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10.xml" ContentType="application/vnd.openxmlformats-officedocument.spreadsheetml.table+xml"/>
  <Override PartName="/xl/tables/table14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8.xml" ContentType="application/vnd.openxmlformats-officedocument.spreadsheetml.table+xml"/>
  <Override PartName="/xl/tables/table11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AMETROS" sheetId="1" state="visible" r:id="rId3"/>
    <sheet name="DESPESAS" sheetId="2" state="visible" r:id="rId4"/>
    <sheet name="RECEITAS" sheetId="3" state="visible" r:id="rId5"/>
    <sheet name="CARTAO_COMPRAS" sheetId="4" state="visible" r:id="rId6"/>
    <sheet name="CARTAO_PROJECAO" sheetId="5" state="visible" r:id="rId7"/>
    <sheet name="FLUXO_SEMANAL" sheetId="6" state="visible" r:id="rId8"/>
    <sheet name="RESUMO_MENSAL" sheetId="7" state="visible" r:id="rId9"/>
    <sheet name="EMPRESTIMOS" sheetId="8" state="visible" r:id="rId10"/>
    <sheet name="LEIA_M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<sst xmlns="http://schemas.openxmlformats.org/spreadsheetml/2006/main" count="2647" uniqueCount="311">
  <si>
    <t xml:space="preserve">MODELO-BASE DE FLUXO DE CAIXA SEMANAL | CONTAINER FAST &amp; GOOD</t>
  </si>
  <si>
    <t xml:space="preserve">Configuração</t>
  </si>
  <si>
    <t xml:space="preserve">Valor</t>
  </si>
  <si>
    <t xml:space="preserve">Categorias de despesas</t>
  </si>
  <si>
    <t xml:space="preserve">Categorias de receitas</t>
  </si>
  <si>
    <t xml:space="preserve">Status</t>
  </si>
  <si>
    <t xml:space="preserve">Formas de pagamento</t>
  </si>
  <si>
    <t xml:space="preserve">Tipos de despesa</t>
  </si>
  <si>
    <t xml:space="preserve">Data inicial da projeção</t>
  </si>
  <si>
    <t xml:space="preserve">Aluguel</t>
  </si>
  <si>
    <t xml:space="preserve">iFood</t>
  </si>
  <si>
    <t xml:space="preserve">Previsto</t>
  </si>
  <si>
    <t xml:space="preserve">Conta corrente</t>
  </si>
  <si>
    <t xml:space="preserve">Fixa</t>
  </si>
  <si>
    <t xml:space="preserve">Saldo inicial em conta</t>
  </si>
  <si>
    <t xml:space="preserve">Folha / Salários</t>
  </si>
  <si>
    <t xml:space="preserve">Loja física</t>
  </si>
  <si>
    <t xml:space="preserve">Pago</t>
  </si>
  <si>
    <t xml:space="preserve">Pix</t>
  </si>
  <si>
    <t xml:space="preserve">Variável</t>
  </si>
  <si>
    <t xml:space="preserve">Critério de semana</t>
  </si>
  <si>
    <t xml:space="preserve">Segunda a domingo</t>
  </si>
  <si>
    <t xml:space="preserve">Encargos / FGTS</t>
  </si>
  <si>
    <t xml:space="preserve">Recebido</t>
  </si>
  <si>
    <t xml:space="preserve">Boleto</t>
  </si>
  <si>
    <t xml:space="preserve">Imposto</t>
  </si>
  <si>
    <t xml:space="preserve">Quantidade de semanas projetadas</t>
  </si>
  <si>
    <t xml:space="preserve">Impostos</t>
  </si>
  <si>
    <t xml:space="preserve">Cartão / Maquininha</t>
  </si>
  <si>
    <t xml:space="preserve">Em aberto</t>
  </si>
  <si>
    <t xml:space="preserve">Cartão de crédito</t>
  </si>
  <si>
    <t xml:space="preserve">Folha</t>
  </si>
  <si>
    <t xml:space="preserve">Data de atualização do controle</t>
  </si>
  <si>
    <t xml:space="preserve">Fornecedores</t>
  </si>
  <si>
    <t xml:space="preserve">Dinheiro</t>
  </si>
  <si>
    <t xml:space="preserve">Vencido</t>
  </si>
  <si>
    <t xml:space="preserve">Fornecedor</t>
  </si>
  <si>
    <t xml:space="preserve">Empréstimo</t>
  </si>
  <si>
    <t xml:space="preserve">Cancelado</t>
  </si>
  <si>
    <t xml:space="preserve">Débito automático</t>
  </si>
  <si>
    <t xml:space="preserve">Nome do cartão</t>
  </si>
  <si>
    <t xml:space="preserve">Dia de vencimento da fatura</t>
  </si>
  <si>
    <t xml:space="preserve">Banco</t>
  </si>
  <si>
    <t xml:space="preserve">Observação</t>
  </si>
  <si>
    <t xml:space="preserve">Empréstimos</t>
  </si>
  <si>
    <t xml:space="preserve">Aporte</t>
  </si>
  <si>
    <t xml:space="preserve">Transferência</t>
  </si>
  <si>
    <t xml:space="preserve">Nubank</t>
  </si>
  <si>
    <t xml:space="preserve">Ajustar vencimento se necessário</t>
  </si>
  <si>
    <t xml:space="preserve">Transporte</t>
  </si>
  <si>
    <t xml:space="preserve">Outros</t>
  </si>
  <si>
    <t xml:space="preserve">Bradesco</t>
  </si>
  <si>
    <t xml:space="preserve">Alimentação / Insumos</t>
  </si>
  <si>
    <t xml:space="preserve">Porto</t>
  </si>
  <si>
    <t xml:space="preserve">Marketing</t>
  </si>
  <si>
    <t xml:space="preserve">Sistema / Tecnologia</t>
  </si>
  <si>
    <t xml:space="preserve">Taxas bancárias</t>
  </si>
  <si>
    <t xml:space="preserve">ID</t>
  </si>
  <si>
    <t xml:space="preserve">Data de vencimento</t>
  </si>
  <si>
    <t xml:space="preserve">Semana início</t>
  </si>
  <si>
    <t xml:space="preserve">Semana fim</t>
  </si>
  <si>
    <t xml:space="preserve">Mês referência</t>
  </si>
  <si>
    <t xml:space="preserve">Categoria</t>
  </si>
  <si>
    <t xml:space="preserve">Descrição</t>
  </si>
  <si>
    <t xml:space="preserve">Tipo de despesa</t>
  </si>
  <si>
    <t xml:space="preserve">Valor previsto</t>
  </si>
  <si>
    <t xml:space="preserve">Valor pago</t>
  </si>
  <si>
    <t xml:space="preserve">Diferença</t>
  </si>
  <si>
    <t xml:space="preserve">Forma de pagamento</t>
  </si>
  <si>
    <t xml:space="preserve">Conta ou cartão</t>
  </si>
  <si>
    <t xml:space="preserve">Observações</t>
  </si>
  <si>
    <t xml:space="preserve">Previdência funcionários</t>
  </si>
  <si>
    <t xml:space="preserve">Salário equipe</t>
  </si>
  <si>
    <t xml:space="preserve">Equipe</t>
  </si>
  <si>
    <t xml:space="preserve">Salário sócio</t>
  </si>
  <si>
    <t xml:space="preserve">Sócio</t>
  </si>
  <si>
    <t xml:space="preserve">Mensalidade</t>
  </si>
  <si>
    <t xml:space="preserve">Despacon</t>
  </si>
  <si>
    <t xml:space="preserve">Capital de Giro</t>
  </si>
  <si>
    <t xml:space="preserve">Control P Sistemas</t>
  </si>
  <si>
    <t xml:space="preserve">Telefone / internet</t>
  </si>
  <si>
    <t xml:space="preserve">Vivo</t>
  </si>
  <si>
    <t xml:space="preserve">Tarifa conta corrente</t>
  </si>
  <si>
    <t xml:space="preserve">Adiantamento equipe</t>
  </si>
  <si>
    <t xml:space="preserve">Medicina do trabalho</t>
  </si>
  <si>
    <t xml:space="preserve">Samtra</t>
  </si>
  <si>
    <t xml:space="preserve">FGTS</t>
  </si>
  <si>
    <t xml:space="preserve">Governo</t>
  </si>
  <si>
    <t xml:space="preserve">INSS</t>
  </si>
  <si>
    <t xml:space="preserve">DAS</t>
  </si>
  <si>
    <t xml:space="preserve">Gas de cozinha</t>
  </si>
  <si>
    <t xml:space="preserve">Comgas</t>
  </si>
  <si>
    <t xml:space="preserve">Aluguel loja</t>
  </si>
  <si>
    <t xml:space="preserve">Locador</t>
  </si>
  <si>
    <t xml:space="preserve">Portocard</t>
  </si>
  <si>
    <t xml:space="preserve">Pronampe</t>
  </si>
  <si>
    <t xml:space="preserve">Parcela carro Leandro</t>
  </si>
  <si>
    <t xml:space="preserve">Salario Leonardo</t>
  </si>
  <si>
    <t xml:space="preserve">Vale transporte</t>
  </si>
  <si>
    <t xml:space="preserve">Sptrans</t>
  </si>
  <si>
    <t xml:space="preserve">Ifood</t>
  </si>
  <si>
    <t xml:space="preserve">Sócio Leonardo</t>
  </si>
  <si>
    <t xml:space="preserve">Taxa maquininha</t>
  </si>
  <si>
    <t xml:space="preserve">Cielo</t>
  </si>
  <si>
    <t xml:space="preserve">Financiamento geladeira</t>
  </si>
  <si>
    <t xml:space="preserve">Paula</t>
  </si>
  <si>
    <t xml:space="preserve">Salgados</t>
  </si>
  <si>
    <t xml:space="preserve">Maestro</t>
  </si>
  <si>
    <t xml:space="preserve">Juros e IOF</t>
  </si>
  <si>
    <t xml:space="preserve">Frutas Congeladas</t>
  </si>
  <si>
    <t xml:space="preserve">Natural Fresh</t>
  </si>
  <si>
    <t xml:space="preserve">Samthe</t>
  </si>
  <si>
    <t xml:space="preserve">Itaú</t>
  </si>
  <si>
    <t xml:space="preserve">Rescisão Francisca</t>
  </si>
  <si>
    <t xml:space="preserve">Freela Priscila</t>
  </si>
  <si>
    <t xml:space="preserve">Data prevista de recebimento</t>
  </si>
  <si>
    <t xml:space="preserve">Canal de entrada</t>
  </si>
  <si>
    <t xml:space="preserve">Valor recebido</t>
  </si>
  <si>
    <t xml:space="preserve">Conta de destino</t>
  </si>
  <si>
    <t xml:space="preserve">Repasse iFood</t>
  </si>
  <si>
    <t xml:space="preserve">Entrada salão via meios de pagamento</t>
  </si>
  <si>
    <t xml:space="preserve">ID da compra</t>
  </si>
  <si>
    <t xml:space="preserve">Data da compra</t>
  </si>
  <si>
    <t xml:space="preserve">Cartão</t>
  </si>
  <si>
    <t xml:space="preserve">Valor total da compra</t>
  </si>
  <si>
    <t xml:space="preserve">Quantidade total de parcelas</t>
  </si>
  <si>
    <t xml:space="preserve">Parcela atual</t>
  </si>
  <si>
    <t xml:space="preserve">Valor da parcela</t>
  </si>
  <si>
    <t xml:space="preserve">Data da primeira fatura</t>
  </si>
  <si>
    <t xml:space="preserve">Swfit - Açougue</t>
  </si>
  <si>
    <t xml:space="preserve">Suplementos</t>
  </si>
  <si>
    <t xml:space="preserve">Avental e Cia</t>
  </si>
  <si>
    <t xml:space="preserve">Fritur fretado balada</t>
  </si>
  <si>
    <t xml:space="preserve">Seja total - supermercado</t>
  </si>
  <si>
    <t xml:space="preserve">Mercado Livre</t>
  </si>
  <si>
    <t xml:space="preserve">Certificado digital</t>
  </si>
  <si>
    <t xml:space="preserve">Westwing</t>
  </si>
  <si>
    <t xml:space="preserve">Sonda Supermercados</t>
  </si>
  <si>
    <t xml:space="preserve">Trimais - supermercado</t>
  </si>
  <si>
    <t xml:space="preserve">Giga Atacado</t>
  </si>
  <si>
    <t xml:space="preserve">Limão - supermercado</t>
  </si>
  <si>
    <t xml:space="preserve">Fss Comercio</t>
  </si>
  <si>
    <t xml:space="preserve">Du chapeu Presentes</t>
  </si>
  <si>
    <t xml:space="preserve">Mercantil Santa Paula</t>
  </si>
  <si>
    <t xml:space="preserve">Buypack</t>
  </si>
  <si>
    <t xml:space="preserve">Posto de gasolina</t>
  </si>
  <si>
    <t xml:space="preserve">Restaurante Santa Rosa</t>
  </si>
  <si>
    <t xml:space="preserve">Pão de açucar</t>
  </si>
  <si>
    <t xml:space="preserve">Drogaria</t>
  </si>
  <si>
    <t xml:space="preserve">Brasfestas</t>
  </si>
  <si>
    <t xml:space="preserve">Assai Atacadista</t>
  </si>
  <si>
    <t xml:space="preserve">Qualive</t>
  </si>
  <si>
    <t xml:space="preserve">Canvas</t>
  </si>
  <si>
    <t xml:space="preserve">Supermercado</t>
  </si>
  <si>
    <t xml:space="preserve">Sacola ifood</t>
  </si>
  <si>
    <t xml:space="preserve">3 corações</t>
  </si>
  <si>
    <t xml:space="preserve">Icasei - presente casamento</t>
  </si>
  <si>
    <t xml:space="preserve">Mercado Limão</t>
  </si>
  <si>
    <t xml:space="preserve">Indeed - plataforma de recrutamento</t>
  </si>
  <si>
    <t xml:space="preserve">Supermercado </t>
  </si>
  <si>
    <t xml:space="preserve">Telera - novo numero</t>
  </si>
  <si>
    <t xml:space="preserve">Diferença de valor não encontrado</t>
  </si>
  <si>
    <t xml:space="preserve">Lareira</t>
  </si>
  <si>
    <t xml:space="preserve">Paloma</t>
  </si>
  <si>
    <t xml:space="preserve">Sonda supermercado</t>
  </si>
  <si>
    <t xml:space="preserve">Sweet Point - bolo</t>
  </si>
  <si>
    <t xml:space="preserve">Multi distribuidora</t>
  </si>
  <si>
    <t xml:space="preserve">Pão de Açuca</t>
  </si>
  <si>
    <t xml:space="preserve">Damião açai</t>
  </si>
  <si>
    <t xml:space="preserve">Marcelo Camera</t>
  </si>
  <si>
    <t xml:space="preserve">Spon Distrib</t>
  </si>
  <si>
    <t xml:space="preserve">Veloz</t>
  </si>
  <si>
    <t xml:space="preserve">Rudex</t>
  </si>
  <si>
    <t xml:space="preserve">Bruno Ribeiro</t>
  </si>
  <si>
    <t xml:space="preserve">Luiz Pereira</t>
  </si>
  <si>
    <t xml:space="preserve">Trimais</t>
  </si>
  <si>
    <t xml:space="preserve">Casas Bahia</t>
  </si>
  <si>
    <t xml:space="preserve">T. Mikami</t>
  </si>
  <si>
    <t xml:space="preserve">Lepok</t>
  </si>
  <si>
    <t xml:space="preserve">Swift - açougue</t>
  </si>
  <si>
    <t xml:space="preserve">Biolog - limpeza cx gordura</t>
  </si>
  <si>
    <t xml:space="preserve">Maestro salgados</t>
  </si>
  <si>
    <t xml:space="preserve">Freela Delson</t>
  </si>
  <si>
    <t xml:space="preserve">Pao de açucar</t>
  </si>
  <si>
    <t xml:space="preserve">Fss comercio</t>
  </si>
  <si>
    <t xml:space="preserve">Nelson Arini</t>
  </si>
  <si>
    <t xml:space="preserve">Facebook</t>
  </si>
  <si>
    <t xml:space="preserve">Pix Camila</t>
  </si>
  <si>
    <t xml:space="preserve">Pix Freelance - Priscila</t>
  </si>
  <si>
    <t xml:space="preserve">ZP</t>
  </si>
  <si>
    <t xml:space="preserve">Green Coco</t>
  </si>
  <si>
    <t xml:space="preserve">Damiao - açai</t>
  </si>
  <si>
    <t xml:space="preserve">Parcela</t>
  </si>
  <si>
    <t xml:space="preserve">Total de parcelas</t>
  </si>
  <si>
    <t xml:space="preserve">Data de vencimento da fatura</t>
  </si>
  <si>
    <t xml:space="preserve">Origem</t>
  </si>
  <si>
    <t xml:space="preserve">Semana</t>
  </si>
  <si>
    <t xml:space="preserve">Data início da semana</t>
  </si>
  <si>
    <t xml:space="preserve">Data fim da semana</t>
  </si>
  <si>
    <t xml:space="preserve">Saldo inicial</t>
  </si>
  <si>
    <t xml:space="preserve">Entradas previstas</t>
  </si>
  <si>
    <t xml:space="preserve">Entradas realizadas</t>
  </si>
  <si>
    <t xml:space="preserve">Total de entradas considerado</t>
  </si>
  <si>
    <t xml:space="preserve">Despesas previstas</t>
  </si>
  <si>
    <t xml:space="preserve">Despesas pagas</t>
  </si>
  <si>
    <t xml:space="preserve">Cartões previstos</t>
  </si>
  <si>
    <t xml:space="preserve">Total de saídas considerado</t>
  </si>
  <si>
    <t xml:space="preserve">Saldo projetado</t>
  </si>
  <si>
    <t xml:space="preserve">Saldo realizado</t>
  </si>
  <si>
    <t xml:space="preserve">Necessidade de caixa</t>
  </si>
  <si>
    <t xml:space="preserve">Alerta</t>
  </si>
  <si>
    <t xml:space="preserve">Mês</t>
  </si>
  <si>
    <t xml:space="preserve">Saldo projetado do mês</t>
  </si>
  <si>
    <t xml:space="preserve">Maior semana de risco</t>
  </si>
  <si>
    <t xml:space="preserve">Necessidade máxima de caixa</t>
  </si>
  <si>
    <t xml:space="preserve">Resumo visual simples (V1)</t>
  </si>
  <si>
    <t xml:space="preserve">MÓDULO DE EMPRÉSTIMOS — CONTAINER FAST &amp; GOOD</t>
  </si>
  <si>
    <t xml:space="preserve">Saldo devedor  ·  Custo de juros  ·  IOF  ·  Projeção de quitação</t>
  </si>
  <si>
    <t xml:space="preserve">  1.  RESUMO DOS EMPRÉSTIMOS ATIVOS</t>
  </si>
  <si>
    <t xml:space="preserve">Credor</t>
  </si>
  <si>
    <t xml:space="preserve">Tipo</t>
  </si>
  <si>
    <t xml:space="preserve">Valor Original
(R$)</t>
  </si>
  <si>
    <t xml:space="preserve">Taxa Juros
(% a.m.)</t>
  </si>
  <si>
    <t xml:space="preserve">Data
Início</t>
  </si>
  <si>
    <t xml:space="preserve">Total
Parc.</t>
  </si>
  <si>
    <t xml:space="preserve">Pagas</t>
  </si>
  <si>
    <t xml:space="preserve">Rest.</t>
  </si>
  <si>
    <t xml:space="preserve">Valor
Parcela (R$)</t>
  </si>
  <si>
    <t xml:space="preserve">Saldo Devedor
Est. (R$)</t>
  </si>
  <si>
    <t xml:space="preserve">Custo Total
Contrato (R$)</t>
  </si>
  <si>
    <t xml:space="preserve">Data
Quitação</t>
  </si>
  <si>
    <t xml:space="preserve">Obs.</t>
  </si>
  <si>
    <t xml:space="preserve">BNDES — confirmar taxa e prazo total com banco</t>
  </si>
  <si>
    <t xml:space="preserve">iFood Capital</t>
  </si>
  <si>
    <t xml:space="preserve">Desconto automático no repasse semanal iFood</t>
  </si>
  <si>
    <t xml:space="preserve">Bradesco CG</t>
  </si>
  <si>
    <t xml:space="preserve">Débito automático — vence dia 8 de cada mês</t>
  </si>
  <si>
    <t xml:space="preserve">Nubank PJ</t>
  </si>
  <si>
    <t xml:space="preserve">Capital de giro — verificar IOF adicional</t>
  </si>
  <si>
    <t xml:space="preserve">TOTAL MENSAL</t>
  </si>
  <si>
    <t xml:space="preserve">⚡ AMARELO = input do usuário. Preencha: Valor original (C), Taxa a.m. (D), Data início (E), Total de parcelas (F). Parcelas pagas (G) pré-preenchidas com 2. Os cálculos de saldo e quitação são automáticos.</t>
  </si>
  <si>
    <t xml:space="preserve">  2.  CALENDÁRIO DE VENCIMENTOS — JUL A DEZ/2026</t>
  </si>
  <si>
    <t xml:space="preserve">Jul/26</t>
  </si>
  <si>
    <t xml:space="preserve">Ago/26</t>
  </si>
  <si>
    <t xml:space="preserve">Set/26</t>
  </si>
  <si>
    <t xml:space="preserve">Out/26</t>
  </si>
  <si>
    <t xml:space="preserve">Nov/26</t>
  </si>
  <si>
    <t xml:space="preserve">Dez/26</t>
  </si>
  <si>
    <t xml:space="preserve">TOTAL</t>
  </si>
  <si>
    <t xml:space="preserve">-</t>
  </si>
  <si>
    <t xml:space="preserve">TOTAL DO MÊS</t>
  </si>
  <si>
    <t xml:space="preserve">  3.  CONTA GARANTIDA / IOF — CUSTO FINANCEIRO INVISÍVEL NO CAIXA</t>
  </si>
  <si>
    <t xml:space="preserve">Instrumento</t>
  </si>
  <si>
    <t xml:space="preserve">Saldo Utilizado
(R$)</t>
  </si>
  <si>
    <t xml:space="preserve">IOF Diário
(% a.d.)</t>
  </si>
  <si>
    <t xml:space="preserve">Dias
Utiliz.</t>
  </si>
  <si>
    <t xml:space="preserve">Custo Juros
Est. (R$)</t>
  </si>
  <si>
    <t xml:space="preserve">IOF Est.
(R$)</t>
  </si>
  <si>
    <t xml:space="preserve">Custo Total
Est. (R$)</t>
  </si>
  <si>
    <t xml:space="preserve">Conta Garantida</t>
  </si>
  <si>
    <t xml:space="preserve">CG Bradesco — taxa contratual usualmente entre 2–5% a.m.</t>
  </si>
  <si>
    <t xml:space="preserve">IOF PJ padrão: 0,0041% a.d. sobre saldo + 0,38% fixo por saque</t>
  </si>
  <si>
    <t xml:space="preserve">Antecipação</t>
  </si>
  <si>
    <t xml:space="preserve">iFood cobra taxa sobre o repasse antecipado — verificar contrato</t>
  </si>
  <si>
    <t xml:space="preserve">CUSTO FINANCEIRO TOTAL</t>
  </si>
  <si>
    <t xml:space="preserve">📌 IOF PJ (Decreto 6.306/2007): 0,0041% ao dia + 0,38% fixo por operação. Preencha o saldo utilizado (C), a taxa de juros contratual (D), o IOF a.d. (E) e os dias de utilização (F).</t>
  </si>
  <si>
    <t xml:space="preserve">  4.  IMPACTO TOTAL NO CAIXA — VISÃO CONSOLIDADA</t>
  </si>
  <si>
    <t xml:space="preserve">Compromisso mensal — parcelas fixas</t>
  </si>
  <si>
    <t xml:space="preserve">Soma das 4 parcelas mensais de empréstimos</t>
  </si>
  <si>
    <t xml:space="preserve">Saldo devedor total (estimado)</t>
  </si>
  <si>
    <t xml:space="preserve">Parcelas restantes × valor de cada parcela</t>
  </si>
  <si>
    <t xml:space="preserve">Custo financeiro extra (juros+IOF)</t>
  </si>
  <si>
    <t xml:space="preserve">Da seção 3 — preencher para ativar</t>
  </si>
  <si>
    <t xml:space="preserve">Mês de quitação do último empréstimo</t>
  </si>
  <si>
    <t xml:space="preserve">Nov/2026</t>
  </si>
  <si>
    <t xml:space="preserve">Nubank, Pronampe, Bradesco e iFood — modelo atual</t>
  </si>
  <si>
    <t xml:space="preserve">Receita mensal média (input)</t>
  </si>
  <si>
    <t xml:space="preserve">Preencha aqui para calcular o % comprometido</t>
  </si>
  <si>
    <t xml:space="preserve">% da receita comprometida com dívidas</t>
  </si>
  <si>
    <t xml:space="preserve">Referência saudável para restaurante: &lt; 15-20% da receita bruta</t>
  </si>
  <si>
    <t xml:space="preserve">Como usar este modelo-base</t>
  </si>
  <si>
    <t xml:space="preserve">Etapa</t>
  </si>
  <si>
    <t xml:space="preserve">Ação</t>
  </si>
  <si>
    <t xml:space="preserve">1</t>
  </si>
  <si>
    <t xml:space="preserve">Atualize PARAMETROS</t>
  </si>
  <si>
    <t xml:space="preserve">Ajuste data inicial, saldo inicial, vencimentos dos cartões e listas de categorias/status.</t>
  </si>
  <si>
    <t xml:space="preserve">2</t>
  </si>
  <si>
    <t xml:space="preserve">Lance despesas</t>
  </si>
  <si>
    <t xml:space="preserve">Use DESPESAS para contas fixas e variáveis. Preencha vencimento, categoria, valor previsto, valor pago e status.</t>
  </si>
  <si>
    <t xml:space="preserve">3</t>
  </si>
  <si>
    <t xml:space="preserve">Lance receitas</t>
  </si>
  <si>
    <t xml:space="preserve">Use RECEITAS para iFood, loja física, Pix, maquininha, dinheiro e outras entradas previstas/realizadas.</t>
  </si>
  <si>
    <t xml:space="preserve">4</t>
  </si>
  <si>
    <t xml:space="preserve">Lance cartão</t>
  </si>
  <si>
    <t xml:space="preserve">Use CARTAO_COMPRAS para compras à vista ou parceladas. Informe quantidade total de parcelas, parcela atual e data da primeira fatura.</t>
  </si>
  <si>
    <t xml:space="preserve">5</t>
  </si>
  <si>
    <t xml:space="preserve">Confira projeção de cartão</t>
  </si>
  <si>
    <t xml:space="preserve">CARTAO_PROJECAO abre até 20 parcelas por compra para até 25 compras na V1. Para mais compras/parcelas, estenda as fórmulas.</t>
  </si>
  <si>
    <t xml:space="preserve">6</t>
  </si>
  <si>
    <t xml:space="preserve">Controle semanal</t>
  </si>
  <si>
    <t xml:space="preserve">FLUXO_SEMANAL consolida entradas, despesas, cartões e saldo projetado por semana.</t>
  </si>
  <si>
    <t xml:space="preserve">7</t>
  </si>
  <si>
    <t xml:space="preserve">Valide mensalmente</t>
  </si>
  <si>
    <t xml:space="preserve">RESUMO_MENSAL mostra tendência por mês e necessidade máxima de caixa.</t>
  </si>
  <si>
    <t xml:space="preserve">Observações importantes</t>
  </si>
  <si>
    <t xml:space="preserve">A aba FLUXO_SEMANAL usa valor recebido/pago quando o status está realizado; caso contrário, usa o previsto.</t>
  </si>
  <si>
    <t xml:space="preserve">A projeção de cartão é uma V1 baseada em linhas fixas: 20 possíveis parcelas por compra e 25 compras mapeadas.</t>
  </si>
  <si>
    <t xml:space="preserve">O modelo não faz conciliação bancária automática nesta etapa; isso pode entrar na V2.</t>
  </si>
  <si>
    <t xml:space="preserve">Na V2, recomenda-se incluir dashboard visual, importação de extratos e conciliação de recebíveis.</t>
  </si>
  <si>
    <t xml:space="preserve">Correção aplicada</t>
  </si>
  <si>
    <t xml:space="preserve">CARTAO_PROJECAO foi ajustada sem LET/_xludf e FLUXO_SEMANAL passou a somar cartões por intervalo de vencimento da fatura.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</si>
</sst>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&quot;R$ &quot;#,##0.00;[RED]&quot;-R$ &quot;#,##0.00"/>
    <numFmt numFmtId="167" formatCode="mmm/yyyy"/>
    <numFmt numFmtId="168" formatCode="&quot;R$ &quot;#,##0.00"/>
    <numFmt numFmtId="169" formatCode="#,##0.00"/>
    <numFmt numFmtId="170" formatCode="0.000%"/>
    <numFmt numFmtId="171" formatCode="dd/mm/yyyy"/>
    <numFmt numFmtId="172" formatCode="0.0000%"/>
    <numFmt numFmtId="173" formatCode="0.0%"/>
  </numFmts>
  <fonts count="3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11827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7180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sz val="9"/>
      <color rgb="FF4A556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5303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7180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1A4F7A"/>
      <name val="Arial"/>
      <family val="0"/>
      <charset val="1"/>
    </font>
    <font>
      <sz val="10"/>
      <color rgb="FFC53030"/>
      <name val="Arial"/>
      <family val="0"/>
      <charset val="1"/>
    </font>
    <font>
      <sz val="10"/>
      <color rgb="FF71809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D3748"/>
      <name val="Arial"/>
      <family val="0"/>
      <charset val="1"/>
    </font>
    <font>
      <b val="true"/>
      <sz val="11"/>
      <color rgb="FFC53030"/>
      <name val="Arial"/>
      <family val="0"/>
      <charset val="1"/>
    </font>
    <font>
      <b val="true"/>
      <sz val="10"/>
      <color rgb="FF1D6A45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2D3748"/>
      <name val="Arial"/>
      <family val="0"/>
      <charset val="1"/>
    </font>
    <font>
      <b val="true"/>
      <sz val="11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E7D32"/>
        <bgColor rgb="FF1D6A45"/>
      </patternFill>
    </fill>
    <fill>
      <patternFill patternType="solid">
        <fgColor rgb="FF1F4E79"/>
        <bgColor rgb="FF1A4F7A"/>
      </patternFill>
    </fill>
    <fill>
      <patternFill patternType="solid">
        <fgColor rgb="FFE8F5E9"/>
        <bgColor rgb="FFE6F4ED"/>
      </patternFill>
    </fill>
    <fill>
      <patternFill patternType="solid">
        <fgColor rgb="FFFFC000"/>
        <bgColor rgb="FFFF9900"/>
      </patternFill>
    </fill>
    <fill>
      <patternFill patternType="solid">
        <fgColor rgb="FF1A365D"/>
        <bgColor rgb="FF2D3748"/>
      </patternFill>
    </fill>
    <fill>
      <patternFill patternType="solid">
        <fgColor rgb="FFF0F4F8"/>
        <bgColor rgb="FFEBF5FF"/>
      </patternFill>
    </fill>
    <fill>
      <patternFill patternType="solid">
        <fgColor rgb="FF2D3748"/>
        <bgColor rgb="FF1A365D"/>
      </patternFill>
    </fill>
    <fill>
      <patternFill patternType="solid">
        <fgColor rgb="FFF7FAFC"/>
        <bgColor rgb="FFFFFFFF"/>
      </patternFill>
    </fill>
    <fill>
      <patternFill patternType="solid">
        <fgColor rgb="FFFFFF99"/>
        <bgColor rgb="FFFEF3C7"/>
      </patternFill>
    </fill>
    <fill>
      <patternFill patternType="solid">
        <fgColor rgb="FFFFF5F5"/>
        <bgColor rgb="FFF7FAFC"/>
      </patternFill>
    </fill>
    <fill>
      <patternFill patternType="solid">
        <fgColor rgb="FFFFFFFF"/>
        <bgColor rgb="FFF7FAFC"/>
      </patternFill>
    </fill>
    <fill>
      <patternFill patternType="solid">
        <fgColor rgb="FFEBF5FF"/>
        <bgColor rgb="FFF0F4F8"/>
      </patternFill>
    </fill>
    <fill>
      <patternFill patternType="solid">
        <fgColor rgb="FF2D5F8A"/>
        <bgColor rgb="FF1F4E79"/>
      </patternFill>
    </fill>
    <fill>
      <patternFill patternType="solid">
        <fgColor rgb="FFE6F4ED"/>
        <bgColor rgb="FFE8F5E9"/>
      </patternFill>
    </fill>
    <fill>
      <patternFill patternType="solid">
        <fgColor rgb="FFFEF3C7"/>
        <bgColor rgb="FFFF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  <diagonal/>
    </border>
    <border diagonalUp="false" diagonalDown="false">
      <left style="thin">
        <color rgb="FFD0D7E0"/>
      </left>
      <right/>
      <top style="thin">
        <color rgb="FFD0D7E0"/>
      </top>
      <bottom style="thin">
        <color rgb="FFD0D7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ont>
        <color rgb="FFDC2626"/>
      </font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 patternType="solid">
          <fgColor rgb="FF7F1D1D"/>
          <bgColor rgb="FF000000"/>
        </patternFill>
      </fill>
    </dxf>
    <dxf>
      <font>
        <color rgb="FFDC2626"/>
      </font>
      <fill>
        <patternFill>
          <bgColor rgb="FFFEE2E2"/>
        </patternFill>
      </fill>
    </dxf>
    <dxf>
      <font>
        <b val="1"/>
        <color rgb="FF7F1D1D"/>
      </font>
      <fill>
        <patternFill>
          <bgColor rgb="FFFCA5A5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7FAFC"/>
      <rgbColor rgb="FFFF00FF"/>
      <rgbColor rgb="FF00FFFF"/>
      <rgbColor rgb="FF7F1D1D"/>
      <rgbColor rgb="FF166534"/>
      <rgbColor rgb="FF000080"/>
      <rgbColor rgb="FF808000"/>
      <rgbColor rgb="FF800080"/>
      <rgbColor rgb="FF1D6A45"/>
      <rgbColor rgb="FFF0F4F8"/>
      <rgbColor rgb="FF718096"/>
      <rgbColor rgb="FF9999FF"/>
      <rgbColor rgb="FFC53030"/>
      <rgbColor rgb="FFFEF3C7"/>
      <rgbColor rgb="FFDCFCE7"/>
      <rgbColor rgb="FF660066"/>
      <rgbColor rgb="FFFF8080"/>
      <rgbColor rgb="FF2D5F8A"/>
      <rgbColor rgb="FFD0D7E0"/>
      <rgbColor rgb="FF000080"/>
      <rgbColor rgb="FFFF00FF"/>
      <rgbColor rgb="FFFFFF00"/>
      <rgbColor rgb="FF00FFFF"/>
      <rgbColor rgb="FF800080"/>
      <rgbColor rgb="FF800000"/>
      <rgbColor rgb="FF1A4F7A"/>
      <rgbColor rgb="FF0000FF"/>
      <rgbColor rgb="FF00CCFF"/>
      <rgbColor rgb="FFE6F4ED"/>
      <rgbColor rgb="FFE8F5E9"/>
      <rgbColor rgb="FFFFFF99"/>
      <rgbColor rgb="FFEBF5FF"/>
      <rgbColor rgb="FFFCA5A5"/>
      <rgbColor rgb="FFFFF5F5"/>
      <rgbColor rgb="FFFEE2E2"/>
      <rgbColor rgb="FF3366FF"/>
      <rgbColor rgb="FF33CCCC"/>
      <rgbColor rgb="FF99CC00"/>
      <rgbColor rgb="FFFFC000"/>
      <rgbColor rgb="FFFF9900"/>
      <rgbColor rgb="FFFF6600"/>
      <rgbColor rgb="FF4A5568"/>
      <rgbColor rgb="FF969696"/>
      <rgbColor rgb="FF1A365D"/>
      <rgbColor rgb="FF2E7D32"/>
      <rgbColor rgb="FF111827"/>
      <rgbColor rgb="FF333300"/>
      <rgbColor rgb="FF92400E"/>
      <rgbColor rgb="FF993366"/>
      <rgbColor rgb="FF1F4E7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CartaoCompras" displayName="tbCartaoCompras" ref="A1:L638" headerRowCount="1" totalsRowCount="0" totalsRowShown="0">
  <tableColumns count="12">
    <tableColumn id="1" name="ID da compra"/>
    <tableColumn id="2" name="Data da compra"/>
    <tableColumn id="3" name="Cartão"/>
    <tableColumn id="4" name="Descrição"/>
    <tableColumn id="5" name="Categoria"/>
    <tableColumn id="6" name="Valor total da compra"/>
    <tableColumn id="7" name="Quantidade total de parcelas"/>
    <tableColumn id="8" name="Parcela atual"/>
    <tableColumn id="9" name="Valor da parcela"/>
    <tableColumn id="10" name="Data da primeira fatura"/>
    <tableColumn id="11" name="Status"/>
    <tableColumn id="12" name="Observações"/>
  </tableColumns>
</table>
</file>

<file path=xl/tables/table2.xml><?xml version="1.0" encoding="utf-8"?>
<table xmlns="http://schemas.openxmlformats.org/spreadsheetml/2006/main" id="2" name="tbCartaoProjecao" displayName="tbCartaoProjecao" ref="A1:M12083" headerRowCount="1" totalsRowCount="0" totalsRowShown="0">
  <autoFilter ref="A1:M12083"/>
  <tableColumns count="13">
    <tableColumn id="1" name="ID da compra"/>
    <tableColumn id="2" name="Cartão"/>
    <tableColumn id="3" name="Descrição"/>
    <tableColumn id="4" name="Categoria"/>
    <tableColumn id="5" name="Parcela"/>
    <tableColumn id="6" name="Total de parcelas"/>
    <tableColumn id="7" name="Valor da parcela"/>
    <tableColumn id="8" name="Data de vencimento da fatura"/>
    <tableColumn id="9" name="Semana início"/>
    <tableColumn id="10" name="Semana fim"/>
    <tableColumn id="11" name="Mês referência"/>
    <tableColumn id="12" name="Status"/>
    <tableColumn id="13" name="Origem"/>
  </tableColumns>
</table>
</file>

<file path=xl/tables/table3.xml><?xml version="1.0" encoding="utf-8"?>
<table xmlns="http://schemas.openxmlformats.org/spreadsheetml/2006/main" id="3" name="tbCartoes" displayName="tbCartoes" ref="A10:D13" headerRowCount="1" totalsRowCount="0" totalsRowShown="0">
  <tableColumns count="4">
    <tableColumn id="1" name="Nome do cartão"/>
    <tableColumn id="2" name="Dia de vencimento da fatura"/>
    <tableColumn id="3" name="Banco"/>
    <tableColumn id="4" name="Observação"/>
  </tableColumns>
</table>
</file>

<file path=xl/tables/table4.xml><?xml version="1.0" encoding="utf-8"?>
<table xmlns="http://schemas.openxmlformats.org/spreadsheetml/2006/main" id="4" name="tbCategoriasDespesas" displayName="tbCategoriasDespesas" ref="F3:F16" headerRowCount="1" totalsRowCount="0" totalsRowShown="0">
  <tableColumns count="1">
    <tableColumn id="1" name="Categorias de despesas"/>
  </tableColumns>
</table>
</file>

<file path=xl/tables/table5.xml><?xml version="1.0" encoding="utf-8"?>
<table xmlns="http://schemas.openxmlformats.org/spreadsheetml/2006/main" id="5" name="tbCategoriasReceitas" displayName="tbCategoriasReceitas" ref="G3:G11" headerRowCount="1" totalsRowCount="0" totalsRowShown="0">
  <tableColumns count="1">
    <tableColumn id="1" name="Categorias de receitas"/>
  </tableColumns>
</table>
</file>

<file path=xl/tables/table6.xml><?xml version="1.0" encoding="utf-8"?>
<table xmlns="http://schemas.openxmlformats.org/spreadsheetml/2006/main" id="6" name="tbDespesas" displayName="tbDespesas" ref="A1:P278" headerRowCount="1" totalsRowCount="0" totalsRowShown="0">
  <autoFilter ref="A1:P278"/>
  <tableColumns count="16">
    <tableColumn id="1" name="ID"/>
    <tableColumn id="2" name="Data de vencimento"/>
    <tableColumn id="3" name="Semana início"/>
    <tableColumn id="4" name="Semana fim"/>
    <tableColumn id="5" name="Mês referência"/>
    <tableColumn id="6" name="Categoria"/>
    <tableColumn id="7" name="Descrição"/>
    <tableColumn id="8" name="Fornecedor"/>
    <tableColumn id="9" name="Tipo de despesa"/>
    <tableColumn id="10" name="Valor previsto"/>
    <tableColumn id="11" name="Valor pago"/>
    <tableColumn id="12" name="Diferença"/>
    <tableColumn id="13" name="Status"/>
    <tableColumn id="14" name="Forma de pagamento"/>
    <tableColumn id="15" name="Conta ou cartão"/>
    <tableColumn id="16" name="Observações"/>
  </tableColumns>
</table>
</file>

<file path=xl/tables/table7.xml><?xml version="1.0" encoding="utf-8"?>
<table xmlns="http://schemas.openxmlformats.org/spreadsheetml/2006/main" id="7" name="tbFluxoSemanal" displayName="tbFluxoSemanal" ref="A1:P53" headerRowCount="1" totalsRowCount="0" totalsRowShown="0">
  <autoFilter ref="A1:P53"/>
  <tableColumns count="16">
    <tableColumn id="1" name="Semana"/>
    <tableColumn id="2" name="Data início da semana"/>
    <tableColumn id="3" name="Data fim da semana"/>
    <tableColumn id="4" name="Saldo inicial"/>
    <tableColumn id="5" name="Entradas previstas"/>
    <tableColumn id="6" name="Entradas realizadas"/>
    <tableColumn id="7" name="Total de entradas considerado"/>
    <tableColumn id="8" name="Despesas previstas"/>
    <tableColumn id="9" name="Despesas pagas"/>
    <tableColumn id="10" name="Cartões previstos"/>
    <tableColumn id="11" name="Total de saídas considerado"/>
    <tableColumn id="12" name="Saldo projetado"/>
    <tableColumn id="13" name="Saldo realizado"/>
    <tableColumn id="14" name="Necessidade de caixa"/>
    <tableColumn id="15" name="Alerta"/>
    <tableColumn id="16" name="Observações"/>
  </tableColumns>
</table>
</file>

<file path=xl/tables/table8.xml><?xml version="1.0" encoding="utf-8"?>
<table xmlns="http://schemas.openxmlformats.org/spreadsheetml/2006/main" id="8" name="tbFormasPagamento" displayName="tbFormasPagamento" ref="I3:I11" headerRowCount="1" totalsRowCount="0" totalsRowShown="0">
  <tableColumns count="1">
    <tableColumn id="1" name="Formas de pagamento"/>
  </tableColumns>
</table>
</file>

<file path=xl/tables/table9.xml><?xml version="1.0" encoding="utf-8"?>
<table xmlns="http://schemas.openxmlformats.org/spreadsheetml/2006/main" id="9" name="tbLeiaMe" displayName="tbLeiaMe" ref="A3:C10" headerRowCount="1" totalsRowCount="0" totalsRowShown="0">
  <tableColumns count="3">
    <tableColumn id="1" name="Etapa"/>
    <tableColumn id="2" name="Ação"/>
    <tableColumn id="3" name="Descrição"/>
  </tableColumns>
</table>
</file>

<file path=xl/tables/table10.xml><?xml version="1.0" encoding="utf-8"?>
<table xmlns="http://schemas.openxmlformats.org/spreadsheetml/2006/main" id="10" name="tbParametros" displayName="tbParametros" ref="A3:B8" headerRowCount="1" totalsRowCount="0" totalsRowShown="0">
  <tableColumns count="2">
    <tableColumn id="1" name="Configuração"/>
    <tableColumn id="2" name="Valor"/>
  </tableColumns>
</table>
</file>

<file path=xl/tables/table11.xml><?xml version="1.0" encoding="utf-8"?>
<table xmlns="http://schemas.openxmlformats.org/spreadsheetml/2006/main" id="11" name="tbReceitas" displayName="tbReceitas" ref="A1:M200" headerRowCount="1" totalsRowCount="0" totalsRowShown="0">
  <autoFilter ref="A1:M200"/>
  <tableColumns count="13">
    <tableColumn id="1" name="ID"/>
    <tableColumn id="2" name="Data prevista de recebimento"/>
    <tableColumn id="3" name="Semana início"/>
    <tableColumn id="4" name="Semana fim"/>
    <tableColumn id="5" name="Mês referência"/>
    <tableColumn id="6" name="Canal de entrada"/>
    <tableColumn id="7" name="Descrição"/>
    <tableColumn id="8" name="Valor previsto"/>
    <tableColumn id="9" name="Valor recebido"/>
    <tableColumn id="10" name="Diferença"/>
    <tableColumn id="11" name="Status"/>
    <tableColumn id="12" name="Conta de destino"/>
    <tableColumn id="13" name="Observações"/>
  </tableColumns>
</table>
</file>

<file path=xl/tables/table12.xml><?xml version="1.0" encoding="utf-8"?>
<table xmlns="http://schemas.openxmlformats.org/spreadsheetml/2006/main" id="12" name="tbResumoMensal" displayName="tbResumoMensal" ref="A1:J25" headerRowCount="1" totalsRowCount="0" totalsRowShown="0">
  <tableColumns count="10">
    <tableColumn id="1" name="Mês"/>
    <tableColumn id="2" name="Entradas previstas"/>
    <tableColumn id="3" name="Entradas realizadas"/>
    <tableColumn id="4" name="Despesas previstas"/>
    <tableColumn id="5" name="Despesas pagas"/>
    <tableColumn id="6" name="Cartões previstos"/>
    <tableColumn id="7" name="Saldo projetado do mês"/>
    <tableColumn id="8" name="Maior semana de risco"/>
    <tableColumn id="9" name="Necessidade máxima de caixa"/>
    <tableColumn id="10" name="Observações"/>
  </tableColumns>
</table>
</file>

<file path=xl/tables/table13.xml><?xml version="1.0" encoding="utf-8"?>
<table xmlns="http://schemas.openxmlformats.org/spreadsheetml/2006/main" id="13" name="tbStatus" displayName="tbStatus" ref="H3:H9" headerRowCount="1" totalsRowCount="0" totalsRowShown="0">
  <tableColumns count="1">
    <tableColumn id="1" name="Status"/>
  </tableColumns>
</table>
</file>

<file path=xl/tables/table14.xml><?xml version="1.0" encoding="utf-8"?>
<table xmlns="http://schemas.openxmlformats.org/spreadsheetml/2006/main" id="14" name="tbTiposDespesa" displayName="tbTiposDespesa" ref="J3:J11" headerRowCount="1" totalsRowCount="0" totalsRowShown="0">
  <tableColumns count="1">
    <tableColumn id="1" name="Tipos de despes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Relationship Id="rId4" Type="http://schemas.openxmlformats.org/officeDocument/2006/relationships/table" Target="../tables/table8.xml"/><Relationship Id="rId5" Type="http://schemas.openxmlformats.org/officeDocument/2006/relationships/table" Target="../tables/table10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0" width="32.2"/>
    <col collapsed="false" customWidth="true" hidden="false" outlineLevel="0" max="2" min="2" style="0" width="18"/>
    <col collapsed="false" customWidth="true" hidden="false" outlineLevel="0" max="3" min="3" style="0" width="8.5"/>
    <col collapsed="false" customWidth="true" hidden="false" outlineLevel="0" max="4" min="4" style="0" width="28"/>
    <col collapsed="false" customWidth="true" hidden="false" outlineLevel="0" max="10" min="6" style="0" width="24"/>
  </cols>
  <sheetData>
    <row r="1" customFormat="false" ht="2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3.5" hidden="false" customHeight="false" outlineLevel="0" collapsed="false">
      <c r="A3" s="2" t="s">
        <v>1</v>
      </c>
      <c r="B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customFormat="false" ht="13.5" hidden="false" customHeight="false" outlineLevel="0" collapsed="false">
      <c r="A4" s="3" t="s">
        <v>8</v>
      </c>
      <c r="B4" s="4" t="n">
        <v>46146</v>
      </c>
      <c r="F4" s="0" t="s">
        <v>9</v>
      </c>
      <c r="G4" s="0" t="s">
        <v>10</v>
      </c>
      <c r="H4" s="0" t="s">
        <v>11</v>
      </c>
      <c r="I4" s="0" t="s">
        <v>12</v>
      </c>
      <c r="J4" s="0" t="s">
        <v>13</v>
      </c>
    </row>
    <row r="5" customFormat="false" ht="13.5" hidden="false" customHeight="false" outlineLevel="0" collapsed="false">
      <c r="A5" s="3" t="s">
        <v>14</v>
      </c>
      <c r="B5" s="5" t="n">
        <v>-6183.36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19</v>
      </c>
    </row>
    <row r="6" customFormat="false" ht="13.5" hidden="false" customHeight="false" outlineLevel="0" collapsed="false">
      <c r="A6" s="3" t="s">
        <v>20</v>
      </c>
      <c r="B6" s="0" t="s">
        <v>21</v>
      </c>
      <c r="F6" s="0" t="s">
        <v>22</v>
      </c>
      <c r="G6" s="0" t="s">
        <v>18</v>
      </c>
      <c r="H6" s="0" t="s">
        <v>23</v>
      </c>
      <c r="I6" s="0" t="s">
        <v>24</v>
      </c>
      <c r="J6" s="0" t="s">
        <v>25</v>
      </c>
    </row>
    <row r="7" customFormat="false" ht="13.5" hidden="false" customHeight="false" outlineLevel="0" collapsed="false">
      <c r="A7" s="3" t="s">
        <v>26</v>
      </c>
      <c r="B7" s="0" t="n">
        <v>12</v>
      </c>
      <c r="F7" s="0" t="s">
        <v>27</v>
      </c>
      <c r="G7" s="0" t="s">
        <v>28</v>
      </c>
      <c r="H7" s="0" t="s">
        <v>29</v>
      </c>
      <c r="I7" s="0" t="s">
        <v>30</v>
      </c>
      <c r="J7" s="0" t="s">
        <v>31</v>
      </c>
    </row>
    <row r="8" customFormat="false" ht="13.5" hidden="false" customHeight="false" outlineLevel="0" collapsed="false">
      <c r="A8" s="3" t="s">
        <v>32</v>
      </c>
      <c r="B8" s="4" t="n">
        <v>46158</v>
      </c>
      <c r="F8" s="0" t="s">
        <v>33</v>
      </c>
      <c r="G8" s="0" t="s">
        <v>34</v>
      </c>
      <c r="H8" s="0" t="s">
        <v>35</v>
      </c>
      <c r="I8" s="0" t="s">
        <v>34</v>
      </c>
      <c r="J8" s="0" t="s">
        <v>36</v>
      </c>
    </row>
    <row r="9" customFormat="false" ht="13.5" hidden="false" customHeight="false" outlineLevel="0" collapsed="false">
      <c r="F9" s="0" t="s">
        <v>30</v>
      </c>
      <c r="G9" s="0" t="s">
        <v>37</v>
      </c>
      <c r="H9" s="0" t="s">
        <v>38</v>
      </c>
      <c r="I9" s="0" t="s">
        <v>39</v>
      </c>
      <c r="J9" s="0" t="s">
        <v>37</v>
      </c>
    </row>
    <row r="10" customFormat="false" ht="27" hidden="false" customHeight="true" outlineLevel="0" collapsed="false">
      <c r="A10" s="2" t="s">
        <v>40</v>
      </c>
      <c r="B10" s="2" t="s">
        <v>41</v>
      </c>
      <c r="C10" s="2" t="s">
        <v>42</v>
      </c>
      <c r="D10" s="2" t="s">
        <v>43</v>
      </c>
      <c r="F10" s="0" t="s">
        <v>44</v>
      </c>
      <c r="G10" s="0" t="s">
        <v>45</v>
      </c>
      <c r="I10" s="0" t="s">
        <v>46</v>
      </c>
      <c r="J10" s="0" t="s">
        <v>9</v>
      </c>
    </row>
    <row r="11" customFormat="false" ht="13.5" hidden="false" customHeight="false" outlineLevel="0" collapsed="false">
      <c r="A11" s="0" t="s">
        <v>47</v>
      </c>
      <c r="B11" s="0" t="n">
        <v>28</v>
      </c>
      <c r="C11" s="0" t="s">
        <v>47</v>
      </c>
      <c r="D11" s="0" t="s">
        <v>48</v>
      </c>
      <c r="F11" s="0" t="s">
        <v>49</v>
      </c>
      <c r="G11" s="0" t="s">
        <v>50</v>
      </c>
      <c r="I11" s="0" t="s">
        <v>50</v>
      </c>
      <c r="J11" s="0" t="s">
        <v>50</v>
      </c>
    </row>
    <row r="12" customFormat="false" ht="13.5" hidden="false" customHeight="false" outlineLevel="0" collapsed="false">
      <c r="A12" s="0" t="s">
        <v>51</v>
      </c>
      <c r="B12" s="0" t="n">
        <v>15</v>
      </c>
      <c r="C12" s="0" t="s">
        <v>51</v>
      </c>
      <c r="D12" s="0" t="s">
        <v>48</v>
      </c>
      <c r="F12" s="0" t="s">
        <v>52</v>
      </c>
    </row>
    <row r="13" customFormat="false" ht="13.5" hidden="false" customHeight="false" outlineLevel="0" collapsed="false">
      <c r="A13" s="0" t="s">
        <v>53</v>
      </c>
      <c r="B13" s="0" t="n">
        <v>21</v>
      </c>
      <c r="C13" s="0" t="s">
        <v>53</v>
      </c>
      <c r="D13" s="0" t="s">
        <v>48</v>
      </c>
      <c r="F13" s="0" t="s">
        <v>54</v>
      </c>
    </row>
    <row r="14" customFormat="false" ht="13.5" hidden="false" customHeight="false" outlineLevel="0" collapsed="false">
      <c r="F14" s="0" t="s">
        <v>55</v>
      </c>
    </row>
    <row r="15" customFormat="false" ht="13.5" hidden="false" customHeight="false" outlineLevel="0" collapsed="false">
      <c r="F15" s="0" t="s">
        <v>56</v>
      </c>
    </row>
    <row r="16" customFormat="false" ht="13.5" hidden="false" customHeight="false" outlineLevel="0" collapsed="false">
      <c r="F16" s="0" t="s">
        <v>50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8"/>
  <sheetViews>
    <sheetView showFormulas="false" showGridLines="true" showRowColHeaders="true" showZeros="true" rightToLeft="false" tabSelected="false" showOutlineSymbols="true" defaultGridColor="true" view="normal" topLeftCell="D120" colorId="64" zoomScale="80" zoomScaleNormal="80" zoomScalePageLayoutView="100" workbookViewId="0">
      <selection pane="topLeft" activeCell="J60" activeCellId="0" sqref="J60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5"/>
    <col collapsed="false" customWidth="true" hidden="false" outlineLevel="0" max="9" min="6" style="0" width="20"/>
    <col collapsed="false" customWidth="true" hidden="false" outlineLevel="0" max="12" min="10" style="0" width="14"/>
    <col collapsed="false" customWidth="true" hidden="false" outlineLevel="0" max="16" min="13" style="0" width="18"/>
  </cols>
  <sheetData>
    <row r="1" customFormat="false" ht="27" hidden="false" customHeight="true" outlineLevel="0" collapsed="false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36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5</v>
      </c>
      <c r="N1" s="2" t="s">
        <v>68</v>
      </c>
      <c r="O1" s="2" t="s">
        <v>69</v>
      </c>
      <c r="P1" s="2" t="s">
        <v>70</v>
      </c>
    </row>
    <row r="2" customFormat="false" ht="13.5" hidden="false" customHeight="false" outlineLevel="0" collapsed="false">
      <c r="A2" s="0" t="n">
        <v>1</v>
      </c>
      <c r="B2" s="4" t="n">
        <v>46143</v>
      </c>
      <c r="C2" s="4" t="n">
        <f aca="false">IF(B2="","",B2-WEEKDAY(B2,2)+1)</f>
        <v>46139</v>
      </c>
      <c r="D2" s="4" t="n">
        <f aca="false">IF(B2="","",C2+6)</f>
        <v>46145</v>
      </c>
      <c r="E2" s="6" t="n">
        <f aca="false">IF(B2="","",DATE(YEAR(B2),MONTH(B2),1))</f>
        <v>46143</v>
      </c>
      <c r="F2" s="0" t="s">
        <v>55</v>
      </c>
      <c r="G2" s="0" t="s">
        <v>71</v>
      </c>
      <c r="H2" s="0" t="s">
        <v>51</v>
      </c>
      <c r="I2" s="0" t="s">
        <v>13</v>
      </c>
      <c r="J2" s="5" t="n">
        <v>221.38</v>
      </c>
      <c r="K2" s="5" t="n">
        <v>221.38</v>
      </c>
      <c r="L2" s="5" t="n">
        <f aca="false">IF(J2="","",J2-K2)</f>
        <v>0</v>
      </c>
      <c r="M2" s="0" t="s">
        <v>17</v>
      </c>
      <c r="N2" s="0" t="s">
        <v>39</v>
      </c>
      <c r="O2" s="7" t="s">
        <v>12</v>
      </c>
    </row>
    <row r="3" customFormat="false" ht="13.5" hidden="false" customHeight="false" outlineLevel="0" collapsed="false">
      <c r="A3" s="0" t="n">
        <v>2</v>
      </c>
      <c r="B3" s="4" t="n">
        <v>46149</v>
      </c>
      <c r="C3" s="4" t="n">
        <f aca="false">IF(B3="","",B3-WEEKDAY(B3,2)+1)</f>
        <v>46146</v>
      </c>
      <c r="D3" s="4" t="n">
        <f aca="false">IF(B3="","",C3+6)</f>
        <v>46152</v>
      </c>
      <c r="E3" s="6" t="n">
        <f aca="false">IF(B3="","",DATE(YEAR(B3),MONTH(B3),1))</f>
        <v>46143</v>
      </c>
      <c r="F3" s="0" t="s">
        <v>15</v>
      </c>
      <c r="G3" s="0" t="s">
        <v>72</v>
      </c>
      <c r="H3" s="0" t="s">
        <v>73</v>
      </c>
      <c r="I3" s="0" t="s">
        <v>31</v>
      </c>
      <c r="J3" s="5" t="n">
        <v>6269</v>
      </c>
      <c r="K3" s="5" t="n">
        <v>6621.51</v>
      </c>
      <c r="L3" s="5" t="n">
        <f aca="false">IF(J3="","",J3-K3)</f>
        <v>-352.51</v>
      </c>
      <c r="M3" s="0" t="s">
        <v>17</v>
      </c>
      <c r="N3" s="0" t="s">
        <v>18</v>
      </c>
      <c r="O3" s="7" t="s">
        <v>12</v>
      </c>
    </row>
    <row r="4" customFormat="false" ht="13.5" hidden="false" customHeight="false" outlineLevel="0" collapsed="false">
      <c r="A4" s="0" t="n">
        <v>3</v>
      </c>
      <c r="B4" s="4" t="n">
        <v>46149</v>
      </c>
      <c r="C4" s="4" t="n">
        <f aca="false">IF(B4="","",B4-WEEKDAY(B4,2)+1)</f>
        <v>46146</v>
      </c>
      <c r="D4" s="4" t="n">
        <f aca="false">IF(B4="","",C4+6)</f>
        <v>46152</v>
      </c>
      <c r="E4" s="6" t="n">
        <f aca="false">IF(B4="","",DATE(YEAR(B4),MONTH(B4),1))</f>
        <v>46143</v>
      </c>
      <c r="F4" s="0" t="s">
        <v>15</v>
      </c>
      <c r="G4" s="0" t="s">
        <v>74</v>
      </c>
      <c r="H4" s="0" t="s">
        <v>75</v>
      </c>
      <c r="I4" s="0" t="s">
        <v>31</v>
      </c>
      <c r="J4" s="5" t="n">
        <v>7500</v>
      </c>
      <c r="K4" s="5" t="n">
        <v>7700</v>
      </c>
      <c r="L4" s="5" t="n">
        <f aca="false">IF(J4="","",J4-K4)</f>
        <v>-200</v>
      </c>
      <c r="M4" s="0" t="s">
        <v>17</v>
      </c>
      <c r="N4" s="0" t="s">
        <v>18</v>
      </c>
      <c r="O4" s="7" t="s">
        <v>12</v>
      </c>
    </row>
    <row r="5" customFormat="false" ht="13.5" hidden="false" customHeight="false" outlineLevel="0" collapsed="false">
      <c r="A5" s="0" t="n">
        <v>4</v>
      </c>
      <c r="B5" s="4" t="n">
        <v>46150</v>
      </c>
      <c r="C5" s="4" t="n">
        <f aca="false">IF(B5="","",B5-WEEKDAY(B5,2)+1)</f>
        <v>46146</v>
      </c>
      <c r="D5" s="4" t="n">
        <f aca="false">IF(B5="","",C5+6)</f>
        <v>46152</v>
      </c>
      <c r="E5" s="6" t="n">
        <f aca="false">IF(B5="","",DATE(YEAR(B5),MONTH(B5),1))</f>
        <v>46143</v>
      </c>
      <c r="F5" s="0" t="s">
        <v>55</v>
      </c>
      <c r="G5" s="0" t="s">
        <v>76</v>
      </c>
      <c r="H5" s="0" t="s">
        <v>77</v>
      </c>
      <c r="I5" s="0" t="s">
        <v>36</v>
      </c>
      <c r="J5" s="5" t="n">
        <v>856.69</v>
      </c>
      <c r="K5" s="5" t="n">
        <v>856.69</v>
      </c>
      <c r="L5" s="5" t="n">
        <f aca="false">IF(J5="","",J5-K5)</f>
        <v>0</v>
      </c>
      <c r="M5" s="0" t="s">
        <v>17</v>
      </c>
      <c r="N5" s="0" t="s">
        <v>24</v>
      </c>
      <c r="O5" s="7" t="s">
        <v>12</v>
      </c>
    </row>
    <row r="6" customFormat="false" ht="13.5" hidden="false" customHeight="false" outlineLevel="0" collapsed="false">
      <c r="A6" s="0" t="n">
        <v>5</v>
      </c>
      <c r="B6" s="4" t="n">
        <v>46150</v>
      </c>
      <c r="C6" s="4" t="n">
        <f aca="false">IF(B6="","",B6-WEEKDAY(B6,2)+1)</f>
        <v>46146</v>
      </c>
      <c r="D6" s="4" t="n">
        <f aca="false">IF(B6="","",C6+6)</f>
        <v>46152</v>
      </c>
      <c r="E6" s="6" t="n">
        <f aca="false">IF(B6="","",DATE(YEAR(B6),MONTH(B6),1))</f>
        <v>46143</v>
      </c>
      <c r="F6" s="0" t="s">
        <v>44</v>
      </c>
      <c r="G6" s="0" t="s">
        <v>78</v>
      </c>
      <c r="H6" s="0" t="s">
        <v>51</v>
      </c>
      <c r="I6" s="0" t="s">
        <v>37</v>
      </c>
      <c r="J6" s="5" t="n">
        <v>1777.67</v>
      </c>
      <c r="K6" s="5" t="n">
        <v>1777.67</v>
      </c>
      <c r="L6" s="5" t="n">
        <f aca="false">IF(J6="","",J6-K6)</f>
        <v>0</v>
      </c>
      <c r="M6" s="0" t="s">
        <v>17</v>
      </c>
      <c r="N6" s="0" t="s">
        <v>39</v>
      </c>
      <c r="O6" s="7" t="s">
        <v>12</v>
      </c>
    </row>
    <row r="7" customFormat="false" ht="13.5" hidden="false" customHeight="false" outlineLevel="0" collapsed="false">
      <c r="A7" s="0" t="n">
        <v>6</v>
      </c>
      <c r="B7" s="4" t="n">
        <v>46153</v>
      </c>
      <c r="C7" s="4" t="n">
        <f aca="false">IF(B7="","",B7-WEEKDAY(B7,2)+1)</f>
        <v>46153</v>
      </c>
      <c r="D7" s="4" t="n">
        <f aca="false">IF(B7="","",C7+6)</f>
        <v>46159</v>
      </c>
      <c r="E7" s="6" t="n">
        <f aca="false">IF(B7="","",DATE(YEAR(B7),MONTH(B7),1))</f>
        <v>46143</v>
      </c>
      <c r="F7" s="0" t="s">
        <v>33</v>
      </c>
      <c r="G7" s="0" t="s">
        <v>76</v>
      </c>
      <c r="H7" s="0" t="s">
        <v>79</v>
      </c>
      <c r="I7" s="0" t="s">
        <v>13</v>
      </c>
      <c r="J7" s="5" t="n">
        <v>232.13</v>
      </c>
      <c r="K7" s="5" t="n">
        <v>232.13</v>
      </c>
      <c r="L7" s="5" t="n">
        <f aca="false">IF(J7="","",J7-K7)</f>
        <v>0</v>
      </c>
      <c r="M7" s="0" t="s">
        <v>17</v>
      </c>
      <c r="N7" s="0" t="s">
        <v>24</v>
      </c>
      <c r="O7" s="7" t="s">
        <v>12</v>
      </c>
    </row>
    <row r="8" customFormat="false" ht="13.5" hidden="false" customHeight="false" outlineLevel="0" collapsed="false">
      <c r="A8" s="0" t="n">
        <v>7</v>
      </c>
      <c r="B8" s="4" t="n">
        <v>46157</v>
      </c>
      <c r="C8" s="4" t="n">
        <f aca="false">IF(B8="","",B8-WEEKDAY(B8,2)+1)</f>
        <v>46153</v>
      </c>
      <c r="D8" s="4" t="n">
        <f aca="false">IF(B8="","",C8+6)</f>
        <v>46159</v>
      </c>
      <c r="E8" s="6" t="n">
        <f aca="false">IF(B8="","",DATE(YEAR(B8),MONTH(B8),1))</f>
        <v>46143</v>
      </c>
      <c r="F8" s="0" t="s">
        <v>33</v>
      </c>
      <c r="G8" s="0" t="s">
        <v>80</v>
      </c>
      <c r="H8" s="0" t="s">
        <v>81</v>
      </c>
      <c r="I8" s="0" t="s">
        <v>13</v>
      </c>
      <c r="J8" s="5" t="n">
        <v>120</v>
      </c>
      <c r="K8" s="5" t="n">
        <v>120</v>
      </c>
      <c r="L8" s="5" t="n">
        <f aca="false">IF(J8="","",J8-K8)</f>
        <v>0</v>
      </c>
      <c r="M8" s="0" t="s">
        <v>17</v>
      </c>
      <c r="N8" s="0" t="s">
        <v>39</v>
      </c>
      <c r="O8" s="7" t="s">
        <v>12</v>
      </c>
    </row>
    <row r="9" customFormat="false" ht="13.5" hidden="false" customHeight="false" outlineLevel="0" collapsed="false">
      <c r="A9" s="0" t="n">
        <v>8</v>
      </c>
      <c r="B9" s="4" t="n">
        <v>46157</v>
      </c>
      <c r="C9" s="4" t="n">
        <f aca="false">IF(B9="","",B9-WEEKDAY(B9,2)+1)</f>
        <v>46153</v>
      </c>
      <c r="D9" s="4" t="n">
        <f aca="false">IF(B9="","",C9+6)</f>
        <v>46159</v>
      </c>
      <c r="E9" s="6" t="n">
        <f aca="false">IF(B9="","",DATE(YEAR(B9),MONTH(B9),1))</f>
        <v>46143</v>
      </c>
      <c r="F9" s="0" t="s">
        <v>33</v>
      </c>
      <c r="G9" s="0" t="s">
        <v>82</v>
      </c>
      <c r="H9" s="0" t="s">
        <v>51</v>
      </c>
      <c r="I9" s="0" t="s">
        <v>36</v>
      </c>
      <c r="J9" s="5" t="n">
        <v>168.5</v>
      </c>
      <c r="K9" s="5" t="n">
        <v>168.5</v>
      </c>
      <c r="L9" s="5" t="n">
        <f aca="false">IF(J9="","",J9-K9)</f>
        <v>0</v>
      </c>
      <c r="M9" s="0" t="s">
        <v>17</v>
      </c>
      <c r="N9" s="0" t="s">
        <v>39</v>
      </c>
      <c r="O9" s="7" t="s">
        <v>12</v>
      </c>
    </row>
    <row r="10" customFormat="false" ht="13.5" hidden="false" customHeight="false" outlineLevel="0" collapsed="false">
      <c r="A10" s="0" t="n">
        <v>9</v>
      </c>
      <c r="B10" s="4" t="n">
        <v>46160</v>
      </c>
      <c r="C10" s="4" t="n">
        <f aca="false">IF(B10="","",B10-WEEKDAY(B10,2)+1)</f>
        <v>46160</v>
      </c>
      <c r="D10" s="4" t="n">
        <f aca="false">IF(B10="","",C10+6)</f>
        <v>46166</v>
      </c>
      <c r="E10" s="6" t="n">
        <f aca="false">IF(B10="","",DATE(YEAR(B10),MONTH(B10),1))</f>
        <v>46143</v>
      </c>
      <c r="F10" s="0" t="s">
        <v>15</v>
      </c>
      <c r="G10" s="0" t="s">
        <v>83</v>
      </c>
      <c r="H10" s="0" t="s">
        <v>73</v>
      </c>
      <c r="I10" s="0" t="s">
        <v>31</v>
      </c>
      <c r="J10" s="5" t="n">
        <v>4000</v>
      </c>
      <c r="K10" s="5" t="n">
        <v>3355.9</v>
      </c>
      <c r="L10" s="5" t="n">
        <f aca="false">IF(J10="","",J10-K10)</f>
        <v>644.1</v>
      </c>
      <c r="M10" s="0" t="s">
        <v>17</v>
      </c>
      <c r="N10" s="0" t="s">
        <v>18</v>
      </c>
      <c r="O10" s="7" t="s">
        <v>12</v>
      </c>
    </row>
    <row r="11" customFormat="false" ht="13.5" hidden="false" customHeight="false" outlineLevel="0" collapsed="false">
      <c r="A11" s="0" t="n">
        <v>10</v>
      </c>
      <c r="B11" s="4" t="n">
        <v>46162</v>
      </c>
      <c r="C11" s="4" t="n">
        <f aca="false">IF(B11="","",B11-WEEKDAY(B11,2)+1)</f>
        <v>46160</v>
      </c>
      <c r="D11" s="4" t="n">
        <f aca="false">IF(B11="","",C11+6)</f>
        <v>46166</v>
      </c>
      <c r="E11" s="6" t="n">
        <f aca="false">IF(B11="","",DATE(YEAR(B11),MONTH(B11),1))</f>
        <v>46143</v>
      </c>
      <c r="F11" s="0" t="s">
        <v>33</v>
      </c>
      <c r="G11" s="0" t="s">
        <v>84</v>
      </c>
      <c r="H11" s="0" t="s">
        <v>85</v>
      </c>
      <c r="I11" s="0" t="s">
        <v>13</v>
      </c>
      <c r="J11" s="5" t="n">
        <v>130</v>
      </c>
      <c r="K11" s="5" t="n">
        <v>130</v>
      </c>
      <c r="L11" s="5" t="n">
        <f aca="false">IF(J11="","",J11-K11)</f>
        <v>0</v>
      </c>
      <c r="M11" s="0" t="s">
        <v>17</v>
      </c>
      <c r="N11" s="0" t="s">
        <v>18</v>
      </c>
      <c r="O11" s="7" t="s">
        <v>12</v>
      </c>
    </row>
    <row r="12" customFormat="false" ht="13.5" hidden="false" customHeight="false" outlineLevel="0" collapsed="false">
      <c r="A12" s="0" t="n">
        <v>11</v>
      </c>
      <c r="B12" s="4" t="n">
        <v>46162</v>
      </c>
      <c r="C12" s="4" t="n">
        <f aca="false">IF(B12="","",B12-WEEKDAY(B12,2)+1)</f>
        <v>46160</v>
      </c>
      <c r="D12" s="4" t="n">
        <f aca="false">IF(B12="","",C12+6)</f>
        <v>46166</v>
      </c>
      <c r="E12" s="6" t="n">
        <f aca="false">IF(B12="","",DATE(YEAR(B12),MONTH(B12),1))</f>
        <v>46143</v>
      </c>
      <c r="F12" s="0" t="s">
        <v>22</v>
      </c>
      <c r="G12" s="0" t="s">
        <v>86</v>
      </c>
      <c r="H12" s="0" t="s">
        <v>87</v>
      </c>
      <c r="I12" s="0" t="s">
        <v>25</v>
      </c>
      <c r="J12" s="5" t="n">
        <v>1354.03</v>
      </c>
      <c r="K12" s="5" t="n">
        <v>1354.03</v>
      </c>
      <c r="L12" s="5" t="n">
        <f aca="false">IF(J12="","",J12-K12)</f>
        <v>0</v>
      </c>
      <c r="M12" s="0" t="s">
        <v>17</v>
      </c>
      <c r="N12" s="0" t="s">
        <v>18</v>
      </c>
      <c r="O12" s="7" t="s">
        <v>12</v>
      </c>
    </row>
    <row r="13" customFormat="false" ht="13.5" hidden="false" customHeight="false" outlineLevel="0" collapsed="false">
      <c r="A13" s="0" t="n">
        <v>12</v>
      </c>
      <c r="B13" s="4" t="n">
        <v>46162</v>
      </c>
      <c r="C13" s="4" t="n">
        <f aca="false">IF(B13="","",B13-WEEKDAY(B13,2)+1)</f>
        <v>46160</v>
      </c>
      <c r="D13" s="4" t="n">
        <f aca="false">IF(B13="","",C13+6)</f>
        <v>46166</v>
      </c>
      <c r="E13" s="6" t="n">
        <f aca="false">IF(B13="","",DATE(YEAR(B13),MONTH(B13),1))</f>
        <v>46143</v>
      </c>
      <c r="F13" s="0" t="s">
        <v>22</v>
      </c>
      <c r="G13" s="0" t="s">
        <v>88</v>
      </c>
      <c r="H13" s="0" t="s">
        <v>87</v>
      </c>
      <c r="I13" s="0" t="s">
        <v>25</v>
      </c>
      <c r="J13" s="5" t="n">
        <v>1387.11</v>
      </c>
      <c r="K13" s="5" t="n">
        <v>1387.11</v>
      </c>
      <c r="L13" s="5" t="n">
        <f aca="false">IF(J13="","",J13-K13)</f>
        <v>0</v>
      </c>
      <c r="M13" s="0" t="s">
        <v>17</v>
      </c>
      <c r="N13" s="0" t="s">
        <v>18</v>
      </c>
      <c r="O13" s="7" t="s">
        <v>12</v>
      </c>
    </row>
    <row r="14" customFormat="false" ht="13.5" hidden="false" customHeight="false" outlineLevel="0" collapsed="false">
      <c r="A14" s="0" t="n">
        <v>13</v>
      </c>
      <c r="B14" s="4" t="n">
        <v>46162</v>
      </c>
      <c r="C14" s="4" t="n">
        <f aca="false">IF(B14="","",B14-WEEKDAY(B14,2)+1)</f>
        <v>46160</v>
      </c>
      <c r="D14" s="4" t="n">
        <f aca="false">IF(B14="","",C14+6)</f>
        <v>46166</v>
      </c>
      <c r="E14" s="6" t="n">
        <f aca="false">IF(B14="","",DATE(YEAR(B14),MONTH(B14),1))</f>
        <v>46143</v>
      </c>
      <c r="F14" s="0" t="s">
        <v>27</v>
      </c>
      <c r="G14" s="0" t="s">
        <v>89</v>
      </c>
      <c r="H14" s="0" t="s">
        <v>87</v>
      </c>
      <c r="I14" s="0" t="s">
        <v>25</v>
      </c>
      <c r="J14" s="5" t="n">
        <v>1616.41</v>
      </c>
      <c r="K14" s="5" t="n">
        <v>1616.41</v>
      </c>
      <c r="L14" s="5" t="n">
        <f aca="false">IF(J14="","",J14-K14)</f>
        <v>0</v>
      </c>
      <c r="M14" s="0" t="s">
        <v>17</v>
      </c>
      <c r="N14" s="0" t="s">
        <v>18</v>
      </c>
      <c r="O14" s="7" t="s">
        <v>12</v>
      </c>
    </row>
    <row r="15" customFormat="false" ht="13.5" hidden="false" customHeight="false" outlineLevel="0" collapsed="false">
      <c r="A15" s="0" t="n">
        <v>14</v>
      </c>
      <c r="B15" s="4" t="n">
        <v>46167</v>
      </c>
      <c r="C15" s="4" t="n">
        <f aca="false">IF(B15="","",B15-WEEKDAY(B15,2)+1)</f>
        <v>46167</v>
      </c>
      <c r="D15" s="4" t="n">
        <f aca="false">IF(B15="","",C15+6)</f>
        <v>46173</v>
      </c>
      <c r="E15" s="6" t="n">
        <f aca="false">IF(B15="","",DATE(YEAR(B15),MONTH(B15),1))</f>
        <v>46143</v>
      </c>
      <c r="F15" s="0" t="s">
        <v>50</v>
      </c>
      <c r="G15" s="0" t="s">
        <v>90</v>
      </c>
      <c r="H15" s="0" t="s">
        <v>91</v>
      </c>
      <c r="I15" s="0" t="s">
        <v>13</v>
      </c>
      <c r="J15" s="5" t="n">
        <v>500</v>
      </c>
      <c r="K15" s="5" t="n">
        <v>594.29</v>
      </c>
      <c r="L15" s="5" t="n">
        <f aca="false">IF(J15="","",J15-K15)</f>
        <v>-94.29</v>
      </c>
      <c r="M15" s="0" t="s">
        <v>17</v>
      </c>
      <c r="N15" s="0" t="s">
        <v>18</v>
      </c>
      <c r="O15" s="7" t="s">
        <v>12</v>
      </c>
    </row>
    <row r="16" customFormat="false" ht="13.5" hidden="false" customHeight="false" outlineLevel="0" collapsed="false">
      <c r="A16" s="0" t="n">
        <v>15</v>
      </c>
      <c r="B16" s="4" t="n">
        <v>46162</v>
      </c>
      <c r="C16" s="4" t="n">
        <f aca="false">IF(B16="","",B16-WEEKDAY(B16,2)+1)</f>
        <v>46160</v>
      </c>
      <c r="D16" s="4" t="n">
        <f aca="false">IF(B16="","",C16+6)</f>
        <v>46166</v>
      </c>
      <c r="E16" s="6" t="n">
        <f aca="false">IF(B16="","",DATE(YEAR(B16),MONTH(B16),1))</f>
        <v>46143</v>
      </c>
      <c r="F16" s="0" t="s">
        <v>9</v>
      </c>
      <c r="G16" s="0" t="s">
        <v>92</v>
      </c>
      <c r="H16" s="0" t="s">
        <v>93</v>
      </c>
      <c r="I16" s="0" t="s">
        <v>9</v>
      </c>
      <c r="J16" s="5" t="n">
        <v>4581.34</v>
      </c>
      <c r="K16" s="5" t="n">
        <v>4581.34</v>
      </c>
      <c r="L16" s="5" t="n">
        <f aca="false">IF(J16="","",J16-K16)</f>
        <v>0</v>
      </c>
      <c r="M16" s="0" t="s">
        <v>17</v>
      </c>
      <c r="N16" s="0" t="s">
        <v>18</v>
      </c>
      <c r="O16" s="7" t="s">
        <v>12</v>
      </c>
    </row>
    <row r="17" customFormat="false" ht="13.5" hidden="false" customHeight="false" outlineLevel="0" collapsed="false">
      <c r="A17" s="0" t="n">
        <v>16</v>
      </c>
      <c r="B17" s="4" t="n">
        <v>46163</v>
      </c>
      <c r="C17" s="4" t="n">
        <f aca="false">IF(B17="","",B17-WEEKDAY(B17,2)+1)</f>
        <v>46160</v>
      </c>
      <c r="D17" s="4" t="n">
        <f aca="false">IF(B17="","",C17+6)</f>
        <v>46166</v>
      </c>
      <c r="E17" s="6" t="n">
        <f aca="false">IF(B17="","",DATE(YEAR(B17),MONTH(B17),1))</f>
        <v>46143</v>
      </c>
      <c r="F17" s="0" t="s">
        <v>30</v>
      </c>
      <c r="G17" s="0" t="s">
        <v>94</v>
      </c>
      <c r="H17" s="0" t="s">
        <v>53</v>
      </c>
      <c r="I17" s="0" t="s">
        <v>19</v>
      </c>
      <c r="J17" s="5" t="n">
        <v>3426.61</v>
      </c>
      <c r="K17" s="5" t="n">
        <v>3426.61</v>
      </c>
      <c r="L17" s="5" t="n">
        <f aca="false">IF(J17="","",J17-K17)</f>
        <v>0</v>
      </c>
      <c r="M17" s="0" t="s">
        <v>17</v>
      </c>
      <c r="N17" s="0" t="s">
        <v>24</v>
      </c>
      <c r="O17" s="7" t="s">
        <v>12</v>
      </c>
    </row>
    <row r="18" customFormat="false" ht="13.5" hidden="false" customHeight="false" outlineLevel="0" collapsed="false">
      <c r="A18" s="0" t="n">
        <v>17</v>
      </c>
      <c r="B18" s="4" t="n">
        <v>46167</v>
      </c>
      <c r="C18" s="4" t="n">
        <f aca="false">IF(B18="","",B18-WEEKDAY(B18,2)+1)</f>
        <v>46167</v>
      </c>
      <c r="D18" s="4" t="n">
        <f aca="false">IF(B18="","",C18+6)</f>
        <v>46173</v>
      </c>
      <c r="E18" s="6" t="n">
        <f aca="false">IF(B18="","",DATE(YEAR(B18),MONTH(B18),1))</f>
        <v>46143</v>
      </c>
      <c r="F18" s="0" t="s">
        <v>44</v>
      </c>
      <c r="G18" s="0" t="s">
        <v>78</v>
      </c>
      <c r="H18" s="0" t="s">
        <v>95</v>
      </c>
      <c r="I18" s="0" t="s">
        <v>37</v>
      </c>
      <c r="J18" s="5" t="n">
        <v>3200</v>
      </c>
      <c r="K18" s="5" t="n">
        <v>3249.31</v>
      </c>
      <c r="L18" s="5" t="n">
        <f aca="false">IF(J18="","",J18-K18)</f>
        <v>-49.3099999999999</v>
      </c>
      <c r="M18" s="0" t="s">
        <v>17</v>
      </c>
      <c r="N18" s="0" t="s">
        <v>39</v>
      </c>
      <c r="O18" s="7" t="s">
        <v>12</v>
      </c>
    </row>
    <row r="19" customFormat="false" ht="13.5" hidden="false" customHeight="false" outlineLevel="0" collapsed="false">
      <c r="A19" s="0" t="n">
        <v>18</v>
      </c>
      <c r="B19" s="4" t="n">
        <v>46170</v>
      </c>
      <c r="C19" s="4" t="n">
        <f aca="false">IF(B19="","",B19-WEEKDAY(B19,2)+1)</f>
        <v>46167</v>
      </c>
      <c r="D19" s="4" t="n">
        <f aca="false">IF(B19="","",C19+6)</f>
        <v>46173</v>
      </c>
      <c r="E19" s="6" t="n">
        <f aca="false">IF(B19="","",DATE(YEAR(B19),MONTH(B19),1))</f>
        <v>46143</v>
      </c>
      <c r="F19" s="0" t="s">
        <v>15</v>
      </c>
      <c r="G19" s="0" t="s">
        <v>96</v>
      </c>
      <c r="H19" s="0" t="s">
        <v>51</v>
      </c>
      <c r="I19" s="0" t="s">
        <v>13</v>
      </c>
      <c r="J19" s="5" t="n">
        <v>1500</v>
      </c>
      <c r="K19" s="5" t="n">
        <v>1500</v>
      </c>
      <c r="L19" s="5" t="n">
        <f aca="false">IF(J19="","",J19-K19)</f>
        <v>0</v>
      </c>
      <c r="M19" s="0" t="s">
        <v>17</v>
      </c>
      <c r="N19" s="0" t="s">
        <v>18</v>
      </c>
      <c r="O19" s="7" t="s">
        <v>12</v>
      </c>
    </row>
    <row r="20" customFormat="false" ht="13.5" hidden="false" customHeight="false" outlineLevel="0" collapsed="false">
      <c r="A20" s="0" t="n">
        <v>19</v>
      </c>
      <c r="B20" s="4" t="n">
        <v>46170</v>
      </c>
      <c r="C20" s="4" t="n">
        <f aca="false">IF(B20="","",B20-WEEKDAY(B20,2)+1)</f>
        <v>46167</v>
      </c>
      <c r="D20" s="4" t="n">
        <f aca="false">IF(B20="","",C20+6)</f>
        <v>46173</v>
      </c>
      <c r="E20" s="6" t="n">
        <f aca="false">IF(B20="","",DATE(YEAR(B20),MONTH(B20),1))</f>
        <v>46143</v>
      </c>
      <c r="F20" s="0" t="s">
        <v>44</v>
      </c>
      <c r="G20" s="0" t="s">
        <v>78</v>
      </c>
      <c r="H20" s="0" t="s">
        <v>47</v>
      </c>
      <c r="I20" s="0" t="s">
        <v>37</v>
      </c>
      <c r="J20" s="5" t="n">
        <v>1520.12</v>
      </c>
      <c r="K20" s="5" t="n">
        <v>1520.12</v>
      </c>
      <c r="L20" s="5" t="n">
        <f aca="false">IF(J20="","",J20-K20)</f>
        <v>0</v>
      </c>
      <c r="M20" s="0" t="s">
        <v>17</v>
      </c>
      <c r="N20" s="0" t="s">
        <v>39</v>
      </c>
      <c r="O20" s="7" t="s">
        <v>12</v>
      </c>
    </row>
    <row r="21" customFormat="false" ht="13.5" hidden="false" customHeight="false" outlineLevel="0" collapsed="false">
      <c r="A21" s="0" t="n">
        <v>20</v>
      </c>
      <c r="B21" s="4" t="n">
        <v>46171</v>
      </c>
      <c r="C21" s="4" t="n">
        <f aca="false">IF(B21="","",B21-WEEKDAY(B21,2)+1)</f>
        <v>46167</v>
      </c>
      <c r="D21" s="4" t="n">
        <f aca="false">IF(B21="","",C21+6)</f>
        <v>46173</v>
      </c>
      <c r="E21" s="6" t="n">
        <f aca="false">IF(B21="","",DATE(YEAR(B21),MONTH(B21),1))</f>
        <v>46143</v>
      </c>
      <c r="F21" s="0" t="s">
        <v>15</v>
      </c>
      <c r="G21" s="0" t="s">
        <v>97</v>
      </c>
      <c r="H21" s="0" t="s">
        <v>75</v>
      </c>
      <c r="I21" s="0" t="s">
        <v>31</v>
      </c>
      <c r="J21" s="5" t="n">
        <v>1300</v>
      </c>
      <c r="K21" s="5" t="n">
        <v>1300</v>
      </c>
      <c r="L21" s="5" t="n">
        <f aca="false">IF(J21="","",J21-K21)</f>
        <v>0</v>
      </c>
      <c r="M21" s="0" t="s">
        <v>17</v>
      </c>
      <c r="N21" s="0" t="s">
        <v>39</v>
      </c>
      <c r="O21" s="7" t="s">
        <v>12</v>
      </c>
    </row>
    <row r="22" customFormat="false" ht="13.5" hidden="false" customHeight="false" outlineLevel="0" collapsed="false">
      <c r="A22" s="0" t="n">
        <v>21</v>
      </c>
      <c r="B22" s="4" t="n">
        <v>46172</v>
      </c>
      <c r="C22" s="4" t="n">
        <f aca="false">IF(B22="","",B22-WEEKDAY(B22,2)+1)</f>
        <v>46167</v>
      </c>
      <c r="D22" s="4" t="n">
        <f aca="false">IF(B22="","",C22+6)</f>
        <v>46173</v>
      </c>
      <c r="E22" s="6" t="n">
        <f aca="false">IF(B22="","",DATE(YEAR(B22),MONTH(B22),1))</f>
        <v>46143</v>
      </c>
      <c r="F22" s="0" t="s">
        <v>49</v>
      </c>
      <c r="G22" s="0" t="s">
        <v>98</v>
      </c>
      <c r="H22" s="0" t="s">
        <v>99</v>
      </c>
      <c r="I22" s="0" t="s">
        <v>13</v>
      </c>
      <c r="J22" s="5" t="n">
        <v>1500</v>
      </c>
      <c r="K22" s="5" t="n">
        <v>958</v>
      </c>
      <c r="L22" s="5" t="n">
        <f aca="false">IF(J22="","",J22-K22)</f>
        <v>542</v>
      </c>
      <c r="M22" s="0" t="s">
        <v>17</v>
      </c>
      <c r="N22" s="0" t="s">
        <v>18</v>
      </c>
      <c r="O22" s="7" t="s">
        <v>12</v>
      </c>
    </row>
    <row r="23" customFormat="false" ht="13.5" hidden="false" customHeight="false" outlineLevel="0" collapsed="false">
      <c r="A23" s="0" t="n">
        <v>22</v>
      </c>
      <c r="B23" s="4" t="n">
        <v>46172</v>
      </c>
      <c r="C23" s="4" t="n">
        <f aca="false">IF(B23="","",B23-WEEKDAY(B23,2)+1)</f>
        <v>46167</v>
      </c>
      <c r="D23" s="4" t="n">
        <f aca="false">IF(B23="","",C23+6)</f>
        <v>46173</v>
      </c>
      <c r="E23" s="6" t="n">
        <f aca="false">IF(B23="","",DATE(YEAR(B23),MONTH(B23),1))</f>
        <v>46143</v>
      </c>
      <c r="F23" s="0" t="s">
        <v>44</v>
      </c>
      <c r="G23" s="0" t="s">
        <v>78</v>
      </c>
      <c r="H23" s="0" t="s">
        <v>100</v>
      </c>
      <c r="I23" s="0" t="s">
        <v>37</v>
      </c>
      <c r="J23" s="5" t="n">
        <v>3339.33</v>
      </c>
      <c r="K23" s="5" t="n">
        <v>3339.33</v>
      </c>
      <c r="L23" s="5" t="n">
        <f aca="false">IF(J23="","",J23-K23)</f>
        <v>0</v>
      </c>
      <c r="M23" s="0" t="s">
        <v>17</v>
      </c>
      <c r="N23" s="0" t="s">
        <v>39</v>
      </c>
      <c r="O23" s="7" t="s">
        <v>12</v>
      </c>
    </row>
    <row r="24" customFormat="false" ht="13.5" hidden="false" customHeight="false" outlineLevel="0" collapsed="false">
      <c r="A24" s="0" t="n">
        <v>23</v>
      </c>
      <c r="B24" s="4" t="n">
        <v>46170</v>
      </c>
      <c r="C24" s="4" t="n">
        <f aca="false">IF(B24="","",B24-WEEKDAY(B24,2)+1)</f>
        <v>46167</v>
      </c>
      <c r="D24" s="4" t="n">
        <f aca="false">IF(B24="","",C24+6)</f>
        <v>46173</v>
      </c>
      <c r="E24" s="6" t="n">
        <f aca="false">IF(B24="","",DATE(YEAR(B24),MONTH(B24),1))</f>
        <v>46143</v>
      </c>
      <c r="F24" s="0" t="s">
        <v>15</v>
      </c>
      <c r="G24" s="0" t="s">
        <v>101</v>
      </c>
      <c r="H24" s="0" t="s">
        <v>75</v>
      </c>
      <c r="I24" s="0" t="s">
        <v>31</v>
      </c>
      <c r="J24" s="5" t="n">
        <v>1300</v>
      </c>
      <c r="K24" s="5" t="n">
        <v>1300</v>
      </c>
      <c r="L24" s="5" t="n">
        <f aca="false">IF(J24="","",J24-K24)</f>
        <v>0</v>
      </c>
      <c r="M24" s="0" t="s">
        <v>17</v>
      </c>
      <c r="N24" s="0" t="s">
        <v>18</v>
      </c>
      <c r="O24" s="7" t="s">
        <v>12</v>
      </c>
    </row>
    <row r="25" customFormat="false" ht="13.5" hidden="false" customHeight="false" outlineLevel="0" collapsed="false">
      <c r="A25" s="0" t="n">
        <v>24</v>
      </c>
      <c r="B25" s="4" t="n">
        <v>46171</v>
      </c>
      <c r="C25" s="4" t="n">
        <f aca="false">IF(B25="","",B25-WEEKDAY(B25,2)+1)</f>
        <v>46167</v>
      </c>
      <c r="D25" s="4" t="n">
        <f aca="false">IF(B25="","",C25+6)</f>
        <v>46173</v>
      </c>
      <c r="E25" s="6" t="n">
        <f aca="false">IF(B25="","",DATE(YEAR(B25),MONTH(B25),1))</f>
        <v>46143</v>
      </c>
      <c r="F25" s="0" t="s">
        <v>33</v>
      </c>
      <c r="G25" s="0" t="s">
        <v>102</v>
      </c>
      <c r="H25" s="0" t="s">
        <v>103</v>
      </c>
      <c r="I25" s="0" t="s">
        <v>19</v>
      </c>
      <c r="J25" s="5" t="n">
        <v>39.9</v>
      </c>
      <c r="K25" s="5" t="n">
        <v>39.9</v>
      </c>
      <c r="L25" s="5" t="n">
        <f aca="false">IF(J25="","",J25-K25)</f>
        <v>0</v>
      </c>
      <c r="M25" s="0" t="s">
        <v>17</v>
      </c>
      <c r="N25" s="0" t="s">
        <v>39</v>
      </c>
      <c r="O25" s="7" t="s">
        <v>12</v>
      </c>
    </row>
    <row r="26" customFormat="false" ht="13.5" hidden="false" customHeight="false" outlineLevel="0" collapsed="false">
      <c r="A26" s="0" t="n">
        <v>25</v>
      </c>
      <c r="B26" s="4" t="n">
        <v>46170</v>
      </c>
      <c r="C26" s="4" t="n">
        <f aca="false">IF(B26="","",B26-WEEKDAY(B26,2)+1)</f>
        <v>46167</v>
      </c>
      <c r="D26" s="4" t="n">
        <f aca="false">IF(B26="","",C26+6)</f>
        <v>46173</v>
      </c>
      <c r="E26" s="6" t="n">
        <f aca="false">IF(B26="","",DATE(YEAR(B26),MONTH(B26),1))</f>
        <v>46143</v>
      </c>
      <c r="F26" s="0" t="s">
        <v>33</v>
      </c>
      <c r="G26" s="0" t="s">
        <v>104</v>
      </c>
      <c r="H26" s="0" t="s">
        <v>105</v>
      </c>
      <c r="I26" s="0" t="s">
        <v>36</v>
      </c>
      <c r="J26" s="5" t="n">
        <v>1000</v>
      </c>
      <c r="K26" s="5" t="n">
        <v>1000</v>
      </c>
      <c r="L26" s="5" t="n">
        <f aca="false">IF(J26="","",J26-K26)</f>
        <v>0</v>
      </c>
      <c r="M26" s="0" t="s">
        <v>17</v>
      </c>
      <c r="N26" s="0" t="s">
        <v>18</v>
      </c>
      <c r="O26" s="7" t="s">
        <v>12</v>
      </c>
    </row>
    <row r="27" customFormat="false" ht="13.5" hidden="false" customHeight="false" outlineLevel="0" collapsed="false">
      <c r="A27" s="0" t="n">
        <v>26</v>
      </c>
      <c r="B27" s="4" t="n">
        <v>46150</v>
      </c>
      <c r="C27" s="4" t="n">
        <f aca="false">IF(B27="","",B27-WEEKDAY(B27,2)+1)</f>
        <v>46146</v>
      </c>
      <c r="D27" s="4" t="n">
        <f aca="false">IF(B27="","",C27+6)</f>
        <v>46152</v>
      </c>
      <c r="E27" s="6" t="n">
        <f aca="false">IF(B27="","",DATE(YEAR(B27),MONTH(B27),1))</f>
        <v>46143</v>
      </c>
      <c r="F27" s="0" t="s">
        <v>33</v>
      </c>
      <c r="G27" s="0" t="s">
        <v>106</v>
      </c>
      <c r="H27" s="0" t="s">
        <v>107</v>
      </c>
      <c r="I27" s="0" t="s">
        <v>19</v>
      </c>
      <c r="J27" s="5" t="n">
        <v>496.47</v>
      </c>
      <c r="K27" s="5" t="n">
        <v>496.47</v>
      </c>
      <c r="L27" s="5" t="n">
        <f aca="false">IF(J27="","",J27-K27)</f>
        <v>0</v>
      </c>
      <c r="M27" s="0" t="s">
        <v>17</v>
      </c>
      <c r="N27" s="0" t="s">
        <v>24</v>
      </c>
      <c r="O27" s="7" t="s">
        <v>12</v>
      </c>
    </row>
    <row r="28" customFormat="false" ht="13.5" hidden="false" customHeight="false" outlineLevel="0" collapsed="false">
      <c r="A28" s="0" t="n">
        <v>27</v>
      </c>
      <c r="B28" s="4" t="n">
        <v>46146</v>
      </c>
      <c r="C28" s="4" t="n">
        <f aca="false">IF(B28="","",B28-WEEKDAY(B28,2)+1)</f>
        <v>46146</v>
      </c>
      <c r="D28" s="4" t="n">
        <f aca="false">IF(B28="","",C28+6)</f>
        <v>46152</v>
      </c>
      <c r="E28" s="6" t="n">
        <f aca="false">IF(B28="","",DATE(YEAR(B28),MONTH(B28),1))</f>
        <v>46143</v>
      </c>
      <c r="F28" s="0" t="s">
        <v>22</v>
      </c>
      <c r="G28" s="0" t="s">
        <v>108</v>
      </c>
      <c r="H28" s="0" t="s">
        <v>51</v>
      </c>
      <c r="I28" s="0" t="s">
        <v>19</v>
      </c>
      <c r="J28" s="5" t="n">
        <v>321.43</v>
      </c>
      <c r="K28" s="5" t="n">
        <v>321.43</v>
      </c>
      <c r="L28" s="5" t="n">
        <f aca="false">IF(J28="","",J28-K28)</f>
        <v>0</v>
      </c>
      <c r="M28" s="0" t="s">
        <v>17</v>
      </c>
      <c r="N28" s="0" t="s">
        <v>39</v>
      </c>
      <c r="O28" s="7" t="s">
        <v>12</v>
      </c>
    </row>
    <row r="29" customFormat="false" ht="13.5" hidden="false" customHeight="false" outlineLevel="0" collapsed="false">
      <c r="A29" s="0" t="n">
        <v>28</v>
      </c>
      <c r="B29" s="4" t="n">
        <v>46174</v>
      </c>
      <c r="C29" s="4" t="n">
        <f aca="false">IF(B29="","",B29-WEEKDAY(B29,2)+1)</f>
        <v>46174</v>
      </c>
      <c r="D29" s="4" t="n">
        <f aca="false">IF(B29="","",C29+6)</f>
        <v>46180</v>
      </c>
      <c r="E29" s="6" t="n">
        <f aca="false">IF(B29="","",DATE(YEAR(B29),MONTH(B29),1))</f>
        <v>46174</v>
      </c>
      <c r="F29" s="0" t="s">
        <v>55</v>
      </c>
      <c r="G29" s="0" t="s">
        <v>71</v>
      </c>
      <c r="H29" s="0" t="s">
        <v>51</v>
      </c>
      <c r="I29" s="0" t="s">
        <v>13</v>
      </c>
      <c r="J29" s="5" t="n">
        <v>221.38</v>
      </c>
      <c r="K29" s="5" t="n">
        <v>221.38</v>
      </c>
      <c r="L29" s="5" t="n">
        <f aca="false">IF(J29="","",J29-K29)</f>
        <v>0</v>
      </c>
      <c r="M29" s="0" t="s">
        <v>17</v>
      </c>
      <c r="N29" s="0" t="s">
        <v>39</v>
      </c>
      <c r="O29" s="7" t="s">
        <v>12</v>
      </c>
    </row>
    <row r="30" customFormat="false" ht="13.5" hidden="false" customHeight="false" outlineLevel="0" collapsed="false">
      <c r="A30" s="0" t="n">
        <v>29</v>
      </c>
      <c r="B30" s="4" t="n">
        <v>46178</v>
      </c>
      <c r="C30" s="4" t="n">
        <f aca="false">IF(B30="","",B30-WEEKDAY(B30,2)+1)</f>
        <v>46174</v>
      </c>
      <c r="D30" s="4" t="n">
        <f aca="false">IF(B30="","",C30+6)</f>
        <v>46180</v>
      </c>
      <c r="E30" s="6" t="n">
        <f aca="false">IF(B30="","",DATE(YEAR(B30),MONTH(B30),1))</f>
        <v>46174</v>
      </c>
      <c r="F30" s="0" t="s">
        <v>15</v>
      </c>
      <c r="G30" s="0" t="s">
        <v>72</v>
      </c>
      <c r="H30" s="0" t="s">
        <v>73</v>
      </c>
      <c r="I30" s="0" t="s">
        <v>31</v>
      </c>
      <c r="J30" s="5" t="n">
        <v>6269</v>
      </c>
      <c r="K30" s="5" t="n">
        <v>5649.28</v>
      </c>
      <c r="L30" s="5" t="n">
        <f aca="false">IF(J30="","",J30-K30)</f>
        <v>619.72</v>
      </c>
      <c r="M30" s="0" t="s">
        <v>17</v>
      </c>
      <c r="N30" s="0" t="s">
        <v>18</v>
      </c>
      <c r="O30" s="7" t="s">
        <v>12</v>
      </c>
    </row>
    <row r="31" customFormat="false" ht="13.5" hidden="false" customHeight="false" outlineLevel="0" collapsed="false">
      <c r="A31" s="0" t="n">
        <v>30</v>
      </c>
      <c r="B31" s="4" t="n">
        <v>46178</v>
      </c>
      <c r="C31" s="4" t="n">
        <f aca="false">IF(B31="","",B31-WEEKDAY(B31,2)+1)</f>
        <v>46174</v>
      </c>
      <c r="D31" s="4" t="n">
        <f aca="false">IF(B31="","",C31+6)</f>
        <v>46180</v>
      </c>
      <c r="E31" s="6" t="n">
        <f aca="false">IF(B31="","",DATE(YEAR(B31),MONTH(B31),1))</f>
        <v>46174</v>
      </c>
      <c r="F31" s="0" t="s">
        <v>15</v>
      </c>
      <c r="G31" s="0" t="s">
        <v>74</v>
      </c>
      <c r="H31" s="0" t="s">
        <v>75</v>
      </c>
      <c r="I31" s="0" t="s">
        <v>31</v>
      </c>
      <c r="J31" s="5" t="n">
        <v>7650</v>
      </c>
      <c r="K31" s="5" t="n">
        <v>7650</v>
      </c>
      <c r="L31" s="5" t="n">
        <f aca="false">IF(J31="","",J31-K31)</f>
        <v>0</v>
      </c>
      <c r="M31" s="0" t="s">
        <v>17</v>
      </c>
      <c r="N31" s="0" t="s">
        <v>18</v>
      </c>
      <c r="O31" s="7" t="s">
        <v>12</v>
      </c>
    </row>
    <row r="32" customFormat="false" ht="13.5" hidden="false" customHeight="false" outlineLevel="0" collapsed="false">
      <c r="A32" s="0" t="n">
        <v>31</v>
      </c>
      <c r="B32" s="4" t="n">
        <v>46181</v>
      </c>
      <c r="C32" s="4" t="n">
        <f aca="false">IF(B32="","",B32-WEEKDAY(B32,2)+1)</f>
        <v>46181</v>
      </c>
      <c r="D32" s="4" t="n">
        <f aca="false">IF(B32="","",C32+6)</f>
        <v>46187</v>
      </c>
      <c r="E32" s="6" t="n">
        <f aca="false">IF(B32="","",DATE(YEAR(B32),MONTH(B32),1))</f>
        <v>46174</v>
      </c>
      <c r="F32" s="0" t="s">
        <v>55</v>
      </c>
      <c r="G32" s="0" t="s">
        <v>76</v>
      </c>
      <c r="H32" s="0" t="s">
        <v>77</v>
      </c>
      <c r="I32" s="0" t="s">
        <v>36</v>
      </c>
      <c r="J32" s="5" t="n">
        <v>856.69</v>
      </c>
      <c r="K32" s="5" t="n">
        <v>838.43</v>
      </c>
      <c r="L32" s="5" t="n">
        <f aca="false">IF(J32="","",J32-K32)</f>
        <v>18.2600000000001</v>
      </c>
      <c r="M32" s="0" t="s">
        <v>17</v>
      </c>
      <c r="N32" s="0" t="s">
        <v>24</v>
      </c>
      <c r="O32" s="7" t="s">
        <v>12</v>
      </c>
    </row>
    <row r="33" customFormat="false" ht="13.5" hidden="false" customHeight="false" outlineLevel="0" collapsed="false">
      <c r="A33" s="0" t="n">
        <v>32</v>
      </c>
      <c r="B33" s="4" t="n">
        <v>46181</v>
      </c>
      <c r="C33" s="4" t="n">
        <f aca="false">IF(B33="","",B33-WEEKDAY(B33,2)+1)</f>
        <v>46181</v>
      </c>
      <c r="D33" s="4" t="n">
        <f aca="false">IF(B33="","",C33+6)</f>
        <v>46187</v>
      </c>
      <c r="E33" s="6" t="n">
        <f aca="false">IF(B33="","",DATE(YEAR(B33),MONTH(B33),1))</f>
        <v>46174</v>
      </c>
      <c r="F33" s="0" t="s">
        <v>44</v>
      </c>
      <c r="G33" s="0" t="s">
        <v>78</v>
      </c>
      <c r="H33" s="0" t="s">
        <v>51</v>
      </c>
      <c r="I33" s="0" t="s">
        <v>37</v>
      </c>
      <c r="J33" s="5" t="n">
        <v>1777.67</v>
      </c>
      <c r="K33" s="5" t="n">
        <v>1777.67</v>
      </c>
      <c r="L33" s="5" t="n">
        <f aca="false">IF(J33="","",J33-K33)</f>
        <v>0</v>
      </c>
      <c r="M33" s="0" t="s">
        <v>17</v>
      </c>
      <c r="N33" s="0" t="s">
        <v>39</v>
      </c>
      <c r="O33" s="7" t="s">
        <v>12</v>
      </c>
    </row>
    <row r="34" customFormat="false" ht="13.5" hidden="false" customHeight="false" outlineLevel="0" collapsed="false">
      <c r="A34" s="0" t="n">
        <v>33</v>
      </c>
      <c r="B34" s="4" t="n">
        <v>46183</v>
      </c>
      <c r="C34" s="4" t="n">
        <f aca="false">IF(B34="","",B34-WEEKDAY(B34,2)+1)</f>
        <v>46181</v>
      </c>
      <c r="D34" s="4" t="n">
        <f aca="false">IF(B34="","",C34+6)</f>
        <v>46187</v>
      </c>
      <c r="E34" s="6" t="n">
        <f aca="false">IF(B34="","",DATE(YEAR(B34),MONTH(B34),1))</f>
        <v>46174</v>
      </c>
      <c r="F34" s="0" t="s">
        <v>33</v>
      </c>
      <c r="G34" s="0" t="s">
        <v>76</v>
      </c>
      <c r="H34" s="0" t="s">
        <v>79</v>
      </c>
      <c r="I34" s="0" t="s">
        <v>13</v>
      </c>
      <c r="J34" s="5" t="n">
        <v>232.13</v>
      </c>
      <c r="K34" s="5" t="n">
        <v>232.13</v>
      </c>
      <c r="L34" s="5" t="n">
        <f aca="false">IF(J34="","",J34-K34)</f>
        <v>0</v>
      </c>
      <c r="M34" s="0" t="s">
        <v>17</v>
      </c>
      <c r="N34" s="0" t="s">
        <v>24</v>
      </c>
      <c r="O34" s="7" t="s">
        <v>12</v>
      </c>
    </row>
    <row r="35" customFormat="false" ht="13.5" hidden="false" customHeight="false" outlineLevel="0" collapsed="false">
      <c r="A35" s="0" t="n">
        <v>34</v>
      </c>
      <c r="B35" s="4" t="n">
        <v>46188</v>
      </c>
      <c r="C35" s="4" t="n">
        <f aca="false">IF(B35="","",B35-WEEKDAY(B35,2)+1)</f>
        <v>46188</v>
      </c>
      <c r="D35" s="4" t="n">
        <f aca="false">IF(B35="","",C35+6)</f>
        <v>46194</v>
      </c>
      <c r="E35" s="6" t="n">
        <f aca="false">IF(B35="","",DATE(YEAR(B35),MONTH(B35),1))</f>
        <v>46174</v>
      </c>
      <c r="F35" s="0" t="s">
        <v>33</v>
      </c>
      <c r="G35" s="0" t="s">
        <v>80</v>
      </c>
      <c r="H35" s="0" t="s">
        <v>81</v>
      </c>
      <c r="I35" s="0" t="s">
        <v>13</v>
      </c>
      <c r="J35" s="5" t="n">
        <v>120</v>
      </c>
      <c r="K35" s="5" t="n">
        <v>120</v>
      </c>
      <c r="L35" s="5" t="n">
        <f aca="false">IF(J35="","",J35-K35)</f>
        <v>0</v>
      </c>
      <c r="M35" s="0" t="s">
        <v>17</v>
      </c>
      <c r="N35" s="0" t="s">
        <v>39</v>
      </c>
      <c r="O35" s="7" t="s">
        <v>12</v>
      </c>
    </row>
    <row r="36" customFormat="false" ht="13.5" hidden="false" customHeight="false" outlineLevel="0" collapsed="false">
      <c r="A36" s="0" t="n">
        <v>35</v>
      </c>
      <c r="B36" s="4" t="n">
        <v>46188</v>
      </c>
      <c r="C36" s="4" t="n">
        <f aca="false">IF(B36="","",B36-WEEKDAY(B36,2)+1)</f>
        <v>46188</v>
      </c>
      <c r="D36" s="4" t="n">
        <f aca="false">IF(B36="","",C36+6)</f>
        <v>46194</v>
      </c>
      <c r="E36" s="6" t="n">
        <f aca="false">IF(B36="","",DATE(YEAR(B36),MONTH(B36),1))</f>
        <v>46174</v>
      </c>
      <c r="F36" s="0" t="s">
        <v>33</v>
      </c>
      <c r="G36" s="0" t="s">
        <v>82</v>
      </c>
      <c r="H36" s="0" t="s">
        <v>51</v>
      </c>
      <c r="I36" s="0" t="s">
        <v>36</v>
      </c>
      <c r="J36" s="5" t="n">
        <v>168.5</v>
      </c>
      <c r="K36" s="5" t="n">
        <v>168.5</v>
      </c>
      <c r="L36" s="5" t="n">
        <f aca="false">IF(J36="","",J36-K36)</f>
        <v>0</v>
      </c>
      <c r="M36" s="0" t="s">
        <v>17</v>
      </c>
      <c r="N36" s="0" t="s">
        <v>39</v>
      </c>
      <c r="O36" s="7" t="s">
        <v>12</v>
      </c>
    </row>
    <row r="37" customFormat="false" ht="13.5" hidden="false" customHeight="false" outlineLevel="0" collapsed="false">
      <c r="A37" s="0" t="n">
        <v>36</v>
      </c>
      <c r="B37" s="4" t="n">
        <v>46192</v>
      </c>
      <c r="C37" s="4" t="n">
        <f aca="false">IF(B37="","",B37-WEEKDAY(B37,2)+1)</f>
        <v>46188</v>
      </c>
      <c r="D37" s="4" t="n">
        <f aca="false">IF(B37="","",C37+6)</f>
        <v>46194</v>
      </c>
      <c r="E37" s="6" t="n">
        <f aca="false">IF(B37="","",DATE(YEAR(B37),MONTH(B37),1))</f>
        <v>46174</v>
      </c>
      <c r="F37" s="0" t="s">
        <v>15</v>
      </c>
      <c r="G37" s="0" t="s">
        <v>83</v>
      </c>
      <c r="H37" s="0" t="s">
        <v>73</v>
      </c>
      <c r="I37" s="0" t="s">
        <v>31</v>
      </c>
      <c r="J37" s="5" t="n">
        <v>4000</v>
      </c>
      <c r="K37" s="5" t="n">
        <v>3293.9</v>
      </c>
      <c r="L37" s="5" t="n">
        <f aca="false">IF(J37="","",J37-K37)</f>
        <v>706.1</v>
      </c>
      <c r="M37" s="0" t="s">
        <v>17</v>
      </c>
      <c r="N37" s="0" t="s">
        <v>18</v>
      </c>
      <c r="O37" s="7" t="s">
        <v>12</v>
      </c>
    </row>
    <row r="38" customFormat="false" ht="13.5" hidden="false" customHeight="false" outlineLevel="0" collapsed="false">
      <c r="A38" s="0" t="n">
        <v>37</v>
      </c>
      <c r="B38" s="4" t="n">
        <v>46192</v>
      </c>
      <c r="C38" s="4" t="n">
        <f aca="false">IF(B38="","",B38-WEEKDAY(B38,2)+1)</f>
        <v>46188</v>
      </c>
      <c r="D38" s="4" t="n">
        <f aca="false">IF(B38="","",C38+6)</f>
        <v>46194</v>
      </c>
      <c r="E38" s="6" t="n">
        <f aca="false">IF(B38="","",DATE(YEAR(B38),MONTH(B38),1))</f>
        <v>46174</v>
      </c>
      <c r="F38" s="0" t="s">
        <v>33</v>
      </c>
      <c r="G38" s="0" t="s">
        <v>109</v>
      </c>
      <c r="H38" s="0" t="s">
        <v>110</v>
      </c>
      <c r="I38" s="0" t="s">
        <v>36</v>
      </c>
      <c r="J38" s="5" t="n">
        <v>109.28</v>
      </c>
      <c r="K38" s="5" t="n">
        <v>109.28</v>
      </c>
      <c r="L38" s="5" t="n">
        <f aca="false">IF(J38="","",J38-K38)</f>
        <v>0</v>
      </c>
      <c r="M38" s="0" t="s">
        <v>17</v>
      </c>
      <c r="N38" s="0" t="s">
        <v>18</v>
      </c>
      <c r="O38" s="7" t="s">
        <v>12</v>
      </c>
    </row>
    <row r="39" customFormat="false" ht="13.5" hidden="false" customHeight="false" outlineLevel="0" collapsed="false">
      <c r="A39" s="0" t="n">
        <v>38</v>
      </c>
      <c r="B39" s="4" t="n">
        <v>46198</v>
      </c>
      <c r="C39" s="4" t="n">
        <f aca="false">IF(B39="","",B39-WEEKDAY(B39,2)+1)</f>
        <v>46195</v>
      </c>
      <c r="D39" s="4" t="n">
        <f aca="false">IF(B39="","",C39+6)</f>
        <v>46201</v>
      </c>
      <c r="E39" s="6" t="n">
        <f aca="false">IF(B39="","",DATE(YEAR(B39),MONTH(B39),1))</f>
        <v>46174</v>
      </c>
      <c r="F39" s="0" t="s">
        <v>33</v>
      </c>
      <c r="G39" s="0" t="s">
        <v>84</v>
      </c>
      <c r="H39" s="0" t="s">
        <v>111</v>
      </c>
      <c r="I39" s="0" t="s">
        <v>13</v>
      </c>
      <c r="J39" s="5" t="n">
        <v>514.8</v>
      </c>
      <c r="K39" s="5" t="n">
        <v>514.8</v>
      </c>
      <c r="L39" s="5" t="n">
        <f aca="false">IF(J39="","",J39-K39)</f>
        <v>0</v>
      </c>
      <c r="M39" s="0" t="s">
        <v>17</v>
      </c>
      <c r="N39" s="0" t="s">
        <v>24</v>
      </c>
      <c r="O39" s="7" t="s">
        <v>12</v>
      </c>
    </row>
    <row r="40" customFormat="false" ht="13.5" hidden="false" customHeight="false" outlineLevel="0" collapsed="false">
      <c r="A40" s="0" t="n">
        <v>39</v>
      </c>
      <c r="B40" s="4" t="n">
        <v>46198</v>
      </c>
      <c r="C40" s="4" t="n">
        <f aca="false">IF(B40="","",B40-WEEKDAY(B40,2)+1)</f>
        <v>46195</v>
      </c>
      <c r="D40" s="4" t="n">
        <f aca="false">IF(B40="","",C40+6)</f>
        <v>46201</v>
      </c>
      <c r="E40" s="6" t="n">
        <f aca="false">IF(B40="","",DATE(YEAR(B40),MONTH(B40),1))</f>
        <v>46174</v>
      </c>
      <c r="F40" s="0" t="s">
        <v>33</v>
      </c>
      <c r="G40" s="0" t="s">
        <v>84</v>
      </c>
      <c r="H40" s="0" t="s">
        <v>111</v>
      </c>
      <c r="I40" s="0" t="s">
        <v>13</v>
      </c>
      <c r="J40" s="5" t="n">
        <v>416.66</v>
      </c>
      <c r="K40" s="5" t="n">
        <v>416.66</v>
      </c>
      <c r="L40" s="5" t="n">
        <f aca="false">IF(J40="","",J40-K40)</f>
        <v>0</v>
      </c>
      <c r="M40" s="0" t="s">
        <v>17</v>
      </c>
      <c r="N40" s="0" t="s">
        <v>24</v>
      </c>
      <c r="O40" s="7" t="s">
        <v>12</v>
      </c>
    </row>
    <row r="41" customFormat="false" ht="13.5" hidden="false" customHeight="false" outlineLevel="0" collapsed="false">
      <c r="A41" s="0" t="n">
        <v>40</v>
      </c>
      <c r="B41" s="4" t="n">
        <v>46192</v>
      </c>
      <c r="C41" s="4" t="n">
        <f aca="false">IF(B41="","",B41-WEEKDAY(B41,2)+1)</f>
        <v>46188</v>
      </c>
      <c r="D41" s="4" t="n">
        <f aca="false">IF(B41="","",C41+6)</f>
        <v>46194</v>
      </c>
      <c r="E41" s="6" t="n">
        <f aca="false">IF(B41="","",DATE(YEAR(B41),MONTH(B41),1))</f>
        <v>46174</v>
      </c>
      <c r="F41" s="0" t="s">
        <v>22</v>
      </c>
      <c r="G41" s="0" t="s">
        <v>86</v>
      </c>
      <c r="H41" s="0" t="s">
        <v>87</v>
      </c>
      <c r="I41" s="0" t="s">
        <v>25</v>
      </c>
      <c r="J41" s="5" t="n">
        <v>1682.08</v>
      </c>
      <c r="K41" s="5" t="n">
        <v>1682.08</v>
      </c>
      <c r="L41" s="5" t="n">
        <f aca="false">IF(J41="","",J41-K41)</f>
        <v>0</v>
      </c>
      <c r="M41" s="0" t="s">
        <v>17</v>
      </c>
      <c r="N41" s="0" t="s">
        <v>18</v>
      </c>
      <c r="O41" s="7" t="s">
        <v>12</v>
      </c>
    </row>
    <row r="42" customFormat="false" ht="13.5" hidden="false" customHeight="false" outlineLevel="0" collapsed="false">
      <c r="A42" s="0" t="n">
        <v>41</v>
      </c>
      <c r="B42" s="4" t="n">
        <v>46192</v>
      </c>
      <c r="C42" s="4" t="n">
        <f aca="false">IF(B42="","",B42-WEEKDAY(B42,2)+1)</f>
        <v>46188</v>
      </c>
      <c r="D42" s="4" t="n">
        <f aca="false">IF(B42="","",C42+6)</f>
        <v>46194</v>
      </c>
      <c r="E42" s="6" t="n">
        <f aca="false">IF(B42="","",DATE(YEAR(B42),MONTH(B42),1))</f>
        <v>46174</v>
      </c>
      <c r="F42" s="0" t="s">
        <v>22</v>
      </c>
      <c r="G42" s="0" t="s">
        <v>88</v>
      </c>
      <c r="H42" s="0" t="s">
        <v>87</v>
      </c>
      <c r="I42" s="0" t="s">
        <v>25</v>
      </c>
      <c r="J42" s="5" t="n">
        <v>1376.68</v>
      </c>
      <c r="K42" s="5" t="n">
        <v>1376.68</v>
      </c>
      <c r="L42" s="5" t="n">
        <f aca="false">IF(J42="","",J42-K42)</f>
        <v>0</v>
      </c>
      <c r="M42" s="0" t="s">
        <v>17</v>
      </c>
      <c r="N42" s="0" t="s">
        <v>18</v>
      </c>
      <c r="O42" s="7" t="s">
        <v>12</v>
      </c>
    </row>
    <row r="43" customFormat="false" ht="13.5" hidden="false" customHeight="false" outlineLevel="0" collapsed="false">
      <c r="A43" s="0" t="n">
        <v>42</v>
      </c>
      <c r="B43" s="4" t="n">
        <v>46195</v>
      </c>
      <c r="C43" s="4" t="n">
        <f aca="false">IF(B43="","",B43-WEEKDAY(B43,2)+1)</f>
        <v>46195</v>
      </c>
      <c r="D43" s="4" t="n">
        <f aca="false">IF(B43="","",C43+6)</f>
        <v>46201</v>
      </c>
      <c r="E43" s="6" t="n">
        <f aca="false">IF(B43="","",DATE(YEAR(B43),MONTH(B43),1))</f>
        <v>46174</v>
      </c>
      <c r="F43" s="0" t="s">
        <v>27</v>
      </c>
      <c r="G43" s="0" t="s">
        <v>89</v>
      </c>
      <c r="H43" s="0" t="s">
        <v>87</v>
      </c>
      <c r="I43" s="0" t="s">
        <v>25</v>
      </c>
      <c r="J43" s="5" t="n">
        <v>1695.75</v>
      </c>
      <c r="K43" s="5" t="n">
        <v>1695.75</v>
      </c>
      <c r="L43" s="5" t="n">
        <f aca="false">IF(J43="","",J43-K43)</f>
        <v>0</v>
      </c>
      <c r="M43" s="0" t="s">
        <v>17</v>
      </c>
      <c r="N43" s="0" t="s">
        <v>18</v>
      </c>
      <c r="O43" s="7" t="s">
        <v>12</v>
      </c>
    </row>
    <row r="44" customFormat="false" ht="13.5" hidden="false" customHeight="false" outlineLevel="0" collapsed="false">
      <c r="A44" s="0" t="n">
        <v>43</v>
      </c>
      <c r="B44" s="4" t="n">
        <v>46195</v>
      </c>
      <c r="C44" s="4" t="n">
        <f aca="false">IF(B44="","",B44-WEEKDAY(B44,2)+1)</f>
        <v>46195</v>
      </c>
      <c r="D44" s="4" t="n">
        <f aca="false">IF(B44="","",C44+6)</f>
        <v>46201</v>
      </c>
      <c r="E44" s="6" t="n">
        <f aca="false">IF(B44="","",DATE(YEAR(B44),MONTH(B44),1))</f>
        <v>46174</v>
      </c>
      <c r="F44" s="0" t="s">
        <v>50</v>
      </c>
      <c r="G44" s="0" t="s">
        <v>90</v>
      </c>
      <c r="H44" s="0" t="s">
        <v>91</v>
      </c>
      <c r="I44" s="0" t="s">
        <v>13</v>
      </c>
      <c r="J44" s="5" t="n">
        <v>500</v>
      </c>
      <c r="K44" s="5" t="n">
        <v>529.35</v>
      </c>
      <c r="L44" s="5" t="n">
        <f aca="false">IF(J44="","",J44-K44)</f>
        <v>-29.35</v>
      </c>
      <c r="M44" s="0" t="s">
        <v>17</v>
      </c>
      <c r="N44" s="0" t="s">
        <v>18</v>
      </c>
      <c r="O44" s="7" t="s">
        <v>12</v>
      </c>
    </row>
    <row r="45" customFormat="false" ht="13.5" hidden="false" customHeight="false" outlineLevel="0" collapsed="false">
      <c r="A45" s="0" t="n">
        <v>44</v>
      </c>
      <c r="B45" s="4" t="n">
        <v>46192</v>
      </c>
      <c r="C45" s="4" t="n">
        <f aca="false">IF(B45="","",B45-WEEKDAY(B45,2)+1)</f>
        <v>46188</v>
      </c>
      <c r="D45" s="4" t="n">
        <f aca="false">IF(B45="","",C45+6)</f>
        <v>46194</v>
      </c>
      <c r="E45" s="6" t="n">
        <f aca="false">IF(B45="","",DATE(YEAR(B45),MONTH(B45),1))</f>
        <v>46174</v>
      </c>
      <c r="F45" s="0" t="s">
        <v>9</v>
      </c>
      <c r="G45" s="0" t="s">
        <v>92</v>
      </c>
      <c r="H45" s="0" t="s">
        <v>93</v>
      </c>
      <c r="I45" s="0" t="s">
        <v>9</v>
      </c>
      <c r="J45" s="5" t="n">
        <v>4581.34</v>
      </c>
      <c r="K45" s="5" t="n">
        <v>4581.34</v>
      </c>
      <c r="L45" s="5" t="n">
        <f aca="false">IF(J45="","",J45-K45)</f>
        <v>0</v>
      </c>
      <c r="M45" s="0" t="s">
        <v>17</v>
      </c>
      <c r="N45" s="0" t="s">
        <v>18</v>
      </c>
      <c r="O45" s="7" t="s">
        <v>12</v>
      </c>
    </row>
    <row r="46" customFormat="false" ht="13.5" hidden="false" customHeight="false" outlineLevel="0" collapsed="false">
      <c r="A46" s="0" t="n">
        <v>45</v>
      </c>
      <c r="B46" s="4" t="n">
        <v>46195</v>
      </c>
      <c r="C46" s="4" t="n">
        <f aca="false">IF(B46="","",B46-WEEKDAY(B46,2)+1)</f>
        <v>46195</v>
      </c>
      <c r="D46" s="4" t="n">
        <f aca="false">IF(B46="","",C46+6)</f>
        <v>46201</v>
      </c>
      <c r="E46" s="6" t="n">
        <f aca="false">IF(B46="","",DATE(YEAR(B46),MONTH(B46),1))</f>
        <v>46174</v>
      </c>
      <c r="F46" s="0" t="s">
        <v>30</v>
      </c>
      <c r="G46" s="0" t="s">
        <v>94</v>
      </c>
      <c r="H46" s="0" t="s">
        <v>53</v>
      </c>
      <c r="I46" s="0" t="s">
        <v>19</v>
      </c>
      <c r="J46" s="5" t="n">
        <v>3212.86</v>
      </c>
      <c r="K46" s="5" t="n">
        <v>3212.86</v>
      </c>
      <c r="L46" s="5" t="n">
        <f aca="false">IF(J46="","",J46-K46)</f>
        <v>0</v>
      </c>
      <c r="M46" s="0" t="s">
        <v>17</v>
      </c>
      <c r="N46" s="0" t="s">
        <v>24</v>
      </c>
      <c r="O46" s="7" t="s">
        <v>12</v>
      </c>
    </row>
    <row r="47" customFormat="false" ht="13.5" hidden="false" customHeight="false" outlineLevel="0" collapsed="false">
      <c r="A47" s="0" t="n">
        <v>46</v>
      </c>
      <c r="B47" s="4" t="n">
        <v>46197</v>
      </c>
      <c r="C47" s="4" t="n">
        <f aca="false">IF(B47="","",B47-WEEKDAY(B47,2)+1)</f>
        <v>46195</v>
      </c>
      <c r="D47" s="4" t="n">
        <f aca="false">IF(B47="","",C47+6)</f>
        <v>46201</v>
      </c>
      <c r="E47" s="6" t="n">
        <f aca="false">IF(B47="","",DATE(YEAR(B47),MONTH(B47),1))</f>
        <v>46174</v>
      </c>
      <c r="F47" s="0" t="s">
        <v>44</v>
      </c>
      <c r="G47" s="0" t="s">
        <v>78</v>
      </c>
      <c r="H47" s="0" t="s">
        <v>95</v>
      </c>
      <c r="I47" s="0" t="s">
        <v>37</v>
      </c>
      <c r="J47" s="5" t="n">
        <v>3282.38</v>
      </c>
      <c r="K47" s="5" t="n">
        <v>3285.84</v>
      </c>
      <c r="L47" s="5" t="n">
        <f aca="false">IF(J47="","",J47-K47)</f>
        <v>-3.46000000000004</v>
      </c>
      <c r="M47" s="0" t="s">
        <v>17</v>
      </c>
      <c r="N47" s="0" t="s">
        <v>39</v>
      </c>
      <c r="O47" s="7" t="s">
        <v>12</v>
      </c>
    </row>
    <row r="48" customFormat="false" ht="13.5" hidden="false" customHeight="false" outlineLevel="0" collapsed="false">
      <c r="A48" s="0" t="n">
        <v>47</v>
      </c>
      <c r="B48" s="4" t="n">
        <v>46202</v>
      </c>
      <c r="C48" s="4" t="n">
        <f aca="false">IF(B48="","",B48-WEEKDAY(B48,2)+1)</f>
        <v>46202</v>
      </c>
      <c r="D48" s="4" t="n">
        <f aca="false">IF(B48="","",C48+6)</f>
        <v>46208</v>
      </c>
      <c r="E48" s="6" t="n">
        <f aca="false">IF(B48="","",DATE(YEAR(B48),MONTH(B48),1))</f>
        <v>46174</v>
      </c>
      <c r="F48" s="0" t="s">
        <v>15</v>
      </c>
      <c r="G48" s="0" t="s">
        <v>96</v>
      </c>
      <c r="H48" s="0" t="s">
        <v>51</v>
      </c>
      <c r="I48" s="0" t="s">
        <v>13</v>
      </c>
      <c r="J48" s="5" t="n">
        <v>1500</v>
      </c>
      <c r="K48" s="5" t="n">
        <v>0</v>
      </c>
      <c r="L48" s="5" t="n">
        <f aca="false">IF(J48="","",J48-K48)</f>
        <v>1500</v>
      </c>
      <c r="M48" s="0" t="s">
        <v>11</v>
      </c>
      <c r="N48" s="0" t="s">
        <v>18</v>
      </c>
      <c r="O48" s="7" t="s">
        <v>12</v>
      </c>
    </row>
    <row r="49" customFormat="false" ht="13.5" hidden="false" customHeight="false" outlineLevel="0" collapsed="false">
      <c r="A49" s="0" t="n">
        <v>48</v>
      </c>
      <c r="B49" s="4" t="n">
        <v>46202</v>
      </c>
      <c r="C49" s="4" t="n">
        <f aca="false">IF(B49="","",B49-WEEKDAY(B49,2)+1)</f>
        <v>46202</v>
      </c>
      <c r="D49" s="4" t="n">
        <f aca="false">IF(B49="","",C49+6)</f>
        <v>46208</v>
      </c>
      <c r="E49" s="6" t="n">
        <f aca="false">IF(B49="","",DATE(YEAR(B49),MONTH(B49),1))</f>
        <v>46174</v>
      </c>
      <c r="F49" s="0" t="s">
        <v>44</v>
      </c>
      <c r="G49" s="0" t="s">
        <v>78</v>
      </c>
      <c r="H49" s="0" t="s">
        <v>47</v>
      </c>
      <c r="I49" s="0" t="s">
        <v>37</v>
      </c>
      <c r="J49" s="5" t="n">
        <v>1520.12</v>
      </c>
      <c r="K49" s="5" t="n">
        <v>1520.12</v>
      </c>
      <c r="L49" s="5" t="n">
        <f aca="false">IF(J49="","",J49-K49)</f>
        <v>0</v>
      </c>
      <c r="M49" s="0" t="s">
        <v>17</v>
      </c>
      <c r="N49" s="0" t="s">
        <v>39</v>
      </c>
      <c r="O49" s="7" t="s">
        <v>12</v>
      </c>
    </row>
    <row r="50" customFormat="false" ht="13.5" hidden="false" customHeight="false" outlineLevel="0" collapsed="false">
      <c r="A50" s="0" t="n">
        <v>49</v>
      </c>
      <c r="B50" s="4" t="n">
        <v>46203</v>
      </c>
      <c r="C50" s="4" t="n">
        <f aca="false">IF(B50="","",B50-WEEKDAY(B50,2)+1)</f>
        <v>46202</v>
      </c>
      <c r="D50" s="4" t="n">
        <f aca="false">IF(B50="","",C50+6)</f>
        <v>46208</v>
      </c>
      <c r="E50" s="6" t="n">
        <f aca="false">IF(B50="","",DATE(YEAR(B50),MONTH(B50),1))</f>
        <v>46174</v>
      </c>
      <c r="F50" s="0" t="s">
        <v>49</v>
      </c>
      <c r="G50" s="0" t="s">
        <v>98</v>
      </c>
      <c r="H50" s="0" t="s">
        <v>99</v>
      </c>
      <c r="I50" s="0" t="s">
        <v>13</v>
      </c>
      <c r="J50" s="5" t="n">
        <v>1500</v>
      </c>
      <c r="K50" s="5" t="n">
        <v>0</v>
      </c>
      <c r="L50" s="5" t="n">
        <f aca="false">IF(J50="","",J50-K50)</f>
        <v>1500</v>
      </c>
      <c r="M50" s="0" t="s">
        <v>11</v>
      </c>
      <c r="N50" s="0" t="s">
        <v>18</v>
      </c>
      <c r="O50" s="7" t="s">
        <v>12</v>
      </c>
    </row>
    <row r="51" customFormat="false" ht="13.5" hidden="false" customHeight="false" outlineLevel="0" collapsed="false">
      <c r="A51" s="0" t="n">
        <v>50</v>
      </c>
      <c r="B51" s="4" t="n">
        <v>46203</v>
      </c>
      <c r="C51" s="4" t="n">
        <f aca="false">IF(B51="","",B51-WEEKDAY(B51,2)+1)</f>
        <v>46202</v>
      </c>
      <c r="D51" s="4" t="n">
        <f aca="false">IF(B51="","",C51+6)</f>
        <v>46208</v>
      </c>
      <c r="E51" s="6" t="n">
        <f aca="false">IF(B51="","",DATE(YEAR(B51),MONTH(B51),1))</f>
        <v>46174</v>
      </c>
      <c r="F51" s="0" t="s">
        <v>44</v>
      </c>
      <c r="G51" s="0" t="s">
        <v>78</v>
      </c>
      <c r="H51" s="0" t="s">
        <v>100</v>
      </c>
      <c r="I51" s="0" t="s">
        <v>37</v>
      </c>
      <c r="J51" s="5" t="n">
        <v>3339.33</v>
      </c>
      <c r="K51" s="5" t="n">
        <v>3339.33</v>
      </c>
      <c r="L51" s="5" t="n">
        <f aca="false">IF(J51="","",J51-K51)</f>
        <v>0</v>
      </c>
      <c r="M51" s="0" t="s">
        <v>17</v>
      </c>
      <c r="N51" s="0" t="s">
        <v>39</v>
      </c>
      <c r="O51" s="7" t="s">
        <v>12</v>
      </c>
    </row>
    <row r="52" customFormat="false" ht="13.5" hidden="false" customHeight="false" outlineLevel="0" collapsed="false">
      <c r="A52" s="0" t="n">
        <v>51</v>
      </c>
      <c r="B52" s="4" t="n">
        <v>46174</v>
      </c>
      <c r="C52" s="4" t="n">
        <f aca="false">IF(B52="","",B52-WEEKDAY(B52,2)+1)</f>
        <v>46174</v>
      </c>
      <c r="D52" s="4" t="n">
        <f aca="false">IF(B52="","",C52+6)</f>
        <v>46180</v>
      </c>
      <c r="E52" s="6" t="n">
        <f aca="false">IF(B52="","",DATE(YEAR(B52),MONTH(B52),1))</f>
        <v>46174</v>
      </c>
      <c r="F52" s="0" t="s">
        <v>56</v>
      </c>
      <c r="G52" s="0" t="s">
        <v>108</v>
      </c>
      <c r="H52" s="0" t="s">
        <v>112</v>
      </c>
      <c r="I52" s="0" t="s">
        <v>37</v>
      </c>
      <c r="J52" s="5" t="n">
        <v>0</v>
      </c>
      <c r="K52" s="5" t="n">
        <v>63.13</v>
      </c>
      <c r="L52" s="5" t="n">
        <f aca="false">IF(J52="","",J52-K52)</f>
        <v>-63.13</v>
      </c>
      <c r="M52" s="0" t="s">
        <v>17</v>
      </c>
      <c r="N52" s="0" t="s">
        <v>39</v>
      </c>
      <c r="O52" s="7" t="s">
        <v>12</v>
      </c>
    </row>
    <row r="53" customFormat="false" ht="13.5" hidden="false" customHeight="false" outlineLevel="0" collapsed="false">
      <c r="A53" s="0" t="n">
        <v>52</v>
      </c>
      <c r="B53" s="4" t="n">
        <v>46175</v>
      </c>
      <c r="C53" s="4" t="n">
        <f aca="false">IF(B53="","",B53-WEEKDAY(B53,2)+1)</f>
        <v>46174</v>
      </c>
      <c r="D53" s="4" t="n">
        <f aca="false">IF(B53="","",C53+6)</f>
        <v>46180</v>
      </c>
      <c r="E53" s="6" t="n">
        <f aca="false">IF(B53="","",DATE(YEAR(B53),MONTH(B53),1))</f>
        <v>46174</v>
      </c>
      <c r="F53" s="0" t="s">
        <v>56</v>
      </c>
      <c r="G53" s="0" t="s">
        <v>108</v>
      </c>
      <c r="H53" s="0" t="s">
        <v>51</v>
      </c>
      <c r="I53" s="0" t="s">
        <v>37</v>
      </c>
      <c r="J53" s="5" t="n">
        <v>0</v>
      </c>
      <c r="K53" s="5" t="n">
        <v>605.67</v>
      </c>
      <c r="L53" s="5" t="n">
        <f aca="false">IF(J53="","",J53-K53)</f>
        <v>-605.67</v>
      </c>
      <c r="M53" s="0" t="s">
        <v>17</v>
      </c>
      <c r="N53" s="0" t="s">
        <v>39</v>
      </c>
      <c r="O53" s="7" t="s">
        <v>12</v>
      </c>
    </row>
    <row r="54" customFormat="false" ht="13.5" hidden="false" customHeight="false" outlineLevel="0" collapsed="false">
      <c r="A54" s="0" t="n">
        <v>53</v>
      </c>
      <c r="B54" s="4" t="n">
        <v>46175</v>
      </c>
      <c r="C54" s="4" t="n">
        <f aca="false">IF(B54="","",B54-WEEKDAY(B54,2)+1)</f>
        <v>46174</v>
      </c>
      <c r="D54" s="4" t="n">
        <f aca="false">IF(B54="","",C54+6)</f>
        <v>46180</v>
      </c>
      <c r="E54" s="6" t="n">
        <f aca="false">IF(B54="","",DATE(YEAR(B54),MONTH(B54),1))</f>
        <v>46174</v>
      </c>
      <c r="F54" s="0" t="s">
        <v>56</v>
      </c>
      <c r="G54" s="0" t="s">
        <v>108</v>
      </c>
      <c r="H54" s="0" t="s">
        <v>112</v>
      </c>
      <c r="I54" s="0" t="s">
        <v>37</v>
      </c>
      <c r="J54" s="5" t="n">
        <v>0</v>
      </c>
      <c r="K54" s="5" t="n">
        <v>196.5</v>
      </c>
      <c r="L54" s="5" t="n">
        <f aca="false">IF(J54="","",J54-K54)</f>
        <v>-196.5</v>
      </c>
      <c r="M54" s="0" t="s">
        <v>17</v>
      </c>
      <c r="N54" s="0" t="s">
        <v>39</v>
      </c>
      <c r="O54" s="7" t="s">
        <v>12</v>
      </c>
    </row>
    <row r="55" customFormat="false" ht="13.5" hidden="false" customHeight="false" outlineLevel="0" collapsed="false">
      <c r="A55" s="0" t="n">
        <v>54</v>
      </c>
      <c r="B55" s="4" t="n">
        <v>46181</v>
      </c>
      <c r="C55" s="4" t="n">
        <f aca="false">IF(B55="","",B55-WEEKDAY(B55,2)+1)</f>
        <v>46181</v>
      </c>
      <c r="D55" s="4" t="n">
        <f aca="false">IF(B55="","",C55+6)</f>
        <v>46187</v>
      </c>
      <c r="E55" s="6" t="n">
        <f aca="false">IF(B55="","",DATE(YEAR(B55),MONTH(B55),1))</f>
        <v>46174</v>
      </c>
      <c r="F55" s="0" t="s">
        <v>56</v>
      </c>
      <c r="G55" s="0" t="s">
        <v>108</v>
      </c>
      <c r="H55" s="0" t="s">
        <v>112</v>
      </c>
      <c r="I55" s="0" t="s">
        <v>37</v>
      </c>
      <c r="J55" s="5" t="n">
        <v>0</v>
      </c>
      <c r="K55" s="5" t="n">
        <v>1633.8</v>
      </c>
      <c r="L55" s="5" t="n">
        <f aca="false">IF(J55="","",J55-K55)</f>
        <v>-1633.8</v>
      </c>
      <c r="M55" s="0" t="s">
        <v>17</v>
      </c>
      <c r="N55" s="0" t="s">
        <v>39</v>
      </c>
      <c r="O55" s="7" t="s">
        <v>12</v>
      </c>
    </row>
    <row r="56" customFormat="false" ht="13.5" hidden="false" customHeight="false" outlineLevel="0" collapsed="false">
      <c r="A56" s="0" t="n">
        <v>55</v>
      </c>
      <c r="B56" s="4" t="n">
        <v>46192</v>
      </c>
      <c r="C56" s="4" t="n">
        <f aca="false">IF(B56="","",B56-WEEKDAY(B56,2)+1)</f>
        <v>46188</v>
      </c>
      <c r="D56" s="4" t="n">
        <f aca="false">IF(B56="","",C56+6)</f>
        <v>46194</v>
      </c>
      <c r="E56" s="6" t="n">
        <f aca="false">IF(B56="","",DATE(YEAR(B56),MONTH(B56),1))</f>
        <v>46174</v>
      </c>
      <c r="F56" s="0" t="s">
        <v>15</v>
      </c>
      <c r="G56" s="0" t="s">
        <v>113</v>
      </c>
      <c r="H56" s="0" t="s">
        <v>73</v>
      </c>
      <c r="I56" s="0" t="s">
        <v>31</v>
      </c>
      <c r="J56" s="5" t="n">
        <v>6713.45</v>
      </c>
      <c r="K56" s="5" t="n">
        <v>6713.45</v>
      </c>
      <c r="L56" s="5" t="n">
        <f aca="false">IF(J56="","",J56-K56)</f>
        <v>0</v>
      </c>
      <c r="M56" s="0" t="s">
        <v>17</v>
      </c>
      <c r="N56" s="0" t="s">
        <v>18</v>
      </c>
      <c r="O56" s="7" t="s">
        <v>12</v>
      </c>
    </row>
    <row r="57" customFormat="false" ht="13.5" hidden="false" customHeight="false" outlineLevel="0" collapsed="false">
      <c r="B57" s="4" t="n">
        <v>46195</v>
      </c>
      <c r="C57" s="4" t="n">
        <f aca="false">IF(B57="","",B57-WEEKDAY(B57,2)+1)</f>
        <v>46195</v>
      </c>
      <c r="D57" s="4" t="n">
        <f aca="false">IF(B57="","",C57+6)</f>
        <v>46201</v>
      </c>
      <c r="E57" s="6" t="n">
        <f aca="false">IF(B57="","",DATE(YEAR(B57),MONTH(B57),1))</f>
        <v>46174</v>
      </c>
      <c r="F57" s="0" t="s">
        <v>15</v>
      </c>
      <c r="G57" s="0" t="s">
        <v>114</v>
      </c>
      <c r="H57" s="0" t="s">
        <v>73</v>
      </c>
      <c r="I57" s="0" t="s">
        <v>31</v>
      </c>
      <c r="J57" s="5" t="n">
        <v>700</v>
      </c>
      <c r="K57" s="5" t="n">
        <v>700</v>
      </c>
      <c r="L57" s="5" t="n">
        <f aca="false">IF(J57="","",J57-K57)</f>
        <v>0</v>
      </c>
      <c r="M57" s="0" t="s">
        <v>17</v>
      </c>
      <c r="N57" s="0" t="s">
        <v>18</v>
      </c>
      <c r="O57" s="7" t="s">
        <v>12</v>
      </c>
    </row>
    <row r="58" customFormat="false" ht="13.5" hidden="false" customHeight="false" outlineLevel="0" collapsed="false">
      <c r="B58" s="4" t="n">
        <v>46195</v>
      </c>
      <c r="C58" s="4" t="n">
        <f aca="false">IF(B58="","",B58-WEEKDAY(B58,2)+1)</f>
        <v>46195</v>
      </c>
      <c r="D58" s="4" t="n">
        <f aca="false">IF(B58="","",C58+6)</f>
        <v>46201</v>
      </c>
      <c r="E58" s="6" t="n">
        <f aca="false">IF(B58="","",DATE(YEAR(B58),MONTH(B58),1))</f>
        <v>46174</v>
      </c>
      <c r="F58" s="0" t="s">
        <v>30</v>
      </c>
      <c r="G58" s="0" t="s">
        <v>102</v>
      </c>
      <c r="H58" s="0" t="s">
        <v>112</v>
      </c>
      <c r="I58" s="0" t="s">
        <v>36</v>
      </c>
      <c r="J58" s="5" t="n">
        <v>83.5</v>
      </c>
      <c r="K58" s="5" t="n">
        <v>83.5</v>
      </c>
      <c r="L58" s="5" t="n">
        <f aca="false">IF(J58="","",J58-K58)</f>
        <v>0</v>
      </c>
      <c r="M58" s="0" t="s">
        <v>17</v>
      </c>
      <c r="N58" s="0" t="s">
        <v>18</v>
      </c>
      <c r="O58" s="7" t="s">
        <v>12</v>
      </c>
    </row>
    <row r="59" customFormat="false" ht="13.5" hidden="false" customHeight="false" outlineLevel="0" collapsed="false">
      <c r="A59" s="0" t="n">
        <v>56</v>
      </c>
      <c r="B59" s="4" t="n">
        <v>46204</v>
      </c>
      <c r="C59" s="4" t="n">
        <f aca="false">IF(B59="","",B59-WEEKDAY(B59,2)+1)</f>
        <v>46202</v>
      </c>
      <c r="D59" s="4" t="n">
        <f aca="false">IF(B59="","",C59+6)</f>
        <v>46208</v>
      </c>
      <c r="E59" s="6" t="n">
        <f aca="false">IF(B59="","",DATE(YEAR(B59),MONTH(B59),1))</f>
        <v>46204</v>
      </c>
      <c r="F59" s="0" t="s">
        <v>55</v>
      </c>
      <c r="G59" s="0" t="s">
        <v>71</v>
      </c>
      <c r="H59" s="0" t="s">
        <v>51</v>
      </c>
      <c r="I59" s="0" t="s">
        <v>13</v>
      </c>
      <c r="J59" s="5" t="n">
        <v>221.38</v>
      </c>
      <c r="K59" s="5" t="n">
        <v>221.38</v>
      </c>
      <c r="L59" s="5" t="n">
        <f aca="false">IF(J59="","",J59-K59)</f>
        <v>0</v>
      </c>
      <c r="M59" s="0" t="s">
        <v>17</v>
      </c>
      <c r="N59" s="0" t="s">
        <v>39</v>
      </c>
      <c r="O59" s="7" t="s">
        <v>12</v>
      </c>
    </row>
    <row r="60" customFormat="false" ht="13.5" hidden="false" customHeight="false" outlineLevel="0" collapsed="false">
      <c r="B60" s="4" t="n">
        <v>46205</v>
      </c>
      <c r="C60" s="4" t="n">
        <f aca="false">IF(B60="","",B60-WEEKDAY(B60,2)+1)</f>
        <v>46202</v>
      </c>
      <c r="D60" s="4" t="n">
        <f aca="false">IF(B60="","",C60+6)</f>
        <v>46208</v>
      </c>
      <c r="E60" s="6" t="n">
        <f aca="false">IF(B60="","",DATE(YEAR(B60),MONTH(B60),1))</f>
        <v>46204</v>
      </c>
      <c r="F60" s="0" t="s">
        <v>56</v>
      </c>
      <c r="G60" s="0" t="s">
        <v>108</v>
      </c>
      <c r="H60" s="0" t="s">
        <v>51</v>
      </c>
      <c r="I60" s="0" t="s">
        <v>37</v>
      </c>
      <c r="J60" s="5" t="n">
        <v>990.45</v>
      </c>
      <c r="K60" s="5" t="n">
        <v>990.45</v>
      </c>
      <c r="L60" s="5" t="n">
        <f aca="false">IF(J60="","",J60-K60)</f>
        <v>0</v>
      </c>
      <c r="M60" s="0" t="s">
        <v>17</v>
      </c>
      <c r="N60" s="0" t="s">
        <v>39</v>
      </c>
      <c r="O60" s="7" t="s">
        <v>12</v>
      </c>
    </row>
    <row r="61" customFormat="false" ht="13.5" hidden="false" customHeight="false" outlineLevel="0" collapsed="false">
      <c r="A61" s="0" t="n">
        <v>57</v>
      </c>
      <c r="B61" s="4" t="n">
        <v>46209</v>
      </c>
      <c r="C61" s="4" t="n">
        <f aca="false">IF(B61="","",B61-WEEKDAY(B61,2)+1)</f>
        <v>46209</v>
      </c>
      <c r="D61" s="4" t="n">
        <f aca="false">IF(B61="","",C61+6)</f>
        <v>46215</v>
      </c>
      <c r="E61" s="6" t="n">
        <f aca="false">IF(B61="","",DATE(YEAR(B61),MONTH(B61),1))</f>
        <v>46204</v>
      </c>
      <c r="F61" s="0" t="s">
        <v>15</v>
      </c>
      <c r="G61" s="0" t="s">
        <v>72</v>
      </c>
      <c r="H61" s="0" t="s">
        <v>73</v>
      </c>
      <c r="I61" s="0" t="s">
        <v>31</v>
      </c>
      <c r="J61" s="5" t="n">
        <v>6269</v>
      </c>
      <c r="K61" s="5" t="n">
        <v>0</v>
      </c>
      <c r="L61" s="5" t="n">
        <f aca="false">IF(J61="","",J61-K61)</f>
        <v>6269</v>
      </c>
      <c r="M61" s="0" t="s">
        <v>11</v>
      </c>
      <c r="N61" s="0" t="s">
        <v>18</v>
      </c>
      <c r="O61" s="7" t="s">
        <v>12</v>
      </c>
    </row>
    <row r="62" customFormat="false" ht="13.5" hidden="false" customHeight="false" outlineLevel="0" collapsed="false">
      <c r="A62" s="0" t="n">
        <v>58</v>
      </c>
      <c r="B62" s="4" t="n">
        <v>46209</v>
      </c>
      <c r="C62" s="4" t="n">
        <f aca="false">IF(B62="","",B62-WEEKDAY(B62,2)+1)</f>
        <v>46209</v>
      </c>
      <c r="D62" s="4" t="n">
        <f aca="false">IF(B62="","",C62+6)</f>
        <v>46215</v>
      </c>
      <c r="E62" s="6" t="n">
        <f aca="false">IF(B62="","",DATE(YEAR(B62),MONTH(B62),1))</f>
        <v>46204</v>
      </c>
      <c r="F62" s="0" t="s">
        <v>15</v>
      </c>
      <c r="G62" s="0" t="s">
        <v>74</v>
      </c>
      <c r="H62" s="0" t="s">
        <v>75</v>
      </c>
      <c r="I62" s="0" t="s">
        <v>31</v>
      </c>
      <c r="J62" s="5" t="n">
        <v>7500</v>
      </c>
      <c r="K62" s="5" t="n">
        <v>0</v>
      </c>
      <c r="L62" s="5" t="n">
        <f aca="false">IF(J62="","",J62-K62)</f>
        <v>7500</v>
      </c>
      <c r="M62" s="0" t="s">
        <v>11</v>
      </c>
      <c r="N62" s="0" t="s">
        <v>18</v>
      </c>
      <c r="O62" s="7" t="s">
        <v>12</v>
      </c>
    </row>
    <row r="63" customFormat="false" ht="13.5" hidden="false" customHeight="false" outlineLevel="0" collapsed="false">
      <c r="A63" s="0" t="n">
        <v>59</v>
      </c>
      <c r="B63" s="4" t="n">
        <v>46211</v>
      </c>
      <c r="C63" s="4" t="n">
        <f aca="false">IF(B63="","",B63-WEEKDAY(B63,2)+1)</f>
        <v>46209</v>
      </c>
      <c r="D63" s="4" t="n">
        <f aca="false">IF(B63="","",C63+6)</f>
        <v>46215</v>
      </c>
      <c r="E63" s="6" t="n">
        <f aca="false">IF(B63="","",DATE(YEAR(B63),MONTH(B63),1))</f>
        <v>46204</v>
      </c>
      <c r="F63" s="0" t="s">
        <v>55</v>
      </c>
      <c r="G63" s="0" t="s">
        <v>76</v>
      </c>
      <c r="H63" s="0" t="s">
        <v>77</v>
      </c>
      <c r="I63" s="0" t="s">
        <v>36</v>
      </c>
      <c r="J63" s="5" t="n">
        <v>856.69</v>
      </c>
      <c r="K63" s="5" t="n">
        <v>0</v>
      </c>
      <c r="L63" s="5" t="n">
        <f aca="false">IF(J63="","",J63-K63)</f>
        <v>856.69</v>
      </c>
      <c r="M63" s="0" t="s">
        <v>11</v>
      </c>
      <c r="N63" s="0" t="s">
        <v>24</v>
      </c>
      <c r="O63" s="7" t="s">
        <v>12</v>
      </c>
    </row>
    <row r="64" customFormat="false" ht="13.5" hidden="false" customHeight="false" outlineLevel="0" collapsed="false">
      <c r="A64" s="0" t="n">
        <v>60</v>
      </c>
      <c r="B64" s="4" t="n">
        <v>46211</v>
      </c>
      <c r="C64" s="4" t="n">
        <f aca="false">IF(B64="","",B64-WEEKDAY(B64,2)+1)</f>
        <v>46209</v>
      </c>
      <c r="D64" s="4" t="n">
        <f aca="false">IF(B64="","",C64+6)</f>
        <v>46215</v>
      </c>
      <c r="E64" s="6" t="n">
        <f aca="false">IF(B64="","",DATE(YEAR(B64),MONTH(B64),1))</f>
        <v>46204</v>
      </c>
      <c r="F64" s="0" t="s">
        <v>44</v>
      </c>
      <c r="G64" s="0" t="s">
        <v>78</v>
      </c>
      <c r="H64" s="0" t="s">
        <v>51</v>
      </c>
      <c r="I64" s="0" t="s">
        <v>37</v>
      </c>
      <c r="J64" s="5" t="n">
        <v>1777.67</v>
      </c>
      <c r="K64" s="5" t="n">
        <v>0</v>
      </c>
      <c r="L64" s="5" t="n">
        <f aca="false">IF(J64="","",J64-K64)</f>
        <v>1777.67</v>
      </c>
      <c r="M64" s="0" t="s">
        <v>11</v>
      </c>
      <c r="N64" s="0" t="s">
        <v>39</v>
      </c>
      <c r="O64" s="7" t="s">
        <v>12</v>
      </c>
    </row>
    <row r="65" customFormat="false" ht="13.5" hidden="false" customHeight="false" outlineLevel="0" collapsed="false">
      <c r="A65" s="0" t="n">
        <v>61</v>
      </c>
      <c r="B65" s="4" t="n">
        <v>46213</v>
      </c>
      <c r="C65" s="4" t="n">
        <f aca="false">IF(B65="","",B65-WEEKDAY(B65,2)+1)</f>
        <v>46209</v>
      </c>
      <c r="D65" s="4" t="n">
        <f aca="false">IF(B65="","",C65+6)</f>
        <v>46215</v>
      </c>
      <c r="E65" s="6" t="n">
        <f aca="false">IF(B65="","",DATE(YEAR(B65),MONTH(B65),1))</f>
        <v>46204</v>
      </c>
      <c r="F65" s="0" t="s">
        <v>33</v>
      </c>
      <c r="G65" s="0" t="s">
        <v>76</v>
      </c>
      <c r="H65" s="0" t="s">
        <v>79</v>
      </c>
      <c r="I65" s="0" t="s">
        <v>13</v>
      </c>
      <c r="J65" s="5" t="n">
        <v>232.13</v>
      </c>
      <c r="K65" s="5" t="n">
        <v>0</v>
      </c>
      <c r="L65" s="5" t="n">
        <f aca="false">IF(J65="","",J65-K65)</f>
        <v>232.13</v>
      </c>
      <c r="M65" s="0" t="s">
        <v>11</v>
      </c>
      <c r="N65" s="0" t="s">
        <v>24</v>
      </c>
      <c r="O65" s="7" t="s">
        <v>12</v>
      </c>
    </row>
    <row r="66" customFormat="false" ht="13.5" hidden="false" customHeight="false" outlineLevel="0" collapsed="false">
      <c r="A66" s="0" t="n">
        <v>62</v>
      </c>
      <c r="B66" s="4" t="n">
        <v>46218</v>
      </c>
      <c r="C66" s="4" t="n">
        <f aca="false">IF(B66="","",B66-WEEKDAY(B66,2)+1)</f>
        <v>46216</v>
      </c>
      <c r="D66" s="4" t="n">
        <f aca="false">IF(B66="","",C66+6)</f>
        <v>46222</v>
      </c>
      <c r="E66" s="6" t="n">
        <f aca="false">IF(B66="","",DATE(YEAR(B66),MONTH(B66),1))</f>
        <v>46204</v>
      </c>
      <c r="F66" s="0" t="s">
        <v>33</v>
      </c>
      <c r="G66" s="0" t="s">
        <v>80</v>
      </c>
      <c r="H66" s="0" t="s">
        <v>81</v>
      </c>
      <c r="I66" s="0" t="s">
        <v>13</v>
      </c>
      <c r="J66" s="5" t="n">
        <v>120</v>
      </c>
      <c r="K66" s="5" t="n">
        <v>0</v>
      </c>
      <c r="L66" s="5" t="n">
        <f aca="false">IF(J66="","",J66-K66)</f>
        <v>120</v>
      </c>
      <c r="M66" s="0" t="s">
        <v>11</v>
      </c>
      <c r="N66" s="0" t="s">
        <v>39</v>
      </c>
      <c r="O66" s="7" t="s">
        <v>12</v>
      </c>
    </row>
    <row r="67" customFormat="false" ht="13.5" hidden="false" customHeight="false" outlineLevel="0" collapsed="false">
      <c r="A67" s="0" t="n">
        <v>63</v>
      </c>
      <c r="B67" s="4" t="n">
        <v>46218</v>
      </c>
      <c r="C67" s="4" t="n">
        <f aca="false">IF(B67="","",B67-WEEKDAY(B67,2)+1)</f>
        <v>46216</v>
      </c>
      <c r="D67" s="4" t="n">
        <f aca="false">IF(B67="","",C67+6)</f>
        <v>46222</v>
      </c>
      <c r="E67" s="6" t="n">
        <f aca="false">IF(B67="","",DATE(YEAR(B67),MONTH(B67),1))</f>
        <v>46204</v>
      </c>
      <c r="F67" s="0" t="s">
        <v>33</v>
      </c>
      <c r="G67" s="0" t="s">
        <v>82</v>
      </c>
      <c r="H67" s="0" t="s">
        <v>51</v>
      </c>
      <c r="I67" s="0" t="s">
        <v>36</v>
      </c>
      <c r="J67" s="5" t="n">
        <v>168.5</v>
      </c>
      <c r="K67" s="5" t="n">
        <v>0</v>
      </c>
      <c r="L67" s="5" t="n">
        <f aca="false">IF(J67="","",J67-K67)</f>
        <v>168.5</v>
      </c>
      <c r="M67" s="0" t="s">
        <v>11</v>
      </c>
      <c r="N67" s="0" t="s">
        <v>39</v>
      </c>
      <c r="O67" s="7" t="s">
        <v>12</v>
      </c>
    </row>
    <row r="68" customFormat="false" ht="13.5" hidden="false" customHeight="false" outlineLevel="0" collapsed="false">
      <c r="A68" s="0" t="n">
        <v>64</v>
      </c>
      <c r="B68" s="4" t="n">
        <v>46223</v>
      </c>
      <c r="C68" s="4" t="n">
        <f aca="false">IF(B68="","",B68-WEEKDAY(B68,2)+1)</f>
        <v>46223</v>
      </c>
      <c r="D68" s="4" t="n">
        <f aca="false">IF(B68="","",C68+6)</f>
        <v>46229</v>
      </c>
      <c r="E68" s="6" t="n">
        <f aca="false">IF(B68="","",DATE(YEAR(B68),MONTH(B68),1))</f>
        <v>46204</v>
      </c>
      <c r="F68" s="0" t="s">
        <v>15</v>
      </c>
      <c r="G68" s="0" t="s">
        <v>83</v>
      </c>
      <c r="H68" s="0" t="s">
        <v>73</v>
      </c>
      <c r="I68" s="0" t="s">
        <v>31</v>
      </c>
      <c r="J68" s="5" t="n">
        <v>4000</v>
      </c>
      <c r="K68" s="5" t="n">
        <v>0</v>
      </c>
      <c r="L68" s="5" t="n">
        <f aca="false">IF(J68="","",J68-K68)</f>
        <v>4000</v>
      </c>
      <c r="M68" s="0" t="s">
        <v>11</v>
      </c>
      <c r="N68" s="0" t="s">
        <v>18</v>
      </c>
      <c r="O68" s="7" t="s">
        <v>12</v>
      </c>
    </row>
    <row r="69" customFormat="false" ht="13.5" hidden="false" customHeight="false" outlineLevel="0" collapsed="false">
      <c r="A69" s="0" t="n">
        <v>65</v>
      </c>
      <c r="B69" s="4" t="n">
        <v>46223</v>
      </c>
      <c r="C69" s="4" t="n">
        <f aca="false">IF(B69="","",B69-WEEKDAY(B69,2)+1)</f>
        <v>46223</v>
      </c>
      <c r="D69" s="4" t="n">
        <f aca="false">IF(B69="","",C69+6)</f>
        <v>46229</v>
      </c>
      <c r="E69" s="6" t="n">
        <f aca="false">IF(B69="","",DATE(YEAR(B69),MONTH(B69),1))</f>
        <v>46204</v>
      </c>
      <c r="F69" s="0" t="s">
        <v>33</v>
      </c>
      <c r="G69" s="0" t="s">
        <v>84</v>
      </c>
      <c r="H69" s="0" t="s">
        <v>85</v>
      </c>
      <c r="I69" s="0" t="s">
        <v>13</v>
      </c>
      <c r="J69" s="5" t="n">
        <v>130</v>
      </c>
      <c r="K69" s="5" t="n">
        <v>0</v>
      </c>
      <c r="L69" s="5" t="n">
        <f aca="false">IF(J69="","",J69-K69)</f>
        <v>130</v>
      </c>
      <c r="M69" s="0" t="s">
        <v>11</v>
      </c>
      <c r="N69" s="0" t="s">
        <v>18</v>
      </c>
      <c r="O69" s="7" t="s">
        <v>12</v>
      </c>
    </row>
    <row r="70" customFormat="false" ht="13.5" hidden="false" customHeight="false" outlineLevel="0" collapsed="false">
      <c r="A70" s="0" t="n">
        <v>66</v>
      </c>
      <c r="B70" s="4" t="n">
        <v>46223</v>
      </c>
      <c r="C70" s="4" t="n">
        <f aca="false">IF(B70="","",B70-WEEKDAY(B70,2)+1)</f>
        <v>46223</v>
      </c>
      <c r="D70" s="4" t="n">
        <f aca="false">IF(B70="","",C70+6)</f>
        <v>46229</v>
      </c>
      <c r="E70" s="6" t="n">
        <f aca="false">IF(B70="","",DATE(YEAR(B70),MONTH(B70),1))</f>
        <v>46204</v>
      </c>
      <c r="F70" s="0" t="s">
        <v>22</v>
      </c>
      <c r="G70" s="0" t="s">
        <v>86</v>
      </c>
      <c r="H70" s="0" t="s">
        <v>87</v>
      </c>
      <c r="I70" s="0" t="s">
        <v>25</v>
      </c>
      <c r="J70" s="5" t="n">
        <v>1354.03</v>
      </c>
      <c r="K70" s="5" t="n">
        <v>0</v>
      </c>
      <c r="L70" s="5" t="n">
        <f aca="false">IF(J70="","",J70-K70)</f>
        <v>1354.03</v>
      </c>
      <c r="M70" s="0" t="s">
        <v>11</v>
      </c>
      <c r="N70" s="0" t="s">
        <v>18</v>
      </c>
      <c r="O70" s="7" t="s">
        <v>12</v>
      </c>
    </row>
    <row r="71" customFormat="false" ht="13.5" hidden="false" customHeight="false" outlineLevel="0" collapsed="false">
      <c r="A71" s="0" t="n">
        <v>67</v>
      </c>
      <c r="B71" s="4" t="n">
        <v>46223</v>
      </c>
      <c r="C71" s="4" t="n">
        <f aca="false">IF(B71="","",B71-WEEKDAY(B71,2)+1)</f>
        <v>46223</v>
      </c>
      <c r="D71" s="4" t="n">
        <f aca="false">IF(B71="","",C71+6)</f>
        <v>46229</v>
      </c>
      <c r="E71" s="6" t="n">
        <f aca="false">IF(B71="","",DATE(YEAR(B71),MONTH(B71),1))</f>
        <v>46204</v>
      </c>
      <c r="F71" s="0" t="s">
        <v>22</v>
      </c>
      <c r="G71" s="0" t="s">
        <v>88</v>
      </c>
      <c r="H71" s="0" t="s">
        <v>87</v>
      </c>
      <c r="I71" s="0" t="s">
        <v>25</v>
      </c>
      <c r="J71" s="5" t="n">
        <v>1387.11</v>
      </c>
      <c r="K71" s="5" t="n">
        <v>0</v>
      </c>
      <c r="L71" s="5" t="n">
        <f aca="false">IF(J71="","",J71-K71)</f>
        <v>1387.11</v>
      </c>
      <c r="M71" s="0" t="s">
        <v>11</v>
      </c>
      <c r="N71" s="0" t="s">
        <v>18</v>
      </c>
      <c r="O71" s="7" t="s">
        <v>12</v>
      </c>
    </row>
    <row r="72" customFormat="false" ht="13.5" hidden="false" customHeight="false" outlineLevel="0" collapsed="false">
      <c r="A72" s="0" t="n">
        <v>68</v>
      </c>
      <c r="B72" s="4" t="n">
        <v>46223</v>
      </c>
      <c r="C72" s="4" t="n">
        <f aca="false">IF(B72="","",B72-WEEKDAY(B72,2)+1)</f>
        <v>46223</v>
      </c>
      <c r="D72" s="4" t="n">
        <f aca="false">IF(B72="","",C72+6)</f>
        <v>46229</v>
      </c>
      <c r="E72" s="6" t="n">
        <f aca="false">IF(B72="","",DATE(YEAR(B72),MONTH(B72),1))</f>
        <v>46204</v>
      </c>
      <c r="F72" s="0" t="s">
        <v>27</v>
      </c>
      <c r="G72" s="0" t="s">
        <v>89</v>
      </c>
      <c r="H72" s="0" t="s">
        <v>87</v>
      </c>
      <c r="I72" s="0" t="s">
        <v>25</v>
      </c>
      <c r="J72" s="5" t="n">
        <v>1616.41</v>
      </c>
      <c r="K72" s="5" t="n">
        <v>0</v>
      </c>
      <c r="L72" s="5" t="n">
        <f aca="false">IF(J72="","",J72-K72)</f>
        <v>1616.41</v>
      </c>
      <c r="M72" s="0" t="s">
        <v>11</v>
      </c>
      <c r="N72" s="0" t="s">
        <v>18</v>
      </c>
      <c r="O72" s="7" t="s">
        <v>12</v>
      </c>
    </row>
    <row r="73" customFormat="false" ht="13.5" hidden="false" customHeight="false" outlineLevel="0" collapsed="false">
      <c r="A73" s="0" t="n">
        <v>69</v>
      </c>
      <c r="B73" s="4" t="n">
        <v>46223</v>
      </c>
      <c r="C73" s="4" t="n">
        <f aca="false">IF(B73="","",B73-WEEKDAY(B73,2)+1)</f>
        <v>46223</v>
      </c>
      <c r="D73" s="4" t="n">
        <f aca="false">IF(B73="","",C73+6)</f>
        <v>46229</v>
      </c>
      <c r="E73" s="6" t="n">
        <f aca="false">IF(B73="","",DATE(YEAR(B73),MONTH(B73),1))</f>
        <v>46204</v>
      </c>
      <c r="F73" s="0" t="s">
        <v>50</v>
      </c>
      <c r="G73" s="0" t="s">
        <v>90</v>
      </c>
      <c r="H73" s="0" t="s">
        <v>91</v>
      </c>
      <c r="I73" s="0" t="s">
        <v>13</v>
      </c>
      <c r="J73" s="5" t="n">
        <v>500</v>
      </c>
      <c r="K73" s="5" t="n">
        <v>0</v>
      </c>
      <c r="L73" s="5" t="n">
        <f aca="false">IF(J73="","",J73-K73)</f>
        <v>500</v>
      </c>
      <c r="M73" s="0" t="s">
        <v>11</v>
      </c>
      <c r="N73" s="0" t="s">
        <v>18</v>
      </c>
      <c r="O73" s="7" t="s">
        <v>12</v>
      </c>
    </row>
    <row r="74" customFormat="false" ht="13.5" hidden="false" customHeight="false" outlineLevel="0" collapsed="false">
      <c r="A74" s="0" t="n">
        <v>70</v>
      </c>
      <c r="B74" s="4" t="n">
        <v>46223</v>
      </c>
      <c r="C74" s="4" t="n">
        <f aca="false">IF(B74="","",B74-WEEKDAY(B74,2)+1)</f>
        <v>46223</v>
      </c>
      <c r="D74" s="4" t="n">
        <f aca="false">IF(B74="","",C74+6)</f>
        <v>46229</v>
      </c>
      <c r="E74" s="6" t="n">
        <f aca="false">IF(B74="","",DATE(YEAR(B74),MONTH(B74),1))</f>
        <v>46204</v>
      </c>
      <c r="F74" s="0" t="s">
        <v>9</v>
      </c>
      <c r="G74" s="0" t="s">
        <v>92</v>
      </c>
      <c r="H74" s="0" t="s">
        <v>93</v>
      </c>
      <c r="I74" s="0" t="s">
        <v>9</v>
      </c>
      <c r="J74" s="5" t="n">
        <v>4581.34</v>
      </c>
      <c r="K74" s="5" t="n">
        <v>0</v>
      </c>
      <c r="L74" s="5" t="n">
        <f aca="false">IF(J74="","",J74-K74)</f>
        <v>4581.34</v>
      </c>
      <c r="M74" s="0" t="s">
        <v>11</v>
      </c>
      <c r="N74" s="0" t="s">
        <v>18</v>
      </c>
      <c r="O74" s="7" t="s">
        <v>12</v>
      </c>
    </row>
    <row r="75" customFormat="false" ht="13.5" hidden="false" customHeight="false" outlineLevel="0" collapsed="false">
      <c r="A75" s="0" t="n">
        <v>71</v>
      </c>
      <c r="B75" s="4" t="n">
        <v>46224</v>
      </c>
      <c r="C75" s="4" t="n">
        <f aca="false">IF(B75="","",B75-WEEKDAY(B75,2)+1)</f>
        <v>46223</v>
      </c>
      <c r="D75" s="4" t="n">
        <f aca="false">IF(B75="","",C75+6)</f>
        <v>46229</v>
      </c>
      <c r="E75" s="6" t="n">
        <f aca="false">IF(B75="","",DATE(YEAR(B75),MONTH(B75),1))</f>
        <v>46204</v>
      </c>
      <c r="F75" s="0" t="s">
        <v>30</v>
      </c>
      <c r="G75" s="0" t="s">
        <v>94</v>
      </c>
      <c r="H75" s="0" t="s">
        <v>53</v>
      </c>
      <c r="I75" s="0" t="s">
        <v>19</v>
      </c>
      <c r="J75" s="5" t="n">
        <v>3426.61</v>
      </c>
      <c r="K75" s="5" t="n">
        <v>0</v>
      </c>
      <c r="L75" s="5" t="n">
        <f aca="false">IF(J75="","",J75-K75)</f>
        <v>3426.61</v>
      </c>
      <c r="M75" s="0" t="s">
        <v>11</v>
      </c>
      <c r="N75" s="0" t="s">
        <v>24</v>
      </c>
      <c r="O75" s="7" t="s">
        <v>12</v>
      </c>
    </row>
    <row r="76" customFormat="false" ht="13.5" hidden="false" customHeight="false" outlineLevel="0" collapsed="false">
      <c r="A76" s="0" t="n">
        <v>72</v>
      </c>
      <c r="B76" s="4" t="n">
        <v>46230</v>
      </c>
      <c r="C76" s="4" t="n">
        <f aca="false">IF(B76="","",B76-WEEKDAY(B76,2)+1)</f>
        <v>46230</v>
      </c>
      <c r="D76" s="4" t="n">
        <f aca="false">IF(B76="","",C76+6)</f>
        <v>46236</v>
      </c>
      <c r="E76" s="6" t="n">
        <f aca="false">IF(B76="","",DATE(YEAR(B76),MONTH(B76),1))</f>
        <v>46204</v>
      </c>
      <c r="F76" s="0" t="s">
        <v>44</v>
      </c>
      <c r="G76" s="0" t="s">
        <v>78</v>
      </c>
      <c r="H76" s="0" t="s">
        <v>95</v>
      </c>
      <c r="I76" s="0" t="s">
        <v>37</v>
      </c>
      <c r="J76" s="5" t="n">
        <v>3200</v>
      </c>
      <c r="K76" s="5" t="n">
        <v>0</v>
      </c>
      <c r="L76" s="5" t="n">
        <f aca="false">IF(J76="","",J76-K76)</f>
        <v>3200</v>
      </c>
      <c r="M76" s="0" t="s">
        <v>11</v>
      </c>
      <c r="N76" s="0" t="s">
        <v>39</v>
      </c>
      <c r="O76" s="7" t="s">
        <v>12</v>
      </c>
    </row>
    <row r="77" customFormat="false" ht="13.5" hidden="false" customHeight="false" outlineLevel="0" collapsed="false">
      <c r="A77" s="0" t="n">
        <v>73</v>
      </c>
      <c r="B77" s="4" t="n">
        <v>46232</v>
      </c>
      <c r="C77" s="4" t="n">
        <f aca="false">IF(B77="","",B77-WEEKDAY(B77,2)+1)</f>
        <v>46230</v>
      </c>
      <c r="D77" s="4" t="n">
        <f aca="false">IF(B77="","",C77+6)</f>
        <v>46236</v>
      </c>
      <c r="E77" s="6" t="n">
        <f aca="false">IF(B77="","",DATE(YEAR(B77),MONTH(B77),1))</f>
        <v>46204</v>
      </c>
      <c r="F77" s="0" t="s">
        <v>15</v>
      </c>
      <c r="G77" s="0" t="s">
        <v>96</v>
      </c>
      <c r="H77" s="0" t="s">
        <v>51</v>
      </c>
      <c r="I77" s="0" t="s">
        <v>13</v>
      </c>
      <c r="J77" s="5" t="n">
        <v>1500</v>
      </c>
      <c r="K77" s="5" t="n">
        <v>0</v>
      </c>
      <c r="L77" s="5" t="n">
        <f aca="false">IF(J77="","",J77-K77)</f>
        <v>1500</v>
      </c>
      <c r="M77" s="0" t="s">
        <v>11</v>
      </c>
      <c r="N77" s="0" t="s">
        <v>18</v>
      </c>
      <c r="O77" s="7" t="s">
        <v>12</v>
      </c>
    </row>
    <row r="78" customFormat="false" ht="13.5" hidden="false" customHeight="false" outlineLevel="0" collapsed="false">
      <c r="A78" s="0" t="n">
        <v>74</v>
      </c>
      <c r="B78" s="4" t="n">
        <v>46231</v>
      </c>
      <c r="C78" s="4" t="n">
        <f aca="false">IF(B78="","",B78-WEEKDAY(B78,2)+1)</f>
        <v>46230</v>
      </c>
      <c r="D78" s="4" t="n">
        <f aca="false">IF(B78="","",C78+6)</f>
        <v>46236</v>
      </c>
      <c r="E78" s="6" t="n">
        <f aca="false">IF(B78="","",DATE(YEAR(B78),MONTH(B78),1))</f>
        <v>46204</v>
      </c>
      <c r="F78" s="0" t="s">
        <v>44</v>
      </c>
      <c r="G78" s="0" t="s">
        <v>78</v>
      </c>
      <c r="H78" s="0" t="s">
        <v>47</v>
      </c>
      <c r="I78" s="0" t="s">
        <v>37</v>
      </c>
      <c r="J78" s="5" t="n">
        <v>1520.12</v>
      </c>
      <c r="K78" s="5" t="n">
        <v>0</v>
      </c>
      <c r="L78" s="5" t="n">
        <f aca="false">IF(J78="","",J78-K78)</f>
        <v>1520.12</v>
      </c>
      <c r="M78" s="0" t="s">
        <v>11</v>
      </c>
      <c r="N78" s="0" t="s">
        <v>39</v>
      </c>
      <c r="O78" s="7" t="s">
        <v>12</v>
      </c>
    </row>
    <row r="79" customFormat="false" ht="13.5" hidden="false" customHeight="false" outlineLevel="0" collapsed="false">
      <c r="A79" s="0" t="n">
        <v>75</v>
      </c>
      <c r="B79" s="4" t="n">
        <v>46234</v>
      </c>
      <c r="C79" s="4" t="n">
        <f aca="false">IF(B79="","",B79-WEEKDAY(B79,2)+1)</f>
        <v>46230</v>
      </c>
      <c r="D79" s="4" t="n">
        <f aca="false">IF(B79="","",C79+6)</f>
        <v>46236</v>
      </c>
      <c r="E79" s="6" t="n">
        <f aca="false">IF(B79="","",DATE(YEAR(B79),MONTH(B79),1))</f>
        <v>46204</v>
      </c>
      <c r="F79" s="0" t="s">
        <v>49</v>
      </c>
      <c r="G79" s="0" t="s">
        <v>98</v>
      </c>
      <c r="H79" s="0" t="s">
        <v>99</v>
      </c>
      <c r="I79" s="0" t="s">
        <v>13</v>
      </c>
      <c r="J79" s="5" t="n">
        <v>1500</v>
      </c>
      <c r="K79" s="5" t="n">
        <v>0</v>
      </c>
      <c r="L79" s="5" t="n">
        <f aca="false">IF(J79="","",J79-K79)</f>
        <v>1500</v>
      </c>
      <c r="M79" s="0" t="s">
        <v>11</v>
      </c>
      <c r="N79" s="0" t="s">
        <v>18</v>
      </c>
      <c r="O79" s="7" t="s">
        <v>12</v>
      </c>
    </row>
    <row r="80" customFormat="false" ht="13.5" hidden="false" customHeight="false" outlineLevel="0" collapsed="false">
      <c r="A80" s="0" t="n">
        <v>76</v>
      </c>
      <c r="B80" s="4" t="n">
        <v>46232</v>
      </c>
      <c r="C80" s="4" t="n">
        <f aca="false">IF(B80="","",B80-WEEKDAY(B80,2)+1)</f>
        <v>46230</v>
      </c>
      <c r="D80" s="4" t="n">
        <f aca="false">IF(B80="","",C80+6)</f>
        <v>46236</v>
      </c>
      <c r="E80" s="6" t="n">
        <f aca="false">IF(B80="","",DATE(YEAR(B80),MONTH(B80),1))</f>
        <v>46204</v>
      </c>
      <c r="F80" s="0" t="s">
        <v>44</v>
      </c>
      <c r="G80" s="0" t="s">
        <v>78</v>
      </c>
      <c r="H80" s="0" t="s">
        <v>100</v>
      </c>
      <c r="I80" s="0" t="s">
        <v>37</v>
      </c>
      <c r="J80" s="5" t="n">
        <v>3339.33</v>
      </c>
      <c r="K80" s="5" t="n">
        <v>0</v>
      </c>
      <c r="L80" s="5" t="n">
        <f aca="false">IF(J80="","",J80-K80)</f>
        <v>3339.33</v>
      </c>
      <c r="M80" s="0" t="s">
        <v>11</v>
      </c>
      <c r="N80" s="0" t="s">
        <v>39</v>
      </c>
      <c r="O80" s="7" t="s">
        <v>12</v>
      </c>
    </row>
    <row r="81" customFormat="false" ht="13.5" hidden="false" customHeight="false" outlineLevel="0" collapsed="false">
      <c r="A81" s="0" t="n">
        <v>77</v>
      </c>
      <c r="B81" s="4" t="n">
        <v>46235</v>
      </c>
      <c r="C81" s="4" t="n">
        <f aca="false">IF(B81="","",B81-WEEKDAY(B81,2)+1)</f>
        <v>46230</v>
      </c>
      <c r="D81" s="4" t="n">
        <f aca="false">IF(B81="","",C81+6)</f>
        <v>46236</v>
      </c>
      <c r="E81" s="6" t="n">
        <f aca="false">IF(B81="","",DATE(YEAR(B81),MONTH(B81),1))</f>
        <v>46235</v>
      </c>
      <c r="F81" s="0" t="s">
        <v>55</v>
      </c>
      <c r="G81" s="0" t="s">
        <v>71</v>
      </c>
      <c r="H81" s="0" t="s">
        <v>51</v>
      </c>
      <c r="I81" s="0" t="s">
        <v>13</v>
      </c>
      <c r="J81" s="5" t="n">
        <v>221.38</v>
      </c>
      <c r="K81" s="5" t="n">
        <v>0</v>
      </c>
      <c r="L81" s="5" t="n">
        <f aca="false">IF(J81="","",J81-K81)</f>
        <v>221.38</v>
      </c>
      <c r="M81" s="0" t="s">
        <v>11</v>
      </c>
      <c r="N81" s="0" t="s">
        <v>39</v>
      </c>
      <c r="O81" s="7" t="s">
        <v>12</v>
      </c>
    </row>
    <row r="82" customFormat="false" ht="13.5" hidden="false" customHeight="false" outlineLevel="0" collapsed="false">
      <c r="A82" s="0" t="n">
        <v>78</v>
      </c>
      <c r="B82" s="4" t="n">
        <v>46240</v>
      </c>
      <c r="C82" s="4" t="n">
        <f aca="false">IF(B82="","",B82-WEEKDAY(B82,2)+1)</f>
        <v>46237</v>
      </c>
      <c r="D82" s="4" t="n">
        <f aca="false">IF(B82="","",C82+6)</f>
        <v>46243</v>
      </c>
      <c r="E82" s="6" t="n">
        <f aca="false">IF(B82="","",DATE(YEAR(B82),MONTH(B82),1))</f>
        <v>46235</v>
      </c>
      <c r="F82" s="0" t="s">
        <v>15</v>
      </c>
      <c r="G82" s="0" t="s">
        <v>72</v>
      </c>
      <c r="H82" s="0" t="s">
        <v>73</v>
      </c>
      <c r="I82" s="0" t="s">
        <v>31</v>
      </c>
      <c r="J82" s="5" t="n">
        <v>6269</v>
      </c>
      <c r="K82" s="5" t="n">
        <v>0</v>
      </c>
      <c r="L82" s="5" t="n">
        <f aca="false">IF(J82="","",J82-K82)</f>
        <v>6269</v>
      </c>
      <c r="M82" s="0" t="s">
        <v>11</v>
      </c>
      <c r="N82" s="0" t="s">
        <v>18</v>
      </c>
      <c r="O82" s="7" t="s">
        <v>12</v>
      </c>
    </row>
    <row r="83" customFormat="false" ht="13.5" hidden="false" customHeight="false" outlineLevel="0" collapsed="false">
      <c r="A83" s="0" t="n">
        <v>79</v>
      </c>
      <c r="B83" s="4" t="n">
        <v>46240</v>
      </c>
      <c r="C83" s="4" t="n">
        <f aca="false">IF(B83="","",B83-WEEKDAY(B83,2)+1)</f>
        <v>46237</v>
      </c>
      <c r="D83" s="4" t="n">
        <f aca="false">IF(B83="","",C83+6)</f>
        <v>46243</v>
      </c>
      <c r="E83" s="6" t="n">
        <f aca="false">IF(B83="","",DATE(YEAR(B83),MONTH(B83),1))</f>
        <v>46235</v>
      </c>
      <c r="F83" s="0" t="s">
        <v>15</v>
      </c>
      <c r="G83" s="0" t="s">
        <v>74</v>
      </c>
      <c r="H83" s="0" t="s">
        <v>75</v>
      </c>
      <c r="I83" s="0" t="s">
        <v>31</v>
      </c>
      <c r="J83" s="5" t="n">
        <v>7500</v>
      </c>
      <c r="K83" s="5" t="n">
        <v>0</v>
      </c>
      <c r="L83" s="5" t="n">
        <f aca="false">IF(J83="","",J83-K83)</f>
        <v>7500</v>
      </c>
      <c r="M83" s="0" t="s">
        <v>11</v>
      </c>
      <c r="N83" s="0" t="s">
        <v>18</v>
      </c>
      <c r="O83" s="7" t="s">
        <v>12</v>
      </c>
    </row>
    <row r="84" customFormat="false" ht="13.5" hidden="false" customHeight="false" outlineLevel="0" collapsed="false">
      <c r="A84" s="0" t="n">
        <v>80</v>
      </c>
      <c r="B84" s="4" t="n">
        <v>46244</v>
      </c>
      <c r="C84" s="4" t="n">
        <f aca="false">IF(B84="","",B84-WEEKDAY(B84,2)+1)</f>
        <v>46244</v>
      </c>
      <c r="D84" s="4" t="n">
        <f aca="false">IF(B84="","",C84+6)</f>
        <v>46250</v>
      </c>
      <c r="E84" s="6" t="n">
        <f aca="false">IF(B84="","",DATE(YEAR(B84),MONTH(B84),1))</f>
        <v>46235</v>
      </c>
      <c r="F84" s="0" t="s">
        <v>55</v>
      </c>
      <c r="G84" s="0" t="s">
        <v>76</v>
      </c>
      <c r="H84" s="0" t="s">
        <v>77</v>
      </c>
      <c r="I84" s="0" t="s">
        <v>36</v>
      </c>
      <c r="J84" s="5" t="n">
        <v>856.69</v>
      </c>
      <c r="K84" s="5" t="n">
        <v>0</v>
      </c>
      <c r="L84" s="5" t="n">
        <f aca="false">IF(J84="","",J84-K84)</f>
        <v>856.69</v>
      </c>
      <c r="M84" s="0" t="s">
        <v>11</v>
      </c>
      <c r="N84" s="0" t="s">
        <v>24</v>
      </c>
      <c r="O84" s="7" t="s">
        <v>12</v>
      </c>
    </row>
    <row r="85" customFormat="false" ht="13.5" hidden="false" customHeight="false" outlineLevel="0" collapsed="false">
      <c r="A85" s="0" t="n">
        <v>81</v>
      </c>
      <c r="B85" s="4" t="n">
        <v>46244</v>
      </c>
      <c r="C85" s="4" t="n">
        <f aca="false">IF(B85="","",B85-WEEKDAY(B85,2)+1)</f>
        <v>46244</v>
      </c>
      <c r="D85" s="4" t="n">
        <f aca="false">IF(B85="","",C85+6)</f>
        <v>46250</v>
      </c>
      <c r="E85" s="6" t="n">
        <f aca="false">IF(B85="","",DATE(YEAR(B85),MONTH(B85),1))</f>
        <v>46235</v>
      </c>
      <c r="F85" s="0" t="s">
        <v>44</v>
      </c>
      <c r="G85" s="0" t="s">
        <v>78</v>
      </c>
      <c r="H85" s="0" t="s">
        <v>51</v>
      </c>
      <c r="I85" s="0" t="s">
        <v>37</v>
      </c>
      <c r="J85" s="5" t="n">
        <v>1777.67</v>
      </c>
      <c r="K85" s="5" t="n">
        <v>0</v>
      </c>
      <c r="L85" s="5" t="n">
        <f aca="false">IF(J85="","",J85-K85)</f>
        <v>1777.67</v>
      </c>
      <c r="M85" s="0" t="s">
        <v>11</v>
      </c>
      <c r="N85" s="0" t="s">
        <v>39</v>
      </c>
      <c r="O85" s="7" t="s">
        <v>12</v>
      </c>
    </row>
    <row r="86" customFormat="false" ht="13.5" hidden="false" customHeight="false" outlineLevel="0" collapsed="false">
      <c r="A86" s="0" t="n">
        <v>82</v>
      </c>
      <c r="B86" s="4" t="n">
        <v>46244</v>
      </c>
      <c r="C86" s="4" t="n">
        <f aca="false">IF(B86="","",B86-WEEKDAY(B86,2)+1)</f>
        <v>46244</v>
      </c>
      <c r="D86" s="4" t="n">
        <f aca="false">IF(B86="","",C86+6)</f>
        <v>46250</v>
      </c>
      <c r="E86" s="6" t="n">
        <f aca="false">IF(B86="","",DATE(YEAR(B86),MONTH(B86),1))</f>
        <v>46235</v>
      </c>
      <c r="F86" s="0" t="s">
        <v>33</v>
      </c>
      <c r="G86" s="0" t="s">
        <v>76</v>
      </c>
      <c r="H86" s="0" t="s">
        <v>79</v>
      </c>
      <c r="I86" s="0" t="s">
        <v>13</v>
      </c>
      <c r="J86" s="5" t="n">
        <v>232.13</v>
      </c>
      <c r="K86" s="5" t="n">
        <v>0</v>
      </c>
      <c r="L86" s="5" t="n">
        <f aca="false">IF(J86="","",J86-K86)</f>
        <v>232.13</v>
      </c>
      <c r="M86" s="0" t="s">
        <v>11</v>
      </c>
      <c r="N86" s="0" t="s">
        <v>24</v>
      </c>
      <c r="O86" s="7" t="s">
        <v>12</v>
      </c>
    </row>
    <row r="87" customFormat="false" ht="13.5" hidden="false" customHeight="false" outlineLevel="0" collapsed="false">
      <c r="A87" s="0" t="n">
        <v>83</v>
      </c>
      <c r="B87" s="4" t="n">
        <v>46251</v>
      </c>
      <c r="C87" s="4" t="n">
        <f aca="false">IF(B87="","",B87-WEEKDAY(B87,2)+1)</f>
        <v>46251</v>
      </c>
      <c r="D87" s="4" t="n">
        <f aca="false">IF(B87="","",C87+6)</f>
        <v>46257</v>
      </c>
      <c r="E87" s="6" t="n">
        <f aca="false">IF(B87="","",DATE(YEAR(B87),MONTH(B87),1))</f>
        <v>46235</v>
      </c>
      <c r="F87" s="0" t="s">
        <v>33</v>
      </c>
      <c r="G87" s="0" t="s">
        <v>80</v>
      </c>
      <c r="H87" s="0" t="s">
        <v>81</v>
      </c>
      <c r="I87" s="0" t="s">
        <v>13</v>
      </c>
      <c r="J87" s="5" t="n">
        <v>120</v>
      </c>
      <c r="K87" s="5" t="n">
        <v>0</v>
      </c>
      <c r="L87" s="5" t="n">
        <f aca="false">IF(J87="","",J87-K87)</f>
        <v>120</v>
      </c>
      <c r="M87" s="0" t="s">
        <v>11</v>
      </c>
      <c r="N87" s="0" t="s">
        <v>39</v>
      </c>
      <c r="O87" s="7" t="s">
        <v>12</v>
      </c>
    </row>
    <row r="88" customFormat="false" ht="13.5" hidden="false" customHeight="false" outlineLevel="0" collapsed="false">
      <c r="A88" s="0" t="n">
        <v>84</v>
      </c>
      <c r="B88" s="4" t="n">
        <v>46251</v>
      </c>
      <c r="C88" s="4" t="n">
        <f aca="false">IF(B88="","",B88-WEEKDAY(B88,2)+1)</f>
        <v>46251</v>
      </c>
      <c r="D88" s="4" t="n">
        <f aca="false">IF(B88="","",C88+6)</f>
        <v>46257</v>
      </c>
      <c r="E88" s="6" t="n">
        <f aca="false">IF(B88="","",DATE(YEAR(B88),MONTH(B88),1))</f>
        <v>46235</v>
      </c>
      <c r="F88" s="0" t="s">
        <v>33</v>
      </c>
      <c r="G88" s="0" t="s">
        <v>82</v>
      </c>
      <c r="H88" s="0" t="s">
        <v>51</v>
      </c>
      <c r="I88" s="0" t="s">
        <v>36</v>
      </c>
      <c r="J88" s="5" t="n">
        <v>168.5</v>
      </c>
      <c r="K88" s="5" t="n">
        <v>0</v>
      </c>
      <c r="L88" s="5" t="n">
        <f aca="false">IF(J88="","",J88-K88)</f>
        <v>168.5</v>
      </c>
      <c r="M88" s="0" t="s">
        <v>11</v>
      </c>
      <c r="N88" s="0" t="s">
        <v>39</v>
      </c>
      <c r="O88" s="7" t="s">
        <v>12</v>
      </c>
    </row>
    <row r="89" customFormat="false" ht="13.5" hidden="false" customHeight="false" outlineLevel="0" collapsed="false">
      <c r="A89" s="0" t="n">
        <v>85</v>
      </c>
      <c r="B89" s="4" t="n">
        <v>46254</v>
      </c>
      <c r="C89" s="4" t="n">
        <f aca="false">IF(B89="","",B89-WEEKDAY(B89,2)+1)</f>
        <v>46251</v>
      </c>
      <c r="D89" s="4" t="n">
        <f aca="false">IF(B89="","",C89+6)</f>
        <v>46257</v>
      </c>
      <c r="E89" s="6" t="n">
        <f aca="false">IF(B89="","",DATE(YEAR(B89),MONTH(B89),1))</f>
        <v>46235</v>
      </c>
      <c r="F89" s="0" t="s">
        <v>15</v>
      </c>
      <c r="G89" s="0" t="s">
        <v>83</v>
      </c>
      <c r="H89" s="0" t="s">
        <v>73</v>
      </c>
      <c r="I89" s="0" t="s">
        <v>31</v>
      </c>
      <c r="J89" s="5" t="n">
        <v>4000</v>
      </c>
      <c r="K89" s="5" t="n">
        <v>0</v>
      </c>
      <c r="L89" s="5" t="n">
        <f aca="false">IF(J89="","",J89-K89)</f>
        <v>4000</v>
      </c>
      <c r="M89" s="0" t="s">
        <v>11</v>
      </c>
      <c r="N89" s="0" t="s">
        <v>18</v>
      </c>
      <c r="O89" s="7" t="s">
        <v>12</v>
      </c>
    </row>
    <row r="90" customFormat="false" ht="13.5" hidden="false" customHeight="false" outlineLevel="0" collapsed="false">
      <c r="A90" s="0" t="n">
        <v>86</v>
      </c>
      <c r="B90" s="4" t="n">
        <v>46254</v>
      </c>
      <c r="C90" s="4" t="n">
        <f aca="false">IF(B90="","",B90-WEEKDAY(B90,2)+1)</f>
        <v>46251</v>
      </c>
      <c r="D90" s="4" t="n">
        <f aca="false">IF(B90="","",C90+6)</f>
        <v>46257</v>
      </c>
      <c r="E90" s="6" t="n">
        <f aca="false">IF(B90="","",DATE(YEAR(B90),MONTH(B90),1))</f>
        <v>46235</v>
      </c>
      <c r="F90" s="0" t="s">
        <v>33</v>
      </c>
      <c r="G90" s="0" t="s">
        <v>84</v>
      </c>
      <c r="H90" s="0" t="s">
        <v>85</v>
      </c>
      <c r="I90" s="0" t="s">
        <v>13</v>
      </c>
      <c r="J90" s="5" t="n">
        <v>130</v>
      </c>
      <c r="K90" s="5" t="n">
        <v>0</v>
      </c>
      <c r="L90" s="5" t="n">
        <f aca="false">IF(J90="","",J90-K90)</f>
        <v>130</v>
      </c>
      <c r="M90" s="0" t="s">
        <v>11</v>
      </c>
      <c r="N90" s="0" t="s">
        <v>18</v>
      </c>
      <c r="O90" s="7" t="s">
        <v>12</v>
      </c>
    </row>
    <row r="91" customFormat="false" ht="13.5" hidden="false" customHeight="false" outlineLevel="0" collapsed="false">
      <c r="A91" s="0" t="n">
        <v>87</v>
      </c>
      <c r="B91" s="4" t="n">
        <v>46254</v>
      </c>
      <c r="C91" s="4" t="n">
        <f aca="false">IF(B91="","",B91-WEEKDAY(B91,2)+1)</f>
        <v>46251</v>
      </c>
      <c r="D91" s="4" t="n">
        <f aca="false">IF(B91="","",C91+6)</f>
        <v>46257</v>
      </c>
      <c r="E91" s="6" t="n">
        <f aca="false">IF(B91="","",DATE(YEAR(B91),MONTH(B91),1))</f>
        <v>46235</v>
      </c>
      <c r="F91" s="0" t="s">
        <v>22</v>
      </c>
      <c r="G91" s="0" t="s">
        <v>86</v>
      </c>
      <c r="H91" s="0" t="s">
        <v>87</v>
      </c>
      <c r="I91" s="0" t="s">
        <v>25</v>
      </c>
      <c r="J91" s="5" t="n">
        <v>1354.03</v>
      </c>
      <c r="K91" s="5" t="n">
        <v>0</v>
      </c>
      <c r="L91" s="5" t="n">
        <f aca="false">IF(J91="","",J91-K91)</f>
        <v>1354.03</v>
      </c>
      <c r="M91" s="0" t="s">
        <v>11</v>
      </c>
      <c r="N91" s="0" t="s">
        <v>18</v>
      </c>
      <c r="O91" s="7" t="s">
        <v>12</v>
      </c>
    </row>
    <row r="92" customFormat="false" ht="13.5" hidden="false" customHeight="false" outlineLevel="0" collapsed="false">
      <c r="A92" s="0" t="n">
        <v>88</v>
      </c>
      <c r="B92" s="4" t="n">
        <v>46254</v>
      </c>
      <c r="C92" s="4" t="n">
        <f aca="false">IF(B92="","",B92-WEEKDAY(B92,2)+1)</f>
        <v>46251</v>
      </c>
      <c r="D92" s="4" t="n">
        <f aca="false">IF(B92="","",C92+6)</f>
        <v>46257</v>
      </c>
      <c r="E92" s="6" t="n">
        <f aca="false">IF(B92="","",DATE(YEAR(B92),MONTH(B92),1))</f>
        <v>46235</v>
      </c>
      <c r="F92" s="0" t="s">
        <v>22</v>
      </c>
      <c r="G92" s="0" t="s">
        <v>88</v>
      </c>
      <c r="H92" s="0" t="s">
        <v>87</v>
      </c>
      <c r="I92" s="0" t="s">
        <v>25</v>
      </c>
      <c r="J92" s="5" t="n">
        <v>1387.11</v>
      </c>
      <c r="K92" s="5" t="n">
        <v>0</v>
      </c>
      <c r="L92" s="5" t="n">
        <f aca="false">IF(J92="","",J92-K92)</f>
        <v>1387.11</v>
      </c>
      <c r="M92" s="0" t="s">
        <v>11</v>
      </c>
      <c r="N92" s="0" t="s">
        <v>18</v>
      </c>
      <c r="O92" s="7" t="s">
        <v>12</v>
      </c>
    </row>
    <row r="93" customFormat="false" ht="13.5" hidden="false" customHeight="false" outlineLevel="0" collapsed="false">
      <c r="A93" s="0" t="n">
        <v>89</v>
      </c>
      <c r="B93" s="4" t="n">
        <v>46254</v>
      </c>
      <c r="C93" s="4" t="n">
        <f aca="false">IF(B93="","",B93-WEEKDAY(B93,2)+1)</f>
        <v>46251</v>
      </c>
      <c r="D93" s="4" t="n">
        <f aca="false">IF(B93="","",C93+6)</f>
        <v>46257</v>
      </c>
      <c r="E93" s="6" t="n">
        <f aca="false">IF(B93="","",DATE(YEAR(B93),MONTH(B93),1))</f>
        <v>46235</v>
      </c>
      <c r="F93" s="0" t="s">
        <v>27</v>
      </c>
      <c r="G93" s="0" t="s">
        <v>89</v>
      </c>
      <c r="H93" s="0" t="s">
        <v>87</v>
      </c>
      <c r="I93" s="0" t="s">
        <v>25</v>
      </c>
      <c r="J93" s="5" t="n">
        <v>1616.41</v>
      </c>
      <c r="K93" s="5" t="n">
        <v>0</v>
      </c>
      <c r="L93" s="5" t="n">
        <f aca="false">IF(J93="","",J93-K93)</f>
        <v>1616.41</v>
      </c>
      <c r="M93" s="0" t="s">
        <v>11</v>
      </c>
      <c r="N93" s="0" t="s">
        <v>18</v>
      </c>
      <c r="O93" s="7" t="s">
        <v>12</v>
      </c>
    </row>
    <row r="94" customFormat="false" ht="13.5" hidden="false" customHeight="false" outlineLevel="0" collapsed="false">
      <c r="A94" s="0" t="n">
        <v>90</v>
      </c>
      <c r="B94" s="4" t="n">
        <v>46254</v>
      </c>
      <c r="C94" s="4" t="n">
        <f aca="false">IF(B94="","",B94-WEEKDAY(B94,2)+1)</f>
        <v>46251</v>
      </c>
      <c r="D94" s="4" t="n">
        <f aca="false">IF(B94="","",C94+6)</f>
        <v>46257</v>
      </c>
      <c r="E94" s="6" t="n">
        <f aca="false">IF(B94="","",DATE(YEAR(B94),MONTH(B94),1))</f>
        <v>46235</v>
      </c>
      <c r="F94" s="0" t="s">
        <v>50</v>
      </c>
      <c r="G94" s="0" t="s">
        <v>90</v>
      </c>
      <c r="H94" s="0" t="s">
        <v>91</v>
      </c>
      <c r="I94" s="0" t="s">
        <v>13</v>
      </c>
      <c r="J94" s="5" t="n">
        <v>500</v>
      </c>
      <c r="K94" s="5" t="n">
        <v>0</v>
      </c>
      <c r="L94" s="5" t="n">
        <f aca="false">IF(J94="","",J94-K94)</f>
        <v>500</v>
      </c>
      <c r="M94" s="0" t="s">
        <v>11</v>
      </c>
      <c r="N94" s="0" t="s">
        <v>18</v>
      </c>
      <c r="O94" s="7" t="s">
        <v>12</v>
      </c>
    </row>
    <row r="95" customFormat="false" ht="13.5" hidden="false" customHeight="false" outlineLevel="0" collapsed="false">
      <c r="A95" s="0" t="n">
        <v>91</v>
      </c>
      <c r="B95" s="4" t="n">
        <v>46254</v>
      </c>
      <c r="C95" s="4" t="n">
        <f aca="false">IF(B95="","",B95-WEEKDAY(B95,2)+1)</f>
        <v>46251</v>
      </c>
      <c r="D95" s="4" t="n">
        <f aca="false">IF(B95="","",C95+6)</f>
        <v>46257</v>
      </c>
      <c r="E95" s="6" t="n">
        <f aca="false">IF(B95="","",DATE(YEAR(B95),MONTH(B95),1))</f>
        <v>46235</v>
      </c>
      <c r="F95" s="0" t="s">
        <v>9</v>
      </c>
      <c r="G95" s="0" t="s">
        <v>92</v>
      </c>
      <c r="H95" s="0" t="s">
        <v>93</v>
      </c>
      <c r="I95" s="0" t="s">
        <v>9</v>
      </c>
      <c r="J95" s="5" t="n">
        <v>4581.34</v>
      </c>
      <c r="K95" s="5" t="n">
        <v>0</v>
      </c>
      <c r="L95" s="5" t="n">
        <f aca="false">IF(J95="","",J95-K95)</f>
        <v>4581.34</v>
      </c>
      <c r="M95" s="0" t="s">
        <v>11</v>
      </c>
      <c r="N95" s="0" t="s">
        <v>18</v>
      </c>
      <c r="O95" s="7" t="s">
        <v>12</v>
      </c>
    </row>
    <row r="96" customFormat="false" ht="13.5" hidden="false" customHeight="false" outlineLevel="0" collapsed="false">
      <c r="A96" s="0" t="n">
        <v>92</v>
      </c>
      <c r="B96" s="4" t="n">
        <v>46255</v>
      </c>
      <c r="C96" s="4" t="n">
        <f aca="false">IF(B96="","",B96-WEEKDAY(B96,2)+1)</f>
        <v>46251</v>
      </c>
      <c r="D96" s="4" t="n">
        <f aca="false">IF(B96="","",C96+6)</f>
        <v>46257</v>
      </c>
      <c r="E96" s="6" t="n">
        <f aca="false">IF(B96="","",DATE(YEAR(B96),MONTH(B96),1))</f>
        <v>46235</v>
      </c>
      <c r="F96" s="0" t="s">
        <v>30</v>
      </c>
      <c r="G96" s="0" t="s">
        <v>94</v>
      </c>
      <c r="H96" s="0" t="s">
        <v>53</v>
      </c>
      <c r="I96" s="0" t="s">
        <v>19</v>
      </c>
      <c r="J96" s="5" t="n">
        <v>3426.61</v>
      </c>
      <c r="K96" s="5" t="n">
        <v>0</v>
      </c>
      <c r="L96" s="5" t="n">
        <f aca="false">IF(J96="","",J96-K96)</f>
        <v>3426.61</v>
      </c>
      <c r="M96" s="0" t="s">
        <v>11</v>
      </c>
      <c r="N96" s="0" t="s">
        <v>24</v>
      </c>
      <c r="O96" s="7" t="s">
        <v>12</v>
      </c>
    </row>
    <row r="97" customFormat="false" ht="13.5" hidden="false" customHeight="false" outlineLevel="0" collapsed="false">
      <c r="A97" s="0" t="n">
        <v>93</v>
      </c>
      <c r="B97" s="4" t="n">
        <v>46258</v>
      </c>
      <c r="C97" s="4" t="n">
        <f aca="false">IF(B97="","",B97-WEEKDAY(B97,2)+1)</f>
        <v>46258</v>
      </c>
      <c r="D97" s="4" t="n">
        <f aca="false">IF(B97="","",C97+6)</f>
        <v>46264</v>
      </c>
      <c r="E97" s="6" t="n">
        <f aca="false">IF(B97="","",DATE(YEAR(B97),MONTH(B97),1))</f>
        <v>46235</v>
      </c>
      <c r="F97" s="0" t="s">
        <v>44</v>
      </c>
      <c r="G97" s="0" t="s">
        <v>78</v>
      </c>
      <c r="H97" s="0" t="s">
        <v>95</v>
      </c>
      <c r="I97" s="0" t="s">
        <v>37</v>
      </c>
      <c r="J97" s="5" t="n">
        <v>3200</v>
      </c>
      <c r="K97" s="5" t="n">
        <v>0</v>
      </c>
      <c r="L97" s="5" t="n">
        <f aca="false">IF(J97="","",J97-K97)</f>
        <v>3200</v>
      </c>
      <c r="M97" s="0" t="s">
        <v>11</v>
      </c>
      <c r="N97" s="0" t="s">
        <v>39</v>
      </c>
      <c r="O97" s="7" t="s">
        <v>12</v>
      </c>
    </row>
    <row r="98" customFormat="false" ht="13.5" hidden="false" customHeight="false" outlineLevel="0" collapsed="false">
      <c r="A98" s="0" t="n">
        <v>94</v>
      </c>
      <c r="B98" s="4" t="n">
        <v>46262</v>
      </c>
      <c r="C98" s="4" t="n">
        <f aca="false">IF(B98="","",B98-WEEKDAY(B98,2)+1)</f>
        <v>46258</v>
      </c>
      <c r="D98" s="4" t="n">
        <f aca="false">IF(B98="","",C98+6)</f>
        <v>46264</v>
      </c>
      <c r="E98" s="6" t="n">
        <f aca="false">IF(B98="","",DATE(YEAR(B98),MONTH(B98),1))</f>
        <v>46235</v>
      </c>
      <c r="F98" s="0" t="s">
        <v>15</v>
      </c>
      <c r="G98" s="0" t="s">
        <v>96</v>
      </c>
      <c r="H98" s="0" t="s">
        <v>51</v>
      </c>
      <c r="I98" s="0" t="s">
        <v>13</v>
      </c>
      <c r="J98" s="5" t="n">
        <v>1500</v>
      </c>
      <c r="K98" s="5" t="n">
        <v>0</v>
      </c>
      <c r="L98" s="5" t="n">
        <f aca="false">IF(J98="","",J98-K98)</f>
        <v>1500</v>
      </c>
      <c r="M98" s="0" t="s">
        <v>11</v>
      </c>
      <c r="N98" s="0" t="s">
        <v>18</v>
      </c>
      <c r="O98" s="7" t="s">
        <v>12</v>
      </c>
    </row>
    <row r="99" customFormat="false" ht="13.5" hidden="false" customHeight="false" outlineLevel="0" collapsed="false">
      <c r="A99" s="0" t="n">
        <v>95</v>
      </c>
      <c r="B99" s="4" t="n">
        <v>46262</v>
      </c>
      <c r="C99" s="4" t="n">
        <f aca="false">IF(B99="","",B99-WEEKDAY(B99,2)+1)</f>
        <v>46258</v>
      </c>
      <c r="D99" s="4" t="n">
        <f aca="false">IF(B99="","",C99+6)</f>
        <v>46264</v>
      </c>
      <c r="E99" s="6" t="n">
        <f aca="false">IF(B99="","",DATE(YEAR(B99),MONTH(B99),1))</f>
        <v>46235</v>
      </c>
      <c r="F99" s="0" t="s">
        <v>44</v>
      </c>
      <c r="G99" s="0" t="s">
        <v>78</v>
      </c>
      <c r="H99" s="0" t="s">
        <v>47</v>
      </c>
      <c r="I99" s="0" t="s">
        <v>37</v>
      </c>
      <c r="J99" s="5" t="n">
        <v>1520.12</v>
      </c>
      <c r="K99" s="5" t="n">
        <v>0</v>
      </c>
      <c r="L99" s="5" t="n">
        <f aca="false">IF(J99="","",J99-K99)</f>
        <v>1520.12</v>
      </c>
      <c r="M99" s="0" t="s">
        <v>11</v>
      </c>
      <c r="N99" s="0" t="s">
        <v>39</v>
      </c>
      <c r="O99" s="7" t="s">
        <v>12</v>
      </c>
    </row>
    <row r="100" customFormat="false" ht="13.5" hidden="false" customHeight="false" outlineLevel="0" collapsed="false">
      <c r="A100" s="0" t="n">
        <v>96</v>
      </c>
      <c r="B100" s="4" t="n">
        <v>46265</v>
      </c>
      <c r="C100" s="4" t="n">
        <f aca="false">IF(B100="","",B100-WEEKDAY(B100,2)+1)</f>
        <v>46265</v>
      </c>
      <c r="D100" s="4" t="n">
        <f aca="false">IF(B100="","",C100+6)</f>
        <v>46271</v>
      </c>
      <c r="E100" s="6" t="n">
        <f aca="false">IF(B100="","",DATE(YEAR(B100),MONTH(B100),1))</f>
        <v>46235</v>
      </c>
      <c r="F100" s="0" t="s">
        <v>49</v>
      </c>
      <c r="G100" s="0" t="s">
        <v>98</v>
      </c>
      <c r="H100" s="0" t="s">
        <v>99</v>
      </c>
      <c r="I100" s="0" t="s">
        <v>13</v>
      </c>
      <c r="J100" s="5" t="n">
        <v>1500</v>
      </c>
      <c r="K100" s="5" t="n">
        <v>0</v>
      </c>
      <c r="L100" s="5" t="n">
        <f aca="false">IF(J100="","",J100-K100)</f>
        <v>1500</v>
      </c>
      <c r="M100" s="0" t="s">
        <v>11</v>
      </c>
      <c r="N100" s="0" t="s">
        <v>18</v>
      </c>
      <c r="O100" s="7" t="s">
        <v>12</v>
      </c>
    </row>
    <row r="101" customFormat="false" ht="13.5" hidden="false" customHeight="false" outlineLevel="0" collapsed="false">
      <c r="A101" s="0" t="n">
        <v>97</v>
      </c>
      <c r="B101" s="4" t="n">
        <v>46265</v>
      </c>
      <c r="C101" s="4" t="n">
        <f aca="false">IF(B101="","",B101-WEEKDAY(B101,2)+1)</f>
        <v>46265</v>
      </c>
      <c r="D101" s="4" t="n">
        <f aca="false">IF(B101="","",C101+6)</f>
        <v>46271</v>
      </c>
      <c r="E101" s="6" t="n">
        <f aca="false">IF(B101="","",DATE(YEAR(B101),MONTH(B101),1))</f>
        <v>46235</v>
      </c>
      <c r="F101" s="0" t="s">
        <v>44</v>
      </c>
      <c r="G101" s="0" t="s">
        <v>78</v>
      </c>
      <c r="H101" s="0" t="s">
        <v>100</v>
      </c>
      <c r="I101" s="0" t="s">
        <v>37</v>
      </c>
      <c r="J101" s="5" t="n">
        <v>3339.33</v>
      </c>
      <c r="K101" s="5" t="n">
        <v>0</v>
      </c>
      <c r="L101" s="5" t="n">
        <f aca="false">IF(J101="","",J101-K101)</f>
        <v>3339.33</v>
      </c>
      <c r="M101" s="0" t="s">
        <v>11</v>
      </c>
      <c r="N101" s="0" t="s">
        <v>39</v>
      </c>
      <c r="O101" s="7" t="s">
        <v>12</v>
      </c>
    </row>
    <row r="102" customFormat="false" ht="13.5" hidden="false" customHeight="false" outlineLevel="0" collapsed="false">
      <c r="A102" s="0" t="n">
        <v>98</v>
      </c>
      <c r="B102" s="4" t="n">
        <v>46266</v>
      </c>
      <c r="C102" s="4" t="n">
        <f aca="false">IF(B102="","",B102-WEEKDAY(B102,2)+1)</f>
        <v>46265</v>
      </c>
      <c r="D102" s="4" t="n">
        <f aca="false">IF(B102="","",C102+6)</f>
        <v>46271</v>
      </c>
      <c r="E102" s="6" t="n">
        <f aca="false">IF(B102="","",DATE(YEAR(B102),MONTH(B102),1))</f>
        <v>46266</v>
      </c>
      <c r="F102" s="0" t="s">
        <v>55</v>
      </c>
      <c r="G102" s="0" t="s">
        <v>71</v>
      </c>
      <c r="H102" s="0" t="s">
        <v>51</v>
      </c>
      <c r="I102" s="0" t="s">
        <v>13</v>
      </c>
      <c r="J102" s="5" t="n">
        <v>221.38</v>
      </c>
      <c r="K102" s="5" t="n">
        <v>0</v>
      </c>
      <c r="L102" s="5" t="n">
        <f aca="false">IF(J102="","",J102-K102)</f>
        <v>221.38</v>
      </c>
      <c r="M102" s="0" t="s">
        <v>11</v>
      </c>
      <c r="N102" s="0" t="s">
        <v>39</v>
      </c>
      <c r="O102" s="7" t="s">
        <v>12</v>
      </c>
    </row>
    <row r="103" customFormat="false" ht="13.5" hidden="false" customHeight="false" outlineLevel="0" collapsed="false">
      <c r="A103" s="0" t="n">
        <v>99</v>
      </c>
      <c r="B103" s="4" t="n">
        <v>46269</v>
      </c>
      <c r="C103" s="4" t="n">
        <f aca="false">IF(B103="","",B103-WEEKDAY(B103,2)+1)</f>
        <v>46265</v>
      </c>
      <c r="D103" s="4" t="n">
        <f aca="false">IF(B103="","",C103+6)</f>
        <v>46271</v>
      </c>
      <c r="E103" s="6" t="n">
        <f aca="false">IF(B103="","",DATE(YEAR(B103),MONTH(B103),1))</f>
        <v>46266</v>
      </c>
      <c r="F103" s="0" t="s">
        <v>15</v>
      </c>
      <c r="G103" s="0" t="s">
        <v>72</v>
      </c>
      <c r="H103" s="0" t="s">
        <v>73</v>
      </c>
      <c r="I103" s="0" t="s">
        <v>31</v>
      </c>
      <c r="J103" s="5" t="n">
        <v>6269</v>
      </c>
      <c r="K103" s="5" t="n">
        <v>0</v>
      </c>
      <c r="L103" s="5" t="n">
        <f aca="false">IF(J103="","",J103-K103)</f>
        <v>6269</v>
      </c>
      <c r="M103" s="0" t="s">
        <v>11</v>
      </c>
      <c r="N103" s="0" t="s">
        <v>18</v>
      </c>
      <c r="O103" s="7" t="s">
        <v>12</v>
      </c>
    </row>
    <row r="104" customFormat="false" ht="13.5" hidden="false" customHeight="false" outlineLevel="0" collapsed="false">
      <c r="A104" s="0" t="n">
        <v>100</v>
      </c>
      <c r="B104" s="4" t="n">
        <v>46272</v>
      </c>
      <c r="C104" s="4" t="n">
        <f aca="false">IF(B104="","",B104-WEEKDAY(B104,2)+1)</f>
        <v>46272</v>
      </c>
      <c r="D104" s="4" t="n">
        <f aca="false">IF(B104="","",C104+6)</f>
        <v>46278</v>
      </c>
      <c r="E104" s="6" t="n">
        <f aca="false">IF(B104="","",DATE(YEAR(B104),MONTH(B104),1))</f>
        <v>46266</v>
      </c>
      <c r="F104" s="0" t="s">
        <v>15</v>
      </c>
      <c r="G104" s="0" t="s">
        <v>74</v>
      </c>
      <c r="H104" s="0" t="s">
        <v>75</v>
      </c>
      <c r="I104" s="0" t="s">
        <v>31</v>
      </c>
      <c r="J104" s="5" t="n">
        <v>7500</v>
      </c>
      <c r="K104" s="5" t="n">
        <v>0</v>
      </c>
      <c r="L104" s="5" t="n">
        <f aca="false">IF(J104="","",J104-K104)</f>
        <v>7500</v>
      </c>
      <c r="M104" s="0" t="s">
        <v>11</v>
      </c>
      <c r="N104" s="0" t="s">
        <v>18</v>
      </c>
      <c r="O104" s="7" t="s">
        <v>12</v>
      </c>
    </row>
    <row r="105" customFormat="false" ht="13.5" hidden="false" customHeight="false" outlineLevel="0" collapsed="false">
      <c r="A105" s="0" t="n">
        <v>101</v>
      </c>
      <c r="B105" s="4" t="n">
        <v>46273</v>
      </c>
      <c r="C105" s="4" t="n">
        <f aca="false">IF(B105="","",B105-WEEKDAY(B105,2)+1)</f>
        <v>46272</v>
      </c>
      <c r="D105" s="4" t="n">
        <f aca="false">IF(B105="","",C105+6)</f>
        <v>46278</v>
      </c>
      <c r="E105" s="6" t="n">
        <f aca="false">IF(B105="","",DATE(YEAR(B105),MONTH(B105),1))</f>
        <v>46266</v>
      </c>
      <c r="F105" s="0" t="s">
        <v>55</v>
      </c>
      <c r="G105" s="0" t="s">
        <v>76</v>
      </c>
      <c r="H105" s="0" t="s">
        <v>77</v>
      </c>
      <c r="I105" s="0" t="s">
        <v>36</v>
      </c>
      <c r="J105" s="5" t="n">
        <v>856.69</v>
      </c>
      <c r="K105" s="5" t="n">
        <v>0</v>
      </c>
      <c r="L105" s="5" t="n">
        <f aca="false">IF(J105="","",J105-K105)</f>
        <v>856.69</v>
      </c>
      <c r="M105" s="0" t="s">
        <v>11</v>
      </c>
      <c r="N105" s="0" t="s">
        <v>24</v>
      </c>
      <c r="O105" s="7" t="s">
        <v>12</v>
      </c>
    </row>
    <row r="106" customFormat="false" ht="13.5" hidden="false" customHeight="false" outlineLevel="0" collapsed="false">
      <c r="A106" s="0" t="n">
        <v>102</v>
      </c>
      <c r="B106" s="4" t="n">
        <v>46273</v>
      </c>
      <c r="C106" s="4" t="n">
        <f aca="false">IF(B106="","",B106-WEEKDAY(B106,2)+1)</f>
        <v>46272</v>
      </c>
      <c r="D106" s="4" t="n">
        <f aca="false">IF(B106="","",C106+6)</f>
        <v>46278</v>
      </c>
      <c r="E106" s="6" t="n">
        <f aca="false">IF(B106="","",DATE(YEAR(B106),MONTH(B106),1))</f>
        <v>46266</v>
      </c>
      <c r="F106" s="0" t="s">
        <v>44</v>
      </c>
      <c r="G106" s="0" t="s">
        <v>78</v>
      </c>
      <c r="H106" s="0" t="s">
        <v>51</v>
      </c>
      <c r="I106" s="0" t="s">
        <v>37</v>
      </c>
      <c r="J106" s="5" t="n">
        <v>1777.67</v>
      </c>
      <c r="K106" s="5" t="n">
        <v>0</v>
      </c>
      <c r="L106" s="5" t="n">
        <f aca="false">IF(J106="","",J106-K106)</f>
        <v>1777.67</v>
      </c>
      <c r="M106" s="0" t="s">
        <v>11</v>
      </c>
      <c r="N106" s="0" t="s">
        <v>39</v>
      </c>
      <c r="O106" s="7" t="s">
        <v>12</v>
      </c>
    </row>
    <row r="107" customFormat="false" ht="13.5" hidden="false" customHeight="false" outlineLevel="0" collapsed="false">
      <c r="A107" s="0" t="n">
        <v>103</v>
      </c>
      <c r="B107" s="4" t="n">
        <v>46275</v>
      </c>
      <c r="C107" s="4" t="n">
        <f aca="false">IF(B107="","",B107-WEEKDAY(B107,2)+1)</f>
        <v>46272</v>
      </c>
      <c r="D107" s="4" t="n">
        <f aca="false">IF(B107="","",C107+6)</f>
        <v>46278</v>
      </c>
      <c r="E107" s="6" t="n">
        <f aca="false">IF(B107="","",DATE(YEAR(B107),MONTH(B107),1))</f>
        <v>46266</v>
      </c>
      <c r="F107" s="0" t="s">
        <v>33</v>
      </c>
      <c r="G107" s="0" t="s">
        <v>76</v>
      </c>
      <c r="H107" s="0" t="s">
        <v>79</v>
      </c>
      <c r="I107" s="0" t="s">
        <v>13</v>
      </c>
      <c r="J107" s="5" t="n">
        <v>232.13</v>
      </c>
      <c r="K107" s="5" t="n">
        <v>0</v>
      </c>
      <c r="L107" s="5" t="n">
        <f aca="false">IF(J107="","",J107-K107)</f>
        <v>232.13</v>
      </c>
      <c r="M107" s="0" t="s">
        <v>11</v>
      </c>
      <c r="N107" s="0" t="s">
        <v>24</v>
      </c>
      <c r="O107" s="7" t="s">
        <v>12</v>
      </c>
    </row>
    <row r="108" customFormat="false" ht="13.5" hidden="false" customHeight="false" outlineLevel="0" collapsed="false">
      <c r="A108" s="0" t="n">
        <v>104</v>
      </c>
      <c r="B108" s="4" t="n">
        <v>46280</v>
      </c>
      <c r="C108" s="4" t="n">
        <f aca="false">IF(B108="","",B108-WEEKDAY(B108,2)+1)</f>
        <v>46279</v>
      </c>
      <c r="D108" s="4" t="n">
        <f aca="false">IF(B108="","",C108+6)</f>
        <v>46285</v>
      </c>
      <c r="E108" s="6" t="n">
        <f aca="false">IF(B108="","",DATE(YEAR(B108),MONTH(B108),1))</f>
        <v>46266</v>
      </c>
      <c r="F108" s="0" t="s">
        <v>33</v>
      </c>
      <c r="G108" s="0" t="s">
        <v>80</v>
      </c>
      <c r="H108" s="0" t="s">
        <v>81</v>
      </c>
      <c r="I108" s="0" t="s">
        <v>13</v>
      </c>
      <c r="J108" s="5" t="n">
        <v>120</v>
      </c>
      <c r="K108" s="5" t="n">
        <v>0</v>
      </c>
      <c r="L108" s="5" t="n">
        <f aca="false">IF(J108="","",J108-K108)</f>
        <v>120</v>
      </c>
      <c r="M108" s="0" t="s">
        <v>11</v>
      </c>
      <c r="N108" s="0" t="s">
        <v>39</v>
      </c>
      <c r="O108" s="7" t="s">
        <v>12</v>
      </c>
    </row>
    <row r="109" customFormat="false" ht="13.5" hidden="false" customHeight="false" outlineLevel="0" collapsed="false">
      <c r="A109" s="0" t="n">
        <v>105</v>
      </c>
      <c r="B109" s="4" t="n">
        <v>46280</v>
      </c>
      <c r="C109" s="4" t="n">
        <f aca="false">IF(B109="","",B109-WEEKDAY(B109,2)+1)</f>
        <v>46279</v>
      </c>
      <c r="D109" s="4" t="n">
        <f aca="false">IF(B109="","",C109+6)</f>
        <v>46285</v>
      </c>
      <c r="E109" s="6" t="n">
        <f aca="false">IF(B109="","",DATE(YEAR(B109),MONTH(B109),1))</f>
        <v>46266</v>
      </c>
      <c r="F109" s="0" t="s">
        <v>33</v>
      </c>
      <c r="G109" s="0" t="s">
        <v>82</v>
      </c>
      <c r="H109" s="0" t="s">
        <v>51</v>
      </c>
      <c r="I109" s="0" t="s">
        <v>36</v>
      </c>
      <c r="J109" s="5" t="n">
        <v>168.5</v>
      </c>
      <c r="K109" s="5" t="n">
        <v>0</v>
      </c>
      <c r="L109" s="5" t="n">
        <f aca="false">IF(J109="","",J109-K109)</f>
        <v>168.5</v>
      </c>
      <c r="M109" s="0" t="s">
        <v>11</v>
      </c>
      <c r="N109" s="0" t="s">
        <v>39</v>
      </c>
      <c r="O109" s="7" t="s">
        <v>12</v>
      </c>
    </row>
    <row r="110" customFormat="false" ht="13.5" hidden="false" customHeight="false" outlineLevel="0" collapsed="false">
      <c r="A110" s="0" t="n">
        <v>106</v>
      </c>
      <c r="B110" s="4" t="n">
        <v>46283</v>
      </c>
      <c r="C110" s="4" t="n">
        <f aca="false">IF(B110="","",B110-WEEKDAY(B110,2)+1)</f>
        <v>46279</v>
      </c>
      <c r="D110" s="4" t="n">
        <f aca="false">IF(B110="","",C110+6)</f>
        <v>46285</v>
      </c>
      <c r="E110" s="6" t="n">
        <f aca="false">IF(B110="","",DATE(YEAR(B110),MONTH(B110),1))</f>
        <v>46266</v>
      </c>
      <c r="F110" s="0" t="s">
        <v>15</v>
      </c>
      <c r="G110" s="0" t="s">
        <v>83</v>
      </c>
      <c r="H110" s="0" t="s">
        <v>73</v>
      </c>
      <c r="I110" s="0" t="s">
        <v>31</v>
      </c>
      <c r="J110" s="5" t="n">
        <v>4000</v>
      </c>
      <c r="K110" s="5" t="n">
        <v>0</v>
      </c>
      <c r="L110" s="5" t="n">
        <f aca="false">IF(J110="","",J110-K110)</f>
        <v>4000</v>
      </c>
      <c r="M110" s="0" t="s">
        <v>11</v>
      </c>
      <c r="N110" s="0" t="s">
        <v>18</v>
      </c>
      <c r="O110" s="7" t="s">
        <v>12</v>
      </c>
    </row>
    <row r="111" customFormat="false" ht="13.5" hidden="false" customHeight="false" outlineLevel="0" collapsed="false">
      <c r="A111" s="0" t="n">
        <v>107</v>
      </c>
      <c r="B111" s="4" t="n">
        <v>46286</v>
      </c>
      <c r="C111" s="4" t="n">
        <f aca="false">IF(B111="","",B111-WEEKDAY(B111,2)+1)</f>
        <v>46286</v>
      </c>
      <c r="D111" s="4" t="n">
        <f aca="false">IF(B111="","",C111+6)</f>
        <v>46292</v>
      </c>
      <c r="E111" s="6" t="n">
        <f aca="false">IF(B111="","",DATE(YEAR(B111),MONTH(B111),1))</f>
        <v>46266</v>
      </c>
      <c r="F111" s="0" t="s">
        <v>33</v>
      </c>
      <c r="G111" s="0" t="s">
        <v>84</v>
      </c>
      <c r="H111" s="0" t="s">
        <v>85</v>
      </c>
      <c r="I111" s="0" t="s">
        <v>13</v>
      </c>
      <c r="J111" s="5" t="n">
        <v>130</v>
      </c>
      <c r="K111" s="5" t="n">
        <v>0</v>
      </c>
      <c r="L111" s="5" t="n">
        <f aca="false">IF(J111="","",J111-K111)</f>
        <v>130</v>
      </c>
      <c r="M111" s="0" t="s">
        <v>11</v>
      </c>
      <c r="N111" s="0" t="s">
        <v>18</v>
      </c>
      <c r="O111" s="7" t="s">
        <v>12</v>
      </c>
    </row>
    <row r="112" customFormat="false" ht="13.5" hidden="false" customHeight="false" outlineLevel="0" collapsed="false">
      <c r="A112" s="0" t="n">
        <v>108</v>
      </c>
      <c r="B112" s="4" t="n">
        <v>46283</v>
      </c>
      <c r="C112" s="4" t="n">
        <f aca="false">IF(B112="","",B112-WEEKDAY(B112,2)+1)</f>
        <v>46279</v>
      </c>
      <c r="D112" s="4" t="n">
        <f aca="false">IF(B112="","",C112+6)</f>
        <v>46285</v>
      </c>
      <c r="E112" s="6" t="n">
        <f aca="false">IF(B112="","",DATE(YEAR(B112),MONTH(B112),1))</f>
        <v>46266</v>
      </c>
      <c r="F112" s="0" t="s">
        <v>22</v>
      </c>
      <c r="G112" s="0" t="s">
        <v>86</v>
      </c>
      <c r="H112" s="0" t="s">
        <v>87</v>
      </c>
      <c r="I112" s="0" t="s">
        <v>25</v>
      </c>
      <c r="J112" s="5" t="n">
        <v>1354.03</v>
      </c>
      <c r="K112" s="5" t="n">
        <v>0</v>
      </c>
      <c r="L112" s="5" t="n">
        <f aca="false">IF(J112="","",J112-K112)</f>
        <v>1354.03</v>
      </c>
      <c r="M112" s="0" t="s">
        <v>11</v>
      </c>
      <c r="N112" s="0" t="s">
        <v>18</v>
      </c>
      <c r="O112" s="7" t="s">
        <v>12</v>
      </c>
    </row>
    <row r="113" customFormat="false" ht="13.5" hidden="false" customHeight="false" outlineLevel="0" collapsed="false">
      <c r="A113" s="0" t="n">
        <v>109</v>
      </c>
      <c r="B113" s="4" t="n">
        <v>46283</v>
      </c>
      <c r="C113" s="4" t="n">
        <f aca="false">IF(B113="","",B113-WEEKDAY(B113,2)+1)</f>
        <v>46279</v>
      </c>
      <c r="D113" s="4" t="n">
        <f aca="false">IF(B113="","",C113+6)</f>
        <v>46285</v>
      </c>
      <c r="E113" s="6" t="n">
        <f aca="false">IF(B113="","",DATE(YEAR(B113),MONTH(B113),1))</f>
        <v>46266</v>
      </c>
      <c r="F113" s="0" t="s">
        <v>22</v>
      </c>
      <c r="G113" s="0" t="s">
        <v>88</v>
      </c>
      <c r="H113" s="0" t="s">
        <v>87</v>
      </c>
      <c r="I113" s="0" t="s">
        <v>25</v>
      </c>
      <c r="J113" s="5" t="n">
        <v>1387.11</v>
      </c>
      <c r="K113" s="5" t="n">
        <v>0</v>
      </c>
      <c r="L113" s="5" t="n">
        <f aca="false">IF(J113="","",J113-K113)</f>
        <v>1387.11</v>
      </c>
      <c r="M113" s="0" t="s">
        <v>11</v>
      </c>
      <c r="N113" s="0" t="s">
        <v>18</v>
      </c>
      <c r="O113" s="7" t="s">
        <v>12</v>
      </c>
    </row>
    <row r="114" customFormat="false" ht="13.5" hidden="false" customHeight="false" outlineLevel="0" collapsed="false">
      <c r="A114" s="0" t="n">
        <v>110</v>
      </c>
      <c r="B114" s="4" t="n">
        <v>46283</v>
      </c>
      <c r="C114" s="4" t="n">
        <f aca="false">IF(B114="","",B114-WEEKDAY(B114,2)+1)</f>
        <v>46279</v>
      </c>
      <c r="D114" s="4" t="n">
        <f aca="false">IF(B114="","",C114+6)</f>
        <v>46285</v>
      </c>
      <c r="E114" s="6" t="n">
        <f aca="false">IF(B114="","",DATE(YEAR(B114),MONTH(B114),1))</f>
        <v>46266</v>
      </c>
      <c r="F114" s="0" t="s">
        <v>27</v>
      </c>
      <c r="G114" s="0" t="s">
        <v>89</v>
      </c>
      <c r="H114" s="0" t="s">
        <v>87</v>
      </c>
      <c r="I114" s="0" t="s">
        <v>25</v>
      </c>
      <c r="J114" s="5" t="n">
        <v>1616.41</v>
      </c>
      <c r="K114" s="5" t="n">
        <v>0</v>
      </c>
      <c r="L114" s="5" t="n">
        <f aca="false">IF(J114="","",J114-K114)</f>
        <v>1616.41</v>
      </c>
      <c r="M114" s="0" t="s">
        <v>11</v>
      </c>
      <c r="N114" s="0" t="s">
        <v>18</v>
      </c>
      <c r="O114" s="7" t="s">
        <v>12</v>
      </c>
    </row>
    <row r="115" customFormat="false" ht="13.5" hidden="false" customHeight="false" outlineLevel="0" collapsed="false">
      <c r="A115" s="0" t="n">
        <v>111</v>
      </c>
      <c r="B115" s="4" t="n">
        <v>46286</v>
      </c>
      <c r="C115" s="4" t="n">
        <f aca="false">IF(B115="","",B115-WEEKDAY(B115,2)+1)</f>
        <v>46286</v>
      </c>
      <c r="D115" s="4" t="n">
        <f aca="false">IF(B115="","",C115+6)</f>
        <v>46292</v>
      </c>
      <c r="E115" s="6" t="n">
        <f aca="false">IF(B115="","",DATE(YEAR(B115),MONTH(B115),1))</f>
        <v>46266</v>
      </c>
      <c r="F115" s="0" t="s">
        <v>50</v>
      </c>
      <c r="G115" s="0" t="s">
        <v>90</v>
      </c>
      <c r="H115" s="0" t="s">
        <v>91</v>
      </c>
      <c r="I115" s="0" t="s">
        <v>13</v>
      </c>
      <c r="J115" s="5" t="n">
        <v>500</v>
      </c>
      <c r="K115" s="5" t="n">
        <v>0</v>
      </c>
      <c r="L115" s="5" t="n">
        <f aca="false">IF(J115="","",J115-K115)</f>
        <v>500</v>
      </c>
      <c r="M115" s="0" t="s">
        <v>11</v>
      </c>
      <c r="N115" s="0" t="s">
        <v>18</v>
      </c>
      <c r="O115" s="7" t="s">
        <v>12</v>
      </c>
    </row>
    <row r="116" customFormat="false" ht="13.5" hidden="false" customHeight="false" outlineLevel="0" collapsed="false">
      <c r="A116" s="0" t="n">
        <v>112</v>
      </c>
      <c r="B116" s="4" t="n">
        <v>46286</v>
      </c>
      <c r="C116" s="4" t="n">
        <f aca="false">IF(B116="","",B116-WEEKDAY(B116,2)+1)</f>
        <v>46286</v>
      </c>
      <c r="D116" s="4" t="n">
        <f aca="false">IF(B116="","",C116+6)</f>
        <v>46292</v>
      </c>
      <c r="E116" s="6" t="n">
        <f aca="false">IF(B116="","",DATE(YEAR(B116),MONTH(B116),1))</f>
        <v>46266</v>
      </c>
      <c r="F116" s="0" t="s">
        <v>9</v>
      </c>
      <c r="G116" s="0" t="s">
        <v>92</v>
      </c>
      <c r="H116" s="0" t="s">
        <v>93</v>
      </c>
      <c r="I116" s="0" t="s">
        <v>9</v>
      </c>
      <c r="J116" s="5" t="n">
        <v>4581.34</v>
      </c>
      <c r="K116" s="5" t="n">
        <v>0</v>
      </c>
      <c r="L116" s="5" t="n">
        <f aca="false">IF(J116="","",J116-K116)</f>
        <v>4581.34</v>
      </c>
      <c r="M116" s="0" t="s">
        <v>11</v>
      </c>
      <c r="N116" s="0" t="s">
        <v>18</v>
      </c>
      <c r="O116" s="7" t="s">
        <v>12</v>
      </c>
    </row>
    <row r="117" customFormat="false" ht="13.5" hidden="false" customHeight="false" outlineLevel="0" collapsed="false">
      <c r="A117" s="0" t="n">
        <v>113</v>
      </c>
      <c r="B117" s="4" t="n">
        <v>46286</v>
      </c>
      <c r="C117" s="4" t="n">
        <f aca="false">IF(B117="","",B117-WEEKDAY(B117,2)+1)</f>
        <v>46286</v>
      </c>
      <c r="D117" s="4" t="n">
        <f aca="false">IF(B117="","",C117+6)</f>
        <v>46292</v>
      </c>
      <c r="E117" s="6" t="n">
        <f aca="false">IF(B117="","",DATE(YEAR(B117),MONTH(B117),1))</f>
        <v>46266</v>
      </c>
      <c r="F117" s="0" t="s">
        <v>30</v>
      </c>
      <c r="G117" s="0" t="s">
        <v>94</v>
      </c>
      <c r="H117" s="0" t="s">
        <v>53</v>
      </c>
      <c r="I117" s="0" t="s">
        <v>19</v>
      </c>
      <c r="J117" s="5" t="n">
        <v>3426.61</v>
      </c>
      <c r="K117" s="5" t="n">
        <v>0</v>
      </c>
      <c r="L117" s="5" t="n">
        <f aca="false">IF(J117="","",J117-K117)</f>
        <v>3426.61</v>
      </c>
      <c r="M117" s="0" t="s">
        <v>11</v>
      </c>
      <c r="N117" s="0" t="s">
        <v>24</v>
      </c>
      <c r="O117" s="7" t="s">
        <v>12</v>
      </c>
    </row>
    <row r="118" customFormat="false" ht="13.5" hidden="false" customHeight="false" outlineLevel="0" collapsed="false">
      <c r="A118" s="0" t="n">
        <v>114</v>
      </c>
      <c r="B118" s="4" t="n">
        <v>46289</v>
      </c>
      <c r="C118" s="4" t="n">
        <f aca="false">IF(B118="","",B118-WEEKDAY(B118,2)+1)</f>
        <v>46286</v>
      </c>
      <c r="D118" s="4" t="n">
        <f aca="false">IF(B118="","",C118+6)</f>
        <v>46292</v>
      </c>
      <c r="E118" s="6" t="n">
        <f aca="false">IF(B118="","",DATE(YEAR(B118),MONTH(B118),1))</f>
        <v>46266</v>
      </c>
      <c r="F118" s="0" t="s">
        <v>44</v>
      </c>
      <c r="G118" s="0" t="s">
        <v>78</v>
      </c>
      <c r="H118" s="0" t="s">
        <v>95</v>
      </c>
      <c r="I118" s="0" t="s">
        <v>37</v>
      </c>
      <c r="J118" s="5" t="n">
        <v>3200</v>
      </c>
      <c r="K118" s="5" t="n">
        <v>0</v>
      </c>
      <c r="L118" s="5" t="n">
        <f aca="false">IF(J118="","",J118-K118)</f>
        <v>3200</v>
      </c>
      <c r="M118" s="0" t="s">
        <v>11</v>
      </c>
      <c r="N118" s="0" t="s">
        <v>39</v>
      </c>
      <c r="O118" s="7" t="s">
        <v>12</v>
      </c>
    </row>
    <row r="119" customFormat="false" ht="13.5" hidden="false" customHeight="false" outlineLevel="0" collapsed="false">
      <c r="A119" s="0" t="n">
        <v>115</v>
      </c>
      <c r="B119" s="4" t="n">
        <v>46293</v>
      </c>
      <c r="C119" s="4" t="n">
        <f aca="false">IF(B119="","",B119-WEEKDAY(B119,2)+1)</f>
        <v>46293</v>
      </c>
      <c r="D119" s="4" t="n">
        <f aca="false">IF(B119="","",C119+6)</f>
        <v>46299</v>
      </c>
      <c r="E119" s="6" t="n">
        <f aca="false">IF(B119="","",DATE(YEAR(B119),MONTH(B119),1))</f>
        <v>46266</v>
      </c>
      <c r="F119" s="0" t="s">
        <v>15</v>
      </c>
      <c r="G119" s="0" t="s">
        <v>96</v>
      </c>
      <c r="H119" s="0" t="s">
        <v>51</v>
      </c>
      <c r="I119" s="0" t="s">
        <v>13</v>
      </c>
      <c r="J119" s="5" t="n">
        <v>1500</v>
      </c>
      <c r="K119" s="5" t="n">
        <v>0</v>
      </c>
      <c r="L119" s="5" t="n">
        <f aca="false">IF(J119="","",J119-K119)</f>
        <v>1500</v>
      </c>
      <c r="M119" s="0" t="s">
        <v>11</v>
      </c>
      <c r="N119" s="0" t="s">
        <v>18</v>
      </c>
      <c r="O119" s="7" t="s">
        <v>12</v>
      </c>
    </row>
    <row r="120" customFormat="false" ht="13.5" hidden="false" customHeight="false" outlineLevel="0" collapsed="false">
      <c r="A120" s="0" t="n">
        <v>116</v>
      </c>
      <c r="B120" s="4" t="n">
        <v>46293</v>
      </c>
      <c r="C120" s="4" t="n">
        <f aca="false">IF(B120="","",B120-WEEKDAY(B120,2)+1)</f>
        <v>46293</v>
      </c>
      <c r="D120" s="4" t="n">
        <f aca="false">IF(B120="","",C120+6)</f>
        <v>46299</v>
      </c>
      <c r="E120" s="6" t="n">
        <f aca="false">IF(B120="","",DATE(YEAR(B120),MONTH(B120),1))</f>
        <v>46266</v>
      </c>
      <c r="F120" s="0" t="s">
        <v>44</v>
      </c>
      <c r="G120" s="0" t="s">
        <v>78</v>
      </c>
      <c r="H120" s="0" t="s">
        <v>47</v>
      </c>
      <c r="I120" s="0" t="s">
        <v>37</v>
      </c>
      <c r="J120" s="5" t="n">
        <v>1520.12</v>
      </c>
      <c r="K120" s="5" t="n">
        <v>0</v>
      </c>
      <c r="L120" s="5" t="n">
        <f aca="false">IF(J120="","",J120-K120)</f>
        <v>1520.12</v>
      </c>
      <c r="M120" s="0" t="s">
        <v>11</v>
      </c>
      <c r="N120" s="0" t="s">
        <v>39</v>
      </c>
      <c r="O120" s="7" t="s">
        <v>12</v>
      </c>
    </row>
    <row r="121" customFormat="false" ht="13.5" hidden="false" customHeight="false" outlineLevel="0" collapsed="false">
      <c r="A121" s="0" t="n">
        <v>117</v>
      </c>
      <c r="B121" s="4" t="n">
        <v>46295</v>
      </c>
      <c r="C121" s="4" t="n">
        <f aca="false">IF(B121="","",B121-WEEKDAY(B121,2)+1)</f>
        <v>46293</v>
      </c>
      <c r="D121" s="4" t="n">
        <f aca="false">IF(B121="","",C121+6)</f>
        <v>46299</v>
      </c>
      <c r="E121" s="6" t="n">
        <f aca="false">IF(B121="","",DATE(YEAR(B121),MONTH(B121),1))</f>
        <v>46266</v>
      </c>
      <c r="F121" s="0" t="s">
        <v>49</v>
      </c>
      <c r="G121" s="0" t="s">
        <v>98</v>
      </c>
      <c r="H121" s="0" t="s">
        <v>99</v>
      </c>
      <c r="I121" s="0" t="s">
        <v>13</v>
      </c>
      <c r="J121" s="5" t="n">
        <v>1500</v>
      </c>
      <c r="K121" s="5" t="n">
        <v>0</v>
      </c>
      <c r="L121" s="5" t="n">
        <f aca="false">IF(J121="","",J121-K121)</f>
        <v>1500</v>
      </c>
      <c r="M121" s="0" t="s">
        <v>11</v>
      </c>
      <c r="N121" s="0" t="s">
        <v>18</v>
      </c>
      <c r="O121" s="7" t="s">
        <v>12</v>
      </c>
    </row>
    <row r="122" customFormat="false" ht="13.5" hidden="false" customHeight="false" outlineLevel="0" collapsed="false">
      <c r="A122" s="0" t="n">
        <v>118</v>
      </c>
      <c r="B122" s="4" t="n">
        <v>46295</v>
      </c>
      <c r="C122" s="4" t="n">
        <f aca="false">IF(B122="","",B122-WEEKDAY(B122,2)+1)</f>
        <v>46293</v>
      </c>
      <c r="D122" s="4" t="n">
        <f aca="false">IF(B122="","",C122+6)</f>
        <v>46299</v>
      </c>
      <c r="E122" s="6" t="n">
        <f aca="false">IF(B122="","",DATE(YEAR(B122),MONTH(B122),1))</f>
        <v>46266</v>
      </c>
      <c r="F122" s="0" t="s">
        <v>44</v>
      </c>
      <c r="G122" s="0" t="s">
        <v>78</v>
      </c>
      <c r="H122" s="0" t="s">
        <v>100</v>
      </c>
      <c r="I122" s="0" t="s">
        <v>37</v>
      </c>
      <c r="J122" s="5" t="n">
        <v>3339.33</v>
      </c>
      <c r="K122" s="5" t="n">
        <v>0</v>
      </c>
      <c r="L122" s="5" t="n">
        <f aca="false">IF(J122="","",J122-K122)</f>
        <v>3339.33</v>
      </c>
      <c r="M122" s="0" t="s">
        <v>11</v>
      </c>
      <c r="N122" s="0" t="s">
        <v>39</v>
      </c>
      <c r="O122" s="7" t="s">
        <v>12</v>
      </c>
    </row>
    <row r="123" customFormat="false" ht="13.5" hidden="false" customHeight="false" outlineLevel="0" collapsed="false">
      <c r="A123" s="0" t="n">
        <v>119</v>
      </c>
      <c r="B123" s="4" t="n">
        <v>46266</v>
      </c>
      <c r="C123" s="4" t="n">
        <f aca="false">IF(B123="","",B123-WEEKDAY(B123,2)+1)</f>
        <v>46265</v>
      </c>
      <c r="D123" s="4" t="n">
        <f aca="false">IF(B123="","",C123+6)</f>
        <v>46271</v>
      </c>
      <c r="E123" s="6" t="n">
        <f aca="false">IF(B123="","",DATE(YEAR(B123),MONTH(B123),1))</f>
        <v>46266</v>
      </c>
      <c r="F123" s="0" t="s">
        <v>55</v>
      </c>
      <c r="G123" s="0" t="s">
        <v>71</v>
      </c>
      <c r="H123" s="0" t="s">
        <v>51</v>
      </c>
      <c r="I123" s="0" t="s">
        <v>13</v>
      </c>
      <c r="J123" s="5" t="n">
        <v>221.38</v>
      </c>
      <c r="K123" s="5" t="n">
        <v>0</v>
      </c>
      <c r="L123" s="5" t="n">
        <f aca="false">IF(J123="","",J123-K123)</f>
        <v>221.38</v>
      </c>
      <c r="M123" s="0" t="s">
        <v>11</v>
      </c>
      <c r="N123" s="0" t="s">
        <v>39</v>
      </c>
      <c r="O123" s="7" t="s">
        <v>12</v>
      </c>
    </row>
    <row r="124" customFormat="false" ht="13.5" hidden="false" customHeight="false" outlineLevel="0" collapsed="false">
      <c r="A124" s="0" t="n">
        <v>120</v>
      </c>
      <c r="B124" s="4" t="n">
        <v>46301</v>
      </c>
      <c r="C124" s="4" t="n">
        <f aca="false">IF(B124="","",B124-WEEKDAY(B124,2)+1)</f>
        <v>46300</v>
      </c>
      <c r="D124" s="4" t="n">
        <f aca="false">IF(B124="","",C124+6)</f>
        <v>46306</v>
      </c>
      <c r="E124" s="6" t="n">
        <f aca="false">IF(B124="","",DATE(YEAR(B124),MONTH(B124),1))</f>
        <v>46296</v>
      </c>
      <c r="F124" s="0" t="s">
        <v>15</v>
      </c>
      <c r="G124" s="0" t="s">
        <v>72</v>
      </c>
      <c r="H124" s="0" t="s">
        <v>73</v>
      </c>
      <c r="I124" s="0" t="s">
        <v>31</v>
      </c>
      <c r="J124" s="5" t="n">
        <v>6269</v>
      </c>
      <c r="K124" s="5" t="n">
        <v>0</v>
      </c>
      <c r="L124" s="5" t="n">
        <f aca="false">IF(J124="","",J124-K124)</f>
        <v>6269</v>
      </c>
      <c r="M124" s="0" t="s">
        <v>11</v>
      </c>
      <c r="N124" s="0" t="s">
        <v>18</v>
      </c>
      <c r="O124" s="7" t="s">
        <v>12</v>
      </c>
    </row>
    <row r="125" customFormat="false" ht="13.5" hidden="false" customHeight="false" outlineLevel="0" collapsed="false">
      <c r="A125" s="0" t="n">
        <v>121</v>
      </c>
      <c r="B125" s="4" t="n">
        <v>46300</v>
      </c>
      <c r="C125" s="4" t="n">
        <f aca="false">IF(B125="","",B125-WEEKDAY(B125,2)+1)</f>
        <v>46300</v>
      </c>
      <c r="D125" s="4" t="n">
        <f aca="false">IF(B125="","",C125+6)</f>
        <v>46306</v>
      </c>
      <c r="E125" s="6" t="n">
        <f aca="false">IF(B125="","",DATE(YEAR(B125),MONTH(B125),1))</f>
        <v>46296</v>
      </c>
      <c r="F125" s="0" t="s">
        <v>15</v>
      </c>
      <c r="G125" s="0" t="s">
        <v>74</v>
      </c>
      <c r="H125" s="0" t="s">
        <v>75</v>
      </c>
      <c r="I125" s="0" t="s">
        <v>31</v>
      </c>
      <c r="J125" s="5" t="n">
        <v>7500</v>
      </c>
      <c r="K125" s="5" t="n">
        <v>0</v>
      </c>
      <c r="L125" s="5" t="n">
        <f aca="false">IF(J125="","",J125-K125)</f>
        <v>7500</v>
      </c>
      <c r="M125" s="0" t="s">
        <v>11</v>
      </c>
      <c r="N125" s="0" t="s">
        <v>18</v>
      </c>
      <c r="O125" s="7" t="s">
        <v>12</v>
      </c>
    </row>
    <row r="126" customFormat="false" ht="13.5" hidden="false" customHeight="false" outlineLevel="0" collapsed="false">
      <c r="A126" s="0" t="n">
        <v>122</v>
      </c>
      <c r="B126" s="4" t="n">
        <v>46303</v>
      </c>
      <c r="C126" s="4" t="n">
        <f aca="false">IF(B126="","",B126-WEEKDAY(B126,2)+1)</f>
        <v>46300</v>
      </c>
      <c r="D126" s="4" t="n">
        <f aca="false">IF(B126="","",C126+6)</f>
        <v>46306</v>
      </c>
      <c r="E126" s="6" t="n">
        <f aca="false">IF(B126="","",DATE(YEAR(B126),MONTH(B126),1))</f>
        <v>46296</v>
      </c>
      <c r="F126" s="0" t="s">
        <v>55</v>
      </c>
      <c r="G126" s="0" t="s">
        <v>76</v>
      </c>
      <c r="H126" s="0" t="s">
        <v>77</v>
      </c>
      <c r="I126" s="0" t="s">
        <v>36</v>
      </c>
      <c r="J126" s="5" t="n">
        <v>856.69</v>
      </c>
      <c r="K126" s="5" t="n">
        <v>0</v>
      </c>
      <c r="L126" s="5" t="n">
        <f aca="false">IF(J126="","",J126-K126)</f>
        <v>856.69</v>
      </c>
      <c r="M126" s="0" t="s">
        <v>11</v>
      </c>
      <c r="N126" s="0" t="s">
        <v>24</v>
      </c>
      <c r="O126" s="7" t="s">
        <v>12</v>
      </c>
    </row>
    <row r="127" customFormat="false" ht="13.5" hidden="false" customHeight="false" outlineLevel="0" collapsed="false">
      <c r="A127" s="0" t="n">
        <v>123</v>
      </c>
      <c r="B127" s="4" t="n">
        <v>46303</v>
      </c>
      <c r="C127" s="4" t="n">
        <f aca="false">IF(B127="","",B127-WEEKDAY(B127,2)+1)</f>
        <v>46300</v>
      </c>
      <c r="D127" s="4" t="n">
        <f aca="false">IF(B127="","",C127+6)</f>
        <v>46306</v>
      </c>
      <c r="E127" s="6" t="n">
        <f aca="false">IF(B127="","",DATE(YEAR(B127),MONTH(B127),1))</f>
        <v>46296</v>
      </c>
      <c r="F127" s="0" t="s">
        <v>44</v>
      </c>
      <c r="G127" s="0" t="s">
        <v>78</v>
      </c>
      <c r="H127" s="0" t="s">
        <v>51</v>
      </c>
      <c r="I127" s="0" t="s">
        <v>37</v>
      </c>
      <c r="J127" s="5" t="n">
        <v>1777.67</v>
      </c>
      <c r="K127" s="5" t="n">
        <v>0</v>
      </c>
      <c r="L127" s="5" t="n">
        <f aca="false">IF(J127="","",J127-K127)</f>
        <v>1777.67</v>
      </c>
      <c r="M127" s="0" t="s">
        <v>11</v>
      </c>
      <c r="N127" s="0" t="s">
        <v>39</v>
      </c>
      <c r="O127" s="7" t="s">
        <v>12</v>
      </c>
    </row>
    <row r="128" customFormat="false" ht="13.5" hidden="false" customHeight="false" outlineLevel="0" collapsed="false">
      <c r="A128" s="0" t="n">
        <v>124</v>
      </c>
      <c r="B128" s="4" t="n">
        <v>46308</v>
      </c>
      <c r="C128" s="4" t="n">
        <f aca="false">IF(B128="","",B128-WEEKDAY(B128,2)+1)</f>
        <v>46307</v>
      </c>
      <c r="D128" s="4" t="n">
        <f aca="false">IF(B128="","",C128+6)</f>
        <v>46313</v>
      </c>
      <c r="E128" s="6" t="n">
        <f aca="false">IF(B128="","",DATE(YEAR(B128),MONTH(B128),1))</f>
        <v>46296</v>
      </c>
      <c r="F128" s="0" t="s">
        <v>33</v>
      </c>
      <c r="G128" s="0" t="s">
        <v>76</v>
      </c>
      <c r="H128" s="0" t="s">
        <v>79</v>
      </c>
      <c r="I128" s="0" t="s">
        <v>13</v>
      </c>
      <c r="J128" s="5" t="n">
        <v>232.13</v>
      </c>
      <c r="K128" s="5" t="n">
        <v>0</v>
      </c>
      <c r="L128" s="5" t="n">
        <f aca="false">IF(J128="","",J128-K128)</f>
        <v>232.13</v>
      </c>
      <c r="M128" s="0" t="s">
        <v>11</v>
      </c>
      <c r="N128" s="0" t="s">
        <v>24</v>
      </c>
      <c r="O128" s="7" t="s">
        <v>12</v>
      </c>
    </row>
    <row r="129" customFormat="false" ht="13.5" hidden="false" customHeight="false" outlineLevel="0" collapsed="false">
      <c r="A129" s="0" t="n">
        <v>125</v>
      </c>
      <c r="B129" s="4" t="n">
        <v>46310</v>
      </c>
      <c r="C129" s="4" t="n">
        <f aca="false">IF(B129="","",B129-WEEKDAY(B129,2)+1)</f>
        <v>46307</v>
      </c>
      <c r="D129" s="4" t="n">
        <f aca="false">IF(B129="","",C129+6)</f>
        <v>46313</v>
      </c>
      <c r="E129" s="6" t="n">
        <f aca="false">IF(B129="","",DATE(YEAR(B129),MONTH(B129),1))</f>
        <v>46296</v>
      </c>
      <c r="F129" s="0" t="s">
        <v>33</v>
      </c>
      <c r="G129" s="0" t="s">
        <v>80</v>
      </c>
      <c r="H129" s="0" t="s">
        <v>81</v>
      </c>
      <c r="I129" s="0" t="s">
        <v>13</v>
      </c>
      <c r="J129" s="5" t="n">
        <v>120</v>
      </c>
      <c r="K129" s="5" t="n">
        <v>0</v>
      </c>
      <c r="L129" s="5" t="n">
        <f aca="false">IF(J129="","",J129-K129)</f>
        <v>120</v>
      </c>
      <c r="M129" s="0" t="s">
        <v>11</v>
      </c>
      <c r="N129" s="0" t="s">
        <v>39</v>
      </c>
      <c r="O129" s="7" t="s">
        <v>12</v>
      </c>
    </row>
    <row r="130" customFormat="false" ht="13.5" hidden="false" customHeight="false" outlineLevel="0" collapsed="false">
      <c r="A130" s="0" t="n">
        <v>126</v>
      </c>
      <c r="B130" s="4" t="n">
        <v>46310</v>
      </c>
      <c r="C130" s="4" t="n">
        <f aca="false">IF(B130="","",B130-WEEKDAY(B130,2)+1)</f>
        <v>46307</v>
      </c>
      <c r="D130" s="4" t="n">
        <f aca="false">IF(B130="","",C130+6)</f>
        <v>46313</v>
      </c>
      <c r="E130" s="6" t="n">
        <f aca="false">IF(B130="","",DATE(YEAR(B130),MONTH(B130),1))</f>
        <v>46296</v>
      </c>
      <c r="F130" s="0" t="s">
        <v>33</v>
      </c>
      <c r="G130" s="0" t="s">
        <v>82</v>
      </c>
      <c r="H130" s="0" t="s">
        <v>51</v>
      </c>
      <c r="I130" s="0" t="s">
        <v>36</v>
      </c>
      <c r="J130" s="5" t="n">
        <v>168.5</v>
      </c>
      <c r="K130" s="5" t="n">
        <v>0</v>
      </c>
      <c r="L130" s="5" t="n">
        <f aca="false">IF(J130="","",J130-K130)</f>
        <v>168.5</v>
      </c>
      <c r="M130" s="0" t="s">
        <v>11</v>
      </c>
      <c r="N130" s="0" t="s">
        <v>39</v>
      </c>
      <c r="O130" s="7" t="s">
        <v>12</v>
      </c>
    </row>
    <row r="131" customFormat="false" ht="13.5" hidden="false" customHeight="false" outlineLevel="0" collapsed="false">
      <c r="A131" s="0" t="n">
        <v>127</v>
      </c>
      <c r="B131" s="4" t="n">
        <v>46315</v>
      </c>
      <c r="C131" s="4" t="n">
        <f aca="false">IF(B131="","",B131-WEEKDAY(B131,2)+1)</f>
        <v>46314</v>
      </c>
      <c r="D131" s="4" t="n">
        <f aca="false">IF(B131="","",C131+6)</f>
        <v>46320</v>
      </c>
      <c r="E131" s="6" t="n">
        <f aca="false">IF(B131="","",DATE(YEAR(B131),MONTH(B131),1))</f>
        <v>46296</v>
      </c>
      <c r="F131" s="0" t="s">
        <v>15</v>
      </c>
      <c r="G131" s="0" t="s">
        <v>83</v>
      </c>
      <c r="H131" s="0" t="s">
        <v>73</v>
      </c>
      <c r="I131" s="0" t="s">
        <v>31</v>
      </c>
      <c r="J131" s="5" t="n">
        <v>4000</v>
      </c>
      <c r="K131" s="5" t="n">
        <v>0</v>
      </c>
      <c r="L131" s="5" t="n">
        <f aca="false">IF(J131="","",J131-K131)</f>
        <v>4000</v>
      </c>
      <c r="M131" s="0" t="s">
        <v>11</v>
      </c>
      <c r="N131" s="0" t="s">
        <v>18</v>
      </c>
      <c r="O131" s="7" t="s">
        <v>12</v>
      </c>
    </row>
    <row r="132" customFormat="false" ht="13.5" hidden="false" customHeight="false" outlineLevel="0" collapsed="false">
      <c r="A132" s="0" t="n">
        <v>128</v>
      </c>
      <c r="B132" s="4" t="n">
        <v>46315</v>
      </c>
      <c r="C132" s="4" t="n">
        <f aca="false">IF(B132="","",B132-WEEKDAY(B132,2)+1)</f>
        <v>46314</v>
      </c>
      <c r="D132" s="4" t="n">
        <f aca="false">IF(B132="","",C132+6)</f>
        <v>46320</v>
      </c>
      <c r="E132" s="6" t="n">
        <f aca="false">IF(B132="","",DATE(YEAR(B132),MONTH(B132),1))</f>
        <v>46296</v>
      </c>
      <c r="F132" s="0" t="s">
        <v>33</v>
      </c>
      <c r="G132" s="0" t="s">
        <v>84</v>
      </c>
      <c r="H132" s="0" t="s">
        <v>85</v>
      </c>
      <c r="I132" s="0" t="s">
        <v>13</v>
      </c>
      <c r="J132" s="5" t="n">
        <v>130</v>
      </c>
      <c r="K132" s="5" t="n">
        <v>0</v>
      </c>
      <c r="L132" s="5" t="n">
        <f aca="false">IF(J132="","",J132-K132)</f>
        <v>130</v>
      </c>
      <c r="M132" s="0" t="s">
        <v>11</v>
      </c>
      <c r="N132" s="0" t="s">
        <v>18</v>
      </c>
      <c r="O132" s="7" t="s">
        <v>12</v>
      </c>
    </row>
    <row r="133" customFormat="false" ht="13.5" hidden="false" customHeight="false" outlineLevel="0" collapsed="false">
      <c r="A133" s="0" t="n">
        <v>129</v>
      </c>
      <c r="B133" s="4" t="n">
        <v>46315</v>
      </c>
      <c r="C133" s="4" t="n">
        <f aca="false">IF(B133="","",B133-WEEKDAY(B133,2)+1)</f>
        <v>46314</v>
      </c>
      <c r="D133" s="4" t="n">
        <f aca="false">IF(B133="","",C133+6)</f>
        <v>46320</v>
      </c>
      <c r="E133" s="6" t="n">
        <f aca="false">IF(B133="","",DATE(YEAR(B133),MONTH(B133),1))</f>
        <v>46296</v>
      </c>
      <c r="F133" s="0" t="s">
        <v>22</v>
      </c>
      <c r="G133" s="0" t="s">
        <v>86</v>
      </c>
      <c r="H133" s="0" t="s">
        <v>87</v>
      </c>
      <c r="I133" s="0" t="s">
        <v>25</v>
      </c>
      <c r="J133" s="5" t="n">
        <v>1354.03</v>
      </c>
      <c r="K133" s="5" t="n">
        <v>0</v>
      </c>
      <c r="L133" s="5" t="n">
        <f aca="false">IF(J133="","",J133-K133)</f>
        <v>1354.03</v>
      </c>
      <c r="M133" s="0" t="s">
        <v>11</v>
      </c>
      <c r="N133" s="0" t="s">
        <v>18</v>
      </c>
      <c r="O133" s="7" t="s">
        <v>12</v>
      </c>
    </row>
    <row r="134" customFormat="false" ht="13.5" hidden="false" customHeight="false" outlineLevel="0" collapsed="false">
      <c r="A134" s="0" t="n">
        <v>130</v>
      </c>
      <c r="B134" s="4" t="n">
        <v>46315</v>
      </c>
      <c r="C134" s="4" t="n">
        <f aca="false">IF(B134="","",B134-WEEKDAY(B134,2)+1)</f>
        <v>46314</v>
      </c>
      <c r="D134" s="4" t="n">
        <f aca="false">IF(B134="","",C134+6)</f>
        <v>46320</v>
      </c>
      <c r="E134" s="6" t="n">
        <f aca="false">IF(B134="","",DATE(YEAR(B134),MONTH(B134),1))</f>
        <v>46296</v>
      </c>
      <c r="F134" s="0" t="s">
        <v>22</v>
      </c>
      <c r="G134" s="0" t="s">
        <v>88</v>
      </c>
      <c r="H134" s="0" t="s">
        <v>87</v>
      </c>
      <c r="I134" s="0" t="s">
        <v>25</v>
      </c>
      <c r="J134" s="5" t="n">
        <v>1387.11</v>
      </c>
      <c r="K134" s="5" t="n">
        <v>0</v>
      </c>
      <c r="L134" s="5" t="n">
        <f aca="false">IF(J134="","",J134-K134)</f>
        <v>1387.11</v>
      </c>
      <c r="M134" s="0" t="s">
        <v>11</v>
      </c>
      <c r="N134" s="0" t="s">
        <v>18</v>
      </c>
      <c r="O134" s="7" t="s">
        <v>12</v>
      </c>
    </row>
    <row r="135" customFormat="false" ht="13.5" hidden="false" customHeight="false" outlineLevel="0" collapsed="false">
      <c r="A135" s="0" t="n">
        <v>131</v>
      </c>
      <c r="B135" s="4" t="n">
        <v>46315</v>
      </c>
      <c r="C135" s="4" t="n">
        <f aca="false">IF(B135="","",B135-WEEKDAY(B135,2)+1)</f>
        <v>46314</v>
      </c>
      <c r="D135" s="4" t="n">
        <f aca="false">IF(B135="","",C135+6)</f>
        <v>46320</v>
      </c>
      <c r="E135" s="6" t="n">
        <f aca="false">IF(B135="","",DATE(YEAR(B135),MONTH(B135),1))</f>
        <v>46296</v>
      </c>
      <c r="F135" s="0" t="s">
        <v>27</v>
      </c>
      <c r="G135" s="0" t="s">
        <v>89</v>
      </c>
      <c r="H135" s="0" t="s">
        <v>87</v>
      </c>
      <c r="I135" s="0" t="s">
        <v>25</v>
      </c>
      <c r="J135" s="5" t="n">
        <v>1616.41</v>
      </c>
      <c r="K135" s="5" t="n">
        <v>0</v>
      </c>
      <c r="L135" s="5" t="n">
        <f aca="false">IF(J135="","",J135-K135)</f>
        <v>1616.41</v>
      </c>
      <c r="M135" s="0" t="s">
        <v>11</v>
      </c>
      <c r="N135" s="0" t="s">
        <v>18</v>
      </c>
      <c r="O135" s="7" t="s">
        <v>12</v>
      </c>
    </row>
    <row r="136" customFormat="false" ht="13.5" hidden="false" customHeight="false" outlineLevel="0" collapsed="false">
      <c r="A136" s="0" t="n">
        <v>132</v>
      </c>
      <c r="B136" s="4" t="n">
        <v>46316</v>
      </c>
      <c r="C136" s="4" t="n">
        <f aca="false">IF(B136="","",B136-WEEKDAY(B136,2)+1)</f>
        <v>46314</v>
      </c>
      <c r="D136" s="4" t="n">
        <f aca="false">IF(B136="","",C136+6)</f>
        <v>46320</v>
      </c>
      <c r="E136" s="6" t="n">
        <f aca="false">IF(B136="","",DATE(YEAR(B136),MONTH(B136),1))</f>
        <v>46296</v>
      </c>
      <c r="F136" s="0" t="s">
        <v>50</v>
      </c>
      <c r="G136" s="0" t="s">
        <v>90</v>
      </c>
      <c r="H136" s="0" t="s">
        <v>91</v>
      </c>
      <c r="I136" s="0" t="s">
        <v>13</v>
      </c>
      <c r="J136" s="5" t="n">
        <v>500</v>
      </c>
      <c r="K136" s="5" t="n">
        <v>0</v>
      </c>
      <c r="L136" s="5" t="n">
        <f aca="false">IF(J136="","",J136-K136)</f>
        <v>500</v>
      </c>
      <c r="M136" s="0" t="s">
        <v>11</v>
      </c>
      <c r="N136" s="0" t="s">
        <v>18</v>
      </c>
      <c r="O136" s="7" t="s">
        <v>12</v>
      </c>
    </row>
    <row r="137" customFormat="false" ht="13.5" hidden="false" customHeight="false" outlineLevel="0" collapsed="false">
      <c r="A137" s="0" t="n">
        <v>133</v>
      </c>
      <c r="B137" s="4" t="n">
        <v>46316</v>
      </c>
      <c r="C137" s="4" t="n">
        <f aca="false">IF(B137="","",B137-WEEKDAY(B137,2)+1)</f>
        <v>46314</v>
      </c>
      <c r="D137" s="4" t="n">
        <f aca="false">IF(B137="","",C137+6)</f>
        <v>46320</v>
      </c>
      <c r="E137" s="6" t="n">
        <f aca="false">IF(B137="","",DATE(YEAR(B137),MONTH(B137),1))</f>
        <v>46296</v>
      </c>
      <c r="F137" s="0" t="s">
        <v>9</v>
      </c>
      <c r="G137" s="0" t="s">
        <v>92</v>
      </c>
      <c r="H137" s="0" t="s">
        <v>93</v>
      </c>
      <c r="I137" s="0" t="s">
        <v>9</v>
      </c>
      <c r="J137" s="5" t="n">
        <v>4581.34</v>
      </c>
      <c r="K137" s="5" t="n">
        <v>0</v>
      </c>
      <c r="L137" s="5" t="n">
        <f aca="false">IF(J137="","",J137-K137)</f>
        <v>4581.34</v>
      </c>
      <c r="M137" s="0" t="s">
        <v>11</v>
      </c>
      <c r="N137" s="0" t="s">
        <v>18</v>
      </c>
      <c r="O137" s="7" t="s">
        <v>12</v>
      </c>
    </row>
    <row r="138" customFormat="false" ht="13.5" hidden="false" customHeight="false" outlineLevel="0" collapsed="false">
      <c r="A138" s="0" t="n">
        <v>134</v>
      </c>
      <c r="B138" s="4" t="n">
        <v>46316</v>
      </c>
      <c r="C138" s="4" t="n">
        <f aca="false">IF(B138="","",B138-WEEKDAY(B138,2)+1)</f>
        <v>46314</v>
      </c>
      <c r="D138" s="4" t="n">
        <f aca="false">IF(B138="","",C138+6)</f>
        <v>46320</v>
      </c>
      <c r="E138" s="6" t="n">
        <f aca="false">IF(B138="","",DATE(YEAR(B138),MONTH(B138),1))</f>
        <v>46296</v>
      </c>
      <c r="F138" s="0" t="s">
        <v>30</v>
      </c>
      <c r="G138" s="0" t="s">
        <v>94</v>
      </c>
      <c r="H138" s="0" t="s">
        <v>53</v>
      </c>
      <c r="I138" s="0" t="s">
        <v>19</v>
      </c>
      <c r="J138" s="5" t="n">
        <v>3426.61</v>
      </c>
      <c r="K138" s="5" t="n">
        <v>0</v>
      </c>
      <c r="L138" s="5" t="n">
        <f aca="false">IF(J138="","",J138-K138)</f>
        <v>3426.61</v>
      </c>
      <c r="M138" s="0" t="s">
        <v>11</v>
      </c>
      <c r="N138" s="0" t="s">
        <v>24</v>
      </c>
      <c r="O138" s="7" t="s">
        <v>12</v>
      </c>
    </row>
    <row r="139" customFormat="false" ht="13.5" hidden="false" customHeight="false" outlineLevel="0" collapsed="false">
      <c r="A139" s="0" t="n">
        <v>135</v>
      </c>
      <c r="B139" s="4" t="n">
        <v>46321</v>
      </c>
      <c r="C139" s="4" t="n">
        <f aca="false">IF(B139="","",B139-WEEKDAY(B139,2)+1)</f>
        <v>46321</v>
      </c>
      <c r="D139" s="4" t="n">
        <f aca="false">IF(B139="","",C139+6)</f>
        <v>46327</v>
      </c>
      <c r="E139" s="6" t="n">
        <f aca="false">IF(B139="","",DATE(YEAR(B139),MONTH(B139),1))</f>
        <v>46296</v>
      </c>
      <c r="F139" s="0" t="s">
        <v>44</v>
      </c>
      <c r="G139" s="0" t="s">
        <v>78</v>
      </c>
      <c r="H139" s="0" t="s">
        <v>95</v>
      </c>
      <c r="I139" s="0" t="s">
        <v>37</v>
      </c>
      <c r="J139" s="5" t="n">
        <v>3200</v>
      </c>
      <c r="K139" s="5" t="n">
        <v>0</v>
      </c>
      <c r="L139" s="5" t="n">
        <f aca="false">IF(J139="","",J139-K139)</f>
        <v>3200</v>
      </c>
      <c r="M139" s="0" t="s">
        <v>11</v>
      </c>
      <c r="N139" s="0" t="s">
        <v>39</v>
      </c>
      <c r="O139" s="7" t="s">
        <v>12</v>
      </c>
    </row>
    <row r="140" customFormat="false" ht="13.5" hidden="false" customHeight="false" outlineLevel="0" collapsed="false">
      <c r="A140" s="0" t="n">
        <v>136</v>
      </c>
      <c r="B140" s="4" t="n">
        <v>46323</v>
      </c>
      <c r="C140" s="4" t="n">
        <f aca="false">IF(B140="","",B140-WEEKDAY(B140,2)+1)</f>
        <v>46321</v>
      </c>
      <c r="D140" s="4" t="n">
        <f aca="false">IF(B140="","",C140+6)</f>
        <v>46327</v>
      </c>
      <c r="E140" s="6" t="n">
        <f aca="false">IF(B140="","",DATE(YEAR(B140),MONTH(B140),1))</f>
        <v>46296</v>
      </c>
      <c r="F140" s="0" t="s">
        <v>15</v>
      </c>
      <c r="G140" s="0" t="s">
        <v>96</v>
      </c>
      <c r="H140" s="0" t="s">
        <v>51</v>
      </c>
      <c r="I140" s="0" t="s">
        <v>13</v>
      </c>
      <c r="J140" s="5" t="n">
        <v>1500</v>
      </c>
      <c r="K140" s="5" t="n">
        <v>0</v>
      </c>
      <c r="L140" s="5" t="n">
        <f aca="false">IF(J140="","",J140-K140)</f>
        <v>1500</v>
      </c>
      <c r="M140" s="0" t="s">
        <v>11</v>
      </c>
      <c r="N140" s="0" t="s">
        <v>18</v>
      </c>
      <c r="O140" s="7" t="s">
        <v>12</v>
      </c>
    </row>
    <row r="141" customFormat="false" ht="13.5" hidden="false" customHeight="false" outlineLevel="0" collapsed="false">
      <c r="A141" s="0" t="n">
        <v>137</v>
      </c>
      <c r="B141" s="4" t="n">
        <v>46323</v>
      </c>
      <c r="C141" s="4" t="n">
        <f aca="false">IF(B141="","",B141-WEEKDAY(B141,2)+1)</f>
        <v>46321</v>
      </c>
      <c r="D141" s="4" t="n">
        <f aca="false">IF(B141="","",C141+6)</f>
        <v>46327</v>
      </c>
      <c r="E141" s="6" t="n">
        <f aca="false">IF(B141="","",DATE(YEAR(B141),MONTH(B141),1))</f>
        <v>46296</v>
      </c>
      <c r="F141" s="0" t="s">
        <v>44</v>
      </c>
      <c r="G141" s="0" t="s">
        <v>78</v>
      </c>
      <c r="H141" s="0" t="s">
        <v>47</v>
      </c>
      <c r="I141" s="0" t="s">
        <v>37</v>
      </c>
      <c r="J141" s="5" t="n">
        <v>1520.12</v>
      </c>
      <c r="K141" s="5" t="n">
        <v>0</v>
      </c>
      <c r="L141" s="5" t="n">
        <f aca="false">IF(J141="","",J141-K141)</f>
        <v>1520.12</v>
      </c>
      <c r="M141" s="0" t="s">
        <v>11</v>
      </c>
      <c r="N141" s="0" t="s">
        <v>39</v>
      </c>
      <c r="O141" s="7" t="s">
        <v>12</v>
      </c>
    </row>
    <row r="142" customFormat="false" ht="13.5" hidden="false" customHeight="false" outlineLevel="0" collapsed="false">
      <c r="A142" s="0" t="n">
        <v>138</v>
      </c>
      <c r="B142" s="4" t="n">
        <v>46325</v>
      </c>
      <c r="C142" s="4" t="n">
        <f aca="false">IF(B142="","",B142-WEEKDAY(B142,2)+1)</f>
        <v>46321</v>
      </c>
      <c r="D142" s="4" t="n">
        <f aca="false">IF(B142="","",C142+6)</f>
        <v>46327</v>
      </c>
      <c r="E142" s="6" t="n">
        <f aca="false">IF(B142="","",DATE(YEAR(B142),MONTH(B142),1))</f>
        <v>46296</v>
      </c>
      <c r="F142" s="0" t="s">
        <v>49</v>
      </c>
      <c r="G142" s="0" t="s">
        <v>98</v>
      </c>
      <c r="H142" s="0" t="s">
        <v>99</v>
      </c>
      <c r="I142" s="0" t="s">
        <v>13</v>
      </c>
      <c r="J142" s="5" t="n">
        <v>1500</v>
      </c>
      <c r="K142" s="5" t="n">
        <v>0</v>
      </c>
      <c r="L142" s="5" t="n">
        <f aca="false">IF(J142="","",J142-K142)</f>
        <v>1500</v>
      </c>
      <c r="M142" s="0" t="s">
        <v>11</v>
      </c>
      <c r="N142" s="0" t="s">
        <v>18</v>
      </c>
      <c r="O142" s="7" t="s">
        <v>12</v>
      </c>
    </row>
    <row r="143" customFormat="false" ht="13.5" hidden="false" customHeight="false" outlineLevel="0" collapsed="false">
      <c r="A143" s="0" t="n">
        <v>139</v>
      </c>
      <c r="B143" s="4" t="n">
        <v>46323</v>
      </c>
      <c r="C143" s="4" t="n">
        <f aca="false">IF(B143="","",B143-WEEKDAY(B143,2)+1)</f>
        <v>46321</v>
      </c>
      <c r="D143" s="4" t="n">
        <f aca="false">IF(B143="","",C143+6)</f>
        <v>46327</v>
      </c>
      <c r="E143" s="6" t="n">
        <f aca="false">IF(B143="","",DATE(YEAR(B143),MONTH(B143),1))</f>
        <v>46296</v>
      </c>
      <c r="F143" s="0" t="s">
        <v>44</v>
      </c>
      <c r="G143" s="0" t="s">
        <v>78</v>
      </c>
      <c r="H143" s="0" t="s">
        <v>100</v>
      </c>
      <c r="I143" s="0" t="s">
        <v>37</v>
      </c>
      <c r="J143" s="5" t="n">
        <v>3339.33</v>
      </c>
      <c r="K143" s="5" t="n">
        <v>0</v>
      </c>
      <c r="L143" s="5" t="n">
        <f aca="false">IF(J143="","",J143-K143)</f>
        <v>3339.33</v>
      </c>
      <c r="M143" s="0" t="s">
        <v>11</v>
      </c>
      <c r="N143" s="0" t="s">
        <v>39</v>
      </c>
      <c r="O143" s="7" t="s">
        <v>12</v>
      </c>
    </row>
    <row r="144" customFormat="false" ht="13.5" hidden="false" customHeight="false" outlineLevel="0" collapsed="false">
      <c r="A144" s="0" t="n">
        <v>140</v>
      </c>
      <c r="B144" s="4" t="n">
        <v>46332</v>
      </c>
      <c r="C144" s="4" t="n">
        <f aca="false">IF(B144="","",B144-WEEKDAY(B144,2)+1)</f>
        <v>46328</v>
      </c>
      <c r="D144" s="4" t="n">
        <f aca="false">IF(B144="","",C144+6)</f>
        <v>46334</v>
      </c>
      <c r="E144" s="6" t="n">
        <f aca="false">IF(B144="","",DATE(YEAR(B144),MONTH(B144),1))</f>
        <v>46327</v>
      </c>
      <c r="F144" s="0" t="s">
        <v>15</v>
      </c>
      <c r="G144" s="0" t="s">
        <v>72</v>
      </c>
      <c r="H144" s="0" t="s">
        <v>73</v>
      </c>
      <c r="I144" s="0" t="s">
        <v>31</v>
      </c>
      <c r="J144" s="5" t="n">
        <v>6269</v>
      </c>
      <c r="K144" s="5" t="n">
        <v>0</v>
      </c>
      <c r="L144" s="5" t="n">
        <f aca="false">IF(J144="","",J144-K144)</f>
        <v>6269</v>
      </c>
      <c r="M144" s="0" t="s">
        <v>11</v>
      </c>
      <c r="N144" s="0" t="s">
        <v>18</v>
      </c>
      <c r="O144" s="7" t="s">
        <v>12</v>
      </c>
    </row>
    <row r="145" customFormat="false" ht="13.5" hidden="false" customHeight="false" outlineLevel="0" collapsed="false">
      <c r="A145" s="0" t="n">
        <v>141</v>
      </c>
      <c r="B145" s="4" t="n">
        <v>46332</v>
      </c>
      <c r="C145" s="4" t="n">
        <f aca="false">IF(B145="","",B145-WEEKDAY(B145,2)+1)</f>
        <v>46328</v>
      </c>
      <c r="D145" s="4" t="n">
        <f aca="false">IF(B145="","",C145+6)</f>
        <v>46334</v>
      </c>
      <c r="E145" s="6" t="n">
        <f aca="false">IF(B145="","",DATE(YEAR(B145),MONTH(B145),1))</f>
        <v>46327</v>
      </c>
      <c r="F145" s="0" t="s">
        <v>15</v>
      </c>
      <c r="G145" s="0" t="s">
        <v>74</v>
      </c>
      <c r="H145" s="0" t="s">
        <v>75</v>
      </c>
      <c r="I145" s="0" t="s">
        <v>31</v>
      </c>
      <c r="J145" s="5" t="n">
        <v>7500</v>
      </c>
      <c r="K145" s="5" t="n">
        <v>0</v>
      </c>
      <c r="L145" s="5" t="n">
        <f aca="false">IF(J145="","",J145-K145)</f>
        <v>7500</v>
      </c>
      <c r="M145" s="0" t="s">
        <v>11</v>
      </c>
      <c r="N145" s="0" t="s">
        <v>18</v>
      </c>
      <c r="O145" s="7" t="s">
        <v>12</v>
      </c>
    </row>
    <row r="146" customFormat="false" ht="13.5" hidden="false" customHeight="false" outlineLevel="0" collapsed="false">
      <c r="A146" s="0" t="n">
        <v>142</v>
      </c>
      <c r="B146" s="4" t="n">
        <v>46335</v>
      </c>
      <c r="C146" s="4" t="n">
        <f aca="false">IF(B146="","",B146-WEEKDAY(B146,2)+1)</f>
        <v>46335</v>
      </c>
      <c r="D146" s="4" t="n">
        <f aca="false">IF(B146="","",C146+6)</f>
        <v>46341</v>
      </c>
      <c r="E146" s="6" t="n">
        <f aca="false">IF(B146="","",DATE(YEAR(B146),MONTH(B146),1))</f>
        <v>46327</v>
      </c>
      <c r="F146" s="0" t="s">
        <v>55</v>
      </c>
      <c r="G146" s="0" t="s">
        <v>76</v>
      </c>
      <c r="H146" s="0" t="s">
        <v>77</v>
      </c>
      <c r="I146" s="0" t="s">
        <v>36</v>
      </c>
      <c r="J146" s="5" t="n">
        <v>856.69</v>
      </c>
      <c r="K146" s="5" t="n">
        <v>0</v>
      </c>
      <c r="L146" s="5" t="n">
        <f aca="false">IF(J146="","",J146-K146)</f>
        <v>856.69</v>
      </c>
      <c r="M146" s="0" t="s">
        <v>11</v>
      </c>
      <c r="N146" s="0" t="s">
        <v>24</v>
      </c>
      <c r="O146" s="7" t="s">
        <v>12</v>
      </c>
    </row>
    <row r="147" customFormat="false" ht="13.5" hidden="false" customHeight="false" outlineLevel="0" collapsed="false">
      <c r="A147" s="0" t="n">
        <v>143</v>
      </c>
      <c r="B147" s="4" t="n">
        <v>46335</v>
      </c>
      <c r="C147" s="4" t="n">
        <f aca="false">IF(B147="","",B147-WEEKDAY(B147,2)+1)</f>
        <v>46335</v>
      </c>
      <c r="D147" s="4" t="n">
        <f aca="false">IF(B147="","",C147+6)</f>
        <v>46341</v>
      </c>
      <c r="E147" s="6" t="n">
        <f aca="false">IF(B147="","",DATE(YEAR(B147),MONTH(B147),1))</f>
        <v>46327</v>
      </c>
      <c r="F147" s="0" t="s">
        <v>44</v>
      </c>
      <c r="G147" s="0" t="s">
        <v>78</v>
      </c>
      <c r="H147" s="0" t="s">
        <v>51</v>
      </c>
      <c r="I147" s="0" t="s">
        <v>37</v>
      </c>
      <c r="J147" s="5" t="n">
        <v>1777.67</v>
      </c>
      <c r="K147" s="5" t="n">
        <v>0</v>
      </c>
      <c r="L147" s="5" t="n">
        <f aca="false">IF(J147="","",J147-K147)</f>
        <v>1777.67</v>
      </c>
      <c r="M147" s="0" t="s">
        <v>11</v>
      </c>
      <c r="N147" s="0" t="s">
        <v>39</v>
      </c>
      <c r="O147" s="7" t="s">
        <v>12</v>
      </c>
    </row>
    <row r="148" customFormat="false" ht="13.5" hidden="false" customHeight="false" outlineLevel="0" collapsed="false">
      <c r="A148" s="0" t="n">
        <v>144</v>
      </c>
      <c r="B148" s="4" t="n">
        <v>46336</v>
      </c>
      <c r="C148" s="4" t="n">
        <f aca="false">IF(B148="","",B148-WEEKDAY(B148,2)+1)</f>
        <v>46335</v>
      </c>
      <c r="D148" s="4" t="n">
        <f aca="false">IF(B148="","",C148+6)</f>
        <v>46341</v>
      </c>
      <c r="E148" s="6" t="n">
        <f aca="false">IF(B148="","",DATE(YEAR(B148),MONTH(B148),1))</f>
        <v>46327</v>
      </c>
      <c r="F148" s="0" t="s">
        <v>33</v>
      </c>
      <c r="G148" s="0" t="s">
        <v>76</v>
      </c>
      <c r="H148" s="0" t="s">
        <v>79</v>
      </c>
      <c r="I148" s="0" t="s">
        <v>13</v>
      </c>
      <c r="J148" s="5" t="n">
        <v>232.13</v>
      </c>
      <c r="K148" s="5" t="n">
        <v>0</v>
      </c>
      <c r="L148" s="5" t="n">
        <f aca="false">IF(J148="","",J148-K148)</f>
        <v>232.13</v>
      </c>
      <c r="M148" s="0" t="s">
        <v>11</v>
      </c>
      <c r="N148" s="0" t="s">
        <v>24</v>
      </c>
      <c r="O148" s="7" t="s">
        <v>12</v>
      </c>
    </row>
    <row r="149" customFormat="false" ht="13.5" hidden="false" customHeight="false" outlineLevel="0" collapsed="false">
      <c r="A149" s="0" t="n">
        <v>145</v>
      </c>
      <c r="B149" s="4" t="n">
        <v>46342</v>
      </c>
      <c r="C149" s="4" t="n">
        <f aca="false">IF(B149="","",B149-WEEKDAY(B149,2)+1)</f>
        <v>46342</v>
      </c>
      <c r="D149" s="4" t="n">
        <f aca="false">IF(B149="","",C149+6)</f>
        <v>46348</v>
      </c>
      <c r="E149" s="6" t="n">
        <f aca="false">IF(B149="","",DATE(YEAR(B149),MONTH(B149),1))</f>
        <v>46327</v>
      </c>
      <c r="F149" s="0" t="s">
        <v>33</v>
      </c>
      <c r="G149" s="0" t="s">
        <v>80</v>
      </c>
      <c r="H149" s="0" t="s">
        <v>81</v>
      </c>
      <c r="I149" s="0" t="s">
        <v>13</v>
      </c>
      <c r="J149" s="5" t="n">
        <v>120</v>
      </c>
      <c r="K149" s="5" t="n">
        <v>0</v>
      </c>
      <c r="L149" s="5" t="n">
        <f aca="false">IF(J149="","",J149-K149)</f>
        <v>120</v>
      </c>
      <c r="M149" s="0" t="s">
        <v>11</v>
      </c>
      <c r="N149" s="0" t="s">
        <v>39</v>
      </c>
      <c r="O149" s="7" t="s">
        <v>12</v>
      </c>
    </row>
    <row r="150" customFormat="false" ht="13.5" hidden="false" customHeight="false" outlineLevel="0" collapsed="false">
      <c r="A150" s="0" t="n">
        <v>146</v>
      </c>
      <c r="B150" s="4" t="n">
        <v>46342</v>
      </c>
      <c r="C150" s="4" t="n">
        <f aca="false">IF(B150="","",B150-WEEKDAY(B150,2)+1)</f>
        <v>46342</v>
      </c>
      <c r="D150" s="4" t="n">
        <f aca="false">IF(B150="","",C150+6)</f>
        <v>46348</v>
      </c>
      <c r="E150" s="6" t="n">
        <f aca="false">IF(B150="","",DATE(YEAR(B150),MONTH(B150),1))</f>
        <v>46327</v>
      </c>
      <c r="F150" s="0" t="s">
        <v>33</v>
      </c>
      <c r="G150" s="0" t="s">
        <v>82</v>
      </c>
      <c r="H150" s="0" t="s">
        <v>51</v>
      </c>
      <c r="I150" s="0" t="s">
        <v>36</v>
      </c>
      <c r="J150" s="5" t="n">
        <v>168.5</v>
      </c>
      <c r="K150" s="5" t="n">
        <v>0</v>
      </c>
      <c r="L150" s="5" t="n">
        <f aca="false">IF(J150="","",J150-K150)</f>
        <v>168.5</v>
      </c>
      <c r="M150" s="0" t="s">
        <v>11</v>
      </c>
      <c r="N150" s="0" t="s">
        <v>39</v>
      </c>
      <c r="O150" s="7" t="s">
        <v>12</v>
      </c>
    </row>
    <row r="151" customFormat="false" ht="13.5" hidden="false" customHeight="false" outlineLevel="0" collapsed="false">
      <c r="A151" s="0" t="n">
        <v>147</v>
      </c>
      <c r="B151" s="4" t="n">
        <v>46346</v>
      </c>
      <c r="C151" s="4" t="n">
        <f aca="false">IF(B151="","",B151-WEEKDAY(B151,2)+1)</f>
        <v>46342</v>
      </c>
      <c r="D151" s="4" t="n">
        <f aca="false">IF(B151="","",C151+6)</f>
        <v>46348</v>
      </c>
      <c r="E151" s="6" t="n">
        <f aca="false">IF(B151="","",DATE(YEAR(B151),MONTH(B151),1))</f>
        <v>46327</v>
      </c>
      <c r="F151" s="0" t="s">
        <v>15</v>
      </c>
      <c r="G151" s="0" t="s">
        <v>83</v>
      </c>
      <c r="H151" s="0" t="s">
        <v>73</v>
      </c>
      <c r="I151" s="0" t="s">
        <v>31</v>
      </c>
      <c r="J151" s="5" t="n">
        <v>4000</v>
      </c>
      <c r="K151" s="5" t="n">
        <v>0</v>
      </c>
      <c r="L151" s="5" t="n">
        <f aca="false">IF(J151="","",J151-K151)</f>
        <v>4000</v>
      </c>
      <c r="M151" s="0" t="s">
        <v>11</v>
      </c>
      <c r="N151" s="0" t="s">
        <v>18</v>
      </c>
      <c r="O151" s="7" t="s">
        <v>12</v>
      </c>
    </row>
    <row r="152" customFormat="false" ht="13.5" hidden="false" customHeight="false" outlineLevel="0" collapsed="false">
      <c r="A152" s="0" t="n">
        <v>148</v>
      </c>
      <c r="B152" s="4" t="n">
        <v>46346</v>
      </c>
      <c r="C152" s="4" t="n">
        <f aca="false">IF(B152="","",B152-WEEKDAY(B152,2)+1)</f>
        <v>46342</v>
      </c>
      <c r="D152" s="4" t="n">
        <f aca="false">IF(B152="","",C152+6)</f>
        <v>46348</v>
      </c>
      <c r="E152" s="6" t="n">
        <f aca="false">IF(B152="","",DATE(YEAR(B152),MONTH(B152),1))</f>
        <v>46327</v>
      </c>
      <c r="F152" s="0" t="s">
        <v>33</v>
      </c>
      <c r="G152" s="0" t="s">
        <v>84</v>
      </c>
      <c r="H152" s="0" t="s">
        <v>85</v>
      </c>
      <c r="I152" s="0" t="s">
        <v>13</v>
      </c>
      <c r="J152" s="5" t="n">
        <v>130</v>
      </c>
      <c r="K152" s="5" t="n">
        <v>0</v>
      </c>
      <c r="L152" s="5" t="n">
        <f aca="false">IF(J152="","",J152-K152)</f>
        <v>130</v>
      </c>
      <c r="M152" s="0" t="s">
        <v>11</v>
      </c>
      <c r="N152" s="0" t="s">
        <v>18</v>
      </c>
      <c r="O152" s="7" t="s">
        <v>12</v>
      </c>
    </row>
    <row r="153" customFormat="false" ht="13.5" hidden="false" customHeight="false" outlineLevel="0" collapsed="false">
      <c r="A153" s="0" t="n">
        <v>149</v>
      </c>
      <c r="B153" s="4" t="n">
        <v>46346</v>
      </c>
      <c r="C153" s="4" t="n">
        <f aca="false">IF(B153="","",B153-WEEKDAY(B153,2)+1)</f>
        <v>46342</v>
      </c>
      <c r="D153" s="4" t="n">
        <f aca="false">IF(B153="","",C153+6)</f>
        <v>46348</v>
      </c>
      <c r="E153" s="6" t="n">
        <f aca="false">IF(B153="","",DATE(YEAR(B153),MONTH(B153),1))</f>
        <v>46327</v>
      </c>
      <c r="F153" s="0" t="s">
        <v>22</v>
      </c>
      <c r="G153" s="0" t="s">
        <v>86</v>
      </c>
      <c r="H153" s="0" t="s">
        <v>87</v>
      </c>
      <c r="I153" s="0" t="s">
        <v>25</v>
      </c>
      <c r="J153" s="5" t="n">
        <v>1354.03</v>
      </c>
      <c r="K153" s="5" t="n">
        <v>0</v>
      </c>
      <c r="L153" s="5" t="n">
        <f aca="false">IF(J153="","",J153-K153)</f>
        <v>1354.03</v>
      </c>
      <c r="M153" s="0" t="s">
        <v>11</v>
      </c>
      <c r="N153" s="0" t="s">
        <v>18</v>
      </c>
      <c r="O153" s="7" t="s">
        <v>12</v>
      </c>
    </row>
    <row r="154" customFormat="false" ht="13.5" hidden="false" customHeight="false" outlineLevel="0" collapsed="false">
      <c r="A154" s="0" t="n">
        <v>150</v>
      </c>
      <c r="B154" s="4" t="n">
        <v>46346</v>
      </c>
      <c r="C154" s="4" t="n">
        <f aca="false">IF(B154="","",B154-WEEKDAY(B154,2)+1)</f>
        <v>46342</v>
      </c>
      <c r="D154" s="4" t="n">
        <f aca="false">IF(B154="","",C154+6)</f>
        <v>46348</v>
      </c>
      <c r="E154" s="6" t="n">
        <f aca="false">IF(B154="","",DATE(YEAR(B154),MONTH(B154),1))</f>
        <v>46327</v>
      </c>
      <c r="F154" s="0" t="s">
        <v>22</v>
      </c>
      <c r="G154" s="0" t="s">
        <v>88</v>
      </c>
      <c r="H154" s="0" t="s">
        <v>87</v>
      </c>
      <c r="I154" s="0" t="s">
        <v>25</v>
      </c>
      <c r="J154" s="5" t="n">
        <v>1387.11</v>
      </c>
      <c r="K154" s="5" t="n">
        <v>0</v>
      </c>
      <c r="L154" s="5" t="n">
        <f aca="false">IF(J154="","",J154-K154)</f>
        <v>1387.11</v>
      </c>
      <c r="M154" s="0" t="s">
        <v>11</v>
      </c>
      <c r="N154" s="0" t="s">
        <v>18</v>
      </c>
      <c r="O154" s="7" t="s">
        <v>12</v>
      </c>
    </row>
    <row r="155" customFormat="false" ht="13.5" hidden="false" customHeight="false" outlineLevel="0" collapsed="false">
      <c r="A155" s="0" t="n">
        <v>151</v>
      </c>
      <c r="B155" s="4" t="n">
        <v>46346</v>
      </c>
      <c r="C155" s="4" t="n">
        <f aca="false">IF(B155="","",B155-WEEKDAY(B155,2)+1)</f>
        <v>46342</v>
      </c>
      <c r="D155" s="4" t="n">
        <f aca="false">IF(B155="","",C155+6)</f>
        <v>46348</v>
      </c>
      <c r="E155" s="6" t="n">
        <f aca="false">IF(B155="","",DATE(YEAR(B155),MONTH(B155),1))</f>
        <v>46327</v>
      </c>
      <c r="F155" s="0" t="s">
        <v>27</v>
      </c>
      <c r="G155" s="0" t="s">
        <v>89</v>
      </c>
      <c r="H155" s="0" t="s">
        <v>87</v>
      </c>
      <c r="I155" s="0" t="s">
        <v>25</v>
      </c>
      <c r="J155" s="5" t="n">
        <v>1616.41</v>
      </c>
      <c r="K155" s="5" t="n">
        <v>0</v>
      </c>
      <c r="L155" s="5" t="n">
        <f aca="false">IF(J155="","",J155-K155)</f>
        <v>1616.41</v>
      </c>
      <c r="M155" s="0" t="s">
        <v>11</v>
      </c>
      <c r="N155" s="0" t="s">
        <v>18</v>
      </c>
      <c r="O155" s="7" t="s">
        <v>12</v>
      </c>
    </row>
    <row r="156" customFormat="false" ht="13.5" hidden="false" customHeight="false" outlineLevel="0" collapsed="false">
      <c r="A156" s="0" t="n">
        <v>152</v>
      </c>
      <c r="B156" s="4" t="n">
        <v>46349</v>
      </c>
      <c r="C156" s="4" t="n">
        <f aca="false">IF(B156="","",B156-WEEKDAY(B156,2)+1)</f>
        <v>46349</v>
      </c>
      <c r="D156" s="4" t="n">
        <f aca="false">IF(B156="","",C156+6)</f>
        <v>46355</v>
      </c>
      <c r="E156" s="6" t="n">
        <f aca="false">IF(B156="","",DATE(YEAR(B156),MONTH(B156),1))</f>
        <v>46327</v>
      </c>
      <c r="F156" s="0" t="s">
        <v>50</v>
      </c>
      <c r="G156" s="0" t="s">
        <v>90</v>
      </c>
      <c r="H156" s="0" t="s">
        <v>91</v>
      </c>
      <c r="I156" s="0" t="s">
        <v>13</v>
      </c>
      <c r="J156" s="5" t="n">
        <v>500</v>
      </c>
      <c r="K156" s="5" t="n">
        <v>0</v>
      </c>
      <c r="L156" s="5" t="n">
        <f aca="false">IF(J156="","",J156-K156)</f>
        <v>500</v>
      </c>
      <c r="M156" s="0" t="s">
        <v>11</v>
      </c>
      <c r="N156" s="0" t="s">
        <v>18</v>
      </c>
      <c r="O156" s="7" t="s">
        <v>12</v>
      </c>
    </row>
    <row r="157" customFormat="false" ht="13.5" hidden="false" customHeight="false" outlineLevel="0" collapsed="false">
      <c r="A157" s="0" t="n">
        <v>153</v>
      </c>
      <c r="B157" s="4" t="n">
        <v>46349</v>
      </c>
      <c r="C157" s="4" t="n">
        <f aca="false">IF(B157="","",B157-WEEKDAY(B157,2)+1)</f>
        <v>46349</v>
      </c>
      <c r="D157" s="4" t="n">
        <f aca="false">IF(B157="","",C157+6)</f>
        <v>46355</v>
      </c>
      <c r="E157" s="6" t="n">
        <f aca="false">IF(B157="","",DATE(YEAR(B157),MONTH(B157),1))</f>
        <v>46327</v>
      </c>
      <c r="F157" s="0" t="s">
        <v>9</v>
      </c>
      <c r="G157" s="0" t="s">
        <v>92</v>
      </c>
      <c r="H157" s="0" t="s">
        <v>93</v>
      </c>
      <c r="I157" s="0" t="s">
        <v>9</v>
      </c>
      <c r="J157" s="5" t="n">
        <v>4581.34</v>
      </c>
      <c r="K157" s="5" t="n">
        <v>0</v>
      </c>
      <c r="L157" s="5" t="n">
        <f aca="false">IF(J157="","",J157-K157)</f>
        <v>4581.34</v>
      </c>
      <c r="M157" s="0" t="s">
        <v>11</v>
      </c>
      <c r="N157" s="0" t="s">
        <v>18</v>
      </c>
      <c r="O157" s="7" t="s">
        <v>12</v>
      </c>
    </row>
    <row r="158" customFormat="false" ht="13.5" hidden="false" customHeight="false" outlineLevel="0" collapsed="false">
      <c r="A158" s="0" t="n">
        <v>154</v>
      </c>
      <c r="B158" s="4" t="n">
        <v>46349</v>
      </c>
      <c r="C158" s="4" t="n">
        <f aca="false">IF(B158="","",B158-WEEKDAY(B158,2)+1)</f>
        <v>46349</v>
      </c>
      <c r="D158" s="4" t="n">
        <f aca="false">IF(B158="","",C158+6)</f>
        <v>46355</v>
      </c>
      <c r="E158" s="6" t="n">
        <f aca="false">IF(B158="","",DATE(YEAR(B158),MONTH(B158),1))</f>
        <v>46327</v>
      </c>
      <c r="F158" s="0" t="s">
        <v>30</v>
      </c>
      <c r="G158" s="0" t="s">
        <v>94</v>
      </c>
      <c r="H158" s="0" t="s">
        <v>53</v>
      </c>
      <c r="I158" s="0" t="s">
        <v>19</v>
      </c>
      <c r="J158" s="5" t="n">
        <v>3426.61</v>
      </c>
      <c r="K158" s="5" t="n">
        <v>0</v>
      </c>
      <c r="L158" s="5" t="n">
        <f aca="false">IF(J158="","",J158-K158)</f>
        <v>3426.61</v>
      </c>
      <c r="M158" s="0" t="s">
        <v>11</v>
      </c>
      <c r="N158" s="0" t="s">
        <v>24</v>
      </c>
      <c r="O158" s="7" t="s">
        <v>12</v>
      </c>
    </row>
    <row r="159" customFormat="false" ht="13.5" hidden="false" customHeight="false" outlineLevel="0" collapsed="false">
      <c r="A159" s="0" t="n">
        <v>155</v>
      </c>
      <c r="B159" s="4" t="n">
        <v>46352</v>
      </c>
      <c r="C159" s="4" t="n">
        <f aca="false">IF(B159="","",B159-WEEKDAY(B159,2)+1)</f>
        <v>46349</v>
      </c>
      <c r="D159" s="4" t="n">
        <f aca="false">IF(B159="","",C159+6)</f>
        <v>46355</v>
      </c>
      <c r="E159" s="6" t="n">
        <f aca="false">IF(B159="","",DATE(YEAR(B159),MONTH(B159),1))</f>
        <v>46327</v>
      </c>
      <c r="F159" s="0" t="s">
        <v>44</v>
      </c>
      <c r="G159" s="0" t="s">
        <v>78</v>
      </c>
      <c r="H159" s="0" t="s">
        <v>95</v>
      </c>
      <c r="I159" s="0" t="s">
        <v>37</v>
      </c>
      <c r="J159" s="5" t="n">
        <v>3200</v>
      </c>
      <c r="K159" s="5" t="n">
        <v>0</v>
      </c>
      <c r="L159" s="5" t="n">
        <f aca="false">IF(J159="","",J159-K159)</f>
        <v>3200</v>
      </c>
      <c r="M159" s="0" t="s">
        <v>11</v>
      </c>
      <c r="N159" s="0" t="s">
        <v>39</v>
      </c>
      <c r="O159" s="7" t="s">
        <v>12</v>
      </c>
    </row>
    <row r="160" customFormat="false" ht="13.5" hidden="false" customHeight="false" outlineLevel="0" collapsed="false">
      <c r="A160" s="0" t="n">
        <v>156</v>
      </c>
      <c r="B160" s="4" t="n">
        <v>46353</v>
      </c>
      <c r="C160" s="4" t="n">
        <f aca="false">IF(B160="","",B160-WEEKDAY(B160,2)+1)</f>
        <v>46349</v>
      </c>
      <c r="D160" s="4" t="n">
        <f aca="false">IF(B160="","",C160+6)</f>
        <v>46355</v>
      </c>
      <c r="E160" s="6" t="n">
        <f aca="false">IF(B160="","",DATE(YEAR(B160),MONTH(B160),1))</f>
        <v>46327</v>
      </c>
      <c r="F160" s="0" t="s">
        <v>15</v>
      </c>
      <c r="G160" s="0" t="s">
        <v>96</v>
      </c>
      <c r="H160" s="0" t="s">
        <v>51</v>
      </c>
      <c r="I160" s="0" t="s">
        <v>13</v>
      </c>
      <c r="J160" s="5" t="n">
        <v>1500</v>
      </c>
      <c r="K160" s="5" t="n">
        <v>0</v>
      </c>
      <c r="L160" s="5" t="n">
        <f aca="false">IF(J160="","",J160-K160)</f>
        <v>1500</v>
      </c>
      <c r="M160" s="0" t="s">
        <v>11</v>
      </c>
      <c r="N160" s="0" t="s">
        <v>18</v>
      </c>
      <c r="O160" s="7" t="s">
        <v>12</v>
      </c>
    </row>
    <row r="161" customFormat="false" ht="13.5" hidden="false" customHeight="false" outlineLevel="0" collapsed="false">
      <c r="A161" s="0" t="n">
        <v>157</v>
      </c>
      <c r="B161" s="4" t="n">
        <v>46356</v>
      </c>
      <c r="C161" s="4" t="n">
        <f aca="false">IF(B161="","",B161-WEEKDAY(B161,2)+1)</f>
        <v>46356</v>
      </c>
      <c r="D161" s="4" t="n">
        <f aca="false">IF(B161="","",C161+6)</f>
        <v>46362</v>
      </c>
      <c r="E161" s="6" t="n">
        <f aca="false">IF(B161="","",DATE(YEAR(B161),MONTH(B161),1))</f>
        <v>46327</v>
      </c>
      <c r="F161" s="0" t="s">
        <v>44</v>
      </c>
      <c r="G161" s="0" t="s">
        <v>78</v>
      </c>
      <c r="H161" s="0" t="s">
        <v>47</v>
      </c>
      <c r="I161" s="0" t="s">
        <v>37</v>
      </c>
      <c r="J161" s="5" t="n">
        <v>1520.12</v>
      </c>
      <c r="K161" s="5" t="n">
        <v>0</v>
      </c>
      <c r="L161" s="5" t="n">
        <f aca="false">IF(J161="","",J161-K161)</f>
        <v>1520.12</v>
      </c>
      <c r="M161" s="0" t="s">
        <v>11</v>
      </c>
      <c r="N161" s="0" t="s">
        <v>39</v>
      </c>
      <c r="O161" s="7" t="s">
        <v>12</v>
      </c>
    </row>
    <row r="162" customFormat="false" ht="13.5" hidden="false" customHeight="false" outlineLevel="0" collapsed="false">
      <c r="A162" s="0" t="n">
        <v>158</v>
      </c>
      <c r="B162" s="4" t="n">
        <v>46356</v>
      </c>
      <c r="C162" s="4" t="n">
        <f aca="false">IF(B162="","",B162-WEEKDAY(B162,2)+1)</f>
        <v>46356</v>
      </c>
      <c r="D162" s="4" t="n">
        <f aca="false">IF(B162="","",C162+6)</f>
        <v>46362</v>
      </c>
      <c r="E162" s="6" t="n">
        <f aca="false">IF(B162="","",DATE(YEAR(B162),MONTH(B162),1))</f>
        <v>46327</v>
      </c>
      <c r="F162" s="0" t="s">
        <v>49</v>
      </c>
      <c r="G162" s="0" t="s">
        <v>98</v>
      </c>
      <c r="H162" s="0" t="s">
        <v>99</v>
      </c>
      <c r="I162" s="0" t="s">
        <v>13</v>
      </c>
      <c r="J162" s="5" t="n">
        <v>1500</v>
      </c>
      <c r="K162" s="5" t="n">
        <v>0</v>
      </c>
      <c r="L162" s="5" t="n">
        <f aca="false">IF(J162="","",J162-K162)</f>
        <v>1500</v>
      </c>
      <c r="M162" s="0" t="s">
        <v>11</v>
      </c>
      <c r="N162" s="0" t="s">
        <v>18</v>
      </c>
      <c r="O162" s="7" t="s">
        <v>12</v>
      </c>
    </row>
    <row r="163" customFormat="false" ht="13.5" hidden="false" customHeight="false" outlineLevel="0" collapsed="false">
      <c r="A163" s="0" t="n">
        <v>159</v>
      </c>
      <c r="B163" s="4" t="n">
        <v>46351</v>
      </c>
      <c r="C163" s="4" t="n">
        <f aca="false">IF(B163="","",B163-WEEKDAY(B163,2)+1)</f>
        <v>46349</v>
      </c>
      <c r="D163" s="4" t="n">
        <f aca="false">IF(B163="","",C163+6)</f>
        <v>46355</v>
      </c>
      <c r="E163" s="6" t="n">
        <f aca="false">IF(B163="","",DATE(YEAR(B163),MONTH(B163),1))</f>
        <v>46327</v>
      </c>
      <c r="F163" s="0" t="s">
        <v>44</v>
      </c>
      <c r="G163" s="0" t="s">
        <v>78</v>
      </c>
      <c r="H163" s="0" t="s">
        <v>100</v>
      </c>
      <c r="I163" s="0" t="s">
        <v>37</v>
      </c>
      <c r="J163" s="5" t="n">
        <v>3339.33</v>
      </c>
      <c r="K163" s="5" t="n">
        <v>0</v>
      </c>
      <c r="L163" s="5" t="n">
        <f aca="false">IF(J163="","",J163-K163)</f>
        <v>3339.33</v>
      </c>
      <c r="M163" s="0" t="s">
        <v>11</v>
      </c>
      <c r="N163" s="0" t="s">
        <v>39</v>
      </c>
      <c r="O163" s="7" t="s">
        <v>12</v>
      </c>
    </row>
    <row r="164" customFormat="false" ht="13.5" hidden="false" customHeight="false" outlineLevel="0" collapsed="false">
      <c r="A164" s="0" t="n">
        <v>160</v>
      </c>
      <c r="B164" s="4"/>
      <c r="C164" s="4" t="str">
        <f aca="false">IF(B164="","",B164-WEEKDAY(B164,2)+1)</f>
        <v/>
      </c>
      <c r="D164" s="4" t="str">
        <f aca="false">IF(B164="","",C164+6)</f>
        <v/>
      </c>
      <c r="E164" s="6" t="str">
        <f aca="false">IF(B164="","",DATE(YEAR(B164),MONTH(B164),1))</f>
        <v/>
      </c>
      <c r="J164" s="5"/>
      <c r="K164" s="5"/>
      <c r="L164" s="5" t="str">
        <f aca="false">IF(J164="","",J164-K164)</f>
        <v/>
      </c>
      <c r="O164" s="7"/>
    </row>
    <row r="165" customFormat="false" ht="13.5" hidden="false" customHeight="false" outlineLevel="0" collapsed="false">
      <c r="A165" s="0" t="n">
        <v>161</v>
      </c>
      <c r="B165" s="4"/>
      <c r="C165" s="4" t="str">
        <f aca="false">IF(B165="","",B165-WEEKDAY(B165,2)+1)</f>
        <v/>
      </c>
      <c r="D165" s="4" t="str">
        <f aca="false">IF(B165="","",C165+6)</f>
        <v/>
      </c>
      <c r="E165" s="6" t="str">
        <f aca="false">IF(B165="","",DATE(YEAR(B165),MONTH(B165),1))</f>
        <v/>
      </c>
      <c r="J165" s="5"/>
      <c r="K165" s="5"/>
      <c r="L165" s="5" t="str">
        <f aca="false">IF(J165="","",J165-K165)</f>
        <v/>
      </c>
      <c r="O165" s="7"/>
    </row>
    <row r="166" customFormat="false" ht="13.5" hidden="false" customHeight="false" outlineLevel="0" collapsed="false">
      <c r="A166" s="0" t="n">
        <v>162</v>
      </c>
      <c r="B166" s="4"/>
      <c r="C166" s="4" t="str">
        <f aca="false">IF(B166="","",B166-WEEKDAY(B166,2)+1)</f>
        <v/>
      </c>
      <c r="D166" s="4" t="str">
        <f aca="false">IF(B166="","",C166+6)</f>
        <v/>
      </c>
      <c r="E166" s="6" t="str">
        <f aca="false">IF(B166="","",DATE(YEAR(B166),MONTH(B166),1))</f>
        <v/>
      </c>
      <c r="J166" s="5"/>
      <c r="K166" s="5"/>
      <c r="L166" s="5" t="str">
        <f aca="false">IF(J166="","",J166-K166)</f>
        <v/>
      </c>
      <c r="O166" s="7"/>
    </row>
    <row r="167" customFormat="false" ht="13.5" hidden="false" customHeight="false" outlineLevel="0" collapsed="false">
      <c r="A167" s="0" t="n">
        <v>163</v>
      </c>
      <c r="B167" s="4"/>
      <c r="C167" s="4" t="str">
        <f aca="false">IF(B167="","",B167-WEEKDAY(B167,2)+1)</f>
        <v/>
      </c>
      <c r="D167" s="4" t="str">
        <f aca="false">IF(B167="","",C167+6)</f>
        <v/>
      </c>
      <c r="E167" s="6" t="str">
        <f aca="false">IF(B167="","",DATE(YEAR(B167),MONTH(B167),1))</f>
        <v/>
      </c>
      <c r="J167" s="5"/>
      <c r="K167" s="5"/>
      <c r="L167" s="5" t="str">
        <f aca="false">IF(J167="","",J167-K167)</f>
        <v/>
      </c>
      <c r="O167" s="7"/>
    </row>
    <row r="168" customFormat="false" ht="13.5" hidden="false" customHeight="false" outlineLevel="0" collapsed="false">
      <c r="A168" s="0" t="n">
        <v>164</v>
      </c>
      <c r="B168" s="4"/>
      <c r="C168" s="4" t="str">
        <f aca="false">IF(B168="","",B168-WEEKDAY(B168,2)+1)</f>
        <v/>
      </c>
      <c r="D168" s="4" t="str">
        <f aca="false">IF(B168="","",C168+6)</f>
        <v/>
      </c>
      <c r="E168" s="6" t="str">
        <f aca="false">IF(B168="","",DATE(YEAR(B168),MONTH(B168),1))</f>
        <v/>
      </c>
      <c r="J168" s="5"/>
      <c r="K168" s="5"/>
      <c r="L168" s="5" t="str">
        <f aca="false">IF(J168="","",J168-K168)</f>
        <v/>
      </c>
      <c r="O168" s="7"/>
    </row>
    <row r="169" customFormat="false" ht="13.5" hidden="false" customHeight="false" outlineLevel="0" collapsed="false">
      <c r="A169" s="0" t="n">
        <v>165</v>
      </c>
      <c r="B169" s="4"/>
      <c r="C169" s="4" t="str">
        <f aca="false">IF(B169="","",B169-WEEKDAY(B169,2)+1)</f>
        <v/>
      </c>
      <c r="D169" s="4" t="str">
        <f aca="false">IF(B169="","",C169+6)</f>
        <v/>
      </c>
      <c r="E169" s="6" t="str">
        <f aca="false">IF(B169="","",DATE(YEAR(B169),MONTH(B169),1))</f>
        <v/>
      </c>
      <c r="J169" s="5"/>
      <c r="K169" s="5"/>
      <c r="L169" s="5" t="str">
        <f aca="false">IF(J169="","",J169-K169)</f>
        <v/>
      </c>
      <c r="O169" s="7"/>
    </row>
    <row r="170" customFormat="false" ht="13.5" hidden="false" customHeight="false" outlineLevel="0" collapsed="false">
      <c r="A170" s="0" t="n">
        <v>166</v>
      </c>
      <c r="B170" s="4"/>
      <c r="C170" s="4" t="str">
        <f aca="false">IF(B170="","",B170-WEEKDAY(B170,2)+1)</f>
        <v/>
      </c>
      <c r="D170" s="4" t="str">
        <f aca="false">IF(B170="","",C170+6)</f>
        <v/>
      </c>
      <c r="E170" s="6" t="str">
        <f aca="false">IF(B170="","",DATE(YEAR(B170),MONTH(B170),1))</f>
        <v/>
      </c>
      <c r="J170" s="5"/>
      <c r="K170" s="5"/>
      <c r="L170" s="5" t="str">
        <f aca="false">IF(J170="","",J170-K170)</f>
        <v/>
      </c>
      <c r="O170" s="7"/>
    </row>
    <row r="171" customFormat="false" ht="13.5" hidden="false" customHeight="false" outlineLevel="0" collapsed="false">
      <c r="A171" s="0" t="n">
        <v>167</v>
      </c>
      <c r="B171" s="4"/>
      <c r="C171" s="4" t="str">
        <f aca="false">IF(B171="","",B171-WEEKDAY(B171,2)+1)</f>
        <v/>
      </c>
      <c r="D171" s="4" t="str">
        <f aca="false">IF(B171="","",C171+6)</f>
        <v/>
      </c>
      <c r="E171" s="6" t="str">
        <f aca="false">IF(B171="","",DATE(YEAR(B171),MONTH(B171),1))</f>
        <v/>
      </c>
      <c r="J171" s="5"/>
      <c r="K171" s="5"/>
      <c r="L171" s="5" t="str">
        <f aca="false">IF(J171="","",J171-K171)</f>
        <v/>
      </c>
      <c r="O171" s="7"/>
    </row>
    <row r="172" customFormat="false" ht="13.5" hidden="false" customHeight="false" outlineLevel="0" collapsed="false">
      <c r="A172" s="0" t="n">
        <v>168</v>
      </c>
      <c r="B172" s="4"/>
      <c r="C172" s="4" t="str">
        <f aca="false">IF(B172="","",B172-WEEKDAY(B172,2)+1)</f>
        <v/>
      </c>
      <c r="D172" s="4" t="str">
        <f aca="false">IF(B172="","",C172+6)</f>
        <v/>
      </c>
      <c r="E172" s="6" t="str">
        <f aca="false">IF(B172="","",DATE(YEAR(B172),MONTH(B172),1))</f>
        <v/>
      </c>
      <c r="J172" s="5"/>
      <c r="K172" s="5"/>
      <c r="L172" s="5" t="str">
        <f aca="false">IF(J172="","",J172-K172)</f>
        <v/>
      </c>
      <c r="O172" s="7"/>
    </row>
    <row r="173" customFormat="false" ht="13.5" hidden="false" customHeight="false" outlineLevel="0" collapsed="false">
      <c r="A173" s="0" t="n">
        <v>169</v>
      </c>
      <c r="B173" s="4"/>
      <c r="C173" s="4" t="str">
        <f aca="false">IF(B173="","",B173-WEEKDAY(B173,2)+1)</f>
        <v/>
      </c>
      <c r="D173" s="4" t="str">
        <f aca="false">IF(B173="","",C173+6)</f>
        <v/>
      </c>
      <c r="E173" s="6" t="str">
        <f aca="false">IF(B173="","",DATE(YEAR(B173),MONTH(B173),1))</f>
        <v/>
      </c>
      <c r="J173" s="5"/>
      <c r="K173" s="5"/>
      <c r="L173" s="5" t="str">
        <f aca="false">IF(J173="","",J173-K173)</f>
        <v/>
      </c>
      <c r="O173" s="7"/>
    </row>
    <row r="174" customFormat="false" ht="13.5" hidden="false" customHeight="false" outlineLevel="0" collapsed="false">
      <c r="A174" s="0" t="n">
        <v>170</v>
      </c>
      <c r="B174" s="4"/>
      <c r="C174" s="4" t="str">
        <f aca="false">IF(B174="","",B174-WEEKDAY(B174,2)+1)</f>
        <v/>
      </c>
      <c r="D174" s="4" t="str">
        <f aca="false">IF(B174="","",C174+6)</f>
        <v/>
      </c>
      <c r="E174" s="6" t="str">
        <f aca="false">IF(B174="","",DATE(YEAR(B174),MONTH(B174),1))</f>
        <v/>
      </c>
      <c r="J174" s="5"/>
      <c r="K174" s="5"/>
      <c r="L174" s="5" t="str">
        <f aca="false">IF(J174="","",J174-K174)</f>
        <v/>
      </c>
      <c r="O174" s="7"/>
    </row>
    <row r="175" customFormat="false" ht="13.5" hidden="false" customHeight="false" outlineLevel="0" collapsed="false">
      <c r="A175" s="0" t="n">
        <v>171</v>
      </c>
      <c r="B175" s="4"/>
      <c r="C175" s="4" t="str">
        <f aca="false">IF(B175="","",B175-WEEKDAY(B175,2)+1)</f>
        <v/>
      </c>
      <c r="D175" s="4" t="str">
        <f aca="false">IF(B175="","",C175+6)</f>
        <v/>
      </c>
      <c r="E175" s="6" t="str">
        <f aca="false">IF(B175="","",DATE(YEAR(B175),MONTH(B175),1))</f>
        <v/>
      </c>
      <c r="J175" s="5"/>
      <c r="K175" s="5"/>
      <c r="L175" s="5" t="str">
        <f aca="false">IF(J175="","",J175-K175)</f>
        <v/>
      </c>
      <c r="O175" s="7"/>
    </row>
    <row r="176" customFormat="false" ht="13.5" hidden="false" customHeight="false" outlineLevel="0" collapsed="false">
      <c r="A176" s="0" t="n">
        <v>172</v>
      </c>
      <c r="B176" s="4"/>
      <c r="C176" s="4" t="str">
        <f aca="false">IF(B176="","",B176-WEEKDAY(B176,2)+1)</f>
        <v/>
      </c>
      <c r="D176" s="4" t="str">
        <f aca="false">IF(B176="","",C176+6)</f>
        <v/>
      </c>
      <c r="E176" s="6" t="str">
        <f aca="false">IF(B176="","",DATE(YEAR(B176),MONTH(B176),1))</f>
        <v/>
      </c>
      <c r="J176" s="5"/>
      <c r="K176" s="5"/>
      <c r="L176" s="5" t="str">
        <f aca="false">IF(J176="","",J176-K176)</f>
        <v/>
      </c>
      <c r="O176" s="7"/>
    </row>
    <row r="177" customFormat="false" ht="13.5" hidden="false" customHeight="false" outlineLevel="0" collapsed="false">
      <c r="A177" s="0" t="n">
        <v>173</v>
      </c>
      <c r="B177" s="4"/>
      <c r="C177" s="4" t="str">
        <f aca="false">IF(B177="","",B177-WEEKDAY(B177,2)+1)</f>
        <v/>
      </c>
      <c r="D177" s="4" t="str">
        <f aca="false">IF(B177="","",C177+6)</f>
        <v/>
      </c>
      <c r="E177" s="6" t="str">
        <f aca="false">IF(B177="","",DATE(YEAR(B177),MONTH(B177),1))</f>
        <v/>
      </c>
      <c r="J177" s="5"/>
      <c r="K177" s="5"/>
      <c r="L177" s="5" t="str">
        <f aca="false">IF(J177="","",J177-K177)</f>
        <v/>
      </c>
      <c r="O177" s="7"/>
    </row>
    <row r="178" customFormat="false" ht="13.5" hidden="false" customHeight="false" outlineLevel="0" collapsed="false">
      <c r="A178" s="0" t="n">
        <v>174</v>
      </c>
      <c r="B178" s="4"/>
      <c r="C178" s="4" t="str">
        <f aca="false">IF(B178="","",B178-WEEKDAY(B178,2)+1)</f>
        <v/>
      </c>
      <c r="D178" s="4" t="str">
        <f aca="false">IF(B178="","",C178+6)</f>
        <v/>
      </c>
      <c r="E178" s="6" t="str">
        <f aca="false">IF(B178="","",DATE(YEAR(B178),MONTH(B178),1))</f>
        <v/>
      </c>
      <c r="J178" s="5"/>
      <c r="K178" s="5"/>
      <c r="L178" s="5" t="str">
        <f aca="false">IF(J178="","",J178-K178)</f>
        <v/>
      </c>
      <c r="O178" s="7"/>
    </row>
    <row r="179" customFormat="false" ht="13.5" hidden="false" customHeight="false" outlineLevel="0" collapsed="false">
      <c r="A179" s="0" t="n">
        <v>175</v>
      </c>
      <c r="B179" s="4"/>
      <c r="C179" s="4" t="str">
        <f aca="false">IF(B179="","",B179-WEEKDAY(B179,2)+1)</f>
        <v/>
      </c>
      <c r="D179" s="4" t="str">
        <f aca="false">IF(B179="","",C179+6)</f>
        <v/>
      </c>
      <c r="E179" s="6" t="str">
        <f aca="false">IF(B179="","",DATE(YEAR(B179),MONTH(B179),1))</f>
        <v/>
      </c>
      <c r="J179" s="5"/>
      <c r="K179" s="5"/>
      <c r="L179" s="5" t="str">
        <f aca="false">IF(J179="","",J179-K179)</f>
        <v/>
      </c>
      <c r="O179" s="7"/>
    </row>
    <row r="180" customFormat="false" ht="13.5" hidden="false" customHeight="false" outlineLevel="0" collapsed="false">
      <c r="A180" s="0" t="n">
        <v>176</v>
      </c>
      <c r="B180" s="4"/>
      <c r="C180" s="4" t="str">
        <f aca="false">IF(B180="","",B180-WEEKDAY(B180,2)+1)</f>
        <v/>
      </c>
      <c r="D180" s="4" t="str">
        <f aca="false">IF(B180="","",C180+6)</f>
        <v/>
      </c>
      <c r="E180" s="6" t="str">
        <f aca="false">IF(B180="","",DATE(YEAR(B180),MONTH(B180),1))</f>
        <v/>
      </c>
      <c r="J180" s="5"/>
      <c r="K180" s="5"/>
      <c r="L180" s="5" t="str">
        <f aca="false">IF(J180="","",J180-K180)</f>
        <v/>
      </c>
      <c r="O180" s="7"/>
    </row>
    <row r="181" customFormat="false" ht="13.5" hidden="false" customHeight="false" outlineLevel="0" collapsed="false">
      <c r="A181" s="0" t="n">
        <v>177</v>
      </c>
      <c r="B181" s="4"/>
      <c r="C181" s="4" t="str">
        <f aca="false">IF(B181="","",B181-WEEKDAY(B181,2)+1)</f>
        <v/>
      </c>
      <c r="D181" s="4" t="str">
        <f aca="false">IF(B181="","",C181+6)</f>
        <v/>
      </c>
      <c r="E181" s="6" t="str">
        <f aca="false">IF(B181="","",DATE(YEAR(B181),MONTH(B181),1))</f>
        <v/>
      </c>
      <c r="J181" s="5"/>
      <c r="K181" s="5"/>
      <c r="L181" s="5" t="str">
        <f aca="false">IF(J181="","",J181-K181)</f>
        <v/>
      </c>
      <c r="O181" s="7"/>
    </row>
    <row r="182" customFormat="false" ht="13.5" hidden="false" customHeight="false" outlineLevel="0" collapsed="false">
      <c r="A182" s="0" t="n">
        <v>178</v>
      </c>
      <c r="B182" s="4"/>
      <c r="C182" s="4" t="str">
        <f aca="false">IF(B182="","",B182-WEEKDAY(B182,2)+1)</f>
        <v/>
      </c>
      <c r="D182" s="4" t="str">
        <f aca="false">IF(B182="","",C182+6)</f>
        <v/>
      </c>
      <c r="E182" s="6" t="str">
        <f aca="false">IF(B182="","",DATE(YEAR(B182),MONTH(B182),1))</f>
        <v/>
      </c>
      <c r="J182" s="5"/>
      <c r="K182" s="5"/>
      <c r="L182" s="5" t="str">
        <f aca="false">IF(J182="","",J182-K182)</f>
        <v/>
      </c>
      <c r="O182" s="7"/>
    </row>
    <row r="183" customFormat="false" ht="13.5" hidden="false" customHeight="false" outlineLevel="0" collapsed="false">
      <c r="A183" s="0" t="n">
        <v>179</v>
      </c>
      <c r="B183" s="4"/>
      <c r="C183" s="4" t="str">
        <f aca="false">IF(B183="","",B183-WEEKDAY(B183,2)+1)</f>
        <v/>
      </c>
      <c r="D183" s="4" t="str">
        <f aca="false">IF(B183="","",C183+6)</f>
        <v/>
      </c>
      <c r="E183" s="6" t="str">
        <f aca="false">IF(B183="","",DATE(YEAR(B183),MONTH(B183),1))</f>
        <v/>
      </c>
      <c r="J183" s="5"/>
      <c r="K183" s="5"/>
      <c r="L183" s="5" t="str">
        <f aca="false">IF(J183="","",J183-K183)</f>
        <v/>
      </c>
      <c r="O183" s="7"/>
    </row>
    <row r="184" customFormat="false" ht="13.5" hidden="false" customHeight="false" outlineLevel="0" collapsed="false">
      <c r="A184" s="0" t="n">
        <v>180</v>
      </c>
      <c r="B184" s="4"/>
      <c r="C184" s="4" t="str">
        <f aca="false">IF(B184="","",B184-WEEKDAY(B184,2)+1)</f>
        <v/>
      </c>
      <c r="D184" s="4" t="str">
        <f aca="false">IF(B184="","",C184+6)</f>
        <v/>
      </c>
      <c r="E184" s="6" t="str">
        <f aca="false">IF(B184="","",DATE(YEAR(B184),MONTH(B184),1))</f>
        <v/>
      </c>
      <c r="J184" s="5"/>
      <c r="K184" s="5"/>
      <c r="L184" s="5" t="str">
        <f aca="false">IF(J184="","",J184-K184)</f>
        <v/>
      </c>
      <c r="O184" s="7"/>
    </row>
    <row r="185" customFormat="false" ht="13.5" hidden="false" customHeight="false" outlineLevel="0" collapsed="false">
      <c r="A185" s="0" t="n">
        <v>181</v>
      </c>
      <c r="B185" s="4"/>
      <c r="C185" s="4" t="str">
        <f aca="false">IF(B185="","",B185-WEEKDAY(B185,2)+1)</f>
        <v/>
      </c>
      <c r="D185" s="4" t="str">
        <f aca="false">IF(B185="","",C185+6)</f>
        <v/>
      </c>
      <c r="E185" s="6" t="str">
        <f aca="false">IF(B185="","",DATE(YEAR(B185),MONTH(B185),1))</f>
        <v/>
      </c>
      <c r="J185" s="5"/>
      <c r="K185" s="5"/>
      <c r="L185" s="5" t="str">
        <f aca="false">IF(J185="","",J185-K185)</f>
        <v/>
      </c>
      <c r="O185" s="7"/>
    </row>
    <row r="186" customFormat="false" ht="13.5" hidden="false" customHeight="false" outlineLevel="0" collapsed="false">
      <c r="A186" s="0" t="n">
        <v>182</v>
      </c>
      <c r="B186" s="4"/>
      <c r="C186" s="4" t="str">
        <f aca="false">IF(B186="","",B186-WEEKDAY(B186,2)+1)</f>
        <v/>
      </c>
      <c r="D186" s="4" t="str">
        <f aca="false">IF(B186="","",C186+6)</f>
        <v/>
      </c>
      <c r="E186" s="6" t="str">
        <f aca="false">IF(B186="","",DATE(YEAR(B186),MONTH(B186),1))</f>
        <v/>
      </c>
      <c r="J186" s="5"/>
      <c r="K186" s="5"/>
      <c r="L186" s="5" t="str">
        <f aca="false">IF(J186="","",J186-K186)</f>
        <v/>
      </c>
      <c r="O186" s="7"/>
    </row>
    <row r="187" customFormat="false" ht="13.5" hidden="false" customHeight="false" outlineLevel="0" collapsed="false">
      <c r="A187" s="0" t="n">
        <v>183</v>
      </c>
      <c r="B187" s="4"/>
      <c r="C187" s="4" t="str">
        <f aca="false">IF(B187="","",B187-WEEKDAY(B187,2)+1)</f>
        <v/>
      </c>
      <c r="D187" s="4" t="str">
        <f aca="false">IF(B187="","",C187+6)</f>
        <v/>
      </c>
      <c r="E187" s="6" t="str">
        <f aca="false">IF(B187="","",DATE(YEAR(B187),MONTH(B187),1))</f>
        <v/>
      </c>
      <c r="J187" s="5"/>
      <c r="K187" s="5"/>
      <c r="L187" s="5" t="str">
        <f aca="false">IF(J187="","",J187-K187)</f>
        <v/>
      </c>
      <c r="O187" s="7"/>
    </row>
    <row r="188" customFormat="false" ht="13.5" hidden="false" customHeight="false" outlineLevel="0" collapsed="false">
      <c r="A188" s="0" t="n">
        <v>184</v>
      </c>
      <c r="B188" s="4"/>
      <c r="C188" s="4" t="str">
        <f aca="false">IF(B188="","",B188-WEEKDAY(B188,2)+1)</f>
        <v/>
      </c>
      <c r="D188" s="4" t="str">
        <f aca="false">IF(B188="","",C188+6)</f>
        <v/>
      </c>
      <c r="E188" s="6" t="str">
        <f aca="false">IF(B188="","",DATE(YEAR(B188),MONTH(B188),1))</f>
        <v/>
      </c>
      <c r="J188" s="5"/>
      <c r="K188" s="5"/>
      <c r="L188" s="5" t="str">
        <f aca="false">IF(J188="","",J188-K188)</f>
        <v/>
      </c>
      <c r="O188" s="7"/>
    </row>
    <row r="189" customFormat="false" ht="13.5" hidden="false" customHeight="false" outlineLevel="0" collapsed="false">
      <c r="A189" s="0" t="n">
        <v>185</v>
      </c>
      <c r="B189" s="4"/>
      <c r="C189" s="4" t="str">
        <f aca="false">IF(B189="","",B189-WEEKDAY(B189,2)+1)</f>
        <v/>
      </c>
      <c r="D189" s="4" t="str">
        <f aca="false">IF(B189="","",C189+6)</f>
        <v/>
      </c>
      <c r="E189" s="6" t="str">
        <f aca="false">IF(B189="","",DATE(YEAR(B189),MONTH(B189),1))</f>
        <v/>
      </c>
      <c r="J189" s="5"/>
      <c r="K189" s="5"/>
      <c r="L189" s="5" t="str">
        <f aca="false">IF(J189="","",J189-K189)</f>
        <v/>
      </c>
      <c r="O189" s="7"/>
    </row>
    <row r="190" customFormat="false" ht="13.5" hidden="false" customHeight="false" outlineLevel="0" collapsed="false">
      <c r="A190" s="0" t="n">
        <v>186</v>
      </c>
      <c r="B190" s="4"/>
      <c r="C190" s="4" t="str">
        <f aca="false">IF(B190="","",B190-WEEKDAY(B190,2)+1)</f>
        <v/>
      </c>
      <c r="D190" s="4" t="str">
        <f aca="false">IF(B190="","",C190+6)</f>
        <v/>
      </c>
      <c r="E190" s="6" t="str">
        <f aca="false">IF(B190="","",DATE(YEAR(B190),MONTH(B190),1))</f>
        <v/>
      </c>
      <c r="J190" s="5"/>
      <c r="K190" s="5"/>
      <c r="L190" s="5" t="str">
        <f aca="false">IF(J190="","",J190-K190)</f>
        <v/>
      </c>
      <c r="O190" s="7"/>
    </row>
    <row r="191" customFormat="false" ht="13.5" hidden="false" customHeight="false" outlineLevel="0" collapsed="false">
      <c r="A191" s="0" t="n">
        <v>187</v>
      </c>
      <c r="B191" s="4"/>
      <c r="C191" s="4" t="str">
        <f aca="false">IF(B191="","",B191-WEEKDAY(B191,2)+1)</f>
        <v/>
      </c>
      <c r="D191" s="4" t="str">
        <f aca="false">IF(B191="","",C191+6)</f>
        <v/>
      </c>
      <c r="E191" s="6" t="str">
        <f aca="false">IF(B191="","",DATE(YEAR(B191),MONTH(B191),1))</f>
        <v/>
      </c>
      <c r="J191" s="5"/>
      <c r="K191" s="5"/>
      <c r="L191" s="5" t="str">
        <f aca="false">IF(J191="","",J191-K191)</f>
        <v/>
      </c>
      <c r="O191" s="7"/>
    </row>
    <row r="192" customFormat="false" ht="13.5" hidden="false" customHeight="false" outlineLevel="0" collapsed="false">
      <c r="A192" s="0" t="n">
        <v>188</v>
      </c>
      <c r="B192" s="4"/>
      <c r="C192" s="4" t="str">
        <f aca="false">IF(B192="","",B192-WEEKDAY(B192,2)+1)</f>
        <v/>
      </c>
      <c r="D192" s="4" t="str">
        <f aca="false">IF(B192="","",C192+6)</f>
        <v/>
      </c>
      <c r="E192" s="6" t="str">
        <f aca="false">IF(B192="","",DATE(YEAR(B192),MONTH(B192),1))</f>
        <v/>
      </c>
      <c r="J192" s="5"/>
      <c r="K192" s="5"/>
      <c r="L192" s="5" t="str">
        <f aca="false">IF(J192="","",J192-K192)</f>
        <v/>
      </c>
      <c r="O192" s="7"/>
    </row>
    <row r="193" customFormat="false" ht="13.5" hidden="false" customHeight="false" outlineLevel="0" collapsed="false">
      <c r="A193" s="0" t="n">
        <v>189</v>
      </c>
      <c r="B193" s="4"/>
      <c r="C193" s="4" t="str">
        <f aca="false">IF(B193="","",B193-WEEKDAY(B193,2)+1)</f>
        <v/>
      </c>
      <c r="D193" s="4" t="str">
        <f aca="false">IF(B193="","",C193+6)</f>
        <v/>
      </c>
      <c r="E193" s="6" t="str">
        <f aca="false">IF(B193="","",DATE(YEAR(B193),MONTH(B193),1))</f>
        <v/>
      </c>
      <c r="J193" s="5"/>
      <c r="K193" s="5"/>
      <c r="L193" s="5" t="str">
        <f aca="false">IF(J193="","",J193-K193)</f>
        <v/>
      </c>
      <c r="O193" s="7"/>
    </row>
    <row r="194" customFormat="false" ht="13.5" hidden="false" customHeight="false" outlineLevel="0" collapsed="false">
      <c r="A194" s="0" t="n">
        <v>190</v>
      </c>
      <c r="B194" s="4"/>
      <c r="C194" s="4" t="str">
        <f aca="false">IF(B194="","",B194-WEEKDAY(B194,2)+1)</f>
        <v/>
      </c>
      <c r="D194" s="4" t="str">
        <f aca="false">IF(B194="","",C194+6)</f>
        <v/>
      </c>
      <c r="E194" s="6" t="str">
        <f aca="false">IF(B194="","",DATE(YEAR(B194),MONTH(B194),1))</f>
        <v/>
      </c>
      <c r="J194" s="5"/>
      <c r="K194" s="5"/>
      <c r="L194" s="5" t="str">
        <f aca="false">IF(J194="","",J194-K194)</f>
        <v/>
      </c>
      <c r="O194" s="7"/>
    </row>
    <row r="195" customFormat="false" ht="13.5" hidden="false" customHeight="false" outlineLevel="0" collapsed="false">
      <c r="A195" s="0" t="n">
        <v>191</v>
      </c>
      <c r="B195" s="4"/>
      <c r="C195" s="4" t="str">
        <f aca="false">IF(B195="","",B195-WEEKDAY(B195,2)+1)</f>
        <v/>
      </c>
      <c r="D195" s="4" t="str">
        <f aca="false">IF(B195="","",C195+6)</f>
        <v/>
      </c>
      <c r="E195" s="6" t="str">
        <f aca="false">IF(B195="","",DATE(YEAR(B195),MONTH(B195),1))</f>
        <v/>
      </c>
      <c r="J195" s="5"/>
      <c r="K195" s="5"/>
      <c r="L195" s="5" t="str">
        <f aca="false">IF(J195="","",J195-K195)</f>
        <v/>
      </c>
      <c r="O195" s="7"/>
    </row>
    <row r="196" customFormat="false" ht="13.5" hidden="false" customHeight="false" outlineLevel="0" collapsed="false">
      <c r="A196" s="0" t="n">
        <v>192</v>
      </c>
      <c r="B196" s="4"/>
      <c r="C196" s="4" t="str">
        <f aca="false">IF(B196="","",B196-WEEKDAY(B196,2)+1)</f>
        <v/>
      </c>
      <c r="D196" s="4" t="str">
        <f aca="false">IF(B196="","",C196+6)</f>
        <v/>
      </c>
      <c r="E196" s="6" t="str">
        <f aca="false">IF(B196="","",DATE(YEAR(B196),MONTH(B196),1))</f>
        <v/>
      </c>
      <c r="J196" s="5"/>
      <c r="K196" s="5"/>
      <c r="L196" s="5" t="str">
        <f aca="false">IF(J196="","",J196-K196)</f>
        <v/>
      </c>
      <c r="O196" s="7"/>
    </row>
    <row r="197" customFormat="false" ht="13.5" hidden="false" customHeight="false" outlineLevel="0" collapsed="false">
      <c r="A197" s="0" t="n">
        <v>193</v>
      </c>
      <c r="B197" s="4"/>
      <c r="C197" s="4" t="str">
        <f aca="false">IF(B197="","",B197-WEEKDAY(B197,2)+1)</f>
        <v/>
      </c>
      <c r="D197" s="4" t="str">
        <f aca="false">IF(B197="","",C197+6)</f>
        <v/>
      </c>
      <c r="E197" s="6" t="str">
        <f aca="false">IF(B197="","",DATE(YEAR(B197),MONTH(B197),1))</f>
        <v/>
      </c>
      <c r="J197" s="5"/>
      <c r="K197" s="5"/>
      <c r="L197" s="5" t="str">
        <f aca="false">IF(J197="","",J197-K197)</f>
        <v/>
      </c>
      <c r="O197" s="7"/>
    </row>
    <row r="198" customFormat="false" ht="13.5" hidden="false" customHeight="false" outlineLevel="0" collapsed="false">
      <c r="A198" s="0" t="n">
        <v>194</v>
      </c>
      <c r="B198" s="4"/>
      <c r="C198" s="4" t="str">
        <f aca="false">IF(B198="","",B198-WEEKDAY(B198,2)+1)</f>
        <v/>
      </c>
      <c r="D198" s="4" t="str">
        <f aca="false">IF(B198="","",C198+6)</f>
        <v/>
      </c>
      <c r="E198" s="6" t="str">
        <f aca="false">IF(B198="","",DATE(YEAR(B198),MONTH(B198),1))</f>
        <v/>
      </c>
      <c r="J198" s="5"/>
      <c r="K198" s="5"/>
      <c r="L198" s="5" t="str">
        <f aca="false">IF(J198="","",J198-K198)</f>
        <v/>
      </c>
      <c r="O198" s="7"/>
    </row>
    <row r="199" customFormat="false" ht="13.5" hidden="false" customHeight="false" outlineLevel="0" collapsed="false">
      <c r="A199" s="0" t="n">
        <v>195</v>
      </c>
      <c r="B199" s="4"/>
      <c r="C199" s="4" t="str">
        <f aca="false">IF(B199="","",B199-WEEKDAY(B199,2)+1)</f>
        <v/>
      </c>
      <c r="D199" s="4" t="str">
        <f aca="false">IF(B199="","",C199+6)</f>
        <v/>
      </c>
      <c r="E199" s="6" t="str">
        <f aca="false">IF(B199="","",DATE(YEAR(B199),MONTH(B199),1))</f>
        <v/>
      </c>
      <c r="J199" s="5"/>
      <c r="K199" s="5"/>
      <c r="L199" s="5" t="str">
        <f aca="false">IF(J199="","",J199-K199)</f>
        <v/>
      </c>
      <c r="O199" s="7"/>
    </row>
    <row r="200" customFormat="false" ht="13.5" hidden="false" customHeight="false" outlineLevel="0" collapsed="false">
      <c r="A200" s="0" t="n">
        <v>196</v>
      </c>
      <c r="B200" s="4"/>
      <c r="C200" s="4" t="str">
        <f aca="false">IF(B200="","",B200-WEEKDAY(B200,2)+1)</f>
        <v/>
      </c>
      <c r="D200" s="4" t="str">
        <f aca="false">IF(B200="","",C200+6)</f>
        <v/>
      </c>
      <c r="E200" s="6" t="str">
        <f aca="false">IF(B200="","",DATE(YEAR(B200),MONTH(B200),1))</f>
        <v/>
      </c>
      <c r="J200" s="5"/>
      <c r="K200" s="5"/>
      <c r="L200" s="5" t="str">
        <f aca="false">IF(J200="","",J200-K200)</f>
        <v/>
      </c>
      <c r="O200" s="7"/>
    </row>
    <row r="201" customFormat="false" ht="13.5" hidden="false" customHeight="false" outlineLevel="0" collapsed="false">
      <c r="A201" s="0" t="n">
        <v>197</v>
      </c>
      <c r="B201" s="4"/>
      <c r="C201" s="4" t="str">
        <f aca="false">IF(B201="","",B201-WEEKDAY(B201,2)+1)</f>
        <v/>
      </c>
      <c r="D201" s="4" t="str">
        <f aca="false">IF(B201="","",C201+6)</f>
        <v/>
      </c>
      <c r="E201" s="6" t="str">
        <f aca="false">IF(B201="","",DATE(YEAR(B201),MONTH(B201),1))</f>
        <v/>
      </c>
      <c r="J201" s="5"/>
      <c r="K201" s="5"/>
      <c r="L201" s="5" t="str">
        <f aca="false">IF(J201="","",J201-K201)</f>
        <v/>
      </c>
      <c r="O201" s="7"/>
    </row>
    <row r="202" customFormat="false" ht="13.5" hidden="false" customHeight="false" outlineLevel="0" collapsed="false">
      <c r="A202" s="0" t="n">
        <v>198</v>
      </c>
      <c r="B202" s="4"/>
      <c r="C202" s="4" t="str">
        <f aca="false">IF(B202="","",B202-WEEKDAY(B202,2)+1)</f>
        <v/>
      </c>
      <c r="D202" s="4" t="str">
        <f aca="false">IF(B202="","",C202+6)</f>
        <v/>
      </c>
      <c r="E202" s="6" t="str">
        <f aca="false">IF(B202="","",DATE(YEAR(B202),MONTH(B202),1))</f>
        <v/>
      </c>
      <c r="J202" s="5"/>
      <c r="K202" s="5"/>
      <c r="L202" s="5" t="str">
        <f aca="false">IF(J202="","",J202-K202)</f>
        <v/>
      </c>
      <c r="O202" s="7"/>
    </row>
    <row r="203" customFormat="false" ht="13.5" hidden="false" customHeight="false" outlineLevel="0" collapsed="false">
      <c r="A203" s="0" t="n">
        <v>199</v>
      </c>
      <c r="B203" s="4"/>
      <c r="C203" s="4" t="str">
        <f aca="false">IF(B203="","",B203-WEEKDAY(B203,2)+1)</f>
        <v/>
      </c>
      <c r="D203" s="4" t="str">
        <f aca="false">IF(B203="","",C203+6)</f>
        <v/>
      </c>
      <c r="E203" s="6" t="str">
        <f aca="false">IF(B203="","",DATE(YEAR(B203),MONTH(B203),1))</f>
        <v/>
      </c>
      <c r="J203" s="5"/>
      <c r="K203" s="5"/>
      <c r="L203" s="5" t="str">
        <f aca="false">IF(J203="","",J203-K203)</f>
        <v/>
      </c>
      <c r="O203" s="7"/>
    </row>
    <row r="204" customFormat="false" ht="13.5" hidden="false" customHeight="false" outlineLevel="0" collapsed="false">
      <c r="A204" s="0" t="n">
        <v>200</v>
      </c>
      <c r="B204" s="4"/>
      <c r="C204" s="4" t="str">
        <f aca="false">IF(B204="","",B204-WEEKDAY(B204,2)+1)</f>
        <v/>
      </c>
      <c r="D204" s="4" t="str">
        <f aca="false">IF(B204="","",C204+6)</f>
        <v/>
      </c>
      <c r="E204" s="6" t="str">
        <f aca="false">IF(B204="","",DATE(YEAR(B204),MONTH(B204),1))</f>
        <v/>
      </c>
      <c r="J204" s="5"/>
      <c r="K204" s="5"/>
      <c r="L204" s="5" t="str">
        <f aca="false">IF(J204="","",J204-K204)</f>
        <v/>
      </c>
      <c r="O204" s="7"/>
    </row>
    <row r="205" customFormat="false" ht="13.5" hidden="false" customHeight="false" outlineLevel="0" collapsed="false">
      <c r="A205" s="0" t="n">
        <v>201</v>
      </c>
      <c r="B205" s="4"/>
      <c r="C205" s="4" t="str">
        <f aca="false">IF(B205="","",B205-WEEKDAY(B205,2)+1)</f>
        <v/>
      </c>
      <c r="D205" s="4" t="str">
        <f aca="false">IF(B205="","",C205+6)</f>
        <v/>
      </c>
      <c r="E205" s="6" t="str">
        <f aca="false">IF(B205="","",DATE(YEAR(B205),MONTH(B205),1))</f>
        <v/>
      </c>
      <c r="J205" s="5"/>
      <c r="K205" s="5"/>
      <c r="L205" s="5" t="str">
        <f aca="false">IF(J205="","",J205-K205)</f>
        <v/>
      </c>
      <c r="O205" s="7"/>
    </row>
    <row r="206" customFormat="false" ht="13.5" hidden="false" customHeight="false" outlineLevel="0" collapsed="false">
      <c r="A206" s="0" t="n">
        <v>202</v>
      </c>
      <c r="B206" s="4"/>
      <c r="C206" s="4" t="str">
        <f aca="false">IF(B206="","",B206-WEEKDAY(B206,2)+1)</f>
        <v/>
      </c>
      <c r="D206" s="4" t="str">
        <f aca="false">IF(B206="","",C206+6)</f>
        <v/>
      </c>
      <c r="E206" s="6" t="str">
        <f aca="false">IF(B206="","",DATE(YEAR(B206),MONTH(B206),1))</f>
        <v/>
      </c>
      <c r="J206" s="5"/>
      <c r="K206" s="5"/>
      <c r="L206" s="5" t="str">
        <f aca="false">IF(J206="","",J206-K206)</f>
        <v/>
      </c>
      <c r="O206" s="7"/>
    </row>
    <row r="207" customFormat="false" ht="13.5" hidden="false" customHeight="false" outlineLevel="0" collapsed="false">
      <c r="A207" s="0" t="n">
        <v>203</v>
      </c>
      <c r="B207" s="4"/>
      <c r="C207" s="4" t="str">
        <f aca="false">IF(B207="","",B207-WEEKDAY(B207,2)+1)</f>
        <v/>
      </c>
      <c r="D207" s="4" t="str">
        <f aca="false">IF(B207="","",C207+6)</f>
        <v/>
      </c>
      <c r="E207" s="6" t="str">
        <f aca="false">IF(B207="","",DATE(YEAR(B207),MONTH(B207),1))</f>
        <v/>
      </c>
      <c r="J207" s="5"/>
      <c r="K207" s="5"/>
      <c r="L207" s="5" t="str">
        <f aca="false">IF(J207="","",J207-K207)</f>
        <v/>
      </c>
      <c r="O207" s="7"/>
    </row>
    <row r="208" customFormat="false" ht="13.5" hidden="false" customHeight="false" outlineLevel="0" collapsed="false">
      <c r="A208" s="0" t="n">
        <v>204</v>
      </c>
      <c r="B208" s="4"/>
      <c r="C208" s="4" t="str">
        <f aca="false">IF(B208="","",B208-WEEKDAY(B208,2)+1)</f>
        <v/>
      </c>
      <c r="D208" s="4" t="str">
        <f aca="false">IF(B208="","",C208+6)</f>
        <v/>
      </c>
      <c r="E208" s="6" t="str">
        <f aca="false">IF(B208="","",DATE(YEAR(B208),MONTH(B208),1))</f>
        <v/>
      </c>
      <c r="J208" s="5"/>
      <c r="K208" s="5"/>
      <c r="L208" s="5" t="str">
        <f aca="false">IF(J208="","",J208-K208)</f>
        <v/>
      </c>
      <c r="O208" s="7"/>
    </row>
    <row r="209" customFormat="false" ht="13.5" hidden="false" customHeight="false" outlineLevel="0" collapsed="false">
      <c r="A209" s="0" t="n">
        <v>205</v>
      </c>
      <c r="B209" s="4"/>
      <c r="C209" s="4" t="str">
        <f aca="false">IF(B209="","",B209-WEEKDAY(B209,2)+1)</f>
        <v/>
      </c>
      <c r="D209" s="4" t="str">
        <f aca="false">IF(B209="","",C209+6)</f>
        <v/>
      </c>
      <c r="E209" s="6" t="str">
        <f aca="false">IF(B209="","",DATE(YEAR(B209),MONTH(B209),1))</f>
        <v/>
      </c>
      <c r="J209" s="5"/>
      <c r="K209" s="5"/>
      <c r="L209" s="5" t="str">
        <f aca="false">IF(J209="","",J209-K209)</f>
        <v/>
      </c>
      <c r="O209" s="7"/>
    </row>
    <row r="210" customFormat="false" ht="13.5" hidden="false" customHeight="false" outlineLevel="0" collapsed="false">
      <c r="A210" s="0" t="n">
        <v>206</v>
      </c>
      <c r="B210" s="4"/>
      <c r="C210" s="4" t="str">
        <f aca="false">IF(B210="","",B210-WEEKDAY(B210,2)+1)</f>
        <v/>
      </c>
      <c r="D210" s="4" t="str">
        <f aca="false">IF(B210="","",C210+6)</f>
        <v/>
      </c>
      <c r="E210" s="6" t="str">
        <f aca="false">IF(B210="","",DATE(YEAR(B210),MONTH(B210),1))</f>
        <v/>
      </c>
      <c r="J210" s="5"/>
      <c r="K210" s="5"/>
      <c r="L210" s="5" t="str">
        <f aca="false">IF(J210="","",J210-K210)</f>
        <v/>
      </c>
      <c r="O210" s="7"/>
    </row>
    <row r="211" customFormat="false" ht="13.5" hidden="false" customHeight="false" outlineLevel="0" collapsed="false">
      <c r="A211" s="0" t="n">
        <v>207</v>
      </c>
      <c r="B211" s="4"/>
      <c r="C211" s="4" t="str">
        <f aca="false">IF(B211="","",B211-WEEKDAY(B211,2)+1)</f>
        <v/>
      </c>
      <c r="D211" s="4" t="str">
        <f aca="false">IF(B211="","",C211+6)</f>
        <v/>
      </c>
      <c r="E211" s="6" t="str">
        <f aca="false">IF(B211="","",DATE(YEAR(B211),MONTH(B211),1))</f>
        <v/>
      </c>
      <c r="J211" s="5"/>
      <c r="K211" s="5"/>
      <c r="L211" s="5" t="str">
        <f aca="false">IF(J211="","",J211-K211)</f>
        <v/>
      </c>
      <c r="O211" s="7"/>
    </row>
    <row r="212" customFormat="false" ht="13.5" hidden="false" customHeight="false" outlineLevel="0" collapsed="false">
      <c r="A212" s="0" t="n">
        <v>208</v>
      </c>
      <c r="B212" s="4"/>
      <c r="C212" s="4" t="str">
        <f aca="false">IF(B212="","",B212-WEEKDAY(B212,2)+1)</f>
        <v/>
      </c>
      <c r="D212" s="4" t="str">
        <f aca="false">IF(B212="","",C212+6)</f>
        <v/>
      </c>
      <c r="E212" s="6" t="str">
        <f aca="false">IF(B212="","",DATE(YEAR(B212),MONTH(B212),1))</f>
        <v/>
      </c>
      <c r="J212" s="5"/>
      <c r="K212" s="5"/>
      <c r="L212" s="5" t="str">
        <f aca="false">IF(J212="","",J212-K212)</f>
        <v/>
      </c>
      <c r="O212" s="7"/>
    </row>
    <row r="213" customFormat="false" ht="13.5" hidden="false" customHeight="false" outlineLevel="0" collapsed="false">
      <c r="A213" s="0" t="n">
        <v>209</v>
      </c>
      <c r="B213" s="4"/>
      <c r="C213" s="4" t="str">
        <f aca="false">IF(B213="","",B213-WEEKDAY(B213,2)+1)</f>
        <v/>
      </c>
      <c r="D213" s="4" t="str">
        <f aca="false">IF(B213="","",C213+6)</f>
        <v/>
      </c>
      <c r="E213" s="6" t="str">
        <f aca="false">IF(B213="","",DATE(YEAR(B213),MONTH(B213),1))</f>
        <v/>
      </c>
      <c r="J213" s="5"/>
      <c r="K213" s="5"/>
      <c r="L213" s="5" t="str">
        <f aca="false">IF(J213="","",J213-K213)</f>
        <v/>
      </c>
      <c r="O213" s="7"/>
    </row>
    <row r="214" customFormat="false" ht="13.5" hidden="false" customHeight="false" outlineLevel="0" collapsed="false">
      <c r="A214" s="0" t="n">
        <v>210</v>
      </c>
      <c r="B214" s="4"/>
      <c r="C214" s="4" t="str">
        <f aca="false">IF(B214="","",B214-WEEKDAY(B214,2)+1)</f>
        <v/>
      </c>
      <c r="D214" s="4" t="str">
        <f aca="false">IF(B214="","",C214+6)</f>
        <v/>
      </c>
      <c r="E214" s="6" t="str">
        <f aca="false">IF(B214="","",DATE(YEAR(B214),MONTH(B214),1))</f>
        <v/>
      </c>
      <c r="J214" s="5"/>
      <c r="K214" s="5"/>
      <c r="L214" s="5" t="str">
        <f aca="false">IF(J214="","",J214-K214)</f>
        <v/>
      </c>
      <c r="O214" s="7"/>
    </row>
    <row r="215" customFormat="false" ht="13.5" hidden="false" customHeight="false" outlineLevel="0" collapsed="false">
      <c r="A215" s="0" t="n">
        <v>211</v>
      </c>
      <c r="B215" s="4"/>
      <c r="C215" s="4" t="str">
        <f aca="false">IF(B215="","",B215-WEEKDAY(B215,2)+1)</f>
        <v/>
      </c>
      <c r="D215" s="4" t="str">
        <f aca="false">IF(B215="","",C215+6)</f>
        <v/>
      </c>
      <c r="E215" s="6" t="str">
        <f aca="false">IF(B215="","",DATE(YEAR(B215),MONTH(B215),1))</f>
        <v/>
      </c>
      <c r="J215" s="5"/>
      <c r="K215" s="5"/>
      <c r="L215" s="5" t="str">
        <f aca="false">IF(J215="","",J215-K215)</f>
        <v/>
      </c>
      <c r="O215" s="7"/>
    </row>
    <row r="216" customFormat="false" ht="13.5" hidden="false" customHeight="false" outlineLevel="0" collapsed="false">
      <c r="A216" s="0" t="n">
        <v>212</v>
      </c>
      <c r="B216" s="4"/>
      <c r="C216" s="4" t="str">
        <f aca="false">IF(B216="","",B216-WEEKDAY(B216,2)+1)</f>
        <v/>
      </c>
      <c r="D216" s="4" t="str">
        <f aca="false">IF(B216="","",C216+6)</f>
        <v/>
      </c>
      <c r="E216" s="6" t="str">
        <f aca="false">IF(B216="","",DATE(YEAR(B216),MONTH(B216),1))</f>
        <v/>
      </c>
      <c r="J216" s="5"/>
      <c r="K216" s="5"/>
      <c r="L216" s="5" t="str">
        <f aca="false">IF(J216="","",J216-K216)</f>
        <v/>
      </c>
      <c r="O216" s="7"/>
    </row>
    <row r="217" customFormat="false" ht="13.5" hidden="false" customHeight="false" outlineLevel="0" collapsed="false">
      <c r="A217" s="0" t="n">
        <v>213</v>
      </c>
      <c r="B217" s="4"/>
      <c r="C217" s="4" t="str">
        <f aca="false">IF(B217="","",B217-WEEKDAY(B217,2)+1)</f>
        <v/>
      </c>
      <c r="D217" s="4" t="str">
        <f aca="false">IF(B217="","",C217+6)</f>
        <v/>
      </c>
      <c r="E217" s="6" t="str">
        <f aca="false">IF(B217="","",DATE(YEAR(B217),MONTH(B217),1))</f>
        <v/>
      </c>
      <c r="J217" s="5"/>
      <c r="K217" s="5"/>
      <c r="L217" s="5" t="str">
        <f aca="false">IF(J217="","",J217-K217)</f>
        <v/>
      </c>
      <c r="O217" s="7"/>
    </row>
    <row r="218" customFormat="false" ht="13.5" hidden="false" customHeight="false" outlineLevel="0" collapsed="false">
      <c r="A218" s="0" t="n">
        <v>214</v>
      </c>
      <c r="B218" s="4"/>
      <c r="C218" s="4" t="str">
        <f aca="false">IF(B218="","",B218-WEEKDAY(B218,2)+1)</f>
        <v/>
      </c>
      <c r="D218" s="4" t="str">
        <f aca="false">IF(B218="","",C218+6)</f>
        <v/>
      </c>
      <c r="E218" s="6" t="str">
        <f aca="false">IF(B218="","",DATE(YEAR(B218),MONTH(B218),1))</f>
        <v/>
      </c>
      <c r="J218" s="5"/>
      <c r="K218" s="5"/>
      <c r="L218" s="5" t="str">
        <f aca="false">IF(J218="","",J218-K218)</f>
        <v/>
      </c>
      <c r="O218" s="7"/>
    </row>
    <row r="219" customFormat="false" ht="13.5" hidden="false" customHeight="false" outlineLevel="0" collapsed="false">
      <c r="A219" s="0" t="n">
        <v>215</v>
      </c>
      <c r="B219" s="4"/>
      <c r="C219" s="4" t="str">
        <f aca="false">IF(B219="","",B219-WEEKDAY(B219,2)+1)</f>
        <v/>
      </c>
      <c r="D219" s="4" t="str">
        <f aca="false">IF(B219="","",C219+6)</f>
        <v/>
      </c>
      <c r="E219" s="6" t="str">
        <f aca="false">IF(B219="","",DATE(YEAR(B219),MONTH(B219),1))</f>
        <v/>
      </c>
      <c r="J219" s="5"/>
      <c r="K219" s="5"/>
      <c r="L219" s="5" t="str">
        <f aca="false">IF(J219="","",J219-K219)</f>
        <v/>
      </c>
      <c r="O219" s="7"/>
    </row>
    <row r="220" customFormat="false" ht="13.5" hidden="false" customHeight="false" outlineLevel="0" collapsed="false">
      <c r="A220" s="0" t="n">
        <v>216</v>
      </c>
      <c r="B220" s="4"/>
      <c r="C220" s="4" t="str">
        <f aca="false">IF(B220="","",B220-WEEKDAY(B220,2)+1)</f>
        <v/>
      </c>
      <c r="D220" s="4" t="str">
        <f aca="false">IF(B220="","",C220+6)</f>
        <v/>
      </c>
      <c r="E220" s="6" t="str">
        <f aca="false">IF(B220="","",DATE(YEAR(B220),MONTH(B220),1))</f>
        <v/>
      </c>
      <c r="J220" s="5"/>
      <c r="K220" s="5"/>
      <c r="L220" s="5" t="str">
        <f aca="false">IF(J220="","",J220-K220)</f>
        <v/>
      </c>
      <c r="O220" s="7"/>
    </row>
    <row r="221" customFormat="false" ht="13.5" hidden="false" customHeight="false" outlineLevel="0" collapsed="false">
      <c r="A221" s="0" t="n">
        <v>217</v>
      </c>
      <c r="B221" s="4"/>
      <c r="C221" s="4" t="str">
        <f aca="false">IF(B221="","",B221-WEEKDAY(B221,2)+1)</f>
        <v/>
      </c>
      <c r="D221" s="4" t="str">
        <f aca="false">IF(B221="","",C221+6)</f>
        <v/>
      </c>
      <c r="E221" s="6" t="str">
        <f aca="false">IF(B221="","",DATE(YEAR(B221),MONTH(B221),1))</f>
        <v/>
      </c>
      <c r="J221" s="5"/>
      <c r="K221" s="5"/>
      <c r="L221" s="5" t="str">
        <f aca="false">IF(J221="","",J221-K221)</f>
        <v/>
      </c>
      <c r="O221" s="7"/>
    </row>
    <row r="222" customFormat="false" ht="13.5" hidden="false" customHeight="false" outlineLevel="0" collapsed="false">
      <c r="A222" s="0" t="n">
        <v>218</v>
      </c>
      <c r="B222" s="4"/>
      <c r="C222" s="4" t="str">
        <f aca="false">IF(B222="","",B222-WEEKDAY(B222,2)+1)</f>
        <v/>
      </c>
      <c r="D222" s="4" t="str">
        <f aca="false">IF(B222="","",C222+6)</f>
        <v/>
      </c>
      <c r="E222" s="6" t="str">
        <f aca="false">IF(B222="","",DATE(YEAR(B222),MONTH(B222),1))</f>
        <v/>
      </c>
      <c r="J222" s="5"/>
      <c r="K222" s="5"/>
      <c r="L222" s="5" t="str">
        <f aca="false">IF(J222="","",J222-K222)</f>
        <v/>
      </c>
      <c r="O222" s="7"/>
    </row>
    <row r="223" customFormat="false" ht="13.5" hidden="false" customHeight="false" outlineLevel="0" collapsed="false">
      <c r="A223" s="0" t="n">
        <v>219</v>
      </c>
      <c r="B223" s="4"/>
      <c r="C223" s="4" t="str">
        <f aca="false">IF(B223="","",B223-WEEKDAY(B223,2)+1)</f>
        <v/>
      </c>
      <c r="D223" s="4" t="str">
        <f aca="false">IF(B223="","",C223+6)</f>
        <v/>
      </c>
      <c r="E223" s="6" t="str">
        <f aca="false">IF(B223="","",DATE(YEAR(B223),MONTH(B223),1))</f>
        <v/>
      </c>
      <c r="J223" s="5"/>
      <c r="K223" s="5"/>
      <c r="L223" s="5" t="str">
        <f aca="false">IF(J223="","",J223-K223)</f>
        <v/>
      </c>
      <c r="O223" s="7"/>
    </row>
    <row r="224" customFormat="false" ht="13.5" hidden="false" customHeight="false" outlineLevel="0" collapsed="false">
      <c r="A224" s="0" t="n">
        <v>220</v>
      </c>
      <c r="B224" s="4"/>
      <c r="C224" s="4" t="str">
        <f aca="false">IF(B224="","",B224-WEEKDAY(B224,2)+1)</f>
        <v/>
      </c>
      <c r="D224" s="4" t="str">
        <f aca="false">IF(B224="","",C224+6)</f>
        <v/>
      </c>
      <c r="E224" s="6" t="str">
        <f aca="false">IF(B224="","",DATE(YEAR(B224),MONTH(B224),1))</f>
        <v/>
      </c>
      <c r="J224" s="5"/>
      <c r="K224" s="5"/>
      <c r="L224" s="5" t="str">
        <f aca="false">IF(J224="","",J224-K224)</f>
        <v/>
      </c>
      <c r="O224" s="7"/>
    </row>
    <row r="225" customFormat="false" ht="13.5" hidden="false" customHeight="false" outlineLevel="0" collapsed="false">
      <c r="A225" s="0" t="n">
        <v>221</v>
      </c>
      <c r="B225" s="4"/>
      <c r="C225" s="4" t="str">
        <f aca="false">IF(B225="","",B225-WEEKDAY(B225,2)+1)</f>
        <v/>
      </c>
      <c r="D225" s="4" t="str">
        <f aca="false">IF(B225="","",C225+6)</f>
        <v/>
      </c>
      <c r="E225" s="6" t="str">
        <f aca="false">IF(B225="","",DATE(YEAR(B225),MONTH(B225),1))</f>
        <v/>
      </c>
      <c r="J225" s="5"/>
      <c r="K225" s="5"/>
      <c r="L225" s="5" t="str">
        <f aca="false">IF(J225="","",J225-K225)</f>
        <v/>
      </c>
      <c r="O225" s="7"/>
    </row>
    <row r="226" customFormat="false" ht="13.5" hidden="false" customHeight="false" outlineLevel="0" collapsed="false">
      <c r="A226" s="0" t="n">
        <v>222</v>
      </c>
      <c r="B226" s="4"/>
      <c r="C226" s="4" t="str">
        <f aca="false">IF(B226="","",B226-WEEKDAY(B226,2)+1)</f>
        <v/>
      </c>
      <c r="D226" s="4" t="str">
        <f aca="false">IF(B226="","",C226+6)</f>
        <v/>
      </c>
      <c r="E226" s="6" t="str">
        <f aca="false">IF(B226="","",DATE(YEAR(B226),MONTH(B226),1))</f>
        <v/>
      </c>
      <c r="J226" s="5"/>
      <c r="K226" s="5"/>
      <c r="L226" s="5" t="str">
        <f aca="false">IF(J226="","",J226-K226)</f>
        <v/>
      </c>
      <c r="O226" s="7"/>
    </row>
    <row r="227" customFormat="false" ht="13.5" hidden="false" customHeight="false" outlineLevel="0" collapsed="false">
      <c r="A227" s="0" t="n">
        <v>223</v>
      </c>
      <c r="B227" s="4"/>
      <c r="C227" s="4" t="str">
        <f aca="false">IF(B227="","",B227-WEEKDAY(B227,2)+1)</f>
        <v/>
      </c>
      <c r="D227" s="4" t="str">
        <f aca="false">IF(B227="","",C227+6)</f>
        <v/>
      </c>
      <c r="E227" s="6" t="str">
        <f aca="false">IF(B227="","",DATE(YEAR(B227),MONTH(B227),1))</f>
        <v/>
      </c>
      <c r="J227" s="5"/>
      <c r="K227" s="5"/>
      <c r="L227" s="5" t="str">
        <f aca="false">IF(J227="","",J227-K227)</f>
        <v/>
      </c>
      <c r="O227" s="7"/>
    </row>
    <row r="228" customFormat="false" ht="13.5" hidden="false" customHeight="false" outlineLevel="0" collapsed="false">
      <c r="A228" s="0" t="n">
        <v>224</v>
      </c>
      <c r="B228" s="4"/>
      <c r="C228" s="4" t="str">
        <f aca="false">IF(B228="","",B228-WEEKDAY(B228,2)+1)</f>
        <v/>
      </c>
      <c r="D228" s="4" t="str">
        <f aca="false">IF(B228="","",C228+6)</f>
        <v/>
      </c>
      <c r="E228" s="6" t="str">
        <f aca="false">IF(B228="","",DATE(YEAR(B228),MONTH(B228),1))</f>
        <v/>
      </c>
      <c r="J228" s="5"/>
      <c r="K228" s="5"/>
      <c r="L228" s="5" t="str">
        <f aca="false">IF(J228="","",J228-K228)</f>
        <v/>
      </c>
      <c r="O228" s="7"/>
    </row>
    <row r="229" customFormat="false" ht="13.5" hidden="false" customHeight="false" outlineLevel="0" collapsed="false">
      <c r="A229" s="0" t="n">
        <v>225</v>
      </c>
      <c r="B229" s="4"/>
      <c r="C229" s="4" t="str">
        <f aca="false">IF(B229="","",B229-WEEKDAY(B229,2)+1)</f>
        <v/>
      </c>
      <c r="D229" s="4" t="str">
        <f aca="false">IF(B229="","",C229+6)</f>
        <v/>
      </c>
      <c r="E229" s="6" t="str">
        <f aca="false">IF(B229="","",DATE(YEAR(B229),MONTH(B229),1))</f>
        <v/>
      </c>
      <c r="J229" s="5"/>
      <c r="K229" s="5"/>
      <c r="L229" s="5" t="str">
        <f aca="false">IF(J229="","",J229-K229)</f>
        <v/>
      </c>
      <c r="O229" s="7"/>
    </row>
    <row r="230" customFormat="false" ht="13.5" hidden="false" customHeight="false" outlineLevel="0" collapsed="false">
      <c r="A230" s="0" t="n">
        <v>226</v>
      </c>
      <c r="B230" s="4"/>
      <c r="C230" s="4" t="str">
        <f aca="false">IF(B230="","",B230-WEEKDAY(B230,2)+1)</f>
        <v/>
      </c>
      <c r="D230" s="4" t="str">
        <f aca="false">IF(B230="","",C230+6)</f>
        <v/>
      </c>
      <c r="E230" s="6" t="str">
        <f aca="false">IF(B230="","",DATE(YEAR(B230),MONTH(B230),1))</f>
        <v/>
      </c>
      <c r="J230" s="5"/>
      <c r="K230" s="5"/>
      <c r="L230" s="5" t="str">
        <f aca="false">IF(J230="","",J230-K230)</f>
        <v/>
      </c>
      <c r="O230" s="7"/>
    </row>
    <row r="231" customFormat="false" ht="13.5" hidden="false" customHeight="false" outlineLevel="0" collapsed="false">
      <c r="A231" s="0" t="n">
        <v>227</v>
      </c>
      <c r="B231" s="4"/>
      <c r="C231" s="4" t="str">
        <f aca="false">IF(B231="","",B231-WEEKDAY(B231,2)+1)</f>
        <v/>
      </c>
      <c r="D231" s="4" t="str">
        <f aca="false">IF(B231="","",C231+6)</f>
        <v/>
      </c>
      <c r="E231" s="6" t="str">
        <f aca="false">IF(B231="","",DATE(YEAR(B231),MONTH(B231),1))</f>
        <v/>
      </c>
      <c r="J231" s="5"/>
      <c r="K231" s="5"/>
      <c r="L231" s="5" t="str">
        <f aca="false">IF(J231="","",J231-K231)</f>
        <v/>
      </c>
      <c r="O231" s="7"/>
    </row>
    <row r="232" customFormat="false" ht="13.5" hidden="false" customHeight="false" outlineLevel="0" collapsed="false">
      <c r="A232" s="0" t="n">
        <v>228</v>
      </c>
      <c r="B232" s="4"/>
      <c r="C232" s="4" t="str">
        <f aca="false">IF(B232="","",B232-WEEKDAY(B232,2)+1)</f>
        <v/>
      </c>
      <c r="D232" s="4" t="str">
        <f aca="false">IF(B232="","",C232+6)</f>
        <v/>
      </c>
      <c r="E232" s="6" t="str">
        <f aca="false">IF(B232="","",DATE(YEAR(B232),MONTH(B232),1))</f>
        <v/>
      </c>
      <c r="J232" s="5"/>
      <c r="K232" s="5"/>
      <c r="L232" s="5" t="str">
        <f aca="false">IF(J232="","",J232-K232)</f>
        <v/>
      </c>
      <c r="O232" s="7"/>
    </row>
    <row r="233" customFormat="false" ht="13.5" hidden="false" customHeight="false" outlineLevel="0" collapsed="false">
      <c r="A233" s="0" t="n">
        <v>229</v>
      </c>
      <c r="B233" s="4"/>
      <c r="C233" s="4" t="str">
        <f aca="false">IF(B233="","",B233-WEEKDAY(B233,2)+1)</f>
        <v/>
      </c>
      <c r="D233" s="4" t="str">
        <f aca="false">IF(B233="","",C233+6)</f>
        <v/>
      </c>
      <c r="E233" s="6" t="str">
        <f aca="false">IF(B233="","",DATE(YEAR(B233),MONTH(B233),1))</f>
        <v/>
      </c>
      <c r="J233" s="5"/>
      <c r="K233" s="5"/>
      <c r="L233" s="5" t="str">
        <f aca="false">IF(J233="","",J233-K233)</f>
        <v/>
      </c>
      <c r="O233" s="7"/>
    </row>
    <row r="234" customFormat="false" ht="13.5" hidden="false" customHeight="false" outlineLevel="0" collapsed="false">
      <c r="A234" s="0" t="n">
        <v>230</v>
      </c>
      <c r="B234" s="4"/>
      <c r="C234" s="4" t="str">
        <f aca="false">IF(B234="","",B234-WEEKDAY(B234,2)+1)</f>
        <v/>
      </c>
      <c r="D234" s="4" t="str">
        <f aca="false">IF(B234="","",C234+6)</f>
        <v/>
      </c>
      <c r="E234" s="6" t="str">
        <f aca="false">IF(B234="","",DATE(YEAR(B234),MONTH(B234),1))</f>
        <v/>
      </c>
      <c r="J234" s="5"/>
      <c r="K234" s="5"/>
      <c r="L234" s="5" t="str">
        <f aca="false">IF(J234="","",J234-K234)</f>
        <v/>
      </c>
      <c r="O234" s="7"/>
    </row>
    <row r="235" customFormat="false" ht="13.5" hidden="false" customHeight="false" outlineLevel="0" collapsed="false">
      <c r="A235" s="0" t="n">
        <v>231</v>
      </c>
      <c r="B235" s="4"/>
      <c r="C235" s="4" t="str">
        <f aca="false">IF(B235="","",B235-WEEKDAY(B235,2)+1)</f>
        <v/>
      </c>
      <c r="D235" s="4" t="str">
        <f aca="false">IF(B235="","",C235+6)</f>
        <v/>
      </c>
      <c r="E235" s="6" t="str">
        <f aca="false">IF(B235="","",DATE(YEAR(B235),MONTH(B235),1))</f>
        <v/>
      </c>
      <c r="J235" s="5"/>
      <c r="K235" s="5"/>
      <c r="L235" s="5" t="str">
        <f aca="false">IF(J235="","",J235-K235)</f>
        <v/>
      </c>
      <c r="O235" s="7"/>
    </row>
    <row r="236" customFormat="false" ht="13.5" hidden="false" customHeight="false" outlineLevel="0" collapsed="false">
      <c r="A236" s="0" t="n">
        <v>232</v>
      </c>
      <c r="B236" s="4"/>
      <c r="C236" s="4" t="str">
        <f aca="false">IF(B236="","",B236-WEEKDAY(B236,2)+1)</f>
        <v/>
      </c>
      <c r="D236" s="4" t="str">
        <f aca="false">IF(B236="","",C236+6)</f>
        <v/>
      </c>
      <c r="E236" s="6" t="str">
        <f aca="false">IF(B236="","",DATE(YEAR(B236),MONTH(B236),1))</f>
        <v/>
      </c>
      <c r="J236" s="5"/>
      <c r="K236" s="5"/>
      <c r="L236" s="5" t="str">
        <f aca="false">IF(J236="","",J236-K236)</f>
        <v/>
      </c>
      <c r="O236" s="7"/>
    </row>
    <row r="237" customFormat="false" ht="13.5" hidden="false" customHeight="false" outlineLevel="0" collapsed="false">
      <c r="A237" s="0" t="n">
        <v>233</v>
      </c>
      <c r="B237" s="4"/>
      <c r="C237" s="4" t="str">
        <f aca="false">IF(B237="","",B237-WEEKDAY(B237,2)+1)</f>
        <v/>
      </c>
      <c r="D237" s="4" t="str">
        <f aca="false">IF(B237="","",C237+6)</f>
        <v/>
      </c>
      <c r="E237" s="6" t="str">
        <f aca="false">IF(B237="","",DATE(YEAR(B237),MONTH(B237),1))</f>
        <v/>
      </c>
      <c r="J237" s="5"/>
      <c r="K237" s="5"/>
      <c r="L237" s="5" t="str">
        <f aca="false">IF(J237="","",J237-K237)</f>
        <v/>
      </c>
      <c r="O237" s="7"/>
    </row>
    <row r="238" customFormat="false" ht="13.5" hidden="false" customHeight="false" outlineLevel="0" collapsed="false">
      <c r="A238" s="0" t="n">
        <v>234</v>
      </c>
      <c r="B238" s="4"/>
      <c r="C238" s="4" t="str">
        <f aca="false">IF(B238="","",B238-WEEKDAY(B238,2)+1)</f>
        <v/>
      </c>
      <c r="D238" s="4" t="str">
        <f aca="false">IF(B238="","",C238+6)</f>
        <v/>
      </c>
      <c r="E238" s="6" t="str">
        <f aca="false">IF(B238="","",DATE(YEAR(B238),MONTH(B238),1))</f>
        <v/>
      </c>
      <c r="J238" s="5"/>
      <c r="K238" s="5"/>
      <c r="L238" s="5" t="str">
        <f aca="false">IF(J238="","",J238-K238)</f>
        <v/>
      </c>
      <c r="O238" s="7"/>
    </row>
    <row r="239" customFormat="false" ht="13.5" hidden="false" customHeight="false" outlineLevel="0" collapsed="false">
      <c r="A239" s="0" t="n">
        <v>235</v>
      </c>
      <c r="B239" s="4"/>
      <c r="C239" s="4" t="str">
        <f aca="false">IF(B239="","",B239-WEEKDAY(B239,2)+1)</f>
        <v/>
      </c>
      <c r="D239" s="4" t="str">
        <f aca="false">IF(B239="","",C239+6)</f>
        <v/>
      </c>
      <c r="E239" s="6" t="str">
        <f aca="false">IF(B239="","",DATE(YEAR(B239),MONTH(B239),1))</f>
        <v/>
      </c>
      <c r="J239" s="5"/>
      <c r="K239" s="5"/>
      <c r="L239" s="5" t="str">
        <f aca="false">IF(J239="","",J239-K239)</f>
        <v/>
      </c>
      <c r="O239" s="7"/>
    </row>
    <row r="240" customFormat="false" ht="13.5" hidden="false" customHeight="false" outlineLevel="0" collapsed="false">
      <c r="A240" s="0" t="n">
        <v>236</v>
      </c>
      <c r="B240" s="4"/>
      <c r="C240" s="4" t="str">
        <f aca="false">IF(B240="","",B240-WEEKDAY(B240,2)+1)</f>
        <v/>
      </c>
      <c r="D240" s="4" t="str">
        <f aca="false">IF(B240="","",C240+6)</f>
        <v/>
      </c>
      <c r="E240" s="6" t="str">
        <f aca="false">IF(B240="","",DATE(YEAR(B240),MONTH(B240),1))</f>
        <v/>
      </c>
      <c r="J240" s="5"/>
      <c r="K240" s="5"/>
      <c r="L240" s="5" t="str">
        <f aca="false">IF(J240="","",J240-K240)</f>
        <v/>
      </c>
      <c r="O240" s="7"/>
    </row>
    <row r="241" customFormat="false" ht="13.5" hidden="false" customHeight="false" outlineLevel="0" collapsed="false">
      <c r="A241" s="0" t="n">
        <v>237</v>
      </c>
      <c r="B241" s="4"/>
      <c r="C241" s="4" t="str">
        <f aca="false">IF(B241="","",B241-WEEKDAY(B241,2)+1)</f>
        <v/>
      </c>
      <c r="D241" s="4" t="str">
        <f aca="false">IF(B241="","",C241+6)</f>
        <v/>
      </c>
      <c r="E241" s="6" t="str">
        <f aca="false">IF(B241="","",DATE(YEAR(B241),MONTH(B241),1))</f>
        <v/>
      </c>
      <c r="J241" s="5"/>
      <c r="K241" s="5"/>
      <c r="L241" s="5" t="str">
        <f aca="false">IF(J241="","",J241-K241)</f>
        <v/>
      </c>
      <c r="O241" s="7"/>
    </row>
    <row r="242" customFormat="false" ht="13.5" hidden="false" customHeight="false" outlineLevel="0" collapsed="false">
      <c r="A242" s="0" t="n">
        <v>238</v>
      </c>
      <c r="B242" s="4"/>
      <c r="C242" s="4" t="str">
        <f aca="false">IF(B242="","",B242-WEEKDAY(B242,2)+1)</f>
        <v/>
      </c>
      <c r="D242" s="4" t="str">
        <f aca="false">IF(B242="","",C242+6)</f>
        <v/>
      </c>
      <c r="E242" s="6" t="str">
        <f aca="false">IF(B242="","",DATE(YEAR(B242),MONTH(B242),1))</f>
        <v/>
      </c>
      <c r="J242" s="5"/>
      <c r="K242" s="5"/>
      <c r="L242" s="5" t="str">
        <f aca="false">IF(J242="","",J242-K242)</f>
        <v/>
      </c>
      <c r="O242" s="7"/>
    </row>
    <row r="243" customFormat="false" ht="13.5" hidden="false" customHeight="false" outlineLevel="0" collapsed="false">
      <c r="A243" s="0" t="n">
        <v>239</v>
      </c>
      <c r="B243" s="4"/>
      <c r="C243" s="4" t="str">
        <f aca="false">IF(B243="","",B243-WEEKDAY(B243,2)+1)</f>
        <v/>
      </c>
      <c r="D243" s="4" t="str">
        <f aca="false">IF(B243="","",C243+6)</f>
        <v/>
      </c>
      <c r="E243" s="6" t="str">
        <f aca="false">IF(B243="","",DATE(YEAR(B243),MONTH(B243),1))</f>
        <v/>
      </c>
      <c r="J243" s="5"/>
      <c r="K243" s="5"/>
      <c r="L243" s="5" t="str">
        <f aca="false">IF(J243="","",J243-K243)</f>
        <v/>
      </c>
      <c r="O243" s="7"/>
    </row>
    <row r="244" customFormat="false" ht="13.5" hidden="false" customHeight="false" outlineLevel="0" collapsed="false">
      <c r="A244" s="0" t="n">
        <v>240</v>
      </c>
      <c r="B244" s="4"/>
      <c r="C244" s="4" t="str">
        <f aca="false">IF(B244="","",B244-WEEKDAY(B244,2)+1)</f>
        <v/>
      </c>
      <c r="D244" s="4" t="str">
        <f aca="false">IF(B244="","",C244+6)</f>
        <v/>
      </c>
      <c r="E244" s="6" t="str">
        <f aca="false">IF(B244="","",DATE(YEAR(B244),MONTH(B244),1))</f>
        <v/>
      </c>
      <c r="J244" s="5"/>
      <c r="K244" s="5"/>
      <c r="L244" s="5" t="str">
        <f aca="false">IF(J244="","",J244-K244)</f>
        <v/>
      </c>
      <c r="O244" s="7"/>
    </row>
    <row r="245" customFormat="false" ht="13.5" hidden="false" customHeight="false" outlineLevel="0" collapsed="false">
      <c r="A245" s="0" t="n">
        <v>241</v>
      </c>
      <c r="B245" s="4"/>
      <c r="C245" s="4" t="str">
        <f aca="false">IF(B245="","",B245-WEEKDAY(B245,2)+1)</f>
        <v/>
      </c>
      <c r="D245" s="4" t="str">
        <f aca="false">IF(B245="","",C245+6)</f>
        <v/>
      </c>
      <c r="E245" s="6" t="str">
        <f aca="false">IF(B245="","",DATE(YEAR(B245),MONTH(B245),1))</f>
        <v/>
      </c>
      <c r="J245" s="5"/>
      <c r="K245" s="5"/>
      <c r="L245" s="5" t="str">
        <f aca="false">IF(J245="","",J245-K245)</f>
        <v/>
      </c>
      <c r="O245" s="7"/>
    </row>
    <row r="246" customFormat="false" ht="13.5" hidden="false" customHeight="false" outlineLevel="0" collapsed="false">
      <c r="A246" s="0" t="n">
        <v>242</v>
      </c>
      <c r="B246" s="4"/>
      <c r="C246" s="4" t="str">
        <f aca="false">IF(B246="","",B246-WEEKDAY(B246,2)+1)</f>
        <v/>
      </c>
      <c r="D246" s="4" t="str">
        <f aca="false">IF(B246="","",C246+6)</f>
        <v/>
      </c>
      <c r="E246" s="6" t="str">
        <f aca="false">IF(B246="","",DATE(YEAR(B246),MONTH(B246),1))</f>
        <v/>
      </c>
      <c r="J246" s="5"/>
      <c r="K246" s="5"/>
      <c r="L246" s="5" t="str">
        <f aca="false">IF(J246="","",J246-K246)</f>
        <v/>
      </c>
      <c r="O246" s="7"/>
    </row>
    <row r="247" customFormat="false" ht="13.5" hidden="false" customHeight="false" outlineLevel="0" collapsed="false">
      <c r="A247" s="0" t="n">
        <v>243</v>
      </c>
      <c r="B247" s="4"/>
      <c r="C247" s="4" t="str">
        <f aca="false">IF(B247="","",B247-WEEKDAY(B247,2)+1)</f>
        <v/>
      </c>
      <c r="D247" s="4" t="str">
        <f aca="false">IF(B247="","",C247+6)</f>
        <v/>
      </c>
      <c r="E247" s="6" t="str">
        <f aca="false">IF(B247="","",DATE(YEAR(B247),MONTH(B247),1))</f>
        <v/>
      </c>
      <c r="J247" s="5"/>
      <c r="K247" s="5"/>
      <c r="L247" s="5" t="str">
        <f aca="false">IF(J247="","",J247-K247)</f>
        <v/>
      </c>
      <c r="O247" s="7"/>
    </row>
    <row r="248" customFormat="false" ht="13.5" hidden="false" customHeight="false" outlineLevel="0" collapsed="false">
      <c r="A248" s="0" t="n">
        <v>244</v>
      </c>
      <c r="B248" s="4"/>
      <c r="C248" s="4" t="str">
        <f aca="false">IF(B248="","",B248-WEEKDAY(B248,2)+1)</f>
        <v/>
      </c>
      <c r="D248" s="4" t="str">
        <f aca="false">IF(B248="","",C248+6)</f>
        <v/>
      </c>
      <c r="E248" s="6" t="str">
        <f aca="false">IF(B248="","",DATE(YEAR(B248),MONTH(B248),1))</f>
        <v/>
      </c>
      <c r="J248" s="5"/>
      <c r="K248" s="5"/>
      <c r="L248" s="5" t="str">
        <f aca="false">IF(J248="","",J248-K248)</f>
        <v/>
      </c>
      <c r="O248" s="7"/>
    </row>
    <row r="249" customFormat="false" ht="13.5" hidden="false" customHeight="false" outlineLevel="0" collapsed="false">
      <c r="A249" s="0" t="n">
        <v>245</v>
      </c>
      <c r="B249" s="4"/>
      <c r="C249" s="4" t="str">
        <f aca="false">IF(B249="","",B249-WEEKDAY(B249,2)+1)</f>
        <v/>
      </c>
      <c r="D249" s="4" t="str">
        <f aca="false">IF(B249="","",C249+6)</f>
        <v/>
      </c>
      <c r="E249" s="6" t="str">
        <f aca="false">IF(B249="","",DATE(YEAR(B249),MONTH(B249),1))</f>
        <v/>
      </c>
      <c r="J249" s="5"/>
      <c r="K249" s="5"/>
      <c r="L249" s="5" t="str">
        <f aca="false">IF(J249="","",J249-K249)</f>
        <v/>
      </c>
      <c r="O249" s="7"/>
    </row>
    <row r="250" customFormat="false" ht="13.5" hidden="false" customHeight="false" outlineLevel="0" collapsed="false">
      <c r="A250" s="0" t="n">
        <v>246</v>
      </c>
      <c r="B250" s="4"/>
      <c r="C250" s="4" t="str">
        <f aca="false">IF(B250="","",B250-WEEKDAY(B250,2)+1)</f>
        <v/>
      </c>
      <c r="D250" s="4" t="str">
        <f aca="false">IF(B250="","",C250+6)</f>
        <v/>
      </c>
      <c r="E250" s="6" t="str">
        <f aca="false">IF(B250="","",DATE(YEAR(B250),MONTH(B250),1))</f>
        <v/>
      </c>
      <c r="J250" s="5"/>
      <c r="K250" s="5"/>
      <c r="L250" s="5" t="str">
        <f aca="false">IF(J250="","",J250-K250)</f>
        <v/>
      </c>
      <c r="O250" s="7"/>
    </row>
    <row r="251" customFormat="false" ht="13.5" hidden="false" customHeight="false" outlineLevel="0" collapsed="false">
      <c r="A251" s="0" t="n">
        <v>247</v>
      </c>
      <c r="B251" s="4"/>
      <c r="C251" s="4" t="str">
        <f aca="false">IF(B251="","",B251-WEEKDAY(B251,2)+1)</f>
        <v/>
      </c>
      <c r="D251" s="4" t="str">
        <f aca="false">IF(B251="","",C251+6)</f>
        <v/>
      </c>
      <c r="E251" s="6" t="str">
        <f aca="false">IF(B251="","",DATE(YEAR(B251),MONTH(B251),1))</f>
        <v/>
      </c>
      <c r="J251" s="5"/>
      <c r="K251" s="5"/>
      <c r="L251" s="5" t="str">
        <f aca="false">IF(J251="","",J251-K251)</f>
        <v/>
      </c>
      <c r="O251" s="7"/>
    </row>
    <row r="252" customFormat="false" ht="13.5" hidden="false" customHeight="false" outlineLevel="0" collapsed="false">
      <c r="A252" s="0" t="n">
        <v>248</v>
      </c>
      <c r="B252" s="4"/>
      <c r="C252" s="4" t="str">
        <f aca="false">IF(B252="","",B252-WEEKDAY(B252,2)+1)</f>
        <v/>
      </c>
      <c r="D252" s="4" t="str">
        <f aca="false">IF(B252="","",C252+6)</f>
        <v/>
      </c>
      <c r="E252" s="6" t="str">
        <f aca="false">IF(B252="","",DATE(YEAR(B252),MONTH(B252),1))</f>
        <v/>
      </c>
      <c r="J252" s="5"/>
      <c r="K252" s="5"/>
      <c r="L252" s="5" t="str">
        <f aca="false">IF(J252="","",J252-K252)</f>
        <v/>
      </c>
      <c r="O252" s="7"/>
    </row>
    <row r="253" customFormat="false" ht="13.5" hidden="false" customHeight="false" outlineLevel="0" collapsed="false">
      <c r="A253" s="0" t="n">
        <v>249</v>
      </c>
      <c r="B253" s="4"/>
      <c r="C253" s="4" t="str">
        <f aca="false">IF(B253="","",B253-WEEKDAY(B253,2)+1)</f>
        <v/>
      </c>
      <c r="D253" s="4" t="str">
        <f aca="false">IF(B253="","",C253+6)</f>
        <v/>
      </c>
      <c r="E253" s="6" t="str">
        <f aca="false">IF(B253="","",DATE(YEAR(B253),MONTH(B253),1))</f>
        <v/>
      </c>
      <c r="J253" s="5"/>
      <c r="K253" s="5"/>
      <c r="L253" s="5" t="str">
        <f aca="false">IF(J253="","",J253-K253)</f>
        <v/>
      </c>
      <c r="O253" s="7"/>
    </row>
    <row r="254" customFormat="false" ht="13.5" hidden="false" customHeight="false" outlineLevel="0" collapsed="false">
      <c r="A254" s="0" t="n">
        <v>250</v>
      </c>
      <c r="B254" s="4"/>
      <c r="C254" s="4" t="str">
        <f aca="false">IF(B254="","",B254-WEEKDAY(B254,2)+1)</f>
        <v/>
      </c>
      <c r="D254" s="4" t="str">
        <f aca="false">IF(B254="","",C254+6)</f>
        <v/>
      </c>
      <c r="E254" s="6" t="str">
        <f aca="false">IF(B254="","",DATE(YEAR(B254),MONTH(B254),1))</f>
        <v/>
      </c>
      <c r="J254" s="5"/>
      <c r="K254" s="5"/>
      <c r="L254" s="5" t="str">
        <f aca="false">IF(J254="","",J254-K254)</f>
        <v/>
      </c>
      <c r="O254" s="7"/>
    </row>
    <row r="255" customFormat="false" ht="13.5" hidden="false" customHeight="false" outlineLevel="0" collapsed="false">
      <c r="A255" s="0" t="n">
        <v>251</v>
      </c>
      <c r="B255" s="4"/>
      <c r="C255" s="4" t="str">
        <f aca="false">IF(B255="","",B255-WEEKDAY(B255,2)+1)</f>
        <v/>
      </c>
      <c r="D255" s="4" t="str">
        <f aca="false">IF(B255="","",C255+6)</f>
        <v/>
      </c>
      <c r="E255" s="6" t="str">
        <f aca="false">IF(B255="","",DATE(YEAR(B255),MONTH(B255),1))</f>
        <v/>
      </c>
      <c r="J255" s="5"/>
      <c r="K255" s="5"/>
      <c r="L255" s="5" t="str">
        <f aca="false">IF(J255="","",J255-K255)</f>
        <v/>
      </c>
      <c r="O255" s="7"/>
    </row>
    <row r="256" customFormat="false" ht="13.5" hidden="false" customHeight="false" outlineLevel="0" collapsed="false">
      <c r="A256" s="0" t="n">
        <v>252</v>
      </c>
      <c r="B256" s="4"/>
      <c r="C256" s="4" t="str">
        <f aca="false">IF(B256="","",B256-WEEKDAY(B256,2)+1)</f>
        <v/>
      </c>
      <c r="D256" s="4" t="str">
        <f aca="false">IF(B256="","",C256+6)</f>
        <v/>
      </c>
      <c r="E256" s="6" t="str">
        <f aca="false">IF(B256="","",DATE(YEAR(B256),MONTH(B256),1))</f>
        <v/>
      </c>
      <c r="J256" s="5"/>
      <c r="K256" s="5"/>
      <c r="L256" s="5" t="str">
        <f aca="false">IF(J256="","",J256-K256)</f>
        <v/>
      </c>
      <c r="O256" s="7"/>
    </row>
    <row r="257" customFormat="false" ht="13.5" hidden="false" customHeight="false" outlineLevel="0" collapsed="false">
      <c r="A257" s="0" t="n">
        <v>253</v>
      </c>
      <c r="B257" s="4"/>
      <c r="C257" s="4" t="str">
        <f aca="false">IF(B257="","",B257-WEEKDAY(B257,2)+1)</f>
        <v/>
      </c>
      <c r="D257" s="4" t="str">
        <f aca="false">IF(B257="","",C257+6)</f>
        <v/>
      </c>
      <c r="E257" s="6" t="str">
        <f aca="false">IF(B257="","",DATE(YEAR(B257),MONTH(B257),1))</f>
        <v/>
      </c>
      <c r="J257" s="5"/>
      <c r="K257" s="5"/>
      <c r="L257" s="5" t="str">
        <f aca="false">IF(J257="","",J257-K257)</f>
        <v/>
      </c>
      <c r="O257" s="7"/>
    </row>
    <row r="258" customFormat="false" ht="13.5" hidden="false" customHeight="false" outlineLevel="0" collapsed="false">
      <c r="A258" s="0" t="n">
        <v>254</v>
      </c>
      <c r="B258" s="4"/>
      <c r="C258" s="4" t="str">
        <f aca="false">IF(B258="","",B258-WEEKDAY(B258,2)+1)</f>
        <v/>
      </c>
      <c r="D258" s="4" t="str">
        <f aca="false">IF(B258="","",C258+6)</f>
        <v/>
      </c>
      <c r="E258" s="6" t="str">
        <f aca="false">IF(B258="","",DATE(YEAR(B258),MONTH(B258),1))</f>
        <v/>
      </c>
      <c r="J258" s="5"/>
      <c r="K258" s="5"/>
      <c r="L258" s="5" t="str">
        <f aca="false">IF(J258="","",J258-K258)</f>
        <v/>
      </c>
      <c r="O258" s="7"/>
    </row>
    <row r="259" customFormat="false" ht="13.5" hidden="false" customHeight="false" outlineLevel="0" collapsed="false">
      <c r="A259" s="0" t="n">
        <v>255</v>
      </c>
      <c r="B259" s="4"/>
      <c r="C259" s="4" t="str">
        <f aca="false">IF(B259="","",B259-WEEKDAY(B259,2)+1)</f>
        <v/>
      </c>
      <c r="D259" s="4" t="str">
        <f aca="false">IF(B259="","",C259+6)</f>
        <v/>
      </c>
      <c r="E259" s="6" t="str">
        <f aca="false">IF(B259="","",DATE(YEAR(B259),MONTH(B259),1))</f>
        <v/>
      </c>
      <c r="J259" s="5"/>
      <c r="K259" s="5"/>
      <c r="L259" s="5" t="str">
        <f aca="false">IF(J259="","",J259-K259)</f>
        <v/>
      </c>
      <c r="O259" s="7"/>
    </row>
    <row r="260" customFormat="false" ht="13.5" hidden="false" customHeight="false" outlineLevel="0" collapsed="false">
      <c r="A260" s="0" t="n">
        <v>256</v>
      </c>
      <c r="B260" s="4"/>
      <c r="C260" s="4" t="str">
        <f aca="false">IF(B260="","",B260-WEEKDAY(B260,2)+1)</f>
        <v/>
      </c>
      <c r="D260" s="4" t="str">
        <f aca="false">IF(B260="","",C260+6)</f>
        <v/>
      </c>
      <c r="E260" s="6" t="str">
        <f aca="false">IF(B260="","",DATE(YEAR(B260),MONTH(B260),1))</f>
        <v/>
      </c>
      <c r="J260" s="5"/>
      <c r="K260" s="5"/>
      <c r="L260" s="5" t="str">
        <f aca="false">IF(J260="","",J260-K260)</f>
        <v/>
      </c>
      <c r="O260" s="7"/>
    </row>
    <row r="261" customFormat="false" ht="13.5" hidden="false" customHeight="false" outlineLevel="0" collapsed="false">
      <c r="A261" s="0" t="n">
        <v>257</v>
      </c>
      <c r="B261" s="4"/>
      <c r="C261" s="4" t="str">
        <f aca="false">IF(B261="","",B261-WEEKDAY(B261,2)+1)</f>
        <v/>
      </c>
      <c r="D261" s="4" t="str">
        <f aca="false">IF(B261="","",C261+6)</f>
        <v/>
      </c>
      <c r="E261" s="6" t="str">
        <f aca="false">IF(B261="","",DATE(YEAR(B261),MONTH(B261),1))</f>
        <v/>
      </c>
      <c r="J261" s="5"/>
      <c r="K261" s="5"/>
      <c r="L261" s="5" t="str">
        <f aca="false">IF(J261="","",J261-K261)</f>
        <v/>
      </c>
      <c r="O261" s="7"/>
    </row>
    <row r="262" customFormat="false" ht="13.5" hidden="false" customHeight="false" outlineLevel="0" collapsed="false">
      <c r="A262" s="0" t="n">
        <v>258</v>
      </c>
      <c r="B262" s="4"/>
      <c r="C262" s="4" t="str">
        <f aca="false">IF(B262="","",B262-WEEKDAY(B262,2)+1)</f>
        <v/>
      </c>
      <c r="D262" s="4" t="str">
        <f aca="false">IF(B262="","",C262+6)</f>
        <v/>
      </c>
      <c r="E262" s="6" t="str">
        <f aca="false">IF(B262="","",DATE(YEAR(B262),MONTH(B262),1))</f>
        <v/>
      </c>
      <c r="J262" s="5"/>
      <c r="K262" s="5"/>
      <c r="L262" s="5" t="str">
        <f aca="false">IF(J262="","",J262-K262)</f>
        <v/>
      </c>
      <c r="O262" s="7"/>
    </row>
    <row r="263" customFormat="false" ht="13.5" hidden="false" customHeight="false" outlineLevel="0" collapsed="false">
      <c r="A263" s="0" t="n">
        <v>259</v>
      </c>
      <c r="B263" s="4"/>
      <c r="C263" s="4" t="str">
        <f aca="false">IF(B263="","",B263-WEEKDAY(B263,2)+1)</f>
        <v/>
      </c>
      <c r="D263" s="4" t="str">
        <f aca="false">IF(B263="","",C263+6)</f>
        <v/>
      </c>
      <c r="E263" s="6" t="str">
        <f aca="false">IF(B263="","",DATE(YEAR(B263),MONTH(B263),1))</f>
        <v/>
      </c>
      <c r="J263" s="5"/>
      <c r="K263" s="5"/>
      <c r="L263" s="5" t="str">
        <f aca="false">IF(J263="","",J263-K263)</f>
        <v/>
      </c>
      <c r="O263" s="7"/>
    </row>
    <row r="264" customFormat="false" ht="13.5" hidden="false" customHeight="false" outlineLevel="0" collapsed="false">
      <c r="A264" s="0" t="n">
        <v>260</v>
      </c>
      <c r="B264" s="4"/>
      <c r="C264" s="4" t="str">
        <f aca="false">IF(B264="","",B264-WEEKDAY(B264,2)+1)</f>
        <v/>
      </c>
      <c r="D264" s="4" t="str">
        <f aca="false">IF(B264="","",C264+6)</f>
        <v/>
      </c>
      <c r="E264" s="6" t="str">
        <f aca="false">IF(B264="","",DATE(YEAR(B264),MONTH(B264),1))</f>
        <v/>
      </c>
      <c r="J264" s="5"/>
      <c r="K264" s="5"/>
      <c r="L264" s="5" t="str">
        <f aca="false">IF(J264="","",J264-K264)</f>
        <v/>
      </c>
      <c r="O264" s="7"/>
    </row>
    <row r="265" customFormat="false" ht="13.5" hidden="false" customHeight="false" outlineLevel="0" collapsed="false">
      <c r="A265" s="0" t="n">
        <v>261</v>
      </c>
      <c r="B265" s="4"/>
      <c r="C265" s="4" t="str">
        <f aca="false">IF(B265="","",B265-WEEKDAY(B265,2)+1)</f>
        <v/>
      </c>
      <c r="D265" s="4" t="str">
        <f aca="false">IF(B265="","",C265+6)</f>
        <v/>
      </c>
      <c r="E265" s="6" t="str">
        <f aca="false">IF(B265="","",DATE(YEAR(B265),MONTH(B265),1))</f>
        <v/>
      </c>
      <c r="J265" s="5"/>
      <c r="K265" s="5"/>
      <c r="L265" s="5" t="str">
        <f aca="false">IF(J265="","",J265-K265)</f>
        <v/>
      </c>
      <c r="O265" s="7"/>
    </row>
    <row r="266" customFormat="false" ht="13.5" hidden="false" customHeight="false" outlineLevel="0" collapsed="false">
      <c r="A266" s="0" t="n">
        <v>262</v>
      </c>
      <c r="B266" s="4"/>
      <c r="C266" s="4" t="str">
        <f aca="false">IF(B266="","",B266-WEEKDAY(B266,2)+1)</f>
        <v/>
      </c>
      <c r="D266" s="4" t="str">
        <f aca="false">IF(B266="","",C266+6)</f>
        <v/>
      </c>
      <c r="E266" s="6" t="str">
        <f aca="false">IF(B266="","",DATE(YEAR(B266),MONTH(B266),1))</f>
        <v/>
      </c>
      <c r="J266" s="5"/>
      <c r="K266" s="5"/>
      <c r="L266" s="5" t="str">
        <f aca="false">IF(J266="","",J266-K266)</f>
        <v/>
      </c>
      <c r="O266" s="7"/>
    </row>
    <row r="267" customFormat="false" ht="13.5" hidden="false" customHeight="false" outlineLevel="0" collapsed="false">
      <c r="A267" s="0" t="n">
        <v>263</v>
      </c>
      <c r="B267" s="4"/>
      <c r="C267" s="4" t="str">
        <f aca="false">IF(B267="","",B267-WEEKDAY(B267,2)+1)</f>
        <v/>
      </c>
      <c r="D267" s="4" t="str">
        <f aca="false">IF(B267="","",C267+6)</f>
        <v/>
      </c>
      <c r="E267" s="6" t="str">
        <f aca="false">IF(B267="","",DATE(YEAR(B267),MONTH(B267),1))</f>
        <v/>
      </c>
      <c r="J267" s="5"/>
      <c r="K267" s="5"/>
      <c r="L267" s="5" t="str">
        <f aca="false">IF(J267="","",J267-K267)</f>
        <v/>
      </c>
      <c r="O267" s="7"/>
    </row>
    <row r="268" customFormat="false" ht="13.5" hidden="false" customHeight="false" outlineLevel="0" collapsed="false">
      <c r="A268" s="0" t="n">
        <v>264</v>
      </c>
      <c r="B268" s="4"/>
      <c r="C268" s="4" t="str">
        <f aca="false">IF(B268="","",B268-WEEKDAY(B268,2)+1)</f>
        <v/>
      </c>
      <c r="D268" s="4" t="str">
        <f aca="false">IF(B268="","",C268+6)</f>
        <v/>
      </c>
      <c r="E268" s="6" t="str">
        <f aca="false">IF(B268="","",DATE(YEAR(B268),MONTH(B268),1))</f>
        <v/>
      </c>
      <c r="J268" s="5"/>
      <c r="K268" s="5"/>
      <c r="L268" s="5" t="str">
        <f aca="false">IF(J268="","",J268-K268)</f>
        <v/>
      </c>
      <c r="O268" s="7"/>
    </row>
    <row r="269" customFormat="false" ht="13.5" hidden="false" customHeight="false" outlineLevel="0" collapsed="false">
      <c r="A269" s="0" t="n">
        <v>265</v>
      </c>
      <c r="B269" s="4"/>
      <c r="C269" s="4" t="str">
        <f aca="false">IF(B269="","",B269-WEEKDAY(B269,2)+1)</f>
        <v/>
      </c>
      <c r="D269" s="4" t="str">
        <f aca="false">IF(B269="","",C269+6)</f>
        <v/>
      </c>
      <c r="E269" s="6" t="str">
        <f aca="false">IF(B269="","",DATE(YEAR(B269),MONTH(B269),1))</f>
        <v/>
      </c>
      <c r="J269" s="5"/>
      <c r="K269" s="5"/>
      <c r="L269" s="5" t="str">
        <f aca="false">IF(J269="","",J269-K269)</f>
        <v/>
      </c>
      <c r="O269" s="7"/>
    </row>
    <row r="270" customFormat="false" ht="13.5" hidden="false" customHeight="false" outlineLevel="0" collapsed="false">
      <c r="A270" s="0" t="n">
        <v>266</v>
      </c>
      <c r="B270" s="4"/>
      <c r="C270" s="4" t="str">
        <f aca="false">IF(B270="","",B270-WEEKDAY(B270,2)+1)</f>
        <v/>
      </c>
      <c r="D270" s="4" t="str">
        <f aca="false">IF(B270="","",C270+6)</f>
        <v/>
      </c>
      <c r="E270" s="6" t="str">
        <f aca="false">IF(B270="","",DATE(YEAR(B270),MONTH(B270),1))</f>
        <v/>
      </c>
      <c r="J270" s="5"/>
      <c r="K270" s="5"/>
      <c r="L270" s="5" t="str">
        <f aca="false">IF(J270="","",J270-K270)</f>
        <v/>
      </c>
      <c r="O270" s="7"/>
    </row>
    <row r="271" customFormat="false" ht="13.5" hidden="false" customHeight="false" outlineLevel="0" collapsed="false">
      <c r="A271" s="0" t="n">
        <v>267</v>
      </c>
      <c r="B271" s="4"/>
      <c r="C271" s="4" t="str">
        <f aca="false">IF(B271="","",B271-WEEKDAY(B271,2)+1)</f>
        <v/>
      </c>
      <c r="D271" s="4" t="str">
        <f aca="false">IF(B271="","",C271+6)</f>
        <v/>
      </c>
      <c r="E271" s="6" t="str">
        <f aca="false">IF(B271="","",DATE(YEAR(B271),MONTH(B271),1))</f>
        <v/>
      </c>
      <c r="J271" s="5"/>
      <c r="K271" s="5"/>
      <c r="L271" s="5" t="str">
        <f aca="false">IF(J271="","",J271-K271)</f>
        <v/>
      </c>
      <c r="O271" s="7"/>
    </row>
    <row r="272" customFormat="false" ht="13.5" hidden="false" customHeight="false" outlineLevel="0" collapsed="false">
      <c r="A272" s="0" t="n">
        <v>268</v>
      </c>
      <c r="B272" s="4"/>
      <c r="C272" s="4" t="str">
        <f aca="false">IF(B272="","",B272-WEEKDAY(B272,2)+1)</f>
        <v/>
      </c>
      <c r="D272" s="4" t="str">
        <f aca="false">IF(B272="","",C272+6)</f>
        <v/>
      </c>
      <c r="E272" s="6" t="str">
        <f aca="false">IF(B272="","",DATE(YEAR(B272),MONTH(B272),1))</f>
        <v/>
      </c>
      <c r="J272" s="5"/>
      <c r="K272" s="5"/>
      <c r="L272" s="5" t="str">
        <f aca="false">IF(J272="","",J272-K272)</f>
        <v/>
      </c>
      <c r="O272" s="7"/>
    </row>
    <row r="273" customFormat="false" ht="13.5" hidden="false" customHeight="false" outlineLevel="0" collapsed="false">
      <c r="A273" s="0" t="n">
        <v>269</v>
      </c>
      <c r="B273" s="4"/>
      <c r="C273" s="4" t="str">
        <f aca="false">IF(B273="","",B273-WEEKDAY(B273,2)+1)</f>
        <v/>
      </c>
      <c r="D273" s="4" t="str">
        <f aca="false">IF(B273="","",C273+6)</f>
        <v/>
      </c>
      <c r="E273" s="6" t="str">
        <f aca="false">IF(B273="","",DATE(YEAR(B273),MONTH(B273),1))</f>
        <v/>
      </c>
      <c r="J273" s="5"/>
      <c r="K273" s="5"/>
      <c r="L273" s="5" t="str">
        <f aca="false">IF(J273="","",J273-K273)</f>
        <v/>
      </c>
      <c r="O273" s="7"/>
    </row>
    <row r="274" customFormat="false" ht="13.5" hidden="false" customHeight="false" outlineLevel="0" collapsed="false">
      <c r="A274" s="0" t="n">
        <v>265</v>
      </c>
      <c r="B274" s="4"/>
      <c r="C274" s="4" t="str">
        <f aca="false">IF(B274="","",B274-WEEKDAY(B274,2)+1)</f>
        <v/>
      </c>
      <c r="D274" s="4" t="str">
        <f aca="false">IF(B274="","",C274+6)</f>
        <v/>
      </c>
      <c r="E274" s="6" t="str">
        <f aca="false">IF(B274="","",DATE(YEAR(B274),MONTH(B274),1))</f>
        <v/>
      </c>
      <c r="J274" s="5"/>
      <c r="K274" s="5"/>
      <c r="L274" s="5" t="str">
        <f aca="false">IF(J274="","",J274-K274)</f>
        <v/>
      </c>
      <c r="O274" s="7"/>
    </row>
    <row r="275" customFormat="false" ht="13.5" hidden="false" customHeight="false" outlineLevel="0" collapsed="false">
      <c r="A275" s="0" t="n">
        <v>266</v>
      </c>
      <c r="B275" s="4"/>
      <c r="C275" s="4" t="str">
        <f aca="false">IF(B275="","",B275-WEEKDAY(B275,2)+1)</f>
        <v/>
      </c>
      <c r="D275" s="4" t="str">
        <f aca="false">IF(B275="","",C275+6)</f>
        <v/>
      </c>
      <c r="E275" s="6" t="str">
        <f aca="false">IF(B275="","",DATE(YEAR(B275),MONTH(B275),1))</f>
        <v/>
      </c>
      <c r="J275" s="5"/>
      <c r="K275" s="5"/>
      <c r="L275" s="5" t="str">
        <f aca="false">IF(J275="","",J275-K275)</f>
        <v/>
      </c>
      <c r="O275" s="7"/>
    </row>
    <row r="276" customFormat="false" ht="13.5" hidden="false" customHeight="false" outlineLevel="0" collapsed="false">
      <c r="A276" s="0" t="n">
        <v>267</v>
      </c>
      <c r="B276" s="4"/>
      <c r="C276" s="4" t="str">
        <f aca="false">IF(B276="","",B276-WEEKDAY(B276,2)+1)</f>
        <v/>
      </c>
      <c r="D276" s="4" t="str">
        <f aca="false">IF(B276="","",C276+6)</f>
        <v/>
      </c>
      <c r="E276" s="6" t="str">
        <f aca="false">IF(B276="","",DATE(YEAR(B276),MONTH(B276),1))</f>
        <v/>
      </c>
      <c r="J276" s="5"/>
      <c r="K276" s="5"/>
      <c r="L276" s="5" t="str">
        <f aca="false">IF(J276="","",J276-K276)</f>
        <v/>
      </c>
      <c r="O276" s="7"/>
    </row>
    <row r="277" customFormat="false" ht="13.5" hidden="false" customHeight="false" outlineLevel="0" collapsed="false">
      <c r="A277" s="0" t="n">
        <v>268</v>
      </c>
      <c r="B277" s="4"/>
      <c r="C277" s="4" t="str">
        <f aca="false">IF(B277="","",B277-WEEKDAY(B277,2)+1)</f>
        <v/>
      </c>
      <c r="D277" s="4" t="str">
        <f aca="false">IF(B277="","",C277+6)</f>
        <v/>
      </c>
      <c r="E277" s="6" t="str">
        <f aca="false">IF(B277="","",DATE(YEAR(B277),MONTH(B277),1))</f>
        <v/>
      </c>
      <c r="J277" s="5"/>
      <c r="K277" s="5"/>
      <c r="L277" s="5" t="str">
        <f aca="false">IF(J277="","",J277-K277)</f>
        <v/>
      </c>
      <c r="O277" s="7"/>
    </row>
    <row r="278" customFormat="false" ht="13.5" hidden="false" customHeight="false" outlineLevel="0" collapsed="false">
      <c r="A278" s="0" t="n">
        <v>265</v>
      </c>
      <c r="B278" s="4"/>
      <c r="C278" s="4" t="str">
        <f aca="false">IF(B278="","",B278-WEEKDAY(B278,2)+1)</f>
        <v/>
      </c>
      <c r="D278" s="4" t="str">
        <f aca="false">IF(B278="","",C278+6)</f>
        <v/>
      </c>
      <c r="E278" s="6" t="str">
        <f aca="false">IF(B278="","",DATE(YEAR(B278),MONTH(B278),1))</f>
        <v/>
      </c>
      <c r="J278" s="5"/>
      <c r="K278" s="5"/>
      <c r="L278" s="5" t="str">
        <f aca="false">IF(J278="","",J278-K278)</f>
        <v/>
      </c>
      <c r="O278" s="7"/>
    </row>
  </sheetData>
  <conditionalFormatting sqref="K60">
    <cfRule type="cellIs" priority="2" operator="lessThan" aboveAverage="0" equalAverage="0" bottom="0" percent="0" rank="0" text="" dxfId="7">
      <formula>0</formula>
    </cfRule>
  </conditionalFormatting>
  <conditionalFormatting sqref="K35:K36">
    <cfRule type="cellIs" priority="3" operator="lessThan" aboveAverage="0" equalAverage="0" bottom="0" percent="0" rank="0" text="" dxfId="7">
      <formula>0</formula>
    </cfRule>
  </conditionalFormatting>
  <conditionalFormatting sqref="J157:J158">
    <cfRule type="cellIs" priority="4" operator="lessThan" aboveAverage="0" equalAverage="0" bottom="0" percent="0" rank="0" text="" dxfId="7">
      <formula>0</formula>
    </cfRule>
  </conditionalFormatting>
  <conditionalFormatting sqref="J144:J150">
    <cfRule type="cellIs" priority="5" operator="lessThan" aboveAverage="0" equalAverage="0" bottom="0" percent="0" rank="0" text="" dxfId="7">
      <formula>0</formula>
    </cfRule>
  </conditionalFormatting>
  <conditionalFormatting sqref="J137:J138">
    <cfRule type="cellIs" priority="6" operator="lessThan" aboveAverage="0" equalAverage="0" bottom="0" percent="0" rank="0" text="" dxfId="7">
      <formula>0</formula>
    </cfRule>
  </conditionalFormatting>
  <conditionalFormatting sqref="J123:J130">
    <cfRule type="cellIs" priority="7" operator="lessThan" aboveAverage="0" equalAverage="0" bottom="0" percent="0" rank="0" text="" dxfId="7">
      <formula>0</formula>
    </cfRule>
  </conditionalFormatting>
  <conditionalFormatting sqref="K31">
    <cfRule type="cellIs" priority="8" operator="lessThan" aboveAverage="0" equalAverage="0" bottom="0" percent="0" rank="0" text="" dxfId="7">
      <formula>0</formula>
    </cfRule>
  </conditionalFormatting>
  <conditionalFormatting sqref="J116:J117">
    <cfRule type="cellIs" priority="9" operator="lessThan" aboveAverage="0" equalAverage="0" bottom="0" percent="0" rank="0" text="" dxfId="7">
      <formula>0</formula>
    </cfRule>
  </conditionalFormatting>
  <conditionalFormatting sqref="J102:J109">
    <cfRule type="cellIs" priority="10" operator="lessThan" aboveAverage="0" equalAverage="0" bottom="0" percent="0" rank="0" text="" dxfId="7">
      <formula>0</formula>
    </cfRule>
  </conditionalFormatting>
  <conditionalFormatting sqref="J95:J96">
    <cfRule type="cellIs" priority="11" operator="lessThan" aboveAverage="0" equalAverage="0" bottom="0" percent="0" rank="0" text="" dxfId="7">
      <formula>0</formula>
    </cfRule>
  </conditionalFormatting>
  <conditionalFormatting sqref="J81:J88">
    <cfRule type="cellIs" priority="12" operator="lessThan" aboveAverage="0" equalAverage="0" bottom="0" percent="0" rank="0" text="" dxfId="7">
      <formula>0</formula>
    </cfRule>
  </conditionalFormatting>
  <conditionalFormatting sqref="J74:J75">
    <cfRule type="cellIs" priority="13" operator="lessThan" aboveAverage="0" equalAverage="0" bottom="0" percent="0" rank="0" text="" dxfId="7">
      <formula>0</formula>
    </cfRule>
  </conditionalFormatting>
  <conditionalFormatting sqref="J59:J67">
    <cfRule type="cellIs" priority="14" operator="lessThan" aboveAverage="0" equalAverage="0" bottom="0" percent="0" rank="0" text="" dxfId="7">
      <formula>0</formula>
    </cfRule>
  </conditionalFormatting>
  <conditionalFormatting sqref="J45:J46">
    <cfRule type="cellIs" priority="15" operator="lessThan" aboveAverage="0" equalAverage="0" bottom="0" percent="0" rank="0" text="" dxfId="7">
      <formula>0</formula>
    </cfRule>
  </conditionalFormatting>
  <conditionalFormatting sqref="J29:J36">
    <cfRule type="cellIs" priority="16" operator="lessThan" aboveAverage="0" equalAverage="0" bottom="0" percent="0" rank="0" text="" dxfId="7">
      <formula>0</formula>
    </cfRule>
  </conditionalFormatting>
  <conditionalFormatting sqref="K5">
    <cfRule type="cellIs" priority="17" operator="lessThan" aboveAverage="0" equalAverage="0" bottom="0" percent="0" rank="0" text="" dxfId="7">
      <formula>0</formula>
    </cfRule>
  </conditionalFormatting>
  <conditionalFormatting sqref="J16:J17">
    <cfRule type="cellIs" priority="18" operator="lessThan" aboveAverage="0" equalAverage="0" bottom="0" percent="0" rank="0" text="" dxfId="7">
      <formula>0</formula>
    </cfRule>
  </conditionalFormatting>
  <conditionalFormatting sqref="J2:J5">
    <cfRule type="cellIs" priority="19" operator="lessThan" aboveAverage="0" equalAverage="0" bottom="0" percent="0" rank="0" text="" dxfId="7">
      <formula>0</formula>
    </cfRule>
  </conditionalFormatting>
  <conditionalFormatting sqref="J3:L15 J18:L28 J37:L44 J47:L58 J68:L73 J76:L80 J89:L94 J97:L101 J110:L115 J118:L122 J131:L136 J139:L143 J151:L156 J159:L278 K2:L2 K16:L17 K29:L30 K32:L34 K45:L46 K59:L59 K61:L67 K74:L75 K81:L88 K95:L96 K102:L109 K116:L117 K123:L130 K137:L138 K144:L150 K157:L158 L31 L35:L36 L60">
    <cfRule type="cellIs" priority="20" operator="lessThan" aboveAverage="0" equalAverage="0" bottom="0" percent="0" rank="0" text="" dxfId="7">
      <formula>0</formula>
    </cfRule>
  </conditionalFormatting>
  <dataValidations count="1">
    <dataValidation allowBlank="false" errorStyle="stop" operator="between" showDropDown="false" showErrorMessage="false" showInputMessage="false" sqref="O2:O278" type="list">
      <formula1>"Conta corrente,Nubank,Bradesco,Porto"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0" activeCellId="0" sqref="C20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6"/>
    <col collapsed="false" customWidth="true" hidden="false" outlineLevel="0" max="6" min="6" style="0" width="20"/>
    <col collapsed="false" customWidth="true" hidden="false" outlineLevel="0" max="7" min="7" style="0" width="33.79"/>
    <col collapsed="false" customWidth="true" hidden="false" outlineLevel="0" max="10" min="8" style="0" width="14"/>
    <col collapsed="false" customWidth="true" hidden="false" outlineLevel="0" max="13" min="11" style="0" width="18"/>
  </cols>
  <sheetData>
    <row r="1" customFormat="false" ht="27" hidden="false" customHeight="true" outlineLevel="0" collapsed="false">
      <c r="A1" s="2" t="s">
        <v>57</v>
      </c>
      <c r="B1" s="2" t="s">
        <v>115</v>
      </c>
      <c r="C1" s="2" t="s">
        <v>59</v>
      </c>
      <c r="D1" s="2" t="s">
        <v>60</v>
      </c>
      <c r="E1" s="2" t="s">
        <v>61</v>
      </c>
      <c r="F1" s="2" t="s">
        <v>116</v>
      </c>
      <c r="G1" s="2" t="s">
        <v>63</v>
      </c>
      <c r="H1" s="2" t="s">
        <v>65</v>
      </c>
      <c r="I1" s="2" t="s">
        <v>117</v>
      </c>
      <c r="J1" s="2" t="s">
        <v>67</v>
      </c>
      <c r="K1" s="2" t="s">
        <v>5</v>
      </c>
      <c r="L1" s="2" t="s">
        <v>118</v>
      </c>
      <c r="M1" s="2" t="s">
        <v>70</v>
      </c>
    </row>
    <row r="2" customFormat="false" ht="13.5" hidden="false" customHeight="false" outlineLevel="0" collapsed="false">
      <c r="A2" s="0" t="n">
        <v>1</v>
      </c>
      <c r="B2" s="4" t="n">
        <v>46148</v>
      </c>
      <c r="C2" s="4" t="n">
        <f aca="false">IF(B2="","",B2-WEEKDAY(B2,2)+1)</f>
        <v>46146</v>
      </c>
      <c r="D2" s="4" t="n">
        <f aca="false">IF(B2="","",C2+6)</f>
        <v>46152</v>
      </c>
      <c r="E2" s="6" t="n">
        <f aca="false">IF(B2="","",DATE(YEAR(B2),MONTH(B2),1))</f>
        <v>46143</v>
      </c>
      <c r="F2" s="0" t="s">
        <v>10</v>
      </c>
      <c r="G2" s="0" t="s">
        <v>119</v>
      </c>
      <c r="H2" s="5" t="n">
        <v>5000</v>
      </c>
      <c r="I2" s="5" t="n">
        <v>6.37</v>
      </c>
      <c r="J2" s="5" t="n">
        <f aca="false">IF(H2="","",I2-H2)</f>
        <v>-4993.63</v>
      </c>
      <c r="K2" s="0" t="s">
        <v>23</v>
      </c>
      <c r="L2" s="7" t="s">
        <v>12</v>
      </c>
    </row>
    <row r="3" customFormat="false" ht="13.5" hidden="false" customHeight="false" outlineLevel="0" collapsed="false">
      <c r="A3" s="0" t="n">
        <v>2</v>
      </c>
      <c r="B3" s="4" t="n">
        <v>46155</v>
      </c>
      <c r="C3" s="4" t="n">
        <f aca="false">IF(B3="","",B3-WEEKDAY(B3,2)+1)</f>
        <v>46153</v>
      </c>
      <c r="D3" s="4" t="n">
        <f aca="false">IF(B3="","",C3+6)</f>
        <v>46159</v>
      </c>
      <c r="E3" s="6" t="n">
        <f aca="false">IF(B3="","",DATE(YEAR(B3),MONTH(B3),1))</f>
        <v>46143</v>
      </c>
      <c r="F3" s="0" t="s">
        <v>10</v>
      </c>
      <c r="G3" s="0" t="s">
        <v>119</v>
      </c>
      <c r="H3" s="5" t="n">
        <v>5000</v>
      </c>
      <c r="I3" s="5" t="n">
        <v>3690.17</v>
      </c>
      <c r="J3" s="5" t="n">
        <f aca="false">IF(H3="","",I3-H3)</f>
        <v>-1309.83</v>
      </c>
      <c r="K3" s="0" t="s">
        <v>23</v>
      </c>
      <c r="L3" s="7" t="s">
        <v>12</v>
      </c>
    </row>
    <row r="4" customFormat="false" ht="13.5" hidden="false" customHeight="false" outlineLevel="0" collapsed="false">
      <c r="A4" s="0" t="n">
        <v>3</v>
      </c>
      <c r="B4" s="4" t="n">
        <v>46162</v>
      </c>
      <c r="C4" s="4" t="n">
        <f aca="false">IF(B4="","",B4-WEEKDAY(B4,2)+1)</f>
        <v>46160</v>
      </c>
      <c r="D4" s="4" t="n">
        <f aca="false">IF(B4="","",C4+6)</f>
        <v>46166</v>
      </c>
      <c r="E4" s="6" t="n">
        <f aca="false">IF(B4="","",DATE(YEAR(B4),MONTH(B4),1))</f>
        <v>46143</v>
      </c>
      <c r="F4" s="0" t="s">
        <v>10</v>
      </c>
      <c r="G4" s="0" t="s">
        <v>119</v>
      </c>
      <c r="H4" s="5" t="n">
        <v>4800</v>
      </c>
      <c r="I4" s="5" t="n">
        <v>3880.34</v>
      </c>
      <c r="J4" s="5" t="n">
        <f aca="false">IF(H4="","",I4-H4)</f>
        <v>-919.66</v>
      </c>
      <c r="K4" s="0" t="s">
        <v>23</v>
      </c>
      <c r="L4" s="7" t="s">
        <v>12</v>
      </c>
    </row>
    <row r="5" customFormat="false" ht="13.5" hidden="false" customHeight="false" outlineLevel="0" collapsed="false">
      <c r="A5" s="0" t="n">
        <v>4</v>
      </c>
      <c r="B5" s="4" t="n">
        <v>46169</v>
      </c>
      <c r="C5" s="4" t="n">
        <f aca="false">IF(B5="","",B5-WEEKDAY(B5,2)+1)</f>
        <v>46167</v>
      </c>
      <c r="D5" s="4" t="n">
        <f aca="false">IF(B5="","",C5+6)</f>
        <v>46173</v>
      </c>
      <c r="E5" s="6" t="n">
        <f aca="false">IF(B5="","",DATE(YEAR(B5),MONTH(B5),1))</f>
        <v>46143</v>
      </c>
      <c r="F5" s="0" t="s">
        <v>10</v>
      </c>
      <c r="G5" s="0" t="s">
        <v>119</v>
      </c>
      <c r="H5" s="5" t="n">
        <v>4800</v>
      </c>
      <c r="I5" s="5" t="n">
        <v>4119.69</v>
      </c>
      <c r="J5" s="5" t="n">
        <f aca="false">IF(H5="","",I5-H5)</f>
        <v>-680.31</v>
      </c>
      <c r="K5" s="0" t="s">
        <v>23</v>
      </c>
      <c r="L5" s="7" t="s">
        <v>12</v>
      </c>
    </row>
    <row r="6" customFormat="false" ht="13.5" hidden="false" customHeight="false" outlineLevel="0" collapsed="false">
      <c r="A6" s="0" t="n">
        <v>5</v>
      </c>
      <c r="B6" s="4" t="n">
        <v>46150</v>
      </c>
      <c r="C6" s="4" t="n">
        <f aca="false">IF(B6="","",B6-WEEKDAY(B6,2)+1)</f>
        <v>46146</v>
      </c>
      <c r="D6" s="4" t="n">
        <f aca="false">IF(B6="","",C6+6)</f>
        <v>46152</v>
      </c>
      <c r="E6" s="6" t="n">
        <f aca="false">IF(B6="","",DATE(YEAR(B6),MONTH(B6),1))</f>
        <v>46143</v>
      </c>
      <c r="F6" s="0" t="s">
        <v>28</v>
      </c>
      <c r="G6" s="0" t="s">
        <v>120</v>
      </c>
      <c r="H6" s="5" t="n">
        <v>10000</v>
      </c>
      <c r="I6" s="5" t="n">
        <v>11397.03</v>
      </c>
      <c r="J6" s="5" t="n">
        <f aca="false">IF(H6="","",I6-H6)</f>
        <v>1397.03</v>
      </c>
      <c r="K6" s="0" t="s">
        <v>23</v>
      </c>
      <c r="L6" s="7" t="s">
        <v>12</v>
      </c>
    </row>
    <row r="7" customFormat="false" ht="13.5" hidden="false" customHeight="false" outlineLevel="0" collapsed="false">
      <c r="A7" s="0" t="n">
        <v>6</v>
      </c>
      <c r="B7" s="4" t="n">
        <v>46157</v>
      </c>
      <c r="C7" s="4" t="n">
        <f aca="false">IF(B7="","",B7-WEEKDAY(B7,2)+1)</f>
        <v>46153</v>
      </c>
      <c r="D7" s="4" t="n">
        <f aca="false">IF(B7="","",C7+6)</f>
        <v>46159</v>
      </c>
      <c r="E7" s="6" t="n">
        <f aca="false">IF(B7="","",DATE(YEAR(B7),MONTH(B7),1))</f>
        <v>46143</v>
      </c>
      <c r="F7" s="0" t="s">
        <v>28</v>
      </c>
      <c r="G7" s="0" t="s">
        <v>120</v>
      </c>
      <c r="H7" s="5" t="n">
        <v>10000</v>
      </c>
      <c r="I7" s="5" t="n">
        <v>8685.51</v>
      </c>
      <c r="J7" s="5" t="n">
        <f aca="false">IF(H7="","",I7-H7)</f>
        <v>-1314.49</v>
      </c>
      <c r="K7" s="0" t="s">
        <v>23</v>
      </c>
      <c r="L7" s="7" t="s">
        <v>12</v>
      </c>
    </row>
    <row r="8" customFormat="false" ht="13.5" hidden="false" customHeight="false" outlineLevel="0" collapsed="false">
      <c r="A8" s="0" t="n">
        <v>7</v>
      </c>
      <c r="B8" s="4" t="n">
        <v>46164</v>
      </c>
      <c r="C8" s="4" t="n">
        <f aca="false">IF(B8="","",B8-WEEKDAY(B8,2)+1)</f>
        <v>46160</v>
      </c>
      <c r="D8" s="4" t="n">
        <f aca="false">IF(B8="","",C8+6)</f>
        <v>46166</v>
      </c>
      <c r="E8" s="6" t="n">
        <f aca="false">IF(B8="","",DATE(YEAR(B8),MONTH(B8),1))</f>
        <v>46143</v>
      </c>
      <c r="F8" s="0" t="s">
        <v>28</v>
      </c>
      <c r="G8" s="0" t="s">
        <v>120</v>
      </c>
      <c r="H8" s="5" t="n">
        <v>10000</v>
      </c>
      <c r="I8" s="5" t="n">
        <v>8520.05</v>
      </c>
      <c r="J8" s="5" t="n">
        <f aca="false">IF(H8="","",I8-H8)</f>
        <v>-1479.95</v>
      </c>
      <c r="K8" s="0" t="s">
        <v>23</v>
      </c>
      <c r="L8" s="7" t="s">
        <v>12</v>
      </c>
    </row>
    <row r="9" customFormat="false" ht="13.5" hidden="false" customHeight="false" outlineLevel="0" collapsed="false">
      <c r="A9" s="0" t="n">
        <v>8</v>
      </c>
      <c r="B9" s="4" t="n">
        <v>46171</v>
      </c>
      <c r="C9" s="4" t="n">
        <f aca="false">IF(B9="","",B9-WEEKDAY(B9,2)+1)</f>
        <v>46167</v>
      </c>
      <c r="D9" s="4" t="n">
        <f aca="false">IF(B9="","",C9+6)</f>
        <v>46173</v>
      </c>
      <c r="E9" s="6" t="n">
        <f aca="false">IF(B9="","",DATE(YEAR(B9),MONTH(B9),1))</f>
        <v>46143</v>
      </c>
      <c r="F9" s="0" t="s">
        <v>28</v>
      </c>
      <c r="G9" s="0" t="s">
        <v>120</v>
      </c>
      <c r="H9" s="5" t="n">
        <v>10000</v>
      </c>
      <c r="I9" s="5" t="n">
        <v>8624.19</v>
      </c>
      <c r="J9" s="5" t="n">
        <f aca="false">IF(H9="","",I9-H9)</f>
        <v>-1375.81</v>
      </c>
      <c r="K9" s="0" t="s">
        <v>23</v>
      </c>
      <c r="L9" s="7" t="s">
        <v>12</v>
      </c>
    </row>
    <row r="10" customFormat="false" ht="13.5" hidden="false" customHeight="false" outlineLevel="0" collapsed="false">
      <c r="A10" s="0" t="n">
        <v>9</v>
      </c>
      <c r="B10" s="4" t="n">
        <v>46176</v>
      </c>
      <c r="C10" s="4" t="n">
        <f aca="false">IF(B10="","",B10-WEEKDAY(B10,2)+1)</f>
        <v>46174</v>
      </c>
      <c r="D10" s="4" t="n">
        <f aca="false">IF(B10="","",C10+6)</f>
        <v>46180</v>
      </c>
      <c r="E10" s="6" t="n">
        <f aca="false">IF(B10="","",DATE(YEAR(B10),MONTH(B10),1))</f>
        <v>46174</v>
      </c>
      <c r="F10" s="0" t="s">
        <v>10</v>
      </c>
      <c r="G10" s="0" t="s">
        <v>119</v>
      </c>
      <c r="H10" s="5" t="n">
        <v>4000</v>
      </c>
      <c r="I10" s="5" t="n">
        <v>3327.96</v>
      </c>
      <c r="J10" s="5" t="n">
        <f aca="false">IF(H10="","",I10-H10)</f>
        <v>-672.04</v>
      </c>
      <c r="K10" s="0" t="s">
        <v>23</v>
      </c>
      <c r="L10" s="7" t="s">
        <v>12</v>
      </c>
    </row>
    <row r="11" customFormat="false" ht="13.5" hidden="false" customHeight="false" outlineLevel="0" collapsed="false">
      <c r="A11" s="0" t="n">
        <v>10</v>
      </c>
      <c r="B11" s="4" t="n">
        <v>46183</v>
      </c>
      <c r="C11" s="4" t="n">
        <f aca="false">IF(B11="","",B11-WEEKDAY(B11,2)+1)</f>
        <v>46181</v>
      </c>
      <c r="D11" s="4" t="n">
        <f aca="false">IF(B11="","",C11+6)</f>
        <v>46187</v>
      </c>
      <c r="E11" s="6" t="n">
        <f aca="false">IF(B11="","",DATE(YEAR(B11),MONTH(B11),1))</f>
        <v>46174</v>
      </c>
      <c r="F11" s="0" t="s">
        <v>10</v>
      </c>
      <c r="G11" s="0" t="s">
        <v>119</v>
      </c>
      <c r="H11" s="5" t="n">
        <v>4000</v>
      </c>
      <c r="I11" s="5" t="n">
        <v>2794.36</v>
      </c>
      <c r="J11" s="5" t="n">
        <f aca="false">IF(H11="","",I11-H11)</f>
        <v>-1205.64</v>
      </c>
      <c r="K11" s="0" t="s">
        <v>23</v>
      </c>
      <c r="L11" s="7" t="s">
        <v>12</v>
      </c>
    </row>
    <row r="12" customFormat="false" ht="13.5" hidden="false" customHeight="false" outlineLevel="0" collapsed="false">
      <c r="A12" s="0" t="n">
        <v>11</v>
      </c>
      <c r="B12" s="4" t="n">
        <v>46190</v>
      </c>
      <c r="C12" s="4" t="n">
        <f aca="false">IF(B12="","",B12-WEEKDAY(B12,2)+1)</f>
        <v>46188</v>
      </c>
      <c r="D12" s="4" t="n">
        <f aca="false">IF(B12="","",C12+6)</f>
        <v>46194</v>
      </c>
      <c r="E12" s="6" t="n">
        <f aca="false">IF(B12="","",DATE(YEAR(B12),MONTH(B12),1))</f>
        <v>46174</v>
      </c>
      <c r="F12" s="0" t="s">
        <v>10</v>
      </c>
      <c r="G12" s="0" t="s">
        <v>119</v>
      </c>
      <c r="H12" s="5" t="n">
        <v>4000</v>
      </c>
      <c r="I12" s="5" t="n">
        <v>4148.07</v>
      </c>
      <c r="J12" s="5" t="n">
        <f aca="false">IF(H12="","",I12-H12)</f>
        <v>148.07</v>
      </c>
      <c r="K12" s="0" t="s">
        <v>23</v>
      </c>
      <c r="L12" s="7" t="s">
        <v>12</v>
      </c>
    </row>
    <row r="13" customFormat="false" ht="13.5" hidden="false" customHeight="false" outlineLevel="0" collapsed="false">
      <c r="A13" s="0" t="n">
        <v>12</v>
      </c>
      <c r="B13" s="4" t="n">
        <v>46197</v>
      </c>
      <c r="C13" s="4" t="n">
        <f aca="false">IF(B13="","",B13-WEEKDAY(B13,2)+1)</f>
        <v>46195</v>
      </c>
      <c r="D13" s="4" t="n">
        <f aca="false">IF(B13="","",C13+6)</f>
        <v>46201</v>
      </c>
      <c r="E13" s="6" t="n">
        <f aca="false">IF(B13="","",DATE(YEAR(B13),MONTH(B13),1))</f>
        <v>46174</v>
      </c>
      <c r="F13" s="0" t="s">
        <v>10</v>
      </c>
      <c r="G13" s="0" t="s">
        <v>119</v>
      </c>
      <c r="H13" s="5" t="n">
        <v>4000</v>
      </c>
      <c r="I13" s="5" t="n">
        <v>3460.39</v>
      </c>
      <c r="J13" s="5" t="n">
        <f aca="false">IF(H13="","",I13-H13)</f>
        <v>-539.61</v>
      </c>
      <c r="K13" s="0" t="s">
        <v>23</v>
      </c>
      <c r="L13" s="7" t="s">
        <v>12</v>
      </c>
    </row>
    <row r="14" customFormat="false" ht="13.5" hidden="false" customHeight="false" outlineLevel="0" collapsed="false">
      <c r="A14" s="0" t="n">
        <v>13</v>
      </c>
      <c r="B14" s="4" t="n">
        <v>46178</v>
      </c>
      <c r="C14" s="4" t="n">
        <f aca="false">IF(B14="","",B14-WEEKDAY(B14,2)+1)</f>
        <v>46174</v>
      </c>
      <c r="D14" s="4" t="n">
        <f aca="false">IF(B14="","",C14+6)</f>
        <v>46180</v>
      </c>
      <c r="E14" s="6" t="n">
        <f aca="false">IF(B14="","",DATE(YEAR(B14),MONTH(B14),1))</f>
        <v>46174</v>
      </c>
      <c r="F14" s="0" t="s">
        <v>28</v>
      </c>
      <c r="G14" s="0" t="s">
        <v>120</v>
      </c>
      <c r="H14" s="5" t="n">
        <v>10000</v>
      </c>
      <c r="I14" s="5" t="n">
        <v>9821.98</v>
      </c>
      <c r="J14" s="5" t="n">
        <f aca="false">IF(H14="","",I14-H14)</f>
        <v>-178.02</v>
      </c>
      <c r="K14" s="0" t="s">
        <v>23</v>
      </c>
      <c r="L14" s="7" t="s">
        <v>12</v>
      </c>
    </row>
    <row r="15" customFormat="false" ht="13.5" hidden="false" customHeight="false" outlineLevel="0" collapsed="false">
      <c r="A15" s="0" t="n">
        <v>14</v>
      </c>
      <c r="B15" s="4" t="n">
        <v>46185</v>
      </c>
      <c r="C15" s="4" t="n">
        <f aca="false">IF(B15="","",B15-WEEKDAY(B15,2)+1)</f>
        <v>46181</v>
      </c>
      <c r="D15" s="4" t="n">
        <f aca="false">IF(B15="","",C15+6)</f>
        <v>46187</v>
      </c>
      <c r="E15" s="6" t="n">
        <f aca="false">IF(B15="","",DATE(YEAR(B15),MONTH(B15),1))</f>
        <v>46174</v>
      </c>
      <c r="F15" s="0" t="s">
        <v>28</v>
      </c>
      <c r="G15" s="0" t="s">
        <v>120</v>
      </c>
      <c r="H15" s="5" t="n">
        <v>10000</v>
      </c>
      <c r="I15" s="5" t="n">
        <v>9079.2</v>
      </c>
      <c r="J15" s="5" t="n">
        <f aca="false">IF(H15="","",I15-H15)</f>
        <v>-920.799999999999</v>
      </c>
      <c r="K15" s="0" t="s">
        <v>23</v>
      </c>
      <c r="L15" s="7" t="s">
        <v>12</v>
      </c>
    </row>
    <row r="16" customFormat="false" ht="13.5" hidden="false" customHeight="false" outlineLevel="0" collapsed="false">
      <c r="A16" s="0" t="n">
        <v>15</v>
      </c>
      <c r="B16" s="4" t="n">
        <v>46192</v>
      </c>
      <c r="C16" s="4" t="n">
        <f aca="false">IF(B16="","",B16-WEEKDAY(B16,2)+1)</f>
        <v>46188</v>
      </c>
      <c r="D16" s="4" t="n">
        <f aca="false">IF(B16="","",C16+6)</f>
        <v>46194</v>
      </c>
      <c r="E16" s="6" t="n">
        <f aca="false">IF(B16="","",DATE(YEAR(B16),MONTH(B16),1))</f>
        <v>46174</v>
      </c>
      <c r="F16" s="0" t="s">
        <v>28</v>
      </c>
      <c r="G16" s="0" t="s">
        <v>120</v>
      </c>
      <c r="H16" s="5" t="n">
        <v>10000</v>
      </c>
      <c r="I16" s="5" t="n">
        <v>7349.68</v>
      </c>
      <c r="J16" s="5" t="n">
        <f aca="false">IF(H16="","",I16-H16)</f>
        <v>-2650.32</v>
      </c>
      <c r="K16" s="0" t="s">
        <v>23</v>
      </c>
      <c r="L16" s="7" t="s">
        <v>12</v>
      </c>
    </row>
    <row r="17" customFormat="false" ht="13.5" hidden="false" customHeight="false" outlineLevel="0" collapsed="false">
      <c r="A17" s="0" t="n">
        <v>16</v>
      </c>
      <c r="B17" s="4" t="n">
        <v>46199</v>
      </c>
      <c r="C17" s="4" t="n">
        <f aca="false">IF(B17="","",B17-WEEKDAY(B17,2)+1)</f>
        <v>46195</v>
      </c>
      <c r="D17" s="4" t="n">
        <f aca="false">IF(B17="","",C17+6)</f>
        <v>46201</v>
      </c>
      <c r="E17" s="6" t="n">
        <f aca="false">IF(B17="","",DATE(YEAR(B17),MONTH(B17),1))</f>
        <v>46174</v>
      </c>
      <c r="F17" s="0" t="s">
        <v>28</v>
      </c>
      <c r="G17" s="0" t="s">
        <v>120</v>
      </c>
      <c r="H17" s="5" t="n">
        <v>10000</v>
      </c>
      <c r="I17" s="5" t="n">
        <v>6378</v>
      </c>
      <c r="J17" s="5" t="n">
        <f aca="false">IF(H17="","",I17-H17)</f>
        <v>-3622</v>
      </c>
      <c r="K17" s="0" t="s">
        <v>23</v>
      </c>
      <c r="L17" s="7" t="s">
        <v>12</v>
      </c>
    </row>
    <row r="18" customFormat="false" ht="13.5" hidden="false" customHeight="false" outlineLevel="0" collapsed="false">
      <c r="A18" s="0" t="n">
        <v>17</v>
      </c>
      <c r="B18" s="4" t="n">
        <v>46204</v>
      </c>
      <c r="C18" s="4" t="n">
        <f aca="false">IF(B18="","",B18-WEEKDAY(B18,2)+1)</f>
        <v>46202</v>
      </c>
      <c r="D18" s="4" t="n">
        <f aca="false">IF(B18="","",C18+6)</f>
        <v>46208</v>
      </c>
      <c r="E18" s="6" t="n">
        <f aca="false">IF(B18="","",DATE(YEAR(B18),MONTH(B18),1))</f>
        <v>46204</v>
      </c>
      <c r="F18" s="0" t="s">
        <v>10</v>
      </c>
      <c r="G18" s="0" t="s">
        <v>119</v>
      </c>
      <c r="H18" s="5" t="n">
        <v>5000</v>
      </c>
      <c r="I18" s="5" t="n">
        <v>0</v>
      </c>
      <c r="J18" s="5" t="n">
        <f aca="false">IF(H18="","",I18-H18)</f>
        <v>-5000</v>
      </c>
      <c r="K18" s="0" t="s">
        <v>11</v>
      </c>
      <c r="L18" s="7" t="s">
        <v>12</v>
      </c>
    </row>
    <row r="19" customFormat="false" ht="13.5" hidden="false" customHeight="false" outlineLevel="0" collapsed="false">
      <c r="A19" s="0" t="n">
        <v>18</v>
      </c>
      <c r="B19" s="4" t="n">
        <v>46211</v>
      </c>
      <c r="C19" s="4" t="n">
        <f aca="false">IF(B19="","",B19-WEEKDAY(B19,2)+1)</f>
        <v>46209</v>
      </c>
      <c r="D19" s="4" t="n">
        <f aca="false">IF(B19="","",C19+6)</f>
        <v>46215</v>
      </c>
      <c r="E19" s="6" t="n">
        <f aca="false">IF(B19="","",DATE(YEAR(B19),MONTH(B19),1))</f>
        <v>46204</v>
      </c>
      <c r="F19" s="0" t="s">
        <v>10</v>
      </c>
      <c r="G19" s="0" t="s">
        <v>119</v>
      </c>
      <c r="H19" s="5" t="n">
        <v>5000</v>
      </c>
      <c r="I19" s="5" t="n">
        <v>0</v>
      </c>
      <c r="J19" s="5" t="n">
        <f aca="false">IF(H19="","",I19-H19)</f>
        <v>-5000</v>
      </c>
      <c r="K19" s="0" t="s">
        <v>11</v>
      </c>
      <c r="L19" s="7" t="s">
        <v>12</v>
      </c>
    </row>
    <row r="20" customFormat="false" ht="13.5" hidden="false" customHeight="false" outlineLevel="0" collapsed="false">
      <c r="A20" s="0" t="n">
        <v>19</v>
      </c>
      <c r="B20" s="4" t="n">
        <v>46218</v>
      </c>
      <c r="C20" s="4" t="n">
        <f aca="false">IF(B20="","",B20-WEEKDAY(B20,2)+1)</f>
        <v>46216</v>
      </c>
      <c r="D20" s="4" t="n">
        <f aca="false">IF(B20="","",C20+6)</f>
        <v>46222</v>
      </c>
      <c r="E20" s="6" t="n">
        <f aca="false">IF(B20="","",DATE(YEAR(B20),MONTH(B20),1))</f>
        <v>46204</v>
      </c>
      <c r="F20" s="0" t="s">
        <v>10</v>
      </c>
      <c r="G20" s="0" t="s">
        <v>119</v>
      </c>
      <c r="H20" s="5" t="n">
        <v>5000</v>
      </c>
      <c r="I20" s="5" t="n">
        <v>0</v>
      </c>
      <c r="J20" s="5" t="n">
        <f aca="false">IF(H20="","",I20-H20)</f>
        <v>-5000</v>
      </c>
      <c r="K20" s="0" t="s">
        <v>11</v>
      </c>
      <c r="L20" s="7" t="s">
        <v>12</v>
      </c>
    </row>
    <row r="21" customFormat="false" ht="13.5" hidden="false" customHeight="false" outlineLevel="0" collapsed="false">
      <c r="A21" s="0" t="n">
        <v>20</v>
      </c>
      <c r="B21" s="4" t="n">
        <v>46225</v>
      </c>
      <c r="C21" s="4" t="n">
        <f aca="false">IF(B21="","",B21-WEEKDAY(B21,2)+1)</f>
        <v>46223</v>
      </c>
      <c r="D21" s="4" t="n">
        <f aca="false">IF(B21="","",C21+6)</f>
        <v>46229</v>
      </c>
      <c r="E21" s="6" t="n">
        <f aca="false">IF(B21="","",DATE(YEAR(B21),MONTH(B21),1))</f>
        <v>46204</v>
      </c>
      <c r="F21" s="0" t="s">
        <v>10</v>
      </c>
      <c r="G21" s="0" t="s">
        <v>119</v>
      </c>
      <c r="H21" s="5" t="n">
        <v>5000</v>
      </c>
      <c r="I21" s="5" t="n">
        <v>0</v>
      </c>
      <c r="J21" s="5" t="n">
        <f aca="false">IF(H21="","",I21-H21)</f>
        <v>-5000</v>
      </c>
      <c r="K21" s="0" t="s">
        <v>11</v>
      </c>
      <c r="L21" s="7" t="s">
        <v>12</v>
      </c>
    </row>
    <row r="22" customFormat="false" ht="13.5" hidden="false" customHeight="false" outlineLevel="0" collapsed="false">
      <c r="A22" s="0" t="n">
        <v>21</v>
      </c>
      <c r="B22" s="4" t="n">
        <v>46232</v>
      </c>
      <c r="C22" s="4" t="n">
        <f aca="false">IF(B22="","",B22-WEEKDAY(B22,2)+1)</f>
        <v>46230</v>
      </c>
      <c r="D22" s="4" t="n">
        <f aca="false">IF(B22="","",C22+6)</f>
        <v>46236</v>
      </c>
      <c r="E22" s="6" t="n">
        <f aca="false">IF(B22="","",DATE(YEAR(B22),MONTH(B22),1))</f>
        <v>46204</v>
      </c>
      <c r="F22" s="0" t="s">
        <v>10</v>
      </c>
      <c r="G22" s="0" t="s">
        <v>119</v>
      </c>
      <c r="H22" s="5" t="n">
        <v>1500</v>
      </c>
      <c r="I22" s="5" t="n">
        <v>0</v>
      </c>
      <c r="J22" s="5" t="n">
        <f aca="false">IF(H22="","",I22-H22)</f>
        <v>-1500</v>
      </c>
      <c r="K22" s="0" t="s">
        <v>11</v>
      </c>
      <c r="L22" s="7" t="s">
        <v>12</v>
      </c>
    </row>
    <row r="23" customFormat="false" ht="13.5" hidden="false" customHeight="false" outlineLevel="0" collapsed="false">
      <c r="A23" s="0" t="n">
        <v>22</v>
      </c>
      <c r="B23" s="4" t="n">
        <v>46206</v>
      </c>
      <c r="C23" s="4" t="n">
        <f aca="false">IF(B23="","",B23-WEEKDAY(B23,2)+1)</f>
        <v>46202</v>
      </c>
      <c r="D23" s="4" t="n">
        <f aca="false">IF(B23="","",C23+6)</f>
        <v>46208</v>
      </c>
      <c r="E23" s="6" t="n">
        <f aca="false">IF(B23="","",DATE(YEAR(B23),MONTH(B23),1))</f>
        <v>46204</v>
      </c>
      <c r="F23" s="0" t="s">
        <v>28</v>
      </c>
      <c r="G23" s="0" t="s">
        <v>120</v>
      </c>
      <c r="H23" s="5" t="n">
        <v>10000</v>
      </c>
      <c r="I23" s="5" t="n">
        <v>0</v>
      </c>
      <c r="J23" s="5" t="n">
        <f aca="false">IF(H23="","",I23-H23)</f>
        <v>-10000</v>
      </c>
      <c r="K23" s="0" t="s">
        <v>11</v>
      </c>
      <c r="L23" s="7" t="s">
        <v>12</v>
      </c>
    </row>
    <row r="24" customFormat="false" ht="13.5" hidden="false" customHeight="false" outlineLevel="0" collapsed="false">
      <c r="A24" s="0" t="n">
        <v>23</v>
      </c>
      <c r="B24" s="4" t="n">
        <v>46213</v>
      </c>
      <c r="C24" s="4" t="n">
        <f aca="false">IF(B24="","",B24-WEEKDAY(B24,2)+1)</f>
        <v>46209</v>
      </c>
      <c r="D24" s="4" t="n">
        <f aca="false">IF(B24="","",C24+6)</f>
        <v>46215</v>
      </c>
      <c r="E24" s="6" t="n">
        <f aca="false">IF(B24="","",DATE(YEAR(B24),MONTH(B24),1))</f>
        <v>46204</v>
      </c>
      <c r="F24" s="0" t="s">
        <v>28</v>
      </c>
      <c r="G24" s="0" t="s">
        <v>120</v>
      </c>
      <c r="H24" s="5" t="n">
        <v>10000</v>
      </c>
      <c r="I24" s="5" t="n">
        <v>0</v>
      </c>
      <c r="J24" s="5" t="n">
        <f aca="false">IF(H24="","",I24-H24)</f>
        <v>-10000</v>
      </c>
      <c r="K24" s="0" t="s">
        <v>11</v>
      </c>
      <c r="L24" s="7" t="s">
        <v>12</v>
      </c>
    </row>
    <row r="25" customFormat="false" ht="13.5" hidden="false" customHeight="false" outlineLevel="0" collapsed="false">
      <c r="A25" s="0" t="n">
        <v>24</v>
      </c>
      <c r="B25" s="4" t="n">
        <v>46220</v>
      </c>
      <c r="C25" s="4" t="n">
        <f aca="false">IF(B25="","",B25-WEEKDAY(B25,2)+1)</f>
        <v>46216</v>
      </c>
      <c r="D25" s="4" t="n">
        <f aca="false">IF(B25="","",C25+6)</f>
        <v>46222</v>
      </c>
      <c r="E25" s="6" t="n">
        <f aca="false">IF(B25="","",DATE(YEAR(B25),MONTH(B25),1))</f>
        <v>46204</v>
      </c>
      <c r="F25" s="0" t="s">
        <v>28</v>
      </c>
      <c r="G25" s="0" t="s">
        <v>120</v>
      </c>
      <c r="H25" s="5" t="n">
        <v>10000</v>
      </c>
      <c r="I25" s="5" t="n">
        <v>0</v>
      </c>
      <c r="J25" s="5" t="n">
        <f aca="false">IF(H25="","",I25-H25)</f>
        <v>-10000</v>
      </c>
      <c r="K25" s="0" t="s">
        <v>11</v>
      </c>
      <c r="L25" s="7" t="s">
        <v>12</v>
      </c>
    </row>
    <row r="26" customFormat="false" ht="13.5" hidden="false" customHeight="false" outlineLevel="0" collapsed="false">
      <c r="A26" s="0" t="n">
        <v>25</v>
      </c>
      <c r="B26" s="4" t="n">
        <v>46227</v>
      </c>
      <c r="C26" s="4" t="n">
        <f aca="false">IF(B26="","",B26-WEEKDAY(B26,2)+1)</f>
        <v>46223</v>
      </c>
      <c r="D26" s="4" t="n">
        <f aca="false">IF(B26="","",C26+6)</f>
        <v>46229</v>
      </c>
      <c r="E26" s="6" t="n">
        <f aca="false">IF(B26="","",DATE(YEAR(B26),MONTH(B26),1))</f>
        <v>46204</v>
      </c>
      <c r="F26" s="0" t="s">
        <v>28</v>
      </c>
      <c r="G26" s="0" t="s">
        <v>120</v>
      </c>
      <c r="H26" s="5" t="n">
        <v>10000</v>
      </c>
      <c r="I26" s="5" t="n">
        <v>0</v>
      </c>
      <c r="J26" s="5" t="n">
        <f aca="false">IF(H26="","",I26-H26)</f>
        <v>-10000</v>
      </c>
      <c r="K26" s="0" t="s">
        <v>11</v>
      </c>
      <c r="L26" s="7" t="s">
        <v>12</v>
      </c>
    </row>
    <row r="27" customFormat="false" ht="13.5" hidden="false" customHeight="false" outlineLevel="0" collapsed="false">
      <c r="A27" s="0" t="n">
        <v>26</v>
      </c>
      <c r="B27" s="4" t="n">
        <v>46234</v>
      </c>
      <c r="C27" s="4" t="n">
        <f aca="false">IF(B27="","",B27-WEEKDAY(B27,2)+1)</f>
        <v>46230</v>
      </c>
      <c r="D27" s="4" t="n">
        <f aca="false">IF(B27="","",C27+6)</f>
        <v>46236</v>
      </c>
      <c r="E27" s="6" t="n">
        <f aca="false">IF(B27="","",DATE(YEAR(B27),MONTH(B27),1))</f>
        <v>46204</v>
      </c>
      <c r="F27" s="0" t="s">
        <v>28</v>
      </c>
      <c r="G27" s="0" t="s">
        <v>120</v>
      </c>
      <c r="H27" s="5" t="n">
        <v>10000</v>
      </c>
      <c r="I27" s="5" t="n">
        <v>0</v>
      </c>
      <c r="J27" s="5" t="n">
        <f aca="false">IF(H27="","",I27-H27)</f>
        <v>-10000</v>
      </c>
      <c r="K27" s="0" t="s">
        <v>11</v>
      </c>
      <c r="L27" s="7" t="s">
        <v>12</v>
      </c>
    </row>
    <row r="28" customFormat="false" ht="13.5" hidden="false" customHeight="false" outlineLevel="0" collapsed="false">
      <c r="A28" s="0" t="n">
        <v>27</v>
      </c>
      <c r="B28" s="4" t="n">
        <v>46239</v>
      </c>
      <c r="C28" s="4" t="n">
        <f aca="false">IF(B28="","",B28-WEEKDAY(B28,2)+1)</f>
        <v>46237</v>
      </c>
      <c r="D28" s="4" t="n">
        <f aca="false">IF(B28="","",C28+6)</f>
        <v>46243</v>
      </c>
      <c r="E28" s="6" t="n">
        <f aca="false">IF(B28="","",DATE(YEAR(B28),MONTH(B28),1))</f>
        <v>46235</v>
      </c>
      <c r="F28" s="0" t="s">
        <v>10</v>
      </c>
      <c r="G28" s="0" t="s">
        <v>119</v>
      </c>
      <c r="H28" s="5" t="n">
        <v>5000</v>
      </c>
      <c r="I28" s="5" t="n">
        <v>0</v>
      </c>
      <c r="J28" s="5" t="n">
        <f aca="false">IF(H28="","",I28-H28)</f>
        <v>-5000</v>
      </c>
      <c r="K28" s="0" t="s">
        <v>11</v>
      </c>
      <c r="L28" s="7" t="s">
        <v>12</v>
      </c>
    </row>
    <row r="29" customFormat="false" ht="13.5" hidden="false" customHeight="false" outlineLevel="0" collapsed="false">
      <c r="A29" s="0" t="n">
        <v>28</v>
      </c>
      <c r="B29" s="4" t="n">
        <v>46246</v>
      </c>
      <c r="C29" s="4" t="n">
        <f aca="false">IF(B29="","",B29-WEEKDAY(B29,2)+1)</f>
        <v>46244</v>
      </c>
      <c r="D29" s="4" t="n">
        <f aca="false">IF(B29="","",C29+6)</f>
        <v>46250</v>
      </c>
      <c r="E29" s="6" t="n">
        <f aca="false">IF(B29="","",DATE(YEAR(B29),MONTH(B29),1))</f>
        <v>46235</v>
      </c>
      <c r="F29" s="0" t="s">
        <v>10</v>
      </c>
      <c r="G29" s="0" t="s">
        <v>119</v>
      </c>
      <c r="H29" s="5" t="n">
        <v>5000</v>
      </c>
      <c r="I29" s="5" t="n">
        <v>0</v>
      </c>
      <c r="J29" s="5" t="n">
        <f aca="false">IF(H29="","",I29-H29)</f>
        <v>-5000</v>
      </c>
      <c r="K29" s="0" t="s">
        <v>11</v>
      </c>
      <c r="L29" s="7" t="s">
        <v>12</v>
      </c>
    </row>
    <row r="30" customFormat="false" ht="13.5" hidden="false" customHeight="false" outlineLevel="0" collapsed="false">
      <c r="A30" s="0" t="n">
        <v>29</v>
      </c>
      <c r="B30" s="4" t="n">
        <v>46253</v>
      </c>
      <c r="C30" s="4" t="n">
        <f aca="false">IF(B30="","",B30-WEEKDAY(B30,2)+1)</f>
        <v>46251</v>
      </c>
      <c r="D30" s="4" t="n">
        <f aca="false">IF(B30="","",C30+6)</f>
        <v>46257</v>
      </c>
      <c r="E30" s="6" t="n">
        <f aca="false">IF(B30="","",DATE(YEAR(B30),MONTH(B30),1))</f>
        <v>46235</v>
      </c>
      <c r="F30" s="0" t="s">
        <v>10</v>
      </c>
      <c r="G30" s="0" t="s">
        <v>119</v>
      </c>
      <c r="H30" s="5" t="n">
        <v>5000</v>
      </c>
      <c r="I30" s="5" t="n">
        <v>0</v>
      </c>
      <c r="J30" s="5" t="n">
        <f aca="false">IF(H30="","",I30-H30)</f>
        <v>-5000</v>
      </c>
      <c r="K30" s="0" t="s">
        <v>11</v>
      </c>
      <c r="L30" s="7" t="s">
        <v>12</v>
      </c>
    </row>
    <row r="31" customFormat="false" ht="13.5" hidden="false" customHeight="false" outlineLevel="0" collapsed="false">
      <c r="A31" s="0" t="n">
        <v>30</v>
      </c>
      <c r="B31" s="4" t="n">
        <v>46260</v>
      </c>
      <c r="C31" s="4" t="n">
        <f aca="false">IF(B31="","",B31-WEEKDAY(B31,2)+1)</f>
        <v>46258</v>
      </c>
      <c r="D31" s="4" t="n">
        <f aca="false">IF(B31="","",C31+6)</f>
        <v>46264</v>
      </c>
      <c r="E31" s="6" t="n">
        <f aca="false">IF(B31="","",DATE(YEAR(B31),MONTH(B31),1))</f>
        <v>46235</v>
      </c>
      <c r="F31" s="0" t="s">
        <v>10</v>
      </c>
      <c r="G31" s="0" t="s">
        <v>119</v>
      </c>
      <c r="H31" s="5" t="n">
        <v>5000</v>
      </c>
      <c r="I31" s="5" t="n">
        <v>0</v>
      </c>
      <c r="J31" s="5" t="n">
        <f aca="false">IF(H31="","",I31-H31)</f>
        <v>-5000</v>
      </c>
      <c r="K31" s="0" t="s">
        <v>11</v>
      </c>
      <c r="L31" s="7" t="s">
        <v>12</v>
      </c>
    </row>
    <row r="32" customFormat="false" ht="13.5" hidden="false" customHeight="false" outlineLevel="0" collapsed="false">
      <c r="A32" s="0" t="n">
        <v>31</v>
      </c>
      <c r="B32" s="4" t="n">
        <v>46241</v>
      </c>
      <c r="C32" s="4" t="n">
        <f aca="false">IF(B32="","",B32-WEEKDAY(B32,2)+1)</f>
        <v>46237</v>
      </c>
      <c r="D32" s="4" t="n">
        <f aca="false">IF(B32="","",C32+6)</f>
        <v>46243</v>
      </c>
      <c r="E32" s="6" t="n">
        <f aca="false">IF(B32="","",DATE(YEAR(B32),MONTH(B32),1))</f>
        <v>46235</v>
      </c>
      <c r="F32" s="0" t="s">
        <v>28</v>
      </c>
      <c r="G32" s="0" t="s">
        <v>120</v>
      </c>
      <c r="H32" s="5" t="n">
        <v>10000</v>
      </c>
      <c r="I32" s="5" t="n">
        <v>0</v>
      </c>
      <c r="J32" s="5" t="n">
        <f aca="false">IF(H32="","",I32-H32)</f>
        <v>-10000</v>
      </c>
      <c r="K32" s="0" t="s">
        <v>11</v>
      </c>
      <c r="L32" s="7" t="s">
        <v>12</v>
      </c>
    </row>
    <row r="33" customFormat="false" ht="13.5" hidden="false" customHeight="false" outlineLevel="0" collapsed="false">
      <c r="A33" s="0" t="n">
        <v>32</v>
      </c>
      <c r="B33" s="4" t="n">
        <v>46248</v>
      </c>
      <c r="C33" s="4" t="n">
        <f aca="false">IF(B33="","",B33-WEEKDAY(B33,2)+1)</f>
        <v>46244</v>
      </c>
      <c r="D33" s="4" t="n">
        <f aca="false">IF(B33="","",C33+6)</f>
        <v>46250</v>
      </c>
      <c r="E33" s="6" t="n">
        <f aca="false">IF(B33="","",DATE(YEAR(B33),MONTH(B33),1))</f>
        <v>46235</v>
      </c>
      <c r="F33" s="0" t="s">
        <v>28</v>
      </c>
      <c r="G33" s="0" t="s">
        <v>120</v>
      </c>
      <c r="H33" s="5" t="n">
        <v>10000</v>
      </c>
      <c r="I33" s="5" t="n">
        <v>0</v>
      </c>
      <c r="J33" s="5" t="n">
        <f aca="false">IF(H33="","",I33-H33)</f>
        <v>-10000</v>
      </c>
      <c r="K33" s="0" t="s">
        <v>11</v>
      </c>
      <c r="L33" s="7" t="s">
        <v>12</v>
      </c>
    </row>
    <row r="34" customFormat="false" ht="13.5" hidden="false" customHeight="false" outlineLevel="0" collapsed="false">
      <c r="A34" s="0" t="n">
        <v>33</v>
      </c>
      <c r="B34" s="4" t="n">
        <v>46255</v>
      </c>
      <c r="C34" s="4" t="n">
        <f aca="false">IF(B34="","",B34-WEEKDAY(B34,2)+1)</f>
        <v>46251</v>
      </c>
      <c r="D34" s="4" t="n">
        <f aca="false">IF(B34="","",C34+6)</f>
        <v>46257</v>
      </c>
      <c r="E34" s="6" t="n">
        <f aca="false">IF(B34="","",DATE(YEAR(B34),MONTH(B34),1))</f>
        <v>46235</v>
      </c>
      <c r="F34" s="0" t="s">
        <v>28</v>
      </c>
      <c r="G34" s="0" t="s">
        <v>120</v>
      </c>
      <c r="H34" s="5" t="n">
        <v>10000</v>
      </c>
      <c r="I34" s="5" t="n">
        <v>0</v>
      </c>
      <c r="J34" s="5" t="n">
        <f aca="false">IF(H34="","",I34-H34)</f>
        <v>-10000</v>
      </c>
      <c r="K34" s="0" t="s">
        <v>11</v>
      </c>
      <c r="L34" s="7" t="s">
        <v>12</v>
      </c>
    </row>
    <row r="35" customFormat="false" ht="13.5" hidden="false" customHeight="false" outlineLevel="0" collapsed="false">
      <c r="A35" s="0" t="n">
        <v>34</v>
      </c>
      <c r="B35" s="4" t="n">
        <v>46262</v>
      </c>
      <c r="C35" s="4" t="n">
        <f aca="false">IF(B35="","",B35-WEEKDAY(B35,2)+1)</f>
        <v>46258</v>
      </c>
      <c r="D35" s="4" t="n">
        <f aca="false">IF(B35="","",C35+6)</f>
        <v>46264</v>
      </c>
      <c r="E35" s="6" t="n">
        <f aca="false">IF(B35="","",DATE(YEAR(B35),MONTH(B35),1))</f>
        <v>46235</v>
      </c>
      <c r="F35" s="0" t="s">
        <v>28</v>
      </c>
      <c r="G35" s="0" t="s">
        <v>120</v>
      </c>
      <c r="H35" s="5" t="n">
        <v>10000</v>
      </c>
      <c r="I35" s="5" t="n">
        <v>0</v>
      </c>
      <c r="J35" s="5" t="n">
        <f aca="false">IF(H35="","",I35-H35)</f>
        <v>-10000</v>
      </c>
      <c r="K35" s="0" t="s">
        <v>11</v>
      </c>
      <c r="L35" s="7" t="s">
        <v>12</v>
      </c>
    </row>
    <row r="36" customFormat="false" ht="13.5" hidden="false" customHeight="false" outlineLevel="0" collapsed="false">
      <c r="A36" s="0" t="n">
        <v>35</v>
      </c>
      <c r="B36" s="4" t="n">
        <v>46267</v>
      </c>
      <c r="C36" s="4" t="n">
        <f aca="false">IF(B36="","",B36-WEEKDAY(B36,2)+1)</f>
        <v>46265</v>
      </c>
      <c r="D36" s="4" t="n">
        <f aca="false">IF(B36="","",C36+6)</f>
        <v>46271</v>
      </c>
      <c r="E36" s="6" t="n">
        <f aca="false">IF(B36="","",DATE(YEAR(B36),MONTH(B36),1))</f>
        <v>46266</v>
      </c>
      <c r="F36" s="0" t="s">
        <v>10</v>
      </c>
      <c r="G36" s="0" t="s">
        <v>119</v>
      </c>
      <c r="H36" s="5" t="n">
        <v>5000</v>
      </c>
      <c r="I36" s="5" t="n">
        <v>0</v>
      </c>
      <c r="J36" s="5" t="n">
        <f aca="false">IF(H36="","",I36-H36)</f>
        <v>-5000</v>
      </c>
      <c r="K36" s="0" t="s">
        <v>11</v>
      </c>
      <c r="L36" s="7" t="s">
        <v>12</v>
      </c>
    </row>
    <row r="37" customFormat="false" ht="13.5" hidden="false" customHeight="false" outlineLevel="0" collapsed="false">
      <c r="A37" s="0" t="n">
        <v>36</v>
      </c>
      <c r="B37" s="4" t="n">
        <v>46274</v>
      </c>
      <c r="C37" s="4" t="n">
        <f aca="false">IF(B37="","",B37-WEEKDAY(B37,2)+1)</f>
        <v>46272</v>
      </c>
      <c r="D37" s="4" t="n">
        <f aca="false">IF(B37="","",C37+6)</f>
        <v>46278</v>
      </c>
      <c r="E37" s="6" t="n">
        <f aca="false">IF(B37="","",DATE(YEAR(B37),MONTH(B37),1))</f>
        <v>46266</v>
      </c>
      <c r="F37" s="0" t="s">
        <v>10</v>
      </c>
      <c r="G37" s="0" t="s">
        <v>119</v>
      </c>
      <c r="H37" s="5" t="n">
        <v>5000</v>
      </c>
      <c r="I37" s="5" t="n">
        <v>0</v>
      </c>
      <c r="J37" s="5" t="n">
        <f aca="false">IF(H37="","",I37-H37)</f>
        <v>-5000</v>
      </c>
      <c r="K37" s="0" t="s">
        <v>11</v>
      </c>
      <c r="L37" s="7" t="s">
        <v>12</v>
      </c>
    </row>
    <row r="38" customFormat="false" ht="13.5" hidden="false" customHeight="false" outlineLevel="0" collapsed="false">
      <c r="A38" s="0" t="n">
        <v>37</v>
      </c>
      <c r="B38" s="4" t="n">
        <v>46281</v>
      </c>
      <c r="C38" s="4" t="n">
        <f aca="false">IF(B38="","",B38-WEEKDAY(B38,2)+1)</f>
        <v>46279</v>
      </c>
      <c r="D38" s="4" t="n">
        <f aca="false">IF(B38="","",C38+6)</f>
        <v>46285</v>
      </c>
      <c r="E38" s="6" t="n">
        <f aca="false">IF(B38="","",DATE(YEAR(B38),MONTH(B38),1))</f>
        <v>46266</v>
      </c>
      <c r="F38" s="0" t="s">
        <v>10</v>
      </c>
      <c r="G38" s="0" t="s">
        <v>119</v>
      </c>
      <c r="H38" s="5" t="n">
        <v>5000</v>
      </c>
      <c r="I38" s="5" t="n">
        <v>0</v>
      </c>
      <c r="J38" s="5" t="n">
        <f aca="false">IF(H38="","",I38-H38)</f>
        <v>-5000</v>
      </c>
      <c r="K38" s="0" t="s">
        <v>11</v>
      </c>
      <c r="L38" s="7" t="s">
        <v>12</v>
      </c>
    </row>
    <row r="39" customFormat="false" ht="13.5" hidden="false" customHeight="false" outlineLevel="0" collapsed="false">
      <c r="A39" s="0" t="n">
        <v>38</v>
      </c>
      <c r="B39" s="4" t="n">
        <v>46288</v>
      </c>
      <c r="C39" s="4" t="n">
        <f aca="false">IF(B39="","",B39-WEEKDAY(B39,2)+1)</f>
        <v>46286</v>
      </c>
      <c r="D39" s="4" t="n">
        <f aca="false">IF(B39="","",C39+6)</f>
        <v>46292</v>
      </c>
      <c r="E39" s="6" t="n">
        <f aca="false">IF(B39="","",DATE(YEAR(B39),MONTH(B39),1))</f>
        <v>46266</v>
      </c>
      <c r="F39" s="0" t="s">
        <v>10</v>
      </c>
      <c r="G39" s="0" t="s">
        <v>119</v>
      </c>
      <c r="H39" s="5" t="n">
        <v>5000</v>
      </c>
      <c r="I39" s="5" t="n">
        <v>0</v>
      </c>
      <c r="J39" s="5" t="n">
        <f aca="false">IF(H39="","",I39-H39)</f>
        <v>-5000</v>
      </c>
      <c r="K39" s="0" t="s">
        <v>11</v>
      </c>
      <c r="L39" s="7" t="s">
        <v>12</v>
      </c>
    </row>
    <row r="40" customFormat="false" ht="13.5" hidden="false" customHeight="false" outlineLevel="0" collapsed="false">
      <c r="A40" s="0" t="n">
        <v>39</v>
      </c>
      <c r="B40" s="4" t="n">
        <v>46295</v>
      </c>
      <c r="C40" s="4" t="n">
        <f aca="false">IF(B40="","",B40-WEEKDAY(B40,2)+1)</f>
        <v>46293</v>
      </c>
      <c r="D40" s="4" t="n">
        <f aca="false">IF(B40="","",C40+6)</f>
        <v>46299</v>
      </c>
      <c r="E40" s="6" t="n">
        <f aca="false">IF(B40="","",DATE(YEAR(B40),MONTH(B40),1))</f>
        <v>46266</v>
      </c>
      <c r="F40" s="0" t="s">
        <v>10</v>
      </c>
      <c r="G40" s="0" t="s">
        <v>119</v>
      </c>
      <c r="H40" s="5" t="n">
        <v>5000</v>
      </c>
      <c r="I40" s="5" t="n">
        <v>0</v>
      </c>
      <c r="J40" s="5" t="n">
        <f aca="false">IF(H40="","",I40-H40)</f>
        <v>-5000</v>
      </c>
      <c r="K40" s="0" t="s">
        <v>11</v>
      </c>
      <c r="L40" s="7" t="s">
        <v>12</v>
      </c>
    </row>
    <row r="41" customFormat="false" ht="13.5" hidden="false" customHeight="false" outlineLevel="0" collapsed="false">
      <c r="A41" s="0" t="n">
        <v>40</v>
      </c>
      <c r="B41" s="4" t="n">
        <v>46269</v>
      </c>
      <c r="C41" s="4" t="n">
        <f aca="false">IF(B41="","",B41-WEEKDAY(B41,2)+1)</f>
        <v>46265</v>
      </c>
      <c r="D41" s="4" t="n">
        <f aca="false">IF(B41="","",C41+6)</f>
        <v>46271</v>
      </c>
      <c r="E41" s="6" t="n">
        <f aca="false">IF(B41="","",DATE(YEAR(B41),MONTH(B41),1))</f>
        <v>46266</v>
      </c>
      <c r="F41" s="0" t="s">
        <v>28</v>
      </c>
      <c r="G41" s="0" t="s">
        <v>120</v>
      </c>
      <c r="H41" s="5" t="n">
        <v>10000</v>
      </c>
      <c r="I41" s="5" t="n">
        <v>0</v>
      </c>
      <c r="J41" s="5" t="n">
        <f aca="false">IF(H41="","",I41-H41)</f>
        <v>-10000</v>
      </c>
      <c r="K41" s="0" t="s">
        <v>11</v>
      </c>
      <c r="L41" s="7" t="s">
        <v>12</v>
      </c>
    </row>
    <row r="42" customFormat="false" ht="13.5" hidden="false" customHeight="false" outlineLevel="0" collapsed="false">
      <c r="A42" s="0" t="n">
        <v>41</v>
      </c>
      <c r="B42" s="4" t="n">
        <v>46276</v>
      </c>
      <c r="C42" s="4" t="n">
        <f aca="false">IF(B42="","",B42-WEEKDAY(B42,2)+1)</f>
        <v>46272</v>
      </c>
      <c r="D42" s="4" t="n">
        <f aca="false">IF(B42="","",C42+6)</f>
        <v>46278</v>
      </c>
      <c r="E42" s="6" t="n">
        <f aca="false">IF(B42="","",DATE(YEAR(B42),MONTH(B42),1))</f>
        <v>46266</v>
      </c>
      <c r="F42" s="0" t="s">
        <v>28</v>
      </c>
      <c r="G42" s="0" t="s">
        <v>120</v>
      </c>
      <c r="H42" s="5" t="n">
        <v>10000</v>
      </c>
      <c r="I42" s="5" t="n">
        <v>0</v>
      </c>
      <c r="J42" s="5" t="n">
        <f aca="false">IF(H42="","",I42-H42)</f>
        <v>-10000</v>
      </c>
      <c r="K42" s="0" t="s">
        <v>11</v>
      </c>
      <c r="L42" s="7" t="s">
        <v>12</v>
      </c>
    </row>
    <row r="43" customFormat="false" ht="13.5" hidden="false" customHeight="false" outlineLevel="0" collapsed="false">
      <c r="A43" s="0" t="n">
        <v>42</v>
      </c>
      <c r="B43" s="4" t="n">
        <v>46283</v>
      </c>
      <c r="C43" s="4" t="n">
        <f aca="false">IF(B43="","",B43-WEEKDAY(B43,2)+1)</f>
        <v>46279</v>
      </c>
      <c r="D43" s="4" t="n">
        <f aca="false">IF(B43="","",C43+6)</f>
        <v>46285</v>
      </c>
      <c r="E43" s="6" t="n">
        <f aca="false">IF(B43="","",DATE(YEAR(B43),MONTH(B43),1))</f>
        <v>46266</v>
      </c>
      <c r="F43" s="0" t="s">
        <v>28</v>
      </c>
      <c r="G43" s="0" t="s">
        <v>120</v>
      </c>
      <c r="H43" s="5" t="n">
        <v>10000</v>
      </c>
      <c r="I43" s="5" t="n">
        <v>0</v>
      </c>
      <c r="J43" s="5" t="n">
        <f aca="false">IF(H43="","",I43-H43)</f>
        <v>-10000</v>
      </c>
      <c r="K43" s="0" t="s">
        <v>11</v>
      </c>
      <c r="L43" s="7" t="s">
        <v>12</v>
      </c>
    </row>
    <row r="44" customFormat="false" ht="13.5" hidden="false" customHeight="false" outlineLevel="0" collapsed="false">
      <c r="A44" s="0" t="n">
        <v>43</v>
      </c>
      <c r="B44" s="4" t="n">
        <v>46290</v>
      </c>
      <c r="C44" s="4" t="n">
        <f aca="false">IF(B44="","",B44-WEEKDAY(B44,2)+1)</f>
        <v>46286</v>
      </c>
      <c r="D44" s="4" t="n">
        <f aca="false">IF(B44="","",C44+6)</f>
        <v>46292</v>
      </c>
      <c r="E44" s="6" t="n">
        <f aca="false">IF(B44="","",DATE(YEAR(B44),MONTH(B44),1))</f>
        <v>46266</v>
      </c>
      <c r="F44" s="0" t="s">
        <v>28</v>
      </c>
      <c r="G44" s="0" t="s">
        <v>120</v>
      </c>
      <c r="H44" s="5" t="n">
        <v>10000</v>
      </c>
      <c r="I44" s="5" t="n">
        <v>0</v>
      </c>
      <c r="J44" s="5" t="n">
        <f aca="false">IF(H44="","",I44-H44)</f>
        <v>-10000</v>
      </c>
      <c r="K44" s="0" t="s">
        <v>11</v>
      </c>
      <c r="L44" s="7" t="s">
        <v>12</v>
      </c>
    </row>
    <row r="45" customFormat="false" ht="13.5" hidden="false" customHeight="false" outlineLevel="0" collapsed="false">
      <c r="A45" s="0" t="n">
        <v>44</v>
      </c>
      <c r="B45" s="4" t="n">
        <v>46302</v>
      </c>
      <c r="C45" s="4" t="n">
        <f aca="false">IF(B45="","",B45-WEEKDAY(B45,2)+1)</f>
        <v>46300</v>
      </c>
      <c r="D45" s="4" t="n">
        <f aca="false">IF(B45="","",C45+6)</f>
        <v>46306</v>
      </c>
      <c r="E45" s="6" t="n">
        <f aca="false">IF(B45="","",DATE(YEAR(B45),MONTH(B45),1))</f>
        <v>46296</v>
      </c>
      <c r="F45" s="0" t="s">
        <v>10</v>
      </c>
      <c r="G45" s="0" t="s">
        <v>119</v>
      </c>
      <c r="H45" s="5" t="n">
        <v>5000</v>
      </c>
      <c r="I45" s="5" t="n">
        <v>0</v>
      </c>
      <c r="J45" s="5" t="n">
        <f aca="false">IF(H45="","",I45-H45)</f>
        <v>-5000</v>
      </c>
      <c r="K45" s="0" t="s">
        <v>11</v>
      </c>
      <c r="L45" s="7" t="s">
        <v>12</v>
      </c>
    </row>
    <row r="46" customFormat="false" ht="13.5" hidden="false" customHeight="false" outlineLevel="0" collapsed="false">
      <c r="A46" s="0" t="n">
        <v>45</v>
      </c>
      <c r="B46" s="4" t="n">
        <v>46309</v>
      </c>
      <c r="C46" s="4" t="n">
        <f aca="false">IF(B46="","",B46-WEEKDAY(B46,2)+1)</f>
        <v>46307</v>
      </c>
      <c r="D46" s="4" t="n">
        <f aca="false">IF(B46="","",C46+6)</f>
        <v>46313</v>
      </c>
      <c r="E46" s="6" t="n">
        <f aca="false">IF(B46="","",DATE(YEAR(B46),MONTH(B46),1))</f>
        <v>46296</v>
      </c>
      <c r="F46" s="0" t="s">
        <v>10</v>
      </c>
      <c r="G46" s="0" t="s">
        <v>119</v>
      </c>
      <c r="H46" s="5" t="n">
        <v>5000</v>
      </c>
      <c r="I46" s="5" t="n">
        <v>0</v>
      </c>
      <c r="J46" s="5" t="n">
        <f aca="false">IF(H46="","",I46-H46)</f>
        <v>-5000</v>
      </c>
      <c r="K46" s="0" t="s">
        <v>11</v>
      </c>
      <c r="L46" s="7" t="s">
        <v>12</v>
      </c>
    </row>
    <row r="47" customFormat="false" ht="13.5" hidden="false" customHeight="false" outlineLevel="0" collapsed="false">
      <c r="A47" s="0" t="n">
        <v>46</v>
      </c>
      <c r="B47" s="4" t="n">
        <v>46316</v>
      </c>
      <c r="C47" s="4" t="n">
        <f aca="false">IF(B47="","",B47-WEEKDAY(B47,2)+1)</f>
        <v>46314</v>
      </c>
      <c r="D47" s="4" t="n">
        <f aca="false">IF(B47="","",C47+6)</f>
        <v>46320</v>
      </c>
      <c r="E47" s="6" t="n">
        <f aca="false">IF(B47="","",DATE(YEAR(B47),MONTH(B47),1))</f>
        <v>46296</v>
      </c>
      <c r="F47" s="0" t="s">
        <v>10</v>
      </c>
      <c r="G47" s="0" t="s">
        <v>119</v>
      </c>
      <c r="H47" s="5" t="n">
        <v>5000</v>
      </c>
      <c r="I47" s="5" t="n">
        <v>0</v>
      </c>
      <c r="J47" s="5" t="n">
        <f aca="false">IF(H47="","",I47-H47)</f>
        <v>-5000</v>
      </c>
      <c r="K47" s="0" t="s">
        <v>11</v>
      </c>
      <c r="L47" s="7" t="s">
        <v>12</v>
      </c>
    </row>
    <row r="48" customFormat="false" ht="13.5" hidden="false" customHeight="false" outlineLevel="0" collapsed="false">
      <c r="A48" s="0" t="n">
        <v>47</v>
      </c>
      <c r="B48" s="4" t="n">
        <v>46323</v>
      </c>
      <c r="C48" s="4" t="n">
        <f aca="false">IF(B48="","",B48-WEEKDAY(B48,2)+1)</f>
        <v>46321</v>
      </c>
      <c r="D48" s="4" t="n">
        <f aca="false">IF(B48="","",C48+6)</f>
        <v>46327</v>
      </c>
      <c r="E48" s="6" t="n">
        <f aca="false">IF(B48="","",DATE(YEAR(B48),MONTH(B48),1))</f>
        <v>46296</v>
      </c>
      <c r="F48" s="0" t="s">
        <v>10</v>
      </c>
      <c r="G48" s="0" t="s">
        <v>119</v>
      </c>
      <c r="H48" s="5" t="n">
        <v>5000</v>
      </c>
      <c r="I48" s="5" t="n">
        <v>0</v>
      </c>
      <c r="J48" s="5" t="n">
        <f aca="false">IF(H48="","",I48-H48)</f>
        <v>-5000</v>
      </c>
      <c r="K48" s="0" t="s">
        <v>11</v>
      </c>
      <c r="L48" s="7" t="s">
        <v>12</v>
      </c>
    </row>
    <row r="49" customFormat="false" ht="13.5" hidden="false" customHeight="false" outlineLevel="0" collapsed="false">
      <c r="A49" s="0" t="n">
        <v>48</v>
      </c>
      <c r="B49" s="4" t="n">
        <v>46297</v>
      </c>
      <c r="C49" s="4" t="n">
        <f aca="false">IF(B49="","",B49-WEEKDAY(B49,2)+1)</f>
        <v>46293</v>
      </c>
      <c r="D49" s="4" t="n">
        <f aca="false">IF(B49="","",C49+6)</f>
        <v>46299</v>
      </c>
      <c r="E49" s="6" t="n">
        <f aca="false">IF(B49="","",DATE(YEAR(B49),MONTH(B49),1))</f>
        <v>46296</v>
      </c>
      <c r="F49" s="0" t="s">
        <v>28</v>
      </c>
      <c r="G49" s="0" t="s">
        <v>120</v>
      </c>
      <c r="H49" s="5" t="n">
        <v>10000</v>
      </c>
      <c r="I49" s="5" t="n">
        <v>0</v>
      </c>
      <c r="J49" s="5" t="n">
        <f aca="false">IF(H49="","",I49-H49)</f>
        <v>-10000</v>
      </c>
      <c r="K49" s="0" t="s">
        <v>11</v>
      </c>
      <c r="L49" s="7" t="s">
        <v>12</v>
      </c>
    </row>
    <row r="50" customFormat="false" ht="13.5" hidden="false" customHeight="false" outlineLevel="0" collapsed="false">
      <c r="A50" s="0" t="n">
        <v>49</v>
      </c>
      <c r="B50" s="4" t="n">
        <v>46304</v>
      </c>
      <c r="C50" s="4" t="n">
        <f aca="false">IF(B50="","",B50-WEEKDAY(B50,2)+1)</f>
        <v>46300</v>
      </c>
      <c r="D50" s="4" t="n">
        <f aca="false">IF(B50="","",C50+6)</f>
        <v>46306</v>
      </c>
      <c r="E50" s="6" t="n">
        <f aca="false">IF(B50="","",DATE(YEAR(B50),MONTH(B50),1))</f>
        <v>46296</v>
      </c>
      <c r="F50" s="0" t="s">
        <v>28</v>
      </c>
      <c r="G50" s="0" t="s">
        <v>120</v>
      </c>
      <c r="H50" s="5" t="n">
        <v>10000</v>
      </c>
      <c r="I50" s="5" t="n">
        <v>0</v>
      </c>
      <c r="J50" s="5" t="n">
        <f aca="false">IF(H50="","",I50-H50)</f>
        <v>-10000</v>
      </c>
      <c r="K50" s="0" t="s">
        <v>11</v>
      </c>
      <c r="L50" s="7" t="s">
        <v>12</v>
      </c>
    </row>
    <row r="51" customFormat="false" ht="13.5" hidden="false" customHeight="false" outlineLevel="0" collapsed="false">
      <c r="A51" s="0" t="n">
        <v>50</v>
      </c>
      <c r="B51" s="4" t="n">
        <v>46311</v>
      </c>
      <c r="C51" s="4" t="n">
        <f aca="false">IF(B51="","",B51-WEEKDAY(B51,2)+1)</f>
        <v>46307</v>
      </c>
      <c r="D51" s="4" t="n">
        <f aca="false">IF(B51="","",C51+6)</f>
        <v>46313</v>
      </c>
      <c r="E51" s="6" t="n">
        <f aca="false">IF(B51="","",DATE(YEAR(B51),MONTH(B51),1))</f>
        <v>46296</v>
      </c>
      <c r="F51" s="0" t="s">
        <v>28</v>
      </c>
      <c r="G51" s="0" t="s">
        <v>120</v>
      </c>
      <c r="H51" s="5" t="n">
        <v>10000</v>
      </c>
      <c r="I51" s="5" t="n">
        <v>0</v>
      </c>
      <c r="J51" s="5" t="n">
        <f aca="false">IF(H51="","",I51-H51)</f>
        <v>-10000</v>
      </c>
      <c r="K51" s="0" t="s">
        <v>11</v>
      </c>
      <c r="L51" s="7" t="s">
        <v>12</v>
      </c>
    </row>
    <row r="52" customFormat="false" ht="13.5" hidden="false" customHeight="false" outlineLevel="0" collapsed="false">
      <c r="A52" s="0" t="n">
        <v>51</v>
      </c>
      <c r="B52" s="4" t="n">
        <v>46318</v>
      </c>
      <c r="C52" s="4" t="n">
        <f aca="false">IF(B52="","",B52-WEEKDAY(B52,2)+1)</f>
        <v>46314</v>
      </c>
      <c r="D52" s="4" t="n">
        <f aca="false">IF(B52="","",C52+6)</f>
        <v>46320</v>
      </c>
      <c r="E52" s="6" t="n">
        <f aca="false">IF(B52="","",DATE(YEAR(B52),MONTH(B52),1))</f>
        <v>46296</v>
      </c>
      <c r="F52" s="0" t="s">
        <v>28</v>
      </c>
      <c r="G52" s="0" t="s">
        <v>120</v>
      </c>
      <c r="H52" s="5" t="n">
        <v>10000</v>
      </c>
      <c r="I52" s="5" t="n">
        <v>0</v>
      </c>
      <c r="J52" s="5" t="n">
        <f aca="false">IF(H52="","",I52-H52)</f>
        <v>-10000</v>
      </c>
      <c r="K52" s="0" t="s">
        <v>11</v>
      </c>
      <c r="L52" s="7" t="s">
        <v>12</v>
      </c>
    </row>
    <row r="53" customFormat="false" ht="13.5" hidden="false" customHeight="false" outlineLevel="0" collapsed="false">
      <c r="A53" s="0" t="n">
        <v>52</v>
      </c>
      <c r="B53" s="4" t="n">
        <v>46325</v>
      </c>
      <c r="C53" s="4" t="n">
        <f aca="false">IF(B53="","",B53-WEEKDAY(B53,2)+1)</f>
        <v>46321</v>
      </c>
      <c r="D53" s="4" t="n">
        <f aca="false">IF(B53="","",C53+6)</f>
        <v>46327</v>
      </c>
      <c r="E53" s="6" t="n">
        <f aca="false">IF(B53="","",DATE(YEAR(B53),MONTH(B53),1))</f>
        <v>46296</v>
      </c>
      <c r="F53" s="0" t="s">
        <v>28</v>
      </c>
      <c r="G53" s="0" t="s">
        <v>120</v>
      </c>
      <c r="H53" s="5" t="n">
        <v>10000</v>
      </c>
      <c r="I53" s="5" t="n">
        <v>0</v>
      </c>
      <c r="J53" s="5" t="n">
        <f aca="false">IF(H53="","",I53-H53)</f>
        <v>-10000</v>
      </c>
      <c r="K53" s="0" t="s">
        <v>11</v>
      </c>
      <c r="L53" s="7" t="s">
        <v>12</v>
      </c>
    </row>
    <row r="54" customFormat="false" ht="13.5" hidden="false" customHeight="false" outlineLevel="0" collapsed="false">
      <c r="A54" s="0" t="n">
        <v>53</v>
      </c>
      <c r="B54" s="4" t="n">
        <v>46330</v>
      </c>
      <c r="C54" s="4" t="n">
        <f aca="false">IF(B54="","",B54-WEEKDAY(B54,2)+1)</f>
        <v>46328</v>
      </c>
      <c r="D54" s="4" t="n">
        <f aca="false">IF(B54="","",C54+6)</f>
        <v>46334</v>
      </c>
      <c r="E54" s="6" t="n">
        <f aca="false">IF(B54="","",DATE(YEAR(B54),MONTH(B54),1))</f>
        <v>46327</v>
      </c>
      <c r="F54" s="0" t="s">
        <v>10</v>
      </c>
      <c r="G54" s="0" t="s">
        <v>119</v>
      </c>
      <c r="H54" s="5" t="n">
        <v>5000</v>
      </c>
      <c r="I54" s="5" t="n">
        <v>0</v>
      </c>
      <c r="J54" s="5" t="n">
        <f aca="false">IF(H54="","",I54-H54)</f>
        <v>-5000</v>
      </c>
      <c r="K54" s="0" t="s">
        <v>11</v>
      </c>
      <c r="L54" s="7" t="s">
        <v>12</v>
      </c>
    </row>
    <row r="55" customFormat="false" ht="13.5" hidden="false" customHeight="false" outlineLevel="0" collapsed="false">
      <c r="A55" s="0" t="n">
        <v>54</v>
      </c>
      <c r="B55" s="4" t="n">
        <v>46337</v>
      </c>
      <c r="C55" s="4" t="n">
        <f aca="false">IF(B55="","",B55-WEEKDAY(B55,2)+1)</f>
        <v>46335</v>
      </c>
      <c r="D55" s="4" t="n">
        <f aca="false">IF(B55="","",C55+6)</f>
        <v>46341</v>
      </c>
      <c r="E55" s="6" t="n">
        <f aca="false">IF(B55="","",DATE(YEAR(B55),MONTH(B55),1))</f>
        <v>46327</v>
      </c>
      <c r="F55" s="0" t="s">
        <v>10</v>
      </c>
      <c r="G55" s="0" t="s">
        <v>119</v>
      </c>
      <c r="H55" s="5" t="n">
        <v>5000</v>
      </c>
      <c r="I55" s="5" t="n">
        <v>0</v>
      </c>
      <c r="J55" s="5" t="n">
        <f aca="false">IF(H55="","",I55-H55)</f>
        <v>-5000</v>
      </c>
      <c r="K55" s="0" t="s">
        <v>11</v>
      </c>
      <c r="L55" s="7" t="s">
        <v>12</v>
      </c>
    </row>
    <row r="56" customFormat="false" ht="13.5" hidden="false" customHeight="false" outlineLevel="0" collapsed="false">
      <c r="A56" s="0" t="n">
        <v>55</v>
      </c>
      <c r="B56" s="4" t="n">
        <v>46344</v>
      </c>
      <c r="C56" s="4" t="n">
        <f aca="false">IF(B56="","",B56-WEEKDAY(B56,2)+1)</f>
        <v>46342</v>
      </c>
      <c r="D56" s="4" t="n">
        <f aca="false">IF(B56="","",C56+6)</f>
        <v>46348</v>
      </c>
      <c r="E56" s="6" t="n">
        <f aca="false">IF(B56="","",DATE(YEAR(B56),MONTH(B56),1))</f>
        <v>46327</v>
      </c>
      <c r="F56" s="0" t="s">
        <v>10</v>
      </c>
      <c r="G56" s="0" t="s">
        <v>119</v>
      </c>
      <c r="H56" s="5" t="n">
        <v>5000</v>
      </c>
      <c r="I56" s="5" t="n">
        <v>0</v>
      </c>
      <c r="J56" s="5" t="n">
        <f aca="false">IF(H56="","",I56-H56)</f>
        <v>-5000</v>
      </c>
      <c r="K56" s="0" t="s">
        <v>11</v>
      </c>
      <c r="L56" s="7" t="s">
        <v>12</v>
      </c>
    </row>
    <row r="57" customFormat="false" ht="13.5" hidden="false" customHeight="false" outlineLevel="0" collapsed="false">
      <c r="A57" s="0" t="n">
        <v>56</v>
      </c>
      <c r="B57" s="4" t="n">
        <v>46351</v>
      </c>
      <c r="C57" s="4" t="n">
        <f aca="false">IF(B57="","",B57-WEEKDAY(B57,2)+1)</f>
        <v>46349</v>
      </c>
      <c r="D57" s="4" t="n">
        <f aca="false">IF(B57="","",C57+6)</f>
        <v>46355</v>
      </c>
      <c r="E57" s="6" t="n">
        <f aca="false">IF(B57="","",DATE(YEAR(B57),MONTH(B57),1))</f>
        <v>46327</v>
      </c>
      <c r="F57" s="0" t="s">
        <v>10</v>
      </c>
      <c r="G57" s="0" t="s">
        <v>119</v>
      </c>
      <c r="H57" s="5" t="n">
        <v>5000</v>
      </c>
      <c r="I57" s="5" t="n">
        <v>0</v>
      </c>
      <c r="J57" s="5" t="n">
        <f aca="false">IF(H57="","",I57-H57)</f>
        <v>-5000</v>
      </c>
      <c r="K57" s="0" t="s">
        <v>11</v>
      </c>
      <c r="L57" s="7" t="s">
        <v>12</v>
      </c>
    </row>
    <row r="58" customFormat="false" ht="13.5" hidden="false" customHeight="false" outlineLevel="0" collapsed="false">
      <c r="A58" s="0" t="n">
        <v>57</v>
      </c>
      <c r="B58" s="4" t="n">
        <v>46332</v>
      </c>
      <c r="C58" s="4" t="n">
        <f aca="false">IF(B58="","",B58-WEEKDAY(B58,2)+1)</f>
        <v>46328</v>
      </c>
      <c r="D58" s="4" t="n">
        <f aca="false">IF(B58="","",C58+6)</f>
        <v>46334</v>
      </c>
      <c r="E58" s="6" t="n">
        <f aca="false">IF(B58="","",DATE(YEAR(B58),MONTH(B58),1))</f>
        <v>46327</v>
      </c>
      <c r="F58" s="0" t="s">
        <v>28</v>
      </c>
      <c r="G58" s="0" t="s">
        <v>120</v>
      </c>
      <c r="H58" s="5" t="n">
        <v>10000</v>
      </c>
      <c r="I58" s="5" t="n">
        <v>0</v>
      </c>
      <c r="J58" s="5" t="n">
        <f aca="false">IF(H58="","",I58-H58)</f>
        <v>-10000</v>
      </c>
      <c r="K58" s="0" t="s">
        <v>11</v>
      </c>
      <c r="L58" s="7" t="s">
        <v>12</v>
      </c>
    </row>
    <row r="59" customFormat="false" ht="13.5" hidden="false" customHeight="false" outlineLevel="0" collapsed="false">
      <c r="A59" s="0" t="n">
        <v>58</v>
      </c>
      <c r="B59" s="4" t="n">
        <v>46339</v>
      </c>
      <c r="C59" s="4" t="n">
        <f aca="false">IF(B59="","",B59-WEEKDAY(B59,2)+1)</f>
        <v>46335</v>
      </c>
      <c r="D59" s="4" t="n">
        <f aca="false">IF(B59="","",C59+6)</f>
        <v>46341</v>
      </c>
      <c r="E59" s="6" t="n">
        <f aca="false">IF(B59="","",DATE(YEAR(B59),MONTH(B59),1))</f>
        <v>46327</v>
      </c>
      <c r="F59" s="0" t="s">
        <v>28</v>
      </c>
      <c r="G59" s="0" t="s">
        <v>120</v>
      </c>
      <c r="H59" s="5" t="n">
        <v>10000</v>
      </c>
      <c r="I59" s="5" t="n">
        <v>0</v>
      </c>
      <c r="J59" s="5" t="n">
        <f aca="false">IF(H59="","",I59-H59)</f>
        <v>-10000</v>
      </c>
      <c r="K59" s="0" t="s">
        <v>11</v>
      </c>
      <c r="L59" s="7" t="s">
        <v>12</v>
      </c>
    </row>
    <row r="60" customFormat="false" ht="13.5" hidden="false" customHeight="false" outlineLevel="0" collapsed="false">
      <c r="A60" s="0" t="n">
        <v>59</v>
      </c>
      <c r="B60" s="4" t="n">
        <v>46346</v>
      </c>
      <c r="C60" s="4" t="n">
        <f aca="false">IF(B60="","",B60-WEEKDAY(B60,2)+1)</f>
        <v>46342</v>
      </c>
      <c r="D60" s="4" t="n">
        <f aca="false">IF(B60="","",C60+6)</f>
        <v>46348</v>
      </c>
      <c r="E60" s="6" t="n">
        <f aca="false">IF(B60="","",DATE(YEAR(B60),MONTH(B60),1))</f>
        <v>46327</v>
      </c>
      <c r="F60" s="0" t="s">
        <v>28</v>
      </c>
      <c r="G60" s="0" t="s">
        <v>120</v>
      </c>
      <c r="H60" s="5" t="n">
        <v>10000</v>
      </c>
      <c r="I60" s="5" t="n">
        <v>0</v>
      </c>
      <c r="J60" s="5" t="n">
        <f aca="false">IF(H60="","",I60-H60)</f>
        <v>-10000</v>
      </c>
      <c r="K60" s="0" t="s">
        <v>11</v>
      </c>
      <c r="L60" s="7" t="s">
        <v>12</v>
      </c>
    </row>
    <row r="61" customFormat="false" ht="13.5" hidden="false" customHeight="false" outlineLevel="0" collapsed="false">
      <c r="A61" s="0" t="n">
        <v>60</v>
      </c>
      <c r="B61" s="4" t="n">
        <v>46353</v>
      </c>
      <c r="C61" s="4" t="n">
        <f aca="false">IF(B61="","",B61-WEEKDAY(B61,2)+1)</f>
        <v>46349</v>
      </c>
      <c r="D61" s="4" t="n">
        <f aca="false">IF(B61="","",C61+6)</f>
        <v>46355</v>
      </c>
      <c r="E61" s="6" t="n">
        <f aca="false">IF(B61="","",DATE(YEAR(B61),MONTH(B61),1))</f>
        <v>46327</v>
      </c>
      <c r="F61" s="0" t="s">
        <v>28</v>
      </c>
      <c r="G61" s="0" t="s">
        <v>120</v>
      </c>
      <c r="H61" s="5" t="n">
        <v>10000</v>
      </c>
      <c r="I61" s="5" t="n">
        <v>0</v>
      </c>
      <c r="J61" s="5" t="n">
        <f aca="false">IF(H61="","",I61-H61)</f>
        <v>-10000</v>
      </c>
      <c r="K61" s="0" t="s">
        <v>11</v>
      </c>
      <c r="L61" s="7" t="s">
        <v>12</v>
      </c>
    </row>
    <row r="62" customFormat="false" ht="13.5" hidden="false" customHeight="false" outlineLevel="0" collapsed="false">
      <c r="B62" s="4"/>
      <c r="C62" s="4" t="str">
        <f aca="false">IF(B62="","",B62-WEEKDAY(B62,2)+1)</f>
        <v/>
      </c>
      <c r="D62" s="4" t="str">
        <f aca="false">IF(B62="","",C62+6)</f>
        <v/>
      </c>
      <c r="E62" s="6" t="str">
        <f aca="false">IF(B62="","",DATE(YEAR(B62),MONTH(B62),1))</f>
        <v/>
      </c>
      <c r="H62" s="5"/>
      <c r="I62" s="5"/>
      <c r="J62" s="5" t="str">
        <f aca="false">IF(H62="","",I62-H62)</f>
        <v/>
      </c>
      <c r="L62" s="7"/>
    </row>
    <row r="63" customFormat="false" ht="13.5" hidden="false" customHeight="false" outlineLevel="0" collapsed="false">
      <c r="B63" s="4"/>
      <c r="C63" s="4" t="str">
        <f aca="false">IF(B63="","",B63-WEEKDAY(B63,2)+1)</f>
        <v/>
      </c>
      <c r="D63" s="4" t="str">
        <f aca="false">IF(B63="","",C63+6)</f>
        <v/>
      </c>
      <c r="E63" s="6" t="str">
        <f aca="false">IF(B63="","",DATE(YEAR(B63),MONTH(B63),1))</f>
        <v/>
      </c>
      <c r="H63" s="5"/>
      <c r="I63" s="5"/>
      <c r="J63" s="5" t="str">
        <f aca="false">IF(H63="","",I63-H63)</f>
        <v/>
      </c>
      <c r="L63" s="7"/>
    </row>
    <row r="64" customFormat="false" ht="13.5" hidden="false" customHeight="false" outlineLevel="0" collapsed="false">
      <c r="B64" s="4"/>
      <c r="C64" s="4" t="str">
        <f aca="false">IF(B64="","",B64-WEEKDAY(B64,2)+1)</f>
        <v/>
      </c>
      <c r="D64" s="4" t="str">
        <f aca="false">IF(B64="","",C64+6)</f>
        <v/>
      </c>
      <c r="E64" s="6" t="str">
        <f aca="false">IF(B64="","",DATE(YEAR(B64),MONTH(B64),1))</f>
        <v/>
      </c>
      <c r="H64" s="5"/>
      <c r="I64" s="5"/>
      <c r="J64" s="5" t="str">
        <f aca="false">IF(H64="","",I64-H64)</f>
        <v/>
      </c>
      <c r="L64" s="7"/>
    </row>
    <row r="65" customFormat="false" ht="13.5" hidden="false" customHeight="false" outlineLevel="0" collapsed="false">
      <c r="B65" s="4"/>
      <c r="C65" s="4" t="str">
        <f aca="false">IF(B65="","",B65-WEEKDAY(B65,2)+1)</f>
        <v/>
      </c>
      <c r="D65" s="4" t="str">
        <f aca="false">IF(B65="","",C65+6)</f>
        <v/>
      </c>
      <c r="E65" s="6" t="str">
        <f aca="false">IF(B65="","",DATE(YEAR(B65),MONTH(B65),1))</f>
        <v/>
      </c>
      <c r="H65" s="5"/>
      <c r="I65" s="5"/>
      <c r="J65" s="5" t="str">
        <f aca="false">IF(H65="","",I65-H65)</f>
        <v/>
      </c>
      <c r="L65" s="7"/>
    </row>
    <row r="66" customFormat="false" ht="13.5" hidden="false" customHeight="false" outlineLevel="0" collapsed="false">
      <c r="B66" s="4"/>
      <c r="C66" s="4" t="str">
        <f aca="false">IF(B66="","",B66-WEEKDAY(B66,2)+1)</f>
        <v/>
      </c>
      <c r="D66" s="4" t="str">
        <f aca="false">IF(B66="","",C66+6)</f>
        <v/>
      </c>
      <c r="E66" s="6" t="str">
        <f aca="false">IF(B66="","",DATE(YEAR(B66),MONTH(B66),1))</f>
        <v/>
      </c>
      <c r="H66" s="5"/>
      <c r="I66" s="5"/>
      <c r="J66" s="5" t="str">
        <f aca="false">IF(H66="","",I66-H66)</f>
        <v/>
      </c>
      <c r="L66" s="7"/>
    </row>
    <row r="67" customFormat="false" ht="13.5" hidden="false" customHeight="false" outlineLevel="0" collapsed="false">
      <c r="B67" s="4"/>
      <c r="C67" s="4" t="str">
        <f aca="false">IF(B67="","",B67-WEEKDAY(B67,2)+1)</f>
        <v/>
      </c>
      <c r="D67" s="4" t="str">
        <f aca="false">IF(B67="","",C67+6)</f>
        <v/>
      </c>
      <c r="E67" s="6" t="str">
        <f aca="false">IF(B67="","",DATE(YEAR(B67),MONTH(B67),1))</f>
        <v/>
      </c>
      <c r="H67" s="5"/>
      <c r="I67" s="5"/>
      <c r="J67" s="5" t="str">
        <f aca="false">IF(H67="","",I67-H67)</f>
        <v/>
      </c>
      <c r="L67" s="7"/>
    </row>
    <row r="68" customFormat="false" ht="13.5" hidden="false" customHeight="false" outlineLevel="0" collapsed="false">
      <c r="B68" s="4"/>
      <c r="C68" s="4" t="str">
        <f aca="false">IF(B68="","",B68-WEEKDAY(B68,2)+1)</f>
        <v/>
      </c>
      <c r="D68" s="4" t="str">
        <f aca="false">IF(B68="","",C68+6)</f>
        <v/>
      </c>
      <c r="E68" s="6" t="str">
        <f aca="false">IF(B68="","",DATE(YEAR(B68),MONTH(B68),1))</f>
        <v/>
      </c>
      <c r="H68" s="5"/>
      <c r="I68" s="5"/>
      <c r="J68" s="5" t="str">
        <f aca="false">IF(H68="","",I68-H68)</f>
        <v/>
      </c>
      <c r="L68" s="7"/>
    </row>
    <row r="69" customFormat="false" ht="13.5" hidden="false" customHeight="false" outlineLevel="0" collapsed="false">
      <c r="B69" s="4"/>
      <c r="C69" s="4" t="str">
        <f aca="false">IF(B69="","",B69-WEEKDAY(B69,2)+1)</f>
        <v/>
      </c>
      <c r="D69" s="4" t="str">
        <f aca="false">IF(B69="","",C69+6)</f>
        <v/>
      </c>
      <c r="E69" s="6" t="str">
        <f aca="false">IF(B69="","",DATE(YEAR(B69),MONTH(B69),1))</f>
        <v/>
      </c>
      <c r="H69" s="5"/>
      <c r="I69" s="5"/>
      <c r="J69" s="5" t="str">
        <f aca="false">IF(H69="","",I69-H69)</f>
        <v/>
      </c>
      <c r="L69" s="7"/>
    </row>
    <row r="70" customFormat="false" ht="13.5" hidden="false" customHeight="false" outlineLevel="0" collapsed="false">
      <c r="B70" s="4"/>
      <c r="C70" s="4" t="str">
        <f aca="false">IF(B70="","",B70-WEEKDAY(B70,2)+1)</f>
        <v/>
      </c>
      <c r="D70" s="4" t="str">
        <f aca="false">IF(B70="","",C70+6)</f>
        <v/>
      </c>
      <c r="E70" s="6" t="str">
        <f aca="false">IF(B70="","",DATE(YEAR(B70),MONTH(B70),1))</f>
        <v/>
      </c>
      <c r="H70" s="5"/>
      <c r="I70" s="5"/>
      <c r="J70" s="5" t="str">
        <f aca="false">IF(H70="","",I70-H70)</f>
        <v/>
      </c>
      <c r="L70" s="7"/>
    </row>
    <row r="71" customFormat="false" ht="13.5" hidden="false" customHeight="false" outlineLevel="0" collapsed="false">
      <c r="B71" s="4"/>
      <c r="C71" s="4" t="str">
        <f aca="false">IF(B71="","",B71-WEEKDAY(B71,2)+1)</f>
        <v/>
      </c>
      <c r="D71" s="4" t="str">
        <f aca="false">IF(B71="","",C71+6)</f>
        <v/>
      </c>
      <c r="E71" s="6" t="str">
        <f aca="false">IF(B71="","",DATE(YEAR(B71),MONTH(B71),1))</f>
        <v/>
      </c>
      <c r="H71" s="5"/>
      <c r="I71" s="5"/>
      <c r="J71" s="5" t="str">
        <f aca="false">IF(H71="","",I71-H71)</f>
        <v/>
      </c>
      <c r="L71" s="7"/>
    </row>
    <row r="72" customFormat="false" ht="13.5" hidden="false" customHeight="false" outlineLevel="0" collapsed="false">
      <c r="B72" s="4"/>
      <c r="C72" s="4" t="str">
        <f aca="false">IF(B72="","",B72-WEEKDAY(B72,2)+1)</f>
        <v/>
      </c>
      <c r="D72" s="4" t="str">
        <f aca="false">IF(B72="","",C72+6)</f>
        <v/>
      </c>
      <c r="E72" s="6" t="str">
        <f aca="false">IF(B72="","",DATE(YEAR(B72),MONTH(B72),1))</f>
        <v/>
      </c>
      <c r="H72" s="5"/>
      <c r="I72" s="5"/>
      <c r="J72" s="5" t="str">
        <f aca="false">IF(H72="","",I72-H72)</f>
        <v/>
      </c>
      <c r="L72" s="7"/>
    </row>
    <row r="73" customFormat="false" ht="13.5" hidden="false" customHeight="false" outlineLevel="0" collapsed="false">
      <c r="B73" s="4"/>
      <c r="C73" s="4" t="str">
        <f aca="false">IF(B73="","",B73-WEEKDAY(B73,2)+1)</f>
        <v/>
      </c>
      <c r="D73" s="4" t="str">
        <f aca="false">IF(B73="","",C73+6)</f>
        <v/>
      </c>
      <c r="E73" s="6" t="str">
        <f aca="false">IF(B73="","",DATE(YEAR(B73),MONTH(B73),1))</f>
        <v/>
      </c>
      <c r="H73" s="5"/>
      <c r="I73" s="5"/>
      <c r="J73" s="5" t="str">
        <f aca="false">IF(H73="","",I73-H73)</f>
        <v/>
      </c>
      <c r="L73" s="7"/>
    </row>
    <row r="74" customFormat="false" ht="13.5" hidden="false" customHeight="false" outlineLevel="0" collapsed="false">
      <c r="B74" s="4"/>
      <c r="C74" s="4" t="str">
        <f aca="false">IF(B74="","",B74-WEEKDAY(B74,2)+1)</f>
        <v/>
      </c>
      <c r="D74" s="4" t="str">
        <f aca="false">IF(B74="","",C74+6)</f>
        <v/>
      </c>
      <c r="E74" s="6" t="str">
        <f aca="false">IF(B74="","",DATE(YEAR(B74),MONTH(B74),1))</f>
        <v/>
      </c>
      <c r="H74" s="5"/>
      <c r="I74" s="5"/>
      <c r="J74" s="5" t="str">
        <f aca="false">IF(H74="","",I74-H74)</f>
        <v/>
      </c>
      <c r="L74" s="7"/>
    </row>
    <row r="75" customFormat="false" ht="13.5" hidden="false" customHeight="false" outlineLevel="0" collapsed="false">
      <c r="B75" s="4"/>
      <c r="C75" s="4" t="str">
        <f aca="false">IF(B75="","",B75-WEEKDAY(B75,2)+1)</f>
        <v/>
      </c>
      <c r="D75" s="4" t="str">
        <f aca="false">IF(B75="","",C75+6)</f>
        <v/>
      </c>
      <c r="E75" s="6" t="str">
        <f aca="false">IF(B75="","",DATE(YEAR(B75),MONTH(B75),1))</f>
        <v/>
      </c>
      <c r="H75" s="5"/>
      <c r="I75" s="5"/>
      <c r="J75" s="5" t="str">
        <f aca="false">IF(H75="","",I75-H75)</f>
        <v/>
      </c>
      <c r="L75" s="7"/>
    </row>
    <row r="76" customFormat="false" ht="13.5" hidden="false" customHeight="false" outlineLevel="0" collapsed="false">
      <c r="B76" s="4"/>
      <c r="C76" s="4" t="str">
        <f aca="false">IF(B76="","",B76-WEEKDAY(B76,2)+1)</f>
        <v/>
      </c>
      <c r="D76" s="4" t="str">
        <f aca="false">IF(B76="","",C76+6)</f>
        <v/>
      </c>
      <c r="E76" s="6" t="str">
        <f aca="false">IF(B76="","",DATE(YEAR(B76),MONTH(B76),1))</f>
        <v/>
      </c>
      <c r="H76" s="5"/>
      <c r="I76" s="5"/>
      <c r="J76" s="5" t="str">
        <f aca="false">IF(H76="","",I76-H76)</f>
        <v/>
      </c>
      <c r="L76" s="7"/>
    </row>
    <row r="77" customFormat="false" ht="13.5" hidden="false" customHeight="false" outlineLevel="0" collapsed="false">
      <c r="B77" s="4"/>
      <c r="C77" s="4" t="str">
        <f aca="false">IF(B77="","",B77-WEEKDAY(B77,2)+1)</f>
        <v/>
      </c>
      <c r="D77" s="4" t="str">
        <f aca="false">IF(B77="","",C77+6)</f>
        <v/>
      </c>
      <c r="E77" s="6" t="str">
        <f aca="false">IF(B77="","",DATE(YEAR(B77),MONTH(B77),1))</f>
        <v/>
      </c>
      <c r="H77" s="5"/>
      <c r="I77" s="5"/>
      <c r="J77" s="5" t="str">
        <f aca="false">IF(H77="","",I77-H77)</f>
        <v/>
      </c>
      <c r="L77" s="7"/>
    </row>
    <row r="78" customFormat="false" ht="13.5" hidden="false" customHeight="false" outlineLevel="0" collapsed="false">
      <c r="B78" s="4"/>
      <c r="C78" s="4" t="str">
        <f aca="false">IF(B78="","",B78-WEEKDAY(B78,2)+1)</f>
        <v/>
      </c>
      <c r="D78" s="4" t="str">
        <f aca="false">IF(B78="","",C78+6)</f>
        <v/>
      </c>
      <c r="E78" s="6" t="str">
        <f aca="false">IF(B78="","",DATE(YEAR(B78),MONTH(B78),1))</f>
        <v/>
      </c>
      <c r="H78" s="5"/>
      <c r="I78" s="5"/>
      <c r="J78" s="5" t="str">
        <f aca="false">IF(H78="","",I78-H78)</f>
        <v/>
      </c>
      <c r="L78" s="7"/>
    </row>
    <row r="79" customFormat="false" ht="13.5" hidden="false" customHeight="false" outlineLevel="0" collapsed="false">
      <c r="B79" s="4"/>
      <c r="C79" s="4" t="str">
        <f aca="false">IF(B79="","",B79-WEEKDAY(B79,2)+1)</f>
        <v/>
      </c>
      <c r="D79" s="4" t="str">
        <f aca="false">IF(B79="","",C79+6)</f>
        <v/>
      </c>
      <c r="E79" s="6" t="str">
        <f aca="false">IF(B79="","",DATE(YEAR(B79),MONTH(B79),1))</f>
        <v/>
      </c>
      <c r="H79" s="5"/>
      <c r="I79" s="5"/>
      <c r="J79" s="5" t="str">
        <f aca="false">IF(H79="","",I79-H79)</f>
        <v/>
      </c>
      <c r="L79" s="7"/>
    </row>
    <row r="80" customFormat="false" ht="13.5" hidden="false" customHeight="false" outlineLevel="0" collapsed="false">
      <c r="B80" s="4"/>
      <c r="C80" s="4" t="str">
        <f aca="false">IF(B80="","",B80-WEEKDAY(B80,2)+1)</f>
        <v/>
      </c>
      <c r="D80" s="4" t="str">
        <f aca="false">IF(B80="","",C80+6)</f>
        <v/>
      </c>
      <c r="E80" s="6" t="str">
        <f aca="false">IF(B80="","",DATE(YEAR(B80),MONTH(B80),1))</f>
        <v/>
      </c>
      <c r="H80" s="5"/>
      <c r="I80" s="5"/>
      <c r="J80" s="5" t="str">
        <f aca="false">IF(H80="","",I80-H80)</f>
        <v/>
      </c>
      <c r="L80" s="7"/>
    </row>
    <row r="81" customFormat="false" ht="13.5" hidden="false" customHeight="false" outlineLevel="0" collapsed="false">
      <c r="B81" s="4"/>
      <c r="C81" s="4" t="str">
        <f aca="false">IF(B81="","",B81-WEEKDAY(B81,2)+1)</f>
        <v/>
      </c>
      <c r="D81" s="4" t="str">
        <f aca="false">IF(B81="","",C81+6)</f>
        <v/>
      </c>
      <c r="E81" s="6" t="str">
        <f aca="false">IF(B81="","",DATE(YEAR(B81),MONTH(B81),1))</f>
        <v/>
      </c>
      <c r="H81" s="5"/>
      <c r="I81" s="5"/>
      <c r="J81" s="5" t="str">
        <f aca="false">IF(H81="","",I81-H81)</f>
        <v/>
      </c>
      <c r="L81" s="7"/>
    </row>
    <row r="82" customFormat="false" ht="13.5" hidden="false" customHeight="false" outlineLevel="0" collapsed="false">
      <c r="B82" s="4"/>
      <c r="C82" s="4" t="str">
        <f aca="false">IF(B82="","",B82-WEEKDAY(B82,2)+1)</f>
        <v/>
      </c>
      <c r="D82" s="4" t="str">
        <f aca="false">IF(B82="","",C82+6)</f>
        <v/>
      </c>
      <c r="E82" s="6" t="str">
        <f aca="false">IF(B82="","",DATE(YEAR(B82),MONTH(B82),1))</f>
        <v/>
      </c>
      <c r="H82" s="5"/>
      <c r="I82" s="5"/>
      <c r="J82" s="5" t="str">
        <f aca="false">IF(H82="","",I82-H82)</f>
        <v/>
      </c>
      <c r="L82" s="7"/>
    </row>
    <row r="83" customFormat="false" ht="13.5" hidden="false" customHeight="false" outlineLevel="0" collapsed="false">
      <c r="B83" s="4"/>
      <c r="C83" s="4" t="str">
        <f aca="false">IF(B83="","",B83-WEEKDAY(B83,2)+1)</f>
        <v/>
      </c>
      <c r="D83" s="4" t="str">
        <f aca="false">IF(B83="","",C83+6)</f>
        <v/>
      </c>
      <c r="E83" s="6" t="str">
        <f aca="false">IF(B83="","",DATE(YEAR(B83),MONTH(B83),1))</f>
        <v/>
      </c>
      <c r="H83" s="5"/>
      <c r="I83" s="5"/>
      <c r="J83" s="5" t="str">
        <f aca="false">IF(H83="","",I83-H83)</f>
        <v/>
      </c>
      <c r="L83" s="7"/>
    </row>
    <row r="84" customFormat="false" ht="13.5" hidden="false" customHeight="false" outlineLevel="0" collapsed="false">
      <c r="B84" s="4"/>
      <c r="C84" s="4" t="str">
        <f aca="false">IF(B84="","",B84-WEEKDAY(B84,2)+1)</f>
        <v/>
      </c>
      <c r="D84" s="4" t="str">
        <f aca="false">IF(B84="","",C84+6)</f>
        <v/>
      </c>
      <c r="E84" s="6" t="str">
        <f aca="false">IF(B84="","",DATE(YEAR(B84),MONTH(B84),1))</f>
        <v/>
      </c>
      <c r="H84" s="5"/>
      <c r="I84" s="5"/>
      <c r="J84" s="5" t="str">
        <f aca="false">IF(H84="","",I84-H84)</f>
        <v/>
      </c>
      <c r="L84" s="7"/>
    </row>
    <row r="85" customFormat="false" ht="13.5" hidden="false" customHeight="false" outlineLevel="0" collapsed="false">
      <c r="B85" s="4"/>
      <c r="C85" s="4" t="str">
        <f aca="false">IF(B85="","",B85-WEEKDAY(B85,2)+1)</f>
        <v/>
      </c>
      <c r="D85" s="4" t="str">
        <f aca="false">IF(B85="","",C85+6)</f>
        <v/>
      </c>
      <c r="E85" s="6" t="str">
        <f aca="false">IF(B85="","",DATE(YEAR(B85),MONTH(B85),1))</f>
        <v/>
      </c>
      <c r="H85" s="5"/>
      <c r="I85" s="5"/>
      <c r="J85" s="5" t="str">
        <f aca="false">IF(H85="","",I85-H85)</f>
        <v/>
      </c>
      <c r="L85" s="7"/>
    </row>
    <row r="86" customFormat="false" ht="13.5" hidden="false" customHeight="false" outlineLevel="0" collapsed="false">
      <c r="B86" s="4"/>
      <c r="C86" s="4" t="str">
        <f aca="false">IF(B86="","",B86-WEEKDAY(B86,2)+1)</f>
        <v/>
      </c>
      <c r="D86" s="4" t="str">
        <f aca="false">IF(B86="","",C86+6)</f>
        <v/>
      </c>
      <c r="E86" s="6" t="str">
        <f aca="false">IF(B86="","",DATE(YEAR(B86),MONTH(B86),1))</f>
        <v/>
      </c>
      <c r="H86" s="5"/>
      <c r="I86" s="5"/>
      <c r="J86" s="5" t="str">
        <f aca="false">IF(H86="","",I86-H86)</f>
        <v/>
      </c>
      <c r="L86" s="7"/>
    </row>
    <row r="87" customFormat="false" ht="13.5" hidden="false" customHeight="false" outlineLevel="0" collapsed="false">
      <c r="B87" s="4"/>
      <c r="C87" s="4" t="str">
        <f aca="false">IF(B87="","",B87-WEEKDAY(B87,2)+1)</f>
        <v/>
      </c>
      <c r="D87" s="4" t="str">
        <f aca="false">IF(B87="","",C87+6)</f>
        <v/>
      </c>
      <c r="E87" s="6" t="str">
        <f aca="false">IF(B87="","",DATE(YEAR(B87),MONTH(B87),1))</f>
        <v/>
      </c>
      <c r="H87" s="5"/>
      <c r="I87" s="5"/>
      <c r="J87" s="5" t="str">
        <f aca="false">IF(H87="","",I87-H87)</f>
        <v/>
      </c>
      <c r="L87" s="7"/>
    </row>
    <row r="88" customFormat="false" ht="13.5" hidden="false" customHeight="false" outlineLevel="0" collapsed="false">
      <c r="B88" s="4"/>
      <c r="C88" s="4" t="str">
        <f aca="false">IF(B88="","",B88-WEEKDAY(B88,2)+1)</f>
        <v/>
      </c>
      <c r="D88" s="4" t="str">
        <f aca="false">IF(B88="","",C88+6)</f>
        <v/>
      </c>
      <c r="E88" s="6" t="str">
        <f aca="false">IF(B88="","",DATE(YEAR(B88),MONTH(B88),1))</f>
        <v/>
      </c>
      <c r="H88" s="5"/>
      <c r="I88" s="5"/>
      <c r="J88" s="5" t="str">
        <f aca="false">IF(H88="","",I88-H88)</f>
        <v/>
      </c>
      <c r="L88" s="7"/>
    </row>
    <row r="89" customFormat="false" ht="13.5" hidden="false" customHeight="false" outlineLevel="0" collapsed="false">
      <c r="B89" s="4"/>
      <c r="C89" s="4" t="str">
        <f aca="false">IF(B89="","",B89-WEEKDAY(B89,2)+1)</f>
        <v/>
      </c>
      <c r="D89" s="4" t="str">
        <f aca="false">IF(B89="","",C89+6)</f>
        <v/>
      </c>
      <c r="E89" s="6" t="str">
        <f aca="false">IF(B89="","",DATE(YEAR(B89),MONTH(B89),1))</f>
        <v/>
      </c>
      <c r="H89" s="5"/>
      <c r="I89" s="5"/>
      <c r="J89" s="5" t="str">
        <f aca="false">IF(H89="","",I89-H89)</f>
        <v/>
      </c>
      <c r="L89" s="7"/>
    </row>
    <row r="90" customFormat="false" ht="13.5" hidden="false" customHeight="false" outlineLevel="0" collapsed="false">
      <c r="B90" s="4"/>
      <c r="C90" s="4" t="str">
        <f aca="false">IF(B90="","",B90-WEEKDAY(B90,2)+1)</f>
        <v/>
      </c>
      <c r="D90" s="4" t="str">
        <f aca="false">IF(B90="","",C90+6)</f>
        <v/>
      </c>
      <c r="E90" s="6" t="str">
        <f aca="false">IF(B90="","",DATE(YEAR(B90),MONTH(B90),1))</f>
        <v/>
      </c>
      <c r="H90" s="5"/>
      <c r="I90" s="5"/>
      <c r="J90" s="5" t="str">
        <f aca="false">IF(H90="","",I90-H90)</f>
        <v/>
      </c>
      <c r="L90" s="7"/>
    </row>
    <row r="91" customFormat="false" ht="13.5" hidden="false" customHeight="false" outlineLevel="0" collapsed="false">
      <c r="B91" s="4"/>
      <c r="C91" s="4" t="str">
        <f aca="false">IF(B91="","",B91-WEEKDAY(B91,2)+1)</f>
        <v/>
      </c>
      <c r="D91" s="4" t="str">
        <f aca="false">IF(B91="","",C91+6)</f>
        <v/>
      </c>
      <c r="E91" s="6" t="str">
        <f aca="false">IF(B91="","",DATE(YEAR(B91),MONTH(B91),1))</f>
        <v/>
      </c>
      <c r="H91" s="5"/>
      <c r="I91" s="5"/>
      <c r="J91" s="5" t="str">
        <f aca="false">IF(H91="","",I91-H91)</f>
        <v/>
      </c>
      <c r="L91" s="7"/>
    </row>
    <row r="92" customFormat="false" ht="13.5" hidden="false" customHeight="false" outlineLevel="0" collapsed="false">
      <c r="B92" s="4"/>
      <c r="C92" s="4" t="str">
        <f aca="false">IF(B92="","",B92-WEEKDAY(B92,2)+1)</f>
        <v/>
      </c>
      <c r="D92" s="4" t="str">
        <f aca="false">IF(B92="","",C92+6)</f>
        <v/>
      </c>
      <c r="E92" s="6" t="str">
        <f aca="false">IF(B92="","",DATE(YEAR(B92),MONTH(B92),1))</f>
        <v/>
      </c>
      <c r="H92" s="5"/>
      <c r="I92" s="5"/>
      <c r="J92" s="5" t="str">
        <f aca="false">IF(H92="","",I92-H92)</f>
        <v/>
      </c>
      <c r="L92" s="7"/>
    </row>
    <row r="93" customFormat="false" ht="13.5" hidden="false" customHeight="false" outlineLevel="0" collapsed="false">
      <c r="B93" s="4"/>
      <c r="C93" s="4" t="str">
        <f aca="false">IF(B93="","",B93-WEEKDAY(B93,2)+1)</f>
        <v/>
      </c>
      <c r="D93" s="4" t="str">
        <f aca="false">IF(B93="","",C93+6)</f>
        <v/>
      </c>
      <c r="E93" s="6" t="str">
        <f aca="false">IF(B93="","",DATE(YEAR(B93),MONTH(B93),1))</f>
        <v/>
      </c>
      <c r="H93" s="5"/>
      <c r="I93" s="5"/>
      <c r="J93" s="5" t="str">
        <f aca="false">IF(H93="","",I93-H93)</f>
        <v/>
      </c>
      <c r="L93" s="7"/>
    </row>
    <row r="94" customFormat="false" ht="13.5" hidden="false" customHeight="false" outlineLevel="0" collapsed="false">
      <c r="B94" s="4"/>
      <c r="C94" s="4" t="str">
        <f aca="false">IF(B94="","",B94-WEEKDAY(B94,2)+1)</f>
        <v/>
      </c>
      <c r="D94" s="4" t="str">
        <f aca="false">IF(B94="","",C94+6)</f>
        <v/>
      </c>
      <c r="E94" s="6" t="str">
        <f aca="false">IF(B94="","",DATE(YEAR(B94),MONTH(B94),1))</f>
        <v/>
      </c>
      <c r="H94" s="5"/>
      <c r="I94" s="5"/>
      <c r="J94" s="5" t="str">
        <f aca="false">IF(H94="","",I94-H94)</f>
        <v/>
      </c>
      <c r="L94" s="7"/>
    </row>
    <row r="95" customFormat="false" ht="13.5" hidden="false" customHeight="false" outlineLevel="0" collapsed="false">
      <c r="B95" s="4"/>
      <c r="C95" s="4" t="str">
        <f aca="false">IF(B95="","",B95-WEEKDAY(B95,2)+1)</f>
        <v/>
      </c>
      <c r="D95" s="4" t="str">
        <f aca="false">IF(B95="","",C95+6)</f>
        <v/>
      </c>
      <c r="E95" s="6" t="str">
        <f aca="false">IF(B95="","",DATE(YEAR(B95),MONTH(B95),1))</f>
        <v/>
      </c>
      <c r="H95" s="5"/>
      <c r="I95" s="5"/>
      <c r="J95" s="5" t="str">
        <f aca="false">IF(H95="","",I95-H95)</f>
        <v/>
      </c>
      <c r="L95" s="7"/>
    </row>
    <row r="96" customFormat="false" ht="13.5" hidden="false" customHeight="false" outlineLevel="0" collapsed="false">
      <c r="B96" s="4"/>
      <c r="C96" s="4" t="str">
        <f aca="false">IF(B96="","",B96-WEEKDAY(B96,2)+1)</f>
        <v/>
      </c>
      <c r="D96" s="4" t="str">
        <f aca="false">IF(B96="","",C96+6)</f>
        <v/>
      </c>
      <c r="E96" s="6" t="str">
        <f aca="false">IF(B96="","",DATE(YEAR(B96),MONTH(B96),1))</f>
        <v/>
      </c>
      <c r="H96" s="5"/>
      <c r="I96" s="5"/>
      <c r="J96" s="5" t="str">
        <f aca="false">IF(H96="","",I96-H96)</f>
        <v/>
      </c>
      <c r="L96" s="7"/>
    </row>
    <row r="97" customFormat="false" ht="13.5" hidden="false" customHeight="false" outlineLevel="0" collapsed="false">
      <c r="B97" s="4"/>
      <c r="C97" s="4" t="str">
        <f aca="false">IF(B97="","",B97-WEEKDAY(B97,2)+1)</f>
        <v/>
      </c>
      <c r="D97" s="4" t="str">
        <f aca="false">IF(B97="","",C97+6)</f>
        <v/>
      </c>
      <c r="E97" s="6" t="str">
        <f aca="false">IF(B97="","",DATE(YEAR(B97),MONTH(B97),1))</f>
        <v/>
      </c>
      <c r="H97" s="5"/>
      <c r="I97" s="5"/>
      <c r="J97" s="5" t="str">
        <f aca="false">IF(H97="","",I97-H97)</f>
        <v/>
      </c>
      <c r="L97" s="7"/>
    </row>
    <row r="98" customFormat="false" ht="13.5" hidden="false" customHeight="false" outlineLevel="0" collapsed="false">
      <c r="B98" s="4"/>
      <c r="C98" s="4" t="str">
        <f aca="false">IF(B98="","",B98-WEEKDAY(B98,2)+1)</f>
        <v/>
      </c>
      <c r="D98" s="4" t="str">
        <f aca="false">IF(B98="","",C98+6)</f>
        <v/>
      </c>
      <c r="E98" s="6" t="str">
        <f aca="false">IF(B98="","",DATE(YEAR(B98),MONTH(B98),1))</f>
        <v/>
      </c>
      <c r="H98" s="5"/>
      <c r="I98" s="5"/>
      <c r="J98" s="5" t="str">
        <f aca="false">IF(H98="","",I98-H98)</f>
        <v/>
      </c>
      <c r="L98" s="7"/>
    </row>
    <row r="99" customFormat="false" ht="13.5" hidden="false" customHeight="false" outlineLevel="0" collapsed="false">
      <c r="B99" s="4"/>
      <c r="C99" s="4" t="str">
        <f aca="false">IF(B99="","",B99-WEEKDAY(B99,2)+1)</f>
        <v/>
      </c>
      <c r="D99" s="4" t="str">
        <f aca="false">IF(B99="","",C99+6)</f>
        <v/>
      </c>
      <c r="E99" s="6" t="str">
        <f aca="false">IF(B99="","",DATE(YEAR(B99),MONTH(B99),1))</f>
        <v/>
      </c>
      <c r="H99" s="5"/>
      <c r="I99" s="5"/>
      <c r="J99" s="5" t="str">
        <f aca="false">IF(H99="","",I99-H99)</f>
        <v/>
      </c>
      <c r="L99" s="7"/>
    </row>
    <row r="100" customFormat="false" ht="13.5" hidden="false" customHeight="false" outlineLevel="0" collapsed="false">
      <c r="B100" s="4"/>
      <c r="C100" s="4" t="str">
        <f aca="false">IF(B100="","",B100-WEEKDAY(B100,2)+1)</f>
        <v/>
      </c>
      <c r="D100" s="4" t="str">
        <f aca="false">IF(B100="","",C100+6)</f>
        <v/>
      </c>
      <c r="E100" s="6" t="str">
        <f aca="false">IF(B100="","",DATE(YEAR(B100),MONTH(B100),1))</f>
        <v/>
      </c>
      <c r="H100" s="5"/>
      <c r="I100" s="5"/>
      <c r="J100" s="5" t="str">
        <f aca="false">IF(H100="","",I100-H100)</f>
        <v/>
      </c>
      <c r="L100" s="7"/>
    </row>
    <row r="101" customFormat="false" ht="13.5" hidden="false" customHeight="false" outlineLevel="0" collapsed="false">
      <c r="B101" s="4"/>
      <c r="C101" s="4" t="str">
        <f aca="false">IF(B101="","",B101-WEEKDAY(B101,2)+1)</f>
        <v/>
      </c>
      <c r="D101" s="4" t="str">
        <f aca="false">IF(B101="","",C101+6)</f>
        <v/>
      </c>
      <c r="E101" s="6" t="str">
        <f aca="false">IF(B101="","",DATE(YEAR(B101),MONTH(B101),1))</f>
        <v/>
      </c>
      <c r="H101" s="5"/>
      <c r="I101" s="5"/>
      <c r="J101" s="5" t="str">
        <f aca="false">IF(H101="","",I101-H101)</f>
        <v/>
      </c>
      <c r="L101" s="7"/>
    </row>
    <row r="102" customFormat="false" ht="13.5" hidden="false" customHeight="false" outlineLevel="0" collapsed="false">
      <c r="B102" s="4"/>
      <c r="C102" s="4" t="str">
        <f aca="false">IF(B102="","",B102-WEEKDAY(B102,2)+1)</f>
        <v/>
      </c>
      <c r="D102" s="4" t="str">
        <f aca="false">IF(B102="","",C102+6)</f>
        <v/>
      </c>
      <c r="E102" s="6" t="str">
        <f aca="false">IF(B102="","",DATE(YEAR(B102),MONTH(B102),1))</f>
        <v/>
      </c>
      <c r="H102" s="5"/>
      <c r="I102" s="5"/>
      <c r="J102" s="5" t="str">
        <f aca="false">IF(H102="","",I102-H102)</f>
        <v/>
      </c>
      <c r="L102" s="7"/>
    </row>
    <row r="103" customFormat="false" ht="13.5" hidden="false" customHeight="false" outlineLevel="0" collapsed="false">
      <c r="B103" s="4"/>
      <c r="C103" s="4" t="str">
        <f aca="false">IF(B103="","",B103-WEEKDAY(B103,2)+1)</f>
        <v/>
      </c>
      <c r="D103" s="4" t="str">
        <f aca="false">IF(B103="","",C103+6)</f>
        <v/>
      </c>
      <c r="E103" s="6" t="str">
        <f aca="false">IF(B103="","",DATE(YEAR(B103),MONTH(B103),1))</f>
        <v/>
      </c>
      <c r="H103" s="5"/>
      <c r="I103" s="5"/>
      <c r="J103" s="5" t="str">
        <f aca="false">IF(H103="","",I103-H103)</f>
        <v/>
      </c>
      <c r="L103" s="7"/>
    </row>
    <row r="104" customFormat="false" ht="13.5" hidden="false" customHeight="false" outlineLevel="0" collapsed="false">
      <c r="B104" s="4"/>
      <c r="C104" s="4" t="str">
        <f aca="false">IF(B104="","",B104-WEEKDAY(B104,2)+1)</f>
        <v/>
      </c>
      <c r="D104" s="4" t="str">
        <f aca="false">IF(B104="","",C104+6)</f>
        <v/>
      </c>
      <c r="E104" s="6" t="str">
        <f aca="false">IF(B104="","",DATE(YEAR(B104),MONTH(B104),1))</f>
        <v/>
      </c>
      <c r="H104" s="5"/>
      <c r="I104" s="5"/>
      <c r="J104" s="5" t="str">
        <f aca="false">IF(H104="","",I104-H104)</f>
        <v/>
      </c>
      <c r="L104" s="7"/>
    </row>
    <row r="105" customFormat="false" ht="13.5" hidden="false" customHeight="false" outlineLevel="0" collapsed="false">
      <c r="B105" s="4"/>
      <c r="C105" s="4" t="str">
        <f aca="false">IF(B105="","",B105-WEEKDAY(B105,2)+1)</f>
        <v/>
      </c>
      <c r="D105" s="4" t="str">
        <f aca="false">IF(B105="","",C105+6)</f>
        <v/>
      </c>
      <c r="E105" s="6" t="str">
        <f aca="false">IF(B105="","",DATE(YEAR(B105),MONTH(B105),1))</f>
        <v/>
      </c>
      <c r="H105" s="5"/>
      <c r="I105" s="5"/>
      <c r="J105" s="5" t="str">
        <f aca="false">IF(H105="","",I105-H105)</f>
        <v/>
      </c>
      <c r="L105" s="7"/>
    </row>
    <row r="106" customFormat="false" ht="13.5" hidden="false" customHeight="false" outlineLevel="0" collapsed="false">
      <c r="B106" s="4"/>
      <c r="C106" s="4" t="str">
        <f aca="false">IF(B106="","",B106-WEEKDAY(B106,2)+1)</f>
        <v/>
      </c>
      <c r="D106" s="4" t="str">
        <f aca="false">IF(B106="","",C106+6)</f>
        <v/>
      </c>
      <c r="E106" s="6" t="str">
        <f aca="false">IF(B106="","",DATE(YEAR(B106),MONTH(B106),1))</f>
        <v/>
      </c>
      <c r="H106" s="5"/>
      <c r="I106" s="5"/>
      <c r="J106" s="5" t="str">
        <f aca="false">IF(H106="","",I106-H106)</f>
        <v/>
      </c>
      <c r="L106" s="7"/>
    </row>
    <row r="107" customFormat="false" ht="13.5" hidden="false" customHeight="false" outlineLevel="0" collapsed="false">
      <c r="B107" s="4"/>
      <c r="C107" s="4" t="str">
        <f aca="false">IF(B107="","",B107-WEEKDAY(B107,2)+1)</f>
        <v/>
      </c>
      <c r="D107" s="4" t="str">
        <f aca="false">IF(B107="","",C107+6)</f>
        <v/>
      </c>
      <c r="E107" s="6" t="str">
        <f aca="false">IF(B107="","",DATE(YEAR(B107),MONTH(B107),1))</f>
        <v/>
      </c>
      <c r="H107" s="5"/>
      <c r="I107" s="5"/>
      <c r="J107" s="5" t="str">
        <f aca="false">IF(H107="","",I107-H107)</f>
        <v/>
      </c>
      <c r="L107" s="7"/>
    </row>
    <row r="108" customFormat="false" ht="13.5" hidden="false" customHeight="false" outlineLevel="0" collapsed="false">
      <c r="B108" s="4"/>
      <c r="C108" s="4" t="str">
        <f aca="false">IF(B108="","",B108-WEEKDAY(B108,2)+1)</f>
        <v/>
      </c>
      <c r="D108" s="4" t="str">
        <f aca="false">IF(B108="","",C108+6)</f>
        <v/>
      </c>
      <c r="E108" s="6" t="str">
        <f aca="false">IF(B108="","",DATE(YEAR(B108),MONTH(B108),1))</f>
        <v/>
      </c>
      <c r="H108" s="5"/>
      <c r="I108" s="5"/>
      <c r="J108" s="5" t="str">
        <f aca="false">IF(H108="","",I108-H108)</f>
        <v/>
      </c>
      <c r="L108" s="7"/>
    </row>
    <row r="109" customFormat="false" ht="13.5" hidden="false" customHeight="false" outlineLevel="0" collapsed="false">
      <c r="B109" s="4"/>
      <c r="C109" s="4" t="str">
        <f aca="false">IF(B109="","",B109-WEEKDAY(B109,2)+1)</f>
        <v/>
      </c>
      <c r="D109" s="4" t="str">
        <f aca="false">IF(B109="","",C109+6)</f>
        <v/>
      </c>
      <c r="E109" s="6" t="str">
        <f aca="false">IF(B109="","",DATE(YEAR(B109),MONTH(B109),1))</f>
        <v/>
      </c>
      <c r="H109" s="5"/>
      <c r="I109" s="5"/>
      <c r="J109" s="5" t="str">
        <f aca="false">IF(H109="","",I109-H109)</f>
        <v/>
      </c>
      <c r="L109" s="7"/>
    </row>
    <row r="110" customFormat="false" ht="13.5" hidden="false" customHeight="false" outlineLevel="0" collapsed="false">
      <c r="B110" s="4"/>
      <c r="C110" s="4" t="str">
        <f aca="false">IF(B110="","",B110-WEEKDAY(B110,2)+1)</f>
        <v/>
      </c>
      <c r="D110" s="4" t="str">
        <f aca="false">IF(B110="","",C110+6)</f>
        <v/>
      </c>
      <c r="E110" s="6" t="str">
        <f aca="false">IF(B110="","",DATE(YEAR(B110),MONTH(B110),1))</f>
        <v/>
      </c>
      <c r="H110" s="5"/>
      <c r="I110" s="5"/>
      <c r="J110" s="5" t="str">
        <f aca="false">IF(H110="","",I110-H110)</f>
        <v/>
      </c>
      <c r="L110" s="7"/>
    </row>
    <row r="111" customFormat="false" ht="13.5" hidden="false" customHeight="false" outlineLevel="0" collapsed="false">
      <c r="B111" s="4"/>
      <c r="C111" s="4" t="str">
        <f aca="false">IF(B111="","",B111-WEEKDAY(B111,2)+1)</f>
        <v/>
      </c>
      <c r="D111" s="4" t="str">
        <f aca="false">IF(B111="","",C111+6)</f>
        <v/>
      </c>
      <c r="E111" s="6" t="str">
        <f aca="false">IF(B111="","",DATE(YEAR(B111),MONTH(B111),1))</f>
        <v/>
      </c>
      <c r="H111" s="5"/>
      <c r="I111" s="5"/>
      <c r="J111" s="5" t="str">
        <f aca="false">IF(H111="","",I111-H111)</f>
        <v/>
      </c>
      <c r="L111" s="7"/>
    </row>
    <row r="112" customFormat="false" ht="13.5" hidden="false" customHeight="false" outlineLevel="0" collapsed="false">
      <c r="B112" s="4"/>
      <c r="C112" s="4" t="str">
        <f aca="false">IF(B112="","",B112-WEEKDAY(B112,2)+1)</f>
        <v/>
      </c>
      <c r="D112" s="4" t="str">
        <f aca="false">IF(B112="","",C112+6)</f>
        <v/>
      </c>
      <c r="E112" s="6" t="str">
        <f aca="false">IF(B112="","",DATE(YEAR(B112),MONTH(B112),1))</f>
        <v/>
      </c>
      <c r="H112" s="5"/>
      <c r="I112" s="5"/>
      <c r="J112" s="5" t="str">
        <f aca="false">IF(H112="","",I112-H112)</f>
        <v/>
      </c>
      <c r="L112" s="7"/>
    </row>
    <row r="113" customFormat="false" ht="13.5" hidden="false" customHeight="false" outlineLevel="0" collapsed="false">
      <c r="B113" s="4"/>
      <c r="C113" s="4" t="str">
        <f aca="false">IF(B113="","",B113-WEEKDAY(B113,2)+1)</f>
        <v/>
      </c>
      <c r="D113" s="4" t="str">
        <f aca="false">IF(B113="","",C113+6)</f>
        <v/>
      </c>
      <c r="E113" s="6" t="str">
        <f aca="false">IF(B113="","",DATE(YEAR(B113),MONTH(B113),1))</f>
        <v/>
      </c>
      <c r="H113" s="5"/>
      <c r="I113" s="5"/>
      <c r="J113" s="5" t="str">
        <f aca="false">IF(H113="","",I113-H113)</f>
        <v/>
      </c>
      <c r="L113" s="7"/>
    </row>
    <row r="114" customFormat="false" ht="13.5" hidden="false" customHeight="false" outlineLevel="0" collapsed="false">
      <c r="B114" s="4"/>
      <c r="C114" s="4" t="str">
        <f aca="false">IF(B114="","",B114-WEEKDAY(B114,2)+1)</f>
        <v/>
      </c>
      <c r="D114" s="4" t="str">
        <f aca="false">IF(B114="","",C114+6)</f>
        <v/>
      </c>
      <c r="E114" s="6" t="str">
        <f aca="false">IF(B114="","",DATE(YEAR(B114),MONTH(B114),1))</f>
        <v/>
      </c>
      <c r="H114" s="5"/>
      <c r="I114" s="5"/>
      <c r="J114" s="5" t="str">
        <f aca="false">IF(H114="","",I114-H114)</f>
        <v/>
      </c>
      <c r="L114" s="7"/>
    </row>
    <row r="115" customFormat="false" ht="13.5" hidden="false" customHeight="false" outlineLevel="0" collapsed="false">
      <c r="B115" s="4"/>
      <c r="C115" s="4" t="str">
        <f aca="false">IF(B115="","",B115-WEEKDAY(B115,2)+1)</f>
        <v/>
      </c>
      <c r="D115" s="4" t="str">
        <f aca="false">IF(B115="","",C115+6)</f>
        <v/>
      </c>
      <c r="E115" s="6" t="str">
        <f aca="false">IF(B115="","",DATE(YEAR(B115),MONTH(B115),1))</f>
        <v/>
      </c>
      <c r="H115" s="5"/>
      <c r="I115" s="5"/>
      <c r="J115" s="5" t="str">
        <f aca="false">IF(H115="","",I115-H115)</f>
        <v/>
      </c>
      <c r="L115" s="7"/>
    </row>
    <row r="116" customFormat="false" ht="13.5" hidden="false" customHeight="false" outlineLevel="0" collapsed="false">
      <c r="B116" s="4"/>
      <c r="C116" s="4" t="str">
        <f aca="false">IF(B116="","",B116-WEEKDAY(B116,2)+1)</f>
        <v/>
      </c>
      <c r="D116" s="4" t="str">
        <f aca="false">IF(B116="","",C116+6)</f>
        <v/>
      </c>
      <c r="E116" s="6" t="str">
        <f aca="false">IF(B116="","",DATE(YEAR(B116),MONTH(B116),1))</f>
        <v/>
      </c>
      <c r="H116" s="5"/>
      <c r="I116" s="5"/>
      <c r="J116" s="5" t="str">
        <f aca="false">IF(H116="","",I116-H116)</f>
        <v/>
      </c>
      <c r="L116" s="7"/>
    </row>
    <row r="117" customFormat="false" ht="13.5" hidden="false" customHeight="false" outlineLevel="0" collapsed="false">
      <c r="B117" s="4"/>
      <c r="C117" s="4" t="str">
        <f aca="false">IF(B117="","",B117-WEEKDAY(B117,2)+1)</f>
        <v/>
      </c>
      <c r="D117" s="4" t="str">
        <f aca="false">IF(B117="","",C117+6)</f>
        <v/>
      </c>
      <c r="E117" s="6" t="str">
        <f aca="false">IF(B117="","",DATE(YEAR(B117),MONTH(B117),1))</f>
        <v/>
      </c>
      <c r="H117" s="5"/>
      <c r="I117" s="5"/>
      <c r="J117" s="5" t="str">
        <f aca="false">IF(H117="","",I117-H117)</f>
        <v/>
      </c>
      <c r="L117" s="7"/>
    </row>
    <row r="118" customFormat="false" ht="13.5" hidden="false" customHeight="false" outlineLevel="0" collapsed="false">
      <c r="B118" s="4"/>
      <c r="C118" s="4" t="str">
        <f aca="false">IF(B118="","",B118-WEEKDAY(B118,2)+1)</f>
        <v/>
      </c>
      <c r="D118" s="4" t="str">
        <f aca="false">IF(B118="","",C118+6)</f>
        <v/>
      </c>
      <c r="E118" s="6" t="str">
        <f aca="false">IF(B118="","",DATE(YEAR(B118),MONTH(B118),1))</f>
        <v/>
      </c>
      <c r="H118" s="5"/>
      <c r="I118" s="5"/>
      <c r="J118" s="5" t="str">
        <f aca="false">IF(H118="","",I118-H118)</f>
        <v/>
      </c>
      <c r="L118" s="7"/>
    </row>
    <row r="119" customFormat="false" ht="13.5" hidden="false" customHeight="false" outlineLevel="0" collapsed="false">
      <c r="B119" s="4"/>
      <c r="C119" s="4" t="str">
        <f aca="false">IF(B119="","",B119-WEEKDAY(B119,2)+1)</f>
        <v/>
      </c>
      <c r="D119" s="4" t="str">
        <f aca="false">IF(B119="","",C119+6)</f>
        <v/>
      </c>
      <c r="E119" s="6" t="str">
        <f aca="false">IF(B119="","",DATE(YEAR(B119),MONTH(B119),1))</f>
        <v/>
      </c>
      <c r="H119" s="5"/>
      <c r="I119" s="5"/>
      <c r="J119" s="5" t="str">
        <f aca="false">IF(H119="","",I119-H119)</f>
        <v/>
      </c>
      <c r="L119" s="7"/>
    </row>
    <row r="120" customFormat="false" ht="13.5" hidden="false" customHeight="false" outlineLevel="0" collapsed="false">
      <c r="B120" s="4"/>
      <c r="C120" s="4" t="str">
        <f aca="false">IF(B120="","",B120-WEEKDAY(B120,2)+1)</f>
        <v/>
      </c>
      <c r="D120" s="4" t="str">
        <f aca="false">IF(B120="","",C120+6)</f>
        <v/>
      </c>
      <c r="E120" s="6" t="str">
        <f aca="false">IF(B120="","",DATE(YEAR(B120),MONTH(B120),1))</f>
        <v/>
      </c>
      <c r="H120" s="5"/>
      <c r="I120" s="5"/>
      <c r="J120" s="5" t="str">
        <f aca="false">IF(H120="","",I120-H120)</f>
        <v/>
      </c>
      <c r="L120" s="7"/>
    </row>
    <row r="121" customFormat="false" ht="13.5" hidden="false" customHeight="false" outlineLevel="0" collapsed="false">
      <c r="B121" s="4"/>
      <c r="C121" s="4" t="str">
        <f aca="false">IF(B121="","",B121-WEEKDAY(B121,2)+1)</f>
        <v/>
      </c>
      <c r="D121" s="4" t="str">
        <f aca="false">IF(B121="","",C121+6)</f>
        <v/>
      </c>
      <c r="E121" s="6" t="str">
        <f aca="false">IF(B121="","",DATE(YEAR(B121),MONTH(B121),1))</f>
        <v/>
      </c>
      <c r="H121" s="5"/>
      <c r="I121" s="5"/>
      <c r="J121" s="5" t="str">
        <f aca="false">IF(H121="","",I121-H121)</f>
        <v/>
      </c>
      <c r="L121" s="7"/>
    </row>
    <row r="122" customFormat="false" ht="13.5" hidden="false" customHeight="false" outlineLevel="0" collapsed="false">
      <c r="B122" s="4"/>
      <c r="C122" s="4" t="str">
        <f aca="false">IF(B122="","",B122-WEEKDAY(B122,2)+1)</f>
        <v/>
      </c>
      <c r="D122" s="4" t="str">
        <f aca="false">IF(B122="","",C122+6)</f>
        <v/>
      </c>
      <c r="E122" s="6" t="str">
        <f aca="false">IF(B122="","",DATE(YEAR(B122),MONTH(B122),1))</f>
        <v/>
      </c>
      <c r="H122" s="5"/>
      <c r="I122" s="5"/>
      <c r="J122" s="5" t="str">
        <f aca="false">IF(H122="","",I122-H122)</f>
        <v/>
      </c>
      <c r="L122" s="7"/>
    </row>
    <row r="123" customFormat="false" ht="13.5" hidden="false" customHeight="false" outlineLevel="0" collapsed="false">
      <c r="B123" s="4"/>
      <c r="C123" s="4" t="str">
        <f aca="false">IF(B123="","",B123-WEEKDAY(B123,2)+1)</f>
        <v/>
      </c>
      <c r="D123" s="4" t="str">
        <f aca="false">IF(B123="","",C123+6)</f>
        <v/>
      </c>
      <c r="E123" s="6" t="str">
        <f aca="false">IF(B123="","",DATE(YEAR(B123),MONTH(B123),1))</f>
        <v/>
      </c>
      <c r="H123" s="5"/>
      <c r="I123" s="5"/>
      <c r="J123" s="5" t="str">
        <f aca="false">IF(H123="","",I123-H123)</f>
        <v/>
      </c>
      <c r="L123" s="7"/>
    </row>
    <row r="124" customFormat="false" ht="13.5" hidden="false" customHeight="false" outlineLevel="0" collapsed="false">
      <c r="B124" s="4"/>
      <c r="C124" s="4" t="str">
        <f aca="false">IF(B124="","",B124-WEEKDAY(B124,2)+1)</f>
        <v/>
      </c>
      <c r="D124" s="4" t="str">
        <f aca="false">IF(B124="","",C124+6)</f>
        <v/>
      </c>
      <c r="E124" s="6" t="str">
        <f aca="false">IF(B124="","",DATE(YEAR(B124),MONTH(B124),1))</f>
        <v/>
      </c>
      <c r="H124" s="5"/>
      <c r="I124" s="5"/>
      <c r="J124" s="5" t="str">
        <f aca="false">IF(H124="","",I124-H124)</f>
        <v/>
      </c>
      <c r="L124" s="7"/>
    </row>
    <row r="125" customFormat="false" ht="13.5" hidden="false" customHeight="false" outlineLevel="0" collapsed="false">
      <c r="B125" s="4"/>
      <c r="C125" s="4" t="str">
        <f aca="false">IF(B125="","",B125-WEEKDAY(B125,2)+1)</f>
        <v/>
      </c>
      <c r="D125" s="4" t="str">
        <f aca="false">IF(B125="","",C125+6)</f>
        <v/>
      </c>
      <c r="E125" s="6" t="str">
        <f aca="false">IF(B125="","",DATE(YEAR(B125),MONTH(B125),1))</f>
        <v/>
      </c>
      <c r="H125" s="5"/>
      <c r="I125" s="5"/>
      <c r="J125" s="5" t="str">
        <f aca="false">IF(H125="","",I125-H125)</f>
        <v/>
      </c>
      <c r="L125" s="7"/>
    </row>
    <row r="126" customFormat="false" ht="13.5" hidden="false" customHeight="false" outlineLevel="0" collapsed="false">
      <c r="B126" s="4"/>
      <c r="C126" s="4" t="str">
        <f aca="false">IF(B126="","",B126-WEEKDAY(B126,2)+1)</f>
        <v/>
      </c>
      <c r="D126" s="4" t="str">
        <f aca="false">IF(B126="","",C126+6)</f>
        <v/>
      </c>
      <c r="E126" s="6" t="str">
        <f aca="false">IF(B126="","",DATE(YEAR(B126),MONTH(B126),1))</f>
        <v/>
      </c>
      <c r="H126" s="5"/>
      <c r="I126" s="5"/>
      <c r="J126" s="5" t="str">
        <f aca="false">IF(H126="","",I126-H126)</f>
        <v/>
      </c>
      <c r="L126" s="7"/>
    </row>
    <row r="127" customFormat="false" ht="13.5" hidden="false" customHeight="false" outlineLevel="0" collapsed="false">
      <c r="B127" s="4"/>
      <c r="C127" s="4" t="str">
        <f aca="false">IF(B127="","",B127-WEEKDAY(B127,2)+1)</f>
        <v/>
      </c>
      <c r="D127" s="4" t="str">
        <f aca="false">IF(B127="","",C127+6)</f>
        <v/>
      </c>
      <c r="E127" s="6" t="str">
        <f aca="false">IF(B127="","",DATE(YEAR(B127),MONTH(B127),1))</f>
        <v/>
      </c>
      <c r="H127" s="5"/>
      <c r="I127" s="5"/>
      <c r="J127" s="5" t="str">
        <f aca="false">IF(H127="","",I127-H127)</f>
        <v/>
      </c>
      <c r="L127" s="7"/>
    </row>
    <row r="128" customFormat="false" ht="13.5" hidden="false" customHeight="false" outlineLevel="0" collapsed="false">
      <c r="B128" s="4"/>
      <c r="C128" s="4" t="str">
        <f aca="false">IF(B128="","",B128-WEEKDAY(B128,2)+1)</f>
        <v/>
      </c>
      <c r="D128" s="4" t="str">
        <f aca="false">IF(B128="","",C128+6)</f>
        <v/>
      </c>
      <c r="E128" s="6" t="str">
        <f aca="false">IF(B128="","",DATE(YEAR(B128),MONTH(B128),1))</f>
        <v/>
      </c>
      <c r="H128" s="5"/>
      <c r="I128" s="5"/>
      <c r="J128" s="5" t="str">
        <f aca="false">IF(H128="","",I128-H128)</f>
        <v/>
      </c>
      <c r="L128" s="7"/>
    </row>
    <row r="129" customFormat="false" ht="13.5" hidden="false" customHeight="false" outlineLevel="0" collapsed="false">
      <c r="B129" s="4"/>
      <c r="C129" s="4" t="str">
        <f aca="false">IF(B129="","",B129-WEEKDAY(B129,2)+1)</f>
        <v/>
      </c>
      <c r="D129" s="4" t="str">
        <f aca="false">IF(B129="","",C129+6)</f>
        <v/>
      </c>
      <c r="E129" s="6" t="str">
        <f aca="false">IF(B129="","",DATE(YEAR(B129),MONTH(B129),1))</f>
        <v/>
      </c>
      <c r="H129" s="5"/>
      <c r="I129" s="5"/>
      <c r="J129" s="5" t="str">
        <f aca="false">IF(H129="","",I129-H129)</f>
        <v/>
      </c>
      <c r="L129" s="7"/>
    </row>
    <row r="130" customFormat="false" ht="13.5" hidden="false" customHeight="false" outlineLevel="0" collapsed="false">
      <c r="B130" s="4"/>
      <c r="C130" s="4" t="str">
        <f aca="false">IF(B130="","",B130-WEEKDAY(B130,2)+1)</f>
        <v/>
      </c>
      <c r="D130" s="4" t="str">
        <f aca="false">IF(B130="","",C130+6)</f>
        <v/>
      </c>
      <c r="E130" s="6" t="str">
        <f aca="false">IF(B130="","",DATE(YEAR(B130),MONTH(B130),1))</f>
        <v/>
      </c>
      <c r="H130" s="5"/>
      <c r="I130" s="5"/>
      <c r="J130" s="5" t="str">
        <f aca="false">IF(H130="","",I130-H130)</f>
        <v/>
      </c>
      <c r="L130" s="7"/>
    </row>
    <row r="131" customFormat="false" ht="13.5" hidden="false" customHeight="false" outlineLevel="0" collapsed="false">
      <c r="B131" s="4"/>
      <c r="C131" s="4" t="str">
        <f aca="false">IF(B131="","",B131-WEEKDAY(B131,2)+1)</f>
        <v/>
      </c>
      <c r="D131" s="4" t="str">
        <f aca="false">IF(B131="","",C131+6)</f>
        <v/>
      </c>
      <c r="E131" s="6" t="str">
        <f aca="false">IF(B131="","",DATE(YEAR(B131),MONTH(B131),1))</f>
        <v/>
      </c>
      <c r="H131" s="5"/>
      <c r="I131" s="5"/>
      <c r="J131" s="5" t="str">
        <f aca="false">IF(H131="","",I131-H131)</f>
        <v/>
      </c>
      <c r="L131" s="7"/>
    </row>
    <row r="132" customFormat="false" ht="13.5" hidden="false" customHeight="false" outlineLevel="0" collapsed="false">
      <c r="B132" s="4"/>
      <c r="C132" s="4" t="str">
        <f aca="false">IF(B132="","",B132-WEEKDAY(B132,2)+1)</f>
        <v/>
      </c>
      <c r="D132" s="4" t="str">
        <f aca="false">IF(B132="","",C132+6)</f>
        <v/>
      </c>
      <c r="E132" s="6" t="str">
        <f aca="false">IF(B132="","",DATE(YEAR(B132),MONTH(B132),1))</f>
        <v/>
      </c>
      <c r="H132" s="5"/>
      <c r="I132" s="5"/>
      <c r="J132" s="5" t="str">
        <f aca="false">IF(H132="","",I132-H132)</f>
        <v/>
      </c>
      <c r="L132" s="7"/>
    </row>
    <row r="133" customFormat="false" ht="13.5" hidden="false" customHeight="false" outlineLevel="0" collapsed="false">
      <c r="B133" s="4"/>
      <c r="C133" s="4" t="str">
        <f aca="false">IF(B133="","",B133-WEEKDAY(B133,2)+1)</f>
        <v/>
      </c>
      <c r="D133" s="4" t="str">
        <f aca="false">IF(B133="","",C133+6)</f>
        <v/>
      </c>
      <c r="E133" s="6" t="str">
        <f aca="false">IF(B133="","",DATE(YEAR(B133),MONTH(B133),1))</f>
        <v/>
      </c>
      <c r="H133" s="5"/>
      <c r="I133" s="5"/>
      <c r="J133" s="5" t="str">
        <f aca="false">IF(H133="","",I133-H133)</f>
        <v/>
      </c>
      <c r="L133" s="7"/>
    </row>
    <row r="134" customFormat="false" ht="13.5" hidden="false" customHeight="false" outlineLevel="0" collapsed="false">
      <c r="B134" s="4"/>
      <c r="C134" s="4" t="str">
        <f aca="false">IF(B134="","",B134-WEEKDAY(B134,2)+1)</f>
        <v/>
      </c>
      <c r="D134" s="4" t="str">
        <f aca="false">IF(B134="","",C134+6)</f>
        <v/>
      </c>
      <c r="E134" s="6" t="str">
        <f aca="false">IF(B134="","",DATE(YEAR(B134),MONTH(B134),1))</f>
        <v/>
      </c>
      <c r="H134" s="5"/>
      <c r="I134" s="5"/>
      <c r="J134" s="5" t="str">
        <f aca="false">IF(H134="","",I134-H134)</f>
        <v/>
      </c>
      <c r="L134" s="7"/>
    </row>
    <row r="135" customFormat="false" ht="13.5" hidden="false" customHeight="false" outlineLevel="0" collapsed="false">
      <c r="B135" s="4"/>
      <c r="C135" s="4" t="str">
        <f aca="false">IF(B135="","",B135-WEEKDAY(B135,2)+1)</f>
        <v/>
      </c>
      <c r="D135" s="4" t="str">
        <f aca="false">IF(B135="","",C135+6)</f>
        <v/>
      </c>
      <c r="E135" s="6" t="str">
        <f aca="false">IF(B135="","",DATE(YEAR(B135),MONTH(B135),1))</f>
        <v/>
      </c>
      <c r="H135" s="5"/>
      <c r="I135" s="5"/>
      <c r="J135" s="5" t="str">
        <f aca="false">IF(H135="","",I135-H135)</f>
        <v/>
      </c>
      <c r="L135" s="7"/>
    </row>
    <row r="136" customFormat="false" ht="13.5" hidden="false" customHeight="false" outlineLevel="0" collapsed="false">
      <c r="B136" s="4"/>
      <c r="C136" s="4" t="str">
        <f aca="false">IF(B136="","",B136-WEEKDAY(B136,2)+1)</f>
        <v/>
      </c>
      <c r="D136" s="4" t="str">
        <f aca="false">IF(B136="","",C136+6)</f>
        <v/>
      </c>
      <c r="E136" s="6" t="str">
        <f aca="false">IF(B136="","",DATE(YEAR(B136),MONTH(B136),1))</f>
        <v/>
      </c>
      <c r="H136" s="5"/>
      <c r="I136" s="5"/>
      <c r="J136" s="5" t="str">
        <f aca="false">IF(H136="","",I136-H136)</f>
        <v/>
      </c>
      <c r="L136" s="7"/>
    </row>
    <row r="137" customFormat="false" ht="13.5" hidden="false" customHeight="false" outlineLevel="0" collapsed="false">
      <c r="B137" s="4"/>
      <c r="C137" s="4" t="str">
        <f aca="false">IF(B137="","",B137-WEEKDAY(B137,2)+1)</f>
        <v/>
      </c>
      <c r="D137" s="4" t="str">
        <f aca="false">IF(B137="","",C137+6)</f>
        <v/>
      </c>
      <c r="E137" s="6" t="str">
        <f aca="false">IF(B137="","",DATE(YEAR(B137),MONTH(B137),1))</f>
        <v/>
      </c>
      <c r="H137" s="5"/>
      <c r="I137" s="5"/>
      <c r="J137" s="5" t="str">
        <f aca="false">IF(H137="","",I137-H137)</f>
        <v/>
      </c>
      <c r="L137" s="7"/>
    </row>
    <row r="138" customFormat="false" ht="13.5" hidden="false" customHeight="false" outlineLevel="0" collapsed="false">
      <c r="B138" s="4"/>
      <c r="C138" s="4" t="str">
        <f aca="false">IF(B138="","",B138-WEEKDAY(B138,2)+1)</f>
        <v/>
      </c>
      <c r="D138" s="4" t="str">
        <f aca="false">IF(B138="","",C138+6)</f>
        <v/>
      </c>
      <c r="E138" s="6" t="str">
        <f aca="false">IF(B138="","",DATE(YEAR(B138),MONTH(B138),1))</f>
        <v/>
      </c>
      <c r="H138" s="5"/>
      <c r="I138" s="5"/>
      <c r="J138" s="5" t="str">
        <f aca="false">IF(H138="","",I138-H138)</f>
        <v/>
      </c>
      <c r="L138" s="7"/>
    </row>
    <row r="139" customFormat="false" ht="13.5" hidden="false" customHeight="false" outlineLevel="0" collapsed="false">
      <c r="B139" s="4"/>
      <c r="C139" s="4" t="str">
        <f aca="false">IF(B139="","",B139-WEEKDAY(B139,2)+1)</f>
        <v/>
      </c>
      <c r="D139" s="4" t="str">
        <f aca="false">IF(B139="","",C139+6)</f>
        <v/>
      </c>
      <c r="E139" s="6" t="str">
        <f aca="false">IF(B139="","",DATE(YEAR(B139),MONTH(B139),1))</f>
        <v/>
      </c>
      <c r="H139" s="5"/>
      <c r="I139" s="5"/>
      <c r="J139" s="5" t="str">
        <f aca="false">IF(H139="","",I139-H139)</f>
        <v/>
      </c>
      <c r="L139" s="7"/>
    </row>
    <row r="140" customFormat="false" ht="13.5" hidden="false" customHeight="false" outlineLevel="0" collapsed="false">
      <c r="B140" s="4"/>
      <c r="C140" s="4" t="str">
        <f aca="false">IF(B140="","",B140-WEEKDAY(B140,2)+1)</f>
        <v/>
      </c>
      <c r="D140" s="4" t="str">
        <f aca="false">IF(B140="","",C140+6)</f>
        <v/>
      </c>
      <c r="E140" s="6" t="str">
        <f aca="false">IF(B140="","",DATE(YEAR(B140),MONTH(B140),1))</f>
        <v/>
      </c>
      <c r="H140" s="5"/>
      <c r="I140" s="5"/>
      <c r="J140" s="5" t="str">
        <f aca="false">IF(H140="","",I140-H140)</f>
        <v/>
      </c>
      <c r="L140" s="7"/>
    </row>
    <row r="141" customFormat="false" ht="13.5" hidden="false" customHeight="false" outlineLevel="0" collapsed="false">
      <c r="B141" s="4"/>
      <c r="C141" s="4" t="str">
        <f aca="false">IF(B141="","",B141-WEEKDAY(B141,2)+1)</f>
        <v/>
      </c>
      <c r="D141" s="4" t="str">
        <f aca="false">IF(B141="","",C141+6)</f>
        <v/>
      </c>
      <c r="E141" s="6" t="str">
        <f aca="false">IF(B141="","",DATE(YEAR(B141),MONTH(B141),1))</f>
        <v/>
      </c>
      <c r="H141" s="5"/>
      <c r="I141" s="5"/>
      <c r="J141" s="5" t="str">
        <f aca="false">IF(H141="","",I141-H141)</f>
        <v/>
      </c>
      <c r="L141" s="7"/>
    </row>
    <row r="142" customFormat="false" ht="13.5" hidden="false" customHeight="false" outlineLevel="0" collapsed="false">
      <c r="B142" s="4"/>
      <c r="C142" s="4" t="str">
        <f aca="false">IF(B142="","",B142-WEEKDAY(B142,2)+1)</f>
        <v/>
      </c>
      <c r="D142" s="4" t="str">
        <f aca="false">IF(B142="","",C142+6)</f>
        <v/>
      </c>
      <c r="E142" s="6" t="str">
        <f aca="false">IF(B142="","",DATE(YEAR(B142),MONTH(B142),1))</f>
        <v/>
      </c>
      <c r="H142" s="5"/>
      <c r="I142" s="5"/>
      <c r="J142" s="5" t="str">
        <f aca="false">IF(H142="","",I142-H142)</f>
        <v/>
      </c>
      <c r="L142" s="7"/>
    </row>
    <row r="143" customFormat="false" ht="13.5" hidden="false" customHeight="false" outlineLevel="0" collapsed="false">
      <c r="B143" s="4"/>
      <c r="C143" s="4" t="str">
        <f aca="false">IF(B143="","",B143-WEEKDAY(B143,2)+1)</f>
        <v/>
      </c>
      <c r="D143" s="4" t="str">
        <f aca="false">IF(B143="","",C143+6)</f>
        <v/>
      </c>
      <c r="E143" s="6" t="str">
        <f aca="false">IF(B143="","",DATE(YEAR(B143),MONTH(B143),1))</f>
        <v/>
      </c>
      <c r="H143" s="5"/>
      <c r="I143" s="5"/>
      <c r="J143" s="5" t="str">
        <f aca="false">IF(H143="","",I143-H143)</f>
        <v/>
      </c>
      <c r="L143" s="7"/>
    </row>
    <row r="144" customFormat="false" ht="13.5" hidden="false" customHeight="false" outlineLevel="0" collapsed="false">
      <c r="B144" s="4"/>
      <c r="C144" s="4" t="str">
        <f aca="false">IF(B144="","",B144-WEEKDAY(B144,2)+1)</f>
        <v/>
      </c>
      <c r="D144" s="4" t="str">
        <f aca="false">IF(B144="","",C144+6)</f>
        <v/>
      </c>
      <c r="E144" s="6" t="str">
        <f aca="false">IF(B144="","",DATE(YEAR(B144),MONTH(B144),1))</f>
        <v/>
      </c>
      <c r="H144" s="5"/>
      <c r="I144" s="5"/>
      <c r="J144" s="5" t="str">
        <f aca="false">IF(H144="","",I144-H144)</f>
        <v/>
      </c>
      <c r="L144" s="7"/>
    </row>
    <row r="145" customFormat="false" ht="13.5" hidden="false" customHeight="false" outlineLevel="0" collapsed="false">
      <c r="B145" s="4"/>
      <c r="C145" s="4" t="str">
        <f aca="false">IF(B145="","",B145-WEEKDAY(B145,2)+1)</f>
        <v/>
      </c>
      <c r="D145" s="4" t="str">
        <f aca="false">IF(B145="","",C145+6)</f>
        <v/>
      </c>
      <c r="E145" s="6" t="str">
        <f aca="false">IF(B145="","",DATE(YEAR(B145),MONTH(B145),1))</f>
        <v/>
      </c>
      <c r="H145" s="5"/>
      <c r="I145" s="5"/>
      <c r="J145" s="5" t="str">
        <f aca="false">IF(H145="","",I145-H145)</f>
        <v/>
      </c>
      <c r="L145" s="7"/>
    </row>
    <row r="146" customFormat="false" ht="13.5" hidden="false" customHeight="false" outlineLevel="0" collapsed="false">
      <c r="B146" s="4"/>
      <c r="C146" s="4" t="str">
        <f aca="false">IF(B146="","",B146-WEEKDAY(B146,2)+1)</f>
        <v/>
      </c>
      <c r="D146" s="4" t="str">
        <f aca="false">IF(B146="","",C146+6)</f>
        <v/>
      </c>
      <c r="E146" s="6" t="str">
        <f aca="false">IF(B146="","",DATE(YEAR(B146),MONTH(B146),1))</f>
        <v/>
      </c>
      <c r="H146" s="5"/>
      <c r="I146" s="5"/>
      <c r="J146" s="5" t="str">
        <f aca="false">IF(H146="","",I146-H146)</f>
        <v/>
      </c>
      <c r="L146" s="7"/>
    </row>
    <row r="147" customFormat="false" ht="13.5" hidden="false" customHeight="false" outlineLevel="0" collapsed="false">
      <c r="B147" s="4"/>
      <c r="C147" s="4" t="str">
        <f aca="false">IF(B147="","",B147-WEEKDAY(B147,2)+1)</f>
        <v/>
      </c>
      <c r="D147" s="4" t="str">
        <f aca="false">IF(B147="","",C147+6)</f>
        <v/>
      </c>
      <c r="E147" s="6" t="str">
        <f aca="false">IF(B147="","",DATE(YEAR(B147),MONTH(B147),1))</f>
        <v/>
      </c>
      <c r="H147" s="5"/>
      <c r="I147" s="5"/>
      <c r="J147" s="5" t="str">
        <f aca="false">IF(H147="","",I147-H147)</f>
        <v/>
      </c>
      <c r="L147" s="7"/>
    </row>
    <row r="148" customFormat="false" ht="13.5" hidden="false" customHeight="false" outlineLevel="0" collapsed="false">
      <c r="B148" s="4"/>
      <c r="C148" s="4" t="str">
        <f aca="false">IF(B148="","",B148-WEEKDAY(B148,2)+1)</f>
        <v/>
      </c>
      <c r="D148" s="4" t="str">
        <f aca="false">IF(B148="","",C148+6)</f>
        <v/>
      </c>
      <c r="E148" s="6" t="str">
        <f aca="false">IF(B148="","",DATE(YEAR(B148),MONTH(B148),1))</f>
        <v/>
      </c>
      <c r="H148" s="5"/>
      <c r="I148" s="5"/>
      <c r="J148" s="5" t="str">
        <f aca="false">IF(H148="","",I148-H148)</f>
        <v/>
      </c>
      <c r="L148" s="7"/>
    </row>
    <row r="149" customFormat="false" ht="13.5" hidden="false" customHeight="false" outlineLevel="0" collapsed="false">
      <c r="B149" s="4"/>
      <c r="C149" s="4" t="str">
        <f aca="false">IF(B149="","",B149-WEEKDAY(B149,2)+1)</f>
        <v/>
      </c>
      <c r="D149" s="4" t="str">
        <f aca="false">IF(B149="","",C149+6)</f>
        <v/>
      </c>
      <c r="E149" s="6" t="str">
        <f aca="false">IF(B149="","",DATE(YEAR(B149),MONTH(B149),1))</f>
        <v/>
      </c>
      <c r="H149" s="5"/>
      <c r="I149" s="5"/>
      <c r="J149" s="5" t="str">
        <f aca="false">IF(H149="","",I149-H149)</f>
        <v/>
      </c>
      <c r="L149" s="7"/>
    </row>
    <row r="150" customFormat="false" ht="13.5" hidden="false" customHeight="false" outlineLevel="0" collapsed="false">
      <c r="B150" s="4"/>
      <c r="C150" s="4" t="str">
        <f aca="false">IF(B150="","",B150-WEEKDAY(B150,2)+1)</f>
        <v/>
      </c>
      <c r="D150" s="4" t="str">
        <f aca="false">IF(B150="","",C150+6)</f>
        <v/>
      </c>
      <c r="E150" s="6" t="str">
        <f aca="false">IF(B150="","",DATE(YEAR(B150),MONTH(B150),1))</f>
        <v/>
      </c>
      <c r="H150" s="5"/>
      <c r="I150" s="5"/>
      <c r="J150" s="5" t="str">
        <f aca="false">IF(H150="","",I150-H150)</f>
        <v/>
      </c>
      <c r="L150" s="7"/>
    </row>
    <row r="151" customFormat="false" ht="13.5" hidden="false" customHeight="false" outlineLevel="0" collapsed="false">
      <c r="B151" s="4"/>
      <c r="C151" s="4" t="str">
        <f aca="false">IF(B151="","",B151-WEEKDAY(B151,2)+1)</f>
        <v/>
      </c>
      <c r="D151" s="4" t="str">
        <f aca="false">IF(B151="","",C151+6)</f>
        <v/>
      </c>
      <c r="E151" s="6" t="str">
        <f aca="false">IF(B151="","",DATE(YEAR(B151),MONTH(B151),1))</f>
        <v/>
      </c>
      <c r="H151" s="5"/>
      <c r="I151" s="5"/>
      <c r="J151" s="5" t="str">
        <f aca="false">IF(H151="","",I151-H151)</f>
        <v/>
      </c>
      <c r="L151" s="7"/>
    </row>
    <row r="152" customFormat="false" ht="13.5" hidden="false" customHeight="false" outlineLevel="0" collapsed="false">
      <c r="B152" s="4"/>
      <c r="C152" s="4" t="str">
        <f aca="false">IF(B152="","",B152-WEEKDAY(B152,2)+1)</f>
        <v/>
      </c>
      <c r="D152" s="4" t="str">
        <f aca="false">IF(B152="","",C152+6)</f>
        <v/>
      </c>
      <c r="E152" s="6" t="str">
        <f aca="false">IF(B152="","",DATE(YEAR(B152),MONTH(B152),1))</f>
        <v/>
      </c>
      <c r="H152" s="5"/>
      <c r="I152" s="5"/>
      <c r="J152" s="5" t="str">
        <f aca="false">IF(H152="","",I152-H152)</f>
        <v/>
      </c>
      <c r="L152" s="7"/>
    </row>
    <row r="153" customFormat="false" ht="13.5" hidden="false" customHeight="false" outlineLevel="0" collapsed="false">
      <c r="B153" s="4"/>
      <c r="C153" s="4" t="str">
        <f aca="false">IF(B153="","",B153-WEEKDAY(B153,2)+1)</f>
        <v/>
      </c>
      <c r="D153" s="4" t="str">
        <f aca="false">IF(B153="","",C153+6)</f>
        <v/>
      </c>
      <c r="E153" s="6" t="str">
        <f aca="false">IF(B153="","",DATE(YEAR(B153),MONTH(B153),1))</f>
        <v/>
      </c>
      <c r="H153" s="5"/>
      <c r="I153" s="5"/>
      <c r="J153" s="5" t="str">
        <f aca="false">IF(H153="","",I153-H153)</f>
        <v/>
      </c>
      <c r="L153" s="7"/>
    </row>
    <row r="154" customFormat="false" ht="13.5" hidden="false" customHeight="false" outlineLevel="0" collapsed="false">
      <c r="B154" s="4"/>
      <c r="C154" s="4" t="str">
        <f aca="false">IF(B154="","",B154-WEEKDAY(B154,2)+1)</f>
        <v/>
      </c>
      <c r="D154" s="4" t="str">
        <f aca="false">IF(B154="","",C154+6)</f>
        <v/>
      </c>
      <c r="E154" s="6" t="str">
        <f aca="false">IF(B154="","",DATE(YEAR(B154),MONTH(B154),1))</f>
        <v/>
      </c>
      <c r="H154" s="5"/>
      <c r="I154" s="5"/>
      <c r="J154" s="5" t="str">
        <f aca="false">IF(H154="","",I154-H154)</f>
        <v/>
      </c>
      <c r="L154" s="7"/>
    </row>
    <row r="155" customFormat="false" ht="13.5" hidden="false" customHeight="false" outlineLevel="0" collapsed="false">
      <c r="B155" s="4"/>
      <c r="C155" s="4" t="str">
        <f aca="false">IF(B155="","",B155-WEEKDAY(B155,2)+1)</f>
        <v/>
      </c>
      <c r="D155" s="4" t="str">
        <f aca="false">IF(B155="","",C155+6)</f>
        <v/>
      </c>
      <c r="E155" s="6" t="str">
        <f aca="false">IF(B155="","",DATE(YEAR(B155),MONTH(B155),1))</f>
        <v/>
      </c>
      <c r="H155" s="5"/>
      <c r="I155" s="5"/>
      <c r="J155" s="5" t="str">
        <f aca="false">IF(H155="","",I155-H155)</f>
        <v/>
      </c>
      <c r="L155" s="7"/>
    </row>
    <row r="156" customFormat="false" ht="13.5" hidden="false" customHeight="false" outlineLevel="0" collapsed="false">
      <c r="B156" s="4"/>
      <c r="C156" s="4" t="str">
        <f aca="false">IF(B156="","",B156-WEEKDAY(B156,2)+1)</f>
        <v/>
      </c>
      <c r="D156" s="4" t="str">
        <f aca="false">IF(B156="","",C156+6)</f>
        <v/>
      </c>
      <c r="E156" s="6" t="str">
        <f aca="false">IF(B156="","",DATE(YEAR(B156),MONTH(B156),1))</f>
        <v/>
      </c>
      <c r="H156" s="5"/>
      <c r="I156" s="5"/>
      <c r="J156" s="5" t="str">
        <f aca="false">IF(H156="","",I156-H156)</f>
        <v/>
      </c>
      <c r="L156" s="7"/>
    </row>
    <row r="157" customFormat="false" ht="13.5" hidden="false" customHeight="false" outlineLevel="0" collapsed="false">
      <c r="B157" s="4"/>
      <c r="C157" s="4" t="str">
        <f aca="false">IF(B157="","",B157-WEEKDAY(B157,2)+1)</f>
        <v/>
      </c>
      <c r="D157" s="4" t="str">
        <f aca="false">IF(B157="","",C157+6)</f>
        <v/>
      </c>
      <c r="E157" s="6" t="str">
        <f aca="false">IF(B157="","",DATE(YEAR(B157),MONTH(B157),1))</f>
        <v/>
      </c>
      <c r="H157" s="5"/>
      <c r="I157" s="5"/>
      <c r="J157" s="5" t="str">
        <f aca="false">IF(H157="","",I157-H157)</f>
        <v/>
      </c>
      <c r="L157" s="7"/>
    </row>
    <row r="158" customFormat="false" ht="13.5" hidden="false" customHeight="false" outlineLevel="0" collapsed="false">
      <c r="B158" s="4"/>
      <c r="C158" s="4" t="str">
        <f aca="false">IF(B158="","",B158-WEEKDAY(B158,2)+1)</f>
        <v/>
      </c>
      <c r="D158" s="4" t="str">
        <f aca="false">IF(B158="","",C158+6)</f>
        <v/>
      </c>
      <c r="E158" s="6" t="str">
        <f aca="false">IF(B158="","",DATE(YEAR(B158),MONTH(B158),1))</f>
        <v/>
      </c>
      <c r="H158" s="5"/>
      <c r="I158" s="5"/>
      <c r="J158" s="5" t="str">
        <f aca="false">IF(H158="","",I158-H158)</f>
        <v/>
      </c>
      <c r="L158" s="7"/>
    </row>
    <row r="159" customFormat="false" ht="13.5" hidden="false" customHeight="false" outlineLevel="0" collapsed="false">
      <c r="B159" s="4"/>
      <c r="C159" s="4" t="str">
        <f aca="false">IF(B159="","",B159-WEEKDAY(B159,2)+1)</f>
        <v/>
      </c>
      <c r="D159" s="4" t="str">
        <f aca="false">IF(B159="","",C159+6)</f>
        <v/>
      </c>
      <c r="E159" s="6" t="str">
        <f aca="false">IF(B159="","",DATE(YEAR(B159),MONTH(B159),1))</f>
        <v/>
      </c>
      <c r="H159" s="5"/>
      <c r="I159" s="5"/>
      <c r="J159" s="5" t="str">
        <f aca="false">IF(H159="","",I159-H159)</f>
        <v/>
      </c>
      <c r="L159" s="7"/>
    </row>
    <row r="160" customFormat="false" ht="13.5" hidden="false" customHeight="false" outlineLevel="0" collapsed="false">
      <c r="B160" s="4"/>
      <c r="C160" s="4" t="str">
        <f aca="false">IF(B160="","",B160-WEEKDAY(B160,2)+1)</f>
        <v/>
      </c>
      <c r="D160" s="4" t="str">
        <f aca="false">IF(B160="","",C160+6)</f>
        <v/>
      </c>
      <c r="E160" s="6" t="str">
        <f aca="false">IF(B160="","",DATE(YEAR(B160),MONTH(B160),1))</f>
        <v/>
      </c>
      <c r="H160" s="5"/>
      <c r="I160" s="5"/>
      <c r="J160" s="5" t="str">
        <f aca="false">IF(H160="","",I160-H160)</f>
        <v/>
      </c>
      <c r="L160" s="7"/>
    </row>
    <row r="161" customFormat="false" ht="13.5" hidden="false" customHeight="false" outlineLevel="0" collapsed="false">
      <c r="B161" s="4"/>
      <c r="C161" s="4" t="str">
        <f aca="false">IF(B161="","",B161-WEEKDAY(B161,2)+1)</f>
        <v/>
      </c>
      <c r="D161" s="4" t="str">
        <f aca="false">IF(B161="","",C161+6)</f>
        <v/>
      </c>
      <c r="E161" s="6" t="str">
        <f aca="false">IF(B161="","",DATE(YEAR(B161),MONTH(B161),1))</f>
        <v/>
      </c>
      <c r="H161" s="5"/>
      <c r="I161" s="5"/>
      <c r="J161" s="5" t="str">
        <f aca="false">IF(H161="","",I161-H161)</f>
        <v/>
      </c>
      <c r="L161" s="7"/>
    </row>
    <row r="162" customFormat="false" ht="13.5" hidden="false" customHeight="false" outlineLevel="0" collapsed="false">
      <c r="B162" s="4"/>
      <c r="C162" s="4" t="str">
        <f aca="false">IF(B162="","",B162-WEEKDAY(B162,2)+1)</f>
        <v/>
      </c>
      <c r="D162" s="4" t="str">
        <f aca="false">IF(B162="","",C162+6)</f>
        <v/>
      </c>
      <c r="E162" s="6" t="str">
        <f aca="false">IF(B162="","",DATE(YEAR(B162),MONTH(B162),1))</f>
        <v/>
      </c>
      <c r="H162" s="5"/>
      <c r="I162" s="5"/>
      <c r="J162" s="5" t="str">
        <f aca="false">IF(H162="","",I162-H162)</f>
        <v/>
      </c>
      <c r="L162" s="7"/>
    </row>
    <row r="163" customFormat="false" ht="13.5" hidden="false" customHeight="false" outlineLevel="0" collapsed="false">
      <c r="B163" s="4"/>
      <c r="C163" s="4" t="str">
        <f aca="false">IF(B163="","",B163-WEEKDAY(B163,2)+1)</f>
        <v/>
      </c>
      <c r="D163" s="4" t="str">
        <f aca="false">IF(B163="","",C163+6)</f>
        <v/>
      </c>
      <c r="E163" s="6" t="str">
        <f aca="false">IF(B163="","",DATE(YEAR(B163),MONTH(B163),1))</f>
        <v/>
      </c>
      <c r="H163" s="5"/>
      <c r="I163" s="5"/>
      <c r="J163" s="5" t="str">
        <f aca="false">IF(H163="","",I163-H163)</f>
        <v/>
      </c>
      <c r="L163" s="7"/>
    </row>
    <row r="164" customFormat="false" ht="13.5" hidden="false" customHeight="false" outlineLevel="0" collapsed="false">
      <c r="B164" s="4"/>
      <c r="C164" s="4" t="str">
        <f aca="false">IF(B164="","",B164-WEEKDAY(B164,2)+1)</f>
        <v/>
      </c>
      <c r="D164" s="4" t="str">
        <f aca="false">IF(B164="","",C164+6)</f>
        <v/>
      </c>
      <c r="E164" s="6" t="str">
        <f aca="false">IF(B164="","",DATE(YEAR(B164),MONTH(B164),1))</f>
        <v/>
      </c>
      <c r="H164" s="5"/>
      <c r="I164" s="5"/>
      <c r="J164" s="5" t="str">
        <f aca="false">IF(H164="","",I164-H164)</f>
        <v/>
      </c>
      <c r="L164" s="7"/>
    </row>
    <row r="165" customFormat="false" ht="13.5" hidden="false" customHeight="false" outlineLevel="0" collapsed="false">
      <c r="B165" s="4"/>
      <c r="C165" s="4" t="str">
        <f aca="false">IF(B165="","",B165-WEEKDAY(B165,2)+1)</f>
        <v/>
      </c>
      <c r="D165" s="4" t="str">
        <f aca="false">IF(B165="","",C165+6)</f>
        <v/>
      </c>
      <c r="E165" s="6" t="str">
        <f aca="false">IF(B165="","",DATE(YEAR(B165),MONTH(B165),1))</f>
        <v/>
      </c>
      <c r="H165" s="5"/>
      <c r="I165" s="5"/>
      <c r="J165" s="5" t="str">
        <f aca="false">IF(H165="","",I165-H165)</f>
        <v/>
      </c>
      <c r="L165" s="7"/>
    </row>
    <row r="166" customFormat="false" ht="13.5" hidden="false" customHeight="false" outlineLevel="0" collapsed="false">
      <c r="B166" s="4"/>
      <c r="C166" s="4" t="str">
        <f aca="false">IF(B166="","",B166-WEEKDAY(B166,2)+1)</f>
        <v/>
      </c>
      <c r="D166" s="4" t="str">
        <f aca="false">IF(B166="","",C166+6)</f>
        <v/>
      </c>
      <c r="E166" s="6" t="str">
        <f aca="false">IF(B166="","",DATE(YEAR(B166),MONTH(B166),1))</f>
        <v/>
      </c>
      <c r="H166" s="5"/>
      <c r="I166" s="5"/>
      <c r="J166" s="5" t="str">
        <f aca="false">IF(H166="","",I166-H166)</f>
        <v/>
      </c>
      <c r="L166" s="7"/>
    </row>
    <row r="167" customFormat="false" ht="13.5" hidden="false" customHeight="false" outlineLevel="0" collapsed="false">
      <c r="B167" s="4"/>
      <c r="C167" s="4" t="str">
        <f aca="false">IF(B167="","",B167-WEEKDAY(B167,2)+1)</f>
        <v/>
      </c>
      <c r="D167" s="4" t="str">
        <f aca="false">IF(B167="","",C167+6)</f>
        <v/>
      </c>
      <c r="E167" s="6" t="str">
        <f aca="false">IF(B167="","",DATE(YEAR(B167),MONTH(B167),1))</f>
        <v/>
      </c>
      <c r="H167" s="5"/>
      <c r="I167" s="5"/>
      <c r="J167" s="5" t="str">
        <f aca="false">IF(H167="","",I167-H167)</f>
        <v/>
      </c>
      <c r="L167" s="7"/>
    </row>
    <row r="168" customFormat="false" ht="13.5" hidden="false" customHeight="false" outlineLevel="0" collapsed="false">
      <c r="B168" s="4"/>
      <c r="C168" s="4" t="str">
        <f aca="false">IF(B168="","",B168-WEEKDAY(B168,2)+1)</f>
        <v/>
      </c>
      <c r="D168" s="4" t="str">
        <f aca="false">IF(B168="","",C168+6)</f>
        <v/>
      </c>
      <c r="E168" s="6" t="str">
        <f aca="false">IF(B168="","",DATE(YEAR(B168),MONTH(B168),1))</f>
        <v/>
      </c>
      <c r="H168" s="5"/>
      <c r="I168" s="5"/>
      <c r="J168" s="5" t="str">
        <f aca="false">IF(H168="","",I168-H168)</f>
        <v/>
      </c>
      <c r="L168" s="7"/>
    </row>
    <row r="169" customFormat="false" ht="13.5" hidden="false" customHeight="false" outlineLevel="0" collapsed="false">
      <c r="B169" s="4"/>
      <c r="C169" s="4" t="str">
        <f aca="false">IF(B169="","",B169-WEEKDAY(B169,2)+1)</f>
        <v/>
      </c>
      <c r="D169" s="4" t="str">
        <f aca="false">IF(B169="","",C169+6)</f>
        <v/>
      </c>
      <c r="E169" s="6" t="str">
        <f aca="false">IF(B169="","",DATE(YEAR(B169),MONTH(B169),1))</f>
        <v/>
      </c>
      <c r="H169" s="5"/>
      <c r="I169" s="5"/>
      <c r="J169" s="5" t="str">
        <f aca="false">IF(H169="","",I169-H169)</f>
        <v/>
      </c>
      <c r="L169" s="7"/>
    </row>
    <row r="170" customFormat="false" ht="13.5" hidden="false" customHeight="false" outlineLevel="0" collapsed="false">
      <c r="B170" s="4"/>
      <c r="C170" s="4" t="str">
        <f aca="false">IF(B170="","",B170-WEEKDAY(B170,2)+1)</f>
        <v/>
      </c>
      <c r="D170" s="4" t="str">
        <f aca="false">IF(B170="","",C170+6)</f>
        <v/>
      </c>
      <c r="E170" s="6" t="str">
        <f aca="false">IF(B170="","",DATE(YEAR(B170),MONTH(B170),1))</f>
        <v/>
      </c>
      <c r="H170" s="5"/>
      <c r="I170" s="5"/>
      <c r="J170" s="5" t="str">
        <f aca="false">IF(H170="","",I170-H170)</f>
        <v/>
      </c>
      <c r="L170" s="7"/>
    </row>
    <row r="171" customFormat="false" ht="13.5" hidden="false" customHeight="false" outlineLevel="0" collapsed="false">
      <c r="B171" s="4"/>
      <c r="C171" s="4" t="str">
        <f aca="false">IF(B171="","",B171-WEEKDAY(B171,2)+1)</f>
        <v/>
      </c>
      <c r="D171" s="4" t="str">
        <f aca="false">IF(B171="","",C171+6)</f>
        <v/>
      </c>
      <c r="E171" s="6" t="str">
        <f aca="false">IF(B171="","",DATE(YEAR(B171),MONTH(B171),1))</f>
        <v/>
      </c>
      <c r="H171" s="5"/>
      <c r="I171" s="5"/>
      <c r="J171" s="5" t="str">
        <f aca="false">IF(H171="","",I171-H171)</f>
        <v/>
      </c>
      <c r="L171" s="7"/>
    </row>
    <row r="172" customFormat="false" ht="13.5" hidden="false" customHeight="false" outlineLevel="0" collapsed="false">
      <c r="B172" s="4"/>
      <c r="C172" s="4" t="str">
        <f aca="false">IF(B172="","",B172-WEEKDAY(B172,2)+1)</f>
        <v/>
      </c>
      <c r="D172" s="4" t="str">
        <f aca="false">IF(B172="","",C172+6)</f>
        <v/>
      </c>
      <c r="E172" s="6" t="str">
        <f aca="false">IF(B172="","",DATE(YEAR(B172),MONTH(B172),1))</f>
        <v/>
      </c>
      <c r="H172" s="5"/>
      <c r="I172" s="5"/>
      <c r="J172" s="5" t="str">
        <f aca="false">IF(H172="","",I172-H172)</f>
        <v/>
      </c>
      <c r="L172" s="7"/>
    </row>
    <row r="173" customFormat="false" ht="13.5" hidden="false" customHeight="false" outlineLevel="0" collapsed="false">
      <c r="B173" s="4"/>
      <c r="C173" s="4" t="str">
        <f aca="false">IF(B173="","",B173-WEEKDAY(B173,2)+1)</f>
        <v/>
      </c>
      <c r="D173" s="4" t="str">
        <f aca="false">IF(B173="","",C173+6)</f>
        <v/>
      </c>
      <c r="E173" s="6" t="str">
        <f aca="false">IF(B173="","",DATE(YEAR(B173),MONTH(B173),1))</f>
        <v/>
      </c>
      <c r="H173" s="5"/>
      <c r="I173" s="5"/>
      <c r="J173" s="5" t="str">
        <f aca="false">IF(H173="","",I173-H173)</f>
        <v/>
      </c>
      <c r="L173" s="7"/>
    </row>
    <row r="174" customFormat="false" ht="13.5" hidden="false" customHeight="false" outlineLevel="0" collapsed="false">
      <c r="B174" s="4"/>
      <c r="C174" s="4" t="str">
        <f aca="false">IF(B174="","",B174-WEEKDAY(B174,2)+1)</f>
        <v/>
      </c>
      <c r="D174" s="4" t="str">
        <f aca="false">IF(B174="","",C174+6)</f>
        <v/>
      </c>
      <c r="E174" s="6" t="str">
        <f aca="false">IF(B174="","",DATE(YEAR(B174),MONTH(B174),1))</f>
        <v/>
      </c>
      <c r="H174" s="5"/>
      <c r="I174" s="5"/>
      <c r="J174" s="5" t="str">
        <f aca="false">IF(H174="","",I174-H174)</f>
        <v/>
      </c>
      <c r="L174" s="7"/>
    </row>
    <row r="175" customFormat="false" ht="13.5" hidden="false" customHeight="false" outlineLevel="0" collapsed="false">
      <c r="B175" s="4"/>
      <c r="C175" s="4" t="str">
        <f aca="false">IF(B175="","",B175-WEEKDAY(B175,2)+1)</f>
        <v/>
      </c>
      <c r="D175" s="4" t="str">
        <f aca="false">IF(B175="","",C175+6)</f>
        <v/>
      </c>
      <c r="E175" s="6" t="str">
        <f aca="false">IF(B175="","",DATE(YEAR(B175),MONTH(B175),1))</f>
        <v/>
      </c>
      <c r="H175" s="5"/>
      <c r="I175" s="5"/>
      <c r="J175" s="5" t="str">
        <f aca="false">IF(H175="","",I175-H175)</f>
        <v/>
      </c>
      <c r="L175" s="7"/>
    </row>
    <row r="176" customFormat="false" ht="13.5" hidden="false" customHeight="false" outlineLevel="0" collapsed="false">
      <c r="B176" s="4"/>
      <c r="C176" s="4" t="str">
        <f aca="false">IF(B176="","",B176-WEEKDAY(B176,2)+1)</f>
        <v/>
      </c>
      <c r="D176" s="4" t="str">
        <f aca="false">IF(B176="","",C176+6)</f>
        <v/>
      </c>
      <c r="E176" s="6" t="str">
        <f aca="false">IF(B176="","",DATE(YEAR(B176),MONTH(B176),1))</f>
        <v/>
      </c>
      <c r="H176" s="5"/>
      <c r="I176" s="5"/>
      <c r="J176" s="5" t="str">
        <f aca="false">IF(H176="","",I176-H176)</f>
        <v/>
      </c>
      <c r="L176" s="7"/>
    </row>
    <row r="177" customFormat="false" ht="13.5" hidden="false" customHeight="false" outlineLevel="0" collapsed="false">
      <c r="B177" s="4"/>
      <c r="C177" s="4" t="str">
        <f aca="false">IF(B177="","",B177-WEEKDAY(B177,2)+1)</f>
        <v/>
      </c>
      <c r="D177" s="4" t="str">
        <f aca="false">IF(B177="","",C177+6)</f>
        <v/>
      </c>
      <c r="E177" s="6" t="str">
        <f aca="false">IF(B177="","",DATE(YEAR(B177),MONTH(B177),1))</f>
        <v/>
      </c>
      <c r="H177" s="5"/>
      <c r="I177" s="5"/>
      <c r="J177" s="5" t="str">
        <f aca="false">IF(H177="","",I177-H177)</f>
        <v/>
      </c>
      <c r="L177" s="7"/>
    </row>
    <row r="178" customFormat="false" ht="13.5" hidden="false" customHeight="false" outlineLevel="0" collapsed="false">
      <c r="B178" s="4"/>
      <c r="C178" s="4" t="str">
        <f aca="false">IF(B178="","",B178-WEEKDAY(B178,2)+1)</f>
        <v/>
      </c>
      <c r="D178" s="4" t="str">
        <f aca="false">IF(B178="","",C178+6)</f>
        <v/>
      </c>
      <c r="E178" s="6" t="str">
        <f aca="false">IF(B178="","",DATE(YEAR(B178),MONTH(B178),1))</f>
        <v/>
      </c>
      <c r="H178" s="5"/>
      <c r="I178" s="5"/>
      <c r="J178" s="5" t="str">
        <f aca="false">IF(H178="","",I178-H178)</f>
        <v/>
      </c>
      <c r="L178" s="7"/>
    </row>
    <row r="179" customFormat="false" ht="13.5" hidden="false" customHeight="false" outlineLevel="0" collapsed="false">
      <c r="B179" s="4"/>
      <c r="C179" s="4" t="str">
        <f aca="false">IF(B179="","",B179-WEEKDAY(B179,2)+1)</f>
        <v/>
      </c>
      <c r="D179" s="4" t="str">
        <f aca="false">IF(B179="","",C179+6)</f>
        <v/>
      </c>
      <c r="E179" s="6" t="str">
        <f aca="false">IF(B179="","",DATE(YEAR(B179),MONTH(B179),1))</f>
        <v/>
      </c>
      <c r="H179" s="5"/>
      <c r="I179" s="5"/>
      <c r="J179" s="5" t="str">
        <f aca="false">IF(H179="","",I179-H179)</f>
        <v/>
      </c>
      <c r="L179" s="7"/>
    </row>
    <row r="180" customFormat="false" ht="13.5" hidden="false" customHeight="false" outlineLevel="0" collapsed="false">
      <c r="B180" s="4"/>
      <c r="C180" s="4" t="str">
        <f aca="false">IF(B180="","",B180-WEEKDAY(B180,2)+1)</f>
        <v/>
      </c>
      <c r="D180" s="4" t="str">
        <f aca="false">IF(B180="","",C180+6)</f>
        <v/>
      </c>
      <c r="E180" s="6" t="str">
        <f aca="false">IF(B180="","",DATE(YEAR(B180),MONTH(B180),1))</f>
        <v/>
      </c>
      <c r="H180" s="5"/>
      <c r="I180" s="5"/>
      <c r="J180" s="5" t="str">
        <f aca="false">IF(H180="","",I180-H180)</f>
        <v/>
      </c>
      <c r="L180" s="7"/>
    </row>
    <row r="181" customFormat="false" ht="13.5" hidden="false" customHeight="false" outlineLevel="0" collapsed="false">
      <c r="B181" s="4"/>
      <c r="C181" s="4" t="str">
        <f aca="false">IF(B181="","",B181-WEEKDAY(B181,2)+1)</f>
        <v/>
      </c>
      <c r="D181" s="4" t="str">
        <f aca="false">IF(B181="","",C181+6)</f>
        <v/>
      </c>
      <c r="E181" s="6" t="str">
        <f aca="false">IF(B181="","",DATE(YEAR(B181),MONTH(B181),1))</f>
        <v/>
      </c>
      <c r="H181" s="5"/>
      <c r="I181" s="5"/>
      <c r="J181" s="5" t="str">
        <f aca="false">IF(H181="","",I181-H181)</f>
        <v/>
      </c>
      <c r="L181" s="7"/>
    </row>
    <row r="182" customFormat="false" ht="13.5" hidden="false" customHeight="false" outlineLevel="0" collapsed="false">
      <c r="B182" s="4"/>
      <c r="C182" s="4" t="str">
        <f aca="false">IF(B182="","",B182-WEEKDAY(B182,2)+1)</f>
        <v/>
      </c>
      <c r="D182" s="4" t="str">
        <f aca="false">IF(B182="","",C182+6)</f>
        <v/>
      </c>
      <c r="E182" s="6" t="str">
        <f aca="false">IF(B182="","",DATE(YEAR(B182),MONTH(B182),1))</f>
        <v/>
      </c>
      <c r="H182" s="5"/>
      <c r="I182" s="5"/>
      <c r="J182" s="5" t="str">
        <f aca="false">IF(H182="","",I182-H182)</f>
        <v/>
      </c>
      <c r="L182" s="7"/>
    </row>
    <row r="183" customFormat="false" ht="13.5" hidden="false" customHeight="false" outlineLevel="0" collapsed="false">
      <c r="B183" s="4"/>
      <c r="C183" s="4" t="str">
        <f aca="false">IF(B183="","",B183-WEEKDAY(B183,2)+1)</f>
        <v/>
      </c>
      <c r="D183" s="4" t="str">
        <f aca="false">IF(B183="","",C183+6)</f>
        <v/>
      </c>
      <c r="E183" s="6" t="str">
        <f aca="false">IF(B183="","",DATE(YEAR(B183),MONTH(B183),1))</f>
        <v/>
      </c>
      <c r="H183" s="5"/>
      <c r="I183" s="5"/>
      <c r="J183" s="5" t="str">
        <f aca="false">IF(H183="","",I183-H183)</f>
        <v/>
      </c>
      <c r="L183" s="7"/>
    </row>
    <row r="184" customFormat="false" ht="13.5" hidden="false" customHeight="false" outlineLevel="0" collapsed="false">
      <c r="B184" s="4"/>
      <c r="C184" s="4" t="str">
        <f aca="false">IF(B184="","",B184-WEEKDAY(B184,2)+1)</f>
        <v/>
      </c>
      <c r="D184" s="4" t="str">
        <f aca="false">IF(B184="","",C184+6)</f>
        <v/>
      </c>
      <c r="E184" s="6" t="str">
        <f aca="false">IF(B184="","",DATE(YEAR(B184),MONTH(B184),1))</f>
        <v/>
      </c>
      <c r="H184" s="5"/>
      <c r="I184" s="5"/>
      <c r="J184" s="5" t="str">
        <f aca="false">IF(H184="","",I184-H184)</f>
        <v/>
      </c>
      <c r="L184" s="7"/>
    </row>
    <row r="185" customFormat="false" ht="13.5" hidden="false" customHeight="false" outlineLevel="0" collapsed="false">
      <c r="B185" s="4"/>
      <c r="C185" s="4" t="str">
        <f aca="false">IF(B185="","",B185-WEEKDAY(B185,2)+1)</f>
        <v/>
      </c>
      <c r="D185" s="4" t="str">
        <f aca="false">IF(B185="","",C185+6)</f>
        <v/>
      </c>
      <c r="E185" s="6" t="str">
        <f aca="false">IF(B185="","",DATE(YEAR(B185),MONTH(B185),1))</f>
        <v/>
      </c>
      <c r="H185" s="5"/>
      <c r="I185" s="5"/>
      <c r="J185" s="5" t="str">
        <f aca="false">IF(H185="","",I185-H185)</f>
        <v/>
      </c>
      <c r="L185" s="7"/>
    </row>
    <row r="186" customFormat="false" ht="13.5" hidden="false" customHeight="false" outlineLevel="0" collapsed="false">
      <c r="B186" s="4"/>
      <c r="C186" s="4" t="str">
        <f aca="false">IF(B186="","",B186-WEEKDAY(B186,2)+1)</f>
        <v/>
      </c>
      <c r="D186" s="4" t="str">
        <f aca="false">IF(B186="","",C186+6)</f>
        <v/>
      </c>
      <c r="E186" s="6" t="str">
        <f aca="false">IF(B186="","",DATE(YEAR(B186),MONTH(B186),1))</f>
        <v/>
      </c>
      <c r="H186" s="5"/>
      <c r="I186" s="5"/>
      <c r="J186" s="5" t="str">
        <f aca="false">IF(H186="","",I186-H186)</f>
        <v/>
      </c>
      <c r="L186" s="7"/>
    </row>
    <row r="187" customFormat="false" ht="13.5" hidden="false" customHeight="false" outlineLevel="0" collapsed="false">
      <c r="B187" s="4"/>
      <c r="C187" s="4" t="str">
        <f aca="false">IF(B187="","",B187-WEEKDAY(B187,2)+1)</f>
        <v/>
      </c>
      <c r="D187" s="4" t="str">
        <f aca="false">IF(B187="","",C187+6)</f>
        <v/>
      </c>
      <c r="E187" s="6" t="str">
        <f aca="false">IF(B187="","",DATE(YEAR(B187),MONTH(B187),1))</f>
        <v/>
      </c>
      <c r="H187" s="5"/>
      <c r="I187" s="5"/>
      <c r="J187" s="5" t="str">
        <f aca="false">IF(H187="","",I187-H187)</f>
        <v/>
      </c>
      <c r="L187" s="7"/>
    </row>
    <row r="188" customFormat="false" ht="13.5" hidden="false" customHeight="false" outlineLevel="0" collapsed="false">
      <c r="B188" s="4"/>
      <c r="C188" s="4" t="str">
        <f aca="false">IF(B188="","",B188-WEEKDAY(B188,2)+1)</f>
        <v/>
      </c>
      <c r="D188" s="4" t="str">
        <f aca="false">IF(B188="","",C188+6)</f>
        <v/>
      </c>
      <c r="E188" s="6" t="str">
        <f aca="false">IF(B188="","",DATE(YEAR(B188),MONTH(B188),1))</f>
        <v/>
      </c>
      <c r="H188" s="5"/>
      <c r="I188" s="5"/>
      <c r="J188" s="5" t="str">
        <f aca="false">IF(H188="","",I188-H188)</f>
        <v/>
      </c>
      <c r="L188" s="7"/>
    </row>
    <row r="189" customFormat="false" ht="13.5" hidden="false" customHeight="false" outlineLevel="0" collapsed="false">
      <c r="B189" s="4"/>
      <c r="C189" s="4" t="str">
        <f aca="false">IF(B189="","",B189-WEEKDAY(B189,2)+1)</f>
        <v/>
      </c>
      <c r="D189" s="4" t="str">
        <f aca="false">IF(B189="","",C189+6)</f>
        <v/>
      </c>
      <c r="E189" s="6" t="str">
        <f aca="false">IF(B189="","",DATE(YEAR(B189),MONTH(B189),1))</f>
        <v/>
      </c>
      <c r="H189" s="5"/>
      <c r="I189" s="5"/>
      <c r="J189" s="5" t="str">
        <f aca="false">IF(H189="","",I189-H189)</f>
        <v/>
      </c>
      <c r="L189" s="7"/>
    </row>
    <row r="190" customFormat="false" ht="13.5" hidden="false" customHeight="false" outlineLevel="0" collapsed="false">
      <c r="B190" s="4"/>
      <c r="C190" s="4" t="str">
        <f aca="false">IF(B190="","",B190-WEEKDAY(B190,2)+1)</f>
        <v/>
      </c>
      <c r="D190" s="4" t="str">
        <f aca="false">IF(B190="","",C190+6)</f>
        <v/>
      </c>
      <c r="E190" s="6" t="str">
        <f aca="false">IF(B190="","",DATE(YEAR(B190),MONTH(B190),1))</f>
        <v/>
      </c>
      <c r="H190" s="5"/>
      <c r="I190" s="5"/>
      <c r="J190" s="5" t="str">
        <f aca="false">IF(H190="","",I190-H190)</f>
        <v/>
      </c>
      <c r="L190" s="7"/>
    </row>
    <row r="191" customFormat="false" ht="13.5" hidden="false" customHeight="false" outlineLevel="0" collapsed="false">
      <c r="B191" s="4"/>
      <c r="C191" s="4" t="str">
        <f aca="false">IF(B191="","",B191-WEEKDAY(B191,2)+1)</f>
        <v/>
      </c>
      <c r="D191" s="4" t="str">
        <f aca="false">IF(B191="","",C191+6)</f>
        <v/>
      </c>
      <c r="E191" s="6" t="str">
        <f aca="false">IF(B191="","",DATE(YEAR(B191),MONTH(B191),1))</f>
        <v/>
      </c>
      <c r="H191" s="5"/>
      <c r="I191" s="5"/>
      <c r="J191" s="5" t="str">
        <f aca="false">IF(H191="","",I191-H191)</f>
        <v/>
      </c>
      <c r="L191" s="7"/>
    </row>
    <row r="192" customFormat="false" ht="13.5" hidden="false" customHeight="false" outlineLevel="0" collapsed="false">
      <c r="B192" s="4"/>
      <c r="C192" s="4" t="str">
        <f aca="false">IF(B192="","",B192-WEEKDAY(B192,2)+1)</f>
        <v/>
      </c>
      <c r="D192" s="4" t="str">
        <f aca="false">IF(B192="","",C192+6)</f>
        <v/>
      </c>
      <c r="E192" s="6" t="str">
        <f aca="false">IF(B192="","",DATE(YEAR(B192),MONTH(B192),1))</f>
        <v/>
      </c>
      <c r="H192" s="5"/>
      <c r="I192" s="5"/>
      <c r="J192" s="5" t="str">
        <f aca="false">IF(H192="","",I192-H192)</f>
        <v/>
      </c>
      <c r="L192" s="7"/>
    </row>
    <row r="193" customFormat="false" ht="13.5" hidden="false" customHeight="false" outlineLevel="0" collapsed="false">
      <c r="B193" s="4"/>
      <c r="C193" s="4" t="str">
        <f aca="false">IF(B193="","",B193-WEEKDAY(B193,2)+1)</f>
        <v/>
      </c>
      <c r="D193" s="4" t="str">
        <f aca="false">IF(B193="","",C193+6)</f>
        <v/>
      </c>
      <c r="E193" s="6" t="str">
        <f aca="false">IF(B193="","",DATE(YEAR(B193),MONTH(B193),1))</f>
        <v/>
      </c>
      <c r="H193" s="5"/>
      <c r="I193" s="5"/>
      <c r="J193" s="5" t="str">
        <f aca="false">IF(H193="","",I193-H193)</f>
        <v/>
      </c>
      <c r="L193" s="7"/>
    </row>
    <row r="194" customFormat="false" ht="13.5" hidden="false" customHeight="false" outlineLevel="0" collapsed="false">
      <c r="B194" s="4"/>
      <c r="C194" s="4" t="str">
        <f aca="false">IF(B194="","",B194-WEEKDAY(B194,2)+1)</f>
        <v/>
      </c>
      <c r="D194" s="4" t="str">
        <f aca="false">IF(B194="","",C194+6)</f>
        <v/>
      </c>
      <c r="E194" s="6" t="str">
        <f aca="false">IF(B194="","",DATE(YEAR(B194),MONTH(B194),1))</f>
        <v/>
      </c>
      <c r="H194" s="5"/>
      <c r="I194" s="5"/>
      <c r="J194" s="5" t="str">
        <f aca="false">IF(H194="","",I194-H194)</f>
        <v/>
      </c>
      <c r="L194" s="7"/>
    </row>
    <row r="195" customFormat="false" ht="13.5" hidden="false" customHeight="false" outlineLevel="0" collapsed="false">
      <c r="B195" s="4"/>
      <c r="C195" s="4" t="str">
        <f aca="false">IF(B195="","",B195-WEEKDAY(B195,2)+1)</f>
        <v/>
      </c>
      <c r="D195" s="4" t="str">
        <f aca="false">IF(B195="","",C195+6)</f>
        <v/>
      </c>
      <c r="E195" s="6" t="str">
        <f aca="false">IF(B195="","",DATE(YEAR(B195),MONTH(B195),1))</f>
        <v/>
      </c>
      <c r="H195" s="5"/>
      <c r="I195" s="5"/>
      <c r="J195" s="5" t="str">
        <f aca="false">IF(H195="","",I195-H195)</f>
        <v/>
      </c>
      <c r="L195" s="7"/>
    </row>
    <row r="196" customFormat="false" ht="13.5" hidden="false" customHeight="false" outlineLevel="0" collapsed="false">
      <c r="B196" s="4"/>
      <c r="C196" s="4" t="str">
        <f aca="false">IF(B196="","",B196-WEEKDAY(B196,2)+1)</f>
        <v/>
      </c>
      <c r="D196" s="4" t="str">
        <f aca="false">IF(B196="","",C196+6)</f>
        <v/>
      </c>
      <c r="E196" s="6" t="str">
        <f aca="false">IF(B196="","",DATE(YEAR(B196),MONTH(B196),1))</f>
        <v/>
      </c>
      <c r="H196" s="5"/>
      <c r="I196" s="5"/>
      <c r="J196" s="5" t="str">
        <f aca="false">IF(H196="","",I196-H196)</f>
        <v/>
      </c>
      <c r="L196" s="7"/>
    </row>
    <row r="197" customFormat="false" ht="13.5" hidden="false" customHeight="false" outlineLevel="0" collapsed="false">
      <c r="B197" s="4"/>
      <c r="C197" s="4" t="str">
        <f aca="false">IF(B197="","",B197-WEEKDAY(B197,2)+1)</f>
        <v/>
      </c>
      <c r="D197" s="4" t="str">
        <f aca="false">IF(B197="","",C197+6)</f>
        <v/>
      </c>
      <c r="E197" s="6" t="str">
        <f aca="false">IF(B197="","",DATE(YEAR(B197),MONTH(B197),1))</f>
        <v/>
      </c>
      <c r="H197" s="5"/>
      <c r="I197" s="5"/>
      <c r="J197" s="5" t="str">
        <f aca="false">IF(H197="","",I197-H197)</f>
        <v/>
      </c>
      <c r="L197" s="7"/>
    </row>
    <row r="198" customFormat="false" ht="13.5" hidden="false" customHeight="false" outlineLevel="0" collapsed="false">
      <c r="B198" s="4"/>
      <c r="C198" s="4" t="str">
        <f aca="false">IF(B198="","",B198-WEEKDAY(B198,2)+1)</f>
        <v/>
      </c>
      <c r="D198" s="4" t="str">
        <f aca="false">IF(B198="","",C198+6)</f>
        <v/>
      </c>
      <c r="E198" s="6" t="str">
        <f aca="false">IF(B198="","",DATE(YEAR(B198),MONTH(B198),1))</f>
        <v/>
      </c>
      <c r="H198" s="5"/>
      <c r="I198" s="5"/>
      <c r="J198" s="5" t="str">
        <f aca="false">IF(H198="","",I198-H198)</f>
        <v/>
      </c>
      <c r="L198" s="7"/>
    </row>
    <row r="199" customFormat="false" ht="13.5" hidden="false" customHeight="false" outlineLevel="0" collapsed="false">
      <c r="B199" s="4"/>
      <c r="C199" s="4" t="str">
        <f aca="false">IF(B199="","",B199-WEEKDAY(B199,2)+1)</f>
        <v/>
      </c>
      <c r="D199" s="4" t="str">
        <f aca="false">IF(B199="","",C199+6)</f>
        <v/>
      </c>
      <c r="E199" s="6" t="str">
        <f aca="false">IF(B199="","",DATE(YEAR(B199),MONTH(B199),1))</f>
        <v/>
      </c>
      <c r="H199" s="5"/>
      <c r="I199" s="5"/>
      <c r="J199" s="5" t="str">
        <f aca="false">IF(H199="","",I199-H199)</f>
        <v/>
      </c>
      <c r="L199" s="7"/>
    </row>
    <row r="200" customFormat="false" ht="13.5" hidden="false" customHeight="false" outlineLevel="0" collapsed="false">
      <c r="B200" s="4"/>
      <c r="C200" s="4" t="str">
        <f aca="false">IF(B200="","",B200-WEEKDAY(B200,2)+1)</f>
        <v/>
      </c>
      <c r="D200" s="4" t="str">
        <f aca="false">IF(B200="","",C200+6)</f>
        <v/>
      </c>
      <c r="E200" s="6" t="str">
        <f aca="false">IF(B200="","",DATE(YEAR(B200),MONTH(B200),1))</f>
        <v/>
      </c>
      <c r="H200" s="5"/>
      <c r="I200" s="5"/>
      <c r="J200" s="5" t="str">
        <f aca="false">IF(H200="","",I200-H200)</f>
        <v/>
      </c>
      <c r="L200" s="7"/>
    </row>
  </sheetData>
  <conditionalFormatting sqref="H2:J200">
    <cfRule type="cellIs" priority="2" operator="lessThan" aboveAverage="0" equalAverage="0" bottom="0" percent="0" rank="0" text="" dxfId="7">
      <formula>0</formula>
    </cfRule>
  </conditionalFormatting>
  <dataValidations count="1">
    <dataValidation allowBlank="false" errorStyle="stop" operator="between" showDropDown="false" showErrorMessage="false" showInputMessage="false" sqref="L2:L200" type="list">
      <formula1>"Conta corrente,Nubank,Bradesco,Porto"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8"/>
  <sheetViews>
    <sheetView showFormulas="false" showGridLines="true" showRowColHeaders="true" showZeros="true" rightToLeft="false" tabSelected="true" showOutlineSymbols="true" defaultGridColor="true" view="normal" topLeftCell="A473" colorId="64" zoomScale="80" zoomScaleNormal="80" zoomScalePageLayoutView="100" workbookViewId="0">
      <selection pane="topLeft" activeCell="I497" activeCellId="0" sqref="I497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9" min="6" style="0" width="14"/>
    <col collapsed="false" customWidth="true" hidden="false" outlineLevel="0" max="10" min="10" style="0" width="16"/>
    <col collapsed="false" customWidth="true" hidden="false" outlineLevel="0" max="12" min="11" style="0" width="18"/>
  </cols>
  <sheetData>
    <row r="1" customFormat="false" ht="27" hidden="false" customHeight="true" outlineLevel="0" collapsed="false">
      <c r="A1" s="2" t="s">
        <v>121</v>
      </c>
      <c r="B1" s="2" t="s">
        <v>122</v>
      </c>
      <c r="C1" s="2" t="s">
        <v>123</v>
      </c>
      <c r="D1" s="2" t="s">
        <v>63</v>
      </c>
      <c r="E1" s="2" t="s">
        <v>62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5</v>
      </c>
      <c r="L1" s="2" t="s">
        <v>70</v>
      </c>
    </row>
    <row r="2" customFormat="false" ht="13.5" hidden="false" customHeight="false" outlineLevel="0" collapsed="false">
      <c r="A2" s="0" t="n">
        <v>1</v>
      </c>
      <c r="B2" s="8" t="n">
        <v>46028</v>
      </c>
      <c r="C2" s="0" t="s">
        <v>51</v>
      </c>
      <c r="D2" s="0" t="s">
        <v>129</v>
      </c>
      <c r="E2" s="0" t="s">
        <v>52</v>
      </c>
      <c r="F2" s="5" t="n">
        <v>856.92</v>
      </c>
      <c r="G2" s="9" t="n">
        <v>4</v>
      </c>
      <c r="H2" s="9" t="n">
        <v>4</v>
      </c>
      <c r="I2" s="10" t="n">
        <f aca="false">IF(F2="","",F2/G2)</f>
        <v>214.23</v>
      </c>
      <c r="J2" s="4" t="n">
        <v>46157</v>
      </c>
      <c r="K2" s="0" t="s">
        <v>17</v>
      </c>
    </row>
    <row r="3" customFormat="false" ht="13.5" hidden="false" customHeight="false" outlineLevel="0" collapsed="false">
      <c r="A3" s="0" t="n">
        <v>2</v>
      </c>
      <c r="B3" s="8" t="n">
        <v>46031</v>
      </c>
      <c r="C3" s="0" t="s">
        <v>51</v>
      </c>
      <c r="D3" s="0" t="s">
        <v>129</v>
      </c>
      <c r="E3" s="0" t="s">
        <v>52</v>
      </c>
      <c r="F3" s="5" t="n">
        <v>361.68</v>
      </c>
      <c r="G3" s="9" t="n">
        <v>4</v>
      </c>
      <c r="H3" s="9" t="n">
        <v>4</v>
      </c>
      <c r="I3" s="10" t="n">
        <f aca="false">IF(F3="","",F3/G3)</f>
        <v>90.42</v>
      </c>
      <c r="J3" s="4" t="n">
        <v>46157</v>
      </c>
      <c r="K3" s="0" t="s">
        <v>17</v>
      </c>
    </row>
    <row r="4" customFormat="false" ht="13.5" hidden="false" customHeight="false" outlineLevel="0" collapsed="false">
      <c r="A4" s="0" t="n">
        <v>3</v>
      </c>
      <c r="B4" s="8" t="n">
        <v>46034</v>
      </c>
      <c r="C4" s="0" t="s">
        <v>51</v>
      </c>
      <c r="D4" s="0" t="s">
        <v>129</v>
      </c>
      <c r="E4" s="0" t="s">
        <v>52</v>
      </c>
      <c r="F4" s="5" t="n">
        <v>591.8</v>
      </c>
      <c r="G4" s="9" t="n">
        <v>4</v>
      </c>
      <c r="H4" s="9" t="n">
        <v>4</v>
      </c>
      <c r="I4" s="10" t="n">
        <f aca="false">IF(F4="","",F4/G4)</f>
        <v>147.95</v>
      </c>
      <c r="J4" s="4" t="n">
        <v>46157</v>
      </c>
      <c r="K4" s="0" t="s">
        <v>17</v>
      </c>
    </row>
    <row r="5" customFormat="false" ht="13.5" hidden="false" customHeight="false" outlineLevel="0" collapsed="false">
      <c r="A5" s="0" t="n">
        <v>4</v>
      </c>
      <c r="B5" s="8" t="n">
        <v>46037</v>
      </c>
      <c r="C5" s="0" t="s">
        <v>51</v>
      </c>
      <c r="D5" s="0" t="s">
        <v>129</v>
      </c>
      <c r="E5" s="0" t="s">
        <v>52</v>
      </c>
      <c r="F5" s="5" t="n">
        <v>256.68</v>
      </c>
      <c r="G5" s="9" t="n">
        <v>4</v>
      </c>
      <c r="H5" s="9" t="n">
        <v>4</v>
      </c>
      <c r="I5" s="10" t="n">
        <f aca="false">IF(F5="","",F5/G5)</f>
        <v>64.17</v>
      </c>
      <c r="J5" s="4" t="n">
        <v>46157</v>
      </c>
      <c r="K5" s="0" t="s">
        <v>17</v>
      </c>
    </row>
    <row r="6" customFormat="false" ht="13.5" hidden="false" customHeight="false" outlineLevel="0" collapsed="false">
      <c r="A6" s="0" t="n">
        <v>5</v>
      </c>
      <c r="B6" s="8" t="n">
        <v>46041</v>
      </c>
      <c r="C6" s="0" t="s">
        <v>51</v>
      </c>
      <c r="D6" s="0" t="s">
        <v>129</v>
      </c>
      <c r="E6" s="0" t="s">
        <v>52</v>
      </c>
      <c r="F6" s="5" t="n">
        <v>670.52</v>
      </c>
      <c r="G6" s="9" t="n">
        <v>4</v>
      </c>
      <c r="H6" s="9" t="n">
        <v>4</v>
      </c>
      <c r="I6" s="10" t="n">
        <f aca="false">IF(F6="","",F6/G6)</f>
        <v>167.63</v>
      </c>
      <c r="J6" s="4" t="n">
        <v>46157</v>
      </c>
      <c r="K6" s="0" t="s">
        <v>17</v>
      </c>
    </row>
    <row r="7" customFormat="false" ht="13.5" hidden="false" customHeight="false" outlineLevel="0" collapsed="false">
      <c r="A7" s="0" t="n">
        <v>6</v>
      </c>
      <c r="B7" s="8" t="n">
        <v>46044</v>
      </c>
      <c r="C7" s="0" t="s">
        <v>51</v>
      </c>
      <c r="D7" s="0" t="s">
        <v>129</v>
      </c>
      <c r="E7" s="0" t="s">
        <v>52</v>
      </c>
      <c r="F7" s="5" t="n">
        <v>693.32</v>
      </c>
      <c r="G7" s="9" t="n">
        <v>4</v>
      </c>
      <c r="H7" s="9" t="n">
        <v>4</v>
      </c>
      <c r="I7" s="10" t="n">
        <f aca="false">IF(F7="","",F7/G7)</f>
        <v>173.33</v>
      </c>
      <c r="J7" s="4" t="n">
        <v>46157</v>
      </c>
      <c r="K7" s="0" t="s">
        <v>17</v>
      </c>
    </row>
    <row r="8" customFormat="false" ht="13.5" hidden="false" customHeight="false" outlineLevel="0" collapsed="false">
      <c r="A8" s="0" t="n">
        <v>7</v>
      </c>
      <c r="B8" s="8" t="n">
        <v>46048</v>
      </c>
      <c r="C8" s="0" t="s">
        <v>51</v>
      </c>
      <c r="D8" s="0" t="s">
        <v>129</v>
      </c>
      <c r="E8" s="0" t="s">
        <v>52</v>
      </c>
      <c r="F8" s="5" t="n">
        <v>768.16</v>
      </c>
      <c r="G8" s="9" t="n">
        <v>4</v>
      </c>
      <c r="H8" s="9" t="n">
        <v>4</v>
      </c>
      <c r="I8" s="10" t="n">
        <f aca="false">IF(F8="","",F8/G8)</f>
        <v>192.04</v>
      </c>
      <c r="J8" s="4" t="n">
        <v>46157</v>
      </c>
      <c r="K8" s="0" t="s">
        <v>17</v>
      </c>
    </row>
    <row r="9" customFormat="false" ht="13.5" hidden="false" customHeight="false" outlineLevel="0" collapsed="false">
      <c r="A9" s="0" t="n">
        <v>8</v>
      </c>
      <c r="B9" s="8" t="n">
        <v>46051</v>
      </c>
      <c r="C9" s="0" t="s">
        <v>51</v>
      </c>
      <c r="D9" s="0" t="s">
        <v>129</v>
      </c>
      <c r="E9" s="0" t="s">
        <v>52</v>
      </c>
      <c r="F9" s="5" t="n">
        <v>256.68</v>
      </c>
      <c r="G9" s="9" t="n">
        <v>4</v>
      </c>
      <c r="H9" s="9" t="n">
        <v>4</v>
      </c>
      <c r="I9" s="10" t="n">
        <f aca="false">IF(F9="","",F9/G9)</f>
        <v>64.17</v>
      </c>
      <c r="J9" s="4" t="n">
        <v>46157</v>
      </c>
      <c r="K9" s="0" t="s">
        <v>17</v>
      </c>
    </row>
    <row r="10" customFormat="false" ht="13.5" hidden="false" customHeight="false" outlineLevel="0" collapsed="false">
      <c r="A10" s="0" t="n">
        <v>9</v>
      </c>
      <c r="B10" s="8" t="n">
        <v>46055</v>
      </c>
      <c r="C10" s="0" t="s">
        <v>51</v>
      </c>
      <c r="D10" s="0" t="s">
        <v>129</v>
      </c>
      <c r="E10" s="0" t="s">
        <v>52</v>
      </c>
      <c r="F10" s="5" t="n">
        <v>594.72</v>
      </c>
      <c r="G10" s="9" t="n">
        <v>4</v>
      </c>
      <c r="H10" s="9" t="n">
        <v>3</v>
      </c>
      <c r="I10" s="10" t="n">
        <f aca="false">IF(F10="","",F10/G10)</f>
        <v>148.68</v>
      </c>
      <c r="J10" s="4" t="n">
        <v>46157</v>
      </c>
      <c r="K10" s="0" t="s">
        <v>17</v>
      </c>
    </row>
    <row r="11" customFormat="false" ht="13.5" hidden="false" customHeight="false" outlineLevel="0" collapsed="false">
      <c r="A11" s="0" t="n">
        <v>10</v>
      </c>
      <c r="B11" s="8" t="n">
        <v>46059</v>
      </c>
      <c r="C11" s="0" t="s">
        <v>51</v>
      </c>
      <c r="D11" s="0" t="s">
        <v>130</v>
      </c>
      <c r="E11" s="0" t="s">
        <v>52</v>
      </c>
      <c r="F11" s="5" t="n">
        <v>1588</v>
      </c>
      <c r="G11" s="9" t="n">
        <v>4</v>
      </c>
      <c r="H11" s="9" t="n">
        <v>3</v>
      </c>
      <c r="I11" s="10" t="n">
        <f aca="false">IF(F11="","",F11/G11)</f>
        <v>397</v>
      </c>
      <c r="J11" s="4" t="n">
        <v>46157</v>
      </c>
      <c r="K11" s="0" t="s">
        <v>17</v>
      </c>
    </row>
    <row r="12" customFormat="false" ht="13.5" hidden="false" customHeight="false" outlineLevel="0" collapsed="false">
      <c r="A12" s="0" t="n">
        <v>11</v>
      </c>
      <c r="B12" s="8" t="n">
        <v>46059</v>
      </c>
      <c r="C12" s="0" t="s">
        <v>51</v>
      </c>
      <c r="D12" s="0" t="s">
        <v>131</v>
      </c>
      <c r="E12" s="0" t="s">
        <v>33</v>
      </c>
      <c r="F12" s="5" t="n">
        <v>1249.98</v>
      </c>
      <c r="G12" s="9" t="n">
        <v>3</v>
      </c>
      <c r="H12" s="9" t="n">
        <v>3</v>
      </c>
      <c r="I12" s="10" t="n">
        <f aca="false">IF(F12="","",F12/G12)</f>
        <v>416.66</v>
      </c>
      <c r="J12" s="4" t="n">
        <v>46157</v>
      </c>
      <c r="K12" s="0" t="s">
        <v>17</v>
      </c>
    </row>
    <row r="13" customFormat="false" ht="13.5" hidden="false" customHeight="false" outlineLevel="0" collapsed="false">
      <c r="A13" s="0" t="n">
        <v>12</v>
      </c>
      <c r="B13" s="8" t="n">
        <v>46060</v>
      </c>
      <c r="C13" s="0" t="s">
        <v>51</v>
      </c>
      <c r="D13" s="0" t="s">
        <v>132</v>
      </c>
      <c r="E13" s="0" t="s">
        <v>49</v>
      </c>
      <c r="F13" s="5" t="n">
        <v>303.66</v>
      </c>
      <c r="G13" s="9" t="n">
        <v>3</v>
      </c>
      <c r="H13" s="9" t="n">
        <v>3</v>
      </c>
      <c r="I13" s="10" t="n">
        <f aca="false">IF(F13="","",F13/G13)</f>
        <v>101.22</v>
      </c>
      <c r="J13" s="4" t="n">
        <v>46157</v>
      </c>
      <c r="K13" s="0" t="s">
        <v>17</v>
      </c>
    </row>
    <row r="14" customFormat="false" ht="13.5" hidden="false" customHeight="false" outlineLevel="0" collapsed="false">
      <c r="A14" s="0" t="n">
        <v>13</v>
      </c>
      <c r="B14" s="8" t="n">
        <v>46062</v>
      </c>
      <c r="C14" s="0" t="s">
        <v>51</v>
      </c>
      <c r="D14" s="0" t="s">
        <v>129</v>
      </c>
      <c r="E14" s="0" t="s">
        <v>52</v>
      </c>
      <c r="F14" s="5" t="n">
        <v>989.07</v>
      </c>
      <c r="G14" s="9" t="n">
        <v>3</v>
      </c>
      <c r="H14" s="9" t="n">
        <v>3</v>
      </c>
      <c r="I14" s="10" t="n">
        <f aca="false">IF(F14="","",F14/G14)</f>
        <v>329.69</v>
      </c>
      <c r="J14" s="4" t="n">
        <v>46157</v>
      </c>
      <c r="K14" s="0" t="s">
        <v>17</v>
      </c>
    </row>
    <row r="15" customFormat="false" ht="13.5" hidden="false" customHeight="false" outlineLevel="0" collapsed="false">
      <c r="A15" s="0" t="n">
        <v>14</v>
      </c>
      <c r="B15" s="8" t="n">
        <v>46065</v>
      </c>
      <c r="C15" s="0" t="s">
        <v>51</v>
      </c>
      <c r="D15" s="0" t="s">
        <v>129</v>
      </c>
      <c r="E15" s="0" t="s">
        <v>52</v>
      </c>
      <c r="F15" s="5" t="n">
        <v>367.53</v>
      </c>
      <c r="G15" s="9" t="n">
        <v>3</v>
      </c>
      <c r="H15" s="9" t="n">
        <v>3</v>
      </c>
      <c r="I15" s="10" t="n">
        <f aca="false">IF(F15="","",F15/G15)</f>
        <v>122.51</v>
      </c>
      <c r="J15" s="4" t="n">
        <v>46157</v>
      </c>
      <c r="K15" s="0" t="s">
        <v>17</v>
      </c>
    </row>
    <row r="16" customFormat="false" ht="13.5" hidden="false" customHeight="false" outlineLevel="0" collapsed="false">
      <c r="A16" s="0" t="n">
        <v>15</v>
      </c>
      <c r="B16" s="8" t="n">
        <v>46066</v>
      </c>
      <c r="C16" s="0" t="s">
        <v>51</v>
      </c>
      <c r="D16" s="0" t="s">
        <v>129</v>
      </c>
      <c r="E16" s="0" t="s">
        <v>52</v>
      </c>
      <c r="F16" s="5" t="n">
        <v>1001.92</v>
      </c>
      <c r="G16" s="9" t="n">
        <v>4</v>
      </c>
      <c r="H16" s="9" t="n">
        <v>3</v>
      </c>
      <c r="I16" s="10" t="n">
        <f aca="false">IF(F16="","",F16/G16)</f>
        <v>250.48</v>
      </c>
      <c r="J16" s="4" t="n">
        <v>46157</v>
      </c>
      <c r="K16" s="0" t="s">
        <v>17</v>
      </c>
    </row>
    <row r="17" customFormat="false" ht="13.5" hidden="false" customHeight="false" outlineLevel="0" collapsed="false">
      <c r="A17" s="0" t="n">
        <v>16</v>
      </c>
      <c r="B17" s="8" t="n">
        <v>46071</v>
      </c>
      <c r="C17" s="0" t="s">
        <v>51</v>
      </c>
      <c r="D17" s="0" t="s">
        <v>129</v>
      </c>
      <c r="E17" s="0" t="s">
        <v>52</v>
      </c>
      <c r="F17" s="5" t="n">
        <v>425.72</v>
      </c>
      <c r="G17" s="9" t="n">
        <v>4</v>
      </c>
      <c r="H17" s="9" t="n">
        <v>3</v>
      </c>
      <c r="I17" s="10" t="n">
        <f aca="false">IF(F17="","",F17/G17)</f>
        <v>106.43</v>
      </c>
      <c r="J17" s="4" t="n">
        <v>46157</v>
      </c>
      <c r="K17" s="0" t="s">
        <v>17</v>
      </c>
    </row>
    <row r="18" customFormat="false" ht="13.5" hidden="false" customHeight="false" outlineLevel="0" collapsed="false">
      <c r="A18" s="0" t="n">
        <v>17</v>
      </c>
      <c r="B18" s="8" t="n">
        <v>46073</v>
      </c>
      <c r="C18" s="0" t="s">
        <v>51</v>
      </c>
      <c r="D18" s="0" t="s">
        <v>129</v>
      </c>
      <c r="E18" s="0" t="s">
        <v>52</v>
      </c>
      <c r="F18" s="5" t="n">
        <v>638.48</v>
      </c>
      <c r="G18" s="9" t="n">
        <v>4</v>
      </c>
      <c r="H18" s="9" t="n">
        <v>3</v>
      </c>
      <c r="I18" s="10" t="n">
        <f aca="false">IF(F18="","",F18/G18)</f>
        <v>159.62</v>
      </c>
      <c r="J18" s="4" t="n">
        <v>46157</v>
      </c>
      <c r="K18" s="0" t="s">
        <v>17</v>
      </c>
    </row>
    <row r="19" customFormat="false" ht="13.5" hidden="false" customHeight="false" outlineLevel="0" collapsed="false">
      <c r="A19" s="0" t="n">
        <v>18</v>
      </c>
      <c r="B19" s="8" t="n">
        <v>46078</v>
      </c>
      <c r="C19" s="0" t="s">
        <v>51</v>
      </c>
      <c r="D19" s="0" t="s">
        <v>129</v>
      </c>
      <c r="E19" s="0" t="s">
        <v>52</v>
      </c>
      <c r="F19" s="5" t="n">
        <v>835.84</v>
      </c>
      <c r="G19" s="9" t="n">
        <v>4</v>
      </c>
      <c r="H19" s="9" t="n">
        <v>3</v>
      </c>
      <c r="I19" s="10" t="n">
        <f aca="false">IF(F19="","",F19/G19)</f>
        <v>208.96</v>
      </c>
      <c r="J19" s="4" t="n">
        <v>46157</v>
      </c>
      <c r="K19" s="0" t="s">
        <v>17</v>
      </c>
    </row>
    <row r="20" customFormat="false" ht="13.5" hidden="false" customHeight="false" outlineLevel="0" collapsed="false">
      <c r="A20" s="0" t="n">
        <v>19</v>
      </c>
      <c r="B20" s="8" t="n">
        <v>46084</v>
      </c>
      <c r="C20" s="0" t="s">
        <v>51</v>
      </c>
      <c r="D20" s="0" t="s">
        <v>129</v>
      </c>
      <c r="E20" s="0" t="s">
        <v>52</v>
      </c>
      <c r="F20" s="5" t="n">
        <v>575.68</v>
      </c>
      <c r="G20" s="9" t="n">
        <v>4</v>
      </c>
      <c r="H20" s="9" t="n">
        <v>2</v>
      </c>
      <c r="I20" s="10" t="n">
        <f aca="false">IF(F20="","",F20/G20)</f>
        <v>143.92</v>
      </c>
      <c r="J20" s="4" t="n">
        <v>46157</v>
      </c>
      <c r="K20" s="0" t="s">
        <v>17</v>
      </c>
    </row>
    <row r="21" customFormat="false" ht="13.5" hidden="false" customHeight="false" outlineLevel="0" collapsed="false">
      <c r="A21" s="0" t="n">
        <v>20</v>
      </c>
      <c r="B21" s="8" t="n">
        <v>46086</v>
      </c>
      <c r="C21" s="0" t="s">
        <v>51</v>
      </c>
      <c r="D21" s="0" t="s">
        <v>129</v>
      </c>
      <c r="E21" s="0" t="s">
        <v>52</v>
      </c>
      <c r="F21" s="5" t="n">
        <v>675.08</v>
      </c>
      <c r="G21" s="9" t="n">
        <v>4</v>
      </c>
      <c r="H21" s="9" t="n">
        <v>2</v>
      </c>
      <c r="I21" s="10" t="n">
        <f aca="false">IF(F21="","",F21/G21)</f>
        <v>168.77</v>
      </c>
      <c r="J21" s="4" t="n">
        <v>46157</v>
      </c>
      <c r="K21" s="0" t="s">
        <v>17</v>
      </c>
    </row>
    <row r="22" customFormat="false" ht="13.5" hidden="false" customHeight="false" outlineLevel="0" collapsed="false">
      <c r="A22" s="0" t="n">
        <v>21</v>
      </c>
      <c r="B22" s="8" t="n">
        <v>46086</v>
      </c>
      <c r="C22" s="0" t="s">
        <v>51</v>
      </c>
      <c r="D22" s="0" t="s">
        <v>133</v>
      </c>
      <c r="E22" s="0" t="s">
        <v>52</v>
      </c>
      <c r="F22" s="5" t="n">
        <v>1216.48</v>
      </c>
      <c r="G22" s="9" t="n">
        <v>4</v>
      </c>
      <c r="H22" s="9" t="n">
        <v>2</v>
      </c>
      <c r="I22" s="10" t="n">
        <f aca="false">IF(F22="","",F22/G22)</f>
        <v>304.12</v>
      </c>
      <c r="J22" s="4" t="n">
        <v>46157</v>
      </c>
      <c r="K22" s="0" t="s">
        <v>17</v>
      </c>
    </row>
    <row r="23" customFormat="false" ht="13.5" hidden="false" customHeight="false" outlineLevel="0" collapsed="false">
      <c r="A23" s="0" t="n">
        <v>22</v>
      </c>
      <c r="B23" s="8" t="n">
        <v>46091</v>
      </c>
      <c r="C23" s="0" t="s">
        <v>51</v>
      </c>
      <c r="D23" s="0" t="s">
        <v>129</v>
      </c>
      <c r="E23" s="0" t="s">
        <v>52</v>
      </c>
      <c r="F23" s="5" t="n">
        <v>1003.04</v>
      </c>
      <c r="G23" s="9" t="n">
        <v>4</v>
      </c>
      <c r="H23" s="9" t="n">
        <v>2</v>
      </c>
      <c r="I23" s="10" t="n">
        <f aca="false">IF(F23="","",F23/G23)</f>
        <v>250.76</v>
      </c>
      <c r="J23" s="4" t="n">
        <v>46157</v>
      </c>
      <c r="K23" s="0" t="s">
        <v>17</v>
      </c>
    </row>
    <row r="24" customFormat="false" ht="13.5" hidden="false" customHeight="false" outlineLevel="0" collapsed="false">
      <c r="A24" s="0" t="n">
        <v>23</v>
      </c>
      <c r="B24" s="8" t="n">
        <v>46092</v>
      </c>
      <c r="C24" s="0" t="s">
        <v>51</v>
      </c>
      <c r="D24" s="0" t="s">
        <v>134</v>
      </c>
      <c r="E24" s="0" t="s">
        <v>52</v>
      </c>
      <c r="F24" s="5" t="n">
        <v>567.2</v>
      </c>
      <c r="G24" s="9" t="n">
        <v>10</v>
      </c>
      <c r="H24" s="9" t="n">
        <v>2</v>
      </c>
      <c r="I24" s="10" t="n">
        <f aca="false">IF(F24="","",F24/G24)</f>
        <v>56.72</v>
      </c>
      <c r="J24" s="4" t="n">
        <v>46157</v>
      </c>
      <c r="K24" s="0" t="s">
        <v>17</v>
      </c>
    </row>
    <row r="25" customFormat="false" ht="13.5" hidden="false" customHeight="false" outlineLevel="0" collapsed="false">
      <c r="A25" s="0" t="n">
        <v>24</v>
      </c>
      <c r="B25" s="8" t="n">
        <v>46092</v>
      </c>
      <c r="C25" s="0" t="s">
        <v>51</v>
      </c>
      <c r="D25" s="0" t="s">
        <v>129</v>
      </c>
      <c r="E25" s="0" t="s">
        <v>52</v>
      </c>
      <c r="F25" s="5" t="n">
        <v>340.08</v>
      </c>
      <c r="G25" s="9" t="n">
        <v>4</v>
      </c>
      <c r="H25" s="9" t="n">
        <v>2</v>
      </c>
      <c r="I25" s="10" t="n">
        <f aca="false">IF(F25="","",F25/G25)</f>
        <v>85.02</v>
      </c>
      <c r="J25" s="4" t="n">
        <v>46157</v>
      </c>
      <c r="K25" s="0" t="s">
        <v>17</v>
      </c>
    </row>
    <row r="26" customFormat="false" ht="13.5" hidden="false" customHeight="false" outlineLevel="0" collapsed="false">
      <c r="A26" s="0" t="n">
        <v>25</v>
      </c>
      <c r="B26" s="8" t="n">
        <v>46097</v>
      </c>
      <c r="C26" s="0" t="s">
        <v>51</v>
      </c>
      <c r="D26" s="0" t="s">
        <v>135</v>
      </c>
      <c r="F26" s="5" t="n">
        <v>232</v>
      </c>
      <c r="G26" s="9" t="n">
        <v>2</v>
      </c>
      <c r="H26" s="9" t="n">
        <v>2</v>
      </c>
      <c r="I26" s="10" t="n">
        <f aca="false">IF(F26="","",F26/G26)</f>
        <v>116</v>
      </c>
      <c r="J26" s="4" t="n">
        <v>46157</v>
      </c>
      <c r="K26" s="0" t="s">
        <v>17</v>
      </c>
    </row>
    <row r="27" customFormat="false" ht="13.5" hidden="false" customHeight="false" outlineLevel="0" collapsed="false">
      <c r="A27" s="0" t="n">
        <v>26</v>
      </c>
      <c r="B27" s="8" t="n">
        <v>46097</v>
      </c>
      <c r="C27" s="0" t="s">
        <v>51</v>
      </c>
      <c r="D27" s="0" t="s">
        <v>136</v>
      </c>
      <c r="E27" s="0" t="s">
        <v>52</v>
      </c>
      <c r="F27" s="5" t="n">
        <v>330.45</v>
      </c>
      <c r="G27" s="9" t="n">
        <v>3</v>
      </c>
      <c r="H27" s="9" t="n">
        <v>2</v>
      </c>
      <c r="I27" s="10" t="n">
        <f aca="false">IF(F27="","",F27/G27)</f>
        <v>110.15</v>
      </c>
      <c r="J27" s="4" t="n">
        <v>46157</v>
      </c>
      <c r="K27" s="0" t="s">
        <v>17</v>
      </c>
    </row>
    <row r="28" customFormat="false" ht="13.5" hidden="false" customHeight="false" outlineLevel="0" collapsed="false">
      <c r="A28" s="0" t="n">
        <v>27</v>
      </c>
      <c r="B28" s="8" t="n">
        <v>46098</v>
      </c>
      <c r="C28" s="0" t="s">
        <v>51</v>
      </c>
      <c r="D28" s="0" t="s">
        <v>130</v>
      </c>
      <c r="E28" s="0" t="s">
        <v>52</v>
      </c>
      <c r="F28" s="5" t="n">
        <v>622.98</v>
      </c>
      <c r="G28" s="9" t="n">
        <v>3</v>
      </c>
      <c r="H28" s="9" t="n">
        <v>2</v>
      </c>
      <c r="I28" s="10" t="n">
        <f aca="false">IF(F28="","",F28/G28)</f>
        <v>207.66</v>
      </c>
      <c r="J28" s="4" t="n">
        <v>46157</v>
      </c>
      <c r="K28" s="0" t="s">
        <v>17</v>
      </c>
    </row>
    <row r="29" customFormat="false" ht="13.5" hidden="false" customHeight="false" outlineLevel="0" collapsed="false">
      <c r="A29" s="0" t="n">
        <v>28</v>
      </c>
      <c r="B29" s="8" t="n">
        <v>46100</v>
      </c>
      <c r="C29" s="0" t="s">
        <v>51</v>
      </c>
      <c r="D29" s="0" t="s">
        <v>129</v>
      </c>
      <c r="E29" s="0" t="s">
        <v>52</v>
      </c>
      <c r="F29" s="5" t="n">
        <v>959.56</v>
      </c>
      <c r="G29" s="9" t="n">
        <v>4</v>
      </c>
      <c r="H29" s="9" t="n">
        <v>2</v>
      </c>
      <c r="I29" s="10" t="n">
        <f aca="false">IF(F29="","",F29/G29)</f>
        <v>239.89</v>
      </c>
      <c r="J29" s="4" t="n">
        <v>46157</v>
      </c>
      <c r="K29" s="0" t="s">
        <v>17</v>
      </c>
    </row>
    <row r="30" customFormat="false" ht="13.5" hidden="false" customHeight="false" outlineLevel="0" collapsed="false">
      <c r="A30" s="0" t="n">
        <v>29</v>
      </c>
      <c r="B30" s="8" t="n">
        <v>46102</v>
      </c>
      <c r="C30" s="0" t="s">
        <v>51</v>
      </c>
      <c r="D30" s="0" t="s">
        <v>137</v>
      </c>
      <c r="E30" s="0" t="s">
        <v>52</v>
      </c>
      <c r="F30" s="5" t="n">
        <v>630.34</v>
      </c>
      <c r="G30" s="9" t="n">
        <v>2</v>
      </c>
      <c r="H30" s="9" t="n">
        <v>2</v>
      </c>
      <c r="I30" s="10" t="n">
        <f aca="false">IF(F30="","",F30/G30)</f>
        <v>315.17</v>
      </c>
      <c r="J30" s="4" t="n">
        <v>46157</v>
      </c>
      <c r="K30" s="0" t="s">
        <v>17</v>
      </c>
    </row>
    <row r="31" customFormat="false" ht="13.5" hidden="false" customHeight="false" outlineLevel="0" collapsed="false">
      <c r="A31" s="0" t="n">
        <v>30</v>
      </c>
      <c r="B31" s="8" t="n">
        <v>46110</v>
      </c>
      <c r="C31" s="0" t="s">
        <v>51</v>
      </c>
      <c r="D31" s="0" t="s">
        <v>129</v>
      </c>
      <c r="E31" s="0" t="s">
        <v>52</v>
      </c>
      <c r="F31" s="5" t="n">
        <v>741.56</v>
      </c>
      <c r="G31" s="9" t="n">
        <v>4</v>
      </c>
      <c r="H31" s="9" t="n">
        <v>2</v>
      </c>
      <c r="I31" s="10" t="n">
        <f aca="false">IF(F31="","",F31/G31)</f>
        <v>185.39</v>
      </c>
      <c r="J31" s="4" t="n">
        <v>46157</v>
      </c>
      <c r="K31" s="0" t="s">
        <v>17</v>
      </c>
    </row>
    <row r="32" customFormat="false" ht="13.5" hidden="false" customHeight="false" outlineLevel="0" collapsed="false">
      <c r="A32" s="0" t="n">
        <v>31</v>
      </c>
      <c r="B32" s="8" t="n">
        <v>46111</v>
      </c>
      <c r="C32" s="0" t="s">
        <v>51</v>
      </c>
      <c r="D32" s="0" t="s">
        <v>137</v>
      </c>
      <c r="E32" s="0" t="s">
        <v>52</v>
      </c>
      <c r="F32" s="5" t="n">
        <v>866.02</v>
      </c>
      <c r="G32" s="9" t="n">
        <v>2</v>
      </c>
      <c r="H32" s="9" t="n">
        <v>2</v>
      </c>
      <c r="I32" s="10" t="n">
        <f aca="false">IF(F32="","",F32/G32)</f>
        <v>433.01</v>
      </c>
      <c r="J32" s="4" t="n">
        <v>46157</v>
      </c>
      <c r="K32" s="0" t="s">
        <v>17</v>
      </c>
    </row>
    <row r="33" customFormat="false" ht="13.5" hidden="false" customHeight="false" outlineLevel="0" collapsed="false">
      <c r="A33" s="0" t="n">
        <v>32</v>
      </c>
      <c r="B33" s="8" t="n">
        <v>46112</v>
      </c>
      <c r="C33" s="0" t="s">
        <v>51</v>
      </c>
      <c r="D33" s="0" t="s">
        <v>138</v>
      </c>
      <c r="E33" s="0" t="s">
        <v>52</v>
      </c>
      <c r="F33" s="5" t="n">
        <v>348.86</v>
      </c>
      <c r="G33" s="9" t="n">
        <v>2</v>
      </c>
      <c r="H33" s="9" t="n">
        <v>2</v>
      </c>
      <c r="I33" s="10" t="n">
        <f aca="false">IF(F33="","",F33/G33)</f>
        <v>174.43</v>
      </c>
      <c r="J33" s="4" t="n">
        <v>46157</v>
      </c>
      <c r="K33" s="0" t="s">
        <v>17</v>
      </c>
    </row>
    <row r="34" customFormat="false" ht="13.5" hidden="false" customHeight="false" outlineLevel="0" collapsed="false">
      <c r="A34" s="0" t="n">
        <v>33</v>
      </c>
      <c r="B34" s="8" t="n">
        <v>46114</v>
      </c>
      <c r="C34" s="0" t="s">
        <v>51</v>
      </c>
      <c r="D34" s="0" t="s">
        <v>139</v>
      </c>
      <c r="E34" s="0" t="s">
        <v>52</v>
      </c>
      <c r="F34" s="5" t="n">
        <v>881.09</v>
      </c>
      <c r="G34" s="9" t="n">
        <v>1</v>
      </c>
      <c r="H34" s="9" t="n">
        <v>1</v>
      </c>
      <c r="I34" s="10" t="n">
        <f aca="false">IF(F34="","",F34/G34)</f>
        <v>881.09</v>
      </c>
      <c r="J34" s="4" t="n">
        <v>46157</v>
      </c>
      <c r="K34" s="0" t="s">
        <v>17</v>
      </c>
    </row>
    <row r="35" customFormat="false" ht="13.5" hidden="false" customHeight="false" outlineLevel="0" collapsed="false">
      <c r="A35" s="0" t="n">
        <v>34</v>
      </c>
      <c r="B35" s="8" t="n">
        <v>46115</v>
      </c>
      <c r="C35" s="0" t="s">
        <v>51</v>
      </c>
      <c r="D35" s="0" t="s">
        <v>137</v>
      </c>
      <c r="E35" s="0" t="s">
        <v>52</v>
      </c>
      <c r="F35" s="5" t="n">
        <v>297.28</v>
      </c>
      <c r="G35" s="9" t="n">
        <v>2</v>
      </c>
      <c r="H35" s="9" t="n">
        <v>1</v>
      </c>
      <c r="I35" s="10" t="n">
        <f aca="false">IF(F35="","",F35/G35)</f>
        <v>148.64</v>
      </c>
      <c r="J35" s="4" t="n">
        <v>46157</v>
      </c>
      <c r="K35" s="0" t="s">
        <v>17</v>
      </c>
    </row>
    <row r="36" customFormat="false" ht="13.5" hidden="false" customHeight="false" outlineLevel="0" collapsed="false">
      <c r="A36" s="0" t="n">
        <v>35</v>
      </c>
      <c r="B36" s="8" t="n">
        <v>46116</v>
      </c>
      <c r="C36" s="0" t="s">
        <v>51</v>
      </c>
      <c r="D36" s="0" t="s">
        <v>137</v>
      </c>
      <c r="E36" s="0" t="s">
        <v>52</v>
      </c>
      <c r="F36" s="5" t="n">
        <v>266.88</v>
      </c>
      <c r="G36" s="9" t="n">
        <v>2</v>
      </c>
      <c r="H36" s="9" t="n">
        <v>1</v>
      </c>
      <c r="I36" s="10" t="n">
        <f aca="false">IF(F36="","",F36/G36)</f>
        <v>133.44</v>
      </c>
      <c r="J36" s="4" t="n">
        <v>46157</v>
      </c>
      <c r="K36" s="0" t="s">
        <v>17</v>
      </c>
    </row>
    <row r="37" customFormat="false" ht="13.5" hidden="false" customHeight="false" outlineLevel="0" collapsed="false">
      <c r="A37" s="0" t="n">
        <v>36</v>
      </c>
      <c r="B37" s="8" t="n">
        <v>46118</v>
      </c>
      <c r="C37" s="0" t="s">
        <v>51</v>
      </c>
      <c r="D37" s="0" t="s">
        <v>129</v>
      </c>
      <c r="E37" s="0" t="s">
        <v>52</v>
      </c>
      <c r="F37" s="5" t="n">
        <v>1033.28</v>
      </c>
      <c r="G37" s="9" t="n">
        <v>4</v>
      </c>
      <c r="H37" s="9" t="n">
        <v>1</v>
      </c>
      <c r="I37" s="10" t="n">
        <f aca="false">IF(F37="","",F37/G37)</f>
        <v>258.32</v>
      </c>
      <c r="J37" s="4" t="n">
        <v>46157</v>
      </c>
      <c r="K37" s="0" t="s">
        <v>17</v>
      </c>
    </row>
    <row r="38" customFormat="false" ht="13.5" hidden="false" customHeight="false" outlineLevel="0" collapsed="false">
      <c r="A38" s="0" t="n">
        <v>37</v>
      </c>
      <c r="B38" s="8" t="n">
        <v>46118</v>
      </c>
      <c r="C38" s="0" t="s">
        <v>51</v>
      </c>
      <c r="D38" s="0" t="s">
        <v>139</v>
      </c>
      <c r="E38" s="0" t="s">
        <v>52</v>
      </c>
      <c r="F38" s="5" t="n">
        <v>1310.59</v>
      </c>
      <c r="G38" s="9" t="n">
        <v>1</v>
      </c>
      <c r="H38" s="9" t="n">
        <v>1</v>
      </c>
      <c r="I38" s="10" t="n">
        <f aca="false">IF(F38="","",F38/G38)</f>
        <v>1310.59</v>
      </c>
      <c r="J38" s="4" t="n">
        <v>46157</v>
      </c>
      <c r="K38" s="0" t="s">
        <v>17</v>
      </c>
    </row>
    <row r="39" customFormat="false" ht="13.5" hidden="false" customHeight="false" outlineLevel="0" collapsed="false">
      <c r="A39" s="0" t="n">
        <v>38</v>
      </c>
      <c r="B39" s="8" t="n">
        <v>46119</v>
      </c>
      <c r="C39" s="0" t="s">
        <v>51</v>
      </c>
      <c r="D39" s="0" t="s">
        <v>140</v>
      </c>
      <c r="E39" s="0" t="s">
        <v>52</v>
      </c>
      <c r="F39" s="5" t="n">
        <v>57.69</v>
      </c>
      <c r="G39" s="9" t="n">
        <v>1</v>
      </c>
      <c r="H39" s="9" t="n">
        <v>1</v>
      </c>
      <c r="I39" s="10" t="n">
        <f aca="false">IF(F39="","",F39/G39)</f>
        <v>57.69</v>
      </c>
      <c r="J39" s="4" t="n">
        <v>46157</v>
      </c>
      <c r="K39" s="0" t="s">
        <v>17</v>
      </c>
    </row>
    <row r="40" customFormat="false" ht="13.5" hidden="false" customHeight="false" outlineLevel="0" collapsed="false">
      <c r="A40" s="0" t="n">
        <v>39</v>
      </c>
      <c r="B40" s="8" t="n">
        <v>46119</v>
      </c>
      <c r="C40" s="0" t="s">
        <v>51</v>
      </c>
      <c r="D40" s="0" t="s">
        <v>140</v>
      </c>
      <c r="E40" s="0" t="s">
        <v>52</v>
      </c>
      <c r="F40" s="5" t="n">
        <v>173.72</v>
      </c>
      <c r="G40" s="9" t="n">
        <v>1</v>
      </c>
      <c r="H40" s="9" t="n">
        <v>1</v>
      </c>
      <c r="I40" s="10" t="n">
        <f aca="false">IF(F40="","",F40/G40)</f>
        <v>173.72</v>
      </c>
      <c r="J40" s="4" t="n">
        <v>46157</v>
      </c>
      <c r="K40" s="0" t="s">
        <v>17</v>
      </c>
    </row>
    <row r="41" customFormat="false" ht="13.5" hidden="false" customHeight="false" outlineLevel="0" collapsed="false">
      <c r="A41" s="0" t="n">
        <v>40</v>
      </c>
      <c r="B41" s="8" t="n">
        <v>46119</v>
      </c>
      <c r="C41" s="0" t="s">
        <v>51</v>
      </c>
      <c r="D41" s="0" t="s">
        <v>141</v>
      </c>
      <c r="E41" s="0" t="s">
        <v>52</v>
      </c>
      <c r="F41" s="5" t="n">
        <v>135.17</v>
      </c>
      <c r="G41" s="9" t="n">
        <v>1</v>
      </c>
      <c r="H41" s="9" t="n">
        <v>1</v>
      </c>
      <c r="I41" s="10" t="n">
        <f aca="false">IF(F41="","",F41/G41)</f>
        <v>135.17</v>
      </c>
      <c r="J41" s="4" t="n">
        <v>46157</v>
      </c>
      <c r="K41" s="0" t="s">
        <v>17</v>
      </c>
    </row>
    <row r="42" customFormat="false" ht="13.5" hidden="false" customHeight="false" outlineLevel="0" collapsed="false">
      <c r="A42" s="0" t="n">
        <v>41</v>
      </c>
      <c r="B42" s="8" t="n">
        <v>46119</v>
      </c>
      <c r="C42" s="0" t="s">
        <v>51</v>
      </c>
      <c r="D42" s="0" t="s">
        <v>130</v>
      </c>
      <c r="E42" s="0" t="s">
        <v>52</v>
      </c>
      <c r="F42" s="5" t="n">
        <v>1555</v>
      </c>
      <c r="G42" s="9" t="n">
        <v>4</v>
      </c>
      <c r="H42" s="9" t="n">
        <v>1</v>
      </c>
      <c r="I42" s="10" t="n">
        <f aca="false">IF(F42="","",F42/G42)</f>
        <v>388.75</v>
      </c>
      <c r="J42" s="4" t="n">
        <v>46157</v>
      </c>
      <c r="K42" s="0" t="s">
        <v>17</v>
      </c>
    </row>
    <row r="43" customFormat="false" ht="13.5" hidden="false" customHeight="false" outlineLevel="0" collapsed="false">
      <c r="A43" s="0" t="n">
        <v>42</v>
      </c>
      <c r="B43" s="8" t="n">
        <v>46120</v>
      </c>
      <c r="C43" s="0" t="s">
        <v>51</v>
      </c>
      <c r="D43" s="0" t="s">
        <v>139</v>
      </c>
      <c r="E43" s="0" t="s">
        <v>52</v>
      </c>
      <c r="F43" s="5" t="n">
        <v>1016.25</v>
      </c>
      <c r="G43" s="9" t="n">
        <v>1</v>
      </c>
      <c r="H43" s="9" t="n">
        <v>1</v>
      </c>
      <c r="I43" s="10" t="n">
        <f aca="false">IF(F43="","",F43/G43)</f>
        <v>1016.25</v>
      </c>
      <c r="J43" s="4" t="n">
        <v>46157</v>
      </c>
      <c r="K43" s="0" t="s">
        <v>17</v>
      </c>
    </row>
    <row r="44" customFormat="false" ht="13.5" hidden="false" customHeight="false" outlineLevel="0" collapsed="false">
      <c r="A44" s="0" t="n">
        <v>43</v>
      </c>
      <c r="B44" s="8" t="n">
        <v>46121</v>
      </c>
      <c r="C44" s="0" t="s">
        <v>51</v>
      </c>
      <c r="D44" s="0" t="s">
        <v>129</v>
      </c>
      <c r="E44" s="0" t="s">
        <v>52</v>
      </c>
      <c r="F44" s="5" t="n">
        <v>232.76</v>
      </c>
      <c r="G44" s="9" t="n">
        <v>4</v>
      </c>
      <c r="H44" s="9" t="n">
        <v>1</v>
      </c>
      <c r="I44" s="10" t="n">
        <f aca="false">IF(F44="","",F44/G44)</f>
        <v>58.19</v>
      </c>
      <c r="J44" s="4" t="n">
        <v>46157</v>
      </c>
      <c r="K44" s="0" t="s">
        <v>17</v>
      </c>
    </row>
    <row r="45" customFormat="false" ht="13.5" hidden="false" customHeight="false" outlineLevel="0" collapsed="false">
      <c r="A45" s="0" t="n">
        <v>44</v>
      </c>
      <c r="B45" s="8" t="n">
        <v>46121</v>
      </c>
      <c r="C45" s="0" t="s">
        <v>51</v>
      </c>
      <c r="D45" s="0" t="s">
        <v>142</v>
      </c>
      <c r="E45" s="0" t="s">
        <v>52</v>
      </c>
      <c r="F45" s="5" t="n">
        <v>2050</v>
      </c>
      <c r="G45" s="9" t="n">
        <v>4</v>
      </c>
      <c r="H45" s="9" t="n">
        <v>1</v>
      </c>
      <c r="I45" s="10" t="n">
        <f aca="false">IF(F45="","",F45/G45)</f>
        <v>512.5</v>
      </c>
      <c r="J45" s="4" t="n">
        <v>46157</v>
      </c>
      <c r="K45" s="0" t="s">
        <v>17</v>
      </c>
    </row>
    <row r="46" customFormat="false" ht="13.5" hidden="false" customHeight="false" outlineLevel="0" collapsed="false">
      <c r="A46" s="0" t="n">
        <v>45</v>
      </c>
      <c r="B46" s="8" t="n">
        <v>46121</v>
      </c>
      <c r="C46" s="0" t="s">
        <v>51</v>
      </c>
      <c r="D46" s="0" t="s">
        <v>134</v>
      </c>
      <c r="E46" s="0" t="s">
        <v>52</v>
      </c>
      <c r="F46" s="5" t="n">
        <v>28.86</v>
      </c>
      <c r="G46" s="9" t="n">
        <v>1</v>
      </c>
      <c r="H46" s="9" t="n">
        <v>1</v>
      </c>
      <c r="I46" s="10" t="n">
        <f aca="false">IF(F46="","",F46/G46)</f>
        <v>28.86</v>
      </c>
      <c r="J46" s="4" t="n">
        <v>46157</v>
      </c>
      <c r="K46" s="0" t="s">
        <v>17</v>
      </c>
    </row>
    <row r="47" customFormat="false" ht="13.5" hidden="false" customHeight="false" outlineLevel="0" collapsed="false">
      <c r="A47" s="0" t="n">
        <v>46</v>
      </c>
      <c r="B47" s="8" t="n">
        <v>46122</v>
      </c>
      <c r="C47" s="0" t="s">
        <v>51</v>
      </c>
      <c r="D47" s="0" t="s">
        <v>143</v>
      </c>
      <c r="E47" s="0" t="s">
        <v>52</v>
      </c>
      <c r="F47" s="5" t="n">
        <v>1286.45</v>
      </c>
      <c r="G47" s="9" t="n">
        <v>1</v>
      </c>
      <c r="H47" s="9" t="n">
        <v>1</v>
      </c>
      <c r="I47" s="10" t="n">
        <f aca="false">IF(F47="","",F47/G47)</f>
        <v>1286.45</v>
      </c>
      <c r="J47" s="4" t="n">
        <v>46157</v>
      </c>
      <c r="K47" s="0" t="s">
        <v>17</v>
      </c>
    </row>
    <row r="48" customFormat="false" ht="13.5" hidden="false" customHeight="false" outlineLevel="0" collapsed="false">
      <c r="A48" s="0" t="n">
        <v>47</v>
      </c>
      <c r="B48" s="8" t="n">
        <v>46122</v>
      </c>
      <c r="C48" s="0" t="s">
        <v>51</v>
      </c>
      <c r="D48" s="0" t="s">
        <v>144</v>
      </c>
      <c r="E48" s="0" t="s">
        <v>52</v>
      </c>
      <c r="F48" s="5" t="n">
        <v>1517.33</v>
      </c>
      <c r="G48" s="9" t="n">
        <v>1</v>
      </c>
      <c r="H48" s="9" t="n">
        <v>1</v>
      </c>
      <c r="I48" s="10" t="n">
        <f aca="false">IF(F48="","",F48/G48)</f>
        <v>1517.33</v>
      </c>
      <c r="J48" s="4" t="n">
        <v>46157</v>
      </c>
      <c r="K48" s="0" t="s">
        <v>17</v>
      </c>
    </row>
    <row r="49" customFormat="false" ht="13.5" hidden="false" customHeight="false" outlineLevel="0" collapsed="false">
      <c r="A49" s="0" t="n">
        <v>48</v>
      </c>
      <c r="B49" s="8" t="n">
        <v>46122</v>
      </c>
      <c r="C49" s="0" t="s">
        <v>51</v>
      </c>
      <c r="D49" s="0" t="s">
        <v>145</v>
      </c>
      <c r="E49" s="0" t="s">
        <v>52</v>
      </c>
      <c r="F49" s="5" t="n">
        <v>170.57</v>
      </c>
      <c r="G49" s="9" t="n">
        <v>1</v>
      </c>
      <c r="H49" s="9" t="n">
        <v>1</v>
      </c>
      <c r="I49" s="10" t="n">
        <f aca="false">IF(F49="","",F49/G49)</f>
        <v>170.57</v>
      </c>
      <c r="J49" s="4" t="n">
        <v>46157</v>
      </c>
      <c r="K49" s="0" t="s">
        <v>17</v>
      </c>
    </row>
    <row r="50" customFormat="false" ht="13.5" hidden="false" customHeight="false" outlineLevel="0" collapsed="false">
      <c r="A50" s="0" t="n">
        <v>49</v>
      </c>
      <c r="B50" s="8" t="n">
        <v>46122</v>
      </c>
      <c r="C50" s="0" t="s">
        <v>51</v>
      </c>
      <c r="D50" s="0" t="s">
        <v>143</v>
      </c>
      <c r="E50" s="0" t="s">
        <v>52</v>
      </c>
      <c r="F50" s="5" t="n">
        <v>13.6</v>
      </c>
      <c r="G50" s="9" t="n">
        <v>1</v>
      </c>
      <c r="H50" s="9" t="n">
        <v>1</v>
      </c>
      <c r="I50" s="10" t="n">
        <f aca="false">IF(F50="","",F50/G50)</f>
        <v>13.6</v>
      </c>
      <c r="J50" s="4" t="n">
        <v>46157</v>
      </c>
      <c r="K50" s="0" t="s">
        <v>17</v>
      </c>
    </row>
    <row r="51" customFormat="false" ht="13.5" hidden="false" customHeight="false" outlineLevel="0" collapsed="false">
      <c r="A51" s="0" t="n">
        <v>50</v>
      </c>
      <c r="B51" s="8" t="n">
        <v>46122</v>
      </c>
      <c r="C51" s="0" t="s">
        <v>51</v>
      </c>
      <c r="D51" s="0" t="s">
        <v>146</v>
      </c>
      <c r="E51" s="0" t="s">
        <v>52</v>
      </c>
      <c r="F51" s="5" t="n">
        <v>51.6</v>
      </c>
      <c r="G51" s="9" t="n">
        <v>1</v>
      </c>
      <c r="H51" s="9" t="n">
        <v>1</v>
      </c>
      <c r="I51" s="10" t="n">
        <f aca="false">IF(F51="","",F51/G51)</f>
        <v>51.6</v>
      </c>
      <c r="J51" s="4" t="n">
        <v>46157</v>
      </c>
      <c r="K51" s="0" t="s">
        <v>17</v>
      </c>
    </row>
    <row r="52" customFormat="false" ht="13.5" hidden="false" customHeight="false" outlineLevel="0" collapsed="false">
      <c r="A52" s="0" t="n">
        <v>51</v>
      </c>
      <c r="B52" s="8" t="n">
        <v>46124</v>
      </c>
      <c r="C52" s="0" t="s">
        <v>51</v>
      </c>
      <c r="D52" s="0" t="s">
        <v>139</v>
      </c>
      <c r="E52" s="0" t="s">
        <v>52</v>
      </c>
      <c r="F52" s="5" t="n">
        <v>810.9</v>
      </c>
      <c r="G52" s="9" t="n">
        <v>1</v>
      </c>
      <c r="H52" s="9" t="n">
        <v>1</v>
      </c>
      <c r="I52" s="10" t="n">
        <f aca="false">IF(F52="","",F52/G52)</f>
        <v>810.9</v>
      </c>
      <c r="J52" s="4" t="n">
        <v>46157</v>
      </c>
      <c r="K52" s="0" t="s">
        <v>17</v>
      </c>
    </row>
    <row r="53" customFormat="false" ht="13.5" hidden="false" customHeight="false" outlineLevel="0" collapsed="false">
      <c r="A53" s="0" t="n">
        <v>52</v>
      </c>
      <c r="B53" s="8" t="n">
        <v>46125</v>
      </c>
      <c r="C53" s="0" t="s">
        <v>51</v>
      </c>
      <c r="D53" s="0" t="s">
        <v>147</v>
      </c>
      <c r="E53" s="0" t="s">
        <v>52</v>
      </c>
      <c r="F53" s="5" t="n">
        <v>54.98</v>
      </c>
      <c r="G53" s="9" t="n">
        <v>1</v>
      </c>
      <c r="H53" s="9" t="n">
        <v>1</v>
      </c>
      <c r="I53" s="10" t="n">
        <f aca="false">IF(F53="","",F53/G53)</f>
        <v>54.98</v>
      </c>
      <c r="J53" s="4" t="n">
        <v>46157</v>
      </c>
      <c r="K53" s="0" t="s">
        <v>17</v>
      </c>
    </row>
    <row r="54" customFormat="false" ht="13.5" hidden="false" customHeight="false" outlineLevel="0" collapsed="false">
      <c r="A54" s="0" t="n">
        <v>53</v>
      </c>
      <c r="B54" s="8" t="n">
        <v>46125</v>
      </c>
      <c r="C54" s="0" t="s">
        <v>51</v>
      </c>
      <c r="D54" s="0" t="s">
        <v>129</v>
      </c>
      <c r="E54" s="0" t="s">
        <v>52</v>
      </c>
      <c r="F54" s="5" t="n">
        <v>1013.12</v>
      </c>
      <c r="G54" s="9" t="n">
        <v>4</v>
      </c>
      <c r="H54" s="9" t="n">
        <v>1</v>
      </c>
      <c r="I54" s="10" t="n">
        <f aca="false">IF(F54="","",F54/G54)</f>
        <v>253.28</v>
      </c>
      <c r="J54" s="4" t="n">
        <v>46157</v>
      </c>
      <c r="K54" s="0" t="s">
        <v>17</v>
      </c>
    </row>
    <row r="55" customFormat="false" ht="13.5" hidden="false" customHeight="false" outlineLevel="0" collapsed="false">
      <c r="A55" s="0" t="n">
        <v>54</v>
      </c>
      <c r="B55" s="8" t="n">
        <v>46126</v>
      </c>
      <c r="C55" s="0" t="s">
        <v>51</v>
      </c>
      <c r="D55" s="0" t="s">
        <v>140</v>
      </c>
      <c r="E55" s="0" t="s">
        <v>52</v>
      </c>
      <c r="F55" s="5" t="n">
        <v>16.64</v>
      </c>
      <c r="G55" s="9" t="n">
        <v>1</v>
      </c>
      <c r="H55" s="9" t="n">
        <v>1</v>
      </c>
      <c r="I55" s="10" t="n">
        <f aca="false">IF(F55="","",F55/G55)</f>
        <v>16.64</v>
      </c>
      <c r="J55" s="4" t="n">
        <v>46157</v>
      </c>
      <c r="K55" s="0" t="s">
        <v>17</v>
      </c>
    </row>
    <row r="56" customFormat="false" ht="13.5" hidden="false" customHeight="false" outlineLevel="0" collapsed="false">
      <c r="A56" s="0" t="n">
        <v>55</v>
      </c>
      <c r="B56" s="8" t="n">
        <v>46126</v>
      </c>
      <c r="C56" s="0" t="s">
        <v>51</v>
      </c>
      <c r="D56" s="0" t="s">
        <v>137</v>
      </c>
      <c r="E56" s="0" t="s">
        <v>52</v>
      </c>
      <c r="F56" s="5" t="n">
        <v>545.76</v>
      </c>
      <c r="G56" s="9" t="n">
        <v>2</v>
      </c>
      <c r="H56" s="9" t="n">
        <v>1</v>
      </c>
      <c r="I56" s="10" t="n">
        <f aca="false">IF(F56="","",F56/G56)</f>
        <v>272.88</v>
      </c>
      <c r="J56" s="4" t="n">
        <v>46157</v>
      </c>
      <c r="K56" s="0" t="s">
        <v>17</v>
      </c>
    </row>
    <row r="57" customFormat="false" ht="13.5" hidden="false" customHeight="false" outlineLevel="0" collapsed="false">
      <c r="A57" s="0" t="n">
        <v>56</v>
      </c>
      <c r="B57" s="8" t="n">
        <v>46127</v>
      </c>
      <c r="C57" s="0" t="s">
        <v>51</v>
      </c>
      <c r="D57" s="0" t="s">
        <v>138</v>
      </c>
      <c r="E57" s="0" t="s">
        <v>52</v>
      </c>
      <c r="F57" s="5" t="n">
        <v>1138.5</v>
      </c>
      <c r="G57" s="9" t="n">
        <v>2</v>
      </c>
      <c r="H57" s="9" t="n">
        <v>1</v>
      </c>
      <c r="I57" s="10" t="n">
        <f aca="false">IF(F57="","",F57/G57)</f>
        <v>569.25</v>
      </c>
      <c r="J57" s="4" t="n">
        <v>46157</v>
      </c>
      <c r="K57" s="0" t="s">
        <v>17</v>
      </c>
    </row>
    <row r="58" customFormat="false" ht="13.5" hidden="false" customHeight="false" outlineLevel="0" collapsed="false">
      <c r="A58" s="0" t="n">
        <v>57</v>
      </c>
      <c r="B58" s="8" t="n">
        <v>46127</v>
      </c>
      <c r="C58" s="0" t="s">
        <v>51</v>
      </c>
      <c r="D58" s="0" t="s">
        <v>148</v>
      </c>
      <c r="E58" s="0" t="s">
        <v>52</v>
      </c>
      <c r="F58" s="5" t="n">
        <v>236.66</v>
      </c>
      <c r="G58" s="9" t="n">
        <v>2</v>
      </c>
      <c r="H58" s="9" t="n">
        <v>1</v>
      </c>
      <c r="I58" s="10" t="n">
        <f aca="false">IF(F58="","",F58/G58)</f>
        <v>118.33</v>
      </c>
      <c r="J58" s="4" t="n">
        <v>46157</v>
      </c>
      <c r="K58" s="0" t="s">
        <v>17</v>
      </c>
    </row>
    <row r="59" customFormat="false" ht="13.5" hidden="false" customHeight="false" outlineLevel="0" collapsed="false">
      <c r="A59" s="0" t="n">
        <v>58</v>
      </c>
      <c r="B59" s="8" t="n">
        <v>46127</v>
      </c>
      <c r="C59" s="0" t="s">
        <v>51</v>
      </c>
      <c r="D59" s="0" t="s">
        <v>149</v>
      </c>
      <c r="E59" s="0" t="s">
        <v>52</v>
      </c>
      <c r="F59" s="5" t="n">
        <v>151.2</v>
      </c>
      <c r="G59" s="9" t="n">
        <v>2</v>
      </c>
      <c r="H59" s="9" t="n">
        <v>1</v>
      </c>
      <c r="I59" s="10" t="n">
        <f aca="false">IF(F59="","",F59/G59)</f>
        <v>75.6</v>
      </c>
      <c r="J59" s="4" t="n">
        <v>46157</v>
      </c>
      <c r="K59" s="0" t="s">
        <v>17</v>
      </c>
    </row>
    <row r="60" customFormat="false" ht="13.5" hidden="false" customHeight="false" outlineLevel="0" collapsed="false">
      <c r="A60" s="0" t="n">
        <v>59</v>
      </c>
      <c r="B60" s="8" t="n">
        <v>46128</v>
      </c>
      <c r="C60" s="0" t="s">
        <v>51</v>
      </c>
      <c r="D60" s="0" t="s">
        <v>134</v>
      </c>
      <c r="E60" s="0" t="s">
        <v>52</v>
      </c>
      <c r="F60" s="5" t="n">
        <v>87.26</v>
      </c>
      <c r="G60" s="9" t="n">
        <v>2</v>
      </c>
      <c r="H60" s="9" t="n">
        <v>1</v>
      </c>
      <c r="I60" s="10" t="n">
        <f aca="false">IF(F60="","",F60/G60)</f>
        <v>43.63</v>
      </c>
      <c r="J60" s="4" t="n">
        <v>46157</v>
      </c>
      <c r="K60" s="0" t="s">
        <v>17</v>
      </c>
    </row>
    <row r="61" customFormat="false" ht="13.5" hidden="false" customHeight="false" outlineLevel="0" collapsed="false">
      <c r="A61" s="0" t="n">
        <v>60</v>
      </c>
      <c r="B61" s="8" t="n">
        <v>46128</v>
      </c>
      <c r="C61" s="0" t="s">
        <v>51</v>
      </c>
      <c r="D61" s="0" t="s">
        <v>138</v>
      </c>
      <c r="E61" s="0" t="s">
        <v>52</v>
      </c>
      <c r="F61" s="5" t="n">
        <v>683.12</v>
      </c>
      <c r="G61" s="9" t="n">
        <v>2</v>
      </c>
      <c r="H61" s="9" t="n">
        <v>1</v>
      </c>
      <c r="I61" s="10" t="n">
        <f aca="false">IF(F61="","",F61/G61)</f>
        <v>341.56</v>
      </c>
      <c r="J61" s="4" t="n">
        <v>46157</v>
      </c>
      <c r="K61" s="0" t="s">
        <v>17</v>
      </c>
    </row>
    <row r="62" customFormat="false" ht="13.5" hidden="false" customHeight="false" outlineLevel="0" collapsed="false">
      <c r="A62" s="0" t="n">
        <v>61</v>
      </c>
      <c r="B62" s="8" t="n">
        <v>46129</v>
      </c>
      <c r="C62" s="0" t="s">
        <v>51</v>
      </c>
      <c r="D62" s="0" t="s">
        <v>138</v>
      </c>
      <c r="E62" s="0" t="s">
        <v>52</v>
      </c>
      <c r="F62" s="5" t="n">
        <v>261.12</v>
      </c>
      <c r="G62" s="9" t="n">
        <v>2</v>
      </c>
      <c r="H62" s="9" t="n">
        <v>1</v>
      </c>
      <c r="I62" s="10" t="n">
        <f aca="false">IF(F62="","",F62/G62)</f>
        <v>130.56</v>
      </c>
      <c r="J62" s="4" t="n">
        <v>46157</v>
      </c>
      <c r="K62" s="0" t="s">
        <v>17</v>
      </c>
    </row>
    <row r="63" customFormat="false" ht="13.5" hidden="false" customHeight="false" outlineLevel="0" collapsed="false">
      <c r="A63" s="0" t="n">
        <v>62</v>
      </c>
      <c r="B63" s="8" t="n">
        <v>46129</v>
      </c>
      <c r="C63" s="0" t="s">
        <v>51</v>
      </c>
      <c r="D63" s="0" t="s">
        <v>138</v>
      </c>
      <c r="E63" s="0" t="s">
        <v>52</v>
      </c>
      <c r="F63" s="5" t="n">
        <v>506.74</v>
      </c>
      <c r="G63" s="9" t="n">
        <v>2</v>
      </c>
      <c r="H63" s="9" t="n">
        <v>1</v>
      </c>
      <c r="I63" s="10" t="n">
        <f aca="false">IF(F63="","",F63/G63)</f>
        <v>253.37</v>
      </c>
      <c r="J63" s="4" t="n">
        <v>46157</v>
      </c>
      <c r="K63" s="0" t="s">
        <v>17</v>
      </c>
    </row>
    <row r="64" customFormat="false" ht="13.5" hidden="false" customHeight="false" outlineLevel="0" collapsed="false">
      <c r="A64" s="0" t="n">
        <v>63</v>
      </c>
      <c r="B64" s="8" t="n">
        <v>46132</v>
      </c>
      <c r="C64" s="0" t="s">
        <v>51</v>
      </c>
      <c r="D64" s="0" t="s">
        <v>141</v>
      </c>
      <c r="E64" s="0" t="s">
        <v>52</v>
      </c>
      <c r="F64" s="5" t="n">
        <v>240.37</v>
      </c>
      <c r="G64" s="9" t="n">
        <v>1</v>
      </c>
      <c r="H64" s="9" t="n">
        <v>1</v>
      </c>
      <c r="I64" s="5" t="n">
        <f aca="false">IF(F64="","",F64/G64)</f>
        <v>240.37</v>
      </c>
      <c r="J64" s="4" t="n">
        <v>46157</v>
      </c>
      <c r="K64" s="0" t="s">
        <v>17</v>
      </c>
    </row>
    <row r="65" customFormat="false" ht="13.5" hidden="false" customHeight="false" outlineLevel="0" collapsed="false">
      <c r="A65" s="0" t="n">
        <v>64</v>
      </c>
      <c r="B65" s="8" t="n">
        <v>46132</v>
      </c>
      <c r="C65" s="0" t="s">
        <v>51</v>
      </c>
      <c r="D65" s="0" t="s">
        <v>140</v>
      </c>
      <c r="E65" s="0" t="s">
        <v>52</v>
      </c>
      <c r="F65" s="5" t="n">
        <v>40.73</v>
      </c>
      <c r="G65" s="9" t="n">
        <v>1</v>
      </c>
      <c r="H65" s="9" t="n">
        <v>1</v>
      </c>
      <c r="I65" s="5" t="n">
        <f aca="false">IF(F65="","",F65/G65)</f>
        <v>40.73</v>
      </c>
      <c r="J65" s="4" t="n">
        <v>46157</v>
      </c>
      <c r="K65" s="0" t="s">
        <v>17</v>
      </c>
    </row>
    <row r="66" customFormat="false" ht="13.5" hidden="false" customHeight="false" outlineLevel="0" collapsed="false">
      <c r="A66" s="0" t="n">
        <v>65</v>
      </c>
      <c r="B66" s="8" t="n">
        <v>46134</v>
      </c>
      <c r="C66" s="0" t="s">
        <v>51</v>
      </c>
      <c r="D66" s="0" t="s">
        <v>145</v>
      </c>
      <c r="E66" s="0" t="s">
        <v>52</v>
      </c>
      <c r="F66" s="5" t="n">
        <v>50</v>
      </c>
      <c r="G66" s="9" t="n">
        <v>1</v>
      </c>
      <c r="H66" s="9" t="n">
        <v>1</v>
      </c>
      <c r="I66" s="5" t="n">
        <f aca="false">IF(F66="","",F66/G66)</f>
        <v>50</v>
      </c>
      <c r="J66" s="4" t="n">
        <v>46157</v>
      </c>
      <c r="K66" s="0" t="s">
        <v>17</v>
      </c>
    </row>
    <row r="67" customFormat="false" ht="13.5" hidden="false" customHeight="false" outlineLevel="0" collapsed="false">
      <c r="A67" s="0" t="n">
        <v>66</v>
      </c>
      <c r="B67" s="8" t="n">
        <v>46134</v>
      </c>
      <c r="C67" s="0" t="s">
        <v>51</v>
      </c>
      <c r="D67" s="0" t="s">
        <v>139</v>
      </c>
      <c r="E67" s="0" t="s">
        <v>52</v>
      </c>
      <c r="F67" s="5" t="n">
        <v>1011</v>
      </c>
      <c r="G67" s="9" t="n">
        <v>1</v>
      </c>
      <c r="H67" s="9" t="n">
        <v>1</v>
      </c>
      <c r="I67" s="5" t="n">
        <f aca="false">IF(F67="","",F67/G67)</f>
        <v>1011</v>
      </c>
      <c r="J67" s="4" t="n">
        <v>46157</v>
      </c>
      <c r="K67" s="0" t="s">
        <v>17</v>
      </c>
    </row>
    <row r="68" customFormat="false" ht="13.5" hidden="false" customHeight="false" outlineLevel="0" collapsed="false">
      <c r="A68" s="0" t="n">
        <v>67</v>
      </c>
      <c r="B68" s="8" t="n">
        <v>46135</v>
      </c>
      <c r="C68" s="0" t="s">
        <v>51</v>
      </c>
      <c r="D68" s="0" t="s">
        <v>129</v>
      </c>
      <c r="E68" s="0" t="s">
        <v>52</v>
      </c>
      <c r="F68" s="5" t="n">
        <v>748.2</v>
      </c>
      <c r="G68" s="9" t="n">
        <v>4</v>
      </c>
      <c r="H68" s="9" t="n">
        <v>1</v>
      </c>
      <c r="I68" s="5" t="n">
        <f aca="false">IF(F68="","",F68/G68)</f>
        <v>187.05</v>
      </c>
      <c r="J68" s="4" t="n">
        <v>46157</v>
      </c>
      <c r="K68" s="0" t="s">
        <v>17</v>
      </c>
    </row>
    <row r="69" customFormat="false" ht="13.5" hidden="false" customHeight="false" outlineLevel="0" collapsed="false">
      <c r="A69" s="0" t="n">
        <v>68</v>
      </c>
      <c r="B69" s="8" t="n">
        <v>46135</v>
      </c>
      <c r="C69" s="0" t="s">
        <v>51</v>
      </c>
      <c r="D69" s="0" t="s">
        <v>130</v>
      </c>
      <c r="E69" s="0" t="s">
        <v>52</v>
      </c>
      <c r="F69" s="5" t="n">
        <v>195.85</v>
      </c>
      <c r="G69" s="9" t="n">
        <v>1</v>
      </c>
      <c r="H69" s="9" t="n">
        <v>1</v>
      </c>
      <c r="I69" s="5" t="n">
        <f aca="false">IF(F69="","",F69/G69)</f>
        <v>195.85</v>
      </c>
      <c r="J69" s="4" t="n">
        <v>46157</v>
      </c>
      <c r="K69" s="0" t="s">
        <v>17</v>
      </c>
    </row>
    <row r="70" customFormat="false" ht="13.5" hidden="false" customHeight="false" outlineLevel="0" collapsed="false">
      <c r="A70" s="0" t="n">
        <v>69</v>
      </c>
      <c r="B70" s="8" t="n">
        <v>46135</v>
      </c>
      <c r="C70" s="0" t="s">
        <v>51</v>
      </c>
      <c r="D70" s="0" t="s">
        <v>139</v>
      </c>
      <c r="E70" s="0" t="s">
        <v>52</v>
      </c>
      <c r="F70" s="5" t="n">
        <v>782.1</v>
      </c>
      <c r="G70" s="9" t="n">
        <v>1</v>
      </c>
      <c r="H70" s="9" t="n">
        <v>1</v>
      </c>
      <c r="I70" s="5" t="n">
        <f aca="false">IF(F70="","",F70/G70)</f>
        <v>782.1</v>
      </c>
      <c r="J70" s="4" t="n">
        <v>46157</v>
      </c>
      <c r="K70" s="0" t="s">
        <v>17</v>
      </c>
    </row>
    <row r="71" customFormat="false" ht="13.5" hidden="false" customHeight="false" outlineLevel="0" collapsed="false">
      <c r="A71" s="0" t="n">
        <v>70</v>
      </c>
      <c r="B71" s="8" t="n">
        <v>46136</v>
      </c>
      <c r="C71" s="0" t="s">
        <v>51</v>
      </c>
      <c r="D71" s="0" t="s">
        <v>150</v>
      </c>
      <c r="E71" s="0" t="s">
        <v>52</v>
      </c>
      <c r="F71" s="5" t="n">
        <v>375.94</v>
      </c>
      <c r="G71" s="9" t="n">
        <v>1</v>
      </c>
      <c r="H71" s="9" t="n">
        <v>1</v>
      </c>
      <c r="I71" s="5" t="n">
        <f aca="false">IF(F71="","",F71/G71)</f>
        <v>375.94</v>
      </c>
      <c r="J71" s="4" t="n">
        <v>46157</v>
      </c>
      <c r="K71" s="0" t="s">
        <v>17</v>
      </c>
    </row>
    <row r="72" customFormat="false" ht="13.5" hidden="false" customHeight="false" outlineLevel="0" collapsed="false">
      <c r="A72" s="0" t="n">
        <v>71</v>
      </c>
      <c r="B72" s="8" t="n">
        <v>46136</v>
      </c>
      <c r="C72" s="0" t="s">
        <v>51</v>
      </c>
      <c r="D72" s="0" t="s">
        <v>137</v>
      </c>
      <c r="E72" s="0" t="s">
        <v>52</v>
      </c>
      <c r="F72" s="5" t="n">
        <v>1278.16</v>
      </c>
      <c r="G72" s="9" t="n">
        <v>2</v>
      </c>
      <c r="H72" s="9" t="n">
        <v>1</v>
      </c>
      <c r="I72" s="5" t="n">
        <f aca="false">IF(F72="","",F72/G72)</f>
        <v>639.08</v>
      </c>
      <c r="J72" s="4" t="n">
        <v>46157</v>
      </c>
      <c r="K72" s="0" t="s">
        <v>17</v>
      </c>
    </row>
    <row r="73" customFormat="false" ht="13.5" hidden="false" customHeight="false" outlineLevel="0" collapsed="false">
      <c r="A73" s="0" t="n">
        <v>72</v>
      </c>
      <c r="B73" s="8" t="n">
        <v>46136</v>
      </c>
      <c r="C73" s="0" t="s">
        <v>51</v>
      </c>
      <c r="D73" s="0" t="s">
        <v>145</v>
      </c>
      <c r="E73" s="0" t="s">
        <v>52</v>
      </c>
      <c r="F73" s="5" t="n">
        <v>50</v>
      </c>
      <c r="G73" s="9" t="n">
        <v>1</v>
      </c>
      <c r="H73" s="9" t="n">
        <v>1</v>
      </c>
      <c r="I73" s="5" t="n">
        <f aca="false">IF(F73="","",F73/G73)</f>
        <v>50</v>
      </c>
      <c r="J73" s="4" t="n">
        <v>46157</v>
      </c>
      <c r="K73" s="0" t="s">
        <v>17</v>
      </c>
    </row>
    <row r="74" customFormat="false" ht="13.5" hidden="false" customHeight="false" outlineLevel="0" collapsed="false">
      <c r="A74" s="0" t="n">
        <v>73</v>
      </c>
      <c r="B74" s="8" t="n">
        <v>46139</v>
      </c>
      <c r="C74" s="0" t="s">
        <v>51</v>
      </c>
      <c r="D74" s="0" t="s">
        <v>151</v>
      </c>
      <c r="E74" s="0" t="s">
        <v>52</v>
      </c>
      <c r="F74" s="5" t="n">
        <v>441.8</v>
      </c>
      <c r="G74" s="9" t="n">
        <v>1</v>
      </c>
      <c r="H74" s="9" t="n">
        <v>1</v>
      </c>
      <c r="I74" s="5" t="n">
        <f aca="false">IF(F74="","",F74/G74)</f>
        <v>441.8</v>
      </c>
      <c r="J74" s="4" t="n">
        <v>46157</v>
      </c>
      <c r="K74" s="0" t="s">
        <v>17</v>
      </c>
    </row>
    <row r="75" customFormat="false" ht="13.5" hidden="false" customHeight="false" outlineLevel="0" collapsed="false">
      <c r="A75" s="0" t="n">
        <v>74</v>
      </c>
      <c r="B75" s="8" t="n">
        <v>46140</v>
      </c>
      <c r="C75" s="0" t="s">
        <v>51</v>
      </c>
      <c r="D75" s="0" t="s">
        <v>129</v>
      </c>
      <c r="E75" s="0" t="s">
        <v>52</v>
      </c>
      <c r="F75" s="5" t="n">
        <v>1127.2</v>
      </c>
      <c r="G75" s="9" t="n">
        <v>4</v>
      </c>
      <c r="H75" s="9" t="n">
        <v>1</v>
      </c>
      <c r="I75" s="5" t="n">
        <f aca="false">IF(F75="","",F75/G75)</f>
        <v>281.8</v>
      </c>
      <c r="J75" s="4" t="n">
        <v>46157</v>
      </c>
      <c r="K75" s="0" t="s">
        <v>17</v>
      </c>
    </row>
    <row r="76" customFormat="false" ht="13.5" hidden="false" customHeight="false" outlineLevel="0" collapsed="false">
      <c r="A76" s="0" t="n">
        <v>75</v>
      </c>
      <c r="B76" s="8" t="n">
        <v>45893</v>
      </c>
      <c r="C76" s="0" t="s">
        <v>51</v>
      </c>
      <c r="D76" s="0" t="s">
        <v>152</v>
      </c>
      <c r="E76" s="0" t="s">
        <v>52</v>
      </c>
      <c r="F76" s="5" t="n">
        <v>289.92</v>
      </c>
      <c r="G76" s="9" t="n">
        <v>12</v>
      </c>
      <c r="H76" s="9" t="n">
        <v>9</v>
      </c>
      <c r="I76" s="5" t="n">
        <f aca="false">IF(F76="","",F76/G76)</f>
        <v>24.16</v>
      </c>
      <c r="J76" s="4" t="n">
        <v>46157</v>
      </c>
      <c r="K76" s="0" t="s">
        <v>17</v>
      </c>
    </row>
    <row r="77" customFormat="false" ht="13.5" hidden="false" customHeight="false" outlineLevel="0" collapsed="false">
      <c r="A77" s="0" t="n">
        <v>76</v>
      </c>
      <c r="B77" s="8" t="n">
        <v>45969</v>
      </c>
      <c r="C77" s="0" t="s">
        <v>51</v>
      </c>
      <c r="D77" s="0" t="s">
        <v>134</v>
      </c>
      <c r="E77" s="0" t="s">
        <v>52</v>
      </c>
      <c r="F77" s="5" t="n">
        <v>139.93</v>
      </c>
      <c r="G77" s="9" t="n">
        <v>7</v>
      </c>
      <c r="H77" s="9" t="n">
        <v>6</v>
      </c>
      <c r="I77" s="5" t="n">
        <f aca="false">IF(F77="","",F77/G77)</f>
        <v>19.99</v>
      </c>
      <c r="J77" s="4" t="n">
        <v>46157</v>
      </c>
      <c r="K77" s="0" t="s">
        <v>17</v>
      </c>
    </row>
    <row r="78" customFormat="false" ht="13.5" hidden="false" customHeight="false" outlineLevel="0" collapsed="false">
      <c r="A78" s="0" t="n">
        <v>77</v>
      </c>
      <c r="B78" s="8" t="n">
        <v>45982</v>
      </c>
      <c r="C78" s="0" t="s">
        <v>51</v>
      </c>
      <c r="D78" s="0" t="s">
        <v>134</v>
      </c>
      <c r="E78" s="0" t="s">
        <v>52</v>
      </c>
      <c r="F78" s="5" t="n">
        <v>269.94</v>
      </c>
      <c r="G78" s="9" t="n">
        <v>6</v>
      </c>
      <c r="H78" s="9" t="n">
        <v>6</v>
      </c>
      <c r="I78" s="5" t="n">
        <f aca="false">IF(F78="","",F78/G78)</f>
        <v>44.99</v>
      </c>
      <c r="J78" s="4" t="n">
        <v>46157</v>
      </c>
      <c r="K78" s="0" t="s">
        <v>17</v>
      </c>
    </row>
    <row r="79" customFormat="false" ht="13.5" hidden="false" customHeight="false" outlineLevel="0" collapsed="false">
      <c r="A79" s="11" t="n">
        <v>78</v>
      </c>
      <c r="B79" s="12" t="n">
        <v>46147</v>
      </c>
      <c r="C79" s="11" t="s">
        <v>51</v>
      </c>
      <c r="D79" s="11" t="s">
        <v>143</v>
      </c>
      <c r="E79" s="11" t="s">
        <v>52</v>
      </c>
      <c r="F79" s="13" t="n">
        <v>13.4</v>
      </c>
      <c r="G79" s="11" t="n">
        <v>1</v>
      </c>
      <c r="H79" s="11" t="n">
        <v>1</v>
      </c>
      <c r="I79" s="13" t="n">
        <f aca="false">IF(F79="","",F79/G79)</f>
        <v>13.4</v>
      </c>
      <c r="J79" s="12" t="n">
        <v>46188</v>
      </c>
      <c r="K79" s="11" t="s">
        <v>17</v>
      </c>
      <c r="L79" s="11"/>
    </row>
    <row r="80" customFormat="false" ht="13.5" hidden="false" customHeight="false" outlineLevel="0" collapsed="false">
      <c r="A80" s="0" t="n">
        <v>79</v>
      </c>
      <c r="B80" s="4" t="n">
        <v>46147</v>
      </c>
      <c r="C80" s="0" t="s">
        <v>51</v>
      </c>
      <c r="D80" s="0" t="s">
        <v>129</v>
      </c>
      <c r="E80" s="0" t="s">
        <v>52</v>
      </c>
      <c r="F80" s="5" t="n">
        <v>1501.84</v>
      </c>
      <c r="G80" s="0" t="n">
        <v>4</v>
      </c>
      <c r="H80" s="0" t="n">
        <v>1</v>
      </c>
      <c r="I80" s="5" t="n">
        <f aca="false">IF(F80="","",F80/G80)</f>
        <v>375.46</v>
      </c>
      <c r="J80" s="4" t="n">
        <v>46188</v>
      </c>
      <c r="K80" s="0" t="s">
        <v>17</v>
      </c>
    </row>
    <row r="81" customFormat="false" ht="13.5" hidden="false" customHeight="false" outlineLevel="0" collapsed="false">
      <c r="A81" s="0" t="n">
        <v>80</v>
      </c>
      <c r="B81" s="4" t="n">
        <v>46147</v>
      </c>
      <c r="C81" s="0" t="s">
        <v>51</v>
      </c>
      <c r="D81" s="0" t="s">
        <v>143</v>
      </c>
      <c r="E81" s="0" t="s">
        <v>52</v>
      </c>
      <c r="F81" s="5" t="n">
        <v>1394.25</v>
      </c>
      <c r="G81" s="0" t="n">
        <v>1</v>
      </c>
      <c r="H81" s="0" t="n">
        <v>1</v>
      </c>
      <c r="I81" s="5" t="n">
        <f aca="false">IF(F81="","",F81/G81)</f>
        <v>1394.25</v>
      </c>
      <c r="J81" s="4" t="n">
        <v>46188</v>
      </c>
      <c r="K81" s="0" t="s">
        <v>17</v>
      </c>
    </row>
    <row r="82" customFormat="false" ht="13.5" hidden="false" customHeight="false" outlineLevel="0" collapsed="false">
      <c r="A82" s="0" t="n">
        <v>81</v>
      </c>
      <c r="B82" s="4" t="n">
        <v>46147</v>
      </c>
      <c r="C82" s="0" t="s">
        <v>51</v>
      </c>
      <c r="D82" s="0" t="s">
        <v>139</v>
      </c>
      <c r="E82" s="0" t="s">
        <v>52</v>
      </c>
      <c r="F82" s="5" t="n">
        <v>354.81</v>
      </c>
      <c r="G82" s="0" t="n">
        <v>1</v>
      </c>
      <c r="H82" s="0" t="n">
        <v>1</v>
      </c>
      <c r="I82" s="5" t="n">
        <f aca="false">IF(F82="","",F82/G82)</f>
        <v>354.81</v>
      </c>
      <c r="J82" s="4" t="n">
        <v>46188</v>
      </c>
      <c r="K82" s="0" t="s">
        <v>17</v>
      </c>
    </row>
    <row r="83" customFormat="false" ht="13.5" hidden="false" customHeight="false" outlineLevel="0" collapsed="false">
      <c r="A83" s="0" t="n">
        <v>82</v>
      </c>
      <c r="B83" s="4" t="n">
        <v>46147</v>
      </c>
      <c r="C83" s="0" t="s">
        <v>51</v>
      </c>
      <c r="D83" s="0" t="s">
        <v>144</v>
      </c>
      <c r="E83" s="0" t="s">
        <v>52</v>
      </c>
      <c r="F83" s="5" t="n">
        <v>1471.52</v>
      </c>
      <c r="G83" s="0" t="n">
        <v>1</v>
      </c>
      <c r="H83" s="0" t="n">
        <v>1</v>
      </c>
      <c r="I83" s="5" t="n">
        <f aca="false">IF(F83="","",F83/G83)</f>
        <v>1471.52</v>
      </c>
      <c r="J83" s="4" t="n">
        <v>46188</v>
      </c>
      <c r="K83" s="0" t="s">
        <v>17</v>
      </c>
    </row>
    <row r="84" customFormat="false" ht="13.5" hidden="false" customHeight="false" outlineLevel="0" collapsed="false">
      <c r="A84" s="0" t="n">
        <v>83</v>
      </c>
      <c r="B84" s="4" t="n">
        <v>46152</v>
      </c>
      <c r="C84" s="0" t="s">
        <v>51</v>
      </c>
      <c r="D84" s="0" t="s">
        <v>129</v>
      </c>
      <c r="E84" s="0" t="s">
        <v>52</v>
      </c>
      <c r="F84" s="5" t="n">
        <v>244.76</v>
      </c>
      <c r="G84" s="0" t="n">
        <v>4</v>
      </c>
      <c r="H84" s="0" t="n">
        <v>1</v>
      </c>
      <c r="I84" s="5" t="n">
        <f aca="false">IF(F84="","",F84/G84)</f>
        <v>61.19</v>
      </c>
      <c r="J84" s="4" t="n">
        <v>46188</v>
      </c>
      <c r="K84" s="0" t="s">
        <v>17</v>
      </c>
    </row>
    <row r="85" customFormat="false" ht="13.5" hidden="false" customHeight="false" outlineLevel="0" collapsed="false">
      <c r="A85" s="0" t="n">
        <v>84</v>
      </c>
      <c r="B85" s="4" t="n">
        <v>46153</v>
      </c>
      <c r="C85" s="0" t="s">
        <v>51</v>
      </c>
      <c r="D85" s="0" t="s">
        <v>153</v>
      </c>
      <c r="E85" s="0" t="s">
        <v>52</v>
      </c>
      <c r="F85" s="5" t="n">
        <v>383.81</v>
      </c>
      <c r="G85" s="0" t="n">
        <v>1</v>
      </c>
      <c r="H85" s="0" t="n">
        <v>1</v>
      </c>
      <c r="I85" s="5" t="n">
        <f aca="false">IF(F85="","",F85/G85)</f>
        <v>383.81</v>
      </c>
      <c r="J85" s="4" t="n">
        <v>46188</v>
      </c>
      <c r="K85" s="0" t="s">
        <v>17</v>
      </c>
    </row>
    <row r="86" customFormat="false" ht="13.5" hidden="false" customHeight="false" outlineLevel="0" collapsed="false">
      <c r="A86" s="0" t="n">
        <v>85</v>
      </c>
      <c r="B86" s="4" t="n">
        <v>46154</v>
      </c>
      <c r="C86" s="0" t="s">
        <v>51</v>
      </c>
      <c r="D86" s="0" t="s">
        <v>154</v>
      </c>
      <c r="E86" s="0" t="s">
        <v>52</v>
      </c>
      <c r="F86" s="5" t="n">
        <v>401.07</v>
      </c>
      <c r="G86" s="0" t="n">
        <v>1</v>
      </c>
      <c r="H86" s="0" t="n">
        <v>1</v>
      </c>
      <c r="I86" s="5" t="n">
        <f aca="false">IF(F86="","",F86/G86)</f>
        <v>401.07</v>
      </c>
      <c r="J86" s="4" t="n">
        <v>46188</v>
      </c>
      <c r="K86" s="0" t="s">
        <v>17</v>
      </c>
    </row>
    <row r="87" customFormat="false" ht="13.5" hidden="false" customHeight="false" outlineLevel="0" collapsed="false">
      <c r="A87" s="0" t="n">
        <v>86</v>
      </c>
      <c r="B87" s="4" t="n">
        <v>46154</v>
      </c>
      <c r="C87" s="0" t="s">
        <v>51</v>
      </c>
      <c r="D87" s="0" t="s">
        <v>155</v>
      </c>
      <c r="E87" s="0" t="s">
        <v>52</v>
      </c>
      <c r="F87" s="5" t="n">
        <v>1367.2</v>
      </c>
      <c r="G87" s="0" t="n">
        <v>2</v>
      </c>
      <c r="H87" s="0" t="n">
        <v>1</v>
      </c>
      <c r="I87" s="5" t="n">
        <f aca="false">IF(F87="","",F87/G87)</f>
        <v>683.6</v>
      </c>
      <c r="J87" s="4" t="n">
        <v>46188</v>
      </c>
      <c r="K87" s="0" t="s">
        <v>17</v>
      </c>
    </row>
    <row r="88" customFormat="false" ht="13.5" hidden="false" customHeight="false" outlineLevel="0" collapsed="false">
      <c r="A88" s="0" t="n">
        <v>87</v>
      </c>
      <c r="B88" s="4" t="n">
        <v>46155</v>
      </c>
      <c r="C88" s="0" t="s">
        <v>51</v>
      </c>
      <c r="D88" s="0" t="s">
        <v>153</v>
      </c>
      <c r="E88" s="0" t="s">
        <v>52</v>
      </c>
      <c r="F88" s="5" t="n">
        <v>185.95</v>
      </c>
      <c r="G88" s="0" t="n">
        <v>1</v>
      </c>
      <c r="H88" s="0" t="n">
        <v>1</v>
      </c>
      <c r="I88" s="5" t="n">
        <f aca="false">IF(F88="","",F88/G88)</f>
        <v>185.95</v>
      </c>
      <c r="J88" s="4" t="n">
        <v>46188</v>
      </c>
      <c r="K88" s="0" t="s">
        <v>17</v>
      </c>
    </row>
    <row r="89" customFormat="false" ht="13.5" hidden="false" customHeight="false" outlineLevel="0" collapsed="false">
      <c r="A89" s="0" t="n">
        <v>88</v>
      </c>
      <c r="B89" s="4" t="n">
        <v>46155</v>
      </c>
      <c r="C89" s="0" t="s">
        <v>51</v>
      </c>
      <c r="D89" s="0" t="s">
        <v>145</v>
      </c>
      <c r="E89" s="0" t="s">
        <v>52</v>
      </c>
      <c r="F89" s="5" t="n">
        <v>245.26</v>
      </c>
      <c r="G89" s="0" t="n">
        <v>1</v>
      </c>
      <c r="H89" s="0" t="n">
        <v>1</v>
      </c>
      <c r="I89" s="5" t="n">
        <f aca="false">IF(F89="","",F89/G89)</f>
        <v>245.26</v>
      </c>
      <c r="J89" s="4" t="n">
        <v>46188</v>
      </c>
      <c r="K89" s="0" t="s">
        <v>17</v>
      </c>
    </row>
    <row r="90" customFormat="false" ht="13.5" hidden="false" customHeight="false" outlineLevel="0" collapsed="false">
      <c r="A90" s="0" t="n">
        <v>89</v>
      </c>
      <c r="B90" s="4" t="n">
        <v>46155</v>
      </c>
      <c r="C90" s="0" t="s">
        <v>51</v>
      </c>
      <c r="D90" s="0" t="s">
        <v>139</v>
      </c>
      <c r="E90" s="0" t="s">
        <v>52</v>
      </c>
      <c r="F90" s="5" t="n">
        <v>696.34</v>
      </c>
      <c r="G90" s="0" t="n">
        <v>1</v>
      </c>
      <c r="H90" s="0" t="n">
        <v>1</v>
      </c>
      <c r="I90" s="5" t="n">
        <f aca="false">IF(F90="","",F90/G90)</f>
        <v>696.34</v>
      </c>
      <c r="J90" s="4" t="n">
        <v>46188</v>
      </c>
      <c r="K90" s="0" t="s">
        <v>17</v>
      </c>
    </row>
    <row r="91" customFormat="false" ht="13.5" hidden="false" customHeight="false" outlineLevel="0" collapsed="false">
      <c r="A91" s="0" t="n">
        <v>90</v>
      </c>
      <c r="B91" s="4" t="n">
        <v>46155</v>
      </c>
      <c r="C91" s="0" t="s">
        <v>51</v>
      </c>
      <c r="D91" s="0" t="s">
        <v>151</v>
      </c>
      <c r="E91" s="0" t="s">
        <v>52</v>
      </c>
      <c r="F91" s="5" t="n">
        <v>441.8</v>
      </c>
      <c r="G91" s="0" t="n">
        <v>1</v>
      </c>
      <c r="H91" s="0" t="n">
        <v>1</v>
      </c>
      <c r="I91" s="5" t="n">
        <f aca="false">IF(F91="","",F91/G91)</f>
        <v>441.8</v>
      </c>
      <c r="J91" s="4" t="n">
        <v>46188</v>
      </c>
      <c r="K91" s="0" t="s">
        <v>17</v>
      </c>
    </row>
    <row r="92" customFormat="false" ht="13.5" hidden="false" customHeight="false" outlineLevel="0" collapsed="false">
      <c r="A92" s="0" t="n">
        <v>91</v>
      </c>
      <c r="B92" s="4" t="n">
        <v>46155</v>
      </c>
      <c r="C92" s="0" t="s">
        <v>51</v>
      </c>
      <c r="D92" s="0" t="s">
        <v>148</v>
      </c>
      <c r="E92" s="0" t="s">
        <v>52</v>
      </c>
      <c r="F92" s="5" t="n">
        <v>727.44</v>
      </c>
      <c r="G92" s="0" t="n">
        <v>3</v>
      </c>
      <c r="H92" s="0" t="n">
        <v>1</v>
      </c>
      <c r="I92" s="5" t="n">
        <f aca="false">IF(F92="","",F92/G92)</f>
        <v>242.48</v>
      </c>
      <c r="J92" s="4" t="n">
        <v>46188</v>
      </c>
      <c r="K92" s="0" t="s">
        <v>17</v>
      </c>
    </row>
    <row r="93" customFormat="false" ht="13.5" hidden="false" customHeight="false" outlineLevel="0" collapsed="false">
      <c r="A93" s="0" t="n">
        <v>92</v>
      </c>
      <c r="B93" s="4" t="n">
        <v>46156</v>
      </c>
      <c r="C93" s="0" t="s">
        <v>51</v>
      </c>
      <c r="D93" s="0" t="s">
        <v>129</v>
      </c>
      <c r="E93" s="0" t="s">
        <v>52</v>
      </c>
      <c r="F93" s="5" t="n">
        <v>963.92</v>
      </c>
      <c r="G93" s="0" t="n">
        <v>4</v>
      </c>
      <c r="H93" s="0" t="n">
        <v>1</v>
      </c>
      <c r="I93" s="5" t="n">
        <f aca="false">IF(F93="","",F93/G93)</f>
        <v>240.98</v>
      </c>
      <c r="J93" s="4" t="n">
        <v>46188</v>
      </c>
      <c r="K93" s="0" t="s">
        <v>17</v>
      </c>
    </row>
    <row r="94" customFormat="false" ht="13.5" hidden="false" customHeight="false" outlineLevel="0" collapsed="false">
      <c r="A94" s="0" t="n">
        <v>93</v>
      </c>
      <c r="B94" s="4" t="n">
        <v>46160</v>
      </c>
      <c r="C94" s="0" t="s">
        <v>51</v>
      </c>
      <c r="D94" s="0" t="s">
        <v>153</v>
      </c>
      <c r="E94" s="0" t="s">
        <v>52</v>
      </c>
      <c r="F94" s="5" t="n">
        <v>123.21</v>
      </c>
      <c r="G94" s="0" t="n">
        <v>1</v>
      </c>
      <c r="H94" s="0" t="n">
        <v>1</v>
      </c>
      <c r="I94" s="5" t="n">
        <f aca="false">IF(F94="","",F94/G94)</f>
        <v>123.21</v>
      </c>
      <c r="J94" s="4" t="n">
        <v>46188</v>
      </c>
      <c r="K94" s="0" t="s">
        <v>17</v>
      </c>
    </row>
    <row r="95" customFormat="false" ht="13.5" hidden="false" customHeight="false" outlineLevel="0" collapsed="false">
      <c r="A95" s="0" t="n">
        <v>94</v>
      </c>
      <c r="B95" s="4" t="n">
        <v>46160</v>
      </c>
      <c r="C95" s="0" t="s">
        <v>51</v>
      </c>
      <c r="D95" s="0" t="s">
        <v>156</v>
      </c>
      <c r="E95" s="0" t="s">
        <v>52</v>
      </c>
      <c r="F95" s="5" t="n">
        <v>459.22</v>
      </c>
      <c r="G95" s="0" t="n">
        <v>2</v>
      </c>
      <c r="H95" s="0" t="n">
        <v>1</v>
      </c>
      <c r="I95" s="5" t="n">
        <f aca="false">IF(F95="","",F95/G95)</f>
        <v>229.61</v>
      </c>
      <c r="J95" s="4" t="n">
        <v>46188</v>
      </c>
      <c r="K95" s="0" t="s">
        <v>17</v>
      </c>
    </row>
    <row r="96" customFormat="false" ht="13.5" hidden="false" customHeight="false" outlineLevel="0" collapsed="false">
      <c r="A96" s="0" t="n">
        <v>95</v>
      </c>
      <c r="B96" s="4" t="n">
        <v>46160</v>
      </c>
      <c r="C96" s="0" t="s">
        <v>51</v>
      </c>
      <c r="D96" s="0" t="s">
        <v>139</v>
      </c>
      <c r="E96" s="0" t="s">
        <v>52</v>
      </c>
      <c r="F96" s="5" t="n">
        <v>964.11</v>
      </c>
      <c r="G96" s="0" t="n">
        <v>1</v>
      </c>
      <c r="H96" s="0" t="n">
        <v>1</v>
      </c>
      <c r="I96" s="5" t="n">
        <f aca="false">IF(F96="","",F96/G96)</f>
        <v>964.11</v>
      </c>
      <c r="J96" s="4" t="n">
        <v>46188</v>
      </c>
      <c r="K96" s="0" t="s">
        <v>17</v>
      </c>
    </row>
    <row r="97" customFormat="false" ht="13.5" hidden="false" customHeight="false" outlineLevel="0" collapsed="false">
      <c r="A97" s="0" t="n">
        <v>96</v>
      </c>
      <c r="B97" s="4" t="n">
        <v>46161</v>
      </c>
      <c r="C97" s="0" t="s">
        <v>51</v>
      </c>
      <c r="D97" s="0" t="s">
        <v>129</v>
      </c>
      <c r="E97" s="0" t="s">
        <v>52</v>
      </c>
      <c r="F97" s="5" t="n">
        <v>1243.08</v>
      </c>
      <c r="G97" s="0" t="n">
        <v>4</v>
      </c>
      <c r="H97" s="0" t="n">
        <v>1</v>
      </c>
      <c r="I97" s="5" t="n">
        <f aca="false">IF(F97="","",F97/G97)</f>
        <v>310.77</v>
      </c>
      <c r="J97" s="4" t="n">
        <v>46188</v>
      </c>
      <c r="K97" s="0" t="s">
        <v>17</v>
      </c>
    </row>
    <row r="98" customFormat="false" ht="13.5" hidden="false" customHeight="false" outlineLevel="0" collapsed="false">
      <c r="A98" s="0" t="n">
        <v>97</v>
      </c>
      <c r="B98" s="4" t="n">
        <v>46161</v>
      </c>
      <c r="C98" s="0" t="s">
        <v>51</v>
      </c>
      <c r="D98" s="0" t="s">
        <v>138</v>
      </c>
      <c r="E98" s="0" t="s">
        <v>52</v>
      </c>
      <c r="F98" s="5" t="n">
        <v>451.13</v>
      </c>
      <c r="G98" s="0" t="n">
        <v>2</v>
      </c>
      <c r="H98" s="0" t="n">
        <v>1</v>
      </c>
      <c r="I98" s="5" t="n">
        <f aca="false">IF(F98="","",F98/G98)</f>
        <v>225.565</v>
      </c>
      <c r="J98" s="4" t="n">
        <v>46188</v>
      </c>
      <c r="K98" s="0" t="s">
        <v>17</v>
      </c>
    </row>
    <row r="99" customFormat="false" ht="13.5" hidden="false" customHeight="false" outlineLevel="0" collapsed="false">
      <c r="A99" s="0" t="n">
        <v>98</v>
      </c>
      <c r="B99" s="4" t="n">
        <v>46162</v>
      </c>
      <c r="C99" s="0" t="s">
        <v>51</v>
      </c>
      <c r="D99" s="0" t="s">
        <v>141</v>
      </c>
      <c r="E99" s="0" t="s">
        <v>52</v>
      </c>
      <c r="F99" s="5" t="n">
        <v>565.03</v>
      </c>
      <c r="G99" s="0" t="n">
        <v>1</v>
      </c>
      <c r="H99" s="0" t="n">
        <v>1</v>
      </c>
      <c r="I99" s="5" t="n">
        <f aca="false">IF(F99="","",F99/G99)</f>
        <v>565.03</v>
      </c>
      <c r="J99" s="4" t="n">
        <v>46188</v>
      </c>
      <c r="K99" s="0" t="s">
        <v>17</v>
      </c>
    </row>
    <row r="100" customFormat="false" ht="13.5" hidden="false" customHeight="false" outlineLevel="0" collapsed="false">
      <c r="A100" s="0" t="n">
        <v>99</v>
      </c>
      <c r="B100" s="4" t="n">
        <v>46162</v>
      </c>
      <c r="C100" s="0" t="s">
        <v>51</v>
      </c>
      <c r="D100" s="0" t="s">
        <v>157</v>
      </c>
      <c r="E100" s="0" t="s">
        <v>52</v>
      </c>
      <c r="F100" s="5" t="n">
        <v>128.73</v>
      </c>
      <c r="G100" s="0" t="n">
        <v>1</v>
      </c>
      <c r="H100" s="0" t="n">
        <v>1</v>
      </c>
      <c r="I100" s="5" t="n">
        <f aca="false">IF(F100="","",F100/G100)</f>
        <v>128.73</v>
      </c>
      <c r="J100" s="4" t="n">
        <v>46188</v>
      </c>
      <c r="K100" s="0" t="s">
        <v>17</v>
      </c>
    </row>
    <row r="101" customFormat="false" ht="13.5" hidden="false" customHeight="false" outlineLevel="0" collapsed="false">
      <c r="A101" s="0" t="n">
        <v>100</v>
      </c>
      <c r="B101" s="4" t="n">
        <v>46162</v>
      </c>
      <c r="C101" s="0" t="s">
        <v>51</v>
      </c>
      <c r="D101" s="0" t="s">
        <v>134</v>
      </c>
      <c r="E101" s="0" t="s">
        <v>52</v>
      </c>
      <c r="F101" s="5" t="n">
        <v>361.36</v>
      </c>
      <c r="G101" s="0" t="n">
        <v>1</v>
      </c>
      <c r="H101" s="0" t="n">
        <v>1</v>
      </c>
      <c r="I101" s="5" t="n">
        <f aca="false">IF(F101="","",F101/G101)</f>
        <v>361.36</v>
      </c>
      <c r="J101" s="4" t="n">
        <v>46188</v>
      </c>
      <c r="K101" s="0" t="s">
        <v>17</v>
      </c>
    </row>
    <row r="102" customFormat="false" ht="13.5" hidden="false" customHeight="false" outlineLevel="0" collapsed="false">
      <c r="A102" s="0" t="n">
        <v>101</v>
      </c>
      <c r="B102" s="4" t="n">
        <v>46163</v>
      </c>
      <c r="C102" s="0" t="s">
        <v>51</v>
      </c>
      <c r="D102" s="0" t="s">
        <v>134</v>
      </c>
      <c r="E102" s="0" t="s">
        <v>52</v>
      </c>
      <c r="F102" s="5" t="n">
        <v>339.5</v>
      </c>
      <c r="G102" s="0" t="n">
        <v>7</v>
      </c>
      <c r="H102" s="0" t="n">
        <v>1</v>
      </c>
      <c r="I102" s="5" t="n">
        <f aca="false">IF(F102="","",F102/G102)</f>
        <v>48.5</v>
      </c>
      <c r="J102" s="4" t="n">
        <v>46188</v>
      </c>
      <c r="K102" s="0" t="s">
        <v>17</v>
      </c>
    </row>
    <row r="103" customFormat="false" ht="13.5" hidden="false" customHeight="false" outlineLevel="0" collapsed="false">
      <c r="A103" s="0" t="n">
        <v>102</v>
      </c>
      <c r="B103" s="4" t="n">
        <v>46163</v>
      </c>
      <c r="C103" s="0" t="s">
        <v>51</v>
      </c>
      <c r="D103" s="0" t="s">
        <v>129</v>
      </c>
      <c r="E103" s="0" t="s">
        <v>52</v>
      </c>
      <c r="F103" s="5" t="n">
        <v>356.32</v>
      </c>
      <c r="G103" s="0" t="n">
        <v>4</v>
      </c>
      <c r="H103" s="0" t="n">
        <v>1</v>
      </c>
      <c r="I103" s="5" t="n">
        <f aca="false">IF(F103="","",F103/G103)</f>
        <v>89.08</v>
      </c>
      <c r="J103" s="4" t="n">
        <v>46188</v>
      </c>
      <c r="K103" s="0" t="s">
        <v>17</v>
      </c>
    </row>
    <row r="104" customFormat="false" ht="13.5" hidden="false" customHeight="false" outlineLevel="0" collapsed="false">
      <c r="A104" s="0" t="n">
        <v>103</v>
      </c>
      <c r="B104" s="4" t="n">
        <v>46164</v>
      </c>
      <c r="C104" s="0" t="s">
        <v>51</v>
      </c>
      <c r="D104" s="0" t="s">
        <v>130</v>
      </c>
      <c r="E104" s="0" t="s">
        <v>52</v>
      </c>
      <c r="F104" s="5" t="n">
        <v>1014.09</v>
      </c>
      <c r="G104" s="0" t="n">
        <v>3</v>
      </c>
      <c r="H104" s="0" t="n">
        <v>1</v>
      </c>
      <c r="I104" s="5" t="n">
        <f aca="false">IF(F104="","",F104/G104)</f>
        <v>338.03</v>
      </c>
      <c r="J104" s="4" t="n">
        <v>46188</v>
      </c>
      <c r="K104" s="0" t="s">
        <v>17</v>
      </c>
    </row>
    <row r="105" customFormat="false" ht="13.5" hidden="false" customHeight="false" outlineLevel="0" collapsed="false">
      <c r="A105" s="0" t="n">
        <v>104</v>
      </c>
      <c r="B105" s="4" t="n">
        <v>46164</v>
      </c>
      <c r="C105" s="0" t="s">
        <v>51</v>
      </c>
      <c r="D105" s="0" t="s">
        <v>139</v>
      </c>
      <c r="E105" s="0" t="s">
        <v>52</v>
      </c>
      <c r="F105" s="5" t="n">
        <v>788.92</v>
      </c>
      <c r="G105" s="0" t="n">
        <v>1</v>
      </c>
      <c r="H105" s="0" t="n">
        <v>1</v>
      </c>
      <c r="I105" s="5" t="n">
        <f aca="false">IF(F105="","",F105/G105)</f>
        <v>788.92</v>
      </c>
      <c r="J105" s="4" t="n">
        <v>46188</v>
      </c>
      <c r="K105" s="0" t="s">
        <v>17</v>
      </c>
    </row>
    <row r="106" customFormat="false" ht="13.5" hidden="false" customHeight="false" outlineLevel="0" collapsed="false">
      <c r="A106" s="0" t="n">
        <v>105</v>
      </c>
      <c r="B106" s="4" t="n">
        <v>46167</v>
      </c>
      <c r="C106" s="0" t="s">
        <v>51</v>
      </c>
      <c r="D106" s="0" t="s">
        <v>139</v>
      </c>
      <c r="E106" s="0" t="s">
        <v>52</v>
      </c>
      <c r="F106" s="5" t="n">
        <v>941.68</v>
      </c>
      <c r="G106" s="0" t="n">
        <v>1</v>
      </c>
      <c r="H106" s="0" t="n">
        <v>1</v>
      </c>
      <c r="I106" s="5" t="n">
        <f aca="false">IF(F106="","",F106/G106)</f>
        <v>941.68</v>
      </c>
      <c r="J106" s="4" t="n">
        <v>46188</v>
      </c>
      <c r="K106" s="0" t="s">
        <v>17</v>
      </c>
    </row>
    <row r="107" customFormat="false" ht="13.5" hidden="false" customHeight="false" outlineLevel="0" collapsed="false">
      <c r="A107" s="0" t="n">
        <v>106</v>
      </c>
      <c r="B107" s="4" t="n">
        <v>46168</v>
      </c>
      <c r="C107" s="0" t="s">
        <v>51</v>
      </c>
      <c r="D107" s="0" t="s">
        <v>153</v>
      </c>
      <c r="E107" s="0" t="s">
        <v>52</v>
      </c>
      <c r="F107" s="5" t="n">
        <v>292.48</v>
      </c>
      <c r="G107" s="0" t="n">
        <v>1</v>
      </c>
      <c r="H107" s="0" t="n">
        <v>1</v>
      </c>
      <c r="I107" s="5" t="n">
        <f aca="false">IF(F107="","",F107/G107)</f>
        <v>292.48</v>
      </c>
      <c r="J107" s="4" t="n">
        <v>46188</v>
      </c>
      <c r="K107" s="0" t="s">
        <v>17</v>
      </c>
    </row>
    <row r="108" customFormat="false" ht="13.5" hidden="false" customHeight="false" outlineLevel="0" collapsed="false">
      <c r="A108" s="0" t="n">
        <v>107</v>
      </c>
      <c r="B108" s="4" t="n">
        <v>46169</v>
      </c>
      <c r="C108" s="0" t="s">
        <v>51</v>
      </c>
      <c r="D108" s="0" t="s">
        <v>138</v>
      </c>
      <c r="E108" s="0" t="s">
        <v>52</v>
      </c>
      <c r="F108" s="5" t="n">
        <v>792.2</v>
      </c>
      <c r="G108" s="0" t="n">
        <v>2</v>
      </c>
      <c r="H108" s="0" t="n">
        <v>1</v>
      </c>
      <c r="I108" s="5" t="n">
        <f aca="false">IF(F108="","",F108/G108)</f>
        <v>396.1</v>
      </c>
      <c r="J108" s="4" t="n">
        <v>46188</v>
      </c>
      <c r="K108" s="0" t="s">
        <v>17</v>
      </c>
    </row>
    <row r="109" customFormat="false" ht="13.5" hidden="false" customHeight="false" outlineLevel="0" collapsed="false">
      <c r="A109" s="0" t="n">
        <v>108</v>
      </c>
      <c r="B109" s="4" t="n">
        <v>46169</v>
      </c>
      <c r="C109" s="0" t="s">
        <v>51</v>
      </c>
      <c r="D109" s="0" t="s">
        <v>153</v>
      </c>
      <c r="E109" s="0" t="s">
        <v>52</v>
      </c>
      <c r="F109" s="5" t="n">
        <v>177.94</v>
      </c>
      <c r="G109" s="0" t="n">
        <v>1</v>
      </c>
      <c r="H109" s="0" t="n">
        <v>1</v>
      </c>
      <c r="I109" s="5" t="n">
        <f aca="false">IF(F109="","",F109/G109)</f>
        <v>177.94</v>
      </c>
      <c r="J109" s="4" t="n">
        <v>46188</v>
      </c>
      <c r="K109" s="0" t="s">
        <v>17</v>
      </c>
    </row>
    <row r="110" customFormat="false" ht="13.5" hidden="false" customHeight="false" outlineLevel="0" collapsed="false">
      <c r="A110" s="11" t="n">
        <v>109</v>
      </c>
      <c r="B110" s="12" t="n">
        <v>46175</v>
      </c>
      <c r="C110" s="11" t="s">
        <v>51</v>
      </c>
      <c r="D110" s="11" t="s">
        <v>158</v>
      </c>
      <c r="E110" s="11" t="s">
        <v>33</v>
      </c>
      <c r="F110" s="13" t="n">
        <v>318.72</v>
      </c>
      <c r="G110" s="11" t="n">
        <v>1</v>
      </c>
      <c r="H110" s="11" t="n">
        <v>1</v>
      </c>
      <c r="I110" s="13" t="n">
        <f aca="false">IF(F110="","",F110/G110)</f>
        <v>318.72</v>
      </c>
      <c r="J110" s="12" t="n">
        <v>46218</v>
      </c>
      <c r="K110" s="11" t="s">
        <v>11</v>
      </c>
      <c r="L110" s="11"/>
    </row>
    <row r="111" customFormat="false" ht="13.5" hidden="false" customHeight="false" outlineLevel="0" collapsed="false">
      <c r="A111" s="0" t="n">
        <v>110</v>
      </c>
      <c r="B111" s="4" t="n">
        <v>46181</v>
      </c>
      <c r="C111" s="0" t="s">
        <v>51</v>
      </c>
      <c r="D111" s="0" t="s">
        <v>139</v>
      </c>
      <c r="E111" s="0" t="s">
        <v>52</v>
      </c>
      <c r="F111" s="5" t="n">
        <v>1354.15</v>
      </c>
      <c r="G111" s="0" t="n">
        <v>1</v>
      </c>
      <c r="H111" s="0" t="n">
        <v>1</v>
      </c>
      <c r="I111" s="5" t="n">
        <f aca="false">IF(F111="","",F111/G111)</f>
        <v>1354.15</v>
      </c>
      <c r="J111" s="4" t="n">
        <v>46218</v>
      </c>
      <c r="K111" s="0" t="s">
        <v>11</v>
      </c>
    </row>
    <row r="112" customFormat="false" ht="13.5" hidden="false" customHeight="false" outlineLevel="0" collapsed="false">
      <c r="A112" s="0" t="n">
        <v>111</v>
      </c>
      <c r="B112" s="4" t="n">
        <v>46181</v>
      </c>
      <c r="C112" s="0" t="s">
        <v>51</v>
      </c>
      <c r="D112" s="0" t="s">
        <v>129</v>
      </c>
      <c r="E112" s="0" t="s">
        <v>52</v>
      </c>
      <c r="F112" s="5" t="n">
        <v>1597.79</v>
      </c>
      <c r="G112" s="0" t="n">
        <v>4</v>
      </c>
      <c r="H112" s="0" t="n">
        <v>1</v>
      </c>
      <c r="I112" s="5" t="n">
        <f aca="false">IF(F112="","",F112/G112)</f>
        <v>399.4475</v>
      </c>
      <c r="J112" s="4" t="n">
        <v>46218</v>
      </c>
      <c r="K112" s="0" t="s">
        <v>11</v>
      </c>
    </row>
    <row r="113" customFormat="false" ht="13.5" hidden="false" customHeight="false" outlineLevel="0" collapsed="false">
      <c r="A113" s="0" t="n">
        <v>112</v>
      </c>
      <c r="B113" s="4" t="n">
        <v>46274</v>
      </c>
      <c r="C113" s="0" t="s">
        <v>51</v>
      </c>
      <c r="D113" s="0" t="s">
        <v>144</v>
      </c>
      <c r="E113" s="0" t="s">
        <v>33</v>
      </c>
      <c r="F113" s="5" t="n">
        <v>1118.2</v>
      </c>
      <c r="G113" s="0" t="n">
        <v>1</v>
      </c>
      <c r="H113" s="0" t="n">
        <v>1</v>
      </c>
      <c r="I113" s="5" t="n">
        <f aca="false">IF(F113="","",F113/G113)</f>
        <v>1118.2</v>
      </c>
      <c r="J113" s="4" t="n">
        <v>46218</v>
      </c>
      <c r="K113" s="0" t="s">
        <v>11</v>
      </c>
    </row>
    <row r="114" customFormat="false" ht="13.5" hidden="false" customHeight="false" outlineLevel="0" collapsed="false">
      <c r="A114" s="0" t="n">
        <v>113</v>
      </c>
      <c r="B114" s="4" t="n">
        <v>46182</v>
      </c>
      <c r="C114" s="0" t="s">
        <v>51</v>
      </c>
      <c r="D114" s="0" t="s">
        <v>153</v>
      </c>
      <c r="E114" s="0" t="s">
        <v>52</v>
      </c>
      <c r="F114" s="5" t="n">
        <v>72.99</v>
      </c>
      <c r="G114" s="0" t="n">
        <v>1</v>
      </c>
      <c r="H114" s="0" t="n">
        <v>1</v>
      </c>
      <c r="I114" s="5" t="n">
        <f aca="false">IF(F114="","",F114/G114)</f>
        <v>72.99</v>
      </c>
      <c r="J114" s="4" t="n">
        <v>46218</v>
      </c>
      <c r="K114" s="0" t="s">
        <v>11</v>
      </c>
    </row>
    <row r="115" customFormat="false" ht="13.5" hidden="false" customHeight="false" outlineLevel="0" collapsed="false">
      <c r="A115" s="0" t="n">
        <v>114</v>
      </c>
      <c r="B115" s="4" t="n">
        <v>46182</v>
      </c>
      <c r="C115" s="0" t="s">
        <v>51</v>
      </c>
      <c r="D115" s="0" t="s">
        <v>143</v>
      </c>
      <c r="E115" s="0" t="s">
        <v>52</v>
      </c>
      <c r="F115" s="5" t="n">
        <v>1681.36</v>
      </c>
      <c r="G115" s="0" t="n">
        <v>1</v>
      </c>
      <c r="H115" s="0" t="n">
        <v>1</v>
      </c>
      <c r="I115" s="5" t="n">
        <f aca="false">IF(F115="","",F115/G115)</f>
        <v>1681.36</v>
      </c>
      <c r="J115" s="4" t="n">
        <v>46218</v>
      </c>
      <c r="K115" s="0" t="s">
        <v>11</v>
      </c>
    </row>
    <row r="116" customFormat="false" ht="13.5" hidden="false" customHeight="false" outlineLevel="0" collapsed="false">
      <c r="A116" s="0" t="n">
        <v>115</v>
      </c>
      <c r="B116" s="4" t="n">
        <v>46183</v>
      </c>
      <c r="C116" s="0" t="s">
        <v>51</v>
      </c>
      <c r="D116" s="0" t="s">
        <v>151</v>
      </c>
      <c r="E116" s="0" t="s">
        <v>52</v>
      </c>
      <c r="F116" s="5" t="n">
        <v>453.8</v>
      </c>
      <c r="G116" s="0" t="n">
        <v>1</v>
      </c>
      <c r="H116" s="0" t="n">
        <v>1</v>
      </c>
      <c r="I116" s="5" t="n">
        <f aca="false">IF(F116="","",F116/G116)</f>
        <v>453.8</v>
      </c>
      <c r="J116" s="4" t="n">
        <v>46218</v>
      </c>
      <c r="K116" s="0" t="s">
        <v>11</v>
      </c>
    </row>
    <row r="117" customFormat="false" ht="13.5" hidden="false" customHeight="false" outlineLevel="0" collapsed="false">
      <c r="A117" s="0" t="n">
        <v>116</v>
      </c>
      <c r="B117" s="4" t="n">
        <v>46184</v>
      </c>
      <c r="C117" s="0" t="s">
        <v>51</v>
      </c>
      <c r="D117" s="0" t="s">
        <v>153</v>
      </c>
      <c r="E117" s="0" t="s">
        <v>52</v>
      </c>
      <c r="F117" s="5" t="n">
        <v>141.85</v>
      </c>
      <c r="G117" s="0" t="n">
        <v>1</v>
      </c>
      <c r="H117" s="0" t="n">
        <v>1</v>
      </c>
      <c r="I117" s="5" t="n">
        <f aca="false">IF(F117="","",F117/G117)</f>
        <v>141.85</v>
      </c>
      <c r="J117" s="4" t="n">
        <v>46218</v>
      </c>
      <c r="K117" s="0" t="s">
        <v>11</v>
      </c>
    </row>
    <row r="118" customFormat="false" ht="13.5" hidden="false" customHeight="false" outlineLevel="0" collapsed="false">
      <c r="A118" s="0" t="n">
        <v>117</v>
      </c>
      <c r="B118" s="4" t="n">
        <v>46184</v>
      </c>
      <c r="C118" s="0" t="s">
        <v>51</v>
      </c>
      <c r="D118" s="0" t="s">
        <v>159</v>
      </c>
      <c r="E118" s="0" t="s">
        <v>52</v>
      </c>
      <c r="F118" s="5" t="n">
        <v>124.99</v>
      </c>
      <c r="G118" s="0" t="n">
        <v>1</v>
      </c>
      <c r="H118" s="0" t="n">
        <v>1</v>
      </c>
      <c r="I118" s="5" t="n">
        <f aca="false">IF(F118="","",F118/G118)</f>
        <v>124.99</v>
      </c>
      <c r="J118" s="4" t="n">
        <v>46218</v>
      </c>
      <c r="K118" s="0" t="s">
        <v>11</v>
      </c>
    </row>
    <row r="119" customFormat="false" ht="13.5" hidden="false" customHeight="false" outlineLevel="0" collapsed="false">
      <c r="A119" s="0" t="n">
        <v>118</v>
      </c>
      <c r="B119" s="4" t="n">
        <v>46184</v>
      </c>
      <c r="C119" s="0" t="s">
        <v>51</v>
      </c>
      <c r="D119" s="0" t="s">
        <v>141</v>
      </c>
      <c r="E119" s="0" t="s">
        <v>52</v>
      </c>
      <c r="F119" s="5" t="n">
        <v>190.78</v>
      </c>
      <c r="G119" s="0" t="n">
        <v>1</v>
      </c>
      <c r="H119" s="0" t="n">
        <v>1</v>
      </c>
      <c r="I119" s="5" t="n">
        <f aca="false">IF(F119="","",F119/G119)</f>
        <v>190.78</v>
      </c>
      <c r="J119" s="4" t="n">
        <v>46218</v>
      </c>
      <c r="K119" s="0" t="s">
        <v>11</v>
      </c>
    </row>
    <row r="120" customFormat="false" ht="13.5" hidden="false" customHeight="false" outlineLevel="0" collapsed="false">
      <c r="A120" s="0" t="n">
        <v>119</v>
      </c>
      <c r="B120" s="4" t="n">
        <v>46185</v>
      </c>
      <c r="C120" s="0" t="s">
        <v>51</v>
      </c>
      <c r="D120" s="0" t="s">
        <v>137</v>
      </c>
      <c r="E120" s="0" t="s">
        <v>52</v>
      </c>
      <c r="F120" s="5" t="n">
        <v>838.88</v>
      </c>
      <c r="G120" s="0" t="n">
        <v>2</v>
      </c>
      <c r="H120" s="0" t="n">
        <v>1</v>
      </c>
      <c r="I120" s="5" t="n">
        <f aca="false">IF(F120="","",F120/G120)</f>
        <v>419.44</v>
      </c>
      <c r="J120" s="4" t="n">
        <v>46218</v>
      </c>
      <c r="K120" s="0" t="s">
        <v>11</v>
      </c>
    </row>
    <row r="121" customFormat="false" ht="13.5" hidden="false" customHeight="false" outlineLevel="0" collapsed="false">
      <c r="A121" s="0" t="n">
        <v>120</v>
      </c>
      <c r="B121" s="4" t="n">
        <v>46186</v>
      </c>
      <c r="C121" s="0" t="s">
        <v>51</v>
      </c>
      <c r="D121" s="0" t="s">
        <v>137</v>
      </c>
      <c r="E121" s="0" t="s">
        <v>52</v>
      </c>
      <c r="F121" s="5" t="n">
        <v>304.45</v>
      </c>
      <c r="G121" s="0" t="n">
        <v>2</v>
      </c>
      <c r="H121" s="0" t="n">
        <v>1</v>
      </c>
      <c r="I121" s="5" t="n">
        <f aca="false">IF(F121="","",F121/G121)</f>
        <v>152.225</v>
      </c>
      <c r="J121" s="4" t="n">
        <v>46218</v>
      </c>
      <c r="K121" s="0" t="s">
        <v>11</v>
      </c>
    </row>
    <row r="122" customFormat="false" ht="13.5" hidden="false" customHeight="false" outlineLevel="0" collapsed="false">
      <c r="A122" s="0" t="n">
        <v>121</v>
      </c>
      <c r="B122" s="4" t="n">
        <v>46187</v>
      </c>
      <c r="C122" s="0" t="s">
        <v>51</v>
      </c>
      <c r="D122" s="0" t="s">
        <v>134</v>
      </c>
      <c r="E122" s="0" t="s">
        <v>52</v>
      </c>
      <c r="F122" s="5" t="n">
        <v>228</v>
      </c>
      <c r="G122" s="0" t="n">
        <v>6</v>
      </c>
      <c r="H122" s="0" t="n">
        <v>1</v>
      </c>
      <c r="I122" s="5" t="n">
        <f aca="false">IF(F122="","",F122/G122)</f>
        <v>38</v>
      </c>
      <c r="J122" s="4" t="n">
        <v>46218</v>
      </c>
      <c r="K122" s="0" t="s">
        <v>11</v>
      </c>
    </row>
    <row r="123" customFormat="false" ht="13.5" hidden="false" customHeight="false" outlineLevel="0" collapsed="false">
      <c r="A123" s="0" t="n">
        <v>122</v>
      </c>
      <c r="B123" s="4" t="n">
        <v>46187</v>
      </c>
      <c r="C123" s="0" t="s">
        <v>51</v>
      </c>
      <c r="D123" s="0" t="s">
        <v>134</v>
      </c>
      <c r="E123" s="0" t="s">
        <v>52</v>
      </c>
      <c r="F123" s="5" t="n">
        <v>116.64</v>
      </c>
      <c r="G123" s="0" t="n">
        <v>6</v>
      </c>
      <c r="H123" s="0" t="n">
        <v>1</v>
      </c>
      <c r="I123" s="5" t="n">
        <f aca="false">IF(F123="","",F123/G123)</f>
        <v>19.44</v>
      </c>
      <c r="J123" s="4" t="n">
        <v>46218</v>
      </c>
      <c r="K123" s="0" t="s">
        <v>11</v>
      </c>
    </row>
    <row r="124" customFormat="false" ht="13.5" hidden="false" customHeight="false" outlineLevel="0" collapsed="false">
      <c r="A124" s="0" t="n">
        <v>123</v>
      </c>
      <c r="B124" s="4" t="n">
        <v>46187</v>
      </c>
      <c r="C124" s="0" t="s">
        <v>51</v>
      </c>
      <c r="D124" s="0" t="s">
        <v>134</v>
      </c>
      <c r="E124" s="0" t="s">
        <v>52</v>
      </c>
      <c r="F124" s="5" t="n">
        <v>302.52</v>
      </c>
      <c r="G124" s="0" t="n">
        <v>6</v>
      </c>
      <c r="H124" s="0" t="n">
        <v>1</v>
      </c>
      <c r="I124" s="5" t="n">
        <f aca="false">IF(F124="","",F124/G124)</f>
        <v>50.42</v>
      </c>
      <c r="J124" s="4" t="n">
        <v>46218</v>
      </c>
      <c r="K124" s="0" t="s">
        <v>11</v>
      </c>
    </row>
    <row r="125" customFormat="false" ht="13.5" hidden="false" customHeight="false" outlineLevel="0" collapsed="false">
      <c r="A125" s="0" t="n">
        <v>124</v>
      </c>
      <c r="B125" s="4" t="n">
        <v>46188</v>
      </c>
      <c r="C125" s="0" t="s">
        <v>51</v>
      </c>
      <c r="D125" s="0" t="s">
        <v>159</v>
      </c>
      <c r="E125" s="0" t="s">
        <v>52</v>
      </c>
      <c r="F125" s="5" t="n">
        <v>392.13</v>
      </c>
      <c r="G125" s="0" t="n">
        <v>1</v>
      </c>
      <c r="H125" s="0" t="n">
        <v>1</v>
      </c>
      <c r="I125" s="5" t="n">
        <f aca="false">IF(F125="","",F125/G125)</f>
        <v>392.13</v>
      </c>
      <c r="J125" s="4" t="n">
        <v>46218</v>
      </c>
      <c r="K125" s="0" t="s">
        <v>11</v>
      </c>
    </row>
    <row r="126" customFormat="false" ht="13.5" hidden="false" customHeight="false" outlineLevel="0" collapsed="false">
      <c r="A126" s="0" t="n">
        <v>125</v>
      </c>
      <c r="B126" s="4" t="n">
        <v>46188</v>
      </c>
      <c r="C126" s="0" t="s">
        <v>51</v>
      </c>
      <c r="D126" s="0" t="s">
        <v>160</v>
      </c>
      <c r="E126" s="0" t="s">
        <v>33</v>
      </c>
      <c r="F126" s="5" t="n">
        <v>10.99</v>
      </c>
      <c r="G126" s="0" t="n">
        <v>1</v>
      </c>
      <c r="H126" s="0" t="n">
        <v>1</v>
      </c>
      <c r="I126" s="5" t="n">
        <f aca="false">IF(F126="","",F126/G126)</f>
        <v>10.99</v>
      </c>
      <c r="J126" s="4" t="n">
        <v>46218</v>
      </c>
      <c r="K126" s="0" t="s">
        <v>11</v>
      </c>
    </row>
    <row r="127" customFormat="false" ht="13.5" hidden="false" customHeight="false" outlineLevel="0" collapsed="false">
      <c r="A127" s="0" t="n">
        <v>126</v>
      </c>
      <c r="B127" s="4" t="n">
        <v>46189</v>
      </c>
      <c r="C127" s="0" t="s">
        <v>51</v>
      </c>
      <c r="D127" s="0" t="s">
        <v>154</v>
      </c>
      <c r="E127" s="0" t="s">
        <v>33</v>
      </c>
      <c r="F127" s="5" t="n">
        <v>314.15</v>
      </c>
      <c r="G127" s="0" t="n">
        <v>1</v>
      </c>
      <c r="H127" s="0" t="n">
        <v>1</v>
      </c>
      <c r="I127" s="5" t="n">
        <f aca="false">IF(F127="","",F127/G127)</f>
        <v>314.15</v>
      </c>
      <c r="J127" s="4" t="n">
        <v>46218</v>
      </c>
      <c r="K127" s="0" t="s">
        <v>11</v>
      </c>
    </row>
    <row r="128" customFormat="false" ht="13.5" hidden="false" customHeight="false" outlineLevel="0" collapsed="false">
      <c r="A128" s="0" t="n">
        <v>127</v>
      </c>
      <c r="B128" s="4" t="n">
        <v>46189</v>
      </c>
      <c r="C128" s="0" t="s">
        <v>51</v>
      </c>
      <c r="D128" s="0" t="s">
        <v>139</v>
      </c>
      <c r="E128" s="0" t="s">
        <v>52</v>
      </c>
      <c r="F128" s="5" t="n">
        <v>745.53</v>
      </c>
      <c r="G128" s="0" t="n">
        <v>1</v>
      </c>
      <c r="H128" s="0" t="n">
        <v>1</v>
      </c>
      <c r="I128" s="5" t="n">
        <f aca="false">IF(F128="","",F128/G128)</f>
        <v>745.53</v>
      </c>
      <c r="J128" s="4" t="n">
        <v>46218</v>
      </c>
      <c r="K128" s="0" t="s">
        <v>11</v>
      </c>
    </row>
    <row r="129" customFormat="false" ht="13.5" hidden="false" customHeight="false" outlineLevel="0" collapsed="false">
      <c r="A129" s="0" t="n">
        <v>128</v>
      </c>
      <c r="B129" s="4" t="n">
        <v>46190</v>
      </c>
      <c r="C129" s="0" t="s">
        <v>51</v>
      </c>
      <c r="D129" s="0" t="s">
        <v>129</v>
      </c>
      <c r="E129" s="0" t="s">
        <v>52</v>
      </c>
      <c r="F129" s="5" t="n">
        <v>992.52</v>
      </c>
      <c r="G129" s="0" t="n">
        <v>4</v>
      </c>
      <c r="H129" s="0" t="n">
        <v>1</v>
      </c>
      <c r="I129" s="5" t="n">
        <f aca="false">IF(F129="","",F129/G129)</f>
        <v>248.13</v>
      </c>
      <c r="J129" s="4" t="n">
        <v>46218</v>
      </c>
      <c r="K129" s="0" t="s">
        <v>11</v>
      </c>
    </row>
    <row r="130" customFormat="false" ht="13.5" hidden="false" customHeight="false" outlineLevel="0" collapsed="false">
      <c r="A130" s="0" t="n">
        <v>129</v>
      </c>
      <c r="B130" s="4" t="n">
        <v>46190</v>
      </c>
      <c r="C130" s="0" t="s">
        <v>51</v>
      </c>
      <c r="D130" s="0" t="s">
        <v>139</v>
      </c>
      <c r="E130" s="0" t="s">
        <v>52</v>
      </c>
      <c r="F130" s="5" t="n">
        <v>1021.49</v>
      </c>
      <c r="G130" s="0" t="n">
        <v>1</v>
      </c>
      <c r="H130" s="0" t="n">
        <v>1</v>
      </c>
      <c r="I130" s="5" t="n">
        <f aca="false">IF(F130="","",F130/G130)</f>
        <v>1021.49</v>
      </c>
      <c r="J130" s="4" t="n">
        <v>46218</v>
      </c>
      <c r="K130" s="0" t="s">
        <v>11</v>
      </c>
    </row>
    <row r="131" customFormat="false" ht="13.5" hidden="false" customHeight="false" outlineLevel="0" collapsed="false">
      <c r="A131" s="0" t="n">
        <v>130</v>
      </c>
      <c r="B131" s="4" t="n">
        <v>46190</v>
      </c>
      <c r="C131" s="0" t="s">
        <v>51</v>
      </c>
      <c r="D131" s="0" t="s">
        <v>134</v>
      </c>
      <c r="E131" s="0" t="s">
        <v>52</v>
      </c>
      <c r="F131" s="5" t="n">
        <v>85.56</v>
      </c>
      <c r="G131" s="0" t="n">
        <v>3</v>
      </c>
      <c r="H131" s="0" t="n">
        <v>1</v>
      </c>
      <c r="I131" s="5" t="n">
        <f aca="false">IF(F131="","",F131/G131)</f>
        <v>28.52</v>
      </c>
      <c r="J131" s="4" t="n">
        <v>46218</v>
      </c>
      <c r="K131" s="0" t="s">
        <v>11</v>
      </c>
    </row>
    <row r="132" customFormat="false" ht="13.5" hidden="false" customHeight="false" outlineLevel="0" collapsed="false">
      <c r="A132" s="0" t="n">
        <v>131</v>
      </c>
      <c r="B132" s="4" t="n">
        <v>46191</v>
      </c>
      <c r="C132" s="0" t="s">
        <v>51</v>
      </c>
      <c r="D132" s="0" t="s">
        <v>153</v>
      </c>
      <c r="E132" s="0" t="s">
        <v>52</v>
      </c>
      <c r="F132" s="5" t="n">
        <v>87.24</v>
      </c>
      <c r="G132" s="0" t="n">
        <v>1</v>
      </c>
      <c r="H132" s="0" t="n">
        <v>1</v>
      </c>
      <c r="I132" s="5" t="n">
        <f aca="false">IF(F132="","",F132/G132)</f>
        <v>87.24</v>
      </c>
      <c r="J132" s="4" t="n">
        <v>46218</v>
      </c>
      <c r="K132" s="0" t="s">
        <v>11</v>
      </c>
    </row>
    <row r="133" customFormat="false" ht="13.5" hidden="false" customHeight="false" outlineLevel="0" collapsed="false">
      <c r="A133" s="0" t="n">
        <v>132</v>
      </c>
      <c r="B133" s="4" t="n">
        <v>46192</v>
      </c>
      <c r="C133" s="0" t="s">
        <v>51</v>
      </c>
      <c r="D133" s="0" t="s">
        <v>137</v>
      </c>
      <c r="E133" s="0" t="s">
        <v>52</v>
      </c>
      <c r="F133" s="5" t="n">
        <v>600.15</v>
      </c>
      <c r="G133" s="0" t="n">
        <v>2</v>
      </c>
      <c r="H133" s="0" t="n">
        <v>1</v>
      </c>
      <c r="I133" s="5" t="n">
        <f aca="false">IF(F133="","",F133/G133)</f>
        <v>300.075</v>
      </c>
      <c r="J133" s="4" t="n">
        <v>46218</v>
      </c>
      <c r="K133" s="0" t="s">
        <v>11</v>
      </c>
    </row>
    <row r="134" customFormat="false" ht="13.5" hidden="false" customHeight="false" outlineLevel="0" collapsed="false">
      <c r="A134" s="0" t="n">
        <v>133</v>
      </c>
      <c r="B134" s="4" t="n">
        <v>46195</v>
      </c>
      <c r="C134" s="0" t="s">
        <v>51</v>
      </c>
      <c r="D134" s="0" t="s">
        <v>139</v>
      </c>
      <c r="E134" s="0" t="s">
        <v>52</v>
      </c>
      <c r="F134" s="5" t="n">
        <v>870.19</v>
      </c>
      <c r="G134" s="0" t="n">
        <v>1</v>
      </c>
      <c r="H134" s="0" t="n">
        <v>1</v>
      </c>
      <c r="I134" s="5" t="n">
        <f aca="false">IF(F134="","",F134/G134)</f>
        <v>870.19</v>
      </c>
      <c r="J134" s="4" t="n">
        <v>46218</v>
      </c>
      <c r="K134" s="0" t="s">
        <v>11</v>
      </c>
    </row>
    <row r="135" customFormat="false" ht="13.5" hidden="false" customHeight="false" outlineLevel="0" collapsed="false">
      <c r="A135" s="0" t="n">
        <v>134</v>
      </c>
      <c r="B135" s="4" t="n">
        <v>46197</v>
      </c>
      <c r="C135" s="0" t="s">
        <v>51</v>
      </c>
      <c r="D135" s="0" t="s">
        <v>137</v>
      </c>
      <c r="E135" s="0" t="s">
        <v>52</v>
      </c>
      <c r="F135" s="5" t="n">
        <v>1197.7</v>
      </c>
      <c r="G135" s="0" t="n">
        <v>2</v>
      </c>
      <c r="H135" s="0" t="n">
        <v>1</v>
      </c>
      <c r="I135" s="5" t="n">
        <f aca="false">IF(F135="","",F135/G135)</f>
        <v>598.85</v>
      </c>
      <c r="J135" s="4" t="n">
        <v>46218</v>
      </c>
      <c r="K135" s="0" t="s">
        <v>11</v>
      </c>
    </row>
    <row r="136" customFormat="false" ht="13.5" hidden="false" customHeight="false" outlineLevel="0" collapsed="false">
      <c r="A136" s="0" t="n">
        <v>135</v>
      </c>
      <c r="B136" s="4" t="n">
        <v>46198</v>
      </c>
      <c r="C136" s="0" t="s">
        <v>51</v>
      </c>
      <c r="D136" s="0" t="s">
        <v>129</v>
      </c>
      <c r="E136" s="0" t="s">
        <v>52</v>
      </c>
      <c r="F136" s="5" t="n">
        <v>1046.16</v>
      </c>
      <c r="G136" s="0" t="n">
        <v>4</v>
      </c>
      <c r="H136" s="0" t="n">
        <v>1</v>
      </c>
      <c r="I136" s="5" t="n">
        <f aca="false">IF(F136="","",F136/G136)</f>
        <v>261.54</v>
      </c>
      <c r="J136" s="4" t="n">
        <v>46218</v>
      </c>
      <c r="K136" s="0" t="s">
        <v>11</v>
      </c>
    </row>
    <row r="137" customFormat="false" ht="13.5" hidden="false" customHeight="false" outlineLevel="0" collapsed="false">
      <c r="A137" s="0" t="n">
        <v>136</v>
      </c>
      <c r="B137" s="4" t="n">
        <v>46199</v>
      </c>
      <c r="C137" s="0" t="s">
        <v>51</v>
      </c>
      <c r="D137" s="0" t="s">
        <v>139</v>
      </c>
      <c r="E137" s="0" t="s">
        <v>52</v>
      </c>
      <c r="F137" s="5" t="n">
        <v>662.7</v>
      </c>
      <c r="G137" s="0" t="n">
        <v>1</v>
      </c>
      <c r="H137" s="0" t="n">
        <v>1</v>
      </c>
      <c r="I137" s="5" t="n">
        <f aca="false">IF(F137="","",F137/G137)</f>
        <v>662.7</v>
      </c>
      <c r="J137" s="4" t="n">
        <v>46218</v>
      </c>
      <c r="K137" s="0" t="s">
        <v>11</v>
      </c>
    </row>
    <row r="138" customFormat="false" ht="13.5" hidden="false" customHeight="false" outlineLevel="0" collapsed="false">
      <c r="A138" s="11" t="n">
        <v>137</v>
      </c>
      <c r="B138" s="12" t="n">
        <v>46199</v>
      </c>
      <c r="C138" s="11" t="s">
        <v>51</v>
      </c>
      <c r="D138" s="11" t="s">
        <v>161</v>
      </c>
      <c r="E138" s="11" t="s">
        <v>33</v>
      </c>
      <c r="F138" s="13" t="n">
        <v>266.1</v>
      </c>
      <c r="G138" s="11" t="n">
        <v>1</v>
      </c>
      <c r="H138" s="11" t="n">
        <v>1</v>
      </c>
      <c r="I138" s="13" t="n">
        <f aca="false">IF(F138="","",F138/G138)</f>
        <v>266.1</v>
      </c>
      <c r="J138" s="12" t="n">
        <v>46218</v>
      </c>
      <c r="K138" s="11" t="s">
        <v>11</v>
      </c>
      <c r="L138" s="11"/>
    </row>
    <row r="139" customFormat="false" ht="13.5" hidden="false" customHeight="false" outlineLevel="0" collapsed="false">
      <c r="A139" s="0" t="n">
        <v>138</v>
      </c>
      <c r="B139" s="4" t="n">
        <v>46206</v>
      </c>
      <c r="C139" s="0" t="s">
        <v>51</v>
      </c>
      <c r="D139" s="0" t="s">
        <v>139</v>
      </c>
      <c r="E139" s="0" t="s">
        <v>52</v>
      </c>
      <c r="F139" s="5" t="n">
        <v>600.21</v>
      </c>
      <c r="G139" s="0" t="n">
        <v>1</v>
      </c>
      <c r="H139" s="0" t="n">
        <v>1</v>
      </c>
      <c r="I139" s="5" t="n">
        <f aca="false">IF(F139="","",F139/G139)</f>
        <v>600.21</v>
      </c>
      <c r="J139" s="4" t="n">
        <v>46251</v>
      </c>
      <c r="K139" s="0" t="s">
        <v>11</v>
      </c>
    </row>
    <row r="140" customFormat="false" ht="13.5" hidden="false" customHeight="false" outlineLevel="0" collapsed="false">
      <c r="A140" s="0" t="n">
        <v>139</v>
      </c>
      <c r="B140" s="4"/>
      <c r="C140" s="0" t="s">
        <v>51</v>
      </c>
      <c r="E140" s="0" t="s">
        <v>52</v>
      </c>
      <c r="F140" s="5"/>
      <c r="H140" s="0" t="n">
        <v>1</v>
      </c>
      <c r="I140" s="5" t="str">
        <f aca="false">IF(F140="","",F140/G140)</f>
        <v/>
      </c>
      <c r="J140" s="4" t="n">
        <v>46251</v>
      </c>
      <c r="K140" s="0" t="s">
        <v>11</v>
      </c>
    </row>
    <row r="141" customFormat="false" ht="13.5" hidden="false" customHeight="false" outlineLevel="0" collapsed="false">
      <c r="A141" s="0" t="n">
        <v>140</v>
      </c>
      <c r="B141" s="4"/>
      <c r="C141" s="0" t="s">
        <v>51</v>
      </c>
      <c r="E141" s="0" t="s">
        <v>52</v>
      </c>
      <c r="F141" s="5"/>
      <c r="H141" s="0" t="n">
        <v>1</v>
      </c>
      <c r="I141" s="5" t="str">
        <f aca="false">IF(F141="","",F141/G141)</f>
        <v/>
      </c>
      <c r="J141" s="4" t="n">
        <v>46251</v>
      </c>
      <c r="K141" s="0" t="s">
        <v>11</v>
      </c>
    </row>
    <row r="142" customFormat="false" ht="13.5" hidden="false" customHeight="false" outlineLevel="0" collapsed="false">
      <c r="A142" s="0" t="n">
        <v>141</v>
      </c>
      <c r="B142" s="4"/>
      <c r="C142" s="0" t="s">
        <v>51</v>
      </c>
      <c r="E142" s="0" t="s">
        <v>52</v>
      </c>
      <c r="F142" s="5"/>
      <c r="H142" s="0" t="n">
        <v>1</v>
      </c>
      <c r="I142" s="5" t="str">
        <f aca="false">IF(F142="","",F142/G142)</f>
        <v/>
      </c>
      <c r="J142" s="4" t="n">
        <v>46251</v>
      </c>
      <c r="K142" s="0" t="s">
        <v>11</v>
      </c>
    </row>
    <row r="143" customFormat="false" ht="13.5" hidden="false" customHeight="false" outlineLevel="0" collapsed="false">
      <c r="A143" s="0" t="n">
        <v>142</v>
      </c>
      <c r="B143" s="4"/>
      <c r="C143" s="0" t="s">
        <v>51</v>
      </c>
      <c r="E143" s="0" t="s">
        <v>52</v>
      </c>
      <c r="F143" s="5"/>
      <c r="H143" s="0" t="n">
        <v>1</v>
      </c>
      <c r="I143" s="5" t="str">
        <f aca="false">IF(F143="","",F143/G143)</f>
        <v/>
      </c>
      <c r="J143" s="4" t="n">
        <v>46251</v>
      </c>
      <c r="K143" s="0" t="s">
        <v>11</v>
      </c>
    </row>
    <row r="144" customFormat="false" ht="13.5" hidden="false" customHeight="false" outlineLevel="0" collapsed="false">
      <c r="A144" s="0" t="n">
        <v>143</v>
      </c>
      <c r="B144" s="4"/>
      <c r="C144" s="0" t="s">
        <v>51</v>
      </c>
      <c r="E144" s="0" t="s">
        <v>52</v>
      </c>
      <c r="F144" s="5"/>
      <c r="H144" s="0" t="n">
        <v>1</v>
      </c>
      <c r="I144" s="5" t="str">
        <f aca="false">IF(F144="","",F144/G144)</f>
        <v/>
      </c>
      <c r="J144" s="4" t="n">
        <v>46251</v>
      </c>
      <c r="K144" s="0" t="s">
        <v>11</v>
      </c>
    </row>
    <row r="145" customFormat="false" ht="13.5" hidden="false" customHeight="false" outlineLevel="0" collapsed="false">
      <c r="A145" s="0" t="n">
        <v>144</v>
      </c>
      <c r="B145" s="4"/>
      <c r="C145" s="0" t="s">
        <v>51</v>
      </c>
      <c r="E145" s="0" t="s">
        <v>52</v>
      </c>
      <c r="F145" s="5"/>
      <c r="H145" s="0" t="n">
        <v>1</v>
      </c>
      <c r="I145" s="5" t="str">
        <f aca="false">IF(F145="","",F145/G145)</f>
        <v/>
      </c>
      <c r="J145" s="4" t="n">
        <v>46251</v>
      </c>
      <c r="K145" s="0" t="s">
        <v>11</v>
      </c>
    </row>
    <row r="146" customFormat="false" ht="13.5" hidden="false" customHeight="false" outlineLevel="0" collapsed="false">
      <c r="A146" s="0" t="n">
        <v>145</v>
      </c>
      <c r="B146" s="4"/>
      <c r="C146" s="0" t="s">
        <v>51</v>
      </c>
      <c r="E146" s="0" t="s">
        <v>52</v>
      </c>
      <c r="F146" s="5"/>
      <c r="H146" s="0" t="n">
        <v>1</v>
      </c>
      <c r="I146" s="5" t="str">
        <f aca="false">IF(F146="","",F146/G146)</f>
        <v/>
      </c>
      <c r="J146" s="4" t="n">
        <v>46251</v>
      </c>
      <c r="K146" s="0" t="s">
        <v>11</v>
      </c>
    </row>
    <row r="147" customFormat="false" ht="13.5" hidden="false" customHeight="false" outlineLevel="0" collapsed="false">
      <c r="A147" s="0" t="n">
        <v>146</v>
      </c>
      <c r="B147" s="4"/>
      <c r="C147" s="0" t="s">
        <v>51</v>
      </c>
      <c r="E147" s="0" t="s">
        <v>52</v>
      </c>
      <c r="F147" s="5"/>
      <c r="H147" s="0" t="n">
        <v>1</v>
      </c>
      <c r="I147" s="5" t="str">
        <f aca="false">IF(F147="","",F147/G147)</f>
        <v/>
      </c>
      <c r="J147" s="4" t="n">
        <v>46251</v>
      </c>
      <c r="K147" s="0" t="s">
        <v>11</v>
      </c>
    </row>
    <row r="148" customFormat="false" ht="13.5" hidden="false" customHeight="false" outlineLevel="0" collapsed="false">
      <c r="A148" s="0" t="n">
        <v>147</v>
      </c>
      <c r="B148" s="4"/>
      <c r="C148" s="0" t="s">
        <v>51</v>
      </c>
      <c r="E148" s="0" t="s">
        <v>52</v>
      </c>
      <c r="F148" s="5"/>
      <c r="H148" s="0" t="n">
        <v>1</v>
      </c>
      <c r="I148" s="5" t="str">
        <f aca="false">IF(F148="","",F148/G148)</f>
        <v/>
      </c>
      <c r="J148" s="4" t="n">
        <v>46251</v>
      </c>
      <c r="K148" s="0" t="s">
        <v>11</v>
      </c>
    </row>
    <row r="149" customFormat="false" ht="13.5" hidden="false" customHeight="false" outlineLevel="0" collapsed="false">
      <c r="A149" s="0" t="n">
        <v>148</v>
      </c>
      <c r="B149" s="4"/>
      <c r="C149" s="0" t="s">
        <v>51</v>
      </c>
      <c r="E149" s="0" t="s">
        <v>52</v>
      </c>
      <c r="F149" s="5"/>
      <c r="H149" s="0" t="n">
        <v>1</v>
      </c>
      <c r="I149" s="5" t="str">
        <f aca="false">IF(F149="","",F149/G149)</f>
        <v/>
      </c>
      <c r="J149" s="4" t="n">
        <v>46251</v>
      </c>
      <c r="K149" s="0" t="s">
        <v>11</v>
      </c>
    </row>
    <row r="150" customFormat="false" ht="13.5" hidden="false" customHeight="false" outlineLevel="0" collapsed="false">
      <c r="A150" s="0" t="n">
        <v>149</v>
      </c>
      <c r="B150" s="4"/>
      <c r="C150" s="0" t="s">
        <v>51</v>
      </c>
      <c r="E150" s="0" t="s">
        <v>52</v>
      </c>
      <c r="F150" s="5"/>
      <c r="H150" s="0" t="n">
        <v>1</v>
      </c>
      <c r="I150" s="5" t="str">
        <f aca="false">IF(F150="","",F150/G150)</f>
        <v/>
      </c>
      <c r="J150" s="4" t="n">
        <v>46251</v>
      </c>
      <c r="K150" s="0" t="s">
        <v>11</v>
      </c>
    </row>
    <row r="151" customFormat="false" ht="13.5" hidden="false" customHeight="false" outlineLevel="0" collapsed="false">
      <c r="A151" s="0" t="n">
        <v>150</v>
      </c>
      <c r="B151" s="4"/>
      <c r="C151" s="0" t="s">
        <v>51</v>
      </c>
      <c r="E151" s="0" t="s">
        <v>52</v>
      </c>
      <c r="F151" s="5"/>
      <c r="H151" s="0" t="n">
        <v>1</v>
      </c>
      <c r="I151" s="5" t="str">
        <f aca="false">IF(F151="","",F151/G151)</f>
        <v/>
      </c>
      <c r="J151" s="4" t="n">
        <v>46251</v>
      </c>
      <c r="K151" s="0" t="s">
        <v>11</v>
      </c>
    </row>
    <row r="152" customFormat="false" ht="13.5" hidden="false" customHeight="false" outlineLevel="0" collapsed="false">
      <c r="A152" s="0" t="n">
        <v>151</v>
      </c>
      <c r="B152" s="4"/>
      <c r="C152" s="0" t="s">
        <v>51</v>
      </c>
      <c r="E152" s="0" t="s">
        <v>52</v>
      </c>
      <c r="F152" s="5"/>
      <c r="H152" s="0" t="n">
        <v>1</v>
      </c>
      <c r="I152" s="5" t="str">
        <f aca="false">IF(F152="","",F152/G152)</f>
        <v/>
      </c>
      <c r="J152" s="4" t="n">
        <v>46251</v>
      </c>
      <c r="K152" s="0" t="s">
        <v>11</v>
      </c>
    </row>
    <row r="153" customFormat="false" ht="13.5" hidden="false" customHeight="false" outlineLevel="0" collapsed="false">
      <c r="A153" s="0" t="n">
        <v>152</v>
      </c>
      <c r="B153" s="4"/>
      <c r="C153" s="0" t="s">
        <v>51</v>
      </c>
      <c r="E153" s="0" t="s">
        <v>52</v>
      </c>
      <c r="F153" s="5"/>
      <c r="H153" s="0" t="n">
        <v>1</v>
      </c>
      <c r="I153" s="5" t="str">
        <f aca="false">IF(F153="","",F153/G153)</f>
        <v/>
      </c>
      <c r="J153" s="4" t="n">
        <v>46251</v>
      </c>
      <c r="K153" s="0" t="s">
        <v>11</v>
      </c>
    </row>
    <row r="154" customFormat="false" ht="13.5" hidden="false" customHeight="false" outlineLevel="0" collapsed="false">
      <c r="A154" s="0" t="n">
        <v>153</v>
      </c>
      <c r="B154" s="4"/>
      <c r="C154" s="0" t="s">
        <v>51</v>
      </c>
      <c r="E154" s="0" t="s">
        <v>52</v>
      </c>
      <c r="F154" s="5"/>
      <c r="H154" s="0" t="n">
        <v>1</v>
      </c>
      <c r="I154" s="5" t="str">
        <f aca="false">IF(F154="","",F154/G154)</f>
        <v/>
      </c>
      <c r="J154" s="4" t="n">
        <v>46251</v>
      </c>
      <c r="K154" s="0" t="s">
        <v>11</v>
      </c>
    </row>
    <row r="155" customFormat="false" ht="13.5" hidden="false" customHeight="false" outlineLevel="0" collapsed="false">
      <c r="A155" s="0" t="n">
        <v>154</v>
      </c>
      <c r="B155" s="4"/>
      <c r="C155" s="0" t="s">
        <v>51</v>
      </c>
      <c r="E155" s="0" t="s">
        <v>52</v>
      </c>
      <c r="F155" s="5"/>
      <c r="H155" s="0" t="n">
        <v>1</v>
      </c>
      <c r="I155" s="5" t="str">
        <f aca="false">IF(F155="","",F155/G155)</f>
        <v/>
      </c>
      <c r="J155" s="4" t="n">
        <v>46251</v>
      </c>
      <c r="K155" s="0" t="s">
        <v>11</v>
      </c>
    </row>
    <row r="156" customFormat="false" ht="13.5" hidden="false" customHeight="false" outlineLevel="0" collapsed="false">
      <c r="A156" s="0" t="n">
        <v>155</v>
      </c>
      <c r="B156" s="4"/>
      <c r="C156" s="0" t="s">
        <v>51</v>
      </c>
      <c r="E156" s="0" t="s">
        <v>52</v>
      </c>
      <c r="F156" s="5"/>
      <c r="H156" s="0" t="n">
        <v>1</v>
      </c>
      <c r="I156" s="5" t="str">
        <f aca="false">IF(F156="","",F156/G156)</f>
        <v/>
      </c>
      <c r="J156" s="4" t="n">
        <v>46251</v>
      </c>
      <c r="K156" s="0" t="s">
        <v>11</v>
      </c>
    </row>
    <row r="157" customFormat="false" ht="13.5" hidden="false" customHeight="false" outlineLevel="0" collapsed="false">
      <c r="A157" s="0" t="n">
        <v>156</v>
      </c>
      <c r="B157" s="4"/>
      <c r="C157" s="0" t="s">
        <v>51</v>
      </c>
      <c r="E157" s="0" t="s">
        <v>52</v>
      </c>
      <c r="F157" s="5"/>
      <c r="H157" s="0" t="n">
        <v>1</v>
      </c>
      <c r="I157" s="5" t="str">
        <f aca="false">IF(F157="","",F157/G157)</f>
        <v/>
      </c>
      <c r="J157" s="4" t="n">
        <v>46251</v>
      </c>
      <c r="K157" s="0" t="s">
        <v>11</v>
      </c>
    </row>
    <row r="158" customFormat="false" ht="13.5" hidden="false" customHeight="false" outlineLevel="0" collapsed="false">
      <c r="A158" s="0" t="n">
        <v>157</v>
      </c>
      <c r="B158" s="4"/>
      <c r="C158" s="0" t="s">
        <v>51</v>
      </c>
      <c r="E158" s="0" t="s">
        <v>52</v>
      </c>
      <c r="F158" s="5"/>
      <c r="H158" s="0" t="n">
        <v>1</v>
      </c>
      <c r="I158" s="5" t="str">
        <f aca="false">IF(F158="","",F158/G158)</f>
        <v/>
      </c>
      <c r="J158" s="4" t="n">
        <v>46251</v>
      </c>
      <c r="K158" s="0" t="s">
        <v>11</v>
      </c>
    </row>
    <row r="159" customFormat="false" ht="13.5" hidden="false" customHeight="false" outlineLevel="0" collapsed="false">
      <c r="A159" s="0" t="n">
        <v>158</v>
      </c>
      <c r="B159" s="4"/>
      <c r="C159" s="0" t="s">
        <v>51</v>
      </c>
      <c r="E159" s="0" t="s">
        <v>52</v>
      </c>
      <c r="F159" s="5"/>
      <c r="H159" s="0" t="n">
        <v>1</v>
      </c>
      <c r="I159" s="5" t="str">
        <f aca="false">IF(F159="","",F159/G159)</f>
        <v/>
      </c>
      <c r="J159" s="4" t="n">
        <v>46251</v>
      </c>
      <c r="K159" s="0" t="s">
        <v>11</v>
      </c>
    </row>
    <row r="160" customFormat="false" ht="13.5" hidden="false" customHeight="false" outlineLevel="0" collapsed="false">
      <c r="A160" s="0" t="n">
        <v>159</v>
      </c>
      <c r="B160" s="4"/>
      <c r="C160" s="0" t="s">
        <v>51</v>
      </c>
      <c r="E160" s="0" t="s">
        <v>52</v>
      </c>
      <c r="F160" s="5"/>
      <c r="H160" s="0" t="n">
        <v>1</v>
      </c>
      <c r="I160" s="5" t="str">
        <f aca="false">IF(F160="","",F160/G160)</f>
        <v/>
      </c>
      <c r="J160" s="4" t="n">
        <v>46251</v>
      </c>
      <c r="K160" s="0" t="s">
        <v>11</v>
      </c>
    </row>
    <row r="161" customFormat="false" ht="13.5" hidden="false" customHeight="false" outlineLevel="0" collapsed="false">
      <c r="A161" s="0" t="n">
        <v>160</v>
      </c>
      <c r="B161" s="4"/>
      <c r="F161" s="5"/>
      <c r="I161" s="5" t="str">
        <f aca="false">IF(F161="","",F161/G161)</f>
        <v/>
      </c>
      <c r="J161" s="4"/>
    </row>
    <row r="162" customFormat="false" ht="13.5" hidden="false" customHeight="false" outlineLevel="0" collapsed="false">
      <c r="A162" s="0" t="n">
        <v>161</v>
      </c>
      <c r="B162" s="4"/>
      <c r="F162" s="5"/>
      <c r="I162" s="5" t="str">
        <f aca="false">IF(F162="","",F162/G162)</f>
        <v/>
      </c>
      <c r="J162" s="4"/>
    </row>
    <row r="163" customFormat="false" ht="13.5" hidden="false" customHeight="false" outlineLevel="0" collapsed="false">
      <c r="A163" s="0" t="n">
        <v>162</v>
      </c>
      <c r="B163" s="4"/>
      <c r="F163" s="5"/>
      <c r="I163" s="5" t="str">
        <f aca="false">IF(F163="","",F163/G163)</f>
        <v/>
      </c>
      <c r="J163" s="4"/>
    </row>
    <row r="164" customFormat="false" ht="13.5" hidden="false" customHeight="false" outlineLevel="0" collapsed="false">
      <c r="A164" s="0" t="n">
        <v>163</v>
      </c>
      <c r="B164" s="4"/>
      <c r="F164" s="5"/>
      <c r="I164" s="5" t="str">
        <f aca="false">IF(F164="","",F164/G164)</f>
        <v/>
      </c>
      <c r="J164" s="4"/>
    </row>
    <row r="165" customFormat="false" ht="13.5" hidden="false" customHeight="false" outlineLevel="0" collapsed="false">
      <c r="A165" s="0" t="n">
        <v>164</v>
      </c>
      <c r="B165" s="4"/>
      <c r="F165" s="5"/>
      <c r="I165" s="5" t="str">
        <f aca="false">IF(F165="","",F165/G165)</f>
        <v/>
      </c>
      <c r="J165" s="4"/>
    </row>
    <row r="166" customFormat="false" ht="13.5" hidden="false" customHeight="false" outlineLevel="0" collapsed="false">
      <c r="A166" s="0" t="n">
        <v>165</v>
      </c>
      <c r="B166" s="4"/>
      <c r="F166" s="5"/>
      <c r="I166" s="5" t="str">
        <f aca="false">IF(F166="","",F166/G166)</f>
        <v/>
      </c>
      <c r="J166" s="4"/>
    </row>
    <row r="167" customFormat="false" ht="13.5" hidden="false" customHeight="false" outlineLevel="0" collapsed="false">
      <c r="A167" s="0" t="n">
        <v>166</v>
      </c>
      <c r="B167" s="4"/>
      <c r="F167" s="5"/>
      <c r="I167" s="5" t="str">
        <f aca="false">IF(F167="","",F167/G167)</f>
        <v/>
      </c>
      <c r="J167" s="4"/>
    </row>
    <row r="168" customFormat="false" ht="13.5" hidden="false" customHeight="false" outlineLevel="0" collapsed="false">
      <c r="A168" s="0" t="n">
        <v>167</v>
      </c>
      <c r="B168" s="4"/>
      <c r="F168" s="5"/>
      <c r="I168" s="5" t="str">
        <f aca="false">IF(F168="","",F168/G168)</f>
        <v/>
      </c>
      <c r="J168" s="4"/>
    </row>
    <row r="169" customFormat="false" ht="13.5" hidden="false" customHeight="false" outlineLevel="0" collapsed="false">
      <c r="A169" s="0" t="n">
        <v>168</v>
      </c>
      <c r="B169" s="4"/>
      <c r="F169" s="5"/>
      <c r="I169" s="5" t="str">
        <f aca="false">IF(F169="","",F169/G169)</f>
        <v/>
      </c>
      <c r="J169" s="4"/>
    </row>
    <row r="170" customFormat="false" ht="13.5" hidden="false" customHeight="false" outlineLevel="0" collapsed="false">
      <c r="A170" s="0" t="n">
        <v>169</v>
      </c>
      <c r="B170" s="4"/>
      <c r="F170" s="5"/>
      <c r="I170" s="5" t="str">
        <f aca="false">IF(F170="","",F170/G170)</f>
        <v/>
      </c>
      <c r="J170" s="4"/>
    </row>
    <row r="171" customFormat="false" ht="13.5" hidden="false" customHeight="false" outlineLevel="0" collapsed="false">
      <c r="A171" s="0" t="n">
        <v>170</v>
      </c>
      <c r="B171" s="4"/>
      <c r="F171" s="5"/>
      <c r="I171" s="5" t="str">
        <f aca="false">IF(F171="","",F171/G171)</f>
        <v/>
      </c>
      <c r="J171" s="4"/>
    </row>
    <row r="172" customFormat="false" ht="13.5" hidden="false" customHeight="false" outlineLevel="0" collapsed="false">
      <c r="A172" s="0" t="n">
        <v>171</v>
      </c>
      <c r="B172" s="4"/>
      <c r="F172" s="5"/>
      <c r="I172" s="5" t="str">
        <f aca="false">IF(F172="","",F172/G172)</f>
        <v/>
      </c>
      <c r="J172" s="4"/>
    </row>
    <row r="173" customFormat="false" ht="13.5" hidden="false" customHeight="false" outlineLevel="0" collapsed="false">
      <c r="A173" s="0" t="n">
        <v>172</v>
      </c>
      <c r="B173" s="4"/>
      <c r="F173" s="5"/>
      <c r="I173" s="5" t="str">
        <f aca="false">IF(F173="","",F173/G173)</f>
        <v/>
      </c>
      <c r="J173" s="4"/>
    </row>
    <row r="174" customFormat="false" ht="13.5" hidden="false" customHeight="false" outlineLevel="0" collapsed="false">
      <c r="A174" s="0" t="n">
        <v>173</v>
      </c>
      <c r="B174" s="4"/>
      <c r="F174" s="5"/>
      <c r="I174" s="5" t="str">
        <f aca="false">IF(F174="","",F174/G174)</f>
        <v/>
      </c>
      <c r="J174" s="4"/>
    </row>
    <row r="175" customFormat="false" ht="13.5" hidden="false" customHeight="false" outlineLevel="0" collapsed="false">
      <c r="A175" s="0" t="n">
        <v>174</v>
      </c>
      <c r="B175" s="4"/>
      <c r="F175" s="5"/>
      <c r="I175" s="5" t="str">
        <f aca="false">IF(F175="","",F175/G175)</f>
        <v/>
      </c>
      <c r="J175" s="4"/>
    </row>
    <row r="176" customFormat="false" ht="13.5" hidden="false" customHeight="false" outlineLevel="0" collapsed="false">
      <c r="A176" s="0" t="n">
        <v>175</v>
      </c>
      <c r="B176" s="4"/>
      <c r="F176" s="5"/>
      <c r="I176" s="5" t="str">
        <f aca="false">IF(F176="","",F176/G176)</f>
        <v/>
      </c>
      <c r="J176" s="4"/>
    </row>
    <row r="177" customFormat="false" ht="13.5" hidden="false" customHeight="false" outlineLevel="0" collapsed="false">
      <c r="A177" s="0" t="n">
        <v>176</v>
      </c>
      <c r="B177" s="4"/>
      <c r="F177" s="5"/>
      <c r="I177" s="5" t="str">
        <f aca="false">IF(F177="","",F177/G177)</f>
        <v/>
      </c>
      <c r="J177" s="4"/>
    </row>
    <row r="178" customFormat="false" ht="13.5" hidden="false" customHeight="false" outlineLevel="0" collapsed="false">
      <c r="A178" s="0" t="n">
        <v>177</v>
      </c>
      <c r="B178" s="4"/>
      <c r="F178" s="5"/>
      <c r="I178" s="5" t="str">
        <f aca="false">IF(F178="","",F178/G178)</f>
        <v/>
      </c>
      <c r="J178" s="4"/>
    </row>
    <row r="179" customFormat="false" ht="13.5" hidden="false" customHeight="false" outlineLevel="0" collapsed="false">
      <c r="A179" s="0" t="n">
        <v>178</v>
      </c>
      <c r="B179" s="4"/>
      <c r="F179" s="5"/>
      <c r="I179" s="5" t="str">
        <f aca="false">IF(F179="","",F179/G179)</f>
        <v/>
      </c>
      <c r="J179" s="4"/>
    </row>
    <row r="180" customFormat="false" ht="13.5" hidden="false" customHeight="false" outlineLevel="0" collapsed="false">
      <c r="A180" s="0" t="n">
        <v>179</v>
      </c>
      <c r="B180" s="4"/>
      <c r="F180" s="5"/>
      <c r="I180" s="5" t="str">
        <f aca="false">IF(F180="","",F180/G180)</f>
        <v/>
      </c>
      <c r="J180" s="4"/>
    </row>
    <row r="181" customFormat="false" ht="13.5" hidden="false" customHeight="false" outlineLevel="0" collapsed="false">
      <c r="A181" s="0" t="n">
        <v>180</v>
      </c>
      <c r="B181" s="4"/>
      <c r="F181" s="5"/>
      <c r="I181" s="5" t="str">
        <f aca="false">IF(F181="","",F181/G181)</f>
        <v/>
      </c>
      <c r="J181" s="4"/>
    </row>
    <row r="182" customFormat="false" ht="13.5" hidden="false" customHeight="false" outlineLevel="0" collapsed="false">
      <c r="A182" s="0" t="n">
        <v>181</v>
      </c>
      <c r="B182" s="4"/>
      <c r="F182" s="5"/>
      <c r="I182" s="5" t="str">
        <f aca="false">IF(F182="","",F182/G182)</f>
        <v/>
      </c>
      <c r="J182" s="4"/>
    </row>
    <row r="183" customFormat="false" ht="13.5" hidden="false" customHeight="false" outlineLevel="0" collapsed="false">
      <c r="A183" s="0" t="n">
        <v>182</v>
      </c>
      <c r="B183" s="4"/>
      <c r="F183" s="5"/>
      <c r="I183" s="5" t="str">
        <f aca="false">IF(F183="","",F183/G183)</f>
        <v/>
      </c>
      <c r="J183" s="4"/>
    </row>
    <row r="184" customFormat="false" ht="13.5" hidden="false" customHeight="false" outlineLevel="0" collapsed="false">
      <c r="A184" s="0" t="n">
        <v>183</v>
      </c>
      <c r="B184" s="4"/>
      <c r="F184" s="5"/>
      <c r="I184" s="5" t="str">
        <f aca="false">IF(F184="","",F184/G184)</f>
        <v/>
      </c>
      <c r="J184" s="4"/>
    </row>
    <row r="185" customFormat="false" ht="13.5" hidden="false" customHeight="false" outlineLevel="0" collapsed="false">
      <c r="A185" s="0" t="n">
        <v>184</v>
      </c>
      <c r="B185" s="4"/>
      <c r="F185" s="5"/>
      <c r="I185" s="5" t="str">
        <f aca="false">IF(F185="","",F185/G185)</f>
        <v/>
      </c>
      <c r="J185" s="4"/>
    </row>
    <row r="186" customFormat="false" ht="13.5" hidden="false" customHeight="false" outlineLevel="0" collapsed="false">
      <c r="A186" s="0" t="n">
        <v>185</v>
      </c>
      <c r="B186" s="4"/>
      <c r="F186" s="5"/>
      <c r="I186" s="5" t="str">
        <f aca="false">IF(F186="","",F186/G186)</f>
        <v/>
      </c>
      <c r="J186" s="4"/>
    </row>
    <row r="187" customFormat="false" ht="13.5" hidden="false" customHeight="false" outlineLevel="0" collapsed="false">
      <c r="A187" s="0" t="n">
        <v>186</v>
      </c>
      <c r="B187" s="4"/>
      <c r="F187" s="5"/>
      <c r="I187" s="5" t="str">
        <f aca="false">IF(F187="","",F187/G187)</f>
        <v/>
      </c>
      <c r="J187" s="4"/>
    </row>
    <row r="188" customFormat="false" ht="13.5" hidden="false" customHeight="false" outlineLevel="0" collapsed="false">
      <c r="A188" s="0" t="n">
        <v>187</v>
      </c>
      <c r="B188" s="4"/>
      <c r="F188" s="5"/>
      <c r="I188" s="5" t="str">
        <f aca="false">IF(F188="","",F188/G188)</f>
        <v/>
      </c>
      <c r="J188" s="4"/>
    </row>
    <row r="189" customFormat="false" ht="13.5" hidden="false" customHeight="false" outlineLevel="0" collapsed="false">
      <c r="A189" s="0" t="n">
        <v>188</v>
      </c>
      <c r="B189" s="4"/>
      <c r="F189" s="5"/>
      <c r="I189" s="5" t="str">
        <f aca="false">IF(F189="","",F189/G189)</f>
        <v/>
      </c>
      <c r="J189" s="4"/>
    </row>
    <row r="190" customFormat="false" ht="13.5" hidden="false" customHeight="false" outlineLevel="0" collapsed="false">
      <c r="A190" s="0" t="n">
        <v>189</v>
      </c>
      <c r="B190" s="4"/>
      <c r="F190" s="5"/>
      <c r="I190" s="5" t="str">
        <f aca="false">IF(F190="","",F190/G190)</f>
        <v/>
      </c>
      <c r="J190" s="4"/>
    </row>
    <row r="191" customFormat="false" ht="13.5" hidden="false" customHeight="false" outlineLevel="0" collapsed="false">
      <c r="A191" s="0" t="n">
        <v>190</v>
      </c>
      <c r="B191" s="4"/>
      <c r="F191" s="5"/>
      <c r="I191" s="5" t="str">
        <f aca="false">IF(F191="","",F191/G191)</f>
        <v/>
      </c>
      <c r="J191" s="4"/>
    </row>
    <row r="192" customFormat="false" ht="13.5" hidden="false" customHeight="false" outlineLevel="0" collapsed="false">
      <c r="A192" s="0" t="n">
        <v>191</v>
      </c>
      <c r="B192" s="4"/>
      <c r="F192" s="5"/>
      <c r="I192" s="5" t="str">
        <f aca="false">IF(F192="","",F192/G192)</f>
        <v/>
      </c>
      <c r="J192" s="4"/>
    </row>
    <row r="193" customFormat="false" ht="13.5" hidden="false" customHeight="false" outlineLevel="0" collapsed="false">
      <c r="A193" s="0" t="n">
        <v>192</v>
      </c>
      <c r="B193" s="4"/>
      <c r="F193" s="5"/>
      <c r="I193" s="5" t="str">
        <f aca="false">IF(F193="","",F193/G193)</f>
        <v/>
      </c>
      <c r="J193" s="4"/>
    </row>
    <row r="194" customFormat="false" ht="13.5" hidden="false" customHeight="false" outlineLevel="0" collapsed="false">
      <c r="A194" s="0" t="n">
        <v>193</v>
      </c>
      <c r="B194" s="4"/>
      <c r="F194" s="5"/>
      <c r="I194" s="5" t="str">
        <f aca="false">IF(F194="","",F194/G194)</f>
        <v/>
      </c>
      <c r="J194" s="4"/>
    </row>
    <row r="195" customFormat="false" ht="13.5" hidden="false" customHeight="false" outlineLevel="0" collapsed="false">
      <c r="A195" s="0" t="n">
        <v>194</v>
      </c>
      <c r="B195" s="4"/>
      <c r="F195" s="5"/>
      <c r="I195" s="5" t="str">
        <f aca="false">IF(F195="","",F195/G195)</f>
        <v/>
      </c>
      <c r="J195" s="4"/>
    </row>
    <row r="196" customFormat="false" ht="13.5" hidden="false" customHeight="false" outlineLevel="0" collapsed="false">
      <c r="A196" s="0" t="n">
        <v>195</v>
      </c>
      <c r="B196" s="4"/>
      <c r="F196" s="5"/>
      <c r="I196" s="5" t="str">
        <f aca="false">IF(F196="","",F196/G196)</f>
        <v/>
      </c>
      <c r="J196" s="4"/>
    </row>
    <row r="197" customFormat="false" ht="13.5" hidden="false" customHeight="false" outlineLevel="0" collapsed="false">
      <c r="A197" s="0" t="n">
        <v>196</v>
      </c>
      <c r="B197" s="4"/>
      <c r="F197" s="5"/>
      <c r="I197" s="5" t="str">
        <f aca="false">IF(F197="","",F197/G197)</f>
        <v/>
      </c>
      <c r="J197" s="4"/>
    </row>
    <row r="198" customFormat="false" ht="13.5" hidden="false" customHeight="false" outlineLevel="0" collapsed="false">
      <c r="A198" s="0" t="n">
        <v>197</v>
      </c>
      <c r="B198" s="4"/>
      <c r="F198" s="5"/>
      <c r="I198" s="5" t="str">
        <f aca="false">IF(F198="","",F198/G198)</f>
        <v/>
      </c>
      <c r="J198" s="4"/>
    </row>
    <row r="199" customFormat="false" ht="13.5" hidden="false" customHeight="false" outlineLevel="0" collapsed="false">
      <c r="A199" s="0" t="n">
        <v>198</v>
      </c>
      <c r="B199" s="4"/>
      <c r="F199" s="5"/>
      <c r="I199" s="5" t="str">
        <f aca="false">IF(F199="","",F199/G199)</f>
        <v/>
      </c>
      <c r="J199" s="4"/>
    </row>
    <row r="200" customFormat="false" ht="13.5" hidden="false" customHeight="false" outlineLevel="0" collapsed="false">
      <c r="A200" s="0" t="n">
        <v>199</v>
      </c>
      <c r="B200" s="4"/>
      <c r="F200" s="5"/>
      <c r="I200" s="5" t="str">
        <f aca="false">IF(F200="","",F200/G200)</f>
        <v/>
      </c>
      <c r="J200" s="4"/>
    </row>
    <row r="201" customFormat="false" ht="13.5" hidden="false" customHeight="false" outlineLevel="0" collapsed="false">
      <c r="A201" s="0" t="n">
        <v>200</v>
      </c>
      <c r="B201" s="4"/>
      <c r="F201" s="5"/>
      <c r="I201" s="5" t="str">
        <f aca="false">IF(F201="","",F201/G201)</f>
        <v/>
      </c>
      <c r="J201" s="4"/>
    </row>
    <row r="202" customFormat="false" ht="13.5" hidden="false" customHeight="false" outlineLevel="0" collapsed="false">
      <c r="A202" s="0" t="n">
        <v>201</v>
      </c>
      <c r="B202" s="4"/>
      <c r="F202" s="5"/>
      <c r="I202" s="5" t="str">
        <f aca="false">IF(F202="","",F202/G202)</f>
        <v/>
      </c>
      <c r="J202" s="4"/>
    </row>
    <row r="203" customFormat="false" ht="13.5" hidden="false" customHeight="false" outlineLevel="0" collapsed="false">
      <c r="A203" s="0" t="n">
        <v>202</v>
      </c>
      <c r="B203" s="4"/>
      <c r="F203" s="5"/>
      <c r="I203" s="5" t="str">
        <f aca="false">IF(F203="","",F203/G203)</f>
        <v/>
      </c>
      <c r="J203" s="4"/>
    </row>
    <row r="204" customFormat="false" ht="13.5" hidden="false" customHeight="false" outlineLevel="0" collapsed="false">
      <c r="A204" s="0" t="n">
        <v>203</v>
      </c>
      <c r="B204" s="4"/>
      <c r="F204" s="5"/>
      <c r="I204" s="5" t="str">
        <f aca="false">IF(F204="","",F204/G204)</f>
        <v/>
      </c>
      <c r="J204" s="4"/>
    </row>
    <row r="205" customFormat="false" ht="13.5" hidden="false" customHeight="false" outlineLevel="0" collapsed="false">
      <c r="A205" s="0" t="n">
        <v>204</v>
      </c>
      <c r="B205" s="4"/>
      <c r="F205" s="5"/>
      <c r="I205" s="5" t="str">
        <f aca="false">IF(F205="","",F205/G205)</f>
        <v/>
      </c>
      <c r="J205" s="4"/>
    </row>
    <row r="206" customFormat="false" ht="13.5" hidden="false" customHeight="false" outlineLevel="0" collapsed="false">
      <c r="A206" s="0" t="n">
        <v>205</v>
      </c>
      <c r="B206" s="4"/>
      <c r="F206" s="5"/>
      <c r="I206" s="5" t="str">
        <f aca="false">IF(F206="","",F206/G206)</f>
        <v/>
      </c>
      <c r="J206" s="4"/>
    </row>
    <row r="207" customFormat="false" ht="13.5" hidden="false" customHeight="false" outlineLevel="0" collapsed="false">
      <c r="A207" s="0" t="n">
        <v>206</v>
      </c>
      <c r="B207" s="4"/>
      <c r="F207" s="5"/>
      <c r="I207" s="5" t="str">
        <f aca="false">IF(F207="","",F207/G207)</f>
        <v/>
      </c>
      <c r="J207" s="4"/>
    </row>
    <row r="208" customFormat="false" ht="13.5" hidden="false" customHeight="false" outlineLevel="0" collapsed="false">
      <c r="A208" s="0" t="n">
        <v>207</v>
      </c>
      <c r="B208" s="4"/>
      <c r="F208" s="5"/>
      <c r="I208" s="5" t="str">
        <f aca="false">IF(F208="","",F208/G208)</f>
        <v/>
      </c>
      <c r="J208" s="4"/>
    </row>
    <row r="209" customFormat="false" ht="13.5" hidden="false" customHeight="false" outlineLevel="0" collapsed="false">
      <c r="A209" s="0" t="n">
        <v>208</v>
      </c>
      <c r="B209" s="4"/>
      <c r="F209" s="5"/>
      <c r="I209" s="5" t="str">
        <f aca="false">IF(F209="","",F209/G209)</f>
        <v/>
      </c>
      <c r="J209" s="4"/>
    </row>
    <row r="210" customFormat="false" ht="13.5" hidden="false" customHeight="false" outlineLevel="0" collapsed="false">
      <c r="A210" s="0" t="n">
        <v>209</v>
      </c>
      <c r="B210" s="4"/>
      <c r="F210" s="5"/>
      <c r="I210" s="5" t="str">
        <f aca="false">IF(F210="","",F210/G210)</f>
        <v/>
      </c>
      <c r="J210" s="4"/>
    </row>
    <row r="211" customFormat="false" ht="13.5" hidden="false" customHeight="false" outlineLevel="0" collapsed="false">
      <c r="A211" s="0" t="n">
        <v>210</v>
      </c>
      <c r="B211" s="4"/>
      <c r="F211" s="5"/>
      <c r="I211" s="5" t="str">
        <f aca="false">IF(F211="","",F211/G211)</f>
        <v/>
      </c>
      <c r="J211" s="4"/>
    </row>
    <row r="212" customFormat="false" ht="13.5" hidden="false" customHeight="false" outlineLevel="0" collapsed="false">
      <c r="A212" s="0" t="n">
        <v>211</v>
      </c>
      <c r="B212" s="4"/>
      <c r="F212" s="5"/>
      <c r="I212" s="5" t="str">
        <f aca="false">IF(F212="","",F212/G212)</f>
        <v/>
      </c>
      <c r="J212" s="4"/>
    </row>
    <row r="213" customFormat="false" ht="13.5" hidden="false" customHeight="false" outlineLevel="0" collapsed="false">
      <c r="A213" s="0" t="n">
        <v>212</v>
      </c>
      <c r="B213" s="4"/>
      <c r="F213" s="5"/>
      <c r="I213" s="5" t="str">
        <f aca="false">IF(F213="","",F213/G213)</f>
        <v/>
      </c>
      <c r="J213" s="4"/>
    </row>
    <row r="214" customFormat="false" ht="13.5" hidden="false" customHeight="false" outlineLevel="0" collapsed="false">
      <c r="A214" s="0" t="n">
        <v>213</v>
      </c>
      <c r="B214" s="4"/>
      <c r="F214" s="5"/>
      <c r="I214" s="5" t="str">
        <f aca="false">IF(F214="","",F214/G214)</f>
        <v/>
      </c>
      <c r="J214" s="4"/>
    </row>
    <row r="215" customFormat="false" ht="13.5" hidden="false" customHeight="false" outlineLevel="0" collapsed="false">
      <c r="A215" s="0" t="n">
        <v>214</v>
      </c>
      <c r="B215" s="4"/>
      <c r="F215" s="5"/>
      <c r="I215" s="5" t="str">
        <f aca="false">IF(F215="","",F215/G215)</f>
        <v/>
      </c>
      <c r="J215" s="4"/>
    </row>
    <row r="216" customFormat="false" ht="13.5" hidden="false" customHeight="false" outlineLevel="0" collapsed="false">
      <c r="A216" s="0" t="n">
        <v>215</v>
      </c>
      <c r="B216" s="4"/>
      <c r="F216" s="5"/>
      <c r="I216" s="5" t="str">
        <f aca="false">IF(F216="","",F216/G216)</f>
        <v/>
      </c>
      <c r="J216" s="4"/>
    </row>
    <row r="217" customFormat="false" ht="13.5" hidden="false" customHeight="false" outlineLevel="0" collapsed="false">
      <c r="A217" s="0" t="n">
        <v>216</v>
      </c>
      <c r="B217" s="4"/>
      <c r="F217" s="5"/>
      <c r="I217" s="5" t="str">
        <f aca="false">IF(F217="","",F217/G217)</f>
        <v/>
      </c>
      <c r="J217" s="4"/>
    </row>
    <row r="218" customFormat="false" ht="13.5" hidden="false" customHeight="false" outlineLevel="0" collapsed="false">
      <c r="A218" s="0" t="n">
        <v>217</v>
      </c>
      <c r="B218" s="4"/>
      <c r="F218" s="5"/>
      <c r="I218" s="5" t="str">
        <f aca="false">IF(F218="","",F218/G218)</f>
        <v/>
      </c>
      <c r="J218" s="4"/>
    </row>
    <row r="219" customFormat="false" ht="13.5" hidden="false" customHeight="false" outlineLevel="0" collapsed="false">
      <c r="A219" s="0" t="n">
        <v>218</v>
      </c>
      <c r="B219" s="4"/>
      <c r="F219" s="5"/>
      <c r="I219" s="5" t="str">
        <f aca="false">IF(F219="","",F219/G219)</f>
        <v/>
      </c>
      <c r="J219" s="4"/>
    </row>
    <row r="220" customFormat="false" ht="13.5" hidden="false" customHeight="false" outlineLevel="0" collapsed="false">
      <c r="A220" s="0" t="n">
        <v>219</v>
      </c>
      <c r="B220" s="4"/>
      <c r="F220" s="5"/>
      <c r="I220" s="5" t="str">
        <f aca="false">IF(F220="","",F220/G220)</f>
        <v/>
      </c>
      <c r="J220" s="4"/>
    </row>
    <row r="221" customFormat="false" ht="13.5" hidden="false" customHeight="false" outlineLevel="0" collapsed="false">
      <c r="A221" s="0" t="n">
        <v>220</v>
      </c>
      <c r="B221" s="4"/>
      <c r="F221" s="5"/>
      <c r="I221" s="5" t="str">
        <f aca="false">IF(F221="","",F221/G221)</f>
        <v/>
      </c>
      <c r="J221" s="4"/>
    </row>
    <row r="222" customFormat="false" ht="13.5" hidden="false" customHeight="false" outlineLevel="0" collapsed="false">
      <c r="A222" s="0" t="n">
        <v>221</v>
      </c>
      <c r="B222" s="4"/>
      <c r="F222" s="5"/>
      <c r="I222" s="5" t="str">
        <f aca="false">IF(F222="","",F222/G222)</f>
        <v/>
      </c>
      <c r="J222" s="4"/>
    </row>
    <row r="223" customFormat="false" ht="13.5" hidden="false" customHeight="false" outlineLevel="0" collapsed="false">
      <c r="A223" s="0" t="n">
        <v>222</v>
      </c>
      <c r="B223" s="4"/>
      <c r="F223" s="5"/>
      <c r="I223" s="5" t="str">
        <f aca="false">IF(F223="","",F223/G223)</f>
        <v/>
      </c>
      <c r="J223" s="4"/>
    </row>
    <row r="224" customFormat="false" ht="13.5" hidden="false" customHeight="false" outlineLevel="0" collapsed="false">
      <c r="A224" s="0" t="n">
        <v>223</v>
      </c>
      <c r="B224" s="4"/>
      <c r="F224" s="5"/>
      <c r="I224" s="5" t="str">
        <f aca="false">IF(F224="","",F224/G224)</f>
        <v/>
      </c>
      <c r="J224" s="4"/>
    </row>
    <row r="225" customFormat="false" ht="13.5" hidden="false" customHeight="false" outlineLevel="0" collapsed="false">
      <c r="A225" s="0" t="n">
        <v>224</v>
      </c>
      <c r="B225" s="4"/>
      <c r="F225" s="5"/>
      <c r="I225" s="5" t="str">
        <f aca="false">IF(F225="","",F225/G225)</f>
        <v/>
      </c>
      <c r="J225" s="4"/>
    </row>
    <row r="226" customFormat="false" ht="13.5" hidden="false" customHeight="false" outlineLevel="0" collapsed="false">
      <c r="A226" s="0" t="n">
        <v>225</v>
      </c>
      <c r="B226" s="4"/>
      <c r="F226" s="5"/>
      <c r="I226" s="5" t="str">
        <f aca="false">IF(F226="","",F226/G226)</f>
        <v/>
      </c>
      <c r="J226" s="4"/>
    </row>
    <row r="227" customFormat="false" ht="13.5" hidden="false" customHeight="false" outlineLevel="0" collapsed="false">
      <c r="A227" s="0" t="n">
        <v>226</v>
      </c>
      <c r="B227" s="4"/>
      <c r="F227" s="5"/>
      <c r="I227" s="5" t="str">
        <f aca="false">IF(F227="","",F227/G227)</f>
        <v/>
      </c>
      <c r="J227" s="4"/>
    </row>
    <row r="228" customFormat="false" ht="13.5" hidden="false" customHeight="false" outlineLevel="0" collapsed="false">
      <c r="A228" s="0" t="n">
        <v>227</v>
      </c>
      <c r="B228" s="4"/>
      <c r="F228" s="5"/>
      <c r="I228" s="5" t="str">
        <f aca="false">IF(F228="","",F228/G228)</f>
        <v/>
      </c>
      <c r="J228" s="4"/>
    </row>
    <row r="229" customFormat="false" ht="13.5" hidden="false" customHeight="false" outlineLevel="0" collapsed="false">
      <c r="A229" s="0" t="n">
        <v>228</v>
      </c>
      <c r="B229" s="4"/>
      <c r="F229" s="5"/>
      <c r="I229" s="5" t="str">
        <f aca="false">IF(F229="","",F229/G229)</f>
        <v/>
      </c>
      <c r="J229" s="4"/>
    </row>
    <row r="230" customFormat="false" ht="13.5" hidden="false" customHeight="false" outlineLevel="0" collapsed="false">
      <c r="A230" s="0" t="n">
        <v>229</v>
      </c>
      <c r="B230" s="4"/>
      <c r="F230" s="5"/>
      <c r="I230" s="5" t="str">
        <f aca="false">IF(F230="","",F230/G230)</f>
        <v/>
      </c>
      <c r="J230" s="4"/>
    </row>
    <row r="231" customFormat="false" ht="13.5" hidden="false" customHeight="false" outlineLevel="0" collapsed="false">
      <c r="A231" s="0" t="n">
        <v>230</v>
      </c>
      <c r="B231" s="4"/>
      <c r="F231" s="5"/>
      <c r="I231" s="5" t="str">
        <f aca="false">IF(F231="","",F231/G231)</f>
        <v/>
      </c>
      <c r="J231" s="4"/>
    </row>
    <row r="232" customFormat="false" ht="13.5" hidden="false" customHeight="false" outlineLevel="0" collapsed="false">
      <c r="A232" s="0" t="n">
        <v>231</v>
      </c>
      <c r="B232" s="4"/>
      <c r="F232" s="5"/>
      <c r="I232" s="5" t="str">
        <f aca="false">IF(F232="","",F232/G232)</f>
        <v/>
      </c>
      <c r="J232" s="4"/>
    </row>
    <row r="233" customFormat="false" ht="13.5" hidden="false" customHeight="false" outlineLevel="0" collapsed="false">
      <c r="A233" s="0" t="n">
        <v>232</v>
      </c>
      <c r="B233" s="4"/>
      <c r="F233" s="5"/>
      <c r="I233" s="5" t="str">
        <f aca="false">IF(F233="","",F233/G233)</f>
        <v/>
      </c>
      <c r="J233" s="4"/>
    </row>
    <row r="234" customFormat="false" ht="13.5" hidden="false" customHeight="false" outlineLevel="0" collapsed="false">
      <c r="A234" s="0" t="n">
        <v>233</v>
      </c>
      <c r="B234" s="4"/>
      <c r="F234" s="5"/>
      <c r="I234" s="5" t="str">
        <f aca="false">IF(F234="","",F234/G234)</f>
        <v/>
      </c>
      <c r="J234" s="4"/>
    </row>
    <row r="235" customFormat="false" ht="13.5" hidden="false" customHeight="false" outlineLevel="0" collapsed="false">
      <c r="A235" s="0" t="n">
        <v>234</v>
      </c>
      <c r="B235" s="4"/>
      <c r="F235" s="5"/>
      <c r="I235" s="5" t="str">
        <f aca="false">IF(F235="","",F235/G235)</f>
        <v/>
      </c>
      <c r="J235" s="4"/>
    </row>
    <row r="236" customFormat="false" ht="13.5" hidden="false" customHeight="false" outlineLevel="0" collapsed="false">
      <c r="A236" s="0" t="n">
        <v>235</v>
      </c>
      <c r="B236" s="4"/>
      <c r="F236" s="5"/>
      <c r="I236" s="5" t="str">
        <f aca="false">IF(F236="","",F236/G236)</f>
        <v/>
      </c>
      <c r="J236" s="4"/>
    </row>
    <row r="237" customFormat="false" ht="13.5" hidden="false" customHeight="false" outlineLevel="0" collapsed="false">
      <c r="A237" s="0" t="n">
        <v>236</v>
      </c>
      <c r="B237" s="4"/>
      <c r="F237" s="5"/>
      <c r="I237" s="5" t="str">
        <f aca="false">IF(F237="","",F237/G237)</f>
        <v/>
      </c>
      <c r="J237" s="4"/>
    </row>
    <row r="238" customFormat="false" ht="13.5" hidden="false" customHeight="false" outlineLevel="0" collapsed="false">
      <c r="A238" s="0" t="n">
        <v>237</v>
      </c>
      <c r="B238" s="4"/>
      <c r="F238" s="5"/>
      <c r="I238" s="5" t="str">
        <f aca="false">IF(F238="","",F238/G238)</f>
        <v/>
      </c>
      <c r="J238" s="4"/>
    </row>
    <row r="239" customFormat="false" ht="13.5" hidden="false" customHeight="false" outlineLevel="0" collapsed="false">
      <c r="A239" s="0" t="n">
        <v>238</v>
      </c>
      <c r="B239" s="4"/>
      <c r="F239" s="5"/>
      <c r="I239" s="5" t="str">
        <f aca="false">IF(F239="","",F239/G239)</f>
        <v/>
      </c>
      <c r="J239" s="4"/>
    </row>
    <row r="240" customFormat="false" ht="13.5" hidden="false" customHeight="false" outlineLevel="0" collapsed="false">
      <c r="A240" s="0" t="n">
        <v>239</v>
      </c>
      <c r="B240" s="4"/>
      <c r="F240" s="5"/>
      <c r="I240" s="5" t="str">
        <f aca="false">IF(F240="","",F240/G240)</f>
        <v/>
      </c>
      <c r="J240" s="4"/>
    </row>
    <row r="241" customFormat="false" ht="13.5" hidden="false" customHeight="false" outlineLevel="0" collapsed="false">
      <c r="A241" s="0" t="n">
        <v>240</v>
      </c>
      <c r="B241" s="4"/>
      <c r="F241" s="5"/>
      <c r="I241" s="5" t="str">
        <f aca="false">IF(F241="","",F241/G241)</f>
        <v/>
      </c>
      <c r="J241" s="4"/>
    </row>
    <row r="242" customFormat="false" ht="13.5" hidden="false" customHeight="false" outlineLevel="0" collapsed="false">
      <c r="A242" s="0" t="n">
        <v>241</v>
      </c>
      <c r="B242" s="4"/>
      <c r="F242" s="5"/>
      <c r="I242" s="5" t="str">
        <f aca="false">IF(F242="","",F242/G242)</f>
        <v/>
      </c>
      <c r="J242" s="4"/>
    </row>
    <row r="243" customFormat="false" ht="13.5" hidden="false" customHeight="false" outlineLevel="0" collapsed="false">
      <c r="A243" s="0" t="n">
        <v>242</v>
      </c>
      <c r="B243" s="4"/>
      <c r="F243" s="5"/>
      <c r="I243" s="5" t="str">
        <f aca="false">IF(F243="","",F243/G243)</f>
        <v/>
      </c>
      <c r="J243" s="4"/>
    </row>
    <row r="244" customFormat="false" ht="13.5" hidden="false" customHeight="false" outlineLevel="0" collapsed="false">
      <c r="A244" s="0" t="n">
        <v>243</v>
      </c>
      <c r="B244" s="4"/>
      <c r="F244" s="5"/>
      <c r="I244" s="5" t="str">
        <f aca="false">IF(F244="","",F244/G244)</f>
        <v/>
      </c>
      <c r="J244" s="4"/>
    </row>
    <row r="245" customFormat="false" ht="13.5" hidden="false" customHeight="false" outlineLevel="0" collapsed="false">
      <c r="A245" s="0" t="n">
        <v>244</v>
      </c>
      <c r="B245" s="4"/>
      <c r="F245" s="5"/>
      <c r="I245" s="5" t="str">
        <f aca="false">IF(F245="","",F245/G245)</f>
        <v/>
      </c>
      <c r="J245" s="4"/>
    </row>
    <row r="246" customFormat="false" ht="13.5" hidden="false" customHeight="false" outlineLevel="0" collapsed="false">
      <c r="A246" s="0" t="n">
        <v>245</v>
      </c>
      <c r="B246" s="4"/>
      <c r="F246" s="5"/>
      <c r="I246" s="5" t="str">
        <f aca="false">IF(F246="","",F246/G246)</f>
        <v/>
      </c>
      <c r="J246" s="4"/>
    </row>
    <row r="247" customFormat="false" ht="13.5" hidden="false" customHeight="false" outlineLevel="0" collapsed="false">
      <c r="A247" s="0" t="n">
        <v>246</v>
      </c>
      <c r="B247" s="4"/>
      <c r="F247" s="5"/>
      <c r="I247" s="5" t="str">
        <f aca="false">IF(F247="","",F247/G247)</f>
        <v/>
      </c>
      <c r="J247" s="4"/>
    </row>
    <row r="248" customFormat="false" ht="13.5" hidden="false" customHeight="false" outlineLevel="0" collapsed="false">
      <c r="A248" s="0" t="n">
        <v>247</v>
      </c>
      <c r="B248" s="4"/>
      <c r="F248" s="5"/>
      <c r="I248" s="5" t="str">
        <f aca="false">IF(F248="","",F248/G248)</f>
        <v/>
      </c>
      <c r="J248" s="4"/>
    </row>
    <row r="249" customFormat="false" ht="13.5" hidden="false" customHeight="false" outlineLevel="0" collapsed="false">
      <c r="A249" s="0" t="n">
        <v>248</v>
      </c>
      <c r="B249" s="4"/>
      <c r="F249" s="5"/>
      <c r="I249" s="5" t="str">
        <f aca="false">IF(F249="","",F249/G249)</f>
        <v/>
      </c>
      <c r="J249" s="4"/>
    </row>
    <row r="250" customFormat="false" ht="13.5" hidden="false" customHeight="false" outlineLevel="0" collapsed="false">
      <c r="A250" s="0" t="n">
        <v>249</v>
      </c>
      <c r="B250" s="4"/>
      <c r="F250" s="5"/>
      <c r="I250" s="5" t="str">
        <f aca="false">IF(F250="","",F250/G250)</f>
        <v/>
      </c>
      <c r="J250" s="4"/>
    </row>
    <row r="251" customFormat="false" ht="13.5" hidden="false" customHeight="false" outlineLevel="0" collapsed="false">
      <c r="A251" s="0" t="n">
        <v>250</v>
      </c>
      <c r="B251" s="4"/>
      <c r="F251" s="5"/>
      <c r="I251" s="5" t="str">
        <f aca="false">IF(F251="","",F251/G251)</f>
        <v/>
      </c>
      <c r="J251" s="4"/>
    </row>
    <row r="252" customFormat="false" ht="13.5" hidden="false" customHeight="false" outlineLevel="0" collapsed="false">
      <c r="A252" s="0" t="n">
        <v>251</v>
      </c>
      <c r="B252" s="4"/>
      <c r="F252" s="5"/>
      <c r="I252" s="5" t="str">
        <f aca="false">IF(F252="","",F252/G252)</f>
        <v/>
      </c>
      <c r="J252" s="4"/>
    </row>
    <row r="253" customFormat="false" ht="13.5" hidden="false" customHeight="false" outlineLevel="0" collapsed="false">
      <c r="A253" s="0" t="n">
        <v>252</v>
      </c>
      <c r="B253" s="4"/>
      <c r="F253" s="5"/>
      <c r="I253" s="5" t="str">
        <f aca="false">IF(F253="","",F253/G253)</f>
        <v/>
      </c>
      <c r="J253" s="4"/>
    </row>
    <row r="254" customFormat="false" ht="13.5" hidden="false" customHeight="false" outlineLevel="0" collapsed="false">
      <c r="A254" s="0" t="n">
        <v>253</v>
      </c>
      <c r="B254" s="4"/>
      <c r="F254" s="5"/>
      <c r="I254" s="5" t="str">
        <f aca="false">IF(F254="","",F254/G254)</f>
        <v/>
      </c>
      <c r="J254" s="4"/>
    </row>
    <row r="255" customFormat="false" ht="13.5" hidden="false" customHeight="false" outlineLevel="0" collapsed="false">
      <c r="A255" s="0" t="n">
        <v>254</v>
      </c>
      <c r="B255" s="4"/>
      <c r="F255" s="5"/>
      <c r="I255" s="5" t="str">
        <f aca="false">IF(F255="","",F255/G255)</f>
        <v/>
      </c>
      <c r="J255" s="4"/>
    </row>
    <row r="256" customFormat="false" ht="13.5" hidden="false" customHeight="false" outlineLevel="0" collapsed="false">
      <c r="A256" s="0" t="n">
        <v>255</v>
      </c>
      <c r="B256" s="4"/>
      <c r="F256" s="5"/>
      <c r="I256" s="5" t="str">
        <f aca="false">IF(F256="","",F256/G256)</f>
        <v/>
      </c>
      <c r="J256" s="4"/>
    </row>
    <row r="257" customFormat="false" ht="13.5" hidden="false" customHeight="false" outlineLevel="0" collapsed="false">
      <c r="A257" s="0" t="n">
        <v>256</v>
      </c>
      <c r="B257" s="4"/>
      <c r="F257" s="5"/>
      <c r="I257" s="5" t="str">
        <f aca="false">IF(F257="","",F257/G257)</f>
        <v/>
      </c>
      <c r="J257" s="4"/>
    </row>
    <row r="258" customFormat="false" ht="13.5" hidden="false" customHeight="false" outlineLevel="0" collapsed="false">
      <c r="A258" s="0" t="n">
        <v>257</v>
      </c>
      <c r="B258" s="4"/>
      <c r="F258" s="5"/>
      <c r="I258" s="5" t="str">
        <f aca="false">IF(F258="","",F258/G258)</f>
        <v/>
      </c>
      <c r="J258" s="4"/>
    </row>
    <row r="259" customFormat="false" ht="13.5" hidden="false" customHeight="false" outlineLevel="0" collapsed="false">
      <c r="A259" s="0" t="n">
        <v>258</v>
      </c>
      <c r="B259" s="4"/>
      <c r="F259" s="5"/>
      <c r="I259" s="5" t="str">
        <f aca="false">IF(F259="","",F259/G259)</f>
        <v/>
      </c>
      <c r="J259" s="4"/>
    </row>
    <row r="260" customFormat="false" ht="13.5" hidden="false" customHeight="false" outlineLevel="0" collapsed="false">
      <c r="A260" s="0" t="n">
        <v>259</v>
      </c>
      <c r="B260" s="4"/>
      <c r="F260" s="5"/>
      <c r="I260" s="5" t="str">
        <f aca="false">IF(F260="","",F260/G260)</f>
        <v/>
      </c>
      <c r="J260" s="4"/>
    </row>
    <row r="261" customFormat="false" ht="13.5" hidden="false" customHeight="false" outlineLevel="0" collapsed="false">
      <c r="A261" s="0" t="n">
        <v>260</v>
      </c>
      <c r="B261" s="4"/>
      <c r="F261" s="5"/>
      <c r="I261" s="5" t="str">
        <f aca="false">IF(F261="","",F261/G261)</f>
        <v/>
      </c>
      <c r="J261" s="4"/>
    </row>
    <row r="262" customFormat="false" ht="13.5" hidden="false" customHeight="false" outlineLevel="0" collapsed="false">
      <c r="A262" s="0" t="n">
        <v>261</v>
      </c>
      <c r="B262" s="4"/>
      <c r="F262" s="5"/>
      <c r="I262" s="5" t="str">
        <f aca="false">IF(F262="","",F262/G262)</f>
        <v/>
      </c>
      <c r="J262" s="4"/>
    </row>
    <row r="263" customFormat="false" ht="13.5" hidden="false" customHeight="false" outlineLevel="0" collapsed="false">
      <c r="A263" s="0" t="n">
        <v>262</v>
      </c>
      <c r="B263" s="4"/>
      <c r="F263" s="5"/>
      <c r="I263" s="5" t="str">
        <f aca="false">IF(F263="","",F263/G263)</f>
        <v/>
      </c>
      <c r="J263" s="4"/>
    </row>
    <row r="264" customFormat="false" ht="13.5" hidden="false" customHeight="false" outlineLevel="0" collapsed="false">
      <c r="A264" s="0" t="n">
        <v>263</v>
      </c>
      <c r="B264" s="4"/>
      <c r="F264" s="5"/>
      <c r="I264" s="5" t="str">
        <f aca="false">IF(F264="","",F264/G264)</f>
        <v/>
      </c>
      <c r="J264" s="4"/>
    </row>
    <row r="265" customFormat="false" ht="13.5" hidden="false" customHeight="false" outlineLevel="0" collapsed="false">
      <c r="A265" s="0" t="n">
        <v>264</v>
      </c>
      <c r="B265" s="4"/>
      <c r="F265" s="5"/>
      <c r="I265" s="5" t="str">
        <f aca="false">IF(F265="","",F265/G265)</f>
        <v/>
      </c>
      <c r="J265" s="4"/>
    </row>
    <row r="266" customFormat="false" ht="13.5" hidden="false" customHeight="false" outlineLevel="0" collapsed="false">
      <c r="A266" s="0" t="n">
        <v>265</v>
      </c>
      <c r="B266" s="4"/>
      <c r="F266" s="5"/>
      <c r="I266" s="5" t="str">
        <f aca="false">IF(F266="","",F266/G266)</f>
        <v/>
      </c>
      <c r="J266" s="4"/>
    </row>
    <row r="267" customFormat="false" ht="13.5" hidden="false" customHeight="false" outlineLevel="0" collapsed="false">
      <c r="A267" s="0" t="n">
        <v>266</v>
      </c>
      <c r="B267" s="4"/>
      <c r="F267" s="5"/>
      <c r="I267" s="5" t="str">
        <f aca="false">IF(F267="","",F267/G267)</f>
        <v/>
      </c>
      <c r="J267" s="4"/>
    </row>
    <row r="268" customFormat="false" ht="13.5" hidden="false" customHeight="false" outlineLevel="0" collapsed="false">
      <c r="A268" s="0" t="n">
        <v>267</v>
      </c>
      <c r="B268" s="4"/>
      <c r="F268" s="5"/>
      <c r="I268" s="5" t="str">
        <f aca="false">IF(F268="","",F268/G268)</f>
        <v/>
      </c>
      <c r="J268" s="4"/>
    </row>
    <row r="269" customFormat="false" ht="13.5" hidden="false" customHeight="false" outlineLevel="0" collapsed="false">
      <c r="A269" s="0" t="n">
        <v>268</v>
      </c>
      <c r="B269" s="4"/>
      <c r="F269" s="5"/>
      <c r="I269" s="5" t="str">
        <f aca="false">IF(F269="","",F269/G269)</f>
        <v/>
      </c>
      <c r="J269" s="4"/>
    </row>
    <row r="270" customFormat="false" ht="13.5" hidden="false" customHeight="false" outlineLevel="0" collapsed="false">
      <c r="A270" s="0" t="n">
        <v>269</v>
      </c>
      <c r="B270" s="4"/>
      <c r="F270" s="5"/>
      <c r="I270" s="5" t="str">
        <f aca="false">IF(F270="","",F270/G270)</f>
        <v/>
      </c>
      <c r="J270" s="4"/>
    </row>
    <row r="271" customFormat="false" ht="13.5" hidden="false" customHeight="false" outlineLevel="0" collapsed="false">
      <c r="A271" s="0" t="n">
        <v>270</v>
      </c>
      <c r="B271" s="4"/>
      <c r="F271" s="5"/>
      <c r="I271" s="5" t="str">
        <f aca="false">IF(F271="","",F271/G271)</f>
        <v/>
      </c>
      <c r="J271" s="4"/>
    </row>
    <row r="272" customFormat="false" ht="13.5" hidden="false" customHeight="false" outlineLevel="0" collapsed="false">
      <c r="A272" s="0" t="n">
        <v>271</v>
      </c>
      <c r="B272" s="4"/>
      <c r="F272" s="5"/>
      <c r="I272" s="5" t="str">
        <f aca="false">IF(F272="","",F272/G272)</f>
        <v/>
      </c>
      <c r="J272" s="4"/>
    </row>
    <row r="273" customFormat="false" ht="13.5" hidden="false" customHeight="false" outlineLevel="0" collapsed="false">
      <c r="A273" s="0" t="n">
        <v>272</v>
      </c>
      <c r="B273" s="4"/>
      <c r="F273" s="5"/>
      <c r="I273" s="5" t="str">
        <f aca="false">IF(F273="","",F273/G273)</f>
        <v/>
      </c>
      <c r="J273" s="4"/>
    </row>
    <row r="274" customFormat="false" ht="13.5" hidden="false" customHeight="false" outlineLevel="0" collapsed="false">
      <c r="A274" s="0" t="n">
        <v>273</v>
      </c>
      <c r="B274" s="4"/>
      <c r="F274" s="5"/>
      <c r="I274" s="5" t="str">
        <f aca="false">IF(F274="","",F274/G274)</f>
        <v/>
      </c>
      <c r="J274" s="4"/>
    </row>
    <row r="275" customFormat="false" ht="13.5" hidden="false" customHeight="false" outlineLevel="0" collapsed="false">
      <c r="A275" s="0" t="n">
        <v>274</v>
      </c>
      <c r="B275" s="4"/>
      <c r="F275" s="5"/>
      <c r="I275" s="5" t="str">
        <f aca="false">IF(F275="","",F275/G275)</f>
        <v/>
      </c>
      <c r="J275" s="4"/>
    </row>
    <row r="276" customFormat="false" ht="13.5" hidden="false" customHeight="false" outlineLevel="0" collapsed="false">
      <c r="A276" s="0" t="n">
        <v>275</v>
      </c>
      <c r="B276" s="4"/>
      <c r="F276" s="5"/>
      <c r="I276" s="5" t="str">
        <f aca="false">IF(F276="","",F276/G276)</f>
        <v/>
      </c>
      <c r="J276" s="4"/>
    </row>
    <row r="277" customFormat="false" ht="13.5" hidden="false" customHeight="false" outlineLevel="0" collapsed="false">
      <c r="A277" s="0" t="n">
        <v>276</v>
      </c>
      <c r="B277" s="4"/>
      <c r="F277" s="5"/>
      <c r="I277" s="5" t="str">
        <f aca="false">IF(F277="","",F277/G277)</f>
        <v/>
      </c>
      <c r="J277" s="4"/>
    </row>
    <row r="278" customFormat="false" ht="13.5" hidden="false" customHeight="false" outlineLevel="0" collapsed="false">
      <c r="A278" s="0" t="n">
        <v>277</v>
      </c>
      <c r="B278" s="4"/>
      <c r="F278" s="5"/>
      <c r="I278" s="5" t="str">
        <f aca="false">IF(F278="","",F278/G278)</f>
        <v/>
      </c>
      <c r="J278" s="4"/>
    </row>
    <row r="279" customFormat="false" ht="13.5" hidden="false" customHeight="false" outlineLevel="0" collapsed="false">
      <c r="A279" s="0" t="n">
        <v>278</v>
      </c>
      <c r="B279" s="4"/>
      <c r="F279" s="5"/>
      <c r="I279" s="5" t="str">
        <f aca="false">IF(F279="","",F279/G279)</f>
        <v/>
      </c>
      <c r="J279" s="4"/>
    </row>
    <row r="280" customFormat="false" ht="13.5" hidden="false" customHeight="false" outlineLevel="0" collapsed="false">
      <c r="A280" s="0" t="n">
        <v>279</v>
      </c>
      <c r="B280" s="4"/>
      <c r="F280" s="5"/>
      <c r="I280" s="5" t="str">
        <f aca="false">IF(F280="","",F280/G280)</f>
        <v/>
      </c>
      <c r="J280" s="4"/>
    </row>
    <row r="281" customFormat="false" ht="13.5" hidden="false" customHeight="false" outlineLevel="0" collapsed="false">
      <c r="A281" s="0" t="n">
        <v>280</v>
      </c>
      <c r="B281" s="4"/>
      <c r="F281" s="5"/>
      <c r="I281" s="5" t="str">
        <f aca="false">IF(F281="","",F281/G281)</f>
        <v/>
      </c>
      <c r="J281" s="4"/>
    </row>
    <row r="282" customFormat="false" ht="13.5" hidden="false" customHeight="false" outlineLevel="0" collapsed="false">
      <c r="A282" s="0" t="n">
        <v>281</v>
      </c>
      <c r="B282" s="4"/>
      <c r="F282" s="5"/>
      <c r="I282" s="5" t="str">
        <f aca="false">IF(F282="","",F282/G282)</f>
        <v/>
      </c>
      <c r="J282" s="4"/>
    </row>
    <row r="283" customFormat="false" ht="13.5" hidden="false" customHeight="false" outlineLevel="0" collapsed="false">
      <c r="A283" s="0" t="n">
        <v>282</v>
      </c>
      <c r="B283" s="4"/>
      <c r="F283" s="5"/>
      <c r="I283" s="5" t="str">
        <f aca="false">IF(F283="","",F283/G283)</f>
        <v/>
      </c>
      <c r="J283" s="4"/>
    </row>
    <row r="284" customFormat="false" ht="13.5" hidden="false" customHeight="false" outlineLevel="0" collapsed="false">
      <c r="A284" s="0" t="n">
        <v>283</v>
      </c>
      <c r="B284" s="4"/>
      <c r="F284" s="5"/>
      <c r="I284" s="5" t="str">
        <f aca="false">IF(F284="","",F284/G284)</f>
        <v/>
      </c>
      <c r="J284" s="4"/>
    </row>
    <row r="285" customFormat="false" ht="13.5" hidden="false" customHeight="false" outlineLevel="0" collapsed="false">
      <c r="A285" s="0" t="n">
        <v>284</v>
      </c>
      <c r="B285" s="4"/>
      <c r="F285" s="5"/>
      <c r="I285" s="5" t="str">
        <f aca="false">IF(F285="","",F285/G285)</f>
        <v/>
      </c>
      <c r="J285" s="4"/>
    </row>
    <row r="286" customFormat="false" ht="13.5" hidden="false" customHeight="false" outlineLevel="0" collapsed="false">
      <c r="A286" s="0" t="n">
        <v>285</v>
      </c>
      <c r="B286" s="4"/>
      <c r="F286" s="5"/>
      <c r="I286" s="5" t="str">
        <f aca="false">IF(F286="","",F286/G286)</f>
        <v/>
      </c>
      <c r="J286" s="4"/>
    </row>
    <row r="287" customFormat="false" ht="13.5" hidden="false" customHeight="false" outlineLevel="0" collapsed="false">
      <c r="A287" s="0" t="n">
        <v>286</v>
      </c>
      <c r="B287" s="4"/>
      <c r="F287" s="5"/>
      <c r="I287" s="5" t="str">
        <f aca="false">IF(F287="","",F287/G287)</f>
        <v/>
      </c>
      <c r="J287" s="4"/>
    </row>
    <row r="288" customFormat="false" ht="13.5" hidden="false" customHeight="false" outlineLevel="0" collapsed="false">
      <c r="A288" s="0" t="n">
        <v>287</v>
      </c>
      <c r="B288" s="4"/>
      <c r="F288" s="5"/>
      <c r="I288" s="5" t="str">
        <f aca="false">IF(F288="","",F288/G288)</f>
        <v/>
      </c>
      <c r="J288" s="4"/>
    </row>
    <row r="289" customFormat="false" ht="13.5" hidden="false" customHeight="false" outlineLevel="0" collapsed="false">
      <c r="A289" s="0" t="n">
        <v>288</v>
      </c>
      <c r="B289" s="4"/>
      <c r="F289" s="5"/>
      <c r="I289" s="5" t="str">
        <f aca="false">IF(F289="","",F289/G289)</f>
        <v/>
      </c>
      <c r="J289" s="4"/>
    </row>
    <row r="290" customFormat="false" ht="13.5" hidden="false" customHeight="false" outlineLevel="0" collapsed="false">
      <c r="A290" s="0" t="n">
        <v>289</v>
      </c>
      <c r="B290" s="4"/>
      <c r="F290" s="5"/>
      <c r="I290" s="5" t="str">
        <f aca="false">IF(F290="","",F290/G290)</f>
        <v/>
      </c>
      <c r="J290" s="4"/>
    </row>
    <row r="291" customFormat="false" ht="13.5" hidden="false" customHeight="false" outlineLevel="0" collapsed="false">
      <c r="A291" s="0" t="n">
        <v>290</v>
      </c>
      <c r="B291" s="4"/>
      <c r="F291" s="5"/>
      <c r="I291" s="5" t="str">
        <f aca="false">IF(F291="","",F291/G291)</f>
        <v/>
      </c>
      <c r="J291" s="4"/>
    </row>
    <row r="292" customFormat="false" ht="13.5" hidden="false" customHeight="false" outlineLevel="0" collapsed="false">
      <c r="A292" s="0" t="n">
        <v>291</v>
      </c>
      <c r="B292" s="4"/>
      <c r="F292" s="5"/>
      <c r="I292" s="5" t="str">
        <f aca="false">IF(F292="","",F292/G292)</f>
        <v/>
      </c>
      <c r="J292" s="4"/>
    </row>
    <row r="293" customFormat="false" ht="13.5" hidden="false" customHeight="false" outlineLevel="0" collapsed="false">
      <c r="A293" s="0" t="n">
        <v>292</v>
      </c>
      <c r="B293" s="4"/>
      <c r="F293" s="5"/>
      <c r="I293" s="5" t="str">
        <f aca="false">IF(F293="","",F293/G293)</f>
        <v/>
      </c>
      <c r="J293" s="4"/>
    </row>
    <row r="294" customFormat="false" ht="13.5" hidden="false" customHeight="false" outlineLevel="0" collapsed="false">
      <c r="A294" s="0" t="n">
        <v>293</v>
      </c>
      <c r="B294" s="4"/>
      <c r="F294" s="5"/>
      <c r="I294" s="5" t="str">
        <f aca="false">IF(F294="","",F294/G294)</f>
        <v/>
      </c>
      <c r="J294" s="4"/>
    </row>
    <row r="295" customFormat="false" ht="13.5" hidden="false" customHeight="false" outlineLevel="0" collapsed="false">
      <c r="A295" s="0" t="n">
        <v>294</v>
      </c>
      <c r="B295" s="4"/>
      <c r="F295" s="5"/>
      <c r="I295" s="5" t="str">
        <f aca="false">IF(F295="","",F295/G295)</f>
        <v/>
      </c>
      <c r="J295" s="4"/>
    </row>
    <row r="296" customFormat="false" ht="13.5" hidden="false" customHeight="false" outlineLevel="0" collapsed="false">
      <c r="A296" s="0" t="n">
        <v>295</v>
      </c>
      <c r="B296" s="4"/>
      <c r="F296" s="5"/>
      <c r="I296" s="5" t="str">
        <f aca="false">IF(F296="","",F296/G296)</f>
        <v/>
      </c>
      <c r="J296" s="4"/>
    </row>
    <row r="297" customFormat="false" ht="13.5" hidden="false" customHeight="false" outlineLevel="0" collapsed="false">
      <c r="A297" s="0" t="n">
        <v>296</v>
      </c>
      <c r="B297" s="4"/>
      <c r="F297" s="5"/>
      <c r="I297" s="5" t="str">
        <f aca="false">IF(F297="","",F297/G297)</f>
        <v/>
      </c>
      <c r="J297" s="4"/>
    </row>
    <row r="298" customFormat="false" ht="13.5" hidden="false" customHeight="false" outlineLevel="0" collapsed="false">
      <c r="A298" s="0" t="n">
        <v>297</v>
      </c>
      <c r="B298" s="4"/>
      <c r="F298" s="5"/>
      <c r="I298" s="5" t="str">
        <f aca="false">IF(F298="","",F298/G298)</f>
        <v/>
      </c>
      <c r="J298" s="4"/>
    </row>
    <row r="299" customFormat="false" ht="13.5" hidden="false" customHeight="false" outlineLevel="0" collapsed="false">
      <c r="A299" s="0" t="n">
        <v>298</v>
      </c>
      <c r="B299" s="4"/>
      <c r="F299" s="5"/>
      <c r="I299" s="5" t="str">
        <f aca="false">IF(F299="","",F299/G299)</f>
        <v/>
      </c>
      <c r="J299" s="4"/>
    </row>
    <row r="300" customFormat="false" ht="13.5" hidden="false" customHeight="false" outlineLevel="0" collapsed="false">
      <c r="A300" s="0" t="n">
        <v>299</v>
      </c>
      <c r="B300" s="4"/>
      <c r="F300" s="5"/>
      <c r="I300" s="5" t="str">
        <f aca="false">IF(F300="","",F300/G300)</f>
        <v/>
      </c>
      <c r="J300" s="4"/>
    </row>
    <row r="301" customFormat="false" ht="13.5" hidden="false" customHeight="false" outlineLevel="0" collapsed="false">
      <c r="A301" s="0" t="n">
        <v>300</v>
      </c>
      <c r="B301" s="4"/>
      <c r="F301" s="5"/>
      <c r="I301" s="5" t="str">
        <f aca="false">IF(F301="","",F301/G301)</f>
        <v/>
      </c>
      <c r="J301" s="4"/>
    </row>
    <row r="302" customFormat="false" ht="13.5" hidden="false" customHeight="false" outlineLevel="0" collapsed="false">
      <c r="A302" s="0" t="n">
        <v>301</v>
      </c>
      <c r="B302" s="4"/>
      <c r="F302" s="5"/>
      <c r="I302" s="5" t="str">
        <f aca="false">IF(F302="","",F302/G302)</f>
        <v/>
      </c>
      <c r="J302" s="4"/>
    </row>
    <row r="303" customFormat="false" ht="13.5" hidden="false" customHeight="false" outlineLevel="0" collapsed="false">
      <c r="A303" s="0" t="n">
        <v>302</v>
      </c>
      <c r="B303" s="4"/>
      <c r="F303" s="5"/>
      <c r="I303" s="5" t="str">
        <f aca="false">IF(F303="","",F303/G303)</f>
        <v/>
      </c>
      <c r="J303" s="4"/>
    </row>
    <row r="304" customFormat="false" ht="13.5" hidden="false" customHeight="false" outlineLevel="0" collapsed="false">
      <c r="A304" s="0" t="n">
        <v>303</v>
      </c>
      <c r="B304" s="4"/>
      <c r="F304" s="5"/>
      <c r="I304" s="5" t="str">
        <f aca="false">IF(F304="","",F304/G304)</f>
        <v/>
      </c>
      <c r="J304" s="4"/>
    </row>
    <row r="305" customFormat="false" ht="13.5" hidden="false" customHeight="false" outlineLevel="0" collapsed="false">
      <c r="A305" s="0" t="n">
        <v>304</v>
      </c>
      <c r="B305" s="4"/>
      <c r="F305" s="5"/>
      <c r="I305" s="5" t="str">
        <f aca="false">IF(F305="","",F305/G305)</f>
        <v/>
      </c>
      <c r="J305" s="4"/>
    </row>
    <row r="306" customFormat="false" ht="13.5" hidden="false" customHeight="false" outlineLevel="0" collapsed="false">
      <c r="A306" s="0" t="n">
        <v>305</v>
      </c>
      <c r="B306" s="4"/>
      <c r="F306" s="5"/>
      <c r="I306" s="5" t="str">
        <f aca="false">IF(F306="","",F306/G306)</f>
        <v/>
      </c>
      <c r="J306" s="4"/>
    </row>
    <row r="307" customFormat="false" ht="13.5" hidden="false" customHeight="false" outlineLevel="0" collapsed="false">
      <c r="A307" s="0" t="n">
        <v>306</v>
      </c>
      <c r="B307" s="4"/>
      <c r="F307" s="5"/>
      <c r="I307" s="5" t="str">
        <f aca="false">IF(F307="","",F307/G307)</f>
        <v/>
      </c>
      <c r="J307" s="4"/>
    </row>
    <row r="308" customFormat="false" ht="13.5" hidden="false" customHeight="false" outlineLevel="0" collapsed="false">
      <c r="A308" s="0" t="n">
        <v>307</v>
      </c>
      <c r="B308" s="4"/>
      <c r="F308" s="5"/>
      <c r="I308" s="5" t="str">
        <f aca="false">IF(F308="","",F308/G308)</f>
        <v/>
      </c>
      <c r="J308" s="4"/>
    </row>
    <row r="309" customFormat="false" ht="13.5" hidden="false" customHeight="false" outlineLevel="0" collapsed="false">
      <c r="A309" s="0" t="n">
        <v>308</v>
      </c>
      <c r="B309" s="4"/>
      <c r="F309" s="5"/>
      <c r="I309" s="5" t="str">
        <f aca="false">IF(F309="","",F309/G309)</f>
        <v/>
      </c>
      <c r="J309" s="4"/>
    </row>
    <row r="310" customFormat="false" ht="13.5" hidden="false" customHeight="false" outlineLevel="0" collapsed="false">
      <c r="A310" s="0" t="n">
        <v>309</v>
      </c>
      <c r="B310" s="4"/>
      <c r="F310" s="5"/>
      <c r="I310" s="5" t="str">
        <f aca="false">IF(F310="","",F310/G310)</f>
        <v/>
      </c>
      <c r="J310" s="4"/>
    </row>
    <row r="311" customFormat="false" ht="13.5" hidden="false" customHeight="false" outlineLevel="0" collapsed="false">
      <c r="A311" s="0" t="n">
        <v>310</v>
      </c>
      <c r="B311" s="4"/>
      <c r="F311" s="5"/>
      <c r="I311" s="5" t="str">
        <f aca="false">IF(F311="","",F311/G311)</f>
        <v/>
      </c>
      <c r="J311" s="4"/>
    </row>
    <row r="312" customFormat="false" ht="13.5" hidden="false" customHeight="false" outlineLevel="0" collapsed="false">
      <c r="A312" s="0" t="n">
        <v>311</v>
      </c>
      <c r="B312" s="4"/>
      <c r="F312" s="5"/>
      <c r="I312" s="5" t="str">
        <f aca="false">IF(F312="","",F312/G312)</f>
        <v/>
      </c>
      <c r="J312" s="4"/>
    </row>
    <row r="313" customFormat="false" ht="13.5" hidden="false" customHeight="false" outlineLevel="0" collapsed="false">
      <c r="A313" s="0" t="n">
        <v>312</v>
      </c>
      <c r="B313" s="4"/>
      <c r="F313" s="5"/>
      <c r="I313" s="5" t="str">
        <f aca="false">IF(F313="","",F313/G313)</f>
        <v/>
      </c>
      <c r="J313" s="4"/>
    </row>
    <row r="314" customFormat="false" ht="13.5" hidden="false" customHeight="false" outlineLevel="0" collapsed="false">
      <c r="A314" s="0" t="n">
        <v>313</v>
      </c>
      <c r="B314" s="4"/>
      <c r="F314" s="5"/>
      <c r="I314" s="5" t="str">
        <f aca="false">IF(F314="","",F314/G314)</f>
        <v/>
      </c>
      <c r="J314" s="4"/>
    </row>
    <row r="315" customFormat="false" ht="13.5" hidden="false" customHeight="false" outlineLevel="0" collapsed="false">
      <c r="A315" s="0" t="n">
        <v>314</v>
      </c>
      <c r="B315" s="4"/>
      <c r="F315" s="5"/>
      <c r="I315" s="5" t="str">
        <f aca="false">IF(F315="","",F315/G315)</f>
        <v/>
      </c>
      <c r="J315" s="4"/>
    </row>
    <row r="316" customFormat="false" ht="13.5" hidden="false" customHeight="false" outlineLevel="0" collapsed="false">
      <c r="A316" s="0" t="n">
        <v>315</v>
      </c>
      <c r="B316" s="4"/>
      <c r="F316" s="5"/>
      <c r="I316" s="5" t="str">
        <f aca="false">IF(F316="","",F316/G316)</f>
        <v/>
      </c>
      <c r="J316" s="4"/>
    </row>
    <row r="317" customFormat="false" ht="13.5" hidden="false" customHeight="false" outlineLevel="0" collapsed="false">
      <c r="A317" s="0" t="n">
        <v>316</v>
      </c>
      <c r="B317" s="4"/>
      <c r="F317" s="5"/>
      <c r="I317" s="5" t="str">
        <f aca="false">IF(F317="","",F317/G317)</f>
        <v/>
      </c>
      <c r="J317" s="4"/>
    </row>
    <row r="318" customFormat="false" ht="13.5" hidden="false" customHeight="false" outlineLevel="0" collapsed="false">
      <c r="A318" s="0" t="n">
        <v>317</v>
      </c>
      <c r="B318" s="4"/>
      <c r="F318" s="5"/>
      <c r="I318" s="5" t="str">
        <f aca="false">IF(F318="","",F318/G318)</f>
        <v/>
      </c>
      <c r="J318" s="4"/>
    </row>
    <row r="319" customFormat="false" ht="13.5" hidden="false" customHeight="false" outlineLevel="0" collapsed="false">
      <c r="A319" s="0" t="n">
        <v>318</v>
      </c>
      <c r="B319" s="4"/>
      <c r="F319" s="5"/>
      <c r="I319" s="5" t="str">
        <f aca="false">IF(F319="","",F319/G319)</f>
        <v/>
      </c>
      <c r="J319" s="4"/>
    </row>
    <row r="320" customFormat="false" ht="13.5" hidden="false" customHeight="false" outlineLevel="0" collapsed="false">
      <c r="A320" s="0" t="n">
        <v>319</v>
      </c>
      <c r="B320" s="4"/>
      <c r="F320" s="5"/>
      <c r="I320" s="5" t="str">
        <f aca="false">IF(F320="","",F320/G320)</f>
        <v/>
      </c>
      <c r="J320" s="4"/>
    </row>
    <row r="321" customFormat="false" ht="13.5" hidden="false" customHeight="false" outlineLevel="0" collapsed="false">
      <c r="A321" s="0" t="n">
        <v>320</v>
      </c>
      <c r="B321" s="4"/>
      <c r="F321" s="5"/>
      <c r="I321" s="5" t="str">
        <f aca="false">IF(F321="","",F321/G321)</f>
        <v/>
      </c>
      <c r="J321" s="4"/>
    </row>
    <row r="322" customFormat="false" ht="13.5" hidden="false" customHeight="false" outlineLevel="0" collapsed="false">
      <c r="A322" s="0" t="n">
        <v>321</v>
      </c>
      <c r="B322" s="4"/>
      <c r="F322" s="5"/>
      <c r="I322" s="5" t="str">
        <f aca="false">IF(F322="","",F322/G322)</f>
        <v/>
      </c>
      <c r="J322" s="4"/>
    </row>
    <row r="323" customFormat="false" ht="13.5" hidden="false" customHeight="false" outlineLevel="0" collapsed="false">
      <c r="A323" s="0" t="n">
        <v>322</v>
      </c>
      <c r="B323" s="4"/>
      <c r="F323" s="5"/>
      <c r="I323" s="5" t="str">
        <f aca="false">IF(F323="","",F323/G323)</f>
        <v/>
      </c>
      <c r="J323" s="4"/>
    </row>
    <row r="324" customFormat="false" ht="13.5" hidden="false" customHeight="false" outlineLevel="0" collapsed="false">
      <c r="A324" s="0" t="n">
        <v>323</v>
      </c>
      <c r="B324" s="4"/>
      <c r="F324" s="5"/>
      <c r="I324" s="5" t="str">
        <f aca="false">IF(F324="","",F324/G324)</f>
        <v/>
      </c>
      <c r="J324" s="4"/>
    </row>
    <row r="325" customFormat="false" ht="13.5" hidden="false" customHeight="false" outlineLevel="0" collapsed="false">
      <c r="A325" s="0" t="n">
        <v>324</v>
      </c>
      <c r="B325" s="4"/>
      <c r="F325" s="5"/>
      <c r="I325" s="5" t="str">
        <f aca="false">IF(F325="","",F325/G325)</f>
        <v/>
      </c>
      <c r="J325" s="4"/>
    </row>
    <row r="326" customFormat="false" ht="13.5" hidden="false" customHeight="false" outlineLevel="0" collapsed="false">
      <c r="A326" s="0" t="n">
        <v>325</v>
      </c>
      <c r="B326" s="4"/>
      <c r="F326" s="5"/>
      <c r="I326" s="5" t="str">
        <f aca="false">IF(F326="","",F326/G326)</f>
        <v/>
      </c>
      <c r="J326" s="4"/>
    </row>
    <row r="327" customFormat="false" ht="13.5" hidden="false" customHeight="false" outlineLevel="0" collapsed="false">
      <c r="A327" s="0" t="n">
        <v>326</v>
      </c>
      <c r="B327" s="4"/>
      <c r="F327" s="5"/>
      <c r="I327" s="5" t="str">
        <f aca="false">IF(F327="","",F327/G327)</f>
        <v/>
      </c>
      <c r="J327" s="4"/>
    </row>
    <row r="328" customFormat="false" ht="13.5" hidden="false" customHeight="false" outlineLevel="0" collapsed="false">
      <c r="A328" s="0" t="n">
        <v>327</v>
      </c>
      <c r="B328" s="4"/>
      <c r="F328" s="5"/>
      <c r="I328" s="5" t="str">
        <f aca="false">IF(F328="","",F328/G328)</f>
        <v/>
      </c>
      <c r="J328" s="4"/>
    </row>
    <row r="329" customFormat="false" ht="13.5" hidden="false" customHeight="false" outlineLevel="0" collapsed="false">
      <c r="A329" s="0" t="n">
        <v>328</v>
      </c>
      <c r="B329" s="4"/>
      <c r="F329" s="5"/>
      <c r="I329" s="5" t="str">
        <f aca="false">IF(F329="","",F329/G329)</f>
        <v/>
      </c>
      <c r="J329" s="4"/>
    </row>
    <row r="330" customFormat="false" ht="13.5" hidden="false" customHeight="false" outlineLevel="0" collapsed="false">
      <c r="A330" s="0" t="n">
        <v>329</v>
      </c>
      <c r="B330" s="4"/>
      <c r="F330" s="5"/>
      <c r="I330" s="5" t="str">
        <f aca="false">IF(F330="","",F330/G330)</f>
        <v/>
      </c>
      <c r="J330" s="4"/>
    </row>
    <row r="331" customFormat="false" ht="13.5" hidden="false" customHeight="false" outlineLevel="0" collapsed="false">
      <c r="A331" s="0" t="n">
        <v>330</v>
      </c>
      <c r="B331" s="4"/>
      <c r="F331" s="5"/>
      <c r="I331" s="5" t="str">
        <f aca="false">IF(F331="","",F331/G331)</f>
        <v/>
      </c>
      <c r="J331" s="4"/>
    </row>
    <row r="332" customFormat="false" ht="13.5" hidden="false" customHeight="false" outlineLevel="0" collapsed="false">
      <c r="A332" s="0" t="n">
        <v>331</v>
      </c>
      <c r="B332" s="4"/>
      <c r="F332" s="5"/>
      <c r="I332" s="5" t="str">
        <f aca="false">IF(F332="","",F332/G332)</f>
        <v/>
      </c>
      <c r="J332" s="4"/>
    </row>
    <row r="333" customFormat="false" ht="13.5" hidden="false" customHeight="false" outlineLevel="0" collapsed="false">
      <c r="A333" s="0" t="n">
        <v>332</v>
      </c>
      <c r="B333" s="4"/>
      <c r="F333" s="5"/>
      <c r="I333" s="5" t="str">
        <f aca="false">IF(F333="","",F333/G333)</f>
        <v/>
      </c>
      <c r="J333" s="4"/>
    </row>
    <row r="334" customFormat="false" ht="13.5" hidden="false" customHeight="false" outlineLevel="0" collapsed="false">
      <c r="A334" s="0" t="n">
        <v>333</v>
      </c>
      <c r="B334" s="4"/>
      <c r="F334" s="5"/>
      <c r="I334" s="5" t="str">
        <f aca="false">IF(F334="","",F334/G334)</f>
        <v/>
      </c>
      <c r="J334" s="4"/>
    </row>
    <row r="335" customFormat="false" ht="13.5" hidden="false" customHeight="false" outlineLevel="0" collapsed="false">
      <c r="A335" s="0" t="n">
        <v>334</v>
      </c>
      <c r="B335" s="4"/>
      <c r="F335" s="5"/>
      <c r="I335" s="5" t="str">
        <f aca="false">IF(F335="","",F335/G335)</f>
        <v/>
      </c>
      <c r="J335" s="4"/>
    </row>
    <row r="336" customFormat="false" ht="13.5" hidden="false" customHeight="false" outlineLevel="0" collapsed="false">
      <c r="A336" s="0" t="n">
        <v>335</v>
      </c>
      <c r="B336" s="4"/>
      <c r="F336" s="5"/>
      <c r="I336" s="5" t="str">
        <f aca="false">IF(F336="","",F336/G336)</f>
        <v/>
      </c>
      <c r="J336" s="4"/>
    </row>
    <row r="337" customFormat="false" ht="13.5" hidden="false" customHeight="false" outlineLevel="0" collapsed="false">
      <c r="A337" s="0" t="n">
        <v>336</v>
      </c>
      <c r="B337" s="4"/>
      <c r="F337" s="5"/>
      <c r="I337" s="5" t="str">
        <f aca="false">IF(F337="","",F337/G337)</f>
        <v/>
      </c>
      <c r="J337" s="4"/>
    </row>
    <row r="338" customFormat="false" ht="13.5" hidden="false" customHeight="false" outlineLevel="0" collapsed="false">
      <c r="A338" s="0" t="n">
        <v>337</v>
      </c>
      <c r="B338" s="4"/>
      <c r="F338" s="5"/>
      <c r="I338" s="5" t="str">
        <f aca="false">IF(F338="","",F338/G338)</f>
        <v/>
      </c>
      <c r="J338" s="4"/>
    </row>
    <row r="339" customFormat="false" ht="13.5" hidden="false" customHeight="false" outlineLevel="0" collapsed="false">
      <c r="A339" s="0" t="n">
        <v>338</v>
      </c>
      <c r="B339" s="4"/>
      <c r="F339" s="5"/>
      <c r="I339" s="5" t="str">
        <f aca="false">IF(F339="","",F339/G339)</f>
        <v/>
      </c>
      <c r="J339" s="4"/>
    </row>
    <row r="340" customFormat="false" ht="13.5" hidden="false" customHeight="false" outlineLevel="0" collapsed="false">
      <c r="A340" s="0" t="n">
        <v>339</v>
      </c>
      <c r="B340" s="4"/>
      <c r="F340" s="5"/>
      <c r="I340" s="5" t="str">
        <f aca="false">IF(F340="","",F340/G340)</f>
        <v/>
      </c>
      <c r="J340" s="4"/>
    </row>
    <row r="341" customFormat="false" ht="13.5" hidden="false" customHeight="false" outlineLevel="0" collapsed="false">
      <c r="A341" s="0" t="n">
        <v>340</v>
      </c>
      <c r="B341" s="4"/>
      <c r="F341" s="5"/>
      <c r="I341" s="5" t="str">
        <f aca="false">IF(F341="","",F341/G341)</f>
        <v/>
      </c>
      <c r="J341" s="4"/>
    </row>
    <row r="342" customFormat="false" ht="13.5" hidden="false" customHeight="false" outlineLevel="0" collapsed="false">
      <c r="A342" s="0" t="n">
        <v>341</v>
      </c>
      <c r="B342" s="4"/>
      <c r="F342" s="5"/>
      <c r="I342" s="5" t="str">
        <f aca="false">IF(F342="","",F342/G342)</f>
        <v/>
      </c>
      <c r="J342" s="4"/>
    </row>
    <row r="343" customFormat="false" ht="13.5" hidden="false" customHeight="false" outlineLevel="0" collapsed="false">
      <c r="A343" s="0" t="n">
        <v>342</v>
      </c>
      <c r="B343" s="4"/>
      <c r="F343" s="5"/>
      <c r="I343" s="5" t="str">
        <f aca="false">IF(F343="","",F343/G343)</f>
        <v/>
      </c>
      <c r="J343" s="4"/>
    </row>
    <row r="344" customFormat="false" ht="13.5" hidden="false" customHeight="false" outlineLevel="0" collapsed="false">
      <c r="A344" s="0" t="n">
        <v>343</v>
      </c>
      <c r="B344" s="4"/>
      <c r="F344" s="5"/>
      <c r="I344" s="5" t="str">
        <f aca="false">IF(F344="","",F344/G344)</f>
        <v/>
      </c>
      <c r="J344" s="4"/>
    </row>
    <row r="345" customFormat="false" ht="13.5" hidden="false" customHeight="false" outlineLevel="0" collapsed="false">
      <c r="A345" s="0" t="n">
        <v>344</v>
      </c>
      <c r="B345" s="4"/>
      <c r="F345" s="5"/>
      <c r="I345" s="5" t="str">
        <f aca="false">IF(F345="","",F345/G345)</f>
        <v/>
      </c>
      <c r="J345" s="4"/>
    </row>
    <row r="346" customFormat="false" ht="13.5" hidden="false" customHeight="false" outlineLevel="0" collapsed="false">
      <c r="A346" s="0" t="n">
        <v>345</v>
      </c>
      <c r="B346" s="4"/>
      <c r="F346" s="5"/>
      <c r="I346" s="5" t="str">
        <f aca="false">IF(F346="","",F346/G346)</f>
        <v/>
      </c>
      <c r="J346" s="4"/>
    </row>
    <row r="347" customFormat="false" ht="13.5" hidden="false" customHeight="false" outlineLevel="0" collapsed="false">
      <c r="A347" s="0" t="n">
        <v>346</v>
      </c>
      <c r="B347" s="4"/>
      <c r="F347" s="5"/>
      <c r="I347" s="5" t="str">
        <f aca="false">IF(F347="","",F347/G347)</f>
        <v/>
      </c>
      <c r="J347" s="4"/>
    </row>
    <row r="348" customFormat="false" ht="13.5" hidden="false" customHeight="false" outlineLevel="0" collapsed="false">
      <c r="A348" s="0" t="n">
        <v>347</v>
      </c>
      <c r="B348" s="4"/>
      <c r="F348" s="5"/>
      <c r="I348" s="5" t="str">
        <f aca="false">IF(F348="","",F348/G348)</f>
        <v/>
      </c>
      <c r="J348" s="4"/>
    </row>
    <row r="349" customFormat="false" ht="13.5" hidden="false" customHeight="false" outlineLevel="0" collapsed="false">
      <c r="A349" s="0" t="n">
        <v>348</v>
      </c>
      <c r="B349" s="4"/>
      <c r="F349" s="5"/>
      <c r="I349" s="5" t="str">
        <f aca="false">IF(F349="","",F349/G349)</f>
        <v/>
      </c>
      <c r="J349" s="4"/>
    </row>
    <row r="350" customFormat="false" ht="13.5" hidden="false" customHeight="false" outlineLevel="0" collapsed="false">
      <c r="A350" s="0" t="n">
        <v>349</v>
      </c>
      <c r="B350" s="4"/>
      <c r="F350" s="5"/>
      <c r="I350" s="5" t="str">
        <f aca="false">IF(F350="","",F350/G350)</f>
        <v/>
      </c>
      <c r="J350" s="4"/>
    </row>
    <row r="351" customFormat="false" ht="13.5" hidden="false" customHeight="false" outlineLevel="0" collapsed="false">
      <c r="A351" s="0" t="n">
        <v>350</v>
      </c>
      <c r="B351" s="4"/>
      <c r="F351" s="5"/>
      <c r="I351" s="5" t="str">
        <f aca="false">IF(F351="","",F351/G351)</f>
        <v/>
      </c>
      <c r="J351" s="4"/>
    </row>
    <row r="352" customFormat="false" ht="13.5" hidden="false" customHeight="false" outlineLevel="0" collapsed="false">
      <c r="A352" s="0" t="n">
        <v>351</v>
      </c>
      <c r="B352" s="4"/>
      <c r="F352" s="5"/>
      <c r="I352" s="5" t="str">
        <f aca="false">IF(F352="","",F352/G352)</f>
        <v/>
      </c>
      <c r="J352" s="4"/>
    </row>
    <row r="353" customFormat="false" ht="13.5" hidden="false" customHeight="false" outlineLevel="0" collapsed="false">
      <c r="A353" s="0" t="n">
        <v>352</v>
      </c>
      <c r="B353" s="4"/>
      <c r="F353" s="5"/>
      <c r="I353" s="5" t="str">
        <f aca="false">IF(F353="","",F353/G353)</f>
        <v/>
      </c>
      <c r="J353" s="4"/>
    </row>
    <row r="354" customFormat="false" ht="13.5" hidden="false" customHeight="false" outlineLevel="0" collapsed="false">
      <c r="A354" s="0" t="n">
        <v>353</v>
      </c>
      <c r="B354" s="4"/>
      <c r="F354" s="5"/>
      <c r="I354" s="5" t="str">
        <f aca="false">IF(F354="","",F354/G354)</f>
        <v/>
      </c>
      <c r="J354" s="4"/>
    </row>
    <row r="355" customFormat="false" ht="13.5" hidden="false" customHeight="false" outlineLevel="0" collapsed="false">
      <c r="A355" s="0" t="n">
        <v>354</v>
      </c>
      <c r="B355" s="4"/>
      <c r="F355" s="5"/>
      <c r="I355" s="5" t="str">
        <f aca="false">IF(F355="","",F355/G355)</f>
        <v/>
      </c>
      <c r="J355" s="4"/>
    </row>
    <row r="356" customFormat="false" ht="13.5" hidden="false" customHeight="false" outlineLevel="0" collapsed="false">
      <c r="A356" s="0" t="n">
        <v>355</v>
      </c>
      <c r="B356" s="4"/>
      <c r="F356" s="5"/>
      <c r="I356" s="5" t="str">
        <f aca="false">IF(F356="","",F356/G356)</f>
        <v/>
      </c>
      <c r="J356" s="4"/>
    </row>
    <row r="357" customFormat="false" ht="13.5" hidden="false" customHeight="false" outlineLevel="0" collapsed="false">
      <c r="A357" s="0" t="n">
        <v>356</v>
      </c>
      <c r="B357" s="4"/>
      <c r="F357" s="5"/>
      <c r="I357" s="5" t="str">
        <f aca="false">IF(F357="","",F357/G357)</f>
        <v/>
      </c>
      <c r="J357" s="4"/>
    </row>
    <row r="358" customFormat="false" ht="13.5" hidden="false" customHeight="false" outlineLevel="0" collapsed="false">
      <c r="A358" s="0" t="n">
        <v>357</v>
      </c>
      <c r="B358" s="4"/>
      <c r="F358" s="5"/>
      <c r="I358" s="5" t="str">
        <f aca="false">IF(F358="","",F358/G358)</f>
        <v/>
      </c>
      <c r="J358" s="4"/>
    </row>
    <row r="359" customFormat="false" ht="13.5" hidden="false" customHeight="false" outlineLevel="0" collapsed="false">
      <c r="A359" s="0" t="n">
        <v>358</v>
      </c>
      <c r="B359" s="4"/>
      <c r="F359" s="5"/>
      <c r="I359" s="5" t="str">
        <f aca="false">IF(F359="","",F359/G359)</f>
        <v/>
      </c>
      <c r="J359" s="4"/>
    </row>
    <row r="360" customFormat="false" ht="13.5" hidden="false" customHeight="false" outlineLevel="0" collapsed="false">
      <c r="A360" s="0" t="n">
        <v>359</v>
      </c>
      <c r="B360" s="4"/>
      <c r="F360" s="5"/>
      <c r="I360" s="5" t="str">
        <f aca="false">IF(F360="","",F360/G360)</f>
        <v/>
      </c>
      <c r="J360" s="4"/>
    </row>
    <row r="361" customFormat="false" ht="13.5" hidden="false" customHeight="false" outlineLevel="0" collapsed="false">
      <c r="A361" s="0" t="n">
        <v>360</v>
      </c>
      <c r="B361" s="4"/>
      <c r="F361" s="5"/>
      <c r="I361" s="5" t="str">
        <f aca="false">IF(F361="","",F361/G361)</f>
        <v/>
      </c>
      <c r="J361" s="4"/>
    </row>
    <row r="362" customFormat="false" ht="13.5" hidden="false" customHeight="false" outlineLevel="0" collapsed="false">
      <c r="A362" s="0" t="n">
        <v>361</v>
      </c>
      <c r="B362" s="4"/>
      <c r="F362" s="5"/>
      <c r="I362" s="5" t="str">
        <f aca="false">IF(F362="","",F362/G362)</f>
        <v/>
      </c>
      <c r="J362" s="4"/>
    </row>
    <row r="363" customFormat="false" ht="13.5" hidden="false" customHeight="false" outlineLevel="0" collapsed="false">
      <c r="A363" s="0" t="n">
        <v>362</v>
      </c>
      <c r="B363" s="4"/>
      <c r="F363" s="5"/>
      <c r="I363" s="5" t="str">
        <f aca="false">IF(F363="","",F363/G363)</f>
        <v/>
      </c>
      <c r="J363" s="4"/>
    </row>
    <row r="364" customFormat="false" ht="13.5" hidden="false" customHeight="false" outlineLevel="0" collapsed="false">
      <c r="A364" s="0" t="n">
        <v>363</v>
      </c>
      <c r="B364" s="4"/>
      <c r="F364" s="5"/>
      <c r="I364" s="5" t="str">
        <f aca="false">IF(F364="","",F364/G364)</f>
        <v/>
      </c>
      <c r="J364" s="4"/>
    </row>
    <row r="365" customFormat="false" ht="13.5" hidden="false" customHeight="false" outlineLevel="0" collapsed="false">
      <c r="A365" s="0" t="n">
        <v>364</v>
      </c>
      <c r="B365" s="4"/>
      <c r="F365" s="5"/>
      <c r="I365" s="5" t="str">
        <f aca="false">IF(F365="","",F365/G365)</f>
        <v/>
      </c>
      <c r="J365" s="4"/>
    </row>
    <row r="366" customFormat="false" ht="13.5" hidden="false" customHeight="false" outlineLevel="0" collapsed="false">
      <c r="A366" s="0" t="n">
        <v>365</v>
      </c>
      <c r="B366" s="4"/>
      <c r="F366" s="5"/>
      <c r="I366" s="5" t="str">
        <f aca="false">IF(F366="","",F366/G366)</f>
        <v/>
      </c>
      <c r="J366" s="4"/>
    </row>
    <row r="367" customFormat="false" ht="13.5" hidden="false" customHeight="false" outlineLevel="0" collapsed="false">
      <c r="A367" s="0" t="n">
        <v>366</v>
      </c>
      <c r="B367" s="4"/>
      <c r="F367" s="5"/>
      <c r="I367" s="5" t="str">
        <f aca="false">IF(F367="","",F367/G367)</f>
        <v/>
      </c>
      <c r="J367" s="4"/>
    </row>
    <row r="368" customFormat="false" ht="13.5" hidden="false" customHeight="false" outlineLevel="0" collapsed="false">
      <c r="A368" s="0" t="n">
        <v>367</v>
      </c>
      <c r="B368" s="4"/>
      <c r="F368" s="5"/>
      <c r="I368" s="5" t="str">
        <f aca="false">IF(F368="","",F368/G368)</f>
        <v/>
      </c>
      <c r="J368" s="4"/>
    </row>
    <row r="369" customFormat="false" ht="13.5" hidden="false" customHeight="false" outlineLevel="0" collapsed="false">
      <c r="A369" s="0" t="n">
        <v>368</v>
      </c>
      <c r="B369" s="4"/>
      <c r="F369" s="5"/>
      <c r="I369" s="5" t="str">
        <f aca="false">IF(F369="","",F369/G369)</f>
        <v/>
      </c>
      <c r="J369" s="4"/>
    </row>
    <row r="370" customFormat="false" ht="13.5" hidden="false" customHeight="false" outlineLevel="0" collapsed="false">
      <c r="A370" s="0" t="n">
        <v>369</v>
      </c>
      <c r="B370" s="4"/>
      <c r="F370" s="5"/>
      <c r="I370" s="5" t="str">
        <f aca="false">IF(F370="","",F370/G370)</f>
        <v/>
      </c>
      <c r="J370" s="4"/>
    </row>
    <row r="371" customFormat="false" ht="13.5" hidden="false" customHeight="false" outlineLevel="0" collapsed="false">
      <c r="A371" s="0" t="n">
        <v>370</v>
      </c>
      <c r="B371" s="4"/>
      <c r="F371" s="5"/>
      <c r="I371" s="5" t="str">
        <f aca="false">IF(F371="","",F371/G371)</f>
        <v/>
      </c>
      <c r="J371" s="4"/>
    </row>
    <row r="372" customFormat="false" ht="13.5" hidden="false" customHeight="false" outlineLevel="0" collapsed="false">
      <c r="A372" s="0" t="n">
        <v>371</v>
      </c>
      <c r="B372" s="4"/>
      <c r="F372" s="5"/>
      <c r="I372" s="5" t="str">
        <f aca="false">IF(F372="","",F372/G372)</f>
        <v/>
      </c>
      <c r="J372" s="4"/>
    </row>
    <row r="373" customFormat="false" ht="13.5" hidden="false" customHeight="false" outlineLevel="0" collapsed="false">
      <c r="A373" s="0" t="n">
        <v>372</v>
      </c>
      <c r="B373" s="4"/>
      <c r="F373" s="5"/>
      <c r="I373" s="5" t="str">
        <f aca="false">IF(F373="","",F373/G373)</f>
        <v/>
      </c>
      <c r="J373" s="4"/>
    </row>
    <row r="374" customFormat="false" ht="13.5" hidden="false" customHeight="false" outlineLevel="0" collapsed="false">
      <c r="A374" s="0" t="n">
        <v>373</v>
      </c>
      <c r="B374" s="4"/>
      <c r="F374" s="5"/>
      <c r="I374" s="5" t="str">
        <f aca="false">IF(F374="","",F374/G374)</f>
        <v/>
      </c>
      <c r="J374" s="4"/>
    </row>
    <row r="375" customFormat="false" ht="13.5" hidden="false" customHeight="false" outlineLevel="0" collapsed="false">
      <c r="A375" s="0" t="n">
        <v>374</v>
      </c>
      <c r="B375" s="4"/>
      <c r="F375" s="5"/>
      <c r="I375" s="5" t="str">
        <f aca="false">IF(F375="","",F375/G375)</f>
        <v/>
      </c>
      <c r="J375" s="4"/>
    </row>
    <row r="376" customFormat="false" ht="13.5" hidden="false" customHeight="false" outlineLevel="0" collapsed="false">
      <c r="A376" s="0" t="n">
        <v>375</v>
      </c>
      <c r="B376" s="4"/>
      <c r="F376" s="5"/>
      <c r="I376" s="5" t="str">
        <f aca="false">IF(F376="","",F376/G376)</f>
        <v/>
      </c>
      <c r="J376" s="4"/>
    </row>
    <row r="377" customFormat="false" ht="13.5" hidden="false" customHeight="false" outlineLevel="0" collapsed="false">
      <c r="A377" s="0" t="n">
        <v>376</v>
      </c>
      <c r="B377" s="4"/>
      <c r="F377" s="5"/>
      <c r="I377" s="5" t="str">
        <f aca="false">IF(F377="","",F377/G377)</f>
        <v/>
      </c>
      <c r="J377" s="4"/>
    </row>
    <row r="378" customFormat="false" ht="13.5" hidden="false" customHeight="false" outlineLevel="0" collapsed="false">
      <c r="A378" s="0" t="n">
        <v>377</v>
      </c>
      <c r="B378" s="4"/>
      <c r="F378" s="5"/>
      <c r="I378" s="5" t="str">
        <f aca="false">IF(F378="","",F378/G378)</f>
        <v/>
      </c>
      <c r="J378" s="4"/>
    </row>
    <row r="379" customFormat="false" ht="13.5" hidden="false" customHeight="false" outlineLevel="0" collapsed="false">
      <c r="A379" s="0" t="n">
        <v>378</v>
      </c>
      <c r="B379" s="4"/>
      <c r="F379" s="5"/>
      <c r="I379" s="5" t="str">
        <f aca="false">IF(F379="","",F379/G379)</f>
        <v/>
      </c>
      <c r="J379" s="4"/>
    </row>
    <row r="380" customFormat="false" ht="13.5" hidden="false" customHeight="false" outlineLevel="0" collapsed="false">
      <c r="A380" s="0" t="n">
        <v>379</v>
      </c>
      <c r="B380" s="4"/>
      <c r="F380" s="5"/>
      <c r="I380" s="5" t="str">
        <f aca="false">IF(F380="","",F380/G380)</f>
        <v/>
      </c>
      <c r="J380" s="4"/>
    </row>
    <row r="381" customFormat="false" ht="13.5" hidden="false" customHeight="false" outlineLevel="0" collapsed="false">
      <c r="A381" s="0" t="n">
        <v>380</v>
      </c>
      <c r="B381" s="4"/>
      <c r="F381" s="5"/>
      <c r="I381" s="5" t="str">
        <f aca="false">IF(F381="","",F381/G381)</f>
        <v/>
      </c>
      <c r="J381" s="4"/>
    </row>
    <row r="382" customFormat="false" ht="13.5" hidden="false" customHeight="false" outlineLevel="0" collapsed="false">
      <c r="A382" s="0" t="n">
        <v>381</v>
      </c>
      <c r="B382" s="4"/>
      <c r="F382" s="5"/>
      <c r="I382" s="5" t="str">
        <f aca="false">IF(F382="","",F382/G382)</f>
        <v/>
      </c>
      <c r="J382" s="4"/>
    </row>
    <row r="383" customFormat="false" ht="13.5" hidden="false" customHeight="false" outlineLevel="0" collapsed="false">
      <c r="A383" s="0" t="n">
        <v>382</v>
      </c>
      <c r="B383" s="4"/>
      <c r="F383" s="5"/>
      <c r="I383" s="5" t="str">
        <f aca="false">IF(F383="","",F383/G383)</f>
        <v/>
      </c>
      <c r="J383" s="4"/>
    </row>
    <row r="384" customFormat="false" ht="13.5" hidden="false" customHeight="false" outlineLevel="0" collapsed="false">
      <c r="A384" s="0" t="n">
        <v>383</v>
      </c>
      <c r="B384" s="4"/>
      <c r="F384" s="5"/>
      <c r="I384" s="5" t="str">
        <f aca="false">IF(F384="","",F384/G384)</f>
        <v/>
      </c>
      <c r="J384" s="4"/>
    </row>
    <row r="385" customFormat="false" ht="13.5" hidden="false" customHeight="false" outlineLevel="0" collapsed="false">
      <c r="A385" s="0" t="n">
        <v>384</v>
      </c>
      <c r="B385" s="4"/>
      <c r="F385" s="5"/>
      <c r="I385" s="5" t="str">
        <f aca="false">IF(F385="","",F385/G385)</f>
        <v/>
      </c>
      <c r="J385" s="4"/>
    </row>
    <row r="386" customFormat="false" ht="13.5" hidden="false" customHeight="false" outlineLevel="0" collapsed="false">
      <c r="A386" s="0" t="n">
        <v>385</v>
      </c>
      <c r="B386" s="4"/>
      <c r="F386" s="5"/>
      <c r="I386" s="5" t="str">
        <f aca="false">IF(F386="","",F386/G386)</f>
        <v/>
      </c>
      <c r="J386" s="4"/>
    </row>
    <row r="387" customFormat="false" ht="13.5" hidden="false" customHeight="false" outlineLevel="0" collapsed="false">
      <c r="A387" s="0" t="n">
        <v>386</v>
      </c>
      <c r="B387" s="4"/>
      <c r="F387" s="5"/>
      <c r="I387" s="5" t="str">
        <f aca="false">IF(F387="","",F387/G387)</f>
        <v/>
      </c>
      <c r="J387" s="4"/>
    </row>
    <row r="388" customFormat="false" ht="13.5" hidden="false" customHeight="false" outlineLevel="0" collapsed="false">
      <c r="A388" s="0" t="n">
        <v>387</v>
      </c>
      <c r="B388" s="4"/>
      <c r="F388" s="5"/>
      <c r="I388" s="5" t="str">
        <f aca="false">IF(F388="","",F388/G388)</f>
        <v/>
      </c>
      <c r="J388" s="4"/>
    </row>
    <row r="389" customFormat="false" ht="13.5" hidden="false" customHeight="false" outlineLevel="0" collapsed="false">
      <c r="A389" s="0" t="n">
        <v>388</v>
      </c>
      <c r="B389" s="4"/>
      <c r="F389" s="5"/>
      <c r="I389" s="5" t="str">
        <f aca="false">IF(F389="","",F389/G389)</f>
        <v/>
      </c>
      <c r="J389" s="4"/>
    </row>
    <row r="390" customFormat="false" ht="13.5" hidden="false" customHeight="false" outlineLevel="0" collapsed="false">
      <c r="A390" s="0" t="n">
        <v>389</v>
      </c>
      <c r="B390" s="4"/>
      <c r="F390" s="5"/>
      <c r="I390" s="5" t="str">
        <f aca="false">IF(F390="","",F390/G390)</f>
        <v/>
      </c>
      <c r="J390" s="4"/>
    </row>
    <row r="391" customFormat="false" ht="13.5" hidden="false" customHeight="false" outlineLevel="0" collapsed="false">
      <c r="A391" s="0" t="n">
        <v>390</v>
      </c>
      <c r="B391" s="4"/>
      <c r="F391" s="5"/>
      <c r="I391" s="5" t="str">
        <f aca="false">IF(F391="","",F391/G391)</f>
        <v/>
      </c>
      <c r="J391" s="4"/>
    </row>
    <row r="392" customFormat="false" ht="13.5" hidden="false" customHeight="false" outlineLevel="0" collapsed="false">
      <c r="A392" s="0" t="n">
        <v>391</v>
      </c>
      <c r="B392" s="4"/>
      <c r="F392" s="5"/>
      <c r="I392" s="5" t="str">
        <f aca="false">IF(F392="","",F392/G392)</f>
        <v/>
      </c>
      <c r="J392" s="4"/>
    </row>
    <row r="393" customFormat="false" ht="13.5" hidden="false" customHeight="false" outlineLevel="0" collapsed="false">
      <c r="A393" s="0" t="n">
        <v>392</v>
      </c>
      <c r="B393" s="4"/>
      <c r="F393" s="5"/>
      <c r="I393" s="5" t="str">
        <f aca="false">IF(F393="","",F393/G393)</f>
        <v/>
      </c>
      <c r="J393" s="4"/>
    </row>
    <row r="394" customFormat="false" ht="13.5" hidden="false" customHeight="false" outlineLevel="0" collapsed="false">
      <c r="A394" s="0" t="n">
        <v>393</v>
      </c>
      <c r="B394" s="4"/>
      <c r="F394" s="5"/>
      <c r="I394" s="5" t="str">
        <f aca="false">IF(F394="","",F394/G394)</f>
        <v/>
      </c>
      <c r="J394" s="4"/>
    </row>
    <row r="395" customFormat="false" ht="13.5" hidden="false" customHeight="false" outlineLevel="0" collapsed="false">
      <c r="A395" s="0" t="n">
        <v>394</v>
      </c>
      <c r="B395" s="4"/>
      <c r="F395" s="5"/>
      <c r="I395" s="5" t="str">
        <f aca="false">IF(F395="","",F395/G395)</f>
        <v/>
      </c>
      <c r="J395" s="4"/>
    </row>
    <row r="396" customFormat="false" ht="13.5" hidden="false" customHeight="false" outlineLevel="0" collapsed="false">
      <c r="A396" s="0" t="n">
        <v>395</v>
      </c>
      <c r="B396" s="4"/>
      <c r="F396" s="5"/>
      <c r="I396" s="5" t="str">
        <f aca="false">IF(F396="","",F396/G396)</f>
        <v/>
      </c>
      <c r="J396" s="4"/>
    </row>
    <row r="397" customFormat="false" ht="13.5" hidden="false" customHeight="false" outlineLevel="0" collapsed="false">
      <c r="A397" s="0" t="n">
        <v>396</v>
      </c>
      <c r="B397" s="4"/>
      <c r="F397" s="5"/>
      <c r="I397" s="5" t="str">
        <f aca="false">IF(F397="","",F397/G397)</f>
        <v/>
      </c>
      <c r="J397" s="4"/>
    </row>
    <row r="398" customFormat="false" ht="13.5" hidden="false" customHeight="false" outlineLevel="0" collapsed="false">
      <c r="A398" s="0" t="n">
        <v>397</v>
      </c>
      <c r="B398" s="4"/>
      <c r="F398" s="5"/>
      <c r="I398" s="5" t="str">
        <f aca="false">IF(F398="","",F398/G398)</f>
        <v/>
      </c>
      <c r="J398" s="4"/>
    </row>
    <row r="399" customFormat="false" ht="13.5" hidden="false" customHeight="false" outlineLevel="0" collapsed="false">
      <c r="A399" s="0" t="n">
        <v>398</v>
      </c>
      <c r="B399" s="4"/>
      <c r="F399" s="5"/>
      <c r="I399" s="5" t="str">
        <f aca="false">IF(F399="","",F399/G399)</f>
        <v/>
      </c>
      <c r="J399" s="4"/>
    </row>
    <row r="400" customFormat="false" ht="13.5" hidden="false" customHeight="false" outlineLevel="0" collapsed="false">
      <c r="A400" s="0" t="n">
        <v>399</v>
      </c>
      <c r="B400" s="4"/>
      <c r="F400" s="5"/>
      <c r="I400" s="5" t="str">
        <f aca="false">IF(F400="","",F400/G400)</f>
        <v/>
      </c>
      <c r="J400" s="4"/>
    </row>
    <row r="401" customFormat="false" ht="13.5" hidden="false" customHeight="false" outlineLevel="0" collapsed="false">
      <c r="A401" s="0" t="n">
        <v>400</v>
      </c>
      <c r="B401" s="4" t="n">
        <v>46158</v>
      </c>
      <c r="C401" s="0" t="s">
        <v>47</v>
      </c>
      <c r="D401" s="0" t="s">
        <v>157</v>
      </c>
      <c r="E401" s="0" t="s">
        <v>52</v>
      </c>
      <c r="F401" s="5" t="n">
        <v>44.99</v>
      </c>
      <c r="G401" s="0" t="n">
        <v>1</v>
      </c>
      <c r="H401" s="0" t="n">
        <v>1</v>
      </c>
      <c r="I401" s="5" t="n">
        <f aca="false">IF(F401="","",F401/G401)</f>
        <v>44.99</v>
      </c>
      <c r="J401" s="4" t="n">
        <v>46170</v>
      </c>
      <c r="K401" s="0" t="s">
        <v>17</v>
      </c>
    </row>
    <row r="402" customFormat="false" ht="13.5" hidden="false" customHeight="false" outlineLevel="0" collapsed="false">
      <c r="A402" s="0" t="n">
        <v>401</v>
      </c>
      <c r="B402" s="4" t="n">
        <v>46158</v>
      </c>
      <c r="C402" s="0" t="s">
        <v>47</v>
      </c>
      <c r="D402" s="0" t="s">
        <v>100</v>
      </c>
      <c r="E402" s="0" t="s">
        <v>52</v>
      </c>
      <c r="F402" s="5" t="n">
        <v>57.68</v>
      </c>
      <c r="G402" s="0" t="n">
        <v>1</v>
      </c>
      <c r="H402" s="0" t="n">
        <v>1</v>
      </c>
      <c r="I402" s="5" t="n">
        <f aca="false">IF(F402="","",F402/G402)</f>
        <v>57.68</v>
      </c>
      <c r="J402" s="4" t="n">
        <v>46170</v>
      </c>
      <c r="K402" s="0" t="s">
        <v>17</v>
      </c>
    </row>
    <row r="403" customFormat="false" ht="13.5" hidden="false" customHeight="false" outlineLevel="0" collapsed="false">
      <c r="A403" s="0" t="n">
        <v>402</v>
      </c>
      <c r="B403" s="4" t="n">
        <v>46158</v>
      </c>
      <c r="C403" s="0" t="s">
        <v>47</v>
      </c>
      <c r="D403" s="0" t="s">
        <v>162</v>
      </c>
      <c r="E403" s="0" t="s">
        <v>52</v>
      </c>
      <c r="F403" s="5" t="n">
        <v>43.39</v>
      </c>
      <c r="G403" s="0" t="n">
        <v>1</v>
      </c>
      <c r="H403" s="0" t="n">
        <v>1</v>
      </c>
      <c r="I403" s="5" t="n">
        <f aca="false">IF(F403="","",F403/G403)</f>
        <v>43.39</v>
      </c>
      <c r="J403" s="4" t="n">
        <v>46170</v>
      </c>
      <c r="K403" s="0" t="s">
        <v>17</v>
      </c>
    </row>
    <row r="404" customFormat="false" ht="13.5" hidden="false" customHeight="false" outlineLevel="0" collapsed="false">
      <c r="A404" s="0" t="n">
        <v>403</v>
      </c>
      <c r="B404" s="4" t="n">
        <v>46158</v>
      </c>
      <c r="C404" s="0" t="s">
        <v>47</v>
      </c>
      <c r="D404" s="0" t="s">
        <v>153</v>
      </c>
      <c r="E404" s="0" t="s">
        <v>52</v>
      </c>
      <c r="F404" s="5" t="n">
        <v>116.55</v>
      </c>
      <c r="G404" s="0" t="n">
        <v>1</v>
      </c>
      <c r="H404" s="0" t="n">
        <v>1</v>
      </c>
      <c r="I404" s="5" t="n">
        <f aca="false">IF(F404="","",F404/G404)</f>
        <v>116.55</v>
      </c>
      <c r="J404" s="4" t="n">
        <v>46170</v>
      </c>
      <c r="K404" s="0" t="s">
        <v>17</v>
      </c>
    </row>
    <row r="405" customFormat="false" ht="13.5" hidden="false" customHeight="false" outlineLevel="0" collapsed="false">
      <c r="A405" s="0" t="n">
        <v>404</v>
      </c>
      <c r="B405" s="4" t="n">
        <v>46157</v>
      </c>
      <c r="C405" s="0" t="s">
        <v>47</v>
      </c>
      <c r="D405" s="0" t="s">
        <v>153</v>
      </c>
      <c r="E405" s="0" t="s">
        <v>52</v>
      </c>
      <c r="F405" s="5" t="n">
        <v>13.62</v>
      </c>
      <c r="G405" s="0" t="n">
        <v>1</v>
      </c>
      <c r="H405" s="0" t="n">
        <v>1</v>
      </c>
      <c r="I405" s="5" t="n">
        <f aca="false">IF(F405="","",F405/G405)</f>
        <v>13.62</v>
      </c>
      <c r="J405" s="4" t="n">
        <v>46170</v>
      </c>
      <c r="K405" s="0" t="s">
        <v>17</v>
      </c>
    </row>
    <row r="406" customFormat="false" ht="13.5" hidden="false" customHeight="false" outlineLevel="0" collapsed="false">
      <c r="A406" s="0" t="n">
        <v>405</v>
      </c>
      <c r="B406" s="4" t="n">
        <v>46156</v>
      </c>
      <c r="C406" s="0" t="s">
        <v>47</v>
      </c>
      <c r="D406" s="0" t="s">
        <v>163</v>
      </c>
      <c r="E406" s="0" t="s">
        <v>52</v>
      </c>
      <c r="F406" s="5" t="n">
        <v>20.9</v>
      </c>
      <c r="G406" s="0" t="n">
        <v>1</v>
      </c>
      <c r="H406" s="0" t="n">
        <v>1</v>
      </c>
      <c r="I406" s="5" t="n">
        <f aca="false">IF(F406="","",F406/G406)</f>
        <v>20.9</v>
      </c>
      <c r="J406" s="4" t="n">
        <v>46170</v>
      </c>
      <c r="K406" s="0" t="s">
        <v>17</v>
      </c>
    </row>
    <row r="407" customFormat="false" ht="13.5" hidden="false" customHeight="false" outlineLevel="0" collapsed="false">
      <c r="A407" s="0" t="n">
        <v>406</v>
      </c>
      <c r="B407" s="4" t="n">
        <v>46156</v>
      </c>
      <c r="C407" s="0" t="s">
        <v>47</v>
      </c>
      <c r="D407" s="0" t="s">
        <v>164</v>
      </c>
      <c r="E407" s="0" t="s">
        <v>52</v>
      </c>
      <c r="F407" s="5" t="n">
        <v>272.42</v>
      </c>
      <c r="G407" s="0" t="n">
        <v>2</v>
      </c>
      <c r="H407" s="0" t="n">
        <v>1</v>
      </c>
      <c r="I407" s="5" t="n">
        <f aca="false">IF(F407="","",F407/G407)</f>
        <v>136.21</v>
      </c>
      <c r="J407" s="4" t="n">
        <v>46170</v>
      </c>
      <c r="K407" s="0" t="s">
        <v>17</v>
      </c>
    </row>
    <row r="408" customFormat="false" ht="13.5" hidden="false" customHeight="false" outlineLevel="0" collapsed="false">
      <c r="A408" s="0" t="n">
        <v>407</v>
      </c>
      <c r="B408" s="4" t="n">
        <v>46154</v>
      </c>
      <c r="C408" s="0" t="s">
        <v>47</v>
      </c>
      <c r="D408" s="0" t="s">
        <v>165</v>
      </c>
      <c r="E408" s="0" t="s">
        <v>52</v>
      </c>
      <c r="F408" s="5" t="n">
        <v>164.12</v>
      </c>
      <c r="G408" s="0" t="n">
        <v>4</v>
      </c>
      <c r="H408" s="0" t="n">
        <v>1</v>
      </c>
      <c r="I408" s="5" t="n">
        <f aca="false">IF(F408="","",F408/G408)</f>
        <v>41.03</v>
      </c>
      <c r="J408" s="4" t="n">
        <v>46170</v>
      </c>
      <c r="K408" s="0" t="s">
        <v>17</v>
      </c>
    </row>
    <row r="409" customFormat="false" ht="13.5" hidden="false" customHeight="false" outlineLevel="0" collapsed="false">
      <c r="A409" s="0" t="n">
        <v>408</v>
      </c>
      <c r="B409" s="4" t="n">
        <v>46154</v>
      </c>
      <c r="C409" s="0" t="s">
        <v>47</v>
      </c>
      <c r="D409" s="0" t="s">
        <v>139</v>
      </c>
      <c r="E409" s="0" t="s">
        <v>52</v>
      </c>
      <c r="F409" s="5" t="n">
        <v>1148.16</v>
      </c>
      <c r="G409" s="0" t="n">
        <v>1</v>
      </c>
      <c r="H409" s="0" t="n">
        <v>1</v>
      </c>
      <c r="I409" s="5" t="n">
        <f aca="false">IF(F409="","",F409/G409)</f>
        <v>1148.16</v>
      </c>
      <c r="J409" s="4" t="n">
        <v>46170</v>
      </c>
      <c r="K409" s="0" t="s">
        <v>17</v>
      </c>
    </row>
    <row r="410" customFormat="false" ht="13.5" hidden="false" customHeight="false" outlineLevel="0" collapsed="false">
      <c r="A410" s="0" t="n">
        <v>409</v>
      </c>
      <c r="B410" s="4" t="n">
        <v>46154</v>
      </c>
      <c r="C410" s="0" t="s">
        <v>47</v>
      </c>
      <c r="D410" s="0" t="s">
        <v>166</v>
      </c>
      <c r="E410" s="0" t="s">
        <v>52</v>
      </c>
      <c r="F410" s="5" t="n">
        <v>225.52</v>
      </c>
      <c r="G410" s="0" t="n">
        <v>2</v>
      </c>
      <c r="H410" s="0" t="n">
        <v>1</v>
      </c>
      <c r="I410" s="5" t="n">
        <f aca="false">IF(F410="","",F410/G410)</f>
        <v>112.76</v>
      </c>
      <c r="J410" s="4" t="n">
        <v>46170</v>
      </c>
      <c r="K410" s="0" t="s">
        <v>17</v>
      </c>
    </row>
    <row r="411" customFormat="false" ht="13.5" hidden="false" customHeight="false" outlineLevel="0" collapsed="false">
      <c r="A411" s="0" t="n">
        <v>410</v>
      </c>
      <c r="B411" s="4" t="n">
        <v>46151</v>
      </c>
      <c r="C411" s="0" t="s">
        <v>47</v>
      </c>
      <c r="D411" s="0" t="s">
        <v>153</v>
      </c>
      <c r="E411" s="0" t="s">
        <v>52</v>
      </c>
      <c r="F411" s="5" t="n">
        <v>100.2</v>
      </c>
      <c r="G411" s="0" t="n">
        <v>1</v>
      </c>
      <c r="H411" s="0" t="n">
        <v>1</v>
      </c>
      <c r="I411" s="5" t="n">
        <f aca="false">IF(F411="","",F411/G411)</f>
        <v>100.2</v>
      </c>
      <c r="J411" s="4" t="n">
        <v>46170</v>
      </c>
      <c r="K411" s="0" t="s">
        <v>17</v>
      </c>
    </row>
    <row r="412" customFormat="false" ht="13.5" hidden="false" customHeight="false" outlineLevel="0" collapsed="false">
      <c r="A412" s="0" t="n">
        <v>411</v>
      </c>
      <c r="B412" s="4" t="n">
        <v>46151</v>
      </c>
      <c r="C412" s="0" t="s">
        <v>47</v>
      </c>
      <c r="D412" s="0" t="s">
        <v>153</v>
      </c>
      <c r="E412" s="0" t="s">
        <v>52</v>
      </c>
      <c r="F412" s="5" t="n">
        <v>64.56</v>
      </c>
      <c r="G412" s="0" t="n">
        <v>1</v>
      </c>
      <c r="H412" s="0" t="n">
        <v>1</v>
      </c>
      <c r="I412" s="5" t="n">
        <f aca="false">IF(F412="","",F412/G412)</f>
        <v>64.56</v>
      </c>
      <c r="J412" s="4" t="n">
        <v>46170</v>
      </c>
      <c r="K412" s="0" t="s">
        <v>17</v>
      </c>
    </row>
    <row r="413" customFormat="false" ht="13.5" hidden="false" customHeight="false" outlineLevel="0" collapsed="false">
      <c r="A413" s="0" t="n">
        <v>412</v>
      </c>
      <c r="B413" s="4" t="n">
        <v>46150</v>
      </c>
      <c r="C413" s="0" t="s">
        <v>47</v>
      </c>
      <c r="D413" s="0" t="s">
        <v>145</v>
      </c>
      <c r="E413" s="0" t="s">
        <v>52</v>
      </c>
      <c r="F413" s="5" t="n">
        <v>314.76</v>
      </c>
      <c r="G413" s="0" t="n">
        <v>1</v>
      </c>
      <c r="H413" s="0" t="n">
        <v>1</v>
      </c>
      <c r="I413" s="5" t="n">
        <f aca="false">IF(F413="","",F413/G413)</f>
        <v>314.76</v>
      </c>
      <c r="J413" s="4" t="n">
        <v>46170</v>
      </c>
      <c r="K413" s="0" t="s">
        <v>17</v>
      </c>
    </row>
    <row r="414" customFormat="false" ht="13.5" hidden="false" customHeight="false" outlineLevel="0" collapsed="false">
      <c r="A414" s="0" t="n">
        <v>413</v>
      </c>
      <c r="B414" s="4" t="n">
        <v>46150</v>
      </c>
      <c r="C414" s="0" t="s">
        <v>47</v>
      </c>
      <c r="D414" s="0" t="s">
        <v>164</v>
      </c>
      <c r="E414" s="0" t="s">
        <v>52</v>
      </c>
      <c r="F414" s="5" t="n">
        <v>256.34</v>
      </c>
      <c r="G414" s="0" t="n">
        <v>2</v>
      </c>
      <c r="H414" s="0" t="n">
        <v>1</v>
      </c>
      <c r="I414" s="5" t="n">
        <f aca="false">IF(F414="","",F414/G414)</f>
        <v>128.17</v>
      </c>
      <c r="J414" s="4" t="n">
        <v>46170</v>
      </c>
      <c r="K414" s="0" t="s">
        <v>17</v>
      </c>
    </row>
    <row r="415" customFormat="false" ht="13.5" hidden="false" customHeight="false" outlineLevel="0" collapsed="false">
      <c r="A415" s="0" t="n">
        <v>414</v>
      </c>
      <c r="B415" s="4" t="n">
        <v>46150</v>
      </c>
      <c r="C415" s="0" t="s">
        <v>47</v>
      </c>
      <c r="D415" s="0" t="s">
        <v>153</v>
      </c>
      <c r="E415" s="0" t="s">
        <v>52</v>
      </c>
      <c r="F415" s="5" t="n">
        <v>352.09</v>
      </c>
      <c r="G415" s="0" t="n">
        <v>1</v>
      </c>
      <c r="H415" s="0" t="n">
        <v>1</v>
      </c>
      <c r="I415" s="5" t="n">
        <f aca="false">IF(F415="","",F415/G415)</f>
        <v>352.09</v>
      </c>
      <c r="J415" s="4" t="n">
        <v>46170</v>
      </c>
      <c r="K415" s="0" t="s">
        <v>17</v>
      </c>
    </row>
    <row r="416" customFormat="false" ht="13.5" hidden="false" customHeight="false" outlineLevel="0" collapsed="false">
      <c r="A416" s="0" t="n">
        <v>415</v>
      </c>
      <c r="B416" s="4" t="n">
        <v>46148</v>
      </c>
      <c r="C416" s="0" t="s">
        <v>47</v>
      </c>
      <c r="D416" s="0" t="s">
        <v>153</v>
      </c>
      <c r="E416" s="0" t="s">
        <v>52</v>
      </c>
      <c r="F416" s="5" t="n">
        <v>29.97</v>
      </c>
      <c r="G416" s="0" t="n">
        <v>1</v>
      </c>
      <c r="H416" s="0" t="n">
        <v>1</v>
      </c>
      <c r="I416" s="5" t="n">
        <f aca="false">IF(F416="","",F416/G416)</f>
        <v>29.97</v>
      </c>
      <c r="J416" s="4" t="n">
        <v>46170</v>
      </c>
      <c r="K416" s="0" t="s">
        <v>17</v>
      </c>
    </row>
    <row r="417" customFormat="false" ht="13.5" hidden="false" customHeight="false" outlineLevel="0" collapsed="false">
      <c r="A417" s="0" t="n">
        <v>416</v>
      </c>
      <c r="B417" s="4" t="n">
        <v>46148</v>
      </c>
      <c r="C417" s="0" t="s">
        <v>47</v>
      </c>
      <c r="D417" s="0" t="s">
        <v>167</v>
      </c>
      <c r="E417" s="0" t="s">
        <v>52</v>
      </c>
      <c r="F417" s="5" t="n">
        <v>121.66</v>
      </c>
      <c r="G417" s="0" t="n">
        <v>1</v>
      </c>
      <c r="H417" s="0" t="n">
        <v>1</v>
      </c>
      <c r="I417" s="5" t="n">
        <f aca="false">IF(F417="","",F417/G417)</f>
        <v>121.66</v>
      </c>
      <c r="J417" s="4" t="n">
        <v>46170</v>
      </c>
      <c r="K417" s="0" t="s">
        <v>17</v>
      </c>
    </row>
    <row r="418" customFormat="false" ht="13.5" hidden="false" customHeight="false" outlineLevel="0" collapsed="false">
      <c r="A418" s="0" t="n">
        <v>417</v>
      </c>
      <c r="B418" s="4" t="n">
        <v>46147</v>
      </c>
      <c r="C418" s="0" t="s">
        <v>47</v>
      </c>
      <c r="D418" s="0" t="s">
        <v>153</v>
      </c>
      <c r="E418" s="0" t="s">
        <v>52</v>
      </c>
      <c r="F418" s="5" t="n">
        <v>121.93</v>
      </c>
      <c r="G418" s="0" t="n">
        <v>1</v>
      </c>
      <c r="H418" s="0" t="n">
        <v>1</v>
      </c>
      <c r="I418" s="5" t="n">
        <f aca="false">IF(F418="","",F418/G418)</f>
        <v>121.93</v>
      </c>
      <c r="J418" s="4" t="n">
        <v>46170</v>
      </c>
      <c r="K418" s="0" t="s">
        <v>17</v>
      </c>
    </row>
    <row r="419" customFormat="false" ht="13.5" hidden="false" customHeight="false" outlineLevel="0" collapsed="false">
      <c r="A419" s="0" t="n">
        <v>418</v>
      </c>
      <c r="B419" s="4" t="n">
        <v>46147</v>
      </c>
      <c r="C419" s="0" t="s">
        <v>47</v>
      </c>
      <c r="D419" s="0" t="s">
        <v>139</v>
      </c>
      <c r="E419" s="0" t="s">
        <v>52</v>
      </c>
      <c r="F419" s="5" t="n">
        <v>1019.02</v>
      </c>
      <c r="G419" s="0" t="n">
        <v>1</v>
      </c>
      <c r="H419" s="0" t="n">
        <v>1</v>
      </c>
      <c r="I419" s="5" t="n">
        <f aca="false">IF(F419="","",F419/G419)</f>
        <v>1019.02</v>
      </c>
      <c r="J419" s="4" t="n">
        <v>46170</v>
      </c>
      <c r="K419" s="0" t="s">
        <v>17</v>
      </c>
    </row>
    <row r="420" customFormat="false" ht="13.5" hidden="false" customHeight="false" outlineLevel="0" collapsed="false">
      <c r="A420" s="0" t="n">
        <v>419</v>
      </c>
      <c r="B420" s="4" t="n">
        <v>46146</v>
      </c>
      <c r="C420" s="0" t="s">
        <v>47</v>
      </c>
      <c r="D420" s="0" t="s">
        <v>168</v>
      </c>
      <c r="E420" s="0" t="s">
        <v>52</v>
      </c>
      <c r="F420" s="5" t="n">
        <v>260</v>
      </c>
      <c r="G420" s="0" t="n">
        <v>2</v>
      </c>
      <c r="H420" s="0" t="n">
        <v>1</v>
      </c>
      <c r="I420" s="5" t="n">
        <f aca="false">IF(F420="","",F420/G420)</f>
        <v>130</v>
      </c>
      <c r="J420" s="4" t="n">
        <v>46170</v>
      </c>
      <c r="K420" s="0" t="s">
        <v>17</v>
      </c>
    </row>
    <row r="421" customFormat="false" ht="13.5" hidden="false" customHeight="false" outlineLevel="0" collapsed="false">
      <c r="A421" s="0" t="n">
        <v>420</v>
      </c>
      <c r="B421" s="4" t="n">
        <v>46146</v>
      </c>
      <c r="C421" s="0" t="s">
        <v>47</v>
      </c>
      <c r="D421" s="0" t="s">
        <v>169</v>
      </c>
      <c r="E421" s="0" t="s">
        <v>52</v>
      </c>
      <c r="F421" s="5" t="n">
        <v>1115.07</v>
      </c>
      <c r="G421" s="0" t="n">
        <v>3</v>
      </c>
      <c r="H421" s="0" t="n">
        <v>1</v>
      </c>
      <c r="I421" s="5" t="n">
        <f aca="false">IF(F421="","",F421/G421)</f>
        <v>371.69</v>
      </c>
      <c r="J421" s="4" t="n">
        <v>46170</v>
      </c>
      <c r="K421" s="0" t="s">
        <v>17</v>
      </c>
    </row>
    <row r="422" customFormat="false" ht="13.5" hidden="false" customHeight="false" outlineLevel="0" collapsed="false">
      <c r="A422" s="0" t="n">
        <v>421</v>
      </c>
      <c r="B422" s="4" t="n">
        <v>46145</v>
      </c>
      <c r="C422" s="0" t="s">
        <v>47</v>
      </c>
      <c r="D422" s="0" t="s">
        <v>153</v>
      </c>
      <c r="E422" s="0" t="s">
        <v>52</v>
      </c>
      <c r="F422" s="5" t="n">
        <v>44.47</v>
      </c>
      <c r="G422" s="0" t="n">
        <v>1</v>
      </c>
      <c r="H422" s="0" t="n">
        <v>1</v>
      </c>
      <c r="I422" s="5" t="n">
        <f aca="false">IF(F422="","",F422/G422)</f>
        <v>44.47</v>
      </c>
      <c r="J422" s="4" t="n">
        <v>46170</v>
      </c>
      <c r="K422" s="0" t="s">
        <v>17</v>
      </c>
    </row>
    <row r="423" customFormat="false" ht="13.5" hidden="false" customHeight="false" outlineLevel="0" collapsed="false">
      <c r="A423" s="0" t="n">
        <v>422</v>
      </c>
      <c r="B423" s="4" t="n">
        <v>46143</v>
      </c>
      <c r="C423" s="0" t="s">
        <v>47</v>
      </c>
      <c r="D423" s="0" t="s">
        <v>100</v>
      </c>
      <c r="E423" s="0" t="s">
        <v>52</v>
      </c>
      <c r="F423" s="5" t="n">
        <v>169.96</v>
      </c>
      <c r="G423" s="0" t="n">
        <v>4</v>
      </c>
      <c r="H423" s="0" t="n">
        <v>1</v>
      </c>
      <c r="I423" s="5" t="n">
        <f aca="false">IF(F423="","",F423/G423)</f>
        <v>42.49</v>
      </c>
      <c r="J423" s="4" t="n">
        <v>46170</v>
      </c>
      <c r="K423" s="0" t="s">
        <v>17</v>
      </c>
    </row>
    <row r="424" customFormat="false" ht="13.5" hidden="false" customHeight="false" outlineLevel="0" collapsed="false">
      <c r="A424" s="0" t="n">
        <v>423</v>
      </c>
      <c r="B424" s="4" t="n">
        <v>46143</v>
      </c>
      <c r="C424" s="0" t="s">
        <v>47</v>
      </c>
      <c r="D424" s="0" t="s">
        <v>153</v>
      </c>
      <c r="E424" s="0" t="s">
        <v>52</v>
      </c>
      <c r="F424" s="5" t="n">
        <v>27.26</v>
      </c>
      <c r="G424" s="0" t="n">
        <v>1</v>
      </c>
      <c r="H424" s="0" t="n">
        <v>1</v>
      </c>
      <c r="I424" s="5" t="n">
        <f aca="false">IF(F424="","",F424/G424)</f>
        <v>27.26</v>
      </c>
      <c r="J424" s="4" t="n">
        <v>46170</v>
      </c>
      <c r="K424" s="0" t="s">
        <v>17</v>
      </c>
    </row>
    <row r="425" customFormat="false" ht="13.5" hidden="false" customHeight="false" outlineLevel="0" collapsed="false">
      <c r="A425" s="0" t="n">
        <v>424</v>
      </c>
      <c r="B425" s="4" t="n">
        <v>46142</v>
      </c>
      <c r="C425" s="0" t="s">
        <v>47</v>
      </c>
      <c r="D425" s="0" t="s">
        <v>153</v>
      </c>
      <c r="E425" s="0" t="s">
        <v>52</v>
      </c>
      <c r="F425" s="5" t="n">
        <v>266.86</v>
      </c>
      <c r="G425" s="0" t="n">
        <v>1</v>
      </c>
      <c r="H425" s="0" t="n">
        <v>1</v>
      </c>
      <c r="I425" s="5" t="n">
        <f aca="false">IF(F425="","",F425/G425)</f>
        <v>266.86</v>
      </c>
      <c r="J425" s="4" t="n">
        <v>46170</v>
      </c>
      <c r="K425" s="0" t="s">
        <v>17</v>
      </c>
    </row>
    <row r="426" customFormat="false" ht="13.5" hidden="false" customHeight="false" outlineLevel="0" collapsed="false">
      <c r="A426" s="0" t="n">
        <v>425</v>
      </c>
      <c r="B426" s="4" t="n">
        <v>46141</v>
      </c>
      <c r="C426" s="0" t="s">
        <v>47</v>
      </c>
      <c r="D426" s="0" t="s">
        <v>170</v>
      </c>
      <c r="E426" s="0" t="s">
        <v>52</v>
      </c>
      <c r="F426" s="5" t="n">
        <v>568.08</v>
      </c>
      <c r="G426" s="0" t="n">
        <v>1</v>
      </c>
      <c r="H426" s="0" t="n">
        <v>1</v>
      </c>
      <c r="I426" s="5" t="n">
        <f aca="false">IF(F426="","",F426/G426)</f>
        <v>568.08</v>
      </c>
      <c r="J426" s="4" t="n">
        <v>46170</v>
      </c>
      <c r="K426" s="0" t="s">
        <v>17</v>
      </c>
    </row>
    <row r="427" customFormat="false" ht="13.5" hidden="false" customHeight="false" outlineLevel="0" collapsed="false">
      <c r="A427" s="0" t="n">
        <v>426</v>
      </c>
      <c r="B427" s="4" t="n">
        <v>46140</v>
      </c>
      <c r="C427" s="0" t="s">
        <v>47</v>
      </c>
      <c r="D427" s="0" t="s">
        <v>145</v>
      </c>
      <c r="E427" s="0" t="s">
        <v>52</v>
      </c>
      <c r="F427" s="5" t="n">
        <v>169.31</v>
      </c>
      <c r="G427" s="0" t="n">
        <v>1</v>
      </c>
      <c r="H427" s="0" t="n">
        <v>1</v>
      </c>
      <c r="I427" s="5" t="n">
        <f aca="false">IF(F427="","",F427/G427)</f>
        <v>169.31</v>
      </c>
      <c r="J427" s="4" t="n">
        <v>46170</v>
      </c>
      <c r="K427" s="0" t="s">
        <v>17</v>
      </c>
    </row>
    <row r="428" customFormat="false" ht="13.5" hidden="false" customHeight="false" outlineLevel="0" collapsed="false">
      <c r="A428" s="0" t="n">
        <v>427</v>
      </c>
      <c r="B428" s="4" t="n">
        <v>46140</v>
      </c>
      <c r="C428" s="0" t="s">
        <v>47</v>
      </c>
      <c r="D428" s="0" t="s">
        <v>171</v>
      </c>
      <c r="E428" s="0" t="s">
        <v>52</v>
      </c>
      <c r="F428" s="5" t="n">
        <v>84.44</v>
      </c>
      <c r="G428" s="0" t="n">
        <v>1</v>
      </c>
      <c r="H428" s="0" t="n">
        <v>1</v>
      </c>
      <c r="I428" s="5" t="n">
        <f aca="false">IF(F428="","",F428/G428)</f>
        <v>84.44</v>
      </c>
      <c r="J428" s="4" t="n">
        <v>46170</v>
      </c>
      <c r="K428" s="0" t="s">
        <v>17</v>
      </c>
    </row>
    <row r="429" customFormat="false" ht="13.5" hidden="false" customHeight="false" outlineLevel="0" collapsed="false">
      <c r="A429" s="0" t="n">
        <v>428</v>
      </c>
      <c r="B429" s="4" t="n">
        <v>46140</v>
      </c>
      <c r="C429" s="0" t="s">
        <v>47</v>
      </c>
      <c r="D429" s="0" t="s">
        <v>153</v>
      </c>
      <c r="E429" s="0" t="s">
        <v>52</v>
      </c>
      <c r="F429" s="5" t="n">
        <v>351.65</v>
      </c>
      <c r="G429" s="0" t="n">
        <v>1</v>
      </c>
      <c r="H429" s="0" t="n">
        <v>1</v>
      </c>
      <c r="I429" s="5" t="n">
        <f aca="false">IF(F429="","",F429/G429)</f>
        <v>351.65</v>
      </c>
      <c r="J429" s="4" t="n">
        <v>46170</v>
      </c>
      <c r="K429" s="0" t="s">
        <v>17</v>
      </c>
    </row>
    <row r="430" customFormat="false" ht="13.5" hidden="false" customHeight="false" outlineLevel="0" collapsed="false">
      <c r="A430" s="0" t="n">
        <v>429</v>
      </c>
      <c r="B430" s="4" t="n">
        <v>46140</v>
      </c>
      <c r="C430" s="0" t="s">
        <v>47</v>
      </c>
      <c r="D430" s="0" t="s">
        <v>172</v>
      </c>
      <c r="E430" s="0" t="s">
        <v>52</v>
      </c>
      <c r="F430" s="5" t="n">
        <v>115.24</v>
      </c>
      <c r="G430" s="0" t="n">
        <v>1</v>
      </c>
      <c r="H430" s="0" t="n">
        <v>1</v>
      </c>
      <c r="I430" s="5" t="n">
        <f aca="false">IF(F430="","",F430/G430)</f>
        <v>115.24</v>
      </c>
      <c r="J430" s="4" t="n">
        <v>46170</v>
      </c>
      <c r="K430" s="0" t="s">
        <v>17</v>
      </c>
    </row>
    <row r="431" customFormat="false" ht="13.5" hidden="false" customHeight="false" outlineLevel="0" collapsed="false">
      <c r="A431" s="0" t="n">
        <v>430</v>
      </c>
      <c r="B431" s="4" t="n">
        <v>46138</v>
      </c>
      <c r="C431" s="0" t="s">
        <v>47</v>
      </c>
      <c r="D431" s="0" t="s">
        <v>164</v>
      </c>
      <c r="E431" s="0" t="s">
        <v>52</v>
      </c>
      <c r="F431" s="5" t="n">
        <v>561.36</v>
      </c>
      <c r="G431" s="0" t="n">
        <v>2</v>
      </c>
      <c r="H431" s="0" t="n">
        <v>1</v>
      </c>
      <c r="I431" s="5" t="n">
        <f aca="false">IF(F431="","",F431/G431)</f>
        <v>280.68</v>
      </c>
      <c r="J431" s="4" t="n">
        <v>46170</v>
      </c>
      <c r="K431" s="0" t="s">
        <v>17</v>
      </c>
    </row>
    <row r="432" customFormat="false" ht="13.5" hidden="false" customHeight="false" outlineLevel="0" collapsed="false">
      <c r="A432" s="0" t="n">
        <v>431</v>
      </c>
      <c r="B432" s="4" t="n">
        <v>46138</v>
      </c>
      <c r="C432" s="0" t="s">
        <v>47</v>
      </c>
      <c r="D432" s="0" t="s">
        <v>153</v>
      </c>
      <c r="E432" s="0" t="s">
        <v>52</v>
      </c>
      <c r="F432" s="5" t="n">
        <v>5.19</v>
      </c>
      <c r="G432" s="0" t="n">
        <v>1</v>
      </c>
      <c r="H432" s="0" t="n">
        <v>1</v>
      </c>
      <c r="I432" s="5" t="n">
        <f aca="false">IF(F432="","",F432/G432)</f>
        <v>5.19</v>
      </c>
      <c r="J432" s="4" t="n">
        <v>46170</v>
      </c>
      <c r="K432" s="0" t="s">
        <v>17</v>
      </c>
    </row>
    <row r="433" customFormat="false" ht="13.5" hidden="false" customHeight="false" outlineLevel="0" collapsed="false">
      <c r="A433" s="0" t="n">
        <v>432</v>
      </c>
      <c r="B433" s="4" t="n">
        <v>46137</v>
      </c>
      <c r="C433" s="0" t="s">
        <v>47</v>
      </c>
      <c r="D433" s="0" t="s">
        <v>153</v>
      </c>
      <c r="E433" s="0" t="s">
        <v>52</v>
      </c>
      <c r="F433" s="5" t="n">
        <v>161.1</v>
      </c>
      <c r="G433" s="0" t="n">
        <v>1</v>
      </c>
      <c r="H433" s="0" t="n">
        <v>1</v>
      </c>
      <c r="I433" s="5" t="n">
        <f aca="false">IF(F433="","",F433/G433)</f>
        <v>161.1</v>
      </c>
      <c r="J433" s="4" t="n">
        <v>46170</v>
      </c>
      <c r="K433" s="0" t="s">
        <v>17</v>
      </c>
    </row>
    <row r="434" customFormat="false" ht="13.5" hidden="false" customHeight="false" outlineLevel="0" collapsed="false">
      <c r="A434" s="0" t="n">
        <v>433</v>
      </c>
      <c r="B434" s="4" t="n">
        <v>46133</v>
      </c>
      <c r="C434" s="0" t="s">
        <v>47</v>
      </c>
      <c r="D434" s="0" t="s">
        <v>134</v>
      </c>
      <c r="E434" s="0" t="s">
        <v>52</v>
      </c>
      <c r="F434" s="5" t="n">
        <v>371.98</v>
      </c>
      <c r="G434" s="0" t="n">
        <v>7</v>
      </c>
      <c r="H434" s="0" t="n">
        <v>7</v>
      </c>
      <c r="I434" s="5" t="n">
        <f aca="false">IF(F434="","",F434/G434)</f>
        <v>53.14</v>
      </c>
      <c r="J434" s="4" t="n">
        <v>46170</v>
      </c>
      <c r="K434" s="0" t="s">
        <v>17</v>
      </c>
    </row>
    <row r="435" customFormat="false" ht="13.5" hidden="false" customHeight="false" outlineLevel="0" collapsed="false">
      <c r="A435" s="0" t="n">
        <v>434</v>
      </c>
      <c r="B435" s="4" t="n">
        <v>46133</v>
      </c>
      <c r="C435" s="0" t="s">
        <v>47</v>
      </c>
      <c r="D435" s="0" t="s">
        <v>100</v>
      </c>
      <c r="E435" s="0" t="s">
        <v>52</v>
      </c>
      <c r="F435" s="5" t="n">
        <v>68.67</v>
      </c>
      <c r="G435" s="0" t="n">
        <v>3</v>
      </c>
      <c r="H435" s="0" t="n">
        <v>1</v>
      </c>
      <c r="I435" s="5" t="n">
        <f aca="false">IF(F435="","",F435/G435)</f>
        <v>22.89</v>
      </c>
      <c r="J435" s="4" t="n">
        <v>46170</v>
      </c>
      <c r="K435" s="0" t="s">
        <v>17</v>
      </c>
    </row>
    <row r="436" customFormat="false" ht="13.5" hidden="false" customHeight="false" outlineLevel="0" collapsed="false">
      <c r="A436" s="0" t="n">
        <v>435</v>
      </c>
      <c r="B436" s="4" t="n">
        <v>46133</v>
      </c>
      <c r="C436" s="0" t="s">
        <v>47</v>
      </c>
      <c r="D436" s="0" t="s">
        <v>173</v>
      </c>
      <c r="E436" s="0" t="s">
        <v>52</v>
      </c>
      <c r="F436" s="5" t="n">
        <v>234.72</v>
      </c>
      <c r="G436" s="0" t="n">
        <v>2</v>
      </c>
      <c r="H436" s="0" t="n">
        <v>2</v>
      </c>
      <c r="I436" s="5" t="n">
        <f aca="false">IF(F436="","",F436/G436)</f>
        <v>117.36</v>
      </c>
      <c r="J436" s="4" t="n">
        <v>46170</v>
      </c>
      <c r="K436" s="0" t="s">
        <v>17</v>
      </c>
    </row>
    <row r="437" customFormat="false" ht="13.5" hidden="false" customHeight="false" outlineLevel="0" collapsed="false">
      <c r="A437" s="0" t="n">
        <v>436</v>
      </c>
      <c r="B437" s="4" t="n">
        <v>46133</v>
      </c>
      <c r="C437" s="0" t="s">
        <v>47</v>
      </c>
      <c r="D437" s="0" t="s">
        <v>100</v>
      </c>
      <c r="E437" s="0" t="s">
        <v>52</v>
      </c>
      <c r="F437" s="5" t="n">
        <v>120.25</v>
      </c>
      <c r="G437" s="0" t="n">
        <v>5</v>
      </c>
      <c r="H437" s="0" t="n">
        <v>2</v>
      </c>
      <c r="I437" s="5" t="n">
        <f aca="false">IF(F437="","",F437/G437)</f>
        <v>24.05</v>
      </c>
      <c r="J437" s="4" t="n">
        <v>46170</v>
      </c>
      <c r="K437" s="0" t="s">
        <v>17</v>
      </c>
    </row>
    <row r="438" customFormat="false" ht="13.5" hidden="false" customHeight="false" outlineLevel="0" collapsed="false">
      <c r="A438" s="0" t="n">
        <v>437</v>
      </c>
      <c r="B438" s="4" t="n">
        <v>46133</v>
      </c>
      <c r="C438" s="0" t="s">
        <v>47</v>
      </c>
      <c r="D438" s="0" t="s">
        <v>174</v>
      </c>
      <c r="E438" s="0" t="s">
        <v>52</v>
      </c>
      <c r="F438" s="5" t="n">
        <v>319</v>
      </c>
      <c r="G438" s="0" t="n">
        <v>2</v>
      </c>
      <c r="H438" s="0" t="n">
        <v>2</v>
      </c>
      <c r="I438" s="5" t="n">
        <f aca="false">IF(F438="","",F438/G438)</f>
        <v>159.5</v>
      </c>
      <c r="J438" s="4" t="n">
        <v>46170</v>
      </c>
      <c r="K438" s="0" t="s">
        <v>17</v>
      </c>
    </row>
    <row r="439" customFormat="false" ht="13.5" hidden="false" customHeight="false" outlineLevel="0" collapsed="false">
      <c r="A439" s="0" t="n">
        <v>438</v>
      </c>
      <c r="B439" s="4" t="n">
        <v>46133</v>
      </c>
      <c r="C439" s="0" t="s">
        <v>47</v>
      </c>
      <c r="D439" s="0" t="s">
        <v>175</v>
      </c>
      <c r="E439" s="0" t="s">
        <v>52</v>
      </c>
      <c r="F439" s="5" t="n">
        <v>503.76</v>
      </c>
      <c r="G439" s="0" t="n">
        <v>2</v>
      </c>
      <c r="H439" s="0" t="n">
        <v>2</v>
      </c>
      <c r="I439" s="5" t="n">
        <f aca="false">IF(F439="","",F439/G439)</f>
        <v>251.88</v>
      </c>
      <c r="J439" s="4" t="n">
        <v>46170</v>
      </c>
      <c r="K439" s="0" t="s">
        <v>17</v>
      </c>
    </row>
    <row r="440" customFormat="false" ht="13.5" hidden="false" customHeight="false" outlineLevel="0" collapsed="false">
      <c r="A440" s="0" t="n">
        <v>439</v>
      </c>
      <c r="B440" s="4" t="n">
        <v>46133</v>
      </c>
      <c r="C440" s="0" t="s">
        <v>47</v>
      </c>
      <c r="D440" s="0" t="s">
        <v>176</v>
      </c>
      <c r="E440" s="0" t="s">
        <v>52</v>
      </c>
      <c r="F440" s="5" t="n">
        <v>698.96</v>
      </c>
      <c r="G440" s="0" t="n">
        <v>8</v>
      </c>
      <c r="H440" s="0" t="n">
        <v>2</v>
      </c>
      <c r="I440" s="5" t="n">
        <f aca="false">IF(F440="","",F440/G440)</f>
        <v>87.37</v>
      </c>
      <c r="J440" s="4" t="n">
        <v>46170</v>
      </c>
      <c r="K440" s="0" t="s">
        <v>17</v>
      </c>
    </row>
    <row r="441" customFormat="false" ht="13.5" hidden="false" customHeight="false" outlineLevel="0" collapsed="false">
      <c r="A441" s="0" t="n">
        <v>440</v>
      </c>
      <c r="B441" s="4" t="n">
        <v>46133</v>
      </c>
      <c r="C441" s="0" t="s">
        <v>47</v>
      </c>
      <c r="D441" s="0" t="s">
        <v>100</v>
      </c>
      <c r="E441" s="0" t="s">
        <v>52</v>
      </c>
      <c r="F441" s="5" t="n">
        <v>145.59</v>
      </c>
      <c r="G441" s="0" t="n">
        <v>3</v>
      </c>
      <c r="H441" s="0" t="n">
        <v>3</v>
      </c>
      <c r="I441" s="5" t="n">
        <f aca="false">IF(F441="","",F441/G441)</f>
        <v>48.53</v>
      </c>
      <c r="J441" s="4" t="n">
        <v>46170</v>
      </c>
      <c r="K441" s="0" t="s">
        <v>17</v>
      </c>
    </row>
    <row r="442" customFormat="false" ht="13.5" hidden="false" customHeight="false" outlineLevel="0" collapsed="false">
      <c r="A442" s="0" t="n">
        <v>441</v>
      </c>
      <c r="B442" s="4" t="n">
        <v>46133</v>
      </c>
      <c r="C442" s="0" t="s">
        <v>47</v>
      </c>
      <c r="D442" s="0" t="s">
        <v>177</v>
      </c>
      <c r="E442" s="0" t="s">
        <v>52</v>
      </c>
      <c r="F442" s="5" t="n">
        <v>542.1</v>
      </c>
      <c r="G442" s="0" t="n">
        <v>5</v>
      </c>
      <c r="H442" s="0" t="n">
        <v>2</v>
      </c>
      <c r="I442" s="5" t="n">
        <f aca="false">IF(F442="","",F442/G442)</f>
        <v>108.42</v>
      </c>
      <c r="J442" s="4" t="n">
        <v>46170</v>
      </c>
      <c r="K442" s="0" t="s">
        <v>17</v>
      </c>
    </row>
    <row r="443" customFormat="false" ht="13.5" hidden="false" customHeight="false" outlineLevel="0" collapsed="false">
      <c r="A443" s="0" t="n">
        <v>442</v>
      </c>
      <c r="B443" s="4" t="n">
        <v>46133</v>
      </c>
      <c r="C443" s="0" t="s">
        <v>47</v>
      </c>
      <c r="D443" s="0" t="s">
        <v>178</v>
      </c>
      <c r="E443" s="0" t="s">
        <v>52</v>
      </c>
      <c r="F443" s="5" t="n">
        <v>237.64</v>
      </c>
      <c r="G443" s="0" t="n">
        <v>2</v>
      </c>
      <c r="H443" s="0" t="n">
        <v>2</v>
      </c>
      <c r="I443" s="5" t="n">
        <f aca="false">IF(F443="","",F443/G443)</f>
        <v>118.82</v>
      </c>
      <c r="J443" s="4" t="n">
        <v>46170</v>
      </c>
      <c r="K443" s="0" t="s">
        <v>17</v>
      </c>
    </row>
    <row r="444" customFormat="false" ht="13.5" hidden="false" customHeight="false" outlineLevel="0" collapsed="false">
      <c r="A444" s="0" t="n">
        <v>443</v>
      </c>
      <c r="B444" s="4" t="n">
        <v>46133</v>
      </c>
      <c r="C444" s="0" t="s">
        <v>47</v>
      </c>
      <c r="D444" s="0" t="s">
        <v>179</v>
      </c>
      <c r="E444" s="0" t="s">
        <v>52</v>
      </c>
      <c r="F444" s="5" t="n">
        <v>752.52</v>
      </c>
      <c r="G444" s="0" t="n">
        <v>4</v>
      </c>
      <c r="H444" s="0" t="n">
        <v>2</v>
      </c>
      <c r="I444" s="5" t="n">
        <f aca="false">IF(F444="","",F444/G444)</f>
        <v>188.13</v>
      </c>
      <c r="J444" s="4" t="n">
        <v>46170</v>
      </c>
      <c r="K444" s="0" t="s">
        <v>17</v>
      </c>
    </row>
    <row r="445" customFormat="false" ht="13.5" hidden="false" customHeight="false" outlineLevel="0" collapsed="false">
      <c r="A445" s="0" t="n">
        <v>444</v>
      </c>
      <c r="B445" s="4" t="n">
        <v>46159</v>
      </c>
      <c r="C445" s="0" t="s">
        <v>47</v>
      </c>
      <c r="D445" s="0" t="s">
        <v>100</v>
      </c>
      <c r="E445" s="0" t="s">
        <v>52</v>
      </c>
      <c r="F445" s="5" t="n">
        <v>138.96</v>
      </c>
      <c r="G445" s="0" t="n">
        <v>4</v>
      </c>
      <c r="H445" s="0" t="n">
        <v>1</v>
      </c>
      <c r="I445" s="5" t="n">
        <f aca="false">IF(F445="","",F445/G445)</f>
        <v>34.74</v>
      </c>
      <c r="J445" s="4" t="n">
        <v>46170</v>
      </c>
      <c r="K445" s="0" t="s">
        <v>17</v>
      </c>
    </row>
    <row r="446" customFormat="false" ht="13.5" hidden="false" customHeight="false" outlineLevel="0" collapsed="false">
      <c r="A446" s="0" t="n">
        <v>445</v>
      </c>
      <c r="B446" s="4" t="n">
        <v>46160</v>
      </c>
      <c r="C446" s="0" t="s">
        <v>47</v>
      </c>
      <c r="D446" s="0" t="s">
        <v>164</v>
      </c>
      <c r="E446" s="0" t="s">
        <v>52</v>
      </c>
      <c r="F446" s="5" t="n">
        <v>247.7</v>
      </c>
      <c r="G446" s="0" t="n">
        <v>2</v>
      </c>
      <c r="H446" s="0" t="n">
        <v>1</v>
      </c>
      <c r="I446" s="5" t="n">
        <f aca="false">IF(F446="","",F446/G446)</f>
        <v>123.85</v>
      </c>
      <c r="J446" s="4" t="n">
        <v>46170</v>
      </c>
      <c r="K446" s="0" t="s">
        <v>17</v>
      </c>
    </row>
    <row r="447" customFormat="false" ht="13.5" hidden="false" customHeight="false" outlineLevel="0" collapsed="false">
      <c r="A447" s="0" t="n">
        <v>446</v>
      </c>
      <c r="B447" s="4" t="n">
        <v>46163</v>
      </c>
      <c r="C447" s="0" t="s">
        <v>47</v>
      </c>
      <c r="D447" s="0" t="s">
        <v>153</v>
      </c>
      <c r="E447" s="0" t="s">
        <v>52</v>
      </c>
      <c r="F447" s="5" t="n">
        <v>8.21</v>
      </c>
      <c r="G447" s="0" t="n">
        <v>1</v>
      </c>
      <c r="H447" s="0" t="n">
        <v>1</v>
      </c>
      <c r="I447" s="5" t="n">
        <f aca="false">IF(F447="","",F447/G447)</f>
        <v>8.21</v>
      </c>
      <c r="J447" s="4" t="n">
        <v>46201</v>
      </c>
      <c r="K447" s="0" t="s">
        <v>17</v>
      </c>
    </row>
    <row r="448" customFormat="false" ht="13.5" hidden="false" customHeight="false" outlineLevel="0" collapsed="false">
      <c r="A448" s="0" t="n">
        <v>447</v>
      </c>
      <c r="B448" s="4" t="n">
        <v>46166</v>
      </c>
      <c r="C448" s="0" t="s">
        <v>47</v>
      </c>
      <c r="D448" s="0" t="s">
        <v>164</v>
      </c>
      <c r="E448" s="0" t="s">
        <v>52</v>
      </c>
      <c r="F448" s="5" t="n">
        <v>322</v>
      </c>
      <c r="G448" s="0" t="n">
        <v>2</v>
      </c>
      <c r="H448" s="0" t="n">
        <v>1</v>
      </c>
      <c r="I448" s="5" t="n">
        <f aca="false">IF(F448="","",F448/G448)</f>
        <v>161</v>
      </c>
      <c r="J448" s="4" t="n">
        <v>46201</v>
      </c>
      <c r="K448" s="0" t="s">
        <v>17</v>
      </c>
    </row>
    <row r="449" customFormat="false" ht="13.5" hidden="false" customHeight="false" outlineLevel="0" collapsed="false">
      <c r="A449" s="0" t="n">
        <v>448</v>
      </c>
      <c r="B449" s="4" t="n">
        <v>46166</v>
      </c>
      <c r="C449" s="0" t="s">
        <v>47</v>
      </c>
      <c r="D449" s="0" t="s">
        <v>180</v>
      </c>
      <c r="E449" s="0" t="s">
        <v>33</v>
      </c>
      <c r="F449" s="5" t="n">
        <v>2500.12</v>
      </c>
      <c r="G449" s="0" t="n">
        <v>7</v>
      </c>
      <c r="H449" s="0" t="n">
        <v>1</v>
      </c>
      <c r="I449" s="5" t="n">
        <f aca="false">IF(F449="","",F449/G449)</f>
        <v>357.16</v>
      </c>
      <c r="J449" s="4" t="n">
        <v>46201</v>
      </c>
      <c r="K449" s="0" t="s">
        <v>17</v>
      </c>
    </row>
    <row r="450" customFormat="false" ht="13.5" hidden="false" customHeight="false" outlineLevel="0" collapsed="false">
      <c r="A450" s="0" t="n">
        <v>449</v>
      </c>
      <c r="B450" s="4" t="n">
        <v>46168</v>
      </c>
      <c r="C450" s="0" t="s">
        <v>47</v>
      </c>
      <c r="D450" s="0" t="s">
        <v>130</v>
      </c>
      <c r="E450" s="0" t="s">
        <v>52</v>
      </c>
      <c r="F450" s="5" t="n">
        <v>1699.8</v>
      </c>
      <c r="G450" s="0" t="n">
        <v>6</v>
      </c>
      <c r="H450" s="0" t="n">
        <v>1</v>
      </c>
      <c r="I450" s="5" t="n">
        <f aca="false">IF(F450="","",F450/G450)</f>
        <v>283.3</v>
      </c>
      <c r="J450" s="4" t="n">
        <v>46201</v>
      </c>
      <c r="K450" s="0" t="s">
        <v>17</v>
      </c>
    </row>
    <row r="451" customFormat="false" ht="13.5" hidden="false" customHeight="false" outlineLevel="0" collapsed="false">
      <c r="A451" s="0" t="n">
        <v>450</v>
      </c>
      <c r="B451" s="4" t="n">
        <v>46168</v>
      </c>
      <c r="C451" s="0" t="s">
        <v>47</v>
      </c>
      <c r="D451" s="0" t="s">
        <v>153</v>
      </c>
      <c r="E451" s="0" t="s">
        <v>52</v>
      </c>
      <c r="F451" s="5" t="n">
        <v>120.07</v>
      </c>
      <c r="G451" s="0" t="n">
        <v>1</v>
      </c>
      <c r="H451" s="0" t="n">
        <v>1</v>
      </c>
      <c r="I451" s="5" t="n">
        <f aca="false">IF(F451="","",F451/G451)</f>
        <v>120.07</v>
      </c>
      <c r="J451" s="4" t="n">
        <v>46201</v>
      </c>
      <c r="K451" s="0" t="s">
        <v>17</v>
      </c>
    </row>
    <row r="452" customFormat="false" ht="13.5" hidden="false" customHeight="false" outlineLevel="0" collapsed="false">
      <c r="A452" s="0" t="n">
        <v>451</v>
      </c>
      <c r="B452" s="4" t="n">
        <v>46169</v>
      </c>
      <c r="C452" s="0" t="s">
        <v>47</v>
      </c>
      <c r="D452" s="0" t="s">
        <v>181</v>
      </c>
      <c r="E452" s="0" t="s">
        <v>52</v>
      </c>
      <c r="F452" s="5" t="n">
        <v>463</v>
      </c>
      <c r="G452" s="0" t="n">
        <v>1</v>
      </c>
      <c r="H452" s="0" t="n">
        <v>1</v>
      </c>
      <c r="I452" s="5" t="n">
        <f aca="false">IF(F452="","",F452/G452)</f>
        <v>463</v>
      </c>
      <c r="J452" s="4" t="n">
        <v>46201</v>
      </c>
      <c r="K452" s="0" t="s">
        <v>17</v>
      </c>
    </row>
    <row r="453" customFormat="false" ht="13.5" hidden="false" customHeight="false" outlineLevel="0" collapsed="false">
      <c r="A453" s="0" t="n">
        <v>452</v>
      </c>
      <c r="B453" s="4" t="n">
        <v>46170</v>
      </c>
      <c r="C453" s="0" t="s">
        <v>47</v>
      </c>
      <c r="D453" s="0" t="s">
        <v>100</v>
      </c>
      <c r="E453" s="0" t="s">
        <v>52</v>
      </c>
      <c r="F453" s="5" t="n">
        <v>141.72</v>
      </c>
      <c r="G453" s="0" t="n">
        <v>4</v>
      </c>
      <c r="H453" s="0" t="n">
        <v>1</v>
      </c>
      <c r="I453" s="5" t="n">
        <f aca="false">IF(F453="","",F453/G453)</f>
        <v>35.43</v>
      </c>
      <c r="J453" s="4" t="n">
        <v>46201</v>
      </c>
      <c r="K453" s="0" t="s">
        <v>17</v>
      </c>
    </row>
    <row r="454" customFormat="false" ht="13.5" hidden="false" customHeight="false" outlineLevel="0" collapsed="false">
      <c r="A454" s="0" t="n">
        <v>453</v>
      </c>
      <c r="B454" s="4" t="n">
        <v>46171</v>
      </c>
      <c r="C454" s="0" t="s">
        <v>47</v>
      </c>
      <c r="D454" s="0" t="s">
        <v>182</v>
      </c>
      <c r="E454" s="0" t="s">
        <v>15</v>
      </c>
      <c r="F454" s="5" t="n">
        <v>615.26</v>
      </c>
      <c r="G454" s="0" t="n">
        <v>2</v>
      </c>
      <c r="H454" s="0" t="n">
        <v>1</v>
      </c>
      <c r="I454" s="5" t="n">
        <f aca="false">IF(F454="","",F454/G454)</f>
        <v>307.63</v>
      </c>
      <c r="J454" s="4" t="n">
        <v>46201</v>
      </c>
      <c r="K454" s="0" t="s">
        <v>17</v>
      </c>
    </row>
    <row r="455" customFormat="false" ht="13.5" hidden="false" customHeight="false" outlineLevel="0" collapsed="false">
      <c r="A455" s="0" t="n">
        <v>454</v>
      </c>
      <c r="B455" s="4" t="n">
        <v>46171</v>
      </c>
      <c r="C455" s="0" t="s">
        <v>47</v>
      </c>
      <c r="D455" s="0" t="s">
        <v>183</v>
      </c>
      <c r="E455" s="0" t="s">
        <v>52</v>
      </c>
      <c r="F455" s="5" t="n">
        <v>26.48</v>
      </c>
      <c r="G455" s="0" t="n">
        <v>1</v>
      </c>
      <c r="H455" s="0" t="n">
        <v>1</v>
      </c>
      <c r="I455" s="5" t="n">
        <f aca="false">IF(F455="","",F455/G455)</f>
        <v>26.48</v>
      </c>
      <c r="J455" s="4" t="n">
        <v>46201</v>
      </c>
      <c r="K455" s="0" t="s">
        <v>17</v>
      </c>
    </row>
    <row r="456" customFormat="false" ht="13.5" hidden="false" customHeight="false" outlineLevel="0" collapsed="false">
      <c r="A456" s="0" t="n">
        <v>455</v>
      </c>
      <c r="B456" s="4" t="n">
        <v>46171</v>
      </c>
      <c r="C456" s="0" t="s">
        <v>47</v>
      </c>
      <c r="D456" s="0" t="s">
        <v>139</v>
      </c>
      <c r="E456" s="0" t="s">
        <v>52</v>
      </c>
      <c r="F456" s="5" t="n">
        <v>1114.5</v>
      </c>
      <c r="G456" s="0" t="n">
        <v>1</v>
      </c>
      <c r="H456" s="0" t="n">
        <v>1</v>
      </c>
      <c r="I456" s="5" t="n">
        <f aca="false">IF(F456="","",F456/G456)</f>
        <v>1114.5</v>
      </c>
      <c r="J456" s="4" t="n">
        <v>46201</v>
      </c>
      <c r="K456" s="0" t="s">
        <v>17</v>
      </c>
    </row>
    <row r="457" customFormat="false" ht="13.5" hidden="false" customHeight="false" outlineLevel="0" collapsed="false">
      <c r="A457" s="0" t="n">
        <v>456</v>
      </c>
      <c r="B457" s="4" t="n">
        <v>46171</v>
      </c>
      <c r="C457" s="0" t="s">
        <v>47</v>
      </c>
      <c r="D457" s="0" t="s">
        <v>179</v>
      </c>
      <c r="E457" s="0" t="s">
        <v>52</v>
      </c>
      <c r="F457" s="5" t="n">
        <v>298.5</v>
      </c>
      <c r="G457" s="0" t="n">
        <v>2</v>
      </c>
      <c r="H457" s="0" t="n">
        <v>1</v>
      </c>
      <c r="I457" s="5" t="n">
        <f aca="false">IF(F457="","",F457/G457)</f>
        <v>149.25</v>
      </c>
      <c r="J457" s="4" t="n">
        <v>46201</v>
      </c>
      <c r="K457" s="0" t="s">
        <v>17</v>
      </c>
    </row>
    <row r="458" customFormat="false" ht="13.5" hidden="false" customHeight="false" outlineLevel="0" collapsed="false">
      <c r="A458" s="0" t="n">
        <v>457</v>
      </c>
      <c r="B458" s="4" t="n">
        <v>46171</v>
      </c>
      <c r="C458" s="0" t="s">
        <v>47</v>
      </c>
      <c r="D458" s="0" t="s">
        <v>184</v>
      </c>
      <c r="E458" s="0" t="s">
        <v>52</v>
      </c>
      <c r="F458" s="5" t="n">
        <v>65.14</v>
      </c>
      <c r="G458" s="0" t="n">
        <v>1</v>
      </c>
      <c r="H458" s="0" t="n">
        <v>1</v>
      </c>
      <c r="I458" s="5" t="n">
        <f aca="false">IF(F458="","",F458/G458)</f>
        <v>65.14</v>
      </c>
      <c r="J458" s="4" t="n">
        <v>46201</v>
      </c>
      <c r="K458" s="0" t="s">
        <v>17</v>
      </c>
    </row>
    <row r="459" customFormat="false" ht="13.5" hidden="false" customHeight="false" outlineLevel="0" collapsed="false">
      <c r="A459" s="0" t="n">
        <v>458</v>
      </c>
      <c r="B459" s="4" t="n">
        <v>46172</v>
      </c>
      <c r="C459" s="0" t="s">
        <v>47</v>
      </c>
      <c r="D459" s="0" t="s">
        <v>153</v>
      </c>
      <c r="E459" s="0" t="s">
        <v>52</v>
      </c>
      <c r="F459" s="5" t="n">
        <v>117.78</v>
      </c>
      <c r="G459" s="0" t="n">
        <v>1</v>
      </c>
      <c r="H459" s="0" t="n">
        <v>1</v>
      </c>
      <c r="I459" s="5" t="n">
        <f aca="false">IF(F459="","",F459/G459)</f>
        <v>117.78</v>
      </c>
      <c r="J459" s="4" t="n">
        <v>46201</v>
      </c>
      <c r="K459" s="0" t="s">
        <v>17</v>
      </c>
    </row>
    <row r="460" customFormat="false" ht="13.5" hidden="false" customHeight="false" outlineLevel="0" collapsed="false">
      <c r="A460" s="0" t="n">
        <v>459</v>
      </c>
      <c r="B460" s="4" t="n">
        <v>46172</v>
      </c>
      <c r="C460" s="0" t="s">
        <v>47</v>
      </c>
      <c r="D460" s="0" t="s">
        <v>170</v>
      </c>
      <c r="E460" s="0" t="s">
        <v>52</v>
      </c>
      <c r="F460" s="5" t="n">
        <v>309.18</v>
      </c>
      <c r="G460" s="0" t="n">
        <v>1</v>
      </c>
      <c r="H460" s="0" t="n">
        <v>1</v>
      </c>
      <c r="I460" s="5" t="n">
        <f aca="false">IF(F460="","",F460/G460)</f>
        <v>309.18</v>
      </c>
      <c r="J460" s="4" t="n">
        <v>46201</v>
      </c>
      <c r="K460" s="0" t="s">
        <v>17</v>
      </c>
    </row>
    <row r="461" customFormat="false" ht="13.5" hidden="false" customHeight="false" outlineLevel="0" collapsed="false">
      <c r="A461" s="0" t="n">
        <v>460</v>
      </c>
      <c r="B461" s="4" t="n">
        <v>46172</v>
      </c>
      <c r="C461" s="0" t="s">
        <v>47</v>
      </c>
      <c r="D461" s="0" t="s">
        <v>164</v>
      </c>
      <c r="E461" s="0" t="s">
        <v>52</v>
      </c>
      <c r="F461" s="5" t="n">
        <v>189.38</v>
      </c>
      <c r="G461" s="0" t="n">
        <v>2</v>
      </c>
      <c r="H461" s="0" t="n">
        <v>1</v>
      </c>
      <c r="I461" s="5" t="n">
        <f aca="false">IF(F461="","",F461/G461)</f>
        <v>94.69</v>
      </c>
      <c r="J461" s="4" t="n">
        <v>46201</v>
      </c>
      <c r="K461" s="0" t="s">
        <v>17</v>
      </c>
    </row>
    <row r="462" customFormat="false" ht="13.5" hidden="false" customHeight="false" outlineLevel="0" collapsed="false">
      <c r="A462" s="0" t="n">
        <v>461</v>
      </c>
      <c r="B462" s="4" t="n">
        <v>46175</v>
      </c>
      <c r="C462" s="0" t="s">
        <v>47</v>
      </c>
      <c r="D462" s="0" t="s">
        <v>153</v>
      </c>
      <c r="E462" s="0" t="s">
        <v>52</v>
      </c>
      <c r="F462" s="5" t="n">
        <v>118.91</v>
      </c>
      <c r="G462" s="0" t="n">
        <v>1</v>
      </c>
      <c r="H462" s="0" t="n">
        <v>1</v>
      </c>
      <c r="I462" s="5" t="n">
        <f aca="false">IF(F462="","",F462/G462)</f>
        <v>118.91</v>
      </c>
      <c r="J462" s="4" t="n">
        <v>46201</v>
      </c>
      <c r="K462" s="0" t="s">
        <v>17</v>
      </c>
    </row>
    <row r="463" customFormat="false" ht="13.5" hidden="false" customHeight="false" outlineLevel="0" collapsed="false">
      <c r="A463" s="0" t="n">
        <v>462</v>
      </c>
      <c r="B463" s="4" t="n">
        <v>46175</v>
      </c>
      <c r="C463" s="0" t="s">
        <v>47</v>
      </c>
      <c r="D463" s="0" t="s">
        <v>153</v>
      </c>
      <c r="E463" s="0" t="s">
        <v>52</v>
      </c>
      <c r="F463" s="5" t="n">
        <v>272.36</v>
      </c>
      <c r="G463" s="0" t="n">
        <v>1</v>
      </c>
      <c r="H463" s="0" t="n">
        <v>1</v>
      </c>
      <c r="I463" s="5" t="n">
        <f aca="false">IF(F463="","",F463/G463)</f>
        <v>272.36</v>
      </c>
      <c r="J463" s="4" t="n">
        <v>46201</v>
      </c>
      <c r="K463" s="0" t="s">
        <v>17</v>
      </c>
    </row>
    <row r="464" customFormat="false" ht="13.5" hidden="false" customHeight="false" outlineLevel="0" collapsed="false">
      <c r="A464" s="0" t="n">
        <v>463</v>
      </c>
      <c r="B464" s="4" t="n">
        <v>46175</v>
      </c>
      <c r="C464" s="0" t="s">
        <v>47</v>
      </c>
      <c r="D464" s="0" t="s">
        <v>134</v>
      </c>
      <c r="E464" s="0" t="s">
        <v>52</v>
      </c>
      <c r="F464" s="5" t="n">
        <v>40</v>
      </c>
      <c r="G464" s="0" t="n">
        <v>2</v>
      </c>
      <c r="H464" s="0" t="n">
        <v>1</v>
      </c>
      <c r="I464" s="5" t="n">
        <f aca="false">IF(F464="","",F464/G464)</f>
        <v>20</v>
      </c>
      <c r="J464" s="4" t="n">
        <v>46201</v>
      </c>
      <c r="K464" s="0" t="s">
        <v>17</v>
      </c>
    </row>
    <row r="465" customFormat="false" ht="13.5" hidden="false" customHeight="false" outlineLevel="0" collapsed="false">
      <c r="A465" s="0" t="n">
        <v>464</v>
      </c>
      <c r="B465" s="4" t="n">
        <v>46175</v>
      </c>
      <c r="C465" s="0" t="s">
        <v>47</v>
      </c>
      <c r="D465" s="0" t="s">
        <v>179</v>
      </c>
      <c r="E465" s="0" t="s">
        <v>52</v>
      </c>
      <c r="F465" s="5" t="n">
        <v>866.72</v>
      </c>
      <c r="G465" s="0" t="n">
        <v>4</v>
      </c>
      <c r="H465" s="0" t="n">
        <v>1</v>
      </c>
      <c r="I465" s="5" t="n">
        <f aca="false">IF(F465="","",F465/G465)</f>
        <v>216.68</v>
      </c>
      <c r="J465" s="4" t="n">
        <v>46201</v>
      </c>
      <c r="K465" s="0" t="s">
        <v>17</v>
      </c>
    </row>
    <row r="466" customFormat="false" ht="13.5" hidden="false" customHeight="false" outlineLevel="0" collapsed="false">
      <c r="A466" s="0" t="n">
        <v>465</v>
      </c>
      <c r="B466" s="4" t="n">
        <v>46176</v>
      </c>
      <c r="C466" s="0" t="s">
        <v>47</v>
      </c>
      <c r="D466" s="0" t="s">
        <v>185</v>
      </c>
      <c r="E466" s="0" t="s">
        <v>52</v>
      </c>
      <c r="F466" s="5" t="n">
        <v>52.88</v>
      </c>
      <c r="G466" s="0" t="n">
        <v>1</v>
      </c>
      <c r="H466" s="0" t="n">
        <v>1</v>
      </c>
      <c r="I466" s="5" t="n">
        <f aca="false">IF(F466="","",F466/G466)</f>
        <v>52.88</v>
      </c>
      <c r="J466" s="4" t="n">
        <v>46201</v>
      </c>
      <c r="K466" s="0" t="s">
        <v>17</v>
      </c>
    </row>
    <row r="467" customFormat="false" ht="13.5" hidden="false" customHeight="false" outlineLevel="0" collapsed="false">
      <c r="A467" s="0" t="n">
        <v>466</v>
      </c>
      <c r="B467" s="4" t="n">
        <v>46176</v>
      </c>
      <c r="C467" s="0" t="s">
        <v>47</v>
      </c>
      <c r="D467" s="0" t="s">
        <v>139</v>
      </c>
      <c r="E467" s="0" t="s">
        <v>52</v>
      </c>
      <c r="F467" s="5" t="n">
        <v>570.04</v>
      </c>
      <c r="G467" s="0" t="n">
        <v>1</v>
      </c>
      <c r="H467" s="0" t="n">
        <v>1</v>
      </c>
      <c r="I467" s="5" t="n">
        <f aca="false">IF(F467="","",F467/G467)</f>
        <v>570.04</v>
      </c>
      <c r="J467" s="4" t="n">
        <v>46201</v>
      </c>
      <c r="K467" s="0" t="s">
        <v>17</v>
      </c>
    </row>
    <row r="468" customFormat="false" ht="13.5" hidden="false" customHeight="false" outlineLevel="0" collapsed="false">
      <c r="A468" s="0" t="n">
        <v>467</v>
      </c>
      <c r="B468" s="4" t="n">
        <v>46177</v>
      </c>
      <c r="C468" s="0" t="s">
        <v>47</v>
      </c>
      <c r="D468" s="0" t="s">
        <v>153</v>
      </c>
      <c r="E468" s="0" t="s">
        <v>52</v>
      </c>
      <c r="F468" s="5" t="n">
        <v>326.1</v>
      </c>
      <c r="G468" s="0" t="n">
        <v>1</v>
      </c>
      <c r="H468" s="0" t="n">
        <v>1</v>
      </c>
      <c r="I468" s="5" t="n">
        <f aca="false">IF(F468="","",F468/G468)</f>
        <v>326.1</v>
      </c>
      <c r="J468" s="4" t="n">
        <v>46201</v>
      </c>
      <c r="K468" s="0" t="s">
        <v>17</v>
      </c>
    </row>
    <row r="469" customFormat="false" ht="13.5" hidden="false" customHeight="false" outlineLevel="0" collapsed="false">
      <c r="A469" s="0" t="n">
        <v>468</v>
      </c>
      <c r="B469" s="4" t="n">
        <v>46178</v>
      </c>
      <c r="C469" s="0" t="s">
        <v>47</v>
      </c>
      <c r="D469" s="0" t="s">
        <v>169</v>
      </c>
      <c r="E469" s="0" t="s">
        <v>33</v>
      </c>
      <c r="F469" s="5" t="n">
        <v>1117.22</v>
      </c>
      <c r="G469" s="0" t="n">
        <v>2</v>
      </c>
      <c r="H469" s="0" t="n">
        <v>1</v>
      </c>
      <c r="I469" s="5" t="n">
        <f aca="false">IF(F469="","",F469/G469)</f>
        <v>558.61</v>
      </c>
      <c r="J469" s="4" t="n">
        <v>46201</v>
      </c>
      <c r="K469" s="0" t="s">
        <v>17</v>
      </c>
    </row>
    <row r="470" customFormat="false" ht="13.5" hidden="false" customHeight="false" outlineLevel="0" collapsed="false">
      <c r="A470" s="0" t="n">
        <v>469</v>
      </c>
      <c r="B470" s="4" t="n">
        <v>46179</v>
      </c>
      <c r="C470" s="0" t="s">
        <v>47</v>
      </c>
      <c r="D470" s="0" t="s">
        <v>153</v>
      </c>
      <c r="E470" s="0" t="s">
        <v>52</v>
      </c>
      <c r="F470" s="5" t="n">
        <v>210.53</v>
      </c>
      <c r="G470" s="0" t="n">
        <v>1</v>
      </c>
      <c r="H470" s="0" t="n">
        <v>1</v>
      </c>
      <c r="I470" s="5" t="n">
        <f aca="false">IF(F470="","",F470/G470)</f>
        <v>210.53</v>
      </c>
      <c r="J470" s="4" t="n">
        <v>46201</v>
      </c>
      <c r="K470" s="0" t="s">
        <v>17</v>
      </c>
    </row>
    <row r="471" customFormat="false" ht="13.5" hidden="false" customHeight="false" outlineLevel="0" collapsed="false">
      <c r="A471" s="0" t="n">
        <v>470</v>
      </c>
      <c r="B471" s="4" t="n">
        <v>46179</v>
      </c>
      <c r="C471" s="0" t="s">
        <v>47</v>
      </c>
      <c r="D471" s="0" t="s">
        <v>183</v>
      </c>
      <c r="E471" s="0" t="s">
        <v>52</v>
      </c>
      <c r="F471" s="5" t="n">
        <v>37.89</v>
      </c>
      <c r="G471" s="0" t="n">
        <v>1</v>
      </c>
      <c r="H471" s="0" t="n">
        <v>1</v>
      </c>
      <c r="I471" s="5" t="n">
        <f aca="false">IF(F471="","",F471/G471)</f>
        <v>37.89</v>
      </c>
      <c r="J471" s="4" t="n">
        <v>46201</v>
      </c>
      <c r="K471" s="0" t="s">
        <v>17</v>
      </c>
    </row>
    <row r="472" customFormat="false" ht="13.5" hidden="false" customHeight="false" outlineLevel="0" collapsed="false">
      <c r="A472" s="0" t="n">
        <v>471</v>
      </c>
      <c r="B472" s="4" t="n">
        <v>46179</v>
      </c>
      <c r="C472" s="0" t="s">
        <v>47</v>
      </c>
      <c r="D472" s="0" t="s">
        <v>183</v>
      </c>
      <c r="E472" s="0" t="s">
        <v>52</v>
      </c>
      <c r="F472" s="5" t="n">
        <v>95.08</v>
      </c>
      <c r="G472" s="0" t="n">
        <v>1</v>
      </c>
      <c r="H472" s="0" t="n">
        <v>1</v>
      </c>
      <c r="I472" s="5" t="n">
        <f aca="false">IF(F472="","",F472/G472)</f>
        <v>95.08</v>
      </c>
      <c r="J472" s="4" t="n">
        <v>46201</v>
      </c>
      <c r="K472" s="0" t="s">
        <v>17</v>
      </c>
    </row>
    <row r="473" customFormat="false" ht="13.5" hidden="false" customHeight="false" outlineLevel="0" collapsed="false">
      <c r="A473" s="0" t="n">
        <v>472</v>
      </c>
      <c r="B473" s="4" t="n">
        <v>46180</v>
      </c>
      <c r="C473" s="0" t="s">
        <v>47</v>
      </c>
      <c r="D473" s="0" t="s">
        <v>100</v>
      </c>
      <c r="E473" s="0" t="s">
        <v>52</v>
      </c>
      <c r="F473" s="5" t="n">
        <v>122.85</v>
      </c>
      <c r="G473" s="0" t="n">
        <v>5</v>
      </c>
      <c r="H473" s="0" t="n">
        <v>1</v>
      </c>
      <c r="I473" s="5" t="n">
        <f aca="false">IF(F473="","",F473/G473)</f>
        <v>24.57</v>
      </c>
      <c r="J473" s="4" t="n">
        <v>46201</v>
      </c>
      <c r="K473" s="0" t="s">
        <v>17</v>
      </c>
    </row>
    <row r="474" customFormat="false" ht="13.5" hidden="false" customHeight="false" outlineLevel="0" collapsed="false">
      <c r="A474" s="0" t="n">
        <v>473</v>
      </c>
      <c r="B474" s="4" t="n">
        <v>46180</v>
      </c>
      <c r="C474" s="0" t="s">
        <v>47</v>
      </c>
      <c r="D474" s="0" t="s">
        <v>153</v>
      </c>
      <c r="E474" s="0" t="s">
        <v>52</v>
      </c>
      <c r="F474" s="5" t="n">
        <v>35.04</v>
      </c>
      <c r="G474" s="0" t="n">
        <v>1</v>
      </c>
      <c r="H474" s="0" t="n">
        <v>1</v>
      </c>
      <c r="I474" s="5" t="n">
        <f aca="false">IF(F474="","",F474/G474)</f>
        <v>35.04</v>
      </c>
      <c r="J474" s="4" t="n">
        <v>46201</v>
      </c>
      <c r="K474" s="0" t="s">
        <v>17</v>
      </c>
    </row>
    <row r="475" customFormat="false" ht="13.5" hidden="false" customHeight="false" outlineLevel="0" collapsed="false">
      <c r="A475" s="0" t="n">
        <v>474</v>
      </c>
      <c r="B475" s="4" t="n">
        <v>46182</v>
      </c>
      <c r="C475" s="0" t="s">
        <v>47</v>
      </c>
      <c r="D475" s="0" t="s">
        <v>186</v>
      </c>
      <c r="E475" s="0" t="s">
        <v>33</v>
      </c>
      <c r="F475" s="5" t="n">
        <v>14.97</v>
      </c>
      <c r="G475" s="0" t="n">
        <v>1</v>
      </c>
      <c r="H475" s="0" t="n">
        <v>1</v>
      </c>
      <c r="I475" s="5" t="n">
        <f aca="false">IF(F475="","",F475/G475)</f>
        <v>14.97</v>
      </c>
      <c r="J475" s="4" t="n">
        <v>46201</v>
      </c>
      <c r="K475" s="0" t="s">
        <v>17</v>
      </c>
    </row>
    <row r="476" customFormat="false" ht="13.5" hidden="false" customHeight="false" outlineLevel="0" collapsed="false">
      <c r="A476" s="0" t="n">
        <v>475</v>
      </c>
      <c r="B476" s="4" t="n">
        <v>46183</v>
      </c>
      <c r="C476" s="0" t="s">
        <v>47</v>
      </c>
      <c r="D476" s="0" t="s">
        <v>153</v>
      </c>
      <c r="E476" s="0" t="s">
        <v>52</v>
      </c>
      <c r="F476" s="5" t="n">
        <v>3.49</v>
      </c>
      <c r="G476" s="0" t="n">
        <v>1</v>
      </c>
      <c r="H476" s="0" t="n">
        <v>1</v>
      </c>
      <c r="I476" s="5" t="n">
        <f aca="false">IF(F476="","",F476/G476)</f>
        <v>3.49</v>
      </c>
      <c r="J476" s="4" t="n">
        <v>46201</v>
      </c>
      <c r="K476" s="0" t="s">
        <v>17</v>
      </c>
    </row>
    <row r="477" customFormat="false" ht="13.5" hidden="false" customHeight="false" outlineLevel="0" collapsed="false">
      <c r="A477" s="0" t="n">
        <v>476</v>
      </c>
      <c r="B477" s="4" t="n">
        <v>46183</v>
      </c>
      <c r="C477" s="0" t="s">
        <v>47</v>
      </c>
      <c r="D477" s="0" t="s">
        <v>153</v>
      </c>
      <c r="E477" s="0" t="s">
        <v>52</v>
      </c>
      <c r="F477" s="5" t="n">
        <v>17.66</v>
      </c>
      <c r="G477" s="0" t="n">
        <v>1</v>
      </c>
      <c r="H477" s="0" t="n">
        <v>1</v>
      </c>
      <c r="I477" s="5" t="n">
        <f aca="false">IF(F477="","",F477/G477)</f>
        <v>17.66</v>
      </c>
      <c r="J477" s="4" t="n">
        <v>46201</v>
      </c>
      <c r="K477" s="0" t="s">
        <v>17</v>
      </c>
    </row>
    <row r="478" customFormat="false" ht="13.5" hidden="false" customHeight="false" outlineLevel="0" collapsed="false">
      <c r="A478" s="0" t="n">
        <v>477</v>
      </c>
      <c r="B478" s="4" t="n">
        <v>46184</v>
      </c>
      <c r="C478" s="0" t="s">
        <v>47</v>
      </c>
      <c r="D478" s="0" t="s">
        <v>153</v>
      </c>
      <c r="E478" s="0" t="s">
        <v>52</v>
      </c>
      <c r="F478" s="5" t="n">
        <v>62.6</v>
      </c>
      <c r="G478" s="0" t="n">
        <v>1</v>
      </c>
      <c r="H478" s="0" t="n">
        <v>1</v>
      </c>
      <c r="I478" s="5" t="n">
        <f aca="false">IF(F478="","",F478/G478)</f>
        <v>62.6</v>
      </c>
      <c r="J478" s="4" t="n">
        <v>46201</v>
      </c>
      <c r="K478" s="0" t="s">
        <v>17</v>
      </c>
    </row>
    <row r="479" customFormat="false" ht="13.5" hidden="false" customHeight="false" outlineLevel="0" collapsed="false">
      <c r="A479" s="0" t="n">
        <v>478</v>
      </c>
      <c r="B479" s="4" t="n">
        <v>46185</v>
      </c>
      <c r="C479" s="0" t="s">
        <v>47</v>
      </c>
      <c r="D479" s="0" t="s">
        <v>187</v>
      </c>
      <c r="E479" s="0" t="s">
        <v>15</v>
      </c>
      <c r="F479" s="5" t="n">
        <v>52.74</v>
      </c>
      <c r="G479" s="0" t="n">
        <v>1</v>
      </c>
      <c r="H479" s="0" t="n">
        <v>1</v>
      </c>
      <c r="I479" s="5" t="n">
        <f aca="false">IF(F479="","",F479/G479)</f>
        <v>52.74</v>
      </c>
      <c r="J479" s="4" t="n">
        <v>46201</v>
      </c>
      <c r="K479" s="0" t="s">
        <v>17</v>
      </c>
    </row>
    <row r="480" customFormat="false" ht="13.5" hidden="false" customHeight="false" outlineLevel="0" collapsed="false">
      <c r="A480" s="0" t="n">
        <v>479</v>
      </c>
      <c r="B480" s="4" t="n">
        <v>46185</v>
      </c>
      <c r="C480" s="0" t="s">
        <v>47</v>
      </c>
      <c r="D480" s="0" t="s">
        <v>188</v>
      </c>
      <c r="E480" s="0" t="s">
        <v>15</v>
      </c>
      <c r="F480" s="5" t="n">
        <v>667.72</v>
      </c>
      <c r="G480" s="0" t="n">
        <v>2</v>
      </c>
      <c r="H480" s="0" t="n">
        <v>1</v>
      </c>
      <c r="I480" s="5" t="n">
        <f aca="false">IF(F480="","",F480/G480)</f>
        <v>333.86</v>
      </c>
      <c r="J480" s="4" t="n">
        <v>46201</v>
      </c>
      <c r="K480" s="0" t="s">
        <v>17</v>
      </c>
    </row>
    <row r="481" customFormat="false" ht="13.5" hidden="false" customHeight="false" outlineLevel="0" collapsed="false">
      <c r="A481" s="0" t="n">
        <v>480</v>
      </c>
      <c r="B481" s="4" t="n">
        <v>46188</v>
      </c>
      <c r="C481" s="0" t="s">
        <v>47</v>
      </c>
      <c r="D481" s="0" t="s">
        <v>100</v>
      </c>
      <c r="E481" s="0" t="s">
        <v>52</v>
      </c>
      <c r="F481" s="5" t="n">
        <v>80.12</v>
      </c>
      <c r="G481" s="0" t="n">
        <v>4</v>
      </c>
      <c r="H481" s="0" t="n">
        <v>1</v>
      </c>
      <c r="I481" s="5" t="n">
        <f aca="false">IF(F481="","",F481/G481)</f>
        <v>20.03</v>
      </c>
      <c r="J481" s="4" t="n">
        <v>46201</v>
      </c>
      <c r="K481" s="0" t="s">
        <v>17</v>
      </c>
    </row>
    <row r="482" customFormat="false" ht="13.5" hidden="false" customHeight="false" outlineLevel="0" collapsed="false">
      <c r="A482" s="0" t="n">
        <v>481</v>
      </c>
      <c r="B482" s="4" t="n">
        <v>46189</v>
      </c>
      <c r="C482" s="0" t="s">
        <v>47</v>
      </c>
      <c r="D482" s="0" t="s">
        <v>153</v>
      </c>
      <c r="E482" s="0" t="s">
        <v>52</v>
      </c>
      <c r="F482" s="5" t="n">
        <v>49.44</v>
      </c>
      <c r="G482" s="0" t="n">
        <v>1</v>
      </c>
      <c r="H482" s="0" t="n">
        <v>1</v>
      </c>
      <c r="I482" s="5" t="n">
        <f aca="false">IF(F482="","",F482/G482)</f>
        <v>49.44</v>
      </c>
      <c r="J482" s="4" t="n">
        <v>46201</v>
      </c>
      <c r="K482" s="0" t="s">
        <v>17</v>
      </c>
    </row>
    <row r="483" customFormat="false" ht="13.5" hidden="false" customHeight="false" outlineLevel="0" collapsed="false">
      <c r="A483" s="0" t="n">
        <v>482</v>
      </c>
      <c r="B483" s="4" t="n">
        <v>46190</v>
      </c>
      <c r="C483" s="0" t="s">
        <v>47</v>
      </c>
      <c r="D483" s="0" t="s">
        <v>153</v>
      </c>
      <c r="E483" s="0" t="s">
        <v>52</v>
      </c>
      <c r="F483" s="5" t="n">
        <v>30.16</v>
      </c>
      <c r="G483" s="0" t="n">
        <v>1</v>
      </c>
      <c r="H483" s="0" t="n">
        <v>1</v>
      </c>
      <c r="I483" s="5" t="n">
        <f aca="false">IF(F483="","",F483/G483)</f>
        <v>30.16</v>
      </c>
      <c r="J483" s="4" t="n">
        <v>46201</v>
      </c>
      <c r="K483" s="0" t="s">
        <v>17</v>
      </c>
    </row>
    <row r="484" customFormat="false" ht="13.5" hidden="false" customHeight="false" outlineLevel="0" collapsed="false">
      <c r="A484" s="0" t="n">
        <v>483</v>
      </c>
      <c r="B484" s="4" t="n">
        <v>46191</v>
      </c>
      <c r="C484" s="0" t="s">
        <v>47</v>
      </c>
      <c r="D484" s="0" t="s">
        <v>153</v>
      </c>
      <c r="E484" s="0" t="s">
        <v>52</v>
      </c>
      <c r="F484" s="5" t="n">
        <v>35.46</v>
      </c>
      <c r="G484" s="0" t="n">
        <v>1</v>
      </c>
      <c r="H484" s="0" t="n">
        <v>1</v>
      </c>
      <c r="I484" s="5" t="n">
        <f aca="false">IF(F484="","",F484/G484)</f>
        <v>35.46</v>
      </c>
      <c r="J484" s="4" t="n">
        <v>46201</v>
      </c>
      <c r="K484" s="0" t="s">
        <v>17</v>
      </c>
    </row>
    <row r="485" customFormat="false" ht="13.5" hidden="false" customHeight="false" outlineLevel="0" collapsed="false">
      <c r="A485" s="0" t="n">
        <v>484</v>
      </c>
      <c r="B485" s="4" t="n">
        <v>46192</v>
      </c>
      <c r="C485" s="0" t="s">
        <v>47</v>
      </c>
      <c r="D485" s="0" t="s">
        <v>100</v>
      </c>
      <c r="E485" s="0" t="s">
        <v>52</v>
      </c>
      <c r="F485" s="5" t="n">
        <v>44.54</v>
      </c>
      <c r="G485" s="0" t="n">
        <v>2</v>
      </c>
      <c r="H485" s="0" t="n">
        <v>1</v>
      </c>
      <c r="I485" s="5" t="n">
        <f aca="false">IF(F485="","",F485/G485)</f>
        <v>22.27</v>
      </c>
      <c r="J485" s="4" t="n">
        <v>46201</v>
      </c>
      <c r="K485" s="0" t="s">
        <v>17</v>
      </c>
    </row>
    <row r="486" customFormat="false" ht="13.5" hidden="false" customHeight="false" outlineLevel="0" collapsed="false">
      <c r="A486" s="0" t="n">
        <v>485</v>
      </c>
      <c r="B486" s="4" t="n">
        <v>46196</v>
      </c>
      <c r="C486" s="0" t="s">
        <v>47</v>
      </c>
      <c r="D486" s="0" t="s">
        <v>189</v>
      </c>
      <c r="E486" s="0" t="s">
        <v>33</v>
      </c>
      <c r="F486" s="5" t="n">
        <v>291</v>
      </c>
      <c r="G486" s="0" t="n">
        <v>1</v>
      </c>
      <c r="H486" s="0" t="n">
        <v>1</v>
      </c>
      <c r="I486" s="5" t="n">
        <f aca="false">IF(F486="","",F486/G486)</f>
        <v>291</v>
      </c>
      <c r="J486" s="4" t="n">
        <v>46231</v>
      </c>
      <c r="K486" s="0" t="s">
        <v>11</v>
      </c>
    </row>
    <row r="487" customFormat="false" ht="13.5" hidden="false" customHeight="false" outlineLevel="0" collapsed="false">
      <c r="A487" s="0" t="n">
        <v>486</v>
      </c>
      <c r="B487" s="4" t="n">
        <v>46201</v>
      </c>
      <c r="C487" s="0" t="s">
        <v>47</v>
      </c>
      <c r="D487" s="0" t="s">
        <v>153</v>
      </c>
      <c r="E487" s="0" t="s">
        <v>52</v>
      </c>
      <c r="F487" s="5" t="n">
        <v>73.23</v>
      </c>
      <c r="G487" s="0" t="n">
        <v>1</v>
      </c>
      <c r="H487" s="0" t="n">
        <v>1</v>
      </c>
      <c r="I487" s="5" t="n">
        <f aca="false">IF(F487="","",F487/G487)</f>
        <v>73.23</v>
      </c>
      <c r="J487" s="4" t="n">
        <v>46231</v>
      </c>
      <c r="K487" s="0" t="s">
        <v>11</v>
      </c>
    </row>
    <row r="488" customFormat="false" ht="13.5" hidden="false" customHeight="false" outlineLevel="0" collapsed="false">
      <c r="A488" s="0" t="n">
        <v>487</v>
      </c>
      <c r="B488" s="4" t="n">
        <v>46203</v>
      </c>
      <c r="C488" s="0" t="s">
        <v>47</v>
      </c>
      <c r="D488" s="0" t="s">
        <v>153</v>
      </c>
      <c r="E488" s="0" t="s">
        <v>52</v>
      </c>
      <c r="F488" s="5" t="n">
        <v>94.84</v>
      </c>
      <c r="G488" s="0" t="n">
        <v>1</v>
      </c>
      <c r="H488" s="0" t="n">
        <v>1</v>
      </c>
      <c r="I488" s="5" t="n">
        <f aca="false">IF(F488="","",F488/G488)</f>
        <v>94.84</v>
      </c>
      <c r="J488" s="4" t="n">
        <v>46232</v>
      </c>
      <c r="K488" s="0" t="s">
        <v>11</v>
      </c>
    </row>
    <row r="489" customFormat="false" ht="13.5" hidden="false" customHeight="false" outlineLevel="0" collapsed="false">
      <c r="A489" s="0" t="n">
        <v>488</v>
      </c>
      <c r="B489" s="4" t="n">
        <v>46204</v>
      </c>
      <c r="C489" s="0" t="s">
        <v>47</v>
      </c>
      <c r="D489" s="0" t="s">
        <v>153</v>
      </c>
      <c r="E489" s="0" t="s">
        <v>52</v>
      </c>
      <c r="F489" s="5" t="n">
        <v>348.01</v>
      </c>
      <c r="G489" s="0" t="n">
        <v>1</v>
      </c>
      <c r="H489" s="0" t="n">
        <v>1</v>
      </c>
      <c r="I489" s="5" t="n">
        <f aca="false">IF(F489="","",F489/G489)</f>
        <v>348.01</v>
      </c>
      <c r="J489" s="4" t="n">
        <v>46231</v>
      </c>
      <c r="K489" s="0" t="s">
        <v>11</v>
      </c>
    </row>
    <row r="490" customFormat="false" ht="13.5" hidden="false" customHeight="false" outlineLevel="0" collapsed="false">
      <c r="A490" s="0" t="n">
        <v>489</v>
      </c>
      <c r="B490" s="4" t="n">
        <v>46204</v>
      </c>
      <c r="C490" s="0" t="s">
        <v>47</v>
      </c>
      <c r="D490" s="0" t="s">
        <v>139</v>
      </c>
      <c r="E490" s="0" t="s">
        <v>52</v>
      </c>
      <c r="F490" s="5" t="n">
        <v>443.11</v>
      </c>
      <c r="G490" s="0" t="n">
        <v>1</v>
      </c>
      <c r="H490" s="0" t="n">
        <v>1</v>
      </c>
      <c r="I490" s="5" t="n">
        <f aca="false">IF(F490="","",F490/G490)</f>
        <v>443.11</v>
      </c>
      <c r="J490" s="4" t="n">
        <v>46231</v>
      </c>
      <c r="K490" s="0" t="s">
        <v>11</v>
      </c>
    </row>
    <row r="491" customFormat="false" ht="13.5" hidden="false" customHeight="false" outlineLevel="0" collapsed="false">
      <c r="A491" s="0" t="n">
        <v>490</v>
      </c>
      <c r="B491" s="4" t="n">
        <v>46204</v>
      </c>
      <c r="C491" s="0" t="s">
        <v>47</v>
      </c>
      <c r="D491" s="0" t="s">
        <v>190</v>
      </c>
      <c r="E491" s="0" t="s">
        <v>52</v>
      </c>
      <c r="F491" s="5" t="n">
        <v>351.58</v>
      </c>
      <c r="G491" s="0" t="n">
        <v>1</v>
      </c>
      <c r="H491" s="0" t="n">
        <v>1</v>
      </c>
      <c r="I491" s="5" t="n">
        <f aca="false">IF(F491="","",F491/G491)</f>
        <v>351.58</v>
      </c>
      <c r="J491" s="4" t="n">
        <v>46231</v>
      </c>
      <c r="K491" s="0" t="s">
        <v>11</v>
      </c>
    </row>
    <row r="492" customFormat="false" ht="13.5" hidden="false" customHeight="false" outlineLevel="0" collapsed="false">
      <c r="A492" s="0" t="n">
        <v>491</v>
      </c>
      <c r="B492" s="4" t="n">
        <v>46204</v>
      </c>
      <c r="C492" s="0" t="s">
        <v>47</v>
      </c>
      <c r="D492" s="0" t="s">
        <v>153</v>
      </c>
      <c r="E492" s="0" t="s">
        <v>52</v>
      </c>
      <c r="F492" s="5" t="n">
        <v>15.74</v>
      </c>
      <c r="G492" s="0" t="n">
        <v>1</v>
      </c>
      <c r="H492" s="0" t="n">
        <v>1</v>
      </c>
      <c r="I492" s="5" t="n">
        <f aca="false">IF(F492="","",F492/G492)</f>
        <v>15.74</v>
      </c>
      <c r="J492" s="4" t="n">
        <v>46231</v>
      </c>
      <c r="K492" s="0" t="s">
        <v>11</v>
      </c>
    </row>
    <row r="493" customFormat="false" ht="13.5" hidden="false" customHeight="false" outlineLevel="0" collapsed="false">
      <c r="A493" s="0" t="n">
        <v>492</v>
      </c>
      <c r="B493" s="4" t="n">
        <v>46204</v>
      </c>
      <c r="C493" s="0" t="s">
        <v>47</v>
      </c>
      <c r="D493" s="0" t="s">
        <v>191</v>
      </c>
      <c r="E493" s="0" t="s">
        <v>52</v>
      </c>
      <c r="F493" s="5" t="n">
        <v>275.28</v>
      </c>
      <c r="G493" s="0" t="n">
        <v>2</v>
      </c>
      <c r="H493" s="0" t="n">
        <v>1</v>
      </c>
      <c r="I493" s="5" t="n">
        <f aca="false">IF(F493="","",F493/G493)</f>
        <v>137.64</v>
      </c>
      <c r="J493" s="4" t="n">
        <v>46231</v>
      </c>
      <c r="K493" s="0" t="s">
        <v>11</v>
      </c>
    </row>
    <row r="494" customFormat="false" ht="13.5" hidden="false" customHeight="false" outlineLevel="0" collapsed="false">
      <c r="A494" s="0" t="n">
        <v>493</v>
      </c>
      <c r="B494" s="4" t="n">
        <v>46206</v>
      </c>
      <c r="C494" s="0" t="s">
        <v>47</v>
      </c>
      <c r="D494" s="0" t="s">
        <v>179</v>
      </c>
      <c r="E494" s="0" t="s">
        <v>52</v>
      </c>
      <c r="F494" s="5" t="n">
        <v>860.52</v>
      </c>
      <c r="G494" s="0" t="n">
        <v>4</v>
      </c>
      <c r="H494" s="0" t="n">
        <v>1</v>
      </c>
      <c r="I494" s="5" t="n">
        <f aca="false">IF(F494="","",F494/G494)</f>
        <v>215.13</v>
      </c>
      <c r="J494" s="4" t="n">
        <v>46231</v>
      </c>
      <c r="K494" s="0" t="s">
        <v>11</v>
      </c>
    </row>
    <row r="495" customFormat="false" ht="13.5" hidden="false" customHeight="false" outlineLevel="0" collapsed="false">
      <c r="A495" s="0" t="n">
        <v>494</v>
      </c>
      <c r="B495" s="4" t="n">
        <v>46206</v>
      </c>
      <c r="C495" s="0" t="s">
        <v>47</v>
      </c>
      <c r="D495" s="0" t="s">
        <v>153</v>
      </c>
      <c r="E495" s="0" t="s">
        <v>52</v>
      </c>
      <c r="F495" s="5" t="n">
        <v>42.03</v>
      </c>
      <c r="G495" s="0" t="n">
        <v>1</v>
      </c>
      <c r="H495" s="0" t="n">
        <v>1</v>
      </c>
      <c r="I495" s="5" t="n">
        <f aca="false">IF(F495="","",F495/G495)</f>
        <v>42.03</v>
      </c>
      <c r="J495" s="4" t="n">
        <v>46231</v>
      </c>
      <c r="K495" s="0" t="s">
        <v>11</v>
      </c>
    </row>
    <row r="496" customFormat="false" ht="13.5" hidden="false" customHeight="false" outlineLevel="0" collapsed="false">
      <c r="A496" s="0" t="n">
        <v>495</v>
      </c>
      <c r="B496" s="4" t="n">
        <v>46207</v>
      </c>
      <c r="C496" s="0" t="s">
        <v>47</v>
      </c>
      <c r="D496" s="0" t="s">
        <v>139</v>
      </c>
      <c r="E496" s="0" t="s">
        <v>52</v>
      </c>
      <c r="F496" s="5" t="n">
        <v>509.1</v>
      </c>
      <c r="G496" s="0" t="n">
        <v>1</v>
      </c>
      <c r="H496" s="0" t="n">
        <v>1</v>
      </c>
      <c r="I496" s="5" t="n">
        <f aca="false">IF(F496="","",F496/G496)</f>
        <v>509.1</v>
      </c>
      <c r="J496" s="4" t="n">
        <v>46231</v>
      </c>
      <c r="K496" s="0" t="s">
        <v>11</v>
      </c>
    </row>
    <row r="497" customFormat="false" ht="13.5" hidden="false" customHeight="false" outlineLevel="0" collapsed="false">
      <c r="A497" s="0" t="n">
        <v>496</v>
      </c>
      <c r="B497" s="4" t="n">
        <v>46208</v>
      </c>
      <c r="C497" s="0" t="s">
        <v>47</v>
      </c>
      <c r="D497" s="0" t="s">
        <v>164</v>
      </c>
      <c r="E497" s="0" t="s">
        <v>52</v>
      </c>
      <c r="F497" s="5" t="n">
        <v>811.03</v>
      </c>
      <c r="G497" s="0" t="n">
        <v>2</v>
      </c>
      <c r="H497" s="0" t="n">
        <v>1</v>
      </c>
      <c r="I497" s="5" t="n">
        <f aca="false">IF(F497="","",F497/G497)</f>
        <v>405.515</v>
      </c>
      <c r="J497" s="4" t="n">
        <v>46231</v>
      </c>
      <c r="K497" s="0" t="s">
        <v>11</v>
      </c>
    </row>
    <row r="498" customFormat="false" ht="13.5" hidden="false" customHeight="false" outlineLevel="0" collapsed="false">
      <c r="A498" s="0" t="n">
        <v>497</v>
      </c>
      <c r="B498" s="4"/>
      <c r="C498" s="0" t="s">
        <v>47</v>
      </c>
      <c r="F498" s="5"/>
      <c r="I498" s="5" t="str">
        <f aca="false">IF(F498="","",F498/G498)</f>
        <v/>
      </c>
      <c r="J498" s="4" t="n">
        <v>46231</v>
      </c>
      <c r="K498" s="0" t="s">
        <v>11</v>
      </c>
    </row>
    <row r="499" customFormat="false" ht="13.5" hidden="false" customHeight="false" outlineLevel="0" collapsed="false">
      <c r="A499" s="0" t="n">
        <v>498</v>
      </c>
      <c r="B499" s="4"/>
      <c r="C499" s="0" t="s">
        <v>47</v>
      </c>
      <c r="F499" s="5"/>
      <c r="I499" s="5" t="str">
        <f aca="false">IF(F499="","",F499/G499)</f>
        <v/>
      </c>
      <c r="J499" s="4" t="n">
        <v>46231</v>
      </c>
      <c r="K499" s="0" t="s">
        <v>11</v>
      </c>
    </row>
    <row r="500" customFormat="false" ht="13.5" hidden="false" customHeight="false" outlineLevel="0" collapsed="false">
      <c r="A500" s="0" t="n">
        <v>499</v>
      </c>
      <c r="B500" s="4"/>
      <c r="F500" s="5"/>
      <c r="I500" s="5"/>
      <c r="J500" s="4"/>
    </row>
    <row r="501" customFormat="false" ht="13.5" hidden="false" customHeight="false" outlineLevel="0" collapsed="false">
      <c r="A501" s="0" t="n">
        <v>500</v>
      </c>
      <c r="B501" s="4"/>
      <c r="F501" s="5"/>
      <c r="I501" s="5"/>
      <c r="J501" s="4"/>
    </row>
    <row r="502" customFormat="false" ht="13.5" hidden="false" customHeight="false" outlineLevel="0" collapsed="false">
      <c r="A502" s="0" t="n">
        <v>501</v>
      </c>
      <c r="B502" s="4"/>
      <c r="F502" s="5"/>
      <c r="I502" s="5" t="str">
        <f aca="false">IF(F502="","",F502/G502)</f>
        <v/>
      </c>
      <c r="J502" s="4"/>
    </row>
    <row r="503" customFormat="false" ht="13.5" hidden="false" customHeight="false" outlineLevel="0" collapsed="false">
      <c r="A503" s="0" t="n">
        <v>502</v>
      </c>
      <c r="B503" s="4"/>
      <c r="F503" s="5"/>
      <c r="I503" s="5" t="str">
        <f aca="false">IF(F503="","",F503/G503)</f>
        <v/>
      </c>
      <c r="J503" s="4"/>
    </row>
    <row r="504" customFormat="false" ht="13.5" hidden="false" customHeight="false" outlineLevel="0" collapsed="false">
      <c r="A504" s="0" t="n">
        <v>503</v>
      </c>
      <c r="B504" s="4"/>
      <c r="F504" s="5"/>
      <c r="I504" s="5" t="str">
        <f aca="false">IF(F504="","",F504/G504)</f>
        <v/>
      </c>
      <c r="J504" s="4"/>
    </row>
    <row r="505" customFormat="false" ht="13.5" hidden="false" customHeight="false" outlineLevel="0" collapsed="false">
      <c r="A505" s="0" t="n">
        <v>504</v>
      </c>
      <c r="B505" s="4"/>
      <c r="F505" s="5"/>
      <c r="I505" s="5" t="str">
        <f aca="false">IF(F505="","",F505/G505)</f>
        <v/>
      </c>
      <c r="J505" s="4"/>
    </row>
    <row r="506" customFormat="false" ht="13.5" hidden="false" customHeight="false" outlineLevel="0" collapsed="false">
      <c r="A506" s="0" t="n">
        <v>505</v>
      </c>
      <c r="B506" s="4"/>
      <c r="F506" s="5"/>
      <c r="I506" s="5" t="str">
        <f aca="false">IF(F506="","",F506/G506)</f>
        <v/>
      </c>
      <c r="J506" s="4"/>
    </row>
    <row r="507" customFormat="false" ht="13.5" hidden="false" customHeight="false" outlineLevel="0" collapsed="false">
      <c r="A507" s="0" t="n">
        <v>506</v>
      </c>
      <c r="B507" s="4"/>
      <c r="F507" s="5"/>
      <c r="I507" s="5" t="str">
        <f aca="false">IF(F507="","",F507/G507)</f>
        <v/>
      </c>
      <c r="J507" s="4"/>
    </row>
    <row r="508" customFormat="false" ht="13.5" hidden="false" customHeight="false" outlineLevel="0" collapsed="false">
      <c r="A508" s="0" t="n">
        <v>507</v>
      </c>
      <c r="B508" s="4"/>
      <c r="F508" s="5"/>
      <c r="I508" s="5" t="str">
        <f aca="false">IF(F508="","",F508/G508)</f>
        <v/>
      </c>
      <c r="J508" s="4"/>
    </row>
    <row r="509" customFormat="false" ht="13.5" hidden="false" customHeight="false" outlineLevel="0" collapsed="false">
      <c r="A509" s="0" t="n">
        <v>508</v>
      </c>
      <c r="B509" s="4"/>
      <c r="F509" s="5"/>
      <c r="I509" s="5" t="str">
        <f aca="false">IF(F509="","",F509/G509)</f>
        <v/>
      </c>
      <c r="J509" s="4"/>
    </row>
    <row r="510" customFormat="false" ht="13.5" hidden="false" customHeight="false" outlineLevel="0" collapsed="false">
      <c r="A510" s="0" t="n">
        <v>509</v>
      </c>
      <c r="B510" s="4"/>
      <c r="F510" s="5"/>
      <c r="I510" s="5" t="str">
        <f aca="false">IF(F510="","",F510/G510)</f>
        <v/>
      </c>
      <c r="J510" s="4"/>
    </row>
    <row r="511" customFormat="false" ht="13.5" hidden="false" customHeight="false" outlineLevel="0" collapsed="false">
      <c r="A511" s="0" t="n">
        <v>510</v>
      </c>
      <c r="B511" s="4"/>
      <c r="F511" s="5"/>
      <c r="I511" s="5" t="str">
        <f aca="false">IF(F511="","",F511/G511)</f>
        <v/>
      </c>
      <c r="J511" s="4"/>
    </row>
    <row r="512" customFormat="false" ht="13.5" hidden="false" customHeight="false" outlineLevel="0" collapsed="false">
      <c r="A512" s="0" t="n">
        <v>511</v>
      </c>
      <c r="B512" s="4"/>
      <c r="F512" s="5"/>
      <c r="I512" s="5" t="str">
        <f aca="false">IF(F512="","",F512/G512)</f>
        <v/>
      </c>
      <c r="J512" s="4"/>
    </row>
    <row r="513" customFormat="false" ht="13.5" hidden="false" customHeight="false" outlineLevel="0" collapsed="false">
      <c r="A513" s="0" t="n">
        <v>512</v>
      </c>
      <c r="B513" s="4"/>
      <c r="F513" s="5"/>
      <c r="I513" s="5" t="str">
        <f aca="false">IF(F513="","",F513/G513)</f>
        <v/>
      </c>
      <c r="J513" s="4"/>
    </row>
    <row r="514" customFormat="false" ht="13.5" hidden="false" customHeight="false" outlineLevel="0" collapsed="false">
      <c r="A514" s="0" t="n">
        <v>513</v>
      </c>
      <c r="B514" s="4"/>
      <c r="F514" s="5"/>
      <c r="I514" s="5" t="str">
        <f aca="false">IF(F514="","",F514/G514)</f>
        <v/>
      </c>
      <c r="J514" s="4"/>
    </row>
    <row r="515" customFormat="false" ht="13.5" hidden="false" customHeight="false" outlineLevel="0" collapsed="false">
      <c r="A515" s="0" t="n">
        <v>514</v>
      </c>
      <c r="B515" s="4"/>
      <c r="F515" s="5"/>
      <c r="I515" s="5" t="str">
        <f aca="false">IF(F515="","",F515/G515)</f>
        <v/>
      </c>
      <c r="J515" s="4"/>
    </row>
    <row r="516" customFormat="false" ht="13.5" hidden="false" customHeight="false" outlineLevel="0" collapsed="false">
      <c r="A516" s="0" t="n">
        <v>515</v>
      </c>
      <c r="B516" s="4"/>
      <c r="F516" s="5"/>
      <c r="I516" s="5" t="str">
        <f aca="false">IF(F516="","",F516/G516)</f>
        <v/>
      </c>
      <c r="J516" s="4"/>
    </row>
    <row r="517" customFormat="false" ht="13.5" hidden="false" customHeight="false" outlineLevel="0" collapsed="false">
      <c r="A517" s="0" t="n">
        <v>516</v>
      </c>
      <c r="B517" s="4"/>
      <c r="F517" s="5"/>
      <c r="I517" s="5" t="str">
        <f aca="false">IF(F517="","",F517/G517)</f>
        <v/>
      </c>
      <c r="J517" s="4"/>
    </row>
    <row r="518" customFormat="false" ht="13.5" hidden="false" customHeight="false" outlineLevel="0" collapsed="false">
      <c r="A518" s="0" t="n">
        <v>517</v>
      </c>
      <c r="B518" s="4"/>
      <c r="F518" s="5"/>
      <c r="I518" s="5" t="str">
        <f aca="false">IF(F518="","",F518/G518)</f>
        <v/>
      </c>
      <c r="J518" s="4"/>
    </row>
    <row r="519" customFormat="false" ht="13.5" hidden="false" customHeight="false" outlineLevel="0" collapsed="false">
      <c r="A519" s="0" t="n">
        <v>518</v>
      </c>
      <c r="B519" s="4"/>
      <c r="F519" s="5"/>
      <c r="I519" s="5" t="str">
        <f aca="false">IF(F519="","",F519/G519)</f>
        <v/>
      </c>
      <c r="J519" s="4"/>
    </row>
    <row r="520" customFormat="false" ht="13.5" hidden="false" customHeight="false" outlineLevel="0" collapsed="false">
      <c r="A520" s="0" t="n">
        <v>519</v>
      </c>
      <c r="B520" s="4"/>
      <c r="F520" s="5"/>
      <c r="I520" s="5" t="str">
        <f aca="false">IF(F520="","",F520/G520)</f>
        <v/>
      </c>
      <c r="J520" s="4"/>
    </row>
    <row r="521" customFormat="false" ht="13.5" hidden="false" customHeight="false" outlineLevel="0" collapsed="false">
      <c r="A521" s="0" t="n">
        <v>520</v>
      </c>
      <c r="B521" s="4"/>
      <c r="F521" s="5"/>
      <c r="I521" s="5" t="str">
        <f aca="false">IF(F521="","",F521/G521)</f>
        <v/>
      </c>
      <c r="J521" s="4"/>
    </row>
    <row r="522" customFormat="false" ht="13.5" hidden="false" customHeight="false" outlineLevel="0" collapsed="false">
      <c r="A522" s="0" t="n">
        <v>521</v>
      </c>
      <c r="B522" s="4"/>
      <c r="F522" s="5"/>
      <c r="I522" s="5" t="str">
        <f aca="false">IF(F522="","",F522/G522)</f>
        <v/>
      </c>
      <c r="J522" s="4"/>
    </row>
    <row r="523" customFormat="false" ht="13.5" hidden="false" customHeight="false" outlineLevel="0" collapsed="false">
      <c r="A523" s="0" t="n">
        <v>522</v>
      </c>
      <c r="B523" s="4"/>
      <c r="F523" s="5"/>
      <c r="I523" s="5" t="str">
        <f aca="false">IF(F523="","",F523/G523)</f>
        <v/>
      </c>
      <c r="J523" s="4"/>
    </row>
    <row r="524" customFormat="false" ht="13.5" hidden="false" customHeight="false" outlineLevel="0" collapsed="false">
      <c r="A524" s="0" t="n">
        <v>523</v>
      </c>
      <c r="B524" s="4"/>
      <c r="F524" s="5"/>
      <c r="I524" s="5" t="str">
        <f aca="false">IF(F524="","",F524/G524)</f>
        <v/>
      </c>
      <c r="J524" s="4"/>
    </row>
    <row r="525" customFormat="false" ht="13.5" hidden="false" customHeight="false" outlineLevel="0" collapsed="false">
      <c r="A525" s="0" t="n">
        <v>524</v>
      </c>
      <c r="B525" s="4"/>
      <c r="F525" s="5"/>
      <c r="I525" s="5" t="str">
        <f aca="false">IF(F525="","",F525/G525)</f>
        <v/>
      </c>
      <c r="J525" s="4"/>
    </row>
    <row r="526" customFormat="false" ht="13.5" hidden="false" customHeight="false" outlineLevel="0" collapsed="false">
      <c r="A526" s="0" t="n">
        <v>525</v>
      </c>
      <c r="B526" s="4"/>
      <c r="F526" s="5"/>
      <c r="I526" s="5"/>
      <c r="J526" s="4"/>
    </row>
    <row r="527" customFormat="false" ht="13.5" hidden="false" customHeight="false" outlineLevel="0" collapsed="false">
      <c r="A527" s="0" t="n">
        <v>526</v>
      </c>
      <c r="B527" s="4"/>
      <c r="F527" s="5"/>
      <c r="I527" s="5"/>
      <c r="J527" s="4"/>
    </row>
    <row r="528" customFormat="false" ht="13.5" hidden="false" customHeight="false" outlineLevel="0" collapsed="false">
      <c r="A528" s="0" t="n">
        <v>527</v>
      </c>
      <c r="B528" s="4"/>
      <c r="F528" s="5"/>
      <c r="I528" s="5"/>
      <c r="J528" s="4"/>
    </row>
    <row r="529" customFormat="false" ht="13.5" hidden="false" customHeight="false" outlineLevel="0" collapsed="false">
      <c r="A529" s="0" t="n">
        <v>528</v>
      </c>
      <c r="B529" s="4"/>
      <c r="F529" s="5"/>
      <c r="I529" s="5"/>
      <c r="J529" s="4"/>
    </row>
    <row r="530" customFormat="false" ht="13.5" hidden="false" customHeight="false" outlineLevel="0" collapsed="false">
      <c r="A530" s="0" t="n">
        <v>529</v>
      </c>
      <c r="B530" s="4"/>
      <c r="F530" s="5"/>
      <c r="I530" s="5"/>
      <c r="J530" s="4"/>
    </row>
    <row r="531" customFormat="false" ht="13.5" hidden="false" customHeight="false" outlineLevel="0" collapsed="false">
      <c r="A531" s="0" t="n">
        <v>530</v>
      </c>
      <c r="B531" s="4"/>
      <c r="F531" s="5"/>
      <c r="I531" s="5"/>
      <c r="J531" s="4"/>
    </row>
    <row r="532" customFormat="false" ht="13.5" hidden="false" customHeight="false" outlineLevel="0" collapsed="false">
      <c r="A532" s="0" t="n">
        <v>531</v>
      </c>
      <c r="B532" s="4"/>
      <c r="F532" s="5"/>
      <c r="I532" s="5"/>
      <c r="J532" s="4"/>
    </row>
    <row r="533" customFormat="false" ht="13.5" hidden="false" customHeight="false" outlineLevel="0" collapsed="false">
      <c r="A533" s="0" t="n">
        <v>532</v>
      </c>
      <c r="B533" s="4"/>
      <c r="F533" s="5"/>
      <c r="I533" s="5"/>
      <c r="J533" s="4"/>
    </row>
    <row r="534" customFormat="false" ht="13.5" hidden="false" customHeight="false" outlineLevel="0" collapsed="false">
      <c r="A534" s="0" t="n">
        <v>533</v>
      </c>
      <c r="B534" s="4"/>
      <c r="F534" s="5"/>
      <c r="I534" s="5"/>
      <c r="J534" s="4"/>
    </row>
    <row r="535" customFormat="false" ht="13.5" hidden="false" customHeight="false" outlineLevel="0" collapsed="false">
      <c r="A535" s="0" t="n">
        <v>534</v>
      </c>
      <c r="B535" s="4"/>
      <c r="F535" s="5"/>
      <c r="I535" s="5"/>
      <c r="J535" s="4"/>
    </row>
    <row r="536" customFormat="false" ht="13.5" hidden="false" customHeight="false" outlineLevel="0" collapsed="false">
      <c r="A536" s="0" t="n">
        <v>535</v>
      </c>
      <c r="B536" s="4"/>
      <c r="F536" s="5"/>
      <c r="I536" s="5"/>
      <c r="J536" s="4"/>
    </row>
    <row r="537" customFormat="false" ht="13.5" hidden="false" customHeight="false" outlineLevel="0" collapsed="false">
      <c r="A537" s="0" t="n">
        <v>536</v>
      </c>
      <c r="B537" s="4"/>
      <c r="F537" s="5"/>
      <c r="I537" s="5"/>
      <c r="J537" s="4"/>
    </row>
    <row r="538" customFormat="false" ht="13.5" hidden="false" customHeight="false" outlineLevel="0" collapsed="false">
      <c r="A538" s="0" t="n">
        <v>537</v>
      </c>
      <c r="B538" s="4"/>
      <c r="F538" s="5"/>
      <c r="I538" s="5"/>
      <c r="J538" s="4"/>
    </row>
    <row r="539" customFormat="false" ht="13.5" hidden="false" customHeight="false" outlineLevel="0" collapsed="false">
      <c r="A539" s="0" t="n">
        <v>538</v>
      </c>
      <c r="B539" s="4"/>
      <c r="F539" s="5"/>
      <c r="I539" s="5"/>
      <c r="J539" s="4"/>
    </row>
    <row r="540" customFormat="false" ht="13.5" hidden="false" customHeight="false" outlineLevel="0" collapsed="false">
      <c r="A540" s="0" t="n">
        <v>539</v>
      </c>
      <c r="B540" s="4"/>
      <c r="F540" s="5"/>
      <c r="I540" s="5"/>
      <c r="J540" s="4"/>
    </row>
    <row r="541" customFormat="false" ht="13.5" hidden="false" customHeight="false" outlineLevel="0" collapsed="false">
      <c r="A541" s="0" t="n">
        <v>540</v>
      </c>
      <c r="B541" s="4"/>
      <c r="F541" s="5"/>
      <c r="I541" s="5"/>
      <c r="J541" s="4"/>
    </row>
    <row r="542" customFormat="false" ht="13.5" hidden="false" customHeight="false" outlineLevel="0" collapsed="false">
      <c r="A542" s="0" t="n">
        <v>541</v>
      </c>
      <c r="B542" s="4"/>
      <c r="F542" s="5"/>
      <c r="I542" s="5"/>
      <c r="J542" s="4"/>
    </row>
    <row r="543" customFormat="false" ht="13.5" hidden="false" customHeight="false" outlineLevel="0" collapsed="false">
      <c r="A543" s="0" t="n">
        <v>542</v>
      </c>
      <c r="B543" s="4"/>
      <c r="F543" s="5"/>
      <c r="I543" s="5"/>
      <c r="J543" s="4"/>
    </row>
    <row r="544" customFormat="false" ht="13.5" hidden="false" customHeight="false" outlineLevel="0" collapsed="false">
      <c r="A544" s="0" t="n">
        <v>543</v>
      </c>
      <c r="B544" s="4"/>
      <c r="F544" s="5"/>
      <c r="I544" s="5"/>
      <c r="J544" s="4"/>
    </row>
    <row r="545" customFormat="false" ht="13.5" hidden="false" customHeight="false" outlineLevel="0" collapsed="false">
      <c r="A545" s="0" t="n">
        <v>544</v>
      </c>
      <c r="B545" s="4"/>
      <c r="F545" s="5"/>
      <c r="I545" s="5"/>
      <c r="J545" s="4"/>
    </row>
    <row r="546" customFormat="false" ht="13.5" hidden="false" customHeight="false" outlineLevel="0" collapsed="false">
      <c r="A546" s="0" t="n">
        <v>545</v>
      </c>
      <c r="B546" s="4"/>
      <c r="F546" s="5"/>
      <c r="I546" s="5"/>
      <c r="J546" s="4"/>
    </row>
    <row r="547" customFormat="false" ht="13.5" hidden="false" customHeight="false" outlineLevel="0" collapsed="false">
      <c r="A547" s="0" t="n">
        <v>546</v>
      </c>
      <c r="B547" s="4"/>
      <c r="F547" s="5"/>
      <c r="I547" s="5"/>
      <c r="J547" s="4"/>
    </row>
    <row r="548" customFormat="false" ht="13.5" hidden="false" customHeight="false" outlineLevel="0" collapsed="false">
      <c r="A548" s="0" t="n">
        <v>547</v>
      </c>
      <c r="B548" s="4"/>
      <c r="F548" s="5"/>
      <c r="I548" s="5"/>
      <c r="J548" s="4"/>
    </row>
    <row r="549" customFormat="false" ht="13.5" hidden="false" customHeight="false" outlineLevel="0" collapsed="false">
      <c r="A549" s="0" t="n">
        <v>548</v>
      </c>
      <c r="B549" s="4"/>
      <c r="F549" s="5"/>
      <c r="I549" s="5"/>
      <c r="J549" s="4"/>
    </row>
    <row r="550" customFormat="false" ht="13.5" hidden="false" customHeight="false" outlineLevel="0" collapsed="false">
      <c r="A550" s="0" t="n">
        <v>549</v>
      </c>
      <c r="B550" s="4"/>
      <c r="F550" s="5"/>
      <c r="I550" s="5"/>
      <c r="J550" s="4"/>
    </row>
    <row r="551" customFormat="false" ht="13.5" hidden="false" customHeight="false" outlineLevel="0" collapsed="false">
      <c r="A551" s="0" t="n">
        <v>550</v>
      </c>
      <c r="B551" s="4"/>
      <c r="F551" s="5"/>
      <c r="I551" s="5"/>
      <c r="J551" s="4"/>
    </row>
    <row r="552" customFormat="false" ht="13.5" hidden="false" customHeight="false" outlineLevel="0" collapsed="false">
      <c r="A552" s="0" t="n">
        <v>551</v>
      </c>
      <c r="B552" s="4"/>
      <c r="F552" s="5"/>
      <c r="I552" s="5"/>
      <c r="J552" s="4"/>
    </row>
    <row r="553" customFormat="false" ht="13.5" hidden="false" customHeight="false" outlineLevel="0" collapsed="false">
      <c r="A553" s="0" t="n">
        <v>552</v>
      </c>
      <c r="B553" s="4"/>
      <c r="F553" s="5"/>
      <c r="I553" s="5"/>
      <c r="J553" s="4"/>
    </row>
    <row r="554" customFormat="false" ht="13.5" hidden="false" customHeight="false" outlineLevel="0" collapsed="false">
      <c r="A554" s="0" t="n">
        <v>553</v>
      </c>
      <c r="B554" s="4"/>
      <c r="F554" s="5"/>
      <c r="I554" s="5"/>
      <c r="J554" s="4"/>
    </row>
    <row r="555" customFormat="false" ht="13.5" hidden="false" customHeight="false" outlineLevel="0" collapsed="false">
      <c r="A555" s="0" t="n">
        <v>554</v>
      </c>
      <c r="B555" s="4"/>
      <c r="F555" s="5"/>
      <c r="I555" s="5"/>
      <c r="J555" s="4"/>
    </row>
    <row r="556" customFormat="false" ht="13.5" hidden="false" customHeight="false" outlineLevel="0" collapsed="false">
      <c r="A556" s="0" t="n">
        <v>555</v>
      </c>
      <c r="B556" s="4"/>
      <c r="F556" s="5"/>
      <c r="I556" s="5"/>
      <c r="J556" s="4"/>
    </row>
    <row r="557" customFormat="false" ht="13.5" hidden="false" customHeight="false" outlineLevel="0" collapsed="false">
      <c r="A557" s="0" t="n">
        <v>556</v>
      </c>
      <c r="B557" s="4"/>
      <c r="F557" s="5"/>
      <c r="I557" s="5"/>
      <c r="J557" s="4"/>
    </row>
    <row r="558" customFormat="false" ht="13.5" hidden="false" customHeight="false" outlineLevel="0" collapsed="false">
      <c r="A558" s="0" t="n">
        <v>556</v>
      </c>
      <c r="B558" s="4"/>
      <c r="F558" s="5"/>
      <c r="I558" s="5"/>
      <c r="J558" s="4"/>
    </row>
    <row r="559" customFormat="false" ht="13.5" hidden="false" customHeight="false" outlineLevel="0" collapsed="false">
      <c r="A559" s="0" t="n">
        <v>557</v>
      </c>
      <c r="B559" s="4"/>
      <c r="F559" s="5"/>
      <c r="I559" s="5"/>
      <c r="J559" s="4"/>
    </row>
    <row r="560" customFormat="false" ht="13.5" hidden="false" customHeight="false" outlineLevel="0" collapsed="false">
      <c r="A560" s="0" t="n">
        <v>558</v>
      </c>
      <c r="B560" s="4"/>
      <c r="F560" s="5"/>
      <c r="I560" s="5"/>
      <c r="J560" s="4"/>
    </row>
    <row r="561" customFormat="false" ht="13.5" hidden="false" customHeight="false" outlineLevel="0" collapsed="false">
      <c r="A561" s="0" t="n">
        <v>559</v>
      </c>
      <c r="B561" s="4"/>
      <c r="F561" s="5"/>
      <c r="I561" s="5"/>
      <c r="J561" s="4"/>
    </row>
    <row r="562" customFormat="false" ht="13.5" hidden="false" customHeight="false" outlineLevel="0" collapsed="false">
      <c r="A562" s="0" t="n">
        <v>560</v>
      </c>
      <c r="B562" s="4"/>
      <c r="F562" s="5"/>
      <c r="I562" s="5"/>
      <c r="J562" s="4"/>
    </row>
    <row r="563" customFormat="false" ht="13.5" hidden="false" customHeight="false" outlineLevel="0" collapsed="false">
      <c r="A563" s="0" t="n">
        <v>561</v>
      </c>
      <c r="B563" s="4"/>
      <c r="F563" s="5"/>
      <c r="I563" s="5"/>
      <c r="J563" s="4"/>
    </row>
    <row r="564" customFormat="false" ht="13.5" hidden="false" customHeight="false" outlineLevel="0" collapsed="false">
      <c r="A564" s="0" t="n">
        <v>562</v>
      </c>
      <c r="B564" s="4"/>
      <c r="F564" s="5"/>
      <c r="I564" s="5"/>
      <c r="J564" s="4"/>
    </row>
    <row r="565" customFormat="false" ht="13.5" hidden="false" customHeight="false" outlineLevel="0" collapsed="false">
      <c r="A565" s="0" t="n">
        <v>563</v>
      </c>
      <c r="B565" s="4"/>
      <c r="F565" s="5"/>
      <c r="I565" s="5"/>
      <c r="J565" s="4"/>
    </row>
    <row r="566" customFormat="false" ht="13.5" hidden="false" customHeight="false" outlineLevel="0" collapsed="false">
      <c r="A566" s="0" t="n">
        <v>564</v>
      </c>
      <c r="B566" s="4"/>
      <c r="F566" s="5"/>
      <c r="I566" s="5"/>
      <c r="J566" s="4"/>
    </row>
    <row r="567" customFormat="false" ht="13.5" hidden="false" customHeight="false" outlineLevel="0" collapsed="false">
      <c r="A567" s="0" t="n">
        <v>565</v>
      </c>
      <c r="B567" s="4"/>
      <c r="F567" s="5"/>
      <c r="I567" s="5"/>
      <c r="J567" s="4"/>
    </row>
    <row r="568" customFormat="false" ht="13.5" hidden="false" customHeight="false" outlineLevel="0" collapsed="false">
      <c r="A568" s="0" t="n">
        <v>566</v>
      </c>
      <c r="B568" s="4"/>
      <c r="F568" s="5"/>
      <c r="I568" s="5"/>
      <c r="J568" s="4"/>
    </row>
    <row r="569" customFormat="false" ht="13.5" hidden="false" customHeight="false" outlineLevel="0" collapsed="false">
      <c r="A569" s="0" t="n">
        <v>567</v>
      </c>
      <c r="B569" s="4"/>
      <c r="F569" s="5"/>
      <c r="I569" s="5"/>
      <c r="J569" s="4"/>
    </row>
    <row r="570" customFormat="false" ht="13.5" hidden="false" customHeight="false" outlineLevel="0" collapsed="false">
      <c r="A570" s="0" t="n">
        <v>568</v>
      </c>
      <c r="B570" s="4"/>
      <c r="F570" s="5"/>
      <c r="I570" s="5" t="str">
        <f aca="false">IF(F570="","",F570/G570)</f>
        <v/>
      </c>
      <c r="J570" s="4"/>
    </row>
    <row r="571" customFormat="false" ht="13.5" hidden="false" customHeight="false" outlineLevel="0" collapsed="false">
      <c r="A571" s="0" t="n">
        <v>569</v>
      </c>
      <c r="B571" s="4"/>
      <c r="F571" s="5"/>
      <c r="I571" s="5" t="str">
        <f aca="false">IF(F571="","",F571/G571)</f>
        <v/>
      </c>
      <c r="J571" s="4"/>
    </row>
    <row r="572" customFormat="false" ht="13.5" hidden="false" customHeight="false" outlineLevel="0" collapsed="false">
      <c r="A572" s="0" t="n">
        <v>570</v>
      </c>
      <c r="B572" s="4"/>
      <c r="F572" s="5"/>
      <c r="I572" s="5" t="str">
        <f aca="false">IF(F572="","",F572/G572)</f>
        <v/>
      </c>
      <c r="J572" s="4"/>
    </row>
    <row r="573" customFormat="false" ht="13.5" hidden="false" customHeight="false" outlineLevel="0" collapsed="false">
      <c r="A573" s="0" t="n">
        <v>571</v>
      </c>
      <c r="B573" s="4"/>
      <c r="F573" s="5"/>
      <c r="I573" s="5" t="str">
        <f aca="false">IF(F573="","",F573/G573)</f>
        <v/>
      </c>
      <c r="J573" s="4"/>
    </row>
    <row r="574" customFormat="false" ht="13.5" hidden="false" customHeight="false" outlineLevel="0" collapsed="false">
      <c r="A574" s="0" t="n">
        <v>572</v>
      </c>
      <c r="B574" s="4"/>
      <c r="F574" s="5"/>
      <c r="I574" s="5" t="str">
        <f aca="false">IF(F574="","",F574/G574)</f>
        <v/>
      </c>
      <c r="J574" s="4"/>
    </row>
    <row r="575" customFormat="false" ht="13.5" hidden="false" customHeight="false" outlineLevel="0" collapsed="false">
      <c r="A575" s="0" t="n">
        <v>573</v>
      </c>
      <c r="B575" s="4"/>
      <c r="F575" s="5"/>
      <c r="I575" s="5" t="str">
        <f aca="false">IF(F575="","",F575/G575)</f>
        <v/>
      </c>
      <c r="J575" s="4"/>
    </row>
    <row r="576" customFormat="false" ht="13.5" hidden="false" customHeight="false" outlineLevel="0" collapsed="false">
      <c r="A576" s="0" t="n">
        <v>574</v>
      </c>
      <c r="B576" s="4"/>
      <c r="F576" s="5"/>
      <c r="I576" s="5" t="str">
        <f aca="false">IF(F576="","",F576/G576)</f>
        <v/>
      </c>
      <c r="J576" s="4"/>
    </row>
    <row r="577" customFormat="false" ht="13.5" hidden="false" customHeight="false" outlineLevel="0" collapsed="false">
      <c r="A577" s="0" t="n">
        <v>575</v>
      </c>
      <c r="B577" s="4"/>
      <c r="F577" s="5"/>
      <c r="I577" s="5" t="str">
        <f aca="false">IF(F577="","",F577/G577)</f>
        <v/>
      </c>
      <c r="J577" s="4"/>
    </row>
    <row r="578" customFormat="false" ht="13.5" hidden="false" customHeight="false" outlineLevel="0" collapsed="false">
      <c r="A578" s="0" t="n">
        <v>576</v>
      </c>
      <c r="B578" s="4"/>
      <c r="F578" s="5"/>
      <c r="I578" s="5" t="str">
        <f aca="false">IF(F578="","",F578/G578)</f>
        <v/>
      </c>
      <c r="J578" s="4"/>
    </row>
    <row r="579" customFormat="false" ht="13.5" hidden="false" customHeight="false" outlineLevel="0" collapsed="false">
      <c r="A579" s="0" t="n">
        <v>577</v>
      </c>
      <c r="B579" s="4"/>
      <c r="F579" s="5"/>
      <c r="I579" s="5" t="str">
        <f aca="false">IF(F579="","",F579/G579)</f>
        <v/>
      </c>
      <c r="J579" s="4"/>
    </row>
    <row r="580" customFormat="false" ht="13.5" hidden="false" customHeight="false" outlineLevel="0" collapsed="false">
      <c r="A580" s="0" t="n">
        <v>578</v>
      </c>
      <c r="B580" s="4"/>
      <c r="F580" s="5"/>
      <c r="I580" s="5" t="str">
        <f aca="false">IF(F580="","",F580/G580)</f>
        <v/>
      </c>
      <c r="J580" s="4"/>
    </row>
    <row r="581" customFormat="false" ht="13.5" hidden="false" customHeight="false" outlineLevel="0" collapsed="false">
      <c r="A581" s="0" t="n">
        <v>579</v>
      </c>
      <c r="B581" s="4"/>
      <c r="F581" s="5"/>
      <c r="I581" s="5" t="str">
        <f aca="false">IF(F581="","",F581/G581)</f>
        <v/>
      </c>
      <c r="J581" s="4"/>
    </row>
    <row r="582" customFormat="false" ht="13.5" hidden="false" customHeight="false" outlineLevel="0" collapsed="false">
      <c r="A582" s="0" t="n">
        <v>580</v>
      </c>
      <c r="B582" s="4"/>
      <c r="F582" s="5"/>
      <c r="I582" s="5" t="str">
        <f aca="false">IF(F582="","",F582/G582)</f>
        <v/>
      </c>
      <c r="J582" s="4"/>
    </row>
    <row r="583" customFormat="false" ht="13.5" hidden="false" customHeight="false" outlineLevel="0" collapsed="false">
      <c r="A583" s="0" t="n">
        <v>581</v>
      </c>
      <c r="B583" s="4"/>
      <c r="F583" s="5"/>
      <c r="I583" s="5" t="str">
        <f aca="false">IF(F583="","",F583/G583)</f>
        <v/>
      </c>
      <c r="J583" s="4"/>
    </row>
    <row r="584" customFormat="false" ht="13.5" hidden="false" customHeight="false" outlineLevel="0" collapsed="false">
      <c r="A584" s="0" t="n">
        <v>582</v>
      </c>
      <c r="B584" s="4"/>
      <c r="F584" s="5"/>
      <c r="I584" s="5" t="str">
        <f aca="false">IF(F584="","",F584/G584)</f>
        <v/>
      </c>
      <c r="J584" s="4"/>
    </row>
    <row r="585" customFormat="false" ht="13.5" hidden="false" customHeight="false" outlineLevel="0" collapsed="false">
      <c r="A585" s="0" t="n">
        <v>583</v>
      </c>
      <c r="B585" s="4"/>
      <c r="F585" s="5"/>
      <c r="I585" s="5" t="str">
        <f aca="false">IF(F585="","",F585/G585)</f>
        <v/>
      </c>
      <c r="J585" s="4"/>
    </row>
    <row r="586" customFormat="false" ht="13.5" hidden="false" customHeight="false" outlineLevel="0" collapsed="false">
      <c r="A586" s="0" t="n">
        <v>584</v>
      </c>
      <c r="B586" s="4"/>
      <c r="F586" s="5"/>
      <c r="I586" s="5" t="str">
        <f aca="false">IF(F586="","",F586/G586)</f>
        <v/>
      </c>
      <c r="J586" s="4"/>
    </row>
    <row r="587" customFormat="false" ht="13.5" hidden="false" customHeight="false" outlineLevel="0" collapsed="false">
      <c r="A587" s="0" t="n">
        <v>585</v>
      </c>
      <c r="B587" s="4"/>
      <c r="F587" s="5"/>
      <c r="I587" s="5" t="str">
        <f aca="false">IF(F587="","",F587/G587)</f>
        <v/>
      </c>
      <c r="J587" s="4"/>
    </row>
    <row r="588" customFormat="false" ht="13.5" hidden="false" customHeight="false" outlineLevel="0" collapsed="false">
      <c r="A588" s="0" t="n">
        <v>586</v>
      </c>
      <c r="B588" s="4"/>
      <c r="F588" s="5"/>
      <c r="I588" s="5" t="str">
        <f aca="false">IF(F588="","",F588/G588)</f>
        <v/>
      </c>
      <c r="J588" s="4"/>
    </row>
    <row r="589" customFormat="false" ht="13.5" hidden="false" customHeight="false" outlineLevel="0" collapsed="false">
      <c r="A589" s="0" t="n">
        <v>587</v>
      </c>
      <c r="B589" s="4"/>
      <c r="F589" s="5"/>
      <c r="I589" s="5" t="str">
        <f aca="false">IF(F589="","",F589/G589)</f>
        <v/>
      </c>
      <c r="J589" s="4"/>
    </row>
    <row r="590" customFormat="false" ht="13.5" hidden="false" customHeight="false" outlineLevel="0" collapsed="false">
      <c r="A590" s="0" t="n">
        <v>588</v>
      </c>
      <c r="B590" s="4"/>
      <c r="F590" s="5"/>
      <c r="I590" s="5" t="str">
        <f aca="false">IF(F590="","",F590/G590)</f>
        <v/>
      </c>
      <c r="J590" s="4"/>
    </row>
    <row r="591" customFormat="false" ht="13.5" hidden="false" customHeight="false" outlineLevel="0" collapsed="false">
      <c r="A591" s="0" t="n">
        <v>589</v>
      </c>
      <c r="B591" s="4"/>
      <c r="F591" s="5"/>
      <c r="I591" s="5" t="str">
        <f aca="false">IF(F591="","",F591/G591)</f>
        <v/>
      </c>
      <c r="J591" s="4"/>
    </row>
    <row r="592" customFormat="false" ht="13.5" hidden="false" customHeight="false" outlineLevel="0" collapsed="false">
      <c r="A592" s="0" t="n">
        <v>590</v>
      </c>
      <c r="B592" s="4"/>
      <c r="F592" s="5"/>
      <c r="I592" s="5" t="str">
        <f aca="false">IF(F592="","",F592/G592)</f>
        <v/>
      </c>
      <c r="J592" s="4"/>
    </row>
    <row r="593" customFormat="false" ht="13.5" hidden="false" customHeight="false" outlineLevel="0" collapsed="false">
      <c r="A593" s="0" t="n">
        <v>591</v>
      </c>
      <c r="B593" s="4"/>
      <c r="F593" s="5"/>
      <c r="I593" s="5" t="str">
        <f aca="false">IF(F593="","",F593/G593)</f>
        <v/>
      </c>
      <c r="J593" s="4"/>
    </row>
    <row r="594" customFormat="false" ht="13.5" hidden="false" customHeight="false" outlineLevel="0" collapsed="false">
      <c r="A594" s="0" t="n">
        <v>592</v>
      </c>
      <c r="B594" s="4"/>
      <c r="F594" s="5"/>
      <c r="I594" s="5" t="str">
        <f aca="false">IF(F594="","",F594/G594)</f>
        <v/>
      </c>
      <c r="J594" s="4"/>
    </row>
    <row r="595" customFormat="false" ht="13.5" hidden="false" customHeight="false" outlineLevel="0" collapsed="false">
      <c r="A595" s="0" t="n">
        <v>593</v>
      </c>
      <c r="B595" s="4"/>
      <c r="F595" s="5"/>
      <c r="I595" s="5" t="str">
        <f aca="false">IF(F595="","",F595/G595)</f>
        <v/>
      </c>
      <c r="J595" s="4"/>
    </row>
    <row r="596" customFormat="false" ht="13.5" hidden="false" customHeight="false" outlineLevel="0" collapsed="false">
      <c r="A596" s="0" t="n">
        <v>594</v>
      </c>
      <c r="B596" s="4"/>
      <c r="F596" s="5"/>
      <c r="I596" s="5" t="str">
        <f aca="false">IF(F596="","",F596/G596)</f>
        <v/>
      </c>
      <c r="J596" s="4"/>
    </row>
    <row r="597" customFormat="false" ht="13.5" hidden="false" customHeight="false" outlineLevel="0" collapsed="false">
      <c r="A597" s="0" t="n">
        <v>595</v>
      </c>
      <c r="B597" s="4"/>
      <c r="F597" s="5"/>
      <c r="I597" s="5" t="str">
        <f aca="false">IF(F597="","",F597/G597)</f>
        <v/>
      </c>
      <c r="J597" s="4"/>
    </row>
    <row r="598" customFormat="false" ht="13.5" hidden="false" customHeight="false" outlineLevel="0" collapsed="false">
      <c r="A598" s="0" t="n">
        <v>596</v>
      </c>
      <c r="B598" s="4"/>
      <c r="F598" s="5"/>
      <c r="I598" s="5" t="str">
        <f aca="false">IF(F598="","",F598/G598)</f>
        <v/>
      </c>
      <c r="J598" s="4"/>
    </row>
    <row r="599" customFormat="false" ht="13.5" hidden="false" customHeight="false" outlineLevel="0" collapsed="false">
      <c r="A599" s="0" t="n">
        <v>597</v>
      </c>
      <c r="B599" s="4"/>
      <c r="F599" s="5"/>
      <c r="I599" s="5" t="str">
        <f aca="false">IF(F599="","",F599/G599)</f>
        <v/>
      </c>
      <c r="J599" s="4"/>
    </row>
    <row r="600" customFormat="false" ht="13.5" hidden="false" customHeight="false" outlineLevel="0" collapsed="false">
      <c r="A600" s="0" t="n">
        <v>598</v>
      </c>
      <c r="B600" s="4"/>
      <c r="F600" s="5"/>
      <c r="I600" s="5" t="str">
        <f aca="false">IF(F600="","",F600/G600)</f>
        <v/>
      </c>
      <c r="J600" s="4"/>
    </row>
    <row r="601" customFormat="false" ht="13.5" hidden="false" customHeight="false" outlineLevel="0" collapsed="false">
      <c r="A601" s="0" t="n">
        <v>599</v>
      </c>
      <c r="B601" s="4"/>
      <c r="F601" s="5"/>
      <c r="I601" s="5" t="str">
        <f aca="false">IF(F601="","",F601/G601)</f>
        <v/>
      </c>
      <c r="J601" s="4"/>
    </row>
    <row r="602" customFormat="false" ht="13.5" hidden="false" customHeight="false" outlineLevel="0" collapsed="false">
      <c r="A602" s="0" t="n">
        <v>600</v>
      </c>
      <c r="B602" s="4"/>
      <c r="F602" s="5"/>
      <c r="I602" s="5" t="str">
        <f aca="false">IF(F602="","",F602/G602)</f>
        <v/>
      </c>
      <c r="J602" s="4"/>
    </row>
    <row r="603" customFormat="false" ht="13.5" hidden="false" customHeight="false" outlineLevel="0" collapsed="false">
      <c r="A603" s="0" t="n">
        <v>601</v>
      </c>
      <c r="B603" s="4"/>
      <c r="F603" s="5"/>
      <c r="I603" s="5" t="str">
        <f aca="false">IF(F603="","",F603/G603)</f>
        <v/>
      </c>
      <c r="J603" s="4"/>
    </row>
    <row r="604" customFormat="false" ht="13.5" hidden="false" customHeight="false" outlineLevel="0" collapsed="false">
      <c r="A604" s="0" t="n">
        <v>602</v>
      </c>
      <c r="B604" s="4"/>
      <c r="F604" s="5"/>
      <c r="I604" s="5" t="str">
        <f aca="false">IF(F604="","",F604/G604)</f>
        <v/>
      </c>
      <c r="J604" s="4"/>
    </row>
    <row r="605" customFormat="false" ht="13.5" hidden="false" customHeight="false" outlineLevel="0" collapsed="false">
      <c r="A605" s="0" t="n">
        <v>603</v>
      </c>
      <c r="B605" s="4"/>
      <c r="F605" s="5"/>
      <c r="I605" s="5" t="str">
        <f aca="false">IF(F605="","",F605/G605)</f>
        <v/>
      </c>
      <c r="J605" s="4"/>
    </row>
    <row r="606" customFormat="false" ht="13.5" hidden="false" customHeight="false" outlineLevel="0" collapsed="false">
      <c r="A606" s="0" t="n">
        <v>604</v>
      </c>
      <c r="B606" s="4"/>
      <c r="F606" s="5"/>
      <c r="I606" s="5" t="str">
        <f aca="false">IF(F606="","",F606/G606)</f>
        <v/>
      </c>
      <c r="J606" s="4"/>
    </row>
    <row r="607" customFormat="false" ht="13.5" hidden="false" customHeight="false" outlineLevel="0" collapsed="false">
      <c r="A607" s="0" t="n">
        <v>605</v>
      </c>
      <c r="B607" s="4"/>
      <c r="F607" s="5"/>
      <c r="I607" s="5" t="str">
        <f aca="false">IF(F607="","",F607/G607)</f>
        <v/>
      </c>
      <c r="J607" s="4"/>
    </row>
    <row r="608" customFormat="false" ht="13.5" hidden="false" customHeight="false" outlineLevel="0" collapsed="false">
      <c r="A608" s="0" t="n">
        <v>606</v>
      </c>
      <c r="B608" s="4"/>
      <c r="F608" s="5"/>
      <c r="I608" s="5" t="str">
        <f aca="false">IF(F608="","",F608/G608)</f>
        <v/>
      </c>
      <c r="J608" s="4"/>
    </row>
    <row r="609" customFormat="false" ht="13.5" hidden="false" customHeight="false" outlineLevel="0" collapsed="false">
      <c r="A609" s="0" t="n">
        <v>607</v>
      </c>
      <c r="B609" s="4"/>
      <c r="F609" s="5"/>
      <c r="I609" s="5" t="str">
        <f aca="false">IF(F609="","",F609/G609)</f>
        <v/>
      </c>
      <c r="J609" s="4"/>
    </row>
    <row r="610" customFormat="false" ht="13.5" hidden="false" customHeight="false" outlineLevel="0" collapsed="false">
      <c r="A610" s="0" t="n">
        <v>608</v>
      </c>
      <c r="B610" s="4"/>
      <c r="F610" s="5"/>
      <c r="I610" s="5" t="str">
        <f aca="false">IF(F610="","",F610/G610)</f>
        <v/>
      </c>
      <c r="J610" s="4"/>
    </row>
    <row r="611" customFormat="false" ht="13.5" hidden="false" customHeight="false" outlineLevel="0" collapsed="false">
      <c r="A611" s="0" t="n">
        <v>609</v>
      </c>
      <c r="B611" s="4"/>
      <c r="F611" s="5"/>
      <c r="I611" s="5" t="str">
        <f aca="false">IF(F611="","",F611/G611)</f>
        <v/>
      </c>
      <c r="J611" s="4"/>
    </row>
    <row r="612" customFormat="false" ht="13.5" hidden="false" customHeight="false" outlineLevel="0" collapsed="false">
      <c r="A612" s="0" t="n">
        <v>610</v>
      </c>
      <c r="B612" s="4"/>
      <c r="F612" s="5"/>
      <c r="I612" s="5" t="str">
        <f aca="false">IF(F612="","",F612/G612)</f>
        <v/>
      </c>
      <c r="J612" s="4"/>
    </row>
    <row r="613" customFormat="false" ht="13.5" hidden="false" customHeight="false" outlineLevel="0" collapsed="false">
      <c r="A613" s="0" t="n">
        <v>611</v>
      </c>
      <c r="B613" s="4"/>
      <c r="F613" s="5"/>
      <c r="I613" s="5" t="str">
        <f aca="false">IF(F613="","",F613/G613)</f>
        <v/>
      </c>
      <c r="J613" s="4"/>
    </row>
    <row r="614" customFormat="false" ht="13.5" hidden="false" customHeight="false" outlineLevel="0" collapsed="false">
      <c r="A614" s="0" t="n">
        <v>612</v>
      </c>
      <c r="B614" s="4"/>
      <c r="F614" s="5"/>
      <c r="I614" s="5" t="str">
        <f aca="false">IF(F614="","",F614/G614)</f>
        <v/>
      </c>
      <c r="J614" s="4"/>
    </row>
    <row r="615" customFormat="false" ht="13.5" hidden="false" customHeight="false" outlineLevel="0" collapsed="false">
      <c r="A615" s="0" t="n">
        <v>613</v>
      </c>
      <c r="B615" s="4"/>
      <c r="F615" s="5"/>
      <c r="I615" s="5" t="str">
        <f aca="false">IF(F615="","",F615/G615)</f>
        <v/>
      </c>
      <c r="J615" s="4"/>
    </row>
    <row r="616" customFormat="false" ht="13.5" hidden="false" customHeight="false" outlineLevel="0" collapsed="false">
      <c r="A616" s="0" t="n">
        <v>614</v>
      </c>
      <c r="B616" s="4"/>
      <c r="F616" s="5"/>
      <c r="I616" s="5" t="str">
        <f aca="false">IF(F616="","",F616/G616)</f>
        <v/>
      </c>
      <c r="J616" s="4"/>
    </row>
    <row r="617" customFormat="false" ht="13.5" hidden="false" customHeight="false" outlineLevel="0" collapsed="false">
      <c r="A617" s="0" t="n">
        <v>615</v>
      </c>
      <c r="B617" s="4"/>
      <c r="F617" s="5"/>
      <c r="I617" s="5" t="str">
        <f aca="false">IF(F617="","",F617/G617)</f>
        <v/>
      </c>
      <c r="J617" s="4"/>
    </row>
    <row r="618" customFormat="false" ht="13.5" hidden="false" customHeight="false" outlineLevel="0" collapsed="false">
      <c r="A618" s="0" t="n">
        <v>616</v>
      </c>
      <c r="B618" s="4"/>
      <c r="F618" s="5"/>
      <c r="I618" s="5" t="str">
        <f aca="false">IF(F618="","",F618/G618)</f>
        <v/>
      </c>
      <c r="J618" s="4"/>
    </row>
    <row r="619" customFormat="false" ht="13.5" hidden="false" customHeight="false" outlineLevel="0" collapsed="false">
      <c r="A619" s="0" t="n">
        <v>617</v>
      </c>
      <c r="B619" s="4"/>
      <c r="F619" s="5"/>
      <c r="I619" s="5" t="str">
        <f aca="false">IF(F619="","",F619/G619)</f>
        <v/>
      </c>
      <c r="J619" s="4"/>
    </row>
    <row r="620" customFormat="false" ht="13.5" hidden="false" customHeight="false" outlineLevel="0" collapsed="false">
      <c r="A620" s="0" t="n">
        <v>618</v>
      </c>
      <c r="B620" s="4"/>
      <c r="F620" s="5"/>
      <c r="I620" s="5" t="str">
        <f aca="false">IF(F620="","",F620/G620)</f>
        <v/>
      </c>
      <c r="J620" s="4"/>
    </row>
    <row r="621" customFormat="false" ht="13.5" hidden="false" customHeight="false" outlineLevel="0" collapsed="false">
      <c r="A621" s="0" t="n">
        <v>619</v>
      </c>
      <c r="B621" s="4"/>
      <c r="F621" s="5"/>
      <c r="I621" s="5" t="str">
        <f aca="false">IF(F621="","",F621/G621)</f>
        <v/>
      </c>
      <c r="J621" s="4"/>
    </row>
    <row r="622" customFormat="false" ht="13.5" hidden="false" customHeight="false" outlineLevel="0" collapsed="false">
      <c r="A622" s="0" t="n">
        <v>620</v>
      </c>
      <c r="B622" s="4"/>
      <c r="F622" s="5"/>
      <c r="I622" s="5" t="str">
        <f aca="false">IF(F622="","",F622/G622)</f>
        <v/>
      </c>
      <c r="J622" s="4"/>
    </row>
    <row r="623" customFormat="false" ht="13.5" hidden="false" customHeight="false" outlineLevel="0" collapsed="false">
      <c r="A623" s="0" t="n">
        <v>621</v>
      </c>
      <c r="B623" s="4"/>
      <c r="F623" s="5"/>
      <c r="I623" s="5" t="str">
        <f aca="false">IF(F623="","",F623/G623)</f>
        <v/>
      </c>
      <c r="J623" s="4"/>
    </row>
    <row r="624" customFormat="false" ht="13.5" hidden="false" customHeight="false" outlineLevel="0" collapsed="false">
      <c r="A624" s="0" t="n">
        <v>622</v>
      </c>
      <c r="B624" s="4"/>
      <c r="F624" s="5"/>
      <c r="I624" s="5" t="str">
        <f aca="false">IF(F624="","",F624/G624)</f>
        <v/>
      </c>
      <c r="J624" s="4"/>
    </row>
    <row r="625" customFormat="false" ht="13.5" hidden="false" customHeight="false" outlineLevel="0" collapsed="false">
      <c r="A625" s="0" t="n">
        <v>623</v>
      </c>
      <c r="B625" s="4"/>
      <c r="F625" s="5"/>
      <c r="I625" s="5" t="str">
        <f aca="false">IF(F625="","",F625/G625)</f>
        <v/>
      </c>
      <c r="J625" s="4"/>
    </row>
    <row r="626" customFormat="false" ht="13.5" hidden="false" customHeight="false" outlineLevel="0" collapsed="false">
      <c r="A626" s="0" t="n">
        <v>624</v>
      </c>
      <c r="B626" s="4"/>
      <c r="F626" s="5"/>
      <c r="I626" s="5"/>
      <c r="J626" s="4"/>
    </row>
    <row r="627" customFormat="false" ht="13.5" hidden="false" customHeight="false" outlineLevel="0" collapsed="false">
      <c r="A627" s="0" t="n">
        <v>625</v>
      </c>
      <c r="B627" s="4"/>
      <c r="F627" s="5"/>
      <c r="I627" s="5"/>
      <c r="J627" s="4"/>
    </row>
    <row r="628" customFormat="false" ht="13.5" hidden="false" customHeight="false" outlineLevel="0" collapsed="false">
      <c r="A628" s="0" t="n">
        <v>626</v>
      </c>
      <c r="B628" s="4"/>
      <c r="F628" s="5"/>
      <c r="I628" s="5"/>
      <c r="J628" s="4"/>
    </row>
    <row r="629" customFormat="false" ht="13.5" hidden="false" customHeight="false" outlineLevel="0" collapsed="false">
      <c r="A629" s="0" t="n">
        <v>627</v>
      </c>
      <c r="B629" s="4"/>
      <c r="F629" s="5"/>
      <c r="I629" s="5"/>
      <c r="J629" s="4"/>
    </row>
    <row r="630" customFormat="false" ht="13.5" hidden="false" customHeight="false" outlineLevel="0" collapsed="false">
      <c r="A630" s="0" t="n">
        <v>628</v>
      </c>
      <c r="B630" s="4"/>
      <c r="F630" s="5"/>
      <c r="I630" s="5"/>
      <c r="J630" s="4"/>
    </row>
    <row r="631" customFormat="false" ht="13.5" hidden="false" customHeight="false" outlineLevel="0" collapsed="false">
      <c r="A631" s="0" t="n">
        <v>629</v>
      </c>
      <c r="B631" s="4"/>
      <c r="F631" s="5"/>
      <c r="I631" s="5"/>
      <c r="J631" s="4"/>
    </row>
    <row r="632" customFormat="false" ht="13.5" hidden="false" customHeight="false" outlineLevel="0" collapsed="false">
      <c r="A632" s="0" t="n">
        <v>630</v>
      </c>
      <c r="B632" s="4"/>
      <c r="F632" s="5"/>
      <c r="I632" s="5"/>
      <c r="J632" s="4"/>
    </row>
    <row r="633" customFormat="false" ht="13.5" hidden="false" customHeight="false" outlineLevel="0" collapsed="false">
      <c r="A633" s="0" t="n">
        <v>631</v>
      </c>
      <c r="B633" s="4"/>
      <c r="F633" s="5"/>
      <c r="I633" s="5"/>
      <c r="J633" s="4"/>
    </row>
    <row r="634" customFormat="false" ht="13.5" hidden="false" customHeight="false" outlineLevel="0" collapsed="false">
      <c r="A634" s="0" t="n">
        <v>632</v>
      </c>
      <c r="B634" s="4"/>
      <c r="F634" s="5"/>
      <c r="I634" s="5"/>
      <c r="J634" s="4"/>
    </row>
    <row r="635" customFormat="false" ht="13.5" hidden="false" customHeight="false" outlineLevel="0" collapsed="false">
      <c r="A635" s="0" t="n">
        <v>633</v>
      </c>
      <c r="B635" s="4"/>
      <c r="F635" s="5"/>
      <c r="I635" s="5"/>
      <c r="J635" s="4"/>
    </row>
    <row r="636" customFormat="false" ht="13.5" hidden="false" customHeight="false" outlineLevel="0" collapsed="false">
      <c r="A636" s="0" t="n">
        <v>634</v>
      </c>
      <c r="B636" s="4"/>
      <c r="F636" s="5"/>
      <c r="I636" s="5"/>
      <c r="J636" s="4"/>
    </row>
    <row r="637" customFormat="false" ht="13.5" hidden="false" customHeight="false" outlineLevel="0" collapsed="false">
      <c r="A637" s="0" t="n">
        <v>635</v>
      </c>
      <c r="B637" s="4"/>
      <c r="F637" s="5"/>
      <c r="I637" s="5"/>
      <c r="J637" s="4"/>
    </row>
    <row r="638" customFormat="false" ht="13.5" hidden="false" customHeight="false" outlineLevel="0" collapsed="false">
      <c r="A638" s="0" t="n">
        <v>636</v>
      </c>
      <c r="B638" s="4"/>
      <c r="F638" s="5"/>
      <c r="I638" s="5"/>
      <c r="J63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83"/>
  <sheetViews>
    <sheetView showFormulas="false" showGridLines="true" showRowColHeaders="true" showZeros="true" rightToLeft="false" tabSelected="false" showOutlineSymbols="true" defaultGridColor="true" view="normal" topLeftCell="A12" colorId="64" zoomScale="80" zoomScaleNormal="80" zoomScalePageLayoutView="100" workbookViewId="0">
      <selection pane="topLeft" activeCell="D18" activeCellId="0" sqref="D18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0"/>
    <col collapsed="false" customWidth="true" hidden="false" outlineLevel="0" max="7" min="5" style="0" width="14"/>
    <col collapsed="false" customWidth="true" hidden="false" outlineLevel="0" max="11" min="8" style="0" width="16"/>
    <col collapsed="false" customWidth="true" hidden="false" outlineLevel="0" max="13" min="12" style="0" width="18"/>
  </cols>
  <sheetData>
    <row r="1" customFormat="false" ht="27" hidden="false" customHeight="true" outlineLevel="0" collapsed="false">
      <c r="A1" s="2" t="s">
        <v>121</v>
      </c>
      <c r="B1" s="2" t="s">
        <v>123</v>
      </c>
      <c r="C1" s="2" t="s">
        <v>63</v>
      </c>
      <c r="D1" s="2" t="s">
        <v>62</v>
      </c>
      <c r="E1" s="2" t="s">
        <v>192</v>
      </c>
      <c r="F1" s="2" t="s">
        <v>193</v>
      </c>
      <c r="G1" s="2" t="s">
        <v>127</v>
      </c>
      <c r="H1" s="2" t="s">
        <v>194</v>
      </c>
      <c r="I1" s="2" t="s">
        <v>59</v>
      </c>
      <c r="J1" s="2" t="s">
        <v>60</v>
      </c>
      <c r="K1" s="2" t="s">
        <v>61</v>
      </c>
      <c r="L1" s="2" t="s">
        <v>5</v>
      </c>
      <c r="M1" s="2" t="s">
        <v>195</v>
      </c>
    </row>
    <row r="2" customFormat="false" ht="13.5" hidden="false" customHeight="false" outlineLevel="0" collapsed="false">
      <c r="A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</v>
      </c>
      <c r="B2" s="0" t="str">
        <f aca="false">IF($A2="","",INDEX(CARTAO_COMPRAS!$C:$C,INT((ROW()-2)/20)+2))</f>
        <v>Bradesco</v>
      </c>
      <c r="C2" s="0" t="str">
        <f aca="false">IF($A2="","",INDEX(CARTAO_COMPRAS!$D:$D,INT((ROW()-2)/20)+2))</f>
        <v>Swfit - Açougue</v>
      </c>
      <c r="D2" s="0" t="str">
        <f aca="false">IF($A2="","",INDEX(CARTAO_COMPRAS!$E:$E,INT((ROW()-2)/20)+2))</f>
        <v>Alimentação / Insumos</v>
      </c>
      <c r="E2" s="0" t="n">
        <f aca="false">IF($A2="","",INDEX(CARTAO_COMPRAS!$H:$H,INT((ROW()-2)/20)+2)+MOD(ROW()-2,20))</f>
        <v>4</v>
      </c>
      <c r="F2" s="0" t="n">
        <f aca="false">IF($A2="","",INDEX(CARTAO_COMPRAS!$G:$G,INT((ROW()-2)/20)+2))</f>
        <v>4</v>
      </c>
      <c r="G2" s="5" t="n">
        <f aca="false">IF($A2="","",INDEX(CARTAO_COMPRAS!$I:$I,INT((ROW()-2)/20)+2))</f>
        <v>214.23</v>
      </c>
      <c r="H2" s="4" t="n">
        <f aca="false">IF($A2="","",EDATE(INDEX(CARTAO_COMPRAS!$J:$J,INT((ROW()-2)/20)+2),MOD(ROW()-2,20)))</f>
        <v>46157</v>
      </c>
      <c r="I2" s="4" t="n">
        <f aca="false">IF($H2="","",$H2-WEEKDAY($H2,2)+1)</f>
        <v>46153</v>
      </c>
      <c r="J2" s="4" t="n">
        <f aca="false">IF($I2="","",$I2+6)</f>
        <v>46159</v>
      </c>
      <c r="K2" s="6" t="n">
        <f aca="false">IF($H2="","",DATE(YEAR($H2),MONTH($H2),1))</f>
        <v>46143</v>
      </c>
      <c r="L2" s="0" t="str">
        <f aca="false">IF($A2="","",INDEX(CARTAO_COMPRAS!$K:$K,INT((ROW()-2)/20)+2))</f>
        <v>Pago</v>
      </c>
      <c r="M2" s="0" t="str">
        <f aca="false">IF($A2="","","Compra no cartão")</f>
        <v>Compra no cartão</v>
      </c>
    </row>
    <row r="3" customFormat="false" ht="13.5" hidden="false" customHeight="false" outlineLevel="0" collapsed="false">
      <c r="A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" s="0" t="str">
        <f aca="false">IF($A3="","",INDEX(CARTAO_COMPRAS!$C:$C,INT((ROW()-2)/20)+2))</f>
        <v/>
      </c>
      <c r="C3" s="0" t="str">
        <f aca="false">IF($A3="","",INDEX(CARTAO_COMPRAS!$D:$D,INT((ROW()-2)/20)+2))</f>
        <v/>
      </c>
      <c r="D3" s="0" t="str">
        <f aca="false">IF($A3="","",INDEX(CARTAO_COMPRAS!$E:$E,INT((ROW()-2)/20)+2))</f>
        <v/>
      </c>
      <c r="E3" s="0" t="str">
        <f aca="false">IF($A3="","",INDEX(CARTAO_COMPRAS!$H:$H,INT((ROW()-2)/20)+2)+MOD(ROW()-2,20))</f>
        <v/>
      </c>
      <c r="F3" s="0" t="str">
        <f aca="false">IF($A3="","",INDEX(CARTAO_COMPRAS!$G:$G,INT((ROW()-2)/20)+2))</f>
        <v/>
      </c>
      <c r="G3" s="5" t="str">
        <f aca="false">IF($A3="","",INDEX(CARTAO_COMPRAS!$I:$I,INT((ROW()-2)/20)+2))</f>
        <v/>
      </c>
      <c r="H3" s="4" t="str">
        <f aca="false">IF($A3="","",EDATE(INDEX(CARTAO_COMPRAS!$J:$J,INT((ROW()-2)/20)+2),MOD(ROW()-2,20)))</f>
        <v/>
      </c>
      <c r="I3" s="4" t="str">
        <f aca="false">IF($H3="","",$H3-WEEKDAY($H3,2)+1)</f>
        <v/>
      </c>
      <c r="J3" s="4" t="str">
        <f aca="false">IF($I3="","",$I3+6)</f>
        <v/>
      </c>
      <c r="K3" s="6" t="str">
        <f aca="false">IF($H3="","",DATE(YEAR($H3),MONTH($H3),1))</f>
        <v/>
      </c>
      <c r="L3" s="0" t="str">
        <f aca="false">IF($A3="","",INDEX(CARTAO_COMPRAS!$K:$K,INT((ROW()-2)/20)+2))</f>
        <v/>
      </c>
      <c r="M3" s="0" t="str">
        <f aca="false">IF($A3="","","Compra no cartão")</f>
        <v/>
      </c>
    </row>
    <row r="4" customFormat="false" ht="13.5" hidden="false" customHeight="false" outlineLevel="0" collapsed="false">
      <c r="A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" s="0" t="str">
        <f aca="false">IF($A4="","",INDEX(CARTAO_COMPRAS!$C:$C,INT((ROW()-2)/20)+2))</f>
        <v/>
      </c>
      <c r="C4" s="0" t="str">
        <f aca="false">IF($A4="","",INDEX(CARTAO_COMPRAS!$D:$D,INT((ROW()-2)/20)+2))</f>
        <v/>
      </c>
      <c r="D4" s="0" t="str">
        <f aca="false">IF($A4="","",INDEX(CARTAO_COMPRAS!$E:$E,INT((ROW()-2)/20)+2))</f>
        <v/>
      </c>
      <c r="E4" s="0" t="str">
        <f aca="false">IF($A4="","",INDEX(CARTAO_COMPRAS!$H:$H,INT((ROW()-2)/20)+2)+MOD(ROW()-2,20))</f>
        <v/>
      </c>
      <c r="F4" s="0" t="str">
        <f aca="false">IF($A4="","",INDEX(CARTAO_COMPRAS!$G:$G,INT((ROW()-2)/20)+2))</f>
        <v/>
      </c>
      <c r="G4" s="5" t="str">
        <f aca="false">IF($A4="","",INDEX(CARTAO_COMPRAS!$I:$I,INT((ROW()-2)/20)+2))</f>
        <v/>
      </c>
      <c r="H4" s="4" t="str">
        <f aca="false">IF($A4="","",EDATE(INDEX(CARTAO_COMPRAS!$J:$J,INT((ROW()-2)/20)+2),MOD(ROW()-2,20)))</f>
        <v/>
      </c>
      <c r="I4" s="4" t="str">
        <f aca="false">IF($H4="","",$H4-WEEKDAY($H4,2)+1)</f>
        <v/>
      </c>
      <c r="J4" s="4" t="str">
        <f aca="false">IF($I4="","",$I4+6)</f>
        <v/>
      </c>
      <c r="K4" s="6" t="str">
        <f aca="false">IF($H4="","",DATE(YEAR($H4),MONTH($H4),1))</f>
        <v/>
      </c>
      <c r="L4" s="0" t="str">
        <f aca="false">IF($A4="","",INDEX(CARTAO_COMPRAS!$K:$K,INT((ROW()-2)/20)+2))</f>
        <v/>
      </c>
      <c r="M4" s="0" t="str">
        <f aca="false">IF($A4="","","Compra no cartão")</f>
        <v/>
      </c>
    </row>
    <row r="5" customFormat="false" ht="13.5" hidden="false" customHeight="false" outlineLevel="0" collapsed="false">
      <c r="A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" s="0" t="str">
        <f aca="false">IF($A5="","",INDEX(CARTAO_COMPRAS!$C:$C,INT((ROW()-2)/20)+2))</f>
        <v/>
      </c>
      <c r="C5" s="0" t="str">
        <f aca="false">IF($A5="","",INDEX(CARTAO_COMPRAS!$D:$D,INT((ROW()-2)/20)+2))</f>
        <v/>
      </c>
      <c r="D5" s="0" t="str">
        <f aca="false">IF($A5="","",INDEX(CARTAO_COMPRAS!$E:$E,INT((ROW()-2)/20)+2))</f>
        <v/>
      </c>
      <c r="E5" s="0" t="str">
        <f aca="false">IF($A5="","",INDEX(CARTAO_COMPRAS!$H:$H,INT((ROW()-2)/20)+2)+MOD(ROW()-2,20))</f>
        <v/>
      </c>
      <c r="F5" s="0" t="str">
        <f aca="false">IF($A5="","",INDEX(CARTAO_COMPRAS!$G:$G,INT((ROW()-2)/20)+2))</f>
        <v/>
      </c>
      <c r="G5" s="5" t="str">
        <f aca="false">IF($A5="","",INDEX(CARTAO_COMPRAS!$I:$I,INT((ROW()-2)/20)+2))</f>
        <v/>
      </c>
      <c r="H5" s="4" t="str">
        <f aca="false">IF($A5="","",EDATE(INDEX(CARTAO_COMPRAS!$J:$J,INT((ROW()-2)/20)+2),MOD(ROW()-2,20)))</f>
        <v/>
      </c>
      <c r="I5" s="4" t="str">
        <f aca="false">IF($H5="","",$H5-WEEKDAY($H5,2)+1)</f>
        <v/>
      </c>
      <c r="J5" s="4" t="str">
        <f aca="false">IF($I5="","",$I5+6)</f>
        <v/>
      </c>
      <c r="K5" s="6" t="str">
        <f aca="false">IF($H5="","",DATE(YEAR($H5),MONTH($H5),1))</f>
        <v/>
      </c>
      <c r="L5" s="0" t="str">
        <f aca="false">IF($A5="","",INDEX(CARTAO_COMPRAS!$K:$K,INT((ROW()-2)/20)+2))</f>
        <v/>
      </c>
      <c r="M5" s="0" t="str">
        <f aca="false">IF($A5="","","Compra no cartão")</f>
        <v/>
      </c>
    </row>
    <row r="6" customFormat="false" ht="13.5" hidden="false" customHeight="false" outlineLevel="0" collapsed="false">
      <c r="A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" s="0" t="str">
        <f aca="false">IF($A6="","",INDEX(CARTAO_COMPRAS!$C:$C,INT((ROW()-2)/20)+2))</f>
        <v/>
      </c>
      <c r="C6" s="0" t="str">
        <f aca="false">IF($A6="","",INDEX(CARTAO_COMPRAS!$D:$D,INT((ROW()-2)/20)+2))</f>
        <v/>
      </c>
      <c r="D6" s="0" t="str">
        <f aca="false">IF($A6="","",INDEX(CARTAO_COMPRAS!$E:$E,INT((ROW()-2)/20)+2))</f>
        <v/>
      </c>
      <c r="E6" s="0" t="str">
        <f aca="false">IF($A6="","",INDEX(CARTAO_COMPRAS!$H:$H,INT((ROW()-2)/20)+2)+MOD(ROW()-2,20))</f>
        <v/>
      </c>
      <c r="F6" s="0" t="str">
        <f aca="false">IF($A6="","",INDEX(CARTAO_COMPRAS!$G:$G,INT((ROW()-2)/20)+2))</f>
        <v/>
      </c>
      <c r="G6" s="5" t="str">
        <f aca="false">IF($A6="","",INDEX(CARTAO_COMPRAS!$I:$I,INT((ROW()-2)/20)+2))</f>
        <v/>
      </c>
      <c r="H6" s="4" t="str">
        <f aca="false">IF($A6="","",EDATE(INDEX(CARTAO_COMPRAS!$J:$J,INT((ROW()-2)/20)+2),MOD(ROW()-2,20)))</f>
        <v/>
      </c>
      <c r="I6" s="4" t="str">
        <f aca="false">IF($H6="","",$H6-WEEKDAY($H6,2)+1)</f>
        <v/>
      </c>
      <c r="J6" s="4" t="str">
        <f aca="false">IF($I6="","",$I6+6)</f>
        <v/>
      </c>
      <c r="K6" s="6" t="str">
        <f aca="false">IF($H6="","",DATE(YEAR($H6),MONTH($H6),1))</f>
        <v/>
      </c>
      <c r="L6" s="0" t="str">
        <f aca="false">IF($A6="","",INDEX(CARTAO_COMPRAS!$K:$K,INT((ROW()-2)/20)+2))</f>
        <v/>
      </c>
      <c r="M6" s="0" t="str">
        <f aca="false">IF($A6="","","Compra no cartão")</f>
        <v/>
      </c>
    </row>
    <row r="7" customFormat="false" ht="13.5" hidden="false" customHeight="false" outlineLevel="0" collapsed="false">
      <c r="A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" s="0" t="str">
        <f aca="false">IF($A7="","",INDEX(CARTAO_COMPRAS!$C:$C,INT((ROW()-2)/20)+2))</f>
        <v/>
      </c>
      <c r="C7" s="0" t="str">
        <f aca="false">IF($A7="","",INDEX(CARTAO_COMPRAS!$D:$D,INT((ROW()-2)/20)+2))</f>
        <v/>
      </c>
      <c r="D7" s="0" t="str">
        <f aca="false">IF($A7="","",INDEX(CARTAO_COMPRAS!$E:$E,INT((ROW()-2)/20)+2))</f>
        <v/>
      </c>
      <c r="E7" s="0" t="str">
        <f aca="false">IF($A7="","",INDEX(CARTAO_COMPRAS!$H:$H,INT((ROW()-2)/20)+2)+MOD(ROW()-2,20))</f>
        <v/>
      </c>
      <c r="F7" s="0" t="str">
        <f aca="false">IF($A7="","",INDEX(CARTAO_COMPRAS!$G:$G,INT((ROW()-2)/20)+2))</f>
        <v/>
      </c>
      <c r="G7" s="5" t="str">
        <f aca="false">IF($A7="","",INDEX(CARTAO_COMPRAS!$I:$I,INT((ROW()-2)/20)+2))</f>
        <v/>
      </c>
      <c r="H7" s="4" t="str">
        <f aca="false">IF($A7="","",EDATE(INDEX(CARTAO_COMPRAS!$J:$J,INT((ROW()-2)/20)+2),MOD(ROW()-2,20)))</f>
        <v/>
      </c>
      <c r="I7" s="4" t="str">
        <f aca="false">IF($H7="","",$H7-WEEKDAY($H7,2)+1)</f>
        <v/>
      </c>
      <c r="J7" s="4" t="str">
        <f aca="false">IF($I7="","",$I7+6)</f>
        <v/>
      </c>
      <c r="K7" s="6" t="str">
        <f aca="false">IF($H7="","",DATE(YEAR($H7),MONTH($H7),1))</f>
        <v/>
      </c>
      <c r="L7" s="0" t="str">
        <f aca="false">IF($A7="","",INDEX(CARTAO_COMPRAS!$K:$K,INT((ROW()-2)/20)+2))</f>
        <v/>
      </c>
      <c r="M7" s="0" t="str">
        <f aca="false">IF($A7="","","Compra no cartão")</f>
        <v/>
      </c>
    </row>
    <row r="8" customFormat="false" ht="13.5" hidden="false" customHeight="false" outlineLevel="0" collapsed="false">
      <c r="A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" s="0" t="str">
        <f aca="false">IF($A8="","",INDEX(CARTAO_COMPRAS!$C:$C,INT((ROW()-2)/20)+2))</f>
        <v/>
      </c>
      <c r="C8" s="0" t="str">
        <f aca="false">IF($A8="","",INDEX(CARTAO_COMPRAS!$D:$D,INT((ROW()-2)/20)+2))</f>
        <v/>
      </c>
      <c r="D8" s="0" t="str">
        <f aca="false">IF($A8="","",INDEX(CARTAO_COMPRAS!$E:$E,INT((ROW()-2)/20)+2))</f>
        <v/>
      </c>
      <c r="E8" s="0" t="str">
        <f aca="false">IF($A8="","",INDEX(CARTAO_COMPRAS!$H:$H,INT((ROW()-2)/20)+2)+MOD(ROW()-2,20))</f>
        <v/>
      </c>
      <c r="F8" s="0" t="str">
        <f aca="false">IF($A8="","",INDEX(CARTAO_COMPRAS!$G:$G,INT((ROW()-2)/20)+2))</f>
        <v/>
      </c>
      <c r="G8" s="5" t="str">
        <f aca="false">IF($A8="","",INDEX(CARTAO_COMPRAS!$I:$I,INT((ROW()-2)/20)+2))</f>
        <v/>
      </c>
      <c r="H8" s="4" t="str">
        <f aca="false">IF($A8="","",EDATE(INDEX(CARTAO_COMPRAS!$J:$J,INT((ROW()-2)/20)+2),MOD(ROW()-2,20)))</f>
        <v/>
      </c>
      <c r="I8" s="4" t="str">
        <f aca="false">IF($H8="","",$H8-WEEKDAY($H8,2)+1)</f>
        <v/>
      </c>
      <c r="J8" s="4" t="str">
        <f aca="false">IF($I8="","",$I8+6)</f>
        <v/>
      </c>
      <c r="K8" s="6" t="str">
        <f aca="false">IF($H8="","",DATE(YEAR($H8),MONTH($H8),1))</f>
        <v/>
      </c>
      <c r="L8" s="0" t="str">
        <f aca="false">IF($A8="","",INDEX(CARTAO_COMPRAS!$K:$K,INT((ROW()-2)/20)+2))</f>
        <v/>
      </c>
      <c r="M8" s="0" t="str">
        <f aca="false">IF($A8="","","Compra no cartão")</f>
        <v/>
      </c>
    </row>
    <row r="9" customFormat="false" ht="13.5" hidden="false" customHeight="false" outlineLevel="0" collapsed="false">
      <c r="A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" s="0" t="str">
        <f aca="false">IF($A9="","",INDEX(CARTAO_COMPRAS!$C:$C,INT((ROW()-2)/20)+2))</f>
        <v/>
      </c>
      <c r="C9" s="0" t="str">
        <f aca="false">IF($A9="","",INDEX(CARTAO_COMPRAS!$D:$D,INT((ROW()-2)/20)+2))</f>
        <v/>
      </c>
      <c r="D9" s="0" t="str">
        <f aca="false">IF($A9="","",INDEX(CARTAO_COMPRAS!$E:$E,INT((ROW()-2)/20)+2))</f>
        <v/>
      </c>
      <c r="E9" s="0" t="str">
        <f aca="false">IF($A9="","",INDEX(CARTAO_COMPRAS!$H:$H,INT((ROW()-2)/20)+2)+MOD(ROW()-2,20))</f>
        <v/>
      </c>
      <c r="F9" s="0" t="str">
        <f aca="false">IF($A9="","",INDEX(CARTAO_COMPRAS!$G:$G,INT((ROW()-2)/20)+2))</f>
        <v/>
      </c>
      <c r="G9" s="5" t="str">
        <f aca="false">IF($A9="","",INDEX(CARTAO_COMPRAS!$I:$I,INT((ROW()-2)/20)+2))</f>
        <v/>
      </c>
      <c r="H9" s="4" t="str">
        <f aca="false">IF($A9="","",EDATE(INDEX(CARTAO_COMPRAS!$J:$J,INT((ROW()-2)/20)+2),MOD(ROW()-2,20)))</f>
        <v/>
      </c>
      <c r="I9" s="4" t="str">
        <f aca="false">IF($H9="","",$H9-WEEKDAY($H9,2)+1)</f>
        <v/>
      </c>
      <c r="J9" s="4" t="str">
        <f aca="false">IF($I9="","",$I9+6)</f>
        <v/>
      </c>
      <c r="K9" s="6" t="str">
        <f aca="false">IF($H9="","",DATE(YEAR($H9),MONTH($H9),1))</f>
        <v/>
      </c>
      <c r="L9" s="0" t="str">
        <f aca="false">IF($A9="","",INDEX(CARTAO_COMPRAS!$K:$K,INT((ROW()-2)/20)+2))</f>
        <v/>
      </c>
      <c r="M9" s="0" t="str">
        <f aca="false">IF($A9="","","Compra no cartão")</f>
        <v/>
      </c>
    </row>
    <row r="10" customFormat="false" ht="13.5" hidden="false" customHeight="false" outlineLevel="0" collapsed="false">
      <c r="A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" s="0" t="str">
        <f aca="false">IF($A10="","",INDEX(CARTAO_COMPRAS!$C:$C,INT((ROW()-2)/20)+2))</f>
        <v/>
      </c>
      <c r="C10" s="0" t="str">
        <f aca="false">IF($A10="","",INDEX(CARTAO_COMPRAS!$D:$D,INT((ROW()-2)/20)+2))</f>
        <v/>
      </c>
      <c r="D10" s="0" t="str">
        <f aca="false">IF($A10="","",INDEX(CARTAO_COMPRAS!$E:$E,INT((ROW()-2)/20)+2))</f>
        <v/>
      </c>
      <c r="E10" s="0" t="str">
        <f aca="false">IF($A10="","",INDEX(CARTAO_COMPRAS!$H:$H,INT((ROW()-2)/20)+2)+MOD(ROW()-2,20))</f>
        <v/>
      </c>
      <c r="F10" s="0" t="str">
        <f aca="false">IF($A10="","",INDEX(CARTAO_COMPRAS!$G:$G,INT((ROW()-2)/20)+2))</f>
        <v/>
      </c>
      <c r="G10" s="5" t="str">
        <f aca="false">IF($A10="","",INDEX(CARTAO_COMPRAS!$I:$I,INT((ROW()-2)/20)+2))</f>
        <v/>
      </c>
      <c r="H10" s="4" t="str">
        <f aca="false">IF($A10="","",EDATE(INDEX(CARTAO_COMPRAS!$J:$J,INT((ROW()-2)/20)+2),MOD(ROW()-2,20)))</f>
        <v/>
      </c>
      <c r="I10" s="4" t="str">
        <f aca="false">IF($H10="","",$H10-WEEKDAY($H10,2)+1)</f>
        <v/>
      </c>
      <c r="J10" s="4" t="str">
        <f aca="false">IF($I10="","",$I10+6)</f>
        <v/>
      </c>
      <c r="K10" s="6" t="str">
        <f aca="false">IF($H10="","",DATE(YEAR($H10),MONTH($H10),1))</f>
        <v/>
      </c>
      <c r="L10" s="0" t="str">
        <f aca="false">IF($A10="","",INDEX(CARTAO_COMPRAS!$K:$K,INT((ROW()-2)/20)+2))</f>
        <v/>
      </c>
      <c r="M10" s="0" t="str">
        <f aca="false">IF($A10="","","Compra no cartão")</f>
        <v/>
      </c>
    </row>
    <row r="11" customFormat="false" ht="13.5" hidden="false" customHeight="false" outlineLevel="0" collapsed="false">
      <c r="A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" s="0" t="str">
        <f aca="false">IF($A11="","",INDEX(CARTAO_COMPRAS!$C:$C,INT((ROW()-2)/20)+2))</f>
        <v/>
      </c>
      <c r="C11" s="0" t="str">
        <f aca="false">IF($A11="","",INDEX(CARTAO_COMPRAS!$D:$D,INT((ROW()-2)/20)+2))</f>
        <v/>
      </c>
      <c r="D11" s="0" t="str">
        <f aca="false">IF($A11="","",INDEX(CARTAO_COMPRAS!$E:$E,INT((ROW()-2)/20)+2))</f>
        <v/>
      </c>
      <c r="E11" s="0" t="str">
        <f aca="false">IF($A11="","",INDEX(CARTAO_COMPRAS!$H:$H,INT((ROW()-2)/20)+2)+MOD(ROW()-2,20))</f>
        <v/>
      </c>
      <c r="F11" s="0" t="str">
        <f aca="false">IF($A11="","",INDEX(CARTAO_COMPRAS!$G:$G,INT((ROW()-2)/20)+2))</f>
        <v/>
      </c>
      <c r="G11" s="5" t="str">
        <f aca="false">IF($A11="","",INDEX(CARTAO_COMPRAS!$I:$I,INT((ROW()-2)/20)+2))</f>
        <v/>
      </c>
      <c r="H11" s="4" t="str">
        <f aca="false">IF($A11="","",EDATE(INDEX(CARTAO_COMPRAS!$J:$J,INT((ROW()-2)/20)+2),MOD(ROW()-2,20)))</f>
        <v/>
      </c>
      <c r="I11" s="4" t="str">
        <f aca="false">IF($H11="","",$H11-WEEKDAY($H11,2)+1)</f>
        <v/>
      </c>
      <c r="J11" s="4" t="str">
        <f aca="false">IF($I11="","",$I11+6)</f>
        <v/>
      </c>
      <c r="K11" s="6" t="str">
        <f aca="false">IF($H11="","",DATE(YEAR($H11),MONTH($H11),1))</f>
        <v/>
      </c>
      <c r="L11" s="0" t="str">
        <f aca="false">IF($A11="","",INDEX(CARTAO_COMPRAS!$K:$K,INT((ROW()-2)/20)+2))</f>
        <v/>
      </c>
      <c r="M11" s="0" t="str">
        <f aca="false">IF($A11="","","Compra no cartão")</f>
        <v/>
      </c>
    </row>
    <row r="12" customFormat="false" ht="13.5" hidden="false" customHeight="false" outlineLevel="0" collapsed="false">
      <c r="A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" s="0" t="str">
        <f aca="false">IF($A12="","",INDEX(CARTAO_COMPRAS!$C:$C,INT((ROW()-2)/20)+2))</f>
        <v/>
      </c>
      <c r="C12" s="0" t="str">
        <f aca="false">IF($A12="","",INDEX(CARTAO_COMPRAS!$D:$D,INT((ROW()-2)/20)+2))</f>
        <v/>
      </c>
      <c r="D12" s="0" t="str">
        <f aca="false">IF($A12="","",INDEX(CARTAO_COMPRAS!$E:$E,INT((ROW()-2)/20)+2))</f>
        <v/>
      </c>
      <c r="E12" s="0" t="str">
        <f aca="false">IF($A12="","",INDEX(CARTAO_COMPRAS!$H:$H,INT((ROW()-2)/20)+2)+MOD(ROW()-2,20))</f>
        <v/>
      </c>
      <c r="F12" s="0" t="str">
        <f aca="false">IF($A12="","",INDEX(CARTAO_COMPRAS!$G:$G,INT((ROW()-2)/20)+2))</f>
        <v/>
      </c>
      <c r="G12" s="5" t="str">
        <f aca="false">IF($A12="","",INDEX(CARTAO_COMPRAS!$I:$I,INT((ROW()-2)/20)+2))</f>
        <v/>
      </c>
      <c r="H12" s="4" t="str">
        <f aca="false">IF($A12="","",EDATE(INDEX(CARTAO_COMPRAS!$J:$J,INT((ROW()-2)/20)+2),MOD(ROW()-2,20)))</f>
        <v/>
      </c>
      <c r="I12" s="4" t="str">
        <f aca="false">IF($H12="","",$H12-WEEKDAY($H12,2)+1)</f>
        <v/>
      </c>
      <c r="J12" s="4" t="str">
        <f aca="false">IF($I12="","",$I12+6)</f>
        <v/>
      </c>
      <c r="K12" s="6" t="str">
        <f aca="false">IF($H12="","",DATE(YEAR($H12),MONTH($H12),1))</f>
        <v/>
      </c>
      <c r="L12" s="0" t="str">
        <f aca="false">IF($A12="","",INDEX(CARTAO_COMPRAS!$K:$K,INT((ROW()-2)/20)+2))</f>
        <v/>
      </c>
      <c r="M12" s="0" t="str">
        <f aca="false">IF($A12="","","Compra no cartão")</f>
        <v/>
      </c>
    </row>
    <row r="13" customFormat="false" ht="13.5" hidden="false" customHeight="false" outlineLevel="0" collapsed="false">
      <c r="A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" s="0" t="str">
        <f aca="false">IF($A13="","",INDEX(CARTAO_COMPRAS!$C:$C,INT((ROW()-2)/20)+2))</f>
        <v/>
      </c>
      <c r="C13" s="0" t="str">
        <f aca="false">IF($A13="","",INDEX(CARTAO_COMPRAS!$D:$D,INT((ROW()-2)/20)+2))</f>
        <v/>
      </c>
      <c r="D13" s="0" t="str">
        <f aca="false">IF($A13="","",INDEX(CARTAO_COMPRAS!$E:$E,INT((ROW()-2)/20)+2))</f>
        <v/>
      </c>
      <c r="E13" s="0" t="str">
        <f aca="false">IF($A13="","",INDEX(CARTAO_COMPRAS!$H:$H,INT((ROW()-2)/20)+2)+MOD(ROW()-2,20))</f>
        <v/>
      </c>
      <c r="F13" s="0" t="str">
        <f aca="false">IF($A13="","",INDEX(CARTAO_COMPRAS!$G:$G,INT((ROW()-2)/20)+2))</f>
        <v/>
      </c>
      <c r="G13" s="5" t="str">
        <f aca="false">IF($A13="","",INDEX(CARTAO_COMPRAS!$I:$I,INT((ROW()-2)/20)+2))</f>
        <v/>
      </c>
      <c r="H13" s="4" t="str">
        <f aca="false">IF($A13="","",EDATE(INDEX(CARTAO_COMPRAS!$J:$J,INT((ROW()-2)/20)+2),MOD(ROW()-2,20)))</f>
        <v/>
      </c>
      <c r="I13" s="4" t="str">
        <f aca="false">IF($H13="","",$H13-WEEKDAY($H13,2)+1)</f>
        <v/>
      </c>
      <c r="J13" s="4" t="str">
        <f aca="false">IF($I13="","",$I13+6)</f>
        <v/>
      </c>
      <c r="K13" s="6" t="str">
        <f aca="false">IF($H13="","",DATE(YEAR($H13),MONTH($H13),1))</f>
        <v/>
      </c>
      <c r="L13" s="0" t="str">
        <f aca="false">IF($A13="","",INDEX(CARTAO_COMPRAS!$K:$K,INT((ROW()-2)/20)+2))</f>
        <v/>
      </c>
      <c r="M13" s="0" t="str">
        <f aca="false">IF($A13="","","Compra no cartão")</f>
        <v/>
      </c>
    </row>
    <row r="14" customFormat="false" ht="13.5" hidden="false" customHeight="false" outlineLevel="0" collapsed="false">
      <c r="A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" s="0" t="str">
        <f aca="false">IF($A14="","",INDEX(CARTAO_COMPRAS!$C:$C,INT((ROW()-2)/20)+2))</f>
        <v/>
      </c>
      <c r="C14" s="0" t="str">
        <f aca="false">IF($A14="","",INDEX(CARTAO_COMPRAS!$D:$D,INT((ROW()-2)/20)+2))</f>
        <v/>
      </c>
      <c r="D14" s="0" t="str">
        <f aca="false">IF($A14="","",INDEX(CARTAO_COMPRAS!$E:$E,INT((ROW()-2)/20)+2))</f>
        <v/>
      </c>
      <c r="E14" s="0" t="str">
        <f aca="false">IF($A14="","",INDEX(CARTAO_COMPRAS!$H:$H,INT((ROW()-2)/20)+2)+MOD(ROW()-2,20))</f>
        <v/>
      </c>
      <c r="F14" s="0" t="str">
        <f aca="false">IF($A14="","",INDEX(CARTAO_COMPRAS!$G:$G,INT((ROW()-2)/20)+2))</f>
        <v/>
      </c>
      <c r="G14" s="5" t="str">
        <f aca="false">IF($A14="","",INDEX(CARTAO_COMPRAS!$I:$I,INT((ROW()-2)/20)+2))</f>
        <v/>
      </c>
      <c r="H14" s="4" t="str">
        <f aca="false">IF($A14="","",EDATE(INDEX(CARTAO_COMPRAS!$J:$J,INT((ROW()-2)/20)+2),MOD(ROW()-2,20)))</f>
        <v/>
      </c>
      <c r="I14" s="4" t="str">
        <f aca="false">IF($H14="","",$H14-WEEKDAY($H14,2)+1)</f>
        <v/>
      </c>
      <c r="J14" s="4" t="str">
        <f aca="false">IF($I14="","",$I14+6)</f>
        <v/>
      </c>
      <c r="K14" s="6" t="str">
        <f aca="false">IF($H14="","",DATE(YEAR($H14),MONTH($H14),1))</f>
        <v/>
      </c>
      <c r="L14" s="0" t="str">
        <f aca="false">IF($A14="","",INDEX(CARTAO_COMPRAS!$K:$K,INT((ROW()-2)/20)+2))</f>
        <v/>
      </c>
      <c r="M14" s="0" t="str">
        <f aca="false">IF($A14="","","Compra no cartão")</f>
        <v/>
      </c>
    </row>
    <row r="15" customFormat="false" ht="13.5" hidden="false" customHeight="false" outlineLevel="0" collapsed="false">
      <c r="A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" s="0" t="str">
        <f aca="false">IF($A15="","",INDEX(CARTAO_COMPRAS!$C:$C,INT((ROW()-2)/20)+2))</f>
        <v/>
      </c>
      <c r="C15" s="0" t="str">
        <f aca="false">IF($A15="","",INDEX(CARTAO_COMPRAS!$D:$D,INT((ROW()-2)/20)+2))</f>
        <v/>
      </c>
      <c r="D15" s="0" t="str">
        <f aca="false">IF($A15="","",INDEX(CARTAO_COMPRAS!$E:$E,INT((ROW()-2)/20)+2))</f>
        <v/>
      </c>
      <c r="E15" s="0" t="str">
        <f aca="false">IF($A15="","",INDEX(CARTAO_COMPRAS!$H:$H,INT((ROW()-2)/20)+2)+MOD(ROW()-2,20))</f>
        <v/>
      </c>
      <c r="F15" s="0" t="str">
        <f aca="false">IF($A15="","",INDEX(CARTAO_COMPRAS!$G:$G,INT((ROW()-2)/20)+2))</f>
        <v/>
      </c>
      <c r="G15" s="5" t="str">
        <f aca="false">IF($A15="","",INDEX(CARTAO_COMPRAS!$I:$I,INT((ROW()-2)/20)+2))</f>
        <v/>
      </c>
      <c r="H15" s="4" t="str">
        <f aca="false">IF($A15="","",EDATE(INDEX(CARTAO_COMPRAS!$J:$J,INT((ROW()-2)/20)+2),MOD(ROW()-2,20)))</f>
        <v/>
      </c>
      <c r="I15" s="4" t="str">
        <f aca="false">IF($H15="","",$H15-WEEKDAY($H15,2)+1)</f>
        <v/>
      </c>
      <c r="J15" s="4" t="str">
        <f aca="false">IF($I15="","",$I15+6)</f>
        <v/>
      </c>
      <c r="K15" s="6" t="str">
        <f aca="false">IF($H15="","",DATE(YEAR($H15),MONTH($H15),1))</f>
        <v/>
      </c>
      <c r="L15" s="0" t="str">
        <f aca="false">IF($A15="","",INDEX(CARTAO_COMPRAS!$K:$K,INT((ROW()-2)/20)+2))</f>
        <v/>
      </c>
      <c r="M15" s="0" t="str">
        <f aca="false">IF($A15="","","Compra no cartão")</f>
        <v/>
      </c>
    </row>
    <row r="16" customFormat="false" ht="13.5" hidden="false" customHeight="false" outlineLevel="0" collapsed="false">
      <c r="A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" s="0" t="str">
        <f aca="false">IF($A16="","",INDEX(CARTAO_COMPRAS!$C:$C,INT((ROW()-2)/20)+2))</f>
        <v/>
      </c>
      <c r="C16" s="0" t="str">
        <f aca="false">IF($A16="","",INDEX(CARTAO_COMPRAS!$D:$D,INT((ROW()-2)/20)+2))</f>
        <v/>
      </c>
      <c r="D16" s="0" t="str">
        <f aca="false">IF($A16="","",INDEX(CARTAO_COMPRAS!$E:$E,INT((ROW()-2)/20)+2))</f>
        <v/>
      </c>
      <c r="E16" s="0" t="str">
        <f aca="false">IF($A16="","",INDEX(CARTAO_COMPRAS!$H:$H,INT((ROW()-2)/20)+2)+MOD(ROW()-2,20))</f>
        <v/>
      </c>
      <c r="F16" s="0" t="str">
        <f aca="false">IF($A16="","",INDEX(CARTAO_COMPRAS!$G:$G,INT((ROW()-2)/20)+2))</f>
        <v/>
      </c>
      <c r="G16" s="5" t="str">
        <f aca="false">IF($A16="","",INDEX(CARTAO_COMPRAS!$I:$I,INT((ROW()-2)/20)+2))</f>
        <v/>
      </c>
      <c r="H16" s="4" t="str">
        <f aca="false">IF($A16="","",EDATE(INDEX(CARTAO_COMPRAS!$J:$J,INT((ROW()-2)/20)+2),MOD(ROW()-2,20)))</f>
        <v/>
      </c>
      <c r="I16" s="4" t="str">
        <f aca="false">IF($H16="","",$H16-WEEKDAY($H16,2)+1)</f>
        <v/>
      </c>
      <c r="J16" s="4" t="str">
        <f aca="false">IF($I16="","",$I16+6)</f>
        <v/>
      </c>
      <c r="K16" s="6" t="str">
        <f aca="false">IF($H16="","",DATE(YEAR($H16),MONTH($H16),1))</f>
        <v/>
      </c>
      <c r="L16" s="0" t="str">
        <f aca="false">IF($A16="","",INDEX(CARTAO_COMPRAS!$K:$K,INT((ROW()-2)/20)+2))</f>
        <v/>
      </c>
      <c r="M16" s="0" t="str">
        <f aca="false">IF($A16="","","Compra no cartão")</f>
        <v/>
      </c>
    </row>
    <row r="17" customFormat="false" ht="13.5" hidden="false" customHeight="false" outlineLevel="0" collapsed="false">
      <c r="A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" s="0" t="str">
        <f aca="false">IF($A17="","",INDEX(CARTAO_COMPRAS!$C:$C,INT((ROW()-2)/20)+2))</f>
        <v/>
      </c>
      <c r="C17" s="0" t="str">
        <f aca="false">IF($A17="","",INDEX(CARTAO_COMPRAS!$D:$D,INT((ROW()-2)/20)+2))</f>
        <v/>
      </c>
      <c r="D17" s="0" t="str">
        <f aca="false">IF($A17="","",INDEX(CARTAO_COMPRAS!$E:$E,INT((ROW()-2)/20)+2))</f>
        <v/>
      </c>
      <c r="E17" s="0" t="str">
        <f aca="false">IF($A17="","",INDEX(CARTAO_COMPRAS!$H:$H,INT((ROW()-2)/20)+2)+MOD(ROW()-2,20))</f>
        <v/>
      </c>
      <c r="F17" s="0" t="str">
        <f aca="false">IF($A17="","",INDEX(CARTAO_COMPRAS!$G:$G,INT((ROW()-2)/20)+2))</f>
        <v/>
      </c>
      <c r="G17" s="5" t="str">
        <f aca="false">IF($A17="","",INDEX(CARTAO_COMPRAS!$I:$I,INT((ROW()-2)/20)+2))</f>
        <v/>
      </c>
      <c r="H17" s="4" t="str">
        <f aca="false">IF($A17="","",EDATE(INDEX(CARTAO_COMPRAS!$J:$J,INT((ROW()-2)/20)+2),MOD(ROW()-2,20)))</f>
        <v/>
      </c>
      <c r="I17" s="4" t="str">
        <f aca="false">IF($H17="","",$H17-WEEKDAY($H17,2)+1)</f>
        <v/>
      </c>
      <c r="J17" s="4" t="str">
        <f aca="false">IF($I17="","",$I17+6)</f>
        <v/>
      </c>
      <c r="K17" s="6" t="str">
        <f aca="false">IF($H17="","",DATE(YEAR($H17),MONTH($H17),1))</f>
        <v/>
      </c>
      <c r="L17" s="0" t="str">
        <f aca="false">IF($A17="","",INDEX(CARTAO_COMPRAS!$K:$K,INT((ROW()-2)/20)+2))</f>
        <v/>
      </c>
      <c r="M17" s="0" t="str">
        <f aca="false">IF($A17="","","Compra no cartão")</f>
        <v/>
      </c>
    </row>
    <row r="18" customFormat="false" ht="13.5" hidden="false" customHeight="false" outlineLevel="0" collapsed="false">
      <c r="A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" s="0" t="str">
        <f aca="false">IF($A18="","",INDEX(CARTAO_COMPRAS!$C:$C,INT((ROW()-2)/20)+2))</f>
        <v/>
      </c>
      <c r="C18" s="0" t="str">
        <f aca="false">IF($A18="","",INDEX(CARTAO_COMPRAS!$D:$D,INT((ROW()-2)/20)+2))</f>
        <v/>
      </c>
      <c r="D18" s="0" t="str">
        <f aca="false">IF($A18="","",INDEX(CARTAO_COMPRAS!$E:$E,INT((ROW()-2)/20)+2))</f>
        <v/>
      </c>
      <c r="E18" s="0" t="str">
        <f aca="false">IF($A18="","",INDEX(CARTAO_COMPRAS!$H:$H,INT((ROW()-2)/20)+2)+MOD(ROW()-2,20))</f>
        <v/>
      </c>
      <c r="F18" s="0" t="str">
        <f aca="false">IF($A18="","",INDEX(CARTAO_COMPRAS!$G:$G,INT((ROW()-2)/20)+2))</f>
        <v/>
      </c>
      <c r="G18" s="5" t="str">
        <f aca="false">IF($A18="","",INDEX(CARTAO_COMPRAS!$I:$I,INT((ROW()-2)/20)+2))</f>
        <v/>
      </c>
      <c r="H18" s="4" t="str">
        <f aca="false">IF($A18="","",EDATE(INDEX(CARTAO_COMPRAS!$J:$J,INT((ROW()-2)/20)+2),MOD(ROW()-2,20)))</f>
        <v/>
      </c>
      <c r="I18" s="4" t="str">
        <f aca="false">IF($H18="","",$H18-WEEKDAY($H18,2)+1)</f>
        <v/>
      </c>
      <c r="J18" s="4" t="str">
        <f aca="false">IF($I18="","",$I18+6)</f>
        <v/>
      </c>
      <c r="K18" s="6" t="str">
        <f aca="false">IF($H18="","",DATE(YEAR($H18),MONTH($H18),1))</f>
        <v/>
      </c>
      <c r="L18" s="0" t="str">
        <f aca="false">IF($A18="","",INDEX(CARTAO_COMPRAS!$K:$K,INT((ROW()-2)/20)+2))</f>
        <v/>
      </c>
      <c r="M18" s="0" t="str">
        <f aca="false">IF($A18="","","Compra no cartão")</f>
        <v/>
      </c>
    </row>
    <row r="19" customFormat="false" ht="13.5" hidden="false" customHeight="false" outlineLevel="0" collapsed="false">
      <c r="A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" s="0" t="str">
        <f aca="false">IF($A19="","",INDEX(CARTAO_COMPRAS!$C:$C,INT((ROW()-2)/20)+2))</f>
        <v/>
      </c>
      <c r="C19" s="0" t="str">
        <f aca="false">IF($A19="","",INDEX(CARTAO_COMPRAS!$D:$D,INT((ROW()-2)/20)+2))</f>
        <v/>
      </c>
      <c r="D19" s="0" t="str">
        <f aca="false">IF($A19="","",INDEX(CARTAO_COMPRAS!$E:$E,INT((ROW()-2)/20)+2))</f>
        <v/>
      </c>
      <c r="E19" s="0" t="str">
        <f aca="false">IF($A19="","",INDEX(CARTAO_COMPRAS!$H:$H,INT((ROW()-2)/20)+2)+MOD(ROW()-2,20))</f>
        <v/>
      </c>
      <c r="F19" s="0" t="str">
        <f aca="false">IF($A19="","",INDEX(CARTAO_COMPRAS!$G:$G,INT((ROW()-2)/20)+2))</f>
        <v/>
      </c>
      <c r="G19" s="5" t="str">
        <f aca="false">IF($A19="","",INDEX(CARTAO_COMPRAS!$I:$I,INT((ROW()-2)/20)+2))</f>
        <v/>
      </c>
      <c r="H19" s="4" t="str">
        <f aca="false">IF($A19="","",EDATE(INDEX(CARTAO_COMPRAS!$J:$J,INT((ROW()-2)/20)+2),MOD(ROW()-2,20)))</f>
        <v/>
      </c>
      <c r="I19" s="4" t="str">
        <f aca="false">IF($H19="","",$H19-WEEKDAY($H19,2)+1)</f>
        <v/>
      </c>
      <c r="J19" s="4" t="str">
        <f aca="false">IF($I19="","",$I19+6)</f>
        <v/>
      </c>
      <c r="K19" s="6" t="str">
        <f aca="false">IF($H19="","",DATE(YEAR($H19),MONTH($H19),1))</f>
        <v/>
      </c>
      <c r="L19" s="0" t="str">
        <f aca="false">IF($A19="","",INDEX(CARTAO_COMPRAS!$K:$K,INT((ROW()-2)/20)+2))</f>
        <v/>
      </c>
      <c r="M19" s="0" t="str">
        <f aca="false">IF($A19="","","Compra no cartão")</f>
        <v/>
      </c>
    </row>
    <row r="20" customFormat="false" ht="13.5" hidden="false" customHeight="false" outlineLevel="0" collapsed="false">
      <c r="A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" s="0" t="str">
        <f aca="false">IF($A20="","",INDEX(CARTAO_COMPRAS!$C:$C,INT((ROW()-2)/20)+2))</f>
        <v/>
      </c>
      <c r="C20" s="0" t="str">
        <f aca="false">IF($A20="","",INDEX(CARTAO_COMPRAS!$D:$D,INT((ROW()-2)/20)+2))</f>
        <v/>
      </c>
      <c r="D20" s="0" t="str">
        <f aca="false">IF($A20="","",INDEX(CARTAO_COMPRAS!$E:$E,INT((ROW()-2)/20)+2))</f>
        <v/>
      </c>
      <c r="E20" s="0" t="str">
        <f aca="false">IF($A20="","",INDEX(CARTAO_COMPRAS!$H:$H,INT((ROW()-2)/20)+2)+MOD(ROW()-2,20))</f>
        <v/>
      </c>
      <c r="F20" s="0" t="str">
        <f aca="false">IF($A20="","",INDEX(CARTAO_COMPRAS!$G:$G,INT((ROW()-2)/20)+2))</f>
        <v/>
      </c>
      <c r="G20" s="5" t="str">
        <f aca="false">IF($A20="","",INDEX(CARTAO_COMPRAS!$I:$I,INT((ROW()-2)/20)+2))</f>
        <v/>
      </c>
      <c r="H20" s="4" t="str">
        <f aca="false">IF($A20="","",EDATE(INDEX(CARTAO_COMPRAS!$J:$J,INT((ROW()-2)/20)+2),MOD(ROW()-2,20)))</f>
        <v/>
      </c>
      <c r="I20" s="4" t="str">
        <f aca="false">IF($H20="","",$H20-WEEKDAY($H20,2)+1)</f>
        <v/>
      </c>
      <c r="J20" s="4" t="str">
        <f aca="false">IF($I20="","",$I20+6)</f>
        <v/>
      </c>
      <c r="K20" s="6" t="str">
        <f aca="false">IF($H20="","",DATE(YEAR($H20),MONTH($H20),1))</f>
        <v/>
      </c>
      <c r="L20" s="0" t="str">
        <f aca="false">IF($A20="","",INDEX(CARTAO_COMPRAS!$K:$K,INT((ROW()-2)/20)+2))</f>
        <v/>
      </c>
      <c r="M20" s="0" t="str">
        <f aca="false">IF($A20="","","Compra no cartão")</f>
        <v/>
      </c>
    </row>
    <row r="21" customFormat="false" ht="13.5" hidden="false" customHeight="false" outlineLevel="0" collapsed="false">
      <c r="A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" s="0" t="str">
        <f aca="false">IF($A21="","",INDEX(CARTAO_COMPRAS!$C:$C,INT((ROW()-2)/20)+2))</f>
        <v/>
      </c>
      <c r="C21" s="0" t="str">
        <f aca="false">IF($A21="","",INDEX(CARTAO_COMPRAS!$D:$D,INT((ROW()-2)/20)+2))</f>
        <v/>
      </c>
      <c r="D21" s="0" t="str">
        <f aca="false">IF($A21="","",INDEX(CARTAO_COMPRAS!$E:$E,INT((ROW()-2)/20)+2))</f>
        <v/>
      </c>
      <c r="E21" s="0" t="str">
        <f aca="false">IF($A21="","",INDEX(CARTAO_COMPRAS!$H:$H,INT((ROW()-2)/20)+2)+MOD(ROW()-2,20))</f>
        <v/>
      </c>
      <c r="F21" s="0" t="str">
        <f aca="false">IF($A21="","",INDEX(CARTAO_COMPRAS!$G:$G,INT((ROW()-2)/20)+2))</f>
        <v/>
      </c>
      <c r="G21" s="5" t="str">
        <f aca="false">IF($A21="","",INDEX(CARTAO_COMPRAS!$I:$I,INT((ROW()-2)/20)+2))</f>
        <v/>
      </c>
      <c r="H21" s="4" t="str">
        <f aca="false">IF($A21="","",EDATE(INDEX(CARTAO_COMPRAS!$J:$J,INT((ROW()-2)/20)+2),MOD(ROW()-2,20)))</f>
        <v/>
      </c>
      <c r="I21" s="4" t="str">
        <f aca="false">IF($H21="","",$H21-WEEKDAY($H21,2)+1)</f>
        <v/>
      </c>
      <c r="J21" s="4" t="str">
        <f aca="false">IF($I21="","",$I21+6)</f>
        <v/>
      </c>
      <c r="K21" s="6" t="str">
        <f aca="false">IF($H21="","",DATE(YEAR($H21),MONTH($H21),1))</f>
        <v/>
      </c>
      <c r="L21" s="0" t="str">
        <f aca="false">IF($A21="","",INDEX(CARTAO_COMPRAS!$K:$K,INT((ROW()-2)/20)+2))</f>
        <v/>
      </c>
      <c r="M21" s="0" t="str">
        <f aca="false">IF($A21="","","Compra no cartão")</f>
        <v/>
      </c>
    </row>
    <row r="22" customFormat="false" ht="13.5" hidden="false" customHeight="false" outlineLevel="0" collapsed="false">
      <c r="A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</v>
      </c>
      <c r="B22" s="0" t="str">
        <f aca="false">IF($A22="","",INDEX(CARTAO_COMPRAS!$C:$C,INT((ROW()-2)/20)+2))</f>
        <v>Bradesco</v>
      </c>
      <c r="C22" s="0" t="str">
        <f aca="false">IF($A22="","",INDEX(CARTAO_COMPRAS!$D:$D,INT((ROW()-2)/20)+2))</f>
        <v>Swfit - Açougue</v>
      </c>
      <c r="D22" s="0" t="str">
        <f aca="false">IF($A22="","",INDEX(CARTAO_COMPRAS!$E:$E,INT((ROW()-2)/20)+2))</f>
        <v>Alimentação / Insumos</v>
      </c>
      <c r="E22" s="0" t="n">
        <f aca="false">IF($A22="","",INDEX(CARTAO_COMPRAS!$H:$H,INT((ROW()-2)/20)+2)+MOD(ROW()-2,20))</f>
        <v>4</v>
      </c>
      <c r="F22" s="0" t="n">
        <f aca="false">IF($A22="","",INDEX(CARTAO_COMPRAS!$G:$G,INT((ROW()-2)/20)+2))</f>
        <v>4</v>
      </c>
      <c r="G22" s="5" t="n">
        <f aca="false">IF($A22="","",INDEX(CARTAO_COMPRAS!$I:$I,INT((ROW()-2)/20)+2))</f>
        <v>90.42</v>
      </c>
      <c r="H22" s="4" t="n">
        <f aca="false">IF($A22="","",EDATE(INDEX(CARTAO_COMPRAS!$J:$J,INT((ROW()-2)/20)+2),MOD(ROW()-2,20)))</f>
        <v>46157</v>
      </c>
      <c r="I22" s="4" t="n">
        <f aca="false">IF($H22="","",$H22-WEEKDAY($H22,2)+1)</f>
        <v>46153</v>
      </c>
      <c r="J22" s="4" t="n">
        <f aca="false">IF($I22="","",$I22+6)</f>
        <v>46159</v>
      </c>
      <c r="K22" s="6" t="n">
        <f aca="false">IF($H22="","",DATE(YEAR($H22),MONTH($H22),1))</f>
        <v>46143</v>
      </c>
      <c r="L22" s="0" t="str">
        <f aca="false">IF($A22="","",INDEX(CARTAO_COMPRAS!$K:$K,INT((ROW()-2)/20)+2))</f>
        <v>Pago</v>
      </c>
      <c r="M22" s="0" t="str">
        <f aca="false">IF($A22="","","Compra no cartão")</f>
        <v>Compra no cartão</v>
      </c>
    </row>
    <row r="23" customFormat="false" ht="13.5" hidden="false" customHeight="false" outlineLevel="0" collapsed="false">
      <c r="A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" s="0" t="str">
        <f aca="false">IF($A23="","",INDEX(CARTAO_COMPRAS!$C:$C,INT((ROW()-2)/20)+2))</f>
        <v/>
      </c>
      <c r="C23" s="0" t="str">
        <f aca="false">IF($A23="","",INDEX(CARTAO_COMPRAS!$D:$D,INT((ROW()-2)/20)+2))</f>
        <v/>
      </c>
      <c r="D23" s="0" t="str">
        <f aca="false">IF($A23="","",INDEX(CARTAO_COMPRAS!$E:$E,INT((ROW()-2)/20)+2))</f>
        <v/>
      </c>
      <c r="E23" s="0" t="str">
        <f aca="false">IF($A23="","",INDEX(CARTAO_COMPRAS!$H:$H,INT((ROW()-2)/20)+2)+MOD(ROW()-2,20))</f>
        <v/>
      </c>
      <c r="F23" s="0" t="str">
        <f aca="false">IF($A23="","",INDEX(CARTAO_COMPRAS!$G:$G,INT((ROW()-2)/20)+2))</f>
        <v/>
      </c>
      <c r="G23" s="5" t="str">
        <f aca="false">IF($A23="","",INDEX(CARTAO_COMPRAS!$I:$I,INT((ROW()-2)/20)+2))</f>
        <v/>
      </c>
      <c r="H23" s="4" t="str">
        <f aca="false">IF($A23="","",EDATE(INDEX(CARTAO_COMPRAS!$J:$J,INT((ROW()-2)/20)+2),MOD(ROW()-2,20)))</f>
        <v/>
      </c>
      <c r="I23" s="4" t="str">
        <f aca="false">IF($H23="","",$H23-WEEKDAY($H23,2)+1)</f>
        <v/>
      </c>
      <c r="J23" s="4" t="str">
        <f aca="false">IF($I23="","",$I23+6)</f>
        <v/>
      </c>
      <c r="K23" s="6" t="str">
        <f aca="false">IF($H23="","",DATE(YEAR($H23),MONTH($H23),1))</f>
        <v/>
      </c>
      <c r="L23" s="0" t="str">
        <f aca="false">IF($A23="","",INDEX(CARTAO_COMPRAS!$K:$K,INT((ROW()-2)/20)+2))</f>
        <v/>
      </c>
      <c r="M23" s="0" t="str">
        <f aca="false">IF($A23="","","Compra no cartão")</f>
        <v/>
      </c>
    </row>
    <row r="24" customFormat="false" ht="13.5" hidden="false" customHeight="false" outlineLevel="0" collapsed="false">
      <c r="A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" s="0" t="str">
        <f aca="false">IF($A24="","",INDEX(CARTAO_COMPRAS!$C:$C,INT((ROW()-2)/20)+2))</f>
        <v/>
      </c>
      <c r="C24" s="0" t="str">
        <f aca="false">IF($A24="","",INDEX(CARTAO_COMPRAS!$D:$D,INT((ROW()-2)/20)+2))</f>
        <v/>
      </c>
      <c r="D24" s="0" t="str">
        <f aca="false">IF($A24="","",INDEX(CARTAO_COMPRAS!$E:$E,INT((ROW()-2)/20)+2))</f>
        <v/>
      </c>
      <c r="E24" s="0" t="str">
        <f aca="false">IF($A24="","",INDEX(CARTAO_COMPRAS!$H:$H,INT((ROW()-2)/20)+2)+MOD(ROW()-2,20))</f>
        <v/>
      </c>
      <c r="F24" s="0" t="str">
        <f aca="false">IF($A24="","",INDEX(CARTAO_COMPRAS!$G:$G,INT((ROW()-2)/20)+2))</f>
        <v/>
      </c>
      <c r="G24" s="5" t="str">
        <f aca="false">IF($A24="","",INDEX(CARTAO_COMPRAS!$I:$I,INT((ROW()-2)/20)+2))</f>
        <v/>
      </c>
      <c r="H24" s="4" t="str">
        <f aca="false">IF($A24="","",EDATE(INDEX(CARTAO_COMPRAS!$J:$J,INT((ROW()-2)/20)+2),MOD(ROW()-2,20)))</f>
        <v/>
      </c>
      <c r="I24" s="4" t="str">
        <f aca="false">IF($H24="","",$H24-WEEKDAY($H24,2)+1)</f>
        <v/>
      </c>
      <c r="J24" s="4" t="str">
        <f aca="false">IF($I24="","",$I24+6)</f>
        <v/>
      </c>
      <c r="K24" s="6" t="str">
        <f aca="false">IF($H24="","",DATE(YEAR($H24),MONTH($H24),1))</f>
        <v/>
      </c>
      <c r="L24" s="0" t="str">
        <f aca="false">IF($A24="","",INDEX(CARTAO_COMPRAS!$K:$K,INT((ROW()-2)/20)+2))</f>
        <v/>
      </c>
      <c r="M24" s="0" t="str">
        <f aca="false">IF($A24="","","Compra no cartão")</f>
        <v/>
      </c>
    </row>
    <row r="25" customFormat="false" ht="13.5" hidden="false" customHeight="false" outlineLevel="0" collapsed="false">
      <c r="A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" s="0" t="str">
        <f aca="false">IF($A25="","",INDEX(CARTAO_COMPRAS!$C:$C,INT((ROW()-2)/20)+2))</f>
        <v/>
      </c>
      <c r="C25" s="0" t="str">
        <f aca="false">IF($A25="","",INDEX(CARTAO_COMPRAS!$D:$D,INT((ROW()-2)/20)+2))</f>
        <v/>
      </c>
      <c r="D25" s="0" t="str">
        <f aca="false">IF($A25="","",INDEX(CARTAO_COMPRAS!$E:$E,INT((ROW()-2)/20)+2))</f>
        <v/>
      </c>
      <c r="E25" s="0" t="str">
        <f aca="false">IF($A25="","",INDEX(CARTAO_COMPRAS!$H:$H,INT((ROW()-2)/20)+2)+MOD(ROW()-2,20))</f>
        <v/>
      </c>
      <c r="F25" s="0" t="str">
        <f aca="false">IF($A25="","",INDEX(CARTAO_COMPRAS!$G:$G,INT((ROW()-2)/20)+2))</f>
        <v/>
      </c>
      <c r="G25" s="5" t="str">
        <f aca="false">IF($A25="","",INDEX(CARTAO_COMPRAS!$I:$I,INT((ROW()-2)/20)+2))</f>
        <v/>
      </c>
      <c r="H25" s="4" t="str">
        <f aca="false">IF($A25="","",EDATE(INDEX(CARTAO_COMPRAS!$J:$J,INT((ROW()-2)/20)+2),MOD(ROW()-2,20)))</f>
        <v/>
      </c>
      <c r="I25" s="4" t="str">
        <f aca="false">IF($H25="","",$H25-WEEKDAY($H25,2)+1)</f>
        <v/>
      </c>
      <c r="J25" s="4" t="str">
        <f aca="false">IF($I25="","",$I25+6)</f>
        <v/>
      </c>
      <c r="K25" s="6" t="str">
        <f aca="false">IF($H25="","",DATE(YEAR($H25),MONTH($H25),1))</f>
        <v/>
      </c>
      <c r="L25" s="0" t="str">
        <f aca="false">IF($A25="","",INDEX(CARTAO_COMPRAS!$K:$K,INT((ROW()-2)/20)+2))</f>
        <v/>
      </c>
      <c r="M25" s="0" t="str">
        <f aca="false">IF($A25="","","Compra no cartão")</f>
        <v/>
      </c>
    </row>
    <row r="26" customFormat="false" ht="13.5" hidden="false" customHeight="false" outlineLevel="0" collapsed="false">
      <c r="A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" s="0" t="str">
        <f aca="false">IF($A26="","",INDEX(CARTAO_COMPRAS!$C:$C,INT((ROW()-2)/20)+2))</f>
        <v/>
      </c>
      <c r="C26" s="0" t="str">
        <f aca="false">IF($A26="","",INDEX(CARTAO_COMPRAS!$D:$D,INT((ROW()-2)/20)+2))</f>
        <v/>
      </c>
      <c r="D26" s="0" t="str">
        <f aca="false">IF($A26="","",INDEX(CARTAO_COMPRAS!$E:$E,INT((ROW()-2)/20)+2))</f>
        <v/>
      </c>
      <c r="E26" s="0" t="str">
        <f aca="false">IF($A26="","",INDEX(CARTAO_COMPRAS!$H:$H,INT((ROW()-2)/20)+2)+MOD(ROW()-2,20))</f>
        <v/>
      </c>
      <c r="F26" s="0" t="str">
        <f aca="false">IF($A26="","",INDEX(CARTAO_COMPRAS!$G:$G,INT((ROW()-2)/20)+2))</f>
        <v/>
      </c>
      <c r="G26" s="5" t="str">
        <f aca="false">IF($A26="","",INDEX(CARTAO_COMPRAS!$I:$I,INT((ROW()-2)/20)+2))</f>
        <v/>
      </c>
      <c r="H26" s="4" t="str">
        <f aca="false">IF($A26="","",EDATE(INDEX(CARTAO_COMPRAS!$J:$J,INT((ROW()-2)/20)+2),MOD(ROW()-2,20)))</f>
        <v/>
      </c>
      <c r="I26" s="4" t="str">
        <f aca="false">IF($H26="","",$H26-WEEKDAY($H26,2)+1)</f>
        <v/>
      </c>
      <c r="J26" s="4" t="str">
        <f aca="false">IF($I26="","",$I26+6)</f>
        <v/>
      </c>
      <c r="K26" s="6" t="str">
        <f aca="false">IF($H26="","",DATE(YEAR($H26),MONTH($H26),1))</f>
        <v/>
      </c>
      <c r="L26" s="0" t="str">
        <f aca="false">IF($A26="","",INDEX(CARTAO_COMPRAS!$K:$K,INT((ROW()-2)/20)+2))</f>
        <v/>
      </c>
      <c r="M26" s="0" t="str">
        <f aca="false">IF($A26="","","Compra no cartão")</f>
        <v/>
      </c>
    </row>
    <row r="27" customFormat="false" ht="13.5" hidden="false" customHeight="false" outlineLevel="0" collapsed="false">
      <c r="A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" s="0" t="str">
        <f aca="false">IF($A27="","",INDEX(CARTAO_COMPRAS!$C:$C,INT((ROW()-2)/20)+2))</f>
        <v/>
      </c>
      <c r="C27" s="0" t="str">
        <f aca="false">IF($A27="","",INDEX(CARTAO_COMPRAS!$D:$D,INT((ROW()-2)/20)+2))</f>
        <v/>
      </c>
      <c r="D27" s="0" t="str">
        <f aca="false">IF($A27="","",INDEX(CARTAO_COMPRAS!$E:$E,INT((ROW()-2)/20)+2))</f>
        <v/>
      </c>
      <c r="E27" s="0" t="str">
        <f aca="false">IF($A27="","",INDEX(CARTAO_COMPRAS!$H:$H,INT((ROW()-2)/20)+2)+MOD(ROW()-2,20))</f>
        <v/>
      </c>
      <c r="F27" s="0" t="str">
        <f aca="false">IF($A27="","",INDEX(CARTAO_COMPRAS!$G:$G,INT((ROW()-2)/20)+2))</f>
        <v/>
      </c>
      <c r="G27" s="5" t="str">
        <f aca="false">IF($A27="","",INDEX(CARTAO_COMPRAS!$I:$I,INT((ROW()-2)/20)+2))</f>
        <v/>
      </c>
      <c r="H27" s="4" t="str">
        <f aca="false">IF($A27="","",EDATE(INDEX(CARTAO_COMPRAS!$J:$J,INT((ROW()-2)/20)+2),MOD(ROW()-2,20)))</f>
        <v/>
      </c>
      <c r="I27" s="4" t="str">
        <f aca="false">IF($H27="","",$H27-WEEKDAY($H27,2)+1)</f>
        <v/>
      </c>
      <c r="J27" s="4" t="str">
        <f aca="false">IF($I27="","",$I27+6)</f>
        <v/>
      </c>
      <c r="K27" s="6" t="str">
        <f aca="false">IF($H27="","",DATE(YEAR($H27),MONTH($H27),1))</f>
        <v/>
      </c>
      <c r="L27" s="0" t="str">
        <f aca="false">IF($A27="","",INDEX(CARTAO_COMPRAS!$K:$K,INT((ROW()-2)/20)+2))</f>
        <v/>
      </c>
      <c r="M27" s="0" t="str">
        <f aca="false">IF($A27="","","Compra no cartão")</f>
        <v/>
      </c>
    </row>
    <row r="28" customFormat="false" ht="13.5" hidden="false" customHeight="false" outlineLevel="0" collapsed="false">
      <c r="A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" s="0" t="str">
        <f aca="false">IF($A28="","",INDEX(CARTAO_COMPRAS!$C:$C,INT((ROW()-2)/20)+2))</f>
        <v/>
      </c>
      <c r="C28" s="0" t="str">
        <f aca="false">IF($A28="","",INDEX(CARTAO_COMPRAS!$D:$D,INT((ROW()-2)/20)+2))</f>
        <v/>
      </c>
      <c r="D28" s="0" t="str">
        <f aca="false">IF($A28="","",INDEX(CARTAO_COMPRAS!$E:$E,INT((ROW()-2)/20)+2))</f>
        <v/>
      </c>
      <c r="E28" s="0" t="str">
        <f aca="false">IF($A28="","",INDEX(CARTAO_COMPRAS!$H:$H,INT((ROW()-2)/20)+2)+MOD(ROW()-2,20))</f>
        <v/>
      </c>
      <c r="F28" s="0" t="str">
        <f aca="false">IF($A28="","",INDEX(CARTAO_COMPRAS!$G:$G,INT((ROW()-2)/20)+2))</f>
        <v/>
      </c>
      <c r="G28" s="5" t="str">
        <f aca="false">IF($A28="","",INDEX(CARTAO_COMPRAS!$I:$I,INT((ROW()-2)/20)+2))</f>
        <v/>
      </c>
      <c r="H28" s="4" t="str">
        <f aca="false">IF($A28="","",EDATE(INDEX(CARTAO_COMPRAS!$J:$J,INT((ROW()-2)/20)+2),MOD(ROW()-2,20)))</f>
        <v/>
      </c>
      <c r="I28" s="4" t="str">
        <f aca="false">IF($H28="","",$H28-WEEKDAY($H28,2)+1)</f>
        <v/>
      </c>
      <c r="J28" s="4" t="str">
        <f aca="false">IF($I28="","",$I28+6)</f>
        <v/>
      </c>
      <c r="K28" s="6" t="str">
        <f aca="false">IF($H28="","",DATE(YEAR($H28),MONTH($H28),1))</f>
        <v/>
      </c>
      <c r="L28" s="0" t="str">
        <f aca="false">IF($A28="","",INDEX(CARTAO_COMPRAS!$K:$K,INT((ROW()-2)/20)+2))</f>
        <v/>
      </c>
      <c r="M28" s="0" t="str">
        <f aca="false">IF($A28="","","Compra no cartão")</f>
        <v/>
      </c>
    </row>
    <row r="29" customFormat="false" ht="13.5" hidden="false" customHeight="false" outlineLevel="0" collapsed="false">
      <c r="A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" s="0" t="str">
        <f aca="false">IF($A29="","",INDEX(CARTAO_COMPRAS!$C:$C,INT((ROW()-2)/20)+2))</f>
        <v/>
      </c>
      <c r="C29" s="0" t="str">
        <f aca="false">IF($A29="","",INDEX(CARTAO_COMPRAS!$D:$D,INT((ROW()-2)/20)+2))</f>
        <v/>
      </c>
      <c r="D29" s="0" t="str">
        <f aca="false">IF($A29="","",INDEX(CARTAO_COMPRAS!$E:$E,INT((ROW()-2)/20)+2))</f>
        <v/>
      </c>
      <c r="E29" s="0" t="str">
        <f aca="false">IF($A29="","",INDEX(CARTAO_COMPRAS!$H:$H,INT((ROW()-2)/20)+2)+MOD(ROW()-2,20))</f>
        <v/>
      </c>
      <c r="F29" s="0" t="str">
        <f aca="false">IF($A29="","",INDEX(CARTAO_COMPRAS!$G:$G,INT((ROW()-2)/20)+2))</f>
        <v/>
      </c>
      <c r="G29" s="5" t="str">
        <f aca="false">IF($A29="","",INDEX(CARTAO_COMPRAS!$I:$I,INT((ROW()-2)/20)+2))</f>
        <v/>
      </c>
      <c r="H29" s="4" t="str">
        <f aca="false">IF($A29="","",EDATE(INDEX(CARTAO_COMPRAS!$J:$J,INT((ROW()-2)/20)+2),MOD(ROW()-2,20)))</f>
        <v/>
      </c>
      <c r="I29" s="4" t="str">
        <f aca="false">IF($H29="","",$H29-WEEKDAY($H29,2)+1)</f>
        <v/>
      </c>
      <c r="J29" s="4" t="str">
        <f aca="false">IF($I29="","",$I29+6)</f>
        <v/>
      </c>
      <c r="K29" s="6" t="str">
        <f aca="false">IF($H29="","",DATE(YEAR($H29),MONTH($H29),1))</f>
        <v/>
      </c>
      <c r="L29" s="0" t="str">
        <f aca="false">IF($A29="","",INDEX(CARTAO_COMPRAS!$K:$K,INT((ROW()-2)/20)+2))</f>
        <v/>
      </c>
      <c r="M29" s="0" t="str">
        <f aca="false">IF($A29="","","Compra no cartão")</f>
        <v/>
      </c>
    </row>
    <row r="30" customFormat="false" ht="13.5" hidden="false" customHeight="false" outlineLevel="0" collapsed="false">
      <c r="A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" s="0" t="str">
        <f aca="false">IF($A30="","",INDEX(CARTAO_COMPRAS!$C:$C,INT((ROW()-2)/20)+2))</f>
        <v/>
      </c>
      <c r="C30" s="0" t="str">
        <f aca="false">IF($A30="","",INDEX(CARTAO_COMPRAS!$D:$D,INT((ROW()-2)/20)+2))</f>
        <v/>
      </c>
      <c r="D30" s="0" t="str">
        <f aca="false">IF($A30="","",INDEX(CARTAO_COMPRAS!$E:$E,INT((ROW()-2)/20)+2))</f>
        <v/>
      </c>
      <c r="E30" s="0" t="str">
        <f aca="false">IF($A30="","",INDEX(CARTAO_COMPRAS!$H:$H,INT((ROW()-2)/20)+2)+MOD(ROW()-2,20))</f>
        <v/>
      </c>
      <c r="F30" s="0" t="str">
        <f aca="false">IF($A30="","",INDEX(CARTAO_COMPRAS!$G:$G,INT((ROW()-2)/20)+2))</f>
        <v/>
      </c>
      <c r="G30" s="5" t="str">
        <f aca="false">IF($A30="","",INDEX(CARTAO_COMPRAS!$I:$I,INT((ROW()-2)/20)+2))</f>
        <v/>
      </c>
      <c r="H30" s="4" t="str">
        <f aca="false">IF($A30="","",EDATE(INDEX(CARTAO_COMPRAS!$J:$J,INT((ROW()-2)/20)+2),MOD(ROW()-2,20)))</f>
        <v/>
      </c>
      <c r="I30" s="4" t="str">
        <f aca="false">IF($H30="","",$H30-WEEKDAY($H30,2)+1)</f>
        <v/>
      </c>
      <c r="J30" s="4" t="str">
        <f aca="false">IF($I30="","",$I30+6)</f>
        <v/>
      </c>
      <c r="K30" s="6" t="str">
        <f aca="false">IF($H30="","",DATE(YEAR($H30),MONTH($H30),1))</f>
        <v/>
      </c>
      <c r="L30" s="0" t="str">
        <f aca="false">IF($A30="","",INDEX(CARTAO_COMPRAS!$K:$K,INT((ROW()-2)/20)+2))</f>
        <v/>
      </c>
      <c r="M30" s="0" t="str">
        <f aca="false">IF($A30="","","Compra no cartão")</f>
        <v/>
      </c>
    </row>
    <row r="31" customFormat="false" ht="13.5" hidden="false" customHeight="false" outlineLevel="0" collapsed="false">
      <c r="A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" s="0" t="str">
        <f aca="false">IF($A31="","",INDEX(CARTAO_COMPRAS!$C:$C,INT((ROW()-2)/20)+2))</f>
        <v/>
      </c>
      <c r="C31" s="0" t="str">
        <f aca="false">IF($A31="","",INDEX(CARTAO_COMPRAS!$D:$D,INT((ROW()-2)/20)+2))</f>
        <v/>
      </c>
      <c r="D31" s="0" t="str">
        <f aca="false">IF($A31="","",INDEX(CARTAO_COMPRAS!$E:$E,INT((ROW()-2)/20)+2))</f>
        <v/>
      </c>
      <c r="E31" s="0" t="str">
        <f aca="false">IF($A31="","",INDEX(CARTAO_COMPRAS!$H:$H,INT((ROW()-2)/20)+2)+MOD(ROW()-2,20))</f>
        <v/>
      </c>
      <c r="F31" s="0" t="str">
        <f aca="false">IF($A31="","",INDEX(CARTAO_COMPRAS!$G:$G,INT((ROW()-2)/20)+2))</f>
        <v/>
      </c>
      <c r="G31" s="5" t="str">
        <f aca="false">IF($A31="","",INDEX(CARTAO_COMPRAS!$I:$I,INT((ROW()-2)/20)+2))</f>
        <v/>
      </c>
      <c r="H31" s="4" t="str">
        <f aca="false">IF($A31="","",EDATE(INDEX(CARTAO_COMPRAS!$J:$J,INT((ROW()-2)/20)+2),MOD(ROW()-2,20)))</f>
        <v/>
      </c>
      <c r="I31" s="4" t="str">
        <f aca="false">IF($H31="","",$H31-WEEKDAY($H31,2)+1)</f>
        <v/>
      </c>
      <c r="J31" s="4" t="str">
        <f aca="false">IF($I31="","",$I31+6)</f>
        <v/>
      </c>
      <c r="K31" s="6" t="str">
        <f aca="false">IF($H31="","",DATE(YEAR($H31),MONTH($H31),1))</f>
        <v/>
      </c>
      <c r="L31" s="0" t="str">
        <f aca="false">IF($A31="","",INDEX(CARTAO_COMPRAS!$K:$K,INT((ROW()-2)/20)+2))</f>
        <v/>
      </c>
      <c r="M31" s="0" t="str">
        <f aca="false">IF($A31="","","Compra no cartão")</f>
        <v/>
      </c>
    </row>
    <row r="32" customFormat="false" ht="13.5" hidden="false" customHeight="false" outlineLevel="0" collapsed="false">
      <c r="A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" s="0" t="str">
        <f aca="false">IF($A32="","",INDEX(CARTAO_COMPRAS!$C:$C,INT((ROW()-2)/20)+2))</f>
        <v/>
      </c>
      <c r="C32" s="0" t="str">
        <f aca="false">IF($A32="","",INDEX(CARTAO_COMPRAS!$D:$D,INT((ROW()-2)/20)+2))</f>
        <v/>
      </c>
      <c r="D32" s="0" t="str">
        <f aca="false">IF($A32="","",INDEX(CARTAO_COMPRAS!$E:$E,INT((ROW()-2)/20)+2))</f>
        <v/>
      </c>
      <c r="E32" s="0" t="str">
        <f aca="false">IF($A32="","",INDEX(CARTAO_COMPRAS!$H:$H,INT((ROW()-2)/20)+2)+MOD(ROW()-2,20))</f>
        <v/>
      </c>
      <c r="F32" s="0" t="str">
        <f aca="false">IF($A32="","",INDEX(CARTAO_COMPRAS!$G:$G,INT((ROW()-2)/20)+2))</f>
        <v/>
      </c>
      <c r="G32" s="5" t="str">
        <f aca="false">IF($A32="","",INDEX(CARTAO_COMPRAS!$I:$I,INT((ROW()-2)/20)+2))</f>
        <v/>
      </c>
      <c r="H32" s="4" t="str">
        <f aca="false">IF($A32="","",EDATE(INDEX(CARTAO_COMPRAS!$J:$J,INT((ROW()-2)/20)+2),MOD(ROW()-2,20)))</f>
        <v/>
      </c>
      <c r="I32" s="4" t="str">
        <f aca="false">IF($H32="","",$H32-WEEKDAY($H32,2)+1)</f>
        <v/>
      </c>
      <c r="J32" s="4" t="str">
        <f aca="false">IF($I32="","",$I32+6)</f>
        <v/>
      </c>
      <c r="K32" s="6" t="str">
        <f aca="false">IF($H32="","",DATE(YEAR($H32),MONTH($H32),1))</f>
        <v/>
      </c>
      <c r="L32" s="0" t="str">
        <f aca="false">IF($A32="","",INDEX(CARTAO_COMPRAS!$K:$K,INT((ROW()-2)/20)+2))</f>
        <v/>
      </c>
      <c r="M32" s="0" t="str">
        <f aca="false">IF($A32="","","Compra no cartão")</f>
        <v/>
      </c>
    </row>
    <row r="33" customFormat="false" ht="13.5" hidden="false" customHeight="false" outlineLevel="0" collapsed="false">
      <c r="A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" s="0" t="str">
        <f aca="false">IF($A33="","",INDEX(CARTAO_COMPRAS!$C:$C,INT((ROW()-2)/20)+2))</f>
        <v/>
      </c>
      <c r="C33" s="0" t="str">
        <f aca="false">IF($A33="","",INDEX(CARTAO_COMPRAS!$D:$D,INT((ROW()-2)/20)+2))</f>
        <v/>
      </c>
      <c r="D33" s="0" t="str">
        <f aca="false">IF($A33="","",INDEX(CARTAO_COMPRAS!$E:$E,INT((ROW()-2)/20)+2))</f>
        <v/>
      </c>
      <c r="E33" s="0" t="str">
        <f aca="false">IF($A33="","",INDEX(CARTAO_COMPRAS!$H:$H,INT((ROW()-2)/20)+2)+MOD(ROW()-2,20))</f>
        <v/>
      </c>
      <c r="F33" s="0" t="str">
        <f aca="false">IF($A33="","",INDEX(CARTAO_COMPRAS!$G:$G,INT((ROW()-2)/20)+2))</f>
        <v/>
      </c>
      <c r="G33" s="5" t="str">
        <f aca="false">IF($A33="","",INDEX(CARTAO_COMPRAS!$I:$I,INT((ROW()-2)/20)+2))</f>
        <v/>
      </c>
      <c r="H33" s="4" t="str">
        <f aca="false">IF($A33="","",EDATE(INDEX(CARTAO_COMPRAS!$J:$J,INT((ROW()-2)/20)+2),MOD(ROW()-2,20)))</f>
        <v/>
      </c>
      <c r="I33" s="4" t="str">
        <f aca="false">IF($H33="","",$H33-WEEKDAY($H33,2)+1)</f>
        <v/>
      </c>
      <c r="J33" s="4" t="str">
        <f aca="false">IF($I33="","",$I33+6)</f>
        <v/>
      </c>
      <c r="K33" s="6" t="str">
        <f aca="false">IF($H33="","",DATE(YEAR($H33),MONTH($H33),1))</f>
        <v/>
      </c>
      <c r="L33" s="0" t="str">
        <f aca="false">IF($A33="","",INDEX(CARTAO_COMPRAS!$K:$K,INT((ROW()-2)/20)+2))</f>
        <v/>
      </c>
      <c r="M33" s="0" t="str">
        <f aca="false">IF($A33="","","Compra no cartão")</f>
        <v/>
      </c>
    </row>
    <row r="34" customFormat="false" ht="13.5" hidden="false" customHeight="false" outlineLevel="0" collapsed="false">
      <c r="A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" s="0" t="str">
        <f aca="false">IF($A34="","",INDEX(CARTAO_COMPRAS!$C:$C,INT((ROW()-2)/20)+2))</f>
        <v/>
      </c>
      <c r="C34" s="0" t="str">
        <f aca="false">IF($A34="","",INDEX(CARTAO_COMPRAS!$D:$D,INT((ROW()-2)/20)+2))</f>
        <v/>
      </c>
      <c r="D34" s="0" t="str">
        <f aca="false">IF($A34="","",INDEX(CARTAO_COMPRAS!$E:$E,INT((ROW()-2)/20)+2))</f>
        <v/>
      </c>
      <c r="E34" s="0" t="str">
        <f aca="false">IF($A34="","",INDEX(CARTAO_COMPRAS!$H:$H,INT((ROW()-2)/20)+2)+MOD(ROW()-2,20))</f>
        <v/>
      </c>
      <c r="F34" s="0" t="str">
        <f aca="false">IF($A34="","",INDEX(CARTAO_COMPRAS!$G:$G,INT((ROW()-2)/20)+2))</f>
        <v/>
      </c>
      <c r="G34" s="5" t="str">
        <f aca="false">IF($A34="","",INDEX(CARTAO_COMPRAS!$I:$I,INT((ROW()-2)/20)+2))</f>
        <v/>
      </c>
      <c r="H34" s="4" t="str">
        <f aca="false">IF($A34="","",EDATE(INDEX(CARTAO_COMPRAS!$J:$J,INT((ROW()-2)/20)+2),MOD(ROW()-2,20)))</f>
        <v/>
      </c>
      <c r="I34" s="4" t="str">
        <f aca="false">IF($H34="","",$H34-WEEKDAY($H34,2)+1)</f>
        <v/>
      </c>
      <c r="J34" s="4" t="str">
        <f aca="false">IF($I34="","",$I34+6)</f>
        <v/>
      </c>
      <c r="K34" s="6" t="str">
        <f aca="false">IF($H34="","",DATE(YEAR($H34),MONTH($H34),1))</f>
        <v/>
      </c>
      <c r="L34" s="0" t="str">
        <f aca="false">IF($A34="","",INDEX(CARTAO_COMPRAS!$K:$K,INT((ROW()-2)/20)+2))</f>
        <v/>
      </c>
      <c r="M34" s="0" t="str">
        <f aca="false">IF($A34="","","Compra no cartão")</f>
        <v/>
      </c>
    </row>
    <row r="35" customFormat="false" ht="13.5" hidden="false" customHeight="false" outlineLevel="0" collapsed="false">
      <c r="A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" s="0" t="str">
        <f aca="false">IF($A35="","",INDEX(CARTAO_COMPRAS!$C:$C,INT((ROW()-2)/20)+2))</f>
        <v/>
      </c>
      <c r="C35" s="0" t="str">
        <f aca="false">IF($A35="","",INDEX(CARTAO_COMPRAS!$D:$D,INT((ROW()-2)/20)+2))</f>
        <v/>
      </c>
      <c r="D35" s="0" t="str">
        <f aca="false">IF($A35="","",INDEX(CARTAO_COMPRAS!$E:$E,INT((ROW()-2)/20)+2))</f>
        <v/>
      </c>
      <c r="E35" s="0" t="str">
        <f aca="false">IF($A35="","",INDEX(CARTAO_COMPRAS!$H:$H,INT((ROW()-2)/20)+2)+MOD(ROW()-2,20))</f>
        <v/>
      </c>
      <c r="F35" s="0" t="str">
        <f aca="false">IF($A35="","",INDEX(CARTAO_COMPRAS!$G:$G,INT((ROW()-2)/20)+2))</f>
        <v/>
      </c>
      <c r="G35" s="5" t="str">
        <f aca="false">IF($A35="","",INDEX(CARTAO_COMPRAS!$I:$I,INT((ROW()-2)/20)+2))</f>
        <v/>
      </c>
      <c r="H35" s="4" t="str">
        <f aca="false">IF($A35="","",EDATE(INDEX(CARTAO_COMPRAS!$J:$J,INT((ROW()-2)/20)+2),MOD(ROW()-2,20)))</f>
        <v/>
      </c>
      <c r="I35" s="4" t="str">
        <f aca="false">IF($H35="","",$H35-WEEKDAY($H35,2)+1)</f>
        <v/>
      </c>
      <c r="J35" s="4" t="str">
        <f aca="false">IF($I35="","",$I35+6)</f>
        <v/>
      </c>
      <c r="K35" s="6" t="str">
        <f aca="false">IF($H35="","",DATE(YEAR($H35),MONTH($H35),1))</f>
        <v/>
      </c>
      <c r="L35" s="0" t="str">
        <f aca="false">IF($A35="","",INDEX(CARTAO_COMPRAS!$K:$K,INT((ROW()-2)/20)+2))</f>
        <v/>
      </c>
      <c r="M35" s="0" t="str">
        <f aca="false">IF($A35="","","Compra no cartão")</f>
        <v/>
      </c>
    </row>
    <row r="36" customFormat="false" ht="13.5" hidden="false" customHeight="false" outlineLevel="0" collapsed="false">
      <c r="A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" s="0" t="str">
        <f aca="false">IF($A36="","",INDEX(CARTAO_COMPRAS!$C:$C,INT((ROW()-2)/20)+2))</f>
        <v/>
      </c>
      <c r="C36" s="0" t="str">
        <f aca="false">IF($A36="","",INDEX(CARTAO_COMPRAS!$D:$D,INT((ROW()-2)/20)+2))</f>
        <v/>
      </c>
      <c r="D36" s="0" t="str">
        <f aca="false">IF($A36="","",INDEX(CARTAO_COMPRAS!$E:$E,INT((ROW()-2)/20)+2))</f>
        <v/>
      </c>
      <c r="E36" s="0" t="str">
        <f aca="false">IF($A36="","",INDEX(CARTAO_COMPRAS!$H:$H,INT((ROW()-2)/20)+2)+MOD(ROW()-2,20))</f>
        <v/>
      </c>
      <c r="F36" s="0" t="str">
        <f aca="false">IF($A36="","",INDEX(CARTAO_COMPRAS!$G:$G,INT((ROW()-2)/20)+2))</f>
        <v/>
      </c>
      <c r="G36" s="5" t="str">
        <f aca="false">IF($A36="","",INDEX(CARTAO_COMPRAS!$I:$I,INT((ROW()-2)/20)+2))</f>
        <v/>
      </c>
      <c r="H36" s="4" t="str">
        <f aca="false">IF($A36="","",EDATE(INDEX(CARTAO_COMPRAS!$J:$J,INT((ROW()-2)/20)+2),MOD(ROW()-2,20)))</f>
        <v/>
      </c>
      <c r="I36" s="4" t="str">
        <f aca="false">IF($H36="","",$H36-WEEKDAY($H36,2)+1)</f>
        <v/>
      </c>
      <c r="J36" s="4" t="str">
        <f aca="false">IF($I36="","",$I36+6)</f>
        <v/>
      </c>
      <c r="K36" s="6" t="str">
        <f aca="false">IF($H36="","",DATE(YEAR($H36),MONTH($H36),1))</f>
        <v/>
      </c>
      <c r="L36" s="0" t="str">
        <f aca="false">IF($A36="","",INDEX(CARTAO_COMPRAS!$K:$K,INT((ROW()-2)/20)+2))</f>
        <v/>
      </c>
      <c r="M36" s="0" t="str">
        <f aca="false">IF($A36="","","Compra no cartão")</f>
        <v/>
      </c>
    </row>
    <row r="37" customFormat="false" ht="13.5" hidden="false" customHeight="false" outlineLevel="0" collapsed="false">
      <c r="A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" s="0" t="str">
        <f aca="false">IF($A37="","",INDEX(CARTAO_COMPRAS!$C:$C,INT((ROW()-2)/20)+2))</f>
        <v/>
      </c>
      <c r="C37" s="0" t="str">
        <f aca="false">IF($A37="","",INDEX(CARTAO_COMPRAS!$D:$D,INT((ROW()-2)/20)+2))</f>
        <v/>
      </c>
      <c r="D37" s="0" t="str">
        <f aca="false">IF($A37="","",INDEX(CARTAO_COMPRAS!$E:$E,INT((ROW()-2)/20)+2))</f>
        <v/>
      </c>
      <c r="E37" s="0" t="str">
        <f aca="false">IF($A37="","",INDEX(CARTAO_COMPRAS!$H:$H,INT((ROW()-2)/20)+2)+MOD(ROW()-2,20))</f>
        <v/>
      </c>
      <c r="F37" s="0" t="str">
        <f aca="false">IF($A37="","",INDEX(CARTAO_COMPRAS!$G:$G,INT((ROW()-2)/20)+2))</f>
        <v/>
      </c>
      <c r="G37" s="5" t="str">
        <f aca="false">IF($A37="","",INDEX(CARTAO_COMPRAS!$I:$I,INT((ROW()-2)/20)+2))</f>
        <v/>
      </c>
      <c r="H37" s="4" t="str">
        <f aca="false">IF($A37="","",EDATE(INDEX(CARTAO_COMPRAS!$J:$J,INT((ROW()-2)/20)+2),MOD(ROW()-2,20)))</f>
        <v/>
      </c>
      <c r="I37" s="4" t="str">
        <f aca="false">IF($H37="","",$H37-WEEKDAY($H37,2)+1)</f>
        <v/>
      </c>
      <c r="J37" s="4" t="str">
        <f aca="false">IF($I37="","",$I37+6)</f>
        <v/>
      </c>
      <c r="K37" s="6" t="str">
        <f aca="false">IF($H37="","",DATE(YEAR($H37),MONTH($H37),1))</f>
        <v/>
      </c>
      <c r="L37" s="0" t="str">
        <f aca="false">IF($A37="","",INDEX(CARTAO_COMPRAS!$K:$K,INT((ROW()-2)/20)+2))</f>
        <v/>
      </c>
      <c r="M37" s="0" t="str">
        <f aca="false">IF($A37="","","Compra no cartão")</f>
        <v/>
      </c>
    </row>
    <row r="38" customFormat="false" ht="13.5" hidden="false" customHeight="false" outlineLevel="0" collapsed="false">
      <c r="A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" s="0" t="str">
        <f aca="false">IF($A38="","",INDEX(CARTAO_COMPRAS!$C:$C,INT((ROW()-2)/20)+2))</f>
        <v/>
      </c>
      <c r="C38" s="0" t="str">
        <f aca="false">IF($A38="","",INDEX(CARTAO_COMPRAS!$D:$D,INT((ROW()-2)/20)+2))</f>
        <v/>
      </c>
      <c r="D38" s="0" t="str">
        <f aca="false">IF($A38="","",INDEX(CARTAO_COMPRAS!$E:$E,INT((ROW()-2)/20)+2))</f>
        <v/>
      </c>
      <c r="E38" s="0" t="str">
        <f aca="false">IF($A38="","",INDEX(CARTAO_COMPRAS!$H:$H,INT((ROW()-2)/20)+2)+MOD(ROW()-2,20))</f>
        <v/>
      </c>
      <c r="F38" s="0" t="str">
        <f aca="false">IF($A38="","",INDEX(CARTAO_COMPRAS!$G:$G,INT((ROW()-2)/20)+2))</f>
        <v/>
      </c>
      <c r="G38" s="5" t="str">
        <f aca="false">IF($A38="","",INDEX(CARTAO_COMPRAS!$I:$I,INT((ROW()-2)/20)+2))</f>
        <v/>
      </c>
      <c r="H38" s="4" t="str">
        <f aca="false">IF($A38="","",EDATE(INDEX(CARTAO_COMPRAS!$J:$J,INT((ROW()-2)/20)+2),MOD(ROW()-2,20)))</f>
        <v/>
      </c>
      <c r="I38" s="4" t="str">
        <f aca="false">IF($H38="","",$H38-WEEKDAY($H38,2)+1)</f>
        <v/>
      </c>
      <c r="J38" s="4" t="str">
        <f aca="false">IF($I38="","",$I38+6)</f>
        <v/>
      </c>
      <c r="K38" s="6" t="str">
        <f aca="false">IF($H38="","",DATE(YEAR($H38),MONTH($H38),1))</f>
        <v/>
      </c>
      <c r="L38" s="0" t="str">
        <f aca="false">IF($A38="","",INDEX(CARTAO_COMPRAS!$K:$K,INT((ROW()-2)/20)+2))</f>
        <v/>
      </c>
      <c r="M38" s="0" t="str">
        <f aca="false">IF($A38="","","Compra no cartão")</f>
        <v/>
      </c>
    </row>
    <row r="39" customFormat="false" ht="13.5" hidden="false" customHeight="false" outlineLevel="0" collapsed="false">
      <c r="A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" s="0" t="str">
        <f aca="false">IF($A39="","",INDEX(CARTAO_COMPRAS!$C:$C,INT((ROW()-2)/20)+2))</f>
        <v/>
      </c>
      <c r="C39" s="0" t="str">
        <f aca="false">IF($A39="","",INDEX(CARTAO_COMPRAS!$D:$D,INT((ROW()-2)/20)+2))</f>
        <v/>
      </c>
      <c r="D39" s="0" t="str">
        <f aca="false">IF($A39="","",INDEX(CARTAO_COMPRAS!$E:$E,INT((ROW()-2)/20)+2))</f>
        <v/>
      </c>
      <c r="E39" s="0" t="str">
        <f aca="false">IF($A39="","",INDEX(CARTAO_COMPRAS!$H:$H,INT((ROW()-2)/20)+2)+MOD(ROW()-2,20))</f>
        <v/>
      </c>
      <c r="F39" s="0" t="str">
        <f aca="false">IF($A39="","",INDEX(CARTAO_COMPRAS!$G:$G,INT((ROW()-2)/20)+2))</f>
        <v/>
      </c>
      <c r="G39" s="5" t="str">
        <f aca="false">IF($A39="","",INDEX(CARTAO_COMPRAS!$I:$I,INT((ROW()-2)/20)+2))</f>
        <v/>
      </c>
      <c r="H39" s="4" t="str">
        <f aca="false">IF($A39="","",EDATE(INDEX(CARTAO_COMPRAS!$J:$J,INT((ROW()-2)/20)+2),MOD(ROW()-2,20)))</f>
        <v/>
      </c>
      <c r="I39" s="4" t="str">
        <f aca="false">IF($H39="","",$H39-WEEKDAY($H39,2)+1)</f>
        <v/>
      </c>
      <c r="J39" s="4" t="str">
        <f aca="false">IF($I39="","",$I39+6)</f>
        <v/>
      </c>
      <c r="K39" s="6" t="str">
        <f aca="false">IF($H39="","",DATE(YEAR($H39),MONTH($H39),1))</f>
        <v/>
      </c>
      <c r="L39" s="0" t="str">
        <f aca="false">IF($A39="","",INDEX(CARTAO_COMPRAS!$K:$K,INT((ROW()-2)/20)+2))</f>
        <v/>
      </c>
      <c r="M39" s="0" t="str">
        <f aca="false">IF($A39="","","Compra no cartão")</f>
        <v/>
      </c>
    </row>
    <row r="40" customFormat="false" ht="13.5" hidden="false" customHeight="false" outlineLevel="0" collapsed="false">
      <c r="A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" s="0" t="str">
        <f aca="false">IF($A40="","",INDEX(CARTAO_COMPRAS!$C:$C,INT((ROW()-2)/20)+2))</f>
        <v/>
      </c>
      <c r="C40" s="0" t="str">
        <f aca="false">IF($A40="","",INDEX(CARTAO_COMPRAS!$D:$D,INT((ROW()-2)/20)+2))</f>
        <v/>
      </c>
      <c r="D40" s="0" t="str">
        <f aca="false">IF($A40="","",INDEX(CARTAO_COMPRAS!$E:$E,INT((ROW()-2)/20)+2))</f>
        <v/>
      </c>
      <c r="E40" s="0" t="str">
        <f aca="false">IF($A40="","",INDEX(CARTAO_COMPRAS!$H:$H,INT((ROW()-2)/20)+2)+MOD(ROW()-2,20))</f>
        <v/>
      </c>
      <c r="F40" s="0" t="str">
        <f aca="false">IF($A40="","",INDEX(CARTAO_COMPRAS!$G:$G,INT((ROW()-2)/20)+2))</f>
        <v/>
      </c>
      <c r="G40" s="5" t="str">
        <f aca="false">IF($A40="","",INDEX(CARTAO_COMPRAS!$I:$I,INT((ROW()-2)/20)+2))</f>
        <v/>
      </c>
      <c r="H40" s="4" t="str">
        <f aca="false">IF($A40="","",EDATE(INDEX(CARTAO_COMPRAS!$J:$J,INT((ROW()-2)/20)+2),MOD(ROW()-2,20)))</f>
        <v/>
      </c>
      <c r="I40" s="4" t="str">
        <f aca="false">IF($H40="","",$H40-WEEKDAY($H40,2)+1)</f>
        <v/>
      </c>
      <c r="J40" s="4" t="str">
        <f aca="false">IF($I40="","",$I40+6)</f>
        <v/>
      </c>
      <c r="K40" s="6" t="str">
        <f aca="false">IF($H40="","",DATE(YEAR($H40),MONTH($H40),1))</f>
        <v/>
      </c>
      <c r="L40" s="0" t="str">
        <f aca="false">IF($A40="","",INDEX(CARTAO_COMPRAS!$K:$K,INT((ROW()-2)/20)+2))</f>
        <v/>
      </c>
      <c r="M40" s="0" t="str">
        <f aca="false">IF($A40="","","Compra no cartão")</f>
        <v/>
      </c>
    </row>
    <row r="41" customFormat="false" ht="13.5" hidden="false" customHeight="false" outlineLevel="0" collapsed="false">
      <c r="A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" s="0" t="str">
        <f aca="false">IF($A41="","",INDEX(CARTAO_COMPRAS!$C:$C,INT((ROW()-2)/20)+2))</f>
        <v/>
      </c>
      <c r="C41" s="0" t="str">
        <f aca="false">IF($A41="","",INDEX(CARTAO_COMPRAS!$D:$D,INT((ROW()-2)/20)+2))</f>
        <v/>
      </c>
      <c r="D41" s="0" t="str">
        <f aca="false">IF($A41="","",INDEX(CARTAO_COMPRAS!$E:$E,INT((ROW()-2)/20)+2))</f>
        <v/>
      </c>
      <c r="E41" s="0" t="str">
        <f aca="false">IF($A41="","",INDEX(CARTAO_COMPRAS!$H:$H,INT((ROW()-2)/20)+2)+MOD(ROW()-2,20))</f>
        <v/>
      </c>
      <c r="F41" s="0" t="str">
        <f aca="false">IF($A41="","",INDEX(CARTAO_COMPRAS!$G:$G,INT((ROW()-2)/20)+2))</f>
        <v/>
      </c>
      <c r="G41" s="5" t="str">
        <f aca="false">IF($A41="","",INDEX(CARTAO_COMPRAS!$I:$I,INT((ROW()-2)/20)+2))</f>
        <v/>
      </c>
      <c r="H41" s="4" t="str">
        <f aca="false">IF($A41="","",EDATE(INDEX(CARTAO_COMPRAS!$J:$J,INT((ROW()-2)/20)+2),MOD(ROW()-2,20)))</f>
        <v/>
      </c>
      <c r="I41" s="4" t="str">
        <f aca="false">IF($H41="","",$H41-WEEKDAY($H41,2)+1)</f>
        <v/>
      </c>
      <c r="J41" s="4" t="str">
        <f aca="false">IF($I41="","",$I41+6)</f>
        <v/>
      </c>
      <c r="K41" s="6" t="str">
        <f aca="false">IF($H41="","",DATE(YEAR($H41),MONTH($H41),1))</f>
        <v/>
      </c>
      <c r="L41" s="0" t="str">
        <f aca="false">IF($A41="","",INDEX(CARTAO_COMPRAS!$K:$K,INT((ROW()-2)/20)+2))</f>
        <v/>
      </c>
      <c r="M41" s="0" t="str">
        <f aca="false">IF($A41="","","Compra no cartão")</f>
        <v/>
      </c>
    </row>
    <row r="42" customFormat="false" ht="13.5" hidden="false" customHeight="false" outlineLevel="0" collapsed="false">
      <c r="A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</v>
      </c>
      <c r="B42" s="0" t="str">
        <f aca="false">IF($A42="","",INDEX(CARTAO_COMPRAS!$C:$C,INT((ROW()-2)/20)+2))</f>
        <v>Bradesco</v>
      </c>
      <c r="C42" s="0" t="str">
        <f aca="false">IF($A42="","",INDEX(CARTAO_COMPRAS!$D:$D,INT((ROW()-2)/20)+2))</f>
        <v>Swfit - Açougue</v>
      </c>
      <c r="D42" s="0" t="str">
        <f aca="false">IF($A42="","",INDEX(CARTAO_COMPRAS!$E:$E,INT((ROW()-2)/20)+2))</f>
        <v>Alimentação / Insumos</v>
      </c>
      <c r="E42" s="0" t="n">
        <f aca="false">IF($A42="","",INDEX(CARTAO_COMPRAS!$H:$H,INT((ROW()-2)/20)+2)+MOD(ROW()-2,20))</f>
        <v>4</v>
      </c>
      <c r="F42" s="0" t="n">
        <f aca="false">IF($A42="","",INDEX(CARTAO_COMPRAS!$G:$G,INT((ROW()-2)/20)+2))</f>
        <v>4</v>
      </c>
      <c r="G42" s="5" t="n">
        <f aca="false">IF($A42="","",INDEX(CARTAO_COMPRAS!$I:$I,INT((ROW()-2)/20)+2))</f>
        <v>147.95</v>
      </c>
      <c r="H42" s="4" t="n">
        <f aca="false">IF($A42="","",EDATE(INDEX(CARTAO_COMPRAS!$J:$J,INT((ROW()-2)/20)+2),MOD(ROW()-2,20)))</f>
        <v>46157</v>
      </c>
      <c r="I42" s="4" t="n">
        <f aca="false">IF($H42="","",$H42-WEEKDAY($H42,2)+1)</f>
        <v>46153</v>
      </c>
      <c r="J42" s="4" t="n">
        <f aca="false">IF($I42="","",$I42+6)</f>
        <v>46159</v>
      </c>
      <c r="K42" s="6" t="n">
        <f aca="false">IF($H42="","",DATE(YEAR($H42),MONTH($H42),1))</f>
        <v>46143</v>
      </c>
      <c r="L42" s="0" t="str">
        <f aca="false">IF($A42="","",INDEX(CARTAO_COMPRAS!$K:$K,INT((ROW()-2)/20)+2))</f>
        <v>Pago</v>
      </c>
      <c r="M42" s="0" t="str">
        <f aca="false">IF($A42="","","Compra no cartão")</f>
        <v>Compra no cartão</v>
      </c>
    </row>
    <row r="43" customFormat="false" ht="13.5" hidden="false" customHeight="false" outlineLevel="0" collapsed="false">
      <c r="A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" s="0" t="str">
        <f aca="false">IF($A43="","",INDEX(CARTAO_COMPRAS!$C:$C,INT((ROW()-2)/20)+2))</f>
        <v/>
      </c>
      <c r="C43" s="0" t="str">
        <f aca="false">IF($A43="","",INDEX(CARTAO_COMPRAS!$D:$D,INT((ROW()-2)/20)+2))</f>
        <v/>
      </c>
      <c r="D43" s="0" t="str">
        <f aca="false">IF($A43="","",INDEX(CARTAO_COMPRAS!$E:$E,INT((ROW()-2)/20)+2))</f>
        <v/>
      </c>
      <c r="E43" s="0" t="str">
        <f aca="false">IF($A43="","",INDEX(CARTAO_COMPRAS!$H:$H,INT((ROW()-2)/20)+2)+MOD(ROW()-2,20))</f>
        <v/>
      </c>
      <c r="F43" s="0" t="str">
        <f aca="false">IF($A43="","",INDEX(CARTAO_COMPRAS!$G:$G,INT((ROW()-2)/20)+2))</f>
        <v/>
      </c>
      <c r="G43" s="5" t="str">
        <f aca="false">IF($A43="","",INDEX(CARTAO_COMPRAS!$I:$I,INT((ROW()-2)/20)+2))</f>
        <v/>
      </c>
      <c r="H43" s="4" t="str">
        <f aca="false">IF($A43="","",EDATE(INDEX(CARTAO_COMPRAS!$J:$J,INT((ROW()-2)/20)+2),MOD(ROW()-2,20)))</f>
        <v/>
      </c>
      <c r="I43" s="4" t="str">
        <f aca="false">IF($H43="","",$H43-WEEKDAY($H43,2)+1)</f>
        <v/>
      </c>
      <c r="J43" s="4" t="str">
        <f aca="false">IF($I43="","",$I43+6)</f>
        <v/>
      </c>
      <c r="K43" s="6" t="str">
        <f aca="false">IF($H43="","",DATE(YEAR($H43),MONTH($H43),1))</f>
        <v/>
      </c>
      <c r="L43" s="0" t="str">
        <f aca="false">IF($A43="","",INDEX(CARTAO_COMPRAS!$K:$K,INT((ROW()-2)/20)+2))</f>
        <v/>
      </c>
      <c r="M43" s="0" t="str">
        <f aca="false">IF($A43="","","Compra no cartão")</f>
        <v/>
      </c>
    </row>
    <row r="44" customFormat="false" ht="13.5" hidden="false" customHeight="false" outlineLevel="0" collapsed="false">
      <c r="A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" s="0" t="str">
        <f aca="false">IF($A44="","",INDEX(CARTAO_COMPRAS!$C:$C,INT((ROW()-2)/20)+2))</f>
        <v/>
      </c>
      <c r="C44" s="0" t="str">
        <f aca="false">IF($A44="","",INDEX(CARTAO_COMPRAS!$D:$D,INT((ROW()-2)/20)+2))</f>
        <v/>
      </c>
      <c r="D44" s="0" t="str">
        <f aca="false">IF($A44="","",INDEX(CARTAO_COMPRAS!$E:$E,INT((ROW()-2)/20)+2))</f>
        <v/>
      </c>
      <c r="E44" s="0" t="str">
        <f aca="false">IF($A44="","",INDEX(CARTAO_COMPRAS!$H:$H,INT((ROW()-2)/20)+2)+MOD(ROW()-2,20))</f>
        <v/>
      </c>
      <c r="F44" s="0" t="str">
        <f aca="false">IF($A44="","",INDEX(CARTAO_COMPRAS!$G:$G,INT((ROW()-2)/20)+2))</f>
        <v/>
      </c>
      <c r="G44" s="5" t="str">
        <f aca="false">IF($A44="","",INDEX(CARTAO_COMPRAS!$I:$I,INT((ROW()-2)/20)+2))</f>
        <v/>
      </c>
      <c r="H44" s="4" t="str">
        <f aca="false">IF($A44="","",EDATE(INDEX(CARTAO_COMPRAS!$J:$J,INT((ROW()-2)/20)+2),MOD(ROW()-2,20)))</f>
        <v/>
      </c>
      <c r="I44" s="4" t="str">
        <f aca="false">IF($H44="","",$H44-WEEKDAY($H44,2)+1)</f>
        <v/>
      </c>
      <c r="J44" s="4" t="str">
        <f aca="false">IF($I44="","",$I44+6)</f>
        <v/>
      </c>
      <c r="K44" s="6" t="str">
        <f aca="false">IF($H44="","",DATE(YEAR($H44),MONTH($H44),1))</f>
        <v/>
      </c>
      <c r="L44" s="0" t="str">
        <f aca="false">IF($A44="","",INDEX(CARTAO_COMPRAS!$K:$K,INT((ROW()-2)/20)+2))</f>
        <v/>
      </c>
      <c r="M44" s="0" t="str">
        <f aca="false">IF($A44="","","Compra no cartão")</f>
        <v/>
      </c>
    </row>
    <row r="45" customFormat="false" ht="13.5" hidden="false" customHeight="false" outlineLevel="0" collapsed="false">
      <c r="A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" s="0" t="str">
        <f aca="false">IF($A45="","",INDEX(CARTAO_COMPRAS!$C:$C,INT((ROW()-2)/20)+2))</f>
        <v/>
      </c>
      <c r="C45" s="0" t="str">
        <f aca="false">IF($A45="","",INDEX(CARTAO_COMPRAS!$D:$D,INT((ROW()-2)/20)+2))</f>
        <v/>
      </c>
      <c r="D45" s="0" t="str">
        <f aca="false">IF($A45="","",INDEX(CARTAO_COMPRAS!$E:$E,INT((ROW()-2)/20)+2))</f>
        <v/>
      </c>
      <c r="E45" s="0" t="str">
        <f aca="false">IF($A45="","",INDEX(CARTAO_COMPRAS!$H:$H,INT((ROW()-2)/20)+2)+MOD(ROW()-2,20))</f>
        <v/>
      </c>
      <c r="F45" s="0" t="str">
        <f aca="false">IF($A45="","",INDEX(CARTAO_COMPRAS!$G:$G,INT((ROW()-2)/20)+2))</f>
        <v/>
      </c>
      <c r="G45" s="5" t="str">
        <f aca="false">IF($A45="","",INDEX(CARTAO_COMPRAS!$I:$I,INT((ROW()-2)/20)+2))</f>
        <v/>
      </c>
      <c r="H45" s="4" t="str">
        <f aca="false">IF($A45="","",EDATE(INDEX(CARTAO_COMPRAS!$J:$J,INT((ROW()-2)/20)+2),MOD(ROW()-2,20)))</f>
        <v/>
      </c>
      <c r="I45" s="4" t="str">
        <f aca="false">IF($H45="","",$H45-WEEKDAY($H45,2)+1)</f>
        <v/>
      </c>
      <c r="J45" s="4" t="str">
        <f aca="false">IF($I45="","",$I45+6)</f>
        <v/>
      </c>
      <c r="K45" s="6" t="str">
        <f aca="false">IF($H45="","",DATE(YEAR($H45),MONTH($H45),1))</f>
        <v/>
      </c>
      <c r="L45" s="0" t="str">
        <f aca="false">IF($A45="","",INDEX(CARTAO_COMPRAS!$K:$K,INT((ROW()-2)/20)+2))</f>
        <v/>
      </c>
      <c r="M45" s="0" t="str">
        <f aca="false">IF($A45="","","Compra no cartão")</f>
        <v/>
      </c>
    </row>
    <row r="46" customFormat="false" ht="13.5" hidden="false" customHeight="false" outlineLevel="0" collapsed="false">
      <c r="A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" s="0" t="str">
        <f aca="false">IF($A46="","",INDEX(CARTAO_COMPRAS!$C:$C,INT((ROW()-2)/20)+2))</f>
        <v/>
      </c>
      <c r="C46" s="0" t="str">
        <f aca="false">IF($A46="","",INDEX(CARTAO_COMPRAS!$D:$D,INT((ROW()-2)/20)+2))</f>
        <v/>
      </c>
      <c r="D46" s="0" t="str">
        <f aca="false">IF($A46="","",INDEX(CARTAO_COMPRAS!$E:$E,INT((ROW()-2)/20)+2))</f>
        <v/>
      </c>
      <c r="E46" s="0" t="str">
        <f aca="false">IF($A46="","",INDEX(CARTAO_COMPRAS!$H:$H,INT((ROW()-2)/20)+2)+MOD(ROW()-2,20))</f>
        <v/>
      </c>
      <c r="F46" s="0" t="str">
        <f aca="false">IF($A46="","",INDEX(CARTAO_COMPRAS!$G:$G,INT((ROW()-2)/20)+2))</f>
        <v/>
      </c>
      <c r="G46" s="5" t="str">
        <f aca="false">IF($A46="","",INDEX(CARTAO_COMPRAS!$I:$I,INT((ROW()-2)/20)+2))</f>
        <v/>
      </c>
      <c r="H46" s="4" t="str">
        <f aca="false">IF($A46="","",EDATE(INDEX(CARTAO_COMPRAS!$J:$J,INT((ROW()-2)/20)+2),MOD(ROW()-2,20)))</f>
        <v/>
      </c>
      <c r="I46" s="4" t="str">
        <f aca="false">IF($H46="","",$H46-WEEKDAY($H46,2)+1)</f>
        <v/>
      </c>
      <c r="J46" s="4" t="str">
        <f aca="false">IF($I46="","",$I46+6)</f>
        <v/>
      </c>
      <c r="K46" s="6" t="str">
        <f aca="false">IF($H46="","",DATE(YEAR($H46),MONTH($H46),1))</f>
        <v/>
      </c>
      <c r="L46" s="0" t="str">
        <f aca="false">IF($A46="","",INDEX(CARTAO_COMPRAS!$K:$K,INT((ROW()-2)/20)+2))</f>
        <v/>
      </c>
      <c r="M46" s="0" t="str">
        <f aca="false">IF($A46="","","Compra no cartão")</f>
        <v/>
      </c>
    </row>
    <row r="47" customFormat="false" ht="13.5" hidden="false" customHeight="false" outlineLevel="0" collapsed="false">
      <c r="A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" s="0" t="str">
        <f aca="false">IF($A47="","",INDEX(CARTAO_COMPRAS!$C:$C,INT((ROW()-2)/20)+2))</f>
        <v/>
      </c>
      <c r="C47" s="0" t="str">
        <f aca="false">IF($A47="","",INDEX(CARTAO_COMPRAS!$D:$D,INT((ROW()-2)/20)+2))</f>
        <v/>
      </c>
      <c r="D47" s="0" t="str">
        <f aca="false">IF($A47="","",INDEX(CARTAO_COMPRAS!$E:$E,INT((ROW()-2)/20)+2))</f>
        <v/>
      </c>
      <c r="E47" s="0" t="str">
        <f aca="false">IF($A47="","",INDEX(CARTAO_COMPRAS!$H:$H,INT((ROW()-2)/20)+2)+MOD(ROW()-2,20))</f>
        <v/>
      </c>
      <c r="F47" s="0" t="str">
        <f aca="false">IF($A47="","",INDEX(CARTAO_COMPRAS!$G:$G,INT((ROW()-2)/20)+2))</f>
        <v/>
      </c>
      <c r="G47" s="5" t="str">
        <f aca="false">IF($A47="","",INDEX(CARTAO_COMPRAS!$I:$I,INT((ROW()-2)/20)+2))</f>
        <v/>
      </c>
      <c r="H47" s="4" t="str">
        <f aca="false">IF($A47="","",EDATE(INDEX(CARTAO_COMPRAS!$J:$J,INT((ROW()-2)/20)+2),MOD(ROW()-2,20)))</f>
        <v/>
      </c>
      <c r="I47" s="4" t="str">
        <f aca="false">IF($H47="","",$H47-WEEKDAY($H47,2)+1)</f>
        <v/>
      </c>
      <c r="J47" s="4" t="str">
        <f aca="false">IF($I47="","",$I47+6)</f>
        <v/>
      </c>
      <c r="K47" s="6" t="str">
        <f aca="false">IF($H47="","",DATE(YEAR($H47),MONTH($H47),1))</f>
        <v/>
      </c>
      <c r="L47" s="0" t="str">
        <f aca="false">IF($A47="","",INDEX(CARTAO_COMPRAS!$K:$K,INT((ROW()-2)/20)+2))</f>
        <v/>
      </c>
      <c r="M47" s="0" t="str">
        <f aca="false">IF($A47="","","Compra no cartão")</f>
        <v/>
      </c>
    </row>
    <row r="48" customFormat="false" ht="13.5" hidden="false" customHeight="false" outlineLevel="0" collapsed="false">
      <c r="A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" s="0" t="str">
        <f aca="false">IF($A48="","",INDEX(CARTAO_COMPRAS!$C:$C,INT((ROW()-2)/20)+2))</f>
        <v/>
      </c>
      <c r="C48" s="0" t="str">
        <f aca="false">IF($A48="","",INDEX(CARTAO_COMPRAS!$D:$D,INT((ROW()-2)/20)+2))</f>
        <v/>
      </c>
      <c r="D48" s="0" t="str">
        <f aca="false">IF($A48="","",INDEX(CARTAO_COMPRAS!$E:$E,INT((ROW()-2)/20)+2))</f>
        <v/>
      </c>
      <c r="E48" s="0" t="str">
        <f aca="false">IF($A48="","",INDEX(CARTAO_COMPRAS!$H:$H,INT((ROW()-2)/20)+2)+MOD(ROW()-2,20))</f>
        <v/>
      </c>
      <c r="F48" s="0" t="str">
        <f aca="false">IF($A48="","",INDEX(CARTAO_COMPRAS!$G:$G,INT((ROW()-2)/20)+2))</f>
        <v/>
      </c>
      <c r="G48" s="5" t="str">
        <f aca="false">IF($A48="","",INDEX(CARTAO_COMPRAS!$I:$I,INT((ROW()-2)/20)+2))</f>
        <v/>
      </c>
      <c r="H48" s="4" t="str">
        <f aca="false">IF($A48="","",EDATE(INDEX(CARTAO_COMPRAS!$J:$J,INT((ROW()-2)/20)+2),MOD(ROW()-2,20)))</f>
        <v/>
      </c>
      <c r="I48" s="4" t="str">
        <f aca="false">IF($H48="","",$H48-WEEKDAY($H48,2)+1)</f>
        <v/>
      </c>
      <c r="J48" s="4" t="str">
        <f aca="false">IF($I48="","",$I48+6)</f>
        <v/>
      </c>
      <c r="K48" s="6" t="str">
        <f aca="false">IF($H48="","",DATE(YEAR($H48),MONTH($H48),1))</f>
        <v/>
      </c>
      <c r="L48" s="0" t="str">
        <f aca="false">IF($A48="","",INDEX(CARTAO_COMPRAS!$K:$K,INT((ROW()-2)/20)+2))</f>
        <v/>
      </c>
      <c r="M48" s="0" t="str">
        <f aca="false">IF($A48="","","Compra no cartão")</f>
        <v/>
      </c>
    </row>
    <row r="49" customFormat="false" ht="13.5" hidden="false" customHeight="false" outlineLevel="0" collapsed="false">
      <c r="A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" s="0" t="str">
        <f aca="false">IF($A49="","",INDEX(CARTAO_COMPRAS!$C:$C,INT((ROW()-2)/20)+2))</f>
        <v/>
      </c>
      <c r="C49" s="0" t="str">
        <f aca="false">IF($A49="","",INDEX(CARTAO_COMPRAS!$D:$D,INT((ROW()-2)/20)+2))</f>
        <v/>
      </c>
      <c r="D49" s="0" t="str">
        <f aca="false">IF($A49="","",INDEX(CARTAO_COMPRAS!$E:$E,INT((ROW()-2)/20)+2))</f>
        <v/>
      </c>
      <c r="E49" s="0" t="str">
        <f aca="false">IF($A49="","",INDEX(CARTAO_COMPRAS!$H:$H,INT((ROW()-2)/20)+2)+MOD(ROW()-2,20))</f>
        <v/>
      </c>
      <c r="F49" s="0" t="str">
        <f aca="false">IF($A49="","",INDEX(CARTAO_COMPRAS!$G:$G,INT((ROW()-2)/20)+2))</f>
        <v/>
      </c>
      <c r="G49" s="5" t="str">
        <f aca="false">IF($A49="","",INDEX(CARTAO_COMPRAS!$I:$I,INT((ROW()-2)/20)+2))</f>
        <v/>
      </c>
      <c r="H49" s="4" t="str">
        <f aca="false">IF($A49="","",EDATE(INDEX(CARTAO_COMPRAS!$J:$J,INT((ROW()-2)/20)+2),MOD(ROW()-2,20)))</f>
        <v/>
      </c>
      <c r="I49" s="4" t="str">
        <f aca="false">IF($H49="","",$H49-WEEKDAY($H49,2)+1)</f>
        <v/>
      </c>
      <c r="J49" s="4" t="str">
        <f aca="false">IF($I49="","",$I49+6)</f>
        <v/>
      </c>
      <c r="K49" s="6" t="str">
        <f aca="false">IF($H49="","",DATE(YEAR($H49),MONTH($H49),1))</f>
        <v/>
      </c>
      <c r="L49" s="0" t="str">
        <f aca="false">IF($A49="","",INDEX(CARTAO_COMPRAS!$K:$K,INT((ROW()-2)/20)+2))</f>
        <v/>
      </c>
      <c r="M49" s="0" t="str">
        <f aca="false">IF($A49="","","Compra no cartão")</f>
        <v/>
      </c>
    </row>
    <row r="50" customFormat="false" ht="13.5" hidden="false" customHeight="false" outlineLevel="0" collapsed="false">
      <c r="A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" s="0" t="str">
        <f aca="false">IF($A50="","",INDEX(CARTAO_COMPRAS!$C:$C,INT((ROW()-2)/20)+2))</f>
        <v/>
      </c>
      <c r="C50" s="0" t="str">
        <f aca="false">IF($A50="","",INDEX(CARTAO_COMPRAS!$D:$D,INT((ROW()-2)/20)+2))</f>
        <v/>
      </c>
      <c r="D50" s="0" t="str">
        <f aca="false">IF($A50="","",INDEX(CARTAO_COMPRAS!$E:$E,INT((ROW()-2)/20)+2))</f>
        <v/>
      </c>
      <c r="E50" s="0" t="str">
        <f aca="false">IF($A50="","",INDEX(CARTAO_COMPRAS!$H:$H,INT((ROW()-2)/20)+2)+MOD(ROW()-2,20))</f>
        <v/>
      </c>
      <c r="F50" s="0" t="str">
        <f aca="false">IF($A50="","",INDEX(CARTAO_COMPRAS!$G:$G,INT((ROW()-2)/20)+2))</f>
        <v/>
      </c>
      <c r="G50" s="5" t="str">
        <f aca="false">IF($A50="","",INDEX(CARTAO_COMPRAS!$I:$I,INT((ROW()-2)/20)+2))</f>
        <v/>
      </c>
      <c r="H50" s="4" t="str">
        <f aca="false">IF($A50="","",EDATE(INDEX(CARTAO_COMPRAS!$J:$J,INT((ROW()-2)/20)+2),MOD(ROW()-2,20)))</f>
        <v/>
      </c>
      <c r="I50" s="4" t="str">
        <f aca="false">IF($H50="","",$H50-WEEKDAY($H50,2)+1)</f>
        <v/>
      </c>
      <c r="J50" s="4" t="str">
        <f aca="false">IF($I50="","",$I50+6)</f>
        <v/>
      </c>
      <c r="K50" s="6" t="str">
        <f aca="false">IF($H50="","",DATE(YEAR($H50),MONTH($H50),1))</f>
        <v/>
      </c>
      <c r="L50" s="0" t="str">
        <f aca="false">IF($A50="","",INDEX(CARTAO_COMPRAS!$K:$K,INT((ROW()-2)/20)+2))</f>
        <v/>
      </c>
      <c r="M50" s="0" t="str">
        <f aca="false">IF($A50="","","Compra no cartão")</f>
        <v/>
      </c>
    </row>
    <row r="51" customFormat="false" ht="13.5" hidden="false" customHeight="false" outlineLevel="0" collapsed="false">
      <c r="A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" s="0" t="str">
        <f aca="false">IF($A51="","",INDEX(CARTAO_COMPRAS!$C:$C,INT((ROW()-2)/20)+2))</f>
        <v/>
      </c>
      <c r="C51" s="0" t="str">
        <f aca="false">IF($A51="","",INDEX(CARTAO_COMPRAS!$D:$D,INT((ROW()-2)/20)+2))</f>
        <v/>
      </c>
      <c r="D51" s="0" t="str">
        <f aca="false">IF($A51="","",INDEX(CARTAO_COMPRAS!$E:$E,INT((ROW()-2)/20)+2))</f>
        <v/>
      </c>
      <c r="E51" s="0" t="str">
        <f aca="false">IF($A51="","",INDEX(CARTAO_COMPRAS!$H:$H,INT((ROW()-2)/20)+2)+MOD(ROW()-2,20))</f>
        <v/>
      </c>
      <c r="F51" s="0" t="str">
        <f aca="false">IF($A51="","",INDEX(CARTAO_COMPRAS!$G:$G,INT((ROW()-2)/20)+2))</f>
        <v/>
      </c>
      <c r="G51" s="5" t="str">
        <f aca="false">IF($A51="","",INDEX(CARTAO_COMPRAS!$I:$I,INT((ROW()-2)/20)+2))</f>
        <v/>
      </c>
      <c r="H51" s="4" t="str">
        <f aca="false">IF($A51="","",EDATE(INDEX(CARTAO_COMPRAS!$J:$J,INT((ROW()-2)/20)+2),MOD(ROW()-2,20)))</f>
        <v/>
      </c>
      <c r="I51" s="4" t="str">
        <f aca="false">IF($H51="","",$H51-WEEKDAY($H51,2)+1)</f>
        <v/>
      </c>
      <c r="J51" s="4" t="str">
        <f aca="false">IF($I51="","",$I51+6)</f>
        <v/>
      </c>
      <c r="K51" s="6" t="str">
        <f aca="false">IF($H51="","",DATE(YEAR($H51),MONTH($H51),1))</f>
        <v/>
      </c>
      <c r="L51" s="0" t="str">
        <f aca="false">IF($A51="","",INDEX(CARTAO_COMPRAS!$K:$K,INT((ROW()-2)/20)+2))</f>
        <v/>
      </c>
      <c r="M51" s="0" t="str">
        <f aca="false">IF($A51="","","Compra no cartão")</f>
        <v/>
      </c>
    </row>
    <row r="52" customFormat="false" ht="13.5" hidden="false" customHeight="false" outlineLevel="0" collapsed="false">
      <c r="A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" s="0" t="str">
        <f aca="false">IF($A52="","",INDEX(CARTAO_COMPRAS!$C:$C,INT((ROW()-2)/20)+2))</f>
        <v/>
      </c>
      <c r="C52" s="0" t="str">
        <f aca="false">IF($A52="","",INDEX(CARTAO_COMPRAS!$D:$D,INT((ROW()-2)/20)+2))</f>
        <v/>
      </c>
      <c r="D52" s="0" t="str">
        <f aca="false">IF($A52="","",INDEX(CARTAO_COMPRAS!$E:$E,INT((ROW()-2)/20)+2))</f>
        <v/>
      </c>
      <c r="E52" s="0" t="str">
        <f aca="false">IF($A52="","",INDEX(CARTAO_COMPRAS!$H:$H,INT((ROW()-2)/20)+2)+MOD(ROW()-2,20))</f>
        <v/>
      </c>
      <c r="F52" s="0" t="str">
        <f aca="false">IF($A52="","",INDEX(CARTAO_COMPRAS!$G:$G,INT((ROW()-2)/20)+2))</f>
        <v/>
      </c>
      <c r="G52" s="5" t="str">
        <f aca="false">IF($A52="","",INDEX(CARTAO_COMPRAS!$I:$I,INT((ROW()-2)/20)+2))</f>
        <v/>
      </c>
      <c r="H52" s="4" t="str">
        <f aca="false">IF($A52="","",EDATE(INDEX(CARTAO_COMPRAS!$J:$J,INT((ROW()-2)/20)+2),MOD(ROW()-2,20)))</f>
        <v/>
      </c>
      <c r="I52" s="4" t="str">
        <f aca="false">IF($H52="","",$H52-WEEKDAY($H52,2)+1)</f>
        <v/>
      </c>
      <c r="J52" s="4" t="str">
        <f aca="false">IF($I52="","",$I52+6)</f>
        <v/>
      </c>
      <c r="K52" s="6" t="str">
        <f aca="false">IF($H52="","",DATE(YEAR($H52),MONTH($H52),1))</f>
        <v/>
      </c>
      <c r="L52" s="0" t="str">
        <f aca="false">IF($A52="","",INDEX(CARTAO_COMPRAS!$K:$K,INT((ROW()-2)/20)+2))</f>
        <v/>
      </c>
      <c r="M52" s="0" t="str">
        <f aca="false">IF($A52="","","Compra no cartão")</f>
        <v/>
      </c>
    </row>
    <row r="53" customFormat="false" ht="13.5" hidden="false" customHeight="false" outlineLevel="0" collapsed="false">
      <c r="A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" s="0" t="str">
        <f aca="false">IF($A53="","",INDEX(CARTAO_COMPRAS!$C:$C,INT((ROW()-2)/20)+2))</f>
        <v/>
      </c>
      <c r="C53" s="0" t="str">
        <f aca="false">IF($A53="","",INDEX(CARTAO_COMPRAS!$D:$D,INT((ROW()-2)/20)+2))</f>
        <v/>
      </c>
      <c r="D53" s="0" t="str">
        <f aca="false">IF($A53="","",INDEX(CARTAO_COMPRAS!$E:$E,INT((ROW()-2)/20)+2))</f>
        <v/>
      </c>
      <c r="E53" s="0" t="str">
        <f aca="false">IF($A53="","",INDEX(CARTAO_COMPRAS!$H:$H,INT((ROW()-2)/20)+2)+MOD(ROW()-2,20))</f>
        <v/>
      </c>
      <c r="F53" s="0" t="str">
        <f aca="false">IF($A53="","",INDEX(CARTAO_COMPRAS!$G:$G,INT((ROW()-2)/20)+2))</f>
        <v/>
      </c>
      <c r="G53" s="5" t="str">
        <f aca="false">IF($A53="","",INDEX(CARTAO_COMPRAS!$I:$I,INT((ROW()-2)/20)+2))</f>
        <v/>
      </c>
      <c r="H53" s="4" t="str">
        <f aca="false">IF($A53="","",EDATE(INDEX(CARTAO_COMPRAS!$J:$J,INT((ROW()-2)/20)+2),MOD(ROW()-2,20)))</f>
        <v/>
      </c>
      <c r="I53" s="4" t="str">
        <f aca="false">IF($H53="","",$H53-WEEKDAY($H53,2)+1)</f>
        <v/>
      </c>
      <c r="J53" s="4" t="str">
        <f aca="false">IF($I53="","",$I53+6)</f>
        <v/>
      </c>
      <c r="K53" s="6" t="str">
        <f aca="false">IF($H53="","",DATE(YEAR($H53),MONTH($H53),1))</f>
        <v/>
      </c>
      <c r="L53" s="0" t="str">
        <f aca="false">IF($A53="","",INDEX(CARTAO_COMPRAS!$K:$K,INT((ROW()-2)/20)+2))</f>
        <v/>
      </c>
      <c r="M53" s="0" t="str">
        <f aca="false">IF($A53="","","Compra no cartão")</f>
        <v/>
      </c>
    </row>
    <row r="54" customFormat="false" ht="13.5" hidden="false" customHeight="false" outlineLevel="0" collapsed="false">
      <c r="A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" s="0" t="str">
        <f aca="false">IF($A54="","",INDEX(CARTAO_COMPRAS!$C:$C,INT((ROW()-2)/20)+2))</f>
        <v/>
      </c>
      <c r="C54" s="0" t="str">
        <f aca="false">IF($A54="","",INDEX(CARTAO_COMPRAS!$D:$D,INT((ROW()-2)/20)+2))</f>
        <v/>
      </c>
      <c r="D54" s="0" t="str">
        <f aca="false">IF($A54="","",INDEX(CARTAO_COMPRAS!$E:$E,INT((ROW()-2)/20)+2))</f>
        <v/>
      </c>
      <c r="E54" s="0" t="str">
        <f aca="false">IF($A54="","",INDEX(CARTAO_COMPRAS!$H:$H,INT((ROW()-2)/20)+2)+MOD(ROW()-2,20))</f>
        <v/>
      </c>
      <c r="F54" s="0" t="str">
        <f aca="false">IF($A54="","",INDEX(CARTAO_COMPRAS!$G:$G,INT((ROW()-2)/20)+2))</f>
        <v/>
      </c>
      <c r="G54" s="5" t="str">
        <f aca="false">IF($A54="","",INDEX(CARTAO_COMPRAS!$I:$I,INT((ROW()-2)/20)+2))</f>
        <v/>
      </c>
      <c r="H54" s="4" t="str">
        <f aca="false">IF($A54="","",EDATE(INDEX(CARTAO_COMPRAS!$J:$J,INT((ROW()-2)/20)+2),MOD(ROW()-2,20)))</f>
        <v/>
      </c>
      <c r="I54" s="4" t="str">
        <f aca="false">IF($H54="","",$H54-WEEKDAY($H54,2)+1)</f>
        <v/>
      </c>
      <c r="J54" s="4" t="str">
        <f aca="false">IF($I54="","",$I54+6)</f>
        <v/>
      </c>
      <c r="K54" s="6" t="str">
        <f aca="false">IF($H54="","",DATE(YEAR($H54),MONTH($H54),1))</f>
        <v/>
      </c>
      <c r="L54" s="0" t="str">
        <f aca="false">IF($A54="","",INDEX(CARTAO_COMPRAS!$K:$K,INT((ROW()-2)/20)+2))</f>
        <v/>
      </c>
      <c r="M54" s="0" t="str">
        <f aca="false">IF($A54="","","Compra no cartão")</f>
        <v/>
      </c>
    </row>
    <row r="55" customFormat="false" ht="13.5" hidden="false" customHeight="false" outlineLevel="0" collapsed="false">
      <c r="A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" s="0" t="str">
        <f aca="false">IF($A55="","",INDEX(CARTAO_COMPRAS!$C:$C,INT((ROW()-2)/20)+2))</f>
        <v/>
      </c>
      <c r="C55" s="0" t="str">
        <f aca="false">IF($A55="","",INDEX(CARTAO_COMPRAS!$D:$D,INT((ROW()-2)/20)+2))</f>
        <v/>
      </c>
      <c r="D55" s="0" t="str">
        <f aca="false">IF($A55="","",INDEX(CARTAO_COMPRAS!$E:$E,INT((ROW()-2)/20)+2))</f>
        <v/>
      </c>
      <c r="E55" s="0" t="str">
        <f aca="false">IF($A55="","",INDEX(CARTAO_COMPRAS!$H:$H,INT((ROW()-2)/20)+2)+MOD(ROW()-2,20))</f>
        <v/>
      </c>
      <c r="F55" s="0" t="str">
        <f aca="false">IF($A55="","",INDEX(CARTAO_COMPRAS!$G:$G,INT((ROW()-2)/20)+2))</f>
        <v/>
      </c>
      <c r="G55" s="5" t="str">
        <f aca="false">IF($A55="","",INDEX(CARTAO_COMPRAS!$I:$I,INT((ROW()-2)/20)+2))</f>
        <v/>
      </c>
      <c r="H55" s="4" t="str">
        <f aca="false">IF($A55="","",EDATE(INDEX(CARTAO_COMPRAS!$J:$J,INT((ROW()-2)/20)+2),MOD(ROW()-2,20)))</f>
        <v/>
      </c>
      <c r="I55" s="4" t="str">
        <f aca="false">IF($H55="","",$H55-WEEKDAY($H55,2)+1)</f>
        <v/>
      </c>
      <c r="J55" s="4" t="str">
        <f aca="false">IF($I55="","",$I55+6)</f>
        <v/>
      </c>
      <c r="K55" s="6" t="str">
        <f aca="false">IF($H55="","",DATE(YEAR($H55),MONTH($H55),1))</f>
        <v/>
      </c>
      <c r="L55" s="0" t="str">
        <f aca="false">IF($A55="","",INDEX(CARTAO_COMPRAS!$K:$K,INT((ROW()-2)/20)+2))</f>
        <v/>
      </c>
      <c r="M55" s="0" t="str">
        <f aca="false">IF($A55="","","Compra no cartão")</f>
        <v/>
      </c>
    </row>
    <row r="56" customFormat="false" ht="13.5" hidden="false" customHeight="false" outlineLevel="0" collapsed="false">
      <c r="A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" s="0" t="str">
        <f aca="false">IF($A56="","",INDEX(CARTAO_COMPRAS!$C:$C,INT((ROW()-2)/20)+2))</f>
        <v/>
      </c>
      <c r="C56" s="0" t="str">
        <f aca="false">IF($A56="","",INDEX(CARTAO_COMPRAS!$D:$D,INT((ROW()-2)/20)+2))</f>
        <v/>
      </c>
      <c r="D56" s="0" t="str">
        <f aca="false">IF($A56="","",INDEX(CARTAO_COMPRAS!$E:$E,INT((ROW()-2)/20)+2))</f>
        <v/>
      </c>
      <c r="E56" s="0" t="str">
        <f aca="false">IF($A56="","",INDEX(CARTAO_COMPRAS!$H:$H,INT((ROW()-2)/20)+2)+MOD(ROW()-2,20))</f>
        <v/>
      </c>
      <c r="F56" s="0" t="str">
        <f aca="false">IF($A56="","",INDEX(CARTAO_COMPRAS!$G:$G,INT((ROW()-2)/20)+2))</f>
        <v/>
      </c>
      <c r="G56" s="5" t="str">
        <f aca="false">IF($A56="","",INDEX(CARTAO_COMPRAS!$I:$I,INT((ROW()-2)/20)+2))</f>
        <v/>
      </c>
      <c r="H56" s="4" t="str">
        <f aca="false">IF($A56="","",EDATE(INDEX(CARTAO_COMPRAS!$J:$J,INT((ROW()-2)/20)+2),MOD(ROW()-2,20)))</f>
        <v/>
      </c>
      <c r="I56" s="4" t="str">
        <f aca="false">IF($H56="","",$H56-WEEKDAY($H56,2)+1)</f>
        <v/>
      </c>
      <c r="J56" s="4" t="str">
        <f aca="false">IF($I56="","",$I56+6)</f>
        <v/>
      </c>
      <c r="K56" s="6" t="str">
        <f aca="false">IF($H56="","",DATE(YEAR($H56),MONTH($H56),1))</f>
        <v/>
      </c>
      <c r="L56" s="0" t="str">
        <f aca="false">IF($A56="","",INDEX(CARTAO_COMPRAS!$K:$K,INT((ROW()-2)/20)+2))</f>
        <v/>
      </c>
      <c r="M56" s="0" t="str">
        <f aca="false">IF($A56="","","Compra no cartão")</f>
        <v/>
      </c>
    </row>
    <row r="57" customFormat="false" ht="13.5" hidden="false" customHeight="false" outlineLevel="0" collapsed="false">
      <c r="A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" s="0" t="str">
        <f aca="false">IF($A57="","",INDEX(CARTAO_COMPRAS!$C:$C,INT((ROW()-2)/20)+2))</f>
        <v/>
      </c>
      <c r="C57" s="0" t="str">
        <f aca="false">IF($A57="","",INDEX(CARTAO_COMPRAS!$D:$D,INT((ROW()-2)/20)+2))</f>
        <v/>
      </c>
      <c r="D57" s="0" t="str">
        <f aca="false">IF($A57="","",INDEX(CARTAO_COMPRAS!$E:$E,INT((ROW()-2)/20)+2))</f>
        <v/>
      </c>
      <c r="E57" s="0" t="str">
        <f aca="false">IF($A57="","",INDEX(CARTAO_COMPRAS!$H:$H,INT((ROW()-2)/20)+2)+MOD(ROW()-2,20))</f>
        <v/>
      </c>
      <c r="F57" s="0" t="str">
        <f aca="false">IF($A57="","",INDEX(CARTAO_COMPRAS!$G:$G,INT((ROW()-2)/20)+2))</f>
        <v/>
      </c>
      <c r="G57" s="5" t="str">
        <f aca="false">IF($A57="","",INDEX(CARTAO_COMPRAS!$I:$I,INT((ROW()-2)/20)+2))</f>
        <v/>
      </c>
      <c r="H57" s="4" t="str">
        <f aca="false">IF($A57="","",EDATE(INDEX(CARTAO_COMPRAS!$J:$J,INT((ROW()-2)/20)+2),MOD(ROW()-2,20)))</f>
        <v/>
      </c>
      <c r="I57" s="4" t="str">
        <f aca="false">IF($H57="","",$H57-WEEKDAY($H57,2)+1)</f>
        <v/>
      </c>
      <c r="J57" s="4" t="str">
        <f aca="false">IF($I57="","",$I57+6)</f>
        <v/>
      </c>
      <c r="K57" s="6" t="str">
        <f aca="false">IF($H57="","",DATE(YEAR($H57),MONTH($H57),1))</f>
        <v/>
      </c>
      <c r="L57" s="0" t="str">
        <f aca="false">IF($A57="","",INDEX(CARTAO_COMPRAS!$K:$K,INT((ROW()-2)/20)+2))</f>
        <v/>
      </c>
      <c r="M57" s="0" t="str">
        <f aca="false">IF($A57="","","Compra no cartão")</f>
        <v/>
      </c>
    </row>
    <row r="58" customFormat="false" ht="13.5" hidden="false" customHeight="false" outlineLevel="0" collapsed="false">
      <c r="A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" s="0" t="str">
        <f aca="false">IF($A58="","",INDEX(CARTAO_COMPRAS!$C:$C,INT((ROW()-2)/20)+2))</f>
        <v/>
      </c>
      <c r="C58" s="0" t="str">
        <f aca="false">IF($A58="","",INDEX(CARTAO_COMPRAS!$D:$D,INT((ROW()-2)/20)+2))</f>
        <v/>
      </c>
      <c r="D58" s="0" t="str">
        <f aca="false">IF($A58="","",INDEX(CARTAO_COMPRAS!$E:$E,INT((ROW()-2)/20)+2))</f>
        <v/>
      </c>
      <c r="E58" s="0" t="str">
        <f aca="false">IF($A58="","",INDEX(CARTAO_COMPRAS!$H:$H,INT((ROW()-2)/20)+2)+MOD(ROW()-2,20))</f>
        <v/>
      </c>
      <c r="F58" s="0" t="str">
        <f aca="false">IF($A58="","",INDEX(CARTAO_COMPRAS!$G:$G,INT((ROW()-2)/20)+2))</f>
        <v/>
      </c>
      <c r="G58" s="5" t="str">
        <f aca="false">IF($A58="","",INDEX(CARTAO_COMPRAS!$I:$I,INT((ROW()-2)/20)+2))</f>
        <v/>
      </c>
      <c r="H58" s="4" t="str">
        <f aca="false">IF($A58="","",EDATE(INDEX(CARTAO_COMPRAS!$J:$J,INT((ROW()-2)/20)+2),MOD(ROW()-2,20)))</f>
        <v/>
      </c>
      <c r="I58" s="4" t="str">
        <f aca="false">IF($H58="","",$H58-WEEKDAY($H58,2)+1)</f>
        <v/>
      </c>
      <c r="J58" s="4" t="str">
        <f aca="false">IF($I58="","",$I58+6)</f>
        <v/>
      </c>
      <c r="K58" s="6" t="str">
        <f aca="false">IF($H58="","",DATE(YEAR($H58),MONTH($H58),1))</f>
        <v/>
      </c>
      <c r="L58" s="0" t="str">
        <f aca="false">IF($A58="","",INDEX(CARTAO_COMPRAS!$K:$K,INT((ROW()-2)/20)+2))</f>
        <v/>
      </c>
      <c r="M58" s="0" t="str">
        <f aca="false">IF($A58="","","Compra no cartão")</f>
        <v/>
      </c>
    </row>
    <row r="59" customFormat="false" ht="13.5" hidden="false" customHeight="false" outlineLevel="0" collapsed="false">
      <c r="A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" s="0" t="str">
        <f aca="false">IF($A59="","",INDEX(CARTAO_COMPRAS!$C:$C,INT((ROW()-2)/20)+2))</f>
        <v/>
      </c>
      <c r="C59" s="0" t="str">
        <f aca="false">IF($A59="","",INDEX(CARTAO_COMPRAS!$D:$D,INT((ROW()-2)/20)+2))</f>
        <v/>
      </c>
      <c r="D59" s="0" t="str">
        <f aca="false">IF($A59="","",INDEX(CARTAO_COMPRAS!$E:$E,INT((ROW()-2)/20)+2))</f>
        <v/>
      </c>
      <c r="E59" s="0" t="str">
        <f aca="false">IF($A59="","",INDEX(CARTAO_COMPRAS!$H:$H,INT((ROW()-2)/20)+2)+MOD(ROW()-2,20))</f>
        <v/>
      </c>
      <c r="F59" s="0" t="str">
        <f aca="false">IF($A59="","",INDEX(CARTAO_COMPRAS!$G:$G,INT((ROW()-2)/20)+2))</f>
        <v/>
      </c>
      <c r="G59" s="5" t="str">
        <f aca="false">IF($A59="","",INDEX(CARTAO_COMPRAS!$I:$I,INT((ROW()-2)/20)+2))</f>
        <v/>
      </c>
      <c r="H59" s="4" t="str">
        <f aca="false">IF($A59="","",EDATE(INDEX(CARTAO_COMPRAS!$J:$J,INT((ROW()-2)/20)+2),MOD(ROW()-2,20)))</f>
        <v/>
      </c>
      <c r="I59" s="4" t="str">
        <f aca="false">IF($H59="","",$H59-WEEKDAY($H59,2)+1)</f>
        <v/>
      </c>
      <c r="J59" s="4" t="str">
        <f aca="false">IF($I59="","",$I59+6)</f>
        <v/>
      </c>
      <c r="K59" s="6" t="str">
        <f aca="false">IF($H59="","",DATE(YEAR($H59),MONTH($H59),1))</f>
        <v/>
      </c>
      <c r="L59" s="0" t="str">
        <f aca="false">IF($A59="","",INDEX(CARTAO_COMPRAS!$K:$K,INT((ROW()-2)/20)+2))</f>
        <v/>
      </c>
      <c r="M59" s="0" t="str">
        <f aca="false">IF($A59="","","Compra no cartão")</f>
        <v/>
      </c>
    </row>
    <row r="60" customFormat="false" ht="13.5" hidden="false" customHeight="false" outlineLevel="0" collapsed="false">
      <c r="A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" s="0" t="str">
        <f aca="false">IF($A60="","",INDEX(CARTAO_COMPRAS!$C:$C,INT((ROW()-2)/20)+2))</f>
        <v/>
      </c>
      <c r="C60" s="0" t="str">
        <f aca="false">IF($A60="","",INDEX(CARTAO_COMPRAS!$D:$D,INT((ROW()-2)/20)+2))</f>
        <v/>
      </c>
      <c r="D60" s="0" t="str">
        <f aca="false">IF($A60="","",INDEX(CARTAO_COMPRAS!$E:$E,INT((ROW()-2)/20)+2))</f>
        <v/>
      </c>
      <c r="E60" s="0" t="str">
        <f aca="false">IF($A60="","",INDEX(CARTAO_COMPRAS!$H:$H,INT((ROW()-2)/20)+2)+MOD(ROW()-2,20))</f>
        <v/>
      </c>
      <c r="F60" s="0" t="str">
        <f aca="false">IF($A60="","",INDEX(CARTAO_COMPRAS!$G:$G,INT((ROW()-2)/20)+2))</f>
        <v/>
      </c>
      <c r="G60" s="5" t="str">
        <f aca="false">IF($A60="","",INDEX(CARTAO_COMPRAS!$I:$I,INT((ROW()-2)/20)+2))</f>
        <v/>
      </c>
      <c r="H60" s="4" t="str">
        <f aca="false">IF($A60="","",EDATE(INDEX(CARTAO_COMPRAS!$J:$J,INT((ROW()-2)/20)+2),MOD(ROW()-2,20)))</f>
        <v/>
      </c>
      <c r="I60" s="4" t="str">
        <f aca="false">IF($H60="","",$H60-WEEKDAY($H60,2)+1)</f>
        <v/>
      </c>
      <c r="J60" s="4" t="str">
        <f aca="false">IF($I60="","",$I60+6)</f>
        <v/>
      </c>
      <c r="K60" s="6" t="str">
        <f aca="false">IF($H60="","",DATE(YEAR($H60),MONTH($H60),1))</f>
        <v/>
      </c>
      <c r="L60" s="0" t="str">
        <f aca="false">IF($A60="","",INDEX(CARTAO_COMPRAS!$K:$K,INT((ROW()-2)/20)+2))</f>
        <v/>
      </c>
      <c r="M60" s="0" t="str">
        <f aca="false">IF($A60="","","Compra no cartão")</f>
        <v/>
      </c>
    </row>
    <row r="61" customFormat="false" ht="13.5" hidden="false" customHeight="false" outlineLevel="0" collapsed="false">
      <c r="A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" s="0" t="str">
        <f aca="false">IF($A61="","",INDEX(CARTAO_COMPRAS!$C:$C,INT((ROW()-2)/20)+2))</f>
        <v/>
      </c>
      <c r="C61" s="0" t="str">
        <f aca="false">IF($A61="","",INDEX(CARTAO_COMPRAS!$D:$D,INT((ROW()-2)/20)+2))</f>
        <v/>
      </c>
      <c r="D61" s="0" t="str">
        <f aca="false">IF($A61="","",INDEX(CARTAO_COMPRAS!$E:$E,INT((ROW()-2)/20)+2))</f>
        <v/>
      </c>
      <c r="E61" s="0" t="str">
        <f aca="false">IF($A61="","",INDEX(CARTAO_COMPRAS!$H:$H,INT((ROW()-2)/20)+2)+MOD(ROW()-2,20))</f>
        <v/>
      </c>
      <c r="F61" s="0" t="str">
        <f aca="false">IF($A61="","",INDEX(CARTAO_COMPRAS!$G:$G,INT((ROW()-2)/20)+2))</f>
        <v/>
      </c>
      <c r="G61" s="5" t="str">
        <f aca="false">IF($A61="","",INDEX(CARTAO_COMPRAS!$I:$I,INT((ROW()-2)/20)+2))</f>
        <v/>
      </c>
      <c r="H61" s="4" t="str">
        <f aca="false">IF($A61="","",EDATE(INDEX(CARTAO_COMPRAS!$J:$J,INT((ROW()-2)/20)+2),MOD(ROW()-2,20)))</f>
        <v/>
      </c>
      <c r="I61" s="4" t="str">
        <f aca="false">IF($H61="","",$H61-WEEKDAY($H61,2)+1)</f>
        <v/>
      </c>
      <c r="J61" s="4" t="str">
        <f aca="false">IF($I61="","",$I61+6)</f>
        <v/>
      </c>
      <c r="K61" s="6" t="str">
        <f aca="false">IF($H61="","",DATE(YEAR($H61),MONTH($H61),1))</f>
        <v/>
      </c>
      <c r="L61" s="0" t="str">
        <f aca="false">IF($A61="","",INDEX(CARTAO_COMPRAS!$K:$K,INT((ROW()-2)/20)+2))</f>
        <v/>
      </c>
      <c r="M61" s="0" t="str">
        <f aca="false">IF($A61="","","Compra no cartão")</f>
        <v/>
      </c>
    </row>
    <row r="62" customFormat="false" ht="13.5" hidden="false" customHeight="false" outlineLevel="0" collapsed="false">
      <c r="A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</v>
      </c>
      <c r="B62" s="0" t="str">
        <f aca="false">IF($A62="","",INDEX(CARTAO_COMPRAS!$C:$C,INT((ROW()-2)/20)+2))</f>
        <v>Bradesco</v>
      </c>
      <c r="C62" s="0" t="str">
        <f aca="false">IF($A62="","",INDEX(CARTAO_COMPRAS!$D:$D,INT((ROW()-2)/20)+2))</f>
        <v>Swfit - Açougue</v>
      </c>
      <c r="D62" s="0" t="str">
        <f aca="false">IF($A62="","",INDEX(CARTAO_COMPRAS!$E:$E,INT((ROW()-2)/20)+2))</f>
        <v>Alimentação / Insumos</v>
      </c>
      <c r="E62" s="0" t="n">
        <f aca="false">IF($A62="","",INDEX(CARTAO_COMPRAS!$H:$H,INT((ROW()-2)/20)+2)+MOD(ROW()-2,20))</f>
        <v>4</v>
      </c>
      <c r="F62" s="0" t="n">
        <f aca="false">IF($A62="","",INDEX(CARTAO_COMPRAS!$G:$G,INT((ROW()-2)/20)+2))</f>
        <v>4</v>
      </c>
      <c r="G62" s="5" t="n">
        <f aca="false">IF($A62="","",INDEX(CARTAO_COMPRAS!$I:$I,INT((ROW()-2)/20)+2))</f>
        <v>64.17</v>
      </c>
      <c r="H62" s="4" t="n">
        <f aca="false">IF($A62="","",EDATE(INDEX(CARTAO_COMPRAS!$J:$J,INT((ROW()-2)/20)+2),MOD(ROW()-2,20)))</f>
        <v>46157</v>
      </c>
      <c r="I62" s="4" t="n">
        <f aca="false">IF($H62="","",$H62-WEEKDAY($H62,2)+1)</f>
        <v>46153</v>
      </c>
      <c r="J62" s="4" t="n">
        <f aca="false">IF($I62="","",$I62+6)</f>
        <v>46159</v>
      </c>
      <c r="K62" s="6" t="n">
        <f aca="false">IF($H62="","",DATE(YEAR($H62),MONTH($H62),1))</f>
        <v>46143</v>
      </c>
      <c r="L62" s="0" t="str">
        <f aca="false">IF($A62="","",INDEX(CARTAO_COMPRAS!$K:$K,INT((ROW()-2)/20)+2))</f>
        <v>Pago</v>
      </c>
      <c r="M62" s="0" t="str">
        <f aca="false">IF($A62="","","Compra no cartão")</f>
        <v>Compra no cartão</v>
      </c>
    </row>
    <row r="63" customFormat="false" ht="13.5" hidden="false" customHeight="false" outlineLevel="0" collapsed="false">
      <c r="A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" s="0" t="str">
        <f aca="false">IF($A63="","",INDEX(CARTAO_COMPRAS!$C:$C,INT((ROW()-2)/20)+2))</f>
        <v/>
      </c>
      <c r="C63" s="0" t="str">
        <f aca="false">IF($A63="","",INDEX(CARTAO_COMPRAS!$D:$D,INT((ROW()-2)/20)+2))</f>
        <v/>
      </c>
      <c r="D63" s="0" t="str">
        <f aca="false">IF($A63="","",INDEX(CARTAO_COMPRAS!$E:$E,INT((ROW()-2)/20)+2))</f>
        <v/>
      </c>
      <c r="E63" s="0" t="str">
        <f aca="false">IF($A63="","",INDEX(CARTAO_COMPRAS!$H:$H,INT((ROW()-2)/20)+2)+MOD(ROW()-2,20))</f>
        <v/>
      </c>
      <c r="F63" s="0" t="str">
        <f aca="false">IF($A63="","",INDEX(CARTAO_COMPRAS!$G:$G,INT((ROW()-2)/20)+2))</f>
        <v/>
      </c>
      <c r="G63" s="5" t="str">
        <f aca="false">IF($A63="","",INDEX(CARTAO_COMPRAS!$I:$I,INT((ROW()-2)/20)+2))</f>
        <v/>
      </c>
      <c r="H63" s="4" t="str">
        <f aca="false">IF($A63="","",EDATE(INDEX(CARTAO_COMPRAS!$J:$J,INT((ROW()-2)/20)+2),MOD(ROW()-2,20)))</f>
        <v/>
      </c>
      <c r="I63" s="4" t="str">
        <f aca="false">IF($H63="","",$H63-WEEKDAY($H63,2)+1)</f>
        <v/>
      </c>
      <c r="J63" s="4" t="str">
        <f aca="false">IF($I63="","",$I63+6)</f>
        <v/>
      </c>
      <c r="K63" s="6" t="str">
        <f aca="false">IF($H63="","",DATE(YEAR($H63),MONTH($H63),1))</f>
        <v/>
      </c>
      <c r="L63" s="0" t="str">
        <f aca="false">IF($A63="","",INDEX(CARTAO_COMPRAS!$K:$K,INT((ROW()-2)/20)+2))</f>
        <v/>
      </c>
      <c r="M63" s="0" t="str">
        <f aca="false">IF($A63="","","Compra no cartão")</f>
        <v/>
      </c>
    </row>
    <row r="64" customFormat="false" ht="13.5" hidden="false" customHeight="false" outlineLevel="0" collapsed="false">
      <c r="A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" s="0" t="str">
        <f aca="false">IF($A64="","",INDEX(CARTAO_COMPRAS!$C:$C,INT((ROW()-2)/20)+2))</f>
        <v/>
      </c>
      <c r="C64" s="0" t="str">
        <f aca="false">IF($A64="","",INDEX(CARTAO_COMPRAS!$D:$D,INT((ROW()-2)/20)+2))</f>
        <v/>
      </c>
      <c r="D64" s="0" t="str">
        <f aca="false">IF($A64="","",INDEX(CARTAO_COMPRAS!$E:$E,INT((ROW()-2)/20)+2))</f>
        <v/>
      </c>
      <c r="E64" s="0" t="str">
        <f aca="false">IF($A64="","",INDEX(CARTAO_COMPRAS!$H:$H,INT((ROW()-2)/20)+2)+MOD(ROW()-2,20))</f>
        <v/>
      </c>
      <c r="F64" s="0" t="str">
        <f aca="false">IF($A64="","",INDEX(CARTAO_COMPRAS!$G:$G,INT((ROW()-2)/20)+2))</f>
        <v/>
      </c>
      <c r="G64" s="5" t="str">
        <f aca="false">IF($A64="","",INDEX(CARTAO_COMPRAS!$I:$I,INT((ROW()-2)/20)+2))</f>
        <v/>
      </c>
      <c r="H64" s="4" t="str">
        <f aca="false">IF($A64="","",EDATE(INDEX(CARTAO_COMPRAS!$J:$J,INT((ROW()-2)/20)+2),MOD(ROW()-2,20)))</f>
        <v/>
      </c>
      <c r="I64" s="4" t="str">
        <f aca="false">IF($H64="","",$H64-WEEKDAY($H64,2)+1)</f>
        <v/>
      </c>
      <c r="J64" s="4" t="str">
        <f aca="false">IF($I64="","",$I64+6)</f>
        <v/>
      </c>
      <c r="K64" s="6" t="str">
        <f aca="false">IF($H64="","",DATE(YEAR($H64),MONTH($H64),1))</f>
        <v/>
      </c>
      <c r="L64" s="0" t="str">
        <f aca="false">IF($A64="","",INDEX(CARTAO_COMPRAS!$K:$K,INT((ROW()-2)/20)+2))</f>
        <v/>
      </c>
      <c r="M64" s="0" t="str">
        <f aca="false">IF($A64="","","Compra no cartão")</f>
        <v/>
      </c>
    </row>
    <row r="65" customFormat="false" ht="13.5" hidden="false" customHeight="false" outlineLevel="0" collapsed="false">
      <c r="A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" s="0" t="str">
        <f aca="false">IF($A65="","",INDEX(CARTAO_COMPRAS!$C:$C,INT((ROW()-2)/20)+2))</f>
        <v/>
      </c>
      <c r="C65" s="0" t="str">
        <f aca="false">IF($A65="","",INDEX(CARTAO_COMPRAS!$D:$D,INT((ROW()-2)/20)+2))</f>
        <v/>
      </c>
      <c r="D65" s="0" t="str">
        <f aca="false">IF($A65="","",INDEX(CARTAO_COMPRAS!$E:$E,INT((ROW()-2)/20)+2))</f>
        <v/>
      </c>
      <c r="E65" s="0" t="str">
        <f aca="false">IF($A65="","",INDEX(CARTAO_COMPRAS!$H:$H,INT((ROW()-2)/20)+2)+MOD(ROW()-2,20))</f>
        <v/>
      </c>
      <c r="F65" s="0" t="str">
        <f aca="false">IF($A65="","",INDEX(CARTAO_COMPRAS!$G:$G,INT((ROW()-2)/20)+2))</f>
        <v/>
      </c>
      <c r="G65" s="5" t="str">
        <f aca="false">IF($A65="","",INDEX(CARTAO_COMPRAS!$I:$I,INT((ROW()-2)/20)+2))</f>
        <v/>
      </c>
      <c r="H65" s="4" t="str">
        <f aca="false">IF($A65="","",EDATE(INDEX(CARTAO_COMPRAS!$J:$J,INT((ROW()-2)/20)+2),MOD(ROW()-2,20)))</f>
        <v/>
      </c>
      <c r="I65" s="4" t="str">
        <f aca="false">IF($H65="","",$H65-WEEKDAY($H65,2)+1)</f>
        <v/>
      </c>
      <c r="J65" s="4" t="str">
        <f aca="false">IF($I65="","",$I65+6)</f>
        <v/>
      </c>
      <c r="K65" s="6" t="str">
        <f aca="false">IF($H65="","",DATE(YEAR($H65),MONTH($H65),1))</f>
        <v/>
      </c>
      <c r="L65" s="0" t="str">
        <f aca="false">IF($A65="","",INDEX(CARTAO_COMPRAS!$K:$K,INT((ROW()-2)/20)+2))</f>
        <v/>
      </c>
      <c r="M65" s="0" t="str">
        <f aca="false">IF($A65="","","Compra no cartão")</f>
        <v/>
      </c>
    </row>
    <row r="66" customFormat="false" ht="13.5" hidden="false" customHeight="false" outlineLevel="0" collapsed="false">
      <c r="A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" s="0" t="str">
        <f aca="false">IF($A66="","",INDEX(CARTAO_COMPRAS!$C:$C,INT((ROW()-2)/20)+2))</f>
        <v/>
      </c>
      <c r="C66" s="0" t="str">
        <f aca="false">IF($A66="","",INDEX(CARTAO_COMPRAS!$D:$D,INT((ROW()-2)/20)+2))</f>
        <v/>
      </c>
      <c r="D66" s="0" t="str">
        <f aca="false">IF($A66="","",INDEX(CARTAO_COMPRAS!$E:$E,INT((ROW()-2)/20)+2))</f>
        <v/>
      </c>
      <c r="E66" s="0" t="str">
        <f aca="false">IF($A66="","",INDEX(CARTAO_COMPRAS!$H:$H,INT((ROW()-2)/20)+2)+MOD(ROW()-2,20))</f>
        <v/>
      </c>
      <c r="F66" s="0" t="str">
        <f aca="false">IF($A66="","",INDEX(CARTAO_COMPRAS!$G:$G,INT((ROW()-2)/20)+2))</f>
        <v/>
      </c>
      <c r="G66" s="5" t="str">
        <f aca="false">IF($A66="","",INDEX(CARTAO_COMPRAS!$I:$I,INT((ROW()-2)/20)+2))</f>
        <v/>
      </c>
      <c r="H66" s="4" t="str">
        <f aca="false">IF($A66="","",EDATE(INDEX(CARTAO_COMPRAS!$J:$J,INT((ROW()-2)/20)+2),MOD(ROW()-2,20)))</f>
        <v/>
      </c>
      <c r="I66" s="4" t="str">
        <f aca="false">IF($H66="","",$H66-WEEKDAY($H66,2)+1)</f>
        <v/>
      </c>
      <c r="J66" s="4" t="str">
        <f aca="false">IF($I66="","",$I66+6)</f>
        <v/>
      </c>
      <c r="K66" s="6" t="str">
        <f aca="false">IF($H66="","",DATE(YEAR($H66),MONTH($H66),1))</f>
        <v/>
      </c>
      <c r="L66" s="0" t="str">
        <f aca="false">IF($A66="","",INDEX(CARTAO_COMPRAS!$K:$K,INT((ROW()-2)/20)+2))</f>
        <v/>
      </c>
      <c r="M66" s="0" t="str">
        <f aca="false">IF($A66="","","Compra no cartão")</f>
        <v/>
      </c>
    </row>
    <row r="67" customFormat="false" ht="13.5" hidden="false" customHeight="false" outlineLevel="0" collapsed="false">
      <c r="A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" s="0" t="str">
        <f aca="false">IF($A67="","",INDEX(CARTAO_COMPRAS!$C:$C,INT((ROW()-2)/20)+2))</f>
        <v/>
      </c>
      <c r="C67" s="0" t="str">
        <f aca="false">IF($A67="","",INDEX(CARTAO_COMPRAS!$D:$D,INT((ROW()-2)/20)+2))</f>
        <v/>
      </c>
      <c r="D67" s="0" t="str">
        <f aca="false">IF($A67="","",INDEX(CARTAO_COMPRAS!$E:$E,INT((ROW()-2)/20)+2))</f>
        <v/>
      </c>
      <c r="E67" s="0" t="str">
        <f aca="false">IF($A67="","",INDEX(CARTAO_COMPRAS!$H:$H,INT((ROW()-2)/20)+2)+MOD(ROW()-2,20))</f>
        <v/>
      </c>
      <c r="F67" s="0" t="str">
        <f aca="false">IF($A67="","",INDEX(CARTAO_COMPRAS!$G:$G,INT((ROW()-2)/20)+2))</f>
        <v/>
      </c>
      <c r="G67" s="5" t="str">
        <f aca="false">IF($A67="","",INDEX(CARTAO_COMPRAS!$I:$I,INT((ROW()-2)/20)+2))</f>
        <v/>
      </c>
      <c r="H67" s="4" t="str">
        <f aca="false">IF($A67="","",EDATE(INDEX(CARTAO_COMPRAS!$J:$J,INT((ROW()-2)/20)+2),MOD(ROW()-2,20)))</f>
        <v/>
      </c>
      <c r="I67" s="4" t="str">
        <f aca="false">IF($H67="","",$H67-WEEKDAY($H67,2)+1)</f>
        <v/>
      </c>
      <c r="J67" s="4" t="str">
        <f aca="false">IF($I67="","",$I67+6)</f>
        <v/>
      </c>
      <c r="K67" s="6" t="str">
        <f aca="false">IF($H67="","",DATE(YEAR($H67),MONTH($H67),1))</f>
        <v/>
      </c>
      <c r="L67" s="0" t="str">
        <f aca="false">IF($A67="","",INDEX(CARTAO_COMPRAS!$K:$K,INT((ROW()-2)/20)+2))</f>
        <v/>
      </c>
      <c r="M67" s="0" t="str">
        <f aca="false">IF($A67="","","Compra no cartão")</f>
        <v/>
      </c>
    </row>
    <row r="68" customFormat="false" ht="13.5" hidden="false" customHeight="false" outlineLevel="0" collapsed="false">
      <c r="A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" s="0" t="str">
        <f aca="false">IF($A68="","",INDEX(CARTAO_COMPRAS!$C:$C,INT((ROW()-2)/20)+2))</f>
        <v/>
      </c>
      <c r="C68" s="0" t="str">
        <f aca="false">IF($A68="","",INDEX(CARTAO_COMPRAS!$D:$D,INT((ROW()-2)/20)+2))</f>
        <v/>
      </c>
      <c r="D68" s="0" t="str">
        <f aca="false">IF($A68="","",INDEX(CARTAO_COMPRAS!$E:$E,INT((ROW()-2)/20)+2))</f>
        <v/>
      </c>
      <c r="E68" s="0" t="str">
        <f aca="false">IF($A68="","",INDEX(CARTAO_COMPRAS!$H:$H,INT((ROW()-2)/20)+2)+MOD(ROW()-2,20))</f>
        <v/>
      </c>
      <c r="F68" s="0" t="str">
        <f aca="false">IF($A68="","",INDEX(CARTAO_COMPRAS!$G:$G,INT((ROW()-2)/20)+2))</f>
        <v/>
      </c>
      <c r="G68" s="5" t="str">
        <f aca="false">IF($A68="","",INDEX(CARTAO_COMPRAS!$I:$I,INT((ROW()-2)/20)+2))</f>
        <v/>
      </c>
      <c r="H68" s="4" t="str">
        <f aca="false">IF($A68="","",EDATE(INDEX(CARTAO_COMPRAS!$J:$J,INT((ROW()-2)/20)+2),MOD(ROW()-2,20)))</f>
        <v/>
      </c>
      <c r="I68" s="4" t="str">
        <f aca="false">IF($H68="","",$H68-WEEKDAY($H68,2)+1)</f>
        <v/>
      </c>
      <c r="J68" s="4" t="str">
        <f aca="false">IF($I68="","",$I68+6)</f>
        <v/>
      </c>
      <c r="K68" s="6" t="str">
        <f aca="false">IF($H68="","",DATE(YEAR($H68),MONTH($H68),1))</f>
        <v/>
      </c>
      <c r="L68" s="0" t="str">
        <f aca="false">IF($A68="","",INDEX(CARTAO_COMPRAS!$K:$K,INT((ROW()-2)/20)+2))</f>
        <v/>
      </c>
      <c r="M68" s="0" t="str">
        <f aca="false">IF($A68="","","Compra no cartão")</f>
        <v/>
      </c>
    </row>
    <row r="69" customFormat="false" ht="13.5" hidden="false" customHeight="false" outlineLevel="0" collapsed="false">
      <c r="A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" s="0" t="str">
        <f aca="false">IF($A69="","",INDEX(CARTAO_COMPRAS!$C:$C,INT((ROW()-2)/20)+2))</f>
        <v/>
      </c>
      <c r="C69" s="0" t="str">
        <f aca="false">IF($A69="","",INDEX(CARTAO_COMPRAS!$D:$D,INT((ROW()-2)/20)+2))</f>
        <v/>
      </c>
      <c r="D69" s="0" t="str">
        <f aca="false">IF($A69="","",INDEX(CARTAO_COMPRAS!$E:$E,INT((ROW()-2)/20)+2))</f>
        <v/>
      </c>
      <c r="E69" s="0" t="str">
        <f aca="false">IF($A69="","",INDEX(CARTAO_COMPRAS!$H:$H,INT((ROW()-2)/20)+2)+MOD(ROW()-2,20))</f>
        <v/>
      </c>
      <c r="F69" s="0" t="str">
        <f aca="false">IF($A69="","",INDEX(CARTAO_COMPRAS!$G:$G,INT((ROW()-2)/20)+2))</f>
        <v/>
      </c>
      <c r="G69" s="5" t="str">
        <f aca="false">IF($A69="","",INDEX(CARTAO_COMPRAS!$I:$I,INT((ROW()-2)/20)+2))</f>
        <v/>
      </c>
      <c r="H69" s="4" t="str">
        <f aca="false">IF($A69="","",EDATE(INDEX(CARTAO_COMPRAS!$J:$J,INT((ROW()-2)/20)+2),MOD(ROW()-2,20)))</f>
        <v/>
      </c>
      <c r="I69" s="4" t="str">
        <f aca="false">IF($H69="","",$H69-WEEKDAY($H69,2)+1)</f>
        <v/>
      </c>
      <c r="J69" s="4" t="str">
        <f aca="false">IF($I69="","",$I69+6)</f>
        <v/>
      </c>
      <c r="K69" s="6" t="str">
        <f aca="false">IF($H69="","",DATE(YEAR($H69),MONTH($H69),1))</f>
        <v/>
      </c>
      <c r="L69" s="0" t="str">
        <f aca="false">IF($A69="","",INDEX(CARTAO_COMPRAS!$K:$K,INT((ROW()-2)/20)+2))</f>
        <v/>
      </c>
      <c r="M69" s="0" t="str">
        <f aca="false">IF($A69="","","Compra no cartão")</f>
        <v/>
      </c>
    </row>
    <row r="70" customFormat="false" ht="13.5" hidden="false" customHeight="false" outlineLevel="0" collapsed="false">
      <c r="A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" s="0" t="str">
        <f aca="false">IF($A70="","",INDEX(CARTAO_COMPRAS!$C:$C,INT((ROW()-2)/20)+2))</f>
        <v/>
      </c>
      <c r="C70" s="0" t="str">
        <f aca="false">IF($A70="","",INDEX(CARTAO_COMPRAS!$D:$D,INT((ROW()-2)/20)+2))</f>
        <v/>
      </c>
      <c r="D70" s="0" t="str">
        <f aca="false">IF($A70="","",INDEX(CARTAO_COMPRAS!$E:$E,INT((ROW()-2)/20)+2))</f>
        <v/>
      </c>
      <c r="E70" s="0" t="str">
        <f aca="false">IF($A70="","",INDEX(CARTAO_COMPRAS!$H:$H,INT((ROW()-2)/20)+2)+MOD(ROW()-2,20))</f>
        <v/>
      </c>
      <c r="F70" s="0" t="str">
        <f aca="false">IF($A70="","",INDEX(CARTAO_COMPRAS!$G:$G,INT((ROW()-2)/20)+2))</f>
        <v/>
      </c>
      <c r="G70" s="5" t="str">
        <f aca="false">IF($A70="","",INDEX(CARTAO_COMPRAS!$I:$I,INT((ROW()-2)/20)+2))</f>
        <v/>
      </c>
      <c r="H70" s="4" t="str">
        <f aca="false">IF($A70="","",EDATE(INDEX(CARTAO_COMPRAS!$J:$J,INT((ROW()-2)/20)+2),MOD(ROW()-2,20)))</f>
        <v/>
      </c>
      <c r="I70" s="4" t="str">
        <f aca="false">IF($H70="","",$H70-WEEKDAY($H70,2)+1)</f>
        <v/>
      </c>
      <c r="J70" s="4" t="str">
        <f aca="false">IF($I70="","",$I70+6)</f>
        <v/>
      </c>
      <c r="K70" s="6" t="str">
        <f aca="false">IF($H70="","",DATE(YEAR($H70),MONTH($H70),1))</f>
        <v/>
      </c>
      <c r="L70" s="0" t="str">
        <f aca="false">IF($A70="","",INDEX(CARTAO_COMPRAS!$K:$K,INT((ROW()-2)/20)+2))</f>
        <v/>
      </c>
      <c r="M70" s="0" t="str">
        <f aca="false">IF($A70="","","Compra no cartão")</f>
        <v/>
      </c>
    </row>
    <row r="71" customFormat="false" ht="13.5" hidden="false" customHeight="false" outlineLevel="0" collapsed="false">
      <c r="A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" s="0" t="str">
        <f aca="false">IF($A71="","",INDEX(CARTAO_COMPRAS!$C:$C,INT((ROW()-2)/20)+2))</f>
        <v/>
      </c>
      <c r="C71" s="0" t="str">
        <f aca="false">IF($A71="","",INDEX(CARTAO_COMPRAS!$D:$D,INT((ROW()-2)/20)+2))</f>
        <v/>
      </c>
      <c r="D71" s="0" t="str">
        <f aca="false">IF($A71="","",INDEX(CARTAO_COMPRAS!$E:$E,INT((ROW()-2)/20)+2))</f>
        <v/>
      </c>
      <c r="E71" s="0" t="str">
        <f aca="false">IF($A71="","",INDEX(CARTAO_COMPRAS!$H:$H,INT((ROW()-2)/20)+2)+MOD(ROW()-2,20))</f>
        <v/>
      </c>
      <c r="F71" s="0" t="str">
        <f aca="false">IF($A71="","",INDEX(CARTAO_COMPRAS!$G:$G,INT((ROW()-2)/20)+2))</f>
        <v/>
      </c>
      <c r="G71" s="5" t="str">
        <f aca="false">IF($A71="","",INDEX(CARTAO_COMPRAS!$I:$I,INT((ROW()-2)/20)+2))</f>
        <v/>
      </c>
      <c r="H71" s="4" t="str">
        <f aca="false">IF($A71="","",EDATE(INDEX(CARTAO_COMPRAS!$J:$J,INT((ROW()-2)/20)+2),MOD(ROW()-2,20)))</f>
        <v/>
      </c>
      <c r="I71" s="4" t="str">
        <f aca="false">IF($H71="","",$H71-WEEKDAY($H71,2)+1)</f>
        <v/>
      </c>
      <c r="J71" s="4" t="str">
        <f aca="false">IF($I71="","",$I71+6)</f>
        <v/>
      </c>
      <c r="K71" s="6" t="str">
        <f aca="false">IF($H71="","",DATE(YEAR($H71),MONTH($H71),1))</f>
        <v/>
      </c>
      <c r="L71" s="0" t="str">
        <f aca="false">IF($A71="","",INDEX(CARTAO_COMPRAS!$K:$K,INT((ROW()-2)/20)+2))</f>
        <v/>
      </c>
      <c r="M71" s="0" t="str">
        <f aca="false">IF($A71="","","Compra no cartão")</f>
        <v/>
      </c>
    </row>
    <row r="72" customFormat="false" ht="13.5" hidden="false" customHeight="false" outlineLevel="0" collapsed="false">
      <c r="A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" s="0" t="str">
        <f aca="false">IF($A72="","",INDEX(CARTAO_COMPRAS!$C:$C,INT((ROW()-2)/20)+2))</f>
        <v/>
      </c>
      <c r="C72" s="0" t="str">
        <f aca="false">IF($A72="","",INDEX(CARTAO_COMPRAS!$D:$D,INT((ROW()-2)/20)+2))</f>
        <v/>
      </c>
      <c r="D72" s="0" t="str">
        <f aca="false">IF($A72="","",INDEX(CARTAO_COMPRAS!$E:$E,INT((ROW()-2)/20)+2))</f>
        <v/>
      </c>
      <c r="E72" s="0" t="str">
        <f aca="false">IF($A72="","",INDEX(CARTAO_COMPRAS!$H:$H,INT((ROW()-2)/20)+2)+MOD(ROW()-2,20))</f>
        <v/>
      </c>
      <c r="F72" s="0" t="str">
        <f aca="false">IF($A72="","",INDEX(CARTAO_COMPRAS!$G:$G,INT((ROW()-2)/20)+2))</f>
        <v/>
      </c>
      <c r="G72" s="5" t="str">
        <f aca="false">IF($A72="","",INDEX(CARTAO_COMPRAS!$I:$I,INT((ROW()-2)/20)+2))</f>
        <v/>
      </c>
      <c r="H72" s="4" t="str">
        <f aca="false">IF($A72="","",EDATE(INDEX(CARTAO_COMPRAS!$J:$J,INT((ROW()-2)/20)+2),MOD(ROW()-2,20)))</f>
        <v/>
      </c>
      <c r="I72" s="4" t="str">
        <f aca="false">IF($H72="","",$H72-WEEKDAY($H72,2)+1)</f>
        <v/>
      </c>
      <c r="J72" s="4" t="str">
        <f aca="false">IF($I72="","",$I72+6)</f>
        <v/>
      </c>
      <c r="K72" s="6" t="str">
        <f aca="false">IF($H72="","",DATE(YEAR($H72),MONTH($H72),1))</f>
        <v/>
      </c>
      <c r="L72" s="0" t="str">
        <f aca="false">IF($A72="","",INDEX(CARTAO_COMPRAS!$K:$K,INT((ROW()-2)/20)+2))</f>
        <v/>
      </c>
      <c r="M72" s="0" t="str">
        <f aca="false">IF($A72="","","Compra no cartão")</f>
        <v/>
      </c>
    </row>
    <row r="73" customFormat="false" ht="13.5" hidden="false" customHeight="false" outlineLevel="0" collapsed="false">
      <c r="A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" s="0" t="str">
        <f aca="false">IF($A73="","",INDEX(CARTAO_COMPRAS!$C:$C,INT((ROW()-2)/20)+2))</f>
        <v/>
      </c>
      <c r="C73" s="0" t="str">
        <f aca="false">IF($A73="","",INDEX(CARTAO_COMPRAS!$D:$D,INT((ROW()-2)/20)+2))</f>
        <v/>
      </c>
      <c r="D73" s="0" t="str">
        <f aca="false">IF($A73="","",INDEX(CARTAO_COMPRAS!$E:$E,INT((ROW()-2)/20)+2))</f>
        <v/>
      </c>
      <c r="E73" s="0" t="str">
        <f aca="false">IF($A73="","",INDEX(CARTAO_COMPRAS!$H:$H,INT((ROW()-2)/20)+2)+MOD(ROW()-2,20))</f>
        <v/>
      </c>
      <c r="F73" s="0" t="str">
        <f aca="false">IF($A73="","",INDEX(CARTAO_COMPRAS!$G:$G,INT((ROW()-2)/20)+2))</f>
        <v/>
      </c>
      <c r="G73" s="5" t="str">
        <f aca="false">IF($A73="","",INDEX(CARTAO_COMPRAS!$I:$I,INT((ROW()-2)/20)+2))</f>
        <v/>
      </c>
      <c r="H73" s="4" t="str">
        <f aca="false">IF($A73="","",EDATE(INDEX(CARTAO_COMPRAS!$J:$J,INT((ROW()-2)/20)+2),MOD(ROW()-2,20)))</f>
        <v/>
      </c>
      <c r="I73" s="4" t="str">
        <f aca="false">IF($H73="","",$H73-WEEKDAY($H73,2)+1)</f>
        <v/>
      </c>
      <c r="J73" s="4" t="str">
        <f aca="false">IF($I73="","",$I73+6)</f>
        <v/>
      </c>
      <c r="K73" s="6" t="str">
        <f aca="false">IF($H73="","",DATE(YEAR($H73),MONTH($H73),1))</f>
        <v/>
      </c>
      <c r="L73" s="0" t="str">
        <f aca="false">IF($A73="","",INDEX(CARTAO_COMPRAS!$K:$K,INT((ROW()-2)/20)+2))</f>
        <v/>
      </c>
      <c r="M73" s="0" t="str">
        <f aca="false">IF($A73="","","Compra no cartão")</f>
        <v/>
      </c>
    </row>
    <row r="74" customFormat="false" ht="13.5" hidden="false" customHeight="false" outlineLevel="0" collapsed="false">
      <c r="A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" s="0" t="str">
        <f aca="false">IF($A74="","",INDEX(CARTAO_COMPRAS!$C:$C,INT((ROW()-2)/20)+2))</f>
        <v/>
      </c>
      <c r="C74" s="0" t="str">
        <f aca="false">IF($A74="","",INDEX(CARTAO_COMPRAS!$D:$D,INT((ROW()-2)/20)+2))</f>
        <v/>
      </c>
      <c r="D74" s="0" t="str">
        <f aca="false">IF($A74="","",INDEX(CARTAO_COMPRAS!$E:$E,INT((ROW()-2)/20)+2))</f>
        <v/>
      </c>
      <c r="E74" s="0" t="str">
        <f aca="false">IF($A74="","",INDEX(CARTAO_COMPRAS!$H:$H,INT((ROW()-2)/20)+2)+MOD(ROW()-2,20))</f>
        <v/>
      </c>
      <c r="F74" s="0" t="str">
        <f aca="false">IF($A74="","",INDEX(CARTAO_COMPRAS!$G:$G,INT((ROW()-2)/20)+2))</f>
        <v/>
      </c>
      <c r="G74" s="5" t="str">
        <f aca="false">IF($A74="","",INDEX(CARTAO_COMPRAS!$I:$I,INT((ROW()-2)/20)+2))</f>
        <v/>
      </c>
      <c r="H74" s="4" t="str">
        <f aca="false">IF($A74="","",EDATE(INDEX(CARTAO_COMPRAS!$J:$J,INT((ROW()-2)/20)+2),MOD(ROW()-2,20)))</f>
        <v/>
      </c>
      <c r="I74" s="4" t="str">
        <f aca="false">IF($H74="","",$H74-WEEKDAY($H74,2)+1)</f>
        <v/>
      </c>
      <c r="J74" s="4" t="str">
        <f aca="false">IF($I74="","",$I74+6)</f>
        <v/>
      </c>
      <c r="K74" s="6" t="str">
        <f aca="false">IF($H74="","",DATE(YEAR($H74),MONTH($H74),1))</f>
        <v/>
      </c>
      <c r="L74" s="0" t="str">
        <f aca="false">IF($A74="","",INDEX(CARTAO_COMPRAS!$K:$K,INT((ROW()-2)/20)+2))</f>
        <v/>
      </c>
      <c r="M74" s="0" t="str">
        <f aca="false">IF($A74="","","Compra no cartão")</f>
        <v/>
      </c>
    </row>
    <row r="75" customFormat="false" ht="13.5" hidden="false" customHeight="false" outlineLevel="0" collapsed="false">
      <c r="A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" s="0" t="str">
        <f aca="false">IF($A75="","",INDEX(CARTAO_COMPRAS!$C:$C,INT((ROW()-2)/20)+2))</f>
        <v/>
      </c>
      <c r="C75" s="0" t="str">
        <f aca="false">IF($A75="","",INDEX(CARTAO_COMPRAS!$D:$D,INT((ROW()-2)/20)+2))</f>
        <v/>
      </c>
      <c r="D75" s="0" t="str">
        <f aca="false">IF($A75="","",INDEX(CARTAO_COMPRAS!$E:$E,INT((ROW()-2)/20)+2))</f>
        <v/>
      </c>
      <c r="E75" s="0" t="str">
        <f aca="false">IF($A75="","",INDEX(CARTAO_COMPRAS!$H:$H,INT((ROW()-2)/20)+2)+MOD(ROW()-2,20))</f>
        <v/>
      </c>
      <c r="F75" s="0" t="str">
        <f aca="false">IF($A75="","",INDEX(CARTAO_COMPRAS!$G:$G,INT((ROW()-2)/20)+2))</f>
        <v/>
      </c>
      <c r="G75" s="5" t="str">
        <f aca="false">IF($A75="","",INDEX(CARTAO_COMPRAS!$I:$I,INT((ROW()-2)/20)+2))</f>
        <v/>
      </c>
      <c r="H75" s="4" t="str">
        <f aca="false">IF($A75="","",EDATE(INDEX(CARTAO_COMPRAS!$J:$J,INT((ROW()-2)/20)+2),MOD(ROW()-2,20)))</f>
        <v/>
      </c>
      <c r="I75" s="4" t="str">
        <f aca="false">IF($H75="","",$H75-WEEKDAY($H75,2)+1)</f>
        <v/>
      </c>
      <c r="J75" s="4" t="str">
        <f aca="false">IF($I75="","",$I75+6)</f>
        <v/>
      </c>
      <c r="K75" s="6" t="str">
        <f aca="false">IF($H75="","",DATE(YEAR($H75),MONTH($H75),1))</f>
        <v/>
      </c>
      <c r="L75" s="0" t="str">
        <f aca="false">IF($A75="","",INDEX(CARTAO_COMPRAS!$K:$K,INT((ROW()-2)/20)+2))</f>
        <v/>
      </c>
      <c r="M75" s="0" t="str">
        <f aca="false">IF($A75="","","Compra no cartão")</f>
        <v/>
      </c>
    </row>
    <row r="76" customFormat="false" ht="13.5" hidden="false" customHeight="false" outlineLevel="0" collapsed="false">
      <c r="A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" s="0" t="str">
        <f aca="false">IF($A76="","",INDEX(CARTAO_COMPRAS!$C:$C,INT((ROW()-2)/20)+2))</f>
        <v/>
      </c>
      <c r="C76" s="0" t="str">
        <f aca="false">IF($A76="","",INDEX(CARTAO_COMPRAS!$D:$D,INT((ROW()-2)/20)+2))</f>
        <v/>
      </c>
      <c r="D76" s="0" t="str">
        <f aca="false">IF($A76="","",INDEX(CARTAO_COMPRAS!$E:$E,INT((ROW()-2)/20)+2))</f>
        <v/>
      </c>
      <c r="E76" s="0" t="str">
        <f aca="false">IF($A76="","",INDEX(CARTAO_COMPRAS!$H:$H,INT((ROW()-2)/20)+2)+MOD(ROW()-2,20))</f>
        <v/>
      </c>
      <c r="F76" s="0" t="str">
        <f aca="false">IF($A76="","",INDEX(CARTAO_COMPRAS!$G:$G,INT((ROW()-2)/20)+2))</f>
        <v/>
      </c>
      <c r="G76" s="5" t="str">
        <f aca="false">IF($A76="","",INDEX(CARTAO_COMPRAS!$I:$I,INT((ROW()-2)/20)+2))</f>
        <v/>
      </c>
      <c r="H76" s="4" t="str">
        <f aca="false">IF($A76="","",EDATE(INDEX(CARTAO_COMPRAS!$J:$J,INT((ROW()-2)/20)+2),MOD(ROW()-2,20)))</f>
        <v/>
      </c>
      <c r="I76" s="4" t="str">
        <f aca="false">IF($H76="","",$H76-WEEKDAY($H76,2)+1)</f>
        <v/>
      </c>
      <c r="J76" s="4" t="str">
        <f aca="false">IF($I76="","",$I76+6)</f>
        <v/>
      </c>
      <c r="K76" s="6" t="str">
        <f aca="false">IF($H76="","",DATE(YEAR($H76),MONTH($H76),1))</f>
        <v/>
      </c>
      <c r="L76" s="0" t="str">
        <f aca="false">IF($A76="","",INDEX(CARTAO_COMPRAS!$K:$K,INT((ROW()-2)/20)+2))</f>
        <v/>
      </c>
      <c r="M76" s="0" t="str">
        <f aca="false">IF($A76="","","Compra no cartão")</f>
        <v/>
      </c>
    </row>
    <row r="77" customFormat="false" ht="13.5" hidden="false" customHeight="false" outlineLevel="0" collapsed="false">
      <c r="A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" s="0" t="str">
        <f aca="false">IF($A77="","",INDEX(CARTAO_COMPRAS!$C:$C,INT((ROW()-2)/20)+2))</f>
        <v/>
      </c>
      <c r="C77" s="0" t="str">
        <f aca="false">IF($A77="","",INDEX(CARTAO_COMPRAS!$D:$D,INT((ROW()-2)/20)+2))</f>
        <v/>
      </c>
      <c r="D77" s="0" t="str">
        <f aca="false">IF($A77="","",INDEX(CARTAO_COMPRAS!$E:$E,INT((ROW()-2)/20)+2))</f>
        <v/>
      </c>
      <c r="E77" s="0" t="str">
        <f aca="false">IF($A77="","",INDEX(CARTAO_COMPRAS!$H:$H,INT((ROW()-2)/20)+2)+MOD(ROW()-2,20))</f>
        <v/>
      </c>
      <c r="F77" s="0" t="str">
        <f aca="false">IF($A77="","",INDEX(CARTAO_COMPRAS!$G:$G,INT((ROW()-2)/20)+2))</f>
        <v/>
      </c>
      <c r="G77" s="5" t="str">
        <f aca="false">IF($A77="","",INDEX(CARTAO_COMPRAS!$I:$I,INT((ROW()-2)/20)+2))</f>
        <v/>
      </c>
      <c r="H77" s="4" t="str">
        <f aca="false">IF($A77="","",EDATE(INDEX(CARTAO_COMPRAS!$J:$J,INT((ROW()-2)/20)+2),MOD(ROW()-2,20)))</f>
        <v/>
      </c>
      <c r="I77" s="4" t="str">
        <f aca="false">IF($H77="","",$H77-WEEKDAY($H77,2)+1)</f>
        <v/>
      </c>
      <c r="J77" s="4" t="str">
        <f aca="false">IF($I77="","",$I77+6)</f>
        <v/>
      </c>
      <c r="K77" s="6" t="str">
        <f aca="false">IF($H77="","",DATE(YEAR($H77),MONTH($H77),1))</f>
        <v/>
      </c>
      <c r="L77" s="0" t="str">
        <f aca="false">IF($A77="","",INDEX(CARTAO_COMPRAS!$K:$K,INT((ROW()-2)/20)+2))</f>
        <v/>
      </c>
      <c r="M77" s="0" t="str">
        <f aca="false">IF($A77="","","Compra no cartão")</f>
        <v/>
      </c>
    </row>
    <row r="78" customFormat="false" ht="13.5" hidden="false" customHeight="false" outlineLevel="0" collapsed="false">
      <c r="A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" s="0" t="str">
        <f aca="false">IF($A78="","",INDEX(CARTAO_COMPRAS!$C:$C,INT((ROW()-2)/20)+2))</f>
        <v/>
      </c>
      <c r="C78" s="0" t="str">
        <f aca="false">IF($A78="","",INDEX(CARTAO_COMPRAS!$D:$D,INT((ROW()-2)/20)+2))</f>
        <v/>
      </c>
      <c r="D78" s="0" t="str">
        <f aca="false">IF($A78="","",INDEX(CARTAO_COMPRAS!$E:$E,INT((ROW()-2)/20)+2))</f>
        <v/>
      </c>
      <c r="E78" s="0" t="str">
        <f aca="false">IF($A78="","",INDEX(CARTAO_COMPRAS!$H:$H,INT((ROW()-2)/20)+2)+MOD(ROW()-2,20))</f>
        <v/>
      </c>
      <c r="F78" s="0" t="str">
        <f aca="false">IF($A78="","",INDEX(CARTAO_COMPRAS!$G:$G,INT((ROW()-2)/20)+2))</f>
        <v/>
      </c>
      <c r="G78" s="5" t="str">
        <f aca="false">IF($A78="","",INDEX(CARTAO_COMPRAS!$I:$I,INT((ROW()-2)/20)+2))</f>
        <v/>
      </c>
      <c r="H78" s="4" t="str">
        <f aca="false">IF($A78="","",EDATE(INDEX(CARTAO_COMPRAS!$J:$J,INT((ROW()-2)/20)+2),MOD(ROW()-2,20)))</f>
        <v/>
      </c>
      <c r="I78" s="4" t="str">
        <f aca="false">IF($H78="","",$H78-WEEKDAY($H78,2)+1)</f>
        <v/>
      </c>
      <c r="J78" s="4" t="str">
        <f aca="false">IF($I78="","",$I78+6)</f>
        <v/>
      </c>
      <c r="K78" s="6" t="str">
        <f aca="false">IF($H78="","",DATE(YEAR($H78),MONTH($H78),1))</f>
        <v/>
      </c>
      <c r="L78" s="0" t="str">
        <f aca="false">IF($A78="","",INDEX(CARTAO_COMPRAS!$K:$K,INT((ROW()-2)/20)+2))</f>
        <v/>
      </c>
      <c r="M78" s="0" t="str">
        <f aca="false">IF($A78="","","Compra no cartão")</f>
        <v/>
      </c>
    </row>
    <row r="79" customFormat="false" ht="13.5" hidden="false" customHeight="false" outlineLevel="0" collapsed="false">
      <c r="A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" s="0" t="str">
        <f aca="false">IF($A79="","",INDEX(CARTAO_COMPRAS!$C:$C,INT((ROW()-2)/20)+2))</f>
        <v/>
      </c>
      <c r="C79" s="0" t="str">
        <f aca="false">IF($A79="","",INDEX(CARTAO_COMPRAS!$D:$D,INT((ROW()-2)/20)+2))</f>
        <v/>
      </c>
      <c r="D79" s="0" t="str">
        <f aca="false">IF($A79="","",INDEX(CARTAO_COMPRAS!$E:$E,INT((ROW()-2)/20)+2))</f>
        <v/>
      </c>
      <c r="E79" s="0" t="str">
        <f aca="false">IF($A79="","",INDEX(CARTAO_COMPRAS!$H:$H,INT((ROW()-2)/20)+2)+MOD(ROW()-2,20))</f>
        <v/>
      </c>
      <c r="F79" s="0" t="str">
        <f aca="false">IF($A79="","",INDEX(CARTAO_COMPRAS!$G:$G,INT((ROW()-2)/20)+2))</f>
        <v/>
      </c>
      <c r="G79" s="5" t="str">
        <f aca="false">IF($A79="","",INDEX(CARTAO_COMPRAS!$I:$I,INT((ROW()-2)/20)+2))</f>
        <v/>
      </c>
      <c r="H79" s="4" t="str">
        <f aca="false">IF($A79="","",EDATE(INDEX(CARTAO_COMPRAS!$J:$J,INT((ROW()-2)/20)+2),MOD(ROW()-2,20)))</f>
        <v/>
      </c>
      <c r="I79" s="4" t="str">
        <f aca="false">IF($H79="","",$H79-WEEKDAY($H79,2)+1)</f>
        <v/>
      </c>
      <c r="J79" s="4" t="str">
        <f aca="false">IF($I79="","",$I79+6)</f>
        <v/>
      </c>
      <c r="K79" s="6" t="str">
        <f aca="false">IF($H79="","",DATE(YEAR($H79),MONTH($H79),1))</f>
        <v/>
      </c>
      <c r="L79" s="0" t="str">
        <f aca="false">IF($A79="","",INDEX(CARTAO_COMPRAS!$K:$K,INT((ROW()-2)/20)+2))</f>
        <v/>
      </c>
      <c r="M79" s="0" t="str">
        <f aca="false">IF($A79="","","Compra no cartão")</f>
        <v/>
      </c>
    </row>
    <row r="80" customFormat="false" ht="13.5" hidden="false" customHeight="false" outlineLevel="0" collapsed="false">
      <c r="A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" s="0" t="str">
        <f aca="false">IF($A80="","",INDEX(CARTAO_COMPRAS!$C:$C,INT((ROW()-2)/20)+2))</f>
        <v/>
      </c>
      <c r="C80" s="0" t="str">
        <f aca="false">IF($A80="","",INDEX(CARTAO_COMPRAS!$D:$D,INT((ROW()-2)/20)+2))</f>
        <v/>
      </c>
      <c r="D80" s="0" t="str">
        <f aca="false">IF($A80="","",INDEX(CARTAO_COMPRAS!$E:$E,INT((ROW()-2)/20)+2))</f>
        <v/>
      </c>
      <c r="E80" s="0" t="str">
        <f aca="false">IF($A80="","",INDEX(CARTAO_COMPRAS!$H:$H,INT((ROW()-2)/20)+2)+MOD(ROW()-2,20))</f>
        <v/>
      </c>
      <c r="F80" s="0" t="str">
        <f aca="false">IF($A80="","",INDEX(CARTAO_COMPRAS!$G:$G,INT((ROW()-2)/20)+2))</f>
        <v/>
      </c>
      <c r="G80" s="5" t="str">
        <f aca="false">IF($A80="","",INDEX(CARTAO_COMPRAS!$I:$I,INT((ROW()-2)/20)+2))</f>
        <v/>
      </c>
      <c r="H80" s="4" t="str">
        <f aca="false">IF($A80="","",EDATE(INDEX(CARTAO_COMPRAS!$J:$J,INT((ROW()-2)/20)+2),MOD(ROW()-2,20)))</f>
        <v/>
      </c>
      <c r="I80" s="4" t="str">
        <f aca="false">IF($H80="","",$H80-WEEKDAY($H80,2)+1)</f>
        <v/>
      </c>
      <c r="J80" s="4" t="str">
        <f aca="false">IF($I80="","",$I80+6)</f>
        <v/>
      </c>
      <c r="K80" s="6" t="str">
        <f aca="false">IF($H80="","",DATE(YEAR($H80),MONTH($H80),1))</f>
        <v/>
      </c>
      <c r="L80" s="0" t="str">
        <f aca="false">IF($A80="","",INDEX(CARTAO_COMPRAS!$K:$K,INT((ROW()-2)/20)+2))</f>
        <v/>
      </c>
      <c r="M80" s="0" t="str">
        <f aca="false">IF($A80="","","Compra no cartão")</f>
        <v/>
      </c>
    </row>
    <row r="81" customFormat="false" ht="13.5" hidden="false" customHeight="false" outlineLevel="0" collapsed="false">
      <c r="A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" s="0" t="str">
        <f aca="false">IF($A81="","",INDEX(CARTAO_COMPRAS!$C:$C,INT((ROW()-2)/20)+2))</f>
        <v/>
      </c>
      <c r="C81" s="0" t="str">
        <f aca="false">IF($A81="","",INDEX(CARTAO_COMPRAS!$D:$D,INT((ROW()-2)/20)+2))</f>
        <v/>
      </c>
      <c r="D81" s="0" t="str">
        <f aca="false">IF($A81="","",INDEX(CARTAO_COMPRAS!$E:$E,INT((ROW()-2)/20)+2))</f>
        <v/>
      </c>
      <c r="E81" s="0" t="str">
        <f aca="false">IF($A81="","",INDEX(CARTAO_COMPRAS!$H:$H,INT((ROW()-2)/20)+2)+MOD(ROW()-2,20))</f>
        <v/>
      </c>
      <c r="F81" s="0" t="str">
        <f aca="false">IF($A81="","",INDEX(CARTAO_COMPRAS!$G:$G,INT((ROW()-2)/20)+2))</f>
        <v/>
      </c>
      <c r="G81" s="5" t="str">
        <f aca="false">IF($A81="","",INDEX(CARTAO_COMPRAS!$I:$I,INT((ROW()-2)/20)+2))</f>
        <v/>
      </c>
      <c r="H81" s="4" t="str">
        <f aca="false">IF($A81="","",EDATE(INDEX(CARTAO_COMPRAS!$J:$J,INT((ROW()-2)/20)+2),MOD(ROW()-2,20)))</f>
        <v/>
      </c>
      <c r="I81" s="4" t="str">
        <f aca="false">IF($H81="","",$H81-WEEKDAY($H81,2)+1)</f>
        <v/>
      </c>
      <c r="J81" s="4" t="str">
        <f aca="false">IF($I81="","",$I81+6)</f>
        <v/>
      </c>
      <c r="K81" s="6" t="str">
        <f aca="false">IF($H81="","",DATE(YEAR($H81),MONTH($H81),1))</f>
        <v/>
      </c>
      <c r="L81" s="0" t="str">
        <f aca="false">IF($A81="","",INDEX(CARTAO_COMPRAS!$K:$K,INT((ROW()-2)/20)+2))</f>
        <v/>
      </c>
      <c r="M81" s="0" t="str">
        <f aca="false">IF($A81="","","Compra no cartão")</f>
        <v/>
      </c>
    </row>
    <row r="82" customFormat="false" ht="13.5" hidden="false" customHeight="false" outlineLevel="0" collapsed="false">
      <c r="A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</v>
      </c>
      <c r="B82" s="0" t="str">
        <f aca="false">IF($A82="","",INDEX(CARTAO_COMPRAS!$C:$C,INT((ROW()-2)/20)+2))</f>
        <v>Bradesco</v>
      </c>
      <c r="C82" s="0" t="str">
        <f aca="false">IF($A82="","",INDEX(CARTAO_COMPRAS!$D:$D,INT((ROW()-2)/20)+2))</f>
        <v>Swfit - Açougue</v>
      </c>
      <c r="D82" s="0" t="str">
        <f aca="false">IF($A82="","",INDEX(CARTAO_COMPRAS!$E:$E,INT((ROW()-2)/20)+2))</f>
        <v>Alimentação / Insumos</v>
      </c>
      <c r="E82" s="0" t="n">
        <f aca="false">IF($A82="","",INDEX(CARTAO_COMPRAS!$H:$H,INT((ROW()-2)/20)+2)+MOD(ROW()-2,20))</f>
        <v>4</v>
      </c>
      <c r="F82" s="0" t="n">
        <f aca="false">IF($A82="","",INDEX(CARTAO_COMPRAS!$G:$G,INT((ROW()-2)/20)+2))</f>
        <v>4</v>
      </c>
      <c r="G82" s="5" t="n">
        <f aca="false">IF($A82="","",INDEX(CARTAO_COMPRAS!$I:$I,INT((ROW()-2)/20)+2))</f>
        <v>167.63</v>
      </c>
      <c r="H82" s="4" t="n">
        <f aca="false">IF($A82="","",EDATE(INDEX(CARTAO_COMPRAS!$J:$J,INT((ROW()-2)/20)+2),MOD(ROW()-2,20)))</f>
        <v>46157</v>
      </c>
      <c r="I82" s="4" t="n">
        <f aca="false">IF($H82="","",$H82-WEEKDAY($H82,2)+1)</f>
        <v>46153</v>
      </c>
      <c r="J82" s="4" t="n">
        <f aca="false">IF($I82="","",$I82+6)</f>
        <v>46159</v>
      </c>
      <c r="K82" s="6" t="n">
        <f aca="false">IF($H82="","",DATE(YEAR($H82),MONTH($H82),1))</f>
        <v>46143</v>
      </c>
      <c r="L82" s="0" t="str">
        <f aca="false">IF($A82="","",INDEX(CARTAO_COMPRAS!$K:$K,INT((ROW()-2)/20)+2))</f>
        <v>Pago</v>
      </c>
      <c r="M82" s="0" t="str">
        <f aca="false">IF($A82="","","Compra no cartão")</f>
        <v>Compra no cartão</v>
      </c>
    </row>
    <row r="83" customFormat="false" ht="13.5" hidden="false" customHeight="false" outlineLevel="0" collapsed="false">
      <c r="A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" s="0" t="str">
        <f aca="false">IF($A83="","",INDEX(CARTAO_COMPRAS!$C:$C,INT((ROW()-2)/20)+2))</f>
        <v/>
      </c>
      <c r="C83" s="0" t="str">
        <f aca="false">IF($A83="","",INDEX(CARTAO_COMPRAS!$D:$D,INT((ROW()-2)/20)+2))</f>
        <v/>
      </c>
      <c r="D83" s="0" t="str">
        <f aca="false">IF($A83="","",INDEX(CARTAO_COMPRAS!$E:$E,INT((ROW()-2)/20)+2))</f>
        <v/>
      </c>
      <c r="E83" s="0" t="str">
        <f aca="false">IF($A83="","",INDEX(CARTAO_COMPRAS!$H:$H,INT((ROW()-2)/20)+2)+MOD(ROW()-2,20))</f>
        <v/>
      </c>
      <c r="F83" s="0" t="str">
        <f aca="false">IF($A83="","",INDEX(CARTAO_COMPRAS!$G:$G,INT((ROW()-2)/20)+2))</f>
        <v/>
      </c>
      <c r="G83" s="5" t="str">
        <f aca="false">IF($A83="","",INDEX(CARTAO_COMPRAS!$I:$I,INT((ROW()-2)/20)+2))</f>
        <v/>
      </c>
      <c r="H83" s="4" t="str">
        <f aca="false">IF($A83="","",EDATE(INDEX(CARTAO_COMPRAS!$J:$J,INT((ROW()-2)/20)+2),MOD(ROW()-2,20)))</f>
        <v/>
      </c>
      <c r="I83" s="4" t="str">
        <f aca="false">IF($H83="","",$H83-WEEKDAY($H83,2)+1)</f>
        <v/>
      </c>
      <c r="J83" s="4" t="str">
        <f aca="false">IF($I83="","",$I83+6)</f>
        <v/>
      </c>
      <c r="K83" s="6" t="str">
        <f aca="false">IF($H83="","",DATE(YEAR($H83),MONTH($H83),1))</f>
        <v/>
      </c>
      <c r="L83" s="0" t="str">
        <f aca="false">IF($A83="","",INDEX(CARTAO_COMPRAS!$K:$K,INT((ROW()-2)/20)+2))</f>
        <v/>
      </c>
      <c r="M83" s="0" t="str">
        <f aca="false">IF($A83="","","Compra no cartão")</f>
        <v/>
      </c>
    </row>
    <row r="84" customFormat="false" ht="13.5" hidden="false" customHeight="false" outlineLevel="0" collapsed="false">
      <c r="A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" s="0" t="str">
        <f aca="false">IF($A84="","",INDEX(CARTAO_COMPRAS!$C:$C,INT((ROW()-2)/20)+2))</f>
        <v/>
      </c>
      <c r="C84" s="0" t="str">
        <f aca="false">IF($A84="","",INDEX(CARTAO_COMPRAS!$D:$D,INT((ROW()-2)/20)+2))</f>
        <v/>
      </c>
      <c r="D84" s="0" t="str">
        <f aca="false">IF($A84="","",INDEX(CARTAO_COMPRAS!$E:$E,INT((ROW()-2)/20)+2))</f>
        <v/>
      </c>
      <c r="E84" s="0" t="str">
        <f aca="false">IF($A84="","",INDEX(CARTAO_COMPRAS!$H:$H,INT((ROW()-2)/20)+2)+MOD(ROW()-2,20))</f>
        <v/>
      </c>
      <c r="F84" s="0" t="str">
        <f aca="false">IF($A84="","",INDEX(CARTAO_COMPRAS!$G:$G,INT((ROW()-2)/20)+2))</f>
        <v/>
      </c>
      <c r="G84" s="5" t="str">
        <f aca="false">IF($A84="","",INDEX(CARTAO_COMPRAS!$I:$I,INT((ROW()-2)/20)+2))</f>
        <v/>
      </c>
      <c r="H84" s="4" t="str">
        <f aca="false">IF($A84="","",EDATE(INDEX(CARTAO_COMPRAS!$J:$J,INT((ROW()-2)/20)+2),MOD(ROW()-2,20)))</f>
        <v/>
      </c>
      <c r="I84" s="4" t="str">
        <f aca="false">IF($H84="","",$H84-WEEKDAY($H84,2)+1)</f>
        <v/>
      </c>
      <c r="J84" s="4" t="str">
        <f aca="false">IF($I84="","",$I84+6)</f>
        <v/>
      </c>
      <c r="K84" s="6" t="str">
        <f aca="false">IF($H84="","",DATE(YEAR($H84),MONTH($H84),1))</f>
        <v/>
      </c>
      <c r="L84" s="0" t="str">
        <f aca="false">IF($A84="","",INDEX(CARTAO_COMPRAS!$K:$K,INT((ROW()-2)/20)+2))</f>
        <v/>
      </c>
      <c r="M84" s="0" t="str">
        <f aca="false">IF($A84="","","Compra no cartão")</f>
        <v/>
      </c>
    </row>
    <row r="85" customFormat="false" ht="13.5" hidden="false" customHeight="false" outlineLevel="0" collapsed="false">
      <c r="A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" s="0" t="str">
        <f aca="false">IF($A85="","",INDEX(CARTAO_COMPRAS!$C:$C,INT((ROW()-2)/20)+2))</f>
        <v/>
      </c>
      <c r="C85" s="0" t="str">
        <f aca="false">IF($A85="","",INDEX(CARTAO_COMPRAS!$D:$D,INT((ROW()-2)/20)+2))</f>
        <v/>
      </c>
      <c r="D85" s="0" t="str">
        <f aca="false">IF($A85="","",INDEX(CARTAO_COMPRAS!$E:$E,INT((ROW()-2)/20)+2))</f>
        <v/>
      </c>
      <c r="E85" s="0" t="str">
        <f aca="false">IF($A85="","",INDEX(CARTAO_COMPRAS!$H:$H,INT((ROW()-2)/20)+2)+MOD(ROW()-2,20))</f>
        <v/>
      </c>
      <c r="F85" s="0" t="str">
        <f aca="false">IF($A85="","",INDEX(CARTAO_COMPRAS!$G:$G,INT((ROW()-2)/20)+2))</f>
        <v/>
      </c>
      <c r="G85" s="5" t="str">
        <f aca="false">IF($A85="","",INDEX(CARTAO_COMPRAS!$I:$I,INT((ROW()-2)/20)+2))</f>
        <v/>
      </c>
      <c r="H85" s="4" t="str">
        <f aca="false">IF($A85="","",EDATE(INDEX(CARTAO_COMPRAS!$J:$J,INT((ROW()-2)/20)+2),MOD(ROW()-2,20)))</f>
        <v/>
      </c>
      <c r="I85" s="4" t="str">
        <f aca="false">IF($H85="","",$H85-WEEKDAY($H85,2)+1)</f>
        <v/>
      </c>
      <c r="J85" s="4" t="str">
        <f aca="false">IF($I85="","",$I85+6)</f>
        <v/>
      </c>
      <c r="K85" s="6" t="str">
        <f aca="false">IF($H85="","",DATE(YEAR($H85),MONTH($H85),1))</f>
        <v/>
      </c>
      <c r="L85" s="0" t="str">
        <f aca="false">IF($A85="","",INDEX(CARTAO_COMPRAS!$K:$K,INT((ROW()-2)/20)+2))</f>
        <v/>
      </c>
      <c r="M85" s="0" t="str">
        <f aca="false">IF($A85="","","Compra no cartão")</f>
        <v/>
      </c>
    </row>
    <row r="86" customFormat="false" ht="13.5" hidden="false" customHeight="false" outlineLevel="0" collapsed="false">
      <c r="A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" s="0" t="str">
        <f aca="false">IF($A86="","",INDEX(CARTAO_COMPRAS!$C:$C,INT((ROW()-2)/20)+2))</f>
        <v/>
      </c>
      <c r="C86" s="0" t="str">
        <f aca="false">IF($A86="","",INDEX(CARTAO_COMPRAS!$D:$D,INT((ROW()-2)/20)+2))</f>
        <v/>
      </c>
      <c r="D86" s="0" t="str">
        <f aca="false">IF($A86="","",INDEX(CARTAO_COMPRAS!$E:$E,INT((ROW()-2)/20)+2))</f>
        <v/>
      </c>
      <c r="E86" s="0" t="str">
        <f aca="false">IF($A86="","",INDEX(CARTAO_COMPRAS!$H:$H,INT((ROW()-2)/20)+2)+MOD(ROW()-2,20))</f>
        <v/>
      </c>
      <c r="F86" s="0" t="str">
        <f aca="false">IF($A86="","",INDEX(CARTAO_COMPRAS!$G:$G,INT((ROW()-2)/20)+2))</f>
        <v/>
      </c>
      <c r="G86" s="5" t="str">
        <f aca="false">IF($A86="","",INDEX(CARTAO_COMPRAS!$I:$I,INT((ROW()-2)/20)+2))</f>
        <v/>
      </c>
      <c r="H86" s="4" t="str">
        <f aca="false">IF($A86="","",EDATE(INDEX(CARTAO_COMPRAS!$J:$J,INT((ROW()-2)/20)+2),MOD(ROW()-2,20)))</f>
        <v/>
      </c>
      <c r="I86" s="4" t="str">
        <f aca="false">IF($H86="","",$H86-WEEKDAY($H86,2)+1)</f>
        <v/>
      </c>
      <c r="J86" s="4" t="str">
        <f aca="false">IF($I86="","",$I86+6)</f>
        <v/>
      </c>
      <c r="K86" s="6" t="str">
        <f aca="false">IF($H86="","",DATE(YEAR($H86),MONTH($H86),1))</f>
        <v/>
      </c>
      <c r="L86" s="0" t="str">
        <f aca="false">IF($A86="","",INDEX(CARTAO_COMPRAS!$K:$K,INT((ROW()-2)/20)+2))</f>
        <v/>
      </c>
      <c r="M86" s="0" t="str">
        <f aca="false">IF($A86="","","Compra no cartão")</f>
        <v/>
      </c>
    </row>
    <row r="87" customFormat="false" ht="13.5" hidden="false" customHeight="false" outlineLevel="0" collapsed="false">
      <c r="A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" s="0" t="str">
        <f aca="false">IF($A87="","",INDEX(CARTAO_COMPRAS!$C:$C,INT((ROW()-2)/20)+2))</f>
        <v/>
      </c>
      <c r="C87" s="0" t="str">
        <f aca="false">IF($A87="","",INDEX(CARTAO_COMPRAS!$D:$D,INT((ROW()-2)/20)+2))</f>
        <v/>
      </c>
      <c r="D87" s="0" t="str">
        <f aca="false">IF($A87="","",INDEX(CARTAO_COMPRAS!$E:$E,INT((ROW()-2)/20)+2))</f>
        <v/>
      </c>
      <c r="E87" s="0" t="str">
        <f aca="false">IF($A87="","",INDEX(CARTAO_COMPRAS!$H:$H,INT((ROW()-2)/20)+2)+MOD(ROW()-2,20))</f>
        <v/>
      </c>
      <c r="F87" s="0" t="str">
        <f aca="false">IF($A87="","",INDEX(CARTAO_COMPRAS!$G:$G,INT((ROW()-2)/20)+2))</f>
        <v/>
      </c>
      <c r="G87" s="5" t="str">
        <f aca="false">IF($A87="","",INDEX(CARTAO_COMPRAS!$I:$I,INT((ROW()-2)/20)+2))</f>
        <v/>
      </c>
      <c r="H87" s="4" t="str">
        <f aca="false">IF($A87="","",EDATE(INDEX(CARTAO_COMPRAS!$J:$J,INT((ROW()-2)/20)+2),MOD(ROW()-2,20)))</f>
        <v/>
      </c>
      <c r="I87" s="4" t="str">
        <f aca="false">IF($H87="","",$H87-WEEKDAY($H87,2)+1)</f>
        <v/>
      </c>
      <c r="J87" s="4" t="str">
        <f aca="false">IF($I87="","",$I87+6)</f>
        <v/>
      </c>
      <c r="K87" s="6" t="str">
        <f aca="false">IF($H87="","",DATE(YEAR($H87),MONTH($H87),1))</f>
        <v/>
      </c>
      <c r="L87" s="0" t="str">
        <f aca="false">IF($A87="","",INDEX(CARTAO_COMPRAS!$K:$K,INT((ROW()-2)/20)+2))</f>
        <v/>
      </c>
      <c r="M87" s="0" t="str">
        <f aca="false">IF($A87="","","Compra no cartão")</f>
        <v/>
      </c>
    </row>
    <row r="88" customFormat="false" ht="13.5" hidden="false" customHeight="false" outlineLevel="0" collapsed="false">
      <c r="A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" s="0" t="str">
        <f aca="false">IF($A88="","",INDEX(CARTAO_COMPRAS!$C:$C,INT((ROW()-2)/20)+2))</f>
        <v/>
      </c>
      <c r="C88" s="0" t="str">
        <f aca="false">IF($A88="","",INDEX(CARTAO_COMPRAS!$D:$D,INT((ROW()-2)/20)+2))</f>
        <v/>
      </c>
      <c r="D88" s="0" t="str">
        <f aca="false">IF($A88="","",INDEX(CARTAO_COMPRAS!$E:$E,INT((ROW()-2)/20)+2))</f>
        <v/>
      </c>
      <c r="E88" s="0" t="str">
        <f aca="false">IF($A88="","",INDEX(CARTAO_COMPRAS!$H:$H,INT((ROW()-2)/20)+2)+MOD(ROW()-2,20))</f>
        <v/>
      </c>
      <c r="F88" s="0" t="str">
        <f aca="false">IF($A88="","",INDEX(CARTAO_COMPRAS!$G:$G,INT((ROW()-2)/20)+2))</f>
        <v/>
      </c>
      <c r="G88" s="5" t="str">
        <f aca="false">IF($A88="","",INDEX(CARTAO_COMPRAS!$I:$I,INT((ROW()-2)/20)+2))</f>
        <v/>
      </c>
      <c r="H88" s="4" t="str">
        <f aca="false">IF($A88="","",EDATE(INDEX(CARTAO_COMPRAS!$J:$J,INT((ROW()-2)/20)+2),MOD(ROW()-2,20)))</f>
        <v/>
      </c>
      <c r="I88" s="4" t="str">
        <f aca="false">IF($H88="","",$H88-WEEKDAY($H88,2)+1)</f>
        <v/>
      </c>
      <c r="J88" s="4" t="str">
        <f aca="false">IF($I88="","",$I88+6)</f>
        <v/>
      </c>
      <c r="K88" s="6" t="str">
        <f aca="false">IF($H88="","",DATE(YEAR($H88),MONTH($H88),1))</f>
        <v/>
      </c>
      <c r="L88" s="0" t="str">
        <f aca="false">IF($A88="","",INDEX(CARTAO_COMPRAS!$K:$K,INT((ROW()-2)/20)+2))</f>
        <v/>
      </c>
      <c r="M88" s="0" t="str">
        <f aca="false">IF($A88="","","Compra no cartão")</f>
        <v/>
      </c>
    </row>
    <row r="89" customFormat="false" ht="13.5" hidden="false" customHeight="false" outlineLevel="0" collapsed="false">
      <c r="A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" s="0" t="str">
        <f aca="false">IF($A89="","",INDEX(CARTAO_COMPRAS!$C:$C,INT((ROW()-2)/20)+2))</f>
        <v/>
      </c>
      <c r="C89" s="0" t="str">
        <f aca="false">IF($A89="","",INDEX(CARTAO_COMPRAS!$D:$D,INT((ROW()-2)/20)+2))</f>
        <v/>
      </c>
      <c r="D89" s="0" t="str">
        <f aca="false">IF($A89="","",INDEX(CARTAO_COMPRAS!$E:$E,INT((ROW()-2)/20)+2))</f>
        <v/>
      </c>
      <c r="E89" s="0" t="str">
        <f aca="false">IF($A89="","",INDEX(CARTAO_COMPRAS!$H:$H,INT((ROW()-2)/20)+2)+MOD(ROW()-2,20))</f>
        <v/>
      </c>
      <c r="F89" s="0" t="str">
        <f aca="false">IF($A89="","",INDEX(CARTAO_COMPRAS!$G:$G,INT((ROW()-2)/20)+2))</f>
        <v/>
      </c>
      <c r="G89" s="5" t="str">
        <f aca="false">IF($A89="","",INDEX(CARTAO_COMPRAS!$I:$I,INT((ROW()-2)/20)+2))</f>
        <v/>
      </c>
      <c r="H89" s="4" t="str">
        <f aca="false">IF($A89="","",EDATE(INDEX(CARTAO_COMPRAS!$J:$J,INT((ROW()-2)/20)+2),MOD(ROW()-2,20)))</f>
        <v/>
      </c>
      <c r="I89" s="4" t="str">
        <f aca="false">IF($H89="","",$H89-WEEKDAY($H89,2)+1)</f>
        <v/>
      </c>
      <c r="J89" s="4" t="str">
        <f aca="false">IF($I89="","",$I89+6)</f>
        <v/>
      </c>
      <c r="K89" s="6" t="str">
        <f aca="false">IF($H89="","",DATE(YEAR($H89),MONTH($H89),1))</f>
        <v/>
      </c>
      <c r="L89" s="0" t="str">
        <f aca="false">IF($A89="","",INDEX(CARTAO_COMPRAS!$K:$K,INT((ROW()-2)/20)+2))</f>
        <v/>
      </c>
      <c r="M89" s="0" t="str">
        <f aca="false">IF($A89="","","Compra no cartão")</f>
        <v/>
      </c>
    </row>
    <row r="90" customFormat="false" ht="13.5" hidden="false" customHeight="false" outlineLevel="0" collapsed="false">
      <c r="A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" s="0" t="str">
        <f aca="false">IF($A90="","",INDEX(CARTAO_COMPRAS!$C:$C,INT((ROW()-2)/20)+2))</f>
        <v/>
      </c>
      <c r="C90" s="0" t="str">
        <f aca="false">IF($A90="","",INDEX(CARTAO_COMPRAS!$D:$D,INT((ROW()-2)/20)+2))</f>
        <v/>
      </c>
      <c r="D90" s="0" t="str">
        <f aca="false">IF($A90="","",INDEX(CARTAO_COMPRAS!$E:$E,INT((ROW()-2)/20)+2))</f>
        <v/>
      </c>
      <c r="E90" s="0" t="str">
        <f aca="false">IF($A90="","",INDEX(CARTAO_COMPRAS!$H:$H,INT((ROW()-2)/20)+2)+MOD(ROW()-2,20))</f>
        <v/>
      </c>
      <c r="F90" s="0" t="str">
        <f aca="false">IF($A90="","",INDEX(CARTAO_COMPRAS!$G:$G,INT((ROW()-2)/20)+2))</f>
        <v/>
      </c>
      <c r="G90" s="5" t="str">
        <f aca="false">IF($A90="","",INDEX(CARTAO_COMPRAS!$I:$I,INT((ROW()-2)/20)+2))</f>
        <v/>
      </c>
      <c r="H90" s="4" t="str">
        <f aca="false">IF($A90="","",EDATE(INDEX(CARTAO_COMPRAS!$J:$J,INT((ROW()-2)/20)+2),MOD(ROW()-2,20)))</f>
        <v/>
      </c>
      <c r="I90" s="4" t="str">
        <f aca="false">IF($H90="","",$H90-WEEKDAY($H90,2)+1)</f>
        <v/>
      </c>
      <c r="J90" s="4" t="str">
        <f aca="false">IF($I90="","",$I90+6)</f>
        <v/>
      </c>
      <c r="K90" s="6" t="str">
        <f aca="false">IF($H90="","",DATE(YEAR($H90),MONTH($H90),1))</f>
        <v/>
      </c>
      <c r="L90" s="0" t="str">
        <f aca="false">IF($A90="","",INDEX(CARTAO_COMPRAS!$K:$K,INT((ROW()-2)/20)+2))</f>
        <v/>
      </c>
      <c r="M90" s="0" t="str">
        <f aca="false">IF($A90="","","Compra no cartão")</f>
        <v/>
      </c>
    </row>
    <row r="91" customFormat="false" ht="13.5" hidden="false" customHeight="false" outlineLevel="0" collapsed="false">
      <c r="A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" s="0" t="str">
        <f aca="false">IF($A91="","",INDEX(CARTAO_COMPRAS!$C:$C,INT((ROW()-2)/20)+2))</f>
        <v/>
      </c>
      <c r="C91" s="0" t="str">
        <f aca="false">IF($A91="","",INDEX(CARTAO_COMPRAS!$D:$D,INT((ROW()-2)/20)+2))</f>
        <v/>
      </c>
      <c r="D91" s="0" t="str">
        <f aca="false">IF($A91="","",INDEX(CARTAO_COMPRAS!$E:$E,INT((ROW()-2)/20)+2))</f>
        <v/>
      </c>
      <c r="E91" s="0" t="str">
        <f aca="false">IF($A91="","",INDEX(CARTAO_COMPRAS!$H:$H,INT((ROW()-2)/20)+2)+MOD(ROW()-2,20))</f>
        <v/>
      </c>
      <c r="F91" s="0" t="str">
        <f aca="false">IF($A91="","",INDEX(CARTAO_COMPRAS!$G:$G,INT((ROW()-2)/20)+2))</f>
        <v/>
      </c>
      <c r="G91" s="5" t="str">
        <f aca="false">IF($A91="","",INDEX(CARTAO_COMPRAS!$I:$I,INT((ROW()-2)/20)+2))</f>
        <v/>
      </c>
      <c r="H91" s="4" t="str">
        <f aca="false">IF($A91="","",EDATE(INDEX(CARTAO_COMPRAS!$J:$J,INT((ROW()-2)/20)+2),MOD(ROW()-2,20)))</f>
        <v/>
      </c>
      <c r="I91" s="4" t="str">
        <f aca="false">IF($H91="","",$H91-WEEKDAY($H91,2)+1)</f>
        <v/>
      </c>
      <c r="J91" s="4" t="str">
        <f aca="false">IF($I91="","",$I91+6)</f>
        <v/>
      </c>
      <c r="K91" s="6" t="str">
        <f aca="false">IF($H91="","",DATE(YEAR($H91),MONTH($H91),1))</f>
        <v/>
      </c>
      <c r="L91" s="0" t="str">
        <f aca="false">IF($A91="","",INDEX(CARTAO_COMPRAS!$K:$K,INT((ROW()-2)/20)+2))</f>
        <v/>
      </c>
      <c r="M91" s="0" t="str">
        <f aca="false">IF($A91="","","Compra no cartão")</f>
        <v/>
      </c>
    </row>
    <row r="92" customFormat="false" ht="13.5" hidden="false" customHeight="false" outlineLevel="0" collapsed="false">
      <c r="A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" s="0" t="str">
        <f aca="false">IF($A92="","",INDEX(CARTAO_COMPRAS!$C:$C,INT((ROW()-2)/20)+2))</f>
        <v/>
      </c>
      <c r="C92" s="0" t="str">
        <f aca="false">IF($A92="","",INDEX(CARTAO_COMPRAS!$D:$D,INT((ROW()-2)/20)+2))</f>
        <v/>
      </c>
      <c r="D92" s="0" t="str">
        <f aca="false">IF($A92="","",INDEX(CARTAO_COMPRAS!$E:$E,INT((ROW()-2)/20)+2))</f>
        <v/>
      </c>
      <c r="E92" s="0" t="str">
        <f aca="false">IF($A92="","",INDEX(CARTAO_COMPRAS!$H:$H,INT((ROW()-2)/20)+2)+MOD(ROW()-2,20))</f>
        <v/>
      </c>
      <c r="F92" s="0" t="str">
        <f aca="false">IF($A92="","",INDEX(CARTAO_COMPRAS!$G:$G,INT((ROW()-2)/20)+2))</f>
        <v/>
      </c>
      <c r="G92" s="5" t="str">
        <f aca="false">IF($A92="","",INDEX(CARTAO_COMPRAS!$I:$I,INT((ROW()-2)/20)+2))</f>
        <v/>
      </c>
      <c r="H92" s="4" t="str">
        <f aca="false">IF($A92="","",EDATE(INDEX(CARTAO_COMPRAS!$J:$J,INT((ROW()-2)/20)+2),MOD(ROW()-2,20)))</f>
        <v/>
      </c>
      <c r="I92" s="4" t="str">
        <f aca="false">IF($H92="","",$H92-WEEKDAY($H92,2)+1)</f>
        <v/>
      </c>
      <c r="J92" s="4" t="str">
        <f aca="false">IF($I92="","",$I92+6)</f>
        <v/>
      </c>
      <c r="K92" s="6" t="str">
        <f aca="false">IF($H92="","",DATE(YEAR($H92),MONTH($H92),1))</f>
        <v/>
      </c>
      <c r="L92" s="0" t="str">
        <f aca="false">IF($A92="","",INDEX(CARTAO_COMPRAS!$K:$K,INT((ROW()-2)/20)+2))</f>
        <v/>
      </c>
      <c r="M92" s="0" t="str">
        <f aca="false">IF($A92="","","Compra no cartão")</f>
        <v/>
      </c>
    </row>
    <row r="93" customFormat="false" ht="13.5" hidden="false" customHeight="false" outlineLevel="0" collapsed="false">
      <c r="A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" s="0" t="str">
        <f aca="false">IF($A93="","",INDEX(CARTAO_COMPRAS!$C:$C,INT((ROW()-2)/20)+2))</f>
        <v/>
      </c>
      <c r="C93" s="0" t="str">
        <f aca="false">IF($A93="","",INDEX(CARTAO_COMPRAS!$D:$D,INT((ROW()-2)/20)+2))</f>
        <v/>
      </c>
      <c r="D93" s="0" t="str">
        <f aca="false">IF($A93="","",INDEX(CARTAO_COMPRAS!$E:$E,INT((ROW()-2)/20)+2))</f>
        <v/>
      </c>
      <c r="E93" s="0" t="str">
        <f aca="false">IF($A93="","",INDEX(CARTAO_COMPRAS!$H:$H,INT((ROW()-2)/20)+2)+MOD(ROW()-2,20))</f>
        <v/>
      </c>
      <c r="F93" s="0" t="str">
        <f aca="false">IF($A93="","",INDEX(CARTAO_COMPRAS!$G:$G,INT((ROW()-2)/20)+2))</f>
        <v/>
      </c>
      <c r="G93" s="5" t="str">
        <f aca="false">IF($A93="","",INDEX(CARTAO_COMPRAS!$I:$I,INT((ROW()-2)/20)+2))</f>
        <v/>
      </c>
      <c r="H93" s="4" t="str">
        <f aca="false">IF($A93="","",EDATE(INDEX(CARTAO_COMPRAS!$J:$J,INT((ROW()-2)/20)+2),MOD(ROW()-2,20)))</f>
        <v/>
      </c>
      <c r="I93" s="4" t="str">
        <f aca="false">IF($H93="","",$H93-WEEKDAY($H93,2)+1)</f>
        <v/>
      </c>
      <c r="J93" s="4" t="str">
        <f aca="false">IF($I93="","",$I93+6)</f>
        <v/>
      </c>
      <c r="K93" s="6" t="str">
        <f aca="false">IF($H93="","",DATE(YEAR($H93),MONTH($H93),1))</f>
        <v/>
      </c>
      <c r="L93" s="0" t="str">
        <f aca="false">IF($A93="","",INDEX(CARTAO_COMPRAS!$K:$K,INT((ROW()-2)/20)+2))</f>
        <v/>
      </c>
      <c r="M93" s="0" t="str">
        <f aca="false">IF($A93="","","Compra no cartão")</f>
        <v/>
      </c>
    </row>
    <row r="94" customFormat="false" ht="13.5" hidden="false" customHeight="false" outlineLevel="0" collapsed="false">
      <c r="A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" s="0" t="str">
        <f aca="false">IF($A94="","",INDEX(CARTAO_COMPRAS!$C:$C,INT((ROW()-2)/20)+2))</f>
        <v/>
      </c>
      <c r="C94" s="0" t="str">
        <f aca="false">IF($A94="","",INDEX(CARTAO_COMPRAS!$D:$D,INT((ROW()-2)/20)+2))</f>
        <v/>
      </c>
      <c r="D94" s="0" t="str">
        <f aca="false">IF($A94="","",INDEX(CARTAO_COMPRAS!$E:$E,INT((ROW()-2)/20)+2))</f>
        <v/>
      </c>
      <c r="E94" s="0" t="str">
        <f aca="false">IF($A94="","",INDEX(CARTAO_COMPRAS!$H:$H,INT((ROW()-2)/20)+2)+MOD(ROW()-2,20))</f>
        <v/>
      </c>
      <c r="F94" s="0" t="str">
        <f aca="false">IF($A94="","",INDEX(CARTAO_COMPRAS!$G:$G,INT((ROW()-2)/20)+2))</f>
        <v/>
      </c>
      <c r="G94" s="5" t="str">
        <f aca="false">IF($A94="","",INDEX(CARTAO_COMPRAS!$I:$I,INT((ROW()-2)/20)+2))</f>
        <v/>
      </c>
      <c r="H94" s="4" t="str">
        <f aca="false">IF($A94="","",EDATE(INDEX(CARTAO_COMPRAS!$J:$J,INT((ROW()-2)/20)+2),MOD(ROW()-2,20)))</f>
        <v/>
      </c>
      <c r="I94" s="4" t="str">
        <f aca="false">IF($H94="","",$H94-WEEKDAY($H94,2)+1)</f>
        <v/>
      </c>
      <c r="J94" s="4" t="str">
        <f aca="false">IF($I94="","",$I94+6)</f>
        <v/>
      </c>
      <c r="K94" s="6" t="str">
        <f aca="false">IF($H94="","",DATE(YEAR($H94),MONTH($H94),1))</f>
        <v/>
      </c>
      <c r="L94" s="0" t="str">
        <f aca="false">IF($A94="","",INDEX(CARTAO_COMPRAS!$K:$K,INT((ROW()-2)/20)+2))</f>
        <v/>
      </c>
      <c r="M94" s="0" t="str">
        <f aca="false">IF($A94="","","Compra no cartão")</f>
        <v/>
      </c>
    </row>
    <row r="95" customFormat="false" ht="13.5" hidden="false" customHeight="false" outlineLevel="0" collapsed="false">
      <c r="A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" s="0" t="str">
        <f aca="false">IF($A95="","",INDEX(CARTAO_COMPRAS!$C:$C,INT((ROW()-2)/20)+2))</f>
        <v/>
      </c>
      <c r="C95" s="0" t="str">
        <f aca="false">IF($A95="","",INDEX(CARTAO_COMPRAS!$D:$D,INT((ROW()-2)/20)+2))</f>
        <v/>
      </c>
      <c r="D95" s="0" t="str">
        <f aca="false">IF($A95="","",INDEX(CARTAO_COMPRAS!$E:$E,INT((ROW()-2)/20)+2))</f>
        <v/>
      </c>
      <c r="E95" s="0" t="str">
        <f aca="false">IF($A95="","",INDEX(CARTAO_COMPRAS!$H:$H,INT((ROW()-2)/20)+2)+MOD(ROW()-2,20))</f>
        <v/>
      </c>
      <c r="F95" s="0" t="str">
        <f aca="false">IF($A95="","",INDEX(CARTAO_COMPRAS!$G:$G,INT((ROW()-2)/20)+2))</f>
        <v/>
      </c>
      <c r="G95" s="5" t="str">
        <f aca="false">IF($A95="","",INDEX(CARTAO_COMPRAS!$I:$I,INT((ROW()-2)/20)+2))</f>
        <v/>
      </c>
      <c r="H95" s="4" t="str">
        <f aca="false">IF($A95="","",EDATE(INDEX(CARTAO_COMPRAS!$J:$J,INT((ROW()-2)/20)+2),MOD(ROW()-2,20)))</f>
        <v/>
      </c>
      <c r="I95" s="4" t="str">
        <f aca="false">IF($H95="","",$H95-WEEKDAY($H95,2)+1)</f>
        <v/>
      </c>
      <c r="J95" s="4" t="str">
        <f aca="false">IF($I95="","",$I95+6)</f>
        <v/>
      </c>
      <c r="K95" s="6" t="str">
        <f aca="false">IF($H95="","",DATE(YEAR($H95),MONTH($H95),1))</f>
        <v/>
      </c>
      <c r="L95" s="0" t="str">
        <f aca="false">IF($A95="","",INDEX(CARTAO_COMPRAS!$K:$K,INT((ROW()-2)/20)+2))</f>
        <v/>
      </c>
      <c r="M95" s="0" t="str">
        <f aca="false">IF($A95="","","Compra no cartão")</f>
        <v/>
      </c>
    </row>
    <row r="96" customFormat="false" ht="13.5" hidden="false" customHeight="false" outlineLevel="0" collapsed="false">
      <c r="A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" s="0" t="str">
        <f aca="false">IF($A96="","",INDEX(CARTAO_COMPRAS!$C:$C,INT((ROW()-2)/20)+2))</f>
        <v/>
      </c>
      <c r="C96" s="0" t="str">
        <f aca="false">IF($A96="","",INDEX(CARTAO_COMPRAS!$D:$D,INT((ROW()-2)/20)+2))</f>
        <v/>
      </c>
      <c r="D96" s="0" t="str">
        <f aca="false">IF($A96="","",INDEX(CARTAO_COMPRAS!$E:$E,INT((ROW()-2)/20)+2))</f>
        <v/>
      </c>
      <c r="E96" s="0" t="str">
        <f aca="false">IF($A96="","",INDEX(CARTAO_COMPRAS!$H:$H,INT((ROW()-2)/20)+2)+MOD(ROW()-2,20))</f>
        <v/>
      </c>
      <c r="F96" s="0" t="str">
        <f aca="false">IF($A96="","",INDEX(CARTAO_COMPRAS!$G:$G,INT((ROW()-2)/20)+2))</f>
        <v/>
      </c>
      <c r="G96" s="5" t="str">
        <f aca="false">IF($A96="","",INDEX(CARTAO_COMPRAS!$I:$I,INT((ROW()-2)/20)+2))</f>
        <v/>
      </c>
      <c r="H96" s="4" t="str">
        <f aca="false">IF($A96="","",EDATE(INDEX(CARTAO_COMPRAS!$J:$J,INT((ROW()-2)/20)+2),MOD(ROW()-2,20)))</f>
        <v/>
      </c>
      <c r="I96" s="4" t="str">
        <f aca="false">IF($H96="","",$H96-WEEKDAY($H96,2)+1)</f>
        <v/>
      </c>
      <c r="J96" s="4" t="str">
        <f aca="false">IF($I96="","",$I96+6)</f>
        <v/>
      </c>
      <c r="K96" s="6" t="str">
        <f aca="false">IF($H96="","",DATE(YEAR($H96),MONTH($H96),1))</f>
        <v/>
      </c>
      <c r="L96" s="0" t="str">
        <f aca="false">IF($A96="","",INDEX(CARTAO_COMPRAS!$K:$K,INT((ROW()-2)/20)+2))</f>
        <v/>
      </c>
      <c r="M96" s="0" t="str">
        <f aca="false">IF($A96="","","Compra no cartão")</f>
        <v/>
      </c>
    </row>
    <row r="97" customFormat="false" ht="13.5" hidden="false" customHeight="false" outlineLevel="0" collapsed="false">
      <c r="A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" s="0" t="str">
        <f aca="false">IF($A97="","",INDEX(CARTAO_COMPRAS!$C:$C,INT((ROW()-2)/20)+2))</f>
        <v/>
      </c>
      <c r="C97" s="0" t="str">
        <f aca="false">IF($A97="","",INDEX(CARTAO_COMPRAS!$D:$D,INT((ROW()-2)/20)+2))</f>
        <v/>
      </c>
      <c r="D97" s="0" t="str">
        <f aca="false">IF($A97="","",INDEX(CARTAO_COMPRAS!$E:$E,INT((ROW()-2)/20)+2))</f>
        <v/>
      </c>
      <c r="E97" s="0" t="str">
        <f aca="false">IF($A97="","",INDEX(CARTAO_COMPRAS!$H:$H,INT((ROW()-2)/20)+2)+MOD(ROW()-2,20))</f>
        <v/>
      </c>
      <c r="F97" s="0" t="str">
        <f aca="false">IF($A97="","",INDEX(CARTAO_COMPRAS!$G:$G,INT((ROW()-2)/20)+2))</f>
        <v/>
      </c>
      <c r="G97" s="5" t="str">
        <f aca="false">IF($A97="","",INDEX(CARTAO_COMPRAS!$I:$I,INT((ROW()-2)/20)+2))</f>
        <v/>
      </c>
      <c r="H97" s="4" t="str">
        <f aca="false">IF($A97="","",EDATE(INDEX(CARTAO_COMPRAS!$J:$J,INT((ROW()-2)/20)+2),MOD(ROW()-2,20)))</f>
        <v/>
      </c>
      <c r="I97" s="4" t="str">
        <f aca="false">IF($H97="","",$H97-WEEKDAY($H97,2)+1)</f>
        <v/>
      </c>
      <c r="J97" s="4" t="str">
        <f aca="false">IF($I97="","",$I97+6)</f>
        <v/>
      </c>
      <c r="K97" s="6" t="str">
        <f aca="false">IF($H97="","",DATE(YEAR($H97),MONTH($H97),1))</f>
        <v/>
      </c>
      <c r="L97" s="0" t="str">
        <f aca="false">IF($A97="","",INDEX(CARTAO_COMPRAS!$K:$K,INT((ROW()-2)/20)+2))</f>
        <v/>
      </c>
      <c r="M97" s="0" t="str">
        <f aca="false">IF($A97="","","Compra no cartão")</f>
        <v/>
      </c>
    </row>
    <row r="98" customFormat="false" ht="13.5" hidden="false" customHeight="false" outlineLevel="0" collapsed="false">
      <c r="A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" s="0" t="str">
        <f aca="false">IF($A98="","",INDEX(CARTAO_COMPRAS!$C:$C,INT((ROW()-2)/20)+2))</f>
        <v/>
      </c>
      <c r="C98" s="0" t="str">
        <f aca="false">IF($A98="","",INDEX(CARTAO_COMPRAS!$D:$D,INT((ROW()-2)/20)+2))</f>
        <v/>
      </c>
      <c r="D98" s="0" t="str">
        <f aca="false">IF($A98="","",INDEX(CARTAO_COMPRAS!$E:$E,INT((ROW()-2)/20)+2))</f>
        <v/>
      </c>
      <c r="E98" s="0" t="str">
        <f aca="false">IF($A98="","",INDEX(CARTAO_COMPRAS!$H:$H,INT((ROW()-2)/20)+2)+MOD(ROW()-2,20))</f>
        <v/>
      </c>
      <c r="F98" s="0" t="str">
        <f aca="false">IF($A98="","",INDEX(CARTAO_COMPRAS!$G:$G,INT((ROW()-2)/20)+2))</f>
        <v/>
      </c>
      <c r="G98" s="5" t="str">
        <f aca="false">IF($A98="","",INDEX(CARTAO_COMPRAS!$I:$I,INT((ROW()-2)/20)+2))</f>
        <v/>
      </c>
      <c r="H98" s="4" t="str">
        <f aca="false">IF($A98="","",EDATE(INDEX(CARTAO_COMPRAS!$J:$J,INT((ROW()-2)/20)+2),MOD(ROW()-2,20)))</f>
        <v/>
      </c>
      <c r="I98" s="4" t="str">
        <f aca="false">IF($H98="","",$H98-WEEKDAY($H98,2)+1)</f>
        <v/>
      </c>
      <c r="J98" s="4" t="str">
        <f aca="false">IF($I98="","",$I98+6)</f>
        <v/>
      </c>
      <c r="K98" s="6" t="str">
        <f aca="false">IF($H98="","",DATE(YEAR($H98),MONTH($H98),1))</f>
        <v/>
      </c>
      <c r="L98" s="0" t="str">
        <f aca="false">IF($A98="","",INDEX(CARTAO_COMPRAS!$K:$K,INT((ROW()-2)/20)+2))</f>
        <v/>
      </c>
      <c r="M98" s="0" t="str">
        <f aca="false">IF($A98="","","Compra no cartão")</f>
        <v/>
      </c>
    </row>
    <row r="99" customFormat="false" ht="13.5" hidden="false" customHeight="false" outlineLevel="0" collapsed="false">
      <c r="A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" s="0" t="str">
        <f aca="false">IF($A99="","",INDEX(CARTAO_COMPRAS!$C:$C,INT((ROW()-2)/20)+2))</f>
        <v/>
      </c>
      <c r="C99" s="0" t="str">
        <f aca="false">IF($A99="","",INDEX(CARTAO_COMPRAS!$D:$D,INT((ROW()-2)/20)+2))</f>
        <v/>
      </c>
      <c r="D99" s="0" t="str">
        <f aca="false">IF($A99="","",INDEX(CARTAO_COMPRAS!$E:$E,INT((ROW()-2)/20)+2))</f>
        <v/>
      </c>
      <c r="E99" s="0" t="str">
        <f aca="false">IF($A99="","",INDEX(CARTAO_COMPRAS!$H:$H,INT((ROW()-2)/20)+2)+MOD(ROW()-2,20))</f>
        <v/>
      </c>
      <c r="F99" s="0" t="str">
        <f aca="false">IF($A99="","",INDEX(CARTAO_COMPRAS!$G:$G,INT((ROW()-2)/20)+2))</f>
        <v/>
      </c>
      <c r="G99" s="5" t="str">
        <f aca="false">IF($A99="","",INDEX(CARTAO_COMPRAS!$I:$I,INT((ROW()-2)/20)+2))</f>
        <v/>
      </c>
      <c r="H99" s="4" t="str">
        <f aca="false">IF($A99="","",EDATE(INDEX(CARTAO_COMPRAS!$J:$J,INT((ROW()-2)/20)+2),MOD(ROW()-2,20)))</f>
        <v/>
      </c>
      <c r="I99" s="4" t="str">
        <f aca="false">IF($H99="","",$H99-WEEKDAY($H99,2)+1)</f>
        <v/>
      </c>
      <c r="J99" s="4" t="str">
        <f aca="false">IF($I99="","",$I99+6)</f>
        <v/>
      </c>
      <c r="K99" s="6" t="str">
        <f aca="false">IF($H99="","",DATE(YEAR($H99),MONTH($H99),1))</f>
        <v/>
      </c>
      <c r="L99" s="0" t="str">
        <f aca="false">IF($A99="","",INDEX(CARTAO_COMPRAS!$K:$K,INT((ROW()-2)/20)+2))</f>
        <v/>
      </c>
      <c r="M99" s="0" t="str">
        <f aca="false">IF($A99="","","Compra no cartão")</f>
        <v/>
      </c>
    </row>
    <row r="100" customFormat="false" ht="13.5" hidden="false" customHeight="false" outlineLevel="0" collapsed="false">
      <c r="A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" s="0" t="str">
        <f aca="false">IF($A100="","",INDEX(CARTAO_COMPRAS!$C:$C,INT((ROW()-2)/20)+2))</f>
        <v/>
      </c>
      <c r="C100" s="0" t="str">
        <f aca="false">IF($A100="","",INDEX(CARTAO_COMPRAS!$D:$D,INT((ROW()-2)/20)+2))</f>
        <v/>
      </c>
      <c r="D100" s="0" t="str">
        <f aca="false">IF($A100="","",INDEX(CARTAO_COMPRAS!$E:$E,INT((ROW()-2)/20)+2))</f>
        <v/>
      </c>
      <c r="E100" s="0" t="str">
        <f aca="false">IF($A100="","",INDEX(CARTAO_COMPRAS!$H:$H,INT((ROW()-2)/20)+2)+MOD(ROW()-2,20))</f>
        <v/>
      </c>
      <c r="F100" s="0" t="str">
        <f aca="false">IF($A100="","",INDEX(CARTAO_COMPRAS!$G:$G,INT((ROW()-2)/20)+2))</f>
        <v/>
      </c>
      <c r="G100" s="5" t="str">
        <f aca="false">IF($A100="","",INDEX(CARTAO_COMPRAS!$I:$I,INT((ROW()-2)/20)+2))</f>
        <v/>
      </c>
      <c r="H100" s="4" t="str">
        <f aca="false">IF($A100="","",EDATE(INDEX(CARTAO_COMPRAS!$J:$J,INT((ROW()-2)/20)+2),MOD(ROW()-2,20)))</f>
        <v/>
      </c>
      <c r="I100" s="4" t="str">
        <f aca="false">IF($H100="","",$H100-WEEKDAY($H100,2)+1)</f>
        <v/>
      </c>
      <c r="J100" s="4" t="str">
        <f aca="false">IF($I100="","",$I100+6)</f>
        <v/>
      </c>
      <c r="K100" s="6" t="str">
        <f aca="false">IF($H100="","",DATE(YEAR($H100),MONTH($H100),1))</f>
        <v/>
      </c>
      <c r="L100" s="0" t="str">
        <f aca="false">IF($A100="","",INDEX(CARTAO_COMPRAS!$K:$K,INT((ROW()-2)/20)+2))</f>
        <v/>
      </c>
      <c r="M100" s="0" t="str">
        <f aca="false">IF($A100="","","Compra no cartão")</f>
        <v/>
      </c>
    </row>
    <row r="101" customFormat="false" ht="13.5" hidden="false" customHeight="false" outlineLevel="0" collapsed="false">
      <c r="A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" s="0" t="str">
        <f aca="false">IF($A101="","",INDEX(CARTAO_COMPRAS!$C:$C,INT((ROW()-2)/20)+2))</f>
        <v/>
      </c>
      <c r="C101" s="0" t="str">
        <f aca="false">IF($A101="","",INDEX(CARTAO_COMPRAS!$D:$D,INT((ROW()-2)/20)+2))</f>
        <v/>
      </c>
      <c r="D101" s="0" t="str">
        <f aca="false">IF($A101="","",INDEX(CARTAO_COMPRAS!$E:$E,INT((ROW()-2)/20)+2))</f>
        <v/>
      </c>
      <c r="E101" s="0" t="str">
        <f aca="false">IF($A101="","",INDEX(CARTAO_COMPRAS!$H:$H,INT((ROW()-2)/20)+2)+MOD(ROW()-2,20))</f>
        <v/>
      </c>
      <c r="F101" s="0" t="str">
        <f aca="false">IF($A101="","",INDEX(CARTAO_COMPRAS!$G:$G,INT((ROW()-2)/20)+2))</f>
        <v/>
      </c>
      <c r="G101" s="5" t="str">
        <f aca="false">IF($A101="","",INDEX(CARTAO_COMPRAS!$I:$I,INT((ROW()-2)/20)+2))</f>
        <v/>
      </c>
      <c r="H101" s="4" t="str">
        <f aca="false">IF($A101="","",EDATE(INDEX(CARTAO_COMPRAS!$J:$J,INT((ROW()-2)/20)+2),MOD(ROW()-2,20)))</f>
        <v/>
      </c>
      <c r="I101" s="4" t="str">
        <f aca="false">IF($H101="","",$H101-WEEKDAY($H101,2)+1)</f>
        <v/>
      </c>
      <c r="J101" s="4" t="str">
        <f aca="false">IF($I101="","",$I101+6)</f>
        <v/>
      </c>
      <c r="K101" s="6" t="str">
        <f aca="false">IF($H101="","",DATE(YEAR($H101),MONTH($H101),1))</f>
        <v/>
      </c>
      <c r="L101" s="0" t="str">
        <f aca="false">IF($A101="","",INDEX(CARTAO_COMPRAS!$K:$K,INT((ROW()-2)/20)+2))</f>
        <v/>
      </c>
      <c r="M101" s="0" t="str">
        <f aca="false">IF($A101="","","Compra no cartão")</f>
        <v/>
      </c>
    </row>
    <row r="102" customFormat="false" ht="13.5" hidden="false" customHeight="false" outlineLevel="0" collapsed="false">
      <c r="A1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</v>
      </c>
      <c r="B102" s="0" t="str">
        <f aca="false">IF($A102="","",INDEX(CARTAO_COMPRAS!$C:$C,INT((ROW()-2)/20)+2))</f>
        <v>Bradesco</v>
      </c>
      <c r="C102" s="0" t="str">
        <f aca="false">IF($A102="","",INDEX(CARTAO_COMPRAS!$D:$D,INT((ROW()-2)/20)+2))</f>
        <v>Swfit - Açougue</v>
      </c>
      <c r="D102" s="0" t="str">
        <f aca="false">IF($A102="","",INDEX(CARTAO_COMPRAS!$E:$E,INT((ROW()-2)/20)+2))</f>
        <v>Alimentação / Insumos</v>
      </c>
      <c r="E102" s="0" t="n">
        <f aca="false">IF($A102="","",INDEX(CARTAO_COMPRAS!$H:$H,INT((ROW()-2)/20)+2)+MOD(ROW()-2,20))</f>
        <v>4</v>
      </c>
      <c r="F102" s="0" t="n">
        <f aca="false">IF($A102="","",INDEX(CARTAO_COMPRAS!$G:$G,INT((ROW()-2)/20)+2))</f>
        <v>4</v>
      </c>
      <c r="G102" s="5" t="n">
        <f aca="false">IF($A102="","",INDEX(CARTAO_COMPRAS!$I:$I,INT((ROW()-2)/20)+2))</f>
        <v>173.33</v>
      </c>
      <c r="H102" s="4" t="n">
        <f aca="false">IF($A102="","",EDATE(INDEX(CARTAO_COMPRAS!$J:$J,INT((ROW()-2)/20)+2),MOD(ROW()-2,20)))</f>
        <v>46157</v>
      </c>
      <c r="I102" s="4" t="n">
        <f aca="false">IF($H102="","",$H102-WEEKDAY($H102,2)+1)</f>
        <v>46153</v>
      </c>
      <c r="J102" s="4" t="n">
        <f aca="false">IF($I102="","",$I102+6)</f>
        <v>46159</v>
      </c>
      <c r="K102" s="6" t="n">
        <f aca="false">IF($H102="","",DATE(YEAR($H102),MONTH($H102),1))</f>
        <v>46143</v>
      </c>
      <c r="L102" s="0" t="str">
        <f aca="false">IF($A102="","",INDEX(CARTAO_COMPRAS!$K:$K,INT((ROW()-2)/20)+2))</f>
        <v>Pago</v>
      </c>
      <c r="M102" s="0" t="str">
        <f aca="false">IF($A102="","","Compra no cartão")</f>
        <v>Compra no cartão</v>
      </c>
    </row>
    <row r="103" customFormat="false" ht="13.5" hidden="false" customHeight="false" outlineLevel="0" collapsed="false">
      <c r="A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" s="0" t="str">
        <f aca="false">IF($A103="","",INDEX(CARTAO_COMPRAS!$C:$C,INT((ROW()-2)/20)+2))</f>
        <v/>
      </c>
      <c r="C103" s="0" t="str">
        <f aca="false">IF($A103="","",INDEX(CARTAO_COMPRAS!$D:$D,INT((ROW()-2)/20)+2))</f>
        <v/>
      </c>
      <c r="D103" s="0" t="str">
        <f aca="false">IF($A103="","",INDEX(CARTAO_COMPRAS!$E:$E,INT((ROW()-2)/20)+2))</f>
        <v/>
      </c>
      <c r="E103" s="0" t="str">
        <f aca="false">IF($A103="","",INDEX(CARTAO_COMPRAS!$H:$H,INT((ROW()-2)/20)+2)+MOD(ROW()-2,20))</f>
        <v/>
      </c>
      <c r="F103" s="0" t="str">
        <f aca="false">IF($A103="","",INDEX(CARTAO_COMPRAS!$G:$G,INT((ROW()-2)/20)+2))</f>
        <v/>
      </c>
      <c r="G103" s="5" t="str">
        <f aca="false">IF($A103="","",INDEX(CARTAO_COMPRAS!$I:$I,INT((ROW()-2)/20)+2))</f>
        <v/>
      </c>
      <c r="H103" s="4" t="str">
        <f aca="false">IF($A103="","",EDATE(INDEX(CARTAO_COMPRAS!$J:$J,INT((ROW()-2)/20)+2),MOD(ROW()-2,20)))</f>
        <v/>
      </c>
      <c r="I103" s="4" t="str">
        <f aca="false">IF($H103="","",$H103-WEEKDAY($H103,2)+1)</f>
        <v/>
      </c>
      <c r="J103" s="4" t="str">
        <f aca="false">IF($I103="","",$I103+6)</f>
        <v/>
      </c>
      <c r="K103" s="6" t="str">
        <f aca="false">IF($H103="","",DATE(YEAR($H103),MONTH($H103),1))</f>
        <v/>
      </c>
      <c r="L103" s="0" t="str">
        <f aca="false">IF($A103="","",INDEX(CARTAO_COMPRAS!$K:$K,INT((ROW()-2)/20)+2))</f>
        <v/>
      </c>
      <c r="M103" s="0" t="str">
        <f aca="false">IF($A103="","","Compra no cartão")</f>
        <v/>
      </c>
    </row>
    <row r="104" customFormat="false" ht="13.5" hidden="false" customHeight="false" outlineLevel="0" collapsed="false">
      <c r="A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" s="0" t="str">
        <f aca="false">IF($A104="","",INDEX(CARTAO_COMPRAS!$C:$C,INT((ROW()-2)/20)+2))</f>
        <v/>
      </c>
      <c r="C104" s="0" t="str">
        <f aca="false">IF($A104="","",INDEX(CARTAO_COMPRAS!$D:$D,INT((ROW()-2)/20)+2))</f>
        <v/>
      </c>
      <c r="D104" s="0" t="str">
        <f aca="false">IF($A104="","",INDEX(CARTAO_COMPRAS!$E:$E,INT((ROW()-2)/20)+2))</f>
        <v/>
      </c>
      <c r="E104" s="0" t="str">
        <f aca="false">IF($A104="","",INDEX(CARTAO_COMPRAS!$H:$H,INT((ROW()-2)/20)+2)+MOD(ROW()-2,20))</f>
        <v/>
      </c>
      <c r="F104" s="0" t="str">
        <f aca="false">IF($A104="","",INDEX(CARTAO_COMPRAS!$G:$G,INT((ROW()-2)/20)+2))</f>
        <v/>
      </c>
      <c r="G104" s="5" t="str">
        <f aca="false">IF($A104="","",INDEX(CARTAO_COMPRAS!$I:$I,INT((ROW()-2)/20)+2))</f>
        <v/>
      </c>
      <c r="H104" s="4" t="str">
        <f aca="false">IF($A104="","",EDATE(INDEX(CARTAO_COMPRAS!$J:$J,INT((ROW()-2)/20)+2),MOD(ROW()-2,20)))</f>
        <v/>
      </c>
      <c r="I104" s="4" t="str">
        <f aca="false">IF($H104="","",$H104-WEEKDAY($H104,2)+1)</f>
        <v/>
      </c>
      <c r="J104" s="4" t="str">
        <f aca="false">IF($I104="","",$I104+6)</f>
        <v/>
      </c>
      <c r="K104" s="6" t="str">
        <f aca="false">IF($H104="","",DATE(YEAR($H104),MONTH($H104),1))</f>
        <v/>
      </c>
      <c r="L104" s="0" t="str">
        <f aca="false">IF($A104="","",INDEX(CARTAO_COMPRAS!$K:$K,INT((ROW()-2)/20)+2))</f>
        <v/>
      </c>
      <c r="M104" s="0" t="str">
        <f aca="false">IF($A104="","","Compra no cartão")</f>
        <v/>
      </c>
    </row>
    <row r="105" customFormat="false" ht="13.5" hidden="false" customHeight="false" outlineLevel="0" collapsed="false">
      <c r="A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" s="0" t="str">
        <f aca="false">IF($A105="","",INDEX(CARTAO_COMPRAS!$C:$C,INT((ROW()-2)/20)+2))</f>
        <v/>
      </c>
      <c r="C105" s="0" t="str">
        <f aca="false">IF($A105="","",INDEX(CARTAO_COMPRAS!$D:$D,INT((ROW()-2)/20)+2))</f>
        <v/>
      </c>
      <c r="D105" s="0" t="str">
        <f aca="false">IF($A105="","",INDEX(CARTAO_COMPRAS!$E:$E,INT((ROW()-2)/20)+2))</f>
        <v/>
      </c>
      <c r="E105" s="0" t="str">
        <f aca="false">IF($A105="","",INDEX(CARTAO_COMPRAS!$H:$H,INT((ROW()-2)/20)+2)+MOD(ROW()-2,20))</f>
        <v/>
      </c>
      <c r="F105" s="0" t="str">
        <f aca="false">IF($A105="","",INDEX(CARTAO_COMPRAS!$G:$G,INT((ROW()-2)/20)+2))</f>
        <v/>
      </c>
      <c r="G105" s="5" t="str">
        <f aca="false">IF($A105="","",INDEX(CARTAO_COMPRAS!$I:$I,INT((ROW()-2)/20)+2))</f>
        <v/>
      </c>
      <c r="H105" s="4" t="str">
        <f aca="false">IF($A105="","",EDATE(INDEX(CARTAO_COMPRAS!$J:$J,INT((ROW()-2)/20)+2),MOD(ROW()-2,20)))</f>
        <v/>
      </c>
      <c r="I105" s="4" t="str">
        <f aca="false">IF($H105="","",$H105-WEEKDAY($H105,2)+1)</f>
        <v/>
      </c>
      <c r="J105" s="4" t="str">
        <f aca="false">IF($I105="","",$I105+6)</f>
        <v/>
      </c>
      <c r="K105" s="6" t="str">
        <f aca="false">IF($H105="","",DATE(YEAR($H105),MONTH($H105),1))</f>
        <v/>
      </c>
      <c r="L105" s="0" t="str">
        <f aca="false">IF($A105="","",INDEX(CARTAO_COMPRAS!$K:$K,INT((ROW()-2)/20)+2))</f>
        <v/>
      </c>
      <c r="M105" s="0" t="str">
        <f aca="false">IF($A105="","","Compra no cartão")</f>
        <v/>
      </c>
    </row>
    <row r="106" customFormat="false" ht="13.5" hidden="false" customHeight="false" outlineLevel="0" collapsed="false">
      <c r="A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" s="0" t="str">
        <f aca="false">IF($A106="","",INDEX(CARTAO_COMPRAS!$C:$C,INT((ROW()-2)/20)+2))</f>
        <v/>
      </c>
      <c r="C106" s="0" t="str">
        <f aca="false">IF($A106="","",INDEX(CARTAO_COMPRAS!$D:$D,INT((ROW()-2)/20)+2))</f>
        <v/>
      </c>
      <c r="D106" s="0" t="str">
        <f aca="false">IF($A106="","",INDEX(CARTAO_COMPRAS!$E:$E,INT((ROW()-2)/20)+2))</f>
        <v/>
      </c>
      <c r="E106" s="0" t="str">
        <f aca="false">IF($A106="","",INDEX(CARTAO_COMPRAS!$H:$H,INT((ROW()-2)/20)+2)+MOD(ROW()-2,20))</f>
        <v/>
      </c>
      <c r="F106" s="0" t="str">
        <f aca="false">IF($A106="","",INDEX(CARTAO_COMPRAS!$G:$G,INT((ROW()-2)/20)+2))</f>
        <v/>
      </c>
      <c r="G106" s="5" t="str">
        <f aca="false">IF($A106="","",INDEX(CARTAO_COMPRAS!$I:$I,INT((ROW()-2)/20)+2))</f>
        <v/>
      </c>
      <c r="H106" s="4" t="str">
        <f aca="false">IF($A106="","",EDATE(INDEX(CARTAO_COMPRAS!$J:$J,INT((ROW()-2)/20)+2),MOD(ROW()-2,20)))</f>
        <v/>
      </c>
      <c r="I106" s="4" t="str">
        <f aca="false">IF($H106="","",$H106-WEEKDAY($H106,2)+1)</f>
        <v/>
      </c>
      <c r="J106" s="4" t="str">
        <f aca="false">IF($I106="","",$I106+6)</f>
        <v/>
      </c>
      <c r="K106" s="6" t="str">
        <f aca="false">IF($H106="","",DATE(YEAR($H106),MONTH($H106),1))</f>
        <v/>
      </c>
      <c r="L106" s="0" t="str">
        <f aca="false">IF($A106="","",INDEX(CARTAO_COMPRAS!$K:$K,INT((ROW()-2)/20)+2))</f>
        <v/>
      </c>
      <c r="M106" s="0" t="str">
        <f aca="false">IF($A106="","","Compra no cartão")</f>
        <v/>
      </c>
    </row>
    <row r="107" customFormat="false" ht="13.5" hidden="false" customHeight="false" outlineLevel="0" collapsed="false">
      <c r="A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" s="0" t="str">
        <f aca="false">IF($A107="","",INDEX(CARTAO_COMPRAS!$C:$C,INT((ROW()-2)/20)+2))</f>
        <v/>
      </c>
      <c r="C107" s="0" t="str">
        <f aca="false">IF($A107="","",INDEX(CARTAO_COMPRAS!$D:$D,INT((ROW()-2)/20)+2))</f>
        <v/>
      </c>
      <c r="D107" s="0" t="str">
        <f aca="false">IF($A107="","",INDEX(CARTAO_COMPRAS!$E:$E,INT((ROW()-2)/20)+2))</f>
        <v/>
      </c>
      <c r="E107" s="0" t="str">
        <f aca="false">IF($A107="","",INDEX(CARTAO_COMPRAS!$H:$H,INT((ROW()-2)/20)+2)+MOD(ROW()-2,20))</f>
        <v/>
      </c>
      <c r="F107" s="0" t="str">
        <f aca="false">IF($A107="","",INDEX(CARTAO_COMPRAS!$G:$G,INT((ROW()-2)/20)+2))</f>
        <v/>
      </c>
      <c r="G107" s="5" t="str">
        <f aca="false">IF($A107="","",INDEX(CARTAO_COMPRAS!$I:$I,INT((ROW()-2)/20)+2))</f>
        <v/>
      </c>
      <c r="H107" s="4" t="str">
        <f aca="false">IF($A107="","",EDATE(INDEX(CARTAO_COMPRAS!$J:$J,INT((ROW()-2)/20)+2),MOD(ROW()-2,20)))</f>
        <v/>
      </c>
      <c r="I107" s="4" t="str">
        <f aca="false">IF($H107="","",$H107-WEEKDAY($H107,2)+1)</f>
        <v/>
      </c>
      <c r="J107" s="4" t="str">
        <f aca="false">IF($I107="","",$I107+6)</f>
        <v/>
      </c>
      <c r="K107" s="6" t="str">
        <f aca="false">IF($H107="","",DATE(YEAR($H107),MONTH($H107),1))</f>
        <v/>
      </c>
      <c r="L107" s="0" t="str">
        <f aca="false">IF($A107="","",INDEX(CARTAO_COMPRAS!$K:$K,INT((ROW()-2)/20)+2))</f>
        <v/>
      </c>
      <c r="M107" s="0" t="str">
        <f aca="false">IF($A107="","","Compra no cartão")</f>
        <v/>
      </c>
    </row>
    <row r="108" customFormat="false" ht="13.5" hidden="false" customHeight="false" outlineLevel="0" collapsed="false">
      <c r="A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" s="0" t="str">
        <f aca="false">IF($A108="","",INDEX(CARTAO_COMPRAS!$C:$C,INT((ROW()-2)/20)+2))</f>
        <v/>
      </c>
      <c r="C108" s="0" t="str">
        <f aca="false">IF($A108="","",INDEX(CARTAO_COMPRAS!$D:$D,INT((ROW()-2)/20)+2))</f>
        <v/>
      </c>
      <c r="D108" s="0" t="str">
        <f aca="false">IF($A108="","",INDEX(CARTAO_COMPRAS!$E:$E,INT((ROW()-2)/20)+2))</f>
        <v/>
      </c>
      <c r="E108" s="0" t="str">
        <f aca="false">IF($A108="","",INDEX(CARTAO_COMPRAS!$H:$H,INT((ROW()-2)/20)+2)+MOD(ROW()-2,20))</f>
        <v/>
      </c>
      <c r="F108" s="0" t="str">
        <f aca="false">IF($A108="","",INDEX(CARTAO_COMPRAS!$G:$G,INT((ROW()-2)/20)+2))</f>
        <v/>
      </c>
      <c r="G108" s="5" t="str">
        <f aca="false">IF($A108="","",INDEX(CARTAO_COMPRAS!$I:$I,INT((ROW()-2)/20)+2))</f>
        <v/>
      </c>
      <c r="H108" s="4" t="str">
        <f aca="false">IF($A108="","",EDATE(INDEX(CARTAO_COMPRAS!$J:$J,INT((ROW()-2)/20)+2),MOD(ROW()-2,20)))</f>
        <v/>
      </c>
      <c r="I108" s="4" t="str">
        <f aca="false">IF($H108="","",$H108-WEEKDAY($H108,2)+1)</f>
        <v/>
      </c>
      <c r="J108" s="4" t="str">
        <f aca="false">IF($I108="","",$I108+6)</f>
        <v/>
      </c>
      <c r="K108" s="6" t="str">
        <f aca="false">IF($H108="","",DATE(YEAR($H108),MONTH($H108),1))</f>
        <v/>
      </c>
      <c r="L108" s="0" t="str">
        <f aca="false">IF($A108="","",INDEX(CARTAO_COMPRAS!$K:$K,INT((ROW()-2)/20)+2))</f>
        <v/>
      </c>
      <c r="M108" s="0" t="str">
        <f aca="false">IF($A108="","","Compra no cartão")</f>
        <v/>
      </c>
    </row>
    <row r="109" customFormat="false" ht="13.5" hidden="false" customHeight="false" outlineLevel="0" collapsed="false">
      <c r="A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" s="0" t="str">
        <f aca="false">IF($A109="","",INDEX(CARTAO_COMPRAS!$C:$C,INT((ROW()-2)/20)+2))</f>
        <v/>
      </c>
      <c r="C109" s="0" t="str">
        <f aca="false">IF($A109="","",INDEX(CARTAO_COMPRAS!$D:$D,INT((ROW()-2)/20)+2))</f>
        <v/>
      </c>
      <c r="D109" s="0" t="str">
        <f aca="false">IF($A109="","",INDEX(CARTAO_COMPRAS!$E:$E,INT((ROW()-2)/20)+2))</f>
        <v/>
      </c>
      <c r="E109" s="0" t="str">
        <f aca="false">IF($A109="","",INDEX(CARTAO_COMPRAS!$H:$H,INT((ROW()-2)/20)+2)+MOD(ROW()-2,20))</f>
        <v/>
      </c>
      <c r="F109" s="0" t="str">
        <f aca="false">IF($A109="","",INDEX(CARTAO_COMPRAS!$G:$G,INT((ROW()-2)/20)+2))</f>
        <v/>
      </c>
      <c r="G109" s="5" t="str">
        <f aca="false">IF($A109="","",INDEX(CARTAO_COMPRAS!$I:$I,INT((ROW()-2)/20)+2))</f>
        <v/>
      </c>
      <c r="H109" s="4" t="str">
        <f aca="false">IF($A109="","",EDATE(INDEX(CARTAO_COMPRAS!$J:$J,INT((ROW()-2)/20)+2),MOD(ROW()-2,20)))</f>
        <v/>
      </c>
      <c r="I109" s="4" t="str">
        <f aca="false">IF($H109="","",$H109-WEEKDAY($H109,2)+1)</f>
        <v/>
      </c>
      <c r="J109" s="4" t="str">
        <f aca="false">IF($I109="","",$I109+6)</f>
        <v/>
      </c>
      <c r="K109" s="6" t="str">
        <f aca="false">IF($H109="","",DATE(YEAR($H109),MONTH($H109),1))</f>
        <v/>
      </c>
      <c r="L109" s="0" t="str">
        <f aca="false">IF($A109="","",INDEX(CARTAO_COMPRAS!$K:$K,INT((ROW()-2)/20)+2))</f>
        <v/>
      </c>
      <c r="M109" s="0" t="str">
        <f aca="false">IF($A109="","","Compra no cartão")</f>
        <v/>
      </c>
    </row>
    <row r="110" customFormat="false" ht="13.5" hidden="false" customHeight="false" outlineLevel="0" collapsed="false">
      <c r="A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" s="0" t="str">
        <f aca="false">IF($A110="","",INDEX(CARTAO_COMPRAS!$C:$C,INT((ROW()-2)/20)+2))</f>
        <v/>
      </c>
      <c r="C110" s="0" t="str">
        <f aca="false">IF($A110="","",INDEX(CARTAO_COMPRAS!$D:$D,INT((ROW()-2)/20)+2))</f>
        <v/>
      </c>
      <c r="D110" s="0" t="str">
        <f aca="false">IF($A110="","",INDEX(CARTAO_COMPRAS!$E:$E,INT((ROW()-2)/20)+2))</f>
        <v/>
      </c>
      <c r="E110" s="0" t="str">
        <f aca="false">IF($A110="","",INDEX(CARTAO_COMPRAS!$H:$H,INT((ROW()-2)/20)+2)+MOD(ROW()-2,20))</f>
        <v/>
      </c>
      <c r="F110" s="0" t="str">
        <f aca="false">IF($A110="","",INDEX(CARTAO_COMPRAS!$G:$G,INT((ROW()-2)/20)+2))</f>
        <v/>
      </c>
      <c r="G110" s="5" t="str">
        <f aca="false">IF($A110="","",INDEX(CARTAO_COMPRAS!$I:$I,INT((ROW()-2)/20)+2))</f>
        <v/>
      </c>
      <c r="H110" s="4" t="str">
        <f aca="false">IF($A110="","",EDATE(INDEX(CARTAO_COMPRAS!$J:$J,INT((ROW()-2)/20)+2),MOD(ROW()-2,20)))</f>
        <v/>
      </c>
      <c r="I110" s="4" t="str">
        <f aca="false">IF($H110="","",$H110-WEEKDAY($H110,2)+1)</f>
        <v/>
      </c>
      <c r="J110" s="4" t="str">
        <f aca="false">IF($I110="","",$I110+6)</f>
        <v/>
      </c>
      <c r="K110" s="6" t="str">
        <f aca="false">IF($H110="","",DATE(YEAR($H110),MONTH($H110),1))</f>
        <v/>
      </c>
      <c r="L110" s="0" t="str">
        <f aca="false">IF($A110="","",INDEX(CARTAO_COMPRAS!$K:$K,INT((ROW()-2)/20)+2))</f>
        <v/>
      </c>
      <c r="M110" s="0" t="str">
        <f aca="false">IF($A110="","","Compra no cartão")</f>
        <v/>
      </c>
    </row>
    <row r="111" customFormat="false" ht="13.5" hidden="false" customHeight="false" outlineLevel="0" collapsed="false">
      <c r="A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" s="0" t="str">
        <f aca="false">IF($A111="","",INDEX(CARTAO_COMPRAS!$C:$C,INT((ROW()-2)/20)+2))</f>
        <v/>
      </c>
      <c r="C111" s="0" t="str">
        <f aca="false">IF($A111="","",INDEX(CARTAO_COMPRAS!$D:$D,INT((ROW()-2)/20)+2))</f>
        <v/>
      </c>
      <c r="D111" s="0" t="str">
        <f aca="false">IF($A111="","",INDEX(CARTAO_COMPRAS!$E:$E,INT((ROW()-2)/20)+2))</f>
        <v/>
      </c>
      <c r="E111" s="0" t="str">
        <f aca="false">IF($A111="","",INDEX(CARTAO_COMPRAS!$H:$H,INT((ROW()-2)/20)+2)+MOD(ROW()-2,20))</f>
        <v/>
      </c>
      <c r="F111" s="0" t="str">
        <f aca="false">IF($A111="","",INDEX(CARTAO_COMPRAS!$G:$G,INT((ROW()-2)/20)+2))</f>
        <v/>
      </c>
      <c r="G111" s="5" t="str">
        <f aca="false">IF($A111="","",INDEX(CARTAO_COMPRAS!$I:$I,INT((ROW()-2)/20)+2))</f>
        <v/>
      </c>
      <c r="H111" s="4" t="str">
        <f aca="false">IF($A111="","",EDATE(INDEX(CARTAO_COMPRAS!$J:$J,INT((ROW()-2)/20)+2),MOD(ROW()-2,20)))</f>
        <v/>
      </c>
      <c r="I111" s="4" t="str">
        <f aca="false">IF($H111="","",$H111-WEEKDAY($H111,2)+1)</f>
        <v/>
      </c>
      <c r="J111" s="4" t="str">
        <f aca="false">IF($I111="","",$I111+6)</f>
        <v/>
      </c>
      <c r="K111" s="6" t="str">
        <f aca="false">IF($H111="","",DATE(YEAR($H111),MONTH($H111),1))</f>
        <v/>
      </c>
      <c r="L111" s="0" t="str">
        <f aca="false">IF($A111="","",INDEX(CARTAO_COMPRAS!$K:$K,INT((ROW()-2)/20)+2))</f>
        <v/>
      </c>
      <c r="M111" s="0" t="str">
        <f aca="false">IF($A111="","","Compra no cartão")</f>
        <v/>
      </c>
    </row>
    <row r="112" customFormat="false" ht="13.5" hidden="false" customHeight="false" outlineLevel="0" collapsed="false">
      <c r="A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" s="0" t="str">
        <f aca="false">IF($A112="","",INDEX(CARTAO_COMPRAS!$C:$C,INT((ROW()-2)/20)+2))</f>
        <v/>
      </c>
      <c r="C112" s="0" t="str">
        <f aca="false">IF($A112="","",INDEX(CARTAO_COMPRAS!$D:$D,INT((ROW()-2)/20)+2))</f>
        <v/>
      </c>
      <c r="D112" s="0" t="str">
        <f aca="false">IF($A112="","",INDEX(CARTAO_COMPRAS!$E:$E,INT((ROW()-2)/20)+2))</f>
        <v/>
      </c>
      <c r="E112" s="0" t="str">
        <f aca="false">IF($A112="","",INDEX(CARTAO_COMPRAS!$H:$H,INT((ROW()-2)/20)+2)+MOD(ROW()-2,20))</f>
        <v/>
      </c>
      <c r="F112" s="0" t="str">
        <f aca="false">IF($A112="","",INDEX(CARTAO_COMPRAS!$G:$G,INT((ROW()-2)/20)+2))</f>
        <v/>
      </c>
      <c r="G112" s="5" t="str">
        <f aca="false">IF($A112="","",INDEX(CARTAO_COMPRAS!$I:$I,INT((ROW()-2)/20)+2))</f>
        <v/>
      </c>
      <c r="H112" s="4" t="str">
        <f aca="false">IF($A112="","",EDATE(INDEX(CARTAO_COMPRAS!$J:$J,INT((ROW()-2)/20)+2),MOD(ROW()-2,20)))</f>
        <v/>
      </c>
      <c r="I112" s="4" t="str">
        <f aca="false">IF($H112="","",$H112-WEEKDAY($H112,2)+1)</f>
        <v/>
      </c>
      <c r="J112" s="4" t="str">
        <f aca="false">IF($I112="","",$I112+6)</f>
        <v/>
      </c>
      <c r="K112" s="6" t="str">
        <f aca="false">IF($H112="","",DATE(YEAR($H112),MONTH($H112),1))</f>
        <v/>
      </c>
      <c r="L112" s="0" t="str">
        <f aca="false">IF($A112="","",INDEX(CARTAO_COMPRAS!$K:$K,INT((ROW()-2)/20)+2))</f>
        <v/>
      </c>
      <c r="M112" s="0" t="str">
        <f aca="false">IF($A112="","","Compra no cartão")</f>
        <v/>
      </c>
    </row>
    <row r="113" customFormat="false" ht="13.5" hidden="false" customHeight="false" outlineLevel="0" collapsed="false">
      <c r="A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" s="0" t="str">
        <f aca="false">IF($A113="","",INDEX(CARTAO_COMPRAS!$C:$C,INT((ROW()-2)/20)+2))</f>
        <v/>
      </c>
      <c r="C113" s="0" t="str">
        <f aca="false">IF($A113="","",INDEX(CARTAO_COMPRAS!$D:$D,INT((ROW()-2)/20)+2))</f>
        <v/>
      </c>
      <c r="D113" s="0" t="str">
        <f aca="false">IF($A113="","",INDEX(CARTAO_COMPRAS!$E:$E,INT((ROW()-2)/20)+2))</f>
        <v/>
      </c>
      <c r="E113" s="0" t="str">
        <f aca="false">IF($A113="","",INDEX(CARTAO_COMPRAS!$H:$H,INT((ROW()-2)/20)+2)+MOD(ROW()-2,20))</f>
        <v/>
      </c>
      <c r="F113" s="0" t="str">
        <f aca="false">IF($A113="","",INDEX(CARTAO_COMPRAS!$G:$G,INT((ROW()-2)/20)+2))</f>
        <v/>
      </c>
      <c r="G113" s="5" t="str">
        <f aca="false">IF($A113="","",INDEX(CARTAO_COMPRAS!$I:$I,INT((ROW()-2)/20)+2))</f>
        <v/>
      </c>
      <c r="H113" s="4" t="str">
        <f aca="false">IF($A113="","",EDATE(INDEX(CARTAO_COMPRAS!$J:$J,INT((ROW()-2)/20)+2),MOD(ROW()-2,20)))</f>
        <v/>
      </c>
      <c r="I113" s="4" t="str">
        <f aca="false">IF($H113="","",$H113-WEEKDAY($H113,2)+1)</f>
        <v/>
      </c>
      <c r="J113" s="4" t="str">
        <f aca="false">IF($I113="","",$I113+6)</f>
        <v/>
      </c>
      <c r="K113" s="6" t="str">
        <f aca="false">IF($H113="","",DATE(YEAR($H113),MONTH($H113),1))</f>
        <v/>
      </c>
      <c r="L113" s="0" t="str">
        <f aca="false">IF($A113="","",INDEX(CARTAO_COMPRAS!$K:$K,INT((ROW()-2)/20)+2))</f>
        <v/>
      </c>
      <c r="M113" s="0" t="str">
        <f aca="false">IF($A113="","","Compra no cartão")</f>
        <v/>
      </c>
    </row>
    <row r="114" customFormat="false" ht="13.5" hidden="false" customHeight="false" outlineLevel="0" collapsed="false">
      <c r="A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" s="0" t="str">
        <f aca="false">IF($A114="","",INDEX(CARTAO_COMPRAS!$C:$C,INT((ROW()-2)/20)+2))</f>
        <v/>
      </c>
      <c r="C114" s="0" t="str">
        <f aca="false">IF($A114="","",INDEX(CARTAO_COMPRAS!$D:$D,INT((ROW()-2)/20)+2))</f>
        <v/>
      </c>
      <c r="D114" s="0" t="str">
        <f aca="false">IF($A114="","",INDEX(CARTAO_COMPRAS!$E:$E,INT((ROW()-2)/20)+2))</f>
        <v/>
      </c>
      <c r="E114" s="0" t="str">
        <f aca="false">IF($A114="","",INDEX(CARTAO_COMPRAS!$H:$H,INT((ROW()-2)/20)+2)+MOD(ROW()-2,20))</f>
        <v/>
      </c>
      <c r="F114" s="0" t="str">
        <f aca="false">IF($A114="","",INDEX(CARTAO_COMPRAS!$G:$G,INT((ROW()-2)/20)+2))</f>
        <v/>
      </c>
      <c r="G114" s="5" t="str">
        <f aca="false">IF($A114="","",INDEX(CARTAO_COMPRAS!$I:$I,INT((ROW()-2)/20)+2))</f>
        <v/>
      </c>
      <c r="H114" s="4" t="str">
        <f aca="false">IF($A114="","",EDATE(INDEX(CARTAO_COMPRAS!$J:$J,INT((ROW()-2)/20)+2),MOD(ROW()-2,20)))</f>
        <v/>
      </c>
      <c r="I114" s="4" t="str">
        <f aca="false">IF($H114="","",$H114-WEEKDAY($H114,2)+1)</f>
        <v/>
      </c>
      <c r="J114" s="4" t="str">
        <f aca="false">IF($I114="","",$I114+6)</f>
        <v/>
      </c>
      <c r="K114" s="6" t="str">
        <f aca="false">IF($H114="","",DATE(YEAR($H114),MONTH($H114),1))</f>
        <v/>
      </c>
      <c r="L114" s="0" t="str">
        <f aca="false">IF($A114="","",INDEX(CARTAO_COMPRAS!$K:$K,INT((ROW()-2)/20)+2))</f>
        <v/>
      </c>
      <c r="M114" s="0" t="str">
        <f aca="false">IF($A114="","","Compra no cartão")</f>
        <v/>
      </c>
    </row>
    <row r="115" customFormat="false" ht="13.5" hidden="false" customHeight="false" outlineLevel="0" collapsed="false">
      <c r="A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" s="0" t="str">
        <f aca="false">IF($A115="","",INDEX(CARTAO_COMPRAS!$C:$C,INT((ROW()-2)/20)+2))</f>
        <v/>
      </c>
      <c r="C115" s="0" t="str">
        <f aca="false">IF($A115="","",INDEX(CARTAO_COMPRAS!$D:$D,INT((ROW()-2)/20)+2))</f>
        <v/>
      </c>
      <c r="D115" s="0" t="str">
        <f aca="false">IF($A115="","",INDEX(CARTAO_COMPRAS!$E:$E,INT((ROW()-2)/20)+2))</f>
        <v/>
      </c>
      <c r="E115" s="0" t="str">
        <f aca="false">IF($A115="","",INDEX(CARTAO_COMPRAS!$H:$H,INT((ROW()-2)/20)+2)+MOD(ROW()-2,20))</f>
        <v/>
      </c>
      <c r="F115" s="0" t="str">
        <f aca="false">IF($A115="","",INDEX(CARTAO_COMPRAS!$G:$G,INT((ROW()-2)/20)+2))</f>
        <v/>
      </c>
      <c r="G115" s="5" t="str">
        <f aca="false">IF($A115="","",INDEX(CARTAO_COMPRAS!$I:$I,INT((ROW()-2)/20)+2))</f>
        <v/>
      </c>
      <c r="H115" s="4" t="str">
        <f aca="false">IF($A115="","",EDATE(INDEX(CARTAO_COMPRAS!$J:$J,INT((ROW()-2)/20)+2),MOD(ROW()-2,20)))</f>
        <v/>
      </c>
      <c r="I115" s="4" t="str">
        <f aca="false">IF($H115="","",$H115-WEEKDAY($H115,2)+1)</f>
        <v/>
      </c>
      <c r="J115" s="4" t="str">
        <f aca="false">IF($I115="","",$I115+6)</f>
        <v/>
      </c>
      <c r="K115" s="6" t="str">
        <f aca="false">IF($H115="","",DATE(YEAR($H115),MONTH($H115),1))</f>
        <v/>
      </c>
      <c r="L115" s="0" t="str">
        <f aca="false">IF($A115="","",INDEX(CARTAO_COMPRAS!$K:$K,INT((ROW()-2)/20)+2))</f>
        <v/>
      </c>
      <c r="M115" s="0" t="str">
        <f aca="false">IF($A115="","","Compra no cartão")</f>
        <v/>
      </c>
    </row>
    <row r="116" customFormat="false" ht="13.5" hidden="false" customHeight="false" outlineLevel="0" collapsed="false">
      <c r="A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" s="0" t="str">
        <f aca="false">IF($A116="","",INDEX(CARTAO_COMPRAS!$C:$C,INT((ROW()-2)/20)+2))</f>
        <v/>
      </c>
      <c r="C116" s="0" t="str">
        <f aca="false">IF($A116="","",INDEX(CARTAO_COMPRAS!$D:$D,INT((ROW()-2)/20)+2))</f>
        <v/>
      </c>
      <c r="D116" s="0" t="str">
        <f aca="false">IF($A116="","",INDEX(CARTAO_COMPRAS!$E:$E,INT((ROW()-2)/20)+2))</f>
        <v/>
      </c>
      <c r="E116" s="0" t="str">
        <f aca="false">IF($A116="","",INDEX(CARTAO_COMPRAS!$H:$H,INT((ROW()-2)/20)+2)+MOD(ROW()-2,20))</f>
        <v/>
      </c>
      <c r="F116" s="0" t="str">
        <f aca="false">IF($A116="","",INDEX(CARTAO_COMPRAS!$G:$G,INT((ROW()-2)/20)+2))</f>
        <v/>
      </c>
      <c r="G116" s="5" t="str">
        <f aca="false">IF($A116="","",INDEX(CARTAO_COMPRAS!$I:$I,INT((ROW()-2)/20)+2))</f>
        <v/>
      </c>
      <c r="H116" s="4" t="str">
        <f aca="false">IF($A116="","",EDATE(INDEX(CARTAO_COMPRAS!$J:$J,INT((ROW()-2)/20)+2),MOD(ROW()-2,20)))</f>
        <v/>
      </c>
      <c r="I116" s="4" t="str">
        <f aca="false">IF($H116="","",$H116-WEEKDAY($H116,2)+1)</f>
        <v/>
      </c>
      <c r="J116" s="4" t="str">
        <f aca="false">IF($I116="","",$I116+6)</f>
        <v/>
      </c>
      <c r="K116" s="6" t="str">
        <f aca="false">IF($H116="","",DATE(YEAR($H116),MONTH($H116),1))</f>
        <v/>
      </c>
      <c r="L116" s="0" t="str">
        <f aca="false">IF($A116="","",INDEX(CARTAO_COMPRAS!$K:$K,INT((ROW()-2)/20)+2))</f>
        <v/>
      </c>
      <c r="M116" s="0" t="str">
        <f aca="false">IF($A116="","","Compra no cartão")</f>
        <v/>
      </c>
    </row>
    <row r="117" customFormat="false" ht="13.5" hidden="false" customHeight="false" outlineLevel="0" collapsed="false">
      <c r="A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" s="0" t="str">
        <f aca="false">IF($A117="","",INDEX(CARTAO_COMPRAS!$C:$C,INT((ROW()-2)/20)+2))</f>
        <v/>
      </c>
      <c r="C117" s="0" t="str">
        <f aca="false">IF($A117="","",INDEX(CARTAO_COMPRAS!$D:$D,INT((ROW()-2)/20)+2))</f>
        <v/>
      </c>
      <c r="D117" s="0" t="str">
        <f aca="false">IF($A117="","",INDEX(CARTAO_COMPRAS!$E:$E,INT((ROW()-2)/20)+2))</f>
        <v/>
      </c>
      <c r="E117" s="0" t="str">
        <f aca="false">IF($A117="","",INDEX(CARTAO_COMPRAS!$H:$H,INT((ROW()-2)/20)+2)+MOD(ROW()-2,20))</f>
        <v/>
      </c>
      <c r="F117" s="0" t="str">
        <f aca="false">IF($A117="","",INDEX(CARTAO_COMPRAS!$G:$G,INT((ROW()-2)/20)+2))</f>
        <v/>
      </c>
      <c r="G117" s="5" t="str">
        <f aca="false">IF($A117="","",INDEX(CARTAO_COMPRAS!$I:$I,INT((ROW()-2)/20)+2))</f>
        <v/>
      </c>
      <c r="H117" s="4" t="str">
        <f aca="false">IF($A117="","",EDATE(INDEX(CARTAO_COMPRAS!$J:$J,INT((ROW()-2)/20)+2),MOD(ROW()-2,20)))</f>
        <v/>
      </c>
      <c r="I117" s="4" t="str">
        <f aca="false">IF($H117="","",$H117-WEEKDAY($H117,2)+1)</f>
        <v/>
      </c>
      <c r="J117" s="4" t="str">
        <f aca="false">IF($I117="","",$I117+6)</f>
        <v/>
      </c>
      <c r="K117" s="6" t="str">
        <f aca="false">IF($H117="","",DATE(YEAR($H117),MONTH($H117),1))</f>
        <v/>
      </c>
      <c r="L117" s="0" t="str">
        <f aca="false">IF($A117="","",INDEX(CARTAO_COMPRAS!$K:$K,INT((ROW()-2)/20)+2))</f>
        <v/>
      </c>
      <c r="M117" s="0" t="str">
        <f aca="false">IF($A117="","","Compra no cartão")</f>
        <v/>
      </c>
    </row>
    <row r="118" customFormat="false" ht="13.5" hidden="false" customHeight="false" outlineLevel="0" collapsed="false">
      <c r="A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" s="0" t="str">
        <f aca="false">IF($A118="","",INDEX(CARTAO_COMPRAS!$C:$C,INT((ROW()-2)/20)+2))</f>
        <v/>
      </c>
      <c r="C118" s="0" t="str">
        <f aca="false">IF($A118="","",INDEX(CARTAO_COMPRAS!$D:$D,INT((ROW()-2)/20)+2))</f>
        <v/>
      </c>
      <c r="D118" s="0" t="str">
        <f aca="false">IF($A118="","",INDEX(CARTAO_COMPRAS!$E:$E,INT((ROW()-2)/20)+2))</f>
        <v/>
      </c>
      <c r="E118" s="0" t="str">
        <f aca="false">IF($A118="","",INDEX(CARTAO_COMPRAS!$H:$H,INT((ROW()-2)/20)+2)+MOD(ROW()-2,20))</f>
        <v/>
      </c>
      <c r="F118" s="0" t="str">
        <f aca="false">IF($A118="","",INDEX(CARTAO_COMPRAS!$G:$G,INT((ROW()-2)/20)+2))</f>
        <v/>
      </c>
      <c r="G118" s="5" t="str">
        <f aca="false">IF($A118="","",INDEX(CARTAO_COMPRAS!$I:$I,INT((ROW()-2)/20)+2))</f>
        <v/>
      </c>
      <c r="H118" s="4" t="str">
        <f aca="false">IF($A118="","",EDATE(INDEX(CARTAO_COMPRAS!$J:$J,INT((ROW()-2)/20)+2),MOD(ROW()-2,20)))</f>
        <v/>
      </c>
      <c r="I118" s="4" t="str">
        <f aca="false">IF($H118="","",$H118-WEEKDAY($H118,2)+1)</f>
        <v/>
      </c>
      <c r="J118" s="4" t="str">
        <f aca="false">IF($I118="","",$I118+6)</f>
        <v/>
      </c>
      <c r="K118" s="6" t="str">
        <f aca="false">IF($H118="","",DATE(YEAR($H118),MONTH($H118),1))</f>
        <v/>
      </c>
      <c r="L118" s="0" t="str">
        <f aca="false">IF($A118="","",INDEX(CARTAO_COMPRAS!$K:$K,INT((ROW()-2)/20)+2))</f>
        <v/>
      </c>
      <c r="M118" s="0" t="str">
        <f aca="false">IF($A118="","","Compra no cartão")</f>
        <v/>
      </c>
    </row>
    <row r="119" customFormat="false" ht="13.5" hidden="false" customHeight="false" outlineLevel="0" collapsed="false">
      <c r="A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" s="0" t="str">
        <f aca="false">IF($A119="","",INDEX(CARTAO_COMPRAS!$C:$C,INT((ROW()-2)/20)+2))</f>
        <v/>
      </c>
      <c r="C119" s="0" t="str">
        <f aca="false">IF($A119="","",INDEX(CARTAO_COMPRAS!$D:$D,INT((ROW()-2)/20)+2))</f>
        <v/>
      </c>
      <c r="D119" s="0" t="str">
        <f aca="false">IF($A119="","",INDEX(CARTAO_COMPRAS!$E:$E,INT((ROW()-2)/20)+2))</f>
        <v/>
      </c>
      <c r="E119" s="0" t="str">
        <f aca="false">IF($A119="","",INDEX(CARTAO_COMPRAS!$H:$H,INT((ROW()-2)/20)+2)+MOD(ROW()-2,20))</f>
        <v/>
      </c>
      <c r="F119" s="0" t="str">
        <f aca="false">IF($A119="","",INDEX(CARTAO_COMPRAS!$G:$G,INT((ROW()-2)/20)+2))</f>
        <v/>
      </c>
      <c r="G119" s="5" t="str">
        <f aca="false">IF($A119="","",INDEX(CARTAO_COMPRAS!$I:$I,INT((ROW()-2)/20)+2))</f>
        <v/>
      </c>
      <c r="H119" s="4" t="str">
        <f aca="false">IF($A119="","",EDATE(INDEX(CARTAO_COMPRAS!$J:$J,INT((ROW()-2)/20)+2),MOD(ROW()-2,20)))</f>
        <v/>
      </c>
      <c r="I119" s="4" t="str">
        <f aca="false">IF($H119="","",$H119-WEEKDAY($H119,2)+1)</f>
        <v/>
      </c>
      <c r="J119" s="4" t="str">
        <f aca="false">IF($I119="","",$I119+6)</f>
        <v/>
      </c>
      <c r="K119" s="6" t="str">
        <f aca="false">IF($H119="","",DATE(YEAR($H119),MONTH($H119),1))</f>
        <v/>
      </c>
      <c r="L119" s="0" t="str">
        <f aca="false">IF($A119="","",INDEX(CARTAO_COMPRAS!$K:$K,INT((ROW()-2)/20)+2))</f>
        <v/>
      </c>
      <c r="M119" s="0" t="str">
        <f aca="false">IF($A119="","","Compra no cartão")</f>
        <v/>
      </c>
    </row>
    <row r="120" customFormat="false" ht="13.5" hidden="false" customHeight="false" outlineLevel="0" collapsed="false">
      <c r="A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" s="0" t="str">
        <f aca="false">IF($A120="","",INDEX(CARTAO_COMPRAS!$C:$C,INT((ROW()-2)/20)+2))</f>
        <v/>
      </c>
      <c r="C120" s="0" t="str">
        <f aca="false">IF($A120="","",INDEX(CARTAO_COMPRAS!$D:$D,INT((ROW()-2)/20)+2))</f>
        <v/>
      </c>
      <c r="D120" s="0" t="str">
        <f aca="false">IF($A120="","",INDEX(CARTAO_COMPRAS!$E:$E,INT((ROW()-2)/20)+2))</f>
        <v/>
      </c>
      <c r="E120" s="0" t="str">
        <f aca="false">IF($A120="","",INDEX(CARTAO_COMPRAS!$H:$H,INT((ROW()-2)/20)+2)+MOD(ROW()-2,20))</f>
        <v/>
      </c>
      <c r="F120" s="0" t="str">
        <f aca="false">IF($A120="","",INDEX(CARTAO_COMPRAS!$G:$G,INT((ROW()-2)/20)+2))</f>
        <v/>
      </c>
      <c r="G120" s="5" t="str">
        <f aca="false">IF($A120="","",INDEX(CARTAO_COMPRAS!$I:$I,INT((ROW()-2)/20)+2))</f>
        <v/>
      </c>
      <c r="H120" s="4" t="str">
        <f aca="false">IF($A120="","",EDATE(INDEX(CARTAO_COMPRAS!$J:$J,INT((ROW()-2)/20)+2),MOD(ROW()-2,20)))</f>
        <v/>
      </c>
      <c r="I120" s="4" t="str">
        <f aca="false">IF($H120="","",$H120-WEEKDAY($H120,2)+1)</f>
        <v/>
      </c>
      <c r="J120" s="4" t="str">
        <f aca="false">IF($I120="","",$I120+6)</f>
        <v/>
      </c>
      <c r="K120" s="6" t="str">
        <f aca="false">IF($H120="","",DATE(YEAR($H120),MONTH($H120),1))</f>
        <v/>
      </c>
      <c r="L120" s="0" t="str">
        <f aca="false">IF($A120="","",INDEX(CARTAO_COMPRAS!$K:$K,INT((ROW()-2)/20)+2))</f>
        <v/>
      </c>
      <c r="M120" s="0" t="str">
        <f aca="false">IF($A120="","","Compra no cartão")</f>
        <v/>
      </c>
    </row>
    <row r="121" customFormat="false" ht="13.5" hidden="false" customHeight="false" outlineLevel="0" collapsed="false">
      <c r="A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" s="0" t="str">
        <f aca="false">IF($A121="","",INDEX(CARTAO_COMPRAS!$C:$C,INT((ROW()-2)/20)+2))</f>
        <v/>
      </c>
      <c r="C121" s="0" t="str">
        <f aca="false">IF($A121="","",INDEX(CARTAO_COMPRAS!$D:$D,INT((ROW()-2)/20)+2))</f>
        <v/>
      </c>
      <c r="D121" s="0" t="str">
        <f aca="false">IF($A121="","",INDEX(CARTAO_COMPRAS!$E:$E,INT((ROW()-2)/20)+2))</f>
        <v/>
      </c>
      <c r="E121" s="0" t="str">
        <f aca="false">IF($A121="","",INDEX(CARTAO_COMPRAS!$H:$H,INT((ROW()-2)/20)+2)+MOD(ROW()-2,20))</f>
        <v/>
      </c>
      <c r="F121" s="0" t="str">
        <f aca="false">IF($A121="","",INDEX(CARTAO_COMPRAS!$G:$G,INT((ROW()-2)/20)+2))</f>
        <v/>
      </c>
      <c r="G121" s="5" t="str">
        <f aca="false">IF($A121="","",INDEX(CARTAO_COMPRAS!$I:$I,INT((ROW()-2)/20)+2))</f>
        <v/>
      </c>
      <c r="H121" s="4" t="str">
        <f aca="false">IF($A121="","",EDATE(INDEX(CARTAO_COMPRAS!$J:$J,INT((ROW()-2)/20)+2),MOD(ROW()-2,20)))</f>
        <v/>
      </c>
      <c r="I121" s="4" t="str">
        <f aca="false">IF($H121="","",$H121-WEEKDAY($H121,2)+1)</f>
        <v/>
      </c>
      <c r="J121" s="4" t="str">
        <f aca="false">IF($I121="","",$I121+6)</f>
        <v/>
      </c>
      <c r="K121" s="6" t="str">
        <f aca="false">IF($H121="","",DATE(YEAR($H121),MONTH($H121),1))</f>
        <v/>
      </c>
      <c r="L121" s="0" t="str">
        <f aca="false">IF($A121="","",INDEX(CARTAO_COMPRAS!$K:$K,INT((ROW()-2)/20)+2))</f>
        <v/>
      </c>
      <c r="M121" s="0" t="str">
        <f aca="false">IF($A121="","","Compra no cartão")</f>
        <v/>
      </c>
    </row>
    <row r="122" customFormat="false" ht="13.5" hidden="false" customHeight="false" outlineLevel="0" collapsed="false">
      <c r="A1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</v>
      </c>
      <c r="B122" s="0" t="str">
        <f aca="false">IF($A122="","",INDEX(CARTAO_COMPRAS!$C:$C,INT((ROW()-2)/20)+2))</f>
        <v>Bradesco</v>
      </c>
      <c r="C122" s="0" t="str">
        <f aca="false">IF($A122="","",INDEX(CARTAO_COMPRAS!$D:$D,INT((ROW()-2)/20)+2))</f>
        <v>Swfit - Açougue</v>
      </c>
      <c r="D122" s="0" t="str">
        <f aca="false">IF($A122="","",INDEX(CARTAO_COMPRAS!$E:$E,INT((ROW()-2)/20)+2))</f>
        <v>Alimentação / Insumos</v>
      </c>
      <c r="E122" s="0" t="n">
        <f aca="false">IF($A122="","",INDEX(CARTAO_COMPRAS!$H:$H,INT((ROW()-2)/20)+2)+MOD(ROW()-2,20))</f>
        <v>4</v>
      </c>
      <c r="F122" s="0" t="n">
        <f aca="false">IF($A122="","",INDEX(CARTAO_COMPRAS!$G:$G,INT((ROW()-2)/20)+2))</f>
        <v>4</v>
      </c>
      <c r="G122" s="5" t="n">
        <f aca="false">IF($A122="","",INDEX(CARTAO_COMPRAS!$I:$I,INT((ROW()-2)/20)+2))</f>
        <v>192.04</v>
      </c>
      <c r="H122" s="4" t="n">
        <f aca="false">IF($A122="","",EDATE(INDEX(CARTAO_COMPRAS!$J:$J,INT((ROW()-2)/20)+2),MOD(ROW()-2,20)))</f>
        <v>46157</v>
      </c>
      <c r="I122" s="4" t="n">
        <f aca="false">IF($H122="","",$H122-WEEKDAY($H122,2)+1)</f>
        <v>46153</v>
      </c>
      <c r="J122" s="4" t="n">
        <f aca="false">IF($I122="","",$I122+6)</f>
        <v>46159</v>
      </c>
      <c r="K122" s="6" t="n">
        <f aca="false">IF($H122="","",DATE(YEAR($H122),MONTH($H122),1))</f>
        <v>46143</v>
      </c>
      <c r="L122" s="0" t="str">
        <f aca="false">IF($A122="","",INDEX(CARTAO_COMPRAS!$K:$K,INT((ROW()-2)/20)+2))</f>
        <v>Pago</v>
      </c>
      <c r="M122" s="0" t="str">
        <f aca="false">IF($A122="","","Compra no cartão")</f>
        <v>Compra no cartão</v>
      </c>
    </row>
    <row r="123" customFormat="false" ht="13.5" hidden="false" customHeight="false" outlineLevel="0" collapsed="false">
      <c r="A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" s="0" t="str">
        <f aca="false">IF($A123="","",INDEX(CARTAO_COMPRAS!$C:$C,INT((ROW()-2)/20)+2))</f>
        <v/>
      </c>
      <c r="C123" s="0" t="str">
        <f aca="false">IF($A123="","",INDEX(CARTAO_COMPRAS!$D:$D,INT((ROW()-2)/20)+2))</f>
        <v/>
      </c>
      <c r="D123" s="0" t="str">
        <f aca="false">IF($A123="","",INDEX(CARTAO_COMPRAS!$E:$E,INT((ROW()-2)/20)+2))</f>
        <v/>
      </c>
      <c r="E123" s="0" t="str">
        <f aca="false">IF($A123="","",INDEX(CARTAO_COMPRAS!$H:$H,INT((ROW()-2)/20)+2)+MOD(ROW()-2,20))</f>
        <v/>
      </c>
      <c r="F123" s="0" t="str">
        <f aca="false">IF($A123="","",INDEX(CARTAO_COMPRAS!$G:$G,INT((ROW()-2)/20)+2))</f>
        <v/>
      </c>
      <c r="G123" s="5" t="str">
        <f aca="false">IF($A123="","",INDEX(CARTAO_COMPRAS!$I:$I,INT((ROW()-2)/20)+2))</f>
        <v/>
      </c>
      <c r="H123" s="4" t="str">
        <f aca="false">IF($A123="","",EDATE(INDEX(CARTAO_COMPRAS!$J:$J,INT((ROW()-2)/20)+2),MOD(ROW()-2,20)))</f>
        <v/>
      </c>
      <c r="I123" s="4" t="str">
        <f aca="false">IF($H123="","",$H123-WEEKDAY($H123,2)+1)</f>
        <v/>
      </c>
      <c r="J123" s="4" t="str">
        <f aca="false">IF($I123="","",$I123+6)</f>
        <v/>
      </c>
      <c r="K123" s="6" t="str">
        <f aca="false">IF($H123="","",DATE(YEAR($H123),MONTH($H123),1))</f>
        <v/>
      </c>
      <c r="L123" s="0" t="str">
        <f aca="false">IF($A123="","",INDEX(CARTAO_COMPRAS!$K:$K,INT((ROW()-2)/20)+2))</f>
        <v/>
      </c>
      <c r="M123" s="0" t="str">
        <f aca="false">IF($A123="","","Compra no cartão")</f>
        <v/>
      </c>
    </row>
    <row r="124" customFormat="false" ht="13.5" hidden="false" customHeight="false" outlineLevel="0" collapsed="false">
      <c r="A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" s="0" t="str">
        <f aca="false">IF($A124="","",INDEX(CARTAO_COMPRAS!$C:$C,INT((ROW()-2)/20)+2))</f>
        <v/>
      </c>
      <c r="C124" s="0" t="str">
        <f aca="false">IF($A124="","",INDEX(CARTAO_COMPRAS!$D:$D,INT((ROW()-2)/20)+2))</f>
        <v/>
      </c>
      <c r="D124" s="0" t="str">
        <f aca="false">IF($A124="","",INDEX(CARTAO_COMPRAS!$E:$E,INT((ROW()-2)/20)+2))</f>
        <v/>
      </c>
      <c r="E124" s="0" t="str">
        <f aca="false">IF($A124="","",INDEX(CARTAO_COMPRAS!$H:$H,INT((ROW()-2)/20)+2)+MOD(ROW()-2,20))</f>
        <v/>
      </c>
      <c r="F124" s="0" t="str">
        <f aca="false">IF($A124="","",INDEX(CARTAO_COMPRAS!$G:$G,INT((ROW()-2)/20)+2))</f>
        <v/>
      </c>
      <c r="G124" s="5" t="str">
        <f aca="false">IF($A124="","",INDEX(CARTAO_COMPRAS!$I:$I,INT((ROW()-2)/20)+2))</f>
        <v/>
      </c>
      <c r="H124" s="4" t="str">
        <f aca="false">IF($A124="","",EDATE(INDEX(CARTAO_COMPRAS!$J:$J,INT((ROW()-2)/20)+2),MOD(ROW()-2,20)))</f>
        <v/>
      </c>
      <c r="I124" s="4" t="str">
        <f aca="false">IF($H124="","",$H124-WEEKDAY($H124,2)+1)</f>
        <v/>
      </c>
      <c r="J124" s="4" t="str">
        <f aca="false">IF($I124="","",$I124+6)</f>
        <v/>
      </c>
      <c r="K124" s="6" t="str">
        <f aca="false">IF($H124="","",DATE(YEAR($H124),MONTH($H124),1))</f>
        <v/>
      </c>
      <c r="L124" s="0" t="str">
        <f aca="false">IF($A124="","",INDEX(CARTAO_COMPRAS!$K:$K,INT((ROW()-2)/20)+2))</f>
        <v/>
      </c>
      <c r="M124" s="0" t="str">
        <f aca="false">IF($A124="","","Compra no cartão")</f>
        <v/>
      </c>
    </row>
    <row r="125" customFormat="false" ht="13.5" hidden="false" customHeight="false" outlineLevel="0" collapsed="false">
      <c r="A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" s="0" t="str">
        <f aca="false">IF($A125="","",INDEX(CARTAO_COMPRAS!$C:$C,INT((ROW()-2)/20)+2))</f>
        <v/>
      </c>
      <c r="C125" s="0" t="str">
        <f aca="false">IF($A125="","",INDEX(CARTAO_COMPRAS!$D:$D,INT((ROW()-2)/20)+2))</f>
        <v/>
      </c>
      <c r="D125" s="0" t="str">
        <f aca="false">IF($A125="","",INDEX(CARTAO_COMPRAS!$E:$E,INT((ROW()-2)/20)+2))</f>
        <v/>
      </c>
      <c r="E125" s="0" t="str">
        <f aca="false">IF($A125="","",INDEX(CARTAO_COMPRAS!$H:$H,INT((ROW()-2)/20)+2)+MOD(ROW()-2,20))</f>
        <v/>
      </c>
      <c r="F125" s="0" t="str">
        <f aca="false">IF($A125="","",INDEX(CARTAO_COMPRAS!$G:$G,INT((ROW()-2)/20)+2))</f>
        <v/>
      </c>
      <c r="G125" s="5" t="str">
        <f aca="false">IF($A125="","",INDEX(CARTAO_COMPRAS!$I:$I,INT((ROW()-2)/20)+2))</f>
        <v/>
      </c>
      <c r="H125" s="4" t="str">
        <f aca="false">IF($A125="","",EDATE(INDEX(CARTAO_COMPRAS!$J:$J,INT((ROW()-2)/20)+2),MOD(ROW()-2,20)))</f>
        <v/>
      </c>
      <c r="I125" s="4" t="str">
        <f aca="false">IF($H125="","",$H125-WEEKDAY($H125,2)+1)</f>
        <v/>
      </c>
      <c r="J125" s="4" t="str">
        <f aca="false">IF($I125="","",$I125+6)</f>
        <v/>
      </c>
      <c r="K125" s="6" t="str">
        <f aca="false">IF($H125="","",DATE(YEAR($H125),MONTH($H125),1))</f>
        <v/>
      </c>
      <c r="L125" s="0" t="str">
        <f aca="false">IF($A125="","",INDEX(CARTAO_COMPRAS!$K:$K,INT((ROW()-2)/20)+2))</f>
        <v/>
      </c>
      <c r="M125" s="0" t="str">
        <f aca="false">IF($A125="","","Compra no cartão")</f>
        <v/>
      </c>
    </row>
    <row r="126" customFormat="false" ht="13.5" hidden="false" customHeight="false" outlineLevel="0" collapsed="false">
      <c r="A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" s="0" t="str">
        <f aca="false">IF($A126="","",INDEX(CARTAO_COMPRAS!$C:$C,INT((ROW()-2)/20)+2))</f>
        <v/>
      </c>
      <c r="C126" s="0" t="str">
        <f aca="false">IF($A126="","",INDEX(CARTAO_COMPRAS!$D:$D,INT((ROW()-2)/20)+2))</f>
        <v/>
      </c>
      <c r="D126" s="0" t="str">
        <f aca="false">IF($A126="","",INDEX(CARTAO_COMPRAS!$E:$E,INT((ROW()-2)/20)+2))</f>
        <v/>
      </c>
      <c r="E126" s="0" t="str">
        <f aca="false">IF($A126="","",INDEX(CARTAO_COMPRAS!$H:$H,INT((ROW()-2)/20)+2)+MOD(ROW()-2,20))</f>
        <v/>
      </c>
      <c r="F126" s="0" t="str">
        <f aca="false">IF($A126="","",INDEX(CARTAO_COMPRAS!$G:$G,INT((ROW()-2)/20)+2))</f>
        <v/>
      </c>
      <c r="G126" s="5" t="str">
        <f aca="false">IF($A126="","",INDEX(CARTAO_COMPRAS!$I:$I,INT((ROW()-2)/20)+2))</f>
        <v/>
      </c>
      <c r="H126" s="4" t="str">
        <f aca="false">IF($A126="","",EDATE(INDEX(CARTAO_COMPRAS!$J:$J,INT((ROW()-2)/20)+2),MOD(ROW()-2,20)))</f>
        <v/>
      </c>
      <c r="I126" s="4" t="str">
        <f aca="false">IF($H126="","",$H126-WEEKDAY($H126,2)+1)</f>
        <v/>
      </c>
      <c r="J126" s="4" t="str">
        <f aca="false">IF($I126="","",$I126+6)</f>
        <v/>
      </c>
      <c r="K126" s="6" t="str">
        <f aca="false">IF($H126="","",DATE(YEAR($H126),MONTH($H126),1))</f>
        <v/>
      </c>
      <c r="L126" s="0" t="str">
        <f aca="false">IF($A126="","",INDEX(CARTAO_COMPRAS!$K:$K,INT((ROW()-2)/20)+2))</f>
        <v/>
      </c>
      <c r="M126" s="0" t="str">
        <f aca="false">IF($A126="","","Compra no cartão")</f>
        <v/>
      </c>
    </row>
    <row r="127" customFormat="false" ht="13.5" hidden="false" customHeight="false" outlineLevel="0" collapsed="false">
      <c r="A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" s="0" t="str">
        <f aca="false">IF($A127="","",INDEX(CARTAO_COMPRAS!$C:$C,INT((ROW()-2)/20)+2))</f>
        <v/>
      </c>
      <c r="C127" s="0" t="str">
        <f aca="false">IF($A127="","",INDEX(CARTAO_COMPRAS!$D:$D,INT((ROW()-2)/20)+2))</f>
        <v/>
      </c>
      <c r="D127" s="0" t="str">
        <f aca="false">IF($A127="","",INDEX(CARTAO_COMPRAS!$E:$E,INT((ROW()-2)/20)+2))</f>
        <v/>
      </c>
      <c r="E127" s="0" t="str">
        <f aca="false">IF($A127="","",INDEX(CARTAO_COMPRAS!$H:$H,INT((ROW()-2)/20)+2)+MOD(ROW()-2,20))</f>
        <v/>
      </c>
      <c r="F127" s="0" t="str">
        <f aca="false">IF($A127="","",INDEX(CARTAO_COMPRAS!$G:$G,INT((ROW()-2)/20)+2))</f>
        <v/>
      </c>
      <c r="G127" s="5" t="str">
        <f aca="false">IF($A127="","",INDEX(CARTAO_COMPRAS!$I:$I,INT((ROW()-2)/20)+2))</f>
        <v/>
      </c>
      <c r="H127" s="4" t="str">
        <f aca="false">IF($A127="","",EDATE(INDEX(CARTAO_COMPRAS!$J:$J,INT((ROW()-2)/20)+2),MOD(ROW()-2,20)))</f>
        <v/>
      </c>
      <c r="I127" s="4" t="str">
        <f aca="false">IF($H127="","",$H127-WEEKDAY($H127,2)+1)</f>
        <v/>
      </c>
      <c r="J127" s="4" t="str">
        <f aca="false">IF($I127="","",$I127+6)</f>
        <v/>
      </c>
      <c r="K127" s="6" t="str">
        <f aca="false">IF($H127="","",DATE(YEAR($H127),MONTH($H127),1))</f>
        <v/>
      </c>
      <c r="L127" s="0" t="str">
        <f aca="false">IF($A127="","",INDEX(CARTAO_COMPRAS!$K:$K,INT((ROW()-2)/20)+2))</f>
        <v/>
      </c>
      <c r="M127" s="0" t="str">
        <f aca="false">IF($A127="","","Compra no cartão")</f>
        <v/>
      </c>
    </row>
    <row r="128" customFormat="false" ht="13.5" hidden="false" customHeight="false" outlineLevel="0" collapsed="false">
      <c r="A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" s="0" t="str">
        <f aca="false">IF($A128="","",INDEX(CARTAO_COMPRAS!$C:$C,INT((ROW()-2)/20)+2))</f>
        <v/>
      </c>
      <c r="C128" s="0" t="str">
        <f aca="false">IF($A128="","",INDEX(CARTAO_COMPRAS!$D:$D,INT((ROW()-2)/20)+2))</f>
        <v/>
      </c>
      <c r="D128" s="0" t="str">
        <f aca="false">IF($A128="","",INDEX(CARTAO_COMPRAS!$E:$E,INT((ROW()-2)/20)+2))</f>
        <v/>
      </c>
      <c r="E128" s="0" t="str">
        <f aca="false">IF($A128="","",INDEX(CARTAO_COMPRAS!$H:$H,INT((ROW()-2)/20)+2)+MOD(ROW()-2,20))</f>
        <v/>
      </c>
      <c r="F128" s="0" t="str">
        <f aca="false">IF($A128="","",INDEX(CARTAO_COMPRAS!$G:$G,INT((ROW()-2)/20)+2))</f>
        <v/>
      </c>
      <c r="G128" s="5" t="str">
        <f aca="false">IF($A128="","",INDEX(CARTAO_COMPRAS!$I:$I,INT((ROW()-2)/20)+2))</f>
        <v/>
      </c>
      <c r="H128" s="4" t="str">
        <f aca="false">IF($A128="","",EDATE(INDEX(CARTAO_COMPRAS!$J:$J,INT((ROW()-2)/20)+2),MOD(ROW()-2,20)))</f>
        <v/>
      </c>
      <c r="I128" s="4" t="str">
        <f aca="false">IF($H128="","",$H128-WEEKDAY($H128,2)+1)</f>
        <v/>
      </c>
      <c r="J128" s="4" t="str">
        <f aca="false">IF($I128="","",$I128+6)</f>
        <v/>
      </c>
      <c r="K128" s="6" t="str">
        <f aca="false">IF($H128="","",DATE(YEAR($H128),MONTH($H128),1))</f>
        <v/>
      </c>
      <c r="L128" s="0" t="str">
        <f aca="false">IF($A128="","",INDEX(CARTAO_COMPRAS!$K:$K,INT((ROW()-2)/20)+2))</f>
        <v/>
      </c>
      <c r="M128" s="0" t="str">
        <f aca="false">IF($A128="","","Compra no cartão")</f>
        <v/>
      </c>
    </row>
    <row r="129" customFormat="false" ht="13.5" hidden="false" customHeight="false" outlineLevel="0" collapsed="false">
      <c r="A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" s="0" t="str">
        <f aca="false">IF($A129="","",INDEX(CARTAO_COMPRAS!$C:$C,INT((ROW()-2)/20)+2))</f>
        <v/>
      </c>
      <c r="C129" s="0" t="str">
        <f aca="false">IF($A129="","",INDEX(CARTAO_COMPRAS!$D:$D,INT((ROW()-2)/20)+2))</f>
        <v/>
      </c>
      <c r="D129" s="0" t="str">
        <f aca="false">IF($A129="","",INDEX(CARTAO_COMPRAS!$E:$E,INT((ROW()-2)/20)+2))</f>
        <v/>
      </c>
      <c r="E129" s="0" t="str">
        <f aca="false">IF($A129="","",INDEX(CARTAO_COMPRAS!$H:$H,INT((ROW()-2)/20)+2)+MOD(ROW()-2,20))</f>
        <v/>
      </c>
      <c r="F129" s="0" t="str">
        <f aca="false">IF($A129="","",INDEX(CARTAO_COMPRAS!$G:$G,INT((ROW()-2)/20)+2))</f>
        <v/>
      </c>
      <c r="G129" s="5" t="str">
        <f aca="false">IF($A129="","",INDEX(CARTAO_COMPRAS!$I:$I,INT((ROW()-2)/20)+2))</f>
        <v/>
      </c>
      <c r="H129" s="4" t="str">
        <f aca="false">IF($A129="","",EDATE(INDEX(CARTAO_COMPRAS!$J:$J,INT((ROW()-2)/20)+2),MOD(ROW()-2,20)))</f>
        <v/>
      </c>
      <c r="I129" s="4" t="str">
        <f aca="false">IF($H129="","",$H129-WEEKDAY($H129,2)+1)</f>
        <v/>
      </c>
      <c r="J129" s="4" t="str">
        <f aca="false">IF($I129="","",$I129+6)</f>
        <v/>
      </c>
      <c r="K129" s="6" t="str">
        <f aca="false">IF($H129="","",DATE(YEAR($H129),MONTH($H129),1))</f>
        <v/>
      </c>
      <c r="L129" s="0" t="str">
        <f aca="false">IF($A129="","",INDEX(CARTAO_COMPRAS!$K:$K,INT((ROW()-2)/20)+2))</f>
        <v/>
      </c>
      <c r="M129" s="0" t="str">
        <f aca="false">IF($A129="","","Compra no cartão")</f>
        <v/>
      </c>
    </row>
    <row r="130" customFormat="false" ht="13.5" hidden="false" customHeight="false" outlineLevel="0" collapsed="false">
      <c r="A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" s="0" t="str">
        <f aca="false">IF($A130="","",INDEX(CARTAO_COMPRAS!$C:$C,INT((ROW()-2)/20)+2))</f>
        <v/>
      </c>
      <c r="C130" s="0" t="str">
        <f aca="false">IF($A130="","",INDEX(CARTAO_COMPRAS!$D:$D,INT((ROW()-2)/20)+2))</f>
        <v/>
      </c>
      <c r="D130" s="0" t="str">
        <f aca="false">IF($A130="","",INDEX(CARTAO_COMPRAS!$E:$E,INT((ROW()-2)/20)+2))</f>
        <v/>
      </c>
      <c r="E130" s="0" t="str">
        <f aca="false">IF($A130="","",INDEX(CARTAO_COMPRAS!$H:$H,INT((ROW()-2)/20)+2)+MOD(ROW()-2,20))</f>
        <v/>
      </c>
      <c r="F130" s="0" t="str">
        <f aca="false">IF($A130="","",INDEX(CARTAO_COMPRAS!$G:$G,INT((ROW()-2)/20)+2))</f>
        <v/>
      </c>
      <c r="G130" s="5" t="str">
        <f aca="false">IF($A130="","",INDEX(CARTAO_COMPRAS!$I:$I,INT((ROW()-2)/20)+2))</f>
        <v/>
      </c>
      <c r="H130" s="4" t="str">
        <f aca="false">IF($A130="","",EDATE(INDEX(CARTAO_COMPRAS!$J:$J,INT((ROW()-2)/20)+2),MOD(ROW()-2,20)))</f>
        <v/>
      </c>
      <c r="I130" s="4" t="str">
        <f aca="false">IF($H130="","",$H130-WEEKDAY($H130,2)+1)</f>
        <v/>
      </c>
      <c r="J130" s="4" t="str">
        <f aca="false">IF($I130="","",$I130+6)</f>
        <v/>
      </c>
      <c r="K130" s="6" t="str">
        <f aca="false">IF($H130="","",DATE(YEAR($H130),MONTH($H130),1))</f>
        <v/>
      </c>
      <c r="L130" s="0" t="str">
        <f aca="false">IF($A130="","",INDEX(CARTAO_COMPRAS!$K:$K,INT((ROW()-2)/20)+2))</f>
        <v/>
      </c>
      <c r="M130" s="0" t="str">
        <f aca="false">IF($A130="","","Compra no cartão")</f>
        <v/>
      </c>
    </row>
    <row r="131" customFormat="false" ht="13.5" hidden="false" customHeight="false" outlineLevel="0" collapsed="false">
      <c r="A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" s="0" t="str">
        <f aca="false">IF($A131="","",INDEX(CARTAO_COMPRAS!$C:$C,INT((ROW()-2)/20)+2))</f>
        <v/>
      </c>
      <c r="C131" s="0" t="str">
        <f aca="false">IF($A131="","",INDEX(CARTAO_COMPRAS!$D:$D,INT((ROW()-2)/20)+2))</f>
        <v/>
      </c>
      <c r="D131" s="0" t="str">
        <f aca="false">IF($A131="","",INDEX(CARTAO_COMPRAS!$E:$E,INT((ROW()-2)/20)+2))</f>
        <v/>
      </c>
      <c r="E131" s="0" t="str">
        <f aca="false">IF($A131="","",INDEX(CARTAO_COMPRAS!$H:$H,INT((ROW()-2)/20)+2)+MOD(ROW()-2,20))</f>
        <v/>
      </c>
      <c r="F131" s="0" t="str">
        <f aca="false">IF($A131="","",INDEX(CARTAO_COMPRAS!$G:$G,INT((ROW()-2)/20)+2))</f>
        <v/>
      </c>
      <c r="G131" s="5" t="str">
        <f aca="false">IF($A131="","",INDEX(CARTAO_COMPRAS!$I:$I,INT((ROW()-2)/20)+2))</f>
        <v/>
      </c>
      <c r="H131" s="4" t="str">
        <f aca="false">IF($A131="","",EDATE(INDEX(CARTAO_COMPRAS!$J:$J,INT((ROW()-2)/20)+2),MOD(ROW()-2,20)))</f>
        <v/>
      </c>
      <c r="I131" s="4" t="str">
        <f aca="false">IF($H131="","",$H131-WEEKDAY($H131,2)+1)</f>
        <v/>
      </c>
      <c r="J131" s="4" t="str">
        <f aca="false">IF($I131="","",$I131+6)</f>
        <v/>
      </c>
      <c r="K131" s="6" t="str">
        <f aca="false">IF($H131="","",DATE(YEAR($H131),MONTH($H131),1))</f>
        <v/>
      </c>
      <c r="L131" s="0" t="str">
        <f aca="false">IF($A131="","",INDEX(CARTAO_COMPRAS!$K:$K,INT((ROW()-2)/20)+2))</f>
        <v/>
      </c>
      <c r="M131" s="0" t="str">
        <f aca="false">IF($A131="","","Compra no cartão")</f>
        <v/>
      </c>
    </row>
    <row r="132" customFormat="false" ht="13.5" hidden="false" customHeight="false" outlineLevel="0" collapsed="false">
      <c r="A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2" s="0" t="str">
        <f aca="false">IF($A132="","",INDEX(CARTAO_COMPRAS!$C:$C,INT((ROW()-2)/20)+2))</f>
        <v/>
      </c>
      <c r="C132" s="0" t="str">
        <f aca="false">IF($A132="","",INDEX(CARTAO_COMPRAS!$D:$D,INT((ROW()-2)/20)+2))</f>
        <v/>
      </c>
      <c r="D132" s="0" t="str">
        <f aca="false">IF($A132="","",INDEX(CARTAO_COMPRAS!$E:$E,INT((ROW()-2)/20)+2))</f>
        <v/>
      </c>
      <c r="E132" s="0" t="str">
        <f aca="false">IF($A132="","",INDEX(CARTAO_COMPRAS!$H:$H,INT((ROW()-2)/20)+2)+MOD(ROW()-2,20))</f>
        <v/>
      </c>
      <c r="F132" s="0" t="str">
        <f aca="false">IF($A132="","",INDEX(CARTAO_COMPRAS!$G:$G,INT((ROW()-2)/20)+2))</f>
        <v/>
      </c>
      <c r="G132" s="5" t="str">
        <f aca="false">IF($A132="","",INDEX(CARTAO_COMPRAS!$I:$I,INT((ROW()-2)/20)+2))</f>
        <v/>
      </c>
      <c r="H132" s="4" t="str">
        <f aca="false">IF($A132="","",EDATE(INDEX(CARTAO_COMPRAS!$J:$J,INT((ROW()-2)/20)+2),MOD(ROW()-2,20)))</f>
        <v/>
      </c>
      <c r="I132" s="4" t="str">
        <f aca="false">IF($H132="","",$H132-WEEKDAY($H132,2)+1)</f>
        <v/>
      </c>
      <c r="J132" s="4" t="str">
        <f aca="false">IF($I132="","",$I132+6)</f>
        <v/>
      </c>
      <c r="K132" s="6" t="str">
        <f aca="false">IF($H132="","",DATE(YEAR($H132),MONTH($H132),1))</f>
        <v/>
      </c>
      <c r="L132" s="0" t="str">
        <f aca="false">IF($A132="","",INDEX(CARTAO_COMPRAS!$K:$K,INT((ROW()-2)/20)+2))</f>
        <v/>
      </c>
      <c r="M132" s="0" t="str">
        <f aca="false">IF($A132="","","Compra no cartão")</f>
        <v/>
      </c>
    </row>
    <row r="133" customFormat="false" ht="13.5" hidden="false" customHeight="false" outlineLevel="0" collapsed="false">
      <c r="A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" s="0" t="str">
        <f aca="false">IF($A133="","",INDEX(CARTAO_COMPRAS!$C:$C,INT((ROW()-2)/20)+2))</f>
        <v/>
      </c>
      <c r="C133" s="0" t="str">
        <f aca="false">IF($A133="","",INDEX(CARTAO_COMPRAS!$D:$D,INT((ROW()-2)/20)+2))</f>
        <v/>
      </c>
      <c r="D133" s="0" t="str">
        <f aca="false">IF($A133="","",INDEX(CARTAO_COMPRAS!$E:$E,INT((ROW()-2)/20)+2))</f>
        <v/>
      </c>
      <c r="E133" s="0" t="str">
        <f aca="false">IF($A133="","",INDEX(CARTAO_COMPRAS!$H:$H,INT((ROW()-2)/20)+2)+MOD(ROW()-2,20))</f>
        <v/>
      </c>
      <c r="F133" s="0" t="str">
        <f aca="false">IF($A133="","",INDEX(CARTAO_COMPRAS!$G:$G,INT((ROW()-2)/20)+2))</f>
        <v/>
      </c>
      <c r="G133" s="5" t="str">
        <f aca="false">IF($A133="","",INDEX(CARTAO_COMPRAS!$I:$I,INT((ROW()-2)/20)+2))</f>
        <v/>
      </c>
      <c r="H133" s="4" t="str">
        <f aca="false">IF($A133="","",EDATE(INDEX(CARTAO_COMPRAS!$J:$J,INT((ROW()-2)/20)+2),MOD(ROW()-2,20)))</f>
        <v/>
      </c>
      <c r="I133" s="4" t="str">
        <f aca="false">IF($H133="","",$H133-WEEKDAY($H133,2)+1)</f>
        <v/>
      </c>
      <c r="J133" s="4" t="str">
        <f aca="false">IF($I133="","",$I133+6)</f>
        <v/>
      </c>
      <c r="K133" s="6" t="str">
        <f aca="false">IF($H133="","",DATE(YEAR($H133),MONTH($H133),1))</f>
        <v/>
      </c>
      <c r="L133" s="0" t="str">
        <f aca="false">IF($A133="","",INDEX(CARTAO_COMPRAS!$K:$K,INT((ROW()-2)/20)+2))</f>
        <v/>
      </c>
      <c r="M133" s="0" t="str">
        <f aca="false">IF($A133="","","Compra no cartão")</f>
        <v/>
      </c>
    </row>
    <row r="134" customFormat="false" ht="13.5" hidden="false" customHeight="false" outlineLevel="0" collapsed="false">
      <c r="A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" s="0" t="str">
        <f aca="false">IF($A134="","",INDEX(CARTAO_COMPRAS!$C:$C,INT((ROW()-2)/20)+2))</f>
        <v/>
      </c>
      <c r="C134" s="0" t="str">
        <f aca="false">IF($A134="","",INDEX(CARTAO_COMPRAS!$D:$D,INT((ROW()-2)/20)+2))</f>
        <v/>
      </c>
      <c r="D134" s="0" t="str">
        <f aca="false">IF($A134="","",INDEX(CARTAO_COMPRAS!$E:$E,INT((ROW()-2)/20)+2))</f>
        <v/>
      </c>
      <c r="E134" s="0" t="str">
        <f aca="false">IF($A134="","",INDEX(CARTAO_COMPRAS!$H:$H,INT((ROW()-2)/20)+2)+MOD(ROW()-2,20))</f>
        <v/>
      </c>
      <c r="F134" s="0" t="str">
        <f aca="false">IF($A134="","",INDEX(CARTAO_COMPRAS!$G:$G,INT((ROW()-2)/20)+2))</f>
        <v/>
      </c>
      <c r="G134" s="5" t="str">
        <f aca="false">IF($A134="","",INDEX(CARTAO_COMPRAS!$I:$I,INT((ROW()-2)/20)+2))</f>
        <v/>
      </c>
      <c r="H134" s="4" t="str">
        <f aca="false">IF($A134="","",EDATE(INDEX(CARTAO_COMPRAS!$J:$J,INT((ROW()-2)/20)+2),MOD(ROW()-2,20)))</f>
        <v/>
      </c>
      <c r="I134" s="4" t="str">
        <f aca="false">IF($H134="","",$H134-WEEKDAY($H134,2)+1)</f>
        <v/>
      </c>
      <c r="J134" s="4" t="str">
        <f aca="false">IF($I134="","",$I134+6)</f>
        <v/>
      </c>
      <c r="K134" s="6" t="str">
        <f aca="false">IF($H134="","",DATE(YEAR($H134),MONTH($H134),1))</f>
        <v/>
      </c>
      <c r="L134" s="0" t="str">
        <f aca="false">IF($A134="","",INDEX(CARTAO_COMPRAS!$K:$K,INT((ROW()-2)/20)+2))</f>
        <v/>
      </c>
      <c r="M134" s="0" t="str">
        <f aca="false">IF($A134="","","Compra no cartão")</f>
        <v/>
      </c>
    </row>
    <row r="135" customFormat="false" ht="13.5" hidden="false" customHeight="false" outlineLevel="0" collapsed="false">
      <c r="A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" s="0" t="str">
        <f aca="false">IF($A135="","",INDEX(CARTAO_COMPRAS!$C:$C,INT((ROW()-2)/20)+2))</f>
        <v/>
      </c>
      <c r="C135" s="0" t="str">
        <f aca="false">IF($A135="","",INDEX(CARTAO_COMPRAS!$D:$D,INT((ROW()-2)/20)+2))</f>
        <v/>
      </c>
      <c r="D135" s="0" t="str">
        <f aca="false">IF($A135="","",INDEX(CARTAO_COMPRAS!$E:$E,INT((ROW()-2)/20)+2))</f>
        <v/>
      </c>
      <c r="E135" s="0" t="str">
        <f aca="false">IF($A135="","",INDEX(CARTAO_COMPRAS!$H:$H,INT((ROW()-2)/20)+2)+MOD(ROW()-2,20))</f>
        <v/>
      </c>
      <c r="F135" s="0" t="str">
        <f aca="false">IF($A135="","",INDEX(CARTAO_COMPRAS!$G:$G,INT((ROW()-2)/20)+2))</f>
        <v/>
      </c>
      <c r="G135" s="5" t="str">
        <f aca="false">IF($A135="","",INDEX(CARTAO_COMPRAS!$I:$I,INT((ROW()-2)/20)+2))</f>
        <v/>
      </c>
      <c r="H135" s="4" t="str">
        <f aca="false">IF($A135="","",EDATE(INDEX(CARTAO_COMPRAS!$J:$J,INT((ROW()-2)/20)+2),MOD(ROW()-2,20)))</f>
        <v/>
      </c>
      <c r="I135" s="4" t="str">
        <f aca="false">IF($H135="","",$H135-WEEKDAY($H135,2)+1)</f>
        <v/>
      </c>
      <c r="J135" s="4" t="str">
        <f aca="false">IF($I135="","",$I135+6)</f>
        <v/>
      </c>
      <c r="K135" s="6" t="str">
        <f aca="false">IF($H135="","",DATE(YEAR($H135),MONTH($H135),1))</f>
        <v/>
      </c>
      <c r="L135" s="0" t="str">
        <f aca="false">IF($A135="","",INDEX(CARTAO_COMPRAS!$K:$K,INT((ROW()-2)/20)+2))</f>
        <v/>
      </c>
      <c r="M135" s="0" t="str">
        <f aca="false">IF($A135="","","Compra no cartão")</f>
        <v/>
      </c>
    </row>
    <row r="136" customFormat="false" ht="13.5" hidden="false" customHeight="false" outlineLevel="0" collapsed="false">
      <c r="A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" s="0" t="str">
        <f aca="false">IF($A136="","",INDEX(CARTAO_COMPRAS!$C:$C,INT((ROW()-2)/20)+2))</f>
        <v/>
      </c>
      <c r="C136" s="0" t="str">
        <f aca="false">IF($A136="","",INDEX(CARTAO_COMPRAS!$D:$D,INT((ROW()-2)/20)+2))</f>
        <v/>
      </c>
      <c r="D136" s="0" t="str">
        <f aca="false">IF($A136="","",INDEX(CARTAO_COMPRAS!$E:$E,INT((ROW()-2)/20)+2))</f>
        <v/>
      </c>
      <c r="E136" s="0" t="str">
        <f aca="false">IF($A136="","",INDEX(CARTAO_COMPRAS!$H:$H,INT((ROW()-2)/20)+2)+MOD(ROW()-2,20))</f>
        <v/>
      </c>
      <c r="F136" s="0" t="str">
        <f aca="false">IF($A136="","",INDEX(CARTAO_COMPRAS!$G:$G,INT((ROW()-2)/20)+2))</f>
        <v/>
      </c>
      <c r="G136" s="5" t="str">
        <f aca="false">IF($A136="","",INDEX(CARTAO_COMPRAS!$I:$I,INT((ROW()-2)/20)+2))</f>
        <v/>
      </c>
      <c r="H136" s="4" t="str">
        <f aca="false">IF($A136="","",EDATE(INDEX(CARTAO_COMPRAS!$J:$J,INT((ROW()-2)/20)+2),MOD(ROW()-2,20)))</f>
        <v/>
      </c>
      <c r="I136" s="4" t="str">
        <f aca="false">IF($H136="","",$H136-WEEKDAY($H136,2)+1)</f>
        <v/>
      </c>
      <c r="J136" s="4" t="str">
        <f aca="false">IF($I136="","",$I136+6)</f>
        <v/>
      </c>
      <c r="K136" s="6" t="str">
        <f aca="false">IF($H136="","",DATE(YEAR($H136),MONTH($H136),1))</f>
        <v/>
      </c>
      <c r="L136" s="0" t="str">
        <f aca="false">IF($A136="","",INDEX(CARTAO_COMPRAS!$K:$K,INT((ROW()-2)/20)+2))</f>
        <v/>
      </c>
      <c r="M136" s="0" t="str">
        <f aca="false">IF($A136="","","Compra no cartão")</f>
        <v/>
      </c>
    </row>
    <row r="137" customFormat="false" ht="13.5" hidden="false" customHeight="false" outlineLevel="0" collapsed="false">
      <c r="A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" s="0" t="str">
        <f aca="false">IF($A137="","",INDEX(CARTAO_COMPRAS!$C:$C,INT((ROW()-2)/20)+2))</f>
        <v/>
      </c>
      <c r="C137" s="0" t="str">
        <f aca="false">IF($A137="","",INDEX(CARTAO_COMPRAS!$D:$D,INT((ROW()-2)/20)+2))</f>
        <v/>
      </c>
      <c r="D137" s="0" t="str">
        <f aca="false">IF($A137="","",INDEX(CARTAO_COMPRAS!$E:$E,INT((ROW()-2)/20)+2))</f>
        <v/>
      </c>
      <c r="E137" s="0" t="str">
        <f aca="false">IF($A137="","",INDEX(CARTAO_COMPRAS!$H:$H,INT((ROW()-2)/20)+2)+MOD(ROW()-2,20))</f>
        <v/>
      </c>
      <c r="F137" s="0" t="str">
        <f aca="false">IF($A137="","",INDEX(CARTAO_COMPRAS!$G:$G,INT((ROW()-2)/20)+2))</f>
        <v/>
      </c>
      <c r="G137" s="5" t="str">
        <f aca="false">IF($A137="","",INDEX(CARTAO_COMPRAS!$I:$I,INT((ROW()-2)/20)+2))</f>
        <v/>
      </c>
      <c r="H137" s="4" t="str">
        <f aca="false">IF($A137="","",EDATE(INDEX(CARTAO_COMPRAS!$J:$J,INT((ROW()-2)/20)+2),MOD(ROW()-2,20)))</f>
        <v/>
      </c>
      <c r="I137" s="4" t="str">
        <f aca="false">IF($H137="","",$H137-WEEKDAY($H137,2)+1)</f>
        <v/>
      </c>
      <c r="J137" s="4" t="str">
        <f aca="false">IF($I137="","",$I137+6)</f>
        <v/>
      </c>
      <c r="K137" s="6" t="str">
        <f aca="false">IF($H137="","",DATE(YEAR($H137),MONTH($H137),1))</f>
        <v/>
      </c>
      <c r="L137" s="0" t="str">
        <f aca="false">IF($A137="","",INDEX(CARTAO_COMPRAS!$K:$K,INT((ROW()-2)/20)+2))</f>
        <v/>
      </c>
      <c r="M137" s="0" t="str">
        <f aca="false">IF($A137="","","Compra no cartão")</f>
        <v/>
      </c>
    </row>
    <row r="138" customFormat="false" ht="13.5" hidden="false" customHeight="false" outlineLevel="0" collapsed="false">
      <c r="A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" s="0" t="str">
        <f aca="false">IF($A138="","",INDEX(CARTAO_COMPRAS!$C:$C,INT((ROW()-2)/20)+2))</f>
        <v/>
      </c>
      <c r="C138" s="0" t="str">
        <f aca="false">IF($A138="","",INDEX(CARTAO_COMPRAS!$D:$D,INT((ROW()-2)/20)+2))</f>
        <v/>
      </c>
      <c r="D138" s="0" t="str">
        <f aca="false">IF($A138="","",INDEX(CARTAO_COMPRAS!$E:$E,INT((ROW()-2)/20)+2))</f>
        <v/>
      </c>
      <c r="E138" s="0" t="str">
        <f aca="false">IF($A138="","",INDEX(CARTAO_COMPRAS!$H:$H,INT((ROW()-2)/20)+2)+MOD(ROW()-2,20))</f>
        <v/>
      </c>
      <c r="F138" s="0" t="str">
        <f aca="false">IF($A138="","",INDEX(CARTAO_COMPRAS!$G:$G,INT((ROW()-2)/20)+2))</f>
        <v/>
      </c>
      <c r="G138" s="5" t="str">
        <f aca="false">IF($A138="","",INDEX(CARTAO_COMPRAS!$I:$I,INT((ROW()-2)/20)+2))</f>
        <v/>
      </c>
      <c r="H138" s="4" t="str">
        <f aca="false">IF($A138="","",EDATE(INDEX(CARTAO_COMPRAS!$J:$J,INT((ROW()-2)/20)+2),MOD(ROW()-2,20)))</f>
        <v/>
      </c>
      <c r="I138" s="4" t="str">
        <f aca="false">IF($H138="","",$H138-WEEKDAY($H138,2)+1)</f>
        <v/>
      </c>
      <c r="J138" s="4" t="str">
        <f aca="false">IF($I138="","",$I138+6)</f>
        <v/>
      </c>
      <c r="K138" s="6" t="str">
        <f aca="false">IF($H138="","",DATE(YEAR($H138),MONTH($H138),1))</f>
        <v/>
      </c>
      <c r="L138" s="0" t="str">
        <f aca="false">IF($A138="","",INDEX(CARTAO_COMPRAS!$K:$K,INT((ROW()-2)/20)+2))</f>
        <v/>
      </c>
      <c r="M138" s="0" t="str">
        <f aca="false">IF($A138="","","Compra no cartão")</f>
        <v/>
      </c>
    </row>
    <row r="139" customFormat="false" ht="13.5" hidden="false" customHeight="false" outlineLevel="0" collapsed="false">
      <c r="A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" s="0" t="str">
        <f aca="false">IF($A139="","",INDEX(CARTAO_COMPRAS!$C:$C,INT((ROW()-2)/20)+2))</f>
        <v/>
      </c>
      <c r="C139" s="0" t="str">
        <f aca="false">IF($A139="","",INDEX(CARTAO_COMPRAS!$D:$D,INT((ROW()-2)/20)+2))</f>
        <v/>
      </c>
      <c r="D139" s="0" t="str">
        <f aca="false">IF($A139="","",INDEX(CARTAO_COMPRAS!$E:$E,INT((ROW()-2)/20)+2))</f>
        <v/>
      </c>
      <c r="E139" s="0" t="str">
        <f aca="false">IF($A139="","",INDEX(CARTAO_COMPRAS!$H:$H,INT((ROW()-2)/20)+2)+MOD(ROW()-2,20))</f>
        <v/>
      </c>
      <c r="F139" s="0" t="str">
        <f aca="false">IF($A139="","",INDEX(CARTAO_COMPRAS!$G:$G,INT((ROW()-2)/20)+2))</f>
        <v/>
      </c>
      <c r="G139" s="5" t="str">
        <f aca="false">IF($A139="","",INDEX(CARTAO_COMPRAS!$I:$I,INT((ROW()-2)/20)+2))</f>
        <v/>
      </c>
      <c r="H139" s="4" t="str">
        <f aca="false">IF($A139="","",EDATE(INDEX(CARTAO_COMPRAS!$J:$J,INT((ROW()-2)/20)+2),MOD(ROW()-2,20)))</f>
        <v/>
      </c>
      <c r="I139" s="4" t="str">
        <f aca="false">IF($H139="","",$H139-WEEKDAY($H139,2)+1)</f>
        <v/>
      </c>
      <c r="J139" s="4" t="str">
        <f aca="false">IF($I139="","",$I139+6)</f>
        <v/>
      </c>
      <c r="K139" s="6" t="str">
        <f aca="false">IF($H139="","",DATE(YEAR($H139),MONTH($H139),1))</f>
        <v/>
      </c>
      <c r="L139" s="0" t="str">
        <f aca="false">IF($A139="","",INDEX(CARTAO_COMPRAS!$K:$K,INT((ROW()-2)/20)+2))</f>
        <v/>
      </c>
      <c r="M139" s="0" t="str">
        <f aca="false">IF($A139="","","Compra no cartão")</f>
        <v/>
      </c>
    </row>
    <row r="140" customFormat="false" ht="13.5" hidden="false" customHeight="false" outlineLevel="0" collapsed="false">
      <c r="A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" s="0" t="str">
        <f aca="false">IF($A140="","",INDEX(CARTAO_COMPRAS!$C:$C,INT((ROW()-2)/20)+2))</f>
        <v/>
      </c>
      <c r="C140" s="0" t="str">
        <f aca="false">IF($A140="","",INDEX(CARTAO_COMPRAS!$D:$D,INT((ROW()-2)/20)+2))</f>
        <v/>
      </c>
      <c r="D140" s="0" t="str">
        <f aca="false">IF($A140="","",INDEX(CARTAO_COMPRAS!$E:$E,INT((ROW()-2)/20)+2))</f>
        <v/>
      </c>
      <c r="E140" s="0" t="str">
        <f aca="false">IF($A140="","",INDEX(CARTAO_COMPRAS!$H:$H,INT((ROW()-2)/20)+2)+MOD(ROW()-2,20))</f>
        <v/>
      </c>
      <c r="F140" s="0" t="str">
        <f aca="false">IF($A140="","",INDEX(CARTAO_COMPRAS!$G:$G,INT((ROW()-2)/20)+2))</f>
        <v/>
      </c>
      <c r="G140" s="5" t="str">
        <f aca="false">IF($A140="","",INDEX(CARTAO_COMPRAS!$I:$I,INT((ROW()-2)/20)+2))</f>
        <v/>
      </c>
      <c r="H140" s="4" t="str">
        <f aca="false">IF($A140="","",EDATE(INDEX(CARTAO_COMPRAS!$J:$J,INT((ROW()-2)/20)+2),MOD(ROW()-2,20)))</f>
        <v/>
      </c>
      <c r="I140" s="4" t="str">
        <f aca="false">IF($H140="","",$H140-WEEKDAY($H140,2)+1)</f>
        <v/>
      </c>
      <c r="J140" s="4" t="str">
        <f aca="false">IF($I140="","",$I140+6)</f>
        <v/>
      </c>
      <c r="K140" s="6" t="str">
        <f aca="false">IF($H140="","",DATE(YEAR($H140),MONTH($H140),1))</f>
        <v/>
      </c>
      <c r="L140" s="0" t="str">
        <f aca="false">IF($A140="","",INDEX(CARTAO_COMPRAS!$K:$K,INT((ROW()-2)/20)+2))</f>
        <v/>
      </c>
      <c r="M140" s="0" t="str">
        <f aca="false">IF($A140="","","Compra no cartão")</f>
        <v/>
      </c>
    </row>
    <row r="141" customFormat="false" ht="13.5" hidden="false" customHeight="false" outlineLevel="0" collapsed="false">
      <c r="A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" s="0" t="str">
        <f aca="false">IF($A141="","",INDEX(CARTAO_COMPRAS!$C:$C,INT((ROW()-2)/20)+2))</f>
        <v/>
      </c>
      <c r="C141" s="0" t="str">
        <f aca="false">IF($A141="","",INDEX(CARTAO_COMPRAS!$D:$D,INT((ROW()-2)/20)+2))</f>
        <v/>
      </c>
      <c r="D141" s="0" t="str">
        <f aca="false">IF($A141="","",INDEX(CARTAO_COMPRAS!$E:$E,INT((ROW()-2)/20)+2))</f>
        <v/>
      </c>
      <c r="E141" s="0" t="str">
        <f aca="false">IF($A141="","",INDEX(CARTAO_COMPRAS!$H:$H,INT((ROW()-2)/20)+2)+MOD(ROW()-2,20))</f>
        <v/>
      </c>
      <c r="F141" s="0" t="str">
        <f aca="false">IF($A141="","",INDEX(CARTAO_COMPRAS!$G:$G,INT((ROW()-2)/20)+2))</f>
        <v/>
      </c>
      <c r="G141" s="5" t="str">
        <f aca="false">IF($A141="","",INDEX(CARTAO_COMPRAS!$I:$I,INT((ROW()-2)/20)+2))</f>
        <v/>
      </c>
      <c r="H141" s="4" t="str">
        <f aca="false">IF($A141="","",EDATE(INDEX(CARTAO_COMPRAS!$J:$J,INT((ROW()-2)/20)+2),MOD(ROW()-2,20)))</f>
        <v/>
      </c>
      <c r="I141" s="4" t="str">
        <f aca="false">IF($H141="","",$H141-WEEKDAY($H141,2)+1)</f>
        <v/>
      </c>
      <c r="J141" s="4" t="str">
        <f aca="false">IF($I141="","",$I141+6)</f>
        <v/>
      </c>
      <c r="K141" s="6" t="str">
        <f aca="false">IF($H141="","",DATE(YEAR($H141),MONTH($H141),1))</f>
        <v/>
      </c>
      <c r="L141" s="0" t="str">
        <f aca="false">IF($A141="","",INDEX(CARTAO_COMPRAS!$K:$K,INT((ROW()-2)/20)+2))</f>
        <v/>
      </c>
      <c r="M141" s="0" t="str">
        <f aca="false">IF($A141="","","Compra no cartão")</f>
        <v/>
      </c>
    </row>
    <row r="142" customFormat="false" ht="13.5" hidden="false" customHeight="false" outlineLevel="0" collapsed="false">
      <c r="A1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</v>
      </c>
      <c r="B142" s="0" t="str">
        <f aca="false">IF($A142="","",INDEX(CARTAO_COMPRAS!$C:$C,INT((ROW()-2)/20)+2))</f>
        <v>Bradesco</v>
      </c>
      <c r="C142" s="0" t="str">
        <f aca="false">IF($A142="","",INDEX(CARTAO_COMPRAS!$D:$D,INT((ROW()-2)/20)+2))</f>
        <v>Swfit - Açougue</v>
      </c>
      <c r="D142" s="0" t="str">
        <f aca="false">IF($A142="","",INDEX(CARTAO_COMPRAS!$E:$E,INT((ROW()-2)/20)+2))</f>
        <v>Alimentação / Insumos</v>
      </c>
      <c r="E142" s="0" t="n">
        <f aca="false">IF($A142="","",INDEX(CARTAO_COMPRAS!$H:$H,INT((ROW()-2)/20)+2)+MOD(ROW()-2,20))</f>
        <v>4</v>
      </c>
      <c r="F142" s="0" t="n">
        <f aca="false">IF($A142="","",INDEX(CARTAO_COMPRAS!$G:$G,INT((ROW()-2)/20)+2))</f>
        <v>4</v>
      </c>
      <c r="G142" s="5" t="n">
        <f aca="false">IF($A142="","",INDEX(CARTAO_COMPRAS!$I:$I,INT((ROW()-2)/20)+2))</f>
        <v>64.17</v>
      </c>
      <c r="H142" s="4" t="n">
        <f aca="false">IF($A142="","",EDATE(INDEX(CARTAO_COMPRAS!$J:$J,INT((ROW()-2)/20)+2),MOD(ROW()-2,20)))</f>
        <v>46157</v>
      </c>
      <c r="I142" s="4" t="n">
        <f aca="false">IF($H142="","",$H142-WEEKDAY($H142,2)+1)</f>
        <v>46153</v>
      </c>
      <c r="J142" s="4" t="n">
        <f aca="false">IF($I142="","",$I142+6)</f>
        <v>46159</v>
      </c>
      <c r="K142" s="6" t="n">
        <f aca="false">IF($H142="","",DATE(YEAR($H142),MONTH($H142),1))</f>
        <v>46143</v>
      </c>
      <c r="L142" s="0" t="str">
        <f aca="false">IF($A142="","",INDEX(CARTAO_COMPRAS!$K:$K,INT((ROW()-2)/20)+2))</f>
        <v>Pago</v>
      </c>
      <c r="M142" s="0" t="str">
        <f aca="false">IF($A142="","","Compra no cartão")</f>
        <v>Compra no cartão</v>
      </c>
    </row>
    <row r="143" customFormat="false" ht="13.5" hidden="false" customHeight="false" outlineLevel="0" collapsed="false">
      <c r="A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" s="0" t="str">
        <f aca="false">IF($A143="","",INDEX(CARTAO_COMPRAS!$C:$C,INT((ROW()-2)/20)+2))</f>
        <v/>
      </c>
      <c r="C143" s="0" t="str">
        <f aca="false">IF($A143="","",INDEX(CARTAO_COMPRAS!$D:$D,INT((ROW()-2)/20)+2))</f>
        <v/>
      </c>
      <c r="D143" s="0" t="str">
        <f aca="false">IF($A143="","",INDEX(CARTAO_COMPRAS!$E:$E,INT((ROW()-2)/20)+2))</f>
        <v/>
      </c>
      <c r="E143" s="0" t="str">
        <f aca="false">IF($A143="","",INDEX(CARTAO_COMPRAS!$H:$H,INT((ROW()-2)/20)+2)+MOD(ROW()-2,20))</f>
        <v/>
      </c>
      <c r="F143" s="0" t="str">
        <f aca="false">IF($A143="","",INDEX(CARTAO_COMPRAS!$G:$G,INT((ROW()-2)/20)+2))</f>
        <v/>
      </c>
      <c r="G143" s="5" t="str">
        <f aca="false">IF($A143="","",INDEX(CARTAO_COMPRAS!$I:$I,INT((ROW()-2)/20)+2))</f>
        <v/>
      </c>
      <c r="H143" s="4" t="str">
        <f aca="false">IF($A143="","",EDATE(INDEX(CARTAO_COMPRAS!$J:$J,INT((ROW()-2)/20)+2),MOD(ROW()-2,20)))</f>
        <v/>
      </c>
      <c r="I143" s="4" t="str">
        <f aca="false">IF($H143="","",$H143-WEEKDAY($H143,2)+1)</f>
        <v/>
      </c>
      <c r="J143" s="4" t="str">
        <f aca="false">IF($I143="","",$I143+6)</f>
        <v/>
      </c>
      <c r="K143" s="6" t="str">
        <f aca="false">IF($H143="","",DATE(YEAR($H143),MONTH($H143),1))</f>
        <v/>
      </c>
      <c r="L143" s="0" t="str">
        <f aca="false">IF($A143="","",INDEX(CARTAO_COMPRAS!$K:$K,INT((ROW()-2)/20)+2))</f>
        <v/>
      </c>
      <c r="M143" s="0" t="str">
        <f aca="false">IF($A143="","","Compra no cartão")</f>
        <v/>
      </c>
    </row>
    <row r="144" customFormat="false" ht="13.5" hidden="false" customHeight="false" outlineLevel="0" collapsed="false">
      <c r="A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" s="0" t="str">
        <f aca="false">IF($A144="","",INDEX(CARTAO_COMPRAS!$C:$C,INT((ROW()-2)/20)+2))</f>
        <v/>
      </c>
      <c r="C144" s="0" t="str">
        <f aca="false">IF($A144="","",INDEX(CARTAO_COMPRAS!$D:$D,INT((ROW()-2)/20)+2))</f>
        <v/>
      </c>
      <c r="D144" s="0" t="str">
        <f aca="false">IF($A144="","",INDEX(CARTAO_COMPRAS!$E:$E,INT((ROW()-2)/20)+2))</f>
        <v/>
      </c>
      <c r="E144" s="0" t="str">
        <f aca="false">IF($A144="","",INDEX(CARTAO_COMPRAS!$H:$H,INT((ROW()-2)/20)+2)+MOD(ROW()-2,20))</f>
        <v/>
      </c>
      <c r="F144" s="0" t="str">
        <f aca="false">IF($A144="","",INDEX(CARTAO_COMPRAS!$G:$G,INT((ROW()-2)/20)+2))</f>
        <v/>
      </c>
      <c r="G144" s="5" t="str">
        <f aca="false">IF($A144="","",INDEX(CARTAO_COMPRAS!$I:$I,INT((ROW()-2)/20)+2))</f>
        <v/>
      </c>
      <c r="H144" s="4" t="str">
        <f aca="false">IF($A144="","",EDATE(INDEX(CARTAO_COMPRAS!$J:$J,INT((ROW()-2)/20)+2),MOD(ROW()-2,20)))</f>
        <v/>
      </c>
      <c r="I144" s="4" t="str">
        <f aca="false">IF($H144="","",$H144-WEEKDAY($H144,2)+1)</f>
        <v/>
      </c>
      <c r="J144" s="4" t="str">
        <f aca="false">IF($I144="","",$I144+6)</f>
        <v/>
      </c>
      <c r="K144" s="6" t="str">
        <f aca="false">IF($H144="","",DATE(YEAR($H144),MONTH($H144),1))</f>
        <v/>
      </c>
      <c r="L144" s="0" t="str">
        <f aca="false">IF($A144="","",INDEX(CARTAO_COMPRAS!$K:$K,INT((ROW()-2)/20)+2))</f>
        <v/>
      </c>
      <c r="M144" s="0" t="str">
        <f aca="false">IF($A144="","","Compra no cartão")</f>
        <v/>
      </c>
    </row>
    <row r="145" customFormat="false" ht="13.5" hidden="false" customHeight="false" outlineLevel="0" collapsed="false">
      <c r="A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" s="0" t="str">
        <f aca="false">IF($A145="","",INDEX(CARTAO_COMPRAS!$C:$C,INT((ROW()-2)/20)+2))</f>
        <v/>
      </c>
      <c r="C145" s="0" t="str">
        <f aca="false">IF($A145="","",INDEX(CARTAO_COMPRAS!$D:$D,INT((ROW()-2)/20)+2))</f>
        <v/>
      </c>
      <c r="D145" s="0" t="str">
        <f aca="false">IF($A145="","",INDEX(CARTAO_COMPRAS!$E:$E,INT((ROW()-2)/20)+2))</f>
        <v/>
      </c>
      <c r="E145" s="0" t="str">
        <f aca="false">IF($A145="","",INDEX(CARTAO_COMPRAS!$H:$H,INT((ROW()-2)/20)+2)+MOD(ROW()-2,20))</f>
        <v/>
      </c>
      <c r="F145" s="0" t="str">
        <f aca="false">IF($A145="","",INDEX(CARTAO_COMPRAS!$G:$G,INT((ROW()-2)/20)+2))</f>
        <v/>
      </c>
      <c r="G145" s="5" t="str">
        <f aca="false">IF($A145="","",INDEX(CARTAO_COMPRAS!$I:$I,INT((ROW()-2)/20)+2))</f>
        <v/>
      </c>
      <c r="H145" s="4" t="str">
        <f aca="false">IF($A145="","",EDATE(INDEX(CARTAO_COMPRAS!$J:$J,INT((ROW()-2)/20)+2),MOD(ROW()-2,20)))</f>
        <v/>
      </c>
      <c r="I145" s="4" t="str">
        <f aca="false">IF($H145="","",$H145-WEEKDAY($H145,2)+1)</f>
        <v/>
      </c>
      <c r="J145" s="4" t="str">
        <f aca="false">IF($I145="","",$I145+6)</f>
        <v/>
      </c>
      <c r="K145" s="6" t="str">
        <f aca="false">IF($H145="","",DATE(YEAR($H145),MONTH($H145),1))</f>
        <v/>
      </c>
      <c r="L145" s="0" t="str">
        <f aca="false">IF($A145="","",INDEX(CARTAO_COMPRAS!$K:$K,INT((ROW()-2)/20)+2))</f>
        <v/>
      </c>
      <c r="M145" s="0" t="str">
        <f aca="false">IF($A145="","","Compra no cartão")</f>
        <v/>
      </c>
    </row>
    <row r="146" customFormat="false" ht="13.5" hidden="false" customHeight="false" outlineLevel="0" collapsed="false">
      <c r="A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6" s="0" t="str">
        <f aca="false">IF($A146="","",INDEX(CARTAO_COMPRAS!$C:$C,INT((ROW()-2)/20)+2))</f>
        <v/>
      </c>
      <c r="C146" s="0" t="str">
        <f aca="false">IF($A146="","",INDEX(CARTAO_COMPRAS!$D:$D,INT((ROW()-2)/20)+2))</f>
        <v/>
      </c>
      <c r="D146" s="0" t="str">
        <f aca="false">IF($A146="","",INDEX(CARTAO_COMPRAS!$E:$E,INT((ROW()-2)/20)+2))</f>
        <v/>
      </c>
      <c r="E146" s="0" t="str">
        <f aca="false">IF($A146="","",INDEX(CARTAO_COMPRAS!$H:$H,INT((ROW()-2)/20)+2)+MOD(ROW()-2,20))</f>
        <v/>
      </c>
      <c r="F146" s="0" t="str">
        <f aca="false">IF($A146="","",INDEX(CARTAO_COMPRAS!$G:$G,INT((ROW()-2)/20)+2))</f>
        <v/>
      </c>
      <c r="G146" s="5" t="str">
        <f aca="false">IF($A146="","",INDEX(CARTAO_COMPRAS!$I:$I,INT((ROW()-2)/20)+2))</f>
        <v/>
      </c>
      <c r="H146" s="4" t="str">
        <f aca="false">IF($A146="","",EDATE(INDEX(CARTAO_COMPRAS!$J:$J,INT((ROW()-2)/20)+2),MOD(ROW()-2,20)))</f>
        <v/>
      </c>
      <c r="I146" s="4" t="str">
        <f aca="false">IF($H146="","",$H146-WEEKDAY($H146,2)+1)</f>
        <v/>
      </c>
      <c r="J146" s="4" t="str">
        <f aca="false">IF($I146="","",$I146+6)</f>
        <v/>
      </c>
      <c r="K146" s="6" t="str">
        <f aca="false">IF($H146="","",DATE(YEAR($H146),MONTH($H146),1))</f>
        <v/>
      </c>
      <c r="L146" s="0" t="str">
        <f aca="false">IF($A146="","",INDEX(CARTAO_COMPRAS!$K:$K,INT((ROW()-2)/20)+2))</f>
        <v/>
      </c>
      <c r="M146" s="0" t="str">
        <f aca="false">IF($A146="","","Compra no cartão")</f>
        <v/>
      </c>
    </row>
    <row r="147" customFormat="false" ht="13.5" hidden="false" customHeight="false" outlineLevel="0" collapsed="false">
      <c r="A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" s="0" t="str">
        <f aca="false">IF($A147="","",INDEX(CARTAO_COMPRAS!$C:$C,INT((ROW()-2)/20)+2))</f>
        <v/>
      </c>
      <c r="C147" s="0" t="str">
        <f aca="false">IF($A147="","",INDEX(CARTAO_COMPRAS!$D:$D,INT((ROW()-2)/20)+2))</f>
        <v/>
      </c>
      <c r="D147" s="0" t="str">
        <f aca="false">IF($A147="","",INDEX(CARTAO_COMPRAS!$E:$E,INT((ROW()-2)/20)+2))</f>
        <v/>
      </c>
      <c r="E147" s="0" t="str">
        <f aca="false">IF($A147="","",INDEX(CARTAO_COMPRAS!$H:$H,INT((ROW()-2)/20)+2)+MOD(ROW()-2,20))</f>
        <v/>
      </c>
      <c r="F147" s="0" t="str">
        <f aca="false">IF($A147="","",INDEX(CARTAO_COMPRAS!$G:$G,INT((ROW()-2)/20)+2))</f>
        <v/>
      </c>
      <c r="G147" s="5" t="str">
        <f aca="false">IF($A147="","",INDEX(CARTAO_COMPRAS!$I:$I,INT((ROW()-2)/20)+2))</f>
        <v/>
      </c>
      <c r="H147" s="4" t="str">
        <f aca="false">IF($A147="","",EDATE(INDEX(CARTAO_COMPRAS!$J:$J,INT((ROW()-2)/20)+2),MOD(ROW()-2,20)))</f>
        <v/>
      </c>
      <c r="I147" s="4" t="str">
        <f aca="false">IF($H147="","",$H147-WEEKDAY($H147,2)+1)</f>
        <v/>
      </c>
      <c r="J147" s="4" t="str">
        <f aca="false">IF($I147="","",$I147+6)</f>
        <v/>
      </c>
      <c r="K147" s="6" t="str">
        <f aca="false">IF($H147="","",DATE(YEAR($H147),MONTH($H147),1))</f>
        <v/>
      </c>
      <c r="L147" s="0" t="str">
        <f aca="false">IF($A147="","",INDEX(CARTAO_COMPRAS!$K:$K,INT((ROW()-2)/20)+2))</f>
        <v/>
      </c>
      <c r="M147" s="0" t="str">
        <f aca="false">IF($A147="","","Compra no cartão")</f>
        <v/>
      </c>
    </row>
    <row r="148" customFormat="false" ht="13.5" hidden="false" customHeight="false" outlineLevel="0" collapsed="false">
      <c r="A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8" s="0" t="str">
        <f aca="false">IF($A148="","",INDEX(CARTAO_COMPRAS!$C:$C,INT((ROW()-2)/20)+2))</f>
        <v/>
      </c>
      <c r="C148" s="0" t="str">
        <f aca="false">IF($A148="","",INDEX(CARTAO_COMPRAS!$D:$D,INT((ROW()-2)/20)+2))</f>
        <v/>
      </c>
      <c r="D148" s="0" t="str">
        <f aca="false">IF($A148="","",INDEX(CARTAO_COMPRAS!$E:$E,INT((ROW()-2)/20)+2))</f>
        <v/>
      </c>
      <c r="E148" s="0" t="str">
        <f aca="false">IF($A148="","",INDEX(CARTAO_COMPRAS!$H:$H,INT((ROW()-2)/20)+2)+MOD(ROW()-2,20))</f>
        <v/>
      </c>
      <c r="F148" s="0" t="str">
        <f aca="false">IF($A148="","",INDEX(CARTAO_COMPRAS!$G:$G,INT((ROW()-2)/20)+2))</f>
        <v/>
      </c>
      <c r="G148" s="5" t="str">
        <f aca="false">IF($A148="","",INDEX(CARTAO_COMPRAS!$I:$I,INT((ROW()-2)/20)+2))</f>
        <v/>
      </c>
      <c r="H148" s="4" t="str">
        <f aca="false">IF($A148="","",EDATE(INDEX(CARTAO_COMPRAS!$J:$J,INT((ROW()-2)/20)+2),MOD(ROW()-2,20)))</f>
        <v/>
      </c>
      <c r="I148" s="4" t="str">
        <f aca="false">IF($H148="","",$H148-WEEKDAY($H148,2)+1)</f>
        <v/>
      </c>
      <c r="J148" s="4" t="str">
        <f aca="false">IF($I148="","",$I148+6)</f>
        <v/>
      </c>
      <c r="K148" s="6" t="str">
        <f aca="false">IF($H148="","",DATE(YEAR($H148),MONTH($H148),1))</f>
        <v/>
      </c>
      <c r="L148" s="0" t="str">
        <f aca="false">IF($A148="","",INDEX(CARTAO_COMPRAS!$K:$K,INT((ROW()-2)/20)+2))</f>
        <v/>
      </c>
      <c r="M148" s="0" t="str">
        <f aca="false">IF($A148="","","Compra no cartão")</f>
        <v/>
      </c>
    </row>
    <row r="149" customFormat="false" ht="13.5" hidden="false" customHeight="false" outlineLevel="0" collapsed="false">
      <c r="A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" s="0" t="str">
        <f aca="false">IF($A149="","",INDEX(CARTAO_COMPRAS!$C:$C,INT((ROW()-2)/20)+2))</f>
        <v/>
      </c>
      <c r="C149" s="0" t="str">
        <f aca="false">IF($A149="","",INDEX(CARTAO_COMPRAS!$D:$D,INT((ROW()-2)/20)+2))</f>
        <v/>
      </c>
      <c r="D149" s="0" t="str">
        <f aca="false">IF($A149="","",INDEX(CARTAO_COMPRAS!$E:$E,INT((ROW()-2)/20)+2))</f>
        <v/>
      </c>
      <c r="E149" s="0" t="str">
        <f aca="false">IF($A149="","",INDEX(CARTAO_COMPRAS!$H:$H,INT((ROW()-2)/20)+2)+MOD(ROW()-2,20))</f>
        <v/>
      </c>
      <c r="F149" s="0" t="str">
        <f aca="false">IF($A149="","",INDEX(CARTAO_COMPRAS!$G:$G,INT((ROW()-2)/20)+2))</f>
        <v/>
      </c>
      <c r="G149" s="5" t="str">
        <f aca="false">IF($A149="","",INDEX(CARTAO_COMPRAS!$I:$I,INT((ROW()-2)/20)+2))</f>
        <v/>
      </c>
      <c r="H149" s="4" t="str">
        <f aca="false">IF($A149="","",EDATE(INDEX(CARTAO_COMPRAS!$J:$J,INT((ROW()-2)/20)+2),MOD(ROW()-2,20)))</f>
        <v/>
      </c>
      <c r="I149" s="4" t="str">
        <f aca="false">IF($H149="","",$H149-WEEKDAY($H149,2)+1)</f>
        <v/>
      </c>
      <c r="J149" s="4" t="str">
        <f aca="false">IF($I149="","",$I149+6)</f>
        <v/>
      </c>
      <c r="K149" s="6" t="str">
        <f aca="false">IF($H149="","",DATE(YEAR($H149),MONTH($H149),1))</f>
        <v/>
      </c>
      <c r="L149" s="0" t="str">
        <f aca="false">IF($A149="","",INDEX(CARTAO_COMPRAS!$K:$K,INT((ROW()-2)/20)+2))</f>
        <v/>
      </c>
      <c r="M149" s="0" t="str">
        <f aca="false">IF($A149="","","Compra no cartão")</f>
        <v/>
      </c>
    </row>
    <row r="150" customFormat="false" ht="13.5" hidden="false" customHeight="false" outlineLevel="0" collapsed="false">
      <c r="A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" s="0" t="str">
        <f aca="false">IF($A150="","",INDEX(CARTAO_COMPRAS!$C:$C,INT((ROW()-2)/20)+2))</f>
        <v/>
      </c>
      <c r="C150" s="0" t="str">
        <f aca="false">IF($A150="","",INDEX(CARTAO_COMPRAS!$D:$D,INT((ROW()-2)/20)+2))</f>
        <v/>
      </c>
      <c r="D150" s="0" t="str">
        <f aca="false">IF($A150="","",INDEX(CARTAO_COMPRAS!$E:$E,INT((ROW()-2)/20)+2))</f>
        <v/>
      </c>
      <c r="E150" s="0" t="str">
        <f aca="false">IF($A150="","",INDEX(CARTAO_COMPRAS!$H:$H,INT((ROW()-2)/20)+2)+MOD(ROW()-2,20))</f>
        <v/>
      </c>
      <c r="F150" s="0" t="str">
        <f aca="false">IF($A150="","",INDEX(CARTAO_COMPRAS!$G:$G,INT((ROW()-2)/20)+2))</f>
        <v/>
      </c>
      <c r="G150" s="5" t="str">
        <f aca="false">IF($A150="","",INDEX(CARTAO_COMPRAS!$I:$I,INT((ROW()-2)/20)+2))</f>
        <v/>
      </c>
      <c r="H150" s="4" t="str">
        <f aca="false">IF($A150="","",EDATE(INDEX(CARTAO_COMPRAS!$J:$J,INT((ROW()-2)/20)+2),MOD(ROW()-2,20)))</f>
        <v/>
      </c>
      <c r="I150" s="4" t="str">
        <f aca="false">IF($H150="","",$H150-WEEKDAY($H150,2)+1)</f>
        <v/>
      </c>
      <c r="J150" s="4" t="str">
        <f aca="false">IF($I150="","",$I150+6)</f>
        <v/>
      </c>
      <c r="K150" s="6" t="str">
        <f aca="false">IF($H150="","",DATE(YEAR($H150),MONTH($H150),1))</f>
        <v/>
      </c>
      <c r="L150" s="0" t="str">
        <f aca="false">IF($A150="","",INDEX(CARTAO_COMPRAS!$K:$K,INT((ROW()-2)/20)+2))</f>
        <v/>
      </c>
      <c r="M150" s="0" t="str">
        <f aca="false">IF($A150="","","Compra no cartão")</f>
        <v/>
      </c>
    </row>
    <row r="151" customFormat="false" ht="13.5" hidden="false" customHeight="false" outlineLevel="0" collapsed="false">
      <c r="A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" s="0" t="str">
        <f aca="false">IF($A151="","",INDEX(CARTAO_COMPRAS!$C:$C,INT((ROW()-2)/20)+2))</f>
        <v/>
      </c>
      <c r="C151" s="0" t="str">
        <f aca="false">IF($A151="","",INDEX(CARTAO_COMPRAS!$D:$D,INT((ROW()-2)/20)+2))</f>
        <v/>
      </c>
      <c r="D151" s="0" t="str">
        <f aca="false">IF($A151="","",INDEX(CARTAO_COMPRAS!$E:$E,INT((ROW()-2)/20)+2))</f>
        <v/>
      </c>
      <c r="E151" s="0" t="str">
        <f aca="false">IF($A151="","",INDEX(CARTAO_COMPRAS!$H:$H,INT((ROW()-2)/20)+2)+MOD(ROW()-2,20))</f>
        <v/>
      </c>
      <c r="F151" s="0" t="str">
        <f aca="false">IF($A151="","",INDEX(CARTAO_COMPRAS!$G:$G,INT((ROW()-2)/20)+2))</f>
        <v/>
      </c>
      <c r="G151" s="5" t="str">
        <f aca="false">IF($A151="","",INDEX(CARTAO_COMPRAS!$I:$I,INT((ROW()-2)/20)+2))</f>
        <v/>
      </c>
      <c r="H151" s="4" t="str">
        <f aca="false">IF($A151="","",EDATE(INDEX(CARTAO_COMPRAS!$J:$J,INT((ROW()-2)/20)+2),MOD(ROW()-2,20)))</f>
        <v/>
      </c>
      <c r="I151" s="4" t="str">
        <f aca="false">IF($H151="","",$H151-WEEKDAY($H151,2)+1)</f>
        <v/>
      </c>
      <c r="J151" s="4" t="str">
        <f aca="false">IF($I151="","",$I151+6)</f>
        <v/>
      </c>
      <c r="K151" s="6" t="str">
        <f aca="false">IF($H151="","",DATE(YEAR($H151),MONTH($H151),1))</f>
        <v/>
      </c>
      <c r="L151" s="0" t="str">
        <f aca="false">IF($A151="","",INDEX(CARTAO_COMPRAS!$K:$K,INT((ROW()-2)/20)+2))</f>
        <v/>
      </c>
      <c r="M151" s="0" t="str">
        <f aca="false">IF($A151="","","Compra no cartão")</f>
        <v/>
      </c>
    </row>
    <row r="152" customFormat="false" ht="13.5" hidden="false" customHeight="false" outlineLevel="0" collapsed="false">
      <c r="A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" s="0" t="str">
        <f aca="false">IF($A152="","",INDEX(CARTAO_COMPRAS!$C:$C,INT((ROW()-2)/20)+2))</f>
        <v/>
      </c>
      <c r="C152" s="0" t="str">
        <f aca="false">IF($A152="","",INDEX(CARTAO_COMPRAS!$D:$D,INT((ROW()-2)/20)+2))</f>
        <v/>
      </c>
      <c r="D152" s="0" t="str">
        <f aca="false">IF($A152="","",INDEX(CARTAO_COMPRAS!$E:$E,INT((ROW()-2)/20)+2))</f>
        <v/>
      </c>
      <c r="E152" s="0" t="str">
        <f aca="false">IF($A152="","",INDEX(CARTAO_COMPRAS!$H:$H,INT((ROW()-2)/20)+2)+MOD(ROW()-2,20))</f>
        <v/>
      </c>
      <c r="F152" s="0" t="str">
        <f aca="false">IF($A152="","",INDEX(CARTAO_COMPRAS!$G:$G,INT((ROW()-2)/20)+2))</f>
        <v/>
      </c>
      <c r="G152" s="5" t="str">
        <f aca="false">IF($A152="","",INDEX(CARTAO_COMPRAS!$I:$I,INT((ROW()-2)/20)+2))</f>
        <v/>
      </c>
      <c r="H152" s="4" t="str">
        <f aca="false">IF($A152="","",EDATE(INDEX(CARTAO_COMPRAS!$J:$J,INT((ROW()-2)/20)+2),MOD(ROW()-2,20)))</f>
        <v/>
      </c>
      <c r="I152" s="4" t="str">
        <f aca="false">IF($H152="","",$H152-WEEKDAY($H152,2)+1)</f>
        <v/>
      </c>
      <c r="J152" s="4" t="str">
        <f aca="false">IF($I152="","",$I152+6)</f>
        <v/>
      </c>
      <c r="K152" s="6" t="str">
        <f aca="false">IF($H152="","",DATE(YEAR($H152),MONTH($H152),1))</f>
        <v/>
      </c>
      <c r="L152" s="0" t="str">
        <f aca="false">IF($A152="","",INDEX(CARTAO_COMPRAS!$K:$K,INT((ROW()-2)/20)+2))</f>
        <v/>
      </c>
      <c r="M152" s="0" t="str">
        <f aca="false">IF($A152="","","Compra no cartão")</f>
        <v/>
      </c>
    </row>
    <row r="153" customFormat="false" ht="13.5" hidden="false" customHeight="false" outlineLevel="0" collapsed="false">
      <c r="A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" s="0" t="str">
        <f aca="false">IF($A153="","",INDEX(CARTAO_COMPRAS!$C:$C,INT((ROW()-2)/20)+2))</f>
        <v/>
      </c>
      <c r="C153" s="0" t="str">
        <f aca="false">IF($A153="","",INDEX(CARTAO_COMPRAS!$D:$D,INT((ROW()-2)/20)+2))</f>
        <v/>
      </c>
      <c r="D153" s="0" t="str">
        <f aca="false">IF($A153="","",INDEX(CARTAO_COMPRAS!$E:$E,INT((ROW()-2)/20)+2))</f>
        <v/>
      </c>
      <c r="E153" s="0" t="str">
        <f aca="false">IF($A153="","",INDEX(CARTAO_COMPRAS!$H:$H,INT((ROW()-2)/20)+2)+MOD(ROW()-2,20))</f>
        <v/>
      </c>
      <c r="F153" s="0" t="str">
        <f aca="false">IF($A153="","",INDEX(CARTAO_COMPRAS!$G:$G,INT((ROW()-2)/20)+2))</f>
        <v/>
      </c>
      <c r="G153" s="5" t="str">
        <f aca="false">IF($A153="","",INDEX(CARTAO_COMPRAS!$I:$I,INT((ROW()-2)/20)+2))</f>
        <v/>
      </c>
      <c r="H153" s="4" t="str">
        <f aca="false">IF($A153="","",EDATE(INDEX(CARTAO_COMPRAS!$J:$J,INT((ROW()-2)/20)+2),MOD(ROW()-2,20)))</f>
        <v/>
      </c>
      <c r="I153" s="4" t="str">
        <f aca="false">IF($H153="","",$H153-WEEKDAY($H153,2)+1)</f>
        <v/>
      </c>
      <c r="J153" s="4" t="str">
        <f aca="false">IF($I153="","",$I153+6)</f>
        <v/>
      </c>
      <c r="K153" s="6" t="str">
        <f aca="false">IF($H153="","",DATE(YEAR($H153),MONTH($H153),1))</f>
        <v/>
      </c>
      <c r="L153" s="0" t="str">
        <f aca="false">IF($A153="","",INDEX(CARTAO_COMPRAS!$K:$K,INT((ROW()-2)/20)+2))</f>
        <v/>
      </c>
      <c r="M153" s="0" t="str">
        <f aca="false">IF($A153="","","Compra no cartão")</f>
        <v/>
      </c>
    </row>
    <row r="154" customFormat="false" ht="13.5" hidden="false" customHeight="false" outlineLevel="0" collapsed="false">
      <c r="A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" s="0" t="str">
        <f aca="false">IF($A154="","",INDEX(CARTAO_COMPRAS!$C:$C,INT((ROW()-2)/20)+2))</f>
        <v/>
      </c>
      <c r="C154" s="0" t="str">
        <f aca="false">IF($A154="","",INDEX(CARTAO_COMPRAS!$D:$D,INT((ROW()-2)/20)+2))</f>
        <v/>
      </c>
      <c r="D154" s="0" t="str">
        <f aca="false">IF($A154="","",INDEX(CARTAO_COMPRAS!$E:$E,INT((ROW()-2)/20)+2))</f>
        <v/>
      </c>
      <c r="E154" s="0" t="str">
        <f aca="false">IF($A154="","",INDEX(CARTAO_COMPRAS!$H:$H,INT((ROW()-2)/20)+2)+MOD(ROW()-2,20))</f>
        <v/>
      </c>
      <c r="F154" s="0" t="str">
        <f aca="false">IF($A154="","",INDEX(CARTAO_COMPRAS!$G:$G,INT((ROW()-2)/20)+2))</f>
        <v/>
      </c>
      <c r="G154" s="5" t="str">
        <f aca="false">IF($A154="","",INDEX(CARTAO_COMPRAS!$I:$I,INT((ROW()-2)/20)+2))</f>
        <v/>
      </c>
      <c r="H154" s="4" t="str">
        <f aca="false">IF($A154="","",EDATE(INDEX(CARTAO_COMPRAS!$J:$J,INT((ROW()-2)/20)+2),MOD(ROW()-2,20)))</f>
        <v/>
      </c>
      <c r="I154" s="4" t="str">
        <f aca="false">IF($H154="","",$H154-WEEKDAY($H154,2)+1)</f>
        <v/>
      </c>
      <c r="J154" s="4" t="str">
        <f aca="false">IF($I154="","",$I154+6)</f>
        <v/>
      </c>
      <c r="K154" s="6" t="str">
        <f aca="false">IF($H154="","",DATE(YEAR($H154),MONTH($H154),1))</f>
        <v/>
      </c>
      <c r="L154" s="0" t="str">
        <f aca="false">IF($A154="","",INDEX(CARTAO_COMPRAS!$K:$K,INT((ROW()-2)/20)+2))</f>
        <v/>
      </c>
      <c r="M154" s="0" t="str">
        <f aca="false">IF($A154="","","Compra no cartão")</f>
        <v/>
      </c>
    </row>
    <row r="155" customFormat="false" ht="13.5" hidden="false" customHeight="false" outlineLevel="0" collapsed="false">
      <c r="A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" s="0" t="str">
        <f aca="false">IF($A155="","",INDEX(CARTAO_COMPRAS!$C:$C,INT((ROW()-2)/20)+2))</f>
        <v/>
      </c>
      <c r="C155" s="0" t="str">
        <f aca="false">IF($A155="","",INDEX(CARTAO_COMPRAS!$D:$D,INT((ROW()-2)/20)+2))</f>
        <v/>
      </c>
      <c r="D155" s="0" t="str">
        <f aca="false">IF($A155="","",INDEX(CARTAO_COMPRAS!$E:$E,INT((ROW()-2)/20)+2))</f>
        <v/>
      </c>
      <c r="E155" s="0" t="str">
        <f aca="false">IF($A155="","",INDEX(CARTAO_COMPRAS!$H:$H,INT((ROW()-2)/20)+2)+MOD(ROW()-2,20))</f>
        <v/>
      </c>
      <c r="F155" s="0" t="str">
        <f aca="false">IF($A155="","",INDEX(CARTAO_COMPRAS!$G:$G,INT((ROW()-2)/20)+2))</f>
        <v/>
      </c>
      <c r="G155" s="5" t="str">
        <f aca="false">IF($A155="","",INDEX(CARTAO_COMPRAS!$I:$I,INT((ROW()-2)/20)+2))</f>
        <v/>
      </c>
      <c r="H155" s="4" t="str">
        <f aca="false">IF($A155="","",EDATE(INDEX(CARTAO_COMPRAS!$J:$J,INT((ROW()-2)/20)+2),MOD(ROW()-2,20)))</f>
        <v/>
      </c>
      <c r="I155" s="4" t="str">
        <f aca="false">IF($H155="","",$H155-WEEKDAY($H155,2)+1)</f>
        <v/>
      </c>
      <c r="J155" s="4" t="str">
        <f aca="false">IF($I155="","",$I155+6)</f>
        <v/>
      </c>
      <c r="K155" s="6" t="str">
        <f aca="false">IF($H155="","",DATE(YEAR($H155),MONTH($H155),1))</f>
        <v/>
      </c>
      <c r="L155" s="0" t="str">
        <f aca="false">IF($A155="","",INDEX(CARTAO_COMPRAS!$K:$K,INT((ROW()-2)/20)+2))</f>
        <v/>
      </c>
      <c r="M155" s="0" t="str">
        <f aca="false">IF($A155="","","Compra no cartão")</f>
        <v/>
      </c>
    </row>
    <row r="156" customFormat="false" ht="13.5" hidden="false" customHeight="false" outlineLevel="0" collapsed="false">
      <c r="A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6" s="0" t="str">
        <f aca="false">IF($A156="","",INDEX(CARTAO_COMPRAS!$C:$C,INT((ROW()-2)/20)+2))</f>
        <v/>
      </c>
      <c r="C156" s="0" t="str">
        <f aca="false">IF($A156="","",INDEX(CARTAO_COMPRAS!$D:$D,INT((ROW()-2)/20)+2))</f>
        <v/>
      </c>
      <c r="D156" s="0" t="str">
        <f aca="false">IF($A156="","",INDEX(CARTAO_COMPRAS!$E:$E,INT((ROW()-2)/20)+2))</f>
        <v/>
      </c>
      <c r="E156" s="0" t="str">
        <f aca="false">IF($A156="","",INDEX(CARTAO_COMPRAS!$H:$H,INT((ROW()-2)/20)+2)+MOD(ROW()-2,20))</f>
        <v/>
      </c>
      <c r="F156" s="0" t="str">
        <f aca="false">IF($A156="","",INDEX(CARTAO_COMPRAS!$G:$G,INT((ROW()-2)/20)+2))</f>
        <v/>
      </c>
      <c r="G156" s="5" t="str">
        <f aca="false">IF($A156="","",INDEX(CARTAO_COMPRAS!$I:$I,INT((ROW()-2)/20)+2))</f>
        <v/>
      </c>
      <c r="H156" s="4" t="str">
        <f aca="false">IF($A156="","",EDATE(INDEX(CARTAO_COMPRAS!$J:$J,INT((ROW()-2)/20)+2),MOD(ROW()-2,20)))</f>
        <v/>
      </c>
      <c r="I156" s="4" t="str">
        <f aca="false">IF($H156="","",$H156-WEEKDAY($H156,2)+1)</f>
        <v/>
      </c>
      <c r="J156" s="4" t="str">
        <f aca="false">IF($I156="","",$I156+6)</f>
        <v/>
      </c>
      <c r="K156" s="6" t="str">
        <f aca="false">IF($H156="","",DATE(YEAR($H156),MONTH($H156),1))</f>
        <v/>
      </c>
      <c r="L156" s="0" t="str">
        <f aca="false">IF($A156="","",INDEX(CARTAO_COMPRAS!$K:$K,INT((ROW()-2)/20)+2))</f>
        <v/>
      </c>
      <c r="M156" s="0" t="str">
        <f aca="false">IF($A156="","","Compra no cartão")</f>
        <v/>
      </c>
    </row>
    <row r="157" customFormat="false" ht="13.5" hidden="false" customHeight="false" outlineLevel="0" collapsed="false">
      <c r="A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" s="0" t="str">
        <f aca="false">IF($A157="","",INDEX(CARTAO_COMPRAS!$C:$C,INT((ROW()-2)/20)+2))</f>
        <v/>
      </c>
      <c r="C157" s="0" t="str">
        <f aca="false">IF($A157="","",INDEX(CARTAO_COMPRAS!$D:$D,INT((ROW()-2)/20)+2))</f>
        <v/>
      </c>
      <c r="D157" s="0" t="str">
        <f aca="false">IF($A157="","",INDEX(CARTAO_COMPRAS!$E:$E,INT((ROW()-2)/20)+2))</f>
        <v/>
      </c>
      <c r="E157" s="0" t="str">
        <f aca="false">IF($A157="","",INDEX(CARTAO_COMPRAS!$H:$H,INT((ROW()-2)/20)+2)+MOD(ROW()-2,20))</f>
        <v/>
      </c>
      <c r="F157" s="0" t="str">
        <f aca="false">IF($A157="","",INDEX(CARTAO_COMPRAS!$G:$G,INT((ROW()-2)/20)+2))</f>
        <v/>
      </c>
      <c r="G157" s="5" t="str">
        <f aca="false">IF($A157="","",INDEX(CARTAO_COMPRAS!$I:$I,INT((ROW()-2)/20)+2))</f>
        <v/>
      </c>
      <c r="H157" s="4" t="str">
        <f aca="false">IF($A157="","",EDATE(INDEX(CARTAO_COMPRAS!$J:$J,INT((ROW()-2)/20)+2),MOD(ROW()-2,20)))</f>
        <v/>
      </c>
      <c r="I157" s="4" t="str">
        <f aca="false">IF($H157="","",$H157-WEEKDAY($H157,2)+1)</f>
        <v/>
      </c>
      <c r="J157" s="4" t="str">
        <f aca="false">IF($I157="","",$I157+6)</f>
        <v/>
      </c>
      <c r="K157" s="6" t="str">
        <f aca="false">IF($H157="","",DATE(YEAR($H157),MONTH($H157),1))</f>
        <v/>
      </c>
      <c r="L157" s="0" t="str">
        <f aca="false">IF($A157="","",INDEX(CARTAO_COMPRAS!$K:$K,INT((ROW()-2)/20)+2))</f>
        <v/>
      </c>
      <c r="M157" s="0" t="str">
        <f aca="false">IF($A157="","","Compra no cartão")</f>
        <v/>
      </c>
    </row>
    <row r="158" customFormat="false" ht="13.5" hidden="false" customHeight="false" outlineLevel="0" collapsed="false">
      <c r="A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" s="0" t="str">
        <f aca="false">IF($A158="","",INDEX(CARTAO_COMPRAS!$C:$C,INT((ROW()-2)/20)+2))</f>
        <v/>
      </c>
      <c r="C158" s="0" t="str">
        <f aca="false">IF($A158="","",INDEX(CARTAO_COMPRAS!$D:$D,INT((ROW()-2)/20)+2))</f>
        <v/>
      </c>
      <c r="D158" s="0" t="str">
        <f aca="false">IF($A158="","",INDEX(CARTAO_COMPRAS!$E:$E,INT((ROW()-2)/20)+2))</f>
        <v/>
      </c>
      <c r="E158" s="0" t="str">
        <f aca="false">IF($A158="","",INDEX(CARTAO_COMPRAS!$H:$H,INT((ROW()-2)/20)+2)+MOD(ROW()-2,20))</f>
        <v/>
      </c>
      <c r="F158" s="0" t="str">
        <f aca="false">IF($A158="","",INDEX(CARTAO_COMPRAS!$G:$G,INT((ROW()-2)/20)+2))</f>
        <v/>
      </c>
      <c r="G158" s="5" t="str">
        <f aca="false">IF($A158="","",INDEX(CARTAO_COMPRAS!$I:$I,INT((ROW()-2)/20)+2))</f>
        <v/>
      </c>
      <c r="H158" s="4" t="str">
        <f aca="false">IF($A158="","",EDATE(INDEX(CARTAO_COMPRAS!$J:$J,INT((ROW()-2)/20)+2),MOD(ROW()-2,20)))</f>
        <v/>
      </c>
      <c r="I158" s="4" t="str">
        <f aca="false">IF($H158="","",$H158-WEEKDAY($H158,2)+1)</f>
        <v/>
      </c>
      <c r="J158" s="4" t="str">
        <f aca="false">IF($I158="","",$I158+6)</f>
        <v/>
      </c>
      <c r="K158" s="6" t="str">
        <f aca="false">IF($H158="","",DATE(YEAR($H158),MONTH($H158),1))</f>
        <v/>
      </c>
      <c r="L158" s="0" t="str">
        <f aca="false">IF($A158="","",INDEX(CARTAO_COMPRAS!$K:$K,INT((ROW()-2)/20)+2))</f>
        <v/>
      </c>
      <c r="M158" s="0" t="str">
        <f aca="false">IF($A158="","","Compra no cartão")</f>
        <v/>
      </c>
    </row>
    <row r="159" customFormat="false" ht="13.5" hidden="false" customHeight="false" outlineLevel="0" collapsed="false">
      <c r="A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" s="0" t="str">
        <f aca="false">IF($A159="","",INDEX(CARTAO_COMPRAS!$C:$C,INT((ROW()-2)/20)+2))</f>
        <v/>
      </c>
      <c r="C159" s="0" t="str">
        <f aca="false">IF($A159="","",INDEX(CARTAO_COMPRAS!$D:$D,INT((ROW()-2)/20)+2))</f>
        <v/>
      </c>
      <c r="D159" s="0" t="str">
        <f aca="false">IF($A159="","",INDEX(CARTAO_COMPRAS!$E:$E,INT((ROW()-2)/20)+2))</f>
        <v/>
      </c>
      <c r="E159" s="0" t="str">
        <f aca="false">IF($A159="","",INDEX(CARTAO_COMPRAS!$H:$H,INT((ROW()-2)/20)+2)+MOD(ROW()-2,20))</f>
        <v/>
      </c>
      <c r="F159" s="0" t="str">
        <f aca="false">IF($A159="","",INDEX(CARTAO_COMPRAS!$G:$G,INT((ROW()-2)/20)+2))</f>
        <v/>
      </c>
      <c r="G159" s="5" t="str">
        <f aca="false">IF($A159="","",INDEX(CARTAO_COMPRAS!$I:$I,INT((ROW()-2)/20)+2))</f>
        <v/>
      </c>
      <c r="H159" s="4" t="str">
        <f aca="false">IF($A159="","",EDATE(INDEX(CARTAO_COMPRAS!$J:$J,INT((ROW()-2)/20)+2),MOD(ROW()-2,20)))</f>
        <v/>
      </c>
      <c r="I159" s="4" t="str">
        <f aca="false">IF($H159="","",$H159-WEEKDAY($H159,2)+1)</f>
        <v/>
      </c>
      <c r="J159" s="4" t="str">
        <f aca="false">IF($I159="","",$I159+6)</f>
        <v/>
      </c>
      <c r="K159" s="6" t="str">
        <f aca="false">IF($H159="","",DATE(YEAR($H159),MONTH($H159),1))</f>
        <v/>
      </c>
      <c r="L159" s="0" t="str">
        <f aca="false">IF($A159="","",INDEX(CARTAO_COMPRAS!$K:$K,INT((ROW()-2)/20)+2))</f>
        <v/>
      </c>
      <c r="M159" s="0" t="str">
        <f aca="false">IF($A159="","","Compra no cartão")</f>
        <v/>
      </c>
    </row>
    <row r="160" customFormat="false" ht="13.5" hidden="false" customHeight="false" outlineLevel="0" collapsed="false">
      <c r="A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" s="0" t="str">
        <f aca="false">IF($A160="","",INDEX(CARTAO_COMPRAS!$C:$C,INT((ROW()-2)/20)+2))</f>
        <v/>
      </c>
      <c r="C160" s="0" t="str">
        <f aca="false">IF($A160="","",INDEX(CARTAO_COMPRAS!$D:$D,INT((ROW()-2)/20)+2))</f>
        <v/>
      </c>
      <c r="D160" s="0" t="str">
        <f aca="false">IF($A160="","",INDEX(CARTAO_COMPRAS!$E:$E,INT((ROW()-2)/20)+2))</f>
        <v/>
      </c>
      <c r="E160" s="0" t="str">
        <f aca="false">IF($A160="","",INDEX(CARTAO_COMPRAS!$H:$H,INT((ROW()-2)/20)+2)+MOD(ROW()-2,20))</f>
        <v/>
      </c>
      <c r="F160" s="0" t="str">
        <f aca="false">IF($A160="","",INDEX(CARTAO_COMPRAS!$G:$G,INT((ROW()-2)/20)+2))</f>
        <v/>
      </c>
      <c r="G160" s="5" t="str">
        <f aca="false">IF($A160="","",INDEX(CARTAO_COMPRAS!$I:$I,INT((ROW()-2)/20)+2))</f>
        <v/>
      </c>
      <c r="H160" s="4" t="str">
        <f aca="false">IF($A160="","",EDATE(INDEX(CARTAO_COMPRAS!$J:$J,INT((ROW()-2)/20)+2),MOD(ROW()-2,20)))</f>
        <v/>
      </c>
      <c r="I160" s="4" t="str">
        <f aca="false">IF($H160="","",$H160-WEEKDAY($H160,2)+1)</f>
        <v/>
      </c>
      <c r="J160" s="4" t="str">
        <f aca="false">IF($I160="","",$I160+6)</f>
        <v/>
      </c>
      <c r="K160" s="6" t="str">
        <f aca="false">IF($H160="","",DATE(YEAR($H160),MONTH($H160),1))</f>
        <v/>
      </c>
      <c r="L160" s="0" t="str">
        <f aca="false">IF($A160="","",INDEX(CARTAO_COMPRAS!$K:$K,INT((ROW()-2)/20)+2))</f>
        <v/>
      </c>
      <c r="M160" s="0" t="str">
        <f aca="false">IF($A160="","","Compra no cartão")</f>
        <v/>
      </c>
    </row>
    <row r="161" customFormat="false" ht="13.5" hidden="false" customHeight="false" outlineLevel="0" collapsed="false">
      <c r="A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" s="0" t="str">
        <f aca="false">IF($A161="","",INDEX(CARTAO_COMPRAS!$C:$C,INT((ROW()-2)/20)+2))</f>
        <v/>
      </c>
      <c r="C161" s="0" t="str">
        <f aca="false">IF($A161="","",INDEX(CARTAO_COMPRAS!$D:$D,INT((ROW()-2)/20)+2))</f>
        <v/>
      </c>
      <c r="D161" s="0" t="str">
        <f aca="false">IF($A161="","",INDEX(CARTAO_COMPRAS!$E:$E,INT((ROW()-2)/20)+2))</f>
        <v/>
      </c>
      <c r="E161" s="0" t="str">
        <f aca="false">IF($A161="","",INDEX(CARTAO_COMPRAS!$H:$H,INT((ROW()-2)/20)+2)+MOD(ROW()-2,20))</f>
        <v/>
      </c>
      <c r="F161" s="0" t="str">
        <f aca="false">IF($A161="","",INDEX(CARTAO_COMPRAS!$G:$G,INT((ROW()-2)/20)+2))</f>
        <v/>
      </c>
      <c r="G161" s="5" t="str">
        <f aca="false">IF($A161="","",INDEX(CARTAO_COMPRAS!$I:$I,INT((ROW()-2)/20)+2))</f>
        <v/>
      </c>
      <c r="H161" s="4" t="str">
        <f aca="false">IF($A161="","",EDATE(INDEX(CARTAO_COMPRAS!$J:$J,INT((ROW()-2)/20)+2),MOD(ROW()-2,20)))</f>
        <v/>
      </c>
      <c r="I161" s="4" t="str">
        <f aca="false">IF($H161="","",$H161-WEEKDAY($H161,2)+1)</f>
        <v/>
      </c>
      <c r="J161" s="4" t="str">
        <f aca="false">IF($I161="","",$I161+6)</f>
        <v/>
      </c>
      <c r="K161" s="6" t="str">
        <f aca="false">IF($H161="","",DATE(YEAR($H161),MONTH($H161),1))</f>
        <v/>
      </c>
      <c r="L161" s="0" t="str">
        <f aca="false">IF($A161="","",INDEX(CARTAO_COMPRAS!$K:$K,INT((ROW()-2)/20)+2))</f>
        <v/>
      </c>
      <c r="M161" s="0" t="str">
        <f aca="false">IF($A161="","","Compra no cartão")</f>
        <v/>
      </c>
    </row>
    <row r="162" customFormat="false" ht="13.5" hidden="false" customHeight="false" outlineLevel="0" collapsed="false">
      <c r="A1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</v>
      </c>
      <c r="B162" s="0" t="str">
        <f aca="false">IF($A162="","",INDEX(CARTAO_COMPRAS!$C:$C,INT((ROW()-2)/20)+2))</f>
        <v>Bradesco</v>
      </c>
      <c r="C162" s="0" t="str">
        <f aca="false">IF($A162="","",INDEX(CARTAO_COMPRAS!$D:$D,INT((ROW()-2)/20)+2))</f>
        <v>Swfit - Açougue</v>
      </c>
      <c r="D162" s="0" t="str">
        <f aca="false">IF($A162="","",INDEX(CARTAO_COMPRAS!$E:$E,INT((ROW()-2)/20)+2))</f>
        <v>Alimentação / Insumos</v>
      </c>
      <c r="E162" s="0" t="n">
        <f aca="false">IF($A162="","",INDEX(CARTAO_COMPRAS!$H:$H,INT((ROW()-2)/20)+2)+MOD(ROW()-2,20))</f>
        <v>3</v>
      </c>
      <c r="F162" s="0" t="n">
        <f aca="false">IF($A162="","",INDEX(CARTAO_COMPRAS!$G:$G,INT((ROW()-2)/20)+2))</f>
        <v>4</v>
      </c>
      <c r="G162" s="5" t="n">
        <f aca="false">IF($A162="","",INDEX(CARTAO_COMPRAS!$I:$I,INT((ROW()-2)/20)+2))</f>
        <v>148.68</v>
      </c>
      <c r="H162" s="4" t="n">
        <f aca="false">IF($A162="","",EDATE(INDEX(CARTAO_COMPRAS!$J:$J,INT((ROW()-2)/20)+2),MOD(ROW()-2,20)))</f>
        <v>46157</v>
      </c>
      <c r="I162" s="4" t="n">
        <f aca="false">IF($H162="","",$H162-WEEKDAY($H162,2)+1)</f>
        <v>46153</v>
      </c>
      <c r="J162" s="4" t="n">
        <f aca="false">IF($I162="","",$I162+6)</f>
        <v>46159</v>
      </c>
      <c r="K162" s="6" t="n">
        <f aca="false">IF($H162="","",DATE(YEAR($H162),MONTH($H162),1))</f>
        <v>46143</v>
      </c>
      <c r="L162" s="0" t="str">
        <f aca="false">IF($A162="","",INDEX(CARTAO_COMPRAS!$K:$K,INT((ROW()-2)/20)+2))</f>
        <v>Pago</v>
      </c>
      <c r="M162" s="0" t="str">
        <f aca="false">IF($A162="","","Compra no cartão")</f>
        <v>Compra no cartão</v>
      </c>
    </row>
    <row r="163" customFormat="false" ht="13.5" hidden="false" customHeight="false" outlineLevel="0" collapsed="false">
      <c r="A1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</v>
      </c>
      <c r="B163" s="0" t="str">
        <f aca="false">IF($A163="","",INDEX(CARTAO_COMPRAS!$C:$C,INT((ROW()-2)/20)+2))</f>
        <v>Bradesco</v>
      </c>
      <c r="C163" s="0" t="str">
        <f aca="false">IF($A163="","",INDEX(CARTAO_COMPRAS!$D:$D,INT((ROW()-2)/20)+2))</f>
        <v>Swfit - Açougue</v>
      </c>
      <c r="D163" s="0" t="str">
        <f aca="false">IF($A163="","",INDEX(CARTAO_COMPRAS!$E:$E,INT((ROW()-2)/20)+2))</f>
        <v>Alimentação / Insumos</v>
      </c>
      <c r="E163" s="0" t="n">
        <f aca="false">IF($A163="","",INDEX(CARTAO_COMPRAS!$H:$H,INT((ROW()-2)/20)+2)+MOD(ROW()-2,20))</f>
        <v>4</v>
      </c>
      <c r="F163" s="0" t="n">
        <f aca="false">IF($A163="","",INDEX(CARTAO_COMPRAS!$G:$G,INT((ROW()-2)/20)+2))</f>
        <v>4</v>
      </c>
      <c r="G163" s="5" t="n">
        <f aca="false">IF($A163="","",INDEX(CARTAO_COMPRAS!$I:$I,INT((ROW()-2)/20)+2))</f>
        <v>148.68</v>
      </c>
      <c r="H163" s="4" t="n">
        <f aca="false">IF($A163="","",EDATE(INDEX(CARTAO_COMPRAS!$J:$J,INT((ROW()-2)/20)+2),MOD(ROW()-2,20)))</f>
        <v>46188</v>
      </c>
      <c r="I163" s="4" t="n">
        <f aca="false">IF($H163="","",$H163-WEEKDAY($H163,2)+1)</f>
        <v>46188</v>
      </c>
      <c r="J163" s="4" t="n">
        <f aca="false">IF($I163="","",$I163+6)</f>
        <v>46194</v>
      </c>
      <c r="K163" s="6" t="n">
        <f aca="false">IF($H163="","",DATE(YEAR($H163),MONTH($H163),1))</f>
        <v>46174</v>
      </c>
      <c r="L163" s="0" t="str">
        <f aca="false">IF($A163="","",INDEX(CARTAO_COMPRAS!$K:$K,INT((ROW()-2)/20)+2))</f>
        <v>Pago</v>
      </c>
      <c r="M163" s="0" t="str">
        <f aca="false">IF($A163="","","Compra no cartão")</f>
        <v>Compra no cartão</v>
      </c>
    </row>
    <row r="164" customFormat="false" ht="13.5" hidden="false" customHeight="false" outlineLevel="0" collapsed="false">
      <c r="A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4" s="0" t="str">
        <f aca="false">IF($A164="","",INDEX(CARTAO_COMPRAS!$C:$C,INT((ROW()-2)/20)+2))</f>
        <v/>
      </c>
      <c r="C164" s="0" t="str">
        <f aca="false">IF($A164="","",INDEX(CARTAO_COMPRAS!$D:$D,INT((ROW()-2)/20)+2))</f>
        <v/>
      </c>
      <c r="D164" s="0" t="str">
        <f aca="false">IF($A164="","",INDEX(CARTAO_COMPRAS!$E:$E,INT((ROW()-2)/20)+2))</f>
        <v/>
      </c>
      <c r="E164" s="0" t="str">
        <f aca="false">IF($A164="","",INDEX(CARTAO_COMPRAS!$H:$H,INT((ROW()-2)/20)+2)+MOD(ROW()-2,20))</f>
        <v/>
      </c>
      <c r="F164" s="0" t="str">
        <f aca="false">IF($A164="","",INDEX(CARTAO_COMPRAS!$G:$G,INT((ROW()-2)/20)+2))</f>
        <v/>
      </c>
      <c r="G164" s="5" t="str">
        <f aca="false">IF($A164="","",INDEX(CARTAO_COMPRAS!$I:$I,INT((ROW()-2)/20)+2))</f>
        <v/>
      </c>
      <c r="H164" s="4" t="str">
        <f aca="false">IF($A164="","",EDATE(INDEX(CARTAO_COMPRAS!$J:$J,INT((ROW()-2)/20)+2),MOD(ROW()-2,20)))</f>
        <v/>
      </c>
      <c r="I164" s="4" t="str">
        <f aca="false">IF($H164="","",$H164-WEEKDAY($H164,2)+1)</f>
        <v/>
      </c>
      <c r="J164" s="4" t="str">
        <f aca="false">IF($I164="","",$I164+6)</f>
        <v/>
      </c>
      <c r="K164" s="6" t="str">
        <f aca="false">IF($H164="","",DATE(YEAR($H164),MONTH($H164),1))</f>
        <v/>
      </c>
      <c r="L164" s="0" t="str">
        <f aca="false">IF($A164="","",INDEX(CARTAO_COMPRAS!$K:$K,INT((ROW()-2)/20)+2))</f>
        <v/>
      </c>
      <c r="M164" s="0" t="str">
        <f aca="false">IF($A164="","","Compra no cartão")</f>
        <v/>
      </c>
    </row>
    <row r="165" customFormat="false" ht="13.5" hidden="false" customHeight="false" outlineLevel="0" collapsed="false">
      <c r="A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" s="0" t="str">
        <f aca="false">IF($A165="","",INDEX(CARTAO_COMPRAS!$C:$C,INT((ROW()-2)/20)+2))</f>
        <v/>
      </c>
      <c r="C165" s="0" t="str">
        <f aca="false">IF($A165="","",INDEX(CARTAO_COMPRAS!$D:$D,INT((ROW()-2)/20)+2))</f>
        <v/>
      </c>
      <c r="D165" s="0" t="str">
        <f aca="false">IF($A165="","",INDEX(CARTAO_COMPRAS!$E:$E,INT((ROW()-2)/20)+2))</f>
        <v/>
      </c>
      <c r="E165" s="0" t="str">
        <f aca="false">IF($A165="","",INDEX(CARTAO_COMPRAS!$H:$H,INT((ROW()-2)/20)+2)+MOD(ROW()-2,20))</f>
        <v/>
      </c>
      <c r="F165" s="0" t="str">
        <f aca="false">IF($A165="","",INDEX(CARTAO_COMPRAS!$G:$G,INT((ROW()-2)/20)+2))</f>
        <v/>
      </c>
      <c r="G165" s="5" t="str">
        <f aca="false">IF($A165="","",INDEX(CARTAO_COMPRAS!$I:$I,INT((ROW()-2)/20)+2))</f>
        <v/>
      </c>
      <c r="H165" s="4" t="str">
        <f aca="false">IF($A165="","",EDATE(INDEX(CARTAO_COMPRAS!$J:$J,INT((ROW()-2)/20)+2),MOD(ROW()-2,20)))</f>
        <v/>
      </c>
      <c r="I165" s="4" t="str">
        <f aca="false">IF($H165="","",$H165-WEEKDAY($H165,2)+1)</f>
        <v/>
      </c>
      <c r="J165" s="4" t="str">
        <f aca="false">IF($I165="","",$I165+6)</f>
        <v/>
      </c>
      <c r="K165" s="6" t="str">
        <f aca="false">IF($H165="","",DATE(YEAR($H165),MONTH($H165),1))</f>
        <v/>
      </c>
      <c r="L165" s="0" t="str">
        <f aca="false">IF($A165="","",INDEX(CARTAO_COMPRAS!$K:$K,INT((ROW()-2)/20)+2))</f>
        <v/>
      </c>
      <c r="M165" s="0" t="str">
        <f aca="false">IF($A165="","","Compra no cartão")</f>
        <v/>
      </c>
    </row>
    <row r="166" customFormat="false" ht="13.5" hidden="false" customHeight="false" outlineLevel="0" collapsed="false">
      <c r="A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" s="0" t="str">
        <f aca="false">IF($A166="","",INDEX(CARTAO_COMPRAS!$C:$C,INT((ROW()-2)/20)+2))</f>
        <v/>
      </c>
      <c r="C166" s="0" t="str">
        <f aca="false">IF($A166="","",INDEX(CARTAO_COMPRAS!$D:$D,INT((ROW()-2)/20)+2))</f>
        <v/>
      </c>
      <c r="D166" s="0" t="str">
        <f aca="false">IF($A166="","",INDEX(CARTAO_COMPRAS!$E:$E,INT((ROW()-2)/20)+2))</f>
        <v/>
      </c>
      <c r="E166" s="0" t="str">
        <f aca="false">IF($A166="","",INDEX(CARTAO_COMPRAS!$H:$H,INT((ROW()-2)/20)+2)+MOD(ROW()-2,20))</f>
        <v/>
      </c>
      <c r="F166" s="0" t="str">
        <f aca="false">IF($A166="","",INDEX(CARTAO_COMPRAS!$G:$G,INT((ROW()-2)/20)+2))</f>
        <v/>
      </c>
      <c r="G166" s="5" t="str">
        <f aca="false">IF($A166="","",INDEX(CARTAO_COMPRAS!$I:$I,INT((ROW()-2)/20)+2))</f>
        <v/>
      </c>
      <c r="H166" s="4" t="str">
        <f aca="false">IF($A166="","",EDATE(INDEX(CARTAO_COMPRAS!$J:$J,INT((ROW()-2)/20)+2),MOD(ROW()-2,20)))</f>
        <v/>
      </c>
      <c r="I166" s="4" t="str">
        <f aca="false">IF($H166="","",$H166-WEEKDAY($H166,2)+1)</f>
        <v/>
      </c>
      <c r="J166" s="4" t="str">
        <f aca="false">IF($I166="","",$I166+6)</f>
        <v/>
      </c>
      <c r="K166" s="6" t="str">
        <f aca="false">IF($H166="","",DATE(YEAR($H166),MONTH($H166),1))</f>
        <v/>
      </c>
      <c r="L166" s="0" t="str">
        <f aca="false">IF($A166="","",INDEX(CARTAO_COMPRAS!$K:$K,INT((ROW()-2)/20)+2))</f>
        <v/>
      </c>
      <c r="M166" s="0" t="str">
        <f aca="false">IF($A166="","","Compra no cartão")</f>
        <v/>
      </c>
    </row>
    <row r="167" customFormat="false" ht="13.5" hidden="false" customHeight="false" outlineLevel="0" collapsed="false">
      <c r="A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" s="0" t="str">
        <f aca="false">IF($A167="","",INDEX(CARTAO_COMPRAS!$C:$C,INT((ROW()-2)/20)+2))</f>
        <v/>
      </c>
      <c r="C167" s="0" t="str">
        <f aca="false">IF($A167="","",INDEX(CARTAO_COMPRAS!$D:$D,INT((ROW()-2)/20)+2))</f>
        <v/>
      </c>
      <c r="D167" s="0" t="str">
        <f aca="false">IF($A167="","",INDEX(CARTAO_COMPRAS!$E:$E,INT((ROW()-2)/20)+2))</f>
        <v/>
      </c>
      <c r="E167" s="0" t="str">
        <f aca="false">IF($A167="","",INDEX(CARTAO_COMPRAS!$H:$H,INT((ROW()-2)/20)+2)+MOD(ROW()-2,20))</f>
        <v/>
      </c>
      <c r="F167" s="0" t="str">
        <f aca="false">IF($A167="","",INDEX(CARTAO_COMPRAS!$G:$G,INT((ROW()-2)/20)+2))</f>
        <v/>
      </c>
      <c r="G167" s="5" t="str">
        <f aca="false">IF($A167="","",INDEX(CARTAO_COMPRAS!$I:$I,INT((ROW()-2)/20)+2))</f>
        <v/>
      </c>
      <c r="H167" s="4" t="str">
        <f aca="false">IF($A167="","",EDATE(INDEX(CARTAO_COMPRAS!$J:$J,INT((ROW()-2)/20)+2),MOD(ROW()-2,20)))</f>
        <v/>
      </c>
      <c r="I167" s="4" t="str">
        <f aca="false">IF($H167="","",$H167-WEEKDAY($H167,2)+1)</f>
        <v/>
      </c>
      <c r="J167" s="4" t="str">
        <f aca="false">IF($I167="","",$I167+6)</f>
        <v/>
      </c>
      <c r="K167" s="6" t="str">
        <f aca="false">IF($H167="","",DATE(YEAR($H167),MONTH($H167),1))</f>
        <v/>
      </c>
      <c r="L167" s="0" t="str">
        <f aca="false">IF($A167="","",INDEX(CARTAO_COMPRAS!$K:$K,INT((ROW()-2)/20)+2))</f>
        <v/>
      </c>
      <c r="M167" s="0" t="str">
        <f aca="false">IF($A167="","","Compra no cartão")</f>
        <v/>
      </c>
    </row>
    <row r="168" customFormat="false" ht="13.5" hidden="false" customHeight="false" outlineLevel="0" collapsed="false">
      <c r="A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" s="0" t="str">
        <f aca="false">IF($A168="","",INDEX(CARTAO_COMPRAS!$C:$C,INT((ROW()-2)/20)+2))</f>
        <v/>
      </c>
      <c r="C168" s="0" t="str">
        <f aca="false">IF($A168="","",INDEX(CARTAO_COMPRAS!$D:$D,INT((ROW()-2)/20)+2))</f>
        <v/>
      </c>
      <c r="D168" s="0" t="str">
        <f aca="false">IF($A168="","",INDEX(CARTAO_COMPRAS!$E:$E,INT((ROW()-2)/20)+2))</f>
        <v/>
      </c>
      <c r="E168" s="0" t="str">
        <f aca="false">IF($A168="","",INDEX(CARTAO_COMPRAS!$H:$H,INT((ROW()-2)/20)+2)+MOD(ROW()-2,20))</f>
        <v/>
      </c>
      <c r="F168" s="0" t="str">
        <f aca="false">IF($A168="","",INDEX(CARTAO_COMPRAS!$G:$G,INT((ROW()-2)/20)+2))</f>
        <v/>
      </c>
      <c r="G168" s="5" t="str">
        <f aca="false">IF($A168="","",INDEX(CARTAO_COMPRAS!$I:$I,INT((ROW()-2)/20)+2))</f>
        <v/>
      </c>
      <c r="H168" s="4" t="str">
        <f aca="false">IF($A168="","",EDATE(INDEX(CARTAO_COMPRAS!$J:$J,INT((ROW()-2)/20)+2),MOD(ROW()-2,20)))</f>
        <v/>
      </c>
      <c r="I168" s="4" t="str">
        <f aca="false">IF($H168="","",$H168-WEEKDAY($H168,2)+1)</f>
        <v/>
      </c>
      <c r="J168" s="4" t="str">
        <f aca="false">IF($I168="","",$I168+6)</f>
        <v/>
      </c>
      <c r="K168" s="6" t="str">
        <f aca="false">IF($H168="","",DATE(YEAR($H168),MONTH($H168),1))</f>
        <v/>
      </c>
      <c r="L168" s="0" t="str">
        <f aca="false">IF($A168="","",INDEX(CARTAO_COMPRAS!$K:$K,INT((ROW()-2)/20)+2))</f>
        <v/>
      </c>
      <c r="M168" s="0" t="str">
        <f aca="false">IF($A168="","","Compra no cartão")</f>
        <v/>
      </c>
    </row>
    <row r="169" customFormat="false" ht="13.5" hidden="false" customHeight="false" outlineLevel="0" collapsed="false">
      <c r="A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" s="0" t="str">
        <f aca="false">IF($A169="","",INDEX(CARTAO_COMPRAS!$C:$C,INT((ROW()-2)/20)+2))</f>
        <v/>
      </c>
      <c r="C169" s="0" t="str">
        <f aca="false">IF($A169="","",INDEX(CARTAO_COMPRAS!$D:$D,INT((ROW()-2)/20)+2))</f>
        <v/>
      </c>
      <c r="D169" s="0" t="str">
        <f aca="false">IF($A169="","",INDEX(CARTAO_COMPRAS!$E:$E,INT((ROW()-2)/20)+2))</f>
        <v/>
      </c>
      <c r="E169" s="0" t="str">
        <f aca="false">IF($A169="","",INDEX(CARTAO_COMPRAS!$H:$H,INT((ROW()-2)/20)+2)+MOD(ROW()-2,20))</f>
        <v/>
      </c>
      <c r="F169" s="0" t="str">
        <f aca="false">IF($A169="","",INDEX(CARTAO_COMPRAS!$G:$G,INT((ROW()-2)/20)+2))</f>
        <v/>
      </c>
      <c r="G169" s="5" t="str">
        <f aca="false">IF($A169="","",INDEX(CARTAO_COMPRAS!$I:$I,INT((ROW()-2)/20)+2))</f>
        <v/>
      </c>
      <c r="H169" s="4" t="str">
        <f aca="false">IF($A169="","",EDATE(INDEX(CARTAO_COMPRAS!$J:$J,INT((ROW()-2)/20)+2),MOD(ROW()-2,20)))</f>
        <v/>
      </c>
      <c r="I169" s="4" t="str">
        <f aca="false">IF($H169="","",$H169-WEEKDAY($H169,2)+1)</f>
        <v/>
      </c>
      <c r="J169" s="4" t="str">
        <f aca="false">IF($I169="","",$I169+6)</f>
        <v/>
      </c>
      <c r="K169" s="6" t="str">
        <f aca="false">IF($H169="","",DATE(YEAR($H169),MONTH($H169),1))</f>
        <v/>
      </c>
      <c r="L169" s="0" t="str">
        <f aca="false">IF($A169="","",INDEX(CARTAO_COMPRAS!$K:$K,INT((ROW()-2)/20)+2))</f>
        <v/>
      </c>
      <c r="M169" s="0" t="str">
        <f aca="false">IF($A169="","","Compra no cartão")</f>
        <v/>
      </c>
    </row>
    <row r="170" customFormat="false" ht="13.5" hidden="false" customHeight="false" outlineLevel="0" collapsed="false">
      <c r="A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" s="0" t="str">
        <f aca="false">IF($A170="","",INDEX(CARTAO_COMPRAS!$C:$C,INT((ROW()-2)/20)+2))</f>
        <v/>
      </c>
      <c r="C170" s="0" t="str">
        <f aca="false">IF($A170="","",INDEX(CARTAO_COMPRAS!$D:$D,INT((ROW()-2)/20)+2))</f>
        <v/>
      </c>
      <c r="D170" s="0" t="str">
        <f aca="false">IF($A170="","",INDEX(CARTAO_COMPRAS!$E:$E,INT((ROW()-2)/20)+2))</f>
        <v/>
      </c>
      <c r="E170" s="0" t="str">
        <f aca="false">IF($A170="","",INDEX(CARTAO_COMPRAS!$H:$H,INT((ROW()-2)/20)+2)+MOD(ROW()-2,20))</f>
        <v/>
      </c>
      <c r="F170" s="0" t="str">
        <f aca="false">IF($A170="","",INDEX(CARTAO_COMPRAS!$G:$G,INT((ROW()-2)/20)+2))</f>
        <v/>
      </c>
      <c r="G170" s="5" t="str">
        <f aca="false">IF($A170="","",INDEX(CARTAO_COMPRAS!$I:$I,INT((ROW()-2)/20)+2))</f>
        <v/>
      </c>
      <c r="H170" s="4" t="str">
        <f aca="false">IF($A170="","",EDATE(INDEX(CARTAO_COMPRAS!$J:$J,INT((ROW()-2)/20)+2),MOD(ROW()-2,20)))</f>
        <v/>
      </c>
      <c r="I170" s="4" t="str">
        <f aca="false">IF($H170="","",$H170-WEEKDAY($H170,2)+1)</f>
        <v/>
      </c>
      <c r="J170" s="4" t="str">
        <f aca="false">IF($I170="","",$I170+6)</f>
        <v/>
      </c>
      <c r="K170" s="6" t="str">
        <f aca="false">IF($H170="","",DATE(YEAR($H170),MONTH($H170),1))</f>
        <v/>
      </c>
      <c r="L170" s="0" t="str">
        <f aca="false">IF($A170="","",INDEX(CARTAO_COMPRAS!$K:$K,INT((ROW()-2)/20)+2))</f>
        <v/>
      </c>
      <c r="M170" s="0" t="str">
        <f aca="false">IF($A170="","","Compra no cartão")</f>
        <v/>
      </c>
    </row>
    <row r="171" customFormat="false" ht="13.5" hidden="false" customHeight="false" outlineLevel="0" collapsed="false">
      <c r="A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" s="0" t="str">
        <f aca="false">IF($A171="","",INDEX(CARTAO_COMPRAS!$C:$C,INT((ROW()-2)/20)+2))</f>
        <v/>
      </c>
      <c r="C171" s="0" t="str">
        <f aca="false">IF($A171="","",INDEX(CARTAO_COMPRAS!$D:$D,INT((ROW()-2)/20)+2))</f>
        <v/>
      </c>
      <c r="D171" s="0" t="str">
        <f aca="false">IF($A171="","",INDEX(CARTAO_COMPRAS!$E:$E,INT((ROW()-2)/20)+2))</f>
        <v/>
      </c>
      <c r="E171" s="0" t="str">
        <f aca="false">IF($A171="","",INDEX(CARTAO_COMPRAS!$H:$H,INT((ROW()-2)/20)+2)+MOD(ROW()-2,20))</f>
        <v/>
      </c>
      <c r="F171" s="0" t="str">
        <f aca="false">IF($A171="","",INDEX(CARTAO_COMPRAS!$G:$G,INT((ROW()-2)/20)+2))</f>
        <v/>
      </c>
      <c r="G171" s="5" t="str">
        <f aca="false">IF($A171="","",INDEX(CARTAO_COMPRAS!$I:$I,INT((ROW()-2)/20)+2))</f>
        <v/>
      </c>
      <c r="H171" s="4" t="str">
        <f aca="false">IF($A171="","",EDATE(INDEX(CARTAO_COMPRAS!$J:$J,INT((ROW()-2)/20)+2),MOD(ROW()-2,20)))</f>
        <v/>
      </c>
      <c r="I171" s="4" t="str">
        <f aca="false">IF($H171="","",$H171-WEEKDAY($H171,2)+1)</f>
        <v/>
      </c>
      <c r="J171" s="4" t="str">
        <f aca="false">IF($I171="","",$I171+6)</f>
        <v/>
      </c>
      <c r="K171" s="6" t="str">
        <f aca="false">IF($H171="","",DATE(YEAR($H171),MONTH($H171),1))</f>
        <v/>
      </c>
      <c r="L171" s="0" t="str">
        <f aca="false">IF($A171="","",INDEX(CARTAO_COMPRAS!$K:$K,INT((ROW()-2)/20)+2))</f>
        <v/>
      </c>
      <c r="M171" s="0" t="str">
        <f aca="false">IF($A171="","","Compra no cartão")</f>
        <v/>
      </c>
    </row>
    <row r="172" customFormat="false" ht="13.5" hidden="false" customHeight="false" outlineLevel="0" collapsed="false">
      <c r="A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" s="0" t="str">
        <f aca="false">IF($A172="","",INDEX(CARTAO_COMPRAS!$C:$C,INT((ROW()-2)/20)+2))</f>
        <v/>
      </c>
      <c r="C172" s="0" t="str">
        <f aca="false">IF($A172="","",INDEX(CARTAO_COMPRAS!$D:$D,INT((ROW()-2)/20)+2))</f>
        <v/>
      </c>
      <c r="D172" s="0" t="str">
        <f aca="false">IF($A172="","",INDEX(CARTAO_COMPRAS!$E:$E,INT((ROW()-2)/20)+2))</f>
        <v/>
      </c>
      <c r="E172" s="0" t="str">
        <f aca="false">IF($A172="","",INDEX(CARTAO_COMPRAS!$H:$H,INT((ROW()-2)/20)+2)+MOD(ROW()-2,20))</f>
        <v/>
      </c>
      <c r="F172" s="0" t="str">
        <f aca="false">IF($A172="","",INDEX(CARTAO_COMPRAS!$G:$G,INT((ROW()-2)/20)+2))</f>
        <v/>
      </c>
      <c r="G172" s="5" t="str">
        <f aca="false">IF($A172="","",INDEX(CARTAO_COMPRAS!$I:$I,INT((ROW()-2)/20)+2))</f>
        <v/>
      </c>
      <c r="H172" s="4" t="str">
        <f aca="false">IF($A172="","",EDATE(INDEX(CARTAO_COMPRAS!$J:$J,INT((ROW()-2)/20)+2),MOD(ROW()-2,20)))</f>
        <v/>
      </c>
      <c r="I172" s="4" t="str">
        <f aca="false">IF($H172="","",$H172-WEEKDAY($H172,2)+1)</f>
        <v/>
      </c>
      <c r="J172" s="4" t="str">
        <f aca="false">IF($I172="","",$I172+6)</f>
        <v/>
      </c>
      <c r="K172" s="6" t="str">
        <f aca="false">IF($H172="","",DATE(YEAR($H172),MONTH($H172),1))</f>
        <v/>
      </c>
      <c r="L172" s="0" t="str">
        <f aca="false">IF($A172="","",INDEX(CARTAO_COMPRAS!$K:$K,INT((ROW()-2)/20)+2))</f>
        <v/>
      </c>
      <c r="M172" s="0" t="str">
        <f aca="false">IF($A172="","","Compra no cartão")</f>
        <v/>
      </c>
    </row>
    <row r="173" customFormat="false" ht="13.5" hidden="false" customHeight="false" outlineLevel="0" collapsed="false">
      <c r="A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" s="0" t="str">
        <f aca="false">IF($A173="","",INDEX(CARTAO_COMPRAS!$C:$C,INT((ROW()-2)/20)+2))</f>
        <v/>
      </c>
      <c r="C173" s="0" t="str">
        <f aca="false">IF($A173="","",INDEX(CARTAO_COMPRAS!$D:$D,INT((ROW()-2)/20)+2))</f>
        <v/>
      </c>
      <c r="D173" s="0" t="str">
        <f aca="false">IF($A173="","",INDEX(CARTAO_COMPRAS!$E:$E,INT((ROW()-2)/20)+2))</f>
        <v/>
      </c>
      <c r="E173" s="0" t="str">
        <f aca="false">IF($A173="","",INDEX(CARTAO_COMPRAS!$H:$H,INT((ROW()-2)/20)+2)+MOD(ROW()-2,20))</f>
        <v/>
      </c>
      <c r="F173" s="0" t="str">
        <f aca="false">IF($A173="","",INDEX(CARTAO_COMPRAS!$G:$G,INT((ROW()-2)/20)+2))</f>
        <v/>
      </c>
      <c r="G173" s="5" t="str">
        <f aca="false">IF($A173="","",INDEX(CARTAO_COMPRAS!$I:$I,INT((ROW()-2)/20)+2))</f>
        <v/>
      </c>
      <c r="H173" s="4" t="str">
        <f aca="false">IF($A173="","",EDATE(INDEX(CARTAO_COMPRAS!$J:$J,INT((ROW()-2)/20)+2),MOD(ROW()-2,20)))</f>
        <v/>
      </c>
      <c r="I173" s="4" t="str">
        <f aca="false">IF($H173="","",$H173-WEEKDAY($H173,2)+1)</f>
        <v/>
      </c>
      <c r="J173" s="4" t="str">
        <f aca="false">IF($I173="","",$I173+6)</f>
        <v/>
      </c>
      <c r="K173" s="6" t="str">
        <f aca="false">IF($H173="","",DATE(YEAR($H173),MONTH($H173),1))</f>
        <v/>
      </c>
      <c r="L173" s="0" t="str">
        <f aca="false">IF($A173="","",INDEX(CARTAO_COMPRAS!$K:$K,INT((ROW()-2)/20)+2))</f>
        <v/>
      </c>
      <c r="M173" s="0" t="str">
        <f aca="false">IF($A173="","","Compra no cartão")</f>
        <v/>
      </c>
    </row>
    <row r="174" customFormat="false" ht="13.5" hidden="false" customHeight="false" outlineLevel="0" collapsed="false">
      <c r="A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" s="0" t="str">
        <f aca="false">IF($A174="","",INDEX(CARTAO_COMPRAS!$C:$C,INT((ROW()-2)/20)+2))</f>
        <v/>
      </c>
      <c r="C174" s="0" t="str">
        <f aca="false">IF($A174="","",INDEX(CARTAO_COMPRAS!$D:$D,INT((ROW()-2)/20)+2))</f>
        <v/>
      </c>
      <c r="D174" s="0" t="str">
        <f aca="false">IF($A174="","",INDEX(CARTAO_COMPRAS!$E:$E,INT((ROW()-2)/20)+2))</f>
        <v/>
      </c>
      <c r="E174" s="0" t="str">
        <f aca="false">IF($A174="","",INDEX(CARTAO_COMPRAS!$H:$H,INT((ROW()-2)/20)+2)+MOD(ROW()-2,20))</f>
        <v/>
      </c>
      <c r="F174" s="0" t="str">
        <f aca="false">IF($A174="","",INDEX(CARTAO_COMPRAS!$G:$G,INT((ROW()-2)/20)+2))</f>
        <v/>
      </c>
      <c r="G174" s="5" t="str">
        <f aca="false">IF($A174="","",INDEX(CARTAO_COMPRAS!$I:$I,INT((ROW()-2)/20)+2))</f>
        <v/>
      </c>
      <c r="H174" s="4" t="str">
        <f aca="false">IF($A174="","",EDATE(INDEX(CARTAO_COMPRAS!$J:$J,INT((ROW()-2)/20)+2),MOD(ROW()-2,20)))</f>
        <v/>
      </c>
      <c r="I174" s="4" t="str">
        <f aca="false">IF($H174="","",$H174-WEEKDAY($H174,2)+1)</f>
        <v/>
      </c>
      <c r="J174" s="4" t="str">
        <f aca="false">IF($I174="","",$I174+6)</f>
        <v/>
      </c>
      <c r="K174" s="6" t="str">
        <f aca="false">IF($H174="","",DATE(YEAR($H174),MONTH($H174),1))</f>
        <v/>
      </c>
      <c r="L174" s="0" t="str">
        <f aca="false">IF($A174="","",INDEX(CARTAO_COMPRAS!$K:$K,INT((ROW()-2)/20)+2))</f>
        <v/>
      </c>
      <c r="M174" s="0" t="str">
        <f aca="false">IF($A174="","","Compra no cartão")</f>
        <v/>
      </c>
    </row>
    <row r="175" customFormat="false" ht="13.5" hidden="false" customHeight="false" outlineLevel="0" collapsed="false">
      <c r="A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" s="0" t="str">
        <f aca="false">IF($A175="","",INDEX(CARTAO_COMPRAS!$C:$C,INT((ROW()-2)/20)+2))</f>
        <v/>
      </c>
      <c r="C175" s="0" t="str">
        <f aca="false">IF($A175="","",INDEX(CARTAO_COMPRAS!$D:$D,INT((ROW()-2)/20)+2))</f>
        <v/>
      </c>
      <c r="D175" s="0" t="str">
        <f aca="false">IF($A175="","",INDEX(CARTAO_COMPRAS!$E:$E,INT((ROW()-2)/20)+2))</f>
        <v/>
      </c>
      <c r="E175" s="0" t="str">
        <f aca="false">IF($A175="","",INDEX(CARTAO_COMPRAS!$H:$H,INT((ROW()-2)/20)+2)+MOD(ROW()-2,20))</f>
        <v/>
      </c>
      <c r="F175" s="0" t="str">
        <f aca="false">IF($A175="","",INDEX(CARTAO_COMPRAS!$G:$G,INT((ROW()-2)/20)+2))</f>
        <v/>
      </c>
      <c r="G175" s="5" t="str">
        <f aca="false">IF($A175="","",INDEX(CARTAO_COMPRAS!$I:$I,INT((ROW()-2)/20)+2))</f>
        <v/>
      </c>
      <c r="H175" s="4" t="str">
        <f aca="false">IF($A175="","",EDATE(INDEX(CARTAO_COMPRAS!$J:$J,INT((ROW()-2)/20)+2),MOD(ROW()-2,20)))</f>
        <v/>
      </c>
      <c r="I175" s="4" t="str">
        <f aca="false">IF($H175="","",$H175-WEEKDAY($H175,2)+1)</f>
        <v/>
      </c>
      <c r="J175" s="4" t="str">
        <f aca="false">IF($I175="","",$I175+6)</f>
        <v/>
      </c>
      <c r="K175" s="6" t="str">
        <f aca="false">IF($H175="","",DATE(YEAR($H175),MONTH($H175),1))</f>
        <v/>
      </c>
      <c r="L175" s="0" t="str">
        <f aca="false">IF($A175="","",INDEX(CARTAO_COMPRAS!$K:$K,INT((ROW()-2)/20)+2))</f>
        <v/>
      </c>
      <c r="M175" s="0" t="str">
        <f aca="false">IF($A175="","","Compra no cartão")</f>
        <v/>
      </c>
    </row>
    <row r="176" customFormat="false" ht="13.5" hidden="false" customHeight="false" outlineLevel="0" collapsed="false">
      <c r="A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" s="0" t="str">
        <f aca="false">IF($A176="","",INDEX(CARTAO_COMPRAS!$C:$C,INT((ROW()-2)/20)+2))</f>
        <v/>
      </c>
      <c r="C176" s="0" t="str">
        <f aca="false">IF($A176="","",INDEX(CARTAO_COMPRAS!$D:$D,INT((ROW()-2)/20)+2))</f>
        <v/>
      </c>
      <c r="D176" s="0" t="str">
        <f aca="false">IF($A176="","",INDEX(CARTAO_COMPRAS!$E:$E,INT((ROW()-2)/20)+2))</f>
        <v/>
      </c>
      <c r="E176" s="0" t="str">
        <f aca="false">IF($A176="","",INDEX(CARTAO_COMPRAS!$H:$H,INT((ROW()-2)/20)+2)+MOD(ROW()-2,20))</f>
        <v/>
      </c>
      <c r="F176" s="0" t="str">
        <f aca="false">IF($A176="","",INDEX(CARTAO_COMPRAS!$G:$G,INT((ROW()-2)/20)+2))</f>
        <v/>
      </c>
      <c r="G176" s="5" t="str">
        <f aca="false">IF($A176="","",INDEX(CARTAO_COMPRAS!$I:$I,INT((ROW()-2)/20)+2))</f>
        <v/>
      </c>
      <c r="H176" s="4" t="str">
        <f aca="false">IF($A176="","",EDATE(INDEX(CARTAO_COMPRAS!$J:$J,INT((ROW()-2)/20)+2),MOD(ROW()-2,20)))</f>
        <v/>
      </c>
      <c r="I176" s="4" t="str">
        <f aca="false">IF($H176="","",$H176-WEEKDAY($H176,2)+1)</f>
        <v/>
      </c>
      <c r="J176" s="4" t="str">
        <f aca="false">IF($I176="","",$I176+6)</f>
        <v/>
      </c>
      <c r="K176" s="6" t="str">
        <f aca="false">IF($H176="","",DATE(YEAR($H176),MONTH($H176),1))</f>
        <v/>
      </c>
      <c r="L176" s="0" t="str">
        <f aca="false">IF($A176="","",INDEX(CARTAO_COMPRAS!$K:$K,INT((ROW()-2)/20)+2))</f>
        <v/>
      </c>
      <c r="M176" s="0" t="str">
        <f aca="false">IF($A176="","","Compra no cartão")</f>
        <v/>
      </c>
    </row>
    <row r="177" customFormat="false" ht="13.5" hidden="false" customHeight="false" outlineLevel="0" collapsed="false">
      <c r="A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" s="0" t="str">
        <f aca="false">IF($A177="","",INDEX(CARTAO_COMPRAS!$C:$C,INT((ROW()-2)/20)+2))</f>
        <v/>
      </c>
      <c r="C177" s="0" t="str">
        <f aca="false">IF($A177="","",INDEX(CARTAO_COMPRAS!$D:$D,INT((ROW()-2)/20)+2))</f>
        <v/>
      </c>
      <c r="D177" s="0" t="str">
        <f aca="false">IF($A177="","",INDEX(CARTAO_COMPRAS!$E:$E,INT((ROW()-2)/20)+2))</f>
        <v/>
      </c>
      <c r="E177" s="0" t="str">
        <f aca="false">IF($A177="","",INDEX(CARTAO_COMPRAS!$H:$H,INT((ROW()-2)/20)+2)+MOD(ROW()-2,20))</f>
        <v/>
      </c>
      <c r="F177" s="0" t="str">
        <f aca="false">IF($A177="","",INDEX(CARTAO_COMPRAS!$G:$G,INT((ROW()-2)/20)+2))</f>
        <v/>
      </c>
      <c r="G177" s="5" t="str">
        <f aca="false">IF($A177="","",INDEX(CARTAO_COMPRAS!$I:$I,INT((ROW()-2)/20)+2))</f>
        <v/>
      </c>
      <c r="H177" s="4" t="str">
        <f aca="false">IF($A177="","",EDATE(INDEX(CARTAO_COMPRAS!$J:$J,INT((ROW()-2)/20)+2),MOD(ROW()-2,20)))</f>
        <v/>
      </c>
      <c r="I177" s="4" t="str">
        <f aca="false">IF($H177="","",$H177-WEEKDAY($H177,2)+1)</f>
        <v/>
      </c>
      <c r="J177" s="4" t="str">
        <f aca="false">IF($I177="","",$I177+6)</f>
        <v/>
      </c>
      <c r="K177" s="6" t="str">
        <f aca="false">IF($H177="","",DATE(YEAR($H177),MONTH($H177),1))</f>
        <v/>
      </c>
      <c r="L177" s="0" t="str">
        <f aca="false">IF($A177="","",INDEX(CARTAO_COMPRAS!$K:$K,INT((ROW()-2)/20)+2))</f>
        <v/>
      </c>
      <c r="M177" s="0" t="str">
        <f aca="false">IF($A177="","","Compra no cartão")</f>
        <v/>
      </c>
    </row>
    <row r="178" customFormat="false" ht="13.5" hidden="false" customHeight="false" outlineLevel="0" collapsed="false">
      <c r="A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" s="0" t="str">
        <f aca="false">IF($A178="","",INDEX(CARTAO_COMPRAS!$C:$C,INT((ROW()-2)/20)+2))</f>
        <v/>
      </c>
      <c r="C178" s="0" t="str">
        <f aca="false">IF($A178="","",INDEX(CARTAO_COMPRAS!$D:$D,INT((ROW()-2)/20)+2))</f>
        <v/>
      </c>
      <c r="D178" s="0" t="str">
        <f aca="false">IF($A178="","",INDEX(CARTAO_COMPRAS!$E:$E,INT((ROW()-2)/20)+2))</f>
        <v/>
      </c>
      <c r="E178" s="0" t="str">
        <f aca="false">IF($A178="","",INDEX(CARTAO_COMPRAS!$H:$H,INT((ROW()-2)/20)+2)+MOD(ROW()-2,20))</f>
        <v/>
      </c>
      <c r="F178" s="0" t="str">
        <f aca="false">IF($A178="","",INDEX(CARTAO_COMPRAS!$G:$G,INT((ROW()-2)/20)+2))</f>
        <v/>
      </c>
      <c r="G178" s="5" t="str">
        <f aca="false">IF($A178="","",INDEX(CARTAO_COMPRAS!$I:$I,INT((ROW()-2)/20)+2))</f>
        <v/>
      </c>
      <c r="H178" s="4" t="str">
        <f aca="false">IF($A178="","",EDATE(INDEX(CARTAO_COMPRAS!$J:$J,INT((ROW()-2)/20)+2),MOD(ROW()-2,20)))</f>
        <v/>
      </c>
      <c r="I178" s="4" t="str">
        <f aca="false">IF($H178="","",$H178-WEEKDAY($H178,2)+1)</f>
        <v/>
      </c>
      <c r="J178" s="4" t="str">
        <f aca="false">IF($I178="","",$I178+6)</f>
        <v/>
      </c>
      <c r="K178" s="6" t="str">
        <f aca="false">IF($H178="","",DATE(YEAR($H178),MONTH($H178),1))</f>
        <v/>
      </c>
      <c r="L178" s="0" t="str">
        <f aca="false">IF($A178="","",INDEX(CARTAO_COMPRAS!$K:$K,INT((ROW()-2)/20)+2))</f>
        <v/>
      </c>
      <c r="M178" s="0" t="str">
        <f aca="false">IF($A178="","","Compra no cartão")</f>
        <v/>
      </c>
    </row>
    <row r="179" customFormat="false" ht="13.5" hidden="false" customHeight="false" outlineLevel="0" collapsed="false">
      <c r="A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" s="0" t="str">
        <f aca="false">IF($A179="","",INDEX(CARTAO_COMPRAS!$C:$C,INT((ROW()-2)/20)+2))</f>
        <v/>
      </c>
      <c r="C179" s="0" t="str">
        <f aca="false">IF($A179="","",INDEX(CARTAO_COMPRAS!$D:$D,INT((ROW()-2)/20)+2))</f>
        <v/>
      </c>
      <c r="D179" s="0" t="str">
        <f aca="false">IF($A179="","",INDEX(CARTAO_COMPRAS!$E:$E,INT((ROW()-2)/20)+2))</f>
        <v/>
      </c>
      <c r="E179" s="0" t="str">
        <f aca="false">IF($A179="","",INDEX(CARTAO_COMPRAS!$H:$H,INT((ROW()-2)/20)+2)+MOD(ROW()-2,20))</f>
        <v/>
      </c>
      <c r="F179" s="0" t="str">
        <f aca="false">IF($A179="","",INDEX(CARTAO_COMPRAS!$G:$G,INT((ROW()-2)/20)+2))</f>
        <v/>
      </c>
      <c r="G179" s="5" t="str">
        <f aca="false">IF($A179="","",INDEX(CARTAO_COMPRAS!$I:$I,INT((ROW()-2)/20)+2))</f>
        <v/>
      </c>
      <c r="H179" s="4" t="str">
        <f aca="false">IF($A179="","",EDATE(INDEX(CARTAO_COMPRAS!$J:$J,INT((ROW()-2)/20)+2),MOD(ROW()-2,20)))</f>
        <v/>
      </c>
      <c r="I179" s="4" t="str">
        <f aca="false">IF($H179="","",$H179-WEEKDAY($H179,2)+1)</f>
        <v/>
      </c>
      <c r="J179" s="4" t="str">
        <f aca="false">IF($I179="","",$I179+6)</f>
        <v/>
      </c>
      <c r="K179" s="6" t="str">
        <f aca="false">IF($H179="","",DATE(YEAR($H179),MONTH($H179),1))</f>
        <v/>
      </c>
      <c r="L179" s="0" t="str">
        <f aca="false">IF($A179="","",INDEX(CARTAO_COMPRAS!$K:$K,INT((ROW()-2)/20)+2))</f>
        <v/>
      </c>
      <c r="M179" s="0" t="str">
        <f aca="false">IF($A179="","","Compra no cartão")</f>
        <v/>
      </c>
    </row>
    <row r="180" customFormat="false" ht="13.5" hidden="false" customHeight="false" outlineLevel="0" collapsed="false">
      <c r="A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0" s="0" t="str">
        <f aca="false">IF($A180="","",INDEX(CARTAO_COMPRAS!$C:$C,INT((ROW()-2)/20)+2))</f>
        <v/>
      </c>
      <c r="C180" s="0" t="str">
        <f aca="false">IF($A180="","",INDEX(CARTAO_COMPRAS!$D:$D,INT((ROW()-2)/20)+2))</f>
        <v/>
      </c>
      <c r="D180" s="0" t="str">
        <f aca="false">IF($A180="","",INDEX(CARTAO_COMPRAS!$E:$E,INT((ROW()-2)/20)+2))</f>
        <v/>
      </c>
      <c r="E180" s="0" t="str">
        <f aca="false">IF($A180="","",INDEX(CARTAO_COMPRAS!$H:$H,INT((ROW()-2)/20)+2)+MOD(ROW()-2,20))</f>
        <v/>
      </c>
      <c r="F180" s="0" t="str">
        <f aca="false">IF($A180="","",INDEX(CARTAO_COMPRAS!$G:$G,INT((ROW()-2)/20)+2))</f>
        <v/>
      </c>
      <c r="G180" s="5" t="str">
        <f aca="false">IF($A180="","",INDEX(CARTAO_COMPRAS!$I:$I,INT((ROW()-2)/20)+2))</f>
        <v/>
      </c>
      <c r="H180" s="4" t="str">
        <f aca="false">IF($A180="","",EDATE(INDEX(CARTAO_COMPRAS!$J:$J,INT((ROW()-2)/20)+2),MOD(ROW()-2,20)))</f>
        <v/>
      </c>
      <c r="I180" s="4" t="str">
        <f aca="false">IF($H180="","",$H180-WEEKDAY($H180,2)+1)</f>
        <v/>
      </c>
      <c r="J180" s="4" t="str">
        <f aca="false">IF($I180="","",$I180+6)</f>
        <v/>
      </c>
      <c r="K180" s="6" t="str">
        <f aca="false">IF($H180="","",DATE(YEAR($H180),MONTH($H180),1))</f>
        <v/>
      </c>
      <c r="L180" s="0" t="str">
        <f aca="false">IF($A180="","",INDEX(CARTAO_COMPRAS!$K:$K,INT((ROW()-2)/20)+2))</f>
        <v/>
      </c>
      <c r="M180" s="0" t="str">
        <f aca="false">IF($A180="","","Compra no cartão")</f>
        <v/>
      </c>
    </row>
    <row r="181" customFormat="false" ht="13.5" hidden="false" customHeight="false" outlineLevel="0" collapsed="false">
      <c r="A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" s="0" t="str">
        <f aca="false">IF($A181="","",INDEX(CARTAO_COMPRAS!$C:$C,INT((ROW()-2)/20)+2))</f>
        <v/>
      </c>
      <c r="C181" s="0" t="str">
        <f aca="false">IF($A181="","",INDEX(CARTAO_COMPRAS!$D:$D,INT((ROW()-2)/20)+2))</f>
        <v/>
      </c>
      <c r="D181" s="0" t="str">
        <f aca="false">IF($A181="","",INDEX(CARTAO_COMPRAS!$E:$E,INT((ROW()-2)/20)+2))</f>
        <v/>
      </c>
      <c r="E181" s="0" t="str">
        <f aca="false">IF($A181="","",INDEX(CARTAO_COMPRAS!$H:$H,INT((ROW()-2)/20)+2)+MOD(ROW()-2,20))</f>
        <v/>
      </c>
      <c r="F181" s="0" t="str">
        <f aca="false">IF($A181="","",INDEX(CARTAO_COMPRAS!$G:$G,INT((ROW()-2)/20)+2))</f>
        <v/>
      </c>
      <c r="G181" s="5" t="str">
        <f aca="false">IF($A181="","",INDEX(CARTAO_COMPRAS!$I:$I,INT((ROW()-2)/20)+2))</f>
        <v/>
      </c>
      <c r="H181" s="4" t="str">
        <f aca="false">IF($A181="","",EDATE(INDEX(CARTAO_COMPRAS!$J:$J,INT((ROW()-2)/20)+2),MOD(ROW()-2,20)))</f>
        <v/>
      </c>
      <c r="I181" s="4" t="str">
        <f aca="false">IF($H181="","",$H181-WEEKDAY($H181,2)+1)</f>
        <v/>
      </c>
      <c r="J181" s="4" t="str">
        <f aca="false">IF($I181="","",$I181+6)</f>
        <v/>
      </c>
      <c r="K181" s="6" t="str">
        <f aca="false">IF($H181="","",DATE(YEAR($H181),MONTH($H181),1))</f>
        <v/>
      </c>
      <c r="L181" s="0" t="str">
        <f aca="false">IF($A181="","",INDEX(CARTAO_COMPRAS!$K:$K,INT((ROW()-2)/20)+2))</f>
        <v/>
      </c>
      <c r="M181" s="0" t="str">
        <f aca="false">IF($A181="","","Compra no cartão")</f>
        <v/>
      </c>
    </row>
    <row r="182" customFormat="false" ht="13.5" hidden="false" customHeight="false" outlineLevel="0" collapsed="false">
      <c r="A1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</v>
      </c>
      <c r="B182" s="0" t="str">
        <f aca="false">IF($A182="","",INDEX(CARTAO_COMPRAS!$C:$C,INT((ROW()-2)/20)+2))</f>
        <v>Bradesco</v>
      </c>
      <c r="C182" s="0" t="str">
        <f aca="false">IF($A182="","",INDEX(CARTAO_COMPRAS!$D:$D,INT((ROW()-2)/20)+2))</f>
        <v>Suplementos</v>
      </c>
      <c r="D182" s="0" t="str">
        <f aca="false">IF($A182="","",INDEX(CARTAO_COMPRAS!$E:$E,INT((ROW()-2)/20)+2))</f>
        <v>Alimentação / Insumos</v>
      </c>
      <c r="E182" s="0" t="n">
        <f aca="false">IF($A182="","",INDEX(CARTAO_COMPRAS!$H:$H,INT((ROW()-2)/20)+2)+MOD(ROW()-2,20))</f>
        <v>3</v>
      </c>
      <c r="F182" s="0" t="n">
        <f aca="false">IF($A182="","",INDEX(CARTAO_COMPRAS!$G:$G,INT((ROW()-2)/20)+2))</f>
        <v>4</v>
      </c>
      <c r="G182" s="5" t="n">
        <f aca="false">IF($A182="","",INDEX(CARTAO_COMPRAS!$I:$I,INT((ROW()-2)/20)+2))</f>
        <v>397</v>
      </c>
      <c r="H182" s="4" t="n">
        <f aca="false">IF($A182="","",EDATE(INDEX(CARTAO_COMPRAS!$J:$J,INT((ROW()-2)/20)+2),MOD(ROW()-2,20)))</f>
        <v>46157</v>
      </c>
      <c r="I182" s="4" t="n">
        <f aca="false">IF($H182="","",$H182-WEEKDAY($H182,2)+1)</f>
        <v>46153</v>
      </c>
      <c r="J182" s="4" t="n">
        <f aca="false">IF($I182="","",$I182+6)</f>
        <v>46159</v>
      </c>
      <c r="K182" s="6" t="n">
        <f aca="false">IF($H182="","",DATE(YEAR($H182),MONTH($H182),1))</f>
        <v>46143</v>
      </c>
      <c r="L182" s="0" t="str">
        <f aca="false">IF($A182="","",INDEX(CARTAO_COMPRAS!$K:$K,INT((ROW()-2)/20)+2))</f>
        <v>Pago</v>
      </c>
      <c r="M182" s="0" t="str">
        <f aca="false">IF($A182="","","Compra no cartão")</f>
        <v>Compra no cartão</v>
      </c>
    </row>
    <row r="183" customFormat="false" ht="13.5" hidden="false" customHeight="false" outlineLevel="0" collapsed="false">
      <c r="A1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</v>
      </c>
      <c r="B183" s="0" t="str">
        <f aca="false">IF($A183="","",INDEX(CARTAO_COMPRAS!$C:$C,INT((ROW()-2)/20)+2))</f>
        <v>Bradesco</v>
      </c>
      <c r="C183" s="0" t="str">
        <f aca="false">IF($A183="","",INDEX(CARTAO_COMPRAS!$D:$D,INT((ROW()-2)/20)+2))</f>
        <v>Suplementos</v>
      </c>
      <c r="D183" s="0" t="str">
        <f aca="false">IF($A183="","",INDEX(CARTAO_COMPRAS!$E:$E,INT((ROW()-2)/20)+2))</f>
        <v>Alimentação / Insumos</v>
      </c>
      <c r="E183" s="0" t="n">
        <f aca="false">IF($A183="","",INDEX(CARTAO_COMPRAS!$H:$H,INT((ROW()-2)/20)+2)+MOD(ROW()-2,20))</f>
        <v>4</v>
      </c>
      <c r="F183" s="0" t="n">
        <f aca="false">IF($A183="","",INDEX(CARTAO_COMPRAS!$G:$G,INT((ROW()-2)/20)+2))</f>
        <v>4</v>
      </c>
      <c r="G183" s="5" t="n">
        <f aca="false">IF($A183="","",INDEX(CARTAO_COMPRAS!$I:$I,INT((ROW()-2)/20)+2))</f>
        <v>397</v>
      </c>
      <c r="H183" s="4" t="n">
        <f aca="false">IF($A183="","",EDATE(INDEX(CARTAO_COMPRAS!$J:$J,INT((ROW()-2)/20)+2),MOD(ROW()-2,20)))</f>
        <v>46188</v>
      </c>
      <c r="I183" s="4" t="n">
        <f aca="false">IF($H183="","",$H183-WEEKDAY($H183,2)+1)</f>
        <v>46188</v>
      </c>
      <c r="J183" s="4" t="n">
        <f aca="false">IF($I183="","",$I183+6)</f>
        <v>46194</v>
      </c>
      <c r="K183" s="6" t="n">
        <f aca="false">IF($H183="","",DATE(YEAR($H183),MONTH($H183),1))</f>
        <v>46174</v>
      </c>
      <c r="L183" s="0" t="str">
        <f aca="false">IF($A183="","",INDEX(CARTAO_COMPRAS!$K:$K,INT((ROW()-2)/20)+2))</f>
        <v>Pago</v>
      </c>
      <c r="M183" s="0" t="str">
        <f aca="false">IF($A183="","","Compra no cartão")</f>
        <v>Compra no cartão</v>
      </c>
    </row>
    <row r="184" customFormat="false" ht="13.5" hidden="false" customHeight="false" outlineLevel="0" collapsed="false">
      <c r="A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" s="0" t="str">
        <f aca="false">IF($A184="","",INDEX(CARTAO_COMPRAS!$C:$C,INT((ROW()-2)/20)+2))</f>
        <v/>
      </c>
      <c r="C184" s="0" t="str">
        <f aca="false">IF($A184="","",INDEX(CARTAO_COMPRAS!$D:$D,INT((ROW()-2)/20)+2))</f>
        <v/>
      </c>
      <c r="D184" s="0" t="str">
        <f aca="false">IF($A184="","",INDEX(CARTAO_COMPRAS!$E:$E,INT((ROW()-2)/20)+2))</f>
        <v/>
      </c>
      <c r="E184" s="0" t="str">
        <f aca="false">IF($A184="","",INDEX(CARTAO_COMPRAS!$H:$H,INT((ROW()-2)/20)+2)+MOD(ROW()-2,20))</f>
        <v/>
      </c>
      <c r="F184" s="0" t="str">
        <f aca="false">IF($A184="","",INDEX(CARTAO_COMPRAS!$G:$G,INT((ROW()-2)/20)+2))</f>
        <v/>
      </c>
      <c r="G184" s="5" t="str">
        <f aca="false">IF($A184="","",INDEX(CARTAO_COMPRAS!$I:$I,INT((ROW()-2)/20)+2))</f>
        <v/>
      </c>
      <c r="H184" s="4" t="str">
        <f aca="false">IF($A184="","",EDATE(INDEX(CARTAO_COMPRAS!$J:$J,INT((ROW()-2)/20)+2),MOD(ROW()-2,20)))</f>
        <v/>
      </c>
      <c r="I184" s="4" t="str">
        <f aca="false">IF($H184="","",$H184-WEEKDAY($H184,2)+1)</f>
        <v/>
      </c>
      <c r="J184" s="4" t="str">
        <f aca="false">IF($I184="","",$I184+6)</f>
        <v/>
      </c>
      <c r="K184" s="6" t="str">
        <f aca="false">IF($H184="","",DATE(YEAR($H184),MONTH($H184),1))</f>
        <v/>
      </c>
      <c r="L184" s="0" t="str">
        <f aca="false">IF($A184="","",INDEX(CARTAO_COMPRAS!$K:$K,INT((ROW()-2)/20)+2))</f>
        <v/>
      </c>
      <c r="M184" s="0" t="str">
        <f aca="false">IF($A184="","","Compra no cartão")</f>
        <v/>
      </c>
    </row>
    <row r="185" customFormat="false" ht="13.5" hidden="false" customHeight="false" outlineLevel="0" collapsed="false">
      <c r="A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" s="0" t="str">
        <f aca="false">IF($A185="","",INDEX(CARTAO_COMPRAS!$C:$C,INT((ROW()-2)/20)+2))</f>
        <v/>
      </c>
      <c r="C185" s="0" t="str">
        <f aca="false">IF($A185="","",INDEX(CARTAO_COMPRAS!$D:$D,INT((ROW()-2)/20)+2))</f>
        <v/>
      </c>
      <c r="D185" s="0" t="str">
        <f aca="false">IF($A185="","",INDEX(CARTAO_COMPRAS!$E:$E,INT((ROW()-2)/20)+2))</f>
        <v/>
      </c>
      <c r="E185" s="0" t="str">
        <f aca="false">IF($A185="","",INDEX(CARTAO_COMPRAS!$H:$H,INT((ROW()-2)/20)+2)+MOD(ROW()-2,20))</f>
        <v/>
      </c>
      <c r="F185" s="0" t="str">
        <f aca="false">IF($A185="","",INDEX(CARTAO_COMPRAS!$G:$G,INT((ROW()-2)/20)+2))</f>
        <v/>
      </c>
      <c r="G185" s="5" t="str">
        <f aca="false">IF($A185="","",INDEX(CARTAO_COMPRAS!$I:$I,INT((ROW()-2)/20)+2))</f>
        <v/>
      </c>
      <c r="H185" s="4" t="str">
        <f aca="false">IF($A185="","",EDATE(INDEX(CARTAO_COMPRAS!$J:$J,INT((ROW()-2)/20)+2),MOD(ROW()-2,20)))</f>
        <v/>
      </c>
      <c r="I185" s="4" t="str">
        <f aca="false">IF($H185="","",$H185-WEEKDAY($H185,2)+1)</f>
        <v/>
      </c>
      <c r="J185" s="4" t="str">
        <f aca="false">IF($I185="","",$I185+6)</f>
        <v/>
      </c>
      <c r="K185" s="6" t="str">
        <f aca="false">IF($H185="","",DATE(YEAR($H185),MONTH($H185),1))</f>
        <v/>
      </c>
      <c r="L185" s="0" t="str">
        <f aca="false">IF($A185="","",INDEX(CARTAO_COMPRAS!$K:$K,INT((ROW()-2)/20)+2))</f>
        <v/>
      </c>
      <c r="M185" s="0" t="str">
        <f aca="false">IF($A185="","","Compra no cartão")</f>
        <v/>
      </c>
    </row>
    <row r="186" customFormat="false" ht="13.5" hidden="false" customHeight="false" outlineLevel="0" collapsed="false">
      <c r="A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" s="0" t="str">
        <f aca="false">IF($A186="","",INDEX(CARTAO_COMPRAS!$C:$C,INT((ROW()-2)/20)+2))</f>
        <v/>
      </c>
      <c r="C186" s="0" t="str">
        <f aca="false">IF($A186="","",INDEX(CARTAO_COMPRAS!$D:$D,INT((ROW()-2)/20)+2))</f>
        <v/>
      </c>
      <c r="D186" s="0" t="str">
        <f aca="false">IF($A186="","",INDEX(CARTAO_COMPRAS!$E:$E,INT((ROW()-2)/20)+2))</f>
        <v/>
      </c>
      <c r="E186" s="0" t="str">
        <f aca="false">IF($A186="","",INDEX(CARTAO_COMPRAS!$H:$H,INT((ROW()-2)/20)+2)+MOD(ROW()-2,20))</f>
        <v/>
      </c>
      <c r="F186" s="0" t="str">
        <f aca="false">IF($A186="","",INDEX(CARTAO_COMPRAS!$G:$G,INT((ROW()-2)/20)+2))</f>
        <v/>
      </c>
      <c r="G186" s="5" t="str">
        <f aca="false">IF($A186="","",INDEX(CARTAO_COMPRAS!$I:$I,INT((ROW()-2)/20)+2))</f>
        <v/>
      </c>
      <c r="H186" s="4" t="str">
        <f aca="false">IF($A186="","",EDATE(INDEX(CARTAO_COMPRAS!$J:$J,INT((ROW()-2)/20)+2),MOD(ROW()-2,20)))</f>
        <v/>
      </c>
      <c r="I186" s="4" t="str">
        <f aca="false">IF($H186="","",$H186-WEEKDAY($H186,2)+1)</f>
        <v/>
      </c>
      <c r="J186" s="4" t="str">
        <f aca="false">IF($I186="","",$I186+6)</f>
        <v/>
      </c>
      <c r="K186" s="6" t="str">
        <f aca="false">IF($H186="","",DATE(YEAR($H186),MONTH($H186),1))</f>
        <v/>
      </c>
      <c r="L186" s="0" t="str">
        <f aca="false">IF($A186="","",INDEX(CARTAO_COMPRAS!$K:$K,INT((ROW()-2)/20)+2))</f>
        <v/>
      </c>
      <c r="M186" s="0" t="str">
        <f aca="false">IF($A186="","","Compra no cartão")</f>
        <v/>
      </c>
    </row>
    <row r="187" customFormat="false" ht="13.5" hidden="false" customHeight="false" outlineLevel="0" collapsed="false">
      <c r="A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" s="0" t="str">
        <f aca="false">IF($A187="","",INDEX(CARTAO_COMPRAS!$C:$C,INT((ROW()-2)/20)+2))</f>
        <v/>
      </c>
      <c r="C187" s="0" t="str">
        <f aca="false">IF($A187="","",INDEX(CARTAO_COMPRAS!$D:$D,INT((ROW()-2)/20)+2))</f>
        <v/>
      </c>
      <c r="D187" s="0" t="str">
        <f aca="false">IF($A187="","",INDEX(CARTAO_COMPRAS!$E:$E,INT((ROW()-2)/20)+2))</f>
        <v/>
      </c>
      <c r="E187" s="0" t="str">
        <f aca="false">IF($A187="","",INDEX(CARTAO_COMPRAS!$H:$H,INT((ROW()-2)/20)+2)+MOD(ROW()-2,20))</f>
        <v/>
      </c>
      <c r="F187" s="0" t="str">
        <f aca="false">IF($A187="","",INDEX(CARTAO_COMPRAS!$G:$G,INT((ROW()-2)/20)+2))</f>
        <v/>
      </c>
      <c r="G187" s="5" t="str">
        <f aca="false">IF($A187="","",INDEX(CARTAO_COMPRAS!$I:$I,INT((ROW()-2)/20)+2))</f>
        <v/>
      </c>
      <c r="H187" s="4" t="str">
        <f aca="false">IF($A187="","",EDATE(INDEX(CARTAO_COMPRAS!$J:$J,INT((ROW()-2)/20)+2),MOD(ROW()-2,20)))</f>
        <v/>
      </c>
      <c r="I187" s="4" t="str">
        <f aca="false">IF($H187="","",$H187-WEEKDAY($H187,2)+1)</f>
        <v/>
      </c>
      <c r="J187" s="4" t="str">
        <f aca="false">IF($I187="","",$I187+6)</f>
        <v/>
      </c>
      <c r="K187" s="6" t="str">
        <f aca="false">IF($H187="","",DATE(YEAR($H187),MONTH($H187),1))</f>
        <v/>
      </c>
      <c r="L187" s="0" t="str">
        <f aca="false">IF($A187="","",INDEX(CARTAO_COMPRAS!$K:$K,INT((ROW()-2)/20)+2))</f>
        <v/>
      </c>
      <c r="M187" s="0" t="str">
        <f aca="false">IF($A187="","","Compra no cartão")</f>
        <v/>
      </c>
    </row>
    <row r="188" customFormat="false" ht="13.5" hidden="false" customHeight="false" outlineLevel="0" collapsed="false">
      <c r="A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" s="0" t="str">
        <f aca="false">IF($A188="","",INDEX(CARTAO_COMPRAS!$C:$C,INT((ROW()-2)/20)+2))</f>
        <v/>
      </c>
      <c r="C188" s="0" t="str">
        <f aca="false">IF($A188="","",INDEX(CARTAO_COMPRAS!$D:$D,INT((ROW()-2)/20)+2))</f>
        <v/>
      </c>
      <c r="D188" s="0" t="str">
        <f aca="false">IF($A188="","",INDEX(CARTAO_COMPRAS!$E:$E,INT((ROW()-2)/20)+2))</f>
        <v/>
      </c>
      <c r="E188" s="0" t="str">
        <f aca="false">IF($A188="","",INDEX(CARTAO_COMPRAS!$H:$H,INT((ROW()-2)/20)+2)+MOD(ROW()-2,20))</f>
        <v/>
      </c>
      <c r="F188" s="0" t="str">
        <f aca="false">IF($A188="","",INDEX(CARTAO_COMPRAS!$G:$G,INT((ROW()-2)/20)+2))</f>
        <v/>
      </c>
      <c r="G188" s="5" t="str">
        <f aca="false">IF($A188="","",INDEX(CARTAO_COMPRAS!$I:$I,INT((ROW()-2)/20)+2))</f>
        <v/>
      </c>
      <c r="H188" s="4" t="str">
        <f aca="false">IF($A188="","",EDATE(INDEX(CARTAO_COMPRAS!$J:$J,INT((ROW()-2)/20)+2),MOD(ROW()-2,20)))</f>
        <v/>
      </c>
      <c r="I188" s="4" t="str">
        <f aca="false">IF($H188="","",$H188-WEEKDAY($H188,2)+1)</f>
        <v/>
      </c>
      <c r="J188" s="4" t="str">
        <f aca="false">IF($I188="","",$I188+6)</f>
        <v/>
      </c>
      <c r="K188" s="6" t="str">
        <f aca="false">IF($H188="","",DATE(YEAR($H188),MONTH($H188),1))</f>
        <v/>
      </c>
      <c r="L188" s="0" t="str">
        <f aca="false">IF($A188="","",INDEX(CARTAO_COMPRAS!$K:$K,INT((ROW()-2)/20)+2))</f>
        <v/>
      </c>
      <c r="M188" s="0" t="str">
        <f aca="false">IF($A188="","","Compra no cartão")</f>
        <v/>
      </c>
    </row>
    <row r="189" customFormat="false" ht="13.5" hidden="false" customHeight="false" outlineLevel="0" collapsed="false">
      <c r="A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" s="0" t="str">
        <f aca="false">IF($A189="","",INDEX(CARTAO_COMPRAS!$C:$C,INT((ROW()-2)/20)+2))</f>
        <v/>
      </c>
      <c r="C189" s="0" t="str">
        <f aca="false">IF($A189="","",INDEX(CARTAO_COMPRAS!$D:$D,INT((ROW()-2)/20)+2))</f>
        <v/>
      </c>
      <c r="D189" s="0" t="str">
        <f aca="false">IF($A189="","",INDEX(CARTAO_COMPRAS!$E:$E,INT((ROW()-2)/20)+2))</f>
        <v/>
      </c>
      <c r="E189" s="0" t="str">
        <f aca="false">IF($A189="","",INDEX(CARTAO_COMPRAS!$H:$H,INT((ROW()-2)/20)+2)+MOD(ROW()-2,20))</f>
        <v/>
      </c>
      <c r="F189" s="0" t="str">
        <f aca="false">IF($A189="","",INDEX(CARTAO_COMPRAS!$G:$G,INT((ROW()-2)/20)+2))</f>
        <v/>
      </c>
      <c r="G189" s="5" t="str">
        <f aca="false">IF($A189="","",INDEX(CARTAO_COMPRAS!$I:$I,INT((ROW()-2)/20)+2))</f>
        <v/>
      </c>
      <c r="H189" s="4" t="str">
        <f aca="false">IF($A189="","",EDATE(INDEX(CARTAO_COMPRAS!$J:$J,INT((ROW()-2)/20)+2),MOD(ROW()-2,20)))</f>
        <v/>
      </c>
      <c r="I189" s="4" t="str">
        <f aca="false">IF($H189="","",$H189-WEEKDAY($H189,2)+1)</f>
        <v/>
      </c>
      <c r="J189" s="4" t="str">
        <f aca="false">IF($I189="","",$I189+6)</f>
        <v/>
      </c>
      <c r="K189" s="6" t="str">
        <f aca="false">IF($H189="","",DATE(YEAR($H189),MONTH($H189),1))</f>
        <v/>
      </c>
      <c r="L189" s="0" t="str">
        <f aca="false">IF($A189="","",INDEX(CARTAO_COMPRAS!$K:$K,INT((ROW()-2)/20)+2))</f>
        <v/>
      </c>
      <c r="M189" s="0" t="str">
        <f aca="false">IF($A189="","","Compra no cartão")</f>
        <v/>
      </c>
    </row>
    <row r="190" customFormat="false" ht="13.5" hidden="false" customHeight="false" outlineLevel="0" collapsed="false">
      <c r="A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0" s="0" t="str">
        <f aca="false">IF($A190="","",INDEX(CARTAO_COMPRAS!$C:$C,INT((ROW()-2)/20)+2))</f>
        <v/>
      </c>
      <c r="C190" s="0" t="str">
        <f aca="false">IF($A190="","",INDEX(CARTAO_COMPRAS!$D:$D,INT((ROW()-2)/20)+2))</f>
        <v/>
      </c>
      <c r="D190" s="0" t="str">
        <f aca="false">IF($A190="","",INDEX(CARTAO_COMPRAS!$E:$E,INT((ROW()-2)/20)+2))</f>
        <v/>
      </c>
      <c r="E190" s="0" t="str">
        <f aca="false">IF($A190="","",INDEX(CARTAO_COMPRAS!$H:$H,INT((ROW()-2)/20)+2)+MOD(ROW()-2,20))</f>
        <v/>
      </c>
      <c r="F190" s="0" t="str">
        <f aca="false">IF($A190="","",INDEX(CARTAO_COMPRAS!$G:$G,INT((ROW()-2)/20)+2))</f>
        <v/>
      </c>
      <c r="G190" s="5" t="str">
        <f aca="false">IF($A190="","",INDEX(CARTAO_COMPRAS!$I:$I,INT((ROW()-2)/20)+2))</f>
        <v/>
      </c>
      <c r="H190" s="4" t="str">
        <f aca="false">IF($A190="","",EDATE(INDEX(CARTAO_COMPRAS!$J:$J,INT((ROW()-2)/20)+2),MOD(ROW()-2,20)))</f>
        <v/>
      </c>
      <c r="I190" s="4" t="str">
        <f aca="false">IF($H190="","",$H190-WEEKDAY($H190,2)+1)</f>
        <v/>
      </c>
      <c r="J190" s="4" t="str">
        <f aca="false">IF($I190="","",$I190+6)</f>
        <v/>
      </c>
      <c r="K190" s="6" t="str">
        <f aca="false">IF($H190="","",DATE(YEAR($H190),MONTH($H190),1))</f>
        <v/>
      </c>
      <c r="L190" s="0" t="str">
        <f aca="false">IF($A190="","",INDEX(CARTAO_COMPRAS!$K:$K,INT((ROW()-2)/20)+2))</f>
        <v/>
      </c>
      <c r="M190" s="0" t="str">
        <f aca="false">IF($A190="","","Compra no cartão")</f>
        <v/>
      </c>
    </row>
    <row r="191" customFormat="false" ht="13.5" hidden="false" customHeight="false" outlineLevel="0" collapsed="false">
      <c r="A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" s="0" t="str">
        <f aca="false">IF($A191="","",INDEX(CARTAO_COMPRAS!$C:$C,INT((ROW()-2)/20)+2))</f>
        <v/>
      </c>
      <c r="C191" s="0" t="str">
        <f aca="false">IF($A191="","",INDEX(CARTAO_COMPRAS!$D:$D,INT((ROW()-2)/20)+2))</f>
        <v/>
      </c>
      <c r="D191" s="0" t="str">
        <f aca="false">IF($A191="","",INDEX(CARTAO_COMPRAS!$E:$E,INT((ROW()-2)/20)+2))</f>
        <v/>
      </c>
      <c r="E191" s="0" t="str">
        <f aca="false">IF($A191="","",INDEX(CARTAO_COMPRAS!$H:$H,INT((ROW()-2)/20)+2)+MOD(ROW()-2,20))</f>
        <v/>
      </c>
      <c r="F191" s="0" t="str">
        <f aca="false">IF($A191="","",INDEX(CARTAO_COMPRAS!$G:$G,INT((ROW()-2)/20)+2))</f>
        <v/>
      </c>
      <c r="G191" s="5" t="str">
        <f aca="false">IF($A191="","",INDEX(CARTAO_COMPRAS!$I:$I,INT((ROW()-2)/20)+2))</f>
        <v/>
      </c>
      <c r="H191" s="4" t="str">
        <f aca="false">IF($A191="","",EDATE(INDEX(CARTAO_COMPRAS!$J:$J,INT((ROW()-2)/20)+2),MOD(ROW()-2,20)))</f>
        <v/>
      </c>
      <c r="I191" s="4" t="str">
        <f aca="false">IF($H191="","",$H191-WEEKDAY($H191,2)+1)</f>
        <v/>
      </c>
      <c r="J191" s="4" t="str">
        <f aca="false">IF($I191="","",$I191+6)</f>
        <v/>
      </c>
      <c r="K191" s="6" t="str">
        <f aca="false">IF($H191="","",DATE(YEAR($H191),MONTH($H191),1))</f>
        <v/>
      </c>
      <c r="L191" s="0" t="str">
        <f aca="false">IF($A191="","",INDEX(CARTAO_COMPRAS!$K:$K,INT((ROW()-2)/20)+2))</f>
        <v/>
      </c>
      <c r="M191" s="0" t="str">
        <f aca="false">IF($A191="","","Compra no cartão")</f>
        <v/>
      </c>
    </row>
    <row r="192" customFormat="false" ht="13.5" hidden="false" customHeight="false" outlineLevel="0" collapsed="false">
      <c r="A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" s="0" t="str">
        <f aca="false">IF($A192="","",INDEX(CARTAO_COMPRAS!$C:$C,INT((ROW()-2)/20)+2))</f>
        <v/>
      </c>
      <c r="C192" s="0" t="str">
        <f aca="false">IF($A192="","",INDEX(CARTAO_COMPRAS!$D:$D,INT((ROW()-2)/20)+2))</f>
        <v/>
      </c>
      <c r="D192" s="0" t="str">
        <f aca="false">IF($A192="","",INDEX(CARTAO_COMPRAS!$E:$E,INT((ROW()-2)/20)+2))</f>
        <v/>
      </c>
      <c r="E192" s="0" t="str">
        <f aca="false">IF($A192="","",INDEX(CARTAO_COMPRAS!$H:$H,INT((ROW()-2)/20)+2)+MOD(ROW()-2,20))</f>
        <v/>
      </c>
      <c r="F192" s="0" t="str">
        <f aca="false">IF($A192="","",INDEX(CARTAO_COMPRAS!$G:$G,INT((ROW()-2)/20)+2))</f>
        <v/>
      </c>
      <c r="G192" s="5" t="str">
        <f aca="false">IF($A192="","",INDEX(CARTAO_COMPRAS!$I:$I,INT((ROW()-2)/20)+2))</f>
        <v/>
      </c>
      <c r="H192" s="4" t="str">
        <f aca="false">IF($A192="","",EDATE(INDEX(CARTAO_COMPRAS!$J:$J,INT((ROW()-2)/20)+2),MOD(ROW()-2,20)))</f>
        <v/>
      </c>
      <c r="I192" s="4" t="str">
        <f aca="false">IF($H192="","",$H192-WEEKDAY($H192,2)+1)</f>
        <v/>
      </c>
      <c r="J192" s="4" t="str">
        <f aca="false">IF($I192="","",$I192+6)</f>
        <v/>
      </c>
      <c r="K192" s="6" t="str">
        <f aca="false">IF($H192="","",DATE(YEAR($H192),MONTH($H192),1))</f>
        <v/>
      </c>
      <c r="L192" s="0" t="str">
        <f aca="false">IF($A192="","",INDEX(CARTAO_COMPRAS!$K:$K,INT((ROW()-2)/20)+2))</f>
        <v/>
      </c>
      <c r="M192" s="0" t="str">
        <f aca="false">IF($A192="","","Compra no cartão")</f>
        <v/>
      </c>
    </row>
    <row r="193" customFormat="false" ht="13.5" hidden="false" customHeight="false" outlineLevel="0" collapsed="false">
      <c r="A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" s="0" t="str">
        <f aca="false">IF($A193="","",INDEX(CARTAO_COMPRAS!$C:$C,INT((ROW()-2)/20)+2))</f>
        <v/>
      </c>
      <c r="C193" s="0" t="str">
        <f aca="false">IF($A193="","",INDEX(CARTAO_COMPRAS!$D:$D,INT((ROW()-2)/20)+2))</f>
        <v/>
      </c>
      <c r="D193" s="0" t="str">
        <f aca="false">IF($A193="","",INDEX(CARTAO_COMPRAS!$E:$E,INT((ROW()-2)/20)+2))</f>
        <v/>
      </c>
      <c r="E193" s="0" t="str">
        <f aca="false">IF($A193="","",INDEX(CARTAO_COMPRAS!$H:$H,INT((ROW()-2)/20)+2)+MOD(ROW()-2,20))</f>
        <v/>
      </c>
      <c r="F193" s="0" t="str">
        <f aca="false">IF($A193="","",INDEX(CARTAO_COMPRAS!$G:$G,INT((ROW()-2)/20)+2))</f>
        <v/>
      </c>
      <c r="G193" s="5" t="str">
        <f aca="false">IF($A193="","",INDEX(CARTAO_COMPRAS!$I:$I,INT((ROW()-2)/20)+2))</f>
        <v/>
      </c>
      <c r="H193" s="4" t="str">
        <f aca="false">IF($A193="","",EDATE(INDEX(CARTAO_COMPRAS!$J:$J,INT((ROW()-2)/20)+2),MOD(ROW()-2,20)))</f>
        <v/>
      </c>
      <c r="I193" s="4" t="str">
        <f aca="false">IF($H193="","",$H193-WEEKDAY($H193,2)+1)</f>
        <v/>
      </c>
      <c r="J193" s="4" t="str">
        <f aca="false">IF($I193="","",$I193+6)</f>
        <v/>
      </c>
      <c r="K193" s="6" t="str">
        <f aca="false">IF($H193="","",DATE(YEAR($H193),MONTH($H193),1))</f>
        <v/>
      </c>
      <c r="L193" s="0" t="str">
        <f aca="false">IF($A193="","",INDEX(CARTAO_COMPRAS!$K:$K,INT((ROW()-2)/20)+2))</f>
        <v/>
      </c>
      <c r="M193" s="0" t="str">
        <f aca="false">IF($A193="","","Compra no cartão")</f>
        <v/>
      </c>
    </row>
    <row r="194" customFormat="false" ht="13.5" hidden="false" customHeight="false" outlineLevel="0" collapsed="false">
      <c r="A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" s="0" t="str">
        <f aca="false">IF($A194="","",INDEX(CARTAO_COMPRAS!$C:$C,INT((ROW()-2)/20)+2))</f>
        <v/>
      </c>
      <c r="C194" s="0" t="str">
        <f aca="false">IF($A194="","",INDEX(CARTAO_COMPRAS!$D:$D,INT((ROW()-2)/20)+2))</f>
        <v/>
      </c>
      <c r="D194" s="0" t="str">
        <f aca="false">IF($A194="","",INDEX(CARTAO_COMPRAS!$E:$E,INT((ROW()-2)/20)+2))</f>
        <v/>
      </c>
      <c r="E194" s="0" t="str">
        <f aca="false">IF($A194="","",INDEX(CARTAO_COMPRAS!$H:$H,INT((ROW()-2)/20)+2)+MOD(ROW()-2,20))</f>
        <v/>
      </c>
      <c r="F194" s="0" t="str">
        <f aca="false">IF($A194="","",INDEX(CARTAO_COMPRAS!$G:$G,INT((ROW()-2)/20)+2))</f>
        <v/>
      </c>
      <c r="G194" s="5" t="str">
        <f aca="false">IF($A194="","",INDEX(CARTAO_COMPRAS!$I:$I,INT((ROW()-2)/20)+2))</f>
        <v/>
      </c>
      <c r="H194" s="4" t="str">
        <f aca="false">IF($A194="","",EDATE(INDEX(CARTAO_COMPRAS!$J:$J,INT((ROW()-2)/20)+2),MOD(ROW()-2,20)))</f>
        <v/>
      </c>
      <c r="I194" s="4" t="str">
        <f aca="false">IF($H194="","",$H194-WEEKDAY($H194,2)+1)</f>
        <v/>
      </c>
      <c r="J194" s="4" t="str">
        <f aca="false">IF($I194="","",$I194+6)</f>
        <v/>
      </c>
      <c r="K194" s="6" t="str">
        <f aca="false">IF($H194="","",DATE(YEAR($H194),MONTH($H194),1))</f>
        <v/>
      </c>
      <c r="L194" s="0" t="str">
        <f aca="false">IF($A194="","",INDEX(CARTAO_COMPRAS!$K:$K,INT((ROW()-2)/20)+2))</f>
        <v/>
      </c>
      <c r="M194" s="0" t="str">
        <f aca="false">IF($A194="","","Compra no cartão")</f>
        <v/>
      </c>
    </row>
    <row r="195" customFormat="false" ht="13.5" hidden="false" customHeight="false" outlineLevel="0" collapsed="false">
      <c r="A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" s="0" t="str">
        <f aca="false">IF($A195="","",INDEX(CARTAO_COMPRAS!$C:$C,INT((ROW()-2)/20)+2))</f>
        <v/>
      </c>
      <c r="C195" s="0" t="str">
        <f aca="false">IF($A195="","",INDEX(CARTAO_COMPRAS!$D:$D,INT((ROW()-2)/20)+2))</f>
        <v/>
      </c>
      <c r="D195" s="0" t="str">
        <f aca="false">IF($A195="","",INDEX(CARTAO_COMPRAS!$E:$E,INT((ROW()-2)/20)+2))</f>
        <v/>
      </c>
      <c r="E195" s="0" t="str">
        <f aca="false">IF($A195="","",INDEX(CARTAO_COMPRAS!$H:$H,INT((ROW()-2)/20)+2)+MOD(ROW()-2,20))</f>
        <v/>
      </c>
      <c r="F195" s="0" t="str">
        <f aca="false">IF($A195="","",INDEX(CARTAO_COMPRAS!$G:$G,INT((ROW()-2)/20)+2))</f>
        <v/>
      </c>
      <c r="G195" s="5" t="str">
        <f aca="false">IF($A195="","",INDEX(CARTAO_COMPRAS!$I:$I,INT((ROW()-2)/20)+2))</f>
        <v/>
      </c>
      <c r="H195" s="4" t="str">
        <f aca="false">IF($A195="","",EDATE(INDEX(CARTAO_COMPRAS!$J:$J,INT((ROW()-2)/20)+2),MOD(ROW()-2,20)))</f>
        <v/>
      </c>
      <c r="I195" s="4" t="str">
        <f aca="false">IF($H195="","",$H195-WEEKDAY($H195,2)+1)</f>
        <v/>
      </c>
      <c r="J195" s="4" t="str">
        <f aca="false">IF($I195="","",$I195+6)</f>
        <v/>
      </c>
      <c r="K195" s="6" t="str">
        <f aca="false">IF($H195="","",DATE(YEAR($H195),MONTH($H195),1))</f>
        <v/>
      </c>
      <c r="L195" s="0" t="str">
        <f aca="false">IF($A195="","",INDEX(CARTAO_COMPRAS!$K:$K,INT((ROW()-2)/20)+2))</f>
        <v/>
      </c>
      <c r="M195" s="0" t="str">
        <f aca="false">IF($A195="","","Compra no cartão")</f>
        <v/>
      </c>
    </row>
    <row r="196" customFormat="false" ht="13.5" hidden="false" customHeight="false" outlineLevel="0" collapsed="false">
      <c r="A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" s="0" t="str">
        <f aca="false">IF($A196="","",INDEX(CARTAO_COMPRAS!$C:$C,INT((ROW()-2)/20)+2))</f>
        <v/>
      </c>
      <c r="C196" s="0" t="str">
        <f aca="false">IF($A196="","",INDEX(CARTAO_COMPRAS!$D:$D,INT((ROW()-2)/20)+2))</f>
        <v/>
      </c>
      <c r="D196" s="0" t="str">
        <f aca="false">IF($A196="","",INDEX(CARTAO_COMPRAS!$E:$E,INT((ROW()-2)/20)+2))</f>
        <v/>
      </c>
      <c r="E196" s="0" t="str">
        <f aca="false">IF($A196="","",INDEX(CARTAO_COMPRAS!$H:$H,INT((ROW()-2)/20)+2)+MOD(ROW()-2,20))</f>
        <v/>
      </c>
      <c r="F196" s="0" t="str">
        <f aca="false">IF($A196="","",INDEX(CARTAO_COMPRAS!$G:$G,INT((ROW()-2)/20)+2))</f>
        <v/>
      </c>
      <c r="G196" s="5" t="str">
        <f aca="false">IF($A196="","",INDEX(CARTAO_COMPRAS!$I:$I,INT((ROW()-2)/20)+2))</f>
        <v/>
      </c>
      <c r="H196" s="4" t="str">
        <f aca="false">IF($A196="","",EDATE(INDEX(CARTAO_COMPRAS!$J:$J,INT((ROW()-2)/20)+2),MOD(ROW()-2,20)))</f>
        <v/>
      </c>
      <c r="I196" s="4" t="str">
        <f aca="false">IF($H196="","",$H196-WEEKDAY($H196,2)+1)</f>
        <v/>
      </c>
      <c r="J196" s="4" t="str">
        <f aca="false">IF($I196="","",$I196+6)</f>
        <v/>
      </c>
      <c r="K196" s="6" t="str">
        <f aca="false">IF($H196="","",DATE(YEAR($H196),MONTH($H196),1))</f>
        <v/>
      </c>
      <c r="L196" s="0" t="str">
        <f aca="false">IF($A196="","",INDEX(CARTAO_COMPRAS!$K:$K,INT((ROW()-2)/20)+2))</f>
        <v/>
      </c>
      <c r="M196" s="0" t="str">
        <f aca="false">IF($A196="","","Compra no cartão")</f>
        <v/>
      </c>
    </row>
    <row r="197" customFormat="false" ht="13.5" hidden="false" customHeight="false" outlineLevel="0" collapsed="false">
      <c r="A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" s="0" t="str">
        <f aca="false">IF($A197="","",INDEX(CARTAO_COMPRAS!$C:$C,INT((ROW()-2)/20)+2))</f>
        <v/>
      </c>
      <c r="C197" s="0" t="str">
        <f aca="false">IF($A197="","",INDEX(CARTAO_COMPRAS!$D:$D,INT((ROW()-2)/20)+2))</f>
        <v/>
      </c>
      <c r="D197" s="0" t="str">
        <f aca="false">IF($A197="","",INDEX(CARTAO_COMPRAS!$E:$E,INT((ROW()-2)/20)+2))</f>
        <v/>
      </c>
      <c r="E197" s="0" t="str">
        <f aca="false">IF($A197="","",INDEX(CARTAO_COMPRAS!$H:$H,INT((ROW()-2)/20)+2)+MOD(ROW()-2,20))</f>
        <v/>
      </c>
      <c r="F197" s="0" t="str">
        <f aca="false">IF($A197="","",INDEX(CARTAO_COMPRAS!$G:$G,INT((ROW()-2)/20)+2))</f>
        <v/>
      </c>
      <c r="G197" s="5" t="str">
        <f aca="false">IF($A197="","",INDEX(CARTAO_COMPRAS!$I:$I,INT((ROW()-2)/20)+2))</f>
        <v/>
      </c>
      <c r="H197" s="4" t="str">
        <f aca="false">IF($A197="","",EDATE(INDEX(CARTAO_COMPRAS!$J:$J,INT((ROW()-2)/20)+2),MOD(ROW()-2,20)))</f>
        <v/>
      </c>
      <c r="I197" s="4" t="str">
        <f aca="false">IF($H197="","",$H197-WEEKDAY($H197,2)+1)</f>
        <v/>
      </c>
      <c r="J197" s="4" t="str">
        <f aca="false">IF($I197="","",$I197+6)</f>
        <v/>
      </c>
      <c r="K197" s="6" t="str">
        <f aca="false">IF($H197="","",DATE(YEAR($H197),MONTH($H197),1))</f>
        <v/>
      </c>
      <c r="L197" s="0" t="str">
        <f aca="false">IF($A197="","",INDEX(CARTAO_COMPRAS!$K:$K,INT((ROW()-2)/20)+2))</f>
        <v/>
      </c>
      <c r="M197" s="0" t="str">
        <f aca="false">IF($A197="","","Compra no cartão")</f>
        <v/>
      </c>
    </row>
    <row r="198" customFormat="false" ht="13.5" hidden="false" customHeight="false" outlineLevel="0" collapsed="false">
      <c r="A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" s="0" t="str">
        <f aca="false">IF($A198="","",INDEX(CARTAO_COMPRAS!$C:$C,INT((ROW()-2)/20)+2))</f>
        <v/>
      </c>
      <c r="C198" s="0" t="str">
        <f aca="false">IF($A198="","",INDEX(CARTAO_COMPRAS!$D:$D,INT((ROW()-2)/20)+2))</f>
        <v/>
      </c>
      <c r="D198" s="0" t="str">
        <f aca="false">IF($A198="","",INDEX(CARTAO_COMPRAS!$E:$E,INT((ROW()-2)/20)+2))</f>
        <v/>
      </c>
      <c r="E198" s="0" t="str">
        <f aca="false">IF($A198="","",INDEX(CARTAO_COMPRAS!$H:$H,INT((ROW()-2)/20)+2)+MOD(ROW()-2,20))</f>
        <v/>
      </c>
      <c r="F198" s="0" t="str">
        <f aca="false">IF($A198="","",INDEX(CARTAO_COMPRAS!$G:$G,INT((ROW()-2)/20)+2))</f>
        <v/>
      </c>
      <c r="G198" s="5" t="str">
        <f aca="false">IF($A198="","",INDEX(CARTAO_COMPRAS!$I:$I,INT((ROW()-2)/20)+2))</f>
        <v/>
      </c>
      <c r="H198" s="4" t="str">
        <f aca="false">IF($A198="","",EDATE(INDEX(CARTAO_COMPRAS!$J:$J,INT((ROW()-2)/20)+2),MOD(ROW()-2,20)))</f>
        <v/>
      </c>
      <c r="I198" s="4" t="str">
        <f aca="false">IF($H198="","",$H198-WEEKDAY($H198,2)+1)</f>
        <v/>
      </c>
      <c r="J198" s="4" t="str">
        <f aca="false">IF($I198="","",$I198+6)</f>
        <v/>
      </c>
      <c r="K198" s="6" t="str">
        <f aca="false">IF($H198="","",DATE(YEAR($H198),MONTH($H198),1))</f>
        <v/>
      </c>
      <c r="L198" s="0" t="str">
        <f aca="false">IF($A198="","",INDEX(CARTAO_COMPRAS!$K:$K,INT((ROW()-2)/20)+2))</f>
        <v/>
      </c>
      <c r="M198" s="0" t="str">
        <f aca="false">IF($A198="","","Compra no cartão")</f>
        <v/>
      </c>
    </row>
    <row r="199" customFormat="false" ht="13.5" hidden="false" customHeight="false" outlineLevel="0" collapsed="false">
      <c r="A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" s="0" t="str">
        <f aca="false">IF($A199="","",INDEX(CARTAO_COMPRAS!$C:$C,INT((ROW()-2)/20)+2))</f>
        <v/>
      </c>
      <c r="C199" s="0" t="str">
        <f aca="false">IF($A199="","",INDEX(CARTAO_COMPRAS!$D:$D,INT((ROW()-2)/20)+2))</f>
        <v/>
      </c>
      <c r="D199" s="0" t="str">
        <f aca="false">IF($A199="","",INDEX(CARTAO_COMPRAS!$E:$E,INT((ROW()-2)/20)+2))</f>
        <v/>
      </c>
      <c r="E199" s="0" t="str">
        <f aca="false">IF($A199="","",INDEX(CARTAO_COMPRAS!$H:$H,INT((ROW()-2)/20)+2)+MOD(ROW()-2,20))</f>
        <v/>
      </c>
      <c r="F199" s="0" t="str">
        <f aca="false">IF($A199="","",INDEX(CARTAO_COMPRAS!$G:$G,INT((ROW()-2)/20)+2))</f>
        <v/>
      </c>
      <c r="G199" s="5" t="str">
        <f aca="false">IF($A199="","",INDEX(CARTAO_COMPRAS!$I:$I,INT((ROW()-2)/20)+2))</f>
        <v/>
      </c>
      <c r="H199" s="4" t="str">
        <f aca="false">IF($A199="","",EDATE(INDEX(CARTAO_COMPRAS!$J:$J,INT((ROW()-2)/20)+2),MOD(ROW()-2,20)))</f>
        <v/>
      </c>
      <c r="I199" s="4" t="str">
        <f aca="false">IF($H199="","",$H199-WEEKDAY($H199,2)+1)</f>
        <v/>
      </c>
      <c r="J199" s="4" t="str">
        <f aca="false">IF($I199="","",$I199+6)</f>
        <v/>
      </c>
      <c r="K199" s="6" t="str">
        <f aca="false">IF($H199="","",DATE(YEAR($H199),MONTH($H199),1))</f>
        <v/>
      </c>
      <c r="L199" s="0" t="str">
        <f aca="false">IF($A199="","",INDEX(CARTAO_COMPRAS!$K:$K,INT((ROW()-2)/20)+2))</f>
        <v/>
      </c>
      <c r="M199" s="0" t="str">
        <f aca="false">IF($A199="","","Compra no cartão")</f>
        <v/>
      </c>
    </row>
    <row r="200" customFormat="false" ht="13.5" hidden="false" customHeight="false" outlineLevel="0" collapsed="false">
      <c r="A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0" s="0" t="str">
        <f aca="false">IF($A200="","",INDEX(CARTAO_COMPRAS!$C:$C,INT((ROW()-2)/20)+2))</f>
        <v/>
      </c>
      <c r="C200" s="0" t="str">
        <f aca="false">IF($A200="","",INDEX(CARTAO_COMPRAS!$D:$D,INT((ROW()-2)/20)+2))</f>
        <v/>
      </c>
      <c r="D200" s="0" t="str">
        <f aca="false">IF($A200="","",INDEX(CARTAO_COMPRAS!$E:$E,INT((ROW()-2)/20)+2))</f>
        <v/>
      </c>
      <c r="E200" s="0" t="str">
        <f aca="false">IF($A200="","",INDEX(CARTAO_COMPRAS!$H:$H,INT((ROW()-2)/20)+2)+MOD(ROW()-2,20))</f>
        <v/>
      </c>
      <c r="F200" s="0" t="str">
        <f aca="false">IF($A200="","",INDEX(CARTAO_COMPRAS!$G:$G,INT((ROW()-2)/20)+2))</f>
        <v/>
      </c>
      <c r="G200" s="5" t="str">
        <f aca="false">IF($A200="","",INDEX(CARTAO_COMPRAS!$I:$I,INT((ROW()-2)/20)+2))</f>
        <v/>
      </c>
      <c r="H200" s="4" t="str">
        <f aca="false">IF($A200="","",EDATE(INDEX(CARTAO_COMPRAS!$J:$J,INT((ROW()-2)/20)+2),MOD(ROW()-2,20)))</f>
        <v/>
      </c>
      <c r="I200" s="4" t="str">
        <f aca="false">IF($H200="","",$H200-WEEKDAY($H200,2)+1)</f>
        <v/>
      </c>
      <c r="J200" s="4" t="str">
        <f aca="false">IF($I200="","",$I200+6)</f>
        <v/>
      </c>
      <c r="K200" s="6" t="str">
        <f aca="false">IF($H200="","",DATE(YEAR($H200),MONTH($H200),1))</f>
        <v/>
      </c>
      <c r="L200" s="0" t="str">
        <f aca="false">IF($A200="","",INDEX(CARTAO_COMPRAS!$K:$K,INT((ROW()-2)/20)+2))</f>
        <v/>
      </c>
      <c r="M200" s="0" t="str">
        <f aca="false">IF($A200="","","Compra no cartão")</f>
        <v/>
      </c>
    </row>
    <row r="201" customFormat="false" ht="13.5" hidden="false" customHeight="false" outlineLevel="0" collapsed="false">
      <c r="A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" s="0" t="str">
        <f aca="false">IF($A201="","",INDEX(CARTAO_COMPRAS!$C:$C,INT((ROW()-2)/20)+2))</f>
        <v/>
      </c>
      <c r="C201" s="0" t="str">
        <f aca="false">IF($A201="","",INDEX(CARTAO_COMPRAS!$D:$D,INT((ROW()-2)/20)+2))</f>
        <v/>
      </c>
      <c r="D201" s="0" t="str">
        <f aca="false">IF($A201="","",INDEX(CARTAO_COMPRAS!$E:$E,INT((ROW()-2)/20)+2))</f>
        <v/>
      </c>
      <c r="E201" s="0" t="str">
        <f aca="false">IF($A201="","",INDEX(CARTAO_COMPRAS!$H:$H,INT((ROW()-2)/20)+2)+MOD(ROW()-2,20))</f>
        <v/>
      </c>
      <c r="F201" s="0" t="str">
        <f aca="false">IF($A201="","",INDEX(CARTAO_COMPRAS!$G:$G,INT((ROW()-2)/20)+2))</f>
        <v/>
      </c>
      <c r="G201" s="5" t="str">
        <f aca="false">IF($A201="","",INDEX(CARTAO_COMPRAS!$I:$I,INT((ROW()-2)/20)+2))</f>
        <v/>
      </c>
      <c r="H201" s="4" t="str">
        <f aca="false">IF($A201="","",EDATE(INDEX(CARTAO_COMPRAS!$J:$J,INT((ROW()-2)/20)+2),MOD(ROW()-2,20)))</f>
        <v/>
      </c>
      <c r="I201" s="4" t="str">
        <f aca="false">IF($H201="","",$H201-WEEKDAY($H201,2)+1)</f>
        <v/>
      </c>
      <c r="J201" s="4" t="str">
        <f aca="false">IF($I201="","",$I201+6)</f>
        <v/>
      </c>
      <c r="K201" s="6" t="str">
        <f aca="false">IF($H201="","",DATE(YEAR($H201),MONTH($H201),1))</f>
        <v/>
      </c>
      <c r="L201" s="0" t="str">
        <f aca="false">IF($A201="","",INDEX(CARTAO_COMPRAS!$K:$K,INT((ROW()-2)/20)+2))</f>
        <v/>
      </c>
      <c r="M201" s="0" t="str">
        <f aca="false">IF($A201="","","Compra no cartão")</f>
        <v/>
      </c>
    </row>
    <row r="202" customFormat="false" ht="13.5" hidden="false" customHeight="false" outlineLevel="0" collapsed="false">
      <c r="A2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</v>
      </c>
      <c r="B202" s="0" t="str">
        <f aca="false">IF($A202="","",INDEX(CARTAO_COMPRAS!$C:$C,INT((ROW()-2)/20)+2))</f>
        <v>Bradesco</v>
      </c>
      <c r="C202" s="0" t="str">
        <f aca="false">IF($A202="","",INDEX(CARTAO_COMPRAS!$D:$D,INT((ROW()-2)/20)+2))</f>
        <v>Avental e Cia</v>
      </c>
      <c r="D202" s="0" t="str">
        <f aca="false">IF($A202="","",INDEX(CARTAO_COMPRAS!$E:$E,INT((ROW()-2)/20)+2))</f>
        <v>Fornecedores</v>
      </c>
      <c r="E202" s="0" t="n">
        <f aca="false">IF($A202="","",INDEX(CARTAO_COMPRAS!$H:$H,INT((ROW()-2)/20)+2)+MOD(ROW()-2,20))</f>
        <v>3</v>
      </c>
      <c r="F202" s="0" t="n">
        <f aca="false">IF($A202="","",INDEX(CARTAO_COMPRAS!$G:$G,INT((ROW()-2)/20)+2))</f>
        <v>3</v>
      </c>
      <c r="G202" s="5" t="n">
        <f aca="false">IF($A202="","",INDEX(CARTAO_COMPRAS!$I:$I,INT((ROW()-2)/20)+2))</f>
        <v>416.66</v>
      </c>
      <c r="H202" s="4" t="n">
        <f aca="false">IF($A202="","",EDATE(INDEX(CARTAO_COMPRAS!$J:$J,INT((ROW()-2)/20)+2),MOD(ROW()-2,20)))</f>
        <v>46157</v>
      </c>
      <c r="I202" s="4" t="n">
        <f aca="false">IF($H202="","",$H202-WEEKDAY($H202,2)+1)</f>
        <v>46153</v>
      </c>
      <c r="J202" s="4" t="n">
        <f aca="false">IF($I202="","",$I202+6)</f>
        <v>46159</v>
      </c>
      <c r="K202" s="6" t="n">
        <f aca="false">IF($H202="","",DATE(YEAR($H202),MONTH($H202),1))</f>
        <v>46143</v>
      </c>
      <c r="L202" s="0" t="str">
        <f aca="false">IF($A202="","",INDEX(CARTAO_COMPRAS!$K:$K,INT((ROW()-2)/20)+2))</f>
        <v>Pago</v>
      </c>
      <c r="M202" s="0" t="str">
        <f aca="false">IF($A202="","","Compra no cartão")</f>
        <v>Compra no cartão</v>
      </c>
    </row>
    <row r="203" customFormat="false" ht="13.5" hidden="false" customHeight="false" outlineLevel="0" collapsed="false">
      <c r="A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" s="0" t="str">
        <f aca="false">IF($A203="","",INDEX(CARTAO_COMPRAS!$C:$C,INT((ROW()-2)/20)+2))</f>
        <v/>
      </c>
      <c r="C203" s="0" t="str">
        <f aca="false">IF($A203="","",INDEX(CARTAO_COMPRAS!$D:$D,INT((ROW()-2)/20)+2))</f>
        <v/>
      </c>
      <c r="D203" s="0" t="str">
        <f aca="false">IF($A203="","",INDEX(CARTAO_COMPRAS!$E:$E,INT((ROW()-2)/20)+2))</f>
        <v/>
      </c>
      <c r="E203" s="0" t="str">
        <f aca="false">IF($A203="","",INDEX(CARTAO_COMPRAS!$H:$H,INT((ROW()-2)/20)+2)+MOD(ROW()-2,20))</f>
        <v/>
      </c>
      <c r="F203" s="0" t="str">
        <f aca="false">IF($A203="","",INDEX(CARTAO_COMPRAS!$G:$G,INT((ROW()-2)/20)+2))</f>
        <v/>
      </c>
      <c r="G203" s="5" t="str">
        <f aca="false">IF($A203="","",INDEX(CARTAO_COMPRAS!$I:$I,INT((ROW()-2)/20)+2))</f>
        <v/>
      </c>
      <c r="H203" s="4" t="str">
        <f aca="false">IF($A203="","",EDATE(INDEX(CARTAO_COMPRAS!$J:$J,INT((ROW()-2)/20)+2),MOD(ROW()-2,20)))</f>
        <v/>
      </c>
      <c r="I203" s="4" t="str">
        <f aca="false">IF($H203="","",$H203-WEEKDAY($H203,2)+1)</f>
        <v/>
      </c>
      <c r="J203" s="4" t="str">
        <f aca="false">IF($I203="","",$I203+6)</f>
        <v/>
      </c>
      <c r="K203" s="6" t="str">
        <f aca="false">IF($H203="","",DATE(YEAR($H203),MONTH($H203),1))</f>
        <v/>
      </c>
      <c r="L203" s="0" t="str">
        <f aca="false">IF($A203="","",INDEX(CARTAO_COMPRAS!$K:$K,INT((ROW()-2)/20)+2))</f>
        <v/>
      </c>
      <c r="M203" s="0" t="str">
        <f aca="false">IF($A203="","","Compra no cartão")</f>
        <v/>
      </c>
    </row>
    <row r="204" customFormat="false" ht="13.5" hidden="false" customHeight="false" outlineLevel="0" collapsed="false">
      <c r="A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4" s="0" t="str">
        <f aca="false">IF($A204="","",INDEX(CARTAO_COMPRAS!$C:$C,INT((ROW()-2)/20)+2))</f>
        <v/>
      </c>
      <c r="C204" s="0" t="str">
        <f aca="false">IF($A204="","",INDEX(CARTAO_COMPRAS!$D:$D,INT((ROW()-2)/20)+2))</f>
        <v/>
      </c>
      <c r="D204" s="0" t="str">
        <f aca="false">IF($A204="","",INDEX(CARTAO_COMPRAS!$E:$E,INT((ROW()-2)/20)+2))</f>
        <v/>
      </c>
      <c r="E204" s="0" t="str">
        <f aca="false">IF($A204="","",INDEX(CARTAO_COMPRAS!$H:$H,INT((ROW()-2)/20)+2)+MOD(ROW()-2,20))</f>
        <v/>
      </c>
      <c r="F204" s="0" t="str">
        <f aca="false">IF($A204="","",INDEX(CARTAO_COMPRAS!$G:$G,INT((ROW()-2)/20)+2))</f>
        <v/>
      </c>
      <c r="G204" s="5" t="str">
        <f aca="false">IF($A204="","",INDEX(CARTAO_COMPRAS!$I:$I,INT((ROW()-2)/20)+2))</f>
        <v/>
      </c>
      <c r="H204" s="4" t="str">
        <f aca="false">IF($A204="","",EDATE(INDEX(CARTAO_COMPRAS!$J:$J,INT((ROW()-2)/20)+2),MOD(ROW()-2,20)))</f>
        <v/>
      </c>
      <c r="I204" s="4" t="str">
        <f aca="false">IF($H204="","",$H204-WEEKDAY($H204,2)+1)</f>
        <v/>
      </c>
      <c r="J204" s="4" t="str">
        <f aca="false">IF($I204="","",$I204+6)</f>
        <v/>
      </c>
      <c r="K204" s="6" t="str">
        <f aca="false">IF($H204="","",DATE(YEAR($H204),MONTH($H204),1))</f>
        <v/>
      </c>
      <c r="L204" s="0" t="str">
        <f aca="false">IF($A204="","",INDEX(CARTAO_COMPRAS!$K:$K,INT((ROW()-2)/20)+2))</f>
        <v/>
      </c>
      <c r="M204" s="0" t="str">
        <f aca="false">IF($A204="","","Compra no cartão")</f>
        <v/>
      </c>
    </row>
    <row r="205" customFormat="false" ht="13.5" hidden="false" customHeight="false" outlineLevel="0" collapsed="false">
      <c r="A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" s="0" t="str">
        <f aca="false">IF($A205="","",INDEX(CARTAO_COMPRAS!$C:$C,INT((ROW()-2)/20)+2))</f>
        <v/>
      </c>
      <c r="C205" s="0" t="str">
        <f aca="false">IF($A205="","",INDEX(CARTAO_COMPRAS!$D:$D,INT((ROW()-2)/20)+2))</f>
        <v/>
      </c>
      <c r="D205" s="0" t="str">
        <f aca="false">IF($A205="","",INDEX(CARTAO_COMPRAS!$E:$E,INT((ROW()-2)/20)+2))</f>
        <v/>
      </c>
      <c r="E205" s="0" t="str">
        <f aca="false">IF($A205="","",INDEX(CARTAO_COMPRAS!$H:$H,INT((ROW()-2)/20)+2)+MOD(ROW()-2,20))</f>
        <v/>
      </c>
      <c r="F205" s="0" t="str">
        <f aca="false">IF($A205="","",INDEX(CARTAO_COMPRAS!$G:$G,INT((ROW()-2)/20)+2))</f>
        <v/>
      </c>
      <c r="G205" s="5" t="str">
        <f aca="false">IF($A205="","",INDEX(CARTAO_COMPRAS!$I:$I,INT((ROW()-2)/20)+2))</f>
        <v/>
      </c>
      <c r="H205" s="4" t="str">
        <f aca="false">IF($A205="","",EDATE(INDEX(CARTAO_COMPRAS!$J:$J,INT((ROW()-2)/20)+2),MOD(ROW()-2,20)))</f>
        <v/>
      </c>
      <c r="I205" s="4" t="str">
        <f aca="false">IF($H205="","",$H205-WEEKDAY($H205,2)+1)</f>
        <v/>
      </c>
      <c r="J205" s="4" t="str">
        <f aca="false">IF($I205="","",$I205+6)</f>
        <v/>
      </c>
      <c r="K205" s="6" t="str">
        <f aca="false">IF($H205="","",DATE(YEAR($H205),MONTH($H205),1))</f>
        <v/>
      </c>
      <c r="L205" s="0" t="str">
        <f aca="false">IF($A205="","",INDEX(CARTAO_COMPRAS!$K:$K,INT((ROW()-2)/20)+2))</f>
        <v/>
      </c>
      <c r="M205" s="0" t="str">
        <f aca="false">IF($A205="","","Compra no cartão")</f>
        <v/>
      </c>
    </row>
    <row r="206" customFormat="false" ht="13.5" hidden="false" customHeight="false" outlineLevel="0" collapsed="false">
      <c r="A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" s="0" t="str">
        <f aca="false">IF($A206="","",INDEX(CARTAO_COMPRAS!$C:$C,INT((ROW()-2)/20)+2))</f>
        <v/>
      </c>
      <c r="C206" s="0" t="str">
        <f aca="false">IF($A206="","",INDEX(CARTAO_COMPRAS!$D:$D,INT((ROW()-2)/20)+2))</f>
        <v/>
      </c>
      <c r="D206" s="0" t="str">
        <f aca="false">IF($A206="","",INDEX(CARTAO_COMPRAS!$E:$E,INT((ROW()-2)/20)+2))</f>
        <v/>
      </c>
      <c r="E206" s="0" t="str">
        <f aca="false">IF($A206="","",INDEX(CARTAO_COMPRAS!$H:$H,INT((ROW()-2)/20)+2)+MOD(ROW()-2,20))</f>
        <v/>
      </c>
      <c r="F206" s="0" t="str">
        <f aca="false">IF($A206="","",INDEX(CARTAO_COMPRAS!$G:$G,INT((ROW()-2)/20)+2))</f>
        <v/>
      </c>
      <c r="G206" s="5" t="str">
        <f aca="false">IF($A206="","",INDEX(CARTAO_COMPRAS!$I:$I,INT((ROW()-2)/20)+2))</f>
        <v/>
      </c>
      <c r="H206" s="4" t="str">
        <f aca="false">IF($A206="","",EDATE(INDEX(CARTAO_COMPRAS!$J:$J,INT((ROW()-2)/20)+2),MOD(ROW()-2,20)))</f>
        <v/>
      </c>
      <c r="I206" s="4" t="str">
        <f aca="false">IF($H206="","",$H206-WEEKDAY($H206,2)+1)</f>
        <v/>
      </c>
      <c r="J206" s="4" t="str">
        <f aca="false">IF($I206="","",$I206+6)</f>
        <v/>
      </c>
      <c r="K206" s="6" t="str">
        <f aca="false">IF($H206="","",DATE(YEAR($H206),MONTH($H206),1))</f>
        <v/>
      </c>
      <c r="L206" s="0" t="str">
        <f aca="false">IF($A206="","",INDEX(CARTAO_COMPRAS!$K:$K,INT((ROW()-2)/20)+2))</f>
        <v/>
      </c>
      <c r="M206" s="0" t="str">
        <f aca="false">IF($A206="","","Compra no cartão")</f>
        <v/>
      </c>
    </row>
    <row r="207" customFormat="false" ht="13.5" hidden="false" customHeight="false" outlineLevel="0" collapsed="false">
      <c r="A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" s="0" t="str">
        <f aca="false">IF($A207="","",INDEX(CARTAO_COMPRAS!$C:$C,INT((ROW()-2)/20)+2))</f>
        <v/>
      </c>
      <c r="C207" s="0" t="str">
        <f aca="false">IF($A207="","",INDEX(CARTAO_COMPRAS!$D:$D,INT((ROW()-2)/20)+2))</f>
        <v/>
      </c>
      <c r="D207" s="0" t="str">
        <f aca="false">IF($A207="","",INDEX(CARTAO_COMPRAS!$E:$E,INT((ROW()-2)/20)+2))</f>
        <v/>
      </c>
      <c r="E207" s="0" t="str">
        <f aca="false">IF($A207="","",INDEX(CARTAO_COMPRAS!$H:$H,INT((ROW()-2)/20)+2)+MOD(ROW()-2,20))</f>
        <v/>
      </c>
      <c r="F207" s="0" t="str">
        <f aca="false">IF($A207="","",INDEX(CARTAO_COMPRAS!$G:$G,INT((ROW()-2)/20)+2))</f>
        <v/>
      </c>
      <c r="G207" s="5" t="str">
        <f aca="false">IF($A207="","",INDEX(CARTAO_COMPRAS!$I:$I,INT((ROW()-2)/20)+2))</f>
        <v/>
      </c>
      <c r="H207" s="4" t="str">
        <f aca="false">IF($A207="","",EDATE(INDEX(CARTAO_COMPRAS!$J:$J,INT((ROW()-2)/20)+2),MOD(ROW()-2,20)))</f>
        <v/>
      </c>
      <c r="I207" s="4" t="str">
        <f aca="false">IF($H207="","",$H207-WEEKDAY($H207,2)+1)</f>
        <v/>
      </c>
      <c r="J207" s="4" t="str">
        <f aca="false">IF($I207="","",$I207+6)</f>
        <v/>
      </c>
      <c r="K207" s="6" t="str">
        <f aca="false">IF($H207="","",DATE(YEAR($H207),MONTH($H207),1))</f>
        <v/>
      </c>
      <c r="L207" s="0" t="str">
        <f aca="false">IF($A207="","",INDEX(CARTAO_COMPRAS!$K:$K,INT((ROW()-2)/20)+2))</f>
        <v/>
      </c>
      <c r="M207" s="0" t="str">
        <f aca="false">IF($A207="","","Compra no cartão")</f>
        <v/>
      </c>
    </row>
    <row r="208" customFormat="false" ht="13.5" hidden="false" customHeight="false" outlineLevel="0" collapsed="false">
      <c r="A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" s="0" t="str">
        <f aca="false">IF($A208="","",INDEX(CARTAO_COMPRAS!$C:$C,INT((ROW()-2)/20)+2))</f>
        <v/>
      </c>
      <c r="C208" s="0" t="str">
        <f aca="false">IF($A208="","",INDEX(CARTAO_COMPRAS!$D:$D,INT((ROW()-2)/20)+2))</f>
        <v/>
      </c>
      <c r="D208" s="0" t="str">
        <f aca="false">IF($A208="","",INDEX(CARTAO_COMPRAS!$E:$E,INT((ROW()-2)/20)+2))</f>
        <v/>
      </c>
      <c r="E208" s="0" t="str">
        <f aca="false">IF($A208="","",INDEX(CARTAO_COMPRAS!$H:$H,INT((ROW()-2)/20)+2)+MOD(ROW()-2,20))</f>
        <v/>
      </c>
      <c r="F208" s="0" t="str">
        <f aca="false">IF($A208="","",INDEX(CARTAO_COMPRAS!$G:$G,INT((ROW()-2)/20)+2))</f>
        <v/>
      </c>
      <c r="G208" s="5" t="str">
        <f aca="false">IF($A208="","",INDEX(CARTAO_COMPRAS!$I:$I,INT((ROW()-2)/20)+2))</f>
        <v/>
      </c>
      <c r="H208" s="4" t="str">
        <f aca="false">IF($A208="","",EDATE(INDEX(CARTAO_COMPRAS!$J:$J,INT((ROW()-2)/20)+2),MOD(ROW()-2,20)))</f>
        <v/>
      </c>
      <c r="I208" s="4" t="str">
        <f aca="false">IF($H208="","",$H208-WEEKDAY($H208,2)+1)</f>
        <v/>
      </c>
      <c r="J208" s="4" t="str">
        <f aca="false">IF($I208="","",$I208+6)</f>
        <v/>
      </c>
      <c r="K208" s="6" t="str">
        <f aca="false">IF($H208="","",DATE(YEAR($H208),MONTH($H208),1))</f>
        <v/>
      </c>
      <c r="L208" s="0" t="str">
        <f aca="false">IF($A208="","",INDEX(CARTAO_COMPRAS!$K:$K,INT((ROW()-2)/20)+2))</f>
        <v/>
      </c>
      <c r="M208" s="0" t="str">
        <f aca="false">IF($A208="","","Compra no cartão")</f>
        <v/>
      </c>
    </row>
    <row r="209" customFormat="false" ht="13.5" hidden="false" customHeight="false" outlineLevel="0" collapsed="false">
      <c r="A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" s="0" t="str">
        <f aca="false">IF($A209="","",INDEX(CARTAO_COMPRAS!$C:$C,INT((ROW()-2)/20)+2))</f>
        <v/>
      </c>
      <c r="C209" s="0" t="str">
        <f aca="false">IF($A209="","",INDEX(CARTAO_COMPRAS!$D:$D,INT((ROW()-2)/20)+2))</f>
        <v/>
      </c>
      <c r="D209" s="0" t="str">
        <f aca="false">IF($A209="","",INDEX(CARTAO_COMPRAS!$E:$E,INT((ROW()-2)/20)+2))</f>
        <v/>
      </c>
      <c r="E209" s="0" t="str">
        <f aca="false">IF($A209="","",INDEX(CARTAO_COMPRAS!$H:$H,INT((ROW()-2)/20)+2)+MOD(ROW()-2,20))</f>
        <v/>
      </c>
      <c r="F209" s="0" t="str">
        <f aca="false">IF($A209="","",INDEX(CARTAO_COMPRAS!$G:$G,INT((ROW()-2)/20)+2))</f>
        <v/>
      </c>
      <c r="G209" s="5" t="str">
        <f aca="false">IF($A209="","",INDEX(CARTAO_COMPRAS!$I:$I,INT((ROW()-2)/20)+2))</f>
        <v/>
      </c>
      <c r="H209" s="4" t="str">
        <f aca="false">IF($A209="","",EDATE(INDEX(CARTAO_COMPRAS!$J:$J,INT((ROW()-2)/20)+2),MOD(ROW()-2,20)))</f>
        <v/>
      </c>
      <c r="I209" s="4" t="str">
        <f aca="false">IF($H209="","",$H209-WEEKDAY($H209,2)+1)</f>
        <v/>
      </c>
      <c r="J209" s="4" t="str">
        <f aca="false">IF($I209="","",$I209+6)</f>
        <v/>
      </c>
      <c r="K209" s="6" t="str">
        <f aca="false">IF($H209="","",DATE(YEAR($H209),MONTH($H209),1))</f>
        <v/>
      </c>
      <c r="L209" s="0" t="str">
        <f aca="false">IF($A209="","",INDEX(CARTAO_COMPRAS!$K:$K,INT((ROW()-2)/20)+2))</f>
        <v/>
      </c>
      <c r="M209" s="0" t="str">
        <f aca="false">IF($A209="","","Compra no cartão")</f>
        <v/>
      </c>
    </row>
    <row r="210" customFormat="false" ht="13.5" hidden="false" customHeight="false" outlineLevel="0" collapsed="false">
      <c r="A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" s="0" t="str">
        <f aca="false">IF($A210="","",INDEX(CARTAO_COMPRAS!$C:$C,INT((ROW()-2)/20)+2))</f>
        <v/>
      </c>
      <c r="C210" s="0" t="str">
        <f aca="false">IF($A210="","",INDEX(CARTAO_COMPRAS!$D:$D,INT((ROW()-2)/20)+2))</f>
        <v/>
      </c>
      <c r="D210" s="0" t="str">
        <f aca="false">IF($A210="","",INDEX(CARTAO_COMPRAS!$E:$E,INT((ROW()-2)/20)+2))</f>
        <v/>
      </c>
      <c r="E210" s="0" t="str">
        <f aca="false">IF($A210="","",INDEX(CARTAO_COMPRAS!$H:$H,INT((ROW()-2)/20)+2)+MOD(ROW()-2,20))</f>
        <v/>
      </c>
      <c r="F210" s="0" t="str">
        <f aca="false">IF($A210="","",INDEX(CARTAO_COMPRAS!$G:$G,INT((ROW()-2)/20)+2))</f>
        <v/>
      </c>
      <c r="G210" s="5" t="str">
        <f aca="false">IF($A210="","",INDEX(CARTAO_COMPRAS!$I:$I,INT((ROW()-2)/20)+2))</f>
        <v/>
      </c>
      <c r="H210" s="4" t="str">
        <f aca="false">IF($A210="","",EDATE(INDEX(CARTAO_COMPRAS!$J:$J,INT((ROW()-2)/20)+2),MOD(ROW()-2,20)))</f>
        <v/>
      </c>
      <c r="I210" s="4" t="str">
        <f aca="false">IF($H210="","",$H210-WEEKDAY($H210,2)+1)</f>
        <v/>
      </c>
      <c r="J210" s="4" t="str">
        <f aca="false">IF($I210="","",$I210+6)</f>
        <v/>
      </c>
      <c r="K210" s="6" t="str">
        <f aca="false">IF($H210="","",DATE(YEAR($H210),MONTH($H210),1))</f>
        <v/>
      </c>
      <c r="L210" s="0" t="str">
        <f aca="false">IF($A210="","",INDEX(CARTAO_COMPRAS!$K:$K,INT((ROW()-2)/20)+2))</f>
        <v/>
      </c>
      <c r="M210" s="0" t="str">
        <f aca="false">IF($A210="","","Compra no cartão")</f>
        <v/>
      </c>
    </row>
    <row r="211" customFormat="false" ht="13.5" hidden="false" customHeight="false" outlineLevel="0" collapsed="false">
      <c r="A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" s="0" t="str">
        <f aca="false">IF($A211="","",INDEX(CARTAO_COMPRAS!$C:$C,INT((ROW()-2)/20)+2))</f>
        <v/>
      </c>
      <c r="C211" s="0" t="str">
        <f aca="false">IF($A211="","",INDEX(CARTAO_COMPRAS!$D:$D,INT((ROW()-2)/20)+2))</f>
        <v/>
      </c>
      <c r="D211" s="0" t="str">
        <f aca="false">IF($A211="","",INDEX(CARTAO_COMPRAS!$E:$E,INT((ROW()-2)/20)+2))</f>
        <v/>
      </c>
      <c r="E211" s="0" t="str">
        <f aca="false">IF($A211="","",INDEX(CARTAO_COMPRAS!$H:$H,INT((ROW()-2)/20)+2)+MOD(ROW()-2,20))</f>
        <v/>
      </c>
      <c r="F211" s="0" t="str">
        <f aca="false">IF($A211="","",INDEX(CARTAO_COMPRAS!$G:$G,INT((ROW()-2)/20)+2))</f>
        <v/>
      </c>
      <c r="G211" s="5" t="str">
        <f aca="false">IF($A211="","",INDEX(CARTAO_COMPRAS!$I:$I,INT((ROW()-2)/20)+2))</f>
        <v/>
      </c>
      <c r="H211" s="4" t="str">
        <f aca="false">IF($A211="","",EDATE(INDEX(CARTAO_COMPRAS!$J:$J,INT((ROW()-2)/20)+2),MOD(ROW()-2,20)))</f>
        <v/>
      </c>
      <c r="I211" s="4" t="str">
        <f aca="false">IF($H211="","",$H211-WEEKDAY($H211,2)+1)</f>
        <v/>
      </c>
      <c r="J211" s="4" t="str">
        <f aca="false">IF($I211="","",$I211+6)</f>
        <v/>
      </c>
      <c r="K211" s="6" t="str">
        <f aca="false">IF($H211="","",DATE(YEAR($H211),MONTH($H211),1))</f>
        <v/>
      </c>
      <c r="L211" s="0" t="str">
        <f aca="false">IF($A211="","",INDEX(CARTAO_COMPRAS!$K:$K,INT((ROW()-2)/20)+2))</f>
        <v/>
      </c>
      <c r="M211" s="0" t="str">
        <f aca="false">IF($A211="","","Compra no cartão")</f>
        <v/>
      </c>
    </row>
    <row r="212" customFormat="false" ht="13.5" hidden="false" customHeight="false" outlineLevel="0" collapsed="false">
      <c r="A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" s="0" t="str">
        <f aca="false">IF($A212="","",INDEX(CARTAO_COMPRAS!$C:$C,INT((ROW()-2)/20)+2))</f>
        <v/>
      </c>
      <c r="C212" s="0" t="str">
        <f aca="false">IF($A212="","",INDEX(CARTAO_COMPRAS!$D:$D,INT((ROW()-2)/20)+2))</f>
        <v/>
      </c>
      <c r="D212" s="0" t="str">
        <f aca="false">IF($A212="","",INDEX(CARTAO_COMPRAS!$E:$E,INT((ROW()-2)/20)+2))</f>
        <v/>
      </c>
      <c r="E212" s="0" t="str">
        <f aca="false">IF($A212="","",INDEX(CARTAO_COMPRAS!$H:$H,INT((ROW()-2)/20)+2)+MOD(ROW()-2,20))</f>
        <v/>
      </c>
      <c r="F212" s="0" t="str">
        <f aca="false">IF($A212="","",INDEX(CARTAO_COMPRAS!$G:$G,INT((ROW()-2)/20)+2))</f>
        <v/>
      </c>
      <c r="G212" s="5" t="str">
        <f aca="false">IF($A212="","",INDEX(CARTAO_COMPRAS!$I:$I,INT((ROW()-2)/20)+2))</f>
        <v/>
      </c>
      <c r="H212" s="4" t="str">
        <f aca="false">IF($A212="","",EDATE(INDEX(CARTAO_COMPRAS!$J:$J,INT((ROW()-2)/20)+2),MOD(ROW()-2,20)))</f>
        <v/>
      </c>
      <c r="I212" s="4" t="str">
        <f aca="false">IF($H212="","",$H212-WEEKDAY($H212,2)+1)</f>
        <v/>
      </c>
      <c r="J212" s="4" t="str">
        <f aca="false">IF($I212="","",$I212+6)</f>
        <v/>
      </c>
      <c r="K212" s="6" t="str">
        <f aca="false">IF($H212="","",DATE(YEAR($H212),MONTH($H212),1))</f>
        <v/>
      </c>
      <c r="L212" s="0" t="str">
        <f aca="false">IF($A212="","",INDEX(CARTAO_COMPRAS!$K:$K,INT((ROW()-2)/20)+2))</f>
        <v/>
      </c>
      <c r="M212" s="0" t="str">
        <f aca="false">IF($A212="","","Compra no cartão")</f>
        <v/>
      </c>
    </row>
    <row r="213" customFormat="false" ht="13.5" hidden="false" customHeight="false" outlineLevel="0" collapsed="false">
      <c r="A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" s="0" t="str">
        <f aca="false">IF($A213="","",INDEX(CARTAO_COMPRAS!$C:$C,INT((ROW()-2)/20)+2))</f>
        <v/>
      </c>
      <c r="C213" s="0" t="str">
        <f aca="false">IF($A213="","",INDEX(CARTAO_COMPRAS!$D:$D,INT((ROW()-2)/20)+2))</f>
        <v/>
      </c>
      <c r="D213" s="0" t="str">
        <f aca="false">IF($A213="","",INDEX(CARTAO_COMPRAS!$E:$E,INT((ROW()-2)/20)+2))</f>
        <v/>
      </c>
      <c r="E213" s="0" t="str">
        <f aca="false">IF($A213="","",INDEX(CARTAO_COMPRAS!$H:$H,INT((ROW()-2)/20)+2)+MOD(ROW()-2,20))</f>
        <v/>
      </c>
      <c r="F213" s="0" t="str">
        <f aca="false">IF($A213="","",INDEX(CARTAO_COMPRAS!$G:$G,INT((ROW()-2)/20)+2))</f>
        <v/>
      </c>
      <c r="G213" s="5" t="str">
        <f aca="false">IF($A213="","",INDEX(CARTAO_COMPRAS!$I:$I,INT((ROW()-2)/20)+2))</f>
        <v/>
      </c>
      <c r="H213" s="4" t="str">
        <f aca="false">IF($A213="","",EDATE(INDEX(CARTAO_COMPRAS!$J:$J,INT((ROW()-2)/20)+2),MOD(ROW()-2,20)))</f>
        <v/>
      </c>
      <c r="I213" s="4" t="str">
        <f aca="false">IF($H213="","",$H213-WEEKDAY($H213,2)+1)</f>
        <v/>
      </c>
      <c r="J213" s="4" t="str">
        <f aca="false">IF($I213="","",$I213+6)</f>
        <v/>
      </c>
      <c r="K213" s="6" t="str">
        <f aca="false">IF($H213="","",DATE(YEAR($H213),MONTH($H213),1))</f>
        <v/>
      </c>
      <c r="L213" s="0" t="str">
        <f aca="false">IF($A213="","",INDEX(CARTAO_COMPRAS!$K:$K,INT((ROW()-2)/20)+2))</f>
        <v/>
      </c>
      <c r="M213" s="0" t="str">
        <f aca="false">IF($A213="","","Compra no cartão")</f>
        <v/>
      </c>
    </row>
    <row r="214" customFormat="false" ht="13.5" hidden="false" customHeight="false" outlineLevel="0" collapsed="false">
      <c r="A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" s="0" t="str">
        <f aca="false">IF($A214="","",INDEX(CARTAO_COMPRAS!$C:$C,INT((ROW()-2)/20)+2))</f>
        <v/>
      </c>
      <c r="C214" s="0" t="str">
        <f aca="false">IF($A214="","",INDEX(CARTAO_COMPRAS!$D:$D,INT((ROW()-2)/20)+2))</f>
        <v/>
      </c>
      <c r="D214" s="0" t="str">
        <f aca="false">IF($A214="","",INDEX(CARTAO_COMPRAS!$E:$E,INT((ROW()-2)/20)+2))</f>
        <v/>
      </c>
      <c r="E214" s="0" t="str">
        <f aca="false">IF($A214="","",INDEX(CARTAO_COMPRAS!$H:$H,INT((ROW()-2)/20)+2)+MOD(ROW()-2,20))</f>
        <v/>
      </c>
      <c r="F214" s="0" t="str">
        <f aca="false">IF($A214="","",INDEX(CARTAO_COMPRAS!$G:$G,INT((ROW()-2)/20)+2))</f>
        <v/>
      </c>
      <c r="G214" s="5" t="str">
        <f aca="false">IF($A214="","",INDEX(CARTAO_COMPRAS!$I:$I,INT((ROW()-2)/20)+2))</f>
        <v/>
      </c>
      <c r="H214" s="4" t="str">
        <f aca="false">IF($A214="","",EDATE(INDEX(CARTAO_COMPRAS!$J:$J,INT((ROW()-2)/20)+2),MOD(ROW()-2,20)))</f>
        <v/>
      </c>
      <c r="I214" s="4" t="str">
        <f aca="false">IF($H214="","",$H214-WEEKDAY($H214,2)+1)</f>
        <v/>
      </c>
      <c r="J214" s="4" t="str">
        <f aca="false">IF($I214="","",$I214+6)</f>
        <v/>
      </c>
      <c r="K214" s="6" t="str">
        <f aca="false">IF($H214="","",DATE(YEAR($H214),MONTH($H214),1))</f>
        <v/>
      </c>
      <c r="L214" s="0" t="str">
        <f aca="false">IF($A214="","",INDEX(CARTAO_COMPRAS!$K:$K,INT((ROW()-2)/20)+2))</f>
        <v/>
      </c>
      <c r="M214" s="0" t="str">
        <f aca="false">IF($A214="","","Compra no cartão")</f>
        <v/>
      </c>
    </row>
    <row r="215" customFormat="false" ht="13.5" hidden="false" customHeight="false" outlineLevel="0" collapsed="false">
      <c r="A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" s="0" t="str">
        <f aca="false">IF($A215="","",INDEX(CARTAO_COMPRAS!$C:$C,INT((ROW()-2)/20)+2))</f>
        <v/>
      </c>
      <c r="C215" s="0" t="str">
        <f aca="false">IF($A215="","",INDEX(CARTAO_COMPRAS!$D:$D,INT((ROW()-2)/20)+2))</f>
        <v/>
      </c>
      <c r="D215" s="0" t="str">
        <f aca="false">IF($A215="","",INDEX(CARTAO_COMPRAS!$E:$E,INT((ROW()-2)/20)+2))</f>
        <v/>
      </c>
      <c r="E215" s="0" t="str">
        <f aca="false">IF($A215="","",INDEX(CARTAO_COMPRAS!$H:$H,INT((ROW()-2)/20)+2)+MOD(ROW()-2,20))</f>
        <v/>
      </c>
      <c r="F215" s="0" t="str">
        <f aca="false">IF($A215="","",INDEX(CARTAO_COMPRAS!$G:$G,INT((ROW()-2)/20)+2))</f>
        <v/>
      </c>
      <c r="G215" s="5" t="str">
        <f aca="false">IF($A215="","",INDEX(CARTAO_COMPRAS!$I:$I,INT((ROW()-2)/20)+2))</f>
        <v/>
      </c>
      <c r="H215" s="4" t="str">
        <f aca="false">IF($A215="","",EDATE(INDEX(CARTAO_COMPRAS!$J:$J,INT((ROW()-2)/20)+2),MOD(ROW()-2,20)))</f>
        <v/>
      </c>
      <c r="I215" s="4" t="str">
        <f aca="false">IF($H215="","",$H215-WEEKDAY($H215,2)+1)</f>
        <v/>
      </c>
      <c r="J215" s="4" t="str">
        <f aca="false">IF($I215="","",$I215+6)</f>
        <v/>
      </c>
      <c r="K215" s="6" t="str">
        <f aca="false">IF($H215="","",DATE(YEAR($H215),MONTH($H215),1))</f>
        <v/>
      </c>
      <c r="L215" s="0" t="str">
        <f aca="false">IF($A215="","",INDEX(CARTAO_COMPRAS!$K:$K,INT((ROW()-2)/20)+2))</f>
        <v/>
      </c>
      <c r="M215" s="0" t="str">
        <f aca="false">IF($A215="","","Compra no cartão")</f>
        <v/>
      </c>
    </row>
    <row r="216" customFormat="false" ht="13.5" hidden="false" customHeight="false" outlineLevel="0" collapsed="false">
      <c r="A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" s="0" t="str">
        <f aca="false">IF($A216="","",INDEX(CARTAO_COMPRAS!$C:$C,INT((ROW()-2)/20)+2))</f>
        <v/>
      </c>
      <c r="C216" s="0" t="str">
        <f aca="false">IF($A216="","",INDEX(CARTAO_COMPRAS!$D:$D,INT((ROW()-2)/20)+2))</f>
        <v/>
      </c>
      <c r="D216" s="0" t="str">
        <f aca="false">IF($A216="","",INDEX(CARTAO_COMPRAS!$E:$E,INT((ROW()-2)/20)+2))</f>
        <v/>
      </c>
      <c r="E216" s="0" t="str">
        <f aca="false">IF($A216="","",INDEX(CARTAO_COMPRAS!$H:$H,INT((ROW()-2)/20)+2)+MOD(ROW()-2,20))</f>
        <v/>
      </c>
      <c r="F216" s="0" t="str">
        <f aca="false">IF($A216="","",INDEX(CARTAO_COMPRAS!$G:$G,INT((ROW()-2)/20)+2))</f>
        <v/>
      </c>
      <c r="G216" s="5" t="str">
        <f aca="false">IF($A216="","",INDEX(CARTAO_COMPRAS!$I:$I,INT((ROW()-2)/20)+2))</f>
        <v/>
      </c>
      <c r="H216" s="4" t="str">
        <f aca="false">IF($A216="","",EDATE(INDEX(CARTAO_COMPRAS!$J:$J,INT((ROW()-2)/20)+2),MOD(ROW()-2,20)))</f>
        <v/>
      </c>
      <c r="I216" s="4" t="str">
        <f aca="false">IF($H216="","",$H216-WEEKDAY($H216,2)+1)</f>
        <v/>
      </c>
      <c r="J216" s="4" t="str">
        <f aca="false">IF($I216="","",$I216+6)</f>
        <v/>
      </c>
      <c r="K216" s="6" t="str">
        <f aca="false">IF($H216="","",DATE(YEAR($H216),MONTH($H216),1))</f>
        <v/>
      </c>
      <c r="L216" s="0" t="str">
        <f aca="false">IF($A216="","",INDEX(CARTAO_COMPRAS!$K:$K,INT((ROW()-2)/20)+2))</f>
        <v/>
      </c>
      <c r="M216" s="0" t="str">
        <f aca="false">IF($A216="","","Compra no cartão")</f>
        <v/>
      </c>
    </row>
    <row r="217" customFormat="false" ht="13.5" hidden="false" customHeight="false" outlineLevel="0" collapsed="false">
      <c r="A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" s="0" t="str">
        <f aca="false">IF($A217="","",INDEX(CARTAO_COMPRAS!$C:$C,INT((ROW()-2)/20)+2))</f>
        <v/>
      </c>
      <c r="C217" s="0" t="str">
        <f aca="false">IF($A217="","",INDEX(CARTAO_COMPRAS!$D:$D,INT((ROW()-2)/20)+2))</f>
        <v/>
      </c>
      <c r="D217" s="0" t="str">
        <f aca="false">IF($A217="","",INDEX(CARTAO_COMPRAS!$E:$E,INT((ROW()-2)/20)+2))</f>
        <v/>
      </c>
      <c r="E217" s="0" t="str">
        <f aca="false">IF($A217="","",INDEX(CARTAO_COMPRAS!$H:$H,INT((ROW()-2)/20)+2)+MOD(ROW()-2,20))</f>
        <v/>
      </c>
      <c r="F217" s="0" t="str">
        <f aca="false">IF($A217="","",INDEX(CARTAO_COMPRAS!$G:$G,INT((ROW()-2)/20)+2))</f>
        <v/>
      </c>
      <c r="G217" s="5" t="str">
        <f aca="false">IF($A217="","",INDEX(CARTAO_COMPRAS!$I:$I,INT((ROW()-2)/20)+2))</f>
        <v/>
      </c>
      <c r="H217" s="4" t="str">
        <f aca="false">IF($A217="","",EDATE(INDEX(CARTAO_COMPRAS!$J:$J,INT((ROW()-2)/20)+2),MOD(ROW()-2,20)))</f>
        <v/>
      </c>
      <c r="I217" s="4" t="str">
        <f aca="false">IF($H217="","",$H217-WEEKDAY($H217,2)+1)</f>
        <v/>
      </c>
      <c r="J217" s="4" t="str">
        <f aca="false">IF($I217="","",$I217+6)</f>
        <v/>
      </c>
      <c r="K217" s="6" t="str">
        <f aca="false">IF($H217="","",DATE(YEAR($H217),MONTH($H217),1))</f>
        <v/>
      </c>
      <c r="L217" s="0" t="str">
        <f aca="false">IF($A217="","",INDEX(CARTAO_COMPRAS!$K:$K,INT((ROW()-2)/20)+2))</f>
        <v/>
      </c>
      <c r="M217" s="0" t="str">
        <f aca="false">IF($A217="","","Compra no cartão")</f>
        <v/>
      </c>
    </row>
    <row r="218" customFormat="false" ht="13.5" hidden="false" customHeight="false" outlineLevel="0" collapsed="false">
      <c r="A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" s="0" t="str">
        <f aca="false">IF($A218="","",INDEX(CARTAO_COMPRAS!$C:$C,INT((ROW()-2)/20)+2))</f>
        <v/>
      </c>
      <c r="C218" s="0" t="str">
        <f aca="false">IF($A218="","",INDEX(CARTAO_COMPRAS!$D:$D,INT((ROW()-2)/20)+2))</f>
        <v/>
      </c>
      <c r="D218" s="0" t="str">
        <f aca="false">IF($A218="","",INDEX(CARTAO_COMPRAS!$E:$E,INT((ROW()-2)/20)+2))</f>
        <v/>
      </c>
      <c r="E218" s="0" t="str">
        <f aca="false">IF($A218="","",INDEX(CARTAO_COMPRAS!$H:$H,INT((ROW()-2)/20)+2)+MOD(ROW()-2,20))</f>
        <v/>
      </c>
      <c r="F218" s="0" t="str">
        <f aca="false">IF($A218="","",INDEX(CARTAO_COMPRAS!$G:$G,INT((ROW()-2)/20)+2))</f>
        <v/>
      </c>
      <c r="G218" s="5" t="str">
        <f aca="false">IF($A218="","",INDEX(CARTAO_COMPRAS!$I:$I,INT((ROW()-2)/20)+2))</f>
        <v/>
      </c>
      <c r="H218" s="4" t="str">
        <f aca="false">IF($A218="","",EDATE(INDEX(CARTAO_COMPRAS!$J:$J,INT((ROW()-2)/20)+2),MOD(ROW()-2,20)))</f>
        <v/>
      </c>
      <c r="I218" s="4" t="str">
        <f aca="false">IF($H218="","",$H218-WEEKDAY($H218,2)+1)</f>
        <v/>
      </c>
      <c r="J218" s="4" t="str">
        <f aca="false">IF($I218="","",$I218+6)</f>
        <v/>
      </c>
      <c r="K218" s="6" t="str">
        <f aca="false">IF($H218="","",DATE(YEAR($H218),MONTH($H218),1))</f>
        <v/>
      </c>
      <c r="L218" s="0" t="str">
        <f aca="false">IF($A218="","",INDEX(CARTAO_COMPRAS!$K:$K,INT((ROW()-2)/20)+2))</f>
        <v/>
      </c>
      <c r="M218" s="0" t="str">
        <f aca="false">IF($A218="","","Compra no cartão")</f>
        <v/>
      </c>
    </row>
    <row r="219" customFormat="false" ht="13.5" hidden="false" customHeight="false" outlineLevel="0" collapsed="false">
      <c r="A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" s="0" t="str">
        <f aca="false">IF($A219="","",INDEX(CARTAO_COMPRAS!$C:$C,INT((ROW()-2)/20)+2))</f>
        <v/>
      </c>
      <c r="C219" s="0" t="str">
        <f aca="false">IF($A219="","",INDEX(CARTAO_COMPRAS!$D:$D,INT((ROW()-2)/20)+2))</f>
        <v/>
      </c>
      <c r="D219" s="0" t="str">
        <f aca="false">IF($A219="","",INDEX(CARTAO_COMPRAS!$E:$E,INT((ROW()-2)/20)+2))</f>
        <v/>
      </c>
      <c r="E219" s="0" t="str">
        <f aca="false">IF($A219="","",INDEX(CARTAO_COMPRAS!$H:$H,INT((ROW()-2)/20)+2)+MOD(ROW()-2,20))</f>
        <v/>
      </c>
      <c r="F219" s="0" t="str">
        <f aca="false">IF($A219="","",INDEX(CARTAO_COMPRAS!$G:$G,INT((ROW()-2)/20)+2))</f>
        <v/>
      </c>
      <c r="G219" s="5" t="str">
        <f aca="false">IF($A219="","",INDEX(CARTAO_COMPRAS!$I:$I,INT((ROW()-2)/20)+2))</f>
        <v/>
      </c>
      <c r="H219" s="4" t="str">
        <f aca="false">IF($A219="","",EDATE(INDEX(CARTAO_COMPRAS!$J:$J,INT((ROW()-2)/20)+2),MOD(ROW()-2,20)))</f>
        <v/>
      </c>
      <c r="I219" s="4" t="str">
        <f aca="false">IF($H219="","",$H219-WEEKDAY($H219,2)+1)</f>
        <v/>
      </c>
      <c r="J219" s="4" t="str">
        <f aca="false">IF($I219="","",$I219+6)</f>
        <v/>
      </c>
      <c r="K219" s="6" t="str">
        <f aca="false">IF($H219="","",DATE(YEAR($H219),MONTH($H219),1))</f>
        <v/>
      </c>
      <c r="L219" s="0" t="str">
        <f aca="false">IF($A219="","",INDEX(CARTAO_COMPRAS!$K:$K,INT((ROW()-2)/20)+2))</f>
        <v/>
      </c>
      <c r="M219" s="0" t="str">
        <f aca="false">IF($A219="","","Compra no cartão")</f>
        <v/>
      </c>
    </row>
    <row r="220" customFormat="false" ht="13.5" hidden="false" customHeight="false" outlineLevel="0" collapsed="false">
      <c r="A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0" s="0" t="str">
        <f aca="false">IF($A220="","",INDEX(CARTAO_COMPRAS!$C:$C,INT((ROW()-2)/20)+2))</f>
        <v/>
      </c>
      <c r="C220" s="0" t="str">
        <f aca="false">IF($A220="","",INDEX(CARTAO_COMPRAS!$D:$D,INT((ROW()-2)/20)+2))</f>
        <v/>
      </c>
      <c r="D220" s="0" t="str">
        <f aca="false">IF($A220="","",INDEX(CARTAO_COMPRAS!$E:$E,INT((ROW()-2)/20)+2))</f>
        <v/>
      </c>
      <c r="E220" s="0" t="str">
        <f aca="false">IF($A220="","",INDEX(CARTAO_COMPRAS!$H:$H,INT((ROW()-2)/20)+2)+MOD(ROW()-2,20))</f>
        <v/>
      </c>
      <c r="F220" s="0" t="str">
        <f aca="false">IF($A220="","",INDEX(CARTAO_COMPRAS!$G:$G,INT((ROW()-2)/20)+2))</f>
        <v/>
      </c>
      <c r="G220" s="5" t="str">
        <f aca="false">IF($A220="","",INDEX(CARTAO_COMPRAS!$I:$I,INT((ROW()-2)/20)+2))</f>
        <v/>
      </c>
      <c r="H220" s="4" t="str">
        <f aca="false">IF($A220="","",EDATE(INDEX(CARTAO_COMPRAS!$J:$J,INT((ROW()-2)/20)+2),MOD(ROW()-2,20)))</f>
        <v/>
      </c>
      <c r="I220" s="4" t="str">
        <f aca="false">IF($H220="","",$H220-WEEKDAY($H220,2)+1)</f>
        <v/>
      </c>
      <c r="J220" s="4" t="str">
        <f aca="false">IF($I220="","",$I220+6)</f>
        <v/>
      </c>
      <c r="K220" s="6" t="str">
        <f aca="false">IF($H220="","",DATE(YEAR($H220),MONTH($H220),1))</f>
        <v/>
      </c>
      <c r="L220" s="0" t="str">
        <f aca="false">IF($A220="","",INDEX(CARTAO_COMPRAS!$K:$K,INT((ROW()-2)/20)+2))</f>
        <v/>
      </c>
      <c r="M220" s="0" t="str">
        <f aca="false">IF($A220="","","Compra no cartão")</f>
        <v/>
      </c>
    </row>
    <row r="221" customFormat="false" ht="13.5" hidden="false" customHeight="false" outlineLevel="0" collapsed="false">
      <c r="A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" s="0" t="str">
        <f aca="false">IF($A221="","",INDEX(CARTAO_COMPRAS!$C:$C,INT((ROW()-2)/20)+2))</f>
        <v/>
      </c>
      <c r="C221" s="0" t="str">
        <f aca="false">IF($A221="","",INDEX(CARTAO_COMPRAS!$D:$D,INT((ROW()-2)/20)+2))</f>
        <v/>
      </c>
      <c r="D221" s="0" t="str">
        <f aca="false">IF($A221="","",INDEX(CARTAO_COMPRAS!$E:$E,INT((ROW()-2)/20)+2))</f>
        <v/>
      </c>
      <c r="E221" s="0" t="str">
        <f aca="false">IF($A221="","",INDEX(CARTAO_COMPRAS!$H:$H,INT((ROW()-2)/20)+2)+MOD(ROW()-2,20))</f>
        <v/>
      </c>
      <c r="F221" s="0" t="str">
        <f aca="false">IF($A221="","",INDEX(CARTAO_COMPRAS!$G:$G,INT((ROW()-2)/20)+2))</f>
        <v/>
      </c>
      <c r="G221" s="5" t="str">
        <f aca="false">IF($A221="","",INDEX(CARTAO_COMPRAS!$I:$I,INT((ROW()-2)/20)+2))</f>
        <v/>
      </c>
      <c r="H221" s="4" t="str">
        <f aca="false">IF($A221="","",EDATE(INDEX(CARTAO_COMPRAS!$J:$J,INT((ROW()-2)/20)+2),MOD(ROW()-2,20)))</f>
        <v/>
      </c>
      <c r="I221" s="4" t="str">
        <f aca="false">IF($H221="","",$H221-WEEKDAY($H221,2)+1)</f>
        <v/>
      </c>
      <c r="J221" s="4" t="str">
        <f aca="false">IF($I221="","",$I221+6)</f>
        <v/>
      </c>
      <c r="K221" s="6" t="str">
        <f aca="false">IF($H221="","",DATE(YEAR($H221),MONTH($H221),1))</f>
        <v/>
      </c>
      <c r="L221" s="0" t="str">
        <f aca="false">IF($A221="","",INDEX(CARTAO_COMPRAS!$K:$K,INT((ROW()-2)/20)+2))</f>
        <v/>
      </c>
      <c r="M221" s="0" t="str">
        <f aca="false">IF($A221="","","Compra no cartão")</f>
        <v/>
      </c>
    </row>
    <row r="222" customFormat="false" ht="13.5" hidden="false" customHeight="false" outlineLevel="0" collapsed="false">
      <c r="A2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</v>
      </c>
      <c r="B222" s="0" t="str">
        <f aca="false">IF($A222="","",INDEX(CARTAO_COMPRAS!$C:$C,INT((ROW()-2)/20)+2))</f>
        <v>Bradesco</v>
      </c>
      <c r="C222" s="0" t="str">
        <f aca="false">IF($A222="","",INDEX(CARTAO_COMPRAS!$D:$D,INT((ROW()-2)/20)+2))</f>
        <v>Fritur fretado balada</v>
      </c>
      <c r="D222" s="0" t="str">
        <f aca="false">IF($A222="","",INDEX(CARTAO_COMPRAS!$E:$E,INT((ROW()-2)/20)+2))</f>
        <v>Transporte</v>
      </c>
      <c r="E222" s="0" t="n">
        <f aca="false">IF($A222="","",INDEX(CARTAO_COMPRAS!$H:$H,INT((ROW()-2)/20)+2)+MOD(ROW()-2,20))</f>
        <v>3</v>
      </c>
      <c r="F222" s="0" t="n">
        <f aca="false">IF($A222="","",INDEX(CARTAO_COMPRAS!$G:$G,INT((ROW()-2)/20)+2))</f>
        <v>3</v>
      </c>
      <c r="G222" s="5" t="n">
        <f aca="false">IF($A222="","",INDEX(CARTAO_COMPRAS!$I:$I,INT((ROW()-2)/20)+2))</f>
        <v>101.22</v>
      </c>
      <c r="H222" s="4" t="n">
        <f aca="false">IF($A222="","",EDATE(INDEX(CARTAO_COMPRAS!$J:$J,INT((ROW()-2)/20)+2),MOD(ROW()-2,20)))</f>
        <v>46157</v>
      </c>
      <c r="I222" s="4" t="n">
        <f aca="false">IF($H222="","",$H222-WEEKDAY($H222,2)+1)</f>
        <v>46153</v>
      </c>
      <c r="J222" s="4" t="n">
        <f aca="false">IF($I222="","",$I222+6)</f>
        <v>46159</v>
      </c>
      <c r="K222" s="6" t="n">
        <f aca="false">IF($H222="","",DATE(YEAR($H222),MONTH($H222),1))</f>
        <v>46143</v>
      </c>
      <c r="L222" s="0" t="str">
        <f aca="false">IF($A222="","",INDEX(CARTAO_COMPRAS!$K:$K,INT((ROW()-2)/20)+2))</f>
        <v>Pago</v>
      </c>
      <c r="M222" s="0" t="str">
        <f aca="false">IF($A222="","","Compra no cartão")</f>
        <v>Compra no cartão</v>
      </c>
    </row>
    <row r="223" customFormat="false" ht="13.5" hidden="false" customHeight="false" outlineLevel="0" collapsed="false">
      <c r="A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" s="0" t="str">
        <f aca="false">IF($A223="","",INDEX(CARTAO_COMPRAS!$C:$C,INT((ROW()-2)/20)+2))</f>
        <v/>
      </c>
      <c r="C223" s="0" t="str">
        <f aca="false">IF($A223="","",INDEX(CARTAO_COMPRAS!$D:$D,INT((ROW()-2)/20)+2))</f>
        <v/>
      </c>
      <c r="D223" s="0" t="str">
        <f aca="false">IF($A223="","",INDEX(CARTAO_COMPRAS!$E:$E,INT((ROW()-2)/20)+2))</f>
        <v/>
      </c>
      <c r="E223" s="0" t="str">
        <f aca="false">IF($A223="","",INDEX(CARTAO_COMPRAS!$H:$H,INT((ROW()-2)/20)+2)+MOD(ROW()-2,20))</f>
        <v/>
      </c>
      <c r="F223" s="0" t="str">
        <f aca="false">IF($A223="","",INDEX(CARTAO_COMPRAS!$G:$G,INT((ROW()-2)/20)+2))</f>
        <v/>
      </c>
      <c r="G223" s="5" t="str">
        <f aca="false">IF($A223="","",INDEX(CARTAO_COMPRAS!$I:$I,INT((ROW()-2)/20)+2))</f>
        <v/>
      </c>
      <c r="H223" s="4" t="str">
        <f aca="false">IF($A223="","",EDATE(INDEX(CARTAO_COMPRAS!$J:$J,INT((ROW()-2)/20)+2),MOD(ROW()-2,20)))</f>
        <v/>
      </c>
      <c r="I223" s="4" t="str">
        <f aca="false">IF($H223="","",$H223-WEEKDAY($H223,2)+1)</f>
        <v/>
      </c>
      <c r="J223" s="4" t="str">
        <f aca="false">IF($I223="","",$I223+6)</f>
        <v/>
      </c>
      <c r="K223" s="6" t="str">
        <f aca="false">IF($H223="","",DATE(YEAR($H223),MONTH($H223),1))</f>
        <v/>
      </c>
      <c r="L223" s="0" t="str">
        <f aca="false">IF($A223="","",INDEX(CARTAO_COMPRAS!$K:$K,INT((ROW()-2)/20)+2))</f>
        <v/>
      </c>
      <c r="M223" s="0" t="str">
        <f aca="false">IF($A223="","","Compra no cartão")</f>
        <v/>
      </c>
    </row>
    <row r="224" customFormat="false" ht="13.5" hidden="false" customHeight="false" outlineLevel="0" collapsed="false">
      <c r="A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" s="0" t="str">
        <f aca="false">IF($A224="","",INDEX(CARTAO_COMPRAS!$C:$C,INT((ROW()-2)/20)+2))</f>
        <v/>
      </c>
      <c r="C224" s="0" t="str">
        <f aca="false">IF($A224="","",INDEX(CARTAO_COMPRAS!$D:$D,INT((ROW()-2)/20)+2))</f>
        <v/>
      </c>
      <c r="D224" s="0" t="str">
        <f aca="false">IF($A224="","",INDEX(CARTAO_COMPRAS!$E:$E,INT((ROW()-2)/20)+2))</f>
        <v/>
      </c>
      <c r="E224" s="0" t="str">
        <f aca="false">IF($A224="","",INDEX(CARTAO_COMPRAS!$H:$H,INT((ROW()-2)/20)+2)+MOD(ROW()-2,20))</f>
        <v/>
      </c>
      <c r="F224" s="0" t="str">
        <f aca="false">IF($A224="","",INDEX(CARTAO_COMPRAS!$G:$G,INT((ROW()-2)/20)+2))</f>
        <v/>
      </c>
      <c r="G224" s="5" t="str">
        <f aca="false">IF($A224="","",INDEX(CARTAO_COMPRAS!$I:$I,INT((ROW()-2)/20)+2))</f>
        <v/>
      </c>
      <c r="H224" s="4" t="str">
        <f aca="false">IF($A224="","",EDATE(INDEX(CARTAO_COMPRAS!$J:$J,INT((ROW()-2)/20)+2),MOD(ROW()-2,20)))</f>
        <v/>
      </c>
      <c r="I224" s="4" t="str">
        <f aca="false">IF($H224="","",$H224-WEEKDAY($H224,2)+1)</f>
        <v/>
      </c>
      <c r="J224" s="4" t="str">
        <f aca="false">IF($I224="","",$I224+6)</f>
        <v/>
      </c>
      <c r="K224" s="6" t="str">
        <f aca="false">IF($H224="","",DATE(YEAR($H224),MONTH($H224),1))</f>
        <v/>
      </c>
      <c r="L224" s="0" t="str">
        <f aca="false">IF($A224="","",INDEX(CARTAO_COMPRAS!$K:$K,INT((ROW()-2)/20)+2))</f>
        <v/>
      </c>
      <c r="M224" s="0" t="str">
        <f aca="false">IF($A224="","","Compra no cartão")</f>
        <v/>
      </c>
    </row>
    <row r="225" customFormat="false" ht="13.5" hidden="false" customHeight="false" outlineLevel="0" collapsed="false">
      <c r="A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" s="0" t="str">
        <f aca="false">IF($A225="","",INDEX(CARTAO_COMPRAS!$C:$C,INT((ROW()-2)/20)+2))</f>
        <v/>
      </c>
      <c r="C225" s="0" t="str">
        <f aca="false">IF($A225="","",INDEX(CARTAO_COMPRAS!$D:$D,INT((ROW()-2)/20)+2))</f>
        <v/>
      </c>
      <c r="D225" s="0" t="str">
        <f aca="false">IF($A225="","",INDEX(CARTAO_COMPRAS!$E:$E,INT((ROW()-2)/20)+2))</f>
        <v/>
      </c>
      <c r="E225" s="0" t="str">
        <f aca="false">IF($A225="","",INDEX(CARTAO_COMPRAS!$H:$H,INT((ROW()-2)/20)+2)+MOD(ROW()-2,20))</f>
        <v/>
      </c>
      <c r="F225" s="0" t="str">
        <f aca="false">IF($A225="","",INDEX(CARTAO_COMPRAS!$G:$G,INT((ROW()-2)/20)+2))</f>
        <v/>
      </c>
      <c r="G225" s="5" t="str">
        <f aca="false">IF($A225="","",INDEX(CARTAO_COMPRAS!$I:$I,INT((ROW()-2)/20)+2))</f>
        <v/>
      </c>
      <c r="H225" s="4" t="str">
        <f aca="false">IF($A225="","",EDATE(INDEX(CARTAO_COMPRAS!$J:$J,INT((ROW()-2)/20)+2),MOD(ROW()-2,20)))</f>
        <v/>
      </c>
      <c r="I225" s="4" t="str">
        <f aca="false">IF($H225="","",$H225-WEEKDAY($H225,2)+1)</f>
        <v/>
      </c>
      <c r="J225" s="4" t="str">
        <f aca="false">IF($I225="","",$I225+6)</f>
        <v/>
      </c>
      <c r="K225" s="6" t="str">
        <f aca="false">IF($H225="","",DATE(YEAR($H225),MONTH($H225),1))</f>
        <v/>
      </c>
      <c r="L225" s="0" t="str">
        <f aca="false">IF($A225="","",INDEX(CARTAO_COMPRAS!$K:$K,INT((ROW()-2)/20)+2))</f>
        <v/>
      </c>
      <c r="M225" s="0" t="str">
        <f aca="false">IF($A225="","","Compra no cartão")</f>
        <v/>
      </c>
    </row>
    <row r="226" customFormat="false" ht="13.5" hidden="false" customHeight="false" outlineLevel="0" collapsed="false">
      <c r="A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" s="0" t="str">
        <f aca="false">IF($A226="","",INDEX(CARTAO_COMPRAS!$C:$C,INT((ROW()-2)/20)+2))</f>
        <v/>
      </c>
      <c r="C226" s="0" t="str">
        <f aca="false">IF($A226="","",INDEX(CARTAO_COMPRAS!$D:$D,INT((ROW()-2)/20)+2))</f>
        <v/>
      </c>
      <c r="D226" s="0" t="str">
        <f aca="false">IF($A226="","",INDEX(CARTAO_COMPRAS!$E:$E,INT((ROW()-2)/20)+2))</f>
        <v/>
      </c>
      <c r="E226" s="0" t="str">
        <f aca="false">IF($A226="","",INDEX(CARTAO_COMPRAS!$H:$H,INT((ROW()-2)/20)+2)+MOD(ROW()-2,20))</f>
        <v/>
      </c>
      <c r="F226" s="0" t="str">
        <f aca="false">IF($A226="","",INDEX(CARTAO_COMPRAS!$G:$G,INT((ROW()-2)/20)+2))</f>
        <v/>
      </c>
      <c r="G226" s="5" t="str">
        <f aca="false">IF($A226="","",INDEX(CARTAO_COMPRAS!$I:$I,INT((ROW()-2)/20)+2))</f>
        <v/>
      </c>
      <c r="H226" s="4" t="str">
        <f aca="false">IF($A226="","",EDATE(INDEX(CARTAO_COMPRAS!$J:$J,INT((ROW()-2)/20)+2),MOD(ROW()-2,20)))</f>
        <v/>
      </c>
      <c r="I226" s="4" t="str">
        <f aca="false">IF($H226="","",$H226-WEEKDAY($H226,2)+1)</f>
        <v/>
      </c>
      <c r="J226" s="4" t="str">
        <f aca="false">IF($I226="","",$I226+6)</f>
        <v/>
      </c>
      <c r="K226" s="6" t="str">
        <f aca="false">IF($H226="","",DATE(YEAR($H226),MONTH($H226),1))</f>
        <v/>
      </c>
      <c r="L226" s="0" t="str">
        <f aca="false">IF($A226="","",INDEX(CARTAO_COMPRAS!$K:$K,INT((ROW()-2)/20)+2))</f>
        <v/>
      </c>
      <c r="M226" s="0" t="str">
        <f aca="false">IF($A226="","","Compra no cartão")</f>
        <v/>
      </c>
    </row>
    <row r="227" customFormat="false" ht="13.5" hidden="false" customHeight="false" outlineLevel="0" collapsed="false">
      <c r="A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" s="0" t="str">
        <f aca="false">IF($A227="","",INDEX(CARTAO_COMPRAS!$C:$C,INT((ROW()-2)/20)+2))</f>
        <v/>
      </c>
      <c r="C227" s="0" t="str">
        <f aca="false">IF($A227="","",INDEX(CARTAO_COMPRAS!$D:$D,INT((ROW()-2)/20)+2))</f>
        <v/>
      </c>
      <c r="D227" s="0" t="str">
        <f aca="false">IF($A227="","",INDEX(CARTAO_COMPRAS!$E:$E,INT((ROW()-2)/20)+2))</f>
        <v/>
      </c>
      <c r="E227" s="0" t="str">
        <f aca="false">IF($A227="","",INDEX(CARTAO_COMPRAS!$H:$H,INT((ROW()-2)/20)+2)+MOD(ROW()-2,20))</f>
        <v/>
      </c>
      <c r="F227" s="0" t="str">
        <f aca="false">IF($A227="","",INDEX(CARTAO_COMPRAS!$G:$G,INT((ROW()-2)/20)+2))</f>
        <v/>
      </c>
      <c r="G227" s="5" t="str">
        <f aca="false">IF($A227="","",INDEX(CARTAO_COMPRAS!$I:$I,INT((ROW()-2)/20)+2))</f>
        <v/>
      </c>
      <c r="H227" s="4" t="str">
        <f aca="false">IF($A227="","",EDATE(INDEX(CARTAO_COMPRAS!$J:$J,INT((ROW()-2)/20)+2),MOD(ROW()-2,20)))</f>
        <v/>
      </c>
      <c r="I227" s="4" t="str">
        <f aca="false">IF($H227="","",$H227-WEEKDAY($H227,2)+1)</f>
        <v/>
      </c>
      <c r="J227" s="4" t="str">
        <f aca="false">IF($I227="","",$I227+6)</f>
        <v/>
      </c>
      <c r="K227" s="6" t="str">
        <f aca="false">IF($H227="","",DATE(YEAR($H227),MONTH($H227),1))</f>
        <v/>
      </c>
      <c r="L227" s="0" t="str">
        <f aca="false">IF($A227="","",INDEX(CARTAO_COMPRAS!$K:$K,INT((ROW()-2)/20)+2))</f>
        <v/>
      </c>
      <c r="M227" s="0" t="str">
        <f aca="false">IF($A227="","","Compra no cartão")</f>
        <v/>
      </c>
    </row>
    <row r="228" customFormat="false" ht="13.5" hidden="false" customHeight="false" outlineLevel="0" collapsed="false">
      <c r="A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" s="0" t="str">
        <f aca="false">IF($A228="","",INDEX(CARTAO_COMPRAS!$C:$C,INT((ROW()-2)/20)+2))</f>
        <v/>
      </c>
      <c r="C228" s="0" t="str">
        <f aca="false">IF($A228="","",INDEX(CARTAO_COMPRAS!$D:$D,INT((ROW()-2)/20)+2))</f>
        <v/>
      </c>
      <c r="D228" s="0" t="str">
        <f aca="false">IF($A228="","",INDEX(CARTAO_COMPRAS!$E:$E,INT((ROW()-2)/20)+2))</f>
        <v/>
      </c>
      <c r="E228" s="0" t="str">
        <f aca="false">IF($A228="","",INDEX(CARTAO_COMPRAS!$H:$H,INT((ROW()-2)/20)+2)+MOD(ROW()-2,20))</f>
        <v/>
      </c>
      <c r="F228" s="0" t="str">
        <f aca="false">IF($A228="","",INDEX(CARTAO_COMPRAS!$G:$G,INT((ROW()-2)/20)+2))</f>
        <v/>
      </c>
      <c r="G228" s="5" t="str">
        <f aca="false">IF($A228="","",INDEX(CARTAO_COMPRAS!$I:$I,INT((ROW()-2)/20)+2))</f>
        <v/>
      </c>
      <c r="H228" s="4" t="str">
        <f aca="false">IF($A228="","",EDATE(INDEX(CARTAO_COMPRAS!$J:$J,INT((ROW()-2)/20)+2),MOD(ROW()-2,20)))</f>
        <v/>
      </c>
      <c r="I228" s="4" t="str">
        <f aca="false">IF($H228="","",$H228-WEEKDAY($H228,2)+1)</f>
        <v/>
      </c>
      <c r="J228" s="4" t="str">
        <f aca="false">IF($I228="","",$I228+6)</f>
        <v/>
      </c>
      <c r="K228" s="6" t="str">
        <f aca="false">IF($H228="","",DATE(YEAR($H228),MONTH($H228),1))</f>
        <v/>
      </c>
      <c r="L228" s="0" t="str">
        <f aca="false">IF($A228="","",INDEX(CARTAO_COMPRAS!$K:$K,INT((ROW()-2)/20)+2))</f>
        <v/>
      </c>
      <c r="M228" s="0" t="str">
        <f aca="false">IF($A228="","","Compra no cartão")</f>
        <v/>
      </c>
    </row>
    <row r="229" customFormat="false" ht="13.5" hidden="false" customHeight="false" outlineLevel="0" collapsed="false">
      <c r="A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" s="0" t="str">
        <f aca="false">IF($A229="","",INDEX(CARTAO_COMPRAS!$C:$C,INT((ROW()-2)/20)+2))</f>
        <v/>
      </c>
      <c r="C229" s="0" t="str">
        <f aca="false">IF($A229="","",INDEX(CARTAO_COMPRAS!$D:$D,INT((ROW()-2)/20)+2))</f>
        <v/>
      </c>
      <c r="D229" s="0" t="str">
        <f aca="false">IF($A229="","",INDEX(CARTAO_COMPRAS!$E:$E,INT((ROW()-2)/20)+2))</f>
        <v/>
      </c>
      <c r="E229" s="0" t="str">
        <f aca="false">IF($A229="","",INDEX(CARTAO_COMPRAS!$H:$H,INT((ROW()-2)/20)+2)+MOD(ROW()-2,20))</f>
        <v/>
      </c>
      <c r="F229" s="0" t="str">
        <f aca="false">IF($A229="","",INDEX(CARTAO_COMPRAS!$G:$G,INT((ROW()-2)/20)+2))</f>
        <v/>
      </c>
      <c r="G229" s="5" t="str">
        <f aca="false">IF($A229="","",INDEX(CARTAO_COMPRAS!$I:$I,INT((ROW()-2)/20)+2))</f>
        <v/>
      </c>
      <c r="H229" s="4" t="str">
        <f aca="false">IF($A229="","",EDATE(INDEX(CARTAO_COMPRAS!$J:$J,INT((ROW()-2)/20)+2),MOD(ROW()-2,20)))</f>
        <v/>
      </c>
      <c r="I229" s="4" t="str">
        <f aca="false">IF($H229="","",$H229-WEEKDAY($H229,2)+1)</f>
        <v/>
      </c>
      <c r="J229" s="4" t="str">
        <f aca="false">IF($I229="","",$I229+6)</f>
        <v/>
      </c>
      <c r="K229" s="6" t="str">
        <f aca="false">IF($H229="","",DATE(YEAR($H229),MONTH($H229),1))</f>
        <v/>
      </c>
      <c r="L229" s="0" t="str">
        <f aca="false">IF($A229="","",INDEX(CARTAO_COMPRAS!$K:$K,INT((ROW()-2)/20)+2))</f>
        <v/>
      </c>
      <c r="M229" s="0" t="str">
        <f aca="false">IF($A229="","","Compra no cartão")</f>
        <v/>
      </c>
    </row>
    <row r="230" customFormat="false" ht="13.5" hidden="false" customHeight="false" outlineLevel="0" collapsed="false">
      <c r="A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" s="0" t="str">
        <f aca="false">IF($A230="","",INDEX(CARTAO_COMPRAS!$C:$C,INT((ROW()-2)/20)+2))</f>
        <v/>
      </c>
      <c r="C230" s="0" t="str">
        <f aca="false">IF($A230="","",INDEX(CARTAO_COMPRAS!$D:$D,INT((ROW()-2)/20)+2))</f>
        <v/>
      </c>
      <c r="D230" s="0" t="str">
        <f aca="false">IF($A230="","",INDEX(CARTAO_COMPRAS!$E:$E,INT((ROW()-2)/20)+2))</f>
        <v/>
      </c>
      <c r="E230" s="0" t="str">
        <f aca="false">IF($A230="","",INDEX(CARTAO_COMPRAS!$H:$H,INT((ROW()-2)/20)+2)+MOD(ROW()-2,20))</f>
        <v/>
      </c>
      <c r="F230" s="0" t="str">
        <f aca="false">IF($A230="","",INDEX(CARTAO_COMPRAS!$G:$G,INT((ROW()-2)/20)+2))</f>
        <v/>
      </c>
      <c r="G230" s="5" t="str">
        <f aca="false">IF($A230="","",INDEX(CARTAO_COMPRAS!$I:$I,INT((ROW()-2)/20)+2))</f>
        <v/>
      </c>
      <c r="H230" s="4" t="str">
        <f aca="false">IF($A230="","",EDATE(INDEX(CARTAO_COMPRAS!$J:$J,INT((ROW()-2)/20)+2),MOD(ROW()-2,20)))</f>
        <v/>
      </c>
      <c r="I230" s="4" t="str">
        <f aca="false">IF($H230="","",$H230-WEEKDAY($H230,2)+1)</f>
        <v/>
      </c>
      <c r="J230" s="4" t="str">
        <f aca="false">IF($I230="","",$I230+6)</f>
        <v/>
      </c>
      <c r="K230" s="6" t="str">
        <f aca="false">IF($H230="","",DATE(YEAR($H230),MONTH($H230),1))</f>
        <v/>
      </c>
      <c r="L230" s="0" t="str">
        <f aca="false">IF($A230="","",INDEX(CARTAO_COMPRAS!$K:$K,INT((ROW()-2)/20)+2))</f>
        <v/>
      </c>
      <c r="M230" s="0" t="str">
        <f aca="false">IF($A230="","","Compra no cartão")</f>
        <v/>
      </c>
    </row>
    <row r="231" customFormat="false" ht="13.5" hidden="false" customHeight="false" outlineLevel="0" collapsed="false">
      <c r="A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" s="0" t="str">
        <f aca="false">IF($A231="","",INDEX(CARTAO_COMPRAS!$C:$C,INT((ROW()-2)/20)+2))</f>
        <v/>
      </c>
      <c r="C231" s="0" t="str">
        <f aca="false">IF($A231="","",INDEX(CARTAO_COMPRAS!$D:$D,INT((ROW()-2)/20)+2))</f>
        <v/>
      </c>
      <c r="D231" s="0" t="str">
        <f aca="false">IF($A231="","",INDEX(CARTAO_COMPRAS!$E:$E,INT((ROW()-2)/20)+2))</f>
        <v/>
      </c>
      <c r="E231" s="0" t="str">
        <f aca="false">IF($A231="","",INDEX(CARTAO_COMPRAS!$H:$H,INT((ROW()-2)/20)+2)+MOD(ROW()-2,20))</f>
        <v/>
      </c>
      <c r="F231" s="0" t="str">
        <f aca="false">IF($A231="","",INDEX(CARTAO_COMPRAS!$G:$G,INT((ROW()-2)/20)+2))</f>
        <v/>
      </c>
      <c r="G231" s="5" t="str">
        <f aca="false">IF($A231="","",INDEX(CARTAO_COMPRAS!$I:$I,INT((ROW()-2)/20)+2))</f>
        <v/>
      </c>
      <c r="H231" s="4" t="str">
        <f aca="false">IF($A231="","",EDATE(INDEX(CARTAO_COMPRAS!$J:$J,INT((ROW()-2)/20)+2),MOD(ROW()-2,20)))</f>
        <v/>
      </c>
      <c r="I231" s="4" t="str">
        <f aca="false">IF($H231="","",$H231-WEEKDAY($H231,2)+1)</f>
        <v/>
      </c>
      <c r="J231" s="4" t="str">
        <f aca="false">IF($I231="","",$I231+6)</f>
        <v/>
      </c>
      <c r="K231" s="6" t="str">
        <f aca="false">IF($H231="","",DATE(YEAR($H231),MONTH($H231),1))</f>
        <v/>
      </c>
      <c r="L231" s="0" t="str">
        <f aca="false">IF($A231="","",INDEX(CARTAO_COMPRAS!$K:$K,INT((ROW()-2)/20)+2))</f>
        <v/>
      </c>
      <c r="M231" s="0" t="str">
        <f aca="false">IF($A231="","","Compra no cartão")</f>
        <v/>
      </c>
    </row>
    <row r="232" customFormat="false" ht="13.5" hidden="false" customHeight="false" outlineLevel="0" collapsed="false">
      <c r="A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" s="0" t="str">
        <f aca="false">IF($A232="","",INDEX(CARTAO_COMPRAS!$C:$C,INT((ROW()-2)/20)+2))</f>
        <v/>
      </c>
      <c r="C232" s="0" t="str">
        <f aca="false">IF($A232="","",INDEX(CARTAO_COMPRAS!$D:$D,INT((ROW()-2)/20)+2))</f>
        <v/>
      </c>
      <c r="D232" s="0" t="str">
        <f aca="false">IF($A232="","",INDEX(CARTAO_COMPRAS!$E:$E,INT((ROW()-2)/20)+2))</f>
        <v/>
      </c>
      <c r="E232" s="0" t="str">
        <f aca="false">IF($A232="","",INDEX(CARTAO_COMPRAS!$H:$H,INT((ROW()-2)/20)+2)+MOD(ROW()-2,20))</f>
        <v/>
      </c>
      <c r="F232" s="0" t="str">
        <f aca="false">IF($A232="","",INDEX(CARTAO_COMPRAS!$G:$G,INT((ROW()-2)/20)+2))</f>
        <v/>
      </c>
      <c r="G232" s="5" t="str">
        <f aca="false">IF($A232="","",INDEX(CARTAO_COMPRAS!$I:$I,INT((ROW()-2)/20)+2))</f>
        <v/>
      </c>
      <c r="H232" s="4" t="str">
        <f aca="false">IF($A232="","",EDATE(INDEX(CARTAO_COMPRAS!$J:$J,INT((ROW()-2)/20)+2),MOD(ROW()-2,20)))</f>
        <v/>
      </c>
      <c r="I232" s="4" t="str">
        <f aca="false">IF($H232="","",$H232-WEEKDAY($H232,2)+1)</f>
        <v/>
      </c>
      <c r="J232" s="4" t="str">
        <f aca="false">IF($I232="","",$I232+6)</f>
        <v/>
      </c>
      <c r="K232" s="6" t="str">
        <f aca="false">IF($H232="","",DATE(YEAR($H232),MONTH($H232),1))</f>
        <v/>
      </c>
      <c r="L232" s="0" t="str">
        <f aca="false">IF($A232="","",INDEX(CARTAO_COMPRAS!$K:$K,INT((ROW()-2)/20)+2))</f>
        <v/>
      </c>
      <c r="M232" s="0" t="str">
        <f aca="false">IF($A232="","","Compra no cartão")</f>
        <v/>
      </c>
    </row>
    <row r="233" customFormat="false" ht="13.5" hidden="false" customHeight="false" outlineLevel="0" collapsed="false">
      <c r="A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" s="0" t="str">
        <f aca="false">IF($A233="","",INDEX(CARTAO_COMPRAS!$C:$C,INT((ROW()-2)/20)+2))</f>
        <v/>
      </c>
      <c r="C233" s="0" t="str">
        <f aca="false">IF($A233="","",INDEX(CARTAO_COMPRAS!$D:$D,INT((ROW()-2)/20)+2))</f>
        <v/>
      </c>
      <c r="D233" s="0" t="str">
        <f aca="false">IF($A233="","",INDEX(CARTAO_COMPRAS!$E:$E,INT((ROW()-2)/20)+2))</f>
        <v/>
      </c>
      <c r="E233" s="0" t="str">
        <f aca="false">IF($A233="","",INDEX(CARTAO_COMPRAS!$H:$H,INT((ROW()-2)/20)+2)+MOD(ROW()-2,20))</f>
        <v/>
      </c>
      <c r="F233" s="0" t="str">
        <f aca="false">IF($A233="","",INDEX(CARTAO_COMPRAS!$G:$G,INT((ROW()-2)/20)+2))</f>
        <v/>
      </c>
      <c r="G233" s="5" t="str">
        <f aca="false">IF($A233="","",INDEX(CARTAO_COMPRAS!$I:$I,INT((ROW()-2)/20)+2))</f>
        <v/>
      </c>
      <c r="H233" s="4" t="str">
        <f aca="false">IF($A233="","",EDATE(INDEX(CARTAO_COMPRAS!$J:$J,INT((ROW()-2)/20)+2),MOD(ROW()-2,20)))</f>
        <v/>
      </c>
      <c r="I233" s="4" t="str">
        <f aca="false">IF($H233="","",$H233-WEEKDAY($H233,2)+1)</f>
        <v/>
      </c>
      <c r="J233" s="4" t="str">
        <f aca="false">IF($I233="","",$I233+6)</f>
        <v/>
      </c>
      <c r="K233" s="6" t="str">
        <f aca="false">IF($H233="","",DATE(YEAR($H233),MONTH($H233),1))</f>
        <v/>
      </c>
      <c r="L233" s="0" t="str">
        <f aca="false">IF($A233="","",INDEX(CARTAO_COMPRAS!$K:$K,INT((ROW()-2)/20)+2))</f>
        <v/>
      </c>
      <c r="M233" s="0" t="str">
        <f aca="false">IF($A233="","","Compra no cartão")</f>
        <v/>
      </c>
    </row>
    <row r="234" customFormat="false" ht="13.5" hidden="false" customHeight="false" outlineLevel="0" collapsed="false">
      <c r="A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" s="0" t="str">
        <f aca="false">IF($A234="","",INDEX(CARTAO_COMPRAS!$C:$C,INT((ROW()-2)/20)+2))</f>
        <v/>
      </c>
      <c r="C234" s="0" t="str">
        <f aca="false">IF($A234="","",INDEX(CARTAO_COMPRAS!$D:$D,INT((ROW()-2)/20)+2))</f>
        <v/>
      </c>
      <c r="D234" s="0" t="str">
        <f aca="false">IF($A234="","",INDEX(CARTAO_COMPRAS!$E:$E,INT((ROW()-2)/20)+2))</f>
        <v/>
      </c>
      <c r="E234" s="0" t="str">
        <f aca="false">IF($A234="","",INDEX(CARTAO_COMPRAS!$H:$H,INT((ROW()-2)/20)+2)+MOD(ROW()-2,20))</f>
        <v/>
      </c>
      <c r="F234" s="0" t="str">
        <f aca="false">IF($A234="","",INDEX(CARTAO_COMPRAS!$G:$G,INT((ROW()-2)/20)+2))</f>
        <v/>
      </c>
      <c r="G234" s="5" t="str">
        <f aca="false">IF($A234="","",INDEX(CARTAO_COMPRAS!$I:$I,INT((ROW()-2)/20)+2))</f>
        <v/>
      </c>
      <c r="H234" s="4" t="str">
        <f aca="false">IF($A234="","",EDATE(INDEX(CARTAO_COMPRAS!$J:$J,INT((ROW()-2)/20)+2),MOD(ROW()-2,20)))</f>
        <v/>
      </c>
      <c r="I234" s="4" t="str">
        <f aca="false">IF($H234="","",$H234-WEEKDAY($H234,2)+1)</f>
        <v/>
      </c>
      <c r="J234" s="4" t="str">
        <f aca="false">IF($I234="","",$I234+6)</f>
        <v/>
      </c>
      <c r="K234" s="6" t="str">
        <f aca="false">IF($H234="","",DATE(YEAR($H234),MONTH($H234),1))</f>
        <v/>
      </c>
      <c r="L234" s="0" t="str">
        <f aca="false">IF($A234="","",INDEX(CARTAO_COMPRAS!$K:$K,INT((ROW()-2)/20)+2))</f>
        <v/>
      </c>
      <c r="M234" s="0" t="str">
        <f aca="false">IF($A234="","","Compra no cartão")</f>
        <v/>
      </c>
    </row>
    <row r="235" customFormat="false" ht="13.5" hidden="false" customHeight="false" outlineLevel="0" collapsed="false">
      <c r="A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" s="0" t="str">
        <f aca="false">IF($A235="","",INDEX(CARTAO_COMPRAS!$C:$C,INT((ROW()-2)/20)+2))</f>
        <v/>
      </c>
      <c r="C235" s="0" t="str">
        <f aca="false">IF($A235="","",INDEX(CARTAO_COMPRAS!$D:$D,INT((ROW()-2)/20)+2))</f>
        <v/>
      </c>
      <c r="D235" s="0" t="str">
        <f aca="false">IF($A235="","",INDEX(CARTAO_COMPRAS!$E:$E,INT((ROW()-2)/20)+2))</f>
        <v/>
      </c>
      <c r="E235" s="0" t="str">
        <f aca="false">IF($A235="","",INDEX(CARTAO_COMPRAS!$H:$H,INT((ROW()-2)/20)+2)+MOD(ROW()-2,20))</f>
        <v/>
      </c>
      <c r="F235" s="0" t="str">
        <f aca="false">IF($A235="","",INDEX(CARTAO_COMPRAS!$G:$G,INT((ROW()-2)/20)+2))</f>
        <v/>
      </c>
      <c r="G235" s="5" t="str">
        <f aca="false">IF($A235="","",INDEX(CARTAO_COMPRAS!$I:$I,INT((ROW()-2)/20)+2))</f>
        <v/>
      </c>
      <c r="H235" s="4" t="str">
        <f aca="false">IF($A235="","",EDATE(INDEX(CARTAO_COMPRAS!$J:$J,INT((ROW()-2)/20)+2),MOD(ROW()-2,20)))</f>
        <v/>
      </c>
      <c r="I235" s="4" t="str">
        <f aca="false">IF($H235="","",$H235-WEEKDAY($H235,2)+1)</f>
        <v/>
      </c>
      <c r="J235" s="4" t="str">
        <f aca="false">IF($I235="","",$I235+6)</f>
        <v/>
      </c>
      <c r="K235" s="6" t="str">
        <f aca="false">IF($H235="","",DATE(YEAR($H235),MONTH($H235),1))</f>
        <v/>
      </c>
      <c r="L235" s="0" t="str">
        <f aca="false">IF($A235="","",INDEX(CARTAO_COMPRAS!$K:$K,INT((ROW()-2)/20)+2))</f>
        <v/>
      </c>
      <c r="M235" s="0" t="str">
        <f aca="false">IF($A235="","","Compra no cartão")</f>
        <v/>
      </c>
    </row>
    <row r="236" customFormat="false" ht="13.5" hidden="false" customHeight="false" outlineLevel="0" collapsed="false">
      <c r="A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" s="0" t="str">
        <f aca="false">IF($A236="","",INDEX(CARTAO_COMPRAS!$C:$C,INT((ROW()-2)/20)+2))</f>
        <v/>
      </c>
      <c r="C236" s="0" t="str">
        <f aca="false">IF($A236="","",INDEX(CARTAO_COMPRAS!$D:$D,INT((ROW()-2)/20)+2))</f>
        <v/>
      </c>
      <c r="D236" s="0" t="str">
        <f aca="false">IF($A236="","",INDEX(CARTAO_COMPRAS!$E:$E,INT((ROW()-2)/20)+2))</f>
        <v/>
      </c>
      <c r="E236" s="0" t="str">
        <f aca="false">IF($A236="","",INDEX(CARTAO_COMPRAS!$H:$H,INT((ROW()-2)/20)+2)+MOD(ROW()-2,20))</f>
        <v/>
      </c>
      <c r="F236" s="0" t="str">
        <f aca="false">IF($A236="","",INDEX(CARTAO_COMPRAS!$G:$G,INT((ROW()-2)/20)+2))</f>
        <v/>
      </c>
      <c r="G236" s="5" t="str">
        <f aca="false">IF($A236="","",INDEX(CARTAO_COMPRAS!$I:$I,INT((ROW()-2)/20)+2))</f>
        <v/>
      </c>
      <c r="H236" s="4" t="str">
        <f aca="false">IF($A236="","",EDATE(INDEX(CARTAO_COMPRAS!$J:$J,INT((ROW()-2)/20)+2),MOD(ROW()-2,20)))</f>
        <v/>
      </c>
      <c r="I236" s="4" t="str">
        <f aca="false">IF($H236="","",$H236-WEEKDAY($H236,2)+1)</f>
        <v/>
      </c>
      <c r="J236" s="4" t="str">
        <f aca="false">IF($I236="","",$I236+6)</f>
        <v/>
      </c>
      <c r="K236" s="6" t="str">
        <f aca="false">IF($H236="","",DATE(YEAR($H236),MONTH($H236),1))</f>
        <v/>
      </c>
      <c r="L236" s="0" t="str">
        <f aca="false">IF($A236="","",INDEX(CARTAO_COMPRAS!$K:$K,INT((ROW()-2)/20)+2))</f>
        <v/>
      </c>
      <c r="M236" s="0" t="str">
        <f aca="false">IF($A236="","","Compra no cartão")</f>
        <v/>
      </c>
    </row>
    <row r="237" customFormat="false" ht="13.5" hidden="false" customHeight="false" outlineLevel="0" collapsed="false">
      <c r="A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" s="0" t="str">
        <f aca="false">IF($A237="","",INDEX(CARTAO_COMPRAS!$C:$C,INT((ROW()-2)/20)+2))</f>
        <v/>
      </c>
      <c r="C237" s="0" t="str">
        <f aca="false">IF($A237="","",INDEX(CARTAO_COMPRAS!$D:$D,INT((ROW()-2)/20)+2))</f>
        <v/>
      </c>
      <c r="D237" s="0" t="str">
        <f aca="false">IF($A237="","",INDEX(CARTAO_COMPRAS!$E:$E,INT((ROW()-2)/20)+2))</f>
        <v/>
      </c>
      <c r="E237" s="0" t="str">
        <f aca="false">IF($A237="","",INDEX(CARTAO_COMPRAS!$H:$H,INT((ROW()-2)/20)+2)+MOD(ROW()-2,20))</f>
        <v/>
      </c>
      <c r="F237" s="0" t="str">
        <f aca="false">IF($A237="","",INDEX(CARTAO_COMPRAS!$G:$G,INT((ROW()-2)/20)+2))</f>
        <v/>
      </c>
      <c r="G237" s="5" t="str">
        <f aca="false">IF($A237="","",INDEX(CARTAO_COMPRAS!$I:$I,INT((ROW()-2)/20)+2))</f>
        <v/>
      </c>
      <c r="H237" s="4" t="str">
        <f aca="false">IF($A237="","",EDATE(INDEX(CARTAO_COMPRAS!$J:$J,INT((ROW()-2)/20)+2),MOD(ROW()-2,20)))</f>
        <v/>
      </c>
      <c r="I237" s="4" t="str">
        <f aca="false">IF($H237="","",$H237-WEEKDAY($H237,2)+1)</f>
        <v/>
      </c>
      <c r="J237" s="4" t="str">
        <f aca="false">IF($I237="","",$I237+6)</f>
        <v/>
      </c>
      <c r="K237" s="6" t="str">
        <f aca="false">IF($H237="","",DATE(YEAR($H237),MONTH($H237),1))</f>
        <v/>
      </c>
      <c r="L237" s="0" t="str">
        <f aca="false">IF($A237="","",INDEX(CARTAO_COMPRAS!$K:$K,INT((ROW()-2)/20)+2))</f>
        <v/>
      </c>
      <c r="M237" s="0" t="str">
        <f aca="false">IF($A237="","","Compra no cartão")</f>
        <v/>
      </c>
    </row>
    <row r="238" customFormat="false" ht="13.5" hidden="false" customHeight="false" outlineLevel="0" collapsed="false">
      <c r="A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" s="0" t="str">
        <f aca="false">IF($A238="","",INDEX(CARTAO_COMPRAS!$C:$C,INT((ROW()-2)/20)+2))</f>
        <v/>
      </c>
      <c r="C238" s="0" t="str">
        <f aca="false">IF($A238="","",INDEX(CARTAO_COMPRAS!$D:$D,INT((ROW()-2)/20)+2))</f>
        <v/>
      </c>
      <c r="D238" s="0" t="str">
        <f aca="false">IF($A238="","",INDEX(CARTAO_COMPRAS!$E:$E,INT((ROW()-2)/20)+2))</f>
        <v/>
      </c>
      <c r="E238" s="0" t="str">
        <f aca="false">IF($A238="","",INDEX(CARTAO_COMPRAS!$H:$H,INT((ROW()-2)/20)+2)+MOD(ROW()-2,20))</f>
        <v/>
      </c>
      <c r="F238" s="0" t="str">
        <f aca="false">IF($A238="","",INDEX(CARTAO_COMPRAS!$G:$G,INT((ROW()-2)/20)+2))</f>
        <v/>
      </c>
      <c r="G238" s="5" t="str">
        <f aca="false">IF($A238="","",INDEX(CARTAO_COMPRAS!$I:$I,INT((ROW()-2)/20)+2))</f>
        <v/>
      </c>
      <c r="H238" s="4" t="str">
        <f aca="false">IF($A238="","",EDATE(INDEX(CARTAO_COMPRAS!$J:$J,INT((ROW()-2)/20)+2),MOD(ROW()-2,20)))</f>
        <v/>
      </c>
      <c r="I238" s="4" t="str">
        <f aca="false">IF($H238="","",$H238-WEEKDAY($H238,2)+1)</f>
        <v/>
      </c>
      <c r="J238" s="4" t="str">
        <f aca="false">IF($I238="","",$I238+6)</f>
        <v/>
      </c>
      <c r="K238" s="6" t="str">
        <f aca="false">IF($H238="","",DATE(YEAR($H238),MONTH($H238),1))</f>
        <v/>
      </c>
      <c r="L238" s="0" t="str">
        <f aca="false">IF($A238="","",INDEX(CARTAO_COMPRAS!$K:$K,INT((ROW()-2)/20)+2))</f>
        <v/>
      </c>
      <c r="M238" s="0" t="str">
        <f aca="false">IF($A238="","","Compra no cartão")</f>
        <v/>
      </c>
    </row>
    <row r="239" customFormat="false" ht="13.5" hidden="false" customHeight="false" outlineLevel="0" collapsed="false">
      <c r="A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" s="0" t="str">
        <f aca="false">IF($A239="","",INDEX(CARTAO_COMPRAS!$C:$C,INT((ROW()-2)/20)+2))</f>
        <v/>
      </c>
      <c r="C239" s="0" t="str">
        <f aca="false">IF($A239="","",INDEX(CARTAO_COMPRAS!$D:$D,INT((ROW()-2)/20)+2))</f>
        <v/>
      </c>
      <c r="D239" s="0" t="str">
        <f aca="false">IF($A239="","",INDEX(CARTAO_COMPRAS!$E:$E,INT((ROW()-2)/20)+2))</f>
        <v/>
      </c>
      <c r="E239" s="0" t="str">
        <f aca="false">IF($A239="","",INDEX(CARTAO_COMPRAS!$H:$H,INT((ROW()-2)/20)+2)+MOD(ROW()-2,20))</f>
        <v/>
      </c>
      <c r="F239" s="0" t="str">
        <f aca="false">IF($A239="","",INDEX(CARTAO_COMPRAS!$G:$G,INT((ROW()-2)/20)+2))</f>
        <v/>
      </c>
      <c r="G239" s="5" t="str">
        <f aca="false">IF($A239="","",INDEX(CARTAO_COMPRAS!$I:$I,INT((ROW()-2)/20)+2))</f>
        <v/>
      </c>
      <c r="H239" s="4" t="str">
        <f aca="false">IF($A239="","",EDATE(INDEX(CARTAO_COMPRAS!$J:$J,INT((ROW()-2)/20)+2),MOD(ROW()-2,20)))</f>
        <v/>
      </c>
      <c r="I239" s="4" t="str">
        <f aca="false">IF($H239="","",$H239-WEEKDAY($H239,2)+1)</f>
        <v/>
      </c>
      <c r="J239" s="4" t="str">
        <f aca="false">IF($I239="","",$I239+6)</f>
        <v/>
      </c>
      <c r="K239" s="6" t="str">
        <f aca="false">IF($H239="","",DATE(YEAR($H239),MONTH($H239),1))</f>
        <v/>
      </c>
      <c r="L239" s="0" t="str">
        <f aca="false">IF($A239="","",INDEX(CARTAO_COMPRAS!$K:$K,INT((ROW()-2)/20)+2))</f>
        <v/>
      </c>
      <c r="M239" s="0" t="str">
        <f aca="false">IF($A239="","","Compra no cartão")</f>
        <v/>
      </c>
    </row>
    <row r="240" customFormat="false" ht="13.5" hidden="false" customHeight="false" outlineLevel="0" collapsed="false">
      <c r="A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0" s="0" t="str">
        <f aca="false">IF($A240="","",INDEX(CARTAO_COMPRAS!$C:$C,INT((ROW()-2)/20)+2))</f>
        <v/>
      </c>
      <c r="C240" s="0" t="str">
        <f aca="false">IF($A240="","",INDEX(CARTAO_COMPRAS!$D:$D,INT((ROW()-2)/20)+2))</f>
        <v/>
      </c>
      <c r="D240" s="0" t="str">
        <f aca="false">IF($A240="","",INDEX(CARTAO_COMPRAS!$E:$E,INT((ROW()-2)/20)+2))</f>
        <v/>
      </c>
      <c r="E240" s="0" t="str">
        <f aca="false">IF($A240="","",INDEX(CARTAO_COMPRAS!$H:$H,INT((ROW()-2)/20)+2)+MOD(ROW()-2,20))</f>
        <v/>
      </c>
      <c r="F240" s="0" t="str">
        <f aca="false">IF($A240="","",INDEX(CARTAO_COMPRAS!$G:$G,INT((ROW()-2)/20)+2))</f>
        <v/>
      </c>
      <c r="G240" s="5" t="str">
        <f aca="false">IF($A240="","",INDEX(CARTAO_COMPRAS!$I:$I,INT((ROW()-2)/20)+2))</f>
        <v/>
      </c>
      <c r="H240" s="4" t="str">
        <f aca="false">IF($A240="","",EDATE(INDEX(CARTAO_COMPRAS!$J:$J,INT((ROW()-2)/20)+2),MOD(ROW()-2,20)))</f>
        <v/>
      </c>
      <c r="I240" s="4" t="str">
        <f aca="false">IF($H240="","",$H240-WEEKDAY($H240,2)+1)</f>
        <v/>
      </c>
      <c r="J240" s="4" t="str">
        <f aca="false">IF($I240="","",$I240+6)</f>
        <v/>
      </c>
      <c r="K240" s="6" t="str">
        <f aca="false">IF($H240="","",DATE(YEAR($H240),MONTH($H240),1))</f>
        <v/>
      </c>
      <c r="L240" s="0" t="str">
        <f aca="false">IF($A240="","",INDEX(CARTAO_COMPRAS!$K:$K,INT((ROW()-2)/20)+2))</f>
        <v/>
      </c>
      <c r="M240" s="0" t="str">
        <f aca="false">IF($A240="","","Compra no cartão")</f>
        <v/>
      </c>
    </row>
    <row r="241" customFormat="false" ht="13.5" hidden="false" customHeight="false" outlineLevel="0" collapsed="false">
      <c r="A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" s="0" t="str">
        <f aca="false">IF($A241="","",INDEX(CARTAO_COMPRAS!$C:$C,INT((ROW()-2)/20)+2))</f>
        <v/>
      </c>
      <c r="C241" s="0" t="str">
        <f aca="false">IF($A241="","",INDEX(CARTAO_COMPRAS!$D:$D,INT((ROW()-2)/20)+2))</f>
        <v/>
      </c>
      <c r="D241" s="0" t="str">
        <f aca="false">IF($A241="","",INDEX(CARTAO_COMPRAS!$E:$E,INT((ROW()-2)/20)+2))</f>
        <v/>
      </c>
      <c r="E241" s="0" t="str">
        <f aca="false">IF($A241="","",INDEX(CARTAO_COMPRAS!$H:$H,INT((ROW()-2)/20)+2)+MOD(ROW()-2,20))</f>
        <v/>
      </c>
      <c r="F241" s="0" t="str">
        <f aca="false">IF($A241="","",INDEX(CARTAO_COMPRAS!$G:$G,INT((ROW()-2)/20)+2))</f>
        <v/>
      </c>
      <c r="G241" s="5" t="str">
        <f aca="false">IF($A241="","",INDEX(CARTAO_COMPRAS!$I:$I,INT((ROW()-2)/20)+2))</f>
        <v/>
      </c>
      <c r="H241" s="4" t="str">
        <f aca="false">IF($A241="","",EDATE(INDEX(CARTAO_COMPRAS!$J:$J,INT((ROW()-2)/20)+2),MOD(ROW()-2,20)))</f>
        <v/>
      </c>
      <c r="I241" s="4" t="str">
        <f aca="false">IF($H241="","",$H241-WEEKDAY($H241,2)+1)</f>
        <v/>
      </c>
      <c r="J241" s="4" t="str">
        <f aca="false">IF($I241="","",$I241+6)</f>
        <v/>
      </c>
      <c r="K241" s="6" t="str">
        <f aca="false">IF($H241="","",DATE(YEAR($H241),MONTH($H241),1))</f>
        <v/>
      </c>
      <c r="L241" s="0" t="str">
        <f aca="false">IF($A241="","",INDEX(CARTAO_COMPRAS!$K:$K,INT((ROW()-2)/20)+2))</f>
        <v/>
      </c>
      <c r="M241" s="0" t="str">
        <f aca="false">IF($A241="","","Compra no cartão")</f>
        <v/>
      </c>
    </row>
    <row r="242" customFormat="false" ht="13.5" hidden="false" customHeight="false" outlineLevel="0" collapsed="false">
      <c r="A2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</v>
      </c>
      <c r="B242" s="0" t="str">
        <f aca="false">IF($A242="","",INDEX(CARTAO_COMPRAS!$C:$C,INT((ROW()-2)/20)+2))</f>
        <v>Bradesco</v>
      </c>
      <c r="C242" s="0" t="str">
        <f aca="false">IF($A242="","",INDEX(CARTAO_COMPRAS!$D:$D,INT((ROW()-2)/20)+2))</f>
        <v>Swfit - Açougue</v>
      </c>
      <c r="D242" s="0" t="str">
        <f aca="false">IF($A242="","",INDEX(CARTAO_COMPRAS!$E:$E,INT((ROW()-2)/20)+2))</f>
        <v>Alimentação / Insumos</v>
      </c>
      <c r="E242" s="0" t="n">
        <f aca="false">IF($A242="","",INDEX(CARTAO_COMPRAS!$H:$H,INT((ROW()-2)/20)+2)+MOD(ROW()-2,20))</f>
        <v>3</v>
      </c>
      <c r="F242" s="0" t="n">
        <f aca="false">IF($A242="","",INDEX(CARTAO_COMPRAS!$G:$G,INT((ROW()-2)/20)+2))</f>
        <v>3</v>
      </c>
      <c r="G242" s="5" t="n">
        <f aca="false">IF($A242="","",INDEX(CARTAO_COMPRAS!$I:$I,INT((ROW()-2)/20)+2))</f>
        <v>329.69</v>
      </c>
      <c r="H242" s="4" t="n">
        <f aca="false">IF($A242="","",EDATE(INDEX(CARTAO_COMPRAS!$J:$J,INT((ROW()-2)/20)+2),MOD(ROW()-2,20)))</f>
        <v>46157</v>
      </c>
      <c r="I242" s="4" t="n">
        <f aca="false">IF($H242="","",$H242-WEEKDAY($H242,2)+1)</f>
        <v>46153</v>
      </c>
      <c r="J242" s="4" t="n">
        <f aca="false">IF($I242="","",$I242+6)</f>
        <v>46159</v>
      </c>
      <c r="K242" s="6" t="n">
        <f aca="false">IF($H242="","",DATE(YEAR($H242),MONTH($H242),1))</f>
        <v>46143</v>
      </c>
      <c r="L242" s="0" t="str">
        <f aca="false">IF($A242="","",INDEX(CARTAO_COMPRAS!$K:$K,INT((ROW()-2)/20)+2))</f>
        <v>Pago</v>
      </c>
      <c r="M242" s="0" t="str">
        <f aca="false">IF($A242="","","Compra no cartão")</f>
        <v>Compra no cartão</v>
      </c>
    </row>
    <row r="243" customFormat="false" ht="13.5" hidden="false" customHeight="false" outlineLevel="0" collapsed="false">
      <c r="A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" s="0" t="str">
        <f aca="false">IF($A243="","",INDEX(CARTAO_COMPRAS!$C:$C,INT((ROW()-2)/20)+2))</f>
        <v/>
      </c>
      <c r="C243" s="0" t="str">
        <f aca="false">IF($A243="","",INDEX(CARTAO_COMPRAS!$D:$D,INT((ROW()-2)/20)+2))</f>
        <v/>
      </c>
      <c r="D243" s="0" t="str">
        <f aca="false">IF($A243="","",INDEX(CARTAO_COMPRAS!$E:$E,INT((ROW()-2)/20)+2))</f>
        <v/>
      </c>
      <c r="E243" s="0" t="str">
        <f aca="false">IF($A243="","",INDEX(CARTAO_COMPRAS!$H:$H,INT((ROW()-2)/20)+2)+MOD(ROW()-2,20))</f>
        <v/>
      </c>
      <c r="F243" s="0" t="str">
        <f aca="false">IF($A243="","",INDEX(CARTAO_COMPRAS!$G:$G,INT((ROW()-2)/20)+2))</f>
        <v/>
      </c>
      <c r="G243" s="5" t="str">
        <f aca="false">IF($A243="","",INDEX(CARTAO_COMPRAS!$I:$I,INT((ROW()-2)/20)+2))</f>
        <v/>
      </c>
      <c r="H243" s="4" t="str">
        <f aca="false">IF($A243="","",EDATE(INDEX(CARTAO_COMPRAS!$J:$J,INT((ROW()-2)/20)+2),MOD(ROW()-2,20)))</f>
        <v/>
      </c>
      <c r="I243" s="4" t="str">
        <f aca="false">IF($H243="","",$H243-WEEKDAY($H243,2)+1)</f>
        <v/>
      </c>
      <c r="J243" s="4" t="str">
        <f aca="false">IF($I243="","",$I243+6)</f>
        <v/>
      </c>
      <c r="K243" s="6" t="str">
        <f aca="false">IF($H243="","",DATE(YEAR($H243),MONTH($H243),1))</f>
        <v/>
      </c>
      <c r="L243" s="0" t="str">
        <f aca="false">IF($A243="","",INDEX(CARTAO_COMPRAS!$K:$K,INT((ROW()-2)/20)+2))</f>
        <v/>
      </c>
      <c r="M243" s="0" t="str">
        <f aca="false">IF($A243="","","Compra no cartão")</f>
        <v/>
      </c>
    </row>
    <row r="244" customFormat="false" ht="13.5" hidden="false" customHeight="false" outlineLevel="0" collapsed="false">
      <c r="A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4" s="0" t="str">
        <f aca="false">IF($A244="","",INDEX(CARTAO_COMPRAS!$C:$C,INT((ROW()-2)/20)+2))</f>
        <v/>
      </c>
      <c r="C244" s="0" t="str">
        <f aca="false">IF($A244="","",INDEX(CARTAO_COMPRAS!$D:$D,INT((ROW()-2)/20)+2))</f>
        <v/>
      </c>
      <c r="D244" s="0" t="str">
        <f aca="false">IF($A244="","",INDEX(CARTAO_COMPRAS!$E:$E,INT((ROW()-2)/20)+2))</f>
        <v/>
      </c>
      <c r="E244" s="0" t="str">
        <f aca="false">IF($A244="","",INDEX(CARTAO_COMPRAS!$H:$H,INT((ROW()-2)/20)+2)+MOD(ROW()-2,20))</f>
        <v/>
      </c>
      <c r="F244" s="0" t="str">
        <f aca="false">IF($A244="","",INDEX(CARTAO_COMPRAS!$G:$G,INT((ROW()-2)/20)+2))</f>
        <v/>
      </c>
      <c r="G244" s="5" t="str">
        <f aca="false">IF($A244="","",INDEX(CARTAO_COMPRAS!$I:$I,INT((ROW()-2)/20)+2))</f>
        <v/>
      </c>
      <c r="H244" s="4" t="str">
        <f aca="false">IF($A244="","",EDATE(INDEX(CARTAO_COMPRAS!$J:$J,INT((ROW()-2)/20)+2),MOD(ROW()-2,20)))</f>
        <v/>
      </c>
      <c r="I244" s="4" t="str">
        <f aca="false">IF($H244="","",$H244-WEEKDAY($H244,2)+1)</f>
        <v/>
      </c>
      <c r="J244" s="4" t="str">
        <f aca="false">IF($I244="","",$I244+6)</f>
        <v/>
      </c>
      <c r="K244" s="6" t="str">
        <f aca="false">IF($H244="","",DATE(YEAR($H244),MONTH($H244),1))</f>
        <v/>
      </c>
      <c r="L244" s="0" t="str">
        <f aca="false">IF($A244="","",INDEX(CARTAO_COMPRAS!$K:$K,INT((ROW()-2)/20)+2))</f>
        <v/>
      </c>
      <c r="M244" s="0" t="str">
        <f aca="false">IF($A244="","","Compra no cartão")</f>
        <v/>
      </c>
    </row>
    <row r="245" customFormat="false" ht="13.5" hidden="false" customHeight="false" outlineLevel="0" collapsed="false">
      <c r="A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" s="0" t="str">
        <f aca="false">IF($A245="","",INDEX(CARTAO_COMPRAS!$C:$C,INT((ROW()-2)/20)+2))</f>
        <v/>
      </c>
      <c r="C245" s="0" t="str">
        <f aca="false">IF($A245="","",INDEX(CARTAO_COMPRAS!$D:$D,INT((ROW()-2)/20)+2))</f>
        <v/>
      </c>
      <c r="D245" s="0" t="str">
        <f aca="false">IF($A245="","",INDEX(CARTAO_COMPRAS!$E:$E,INT((ROW()-2)/20)+2))</f>
        <v/>
      </c>
      <c r="E245" s="0" t="str">
        <f aca="false">IF($A245="","",INDEX(CARTAO_COMPRAS!$H:$H,INT((ROW()-2)/20)+2)+MOD(ROW()-2,20))</f>
        <v/>
      </c>
      <c r="F245" s="0" t="str">
        <f aca="false">IF($A245="","",INDEX(CARTAO_COMPRAS!$G:$G,INT((ROW()-2)/20)+2))</f>
        <v/>
      </c>
      <c r="G245" s="5" t="str">
        <f aca="false">IF($A245="","",INDEX(CARTAO_COMPRAS!$I:$I,INT((ROW()-2)/20)+2))</f>
        <v/>
      </c>
      <c r="H245" s="4" t="str">
        <f aca="false">IF($A245="","",EDATE(INDEX(CARTAO_COMPRAS!$J:$J,INT((ROW()-2)/20)+2),MOD(ROW()-2,20)))</f>
        <v/>
      </c>
      <c r="I245" s="4" t="str">
        <f aca="false">IF($H245="","",$H245-WEEKDAY($H245,2)+1)</f>
        <v/>
      </c>
      <c r="J245" s="4" t="str">
        <f aca="false">IF($I245="","",$I245+6)</f>
        <v/>
      </c>
      <c r="K245" s="6" t="str">
        <f aca="false">IF($H245="","",DATE(YEAR($H245),MONTH($H245),1))</f>
        <v/>
      </c>
      <c r="L245" s="0" t="str">
        <f aca="false">IF($A245="","",INDEX(CARTAO_COMPRAS!$K:$K,INT((ROW()-2)/20)+2))</f>
        <v/>
      </c>
      <c r="M245" s="0" t="str">
        <f aca="false">IF($A245="","","Compra no cartão")</f>
        <v/>
      </c>
    </row>
    <row r="246" customFormat="false" ht="13.5" hidden="false" customHeight="false" outlineLevel="0" collapsed="false">
      <c r="A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" s="0" t="str">
        <f aca="false">IF($A246="","",INDEX(CARTAO_COMPRAS!$C:$C,INT((ROW()-2)/20)+2))</f>
        <v/>
      </c>
      <c r="C246" s="0" t="str">
        <f aca="false">IF($A246="","",INDEX(CARTAO_COMPRAS!$D:$D,INT((ROW()-2)/20)+2))</f>
        <v/>
      </c>
      <c r="D246" s="0" t="str">
        <f aca="false">IF($A246="","",INDEX(CARTAO_COMPRAS!$E:$E,INT((ROW()-2)/20)+2))</f>
        <v/>
      </c>
      <c r="E246" s="0" t="str">
        <f aca="false">IF($A246="","",INDEX(CARTAO_COMPRAS!$H:$H,INT((ROW()-2)/20)+2)+MOD(ROW()-2,20))</f>
        <v/>
      </c>
      <c r="F246" s="0" t="str">
        <f aca="false">IF($A246="","",INDEX(CARTAO_COMPRAS!$G:$G,INT((ROW()-2)/20)+2))</f>
        <v/>
      </c>
      <c r="G246" s="5" t="str">
        <f aca="false">IF($A246="","",INDEX(CARTAO_COMPRAS!$I:$I,INT((ROW()-2)/20)+2))</f>
        <v/>
      </c>
      <c r="H246" s="4" t="str">
        <f aca="false">IF($A246="","",EDATE(INDEX(CARTAO_COMPRAS!$J:$J,INT((ROW()-2)/20)+2),MOD(ROW()-2,20)))</f>
        <v/>
      </c>
      <c r="I246" s="4" t="str">
        <f aca="false">IF($H246="","",$H246-WEEKDAY($H246,2)+1)</f>
        <v/>
      </c>
      <c r="J246" s="4" t="str">
        <f aca="false">IF($I246="","",$I246+6)</f>
        <v/>
      </c>
      <c r="K246" s="6" t="str">
        <f aca="false">IF($H246="","",DATE(YEAR($H246),MONTH($H246),1))</f>
        <v/>
      </c>
      <c r="L246" s="0" t="str">
        <f aca="false">IF($A246="","",INDEX(CARTAO_COMPRAS!$K:$K,INT((ROW()-2)/20)+2))</f>
        <v/>
      </c>
      <c r="M246" s="0" t="str">
        <f aca="false">IF($A246="","","Compra no cartão")</f>
        <v/>
      </c>
    </row>
    <row r="247" customFormat="false" ht="13.5" hidden="false" customHeight="false" outlineLevel="0" collapsed="false">
      <c r="A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" s="0" t="str">
        <f aca="false">IF($A247="","",INDEX(CARTAO_COMPRAS!$C:$C,INT((ROW()-2)/20)+2))</f>
        <v/>
      </c>
      <c r="C247" s="0" t="str">
        <f aca="false">IF($A247="","",INDEX(CARTAO_COMPRAS!$D:$D,INT((ROW()-2)/20)+2))</f>
        <v/>
      </c>
      <c r="D247" s="0" t="str">
        <f aca="false">IF($A247="","",INDEX(CARTAO_COMPRAS!$E:$E,INT((ROW()-2)/20)+2))</f>
        <v/>
      </c>
      <c r="E247" s="0" t="str">
        <f aca="false">IF($A247="","",INDEX(CARTAO_COMPRAS!$H:$H,INT((ROW()-2)/20)+2)+MOD(ROW()-2,20))</f>
        <v/>
      </c>
      <c r="F247" s="0" t="str">
        <f aca="false">IF($A247="","",INDEX(CARTAO_COMPRAS!$G:$G,INT((ROW()-2)/20)+2))</f>
        <v/>
      </c>
      <c r="G247" s="5" t="str">
        <f aca="false">IF($A247="","",INDEX(CARTAO_COMPRAS!$I:$I,INT((ROW()-2)/20)+2))</f>
        <v/>
      </c>
      <c r="H247" s="4" t="str">
        <f aca="false">IF($A247="","",EDATE(INDEX(CARTAO_COMPRAS!$J:$J,INT((ROW()-2)/20)+2),MOD(ROW()-2,20)))</f>
        <v/>
      </c>
      <c r="I247" s="4" t="str">
        <f aca="false">IF($H247="","",$H247-WEEKDAY($H247,2)+1)</f>
        <v/>
      </c>
      <c r="J247" s="4" t="str">
        <f aca="false">IF($I247="","",$I247+6)</f>
        <v/>
      </c>
      <c r="K247" s="6" t="str">
        <f aca="false">IF($H247="","",DATE(YEAR($H247),MONTH($H247),1))</f>
        <v/>
      </c>
      <c r="L247" s="0" t="str">
        <f aca="false">IF($A247="","",INDEX(CARTAO_COMPRAS!$K:$K,INT((ROW()-2)/20)+2))</f>
        <v/>
      </c>
      <c r="M247" s="0" t="str">
        <f aca="false">IF($A247="","","Compra no cartão")</f>
        <v/>
      </c>
    </row>
    <row r="248" customFormat="false" ht="13.5" hidden="false" customHeight="false" outlineLevel="0" collapsed="false">
      <c r="A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" s="0" t="str">
        <f aca="false">IF($A248="","",INDEX(CARTAO_COMPRAS!$C:$C,INT((ROW()-2)/20)+2))</f>
        <v/>
      </c>
      <c r="C248" s="0" t="str">
        <f aca="false">IF($A248="","",INDEX(CARTAO_COMPRAS!$D:$D,INT((ROW()-2)/20)+2))</f>
        <v/>
      </c>
      <c r="D248" s="0" t="str">
        <f aca="false">IF($A248="","",INDEX(CARTAO_COMPRAS!$E:$E,INT((ROW()-2)/20)+2))</f>
        <v/>
      </c>
      <c r="E248" s="0" t="str">
        <f aca="false">IF($A248="","",INDEX(CARTAO_COMPRAS!$H:$H,INT((ROW()-2)/20)+2)+MOD(ROW()-2,20))</f>
        <v/>
      </c>
      <c r="F248" s="0" t="str">
        <f aca="false">IF($A248="","",INDEX(CARTAO_COMPRAS!$G:$G,INT((ROW()-2)/20)+2))</f>
        <v/>
      </c>
      <c r="G248" s="5" t="str">
        <f aca="false">IF($A248="","",INDEX(CARTAO_COMPRAS!$I:$I,INT((ROW()-2)/20)+2))</f>
        <v/>
      </c>
      <c r="H248" s="4" t="str">
        <f aca="false">IF($A248="","",EDATE(INDEX(CARTAO_COMPRAS!$J:$J,INT((ROW()-2)/20)+2),MOD(ROW()-2,20)))</f>
        <v/>
      </c>
      <c r="I248" s="4" t="str">
        <f aca="false">IF($H248="","",$H248-WEEKDAY($H248,2)+1)</f>
        <v/>
      </c>
      <c r="J248" s="4" t="str">
        <f aca="false">IF($I248="","",$I248+6)</f>
        <v/>
      </c>
      <c r="K248" s="6" t="str">
        <f aca="false">IF($H248="","",DATE(YEAR($H248),MONTH($H248),1))</f>
        <v/>
      </c>
      <c r="L248" s="0" t="str">
        <f aca="false">IF($A248="","",INDEX(CARTAO_COMPRAS!$K:$K,INT((ROW()-2)/20)+2))</f>
        <v/>
      </c>
      <c r="M248" s="0" t="str">
        <f aca="false">IF($A248="","","Compra no cartão")</f>
        <v/>
      </c>
    </row>
    <row r="249" customFormat="false" ht="13.5" hidden="false" customHeight="false" outlineLevel="0" collapsed="false">
      <c r="A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" s="0" t="str">
        <f aca="false">IF($A249="","",INDEX(CARTAO_COMPRAS!$C:$C,INT((ROW()-2)/20)+2))</f>
        <v/>
      </c>
      <c r="C249" s="0" t="str">
        <f aca="false">IF($A249="","",INDEX(CARTAO_COMPRAS!$D:$D,INT((ROW()-2)/20)+2))</f>
        <v/>
      </c>
      <c r="D249" s="0" t="str">
        <f aca="false">IF($A249="","",INDEX(CARTAO_COMPRAS!$E:$E,INT((ROW()-2)/20)+2))</f>
        <v/>
      </c>
      <c r="E249" s="0" t="str">
        <f aca="false">IF($A249="","",INDEX(CARTAO_COMPRAS!$H:$H,INT((ROW()-2)/20)+2)+MOD(ROW()-2,20))</f>
        <v/>
      </c>
      <c r="F249" s="0" t="str">
        <f aca="false">IF($A249="","",INDEX(CARTAO_COMPRAS!$G:$G,INT((ROW()-2)/20)+2))</f>
        <v/>
      </c>
      <c r="G249" s="5" t="str">
        <f aca="false">IF($A249="","",INDEX(CARTAO_COMPRAS!$I:$I,INT((ROW()-2)/20)+2))</f>
        <v/>
      </c>
      <c r="H249" s="4" t="str">
        <f aca="false">IF($A249="","",EDATE(INDEX(CARTAO_COMPRAS!$J:$J,INT((ROW()-2)/20)+2),MOD(ROW()-2,20)))</f>
        <v/>
      </c>
      <c r="I249" s="4" t="str">
        <f aca="false">IF($H249="","",$H249-WEEKDAY($H249,2)+1)</f>
        <v/>
      </c>
      <c r="J249" s="4" t="str">
        <f aca="false">IF($I249="","",$I249+6)</f>
        <v/>
      </c>
      <c r="K249" s="6" t="str">
        <f aca="false">IF($H249="","",DATE(YEAR($H249),MONTH($H249),1))</f>
        <v/>
      </c>
      <c r="L249" s="0" t="str">
        <f aca="false">IF($A249="","",INDEX(CARTAO_COMPRAS!$K:$K,INT((ROW()-2)/20)+2))</f>
        <v/>
      </c>
      <c r="M249" s="0" t="str">
        <f aca="false">IF($A249="","","Compra no cartão")</f>
        <v/>
      </c>
    </row>
    <row r="250" customFormat="false" ht="13.5" hidden="false" customHeight="false" outlineLevel="0" collapsed="false">
      <c r="A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" s="0" t="str">
        <f aca="false">IF($A250="","",INDEX(CARTAO_COMPRAS!$C:$C,INT((ROW()-2)/20)+2))</f>
        <v/>
      </c>
      <c r="C250" s="0" t="str">
        <f aca="false">IF($A250="","",INDEX(CARTAO_COMPRAS!$D:$D,INT((ROW()-2)/20)+2))</f>
        <v/>
      </c>
      <c r="D250" s="0" t="str">
        <f aca="false">IF($A250="","",INDEX(CARTAO_COMPRAS!$E:$E,INT((ROW()-2)/20)+2))</f>
        <v/>
      </c>
      <c r="E250" s="0" t="str">
        <f aca="false">IF($A250="","",INDEX(CARTAO_COMPRAS!$H:$H,INT((ROW()-2)/20)+2)+MOD(ROW()-2,20))</f>
        <v/>
      </c>
      <c r="F250" s="0" t="str">
        <f aca="false">IF($A250="","",INDEX(CARTAO_COMPRAS!$G:$G,INT((ROW()-2)/20)+2))</f>
        <v/>
      </c>
      <c r="G250" s="5" t="str">
        <f aca="false">IF($A250="","",INDEX(CARTAO_COMPRAS!$I:$I,INT((ROW()-2)/20)+2))</f>
        <v/>
      </c>
      <c r="H250" s="4" t="str">
        <f aca="false">IF($A250="","",EDATE(INDEX(CARTAO_COMPRAS!$J:$J,INT((ROW()-2)/20)+2),MOD(ROW()-2,20)))</f>
        <v/>
      </c>
      <c r="I250" s="4" t="str">
        <f aca="false">IF($H250="","",$H250-WEEKDAY($H250,2)+1)</f>
        <v/>
      </c>
      <c r="J250" s="4" t="str">
        <f aca="false">IF($I250="","",$I250+6)</f>
        <v/>
      </c>
      <c r="K250" s="6" t="str">
        <f aca="false">IF($H250="","",DATE(YEAR($H250),MONTH($H250),1))</f>
        <v/>
      </c>
      <c r="L250" s="0" t="str">
        <f aca="false">IF($A250="","",INDEX(CARTAO_COMPRAS!$K:$K,INT((ROW()-2)/20)+2))</f>
        <v/>
      </c>
      <c r="M250" s="0" t="str">
        <f aca="false">IF($A250="","","Compra no cartão")</f>
        <v/>
      </c>
    </row>
    <row r="251" customFormat="false" ht="13.5" hidden="false" customHeight="false" outlineLevel="0" collapsed="false">
      <c r="A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" s="0" t="str">
        <f aca="false">IF($A251="","",INDEX(CARTAO_COMPRAS!$C:$C,INT((ROW()-2)/20)+2))</f>
        <v/>
      </c>
      <c r="C251" s="0" t="str">
        <f aca="false">IF($A251="","",INDEX(CARTAO_COMPRAS!$D:$D,INT((ROW()-2)/20)+2))</f>
        <v/>
      </c>
      <c r="D251" s="0" t="str">
        <f aca="false">IF($A251="","",INDEX(CARTAO_COMPRAS!$E:$E,INT((ROW()-2)/20)+2))</f>
        <v/>
      </c>
      <c r="E251" s="0" t="str">
        <f aca="false">IF($A251="","",INDEX(CARTAO_COMPRAS!$H:$H,INT((ROW()-2)/20)+2)+MOD(ROW()-2,20))</f>
        <v/>
      </c>
      <c r="F251" s="0" t="str">
        <f aca="false">IF($A251="","",INDEX(CARTAO_COMPRAS!$G:$G,INT((ROW()-2)/20)+2))</f>
        <v/>
      </c>
      <c r="G251" s="5" t="str">
        <f aca="false">IF($A251="","",INDEX(CARTAO_COMPRAS!$I:$I,INT((ROW()-2)/20)+2))</f>
        <v/>
      </c>
      <c r="H251" s="4" t="str">
        <f aca="false">IF($A251="","",EDATE(INDEX(CARTAO_COMPRAS!$J:$J,INT((ROW()-2)/20)+2),MOD(ROW()-2,20)))</f>
        <v/>
      </c>
      <c r="I251" s="4" t="str">
        <f aca="false">IF($H251="","",$H251-WEEKDAY($H251,2)+1)</f>
        <v/>
      </c>
      <c r="J251" s="4" t="str">
        <f aca="false">IF($I251="","",$I251+6)</f>
        <v/>
      </c>
      <c r="K251" s="6" t="str">
        <f aca="false">IF($H251="","",DATE(YEAR($H251),MONTH($H251),1))</f>
        <v/>
      </c>
      <c r="L251" s="0" t="str">
        <f aca="false">IF($A251="","",INDEX(CARTAO_COMPRAS!$K:$K,INT((ROW()-2)/20)+2))</f>
        <v/>
      </c>
      <c r="M251" s="0" t="str">
        <f aca="false">IF($A251="","","Compra no cartão")</f>
        <v/>
      </c>
    </row>
    <row r="252" customFormat="false" ht="13.5" hidden="false" customHeight="false" outlineLevel="0" collapsed="false">
      <c r="A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" s="0" t="str">
        <f aca="false">IF($A252="","",INDEX(CARTAO_COMPRAS!$C:$C,INT((ROW()-2)/20)+2))</f>
        <v/>
      </c>
      <c r="C252" s="0" t="str">
        <f aca="false">IF($A252="","",INDEX(CARTAO_COMPRAS!$D:$D,INT((ROW()-2)/20)+2))</f>
        <v/>
      </c>
      <c r="D252" s="0" t="str">
        <f aca="false">IF($A252="","",INDEX(CARTAO_COMPRAS!$E:$E,INT((ROW()-2)/20)+2))</f>
        <v/>
      </c>
      <c r="E252" s="0" t="str">
        <f aca="false">IF($A252="","",INDEX(CARTAO_COMPRAS!$H:$H,INT((ROW()-2)/20)+2)+MOD(ROW()-2,20))</f>
        <v/>
      </c>
      <c r="F252" s="0" t="str">
        <f aca="false">IF($A252="","",INDEX(CARTAO_COMPRAS!$G:$G,INT((ROW()-2)/20)+2))</f>
        <v/>
      </c>
      <c r="G252" s="5" t="str">
        <f aca="false">IF($A252="","",INDEX(CARTAO_COMPRAS!$I:$I,INT((ROW()-2)/20)+2))</f>
        <v/>
      </c>
      <c r="H252" s="4" t="str">
        <f aca="false">IF($A252="","",EDATE(INDEX(CARTAO_COMPRAS!$J:$J,INT((ROW()-2)/20)+2),MOD(ROW()-2,20)))</f>
        <v/>
      </c>
      <c r="I252" s="4" t="str">
        <f aca="false">IF($H252="","",$H252-WEEKDAY($H252,2)+1)</f>
        <v/>
      </c>
      <c r="J252" s="4" t="str">
        <f aca="false">IF($I252="","",$I252+6)</f>
        <v/>
      </c>
      <c r="K252" s="6" t="str">
        <f aca="false">IF($H252="","",DATE(YEAR($H252),MONTH($H252),1))</f>
        <v/>
      </c>
      <c r="L252" s="0" t="str">
        <f aca="false">IF($A252="","",INDEX(CARTAO_COMPRAS!$K:$K,INT((ROW()-2)/20)+2))</f>
        <v/>
      </c>
      <c r="M252" s="0" t="str">
        <f aca="false">IF($A252="","","Compra no cartão")</f>
        <v/>
      </c>
    </row>
    <row r="253" customFormat="false" ht="13.5" hidden="false" customHeight="false" outlineLevel="0" collapsed="false">
      <c r="A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" s="0" t="str">
        <f aca="false">IF($A253="","",INDEX(CARTAO_COMPRAS!$C:$C,INT((ROW()-2)/20)+2))</f>
        <v/>
      </c>
      <c r="C253" s="0" t="str">
        <f aca="false">IF($A253="","",INDEX(CARTAO_COMPRAS!$D:$D,INT((ROW()-2)/20)+2))</f>
        <v/>
      </c>
      <c r="D253" s="0" t="str">
        <f aca="false">IF($A253="","",INDEX(CARTAO_COMPRAS!$E:$E,INT((ROW()-2)/20)+2))</f>
        <v/>
      </c>
      <c r="E253" s="0" t="str">
        <f aca="false">IF($A253="","",INDEX(CARTAO_COMPRAS!$H:$H,INT((ROW()-2)/20)+2)+MOD(ROW()-2,20))</f>
        <v/>
      </c>
      <c r="F253" s="0" t="str">
        <f aca="false">IF($A253="","",INDEX(CARTAO_COMPRAS!$G:$G,INT((ROW()-2)/20)+2))</f>
        <v/>
      </c>
      <c r="G253" s="5" t="str">
        <f aca="false">IF($A253="","",INDEX(CARTAO_COMPRAS!$I:$I,INT((ROW()-2)/20)+2))</f>
        <v/>
      </c>
      <c r="H253" s="4" t="str">
        <f aca="false">IF($A253="","",EDATE(INDEX(CARTAO_COMPRAS!$J:$J,INT((ROW()-2)/20)+2),MOD(ROW()-2,20)))</f>
        <v/>
      </c>
      <c r="I253" s="4" t="str">
        <f aca="false">IF($H253="","",$H253-WEEKDAY($H253,2)+1)</f>
        <v/>
      </c>
      <c r="J253" s="4" t="str">
        <f aca="false">IF($I253="","",$I253+6)</f>
        <v/>
      </c>
      <c r="K253" s="6" t="str">
        <f aca="false">IF($H253="","",DATE(YEAR($H253),MONTH($H253),1))</f>
        <v/>
      </c>
      <c r="L253" s="0" t="str">
        <f aca="false">IF($A253="","",INDEX(CARTAO_COMPRAS!$K:$K,INT((ROW()-2)/20)+2))</f>
        <v/>
      </c>
      <c r="M253" s="0" t="str">
        <f aca="false">IF($A253="","","Compra no cartão")</f>
        <v/>
      </c>
    </row>
    <row r="254" customFormat="false" ht="13.5" hidden="false" customHeight="false" outlineLevel="0" collapsed="false">
      <c r="A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4" s="0" t="str">
        <f aca="false">IF($A254="","",INDEX(CARTAO_COMPRAS!$C:$C,INT((ROW()-2)/20)+2))</f>
        <v/>
      </c>
      <c r="C254" s="0" t="str">
        <f aca="false">IF($A254="","",INDEX(CARTAO_COMPRAS!$D:$D,INT((ROW()-2)/20)+2))</f>
        <v/>
      </c>
      <c r="D254" s="0" t="str">
        <f aca="false">IF($A254="","",INDEX(CARTAO_COMPRAS!$E:$E,INT((ROW()-2)/20)+2))</f>
        <v/>
      </c>
      <c r="E254" s="0" t="str">
        <f aca="false">IF($A254="","",INDEX(CARTAO_COMPRAS!$H:$H,INT((ROW()-2)/20)+2)+MOD(ROW()-2,20))</f>
        <v/>
      </c>
      <c r="F254" s="0" t="str">
        <f aca="false">IF($A254="","",INDEX(CARTAO_COMPRAS!$G:$G,INT((ROW()-2)/20)+2))</f>
        <v/>
      </c>
      <c r="G254" s="5" t="str">
        <f aca="false">IF($A254="","",INDEX(CARTAO_COMPRAS!$I:$I,INT((ROW()-2)/20)+2))</f>
        <v/>
      </c>
      <c r="H254" s="4" t="str">
        <f aca="false">IF($A254="","",EDATE(INDEX(CARTAO_COMPRAS!$J:$J,INT((ROW()-2)/20)+2),MOD(ROW()-2,20)))</f>
        <v/>
      </c>
      <c r="I254" s="4" t="str">
        <f aca="false">IF($H254="","",$H254-WEEKDAY($H254,2)+1)</f>
        <v/>
      </c>
      <c r="J254" s="4" t="str">
        <f aca="false">IF($I254="","",$I254+6)</f>
        <v/>
      </c>
      <c r="K254" s="6" t="str">
        <f aca="false">IF($H254="","",DATE(YEAR($H254),MONTH($H254),1))</f>
        <v/>
      </c>
      <c r="L254" s="0" t="str">
        <f aca="false">IF($A254="","",INDEX(CARTAO_COMPRAS!$K:$K,INT((ROW()-2)/20)+2))</f>
        <v/>
      </c>
      <c r="M254" s="0" t="str">
        <f aca="false">IF($A254="","","Compra no cartão")</f>
        <v/>
      </c>
    </row>
    <row r="255" customFormat="false" ht="13.5" hidden="false" customHeight="false" outlineLevel="0" collapsed="false">
      <c r="A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" s="0" t="str">
        <f aca="false">IF($A255="","",INDEX(CARTAO_COMPRAS!$C:$C,INT((ROW()-2)/20)+2))</f>
        <v/>
      </c>
      <c r="C255" s="0" t="str">
        <f aca="false">IF($A255="","",INDEX(CARTAO_COMPRAS!$D:$D,INT((ROW()-2)/20)+2))</f>
        <v/>
      </c>
      <c r="D255" s="0" t="str">
        <f aca="false">IF($A255="","",INDEX(CARTAO_COMPRAS!$E:$E,INT((ROW()-2)/20)+2))</f>
        <v/>
      </c>
      <c r="E255" s="0" t="str">
        <f aca="false">IF($A255="","",INDEX(CARTAO_COMPRAS!$H:$H,INT((ROW()-2)/20)+2)+MOD(ROW()-2,20))</f>
        <v/>
      </c>
      <c r="F255" s="0" t="str">
        <f aca="false">IF($A255="","",INDEX(CARTAO_COMPRAS!$G:$G,INT((ROW()-2)/20)+2))</f>
        <v/>
      </c>
      <c r="G255" s="5" t="str">
        <f aca="false">IF($A255="","",INDEX(CARTAO_COMPRAS!$I:$I,INT((ROW()-2)/20)+2))</f>
        <v/>
      </c>
      <c r="H255" s="4" t="str">
        <f aca="false">IF($A255="","",EDATE(INDEX(CARTAO_COMPRAS!$J:$J,INT((ROW()-2)/20)+2),MOD(ROW()-2,20)))</f>
        <v/>
      </c>
      <c r="I255" s="4" t="str">
        <f aca="false">IF($H255="","",$H255-WEEKDAY($H255,2)+1)</f>
        <v/>
      </c>
      <c r="J255" s="4" t="str">
        <f aca="false">IF($I255="","",$I255+6)</f>
        <v/>
      </c>
      <c r="K255" s="6" t="str">
        <f aca="false">IF($H255="","",DATE(YEAR($H255),MONTH($H255),1))</f>
        <v/>
      </c>
      <c r="L255" s="0" t="str">
        <f aca="false">IF($A255="","",INDEX(CARTAO_COMPRAS!$K:$K,INT((ROW()-2)/20)+2))</f>
        <v/>
      </c>
      <c r="M255" s="0" t="str">
        <f aca="false">IF($A255="","","Compra no cartão")</f>
        <v/>
      </c>
    </row>
    <row r="256" customFormat="false" ht="13.5" hidden="false" customHeight="false" outlineLevel="0" collapsed="false">
      <c r="A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" s="0" t="str">
        <f aca="false">IF($A256="","",INDEX(CARTAO_COMPRAS!$C:$C,INT((ROW()-2)/20)+2))</f>
        <v/>
      </c>
      <c r="C256" s="0" t="str">
        <f aca="false">IF($A256="","",INDEX(CARTAO_COMPRAS!$D:$D,INT((ROW()-2)/20)+2))</f>
        <v/>
      </c>
      <c r="D256" s="0" t="str">
        <f aca="false">IF($A256="","",INDEX(CARTAO_COMPRAS!$E:$E,INT((ROW()-2)/20)+2))</f>
        <v/>
      </c>
      <c r="E256" s="0" t="str">
        <f aca="false">IF($A256="","",INDEX(CARTAO_COMPRAS!$H:$H,INT((ROW()-2)/20)+2)+MOD(ROW()-2,20))</f>
        <v/>
      </c>
      <c r="F256" s="0" t="str">
        <f aca="false">IF($A256="","",INDEX(CARTAO_COMPRAS!$G:$G,INT((ROW()-2)/20)+2))</f>
        <v/>
      </c>
      <c r="G256" s="5" t="str">
        <f aca="false">IF($A256="","",INDEX(CARTAO_COMPRAS!$I:$I,INT((ROW()-2)/20)+2))</f>
        <v/>
      </c>
      <c r="H256" s="4" t="str">
        <f aca="false">IF($A256="","",EDATE(INDEX(CARTAO_COMPRAS!$J:$J,INT((ROW()-2)/20)+2),MOD(ROW()-2,20)))</f>
        <v/>
      </c>
      <c r="I256" s="4" t="str">
        <f aca="false">IF($H256="","",$H256-WEEKDAY($H256,2)+1)</f>
        <v/>
      </c>
      <c r="J256" s="4" t="str">
        <f aca="false">IF($I256="","",$I256+6)</f>
        <v/>
      </c>
      <c r="K256" s="6" t="str">
        <f aca="false">IF($H256="","",DATE(YEAR($H256),MONTH($H256),1))</f>
        <v/>
      </c>
      <c r="L256" s="0" t="str">
        <f aca="false">IF($A256="","",INDEX(CARTAO_COMPRAS!$K:$K,INT((ROW()-2)/20)+2))</f>
        <v/>
      </c>
      <c r="M256" s="0" t="str">
        <f aca="false">IF($A256="","","Compra no cartão")</f>
        <v/>
      </c>
    </row>
    <row r="257" customFormat="false" ht="13.5" hidden="false" customHeight="false" outlineLevel="0" collapsed="false">
      <c r="A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" s="0" t="str">
        <f aca="false">IF($A257="","",INDEX(CARTAO_COMPRAS!$C:$C,INT((ROW()-2)/20)+2))</f>
        <v/>
      </c>
      <c r="C257" s="0" t="str">
        <f aca="false">IF($A257="","",INDEX(CARTAO_COMPRAS!$D:$D,INT((ROW()-2)/20)+2))</f>
        <v/>
      </c>
      <c r="D257" s="0" t="str">
        <f aca="false">IF($A257="","",INDEX(CARTAO_COMPRAS!$E:$E,INT((ROW()-2)/20)+2))</f>
        <v/>
      </c>
      <c r="E257" s="0" t="str">
        <f aca="false">IF($A257="","",INDEX(CARTAO_COMPRAS!$H:$H,INT((ROW()-2)/20)+2)+MOD(ROW()-2,20))</f>
        <v/>
      </c>
      <c r="F257" s="0" t="str">
        <f aca="false">IF($A257="","",INDEX(CARTAO_COMPRAS!$G:$G,INT((ROW()-2)/20)+2))</f>
        <v/>
      </c>
      <c r="G257" s="5" t="str">
        <f aca="false">IF($A257="","",INDEX(CARTAO_COMPRAS!$I:$I,INT((ROW()-2)/20)+2))</f>
        <v/>
      </c>
      <c r="H257" s="4" t="str">
        <f aca="false">IF($A257="","",EDATE(INDEX(CARTAO_COMPRAS!$J:$J,INT((ROW()-2)/20)+2),MOD(ROW()-2,20)))</f>
        <v/>
      </c>
      <c r="I257" s="4" t="str">
        <f aca="false">IF($H257="","",$H257-WEEKDAY($H257,2)+1)</f>
        <v/>
      </c>
      <c r="J257" s="4" t="str">
        <f aca="false">IF($I257="","",$I257+6)</f>
        <v/>
      </c>
      <c r="K257" s="6" t="str">
        <f aca="false">IF($H257="","",DATE(YEAR($H257),MONTH($H257),1))</f>
        <v/>
      </c>
      <c r="L257" s="0" t="str">
        <f aca="false">IF($A257="","",INDEX(CARTAO_COMPRAS!$K:$K,INT((ROW()-2)/20)+2))</f>
        <v/>
      </c>
      <c r="M257" s="0" t="str">
        <f aca="false">IF($A257="","","Compra no cartão")</f>
        <v/>
      </c>
    </row>
    <row r="258" customFormat="false" ht="13.5" hidden="false" customHeight="false" outlineLevel="0" collapsed="false">
      <c r="A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8" s="0" t="str">
        <f aca="false">IF($A258="","",INDEX(CARTAO_COMPRAS!$C:$C,INT((ROW()-2)/20)+2))</f>
        <v/>
      </c>
      <c r="C258" s="0" t="str">
        <f aca="false">IF($A258="","",INDEX(CARTAO_COMPRAS!$D:$D,INT((ROW()-2)/20)+2))</f>
        <v/>
      </c>
      <c r="D258" s="0" t="str">
        <f aca="false">IF($A258="","",INDEX(CARTAO_COMPRAS!$E:$E,INT((ROW()-2)/20)+2))</f>
        <v/>
      </c>
      <c r="E258" s="0" t="str">
        <f aca="false">IF($A258="","",INDEX(CARTAO_COMPRAS!$H:$H,INT((ROW()-2)/20)+2)+MOD(ROW()-2,20))</f>
        <v/>
      </c>
      <c r="F258" s="0" t="str">
        <f aca="false">IF($A258="","",INDEX(CARTAO_COMPRAS!$G:$G,INT((ROW()-2)/20)+2))</f>
        <v/>
      </c>
      <c r="G258" s="5" t="str">
        <f aca="false">IF($A258="","",INDEX(CARTAO_COMPRAS!$I:$I,INT((ROW()-2)/20)+2))</f>
        <v/>
      </c>
      <c r="H258" s="4" t="str">
        <f aca="false">IF($A258="","",EDATE(INDEX(CARTAO_COMPRAS!$J:$J,INT((ROW()-2)/20)+2),MOD(ROW()-2,20)))</f>
        <v/>
      </c>
      <c r="I258" s="4" t="str">
        <f aca="false">IF($H258="","",$H258-WEEKDAY($H258,2)+1)</f>
        <v/>
      </c>
      <c r="J258" s="4" t="str">
        <f aca="false">IF($I258="","",$I258+6)</f>
        <v/>
      </c>
      <c r="K258" s="6" t="str">
        <f aca="false">IF($H258="","",DATE(YEAR($H258),MONTH($H258),1))</f>
        <v/>
      </c>
      <c r="L258" s="0" t="str">
        <f aca="false">IF($A258="","",INDEX(CARTAO_COMPRAS!$K:$K,INT((ROW()-2)/20)+2))</f>
        <v/>
      </c>
      <c r="M258" s="0" t="str">
        <f aca="false">IF($A258="","","Compra no cartão")</f>
        <v/>
      </c>
    </row>
    <row r="259" customFormat="false" ht="13.5" hidden="false" customHeight="false" outlineLevel="0" collapsed="false">
      <c r="A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" s="0" t="str">
        <f aca="false">IF($A259="","",INDEX(CARTAO_COMPRAS!$C:$C,INT((ROW()-2)/20)+2))</f>
        <v/>
      </c>
      <c r="C259" s="0" t="str">
        <f aca="false">IF($A259="","",INDEX(CARTAO_COMPRAS!$D:$D,INT((ROW()-2)/20)+2))</f>
        <v/>
      </c>
      <c r="D259" s="0" t="str">
        <f aca="false">IF($A259="","",INDEX(CARTAO_COMPRAS!$E:$E,INT((ROW()-2)/20)+2))</f>
        <v/>
      </c>
      <c r="E259" s="0" t="str">
        <f aca="false">IF($A259="","",INDEX(CARTAO_COMPRAS!$H:$H,INT((ROW()-2)/20)+2)+MOD(ROW()-2,20))</f>
        <v/>
      </c>
      <c r="F259" s="0" t="str">
        <f aca="false">IF($A259="","",INDEX(CARTAO_COMPRAS!$G:$G,INT((ROW()-2)/20)+2))</f>
        <v/>
      </c>
      <c r="G259" s="5" t="str">
        <f aca="false">IF($A259="","",INDEX(CARTAO_COMPRAS!$I:$I,INT((ROW()-2)/20)+2))</f>
        <v/>
      </c>
      <c r="H259" s="4" t="str">
        <f aca="false">IF($A259="","",EDATE(INDEX(CARTAO_COMPRAS!$J:$J,INT((ROW()-2)/20)+2),MOD(ROW()-2,20)))</f>
        <v/>
      </c>
      <c r="I259" s="4" t="str">
        <f aca="false">IF($H259="","",$H259-WEEKDAY($H259,2)+1)</f>
        <v/>
      </c>
      <c r="J259" s="4" t="str">
        <f aca="false">IF($I259="","",$I259+6)</f>
        <v/>
      </c>
      <c r="K259" s="6" t="str">
        <f aca="false">IF($H259="","",DATE(YEAR($H259),MONTH($H259),1))</f>
        <v/>
      </c>
      <c r="L259" s="0" t="str">
        <f aca="false">IF($A259="","",INDEX(CARTAO_COMPRAS!$K:$K,INT((ROW()-2)/20)+2))</f>
        <v/>
      </c>
      <c r="M259" s="0" t="str">
        <f aca="false">IF($A259="","","Compra no cartão")</f>
        <v/>
      </c>
    </row>
    <row r="260" customFormat="false" ht="13.5" hidden="false" customHeight="false" outlineLevel="0" collapsed="false">
      <c r="A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" s="0" t="str">
        <f aca="false">IF($A260="","",INDEX(CARTAO_COMPRAS!$C:$C,INT((ROW()-2)/20)+2))</f>
        <v/>
      </c>
      <c r="C260" s="0" t="str">
        <f aca="false">IF($A260="","",INDEX(CARTAO_COMPRAS!$D:$D,INT((ROW()-2)/20)+2))</f>
        <v/>
      </c>
      <c r="D260" s="0" t="str">
        <f aca="false">IF($A260="","",INDEX(CARTAO_COMPRAS!$E:$E,INT((ROW()-2)/20)+2))</f>
        <v/>
      </c>
      <c r="E260" s="0" t="str">
        <f aca="false">IF($A260="","",INDEX(CARTAO_COMPRAS!$H:$H,INT((ROW()-2)/20)+2)+MOD(ROW()-2,20))</f>
        <v/>
      </c>
      <c r="F260" s="0" t="str">
        <f aca="false">IF($A260="","",INDEX(CARTAO_COMPRAS!$G:$G,INT((ROW()-2)/20)+2))</f>
        <v/>
      </c>
      <c r="G260" s="5" t="str">
        <f aca="false">IF($A260="","",INDEX(CARTAO_COMPRAS!$I:$I,INT((ROW()-2)/20)+2))</f>
        <v/>
      </c>
      <c r="H260" s="4" t="str">
        <f aca="false">IF($A260="","",EDATE(INDEX(CARTAO_COMPRAS!$J:$J,INT((ROW()-2)/20)+2),MOD(ROW()-2,20)))</f>
        <v/>
      </c>
      <c r="I260" s="4" t="str">
        <f aca="false">IF($H260="","",$H260-WEEKDAY($H260,2)+1)</f>
        <v/>
      </c>
      <c r="J260" s="4" t="str">
        <f aca="false">IF($I260="","",$I260+6)</f>
        <v/>
      </c>
      <c r="K260" s="6" t="str">
        <f aca="false">IF($H260="","",DATE(YEAR($H260),MONTH($H260),1))</f>
        <v/>
      </c>
      <c r="L260" s="0" t="str">
        <f aca="false">IF($A260="","",INDEX(CARTAO_COMPRAS!$K:$K,INT((ROW()-2)/20)+2))</f>
        <v/>
      </c>
      <c r="M260" s="0" t="str">
        <f aca="false">IF($A260="","","Compra no cartão")</f>
        <v/>
      </c>
    </row>
    <row r="261" customFormat="false" ht="13.5" hidden="false" customHeight="false" outlineLevel="0" collapsed="false">
      <c r="A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" s="0" t="str">
        <f aca="false">IF($A261="","",INDEX(CARTAO_COMPRAS!$C:$C,INT((ROW()-2)/20)+2))</f>
        <v/>
      </c>
      <c r="C261" s="0" t="str">
        <f aca="false">IF($A261="","",INDEX(CARTAO_COMPRAS!$D:$D,INT((ROW()-2)/20)+2))</f>
        <v/>
      </c>
      <c r="D261" s="0" t="str">
        <f aca="false">IF($A261="","",INDEX(CARTAO_COMPRAS!$E:$E,INT((ROW()-2)/20)+2))</f>
        <v/>
      </c>
      <c r="E261" s="0" t="str">
        <f aca="false">IF($A261="","",INDEX(CARTAO_COMPRAS!$H:$H,INT((ROW()-2)/20)+2)+MOD(ROW()-2,20))</f>
        <v/>
      </c>
      <c r="F261" s="0" t="str">
        <f aca="false">IF($A261="","",INDEX(CARTAO_COMPRAS!$G:$G,INT((ROW()-2)/20)+2))</f>
        <v/>
      </c>
      <c r="G261" s="5" t="str">
        <f aca="false">IF($A261="","",INDEX(CARTAO_COMPRAS!$I:$I,INT((ROW()-2)/20)+2))</f>
        <v/>
      </c>
      <c r="H261" s="4" t="str">
        <f aca="false">IF($A261="","",EDATE(INDEX(CARTAO_COMPRAS!$J:$J,INT((ROW()-2)/20)+2),MOD(ROW()-2,20)))</f>
        <v/>
      </c>
      <c r="I261" s="4" t="str">
        <f aca="false">IF($H261="","",$H261-WEEKDAY($H261,2)+1)</f>
        <v/>
      </c>
      <c r="J261" s="4" t="str">
        <f aca="false">IF($I261="","",$I261+6)</f>
        <v/>
      </c>
      <c r="K261" s="6" t="str">
        <f aca="false">IF($H261="","",DATE(YEAR($H261),MONTH($H261),1))</f>
        <v/>
      </c>
      <c r="L261" s="0" t="str">
        <f aca="false">IF($A261="","",INDEX(CARTAO_COMPRAS!$K:$K,INT((ROW()-2)/20)+2))</f>
        <v/>
      </c>
      <c r="M261" s="0" t="str">
        <f aca="false">IF($A261="","","Compra no cartão")</f>
        <v/>
      </c>
    </row>
    <row r="262" customFormat="false" ht="13.5" hidden="false" customHeight="false" outlineLevel="0" collapsed="false">
      <c r="A2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14</v>
      </c>
      <c r="B262" s="0" t="str">
        <f aca="false">IF($A262="","",INDEX(CARTAO_COMPRAS!$C:$C,INT((ROW()-2)/20)+2))</f>
        <v>Bradesco</v>
      </c>
      <c r="C262" s="0" t="str">
        <f aca="false">IF($A262="","",INDEX(CARTAO_COMPRAS!$D:$D,INT((ROW()-2)/20)+2))</f>
        <v>Swfit - Açougue</v>
      </c>
      <c r="D262" s="0" t="str">
        <f aca="false">IF($A262="","",INDEX(CARTAO_COMPRAS!$E:$E,INT((ROW()-2)/20)+2))</f>
        <v>Alimentação / Insumos</v>
      </c>
      <c r="E262" s="0" t="n">
        <f aca="false">IF($A262="","",INDEX(CARTAO_COMPRAS!$H:$H,INT((ROW()-2)/20)+2)+MOD(ROW()-2,20))</f>
        <v>3</v>
      </c>
      <c r="F262" s="0" t="n">
        <f aca="false">IF($A262="","",INDEX(CARTAO_COMPRAS!$G:$G,INT((ROW()-2)/20)+2))</f>
        <v>3</v>
      </c>
      <c r="G262" s="5" t="n">
        <f aca="false">IF($A262="","",INDEX(CARTAO_COMPRAS!$I:$I,INT((ROW()-2)/20)+2))</f>
        <v>122.51</v>
      </c>
      <c r="H262" s="4" t="n">
        <f aca="false">IF($A262="","",EDATE(INDEX(CARTAO_COMPRAS!$J:$J,INT((ROW()-2)/20)+2),MOD(ROW()-2,20)))</f>
        <v>46157</v>
      </c>
      <c r="I262" s="4" t="n">
        <f aca="false">IF($H262="","",$H262-WEEKDAY($H262,2)+1)</f>
        <v>46153</v>
      </c>
      <c r="J262" s="4" t="n">
        <f aca="false">IF($I262="","",$I262+6)</f>
        <v>46159</v>
      </c>
      <c r="K262" s="6" t="n">
        <f aca="false">IF($H262="","",DATE(YEAR($H262),MONTH($H262),1))</f>
        <v>46143</v>
      </c>
      <c r="L262" s="0" t="str">
        <f aca="false">IF($A262="","",INDEX(CARTAO_COMPRAS!$K:$K,INT((ROW()-2)/20)+2))</f>
        <v>Pago</v>
      </c>
      <c r="M262" s="0" t="str">
        <f aca="false">IF($A262="","","Compra no cartão")</f>
        <v>Compra no cartão</v>
      </c>
    </row>
    <row r="263" customFormat="false" ht="13.5" hidden="false" customHeight="false" outlineLevel="0" collapsed="false">
      <c r="A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" s="0" t="str">
        <f aca="false">IF($A263="","",INDEX(CARTAO_COMPRAS!$C:$C,INT((ROW()-2)/20)+2))</f>
        <v/>
      </c>
      <c r="C263" s="0" t="str">
        <f aca="false">IF($A263="","",INDEX(CARTAO_COMPRAS!$D:$D,INT((ROW()-2)/20)+2))</f>
        <v/>
      </c>
      <c r="D263" s="0" t="str">
        <f aca="false">IF($A263="","",INDEX(CARTAO_COMPRAS!$E:$E,INT((ROW()-2)/20)+2))</f>
        <v/>
      </c>
      <c r="E263" s="0" t="str">
        <f aca="false">IF($A263="","",INDEX(CARTAO_COMPRAS!$H:$H,INT((ROW()-2)/20)+2)+MOD(ROW()-2,20))</f>
        <v/>
      </c>
      <c r="F263" s="0" t="str">
        <f aca="false">IF($A263="","",INDEX(CARTAO_COMPRAS!$G:$G,INT((ROW()-2)/20)+2))</f>
        <v/>
      </c>
      <c r="G263" s="5" t="str">
        <f aca="false">IF($A263="","",INDEX(CARTAO_COMPRAS!$I:$I,INT((ROW()-2)/20)+2))</f>
        <v/>
      </c>
      <c r="H263" s="4" t="str">
        <f aca="false">IF($A263="","",EDATE(INDEX(CARTAO_COMPRAS!$J:$J,INT((ROW()-2)/20)+2),MOD(ROW()-2,20)))</f>
        <v/>
      </c>
      <c r="I263" s="4" t="str">
        <f aca="false">IF($H263="","",$H263-WEEKDAY($H263,2)+1)</f>
        <v/>
      </c>
      <c r="J263" s="4" t="str">
        <f aca="false">IF($I263="","",$I263+6)</f>
        <v/>
      </c>
      <c r="K263" s="6" t="str">
        <f aca="false">IF($H263="","",DATE(YEAR($H263),MONTH($H263),1))</f>
        <v/>
      </c>
      <c r="L263" s="0" t="str">
        <f aca="false">IF($A263="","",INDEX(CARTAO_COMPRAS!$K:$K,INT((ROW()-2)/20)+2))</f>
        <v/>
      </c>
      <c r="M263" s="0" t="str">
        <f aca="false">IF($A263="","","Compra no cartão")</f>
        <v/>
      </c>
    </row>
    <row r="264" customFormat="false" ht="13.5" hidden="false" customHeight="false" outlineLevel="0" collapsed="false">
      <c r="A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" s="0" t="str">
        <f aca="false">IF($A264="","",INDEX(CARTAO_COMPRAS!$C:$C,INT((ROW()-2)/20)+2))</f>
        <v/>
      </c>
      <c r="C264" s="0" t="str">
        <f aca="false">IF($A264="","",INDEX(CARTAO_COMPRAS!$D:$D,INT((ROW()-2)/20)+2))</f>
        <v/>
      </c>
      <c r="D264" s="0" t="str">
        <f aca="false">IF($A264="","",INDEX(CARTAO_COMPRAS!$E:$E,INT((ROW()-2)/20)+2))</f>
        <v/>
      </c>
      <c r="E264" s="0" t="str">
        <f aca="false">IF($A264="","",INDEX(CARTAO_COMPRAS!$H:$H,INT((ROW()-2)/20)+2)+MOD(ROW()-2,20))</f>
        <v/>
      </c>
      <c r="F264" s="0" t="str">
        <f aca="false">IF($A264="","",INDEX(CARTAO_COMPRAS!$G:$G,INT((ROW()-2)/20)+2))</f>
        <v/>
      </c>
      <c r="G264" s="5" t="str">
        <f aca="false">IF($A264="","",INDEX(CARTAO_COMPRAS!$I:$I,INT((ROW()-2)/20)+2))</f>
        <v/>
      </c>
      <c r="H264" s="4" t="str">
        <f aca="false">IF($A264="","",EDATE(INDEX(CARTAO_COMPRAS!$J:$J,INT((ROW()-2)/20)+2),MOD(ROW()-2,20)))</f>
        <v/>
      </c>
      <c r="I264" s="4" t="str">
        <f aca="false">IF($H264="","",$H264-WEEKDAY($H264,2)+1)</f>
        <v/>
      </c>
      <c r="J264" s="4" t="str">
        <f aca="false">IF($I264="","",$I264+6)</f>
        <v/>
      </c>
      <c r="K264" s="6" t="str">
        <f aca="false">IF($H264="","",DATE(YEAR($H264),MONTH($H264),1))</f>
        <v/>
      </c>
      <c r="L264" s="0" t="str">
        <f aca="false">IF($A264="","",INDEX(CARTAO_COMPRAS!$K:$K,INT((ROW()-2)/20)+2))</f>
        <v/>
      </c>
      <c r="M264" s="0" t="str">
        <f aca="false">IF($A264="","","Compra no cartão")</f>
        <v/>
      </c>
    </row>
    <row r="265" customFormat="false" ht="13.5" hidden="false" customHeight="false" outlineLevel="0" collapsed="false">
      <c r="A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" s="0" t="str">
        <f aca="false">IF($A265="","",INDEX(CARTAO_COMPRAS!$C:$C,INT((ROW()-2)/20)+2))</f>
        <v/>
      </c>
      <c r="C265" s="0" t="str">
        <f aca="false">IF($A265="","",INDEX(CARTAO_COMPRAS!$D:$D,INT((ROW()-2)/20)+2))</f>
        <v/>
      </c>
      <c r="D265" s="0" t="str">
        <f aca="false">IF($A265="","",INDEX(CARTAO_COMPRAS!$E:$E,INT((ROW()-2)/20)+2))</f>
        <v/>
      </c>
      <c r="E265" s="0" t="str">
        <f aca="false">IF($A265="","",INDEX(CARTAO_COMPRAS!$H:$H,INT((ROW()-2)/20)+2)+MOD(ROW()-2,20))</f>
        <v/>
      </c>
      <c r="F265" s="0" t="str">
        <f aca="false">IF($A265="","",INDEX(CARTAO_COMPRAS!$G:$G,INT((ROW()-2)/20)+2))</f>
        <v/>
      </c>
      <c r="G265" s="5" t="str">
        <f aca="false">IF($A265="","",INDEX(CARTAO_COMPRAS!$I:$I,INT((ROW()-2)/20)+2))</f>
        <v/>
      </c>
      <c r="H265" s="4" t="str">
        <f aca="false">IF($A265="","",EDATE(INDEX(CARTAO_COMPRAS!$J:$J,INT((ROW()-2)/20)+2),MOD(ROW()-2,20)))</f>
        <v/>
      </c>
      <c r="I265" s="4" t="str">
        <f aca="false">IF($H265="","",$H265-WEEKDAY($H265,2)+1)</f>
        <v/>
      </c>
      <c r="J265" s="4" t="str">
        <f aca="false">IF($I265="","",$I265+6)</f>
        <v/>
      </c>
      <c r="K265" s="6" t="str">
        <f aca="false">IF($H265="","",DATE(YEAR($H265),MONTH($H265),1))</f>
        <v/>
      </c>
      <c r="L265" s="0" t="str">
        <f aca="false">IF($A265="","",INDEX(CARTAO_COMPRAS!$K:$K,INT((ROW()-2)/20)+2))</f>
        <v/>
      </c>
      <c r="M265" s="0" t="str">
        <f aca="false">IF($A265="","","Compra no cartão")</f>
        <v/>
      </c>
    </row>
    <row r="266" customFormat="false" ht="13.5" hidden="false" customHeight="false" outlineLevel="0" collapsed="false">
      <c r="A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" s="0" t="str">
        <f aca="false">IF($A266="","",INDEX(CARTAO_COMPRAS!$C:$C,INT((ROW()-2)/20)+2))</f>
        <v/>
      </c>
      <c r="C266" s="0" t="str">
        <f aca="false">IF($A266="","",INDEX(CARTAO_COMPRAS!$D:$D,INT((ROW()-2)/20)+2))</f>
        <v/>
      </c>
      <c r="D266" s="0" t="str">
        <f aca="false">IF($A266="","",INDEX(CARTAO_COMPRAS!$E:$E,INT((ROW()-2)/20)+2))</f>
        <v/>
      </c>
      <c r="E266" s="0" t="str">
        <f aca="false">IF($A266="","",INDEX(CARTAO_COMPRAS!$H:$H,INT((ROW()-2)/20)+2)+MOD(ROW()-2,20))</f>
        <v/>
      </c>
      <c r="F266" s="0" t="str">
        <f aca="false">IF($A266="","",INDEX(CARTAO_COMPRAS!$G:$G,INT((ROW()-2)/20)+2))</f>
        <v/>
      </c>
      <c r="G266" s="5" t="str">
        <f aca="false">IF($A266="","",INDEX(CARTAO_COMPRAS!$I:$I,INT((ROW()-2)/20)+2))</f>
        <v/>
      </c>
      <c r="H266" s="4" t="str">
        <f aca="false">IF($A266="","",EDATE(INDEX(CARTAO_COMPRAS!$J:$J,INT((ROW()-2)/20)+2),MOD(ROW()-2,20)))</f>
        <v/>
      </c>
      <c r="I266" s="4" t="str">
        <f aca="false">IF($H266="","",$H266-WEEKDAY($H266,2)+1)</f>
        <v/>
      </c>
      <c r="J266" s="4" t="str">
        <f aca="false">IF($I266="","",$I266+6)</f>
        <v/>
      </c>
      <c r="K266" s="6" t="str">
        <f aca="false">IF($H266="","",DATE(YEAR($H266),MONTH($H266),1))</f>
        <v/>
      </c>
      <c r="L266" s="0" t="str">
        <f aca="false">IF($A266="","",INDEX(CARTAO_COMPRAS!$K:$K,INT((ROW()-2)/20)+2))</f>
        <v/>
      </c>
      <c r="M266" s="0" t="str">
        <f aca="false">IF($A266="","","Compra no cartão")</f>
        <v/>
      </c>
    </row>
    <row r="267" customFormat="false" ht="13.5" hidden="false" customHeight="false" outlineLevel="0" collapsed="false">
      <c r="A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" s="0" t="str">
        <f aca="false">IF($A267="","",INDEX(CARTAO_COMPRAS!$C:$C,INT((ROW()-2)/20)+2))</f>
        <v/>
      </c>
      <c r="C267" s="0" t="str">
        <f aca="false">IF($A267="","",INDEX(CARTAO_COMPRAS!$D:$D,INT((ROW()-2)/20)+2))</f>
        <v/>
      </c>
      <c r="D267" s="0" t="str">
        <f aca="false">IF($A267="","",INDEX(CARTAO_COMPRAS!$E:$E,INT((ROW()-2)/20)+2))</f>
        <v/>
      </c>
      <c r="E267" s="0" t="str">
        <f aca="false">IF($A267="","",INDEX(CARTAO_COMPRAS!$H:$H,INT((ROW()-2)/20)+2)+MOD(ROW()-2,20))</f>
        <v/>
      </c>
      <c r="F267" s="0" t="str">
        <f aca="false">IF($A267="","",INDEX(CARTAO_COMPRAS!$G:$G,INT((ROW()-2)/20)+2))</f>
        <v/>
      </c>
      <c r="G267" s="5" t="str">
        <f aca="false">IF($A267="","",INDEX(CARTAO_COMPRAS!$I:$I,INT((ROW()-2)/20)+2))</f>
        <v/>
      </c>
      <c r="H267" s="4" t="str">
        <f aca="false">IF($A267="","",EDATE(INDEX(CARTAO_COMPRAS!$J:$J,INT((ROW()-2)/20)+2),MOD(ROW()-2,20)))</f>
        <v/>
      </c>
      <c r="I267" s="4" t="str">
        <f aca="false">IF($H267="","",$H267-WEEKDAY($H267,2)+1)</f>
        <v/>
      </c>
      <c r="J267" s="4" t="str">
        <f aca="false">IF($I267="","",$I267+6)</f>
        <v/>
      </c>
      <c r="K267" s="6" t="str">
        <f aca="false">IF($H267="","",DATE(YEAR($H267),MONTH($H267),1))</f>
        <v/>
      </c>
      <c r="L267" s="0" t="str">
        <f aca="false">IF($A267="","",INDEX(CARTAO_COMPRAS!$K:$K,INT((ROW()-2)/20)+2))</f>
        <v/>
      </c>
      <c r="M267" s="0" t="str">
        <f aca="false">IF($A267="","","Compra no cartão")</f>
        <v/>
      </c>
    </row>
    <row r="268" customFormat="false" ht="13.5" hidden="false" customHeight="false" outlineLevel="0" collapsed="false">
      <c r="A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8" s="0" t="str">
        <f aca="false">IF($A268="","",INDEX(CARTAO_COMPRAS!$C:$C,INT((ROW()-2)/20)+2))</f>
        <v/>
      </c>
      <c r="C268" s="0" t="str">
        <f aca="false">IF($A268="","",INDEX(CARTAO_COMPRAS!$D:$D,INT((ROW()-2)/20)+2))</f>
        <v/>
      </c>
      <c r="D268" s="0" t="str">
        <f aca="false">IF($A268="","",INDEX(CARTAO_COMPRAS!$E:$E,INT((ROW()-2)/20)+2))</f>
        <v/>
      </c>
      <c r="E268" s="0" t="str">
        <f aca="false">IF($A268="","",INDEX(CARTAO_COMPRAS!$H:$H,INT((ROW()-2)/20)+2)+MOD(ROW()-2,20))</f>
        <v/>
      </c>
      <c r="F268" s="0" t="str">
        <f aca="false">IF($A268="","",INDEX(CARTAO_COMPRAS!$G:$G,INT((ROW()-2)/20)+2))</f>
        <v/>
      </c>
      <c r="G268" s="5" t="str">
        <f aca="false">IF($A268="","",INDEX(CARTAO_COMPRAS!$I:$I,INT((ROW()-2)/20)+2))</f>
        <v/>
      </c>
      <c r="H268" s="4" t="str">
        <f aca="false">IF($A268="","",EDATE(INDEX(CARTAO_COMPRAS!$J:$J,INT((ROW()-2)/20)+2),MOD(ROW()-2,20)))</f>
        <v/>
      </c>
      <c r="I268" s="4" t="str">
        <f aca="false">IF($H268="","",$H268-WEEKDAY($H268,2)+1)</f>
        <v/>
      </c>
      <c r="J268" s="4" t="str">
        <f aca="false">IF($I268="","",$I268+6)</f>
        <v/>
      </c>
      <c r="K268" s="6" t="str">
        <f aca="false">IF($H268="","",DATE(YEAR($H268),MONTH($H268),1))</f>
        <v/>
      </c>
      <c r="L268" s="0" t="str">
        <f aca="false">IF($A268="","",INDEX(CARTAO_COMPRAS!$K:$K,INT((ROW()-2)/20)+2))</f>
        <v/>
      </c>
      <c r="M268" s="0" t="str">
        <f aca="false">IF($A268="","","Compra no cartão")</f>
        <v/>
      </c>
    </row>
    <row r="269" customFormat="false" ht="13.5" hidden="false" customHeight="false" outlineLevel="0" collapsed="false">
      <c r="A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" s="0" t="str">
        <f aca="false">IF($A269="","",INDEX(CARTAO_COMPRAS!$C:$C,INT((ROW()-2)/20)+2))</f>
        <v/>
      </c>
      <c r="C269" s="0" t="str">
        <f aca="false">IF($A269="","",INDEX(CARTAO_COMPRAS!$D:$D,INT((ROW()-2)/20)+2))</f>
        <v/>
      </c>
      <c r="D269" s="0" t="str">
        <f aca="false">IF($A269="","",INDEX(CARTAO_COMPRAS!$E:$E,INT((ROW()-2)/20)+2))</f>
        <v/>
      </c>
      <c r="E269" s="0" t="str">
        <f aca="false">IF($A269="","",INDEX(CARTAO_COMPRAS!$H:$H,INT((ROW()-2)/20)+2)+MOD(ROW()-2,20))</f>
        <v/>
      </c>
      <c r="F269" s="0" t="str">
        <f aca="false">IF($A269="","",INDEX(CARTAO_COMPRAS!$G:$G,INT((ROW()-2)/20)+2))</f>
        <v/>
      </c>
      <c r="G269" s="5" t="str">
        <f aca="false">IF($A269="","",INDEX(CARTAO_COMPRAS!$I:$I,INT((ROW()-2)/20)+2))</f>
        <v/>
      </c>
      <c r="H269" s="4" t="str">
        <f aca="false">IF($A269="","",EDATE(INDEX(CARTAO_COMPRAS!$J:$J,INT((ROW()-2)/20)+2),MOD(ROW()-2,20)))</f>
        <v/>
      </c>
      <c r="I269" s="4" t="str">
        <f aca="false">IF($H269="","",$H269-WEEKDAY($H269,2)+1)</f>
        <v/>
      </c>
      <c r="J269" s="4" t="str">
        <f aca="false">IF($I269="","",$I269+6)</f>
        <v/>
      </c>
      <c r="K269" s="6" t="str">
        <f aca="false">IF($H269="","",DATE(YEAR($H269),MONTH($H269),1))</f>
        <v/>
      </c>
      <c r="L269" s="0" t="str">
        <f aca="false">IF($A269="","",INDEX(CARTAO_COMPRAS!$K:$K,INT((ROW()-2)/20)+2))</f>
        <v/>
      </c>
      <c r="M269" s="0" t="str">
        <f aca="false">IF($A269="","","Compra no cartão")</f>
        <v/>
      </c>
    </row>
    <row r="270" customFormat="false" ht="13.5" hidden="false" customHeight="false" outlineLevel="0" collapsed="false">
      <c r="A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" s="0" t="str">
        <f aca="false">IF($A270="","",INDEX(CARTAO_COMPRAS!$C:$C,INT((ROW()-2)/20)+2))</f>
        <v/>
      </c>
      <c r="C270" s="0" t="str">
        <f aca="false">IF($A270="","",INDEX(CARTAO_COMPRAS!$D:$D,INT((ROW()-2)/20)+2))</f>
        <v/>
      </c>
      <c r="D270" s="0" t="str">
        <f aca="false">IF($A270="","",INDEX(CARTAO_COMPRAS!$E:$E,INT((ROW()-2)/20)+2))</f>
        <v/>
      </c>
      <c r="E270" s="0" t="str">
        <f aca="false">IF($A270="","",INDEX(CARTAO_COMPRAS!$H:$H,INT((ROW()-2)/20)+2)+MOD(ROW()-2,20))</f>
        <v/>
      </c>
      <c r="F270" s="0" t="str">
        <f aca="false">IF($A270="","",INDEX(CARTAO_COMPRAS!$G:$G,INT((ROW()-2)/20)+2))</f>
        <v/>
      </c>
      <c r="G270" s="5" t="str">
        <f aca="false">IF($A270="","",INDEX(CARTAO_COMPRAS!$I:$I,INT((ROW()-2)/20)+2))</f>
        <v/>
      </c>
      <c r="H270" s="4" t="str">
        <f aca="false">IF($A270="","",EDATE(INDEX(CARTAO_COMPRAS!$J:$J,INT((ROW()-2)/20)+2),MOD(ROW()-2,20)))</f>
        <v/>
      </c>
      <c r="I270" s="4" t="str">
        <f aca="false">IF($H270="","",$H270-WEEKDAY($H270,2)+1)</f>
        <v/>
      </c>
      <c r="J270" s="4" t="str">
        <f aca="false">IF($I270="","",$I270+6)</f>
        <v/>
      </c>
      <c r="K270" s="6" t="str">
        <f aca="false">IF($H270="","",DATE(YEAR($H270),MONTH($H270),1))</f>
        <v/>
      </c>
      <c r="L270" s="0" t="str">
        <f aca="false">IF($A270="","",INDEX(CARTAO_COMPRAS!$K:$K,INT((ROW()-2)/20)+2))</f>
        <v/>
      </c>
      <c r="M270" s="0" t="str">
        <f aca="false">IF($A270="","","Compra no cartão")</f>
        <v/>
      </c>
    </row>
    <row r="271" customFormat="false" ht="13.5" hidden="false" customHeight="false" outlineLevel="0" collapsed="false">
      <c r="A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" s="0" t="str">
        <f aca="false">IF($A271="","",INDEX(CARTAO_COMPRAS!$C:$C,INT((ROW()-2)/20)+2))</f>
        <v/>
      </c>
      <c r="C271" s="0" t="str">
        <f aca="false">IF($A271="","",INDEX(CARTAO_COMPRAS!$D:$D,INT((ROW()-2)/20)+2))</f>
        <v/>
      </c>
      <c r="D271" s="0" t="str">
        <f aca="false">IF($A271="","",INDEX(CARTAO_COMPRAS!$E:$E,INT((ROW()-2)/20)+2))</f>
        <v/>
      </c>
      <c r="E271" s="0" t="str">
        <f aca="false">IF($A271="","",INDEX(CARTAO_COMPRAS!$H:$H,INT((ROW()-2)/20)+2)+MOD(ROW()-2,20))</f>
        <v/>
      </c>
      <c r="F271" s="0" t="str">
        <f aca="false">IF($A271="","",INDEX(CARTAO_COMPRAS!$G:$G,INT((ROW()-2)/20)+2))</f>
        <v/>
      </c>
      <c r="G271" s="5" t="str">
        <f aca="false">IF($A271="","",INDEX(CARTAO_COMPRAS!$I:$I,INT((ROW()-2)/20)+2))</f>
        <v/>
      </c>
      <c r="H271" s="4" t="str">
        <f aca="false">IF($A271="","",EDATE(INDEX(CARTAO_COMPRAS!$J:$J,INT((ROW()-2)/20)+2),MOD(ROW()-2,20)))</f>
        <v/>
      </c>
      <c r="I271" s="4" t="str">
        <f aca="false">IF($H271="","",$H271-WEEKDAY($H271,2)+1)</f>
        <v/>
      </c>
      <c r="J271" s="4" t="str">
        <f aca="false">IF($I271="","",$I271+6)</f>
        <v/>
      </c>
      <c r="K271" s="6" t="str">
        <f aca="false">IF($H271="","",DATE(YEAR($H271),MONTH($H271),1))</f>
        <v/>
      </c>
      <c r="L271" s="0" t="str">
        <f aca="false">IF($A271="","",INDEX(CARTAO_COMPRAS!$K:$K,INT((ROW()-2)/20)+2))</f>
        <v/>
      </c>
      <c r="M271" s="0" t="str">
        <f aca="false">IF($A271="","","Compra no cartão")</f>
        <v/>
      </c>
    </row>
    <row r="272" customFormat="false" ht="13.5" hidden="false" customHeight="false" outlineLevel="0" collapsed="false">
      <c r="A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" s="0" t="str">
        <f aca="false">IF($A272="","",INDEX(CARTAO_COMPRAS!$C:$C,INT((ROW()-2)/20)+2))</f>
        <v/>
      </c>
      <c r="C272" s="0" t="str">
        <f aca="false">IF($A272="","",INDEX(CARTAO_COMPRAS!$D:$D,INT((ROW()-2)/20)+2))</f>
        <v/>
      </c>
      <c r="D272" s="0" t="str">
        <f aca="false">IF($A272="","",INDEX(CARTAO_COMPRAS!$E:$E,INT((ROW()-2)/20)+2))</f>
        <v/>
      </c>
      <c r="E272" s="0" t="str">
        <f aca="false">IF($A272="","",INDEX(CARTAO_COMPRAS!$H:$H,INT((ROW()-2)/20)+2)+MOD(ROW()-2,20))</f>
        <v/>
      </c>
      <c r="F272" s="0" t="str">
        <f aca="false">IF($A272="","",INDEX(CARTAO_COMPRAS!$G:$G,INT((ROW()-2)/20)+2))</f>
        <v/>
      </c>
      <c r="G272" s="5" t="str">
        <f aca="false">IF($A272="","",INDEX(CARTAO_COMPRAS!$I:$I,INT((ROW()-2)/20)+2))</f>
        <v/>
      </c>
      <c r="H272" s="4" t="str">
        <f aca="false">IF($A272="","",EDATE(INDEX(CARTAO_COMPRAS!$J:$J,INT((ROW()-2)/20)+2),MOD(ROW()-2,20)))</f>
        <v/>
      </c>
      <c r="I272" s="4" t="str">
        <f aca="false">IF($H272="","",$H272-WEEKDAY($H272,2)+1)</f>
        <v/>
      </c>
      <c r="J272" s="4" t="str">
        <f aca="false">IF($I272="","",$I272+6)</f>
        <v/>
      </c>
      <c r="K272" s="6" t="str">
        <f aca="false">IF($H272="","",DATE(YEAR($H272),MONTH($H272),1))</f>
        <v/>
      </c>
      <c r="L272" s="0" t="str">
        <f aca="false">IF($A272="","",INDEX(CARTAO_COMPRAS!$K:$K,INT((ROW()-2)/20)+2))</f>
        <v/>
      </c>
      <c r="M272" s="0" t="str">
        <f aca="false">IF($A272="","","Compra no cartão")</f>
        <v/>
      </c>
    </row>
    <row r="273" customFormat="false" ht="13.5" hidden="false" customHeight="false" outlineLevel="0" collapsed="false">
      <c r="A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" s="0" t="str">
        <f aca="false">IF($A273="","",INDEX(CARTAO_COMPRAS!$C:$C,INT((ROW()-2)/20)+2))</f>
        <v/>
      </c>
      <c r="C273" s="0" t="str">
        <f aca="false">IF($A273="","",INDEX(CARTAO_COMPRAS!$D:$D,INT((ROW()-2)/20)+2))</f>
        <v/>
      </c>
      <c r="D273" s="0" t="str">
        <f aca="false">IF($A273="","",INDEX(CARTAO_COMPRAS!$E:$E,INT((ROW()-2)/20)+2))</f>
        <v/>
      </c>
      <c r="E273" s="0" t="str">
        <f aca="false">IF($A273="","",INDEX(CARTAO_COMPRAS!$H:$H,INT((ROW()-2)/20)+2)+MOD(ROW()-2,20))</f>
        <v/>
      </c>
      <c r="F273" s="0" t="str">
        <f aca="false">IF($A273="","",INDEX(CARTAO_COMPRAS!$G:$G,INT((ROW()-2)/20)+2))</f>
        <v/>
      </c>
      <c r="G273" s="5" t="str">
        <f aca="false">IF($A273="","",INDEX(CARTAO_COMPRAS!$I:$I,INT((ROW()-2)/20)+2))</f>
        <v/>
      </c>
      <c r="H273" s="4" t="str">
        <f aca="false">IF($A273="","",EDATE(INDEX(CARTAO_COMPRAS!$J:$J,INT((ROW()-2)/20)+2),MOD(ROW()-2,20)))</f>
        <v/>
      </c>
      <c r="I273" s="4" t="str">
        <f aca="false">IF($H273="","",$H273-WEEKDAY($H273,2)+1)</f>
        <v/>
      </c>
      <c r="J273" s="4" t="str">
        <f aca="false">IF($I273="","",$I273+6)</f>
        <v/>
      </c>
      <c r="K273" s="6" t="str">
        <f aca="false">IF($H273="","",DATE(YEAR($H273),MONTH($H273),1))</f>
        <v/>
      </c>
      <c r="L273" s="0" t="str">
        <f aca="false">IF($A273="","",INDEX(CARTAO_COMPRAS!$K:$K,INT((ROW()-2)/20)+2))</f>
        <v/>
      </c>
      <c r="M273" s="0" t="str">
        <f aca="false">IF($A273="","","Compra no cartão")</f>
        <v/>
      </c>
    </row>
    <row r="274" customFormat="false" ht="13.5" hidden="false" customHeight="false" outlineLevel="0" collapsed="false">
      <c r="A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" s="0" t="str">
        <f aca="false">IF($A274="","",INDEX(CARTAO_COMPRAS!$C:$C,INT((ROW()-2)/20)+2))</f>
        <v/>
      </c>
      <c r="C274" s="0" t="str">
        <f aca="false">IF($A274="","",INDEX(CARTAO_COMPRAS!$D:$D,INT((ROW()-2)/20)+2))</f>
        <v/>
      </c>
      <c r="D274" s="0" t="str">
        <f aca="false">IF($A274="","",INDEX(CARTAO_COMPRAS!$E:$E,INT((ROW()-2)/20)+2))</f>
        <v/>
      </c>
      <c r="E274" s="0" t="str">
        <f aca="false">IF($A274="","",INDEX(CARTAO_COMPRAS!$H:$H,INT((ROW()-2)/20)+2)+MOD(ROW()-2,20))</f>
        <v/>
      </c>
      <c r="F274" s="0" t="str">
        <f aca="false">IF($A274="","",INDEX(CARTAO_COMPRAS!$G:$G,INT((ROW()-2)/20)+2))</f>
        <v/>
      </c>
      <c r="G274" s="5" t="str">
        <f aca="false">IF($A274="","",INDEX(CARTAO_COMPRAS!$I:$I,INT((ROW()-2)/20)+2))</f>
        <v/>
      </c>
      <c r="H274" s="4" t="str">
        <f aca="false">IF($A274="","",EDATE(INDEX(CARTAO_COMPRAS!$J:$J,INT((ROW()-2)/20)+2),MOD(ROW()-2,20)))</f>
        <v/>
      </c>
      <c r="I274" s="4" t="str">
        <f aca="false">IF($H274="","",$H274-WEEKDAY($H274,2)+1)</f>
        <v/>
      </c>
      <c r="J274" s="4" t="str">
        <f aca="false">IF($I274="","",$I274+6)</f>
        <v/>
      </c>
      <c r="K274" s="6" t="str">
        <f aca="false">IF($H274="","",DATE(YEAR($H274),MONTH($H274),1))</f>
        <v/>
      </c>
      <c r="L274" s="0" t="str">
        <f aca="false">IF($A274="","",INDEX(CARTAO_COMPRAS!$K:$K,INT((ROW()-2)/20)+2))</f>
        <v/>
      </c>
      <c r="M274" s="0" t="str">
        <f aca="false">IF($A274="","","Compra no cartão")</f>
        <v/>
      </c>
    </row>
    <row r="275" customFormat="false" ht="13.5" hidden="false" customHeight="false" outlineLevel="0" collapsed="false">
      <c r="A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" s="0" t="str">
        <f aca="false">IF($A275="","",INDEX(CARTAO_COMPRAS!$C:$C,INT((ROW()-2)/20)+2))</f>
        <v/>
      </c>
      <c r="C275" s="0" t="str">
        <f aca="false">IF($A275="","",INDEX(CARTAO_COMPRAS!$D:$D,INT((ROW()-2)/20)+2))</f>
        <v/>
      </c>
      <c r="D275" s="0" t="str">
        <f aca="false">IF($A275="","",INDEX(CARTAO_COMPRAS!$E:$E,INT((ROW()-2)/20)+2))</f>
        <v/>
      </c>
      <c r="E275" s="0" t="str">
        <f aca="false">IF($A275="","",INDEX(CARTAO_COMPRAS!$H:$H,INT((ROW()-2)/20)+2)+MOD(ROW()-2,20))</f>
        <v/>
      </c>
      <c r="F275" s="0" t="str">
        <f aca="false">IF($A275="","",INDEX(CARTAO_COMPRAS!$G:$G,INT((ROW()-2)/20)+2))</f>
        <v/>
      </c>
      <c r="G275" s="5" t="str">
        <f aca="false">IF($A275="","",INDEX(CARTAO_COMPRAS!$I:$I,INT((ROW()-2)/20)+2))</f>
        <v/>
      </c>
      <c r="H275" s="4" t="str">
        <f aca="false">IF($A275="","",EDATE(INDEX(CARTAO_COMPRAS!$J:$J,INT((ROW()-2)/20)+2),MOD(ROW()-2,20)))</f>
        <v/>
      </c>
      <c r="I275" s="4" t="str">
        <f aca="false">IF($H275="","",$H275-WEEKDAY($H275,2)+1)</f>
        <v/>
      </c>
      <c r="J275" s="4" t="str">
        <f aca="false">IF($I275="","",$I275+6)</f>
        <v/>
      </c>
      <c r="K275" s="6" t="str">
        <f aca="false">IF($H275="","",DATE(YEAR($H275),MONTH($H275),1))</f>
        <v/>
      </c>
      <c r="L275" s="0" t="str">
        <f aca="false">IF($A275="","",INDEX(CARTAO_COMPRAS!$K:$K,INT((ROW()-2)/20)+2))</f>
        <v/>
      </c>
      <c r="M275" s="0" t="str">
        <f aca="false">IF($A275="","","Compra no cartão")</f>
        <v/>
      </c>
    </row>
    <row r="276" customFormat="false" ht="13.5" hidden="false" customHeight="false" outlineLevel="0" collapsed="false">
      <c r="A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" s="0" t="str">
        <f aca="false">IF($A276="","",INDEX(CARTAO_COMPRAS!$C:$C,INT((ROW()-2)/20)+2))</f>
        <v/>
      </c>
      <c r="C276" s="0" t="str">
        <f aca="false">IF($A276="","",INDEX(CARTAO_COMPRAS!$D:$D,INT((ROW()-2)/20)+2))</f>
        <v/>
      </c>
      <c r="D276" s="0" t="str">
        <f aca="false">IF($A276="","",INDEX(CARTAO_COMPRAS!$E:$E,INT((ROW()-2)/20)+2))</f>
        <v/>
      </c>
      <c r="E276" s="0" t="str">
        <f aca="false">IF($A276="","",INDEX(CARTAO_COMPRAS!$H:$H,INT((ROW()-2)/20)+2)+MOD(ROW()-2,20))</f>
        <v/>
      </c>
      <c r="F276" s="0" t="str">
        <f aca="false">IF($A276="","",INDEX(CARTAO_COMPRAS!$G:$G,INT((ROW()-2)/20)+2))</f>
        <v/>
      </c>
      <c r="G276" s="5" t="str">
        <f aca="false">IF($A276="","",INDEX(CARTAO_COMPRAS!$I:$I,INT((ROW()-2)/20)+2))</f>
        <v/>
      </c>
      <c r="H276" s="4" t="str">
        <f aca="false">IF($A276="","",EDATE(INDEX(CARTAO_COMPRAS!$J:$J,INT((ROW()-2)/20)+2),MOD(ROW()-2,20)))</f>
        <v/>
      </c>
      <c r="I276" s="4" t="str">
        <f aca="false">IF($H276="","",$H276-WEEKDAY($H276,2)+1)</f>
        <v/>
      </c>
      <c r="J276" s="4" t="str">
        <f aca="false">IF($I276="","",$I276+6)</f>
        <v/>
      </c>
      <c r="K276" s="6" t="str">
        <f aca="false">IF($H276="","",DATE(YEAR($H276),MONTH($H276),1))</f>
        <v/>
      </c>
      <c r="L276" s="0" t="str">
        <f aca="false">IF($A276="","",INDEX(CARTAO_COMPRAS!$K:$K,INT((ROW()-2)/20)+2))</f>
        <v/>
      </c>
      <c r="M276" s="0" t="str">
        <f aca="false">IF($A276="","","Compra no cartão")</f>
        <v/>
      </c>
    </row>
    <row r="277" customFormat="false" ht="13.5" hidden="false" customHeight="false" outlineLevel="0" collapsed="false">
      <c r="A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" s="0" t="str">
        <f aca="false">IF($A277="","",INDEX(CARTAO_COMPRAS!$C:$C,INT((ROW()-2)/20)+2))</f>
        <v/>
      </c>
      <c r="C277" s="0" t="str">
        <f aca="false">IF($A277="","",INDEX(CARTAO_COMPRAS!$D:$D,INT((ROW()-2)/20)+2))</f>
        <v/>
      </c>
      <c r="D277" s="0" t="str">
        <f aca="false">IF($A277="","",INDEX(CARTAO_COMPRAS!$E:$E,INT((ROW()-2)/20)+2))</f>
        <v/>
      </c>
      <c r="E277" s="0" t="str">
        <f aca="false">IF($A277="","",INDEX(CARTAO_COMPRAS!$H:$H,INT((ROW()-2)/20)+2)+MOD(ROW()-2,20))</f>
        <v/>
      </c>
      <c r="F277" s="0" t="str">
        <f aca="false">IF($A277="","",INDEX(CARTAO_COMPRAS!$G:$G,INT((ROW()-2)/20)+2))</f>
        <v/>
      </c>
      <c r="G277" s="5" t="str">
        <f aca="false">IF($A277="","",INDEX(CARTAO_COMPRAS!$I:$I,INT((ROW()-2)/20)+2))</f>
        <v/>
      </c>
      <c r="H277" s="4" t="str">
        <f aca="false">IF($A277="","",EDATE(INDEX(CARTAO_COMPRAS!$J:$J,INT((ROW()-2)/20)+2),MOD(ROW()-2,20)))</f>
        <v/>
      </c>
      <c r="I277" s="4" t="str">
        <f aca="false">IF($H277="","",$H277-WEEKDAY($H277,2)+1)</f>
        <v/>
      </c>
      <c r="J277" s="4" t="str">
        <f aca="false">IF($I277="","",$I277+6)</f>
        <v/>
      </c>
      <c r="K277" s="6" t="str">
        <f aca="false">IF($H277="","",DATE(YEAR($H277),MONTH($H277),1))</f>
        <v/>
      </c>
      <c r="L277" s="0" t="str">
        <f aca="false">IF($A277="","",INDEX(CARTAO_COMPRAS!$K:$K,INT((ROW()-2)/20)+2))</f>
        <v/>
      </c>
      <c r="M277" s="0" t="str">
        <f aca="false">IF($A277="","","Compra no cartão")</f>
        <v/>
      </c>
    </row>
    <row r="278" customFormat="false" ht="13.5" hidden="false" customHeight="false" outlineLevel="0" collapsed="false">
      <c r="A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" s="0" t="str">
        <f aca="false">IF($A278="","",INDEX(CARTAO_COMPRAS!$C:$C,INT((ROW()-2)/20)+2))</f>
        <v/>
      </c>
      <c r="C278" s="0" t="str">
        <f aca="false">IF($A278="","",INDEX(CARTAO_COMPRAS!$D:$D,INT((ROW()-2)/20)+2))</f>
        <v/>
      </c>
      <c r="D278" s="0" t="str">
        <f aca="false">IF($A278="","",INDEX(CARTAO_COMPRAS!$E:$E,INT((ROW()-2)/20)+2))</f>
        <v/>
      </c>
      <c r="E278" s="0" t="str">
        <f aca="false">IF($A278="","",INDEX(CARTAO_COMPRAS!$H:$H,INT((ROW()-2)/20)+2)+MOD(ROW()-2,20))</f>
        <v/>
      </c>
      <c r="F278" s="0" t="str">
        <f aca="false">IF($A278="","",INDEX(CARTAO_COMPRAS!$G:$G,INT((ROW()-2)/20)+2))</f>
        <v/>
      </c>
      <c r="G278" s="5" t="str">
        <f aca="false">IF($A278="","",INDEX(CARTAO_COMPRAS!$I:$I,INT((ROW()-2)/20)+2))</f>
        <v/>
      </c>
      <c r="H278" s="4" t="str">
        <f aca="false">IF($A278="","",EDATE(INDEX(CARTAO_COMPRAS!$J:$J,INT((ROW()-2)/20)+2),MOD(ROW()-2,20)))</f>
        <v/>
      </c>
      <c r="I278" s="4" t="str">
        <f aca="false">IF($H278="","",$H278-WEEKDAY($H278,2)+1)</f>
        <v/>
      </c>
      <c r="J278" s="4" t="str">
        <f aca="false">IF($I278="","",$I278+6)</f>
        <v/>
      </c>
      <c r="K278" s="6" t="str">
        <f aca="false">IF($H278="","",DATE(YEAR($H278),MONTH($H278),1))</f>
        <v/>
      </c>
      <c r="L278" s="0" t="str">
        <f aca="false">IF($A278="","",INDEX(CARTAO_COMPRAS!$K:$K,INT((ROW()-2)/20)+2))</f>
        <v/>
      </c>
      <c r="M278" s="0" t="str">
        <f aca="false">IF($A278="","","Compra no cartão")</f>
        <v/>
      </c>
    </row>
    <row r="279" customFormat="false" ht="13.5" hidden="false" customHeight="false" outlineLevel="0" collapsed="false">
      <c r="A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" s="0" t="str">
        <f aca="false">IF($A279="","",INDEX(CARTAO_COMPRAS!$C:$C,INT((ROW()-2)/20)+2))</f>
        <v/>
      </c>
      <c r="C279" s="0" t="str">
        <f aca="false">IF($A279="","",INDEX(CARTAO_COMPRAS!$D:$D,INT((ROW()-2)/20)+2))</f>
        <v/>
      </c>
      <c r="D279" s="0" t="str">
        <f aca="false">IF($A279="","",INDEX(CARTAO_COMPRAS!$E:$E,INT((ROW()-2)/20)+2))</f>
        <v/>
      </c>
      <c r="E279" s="0" t="str">
        <f aca="false">IF($A279="","",INDEX(CARTAO_COMPRAS!$H:$H,INT((ROW()-2)/20)+2)+MOD(ROW()-2,20))</f>
        <v/>
      </c>
      <c r="F279" s="0" t="str">
        <f aca="false">IF($A279="","",INDEX(CARTAO_COMPRAS!$G:$G,INT((ROW()-2)/20)+2))</f>
        <v/>
      </c>
      <c r="G279" s="5" t="str">
        <f aca="false">IF($A279="","",INDEX(CARTAO_COMPRAS!$I:$I,INT((ROW()-2)/20)+2))</f>
        <v/>
      </c>
      <c r="H279" s="4" t="str">
        <f aca="false">IF($A279="","",EDATE(INDEX(CARTAO_COMPRAS!$J:$J,INT((ROW()-2)/20)+2),MOD(ROW()-2,20)))</f>
        <v/>
      </c>
      <c r="I279" s="4" t="str">
        <f aca="false">IF($H279="","",$H279-WEEKDAY($H279,2)+1)</f>
        <v/>
      </c>
      <c r="J279" s="4" t="str">
        <f aca="false">IF($I279="","",$I279+6)</f>
        <v/>
      </c>
      <c r="K279" s="6" t="str">
        <f aca="false">IF($H279="","",DATE(YEAR($H279),MONTH($H279),1))</f>
        <v/>
      </c>
      <c r="L279" s="0" t="str">
        <f aca="false">IF($A279="","",INDEX(CARTAO_COMPRAS!$K:$K,INT((ROW()-2)/20)+2))</f>
        <v/>
      </c>
      <c r="M279" s="0" t="str">
        <f aca="false">IF($A279="","","Compra no cartão")</f>
        <v/>
      </c>
    </row>
    <row r="280" customFormat="false" ht="13.5" hidden="false" customHeight="false" outlineLevel="0" collapsed="false">
      <c r="A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" s="0" t="str">
        <f aca="false">IF($A280="","",INDEX(CARTAO_COMPRAS!$C:$C,INT((ROW()-2)/20)+2))</f>
        <v/>
      </c>
      <c r="C280" s="0" t="str">
        <f aca="false">IF($A280="","",INDEX(CARTAO_COMPRAS!$D:$D,INT((ROW()-2)/20)+2))</f>
        <v/>
      </c>
      <c r="D280" s="0" t="str">
        <f aca="false">IF($A280="","",INDEX(CARTAO_COMPRAS!$E:$E,INT((ROW()-2)/20)+2))</f>
        <v/>
      </c>
      <c r="E280" s="0" t="str">
        <f aca="false">IF($A280="","",INDEX(CARTAO_COMPRAS!$H:$H,INT((ROW()-2)/20)+2)+MOD(ROW()-2,20))</f>
        <v/>
      </c>
      <c r="F280" s="0" t="str">
        <f aca="false">IF($A280="","",INDEX(CARTAO_COMPRAS!$G:$G,INT((ROW()-2)/20)+2))</f>
        <v/>
      </c>
      <c r="G280" s="5" t="str">
        <f aca="false">IF($A280="","",INDEX(CARTAO_COMPRAS!$I:$I,INT((ROW()-2)/20)+2))</f>
        <v/>
      </c>
      <c r="H280" s="4" t="str">
        <f aca="false">IF($A280="","",EDATE(INDEX(CARTAO_COMPRAS!$J:$J,INT((ROW()-2)/20)+2),MOD(ROW()-2,20)))</f>
        <v/>
      </c>
      <c r="I280" s="4" t="str">
        <f aca="false">IF($H280="","",$H280-WEEKDAY($H280,2)+1)</f>
        <v/>
      </c>
      <c r="J280" s="4" t="str">
        <f aca="false">IF($I280="","",$I280+6)</f>
        <v/>
      </c>
      <c r="K280" s="6" t="str">
        <f aca="false">IF($H280="","",DATE(YEAR($H280),MONTH($H280),1))</f>
        <v/>
      </c>
      <c r="L280" s="0" t="str">
        <f aca="false">IF($A280="","",INDEX(CARTAO_COMPRAS!$K:$K,INT((ROW()-2)/20)+2))</f>
        <v/>
      </c>
      <c r="M280" s="0" t="str">
        <f aca="false">IF($A280="","","Compra no cartão")</f>
        <v/>
      </c>
    </row>
    <row r="281" customFormat="false" ht="13.5" hidden="false" customHeight="false" outlineLevel="0" collapsed="false">
      <c r="A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" s="0" t="str">
        <f aca="false">IF($A281="","",INDEX(CARTAO_COMPRAS!$C:$C,INT((ROW()-2)/20)+2))</f>
        <v/>
      </c>
      <c r="C281" s="0" t="str">
        <f aca="false">IF($A281="","",INDEX(CARTAO_COMPRAS!$D:$D,INT((ROW()-2)/20)+2))</f>
        <v/>
      </c>
      <c r="D281" s="0" t="str">
        <f aca="false">IF($A281="","",INDEX(CARTAO_COMPRAS!$E:$E,INT((ROW()-2)/20)+2))</f>
        <v/>
      </c>
      <c r="E281" s="0" t="str">
        <f aca="false">IF($A281="","",INDEX(CARTAO_COMPRAS!$H:$H,INT((ROW()-2)/20)+2)+MOD(ROW()-2,20))</f>
        <v/>
      </c>
      <c r="F281" s="0" t="str">
        <f aca="false">IF($A281="","",INDEX(CARTAO_COMPRAS!$G:$G,INT((ROW()-2)/20)+2))</f>
        <v/>
      </c>
      <c r="G281" s="5" t="str">
        <f aca="false">IF($A281="","",INDEX(CARTAO_COMPRAS!$I:$I,INT((ROW()-2)/20)+2))</f>
        <v/>
      </c>
      <c r="H281" s="4" t="str">
        <f aca="false">IF($A281="","",EDATE(INDEX(CARTAO_COMPRAS!$J:$J,INT((ROW()-2)/20)+2),MOD(ROW()-2,20)))</f>
        <v/>
      </c>
      <c r="I281" s="4" t="str">
        <f aca="false">IF($H281="","",$H281-WEEKDAY($H281,2)+1)</f>
        <v/>
      </c>
      <c r="J281" s="4" t="str">
        <f aca="false">IF($I281="","",$I281+6)</f>
        <v/>
      </c>
      <c r="K281" s="6" t="str">
        <f aca="false">IF($H281="","",DATE(YEAR($H281),MONTH($H281),1))</f>
        <v/>
      </c>
      <c r="L281" s="0" t="str">
        <f aca="false">IF($A281="","",INDEX(CARTAO_COMPRAS!$K:$K,INT((ROW()-2)/20)+2))</f>
        <v/>
      </c>
      <c r="M281" s="0" t="str">
        <f aca="false">IF($A281="","","Compra no cartão")</f>
        <v/>
      </c>
    </row>
    <row r="282" customFormat="false" ht="13.5" hidden="false" customHeight="false" outlineLevel="0" collapsed="false">
      <c r="A2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15</v>
      </c>
      <c r="B282" s="0" t="str">
        <f aca="false">IF($A282="","",INDEX(CARTAO_COMPRAS!$C:$C,INT((ROW()-2)/20)+2))</f>
        <v>Bradesco</v>
      </c>
      <c r="C282" s="0" t="str">
        <f aca="false">IF($A282="","",INDEX(CARTAO_COMPRAS!$D:$D,INT((ROW()-2)/20)+2))</f>
        <v>Swfit - Açougue</v>
      </c>
      <c r="D282" s="0" t="str">
        <f aca="false">IF($A282="","",INDEX(CARTAO_COMPRAS!$E:$E,INT((ROW()-2)/20)+2))</f>
        <v>Alimentação / Insumos</v>
      </c>
      <c r="E282" s="0" t="n">
        <f aca="false">IF($A282="","",INDEX(CARTAO_COMPRAS!$H:$H,INT((ROW()-2)/20)+2)+MOD(ROW()-2,20))</f>
        <v>3</v>
      </c>
      <c r="F282" s="0" t="n">
        <f aca="false">IF($A282="","",INDEX(CARTAO_COMPRAS!$G:$G,INT((ROW()-2)/20)+2))</f>
        <v>4</v>
      </c>
      <c r="G282" s="5" t="n">
        <f aca="false">IF($A282="","",INDEX(CARTAO_COMPRAS!$I:$I,INT((ROW()-2)/20)+2))</f>
        <v>250.48</v>
      </c>
      <c r="H282" s="4" t="n">
        <f aca="false">IF($A282="","",EDATE(INDEX(CARTAO_COMPRAS!$J:$J,INT((ROW()-2)/20)+2),MOD(ROW()-2,20)))</f>
        <v>46157</v>
      </c>
      <c r="I282" s="4" t="n">
        <f aca="false">IF($H282="","",$H282-WEEKDAY($H282,2)+1)</f>
        <v>46153</v>
      </c>
      <c r="J282" s="4" t="n">
        <f aca="false">IF($I282="","",$I282+6)</f>
        <v>46159</v>
      </c>
      <c r="K282" s="6" t="n">
        <f aca="false">IF($H282="","",DATE(YEAR($H282),MONTH($H282),1))</f>
        <v>46143</v>
      </c>
      <c r="L282" s="0" t="str">
        <f aca="false">IF($A282="","",INDEX(CARTAO_COMPRAS!$K:$K,INT((ROW()-2)/20)+2))</f>
        <v>Pago</v>
      </c>
      <c r="M282" s="0" t="str">
        <f aca="false">IF($A282="","","Compra no cartão")</f>
        <v>Compra no cartão</v>
      </c>
    </row>
    <row r="283" customFormat="false" ht="13.5" hidden="false" customHeight="false" outlineLevel="0" collapsed="false">
      <c r="A2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15</v>
      </c>
      <c r="B283" s="0" t="str">
        <f aca="false">IF($A283="","",INDEX(CARTAO_COMPRAS!$C:$C,INT((ROW()-2)/20)+2))</f>
        <v>Bradesco</v>
      </c>
      <c r="C283" s="0" t="str">
        <f aca="false">IF($A283="","",INDEX(CARTAO_COMPRAS!$D:$D,INT((ROW()-2)/20)+2))</f>
        <v>Swfit - Açougue</v>
      </c>
      <c r="D283" s="0" t="str">
        <f aca="false">IF($A283="","",INDEX(CARTAO_COMPRAS!$E:$E,INT((ROW()-2)/20)+2))</f>
        <v>Alimentação / Insumos</v>
      </c>
      <c r="E283" s="0" t="n">
        <f aca="false">IF($A283="","",INDEX(CARTAO_COMPRAS!$H:$H,INT((ROW()-2)/20)+2)+MOD(ROW()-2,20))</f>
        <v>4</v>
      </c>
      <c r="F283" s="0" t="n">
        <f aca="false">IF($A283="","",INDEX(CARTAO_COMPRAS!$G:$G,INT((ROW()-2)/20)+2))</f>
        <v>4</v>
      </c>
      <c r="G283" s="5" t="n">
        <f aca="false">IF($A283="","",INDEX(CARTAO_COMPRAS!$I:$I,INT((ROW()-2)/20)+2))</f>
        <v>250.48</v>
      </c>
      <c r="H283" s="4" t="n">
        <f aca="false">IF($A283="","",EDATE(INDEX(CARTAO_COMPRAS!$J:$J,INT((ROW()-2)/20)+2),MOD(ROW()-2,20)))</f>
        <v>46188</v>
      </c>
      <c r="I283" s="4" t="n">
        <f aca="false">IF($H283="","",$H283-WEEKDAY($H283,2)+1)</f>
        <v>46188</v>
      </c>
      <c r="J283" s="4" t="n">
        <f aca="false">IF($I283="","",$I283+6)</f>
        <v>46194</v>
      </c>
      <c r="K283" s="6" t="n">
        <f aca="false">IF($H283="","",DATE(YEAR($H283),MONTH($H283),1))</f>
        <v>46174</v>
      </c>
      <c r="L283" s="0" t="str">
        <f aca="false">IF($A283="","",INDEX(CARTAO_COMPRAS!$K:$K,INT((ROW()-2)/20)+2))</f>
        <v>Pago</v>
      </c>
      <c r="M283" s="0" t="str">
        <f aca="false">IF($A283="","","Compra no cartão")</f>
        <v>Compra no cartão</v>
      </c>
    </row>
    <row r="284" customFormat="false" ht="13.5" hidden="false" customHeight="false" outlineLevel="0" collapsed="false">
      <c r="A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" s="0" t="str">
        <f aca="false">IF($A284="","",INDEX(CARTAO_COMPRAS!$C:$C,INT((ROW()-2)/20)+2))</f>
        <v/>
      </c>
      <c r="C284" s="0" t="str">
        <f aca="false">IF($A284="","",INDEX(CARTAO_COMPRAS!$D:$D,INT((ROW()-2)/20)+2))</f>
        <v/>
      </c>
      <c r="D284" s="0" t="str">
        <f aca="false">IF($A284="","",INDEX(CARTAO_COMPRAS!$E:$E,INT((ROW()-2)/20)+2))</f>
        <v/>
      </c>
      <c r="E284" s="0" t="str">
        <f aca="false">IF($A284="","",INDEX(CARTAO_COMPRAS!$H:$H,INT((ROW()-2)/20)+2)+MOD(ROW()-2,20))</f>
        <v/>
      </c>
      <c r="F284" s="0" t="str">
        <f aca="false">IF($A284="","",INDEX(CARTAO_COMPRAS!$G:$G,INT((ROW()-2)/20)+2))</f>
        <v/>
      </c>
      <c r="G284" s="5" t="str">
        <f aca="false">IF($A284="","",INDEX(CARTAO_COMPRAS!$I:$I,INT((ROW()-2)/20)+2))</f>
        <v/>
      </c>
      <c r="H284" s="4" t="str">
        <f aca="false">IF($A284="","",EDATE(INDEX(CARTAO_COMPRAS!$J:$J,INT((ROW()-2)/20)+2),MOD(ROW()-2,20)))</f>
        <v/>
      </c>
      <c r="I284" s="4" t="str">
        <f aca="false">IF($H284="","",$H284-WEEKDAY($H284,2)+1)</f>
        <v/>
      </c>
      <c r="J284" s="4" t="str">
        <f aca="false">IF($I284="","",$I284+6)</f>
        <v/>
      </c>
      <c r="K284" s="6" t="str">
        <f aca="false">IF($H284="","",DATE(YEAR($H284),MONTH($H284),1))</f>
        <v/>
      </c>
      <c r="L284" s="0" t="str">
        <f aca="false">IF($A284="","",INDEX(CARTAO_COMPRAS!$K:$K,INT((ROW()-2)/20)+2))</f>
        <v/>
      </c>
      <c r="M284" s="0" t="str">
        <f aca="false">IF($A284="","","Compra no cartão")</f>
        <v/>
      </c>
    </row>
    <row r="285" customFormat="false" ht="13.5" hidden="false" customHeight="false" outlineLevel="0" collapsed="false">
      <c r="A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" s="0" t="str">
        <f aca="false">IF($A285="","",INDEX(CARTAO_COMPRAS!$C:$C,INT((ROW()-2)/20)+2))</f>
        <v/>
      </c>
      <c r="C285" s="0" t="str">
        <f aca="false">IF($A285="","",INDEX(CARTAO_COMPRAS!$D:$D,INT((ROW()-2)/20)+2))</f>
        <v/>
      </c>
      <c r="D285" s="0" t="str">
        <f aca="false">IF($A285="","",INDEX(CARTAO_COMPRAS!$E:$E,INT((ROW()-2)/20)+2))</f>
        <v/>
      </c>
      <c r="E285" s="0" t="str">
        <f aca="false">IF($A285="","",INDEX(CARTAO_COMPRAS!$H:$H,INT((ROW()-2)/20)+2)+MOD(ROW()-2,20))</f>
        <v/>
      </c>
      <c r="F285" s="0" t="str">
        <f aca="false">IF($A285="","",INDEX(CARTAO_COMPRAS!$G:$G,INT((ROW()-2)/20)+2))</f>
        <v/>
      </c>
      <c r="G285" s="5" t="str">
        <f aca="false">IF($A285="","",INDEX(CARTAO_COMPRAS!$I:$I,INT((ROW()-2)/20)+2))</f>
        <v/>
      </c>
      <c r="H285" s="4" t="str">
        <f aca="false">IF($A285="","",EDATE(INDEX(CARTAO_COMPRAS!$J:$J,INT((ROW()-2)/20)+2),MOD(ROW()-2,20)))</f>
        <v/>
      </c>
      <c r="I285" s="4" t="str">
        <f aca="false">IF($H285="","",$H285-WEEKDAY($H285,2)+1)</f>
        <v/>
      </c>
      <c r="J285" s="4" t="str">
        <f aca="false">IF($I285="","",$I285+6)</f>
        <v/>
      </c>
      <c r="K285" s="6" t="str">
        <f aca="false">IF($H285="","",DATE(YEAR($H285),MONTH($H285),1))</f>
        <v/>
      </c>
      <c r="L285" s="0" t="str">
        <f aca="false">IF($A285="","",INDEX(CARTAO_COMPRAS!$K:$K,INT((ROW()-2)/20)+2))</f>
        <v/>
      </c>
      <c r="M285" s="0" t="str">
        <f aca="false">IF($A285="","","Compra no cartão")</f>
        <v/>
      </c>
    </row>
    <row r="286" customFormat="false" ht="13.5" hidden="false" customHeight="false" outlineLevel="0" collapsed="false">
      <c r="A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" s="0" t="str">
        <f aca="false">IF($A286="","",INDEX(CARTAO_COMPRAS!$C:$C,INT((ROW()-2)/20)+2))</f>
        <v/>
      </c>
      <c r="C286" s="0" t="str">
        <f aca="false">IF($A286="","",INDEX(CARTAO_COMPRAS!$D:$D,INT((ROW()-2)/20)+2))</f>
        <v/>
      </c>
      <c r="D286" s="0" t="str">
        <f aca="false">IF($A286="","",INDEX(CARTAO_COMPRAS!$E:$E,INT((ROW()-2)/20)+2))</f>
        <v/>
      </c>
      <c r="E286" s="0" t="str">
        <f aca="false">IF($A286="","",INDEX(CARTAO_COMPRAS!$H:$H,INT((ROW()-2)/20)+2)+MOD(ROW()-2,20))</f>
        <v/>
      </c>
      <c r="F286" s="0" t="str">
        <f aca="false">IF($A286="","",INDEX(CARTAO_COMPRAS!$G:$G,INT((ROW()-2)/20)+2))</f>
        <v/>
      </c>
      <c r="G286" s="5" t="str">
        <f aca="false">IF($A286="","",INDEX(CARTAO_COMPRAS!$I:$I,INT((ROW()-2)/20)+2))</f>
        <v/>
      </c>
      <c r="H286" s="4" t="str">
        <f aca="false">IF($A286="","",EDATE(INDEX(CARTAO_COMPRAS!$J:$J,INT((ROW()-2)/20)+2),MOD(ROW()-2,20)))</f>
        <v/>
      </c>
      <c r="I286" s="4" t="str">
        <f aca="false">IF($H286="","",$H286-WEEKDAY($H286,2)+1)</f>
        <v/>
      </c>
      <c r="J286" s="4" t="str">
        <f aca="false">IF($I286="","",$I286+6)</f>
        <v/>
      </c>
      <c r="K286" s="6" t="str">
        <f aca="false">IF($H286="","",DATE(YEAR($H286),MONTH($H286),1))</f>
        <v/>
      </c>
      <c r="L286" s="0" t="str">
        <f aca="false">IF($A286="","",INDEX(CARTAO_COMPRAS!$K:$K,INT((ROW()-2)/20)+2))</f>
        <v/>
      </c>
      <c r="M286" s="0" t="str">
        <f aca="false">IF($A286="","","Compra no cartão")</f>
        <v/>
      </c>
    </row>
    <row r="287" customFormat="false" ht="13.5" hidden="false" customHeight="false" outlineLevel="0" collapsed="false">
      <c r="A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" s="0" t="str">
        <f aca="false">IF($A287="","",INDEX(CARTAO_COMPRAS!$C:$C,INT((ROW()-2)/20)+2))</f>
        <v/>
      </c>
      <c r="C287" s="0" t="str">
        <f aca="false">IF($A287="","",INDEX(CARTAO_COMPRAS!$D:$D,INT((ROW()-2)/20)+2))</f>
        <v/>
      </c>
      <c r="D287" s="0" t="str">
        <f aca="false">IF($A287="","",INDEX(CARTAO_COMPRAS!$E:$E,INT((ROW()-2)/20)+2))</f>
        <v/>
      </c>
      <c r="E287" s="0" t="str">
        <f aca="false">IF($A287="","",INDEX(CARTAO_COMPRAS!$H:$H,INT((ROW()-2)/20)+2)+MOD(ROW()-2,20))</f>
        <v/>
      </c>
      <c r="F287" s="0" t="str">
        <f aca="false">IF($A287="","",INDEX(CARTAO_COMPRAS!$G:$G,INT((ROW()-2)/20)+2))</f>
        <v/>
      </c>
      <c r="G287" s="5" t="str">
        <f aca="false">IF($A287="","",INDEX(CARTAO_COMPRAS!$I:$I,INT((ROW()-2)/20)+2))</f>
        <v/>
      </c>
      <c r="H287" s="4" t="str">
        <f aca="false">IF($A287="","",EDATE(INDEX(CARTAO_COMPRAS!$J:$J,INT((ROW()-2)/20)+2),MOD(ROW()-2,20)))</f>
        <v/>
      </c>
      <c r="I287" s="4" t="str">
        <f aca="false">IF($H287="","",$H287-WEEKDAY($H287,2)+1)</f>
        <v/>
      </c>
      <c r="J287" s="4" t="str">
        <f aca="false">IF($I287="","",$I287+6)</f>
        <v/>
      </c>
      <c r="K287" s="6" t="str">
        <f aca="false">IF($H287="","",DATE(YEAR($H287),MONTH($H287),1))</f>
        <v/>
      </c>
      <c r="L287" s="0" t="str">
        <f aca="false">IF($A287="","",INDEX(CARTAO_COMPRAS!$K:$K,INT((ROW()-2)/20)+2))</f>
        <v/>
      </c>
      <c r="M287" s="0" t="str">
        <f aca="false">IF($A287="","","Compra no cartão")</f>
        <v/>
      </c>
    </row>
    <row r="288" customFormat="false" ht="13.5" hidden="false" customHeight="false" outlineLevel="0" collapsed="false">
      <c r="A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" s="0" t="str">
        <f aca="false">IF($A288="","",INDEX(CARTAO_COMPRAS!$C:$C,INT((ROW()-2)/20)+2))</f>
        <v/>
      </c>
      <c r="C288" s="0" t="str">
        <f aca="false">IF($A288="","",INDEX(CARTAO_COMPRAS!$D:$D,INT((ROW()-2)/20)+2))</f>
        <v/>
      </c>
      <c r="D288" s="0" t="str">
        <f aca="false">IF($A288="","",INDEX(CARTAO_COMPRAS!$E:$E,INT((ROW()-2)/20)+2))</f>
        <v/>
      </c>
      <c r="E288" s="0" t="str">
        <f aca="false">IF($A288="","",INDEX(CARTAO_COMPRAS!$H:$H,INT((ROW()-2)/20)+2)+MOD(ROW()-2,20))</f>
        <v/>
      </c>
      <c r="F288" s="0" t="str">
        <f aca="false">IF($A288="","",INDEX(CARTAO_COMPRAS!$G:$G,INT((ROW()-2)/20)+2))</f>
        <v/>
      </c>
      <c r="G288" s="5" t="str">
        <f aca="false">IF($A288="","",INDEX(CARTAO_COMPRAS!$I:$I,INT((ROW()-2)/20)+2))</f>
        <v/>
      </c>
      <c r="H288" s="4" t="str">
        <f aca="false">IF($A288="","",EDATE(INDEX(CARTAO_COMPRAS!$J:$J,INT((ROW()-2)/20)+2),MOD(ROW()-2,20)))</f>
        <v/>
      </c>
      <c r="I288" s="4" t="str">
        <f aca="false">IF($H288="","",$H288-WEEKDAY($H288,2)+1)</f>
        <v/>
      </c>
      <c r="J288" s="4" t="str">
        <f aca="false">IF($I288="","",$I288+6)</f>
        <v/>
      </c>
      <c r="K288" s="6" t="str">
        <f aca="false">IF($H288="","",DATE(YEAR($H288),MONTH($H288),1))</f>
        <v/>
      </c>
      <c r="L288" s="0" t="str">
        <f aca="false">IF($A288="","",INDEX(CARTAO_COMPRAS!$K:$K,INT((ROW()-2)/20)+2))</f>
        <v/>
      </c>
      <c r="M288" s="0" t="str">
        <f aca="false">IF($A288="","","Compra no cartão")</f>
        <v/>
      </c>
    </row>
    <row r="289" customFormat="false" ht="13.5" hidden="false" customHeight="false" outlineLevel="0" collapsed="false">
      <c r="A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" s="0" t="str">
        <f aca="false">IF($A289="","",INDEX(CARTAO_COMPRAS!$C:$C,INT((ROW()-2)/20)+2))</f>
        <v/>
      </c>
      <c r="C289" s="0" t="str">
        <f aca="false">IF($A289="","",INDEX(CARTAO_COMPRAS!$D:$D,INT((ROW()-2)/20)+2))</f>
        <v/>
      </c>
      <c r="D289" s="0" t="str">
        <f aca="false">IF($A289="","",INDEX(CARTAO_COMPRAS!$E:$E,INT((ROW()-2)/20)+2))</f>
        <v/>
      </c>
      <c r="E289" s="0" t="str">
        <f aca="false">IF($A289="","",INDEX(CARTAO_COMPRAS!$H:$H,INT((ROW()-2)/20)+2)+MOD(ROW()-2,20))</f>
        <v/>
      </c>
      <c r="F289" s="0" t="str">
        <f aca="false">IF($A289="","",INDEX(CARTAO_COMPRAS!$G:$G,INT((ROW()-2)/20)+2))</f>
        <v/>
      </c>
      <c r="G289" s="5" t="str">
        <f aca="false">IF($A289="","",INDEX(CARTAO_COMPRAS!$I:$I,INT((ROW()-2)/20)+2))</f>
        <v/>
      </c>
      <c r="H289" s="4" t="str">
        <f aca="false">IF($A289="","",EDATE(INDEX(CARTAO_COMPRAS!$J:$J,INT((ROW()-2)/20)+2),MOD(ROW()-2,20)))</f>
        <v/>
      </c>
      <c r="I289" s="4" t="str">
        <f aca="false">IF($H289="","",$H289-WEEKDAY($H289,2)+1)</f>
        <v/>
      </c>
      <c r="J289" s="4" t="str">
        <f aca="false">IF($I289="","",$I289+6)</f>
        <v/>
      </c>
      <c r="K289" s="6" t="str">
        <f aca="false">IF($H289="","",DATE(YEAR($H289),MONTH($H289),1))</f>
        <v/>
      </c>
      <c r="L289" s="0" t="str">
        <f aca="false">IF($A289="","",INDEX(CARTAO_COMPRAS!$K:$K,INT((ROW()-2)/20)+2))</f>
        <v/>
      </c>
      <c r="M289" s="0" t="str">
        <f aca="false">IF($A289="","","Compra no cartão")</f>
        <v/>
      </c>
    </row>
    <row r="290" customFormat="false" ht="13.5" hidden="false" customHeight="false" outlineLevel="0" collapsed="false">
      <c r="A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" s="0" t="str">
        <f aca="false">IF($A290="","",INDEX(CARTAO_COMPRAS!$C:$C,INT((ROW()-2)/20)+2))</f>
        <v/>
      </c>
      <c r="C290" s="0" t="str">
        <f aca="false">IF($A290="","",INDEX(CARTAO_COMPRAS!$D:$D,INT((ROW()-2)/20)+2))</f>
        <v/>
      </c>
      <c r="D290" s="0" t="str">
        <f aca="false">IF($A290="","",INDEX(CARTAO_COMPRAS!$E:$E,INT((ROW()-2)/20)+2))</f>
        <v/>
      </c>
      <c r="E290" s="0" t="str">
        <f aca="false">IF($A290="","",INDEX(CARTAO_COMPRAS!$H:$H,INT((ROW()-2)/20)+2)+MOD(ROW()-2,20))</f>
        <v/>
      </c>
      <c r="F290" s="0" t="str">
        <f aca="false">IF($A290="","",INDEX(CARTAO_COMPRAS!$G:$G,INT((ROW()-2)/20)+2))</f>
        <v/>
      </c>
      <c r="G290" s="5" t="str">
        <f aca="false">IF($A290="","",INDEX(CARTAO_COMPRAS!$I:$I,INT((ROW()-2)/20)+2))</f>
        <v/>
      </c>
      <c r="H290" s="4" t="str">
        <f aca="false">IF($A290="","",EDATE(INDEX(CARTAO_COMPRAS!$J:$J,INT((ROW()-2)/20)+2),MOD(ROW()-2,20)))</f>
        <v/>
      </c>
      <c r="I290" s="4" t="str">
        <f aca="false">IF($H290="","",$H290-WEEKDAY($H290,2)+1)</f>
        <v/>
      </c>
      <c r="J290" s="4" t="str">
        <f aca="false">IF($I290="","",$I290+6)</f>
        <v/>
      </c>
      <c r="K290" s="6" t="str">
        <f aca="false">IF($H290="","",DATE(YEAR($H290),MONTH($H290),1))</f>
        <v/>
      </c>
      <c r="L290" s="0" t="str">
        <f aca="false">IF($A290="","",INDEX(CARTAO_COMPRAS!$K:$K,INT((ROW()-2)/20)+2))</f>
        <v/>
      </c>
      <c r="M290" s="0" t="str">
        <f aca="false">IF($A290="","","Compra no cartão")</f>
        <v/>
      </c>
    </row>
    <row r="291" customFormat="false" ht="13.5" hidden="false" customHeight="false" outlineLevel="0" collapsed="false">
      <c r="A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" s="0" t="str">
        <f aca="false">IF($A291="","",INDEX(CARTAO_COMPRAS!$C:$C,INT((ROW()-2)/20)+2))</f>
        <v/>
      </c>
      <c r="C291" s="0" t="str">
        <f aca="false">IF($A291="","",INDEX(CARTAO_COMPRAS!$D:$D,INT((ROW()-2)/20)+2))</f>
        <v/>
      </c>
      <c r="D291" s="0" t="str">
        <f aca="false">IF($A291="","",INDEX(CARTAO_COMPRAS!$E:$E,INT((ROW()-2)/20)+2))</f>
        <v/>
      </c>
      <c r="E291" s="0" t="str">
        <f aca="false">IF($A291="","",INDEX(CARTAO_COMPRAS!$H:$H,INT((ROW()-2)/20)+2)+MOD(ROW()-2,20))</f>
        <v/>
      </c>
      <c r="F291" s="0" t="str">
        <f aca="false">IF($A291="","",INDEX(CARTAO_COMPRAS!$G:$G,INT((ROW()-2)/20)+2))</f>
        <v/>
      </c>
      <c r="G291" s="5" t="str">
        <f aca="false">IF($A291="","",INDEX(CARTAO_COMPRAS!$I:$I,INT((ROW()-2)/20)+2))</f>
        <v/>
      </c>
      <c r="H291" s="4" t="str">
        <f aca="false">IF($A291="","",EDATE(INDEX(CARTAO_COMPRAS!$J:$J,INT((ROW()-2)/20)+2),MOD(ROW()-2,20)))</f>
        <v/>
      </c>
      <c r="I291" s="4" t="str">
        <f aca="false">IF($H291="","",$H291-WEEKDAY($H291,2)+1)</f>
        <v/>
      </c>
      <c r="J291" s="4" t="str">
        <f aca="false">IF($I291="","",$I291+6)</f>
        <v/>
      </c>
      <c r="K291" s="6" t="str">
        <f aca="false">IF($H291="","",DATE(YEAR($H291),MONTH($H291),1))</f>
        <v/>
      </c>
      <c r="L291" s="0" t="str">
        <f aca="false">IF($A291="","",INDEX(CARTAO_COMPRAS!$K:$K,INT((ROW()-2)/20)+2))</f>
        <v/>
      </c>
      <c r="M291" s="0" t="str">
        <f aca="false">IF($A291="","","Compra no cartão")</f>
        <v/>
      </c>
    </row>
    <row r="292" customFormat="false" ht="13.5" hidden="false" customHeight="false" outlineLevel="0" collapsed="false">
      <c r="A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" s="0" t="str">
        <f aca="false">IF($A292="","",INDEX(CARTAO_COMPRAS!$C:$C,INT((ROW()-2)/20)+2))</f>
        <v/>
      </c>
      <c r="C292" s="0" t="str">
        <f aca="false">IF($A292="","",INDEX(CARTAO_COMPRAS!$D:$D,INT((ROW()-2)/20)+2))</f>
        <v/>
      </c>
      <c r="D292" s="0" t="str">
        <f aca="false">IF($A292="","",INDEX(CARTAO_COMPRAS!$E:$E,INT((ROW()-2)/20)+2))</f>
        <v/>
      </c>
      <c r="E292" s="0" t="str">
        <f aca="false">IF($A292="","",INDEX(CARTAO_COMPRAS!$H:$H,INT((ROW()-2)/20)+2)+MOD(ROW()-2,20))</f>
        <v/>
      </c>
      <c r="F292" s="0" t="str">
        <f aca="false">IF($A292="","",INDEX(CARTAO_COMPRAS!$G:$G,INT((ROW()-2)/20)+2))</f>
        <v/>
      </c>
      <c r="G292" s="5" t="str">
        <f aca="false">IF($A292="","",INDEX(CARTAO_COMPRAS!$I:$I,INT((ROW()-2)/20)+2))</f>
        <v/>
      </c>
      <c r="H292" s="4" t="str">
        <f aca="false">IF($A292="","",EDATE(INDEX(CARTAO_COMPRAS!$J:$J,INT((ROW()-2)/20)+2),MOD(ROW()-2,20)))</f>
        <v/>
      </c>
      <c r="I292" s="4" t="str">
        <f aca="false">IF($H292="","",$H292-WEEKDAY($H292,2)+1)</f>
        <v/>
      </c>
      <c r="J292" s="4" t="str">
        <f aca="false">IF($I292="","",$I292+6)</f>
        <v/>
      </c>
      <c r="K292" s="6" t="str">
        <f aca="false">IF($H292="","",DATE(YEAR($H292),MONTH($H292),1))</f>
        <v/>
      </c>
      <c r="L292" s="0" t="str">
        <f aca="false">IF($A292="","",INDEX(CARTAO_COMPRAS!$K:$K,INT((ROW()-2)/20)+2))</f>
        <v/>
      </c>
      <c r="M292" s="0" t="str">
        <f aca="false">IF($A292="","","Compra no cartão")</f>
        <v/>
      </c>
    </row>
    <row r="293" customFormat="false" ht="13.5" hidden="false" customHeight="false" outlineLevel="0" collapsed="false">
      <c r="A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" s="0" t="str">
        <f aca="false">IF($A293="","",INDEX(CARTAO_COMPRAS!$C:$C,INT((ROW()-2)/20)+2))</f>
        <v/>
      </c>
      <c r="C293" s="0" t="str">
        <f aca="false">IF($A293="","",INDEX(CARTAO_COMPRAS!$D:$D,INT((ROW()-2)/20)+2))</f>
        <v/>
      </c>
      <c r="D293" s="0" t="str">
        <f aca="false">IF($A293="","",INDEX(CARTAO_COMPRAS!$E:$E,INT((ROW()-2)/20)+2))</f>
        <v/>
      </c>
      <c r="E293" s="0" t="str">
        <f aca="false">IF($A293="","",INDEX(CARTAO_COMPRAS!$H:$H,INT((ROW()-2)/20)+2)+MOD(ROW()-2,20))</f>
        <v/>
      </c>
      <c r="F293" s="0" t="str">
        <f aca="false">IF($A293="","",INDEX(CARTAO_COMPRAS!$G:$G,INT((ROW()-2)/20)+2))</f>
        <v/>
      </c>
      <c r="G293" s="5" t="str">
        <f aca="false">IF($A293="","",INDEX(CARTAO_COMPRAS!$I:$I,INT((ROW()-2)/20)+2))</f>
        <v/>
      </c>
      <c r="H293" s="4" t="str">
        <f aca="false">IF($A293="","",EDATE(INDEX(CARTAO_COMPRAS!$J:$J,INT((ROW()-2)/20)+2),MOD(ROW()-2,20)))</f>
        <v/>
      </c>
      <c r="I293" s="4" t="str">
        <f aca="false">IF($H293="","",$H293-WEEKDAY($H293,2)+1)</f>
        <v/>
      </c>
      <c r="J293" s="4" t="str">
        <f aca="false">IF($I293="","",$I293+6)</f>
        <v/>
      </c>
      <c r="K293" s="6" t="str">
        <f aca="false">IF($H293="","",DATE(YEAR($H293),MONTH($H293),1))</f>
        <v/>
      </c>
      <c r="L293" s="0" t="str">
        <f aca="false">IF($A293="","",INDEX(CARTAO_COMPRAS!$K:$K,INT((ROW()-2)/20)+2))</f>
        <v/>
      </c>
      <c r="M293" s="0" t="str">
        <f aca="false">IF($A293="","","Compra no cartão")</f>
        <v/>
      </c>
    </row>
    <row r="294" customFormat="false" ht="13.5" hidden="false" customHeight="false" outlineLevel="0" collapsed="false">
      <c r="A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" s="0" t="str">
        <f aca="false">IF($A294="","",INDEX(CARTAO_COMPRAS!$C:$C,INT((ROW()-2)/20)+2))</f>
        <v/>
      </c>
      <c r="C294" s="0" t="str">
        <f aca="false">IF($A294="","",INDEX(CARTAO_COMPRAS!$D:$D,INT((ROW()-2)/20)+2))</f>
        <v/>
      </c>
      <c r="D294" s="0" t="str">
        <f aca="false">IF($A294="","",INDEX(CARTAO_COMPRAS!$E:$E,INT((ROW()-2)/20)+2))</f>
        <v/>
      </c>
      <c r="E294" s="0" t="str">
        <f aca="false">IF($A294="","",INDEX(CARTAO_COMPRAS!$H:$H,INT((ROW()-2)/20)+2)+MOD(ROW()-2,20))</f>
        <v/>
      </c>
      <c r="F294" s="0" t="str">
        <f aca="false">IF($A294="","",INDEX(CARTAO_COMPRAS!$G:$G,INT((ROW()-2)/20)+2))</f>
        <v/>
      </c>
      <c r="G294" s="5" t="str">
        <f aca="false">IF($A294="","",INDEX(CARTAO_COMPRAS!$I:$I,INT((ROW()-2)/20)+2))</f>
        <v/>
      </c>
      <c r="H294" s="4" t="str">
        <f aca="false">IF($A294="","",EDATE(INDEX(CARTAO_COMPRAS!$J:$J,INT((ROW()-2)/20)+2),MOD(ROW()-2,20)))</f>
        <v/>
      </c>
      <c r="I294" s="4" t="str">
        <f aca="false">IF($H294="","",$H294-WEEKDAY($H294,2)+1)</f>
        <v/>
      </c>
      <c r="J294" s="4" t="str">
        <f aca="false">IF($I294="","",$I294+6)</f>
        <v/>
      </c>
      <c r="K294" s="6" t="str">
        <f aca="false">IF($H294="","",DATE(YEAR($H294),MONTH($H294),1))</f>
        <v/>
      </c>
      <c r="L294" s="0" t="str">
        <f aca="false">IF($A294="","",INDEX(CARTAO_COMPRAS!$K:$K,INT((ROW()-2)/20)+2))</f>
        <v/>
      </c>
      <c r="M294" s="0" t="str">
        <f aca="false">IF($A294="","","Compra no cartão")</f>
        <v/>
      </c>
    </row>
    <row r="295" customFormat="false" ht="13.5" hidden="false" customHeight="false" outlineLevel="0" collapsed="false">
      <c r="A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" s="0" t="str">
        <f aca="false">IF($A295="","",INDEX(CARTAO_COMPRAS!$C:$C,INT((ROW()-2)/20)+2))</f>
        <v/>
      </c>
      <c r="C295" s="0" t="str">
        <f aca="false">IF($A295="","",INDEX(CARTAO_COMPRAS!$D:$D,INT((ROW()-2)/20)+2))</f>
        <v/>
      </c>
      <c r="D295" s="0" t="str">
        <f aca="false">IF($A295="","",INDEX(CARTAO_COMPRAS!$E:$E,INT((ROW()-2)/20)+2))</f>
        <v/>
      </c>
      <c r="E295" s="0" t="str">
        <f aca="false">IF($A295="","",INDEX(CARTAO_COMPRAS!$H:$H,INT((ROW()-2)/20)+2)+MOD(ROW()-2,20))</f>
        <v/>
      </c>
      <c r="F295" s="0" t="str">
        <f aca="false">IF($A295="","",INDEX(CARTAO_COMPRAS!$G:$G,INT((ROW()-2)/20)+2))</f>
        <v/>
      </c>
      <c r="G295" s="5" t="str">
        <f aca="false">IF($A295="","",INDEX(CARTAO_COMPRAS!$I:$I,INT((ROW()-2)/20)+2))</f>
        <v/>
      </c>
      <c r="H295" s="4" t="str">
        <f aca="false">IF($A295="","",EDATE(INDEX(CARTAO_COMPRAS!$J:$J,INT((ROW()-2)/20)+2),MOD(ROW()-2,20)))</f>
        <v/>
      </c>
      <c r="I295" s="4" t="str">
        <f aca="false">IF($H295="","",$H295-WEEKDAY($H295,2)+1)</f>
        <v/>
      </c>
      <c r="J295" s="4" t="str">
        <f aca="false">IF($I295="","",$I295+6)</f>
        <v/>
      </c>
      <c r="K295" s="6" t="str">
        <f aca="false">IF($H295="","",DATE(YEAR($H295),MONTH($H295),1))</f>
        <v/>
      </c>
      <c r="L295" s="0" t="str">
        <f aca="false">IF($A295="","",INDEX(CARTAO_COMPRAS!$K:$K,INT((ROW()-2)/20)+2))</f>
        <v/>
      </c>
      <c r="M295" s="0" t="str">
        <f aca="false">IF($A295="","","Compra no cartão")</f>
        <v/>
      </c>
    </row>
    <row r="296" customFormat="false" ht="13.5" hidden="false" customHeight="false" outlineLevel="0" collapsed="false">
      <c r="A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" s="0" t="str">
        <f aca="false">IF($A296="","",INDEX(CARTAO_COMPRAS!$C:$C,INT((ROW()-2)/20)+2))</f>
        <v/>
      </c>
      <c r="C296" s="0" t="str">
        <f aca="false">IF($A296="","",INDEX(CARTAO_COMPRAS!$D:$D,INT((ROW()-2)/20)+2))</f>
        <v/>
      </c>
      <c r="D296" s="0" t="str">
        <f aca="false">IF($A296="","",INDEX(CARTAO_COMPRAS!$E:$E,INT((ROW()-2)/20)+2))</f>
        <v/>
      </c>
      <c r="E296" s="0" t="str">
        <f aca="false">IF($A296="","",INDEX(CARTAO_COMPRAS!$H:$H,INT((ROW()-2)/20)+2)+MOD(ROW()-2,20))</f>
        <v/>
      </c>
      <c r="F296" s="0" t="str">
        <f aca="false">IF($A296="","",INDEX(CARTAO_COMPRAS!$G:$G,INT((ROW()-2)/20)+2))</f>
        <v/>
      </c>
      <c r="G296" s="5" t="str">
        <f aca="false">IF($A296="","",INDEX(CARTAO_COMPRAS!$I:$I,INT((ROW()-2)/20)+2))</f>
        <v/>
      </c>
      <c r="H296" s="4" t="str">
        <f aca="false">IF($A296="","",EDATE(INDEX(CARTAO_COMPRAS!$J:$J,INT((ROW()-2)/20)+2),MOD(ROW()-2,20)))</f>
        <v/>
      </c>
      <c r="I296" s="4" t="str">
        <f aca="false">IF($H296="","",$H296-WEEKDAY($H296,2)+1)</f>
        <v/>
      </c>
      <c r="J296" s="4" t="str">
        <f aca="false">IF($I296="","",$I296+6)</f>
        <v/>
      </c>
      <c r="K296" s="6" t="str">
        <f aca="false">IF($H296="","",DATE(YEAR($H296),MONTH($H296),1))</f>
        <v/>
      </c>
      <c r="L296" s="0" t="str">
        <f aca="false">IF($A296="","",INDEX(CARTAO_COMPRAS!$K:$K,INT((ROW()-2)/20)+2))</f>
        <v/>
      </c>
      <c r="M296" s="0" t="str">
        <f aca="false">IF($A296="","","Compra no cartão")</f>
        <v/>
      </c>
    </row>
    <row r="297" customFormat="false" ht="13.5" hidden="false" customHeight="false" outlineLevel="0" collapsed="false">
      <c r="A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" s="0" t="str">
        <f aca="false">IF($A297="","",INDEX(CARTAO_COMPRAS!$C:$C,INT((ROW()-2)/20)+2))</f>
        <v/>
      </c>
      <c r="C297" s="0" t="str">
        <f aca="false">IF($A297="","",INDEX(CARTAO_COMPRAS!$D:$D,INT((ROW()-2)/20)+2))</f>
        <v/>
      </c>
      <c r="D297" s="0" t="str">
        <f aca="false">IF($A297="","",INDEX(CARTAO_COMPRAS!$E:$E,INT((ROW()-2)/20)+2))</f>
        <v/>
      </c>
      <c r="E297" s="0" t="str">
        <f aca="false">IF($A297="","",INDEX(CARTAO_COMPRAS!$H:$H,INT((ROW()-2)/20)+2)+MOD(ROW()-2,20))</f>
        <v/>
      </c>
      <c r="F297" s="0" t="str">
        <f aca="false">IF($A297="","",INDEX(CARTAO_COMPRAS!$G:$G,INT((ROW()-2)/20)+2))</f>
        <v/>
      </c>
      <c r="G297" s="5" t="str">
        <f aca="false">IF($A297="","",INDEX(CARTAO_COMPRAS!$I:$I,INT((ROW()-2)/20)+2))</f>
        <v/>
      </c>
      <c r="H297" s="4" t="str">
        <f aca="false">IF($A297="","",EDATE(INDEX(CARTAO_COMPRAS!$J:$J,INT((ROW()-2)/20)+2),MOD(ROW()-2,20)))</f>
        <v/>
      </c>
      <c r="I297" s="4" t="str">
        <f aca="false">IF($H297="","",$H297-WEEKDAY($H297,2)+1)</f>
        <v/>
      </c>
      <c r="J297" s="4" t="str">
        <f aca="false">IF($I297="","",$I297+6)</f>
        <v/>
      </c>
      <c r="K297" s="6" t="str">
        <f aca="false">IF($H297="","",DATE(YEAR($H297),MONTH($H297),1))</f>
        <v/>
      </c>
      <c r="L297" s="0" t="str">
        <f aca="false">IF($A297="","",INDEX(CARTAO_COMPRAS!$K:$K,INT((ROW()-2)/20)+2))</f>
        <v/>
      </c>
      <c r="M297" s="0" t="str">
        <f aca="false">IF($A297="","","Compra no cartão")</f>
        <v/>
      </c>
    </row>
    <row r="298" customFormat="false" ht="13.5" hidden="false" customHeight="false" outlineLevel="0" collapsed="false">
      <c r="A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" s="0" t="str">
        <f aca="false">IF($A298="","",INDEX(CARTAO_COMPRAS!$C:$C,INT((ROW()-2)/20)+2))</f>
        <v/>
      </c>
      <c r="C298" s="0" t="str">
        <f aca="false">IF($A298="","",INDEX(CARTAO_COMPRAS!$D:$D,INT((ROW()-2)/20)+2))</f>
        <v/>
      </c>
      <c r="D298" s="0" t="str">
        <f aca="false">IF($A298="","",INDEX(CARTAO_COMPRAS!$E:$E,INT((ROW()-2)/20)+2))</f>
        <v/>
      </c>
      <c r="E298" s="0" t="str">
        <f aca="false">IF($A298="","",INDEX(CARTAO_COMPRAS!$H:$H,INT((ROW()-2)/20)+2)+MOD(ROW()-2,20))</f>
        <v/>
      </c>
      <c r="F298" s="0" t="str">
        <f aca="false">IF($A298="","",INDEX(CARTAO_COMPRAS!$G:$G,INT((ROW()-2)/20)+2))</f>
        <v/>
      </c>
      <c r="G298" s="5" t="str">
        <f aca="false">IF($A298="","",INDEX(CARTAO_COMPRAS!$I:$I,INT((ROW()-2)/20)+2))</f>
        <v/>
      </c>
      <c r="H298" s="4" t="str">
        <f aca="false">IF($A298="","",EDATE(INDEX(CARTAO_COMPRAS!$J:$J,INT((ROW()-2)/20)+2),MOD(ROW()-2,20)))</f>
        <v/>
      </c>
      <c r="I298" s="4" t="str">
        <f aca="false">IF($H298="","",$H298-WEEKDAY($H298,2)+1)</f>
        <v/>
      </c>
      <c r="J298" s="4" t="str">
        <f aca="false">IF($I298="","",$I298+6)</f>
        <v/>
      </c>
      <c r="K298" s="6" t="str">
        <f aca="false">IF($H298="","",DATE(YEAR($H298),MONTH($H298),1))</f>
        <v/>
      </c>
      <c r="L298" s="0" t="str">
        <f aca="false">IF($A298="","",INDEX(CARTAO_COMPRAS!$K:$K,INT((ROW()-2)/20)+2))</f>
        <v/>
      </c>
      <c r="M298" s="0" t="str">
        <f aca="false">IF($A298="","","Compra no cartão")</f>
        <v/>
      </c>
    </row>
    <row r="299" customFormat="false" ht="13.5" hidden="false" customHeight="false" outlineLevel="0" collapsed="false">
      <c r="A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" s="0" t="str">
        <f aca="false">IF($A299="","",INDEX(CARTAO_COMPRAS!$C:$C,INT((ROW()-2)/20)+2))</f>
        <v/>
      </c>
      <c r="C299" s="0" t="str">
        <f aca="false">IF($A299="","",INDEX(CARTAO_COMPRAS!$D:$D,INT((ROW()-2)/20)+2))</f>
        <v/>
      </c>
      <c r="D299" s="0" t="str">
        <f aca="false">IF($A299="","",INDEX(CARTAO_COMPRAS!$E:$E,INT((ROW()-2)/20)+2))</f>
        <v/>
      </c>
      <c r="E299" s="0" t="str">
        <f aca="false">IF($A299="","",INDEX(CARTAO_COMPRAS!$H:$H,INT((ROW()-2)/20)+2)+MOD(ROW()-2,20))</f>
        <v/>
      </c>
      <c r="F299" s="0" t="str">
        <f aca="false">IF($A299="","",INDEX(CARTAO_COMPRAS!$G:$G,INT((ROW()-2)/20)+2))</f>
        <v/>
      </c>
      <c r="G299" s="5" t="str">
        <f aca="false">IF($A299="","",INDEX(CARTAO_COMPRAS!$I:$I,INT((ROW()-2)/20)+2))</f>
        <v/>
      </c>
      <c r="H299" s="4" t="str">
        <f aca="false">IF($A299="","",EDATE(INDEX(CARTAO_COMPRAS!$J:$J,INT((ROW()-2)/20)+2),MOD(ROW()-2,20)))</f>
        <v/>
      </c>
      <c r="I299" s="4" t="str">
        <f aca="false">IF($H299="","",$H299-WEEKDAY($H299,2)+1)</f>
        <v/>
      </c>
      <c r="J299" s="4" t="str">
        <f aca="false">IF($I299="","",$I299+6)</f>
        <v/>
      </c>
      <c r="K299" s="6" t="str">
        <f aca="false">IF($H299="","",DATE(YEAR($H299),MONTH($H299),1))</f>
        <v/>
      </c>
      <c r="L299" s="0" t="str">
        <f aca="false">IF($A299="","",INDEX(CARTAO_COMPRAS!$K:$K,INT((ROW()-2)/20)+2))</f>
        <v/>
      </c>
      <c r="M299" s="0" t="str">
        <f aca="false">IF($A299="","","Compra no cartão")</f>
        <v/>
      </c>
    </row>
    <row r="300" customFormat="false" ht="13.5" hidden="false" customHeight="false" outlineLevel="0" collapsed="false">
      <c r="A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" s="0" t="str">
        <f aca="false">IF($A300="","",INDEX(CARTAO_COMPRAS!$C:$C,INT((ROW()-2)/20)+2))</f>
        <v/>
      </c>
      <c r="C300" s="0" t="str">
        <f aca="false">IF($A300="","",INDEX(CARTAO_COMPRAS!$D:$D,INT((ROW()-2)/20)+2))</f>
        <v/>
      </c>
      <c r="D300" s="0" t="str">
        <f aca="false">IF($A300="","",INDEX(CARTAO_COMPRAS!$E:$E,INT((ROW()-2)/20)+2))</f>
        <v/>
      </c>
      <c r="E300" s="0" t="str">
        <f aca="false">IF($A300="","",INDEX(CARTAO_COMPRAS!$H:$H,INT((ROW()-2)/20)+2)+MOD(ROW()-2,20))</f>
        <v/>
      </c>
      <c r="F300" s="0" t="str">
        <f aca="false">IF($A300="","",INDEX(CARTAO_COMPRAS!$G:$G,INT((ROW()-2)/20)+2))</f>
        <v/>
      </c>
      <c r="G300" s="5" t="str">
        <f aca="false">IF($A300="","",INDEX(CARTAO_COMPRAS!$I:$I,INT((ROW()-2)/20)+2))</f>
        <v/>
      </c>
      <c r="H300" s="4" t="str">
        <f aca="false">IF($A300="","",EDATE(INDEX(CARTAO_COMPRAS!$J:$J,INT((ROW()-2)/20)+2),MOD(ROW()-2,20)))</f>
        <v/>
      </c>
      <c r="I300" s="4" t="str">
        <f aca="false">IF($H300="","",$H300-WEEKDAY($H300,2)+1)</f>
        <v/>
      </c>
      <c r="J300" s="4" t="str">
        <f aca="false">IF($I300="","",$I300+6)</f>
        <v/>
      </c>
      <c r="K300" s="6" t="str">
        <f aca="false">IF($H300="","",DATE(YEAR($H300),MONTH($H300),1))</f>
        <v/>
      </c>
      <c r="L300" s="0" t="str">
        <f aca="false">IF($A300="","",INDEX(CARTAO_COMPRAS!$K:$K,INT((ROW()-2)/20)+2))</f>
        <v/>
      </c>
      <c r="M300" s="0" t="str">
        <f aca="false">IF($A300="","","Compra no cartão")</f>
        <v/>
      </c>
    </row>
    <row r="301" customFormat="false" ht="13.5" hidden="false" customHeight="false" outlineLevel="0" collapsed="false">
      <c r="A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" s="0" t="str">
        <f aca="false">IF($A301="","",INDEX(CARTAO_COMPRAS!$C:$C,INT((ROW()-2)/20)+2))</f>
        <v/>
      </c>
      <c r="C301" s="0" t="str">
        <f aca="false">IF($A301="","",INDEX(CARTAO_COMPRAS!$D:$D,INT((ROW()-2)/20)+2))</f>
        <v/>
      </c>
      <c r="D301" s="0" t="str">
        <f aca="false">IF($A301="","",INDEX(CARTAO_COMPRAS!$E:$E,INT((ROW()-2)/20)+2))</f>
        <v/>
      </c>
      <c r="E301" s="0" t="str">
        <f aca="false">IF($A301="","",INDEX(CARTAO_COMPRAS!$H:$H,INT((ROW()-2)/20)+2)+MOD(ROW()-2,20))</f>
        <v/>
      </c>
      <c r="F301" s="0" t="str">
        <f aca="false">IF($A301="","",INDEX(CARTAO_COMPRAS!$G:$G,INT((ROW()-2)/20)+2))</f>
        <v/>
      </c>
      <c r="G301" s="5" t="str">
        <f aca="false">IF($A301="","",INDEX(CARTAO_COMPRAS!$I:$I,INT((ROW()-2)/20)+2))</f>
        <v/>
      </c>
      <c r="H301" s="4" t="str">
        <f aca="false">IF($A301="","",EDATE(INDEX(CARTAO_COMPRAS!$J:$J,INT((ROW()-2)/20)+2),MOD(ROW()-2,20)))</f>
        <v/>
      </c>
      <c r="I301" s="4" t="str">
        <f aca="false">IF($H301="","",$H301-WEEKDAY($H301,2)+1)</f>
        <v/>
      </c>
      <c r="J301" s="4" t="str">
        <f aca="false">IF($I301="","",$I301+6)</f>
        <v/>
      </c>
      <c r="K301" s="6" t="str">
        <f aca="false">IF($H301="","",DATE(YEAR($H301),MONTH($H301),1))</f>
        <v/>
      </c>
      <c r="L301" s="0" t="str">
        <f aca="false">IF($A301="","",INDEX(CARTAO_COMPRAS!$K:$K,INT((ROW()-2)/20)+2))</f>
        <v/>
      </c>
      <c r="M301" s="0" t="str">
        <f aca="false">IF($A301="","","Compra no cartão")</f>
        <v/>
      </c>
    </row>
    <row r="302" customFormat="false" ht="13.5" hidden="false" customHeight="false" outlineLevel="0" collapsed="false">
      <c r="A3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16</v>
      </c>
      <c r="B302" s="0" t="str">
        <f aca="false">IF($A302="","",INDEX(CARTAO_COMPRAS!$C:$C,INT((ROW()-2)/20)+2))</f>
        <v>Bradesco</v>
      </c>
      <c r="C302" s="0" t="str">
        <f aca="false">IF($A302="","",INDEX(CARTAO_COMPRAS!$D:$D,INT((ROW()-2)/20)+2))</f>
        <v>Swfit - Açougue</v>
      </c>
      <c r="D302" s="0" t="str">
        <f aca="false">IF($A302="","",INDEX(CARTAO_COMPRAS!$E:$E,INT((ROW()-2)/20)+2))</f>
        <v>Alimentação / Insumos</v>
      </c>
      <c r="E302" s="0" t="n">
        <f aca="false">IF($A302="","",INDEX(CARTAO_COMPRAS!$H:$H,INT((ROW()-2)/20)+2)+MOD(ROW()-2,20))</f>
        <v>3</v>
      </c>
      <c r="F302" s="0" t="n">
        <f aca="false">IF($A302="","",INDEX(CARTAO_COMPRAS!$G:$G,INT((ROW()-2)/20)+2))</f>
        <v>4</v>
      </c>
      <c r="G302" s="5" t="n">
        <f aca="false">IF($A302="","",INDEX(CARTAO_COMPRAS!$I:$I,INT((ROW()-2)/20)+2))</f>
        <v>106.43</v>
      </c>
      <c r="H302" s="4" t="n">
        <f aca="false">IF($A302="","",EDATE(INDEX(CARTAO_COMPRAS!$J:$J,INT((ROW()-2)/20)+2),MOD(ROW()-2,20)))</f>
        <v>46157</v>
      </c>
      <c r="I302" s="4" t="n">
        <f aca="false">IF($H302="","",$H302-WEEKDAY($H302,2)+1)</f>
        <v>46153</v>
      </c>
      <c r="J302" s="4" t="n">
        <f aca="false">IF($I302="","",$I302+6)</f>
        <v>46159</v>
      </c>
      <c r="K302" s="6" t="n">
        <f aca="false">IF($H302="","",DATE(YEAR($H302),MONTH($H302),1))</f>
        <v>46143</v>
      </c>
      <c r="L302" s="0" t="str">
        <f aca="false">IF($A302="","",INDEX(CARTAO_COMPRAS!$K:$K,INT((ROW()-2)/20)+2))</f>
        <v>Pago</v>
      </c>
      <c r="M302" s="0" t="str">
        <f aca="false">IF($A302="","","Compra no cartão")</f>
        <v>Compra no cartão</v>
      </c>
    </row>
    <row r="303" customFormat="false" ht="13.5" hidden="false" customHeight="false" outlineLevel="0" collapsed="false">
      <c r="A3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16</v>
      </c>
      <c r="B303" s="0" t="str">
        <f aca="false">IF($A303="","",INDEX(CARTAO_COMPRAS!$C:$C,INT((ROW()-2)/20)+2))</f>
        <v>Bradesco</v>
      </c>
      <c r="C303" s="0" t="str">
        <f aca="false">IF($A303="","",INDEX(CARTAO_COMPRAS!$D:$D,INT((ROW()-2)/20)+2))</f>
        <v>Swfit - Açougue</v>
      </c>
      <c r="D303" s="0" t="str">
        <f aca="false">IF($A303="","",INDEX(CARTAO_COMPRAS!$E:$E,INT((ROW()-2)/20)+2))</f>
        <v>Alimentação / Insumos</v>
      </c>
      <c r="E303" s="0" t="n">
        <f aca="false">IF($A303="","",INDEX(CARTAO_COMPRAS!$H:$H,INT((ROW()-2)/20)+2)+MOD(ROW()-2,20))</f>
        <v>4</v>
      </c>
      <c r="F303" s="0" t="n">
        <f aca="false">IF($A303="","",INDEX(CARTAO_COMPRAS!$G:$G,INT((ROW()-2)/20)+2))</f>
        <v>4</v>
      </c>
      <c r="G303" s="5" t="n">
        <f aca="false">IF($A303="","",INDEX(CARTAO_COMPRAS!$I:$I,INT((ROW()-2)/20)+2))</f>
        <v>106.43</v>
      </c>
      <c r="H303" s="4" t="n">
        <f aca="false">IF($A303="","",EDATE(INDEX(CARTAO_COMPRAS!$J:$J,INT((ROW()-2)/20)+2),MOD(ROW()-2,20)))</f>
        <v>46188</v>
      </c>
      <c r="I303" s="4" t="n">
        <f aca="false">IF($H303="","",$H303-WEEKDAY($H303,2)+1)</f>
        <v>46188</v>
      </c>
      <c r="J303" s="4" t="n">
        <f aca="false">IF($I303="","",$I303+6)</f>
        <v>46194</v>
      </c>
      <c r="K303" s="6" t="n">
        <f aca="false">IF($H303="","",DATE(YEAR($H303),MONTH($H303),1))</f>
        <v>46174</v>
      </c>
      <c r="L303" s="0" t="str">
        <f aca="false">IF($A303="","",INDEX(CARTAO_COMPRAS!$K:$K,INT((ROW()-2)/20)+2))</f>
        <v>Pago</v>
      </c>
      <c r="M303" s="0" t="str">
        <f aca="false">IF($A303="","","Compra no cartão")</f>
        <v>Compra no cartão</v>
      </c>
    </row>
    <row r="304" customFormat="false" ht="13.5" hidden="false" customHeight="false" outlineLevel="0" collapsed="false">
      <c r="A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" s="0" t="str">
        <f aca="false">IF($A304="","",INDEX(CARTAO_COMPRAS!$C:$C,INT((ROW()-2)/20)+2))</f>
        <v/>
      </c>
      <c r="C304" s="0" t="str">
        <f aca="false">IF($A304="","",INDEX(CARTAO_COMPRAS!$D:$D,INT((ROW()-2)/20)+2))</f>
        <v/>
      </c>
      <c r="D304" s="0" t="str">
        <f aca="false">IF($A304="","",INDEX(CARTAO_COMPRAS!$E:$E,INT((ROW()-2)/20)+2))</f>
        <v/>
      </c>
      <c r="E304" s="0" t="str">
        <f aca="false">IF($A304="","",INDEX(CARTAO_COMPRAS!$H:$H,INT((ROW()-2)/20)+2)+MOD(ROW()-2,20))</f>
        <v/>
      </c>
      <c r="F304" s="0" t="str">
        <f aca="false">IF($A304="","",INDEX(CARTAO_COMPRAS!$G:$G,INT((ROW()-2)/20)+2))</f>
        <v/>
      </c>
      <c r="G304" s="5" t="str">
        <f aca="false">IF($A304="","",INDEX(CARTAO_COMPRAS!$I:$I,INT((ROW()-2)/20)+2))</f>
        <v/>
      </c>
      <c r="H304" s="4" t="str">
        <f aca="false">IF($A304="","",EDATE(INDEX(CARTAO_COMPRAS!$J:$J,INT((ROW()-2)/20)+2),MOD(ROW()-2,20)))</f>
        <v/>
      </c>
      <c r="I304" s="4" t="str">
        <f aca="false">IF($H304="","",$H304-WEEKDAY($H304,2)+1)</f>
        <v/>
      </c>
      <c r="J304" s="4" t="str">
        <f aca="false">IF($I304="","",$I304+6)</f>
        <v/>
      </c>
      <c r="K304" s="6" t="str">
        <f aca="false">IF($H304="","",DATE(YEAR($H304),MONTH($H304),1))</f>
        <v/>
      </c>
      <c r="L304" s="0" t="str">
        <f aca="false">IF($A304="","",INDEX(CARTAO_COMPRAS!$K:$K,INT((ROW()-2)/20)+2))</f>
        <v/>
      </c>
      <c r="M304" s="0" t="str">
        <f aca="false">IF($A304="","","Compra no cartão")</f>
        <v/>
      </c>
    </row>
    <row r="305" customFormat="false" ht="13.5" hidden="false" customHeight="false" outlineLevel="0" collapsed="false">
      <c r="A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" s="0" t="str">
        <f aca="false">IF($A305="","",INDEX(CARTAO_COMPRAS!$C:$C,INT((ROW()-2)/20)+2))</f>
        <v/>
      </c>
      <c r="C305" s="0" t="str">
        <f aca="false">IF($A305="","",INDEX(CARTAO_COMPRAS!$D:$D,INT((ROW()-2)/20)+2))</f>
        <v/>
      </c>
      <c r="D305" s="0" t="str">
        <f aca="false">IF($A305="","",INDEX(CARTAO_COMPRAS!$E:$E,INT((ROW()-2)/20)+2))</f>
        <v/>
      </c>
      <c r="E305" s="0" t="str">
        <f aca="false">IF($A305="","",INDEX(CARTAO_COMPRAS!$H:$H,INT((ROW()-2)/20)+2)+MOD(ROW()-2,20))</f>
        <v/>
      </c>
      <c r="F305" s="0" t="str">
        <f aca="false">IF($A305="","",INDEX(CARTAO_COMPRAS!$G:$G,INT((ROW()-2)/20)+2))</f>
        <v/>
      </c>
      <c r="G305" s="5" t="str">
        <f aca="false">IF($A305="","",INDEX(CARTAO_COMPRAS!$I:$I,INT((ROW()-2)/20)+2))</f>
        <v/>
      </c>
      <c r="H305" s="4" t="str">
        <f aca="false">IF($A305="","",EDATE(INDEX(CARTAO_COMPRAS!$J:$J,INT((ROW()-2)/20)+2),MOD(ROW()-2,20)))</f>
        <v/>
      </c>
      <c r="I305" s="4" t="str">
        <f aca="false">IF($H305="","",$H305-WEEKDAY($H305,2)+1)</f>
        <v/>
      </c>
      <c r="J305" s="4" t="str">
        <f aca="false">IF($I305="","",$I305+6)</f>
        <v/>
      </c>
      <c r="K305" s="6" t="str">
        <f aca="false">IF($H305="","",DATE(YEAR($H305),MONTH($H305),1))</f>
        <v/>
      </c>
      <c r="L305" s="0" t="str">
        <f aca="false">IF($A305="","",INDEX(CARTAO_COMPRAS!$K:$K,INT((ROW()-2)/20)+2))</f>
        <v/>
      </c>
      <c r="M305" s="0" t="str">
        <f aca="false">IF($A305="","","Compra no cartão")</f>
        <v/>
      </c>
    </row>
    <row r="306" customFormat="false" ht="13.5" hidden="false" customHeight="false" outlineLevel="0" collapsed="false">
      <c r="A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" s="0" t="str">
        <f aca="false">IF($A306="","",INDEX(CARTAO_COMPRAS!$C:$C,INT((ROW()-2)/20)+2))</f>
        <v/>
      </c>
      <c r="C306" s="0" t="str">
        <f aca="false">IF($A306="","",INDEX(CARTAO_COMPRAS!$D:$D,INT((ROW()-2)/20)+2))</f>
        <v/>
      </c>
      <c r="D306" s="0" t="str">
        <f aca="false">IF($A306="","",INDEX(CARTAO_COMPRAS!$E:$E,INT((ROW()-2)/20)+2))</f>
        <v/>
      </c>
      <c r="E306" s="0" t="str">
        <f aca="false">IF($A306="","",INDEX(CARTAO_COMPRAS!$H:$H,INT((ROW()-2)/20)+2)+MOD(ROW()-2,20))</f>
        <v/>
      </c>
      <c r="F306" s="0" t="str">
        <f aca="false">IF($A306="","",INDEX(CARTAO_COMPRAS!$G:$G,INT((ROW()-2)/20)+2))</f>
        <v/>
      </c>
      <c r="G306" s="5" t="str">
        <f aca="false">IF($A306="","",INDEX(CARTAO_COMPRAS!$I:$I,INT((ROW()-2)/20)+2))</f>
        <v/>
      </c>
      <c r="H306" s="4" t="str">
        <f aca="false">IF($A306="","",EDATE(INDEX(CARTAO_COMPRAS!$J:$J,INT((ROW()-2)/20)+2),MOD(ROW()-2,20)))</f>
        <v/>
      </c>
      <c r="I306" s="4" t="str">
        <f aca="false">IF($H306="","",$H306-WEEKDAY($H306,2)+1)</f>
        <v/>
      </c>
      <c r="J306" s="4" t="str">
        <f aca="false">IF($I306="","",$I306+6)</f>
        <v/>
      </c>
      <c r="K306" s="6" t="str">
        <f aca="false">IF($H306="","",DATE(YEAR($H306),MONTH($H306),1))</f>
        <v/>
      </c>
      <c r="L306" s="0" t="str">
        <f aca="false">IF($A306="","",INDEX(CARTAO_COMPRAS!$K:$K,INT((ROW()-2)/20)+2))</f>
        <v/>
      </c>
      <c r="M306" s="0" t="str">
        <f aca="false">IF($A306="","","Compra no cartão")</f>
        <v/>
      </c>
    </row>
    <row r="307" customFormat="false" ht="13.5" hidden="false" customHeight="false" outlineLevel="0" collapsed="false">
      <c r="A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" s="0" t="str">
        <f aca="false">IF($A307="","",INDEX(CARTAO_COMPRAS!$C:$C,INT((ROW()-2)/20)+2))</f>
        <v/>
      </c>
      <c r="C307" s="0" t="str">
        <f aca="false">IF($A307="","",INDEX(CARTAO_COMPRAS!$D:$D,INT((ROW()-2)/20)+2))</f>
        <v/>
      </c>
      <c r="D307" s="0" t="str">
        <f aca="false">IF($A307="","",INDEX(CARTAO_COMPRAS!$E:$E,INT((ROW()-2)/20)+2))</f>
        <v/>
      </c>
      <c r="E307" s="0" t="str">
        <f aca="false">IF($A307="","",INDEX(CARTAO_COMPRAS!$H:$H,INT((ROW()-2)/20)+2)+MOD(ROW()-2,20))</f>
        <v/>
      </c>
      <c r="F307" s="0" t="str">
        <f aca="false">IF($A307="","",INDEX(CARTAO_COMPRAS!$G:$G,INT((ROW()-2)/20)+2))</f>
        <v/>
      </c>
      <c r="G307" s="5" t="str">
        <f aca="false">IF($A307="","",INDEX(CARTAO_COMPRAS!$I:$I,INT((ROW()-2)/20)+2))</f>
        <v/>
      </c>
      <c r="H307" s="4" t="str">
        <f aca="false">IF($A307="","",EDATE(INDEX(CARTAO_COMPRAS!$J:$J,INT((ROW()-2)/20)+2),MOD(ROW()-2,20)))</f>
        <v/>
      </c>
      <c r="I307" s="4" t="str">
        <f aca="false">IF($H307="","",$H307-WEEKDAY($H307,2)+1)</f>
        <v/>
      </c>
      <c r="J307" s="4" t="str">
        <f aca="false">IF($I307="","",$I307+6)</f>
        <v/>
      </c>
      <c r="K307" s="6" t="str">
        <f aca="false">IF($H307="","",DATE(YEAR($H307),MONTH($H307),1))</f>
        <v/>
      </c>
      <c r="L307" s="0" t="str">
        <f aca="false">IF($A307="","",INDEX(CARTAO_COMPRAS!$K:$K,INT((ROW()-2)/20)+2))</f>
        <v/>
      </c>
      <c r="M307" s="0" t="str">
        <f aca="false">IF($A307="","","Compra no cartão")</f>
        <v/>
      </c>
    </row>
    <row r="308" customFormat="false" ht="13.5" hidden="false" customHeight="false" outlineLevel="0" collapsed="false">
      <c r="A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" s="0" t="str">
        <f aca="false">IF($A308="","",INDEX(CARTAO_COMPRAS!$C:$C,INT((ROW()-2)/20)+2))</f>
        <v/>
      </c>
      <c r="C308" s="0" t="str">
        <f aca="false">IF($A308="","",INDEX(CARTAO_COMPRAS!$D:$D,INT((ROW()-2)/20)+2))</f>
        <v/>
      </c>
      <c r="D308" s="0" t="str">
        <f aca="false">IF($A308="","",INDEX(CARTAO_COMPRAS!$E:$E,INT((ROW()-2)/20)+2))</f>
        <v/>
      </c>
      <c r="E308" s="0" t="str">
        <f aca="false">IF($A308="","",INDEX(CARTAO_COMPRAS!$H:$H,INT((ROW()-2)/20)+2)+MOD(ROW()-2,20))</f>
        <v/>
      </c>
      <c r="F308" s="0" t="str">
        <f aca="false">IF($A308="","",INDEX(CARTAO_COMPRAS!$G:$G,INT((ROW()-2)/20)+2))</f>
        <v/>
      </c>
      <c r="G308" s="5" t="str">
        <f aca="false">IF($A308="","",INDEX(CARTAO_COMPRAS!$I:$I,INT((ROW()-2)/20)+2))</f>
        <v/>
      </c>
      <c r="H308" s="4" t="str">
        <f aca="false">IF($A308="","",EDATE(INDEX(CARTAO_COMPRAS!$J:$J,INT((ROW()-2)/20)+2),MOD(ROW()-2,20)))</f>
        <v/>
      </c>
      <c r="I308" s="4" t="str">
        <f aca="false">IF($H308="","",$H308-WEEKDAY($H308,2)+1)</f>
        <v/>
      </c>
      <c r="J308" s="4" t="str">
        <f aca="false">IF($I308="","",$I308+6)</f>
        <v/>
      </c>
      <c r="K308" s="6" t="str">
        <f aca="false">IF($H308="","",DATE(YEAR($H308),MONTH($H308),1))</f>
        <v/>
      </c>
      <c r="L308" s="0" t="str">
        <f aca="false">IF($A308="","",INDEX(CARTAO_COMPRAS!$K:$K,INT((ROW()-2)/20)+2))</f>
        <v/>
      </c>
      <c r="M308" s="0" t="str">
        <f aca="false">IF($A308="","","Compra no cartão")</f>
        <v/>
      </c>
    </row>
    <row r="309" customFormat="false" ht="13.5" hidden="false" customHeight="false" outlineLevel="0" collapsed="false">
      <c r="A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" s="0" t="str">
        <f aca="false">IF($A309="","",INDEX(CARTAO_COMPRAS!$C:$C,INT((ROW()-2)/20)+2))</f>
        <v/>
      </c>
      <c r="C309" s="0" t="str">
        <f aca="false">IF($A309="","",INDEX(CARTAO_COMPRAS!$D:$D,INT((ROW()-2)/20)+2))</f>
        <v/>
      </c>
      <c r="D309" s="0" t="str">
        <f aca="false">IF($A309="","",INDEX(CARTAO_COMPRAS!$E:$E,INT((ROW()-2)/20)+2))</f>
        <v/>
      </c>
      <c r="E309" s="0" t="str">
        <f aca="false">IF($A309="","",INDEX(CARTAO_COMPRAS!$H:$H,INT((ROW()-2)/20)+2)+MOD(ROW()-2,20))</f>
        <v/>
      </c>
      <c r="F309" s="0" t="str">
        <f aca="false">IF($A309="","",INDEX(CARTAO_COMPRAS!$G:$G,INT((ROW()-2)/20)+2))</f>
        <v/>
      </c>
      <c r="G309" s="5" t="str">
        <f aca="false">IF($A309="","",INDEX(CARTAO_COMPRAS!$I:$I,INT((ROW()-2)/20)+2))</f>
        <v/>
      </c>
      <c r="H309" s="4" t="str">
        <f aca="false">IF($A309="","",EDATE(INDEX(CARTAO_COMPRAS!$J:$J,INT((ROW()-2)/20)+2),MOD(ROW()-2,20)))</f>
        <v/>
      </c>
      <c r="I309" s="4" t="str">
        <f aca="false">IF($H309="","",$H309-WEEKDAY($H309,2)+1)</f>
        <v/>
      </c>
      <c r="J309" s="4" t="str">
        <f aca="false">IF($I309="","",$I309+6)</f>
        <v/>
      </c>
      <c r="K309" s="6" t="str">
        <f aca="false">IF($H309="","",DATE(YEAR($H309),MONTH($H309),1))</f>
        <v/>
      </c>
      <c r="L309" s="0" t="str">
        <f aca="false">IF($A309="","",INDEX(CARTAO_COMPRAS!$K:$K,INT((ROW()-2)/20)+2))</f>
        <v/>
      </c>
      <c r="M309" s="0" t="str">
        <f aca="false">IF($A309="","","Compra no cartão")</f>
        <v/>
      </c>
    </row>
    <row r="310" customFormat="false" ht="13.5" hidden="false" customHeight="false" outlineLevel="0" collapsed="false">
      <c r="A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" s="0" t="str">
        <f aca="false">IF($A310="","",INDEX(CARTAO_COMPRAS!$C:$C,INT((ROW()-2)/20)+2))</f>
        <v/>
      </c>
      <c r="C310" s="0" t="str">
        <f aca="false">IF($A310="","",INDEX(CARTAO_COMPRAS!$D:$D,INT((ROW()-2)/20)+2))</f>
        <v/>
      </c>
      <c r="D310" s="0" t="str">
        <f aca="false">IF($A310="","",INDEX(CARTAO_COMPRAS!$E:$E,INT((ROW()-2)/20)+2))</f>
        <v/>
      </c>
      <c r="E310" s="0" t="str">
        <f aca="false">IF($A310="","",INDEX(CARTAO_COMPRAS!$H:$H,INT((ROW()-2)/20)+2)+MOD(ROW()-2,20))</f>
        <v/>
      </c>
      <c r="F310" s="0" t="str">
        <f aca="false">IF($A310="","",INDEX(CARTAO_COMPRAS!$G:$G,INT((ROW()-2)/20)+2))</f>
        <v/>
      </c>
      <c r="G310" s="5" t="str">
        <f aca="false">IF($A310="","",INDEX(CARTAO_COMPRAS!$I:$I,INT((ROW()-2)/20)+2))</f>
        <v/>
      </c>
      <c r="H310" s="4" t="str">
        <f aca="false">IF($A310="","",EDATE(INDEX(CARTAO_COMPRAS!$J:$J,INT((ROW()-2)/20)+2),MOD(ROW()-2,20)))</f>
        <v/>
      </c>
      <c r="I310" s="4" t="str">
        <f aca="false">IF($H310="","",$H310-WEEKDAY($H310,2)+1)</f>
        <v/>
      </c>
      <c r="J310" s="4" t="str">
        <f aca="false">IF($I310="","",$I310+6)</f>
        <v/>
      </c>
      <c r="K310" s="6" t="str">
        <f aca="false">IF($H310="","",DATE(YEAR($H310),MONTH($H310),1))</f>
        <v/>
      </c>
      <c r="L310" s="0" t="str">
        <f aca="false">IF($A310="","",INDEX(CARTAO_COMPRAS!$K:$K,INT((ROW()-2)/20)+2))</f>
        <v/>
      </c>
      <c r="M310" s="0" t="str">
        <f aca="false">IF($A310="","","Compra no cartão")</f>
        <v/>
      </c>
    </row>
    <row r="311" customFormat="false" ht="13.5" hidden="false" customHeight="false" outlineLevel="0" collapsed="false">
      <c r="A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" s="0" t="str">
        <f aca="false">IF($A311="","",INDEX(CARTAO_COMPRAS!$C:$C,INT((ROW()-2)/20)+2))</f>
        <v/>
      </c>
      <c r="C311" s="0" t="str">
        <f aca="false">IF($A311="","",INDEX(CARTAO_COMPRAS!$D:$D,INT((ROW()-2)/20)+2))</f>
        <v/>
      </c>
      <c r="D311" s="0" t="str">
        <f aca="false">IF($A311="","",INDEX(CARTAO_COMPRAS!$E:$E,INT((ROW()-2)/20)+2))</f>
        <v/>
      </c>
      <c r="E311" s="0" t="str">
        <f aca="false">IF($A311="","",INDEX(CARTAO_COMPRAS!$H:$H,INT((ROW()-2)/20)+2)+MOD(ROW()-2,20))</f>
        <v/>
      </c>
      <c r="F311" s="0" t="str">
        <f aca="false">IF($A311="","",INDEX(CARTAO_COMPRAS!$G:$G,INT((ROW()-2)/20)+2))</f>
        <v/>
      </c>
      <c r="G311" s="5" t="str">
        <f aca="false">IF($A311="","",INDEX(CARTAO_COMPRAS!$I:$I,INT((ROW()-2)/20)+2))</f>
        <v/>
      </c>
      <c r="H311" s="4" t="str">
        <f aca="false">IF($A311="","",EDATE(INDEX(CARTAO_COMPRAS!$J:$J,INT((ROW()-2)/20)+2),MOD(ROW()-2,20)))</f>
        <v/>
      </c>
      <c r="I311" s="4" t="str">
        <f aca="false">IF($H311="","",$H311-WEEKDAY($H311,2)+1)</f>
        <v/>
      </c>
      <c r="J311" s="4" t="str">
        <f aca="false">IF($I311="","",$I311+6)</f>
        <v/>
      </c>
      <c r="K311" s="6" t="str">
        <f aca="false">IF($H311="","",DATE(YEAR($H311),MONTH($H311),1))</f>
        <v/>
      </c>
      <c r="L311" s="0" t="str">
        <f aca="false">IF($A311="","",INDEX(CARTAO_COMPRAS!$K:$K,INT((ROW()-2)/20)+2))</f>
        <v/>
      </c>
      <c r="M311" s="0" t="str">
        <f aca="false">IF($A311="","","Compra no cartão")</f>
        <v/>
      </c>
    </row>
    <row r="312" customFormat="false" ht="13.5" hidden="false" customHeight="false" outlineLevel="0" collapsed="false">
      <c r="A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" s="0" t="str">
        <f aca="false">IF($A312="","",INDEX(CARTAO_COMPRAS!$C:$C,INT((ROW()-2)/20)+2))</f>
        <v/>
      </c>
      <c r="C312" s="0" t="str">
        <f aca="false">IF($A312="","",INDEX(CARTAO_COMPRAS!$D:$D,INT((ROW()-2)/20)+2))</f>
        <v/>
      </c>
      <c r="D312" s="0" t="str">
        <f aca="false">IF($A312="","",INDEX(CARTAO_COMPRAS!$E:$E,INT((ROW()-2)/20)+2))</f>
        <v/>
      </c>
      <c r="E312" s="0" t="str">
        <f aca="false">IF($A312="","",INDEX(CARTAO_COMPRAS!$H:$H,INT((ROW()-2)/20)+2)+MOD(ROW()-2,20))</f>
        <v/>
      </c>
      <c r="F312" s="0" t="str">
        <f aca="false">IF($A312="","",INDEX(CARTAO_COMPRAS!$G:$G,INT((ROW()-2)/20)+2))</f>
        <v/>
      </c>
      <c r="G312" s="5" t="str">
        <f aca="false">IF($A312="","",INDEX(CARTAO_COMPRAS!$I:$I,INT((ROW()-2)/20)+2))</f>
        <v/>
      </c>
      <c r="H312" s="4" t="str">
        <f aca="false">IF($A312="","",EDATE(INDEX(CARTAO_COMPRAS!$J:$J,INT((ROW()-2)/20)+2),MOD(ROW()-2,20)))</f>
        <v/>
      </c>
      <c r="I312" s="4" t="str">
        <f aca="false">IF($H312="","",$H312-WEEKDAY($H312,2)+1)</f>
        <v/>
      </c>
      <c r="J312" s="4" t="str">
        <f aca="false">IF($I312="","",$I312+6)</f>
        <v/>
      </c>
      <c r="K312" s="6" t="str">
        <f aca="false">IF($H312="","",DATE(YEAR($H312),MONTH($H312),1))</f>
        <v/>
      </c>
      <c r="L312" s="0" t="str">
        <f aca="false">IF($A312="","",INDEX(CARTAO_COMPRAS!$K:$K,INT((ROW()-2)/20)+2))</f>
        <v/>
      </c>
      <c r="M312" s="0" t="str">
        <f aca="false">IF($A312="","","Compra no cartão")</f>
        <v/>
      </c>
    </row>
    <row r="313" customFormat="false" ht="13.5" hidden="false" customHeight="false" outlineLevel="0" collapsed="false">
      <c r="A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" s="0" t="str">
        <f aca="false">IF($A313="","",INDEX(CARTAO_COMPRAS!$C:$C,INT((ROW()-2)/20)+2))</f>
        <v/>
      </c>
      <c r="C313" s="0" t="str">
        <f aca="false">IF($A313="","",INDEX(CARTAO_COMPRAS!$D:$D,INT((ROW()-2)/20)+2))</f>
        <v/>
      </c>
      <c r="D313" s="0" t="str">
        <f aca="false">IF($A313="","",INDEX(CARTAO_COMPRAS!$E:$E,INT((ROW()-2)/20)+2))</f>
        <v/>
      </c>
      <c r="E313" s="0" t="str">
        <f aca="false">IF($A313="","",INDEX(CARTAO_COMPRAS!$H:$H,INT((ROW()-2)/20)+2)+MOD(ROW()-2,20))</f>
        <v/>
      </c>
      <c r="F313" s="0" t="str">
        <f aca="false">IF($A313="","",INDEX(CARTAO_COMPRAS!$G:$G,INT((ROW()-2)/20)+2))</f>
        <v/>
      </c>
      <c r="G313" s="5" t="str">
        <f aca="false">IF($A313="","",INDEX(CARTAO_COMPRAS!$I:$I,INT((ROW()-2)/20)+2))</f>
        <v/>
      </c>
      <c r="H313" s="4" t="str">
        <f aca="false">IF($A313="","",EDATE(INDEX(CARTAO_COMPRAS!$J:$J,INT((ROW()-2)/20)+2),MOD(ROW()-2,20)))</f>
        <v/>
      </c>
      <c r="I313" s="4" t="str">
        <f aca="false">IF($H313="","",$H313-WEEKDAY($H313,2)+1)</f>
        <v/>
      </c>
      <c r="J313" s="4" t="str">
        <f aca="false">IF($I313="","",$I313+6)</f>
        <v/>
      </c>
      <c r="K313" s="6" t="str">
        <f aca="false">IF($H313="","",DATE(YEAR($H313),MONTH($H313),1))</f>
        <v/>
      </c>
      <c r="L313" s="0" t="str">
        <f aca="false">IF($A313="","",INDEX(CARTAO_COMPRAS!$K:$K,INT((ROW()-2)/20)+2))</f>
        <v/>
      </c>
      <c r="M313" s="0" t="str">
        <f aca="false">IF($A313="","","Compra no cartão")</f>
        <v/>
      </c>
    </row>
    <row r="314" customFormat="false" ht="13.5" hidden="false" customHeight="false" outlineLevel="0" collapsed="false">
      <c r="A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" s="0" t="str">
        <f aca="false">IF($A314="","",INDEX(CARTAO_COMPRAS!$C:$C,INT((ROW()-2)/20)+2))</f>
        <v/>
      </c>
      <c r="C314" s="0" t="str">
        <f aca="false">IF($A314="","",INDEX(CARTAO_COMPRAS!$D:$D,INT((ROW()-2)/20)+2))</f>
        <v/>
      </c>
      <c r="D314" s="0" t="str">
        <f aca="false">IF($A314="","",INDEX(CARTAO_COMPRAS!$E:$E,INT((ROW()-2)/20)+2))</f>
        <v/>
      </c>
      <c r="E314" s="0" t="str">
        <f aca="false">IF($A314="","",INDEX(CARTAO_COMPRAS!$H:$H,INT((ROW()-2)/20)+2)+MOD(ROW()-2,20))</f>
        <v/>
      </c>
      <c r="F314" s="0" t="str">
        <f aca="false">IF($A314="","",INDEX(CARTAO_COMPRAS!$G:$G,INT((ROW()-2)/20)+2))</f>
        <v/>
      </c>
      <c r="G314" s="5" t="str">
        <f aca="false">IF($A314="","",INDEX(CARTAO_COMPRAS!$I:$I,INT((ROW()-2)/20)+2))</f>
        <v/>
      </c>
      <c r="H314" s="4" t="str">
        <f aca="false">IF($A314="","",EDATE(INDEX(CARTAO_COMPRAS!$J:$J,INT((ROW()-2)/20)+2),MOD(ROW()-2,20)))</f>
        <v/>
      </c>
      <c r="I314" s="4" t="str">
        <f aca="false">IF($H314="","",$H314-WEEKDAY($H314,2)+1)</f>
        <v/>
      </c>
      <c r="J314" s="4" t="str">
        <f aca="false">IF($I314="","",$I314+6)</f>
        <v/>
      </c>
      <c r="K314" s="6" t="str">
        <f aca="false">IF($H314="","",DATE(YEAR($H314),MONTH($H314),1))</f>
        <v/>
      </c>
      <c r="L314" s="0" t="str">
        <f aca="false">IF($A314="","",INDEX(CARTAO_COMPRAS!$K:$K,INT((ROW()-2)/20)+2))</f>
        <v/>
      </c>
      <c r="M314" s="0" t="str">
        <f aca="false">IF($A314="","","Compra no cartão")</f>
        <v/>
      </c>
    </row>
    <row r="315" customFormat="false" ht="13.5" hidden="false" customHeight="false" outlineLevel="0" collapsed="false">
      <c r="A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" s="0" t="str">
        <f aca="false">IF($A315="","",INDEX(CARTAO_COMPRAS!$C:$C,INT((ROW()-2)/20)+2))</f>
        <v/>
      </c>
      <c r="C315" s="0" t="str">
        <f aca="false">IF($A315="","",INDEX(CARTAO_COMPRAS!$D:$D,INT((ROW()-2)/20)+2))</f>
        <v/>
      </c>
      <c r="D315" s="0" t="str">
        <f aca="false">IF($A315="","",INDEX(CARTAO_COMPRAS!$E:$E,INT((ROW()-2)/20)+2))</f>
        <v/>
      </c>
      <c r="E315" s="0" t="str">
        <f aca="false">IF($A315="","",INDEX(CARTAO_COMPRAS!$H:$H,INT((ROW()-2)/20)+2)+MOD(ROW()-2,20))</f>
        <v/>
      </c>
      <c r="F315" s="0" t="str">
        <f aca="false">IF($A315="","",INDEX(CARTAO_COMPRAS!$G:$G,INT((ROW()-2)/20)+2))</f>
        <v/>
      </c>
      <c r="G315" s="5" t="str">
        <f aca="false">IF($A315="","",INDEX(CARTAO_COMPRAS!$I:$I,INT((ROW()-2)/20)+2))</f>
        <v/>
      </c>
      <c r="H315" s="4" t="str">
        <f aca="false">IF($A315="","",EDATE(INDEX(CARTAO_COMPRAS!$J:$J,INT((ROW()-2)/20)+2),MOD(ROW()-2,20)))</f>
        <v/>
      </c>
      <c r="I315" s="4" t="str">
        <f aca="false">IF($H315="","",$H315-WEEKDAY($H315,2)+1)</f>
        <v/>
      </c>
      <c r="J315" s="4" t="str">
        <f aca="false">IF($I315="","",$I315+6)</f>
        <v/>
      </c>
      <c r="K315" s="6" t="str">
        <f aca="false">IF($H315="","",DATE(YEAR($H315),MONTH($H315),1))</f>
        <v/>
      </c>
      <c r="L315" s="0" t="str">
        <f aca="false">IF($A315="","",INDEX(CARTAO_COMPRAS!$K:$K,INT((ROW()-2)/20)+2))</f>
        <v/>
      </c>
      <c r="M315" s="0" t="str">
        <f aca="false">IF($A315="","","Compra no cartão")</f>
        <v/>
      </c>
    </row>
    <row r="316" customFormat="false" ht="13.5" hidden="false" customHeight="false" outlineLevel="0" collapsed="false">
      <c r="A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" s="0" t="str">
        <f aca="false">IF($A316="","",INDEX(CARTAO_COMPRAS!$C:$C,INT((ROW()-2)/20)+2))</f>
        <v/>
      </c>
      <c r="C316" s="0" t="str">
        <f aca="false">IF($A316="","",INDEX(CARTAO_COMPRAS!$D:$D,INT((ROW()-2)/20)+2))</f>
        <v/>
      </c>
      <c r="D316" s="0" t="str">
        <f aca="false">IF($A316="","",INDEX(CARTAO_COMPRAS!$E:$E,INT((ROW()-2)/20)+2))</f>
        <v/>
      </c>
      <c r="E316" s="0" t="str">
        <f aca="false">IF($A316="","",INDEX(CARTAO_COMPRAS!$H:$H,INT((ROW()-2)/20)+2)+MOD(ROW()-2,20))</f>
        <v/>
      </c>
      <c r="F316" s="0" t="str">
        <f aca="false">IF($A316="","",INDEX(CARTAO_COMPRAS!$G:$G,INT((ROW()-2)/20)+2))</f>
        <v/>
      </c>
      <c r="G316" s="5" t="str">
        <f aca="false">IF($A316="","",INDEX(CARTAO_COMPRAS!$I:$I,INT((ROW()-2)/20)+2))</f>
        <v/>
      </c>
      <c r="H316" s="4" t="str">
        <f aca="false">IF($A316="","",EDATE(INDEX(CARTAO_COMPRAS!$J:$J,INT((ROW()-2)/20)+2),MOD(ROW()-2,20)))</f>
        <v/>
      </c>
      <c r="I316" s="4" t="str">
        <f aca="false">IF($H316="","",$H316-WEEKDAY($H316,2)+1)</f>
        <v/>
      </c>
      <c r="J316" s="4" t="str">
        <f aca="false">IF($I316="","",$I316+6)</f>
        <v/>
      </c>
      <c r="K316" s="6" t="str">
        <f aca="false">IF($H316="","",DATE(YEAR($H316),MONTH($H316),1))</f>
        <v/>
      </c>
      <c r="L316" s="0" t="str">
        <f aca="false">IF($A316="","",INDEX(CARTAO_COMPRAS!$K:$K,INT((ROW()-2)/20)+2))</f>
        <v/>
      </c>
      <c r="M316" s="0" t="str">
        <f aca="false">IF($A316="","","Compra no cartão")</f>
        <v/>
      </c>
    </row>
    <row r="317" customFormat="false" ht="13.5" hidden="false" customHeight="false" outlineLevel="0" collapsed="false">
      <c r="A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" s="0" t="str">
        <f aca="false">IF($A317="","",INDEX(CARTAO_COMPRAS!$C:$C,INT((ROW()-2)/20)+2))</f>
        <v/>
      </c>
      <c r="C317" s="0" t="str">
        <f aca="false">IF($A317="","",INDEX(CARTAO_COMPRAS!$D:$D,INT((ROW()-2)/20)+2))</f>
        <v/>
      </c>
      <c r="D317" s="0" t="str">
        <f aca="false">IF($A317="","",INDEX(CARTAO_COMPRAS!$E:$E,INT((ROW()-2)/20)+2))</f>
        <v/>
      </c>
      <c r="E317" s="0" t="str">
        <f aca="false">IF($A317="","",INDEX(CARTAO_COMPRAS!$H:$H,INT((ROW()-2)/20)+2)+MOD(ROW()-2,20))</f>
        <v/>
      </c>
      <c r="F317" s="0" t="str">
        <f aca="false">IF($A317="","",INDEX(CARTAO_COMPRAS!$G:$G,INT((ROW()-2)/20)+2))</f>
        <v/>
      </c>
      <c r="G317" s="5" t="str">
        <f aca="false">IF($A317="","",INDEX(CARTAO_COMPRAS!$I:$I,INT((ROW()-2)/20)+2))</f>
        <v/>
      </c>
      <c r="H317" s="4" t="str">
        <f aca="false">IF($A317="","",EDATE(INDEX(CARTAO_COMPRAS!$J:$J,INT((ROW()-2)/20)+2),MOD(ROW()-2,20)))</f>
        <v/>
      </c>
      <c r="I317" s="4" t="str">
        <f aca="false">IF($H317="","",$H317-WEEKDAY($H317,2)+1)</f>
        <v/>
      </c>
      <c r="J317" s="4" t="str">
        <f aca="false">IF($I317="","",$I317+6)</f>
        <v/>
      </c>
      <c r="K317" s="6" t="str">
        <f aca="false">IF($H317="","",DATE(YEAR($H317),MONTH($H317),1))</f>
        <v/>
      </c>
      <c r="L317" s="0" t="str">
        <f aca="false">IF($A317="","",INDEX(CARTAO_COMPRAS!$K:$K,INT((ROW()-2)/20)+2))</f>
        <v/>
      </c>
      <c r="M317" s="0" t="str">
        <f aca="false">IF($A317="","","Compra no cartão")</f>
        <v/>
      </c>
    </row>
    <row r="318" customFormat="false" ht="13.5" hidden="false" customHeight="false" outlineLevel="0" collapsed="false">
      <c r="A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" s="0" t="str">
        <f aca="false">IF($A318="","",INDEX(CARTAO_COMPRAS!$C:$C,INT((ROW()-2)/20)+2))</f>
        <v/>
      </c>
      <c r="C318" s="0" t="str">
        <f aca="false">IF($A318="","",INDEX(CARTAO_COMPRAS!$D:$D,INT((ROW()-2)/20)+2))</f>
        <v/>
      </c>
      <c r="D318" s="0" t="str">
        <f aca="false">IF($A318="","",INDEX(CARTAO_COMPRAS!$E:$E,INT((ROW()-2)/20)+2))</f>
        <v/>
      </c>
      <c r="E318" s="0" t="str">
        <f aca="false">IF($A318="","",INDEX(CARTAO_COMPRAS!$H:$H,INT((ROW()-2)/20)+2)+MOD(ROW()-2,20))</f>
        <v/>
      </c>
      <c r="F318" s="0" t="str">
        <f aca="false">IF($A318="","",INDEX(CARTAO_COMPRAS!$G:$G,INT((ROW()-2)/20)+2))</f>
        <v/>
      </c>
      <c r="G318" s="5" t="str">
        <f aca="false">IF($A318="","",INDEX(CARTAO_COMPRAS!$I:$I,INT((ROW()-2)/20)+2))</f>
        <v/>
      </c>
      <c r="H318" s="4" t="str">
        <f aca="false">IF($A318="","",EDATE(INDEX(CARTAO_COMPRAS!$J:$J,INT((ROW()-2)/20)+2),MOD(ROW()-2,20)))</f>
        <v/>
      </c>
      <c r="I318" s="4" t="str">
        <f aca="false">IF($H318="","",$H318-WEEKDAY($H318,2)+1)</f>
        <v/>
      </c>
      <c r="J318" s="4" t="str">
        <f aca="false">IF($I318="","",$I318+6)</f>
        <v/>
      </c>
      <c r="K318" s="6" t="str">
        <f aca="false">IF($H318="","",DATE(YEAR($H318),MONTH($H318),1))</f>
        <v/>
      </c>
      <c r="L318" s="0" t="str">
        <f aca="false">IF($A318="","",INDEX(CARTAO_COMPRAS!$K:$K,INT((ROW()-2)/20)+2))</f>
        <v/>
      </c>
      <c r="M318" s="0" t="str">
        <f aca="false">IF($A318="","","Compra no cartão")</f>
        <v/>
      </c>
    </row>
    <row r="319" customFormat="false" ht="13.5" hidden="false" customHeight="false" outlineLevel="0" collapsed="false">
      <c r="A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" s="0" t="str">
        <f aca="false">IF($A319="","",INDEX(CARTAO_COMPRAS!$C:$C,INT((ROW()-2)/20)+2))</f>
        <v/>
      </c>
      <c r="C319" s="0" t="str">
        <f aca="false">IF($A319="","",INDEX(CARTAO_COMPRAS!$D:$D,INT((ROW()-2)/20)+2))</f>
        <v/>
      </c>
      <c r="D319" s="0" t="str">
        <f aca="false">IF($A319="","",INDEX(CARTAO_COMPRAS!$E:$E,INT((ROW()-2)/20)+2))</f>
        <v/>
      </c>
      <c r="E319" s="0" t="str">
        <f aca="false">IF($A319="","",INDEX(CARTAO_COMPRAS!$H:$H,INT((ROW()-2)/20)+2)+MOD(ROW()-2,20))</f>
        <v/>
      </c>
      <c r="F319" s="0" t="str">
        <f aca="false">IF($A319="","",INDEX(CARTAO_COMPRAS!$G:$G,INT((ROW()-2)/20)+2))</f>
        <v/>
      </c>
      <c r="G319" s="5" t="str">
        <f aca="false">IF($A319="","",INDEX(CARTAO_COMPRAS!$I:$I,INT((ROW()-2)/20)+2))</f>
        <v/>
      </c>
      <c r="H319" s="4" t="str">
        <f aca="false">IF($A319="","",EDATE(INDEX(CARTAO_COMPRAS!$J:$J,INT((ROW()-2)/20)+2),MOD(ROW()-2,20)))</f>
        <v/>
      </c>
      <c r="I319" s="4" t="str">
        <f aca="false">IF($H319="","",$H319-WEEKDAY($H319,2)+1)</f>
        <v/>
      </c>
      <c r="J319" s="4" t="str">
        <f aca="false">IF($I319="","",$I319+6)</f>
        <v/>
      </c>
      <c r="K319" s="6" t="str">
        <f aca="false">IF($H319="","",DATE(YEAR($H319),MONTH($H319),1))</f>
        <v/>
      </c>
      <c r="L319" s="0" t="str">
        <f aca="false">IF($A319="","",INDEX(CARTAO_COMPRAS!$K:$K,INT((ROW()-2)/20)+2))</f>
        <v/>
      </c>
      <c r="M319" s="0" t="str">
        <f aca="false">IF($A319="","","Compra no cartão")</f>
        <v/>
      </c>
    </row>
    <row r="320" customFormat="false" ht="13.5" hidden="false" customHeight="false" outlineLevel="0" collapsed="false">
      <c r="A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" s="0" t="str">
        <f aca="false">IF($A320="","",INDEX(CARTAO_COMPRAS!$C:$C,INT((ROW()-2)/20)+2))</f>
        <v/>
      </c>
      <c r="C320" s="0" t="str">
        <f aca="false">IF($A320="","",INDEX(CARTAO_COMPRAS!$D:$D,INT((ROW()-2)/20)+2))</f>
        <v/>
      </c>
      <c r="D320" s="0" t="str">
        <f aca="false">IF($A320="","",INDEX(CARTAO_COMPRAS!$E:$E,INT((ROW()-2)/20)+2))</f>
        <v/>
      </c>
      <c r="E320" s="0" t="str">
        <f aca="false">IF($A320="","",INDEX(CARTAO_COMPRAS!$H:$H,INT((ROW()-2)/20)+2)+MOD(ROW()-2,20))</f>
        <v/>
      </c>
      <c r="F320" s="0" t="str">
        <f aca="false">IF($A320="","",INDEX(CARTAO_COMPRAS!$G:$G,INT((ROW()-2)/20)+2))</f>
        <v/>
      </c>
      <c r="G320" s="5" t="str">
        <f aca="false">IF($A320="","",INDEX(CARTAO_COMPRAS!$I:$I,INT((ROW()-2)/20)+2))</f>
        <v/>
      </c>
      <c r="H320" s="4" t="str">
        <f aca="false">IF($A320="","",EDATE(INDEX(CARTAO_COMPRAS!$J:$J,INT((ROW()-2)/20)+2),MOD(ROW()-2,20)))</f>
        <v/>
      </c>
      <c r="I320" s="4" t="str">
        <f aca="false">IF($H320="","",$H320-WEEKDAY($H320,2)+1)</f>
        <v/>
      </c>
      <c r="J320" s="4" t="str">
        <f aca="false">IF($I320="","",$I320+6)</f>
        <v/>
      </c>
      <c r="K320" s="6" t="str">
        <f aca="false">IF($H320="","",DATE(YEAR($H320),MONTH($H320),1))</f>
        <v/>
      </c>
      <c r="L320" s="0" t="str">
        <f aca="false">IF($A320="","",INDEX(CARTAO_COMPRAS!$K:$K,INT((ROW()-2)/20)+2))</f>
        <v/>
      </c>
      <c r="M320" s="0" t="str">
        <f aca="false">IF($A320="","","Compra no cartão")</f>
        <v/>
      </c>
    </row>
    <row r="321" customFormat="false" ht="13.5" hidden="false" customHeight="false" outlineLevel="0" collapsed="false">
      <c r="A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" s="0" t="str">
        <f aca="false">IF($A321="","",INDEX(CARTAO_COMPRAS!$C:$C,INT((ROW()-2)/20)+2))</f>
        <v/>
      </c>
      <c r="C321" s="0" t="str">
        <f aca="false">IF($A321="","",INDEX(CARTAO_COMPRAS!$D:$D,INT((ROW()-2)/20)+2))</f>
        <v/>
      </c>
      <c r="D321" s="0" t="str">
        <f aca="false">IF($A321="","",INDEX(CARTAO_COMPRAS!$E:$E,INT((ROW()-2)/20)+2))</f>
        <v/>
      </c>
      <c r="E321" s="0" t="str">
        <f aca="false">IF($A321="","",INDEX(CARTAO_COMPRAS!$H:$H,INT((ROW()-2)/20)+2)+MOD(ROW()-2,20))</f>
        <v/>
      </c>
      <c r="F321" s="0" t="str">
        <f aca="false">IF($A321="","",INDEX(CARTAO_COMPRAS!$G:$G,INT((ROW()-2)/20)+2))</f>
        <v/>
      </c>
      <c r="G321" s="5" t="str">
        <f aca="false">IF($A321="","",INDEX(CARTAO_COMPRAS!$I:$I,INT((ROW()-2)/20)+2))</f>
        <v/>
      </c>
      <c r="H321" s="4" t="str">
        <f aca="false">IF($A321="","",EDATE(INDEX(CARTAO_COMPRAS!$J:$J,INT((ROW()-2)/20)+2),MOD(ROW()-2,20)))</f>
        <v/>
      </c>
      <c r="I321" s="4" t="str">
        <f aca="false">IF($H321="","",$H321-WEEKDAY($H321,2)+1)</f>
        <v/>
      </c>
      <c r="J321" s="4" t="str">
        <f aca="false">IF($I321="","",$I321+6)</f>
        <v/>
      </c>
      <c r="K321" s="6" t="str">
        <f aca="false">IF($H321="","",DATE(YEAR($H321),MONTH($H321),1))</f>
        <v/>
      </c>
      <c r="L321" s="0" t="str">
        <f aca="false">IF($A321="","",INDEX(CARTAO_COMPRAS!$K:$K,INT((ROW()-2)/20)+2))</f>
        <v/>
      </c>
      <c r="M321" s="0" t="str">
        <f aca="false">IF($A321="","","Compra no cartão")</f>
        <v/>
      </c>
    </row>
    <row r="322" customFormat="false" ht="13.5" hidden="false" customHeight="false" outlineLevel="0" collapsed="false">
      <c r="A3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17</v>
      </c>
      <c r="B322" s="0" t="str">
        <f aca="false">IF($A322="","",INDEX(CARTAO_COMPRAS!$C:$C,INT((ROW()-2)/20)+2))</f>
        <v>Bradesco</v>
      </c>
      <c r="C322" s="0" t="str">
        <f aca="false">IF($A322="","",INDEX(CARTAO_COMPRAS!$D:$D,INT((ROW()-2)/20)+2))</f>
        <v>Swfit - Açougue</v>
      </c>
      <c r="D322" s="0" t="str">
        <f aca="false">IF($A322="","",INDEX(CARTAO_COMPRAS!$E:$E,INT((ROW()-2)/20)+2))</f>
        <v>Alimentação / Insumos</v>
      </c>
      <c r="E322" s="0" t="n">
        <f aca="false">IF($A322="","",INDEX(CARTAO_COMPRAS!$H:$H,INT((ROW()-2)/20)+2)+MOD(ROW()-2,20))</f>
        <v>3</v>
      </c>
      <c r="F322" s="0" t="n">
        <f aca="false">IF($A322="","",INDEX(CARTAO_COMPRAS!$G:$G,INT((ROW()-2)/20)+2))</f>
        <v>4</v>
      </c>
      <c r="G322" s="5" t="n">
        <f aca="false">IF($A322="","",INDEX(CARTAO_COMPRAS!$I:$I,INT((ROW()-2)/20)+2))</f>
        <v>159.62</v>
      </c>
      <c r="H322" s="4" t="n">
        <f aca="false">IF($A322="","",EDATE(INDEX(CARTAO_COMPRAS!$J:$J,INT((ROW()-2)/20)+2),MOD(ROW()-2,20)))</f>
        <v>46157</v>
      </c>
      <c r="I322" s="4" t="n">
        <f aca="false">IF($H322="","",$H322-WEEKDAY($H322,2)+1)</f>
        <v>46153</v>
      </c>
      <c r="J322" s="4" t="n">
        <f aca="false">IF($I322="","",$I322+6)</f>
        <v>46159</v>
      </c>
      <c r="K322" s="6" t="n">
        <f aca="false">IF($H322="","",DATE(YEAR($H322),MONTH($H322),1))</f>
        <v>46143</v>
      </c>
      <c r="L322" s="0" t="str">
        <f aca="false">IF($A322="","",INDEX(CARTAO_COMPRAS!$K:$K,INT((ROW()-2)/20)+2))</f>
        <v>Pago</v>
      </c>
      <c r="M322" s="0" t="str">
        <f aca="false">IF($A322="","","Compra no cartão")</f>
        <v>Compra no cartão</v>
      </c>
    </row>
    <row r="323" customFormat="false" ht="13.5" hidden="false" customHeight="false" outlineLevel="0" collapsed="false">
      <c r="A3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17</v>
      </c>
      <c r="B323" s="0" t="str">
        <f aca="false">IF($A323="","",INDEX(CARTAO_COMPRAS!$C:$C,INT((ROW()-2)/20)+2))</f>
        <v>Bradesco</v>
      </c>
      <c r="C323" s="0" t="str">
        <f aca="false">IF($A323="","",INDEX(CARTAO_COMPRAS!$D:$D,INT((ROW()-2)/20)+2))</f>
        <v>Swfit - Açougue</v>
      </c>
      <c r="D323" s="0" t="str">
        <f aca="false">IF($A323="","",INDEX(CARTAO_COMPRAS!$E:$E,INT((ROW()-2)/20)+2))</f>
        <v>Alimentação / Insumos</v>
      </c>
      <c r="E323" s="0" t="n">
        <f aca="false">IF($A323="","",INDEX(CARTAO_COMPRAS!$H:$H,INT((ROW()-2)/20)+2)+MOD(ROW()-2,20))</f>
        <v>4</v>
      </c>
      <c r="F323" s="0" t="n">
        <f aca="false">IF($A323="","",INDEX(CARTAO_COMPRAS!$G:$G,INT((ROW()-2)/20)+2))</f>
        <v>4</v>
      </c>
      <c r="G323" s="5" t="n">
        <f aca="false">IF($A323="","",INDEX(CARTAO_COMPRAS!$I:$I,INT((ROW()-2)/20)+2))</f>
        <v>159.62</v>
      </c>
      <c r="H323" s="4" t="n">
        <f aca="false">IF($A323="","",EDATE(INDEX(CARTAO_COMPRAS!$J:$J,INT((ROW()-2)/20)+2),MOD(ROW()-2,20)))</f>
        <v>46188</v>
      </c>
      <c r="I323" s="4" t="n">
        <f aca="false">IF($H323="","",$H323-WEEKDAY($H323,2)+1)</f>
        <v>46188</v>
      </c>
      <c r="J323" s="4" t="n">
        <f aca="false">IF($I323="","",$I323+6)</f>
        <v>46194</v>
      </c>
      <c r="K323" s="6" t="n">
        <f aca="false">IF($H323="","",DATE(YEAR($H323),MONTH($H323),1))</f>
        <v>46174</v>
      </c>
      <c r="L323" s="0" t="str">
        <f aca="false">IF($A323="","",INDEX(CARTAO_COMPRAS!$K:$K,INT((ROW()-2)/20)+2))</f>
        <v>Pago</v>
      </c>
      <c r="M323" s="0" t="str">
        <f aca="false">IF($A323="","","Compra no cartão")</f>
        <v>Compra no cartão</v>
      </c>
    </row>
    <row r="324" customFormat="false" ht="13.5" hidden="false" customHeight="false" outlineLevel="0" collapsed="false">
      <c r="A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" s="0" t="str">
        <f aca="false">IF($A324="","",INDEX(CARTAO_COMPRAS!$C:$C,INT((ROW()-2)/20)+2))</f>
        <v/>
      </c>
      <c r="C324" s="0" t="str">
        <f aca="false">IF($A324="","",INDEX(CARTAO_COMPRAS!$D:$D,INT((ROW()-2)/20)+2))</f>
        <v/>
      </c>
      <c r="D324" s="0" t="str">
        <f aca="false">IF($A324="","",INDEX(CARTAO_COMPRAS!$E:$E,INT((ROW()-2)/20)+2))</f>
        <v/>
      </c>
      <c r="E324" s="0" t="str">
        <f aca="false">IF($A324="","",INDEX(CARTAO_COMPRAS!$H:$H,INT((ROW()-2)/20)+2)+MOD(ROW()-2,20))</f>
        <v/>
      </c>
      <c r="F324" s="0" t="str">
        <f aca="false">IF($A324="","",INDEX(CARTAO_COMPRAS!$G:$G,INT((ROW()-2)/20)+2))</f>
        <v/>
      </c>
      <c r="G324" s="5" t="str">
        <f aca="false">IF($A324="","",INDEX(CARTAO_COMPRAS!$I:$I,INT((ROW()-2)/20)+2))</f>
        <v/>
      </c>
      <c r="H324" s="4" t="str">
        <f aca="false">IF($A324="","",EDATE(INDEX(CARTAO_COMPRAS!$J:$J,INT((ROW()-2)/20)+2),MOD(ROW()-2,20)))</f>
        <v/>
      </c>
      <c r="I324" s="4" t="str">
        <f aca="false">IF($H324="","",$H324-WEEKDAY($H324,2)+1)</f>
        <v/>
      </c>
      <c r="J324" s="4" t="str">
        <f aca="false">IF($I324="","",$I324+6)</f>
        <v/>
      </c>
      <c r="K324" s="6" t="str">
        <f aca="false">IF($H324="","",DATE(YEAR($H324),MONTH($H324),1))</f>
        <v/>
      </c>
      <c r="L324" s="0" t="str">
        <f aca="false">IF($A324="","",INDEX(CARTAO_COMPRAS!$K:$K,INT((ROW()-2)/20)+2))</f>
        <v/>
      </c>
      <c r="M324" s="0" t="str">
        <f aca="false">IF($A324="","","Compra no cartão")</f>
        <v/>
      </c>
    </row>
    <row r="325" customFormat="false" ht="13.5" hidden="false" customHeight="false" outlineLevel="0" collapsed="false">
      <c r="A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" s="0" t="str">
        <f aca="false">IF($A325="","",INDEX(CARTAO_COMPRAS!$C:$C,INT((ROW()-2)/20)+2))</f>
        <v/>
      </c>
      <c r="C325" s="0" t="str">
        <f aca="false">IF($A325="","",INDEX(CARTAO_COMPRAS!$D:$D,INT((ROW()-2)/20)+2))</f>
        <v/>
      </c>
      <c r="D325" s="0" t="str">
        <f aca="false">IF($A325="","",INDEX(CARTAO_COMPRAS!$E:$E,INT((ROW()-2)/20)+2))</f>
        <v/>
      </c>
      <c r="E325" s="0" t="str">
        <f aca="false">IF($A325="","",INDEX(CARTAO_COMPRAS!$H:$H,INT((ROW()-2)/20)+2)+MOD(ROW()-2,20))</f>
        <v/>
      </c>
      <c r="F325" s="0" t="str">
        <f aca="false">IF($A325="","",INDEX(CARTAO_COMPRAS!$G:$G,INT((ROW()-2)/20)+2))</f>
        <v/>
      </c>
      <c r="G325" s="5" t="str">
        <f aca="false">IF($A325="","",INDEX(CARTAO_COMPRAS!$I:$I,INT((ROW()-2)/20)+2))</f>
        <v/>
      </c>
      <c r="H325" s="4" t="str">
        <f aca="false">IF($A325="","",EDATE(INDEX(CARTAO_COMPRAS!$J:$J,INT((ROW()-2)/20)+2),MOD(ROW()-2,20)))</f>
        <v/>
      </c>
      <c r="I325" s="4" t="str">
        <f aca="false">IF($H325="","",$H325-WEEKDAY($H325,2)+1)</f>
        <v/>
      </c>
      <c r="J325" s="4" t="str">
        <f aca="false">IF($I325="","",$I325+6)</f>
        <v/>
      </c>
      <c r="K325" s="6" t="str">
        <f aca="false">IF($H325="","",DATE(YEAR($H325),MONTH($H325),1))</f>
        <v/>
      </c>
      <c r="L325" s="0" t="str">
        <f aca="false">IF($A325="","",INDEX(CARTAO_COMPRAS!$K:$K,INT((ROW()-2)/20)+2))</f>
        <v/>
      </c>
      <c r="M325" s="0" t="str">
        <f aca="false">IF($A325="","","Compra no cartão")</f>
        <v/>
      </c>
    </row>
    <row r="326" customFormat="false" ht="13.5" hidden="false" customHeight="false" outlineLevel="0" collapsed="false">
      <c r="A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" s="0" t="str">
        <f aca="false">IF($A326="","",INDEX(CARTAO_COMPRAS!$C:$C,INT((ROW()-2)/20)+2))</f>
        <v/>
      </c>
      <c r="C326" s="0" t="str">
        <f aca="false">IF($A326="","",INDEX(CARTAO_COMPRAS!$D:$D,INT((ROW()-2)/20)+2))</f>
        <v/>
      </c>
      <c r="D326" s="0" t="str">
        <f aca="false">IF($A326="","",INDEX(CARTAO_COMPRAS!$E:$E,INT((ROW()-2)/20)+2))</f>
        <v/>
      </c>
      <c r="E326" s="0" t="str">
        <f aca="false">IF($A326="","",INDEX(CARTAO_COMPRAS!$H:$H,INT((ROW()-2)/20)+2)+MOD(ROW()-2,20))</f>
        <v/>
      </c>
      <c r="F326" s="0" t="str">
        <f aca="false">IF($A326="","",INDEX(CARTAO_COMPRAS!$G:$G,INT((ROW()-2)/20)+2))</f>
        <v/>
      </c>
      <c r="G326" s="5" t="str">
        <f aca="false">IF($A326="","",INDEX(CARTAO_COMPRAS!$I:$I,INT((ROW()-2)/20)+2))</f>
        <v/>
      </c>
      <c r="H326" s="4" t="str">
        <f aca="false">IF($A326="","",EDATE(INDEX(CARTAO_COMPRAS!$J:$J,INT((ROW()-2)/20)+2),MOD(ROW()-2,20)))</f>
        <v/>
      </c>
      <c r="I326" s="4" t="str">
        <f aca="false">IF($H326="","",$H326-WEEKDAY($H326,2)+1)</f>
        <v/>
      </c>
      <c r="J326" s="4" t="str">
        <f aca="false">IF($I326="","",$I326+6)</f>
        <v/>
      </c>
      <c r="K326" s="6" t="str">
        <f aca="false">IF($H326="","",DATE(YEAR($H326),MONTH($H326),1))</f>
        <v/>
      </c>
      <c r="L326" s="0" t="str">
        <f aca="false">IF($A326="","",INDEX(CARTAO_COMPRAS!$K:$K,INT((ROW()-2)/20)+2))</f>
        <v/>
      </c>
      <c r="M326" s="0" t="str">
        <f aca="false">IF($A326="","","Compra no cartão")</f>
        <v/>
      </c>
    </row>
    <row r="327" customFormat="false" ht="13.5" hidden="false" customHeight="false" outlineLevel="0" collapsed="false">
      <c r="A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" s="0" t="str">
        <f aca="false">IF($A327="","",INDEX(CARTAO_COMPRAS!$C:$C,INT((ROW()-2)/20)+2))</f>
        <v/>
      </c>
      <c r="C327" s="0" t="str">
        <f aca="false">IF($A327="","",INDEX(CARTAO_COMPRAS!$D:$D,INT((ROW()-2)/20)+2))</f>
        <v/>
      </c>
      <c r="D327" s="0" t="str">
        <f aca="false">IF($A327="","",INDEX(CARTAO_COMPRAS!$E:$E,INT((ROW()-2)/20)+2))</f>
        <v/>
      </c>
      <c r="E327" s="0" t="str">
        <f aca="false">IF($A327="","",INDEX(CARTAO_COMPRAS!$H:$H,INT((ROW()-2)/20)+2)+MOD(ROW()-2,20))</f>
        <v/>
      </c>
      <c r="F327" s="0" t="str">
        <f aca="false">IF($A327="","",INDEX(CARTAO_COMPRAS!$G:$G,INT((ROW()-2)/20)+2))</f>
        <v/>
      </c>
      <c r="G327" s="5" t="str">
        <f aca="false">IF($A327="","",INDEX(CARTAO_COMPRAS!$I:$I,INT((ROW()-2)/20)+2))</f>
        <v/>
      </c>
      <c r="H327" s="4" t="str">
        <f aca="false">IF($A327="","",EDATE(INDEX(CARTAO_COMPRAS!$J:$J,INT((ROW()-2)/20)+2),MOD(ROW()-2,20)))</f>
        <v/>
      </c>
      <c r="I327" s="4" t="str">
        <f aca="false">IF($H327="","",$H327-WEEKDAY($H327,2)+1)</f>
        <v/>
      </c>
      <c r="J327" s="4" t="str">
        <f aca="false">IF($I327="","",$I327+6)</f>
        <v/>
      </c>
      <c r="K327" s="6" t="str">
        <f aca="false">IF($H327="","",DATE(YEAR($H327),MONTH($H327),1))</f>
        <v/>
      </c>
      <c r="L327" s="0" t="str">
        <f aca="false">IF($A327="","",INDEX(CARTAO_COMPRAS!$K:$K,INT((ROW()-2)/20)+2))</f>
        <v/>
      </c>
      <c r="M327" s="0" t="str">
        <f aca="false">IF($A327="","","Compra no cartão")</f>
        <v/>
      </c>
    </row>
    <row r="328" customFormat="false" ht="13.5" hidden="false" customHeight="false" outlineLevel="0" collapsed="false">
      <c r="A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" s="0" t="str">
        <f aca="false">IF($A328="","",INDEX(CARTAO_COMPRAS!$C:$C,INT((ROW()-2)/20)+2))</f>
        <v/>
      </c>
      <c r="C328" s="0" t="str">
        <f aca="false">IF($A328="","",INDEX(CARTAO_COMPRAS!$D:$D,INT((ROW()-2)/20)+2))</f>
        <v/>
      </c>
      <c r="D328" s="0" t="str">
        <f aca="false">IF($A328="","",INDEX(CARTAO_COMPRAS!$E:$E,INT((ROW()-2)/20)+2))</f>
        <v/>
      </c>
      <c r="E328" s="0" t="str">
        <f aca="false">IF($A328="","",INDEX(CARTAO_COMPRAS!$H:$H,INT((ROW()-2)/20)+2)+MOD(ROW()-2,20))</f>
        <v/>
      </c>
      <c r="F328" s="0" t="str">
        <f aca="false">IF($A328="","",INDEX(CARTAO_COMPRAS!$G:$G,INT((ROW()-2)/20)+2))</f>
        <v/>
      </c>
      <c r="G328" s="5" t="str">
        <f aca="false">IF($A328="","",INDEX(CARTAO_COMPRAS!$I:$I,INT((ROW()-2)/20)+2))</f>
        <v/>
      </c>
      <c r="H328" s="4" t="str">
        <f aca="false">IF($A328="","",EDATE(INDEX(CARTAO_COMPRAS!$J:$J,INT((ROW()-2)/20)+2),MOD(ROW()-2,20)))</f>
        <v/>
      </c>
      <c r="I328" s="4" t="str">
        <f aca="false">IF($H328="","",$H328-WEEKDAY($H328,2)+1)</f>
        <v/>
      </c>
      <c r="J328" s="4" t="str">
        <f aca="false">IF($I328="","",$I328+6)</f>
        <v/>
      </c>
      <c r="K328" s="6" t="str">
        <f aca="false">IF($H328="","",DATE(YEAR($H328),MONTH($H328),1))</f>
        <v/>
      </c>
      <c r="L328" s="0" t="str">
        <f aca="false">IF($A328="","",INDEX(CARTAO_COMPRAS!$K:$K,INT((ROW()-2)/20)+2))</f>
        <v/>
      </c>
      <c r="M328" s="0" t="str">
        <f aca="false">IF($A328="","","Compra no cartão")</f>
        <v/>
      </c>
    </row>
    <row r="329" customFormat="false" ht="13.5" hidden="false" customHeight="false" outlineLevel="0" collapsed="false">
      <c r="A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" s="0" t="str">
        <f aca="false">IF($A329="","",INDEX(CARTAO_COMPRAS!$C:$C,INT((ROW()-2)/20)+2))</f>
        <v/>
      </c>
      <c r="C329" s="0" t="str">
        <f aca="false">IF($A329="","",INDEX(CARTAO_COMPRAS!$D:$D,INT((ROW()-2)/20)+2))</f>
        <v/>
      </c>
      <c r="D329" s="0" t="str">
        <f aca="false">IF($A329="","",INDEX(CARTAO_COMPRAS!$E:$E,INT((ROW()-2)/20)+2))</f>
        <v/>
      </c>
      <c r="E329" s="0" t="str">
        <f aca="false">IF($A329="","",INDEX(CARTAO_COMPRAS!$H:$H,INT((ROW()-2)/20)+2)+MOD(ROW()-2,20))</f>
        <v/>
      </c>
      <c r="F329" s="0" t="str">
        <f aca="false">IF($A329="","",INDEX(CARTAO_COMPRAS!$G:$G,INT((ROW()-2)/20)+2))</f>
        <v/>
      </c>
      <c r="G329" s="5" t="str">
        <f aca="false">IF($A329="","",INDEX(CARTAO_COMPRAS!$I:$I,INT((ROW()-2)/20)+2))</f>
        <v/>
      </c>
      <c r="H329" s="4" t="str">
        <f aca="false">IF($A329="","",EDATE(INDEX(CARTAO_COMPRAS!$J:$J,INT((ROW()-2)/20)+2),MOD(ROW()-2,20)))</f>
        <v/>
      </c>
      <c r="I329" s="4" t="str">
        <f aca="false">IF($H329="","",$H329-WEEKDAY($H329,2)+1)</f>
        <v/>
      </c>
      <c r="J329" s="4" t="str">
        <f aca="false">IF($I329="","",$I329+6)</f>
        <v/>
      </c>
      <c r="K329" s="6" t="str">
        <f aca="false">IF($H329="","",DATE(YEAR($H329),MONTH($H329),1))</f>
        <v/>
      </c>
      <c r="L329" s="0" t="str">
        <f aca="false">IF($A329="","",INDEX(CARTAO_COMPRAS!$K:$K,INT((ROW()-2)/20)+2))</f>
        <v/>
      </c>
      <c r="M329" s="0" t="str">
        <f aca="false">IF($A329="","","Compra no cartão")</f>
        <v/>
      </c>
    </row>
    <row r="330" customFormat="false" ht="13.5" hidden="false" customHeight="false" outlineLevel="0" collapsed="false">
      <c r="A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" s="0" t="str">
        <f aca="false">IF($A330="","",INDEX(CARTAO_COMPRAS!$C:$C,INT((ROW()-2)/20)+2))</f>
        <v/>
      </c>
      <c r="C330" s="0" t="str">
        <f aca="false">IF($A330="","",INDEX(CARTAO_COMPRAS!$D:$D,INT((ROW()-2)/20)+2))</f>
        <v/>
      </c>
      <c r="D330" s="0" t="str">
        <f aca="false">IF($A330="","",INDEX(CARTAO_COMPRAS!$E:$E,INT((ROW()-2)/20)+2))</f>
        <v/>
      </c>
      <c r="E330" s="0" t="str">
        <f aca="false">IF($A330="","",INDEX(CARTAO_COMPRAS!$H:$H,INT((ROW()-2)/20)+2)+MOD(ROW()-2,20))</f>
        <v/>
      </c>
      <c r="F330" s="0" t="str">
        <f aca="false">IF($A330="","",INDEX(CARTAO_COMPRAS!$G:$G,INT((ROW()-2)/20)+2))</f>
        <v/>
      </c>
      <c r="G330" s="5" t="str">
        <f aca="false">IF($A330="","",INDEX(CARTAO_COMPRAS!$I:$I,INT((ROW()-2)/20)+2))</f>
        <v/>
      </c>
      <c r="H330" s="4" t="str">
        <f aca="false">IF($A330="","",EDATE(INDEX(CARTAO_COMPRAS!$J:$J,INT((ROW()-2)/20)+2),MOD(ROW()-2,20)))</f>
        <v/>
      </c>
      <c r="I330" s="4" t="str">
        <f aca="false">IF($H330="","",$H330-WEEKDAY($H330,2)+1)</f>
        <v/>
      </c>
      <c r="J330" s="4" t="str">
        <f aca="false">IF($I330="","",$I330+6)</f>
        <v/>
      </c>
      <c r="K330" s="6" t="str">
        <f aca="false">IF($H330="","",DATE(YEAR($H330),MONTH($H330),1))</f>
        <v/>
      </c>
      <c r="L330" s="0" t="str">
        <f aca="false">IF($A330="","",INDEX(CARTAO_COMPRAS!$K:$K,INT((ROW()-2)/20)+2))</f>
        <v/>
      </c>
      <c r="M330" s="0" t="str">
        <f aca="false">IF($A330="","","Compra no cartão")</f>
        <v/>
      </c>
    </row>
    <row r="331" customFormat="false" ht="13.5" hidden="false" customHeight="false" outlineLevel="0" collapsed="false">
      <c r="A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" s="0" t="str">
        <f aca="false">IF($A331="","",INDEX(CARTAO_COMPRAS!$C:$C,INT((ROW()-2)/20)+2))</f>
        <v/>
      </c>
      <c r="C331" s="0" t="str">
        <f aca="false">IF($A331="","",INDEX(CARTAO_COMPRAS!$D:$D,INT((ROW()-2)/20)+2))</f>
        <v/>
      </c>
      <c r="D331" s="0" t="str">
        <f aca="false">IF($A331="","",INDEX(CARTAO_COMPRAS!$E:$E,INT((ROW()-2)/20)+2))</f>
        <v/>
      </c>
      <c r="E331" s="0" t="str">
        <f aca="false">IF($A331="","",INDEX(CARTAO_COMPRAS!$H:$H,INT((ROW()-2)/20)+2)+MOD(ROW()-2,20))</f>
        <v/>
      </c>
      <c r="F331" s="0" t="str">
        <f aca="false">IF($A331="","",INDEX(CARTAO_COMPRAS!$G:$G,INT((ROW()-2)/20)+2))</f>
        <v/>
      </c>
      <c r="G331" s="5" t="str">
        <f aca="false">IF($A331="","",INDEX(CARTAO_COMPRAS!$I:$I,INT((ROW()-2)/20)+2))</f>
        <v/>
      </c>
      <c r="H331" s="4" t="str">
        <f aca="false">IF($A331="","",EDATE(INDEX(CARTAO_COMPRAS!$J:$J,INT((ROW()-2)/20)+2),MOD(ROW()-2,20)))</f>
        <v/>
      </c>
      <c r="I331" s="4" t="str">
        <f aca="false">IF($H331="","",$H331-WEEKDAY($H331,2)+1)</f>
        <v/>
      </c>
      <c r="J331" s="4" t="str">
        <f aca="false">IF($I331="","",$I331+6)</f>
        <v/>
      </c>
      <c r="K331" s="6" t="str">
        <f aca="false">IF($H331="","",DATE(YEAR($H331),MONTH($H331),1))</f>
        <v/>
      </c>
      <c r="L331" s="0" t="str">
        <f aca="false">IF($A331="","",INDEX(CARTAO_COMPRAS!$K:$K,INT((ROW()-2)/20)+2))</f>
        <v/>
      </c>
      <c r="M331" s="0" t="str">
        <f aca="false">IF($A331="","","Compra no cartão")</f>
        <v/>
      </c>
    </row>
    <row r="332" customFormat="false" ht="13.5" hidden="false" customHeight="false" outlineLevel="0" collapsed="false">
      <c r="A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" s="0" t="str">
        <f aca="false">IF($A332="","",INDEX(CARTAO_COMPRAS!$C:$C,INT((ROW()-2)/20)+2))</f>
        <v/>
      </c>
      <c r="C332" s="0" t="str">
        <f aca="false">IF($A332="","",INDEX(CARTAO_COMPRAS!$D:$D,INT((ROW()-2)/20)+2))</f>
        <v/>
      </c>
      <c r="D332" s="0" t="str">
        <f aca="false">IF($A332="","",INDEX(CARTAO_COMPRAS!$E:$E,INT((ROW()-2)/20)+2))</f>
        <v/>
      </c>
      <c r="E332" s="0" t="str">
        <f aca="false">IF($A332="","",INDEX(CARTAO_COMPRAS!$H:$H,INT((ROW()-2)/20)+2)+MOD(ROW()-2,20))</f>
        <v/>
      </c>
      <c r="F332" s="0" t="str">
        <f aca="false">IF($A332="","",INDEX(CARTAO_COMPRAS!$G:$G,INT((ROW()-2)/20)+2))</f>
        <v/>
      </c>
      <c r="G332" s="5" t="str">
        <f aca="false">IF($A332="","",INDEX(CARTAO_COMPRAS!$I:$I,INT((ROW()-2)/20)+2))</f>
        <v/>
      </c>
      <c r="H332" s="4" t="str">
        <f aca="false">IF($A332="","",EDATE(INDEX(CARTAO_COMPRAS!$J:$J,INT((ROW()-2)/20)+2),MOD(ROW()-2,20)))</f>
        <v/>
      </c>
      <c r="I332" s="4" t="str">
        <f aca="false">IF($H332="","",$H332-WEEKDAY($H332,2)+1)</f>
        <v/>
      </c>
      <c r="J332" s="4" t="str">
        <f aca="false">IF($I332="","",$I332+6)</f>
        <v/>
      </c>
      <c r="K332" s="6" t="str">
        <f aca="false">IF($H332="","",DATE(YEAR($H332),MONTH($H332),1))</f>
        <v/>
      </c>
      <c r="L332" s="0" t="str">
        <f aca="false">IF($A332="","",INDEX(CARTAO_COMPRAS!$K:$K,INT((ROW()-2)/20)+2))</f>
        <v/>
      </c>
      <c r="M332" s="0" t="str">
        <f aca="false">IF($A332="","","Compra no cartão")</f>
        <v/>
      </c>
    </row>
    <row r="333" customFormat="false" ht="13.5" hidden="false" customHeight="false" outlineLevel="0" collapsed="false">
      <c r="A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" s="0" t="str">
        <f aca="false">IF($A333="","",INDEX(CARTAO_COMPRAS!$C:$C,INT((ROW()-2)/20)+2))</f>
        <v/>
      </c>
      <c r="C333" s="0" t="str">
        <f aca="false">IF($A333="","",INDEX(CARTAO_COMPRAS!$D:$D,INT((ROW()-2)/20)+2))</f>
        <v/>
      </c>
      <c r="D333" s="0" t="str">
        <f aca="false">IF($A333="","",INDEX(CARTAO_COMPRAS!$E:$E,INT((ROW()-2)/20)+2))</f>
        <v/>
      </c>
      <c r="E333" s="0" t="str">
        <f aca="false">IF($A333="","",INDEX(CARTAO_COMPRAS!$H:$H,INT((ROW()-2)/20)+2)+MOD(ROW()-2,20))</f>
        <v/>
      </c>
      <c r="F333" s="0" t="str">
        <f aca="false">IF($A333="","",INDEX(CARTAO_COMPRAS!$G:$G,INT((ROW()-2)/20)+2))</f>
        <v/>
      </c>
      <c r="G333" s="5" t="str">
        <f aca="false">IF($A333="","",INDEX(CARTAO_COMPRAS!$I:$I,INT((ROW()-2)/20)+2))</f>
        <v/>
      </c>
      <c r="H333" s="4" t="str">
        <f aca="false">IF($A333="","",EDATE(INDEX(CARTAO_COMPRAS!$J:$J,INT((ROW()-2)/20)+2),MOD(ROW()-2,20)))</f>
        <v/>
      </c>
      <c r="I333" s="4" t="str">
        <f aca="false">IF($H333="","",$H333-WEEKDAY($H333,2)+1)</f>
        <v/>
      </c>
      <c r="J333" s="4" t="str">
        <f aca="false">IF($I333="","",$I333+6)</f>
        <v/>
      </c>
      <c r="K333" s="6" t="str">
        <f aca="false">IF($H333="","",DATE(YEAR($H333),MONTH($H333),1))</f>
        <v/>
      </c>
      <c r="L333" s="0" t="str">
        <f aca="false">IF($A333="","",INDEX(CARTAO_COMPRAS!$K:$K,INT((ROW()-2)/20)+2))</f>
        <v/>
      </c>
      <c r="M333" s="0" t="str">
        <f aca="false">IF($A333="","","Compra no cartão")</f>
        <v/>
      </c>
    </row>
    <row r="334" customFormat="false" ht="13.5" hidden="false" customHeight="false" outlineLevel="0" collapsed="false">
      <c r="A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" s="0" t="str">
        <f aca="false">IF($A334="","",INDEX(CARTAO_COMPRAS!$C:$C,INT((ROW()-2)/20)+2))</f>
        <v/>
      </c>
      <c r="C334" s="0" t="str">
        <f aca="false">IF($A334="","",INDEX(CARTAO_COMPRAS!$D:$D,INT((ROW()-2)/20)+2))</f>
        <v/>
      </c>
      <c r="D334" s="0" t="str">
        <f aca="false">IF($A334="","",INDEX(CARTAO_COMPRAS!$E:$E,INT((ROW()-2)/20)+2))</f>
        <v/>
      </c>
      <c r="E334" s="0" t="str">
        <f aca="false">IF($A334="","",INDEX(CARTAO_COMPRAS!$H:$H,INT((ROW()-2)/20)+2)+MOD(ROW()-2,20))</f>
        <v/>
      </c>
      <c r="F334" s="0" t="str">
        <f aca="false">IF($A334="","",INDEX(CARTAO_COMPRAS!$G:$G,INT((ROW()-2)/20)+2))</f>
        <v/>
      </c>
      <c r="G334" s="5" t="str">
        <f aca="false">IF($A334="","",INDEX(CARTAO_COMPRAS!$I:$I,INT((ROW()-2)/20)+2))</f>
        <v/>
      </c>
      <c r="H334" s="4" t="str">
        <f aca="false">IF($A334="","",EDATE(INDEX(CARTAO_COMPRAS!$J:$J,INT((ROW()-2)/20)+2),MOD(ROW()-2,20)))</f>
        <v/>
      </c>
      <c r="I334" s="4" t="str">
        <f aca="false">IF($H334="","",$H334-WEEKDAY($H334,2)+1)</f>
        <v/>
      </c>
      <c r="J334" s="4" t="str">
        <f aca="false">IF($I334="","",$I334+6)</f>
        <v/>
      </c>
      <c r="K334" s="6" t="str">
        <f aca="false">IF($H334="","",DATE(YEAR($H334),MONTH($H334),1))</f>
        <v/>
      </c>
      <c r="L334" s="0" t="str">
        <f aca="false">IF($A334="","",INDEX(CARTAO_COMPRAS!$K:$K,INT((ROW()-2)/20)+2))</f>
        <v/>
      </c>
      <c r="M334" s="0" t="str">
        <f aca="false">IF($A334="","","Compra no cartão")</f>
        <v/>
      </c>
    </row>
    <row r="335" customFormat="false" ht="13.5" hidden="false" customHeight="false" outlineLevel="0" collapsed="false">
      <c r="A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" s="0" t="str">
        <f aca="false">IF($A335="","",INDEX(CARTAO_COMPRAS!$C:$C,INT((ROW()-2)/20)+2))</f>
        <v/>
      </c>
      <c r="C335" s="0" t="str">
        <f aca="false">IF($A335="","",INDEX(CARTAO_COMPRAS!$D:$D,INT((ROW()-2)/20)+2))</f>
        <v/>
      </c>
      <c r="D335" s="0" t="str">
        <f aca="false">IF($A335="","",INDEX(CARTAO_COMPRAS!$E:$E,INT((ROW()-2)/20)+2))</f>
        <v/>
      </c>
      <c r="E335" s="0" t="str">
        <f aca="false">IF($A335="","",INDEX(CARTAO_COMPRAS!$H:$H,INT((ROW()-2)/20)+2)+MOD(ROW()-2,20))</f>
        <v/>
      </c>
      <c r="F335" s="0" t="str">
        <f aca="false">IF($A335="","",INDEX(CARTAO_COMPRAS!$G:$G,INT((ROW()-2)/20)+2))</f>
        <v/>
      </c>
      <c r="G335" s="5" t="str">
        <f aca="false">IF($A335="","",INDEX(CARTAO_COMPRAS!$I:$I,INT((ROW()-2)/20)+2))</f>
        <v/>
      </c>
      <c r="H335" s="4" t="str">
        <f aca="false">IF($A335="","",EDATE(INDEX(CARTAO_COMPRAS!$J:$J,INT((ROW()-2)/20)+2),MOD(ROW()-2,20)))</f>
        <v/>
      </c>
      <c r="I335" s="4" t="str">
        <f aca="false">IF($H335="","",$H335-WEEKDAY($H335,2)+1)</f>
        <v/>
      </c>
      <c r="J335" s="4" t="str">
        <f aca="false">IF($I335="","",$I335+6)</f>
        <v/>
      </c>
      <c r="K335" s="6" t="str">
        <f aca="false">IF($H335="","",DATE(YEAR($H335),MONTH($H335),1))</f>
        <v/>
      </c>
      <c r="L335" s="0" t="str">
        <f aca="false">IF($A335="","",INDEX(CARTAO_COMPRAS!$K:$K,INT((ROW()-2)/20)+2))</f>
        <v/>
      </c>
      <c r="M335" s="0" t="str">
        <f aca="false">IF($A335="","","Compra no cartão")</f>
        <v/>
      </c>
    </row>
    <row r="336" customFormat="false" ht="13.5" hidden="false" customHeight="false" outlineLevel="0" collapsed="false">
      <c r="A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" s="0" t="str">
        <f aca="false">IF($A336="","",INDEX(CARTAO_COMPRAS!$C:$C,INT((ROW()-2)/20)+2))</f>
        <v/>
      </c>
      <c r="C336" s="0" t="str">
        <f aca="false">IF($A336="","",INDEX(CARTAO_COMPRAS!$D:$D,INT((ROW()-2)/20)+2))</f>
        <v/>
      </c>
      <c r="D336" s="0" t="str">
        <f aca="false">IF($A336="","",INDEX(CARTAO_COMPRAS!$E:$E,INT((ROW()-2)/20)+2))</f>
        <v/>
      </c>
      <c r="E336" s="0" t="str">
        <f aca="false">IF($A336="","",INDEX(CARTAO_COMPRAS!$H:$H,INT((ROW()-2)/20)+2)+MOD(ROW()-2,20))</f>
        <v/>
      </c>
      <c r="F336" s="0" t="str">
        <f aca="false">IF($A336="","",INDEX(CARTAO_COMPRAS!$G:$G,INT((ROW()-2)/20)+2))</f>
        <v/>
      </c>
      <c r="G336" s="5" t="str">
        <f aca="false">IF($A336="","",INDEX(CARTAO_COMPRAS!$I:$I,INT((ROW()-2)/20)+2))</f>
        <v/>
      </c>
      <c r="H336" s="4" t="str">
        <f aca="false">IF($A336="","",EDATE(INDEX(CARTAO_COMPRAS!$J:$J,INT((ROW()-2)/20)+2),MOD(ROW()-2,20)))</f>
        <v/>
      </c>
      <c r="I336" s="4" t="str">
        <f aca="false">IF($H336="","",$H336-WEEKDAY($H336,2)+1)</f>
        <v/>
      </c>
      <c r="J336" s="4" t="str">
        <f aca="false">IF($I336="","",$I336+6)</f>
        <v/>
      </c>
      <c r="K336" s="6" t="str">
        <f aca="false">IF($H336="","",DATE(YEAR($H336),MONTH($H336),1))</f>
        <v/>
      </c>
      <c r="L336" s="0" t="str">
        <f aca="false">IF($A336="","",INDEX(CARTAO_COMPRAS!$K:$K,INT((ROW()-2)/20)+2))</f>
        <v/>
      </c>
      <c r="M336" s="0" t="str">
        <f aca="false">IF($A336="","","Compra no cartão")</f>
        <v/>
      </c>
    </row>
    <row r="337" customFormat="false" ht="13.5" hidden="false" customHeight="false" outlineLevel="0" collapsed="false">
      <c r="A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" s="0" t="str">
        <f aca="false">IF($A337="","",INDEX(CARTAO_COMPRAS!$C:$C,INT((ROW()-2)/20)+2))</f>
        <v/>
      </c>
      <c r="C337" s="0" t="str">
        <f aca="false">IF($A337="","",INDEX(CARTAO_COMPRAS!$D:$D,INT((ROW()-2)/20)+2))</f>
        <v/>
      </c>
      <c r="D337" s="0" t="str">
        <f aca="false">IF($A337="","",INDEX(CARTAO_COMPRAS!$E:$E,INT((ROW()-2)/20)+2))</f>
        <v/>
      </c>
      <c r="E337" s="0" t="str">
        <f aca="false">IF($A337="","",INDEX(CARTAO_COMPRAS!$H:$H,INT((ROW()-2)/20)+2)+MOD(ROW()-2,20))</f>
        <v/>
      </c>
      <c r="F337" s="0" t="str">
        <f aca="false">IF($A337="","",INDEX(CARTAO_COMPRAS!$G:$G,INT((ROW()-2)/20)+2))</f>
        <v/>
      </c>
      <c r="G337" s="5" t="str">
        <f aca="false">IF($A337="","",INDEX(CARTAO_COMPRAS!$I:$I,INT((ROW()-2)/20)+2))</f>
        <v/>
      </c>
      <c r="H337" s="4" t="str">
        <f aca="false">IF($A337="","",EDATE(INDEX(CARTAO_COMPRAS!$J:$J,INT((ROW()-2)/20)+2),MOD(ROW()-2,20)))</f>
        <v/>
      </c>
      <c r="I337" s="4" t="str">
        <f aca="false">IF($H337="","",$H337-WEEKDAY($H337,2)+1)</f>
        <v/>
      </c>
      <c r="J337" s="4" t="str">
        <f aca="false">IF($I337="","",$I337+6)</f>
        <v/>
      </c>
      <c r="K337" s="6" t="str">
        <f aca="false">IF($H337="","",DATE(YEAR($H337),MONTH($H337),1))</f>
        <v/>
      </c>
      <c r="L337" s="0" t="str">
        <f aca="false">IF($A337="","",INDEX(CARTAO_COMPRAS!$K:$K,INT((ROW()-2)/20)+2))</f>
        <v/>
      </c>
      <c r="M337" s="0" t="str">
        <f aca="false">IF($A337="","","Compra no cartão")</f>
        <v/>
      </c>
    </row>
    <row r="338" customFormat="false" ht="13.5" hidden="false" customHeight="false" outlineLevel="0" collapsed="false">
      <c r="A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" s="0" t="str">
        <f aca="false">IF($A338="","",INDEX(CARTAO_COMPRAS!$C:$C,INT((ROW()-2)/20)+2))</f>
        <v/>
      </c>
      <c r="C338" s="0" t="str">
        <f aca="false">IF($A338="","",INDEX(CARTAO_COMPRAS!$D:$D,INT((ROW()-2)/20)+2))</f>
        <v/>
      </c>
      <c r="D338" s="0" t="str">
        <f aca="false">IF($A338="","",INDEX(CARTAO_COMPRAS!$E:$E,INT((ROW()-2)/20)+2))</f>
        <v/>
      </c>
      <c r="E338" s="0" t="str">
        <f aca="false">IF($A338="","",INDEX(CARTAO_COMPRAS!$H:$H,INT((ROW()-2)/20)+2)+MOD(ROW()-2,20))</f>
        <v/>
      </c>
      <c r="F338" s="0" t="str">
        <f aca="false">IF($A338="","",INDEX(CARTAO_COMPRAS!$G:$G,INT((ROW()-2)/20)+2))</f>
        <v/>
      </c>
      <c r="G338" s="5" t="str">
        <f aca="false">IF($A338="","",INDEX(CARTAO_COMPRAS!$I:$I,INT((ROW()-2)/20)+2))</f>
        <v/>
      </c>
      <c r="H338" s="4" t="str">
        <f aca="false">IF($A338="","",EDATE(INDEX(CARTAO_COMPRAS!$J:$J,INT((ROW()-2)/20)+2),MOD(ROW()-2,20)))</f>
        <v/>
      </c>
      <c r="I338" s="4" t="str">
        <f aca="false">IF($H338="","",$H338-WEEKDAY($H338,2)+1)</f>
        <v/>
      </c>
      <c r="J338" s="4" t="str">
        <f aca="false">IF($I338="","",$I338+6)</f>
        <v/>
      </c>
      <c r="K338" s="6" t="str">
        <f aca="false">IF($H338="","",DATE(YEAR($H338),MONTH($H338),1))</f>
        <v/>
      </c>
      <c r="L338" s="0" t="str">
        <f aca="false">IF($A338="","",INDEX(CARTAO_COMPRAS!$K:$K,INT((ROW()-2)/20)+2))</f>
        <v/>
      </c>
      <c r="M338" s="0" t="str">
        <f aca="false">IF($A338="","","Compra no cartão")</f>
        <v/>
      </c>
    </row>
    <row r="339" customFormat="false" ht="13.5" hidden="false" customHeight="false" outlineLevel="0" collapsed="false">
      <c r="A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" s="0" t="str">
        <f aca="false">IF($A339="","",INDEX(CARTAO_COMPRAS!$C:$C,INT((ROW()-2)/20)+2))</f>
        <v/>
      </c>
      <c r="C339" s="0" t="str">
        <f aca="false">IF($A339="","",INDEX(CARTAO_COMPRAS!$D:$D,INT((ROW()-2)/20)+2))</f>
        <v/>
      </c>
      <c r="D339" s="0" t="str">
        <f aca="false">IF($A339="","",INDEX(CARTAO_COMPRAS!$E:$E,INT((ROW()-2)/20)+2))</f>
        <v/>
      </c>
      <c r="E339" s="0" t="str">
        <f aca="false">IF($A339="","",INDEX(CARTAO_COMPRAS!$H:$H,INT((ROW()-2)/20)+2)+MOD(ROW()-2,20))</f>
        <v/>
      </c>
      <c r="F339" s="0" t="str">
        <f aca="false">IF($A339="","",INDEX(CARTAO_COMPRAS!$G:$G,INT((ROW()-2)/20)+2))</f>
        <v/>
      </c>
      <c r="G339" s="5" t="str">
        <f aca="false">IF($A339="","",INDEX(CARTAO_COMPRAS!$I:$I,INT((ROW()-2)/20)+2))</f>
        <v/>
      </c>
      <c r="H339" s="4" t="str">
        <f aca="false">IF($A339="","",EDATE(INDEX(CARTAO_COMPRAS!$J:$J,INT((ROW()-2)/20)+2),MOD(ROW()-2,20)))</f>
        <v/>
      </c>
      <c r="I339" s="4" t="str">
        <f aca="false">IF($H339="","",$H339-WEEKDAY($H339,2)+1)</f>
        <v/>
      </c>
      <c r="J339" s="4" t="str">
        <f aca="false">IF($I339="","",$I339+6)</f>
        <v/>
      </c>
      <c r="K339" s="6" t="str">
        <f aca="false">IF($H339="","",DATE(YEAR($H339),MONTH($H339),1))</f>
        <v/>
      </c>
      <c r="L339" s="0" t="str">
        <f aca="false">IF($A339="","",INDEX(CARTAO_COMPRAS!$K:$K,INT((ROW()-2)/20)+2))</f>
        <v/>
      </c>
      <c r="M339" s="0" t="str">
        <f aca="false">IF($A339="","","Compra no cartão")</f>
        <v/>
      </c>
    </row>
    <row r="340" customFormat="false" ht="13.5" hidden="false" customHeight="false" outlineLevel="0" collapsed="false">
      <c r="A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" s="0" t="str">
        <f aca="false">IF($A340="","",INDEX(CARTAO_COMPRAS!$C:$C,INT((ROW()-2)/20)+2))</f>
        <v/>
      </c>
      <c r="C340" s="0" t="str">
        <f aca="false">IF($A340="","",INDEX(CARTAO_COMPRAS!$D:$D,INT((ROW()-2)/20)+2))</f>
        <v/>
      </c>
      <c r="D340" s="0" t="str">
        <f aca="false">IF($A340="","",INDEX(CARTAO_COMPRAS!$E:$E,INT((ROW()-2)/20)+2))</f>
        <v/>
      </c>
      <c r="E340" s="0" t="str">
        <f aca="false">IF($A340="","",INDEX(CARTAO_COMPRAS!$H:$H,INT((ROW()-2)/20)+2)+MOD(ROW()-2,20))</f>
        <v/>
      </c>
      <c r="F340" s="0" t="str">
        <f aca="false">IF($A340="","",INDEX(CARTAO_COMPRAS!$G:$G,INT((ROW()-2)/20)+2))</f>
        <v/>
      </c>
      <c r="G340" s="5" t="str">
        <f aca="false">IF($A340="","",INDEX(CARTAO_COMPRAS!$I:$I,INT((ROW()-2)/20)+2))</f>
        <v/>
      </c>
      <c r="H340" s="4" t="str">
        <f aca="false">IF($A340="","",EDATE(INDEX(CARTAO_COMPRAS!$J:$J,INT((ROW()-2)/20)+2),MOD(ROW()-2,20)))</f>
        <v/>
      </c>
      <c r="I340" s="4" t="str">
        <f aca="false">IF($H340="","",$H340-WEEKDAY($H340,2)+1)</f>
        <v/>
      </c>
      <c r="J340" s="4" t="str">
        <f aca="false">IF($I340="","",$I340+6)</f>
        <v/>
      </c>
      <c r="K340" s="6" t="str">
        <f aca="false">IF($H340="","",DATE(YEAR($H340),MONTH($H340),1))</f>
        <v/>
      </c>
      <c r="L340" s="0" t="str">
        <f aca="false">IF($A340="","",INDEX(CARTAO_COMPRAS!$K:$K,INT((ROW()-2)/20)+2))</f>
        <v/>
      </c>
      <c r="M340" s="0" t="str">
        <f aca="false">IF($A340="","","Compra no cartão")</f>
        <v/>
      </c>
    </row>
    <row r="341" customFormat="false" ht="13.5" hidden="false" customHeight="false" outlineLevel="0" collapsed="false">
      <c r="A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" s="0" t="str">
        <f aca="false">IF($A341="","",INDEX(CARTAO_COMPRAS!$C:$C,INT((ROW()-2)/20)+2))</f>
        <v/>
      </c>
      <c r="C341" s="0" t="str">
        <f aca="false">IF($A341="","",INDEX(CARTAO_COMPRAS!$D:$D,INT((ROW()-2)/20)+2))</f>
        <v/>
      </c>
      <c r="D341" s="0" t="str">
        <f aca="false">IF($A341="","",INDEX(CARTAO_COMPRAS!$E:$E,INT((ROW()-2)/20)+2))</f>
        <v/>
      </c>
      <c r="E341" s="0" t="str">
        <f aca="false">IF($A341="","",INDEX(CARTAO_COMPRAS!$H:$H,INT((ROW()-2)/20)+2)+MOD(ROW()-2,20))</f>
        <v/>
      </c>
      <c r="F341" s="0" t="str">
        <f aca="false">IF($A341="","",INDEX(CARTAO_COMPRAS!$G:$G,INT((ROW()-2)/20)+2))</f>
        <v/>
      </c>
      <c r="G341" s="5" t="str">
        <f aca="false">IF($A341="","",INDEX(CARTAO_COMPRAS!$I:$I,INT((ROW()-2)/20)+2))</f>
        <v/>
      </c>
      <c r="H341" s="4" t="str">
        <f aca="false">IF($A341="","",EDATE(INDEX(CARTAO_COMPRAS!$J:$J,INT((ROW()-2)/20)+2),MOD(ROW()-2,20)))</f>
        <v/>
      </c>
      <c r="I341" s="4" t="str">
        <f aca="false">IF($H341="","",$H341-WEEKDAY($H341,2)+1)</f>
        <v/>
      </c>
      <c r="J341" s="4" t="str">
        <f aca="false">IF($I341="","",$I341+6)</f>
        <v/>
      </c>
      <c r="K341" s="6" t="str">
        <f aca="false">IF($H341="","",DATE(YEAR($H341),MONTH($H341),1))</f>
        <v/>
      </c>
      <c r="L341" s="0" t="str">
        <f aca="false">IF($A341="","",INDEX(CARTAO_COMPRAS!$K:$K,INT((ROW()-2)/20)+2))</f>
        <v/>
      </c>
      <c r="M341" s="0" t="str">
        <f aca="false">IF($A341="","","Compra no cartão")</f>
        <v/>
      </c>
    </row>
    <row r="342" customFormat="false" ht="13.5" hidden="false" customHeight="false" outlineLevel="0" collapsed="false">
      <c r="A3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18</v>
      </c>
      <c r="B342" s="0" t="str">
        <f aca="false">IF($A342="","",INDEX(CARTAO_COMPRAS!$C:$C,INT((ROW()-2)/20)+2))</f>
        <v>Bradesco</v>
      </c>
      <c r="C342" s="0" t="str">
        <f aca="false">IF($A342="","",INDEX(CARTAO_COMPRAS!$D:$D,INT((ROW()-2)/20)+2))</f>
        <v>Swfit - Açougue</v>
      </c>
      <c r="D342" s="0" t="str">
        <f aca="false">IF($A342="","",INDEX(CARTAO_COMPRAS!$E:$E,INT((ROW()-2)/20)+2))</f>
        <v>Alimentação / Insumos</v>
      </c>
      <c r="E342" s="0" t="n">
        <f aca="false">IF($A342="","",INDEX(CARTAO_COMPRAS!$H:$H,INT((ROW()-2)/20)+2)+MOD(ROW()-2,20))</f>
        <v>3</v>
      </c>
      <c r="F342" s="0" t="n">
        <f aca="false">IF($A342="","",INDEX(CARTAO_COMPRAS!$G:$G,INT((ROW()-2)/20)+2))</f>
        <v>4</v>
      </c>
      <c r="G342" s="5" t="n">
        <f aca="false">IF($A342="","",INDEX(CARTAO_COMPRAS!$I:$I,INT((ROW()-2)/20)+2))</f>
        <v>208.96</v>
      </c>
      <c r="H342" s="4" t="n">
        <f aca="false">IF($A342="","",EDATE(INDEX(CARTAO_COMPRAS!$J:$J,INT((ROW()-2)/20)+2),MOD(ROW()-2,20)))</f>
        <v>46157</v>
      </c>
      <c r="I342" s="4" t="n">
        <f aca="false">IF($H342="","",$H342-WEEKDAY($H342,2)+1)</f>
        <v>46153</v>
      </c>
      <c r="J342" s="4" t="n">
        <f aca="false">IF($I342="","",$I342+6)</f>
        <v>46159</v>
      </c>
      <c r="K342" s="6" t="n">
        <f aca="false">IF($H342="","",DATE(YEAR($H342),MONTH($H342),1))</f>
        <v>46143</v>
      </c>
      <c r="L342" s="0" t="str">
        <f aca="false">IF($A342="","",INDEX(CARTAO_COMPRAS!$K:$K,INT((ROW()-2)/20)+2))</f>
        <v>Pago</v>
      </c>
      <c r="M342" s="0" t="str">
        <f aca="false">IF($A342="","","Compra no cartão")</f>
        <v>Compra no cartão</v>
      </c>
    </row>
    <row r="343" customFormat="false" ht="13.5" hidden="false" customHeight="false" outlineLevel="0" collapsed="false">
      <c r="A3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18</v>
      </c>
      <c r="B343" s="0" t="str">
        <f aca="false">IF($A343="","",INDEX(CARTAO_COMPRAS!$C:$C,INT((ROW()-2)/20)+2))</f>
        <v>Bradesco</v>
      </c>
      <c r="C343" s="0" t="str">
        <f aca="false">IF($A343="","",INDEX(CARTAO_COMPRAS!$D:$D,INT((ROW()-2)/20)+2))</f>
        <v>Swfit - Açougue</v>
      </c>
      <c r="D343" s="0" t="str">
        <f aca="false">IF($A343="","",INDEX(CARTAO_COMPRAS!$E:$E,INT((ROW()-2)/20)+2))</f>
        <v>Alimentação / Insumos</v>
      </c>
      <c r="E343" s="0" t="n">
        <f aca="false">IF($A343="","",INDEX(CARTAO_COMPRAS!$H:$H,INT((ROW()-2)/20)+2)+MOD(ROW()-2,20))</f>
        <v>4</v>
      </c>
      <c r="F343" s="0" t="n">
        <f aca="false">IF($A343="","",INDEX(CARTAO_COMPRAS!$G:$G,INT((ROW()-2)/20)+2))</f>
        <v>4</v>
      </c>
      <c r="G343" s="5" t="n">
        <f aca="false">IF($A343="","",INDEX(CARTAO_COMPRAS!$I:$I,INT((ROW()-2)/20)+2))</f>
        <v>208.96</v>
      </c>
      <c r="H343" s="4" t="n">
        <f aca="false">IF($A343="","",EDATE(INDEX(CARTAO_COMPRAS!$J:$J,INT((ROW()-2)/20)+2),MOD(ROW()-2,20)))</f>
        <v>46188</v>
      </c>
      <c r="I343" s="4" t="n">
        <f aca="false">IF($H343="","",$H343-WEEKDAY($H343,2)+1)</f>
        <v>46188</v>
      </c>
      <c r="J343" s="4" t="n">
        <f aca="false">IF($I343="","",$I343+6)</f>
        <v>46194</v>
      </c>
      <c r="K343" s="6" t="n">
        <f aca="false">IF($H343="","",DATE(YEAR($H343),MONTH($H343),1))</f>
        <v>46174</v>
      </c>
      <c r="L343" s="0" t="str">
        <f aca="false">IF($A343="","",INDEX(CARTAO_COMPRAS!$K:$K,INT((ROW()-2)/20)+2))</f>
        <v>Pago</v>
      </c>
      <c r="M343" s="0" t="str">
        <f aca="false">IF($A343="","","Compra no cartão")</f>
        <v>Compra no cartão</v>
      </c>
    </row>
    <row r="344" customFormat="false" ht="13.5" hidden="false" customHeight="false" outlineLevel="0" collapsed="false">
      <c r="A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" s="0" t="str">
        <f aca="false">IF($A344="","",INDEX(CARTAO_COMPRAS!$C:$C,INT((ROW()-2)/20)+2))</f>
        <v/>
      </c>
      <c r="C344" s="0" t="str">
        <f aca="false">IF($A344="","",INDEX(CARTAO_COMPRAS!$D:$D,INT((ROW()-2)/20)+2))</f>
        <v/>
      </c>
      <c r="D344" s="0" t="str">
        <f aca="false">IF($A344="","",INDEX(CARTAO_COMPRAS!$E:$E,INT((ROW()-2)/20)+2))</f>
        <v/>
      </c>
      <c r="E344" s="0" t="str">
        <f aca="false">IF($A344="","",INDEX(CARTAO_COMPRAS!$H:$H,INT((ROW()-2)/20)+2)+MOD(ROW()-2,20))</f>
        <v/>
      </c>
      <c r="F344" s="0" t="str">
        <f aca="false">IF($A344="","",INDEX(CARTAO_COMPRAS!$G:$G,INT((ROW()-2)/20)+2))</f>
        <v/>
      </c>
      <c r="G344" s="5" t="str">
        <f aca="false">IF($A344="","",INDEX(CARTAO_COMPRAS!$I:$I,INT((ROW()-2)/20)+2))</f>
        <v/>
      </c>
      <c r="H344" s="4" t="str">
        <f aca="false">IF($A344="","",EDATE(INDEX(CARTAO_COMPRAS!$J:$J,INT((ROW()-2)/20)+2),MOD(ROW()-2,20)))</f>
        <v/>
      </c>
      <c r="I344" s="4" t="str">
        <f aca="false">IF($H344="","",$H344-WEEKDAY($H344,2)+1)</f>
        <v/>
      </c>
      <c r="J344" s="4" t="str">
        <f aca="false">IF($I344="","",$I344+6)</f>
        <v/>
      </c>
      <c r="K344" s="6" t="str">
        <f aca="false">IF($H344="","",DATE(YEAR($H344),MONTH($H344),1))</f>
        <v/>
      </c>
      <c r="L344" s="0" t="str">
        <f aca="false">IF($A344="","",INDEX(CARTAO_COMPRAS!$K:$K,INT((ROW()-2)/20)+2))</f>
        <v/>
      </c>
      <c r="M344" s="0" t="str">
        <f aca="false">IF($A344="","","Compra no cartão")</f>
        <v/>
      </c>
    </row>
    <row r="345" customFormat="false" ht="13.5" hidden="false" customHeight="false" outlineLevel="0" collapsed="false">
      <c r="A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" s="0" t="str">
        <f aca="false">IF($A345="","",INDEX(CARTAO_COMPRAS!$C:$C,INT((ROW()-2)/20)+2))</f>
        <v/>
      </c>
      <c r="C345" s="0" t="str">
        <f aca="false">IF($A345="","",INDEX(CARTAO_COMPRAS!$D:$D,INT((ROW()-2)/20)+2))</f>
        <v/>
      </c>
      <c r="D345" s="0" t="str">
        <f aca="false">IF($A345="","",INDEX(CARTAO_COMPRAS!$E:$E,INT((ROW()-2)/20)+2))</f>
        <v/>
      </c>
      <c r="E345" s="0" t="str">
        <f aca="false">IF($A345="","",INDEX(CARTAO_COMPRAS!$H:$H,INT((ROW()-2)/20)+2)+MOD(ROW()-2,20))</f>
        <v/>
      </c>
      <c r="F345" s="0" t="str">
        <f aca="false">IF($A345="","",INDEX(CARTAO_COMPRAS!$G:$G,INT((ROW()-2)/20)+2))</f>
        <v/>
      </c>
      <c r="G345" s="5" t="str">
        <f aca="false">IF($A345="","",INDEX(CARTAO_COMPRAS!$I:$I,INT((ROW()-2)/20)+2))</f>
        <v/>
      </c>
      <c r="H345" s="4" t="str">
        <f aca="false">IF($A345="","",EDATE(INDEX(CARTAO_COMPRAS!$J:$J,INT((ROW()-2)/20)+2),MOD(ROW()-2,20)))</f>
        <v/>
      </c>
      <c r="I345" s="4" t="str">
        <f aca="false">IF($H345="","",$H345-WEEKDAY($H345,2)+1)</f>
        <v/>
      </c>
      <c r="J345" s="4" t="str">
        <f aca="false">IF($I345="","",$I345+6)</f>
        <v/>
      </c>
      <c r="K345" s="6" t="str">
        <f aca="false">IF($H345="","",DATE(YEAR($H345),MONTH($H345),1))</f>
        <v/>
      </c>
      <c r="L345" s="0" t="str">
        <f aca="false">IF($A345="","",INDEX(CARTAO_COMPRAS!$K:$K,INT((ROW()-2)/20)+2))</f>
        <v/>
      </c>
      <c r="M345" s="0" t="str">
        <f aca="false">IF($A345="","","Compra no cartão")</f>
        <v/>
      </c>
    </row>
    <row r="346" customFormat="false" ht="13.5" hidden="false" customHeight="false" outlineLevel="0" collapsed="false">
      <c r="A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" s="0" t="str">
        <f aca="false">IF($A346="","",INDEX(CARTAO_COMPRAS!$C:$C,INT((ROW()-2)/20)+2))</f>
        <v/>
      </c>
      <c r="C346" s="0" t="str">
        <f aca="false">IF($A346="","",INDEX(CARTAO_COMPRAS!$D:$D,INT((ROW()-2)/20)+2))</f>
        <v/>
      </c>
      <c r="D346" s="0" t="str">
        <f aca="false">IF($A346="","",INDEX(CARTAO_COMPRAS!$E:$E,INT((ROW()-2)/20)+2))</f>
        <v/>
      </c>
      <c r="E346" s="0" t="str">
        <f aca="false">IF($A346="","",INDEX(CARTAO_COMPRAS!$H:$H,INT((ROW()-2)/20)+2)+MOD(ROW()-2,20))</f>
        <v/>
      </c>
      <c r="F346" s="0" t="str">
        <f aca="false">IF($A346="","",INDEX(CARTAO_COMPRAS!$G:$G,INT((ROW()-2)/20)+2))</f>
        <v/>
      </c>
      <c r="G346" s="5" t="str">
        <f aca="false">IF($A346="","",INDEX(CARTAO_COMPRAS!$I:$I,INT((ROW()-2)/20)+2))</f>
        <v/>
      </c>
      <c r="H346" s="4" t="str">
        <f aca="false">IF($A346="","",EDATE(INDEX(CARTAO_COMPRAS!$J:$J,INT((ROW()-2)/20)+2),MOD(ROW()-2,20)))</f>
        <v/>
      </c>
      <c r="I346" s="4" t="str">
        <f aca="false">IF($H346="","",$H346-WEEKDAY($H346,2)+1)</f>
        <v/>
      </c>
      <c r="J346" s="4" t="str">
        <f aca="false">IF($I346="","",$I346+6)</f>
        <v/>
      </c>
      <c r="K346" s="6" t="str">
        <f aca="false">IF($H346="","",DATE(YEAR($H346),MONTH($H346),1))</f>
        <v/>
      </c>
      <c r="L346" s="0" t="str">
        <f aca="false">IF($A346="","",INDEX(CARTAO_COMPRAS!$K:$K,INT((ROW()-2)/20)+2))</f>
        <v/>
      </c>
      <c r="M346" s="0" t="str">
        <f aca="false">IF($A346="","","Compra no cartão")</f>
        <v/>
      </c>
    </row>
    <row r="347" customFormat="false" ht="13.5" hidden="false" customHeight="false" outlineLevel="0" collapsed="false">
      <c r="A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" s="0" t="str">
        <f aca="false">IF($A347="","",INDEX(CARTAO_COMPRAS!$C:$C,INT((ROW()-2)/20)+2))</f>
        <v/>
      </c>
      <c r="C347" s="0" t="str">
        <f aca="false">IF($A347="","",INDEX(CARTAO_COMPRAS!$D:$D,INT((ROW()-2)/20)+2))</f>
        <v/>
      </c>
      <c r="D347" s="0" t="str">
        <f aca="false">IF($A347="","",INDEX(CARTAO_COMPRAS!$E:$E,INT((ROW()-2)/20)+2))</f>
        <v/>
      </c>
      <c r="E347" s="0" t="str">
        <f aca="false">IF($A347="","",INDEX(CARTAO_COMPRAS!$H:$H,INT((ROW()-2)/20)+2)+MOD(ROW()-2,20))</f>
        <v/>
      </c>
      <c r="F347" s="0" t="str">
        <f aca="false">IF($A347="","",INDEX(CARTAO_COMPRAS!$G:$G,INT((ROW()-2)/20)+2))</f>
        <v/>
      </c>
      <c r="G347" s="5" t="str">
        <f aca="false">IF($A347="","",INDEX(CARTAO_COMPRAS!$I:$I,INT((ROW()-2)/20)+2))</f>
        <v/>
      </c>
      <c r="H347" s="4" t="str">
        <f aca="false">IF($A347="","",EDATE(INDEX(CARTAO_COMPRAS!$J:$J,INT((ROW()-2)/20)+2),MOD(ROW()-2,20)))</f>
        <v/>
      </c>
      <c r="I347" s="4" t="str">
        <f aca="false">IF($H347="","",$H347-WEEKDAY($H347,2)+1)</f>
        <v/>
      </c>
      <c r="J347" s="4" t="str">
        <f aca="false">IF($I347="","",$I347+6)</f>
        <v/>
      </c>
      <c r="K347" s="6" t="str">
        <f aca="false">IF($H347="","",DATE(YEAR($H347),MONTH($H347),1))</f>
        <v/>
      </c>
      <c r="L347" s="0" t="str">
        <f aca="false">IF($A347="","",INDEX(CARTAO_COMPRAS!$K:$K,INT((ROW()-2)/20)+2))</f>
        <v/>
      </c>
      <c r="M347" s="0" t="str">
        <f aca="false">IF($A347="","","Compra no cartão")</f>
        <v/>
      </c>
    </row>
    <row r="348" customFormat="false" ht="13.5" hidden="false" customHeight="false" outlineLevel="0" collapsed="false">
      <c r="A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" s="0" t="str">
        <f aca="false">IF($A348="","",INDEX(CARTAO_COMPRAS!$C:$C,INT((ROW()-2)/20)+2))</f>
        <v/>
      </c>
      <c r="C348" s="0" t="str">
        <f aca="false">IF($A348="","",INDEX(CARTAO_COMPRAS!$D:$D,INT((ROW()-2)/20)+2))</f>
        <v/>
      </c>
      <c r="D348" s="0" t="str">
        <f aca="false">IF($A348="","",INDEX(CARTAO_COMPRAS!$E:$E,INT((ROW()-2)/20)+2))</f>
        <v/>
      </c>
      <c r="E348" s="0" t="str">
        <f aca="false">IF($A348="","",INDEX(CARTAO_COMPRAS!$H:$H,INT((ROW()-2)/20)+2)+MOD(ROW()-2,20))</f>
        <v/>
      </c>
      <c r="F348" s="0" t="str">
        <f aca="false">IF($A348="","",INDEX(CARTAO_COMPRAS!$G:$G,INT((ROW()-2)/20)+2))</f>
        <v/>
      </c>
      <c r="G348" s="5" t="str">
        <f aca="false">IF($A348="","",INDEX(CARTAO_COMPRAS!$I:$I,INT((ROW()-2)/20)+2))</f>
        <v/>
      </c>
      <c r="H348" s="4" t="str">
        <f aca="false">IF($A348="","",EDATE(INDEX(CARTAO_COMPRAS!$J:$J,INT((ROW()-2)/20)+2),MOD(ROW()-2,20)))</f>
        <v/>
      </c>
      <c r="I348" s="4" t="str">
        <f aca="false">IF($H348="","",$H348-WEEKDAY($H348,2)+1)</f>
        <v/>
      </c>
      <c r="J348" s="4" t="str">
        <f aca="false">IF($I348="","",$I348+6)</f>
        <v/>
      </c>
      <c r="K348" s="6" t="str">
        <f aca="false">IF($H348="","",DATE(YEAR($H348),MONTH($H348),1))</f>
        <v/>
      </c>
      <c r="L348" s="0" t="str">
        <f aca="false">IF($A348="","",INDEX(CARTAO_COMPRAS!$K:$K,INT((ROW()-2)/20)+2))</f>
        <v/>
      </c>
      <c r="M348" s="0" t="str">
        <f aca="false">IF($A348="","","Compra no cartão")</f>
        <v/>
      </c>
    </row>
    <row r="349" customFormat="false" ht="13.5" hidden="false" customHeight="false" outlineLevel="0" collapsed="false">
      <c r="A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" s="0" t="str">
        <f aca="false">IF($A349="","",INDEX(CARTAO_COMPRAS!$C:$C,INT((ROW()-2)/20)+2))</f>
        <v/>
      </c>
      <c r="C349" s="0" t="str">
        <f aca="false">IF($A349="","",INDEX(CARTAO_COMPRAS!$D:$D,INT((ROW()-2)/20)+2))</f>
        <v/>
      </c>
      <c r="D349" s="0" t="str">
        <f aca="false">IF($A349="","",INDEX(CARTAO_COMPRAS!$E:$E,INT((ROW()-2)/20)+2))</f>
        <v/>
      </c>
      <c r="E349" s="0" t="str">
        <f aca="false">IF($A349="","",INDEX(CARTAO_COMPRAS!$H:$H,INT((ROW()-2)/20)+2)+MOD(ROW()-2,20))</f>
        <v/>
      </c>
      <c r="F349" s="0" t="str">
        <f aca="false">IF($A349="","",INDEX(CARTAO_COMPRAS!$G:$G,INT((ROW()-2)/20)+2))</f>
        <v/>
      </c>
      <c r="G349" s="5" t="str">
        <f aca="false">IF($A349="","",INDEX(CARTAO_COMPRAS!$I:$I,INT((ROW()-2)/20)+2))</f>
        <v/>
      </c>
      <c r="H349" s="4" t="str">
        <f aca="false">IF($A349="","",EDATE(INDEX(CARTAO_COMPRAS!$J:$J,INT((ROW()-2)/20)+2),MOD(ROW()-2,20)))</f>
        <v/>
      </c>
      <c r="I349" s="4" t="str">
        <f aca="false">IF($H349="","",$H349-WEEKDAY($H349,2)+1)</f>
        <v/>
      </c>
      <c r="J349" s="4" t="str">
        <f aca="false">IF($I349="","",$I349+6)</f>
        <v/>
      </c>
      <c r="K349" s="6" t="str">
        <f aca="false">IF($H349="","",DATE(YEAR($H349),MONTH($H349),1))</f>
        <v/>
      </c>
      <c r="L349" s="0" t="str">
        <f aca="false">IF($A349="","",INDEX(CARTAO_COMPRAS!$K:$K,INT((ROW()-2)/20)+2))</f>
        <v/>
      </c>
      <c r="M349" s="0" t="str">
        <f aca="false">IF($A349="","","Compra no cartão")</f>
        <v/>
      </c>
    </row>
    <row r="350" customFormat="false" ht="13.5" hidden="false" customHeight="false" outlineLevel="0" collapsed="false">
      <c r="A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" s="0" t="str">
        <f aca="false">IF($A350="","",INDEX(CARTAO_COMPRAS!$C:$C,INT((ROW()-2)/20)+2))</f>
        <v/>
      </c>
      <c r="C350" s="0" t="str">
        <f aca="false">IF($A350="","",INDEX(CARTAO_COMPRAS!$D:$D,INT((ROW()-2)/20)+2))</f>
        <v/>
      </c>
      <c r="D350" s="0" t="str">
        <f aca="false">IF($A350="","",INDEX(CARTAO_COMPRAS!$E:$E,INT((ROW()-2)/20)+2))</f>
        <v/>
      </c>
      <c r="E350" s="0" t="str">
        <f aca="false">IF($A350="","",INDEX(CARTAO_COMPRAS!$H:$H,INT((ROW()-2)/20)+2)+MOD(ROW()-2,20))</f>
        <v/>
      </c>
      <c r="F350" s="0" t="str">
        <f aca="false">IF($A350="","",INDEX(CARTAO_COMPRAS!$G:$G,INT((ROW()-2)/20)+2))</f>
        <v/>
      </c>
      <c r="G350" s="5" t="str">
        <f aca="false">IF($A350="","",INDEX(CARTAO_COMPRAS!$I:$I,INT((ROW()-2)/20)+2))</f>
        <v/>
      </c>
      <c r="H350" s="4" t="str">
        <f aca="false">IF($A350="","",EDATE(INDEX(CARTAO_COMPRAS!$J:$J,INT((ROW()-2)/20)+2),MOD(ROW()-2,20)))</f>
        <v/>
      </c>
      <c r="I350" s="4" t="str">
        <f aca="false">IF($H350="","",$H350-WEEKDAY($H350,2)+1)</f>
        <v/>
      </c>
      <c r="J350" s="4" t="str">
        <f aca="false">IF($I350="","",$I350+6)</f>
        <v/>
      </c>
      <c r="K350" s="6" t="str">
        <f aca="false">IF($H350="","",DATE(YEAR($H350),MONTH($H350),1))</f>
        <v/>
      </c>
      <c r="L350" s="0" t="str">
        <f aca="false">IF($A350="","",INDEX(CARTAO_COMPRAS!$K:$K,INT((ROW()-2)/20)+2))</f>
        <v/>
      </c>
      <c r="M350" s="0" t="str">
        <f aca="false">IF($A350="","","Compra no cartão")</f>
        <v/>
      </c>
    </row>
    <row r="351" customFormat="false" ht="13.5" hidden="false" customHeight="false" outlineLevel="0" collapsed="false">
      <c r="A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" s="0" t="str">
        <f aca="false">IF($A351="","",INDEX(CARTAO_COMPRAS!$C:$C,INT((ROW()-2)/20)+2))</f>
        <v/>
      </c>
      <c r="C351" s="0" t="str">
        <f aca="false">IF($A351="","",INDEX(CARTAO_COMPRAS!$D:$D,INT((ROW()-2)/20)+2))</f>
        <v/>
      </c>
      <c r="D351" s="0" t="str">
        <f aca="false">IF($A351="","",INDEX(CARTAO_COMPRAS!$E:$E,INT((ROW()-2)/20)+2))</f>
        <v/>
      </c>
      <c r="E351" s="0" t="str">
        <f aca="false">IF($A351="","",INDEX(CARTAO_COMPRAS!$H:$H,INT((ROW()-2)/20)+2)+MOD(ROW()-2,20))</f>
        <v/>
      </c>
      <c r="F351" s="0" t="str">
        <f aca="false">IF($A351="","",INDEX(CARTAO_COMPRAS!$G:$G,INT((ROW()-2)/20)+2))</f>
        <v/>
      </c>
      <c r="G351" s="5" t="str">
        <f aca="false">IF($A351="","",INDEX(CARTAO_COMPRAS!$I:$I,INT((ROW()-2)/20)+2))</f>
        <v/>
      </c>
      <c r="H351" s="4" t="str">
        <f aca="false">IF($A351="","",EDATE(INDEX(CARTAO_COMPRAS!$J:$J,INT((ROW()-2)/20)+2),MOD(ROW()-2,20)))</f>
        <v/>
      </c>
      <c r="I351" s="4" t="str">
        <f aca="false">IF($H351="","",$H351-WEEKDAY($H351,2)+1)</f>
        <v/>
      </c>
      <c r="J351" s="4" t="str">
        <f aca="false">IF($I351="","",$I351+6)</f>
        <v/>
      </c>
      <c r="K351" s="6" t="str">
        <f aca="false">IF($H351="","",DATE(YEAR($H351),MONTH($H351),1))</f>
        <v/>
      </c>
      <c r="L351" s="0" t="str">
        <f aca="false">IF($A351="","",INDEX(CARTAO_COMPRAS!$K:$K,INT((ROW()-2)/20)+2))</f>
        <v/>
      </c>
      <c r="M351" s="0" t="str">
        <f aca="false">IF($A351="","","Compra no cartão")</f>
        <v/>
      </c>
    </row>
    <row r="352" customFormat="false" ht="13.5" hidden="false" customHeight="false" outlineLevel="0" collapsed="false">
      <c r="A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" s="0" t="str">
        <f aca="false">IF($A352="","",INDEX(CARTAO_COMPRAS!$C:$C,INT((ROW()-2)/20)+2))</f>
        <v/>
      </c>
      <c r="C352" s="0" t="str">
        <f aca="false">IF($A352="","",INDEX(CARTAO_COMPRAS!$D:$D,INT((ROW()-2)/20)+2))</f>
        <v/>
      </c>
      <c r="D352" s="0" t="str">
        <f aca="false">IF($A352="","",INDEX(CARTAO_COMPRAS!$E:$E,INT((ROW()-2)/20)+2))</f>
        <v/>
      </c>
      <c r="E352" s="0" t="str">
        <f aca="false">IF($A352="","",INDEX(CARTAO_COMPRAS!$H:$H,INT((ROW()-2)/20)+2)+MOD(ROW()-2,20))</f>
        <v/>
      </c>
      <c r="F352" s="0" t="str">
        <f aca="false">IF($A352="","",INDEX(CARTAO_COMPRAS!$G:$G,INT((ROW()-2)/20)+2))</f>
        <v/>
      </c>
      <c r="G352" s="5" t="str">
        <f aca="false">IF($A352="","",INDEX(CARTAO_COMPRAS!$I:$I,INT((ROW()-2)/20)+2))</f>
        <v/>
      </c>
      <c r="H352" s="4" t="str">
        <f aca="false">IF($A352="","",EDATE(INDEX(CARTAO_COMPRAS!$J:$J,INT((ROW()-2)/20)+2),MOD(ROW()-2,20)))</f>
        <v/>
      </c>
      <c r="I352" s="4" t="str">
        <f aca="false">IF($H352="","",$H352-WEEKDAY($H352,2)+1)</f>
        <v/>
      </c>
      <c r="J352" s="4" t="str">
        <f aca="false">IF($I352="","",$I352+6)</f>
        <v/>
      </c>
      <c r="K352" s="6" t="str">
        <f aca="false">IF($H352="","",DATE(YEAR($H352),MONTH($H352),1))</f>
        <v/>
      </c>
      <c r="L352" s="0" t="str">
        <f aca="false">IF($A352="","",INDEX(CARTAO_COMPRAS!$K:$K,INT((ROW()-2)/20)+2))</f>
        <v/>
      </c>
      <c r="M352" s="0" t="str">
        <f aca="false">IF($A352="","","Compra no cartão")</f>
        <v/>
      </c>
    </row>
    <row r="353" customFormat="false" ht="13.5" hidden="false" customHeight="false" outlineLevel="0" collapsed="false">
      <c r="A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" s="0" t="str">
        <f aca="false">IF($A353="","",INDEX(CARTAO_COMPRAS!$C:$C,INT((ROW()-2)/20)+2))</f>
        <v/>
      </c>
      <c r="C353" s="0" t="str">
        <f aca="false">IF($A353="","",INDEX(CARTAO_COMPRAS!$D:$D,INT((ROW()-2)/20)+2))</f>
        <v/>
      </c>
      <c r="D353" s="0" t="str">
        <f aca="false">IF($A353="","",INDEX(CARTAO_COMPRAS!$E:$E,INT((ROW()-2)/20)+2))</f>
        <v/>
      </c>
      <c r="E353" s="0" t="str">
        <f aca="false">IF($A353="","",INDEX(CARTAO_COMPRAS!$H:$H,INT((ROW()-2)/20)+2)+MOD(ROW()-2,20))</f>
        <v/>
      </c>
      <c r="F353" s="0" t="str">
        <f aca="false">IF($A353="","",INDEX(CARTAO_COMPRAS!$G:$G,INT((ROW()-2)/20)+2))</f>
        <v/>
      </c>
      <c r="G353" s="5" t="str">
        <f aca="false">IF($A353="","",INDEX(CARTAO_COMPRAS!$I:$I,INT((ROW()-2)/20)+2))</f>
        <v/>
      </c>
      <c r="H353" s="4" t="str">
        <f aca="false">IF($A353="","",EDATE(INDEX(CARTAO_COMPRAS!$J:$J,INT((ROW()-2)/20)+2),MOD(ROW()-2,20)))</f>
        <v/>
      </c>
      <c r="I353" s="4" t="str">
        <f aca="false">IF($H353="","",$H353-WEEKDAY($H353,2)+1)</f>
        <v/>
      </c>
      <c r="J353" s="4" t="str">
        <f aca="false">IF($I353="","",$I353+6)</f>
        <v/>
      </c>
      <c r="K353" s="6" t="str">
        <f aca="false">IF($H353="","",DATE(YEAR($H353),MONTH($H353),1))</f>
        <v/>
      </c>
      <c r="L353" s="0" t="str">
        <f aca="false">IF($A353="","",INDEX(CARTAO_COMPRAS!$K:$K,INT((ROW()-2)/20)+2))</f>
        <v/>
      </c>
      <c r="M353" s="0" t="str">
        <f aca="false">IF($A353="","","Compra no cartão")</f>
        <v/>
      </c>
    </row>
    <row r="354" customFormat="false" ht="13.5" hidden="false" customHeight="false" outlineLevel="0" collapsed="false">
      <c r="A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" s="0" t="str">
        <f aca="false">IF($A354="","",INDEX(CARTAO_COMPRAS!$C:$C,INT((ROW()-2)/20)+2))</f>
        <v/>
      </c>
      <c r="C354" s="0" t="str">
        <f aca="false">IF($A354="","",INDEX(CARTAO_COMPRAS!$D:$D,INT((ROW()-2)/20)+2))</f>
        <v/>
      </c>
      <c r="D354" s="0" t="str">
        <f aca="false">IF($A354="","",INDEX(CARTAO_COMPRAS!$E:$E,INT((ROW()-2)/20)+2))</f>
        <v/>
      </c>
      <c r="E354" s="0" t="str">
        <f aca="false">IF($A354="","",INDEX(CARTAO_COMPRAS!$H:$H,INT((ROW()-2)/20)+2)+MOD(ROW()-2,20))</f>
        <v/>
      </c>
      <c r="F354" s="0" t="str">
        <f aca="false">IF($A354="","",INDEX(CARTAO_COMPRAS!$G:$G,INT((ROW()-2)/20)+2))</f>
        <v/>
      </c>
      <c r="G354" s="5" t="str">
        <f aca="false">IF($A354="","",INDEX(CARTAO_COMPRAS!$I:$I,INT((ROW()-2)/20)+2))</f>
        <v/>
      </c>
      <c r="H354" s="4" t="str">
        <f aca="false">IF($A354="","",EDATE(INDEX(CARTAO_COMPRAS!$J:$J,INT((ROW()-2)/20)+2),MOD(ROW()-2,20)))</f>
        <v/>
      </c>
      <c r="I354" s="4" t="str">
        <f aca="false">IF($H354="","",$H354-WEEKDAY($H354,2)+1)</f>
        <v/>
      </c>
      <c r="J354" s="4" t="str">
        <f aca="false">IF($I354="","",$I354+6)</f>
        <v/>
      </c>
      <c r="K354" s="6" t="str">
        <f aca="false">IF($H354="","",DATE(YEAR($H354),MONTH($H354),1))</f>
        <v/>
      </c>
      <c r="L354" s="0" t="str">
        <f aca="false">IF($A354="","",INDEX(CARTAO_COMPRAS!$K:$K,INT((ROW()-2)/20)+2))</f>
        <v/>
      </c>
      <c r="M354" s="0" t="str">
        <f aca="false">IF($A354="","","Compra no cartão")</f>
        <v/>
      </c>
    </row>
    <row r="355" customFormat="false" ht="13.5" hidden="false" customHeight="false" outlineLevel="0" collapsed="false">
      <c r="A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" s="0" t="str">
        <f aca="false">IF($A355="","",INDEX(CARTAO_COMPRAS!$C:$C,INT((ROW()-2)/20)+2))</f>
        <v/>
      </c>
      <c r="C355" s="0" t="str">
        <f aca="false">IF($A355="","",INDEX(CARTAO_COMPRAS!$D:$D,INT((ROW()-2)/20)+2))</f>
        <v/>
      </c>
      <c r="D355" s="0" t="str">
        <f aca="false">IF($A355="","",INDEX(CARTAO_COMPRAS!$E:$E,INT((ROW()-2)/20)+2))</f>
        <v/>
      </c>
      <c r="E355" s="0" t="str">
        <f aca="false">IF($A355="","",INDEX(CARTAO_COMPRAS!$H:$H,INT((ROW()-2)/20)+2)+MOD(ROW()-2,20))</f>
        <v/>
      </c>
      <c r="F355" s="0" t="str">
        <f aca="false">IF($A355="","",INDEX(CARTAO_COMPRAS!$G:$G,INT((ROW()-2)/20)+2))</f>
        <v/>
      </c>
      <c r="G355" s="5" t="str">
        <f aca="false">IF($A355="","",INDEX(CARTAO_COMPRAS!$I:$I,INT((ROW()-2)/20)+2))</f>
        <v/>
      </c>
      <c r="H355" s="4" t="str">
        <f aca="false">IF($A355="","",EDATE(INDEX(CARTAO_COMPRAS!$J:$J,INT((ROW()-2)/20)+2),MOD(ROW()-2,20)))</f>
        <v/>
      </c>
      <c r="I355" s="4" t="str">
        <f aca="false">IF($H355="","",$H355-WEEKDAY($H355,2)+1)</f>
        <v/>
      </c>
      <c r="J355" s="4" t="str">
        <f aca="false">IF($I355="","",$I355+6)</f>
        <v/>
      </c>
      <c r="K355" s="6" t="str">
        <f aca="false">IF($H355="","",DATE(YEAR($H355),MONTH($H355),1))</f>
        <v/>
      </c>
      <c r="L355" s="0" t="str">
        <f aca="false">IF($A355="","",INDEX(CARTAO_COMPRAS!$K:$K,INT((ROW()-2)/20)+2))</f>
        <v/>
      </c>
      <c r="M355" s="0" t="str">
        <f aca="false">IF($A355="","","Compra no cartão")</f>
        <v/>
      </c>
    </row>
    <row r="356" customFormat="false" ht="13.5" hidden="false" customHeight="false" outlineLevel="0" collapsed="false">
      <c r="A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" s="0" t="str">
        <f aca="false">IF($A356="","",INDEX(CARTAO_COMPRAS!$C:$C,INT((ROW()-2)/20)+2))</f>
        <v/>
      </c>
      <c r="C356" s="0" t="str">
        <f aca="false">IF($A356="","",INDEX(CARTAO_COMPRAS!$D:$D,INT((ROW()-2)/20)+2))</f>
        <v/>
      </c>
      <c r="D356" s="0" t="str">
        <f aca="false">IF($A356="","",INDEX(CARTAO_COMPRAS!$E:$E,INT((ROW()-2)/20)+2))</f>
        <v/>
      </c>
      <c r="E356" s="0" t="str">
        <f aca="false">IF($A356="","",INDEX(CARTAO_COMPRAS!$H:$H,INT((ROW()-2)/20)+2)+MOD(ROW()-2,20))</f>
        <v/>
      </c>
      <c r="F356" s="0" t="str">
        <f aca="false">IF($A356="","",INDEX(CARTAO_COMPRAS!$G:$G,INT((ROW()-2)/20)+2))</f>
        <v/>
      </c>
      <c r="G356" s="5" t="str">
        <f aca="false">IF($A356="","",INDEX(CARTAO_COMPRAS!$I:$I,INT((ROW()-2)/20)+2))</f>
        <v/>
      </c>
      <c r="H356" s="4" t="str">
        <f aca="false">IF($A356="","",EDATE(INDEX(CARTAO_COMPRAS!$J:$J,INT((ROW()-2)/20)+2),MOD(ROW()-2,20)))</f>
        <v/>
      </c>
      <c r="I356" s="4" t="str">
        <f aca="false">IF($H356="","",$H356-WEEKDAY($H356,2)+1)</f>
        <v/>
      </c>
      <c r="J356" s="4" t="str">
        <f aca="false">IF($I356="","",$I356+6)</f>
        <v/>
      </c>
      <c r="K356" s="6" t="str">
        <f aca="false">IF($H356="","",DATE(YEAR($H356),MONTH($H356),1))</f>
        <v/>
      </c>
      <c r="L356" s="0" t="str">
        <f aca="false">IF($A356="","",INDEX(CARTAO_COMPRAS!$K:$K,INT((ROW()-2)/20)+2))</f>
        <v/>
      </c>
      <c r="M356" s="0" t="str">
        <f aca="false">IF($A356="","","Compra no cartão")</f>
        <v/>
      </c>
    </row>
    <row r="357" customFormat="false" ht="13.5" hidden="false" customHeight="false" outlineLevel="0" collapsed="false">
      <c r="A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" s="0" t="str">
        <f aca="false">IF($A357="","",INDEX(CARTAO_COMPRAS!$C:$C,INT((ROW()-2)/20)+2))</f>
        <v/>
      </c>
      <c r="C357" s="0" t="str">
        <f aca="false">IF($A357="","",INDEX(CARTAO_COMPRAS!$D:$D,INT((ROW()-2)/20)+2))</f>
        <v/>
      </c>
      <c r="D357" s="0" t="str">
        <f aca="false">IF($A357="","",INDEX(CARTAO_COMPRAS!$E:$E,INT((ROW()-2)/20)+2))</f>
        <v/>
      </c>
      <c r="E357" s="0" t="str">
        <f aca="false">IF($A357="","",INDEX(CARTAO_COMPRAS!$H:$H,INT((ROW()-2)/20)+2)+MOD(ROW()-2,20))</f>
        <v/>
      </c>
      <c r="F357" s="0" t="str">
        <f aca="false">IF($A357="","",INDEX(CARTAO_COMPRAS!$G:$G,INT((ROW()-2)/20)+2))</f>
        <v/>
      </c>
      <c r="G357" s="5" t="str">
        <f aca="false">IF($A357="","",INDEX(CARTAO_COMPRAS!$I:$I,INT((ROW()-2)/20)+2))</f>
        <v/>
      </c>
      <c r="H357" s="4" t="str">
        <f aca="false">IF($A357="","",EDATE(INDEX(CARTAO_COMPRAS!$J:$J,INT((ROW()-2)/20)+2),MOD(ROW()-2,20)))</f>
        <v/>
      </c>
      <c r="I357" s="4" t="str">
        <f aca="false">IF($H357="","",$H357-WEEKDAY($H357,2)+1)</f>
        <v/>
      </c>
      <c r="J357" s="4" t="str">
        <f aca="false">IF($I357="","",$I357+6)</f>
        <v/>
      </c>
      <c r="K357" s="6" t="str">
        <f aca="false">IF($H357="","",DATE(YEAR($H357),MONTH($H357),1))</f>
        <v/>
      </c>
      <c r="L357" s="0" t="str">
        <f aca="false">IF($A357="","",INDEX(CARTAO_COMPRAS!$K:$K,INT((ROW()-2)/20)+2))</f>
        <v/>
      </c>
      <c r="M357" s="0" t="str">
        <f aca="false">IF($A357="","","Compra no cartão")</f>
        <v/>
      </c>
    </row>
    <row r="358" customFormat="false" ht="13.5" hidden="false" customHeight="false" outlineLevel="0" collapsed="false">
      <c r="A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" s="0" t="str">
        <f aca="false">IF($A358="","",INDEX(CARTAO_COMPRAS!$C:$C,INT((ROW()-2)/20)+2))</f>
        <v/>
      </c>
      <c r="C358" s="0" t="str">
        <f aca="false">IF($A358="","",INDEX(CARTAO_COMPRAS!$D:$D,INT((ROW()-2)/20)+2))</f>
        <v/>
      </c>
      <c r="D358" s="0" t="str">
        <f aca="false">IF($A358="","",INDEX(CARTAO_COMPRAS!$E:$E,INT((ROW()-2)/20)+2))</f>
        <v/>
      </c>
      <c r="E358" s="0" t="str">
        <f aca="false">IF($A358="","",INDEX(CARTAO_COMPRAS!$H:$H,INT((ROW()-2)/20)+2)+MOD(ROW()-2,20))</f>
        <v/>
      </c>
      <c r="F358" s="0" t="str">
        <f aca="false">IF($A358="","",INDEX(CARTAO_COMPRAS!$G:$G,INT((ROW()-2)/20)+2))</f>
        <v/>
      </c>
      <c r="G358" s="5" t="str">
        <f aca="false">IF($A358="","",INDEX(CARTAO_COMPRAS!$I:$I,INT((ROW()-2)/20)+2))</f>
        <v/>
      </c>
      <c r="H358" s="4" t="str">
        <f aca="false">IF($A358="","",EDATE(INDEX(CARTAO_COMPRAS!$J:$J,INT((ROW()-2)/20)+2),MOD(ROW()-2,20)))</f>
        <v/>
      </c>
      <c r="I358" s="4" t="str">
        <f aca="false">IF($H358="","",$H358-WEEKDAY($H358,2)+1)</f>
        <v/>
      </c>
      <c r="J358" s="4" t="str">
        <f aca="false">IF($I358="","",$I358+6)</f>
        <v/>
      </c>
      <c r="K358" s="6" t="str">
        <f aca="false">IF($H358="","",DATE(YEAR($H358),MONTH($H358),1))</f>
        <v/>
      </c>
      <c r="L358" s="0" t="str">
        <f aca="false">IF($A358="","",INDEX(CARTAO_COMPRAS!$K:$K,INT((ROW()-2)/20)+2))</f>
        <v/>
      </c>
      <c r="M358" s="0" t="str">
        <f aca="false">IF($A358="","","Compra no cartão")</f>
        <v/>
      </c>
    </row>
    <row r="359" customFormat="false" ht="13.5" hidden="false" customHeight="false" outlineLevel="0" collapsed="false">
      <c r="A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" s="0" t="str">
        <f aca="false">IF($A359="","",INDEX(CARTAO_COMPRAS!$C:$C,INT((ROW()-2)/20)+2))</f>
        <v/>
      </c>
      <c r="C359" s="0" t="str">
        <f aca="false">IF($A359="","",INDEX(CARTAO_COMPRAS!$D:$D,INT((ROW()-2)/20)+2))</f>
        <v/>
      </c>
      <c r="D359" s="0" t="str">
        <f aca="false">IF($A359="","",INDEX(CARTAO_COMPRAS!$E:$E,INT((ROW()-2)/20)+2))</f>
        <v/>
      </c>
      <c r="E359" s="0" t="str">
        <f aca="false">IF($A359="","",INDEX(CARTAO_COMPRAS!$H:$H,INT((ROW()-2)/20)+2)+MOD(ROW()-2,20))</f>
        <v/>
      </c>
      <c r="F359" s="0" t="str">
        <f aca="false">IF($A359="","",INDEX(CARTAO_COMPRAS!$G:$G,INT((ROW()-2)/20)+2))</f>
        <v/>
      </c>
      <c r="G359" s="5" t="str">
        <f aca="false">IF($A359="","",INDEX(CARTAO_COMPRAS!$I:$I,INT((ROW()-2)/20)+2))</f>
        <v/>
      </c>
      <c r="H359" s="4" t="str">
        <f aca="false">IF($A359="","",EDATE(INDEX(CARTAO_COMPRAS!$J:$J,INT((ROW()-2)/20)+2),MOD(ROW()-2,20)))</f>
        <v/>
      </c>
      <c r="I359" s="4" t="str">
        <f aca="false">IF($H359="","",$H359-WEEKDAY($H359,2)+1)</f>
        <v/>
      </c>
      <c r="J359" s="4" t="str">
        <f aca="false">IF($I359="","",$I359+6)</f>
        <v/>
      </c>
      <c r="K359" s="6" t="str">
        <f aca="false">IF($H359="","",DATE(YEAR($H359),MONTH($H359),1))</f>
        <v/>
      </c>
      <c r="L359" s="0" t="str">
        <f aca="false">IF($A359="","",INDEX(CARTAO_COMPRAS!$K:$K,INT((ROW()-2)/20)+2))</f>
        <v/>
      </c>
      <c r="M359" s="0" t="str">
        <f aca="false">IF($A359="","","Compra no cartão")</f>
        <v/>
      </c>
    </row>
    <row r="360" customFormat="false" ht="13.5" hidden="false" customHeight="false" outlineLevel="0" collapsed="false">
      <c r="A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" s="0" t="str">
        <f aca="false">IF($A360="","",INDEX(CARTAO_COMPRAS!$C:$C,INT((ROW()-2)/20)+2))</f>
        <v/>
      </c>
      <c r="C360" s="0" t="str">
        <f aca="false">IF($A360="","",INDEX(CARTAO_COMPRAS!$D:$D,INT((ROW()-2)/20)+2))</f>
        <v/>
      </c>
      <c r="D360" s="0" t="str">
        <f aca="false">IF($A360="","",INDEX(CARTAO_COMPRAS!$E:$E,INT((ROW()-2)/20)+2))</f>
        <v/>
      </c>
      <c r="E360" s="0" t="str">
        <f aca="false">IF($A360="","",INDEX(CARTAO_COMPRAS!$H:$H,INT((ROW()-2)/20)+2)+MOD(ROW()-2,20))</f>
        <v/>
      </c>
      <c r="F360" s="0" t="str">
        <f aca="false">IF($A360="","",INDEX(CARTAO_COMPRAS!$G:$G,INT((ROW()-2)/20)+2))</f>
        <v/>
      </c>
      <c r="G360" s="5" t="str">
        <f aca="false">IF($A360="","",INDEX(CARTAO_COMPRAS!$I:$I,INT((ROW()-2)/20)+2))</f>
        <v/>
      </c>
      <c r="H360" s="4" t="str">
        <f aca="false">IF($A360="","",EDATE(INDEX(CARTAO_COMPRAS!$J:$J,INT((ROW()-2)/20)+2),MOD(ROW()-2,20)))</f>
        <v/>
      </c>
      <c r="I360" s="4" t="str">
        <f aca="false">IF($H360="","",$H360-WEEKDAY($H360,2)+1)</f>
        <v/>
      </c>
      <c r="J360" s="4" t="str">
        <f aca="false">IF($I360="","",$I360+6)</f>
        <v/>
      </c>
      <c r="K360" s="6" t="str">
        <f aca="false">IF($H360="","",DATE(YEAR($H360),MONTH($H360),1))</f>
        <v/>
      </c>
      <c r="L360" s="0" t="str">
        <f aca="false">IF($A360="","",INDEX(CARTAO_COMPRAS!$K:$K,INT((ROW()-2)/20)+2))</f>
        <v/>
      </c>
      <c r="M360" s="0" t="str">
        <f aca="false">IF($A360="","","Compra no cartão")</f>
        <v/>
      </c>
    </row>
    <row r="361" customFormat="false" ht="13.5" hidden="false" customHeight="false" outlineLevel="0" collapsed="false">
      <c r="A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" s="0" t="str">
        <f aca="false">IF($A361="","",INDEX(CARTAO_COMPRAS!$C:$C,INT((ROW()-2)/20)+2))</f>
        <v/>
      </c>
      <c r="C361" s="0" t="str">
        <f aca="false">IF($A361="","",INDEX(CARTAO_COMPRAS!$D:$D,INT((ROW()-2)/20)+2))</f>
        <v/>
      </c>
      <c r="D361" s="0" t="str">
        <f aca="false">IF($A361="","",INDEX(CARTAO_COMPRAS!$E:$E,INT((ROW()-2)/20)+2))</f>
        <v/>
      </c>
      <c r="E361" s="0" t="str">
        <f aca="false">IF($A361="","",INDEX(CARTAO_COMPRAS!$H:$H,INT((ROW()-2)/20)+2)+MOD(ROW()-2,20))</f>
        <v/>
      </c>
      <c r="F361" s="0" t="str">
        <f aca="false">IF($A361="","",INDEX(CARTAO_COMPRAS!$G:$G,INT((ROW()-2)/20)+2))</f>
        <v/>
      </c>
      <c r="G361" s="5" t="str">
        <f aca="false">IF($A361="","",INDEX(CARTAO_COMPRAS!$I:$I,INT((ROW()-2)/20)+2))</f>
        <v/>
      </c>
      <c r="H361" s="4" t="str">
        <f aca="false">IF($A361="","",EDATE(INDEX(CARTAO_COMPRAS!$J:$J,INT((ROW()-2)/20)+2),MOD(ROW()-2,20)))</f>
        <v/>
      </c>
      <c r="I361" s="4" t="str">
        <f aca="false">IF($H361="","",$H361-WEEKDAY($H361,2)+1)</f>
        <v/>
      </c>
      <c r="J361" s="4" t="str">
        <f aca="false">IF($I361="","",$I361+6)</f>
        <v/>
      </c>
      <c r="K361" s="6" t="str">
        <f aca="false">IF($H361="","",DATE(YEAR($H361),MONTH($H361),1))</f>
        <v/>
      </c>
      <c r="L361" s="0" t="str">
        <f aca="false">IF($A361="","",INDEX(CARTAO_COMPRAS!$K:$K,INT((ROW()-2)/20)+2))</f>
        <v/>
      </c>
      <c r="M361" s="0" t="str">
        <f aca="false">IF($A361="","","Compra no cartão")</f>
        <v/>
      </c>
    </row>
    <row r="362" customFormat="false" ht="13.5" hidden="false" customHeight="false" outlineLevel="0" collapsed="false">
      <c r="A3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19</v>
      </c>
      <c r="B362" s="0" t="str">
        <f aca="false">IF($A362="","",INDEX(CARTAO_COMPRAS!$C:$C,INT((ROW()-2)/20)+2))</f>
        <v>Bradesco</v>
      </c>
      <c r="C362" s="0" t="str">
        <f aca="false">IF($A362="","",INDEX(CARTAO_COMPRAS!$D:$D,INT((ROW()-2)/20)+2))</f>
        <v>Swfit - Açougue</v>
      </c>
      <c r="D362" s="0" t="str">
        <f aca="false">IF($A362="","",INDEX(CARTAO_COMPRAS!$E:$E,INT((ROW()-2)/20)+2))</f>
        <v>Alimentação / Insumos</v>
      </c>
      <c r="E362" s="0" t="n">
        <f aca="false">IF($A362="","",INDEX(CARTAO_COMPRAS!$H:$H,INT((ROW()-2)/20)+2)+MOD(ROW()-2,20))</f>
        <v>2</v>
      </c>
      <c r="F362" s="0" t="n">
        <f aca="false">IF($A362="","",INDEX(CARTAO_COMPRAS!$G:$G,INT((ROW()-2)/20)+2))</f>
        <v>4</v>
      </c>
      <c r="G362" s="5" t="n">
        <f aca="false">IF($A362="","",INDEX(CARTAO_COMPRAS!$I:$I,INT((ROW()-2)/20)+2))</f>
        <v>143.92</v>
      </c>
      <c r="H362" s="4" t="n">
        <f aca="false">IF($A362="","",EDATE(INDEX(CARTAO_COMPRAS!$J:$J,INT((ROW()-2)/20)+2),MOD(ROW()-2,20)))</f>
        <v>46157</v>
      </c>
      <c r="I362" s="4" t="n">
        <f aca="false">IF($H362="","",$H362-WEEKDAY($H362,2)+1)</f>
        <v>46153</v>
      </c>
      <c r="J362" s="4" t="n">
        <f aca="false">IF($I362="","",$I362+6)</f>
        <v>46159</v>
      </c>
      <c r="K362" s="6" t="n">
        <f aca="false">IF($H362="","",DATE(YEAR($H362),MONTH($H362),1))</f>
        <v>46143</v>
      </c>
      <c r="L362" s="0" t="str">
        <f aca="false">IF($A362="","",INDEX(CARTAO_COMPRAS!$K:$K,INT((ROW()-2)/20)+2))</f>
        <v>Pago</v>
      </c>
      <c r="M362" s="0" t="str">
        <f aca="false">IF($A362="","","Compra no cartão")</f>
        <v>Compra no cartão</v>
      </c>
    </row>
    <row r="363" customFormat="false" ht="13.5" hidden="false" customHeight="false" outlineLevel="0" collapsed="false">
      <c r="A3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19</v>
      </c>
      <c r="B363" s="0" t="str">
        <f aca="false">IF($A363="","",INDEX(CARTAO_COMPRAS!$C:$C,INT((ROW()-2)/20)+2))</f>
        <v>Bradesco</v>
      </c>
      <c r="C363" s="0" t="str">
        <f aca="false">IF($A363="","",INDEX(CARTAO_COMPRAS!$D:$D,INT((ROW()-2)/20)+2))</f>
        <v>Swfit - Açougue</v>
      </c>
      <c r="D363" s="0" t="str">
        <f aca="false">IF($A363="","",INDEX(CARTAO_COMPRAS!$E:$E,INT((ROW()-2)/20)+2))</f>
        <v>Alimentação / Insumos</v>
      </c>
      <c r="E363" s="0" t="n">
        <f aca="false">IF($A363="","",INDEX(CARTAO_COMPRAS!$H:$H,INT((ROW()-2)/20)+2)+MOD(ROW()-2,20))</f>
        <v>3</v>
      </c>
      <c r="F363" s="0" t="n">
        <f aca="false">IF($A363="","",INDEX(CARTAO_COMPRAS!$G:$G,INT((ROW()-2)/20)+2))</f>
        <v>4</v>
      </c>
      <c r="G363" s="5" t="n">
        <f aca="false">IF($A363="","",INDEX(CARTAO_COMPRAS!$I:$I,INT((ROW()-2)/20)+2))</f>
        <v>143.92</v>
      </c>
      <c r="H363" s="4" t="n">
        <f aca="false">IF($A363="","",EDATE(INDEX(CARTAO_COMPRAS!$J:$J,INT((ROW()-2)/20)+2),MOD(ROW()-2,20)))</f>
        <v>46188</v>
      </c>
      <c r="I363" s="4" t="n">
        <f aca="false">IF($H363="","",$H363-WEEKDAY($H363,2)+1)</f>
        <v>46188</v>
      </c>
      <c r="J363" s="4" t="n">
        <f aca="false">IF($I363="","",$I363+6)</f>
        <v>46194</v>
      </c>
      <c r="K363" s="6" t="n">
        <f aca="false">IF($H363="","",DATE(YEAR($H363),MONTH($H363),1))</f>
        <v>46174</v>
      </c>
      <c r="L363" s="0" t="str">
        <f aca="false">IF($A363="","",INDEX(CARTAO_COMPRAS!$K:$K,INT((ROW()-2)/20)+2))</f>
        <v>Pago</v>
      </c>
      <c r="M363" s="0" t="str">
        <f aca="false">IF($A363="","","Compra no cartão")</f>
        <v>Compra no cartão</v>
      </c>
    </row>
    <row r="364" customFormat="false" ht="13.5" hidden="false" customHeight="false" outlineLevel="0" collapsed="false">
      <c r="A3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19</v>
      </c>
      <c r="B364" s="0" t="str">
        <f aca="false">IF($A364="","",INDEX(CARTAO_COMPRAS!$C:$C,INT((ROW()-2)/20)+2))</f>
        <v>Bradesco</v>
      </c>
      <c r="C364" s="0" t="str">
        <f aca="false">IF($A364="","",INDEX(CARTAO_COMPRAS!$D:$D,INT((ROW()-2)/20)+2))</f>
        <v>Swfit - Açougue</v>
      </c>
      <c r="D364" s="0" t="str">
        <f aca="false">IF($A364="","",INDEX(CARTAO_COMPRAS!$E:$E,INT((ROW()-2)/20)+2))</f>
        <v>Alimentação / Insumos</v>
      </c>
      <c r="E364" s="0" t="n">
        <f aca="false">IF($A364="","",INDEX(CARTAO_COMPRAS!$H:$H,INT((ROW()-2)/20)+2)+MOD(ROW()-2,20))</f>
        <v>4</v>
      </c>
      <c r="F364" s="0" t="n">
        <f aca="false">IF($A364="","",INDEX(CARTAO_COMPRAS!$G:$G,INT((ROW()-2)/20)+2))</f>
        <v>4</v>
      </c>
      <c r="G364" s="5" t="n">
        <f aca="false">IF($A364="","",INDEX(CARTAO_COMPRAS!$I:$I,INT((ROW()-2)/20)+2))</f>
        <v>143.92</v>
      </c>
      <c r="H364" s="4" t="n">
        <f aca="false">IF($A364="","",EDATE(INDEX(CARTAO_COMPRAS!$J:$J,INT((ROW()-2)/20)+2),MOD(ROW()-2,20)))</f>
        <v>46218</v>
      </c>
      <c r="I364" s="4" t="n">
        <f aca="false">IF($H364="","",$H364-WEEKDAY($H364,2)+1)</f>
        <v>46216</v>
      </c>
      <c r="J364" s="4" t="n">
        <f aca="false">IF($I364="","",$I364+6)</f>
        <v>46222</v>
      </c>
      <c r="K364" s="6" t="n">
        <f aca="false">IF($H364="","",DATE(YEAR($H364),MONTH($H364),1))</f>
        <v>46204</v>
      </c>
      <c r="L364" s="0" t="str">
        <f aca="false">IF($A364="","",INDEX(CARTAO_COMPRAS!$K:$K,INT((ROW()-2)/20)+2))</f>
        <v>Pago</v>
      </c>
      <c r="M364" s="0" t="str">
        <f aca="false">IF($A364="","","Compra no cartão")</f>
        <v>Compra no cartão</v>
      </c>
    </row>
    <row r="365" customFormat="false" ht="13.5" hidden="false" customHeight="false" outlineLevel="0" collapsed="false">
      <c r="A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" s="0" t="str">
        <f aca="false">IF($A365="","",INDEX(CARTAO_COMPRAS!$C:$C,INT((ROW()-2)/20)+2))</f>
        <v/>
      </c>
      <c r="C365" s="0" t="str">
        <f aca="false">IF($A365="","",INDEX(CARTAO_COMPRAS!$D:$D,INT((ROW()-2)/20)+2))</f>
        <v/>
      </c>
      <c r="D365" s="0" t="str">
        <f aca="false">IF($A365="","",INDEX(CARTAO_COMPRAS!$E:$E,INT((ROW()-2)/20)+2))</f>
        <v/>
      </c>
      <c r="E365" s="0" t="str">
        <f aca="false">IF($A365="","",INDEX(CARTAO_COMPRAS!$H:$H,INT((ROW()-2)/20)+2)+MOD(ROW()-2,20))</f>
        <v/>
      </c>
      <c r="F365" s="0" t="str">
        <f aca="false">IF($A365="","",INDEX(CARTAO_COMPRAS!$G:$G,INT((ROW()-2)/20)+2))</f>
        <v/>
      </c>
      <c r="G365" s="5" t="str">
        <f aca="false">IF($A365="","",INDEX(CARTAO_COMPRAS!$I:$I,INT((ROW()-2)/20)+2))</f>
        <v/>
      </c>
      <c r="H365" s="4" t="str">
        <f aca="false">IF($A365="","",EDATE(INDEX(CARTAO_COMPRAS!$J:$J,INT((ROW()-2)/20)+2),MOD(ROW()-2,20)))</f>
        <v/>
      </c>
      <c r="I365" s="4" t="str">
        <f aca="false">IF($H365="","",$H365-WEEKDAY($H365,2)+1)</f>
        <v/>
      </c>
      <c r="J365" s="4" t="str">
        <f aca="false">IF($I365="","",$I365+6)</f>
        <v/>
      </c>
      <c r="K365" s="6" t="str">
        <f aca="false">IF($H365="","",DATE(YEAR($H365),MONTH($H365),1))</f>
        <v/>
      </c>
      <c r="L365" s="0" t="str">
        <f aca="false">IF($A365="","",INDEX(CARTAO_COMPRAS!$K:$K,INT((ROW()-2)/20)+2))</f>
        <v/>
      </c>
      <c r="M365" s="0" t="str">
        <f aca="false">IF($A365="","","Compra no cartão")</f>
        <v/>
      </c>
    </row>
    <row r="366" customFormat="false" ht="13.5" hidden="false" customHeight="false" outlineLevel="0" collapsed="false">
      <c r="A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" s="0" t="str">
        <f aca="false">IF($A366="","",INDEX(CARTAO_COMPRAS!$C:$C,INT((ROW()-2)/20)+2))</f>
        <v/>
      </c>
      <c r="C366" s="0" t="str">
        <f aca="false">IF($A366="","",INDEX(CARTAO_COMPRAS!$D:$D,INT((ROW()-2)/20)+2))</f>
        <v/>
      </c>
      <c r="D366" s="0" t="str">
        <f aca="false">IF($A366="","",INDEX(CARTAO_COMPRAS!$E:$E,INT((ROW()-2)/20)+2))</f>
        <v/>
      </c>
      <c r="E366" s="0" t="str">
        <f aca="false">IF($A366="","",INDEX(CARTAO_COMPRAS!$H:$H,INT((ROW()-2)/20)+2)+MOD(ROW()-2,20))</f>
        <v/>
      </c>
      <c r="F366" s="0" t="str">
        <f aca="false">IF($A366="","",INDEX(CARTAO_COMPRAS!$G:$G,INT((ROW()-2)/20)+2))</f>
        <v/>
      </c>
      <c r="G366" s="5" t="str">
        <f aca="false">IF($A366="","",INDEX(CARTAO_COMPRAS!$I:$I,INT((ROW()-2)/20)+2))</f>
        <v/>
      </c>
      <c r="H366" s="4" t="str">
        <f aca="false">IF($A366="","",EDATE(INDEX(CARTAO_COMPRAS!$J:$J,INT((ROW()-2)/20)+2),MOD(ROW()-2,20)))</f>
        <v/>
      </c>
      <c r="I366" s="4" t="str">
        <f aca="false">IF($H366="","",$H366-WEEKDAY($H366,2)+1)</f>
        <v/>
      </c>
      <c r="J366" s="4" t="str">
        <f aca="false">IF($I366="","",$I366+6)</f>
        <v/>
      </c>
      <c r="K366" s="6" t="str">
        <f aca="false">IF($H366="","",DATE(YEAR($H366),MONTH($H366),1))</f>
        <v/>
      </c>
      <c r="L366" s="0" t="str">
        <f aca="false">IF($A366="","",INDEX(CARTAO_COMPRAS!$K:$K,INT((ROW()-2)/20)+2))</f>
        <v/>
      </c>
      <c r="M366" s="0" t="str">
        <f aca="false">IF($A366="","","Compra no cartão")</f>
        <v/>
      </c>
    </row>
    <row r="367" customFormat="false" ht="13.5" hidden="false" customHeight="false" outlineLevel="0" collapsed="false">
      <c r="A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" s="0" t="str">
        <f aca="false">IF($A367="","",INDEX(CARTAO_COMPRAS!$C:$C,INT((ROW()-2)/20)+2))</f>
        <v/>
      </c>
      <c r="C367" s="0" t="str">
        <f aca="false">IF($A367="","",INDEX(CARTAO_COMPRAS!$D:$D,INT((ROW()-2)/20)+2))</f>
        <v/>
      </c>
      <c r="D367" s="0" t="str">
        <f aca="false">IF($A367="","",INDEX(CARTAO_COMPRAS!$E:$E,INT((ROW()-2)/20)+2))</f>
        <v/>
      </c>
      <c r="E367" s="0" t="str">
        <f aca="false">IF($A367="","",INDEX(CARTAO_COMPRAS!$H:$H,INT((ROW()-2)/20)+2)+MOD(ROW()-2,20))</f>
        <v/>
      </c>
      <c r="F367" s="0" t="str">
        <f aca="false">IF($A367="","",INDEX(CARTAO_COMPRAS!$G:$G,INT((ROW()-2)/20)+2))</f>
        <v/>
      </c>
      <c r="G367" s="5" t="str">
        <f aca="false">IF($A367="","",INDEX(CARTAO_COMPRAS!$I:$I,INT((ROW()-2)/20)+2))</f>
        <v/>
      </c>
      <c r="H367" s="4" t="str">
        <f aca="false">IF($A367="","",EDATE(INDEX(CARTAO_COMPRAS!$J:$J,INT((ROW()-2)/20)+2),MOD(ROW()-2,20)))</f>
        <v/>
      </c>
      <c r="I367" s="4" t="str">
        <f aca="false">IF($H367="","",$H367-WEEKDAY($H367,2)+1)</f>
        <v/>
      </c>
      <c r="J367" s="4" t="str">
        <f aca="false">IF($I367="","",$I367+6)</f>
        <v/>
      </c>
      <c r="K367" s="6" t="str">
        <f aca="false">IF($H367="","",DATE(YEAR($H367),MONTH($H367),1))</f>
        <v/>
      </c>
      <c r="L367" s="0" t="str">
        <f aca="false">IF($A367="","",INDEX(CARTAO_COMPRAS!$K:$K,INT((ROW()-2)/20)+2))</f>
        <v/>
      </c>
      <c r="M367" s="0" t="str">
        <f aca="false">IF($A367="","","Compra no cartão")</f>
        <v/>
      </c>
    </row>
    <row r="368" customFormat="false" ht="13.5" hidden="false" customHeight="false" outlineLevel="0" collapsed="false">
      <c r="A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" s="0" t="str">
        <f aca="false">IF($A368="","",INDEX(CARTAO_COMPRAS!$C:$C,INT((ROW()-2)/20)+2))</f>
        <v/>
      </c>
      <c r="C368" s="0" t="str">
        <f aca="false">IF($A368="","",INDEX(CARTAO_COMPRAS!$D:$D,INT((ROW()-2)/20)+2))</f>
        <v/>
      </c>
      <c r="D368" s="0" t="str">
        <f aca="false">IF($A368="","",INDEX(CARTAO_COMPRAS!$E:$E,INT((ROW()-2)/20)+2))</f>
        <v/>
      </c>
      <c r="E368" s="0" t="str">
        <f aca="false">IF($A368="","",INDEX(CARTAO_COMPRAS!$H:$H,INT((ROW()-2)/20)+2)+MOD(ROW()-2,20))</f>
        <v/>
      </c>
      <c r="F368" s="0" t="str">
        <f aca="false">IF($A368="","",INDEX(CARTAO_COMPRAS!$G:$G,INT((ROW()-2)/20)+2))</f>
        <v/>
      </c>
      <c r="G368" s="5" t="str">
        <f aca="false">IF($A368="","",INDEX(CARTAO_COMPRAS!$I:$I,INT((ROW()-2)/20)+2))</f>
        <v/>
      </c>
      <c r="H368" s="4" t="str">
        <f aca="false">IF($A368="","",EDATE(INDEX(CARTAO_COMPRAS!$J:$J,INT((ROW()-2)/20)+2),MOD(ROW()-2,20)))</f>
        <v/>
      </c>
      <c r="I368" s="4" t="str">
        <f aca="false">IF($H368="","",$H368-WEEKDAY($H368,2)+1)</f>
        <v/>
      </c>
      <c r="J368" s="4" t="str">
        <f aca="false">IF($I368="","",$I368+6)</f>
        <v/>
      </c>
      <c r="K368" s="6" t="str">
        <f aca="false">IF($H368="","",DATE(YEAR($H368),MONTH($H368),1))</f>
        <v/>
      </c>
      <c r="L368" s="0" t="str">
        <f aca="false">IF($A368="","",INDEX(CARTAO_COMPRAS!$K:$K,INT((ROW()-2)/20)+2))</f>
        <v/>
      </c>
      <c r="M368" s="0" t="str">
        <f aca="false">IF($A368="","","Compra no cartão")</f>
        <v/>
      </c>
    </row>
    <row r="369" customFormat="false" ht="13.5" hidden="false" customHeight="false" outlineLevel="0" collapsed="false">
      <c r="A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" s="0" t="str">
        <f aca="false">IF($A369="","",INDEX(CARTAO_COMPRAS!$C:$C,INT((ROW()-2)/20)+2))</f>
        <v/>
      </c>
      <c r="C369" s="0" t="str">
        <f aca="false">IF($A369="","",INDEX(CARTAO_COMPRAS!$D:$D,INT((ROW()-2)/20)+2))</f>
        <v/>
      </c>
      <c r="D369" s="0" t="str">
        <f aca="false">IF($A369="","",INDEX(CARTAO_COMPRAS!$E:$E,INT((ROW()-2)/20)+2))</f>
        <v/>
      </c>
      <c r="E369" s="0" t="str">
        <f aca="false">IF($A369="","",INDEX(CARTAO_COMPRAS!$H:$H,INT((ROW()-2)/20)+2)+MOD(ROW()-2,20))</f>
        <v/>
      </c>
      <c r="F369" s="0" t="str">
        <f aca="false">IF($A369="","",INDEX(CARTAO_COMPRAS!$G:$G,INT((ROW()-2)/20)+2))</f>
        <v/>
      </c>
      <c r="G369" s="5" t="str">
        <f aca="false">IF($A369="","",INDEX(CARTAO_COMPRAS!$I:$I,INT((ROW()-2)/20)+2))</f>
        <v/>
      </c>
      <c r="H369" s="4" t="str">
        <f aca="false">IF($A369="","",EDATE(INDEX(CARTAO_COMPRAS!$J:$J,INT((ROW()-2)/20)+2),MOD(ROW()-2,20)))</f>
        <v/>
      </c>
      <c r="I369" s="4" t="str">
        <f aca="false">IF($H369="","",$H369-WEEKDAY($H369,2)+1)</f>
        <v/>
      </c>
      <c r="J369" s="4" t="str">
        <f aca="false">IF($I369="","",$I369+6)</f>
        <v/>
      </c>
      <c r="K369" s="6" t="str">
        <f aca="false">IF($H369="","",DATE(YEAR($H369),MONTH($H369),1))</f>
        <v/>
      </c>
      <c r="L369" s="0" t="str">
        <f aca="false">IF($A369="","",INDEX(CARTAO_COMPRAS!$K:$K,INT((ROW()-2)/20)+2))</f>
        <v/>
      </c>
      <c r="M369" s="0" t="str">
        <f aca="false">IF($A369="","","Compra no cartão")</f>
        <v/>
      </c>
    </row>
    <row r="370" customFormat="false" ht="13.5" hidden="false" customHeight="false" outlineLevel="0" collapsed="false">
      <c r="A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" s="0" t="str">
        <f aca="false">IF($A370="","",INDEX(CARTAO_COMPRAS!$C:$C,INT((ROW()-2)/20)+2))</f>
        <v/>
      </c>
      <c r="C370" s="0" t="str">
        <f aca="false">IF($A370="","",INDEX(CARTAO_COMPRAS!$D:$D,INT((ROW()-2)/20)+2))</f>
        <v/>
      </c>
      <c r="D370" s="0" t="str">
        <f aca="false">IF($A370="","",INDEX(CARTAO_COMPRAS!$E:$E,INT((ROW()-2)/20)+2))</f>
        <v/>
      </c>
      <c r="E370" s="0" t="str">
        <f aca="false">IF($A370="","",INDEX(CARTAO_COMPRAS!$H:$H,INT((ROW()-2)/20)+2)+MOD(ROW()-2,20))</f>
        <v/>
      </c>
      <c r="F370" s="0" t="str">
        <f aca="false">IF($A370="","",INDEX(CARTAO_COMPRAS!$G:$G,INT((ROW()-2)/20)+2))</f>
        <v/>
      </c>
      <c r="G370" s="5" t="str">
        <f aca="false">IF($A370="","",INDEX(CARTAO_COMPRAS!$I:$I,INT((ROW()-2)/20)+2))</f>
        <v/>
      </c>
      <c r="H370" s="4" t="str">
        <f aca="false">IF($A370="","",EDATE(INDEX(CARTAO_COMPRAS!$J:$J,INT((ROW()-2)/20)+2),MOD(ROW()-2,20)))</f>
        <v/>
      </c>
      <c r="I370" s="4" t="str">
        <f aca="false">IF($H370="","",$H370-WEEKDAY($H370,2)+1)</f>
        <v/>
      </c>
      <c r="J370" s="4" t="str">
        <f aca="false">IF($I370="","",$I370+6)</f>
        <v/>
      </c>
      <c r="K370" s="6" t="str">
        <f aca="false">IF($H370="","",DATE(YEAR($H370),MONTH($H370),1))</f>
        <v/>
      </c>
      <c r="L370" s="0" t="str">
        <f aca="false">IF($A370="","",INDEX(CARTAO_COMPRAS!$K:$K,INT((ROW()-2)/20)+2))</f>
        <v/>
      </c>
      <c r="M370" s="0" t="str">
        <f aca="false">IF($A370="","","Compra no cartão")</f>
        <v/>
      </c>
    </row>
    <row r="371" customFormat="false" ht="13.5" hidden="false" customHeight="false" outlineLevel="0" collapsed="false">
      <c r="A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" s="0" t="str">
        <f aca="false">IF($A371="","",INDEX(CARTAO_COMPRAS!$C:$C,INT((ROW()-2)/20)+2))</f>
        <v/>
      </c>
      <c r="C371" s="0" t="str">
        <f aca="false">IF($A371="","",INDEX(CARTAO_COMPRAS!$D:$D,INT((ROW()-2)/20)+2))</f>
        <v/>
      </c>
      <c r="D371" s="0" t="str">
        <f aca="false">IF($A371="","",INDEX(CARTAO_COMPRAS!$E:$E,INT((ROW()-2)/20)+2))</f>
        <v/>
      </c>
      <c r="E371" s="0" t="str">
        <f aca="false">IF($A371="","",INDEX(CARTAO_COMPRAS!$H:$H,INT((ROW()-2)/20)+2)+MOD(ROW()-2,20))</f>
        <v/>
      </c>
      <c r="F371" s="0" t="str">
        <f aca="false">IF($A371="","",INDEX(CARTAO_COMPRAS!$G:$G,INT((ROW()-2)/20)+2))</f>
        <v/>
      </c>
      <c r="G371" s="5" t="str">
        <f aca="false">IF($A371="","",INDEX(CARTAO_COMPRAS!$I:$I,INT((ROW()-2)/20)+2))</f>
        <v/>
      </c>
      <c r="H371" s="4" t="str">
        <f aca="false">IF($A371="","",EDATE(INDEX(CARTAO_COMPRAS!$J:$J,INT((ROW()-2)/20)+2),MOD(ROW()-2,20)))</f>
        <v/>
      </c>
      <c r="I371" s="4" t="str">
        <f aca="false">IF($H371="","",$H371-WEEKDAY($H371,2)+1)</f>
        <v/>
      </c>
      <c r="J371" s="4" t="str">
        <f aca="false">IF($I371="","",$I371+6)</f>
        <v/>
      </c>
      <c r="K371" s="6" t="str">
        <f aca="false">IF($H371="","",DATE(YEAR($H371),MONTH($H371),1))</f>
        <v/>
      </c>
      <c r="L371" s="0" t="str">
        <f aca="false">IF($A371="","",INDEX(CARTAO_COMPRAS!$K:$K,INT((ROW()-2)/20)+2))</f>
        <v/>
      </c>
      <c r="M371" s="0" t="str">
        <f aca="false">IF($A371="","","Compra no cartão")</f>
        <v/>
      </c>
    </row>
    <row r="372" customFormat="false" ht="13.5" hidden="false" customHeight="false" outlineLevel="0" collapsed="false">
      <c r="A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" s="0" t="str">
        <f aca="false">IF($A372="","",INDEX(CARTAO_COMPRAS!$C:$C,INT((ROW()-2)/20)+2))</f>
        <v/>
      </c>
      <c r="C372" s="0" t="str">
        <f aca="false">IF($A372="","",INDEX(CARTAO_COMPRAS!$D:$D,INT((ROW()-2)/20)+2))</f>
        <v/>
      </c>
      <c r="D372" s="0" t="str">
        <f aca="false">IF($A372="","",INDEX(CARTAO_COMPRAS!$E:$E,INT((ROW()-2)/20)+2))</f>
        <v/>
      </c>
      <c r="E372" s="0" t="str">
        <f aca="false">IF($A372="","",INDEX(CARTAO_COMPRAS!$H:$H,INT((ROW()-2)/20)+2)+MOD(ROW()-2,20))</f>
        <v/>
      </c>
      <c r="F372" s="0" t="str">
        <f aca="false">IF($A372="","",INDEX(CARTAO_COMPRAS!$G:$G,INT((ROW()-2)/20)+2))</f>
        <v/>
      </c>
      <c r="G372" s="5" t="str">
        <f aca="false">IF($A372="","",INDEX(CARTAO_COMPRAS!$I:$I,INT((ROW()-2)/20)+2))</f>
        <v/>
      </c>
      <c r="H372" s="4" t="str">
        <f aca="false">IF($A372="","",EDATE(INDEX(CARTAO_COMPRAS!$J:$J,INT((ROW()-2)/20)+2),MOD(ROW()-2,20)))</f>
        <v/>
      </c>
      <c r="I372" s="4" t="str">
        <f aca="false">IF($H372="","",$H372-WEEKDAY($H372,2)+1)</f>
        <v/>
      </c>
      <c r="J372" s="4" t="str">
        <f aca="false">IF($I372="","",$I372+6)</f>
        <v/>
      </c>
      <c r="K372" s="6" t="str">
        <f aca="false">IF($H372="","",DATE(YEAR($H372),MONTH($H372),1))</f>
        <v/>
      </c>
      <c r="L372" s="0" t="str">
        <f aca="false">IF($A372="","",INDEX(CARTAO_COMPRAS!$K:$K,INT((ROW()-2)/20)+2))</f>
        <v/>
      </c>
      <c r="M372" s="0" t="str">
        <f aca="false">IF($A372="","","Compra no cartão")</f>
        <v/>
      </c>
    </row>
    <row r="373" customFormat="false" ht="13.5" hidden="false" customHeight="false" outlineLevel="0" collapsed="false">
      <c r="A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" s="0" t="str">
        <f aca="false">IF($A373="","",INDEX(CARTAO_COMPRAS!$C:$C,INT((ROW()-2)/20)+2))</f>
        <v/>
      </c>
      <c r="C373" s="0" t="str">
        <f aca="false">IF($A373="","",INDEX(CARTAO_COMPRAS!$D:$D,INT((ROW()-2)/20)+2))</f>
        <v/>
      </c>
      <c r="D373" s="0" t="str">
        <f aca="false">IF($A373="","",INDEX(CARTAO_COMPRAS!$E:$E,INT((ROW()-2)/20)+2))</f>
        <v/>
      </c>
      <c r="E373" s="0" t="str">
        <f aca="false">IF($A373="","",INDEX(CARTAO_COMPRAS!$H:$H,INT((ROW()-2)/20)+2)+MOD(ROW()-2,20))</f>
        <v/>
      </c>
      <c r="F373" s="0" t="str">
        <f aca="false">IF($A373="","",INDEX(CARTAO_COMPRAS!$G:$G,INT((ROW()-2)/20)+2))</f>
        <v/>
      </c>
      <c r="G373" s="5" t="str">
        <f aca="false">IF($A373="","",INDEX(CARTAO_COMPRAS!$I:$I,INT((ROW()-2)/20)+2))</f>
        <v/>
      </c>
      <c r="H373" s="4" t="str">
        <f aca="false">IF($A373="","",EDATE(INDEX(CARTAO_COMPRAS!$J:$J,INT((ROW()-2)/20)+2),MOD(ROW()-2,20)))</f>
        <v/>
      </c>
      <c r="I373" s="4" t="str">
        <f aca="false">IF($H373="","",$H373-WEEKDAY($H373,2)+1)</f>
        <v/>
      </c>
      <c r="J373" s="4" t="str">
        <f aca="false">IF($I373="","",$I373+6)</f>
        <v/>
      </c>
      <c r="K373" s="6" t="str">
        <f aca="false">IF($H373="","",DATE(YEAR($H373),MONTH($H373),1))</f>
        <v/>
      </c>
      <c r="L373" s="0" t="str">
        <f aca="false">IF($A373="","",INDEX(CARTAO_COMPRAS!$K:$K,INT((ROW()-2)/20)+2))</f>
        <v/>
      </c>
      <c r="M373" s="0" t="str">
        <f aca="false">IF($A373="","","Compra no cartão")</f>
        <v/>
      </c>
    </row>
    <row r="374" customFormat="false" ht="13.5" hidden="false" customHeight="false" outlineLevel="0" collapsed="false">
      <c r="A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" s="0" t="str">
        <f aca="false">IF($A374="","",INDEX(CARTAO_COMPRAS!$C:$C,INT((ROW()-2)/20)+2))</f>
        <v/>
      </c>
      <c r="C374" s="0" t="str">
        <f aca="false">IF($A374="","",INDEX(CARTAO_COMPRAS!$D:$D,INT((ROW()-2)/20)+2))</f>
        <v/>
      </c>
      <c r="D374" s="0" t="str">
        <f aca="false">IF($A374="","",INDEX(CARTAO_COMPRAS!$E:$E,INT((ROW()-2)/20)+2))</f>
        <v/>
      </c>
      <c r="E374" s="0" t="str">
        <f aca="false">IF($A374="","",INDEX(CARTAO_COMPRAS!$H:$H,INT((ROW()-2)/20)+2)+MOD(ROW()-2,20))</f>
        <v/>
      </c>
      <c r="F374" s="0" t="str">
        <f aca="false">IF($A374="","",INDEX(CARTAO_COMPRAS!$G:$G,INT((ROW()-2)/20)+2))</f>
        <v/>
      </c>
      <c r="G374" s="5" t="str">
        <f aca="false">IF($A374="","",INDEX(CARTAO_COMPRAS!$I:$I,INT((ROW()-2)/20)+2))</f>
        <v/>
      </c>
      <c r="H374" s="4" t="str">
        <f aca="false">IF($A374="","",EDATE(INDEX(CARTAO_COMPRAS!$J:$J,INT((ROW()-2)/20)+2),MOD(ROW()-2,20)))</f>
        <v/>
      </c>
      <c r="I374" s="4" t="str">
        <f aca="false">IF($H374="","",$H374-WEEKDAY($H374,2)+1)</f>
        <v/>
      </c>
      <c r="J374" s="4" t="str">
        <f aca="false">IF($I374="","",$I374+6)</f>
        <v/>
      </c>
      <c r="K374" s="6" t="str">
        <f aca="false">IF($H374="","",DATE(YEAR($H374),MONTH($H374),1))</f>
        <v/>
      </c>
      <c r="L374" s="0" t="str">
        <f aca="false">IF($A374="","",INDEX(CARTAO_COMPRAS!$K:$K,INT((ROW()-2)/20)+2))</f>
        <v/>
      </c>
      <c r="M374" s="0" t="str">
        <f aca="false">IF($A374="","","Compra no cartão")</f>
        <v/>
      </c>
    </row>
    <row r="375" customFormat="false" ht="13.5" hidden="false" customHeight="false" outlineLevel="0" collapsed="false">
      <c r="A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" s="0" t="str">
        <f aca="false">IF($A375="","",INDEX(CARTAO_COMPRAS!$C:$C,INT((ROW()-2)/20)+2))</f>
        <v/>
      </c>
      <c r="C375" s="0" t="str">
        <f aca="false">IF($A375="","",INDEX(CARTAO_COMPRAS!$D:$D,INT((ROW()-2)/20)+2))</f>
        <v/>
      </c>
      <c r="D375" s="0" t="str">
        <f aca="false">IF($A375="","",INDEX(CARTAO_COMPRAS!$E:$E,INT((ROW()-2)/20)+2))</f>
        <v/>
      </c>
      <c r="E375" s="0" t="str">
        <f aca="false">IF($A375="","",INDEX(CARTAO_COMPRAS!$H:$H,INT((ROW()-2)/20)+2)+MOD(ROW()-2,20))</f>
        <v/>
      </c>
      <c r="F375" s="0" t="str">
        <f aca="false">IF($A375="","",INDEX(CARTAO_COMPRAS!$G:$G,INT((ROW()-2)/20)+2))</f>
        <v/>
      </c>
      <c r="G375" s="5" t="str">
        <f aca="false">IF($A375="","",INDEX(CARTAO_COMPRAS!$I:$I,INT((ROW()-2)/20)+2))</f>
        <v/>
      </c>
      <c r="H375" s="4" t="str">
        <f aca="false">IF($A375="","",EDATE(INDEX(CARTAO_COMPRAS!$J:$J,INT((ROW()-2)/20)+2),MOD(ROW()-2,20)))</f>
        <v/>
      </c>
      <c r="I375" s="4" t="str">
        <f aca="false">IF($H375="","",$H375-WEEKDAY($H375,2)+1)</f>
        <v/>
      </c>
      <c r="J375" s="4" t="str">
        <f aca="false">IF($I375="","",$I375+6)</f>
        <v/>
      </c>
      <c r="K375" s="6" t="str">
        <f aca="false">IF($H375="","",DATE(YEAR($H375),MONTH($H375),1))</f>
        <v/>
      </c>
      <c r="L375" s="0" t="str">
        <f aca="false">IF($A375="","",INDEX(CARTAO_COMPRAS!$K:$K,INT((ROW()-2)/20)+2))</f>
        <v/>
      </c>
      <c r="M375" s="0" t="str">
        <f aca="false">IF($A375="","","Compra no cartão")</f>
        <v/>
      </c>
    </row>
    <row r="376" customFormat="false" ht="13.5" hidden="false" customHeight="false" outlineLevel="0" collapsed="false">
      <c r="A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" s="0" t="str">
        <f aca="false">IF($A376="","",INDEX(CARTAO_COMPRAS!$C:$C,INT((ROW()-2)/20)+2))</f>
        <v/>
      </c>
      <c r="C376" s="0" t="str">
        <f aca="false">IF($A376="","",INDEX(CARTAO_COMPRAS!$D:$D,INT((ROW()-2)/20)+2))</f>
        <v/>
      </c>
      <c r="D376" s="0" t="str">
        <f aca="false">IF($A376="","",INDEX(CARTAO_COMPRAS!$E:$E,INT((ROW()-2)/20)+2))</f>
        <v/>
      </c>
      <c r="E376" s="0" t="str">
        <f aca="false">IF($A376="","",INDEX(CARTAO_COMPRAS!$H:$H,INT((ROW()-2)/20)+2)+MOD(ROW()-2,20))</f>
        <v/>
      </c>
      <c r="F376" s="0" t="str">
        <f aca="false">IF($A376="","",INDEX(CARTAO_COMPRAS!$G:$G,INT((ROW()-2)/20)+2))</f>
        <v/>
      </c>
      <c r="G376" s="5" t="str">
        <f aca="false">IF($A376="","",INDEX(CARTAO_COMPRAS!$I:$I,INT((ROW()-2)/20)+2))</f>
        <v/>
      </c>
      <c r="H376" s="4" t="str">
        <f aca="false">IF($A376="","",EDATE(INDEX(CARTAO_COMPRAS!$J:$J,INT((ROW()-2)/20)+2),MOD(ROW()-2,20)))</f>
        <v/>
      </c>
      <c r="I376" s="4" t="str">
        <f aca="false">IF($H376="","",$H376-WEEKDAY($H376,2)+1)</f>
        <v/>
      </c>
      <c r="J376" s="4" t="str">
        <f aca="false">IF($I376="","",$I376+6)</f>
        <v/>
      </c>
      <c r="K376" s="6" t="str">
        <f aca="false">IF($H376="","",DATE(YEAR($H376),MONTH($H376),1))</f>
        <v/>
      </c>
      <c r="L376" s="0" t="str">
        <f aca="false">IF($A376="","",INDEX(CARTAO_COMPRAS!$K:$K,INT((ROW()-2)/20)+2))</f>
        <v/>
      </c>
      <c r="M376" s="0" t="str">
        <f aca="false">IF($A376="","","Compra no cartão")</f>
        <v/>
      </c>
    </row>
    <row r="377" customFormat="false" ht="13.5" hidden="false" customHeight="false" outlineLevel="0" collapsed="false">
      <c r="A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" s="0" t="str">
        <f aca="false">IF($A377="","",INDEX(CARTAO_COMPRAS!$C:$C,INT((ROW()-2)/20)+2))</f>
        <v/>
      </c>
      <c r="C377" s="0" t="str">
        <f aca="false">IF($A377="","",INDEX(CARTAO_COMPRAS!$D:$D,INT((ROW()-2)/20)+2))</f>
        <v/>
      </c>
      <c r="D377" s="0" t="str">
        <f aca="false">IF($A377="","",INDEX(CARTAO_COMPRAS!$E:$E,INT((ROW()-2)/20)+2))</f>
        <v/>
      </c>
      <c r="E377" s="0" t="str">
        <f aca="false">IF($A377="","",INDEX(CARTAO_COMPRAS!$H:$H,INT((ROW()-2)/20)+2)+MOD(ROW()-2,20))</f>
        <v/>
      </c>
      <c r="F377" s="0" t="str">
        <f aca="false">IF($A377="","",INDEX(CARTAO_COMPRAS!$G:$G,INT((ROW()-2)/20)+2))</f>
        <v/>
      </c>
      <c r="G377" s="5" t="str">
        <f aca="false">IF($A377="","",INDEX(CARTAO_COMPRAS!$I:$I,INT((ROW()-2)/20)+2))</f>
        <v/>
      </c>
      <c r="H377" s="4" t="str">
        <f aca="false">IF($A377="","",EDATE(INDEX(CARTAO_COMPRAS!$J:$J,INT((ROW()-2)/20)+2),MOD(ROW()-2,20)))</f>
        <v/>
      </c>
      <c r="I377" s="4" t="str">
        <f aca="false">IF($H377="","",$H377-WEEKDAY($H377,2)+1)</f>
        <v/>
      </c>
      <c r="J377" s="4" t="str">
        <f aca="false">IF($I377="","",$I377+6)</f>
        <v/>
      </c>
      <c r="K377" s="6" t="str">
        <f aca="false">IF($H377="","",DATE(YEAR($H377),MONTH($H377),1))</f>
        <v/>
      </c>
      <c r="L377" s="0" t="str">
        <f aca="false">IF($A377="","",INDEX(CARTAO_COMPRAS!$K:$K,INT((ROW()-2)/20)+2))</f>
        <v/>
      </c>
      <c r="M377" s="0" t="str">
        <f aca="false">IF($A377="","","Compra no cartão")</f>
        <v/>
      </c>
    </row>
    <row r="378" customFormat="false" ht="13.5" hidden="false" customHeight="false" outlineLevel="0" collapsed="false">
      <c r="A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" s="0" t="str">
        <f aca="false">IF($A378="","",INDEX(CARTAO_COMPRAS!$C:$C,INT((ROW()-2)/20)+2))</f>
        <v/>
      </c>
      <c r="C378" s="0" t="str">
        <f aca="false">IF($A378="","",INDEX(CARTAO_COMPRAS!$D:$D,INT((ROW()-2)/20)+2))</f>
        <v/>
      </c>
      <c r="D378" s="0" t="str">
        <f aca="false">IF($A378="","",INDEX(CARTAO_COMPRAS!$E:$E,INT((ROW()-2)/20)+2))</f>
        <v/>
      </c>
      <c r="E378" s="0" t="str">
        <f aca="false">IF($A378="","",INDEX(CARTAO_COMPRAS!$H:$H,INT((ROW()-2)/20)+2)+MOD(ROW()-2,20))</f>
        <v/>
      </c>
      <c r="F378" s="0" t="str">
        <f aca="false">IF($A378="","",INDEX(CARTAO_COMPRAS!$G:$G,INT((ROW()-2)/20)+2))</f>
        <v/>
      </c>
      <c r="G378" s="5" t="str">
        <f aca="false">IF($A378="","",INDEX(CARTAO_COMPRAS!$I:$I,INT((ROW()-2)/20)+2))</f>
        <v/>
      </c>
      <c r="H378" s="4" t="str">
        <f aca="false">IF($A378="","",EDATE(INDEX(CARTAO_COMPRAS!$J:$J,INT((ROW()-2)/20)+2),MOD(ROW()-2,20)))</f>
        <v/>
      </c>
      <c r="I378" s="4" t="str">
        <f aca="false">IF($H378="","",$H378-WEEKDAY($H378,2)+1)</f>
        <v/>
      </c>
      <c r="J378" s="4" t="str">
        <f aca="false">IF($I378="","",$I378+6)</f>
        <v/>
      </c>
      <c r="K378" s="6" t="str">
        <f aca="false">IF($H378="","",DATE(YEAR($H378),MONTH($H378),1))</f>
        <v/>
      </c>
      <c r="L378" s="0" t="str">
        <f aca="false">IF($A378="","",INDEX(CARTAO_COMPRAS!$K:$K,INT((ROW()-2)/20)+2))</f>
        <v/>
      </c>
      <c r="M378" s="0" t="str">
        <f aca="false">IF($A378="","","Compra no cartão")</f>
        <v/>
      </c>
    </row>
    <row r="379" customFormat="false" ht="13.5" hidden="false" customHeight="false" outlineLevel="0" collapsed="false">
      <c r="A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" s="0" t="str">
        <f aca="false">IF($A379="","",INDEX(CARTAO_COMPRAS!$C:$C,INT((ROW()-2)/20)+2))</f>
        <v/>
      </c>
      <c r="C379" s="0" t="str">
        <f aca="false">IF($A379="","",INDEX(CARTAO_COMPRAS!$D:$D,INT((ROW()-2)/20)+2))</f>
        <v/>
      </c>
      <c r="D379" s="0" t="str">
        <f aca="false">IF($A379="","",INDEX(CARTAO_COMPRAS!$E:$E,INT((ROW()-2)/20)+2))</f>
        <v/>
      </c>
      <c r="E379" s="0" t="str">
        <f aca="false">IF($A379="","",INDEX(CARTAO_COMPRAS!$H:$H,INT((ROW()-2)/20)+2)+MOD(ROW()-2,20))</f>
        <v/>
      </c>
      <c r="F379" s="0" t="str">
        <f aca="false">IF($A379="","",INDEX(CARTAO_COMPRAS!$G:$G,INT((ROW()-2)/20)+2))</f>
        <v/>
      </c>
      <c r="G379" s="5" t="str">
        <f aca="false">IF($A379="","",INDEX(CARTAO_COMPRAS!$I:$I,INT((ROW()-2)/20)+2))</f>
        <v/>
      </c>
      <c r="H379" s="4" t="str">
        <f aca="false">IF($A379="","",EDATE(INDEX(CARTAO_COMPRAS!$J:$J,INT((ROW()-2)/20)+2),MOD(ROW()-2,20)))</f>
        <v/>
      </c>
      <c r="I379" s="4" t="str">
        <f aca="false">IF($H379="","",$H379-WEEKDAY($H379,2)+1)</f>
        <v/>
      </c>
      <c r="J379" s="4" t="str">
        <f aca="false">IF($I379="","",$I379+6)</f>
        <v/>
      </c>
      <c r="K379" s="6" t="str">
        <f aca="false">IF($H379="","",DATE(YEAR($H379),MONTH($H379),1))</f>
        <v/>
      </c>
      <c r="L379" s="0" t="str">
        <f aca="false">IF($A379="","",INDEX(CARTAO_COMPRAS!$K:$K,INT((ROW()-2)/20)+2))</f>
        <v/>
      </c>
      <c r="M379" s="0" t="str">
        <f aca="false">IF($A379="","","Compra no cartão")</f>
        <v/>
      </c>
    </row>
    <row r="380" customFormat="false" ht="13.5" hidden="false" customHeight="false" outlineLevel="0" collapsed="false">
      <c r="A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" s="0" t="str">
        <f aca="false">IF($A380="","",INDEX(CARTAO_COMPRAS!$C:$C,INT((ROW()-2)/20)+2))</f>
        <v/>
      </c>
      <c r="C380" s="0" t="str">
        <f aca="false">IF($A380="","",INDEX(CARTAO_COMPRAS!$D:$D,INT((ROW()-2)/20)+2))</f>
        <v/>
      </c>
      <c r="D380" s="0" t="str">
        <f aca="false">IF($A380="","",INDEX(CARTAO_COMPRAS!$E:$E,INT((ROW()-2)/20)+2))</f>
        <v/>
      </c>
      <c r="E380" s="0" t="str">
        <f aca="false">IF($A380="","",INDEX(CARTAO_COMPRAS!$H:$H,INT((ROW()-2)/20)+2)+MOD(ROW()-2,20))</f>
        <v/>
      </c>
      <c r="F380" s="0" t="str">
        <f aca="false">IF($A380="","",INDEX(CARTAO_COMPRAS!$G:$G,INT((ROW()-2)/20)+2))</f>
        <v/>
      </c>
      <c r="G380" s="5" t="str">
        <f aca="false">IF($A380="","",INDEX(CARTAO_COMPRAS!$I:$I,INT((ROW()-2)/20)+2))</f>
        <v/>
      </c>
      <c r="H380" s="4" t="str">
        <f aca="false">IF($A380="","",EDATE(INDEX(CARTAO_COMPRAS!$J:$J,INT((ROW()-2)/20)+2),MOD(ROW()-2,20)))</f>
        <v/>
      </c>
      <c r="I380" s="4" t="str">
        <f aca="false">IF($H380="","",$H380-WEEKDAY($H380,2)+1)</f>
        <v/>
      </c>
      <c r="J380" s="4" t="str">
        <f aca="false">IF($I380="","",$I380+6)</f>
        <v/>
      </c>
      <c r="K380" s="6" t="str">
        <f aca="false">IF($H380="","",DATE(YEAR($H380),MONTH($H380),1))</f>
        <v/>
      </c>
      <c r="L380" s="0" t="str">
        <f aca="false">IF($A380="","",INDEX(CARTAO_COMPRAS!$K:$K,INT((ROW()-2)/20)+2))</f>
        <v/>
      </c>
      <c r="M380" s="0" t="str">
        <f aca="false">IF($A380="","","Compra no cartão")</f>
        <v/>
      </c>
    </row>
    <row r="381" customFormat="false" ht="13.5" hidden="false" customHeight="false" outlineLevel="0" collapsed="false">
      <c r="A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" s="0" t="str">
        <f aca="false">IF($A381="","",INDEX(CARTAO_COMPRAS!$C:$C,INT((ROW()-2)/20)+2))</f>
        <v/>
      </c>
      <c r="C381" s="0" t="str">
        <f aca="false">IF($A381="","",INDEX(CARTAO_COMPRAS!$D:$D,INT((ROW()-2)/20)+2))</f>
        <v/>
      </c>
      <c r="D381" s="0" t="str">
        <f aca="false">IF($A381="","",INDEX(CARTAO_COMPRAS!$E:$E,INT((ROW()-2)/20)+2))</f>
        <v/>
      </c>
      <c r="E381" s="0" t="str">
        <f aca="false">IF($A381="","",INDEX(CARTAO_COMPRAS!$H:$H,INT((ROW()-2)/20)+2)+MOD(ROW()-2,20))</f>
        <v/>
      </c>
      <c r="F381" s="0" t="str">
        <f aca="false">IF($A381="","",INDEX(CARTAO_COMPRAS!$G:$G,INT((ROW()-2)/20)+2))</f>
        <v/>
      </c>
      <c r="G381" s="5" t="str">
        <f aca="false">IF($A381="","",INDEX(CARTAO_COMPRAS!$I:$I,INT((ROW()-2)/20)+2))</f>
        <v/>
      </c>
      <c r="H381" s="4" t="str">
        <f aca="false">IF($A381="","",EDATE(INDEX(CARTAO_COMPRAS!$J:$J,INT((ROW()-2)/20)+2),MOD(ROW()-2,20)))</f>
        <v/>
      </c>
      <c r="I381" s="4" t="str">
        <f aca="false">IF($H381="","",$H381-WEEKDAY($H381,2)+1)</f>
        <v/>
      </c>
      <c r="J381" s="4" t="str">
        <f aca="false">IF($I381="","",$I381+6)</f>
        <v/>
      </c>
      <c r="K381" s="6" t="str">
        <f aca="false">IF($H381="","",DATE(YEAR($H381),MONTH($H381),1))</f>
        <v/>
      </c>
      <c r="L381" s="0" t="str">
        <f aca="false">IF($A381="","",INDEX(CARTAO_COMPRAS!$K:$K,INT((ROW()-2)/20)+2))</f>
        <v/>
      </c>
      <c r="M381" s="0" t="str">
        <f aca="false">IF($A381="","","Compra no cartão")</f>
        <v/>
      </c>
    </row>
    <row r="382" customFormat="false" ht="13.5" hidden="false" customHeight="false" outlineLevel="0" collapsed="false">
      <c r="A3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20</v>
      </c>
      <c r="B382" s="0" t="str">
        <f aca="false">IF($A382="","",INDEX(CARTAO_COMPRAS!$C:$C,INT((ROW()-2)/20)+2))</f>
        <v>Bradesco</v>
      </c>
      <c r="C382" s="0" t="str">
        <f aca="false">IF($A382="","",INDEX(CARTAO_COMPRAS!$D:$D,INT((ROW()-2)/20)+2))</f>
        <v>Swfit - Açougue</v>
      </c>
      <c r="D382" s="0" t="str">
        <f aca="false">IF($A382="","",INDEX(CARTAO_COMPRAS!$E:$E,INT((ROW()-2)/20)+2))</f>
        <v>Alimentação / Insumos</v>
      </c>
      <c r="E382" s="0" t="n">
        <f aca="false">IF($A382="","",INDEX(CARTAO_COMPRAS!$H:$H,INT((ROW()-2)/20)+2)+MOD(ROW()-2,20))</f>
        <v>2</v>
      </c>
      <c r="F382" s="0" t="n">
        <f aca="false">IF($A382="","",INDEX(CARTAO_COMPRAS!$G:$G,INT((ROW()-2)/20)+2))</f>
        <v>4</v>
      </c>
      <c r="G382" s="5" t="n">
        <f aca="false">IF($A382="","",INDEX(CARTAO_COMPRAS!$I:$I,INT((ROW()-2)/20)+2))</f>
        <v>168.77</v>
      </c>
      <c r="H382" s="4" t="n">
        <f aca="false">IF($A382="","",EDATE(INDEX(CARTAO_COMPRAS!$J:$J,INT((ROW()-2)/20)+2),MOD(ROW()-2,20)))</f>
        <v>46157</v>
      </c>
      <c r="I382" s="4" t="n">
        <f aca="false">IF($H382="","",$H382-WEEKDAY($H382,2)+1)</f>
        <v>46153</v>
      </c>
      <c r="J382" s="4" t="n">
        <f aca="false">IF($I382="","",$I382+6)</f>
        <v>46159</v>
      </c>
      <c r="K382" s="6" t="n">
        <f aca="false">IF($H382="","",DATE(YEAR($H382),MONTH($H382),1))</f>
        <v>46143</v>
      </c>
      <c r="L382" s="0" t="str">
        <f aca="false">IF($A382="","",INDEX(CARTAO_COMPRAS!$K:$K,INT((ROW()-2)/20)+2))</f>
        <v>Pago</v>
      </c>
      <c r="M382" s="0" t="str">
        <f aca="false">IF($A382="","","Compra no cartão")</f>
        <v>Compra no cartão</v>
      </c>
    </row>
    <row r="383" customFormat="false" ht="13.5" hidden="false" customHeight="false" outlineLevel="0" collapsed="false">
      <c r="A3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20</v>
      </c>
      <c r="B383" s="0" t="str">
        <f aca="false">IF($A383="","",INDEX(CARTAO_COMPRAS!$C:$C,INT((ROW()-2)/20)+2))</f>
        <v>Bradesco</v>
      </c>
      <c r="C383" s="0" t="str">
        <f aca="false">IF($A383="","",INDEX(CARTAO_COMPRAS!$D:$D,INT((ROW()-2)/20)+2))</f>
        <v>Swfit - Açougue</v>
      </c>
      <c r="D383" s="0" t="str">
        <f aca="false">IF($A383="","",INDEX(CARTAO_COMPRAS!$E:$E,INT((ROW()-2)/20)+2))</f>
        <v>Alimentação / Insumos</v>
      </c>
      <c r="E383" s="0" t="n">
        <f aca="false">IF($A383="","",INDEX(CARTAO_COMPRAS!$H:$H,INT((ROW()-2)/20)+2)+MOD(ROW()-2,20))</f>
        <v>3</v>
      </c>
      <c r="F383" s="0" t="n">
        <f aca="false">IF($A383="","",INDEX(CARTAO_COMPRAS!$G:$G,INT((ROW()-2)/20)+2))</f>
        <v>4</v>
      </c>
      <c r="G383" s="5" t="n">
        <f aca="false">IF($A383="","",INDEX(CARTAO_COMPRAS!$I:$I,INT((ROW()-2)/20)+2))</f>
        <v>168.77</v>
      </c>
      <c r="H383" s="4" t="n">
        <f aca="false">IF($A383="","",EDATE(INDEX(CARTAO_COMPRAS!$J:$J,INT((ROW()-2)/20)+2),MOD(ROW()-2,20)))</f>
        <v>46188</v>
      </c>
      <c r="I383" s="4" t="n">
        <f aca="false">IF($H383="","",$H383-WEEKDAY($H383,2)+1)</f>
        <v>46188</v>
      </c>
      <c r="J383" s="4" t="n">
        <f aca="false">IF($I383="","",$I383+6)</f>
        <v>46194</v>
      </c>
      <c r="K383" s="6" t="n">
        <f aca="false">IF($H383="","",DATE(YEAR($H383),MONTH($H383),1))</f>
        <v>46174</v>
      </c>
      <c r="L383" s="0" t="str">
        <f aca="false">IF($A383="","",INDEX(CARTAO_COMPRAS!$K:$K,INT((ROW()-2)/20)+2))</f>
        <v>Pago</v>
      </c>
      <c r="M383" s="0" t="str">
        <f aca="false">IF($A383="","","Compra no cartão")</f>
        <v>Compra no cartão</v>
      </c>
    </row>
    <row r="384" customFormat="false" ht="13.5" hidden="false" customHeight="false" outlineLevel="0" collapsed="false">
      <c r="A38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20</v>
      </c>
      <c r="B384" s="0" t="str">
        <f aca="false">IF($A384="","",INDEX(CARTAO_COMPRAS!$C:$C,INT((ROW()-2)/20)+2))</f>
        <v>Bradesco</v>
      </c>
      <c r="C384" s="0" t="str">
        <f aca="false">IF($A384="","",INDEX(CARTAO_COMPRAS!$D:$D,INT((ROW()-2)/20)+2))</f>
        <v>Swfit - Açougue</v>
      </c>
      <c r="D384" s="0" t="str">
        <f aca="false">IF($A384="","",INDEX(CARTAO_COMPRAS!$E:$E,INT((ROW()-2)/20)+2))</f>
        <v>Alimentação / Insumos</v>
      </c>
      <c r="E384" s="0" t="n">
        <f aca="false">IF($A384="","",INDEX(CARTAO_COMPRAS!$H:$H,INT((ROW()-2)/20)+2)+MOD(ROW()-2,20))</f>
        <v>4</v>
      </c>
      <c r="F384" s="0" t="n">
        <f aca="false">IF($A384="","",INDEX(CARTAO_COMPRAS!$G:$G,INT((ROW()-2)/20)+2))</f>
        <v>4</v>
      </c>
      <c r="G384" s="5" t="n">
        <f aca="false">IF($A384="","",INDEX(CARTAO_COMPRAS!$I:$I,INT((ROW()-2)/20)+2))</f>
        <v>168.77</v>
      </c>
      <c r="H384" s="4" t="n">
        <f aca="false">IF($A384="","",EDATE(INDEX(CARTAO_COMPRAS!$J:$J,INT((ROW()-2)/20)+2),MOD(ROW()-2,20)))</f>
        <v>46218</v>
      </c>
      <c r="I384" s="4" t="n">
        <f aca="false">IF($H384="","",$H384-WEEKDAY($H384,2)+1)</f>
        <v>46216</v>
      </c>
      <c r="J384" s="4" t="n">
        <f aca="false">IF($I384="","",$I384+6)</f>
        <v>46222</v>
      </c>
      <c r="K384" s="6" t="n">
        <f aca="false">IF($H384="","",DATE(YEAR($H384),MONTH($H384),1))</f>
        <v>46204</v>
      </c>
      <c r="L384" s="0" t="str">
        <f aca="false">IF($A384="","",INDEX(CARTAO_COMPRAS!$K:$K,INT((ROW()-2)/20)+2))</f>
        <v>Pago</v>
      </c>
      <c r="M384" s="0" t="str">
        <f aca="false">IF($A384="","","Compra no cartão")</f>
        <v>Compra no cartão</v>
      </c>
    </row>
    <row r="385" customFormat="false" ht="13.5" hidden="false" customHeight="false" outlineLevel="0" collapsed="false">
      <c r="A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" s="0" t="str">
        <f aca="false">IF($A385="","",INDEX(CARTAO_COMPRAS!$C:$C,INT((ROW()-2)/20)+2))</f>
        <v/>
      </c>
      <c r="C385" s="0" t="str">
        <f aca="false">IF($A385="","",INDEX(CARTAO_COMPRAS!$D:$D,INT((ROW()-2)/20)+2))</f>
        <v/>
      </c>
      <c r="D385" s="0" t="str">
        <f aca="false">IF($A385="","",INDEX(CARTAO_COMPRAS!$E:$E,INT((ROW()-2)/20)+2))</f>
        <v/>
      </c>
      <c r="E385" s="0" t="str">
        <f aca="false">IF($A385="","",INDEX(CARTAO_COMPRAS!$H:$H,INT((ROW()-2)/20)+2)+MOD(ROW()-2,20))</f>
        <v/>
      </c>
      <c r="F385" s="0" t="str">
        <f aca="false">IF($A385="","",INDEX(CARTAO_COMPRAS!$G:$G,INT((ROW()-2)/20)+2))</f>
        <v/>
      </c>
      <c r="G385" s="5" t="str">
        <f aca="false">IF($A385="","",INDEX(CARTAO_COMPRAS!$I:$I,INT((ROW()-2)/20)+2))</f>
        <v/>
      </c>
      <c r="H385" s="4" t="str">
        <f aca="false">IF($A385="","",EDATE(INDEX(CARTAO_COMPRAS!$J:$J,INT((ROW()-2)/20)+2),MOD(ROW()-2,20)))</f>
        <v/>
      </c>
      <c r="I385" s="4" t="str">
        <f aca="false">IF($H385="","",$H385-WEEKDAY($H385,2)+1)</f>
        <v/>
      </c>
      <c r="J385" s="4" t="str">
        <f aca="false">IF($I385="","",$I385+6)</f>
        <v/>
      </c>
      <c r="K385" s="6" t="str">
        <f aca="false">IF($H385="","",DATE(YEAR($H385),MONTH($H385),1))</f>
        <v/>
      </c>
      <c r="L385" s="0" t="str">
        <f aca="false">IF($A385="","",INDEX(CARTAO_COMPRAS!$K:$K,INT((ROW()-2)/20)+2))</f>
        <v/>
      </c>
      <c r="M385" s="0" t="str">
        <f aca="false">IF($A385="","","Compra no cartão")</f>
        <v/>
      </c>
    </row>
    <row r="386" customFormat="false" ht="13.5" hidden="false" customHeight="false" outlineLevel="0" collapsed="false">
      <c r="A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" s="0" t="str">
        <f aca="false">IF($A386="","",INDEX(CARTAO_COMPRAS!$C:$C,INT((ROW()-2)/20)+2))</f>
        <v/>
      </c>
      <c r="C386" s="0" t="str">
        <f aca="false">IF($A386="","",INDEX(CARTAO_COMPRAS!$D:$D,INT((ROW()-2)/20)+2))</f>
        <v/>
      </c>
      <c r="D386" s="0" t="str">
        <f aca="false">IF($A386="","",INDEX(CARTAO_COMPRAS!$E:$E,INT((ROW()-2)/20)+2))</f>
        <v/>
      </c>
      <c r="E386" s="0" t="str">
        <f aca="false">IF($A386="","",INDEX(CARTAO_COMPRAS!$H:$H,INT((ROW()-2)/20)+2)+MOD(ROW()-2,20))</f>
        <v/>
      </c>
      <c r="F386" s="0" t="str">
        <f aca="false">IF($A386="","",INDEX(CARTAO_COMPRAS!$G:$G,INT((ROW()-2)/20)+2))</f>
        <v/>
      </c>
      <c r="G386" s="5" t="str">
        <f aca="false">IF($A386="","",INDEX(CARTAO_COMPRAS!$I:$I,INT((ROW()-2)/20)+2))</f>
        <v/>
      </c>
      <c r="H386" s="4" t="str">
        <f aca="false">IF($A386="","",EDATE(INDEX(CARTAO_COMPRAS!$J:$J,INT((ROW()-2)/20)+2),MOD(ROW()-2,20)))</f>
        <v/>
      </c>
      <c r="I386" s="4" t="str">
        <f aca="false">IF($H386="","",$H386-WEEKDAY($H386,2)+1)</f>
        <v/>
      </c>
      <c r="J386" s="4" t="str">
        <f aca="false">IF($I386="","",$I386+6)</f>
        <v/>
      </c>
      <c r="K386" s="6" t="str">
        <f aca="false">IF($H386="","",DATE(YEAR($H386),MONTH($H386),1))</f>
        <v/>
      </c>
      <c r="L386" s="0" t="str">
        <f aca="false">IF($A386="","",INDEX(CARTAO_COMPRAS!$K:$K,INT((ROW()-2)/20)+2))</f>
        <v/>
      </c>
      <c r="M386" s="0" t="str">
        <f aca="false">IF($A386="","","Compra no cartão")</f>
        <v/>
      </c>
    </row>
    <row r="387" customFormat="false" ht="13.5" hidden="false" customHeight="false" outlineLevel="0" collapsed="false">
      <c r="A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" s="0" t="str">
        <f aca="false">IF($A387="","",INDEX(CARTAO_COMPRAS!$C:$C,INT((ROW()-2)/20)+2))</f>
        <v/>
      </c>
      <c r="C387" s="0" t="str">
        <f aca="false">IF($A387="","",INDEX(CARTAO_COMPRAS!$D:$D,INT((ROW()-2)/20)+2))</f>
        <v/>
      </c>
      <c r="D387" s="0" t="str">
        <f aca="false">IF($A387="","",INDEX(CARTAO_COMPRAS!$E:$E,INT((ROW()-2)/20)+2))</f>
        <v/>
      </c>
      <c r="E387" s="0" t="str">
        <f aca="false">IF($A387="","",INDEX(CARTAO_COMPRAS!$H:$H,INT((ROW()-2)/20)+2)+MOD(ROW()-2,20))</f>
        <v/>
      </c>
      <c r="F387" s="0" t="str">
        <f aca="false">IF($A387="","",INDEX(CARTAO_COMPRAS!$G:$G,INT((ROW()-2)/20)+2))</f>
        <v/>
      </c>
      <c r="G387" s="5" t="str">
        <f aca="false">IF($A387="","",INDEX(CARTAO_COMPRAS!$I:$I,INT((ROW()-2)/20)+2))</f>
        <v/>
      </c>
      <c r="H387" s="4" t="str">
        <f aca="false">IF($A387="","",EDATE(INDEX(CARTAO_COMPRAS!$J:$J,INT((ROW()-2)/20)+2),MOD(ROW()-2,20)))</f>
        <v/>
      </c>
      <c r="I387" s="4" t="str">
        <f aca="false">IF($H387="","",$H387-WEEKDAY($H387,2)+1)</f>
        <v/>
      </c>
      <c r="J387" s="4" t="str">
        <f aca="false">IF($I387="","",$I387+6)</f>
        <v/>
      </c>
      <c r="K387" s="6" t="str">
        <f aca="false">IF($H387="","",DATE(YEAR($H387),MONTH($H387),1))</f>
        <v/>
      </c>
      <c r="L387" s="0" t="str">
        <f aca="false">IF($A387="","",INDEX(CARTAO_COMPRAS!$K:$K,INT((ROW()-2)/20)+2))</f>
        <v/>
      </c>
      <c r="M387" s="0" t="str">
        <f aca="false">IF($A387="","","Compra no cartão")</f>
        <v/>
      </c>
    </row>
    <row r="388" customFormat="false" ht="13.5" hidden="false" customHeight="false" outlineLevel="0" collapsed="false">
      <c r="A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" s="0" t="str">
        <f aca="false">IF($A388="","",INDEX(CARTAO_COMPRAS!$C:$C,INT((ROW()-2)/20)+2))</f>
        <v/>
      </c>
      <c r="C388" s="0" t="str">
        <f aca="false">IF($A388="","",INDEX(CARTAO_COMPRAS!$D:$D,INT((ROW()-2)/20)+2))</f>
        <v/>
      </c>
      <c r="D388" s="0" t="str">
        <f aca="false">IF($A388="","",INDEX(CARTAO_COMPRAS!$E:$E,INT((ROW()-2)/20)+2))</f>
        <v/>
      </c>
      <c r="E388" s="0" t="str">
        <f aca="false">IF($A388="","",INDEX(CARTAO_COMPRAS!$H:$H,INT((ROW()-2)/20)+2)+MOD(ROW()-2,20))</f>
        <v/>
      </c>
      <c r="F388" s="0" t="str">
        <f aca="false">IF($A388="","",INDEX(CARTAO_COMPRAS!$G:$G,INT((ROW()-2)/20)+2))</f>
        <v/>
      </c>
      <c r="G388" s="5" t="str">
        <f aca="false">IF($A388="","",INDEX(CARTAO_COMPRAS!$I:$I,INT((ROW()-2)/20)+2))</f>
        <v/>
      </c>
      <c r="H388" s="4" t="str">
        <f aca="false">IF($A388="","",EDATE(INDEX(CARTAO_COMPRAS!$J:$J,INT((ROW()-2)/20)+2),MOD(ROW()-2,20)))</f>
        <v/>
      </c>
      <c r="I388" s="4" t="str">
        <f aca="false">IF($H388="","",$H388-WEEKDAY($H388,2)+1)</f>
        <v/>
      </c>
      <c r="J388" s="4" t="str">
        <f aca="false">IF($I388="","",$I388+6)</f>
        <v/>
      </c>
      <c r="K388" s="6" t="str">
        <f aca="false">IF($H388="","",DATE(YEAR($H388),MONTH($H388),1))</f>
        <v/>
      </c>
      <c r="L388" s="0" t="str">
        <f aca="false">IF($A388="","",INDEX(CARTAO_COMPRAS!$K:$K,INT((ROW()-2)/20)+2))</f>
        <v/>
      </c>
      <c r="M388" s="0" t="str">
        <f aca="false">IF($A388="","","Compra no cartão")</f>
        <v/>
      </c>
    </row>
    <row r="389" customFormat="false" ht="13.5" hidden="false" customHeight="false" outlineLevel="0" collapsed="false">
      <c r="A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" s="0" t="str">
        <f aca="false">IF($A389="","",INDEX(CARTAO_COMPRAS!$C:$C,INT((ROW()-2)/20)+2))</f>
        <v/>
      </c>
      <c r="C389" s="0" t="str">
        <f aca="false">IF($A389="","",INDEX(CARTAO_COMPRAS!$D:$D,INT((ROW()-2)/20)+2))</f>
        <v/>
      </c>
      <c r="D389" s="0" t="str">
        <f aca="false">IF($A389="","",INDEX(CARTAO_COMPRAS!$E:$E,INT((ROW()-2)/20)+2))</f>
        <v/>
      </c>
      <c r="E389" s="0" t="str">
        <f aca="false">IF($A389="","",INDEX(CARTAO_COMPRAS!$H:$H,INT((ROW()-2)/20)+2)+MOD(ROW()-2,20))</f>
        <v/>
      </c>
      <c r="F389" s="0" t="str">
        <f aca="false">IF($A389="","",INDEX(CARTAO_COMPRAS!$G:$G,INT((ROW()-2)/20)+2))</f>
        <v/>
      </c>
      <c r="G389" s="5" t="str">
        <f aca="false">IF($A389="","",INDEX(CARTAO_COMPRAS!$I:$I,INT((ROW()-2)/20)+2))</f>
        <v/>
      </c>
      <c r="H389" s="4" t="str">
        <f aca="false">IF($A389="","",EDATE(INDEX(CARTAO_COMPRAS!$J:$J,INT((ROW()-2)/20)+2),MOD(ROW()-2,20)))</f>
        <v/>
      </c>
      <c r="I389" s="4" t="str">
        <f aca="false">IF($H389="","",$H389-WEEKDAY($H389,2)+1)</f>
        <v/>
      </c>
      <c r="J389" s="4" t="str">
        <f aca="false">IF($I389="","",$I389+6)</f>
        <v/>
      </c>
      <c r="K389" s="6" t="str">
        <f aca="false">IF($H389="","",DATE(YEAR($H389),MONTH($H389),1))</f>
        <v/>
      </c>
      <c r="L389" s="0" t="str">
        <f aca="false">IF($A389="","",INDEX(CARTAO_COMPRAS!$K:$K,INT((ROW()-2)/20)+2))</f>
        <v/>
      </c>
      <c r="M389" s="0" t="str">
        <f aca="false">IF($A389="","","Compra no cartão")</f>
        <v/>
      </c>
    </row>
    <row r="390" customFormat="false" ht="13.5" hidden="false" customHeight="false" outlineLevel="0" collapsed="false">
      <c r="A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" s="0" t="str">
        <f aca="false">IF($A390="","",INDEX(CARTAO_COMPRAS!$C:$C,INT((ROW()-2)/20)+2))</f>
        <v/>
      </c>
      <c r="C390" s="0" t="str">
        <f aca="false">IF($A390="","",INDEX(CARTAO_COMPRAS!$D:$D,INT((ROW()-2)/20)+2))</f>
        <v/>
      </c>
      <c r="D390" s="0" t="str">
        <f aca="false">IF($A390="","",INDEX(CARTAO_COMPRAS!$E:$E,INT((ROW()-2)/20)+2))</f>
        <v/>
      </c>
      <c r="E390" s="0" t="str">
        <f aca="false">IF($A390="","",INDEX(CARTAO_COMPRAS!$H:$H,INT((ROW()-2)/20)+2)+MOD(ROW()-2,20))</f>
        <v/>
      </c>
      <c r="F390" s="0" t="str">
        <f aca="false">IF($A390="","",INDEX(CARTAO_COMPRAS!$G:$G,INT((ROW()-2)/20)+2))</f>
        <v/>
      </c>
      <c r="G390" s="5" t="str">
        <f aca="false">IF($A390="","",INDEX(CARTAO_COMPRAS!$I:$I,INT((ROW()-2)/20)+2))</f>
        <v/>
      </c>
      <c r="H390" s="4" t="str">
        <f aca="false">IF($A390="","",EDATE(INDEX(CARTAO_COMPRAS!$J:$J,INT((ROW()-2)/20)+2),MOD(ROW()-2,20)))</f>
        <v/>
      </c>
      <c r="I390" s="4" t="str">
        <f aca="false">IF($H390="","",$H390-WEEKDAY($H390,2)+1)</f>
        <v/>
      </c>
      <c r="J390" s="4" t="str">
        <f aca="false">IF($I390="","",$I390+6)</f>
        <v/>
      </c>
      <c r="K390" s="6" t="str">
        <f aca="false">IF($H390="","",DATE(YEAR($H390),MONTH($H390),1))</f>
        <v/>
      </c>
      <c r="L390" s="0" t="str">
        <f aca="false">IF($A390="","",INDEX(CARTAO_COMPRAS!$K:$K,INT((ROW()-2)/20)+2))</f>
        <v/>
      </c>
      <c r="M390" s="0" t="str">
        <f aca="false">IF($A390="","","Compra no cartão")</f>
        <v/>
      </c>
    </row>
    <row r="391" customFormat="false" ht="13.5" hidden="false" customHeight="false" outlineLevel="0" collapsed="false">
      <c r="A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" s="0" t="str">
        <f aca="false">IF($A391="","",INDEX(CARTAO_COMPRAS!$C:$C,INT((ROW()-2)/20)+2))</f>
        <v/>
      </c>
      <c r="C391" s="0" t="str">
        <f aca="false">IF($A391="","",INDEX(CARTAO_COMPRAS!$D:$D,INT((ROW()-2)/20)+2))</f>
        <v/>
      </c>
      <c r="D391" s="0" t="str">
        <f aca="false">IF($A391="","",INDEX(CARTAO_COMPRAS!$E:$E,INT((ROW()-2)/20)+2))</f>
        <v/>
      </c>
      <c r="E391" s="0" t="str">
        <f aca="false">IF($A391="","",INDEX(CARTAO_COMPRAS!$H:$H,INT((ROW()-2)/20)+2)+MOD(ROW()-2,20))</f>
        <v/>
      </c>
      <c r="F391" s="0" t="str">
        <f aca="false">IF($A391="","",INDEX(CARTAO_COMPRAS!$G:$G,INT((ROW()-2)/20)+2))</f>
        <v/>
      </c>
      <c r="G391" s="5" t="str">
        <f aca="false">IF($A391="","",INDEX(CARTAO_COMPRAS!$I:$I,INT((ROW()-2)/20)+2))</f>
        <v/>
      </c>
      <c r="H391" s="4" t="str">
        <f aca="false">IF($A391="","",EDATE(INDEX(CARTAO_COMPRAS!$J:$J,INT((ROW()-2)/20)+2),MOD(ROW()-2,20)))</f>
        <v/>
      </c>
      <c r="I391" s="4" t="str">
        <f aca="false">IF($H391="","",$H391-WEEKDAY($H391,2)+1)</f>
        <v/>
      </c>
      <c r="J391" s="4" t="str">
        <f aca="false">IF($I391="","",$I391+6)</f>
        <v/>
      </c>
      <c r="K391" s="6" t="str">
        <f aca="false">IF($H391="","",DATE(YEAR($H391),MONTH($H391),1))</f>
        <v/>
      </c>
      <c r="L391" s="0" t="str">
        <f aca="false">IF($A391="","",INDEX(CARTAO_COMPRAS!$K:$K,INT((ROW()-2)/20)+2))</f>
        <v/>
      </c>
      <c r="M391" s="0" t="str">
        <f aca="false">IF($A391="","","Compra no cartão")</f>
        <v/>
      </c>
    </row>
    <row r="392" customFormat="false" ht="13.5" hidden="false" customHeight="false" outlineLevel="0" collapsed="false">
      <c r="A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" s="0" t="str">
        <f aca="false">IF($A392="","",INDEX(CARTAO_COMPRAS!$C:$C,INT((ROW()-2)/20)+2))</f>
        <v/>
      </c>
      <c r="C392" s="0" t="str">
        <f aca="false">IF($A392="","",INDEX(CARTAO_COMPRAS!$D:$D,INT((ROW()-2)/20)+2))</f>
        <v/>
      </c>
      <c r="D392" s="0" t="str">
        <f aca="false">IF($A392="","",INDEX(CARTAO_COMPRAS!$E:$E,INT((ROW()-2)/20)+2))</f>
        <v/>
      </c>
      <c r="E392" s="0" t="str">
        <f aca="false">IF($A392="","",INDEX(CARTAO_COMPRAS!$H:$H,INT((ROW()-2)/20)+2)+MOD(ROW()-2,20))</f>
        <v/>
      </c>
      <c r="F392" s="0" t="str">
        <f aca="false">IF($A392="","",INDEX(CARTAO_COMPRAS!$G:$G,INT((ROW()-2)/20)+2))</f>
        <v/>
      </c>
      <c r="G392" s="5" t="str">
        <f aca="false">IF($A392="","",INDEX(CARTAO_COMPRAS!$I:$I,INT((ROW()-2)/20)+2))</f>
        <v/>
      </c>
      <c r="H392" s="4" t="str">
        <f aca="false">IF($A392="","",EDATE(INDEX(CARTAO_COMPRAS!$J:$J,INT((ROW()-2)/20)+2),MOD(ROW()-2,20)))</f>
        <v/>
      </c>
      <c r="I392" s="4" t="str">
        <f aca="false">IF($H392="","",$H392-WEEKDAY($H392,2)+1)</f>
        <v/>
      </c>
      <c r="J392" s="4" t="str">
        <f aca="false">IF($I392="","",$I392+6)</f>
        <v/>
      </c>
      <c r="K392" s="6" t="str">
        <f aca="false">IF($H392="","",DATE(YEAR($H392),MONTH($H392),1))</f>
        <v/>
      </c>
      <c r="L392" s="0" t="str">
        <f aca="false">IF($A392="","",INDEX(CARTAO_COMPRAS!$K:$K,INT((ROW()-2)/20)+2))</f>
        <v/>
      </c>
      <c r="M392" s="0" t="str">
        <f aca="false">IF($A392="","","Compra no cartão")</f>
        <v/>
      </c>
    </row>
    <row r="393" customFormat="false" ht="13.5" hidden="false" customHeight="false" outlineLevel="0" collapsed="false">
      <c r="A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" s="0" t="str">
        <f aca="false">IF($A393="","",INDEX(CARTAO_COMPRAS!$C:$C,INT((ROW()-2)/20)+2))</f>
        <v/>
      </c>
      <c r="C393" s="0" t="str">
        <f aca="false">IF($A393="","",INDEX(CARTAO_COMPRAS!$D:$D,INT((ROW()-2)/20)+2))</f>
        <v/>
      </c>
      <c r="D393" s="0" t="str">
        <f aca="false">IF($A393="","",INDEX(CARTAO_COMPRAS!$E:$E,INT((ROW()-2)/20)+2))</f>
        <v/>
      </c>
      <c r="E393" s="0" t="str">
        <f aca="false">IF($A393="","",INDEX(CARTAO_COMPRAS!$H:$H,INT((ROW()-2)/20)+2)+MOD(ROW()-2,20))</f>
        <v/>
      </c>
      <c r="F393" s="0" t="str">
        <f aca="false">IF($A393="","",INDEX(CARTAO_COMPRAS!$G:$G,INT((ROW()-2)/20)+2))</f>
        <v/>
      </c>
      <c r="G393" s="5" t="str">
        <f aca="false">IF($A393="","",INDEX(CARTAO_COMPRAS!$I:$I,INT((ROW()-2)/20)+2))</f>
        <v/>
      </c>
      <c r="H393" s="4" t="str">
        <f aca="false">IF($A393="","",EDATE(INDEX(CARTAO_COMPRAS!$J:$J,INT((ROW()-2)/20)+2),MOD(ROW()-2,20)))</f>
        <v/>
      </c>
      <c r="I393" s="4" t="str">
        <f aca="false">IF($H393="","",$H393-WEEKDAY($H393,2)+1)</f>
        <v/>
      </c>
      <c r="J393" s="4" t="str">
        <f aca="false">IF($I393="","",$I393+6)</f>
        <v/>
      </c>
      <c r="K393" s="6" t="str">
        <f aca="false">IF($H393="","",DATE(YEAR($H393),MONTH($H393),1))</f>
        <v/>
      </c>
      <c r="L393" s="0" t="str">
        <f aca="false">IF($A393="","",INDEX(CARTAO_COMPRAS!$K:$K,INT((ROW()-2)/20)+2))</f>
        <v/>
      </c>
      <c r="M393" s="0" t="str">
        <f aca="false">IF($A393="","","Compra no cartão")</f>
        <v/>
      </c>
    </row>
    <row r="394" customFormat="false" ht="13.5" hidden="false" customHeight="false" outlineLevel="0" collapsed="false">
      <c r="A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" s="0" t="str">
        <f aca="false">IF($A394="","",INDEX(CARTAO_COMPRAS!$C:$C,INT((ROW()-2)/20)+2))</f>
        <v/>
      </c>
      <c r="C394" s="0" t="str">
        <f aca="false">IF($A394="","",INDEX(CARTAO_COMPRAS!$D:$D,INT((ROW()-2)/20)+2))</f>
        <v/>
      </c>
      <c r="D394" s="0" t="str">
        <f aca="false">IF($A394="","",INDEX(CARTAO_COMPRAS!$E:$E,INT((ROW()-2)/20)+2))</f>
        <v/>
      </c>
      <c r="E394" s="0" t="str">
        <f aca="false">IF($A394="","",INDEX(CARTAO_COMPRAS!$H:$H,INT((ROW()-2)/20)+2)+MOD(ROW()-2,20))</f>
        <v/>
      </c>
      <c r="F394" s="0" t="str">
        <f aca="false">IF($A394="","",INDEX(CARTAO_COMPRAS!$G:$G,INT((ROW()-2)/20)+2))</f>
        <v/>
      </c>
      <c r="G394" s="5" t="str">
        <f aca="false">IF($A394="","",INDEX(CARTAO_COMPRAS!$I:$I,INT((ROW()-2)/20)+2))</f>
        <v/>
      </c>
      <c r="H394" s="4" t="str">
        <f aca="false">IF($A394="","",EDATE(INDEX(CARTAO_COMPRAS!$J:$J,INT((ROW()-2)/20)+2),MOD(ROW()-2,20)))</f>
        <v/>
      </c>
      <c r="I394" s="4" t="str">
        <f aca="false">IF($H394="","",$H394-WEEKDAY($H394,2)+1)</f>
        <v/>
      </c>
      <c r="J394" s="4" t="str">
        <f aca="false">IF($I394="","",$I394+6)</f>
        <v/>
      </c>
      <c r="K394" s="6" t="str">
        <f aca="false">IF($H394="","",DATE(YEAR($H394),MONTH($H394),1))</f>
        <v/>
      </c>
      <c r="L394" s="0" t="str">
        <f aca="false">IF($A394="","",INDEX(CARTAO_COMPRAS!$K:$K,INT((ROW()-2)/20)+2))</f>
        <v/>
      </c>
      <c r="M394" s="0" t="str">
        <f aca="false">IF($A394="","","Compra no cartão")</f>
        <v/>
      </c>
    </row>
    <row r="395" customFormat="false" ht="13.5" hidden="false" customHeight="false" outlineLevel="0" collapsed="false">
      <c r="A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" s="0" t="str">
        <f aca="false">IF($A395="","",INDEX(CARTAO_COMPRAS!$C:$C,INT((ROW()-2)/20)+2))</f>
        <v/>
      </c>
      <c r="C395" s="0" t="str">
        <f aca="false">IF($A395="","",INDEX(CARTAO_COMPRAS!$D:$D,INT((ROW()-2)/20)+2))</f>
        <v/>
      </c>
      <c r="D395" s="0" t="str">
        <f aca="false">IF($A395="","",INDEX(CARTAO_COMPRAS!$E:$E,INT((ROW()-2)/20)+2))</f>
        <v/>
      </c>
      <c r="E395" s="0" t="str">
        <f aca="false">IF($A395="","",INDEX(CARTAO_COMPRAS!$H:$H,INT((ROW()-2)/20)+2)+MOD(ROW()-2,20))</f>
        <v/>
      </c>
      <c r="F395" s="0" t="str">
        <f aca="false">IF($A395="","",INDEX(CARTAO_COMPRAS!$G:$G,INT((ROW()-2)/20)+2))</f>
        <v/>
      </c>
      <c r="G395" s="5" t="str">
        <f aca="false">IF($A395="","",INDEX(CARTAO_COMPRAS!$I:$I,INT((ROW()-2)/20)+2))</f>
        <v/>
      </c>
      <c r="H395" s="4" t="str">
        <f aca="false">IF($A395="","",EDATE(INDEX(CARTAO_COMPRAS!$J:$J,INT((ROW()-2)/20)+2),MOD(ROW()-2,20)))</f>
        <v/>
      </c>
      <c r="I395" s="4" t="str">
        <f aca="false">IF($H395="","",$H395-WEEKDAY($H395,2)+1)</f>
        <v/>
      </c>
      <c r="J395" s="4" t="str">
        <f aca="false">IF($I395="","",$I395+6)</f>
        <v/>
      </c>
      <c r="K395" s="6" t="str">
        <f aca="false">IF($H395="","",DATE(YEAR($H395),MONTH($H395),1))</f>
        <v/>
      </c>
      <c r="L395" s="0" t="str">
        <f aca="false">IF($A395="","",INDEX(CARTAO_COMPRAS!$K:$K,INT((ROW()-2)/20)+2))</f>
        <v/>
      </c>
      <c r="M395" s="0" t="str">
        <f aca="false">IF($A395="","","Compra no cartão")</f>
        <v/>
      </c>
    </row>
    <row r="396" customFormat="false" ht="13.5" hidden="false" customHeight="false" outlineLevel="0" collapsed="false">
      <c r="A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" s="0" t="str">
        <f aca="false">IF($A396="","",INDEX(CARTAO_COMPRAS!$C:$C,INT((ROW()-2)/20)+2))</f>
        <v/>
      </c>
      <c r="C396" s="0" t="str">
        <f aca="false">IF($A396="","",INDEX(CARTAO_COMPRAS!$D:$D,INT((ROW()-2)/20)+2))</f>
        <v/>
      </c>
      <c r="D396" s="0" t="str">
        <f aca="false">IF($A396="","",INDEX(CARTAO_COMPRAS!$E:$E,INT((ROW()-2)/20)+2))</f>
        <v/>
      </c>
      <c r="E396" s="0" t="str">
        <f aca="false">IF($A396="","",INDEX(CARTAO_COMPRAS!$H:$H,INT((ROW()-2)/20)+2)+MOD(ROW()-2,20))</f>
        <v/>
      </c>
      <c r="F396" s="0" t="str">
        <f aca="false">IF($A396="","",INDEX(CARTAO_COMPRAS!$G:$G,INT((ROW()-2)/20)+2))</f>
        <v/>
      </c>
      <c r="G396" s="5" t="str">
        <f aca="false">IF($A396="","",INDEX(CARTAO_COMPRAS!$I:$I,INT((ROW()-2)/20)+2))</f>
        <v/>
      </c>
      <c r="H396" s="4" t="str">
        <f aca="false">IF($A396="","",EDATE(INDEX(CARTAO_COMPRAS!$J:$J,INT((ROW()-2)/20)+2),MOD(ROW()-2,20)))</f>
        <v/>
      </c>
      <c r="I396" s="4" t="str">
        <f aca="false">IF($H396="","",$H396-WEEKDAY($H396,2)+1)</f>
        <v/>
      </c>
      <c r="J396" s="4" t="str">
        <f aca="false">IF($I396="","",$I396+6)</f>
        <v/>
      </c>
      <c r="K396" s="6" t="str">
        <f aca="false">IF($H396="","",DATE(YEAR($H396),MONTH($H396),1))</f>
        <v/>
      </c>
      <c r="L396" s="0" t="str">
        <f aca="false">IF($A396="","",INDEX(CARTAO_COMPRAS!$K:$K,INT((ROW()-2)/20)+2))</f>
        <v/>
      </c>
      <c r="M396" s="0" t="str">
        <f aca="false">IF($A396="","","Compra no cartão")</f>
        <v/>
      </c>
    </row>
    <row r="397" customFormat="false" ht="13.5" hidden="false" customHeight="false" outlineLevel="0" collapsed="false">
      <c r="A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" s="0" t="str">
        <f aca="false">IF($A397="","",INDEX(CARTAO_COMPRAS!$C:$C,INT((ROW()-2)/20)+2))</f>
        <v/>
      </c>
      <c r="C397" s="0" t="str">
        <f aca="false">IF($A397="","",INDEX(CARTAO_COMPRAS!$D:$D,INT((ROW()-2)/20)+2))</f>
        <v/>
      </c>
      <c r="D397" s="0" t="str">
        <f aca="false">IF($A397="","",INDEX(CARTAO_COMPRAS!$E:$E,INT((ROW()-2)/20)+2))</f>
        <v/>
      </c>
      <c r="E397" s="0" t="str">
        <f aca="false">IF($A397="","",INDEX(CARTAO_COMPRAS!$H:$H,INT((ROW()-2)/20)+2)+MOD(ROW()-2,20))</f>
        <v/>
      </c>
      <c r="F397" s="0" t="str">
        <f aca="false">IF($A397="","",INDEX(CARTAO_COMPRAS!$G:$G,INT((ROW()-2)/20)+2))</f>
        <v/>
      </c>
      <c r="G397" s="5" t="str">
        <f aca="false">IF($A397="","",INDEX(CARTAO_COMPRAS!$I:$I,INT((ROW()-2)/20)+2))</f>
        <v/>
      </c>
      <c r="H397" s="4" t="str">
        <f aca="false">IF($A397="","",EDATE(INDEX(CARTAO_COMPRAS!$J:$J,INT((ROW()-2)/20)+2),MOD(ROW()-2,20)))</f>
        <v/>
      </c>
      <c r="I397" s="4" t="str">
        <f aca="false">IF($H397="","",$H397-WEEKDAY($H397,2)+1)</f>
        <v/>
      </c>
      <c r="J397" s="4" t="str">
        <f aca="false">IF($I397="","",$I397+6)</f>
        <v/>
      </c>
      <c r="K397" s="6" t="str">
        <f aca="false">IF($H397="","",DATE(YEAR($H397),MONTH($H397),1))</f>
        <v/>
      </c>
      <c r="L397" s="0" t="str">
        <f aca="false">IF($A397="","",INDEX(CARTAO_COMPRAS!$K:$K,INT((ROW()-2)/20)+2))</f>
        <v/>
      </c>
      <c r="M397" s="0" t="str">
        <f aca="false">IF($A397="","","Compra no cartão")</f>
        <v/>
      </c>
    </row>
    <row r="398" customFormat="false" ht="13.5" hidden="false" customHeight="false" outlineLevel="0" collapsed="false">
      <c r="A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" s="0" t="str">
        <f aca="false">IF($A398="","",INDEX(CARTAO_COMPRAS!$C:$C,INT((ROW()-2)/20)+2))</f>
        <v/>
      </c>
      <c r="C398" s="0" t="str">
        <f aca="false">IF($A398="","",INDEX(CARTAO_COMPRAS!$D:$D,INT((ROW()-2)/20)+2))</f>
        <v/>
      </c>
      <c r="D398" s="0" t="str">
        <f aca="false">IF($A398="","",INDEX(CARTAO_COMPRAS!$E:$E,INT((ROW()-2)/20)+2))</f>
        <v/>
      </c>
      <c r="E398" s="0" t="str">
        <f aca="false">IF($A398="","",INDEX(CARTAO_COMPRAS!$H:$H,INT((ROW()-2)/20)+2)+MOD(ROW()-2,20))</f>
        <v/>
      </c>
      <c r="F398" s="0" t="str">
        <f aca="false">IF($A398="","",INDEX(CARTAO_COMPRAS!$G:$G,INT((ROW()-2)/20)+2))</f>
        <v/>
      </c>
      <c r="G398" s="5" t="str">
        <f aca="false">IF($A398="","",INDEX(CARTAO_COMPRAS!$I:$I,INT((ROW()-2)/20)+2))</f>
        <v/>
      </c>
      <c r="H398" s="4" t="str">
        <f aca="false">IF($A398="","",EDATE(INDEX(CARTAO_COMPRAS!$J:$J,INT((ROW()-2)/20)+2),MOD(ROW()-2,20)))</f>
        <v/>
      </c>
      <c r="I398" s="4" t="str">
        <f aca="false">IF($H398="","",$H398-WEEKDAY($H398,2)+1)</f>
        <v/>
      </c>
      <c r="J398" s="4" t="str">
        <f aca="false">IF($I398="","",$I398+6)</f>
        <v/>
      </c>
      <c r="K398" s="6" t="str">
        <f aca="false">IF($H398="","",DATE(YEAR($H398),MONTH($H398),1))</f>
        <v/>
      </c>
      <c r="L398" s="0" t="str">
        <f aca="false">IF($A398="","",INDEX(CARTAO_COMPRAS!$K:$K,INT((ROW()-2)/20)+2))</f>
        <v/>
      </c>
      <c r="M398" s="0" t="str">
        <f aca="false">IF($A398="","","Compra no cartão")</f>
        <v/>
      </c>
    </row>
    <row r="399" customFormat="false" ht="13.5" hidden="false" customHeight="false" outlineLevel="0" collapsed="false">
      <c r="A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" s="0" t="str">
        <f aca="false">IF($A399="","",INDEX(CARTAO_COMPRAS!$C:$C,INT((ROW()-2)/20)+2))</f>
        <v/>
      </c>
      <c r="C399" s="0" t="str">
        <f aca="false">IF($A399="","",INDEX(CARTAO_COMPRAS!$D:$D,INT((ROW()-2)/20)+2))</f>
        <v/>
      </c>
      <c r="D399" s="0" t="str">
        <f aca="false">IF($A399="","",INDEX(CARTAO_COMPRAS!$E:$E,INT((ROW()-2)/20)+2))</f>
        <v/>
      </c>
      <c r="E399" s="0" t="str">
        <f aca="false">IF($A399="","",INDEX(CARTAO_COMPRAS!$H:$H,INT((ROW()-2)/20)+2)+MOD(ROW()-2,20))</f>
        <v/>
      </c>
      <c r="F399" s="0" t="str">
        <f aca="false">IF($A399="","",INDEX(CARTAO_COMPRAS!$G:$G,INT((ROW()-2)/20)+2))</f>
        <v/>
      </c>
      <c r="G399" s="5" t="str">
        <f aca="false">IF($A399="","",INDEX(CARTAO_COMPRAS!$I:$I,INT((ROW()-2)/20)+2))</f>
        <v/>
      </c>
      <c r="H399" s="4" t="str">
        <f aca="false">IF($A399="","",EDATE(INDEX(CARTAO_COMPRAS!$J:$J,INT((ROW()-2)/20)+2),MOD(ROW()-2,20)))</f>
        <v/>
      </c>
      <c r="I399" s="4" t="str">
        <f aca="false">IF($H399="","",$H399-WEEKDAY($H399,2)+1)</f>
        <v/>
      </c>
      <c r="J399" s="4" t="str">
        <f aca="false">IF($I399="","",$I399+6)</f>
        <v/>
      </c>
      <c r="K399" s="6" t="str">
        <f aca="false">IF($H399="","",DATE(YEAR($H399),MONTH($H399),1))</f>
        <v/>
      </c>
      <c r="L399" s="0" t="str">
        <f aca="false">IF($A399="","",INDEX(CARTAO_COMPRAS!$K:$K,INT((ROW()-2)/20)+2))</f>
        <v/>
      </c>
      <c r="M399" s="0" t="str">
        <f aca="false">IF($A399="","","Compra no cartão")</f>
        <v/>
      </c>
    </row>
    <row r="400" customFormat="false" ht="13.5" hidden="false" customHeight="false" outlineLevel="0" collapsed="false">
      <c r="A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" s="0" t="str">
        <f aca="false">IF($A400="","",INDEX(CARTAO_COMPRAS!$C:$C,INT((ROW()-2)/20)+2))</f>
        <v/>
      </c>
      <c r="C400" s="0" t="str">
        <f aca="false">IF($A400="","",INDEX(CARTAO_COMPRAS!$D:$D,INT((ROW()-2)/20)+2))</f>
        <v/>
      </c>
      <c r="D400" s="0" t="str">
        <f aca="false">IF($A400="","",INDEX(CARTAO_COMPRAS!$E:$E,INT((ROW()-2)/20)+2))</f>
        <v/>
      </c>
      <c r="E400" s="0" t="str">
        <f aca="false">IF($A400="","",INDEX(CARTAO_COMPRAS!$H:$H,INT((ROW()-2)/20)+2)+MOD(ROW()-2,20))</f>
        <v/>
      </c>
      <c r="F400" s="0" t="str">
        <f aca="false">IF($A400="","",INDEX(CARTAO_COMPRAS!$G:$G,INT((ROW()-2)/20)+2))</f>
        <v/>
      </c>
      <c r="G400" s="5" t="str">
        <f aca="false">IF($A400="","",INDEX(CARTAO_COMPRAS!$I:$I,INT((ROW()-2)/20)+2))</f>
        <v/>
      </c>
      <c r="H400" s="4" t="str">
        <f aca="false">IF($A400="","",EDATE(INDEX(CARTAO_COMPRAS!$J:$J,INT((ROW()-2)/20)+2),MOD(ROW()-2,20)))</f>
        <v/>
      </c>
      <c r="I400" s="4" t="str">
        <f aca="false">IF($H400="","",$H400-WEEKDAY($H400,2)+1)</f>
        <v/>
      </c>
      <c r="J400" s="4" t="str">
        <f aca="false">IF($I400="","",$I400+6)</f>
        <v/>
      </c>
      <c r="K400" s="6" t="str">
        <f aca="false">IF($H400="","",DATE(YEAR($H400),MONTH($H400),1))</f>
        <v/>
      </c>
      <c r="L400" s="0" t="str">
        <f aca="false">IF($A400="","",INDEX(CARTAO_COMPRAS!$K:$K,INT((ROW()-2)/20)+2))</f>
        <v/>
      </c>
      <c r="M400" s="0" t="str">
        <f aca="false">IF($A400="","","Compra no cartão")</f>
        <v/>
      </c>
    </row>
    <row r="401" customFormat="false" ht="13.5" hidden="false" customHeight="false" outlineLevel="0" collapsed="false">
      <c r="A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" s="0" t="str">
        <f aca="false">IF($A401="","",INDEX(CARTAO_COMPRAS!$C:$C,INT((ROW()-2)/20)+2))</f>
        <v/>
      </c>
      <c r="C401" s="0" t="str">
        <f aca="false">IF($A401="","",INDEX(CARTAO_COMPRAS!$D:$D,INT((ROW()-2)/20)+2))</f>
        <v/>
      </c>
      <c r="D401" s="0" t="str">
        <f aca="false">IF($A401="","",INDEX(CARTAO_COMPRAS!$E:$E,INT((ROW()-2)/20)+2))</f>
        <v/>
      </c>
      <c r="E401" s="0" t="str">
        <f aca="false">IF($A401="","",INDEX(CARTAO_COMPRAS!$H:$H,INT((ROW()-2)/20)+2)+MOD(ROW()-2,20))</f>
        <v/>
      </c>
      <c r="F401" s="0" t="str">
        <f aca="false">IF($A401="","",INDEX(CARTAO_COMPRAS!$G:$G,INT((ROW()-2)/20)+2))</f>
        <v/>
      </c>
      <c r="G401" s="5" t="str">
        <f aca="false">IF($A401="","",INDEX(CARTAO_COMPRAS!$I:$I,INT((ROW()-2)/20)+2))</f>
        <v/>
      </c>
      <c r="H401" s="4" t="str">
        <f aca="false">IF($A401="","",EDATE(INDEX(CARTAO_COMPRAS!$J:$J,INT((ROW()-2)/20)+2),MOD(ROW()-2,20)))</f>
        <v/>
      </c>
      <c r="I401" s="4" t="str">
        <f aca="false">IF($H401="","",$H401-WEEKDAY($H401,2)+1)</f>
        <v/>
      </c>
      <c r="J401" s="4" t="str">
        <f aca="false">IF($I401="","",$I401+6)</f>
        <v/>
      </c>
      <c r="K401" s="6" t="str">
        <f aca="false">IF($H401="","",DATE(YEAR($H401),MONTH($H401),1))</f>
        <v/>
      </c>
      <c r="L401" s="0" t="str">
        <f aca="false">IF($A401="","",INDEX(CARTAO_COMPRAS!$K:$K,INT((ROW()-2)/20)+2))</f>
        <v/>
      </c>
      <c r="M401" s="0" t="str">
        <f aca="false">IF($A401="","","Compra no cartão")</f>
        <v/>
      </c>
    </row>
    <row r="402" customFormat="false" ht="13.5" hidden="false" customHeight="false" outlineLevel="0" collapsed="false">
      <c r="A4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21</v>
      </c>
      <c r="B402" s="0" t="str">
        <f aca="false">IF($A402="","",INDEX(CARTAO_COMPRAS!$C:$C,INT((ROW()-2)/20)+2))</f>
        <v>Bradesco</v>
      </c>
      <c r="C402" s="0" t="str">
        <f aca="false">IF($A402="","",INDEX(CARTAO_COMPRAS!$D:$D,INT((ROW()-2)/20)+2))</f>
        <v>Seja total - supermercado</v>
      </c>
      <c r="D402" s="0" t="str">
        <f aca="false">IF($A402="","",INDEX(CARTAO_COMPRAS!$E:$E,INT((ROW()-2)/20)+2))</f>
        <v>Alimentação / Insumos</v>
      </c>
      <c r="E402" s="0" t="n">
        <f aca="false">IF($A402="","",INDEX(CARTAO_COMPRAS!$H:$H,INT((ROW()-2)/20)+2)+MOD(ROW()-2,20))</f>
        <v>2</v>
      </c>
      <c r="F402" s="0" t="n">
        <f aca="false">IF($A402="","",INDEX(CARTAO_COMPRAS!$G:$G,INT((ROW()-2)/20)+2))</f>
        <v>4</v>
      </c>
      <c r="G402" s="5" t="n">
        <f aca="false">IF($A402="","",INDEX(CARTAO_COMPRAS!$I:$I,INT((ROW()-2)/20)+2))</f>
        <v>304.12</v>
      </c>
      <c r="H402" s="4" t="n">
        <f aca="false">IF($A402="","",EDATE(INDEX(CARTAO_COMPRAS!$J:$J,INT((ROW()-2)/20)+2),MOD(ROW()-2,20)))</f>
        <v>46157</v>
      </c>
      <c r="I402" s="4" t="n">
        <f aca="false">IF($H402="","",$H402-WEEKDAY($H402,2)+1)</f>
        <v>46153</v>
      </c>
      <c r="J402" s="4" t="n">
        <f aca="false">IF($I402="","",$I402+6)</f>
        <v>46159</v>
      </c>
      <c r="K402" s="6" t="n">
        <f aca="false">IF($H402="","",DATE(YEAR($H402),MONTH($H402),1))</f>
        <v>46143</v>
      </c>
      <c r="L402" s="0" t="str">
        <f aca="false">IF($A402="","",INDEX(CARTAO_COMPRAS!$K:$K,INT((ROW()-2)/20)+2))</f>
        <v>Pago</v>
      </c>
      <c r="M402" s="0" t="str">
        <f aca="false">IF($A402="","","Compra no cartão")</f>
        <v>Compra no cartão</v>
      </c>
    </row>
    <row r="403" customFormat="false" ht="13.5" hidden="false" customHeight="false" outlineLevel="0" collapsed="false">
      <c r="A4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21</v>
      </c>
      <c r="B403" s="0" t="str">
        <f aca="false">IF($A403="","",INDEX(CARTAO_COMPRAS!$C:$C,INT((ROW()-2)/20)+2))</f>
        <v>Bradesco</v>
      </c>
      <c r="C403" s="0" t="str">
        <f aca="false">IF($A403="","",INDEX(CARTAO_COMPRAS!$D:$D,INT((ROW()-2)/20)+2))</f>
        <v>Seja total - supermercado</v>
      </c>
      <c r="D403" s="0" t="str">
        <f aca="false">IF($A403="","",INDEX(CARTAO_COMPRAS!$E:$E,INT((ROW()-2)/20)+2))</f>
        <v>Alimentação / Insumos</v>
      </c>
      <c r="E403" s="0" t="n">
        <f aca="false">IF($A403="","",INDEX(CARTAO_COMPRAS!$H:$H,INT((ROW()-2)/20)+2)+MOD(ROW()-2,20))</f>
        <v>3</v>
      </c>
      <c r="F403" s="0" t="n">
        <f aca="false">IF($A403="","",INDEX(CARTAO_COMPRAS!$G:$G,INT((ROW()-2)/20)+2))</f>
        <v>4</v>
      </c>
      <c r="G403" s="5" t="n">
        <f aca="false">IF($A403="","",INDEX(CARTAO_COMPRAS!$I:$I,INT((ROW()-2)/20)+2))</f>
        <v>304.12</v>
      </c>
      <c r="H403" s="4" t="n">
        <f aca="false">IF($A403="","",EDATE(INDEX(CARTAO_COMPRAS!$J:$J,INT((ROW()-2)/20)+2),MOD(ROW()-2,20)))</f>
        <v>46188</v>
      </c>
      <c r="I403" s="4" t="n">
        <f aca="false">IF($H403="","",$H403-WEEKDAY($H403,2)+1)</f>
        <v>46188</v>
      </c>
      <c r="J403" s="4" t="n">
        <f aca="false">IF($I403="","",$I403+6)</f>
        <v>46194</v>
      </c>
      <c r="K403" s="6" t="n">
        <f aca="false">IF($H403="","",DATE(YEAR($H403),MONTH($H403),1))</f>
        <v>46174</v>
      </c>
      <c r="L403" s="0" t="str">
        <f aca="false">IF($A403="","",INDEX(CARTAO_COMPRAS!$K:$K,INT((ROW()-2)/20)+2))</f>
        <v>Pago</v>
      </c>
      <c r="M403" s="0" t="str">
        <f aca="false">IF($A403="","","Compra no cartão")</f>
        <v>Compra no cartão</v>
      </c>
    </row>
    <row r="404" customFormat="false" ht="13.5" hidden="false" customHeight="false" outlineLevel="0" collapsed="false">
      <c r="A4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21</v>
      </c>
      <c r="B404" s="0" t="str">
        <f aca="false">IF($A404="","",INDEX(CARTAO_COMPRAS!$C:$C,INT((ROW()-2)/20)+2))</f>
        <v>Bradesco</v>
      </c>
      <c r="C404" s="0" t="str">
        <f aca="false">IF($A404="","",INDEX(CARTAO_COMPRAS!$D:$D,INT((ROW()-2)/20)+2))</f>
        <v>Seja total - supermercado</v>
      </c>
      <c r="D404" s="0" t="str">
        <f aca="false">IF($A404="","",INDEX(CARTAO_COMPRAS!$E:$E,INT((ROW()-2)/20)+2))</f>
        <v>Alimentação / Insumos</v>
      </c>
      <c r="E404" s="0" t="n">
        <f aca="false">IF($A404="","",INDEX(CARTAO_COMPRAS!$H:$H,INT((ROW()-2)/20)+2)+MOD(ROW()-2,20))</f>
        <v>4</v>
      </c>
      <c r="F404" s="0" t="n">
        <f aca="false">IF($A404="","",INDEX(CARTAO_COMPRAS!$G:$G,INT((ROW()-2)/20)+2))</f>
        <v>4</v>
      </c>
      <c r="G404" s="5" t="n">
        <f aca="false">IF($A404="","",INDEX(CARTAO_COMPRAS!$I:$I,INT((ROW()-2)/20)+2))</f>
        <v>304.12</v>
      </c>
      <c r="H404" s="4" t="n">
        <f aca="false">IF($A404="","",EDATE(INDEX(CARTAO_COMPRAS!$J:$J,INT((ROW()-2)/20)+2),MOD(ROW()-2,20)))</f>
        <v>46218</v>
      </c>
      <c r="I404" s="4" t="n">
        <f aca="false">IF($H404="","",$H404-WEEKDAY($H404,2)+1)</f>
        <v>46216</v>
      </c>
      <c r="J404" s="4" t="n">
        <f aca="false">IF($I404="","",$I404+6)</f>
        <v>46222</v>
      </c>
      <c r="K404" s="6" t="n">
        <f aca="false">IF($H404="","",DATE(YEAR($H404),MONTH($H404),1))</f>
        <v>46204</v>
      </c>
      <c r="L404" s="0" t="str">
        <f aca="false">IF($A404="","",INDEX(CARTAO_COMPRAS!$K:$K,INT((ROW()-2)/20)+2))</f>
        <v>Pago</v>
      </c>
      <c r="M404" s="0" t="str">
        <f aca="false">IF($A404="","","Compra no cartão")</f>
        <v>Compra no cartão</v>
      </c>
    </row>
    <row r="405" customFormat="false" ht="13.5" hidden="false" customHeight="false" outlineLevel="0" collapsed="false">
      <c r="A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" s="0" t="str">
        <f aca="false">IF($A405="","",INDEX(CARTAO_COMPRAS!$C:$C,INT((ROW()-2)/20)+2))</f>
        <v/>
      </c>
      <c r="C405" s="0" t="str">
        <f aca="false">IF($A405="","",INDEX(CARTAO_COMPRAS!$D:$D,INT((ROW()-2)/20)+2))</f>
        <v/>
      </c>
      <c r="D405" s="0" t="str">
        <f aca="false">IF($A405="","",INDEX(CARTAO_COMPRAS!$E:$E,INT((ROW()-2)/20)+2))</f>
        <v/>
      </c>
      <c r="E405" s="0" t="str">
        <f aca="false">IF($A405="","",INDEX(CARTAO_COMPRAS!$H:$H,INT((ROW()-2)/20)+2)+MOD(ROW()-2,20))</f>
        <v/>
      </c>
      <c r="F405" s="0" t="str">
        <f aca="false">IF($A405="","",INDEX(CARTAO_COMPRAS!$G:$G,INT((ROW()-2)/20)+2))</f>
        <v/>
      </c>
      <c r="G405" s="5" t="str">
        <f aca="false">IF($A405="","",INDEX(CARTAO_COMPRAS!$I:$I,INT((ROW()-2)/20)+2))</f>
        <v/>
      </c>
      <c r="H405" s="4" t="str">
        <f aca="false">IF($A405="","",EDATE(INDEX(CARTAO_COMPRAS!$J:$J,INT((ROW()-2)/20)+2),MOD(ROW()-2,20)))</f>
        <v/>
      </c>
      <c r="I405" s="4" t="str">
        <f aca="false">IF($H405="","",$H405-WEEKDAY($H405,2)+1)</f>
        <v/>
      </c>
      <c r="J405" s="4" t="str">
        <f aca="false">IF($I405="","",$I405+6)</f>
        <v/>
      </c>
      <c r="K405" s="6" t="str">
        <f aca="false">IF($H405="","",DATE(YEAR($H405),MONTH($H405),1))</f>
        <v/>
      </c>
      <c r="L405" s="0" t="str">
        <f aca="false">IF($A405="","",INDEX(CARTAO_COMPRAS!$K:$K,INT((ROW()-2)/20)+2))</f>
        <v/>
      </c>
      <c r="M405" s="0" t="str">
        <f aca="false">IF($A405="","","Compra no cartão")</f>
        <v/>
      </c>
    </row>
    <row r="406" customFormat="false" ht="13.5" hidden="false" customHeight="false" outlineLevel="0" collapsed="false">
      <c r="A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" s="0" t="str">
        <f aca="false">IF($A406="","",INDEX(CARTAO_COMPRAS!$C:$C,INT((ROW()-2)/20)+2))</f>
        <v/>
      </c>
      <c r="C406" s="0" t="str">
        <f aca="false">IF($A406="","",INDEX(CARTAO_COMPRAS!$D:$D,INT((ROW()-2)/20)+2))</f>
        <v/>
      </c>
      <c r="D406" s="0" t="str">
        <f aca="false">IF($A406="","",INDEX(CARTAO_COMPRAS!$E:$E,INT((ROW()-2)/20)+2))</f>
        <v/>
      </c>
      <c r="E406" s="0" t="str">
        <f aca="false">IF($A406="","",INDEX(CARTAO_COMPRAS!$H:$H,INT((ROW()-2)/20)+2)+MOD(ROW()-2,20))</f>
        <v/>
      </c>
      <c r="F406" s="0" t="str">
        <f aca="false">IF($A406="","",INDEX(CARTAO_COMPRAS!$G:$G,INT((ROW()-2)/20)+2))</f>
        <v/>
      </c>
      <c r="G406" s="5" t="str">
        <f aca="false">IF($A406="","",INDEX(CARTAO_COMPRAS!$I:$I,INT((ROW()-2)/20)+2))</f>
        <v/>
      </c>
      <c r="H406" s="4" t="str">
        <f aca="false">IF($A406="","",EDATE(INDEX(CARTAO_COMPRAS!$J:$J,INT((ROW()-2)/20)+2),MOD(ROW()-2,20)))</f>
        <v/>
      </c>
      <c r="I406" s="4" t="str">
        <f aca="false">IF($H406="","",$H406-WEEKDAY($H406,2)+1)</f>
        <v/>
      </c>
      <c r="J406" s="4" t="str">
        <f aca="false">IF($I406="","",$I406+6)</f>
        <v/>
      </c>
      <c r="K406" s="6" t="str">
        <f aca="false">IF($H406="","",DATE(YEAR($H406),MONTH($H406),1))</f>
        <v/>
      </c>
      <c r="L406" s="0" t="str">
        <f aca="false">IF($A406="","",INDEX(CARTAO_COMPRAS!$K:$K,INT((ROW()-2)/20)+2))</f>
        <v/>
      </c>
      <c r="M406" s="0" t="str">
        <f aca="false">IF($A406="","","Compra no cartão")</f>
        <v/>
      </c>
    </row>
    <row r="407" customFormat="false" ht="13.5" hidden="false" customHeight="false" outlineLevel="0" collapsed="false">
      <c r="A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" s="0" t="str">
        <f aca="false">IF($A407="","",INDEX(CARTAO_COMPRAS!$C:$C,INT((ROW()-2)/20)+2))</f>
        <v/>
      </c>
      <c r="C407" s="0" t="str">
        <f aca="false">IF($A407="","",INDEX(CARTAO_COMPRAS!$D:$D,INT((ROW()-2)/20)+2))</f>
        <v/>
      </c>
      <c r="D407" s="0" t="str">
        <f aca="false">IF($A407="","",INDEX(CARTAO_COMPRAS!$E:$E,INT((ROW()-2)/20)+2))</f>
        <v/>
      </c>
      <c r="E407" s="0" t="str">
        <f aca="false">IF($A407="","",INDEX(CARTAO_COMPRAS!$H:$H,INT((ROW()-2)/20)+2)+MOD(ROW()-2,20))</f>
        <v/>
      </c>
      <c r="F407" s="0" t="str">
        <f aca="false">IF($A407="","",INDEX(CARTAO_COMPRAS!$G:$G,INT((ROW()-2)/20)+2))</f>
        <v/>
      </c>
      <c r="G407" s="5" t="str">
        <f aca="false">IF($A407="","",INDEX(CARTAO_COMPRAS!$I:$I,INT((ROW()-2)/20)+2))</f>
        <v/>
      </c>
      <c r="H407" s="4" t="str">
        <f aca="false">IF($A407="","",EDATE(INDEX(CARTAO_COMPRAS!$J:$J,INT((ROW()-2)/20)+2),MOD(ROW()-2,20)))</f>
        <v/>
      </c>
      <c r="I407" s="4" t="str">
        <f aca="false">IF($H407="","",$H407-WEEKDAY($H407,2)+1)</f>
        <v/>
      </c>
      <c r="J407" s="4" t="str">
        <f aca="false">IF($I407="","",$I407+6)</f>
        <v/>
      </c>
      <c r="K407" s="6" t="str">
        <f aca="false">IF($H407="","",DATE(YEAR($H407),MONTH($H407),1))</f>
        <v/>
      </c>
      <c r="L407" s="0" t="str">
        <f aca="false">IF($A407="","",INDEX(CARTAO_COMPRAS!$K:$K,INT((ROW()-2)/20)+2))</f>
        <v/>
      </c>
      <c r="M407" s="0" t="str">
        <f aca="false">IF($A407="","","Compra no cartão")</f>
        <v/>
      </c>
    </row>
    <row r="408" customFormat="false" ht="13.5" hidden="false" customHeight="false" outlineLevel="0" collapsed="false">
      <c r="A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" s="0" t="str">
        <f aca="false">IF($A408="","",INDEX(CARTAO_COMPRAS!$C:$C,INT((ROW()-2)/20)+2))</f>
        <v/>
      </c>
      <c r="C408" s="0" t="str">
        <f aca="false">IF($A408="","",INDEX(CARTAO_COMPRAS!$D:$D,INT((ROW()-2)/20)+2))</f>
        <v/>
      </c>
      <c r="D408" s="0" t="str">
        <f aca="false">IF($A408="","",INDEX(CARTAO_COMPRAS!$E:$E,INT((ROW()-2)/20)+2))</f>
        <v/>
      </c>
      <c r="E408" s="0" t="str">
        <f aca="false">IF($A408="","",INDEX(CARTAO_COMPRAS!$H:$H,INT((ROW()-2)/20)+2)+MOD(ROW()-2,20))</f>
        <v/>
      </c>
      <c r="F408" s="0" t="str">
        <f aca="false">IF($A408="","",INDEX(CARTAO_COMPRAS!$G:$G,INT((ROW()-2)/20)+2))</f>
        <v/>
      </c>
      <c r="G408" s="5" t="str">
        <f aca="false">IF($A408="","",INDEX(CARTAO_COMPRAS!$I:$I,INT((ROW()-2)/20)+2))</f>
        <v/>
      </c>
      <c r="H408" s="4" t="str">
        <f aca="false">IF($A408="","",EDATE(INDEX(CARTAO_COMPRAS!$J:$J,INT((ROW()-2)/20)+2),MOD(ROW()-2,20)))</f>
        <v/>
      </c>
      <c r="I408" s="4" t="str">
        <f aca="false">IF($H408="","",$H408-WEEKDAY($H408,2)+1)</f>
        <v/>
      </c>
      <c r="J408" s="4" t="str">
        <f aca="false">IF($I408="","",$I408+6)</f>
        <v/>
      </c>
      <c r="K408" s="6" t="str">
        <f aca="false">IF($H408="","",DATE(YEAR($H408),MONTH($H408),1))</f>
        <v/>
      </c>
      <c r="L408" s="0" t="str">
        <f aca="false">IF($A408="","",INDEX(CARTAO_COMPRAS!$K:$K,INT((ROW()-2)/20)+2))</f>
        <v/>
      </c>
      <c r="M408" s="0" t="str">
        <f aca="false">IF($A408="","","Compra no cartão")</f>
        <v/>
      </c>
    </row>
    <row r="409" customFormat="false" ht="13.5" hidden="false" customHeight="false" outlineLevel="0" collapsed="false">
      <c r="A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" s="0" t="str">
        <f aca="false">IF($A409="","",INDEX(CARTAO_COMPRAS!$C:$C,INT((ROW()-2)/20)+2))</f>
        <v/>
      </c>
      <c r="C409" s="0" t="str">
        <f aca="false">IF($A409="","",INDEX(CARTAO_COMPRAS!$D:$D,INT((ROW()-2)/20)+2))</f>
        <v/>
      </c>
      <c r="D409" s="0" t="str">
        <f aca="false">IF($A409="","",INDEX(CARTAO_COMPRAS!$E:$E,INT((ROW()-2)/20)+2))</f>
        <v/>
      </c>
      <c r="E409" s="0" t="str">
        <f aca="false">IF($A409="","",INDEX(CARTAO_COMPRAS!$H:$H,INT((ROW()-2)/20)+2)+MOD(ROW()-2,20))</f>
        <v/>
      </c>
      <c r="F409" s="0" t="str">
        <f aca="false">IF($A409="","",INDEX(CARTAO_COMPRAS!$G:$G,INT((ROW()-2)/20)+2))</f>
        <v/>
      </c>
      <c r="G409" s="5" t="str">
        <f aca="false">IF($A409="","",INDEX(CARTAO_COMPRAS!$I:$I,INT((ROW()-2)/20)+2))</f>
        <v/>
      </c>
      <c r="H409" s="4" t="str">
        <f aca="false">IF($A409="","",EDATE(INDEX(CARTAO_COMPRAS!$J:$J,INT((ROW()-2)/20)+2),MOD(ROW()-2,20)))</f>
        <v/>
      </c>
      <c r="I409" s="4" t="str">
        <f aca="false">IF($H409="","",$H409-WEEKDAY($H409,2)+1)</f>
        <v/>
      </c>
      <c r="J409" s="4" t="str">
        <f aca="false">IF($I409="","",$I409+6)</f>
        <v/>
      </c>
      <c r="K409" s="6" t="str">
        <f aca="false">IF($H409="","",DATE(YEAR($H409),MONTH($H409),1))</f>
        <v/>
      </c>
      <c r="L409" s="0" t="str">
        <f aca="false">IF($A409="","",INDEX(CARTAO_COMPRAS!$K:$K,INT((ROW()-2)/20)+2))</f>
        <v/>
      </c>
      <c r="M409" s="0" t="str">
        <f aca="false">IF($A409="","","Compra no cartão")</f>
        <v/>
      </c>
    </row>
    <row r="410" customFormat="false" ht="13.5" hidden="false" customHeight="false" outlineLevel="0" collapsed="false">
      <c r="A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" s="0" t="str">
        <f aca="false">IF($A410="","",INDEX(CARTAO_COMPRAS!$C:$C,INT((ROW()-2)/20)+2))</f>
        <v/>
      </c>
      <c r="C410" s="0" t="str">
        <f aca="false">IF($A410="","",INDEX(CARTAO_COMPRAS!$D:$D,INT((ROW()-2)/20)+2))</f>
        <v/>
      </c>
      <c r="D410" s="0" t="str">
        <f aca="false">IF($A410="","",INDEX(CARTAO_COMPRAS!$E:$E,INT((ROW()-2)/20)+2))</f>
        <v/>
      </c>
      <c r="E410" s="0" t="str">
        <f aca="false">IF($A410="","",INDEX(CARTAO_COMPRAS!$H:$H,INT((ROW()-2)/20)+2)+MOD(ROW()-2,20))</f>
        <v/>
      </c>
      <c r="F410" s="0" t="str">
        <f aca="false">IF($A410="","",INDEX(CARTAO_COMPRAS!$G:$G,INT((ROW()-2)/20)+2))</f>
        <v/>
      </c>
      <c r="G410" s="5" t="str">
        <f aca="false">IF($A410="","",INDEX(CARTAO_COMPRAS!$I:$I,INT((ROW()-2)/20)+2))</f>
        <v/>
      </c>
      <c r="H410" s="4" t="str">
        <f aca="false">IF($A410="","",EDATE(INDEX(CARTAO_COMPRAS!$J:$J,INT((ROW()-2)/20)+2),MOD(ROW()-2,20)))</f>
        <v/>
      </c>
      <c r="I410" s="4" t="str">
        <f aca="false">IF($H410="","",$H410-WEEKDAY($H410,2)+1)</f>
        <v/>
      </c>
      <c r="J410" s="4" t="str">
        <f aca="false">IF($I410="","",$I410+6)</f>
        <v/>
      </c>
      <c r="K410" s="6" t="str">
        <f aca="false">IF($H410="","",DATE(YEAR($H410),MONTH($H410),1))</f>
        <v/>
      </c>
      <c r="L410" s="0" t="str">
        <f aca="false">IF($A410="","",INDEX(CARTAO_COMPRAS!$K:$K,INT((ROW()-2)/20)+2))</f>
        <v/>
      </c>
      <c r="M410" s="0" t="str">
        <f aca="false">IF($A410="","","Compra no cartão")</f>
        <v/>
      </c>
    </row>
    <row r="411" customFormat="false" ht="13.5" hidden="false" customHeight="false" outlineLevel="0" collapsed="false">
      <c r="A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" s="0" t="str">
        <f aca="false">IF($A411="","",INDEX(CARTAO_COMPRAS!$C:$C,INT((ROW()-2)/20)+2))</f>
        <v/>
      </c>
      <c r="C411" s="0" t="str">
        <f aca="false">IF($A411="","",INDEX(CARTAO_COMPRAS!$D:$D,INT((ROW()-2)/20)+2))</f>
        <v/>
      </c>
      <c r="D411" s="0" t="str">
        <f aca="false">IF($A411="","",INDEX(CARTAO_COMPRAS!$E:$E,INT((ROW()-2)/20)+2))</f>
        <v/>
      </c>
      <c r="E411" s="0" t="str">
        <f aca="false">IF($A411="","",INDEX(CARTAO_COMPRAS!$H:$H,INT((ROW()-2)/20)+2)+MOD(ROW()-2,20))</f>
        <v/>
      </c>
      <c r="F411" s="0" t="str">
        <f aca="false">IF($A411="","",INDEX(CARTAO_COMPRAS!$G:$G,INT((ROW()-2)/20)+2))</f>
        <v/>
      </c>
      <c r="G411" s="5" t="str">
        <f aca="false">IF($A411="","",INDEX(CARTAO_COMPRAS!$I:$I,INT((ROW()-2)/20)+2))</f>
        <v/>
      </c>
      <c r="H411" s="4" t="str">
        <f aca="false">IF($A411="","",EDATE(INDEX(CARTAO_COMPRAS!$J:$J,INT((ROW()-2)/20)+2),MOD(ROW()-2,20)))</f>
        <v/>
      </c>
      <c r="I411" s="4" t="str">
        <f aca="false">IF($H411="","",$H411-WEEKDAY($H411,2)+1)</f>
        <v/>
      </c>
      <c r="J411" s="4" t="str">
        <f aca="false">IF($I411="","",$I411+6)</f>
        <v/>
      </c>
      <c r="K411" s="6" t="str">
        <f aca="false">IF($H411="","",DATE(YEAR($H411),MONTH($H411),1))</f>
        <v/>
      </c>
      <c r="L411" s="0" t="str">
        <f aca="false">IF($A411="","",INDEX(CARTAO_COMPRAS!$K:$K,INT((ROW()-2)/20)+2))</f>
        <v/>
      </c>
      <c r="M411" s="0" t="str">
        <f aca="false">IF($A411="","","Compra no cartão")</f>
        <v/>
      </c>
    </row>
    <row r="412" customFormat="false" ht="13.5" hidden="false" customHeight="false" outlineLevel="0" collapsed="false">
      <c r="A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" s="0" t="str">
        <f aca="false">IF($A412="","",INDEX(CARTAO_COMPRAS!$C:$C,INT((ROW()-2)/20)+2))</f>
        <v/>
      </c>
      <c r="C412" s="0" t="str">
        <f aca="false">IF($A412="","",INDEX(CARTAO_COMPRAS!$D:$D,INT((ROW()-2)/20)+2))</f>
        <v/>
      </c>
      <c r="D412" s="0" t="str">
        <f aca="false">IF($A412="","",INDEX(CARTAO_COMPRAS!$E:$E,INT((ROW()-2)/20)+2))</f>
        <v/>
      </c>
      <c r="E412" s="0" t="str">
        <f aca="false">IF($A412="","",INDEX(CARTAO_COMPRAS!$H:$H,INT((ROW()-2)/20)+2)+MOD(ROW()-2,20))</f>
        <v/>
      </c>
      <c r="F412" s="0" t="str">
        <f aca="false">IF($A412="","",INDEX(CARTAO_COMPRAS!$G:$G,INT((ROW()-2)/20)+2))</f>
        <v/>
      </c>
      <c r="G412" s="5" t="str">
        <f aca="false">IF($A412="","",INDEX(CARTAO_COMPRAS!$I:$I,INT((ROW()-2)/20)+2))</f>
        <v/>
      </c>
      <c r="H412" s="4" t="str">
        <f aca="false">IF($A412="","",EDATE(INDEX(CARTAO_COMPRAS!$J:$J,INT((ROW()-2)/20)+2),MOD(ROW()-2,20)))</f>
        <v/>
      </c>
      <c r="I412" s="4" t="str">
        <f aca="false">IF($H412="","",$H412-WEEKDAY($H412,2)+1)</f>
        <v/>
      </c>
      <c r="J412" s="4" t="str">
        <f aca="false">IF($I412="","",$I412+6)</f>
        <v/>
      </c>
      <c r="K412" s="6" t="str">
        <f aca="false">IF($H412="","",DATE(YEAR($H412),MONTH($H412),1))</f>
        <v/>
      </c>
      <c r="L412" s="0" t="str">
        <f aca="false">IF($A412="","",INDEX(CARTAO_COMPRAS!$K:$K,INT((ROW()-2)/20)+2))</f>
        <v/>
      </c>
      <c r="M412" s="0" t="str">
        <f aca="false">IF($A412="","","Compra no cartão")</f>
        <v/>
      </c>
    </row>
    <row r="413" customFormat="false" ht="13.5" hidden="false" customHeight="false" outlineLevel="0" collapsed="false">
      <c r="A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" s="0" t="str">
        <f aca="false">IF($A413="","",INDEX(CARTAO_COMPRAS!$C:$C,INT((ROW()-2)/20)+2))</f>
        <v/>
      </c>
      <c r="C413" s="0" t="str">
        <f aca="false">IF($A413="","",INDEX(CARTAO_COMPRAS!$D:$D,INT((ROW()-2)/20)+2))</f>
        <v/>
      </c>
      <c r="D413" s="0" t="str">
        <f aca="false">IF($A413="","",INDEX(CARTAO_COMPRAS!$E:$E,INT((ROW()-2)/20)+2))</f>
        <v/>
      </c>
      <c r="E413" s="0" t="str">
        <f aca="false">IF($A413="","",INDEX(CARTAO_COMPRAS!$H:$H,INT((ROW()-2)/20)+2)+MOD(ROW()-2,20))</f>
        <v/>
      </c>
      <c r="F413" s="0" t="str">
        <f aca="false">IF($A413="","",INDEX(CARTAO_COMPRAS!$G:$G,INT((ROW()-2)/20)+2))</f>
        <v/>
      </c>
      <c r="G413" s="5" t="str">
        <f aca="false">IF($A413="","",INDEX(CARTAO_COMPRAS!$I:$I,INT((ROW()-2)/20)+2))</f>
        <v/>
      </c>
      <c r="H413" s="4" t="str">
        <f aca="false">IF($A413="","",EDATE(INDEX(CARTAO_COMPRAS!$J:$J,INT((ROW()-2)/20)+2),MOD(ROW()-2,20)))</f>
        <v/>
      </c>
      <c r="I413" s="4" t="str">
        <f aca="false">IF($H413="","",$H413-WEEKDAY($H413,2)+1)</f>
        <v/>
      </c>
      <c r="J413" s="4" t="str">
        <f aca="false">IF($I413="","",$I413+6)</f>
        <v/>
      </c>
      <c r="K413" s="6" t="str">
        <f aca="false">IF($H413="","",DATE(YEAR($H413),MONTH($H413),1))</f>
        <v/>
      </c>
      <c r="L413" s="0" t="str">
        <f aca="false">IF($A413="","",INDEX(CARTAO_COMPRAS!$K:$K,INT((ROW()-2)/20)+2))</f>
        <v/>
      </c>
      <c r="M413" s="0" t="str">
        <f aca="false">IF($A413="","","Compra no cartão")</f>
        <v/>
      </c>
    </row>
    <row r="414" customFormat="false" ht="13.5" hidden="false" customHeight="false" outlineLevel="0" collapsed="false">
      <c r="A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" s="0" t="str">
        <f aca="false">IF($A414="","",INDEX(CARTAO_COMPRAS!$C:$C,INT((ROW()-2)/20)+2))</f>
        <v/>
      </c>
      <c r="C414" s="0" t="str">
        <f aca="false">IF($A414="","",INDEX(CARTAO_COMPRAS!$D:$D,INT((ROW()-2)/20)+2))</f>
        <v/>
      </c>
      <c r="D414" s="0" t="str">
        <f aca="false">IF($A414="","",INDEX(CARTAO_COMPRAS!$E:$E,INT((ROW()-2)/20)+2))</f>
        <v/>
      </c>
      <c r="E414" s="0" t="str">
        <f aca="false">IF($A414="","",INDEX(CARTAO_COMPRAS!$H:$H,INT((ROW()-2)/20)+2)+MOD(ROW()-2,20))</f>
        <v/>
      </c>
      <c r="F414" s="0" t="str">
        <f aca="false">IF($A414="","",INDEX(CARTAO_COMPRAS!$G:$G,INT((ROW()-2)/20)+2))</f>
        <v/>
      </c>
      <c r="G414" s="5" t="str">
        <f aca="false">IF($A414="","",INDEX(CARTAO_COMPRAS!$I:$I,INT((ROW()-2)/20)+2))</f>
        <v/>
      </c>
      <c r="H414" s="4" t="str">
        <f aca="false">IF($A414="","",EDATE(INDEX(CARTAO_COMPRAS!$J:$J,INT((ROW()-2)/20)+2),MOD(ROW()-2,20)))</f>
        <v/>
      </c>
      <c r="I414" s="4" t="str">
        <f aca="false">IF($H414="","",$H414-WEEKDAY($H414,2)+1)</f>
        <v/>
      </c>
      <c r="J414" s="4" t="str">
        <f aca="false">IF($I414="","",$I414+6)</f>
        <v/>
      </c>
      <c r="K414" s="6" t="str">
        <f aca="false">IF($H414="","",DATE(YEAR($H414),MONTH($H414),1))</f>
        <v/>
      </c>
      <c r="L414" s="0" t="str">
        <f aca="false">IF($A414="","",INDEX(CARTAO_COMPRAS!$K:$K,INT((ROW()-2)/20)+2))</f>
        <v/>
      </c>
      <c r="M414" s="0" t="str">
        <f aca="false">IF($A414="","","Compra no cartão")</f>
        <v/>
      </c>
    </row>
    <row r="415" customFormat="false" ht="13.5" hidden="false" customHeight="false" outlineLevel="0" collapsed="false">
      <c r="A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" s="0" t="str">
        <f aca="false">IF($A415="","",INDEX(CARTAO_COMPRAS!$C:$C,INT((ROW()-2)/20)+2))</f>
        <v/>
      </c>
      <c r="C415" s="0" t="str">
        <f aca="false">IF($A415="","",INDEX(CARTAO_COMPRAS!$D:$D,INT((ROW()-2)/20)+2))</f>
        <v/>
      </c>
      <c r="D415" s="0" t="str">
        <f aca="false">IF($A415="","",INDEX(CARTAO_COMPRAS!$E:$E,INT((ROW()-2)/20)+2))</f>
        <v/>
      </c>
      <c r="E415" s="0" t="str">
        <f aca="false">IF($A415="","",INDEX(CARTAO_COMPRAS!$H:$H,INT((ROW()-2)/20)+2)+MOD(ROW()-2,20))</f>
        <v/>
      </c>
      <c r="F415" s="0" t="str">
        <f aca="false">IF($A415="","",INDEX(CARTAO_COMPRAS!$G:$G,INT((ROW()-2)/20)+2))</f>
        <v/>
      </c>
      <c r="G415" s="5" t="str">
        <f aca="false">IF($A415="","",INDEX(CARTAO_COMPRAS!$I:$I,INT((ROW()-2)/20)+2))</f>
        <v/>
      </c>
      <c r="H415" s="4" t="str">
        <f aca="false">IF($A415="","",EDATE(INDEX(CARTAO_COMPRAS!$J:$J,INT((ROW()-2)/20)+2),MOD(ROW()-2,20)))</f>
        <v/>
      </c>
      <c r="I415" s="4" t="str">
        <f aca="false">IF($H415="","",$H415-WEEKDAY($H415,2)+1)</f>
        <v/>
      </c>
      <c r="J415" s="4" t="str">
        <f aca="false">IF($I415="","",$I415+6)</f>
        <v/>
      </c>
      <c r="K415" s="6" t="str">
        <f aca="false">IF($H415="","",DATE(YEAR($H415),MONTH($H415),1))</f>
        <v/>
      </c>
      <c r="L415" s="0" t="str">
        <f aca="false">IF($A415="","",INDEX(CARTAO_COMPRAS!$K:$K,INT((ROW()-2)/20)+2))</f>
        <v/>
      </c>
      <c r="M415" s="0" t="str">
        <f aca="false">IF($A415="","","Compra no cartão")</f>
        <v/>
      </c>
    </row>
    <row r="416" customFormat="false" ht="13.5" hidden="false" customHeight="false" outlineLevel="0" collapsed="false">
      <c r="A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" s="0" t="str">
        <f aca="false">IF($A416="","",INDEX(CARTAO_COMPRAS!$C:$C,INT((ROW()-2)/20)+2))</f>
        <v/>
      </c>
      <c r="C416" s="0" t="str">
        <f aca="false">IF($A416="","",INDEX(CARTAO_COMPRAS!$D:$D,INT((ROW()-2)/20)+2))</f>
        <v/>
      </c>
      <c r="D416" s="0" t="str">
        <f aca="false">IF($A416="","",INDEX(CARTAO_COMPRAS!$E:$E,INT((ROW()-2)/20)+2))</f>
        <v/>
      </c>
      <c r="E416" s="0" t="str">
        <f aca="false">IF($A416="","",INDEX(CARTAO_COMPRAS!$H:$H,INT((ROW()-2)/20)+2)+MOD(ROW()-2,20))</f>
        <v/>
      </c>
      <c r="F416" s="0" t="str">
        <f aca="false">IF($A416="","",INDEX(CARTAO_COMPRAS!$G:$G,INT((ROW()-2)/20)+2))</f>
        <v/>
      </c>
      <c r="G416" s="5" t="str">
        <f aca="false">IF($A416="","",INDEX(CARTAO_COMPRAS!$I:$I,INT((ROW()-2)/20)+2))</f>
        <v/>
      </c>
      <c r="H416" s="4" t="str">
        <f aca="false">IF($A416="","",EDATE(INDEX(CARTAO_COMPRAS!$J:$J,INT((ROW()-2)/20)+2),MOD(ROW()-2,20)))</f>
        <v/>
      </c>
      <c r="I416" s="4" t="str">
        <f aca="false">IF($H416="","",$H416-WEEKDAY($H416,2)+1)</f>
        <v/>
      </c>
      <c r="J416" s="4" t="str">
        <f aca="false">IF($I416="","",$I416+6)</f>
        <v/>
      </c>
      <c r="K416" s="6" t="str">
        <f aca="false">IF($H416="","",DATE(YEAR($H416),MONTH($H416),1))</f>
        <v/>
      </c>
      <c r="L416" s="0" t="str">
        <f aca="false">IF($A416="","",INDEX(CARTAO_COMPRAS!$K:$K,INT((ROW()-2)/20)+2))</f>
        <v/>
      </c>
      <c r="M416" s="0" t="str">
        <f aca="false">IF($A416="","","Compra no cartão")</f>
        <v/>
      </c>
    </row>
    <row r="417" customFormat="false" ht="13.5" hidden="false" customHeight="false" outlineLevel="0" collapsed="false">
      <c r="A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" s="0" t="str">
        <f aca="false">IF($A417="","",INDEX(CARTAO_COMPRAS!$C:$C,INT((ROW()-2)/20)+2))</f>
        <v/>
      </c>
      <c r="C417" s="0" t="str">
        <f aca="false">IF($A417="","",INDEX(CARTAO_COMPRAS!$D:$D,INT((ROW()-2)/20)+2))</f>
        <v/>
      </c>
      <c r="D417" s="0" t="str">
        <f aca="false">IF($A417="","",INDEX(CARTAO_COMPRAS!$E:$E,INT((ROW()-2)/20)+2))</f>
        <v/>
      </c>
      <c r="E417" s="0" t="str">
        <f aca="false">IF($A417="","",INDEX(CARTAO_COMPRAS!$H:$H,INT((ROW()-2)/20)+2)+MOD(ROW()-2,20))</f>
        <v/>
      </c>
      <c r="F417" s="0" t="str">
        <f aca="false">IF($A417="","",INDEX(CARTAO_COMPRAS!$G:$G,INT((ROW()-2)/20)+2))</f>
        <v/>
      </c>
      <c r="G417" s="5" t="str">
        <f aca="false">IF($A417="","",INDEX(CARTAO_COMPRAS!$I:$I,INT((ROW()-2)/20)+2))</f>
        <v/>
      </c>
      <c r="H417" s="4" t="str">
        <f aca="false">IF($A417="","",EDATE(INDEX(CARTAO_COMPRAS!$J:$J,INT((ROW()-2)/20)+2),MOD(ROW()-2,20)))</f>
        <v/>
      </c>
      <c r="I417" s="4" t="str">
        <f aca="false">IF($H417="","",$H417-WEEKDAY($H417,2)+1)</f>
        <v/>
      </c>
      <c r="J417" s="4" t="str">
        <f aca="false">IF($I417="","",$I417+6)</f>
        <v/>
      </c>
      <c r="K417" s="6" t="str">
        <f aca="false">IF($H417="","",DATE(YEAR($H417),MONTH($H417),1))</f>
        <v/>
      </c>
      <c r="L417" s="0" t="str">
        <f aca="false">IF($A417="","",INDEX(CARTAO_COMPRAS!$K:$K,INT((ROW()-2)/20)+2))</f>
        <v/>
      </c>
      <c r="M417" s="0" t="str">
        <f aca="false">IF($A417="","","Compra no cartão")</f>
        <v/>
      </c>
    </row>
    <row r="418" customFormat="false" ht="13.5" hidden="false" customHeight="false" outlineLevel="0" collapsed="false">
      <c r="A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" s="0" t="str">
        <f aca="false">IF($A418="","",INDEX(CARTAO_COMPRAS!$C:$C,INT((ROW()-2)/20)+2))</f>
        <v/>
      </c>
      <c r="C418" s="0" t="str">
        <f aca="false">IF($A418="","",INDEX(CARTAO_COMPRAS!$D:$D,INT((ROW()-2)/20)+2))</f>
        <v/>
      </c>
      <c r="D418" s="0" t="str">
        <f aca="false">IF($A418="","",INDEX(CARTAO_COMPRAS!$E:$E,INT((ROW()-2)/20)+2))</f>
        <v/>
      </c>
      <c r="E418" s="0" t="str">
        <f aca="false">IF($A418="","",INDEX(CARTAO_COMPRAS!$H:$H,INT((ROW()-2)/20)+2)+MOD(ROW()-2,20))</f>
        <v/>
      </c>
      <c r="F418" s="0" t="str">
        <f aca="false">IF($A418="","",INDEX(CARTAO_COMPRAS!$G:$G,INT((ROW()-2)/20)+2))</f>
        <v/>
      </c>
      <c r="G418" s="5" t="str">
        <f aca="false">IF($A418="","",INDEX(CARTAO_COMPRAS!$I:$I,INT((ROW()-2)/20)+2))</f>
        <v/>
      </c>
      <c r="H418" s="4" t="str">
        <f aca="false">IF($A418="","",EDATE(INDEX(CARTAO_COMPRAS!$J:$J,INT((ROW()-2)/20)+2),MOD(ROW()-2,20)))</f>
        <v/>
      </c>
      <c r="I418" s="4" t="str">
        <f aca="false">IF($H418="","",$H418-WEEKDAY($H418,2)+1)</f>
        <v/>
      </c>
      <c r="J418" s="4" t="str">
        <f aca="false">IF($I418="","",$I418+6)</f>
        <v/>
      </c>
      <c r="K418" s="6" t="str">
        <f aca="false">IF($H418="","",DATE(YEAR($H418),MONTH($H418),1))</f>
        <v/>
      </c>
      <c r="L418" s="0" t="str">
        <f aca="false">IF($A418="","",INDEX(CARTAO_COMPRAS!$K:$K,INT((ROW()-2)/20)+2))</f>
        <v/>
      </c>
      <c r="M418" s="0" t="str">
        <f aca="false">IF($A418="","","Compra no cartão")</f>
        <v/>
      </c>
    </row>
    <row r="419" customFormat="false" ht="13.5" hidden="false" customHeight="false" outlineLevel="0" collapsed="false">
      <c r="A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" s="0" t="str">
        <f aca="false">IF($A419="","",INDEX(CARTAO_COMPRAS!$C:$C,INT((ROW()-2)/20)+2))</f>
        <v/>
      </c>
      <c r="C419" s="0" t="str">
        <f aca="false">IF($A419="","",INDEX(CARTAO_COMPRAS!$D:$D,INT((ROW()-2)/20)+2))</f>
        <v/>
      </c>
      <c r="D419" s="0" t="str">
        <f aca="false">IF($A419="","",INDEX(CARTAO_COMPRAS!$E:$E,INT((ROW()-2)/20)+2))</f>
        <v/>
      </c>
      <c r="E419" s="0" t="str">
        <f aca="false">IF($A419="","",INDEX(CARTAO_COMPRAS!$H:$H,INT((ROW()-2)/20)+2)+MOD(ROW()-2,20))</f>
        <v/>
      </c>
      <c r="F419" s="0" t="str">
        <f aca="false">IF($A419="","",INDEX(CARTAO_COMPRAS!$G:$G,INT((ROW()-2)/20)+2))</f>
        <v/>
      </c>
      <c r="G419" s="5" t="str">
        <f aca="false">IF($A419="","",INDEX(CARTAO_COMPRAS!$I:$I,INT((ROW()-2)/20)+2))</f>
        <v/>
      </c>
      <c r="H419" s="4" t="str">
        <f aca="false">IF($A419="","",EDATE(INDEX(CARTAO_COMPRAS!$J:$J,INT((ROW()-2)/20)+2),MOD(ROW()-2,20)))</f>
        <v/>
      </c>
      <c r="I419" s="4" t="str">
        <f aca="false">IF($H419="","",$H419-WEEKDAY($H419,2)+1)</f>
        <v/>
      </c>
      <c r="J419" s="4" t="str">
        <f aca="false">IF($I419="","",$I419+6)</f>
        <v/>
      </c>
      <c r="K419" s="6" t="str">
        <f aca="false">IF($H419="","",DATE(YEAR($H419),MONTH($H419),1))</f>
        <v/>
      </c>
      <c r="L419" s="0" t="str">
        <f aca="false">IF($A419="","",INDEX(CARTAO_COMPRAS!$K:$K,INT((ROW()-2)/20)+2))</f>
        <v/>
      </c>
      <c r="M419" s="0" t="str">
        <f aca="false">IF($A419="","","Compra no cartão")</f>
        <v/>
      </c>
    </row>
    <row r="420" customFormat="false" ht="13.5" hidden="false" customHeight="false" outlineLevel="0" collapsed="false">
      <c r="A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" s="0" t="str">
        <f aca="false">IF($A420="","",INDEX(CARTAO_COMPRAS!$C:$C,INT((ROW()-2)/20)+2))</f>
        <v/>
      </c>
      <c r="C420" s="0" t="str">
        <f aca="false">IF($A420="","",INDEX(CARTAO_COMPRAS!$D:$D,INT((ROW()-2)/20)+2))</f>
        <v/>
      </c>
      <c r="D420" s="0" t="str">
        <f aca="false">IF($A420="","",INDEX(CARTAO_COMPRAS!$E:$E,INT((ROW()-2)/20)+2))</f>
        <v/>
      </c>
      <c r="E420" s="0" t="str">
        <f aca="false">IF($A420="","",INDEX(CARTAO_COMPRAS!$H:$H,INT((ROW()-2)/20)+2)+MOD(ROW()-2,20))</f>
        <v/>
      </c>
      <c r="F420" s="0" t="str">
        <f aca="false">IF($A420="","",INDEX(CARTAO_COMPRAS!$G:$G,INT((ROW()-2)/20)+2))</f>
        <v/>
      </c>
      <c r="G420" s="5" t="str">
        <f aca="false">IF($A420="","",INDEX(CARTAO_COMPRAS!$I:$I,INT((ROW()-2)/20)+2))</f>
        <v/>
      </c>
      <c r="H420" s="4" t="str">
        <f aca="false">IF($A420="","",EDATE(INDEX(CARTAO_COMPRAS!$J:$J,INT((ROW()-2)/20)+2),MOD(ROW()-2,20)))</f>
        <v/>
      </c>
      <c r="I420" s="4" t="str">
        <f aca="false">IF($H420="","",$H420-WEEKDAY($H420,2)+1)</f>
        <v/>
      </c>
      <c r="J420" s="4" t="str">
        <f aca="false">IF($I420="","",$I420+6)</f>
        <v/>
      </c>
      <c r="K420" s="6" t="str">
        <f aca="false">IF($H420="","",DATE(YEAR($H420),MONTH($H420),1))</f>
        <v/>
      </c>
      <c r="L420" s="0" t="str">
        <f aca="false">IF($A420="","",INDEX(CARTAO_COMPRAS!$K:$K,INT((ROW()-2)/20)+2))</f>
        <v/>
      </c>
      <c r="M420" s="0" t="str">
        <f aca="false">IF($A420="","","Compra no cartão")</f>
        <v/>
      </c>
    </row>
    <row r="421" customFormat="false" ht="13.5" hidden="false" customHeight="false" outlineLevel="0" collapsed="false">
      <c r="A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" s="0" t="str">
        <f aca="false">IF($A421="","",INDEX(CARTAO_COMPRAS!$C:$C,INT((ROW()-2)/20)+2))</f>
        <v/>
      </c>
      <c r="C421" s="0" t="str">
        <f aca="false">IF($A421="","",INDEX(CARTAO_COMPRAS!$D:$D,INT((ROW()-2)/20)+2))</f>
        <v/>
      </c>
      <c r="D421" s="0" t="str">
        <f aca="false">IF($A421="","",INDEX(CARTAO_COMPRAS!$E:$E,INT((ROW()-2)/20)+2))</f>
        <v/>
      </c>
      <c r="E421" s="0" t="str">
        <f aca="false">IF($A421="","",INDEX(CARTAO_COMPRAS!$H:$H,INT((ROW()-2)/20)+2)+MOD(ROW()-2,20))</f>
        <v/>
      </c>
      <c r="F421" s="0" t="str">
        <f aca="false">IF($A421="","",INDEX(CARTAO_COMPRAS!$G:$G,INT((ROW()-2)/20)+2))</f>
        <v/>
      </c>
      <c r="G421" s="5" t="str">
        <f aca="false">IF($A421="","",INDEX(CARTAO_COMPRAS!$I:$I,INT((ROW()-2)/20)+2))</f>
        <v/>
      </c>
      <c r="H421" s="4" t="str">
        <f aca="false">IF($A421="","",EDATE(INDEX(CARTAO_COMPRAS!$J:$J,INT((ROW()-2)/20)+2),MOD(ROW()-2,20)))</f>
        <v/>
      </c>
      <c r="I421" s="4" t="str">
        <f aca="false">IF($H421="","",$H421-WEEKDAY($H421,2)+1)</f>
        <v/>
      </c>
      <c r="J421" s="4" t="str">
        <f aca="false">IF($I421="","",$I421+6)</f>
        <v/>
      </c>
      <c r="K421" s="6" t="str">
        <f aca="false">IF($H421="","",DATE(YEAR($H421),MONTH($H421),1))</f>
        <v/>
      </c>
      <c r="L421" s="0" t="str">
        <f aca="false">IF($A421="","",INDEX(CARTAO_COMPRAS!$K:$K,INT((ROW()-2)/20)+2))</f>
        <v/>
      </c>
      <c r="M421" s="0" t="str">
        <f aca="false">IF($A421="","","Compra no cartão")</f>
        <v/>
      </c>
    </row>
    <row r="422" customFormat="false" ht="13.5" hidden="false" customHeight="false" outlineLevel="0" collapsed="false">
      <c r="A4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22</v>
      </c>
      <c r="B422" s="0" t="str">
        <f aca="false">IF($A422="","",INDEX(CARTAO_COMPRAS!$C:$C,INT((ROW()-2)/20)+2))</f>
        <v>Bradesco</v>
      </c>
      <c r="C422" s="0" t="str">
        <f aca="false">IF($A422="","",INDEX(CARTAO_COMPRAS!$D:$D,INT((ROW()-2)/20)+2))</f>
        <v>Swfit - Açougue</v>
      </c>
      <c r="D422" s="0" t="str">
        <f aca="false">IF($A422="","",INDEX(CARTAO_COMPRAS!$E:$E,INT((ROW()-2)/20)+2))</f>
        <v>Alimentação / Insumos</v>
      </c>
      <c r="E422" s="0" t="n">
        <f aca="false">IF($A422="","",INDEX(CARTAO_COMPRAS!$H:$H,INT((ROW()-2)/20)+2)+MOD(ROW()-2,20))</f>
        <v>2</v>
      </c>
      <c r="F422" s="0" t="n">
        <f aca="false">IF($A422="","",INDEX(CARTAO_COMPRAS!$G:$G,INT((ROW()-2)/20)+2))</f>
        <v>4</v>
      </c>
      <c r="G422" s="5" t="n">
        <f aca="false">IF($A422="","",INDEX(CARTAO_COMPRAS!$I:$I,INT((ROW()-2)/20)+2))</f>
        <v>250.76</v>
      </c>
      <c r="H422" s="4" t="n">
        <f aca="false">IF($A422="","",EDATE(INDEX(CARTAO_COMPRAS!$J:$J,INT((ROW()-2)/20)+2),MOD(ROW()-2,20)))</f>
        <v>46157</v>
      </c>
      <c r="I422" s="4" t="n">
        <f aca="false">IF($H422="","",$H422-WEEKDAY($H422,2)+1)</f>
        <v>46153</v>
      </c>
      <c r="J422" s="4" t="n">
        <f aca="false">IF($I422="","",$I422+6)</f>
        <v>46159</v>
      </c>
      <c r="K422" s="6" t="n">
        <f aca="false">IF($H422="","",DATE(YEAR($H422),MONTH($H422),1))</f>
        <v>46143</v>
      </c>
      <c r="L422" s="0" t="str">
        <f aca="false">IF($A422="","",INDEX(CARTAO_COMPRAS!$K:$K,INT((ROW()-2)/20)+2))</f>
        <v>Pago</v>
      </c>
      <c r="M422" s="0" t="str">
        <f aca="false">IF($A422="","","Compra no cartão")</f>
        <v>Compra no cartão</v>
      </c>
    </row>
    <row r="423" customFormat="false" ht="13.5" hidden="false" customHeight="false" outlineLevel="0" collapsed="false">
      <c r="A4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22</v>
      </c>
      <c r="B423" s="0" t="str">
        <f aca="false">IF($A423="","",INDEX(CARTAO_COMPRAS!$C:$C,INT((ROW()-2)/20)+2))</f>
        <v>Bradesco</v>
      </c>
      <c r="C423" s="0" t="str">
        <f aca="false">IF($A423="","",INDEX(CARTAO_COMPRAS!$D:$D,INT((ROW()-2)/20)+2))</f>
        <v>Swfit - Açougue</v>
      </c>
      <c r="D423" s="0" t="str">
        <f aca="false">IF($A423="","",INDEX(CARTAO_COMPRAS!$E:$E,INT((ROW()-2)/20)+2))</f>
        <v>Alimentação / Insumos</v>
      </c>
      <c r="E423" s="0" t="n">
        <f aca="false">IF($A423="","",INDEX(CARTAO_COMPRAS!$H:$H,INT((ROW()-2)/20)+2)+MOD(ROW()-2,20))</f>
        <v>3</v>
      </c>
      <c r="F423" s="0" t="n">
        <f aca="false">IF($A423="","",INDEX(CARTAO_COMPRAS!$G:$G,INT((ROW()-2)/20)+2))</f>
        <v>4</v>
      </c>
      <c r="G423" s="5" t="n">
        <f aca="false">IF($A423="","",INDEX(CARTAO_COMPRAS!$I:$I,INT((ROW()-2)/20)+2))</f>
        <v>250.76</v>
      </c>
      <c r="H423" s="4" t="n">
        <f aca="false">IF($A423="","",EDATE(INDEX(CARTAO_COMPRAS!$J:$J,INT((ROW()-2)/20)+2),MOD(ROW()-2,20)))</f>
        <v>46188</v>
      </c>
      <c r="I423" s="4" t="n">
        <f aca="false">IF($H423="","",$H423-WEEKDAY($H423,2)+1)</f>
        <v>46188</v>
      </c>
      <c r="J423" s="4" t="n">
        <f aca="false">IF($I423="","",$I423+6)</f>
        <v>46194</v>
      </c>
      <c r="K423" s="6" t="n">
        <f aca="false">IF($H423="","",DATE(YEAR($H423),MONTH($H423),1))</f>
        <v>46174</v>
      </c>
      <c r="L423" s="0" t="str">
        <f aca="false">IF($A423="","",INDEX(CARTAO_COMPRAS!$K:$K,INT((ROW()-2)/20)+2))</f>
        <v>Pago</v>
      </c>
      <c r="M423" s="0" t="str">
        <f aca="false">IF($A423="","","Compra no cartão")</f>
        <v>Compra no cartão</v>
      </c>
    </row>
    <row r="424" customFormat="false" ht="13.5" hidden="false" customHeight="false" outlineLevel="0" collapsed="false">
      <c r="A4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22</v>
      </c>
      <c r="B424" s="0" t="str">
        <f aca="false">IF($A424="","",INDEX(CARTAO_COMPRAS!$C:$C,INT((ROW()-2)/20)+2))</f>
        <v>Bradesco</v>
      </c>
      <c r="C424" s="0" t="str">
        <f aca="false">IF($A424="","",INDEX(CARTAO_COMPRAS!$D:$D,INT((ROW()-2)/20)+2))</f>
        <v>Swfit - Açougue</v>
      </c>
      <c r="D424" s="0" t="str">
        <f aca="false">IF($A424="","",INDEX(CARTAO_COMPRAS!$E:$E,INT((ROW()-2)/20)+2))</f>
        <v>Alimentação / Insumos</v>
      </c>
      <c r="E424" s="0" t="n">
        <f aca="false">IF($A424="","",INDEX(CARTAO_COMPRAS!$H:$H,INT((ROW()-2)/20)+2)+MOD(ROW()-2,20))</f>
        <v>4</v>
      </c>
      <c r="F424" s="0" t="n">
        <f aca="false">IF($A424="","",INDEX(CARTAO_COMPRAS!$G:$G,INT((ROW()-2)/20)+2))</f>
        <v>4</v>
      </c>
      <c r="G424" s="5" t="n">
        <f aca="false">IF($A424="","",INDEX(CARTAO_COMPRAS!$I:$I,INT((ROW()-2)/20)+2))</f>
        <v>250.76</v>
      </c>
      <c r="H424" s="4" t="n">
        <f aca="false">IF($A424="","",EDATE(INDEX(CARTAO_COMPRAS!$J:$J,INT((ROW()-2)/20)+2),MOD(ROW()-2,20)))</f>
        <v>46218</v>
      </c>
      <c r="I424" s="4" t="n">
        <f aca="false">IF($H424="","",$H424-WEEKDAY($H424,2)+1)</f>
        <v>46216</v>
      </c>
      <c r="J424" s="4" t="n">
        <f aca="false">IF($I424="","",$I424+6)</f>
        <v>46222</v>
      </c>
      <c r="K424" s="6" t="n">
        <f aca="false">IF($H424="","",DATE(YEAR($H424),MONTH($H424),1))</f>
        <v>46204</v>
      </c>
      <c r="L424" s="0" t="str">
        <f aca="false">IF($A424="","",INDEX(CARTAO_COMPRAS!$K:$K,INT((ROW()-2)/20)+2))</f>
        <v>Pago</v>
      </c>
      <c r="M424" s="0" t="str">
        <f aca="false">IF($A424="","","Compra no cartão")</f>
        <v>Compra no cartão</v>
      </c>
    </row>
    <row r="425" customFormat="false" ht="13.5" hidden="false" customHeight="false" outlineLevel="0" collapsed="false">
      <c r="A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" s="0" t="str">
        <f aca="false">IF($A425="","",INDEX(CARTAO_COMPRAS!$C:$C,INT((ROW()-2)/20)+2))</f>
        <v/>
      </c>
      <c r="C425" s="0" t="str">
        <f aca="false">IF($A425="","",INDEX(CARTAO_COMPRAS!$D:$D,INT((ROW()-2)/20)+2))</f>
        <v/>
      </c>
      <c r="D425" s="0" t="str">
        <f aca="false">IF($A425="","",INDEX(CARTAO_COMPRAS!$E:$E,INT((ROW()-2)/20)+2))</f>
        <v/>
      </c>
      <c r="E425" s="0" t="str">
        <f aca="false">IF($A425="","",INDEX(CARTAO_COMPRAS!$H:$H,INT((ROW()-2)/20)+2)+MOD(ROW()-2,20))</f>
        <v/>
      </c>
      <c r="F425" s="0" t="str">
        <f aca="false">IF($A425="","",INDEX(CARTAO_COMPRAS!$G:$G,INT((ROW()-2)/20)+2))</f>
        <v/>
      </c>
      <c r="G425" s="5" t="str">
        <f aca="false">IF($A425="","",INDEX(CARTAO_COMPRAS!$I:$I,INT((ROW()-2)/20)+2))</f>
        <v/>
      </c>
      <c r="H425" s="4" t="str">
        <f aca="false">IF($A425="","",EDATE(INDEX(CARTAO_COMPRAS!$J:$J,INT((ROW()-2)/20)+2),MOD(ROW()-2,20)))</f>
        <v/>
      </c>
      <c r="I425" s="4" t="str">
        <f aca="false">IF($H425="","",$H425-WEEKDAY($H425,2)+1)</f>
        <v/>
      </c>
      <c r="J425" s="4" t="str">
        <f aca="false">IF($I425="","",$I425+6)</f>
        <v/>
      </c>
      <c r="K425" s="6" t="str">
        <f aca="false">IF($H425="","",DATE(YEAR($H425),MONTH($H425),1))</f>
        <v/>
      </c>
      <c r="L425" s="0" t="str">
        <f aca="false">IF($A425="","",INDEX(CARTAO_COMPRAS!$K:$K,INT((ROW()-2)/20)+2))</f>
        <v/>
      </c>
      <c r="M425" s="0" t="str">
        <f aca="false">IF($A425="","","Compra no cartão")</f>
        <v/>
      </c>
    </row>
    <row r="426" customFormat="false" ht="13.5" hidden="false" customHeight="false" outlineLevel="0" collapsed="false">
      <c r="A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" s="0" t="str">
        <f aca="false">IF($A426="","",INDEX(CARTAO_COMPRAS!$C:$C,INT((ROW()-2)/20)+2))</f>
        <v/>
      </c>
      <c r="C426" s="0" t="str">
        <f aca="false">IF($A426="","",INDEX(CARTAO_COMPRAS!$D:$D,INT((ROW()-2)/20)+2))</f>
        <v/>
      </c>
      <c r="D426" s="0" t="str">
        <f aca="false">IF($A426="","",INDEX(CARTAO_COMPRAS!$E:$E,INT((ROW()-2)/20)+2))</f>
        <v/>
      </c>
      <c r="E426" s="0" t="str">
        <f aca="false">IF($A426="","",INDEX(CARTAO_COMPRAS!$H:$H,INT((ROW()-2)/20)+2)+MOD(ROW()-2,20))</f>
        <v/>
      </c>
      <c r="F426" s="0" t="str">
        <f aca="false">IF($A426="","",INDEX(CARTAO_COMPRAS!$G:$G,INT((ROW()-2)/20)+2))</f>
        <v/>
      </c>
      <c r="G426" s="5" t="str">
        <f aca="false">IF($A426="","",INDEX(CARTAO_COMPRAS!$I:$I,INT((ROW()-2)/20)+2))</f>
        <v/>
      </c>
      <c r="H426" s="4" t="str">
        <f aca="false">IF($A426="","",EDATE(INDEX(CARTAO_COMPRAS!$J:$J,INT((ROW()-2)/20)+2),MOD(ROW()-2,20)))</f>
        <v/>
      </c>
      <c r="I426" s="4" t="str">
        <f aca="false">IF($H426="","",$H426-WEEKDAY($H426,2)+1)</f>
        <v/>
      </c>
      <c r="J426" s="4" t="str">
        <f aca="false">IF($I426="","",$I426+6)</f>
        <v/>
      </c>
      <c r="K426" s="6" t="str">
        <f aca="false">IF($H426="","",DATE(YEAR($H426),MONTH($H426),1))</f>
        <v/>
      </c>
      <c r="L426" s="0" t="str">
        <f aca="false">IF($A426="","",INDEX(CARTAO_COMPRAS!$K:$K,INT((ROW()-2)/20)+2))</f>
        <v/>
      </c>
      <c r="M426" s="0" t="str">
        <f aca="false">IF($A426="","","Compra no cartão")</f>
        <v/>
      </c>
    </row>
    <row r="427" customFormat="false" ht="13.5" hidden="false" customHeight="false" outlineLevel="0" collapsed="false">
      <c r="A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" s="0" t="str">
        <f aca="false">IF($A427="","",INDEX(CARTAO_COMPRAS!$C:$C,INT((ROW()-2)/20)+2))</f>
        <v/>
      </c>
      <c r="C427" s="0" t="str">
        <f aca="false">IF($A427="","",INDEX(CARTAO_COMPRAS!$D:$D,INT((ROW()-2)/20)+2))</f>
        <v/>
      </c>
      <c r="D427" s="0" t="str">
        <f aca="false">IF($A427="","",INDEX(CARTAO_COMPRAS!$E:$E,INT((ROW()-2)/20)+2))</f>
        <v/>
      </c>
      <c r="E427" s="0" t="str">
        <f aca="false">IF($A427="","",INDEX(CARTAO_COMPRAS!$H:$H,INT((ROW()-2)/20)+2)+MOD(ROW()-2,20))</f>
        <v/>
      </c>
      <c r="F427" s="0" t="str">
        <f aca="false">IF($A427="","",INDEX(CARTAO_COMPRAS!$G:$G,INT((ROW()-2)/20)+2))</f>
        <v/>
      </c>
      <c r="G427" s="5" t="str">
        <f aca="false">IF($A427="","",INDEX(CARTAO_COMPRAS!$I:$I,INT((ROW()-2)/20)+2))</f>
        <v/>
      </c>
      <c r="H427" s="4" t="str">
        <f aca="false">IF($A427="","",EDATE(INDEX(CARTAO_COMPRAS!$J:$J,INT((ROW()-2)/20)+2),MOD(ROW()-2,20)))</f>
        <v/>
      </c>
      <c r="I427" s="4" t="str">
        <f aca="false">IF($H427="","",$H427-WEEKDAY($H427,2)+1)</f>
        <v/>
      </c>
      <c r="J427" s="4" t="str">
        <f aca="false">IF($I427="","",$I427+6)</f>
        <v/>
      </c>
      <c r="K427" s="6" t="str">
        <f aca="false">IF($H427="","",DATE(YEAR($H427),MONTH($H427),1))</f>
        <v/>
      </c>
      <c r="L427" s="0" t="str">
        <f aca="false">IF($A427="","",INDEX(CARTAO_COMPRAS!$K:$K,INT((ROW()-2)/20)+2))</f>
        <v/>
      </c>
      <c r="M427" s="0" t="str">
        <f aca="false">IF($A427="","","Compra no cartão")</f>
        <v/>
      </c>
    </row>
    <row r="428" customFormat="false" ht="13.5" hidden="false" customHeight="false" outlineLevel="0" collapsed="false">
      <c r="A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" s="0" t="str">
        <f aca="false">IF($A428="","",INDEX(CARTAO_COMPRAS!$C:$C,INT((ROW()-2)/20)+2))</f>
        <v/>
      </c>
      <c r="C428" s="0" t="str">
        <f aca="false">IF($A428="","",INDEX(CARTAO_COMPRAS!$D:$D,INT((ROW()-2)/20)+2))</f>
        <v/>
      </c>
      <c r="D428" s="0" t="str">
        <f aca="false">IF($A428="","",INDEX(CARTAO_COMPRAS!$E:$E,INT((ROW()-2)/20)+2))</f>
        <v/>
      </c>
      <c r="E428" s="0" t="str">
        <f aca="false">IF($A428="","",INDEX(CARTAO_COMPRAS!$H:$H,INT((ROW()-2)/20)+2)+MOD(ROW()-2,20))</f>
        <v/>
      </c>
      <c r="F428" s="0" t="str">
        <f aca="false">IF($A428="","",INDEX(CARTAO_COMPRAS!$G:$G,INT((ROW()-2)/20)+2))</f>
        <v/>
      </c>
      <c r="G428" s="5" t="str">
        <f aca="false">IF($A428="","",INDEX(CARTAO_COMPRAS!$I:$I,INT((ROW()-2)/20)+2))</f>
        <v/>
      </c>
      <c r="H428" s="4" t="str">
        <f aca="false">IF($A428="","",EDATE(INDEX(CARTAO_COMPRAS!$J:$J,INT((ROW()-2)/20)+2),MOD(ROW()-2,20)))</f>
        <v/>
      </c>
      <c r="I428" s="4" t="str">
        <f aca="false">IF($H428="","",$H428-WEEKDAY($H428,2)+1)</f>
        <v/>
      </c>
      <c r="J428" s="4" t="str">
        <f aca="false">IF($I428="","",$I428+6)</f>
        <v/>
      </c>
      <c r="K428" s="6" t="str">
        <f aca="false">IF($H428="","",DATE(YEAR($H428),MONTH($H428),1))</f>
        <v/>
      </c>
      <c r="L428" s="0" t="str">
        <f aca="false">IF($A428="","",INDEX(CARTAO_COMPRAS!$K:$K,INT((ROW()-2)/20)+2))</f>
        <v/>
      </c>
      <c r="M428" s="0" t="str">
        <f aca="false">IF($A428="","","Compra no cartão")</f>
        <v/>
      </c>
    </row>
    <row r="429" customFormat="false" ht="13.5" hidden="false" customHeight="false" outlineLevel="0" collapsed="false">
      <c r="A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" s="0" t="str">
        <f aca="false">IF($A429="","",INDEX(CARTAO_COMPRAS!$C:$C,INT((ROW()-2)/20)+2))</f>
        <v/>
      </c>
      <c r="C429" s="0" t="str">
        <f aca="false">IF($A429="","",INDEX(CARTAO_COMPRAS!$D:$D,INT((ROW()-2)/20)+2))</f>
        <v/>
      </c>
      <c r="D429" s="0" t="str">
        <f aca="false">IF($A429="","",INDEX(CARTAO_COMPRAS!$E:$E,INT((ROW()-2)/20)+2))</f>
        <v/>
      </c>
      <c r="E429" s="0" t="str">
        <f aca="false">IF($A429="","",INDEX(CARTAO_COMPRAS!$H:$H,INT((ROW()-2)/20)+2)+MOD(ROW()-2,20))</f>
        <v/>
      </c>
      <c r="F429" s="0" t="str">
        <f aca="false">IF($A429="","",INDEX(CARTAO_COMPRAS!$G:$G,INT((ROW()-2)/20)+2))</f>
        <v/>
      </c>
      <c r="G429" s="5" t="str">
        <f aca="false">IF($A429="","",INDEX(CARTAO_COMPRAS!$I:$I,INT((ROW()-2)/20)+2))</f>
        <v/>
      </c>
      <c r="H429" s="4" t="str">
        <f aca="false">IF($A429="","",EDATE(INDEX(CARTAO_COMPRAS!$J:$J,INT((ROW()-2)/20)+2),MOD(ROW()-2,20)))</f>
        <v/>
      </c>
      <c r="I429" s="4" t="str">
        <f aca="false">IF($H429="","",$H429-WEEKDAY($H429,2)+1)</f>
        <v/>
      </c>
      <c r="J429" s="4" t="str">
        <f aca="false">IF($I429="","",$I429+6)</f>
        <v/>
      </c>
      <c r="K429" s="6" t="str">
        <f aca="false">IF($H429="","",DATE(YEAR($H429),MONTH($H429),1))</f>
        <v/>
      </c>
      <c r="L429" s="0" t="str">
        <f aca="false">IF($A429="","",INDEX(CARTAO_COMPRAS!$K:$K,INT((ROW()-2)/20)+2))</f>
        <v/>
      </c>
      <c r="M429" s="0" t="str">
        <f aca="false">IF($A429="","","Compra no cartão")</f>
        <v/>
      </c>
    </row>
    <row r="430" customFormat="false" ht="13.5" hidden="false" customHeight="false" outlineLevel="0" collapsed="false">
      <c r="A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" s="0" t="str">
        <f aca="false">IF($A430="","",INDEX(CARTAO_COMPRAS!$C:$C,INT((ROW()-2)/20)+2))</f>
        <v/>
      </c>
      <c r="C430" s="0" t="str">
        <f aca="false">IF($A430="","",INDEX(CARTAO_COMPRAS!$D:$D,INT((ROW()-2)/20)+2))</f>
        <v/>
      </c>
      <c r="D430" s="0" t="str">
        <f aca="false">IF($A430="","",INDEX(CARTAO_COMPRAS!$E:$E,INT((ROW()-2)/20)+2))</f>
        <v/>
      </c>
      <c r="E430" s="0" t="str">
        <f aca="false">IF($A430="","",INDEX(CARTAO_COMPRAS!$H:$H,INT((ROW()-2)/20)+2)+MOD(ROW()-2,20))</f>
        <v/>
      </c>
      <c r="F430" s="0" t="str">
        <f aca="false">IF($A430="","",INDEX(CARTAO_COMPRAS!$G:$G,INT((ROW()-2)/20)+2))</f>
        <v/>
      </c>
      <c r="G430" s="5" t="str">
        <f aca="false">IF($A430="","",INDEX(CARTAO_COMPRAS!$I:$I,INT((ROW()-2)/20)+2))</f>
        <v/>
      </c>
      <c r="H430" s="4" t="str">
        <f aca="false">IF($A430="","",EDATE(INDEX(CARTAO_COMPRAS!$J:$J,INT((ROW()-2)/20)+2),MOD(ROW()-2,20)))</f>
        <v/>
      </c>
      <c r="I430" s="4" t="str">
        <f aca="false">IF($H430="","",$H430-WEEKDAY($H430,2)+1)</f>
        <v/>
      </c>
      <c r="J430" s="4" t="str">
        <f aca="false">IF($I430="","",$I430+6)</f>
        <v/>
      </c>
      <c r="K430" s="6" t="str">
        <f aca="false">IF($H430="","",DATE(YEAR($H430),MONTH($H430),1))</f>
        <v/>
      </c>
      <c r="L430" s="0" t="str">
        <f aca="false">IF($A430="","",INDEX(CARTAO_COMPRAS!$K:$K,INT((ROW()-2)/20)+2))</f>
        <v/>
      </c>
      <c r="M430" s="0" t="str">
        <f aca="false">IF($A430="","","Compra no cartão")</f>
        <v/>
      </c>
    </row>
    <row r="431" customFormat="false" ht="13.5" hidden="false" customHeight="false" outlineLevel="0" collapsed="false">
      <c r="A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" s="0" t="str">
        <f aca="false">IF($A431="","",INDEX(CARTAO_COMPRAS!$C:$C,INT((ROW()-2)/20)+2))</f>
        <v/>
      </c>
      <c r="C431" s="0" t="str">
        <f aca="false">IF($A431="","",INDEX(CARTAO_COMPRAS!$D:$D,INT((ROW()-2)/20)+2))</f>
        <v/>
      </c>
      <c r="D431" s="0" t="str">
        <f aca="false">IF($A431="","",INDEX(CARTAO_COMPRAS!$E:$E,INT((ROW()-2)/20)+2))</f>
        <v/>
      </c>
      <c r="E431" s="0" t="str">
        <f aca="false">IF($A431="","",INDEX(CARTAO_COMPRAS!$H:$H,INT((ROW()-2)/20)+2)+MOD(ROW()-2,20))</f>
        <v/>
      </c>
      <c r="F431" s="0" t="str">
        <f aca="false">IF($A431="","",INDEX(CARTAO_COMPRAS!$G:$G,INT((ROW()-2)/20)+2))</f>
        <v/>
      </c>
      <c r="G431" s="5" t="str">
        <f aca="false">IF($A431="","",INDEX(CARTAO_COMPRAS!$I:$I,INT((ROW()-2)/20)+2))</f>
        <v/>
      </c>
      <c r="H431" s="4" t="str">
        <f aca="false">IF($A431="","",EDATE(INDEX(CARTAO_COMPRAS!$J:$J,INT((ROW()-2)/20)+2),MOD(ROW()-2,20)))</f>
        <v/>
      </c>
      <c r="I431" s="4" t="str">
        <f aca="false">IF($H431="","",$H431-WEEKDAY($H431,2)+1)</f>
        <v/>
      </c>
      <c r="J431" s="4" t="str">
        <f aca="false">IF($I431="","",$I431+6)</f>
        <v/>
      </c>
      <c r="K431" s="6" t="str">
        <f aca="false">IF($H431="","",DATE(YEAR($H431),MONTH($H431),1))</f>
        <v/>
      </c>
      <c r="L431" s="0" t="str">
        <f aca="false">IF($A431="","",INDEX(CARTAO_COMPRAS!$K:$K,INT((ROW()-2)/20)+2))</f>
        <v/>
      </c>
      <c r="M431" s="0" t="str">
        <f aca="false">IF($A431="","","Compra no cartão")</f>
        <v/>
      </c>
    </row>
    <row r="432" customFormat="false" ht="13.5" hidden="false" customHeight="false" outlineLevel="0" collapsed="false">
      <c r="A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" s="0" t="str">
        <f aca="false">IF($A432="","",INDEX(CARTAO_COMPRAS!$C:$C,INT((ROW()-2)/20)+2))</f>
        <v/>
      </c>
      <c r="C432" s="0" t="str">
        <f aca="false">IF($A432="","",INDEX(CARTAO_COMPRAS!$D:$D,INT((ROW()-2)/20)+2))</f>
        <v/>
      </c>
      <c r="D432" s="0" t="str">
        <f aca="false">IF($A432="","",INDEX(CARTAO_COMPRAS!$E:$E,INT((ROW()-2)/20)+2))</f>
        <v/>
      </c>
      <c r="E432" s="0" t="str">
        <f aca="false">IF($A432="","",INDEX(CARTAO_COMPRAS!$H:$H,INT((ROW()-2)/20)+2)+MOD(ROW()-2,20))</f>
        <v/>
      </c>
      <c r="F432" s="0" t="str">
        <f aca="false">IF($A432="","",INDEX(CARTAO_COMPRAS!$G:$G,INT((ROW()-2)/20)+2))</f>
        <v/>
      </c>
      <c r="G432" s="5" t="str">
        <f aca="false">IF($A432="","",INDEX(CARTAO_COMPRAS!$I:$I,INT((ROW()-2)/20)+2))</f>
        <v/>
      </c>
      <c r="H432" s="4" t="str">
        <f aca="false">IF($A432="","",EDATE(INDEX(CARTAO_COMPRAS!$J:$J,INT((ROW()-2)/20)+2),MOD(ROW()-2,20)))</f>
        <v/>
      </c>
      <c r="I432" s="4" t="str">
        <f aca="false">IF($H432="","",$H432-WEEKDAY($H432,2)+1)</f>
        <v/>
      </c>
      <c r="J432" s="4" t="str">
        <f aca="false">IF($I432="","",$I432+6)</f>
        <v/>
      </c>
      <c r="K432" s="6" t="str">
        <f aca="false">IF($H432="","",DATE(YEAR($H432),MONTH($H432),1))</f>
        <v/>
      </c>
      <c r="L432" s="0" t="str">
        <f aca="false">IF($A432="","",INDEX(CARTAO_COMPRAS!$K:$K,INT((ROW()-2)/20)+2))</f>
        <v/>
      </c>
      <c r="M432" s="0" t="str">
        <f aca="false">IF($A432="","","Compra no cartão")</f>
        <v/>
      </c>
    </row>
    <row r="433" customFormat="false" ht="13.5" hidden="false" customHeight="false" outlineLevel="0" collapsed="false">
      <c r="A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" s="0" t="str">
        <f aca="false">IF($A433="","",INDEX(CARTAO_COMPRAS!$C:$C,INT((ROW()-2)/20)+2))</f>
        <v/>
      </c>
      <c r="C433" s="0" t="str">
        <f aca="false">IF($A433="","",INDEX(CARTAO_COMPRAS!$D:$D,INT((ROW()-2)/20)+2))</f>
        <v/>
      </c>
      <c r="D433" s="0" t="str">
        <f aca="false">IF($A433="","",INDEX(CARTAO_COMPRAS!$E:$E,INT((ROW()-2)/20)+2))</f>
        <v/>
      </c>
      <c r="E433" s="0" t="str">
        <f aca="false">IF($A433="","",INDEX(CARTAO_COMPRAS!$H:$H,INT((ROW()-2)/20)+2)+MOD(ROW()-2,20))</f>
        <v/>
      </c>
      <c r="F433" s="0" t="str">
        <f aca="false">IF($A433="","",INDEX(CARTAO_COMPRAS!$G:$G,INT((ROW()-2)/20)+2))</f>
        <v/>
      </c>
      <c r="G433" s="5" t="str">
        <f aca="false">IF($A433="","",INDEX(CARTAO_COMPRAS!$I:$I,INT((ROW()-2)/20)+2))</f>
        <v/>
      </c>
      <c r="H433" s="4" t="str">
        <f aca="false">IF($A433="","",EDATE(INDEX(CARTAO_COMPRAS!$J:$J,INT((ROW()-2)/20)+2),MOD(ROW()-2,20)))</f>
        <v/>
      </c>
      <c r="I433" s="4" t="str">
        <f aca="false">IF($H433="","",$H433-WEEKDAY($H433,2)+1)</f>
        <v/>
      </c>
      <c r="J433" s="4" t="str">
        <f aca="false">IF($I433="","",$I433+6)</f>
        <v/>
      </c>
      <c r="K433" s="6" t="str">
        <f aca="false">IF($H433="","",DATE(YEAR($H433),MONTH($H433),1))</f>
        <v/>
      </c>
      <c r="L433" s="0" t="str">
        <f aca="false">IF($A433="","",INDEX(CARTAO_COMPRAS!$K:$K,INT((ROW()-2)/20)+2))</f>
        <v/>
      </c>
      <c r="M433" s="0" t="str">
        <f aca="false">IF($A433="","","Compra no cartão")</f>
        <v/>
      </c>
    </row>
    <row r="434" customFormat="false" ht="13.5" hidden="false" customHeight="false" outlineLevel="0" collapsed="false">
      <c r="A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" s="0" t="str">
        <f aca="false">IF($A434="","",INDEX(CARTAO_COMPRAS!$C:$C,INT((ROW()-2)/20)+2))</f>
        <v/>
      </c>
      <c r="C434" s="0" t="str">
        <f aca="false">IF($A434="","",INDEX(CARTAO_COMPRAS!$D:$D,INT((ROW()-2)/20)+2))</f>
        <v/>
      </c>
      <c r="D434" s="0" t="str">
        <f aca="false">IF($A434="","",INDEX(CARTAO_COMPRAS!$E:$E,INT((ROW()-2)/20)+2))</f>
        <v/>
      </c>
      <c r="E434" s="0" t="str">
        <f aca="false">IF($A434="","",INDEX(CARTAO_COMPRAS!$H:$H,INT((ROW()-2)/20)+2)+MOD(ROW()-2,20))</f>
        <v/>
      </c>
      <c r="F434" s="0" t="str">
        <f aca="false">IF($A434="","",INDEX(CARTAO_COMPRAS!$G:$G,INT((ROW()-2)/20)+2))</f>
        <v/>
      </c>
      <c r="G434" s="5" t="str">
        <f aca="false">IF($A434="","",INDEX(CARTAO_COMPRAS!$I:$I,INT((ROW()-2)/20)+2))</f>
        <v/>
      </c>
      <c r="H434" s="4" t="str">
        <f aca="false">IF($A434="","",EDATE(INDEX(CARTAO_COMPRAS!$J:$J,INT((ROW()-2)/20)+2),MOD(ROW()-2,20)))</f>
        <v/>
      </c>
      <c r="I434" s="4" t="str">
        <f aca="false">IF($H434="","",$H434-WEEKDAY($H434,2)+1)</f>
        <v/>
      </c>
      <c r="J434" s="4" t="str">
        <f aca="false">IF($I434="","",$I434+6)</f>
        <v/>
      </c>
      <c r="K434" s="6" t="str">
        <f aca="false">IF($H434="","",DATE(YEAR($H434),MONTH($H434),1))</f>
        <v/>
      </c>
      <c r="L434" s="0" t="str">
        <f aca="false">IF($A434="","",INDEX(CARTAO_COMPRAS!$K:$K,INT((ROW()-2)/20)+2))</f>
        <v/>
      </c>
      <c r="M434" s="0" t="str">
        <f aca="false">IF($A434="","","Compra no cartão")</f>
        <v/>
      </c>
    </row>
    <row r="435" customFormat="false" ht="13.5" hidden="false" customHeight="false" outlineLevel="0" collapsed="false">
      <c r="A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" s="0" t="str">
        <f aca="false">IF($A435="","",INDEX(CARTAO_COMPRAS!$C:$C,INT((ROW()-2)/20)+2))</f>
        <v/>
      </c>
      <c r="C435" s="0" t="str">
        <f aca="false">IF($A435="","",INDEX(CARTAO_COMPRAS!$D:$D,INT((ROW()-2)/20)+2))</f>
        <v/>
      </c>
      <c r="D435" s="0" t="str">
        <f aca="false">IF($A435="","",INDEX(CARTAO_COMPRAS!$E:$E,INT((ROW()-2)/20)+2))</f>
        <v/>
      </c>
      <c r="E435" s="0" t="str">
        <f aca="false">IF($A435="","",INDEX(CARTAO_COMPRAS!$H:$H,INT((ROW()-2)/20)+2)+MOD(ROW()-2,20))</f>
        <v/>
      </c>
      <c r="F435" s="0" t="str">
        <f aca="false">IF($A435="","",INDEX(CARTAO_COMPRAS!$G:$G,INT((ROW()-2)/20)+2))</f>
        <v/>
      </c>
      <c r="G435" s="5" t="str">
        <f aca="false">IF($A435="","",INDEX(CARTAO_COMPRAS!$I:$I,INT((ROW()-2)/20)+2))</f>
        <v/>
      </c>
      <c r="H435" s="4" t="str">
        <f aca="false">IF($A435="","",EDATE(INDEX(CARTAO_COMPRAS!$J:$J,INT((ROW()-2)/20)+2),MOD(ROW()-2,20)))</f>
        <v/>
      </c>
      <c r="I435" s="4" t="str">
        <f aca="false">IF($H435="","",$H435-WEEKDAY($H435,2)+1)</f>
        <v/>
      </c>
      <c r="J435" s="4" t="str">
        <f aca="false">IF($I435="","",$I435+6)</f>
        <v/>
      </c>
      <c r="K435" s="6" t="str">
        <f aca="false">IF($H435="","",DATE(YEAR($H435),MONTH($H435),1))</f>
        <v/>
      </c>
      <c r="L435" s="0" t="str">
        <f aca="false">IF($A435="","",INDEX(CARTAO_COMPRAS!$K:$K,INT((ROW()-2)/20)+2))</f>
        <v/>
      </c>
      <c r="M435" s="0" t="str">
        <f aca="false">IF($A435="","","Compra no cartão")</f>
        <v/>
      </c>
    </row>
    <row r="436" customFormat="false" ht="13.5" hidden="false" customHeight="false" outlineLevel="0" collapsed="false">
      <c r="A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" s="0" t="str">
        <f aca="false">IF($A436="","",INDEX(CARTAO_COMPRAS!$C:$C,INT((ROW()-2)/20)+2))</f>
        <v/>
      </c>
      <c r="C436" s="0" t="str">
        <f aca="false">IF($A436="","",INDEX(CARTAO_COMPRAS!$D:$D,INT((ROW()-2)/20)+2))</f>
        <v/>
      </c>
      <c r="D436" s="0" t="str">
        <f aca="false">IF($A436="","",INDEX(CARTAO_COMPRAS!$E:$E,INT((ROW()-2)/20)+2))</f>
        <v/>
      </c>
      <c r="E436" s="0" t="str">
        <f aca="false">IF($A436="","",INDEX(CARTAO_COMPRAS!$H:$H,INT((ROW()-2)/20)+2)+MOD(ROW()-2,20))</f>
        <v/>
      </c>
      <c r="F436" s="0" t="str">
        <f aca="false">IF($A436="","",INDEX(CARTAO_COMPRAS!$G:$G,INT((ROW()-2)/20)+2))</f>
        <v/>
      </c>
      <c r="G436" s="5" t="str">
        <f aca="false">IF($A436="","",INDEX(CARTAO_COMPRAS!$I:$I,INT((ROW()-2)/20)+2))</f>
        <v/>
      </c>
      <c r="H436" s="4" t="str">
        <f aca="false">IF($A436="","",EDATE(INDEX(CARTAO_COMPRAS!$J:$J,INT((ROW()-2)/20)+2),MOD(ROW()-2,20)))</f>
        <v/>
      </c>
      <c r="I436" s="4" t="str">
        <f aca="false">IF($H436="","",$H436-WEEKDAY($H436,2)+1)</f>
        <v/>
      </c>
      <c r="J436" s="4" t="str">
        <f aca="false">IF($I436="","",$I436+6)</f>
        <v/>
      </c>
      <c r="K436" s="6" t="str">
        <f aca="false">IF($H436="","",DATE(YEAR($H436),MONTH($H436),1))</f>
        <v/>
      </c>
      <c r="L436" s="0" t="str">
        <f aca="false">IF($A436="","",INDEX(CARTAO_COMPRAS!$K:$K,INT((ROW()-2)/20)+2))</f>
        <v/>
      </c>
      <c r="M436" s="0" t="str">
        <f aca="false">IF($A436="","","Compra no cartão")</f>
        <v/>
      </c>
    </row>
    <row r="437" customFormat="false" ht="13.5" hidden="false" customHeight="false" outlineLevel="0" collapsed="false">
      <c r="A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" s="0" t="str">
        <f aca="false">IF($A437="","",INDEX(CARTAO_COMPRAS!$C:$C,INT((ROW()-2)/20)+2))</f>
        <v/>
      </c>
      <c r="C437" s="0" t="str">
        <f aca="false">IF($A437="","",INDEX(CARTAO_COMPRAS!$D:$D,INT((ROW()-2)/20)+2))</f>
        <v/>
      </c>
      <c r="D437" s="0" t="str">
        <f aca="false">IF($A437="","",INDEX(CARTAO_COMPRAS!$E:$E,INT((ROW()-2)/20)+2))</f>
        <v/>
      </c>
      <c r="E437" s="0" t="str">
        <f aca="false">IF($A437="","",INDEX(CARTAO_COMPRAS!$H:$H,INT((ROW()-2)/20)+2)+MOD(ROW()-2,20))</f>
        <v/>
      </c>
      <c r="F437" s="0" t="str">
        <f aca="false">IF($A437="","",INDEX(CARTAO_COMPRAS!$G:$G,INT((ROW()-2)/20)+2))</f>
        <v/>
      </c>
      <c r="G437" s="5" t="str">
        <f aca="false">IF($A437="","",INDEX(CARTAO_COMPRAS!$I:$I,INT((ROW()-2)/20)+2))</f>
        <v/>
      </c>
      <c r="H437" s="4" t="str">
        <f aca="false">IF($A437="","",EDATE(INDEX(CARTAO_COMPRAS!$J:$J,INT((ROW()-2)/20)+2),MOD(ROW()-2,20)))</f>
        <v/>
      </c>
      <c r="I437" s="4" t="str">
        <f aca="false">IF($H437="","",$H437-WEEKDAY($H437,2)+1)</f>
        <v/>
      </c>
      <c r="J437" s="4" t="str">
        <f aca="false">IF($I437="","",$I437+6)</f>
        <v/>
      </c>
      <c r="K437" s="6" t="str">
        <f aca="false">IF($H437="","",DATE(YEAR($H437),MONTH($H437),1))</f>
        <v/>
      </c>
      <c r="L437" s="0" t="str">
        <f aca="false">IF($A437="","",INDEX(CARTAO_COMPRAS!$K:$K,INT((ROW()-2)/20)+2))</f>
        <v/>
      </c>
      <c r="M437" s="0" t="str">
        <f aca="false">IF($A437="","","Compra no cartão")</f>
        <v/>
      </c>
    </row>
    <row r="438" customFormat="false" ht="13.5" hidden="false" customHeight="false" outlineLevel="0" collapsed="false">
      <c r="A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" s="0" t="str">
        <f aca="false">IF($A438="","",INDEX(CARTAO_COMPRAS!$C:$C,INT((ROW()-2)/20)+2))</f>
        <v/>
      </c>
      <c r="C438" s="0" t="str">
        <f aca="false">IF($A438="","",INDEX(CARTAO_COMPRAS!$D:$D,INT((ROW()-2)/20)+2))</f>
        <v/>
      </c>
      <c r="D438" s="0" t="str">
        <f aca="false">IF($A438="","",INDEX(CARTAO_COMPRAS!$E:$E,INT((ROW()-2)/20)+2))</f>
        <v/>
      </c>
      <c r="E438" s="0" t="str">
        <f aca="false">IF($A438="","",INDEX(CARTAO_COMPRAS!$H:$H,INT((ROW()-2)/20)+2)+MOD(ROW()-2,20))</f>
        <v/>
      </c>
      <c r="F438" s="0" t="str">
        <f aca="false">IF($A438="","",INDEX(CARTAO_COMPRAS!$G:$G,INT((ROW()-2)/20)+2))</f>
        <v/>
      </c>
      <c r="G438" s="5" t="str">
        <f aca="false">IF($A438="","",INDEX(CARTAO_COMPRAS!$I:$I,INT((ROW()-2)/20)+2))</f>
        <v/>
      </c>
      <c r="H438" s="4" t="str">
        <f aca="false">IF($A438="","",EDATE(INDEX(CARTAO_COMPRAS!$J:$J,INT((ROW()-2)/20)+2),MOD(ROW()-2,20)))</f>
        <v/>
      </c>
      <c r="I438" s="4" t="str">
        <f aca="false">IF($H438="","",$H438-WEEKDAY($H438,2)+1)</f>
        <v/>
      </c>
      <c r="J438" s="4" t="str">
        <f aca="false">IF($I438="","",$I438+6)</f>
        <v/>
      </c>
      <c r="K438" s="6" t="str">
        <f aca="false">IF($H438="","",DATE(YEAR($H438),MONTH($H438),1))</f>
        <v/>
      </c>
      <c r="L438" s="0" t="str">
        <f aca="false">IF($A438="","",INDEX(CARTAO_COMPRAS!$K:$K,INT((ROW()-2)/20)+2))</f>
        <v/>
      </c>
      <c r="M438" s="0" t="str">
        <f aca="false">IF($A438="","","Compra no cartão")</f>
        <v/>
      </c>
    </row>
    <row r="439" customFormat="false" ht="13.5" hidden="false" customHeight="false" outlineLevel="0" collapsed="false">
      <c r="A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" s="0" t="str">
        <f aca="false">IF($A439="","",INDEX(CARTAO_COMPRAS!$C:$C,INT((ROW()-2)/20)+2))</f>
        <v/>
      </c>
      <c r="C439" s="0" t="str">
        <f aca="false">IF($A439="","",INDEX(CARTAO_COMPRAS!$D:$D,INT((ROW()-2)/20)+2))</f>
        <v/>
      </c>
      <c r="D439" s="0" t="str">
        <f aca="false">IF($A439="","",INDEX(CARTAO_COMPRAS!$E:$E,INT((ROW()-2)/20)+2))</f>
        <v/>
      </c>
      <c r="E439" s="0" t="str">
        <f aca="false">IF($A439="","",INDEX(CARTAO_COMPRAS!$H:$H,INT((ROW()-2)/20)+2)+MOD(ROW()-2,20))</f>
        <v/>
      </c>
      <c r="F439" s="0" t="str">
        <f aca="false">IF($A439="","",INDEX(CARTAO_COMPRAS!$G:$G,INT((ROW()-2)/20)+2))</f>
        <v/>
      </c>
      <c r="G439" s="5" t="str">
        <f aca="false">IF($A439="","",INDEX(CARTAO_COMPRAS!$I:$I,INT((ROW()-2)/20)+2))</f>
        <v/>
      </c>
      <c r="H439" s="4" t="str">
        <f aca="false">IF($A439="","",EDATE(INDEX(CARTAO_COMPRAS!$J:$J,INT((ROW()-2)/20)+2),MOD(ROW()-2,20)))</f>
        <v/>
      </c>
      <c r="I439" s="4" t="str">
        <f aca="false">IF($H439="","",$H439-WEEKDAY($H439,2)+1)</f>
        <v/>
      </c>
      <c r="J439" s="4" t="str">
        <f aca="false">IF($I439="","",$I439+6)</f>
        <v/>
      </c>
      <c r="K439" s="6" t="str">
        <f aca="false">IF($H439="","",DATE(YEAR($H439),MONTH($H439),1))</f>
        <v/>
      </c>
      <c r="L439" s="0" t="str">
        <f aca="false">IF($A439="","",INDEX(CARTAO_COMPRAS!$K:$K,INT((ROW()-2)/20)+2))</f>
        <v/>
      </c>
      <c r="M439" s="0" t="str">
        <f aca="false">IF($A439="","","Compra no cartão")</f>
        <v/>
      </c>
    </row>
    <row r="440" customFormat="false" ht="13.5" hidden="false" customHeight="false" outlineLevel="0" collapsed="false">
      <c r="A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" s="0" t="str">
        <f aca="false">IF($A440="","",INDEX(CARTAO_COMPRAS!$C:$C,INT((ROW()-2)/20)+2))</f>
        <v/>
      </c>
      <c r="C440" s="0" t="str">
        <f aca="false">IF($A440="","",INDEX(CARTAO_COMPRAS!$D:$D,INT((ROW()-2)/20)+2))</f>
        <v/>
      </c>
      <c r="D440" s="0" t="str">
        <f aca="false">IF($A440="","",INDEX(CARTAO_COMPRAS!$E:$E,INT((ROW()-2)/20)+2))</f>
        <v/>
      </c>
      <c r="E440" s="0" t="str">
        <f aca="false">IF($A440="","",INDEX(CARTAO_COMPRAS!$H:$H,INT((ROW()-2)/20)+2)+MOD(ROW()-2,20))</f>
        <v/>
      </c>
      <c r="F440" s="0" t="str">
        <f aca="false">IF($A440="","",INDEX(CARTAO_COMPRAS!$G:$G,INT((ROW()-2)/20)+2))</f>
        <v/>
      </c>
      <c r="G440" s="5" t="str">
        <f aca="false">IF($A440="","",INDEX(CARTAO_COMPRAS!$I:$I,INT((ROW()-2)/20)+2))</f>
        <v/>
      </c>
      <c r="H440" s="4" t="str">
        <f aca="false">IF($A440="","",EDATE(INDEX(CARTAO_COMPRAS!$J:$J,INT((ROW()-2)/20)+2),MOD(ROW()-2,20)))</f>
        <v/>
      </c>
      <c r="I440" s="4" t="str">
        <f aca="false">IF($H440="","",$H440-WEEKDAY($H440,2)+1)</f>
        <v/>
      </c>
      <c r="J440" s="4" t="str">
        <f aca="false">IF($I440="","",$I440+6)</f>
        <v/>
      </c>
      <c r="K440" s="6" t="str">
        <f aca="false">IF($H440="","",DATE(YEAR($H440),MONTH($H440),1))</f>
        <v/>
      </c>
      <c r="L440" s="0" t="str">
        <f aca="false">IF($A440="","",INDEX(CARTAO_COMPRAS!$K:$K,INT((ROW()-2)/20)+2))</f>
        <v/>
      </c>
      <c r="M440" s="0" t="str">
        <f aca="false">IF($A440="","","Compra no cartão")</f>
        <v/>
      </c>
    </row>
    <row r="441" customFormat="false" ht="13.5" hidden="false" customHeight="false" outlineLevel="0" collapsed="false">
      <c r="A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" s="0" t="str">
        <f aca="false">IF($A441="","",INDEX(CARTAO_COMPRAS!$C:$C,INT((ROW()-2)/20)+2))</f>
        <v/>
      </c>
      <c r="C441" s="0" t="str">
        <f aca="false">IF($A441="","",INDEX(CARTAO_COMPRAS!$D:$D,INT((ROW()-2)/20)+2))</f>
        <v/>
      </c>
      <c r="D441" s="0" t="str">
        <f aca="false">IF($A441="","",INDEX(CARTAO_COMPRAS!$E:$E,INT((ROW()-2)/20)+2))</f>
        <v/>
      </c>
      <c r="E441" s="0" t="str">
        <f aca="false">IF($A441="","",INDEX(CARTAO_COMPRAS!$H:$H,INT((ROW()-2)/20)+2)+MOD(ROW()-2,20))</f>
        <v/>
      </c>
      <c r="F441" s="0" t="str">
        <f aca="false">IF($A441="","",INDEX(CARTAO_COMPRAS!$G:$G,INT((ROW()-2)/20)+2))</f>
        <v/>
      </c>
      <c r="G441" s="5" t="str">
        <f aca="false">IF($A441="","",INDEX(CARTAO_COMPRAS!$I:$I,INT((ROW()-2)/20)+2))</f>
        <v/>
      </c>
      <c r="H441" s="4" t="str">
        <f aca="false">IF($A441="","",EDATE(INDEX(CARTAO_COMPRAS!$J:$J,INT((ROW()-2)/20)+2),MOD(ROW()-2,20)))</f>
        <v/>
      </c>
      <c r="I441" s="4" t="str">
        <f aca="false">IF($H441="","",$H441-WEEKDAY($H441,2)+1)</f>
        <v/>
      </c>
      <c r="J441" s="4" t="str">
        <f aca="false">IF($I441="","",$I441+6)</f>
        <v/>
      </c>
      <c r="K441" s="6" t="str">
        <f aca="false">IF($H441="","",DATE(YEAR($H441),MONTH($H441),1))</f>
        <v/>
      </c>
      <c r="L441" s="0" t="str">
        <f aca="false">IF($A441="","",INDEX(CARTAO_COMPRAS!$K:$K,INT((ROW()-2)/20)+2))</f>
        <v/>
      </c>
      <c r="M441" s="0" t="str">
        <f aca="false">IF($A441="","","Compra no cartão")</f>
        <v/>
      </c>
    </row>
    <row r="442" customFormat="false" ht="13.5" hidden="false" customHeight="false" outlineLevel="0" collapsed="false">
      <c r="A4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42" s="0" t="str">
        <f aca="false">IF($A442="","",INDEX(CARTAO_COMPRAS!$C:$C,INT((ROW()-2)/20)+2))</f>
        <v>Bradesco</v>
      </c>
      <c r="C442" s="0" t="str">
        <f aca="false">IF($A442="","",INDEX(CARTAO_COMPRAS!$D:$D,INT((ROW()-2)/20)+2))</f>
        <v>Mercado Livre</v>
      </c>
      <c r="D442" s="0" t="str">
        <f aca="false">IF($A442="","",INDEX(CARTAO_COMPRAS!$E:$E,INT((ROW()-2)/20)+2))</f>
        <v>Alimentação / Insumos</v>
      </c>
      <c r="E442" s="0" t="n">
        <f aca="false">IF($A442="","",INDEX(CARTAO_COMPRAS!$H:$H,INT((ROW()-2)/20)+2)+MOD(ROW()-2,20))</f>
        <v>2</v>
      </c>
      <c r="F442" s="0" t="n">
        <f aca="false">IF($A442="","",INDEX(CARTAO_COMPRAS!$G:$G,INT((ROW()-2)/20)+2))</f>
        <v>10</v>
      </c>
      <c r="G442" s="5" t="n">
        <f aca="false">IF($A442="","",INDEX(CARTAO_COMPRAS!$I:$I,INT((ROW()-2)/20)+2))</f>
        <v>56.72</v>
      </c>
      <c r="H442" s="4" t="n">
        <f aca="false">IF($A442="","",EDATE(INDEX(CARTAO_COMPRAS!$J:$J,INT((ROW()-2)/20)+2),MOD(ROW()-2,20)))</f>
        <v>46157</v>
      </c>
      <c r="I442" s="4" t="n">
        <f aca="false">IF($H442="","",$H442-WEEKDAY($H442,2)+1)</f>
        <v>46153</v>
      </c>
      <c r="J442" s="4" t="n">
        <f aca="false">IF($I442="","",$I442+6)</f>
        <v>46159</v>
      </c>
      <c r="K442" s="6" t="n">
        <f aca="false">IF($H442="","",DATE(YEAR($H442),MONTH($H442),1))</f>
        <v>46143</v>
      </c>
      <c r="L442" s="0" t="str">
        <f aca="false">IF($A442="","",INDEX(CARTAO_COMPRAS!$K:$K,INT((ROW()-2)/20)+2))</f>
        <v>Pago</v>
      </c>
      <c r="M442" s="0" t="str">
        <f aca="false">IF($A442="","","Compra no cartão")</f>
        <v>Compra no cartão</v>
      </c>
    </row>
    <row r="443" customFormat="false" ht="13.5" hidden="false" customHeight="false" outlineLevel="0" collapsed="false">
      <c r="A4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43" s="0" t="str">
        <f aca="false">IF($A443="","",INDEX(CARTAO_COMPRAS!$C:$C,INT((ROW()-2)/20)+2))</f>
        <v>Bradesco</v>
      </c>
      <c r="C443" s="0" t="str">
        <f aca="false">IF($A443="","",INDEX(CARTAO_COMPRAS!$D:$D,INT((ROW()-2)/20)+2))</f>
        <v>Mercado Livre</v>
      </c>
      <c r="D443" s="0" t="str">
        <f aca="false">IF($A443="","",INDEX(CARTAO_COMPRAS!$E:$E,INT((ROW()-2)/20)+2))</f>
        <v>Alimentação / Insumos</v>
      </c>
      <c r="E443" s="0" t="n">
        <f aca="false">IF($A443="","",INDEX(CARTAO_COMPRAS!$H:$H,INT((ROW()-2)/20)+2)+MOD(ROW()-2,20))</f>
        <v>3</v>
      </c>
      <c r="F443" s="0" t="n">
        <f aca="false">IF($A443="","",INDEX(CARTAO_COMPRAS!$G:$G,INT((ROW()-2)/20)+2))</f>
        <v>10</v>
      </c>
      <c r="G443" s="5" t="n">
        <f aca="false">IF($A443="","",INDEX(CARTAO_COMPRAS!$I:$I,INT((ROW()-2)/20)+2))</f>
        <v>56.72</v>
      </c>
      <c r="H443" s="4" t="n">
        <f aca="false">IF($A443="","",EDATE(INDEX(CARTAO_COMPRAS!$J:$J,INT((ROW()-2)/20)+2),MOD(ROW()-2,20)))</f>
        <v>46188</v>
      </c>
      <c r="I443" s="4" t="n">
        <f aca="false">IF($H443="","",$H443-WEEKDAY($H443,2)+1)</f>
        <v>46188</v>
      </c>
      <c r="J443" s="4" t="n">
        <f aca="false">IF($I443="","",$I443+6)</f>
        <v>46194</v>
      </c>
      <c r="K443" s="6" t="n">
        <f aca="false">IF($H443="","",DATE(YEAR($H443),MONTH($H443),1))</f>
        <v>46174</v>
      </c>
      <c r="L443" s="0" t="str">
        <f aca="false">IF($A443="","",INDEX(CARTAO_COMPRAS!$K:$K,INT((ROW()-2)/20)+2))</f>
        <v>Pago</v>
      </c>
      <c r="M443" s="0" t="str">
        <f aca="false">IF($A443="","","Compra no cartão")</f>
        <v>Compra no cartão</v>
      </c>
    </row>
    <row r="444" customFormat="false" ht="13.5" hidden="false" customHeight="false" outlineLevel="0" collapsed="false">
      <c r="A4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44" s="0" t="str">
        <f aca="false">IF($A444="","",INDEX(CARTAO_COMPRAS!$C:$C,INT((ROW()-2)/20)+2))</f>
        <v>Bradesco</v>
      </c>
      <c r="C444" s="0" t="str">
        <f aca="false">IF($A444="","",INDEX(CARTAO_COMPRAS!$D:$D,INT((ROW()-2)/20)+2))</f>
        <v>Mercado Livre</v>
      </c>
      <c r="D444" s="0" t="str">
        <f aca="false">IF($A444="","",INDEX(CARTAO_COMPRAS!$E:$E,INT((ROW()-2)/20)+2))</f>
        <v>Alimentação / Insumos</v>
      </c>
      <c r="E444" s="0" t="n">
        <f aca="false">IF($A444="","",INDEX(CARTAO_COMPRAS!$H:$H,INT((ROW()-2)/20)+2)+MOD(ROW()-2,20))</f>
        <v>4</v>
      </c>
      <c r="F444" s="0" t="n">
        <f aca="false">IF($A444="","",INDEX(CARTAO_COMPRAS!$G:$G,INT((ROW()-2)/20)+2))</f>
        <v>10</v>
      </c>
      <c r="G444" s="5" t="n">
        <f aca="false">IF($A444="","",INDEX(CARTAO_COMPRAS!$I:$I,INT((ROW()-2)/20)+2))</f>
        <v>56.72</v>
      </c>
      <c r="H444" s="4" t="n">
        <f aca="false">IF($A444="","",EDATE(INDEX(CARTAO_COMPRAS!$J:$J,INT((ROW()-2)/20)+2),MOD(ROW()-2,20)))</f>
        <v>46218</v>
      </c>
      <c r="I444" s="4" t="n">
        <f aca="false">IF($H444="","",$H444-WEEKDAY($H444,2)+1)</f>
        <v>46216</v>
      </c>
      <c r="J444" s="4" t="n">
        <f aca="false">IF($I444="","",$I444+6)</f>
        <v>46222</v>
      </c>
      <c r="K444" s="6" t="n">
        <f aca="false">IF($H444="","",DATE(YEAR($H444),MONTH($H444),1))</f>
        <v>46204</v>
      </c>
      <c r="L444" s="0" t="str">
        <f aca="false">IF($A444="","",INDEX(CARTAO_COMPRAS!$K:$K,INT((ROW()-2)/20)+2))</f>
        <v>Pago</v>
      </c>
      <c r="M444" s="0" t="str">
        <f aca="false">IF($A444="","","Compra no cartão")</f>
        <v>Compra no cartão</v>
      </c>
    </row>
    <row r="445" customFormat="false" ht="13.5" hidden="false" customHeight="false" outlineLevel="0" collapsed="false">
      <c r="A44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45" s="0" t="str">
        <f aca="false">IF($A445="","",INDEX(CARTAO_COMPRAS!$C:$C,INT((ROW()-2)/20)+2))</f>
        <v>Bradesco</v>
      </c>
      <c r="C445" s="0" t="str">
        <f aca="false">IF($A445="","",INDEX(CARTAO_COMPRAS!$D:$D,INT((ROW()-2)/20)+2))</f>
        <v>Mercado Livre</v>
      </c>
      <c r="D445" s="0" t="str">
        <f aca="false">IF($A445="","",INDEX(CARTAO_COMPRAS!$E:$E,INT((ROW()-2)/20)+2))</f>
        <v>Alimentação / Insumos</v>
      </c>
      <c r="E445" s="0" t="n">
        <f aca="false">IF($A445="","",INDEX(CARTAO_COMPRAS!$H:$H,INT((ROW()-2)/20)+2)+MOD(ROW()-2,20))</f>
        <v>5</v>
      </c>
      <c r="F445" s="0" t="n">
        <f aca="false">IF($A445="","",INDEX(CARTAO_COMPRAS!$G:$G,INT((ROW()-2)/20)+2))</f>
        <v>10</v>
      </c>
      <c r="G445" s="5" t="n">
        <f aca="false">IF($A445="","",INDEX(CARTAO_COMPRAS!$I:$I,INT((ROW()-2)/20)+2))</f>
        <v>56.72</v>
      </c>
      <c r="H445" s="4" t="n">
        <f aca="false">IF($A445="","",EDATE(INDEX(CARTAO_COMPRAS!$J:$J,INT((ROW()-2)/20)+2),MOD(ROW()-2,20)))</f>
        <v>46249</v>
      </c>
      <c r="I445" s="4" t="n">
        <f aca="false">IF($H445="","",$H445-WEEKDAY($H445,2)+1)</f>
        <v>46244</v>
      </c>
      <c r="J445" s="4" t="n">
        <f aca="false">IF($I445="","",$I445+6)</f>
        <v>46250</v>
      </c>
      <c r="K445" s="6" t="n">
        <f aca="false">IF($H445="","",DATE(YEAR($H445),MONTH($H445),1))</f>
        <v>46235</v>
      </c>
      <c r="L445" s="0" t="str">
        <f aca="false">IF($A445="","",INDEX(CARTAO_COMPRAS!$K:$K,INT((ROW()-2)/20)+2))</f>
        <v>Pago</v>
      </c>
      <c r="M445" s="0" t="str">
        <f aca="false">IF($A445="","","Compra no cartão")</f>
        <v>Compra no cartão</v>
      </c>
    </row>
    <row r="446" customFormat="false" ht="13.5" hidden="false" customHeight="false" outlineLevel="0" collapsed="false">
      <c r="A44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46" s="0" t="str">
        <f aca="false">IF($A446="","",INDEX(CARTAO_COMPRAS!$C:$C,INT((ROW()-2)/20)+2))</f>
        <v>Bradesco</v>
      </c>
      <c r="C446" s="0" t="str">
        <f aca="false">IF($A446="","",INDEX(CARTAO_COMPRAS!$D:$D,INT((ROW()-2)/20)+2))</f>
        <v>Mercado Livre</v>
      </c>
      <c r="D446" s="0" t="str">
        <f aca="false">IF($A446="","",INDEX(CARTAO_COMPRAS!$E:$E,INT((ROW()-2)/20)+2))</f>
        <v>Alimentação / Insumos</v>
      </c>
      <c r="E446" s="0" t="n">
        <f aca="false">IF($A446="","",INDEX(CARTAO_COMPRAS!$H:$H,INT((ROW()-2)/20)+2)+MOD(ROW()-2,20))</f>
        <v>6</v>
      </c>
      <c r="F446" s="0" t="n">
        <f aca="false">IF($A446="","",INDEX(CARTAO_COMPRAS!$G:$G,INT((ROW()-2)/20)+2))</f>
        <v>10</v>
      </c>
      <c r="G446" s="5" t="n">
        <f aca="false">IF($A446="","",INDEX(CARTAO_COMPRAS!$I:$I,INT((ROW()-2)/20)+2))</f>
        <v>56.72</v>
      </c>
      <c r="H446" s="4" t="n">
        <f aca="false">IF($A446="","",EDATE(INDEX(CARTAO_COMPRAS!$J:$J,INT((ROW()-2)/20)+2),MOD(ROW()-2,20)))</f>
        <v>46280</v>
      </c>
      <c r="I446" s="4" t="n">
        <f aca="false">IF($H446="","",$H446-WEEKDAY($H446,2)+1)</f>
        <v>46279</v>
      </c>
      <c r="J446" s="4" t="n">
        <f aca="false">IF($I446="","",$I446+6)</f>
        <v>46285</v>
      </c>
      <c r="K446" s="6" t="n">
        <f aca="false">IF($H446="","",DATE(YEAR($H446),MONTH($H446),1))</f>
        <v>46266</v>
      </c>
      <c r="L446" s="0" t="str">
        <f aca="false">IF($A446="","",INDEX(CARTAO_COMPRAS!$K:$K,INT((ROW()-2)/20)+2))</f>
        <v>Pago</v>
      </c>
      <c r="M446" s="0" t="str">
        <f aca="false">IF($A446="","","Compra no cartão")</f>
        <v>Compra no cartão</v>
      </c>
    </row>
    <row r="447" customFormat="false" ht="13.5" hidden="false" customHeight="false" outlineLevel="0" collapsed="false">
      <c r="A447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47" s="0" t="str">
        <f aca="false">IF($A447="","",INDEX(CARTAO_COMPRAS!$C:$C,INT((ROW()-2)/20)+2))</f>
        <v>Bradesco</v>
      </c>
      <c r="C447" s="0" t="str">
        <f aca="false">IF($A447="","",INDEX(CARTAO_COMPRAS!$D:$D,INT((ROW()-2)/20)+2))</f>
        <v>Mercado Livre</v>
      </c>
      <c r="D447" s="0" t="str">
        <f aca="false">IF($A447="","",INDEX(CARTAO_COMPRAS!$E:$E,INT((ROW()-2)/20)+2))</f>
        <v>Alimentação / Insumos</v>
      </c>
      <c r="E447" s="0" t="n">
        <f aca="false">IF($A447="","",INDEX(CARTAO_COMPRAS!$H:$H,INT((ROW()-2)/20)+2)+MOD(ROW()-2,20))</f>
        <v>7</v>
      </c>
      <c r="F447" s="0" t="n">
        <f aca="false">IF($A447="","",INDEX(CARTAO_COMPRAS!$G:$G,INT((ROW()-2)/20)+2))</f>
        <v>10</v>
      </c>
      <c r="G447" s="5" t="n">
        <f aca="false">IF($A447="","",INDEX(CARTAO_COMPRAS!$I:$I,INT((ROW()-2)/20)+2))</f>
        <v>56.72</v>
      </c>
      <c r="H447" s="4" t="n">
        <f aca="false">IF($A447="","",EDATE(INDEX(CARTAO_COMPRAS!$J:$J,INT((ROW()-2)/20)+2),MOD(ROW()-2,20)))</f>
        <v>46310</v>
      </c>
      <c r="I447" s="4" t="n">
        <f aca="false">IF($H447="","",$H447-WEEKDAY($H447,2)+1)</f>
        <v>46307</v>
      </c>
      <c r="J447" s="4" t="n">
        <f aca="false">IF($I447="","",$I447+6)</f>
        <v>46313</v>
      </c>
      <c r="K447" s="6" t="n">
        <f aca="false">IF($H447="","",DATE(YEAR($H447),MONTH($H447),1))</f>
        <v>46296</v>
      </c>
      <c r="L447" s="0" t="str">
        <f aca="false">IF($A447="","",INDEX(CARTAO_COMPRAS!$K:$K,INT((ROW()-2)/20)+2))</f>
        <v>Pago</v>
      </c>
      <c r="M447" s="0" t="str">
        <f aca="false">IF($A447="","","Compra no cartão")</f>
        <v>Compra no cartão</v>
      </c>
    </row>
    <row r="448" customFormat="false" ht="13.5" hidden="false" customHeight="false" outlineLevel="0" collapsed="false">
      <c r="A448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48" s="0" t="str">
        <f aca="false">IF($A448="","",INDEX(CARTAO_COMPRAS!$C:$C,INT((ROW()-2)/20)+2))</f>
        <v>Bradesco</v>
      </c>
      <c r="C448" s="0" t="str">
        <f aca="false">IF($A448="","",INDEX(CARTAO_COMPRAS!$D:$D,INT((ROW()-2)/20)+2))</f>
        <v>Mercado Livre</v>
      </c>
      <c r="D448" s="0" t="str">
        <f aca="false">IF($A448="","",INDEX(CARTAO_COMPRAS!$E:$E,INT((ROW()-2)/20)+2))</f>
        <v>Alimentação / Insumos</v>
      </c>
      <c r="E448" s="0" t="n">
        <f aca="false">IF($A448="","",INDEX(CARTAO_COMPRAS!$H:$H,INT((ROW()-2)/20)+2)+MOD(ROW()-2,20))</f>
        <v>8</v>
      </c>
      <c r="F448" s="0" t="n">
        <f aca="false">IF($A448="","",INDEX(CARTAO_COMPRAS!$G:$G,INT((ROW()-2)/20)+2))</f>
        <v>10</v>
      </c>
      <c r="G448" s="5" t="n">
        <f aca="false">IF($A448="","",INDEX(CARTAO_COMPRAS!$I:$I,INT((ROW()-2)/20)+2))</f>
        <v>56.72</v>
      </c>
      <c r="H448" s="4" t="n">
        <f aca="false">IF($A448="","",EDATE(INDEX(CARTAO_COMPRAS!$J:$J,INT((ROW()-2)/20)+2),MOD(ROW()-2,20)))</f>
        <v>46341</v>
      </c>
      <c r="I448" s="4" t="n">
        <f aca="false">IF($H448="","",$H448-WEEKDAY($H448,2)+1)</f>
        <v>46335</v>
      </c>
      <c r="J448" s="4" t="n">
        <f aca="false">IF($I448="","",$I448+6)</f>
        <v>46341</v>
      </c>
      <c r="K448" s="6" t="n">
        <f aca="false">IF($H448="","",DATE(YEAR($H448),MONTH($H448),1))</f>
        <v>46327</v>
      </c>
      <c r="L448" s="0" t="str">
        <f aca="false">IF($A448="","",INDEX(CARTAO_COMPRAS!$K:$K,INT((ROW()-2)/20)+2))</f>
        <v>Pago</v>
      </c>
      <c r="M448" s="0" t="str">
        <f aca="false">IF($A448="","","Compra no cartão")</f>
        <v>Compra no cartão</v>
      </c>
    </row>
    <row r="449" customFormat="false" ht="13.5" hidden="false" customHeight="false" outlineLevel="0" collapsed="false">
      <c r="A449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49" s="0" t="str">
        <f aca="false">IF($A449="","",INDEX(CARTAO_COMPRAS!$C:$C,INT((ROW()-2)/20)+2))</f>
        <v>Bradesco</v>
      </c>
      <c r="C449" s="0" t="str">
        <f aca="false">IF($A449="","",INDEX(CARTAO_COMPRAS!$D:$D,INT((ROW()-2)/20)+2))</f>
        <v>Mercado Livre</v>
      </c>
      <c r="D449" s="0" t="str">
        <f aca="false">IF($A449="","",INDEX(CARTAO_COMPRAS!$E:$E,INT((ROW()-2)/20)+2))</f>
        <v>Alimentação / Insumos</v>
      </c>
      <c r="E449" s="0" t="n">
        <f aca="false">IF($A449="","",INDEX(CARTAO_COMPRAS!$H:$H,INT((ROW()-2)/20)+2)+MOD(ROW()-2,20))</f>
        <v>9</v>
      </c>
      <c r="F449" s="0" t="n">
        <f aca="false">IF($A449="","",INDEX(CARTAO_COMPRAS!$G:$G,INT((ROW()-2)/20)+2))</f>
        <v>10</v>
      </c>
      <c r="G449" s="5" t="n">
        <f aca="false">IF($A449="","",INDEX(CARTAO_COMPRAS!$I:$I,INT((ROW()-2)/20)+2))</f>
        <v>56.72</v>
      </c>
      <c r="H449" s="4" t="n">
        <f aca="false">IF($A449="","",EDATE(INDEX(CARTAO_COMPRAS!$J:$J,INT((ROW()-2)/20)+2),MOD(ROW()-2,20)))</f>
        <v>46371</v>
      </c>
      <c r="I449" s="4" t="n">
        <f aca="false">IF($H449="","",$H449-WEEKDAY($H449,2)+1)</f>
        <v>46370</v>
      </c>
      <c r="J449" s="4" t="n">
        <f aca="false">IF($I449="","",$I449+6)</f>
        <v>46376</v>
      </c>
      <c r="K449" s="6" t="n">
        <f aca="false">IF($H449="","",DATE(YEAR($H449),MONTH($H449),1))</f>
        <v>46357</v>
      </c>
      <c r="L449" s="0" t="str">
        <f aca="false">IF($A449="","",INDEX(CARTAO_COMPRAS!$K:$K,INT((ROW()-2)/20)+2))</f>
        <v>Pago</v>
      </c>
      <c r="M449" s="0" t="str">
        <f aca="false">IF($A449="","","Compra no cartão")</f>
        <v>Compra no cartão</v>
      </c>
    </row>
    <row r="450" customFormat="false" ht="13.5" hidden="false" customHeight="false" outlineLevel="0" collapsed="false">
      <c r="A450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23</v>
      </c>
      <c r="B450" s="0" t="str">
        <f aca="false">IF($A450="","",INDEX(CARTAO_COMPRAS!$C:$C,INT((ROW()-2)/20)+2))</f>
        <v>Bradesco</v>
      </c>
      <c r="C450" s="0" t="str">
        <f aca="false">IF($A450="","",INDEX(CARTAO_COMPRAS!$D:$D,INT((ROW()-2)/20)+2))</f>
        <v>Mercado Livre</v>
      </c>
      <c r="D450" s="0" t="str">
        <f aca="false">IF($A450="","",INDEX(CARTAO_COMPRAS!$E:$E,INT((ROW()-2)/20)+2))</f>
        <v>Alimentação / Insumos</v>
      </c>
      <c r="E450" s="0" t="n">
        <f aca="false">IF($A450="","",INDEX(CARTAO_COMPRAS!$H:$H,INT((ROW()-2)/20)+2)+MOD(ROW()-2,20))</f>
        <v>10</v>
      </c>
      <c r="F450" s="0" t="n">
        <f aca="false">IF($A450="","",INDEX(CARTAO_COMPRAS!$G:$G,INT((ROW()-2)/20)+2))</f>
        <v>10</v>
      </c>
      <c r="G450" s="5" t="n">
        <f aca="false">IF($A450="","",INDEX(CARTAO_COMPRAS!$I:$I,INT((ROW()-2)/20)+2))</f>
        <v>56.72</v>
      </c>
      <c r="H450" s="4" t="n">
        <f aca="false">IF($A450="","",EDATE(INDEX(CARTAO_COMPRAS!$J:$J,INT((ROW()-2)/20)+2),MOD(ROW()-2,20)))</f>
        <v>46402</v>
      </c>
      <c r="I450" s="4" t="n">
        <f aca="false">IF($H450="","",$H450-WEEKDAY($H450,2)+1)</f>
        <v>46398</v>
      </c>
      <c r="J450" s="4" t="n">
        <f aca="false">IF($I450="","",$I450+6)</f>
        <v>46404</v>
      </c>
      <c r="K450" s="6" t="n">
        <f aca="false">IF($H450="","",DATE(YEAR($H450),MONTH($H450),1))</f>
        <v>46388</v>
      </c>
      <c r="L450" s="0" t="str">
        <f aca="false">IF($A450="","",INDEX(CARTAO_COMPRAS!$K:$K,INT((ROW()-2)/20)+2))</f>
        <v>Pago</v>
      </c>
      <c r="M450" s="0" t="str">
        <f aca="false">IF($A450="","","Compra no cartão")</f>
        <v>Compra no cartão</v>
      </c>
    </row>
    <row r="451" customFormat="false" ht="13.5" hidden="false" customHeight="false" outlineLevel="0" collapsed="false">
      <c r="A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" s="0" t="str">
        <f aca="false">IF($A451="","",INDEX(CARTAO_COMPRAS!$C:$C,INT((ROW()-2)/20)+2))</f>
        <v/>
      </c>
      <c r="C451" s="0" t="str">
        <f aca="false">IF($A451="","",INDEX(CARTAO_COMPRAS!$D:$D,INT((ROW()-2)/20)+2))</f>
        <v/>
      </c>
      <c r="D451" s="0" t="str">
        <f aca="false">IF($A451="","",INDEX(CARTAO_COMPRAS!$E:$E,INT((ROW()-2)/20)+2))</f>
        <v/>
      </c>
      <c r="E451" s="0" t="str">
        <f aca="false">IF($A451="","",INDEX(CARTAO_COMPRAS!$H:$H,INT((ROW()-2)/20)+2)+MOD(ROW()-2,20))</f>
        <v/>
      </c>
      <c r="F451" s="0" t="str">
        <f aca="false">IF($A451="","",INDEX(CARTAO_COMPRAS!$G:$G,INT((ROW()-2)/20)+2))</f>
        <v/>
      </c>
      <c r="G451" s="5" t="str">
        <f aca="false">IF($A451="","",INDEX(CARTAO_COMPRAS!$I:$I,INT((ROW()-2)/20)+2))</f>
        <v/>
      </c>
      <c r="H451" s="4" t="str">
        <f aca="false">IF($A451="","",EDATE(INDEX(CARTAO_COMPRAS!$J:$J,INT((ROW()-2)/20)+2),MOD(ROW()-2,20)))</f>
        <v/>
      </c>
      <c r="I451" s="4" t="str">
        <f aca="false">IF($H451="","",$H451-WEEKDAY($H451,2)+1)</f>
        <v/>
      </c>
      <c r="J451" s="4" t="str">
        <f aca="false">IF($I451="","",$I451+6)</f>
        <v/>
      </c>
      <c r="K451" s="6" t="str">
        <f aca="false">IF($H451="","",DATE(YEAR($H451),MONTH($H451),1))</f>
        <v/>
      </c>
      <c r="L451" s="0" t="str">
        <f aca="false">IF($A451="","",INDEX(CARTAO_COMPRAS!$K:$K,INT((ROW()-2)/20)+2))</f>
        <v/>
      </c>
      <c r="M451" s="0" t="str">
        <f aca="false">IF($A451="","","Compra no cartão")</f>
        <v/>
      </c>
    </row>
    <row r="452" customFormat="false" ht="13.5" hidden="false" customHeight="false" outlineLevel="0" collapsed="false">
      <c r="A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" s="0" t="str">
        <f aca="false">IF($A452="","",INDEX(CARTAO_COMPRAS!$C:$C,INT((ROW()-2)/20)+2))</f>
        <v/>
      </c>
      <c r="C452" s="0" t="str">
        <f aca="false">IF($A452="","",INDEX(CARTAO_COMPRAS!$D:$D,INT((ROW()-2)/20)+2))</f>
        <v/>
      </c>
      <c r="D452" s="0" t="str">
        <f aca="false">IF($A452="","",INDEX(CARTAO_COMPRAS!$E:$E,INT((ROW()-2)/20)+2))</f>
        <v/>
      </c>
      <c r="E452" s="0" t="str">
        <f aca="false">IF($A452="","",INDEX(CARTAO_COMPRAS!$H:$H,INT((ROW()-2)/20)+2)+MOD(ROW()-2,20))</f>
        <v/>
      </c>
      <c r="F452" s="0" t="str">
        <f aca="false">IF($A452="","",INDEX(CARTAO_COMPRAS!$G:$G,INT((ROW()-2)/20)+2))</f>
        <v/>
      </c>
      <c r="G452" s="5" t="str">
        <f aca="false">IF($A452="","",INDEX(CARTAO_COMPRAS!$I:$I,INT((ROW()-2)/20)+2))</f>
        <v/>
      </c>
      <c r="H452" s="4" t="str">
        <f aca="false">IF($A452="","",EDATE(INDEX(CARTAO_COMPRAS!$J:$J,INT((ROW()-2)/20)+2),MOD(ROW()-2,20)))</f>
        <v/>
      </c>
      <c r="I452" s="4" t="str">
        <f aca="false">IF($H452="","",$H452-WEEKDAY($H452,2)+1)</f>
        <v/>
      </c>
      <c r="J452" s="4" t="str">
        <f aca="false">IF($I452="","",$I452+6)</f>
        <v/>
      </c>
      <c r="K452" s="6" t="str">
        <f aca="false">IF($H452="","",DATE(YEAR($H452),MONTH($H452),1))</f>
        <v/>
      </c>
      <c r="L452" s="0" t="str">
        <f aca="false">IF($A452="","",INDEX(CARTAO_COMPRAS!$K:$K,INT((ROW()-2)/20)+2))</f>
        <v/>
      </c>
      <c r="M452" s="0" t="str">
        <f aca="false">IF($A452="","","Compra no cartão")</f>
        <v/>
      </c>
    </row>
    <row r="453" customFormat="false" ht="13.5" hidden="false" customHeight="false" outlineLevel="0" collapsed="false">
      <c r="A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" s="0" t="str">
        <f aca="false">IF($A453="","",INDEX(CARTAO_COMPRAS!$C:$C,INT((ROW()-2)/20)+2))</f>
        <v/>
      </c>
      <c r="C453" s="0" t="str">
        <f aca="false">IF($A453="","",INDEX(CARTAO_COMPRAS!$D:$D,INT((ROW()-2)/20)+2))</f>
        <v/>
      </c>
      <c r="D453" s="0" t="str">
        <f aca="false">IF($A453="","",INDEX(CARTAO_COMPRAS!$E:$E,INT((ROW()-2)/20)+2))</f>
        <v/>
      </c>
      <c r="E453" s="0" t="str">
        <f aca="false">IF($A453="","",INDEX(CARTAO_COMPRAS!$H:$H,INT((ROW()-2)/20)+2)+MOD(ROW()-2,20))</f>
        <v/>
      </c>
      <c r="F453" s="0" t="str">
        <f aca="false">IF($A453="","",INDEX(CARTAO_COMPRAS!$G:$G,INT((ROW()-2)/20)+2))</f>
        <v/>
      </c>
      <c r="G453" s="5" t="str">
        <f aca="false">IF($A453="","",INDEX(CARTAO_COMPRAS!$I:$I,INT((ROW()-2)/20)+2))</f>
        <v/>
      </c>
      <c r="H453" s="4" t="str">
        <f aca="false">IF($A453="","",EDATE(INDEX(CARTAO_COMPRAS!$J:$J,INT((ROW()-2)/20)+2),MOD(ROW()-2,20)))</f>
        <v/>
      </c>
      <c r="I453" s="4" t="str">
        <f aca="false">IF($H453="","",$H453-WEEKDAY($H453,2)+1)</f>
        <v/>
      </c>
      <c r="J453" s="4" t="str">
        <f aca="false">IF($I453="","",$I453+6)</f>
        <v/>
      </c>
      <c r="K453" s="6" t="str">
        <f aca="false">IF($H453="","",DATE(YEAR($H453),MONTH($H453),1))</f>
        <v/>
      </c>
      <c r="L453" s="0" t="str">
        <f aca="false">IF($A453="","",INDEX(CARTAO_COMPRAS!$K:$K,INT((ROW()-2)/20)+2))</f>
        <v/>
      </c>
      <c r="M453" s="0" t="str">
        <f aca="false">IF($A453="","","Compra no cartão")</f>
        <v/>
      </c>
    </row>
    <row r="454" customFormat="false" ht="13.5" hidden="false" customHeight="false" outlineLevel="0" collapsed="false">
      <c r="A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" s="0" t="str">
        <f aca="false">IF($A454="","",INDEX(CARTAO_COMPRAS!$C:$C,INT((ROW()-2)/20)+2))</f>
        <v/>
      </c>
      <c r="C454" s="0" t="str">
        <f aca="false">IF($A454="","",INDEX(CARTAO_COMPRAS!$D:$D,INT((ROW()-2)/20)+2))</f>
        <v/>
      </c>
      <c r="D454" s="0" t="str">
        <f aca="false">IF($A454="","",INDEX(CARTAO_COMPRAS!$E:$E,INT((ROW()-2)/20)+2))</f>
        <v/>
      </c>
      <c r="E454" s="0" t="str">
        <f aca="false">IF($A454="","",INDEX(CARTAO_COMPRAS!$H:$H,INT((ROW()-2)/20)+2)+MOD(ROW()-2,20))</f>
        <v/>
      </c>
      <c r="F454" s="0" t="str">
        <f aca="false">IF($A454="","",INDEX(CARTAO_COMPRAS!$G:$G,INT((ROW()-2)/20)+2))</f>
        <v/>
      </c>
      <c r="G454" s="5" t="str">
        <f aca="false">IF($A454="","",INDEX(CARTAO_COMPRAS!$I:$I,INT((ROW()-2)/20)+2))</f>
        <v/>
      </c>
      <c r="H454" s="4" t="str">
        <f aca="false">IF($A454="","",EDATE(INDEX(CARTAO_COMPRAS!$J:$J,INT((ROW()-2)/20)+2),MOD(ROW()-2,20)))</f>
        <v/>
      </c>
      <c r="I454" s="4" t="str">
        <f aca="false">IF($H454="","",$H454-WEEKDAY($H454,2)+1)</f>
        <v/>
      </c>
      <c r="J454" s="4" t="str">
        <f aca="false">IF($I454="","",$I454+6)</f>
        <v/>
      </c>
      <c r="K454" s="6" t="str">
        <f aca="false">IF($H454="","",DATE(YEAR($H454),MONTH($H454),1))</f>
        <v/>
      </c>
      <c r="L454" s="0" t="str">
        <f aca="false">IF($A454="","",INDEX(CARTAO_COMPRAS!$K:$K,INT((ROW()-2)/20)+2))</f>
        <v/>
      </c>
      <c r="M454" s="0" t="str">
        <f aca="false">IF($A454="","","Compra no cartão")</f>
        <v/>
      </c>
    </row>
    <row r="455" customFormat="false" ht="13.5" hidden="false" customHeight="false" outlineLevel="0" collapsed="false">
      <c r="A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" s="0" t="str">
        <f aca="false">IF($A455="","",INDEX(CARTAO_COMPRAS!$C:$C,INT((ROW()-2)/20)+2))</f>
        <v/>
      </c>
      <c r="C455" s="0" t="str">
        <f aca="false">IF($A455="","",INDEX(CARTAO_COMPRAS!$D:$D,INT((ROW()-2)/20)+2))</f>
        <v/>
      </c>
      <c r="D455" s="0" t="str">
        <f aca="false">IF($A455="","",INDEX(CARTAO_COMPRAS!$E:$E,INT((ROW()-2)/20)+2))</f>
        <v/>
      </c>
      <c r="E455" s="0" t="str">
        <f aca="false">IF($A455="","",INDEX(CARTAO_COMPRAS!$H:$H,INT((ROW()-2)/20)+2)+MOD(ROW()-2,20))</f>
        <v/>
      </c>
      <c r="F455" s="0" t="str">
        <f aca="false">IF($A455="","",INDEX(CARTAO_COMPRAS!$G:$G,INT((ROW()-2)/20)+2))</f>
        <v/>
      </c>
      <c r="G455" s="5" t="str">
        <f aca="false">IF($A455="","",INDEX(CARTAO_COMPRAS!$I:$I,INT((ROW()-2)/20)+2))</f>
        <v/>
      </c>
      <c r="H455" s="4" t="str">
        <f aca="false">IF($A455="","",EDATE(INDEX(CARTAO_COMPRAS!$J:$J,INT((ROW()-2)/20)+2),MOD(ROW()-2,20)))</f>
        <v/>
      </c>
      <c r="I455" s="4" t="str">
        <f aca="false">IF($H455="","",$H455-WEEKDAY($H455,2)+1)</f>
        <v/>
      </c>
      <c r="J455" s="4" t="str">
        <f aca="false">IF($I455="","",$I455+6)</f>
        <v/>
      </c>
      <c r="K455" s="6" t="str">
        <f aca="false">IF($H455="","",DATE(YEAR($H455),MONTH($H455),1))</f>
        <v/>
      </c>
      <c r="L455" s="0" t="str">
        <f aca="false">IF($A455="","",INDEX(CARTAO_COMPRAS!$K:$K,INT((ROW()-2)/20)+2))</f>
        <v/>
      </c>
      <c r="M455" s="0" t="str">
        <f aca="false">IF($A455="","","Compra no cartão")</f>
        <v/>
      </c>
    </row>
    <row r="456" customFormat="false" ht="13.5" hidden="false" customHeight="false" outlineLevel="0" collapsed="false">
      <c r="A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" s="0" t="str">
        <f aca="false">IF($A456="","",INDEX(CARTAO_COMPRAS!$C:$C,INT((ROW()-2)/20)+2))</f>
        <v/>
      </c>
      <c r="C456" s="0" t="str">
        <f aca="false">IF($A456="","",INDEX(CARTAO_COMPRAS!$D:$D,INT((ROW()-2)/20)+2))</f>
        <v/>
      </c>
      <c r="D456" s="0" t="str">
        <f aca="false">IF($A456="","",INDEX(CARTAO_COMPRAS!$E:$E,INT((ROW()-2)/20)+2))</f>
        <v/>
      </c>
      <c r="E456" s="0" t="str">
        <f aca="false">IF($A456="","",INDEX(CARTAO_COMPRAS!$H:$H,INT((ROW()-2)/20)+2)+MOD(ROW()-2,20))</f>
        <v/>
      </c>
      <c r="F456" s="0" t="str">
        <f aca="false">IF($A456="","",INDEX(CARTAO_COMPRAS!$G:$G,INT((ROW()-2)/20)+2))</f>
        <v/>
      </c>
      <c r="G456" s="5" t="str">
        <f aca="false">IF($A456="","",INDEX(CARTAO_COMPRAS!$I:$I,INT((ROW()-2)/20)+2))</f>
        <v/>
      </c>
      <c r="H456" s="4" t="str">
        <f aca="false">IF($A456="","",EDATE(INDEX(CARTAO_COMPRAS!$J:$J,INT((ROW()-2)/20)+2),MOD(ROW()-2,20)))</f>
        <v/>
      </c>
      <c r="I456" s="4" t="str">
        <f aca="false">IF($H456="","",$H456-WEEKDAY($H456,2)+1)</f>
        <v/>
      </c>
      <c r="J456" s="4" t="str">
        <f aca="false">IF($I456="","",$I456+6)</f>
        <v/>
      </c>
      <c r="K456" s="6" t="str">
        <f aca="false">IF($H456="","",DATE(YEAR($H456),MONTH($H456),1))</f>
        <v/>
      </c>
      <c r="L456" s="0" t="str">
        <f aca="false">IF($A456="","",INDEX(CARTAO_COMPRAS!$K:$K,INT((ROW()-2)/20)+2))</f>
        <v/>
      </c>
      <c r="M456" s="0" t="str">
        <f aca="false">IF($A456="","","Compra no cartão")</f>
        <v/>
      </c>
    </row>
    <row r="457" customFormat="false" ht="13.5" hidden="false" customHeight="false" outlineLevel="0" collapsed="false">
      <c r="A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" s="0" t="str">
        <f aca="false">IF($A457="","",INDEX(CARTAO_COMPRAS!$C:$C,INT((ROW()-2)/20)+2))</f>
        <v/>
      </c>
      <c r="C457" s="0" t="str">
        <f aca="false">IF($A457="","",INDEX(CARTAO_COMPRAS!$D:$D,INT((ROW()-2)/20)+2))</f>
        <v/>
      </c>
      <c r="D457" s="0" t="str">
        <f aca="false">IF($A457="","",INDEX(CARTAO_COMPRAS!$E:$E,INT((ROW()-2)/20)+2))</f>
        <v/>
      </c>
      <c r="E457" s="0" t="str">
        <f aca="false">IF($A457="","",INDEX(CARTAO_COMPRAS!$H:$H,INT((ROW()-2)/20)+2)+MOD(ROW()-2,20))</f>
        <v/>
      </c>
      <c r="F457" s="0" t="str">
        <f aca="false">IF($A457="","",INDEX(CARTAO_COMPRAS!$G:$G,INT((ROW()-2)/20)+2))</f>
        <v/>
      </c>
      <c r="G457" s="5" t="str">
        <f aca="false">IF($A457="","",INDEX(CARTAO_COMPRAS!$I:$I,INT((ROW()-2)/20)+2))</f>
        <v/>
      </c>
      <c r="H457" s="4" t="str">
        <f aca="false">IF($A457="","",EDATE(INDEX(CARTAO_COMPRAS!$J:$J,INT((ROW()-2)/20)+2),MOD(ROW()-2,20)))</f>
        <v/>
      </c>
      <c r="I457" s="4" t="str">
        <f aca="false">IF($H457="","",$H457-WEEKDAY($H457,2)+1)</f>
        <v/>
      </c>
      <c r="J457" s="4" t="str">
        <f aca="false">IF($I457="","",$I457+6)</f>
        <v/>
      </c>
      <c r="K457" s="6" t="str">
        <f aca="false">IF($H457="","",DATE(YEAR($H457),MONTH($H457),1))</f>
        <v/>
      </c>
      <c r="L457" s="0" t="str">
        <f aca="false">IF($A457="","",INDEX(CARTAO_COMPRAS!$K:$K,INT((ROW()-2)/20)+2))</f>
        <v/>
      </c>
      <c r="M457" s="0" t="str">
        <f aca="false">IF($A457="","","Compra no cartão")</f>
        <v/>
      </c>
    </row>
    <row r="458" customFormat="false" ht="13.5" hidden="false" customHeight="false" outlineLevel="0" collapsed="false">
      <c r="A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" s="0" t="str">
        <f aca="false">IF($A458="","",INDEX(CARTAO_COMPRAS!$C:$C,INT((ROW()-2)/20)+2))</f>
        <v/>
      </c>
      <c r="C458" s="0" t="str">
        <f aca="false">IF($A458="","",INDEX(CARTAO_COMPRAS!$D:$D,INT((ROW()-2)/20)+2))</f>
        <v/>
      </c>
      <c r="D458" s="0" t="str">
        <f aca="false">IF($A458="","",INDEX(CARTAO_COMPRAS!$E:$E,INT((ROW()-2)/20)+2))</f>
        <v/>
      </c>
      <c r="E458" s="0" t="str">
        <f aca="false">IF($A458="","",INDEX(CARTAO_COMPRAS!$H:$H,INT((ROW()-2)/20)+2)+MOD(ROW()-2,20))</f>
        <v/>
      </c>
      <c r="F458" s="0" t="str">
        <f aca="false">IF($A458="","",INDEX(CARTAO_COMPRAS!$G:$G,INT((ROW()-2)/20)+2))</f>
        <v/>
      </c>
      <c r="G458" s="5" t="str">
        <f aca="false">IF($A458="","",INDEX(CARTAO_COMPRAS!$I:$I,INT((ROW()-2)/20)+2))</f>
        <v/>
      </c>
      <c r="H458" s="4" t="str">
        <f aca="false">IF($A458="","",EDATE(INDEX(CARTAO_COMPRAS!$J:$J,INT((ROW()-2)/20)+2),MOD(ROW()-2,20)))</f>
        <v/>
      </c>
      <c r="I458" s="4" t="str">
        <f aca="false">IF($H458="","",$H458-WEEKDAY($H458,2)+1)</f>
        <v/>
      </c>
      <c r="J458" s="4" t="str">
        <f aca="false">IF($I458="","",$I458+6)</f>
        <v/>
      </c>
      <c r="K458" s="6" t="str">
        <f aca="false">IF($H458="","",DATE(YEAR($H458),MONTH($H458),1))</f>
        <v/>
      </c>
      <c r="L458" s="0" t="str">
        <f aca="false">IF($A458="","",INDEX(CARTAO_COMPRAS!$K:$K,INT((ROW()-2)/20)+2))</f>
        <v/>
      </c>
      <c r="M458" s="0" t="str">
        <f aca="false">IF($A458="","","Compra no cartão")</f>
        <v/>
      </c>
    </row>
    <row r="459" customFormat="false" ht="13.5" hidden="false" customHeight="false" outlineLevel="0" collapsed="false">
      <c r="A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" s="0" t="str">
        <f aca="false">IF($A459="","",INDEX(CARTAO_COMPRAS!$C:$C,INT((ROW()-2)/20)+2))</f>
        <v/>
      </c>
      <c r="C459" s="0" t="str">
        <f aca="false">IF($A459="","",INDEX(CARTAO_COMPRAS!$D:$D,INT((ROW()-2)/20)+2))</f>
        <v/>
      </c>
      <c r="D459" s="0" t="str">
        <f aca="false">IF($A459="","",INDEX(CARTAO_COMPRAS!$E:$E,INT((ROW()-2)/20)+2))</f>
        <v/>
      </c>
      <c r="E459" s="0" t="str">
        <f aca="false">IF($A459="","",INDEX(CARTAO_COMPRAS!$H:$H,INT((ROW()-2)/20)+2)+MOD(ROW()-2,20))</f>
        <v/>
      </c>
      <c r="F459" s="0" t="str">
        <f aca="false">IF($A459="","",INDEX(CARTAO_COMPRAS!$G:$G,INT((ROW()-2)/20)+2))</f>
        <v/>
      </c>
      <c r="G459" s="5" t="str">
        <f aca="false">IF($A459="","",INDEX(CARTAO_COMPRAS!$I:$I,INT((ROW()-2)/20)+2))</f>
        <v/>
      </c>
      <c r="H459" s="4" t="str">
        <f aca="false">IF($A459="","",EDATE(INDEX(CARTAO_COMPRAS!$J:$J,INT((ROW()-2)/20)+2),MOD(ROW()-2,20)))</f>
        <v/>
      </c>
      <c r="I459" s="4" t="str">
        <f aca="false">IF($H459="","",$H459-WEEKDAY($H459,2)+1)</f>
        <v/>
      </c>
      <c r="J459" s="4" t="str">
        <f aca="false">IF($I459="","",$I459+6)</f>
        <v/>
      </c>
      <c r="K459" s="6" t="str">
        <f aca="false">IF($H459="","",DATE(YEAR($H459),MONTH($H459),1))</f>
        <v/>
      </c>
      <c r="L459" s="0" t="str">
        <f aca="false">IF($A459="","",INDEX(CARTAO_COMPRAS!$K:$K,INT((ROW()-2)/20)+2))</f>
        <v/>
      </c>
      <c r="M459" s="0" t="str">
        <f aca="false">IF($A459="","","Compra no cartão")</f>
        <v/>
      </c>
    </row>
    <row r="460" customFormat="false" ht="13.5" hidden="false" customHeight="false" outlineLevel="0" collapsed="false">
      <c r="A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" s="0" t="str">
        <f aca="false">IF($A460="","",INDEX(CARTAO_COMPRAS!$C:$C,INT((ROW()-2)/20)+2))</f>
        <v/>
      </c>
      <c r="C460" s="0" t="str">
        <f aca="false">IF($A460="","",INDEX(CARTAO_COMPRAS!$D:$D,INT((ROW()-2)/20)+2))</f>
        <v/>
      </c>
      <c r="D460" s="0" t="str">
        <f aca="false">IF($A460="","",INDEX(CARTAO_COMPRAS!$E:$E,INT((ROW()-2)/20)+2))</f>
        <v/>
      </c>
      <c r="E460" s="0" t="str">
        <f aca="false">IF($A460="","",INDEX(CARTAO_COMPRAS!$H:$H,INT((ROW()-2)/20)+2)+MOD(ROW()-2,20))</f>
        <v/>
      </c>
      <c r="F460" s="0" t="str">
        <f aca="false">IF($A460="","",INDEX(CARTAO_COMPRAS!$G:$G,INT((ROW()-2)/20)+2))</f>
        <v/>
      </c>
      <c r="G460" s="5" t="str">
        <f aca="false">IF($A460="","",INDEX(CARTAO_COMPRAS!$I:$I,INT((ROW()-2)/20)+2))</f>
        <v/>
      </c>
      <c r="H460" s="4" t="str">
        <f aca="false">IF($A460="","",EDATE(INDEX(CARTAO_COMPRAS!$J:$J,INT((ROW()-2)/20)+2),MOD(ROW()-2,20)))</f>
        <v/>
      </c>
      <c r="I460" s="4" t="str">
        <f aca="false">IF($H460="","",$H460-WEEKDAY($H460,2)+1)</f>
        <v/>
      </c>
      <c r="J460" s="4" t="str">
        <f aca="false">IF($I460="","",$I460+6)</f>
        <v/>
      </c>
      <c r="K460" s="6" t="str">
        <f aca="false">IF($H460="","",DATE(YEAR($H460),MONTH($H460),1))</f>
        <v/>
      </c>
      <c r="L460" s="0" t="str">
        <f aca="false">IF($A460="","",INDEX(CARTAO_COMPRAS!$K:$K,INT((ROW()-2)/20)+2))</f>
        <v/>
      </c>
      <c r="M460" s="0" t="str">
        <f aca="false">IF($A460="","","Compra no cartão")</f>
        <v/>
      </c>
    </row>
    <row r="461" customFormat="false" ht="13.5" hidden="false" customHeight="false" outlineLevel="0" collapsed="false">
      <c r="A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" s="0" t="str">
        <f aca="false">IF($A461="","",INDEX(CARTAO_COMPRAS!$C:$C,INT((ROW()-2)/20)+2))</f>
        <v/>
      </c>
      <c r="C461" s="0" t="str">
        <f aca="false">IF($A461="","",INDEX(CARTAO_COMPRAS!$D:$D,INT((ROW()-2)/20)+2))</f>
        <v/>
      </c>
      <c r="D461" s="0" t="str">
        <f aca="false">IF($A461="","",INDEX(CARTAO_COMPRAS!$E:$E,INT((ROW()-2)/20)+2))</f>
        <v/>
      </c>
      <c r="E461" s="0" t="str">
        <f aca="false">IF($A461="","",INDEX(CARTAO_COMPRAS!$H:$H,INT((ROW()-2)/20)+2)+MOD(ROW()-2,20))</f>
        <v/>
      </c>
      <c r="F461" s="0" t="str">
        <f aca="false">IF($A461="","",INDEX(CARTAO_COMPRAS!$G:$G,INT((ROW()-2)/20)+2))</f>
        <v/>
      </c>
      <c r="G461" s="5" t="str">
        <f aca="false">IF($A461="","",INDEX(CARTAO_COMPRAS!$I:$I,INT((ROW()-2)/20)+2))</f>
        <v/>
      </c>
      <c r="H461" s="4" t="str">
        <f aca="false">IF($A461="","",EDATE(INDEX(CARTAO_COMPRAS!$J:$J,INT((ROW()-2)/20)+2),MOD(ROW()-2,20)))</f>
        <v/>
      </c>
      <c r="I461" s="4" t="str">
        <f aca="false">IF($H461="","",$H461-WEEKDAY($H461,2)+1)</f>
        <v/>
      </c>
      <c r="J461" s="4" t="str">
        <f aca="false">IF($I461="","",$I461+6)</f>
        <v/>
      </c>
      <c r="K461" s="6" t="str">
        <f aca="false">IF($H461="","",DATE(YEAR($H461),MONTH($H461),1))</f>
        <v/>
      </c>
      <c r="L461" s="0" t="str">
        <f aca="false">IF($A461="","",INDEX(CARTAO_COMPRAS!$K:$K,INT((ROW()-2)/20)+2))</f>
        <v/>
      </c>
      <c r="M461" s="0" t="str">
        <f aca="false">IF($A461="","","Compra no cartão")</f>
        <v/>
      </c>
    </row>
    <row r="462" customFormat="false" ht="13.5" hidden="false" customHeight="false" outlineLevel="0" collapsed="false">
      <c r="A4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24</v>
      </c>
      <c r="B462" s="0" t="str">
        <f aca="false">IF($A462="","",INDEX(CARTAO_COMPRAS!$C:$C,INT((ROW()-2)/20)+2))</f>
        <v>Bradesco</v>
      </c>
      <c r="C462" s="0" t="str">
        <f aca="false">IF($A462="","",INDEX(CARTAO_COMPRAS!$D:$D,INT((ROW()-2)/20)+2))</f>
        <v>Swfit - Açougue</v>
      </c>
      <c r="D462" s="0" t="str">
        <f aca="false">IF($A462="","",INDEX(CARTAO_COMPRAS!$E:$E,INT((ROW()-2)/20)+2))</f>
        <v>Alimentação / Insumos</v>
      </c>
      <c r="E462" s="0" t="n">
        <f aca="false">IF($A462="","",INDEX(CARTAO_COMPRAS!$H:$H,INT((ROW()-2)/20)+2)+MOD(ROW()-2,20))</f>
        <v>2</v>
      </c>
      <c r="F462" s="0" t="n">
        <f aca="false">IF($A462="","",INDEX(CARTAO_COMPRAS!$G:$G,INT((ROW()-2)/20)+2))</f>
        <v>4</v>
      </c>
      <c r="G462" s="5" t="n">
        <f aca="false">IF($A462="","",INDEX(CARTAO_COMPRAS!$I:$I,INT((ROW()-2)/20)+2))</f>
        <v>85.02</v>
      </c>
      <c r="H462" s="4" t="n">
        <f aca="false">IF($A462="","",EDATE(INDEX(CARTAO_COMPRAS!$J:$J,INT((ROW()-2)/20)+2),MOD(ROW()-2,20)))</f>
        <v>46157</v>
      </c>
      <c r="I462" s="4" t="n">
        <f aca="false">IF($H462="","",$H462-WEEKDAY($H462,2)+1)</f>
        <v>46153</v>
      </c>
      <c r="J462" s="4" t="n">
        <f aca="false">IF($I462="","",$I462+6)</f>
        <v>46159</v>
      </c>
      <c r="K462" s="6" t="n">
        <f aca="false">IF($H462="","",DATE(YEAR($H462),MONTH($H462),1))</f>
        <v>46143</v>
      </c>
      <c r="L462" s="0" t="str">
        <f aca="false">IF($A462="","",INDEX(CARTAO_COMPRAS!$K:$K,INT((ROW()-2)/20)+2))</f>
        <v>Pago</v>
      </c>
      <c r="M462" s="0" t="str">
        <f aca="false">IF($A462="","","Compra no cartão")</f>
        <v>Compra no cartão</v>
      </c>
    </row>
    <row r="463" customFormat="false" ht="13.5" hidden="false" customHeight="false" outlineLevel="0" collapsed="false">
      <c r="A4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24</v>
      </c>
      <c r="B463" s="0" t="str">
        <f aca="false">IF($A463="","",INDEX(CARTAO_COMPRAS!$C:$C,INT((ROW()-2)/20)+2))</f>
        <v>Bradesco</v>
      </c>
      <c r="C463" s="0" t="str">
        <f aca="false">IF($A463="","",INDEX(CARTAO_COMPRAS!$D:$D,INT((ROW()-2)/20)+2))</f>
        <v>Swfit - Açougue</v>
      </c>
      <c r="D463" s="0" t="str">
        <f aca="false">IF($A463="","",INDEX(CARTAO_COMPRAS!$E:$E,INT((ROW()-2)/20)+2))</f>
        <v>Alimentação / Insumos</v>
      </c>
      <c r="E463" s="0" t="n">
        <f aca="false">IF($A463="","",INDEX(CARTAO_COMPRAS!$H:$H,INT((ROW()-2)/20)+2)+MOD(ROW()-2,20))</f>
        <v>3</v>
      </c>
      <c r="F463" s="0" t="n">
        <f aca="false">IF($A463="","",INDEX(CARTAO_COMPRAS!$G:$G,INT((ROW()-2)/20)+2))</f>
        <v>4</v>
      </c>
      <c r="G463" s="5" t="n">
        <f aca="false">IF($A463="","",INDEX(CARTAO_COMPRAS!$I:$I,INT((ROW()-2)/20)+2))</f>
        <v>85.02</v>
      </c>
      <c r="H463" s="4" t="n">
        <f aca="false">IF($A463="","",EDATE(INDEX(CARTAO_COMPRAS!$J:$J,INT((ROW()-2)/20)+2),MOD(ROW()-2,20)))</f>
        <v>46188</v>
      </c>
      <c r="I463" s="4" t="n">
        <f aca="false">IF($H463="","",$H463-WEEKDAY($H463,2)+1)</f>
        <v>46188</v>
      </c>
      <c r="J463" s="4" t="n">
        <f aca="false">IF($I463="","",$I463+6)</f>
        <v>46194</v>
      </c>
      <c r="K463" s="6" t="n">
        <f aca="false">IF($H463="","",DATE(YEAR($H463),MONTH($H463),1))</f>
        <v>46174</v>
      </c>
      <c r="L463" s="0" t="str">
        <f aca="false">IF($A463="","",INDEX(CARTAO_COMPRAS!$K:$K,INT((ROW()-2)/20)+2))</f>
        <v>Pago</v>
      </c>
      <c r="M463" s="0" t="str">
        <f aca="false">IF($A463="","","Compra no cartão")</f>
        <v>Compra no cartão</v>
      </c>
    </row>
    <row r="464" customFormat="false" ht="13.5" hidden="false" customHeight="false" outlineLevel="0" collapsed="false">
      <c r="A4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24</v>
      </c>
      <c r="B464" s="0" t="str">
        <f aca="false">IF($A464="","",INDEX(CARTAO_COMPRAS!$C:$C,INT((ROW()-2)/20)+2))</f>
        <v>Bradesco</v>
      </c>
      <c r="C464" s="0" t="str">
        <f aca="false">IF($A464="","",INDEX(CARTAO_COMPRAS!$D:$D,INT((ROW()-2)/20)+2))</f>
        <v>Swfit - Açougue</v>
      </c>
      <c r="D464" s="0" t="str">
        <f aca="false">IF($A464="","",INDEX(CARTAO_COMPRAS!$E:$E,INT((ROW()-2)/20)+2))</f>
        <v>Alimentação / Insumos</v>
      </c>
      <c r="E464" s="0" t="n">
        <f aca="false">IF($A464="","",INDEX(CARTAO_COMPRAS!$H:$H,INT((ROW()-2)/20)+2)+MOD(ROW()-2,20))</f>
        <v>4</v>
      </c>
      <c r="F464" s="0" t="n">
        <f aca="false">IF($A464="","",INDEX(CARTAO_COMPRAS!$G:$G,INT((ROW()-2)/20)+2))</f>
        <v>4</v>
      </c>
      <c r="G464" s="5" t="n">
        <f aca="false">IF($A464="","",INDEX(CARTAO_COMPRAS!$I:$I,INT((ROW()-2)/20)+2))</f>
        <v>85.02</v>
      </c>
      <c r="H464" s="4" t="n">
        <f aca="false">IF($A464="","",EDATE(INDEX(CARTAO_COMPRAS!$J:$J,INT((ROW()-2)/20)+2),MOD(ROW()-2,20)))</f>
        <v>46218</v>
      </c>
      <c r="I464" s="4" t="n">
        <f aca="false">IF($H464="","",$H464-WEEKDAY($H464,2)+1)</f>
        <v>46216</v>
      </c>
      <c r="J464" s="4" t="n">
        <f aca="false">IF($I464="","",$I464+6)</f>
        <v>46222</v>
      </c>
      <c r="K464" s="6" t="n">
        <f aca="false">IF($H464="","",DATE(YEAR($H464),MONTH($H464),1))</f>
        <v>46204</v>
      </c>
      <c r="L464" s="0" t="str">
        <f aca="false">IF($A464="","",INDEX(CARTAO_COMPRAS!$K:$K,INT((ROW()-2)/20)+2))</f>
        <v>Pago</v>
      </c>
      <c r="M464" s="0" t="str">
        <f aca="false">IF($A464="","","Compra no cartão")</f>
        <v>Compra no cartão</v>
      </c>
    </row>
    <row r="465" customFormat="false" ht="13.5" hidden="false" customHeight="false" outlineLevel="0" collapsed="false">
      <c r="A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" s="0" t="str">
        <f aca="false">IF($A465="","",INDEX(CARTAO_COMPRAS!$C:$C,INT((ROW()-2)/20)+2))</f>
        <v/>
      </c>
      <c r="C465" s="0" t="str">
        <f aca="false">IF($A465="","",INDEX(CARTAO_COMPRAS!$D:$D,INT((ROW()-2)/20)+2))</f>
        <v/>
      </c>
      <c r="D465" s="0" t="str">
        <f aca="false">IF($A465="","",INDEX(CARTAO_COMPRAS!$E:$E,INT((ROW()-2)/20)+2))</f>
        <v/>
      </c>
      <c r="E465" s="0" t="str">
        <f aca="false">IF($A465="","",INDEX(CARTAO_COMPRAS!$H:$H,INT((ROW()-2)/20)+2)+MOD(ROW()-2,20))</f>
        <v/>
      </c>
      <c r="F465" s="0" t="str">
        <f aca="false">IF($A465="","",INDEX(CARTAO_COMPRAS!$G:$G,INT((ROW()-2)/20)+2))</f>
        <v/>
      </c>
      <c r="G465" s="5" t="str">
        <f aca="false">IF($A465="","",INDEX(CARTAO_COMPRAS!$I:$I,INT((ROW()-2)/20)+2))</f>
        <v/>
      </c>
      <c r="H465" s="4" t="str">
        <f aca="false">IF($A465="","",EDATE(INDEX(CARTAO_COMPRAS!$J:$J,INT((ROW()-2)/20)+2),MOD(ROW()-2,20)))</f>
        <v/>
      </c>
      <c r="I465" s="4" t="str">
        <f aca="false">IF($H465="","",$H465-WEEKDAY($H465,2)+1)</f>
        <v/>
      </c>
      <c r="J465" s="4" t="str">
        <f aca="false">IF($I465="","",$I465+6)</f>
        <v/>
      </c>
      <c r="K465" s="6" t="str">
        <f aca="false">IF($H465="","",DATE(YEAR($H465),MONTH($H465),1))</f>
        <v/>
      </c>
      <c r="L465" s="0" t="str">
        <f aca="false">IF($A465="","",INDEX(CARTAO_COMPRAS!$K:$K,INT((ROW()-2)/20)+2))</f>
        <v/>
      </c>
      <c r="M465" s="0" t="str">
        <f aca="false">IF($A465="","","Compra no cartão")</f>
        <v/>
      </c>
    </row>
    <row r="466" customFormat="false" ht="13.5" hidden="false" customHeight="false" outlineLevel="0" collapsed="false">
      <c r="A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" s="0" t="str">
        <f aca="false">IF($A466="","",INDEX(CARTAO_COMPRAS!$C:$C,INT((ROW()-2)/20)+2))</f>
        <v/>
      </c>
      <c r="C466" s="0" t="str">
        <f aca="false">IF($A466="","",INDEX(CARTAO_COMPRAS!$D:$D,INT((ROW()-2)/20)+2))</f>
        <v/>
      </c>
      <c r="D466" s="0" t="str">
        <f aca="false">IF($A466="","",INDEX(CARTAO_COMPRAS!$E:$E,INT((ROW()-2)/20)+2))</f>
        <v/>
      </c>
      <c r="E466" s="0" t="str">
        <f aca="false">IF($A466="","",INDEX(CARTAO_COMPRAS!$H:$H,INT((ROW()-2)/20)+2)+MOD(ROW()-2,20))</f>
        <v/>
      </c>
      <c r="F466" s="0" t="str">
        <f aca="false">IF($A466="","",INDEX(CARTAO_COMPRAS!$G:$G,INT((ROW()-2)/20)+2))</f>
        <v/>
      </c>
      <c r="G466" s="5" t="str">
        <f aca="false">IF($A466="","",INDEX(CARTAO_COMPRAS!$I:$I,INT((ROW()-2)/20)+2))</f>
        <v/>
      </c>
      <c r="H466" s="4" t="str">
        <f aca="false">IF($A466="","",EDATE(INDEX(CARTAO_COMPRAS!$J:$J,INT((ROW()-2)/20)+2),MOD(ROW()-2,20)))</f>
        <v/>
      </c>
      <c r="I466" s="4" t="str">
        <f aca="false">IF($H466="","",$H466-WEEKDAY($H466,2)+1)</f>
        <v/>
      </c>
      <c r="J466" s="4" t="str">
        <f aca="false">IF($I466="","",$I466+6)</f>
        <v/>
      </c>
      <c r="K466" s="6" t="str">
        <f aca="false">IF($H466="","",DATE(YEAR($H466),MONTH($H466),1))</f>
        <v/>
      </c>
      <c r="L466" s="0" t="str">
        <f aca="false">IF($A466="","",INDEX(CARTAO_COMPRAS!$K:$K,INT((ROW()-2)/20)+2))</f>
        <v/>
      </c>
      <c r="M466" s="0" t="str">
        <f aca="false">IF($A466="","","Compra no cartão")</f>
        <v/>
      </c>
    </row>
    <row r="467" customFormat="false" ht="13.5" hidden="false" customHeight="false" outlineLevel="0" collapsed="false">
      <c r="A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" s="0" t="str">
        <f aca="false">IF($A467="","",INDEX(CARTAO_COMPRAS!$C:$C,INT((ROW()-2)/20)+2))</f>
        <v/>
      </c>
      <c r="C467" s="0" t="str">
        <f aca="false">IF($A467="","",INDEX(CARTAO_COMPRAS!$D:$D,INT((ROW()-2)/20)+2))</f>
        <v/>
      </c>
      <c r="D467" s="0" t="str">
        <f aca="false">IF($A467="","",INDEX(CARTAO_COMPRAS!$E:$E,INT((ROW()-2)/20)+2))</f>
        <v/>
      </c>
      <c r="E467" s="0" t="str">
        <f aca="false">IF($A467="","",INDEX(CARTAO_COMPRAS!$H:$H,INT((ROW()-2)/20)+2)+MOD(ROW()-2,20))</f>
        <v/>
      </c>
      <c r="F467" s="0" t="str">
        <f aca="false">IF($A467="","",INDEX(CARTAO_COMPRAS!$G:$G,INT((ROW()-2)/20)+2))</f>
        <v/>
      </c>
      <c r="G467" s="5" t="str">
        <f aca="false">IF($A467="","",INDEX(CARTAO_COMPRAS!$I:$I,INT((ROW()-2)/20)+2))</f>
        <v/>
      </c>
      <c r="H467" s="4" t="str">
        <f aca="false">IF($A467="","",EDATE(INDEX(CARTAO_COMPRAS!$J:$J,INT((ROW()-2)/20)+2),MOD(ROW()-2,20)))</f>
        <v/>
      </c>
      <c r="I467" s="4" t="str">
        <f aca="false">IF($H467="","",$H467-WEEKDAY($H467,2)+1)</f>
        <v/>
      </c>
      <c r="J467" s="4" t="str">
        <f aca="false">IF($I467="","",$I467+6)</f>
        <v/>
      </c>
      <c r="K467" s="6" t="str">
        <f aca="false">IF($H467="","",DATE(YEAR($H467),MONTH($H467),1))</f>
        <v/>
      </c>
      <c r="L467" s="0" t="str">
        <f aca="false">IF($A467="","",INDEX(CARTAO_COMPRAS!$K:$K,INT((ROW()-2)/20)+2))</f>
        <v/>
      </c>
      <c r="M467" s="0" t="str">
        <f aca="false">IF($A467="","","Compra no cartão")</f>
        <v/>
      </c>
    </row>
    <row r="468" customFormat="false" ht="13.5" hidden="false" customHeight="false" outlineLevel="0" collapsed="false">
      <c r="A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" s="0" t="str">
        <f aca="false">IF($A468="","",INDEX(CARTAO_COMPRAS!$C:$C,INT((ROW()-2)/20)+2))</f>
        <v/>
      </c>
      <c r="C468" s="0" t="str">
        <f aca="false">IF($A468="","",INDEX(CARTAO_COMPRAS!$D:$D,INT((ROW()-2)/20)+2))</f>
        <v/>
      </c>
      <c r="D468" s="0" t="str">
        <f aca="false">IF($A468="","",INDEX(CARTAO_COMPRAS!$E:$E,INT((ROW()-2)/20)+2))</f>
        <v/>
      </c>
      <c r="E468" s="0" t="str">
        <f aca="false">IF($A468="","",INDEX(CARTAO_COMPRAS!$H:$H,INT((ROW()-2)/20)+2)+MOD(ROW()-2,20))</f>
        <v/>
      </c>
      <c r="F468" s="0" t="str">
        <f aca="false">IF($A468="","",INDEX(CARTAO_COMPRAS!$G:$G,INT((ROW()-2)/20)+2))</f>
        <v/>
      </c>
      <c r="G468" s="5" t="str">
        <f aca="false">IF($A468="","",INDEX(CARTAO_COMPRAS!$I:$I,INT((ROW()-2)/20)+2))</f>
        <v/>
      </c>
      <c r="H468" s="4" t="str">
        <f aca="false">IF($A468="","",EDATE(INDEX(CARTAO_COMPRAS!$J:$J,INT((ROW()-2)/20)+2),MOD(ROW()-2,20)))</f>
        <v/>
      </c>
      <c r="I468" s="4" t="str">
        <f aca="false">IF($H468="","",$H468-WEEKDAY($H468,2)+1)</f>
        <v/>
      </c>
      <c r="J468" s="4" t="str">
        <f aca="false">IF($I468="","",$I468+6)</f>
        <v/>
      </c>
      <c r="K468" s="6" t="str">
        <f aca="false">IF($H468="","",DATE(YEAR($H468),MONTH($H468),1))</f>
        <v/>
      </c>
      <c r="L468" s="0" t="str">
        <f aca="false">IF($A468="","",INDEX(CARTAO_COMPRAS!$K:$K,INT((ROW()-2)/20)+2))</f>
        <v/>
      </c>
      <c r="M468" s="0" t="str">
        <f aca="false">IF($A468="","","Compra no cartão")</f>
        <v/>
      </c>
    </row>
    <row r="469" customFormat="false" ht="13.5" hidden="false" customHeight="false" outlineLevel="0" collapsed="false">
      <c r="A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" s="0" t="str">
        <f aca="false">IF($A469="","",INDEX(CARTAO_COMPRAS!$C:$C,INT((ROW()-2)/20)+2))</f>
        <v/>
      </c>
      <c r="C469" s="0" t="str">
        <f aca="false">IF($A469="","",INDEX(CARTAO_COMPRAS!$D:$D,INT((ROW()-2)/20)+2))</f>
        <v/>
      </c>
      <c r="D469" s="0" t="str">
        <f aca="false">IF($A469="","",INDEX(CARTAO_COMPRAS!$E:$E,INT((ROW()-2)/20)+2))</f>
        <v/>
      </c>
      <c r="E469" s="0" t="str">
        <f aca="false">IF($A469="","",INDEX(CARTAO_COMPRAS!$H:$H,INT((ROW()-2)/20)+2)+MOD(ROW()-2,20))</f>
        <v/>
      </c>
      <c r="F469" s="0" t="str">
        <f aca="false">IF($A469="","",INDEX(CARTAO_COMPRAS!$G:$G,INT((ROW()-2)/20)+2))</f>
        <v/>
      </c>
      <c r="G469" s="5" t="str">
        <f aca="false">IF($A469="","",INDEX(CARTAO_COMPRAS!$I:$I,INT((ROW()-2)/20)+2))</f>
        <v/>
      </c>
      <c r="H469" s="4" t="str">
        <f aca="false">IF($A469="","",EDATE(INDEX(CARTAO_COMPRAS!$J:$J,INT((ROW()-2)/20)+2),MOD(ROW()-2,20)))</f>
        <v/>
      </c>
      <c r="I469" s="4" t="str">
        <f aca="false">IF($H469="","",$H469-WEEKDAY($H469,2)+1)</f>
        <v/>
      </c>
      <c r="J469" s="4" t="str">
        <f aca="false">IF($I469="","",$I469+6)</f>
        <v/>
      </c>
      <c r="K469" s="6" t="str">
        <f aca="false">IF($H469="","",DATE(YEAR($H469),MONTH($H469),1))</f>
        <v/>
      </c>
      <c r="L469" s="0" t="str">
        <f aca="false">IF($A469="","",INDEX(CARTAO_COMPRAS!$K:$K,INT((ROW()-2)/20)+2))</f>
        <v/>
      </c>
      <c r="M469" s="0" t="str">
        <f aca="false">IF($A469="","","Compra no cartão")</f>
        <v/>
      </c>
    </row>
    <row r="470" customFormat="false" ht="13.5" hidden="false" customHeight="false" outlineLevel="0" collapsed="false">
      <c r="A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" s="0" t="str">
        <f aca="false">IF($A470="","",INDEX(CARTAO_COMPRAS!$C:$C,INT((ROW()-2)/20)+2))</f>
        <v/>
      </c>
      <c r="C470" s="0" t="str">
        <f aca="false">IF($A470="","",INDEX(CARTAO_COMPRAS!$D:$D,INT((ROW()-2)/20)+2))</f>
        <v/>
      </c>
      <c r="D470" s="0" t="str">
        <f aca="false">IF($A470="","",INDEX(CARTAO_COMPRAS!$E:$E,INT((ROW()-2)/20)+2))</f>
        <v/>
      </c>
      <c r="E470" s="0" t="str">
        <f aca="false">IF($A470="","",INDEX(CARTAO_COMPRAS!$H:$H,INT((ROW()-2)/20)+2)+MOD(ROW()-2,20))</f>
        <v/>
      </c>
      <c r="F470" s="0" t="str">
        <f aca="false">IF($A470="","",INDEX(CARTAO_COMPRAS!$G:$G,INT((ROW()-2)/20)+2))</f>
        <v/>
      </c>
      <c r="G470" s="5" t="str">
        <f aca="false">IF($A470="","",INDEX(CARTAO_COMPRAS!$I:$I,INT((ROW()-2)/20)+2))</f>
        <v/>
      </c>
      <c r="H470" s="4" t="str">
        <f aca="false">IF($A470="","",EDATE(INDEX(CARTAO_COMPRAS!$J:$J,INT((ROW()-2)/20)+2),MOD(ROW()-2,20)))</f>
        <v/>
      </c>
      <c r="I470" s="4" t="str">
        <f aca="false">IF($H470="","",$H470-WEEKDAY($H470,2)+1)</f>
        <v/>
      </c>
      <c r="J470" s="4" t="str">
        <f aca="false">IF($I470="","",$I470+6)</f>
        <v/>
      </c>
      <c r="K470" s="6" t="str">
        <f aca="false">IF($H470="","",DATE(YEAR($H470),MONTH($H470),1))</f>
        <v/>
      </c>
      <c r="L470" s="0" t="str">
        <f aca="false">IF($A470="","",INDEX(CARTAO_COMPRAS!$K:$K,INT((ROW()-2)/20)+2))</f>
        <v/>
      </c>
      <c r="M470" s="0" t="str">
        <f aca="false">IF($A470="","","Compra no cartão")</f>
        <v/>
      </c>
    </row>
    <row r="471" customFormat="false" ht="13.5" hidden="false" customHeight="false" outlineLevel="0" collapsed="false">
      <c r="A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" s="0" t="str">
        <f aca="false">IF($A471="","",INDEX(CARTAO_COMPRAS!$C:$C,INT((ROW()-2)/20)+2))</f>
        <v/>
      </c>
      <c r="C471" s="0" t="str">
        <f aca="false">IF($A471="","",INDEX(CARTAO_COMPRAS!$D:$D,INT((ROW()-2)/20)+2))</f>
        <v/>
      </c>
      <c r="D471" s="0" t="str">
        <f aca="false">IF($A471="","",INDEX(CARTAO_COMPRAS!$E:$E,INT((ROW()-2)/20)+2))</f>
        <v/>
      </c>
      <c r="E471" s="0" t="str">
        <f aca="false">IF($A471="","",INDEX(CARTAO_COMPRAS!$H:$H,INT((ROW()-2)/20)+2)+MOD(ROW()-2,20))</f>
        <v/>
      </c>
      <c r="F471" s="0" t="str">
        <f aca="false">IF($A471="","",INDEX(CARTAO_COMPRAS!$G:$G,INT((ROW()-2)/20)+2))</f>
        <v/>
      </c>
      <c r="G471" s="5" t="str">
        <f aca="false">IF($A471="","",INDEX(CARTAO_COMPRAS!$I:$I,INT((ROW()-2)/20)+2))</f>
        <v/>
      </c>
      <c r="H471" s="4" t="str">
        <f aca="false">IF($A471="","",EDATE(INDEX(CARTAO_COMPRAS!$J:$J,INT((ROW()-2)/20)+2),MOD(ROW()-2,20)))</f>
        <v/>
      </c>
      <c r="I471" s="4" t="str">
        <f aca="false">IF($H471="","",$H471-WEEKDAY($H471,2)+1)</f>
        <v/>
      </c>
      <c r="J471" s="4" t="str">
        <f aca="false">IF($I471="","",$I471+6)</f>
        <v/>
      </c>
      <c r="K471" s="6" t="str">
        <f aca="false">IF($H471="","",DATE(YEAR($H471),MONTH($H471),1))</f>
        <v/>
      </c>
      <c r="L471" s="0" t="str">
        <f aca="false">IF($A471="","",INDEX(CARTAO_COMPRAS!$K:$K,INT((ROW()-2)/20)+2))</f>
        <v/>
      </c>
      <c r="M471" s="0" t="str">
        <f aca="false">IF($A471="","","Compra no cartão")</f>
        <v/>
      </c>
    </row>
    <row r="472" customFormat="false" ht="13.5" hidden="false" customHeight="false" outlineLevel="0" collapsed="false">
      <c r="A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" s="0" t="str">
        <f aca="false">IF($A472="","",INDEX(CARTAO_COMPRAS!$C:$C,INT((ROW()-2)/20)+2))</f>
        <v/>
      </c>
      <c r="C472" s="0" t="str">
        <f aca="false">IF($A472="","",INDEX(CARTAO_COMPRAS!$D:$D,INT((ROW()-2)/20)+2))</f>
        <v/>
      </c>
      <c r="D472" s="0" t="str">
        <f aca="false">IF($A472="","",INDEX(CARTAO_COMPRAS!$E:$E,INT((ROW()-2)/20)+2))</f>
        <v/>
      </c>
      <c r="E472" s="0" t="str">
        <f aca="false">IF($A472="","",INDEX(CARTAO_COMPRAS!$H:$H,INT((ROW()-2)/20)+2)+MOD(ROW()-2,20))</f>
        <v/>
      </c>
      <c r="F472" s="0" t="str">
        <f aca="false">IF($A472="","",INDEX(CARTAO_COMPRAS!$G:$G,INT((ROW()-2)/20)+2))</f>
        <v/>
      </c>
      <c r="G472" s="5" t="str">
        <f aca="false">IF($A472="","",INDEX(CARTAO_COMPRAS!$I:$I,INT((ROW()-2)/20)+2))</f>
        <v/>
      </c>
      <c r="H472" s="4" t="str">
        <f aca="false">IF($A472="","",EDATE(INDEX(CARTAO_COMPRAS!$J:$J,INT((ROW()-2)/20)+2),MOD(ROW()-2,20)))</f>
        <v/>
      </c>
      <c r="I472" s="4" t="str">
        <f aca="false">IF($H472="","",$H472-WEEKDAY($H472,2)+1)</f>
        <v/>
      </c>
      <c r="J472" s="4" t="str">
        <f aca="false">IF($I472="","",$I472+6)</f>
        <v/>
      </c>
      <c r="K472" s="6" t="str">
        <f aca="false">IF($H472="","",DATE(YEAR($H472),MONTH($H472),1))</f>
        <v/>
      </c>
      <c r="L472" s="0" t="str">
        <f aca="false">IF($A472="","",INDEX(CARTAO_COMPRAS!$K:$K,INT((ROW()-2)/20)+2))</f>
        <v/>
      </c>
      <c r="M472" s="0" t="str">
        <f aca="false">IF($A472="","","Compra no cartão")</f>
        <v/>
      </c>
    </row>
    <row r="473" customFormat="false" ht="13.5" hidden="false" customHeight="false" outlineLevel="0" collapsed="false">
      <c r="A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" s="0" t="str">
        <f aca="false">IF($A473="","",INDEX(CARTAO_COMPRAS!$C:$C,INT((ROW()-2)/20)+2))</f>
        <v/>
      </c>
      <c r="C473" s="0" t="str">
        <f aca="false">IF($A473="","",INDEX(CARTAO_COMPRAS!$D:$D,INT((ROW()-2)/20)+2))</f>
        <v/>
      </c>
      <c r="D473" s="0" t="str">
        <f aca="false">IF($A473="","",INDEX(CARTAO_COMPRAS!$E:$E,INT((ROW()-2)/20)+2))</f>
        <v/>
      </c>
      <c r="E473" s="0" t="str">
        <f aca="false">IF($A473="","",INDEX(CARTAO_COMPRAS!$H:$H,INT((ROW()-2)/20)+2)+MOD(ROW()-2,20))</f>
        <v/>
      </c>
      <c r="F473" s="0" t="str">
        <f aca="false">IF($A473="","",INDEX(CARTAO_COMPRAS!$G:$G,INT((ROW()-2)/20)+2))</f>
        <v/>
      </c>
      <c r="G473" s="5" t="str">
        <f aca="false">IF($A473="","",INDEX(CARTAO_COMPRAS!$I:$I,INT((ROW()-2)/20)+2))</f>
        <v/>
      </c>
      <c r="H473" s="4" t="str">
        <f aca="false">IF($A473="","",EDATE(INDEX(CARTAO_COMPRAS!$J:$J,INT((ROW()-2)/20)+2),MOD(ROW()-2,20)))</f>
        <v/>
      </c>
      <c r="I473" s="4" t="str">
        <f aca="false">IF($H473="","",$H473-WEEKDAY($H473,2)+1)</f>
        <v/>
      </c>
      <c r="J473" s="4" t="str">
        <f aca="false">IF($I473="","",$I473+6)</f>
        <v/>
      </c>
      <c r="K473" s="6" t="str">
        <f aca="false">IF($H473="","",DATE(YEAR($H473),MONTH($H473),1))</f>
        <v/>
      </c>
      <c r="L473" s="0" t="str">
        <f aca="false">IF($A473="","",INDEX(CARTAO_COMPRAS!$K:$K,INT((ROW()-2)/20)+2))</f>
        <v/>
      </c>
      <c r="M473" s="0" t="str">
        <f aca="false">IF($A473="","","Compra no cartão")</f>
        <v/>
      </c>
    </row>
    <row r="474" customFormat="false" ht="13.5" hidden="false" customHeight="false" outlineLevel="0" collapsed="false">
      <c r="A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" s="0" t="str">
        <f aca="false">IF($A474="","",INDEX(CARTAO_COMPRAS!$C:$C,INT((ROW()-2)/20)+2))</f>
        <v/>
      </c>
      <c r="C474" s="0" t="str">
        <f aca="false">IF($A474="","",INDEX(CARTAO_COMPRAS!$D:$D,INT((ROW()-2)/20)+2))</f>
        <v/>
      </c>
      <c r="D474" s="0" t="str">
        <f aca="false">IF($A474="","",INDEX(CARTAO_COMPRAS!$E:$E,INT((ROW()-2)/20)+2))</f>
        <v/>
      </c>
      <c r="E474" s="0" t="str">
        <f aca="false">IF($A474="","",INDEX(CARTAO_COMPRAS!$H:$H,INT((ROW()-2)/20)+2)+MOD(ROW()-2,20))</f>
        <v/>
      </c>
      <c r="F474" s="0" t="str">
        <f aca="false">IF($A474="","",INDEX(CARTAO_COMPRAS!$G:$G,INT((ROW()-2)/20)+2))</f>
        <v/>
      </c>
      <c r="G474" s="5" t="str">
        <f aca="false">IF($A474="","",INDEX(CARTAO_COMPRAS!$I:$I,INT((ROW()-2)/20)+2))</f>
        <v/>
      </c>
      <c r="H474" s="4" t="str">
        <f aca="false">IF($A474="","",EDATE(INDEX(CARTAO_COMPRAS!$J:$J,INT((ROW()-2)/20)+2),MOD(ROW()-2,20)))</f>
        <v/>
      </c>
      <c r="I474" s="4" t="str">
        <f aca="false">IF($H474="","",$H474-WEEKDAY($H474,2)+1)</f>
        <v/>
      </c>
      <c r="J474" s="4" t="str">
        <f aca="false">IF($I474="","",$I474+6)</f>
        <v/>
      </c>
      <c r="K474" s="6" t="str">
        <f aca="false">IF($H474="","",DATE(YEAR($H474),MONTH($H474),1))</f>
        <v/>
      </c>
      <c r="L474" s="0" t="str">
        <f aca="false">IF($A474="","",INDEX(CARTAO_COMPRAS!$K:$K,INT((ROW()-2)/20)+2))</f>
        <v/>
      </c>
      <c r="M474" s="0" t="str">
        <f aca="false">IF($A474="","","Compra no cartão")</f>
        <v/>
      </c>
    </row>
    <row r="475" customFormat="false" ht="13.5" hidden="false" customHeight="false" outlineLevel="0" collapsed="false">
      <c r="A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" s="0" t="str">
        <f aca="false">IF($A475="","",INDEX(CARTAO_COMPRAS!$C:$C,INT((ROW()-2)/20)+2))</f>
        <v/>
      </c>
      <c r="C475" s="0" t="str">
        <f aca="false">IF($A475="","",INDEX(CARTAO_COMPRAS!$D:$D,INT((ROW()-2)/20)+2))</f>
        <v/>
      </c>
      <c r="D475" s="0" t="str">
        <f aca="false">IF($A475="","",INDEX(CARTAO_COMPRAS!$E:$E,INT((ROW()-2)/20)+2))</f>
        <v/>
      </c>
      <c r="E475" s="0" t="str">
        <f aca="false">IF($A475="","",INDEX(CARTAO_COMPRAS!$H:$H,INT((ROW()-2)/20)+2)+MOD(ROW()-2,20))</f>
        <v/>
      </c>
      <c r="F475" s="0" t="str">
        <f aca="false">IF($A475="","",INDEX(CARTAO_COMPRAS!$G:$G,INT((ROW()-2)/20)+2))</f>
        <v/>
      </c>
      <c r="G475" s="5" t="str">
        <f aca="false">IF($A475="","",INDEX(CARTAO_COMPRAS!$I:$I,INT((ROW()-2)/20)+2))</f>
        <v/>
      </c>
      <c r="H475" s="4" t="str">
        <f aca="false">IF($A475="","",EDATE(INDEX(CARTAO_COMPRAS!$J:$J,INT((ROW()-2)/20)+2),MOD(ROW()-2,20)))</f>
        <v/>
      </c>
      <c r="I475" s="4" t="str">
        <f aca="false">IF($H475="","",$H475-WEEKDAY($H475,2)+1)</f>
        <v/>
      </c>
      <c r="J475" s="4" t="str">
        <f aca="false">IF($I475="","",$I475+6)</f>
        <v/>
      </c>
      <c r="K475" s="6" t="str">
        <f aca="false">IF($H475="","",DATE(YEAR($H475),MONTH($H475),1))</f>
        <v/>
      </c>
      <c r="L475" s="0" t="str">
        <f aca="false">IF($A475="","",INDEX(CARTAO_COMPRAS!$K:$K,INT((ROW()-2)/20)+2))</f>
        <v/>
      </c>
      <c r="M475" s="0" t="str">
        <f aca="false">IF($A475="","","Compra no cartão")</f>
        <v/>
      </c>
    </row>
    <row r="476" customFormat="false" ht="13.5" hidden="false" customHeight="false" outlineLevel="0" collapsed="false">
      <c r="A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" s="0" t="str">
        <f aca="false">IF($A476="","",INDEX(CARTAO_COMPRAS!$C:$C,INT((ROW()-2)/20)+2))</f>
        <v/>
      </c>
      <c r="C476" s="0" t="str">
        <f aca="false">IF($A476="","",INDEX(CARTAO_COMPRAS!$D:$D,INT((ROW()-2)/20)+2))</f>
        <v/>
      </c>
      <c r="D476" s="0" t="str">
        <f aca="false">IF($A476="","",INDEX(CARTAO_COMPRAS!$E:$E,INT((ROW()-2)/20)+2))</f>
        <v/>
      </c>
      <c r="E476" s="0" t="str">
        <f aca="false">IF($A476="","",INDEX(CARTAO_COMPRAS!$H:$H,INT((ROW()-2)/20)+2)+MOD(ROW()-2,20))</f>
        <v/>
      </c>
      <c r="F476" s="0" t="str">
        <f aca="false">IF($A476="","",INDEX(CARTAO_COMPRAS!$G:$G,INT((ROW()-2)/20)+2))</f>
        <v/>
      </c>
      <c r="G476" s="5" t="str">
        <f aca="false">IF($A476="","",INDEX(CARTAO_COMPRAS!$I:$I,INT((ROW()-2)/20)+2))</f>
        <v/>
      </c>
      <c r="H476" s="4" t="str">
        <f aca="false">IF($A476="","",EDATE(INDEX(CARTAO_COMPRAS!$J:$J,INT((ROW()-2)/20)+2),MOD(ROW()-2,20)))</f>
        <v/>
      </c>
      <c r="I476" s="4" t="str">
        <f aca="false">IF($H476="","",$H476-WEEKDAY($H476,2)+1)</f>
        <v/>
      </c>
      <c r="J476" s="4" t="str">
        <f aca="false">IF($I476="","",$I476+6)</f>
        <v/>
      </c>
      <c r="K476" s="6" t="str">
        <f aca="false">IF($H476="","",DATE(YEAR($H476),MONTH($H476),1))</f>
        <v/>
      </c>
      <c r="L476" s="0" t="str">
        <f aca="false">IF($A476="","",INDEX(CARTAO_COMPRAS!$K:$K,INT((ROW()-2)/20)+2))</f>
        <v/>
      </c>
      <c r="M476" s="0" t="str">
        <f aca="false">IF($A476="","","Compra no cartão")</f>
        <v/>
      </c>
    </row>
    <row r="477" customFormat="false" ht="13.5" hidden="false" customHeight="false" outlineLevel="0" collapsed="false">
      <c r="A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" s="0" t="str">
        <f aca="false">IF($A477="","",INDEX(CARTAO_COMPRAS!$C:$C,INT((ROW()-2)/20)+2))</f>
        <v/>
      </c>
      <c r="C477" s="0" t="str">
        <f aca="false">IF($A477="","",INDEX(CARTAO_COMPRAS!$D:$D,INT((ROW()-2)/20)+2))</f>
        <v/>
      </c>
      <c r="D477" s="0" t="str">
        <f aca="false">IF($A477="","",INDEX(CARTAO_COMPRAS!$E:$E,INT((ROW()-2)/20)+2))</f>
        <v/>
      </c>
      <c r="E477" s="0" t="str">
        <f aca="false">IF($A477="","",INDEX(CARTAO_COMPRAS!$H:$H,INT((ROW()-2)/20)+2)+MOD(ROW()-2,20))</f>
        <v/>
      </c>
      <c r="F477" s="0" t="str">
        <f aca="false">IF($A477="","",INDEX(CARTAO_COMPRAS!$G:$G,INT((ROW()-2)/20)+2))</f>
        <v/>
      </c>
      <c r="G477" s="5" t="str">
        <f aca="false">IF($A477="","",INDEX(CARTAO_COMPRAS!$I:$I,INT((ROW()-2)/20)+2))</f>
        <v/>
      </c>
      <c r="H477" s="4" t="str">
        <f aca="false">IF($A477="","",EDATE(INDEX(CARTAO_COMPRAS!$J:$J,INT((ROW()-2)/20)+2),MOD(ROW()-2,20)))</f>
        <v/>
      </c>
      <c r="I477" s="4" t="str">
        <f aca="false">IF($H477="","",$H477-WEEKDAY($H477,2)+1)</f>
        <v/>
      </c>
      <c r="J477" s="4" t="str">
        <f aca="false">IF($I477="","",$I477+6)</f>
        <v/>
      </c>
      <c r="K477" s="6" t="str">
        <f aca="false">IF($H477="","",DATE(YEAR($H477),MONTH($H477),1))</f>
        <v/>
      </c>
      <c r="L477" s="0" t="str">
        <f aca="false">IF($A477="","",INDEX(CARTAO_COMPRAS!$K:$K,INT((ROW()-2)/20)+2))</f>
        <v/>
      </c>
      <c r="M477" s="0" t="str">
        <f aca="false">IF($A477="","","Compra no cartão")</f>
        <v/>
      </c>
    </row>
    <row r="478" customFormat="false" ht="13.5" hidden="false" customHeight="false" outlineLevel="0" collapsed="false">
      <c r="A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" s="0" t="str">
        <f aca="false">IF($A478="","",INDEX(CARTAO_COMPRAS!$C:$C,INT((ROW()-2)/20)+2))</f>
        <v/>
      </c>
      <c r="C478" s="0" t="str">
        <f aca="false">IF($A478="","",INDEX(CARTAO_COMPRAS!$D:$D,INT((ROW()-2)/20)+2))</f>
        <v/>
      </c>
      <c r="D478" s="0" t="str">
        <f aca="false">IF($A478="","",INDEX(CARTAO_COMPRAS!$E:$E,INT((ROW()-2)/20)+2))</f>
        <v/>
      </c>
      <c r="E478" s="0" t="str">
        <f aca="false">IF($A478="","",INDEX(CARTAO_COMPRAS!$H:$H,INT((ROW()-2)/20)+2)+MOD(ROW()-2,20))</f>
        <v/>
      </c>
      <c r="F478" s="0" t="str">
        <f aca="false">IF($A478="","",INDEX(CARTAO_COMPRAS!$G:$G,INT((ROW()-2)/20)+2))</f>
        <v/>
      </c>
      <c r="G478" s="5" t="str">
        <f aca="false">IF($A478="","",INDEX(CARTAO_COMPRAS!$I:$I,INT((ROW()-2)/20)+2))</f>
        <v/>
      </c>
      <c r="H478" s="4" t="str">
        <f aca="false">IF($A478="","",EDATE(INDEX(CARTAO_COMPRAS!$J:$J,INT((ROW()-2)/20)+2),MOD(ROW()-2,20)))</f>
        <v/>
      </c>
      <c r="I478" s="4" t="str">
        <f aca="false">IF($H478="","",$H478-WEEKDAY($H478,2)+1)</f>
        <v/>
      </c>
      <c r="J478" s="4" t="str">
        <f aca="false">IF($I478="","",$I478+6)</f>
        <v/>
      </c>
      <c r="K478" s="6" t="str">
        <f aca="false">IF($H478="","",DATE(YEAR($H478),MONTH($H478),1))</f>
        <v/>
      </c>
      <c r="L478" s="0" t="str">
        <f aca="false">IF($A478="","",INDEX(CARTAO_COMPRAS!$K:$K,INT((ROW()-2)/20)+2))</f>
        <v/>
      </c>
      <c r="M478" s="0" t="str">
        <f aca="false">IF($A478="","","Compra no cartão")</f>
        <v/>
      </c>
    </row>
    <row r="479" customFormat="false" ht="13.5" hidden="false" customHeight="false" outlineLevel="0" collapsed="false">
      <c r="A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" s="0" t="str">
        <f aca="false">IF($A479="","",INDEX(CARTAO_COMPRAS!$C:$C,INT((ROW()-2)/20)+2))</f>
        <v/>
      </c>
      <c r="C479" s="0" t="str">
        <f aca="false">IF($A479="","",INDEX(CARTAO_COMPRAS!$D:$D,INT((ROW()-2)/20)+2))</f>
        <v/>
      </c>
      <c r="D479" s="0" t="str">
        <f aca="false">IF($A479="","",INDEX(CARTAO_COMPRAS!$E:$E,INT((ROW()-2)/20)+2))</f>
        <v/>
      </c>
      <c r="E479" s="0" t="str">
        <f aca="false">IF($A479="","",INDEX(CARTAO_COMPRAS!$H:$H,INT((ROW()-2)/20)+2)+MOD(ROW()-2,20))</f>
        <v/>
      </c>
      <c r="F479" s="0" t="str">
        <f aca="false">IF($A479="","",INDEX(CARTAO_COMPRAS!$G:$G,INT((ROW()-2)/20)+2))</f>
        <v/>
      </c>
      <c r="G479" s="5" t="str">
        <f aca="false">IF($A479="","",INDEX(CARTAO_COMPRAS!$I:$I,INT((ROW()-2)/20)+2))</f>
        <v/>
      </c>
      <c r="H479" s="4" t="str">
        <f aca="false">IF($A479="","",EDATE(INDEX(CARTAO_COMPRAS!$J:$J,INT((ROW()-2)/20)+2),MOD(ROW()-2,20)))</f>
        <v/>
      </c>
      <c r="I479" s="4" t="str">
        <f aca="false">IF($H479="","",$H479-WEEKDAY($H479,2)+1)</f>
        <v/>
      </c>
      <c r="J479" s="4" t="str">
        <f aca="false">IF($I479="","",$I479+6)</f>
        <v/>
      </c>
      <c r="K479" s="6" t="str">
        <f aca="false">IF($H479="","",DATE(YEAR($H479),MONTH($H479),1))</f>
        <v/>
      </c>
      <c r="L479" s="0" t="str">
        <f aca="false">IF($A479="","",INDEX(CARTAO_COMPRAS!$K:$K,INT((ROW()-2)/20)+2))</f>
        <v/>
      </c>
      <c r="M479" s="0" t="str">
        <f aca="false">IF($A479="","","Compra no cartão")</f>
        <v/>
      </c>
    </row>
    <row r="480" customFormat="false" ht="13.5" hidden="false" customHeight="false" outlineLevel="0" collapsed="false">
      <c r="A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" s="0" t="str">
        <f aca="false">IF($A480="","",INDEX(CARTAO_COMPRAS!$C:$C,INT((ROW()-2)/20)+2))</f>
        <v/>
      </c>
      <c r="C480" s="0" t="str">
        <f aca="false">IF($A480="","",INDEX(CARTAO_COMPRAS!$D:$D,INT((ROW()-2)/20)+2))</f>
        <v/>
      </c>
      <c r="D480" s="0" t="str">
        <f aca="false">IF($A480="","",INDEX(CARTAO_COMPRAS!$E:$E,INT((ROW()-2)/20)+2))</f>
        <v/>
      </c>
      <c r="E480" s="0" t="str">
        <f aca="false">IF($A480="","",INDEX(CARTAO_COMPRAS!$H:$H,INT((ROW()-2)/20)+2)+MOD(ROW()-2,20))</f>
        <v/>
      </c>
      <c r="F480" s="0" t="str">
        <f aca="false">IF($A480="","",INDEX(CARTAO_COMPRAS!$G:$G,INT((ROW()-2)/20)+2))</f>
        <v/>
      </c>
      <c r="G480" s="5" t="str">
        <f aca="false">IF($A480="","",INDEX(CARTAO_COMPRAS!$I:$I,INT((ROW()-2)/20)+2))</f>
        <v/>
      </c>
      <c r="H480" s="4" t="str">
        <f aca="false">IF($A480="","",EDATE(INDEX(CARTAO_COMPRAS!$J:$J,INT((ROW()-2)/20)+2),MOD(ROW()-2,20)))</f>
        <v/>
      </c>
      <c r="I480" s="4" t="str">
        <f aca="false">IF($H480="","",$H480-WEEKDAY($H480,2)+1)</f>
        <v/>
      </c>
      <c r="J480" s="4" t="str">
        <f aca="false">IF($I480="","",$I480+6)</f>
        <v/>
      </c>
      <c r="K480" s="6" t="str">
        <f aca="false">IF($H480="","",DATE(YEAR($H480),MONTH($H480),1))</f>
        <v/>
      </c>
      <c r="L480" s="0" t="str">
        <f aca="false">IF($A480="","",INDEX(CARTAO_COMPRAS!$K:$K,INT((ROW()-2)/20)+2))</f>
        <v/>
      </c>
      <c r="M480" s="0" t="str">
        <f aca="false">IF($A480="","","Compra no cartão")</f>
        <v/>
      </c>
    </row>
    <row r="481" customFormat="false" ht="13.5" hidden="false" customHeight="false" outlineLevel="0" collapsed="false">
      <c r="A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" s="0" t="str">
        <f aca="false">IF($A481="","",INDEX(CARTAO_COMPRAS!$C:$C,INT((ROW()-2)/20)+2))</f>
        <v/>
      </c>
      <c r="C481" s="0" t="str">
        <f aca="false">IF($A481="","",INDEX(CARTAO_COMPRAS!$D:$D,INT((ROW()-2)/20)+2))</f>
        <v/>
      </c>
      <c r="D481" s="0" t="str">
        <f aca="false">IF($A481="","",INDEX(CARTAO_COMPRAS!$E:$E,INT((ROW()-2)/20)+2))</f>
        <v/>
      </c>
      <c r="E481" s="0" t="str">
        <f aca="false">IF($A481="","",INDEX(CARTAO_COMPRAS!$H:$H,INT((ROW()-2)/20)+2)+MOD(ROW()-2,20))</f>
        <v/>
      </c>
      <c r="F481" s="0" t="str">
        <f aca="false">IF($A481="","",INDEX(CARTAO_COMPRAS!$G:$G,INT((ROW()-2)/20)+2))</f>
        <v/>
      </c>
      <c r="G481" s="5" t="str">
        <f aca="false">IF($A481="","",INDEX(CARTAO_COMPRAS!$I:$I,INT((ROW()-2)/20)+2))</f>
        <v/>
      </c>
      <c r="H481" s="4" t="str">
        <f aca="false">IF($A481="","",EDATE(INDEX(CARTAO_COMPRAS!$J:$J,INT((ROW()-2)/20)+2),MOD(ROW()-2,20)))</f>
        <v/>
      </c>
      <c r="I481" s="4" t="str">
        <f aca="false">IF($H481="","",$H481-WEEKDAY($H481,2)+1)</f>
        <v/>
      </c>
      <c r="J481" s="4" t="str">
        <f aca="false">IF($I481="","",$I481+6)</f>
        <v/>
      </c>
      <c r="K481" s="6" t="str">
        <f aca="false">IF($H481="","",DATE(YEAR($H481),MONTH($H481),1))</f>
        <v/>
      </c>
      <c r="L481" s="0" t="str">
        <f aca="false">IF($A481="","",INDEX(CARTAO_COMPRAS!$K:$K,INT((ROW()-2)/20)+2))</f>
        <v/>
      </c>
      <c r="M481" s="0" t="str">
        <f aca="false">IF($A481="","","Compra no cartão")</f>
        <v/>
      </c>
    </row>
    <row r="482" customFormat="false" ht="13.5" hidden="false" customHeight="false" outlineLevel="0" collapsed="false">
      <c r="A4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25</v>
      </c>
      <c r="B482" s="0" t="str">
        <f aca="false">IF($A482="","",INDEX(CARTAO_COMPRAS!$C:$C,INT((ROW()-2)/20)+2))</f>
        <v>Bradesco</v>
      </c>
      <c r="C482" s="0" t="str">
        <f aca="false">IF($A482="","",INDEX(CARTAO_COMPRAS!$D:$D,INT((ROW()-2)/20)+2))</f>
        <v>Certificado digital</v>
      </c>
      <c r="D482" s="0" t="n">
        <f aca="false">IF($A482="","",INDEX(CARTAO_COMPRAS!$E:$E,INT((ROW()-2)/20)+2))</f>
        <v>0</v>
      </c>
      <c r="E482" s="0" t="n">
        <f aca="false">IF($A482="","",INDEX(CARTAO_COMPRAS!$H:$H,INT((ROW()-2)/20)+2)+MOD(ROW()-2,20))</f>
        <v>2</v>
      </c>
      <c r="F482" s="0" t="n">
        <f aca="false">IF($A482="","",INDEX(CARTAO_COMPRAS!$G:$G,INT((ROW()-2)/20)+2))</f>
        <v>2</v>
      </c>
      <c r="G482" s="5" t="n">
        <f aca="false">IF($A482="","",INDEX(CARTAO_COMPRAS!$I:$I,INT((ROW()-2)/20)+2))</f>
        <v>116</v>
      </c>
      <c r="H482" s="4" t="n">
        <f aca="false">IF($A482="","",EDATE(INDEX(CARTAO_COMPRAS!$J:$J,INT((ROW()-2)/20)+2),MOD(ROW()-2,20)))</f>
        <v>46157</v>
      </c>
      <c r="I482" s="4" t="n">
        <f aca="false">IF($H482="","",$H482-WEEKDAY($H482,2)+1)</f>
        <v>46153</v>
      </c>
      <c r="J482" s="4" t="n">
        <f aca="false">IF($I482="","",$I482+6)</f>
        <v>46159</v>
      </c>
      <c r="K482" s="6" t="n">
        <f aca="false">IF($H482="","",DATE(YEAR($H482),MONTH($H482),1))</f>
        <v>46143</v>
      </c>
      <c r="L482" s="0" t="str">
        <f aca="false">IF($A482="","",INDEX(CARTAO_COMPRAS!$K:$K,INT((ROW()-2)/20)+2))</f>
        <v>Pago</v>
      </c>
      <c r="M482" s="0" t="str">
        <f aca="false">IF($A482="","","Compra no cartão")</f>
        <v>Compra no cartão</v>
      </c>
    </row>
    <row r="483" customFormat="false" ht="13.5" hidden="false" customHeight="false" outlineLevel="0" collapsed="false">
      <c r="A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" s="0" t="str">
        <f aca="false">IF($A483="","",INDEX(CARTAO_COMPRAS!$C:$C,INT((ROW()-2)/20)+2))</f>
        <v/>
      </c>
      <c r="C483" s="0" t="str">
        <f aca="false">IF($A483="","",INDEX(CARTAO_COMPRAS!$D:$D,INT((ROW()-2)/20)+2))</f>
        <v/>
      </c>
      <c r="D483" s="0" t="str">
        <f aca="false">IF($A483="","",INDEX(CARTAO_COMPRAS!$E:$E,INT((ROW()-2)/20)+2))</f>
        <v/>
      </c>
      <c r="E483" s="0" t="str">
        <f aca="false">IF($A483="","",INDEX(CARTAO_COMPRAS!$H:$H,INT((ROW()-2)/20)+2)+MOD(ROW()-2,20))</f>
        <v/>
      </c>
      <c r="F483" s="0" t="str">
        <f aca="false">IF($A483="","",INDEX(CARTAO_COMPRAS!$G:$G,INT((ROW()-2)/20)+2))</f>
        <v/>
      </c>
      <c r="G483" s="5" t="str">
        <f aca="false">IF($A483="","",INDEX(CARTAO_COMPRAS!$I:$I,INT((ROW()-2)/20)+2))</f>
        <v/>
      </c>
      <c r="H483" s="4" t="str">
        <f aca="false">IF($A483="","",EDATE(INDEX(CARTAO_COMPRAS!$J:$J,INT((ROW()-2)/20)+2),MOD(ROW()-2,20)))</f>
        <v/>
      </c>
      <c r="I483" s="4" t="str">
        <f aca="false">IF($H483="","",$H483-WEEKDAY($H483,2)+1)</f>
        <v/>
      </c>
      <c r="J483" s="4" t="str">
        <f aca="false">IF($I483="","",$I483+6)</f>
        <v/>
      </c>
      <c r="K483" s="6" t="str">
        <f aca="false">IF($H483="","",DATE(YEAR($H483),MONTH($H483),1))</f>
        <v/>
      </c>
      <c r="L483" s="0" t="str">
        <f aca="false">IF($A483="","",INDEX(CARTAO_COMPRAS!$K:$K,INT((ROW()-2)/20)+2))</f>
        <v/>
      </c>
      <c r="M483" s="0" t="str">
        <f aca="false">IF($A483="","","Compra no cartão")</f>
        <v/>
      </c>
    </row>
    <row r="484" customFormat="false" ht="13.5" hidden="false" customHeight="false" outlineLevel="0" collapsed="false">
      <c r="A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" s="0" t="str">
        <f aca="false">IF($A484="","",INDEX(CARTAO_COMPRAS!$C:$C,INT((ROW()-2)/20)+2))</f>
        <v/>
      </c>
      <c r="C484" s="0" t="str">
        <f aca="false">IF($A484="","",INDEX(CARTAO_COMPRAS!$D:$D,INT((ROW()-2)/20)+2))</f>
        <v/>
      </c>
      <c r="D484" s="0" t="str">
        <f aca="false">IF($A484="","",INDEX(CARTAO_COMPRAS!$E:$E,INT((ROW()-2)/20)+2))</f>
        <v/>
      </c>
      <c r="E484" s="0" t="str">
        <f aca="false">IF($A484="","",INDEX(CARTAO_COMPRAS!$H:$H,INT((ROW()-2)/20)+2)+MOD(ROW()-2,20))</f>
        <v/>
      </c>
      <c r="F484" s="0" t="str">
        <f aca="false">IF($A484="","",INDEX(CARTAO_COMPRAS!$G:$G,INT((ROW()-2)/20)+2))</f>
        <v/>
      </c>
      <c r="G484" s="5" t="str">
        <f aca="false">IF($A484="","",INDEX(CARTAO_COMPRAS!$I:$I,INT((ROW()-2)/20)+2))</f>
        <v/>
      </c>
      <c r="H484" s="4" t="str">
        <f aca="false">IF($A484="","",EDATE(INDEX(CARTAO_COMPRAS!$J:$J,INT((ROW()-2)/20)+2),MOD(ROW()-2,20)))</f>
        <v/>
      </c>
      <c r="I484" s="4" t="str">
        <f aca="false">IF($H484="","",$H484-WEEKDAY($H484,2)+1)</f>
        <v/>
      </c>
      <c r="J484" s="4" t="str">
        <f aca="false">IF($I484="","",$I484+6)</f>
        <v/>
      </c>
      <c r="K484" s="6" t="str">
        <f aca="false">IF($H484="","",DATE(YEAR($H484),MONTH($H484),1))</f>
        <v/>
      </c>
      <c r="L484" s="0" t="str">
        <f aca="false">IF($A484="","",INDEX(CARTAO_COMPRAS!$K:$K,INT((ROW()-2)/20)+2))</f>
        <v/>
      </c>
      <c r="M484" s="0" t="str">
        <f aca="false">IF($A484="","","Compra no cartão")</f>
        <v/>
      </c>
    </row>
    <row r="485" customFormat="false" ht="13.5" hidden="false" customHeight="false" outlineLevel="0" collapsed="false">
      <c r="A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" s="0" t="str">
        <f aca="false">IF($A485="","",INDEX(CARTAO_COMPRAS!$C:$C,INT((ROW()-2)/20)+2))</f>
        <v/>
      </c>
      <c r="C485" s="0" t="str">
        <f aca="false">IF($A485="","",INDEX(CARTAO_COMPRAS!$D:$D,INT((ROW()-2)/20)+2))</f>
        <v/>
      </c>
      <c r="D485" s="0" t="str">
        <f aca="false">IF($A485="","",INDEX(CARTAO_COMPRAS!$E:$E,INT((ROW()-2)/20)+2))</f>
        <v/>
      </c>
      <c r="E485" s="0" t="str">
        <f aca="false">IF($A485="","",INDEX(CARTAO_COMPRAS!$H:$H,INT((ROW()-2)/20)+2)+MOD(ROW()-2,20))</f>
        <v/>
      </c>
      <c r="F485" s="0" t="str">
        <f aca="false">IF($A485="","",INDEX(CARTAO_COMPRAS!$G:$G,INT((ROW()-2)/20)+2))</f>
        <v/>
      </c>
      <c r="G485" s="5" t="str">
        <f aca="false">IF($A485="","",INDEX(CARTAO_COMPRAS!$I:$I,INT((ROW()-2)/20)+2))</f>
        <v/>
      </c>
      <c r="H485" s="4" t="str">
        <f aca="false">IF($A485="","",EDATE(INDEX(CARTAO_COMPRAS!$J:$J,INT((ROW()-2)/20)+2),MOD(ROW()-2,20)))</f>
        <v/>
      </c>
      <c r="I485" s="4" t="str">
        <f aca="false">IF($H485="","",$H485-WEEKDAY($H485,2)+1)</f>
        <v/>
      </c>
      <c r="J485" s="4" t="str">
        <f aca="false">IF($I485="","",$I485+6)</f>
        <v/>
      </c>
      <c r="K485" s="6" t="str">
        <f aca="false">IF($H485="","",DATE(YEAR($H485),MONTH($H485),1))</f>
        <v/>
      </c>
      <c r="L485" s="0" t="str">
        <f aca="false">IF($A485="","",INDEX(CARTAO_COMPRAS!$K:$K,INT((ROW()-2)/20)+2))</f>
        <v/>
      </c>
      <c r="M485" s="0" t="str">
        <f aca="false">IF($A485="","","Compra no cartão")</f>
        <v/>
      </c>
    </row>
    <row r="486" customFormat="false" ht="13.5" hidden="false" customHeight="false" outlineLevel="0" collapsed="false">
      <c r="A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" s="0" t="str">
        <f aca="false">IF($A486="","",INDEX(CARTAO_COMPRAS!$C:$C,INT((ROW()-2)/20)+2))</f>
        <v/>
      </c>
      <c r="C486" s="0" t="str">
        <f aca="false">IF($A486="","",INDEX(CARTAO_COMPRAS!$D:$D,INT((ROW()-2)/20)+2))</f>
        <v/>
      </c>
      <c r="D486" s="0" t="str">
        <f aca="false">IF($A486="","",INDEX(CARTAO_COMPRAS!$E:$E,INT((ROW()-2)/20)+2))</f>
        <v/>
      </c>
      <c r="E486" s="0" t="str">
        <f aca="false">IF($A486="","",INDEX(CARTAO_COMPRAS!$H:$H,INT((ROW()-2)/20)+2)+MOD(ROW()-2,20))</f>
        <v/>
      </c>
      <c r="F486" s="0" t="str">
        <f aca="false">IF($A486="","",INDEX(CARTAO_COMPRAS!$G:$G,INT((ROW()-2)/20)+2))</f>
        <v/>
      </c>
      <c r="G486" s="5" t="str">
        <f aca="false">IF($A486="","",INDEX(CARTAO_COMPRAS!$I:$I,INT((ROW()-2)/20)+2))</f>
        <v/>
      </c>
      <c r="H486" s="4" t="str">
        <f aca="false">IF($A486="","",EDATE(INDEX(CARTAO_COMPRAS!$J:$J,INT((ROW()-2)/20)+2),MOD(ROW()-2,20)))</f>
        <v/>
      </c>
      <c r="I486" s="4" t="str">
        <f aca="false">IF($H486="","",$H486-WEEKDAY($H486,2)+1)</f>
        <v/>
      </c>
      <c r="J486" s="4" t="str">
        <f aca="false">IF($I486="","",$I486+6)</f>
        <v/>
      </c>
      <c r="K486" s="6" t="str">
        <f aca="false">IF($H486="","",DATE(YEAR($H486),MONTH($H486),1))</f>
        <v/>
      </c>
      <c r="L486" s="0" t="str">
        <f aca="false">IF($A486="","",INDEX(CARTAO_COMPRAS!$K:$K,INT((ROW()-2)/20)+2))</f>
        <v/>
      </c>
      <c r="M486" s="0" t="str">
        <f aca="false">IF($A486="","","Compra no cartão")</f>
        <v/>
      </c>
    </row>
    <row r="487" customFormat="false" ht="13.5" hidden="false" customHeight="false" outlineLevel="0" collapsed="false">
      <c r="A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" s="0" t="str">
        <f aca="false">IF($A487="","",INDEX(CARTAO_COMPRAS!$C:$C,INT((ROW()-2)/20)+2))</f>
        <v/>
      </c>
      <c r="C487" s="0" t="str">
        <f aca="false">IF($A487="","",INDEX(CARTAO_COMPRAS!$D:$D,INT((ROW()-2)/20)+2))</f>
        <v/>
      </c>
      <c r="D487" s="0" t="str">
        <f aca="false">IF($A487="","",INDEX(CARTAO_COMPRAS!$E:$E,INT((ROW()-2)/20)+2))</f>
        <v/>
      </c>
      <c r="E487" s="0" t="str">
        <f aca="false">IF($A487="","",INDEX(CARTAO_COMPRAS!$H:$H,INT((ROW()-2)/20)+2)+MOD(ROW()-2,20))</f>
        <v/>
      </c>
      <c r="F487" s="0" t="str">
        <f aca="false">IF($A487="","",INDEX(CARTAO_COMPRAS!$G:$G,INT((ROW()-2)/20)+2))</f>
        <v/>
      </c>
      <c r="G487" s="5" t="str">
        <f aca="false">IF($A487="","",INDEX(CARTAO_COMPRAS!$I:$I,INT((ROW()-2)/20)+2))</f>
        <v/>
      </c>
      <c r="H487" s="4" t="str">
        <f aca="false">IF($A487="","",EDATE(INDEX(CARTAO_COMPRAS!$J:$J,INT((ROW()-2)/20)+2),MOD(ROW()-2,20)))</f>
        <v/>
      </c>
      <c r="I487" s="4" t="str">
        <f aca="false">IF($H487="","",$H487-WEEKDAY($H487,2)+1)</f>
        <v/>
      </c>
      <c r="J487" s="4" t="str">
        <f aca="false">IF($I487="","",$I487+6)</f>
        <v/>
      </c>
      <c r="K487" s="6" t="str">
        <f aca="false">IF($H487="","",DATE(YEAR($H487),MONTH($H487),1))</f>
        <v/>
      </c>
      <c r="L487" s="0" t="str">
        <f aca="false">IF($A487="","",INDEX(CARTAO_COMPRAS!$K:$K,INT((ROW()-2)/20)+2))</f>
        <v/>
      </c>
      <c r="M487" s="0" t="str">
        <f aca="false">IF($A487="","","Compra no cartão")</f>
        <v/>
      </c>
    </row>
    <row r="488" customFormat="false" ht="13.5" hidden="false" customHeight="false" outlineLevel="0" collapsed="false">
      <c r="A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" s="0" t="str">
        <f aca="false">IF($A488="","",INDEX(CARTAO_COMPRAS!$C:$C,INT((ROW()-2)/20)+2))</f>
        <v/>
      </c>
      <c r="C488" s="0" t="str">
        <f aca="false">IF($A488="","",INDEX(CARTAO_COMPRAS!$D:$D,INT((ROW()-2)/20)+2))</f>
        <v/>
      </c>
      <c r="D488" s="0" t="str">
        <f aca="false">IF($A488="","",INDEX(CARTAO_COMPRAS!$E:$E,INT((ROW()-2)/20)+2))</f>
        <v/>
      </c>
      <c r="E488" s="0" t="str">
        <f aca="false">IF($A488="","",INDEX(CARTAO_COMPRAS!$H:$H,INT((ROW()-2)/20)+2)+MOD(ROW()-2,20))</f>
        <v/>
      </c>
      <c r="F488" s="0" t="str">
        <f aca="false">IF($A488="","",INDEX(CARTAO_COMPRAS!$G:$G,INT((ROW()-2)/20)+2))</f>
        <v/>
      </c>
      <c r="G488" s="5" t="str">
        <f aca="false">IF($A488="","",INDEX(CARTAO_COMPRAS!$I:$I,INT((ROW()-2)/20)+2))</f>
        <v/>
      </c>
      <c r="H488" s="4" t="str">
        <f aca="false">IF($A488="","",EDATE(INDEX(CARTAO_COMPRAS!$J:$J,INT((ROW()-2)/20)+2),MOD(ROW()-2,20)))</f>
        <v/>
      </c>
      <c r="I488" s="4" t="str">
        <f aca="false">IF($H488="","",$H488-WEEKDAY($H488,2)+1)</f>
        <v/>
      </c>
      <c r="J488" s="4" t="str">
        <f aca="false">IF($I488="","",$I488+6)</f>
        <v/>
      </c>
      <c r="K488" s="6" t="str">
        <f aca="false">IF($H488="","",DATE(YEAR($H488),MONTH($H488),1))</f>
        <v/>
      </c>
      <c r="L488" s="0" t="str">
        <f aca="false">IF($A488="","",INDEX(CARTAO_COMPRAS!$K:$K,INT((ROW()-2)/20)+2))</f>
        <v/>
      </c>
      <c r="M488" s="0" t="str">
        <f aca="false">IF($A488="","","Compra no cartão")</f>
        <v/>
      </c>
    </row>
    <row r="489" customFormat="false" ht="13.5" hidden="false" customHeight="false" outlineLevel="0" collapsed="false">
      <c r="A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" s="0" t="str">
        <f aca="false">IF($A489="","",INDEX(CARTAO_COMPRAS!$C:$C,INT((ROW()-2)/20)+2))</f>
        <v/>
      </c>
      <c r="C489" s="0" t="str">
        <f aca="false">IF($A489="","",INDEX(CARTAO_COMPRAS!$D:$D,INT((ROW()-2)/20)+2))</f>
        <v/>
      </c>
      <c r="D489" s="0" t="str">
        <f aca="false">IF($A489="","",INDEX(CARTAO_COMPRAS!$E:$E,INT((ROW()-2)/20)+2))</f>
        <v/>
      </c>
      <c r="E489" s="0" t="str">
        <f aca="false">IF($A489="","",INDEX(CARTAO_COMPRAS!$H:$H,INT((ROW()-2)/20)+2)+MOD(ROW()-2,20))</f>
        <v/>
      </c>
      <c r="F489" s="0" t="str">
        <f aca="false">IF($A489="","",INDEX(CARTAO_COMPRAS!$G:$G,INT((ROW()-2)/20)+2))</f>
        <v/>
      </c>
      <c r="G489" s="5" t="str">
        <f aca="false">IF($A489="","",INDEX(CARTAO_COMPRAS!$I:$I,INT((ROW()-2)/20)+2))</f>
        <v/>
      </c>
      <c r="H489" s="4" t="str">
        <f aca="false">IF($A489="","",EDATE(INDEX(CARTAO_COMPRAS!$J:$J,INT((ROW()-2)/20)+2),MOD(ROW()-2,20)))</f>
        <v/>
      </c>
      <c r="I489" s="4" t="str">
        <f aca="false">IF($H489="","",$H489-WEEKDAY($H489,2)+1)</f>
        <v/>
      </c>
      <c r="J489" s="4" t="str">
        <f aca="false">IF($I489="","",$I489+6)</f>
        <v/>
      </c>
      <c r="K489" s="6" t="str">
        <f aca="false">IF($H489="","",DATE(YEAR($H489),MONTH($H489),1))</f>
        <v/>
      </c>
      <c r="L489" s="0" t="str">
        <f aca="false">IF($A489="","",INDEX(CARTAO_COMPRAS!$K:$K,INT((ROW()-2)/20)+2))</f>
        <v/>
      </c>
      <c r="M489" s="0" t="str">
        <f aca="false">IF($A489="","","Compra no cartão")</f>
        <v/>
      </c>
    </row>
    <row r="490" customFormat="false" ht="13.5" hidden="false" customHeight="false" outlineLevel="0" collapsed="false">
      <c r="A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" s="0" t="str">
        <f aca="false">IF($A490="","",INDEX(CARTAO_COMPRAS!$C:$C,INT((ROW()-2)/20)+2))</f>
        <v/>
      </c>
      <c r="C490" s="0" t="str">
        <f aca="false">IF($A490="","",INDEX(CARTAO_COMPRAS!$D:$D,INT((ROW()-2)/20)+2))</f>
        <v/>
      </c>
      <c r="D490" s="0" t="str">
        <f aca="false">IF($A490="","",INDEX(CARTAO_COMPRAS!$E:$E,INT((ROW()-2)/20)+2))</f>
        <v/>
      </c>
      <c r="E490" s="0" t="str">
        <f aca="false">IF($A490="","",INDEX(CARTAO_COMPRAS!$H:$H,INT((ROW()-2)/20)+2)+MOD(ROW()-2,20))</f>
        <v/>
      </c>
      <c r="F490" s="0" t="str">
        <f aca="false">IF($A490="","",INDEX(CARTAO_COMPRAS!$G:$G,INT((ROW()-2)/20)+2))</f>
        <v/>
      </c>
      <c r="G490" s="5" t="str">
        <f aca="false">IF($A490="","",INDEX(CARTAO_COMPRAS!$I:$I,INT((ROW()-2)/20)+2))</f>
        <v/>
      </c>
      <c r="H490" s="4" t="str">
        <f aca="false">IF($A490="","",EDATE(INDEX(CARTAO_COMPRAS!$J:$J,INT((ROW()-2)/20)+2),MOD(ROW()-2,20)))</f>
        <v/>
      </c>
      <c r="I490" s="4" t="str">
        <f aca="false">IF($H490="","",$H490-WEEKDAY($H490,2)+1)</f>
        <v/>
      </c>
      <c r="J490" s="4" t="str">
        <f aca="false">IF($I490="","",$I490+6)</f>
        <v/>
      </c>
      <c r="K490" s="6" t="str">
        <f aca="false">IF($H490="","",DATE(YEAR($H490),MONTH($H490),1))</f>
        <v/>
      </c>
      <c r="L490" s="0" t="str">
        <f aca="false">IF($A490="","",INDEX(CARTAO_COMPRAS!$K:$K,INT((ROW()-2)/20)+2))</f>
        <v/>
      </c>
      <c r="M490" s="0" t="str">
        <f aca="false">IF($A490="","","Compra no cartão")</f>
        <v/>
      </c>
    </row>
    <row r="491" customFormat="false" ht="13.5" hidden="false" customHeight="false" outlineLevel="0" collapsed="false">
      <c r="A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" s="0" t="str">
        <f aca="false">IF($A491="","",INDEX(CARTAO_COMPRAS!$C:$C,INT((ROW()-2)/20)+2))</f>
        <v/>
      </c>
      <c r="C491" s="0" t="str">
        <f aca="false">IF($A491="","",INDEX(CARTAO_COMPRAS!$D:$D,INT((ROW()-2)/20)+2))</f>
        <v/>
      </c>
      <c r="D491" s="0" t="str">
        <f aca="false">IF($A491="","",INDEX(CARTAO_COMPRAS!$E:$E,INT((ROW()-2)/20)+2))</f>
        <v/>
      </c>
      <c r="E491" s="0" t="str">
        <f aca="false">IF($A491="","",INDEX(CARTAO_COMPRAS!$H:$H,INT((ROW()-2)/20)+2)+MOD(ROW()-2,20))</f>
        <v/>
      </c>
      <c r="F491" s="0" t="str">
        <f aca="false">IF($A491="","",INDEX(CARTAO_COMPRAS!$G:$G,INT((ROW()-2)/20)+2))</f>
        <v/>
      </c>
      <c r="G491" s="5" t="str">
        <f aca="false">IF($A491="","",INDEX(CARTAO_COMPRAS!$I:$I,INT((ROW()-2)/20)+2))</f>
        <v/>
      </c>
      <c r="H491" s="4" t="str">
        <f aca="false">IF($A491="","",EDATE(INDEX(CARTAO_COMPRAS!$J:$J,INT((ROW()-2)/20)+2),MOD(ROW()-2,20)))</f>
        <v/>
      </c>
      <c r="I491" s="4" t="str">
        <f aca="false">IF($H491="","",$H491-WEEKDAY($H491,2)+1)</f>
        <v/>
      </c>
      <c r="J491" s="4" t="str">
        <f aca="false">IF($I491="","",$I491+6)</f>
        <v/>
      </c>
      <c r="K491" s="6" t="str">
        <f aca="false">IF($H491="","",DATE(YEAR($H491),MONTH($H491),1))</f>
        <v/>
      </c>
      <c r="L491" s="0" t="str">
        <f aca="false">IF($A491="","",INDEX(CARTAO_COMPRAS!$K:$K,INT((ROW()-2)/20)+2))</f>
        <v/>
      </c>
      <c r="M491" s="0" t="str">
        <f aca="false">IF($A491="","","Compra no cartão")</f>
        <v/>
      </c>
    </row>
    <row r="492" customFormat="false" ht="13.5" hidden="false" customHeight="false" outlineLevel="0" collapsed="false">
      <c r="A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" s="0" t="str">
        <f aca="false">IF($A492="","",INDEX(CARTAO_COMPRAS!$C:$C,INT((ROW()-2)/20)+2))</f>
        <v/>
      </c>
      <c r="C492" s="0" t="str">
        <f aca="false">IF($A492="","",INDEX(CARTAO_COMPRAS!$D:$D,INT((ROW()-2)/20)+2))</f>
        <v/>
      </c>
      <c r="D492" s="0" t="str">
        <f aca="false">IF($A492="","",INDEX(CARTAO_COMPRAS!$E:$E,INT((ROW()-2)/20)+2))</f>
        <v/>
      </c>
      <c r="E492" s="0" t="str">
        <f aca="false">IF($A492="","",INDEX(CARTAO_COMPRAS!$H:$H,INT((ROW()-2)/20)+2)+MOD(ROW()-2,20))</f>
        <v/>
      </c>
      <c r="F492" s="0" t="str">
        <f aca="false">IF($A492="","",INDEX(CARTAO_COMPRAS!$G:$G,INT((ROW()-2)/20)+2))</f>
        <v/>
      </c>
      <c r="G492" s="5" t="str">
        <f aca="false">IF($A492="","",INDEX(CARTAO_COMPRAS!$I:$I,INT((ROW()-2)/20)+2))</f>
        <v/>
      </c>
      <c r="H492" s="4" t="str">
        <f aca="false">IF($A492="","",EDATE(INDEX(CARTAO_COMPRAS!$J:$J,INT((ROW()-2)/20)+2),MOD(ROW()-2,20)))</f>
        <v/>
      </c>
      <c r="I492" s="4" t="str">
        <f aca="false">IF($H492="","",$H492-WEEKDAY($H492,2)+1)</f>
        <v/>
      </c>
      <c r="J492" s="4" t="str">
        <f aca="false">IF($I492="","",$I492+6)</f>
        <v/>
      </c>
      <c r="K492" s="6" t="str">
        <f aca="false">IF($H492="","",DATE(YEAR($H492),MONTH($H492),1))</f>
        <v/>
      </c>
      <c r="L492" s="0" t="str">
        <f aca="false">IF($A492="","",INDEX(CARTAO_COMPRAS!$K:$K,INT((ROW()-2)/20)+2))</f>
        <v/>
      </c>
      <c r="M492" s="0" t="str">
        <f aca="false">IF($A492="","","Compra no cartão")</f>
        <v/>
      </c>
    </row>
    <row r="493" customFormat="false" ht="13.5" hidden="false" customHeight="false" outlineLevel="0" collapsed="false">
      <c r="A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" s="0" t="str">
        <f aca="false">IF($A493="","",INDEX(CARTAO_COMPRAS!$C:$C,INT((ROW()-2)/20)+2))</f>
        <v/>
      </c>
      <c r="C493" s="0" t="str">
        <f aca="false">IF($A493="","",INDEX(CARTAO_COMPRAS!$D:$D,INT((ROW()-2)/20)+2))</f>
        <v/>
      </c>
      <c r="D493" s="0" t="str">
        <f aca="false">IF($A493="","",INDEX(CARTAO_COMPRAS!$E:$E,INT((ROW()-2)/20)+2))</f>
        <v/>
      </c>
      <c r="E493" s="0" t="str">
        <f aca="false">IF($A493="","",INDEX(CARTAO_COMPRAS!$H:$H,INT((ROW()-2)/20)+2)+MOD(ROW()-2,20))</f>
        <v/>
      </c>
      <c r="F493" s="0" t="str">
        <f aca="false">IF($A493="","",INDEX(CARTAO_COMPRAS!$G:$G,INT((ROW()-2)/20)+2))</f>
        <v/>
      </c>
      <c r="G493" s="5" t="str">
        <f aca="false">IF($A493="","",INDEX(CARTAO_COMPRAS!$I:$I,INT((ROW()-2)/20)+2))</f>
        <v/>
      </c>
      <c r="H493" s="4" t="str">
        <f aca="false">IF($A493="","",EDATE(INDEX(CARTAO_COMPRAS!$J:$J,INT((ROW()-2)/20)+2),MOD(ROW()-2,20)))</f>
        <v/>
      </c>
      <c r="I493" s="4" t="str">
        <f aca="false">IF($H493="","",$H493-WEEKDAY($H493,2)+1)</f>
        <v/>
      </c>
      <c r="J493" s="4" t="str">
        <f aca="false">IF($I493="","",$I493+6)</f>
        <v/>
      </c>
      <c r="K493" s="6" t="str">
        <f aca="false">IF($H493="","",DATE(YEAR($H493),MONTH($H493),1))</f>
        <v/>
      </c>
      <c r="L493" s="0" t="str">
        <f aca="false">IF($A493="","",INDEX(CARTAO_COMPRAS!$K:$K,INT((ROW()-2)/20)+2))</f>
        <v/>
      </c>
      <c r="M493" s="0" t="str">
        <f aca="false">IF($A493="","","Compra no cartão")</f>
        <v/>
      </c>
    </row>
    <row r="494" customFormat="false" ht="13.5" hidden="false" customHeight="false" outlineLevel="0" collapsed="false">
      <c r="A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" s="0" t="str">
        <f aca="false">IF($A494="","",INDEX(CARTAO_COMPRAS!$C:$C,INT((ROW()-2)/20)+2))</f>
        <v/>
      </c>
      <c r="C494" s="0" t="str">
        <f aca="false">IF($A494="","",INDEX(CARTAO_COMPRAS!$D:$D,INT((ROW()-2)/20)+2))</f>
        <v/>
      </c>
      <c r="D494" s="0" t="str">
        <f aca="false">IF($A494="","",INDEX(CARTAO_COMPRAS!$E:$E,INT((ROW()-2)/20)+2))</f>
        <v/>
      </c>
      <c r="E494" s="0" t="str">
        <f aca="false">IF($A494="","",INDEX(CARTAO_COMPRAS!$H:$H,INT((ROW()-2)/20)+2)+MOD(ROW()-2,20))</f>
        <v/>
      </c>
      <c r="F494" s="0" t="str">
        <f aca="false">IF($A494="","",INDEX(CARTAO_COMPRAS!$G:$G,INT((ROW()-2)/20)+2))</f>
        <v/>
      </c>
      <c r="G494" s="5" t="str">
        <f aca="false">IF($A494="","",INDEX(CARTAO_COMPRAS!$I:$I,INT((ROW()-2)/20)+2))</f>
        <v/>
      </c>
      <c r="H494" s="4" t="str">
        <f aca="false">IF($A494="","",EDATE(INDEX(CARTAO_COMPRAS!$J:$J,INT((ROW()-2)/20)+2),MOD(ROW()-2,20)))</f>
        <v/>
      </c>
      <c r="I494" s="4" t="str">
        <f aca="false">IF($H494="","",$H494-WEEKDAY($H494,2)+1)</f>
        <v/>
      </c>
      <c r="J494" s="4" t="str">
        <f aca="false">IF($I494="","",$I494+6)</f>
        <v/>
      </c>
      <c r="K494" s="6" t="str">
        <f aca="false">IF($H494="","",DATE(YEAR($H494),MONTH($H494),1))</f>
        <v/>
      </c>
      <c r="L494" s="0" t="str">
        <f aca="false">IF($A494="","",INDEX(CARTAO_COMPRAS!$K:$K,INT((ROW()-2)/20)+2))</f>
        <v/>
      </c>
      <c r="M494" s="0" t="str">
        <f aca="false">IF($A494="","","Compra no cartão")</f>
        <v/>
      </c>
    </row>
    <row r="495" customFormat="false" ht="13.5" hidden="false" customHeight="false" outlineLevel="0" collapsed="false">
      <c r="A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" s="0" t="str">
        <f aca="false">IF($A495="","",INDEX(CARTAO_COMPRAS!$C:$C,INT((ROW()-2)/20)+2))</f>
        <v/>
      </c>
      <c r="C495" s="0" t="str">
        <f aca="false">IF($A495="","",INDEX(CARTAO_COMPRAS!$D:$D,INT((ROW()-2)/20)+2))</f>
        <v/>
      </c>
      <c r="D495" s="0" t="str">
        <f aca="false">IF($A495="","",INDEX(CARTAO_COMPRAS!$E:$E,INT((ROW()-2)/20)+2))</f>
        <v/>
      </c>
      <c r="E495" s="0" t="str">
        <f aca="false">IF($A495="","",INDEX(CARTAO_COMPRAS!$H:$H,INT((ROW()-2)/20)+2)+MOD(ROW()-2,20))</f>
        <v/>
      </c>
      <c r="F495" s="0" t="str">
        <f aca="false">IF($A495="","",INDEX(CARTAO_COMPRAS!$G:$G,INT((ROW()-2)/20)+2))</f>
        <v/>
      </c>
      <c r="G495" s="5" t="str">
        <f aca="false">IF($A495="","",INDEX(CARTAO_COMPRAS!$I:$I,INT((ROW()-2)/20)+2))</f>
        <v/>
      </c>
      <c r="H495" s="4" t="str">
        <f aca="false">IF($A495="","",EDATE(INDEX(CARTAO_COMPRAS!$J:$J,INT((ROW()-2)/20)+2),MOD(ROW()-2,20)))</f>
        <v/>
      </c>
      <c r="I495" s="4" t="str">
        <f aca="false">IF($H495="","",$H495-WEEKDAY($H495,2)+1)</f>
        <v/>
      </c>
      <c r="J495" s="4" t="str">
        <f aca="false">IF($I495="","",$I495+6)</f>
        <v/>
      </c>
      <c r="K495" s="6" t="str">
        <f aca="false">IF($H495="","",DATE(YEAR($H495),MONTH($H495),1))</f>
        <v/>
      </c>
      <c r="L495" s="0" t="str">
        <f aca="false">IF($A495="","",INDEX(CARTAO_COMPRAS!$K:$K,INT((ROW()-2)/20)+2))</f>
        <v/>
      </c>
      <c r="M495" s="0" t="str">
        <f aca="false">IF($A495="","","Compra no cartão")</f>
        <v/>
      </c>
    </row>
    <row r="496" customFormat="false" ht="13.5" hidden="false" customHeight="false" outlineLevel="0" collapsed="false">
      <c r="A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" s="0" t="str">
        <f aca="false">IF($A496="","",INDEX(CARTAO_COMPRAS!$C:$C,INT((ROW()-2)/20)+2))</f>
        <v/>
      </c>
      <c r="C496" s="0" t="str">
        <f aca="false">IF($A496="","",INDEX(CARTAO_COMPRAS!$D:$D,INT((ROW()-2)/20)+2))</f>
        <v/>
      </c>
      <c r="D496" s="0" t="str">
        <f aca="false">IF($A496="","",INDEX(CARTAO_COMPRAS!$E:$E,INT((ROW()-2)/20)+2))</f>
        <v/>
      </c>
      <c r="E496" s="0" t="str">
        <f aca="false">IF($A496="","",INDEX(CARTAO_COMPRAS!$H:$H,INT((ROW()-2)/20)+2)+MOD(ROW()-2,20))</f>
        <v/>
      </c>
      <c r="F496" s="0" t="str">
        <f aca="false">IF($A496="","",INDEX(CARTAO_COMPRAS!$G:$G,INT((ROW()-2)/20)+2))</f>
        <v/>
      </c>
      <c r="G496" s="5" t="str">
        <f aca="false">IF($A496="","",INDEX(CARTAO_COMPRAS!$I:$I,INT((ROW()-2)/20)+2))</f>
        <v/>
      </c>
      <c r="H496" s="4" t="str">
        <f aca="false">IF($A496="","",EDATE(INDEX(CARTAO_COMPRAS!$J:$J,INT((ROW()-2)/20)+2),MOD(ROW()-2,20)))</f>
        <v/>
      </c>
      <c r="I496" s="4" t="str">
        <f aca="false">IF($H496="","",$H496-WEEKDAY($H496,2)+1)</f>
        <v/>
      </c>
      <c r="J496" s="4" t="str">
        <f aca="false">IF($I496="","",$I496+6)</f>
        <v/>
      </c>
      <c r="K496" s="6" t="str">
        <f aca="false">IF($H496="","",DATE(YEAR($H496),MONTH($H496),1))</f>
        <v/>
      </c>
      <c r="L496" s="0" t="str">
        <f aca="false">IF($A496="","",INDEX(CARTAO_COMPRAS!$K:$K,INT((ROW()-2)/20)+2))</f>
        <v/>
      </c>
      <c r="M496" s="0" t="str">
        <f aca="false">IF($A496="","","Compra no cartão")</f>
        <v/>
      </c>
    </row>
    <row r="497" customFormat="false" ht="13.5" hidden="false" customHeight="false" outlineLevel="0" collapsed="false">
      <c r="A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" s="0" t="str">
        <f aca="false">IF($A497="","",INDEX(CARTAO_COMPRAS!$C:$C,INT((ROW()-2)/20)+2))</f>
        <v/>
      </c>
      <c r="C497" s="0" t="str">
        <f aca="false">IF($A497="","",INDEX(CARTAO_COMPRAS!$D:$D,INT((ROW()-2)/20)+2))</f>
        <v/>
      </c>
      <c r="D497" s="0" t="str">
        <f aca="false">IF($A497="","",INDEX(CARTAO_COMPRAS!$E:$E,INT((ROW()-2)/20)+2))</f>
        <v/>
      </c>
      <c r="E497" s="0" t="str">
        <f aca="false">IF($A497="","",INDEX(CARTAO_COMPRAS!$H:$H,INT((ROW()-2)/20)+2)+MOD(ROW()-2,20))</f>
        <v/>
      </c>
      <c r="F497" s="0" t="str">
        <f aca="false">IF($A497="","",INDEX(CARTAO_COMPRAS!$G:$G,INT((ROW()-2)/20)+2))</f>
        <v/>
      </c>
      <c r="G497" s="5" t="str">
        <f aca="false">IF($A497="","",INDEX(CARTAO_COMPRAS!$I:$I,INT((ROW()-2)/20)+2))</f>
        <v/>
      </c>
      <c r="H497" s="4" t="str">
        <f aca="false">IF($A497="","",EDATE(INDEX(CARTAO_COMPRAS!$J:$J,INT((ROW()-2)/20)+2),MOD(ROW()-2,20)))</f>
        <v/>
      </c>
      <c r="I497" s="4" t="str">
        <f aca="false">IF($H497="","",$H497-WEEKDAY($H497,2)+1)</f>
        <v/>
      </c>
      <c r="J497" s="4" t="str">
        <f aca="false">IF($I497="","",$I497+6)</f>
        <v/>
      </c>
      <c r="K497" s="6" t="str">
        <f aca="false">IF($H497="","",DATE(YEAR($H497),MONTH($H497),1))</f>
        <v/>
      </c>
      <c r="L497" s="0" t="str">
        <f aca="false">IF($A497="","",INDEX(CARTAO_COMPRAS!$K:$K,INT((ROW()-2)/20)+2))</f>
        <v/>
      </c>
      <c r="M497" s="0" t="str">
        <f aca="false">IF($A497="","","Compra no cartão")</f>
        <v/>
      </c>
    </row>
    <row r="498" customFormat="false" ht="13.5" hidden="false" customHeight="false" outlineLevel="0" collapsed="false">
      <c r="A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" s="0" t="str">
        <f aca="false">IF($A498="","",INDEX(CARTAO_COMPRAS!$C:$C,INT((ROW()-2)/20)+2))</f>
        <v/>
      </c>
      <c r="C498" s="0" t="str">
        <f aca="false">IF($A498="","",INDEX(CARTAO_COMPRAS!$D:$D,INT((ROW()-2)/20)+2))</f>
        <v/>
      </c>
      <c r="D498" s="0" t="str">
        <f aca="false">IF($A498="","",INDEX(CARTAO_COMPRAS!$E:$E,INT((ROW()-2)/20)+2))</f>
        <v/>
      </c>
      <c r="E498" s="0" t="str">
        <f aca="false">IF($A498="","",INDEX(CARTAO_COMPRAS!$H:$H,INT((ROW()-2)/20)+2)+MOD(ROW()-2,20))</f>
        <v/>
      </c>
      <c r="F498" s="0" t="str">
        <f aca="false">IF($A498="","",INDEX(CARTAO_COMPRAS!$G:$G,INT((ROW()-2)/20)+2))</f>
        <v/>
      </c>
      <c r="G498" s="5" t="str">
        <f aca="false">IF($A498="","",INDEX(CARTAO_COMPRAS!$I:$I,INT((ROW()-2)/20)+2))</f>
        <v/>
      </c>
      <c r="H498" s="4" t="str">
        <f aca="false">IF($A498="","",EDATE(INDEX(CARTAO_COMPRAS!$J:$J,INT((ROW()-2)/20)+2),MOD(ROW()-2,20)))</f>
        <v/>
      </c>
      <c r="I498" s="4" t="str">
        <f aca="false">IF($H498="","",$H498-WEEKDAY($H498,2)+1)</f>
        <v/>
      </c>
      <c r="J498" s="4" t="str">
        <f aca="false">IF($I498="","",$I498+6)</f>
        <v/>
      </c>
      <c r="K498" s="6" t="str">
        <f aca="false">IF($H498="","",DATE(YEAR($H498),MONTH($H498),1))</f>
        <v/>
      </c>
      <c r="L498" s="0" t="str">
        <f aca="false">IF($A498="","",INDEX(CARTAO_COMPRAS!$K:$K,INT((ROW()-2)/20)+2))</f>
        <v/>
      </c>
      <c r="M498" s="0" t="str">
        <f aca="false">IF($A498="","","Compra no cartão")</f>
        <v/>
      </c>
    </row>
    <row r="499" customFormat="false" ht="13.5" hidden="false" customHeight="false" outlineLevel="0" collapsed="false">
      <c r="A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" s="0" t="str">
        <f aca="false">IF($A499="","",INDEX(CARTAO_COMPRAS!$C:$C,INT((ROW()-2)/20)+2))</f>
        <v/>
      </c>
      <c r="C499" s="0" t="str">
        <f aca="false">IF($A499="","",INDEX(CARTAO_COMPRAS!$D:$D,INT((ROW()-2)/20)+2))</f>
        <v/>
      </c>
      <c r="D499" s="0" t="str">
        <f aca="false">IF($A499="","",INDEX(CARTAO_COMPRAS!$E:$E,INT((ROW()-2)/20)+2))</f>
        <v/>
      </c>
      <c r="E499" s="0" t="str">
        <f aca="false">IF($A499="","",INDEX(CARTAO_COMPRAS!$H:$H,INT((ROW()-2)/20)+2)+MOD(ROW()-2,20))</f>
        <v/>
      </c>
      <c r="F499" s="0" t="str">
        <f aca="false">IF($A499="","",INDEX(CARTAO_COMPRAS!$G:$G,INT((ROW()-2)/20)+2))</f>
        <v/>
      </c>
      <c r="G499" s="5" t="str">
        <f aca="false">IF($A499="","",INDEX(CARTAO_COMPRAS!$I:$I,INT((ROW()-2)/20)+2))</f>
        <v/>
      </c>
      <c r="H499" s="4" t="str">
        <f aca="false">IF($A499="","",EDATE(INDEX(CARTAO_COMPRAS!$J:$J,INT((ROW()-2)/20)+2),MOD(ROW()-2,20)))</f>
        <v/>
      </c>
      <c r="I499" s="4" t="str">
        <f aca="false">IF($H499="","",$H499-WEEKDAY($H499,2)+1)</f>
        <v/>
      </c>
      <c r="J499" s="4" t="str">
        <f aca="false">IF($I499="","",$I499+6)</f>
        <v/>
      </c>
      <c r="K499" s="6" t="str">
        <f aca="false">IF($H499="","",DATE(YEAR($H499),MONTH($H499),1))</f>
        <v/>
      </c>
      <c r="L499" s="0" t="str">
        <f aca="false">IF($A499="","",INDEX(CARTAO_COMPRAS!$K:$K,INT((ROW()-2)/20)+2))</f>
        <v/>
      </c>
      <c r="M499" s="0" t="str">
        <f aca="false">IF($A499="","","Compra no cartão")</f>
        <v/>
      </c>
    </row>
    <row r="500" customFormat="false" ht="13.5" hidden="false" customHeight="false" outlineLevel="0" collapsed="false">
      <c r="A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" s="0" t="str">
        <f aca="false">IF($A500="","",INDEX(CARTAO_COMPRAS!$C:$C,INT((ROW()-2)/20)+2))</f>
        <v/>
      </c>
      <c r="C500" s="0" t="str">
        <f aca="false">IF($A500="","",INDEX(CARTAO_COMPRAS!$D:$D,INT((ROW()-2)/20)+2))</f>
        <v/>
      </c>
      <c r="D500" s="0" t="str">
        <f aca="false">IF($A500="","",INDEX(CARTAO_COMPRAS!$E:$E,INT((ROW()-2)/20)+2))</f>
        <v/>
      </c>
      <c r="E500" s="0" t="str">
        <f aca="false">IF($A500="","",INDEX(CARTAO_COMPRAS!$H:$H,INT((ROW()-2)/20)+2)+MOD(ROW()-2,20))</f>
        <v/>
      </c>
      <c r="F500" s="0" t="str">
        <f aca="false">IF($A500="","",INDEX(CARTAO_COMPRAS!$G:$G,INT((ROW()-2)/20)+2))</f>
        <v/>
      </c>
      <c r="G500" s="5" t="str">
        <f aca="false">IF($A500="","",INDEX(CARTAO_COMPRAS!$I:$I,INT((ROW()-2)/20)+2))</f>
        <v/>
      </c>
      <c r="H500" s="4" t="str">
        <f aca="false">IF($A500="","",EDATE(INDEX(CARTAO_COMPRAS!$J:$J,INT((ROW()-2)/20)+2),MOD(ROW()-2,20)))</f>
        <v/>
      </c>
      <c r="I500" s="4" t="str">
        <f aca="false">IF($H500="","",$H500-WEEKDAY($H500,2)+1)</f>
        <v/>
      </c>
      <c r="J500" s="4" t="str">
        <f aca="false">IF($I500="","",$I500+6)</f>
        <v/>
      </c>
      <c r="K500" s="6" t="str">
        <f aca="false">IF($H500="","",DATE(YEAR($H500),MONTH($H500),1))</f>
        <v/>
      </c>
      <c r="L500" s="0" t="str">
        <f aca="false">IF($A500="","",INDEX(CARTAO_COMPRAS!$K:$K,INT((ROW()-2)/20)+2))</f>
        <v/>
      </c>
      <c r="M500" s="0" t="str">
        <f aca="false">IF($A500="","","Compra no cartão")</f>
        <v/>
      </c>
    </row>
    <row r="501" customFormat="false" ht="13.5" hidden="false" customHeight="false" outlineLevel="0" collapsed="false">
      <c r="A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" s="0" t="str">
        <f aca="false">IF($A501="","",INDEX(CARTAO_COMPRAS!$C:$C,INT((ROW()-2)/20)+2))</f>
        <v/>
      </c>
      <c r="C501" s="0" t="str">
        <f aca="false">IF($A501="","",INDEX(CARTAO_COMPRAS!$D:$D,INT((ROW()-2)/20)+2))</f>
        <v/>
      </c>
      <c r="D501" s="0" t="str">
        <f aca="false">IF($A501="","",INDEX(CARTAO_COMPRAS!$E:$E,INT((ROW()-2)/20)+2))</f>
        <v/>
      </c>
      <c r="E501" s="0" t="str">
        <f aca="false">IF($A501="","",INDEX(CARTAO_COMPRAS!$H:$H,INT((ROW()-2)/20)+2)+MOD(ROW()-2,20))</f>
        <v/>
      </c>
      <c r="F501" s="0" t="str">
        <f aca="false">IF($A501="","",INDEX(CARTAO_COMPRAS!$G:$G,INT((ROW()-2)/20)+2))</f>
        <v/>
      </c>
      <c r="G501" s="5" t="str">
        <f aca="false">IF($A501="","",INDEX(CARTAO_COMPRAS!$I:$I,INT((ROW()-2)/20)+2))</f>
        <v/>
      </c>
      <c r="H501" s="4" t="str">
        <f aca="false">IF($A501="","",EDATE(INDEX(CARTAO_COMPRAS!$J:$J,INT((ROW()-2)/20)+2),MOD(ROW()-2,20)))</f>
        <v/>
      </c>
      <c r="I501" s="4" t="str">
        <f aca="false">IF($H501="","",$H501-WEEKDAY($H501,2)+1)</f>
        <v/>
      </c>
      <c r="J501" s="4" t="str">
        <f aca="false">IF($I501="","",$I501+6)</f>
        <v/>
      </c>
      <c r="K501" s="6" t="str">
        <f aca="false">IF($H501="","",DATE(YEAR($H501),MONTH($H501),1))</f>
        <v/>
      </c>
      <c r="L501" s="0" t="str">
        <f aca="false">IF($A501="","",INDEX(CARTAO_COMPRAS!$K:$K,INT((ROW()-2)/20)+2))</f>
        <v/>
      </c>
      <c r="M501" s="0" t="str">
        <f aca="false">IF($A501="","","Compra no cartão")</f>
        <v/>
      </c>
    </row>
    <row r="502" customFormat="false" ht="13.5" hidden="false" customHeight="false" outlineLevel="0" collapsed="false">
      <c r="A5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26</v>
      </c>
      <c r="B502" s="0" t="str">
        <f aca="false">IF($A502="","",INDEX(CARTAO_COMPRAS!$C:$C,INT((ROW()-2)/20)+2))</f>
        <v>Bradesco</v>
      </c>
      <c r="C502" s="0" t="str">
        <f aca="false">IF($A502="","",INDEX(CARTAO_COMPRAS!$D:$D,INT((ROW()-2)/20)+2))</f>
        <v>Westwing</v>
      </c>
      <c r="D502" s="0" t="str">
        <f aca="false">IF($A502="","",INDEX(CARTAO_COMPRAS!$E:$E,INT((ROW()-2)/20)+2))</f>
        <v>Alimentação / Insumos</v>
      </c>
      <c r="E502" s="0" t="n">
        <f aca="false">IF($A502="","",INDEX(CARTAO_COMPRAS!$H:$H,INT((ROW()-2)/20)+2)+MOD(ROW()-2,20))</f>
        <v>2</v>
      </c>
      <c r="F502" s="0" t="n">
        <f aca="false">IF($A502="","",INDEX(CARTAO_COMPRAS!$G:$G,INT((ROW()-2)/20)+2))</f>
        <v>3</v>
      </c>
      <c r="G502" s="5" t="n">
        <f aca="false">IF($A502="","",INDEX(CARTAO_COMPRAS!$I:$I,INT((ROW()-2)/20)+2))</f>
        <v>110.15</v>
      </c>
      <c r="H502" s="4" t="n">
        <f aca="false">IF($A502="","",EDATE(INDEX(CARTAO_COMPRAS!$J:$J,INT((ROW()-2)/20)+2),MOD(ROW()-2,20)))</f>
        <v>46157</v>
      </c>
      <c r="I502" s="4" t="n">
        <f aca="false">IF($H502="","",$H502-WEEKDAY($H502,2)+1)</f>
        <v>46153</v>
      </c>
      <c r="J502" s="4" t="n">
        <f aca="false">IF($I502="","",$I502+6)</f>
        <v>46159</v>
      </c>
      <c r="K502" s="6" t="n">
        <f aca="false">IF($H502="","",DATE(YEAR($H502),MONTH($H502),1))</f>
        <v>46143</v>
      </c>
      <c r="L502" s="0" t="str">
        <f aca="false">IF($A502="","",INDEX(CARTAO_COMPRAS!$K:$K,INT((ROW()-2)/20)+2))</f>
        <v>Pago</v>
      </c>
      <c r="M502" s="0" t="str">
        <f aca="false">IF($A502="","","Compra no cartão")</f>
        <v>Compra no cartão</v>
      </c>
    </row>
    <row r="503" customFormat="false" ht="13.5" hidden="false" customHeight="false" outlineLevel="0" collapsed="false">
      <c r="A5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26</v>
      </c>
      <c r="B503" s="0" t="str">
        <f aca="false">IF($A503="","",INDEX(CARTAO_COMPRAS!$C:$C,INT((ROW()-2)/20)+2))</f>
        <v>Bradesco</v>
      </c>
      <c r="C503" s="0" t="str">
        <f aca="false">IF($A503="","",INDEX(CARTAO_COMPRAS!$D:$D,INT((ROW()-2)/20)+2))</f>
        <v>Westwing</v>
      </c>
      <c r="D503" s="0" t="str">
        <f aca="false">IF($A503="","",INDEX(CARTAO_COMPRAS!$E:$E,INT((ROW()-2)/20)+2))</f>
        <v>Alimentação / Insumos</v>
      </c>
      <c r="E503" s="0" t="n">
        <f aca="false">IF($A503="","",INDEX(CARTAO_COMPRAS!$H:$H,INT((ROW()-2)/20)+2)+MOD(ROW()-2,20))</f>
        <v>3</v>
      </c>
      <c r="F503" s="0" t="n">
        <f aca="false">IF($A503="","",INDEX(CARTAO_COMPRAS!$G:$G,INT((ROW()-2)/20)+2))</f>
        <v>3</v>
      </c>
      <c r="G503" s="5" t="n">
        <f aca="false">IF($A503="","",INDEX(CARTAO_COMPRAS!$I:$I,INT((ROW()-2)/20)+2))</f>
        <v>110.15</v>
      </c>
      <c r="H503" s="4" t="n">
        <f aca="false">IF($A503="","",EDATE(INDEX(CARTAO_COMPRAS!$J:$J,INT((ROW()-2)/20)+2),MOD(ROW()-2,20)))</f>
        <v>46188</v>
      </c>
      <c r="I503" s="4" t="n">
        <f aca="false">IF($H503="","",$H503-WEEKDAY($H503,2)+1)</f>
        <v>46188</v>
      </c>
      <c r="J503" s="4" t="n">
        <f aca="false">IF($I503="","",$I503+6)</f>
        <v>46194</v>
      </c>
      <c r="K503" s="6" t="n">
        <f aca="false">IF($H503="","",DATE(YEAR($H503),MONTH($H503),1))</f>
        <v>46174</v>
      </c>
      <c r="L503" s="0" t="str">
        <f aca="false">IF($A503="","",INDEX(CARTAO_COMPRAS!$K:$K,INT((ROW()-2)/20)+2))</f>
        <v>Pago</v>
      </c>
      <c r="M503" s="0" t="str">
        <f aca="false">IF($A503="","","Compra no cartão")</f>
        <v>Compra no cartão</v>
      </c>
    </row>
    <row r="504" customFormat="false" ht="13.5" hidden="false" customHeight="false" outlineLevel="0" collapsed="false">
      <c r="A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" s="0" t="str">
        <f aca="false">IF($A504="","",INDEX(CARTAO_COMPRAS!$C:$C,INT((ROW()-2)/20)+2))</f>
        <v/>
      </c>
      <c r="C504" s="0" t="str">
        <f aca="false">IF($A504="","",INDEX(CARTAO_COMPRAS!$D:$D,INT((ROW()-2)/20)+2))</f>
        <v/>
      </c>
      <c r="D504" s="0" t="str">
        <f aca="false">IF($A504="","",INDEX(CARTAO_COMPRAS!$E:$E,INT((ROW()-2)/20)+2))</f>
        <v/>
      </c>
      <c r="E504" s="0" t="str">
        <f aca="false">IF($A504="","",INDEX(CARTAO_COMPRAS!$H:$H,INT((ROW()-2)/20)+2)+MOD(ROW()-2,20))</f>
        <v/>
      </c>
      <c r="F504" s="0" t="str">
        <f aca="false">IF($A504="","",INDEX(CARTAO_COMPRAS!$G:$G,INT((ROW()-2)/20)+2))</f>
        <v/>
      </c>
      <c r="G504" s="5" t="str">
        <f aca="false">IF($A504="","",INDEX(CARTAO_COMPRAS!$I:$I,INT((ROW()-2)/20)+2))</f>
        <v/>
      </c>
      <c r="H504" s="4" t="str">
        <f aca="false">IF($A504="","",EDATE(INDEX(CARTAO_COMPRAS!$J:$J,INT((ROW()-2)/20)+2),MOD(ROW()-2,20)))</f>
        <v/>
      </c>
      <c r="I504" s="4" t="str">
        <f aca="false">IF($H504="","",$H504-WEEKDAY($H504,2)+1)</f>
        <v/>
      </c>
      <c r="J504" s="4" t="str">
        <f aca="false">IF($I504="","",$I504+6)</f>
        <v/>
      </c>
      <c r="K504" s="6" t="str">
        <f aca="false">IF($H504="","",DATE(YEAR($H504),MONTH($H504),1))</f>
        <v/>
      </c>
      <c r="L504" s="0" t="str">
        <f aca="false">IF($A504="","",INDEX(CARTAO_COMPRAS!$K:$K,INT((ROW()-2)/20)+2))</f>
        <v/>
      </c>
      <c r="M504" s="0" t="str">
        <f aca="false">IF($A504="","","Compra no cartão")</f>
        <v/>
      </c>
    </row>
    <row r="505" customFormat="false" ht="13.5" hidden="false" customHeight="false" outlineLevel="0" collapsed="false">
      <c r="A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" s="0" t="str">
        <f aca="false">IF($A505="","",INDEX(CARTAO_COMPRAS!$C:$C,INT((ROW()-2)/20)+2))</f>
        <v/>
      </c>
      <c r="C505" s="0" t="str">
        <f aca="false">IF($A505="","",INDEX(CARTAO_COMPRAS!$D:$D,INT((ROW()-2)/20)+2))</f>
        <v/>
      </c>
      <c r="D505" s="0" t="str">
        <f aca="false">IF($A505="","",INDEX(CARTAO_COMPRAS!$E:$E,INT((ROW()-2)/20)+2))</f>
        <v/>
      </c>
      <c r="E505" s="0" t="str">
        <f aca="false">IF($A505="","",INDEX(CARTAO_COMPRAS!$H:$H,INT((ROW()-2)/20)+2)+MOD(ROW()-2,20))</f>
        <v/>
      </c>
      <c r="F505" s="0" t="str">
        <f aca="false">IF($A505="","",INDEX(CARTAO_COMPRAS!$G:$G,INT((ROW()-2)/20)+2))</f>
        <v/>
      </c>
      <c r="G505" s="5" t="str">
        <f aca="false">IF($A505="","",INDEX(CARTAO_COMPRAS!$I:$I,INT((ROW()-2)/20)+2))</f>
        <v/>
      </c>
      <c r="H505" s="4" t="str">
        <f aca="false">IF($A505="","",EDATE(INDEX(CARTAO_COMPRAS!$J:$J,INT((ROW()-2)/20)+2),MOD(ROW()-2,20)))</f>
        <v/>
      </c>
      <c r="I505" s="4" t="str">
        <f aca="false">IF($H505="","",$H505-WEEKDAY($H505,2)+1)</f>
        <v/>
      </c>
      <c r="J505" s="4" t="str">
        <f aca="false">IF($I505="","",$I505+6)</f>
        <v/>
      </c>
      <c r="K505" s="6" t="str">
        <f aca="false">IF($H505="","",DATE(YEAR($H505),MONTH($H505),1))</f>
        <v/>
      </c>
      <c r="L505" s="0" t="str">
        <f aca="false">IF($A505="","",INDEX(CARTAO_COMPRAS!$K:$K,INT((ROW()-2)/20)+2))</f>
        <v/>
      </c>
      <c r="M505" s="0" t="str">
        <f aca="false">IF($A505="","","Compra no cartão")</f>
        <v/>
      </c>
    </row>
    <row r="506" customFormat="false" ht="13.5" hidden="false" customHeight="false" outlineLevel="0" collapsed="false">
      <c r="A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" s="0" t="str">
        <f aca="false">IF($A506="","",INDEX(CARTAO_COMPRAS!$C:$C,INT((ROW()-2)/20)+2))</f>
        <v/>
      </c>
      <c r="C506" s="0" t="str">
        <f aca="false">IF($A506="","",INDEX(CARTAO_COMPRAS!$D:$D,INT((ROW()-2)/20)+2))</f>
        <v/>
      </c>
      <c r="D506" s="0" t="str">
        <f aca="false">IF($A506="","",INDEX(CARTAO_COMPRAS!$E:$E,INT((ROW()-2)/20)+2))</f>
        <v/>
      </c>
      <c r="E506" s="0" t="str">
        <f aca="false">IF($A506="","",INDEX(CARTAO_COMPRAS!$H:$H,INT((ROW()-2)/20)+2)+MOD(ROW()-2,20))</f>
        <v/>
      </c>
      <c r="F506" s="0" t="str">
        <f aca="false">IF($A506="","",INDEX(CARTAO_COMPRAS!$G:$G,INT((ROW()-2)/20)+2))</f>
        <v/>
      </c>
      <c r="G506" s="5" t="str">
        <f aca="false">IF($A506="","",INDEX(CARTAO_COMPRAS!$I:$I,INT((ROW()-2)/20)+2))</f>
        <v/>
      </c>
      <c r="H506" s="4" t="str">
        <f aca="false">IF($A506="","",EDATE(INDEX(CARTAO_COMPRAS!$J:$J,INT((ROW()-2)/20)+2),MOD(ROW()-2,20)))</f>
        <v/>
      </c>
      <c r="I506" s="4" t="str">
        <f aca="false">IF($H506="","",$H506-WEEKDAY($H506,2)+1)</f>
        <v/>
      </c>
      <c r="J506" s="4" t="str">
        <f aca="false">IF($I506="","",$I506+6)</f>
        <v/>
      </c>
      <c r="K506" s="6" t="str">
        <f aca="false">IF($H506="","",DATE(YEAR($H506),MONTH($H506),1))</f>
        <v/>
      </c>
      <c r="L506" s="0" t="str">
        <f aca="false">IF($A506="","",INDEX(CARTAO_COMPRAS!$K:$K,INT((ROW()-2)/20)+2))</f>
        <v/>
      </c>
      <c r="M506" s="0" t="str">
        <f aca="false">IF($A506="","","Compra no cartão")</f>
        <v/>
      </c>
    </row>
    <row r="507" customFormat="false" ht="13.5" hidden="false" customHeight="false" outlineLevel="0" collapsed="false">
      <c r="A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" s="0" t="str">
        <f aca="false">IF($A507="","",INDEX(CARTAO_COMPRAS!$C:$C,INT((ROW()-2)/20)+2))</f>
        <v/>
      </c>
      <c r="C507" s="0" t="str">
        <f aca="false">IF($A507="","",INDEX(CARTAO_COMPRAS!$D:$D,INT((ROW()-2)/20)+2))</f>
        <v/>
      </c>
      <c r="D507" s="0" t="str">
        <f aca="false">IF($A507="","",INDEX(CARTAO_COMPRAS!$E:$E,INT((ROW()-2)/20)+2))</f>
        <v/>
      </c>
      <c r="E507" s="0" t="str">
        <f aca="false">IF($A507="","",INDEX(CARTAO_COMPRAS!$H:$H,INT((ROW()-2)/20)+2)+MOD(ROW()-2,20))</f>
        <v/>
      </c>
      <c r="F507" s="0" t="str">
        <f aca="false">IF($A507="","",INDEX(CARTAO_COMPRAS!$G:$G,INT((ROW()-2)/20)+2))</f>
        <v/>
      </c>
      <c r="G507" s="5" t="str">
        <f aca="false">IF($A507="","",INDEX(CARTAO_COMPRAS!$I:$I,INT((ROW()-2)/20)+2))</f>
        <v/>
      </c>
      <c r="H507" s="4" t="str">
        <f aca="false">IF($A507="","",EDATE(INDEX(CARTAO_COMPRAS!$J:$J,INT((ROW()-2)/20)+2),MOD(ROW()-2,20)))</f>
        <v/>
      </c>
      <c r="I507" s="4" t="str">
        <f aca="false">IF($H507="","",$H507-WEEKDAY($H507,2)+1)</f>
        <v/>
      </c>
      <c r="J507" s="4" t="str">
        <f aca="false">IF($I507="","",$I507+6)</f>
        <v/>
      </c>
      <c r="K507" s="6" t="str">
        <f aca="false">IF($H507="","",DATE(YEAR($H507),MONTH($H507),1))</f>
        <v/>
      </c>
      <c r="L507" s="0" t="str">
        <f aca="false">IF($A507="","",INDEX(CARTAO_COMPRAS!$K:$K,INT((ROW()-2)/20)+2))</f>
        <v/>
      </c>
      <c r="M507" s="0" t="str">
        <f aca="false">IF($A507="","","Compra no cartão")</f>
        <v/>
      </c>
    </row>
    <row r="508" customFormat="false" ht="13.5" hidden="false" customHeight="false" outlineLevel="0" collapsed="false">
      <c r="A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" s="0" t="str">
        <f aca="false">IF($A508="","",INDEX(CARTAO_COMPRAS!$C:$C,INT((ROW()-2)/20)+2))</f>
        <v/>
      </c>
      <c r="C508" s="0" t="str">
        <f aca="false">IF($A508="","",INDEX(CARTAO_COMPRAS!$D:$D,INT((ROW()-2)/20)+2))</f>
        <v/>
      </c>
      <c r="D508" s="0" t="str">
        <f aca="false">IF($A508="","",INDEX(CARTAO_COMPRAS!$E:$E,INT((ROW()-2)/20)+2))</f>
        <v/>
      </c>
      <c r="E508" s="0" t="str">
        <f aca="false">IF($A508="","",INDEX(CARTAO_COMPRAS!$H:$H,INT((ROW()-2)/20)+2)+MOD(ROW()-2,20))</f>
        <v/>
      </c>
      <c r="F508" s="0" t="str">
        <f aca="false">IF($A508="","",INDEX(CARTAO_COMPRAS!$G:$G,INT((ROW()-2)/20)+2))</f>
        <v/>
      </c>
      <c r="G508" s="5" t="str">
        <f aca="false">IF($A508="","",INDEX(CARTAO_COMPRAS!$I:$I,INT((ROW()-2)/20)+2))</f>
        <v/>
      </c>
      <c r="H508" s="4" t="str">
        <f aca="false">IF($A508="","",EDATE(INDEX(CARTAO_COMPRAS!$J:$J,INT((ROW()-2)/20)+2),MOD(ROW()-2,20)))</f>
        <v/>
      </c>
      <c r="I508" s="4" t="str">
        <f aca="false">IF($H508="","",$H508-WEEKDAY($H508,2)+1)</f>
        <v/>
      </c>
      <c r="J508" s="4" t="str">
        <f aca="false">IF($I508="","",$I508+6)</f>
        <v/>
      </c>
      <c r="K508" s="6" t="str">
        <f aca="false">IF($H508="","",DATE(YEAR($H508),MONTH($H508),1))</f>
        <v/>
      </c>
      <c r="L508" s="0" t="str">
        <f aca="false">IF($A508="","",INDEX(CARTAO_COMPRAS!$K:$K,INT((ROW()-2)/20)+2))</f>
        <v/>
      </c>
      <c r="M508" s="0" t="str">
        <f aca="false">IF($A508="","","Compra no cartão")</f>
        <v/>
      </c>
    </row>
    <row r="509" customFormat="false" ht="13.5" hidden="false" customHeight="false" outlineLevel="0" collapsed="false">
      <c r="A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" s="0" t="str">
        <f aca="false">IF($A509="","",INDEX(CARTAO_COMPRAS!$C:$C,INT((ROW()-2)/20)+2))</f>
        <v/>
      </c>
      <c r="C509" s="0" t="str">
        <f aca="false">IF($A509="","",INDEX(CARTAO_COMPRAS!$D:$D,INT((ROW()-2)/20)+2))</f>
        <v/>
      </c>
      <c r="D509" s="0" t="str">
        <f aca="false">IF($A509="","",INDEX(CARTAO_COMPRAS!$E:$E,INT((ROW()-2)/20)+2))</f>
        <v/>
      </c>
      <c r="E509" s="0" t="str">
        <f aca="false">IF($A509="","",INDEX(CARTAO_COMPRAS!$H:$H,INT((ROW()-2)/20)+2)+MOD(ROW()-2,20))</f>
        <v/>
      </c>
      <c r="F509" s="0" t="str">
        <f aca="false">IF($A509="","",INDEX(CARTAO_COMPRAS!$G:$G,INT((ROW()-2)/20)+2))</f>
        <v/>
      </c>
      <c r="G509" s="5" t="str">
        <f aca="false">IF($A509="","",INDEX(CARTAO_COMPRAS!$I:$I,INT((ROW()-2)/20)+2))</f>
        <v/>
      </c>
      <c r="H509" s="4" t="str">
        <f aca="false">IF($A509="","",EDATE(INDEX(CARTAO_COMPRAS!$J:$J,INT((ROW()-2)/20)+2),MOD(ROW()-2,20)))</f>
        <v/>
      </c>
      <c r="I509" s="4" t="str">
        <f aca="false">IF($H509="","",$H509-WEEKDAY($H509,2)+1)</f>
        <v/>
      </c>
      <c r="J509" s="4" t="str">
        <f aca="false">IF($I509="","",$I509+6)</f>
        <v/>
      </c>
      <c r="K509" s="6" t="str">
        <f aca="false">IF($H509="","",DATE(YEAR($H509),MONTH($H509),1))</f>
        <v/>
      </c>
      <c r="L509" s="0" t="str">
        <f aca="false">IF($A509="","",INDEX(CARTAO_COMPRAS!$K:$K,INT((ROW()-2)/20)+2))</f>
        <v/>
      </c>
      <c r="M509" s="0" t="str">
        <f aca="false">IF($A509="","","Compra no cartão")</f>
        <v/>
      </c>
    </row>
    <row r="510" customFormat="false" ht="13.5" hidden="false" customHeight="false" outlineLevel="0" collapsed="false">
      <c r="A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" s="0" t="str">
        <f aca="false">IF($A510="","",INDEX(CARTAO_COMPRAS!$C:$C,INT((ROW()-2)/20)+2))</f>
        <v/>
      </c>
      <c r="C510" s="0" t="str">
        <f aca="false">IF($A510="","",INDEX(CARTAO_COMPRAS!$D:$D,INT((ROW()-2)/20)+2))</f>
        <v/>
      </c>
      <c r="D510" s="0" t="str">
        <f aca="false">IF($A510="","",INDEX(CARTAO_COMPRAS!$E:$E,INT((ROW()-2)/20)+2))</f>
        <v/>
      </c>
      <c r="E510" s="0" t="str">
        <f aca="false">IF($A510="","",INDEX(CARTAO_COMPRAS!$H:$H,INT((ROW()-2)/20)+2)+MOD(ROW()-2,20))</f>
        <v/>
      </c>
      <c r="F510" s="0" t="str">
        <f aca="false">IF($A510="","",INDEX(CARTAO_COMPRAS!$G:$G,INT((ROW()-2)/20)+2))</f>
        <v/>
      </c>
      <c r="G510" s="5" t="str">
        <f aca="false">IF($A510="","",INDEX(CARTAO_COMPRAS!$I:$I,INT((ROW()-2)/20)+2))</f>
        <v/>
      </c>
      <c r="H510" s="4" t="str">
        <f aca="false">IF($A510="","",EDATE(INDEX(CARTAO_COMPRAS!$J:$J,INT((ROW()-2)/20)+2),MOD(ROW()-2,20)))</f>
        <v/>
      </c>
      <c r="I510" s="4" t="str">
        <f aca="false">IF($H510="","",$H510-WEEKDAY($H510,2)+1)</f>
        <v/>
      </c>
      <c r="J510" s="4" t="str">
        <f aca="false">IF($I510="","",$I510+6)</f>
        <v/>
      </c>
      <c r="K510" s="6" t="str">
        <f aca="false">IF($H510="","",DATE(YEAR($H510),MONTH($H510),1))</f>
        <v/>
      </c>
      <c r="L510" s="0" t="str">
        <f aca="false">IF($A510="","",INDEX(CARTAO_COMPRAS!$K:$K,INT((ROW()-2)/20)+2))</f>
        <v/>
      </c>
      <c r="M510" s="0" t="str">
        <f aca="false">IF($A510="","","Compra no cartão")</f>
        <v/>
      </c>
    </row>
    <row r="511" customFormat="false" ht="13.5" hidden="false" customHeight="false" outlineLevel="0" collapsed="false">
      <c r="A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" s="0" t="str">
        <f aca="false">IF($A511="","",INDEX(CARTAO_COMPRAS!$C:$C,INT((ROW()-2)/20)+2))</f>
        <v/>
      </c>
      <c r="C511" s="0" t="str">
        <f aca="false">IF($A511="","",INDEX(CARTAO_COMPRAS!$D:$D,INT((ROW()-2)/20)+2))</f>
        <v/>
      </c>
      <c r="D511" s="0" t="str">
        <f aca="false">IF($A511="","",INDEX(CARTAO_COMPRAS!$E:$E,INT((ROW()-2)/20)+2))</f>
        <v/>
      </c>
      <c r="E511" s="0" t="str">
        <f aca="false">IF($A511="","",INDEX(CARTAO_COMPRAS!$H:$H,INT((ROW()-2)/20)+2)+MOD(ROW()-2,20))</f>
        <v/>
      </c>
      <c r="F511" s="0" t="str">
        <f aca="false">IF($A511="","",INDEX(CARTAO_COMPRAS!$G:$G,INT((ROW()-2)/20)+2))</f>
        <v/>
      </c>
      <c r="G511" s="5" t="str">
        <f aca="false">IF($A511="","",INDEX(CARTAO_COMPRAS!$I:$I,INT((ROW()-2)/20)+2))</f>
        <v/>
      </c>
      <c r="H511" s="4" t="str">
        <f aca="false">IF($A511="","",EDATE(INDEX(CARTAO_COMPRAS!$J:$J,INT((ROW()-2)/20)+2),MOD(ROW()-2,20)))</f>
        <v/>
      </c>
      <c r="I511" s="4" t="str">
        <f aca="false">IF($H511="","",$H511-WEEKDAY($H511,2)+1)</f>
        <v/>
      </c>
      <c r="J511" s="4" t="str">
        <f aca="false">IF($I511="","",$I511+6)</f>
        <v/>
      </c>
      <c r="K511" s="6" t="str">
        <f aca="false">IF($H511="","",DATE(YEAR($H511),MONTH($H511),1))</f>
        <v/>
      </c>
      <c r="L511" s="0" t="str">
        <f aca="false">IF($A511="","",INDEX(CARTAO_COMPRAS!$K:$K,INT((ROW()-2)/20)+2))</f>
        <v/>
      </c>
      <c r="M511" s="0" t="str">
        <f aca="false">IF($A511="","","Compra no cartão")</f>
        <v/>
      </c>
    </row>
    <row r="512" customFormat="false" ht="13.5" hidden="false" customHeight="false" outlineLevel="0" collapsed="false">
      <c r="A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" s="0" t="str">
        <f aca="false">IF($A512="","",INDEX(CARTAO_COMPRAS!$C:$C,INT((ROW()-2)/20)+2))</f>
        <v/>
      </c>
      <c r="C512" s="0" t="str">
        <f aca="false">IF($A512="","",INDEX(CARTAO_COMPRAS!$D:$D,INT((ROW()-2)/20)+2))</f>
        <v/>
      </c>
      <c r="D512" s="0" t="str">
        <f aca="false">IF($A512="","",INDEX(CARTAO_COMPRAS!$E:$E,INT((ROW()-2)/20)+2))</f>
        <v/>
      </c>
      <c r="E512" s="0" t="str">
        <f aca="false">IF($A512="","",INDEX(CARTAO_COMPRAS!$H:$H,INT((ROW()-2)/20)+2)+MOD(ROW()-2,20))</f>
        <v/>
      </c>
      <c r="F512" s="0" t="str">
        <f aca="false">IF($A512="","",INDEX(CARTAO_COMPRAS!$G:$G,INT((ROW()-2)/20)+2))</f>
        <v/>
      </c>
      <c r="G512" s="5" t="str">
        <f aca="false">IF($A512="","",INDEX(CARTAO_COMPRAS!$I:$I,INT((ROW()-2)/20)+2))</f>
        <v/>
      </c>
      <c r="H512" s="4" t="str">
        <f aca="false">IF($A512="","",EDATE(INDEX(CARTAO_COMPRAS!$J:$J,INT((ROW()-2)/20)+2),MOD(ROW()-2,20)))</f>
        <v/>
      </c>
      <c r="I512" s="4" t="str">
        <f aca="false">IF($H512="","",$H512-WEEKDAY($H512,2)+1)</f>
        <v/>
      </c>
      <c r="J512" s="4" t="str">
        <f aca="false">IF($I512="","",$I512+6)</f>
        <v/>
      </c>
      <c r="K512" s="6" t="str">
        <f aca="false">IF($H512="","",DATE(YEAR($H512),MONTH($H512),1))</f>
        <v/>
      </c>
      <c r="L512" s="0" t="str">
        <f aca="false">IF($A512="","",INDEX(CARTAO_COMPRAS!$K:$K,INT((ROW()-2)/20)+2))</f>
        <v/>
      </c>
      <c r="M512" s="0" t="str">
        <f aca="false">IF($A512="","","Compra no cartão")</f>
        <v/>
      </c>
    </row>
    <row r="513" customFormat="false" ht="13.5" hidden="false" customHeight="false" outlineLevel="0" collapsed="false">
      <c r="A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" s="0" t="str">
        <f aca="false">IF($A513="","",INDEX(CARTAO_COMPRAS!$C:$C,INT((ROW()-2)/20)+2))</f>
        <v/>
      </c>
      <c r="C513" s="0" t="str">
        <f aca="false">IF($A513="","",INDEX(CARTAO_COMPRAS!$D:$D,INT((ROW()-2)/20)+2))</f>
        <v/>
      </c>
      <c r="D513" s="0" t="str">
        <f aca="false">IF($A513="","",INDEX(CARTAO_COMPRAS!$E:$E,INT((ROW()-2)/20)+2))</f>
        <v/>
      </c>
      <c r="E513" s="0" t="str">
        <f aca="false">IF($A513="","",INDEX(CARTAO_COMPRAS!$H:$H,INT((ROW()-2)/20)+2)+MOD(ROW()-2,20))</f>
        <v/>
      </c>
      <c r="F513" s="0" t="str">
        <f aca="false">IF($A513="","",INDEX(CARTAO_COMPRAS!$G:$G,INT((ROW()-2)/20)+2))</f>
        <v/>
      </c>
      <c r="G513" s="5" t="str">
        <f aca="false">IF($A513="","",INDEX(CARTAO_COMPRAS!$I:$I,INT((ROW()-2)/20)+2))</f>
        <v/>
      </c>
      <c r="H513" s="4" t="str">
        <f aca="false">IF($A513="","",EDATE(INDEX(CARTAO_COMPRAS!$J:$J,INT((ROW()-2)/20)+2),MOD(ROW()-2,20)))</f>
        <v/>
      </c>
      <c r="I513" s="4" t="str">
        <f aca="false">IF($H513="","",$H513-WEEKDAY($H513,2)+1)</f>
        <v/>
      </c>
      <c r="J513" s="4" t="str">
        <f aca="false">IF($I513="","",$I513+6)</f>
        <v/>
      </c>
      <c r="K513" s="6" t="str">
        <f aca="false">IF($H513="","",DATE(YEAR($H513),MONTH($H513),1))</f>
        <v/>
      </c>
      <c r="L513" s="0" t="str">
        <f aca="false">IF($A513="","",INDEX(CARTAO_COMPRAS!$K:$K,INT((ROW()-2)/20)+2))</f>
        <v/>
      </c>
      <c r="M513" s="0" t="str">
        <f aca="false">IF($A513="","","Compra no cartão")</f>
        <v/>
      </c>
    </row>
    <row r="514" customFormat="false" ht="13.5" hidden="false" customHeight="false" outlineLevel="0" collapsed="false">
      <c r="A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" s="0" t="str">
        <f aca="false">IF($A514="","",INDEX(CARTAO_COMPRAS!$C:$C,INT((ROW()-2)/20)+2))</f>
        <v/>
      </c>
      <c r="C514" s="0" t="str">
        <f aca="false">IF($A514="","",INDEX(CARTAO_COMPRAS!$D:$D,INT((ROW()-2)/20)+2))</f>
        <v/>
      </c>
      <c r="D514" s="0" t="str">
        <f aca="false">IF($A514="","",INDEX(CARTAO_COMPRAS!$E:$E,INT((ROW()-2)/20)+2))</f>
        <v/>
      </c>
      <c r="E514" s="0" t="str">
        <f aca="false">IF($A514="","",INDEX(CARTAO_COMPRAS!$H:$H,INT((ROW()-2)/20)+2)+MOD(ROW()-2,20))</f>
        <v/>
      </c>
      <c r="F514" s="0" t="str">
        <f aca="false">IF($A514="","",INDEX(CARTAO_COMPRAS!$G:$G,INT((ROW()-2)/20)+2))</f>
        <v/>
      </c>
      <c r="G514" s="5" t="str">
        <f aca="false">IF($A514="","",INDEX(CARTAO_COMPRAS!$I:$I,INT((ROW()-2)/20)+2))</f>
        <v/>
      </c>
      <c r="H514" s="4" t="str">
        <f aca="false">IF($A514="","",EDATE(INDEX(CARTAO_COMPRAS!$J:$J,INT((ROW()-2)/20)+2),MOD(ROW()-2,20)))</f>
        <v/>
      </c>
      <c r="I514" s="4" t="str">
        <f aca="false">IF($H514="","",$H514-WEEKDAY($H514,2)+1)</f>
        <v/>
      </c>
      <c r="J514" s="4" t="str">
        <f aca="false">IF($I514="","",$I514+6)</f>
        <v/>
      </c>
      <c r="K514" s="6" t="str">
        <f aca="false">IF($H514="","",DATE(YEAR($H514),MONTH($H514),1))</f>
        <v/>
      </c>
      <c r="L514" s="0" t="str">
        <f aca="false">IF($A514="","",INDEX(CARTAO_COMPRAS!$K:$K,INT((ROW()-2)/20)+2))</f>
        <v/>
      </c>
      <c r="M514" s="0" t="str">
        <f aca="false">IF($A514="","","Compra no cartão")</f>
        <v/>
      </c>
    </row>
    <row r="515" customFormat="false" ht="13.5" hidden="false" customHeight="false" outlineLevel="0" collapsed="false">
      <c r="A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" s="0" t="str">
        <f aca="false">IF($A515="","",INDEX(CARTAO_COMPRAS!$C:$C,INT((ROW()-2)/20)+2))</f>
        <v/>
      </c>
      <c r="C515" s="0" t="str">
        <f aca="false">IF($A515="","",INDEX(CARTAO_COMPRAS!$D:$D,INT((ROW()-2)/20)+2))</f>
        <v/>
      </c>
      <c r="D515" s="0" t="str">
        <f aca="false">IF($A515="","",INDEX(CARTAO_COMPRAS!$E:$E,INT((ROW()-2)/20)+2))</f>
        <v/>
      </c>
      <c r="E515" s="0" t="str">
        <f aca="false">IF($A515="","",INDEX(CARTAO_COMPRAS!$H:$H,INT((ROW()-2)/20)+2)+MOD(ROW()-2,20))</f>
        <v/>
      </c>
      <c r="F515" s="0" t="str">
        <f aca="false">IF($A515="","",INDEX(CARTAO_COMPRAS!$G:$G,INT((ROW()-2)/20)+2))</f>
        <v/>
      </c>
      <c r="G515" s="5" t="str">
        <f aca="false">IF($A515="","",INDEX(CARTAO_COMPRAS!$I:$I,INT((ROW()-2)/20)+2))</f>
        <v/>
      </c>
      <c r="H515" s="4" t="str">
        <f aca="false">IF($A515="","",EDATE(INDEX(CARTAO_COMPRAS!$J:$J,INT((ROW()-2)/20)+2),MOD(ROW()-2,20)))</f>
        <v/>
      </c>
      <c r="I515" s="4" t="str">
        <f aca="false">IF($H515="","",$H515-WEEKDAY($H515,2)+1)</f>
        <v/>
      </c>
      <c r="J515" s="4" t="str">
        <f aca="false">IF($I515="","",$I515+6)</f>
        <v/>
      </c>
      <c r="K515" s="6" t="str">
        <f aca="false">IF($H515="","",DATE(YEAR($H515),MONTH($H515),1))</f>
        <v/>
      </c>
      <c r="L515" s="0" t="str">
        <f aca="false">IF($A515="","",INDEX(CARTAO_COMPRAS!$K:$K,INT((ROW()-2)/20)+2))</f>
        <v/>
      </c>
      <c r="M515" s="0" t="str">
        <f aca="false">IF($A515="","","Compra no cartão")</f>
        <v/>
      </c>
    </row>
    <row r="516" customFormat="false" ht="13.5" hidden="false" customHeight="false" outlineLevel="0" collapsed="false">
      <c r="A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" s="0" t="str">
        <f aca="false">IF($A516="","",INDEX(CARTAO_COMPRAS!$C:$C,INT((ROW()-2)/20)+2))</f>
        <v/>
      </c>
      <c r="C516" s="0" t="str">
        <f aca="false">IF($A516="","",INDEX(CARTAO_COMPRAS!$D:$D,INT((ROW()-2)/20)+2))</f>
        <v/>
      </c>
      <c r="D516" s="0" t="str">
        <f aca="false">IF($A516="","",INDEX(CARTAO_COMPRAS!$E:$E,INT((ROW()-2)/20)+2))</f>
        <v/>
      </c>
      <c r="E516" s="0" t="str">
        <f aca="false">IF($A516="","",INDEX(CARTAO_COMPRAS!$H:$H,INT((ROW()-2)/20)+2)+MOD(ROW()-2,20))</f>
        <v/>
      </c>
      <c r="F516" s="0" t="str">
        <f aca="false">IF($A516="","",INDEX(CARTAO_COMPRAS!$G:$G,INT((ROW()-2)/20)+2))</f>
        <v/>
      </c>
      <c r="G516" s="5" t="str">
        <f aca="false">IF($A516="","",INDEX(CARTAO_COMPRAS!$I:$I,INT((ROW()-2)/20)+2))</f>
        <v/>
      </c>
      <c r="H516" s="4" t="str">
        <f aca="false">IF($A516="","",EDATE(INDEX(CARTAO_COMPRAS!$J:$J,INT((ROW()-2)/20)+2),MOD(ROW()-2,20)))</f>
        <v/>
      </c>
      <c r="I516" s="4" t="str">
        <f aca="false">IF($H516="","",$H516-WEEKDAY($H516,2)+1)</f>
        <v/>
      </c>
      <c r="J516" s="4" t="str">
        <f aca="false">IF($I516="","",$I516+6)</f>
        <v/>
      </c>
      <c r="K516" s="6" t="str">
        <f aca="false">IF($H516="","",DATE(YEAR($H516),MONTH($H516),1))</f>
        <v/>
      </c>
      <c r="L516" s="0" t="str">
        <f aca="false">IF($A516="","",INDEX(CARTAO_COMPRAS!$K:$K,INT((ROW()-2)/20)+2))</f>
        <v/>
      </c>
      <c r="M516" s="0" t="str">
        <f aca="false">IF($A516="","","Compra no cartão")</f>
        <v/>
      </c>
    </row>
    <row r="517" customFormat="false" ht="13.5" hidden="false" customHeight="false" outlineLevel="0" collapsed="false">
      <c r="A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" s="0" t="str">
        <f aca="false">IF($A517="","",INDEX(CARTAO_COMPRAS!$C:$C,INT((ROW()-2)/20)+2))</f>
        <v/>
      </c>
      <c r="C517" s="0" t="str">
        <f aca="false">IF($A517="","",INDEX(CARTAO_COMPRAS!$D:$D,INT((ROW()-2)/20)+2))</f>
        <v/>
      </c>
      <c r="D517" s="0" t="str">
        <f aca="false">IF($A517="","",INDEX(CARTAO_COMPRAS!$E:$E,INT((ROW()-2)/20)+2))</f>
        <v/>
      </c>
      <c r="E517" s="0" t="str">
        <f aca="false">IF($A517="","",INDEX(CARTAO_COMPRAS!$H:$H,INT((ROW()-2)/20)+2)+MOD(ROW()-2,20))</f>
        <v/>
      </c>
      <c r="F517" s="0" t="str">
        <f aca="false">IF($A517="","",INDEX(CARTAO_COMPRAS!$G:$G,INT((ROW()-2)/20)+2))</f>
        <v/>
      </c>
      <c r="G517" s="5" t="str">
        <f aca="false">IF($A517="","",INDEX(CARTAO_COMPRAS!$I:$I,INT((ROW()-2)/20)+2))</f>
        <v/>
      </c>
      <c r="H517" s="4" t="str">
        <f aca="false">IF($A517="","",EDATE(INDEX(CARTAO_COMPRAS!$J:$J,INT((ROW()-2)/20)+2),MOD(ROW()-2,20)))</f>
        <v/>
      </c>
      <c r="I517" s="4" t="str">
        <f aca="false">IF($H517="","",$H517-WEEKDAY($H517,2)+1)</f>
        <v/>
      </c>
      <c r="J517" s="4" t="str">
        <f aca="false">IF($I517="","",$I517+6)</f>
        <v/>
      </c>
      <c r="K517" s="6" t="str">
        <f aca="false">IF($H517="","",DATE(YEAR($H517),MONTH($H517),1))</f>
        <v/>
      </c>
      <c r="L517" s="0" t="str">
        <f aca="false">IF($A517="","",INDEX(CARTAO_COMPRAS!$K:$K,INT((ROW()-2)/20)+2))</f>
        <v/>
      </c>
      <c r="M517" s="0" t="str">
        <f aca="false">IF($A517="","","Compra no cartão")</f>
        <v/>
      </c>
    </row>
    <row r="518" customFormat="false" ht="13.5" hidden="false" customHeight="false" outlineLevel="0" collapsed="false">
      <c r="A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" s="0" t="str">
        <f aca="false">IF($A518="","",INDEX(CARTAO_COMPRAS!$C:$C,INT((ROW()-2)/20)+2))</f>
        <v/>
      </c>
      <c r="C518" s="0" t="str">
        <f aca="false">IF($A518="","",INDEX(CARTAO_COMPRAS!$D:$D,INT((ROW()-2)/20)+2))</f>
        <v/>
      </c>
      <c r="D518" s="0" t="str">
        <f aca="false">IF($A518="","",INDEX(CARTAO_COMPRAS!$E:$E,INT((ROW()-2)/20)+2))</f>
        <v/>
      </c>
      <c r="E518" s="0" t="str">
        <f aca="false">IF($A518="","",INDEX(CARTAO_COMPRAS!$H:$H,INT((ROW()-2)/20)+2)+MOD(ROW()-2,20))</f>
        <v/>
      </c>
      <c r="F518" s="0" t="str">
        <f aca="false">IF($A518="","",INDEX(CARTAO_COMPRAS!$G:$G,INT((ROW()-2)/20)+2))</f>
        <v/>
      </c>
      <c r="G518" s="5" t="str">
        <f aca="false">IF($A518="","",INDEX(CARTAO_COMPRAS!$I:$I,INT((ROW()-2)/20)+2))</f>
        <v/>
      </c>
      <c r="H518" s="4" t="str">
        <f aca="false">IF($A518="","",EDATE(INDEX(CARTAO_COMPRAS!$J:$J,INT((ROW()-2)/20)+2),MOD(ROW()-2,20)))</f>
        <v/>
      </c>
      <c r="I518" s="4" t="str">
        <f aca="false">IF($H518="","",$H518-WEEKDAY($H518,2)+1)</f>
        <v/>
      </c>
      <c r="J518" s="4" t="str">
        <f aca="false">IF($I518="","",$I518+6)</f>
        <v/>
      </c>
      <c r="K518" s="6" t="str">
        <f aca="false">IF($H518="","",DATE(YEAR($H518),MONTH($H518),1))</f>
        <v/>
      </c>
      <c r="L518" s="0" t="str">
        <f aca="false">IF($A518="","",INDEX(CARTAO_COMPRAS!$K:$K,INT((ROW()-2)/20)+2))</f>
        <v/>
      </c>
      <c r="M518" s="0" t="str">
        <f aca="false">IF($A518="","","Compra no cartão")</f>
        <v/>
      </c>
    </row>
    <row r="519" customFormat="false" ht="13.5" hidden="false" customHeight="false" outlineLevel="0" collapsed="false">
      <c r="A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" s="0" t="str">
        <f aca="false">IF($A519="","",INDEX(CARTAO_COMPRAS!$C:$C,INT((ROW()-2)/20)+2))</f>
        <v/>
      </c>
      <c r="C519" s="0" t="str">
        <f aca="false">IF($A519="","",INDEX(CARTAO_COMPRAS!$D:$D,INT((ROW()-2)/20)+2))</f>
        <v/>
      </c>
      <c r="D519" s="0" t="str">
        <f aca="false">IF($A519="","",INDEX(CARTAO_COMPRAS!$E:$E,INT((ROW()-2)/20)+2))</f>
        <v/>
      </c>
      <c r="E519" s="0" t="str">
        <f aca="false">IF($A519="","",INDEX(CARTAO_COMPRAS!$H:$H,INT((ROW()-2)/20)+2)+MOD(ROW()-2,20))</f>
        <v/>
      </c>
      <c r="F519" s="0" t="str">
        <f aca="false">IF($A519="","",INDEX(CARTAO_COMPRAS!$G:$G,INT((ROW()-2)/20)+2))</f>
        <v/>
      </c>
      <c r="G519" s="5" t="str">
        <f aca="false">IF($A519="","",INDEX(CARTAO_COMPRAS!$I:$I,INT((ROW()-2)/20)+2))</f>
        <v/>
      </c>
      <c r="H519" s="4" t="str">
        <f aca="false">IF($A519="","",EDATE(INDEX(CARTAO_COMPRAS!$J:$J,INT((ROW()-2)/20)+2),MOD(ROW()-2,20)))</f>
        <v/>
      </c>
      <c r="I519" s="4" t="str">
        <f aca="false">IF($H519="","",$H519-WEEKDAY($H519,2)+1)</f>
        <v/>
      </c>
      <c r="J519" s="4" t="str">
        <f aca="false">IF($I519="","",$I519+6)</f>
        <v/>
      </c>
      <c r="K519" s="6" t="str">
        <f aca="false">IF($H519="","",DATE(YEAR($H519),MONTH($H519),1))</f>
        <v/>
      </c>
      <c r="L519" s="0" t="str">
        <f aca="false">IF($A519="","",INDEX(CARTAO_COMPRAS!$K:$K,INT((ROW()-2)/20)+2))</f>
        <v/>
      </c>
      <c r="M519" s="0" t="str">
        <f aca="false">IF($A519="","","Compra no cartão")</f>
        <v/>
      </c>
    </row>
    <row r="520" customFormat="false" ht="13.5" hidden="false" customHeight="false" outlineLevel="0" collapsed="false">
      <c r="A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" s="0" t="str">
        <f aca="false">IF($A520="","",INDEX(CARTAO_COMPRAS!$C:$C,INT((ROW()-2)/20)+2))</f>
        <v/>
      </c>
      <c r="C520" s="0" t="str">
        <f aca="false">IF($A520="","",INDEX(CARTAO_COMPRAS!$D:$D,INT((ROW()-2)/20)+2))</f>
        <v/>
      </c>
      <c r="D520" s="0" t="str">
        <f aca="false">IF($A520="","",INDEX(CARTAO_COMPRAS!$E:$E,INT((ROW()-2)/20)+2))</f>
        <v/>
      </c>
      <c r="E520" s="0" t="str">
        <f aca="false">IF($A520="","",INDEX(CARTAO_COMPRAS!$H:$H,INT((ROW()-2)/20)+2)+MOD(ROW()-2,20))</f>
        <v/>
      </c>
      <c r="F520" s="0" t="str">
        <f aca="false">IF($A520="","",INDEX(CARTAO_COMPRAS!$G:$G,INT((ROW()-2)/20)+2))</f>
        <v/>
      </c>
      <c r="G520" s="5" t="str">
        <f aca="false">IF($A520="","",INDEX(CARTAO_COMPRAS!$I:$I,INT((ROW()-2)/20)+2))</f>
        <v/>
      </c>
      <c r="H520" s="4" t="str">
        <f aca="false">IF($A520="","",EDATE(INDEX(CARTAO_COMPRAS!$J:$J,INT((ROW()-2)/20)+2),MOD(ROW()-2,20)))</f>
        <v/>
      </c>
      <c r="I520" s="4" t="str">
        <f aca="false">IF($H520="","",$H520-WEEKDAY($H520,2)+1)</f>
        <v/>
      </c>
      <c r="J520" s="4" t="str">
        <f aca="false">IF($I520="","",$I520+6)</f>
        <v/>
      </c>
      <c r="K520" s="6" t="str">
        <f aca="false">IF($H520="","",DATE(YEAR($H520),MONTH($H520),1))</f>
        <v/>
      </c>
      <c r="L520" s="0" t="str">
        <f aca="false">IF($A520="","",INDEX(CARTAO_COMPRAS!$K:$K,INT((ROW()-2)/20)+2))</f>
        <v/>
      </c>
      <c r="M520" s="0" t="str">
        <f aca="false">IF($A520="","","Compra no cartão")</f>
        <v/>
      </c>
    </row>
    <row r="521" customFormat="false" ht="13.5" hidden="false" customHeight="false" outlineLevel="0" collapsed="false">
      <c r="A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" s="0" t="str">
        <f aca="false">IF($A521="","",INDEX(CARTAO_COMPRAS!$C:$C,INT((ROW()-2)/20)+2))</f>
        <v/>
      </c>
      <c r="C521" s="0" t="str">
        <f aca="false">IF($A521="","",INDEX(CARTAO_COMPRAS!$D:$D,INT((ROW()-2)/20)+2))</f>
        <v/>
      </c>
      <c r="D521" s="0" t="str">
        <f aca="false">IF($A521="","",INDEX(CARTAO_COMPRAS!$E:$E,INT((ROW()-2)/20)+2))</f>
        <v/>
      </c>
      <c r="E521" s="0" t="str">
        <f aca="false">IF($A521="","",INDEX(CARTAO_COMPRAS!$H:$H,INT((ROW()-2)/20)+2)+MOD(ROW()-2,20))</f>
        <v/>
      </c>
      <c r="F521" s="0" t="str">
        <f aca="false">IF($A521="","",INDEX(CARTAO_COMPRAS!$G:$G,INT((ROW()-2)/20)+2))</f>
        <v/>
      </c>
      <c r="G521" s="5" t="str">
        <f aca="false">IF($A521="","",INDEX(CARTAO_COMPRAS!$I:$I,INT((ROW()-2)/20)+2))</f>
        <v/>
      </c>
      <c r="H521" s="4" t="str">
        <f aca="false">IF($A521="","",EDATE(INDEX(CARTAO_COMPRAS!$J:$J,INT((ROW()-2)/20)+2),MOD(ROW()-2,20)))</f>
        <v/>
      </c>
      <c r="I521" s="4" t="str">
        <f aca="false">IF($H521="","",$H521-WEEKDAY($H521,2)+1)</f>
        <v/>
      </c>
      <c r="J521" s="4" t="str">
        <f aca="false">IF($I521="","",$I521+6)</f>
        <v/>
      </c>
      <c r="K521" s="6" t="str">
        <f aca="false">IF($H521="","",DATE(YEAR($H521),MONTH($H521),1))</f>
        <v/>
      </c>
      <c r="L521" s="0" t="str">
        <f aca="false">IF($A521="","",INDEX(CARTAO_COMPRAS!$K:$K,INT((ROW()-2)/20)+2))</f>
        <v/>
      </c>
      <c r="M521" s="0" t="str">
        <f aca="false">IF($A521="","","Compra no cartão")</f>
        <v/>
      </c>
    </row>
    <row r="522" customFormat="false" ht="13.5" hidden="false" customHeight="false" outlineLevel="0" collapsed="false">
      <c r="A5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27</v>
      </c>
      <c r="B522" s="0" t="str">
        <f aca="false">IF($A522="","",INDEX(CARTAO_COMPRAS!$C:$C,INT((ROW()-2)/20)+2))</f>
        <v>Bradesco</v>
      </c>
      <c r="C522" s="0" t="str">
        <f aca="false">IF($A522="","",INDEX(CARTAO_COMPRAS!$D:$D,INT((ROW()-2)/20)+2))</f>
        <v>Suplementos</v>
      </c>
      <c r="D522" s="0" t="str">
        <f aca="false">IF($A522="","",INDEX(CARTAO_COMPRAS!$E:$E,INT((ROW()-2)/20)+2))</f>
        <v>Alimentação / Insumos</v>
      </c>
      <c r="E522" s="0" t="n">
        <f aca="false">IF($A522="","",INDEX(CARTAO_COMPRAS!$H:$H,INT((ROW()-2)/20)+2)+MOD(ROW()-2,20))</f>
        <v>2</v>
      </c>
      <c r="F522" s="0" t="n">
        <f aca="false">IF($A522="","",INDEX(CARTAO_COMPRAS!$G:$G,INT((ROW()-2)/20)+2))</f>
        <v>3</v>
      </c>
      <c r="G522" s="5" t="n">
        <f aca="false">IF($A522="","",INDEX(CARTAO_COMPRAS!$I:$I,INT((ROW()-2)/20)+2))</f>
        <v>207.66</v>
      </c>
      <c r="H522" s="4" t="n">
        <f aca="false">IF($A522="","",EDATE(INDEX(CARTAO_COMPRAS!$J:$J,INT((ROW()-2)/20)+2),MOD(ROW()-2,20)))</f>
        <v>46157</v>
      </c>
      <c r="I522" s="4" t="n">
        <f aca="false">IF($H522="","",$H522-WEEKDAY($H522,2)+1)</f>
        <v>46153</v>
      </c>
      <c r="J522" s="4" t="n">
        <f aca="false">IF($I522="","",$I522+6)</f>
        <v>46159</v>
      </c>
      <c r="K522" s="6" t="n">
        <f aca="false">IF($H522="","",DATE(YEAR($H522),MONTH($H522),1))</f>
        <v>46143</v>
      </c>
      <c r="L522" s="0" t="str">
        <f aca="false">IF($A522="","",INDEX(CARTAO_COMPRAS!$K:$K,INT((ROW()-2)/20)+2))</f>
        <v>Pago</v>
      </c>
      <c r="M522" s="0" t="str">
        <f aca="false">IF($A522="","","Compra no cartão")</f>
        <v>Compra no cartão</v>
      </c>
    </row>
    <row r="523" customFormat="false" ht="13.5" hidden="false" customHeight="false" outlineLevel="0" collapsed="false">
      <c r="A5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27</v>
      </c>
      <c r="B523" s="0" t="str">
        <f aca="false">IF($A523="","",INDEX(CARTAO_COMPRAS!$C:$C,INT((ROW()-2)/20)+2))</f>
        <v>Bradesco</v>
      </c>
      <c r="C523" s="0" t="str">
        <f aca="false">IF($A523="","",INDEX(CARTAO_COMPRAS!$D:$D,INT((ROW()-2)/20)+2))</f>
        <v>Suplementos</v>
      </c>
      <c r="D523" s="0" t="str">
        <f aca="false">IF($A523="","",INDEX(CARTAO_COMPRAS!$E:$E,INT((ROW()-2)/20)+2))</f>
        <v>Alimentação / Insumos</v>
      </c>
      <c r="E523" s="0" t="n">
        <f aca="false">IF($A523="","",INDEX(CARTAO_COMPRAS!$H:$H,INT((ROW()-2)/20)+2)+MOD(ROW()-2,20))</f>
        <v>3</v>
      </c>
      <c r="F523" s="0" t="n">
        <f aca="false">IF($A523="","",INDEX(CARTAO_COMPRAS!$G:$G,INT((ROW()-2)/20)+2))</f>
        <v>3</v>
      </c>
      <c r="G523" s="5" t="n">
        <f aca="false">IF($A523="","",INDEX(CARTAO_COMPRAS!$I:$I,INT((ROW()-2)/20)+2))</f>
        <v>207.66</v>
      </c>
      <c r="H523" s="4" t="n">
        <f aca="false">IF($A523="","",EDATE(INDEX(CARTAO_COMPRAS!$J:$J,INT((ROW()-2)/20)+2),MOD(ROW()-2,20)))</f>
        <v>46188</v>
      </c>
      <c r="I523" s="4" t="n">
        <f aca="false">IF($H523="","",$H523-WEEKDAY($H523,2)+1)</f>
        <v>46188</v>
      </c>
      <c r="J523" s="4" t="n">
        <f aca="false">IF($I523="","",$I523+6)</f>
        <v>46194</v>
      </c>
      <c r="K523" s="6" t="n">
        <f aca="false">IF($H523="","",DATE(YEAR($H523),MONTH($H523),1))</f>
        <v>46174</v>
      </c>
      <c r="L523" s="0" t="str">
        <f aca="false">IF($A523="","",INDEX(CARTAO_COMPRAS!$K:$K,INT((ROW()-2)/20)+2))</f>
        <v>Pago</v>
      </c>
      <c r="M523" s="0" t="str">
        <f aca="false">IF($A523="","","Compra no cartão")</f>
        <v>Compra no cartão</v>
      </c>
    </row>
    <row r="524" customFormat="false" ht="13.5" hidden="false" customHeight="false" outlineLevel="0" collapsed="false">
      <c r="A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" s="0" t="str">
        <f aca="false">IF($A524="","",INDEX(CARTAO_COMPRAS!$C:$C,INT((ROW()-2)/20)+2))</f>
        <v/>
      </c>
      <c r="C524" s="0" t="str">
        <f aca="false">IF($A524="","",INDEX(CARTAO_COMPRAS!$D:$D,INT((ROW()-2)/20)+2))</f>
        <v/>
      </c>
      <c r="D524" s="0" t="str">
        <f aca="false">IF($A524="","",INDEX(CARTAO_COMPRAS!$E:$E,INT((ROW()-2)/20)+2))</f>
        <v/>
      </c>
      <c r="E524" s="0" t="str">
        <f aca="false">IF($A524="","",INDEX(CARTAO_COMPRAS!$H:$H,INT((ROW()-2)/20)+2)+MOD(ROW()-2,20))</f>
        <v/>
      </c>
      <c r="F524" s="0" t="str">
        <f aca="false">IF($A524="","",INDEX(CARTAO_COMPRAS!$G:$G,INT((ROW()-2)/20)+2))</f>
        <v/>
      </c>
      <c r="G524" s="5" t="str">
        <f aca="false">IF($A524="","",INDEX(CARTAO_COMPRAS!$I:$I,INT((ROW()-2)/20)+2))</f>
        <v/>
      </c>
      <c r="H524" s="4" t="str">
        <f aca="false">IF($A524="","",EDATE(INDEX(CARTAO_COMPRAS!$J:$J,INT((ROW()-2)/20)+2),MOD(ROW()-2,20)))</f>
        <v/>
      </c>
      <c r="I524" s="4" t="str">
        <f aca="false">IF($H524="","",$H524-WEEKDAY($H524,2)+1)</f>
        <v/>
      </c>
      <c r="J524" s="4" t="str">
        <f aca="false">IF($I524="","",$I524+6)</f>
        <v/>
      </c>
      <c r="K524" s="6" t="str">
        <f aca="false">IF($H524="","",DATE(YEAR($H524),MONTH($H524),1))</f>
        <v/>
      </c>
      <c r="L524" s="0" t="str">
        <f aca="false">IF($A524="","",INDEX(CARTAO_COMPRAS!$K:$K,INT((ROW()-2)/20)+2))</f>
        <v/>
      </c>
      <c r="M524" s="0" t="str">
        <f aca="false">IF($A524="","","Compra no cartão")</f>
        <v/>
      </c>
    </row>
    <row r="525" customFormat="false" ht="13.5" hidden="false" customHeight="false" outlineLevel="0" collapsed="false">
      <c r="A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" s="0" t="str">
        <f aca="false">IF($A525="","",INDEX(CARTAO_COMPRAS!$C:$C,INT((ROW()-2)/20)+2))</f>
        <v/>
      </c>
      <c r="C525" s="0" t="str">
        <f aca="false">IF($A525="","",INDEX(CARTAO_COMPRAS!$D:$D,INT((ROW()-2)/20)+2))</f>
        <v/>
      </c>
      <c r="D525" s="0" t="str">
        <f aca="false">IF($A525="","",INDEX(CARTAO_COMPRAS!$E:$E,INT((ROW()-2)/20)+2))</f>
        <v/>
      </c>
      <c r="E525" s="0" t="str">
        <f aca="false">IF($A525="","",INDEX(CARTAO_COMPRAS!$H:$H,INT((ROW()-2)/20)+2)+MOD(ROW()-2,20))</f>
        <v/>
      </c>
      <c r="F525" s="0" t="str">
        <f aca="false">IF($A525="","",INDEX(CARTAO_COMPRAS!$G:$G,INT((ROW()-2)/20)+2))</f>
        <v/>
      </c>
      <c r="G525" s="5" t="str">
        <f aca="false">IF($A525="","",INDEX(CARTAO_COMPRAS!$I:$I,INT((ROW()-2)/20)+2))</f>
        <v/>
      </c>
      <c r="H525" s="4" t="str">
        <f aca="false">IF($A525="","",EDATE(INDEX(CARTAO_COMPRAS!$J:$J,INT((ROW()-2)/20)+2),MOD(ROW()-2,20)))</f>
        <v/>
      </c>
      <c r="I525" s="4" t="str">
        <f aca="false">IF($H525="","",$H525-WEEKDAY($H525,2)+1)</f>
        <v/>
      </c>
      <c r="J525" s="4" t="str">
        <f aca="false">IF($I525="","",$I525+6)</f>
        <v/>
      </c>
      <c r="K525" s="6" t="str">
        <f aca="false">IF($H525="","",DATE(YEAR($H525),MONTH($H525),1))</f>
        <v/>
      </c>
      <c r="L525" s="0" t="str">
        <f aca="false">IF($A525="","",INDEX(CARTAO_COMPRAS!$K:$K,INT((ROW()-2)/20)+2))</f>
        <v/>
      </c>
      <c r="M525" s="0" t="str">
        <f aca="false">IF($A525="","","Compra no cartão")</f>
        <v/>
      </c>
    </row>
    <row r="526" customFormat="false" ht="13.5" hidden="false" customHeight="false" outlineLevel="0" collapsed="false">
      <c r="A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" s="0" t="str">
        <f aca="false">IF($A526="","",INDEX(CARTAO_COMPRAS!$C:$C,INT((ROW()-2)/20)+2))</f>
        <v/>
      </c>
      <c r="C526" s="0" t="str">
        <f aca="false">IF($A526="","",INDEX(CARTAO_COMPRAS!$D:$D,INT((ROW()-2)/20)+2))</f>
        <v/>
      </c>
      <c r="D526" s="0" t="str">
        <f aca="false">IF($A526="","",INDEX(CARTAO_COMPRAS!$E:$E,INT((ROW()-2)/20)+2))</f>
        <v/>
      </c>
      <c r="E526" s="0" t="str">
        <f aca="false">IF($A526="","",INDEX(CARTAO_COMPRAS!$H:$H,INT((ROW()-2)/20)+2)+MOD(ROW()-2,20))</f>
        <v/>
      </c>
      <c r="F526" s="0" t="str">
        <f aca="false">IF($A526="","",INDEX(CARTAO_COMPRAS!$G:$G,INT((ROW()-2)/20)+2))</f>
        <v/>
      </c>
      <c r="G526" s="5" t="str">
        <f aca="false">IF($A526="","",INDEX(CARTAO_COMPRAS!$I:$I,INT((ROW()-2)/20)+2))</f>
        <v/>
      </c>
      <c r="H526" s="4" t="str">
        <f aca="false">IF($A526="","",EDATE(INDEX(CARTAO_COMPRAS!$J:$J,INT((ROW()-2)/20)+2),MOD(ROW()-2,20)))</f>
        <v/>
      </c>
      <c r="I526" s="4" t="str">
        <f aca="false">IF($H526="","",$H526-WEEKDAY($H526,2)+1)</f>
        <v/>
      </c>
      <c r="J526" s="4" t="str">
        <f aca="false">IF($I526="","",$I526+6)</f>
        <v/>
      </c>
      <c r="K526" s="6" t="str">
        <f aca="false">IF($H526="","",DATE(YEAR($H526),MONTH($H526),1))</f>
        <v/>
      </c>
      <c r="L526" s="0" t="str">
        <f aca="false">IF($A526="","",INDEX(CARTAO_COMPRAS!$K:$K,INT((ROW()-2)/20)+2))</f>
        <v/>
      </c>
      <c r="M526" s="0" t="str">
        <f aca="false">IF($A526="","","Compra no cartão")</f>
        <v/>
      </c>
    </row>
    <row r="527" customFormat="false" ht="13.5" hidden="false" customHeight="false" outlineLevel="0" collapsed="false">
      <c r="A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" s="0" t="str">
        <f aca="false">IF($A527="","",INDEX(CARTAO_COMPRAS!$C:$C,INT((ROW()-2)/20)+2))</f>
        <v/>
      </c>
      <c r="C527" s="0" t="str">
        <f aca="false">IF($A527="","",INDEX(CARTAO_COMPRAS!$D:$D,INT((ROW()-2)/20)+2))</f>
        <v/>
      </c>
      <c r="D527" s="0" t="str">
        <f aca="false">IF($A527="","",INDEX(CARTAO_COMPRAS!$E:$E,INT((ROW()-2)/20)+2))</f>
        <v/>
      </c>
      <c r="E527" s="0" t="str">
        <f aca="false">IF($A527="","",INDEX(CARTAO_COMPRAS!$H:$H,INT((ROW()-2)/20)+2)+MOD(ROW()-2,20))</f>
        <v/>
      </c>
      <c r="F527" s="0" t="str">
        <f aca="false">IF($A527="","",INDEX(CARTAO_COMPRAS!$G:$G,INT((ROW()-2)/20)+2))</f>
        <v/>
      </c>
      <c r="G527" s="5" t="str">
        <f aca="false">IF($A527="","",INDEX(CARTAO_COMPRAS!$I:$I,INT((ROW()-2)/20)+2))</f>
        <v/>
      </c>
      <c r="H527" s="4" t="str">
        <f aca="false">IF($A527="","",EDATE(INDEX(CARTAO_COMPRAS!$J:$J,INT((ROW()-2)/20)+2),MOD(ROW()-2,20)))</f>
        <v/>
      </c>
      <c r="I527" s="4" t="str">
        <f aca="false">IF($H527="","",$H527-WEEKDAY($H527,2)+1)</f>
        <v/>
      </c>
      <c r="J527" s="4" t="str">
        <f aca="false">IF($I527="","",$I527+6)</f>
        <v/>
      </c>
      <c r="K527" s="6" t="str">
        <f aca="false">IF($H527="","",DATE(YEAR($H527),MONTH($H527),1))</f>
        <v/>
      </c>
      <c r="L527" s="0" t="str">
        <f aca="false">IF($A527="","",INDEX(CARTAO_COMPRAS!$K:$K,INT((ROW()-2)/20)+2))</f>
        <v/>
      </c>
      <c r="M527" s="0" t="str">
        <f aca="false">IF($A527="","","Compra no cartão")</f>
        <v/>
      </c>
    </row>
    <row r="528" customFormat="false" ht="13.5" hidden="false" customHeight="false" outlineLevel="0" collapsed="false">
      <c r="A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" s="0" t="str">
        <f aca="false">IF($A528="","",INDEX(CARTAO_COMPRAS!$C:$C,INT((ROW()-2)/20)+2))</f>
        <v/>
      </c>
      <c r="C528" s="0" t="str">
        <f aca="false">IF($A528="","",INDEX(CARTAO_COMPRAS!$D:$D,INT((ROW()-2)/20)+2))</f>
        <v/>
      </c>
      <c r="D528" s="0" t="str">
        <f aca="false">IF($A528="","",INDEX(CARTAO_COMPRAS!$E:$E,INT((ROW()-2)/20)+2))</f>
        <v/>
      </c>
      <c r="E528" s="0" t="str">
        <f aca="false">IF($A528="","",INDEX(CARTAO_COMPRAS!$H:$H,INT((ROW()-2)/20)+2)+MOD(ROW()-2,20))</f>
        <v/>
      </c>
      <c r="F528" s="0" t="str">
        <f aca="false">IF($A528="","",INDEX(CARTAO_COMPRAS!$G:$G,INT((ROW()-2)/20)+2))</f>
        <v/>
      </c>
      <c r="G528" s="5" t="str">
        <f aca="false">IF($A528="","",INDEX(CARTAO_COMPRAS!$I:$I,INT((ROW()-2)/20)+2))</f>
        <v/>
      </c>
      <c r="H528" s="4" t="str">
        <f aca="false">IF($A528="","",EDATE(INDEX(CARTAO_COMPRAS!$J:$J,INT((ROW()-2)/20)+2),MOD(ROW()-2,20)))</f>
        <v/>
      </c>
      <c r="I528" s="4" t="str">
        <f aca="false">IF($H528="","",$H528-WEEKDAY($H528,2)+1)</f>
        <v/>
      </c>
      <c r="J528" s="4" t="str">
        <f aca="false">IF($I528="","",$I528+6)</f>
        <v/>
      </c>
      <c r="K528" s="6" t="str">
        <f aca="false">IF($H528="","",DATE(YEAR($H528),MONTH($H528),1))</f>
        <v/>
      </c>
      <c r="L528" s="0" t="str">
        <f aca="false">IF($A528="","",INDEX(CARTAO_COMPRAS!$K:$K,INT((ROW()-2)/20)+2))</f>
        <v/>
      </c>
      <c r="M528" s="0" t="str">
        <f aca="false">IF($A528="","","Compra no cartão")</f>
        <v/>
      </c>
    </row>
    <row r="529" customFormat="false" ht="13.5" hidden="false" customHeight="false" outlineLevel="0" collapsed="false">
      <c r="A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" s="0" t="str">
        <f aca="false">IF($A529="","",INDEX(CARTAO_COMPRAS!$C:$C,INT((ROW()-2)/20)+2))</f>
        <v/>
      </c>
      <c r="C529" s="0" t="str">
        <f aca="false">IF($A529="","",INDEX(CARTAO_COMPRAS!$D:$D,INT((ROW()-2)/20)+2))</f>
        <v/>
      </c>
      <c r="D529" s="0" t="str">
        <f aca="false">IF($A529="","",INDEX(CARTAO_COMPRAS!$E:$E,INT((ROW()-2)/20)+2))</f>
        <v/>
      </c>
      <c r="E529" s="0" t="str">
        <f aca="false">IF($A529="","",INDEX(CARTAO_COMPRAS!$H:$H,INT((ROW()-2)/20)+2)+MOD(ROW()-2,20))</f>
        <v/>
      </c>
      <c r="F529" s="0" t="str">
        <f aca="false">IF($A529="","",INDEX(CARTAO_COMPRAS!$G:$G,INT((ROW()-2)/20)+2))</f>
        <v/>
      </c>
      <c r="G529" s="5" t="str">
        <f aca="false">IF($A529="","",INDEX(CARTAO_COMPRAS!$I:$I,INT((ROW()-2)/20)+2))</f>
        <v/>
      </c>
      <c r="H529" s="4" t="str">
        <f aca="false">IF($A529="","",EDATE(INDEX(CARTAO_COMPRAS!$J:$J,INT((ROW()-2)/20)+2),MOD(ROW()-2,20)))</f>
        <v/>
      </c>
      <c r="I529" s="4" t="str">
        <f aca="false">IF($H529="","",$H529-WEEKDAY($H529,2)+1)</f>
        <v/>
      </c>
      <c r="J529" s="4" t="str">
        <f aca="false">IF($I529="","",$I529+6)</f>
        <v/>
      </c>
      <c r="K529" s="6" t="str">
        <f aca="false">IF($H529="","",DATE(YEAR($H529),MONTH($H529),1))</f>
        <v/>
      </c>
      <c r="L529" s="0" t="str">
        <f aca="false">IF($A529="","",INDEX(CARTAO_COMPRAS!$K:$K,INT((ROW()-2)/20)+2))</f>
        <v/>
      </c>
      <c r="M529" s="0" t="str">
        <f aca="false">IF($A529="","","Compra no cartão")</f>
        <v/>
      </c>
    </row>
    <row r="530" customFormat="false" ht="13.5" hidden="false" customHeight="false" outlineLevel="0" collapsed="false">
      <c r="A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" s="0" t="str">
        <f aca="false">IF($A530="","",INDEX(CARTAO_COMPRAS!$C:$C,INT((ROW()-2)/20)+2))</f>
        <v/>
      </c>
      <c r="C530" s="0" t="str">
        <f aca="false">IF($A530="","",INDEX(CARTAO_COMPRAS!$D:$D,INT((ROW()-2)/20)+2))</f>
        <v/>
      </c>
      <c r="D530" s="0" t="str">
        <f aca="false">IF($A530="","",INDEX(CARTAO_COMPRAS!$E:$E,INT((ROW()-2)/20)+2))</f>
        <v/>
      </c>
      <c r="E530" s="0" t="str">
        <f aca="false">IF($A530="","",INDEX(CARTAO_COMPRAS!$H:$H,INT((ROW()-2)/20)+2)+MOD(ROW()-2,20))</f>
        <v/>
      </c>
      <c r="F530" s="0" t="str">
        <f aca="false">IF($A530="","",INDEX(CARTAO_COMPRAS!$G:$G,INT((ROW()-2)/20)+2))</f>
        <v/>
      </c>
      <c r="G530" s="5" t="str">
        <f aca="false">IF($A530="","",INDEX(CARTAO_COMPRAS!$I:$I,INT((ROW()-2)/20)+2))</f>
        <v/>
      </c>
      <c r="H530" s="4" t="str">
        <f aca="false">IF($A530="","",EDATE(INDEX(CARTAO_COMPRAS!$J:$J,INT((ROW()-2)/20)+2),MOD(ROW()-2,20)))</f>
        <v/>
      </c>
      <c r="I530" s="4" t="str">
        <f aca="false">IF($H530="","",$H530-WEEKDAY($H530,2)+1)</f>
        <v/>
      </c>
      <c r="J530" s="4" t="str">
        <f aca="false">IF($I530="","",$I530+6)</f>
        <v/>
      </c>
      <c r="K530" s="6" t="str">
        <f aca="false">IF($H530="","",DATE(YEAR($H530),MONTH($H530),1))</f>
        <v/>
      </c>
      <c r="L530" s="0" t="str">
        <f aca="false">IF($A530="","",INDEX(CARTAO_COMPRAS!$K:$K,INT((ROW()-2)/20)+2))</f>
        <v/>
      </c>
      <c r="M530" s="0" t="str">
        <f aca="false">IF($A530="","","Compra no cartão")</f>
        <v/>
      </c>
    </row>
    <row r="531" customFormat="false" ht="13.5" hidden="false" customHeight="false" outlineLevel="0" collapsed="false">
      <c r="A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" s="0" t="str">
        <f aca="false">IF($A531="","",INDEX(CARTAO_COMPRAS!$C:$C,INT((ROW()-2)/20)+2))</f>
        <v/>
      </c>
      <c r="C531" s="0" t="str">
        <f aca="false">IF($A531="","",INDEX(CARTAO_COMPRAS!$D:$D,INT((ROW()-2)/20)+2))</f>
        <v/>
      </c>
      <c r="D531" s="0" t="str">
        <f aca="false">IF($A531="","",INDEX(CARTAO_COMPRAS!$E:$E,INT((ROW()-2)/20)+2))</f>
        <v/>
      </c>
      <c r="E531" s="0" t="str">
        <f aca="false">IF($A531="","",INDEX(CARTAO_COMPRAS!$H:$H,INT((ROW()-2)/20)+2)+MOD(ROW()-2,20))</f>
        <v/>
      </c>
      <c r="F531" s="0" t="str">
        <f aca="false">IF($A531="","",INDEX(CARTAO_COMPRAS!$G:$G,INT((ROW()-2)/20)+2))</f>
        <v/>
      </c>
      <c r="G531" s="5" t="str">
        <f aca="false">IF($A531="","",INDEX(CARTAO_COMPRAS!$I:$I,INT((ROW()-2)/20)+2))</f>
        <v/>
      </c>
      <c r="H531" s="4" t="str">
        <f aca="false">IF($A531="","",EDATE(INDEX(CARTAO_COMPRAS!$J:$J,INT((ROW()-2)/20)+2),MOD(ROW()-2,20)))</f>
        <v/>
      </c>
      <c r="I531" s="4" t="str">
        <f aca="false">IF($H531="","",$H531-WEEKDAY($H531,2)+1)</f>
        <v/>
      </c>
      <c r="J531" s="4" t="str">
        <f aca="false">IF($I531="","",$I531+6)</f>
        <v/>
      </c>
      <c r="K531" s="6" t="str">
        <f aca="false">IF($H531="","",DATE(YEAR($H531),MONTH($H531),1))</f>
        <v/>
      </c>
      <c r="L531" s="0" t="str">
        <f aca="false">IF($A531="","",INDEX(CARTAO_COMPRAS!$K:$K,INT((ROW()-2)/20)+2))</f>
        <v/>
      </c>
      <c r="M531" s="0" t="str">
        <f aca="false">IF($A531="","","Compra no cartão")</f>
        <v/>
      </c>
    </row>
    <row r="532" customFormat="false" ht="13.5" hidden="false" customHeight="false" outlineLevel="0" collapsed="false">
      <c r="A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" s="0" t="str">
        <f aca="false">IF($A532="","",INDEX(CARTAO_COMPRAS!$C:$C,INT((ROW()-2)/20)+2))</f>
        <v/>
      </c>
      <c r="C532" s="0" t="str">
        <f aca="false">IF($A532="","",INDEX(CARTAO_COMPRAS!$D:$D,INT((ROW()-2)/20)+2))</f>
        <v/>
      </c>
      <c r="D532" s="0" t="str">
        <f aca="false">IF($A532="","",INDEX(CARTAO_COMPRAS!$E:$E,INT((ROW()-2)/20)+2))</f>
        <v/>
      </c>
      <c r="E532" s="0" t="str">
        <f aca="false">IF($A532="","",INDEX(CARTAO_COMPRAS!$H:$H,INT((ROW()-2)/20)+2)+MOD(ROW()-2,20))</f>
        <v/>
      </c>
      <c r="F532" s="0" t="str">
        <f aca="false">IF($A532="","",INDEX(CARTAO_COMPRAS!$G:$G,INT((ROW()-2)/20)+2))</f>
        <v/>
      </c>
      <c r="G532" s="5" t="str">
        <f aca="false">IF($A532="","",INDEX(CARTAO_COMPRAS!$I:$I,INT((ROW()-2)/20)+2))</f>
        <v/>
      </c>
      <c r="H532" s="4" t="str">
        <f aca="false">IF($A532="","",EDATE(INDEX(CARTAO_COMPRAS!$J:$J,INT((ROW()-2)/20)+2),MOD(ROW()-2,20)))</f>
        <v/>
      </c>
      <c r="I532" s="4" t="str">
        <f aca="false">IF($H532="","",$H532-WEEKDAY($H532,2)+1)</f>
        <v/>
      </c>
      <c r="J532" s="4" t="str">
        <f aca="false">IF($I532="","",$I532+6)</f>
        <v/>
      </c>
      <c r="K532" s="6" t="str">
        <f aca="false">IF($H532="","",DATE(YEAR($H532),MONTH($H532),1))</f>
        <v/>
      </c>
      <c r="L532" s="0" t="str">
        <f aca="false">IF($A532="","",INDEX(CARTAO_COMPRAS!$K:$K,INT((ROW()-2)/20)+2))</f>
        <v/>
      </c>
      <c r="M532" s="0" t="str">
        <f aca="false">IF($A532="","","Compra no cartão")</f>
        <v/>
      </c>
    </row>
    <row r="533" customFormat="false" ht="13.5" hidden="false" customHeight="false" outlineLevel="0" collapsed="false">
      <c r="A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" s="0" t="str">
        <f aca="false">IF($A533="","",INDEX(CARTAO_COMPRAS!$C:$C,INT((ROW()-2)/20)+2))</f>
        <v/>
      </c>
      <c r="C533" s="0" t="str">
        <f aca="false">IF($A533="","",INDEX(CARTAO_COMPRAS!$D:$D,INT((ROW()-2)/20)+2))</f>
        <v/>
      </c>
      <c r="D533" s="0" t="str">
        <f aca="false">IF($A533="","",INDEX(CARTAO_COMPRAS!$E:$E,INT((ROW()-2)/20)+2))</f>
        <v/>
      </c>
      <c r="E533" s="0" t="str">
        <f aca="false">IF($A533="","",INDEX(CARTAO_COMPRAS!$H:$H,INT((ROW()-2)/20)+2)+MOD(ROW()-2,20))</f>
        <v/>
      </c>
      <c r="F533" s="0" t="str">
        <f aca="false">IF($A533="","",INDEX(CARTAO_COMPRAS!$G:$G,INT((ROW()-2)/20)+2))</f>
        <v/>
      </c>
      <c r="G533" s="5" t="str">
        <f aca="false">IF($A533="","",INDEX(CARTAO_COMPRAS!$I:$I,INT((ROW()-2)/20)+2))</f>
        <v/>
      </c>
      <c r="H533" s="4" t="str">
        <f aca="false">IF($A533="","",EDATE(INDEX(CARTAO_COMPRAS!$J:$J,INT((ROW()-2)/20)+2),MOD(ROW()-2,20)))</f>
        <v/>
      </c>
      <c r="I533" s="4" t="str">
        <f aca="false">IF($H533="","",$H533-WEEKDAY($H533,2)+1)</f>
        <v/>
      </c>
      <c r="J533" s="4" t="str">
        <f aca="false">IF($I533="","",$I533+6)</f>
        <v/>
      </c>
      <c r="K533" s="6" t="str">
        <f aca="false">IF($H533="","",DATE(YEAR($H533),MONTH($H533),1))</f>
        <v/>
      </c>
      <c r="L533" s="0" t="str">
        <f aca="false">IF($A533="","",INDEX(CARTAO_COMPRAS!$K:$K,INT((ROW()-2)/20)+2))</f>
        <v/>
      </c>
      <c r="M533" s="0" t="str">
        <f aca="false">IF($A533="","","Compra no cartão")</f>
        <v/>
      </c>
    </row>
    <row r="534" customFormat="false" ht="13.5" hidden="false" customHeight="false" outlineLevel="0" collapsed="false">
      <c r="A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" s="0" t="str">
        <f aca="false">IF($A534="","",INDEX(CARTAO_COMPRAS!$C:$C,INT((ROW()-2)/20)+2))</f>
        <v/>
      </c>
      <c r="C534" s="0" t="str">
        <f aca="false">IF($A534="","",INDEX(CARTAO_COMPRAS!$D:$D,INT((ROW()-2)/20)+2))</f>
        <v/>
      </c>
      <c r="D534" s="0" t="str">
        <f aca="false">IF($A534="","",INDEX(CARTAO_COMPRAS!$E:$E,INT((ROW()-2)/20)+2))</f>
        <v/>
      </c>
      <c r="E534" s="0" t="str">
        <f aca="false">IF($A534="","",INDEX(CARTAO_COMPRAS!$H:$H,INT((ROW()-2)/20)+2)+MOD(ROW()-2,20))</f>
        <v/>
      </c>
      <c r="F534" s="0" t="str">
        <f aca="false">IF($A534="","",INDEX(CARTAO_COMPRAS!$G:$G,INT((ROW()-2)/20)+2))</f>
        <v/>
      </c>
      <c r="G534" s="5" t="str">
        <f aca="false">IF($A534="","",INDEX(CARTAO_COMPRAS!$I:$I,INT((ROW()-2)/20)+2))</f>
        <v/>
      </c>
      <c r="H534" s="4" t="str">
        <f aca="false">IF($A534="","",EDATE(INDEX(CARTAO_COMPRAS!$J:$J,INT((ROW()-2)/20)+2),MOD(ROW()-2,20)))</f>
        <v/>
      </c>
      <c r="I534" s="4" t="str">
        <f aca="false">IF($H534="","",$H534-WEEKDAY($H534,2)+1)</f>
        <v/>
      </c>
      <c r="J534" s="4" t="str">
        <f aca="false">IF($I534="","",$I534+6)</f>
        <v/>
      </c>
      <c r="K534" s="6" t="str">
        <f aca="false">IF($H534="","",DATE(YEAR($H534),MONTH($H534),1))</f>
        <v/>
      </c>
      <c r="L534" s="0" t="str">
        <f aca="false">IF($A534="","",INDEX(CARTAO_COMPRAS!$K:$K,INT((ROW()-2)/20)+2))</f>
        <v/>
      </c>
      <c r="M534" s="0" t="str">
        <f aca="false">IF($A534="","","Compra no cartão")</f>
        <v/>
      </c>
    </row>
    <row r="535" customFormat="false" ht="13.5" hidden="false" customHeight="false" outlineLevel="0" collapsed="false">
      <c r="A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" s="0" t="str">
        <f aca="false">IF($A535="","",INDEX(CARTAO_COMPRAS!$C:$C,INT((ROW()-2)/20)+2))</f>
        <v/>
      </c>
      <c r="C535" s="0" t="str">
        <f aca="false">IF($A535="","",INDEX(CARTAO_COMPRAS!$D:$D,INT((ROW()-2)/20)+2))</f>
        <v/>
      </c>
      <c r="D535" s="0" t="str">
        <f aca="false">IF($A535="","",INDEX(CARTAO_COMPRAS!$E:$E,INT((ROW()-2)/20)+2))</f>
        <v/>
      </c>
      <c r="E535" s="0" t="str">
        <f aca="false">IF($A535="","",INDEX(CARTAO_COMPRAS!$H:$H,INT((ROW()-2)/20)+2)+MOD(ROW()-2,20))</f>
        <v/>
      </c>
      <c r="F535" s="0" t="str">
        <f aca="false">IF($A535="","",INDEX(CARTAO_COMPRAS!$G:$G,INT((ROW()-2)/20)+2))</f>
        <v/>
      </c>
      <c r="G535" s="5" t="str">
        <f aca="false">IF($A535="","",INDEX(CARTAO_COMPRAS!$I:$I,INT((ROW()-2)/20)+2))</f>
        <v/>
      </c>
      <c r="H535" s="4" t="str">
        <f aca="false">IF($A535="","",EDATE(INDEX(CARTAO_COMPRAS!$J:$J,INT((ROW()-2)/20)+2),MOD(ROW()-2,20)))</f>
        <v/>
      </c>
      <c r="I535" s="4" t="str">
        <f aca="false">IF($H535="","",$H535-WEEKDAY($H535,2)+1)</f>
        <v/>
      </c>
      <c r="J535" s="4" t="str">
        <f aca="false">IF($I535="","",$I535+6)</f>
        <v/>
      </c>
      <c r="K535" s="6" t="str">
        <f aca="false">IF($H535="","",DATE(YEAR($H535),MONTH($H535),1))</f>
        <v/>
      </c>
      <c r="L535" s="0" t="str">
        <f aca="false">IF($A535="","",INDEX(CARTAO_COMPRAS!$K:$K,INT((ROW()-2)/20)+2))</f>
        <v/>
      </c>
      <c r="M535" s="0" t="str">
        <f aca="false">IF($A535="","","Compra no cartão")</f>
        <v/>
      </c>
    </row>
    <row r="536" customFormat="false" ht="13.5" hidden="false" customHeight="false" outlineLevel="0" collapsed="false">
      <c r="A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" s="0" t="str">
        <f aca="false">IF($A536="","",INDEX(CARTAO_COMPRAS!$C:$C,INT((ROW()-2)/20)+2))</f>
        <v/>
      </c>
      <c r="C536" s="0" t="str">
        <f aca="false">IF($A536="","",INDEX(CARTAO_COMPRAS!$D:$D,INT((ROW()-2)/20)+2))</f>
        <v/>
      </c>
      <c r="D536" s="0" t="str">
        <f aca="false">IF($A536="","",INDEX(CARTAO_COMPRAS!$E:$E,INT((ROW()-2)/20)+2))</f>
        <v/>
      </c>
      <c r="E536" s="0" t="str">
        <f aca="false">IF($A536="","",INDEX(CARTAO_COMPRAS!$H:$H,INT((ROW()-2)/20)+2)+MOD(ROW()-2,20))</f>
        <v/>
      </c>
      <c r="F536" s="0" t="str">
        <f aca="false">IF($A536="","",INDEX(CARTAO_COMPRAS!$G:$G,INT((ROW()-2)/20)+2))</f>
        <v/>
      </c>
      <c r="G536" s="5" t="str">
        <f aca="false">IF($A536="","",INDEX(CARTAO_COMPRAS!$I:$I,INT((ROW()-2)/20)+2))</f>
        <v/>
      </c>
      <c r="H536" s="4" t="str">
        <f aca="false">IF($A536="","",EDATE(INDEX(CARTAO_COMPRAS!$J:$J,INT((ROW()-2)/20)+2),MOD(ROW()-2,20)))</f>
        <v/>
      </c>
      <c r="I536" s="4" t="str">
        <f aca="false">IF($H536="","",$H536-WEEKDAY($H536,2)+1)</f>
        <v/>
      </c>
      <c r="J536" s="4" t="str">
        <f aca="false">IF($I536="","",$I536+6)</f>
        <v/>
      </c>
      <c r="K536" s="6" t="str">
        <f aca="false">IF($H536="","",DATE(YEAR($H536),MONTH($H536),1))</f>
        <v/>
      </c>
      <c r="L536" s="0" t="str">
        <f aca="false">IF($A536="","",INDEX(CARTAO_COMPRAS!$K:$K,INT((ROW()-2)/20)+2))</f>
        <v/>
      </c>
      <c r="M536" s="0" t="str">
        <f aca="false">IF($A536="","","Compra no cartão")</f>
        <v/>
      </c>
    </row>
    <row r="537" customFormat="false" ht="13.5" hidden="false" customHeight="false" outlineLevel="0" collapsed="false">
      <c r="A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" s="0" t="str">
        <f aca="false">IF($A537="","",INDEX(CARTAO_COMPRAS!$C:$C,INT((ROW()-2)/20)+2))</f>
        <v/>
      </c>
      <c r="C537" s="0" t="str">
        <f aca="false">IF($A537="","",INDEX(CARTAO_COMPRAS!$D:$D,INT((ROW()-2)/20)+2))</f>
        <v/>
      </c>
      <c r="D537" s="0" t="str">
        <f aca="false">IF($A537="","",INDEX(CARTAO_COMPRAS!$E:$E,INT((ROW()-2)/20)+2))</f>
        <v/>
      </c>
      <c r="E537" s="0" t="str">
        <f aca="false">IF($A537="","",INDEX(CARTAO_COMPRAS!$H:$H,INT((ROW()-2)/20)+2)+MOD(ROW()-2,20))</f>
        <v/>
      </c>
      <c r="F537" s="0" t="str">
        <f aca="false">IF($A537="","",INDEX(CARTAO_COMPRAS!$G:$G,INT((ROW()-2)/20)+2))</f>
        <v/>
      </c>
      <c r="G537" s="5" t="str">
        <f aca="false">IF($A537="","",INDEX(CARTAO_COMPRAS!$I:$I,INT((ROW()-2)/20)+2))</f>
        <v/>
      </c>
      <c r="H537" s="4" t="str">
        <f aca="false">IF($A537="","",EDATE(INDEX(CARTAO_COMPRAS!$J:$J,INT((ROW()-2)/20)+2),MOD(ROW()-2,20)))</f>
        <v/>
      </c>
      <c r="I537" s="4" t="str">
        <f aca="false">IF($H537="","",$H537-WEEKDAY($H537,2)+1)</f>
        <v/>
      </c>
      <c r="J537" s="4" t="str">
        <f aca="false">IF($I537="","",$I537+6)</f>
        <v/>
      </c>
      <c r="K537" s="6" t="str">
        <f aca="false">IF($H537="","",DATE(YEAR($H537),MONTH($H537),1))</f>
        <v/>
      </c>
      <c r="L537" s="0" t="str">
        <f aca="false">IF($A537="","",INDEX(CARTAO_COMPRAS!$K:$K,INT((ROW()-2)/20)+2))</f>
        <v/>
      </c>
      <c r="M537" s="0" t="str">
        <f aca="false">IF($A537="","","Compra no cartão")</f>
        <v/>
      </c>
    </row>
    <row r="538" customFormat="false" ht="13.5" hidden="false" customHeight="false" outlineLevel="0" collapsed="false">
      <c r="A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" s="0" t="str">
        <f aca="false">IF($A538="","",INDEX(CARTAO_COMPRAS!$C:$C,INT((ROW()-2)/20)+2))</f>
        <v/>
      </c>
      <c r="C538" s="0" t="str">
        <f aca="false">IF($A538="","",INDEX(CARTAO_COMPRAS!$D:$D,INT((ROW()-2)/20)+2))</f>
        <v/>
      </c>
      <c r="D538" s="0" t="str">
        <f aca="false">IF($A538="","",INDEX(CARTAO_COMPRAS!$E:$E,INT((ROW()-2)/20)+2))</f>
        <v/>
      </c>
      <c r="E538" s="0" t="str">
        <f aca="false">IF($A538="","",INDEX(CARTAO_COMPRAS!$H:$H,INT((ROW()-2)/20)+2)+MOD(ROW()-2,20))</f>
        <v/>
      </c>
      <c r="F538" s="0" t="str">
        <f aca="false">IF($A538="","",INDEX(CARTAO_COMPRAS!$G:$G,INT((ROW()-2)/20)+2))</f>
        <v/>
      </c>
      <c r="G538" s="5" t="str">
        <f aca="false">IF($A538="","",INDEX(CARTAO_COMPRAS!$I:$I,INT((ROW()-2)/20)+2))</f>
        <v/>
      </c>
      <c r="H538" s="4" t="str">
        <f aca="false">IF($A538="","",EDATE(INDEX(CARTAO_COMPRAS!$J:$J,INT((ROW()-2)/20)+2),MOD(ROW()-2,20)))</f>
        <v/>
      </c>
      <c r="I538" s="4" t="str">
        <f aca="false">IF($H538="","",$H538-WEEKDAY($H538,2)+1)</f>
        <v/>
      </c>
      <c r="J538" s="4" t="str">
        <f aca="false">IF($I538="","",$I538+6)</f>
        <v/>
      </c>
      <c r="K538" s="6" t="str">
        <f aca="false">IF($H538="","",DATE(YEAR($H538),MONTH($H538),1))</f>
        <v/>
      </c>
      <c r="L538" s="0" t="str">
        <f aca="false">IF($A538="","",INDEX(CARTAO_COMPRAS!$K:$K,INT((ROW()-2)/20)+2))</f>
        <v/>
      </c>
      <c r="M538" s="0" t="str">
        <f aca="false">IF($A538="","","Compra no cartão")</f>
        <v/>
      </c>
    </row>
    <row r="539" customFormat="false" ht="13.5" hidden="false" customHeight="false" outlineLevel="0" collapsed="false">
      <c r="A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" s="0" t="str">
        <f aca="false">IF($A539="","",INDEX(CARTAO_COMPRAS!$C:$C,INT((ROW()-2)/20)+2))</f>
        <v/>
      </c>
      <c r="C539" s="0" t="str">
        <f aca="false">IF($A539="","",INDEX(CARTAO_COMPRAS!$D:$D,INT((ROW()-2)/20)+2))</f>
        <v/>
      </c>
      <c r="D539" s="0" t="str">
        <f aca="false">IF($A539="","",INDEX(CARTAO_COMPRAS!$E:$E,INT((ROW()-2)/20)+2))</f>
        <v/>
      </c>
      <c r="E539" s="0" t="str">
        <f aca="false">IF($A539="","",INDEX(CARTAO_COMPRAS!$H:$H,INT((ROW()-2)/20)+2)+MOD(ROW()-2,20))</f>
        <v/>
      </c>
      <c r="F539" s="0" t="str">
        <f aca="false">IF($A539="","",INDEX(CARTAO_COMPRAS!$G:$G,INT((ROW()-2)/20)+2))</f>
        <v/>
      </c>
      <c r="G539" s="5" t="str">
        <f aca="false">IF($A539="","",INDEX(CARTAO_COMPRAS!$I:$I,INT((ROW()-2)/20)+2))</f>
        <v/>
      </c>
      <c r="H539" s="4" t="str">
        <f aca="false">IF($A539="","",EDATE(INDEX(CARTAO_COMPRAS!$J:$J,INT((ROW()-2)/20)+2),MOD(ROW()-2,20)))</f>
        <v/>
      </c>
      <c r="I539" s="4" t="str">
        <f aca="false">IF($H539="","",$H539-WEEKDAY($H539,2)+1)</f>
        <v/>
      </c>
      <c r="J539" s="4" t="str">
        <f aca="false">IF($I539="","",$I539+6)</f>
        <v/>
      </c>
      <c r="K539" s="6" t="str">
        <f aca="false">IF($H539="","",DATE(YEAR($H539),MONTH($H539),1))</f>
        <v/>
      </c>
      <c r="L539" s="0" t="str">
        <f aca="false">IF($A539="","",INDEX(CARTAO_COMPRAS!$K:$K,INT((ROW()-2)/20)+2))</f>
        <v/>
      </c>
      <c r="M539" s="0" t="str">
        <f aca="false">IF($A539="","","Compra no cartão")</f>
        <v/>
      </c>
    </row>
    <row r="540" customFormat="false" ht="13.5" hidden="false" customHeight="false" outlineLevel="0" collapsed="false">
      <c r="A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" s="0" t="str">
        <f aca="false">IF($A540="","",INDEX(CARTAO_COMPRAS!$C:$C,INT((ROW()-2)/20)+2))</f>
        <v/>
      </c>
      <c r="C540" s="0" t="str">
        <f aca="false">IF($A540="","",INDEX(CARTAO_COMPRAS!$D:$D,INT((ROW()-2)/20)+2))</f>
        <v/>
      </c>
      <c r="D540" s="0" t="str">
        <f aca="false">IF($A540="","",INDEX(CARTAO_COMPRAS!$E:$E,INT((ROW()-2)/20)+2))</f>
        <v/>
      </c>
      <c r="E540" s="0" t="str">
        <f aca="false">IF($A540="","",INDEX(CARTAO_COMPRAS!$H:$H,INT((ROW()-2)/20)+2)+MOD(ROW()-2,20))</f>
        <v/>
      </c>
      <c r="F540" s="0" t="str">
        <f aca="false">IF($A540="","",INDEX(CARTAO_COMPRAS!$G:$G,INT((ROW()-2)/20)+2))</f>
        <v/>
      </c>
      <c r="G540" s="5" t="str">
        <f aca="false">IF($A540="","",INDEX(CARTAO_COMPRAS!$I:$I,INT((ROW()-2)/20)+2))</f>
        <v/>
      </c>
      <c r="H540" s="4" t="str">
        <f aca="false">IF($A540="","",EDATE(INDEX(CARTAO_COMPRAS!$J:$J,INT((ROW()-2)/20)+2),MOD(ROW()-2,20)))</f>
        <v/>
      </c>
      <c r="I540" s="4" t="str">
        <f aca="false">IF($H540="","",$H540-WEEKDAY($H540,2)+1)</f>
        <v/>
      </c>
      <c r="J540" s="4" t="str">
        <f aca="false">IF($I540="","",$I540+6)</f>
        <v/>
      </c>
      <c r="K540" s="6" t="str">
        <f aca="false">IF($H540="","",DATE(YEAR($H540),MONTH($H540),1))</f>
        <v/>
      </c>
      <c r="L540" s="0" t="str">
        <f aca="false">IF($A540="","",INDEX(CARTAO_COMPRAS!$K:$K,INT((ROW()-2)/20)+2))</f>
        <v/>
      </c>
      <c r="M540" s="0" t="str">
        <f aca="false">IF($A540="","","Compra no cartão")</f>
        <v/>
      </c>
    </row>
    <row r="541" customFormat="false" ht="13.5" hidden="false" customHeight="false" outlineLevel="0" collapsed="false">
      <c r="A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" s="0" t="str">
        <f aca="false">IF($A541="","",INDEX(CARTAO_COMPRAS!$C:$C,INT((ROW()-2)/20)+2))</f>
        <v/>
      </c>
      <c r="C541" s="0" t="str">
        <f aca="false">IF($A541="","",INDEX(CARTAO_COMPRAS!$D:$D,INT((ROW()-2)/20)+2))</f>
        <v/>
      </c>
      <c r="D541" s="0" t="str">
        <f aca="false">IF($A541="","",INDEX(CARTAO_COMPRAS!$E:$E,INT((ROW()-2)/20)+2))</f>
        <v/>
      </c>
      <c r="E541" s="0" t="str">
        <f aca="false">IF($A541="","",INDEX(CARTAO_COMPRAS!$H:$H,INT((ROW()-2)/20)+2)+MOD(ROW()-2,20))</f>
        <v/>
      </c>
      <c r="F541" s="0" t="str">
        <f aca="false">IF($A541="","",INDEX(CARTAO_COMPRAS!$G:$G,INT((ROW()-2)/20)+2))</f>
        <v/>
      </c>
      <c r="G541" s="5" t="str">
        <f aca="false">IF($A541="","",INDEX(CARTAO_COMPRAS!$I:$I,INT((ROW()-2)/20)+2))</f>
        <v/>
      </c>
      <c r="H541" s="4" t="str">
        <f aca="false">IF($A541="","",EDATE(INDEX(CARTAO_COMPRAS!$J:$J,INT((ROW()-2)/20)+2),MOD(ROW()-2,20)))</f>
        <v/>
      </c>
      <c r="I541" s="4" t="str">
        <f aca="false">IF($H541="","",$H541-WEEKDAY($H541,2)+1)</f>
        <v/>
      </c>
      <c r="J541" s="4" t="str">
        <f aca="false">IF($I541="","",$I541+6)</f>
        <v/>
      </c>
      <c r="K541" s="6" t="str">
        <f aca="false">IF($H541="","",DATE(YEAR($H541),MONTH($H541),1))</f>
        <v/>
      </c>
      <c r="L541" s="0" t="str">
        <f aca="false">IF($A541="","",INDEX(CARTAO_COMPRAS!$K:$K,INT((ROW()-2)/20)+2))</f>
        <v/>
      </c>
      <c r="M541" s="0" t="str">
        <f aca="false">IF($A541="","","Compra no cartão")</f>
        <v/>
      </c>
    </row>
    <row r="542" customFormat="false" ht="13.5" hidden="false" customHeight="false" outlineLevel="0" collapsed="false">
      <c r="A5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28</v>
      </c>
      <c r="B542" s="0" t="str">
        <f aca="false">IF($A542="","",INDEX(CARTAO_COMPRAS!$C:$C,INT((ROW()-2)/20)+2))</f>
        <v>Bradesco</v>
      </c>
      <c r="C542" s="0" t="str">
        <f aca="false">IF($A542="","",INDEX(CARTAO_COMPRAS!$D:$D,INT((ROW()-2)/20)+2))</f>
        <v>Swfit - Açougue</v>
      </c>
      <c r="D542" s="0" t="str">
        <f aca="false">IF($A542="","",INDEX(CARTAO_COMPRAS!$E:$E,INT((ROW()-2)/20)+2))</f>
        <v>Alimentação / Insumos</v>
      </c>
      <c r="E542" s="0" t="n">
        <f aca="false">IF($A542="","",INDEX(CARTAO_COMPRAS!$H:$H,INT((ROW()-2)/20)+2)+MOD(ROW()-2,20))</f>
        <v>2</v>
      </c>
      <c r="F542" s="0" t="n">
        <f aca="false">IF($A542="","",INDEX(CARTAO_COMPRAS!$G:$G,INT((ROW()-2)/20)+2))</f>
        <v>4</v>
      </c>
      <c r="G542" s="5" t="n">
        <f aca="false">IF($A542="","",INDEX(CARTAO_COMPRAS!$I:$I,INT((ROW()-2)/20)+2))</f>
        <v>239.89</v>
      </c>
      <c r="H542" s="4" t="n">
        <f aca="false">IF($A542="","",EDATE(INDEX(CARTAO_COMPRAS!$J:$J,INT((ROW()-2)/20)+2),MOD(ROW()-2,20)))</f>
        <v>46157</v>
      </c>
      <c r="I542" s="4" t="n">
        <f aca="false">IF($H542="","",$H542-WEEKDAY($H542,2)+1)</f>
        <v>46153</v>
      </c>
      <c r="J542" s="4" t="n">
        <f aca="false">IF($I542="","",$I542+6)</f>
        <v>46159</v>
      </c>
      <c r="K542" s="6" t="n">
        <f aca="false">IF($H542="","",DATE(YEAR($H542),MONTH($H542),1))</f>
        <v>46143</v>
      </c>
      <c r="L542" s="0" t="str">
        <f aca="false">IF($A542="","",INDEX(CARTAO_COMPRAS!$K:$K,INT((ROW()-2)/20)+2))</f>
        <v>Pago</v>
      </c>
      <c r="M542" s="0" t="str">
        <f aca="false">IF($A542="","","Compra no cartão")</f>
        <v>Compra no cartão</v>
      </c>
    </row>
    <row r="543" customFormat="false" ht="13.5" hidden="false" customHeight="false" outlineLevel="0" collapsed="false">
      <c r="A5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28</v>
      </c>
      <c r="B543" s="0" t="str">
        <f aca="false">IF($A543="","",INDEX(CARTAO_COMPRAS!$C:$C,INT((ROW()-2)/20)+2))</f>
        <v>Bradesco</v>
      </c>
      <c r="C543" s="0" t="str">
        <f aca="false">IF($A543="","",INDEX(CARTAO_COMPRAS!$D:$D,INT((ROW()-2)/20)+2))</f>
        <v>Swfit - Açougue</v>
      </c>
      <c r="D543" s="0" t="str">
        <f aca="false">IF($A543="","",INDEX(CARTAO_COMPRAS!$E:$E,INT((ROW()-2)/20)+2))</f>
        <v>Alimentação / Insumos</v>
      </c>
      <c r="E543" s="0" t="n">
        <f aca="false">IF($A543="","",INDEX(CARTAO_COMPRAS!$H:$H,INT((ROW()-2)/20)+2)+MOD(ROW()-2,20))</f>
        <v>3</v>
      </c>
      <c r="F543" s="0" t="n">
        <f aca="false">IF($A543="","",INDEX(CARTAO_COMPRAS!$G:$G,INT((ROW()-2)/20)+2))</f>
        <v>4</v>
      </c>
      <c r="G543" s="5" t="n">
        <f aca="false">IF($A543="","",INDEX(CARTAO_COMPRAS!$I:$I,INT((ROW()-2)/20)+2))</f>
        <v>239.89</v>
      </c>
      <c r="H543" s="4" t="n">
        <f aca="false">IF($A543="","",EDATE(INDEX(CARTAO_COMPRAS!$J:$J,INT((ROW()-2)/20)+2),MOD(ROW()-2,20)))</f>
        <v>46188</v>
      </c>
      <c r="I543" s="4" t="n">
        <f aca="false">IF($H543="","",$H543-WEEKDAY($H543,2)+1)</f>
        <v>46188</v>
      </c>
      <c r="J543" s="4" t="n">
        <f aca="false">IF($I543="","",$I543+6)</f>
        <v>46194</v>
      </c>
      <c r="K543" s="6" t="n">
        <f aca="false">IF($H543="","",DATE(YEAR($H543),MONTH($H543),1))</f>
        <v>46174</v>
      </c>
      <c r="L543" s="0" t="str">
        <f aca="false">IF($A543="","",INDEX(CARTAO_COMPRAS!$K:$K,INT((ROW()-2)/20)+2))</f>
        <v>Pago</v>
      </c>
      <c r="M543" s="0" t="str">
        <f aca="false">IF($A543="","","Compra no cartão")</f>
        <v>Compra no cartão</v>
      </c>
    </row>
    <row r="544" customFormat="false" ht="13.5" hidden="false" customHeight="false" outlineLevel="0" collapsed="false">
      <c r="A5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28</v>
      </c>
      <c r="B544" s="0" t="str">
        <f aca="false">IF($A544="","",INDEX(CARTAO_COMPRAS!$C:$C,INT((ROW()-2)/20)+2))</f>
        <v>Bradesco</v>
      </c>
      <c r="C544" s="0" t="str">
        <f aca="false">IF($A544="","",INDEX(CARTAO_COMPRAS!$D:$D,INT((ROW()-2)/20)+2))</f>
        <v>Swfit - Açougue</v>
      </c>
      <c r="D544" s="0" t="str">
        <f aca="false">IF($A544="","",INDEX(CARTAO_COMPRAS!$E:$E,INT((ROW()-2)/20)+2))</f>
        <v>Alimentação / Insumos</v>
      </c>
      <c r="E544" s="0" t="n">
        <f aca="false">IF($A544="","",INDEX(CARTAO_COMPRAS!$H:$H,INT((ROW()-2)/20)+2)+MOD(ROW()-2,20))</f>
        <v>4</v>
      </c>
      <c r="F544" s="0" t="n">
        <f aca="false">IF($A544="","",INDEX(CARTAO_COMPRAS!$G:$G,INT((ROW()-2)/20)+2))</f>
        <v>4</v>
      </c>
      <c r="G544" s="5" t="n">
        <f aca="false">IF($A544="","",INDEX(CARTAO_COMPRAS!$I:$I,INT((ROW()-2)/20)+2))</f>
        <v>239.89</v>
      </c>
      <c r="H544" s="4" t="n">
        <f aca="false">IF($A544="","",EDATE(INDEX(CARTAO_COMPRAS!$J:$J,INT((ROW()-2)/20)+2),MOD(ROW()-2,20)))</f>
        <v>46218</v>
      </c>
      <c r="I544" s="4" t="n">
        <f aca="false">IF($H544="","",$H544-WEEKDAY($H544,2)+1)</f>
        <v>46216</v>
      </c>
      <c r="J544" s="4" t="n">
        <f aca="false">IF($I544="","",$I544+6)</f>
        <v>46222</v>
      </c>
      <c r="K544" s="6" t="n">
        <f aca="false">IF($H544="","",DATE(YEAR($H544),MONTH($H544),1))</f>
        <v>46204</v>
      </c>
      <c r="L544" s="0" t="str">
        <f aca="false">IF($A544="","",INDEX(CARTAO_COMPRAS!$K:$K,INT((ROW()-2)/20)+2))</f>
        <v>Pago</v>
      </c>
      <c r="M544" s="0" t="str">
        <f aca="false">IF($A544="","","Compra no cartão")</f>
        <v>Compra no cartão</v>
      </c>
    </row>
    <row r="545" customFormat="false" ht="13.5" hidden="false" customHeight="false" outlineLevel="0" collapsed="false">
      <c r="A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" s="0" t="str">
        <f aca="false">IF($A545="","",INDEX(CARTAO_COMPRAS!$C:$C,INT((ROW()-2)/20)+2))</f>
        <v/>
      </c>
      <c r="C545" s="0" t="str">
        <f aca="false">IF($A545="","",INDEX(CARTAO_COMPRAS!$D:$D,INT((ROW()-2)/20)+2))</f>
        <v/>
      </c>
      <c r="D545" s="0" t="str">
        <f aca="false">IF($A545="","",INDEX(CARTAO_COMPRAS!$E:$E,INT((ROW()-2)/20)+2))</f>
        <v/>
      </c>
      <c r="E545" s="0" t="str">
        <f aca="false">IF($A545="","",INDEX(CARTAO_COMPRAS!$H:$H,INT((ROW()-2)/20)+2)+MOD(ROW()-2,20))</f>
        <v/>
      </c>
      <c r="F545" s="0" t="str">
        <f aca="false">IF($A545="","",INDEX(CARTAO_COMPRAS!$G:$G,INT((ROW()-2)/20)+2))</f>
        <v/>
      </c>
      <c r="G545" s="5" t="str">
        <f aca="false">IF($A545="","",INDEX(CARTAO_COMPRAS!$I:$I,INT((ROW()-2)/20)+2))</f>
        <v/>
      </c>
      <c r="H545" s="4" t="str">
        <f aca="false">IF($A545="","",EDATE(INDEX(CARTAO_COMPRAS!$J:$J,INT((ROW()-2)/20)+2),MOD(ROW()-2,20)))</f>
        <v/>
      </c>
      <c r="I545" s="4" t="str">
        <f aca="false">IF($H545="","",$H545-WEEKDAY($H545,2)+1)</f>
        <v/>
      </c>
      <c r="J545" s="4" t="str">
        <f aca="false">IF($I545="","",$I545+6)</f>
        <v/>
      </c>
      <c r="K545" s="6" t="str">
        <f aca="false">IF($H545="","",DATE(YEAR($H545),MONTH($H545),1))</f>
        <v/>
      </c>
      <c r="L545" s="0" t="str">
        <f aca="false">IF($A545="","",INDEX(CARTAO_COMPRAS!$K:$K,INT((ROW()-2)/20)+2))</f>
        <v/>
      </c>
      <c r="M545" s="0" t="str">
        <f aca="false">IF($A545="","","Compra no cartão")</f>
        <v/>
      </c>
    </row>
    <row r="546" customFormat="false" ht="13.5" hidden="false" customHeight="false" outlineLevel="0" collapsed="false">
      <c r="A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" s="0" t="str">
        <f aca="false">IF($A546="","",INDEX(CARTAO_COMPRAS!$C:$C,INT((ROW()-2)/20)+2))</f>
        <v/>
      </c>
      <c r="C546" s="0" t="str">
        <f aca="false">IF($A546="","",INDEX(CARTAO_COMPRAS!$D:$D,INT((ROW()-2)/20)+2))</f>
        <v/>
      </c>
      <c r="D546" s="0" t="str">
        <f aca="false">IF($A546="","",INDEX(CARTAO_COMPRAS!$E:$E,INT((ROW()-2)/20)+2))</f>
        <v/>
      </c>
      <c r="E546" s="0" t="str">
        <f aca="false">IF($A546="","",INDEX(CARTAO_COMPRAS!$H:$H,INT((ROW()-2)/20)+2)+MOD(ROW()-2,20))</f>
        <v/>
      </c>
      <c r="F546" s="0" t="str">
        <f aca="false">IF($A546="","",INDEX(CARTAO_COMPRAS!$G:$G,INT((ROW()-2)/20)+2))</f>
        <v/>
      </c>
      <c r="G546" s="5" t="str">
        <f aca="false">IF($A546="","",INDEX(CARTAO_COMPRAS!$I:$I,INT((ROW()-2)/20)+2))</f>
        <v/>
      </c>
      <c r="H546" s="4" t="str">
        <f aca="false">IF($A546="","",EDATE(INDEX(CARTAO_COMPRAS!$J:$J,INT((ROW()-2)/20)+2),MOD(ROW()-2,20)))</f>
        <v/>
      </c>
      <c r="I546" s="4" t="str">
        <f aca="false">IF($H546="","",$H546-WEEKDAY($H546,2)+1)</f>
        <v/>
      </c>
      <c r="J546" s="4" t="str">
        <f aca="false">IF($I546="","",$I546+6)</f>
        <v/>
      </c>
      <c r="K546" s="6" t="str">
        <f aca="false">IF($H546="","",DATE(YEAR($H546),MONTH($H546),1))</f>
        <v/>
      </c>
      <c r="L546" s="0" t="str">
        <f aca="false">IF($A546="","",INDEX(CARTAO_COMPRAS!$K:$K,INT((ROW()-2)/20)+2))</f>
        <v/>
      </c>
      <c r="M546" s="0" t="str">
        <f aca="false">IF($A546="","","Compra no cartão")</f>
        <v/>
      </c>
    </row>
    <row r="547" customFormat="false" ht="13.5" hidden="false" customHeight="false" outlineLevel="0" collapsed="false">
      <c r="A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" s="0" t="str">
        <f aca="false">IF($A547="","",INDEX(CARTAO_COMPRAS!$C:$C,INT((ROW()-2)/20)+2))</f>
        <v/>
      </c>
      <c r="C547" s="0" t="str">
        <f aca="false">IF($A547="","",INDEX(CARTAO_COMPRAS!$D:$D,INT((ROW()-2)/20)+2))</f>
        <v/>
      </c>
      <c r="D547" s="0" t="str">
        <f aca="false">IF($A547="","",INDEX(CARTAO_COMPRAS!$E:$E,INT((ROW()-2)/20)+2))</f>
        <v/>
      </c>
      <c r="E547" s="0" t="str">
        <f aca="false">IF($A547="","",INDEX(CARTAO_COMPRAS!$H:$H,INT((ROW()-2)/20)+2)+MOD(ROW()-2,20))</f>
        <v/>
      </c>
      <c r="F547" s="0" t="str">
        <f aca="false">IF($A547="","",INDEX(CARTAO_COMPRAS!$G:$G,INT((ROW()-2)/20)+2))</f>
        <v/>
      </c>
      <c r="G547" s="5" t="str">
        <f aca="false">IF($A547="","",INDEX(CARTAO_COMPRAS!$I:$I,INT((ROW()-2)/20)+2))</f>
        <v/>
      </c>
      <c r="H547" s="4" t="str">
        <f aca="false">IF($A547="","",EDATE(INDEX(CARTAO_COMPRAS!$J:$J,INT((ROW()-2)/20)+2),MOD(ROW()-2,20)))</f>
        <v/>
      </c>
      <c r="I547" s="4" t="str">
        <f aca="false">IF($H547="","",$H547-WEEKDAY($H547,2)+1)</f>
        <v/>
      </c>
      <c r="J547" s="4" t="str">
        <f aca="false">IF($I547="","",$I547+6)</f>
        <v/>
      </c>
      <c r="K547" s="6" t="str">
        <f aca="false">IF($H547="","",DATE(YEAR($H547),MONTH($H547),1))</f>
        <v/>
      </c>
      <c r="L547" s="0" t="str">
        <f aca="false">IF($A547="","",INDEX(CARTAO_COMPRAS!$K:$K,INT((ROW()-2)/20)+2))</f>
        <v/>
      </c>
      <c r="M547" s="0" t="str">
        <f aca="false">IF($A547="","","Compra no cartão")</f>
        <v/>
      </c>
    </row>
    <row r="548" customFormat="false" ht="13.5" hidden="false" customHeight="false" outlineLevel="0" collapsed="false">
      <c r="A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" s="0" t="str">
        <f aca="false">IF($A548="","",INDEX(CARTAO_COMPRAS!$C:$C,INT((ROW()-2)/20)+2))</f>
        <v/>
      </c>
      <c r="C548" s="0" t="str">
        <f aca="false">IF($A548="","",INDEX(CARTAO_COMPRAS!$D:$D,INT((ROW()-2)/20)+2))</f>
        <v/>
      </c>
      <c r="D548" s="0" t="str">
        <f aca="false">IF($A548="","",INDEX(CARTAO_COMPRAS!$E:$E,INT((ROW()-2)/20)+2))</f>
        <v/>
      </c>
      <c r="E548" s="0" t="str">
        <f aca="false">IF($A548="","",INDEX(CARTAO_COMPRAS!$H:$H,INT((ROW()-2)/20)+2)+MOD(ROW()-2,20))</f>
        <v/>
      </c>
      <c r="F548" s="0" t="str">
        <f aca="false">IF($A548="","",INDEX(CARTAO_COMPRAS!$G:$G,INT((ROW()-2)/20)+2))</f>
        <v/>
      </c>
      <c r="G548" s="5" t="str">
        <f aca="false">IF($A548="","",INDEX(CARTAO_COMPRAS!$I:$I,INT((ROW()-2)/20)+2))</f>
        <v/>
      </c>
      <c r="H548" s="4" t="str">
        <f aca="false">IF($A548="","",EDATE(INDEX(CARTAO_COMPRAS!$J:$J,INT((ROW()-2)/20)+2),MOD(ROW()-2,20)))</f>
        <v/>
      </c>
      <c r="I548" s="4" t="str">
        <f aca="false">IF($H548="","",$H548-WEEKDAY($H548,2)+1)</f>
        <v/>
      </c>
      <c r="J548" s="4" t="str">
        <f aca="false">IF($I548="","",$I548+6)</f>
        <v/>
      </c>
      <c r="K548" s="6" t="str">
        <f aca="false">IF($H548="","",DATE(YEAR($H548),MONTH($H548),1))</f>
        <v/>
      </c>
      <c r="L548" s="0" t="str">
        <f aca="false">IF($A548="","",INDEX(CARTAO_COMPRAS!$K:$K,INT((ROW()-2)/20)+2))</f>
        <v/>
      </c>
      <c r="M548" s="0" t="str">
        <f aca="false">IF($A548="","","Compra no cartão")</f>
        <v/>
      </c>
    </row>
    <row r="549" customFormat="false" ht="13.5" hidden="false" customHeight="false" outlineLevel="0" collapsed="false">
      <c r="A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" s="0" t="str">
        <f aca="false">IF($A549="","",INDEX(CARTAO_COMPRAS!$C:$C,INT((ROW()-2)/20)+2))</f>
        <v/>
      </c>
      <c r="C549" s="0" t="str">
        <f aca="false">IF($A549="","",INDEX(CARTAO_COMPRAS!$D:$D,INT((ROW()-2)/20)+2))</f>
        <v/>
      </c>
      <c r="D549" s="0" t="str">
        <f aca="false">IF($A549="","",INDEX(CARTAO_COMPRAS!$E:$E,INT((ROW()-2)/20)+2))</f>
        <v/>
      </c>
      <c r="E549" s="0" t="str">
        <f aca="false">IF($A549="","",INDEX(CARTAO_COMPRAS!$H:$H,INT((ROW()-2)/20)+2)+MOD(ROW()-2,20))</f>
        <v/>
      </c>
      <c r="F549" s="0" t="str">
        <f aca="false">IF($A549="","",INDEX(CARTAO_COMPRAS!$G:$G,INT((ROW()-2)/20)+2))</f>
        <v/>
      </c>
      <c r="G549" s="5" t="str">
        <f aca="false">IF($A549="","",INDEX(CARTAO_COMPRAS!$I:$I,INT((ROW()-2)/20)+2))</f>
        <v/>
      </c>
      <c r="H549" s="4" t="str">
        <f aca="false">IF($A549="","",EDATE(INDEX(CARTAO_COMPRAS!$J:$J,INT((ROW()-2)/20)+2),MOD(ROW()-2,20)))</f>
        <v/>
      </c>
      <c r="I549" s="4" t="str">
        <f aca="false">IF($H549="","",$H549-WEEKDAY($H549,2)+1)</f>
        <v/>
      </c>
      <c r="J549" s="4" t="str">
        <f aca="false">IF($I549="","",$I549+6)</f>
        <v/>
      </c>
      <c r="K549" s="6" t="str">
        <f aca="false">IF($H549="","",DATE(YEAR($H549),MONTH($H549),1))</f>
        <v/>
      </c>
      <c r="L549" s="0" t="str">
        <f aca="false">IF($A549="","",INDEX(CARTAO_COMPRAS!$K:$K,INT((ROW()-2)/20)+2))</f>
        <v/>
      </c>
      <c r="M549" s="0" t="str">
        <f aca="false">IF($A549="","","Compra no cartão")</f>
        <v/>
      </c>
    </row>
    <row r="550" customFormat="false" ht="13.5" hidden="false" customHeight="false" outlineLevel="0" collapsed="false">
      <c r="A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" s="0" t="str">
        <f aca="false">IF($A550="","",INDEX(CARTAO_COMPRAS!$C:$C,INT((ROW()-2)/20)+2))</f>
        <v/>
      </c>
      <c r="C550" s="0" t="str">
        <f aca="false">IF($A550="","",INDEX(CARTAO_COMPRAS!$D:$D,INT((ROW()-2)/20)+2))</f>
        <v/>
      </c>
      <c r="D550" s="0" t="str">
        <f aca="false">IF($A550="","",INDEX(CARTAO_COMPRAS!$E:$E,INT((ROW()-2)/20)+2))</f>
        <v/>
      </c>
      <c r="E550" s="0" t="str">
        <f aca="false">IF($A550="","",INDEX(CARTAO_COMPRAS!$H:$H,INT((ROW()-2)/20)+2)+MOD(ROW()-2,20))</f>
        <v/>
      </c>
      <c r="F550" s="0" t="str">
        <f aca="false">IF($A550="","",INDEX(CARTAO_COMPRAS!$G:$G,INT((ROW()-2)/20)+2))</f>
        <v/>
      </c>
      <c r="G550" s="5" t="str">
        <f aca="false">IF($A550="","",INDEX(CARTAO_COMPRAS!$I:$I,INT((ROW()-2)/20)+2))</f>
        <v/>
      </c>
      <c r="H550" s="4" t="str">
        <f aca="false">IF($A550="","",EDATE(INDEX(CARTAO_COMPRAS!$J:$J,INT((ROW()-2)/20)+2),MOD(ROW()-2,20)))</f>
        <v/>
      </c>
      <c r="I550" s="4" t="str">
        <f aca="false">IF($H550="","",$H550-WEEKDAY($H550,2)+1)</f>
        <v/>
      </c>
      <c r="J550" s="4" t="str">
        <f aca="false">IF($I550="","",$I550+6)</f>
        <v/>
      </c>
      <c r="K550" s="6" t="str">
        <f aca="false">IF($H550="","",DATE(YEAR($H550),MONTH($H550),1))</f>
        <v/>
      </c>
      <c r="L550" s="0" t="str">
        <f aca="false">IF($A550="","",INDEX(CARTAO_COMPRAS!$K:$K,INT((ROW()-2)/20)+2))</f>
        <v/>
      </c>
      <c r="M550" s="0" t="str">
        <f aca="false">IF($A550="","","Compra no cartão")</f>
        <v/>
      </c>
    </row>
    <row r="551" customFormat="false" ht="13.5" hidden="false" customHeight="false" outlineLevel="0" collapsed="false">
      <c r="A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" s="0" t="str">
        <f aca="false">IF($A551="","",INDEX(CARTAO_COMPRAS!$C:$C,INT((ROW()-2)/20)+2))</f>
        <v/>
      </c>
      <c r="C551" s="0" t="str">
        <f aca="false">IF($A551="","",INDEX(CARTAO_COMPRAS!$D:$D,INT((ROW()-2)/20)+2))</f>
        <v/>
      </c>
      <c r="D551" s="0" t="str">
        <f aca="false">IF($A551="","",INDEX(CARTAO_COMPRAS!$E:$E,INT((ROW()-2)/20)+2))</f>
        <v/>
      </c>
      <c r="E551" s="0" t="str">
        <f aca="false">IF($A551="","",INDEX(CARTAO_COMPRAS!$H:$H,INT((ROW()-2)/20)+2)+MOD(ROW()-2,20))</f>
        <v/>
      </c>
      <c r="F551" s="0" t="str">
        <f aca="false">IF($A551="","",INDEX(CARTAO_COMPRAS!$G:$G,INT((ROW()-2)/20)+2))</f>
        <v/>
      </c>
      <c r="G551" s="5" t="str">
        <f aca="false">IF($A551="","",INDEX(CARTAO_COMPRAS!$I:$I,INT((ROW()-2)/20)+2))</f>
        <v/>
      </c>
      <c r="H551" s="4" t="str">
        <f aca="false">IF($A551="","",EDATE(INDEX(CARTAO_COMPRAS!$J:$J,INT((ROW()-2)/20)+2),MOD(ROW()-2,20)))</f>
        <v/>
      </c>
      <c r="I551" s="4" t="str">
        <f aca="false">IF($H551="","",$H551-WEEKDAY($H551,2)+1)</f>
        <v/>
      </c>
      <c r="J551" s="4" t="str">
        <f aca="false">IF($I551="","",$I551+6)</f>
        <v/>
      </c>
      <c r="K551" s="6" t="str">
        <f aca="false">IF($H551="","",DATE(YEAR($H551),MONTH($H551),1))</f>
        <v/>
      </c>
      <c r="L551" s="0" t="str">
        <f aca="false">IF($A551="","",INDEX(CARTAO_COMPRAS!$K:$K,INT((ROW()-2)/20)+2))</f>
        <v/>
      </c>
      <c r="M551" s="0" t="str">
        <f aca="false">IF($A551="","","Compra no cartão")</f>
        <v/>
      </c>
    </row>
    <row r="552" customFormat="false" ht="13.5" hidden="false" customHeight="false" outlineLevel="0" collapsed="false">
      <c r="A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" s="0" t="str">
        <f aca="false">IF($A552="","",INDEX(CARTAO_COMPRAS!$C:$C,INT((ROW()-2)/20)+2))</f>
        <v/>
      </c>
      <c r="C552" s="0" t="str">
        <f aca="false">IF($A552="","",INDEX(CARTAO_COMPRAS!$D:$D,INT((ROW()-2)/20)+2))</f>
        <v/>
      </c>
      <c r="D552" s="0" t="str">
        <f aca="false">IF($A552="","",INDEX(CARTAO_COMPRAS!$E:$E,INT((ROW()-2)/20)+2))</f>
        <v/>
      </c>
      <c r="E552" s="0" t="str">
        <f aca="false">IF($A552="","",INDEX(CARTAO_COMPRAS!$H:$H,INT((ROW()-2)/20)+2)+MOD(ROW()-2,20))</f>
        <v/>
      </c>
      <c r="F552" s="0" t="str">
        <f aca="false">IF($A552="","",INDEX(CARTAO_COMPRAS!$G:$G,INT((ROW()-2)/20)+2))</f>
        <v/>
      </c>
      <c r="G552" s="5" t="str">
        <f aca="false">IF($A552="","",INDEX(CARTAO_COMPRAS!$I:$I,INT((ROW()-2)/20)+2))</f>
        <v/>
      </c>
      <c r="H552" s="4" t="str">
        <f aca="false">IF($A552="","",EDATE(INDEX(CARTAO_COMPRAS!$J:$J,INT((ROW()-2)/20)+2),MOD(ROW()-2,20)))</f>
        <v/>
      </c>
      <c r="I552" s="4" t="str">
        <f aca="false">IF($H552="","",$H552-WEEKDAY($H552,2)+1)</f>
        <v/>
      </c>
      <c r="J552" s="4" t="str">
        <f aca="false">IF($I552="","",$I552+6)</f>
        <v/>
      </c>
      <c r="K552" s="6" t="str">
        <f aca="false">IF($H552="","",DATE(YEAR($H552),MONTH($H552),1))</f>
        <v/>
      </c>
      <c r="L552" s="0" t="str">
        <f aca="false">IF($A552="","",INDEX(CARTAO_COMPRAS!$K:$K,INT((ROW()-2)/20)+2))</f>
        <v/>
      </c>
      <c r="M552" s="0" t="str">
        <f aca="false">IF($A552="","","Compra no cartão")</f>
        <v/>
      </c>
    </row>
    <row r="553" customFormat="false" ht="13.5" hidden="false" customHeight="false" outlineLevel="0" collapsed="false">
      <c r="A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" s="0" t="str">
        <f aca="false">IF($A553="","",INDEX(CARTAO_COMPRAS!$C:$C,INT((ROW()-2)/20)+2))</f>
        <v/>
      </c>
      <c r="C553" s="0" t="str">
        <f aca="false">IF($A553="","",INDEX(CARTAO_COMPRAS!$D:$D,INT((ROW()-2)/20)+2))</f>
        <v/>
      </c>
      <c r="D553" s="0" t="str">
        <f aca="false">IF($A553="","",INDEX(CARTAO_COMPRAS!$E:$E,INT((ROW()-2)/20)+2))</f>
        <v/>
      </c>
      <c r="E553" s="0" t="str">
        <f aca="false">IF($A553="","",INDEX(CARTAO_COMPRAS!$H:$H,INT((ROW()-2)/20)+2)+MOD(ROW()-2,20))</f>
        <v/>
      </c>
      <c r="F553" s="0" t="str">
        <f aca="false">IF($A553="","",INDEX(CARTAO_COMPRAS!$G:$G,INT((ROW()-2)/20)+2))</f>
        <v/>
      </c>
      <c r="G553" s="5" t="str">
        <f aca="false">IF($A553="","",INDEX(CARTAO_COMPRAS!$I:$I,INT((ROW()-2)/20)+2))</f>
        <v/>
      </c>
      <c r="H553" s="4" t="str">
        <f aca="false">IF($A553="","",EDATE(INDEX(CARTAO_COMPRAS!$J:$J,INT((ROW()-2)/20)+2),MOD(ROW()-2,20)))</f>
        <v/>
      </c>
      <c r="I553" s="4" t="str">
        <f aca="false">IF($H553="","",$H553-WEEKDAY($H553,2)+1)</f>
        <v/>
      </c>
      <c r="J553" s="4" t="str">
        <f aca="false">IF($I553="","",$I553+6)</f>
        <v/>
      </c>
      <c r="K553" s="6" t="str">
        <f aca="false">IF($H553="","",DATE(YEAR($H553),MONTH($H553),1))</f>
        <v/>
      </c>
      <c r="L553" s="0" t="str">
        <f aca="false">IF($A553="","",INDEX(CARTAO_COMPRAS!$K:$K,INT((ROW()-2)/20)+2))</f>
        <v/>
      </c>
      <c r="M553" s="0" t="str">
        <f aca="false">IF($A553="","","Compra no cartão")</f>
        <v/>
      </c>
    </row>
    <row r="554" customFormat="false" ht="13.5" hidden="false" customHeight="false" outlineLevel="0" collapsed="false">
      <c r="A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" s="0" t="str">
        <f aca="false">IF($A554="","",INDEX(CARTAO_COMPRAS!$C:$C,INT((ROW()-2)/20)+2))</f>
        <v/>
      </c>
      <c r="C554" s="0" t="str">
        <f aca="false">IF($A554="","",INDEX(CARTAO_COMPRAS!$D:$D,INT((ROW()-2)/20)+2))</f>
        <v/>
      </c>
      <c r="D554" s="0" t="str">
        <f aca="false">IF($A554="","",INDEX(CARTAO_COMPRAS!$E:$E,INT((ROW()-2)/20)+2))</f>
        <v/>
      </c>
      <c r="E554" s="0" t="str">
        <f aca="false">IF($A554="","",INDEX(CARTAO_COMPRAS!$H:$H,INT((ROW()-2)/20)+2)+MOD(ROW()-2,20))</f>
        <v/>
      </c>
      <c r="F554" s="0" t="str">
        <f aca="false">IF($A554="","",INDEX(CARTAO_COMPRAS!$G:$G,INT((ROW()-2)/20)+2))</f>
        <v/>
      </c>
      <c r="G554" s="5" t="str">
        <f aca="false">IF($A554="","",INDEX(CARTAO_COMPRAS!$I:$I,INT((ROW()-2)/20)+2))</f>
        <v/>
      </c>
      <c r="H554" s="4" t="str">
        <f aca="false">IF($A554="","",EDATE(INDEX(CARTAO_COMPRAS!$J:$J,INT((ROW()-2)/20)+2),MOD(ROW()-2,20)))</f>
        <v/>
      </c>
      <c r="I554" s="4" t="str">
        <f aca="false">IF($H554="","",$H554-WEEKDAY($H554,2)+1)</f>
        <v/>
      </c>
      <c r="J554" s="4" t="str">
        <f aca="false">IF($I554="","",$I554+6)</f>
        <v/>
      </c>
      <c r="K554" s="6" t="str">
        <f aca="false">IF($H554="","",DATE(YEAR($H554),MONTH($H554),1))</f>
        <v/>
      </c>
      <c r="L554" s="0" t="str">
        <f aca="false">IF($A554="","",INDEX(CARTAO_COMPRAS!$K:$K,INT((ROW()-2)/20)+2))</f>
        <v/>
      </c>
      <c r="M554" s="0" t="str">
        <f aca="false">IF($A554="","","Compra no cartão")</f>
        <v/>
      </c>
    </row>
    <row r="555" customFormat="false" ht="13.5" hidden="false" customHeight="false" outlineLevel="0" collapsed="false">
      <c r="A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" s="0" t="str">
        <f aca="false">IF($A555="","",INDEX(CARTAO_COMPRAS!$C:$C,INT((ROW()-2)/20)+2))</f>
        <v/>
      </c>
      <c r="C555" s="0" t="str">
        <f aca="false">IF($A555="","",INDEX(CARTAO_COMPRAS!$D:$D,INT((ROW()-2)/20)+2))</f>
        <v/>
      </c>
      <c r="D555" s="0" t="str">
        <f aca="false">IF($A555="","",INDEX(CARTAO_COMPRAS!$E:$E,INT((ROW()-2)/20)+2))</f>
        <v/>
      </c>
      <c r="E555" s="0" t="str">
        <f aca="false">IF($A555="","",INDEX(CARTAO_COMPRAS!$H:$H,INT((ROW()-2)/20)+2)+MOD(ROW()-2,20))</f>
        <v/>
      </c>
      <c r="F555" s="0" t="str">
        <f aca="false">IF($A555="","",INDEX(CARTAO_COMPRAS!$G:$G,INT((ROW()-2)/20)+2))</f>
        <v/>
      </c>
      <c r="G555" s="5" t="str">
        <f aca="false">IF($A555="","",INDEX(CARTAO_COMPRAS!$I:$I,INT((ROW()-2)/20)+2))</f>
        <v/>
      </c>
      <c r="H555" s="4" t="str">
        <f aca="false">IF($A555="","",EDATE(INDEX(CARTAO_COMPRAS!$J:$J,INT((ROW()-2)/20)+2),MOD(ROW()-2,20)))</f>
        <v/>
      </c>
      <c r="I555" s="4" t="str">
        <f aca="false">IF($H555="","",$H555-WEEKDAY($H555,2)+1)</f>
        <v/>
      </c>
      <c r="J555" s="4" t="str">
        <f aca="false">IF($I555="","",$I555+6)</f>
        <v/>
      </c>
      <c r="K555" s="6" t="str">
        <f aca="false">IF($H555="","",DATE(YEAR($H555),MONTH($H555),1))</f>
        <v/>
      </c>
      <c r="L555" s="0" t="str">
        <f aca="false">IF($A555="","",INDEX(CARTAO_COMPRAS!$K:$K,INT((ROW()-2)/20)+2))</f>
        <v/>
      </c>
      <c r="M555" s="0" t="str">
        <f aca="false">IF($A555="","","Compra no cartão")</f>
        <v/>
      </c>
    </row>
    <row r="556" customFormat="false" ht="13.5" hidden="false" customHeight="false" outlineLevel="0" collapsed="false">
      <c r="A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" s="0" t="str">
        <f aca="false">IF($A556="","",INDEX(CARTAO_COMPRAS!$C:$C,INT((ROW()-2)/20)+2))</f>
        <v/>
      </c>
      <c r="C556" s="0" t="str">
        <f aca="false">IF($A556="","",INDEX(CARTAO_COMPRAS!$D:$D,INT((ROW()-2)/20)+2))</f>
        <v/>
      </c>
      <c r="D556" s="0" t="str">
        <f aca="false">IF($A556="","",INDEX(CARTAO_COMPRAS!$E:$E,INT((ROW()-2)/20)+2))</f>
        <v/>
      </c>
      <c r="E556" s="0" t="str">
        <f aca="false">IF($A556="","",INDEX(CARTAO_COMPRAS!$H:$H,INT((ROW()-2)/20)+2)+MOD(ROW()-2,20))</f>
        <v/>
      </c>
      <c r="F556" s="0" t="str">
        <f aca="false">IF($A556="","",INDEX(CARTAO_COMPRAS!$G:$G,INT((ROW()-2)/20)+2))</f>
        <v/>
      </c>
      <c r="G556" s="5" t="str">
        <f aca="false">IF($A556="","",INDEX(CARTAO_COMPRAS!$I:$I,INT((ROW()-2)/20)+2))</f>
        <v/>
      </c>
      <c r="H556" s="4" t="str">
        <f aca="false">IF($A556="","",EDATE(INDEX(CARTAO_COMPRAS!$J:$J,INT((ROW()-2)/20)+2),MOD(ROW()-2,20)))</f>
        <v/>
      </c>
      <c r="I556" s="4" t="str">
        <f aca="false">IF($H556="","",$H556-WEEKDAY($H556,2)+1)</f>
        <v/>
      </c>
      <c r="J556" s="4" t="str">
        <f aca="false">IF($I556="","",$I556+6)</f>
        <v/>
      </c>
      <c r="K556" s="6" t="str">
        <f aca="false">IF($H556="","",DATE(YEAR($H556),MONTH($H556),1))</f>
        <v/>
      </c>
      <c r="L556" s="0" t="str">
        <f aca="false">IF($A556="","",INDEX(CARTAO_COMPRAS!$K:$K,INT((ROW()-2)/20)+2))</f>
        <v/>
      </c>
      <c r="M556" s="0" t="str">
        <f aca="false">IF($A556="","","Compra no cartão")</f>
        <v/>
      </c>
    </row>
    <row r="557" customFormat="false" ht="13.5" hidden="false" customHeight="false" outlineLevel="0" collapsed="false">
      <c r="A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" s="0" t="str">
        <f aca="false">IF($A557="","",INDEX(CARTAO_COMPRAS!$C:$C,INT((ROW()-2)/20)+2))</f>
        <v/>
      </c>
      <c r="C557" s="0" t="str">
        <f aca="false">IF($A557="","",INDEX(CARTAO_COMPRAS!$D:$D,INT((ROW()-2)/20)+2))</f>
        <v/>
      </c>
      <c r="D557" s="0" t="str">
        <f aca="false">IF($A557="","",INDEX(CARTAO_COMPRAS!$E:$E,INT((ROW()-2)/20)+2))</f>
        <v/>
      </c>
      <c r="E557" s="0" t="str">
        <f aca="false">IF($A557="","",INDEX(CARTAO_COMPRAS!$H:$H,INT((ROW()-2)/20)+2)+MOD(ROW()-2,20))</f>
        <v/>
      </c>
      <c r="F557" s="0" t="str">
        <f aca="false">IF($A557="","",INDEX(CARTAO_COMPRAS!$G:$G,INT((ROW()-2)/20)+2))</f>
        <v/>
      </c>
      <c r="G557" s="5" t="str">
        <f aca="false">IF($A557="","",INDEX(CARTAO_COMPRAS!$I:$I,INT((ROW()-2)/20)+2))</f>
        <v/>
      </c>
      <c r="H557" s="4" t="str">
        <f aca="false">IF($A557="","",EDATE(INDEX(CARTAO_COMPRAS!$J:$J,INT((ROW()-2)/20)+2),MOD(ROW()-2,20)))</f>
        <v/>
      </c>
      <c r="I557" s="4" t="str">
        <f aca="false">IF($H557="","",$H557-WEEKDAY($H557,2)+1)</f>
        <v/>
      </c>
      <c r="J557" s="4" t="str">
        <f aca="false">IF($I557="","",$I557+6)</f>
        <v/>
      </c>
      <c r="K557" s="6" t="str">
        <f aca="false">IF($H557="","",DATE(YEAR($H557),MONTH($H557),1))</f>
        <v/>
      </c>
      <c r="L557" s="0" t="str">
        <f aca="false">IF($A557="","",INDEX(CARTAO_COMPRAS!$K:$K,INT((ROW()-2)/20)+2))</f>
        <v/>
      </c>
      <c r="M557" s="0" t="str">
        <f aca="false">IF($A557="","","Compra no cartão")</f>
        <v/>
      </c>
    </row>
    <row r="558" customFormat="false" ht="13.5" hidden="false" customHeight="false" outlineLevel="0" collapsed="false">
      <c r="A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" s="0" t="str">
        <f aca="false">IF($A558="","",INDEX(CARTAO_COMPRAS!$C:$C,INT((ROW()-2)/20)+2))</f>
        <v/>
      </c>
      <c r="C558" s="0" t="str">
        <f aca="false">IF($A558="","",INDEX(CARTAO_COMPRAS!$D:$D,INT((ROW()-2)/20)+2))</f>
        <v/>
      </c>
      <c r="D558" s="0" t="str">
        <f aca="false">IF($A558="","",INDEX(CARTAO_COMPRAS!$E:$E,INT((ROW()-2)/20)+2))</f>
        <v/>
      </c>
      <c r="E558" s="0" t="str">
        <f aca="false">IF($A558="","",INDEX(CARTAO_COMPRAS!$H:$H,INT((ROW()-2)/20)+2)+MOD(ROW()-2,20))</f>
        <v/>
      </c>
      <c r="F558" s="0" t="str">
        <f aca="false">IF($A558="","",INDEX(CARTAO_COMPRAS!$G:$G,INT((ROW()-2)/20)+2))</f>
        <v/>
      </c>
      <c r="G558" s="5" t="str">
        <f aca="false">IF($A558="","",INDEX(CARTAO_COMPRAS!$I:$I,INT((ROW()-2)/20)+2))</f>
        <v/>
      </c>
      <c r="H558" s="4" t="str">
        <f aca="false">IF($A558="","",EDATE(INDEX(CARTAO_COMPRAS!$J:$J,INT((ROW()-2)/20)+2),MOD(ROW()-2,20)))</f>
        <v/>
      </c>
      <c r="I558" s="4" t="str">
        <f aca="false">IF($H558="","",$H558-WEEKDAY($H558,2)+1)</f>
        <v/>
      </c>
      <c r="J558" s="4" t="str">
        <f aca="false">IF($I558="","",$I558+6)</f>
        <v/>
      </c>
      <c r="K558" s="6" t="str">
        <f aca="false">IF($H558="","",DATE(YEAR($H558),MONTH($H558),1))</f>
        <v/>
      </c>
      <c r="L558" s="0" t="str">
        <f aca="false">IF($A558="","",INDEX(CARTAO_COMPRAS!$K:$K,INT((ROW()-2)/20)+2))</f>
        <v/>
      </c>
      <c r="M558" s="0" t="str">
        <f aca="false">IF($A558="","","Compra no cartão")</f>
        <v/>
      </c>
    </row>
    <row r="559" customFormat="false" ht="13.5" hidden="false" customHeight="false" outlineLevel="0" collapsed="false">
      <c r="A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" s="0" t="str">
        <f aca="false">IF($A559="","",INDEX(CARTAO_COMPRAS!$C:$C,INT((ROW()-2)/20)+2))</f>
        <v/>
      </c>
      <c r="C559" s="0" t="str">
        <f aca="false">IF($A559="","",INDEX(CARTAO_COMPRAS!$D:$D,INT((ROW()-2)/20)+2))</f>
        <v/>
      </c>
      <c r="D559" s="0" t="str">
        <f aca="false">IF($A559="","",INDEX(CARTAO_COMPRAS!$E:$E,INT((ROW()-2)/20)+2))</f>
        <v/>
      </c>
      <c r="E559" s="0" t="str">
        <f aca="false">IF($A559="","",INDEX(CARTAO_COMPRAS!$H:$H,INT((ROW()-2)/20)+2)+MOD(ROW()-2,20))</f>
        <v/>
      </c>
      <c r="F559" s="0" t="str">
        <f aca="false">IF($A559="","",INDEX(CARTAO_COMPRAS!$G:$G,INT((ROW()-2)/20)+2))</f>
        <v/>
      </c>
      <c r="G559" s="5" t="str">
        <f aca="false">IF($A559="","",INDEX(CARTAO_COMPRAS!$I:$I,INT((ROW()-2)/20)+2))</f>
        <v/>
      </c>
      <c r="H559" s="4" t="str">
        <f aca="false">IF($A559="","",EDATE(INDEX(CARTAO_COMPRAS!$J:$J,INT((ROW()-2)/20)+2),MOD(ROW()-2,20)))</f>
        <v/>
      </c>
      <c r="I559" s="4" t="str">
        <f aca="false">IF($H559="","",$H559-WEEKDAY($H559,2)+1)</f>
        <v/>
      </c>
      <c r="J559" s="4" t="str">
        <f aca="false">IF($I559="","",$I559+6)</f>
        <v/>
      </c>
      <c r="K559" s="6" t="str">
        <f aca="false">IF($H559="","",DATE(YEAR($H559),MONTH($H559),1))</f>
        <v/>
      </c>
      <c r="L559" s="0" t="str">
        <f aca="false">IF($A559="","",INDEX(CARTAO_COMPRAS!$K:$K,INT((ROW()-2)/20)+2))</f>
        <v/>
      </c>
      <c r="M559" s="0" t="str">
        <f aca="false">IF($A559="","","Compra no cartão")</f>
        <v/>
      </c>
    </row>
    <row r="560" customFormat="false" ht="13.5" hidden="false" customHeight="false" outlineLevel="0" collapsed="false">
      <c r="A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" s="0" t="str">
        <f aca="false">IF($A560="","",INDEX(CARTAO_COMPRAS!$C:$C,INT((ROW()-2)/20)+2))</f>
        <v/>
      </c>
      <c r="C560" s="0" t="str">
        <f aca="false">IF($A560="","",INDEX(CARTAO_COMPRAS!$D:$D,INT((ROW()-2)/20)+2))</f>
        <v/>
      </c>
      <c r="D560" s="0" t="str">
        <f aca="false">IF($A560="","",INDEX(CARTAO_COMPRAS!$E:$E,INT((ROW()-2)/20)+2))</f>
        <v/>
      </c>
      <c r="E560" s="0" t="str">
        <f aca="false">IF($A560="","",INDEX(CARTAO_COMPRAS!$H:$H,INT((ROW()-2)/20)+2)+MOD(ROW()-2,20))</f>
        <v/>
      </c>
      <c r="F560" s="0" t="str">
        <f aca="false">IF($A560="","",INDEX(CARTAO_COMPRAS!$G:$G,INT((ROW()-2)/20)+2))</f>
        <v/>
      </c>
      <c r="G560" s="5" t="str">
        <f aca="false">IF($A560="","",INDEX(CARTAO_COMPRAS!$I:$I,INT((ROW()-2)/20)+2))</f>
        <v/>
      </c>
      <c r="H560" s="4" t="str">
        <f aca="false">IF($A560="","",EDATE(INDEX(CARTAO_COMPRAS!$J:$J,INT((ROW()-2)/20)+2),MOD(ROW()-2,20)))</f>
        <v/>
      </c>
      <c r="I560" s="4" t="str">
        <f aca="false">IF($H560="","",$H560-WEEKDAY($H560,2)+1)</f>
        <v/>
      </c>
      <c r="J560" s="4" t="str">
        <f aca="false">IF($I560="","",$I560+6)</f>
        <v/>
      </c>
      <c r="K560" s="6" t="str">
        <f aca="false">IF($H560="","",DATE(YEAR($H560),MONTH($H560),1))</f>
        <v/>
      </c>
      <c r="L560" s="0" t="str">
        <f aca="false">IF($A560="","",INDEX(CARTAO_COMPRAS!$K:$K,INT((ROW()-2)/20)+2))</f>
        <v/>
      </c>
      <c r="M560" s="0" t="str">
        <f aca="false">IF($A560="","","Compra no cartão")</f>
        <v/>
      </c>
    </row>
    <row r="561" customFormat="false" ht="13.5" hidden="false" customHeight="false" outlineLevel="0" collapsed="false">
      <c r="A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" s="0" t="str">
        <f aca="false">IF($A561="","",INDEX(CARTAO_COMPRAS!$C:$C,INT((ROW()-2)/20)+2))</f>
        <v/>
      </c>
      <c r="C561" s="0" t="str">
        <f aca="false">IF($A561="","",INDEX(CARTAO_COMPRAS!$D:$D,INT((ROW()-2)/20)+2))</f>
        <v/>
      </c>
      <c r="D561" s="0" t="str">
        <f aca="false">IF($A561="","",INDEX(CARTAO_COMPRAS!$E:$E,INT((ROW()-2)/20)+2))</f>
        <v/>
      </c>
      <c r="E561" s="0" t="str">
        <f aca="false">IF($A561="","",INDEX(CARTAO_COMPRAS!$H:$H,INT((ROW()-2)/20)+2)+MOD(ROW()-2,20))</f>
        <v/>
      </c>
      <c r="F561" s="0" t="str">
        <f aca="false">IF($A561="","",INDEX(CARTAO_COMPRAS!$G:$G,INT((ROW()-2)/20)+2))</f>
        <v/>
      </c>
      <c r="G561" s="5" t="str">
        <f aca="false">IF($A561="","",INDEX(CARTAO_COMPRAS!$I:$I,INT((ROW()-2)/20)+2))</f>
        <v/>
      </c>
      <c r="H561" s="4" t="str">
        <f aca="false">IF($A561="","",EDATE(INDEX(CARTAO_COMPRAS!$J:$J,INT((ROW()-2)/20)+2),MOD(ROW()-2,20)))</f>
        <v/>
      </c>
      <c r="I561" s="4" t="str">
        <f aca="false">IF($H561="","",$H561-WEEKDAY($H561,2)+1)</f>
        <v/>
      </c>
      <c r="J561" s="4" t="str">
        <f aca="false">IF($I561="","",$I561+6)</f>
        <v/>
      </c>
      <c r="K561" s="6" t="str">
        <f aca="false">IF($H561="","",DATE(YEAR($H561),MONTH($H561),1))</f>
        <v/>
      </c>
      <c r="L561" s="0" t="str">
        <f aca="false">IF($A561="","",INDEX(CARTAO_COMPRAS!$K:$K,INT((ROW()-2)/20)+2))</f>
        <v/>
      </c>
      <c r="M561" s="0" t="str">
        <f aca="false">IF($A561="","","Compra no cartão")</f>
        <v/>
      </c>
    </row>
    <row r="562" customFormat="false" ht="13.5" hidden="false" customHeight="false" outlineLevel="0" collapsed="false">
      <c r="A5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29</v>
      </c>
      <c r="B562" s="0" t="str">
        <f aca="false">IF($A562="","",INDEX(CARTAO_COMPRAS!$C:$C,INT((ROW()-2)/20)+2))</f>
        <v>Bradesco</v>
      </c>
      <c r="C562" s="0" t="str">
        <f aca="false">IF($A562="","",INDEX(CARTAO_COMPRAS!$D:$D,INT((ROW()-2)/20)+2))</f>
        <v>Sonda Supermercados</v>
      </c>
      <c r="D562" s="0" t="str">
        <f aca="false">IF($A562="","",INDEX(CARTAO_COMPRAS!$E:$E,INT((ROW()-2)/20)+2))</f>
        <v>Alimentação / Insumos</v>
      </c>
      <c r="E562" s="0" t="n">
        <f aca="false">IF($A562="","",INDEX(CARTAO_COMPRAS!$H:$H,INT((ROW()-2)/20)+2)+MOD(ROW()-2,20))</f>
        <v>2</v>
      </c>
      <c r="F562" s="0" t="n">
        <f aca="false">IF($A562="","",INDEX(CARTAO_COMPRAS!$G:$G,INT((ROW()-2)/20)+2))</f>
        <v>2</v>
      </c>
      <c r="G562" s="5" t="n">
        <f aca="false">IF($A562="","",INDEX(CARTAO_COMPRAS!$I:$I,INT((ROW()-2)/20)+2))</f>
        <v>315.17</v>
      </c>
      <c r="H562" s="4" t="n">
        <f aca="false">IF($A562="","",EDATE(INDEX(CARTAO_COMPRAS!$J:$J,INT((ROW()-2)/20)+2),MOD(ROW()-2,20)))</f>
        <v>46157</v>
      </c>
      <c r="I562" s="4" t="n">
        <f aca="false">IF($H562="","",$H562-WEEKDAY($H562,2)+1)</f>
        <v>46153</v>
      </c>
      <c r="J562" s="4" t="n">
        <f aca="false">IF($I562="","",$I562+6)</f>
        <v>46159</v>
      </c>
      <c r="K562" s="6" t="n">
        <f aca="false">IF($H562="","",DATE(YEAR($H562),MONTH($H562),1))</f>
        <v>46143</v>
      </c>
      <c r="L562" s="0" t="str">
        <f aca="false">IF($A562="","",INDEX(CARTAO_COMPRAS!$K:$K,INT((ROW()-2)/20)+2))</f>
        <v>Pago</v>
      </c>
      <c r="M562" s="0" t="str">
        <f aca="false">IF($A562="","","Compra no cartão")</f>
        <v>Compra no cartão</v>
      </c>
    </row>
    <row r="563" customFormat="false" ht="13.5" hidden="false" customHeight="false" outlineLevel="0" collapsed="false">
      <c r="A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" s="0" t="str">
        <f aca="false">IF($A563="","",INDEX(CARTAO_COMPRAS!$C:$C,INT((ROW()-2)/20)+2))</f>
        <v/>
      </c>
      <c r="C563" s="0" t="str">
        <f aca="false">IF($A563="","",INDEX(CARTAO_COMPRAS!$D:$D,INT((ROW()-2)/20)+2))</f>
        <v/>
      </c>
      <c r="D563" s="0" t="str">
        <f aca="false">IF($A563="","",INDEX(CARTAO_COMPRAS!$E:$E,INT((ROW()-2)/20)+2))</f>
        <v/>
      </c>
      <c r="E563" s="0" t="str">
        <f aca="false">IF($A563="","",INDEX(CARTAO_COMPRAS!$H:$H,INT((ROW()-2)/20)+2)+MOD(ROW()-2,20))</f>
        <v/>
      </c>
      <c r="F563" s="0" t="str">
        <f aca="false">IF($A563="","",INDEX(CARTAO_COMPRAS!$G:$G,INT((ROW()-2)/20)+2))</f>
        <v/>
      </c>
      <c r="G563" s="5" t="str">
        <f aca="false">IF($A563="","",INDEX(CARTAO_COMPRAS!$I:$I,INT((ROW()-2)/20)+2))</f>
        <v/>
      </c>
      <c r="H563" s="4" t="str">
        <f aca="false">IF($A563="","",EDATE(INDEX(CARTAO_COMPRAS!$J:$J,INT((ROW()-2)/20)+2),MOD(ROW()-2,20)))</f>
        <v/>
      </c>
      <c r="I563" s="4" t="str">
        <f aca="false">IF($H563="","",$H563-WEEKDAY($H563,2)+1)</f>
        <v/>
      </c>
      <c r="J563" s="4" t="str">
        <f aca="false">IF($I563="","",$I563+6)</f>
        <v/>
      </c>
      <c r="K563" s="6" t="str">
        <f aca="false">IF($H563="","",DATE(YEAR($H563),MONTH($H563),1))</f>
        <v/>
      </c>
      <c r="L563" s="0" t="str">
        <f aca="false">IF($A563="","",INDEX(CARTAO_COMPRAS!$K:$K,INT((ROW()-2)/20)+2))</f>
        <v/>
      </c>
      <c r="M563" s="0" t="str">
        <f aca="false">IF($A563="","","Compra no cartão")</f>
        <v/>
      </c>
    </row>
    <row r="564" customFormat="false" ht="13.5" hidden="false" customHeight="false" outlineLevel="0" collapsed="false">
      <c r="A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" s="0" t="str">
        <f aca="false">IF($A564="","",INDEX(CARTAO_COMPRAS!$C:$C,INT((ROW()-2)/20)+2))</f>
        <v/>
      </c>
      <c r="C564" s="0" t="str">
        <f aca="false">IF($A564="","",INDEX(CARTAO_COMPRAS!$D:$D,INT((ROW()-2)/20)+2))</f>
        <v/>
      </c>
      <c r="D564" s="0" t="str">
        <f aca="false">IF($A564="","",INDEX(CARTAO_COMPRAS!$E:$E,INT((ROW()-2)/20)+2))</f>
        <v/>
      </c>
      <c r="E564" s="0" t="str">
        <f aca="false">IF($A564="","",INDEX(CARTAO_COMPRAS!$H:$H,INT((ROW()-2)/20)+2)+MOD(ROW()-2,20))</f>
        <v/>
      </c>
      <c r="F564" s="0" t="str">
        <f aca="false">IF($A564="","",INDEX(CARTAO_COMPRAS!$G:$G,INT((ROW()-2)/20)+2))</f>
        <v/>
      </c>
      <c r="G564" s="5" t="str">
        <f aca="false">IF($A564="","",INDEX(CARTAO_COMPRAS!$I:$I,INT((ROW()-2)/20)+2))</f>
        <v/>
      </c>
      <c r="H564" s="4" t="str">
        <f aca="false">IF($A564="","",EDATE(INDEX(CARTAO_COMPRAS!$J:$J,INT((ROW()-2)/20)+2),MOD(ROW()-2,20)))</f>
        <v/>
      </c>
      <c r="I564" s="4" t="str">
        <f aca="false">IF($H564="","",$H564-WEEKDAY($H564,2)+1)</f>
        <v/>
      </c>
      <c r="J564" s="4" t="str">
        <f aca="false">IF($I564="","",$I564+6)</f>
        <v/>
      </c>
      <c r="K564" s="6" t="str">
        <f aca="false">IF($H564="","",DATE(YEAR($H564),MONTH($H564),1))</f>
        <v/>
      </c>
      <c r="L564" s="0" t="str">
        <f aca="false">IF($A564="","",INDEX(CARTAO_COMPRAS!$K:$K,INT((ROW()-2)/20)+2))</f>
        <v/>
      </c>
      <c r="M564" s="0" t="str">
        <f aca="false">IF($A564="","","Compra no cartão")</f>
        <v/>
      </c>
    </row>
    <row r="565" customFormat="false" ht="13.5" hidden="false" customHeight="false" outlineLevel="0" collapsed="false">
      <c r="A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" s="0" t="str">
        <f aca="false">IF($A565="","",INDEX(CARTAO_COMPRAS!$C:$C,INT((ROW()-2)/20)+2))</f>
        <v/>
      </c>
      <c r="C565" s="0" t="str">
        <f aca="false">IF($A565="","",INDEX(CARTAO_COMPRAS!$D:$D,INT((ROW()-2)/20)+2))</f>
        <v/>
      </c>
      <c r="D565" s="0" t="str">
        <f aca="false">IF($A565="","",INDEX(CARTAO_COMPRAS!$E:$E,INT((ROW()-2)/20)+2))</f>
        <v/>
      </c>
      <c r="E565" s="0" t="str">
        <f aca="false">IF($A565="","",INDEX(CARTAO_COMPRAS!$H:$H,INT((ROW()-2)/20)+2)+MOD(ROW()-2,20))</f>
        <v/>
      </c>
      <c r="F565" s="0" t="str">
        <f aca="false">IF($A565="","",INDEX(CARTAO_COMPRAS!$G:$G,INT((ROW()-2)/20)+2))</f>
        <v/>
      </c>
      <c r="G565" s="5" t="str">
        <f aca="false">IF($A565="","",INDEX(CARTAO_COMPRAS!$I:$I,INT((ROW()-2)/20)+2))</f>
        <v/>
      </c>
      <c r="H565" s="4" t="str">
        <f aca="false">IF($A565="","",EDATE(INDEX(CARTAO_COMPRAS!$J:$J,INT((ROW()-2)/20)+2),MOD(ROW()-2,20)))</f>
        <v/>
      </c>
      <c r="I565" s="4" t="str">
        <f aca="false">IF($H565="","",$H565-WEEKDAY($H565,2)+1)</f>
        <v/>
      </c>
      <c r="J565" s="4" t="str">
        <f aca="false">IF($I565="","",$I565+6)</f>
        <v/>
      </c>
      <c r="K565" s="6" t="str">
        <f aca="false">IF($H565="","",DATE(YEAR($H565),MONTH($H565),1))</f>
        <v/>
      </c>
      <c r="L565" s="0" t="str">
        <f aca="false">IF($A565="","",INDEX(CARTAO_COMPRAS!$K:$K,INT((ROW()-2)/20)+2))</f>
        <v/>
      </c>
      <c r="M565" s="0" t="str">
        <f aca="false">IF($A565="","","Compra no cartão")</f>
        <v/>
      </c>
    </row>
    <row r="566" customFormat="false" ht="13.5" hidden="false" customHeight="false" outlineLevel="0" collapsed="false">
      <c r="A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" s="0" t="str">
        <f aca="false">IF($A566="","",INDEX(CARTAO_COMPRAS!$C:$C,INT((ROW()-2)/20)+2))</f>
        <v/>
      </c>
      <c r="C566" s="0" t="str">
        <f aca="false">IF($A566="","",INDEX(CARTAO_COMPRAS!$D:$D,INT((ROW()-2)/20)+2))</f>
        <v/>
      </c>
      <c r="D566" s="0" t="str">
        <f aca="false">IF($A566="","",INDEX(CARTAO_COMPRAS!$E:$E,INT((ROW()-2)/20)+2))</f>
        <v/>
      </c>
      <c r="E566" s="0" t="str">
        <f aca="false">IF($A566="","",INDEX(CARTAO_COMPRAS!$H:$H,INT((ROW()-2)/20)+2)+MOD(ROW()-2,20))</f>
        <v/>
      </c>
      <c r="F566" s="0" t="str">
        <f aca="false">IF($A566="","",INDEX(CARTAO_COMPRAS!$G:$G,INT((ROW()-2)/20)+2))</f>
        <v/>
      </c>
      <c r="G566" s="5" t="str">
        <f aca="false">IF($A566="","",INDEX(CARTAO_COMPRAS!$I:$I,INT((ROW()-2)/20)+2))</f>
        <v/>
      </c>
      <c r="H566" s="4" t="str">
        <f aca="false">IF($A566="","",EDATE(INDEX(CARTAO_COMPRAS!$J:$J,INT((ROW()-2)/20)+2),MOD(ROW()-2,20)))</f>
        <v/>
      </c>
      <c r="I566" s="4" t="str">
        <f aca="false">IF($H566="","",$H566-WEEKDAY($H566,2)+1)</f>
        <v/>
      </c>
      <c r="J566" s="4" t="str">
        <f aca="false">IF($I566="","",$I566+6)</f>
        <v/>
      </c>
      <c r="K566" s="6" t="str">
        <f aca="false">IF($H566="","",DATE(YEAR($H566),MONTH($H566),1))</f>
        <v/>
      </c>
      <c r="L566" s="0" t="str">
        <f aca="false">IF($A566="","",INDEX(CARTAO_COMPRAS!$K:$K,INT((ROW()-2)/20)+2))</f>
        <v/>
      </c>
      <c r="M566" s="0" t="str">
        <f aca="false">IF($A566="","","Compra no cartão")</f>
        <v/>
      </c>
    </row>
    <row r="567" customFormat="false" ht="13.5" hidden="false" customHeight="false" outlineLevel="0" collapsed="false">
      <c r="A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" s="0" t="str">
        <f aca="false">IF($A567="","",INDEX(CARTAO_COMPRAS!$C:$C,INT((ROW()-2)/20)+2))</f>
        <v/>
      </c>
      <c r="C567" s="0" t="str">
        <f aca="false">IF($A567="","",INDEX(CARTAO_COMPRAS!$D:$D,INT((ROW()-2)/20)+2))</f>
        <v/>
      </c>
      <c r="D567" s="0" t="str">
        <f aca="false">IF($A567="","",INDEX(CARTAO_COMPRAS!$E:$E,INT((ROW()-2)/20)+2))</f>
        <v/>
      </c>
      <c r="E567" s="0" t="str">
        <f aca="false">IF($A567="","",INDEX(CARTAO_COMPRAS!$H:$H,INT((ROW()-2)/20)+2)+MOD(ROW()-2,20))</f>
        <v/>
      </c>
      <c r="F567" s="0" t="str">
        <f aca="false">IF($A567="","",INDEX(CARTAO_COMPRAS!$G:$G,INT((ROW()-2)/20)+2))</f>
        <v/>
      </c>
      <c r="G567" s="5" t="str">
        <f aca="false">IF($A567="","",INDEX(CARTAO_COMPRAS!$I:$I,INT((ROW()-2)/20)+2))</f>
        <v/>
      </c>
      <c r="H567" s="4" t="str">
        <f aca="false">IF($A567="","",EDATE(INDEX(CARTAO_COMPRAS!$J:$J,INT((ROW()-2)/20)+2),MOD(ROW()-2,20)))</f>
        <v/>
      </c>
      <c r="I567" s="4" t="str">
        <f aca="false">IF($H567="","",$H567-WEEKDAY($H567,2)+1)</f>
        <v/>
      </c>
      <c r="J567" s="4" t="str">
        <f aca="false">IF($I567="","",$I567+6)</f>
        <v/>
      </c>
      <c r="K567" s="6" t="str">
        <f aca="false">IF($H567="","",DATE(YEAR($H567),MONTH($H567),1))</f>
        <v/>
      </c>
      <c r="L567" s="0" t="str">
        <f aca="false">IF($A567="","",INDEX(CARTAO_COMPRAS!$K:$K,INT((ROW()-2)/20)+2))</f>
        <v/>
      </c>
      <c r="M567" s="0" t="str">
        <f aca="false">IF($A567="","","Compra no cartão")</f>
        <v/>
      </c>
    </row>
    <row r="568" customFormat="false" ht="13.5" hidden="false" customHeight="false" outlineLevel="0" collapsed="false">
      <c r="A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" s="0" t="str">
        <f aca="false">IF($A568="","",INDEX(CARTAO_COMPRAS!$C:$C,INT((ROW()-2)/20)+2))</f>
        <v/>
      </c>
      <c r="C568" s="0" t="str">
        <f aca="false">IF($A568="","",INDEX(CARTAO_COMPRAS!$D:$D,INT((ROW()-2)/20)+2))</f>
        <v/>
      </c>
      <c r="D568" s="0" t="str">
        <f aca="false">IF($A568="","",INDEX(CARTAO_COMPRAS!$E:$E,INT((ROW()-2)/20)+2))</f>
        <v/>
      </c>
      <c r="E568" s="0" t="str">
        <f aca="false">IF($A568="","",INDEX(CARTAO_COMPRAS!$H:$H,INT((ROW()-2)/20)+2)+MOD(ROW()-2,20))</f>
        <v/>
      </c>
      <c r="F568" s="0" t="str">
        <f aca="false">IF($A568="","",INDEX(CARTAO_COMPRAS!$G:$G,INT((ROW()-2)/20)+2))</f>
        <v/>
      </c>
      <c r="G568" s="5" t="str">
        <f aca="false">IF($A568="","",INDEX(CARTAO_COMPRAS!$I:$I,INT((ROW()-2)/20)+2))</f>
        <v/>
      </c>
      <c r="H568" s="4" t="str">
        <f aca="false">IF($A568="","",EDATE(INDEX(CARTAO_COMPRAS!$J:$J,INT((ROW()-2)/20)+2),MOD(ROW()-2,20)))</f>
        <v/>
      </c>
      <c r="I568" s="4" t="str">
        <f aca="false">IF($H568="","",$H568-WEEKDAY($H568,2)+1)</f>
        <v/>
      </c>
      <c r="J568" s="4" t="str">
        <f aca="false">IF($I568="","",$I568+6)</f>
        <v/>
      </c>
      <c r="K568" s="6" t="str">
        <f aca="false">IF($H568="","",DATE(YEAR($H568),MONTH($H568),1))</f>
        <v/>
      </c>
      <c r="L568" s="0" t="str">
        <f aca="false">IF($A568="","",INDEX(CARTAO_COMPRAS!$K:$K,INT((ROW()-2)/20)+2))</f>
        <v/>
      </c>
      <c r="M568" s="0" t="str">
        <f aca="false">IF($A568="","","Compra no cartão")</f>
        <v/>
      </c>
    </row>
    <row r="569" customFormat="false" ht="13.5" hidden="false" customHeight="false" outlineLevel="0" collapsed="false">
      <c r="A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" s="0" t="str">
        <f aca="false">IF($A569="","",INDEX(CARTAO_COMPRAS!$C:$C,INT((ROW()-2)/20)+2))</f>
        <v/>
      </c>
      <c r="C569" s="0" t="str">
        <f aca="false">IF($A569="","",INDEX(CARTAO_COMPRAS!$D:$D,INT((ROW()-2)/20)+2))</f>
        <v/>
      </c>
      <c r="D569" s="0" t="str">
        <f aca="false">IF($A569="","",INDEX(CARTAO_COMPRAS!$E:$E,INT((ROW()-2)/20)+2))</f>
        <v/>
      </c>
      <c r="E569" s="0" t="str">
        <f aca="false">IF($A569="","",INDEX(CARTAO_COMPRAS!$H:$H,INT((ROW()-2)/20)+2)+MOD(ROW()-2,20))</f>
        <v/>
      </c>
      <c r="F569" s="0" t="str">
        <f aca="false">IF($A569="","",INDEX(CARTAO_COMPRAS!$G:$G,INT((ROW()-2)/20)+2))</f>
        <v/>
      </c>
      <c r="G569" s="5" t="str">
        <f aca="false">IF($A569="","",INDEX(CARTAO_COMPRAS!$I:$I,INT((ROW()-2)/20)+2))</f>
        <v/>
      </c>
      <c r="H569" s="4" t="str">
        <f aca="false">IF($A569="","",EDATE(INDEX(CARTAO_COMPRAS!$J:$J,INT((ROW()-2)/20)+2),MOD(ROW()-2,20)))</f>
        <v/>
      </c>
      <c r="I569" s="4" t="str">
        <f aca="false">IF($H569="","",$H569-WEEKDAY($H569,2)+1)</f>
        <v/>
      </c>
      <c r="J569" s="4" t="str">
        <f aca="false">IF($I569="","",$I569+6)</f>
        <v/>
      </c>
      <c r="K569" s="6" t="str">
        <f aca="false">IF($H569="","",DATE(YEAR($H569),MONTH($H569),1))</f>
        <v/>
      </c>
      <c r="L569" s="0" t="str">
        <f aca="false">IF($A569="","",INDEX(CARTAO_COMPRAS!$K:$K,INT((ROW()-2)/20)+2))</f>
        <v/>
      </c>
      <c r="M569" s="0" t="str">
        <f aca="false">IF($A569="","","Compra no cartão")</f>
        <v/>
      </c>
    </row>
    <row r="570" customFormat="false" ht="13.5" hidden="false" customHeight="false" outlineLevel="0" collapsed="false">
      <c r="A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" s="0" t="str">
        <f aca="false">IF($A570="","",INDEX(CARTAO_COMPRAS!$C:$C,INT((ROW()-2)/20)+2))</f>
        <v/>
      </c>
      <c r="C570" s="0" t="str">
        <f aca="false">IF($A570="","",INDEX(CARTAO_COMPRAS!$D:$D,INT((ROW()-2)/20)+2))</f>
        <v/>
      </c>
      <c r="D570" s="0" t="str">
        <f aca="false">IF($A570="","",INDEX(CARTAO_COMPRAS!$E:$E,INT((ROW()-2)/20)+2))</f>
        <v/>
      </c>
      <c r="E570" s="0" t="str">
        <f aca="false">IF($A570="","",INDEX(CARTAO_COMPRAS!$H:$H,INT((ROW()-2)/20)+2)+MOD(ROW()-2,20))</f>
        <v/>
      </c>
      <c r="F570" s="0" t="str">
        <f aca="false">IF($A570="","",INDEX(CARTAO_COMPRAS!$G:$G,INT((ROW()-2)/20)+2))</f>
        <v/>
      </c>
      <c r="G570" s="5" t="str">
        <f aca="false">IF($A570="","",INDEX(CARTAO_COMPRAS!$I:$I,INT((ROW()-2)/20)+2))</f>
        <v/>
      </c>
      <c r="H570" s="4" t="str">
        <f aca="false">IF($A570="","",EDATE(INDEX(CARTAO_COMPRAS!$J:$J,INT((ROW()-2)/20)+2),MOD(ROW()-2,20)))</f>
        <v/>
      </c>
      <c r="I570" s="4" t="str">
        <f aca="false">IF($H570="","",$H570-WEEKDAY($H570,2)+1)</f>
        <v/>
      </c>
      <c r="J570" s="4" t="str">
        <f aca="false">IF($I570="","",$I570+6)</f>
        <v/>
      </c>
      <c r="K570" s="6" t="str">
        <f aca="false">IF($H570="","",DATE(YEAR($H570),MONTH($H570),1))</f>
        <v/>
      </c>
      <c r="L570" s="0" t="str">
        <f aca="false">IF($A570="","",INDEX(CARTAO_COMPRAS!$K:$K,INT((ROW()-2)/20)+2))</f>
        <v/>
      </c>
      <c r="M570" s="0" t="str">
        <f aca="false">IF($A570="","","Compra no cartão")</f>
        <v/>
      </c>
    </row>
    <row r="571" customFormat="false" ht="13.5" hidden="false" customHeight="false" outlineLevel="0" collapsed="false">
      <c r="A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" s="0" t="str">
        <f aca="false">IF($A571="","",INDEX(CARTAO_COMPRAS!$C:$C,INT((ROW()-2)/20)+2))</f>
        <v/>
      </c>
      <c r="C571" s="0" t="str">
        <f aca="false">IF($A571="","",INDEX(CARTAO_COMPRAS!$D:$D,INT((ROW()-2)/20)+2))</f>
        <v/>
      </c>
      <c r="D571" s="0" t="str">
        <f aca="false">IF($A571="","",INDEX(CARTAO_COMPRAS!$E:$E,INT((ROW()-2)/20)+2))</f>
        <v/>
      </c>
      <c r="E571" s="0" t="str">
        <f aca="false">IF($A571="","",INDEX(CARTAO_COMPRAS!$H:$H,INT((ROW()-2)/20)+2)+MOD(ROW()-2,20))</f>
        <v/>
      </c>
      <c r="F571" s="0" t="str">
        <f aca="false">IF($A571="","",INDEX(CARTAO_COMPRAS!$G:$G,INT((ROW()-2)/20)+2))</f>
        <v/>
      </c>
      <c r="G571" s="5" t="str">
        <f aca="false">IF($A571="","",INDEX(CARTAO_COMPRAS!$I:$I,INT((ROW()-2)/20)+2))</f>
        <v/>
      </c>
      <c r="H571" s="4" t="str">
        <f aca="false">IF($A571="","",EDATE(INDEX(CARTAO_COMPRAS!$J:$J,INT((ROW()-2)/20)+2),MOD(ROW()-2,20)))</f>
        <v/>
      </c>
      <c r="I571" s="4" t="str">
        <f aca="false">IF($H571="","",$H571-WEEKDAY($H571,2)+1)</f>
        <v/>
      </c>
      <c r="J571" s="4" t="str">
        <f aca="false">IF($I571="","",$I571+6)</f>
        <v/>
      </c>
      <c r="K571" s="6" t="str">
        <f aca="false">IF($H571="","",DATE(YEAR($H571),MONTH($H571),1))</f>
        <v/>
      </c>
      <c r="L571" s="0" t="str">
        <f aca="false">IF($A571="","",INDEX(CARTAO_COMPRAS!$K:$K,INT((ROW()-2)/20)+2))</f>
        <v/>
      </c>
      <c r="M571" s="0" t="str">
        <f aca="false">IF($A571="","","Compra no cartão")</f>
        <v/>
      </c>
    </row>
    <row r="572" customFormat="false" ht="13.5" hidden="false" customHeight="false" outlineLevel="0" collapsed="false">
      <c r="A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" s="0" t="str">
        <f aca="false">IF($A572="","",INDEX(CARTAO_COMPRAS!$C:$C,INT((ROW()-2)/20)+2))</f>
        <v/>
      </c>
      <c r="C572" s="0" t="str">
        <f aca="false">IF($A572="","",INDEX(CARTAO_COMPRAS!$D:$D,INT((ROW()-2)/20)+2))</f>
        <v/>
      </c>
      <c r="D572" s="0" t="str">
        <f aca="false">IF($A572="","",INDEX(CARTAO_COMPRAS!$E:$E,INT((ROW()-2)/20)+2))</f>
        <v/>
      </c>
      <c r="E572" s="0" t="str">
        <f aca="false">IF($A572="","",INDEX(CARTAO_COMPRAS!$H:$H,INT((ROW()-2)/20)+2)+MOD(ROW()-2,20))</f>
        <v/>
      </c>
      <c r="F572" s="0" t="str">
        <f aca="false">IF($A572="","",INDEX(CARTAO_COMPRAS!$G:$G,INT((ROW()-2)/20)+2))</f>
        <v/>
      </c>
      <c r="G572" s="5" t="str">
        <f aca="false">IF($A572="","",INDEX(CARTAO_COMPRAS!$I:$I,INT((ROW()-2)/20)+2))</f>
        <v/>
      </c>
      <c r="H572" s="4" t="str">
        <f aca="false">IF($A572="","",EDATE(INDEX(CARTAO_COMPRAS!$J:$J,INT((ROW()-2)/20)+2),MOD(ROW()-2,20)))</f>
        <v/>
      </c>
      <c r="I572" s="4" t="str">
        <f aca="false">IF($H572="","",$H572-WEEKDAY($H572,2)+1)</f>
        <v/>
      </c>
      <c r="J572" s="4" t="str">
        <f aca="false">IF($I572="","",$I572+6)</f>
        <v/>
      </c>
      <c r="K572" s="6" t="str">
        <f aca="false">IF($H572="","",DATE(YEAR($H572),MONTH($H572),1))</f>
        <v/>
      </c>
      <c r="L572" s="0" t="str">
        <f aca="false">IF($A572="","",INDEX(CARTAO_COMPRAS!$K:$K,INT((ROW()-2)/20)+2))</f>
        <v/>
      </c>
      <c r="M572" s="0" t="str">
        <f aca="false">IF($A572="","","Compra no cartão")</f>
        <v/>
      </c>
    </row>
    <row r="573" customFormat="false" ht="13.5" hidden="false" customHeight="false" outlineLevel="0" collapsed="false">
      <c r="A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" s="0" t="str">
        <f aca="false">IF($A573="","",INDEX(CARTAO_COMPRAS!$C:$C,INT((ROW()-2)/20)+2))</f>
        <v/>
      </c>
      <c r="C573" s="0" t="str">
        <f aca="false">IF($A573="","",INDEX(CARTAO_COMPRAS!$D:$D,INT((ROW()-2)/20)+2))</f>
        <v/>
      </c>
      <c r="D573" s="0" t="str">
        <f aca="false">IF($A573="","",INDEX(CARTAO_COMPRAS!$E:$E,INT((ROW()-2)/20)+2))</f>
        <v/>
      </c>
      <c r="E573" s="0" t="str">
        <f aca="false">IF($A573="","",INDEX(CARTAO_COMPRAS!$H:$H,INT((ROW()-2)/20)+2)+MOD(ROW()-2,20))</f>
        <v/>
      </c>
      <c r="F573" s="0" t="str">
        <f aca="false">IF($A573="","",INDEX(CARTAO_COMPRAS!$G:$G,INT((ROW()-2)/20)+2))</f>
        <v/>
      </c>
      <c r="G573" s="5" t="str">
        <f aca="false">IF($A573="","",INDEX(CARTAO_COMPRAS!$I:$I,INT((ROW()-2)/20)+2))</f>
        <v/>
      </c>
      <c r="H573" s="4" t="str">
        <f aca="false">IF($A573="","",EDATE(INDEX(CARTAO_COMPRAS!$J:$J,INT((ROW()-2)/20)+2),MOD(ROW()-2,20)))</f>
        <v/>
      </c>
      <c r="I573" s="4" t="str">
        <f aca="false">IF($H573="","",$H573-WEEKDAY($H573,2)+1)</f>
        <v/>
      </c>
      <c r="J573" s="4" t="str">
        <f aca="false">IF($I573="","",$I573+6)</f>
        <v/>
      </c>
      <c r="K573" s="6" t="str">
        <f aca="false">IF($H573="","",DATE(YEAR($H573),MONTH($H573),1))</f>
        <v/>
      </c>
      <c r="L573" s="0" t="str">
        <f aca="false">IF($A573="","",INDEX(CARTAO_COMPRAS!$K:$K,INT((ROW()-2)/20)+2))</f>
        <v/>
      </c>
      <c r="M573" s="0" t="str">
        <f aca="false">IF($A573="","","Compra no cartão")</f>
        <v/>
      </c>
    </row>
    <row r="574" customFormat="false" ht="13.5" hidden="false" customHeight="false" outlineLevel="0" collapsed="false">
      <c r="A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" s="0" t="str">
        <f aca="false">IF($A574="","",INDEX(CARTAO_COMPRAS!$C:$C,INT((ROW()-2)/20)+2))</f>
        <v/>
      </c>
      <c r="C574" s="0" t="str">
        <f aca="false">IF($A574="","",INDEX(CARTAO_COMPRAS!$D:$D,INT((ROW()-2)/20)+2))</f>
        <v/>
      </c>
      <c r="D574" s="0" t="str">
        <f aca="false">IF($A574="","",INDEX(CARTAO_COMPRAS!$E:$E,INT((ROW()-2)/20)+2))</f>
        <v/>
      </c>
      <c r="E574" s="0" t="str">
        <f aca="false">IF($A574="","",INDEX(CARTAO_COMPRAS!$H:$H,INT((ROW()-2)/20)+2)+MOD(ROW()-2,20))</f>
        <v/>
      </c>
      <c r="F574" s="0" t="str">
        <f aca="false">IF($A574="","",INDEX(CARTAO_COMPRAS!$G:$G,INT((ROW()-2)/20)+2))</f>
        <v/>
      </c>
      <c r="G574" s="5" t="str">
        <f aca="false">IF($A574="","",INDEX(CARTAO_COMPRAS!$I:$I,INT((ROW()-2)/20)+2))</f>
        <v/>
      </c>
      <c r="H574" s="4" t="str">
        <f aca="false">IF($A574="","",EDATE(INDEX(CARTAO_COMPRAS!$J:$J,INT((ROW()-2)/20)+2),MOD(ROW()-2,20)))</f>
        <v/>
      </c>
      <c r="I574" s="4" t="str">
        <f aca="false">IF($H574="","",$H574-WEEKDAY($H574,2)+1)</f>
        <v/>
      </c>
      <c r="J574" s="4" t="str">
        <f aca="false">IF($I574="","",$I574+6)</f>
        <v/>
      </c>
      <c r="K574" s="6" t="str">
        <f aca="false">IF($H574="","",DATE(YEAR($H574),MONTH($H574),1))</f>
        <v/>
      </c>
      <c r="L574" s="0" t="str">
        <f aca="false">IF($A574="","",INDEX(CARTAO_COMPRAS!$K:$K,INT((ROW()-2)/20)+2))</f>
        <v/>
      </c>
      <c r="M574" s="0" t="str">
        <f aca="false">IF($A574="","","Compra no cartão")</f>
        <v/>
      </c>
    </row>
    <row r="575" customFormat="false" ht="13.5" hidden="false" customHeight="false" outlineLevel="0" collapsed="false">
      <c r="A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" s="0" t="str">
        <f aca="false">IF($A575="","",INDEX(CARTAO_COMPRAS!$C:$C,INT((ROW()-2)/20)+2))</f>
        <v/>
      </c>
      <c r="C575" s="0" t="str">
        <f aca="false">IF($A575="","",INDEX(CARTAO_COMPRAS!$D:$D,INT((ROW()-2)/20)+2))</f>
        <v/>
      </c>
      <c r="D575" s="0" t="str">
        <f aca="false">IF($A575="","",INDEX(CARTAO_COMPRAS!$E:$E,INT((ROW()-2)/20)+2))</f>
        <v/>
      </c>
      <c r="E575" s="0" t="str">
        <f aca="false">IF($A575="","",INDEX(CARTAO_COMPRAS!$H:$H,INT((ROW()-2)/20)+2)+MOD(ROW()-2,20))</f>
        <v/>
      </c>
      <c r="F575" s="0" t="str">
        <f aca="false">IF($A575="","",INDEX(CARTAO_COMPRAS!$G:$G,INT((ROW()-2)/20)+2))</f>
        <v/>
      </c>
      <c r="G575" s="5" t="str">
        <f aca="false">IF($A575="","",INDEX(CARTAO_COMPRAS!$I:$I,INT((ROW()-2)/20)+2))</f>
        <v/>
      </c>
      <c r="H575" s="4" t="str">
        <f aca="false">IF($A575="","",EDATE(INDEX(CARTAO_COMPRAS!$J:$J,INT((ROW()-2)/20)+2),MOD(ROW()-2,20)))</f>
        <v/>
      </c>
      <c r="I575" s="4" t="str">
        <f aca="false">IF($H575="","",$H575-WEEKDAY($H575,2)+1)</f>
        <v/>
      </c>
      <c r="J575" s="4" t="str">
        <f aca="false">IF($I575="","",$I575+6)</f>
        <v/>
      </c>
      <c r="K575" s="6" t="str">
        <f aca="false">IF($H575="","",DATE(YEAR($H575),MONTH($H575),1))</f>
        <v/>
      </c>
      <c r="L575" s="0" t="str">
        <f aca="false">IF($A575="","",INDEX(CARTAO_COMPRAS!$K:$K,INT((ROW()-2)/20)+2))</f>
        <v/>
      </c>
      <c r="M575" s="0" t="str">
        <f aca="false">IF($A575="","","Compra no cartão")</f>
        <v/>
      </c>
    </row>
    <row r="576" customFormat="false" ht="13.5" hidden="false" customHeight="false" outlineLevel="0" collapsed="false">
      <c r="A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" s="0" t="str">
        <f aca="false">IF($A576="","",INDEX(CARTAO_COMPRAS!$C:$C,INT((ROW()-2)/20)+2))</f>
        <v/>
      </c>
      <c r="C576" s="0" t="str">
        <f aca="false">IF($A576="","",INDEX(CARTAO_COMPRAS!$D:$D,INT((ROW()-2)/20)+2))</f>
        <v/>
      </c>
      <c r="D576" s="0" t="str">
        <f aca="false">IF($A576="","",INDEX(CARTAO_COMPRAS!$E:$E,INT((ROW()-2)/20)+2))</f>
        <v/>
      </c>
      <c r="E576" s="0" t="str">
        <f aca="false">IF($A576="","",INDEX(CARTAO_COMPRAS!$H:$H,INT((ROW()-2)/20)+2)+MOD(ROW()-2,20))</f>
        <v/>
      </c>
      <c r="F576" s="0" t="str">
        <f aca="false">IF($A576="","",INDEX(CARTAO_COMPRAS!$G:$G,INT((ROW()-2)/20)+2))</f>
        <v/>
      </c>
      <c r="G576" s="5" t="str">
        <f aca="false">IF($A576="","",INDEX(CARTAO_COMPRAS!$I:$I,INT((ROW()-2)/20)+2))</f>
        <v/>
      </c>
      <c r="H576" s="4" t="str">
        <f aca="false">IF($A576="","",EDATE(INDEX(CARTAO_COMPRAS!$J:$J,INT((ROW()-2)/20)+2),MOD(ROW()-2,20)))</f>
        <v/>
      </c>
      <c r="I576" s="4" t="str">
        <f aca="false">IF($H576="","",$H576-WEEKDAY($H576,2)+1)</f>
        <v/>
      </c>
      <c r="J576" s="4" t="str">
        <f aca="false">IF($I576="","",$I576+6)</f>
        <v/>
      </c>
      <c r="K576" s="6" t="str">
        <f aca="false">IF($H576="","",DATE(YEAR($H576),MONTH($H576),1))</f>
        <v/>
      </c>
      <c r="L576" s="0" t="str">
        <f aca="false">IF($A576="","",INDEX(CARTAO_COMPRAS!$K:$K,INT((ROW()-2)/20)+2))</f>
        <v/>
      </c>
      <c r="M576" s="0" t="str">
        <f aca="false">IF($A576="","","Compra no cartão")</f>
        <v/>
      </c>
    </row>
    <row r="577" customFormat="false" ht="13.5" hidden="false" customHeight="false" outlineLevel="0" collapsed="false">
      <c r="A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" s="0" t="str">
        <f aca="false">IF($A577="","",INDEX(CARTAO_COMPRAS!$C:$C,INT((ROW()-2)/20)+2))</f>
        <v/>
      </c>
      <c r="C577" s="0" t="str">
        <f aca="false">IF($A577="","",INDEX(CARTAO_COMPRAS!$D:$D,INT((ROW()-2)/20)+2))</f>
        <v/>
      </c>
      <c r="D577" s="0" t="str">
        <f aca="false">IF($A577="","",INDEX(CARTAO_COMPRAS!$E:$E,INT((ROW()-2)/20)+2))</f>
        <v/>
      </c>
      <c r="E577" s="0" t="str">
        <f aca="false">IF($A577="","",INDEX(CARTAO_COMPRAS!$H:$H,INT((ROW()-2)/20)+2)+MOD(ROW()-2,20))</f>
        <v/>
      </c>
      <c r="F577" s="0" t="str">
        <f aca="false">IF($A577="","",INDEX(CARTAO_COMPRAS!$G:$G,INT((ROW()-2)/20)+2))</f>
        <v/>
      </c>
      <c r="G577" s="5" t="str">
        <f aca="false">IF($A577="","",INDEX(CARTAO_COMPRAS!$I:$I,INT((ROW()-2)/20)+2))</f>
        <v/>
      </c>
      <c r="H577" s="4" t="str">
        <f aca="false">IF($A577="","",EDATE(INDEX(CARTAO_COMPRAS!$J:$J,INT((ROW()-2)/20)+2),MOD(ROW()-2,20)))</f>
        <v/>
      </c>
      <c r="I577" s="4" t="str">
        <f aca="false">IF($H577="","",$H577-WEEKDAY($H577,2)+1)</f>
        <v/>
      </c>
      <c r="J577" s="4" t="str">
        <f aca="false">IF($I577="","",$I577+6)</f>
        <v/>
      </c>
      <c r="K577" s="6" t="str">
        <f aca="false">IF($H577="","",DATE(YEAR($H577),MONTH($H577),1))</f>
        <v/>
      </c>
      <c r="L577" s="0" t="str">
        <f aca="false">IF($A577="","",INDEX(CARTAO_COMPRAS!$K:$K,INT((ROW()-2)/20)+2))</f>
        <v/>
      </c>
      <c r="M577" s="0" t="str">
        <f aca="false">IF($A577="","","Compra no cartão")</f>
        <v/>
      </c>
    </row>
    <row r="578" customFormat="false" ht="13.5" hidden="false" customHeight="false" outlineLevel="0" collapsed="false">
      <c r="A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" s="0" t="str">
        <f aca="false">IF($A578="","",INDEX(CARTAO_COMPRAS!$C:$C,INT((ROW()-2)/20)+2))</f>
        <v/>
      </c>
      <c r="C578" s="0" t="str">
        <f aca="false">IF($A578="","",INDEX(CARTAO_COMPRAS!$D:$D,INT((ROW()-2)/20)+2))</f>
        <v/>
      </c>
      <c r="D578" s="0" t="str">
        <f aca="false">IF($A578="","",INDEX(CARTAO_COMPRAS!$E:$E,INT((ROW()-2)/20)+2))</f>
        <v/>
      </c>
      <c r="E578" s="0" t="str">
        <f aca="false">IF($A578="","",INDEX(CARTAO_COMPRAS!$H:$H,INT((ROW()-2)/20)+2)+MOD(ROW()-2,20))</f>
        <v/>
      </c>
      <c r="F578" s="0" t="str">
        <f aca="false">IF($A578="","",INDEX(CARTAO_COMPRAS!$G:$G,INT((ROW()-2)/20)+2))</f>
        <v/>
      </c>
      <c r="G578" s="5" t="str">
        <f aca="false">IF($A578="","",INDEX(CARTAO_COMPRAS!$I:$I,INT((ROW()-2)/20)+2))</f>
        <v/>
      </c>
      <c r="H578" s="4" t="str">
        <f aca="false">IF($A578="","",EDATE(INDEX(CARTAO_COMPRAS!$J:$J,INT((ROW()-2)/20)+2),MOD(ROW()-2,20)))</f>
        <v/>
      </c>
      <c r="I578" s="4" t="str">
        <f aca="false">IF($H578="","",$H578-WEEKDAY($H578,2)+1)</f>
        <v/>
      </c>
      <c r="J578" s="4" t="str">
        <f aca="false">IF($I578="","",$I578+6)</f>
        <v/>
      </c>
      <c r="K578" s="6" t="str">
        <f aca="false">IF($H578="","",DATE(YEAR($H578),MONTH($H578),1))</f>
        <v/>
      </c>
      <c r="L578" s="0" t="str">
        <f aca="false">IF($A578="","",INDEX(CARTAO_COMPRAS!$K:$K,INT((ROW()-2)/20)+2))</f>
        <v/>
      </c>
      <c r="M578" s="0" t="str">
        <f aca="false">IF($A578="","","Compra no cartão")</f>
        <v/>
      </c>
    </row>
    <row r="579" customFormat="false" ht="13.5" hidden="false" customHeight="false" outlineLevel="0" collapsed="false">
      <c r="A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" s="0" t="str">
        <f aca="false">IF($A579="","",INDEX(CARTAO_COMPRAS!$C:$C,INT((ROW()-2)/20)+2))</f>
        <v/>
      </c>
      <c r="C579" s="0" t="str">
        <f aca="false">IF($A579="","",INDEX(CARTAO_COMPRAS!$D:$D,INT((ROW()-2)/20)+2))</f>
        <v/>
      </c>
      <c r="D579" s="0" t="str">
        <f aca="false">IF($A579="","",INDEX(CARTAO_COMPRAS!$E:$E,INT((ROW()-2)/20)+2))</f>
        <v/>
      </c>
      <c r="E579" s="0" t="str">
        <f aca="false">IF($A579="","",INDEX(CARTAO_COMPRAS!$H:$H,INT((ROW()-2)/20)+2)+MOD(ROW()-2,20))</f>
        <v/>
      </c>
      <c r="F579" s="0" t="str">
        <f aca="false">IF($A579="","",INDEX(CARTAO_COMPRAS!$G:$G,INT((ROW()-2)/20)+2))</f>
        <v/>
      </c>
      <c r="G579" s="5" t="str">
        <f aca="false">IF($A579="","",INDEX(CARTAO_COMPRAS!$I:$I,INT((ROW()-2)/20)+2))</f>
        <v/>
      </c>
      <c r="H579" s="4" t="str">
        <f aca="false">IF($A579="","",EDATE(INDEX(CARTAO_COMPRAS!$J:$J,INT((ROW()-2)/20)+2),MOD(ROW()-2,20)))</f>
        <v/>
      </c>
      <c r="I579" s="4" t="str">
        <f aca="false">IF($H579="","",$H579-WEEKDAY($H579,2)+1)</f>
        <v/>
      </c>
      <c r="J579" s="4" t="str">
        <f aca="false">IF($I579="","",$I579+6)</f>
        <v/>
      </c>
      <c r="K579" s="6" t="str">
        <f aca="false">IF($H579="","",DATE(YEAR($H579),MONTH($H579),1))</f>
        <v/>
      </c>
      <c r="L579" s="0" t="str">
        <f aca="false">IF($A579="","",INDEX(CARTAO_COMPRAS!$K:$K,INT((ROW()-2)/20)+2))</f>
        <v/>
      </c>
      <c r="M579" s="0" t="str">
        <f aca="false">IF($A579="","","Compra no cartão")</f>
        <v/>
      </c>
    </row>
    <row r="580" customFormat="false" ht="13.5" hidden="false" customHeight="false" outlineLevel="0" collapsed="false">
      <c r="A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" s="0" t="str">
        <f aca="false">IF($A580="","",INDEX(CARTAO_COMPRAS!$C:$C,INT((ROW()-2)/20)+2))</f>
        <v/>
      </c>
      <c r="C580" s="0" t="str">
        <f aca="false">IF($A580="","",INDEX(CARTAO_COMPRAS!$D:$D,INT((ROW()-2)/20)+2))</f>
        <v/>
      </c>
      <c r="D580" s="0" t="str">
        <f aca="false">IF($A580="","",INDEX(CARTAO_COMPRAS!$E:$E,INT((ROW()-2)/20)+2))</f>
        <v/>
      </c>
      <c r="E580" s="0" t="str">
        <f aca="false">IF($A580="","",INDEX(CARTAO_COMPRAS!$H:$H,INT((ROW()-2)/20)+2)+MOD(ROW()-2,20))</f>
        <v/>
      </c>
      <c r="F580" s="0" t="str">
        <f aca="false">IF($A580="","",INDEX(CARTAO_COMPRAS!$G:$G,INT((ROW()-2)/20)+2))</f>
        <v/>
      </c>
      <c r="G580" s="5" t="str">
        <f aca="false">IF($A580="","",INDEX(CARTAO_COMPRAS!$I:$I,INT((ROW()-2)/20)+2))</f>
        <v/>
      </c>
      <c r="H580" s="4" t="str">
        <f aca="false">IF($A580="","",EDATE(INDEX(CARTAO_COMPRAS!$J:$J,INT((ROW()-2)/20)+2),MOD(ROW()-2,20)))</f>
        <v/>
      </c>
      <c r="I580" s="4" t="str">
        <f aca="false">IF($H580="","",$H580-WEEKDAY($H580,2)+1)</f>
        <v/>
      </c>
      <c r="J580" s="4" t="str">
        <f aca="false">IF($I580="","",$I580+6)</f>
        <v/>
      </c>
      <c r="K580" s="6" t="str">
        <f aca="false">IF($H580="","",DATE(YEAR($H580),MONTH($H580),1))</f>
        <v/>
      </c>
      <c r="L580" s="0" t="str">
        <f aca="false">IF($A580="","",INDEX(CARTAO_COMPRAS!$K:$K,INT((ROW()-2)/20)+2))</f>
        <v/>
      </c>
      <c r="M580" s="0" t="str">
        <f aca="false">IF($A580="","","Compra no cartão")</f>
        <v/>
      </c>
    </row>
    <row r="581" customFormat="false" ht="13.5" hidden="false" customHeight="false" outlineLevel="0" collapsed="false">
      <c r="A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" s="0" t="str">
        <f aca="false">IF($A581="","",INDEX(CARTAO_COMPRAS!$C:$C,INT((ROW()-2)/20)+2))</f>
        <v/>
      </c>
      <c r="C581" s="0" t="str">
        <f aca="false">IF($A581="","",INDEX(CARTAO_COMPRAS!$D:$D,INT((ROW()-2)/20)+2))</f>
        <v/>
      </c>
      <c r="D581" s="0" t="str">
        <f aca="false">IF($A581="","",INDEX(CARTAO_COMPRAS!$E:$E,INT((ROW()-2)/20)+2))</f>
        <v/>
      </c>
      <c r="E581" s="0" t="str">
        <f aca="false">IF($A581="","",INDEX(CARTAO_COMPRAS!$H:$H,INT((ROW()-2)/20)+2)+MOD(ROW()-2,20))</f>
        <v/>
      </c>
      <c r="F581" s="0" t="str">
        <f aca="false">IF($A581="","",INDEX(CARTAO_COMPRAS!$G:$G,INT((ROW()-2)/20)+2))</f>
        <v/>
      </c>
      <c r="G581" s="5" t="str">
        <f aca="false">IF($A581="","",INDEX(CARTAO_COMPRAS!$I:$I,INT((ROW()-2)/20)+2))</f>
        <v/>
      </c>
      <c r="H581" s="4" t="str">
        <f aca="false">IF($A581="","",EDATE(INDEX(CARTAO_COMPRAS!$J:$J,INT((ROW()-2)/20)+2),MOD(ROW()-2,20)))</f>
        <v/>
      </c>
      <c r="I581" s="4" t="str">
        <f aca="false">IF($H581="","",$H581-WEEKDAY($H581,2)+1)</f>
        <v/>
      </c>
      <c r="J581" s="4" t="str">
        <f aca="false">IF($I581="","",$I581+6)</f>
        <v/>
      </c>
      <c r="K581" s="6" t="str">
        <f aca="false">IF($H581="","",DATE(YEAR($H581),MONTH($H581),1))</f>
        <v/>
      </c>
      <c r="L581" s="0" t="str">
        <f aca="false">IF($A581="","",INDEX(CARTAO_COMPRAS!$K:$K,INT((ROW()-2)/20)+2))</f>
        <v/>
      </c>
      <c r="M581" s="0" t="str">
        <f aca="false">IF($A581="","","Compra no cartão")</f>
        <v/>
      </c>
    </row>
    <row r="582" customFormat="false" ht="13.5" hidden="false" customHeight="false" outlineLevel="0" collapsed="false">
      <c r="A5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30</v>
      </c>
      <c r="B582" s="0" t="str">
        <f aca="false">IF($A582="","",INDEX(CARTAO_COMPRAS!$C:$C,INT((ROW()-2)/20)+2))</f>
        <v>Bradesco</v>
      </c>
      <c r="C582" s="0" t="str">
        <f aca="false">IF($A582="","",INDEX(CARTAO_COMPRAS!$D:$D,INT((ROW()-2)/20)+2))</f>
        <v>Swfit - Açougue</v>
      </c>
      <c r="D582" s="0" t="str">
        <f aca="false">IF($A582="","",INDEX(CARTAO_COMPRAS!$E:$E,INT((ROW()-2)/20)+2))</f>
        <v>Alimentação / Insumos</v>
      </c>
      <c r="E582" s="0" t="n">
        <f aca="false">IF($A582="","",INDEX(CARTAO_COMPRAS!$H:$H,INT((ROW()-2)/20)+2)+MOD(ROW()-2,20))</f>
        <v>2</v>
      </c>
      <c r="F582" s="0" t="n">
        <f aca="false">IF($A582="","",INDEX(CARTAO_COMPRAS!$G:$G,INT((ROW()-2)/20)+2))</f>
        <v>4</v>
      </c>
      <c r="G582" s="5" t="n">
        <f aca="false">IF($A582="","",INDEX(CARTAO_COMPRAS!$I:$I,INT((ROW()-2)/20)+2))</f>
        <v>185.39</v>
      </c>
      <c r="H582" s="4" t="n">
        <f aca="false">IF($A582="","",EDATE(INDEX(CARTAO_COMPRAS!$J:$J,INT((ROW()-2)/20)+2),MOD(ROW()-2,20)))</f>
        <v>46157</v>
      </c>
      <c r="I582" s="4" t="n">
        <f aca="false">IF($H582="","",$H582-WEEKDAY($H582,2)+1)</f>
        <v>46153</v>
      </c>
      <c r="J582" s="4" t="n">
        <f aca="false">IF($I582="","",$I582+6)</f>
        <v>46159</v>
      </c>
      <c r="K582" s="6" t="n">
        <f aca="false">IF($H582="","",DATE(YEAR($H582),MONTH($H582),1))</f>
        <v>46143</v>
      </c>
      <c r="L582" s="0" t="str">
        <f aca="false">IF($A582="","",INDEX(CARTAO_COMPRAS!$K:$K,INT((ROW()-2)/20)+2))</f>
        <v>Pago</v>
      </c>
      <c r="M582" s="0" t="str">
        <f aca="false">IF($A582="","","Compra no cartão")</f>
        <v>Compra no cartão</v>
      </c>
    </row>
    <row r="583" customFormat="false" ht="13.5" hidden="false" customHeight="false" outlineLevel="0" collapsed="false">
      <c r="A5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30</v>
      </c>
      <c r="B583" s="0" t="str">
        <f aca="false">IF($A583="","",INDEX(CARTAO_COMPRAS!$C:$C,INT((ROW()-2)/20)+2))</f>
        <v>Bradesco</v>
      </c>
      <c r="C583" s="0" t="str">
        <f aca="false">IF($A583="","",INDEX(CARTAO_COMPRAS!$D:$D,INT((ROW()-2)/20)+2))</f>
        <v>Swfit - Açougue</v>
      </c>
      <c r="D583" s="0" t="str">
        <f aca="false">IF($A583="","",INDEX(CARTAO_COMPRAS!$E:$E,INT((ROW()-2)/20)+2))</f>
        <v>Alimentação / Insumos</v>
      </c>
      <c r="E583" s="0" t="n">
        <f aca="false">IF($A583="","",INDEX(CARTAO_COMPRAS!$H:$H,INT((ROW()-2)/20)+2)+MOD(ROW()-2,20))</f>
        <v>3</v>
      </c>
      <c r="F583" s="0" t="n">
        <f aca="false">IF($A583="","",INDEX(CARTAO_COMPRAS!$G:$G,INT((ROW()-2)/20)+2))</f>
        <v>4</v>
      </c>
      <c r="G583" s="5" t="n">
        <f aca="false">IF($A583="","",INDEX(CARTAO_COMPRAS!$I:$I,INT((ROW()-2)/20)+2))</f>
        <v>185.39</v>
      </c>
      <c r="H583" s="4" t="n">
        <f aca="false">IF($A583="","",EDATE(INDEX(CARTAO_COMPRAS!$J:$J,INT((ROW()-2)/20)+2),MOD(ROW()-2,20)))</f>
        <v>46188</v>
      </c>
      <c r="I583" s="4" t="n">
        <f aca="false">IF($H583="","",$H583-WEEKDAY($H583,2)+1)</f>
        <v>46188</v>
      </c>
      <c r="J583" s="4" t="n">
        <f aca="false">IF($I583="","",$I583+6)</f>
        <v>46194</v>
      </c>
      <c r="K583" s="6" t="n">
        <f aca="false">IF($H583="","",DATE(YEAR($H583),MONTH($H583),1))</f>
        <v>46174</v>
      </c>
      <c r="L583" s="0" t="str">
        <f aca="false">IF($A583="","",INDEX(CARTAO_COMPRAS!$K:$K,INT((ROW()-2)/20)+2))</f>
        <v>Pago</v>
      </c>
      <c r="M583" s="0" t="str">
        <f aca="false">IF($A583="","","Compra no cartão")</f>
        <v>Compra no cartão</v>
      </c>
    </row>
    <row r="584" customFormat="false" ht="13.5" hidden="false" customHeight="false" outlineLevel="0" collapsed="false">
      <c r="A58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30</v>
      </c>
      <c r="B584" s="0" t="str">
        <f aca="false">IF($A584="","",INDEX(CARTAO_COMPRAS!$C:$C,INT((ROW()-2)/20)+2))</f>
        <v>Bradesco</v>
      </c>
      <c r="C584" s="0" t="str">
        <f aca="false">IF($A584="","",INDEX(CARTAO_COMPRAS!$D:$D,INT((ROW()-2)/20)+2))</f>
        <v>Swfit - Açougue</v>
      </c>
      <c r="D584" s="0" t="str">
        <f aca="false">IF($A584="","",INDEX(CARTAO_COMPRAS!$E:$E,INT((ROW()-2)/20)+2))</f>
        <v>Alimentação / Insumos</v>
      </c>
      <c r="E584" s="0" t="n">
        <f aca="false">IF($A584="","",INDEX(CARTAO_COMPRAS!$H:$H,INT((ROW()-2)/20)+2)+MOD(ROW()-2,20))</f>
        <v>4</v>
      </c>
      <c r="F584" s="0" t="n">
        <f aca="false">IF($A584="","",INDEX(CARTAO_COMPRAS!$G:$G,INT((ROW()-2)/20)+2))</f>
        <v>4</v>
      </c>
      <c r="G584" s="5" t="n">
        <f aca="false">IF($A584="","",INDEX(CARTAO_COMPRAS!$I:$I,INT((ROW()-2)/20)+2))</f>
        <v>185.39</v>
      </c>
      <c r="H584" s="4" t="n">
        <f aca="false">IF($A584="","",EDATE(INDEX(CARTAO_COMPRAS!$J:$J,INT((ROW()-2)/20)+2),MOD(ROW()-2,20)))</f>
        <v>46218</v>
      </c>
      <c r="I584" s="4" t="n">
        <f aca="false">IF($H584="","",$H584-WEEKDAY($H584,2)+1)</f>
        <v>46216</v>
      </c>
      <c r="J584" s="4" t="n">
        <f aca="false">IF($I584="","",$I584+6)</f>
        <v>46222</v>
      </c>
      <c r="K584" s="6" t="n">
        <f aca="false">IF($H584="","",DATE(YEAR($H584),MONTH($H584),1))</f>
        <v>46204</v>
      </c>
      <c r="L584" s="0" t="str">
        <f aca="false">IF($A584="","",INDEX(CARTAO_COMPRAS!$K:$K,INT((ROW()-2)/20)+2))</f>
        <v>Pago</v>
      </c>
      <c r="M584" s="0" t="str">
        <f aca="false">IF($A584="","","Compra no cartão")</f>
        <v>Compra no cartão</v>
      </c>
    </row>
    <row r="585" customFormat="false" ht="13.5" hidden="false" customHeight="false" outlineLevel="0" collapsed="false">
      <c r="A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" s="0" t="str">
        <f aca="false">IF($A585="","",INDEX(CARTAO_COMPRAS!$C:$C,INT((ROW()-2)/20)+2))</f>
        <v/>
      </c>
      <c r="C585" s="0" t="str">
        <f aca="false">IF($A585="","",INDEX(CARTAO_COMPRAS!$D:$D,INT((ROW()-2)/20)+2))</f>
        <v/>
      </c>
      <c r="D585" s="0" t="str">
        <f aca="false">IF($A585="","",INDEX(CARTAO_COMPRAS!$E:$E,INT((ROW()-2)/20)+2))</f>
        <v/>
      </c>
      <c r="E585" s="0" t="str">
        <f aca="false">IF($A585="","",INDEX(CARTAO_COMPRAS!$H:$H,INT((ROW()-2)/20)+2)+MOD(ROW()-2,20))</f>
        <v/>
      </c>
      <c r="F585" s="0" t="str">
        <f aca="false">IF($A585="","",INDEX(CARTAO_COMPRAS!$G:$G,INT((ROW()-2)/20)+2))</f>
        <v/>
      </c>
      <c r="G585" s="5" t="str">
        <f aca="false">IF($A585="","",INDEX(CARTAO_COMPRAS!$I:$I,INT((ROW()-2)/20)+2))</f>
        <v/>
      </c>
      <c r="H585" s="4" t="str">
        <f aca="false">IF($A585="","",EDATE(INDEX(CARTAO_COMPRAS!$J:$J,INT((ROW()-2)/20)+2),MOD(ROW()-2,20)))</f>
        <v/>
      </c>
      <c r="I585" s="4" t="str">
        <f aca="false">IF($H585="","",$H585-WEEKDAY($H585,2)+1)</f>
        <v/>
      </c>
      <c r="J585" s="4" t="str">
        <f aca="false">IF($I585="","",$I585+6)</f>
        <v/>
      </c>
      <c r="K585" s="6" t="str">
        <f aca="false">IF($H585="","",DATE(YEAR($H585),MONTH($H585),1))</f>
        <v/>
      </c>
      <c r="L585" s="0" t="str">
        <f aca="false">IF($A585="","",INDEX(CARTAO_COMPRAS!$K:$K,INT((ROW()-2)/20)+2))</f>
        <v/>
      </c>
      <c r="M585" s="0" t="str">
        <f aca="false">IF($A585="","","Compra no cartão")</f>
        <v/>
      </c>
    </row>
    <row r="586" customFormat="false" ht="13.5" hidden="false" customHeight="false" outlineLevel="0" collapsed="false">
      <c r="A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" s="0" t="str">
        <f aca="false">IF($A586="","",INDEX(CARTAO_COMPRAS!$C:$C,INT((ROW()-2)/20)+2))</f>
        <v/>
      </c>
      <c r="C586" s="0" t="str">
        <f aca="false">IF($A586="","",INDEX(CARTAO_COMPRAS!$D:$D,INT((ROW()-2)/20)+2))</f>
        <v/>
      </c>
      <c r="D586" s="0" t="str">
        <f aca="false">IF($A586="","",INDEX(CARTAO_COMPRAS!$E:$E,INT((ROW()-2)/20)+2))</f>
        <v/>
      </c>
      <c r="E586" s="0" t="str">
        <f aca="false">IF($A586="","",INDEX(CARTAO_COMPRAS!$H:$H,INT((ROW()-2)/20)+2)+MOD(ROW()-2,20))</f>
        <v/>
      </c>
      <c r="F586" s="0" t="str">
        <f aca="false">IF($A586="","",INDEX(CARTAO_COMPRAS!$G:$G,INT((ROW()-2)/20)+2))</f>
        <v/>
      </c>
      <c r="G586" s="5" t="str">
        <f aca="false">IF($A586="","",INDEX(CARTAO_COMPRAS!$I:$I,INT((ROW()-2)/20)+2))</f>
        <v/>
      </c>
      <c r="H586" s="4" t="str">
        <f aca="false">IF($A586="","",EDATE(INDEX(CARTAO_COMPRAS!$J:$J,INT((ROW()-2)/20)+2),MOD(ROW()-2,20)))</f>
        <v/>
      </c>
      <c r="I586" s="4" t="str">
        <f aca="false">IF($H586="","",$H586-WEEKDAY($H586,2)+1)</f>
        <v/>
      </c>
      <c r="J586" s="4" t="str">
        <f aca="false">IF($I586="","",$I586+6)</f>
        <v/>
      </c>
      <c r="K586" s="6" t="str">
        <f aca="false">IF($H586="","",DATE(YEAR($H586),MONTH($H586),1))</f>
        <v/>
      </c>
      <c r="L586" s="0" t="str">
        <f aca="false">IF($A586="","",INDEX(CARTAO_COMPRAS!$K:$K,INT((ROW()-2)/20)+2))</f>
        <v/>
      </c>
      <c r="M586" s="0" t="str">
        <f aca="false">IF($A586="","","Compra no cartão")</f>
        <v/>
      </c>
    </row>
    <row r="587" customFormat="false" ht="13.5" hidden="false" customHeight="false" outlineLevel="0" collapsed="false">
      <c r="A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" s="0" t="str">
        <f aca="false">IF($A587="","",INDEX(CARTAO_COMPRAS!$C:$C,INT((ROW()-2)/20)+2))</f>
        <v/>
      </c>
      <c r="C587" s="0" t="str">
        <f aca="false">IF($A587="","",INDEX(CARTAO_COMPRAS!$D:$D,INT((ROW()-2)/20)+2))</f>
        <v/>
      </c>
      <c r="D587" s="0" t="str">
        <f aca="false">IF($A587="","",INDEX(CARTAO_COMPRAS!$E:$E,INT((ROW()-2)/20)+2))</f>
        <v/>
      </c>
      <c r="E587" s="0" t="str">
        <f aca="false">IF($A587="","",INDEX(CARTAO_COMPRAS!$H:$H,INT((ROW()-2)/20)+2)+MOD(ROW()-2,20))</f>
        <v/>
      </c>
      <c r="F587" s="0" t="str">
        <f aca="false">IF($A587="","",INDEX(CARTAO_COMPRAS!$G:$G,INT((ROW()-2)/20)+2))</f>
        <v/>
      </c>
      <c r="G587" s="5" t="str">
        <f aca="false">IF($A587="","",INDEX(CARTAO_COMPRAS!$I:$I,INT((ROW()-2)/20)+2))</f>
        <v/>
      </c>
      <c r="H587" s="4" t="str">
        <f aca="false">IF($A587="","",EDATE(INDEX(CARTAO_COMPRAS!$J:$J,INT((ROW()-2)/20)+2),MOD(ROW()-2,20)))</f>
        <v/>
      </c>
      <c r="I587" s="4" t="str">
        <f aca="false">IF($H587="","",$H587-WEEKDAY($H587,2)+1)</f>
        <v/>
      </c>
      <c r="J587" s="4" t="str">
        <f aca="false">IF($I587="","",$I587+6)</f>
        <v/>
      </c>
      <c r="K587" s="6" t="str">
        <f aca="false">IF($H587="","",DATE(YEAR($H587),MONTH($H587),1))</f>
        <v/>
      </c>
      <c r="L587" s="0" t="str">
        <f aca="false">IF($A587="","",INDEX(CARTAO_COMPRAS!$K:$K,INT((ROW()-2)/20)+2))</f>
        <v/>
      </c>
      <c r="M587" s="0" t="str">
        <f aca="false">IF($A587="","","Compra no cartão")</f>
        <v/>
      </c>
    </row>
    <row r="588" customFormat="false" ht="13.5" hidden="false" customHeight="false" outlineLevel="0" collapsed="false">
      <c r="A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" s="0" t="str">
        <f aca="false">IF($A588="","",INDEX(CARTAO_COMPRAS!$C:$C,INT((ROW()-2)/20)+2))</f>
        <v/>
      </c>
      <c r="C588" s="0" t="str">
        <f aca="false">IF($A588="","",INDEX(CARTAO_COMPRAS!$D:$D,INT((ROW()-2)/20)+2))</f>
        <v/>
      </c>
      <c r="D588" s="0" t="str">
        <f aca="false">IF($A588="","",INDEX(CARTAO_COMPRAS!$E:$E,INT((ROW()-2)/20)+2))</f>
        <v/>
      </c>
      <c r="E588" s="0" t="str">
        <f aca="false">IF($A588="","",INDEX(CARTAO_COMPRAS!$H:$H,INT((ROW()-2)/20)+2)+MOD(ROW()-2,20))</f>
        <v/>
      </c>
      <c r="F588" s="0" t="str">
        <f aca="false">IF($A588="","",INDEX(CARTAO_COMPRAS!$G:$G,INT((ROW()-2)/20)+2))</f>
        <v/>
      </c>
      <c r="G588" s="5" t="str">
        <f aca="false">IF($A588="","",INDEX(CARTAO_COMPRAS!$I:$I,INT((ROW()-2)/20)+2))</f>
        <v/>
      </c>
      <c r="H588" s="4" t="str">
        <f aca="false">IF($A588="","",EDATE(INDEX(CARTAO_COMPRAS!$J:$J,INT((ROW()-2)/20)+2),MOD(ROW()-2,20)))</f>
        <v/>
      </c>
      <c r="I588" s="4" t="str">
        <f aca="false">IF($H588="","",$H588-WEEKDAY($H588,2)+1)</f>
        <v/>
      </c>
      <c r="J588" s="4" t="str">
        <f aca="false">IF($I588="","",$I588+6)</f>
        <v/>
      </c>
      <c r="K588" s="6" t="str">
        <f aca="false">IF($H588="","",DATE(YEAR($H588),MONTH($H588),1))</f>
        <v/>
      </c>
      <c r="L588" s="0" t="str">
        <f aca="false">IF($A588="","",INDEX(CARTAO_COMPRAS!$K:$K,INT((ROW()-2)/20)+2))</f>
        <v/>
      </c>
      <c r="M588" s="0" t="str">
        <f aca="false">IF($A588="","","Compra no cartão")</f>
        <v/>
      </c>
    </row>
    <row r="589" customFormat="false" ht="13.5" hidden="false" customHeight="false" outlineLevel="0" collapsed="false">
      <c r="A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" s="0" t="str">
        <f aca="false">IF($A589="","",INDEX(CARTAO_COMPRAS!$C:$C,INT((ROW()-2)/20)+2))</f>
        <v/>
      </c>
      <c r="C589" s="0" t="str">
        <f aca="false">IF($A589="","",INDEX(CARTAO_COMPRAS!$D:$D,INT((ROW()-2)/20)+2))</f>
        <v/>
      </c>
      <c r="D589" s="0" t="str">
        <f aca="false">IF($A589="","",INDEX(CARTAO_COMPRAS!$E:$E,INT((ROW()-2)/20)+2))</f>
        <v/>
      </c>
      <c r="E589" s="0" t="str">
        <f aca="false">IF($A589="","",INDEX(CARTAO_COMPRAS!$H:$H,INT((ROW()-2)/20)+2)+MOD(ROW()-2,20))</f>
        <v/>
      </c>
      <c r="F589" s="0" t="str">
        <f aca="false">IF($A589="","",INDEX(CARTAO_COMPRAS!$G:$G,INT((ROW()-2)/20)+2))</f>
        <v/>
      </c>
      <c r="G589" s="5" t="str">
        <f aca="false">IF($A589="","",INDEX(CARTAO_COMPRAS!$I:$I,INT((ROW()-2)/20)+2))</f>
        <v/>
      </c>
      <c r="H589" s="4" t="str">
        <f aca="false">IF($A589="","",EDATE(INDEX(CARTAO_COMPRAS!$J:$J,INT((ROW()-2)/20)+2),MOD(ROW()-2,20)))</f>
        <v/>
      </c>
      <c r="I589" s="4" t="str">
        <f aca="false">IF($H589="","",$H589-WEEKDAY($H589,2)+1)</f>
        <v/>
      </c>
      <c r="J589" s="4" t="str">
        <f aca="false">IF($I589="","",$I589+6)</f>
        <v/>
      </c>
      <c r="K589" s="6" t="str">
        <f aca="false">IF($H589="","",DATE(YEAR($H589),MONTH($H589),1))</f>
        <v/>
      </c>
      <c r="L589" s="0" t="str">
        <f aca="false">IF($A589="","",INDEX(CARTAO_COMPRAS!$K:$K,INT((ROW()-2)/20)+2))</f>
        <v/>
      </c>
      <c r="M589" s="0" t="str">
        <f aca="false">IF($A589="","","Compra no cartão")</f>
        <v/>
      </c>
    </row>
    <row r="590" customFormat="false" ht="13.5" hidden="false" customHeight="false" outlineLevel="0" collapsed="false">
      <c r="A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" s="0" t="str">
        <f aca="false">IF($A590="","",INDEX(CARTAO_COMPRAS!$C:$C,INT((ROW()-2)/20)+2))</f>
        <v/>
      </c>
      <c r="C590" s="0" t="str">
        <f aca="false">IF($A590="","",INDEX(CARTAO_COMPRAS!$D:$D,INT((ROW()-2)/20)+2))</f>
        <v/>
      </c>
      <c r="D590" s="0" t="str">
        <f aca="false">IF($A590="","",INDEX(CARTAO_COMPRAS!$E:$E,INT((ROW()-2)/20)+2))</f>
        <v/>
      </c>
      <c r="E590" s="0" t="str">
        <f aca="false">IF($A590="","",INDEX(CARTAO_COMPRAS!$H:$H,INT((ROW()-2)/20)+2)+MOD(ROW()-2,20))</f>
        <v/>
      </c>
      <c r="F590" s="0" t="str">
        <f aca="false">IF($A590="","",INDEX(CARTAO_COMPRAS!$G:$G,INT((ROW()-2)/20)+2))</f>
        <v/>
      </c>
      <c r="G590" s="5" t="str">
        <f aca="false">IF($A590="","",INDEX(CARTAO_COMPRAS!$I:$I,INT((ROW()-2)/20)+2))</f>
        <v/>
      </c>
      <c r="H590" s="4" t="str">
        <f aca="false">IF($A590="","",EDATE(INDEX(CARTAO_COMPRAS!$J:$J,INT((ROW()-2)/20)+2),MOD(ROW()-2,20)))</f>
        <v/>
      </c>
      <c r="I590" s="4" t="str">
        <f aca="false">IF($H590="","",$H590-WEEKDAY($H590,2)+1)</f>
        <v/>
      </c>
      <c r="J590" s="4" t="str">
        <f aca="false">IF($I590="","",$I590+6)</f>
        <v/>
      </c>
      <c r="K590" s="6" t="str">
        <f aca="false">IF($H590="","",DATE(YEAR($H590),MONTH($H590),1))</f>
        <v/>
      </c>
      <c r="L590" s="0" t="str">
        <f aca="false">IF($A590="","",INDEX(CARTAO_COMPRAS!$K:$K,INT((ROW()-2)/20)+2))</f>
        <v/>
      </c>
      <c r="M590" s="0" t="str">
        <f aca="false">IF($A590="","","Compra no cartão")</f>
        <v/>
      </c>
    </row>
    <row r="591" customFormat="false" ht="13.5" hidden="false" customHeight="false" outlineLevel="0" collapsed="false">
      <c r="A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" s="0" t="str">
        <f aca="false">IF($A591="","",INDEX(CARTAO_COMPRAS!$C:$C,INT((ROW()-2)/20)+2))</f>
        <v/>
      </c>
      <c r="C591" s="0" t="str">
        <f aca="false">IF($A591="","",INDEX(CARTAO_COMPRAS!$D:$D,INT((ROW()-2)/20)+2))</f>
        <v/>
      </c>
      <c r="D591" s="0" t="str">
        <f aca="false">IF($A591="","",INDEX(CARTAO_COMPRAS!$E:$E,INT((ROW()-2)/20)+2))</f>
        <v/>
      </c>
      <c r="E591" s="0" t="str">
        <f aca="false">IF($A591="","",INDEX(CARTAO_COMPRAS!$H:$H,INT((ROW()-2)/20)+2)+MOD(ROW()-2,20))</f>
        <v/>
      </c>
      <c r="F591" s="0" t="str">
        <f aca="false">IF($A591="","",INDEX(CARTAO_COMPRAS!$G:$G,INT((ROW()-2)/20)+2))</f>
        <v/>
      </c>
      <c r="G591" s="5" t="str">
        <f aca="false">IF($A591="","",INDEX(CARTAO_COMPRAS!$I:$I,INT((ROW()-2)/20)+2))</f>
        <v/>
      </c>
      <c r="H591" s="4" t="str">
        <f aca="false">IF($A591="","",EDATE(INDEX(CARTAO_COMPRAS!$J:$J,INT((ROW()-2)/20)+2),MOD(ROW()-2,20)))</f>
        <v/>
      </c>
      <c r="I591" s="4" t="str">
        <f aca="false">IF($H591="","",$H591-WEEKDAY($H591,2)+1)</f>
        <v/>
      </c>
      <c r="J591" s="4" t="str">
        <f aca="false">IF($I591="","",$I591+6)</f>
        <v/>
      </c>
      <c r="K591" s="6" t="str">
        <f aca="false">IF($H591="","",DATE(YEAR($H591),MONTH($H591),1))</f>
        <v/>
      </c>
      <c r="L591" s="0" t="str">
        <f aca="false">IF($A591="","",INDEX(CARTAO_COMPRAS!$K:$K,INT((ROW()-2)/20)+2))</f>
        <v/>
      </c>
      <c r="M591" s="0" t="str">
        <f aca="false">IF($A591="","","Compra no cartão")</f>
        <v/>
      </c>
    </row>
    <row r="592" customFormat="false" ht="13.5" hidden="false" customHeight="false" outlineLevel="0" collapsed="false">
      <c r="A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" s="0" t="str">
        <f aca="false">IF($A592="","",INDEX(CARTAO_COMPRAS!$C:$C,INT((ROW()-2)/20)+2))</f>
        <v/>
      </c>
      <c r="C592" s="0" t="str">
        <f aca="false">IF($A592="","",INDEX(CARTAO_COMPRAS!$D:$D,INT((ROW()-2)/20)+2))</f>
        <v/>
      </c>
      <c r="D592" s="0" t="str">
        <f aca="false">IF($A592="","",INDEX(CARTAO_COMPRAS!$E:$E,INT((ROW()-2)/20)+2))</f>
        <v/>
      </c>
      <c r="E592" s="0" t="str">
        <f aca="false">IF($A592="","",INDEX(CARTAO_COMPRAS!$H:$H,INT((ROW()-2)/20)+2)+MOD(ROW()-2,20))</f>
        <v/>
      </c>
      <c r="F592" s="0" t="str">
        <f aca="false">IF($A592="","",INDEX(CARTAO_COMPRAS!$G:$G,INT((ROW()-2)/20)+2))</f>
        <v/>
      </c>
      <c r="G592" s="5" t="str">
        <f aca="false">IF($A592="","",INDEX(CARTAO_COMPRAS!$I:$I,INT((ROW()-2)/20)+2))</f>
        <v/>
      </c>
      <c r="H592" s="4" t="str">
        <f aca="false">IF($A592="","",EDATE(INDEX(CARTAO_COMPRAS!$J:$J,INT((ROW()-2)/20)+2),MOD(ROW()-2,20)))</f>
        <v/>
      </c>
      <c r="I592" s="4" t="str">
        <f aca="false">IF($H592="","",$H592-WEEKDAY($H592,2)+1)</f>
        <v/>
      </c>
      <c r="J592" s="4" t="str">
        <f aca="false">IF($I592="","",$I592+6)</f>
        <v/>
      </c>
      <c r="K592" s="6" t="str">
        <f aca="false">IF($H592="","",DATE(YEAR($H592),MONTH($H592),1))</f>
        <v/>
      </c>
      <c r="L592" s="0" t="str">
        <f aca="false">IF($A592="","",INDEX(CARTAO_COMPRAS!$K:$K,INT((ROW()-2)/20)+2))</f>
        <v/>
      </c>
      <c r="M592" s="0" t="str">
        <f aca="false">IF($A592="","","Compra no cartão")</f>
        <v/>
      </c>
    </row>
    <row r="593" customFormat="false" ht="13.5" hidden="false" customHeight="false" outlineLevel="0" collapsed="false">
      <c r="A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" s="0" t="str">
        <f aca="false">IF($A593="","",INDEX(CARTAO_COMPRAS!$C:$C,INT((ROW()-2)/20)+2))</f>
        <v/>
      </c>
      <c r="C593" s="0" t="str">
        <f aca="false">IF($A593="","",INDEX(CARTAO_COMPRAS!$D:$D,INT((ROW()-2)/20)+2))</f>
        <v/>
      </c>
      <c r="D593" s="0" t="str">
        <f aca="false">IF($A593="","",INDEX(CARTAO_COMPRAS!$E:$E,INT((ROW()-2)/20)+2))</f>
        <v/>
      </c>
      <c r="E593" s="0" t="str">
        <f aca="false">IF($A593="","",INDEX(CARTAO_COMPRAS!$H:$H,INT((ROW()-2)/20)+2)+MOD(ROW()-2,20))</f>
        <v/>
      </c>
      <c r="F593" s="0" t="str">
        <f aca="false">IF($A593="","",INDEX(CARTAO_COMPRAS!$G:$G,INT((ROW()-2)/20)+2))</f>
        <v/>
      </c>
      <c r="G593" s="5" t="str">
        <f aca="false">IF($A593="","",INDEX(CARTAO_COMPRAS!$I:$I,INT((ROW()-2)/20)+2))</f>
        <v/>
      </c>
      <c r="H593" s="4" t="str">
        <f aca="false">IF($A593="","",EDATE(INDEX(CARTAO_COMPRAS!$J:$J,INT((ROW()-2)/20)+2),MOD(ROW()-2,20)))</f>
        <v/>
      </c>
      <c r="I593" s="4" t="str">
        <f aca="false">IF($H593="","",$H593-WEEKDAY($H593,2)+1)</f>
        <v/>
      </c>
      <c r="J593" s="4" t="str">
        <f aca="false">IF($I593="","",$I593+6)</f>
        <v/>
      </c>
      <c r="K593" s="6" t="str">
        <f aca="false">IF($H593="","",DATE(YEAR($H593),MONTH($H593),1))</f>
        <v/>
      </c>
      <c r="L593" s="0" t="str">
        <f aca="false">IF($A593="","",INDEX(CARTAO_COMPRAS!$K:$K,INT((ROW()-2)/20)+2))</f>
        <v/>
      </c>
      <c r="M593" s="0" t="str">
        <f aca="false">IF($A593="","","Compra no cartão")</f>
        <v/>
      </c>
    </row>
    <row r="594" customFormat="false" ht="13.5" hidden="false" customHeight="false" outlineLevel="0" collapsed="false">
      <c r="A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" s="0" t="str">
        <f aca="false">IF($A594="","",INDEX(CARTAO_COMPRAS!$C:$C,INT((ROW()-2)/20)+2))</f>
        <v/>
      </c>
      <c r="C594" s="0" t="str">
        <f aca="false">IF($A594="","",INDEX(CARTAO_COMPRAS!$D:$D,INT((ROW()-2)/20)+2))</f>
        <v/>
      </c>
      <c r="D594" s="0" t="str">
        <f aca="false">IF($A594="","",INDEX(CARTAO_COMPRAS!$E:$E,INT((ROW()-2)/20)+2))</f>
        <v/>
      </c>
      <c r="E594" s="0" t="str">
        <f aca="false">IF($A594="","",INDEX(CARTAO_COMPRAS!$H:$H,INT((ROW()-2)/20)+2)+MOD(ROW()-2,20))</f>
        <v/>
      </c>
      <c r="F594" s="0" t="str">
        <f aca="false">IF($A594="","",INDEX(CARTAO_COMPRAS!$G:$G,INT((ROW()-2)/20)+2))</f>
        <v/>
      </c>
      <c r="G594" s="5" t="str">
        <f aca="false">IF($A594="","",INDEX(CARTAO_COMPRAS!$I:$I,INT((ROW()-2)/20)+2))</f>
        <v/>
      </c>
      <c r="H594" s="4" t="str">
        <f aca="false">IF($A594="","",EDATE(INDEX(CARTAO_COMPRAS!$J:$J,INT((ROW()-2)/20)+2),MOD(ROW()-2,20)))</f>
        <v/>
      </c>
      <c r="I594" s="4" t="str">
        <f aca="false">IF($H594="","",$H594-WEEKDAY($H594,2)+1)</f>
        <v/>
      </c>
      <c r="J594" s="4" t="str">
        <f aca="false">IF($I594="","",$I594+6)</f>
        <v/>
      </c>
      <c r="K594" s="6" t="str">
        <f aca="false">IF($H594="","",DATE(YEAR($H594),MONTH($H594),1))</f>
        <v/>
      </c>
      <c r="L594" s="0" t="str">
        <f aca="false">IF($A594="","",INDEX(CARTAO_COMPRAS!$K:$K,INT((ROW()-2)/20)+2))</f>
        <v/>
      </c>
      <c r="M594" s="0" t="str">
        <f aca="false">IF($A594="","","Compra no cartão")</f>
        <v/>
      </c>
    </row>
    <row r="595" customFormat="false" ht="13.5" hidden="false" customHeight="false" outlineLevel="0" collapsed="false">
      <c r="A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" s="0" t="str">
        <f aca="false">IF($A595="","",INDEX(CARTAO_COMPRAS!$C:$C,INT((ROW()-2)/20)+2))</f>
        <v/>
      </c>
      <c r="C595" s="0" t="str">
        <f aca="false">IF($A595="","",INDEX(CARTAO_COMPRAS!$D:$D,INT((ROW()-2)/20)+2))</f>
        <v/>
      </c>
      <c r="D595" s="0" t="str">
        <f aca="false">IF($A595="","",INDEX(CARTAO_COMPRAS!$E:$E,INT((ROW()-2)/20)+2))</f>
        <v/>
      </c>
      <c r="E595" s="0" t="str">
        <f aca="false">IF($A595="","",INDEX(CARTAO_COMPRAS!$H:$H,INT((ROW()-2)/20)+2)+MOD(ROW()-2,20))</f>
        <v/>
      </c>
      <c r="F595" s="0" t="str">
        <f aca="false">IF($A595="","",INDEX(CARTAO_COMPRAS!$G:$G,INT((ROW()-2)/20)+2))</f>
        <v/>
      </c>
      <c r="G595" s="5" t="str">
        <f aca="false">IF($A595="","",INDEX(CARTAO_COMPRAS!$I:$I,INT((ROW()-2)/20)+2))</f>
        <v/>
      </c>
      <c r="H595" s="4" t="str">
        <f aca="false">IF($A595="","",EDATE(INDEX(CARTAO_COMPRAS!$J:$J,INT((ROW()-2)/20)+2),MOD(ROW()-2,20)))</f>
        <v/>
      </c>
      <c r="I595" s="4" t="str">
        <f aca="false">IF($H595="","",$H595-WEEKDAY($H595,2)+1)</f>
        <v/>
      </c>
      <c r="J595" s="4" t="str">
        <f aca="false">IF($I595="","",$I595+6)</f>
        <v/>
      </c>
      <c r="K595" s="6" t="str">
        <f aca="false">IF($H595="","",DATE(YEAR($H595),MONTH($H595),1))</f>
        <v/>
      </c>
      <c r="L595" s="0" t="str">
        <f aca="false">IF($A595="","",INDEX(CARTAO_COMPRAS!$K:$K,INT((ROW()-2)/20)+2))</f>
        <v/>
      </c>
      <c r="M595" s="0" t="str">
        <f aca="false">IF($A595="","","Compra no cartão")</f>
        <v/>
      </c>
    </row>
    <row r="596" customFormat="false" ht="13.5" hidden="false" customHeight="false" outlineLevel="0" collapsed="false">
      <c r="A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" s="0" t="str">
        <f aca="false">IF($A596="","",INDEX(CARTAO_COMPRAS!$C:$C,INT((ROW()-2)/20)+2))</f>
        <v/>
      </c>
      <c r="C596" s="0" t="str">
        <f aca="false">IF($A596="","",INDEX(CARTAO_COMPRAS!$D:$D,INT((ROW()-2)/20)+2))</f>
        <v/>
      </c>
      <c r="D596" s="0" t="str">
        <f aca="false">IF($A596="","",INDEX(CARTAO_COMPRAS!$E:$E,INT((ROW()-2)/20)+2))</f>
        <v/>
      </c>
      <c r="E596" s="0" t="str">
        <f aca="false">IF($A596="","",INDEX(CARTAO_COMPRAS!$H:$H,INT((ROW()-2)/20)+2)+MOD(ROW()-2,20))</f>
        <v/>
      </c>
      <c r="F596" s="0" t="str">
        <f aca="false">IF($A596="","",INDEX(CARTAO_COMPRAS!$G:$G,INT((ROW()-2)/20)+2))</f>
        <v/>
      </c>
      <c r="G596" s="5" t="str">
        <f aca="false">IF($A596="","",INDEX(CARTAO_COMPRAS!$I:$I,INT((ROW()-2)/20)+2))</f>
        <v/>
      </c>
      <c r="H596" s="4" t="str">
        <f aca="false">IF($A596="","",EDATE(INDEX(CARTAO_COMPRAS!$J:$J,INT((ROW()-2)/20)+2),MOD(ROW()-2,20)))</f>
        <v/>
      </c>
      <c r="I596" s="4" t="str">
        <f aca="false">IF($H596="","",$H596-WEEKDAY($H596,2)+1)</f>
        <v/>
      </c>
      <c r="J596" s="4" t="str">
        <f aca="false">IF($I596="","",$I596+6)</f>
        <v/>
      </c>
      <c r="K596" s="6" t="str">
        <f aca="false">IF($H596="","",DATE(YEAR($H596),MONTH($H596),1))</f>
        <v/>
      </c>
      <c r="L596" s="0" t="str">
        <f aca="false">IF($A596="","",INDEX(CARTAO_COMPRAS!$K:$K,INT((ROW()-2)/20)+2))</f>
        <v/>
      </c>
      <c r="M596" s="0" t="str">
        <f aca="false">IF($A596="","","Compra no cartão")</f>
        <v/>
      </c>
    </row>
    <row r="597" customFormat="false" ht="13.5" hidden="false" customHeight="false" outlineLevel="0" collapsed="false">
      <c r="A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" s="0" t="str">
        <f aca="false">IF($A597="","",INDEX(CARTAO_COMPRAS!$C:$C,INT((ROW()-2)/20)+2))</f>
        <v/>
      </c>
      <c r="C597" s="0" t="str">
        <f aca="false">IF($A597="","",INDEX(CARTAO_COMPRAS!$D:$D,INT((ROW()-2)/20)+2))</f>
        <v/>
      </c>
      <c r="D597" s="0" t="str">
        <f aca="false">IF($A597="","",INDEX(CARTAO_COMPRAS!$E:$E,INT((ROW()-2)/20)+2))</f>
        <v/>
      </c>
      <c r="E597" s="0" t="str">
        <f aca="false">IF($A597="","",INDEX(CARTAO_COMPRAS!$H:$H,INT((ROW()-2)/20)+2)+MOD(ROW()-2,20))</f>
        <v/>
      </c>
      <c r="F597" s="0" t="str">
        <f aca="false">IF($A597="","",INDEX(CARTAO_COMPRAS!$G:$G,INT((ROW()-2)/20)+2))</f>
        <v/>
      </c>
      <c r="G597" s="5" t="str">
        <f aca="false">IF($A597="","",INDEX(CARTAO_COMPRAS!$I:$I,INT((ROW()-2)/20)+2))</f>
        <v/>
      </c>
      <c r="H597" s="4" t="str">
        <f aca="false">IF($A597="","",EDATE(INDEX(CARTAO_COMPRAS!$J:$J,INT((ROW()-2)/20)+2),MOD(ROW()-2,20)))</f>
        <v/>
      </c>
      <c r="I597" s="4" t="str">
        <f aca="false">IF($H597="","",$H597-WEEKDAY($H597,2)+1)</f>
        <v/>
      </c>
      <c r="J597" s="4" t="str">
        <f aca="false">IF($I597="","",$I597+6)</f>
        <v/>
      </c>
      <c r="K597" s="6" t="str">
        <f aca="false">IF($H597="","",DATE(YEAR($H597),MONTH($H597),1))</f>
        <v/>
      </c>
      <c r="L597" s="0" t="str">
        <f aca="false">IF($A597="","",INDEX(CARTAO_COMPRAS!$K:$K,INT((ROW()-2)/20)+2))</f>
        <v/>
      </c>
      <c r="M597" s="0" t="str">
        <f aca="false">IF($A597="","","Compra no cartão")</f>
        <v/>
      </c>
    </row>
    <row r="598" customFormat="false" ht="13.5" hidden="false" customHeight="false" outlineLevel="0" collapsed="false">
      <c r="A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" s="0" t="str">
        <f aca="false">IF($A598="","",INDEX(CARTAO_COMPRAS!$C:$C,INT((ROW()-2)/20)+2))</f>
        <v/>
      </c>
      <c r="C598" s="0" t="str">
        <f aca="false">IF($A598="","",INDEX(CARTAO_COMPRAS!$D:$D,INT((ROW()-2)/20)+2))</f>
        <v/>
      </c>
      <c r="D598" s="0" t="str">
        <f aca="false">IF($A598="","",INDEX(CARTAO_COMPRAS!$E:$E,INT((ROW()-2)/20)+2))</f>
        <v/>
      </c>
      <c r="E598" s="0" t="str">
        <f aca="false">IF($A598="","",INDEX(CARTAO_COMPRAS!$H:$H,INT((ROW()-2)/20)+2)+MOD(ROW()-2,20))</f>
        <v/>
      </c>
      <c r="F598" s="0" t="str">
        <f aca="false">IF($A598="","",INDEX(CARTAO_COMPRAS!$G:$G,INT((ROW()-2)/20)+2))</f>
        <v/>
      </c>
      <c r="G598" s="5" t="str">
        <f aca="false">IF($A598="","",INDEX(CARTAO_COMPRAS!$I:$I,INT((ROW()-2)/20)+2))</f>
        <v/>
      </c>
      <c r="H598" s="4" t="str">
        <f aca="false">IF($A598="","",EDATE(INDEX(CARTAO_COMPRAS!$J:$J,INT((ROW()-2)/20)+2),MOD(ROW()-2,20)))</f>
        <v/>
      </c>
      <c r="I598" s="4" t="str">
        <f aca="false">IF($H598="","",$H598-WEEKDAY($H598,2)+1)</f>
        <v/>
      </c>
      <c r="J598" s="4" t="str">
        <f aca="false">IF($I598="","",$I598+6)</f>
        <v/>
      </c>
      <c r="K598" s="6" t="str">
        <f aca="false">IF($H598="","",DATE(YEAR($H598),MONTH($H598),1))</f>
        <v/>
      </c>
      <c r="L598" s="0" t="str">
        <f aca="false">IF($A598="","",INDEX(CARTAO_COMPRAS!$K:$K,INT((ROW()-2)/20)+2))</f>
        <v/>
      </c>
      <c r="M598" s="0" t="str">
        <f aca="false">IF($A598="","","Compra no cartão")</f>
        <v/>
      </c>
    </row>
    <row r="599" customFormat="false" ht="13.5" hidden="false" customHeight="false" outlineLevel="0" collapsed="false">
      <c r="A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" s="0" t="str">
        <f aca="false">IF($A599="","",INDEX(CARTAO_COMPRAS!$C:$C,INT((ROW()-2)/20)+2))</f>
        <v/>
      </c>
      <c r="C599" s="0" t="str">
        <f aca="false">IF($A599="","",INDEX(CARTAO_COMPRAS!$D:$D,INT((ROW()-2)/20)+2))</f>
        <v/>
      </c>
      <c r="D599" s="0" t="str">
        <f aca="false">IF($A599="","",INDEX(CARTAO_COMPRAS!$E:$E,INT((ROW()-2)/20)+2))</f>
        <v/>
      </c>
      <c r="E599" s="0" t="str">
        <f aca="false">IF($A599="","",INDEX(CARTAO_COMPRAS!$H:$H,INT((ROW()-2)/20)+2)+MOD(ROW()-2,20))</f>
        <v/>
      </c>
      <c r="F599" s="0" t="str">
        <f aca="false">IF($A599="","",INDEX(CARTAO_COMPRAS!$G:$G,INT((ROW()-2)/20)+2))</f>
        <v/>
      </c>
      <c r="G599" s="5" t="str">
        <f aca="false">IF($A599="","",INDEX(CARTAO_COMPRAS!$I:$I,INT((ROW()-2)/20)+2))</f>
        <v/>
      </c>
      <c r="H599" s="4" t="str">
        <f aca="false">IF($A599="","",EDATE(INDEX(CARTAO_COMPRAS!$J:$J,INT((ROW()-2)/20)+2),MOD(ROW()-2,20)))</f>
        <v/>
      </c>
      <c r="I599" s="4" t="str">
        <f aca="false">IF($H599="","",$H599-WEEKDAY($H599,2)+1)</f>
        <v/>
      </c>
      <c r="J599" s="4" t="str">
        <f aca="false">IF($I599="","",$I599+6)</f>
        <v/>
      </c>
      <c r="K599" s="6" t="str">
        <f aca="false">IF($H599="","",DATE(YEAR($H599),MONTH($H599),1))</f>
        <v/>
      </c>
      <c r="L599" s="0" t="str">
        <f aca="false">IF($A599="","",INDEX(CARTAO_COMPRAS!$K:$K,INT((ROW()-2)/20)+2))</f>
        <v/>
      </c>
      <c r="M599" s="0" t="str">
        <f aca="false">IF($A599="","","Compra no cartão")</f>
        <v/>
      </c>
    </row>
    <row r="600" customFormat="false" ht="13.5" hidden="false" customHeight="false" outlineLevel="0" collapsed="false">
      <c r="A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" s="0" t="str">
        <f aca="false">IF($A600="","",INDEX(CARTAO_COMPRAS!$C:$C,INT((ROW()-2)/20)+2))</f>
        <v/>
      </c>
      <c r="C600" s="0" t="str">
        <f aca="false">IF($A600="","",INDEX(CARTAO_COMPRAS!$D:$D,INT((ROW()-2)/20)+2))</f>
        <v/>
      </c>
      <c r="D600" s="0" t="str">
        <f aca="false">IF($A600="","",INDEX(CARTAO_COMPRAS!$E:$E,INT((ROW()-2)/20)+2))</f>
        <v/>
      </c>
      <c r="E600" s="0" t="str">
        <f aca="false">IF($A600="","",INDEX(CARTAO_COMPRAS!$H:$H,INT((ROW()-2)/20)+2)+MOD(ROW()-2,20))</f>
        <v/>
      </c>
      <c r="F600" s="0" t="str">
        <f aca="false">IF($A600="","",INDEX(CARTAO_COMPRAS!$G:$G,INT((ROW()-2)/20)+2))</f>
        <v/>
      </c>
      <c r="G600" s="5" t="str">
        <f aca="false">IF($A600="","",INDEX(CARTAO_COMPRAS!$I:$I,INT((ROW()-2)/20)+2))</f>
        <v/>
      </c>
      <c r="H600" s="4" t="str">
        <f aca="false">IF($A600="","",EDATE(INDEX(CARTAO_COMPRAS!$J:$J,INT((ROW()-2)/20)+2),MOD(ROW()-2,20)))</f>
        <v/>
      </c>
      <c r="I600" s="4" t="str">
        <f aca="false">IF($H600="","",$H600-WEEKDAY($H600,2)+1)</f>
        <v/>
      </c>
      <c r="J600" s="4" t="str">
        <f aca="false">IF($I600="","",$I600+6)</f>
        <v/>
      </c>
      <c r="K600" s="6" t="str">
        <f aca="false">IF($H600="","",DATE(YEAR($H600),MONTH($H600),1))</f>
        <v/>
      </c>
      <c r="L600" s="0" t="str">
        <f aca="false">IF($A600="","",INDEX(CARTAO_COMPRAS!$K:$K,INT((ROW()-2)/20)+2))</f>
        <v/>
      </c>
      <c r="M600" s="0" t="str">
        <f aca="false">IF($A600="","","Compra no cartão")</f>
        <v/>
      </c>
    </row>
    <row r="601" customFormat="false" ht="13.5" hidden="false" customHeight="false" outlineLevel="0" collapsed="false">
      <c r="A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" s="0" t="str">
        <f aca="false">IF($A601="","",INDEX(CARTAO_COMPRAS!$C:$C,INT((ROW()-2)/20)+2))</f>
        <v/>
      </c>
      <c r="C601" s="0" t="str">
        <f aca="false">IF($A601="","",INDEX(CARTAO_COMPRAS!$D:$D,INT((ROW()-2)/20)+2))</f>
        <v/>
      </c>
      <c r="D601" s="0" t="str">
        <f aca="false">IF($A601="","",INDEX(CARTAO_COMPRAS!$E:$E,INT((ROW()-2)/20)+2))</f>
        <v/>
      </c>
      <c r="E601" s="0" t="str">
        <f aca="false">IF($A601="","",INDEX(CARTAO_COMPRAS!$H:$H,INT((ROW()-2)/20)+2)+MOD(ROW()-2,20))</f>
        <v/>
      </c>
      <c r="F601" s="0" t="str">
        <f aca="false">IF($A601="","",INDEX(CARTAO_COMPRAS!$G:$G,INT((ROW()-2)/20)+2))</f>
        <v/>
      </c>
      <c r="G601" s="5" t="str">
        <f aca="false">IF($A601="","",INDEX(CARTAO_COMPRAS!$I:$I,INT((ROW()-2)/20)+2))</f>
        <v/>
      </c>
      <c r="H601" s="4" t="str">
        <f aca="false">IF($A601="","",EDATE(INDEX(CARTAO_COMPRAS!$J:$J,INT((ROW()-2)/20)+2),MOD(ROW()-2,20)))</f>
        <v/>
      </c>
      <c r="I601" s="4" t="str">
        <f aca="false">IF($H601="","",$H601-WEEKDAY($H601,2)+1)</f>
        <v/>
      </c>
      <c r="J601" s="4" t="str">
        <f aca="false">IF($I601="","",$I601+6)</f>
        <v/>
      </c>
      <c r="K601" s="6" t="str">
        <f aca="false">IF($H601="","",DATE(YEAR($H601),MONTH($H601),1))</f>
        <v/>
      </c>
      <c r="L601" s="0" t="str">
        <f aca="false">IF($A601="","",INDEX(CARTAO_COMPRAS!$K:$K,INT((ROW()-2)/20)+2))</f>
        <v/>
      </c>
      <c r="M601" s="0" t="str">
        <f aca="false">IF($A601="","","Compra no cartão")</f>
        <v/>
      </c>
    </row>
    <row r="602" customFormat="false" ht="13.5" hidden="false" customHeight="false" outlineLevel="0" collapsed="false">
      <c r="A6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31</v>
      </c>
      <c r="B602" s="0" t="str">
        <f aca="false">IF($A602="","",INDEX(CARTAO_COMPRAS!$C:$C,INT((ROW()-2)/20)+2))</f>
        <v>Bradesco</v>
      </c>
      <c r="C602" s="0" t="str">
        <f aca="false">IF($A602="","",INDEX(CARTAO_COMPRAS!$D:$D,INT((ROW()-2)/20)+2))</f>
        <v>Sonda Supermercados</v>
      </c>
      <c r="D602" s="0" t="str">
        <f aca="false">IF($A602="","",INDEX(CARTAO_COMPRAS!$E:$E,INT((ROW()-2)/20)+2))</f>
        <v>Alimentação / Insumos</v>
      </c>
      <c r="E602" s="0" t="n">
        <f aca="false">IF($A602="","",INDEX(CARTAO_COMPRAS!$H:$H,INT((ROW()-2)/20)+2)+MOD(ROW()-2,20))</f>
        <v>2</v>
      </c>
      <c r="F602" s="0" t="n">
        <f aca="false">IF($A602="","",INDEX(CARTAO_COMPRAS!$G:$G,INT((ROW()-2)/20)+2))</f>
        <v>2</v>
      </c>
      <c r="G602" s="5" t="n">
        <f aca="false">IF($A602="","",INDEX(CARTAO_COMPRAS!$I:$I,INT((ROW()-2)/20)+2))</f>
        <v>433.01</v>
      </c>
      <c r="H602" s="4" t="n">
        <f aca="false">IF($A602="","",EDATE(INDEX(CARTAO_COMPRAS!$J:$J,INT((ROW()-2)/20)+2),MOD(ROW()-2,20)))</f>
        <v>46157</v>
      </c>
      <c r="I602" s="4" t="n">
        <f aca="false">IF($H602="","",$H602-WEEKDAY($H602,2)+1)</f>
        <v>46153</v>
      </c>
      <c r="J602" s="4" t="n">
        <f aca="false">IF($I602="","",$I602+6)</f>
        <v>46159</v>
      </c>
      <c r="K602" s="6" t="n">
        <f aca="false">IF($H602="","",DATE(YEAR($H602),MONTH($H602),1))</f>
        <v>46143</v>
      </c>
      <c r="L602" s="0" t="str">
        <f aca="false">IF($A602="","",INDEX(CARTAO_COMPRAS!$K:$K,INT((ROW()-2)/20)+2))</f>
        <v>Pago</v>
      </c>
      <c r="M602" s="0" t="str">
        <f aca="false">IF($A602="","","Compra no cartão")</f>
        <v>Compra no cartão</v>
      </c>
    </row>
    <row r="603" customFormat="false" ht="13.5" hidden="false" customHeight="false" outlineLevel="0" collapsed="false">
      <c r="A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" s="0" t="str">
        <f aca="false">IF($A603="","",INDEX(CARTAO_COMPRAS!$C:$C,INT((ROW()-2)/20)+2))</f>
        <v/>
      </c>
      <c r="C603" s="0" t="str">
        <f aca="false">IF($A603="","",INDEX(CARTAO_COMPRAS!$D:$D,INT((ROW()-2)/20)+2))</f>
        <v/>
      </c>
      <c r="D603" s="0" t="str">
        <f aca="false">IF($A603="","",INDEX(CARTAO_COMPRAS!$E:$E,INT((ROW()-2)/20)+2))</f>
        <v/>
      </c>
      <c r="E603" s="0" t="str">
        <f aca="false">IF($A603="","",INDEX(CARTAO_COMPRAS!$H:$H,INT((ROW()-2)/20)+2)+MOD(ROW()-2,20))</f>
        <v/>
      </c>
      <c r="F603" s="0" t="str">
        <f aca="false">IF($A603="","",INDEX(CARTAO_COMPRAS!$G:$G,INT((ROW()-2)/20)+2))</f>
        <v/>
      </c>
      <c r="G603" s="5" t="str">
        <f aca="false">IF($A603="","",INDEX(CARTAO_COMPRAS!$I:$I,INT((ROW()-2)/20)+2))</f>
        <v/>
      </c>
      <c r="H603" s="4" t="str">
        <f aca="false">IF($A603="","",EDATE(INDEX(CARTAO_COMPRAS!$J:$J,INT((ROW()-2)/20)+2),MOD(ROW()-2,20)))</f>
        <v/>
      </c>
      <c r="I603" s="4" t="str">
        <f aca="false">IF($H603="","",$H603-WEEKDAY($H603,2)+1)</f>
        <v/>
      </c>
      <c r="J603" s="4" t="str">
        <f aca="false">IF($I603="","",$I603+6)</f>
        <v/>
      </c>
      <c r="K603" s="6" t="str">
        <f aca="false">IF($H603="","",DATE(YEAR($H603),MONTH($H603),1))</f>
        <v/>
      </c>
      <c r="L603" s="0" t="str">
        <f aca="false">IF($A603="","",INDEX(CARTAO_COMPRAS!$K:$K,INT((ROW()-2)/20)+2))</f>
        <v/>
      </c>
      <c r="M603" s="0" t="str">
        <f aca="false">IF($A603="","","Compra no cartão")</f>
        <v/>
      </c>
    </row>
    <row r="604" customFormat="false" ht="13.5" hidden="false" customHeight="false" outlineLevel="0" collapsed="false">
      <c r="A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" s="0" t="str">
        <f aca="false">IF($A604="","",INDEX(CARTAO_COMPRAS!$C:$C,INT((ROW()-2)/20)+2))</f>
        <v/>
      </c>
      <c r="C604" s="0" t="str">
        <f aca="false">IF($A604="","",INDEX(CARTAO_COMPRAS!$D:$D,INT((ROW()-2)/20)+2))</f>
        <v/>
      </c>
      <c r="D604" s="0" t="str">
        <f aca="false">IF($A604="","",INDEX(CARTAO_COMPRAS!$E:$E,INT((ROW()-2)/20)+2))</f>
        <v/>
      </c>
      <c r="E604" s="0" t="str">
        <f aca="false">IF($A604="","",INDEX(CARTAO_COMPRAS!$H:$H,INT((ROW()-2)/20)+2)+MOD(ROW()-2,20))</f>
        <v/>
      </c>
      <c r="F604" s="0" t="str">
        <f aca="false">IF($A604="","",INDEX(CARTAO_COMPRAS!$G:$G,INT((ROW()-2)/20)+2))</f>
        <v/>
      </c>
      <c r="G604" s="5" t="str">
        <f aca="false">IF($A604="","",INDEX(CARTAO_COMPRAS!$I:$I,INT((ROW()-2)/20)+2))</f>
        <v/>
      </c>
      <c r="H604" s="4" t="str">
        <f aca="false">IF($A604="","",EDATE(INDEX(CARTAO_COMPRAS!$J:$J,INT((ROW()-2)/20)+2),MOD(ROW()-2,20)))</f>
        <v/>
      </c>
      <c r="I604" s="4" t="str">
        <f aca="false">IF($H604="","",$H604-WEEKDAY($H604,2)+1)</f>
        <v/>
      </c>
      <c r="J604" s="4" t="str">
        <f aca="false">IF($I604="","",$I604+6)</f>
        <v/>
      </c>
      <c r="K604" s="6" t="str">
        <f aca="false">IF($H604="","",DATE(YEAR($H604),MONTH($H604),1))</f>
        <v/>
      </c>
      <c r="L604" s="0" t="str">
        <f aca="false">IF($A604="","",INDEX(CARTAO_COMPRAS!$K:$K,INT((ROW()-2)/20)+2))</f>
        <v/>
      </c>
      <c r="M604" s="0" t="str">
        <f aca="false">IF($A604="","","Compra no cartão")</f>
        <v/>
      </c>
    </row>
    <row r="605" customFormat="false" ht="13.5" hidden="false" customHeight="false" outlineLevel="0" collapsed="false">
      <c r="A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" s="0" t="str">
        <f aca="false">IF($A605="","",INDEX(CARTAO_COMPRAS!$C:$C,INT((ROW()-2)/20)+2))</f>
        <v/>
      </c>
      <c r="C605" s="0" t="str">
        <f aca="false">IF($A605="","",INDEX(CARTAO_COMPRAS!$D:$D,INT((ROW()-2)/20)+2))</f>
        <v/>
      </c>
      <c r="D605" s="0" t="str">
        <f aca="false">IF($A605="","",INDEX(CARTAO_COMPRAS!$E:$E,INT((ROW()-2)/20)+2))</f>
        <v/>
      </c>
      <c r="E605" s="0" t="str">
        <f aca="false">IF($A605="","",INDEX(CARTAO_COMPRAS!$H:$H,INT((ROW()-2)/20)+2)+MOD(ROW()-2,20))</f>
        <v/>
      </c>
      <c r="F605" s="0" t="str">
        <f aca="false">IF($A605="","",INDEX(CARTAO_COMPRAS!$G:$G,INT((ROW()-2)/20)+2))</f>
        <v/>
      </c>
      <c r="G605" s="5" t="str">
        <f aca="false">IF($A605="","",INDEX(CARTAO_COMPRAS!$I:$I,INT((ROW()-2)/20)+2))</f>
        <v/>
      </c>
      <c r="H605" s="4" t="str">
        <f aca="false">IF($A605="","",EDATE(INDEX(CARTAO_COMPRAS!$J:$J,INT((ROW()-2)/20)+2),MOD(ROW()-2,20)))</f>
        <v/>
      </c>
      <c r="I605" s="4" t="str">
        <f aca="false">IF($H605="","",$H605-WEEKDAY($H605,2)+1)</f>
        <v/>
      </c>
      <c r="J605" s="4" t="str">
        <f aca="false">IF($I605="","",$I605+6)</f>
        <v/>
      </c>
      <c r="K605" s="6" t="str">
        <f aca="false">IF($H605="","",DATE(YEAR($H605),MONTH($H605),1))</f>
        <v/>
      </c>
      <c r="L605" s="0" t="str">
        <f aca="false">IF($A605="","",INDEX(CARTAO_COMPRAS!$K:$K,INT((ROW()-2)/20)+2))</f>
        <v/>
      </c>
      <c r="M605" s="0" t="str">
        <f aca="false">IF($A605="","","Compra no cartão")</f>
        <v/>
      </c>
    </row>
    <row r="606" customFormat="false" ht="13.5" hidden="false" customHeight="false" outlineLevel="0" collapsed="false">
      <c r="A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" s="0" t="str">
        <f aca="false">IF($A606="","",INDEX(CARTAO_COMPRAS!$C:$C,INT((ROW()-2)/20)+2))</f>
        <v/>
      </c>
      <c r="C606" s="0" t="str">
        <f aca="false">IF($A606="","",INDEX(CARTAO_COMPRAS!$D:$D,INT((ROW()-2)/20)+2))</f>
        <v/>
      </c>
      <c r="D606" s="0" t="str">
        <f aca="false">IF($A606="","",INDEX(CARTAO_COMPRAS!$E:$E,INT((ROW()-2)/20)+2))</f>
        <v/>
      </c>
      <c r="E606" s="0" t="str">
        <f aca="false">IF($A606="","",INDEX(CARTAO_COMPRAS!$H:$H,INT((ROW()-2)/20)+2)+MOD(ROW()-2,20))</f>
        <v/>
      </c>
      <c r="F606" s="0" t="str">
        <f aca="false">IF($A606="","",INDEX(CARTAO_COMPRAS!$G:$G,INT((ROW()-2)/20)+2))</f>
        <v/>
      </c>
      <c r="G606" s="5" t="str">
        <f aca="false">IF($A606="","",INDEX(CARTAO_COMPRAS!$I:$I,INT((ROW()-2)/20)+2))</f>
        <v/>
      </c>
      <c r="H606" s="4" t="str">
        <f aca="false">IF($A606="","",EDATE(INDEX(CARTAO_COMPRAS!$J:$J,INT((ROW()-2)/20)+2),MOD(ROW()-2,20)))</f>
        <v/>
      </c>
      <c r="I606" s="4" t="str">
        <f aca="false">IF($H606="","",$H606-WEEKDAY($H606,2)+1)</f>
        <v/>
      </c>
      <c r="J606" s="4" t="str">
        <f aca="false">IF($I606="","",$I606+6)</f>
        <v/>
      </c>
      <c r="K606" s="6" t="str">
        <f aca="false">IF($H606="","",DATE(YEAR($H606),MONTH($H606),1))</f>
        <v/>
      </c>
      <c r="L606" s="0" t="str">
        <f aca="false">IF($A606="","",INDEX(CARTAO_COMPRAS!$K:$K,INT((ROW()-2)/20)+2))</f>
        <v/>
      </c>
      <c r="M606" s="0" t="str">
        <f aca="false">IF($A606="","","Compra no cartão")</f>
        <v/>
      </c>
    </row>
    <row r="607" customFormat="false" ht="13.5" hidden="false" customHeight="false" outlineLevel="0" collapsed="false">
      <c r="A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" s="0" t="str">
        <f aca="false">IF($A607="","",INDEX(CARTAO_COMPRAS!$C:$C,INT((ROW()-2)/20)+2))</f>
        <v/>
      </c>
      <c r="C607" s="0" t="str">
        <f aca="false">IF($A607="","",INDEX(CARTAO_COMPRAS!$D:$D,INT((ROW()-2)/20)+2))</f>
        <v/>
      </c>
      <c r="D607" s="0" t="str">
        <f aca="false">IF($A607="","",INDEX(CARTAO_COMPRAS!$E:$E,INT((ROW()-2)/20)+2))</f>
        <v/>
      </c>
      <c r="E607" s="0" t="str">
        <f aca="false">IF($A607="","",INDEX(CARTAO_COMPRAS!$H:$H,INT((ROW()-2)/20)+2)+MOD(ROW()-2,20))</f>
        <v/>
      </c>
      <c r="F607" s="0" t="str">
        <f aca="false">IF($A607="","",INDEX(CARTAO_COMPRAS!$G:$G,INT((ROW()-2)/20)+2))</f>
        <v/>
      </c>
      <c r="G607" s="5" t="str">
        <f aca="false">IF($A607="","",INDEX(CARTAO_COMPRAS!$I:$I,INT((ROW()-2)/20)+2))</f>
        <v/>
      </c>
      <c r="H607" s="4" t="str">
        <f aca="false">IF($A607="","",EDATE(INDEX(CARTAO_COMPRAS!$J:$J,INT((ROW()-2)/20)+2),MOD(ROW()-2,20)))</f>
        <v/>
      </c>
      <c r="I607" s="4" t="str">
        <f aca="false">IF($H607="","",$H607-WEEKDAY($H607,2)+1)</f>
        <v/>
      </c>
      <c r="J607" s="4" t="str">
        <f aca="false">IF($I607="","",$I607+6)</f>
        <v/>
      </c>
      <c r="K607" s="6" t="str">
        <f aca="false">IF($H607="","",DATE(YEAR($H607),MONTH($H607),1))</f>
        <v/>
      </c>
      <c r="L607" s="0" t="str">
        <f aca="false">IF($A607="","",INDEX(CARTAO_COMPRAS!$K:$K,INT((ROW()-2)/20)+2))</f>
        <v/>
      </c>
      <c r="M607" s="0" t="str">
        <f aca="false">IF($A607="","","Compra no cartão")</f>
        <v/>
      </c>
    </row>
    <row r="608" customFormat="false" ht="13.5" hidden="false" customHeight="false" outlineLevel="0" collapsed="false">
      <c r="A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" s="0" t="str">
        <f aca="false">IF($A608="","",INDEX(CARTAO_COMPRAS!$C:$C,INT((ROW()-2)/20)+2))</f>
        <v/>
      </c>
      <c r="C608" s="0" t="str">
        <f aca="false">IF($A608="","",INDEX(CARTAO_COMPRAS!$D:$D,INT((ROW()-2)/20)+2))</f>
        <v/>
      </c>
      <c r="D608" s="0" t="str">
        <f aca="false">IF($A608="","",INDEX(CARTAO_COMPRAS!$E:$E,INT((ROW()-2)/20)+2))</f>
        <v/>
      </c>
      <c r="E608" s="0" t="str">
        <f aca="false">IF($A608="","",INDEX(CARTAO_COMPRAS!$H:$H,INT((ROW()-2)/20)+2)+MOD(ROW()-2,20))</f>
        <v/>
      </c>
      <c r="F608" s="0" t="str">
        <f aca="false">IF($A608="","",INDEX(CARTAO_COMPRAS!$G:$G,INT((ROW()-2)/20)+2))</f>
        <v/>
      </c>
      <c r="G608" s="5" t="str">
        <f aca="false">IF($A608="","",INDEX(CARTAO_COMPRAS!$I:$I,INT((ROW()-2)/20)+2))</f>
        <v/>
      </c>
      <c r="H608" s="4" t="str">
        <f aca="false">IF($A608="","",EDATE(INDEX(CARTAO_COMPRAS!$J:$J,INT((ROW()-2)/20)+2),MOD(ROW()-2,20)))</f>
        <v/>
      </c>
      <c r="I608" s="4" t="str">
        <f aca="false">IF($H608="","",$H608-WEEKDAY($H608,2)+1)</f>
        <v/>
      </c>
      <c r="J608" s="4" t="str">
        <f aca="false">IF($I608="","",$I608+6)</f>
        <v/>
      </c>
      <c r="K608" s="6" t="str">
        <f aca="false">IF($H608="","",DATE(YEAR($H608),MONTH($H608),1))</f>
        <v/>
      </c>
      <c r="L608" s="0" t="str">
        <f aca="false">IF($A608="","",INDEX(CARTAO_COMPRAS!$K:$K,INT((ROW()-2)/20)+2))</f>
        <v/>
      </c>
      <c r="M608" s="0" t="str">
        <f aca="false">IF($A608="","","Compra no cartão")</f>
        <v/>
      </c>
    </row>
    <row r="609" customFormat="false" ht="13.5" hidden="false" customHeight="false" outlineLevel="0" collapsed="false">
      <c r="A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" s="0" t="str">
        <f aca="false">IF($A609="","",INDEX(CARTAO_COMPRAS!$C:$C,INT((ROW()-2)/20)+2))</f>
        <v/>
      </c>
      <c r="C609" s="0" t="str">
        <f aca="false">IF($A609="","",INDEX(CARTAO_COMPRAS!$D:$D,INT((ROW()-2)/20)+2))</f>
        <v/>
      </c>
      <c r="D609" s="0" t="str">
        <f aca="false">IF($A609="","",INDEX(CARTAO_COMPRAS!$E:$E,INT((ROW()-2)/20)+2))</f>
        <v/>
      </c>
      <c r="E609" s="0" t="str">
        <f aca="false">IF($A609="","",INDEX(CARTAO_COMPRAS!$H:$H,INT((ROW()-2)/20)+2)+MOD(ROW()-2,20))</f>
        <v/>
      </c>
      <c r="F609" s="0" t="str">
        <f aca="false">IF($A609="","",INDEX(CARTAO_COMPRAS!$G:$G,INT((ROW()-2)/20)+2))</f>
        <v/>
      </c>
      <c r="G609" s="5" t="str">
        <f aca="false">IF($A609="","",INDEX(CARTAO_COMPRAS!$I:$I,INT((ROW()-2)/20)+2))</f>
        <v/>
      </c>
      <c r="H609" s="4" t="str">
        <f aca="false">IF($A609="","",EDATE(INDEX(CARTAO_COMPRAS!$J:$J,INT((ROW()-2)/20)+2),MOD(ROW()-2,20)))</f>
        <v/>
      </c>
      <c r="I609" s="4" t="str">
        <f aca="false">IF($H609="","",$H609-WEEKDAY($H609,2)+1)</f>
        <v/>
      </c>
      <c r="J609" s="4" t="str">
        <f aca="false">IF($I609="","",$I609+6)</f>
        <v/>
      </c>
      <c r="K609" s="6" t="str">
        <f aca="false">IF($H609="","",DATE(YEAR($H609),MONTH($H609),1))</f>
        <v/>
      </c>
      <c r="L609" s="0" t="str">
        <f aca="false">IF($A609="","",INDEX(CARTAO_COMPRAS!$K:$K,INT((ROW()-2)/20)+2))</f>
        <v/>
      </c>
      <c r="M609" s="0" t="str">
        <f aca="false">IF($A609="","","Compra no cartão")</f>
        <v/>
      </c>
    </row>
    <row r="610" customFormat="false" ht="13.5" hidden="false" customHeight="false" outlineLevel="0" collapsed="false">
      <c r="A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" s="0" t="str">
        <f aca="false">IF($A610="","",INDEX(CARTAO_COMPRAS!$C:$C,INT((ROW()-2)/20)+2))</f>
        <v/>
      </c>
      <c r="C610" s="0" t="str">
        <f aca="false">IF($A610="","",INDEX(CARTAO_COMPRAS!$D:$D,INT((ROW()-2)/20)+2))</f>
        <v/>
      </c>
      <c r="D610" s="0" t="str">
        <f aca="false">IF($A610="","",INDEX(CARTAO_COMPRAS!$E:$E,INT((ROW()-2)/20)+2))</f>
        <v/>
      </c>
      <c r="E610" s="0" t="str">
        <f aca="false">IF($A610="","",INDEX(CARTAO_COMPRAS!$H:$H,INT((ROW()-2)/20)+2)+MOD(ROW()-2,20))</f>
        <v/>
      </c>
      <c r="F610" s="0" t="str">
        <f aca="false">IF($A610="","",INDEX(CARTAO_COMPRAS!$G:$G,INT((ROW()-2)/20)+2))</f>
        <v/>
      </c>
      <c r="G610" s="5" t="str">
        <f aca="false">IF($A610="","",INDEX(CARTAO_COMPRAS!$I:$I,INT((ROW()-2)/20)+2))</f>
        <v/>
      </c>
      <c r="H610" s="4" t="str">
        <f aca="false">IF($A610="","",EDATE(INDEX(CARTAO_COMPRAS!$J:$J,INT((ROW()-2)/20)+2),MOD(ROW()-2,20)))</f>
        <v/>
      </c>
      <c r="I610" s="4" t="str">
        <f aca="false">IF($H610="","",$H610-WEEKDAY($H610,2)+1)</f>
        <v/>
      </c>
      <c r="J610" s="4" t="str">
        <f aca="false">IF($I610="","",$I610+6)</f>
        <v/>
      </c>
      <c r="K610" s="6" t="str">
        <f aca="false">IF($H610="","",DATE(YEAR($H610),MONTH($H610),1))</f>
        <v/>
      </c>
      <c r="L610" s="0" t="str">
        <f aca="false">IF($A610="","",INDEX(CARTAO_COMPRAS!$K:$K,INT((ROW()-2)/20)+2))</f>
        <v/>
      </c>
      <c r="M610" s="0" t="str">
        <f aca="false">IF($A610="","","Compra no cartão")</f>
        <v/>
      </c>
    </row>
    <row r="611" customFormat="false" ht="13.5" hidden="false" customHeight="false" outlineLevel="0" collapsed="false">
      <c r="A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" s="0" t="str">
        <f aca="false">IF($A611="","",INDEX(CARTAO_COMPRAS!$C:$C,INT((ROW()-2)/20)+2))</f>
        <v/>
      </c>
      <c r="C611" s="0" t="str">
        <f aca="false">IF($A611="","",INDEX(CARTAO_COMPRAS!$D:$D,INT((ROW()-2)/20)+2))</f>
        <v/>
      </c>
      <c r="D611" s="0" t="str">
        <f aca="false">IF($A611="","",INDEX(CARTAO_COMPRAS!$E:$E,INT((ROW()-2)/20)+2))</f>
        <v/>
      </c>
      <c r="E611" s="0" t="str">
        <f aca="false">IF($A611="","",INDEX(CARTAO_COMPRAS!$H:$H,INT((ROW()-2)/20)+2)+MOD(ROW()-2,20))</f>
        <v/>
      </c>
      <c r="F611" s="0" t="str">
        <f aca="false">IF($A611="","",INDEX(CARTAO_COMPRAS!$G:$G,INT((ROW()-2)/20)+2))</f>
        <v/>
      </c>
      <c r="G611" s="5" t="str">
        <f aca="false">IF($A611="","",INDEX(CARTAO_COMPRAS!$I:$I,INT((ROW()-2)/20)+2))</f>
        <v/>
      </c>
      <c r="H611" s="4" t="str">
        <f aca="false">IF($A611="","",EDATE(INDEX(CARTAO_COMPRAS!$J:$J,INT((ROW()-2)/20)+2),MOD(ROW()-2,20)))</f>
        <v/>
      </c>
      <c r="I611" s="4" t="str">
        <f aca="false">IF($H611="","",$H611-WEEKDAY($H611,2)+1)</f>
        <v/>
      </c>
      <c r="J611" s="4" t="str">
        <f aca="false">IF($I611="","",$I611+6)</f>
        <v/>
      </c>
      <c r="K611" s="6" t="str">
        <f aca="false">IF($H611="","",DATE(YEAR($H611),MONTH($H611),1))</f>
        <v/>
      </c>
      <c r="L611" s="0" t="str">
        <f aca="false">IF($A611="","",INDEX(CARTAO_COMPRAS!$K:$K,INT((ROW()-2)/20)+2))</f>
        <v/>
      </c>
      <c r="M611" s="0" t="str">
        <f aca="false">IF($A611="","","Compra no cartão")</f>
        <v/>
      </c>
    </row>
    <row r="612" customFormat="false" ht="13.5" hidden="false" customHeight="false" outlineLevel="0" collapsed="false">
      <c r="A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" s="0" t="str">
        <f aca="false">IF($A612="","",INDEX(CARTAO_COMPRAS!$C:$C,INT((ROW()-2)/20)+2))</f>
        <v/>
      </c>
      <c r="C612" s="0" t="str">
        <f aca="false">IF($A612="","",INDEX(CARTAO_COMPRAS!$D:$D,INT((ROW()-2)/20)+2))</f>
        <v/>
      </c>
      <c r="D612" s="0" t="str">
        <f aca="false">IF($A612="","",INDEX(CARTAO_COMPRAS!$E:$E,INT((ROW()-2)/20)+2))</f>
        <v/>
      </c>
      <c r="E612" s="0" t="str">
        <f aca="false">IF($A612="","",INDEX(CARTAO_COMPRAS!$H:$H,INT((ROW()-2)/20)+2)+MOD(ROW()-2,20))</f>
        <v/>
      </c>
      <c r="F612" s="0" t="str">
        <f aca="false">IF($A612="","",INDEX(CARTAO_COMPRAS!$G:$G,INT((ROW()-2)/20)+2))</f>
        <v/>
      </c>
      <c r="G612" s="5" t="str">
        <f aca="false">IF($A612="","",INDEX(CARTAO_COMPRAS!$I:$I,INT((ROW()-2)/20)+2))</f>
        <v/>
      </c>
      <c r="H612" s="4" t="str">
        <f aca="false">IF($A612="","",EDATE(INDEX(CARTAO_COMPRAS!$J:$J,INT((ROW()-2)/20)+2),MOD(ROW()-2,20)))</f>
        <v/>
      </c>
      <c r="I612" s="4" t="str">
        <f aca="false">IF($H612="","",$H612-WEEKDAY($H612,2)+1)</f>
        <v/>
      </c>
      <c r="J612" s="4" t="str">
        <f aca="false">IF($I612="","",$I612+6)</f>
        <v/>
      </c>
      <c r="K612" s="6" t="str">
        <f aca="false">IF($H612="","",DATE(YEAR($H612),MONTH($H612),1))</f>
        <v/>
      </c>
      <c r="L612" s="0" t="str">
        <f aca="false">IF($A612="","",INDEX(CARTAO_COMPRAS!$K:$K,INT((ROW()-2)/20)+2))</f>
        <v/>
      </c>
      <c r="M612" s="0" t="str">
        <f aca="false">IF($A612="","","Compra no cartão")</f>
        <v/>
      </c>
    </row>
    <row r="613" customFormat="false" ht="13.5" hidden="false" customHeight="false" outlineLevel="0" collapsed="false">
      <c r="A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" s="0" t="str">
        <f aca="false">IF($A613="","",INDEX(CARTAO_COMPRAS!$C:$C,INT((ROW()-2)/20)+2))</f>
        <v/>
      </c>
      <c r="C613" s="0" t="str">
        <f aca="false">IF($A613="","",INDEX(CARTAO_COMPRAS!$D:$D,INT((ROW()-2)/20)+2))</f>
        <v/>
      </c>
      <c r="D613" s="0" t="str">
        <f aca="false">IF($A613="","",INDEX(CARTAO_COMPRAS!$E:$E,INT((ROW()-2)/20)+2))</f>
        <v/>
      </c>
      <c r="E613" s="0" t="str">
        <f aca="false">IF($A613="","",INDEX(CARTAO_COMPRAS!$H:$H,INT((ROW()-2)/20)+2)+MOD(ROW()-2,20))</f>
        <v/>
      </c>
      <c r="F613" s="0" t="str">
        <f aca="false">IF($A613="","",INDEX(CARTAO_COMPRAS!$G:$G,INT((ROW()-2)/20)+2))</f>
        <v/>
      </c>
      <c r="G613" s="5" t="str">
        <f aca="false">IF($A613="","",INDEX(CARTAO_COMPRAS!$I:$I,INT((ROW()-2)/20)+2))</f>
        <v/>
      </c>
      <c r="H613" s="4" t="str">
        <f aca="false">IF($A613="","",EDATE(INDEX(CARTAO_COMPRAS!$J:$J,INT((ROW()-2)/20)+2),MOD(ROW()-2,20)))</f>
        <v/>
      </c>
      <c r="I613" s="4" t="str">
        <f aca="false">IF($H613="","",$H613-WEEKDAY($H613,2)+1)</f>
        <v/>
      </c>
      <c r="J613" s="4" t="str">
        <f aca="false">IF($I613="","",$I613+6)</f>
        <v/>
      </c>
      <c r="K613" s="6" t="str">
        <f aca="false">IF($H613="","",DATE(YEAR($H613),MONTH($H613),1))</f>
        <v/>
      </c>
      <c r="L613" s="0" t="str">
        <f aca="false">IF($A613="","",INDEX(CARTAO_COMPRAS!$K:$K,INT((ROW()-2)/20)+2))</f>
        <v/>
      </c>
      <c r="M613" s="0" t="str">
        <f aca="false">IF($A613="","","Compra no cartão")</f>
        <v/>
      </c>
    </row>
    <row r="614" customFormat="false" ht="13.5" hidden="false" customHeight="false" outlineLevel="0" collapsed="false">
      <c r="A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" s="0" t="str">
        <f aca="false">IF($A614="","",INDEX(CARTAO_COMPRAS!$C:$C,INT((ROW()-2)/20)+2))</f>
        <v/>
      </c>
      <c r="C614" s="0" t="str">
        <f aca="false">IF($A614="","",INDEX(CARTAO_COMPRAS!$D:$D,INT((ROW()-2)/20)+2))</f>
        <v/>
      </c>
      <c r="D614" s="0" t="str">
        <f aca="false">IF($A614="","",INDEX(CARTAO_COMPRAS!$E:$E,INT((ROW()-2)/20)+2))</f>
        <v/>
      </c>
      <c r="E614" s="0" t="str">
        <f aca="false">IF($A614="","",INDEX(CARTAO_COMPRAS!$H:$H,INT((ROW()-2)/20)+2)+MOD(ROW()-2,20))</f>
        <v/>
      </c>
      <c r="F614" s="0" t="str">
        <f aca="false">IF($A614="","",INDEX(CARTAO_COMPRAS!$G:$G,INT((ROW()-2)/20)+2))</f>
        <v/>
      </c>
      <c r="G614" s="5" t="str">
        <f aca="false">IF($A614="","",INDEX(CARTAO_COMPRAS!$I:$I,INT((ROW()-2)/20)+2))</f>
        <v/>
      </c>
      <c r="H614" s="4" t="str">
        <f aca="false">IF($A614="","",EDATE(INDEX(CARTAO_COMPRAS!$J:$J,INT((ROW()-2)/20)+2),MOD(ROW()-2,20)))</f>
        <v/>
      </c>
      <c r="I614" s="4" t="str">
        <f aca="false">IF($H614="","",$H614-WEEKDAY($H614,2)+1)</f>
        <v/>
      </c>
      <c r="J614" s="4" t="str">
        <f aca="false">IF($I614="","",$I614+6)</f>
        <v/>
      </c>
      <c r="K614" s="6" t="str">
        <f aca="false">IF($H614="","",DATE(YEAR($H614),MONTH($H614),1))</f>
        <v/>
      </c>
      <c r="L614" s="0" t="str">
        <f aca="false">IF($A614="","",INDEX(CARTAO_COMPRAS!$K:$K,INT((ROW()-2)/20)+2))</f>
        <v/>
      </c>
      <c r="M614" s="0" t="str">
        <f aca="false">IF($A614="","","Compra no cartão")</f>
        <v/>
      </c>
    </row>
    <row r="615" customFormat="false" ht="13.5" hidden="false" customHeight="false" outlineLevel="0" collapsed="false">
      <c r="A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" s="0" t="str">
        <f aca="false">IF($A615="","",INDEX(CARTAO_COMPRAS!$C:$C,INT((ROW()-2)/20)+2))</f>
        <v/>
      </c>
      <c r="C615" s="0" t="str">
        <f aca="false">IF($A615="","",INDEX(CARTAO_COMPRAS!$D:$D,INT((ROW()-2)/20)+2))</f>
        <v/>
      </c>
      <c r="D615" s="0" t="str">
        <f aca="false">IF($A615="","",INDEX(CARTAO_COMPRAS!$E:$E,INT((ROW()-2)/20)+2))</f>
        <v/>
      </c>
      <c r="E615" s="0" t="str">
        <f aca="false">IF($A615="","",INDEX(CARTAO_COMPRAS!$H:$H,INT((ROW()-2)/20)+2)+MOD(ROW()-2,20))</f>
        <v/>
      </c>
      <c r="F615" s="0" t="str">
        <f aca="false">IF($A615="","",INDEX(CARTAO_COMPRAS!$G:$G,INT((ROW()-2)/20)+2))</f>
        <v/>
      </c>
      <c r="G615" s="5" t="str">
        <f aca="false">IF($A615="","",INDEX(CARTAO_COMPRAS!$I:$I,INT((ROW()-2)/20)+2))</f>
        <v/>
      </c>
      <c r="H615" s="4" t="str">
        <f aca="false">IF($A615="","",EDATE(INDEX(CARTAO_COMPRAS!$J:$J,INT((ROW()-2)/20)+2),MOD(ROW()-2,20)))</f>
        <v/>
      </c>
      <c r="I615" s="4" t="str">
        <f aca="false">IF($H615="","",$H615-WEEKDAY($H615,2)+1)</f>
        <v/>
      </c>
      <c r="J615" s="4" t="str">
        <f aca="false">IF($I615="","",$I615+6)</f>
        <v/>
      </c>
      <c r="K615" s="6" t="str">
        <f aca="false">IF($H615="","",DATE(YEAR($H615),MONTH($H615),1))</f>
        <v/>
      </c>
      <c r="L615" s="0" t="str">
        <f aca="false">IF($A615="","",INDEX(CARTAO_COMPRAS!$K:$K,INT((ROW()-2)/20)+2))</f>
        <v/>
      </c>
      <c r="M615" s="0" t="str">
        <f aca="false">IF($A615="","","Compra no cartão")</f>
        <v/>
      </c>
    </row>
    <row r="616" customFormat="false" ht="13.5" hidden="false" customHeight="false" outlineLevel="0" collapsed="false">
      <c r="A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" s="0" t="str">
        <f aca="false">IF($A616="","",INDEX(CARTAO_COMPRAS!$C:$C,INT((ROW()-2)/20)+2))</f>
        <v/>
      </c>
      <c r="C616" s="0" t="str">
        <f aca="false">IF($A616="","",INDEX(CARTAO_COMPRAS!$D:$D,INT((ROW()-2)/20)+2))</f>
        <v/>
      </c>
      <c r="D616" s="0" t="str">
        <f aca="false">IF($A616="","",INDEX(CARTAO_COMPRAS!$E:$E,INT((ROW()-2)/20)+2))</f>
        <v/>
      </c>
      <c r="E616" s="0" t="str">
        <f aca="false">IF($A616="","",INDEX(CARTAO_COMPRAS!$H:$H,INT((ROW()-2)/20)+2)+MOD(ROW()-2,20))</f>
        <v/>
      </c>
      <c r="F616" s="0" t="str">
        <f aca="false">IF($A616="","",INDEX(CARTAO_COMPRAS!$G:$G,INT((ROW()-2)/20)+2))</f>
        <v/>
      </c>
      <c r="G616" s="5" t="str">
        <f aca="false">IF($A616="","",INDEX(CARTAO_COMPRAS!$I:$I,INT((ROW()-2)/20)+2))</f>
        <v/>
      </c>
      <c r="H616" s="4" t="str">
        <f aca="false">IF($A616="","",EDATE(INDEX(CARTAO_COMPRAS!$J:$J,INT((ROW()-2)/20)+2),MOD(ROW()-2,20)))</f>
        <v/>
      </c>
      <c r="I616" s="4" t="str">
        <f aca="false">IF($H616="","",$H616-WEEKDAY($H616,2)+1)</f>
        <v/>
      </c>
      <c r="J616" s="4" t="str">
        <f aca="false">IF($I616="","",$I616+6)</f>
        <v/>
      </c>
      <c r="K616" s="6" t="str">
        <f aca="false">IF($H616="","",DATE(YEAR($H616),MONTH($H616),1))</f>
        <v/>
      </c>
      <c r="L616" s="0" t="str">
        <f aca="false">IF($A616="","",INDEX(CARTAO_COMPRAS!$K:$K,INT((ROW()-2)/20)+2))</f>
        <v/>
      </c>
      <c r="M616" s="0" t="str">
        <f aca="false">IF($A616="","","Compra no cartão")</f>
        <v/>
      </c>
    </row>
    <row r="617" customFormat="false" ht="13.5" hidden="false" customHeight="false" outlineLevel="0" collapsed="false">
      <c r="A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" s="0" t="str">
        <f aca="false">IF($A617="","",INDEX(CARTAO_COMPRAS!$C:$C,INT((ROW()-2)/20)+2))</f>
        <v/>
      </c>
      <c r="C617" s="0" t="str">
        <f aca="false">IF($A617="","",INDEX(CARTAO_COMPRAS!$D:$D,INT((ROW()-2)/20)+2))</f>
        <v/>
      </c>
      <c r="D617" s="0" t="str">
        <f aca="false">IF($A617="","",INDEX(CARTAO_COMPRAS!$E:$E,INT((ROW()-2)/20)+2))</f>
        <v/>
      </c>
      <c r="E617" s="0" t="str">
        <f aca="false">IF($A617="","",INDEX(CARTAO_COMPRAS!$H:$H,INT((ROW()-2)/20)+2)+MOD(ROW()-2,20))</f>
        <v/>
      </c>
      <c r="F617" s="0" t="str">
        <f aca="false">IF($A617="","",INDEX(CARTAO_COMPRAS!$G:$G,INT((ROW()-2)/20)+2))</f>
        <v/>
      </c>
      <c r="G617" s="5" t="str">
        <f aca="false">IF($A617="","",INDEX(CARTAO_COMPRAS!$I:$I,INT((ROW()-2)/20)+2))</f>
        <v/>
      </c>
      <c r="H617" s="4" t="str">
        <f aca="false">IF($A617="","",EDATE(INDEX(CARTAO_COMPRAS!$J:$J,INT((ROW()-2)/20)+2),MOD(ROW()-2,20)))</f>
        <v/>
      </c>
      <c r="I617" s="4" t="str">
        <f aca="false">IF($H617="","",$H617-WEEKDAY($H617,2)+1)</f>
        <v/>
      </c>
      <c r="J617" s="4" t="str">
        <f aca="false">IF($I617="","",$I617+6)</f>
        <v/>
      </c>
      <c r="K617" s="6" t="str">
        <f aca="false">IF($H617="","",DATE(YEAR($H617),MONTH($H617),1))</f>
        <v/>
      </c>
      <c r="L617" s="0" t="str">
        <f aca="false">IF($A617="","",INDEX(CARTAO_COMPRAS!$K:$K,INT((ROW()-2)/20)+2))</f>
        <v/>
      </c>
      <c r="M617" s="0" t="str">
        <f aca="false">IF($A617="","","Compra no cartão")</f>
        <v/>
      </c>
    </row>
    <row r="618" customFormat="false" ht="13.5" hidden="false" customHeight="false" outlineLevel="0" collapsed="false">
      <c r="A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" s="0" t="str">
        <f aca="false">IF($A618="","",INDEX(CARTAO_COMPRAS!$C:$C,INT((ROW()-2)/20)+2))</f>
        <v/>
      </c>
      <c r="C618" s="0" t="str">
        <f aca="false">IF($A618="","",INDEX(CARTAO_COMPRAS!$D:$D,INT((ROW()-2)/20)+2))</f>
        <v/>
      </c>
      <c r="D618" s="0" t="str">
        <f aca="false">IF($A618="","",INDEX(CARTAO_COMPRAS!$E:$E,INT((ROW()-2)/20)+2))</f>
        <v/>
      </c>
      <c r="E618" s="0" t="str">
        <f aca="false">IF($A618="","",INDEX(CARTAO_COMPRAS!$H:$H,INT((ROW()-2)/20)+2)+MOD(ROW()-2,20))</f>
        <v/>
      </c>
      <c r="F618" s="0" t="str">
        <f aca="false">IF($A618="","",INDEX(CARTAO_COMPRAS!$G:$G,INT((ROW()-2)/20)+2))</f>
        <v/>
      </c>
      <c r="G618" s="5" t="str">
        <f aca="false">IF($A618="","",INDEX(CARTAO_COMPRAS!$I:$I,INT((ROW()-2)/20)+2))</f>
        <v/>
      </c>
      <c r="H618" s="4" t="str">
        <f aca="false">IF($A618="","",EDATE(INDEX(CARTAO_COMPRAS!$J:$J,INT((ROW()-2)/20)+2),MOD(ROW()-2,20)))</f>
        <v/>
      </c>
      <c r="I618" s="4" t="str">
        <f aca="false">IF($H618="","",$H618-WEEKDAY($H618,2)+1)</f>
        <v/>
      </c>
      <c r="J618" s="4" t="str">
        <f aca="false">IF($I618="","",$I618+6)</f>
        <v/>
      </c>
      <c r="K618" s="6" t="str">
        <f aca="false">IF($H618="","",DATE(YEAR($H618),MONTH($H618),1))</f>
        <v/>
      </c>
      <c r="L618" s="0" t="str">
        <f aca="false">IF($A618="","",INDEX(CARTAO_COMPRAS!$K:$K,INT((ROW()-2)/20)+2))</f>
        <v/>
      </c>
      <c r="M618" s="0" t="str">
        <f aca="false">IF($A618="","","Compra no cartão")</f>
        <v/>
      </c>
    </row>
    <row r="619" customFormat="false" ht="13.5" hidden="false" customHeight="false" outlineLevel="0" collapsed="false">
      <c r="A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" s="0" t="str">
        <f aca="false">IF($A619="","",INDEX(CARTAO_COMPRAS!$C:$C,INT((ROW()-2)/20)+2))</f>
        <v/>
      </c>
      <c r="C619" s="0" t="str">
        <f aca="false">IF($A619="","",INDEX(CARTAO_COMPRAS!$D:$D,INT((ROW()-2)/20)+2))</f>
        <v/>
      </c>
      <c r="D619" s="0" t="str">
        <f aca="false">IF($A619="","",INDEX(CARTAO_COMPRAS!$E:$E,INT((ROW()-2)/20)+2))</f>
        <v/>
      </c>
      <c r="E619" s="0" t="str">
        <f aca="false">IF($A619="","",INDEX(CARTAO_COMPRAS!$H:$H,INT((ROW()-2)/20)+2)+MOD(ROW()-2,20))</f>
        <v/>
      </c>
      <c r="F619" s="0" t="str">
        <f aca="false">IF($A619="","",INDEX(CARTAO_COMPRAS!$G:$G,INT((ROW()-2)/20)+2))</f>
        <v/>
      </c>
      <c r="G619" s="5" t="str">
        <f aca="false">IF($A619="","",INDEX(CARTAO_COMPRAS!$I:$I,INT((ROW()-2)/20)+2))</f>
        <v/>
      </c>
      <c r="H619" s="4" t="str">
        <f aca="false">IF($A619="","",EDATE(INDEX(CARTAO_COMPRAS!$J:$J,INT((ROW()-2)/20)+2),MOD(ROW()-2,20)))</f>
        <v/>
      </c>
      <c r="I619" s="4" t="str">
        <f aca="false">IF($H619="","",$H619-WEEKDAY($H619,2)+1)</f>
        <v/>
      </c>
      <c r="J619" s="4" t="str">
        <f aca="false">IF($I619="","",$I619+6)</f>
        <v/>
      </c>
      <c r="K619" s="6" t="str">
        <f aca="false">IF($H619="","",DATE(YEAR($H619),MONTH($H619),1))</f>
        <v/>
      </c>
      <c r="L619" s="0" t="str">
        <f aca="false">IF($A619="","",INDEX(CARTAO_COMPRAS!$K:$K,INT((ROW()-2)/20)+2))</f>
        <v/>
      </c>
      <c r="M619" s="0" t="str">
        <f aca="false">IF($A619="","","Compra no cartão")</f>
        <v/>
      </c>
    </row>
    <row r="620" customFormat="false" ht="13.5" hidden="false" customHeight="false" outlineLevel="0" collapsed="false">
      <c r="A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" s="0" t="str">
        <f aca="false">IF($A620="","",INDEX(CARTAO_COMPRAS!$C:$C,INT((ROW()-2)/20)+2))</f>
        <v/>
      </c>
      <c r="C620" s="0" t="str">
        <f aca="false">IF($A620="","",INDEX(CARTAO_COMPRAS!$D:$D,INT((ROW()-2)/20)+2))</f>
        <v/>
      </c>
      <c r="D620" s="0" t="str">
        <f aca="false">IF($A620="","",INDEX(CARTAO_COMPRAS!$E:$E,INT((ROW()-2)/20)+2))</f>
        <v/>
      </c>
      <c r="E620" s="0" t="str">
        <f aca="false">IF($A620="","",INDEX(CARTAO_COMPRAS!$H:$H,INT((ROW()-2)/20)+2)+MOD(ROW()-2,20))</f>
        <v/>
      </c>
      <c r="F620" s="0" t="str">
        <f aca="false">IF($A620="","",INDEX(CARTAO_COMPRAS!$G:$G,INT((ROW()-2)/20)+2))</f>
        <v/>
      </c>
      <c r="G620" s="5" t="str">
        <f aca="false">IF($A620="","",INDEX(CARTAO_COMPRAS!$I:$I,INT((ROW()-2)/20)+2))</f>
        <v/>
      </c>
      <c r="H620" s="4" t="str">
        <f aca="false">IF($A620="","",EDATE(INDEX(CARTAO_COMPRAS!$J:$J,INT((ROW()-2)/20)+2),MOD(ROW()-2,20)))</f>
        <v/>
      </c>
      <c r="I620" s="4" t="str">
        <f aca="false">IF($H620="","",$H620-WEEKDAY($H620,2)+1)</f>
        <v/>
      </c>
      <c r="J620" s="4" t="str">
        <f aca="false">IF($I620="","",$I620+6)</f>
        <v/>
      </c>
      <c r="K620" s="6" t="str">
        <f aca="false">IF($H620="","",DATE(YEAR($H620),MONTH($H620),1))</f>
        <v/>
      </c>
      <c r="L620" s="0" t="str">
        <f aca="false">IF($A620="","",INDEX(CARTAO_COMPRAS!$K:$K,INT((ROW()-2)/20)+2))</f>
        <v/>
      </c>
      <c r="M620" s="0" t="str">
        <f aca="false">IF($A620="","","Compra no cartão")</f>
        <v/>
      </c>
    </row>
    <row r="621" customFormat="false" ht="13.5" hidden="false" customHeight="false" outlineLevel="0" collapsed="false">
      <c r="A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" s="0" t="str">
        <f aca="false">IF($A621="","",INDEX(CARTAO_COMPRAS!$C:$C,INT((ROW()-2)/20)+2))</f>
        <v/>
      </c>
      <c r="C621" s="0" t="str">
        <f aca="false">IF($A621="","",INDEX(CARTAO_COMPRAS!$D:$D,INT((ROW()-2)/20)+2))</f>
        <v/>
      </c>
      <c r="D621" s="0" t="str">
        <f aca="false">IF($A621="","",INDEX(CARTAO_COMPRAS!$E:$E,INT((ROW()-2)/20)+2))</f>
        <v/>
      </c>
      <c r="E621" s="0" t="str">
        <f aca="false">IF($A621="","",INDEX(CARTAO_COMPRAS!$H:$H,INT((ROW()-2)/20)+2)+MOD(ROW()-2,20))</f>
        <v/>
      </c>
      <c r="F621" s="0" t="str">
        <f aca="false">IF($A621="","",INDEX(CARTAO_COMPRAS!$G:$G,INT((ROW()-2)/20)+2))</f>
        <v/>
      </c>
      <c r="G621" s="5" t="str">
        <f aca="false">IF($A621="","",INDEX(CARTAO_COMPRAS!$I:$I,INT((ROW()-2)/20)+2))</f>
        <v/>
      </c>
      <c r="H621" s="4" t="str">
        <f aca="false">IF($A621="","",EDATE(INDEX(CARTAO_COMPRAS!$J:$J,INT((ROW()-2)/20)+2),MOD(ROW()-2,20)))</f>
        <v/>
      </c>
      <c r="I621" s="4" t="str">
        <f aca="false">IF($H621="","",$H621-WEEKDAY($H621,2)+1)</f>
        <v/>
      </c>
      <c r="J621" s="4" t="str">
        <f aca="false">IF($I621="","",$I621+6)</f>
        <v/>
      </c>
      <c r="K621" s="6" t="str">
        <f aca="false">IF($H621="","",DATE(YEAR($H621),MONTH($H621),1))</f>
        <v/>
      </c>
      <c r="L621" s="0" t="str">
        <f aca="false">IF($A621="","",INDEX(CARTAO_COMPRAS!$K:$K,INT((ROW()-2)/20)+2))</f>
        <v/>
      </c>
      <c r="M621" s="0" t="str">
        <f aca="false">IF($A621="","","Compra no cartão")</f>
        <v/>
      </c>
    </row>
    <row r="622" customFormat="false" ht="13.5" hidden="false" customHeight="false" outlineLevel="0" collapsed="false">
      <c r="A6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32</v>
      </c>
      <c r="B622" s="0" t="str">
        <f aca="false">IF($A622="","",INDEX(CARTAO_COMPRAS!$C:$C,INT((ROW()-2)/20)+2))</f>
        <v>Bradesco</v>
      </c>
      <c r="C622" s="0" t="str">
        <f aca="false">IF($A622="","",INDEX(CARTAO_COMPRAS!$D:$D,INT((ROW()-2)/20)+2))</f>
        <v>Trimais - supermercado</v>
      </c>
      <c r="D622" s="0" t="str">
        <f aca="false">IF($A622="","",INDEX(CARTAO_COMPRAS!$E:$E,INT((ROW()-2)/20)+2))</f>
        <v>Alimentação / Insumos</v>
      </c>
      <c r="E622" s="0" t="n">
        <f aca="false">IF($A622="","",INDEX(CARTAO_COMPRAS!$H:$H,INT((ROW()-2)/20)+2)+MOD(ROW()-2,20))</f>
        <v>2</v>
      </c>
      <c r="F622" s="0" t="n">
        <f aca="false">IF($A622="","",INDEX(CARTAO_COMPRAS!$G:$G,INT((ROW()-2)/20)+2))</f>
        <v>2</v>
      </c>
      <c r="G622" s="5" t="n">
        <f aca="false">IF($A622="","",INDEX(CARTAO_COMPRAS!$I:$I,INT((ROW()-2)/20)+2))</f>
        <v>174.43</v>
      </c>
      <c r="H622" s="4" t="n">
        <f aca="false">IF($A622="","",EDATE(INDEX(CARTAO_COMPRAS!$J:$J,INT((ROW()-2)/20)+2),MOD(ROW()-2,20)))</f>
        <v>46157</v>
      </c>
      <c r="I622" s="4" t="n">
        <f aca="false">IF($H622="","",$H622-WEEKDAY($H622,2)+1)</f>
        <v>46153</v>
      </c>
      <c r="J622" s="4" t="n">
        <f aca="false">IF($I622="","",$I622+6)</f>
        <v>46159</v>
      </c>
      <c r="K622" s="6" t="n">
        <f aca="false">IF($H622="","",DATE(YEAR($H622),MONTH($H622),1))</f>
        <v>46143</v>
      </c>
      <c r="L622" s="0" t="str">
        <f aca="false">IF($A622="","",INDEX(CARTAO_COMPRAS!$K:$K,INT((ROW()-2)/20)+2))</f>
        <v>Pago</v>
      </c>
      <c r="M622" s="0" t="str">
        <f aca="false">IF($A622="","","Compra no cartão")</f>
        <v>Compra no cartão</v>
      </c>
    </row>
    <row r="623" customFormat="false" ht="13.5" hidden="false" customHeight="false" outlineLevel="0" collapsed="false">
      <c r="A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" s="0" t="str">
        <f aca="false">IF($A623="","",INDEX(CARTAO_COMPRAS!$C:$C,INT((ROW()-2)/20)+2))</f>
        <v/>
      </c>
      <c r="C623" s="0" t="str">
        <f aca="false">IF($A623="","",INDEX(CARTAO_COMPRAS!$D:$D,INT((ROW()-2)/20)+2))</f>
        <v/>
      </c>
      <c r="D623" s="0" t="str">
        <f aca="false">IF($A623="","",INDEX(CARTAO_COMPRAS!$E:$E,INT((ROW()-2)/20)+2))</f>
        <v/>
      </c>
      <c r="E623" s="0" t="str">
        <f aca="false">IF($A623="","",INDEX(CARTAO_COMPRAS!$H:$H,INT((ROW()-2)/20)+2)+MOD(ROW()-2,20))</f>
        <v/>
      </c>
      <c r="F623" s="0" t="str">
        <f aca="false">IF($A623="","",INDEX(CARTAO_COMPRAS!$G:$G,INT((ROW()-2)/20)+2))</f>
        <v/>
      </c>
      <c r="G623" s="5" t="str">
        <f aca="false">IF($A623="","",INDEX(CARTAO_COMPRAS!$I:$I,INT((ROW()-2)/20)+2))</f>
        <v/>
      </c>
      <c r="H623" s="4" t="str">
        <f aca="false">IF($A623="","",EDATE(INDEX(CARTAO_COMPRAS!$J:$J,INT((ROW()-2)/20)+2),MOD(ROW()-2,20)))</f>
        <v/>
      </c>
      <c r="I623" s="4" t="str">
        <f aca="false">IF($H623="","",$H623-WEEKDAY($H623,2)+1)</f>
        <v/>
      </c>
      <c r="J623" s="4" t="str">
        <f aca="false">IF($I623="","",$I623+6)</f>
        <v/>
      </c>
      <c r="K623" s="6" t="str">
        <f aca="false">IF($H623="","",DATE(YEAR($H623),MONTH($H623),1))</f>
        <v/>
      </c>
      <c r="L623" s="0" t="str">
        <f aca="false">IF($A623="","",INDEX(CARTAO_COMPRAS!$K:$K,INT((ROW()-2)/20)+2))</f>
        <v/>
      </c>
      <c r="M623" s="0" t="str">
        <f aca="false">IF($A623="","","Compra no cartão")</f>
        <v/>
      </c>
    </row>
    <row r="624" customFormat="false" ht="13.5" hidden="false" customHeight="false" outlineLevel="0" collapsed="false">
      <c r="A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" s="0" t="str">
        <f aca="false">IF($A624="","",INDEX(CARTAO_COMPRAS!$C:$C,INT((ROW()-2)/20)+2))</f>
        <v/>
      </c>
      <c r="C624" s="0" t="str">
        <f aca="false">IF($A624="","",INDEX(CARTAO_COMPRAS!$D:$D,INT((ROW()-2)/20)+2))</f>
        <v/>
      </c>
      <c r="D624" s="0" t="str">
        <f aca="false">IF($A624="","",INDEX(CARTAO_COMPRAS!$E:$E,INT((ROW()-2)/20)+2))</f>
        <v/>
      </c>
      <c r="E624" s="0" t="str">
        <f aca="false">IF($A624="","",INDEX(CARTAO_COMPRAS!$H:$H,INT((ROW()-2)/20)+2)+MOD(ROW()-2,20))</f>
        <v/>
      </c>
      <c r="F624" s="0" t="str">
        <f aca="false">IF($A624="","",INDEX(CARTAO_COMPRAS!$G:$G,INT((ROW()-2)/20)+2))</f>
        <v/>
      </c>
      <c r="G624" s="5" t="str">
        <f aca="false">IF($A624="","",INDEX(CARTAO_COMPRAS!$I:$I,INT((ROW()-2)/20)+2))</f>
        <v/>
      </c>
      <c r="H624" s="4" t="str">
        <f aca="false">IF($A624="","",EDATE(INDEX(CARTAO_COMPRAS!$J:$J,INT((ROW()-2)/20)+2),MOD(ROW()-2,20)))</f>
        <v/>
      </c>
      <c r="I624" s="4" t="str">
        <f aca="false">IF($H624="","",$H624-WEEKDAY($H624,2)+1)</f>
        <v/>
      </c>
      <c r="J624" s="4" t="str">
        <f aca="false">IF($I624="","",$I624+6)</f>
        <v/>
      </c>
      <c r="K624" s="6" t="str">
        <f aca="false">IF($H624="","",DATE(YEAR($H624),MONTH($H624),1))</f>
        <v/>
      </c>
      <c r="L624" s="0" t="str">
        <f aca="false">IF($A624="","",INDEX(CARTAO_COMPRAS!$K:$K,INT((ROW()-2)/20)+2))</f>
        <v/>
      </c>
      <c r="M624" s="0" t="str">
        <f aca="false">IF($A624="","","Compra no cartão")</f>
        <v/>
      </c>
    </row>
    <row r="625" customFormat="false" ht="13.5" hidden="false" customHeight="false" outlineLevel="0" collapsed="false">
      <c r="A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" s="0" t="str">
        <f aca="false">IF($A625="","",INDEX(CARTAO_COMPRAS!$C:$C,INT((ROW()-2)/20)+2))</f>
        <v/>
      </c>
      <c r="C625" s="0" t="str">
        <f aca="false">IF($A625="","",INDEX(CARTAO_COMPRAS!$D:$D,INT((ROW()-2)/20)+2))</f>
        <v/>
      </c>
      <c r="D625" s="0" t="str">
        <f aca="false">IF($A625="","",INDEX(CARTAO_COMPRAS!$E:$E,INT((ROW()-2)/20)+2))</f>
        <v/>
      </c>
      <c r="E625" s="0" t="str">
        <f aca="false">IF($A625="","",INDEX(CARTAO_COMPRAS!$H:$H,INT((ROW()-2)/20)+2)+MOD(ROW()-2,20))</f>
        <v/>
      </c>
      <c r="F625" s="0" t="str">
        <f aca="false">IF($A625="","",INDEX(CARTAO_COMPRAS!$G:$G,INT((ROW()-2)/20)+2))</f>
        <v/>
      </c>
      <c r="G625" s="5" t="str">
        <f aca="false">IF($A625="","",INDEX(CARTAO_COMPRAS!$I:$I,INT((ROW()-2)/20)+2))</f>
        <v/>
      </c>
      <c r="H625" s="4" t="str">
        <f aca="false">IF($A625="","",EDATE(INDEX(CARTAO_COMPRAS!$J:$J,INT((ROW()-2)/20)+2),MOD(ROW()-2,20)))</f>
        <v/>
      </c>
      <c r="I625" s="4" t="str">
        <f aca="false">IF($H625="","",$H625-WEEKDAY($H625,2)+1)</f>
        <v/>
      </c>
      <c r="J625" s="4" t="str">
        <f aca="false">IF($I625="","",$I625+6)</f>
        <v/>
      </c>
      <c r="K625" s="6" t="str">
        <f aca="false">IF($H625="","",DATE(YEAR($H625),MONTH($H625),1))</f>
        <v/>
      </c>
      <c r="L625" s="0" t="str">
        <f aca="false">IF($A625="","",INDEX(CARTAO_COMPRAS!$K:$K,INT((ROW()-2)/20)+2))</f>
        <v/>
      </c>
      <c r="M625" s="0" t="str">
        <f aca="false">IF($A625="","","Compra no cartão")</f>
        <v/>
      </c>
    </row>
    <row r="626" customFormat="false" ht="13.5" hidden="false" customHeight="false" outlineLevel="0" collapsed="false">
      <c r="A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" s="0" t="str">
        <f aca="false">IF($A626="","",INDEX(CARTAO_COMPRAS!$C:$C,INT((ROW()-2)/20)+2))</f>
        <v/>
      </c>
      <c r="C626" s="0" t="str">
        <f aca="false">IF($A626="","",INDEX(CARTAO_COMPRAS!$D:$D,INT((ROW()-2)/20)+2))</f>
        <v/>
      </c>
      <c r="D626" s="0" t="str">
        <f aca="false">IF($A626="","",INDEX(CARTAO_COMPRAS!$E:$E,INT((ROW()-2)/20)+2))</f>
        <v/>
      </c>
      <c r="E626" s="0" t="str">
        <f aca="false">IF($A626="","",INDEX(CARTAO_COMPRAS!$H:$H,INT((ROW()-2)/20)+2)+MOD(ROW()-2,20))</f>
        <v/>
      </c>
      <c r="F626" s="0" t="str">
        <f aca="false">IF($A626="","",INDEX(CARTAO_COMPRAS!$G:$G,INT((ROW()-2)/20)+2))</f>
        <v/>
      </c>
      <c r="G626" s="5" t="str">
        <f aca="false">IF($A626="","",INDEX(CARTAO_COMPRAS!$I:$I,INT((ROW()-2)/20)+2))</f>
        <v/>
      </c>
      <c r="H626" s="4" t="str">
        <f aca="false">IF($A626="","",EDATE(INDEX(CARTAO_COMPRAS!$J:$J,INT((ROW()-2)/20)+2),MOD(ROW()-2,20)))</f>
        <v/>
      </c>
      <c r="I626" s="4" t="str">
        <f aca="false">IF($H626="","",$H626-WEEKDAY($H626,2)+1)</f>
        <v/>
      </c>
      <c r="J626" s="4" t="str">
        <f aca="false">IF($I626="","",$I626+6)</f>
        <v/>
      </c>
      <c r="K626" s="6" t="str">
        <f aca="false">IF($H626="","",DATE(YEAR($H626),MONTH($H626),1))</f>
        <v/>
      </c>
      <c r="L626" s="0" t="str">
        <f aca="false">IF($A626="","",INDEX(CARTAO_COMPRAS!$K:$K,INT((ROW()-2)/20)+2))</f>
        <v/>
      </c>
      <c r="M626" s="0" t="str">
        <f aca="false">IF($A626="","","Compra no cartão")</f>
        <v/>
      </c>
    </row>
    <row r="627" customFormat="false" ht="13.5" hidden="false" customHeight="false" outlineLevel="0" collapsed="false">
      <c r="A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" s="0" t="str">
        <f aca="false">IF($A627="","",INDEX(CARTAO_COMPRAS!$C:$C,INT((ROW()-2)/20)+2))</f>
        <v/>
      </c>
      <c r="C627" s="0" t="str">
        <f aca="false">IF($A627="","",INDEX(CARTAO_COMPRAS!$D:$D,INT((ROW()-2)/20)+2))</f>
        <v/>
      </c>
      <c r="D627" s="0" t="str">
        <f aca="false">IF($A627="","",INDEX(CARTAO_COMPRAS!$E:$E,INT((ROW()-2)/20)+2))</f>
        <v/>
      </c>
      <c r="E627" s="0" t="str">
        <f aca="false">IF($A627="","",INDEX(CARTAO_COMPRAS!$H:$H,INT((ROW()-2)/20)+2)+MOD(ROW()-2,20))</f>
        <v/>
      </c>
      <c r="F627" s="0" t="str">
        <f aca="false">IF($A627="","",INDEX(CARTAO_COMPRAS!$G:$G,INT((ROW()-2)/20)+2))</f>
        <v/>
      </c>
      <c r="G627" s="5" t="str">
        <f aca="false">IF($A627="","",INDEX(CARTAO_COMPRAS!$I:$I,INT((ROW()-2)/20)+2))</f>
        <v/>
      </c>
      <c r="H627" s="4" t="str">
        <f aca="false">IF($A627="","",EDATE(INDEX(CARTAO_COMPRAS!$J:$J,INT((ROW()-2)/20)+2),MOD(ROW()-2,20)))</f>
        <v/>
      </c>
      <c r="I627" s="4" t="str">
        <f aca="false">IF($H627="","",$H627-WEEKDAY($H627,2)+1)</f>
        <v/>
      </c>
      <c r="J627" s="4" t="str">
        <f aca="false">IF($I627="","",$I627+6)</f>
        <v/>
      </c>
      <c r="K627" s="6" t="str">
        <f aca="false">IF($H627="","",DATE(YEAR($H627),MONTH($H627),1))</f>
        <v/>
      </c>
      <c r="L627" s="0" t="str">
        <f aca="false">IF($A627="","",INDEX(CARTAO_COMPRAS!$K:$K,INT((ROW()-2)/20)+2))</f>
        <v/>
      </c>
      <c r="M627" s="0" t="str">
        <f aca="false">IF($A627="","","Compra no cartão")</f>
        <v/>
      </c>
    </row>
    <row r="628" customFormat="false" ht="13.5" hidden="false" customHeight="false" outlineLevel="0" collapsed="false">
      <c r="A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" s="0" t="str">
        <f aca="false">IF($A628="","",INDEX(CARTAO_COMPRAS!$C:$C,INT((ROW()-2)/20)+2))</f>
        <v/>
      </c>
      <c r="C628" s="0" t="str">
        <f aca="false">IF($A628="","",INDEX(CARTAO_COMPRAS!$D:$D,INT((ROW()-2)/20)+2))</f>
        <v/>
      </c>
      <c r="D628" s="0" t="str">
        <f aca="false">IF($A628="","",INDEX(CARTAO_COMPRAS!$E:$E,INT((ROW()-2)/20)+2))</f>
        <v/>
      </c>
      <c r="E628" s="0" t="str">
        <f aca="false">IF($A628="","",INDEX(CARTAO_COMPRAS!$H:$H,INT((ROW()-2)/20)+2)+MOD(ROW()-2,20))</f>
        <v/>
      </c>
      <c r="F628" s="0" t="str">
        <f aca="false">IF($A628="","",INDEX(CARTAO_COMPRAS!$G:$G,INT((ROW()-2)/20)+2))</f>
        <v/>
      </c>
      <c r="G628" s="5" t="str">
        <f aca="false">IF($A628="","",INDEX(CARTAO_COMPRAS!$I:$I,INT((ROW()-2)/20)+2))</f>
        <v/>
      </c>
      <c r="H628" s="4" t="str">
        <f aca="false">IF($A628="","",EDATE(INDEX(CARTAO_COMPRAS!$J:$J,INT((ROW()-2)/20)+2),MOD(ROW()-2,20)))</f>
        <v/>
      </c>
      <c r="I628" s="4" t="str">
        <f aca="false">IF($H628="","",$H628-WEEKDAY($H628,2)+1)</f>
        <v/>
      </c>
      <c r="J628" s="4" t="str">
        <f aca="false">IF($I628="","",$I628+6)</f>
        <v/>
      </c>
      <c r="K628" s="6" t="str">
        <f aca="false">IF($H628="","",DATE(YEAR($H628),MONTH($H628),1))</f>
        <v/>
      </c>
      <c r="L628" s="0" t="str">
        <f aca="false">IF($A628="","",INDEX(CARTAO_COMPRAS!$K:$K,INT((ROW()-2)/20)+2))</f>
        <v/>
      </c>
      <c r="M628" s="0" t="str">
        <f aca="false">IF($A628="","","Compra no cartão")</f>
        <v/>
      </c>
    </row>
    <row r="629" customFormat="false" ht="13.5" hidden="false" customHeight="false" outlineLevel="0" collapsed="false">
      <c r="A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" s="0" t="str">
        <f aca="false">IF($A629="","",INDEX(CARTAO_COMPRAS!$C:$C,INT((ROW()-2)/20)+2))</f>
        <v/>
      </c>
      <c r="C629" s="0" t="str">
        <f aca="false">IF($A629="","",INDEX(CARTAO_COMPRAS!$D:$D,INT((ROW()-2)/20)+2))</f>
        <v/>
      </c>
      <c r="D629" s="0" t="str">
        <f aca="false">IF($A629="","",INDEX(CARTAO_COMPRAS!$E:$E,INT((ROW()-2)/20)+2))</f>
        <v/>
      </c>
      <c r="E629" s="0" t="str">
        <f aca="false">IF($A629="","",INDEX(CARTAO_COMPRAS!$H:$H,INT((ROW()-2)/20)+2)+MOD(ROW()-2,20))</f>
        <v/>
      </c>
      <c r="F629" s="0" t="str">
        <f aca="false">IF($A629="","",INDEX(CARTAO_COMPRAS!$G:$G,INT((ROW()-2)/20)+2))</f>
        <v/>
      </c>
      <c r="G629" s="5" t="str">
        <f aca="false">IF($A629="","",INDEX(CARTAO_COMPRAS!$I:$I,INT((ROW()-2)/20)+2))</f>
        <v/>
      </c>
      <c r="H629" s="4" t="str">
        <f aca="false">IF($A629="","",EDATE(INDEX(CARTAO_COMPRAS!$J:$J,INT((ROW()-2)/20)+2),MOD(ROW()-2,20)))</f>
        <v/>
      </c>
      <c r="I629" s="4" t="str">
        <f aca="false">IF($H629="","",$H629-WEEKDAY($H629,2)+1)</f>
        <v/>
      </c>
      <c r="J629" s="4" t="str">
        <f aca="false">IF($I629="","",$I629+6)</f>
        <v/>
      </c>
      <c r="K629" s="6" t="str">
        <f aca="false">IF($H629="","",DATE(YEAR($H629),MONTH($H629),1))</f>
        <v/>
      </c>
      <c r="L629" s="0" t="str">
        <f aca="false">IF($A629="","",INDEX(CARTAO_COMPRAS!$K:$K,INT((ROW()-2)/20)+2))</f>
        <v/>
      </c>
      <c r="M629" s="0" t="str">
        <f aca="false">IF($A629="","","Compra no cartão")</f>
        <v/>
      </c>
    </row>
    <row r="630" customFormat="false" ht="13.5" hidden="false" customHeight="false" outlineLevel="0" collapsed="false">
      <c r="A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" s="0" t="str">
        <f aca="false">IF($A630="","",INDEX(CARTAO_COMPRAS!$C:$C,INT((ROW()-2)/20)+2))</f>
        <v/>
      </c>
      <c r="C630" s="0" t="str">
        <f aca="false">IF($A630="","",INDEX(CARTAO_COMPRAS!$D:$D,INT((ROW()-2)/20)+2))</f>
        <v/>
      </c>
      <c r="D630" s="0" t="str">
        <f aca="false">IF($A630="","",INDEX(CARTAO_COMPRAS!$E:$E,INT((ROW()-2)/20)+2))</f>
        <v/>
      </c>
      <c r="E630" s="0" t="str">
        <f aca="false">IF($A630="","",INDEX(CARTAO_COMPRAS!$H:$H,INT((ROW()-2)/20)+2)+MOD(ROW()-2,20))</f>
        <v/>
      </c>
      <c r="F630" s="0" t="str">
        <f aca="false">IF($A630="","",INDEX(CARTAO_COMPRAS!$G:$G,INT((ROW()-2)/20)+2))</f>
        <v/>
      </c>
      <c r="G630" s="5" t="str">
        <f aca="false">IF($A630="","",INDEX(CARTAO_COMPRAS!$I:$I,INT((ROW()-2)/20)+2))</f>
        <v/>
      </c>
      <c r="H630" s="4" t="str">
        <f aca="false">IF($A630="","",EDATE(INDEX(CARTAO_COMPRAS!$J:$J,INT((ROW()-2)/20)+2),MOD(ROW()-2,20)))</f>
        <v/>
      </c>
      <c r="I630" s="4" t="str">
        <f aca="false">IF($H630="","",$H630-WEEKDAY($H630,2)+1)</f>
        <v/>
      </c>
      <c r="J630" s="4" t="str">
        <f aca="false">IF($I630="","",$I630+6)</f>
        <v/>
      </c>
      <c r="K630" s="6" t="str">
        <f aca="false">IF($H630="","",DATE(YEAR($H630),MONTH($H630),1))</f>
        <v/>
      </c>
      <c r="L630" s="0" t="str">
        <f aca="false">IF($A630="","",INDEX(CARTAO_COMPRAS!$K:$K,INT((ROW()-2)/20)+2))</f>
        <v/>
      </c>
      <c r="M630" s="0" t="str">
        <f aca="false">IF($A630="","","Compra no cartão")</f>
        <v/>
      </c>
    </row>
    <row r="631" customFormat="false" ht="13.5" hidden="false" customHeight="false" outlineLevel="0" collapsed="false">
      <c r="A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" s="0" t="str">
        <f aca="false">IF($A631="","",INDEX(CARTAO_COMPRAS!$C:$C,INT((ROW()-2)/20)+2))</f>
        <v/>
      </c>
      <c r="C631" s="0" t="str">
        <f aca="false">IF($A631="","",INDEX(CARTAO_COMPRAS!$D:$D,INT((ROW()-2)/20)+2))</f>
        <v/>
      </c>
      <c r="D631" s="0" t="str">
        <f aca="false">IF($A631="","",INDEX(CARTAO_COMPRAS!$E:$E,INT((ROW()-2)/20)+2))</f>
        <v/>
      </c>
      <c r="E631" s="0" t="str">
        <f aca="false">IF($A631="","",INDEX(CARTAO_COMPRAS!$H:$H,INT((ROW()-2)/20)+2)+MOD(ROW()-2,20))</f>
        <v/>
      </c>
      <c r="F631" s="0" t="str">
        <f aca="false">IF($A631="","",INDEX(CARTAO_COMPRAS!$G:$G,INT((ROW()-2)/20)+2))</f>
        <v/>
      </c>
      <c r="G631" s="5" t="str">
        <f aca="false">IF($A631="","",INDEX(CARTAO_COMPRAS!$I:$I,INT((ROW()-2)/20)+2))</f>
        <v/>
      </c>
      <c r="H631" s="4" t="str">
        <f aca="false">IF($A631="","",EDATE(INDEX(CARTAO_COMPRAS!$J:$J,INT((ROW()-2)/20)+2),MOD(ROW()-2,20)))</f>
        <v/>
      </c>
      <c r="I631" s="4" t="str">
        <f aca="false">IF($H631="","",$H631-WEEKDAY($H631,2)+1)</f>
        <v/>
      </c>
      <c r="J631" s="4" t="str">
        <f aca="false">IF($I631="","",$I631+6)</f>
        <v/>
      </c>
      <c r="K631" s="6" t="str">
        <f aca="false">IF($H631="","",DATE(YEAR($H631),MONTH($H631),1))</f>
        <v/>
      </c>
      <c r="L631" s="0" t="str">
        <f aca="false">IF($A631="","",INDEX(CARTAO_COMPRAS!$K:$K,INT((ROW()-2)/20)+2))</f>
        <v/>
      </c>
      <c r="M631" s="0" t="str">
        <f aca="false">IF($A631="","","Compra no cartão")</f>
        <v/>
      </c>
    </row>
    <row r="632" customFormat="false" ht="13.5" hidden="false" customHeight="false" outlineLevel="0" collapsed="false">
      <c r="A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" s="0" t="str">
        <f aca="false">IF($A632="","",INDEX(CARTAO_COMPRAS!$C:$C,INT((ROW()-2)/20)+2))</f>
        <v/>
      </c>
      <c r="C632" s="0" t="str">
        <f aca="false">IF($A632="","",INDEX(CARTAO_COMPRAS!$D:$D,INT((ROW()-2)/20)+2))</f>
        <v/>
      </c>
      <c r="D632" s="0" t="str">
        <f aca="false">IF($A632="","",INDEX(CARTAO_COMPRAS!$E:$E,INT((ROW()-2)/20)+2))</f>
        <v/>
      </c>
      <c r="E632" s="0" t="str">
        <f aca="false">IF($A632="","",INDEX(CARTAO_COMPRAS!$H:$H,INT((ROW()-2)/20)+2)+MOD(ROW()-2,20))</f>
        <v/>
      </c>
      <c r="F632" s="0" t="str">
        <f aca="false">IF($A632="","",INDEX(CARTAO_COMPRAS!$G:$G,INT((ROW()-2)/20)+2))</f>
        <v/>
      </c>
      <c r="G632" s="5" t="str">
        <f aca="false">IF($A632="","",INDEX(CARTAO_COMPRAS!$I:$I,INT((ROW()-2)/20)+2))</f>
        <v/>
      </c>
      <c r="H632" s="4" t="str">
        <f aca="false">IF($A632="","",EDATE(INDEX(CARTAO_COMPRAS!$J:$J,INT((ROW()-2)/20)+2),MOD(ROW()-2,20)))</f>
        <v/>
      </c>
      <c r="I632" s="4" t="str">
        <f aca="false">IF($H632="","",$H632-WEEKDAY($H632,2)+1)</f>
        <v/>
      </c>
      <c r="J632" s="4" t="str">
        <f aca="false">IF($I632="","",$I632+6)</f>
        <v/>
      </c>
      <c r="K632" s="6" t="str">
        <f aca="false">IF($H632="","",DATE(YEAR($H632),MONTH($H632),1))</f>
        <v/>
      </c>
      <c r="L632" s="0" t="str">
        <f aca="false">IF($A632="","",INDEX(CARTAO_COMPRAS!$K:$K,INT((ROW()-2)/20)+2))</f>
        <v/>
      </c>
      <c r="M632" s="0" t="str">
        <f aca="false">IF($A632="","","Compra no cartão")</f>
        <v/>
      </c>
    </row>
    <row r="633" customFormat="false" ht="13.5" hidden="false" customHeight="false" outlineLevel="0" collapsed="false">
      <c r="A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" s="0" t="str">
        <f aca="false">IF($A633="","",INDEX(CARTAO_COMPRAS!$C:$C,INT((ROW()-2)/20)+2))</f>
        <v/>
      </c>
      <c r="C633" s="0" t="str">
        <f aca="false">IF($A633="","",INDEX(CARTAO_COMPRAS!$D:$D,INT((ROW()-2)/20)+2))</f>
        <v/>
      </c>
      <c r="D633" s="0" t="str">
        <f aca="false">IF($A633="","",INDEX(CARTAO_COMPRAS!$E:$E,INT((ROW()-2)/20)+2))</f>
        <v/>
      </c>
      <c r="E633" s="0" t="str">
        <f aca="false">IF($A633="","",INDEX(CARTAO_COMPRAS!$H:$H,INT((ROW()-2)/20)+2)+MOD(ROW()-2,20))</f>
        <v/>
      </c>
      <c r="F633" s="0" t="str">
        <f aca="false">IF($A633="","",INDEX(CARTAO_COMPRAS!$G:$G,INT((ROW()-2)/20)+2))</f>
        <v/>
      </c>
      <c r="G633" s="5" t="str">
        <f aca="false">IF($A633="","",INDEX(CARTAO_COMPRAS!$I:$I,INT((ROW()-2)/20)+2))</f>
        <v/>
      </c>
      <c r="H633" s="4" t="str">
        <f aca="false">IF($A633="","",EDATE(INDEX(CARTAO_COMPRAS!$J:$J,INT((ROW()-2)/20)+2),MOD(ROW()-2,20)))</f>
        <v/>
      </c>
      <c r="I633" s="4" t="str">
        <f aca="false">IF($H633="","",$H633-WEEKDAY($H633,2)+1)</f>
        <v/>
      </c>
      <c r="J633" s="4" t="str">
        <f aca="false">IF($I633="","",$I633+6)</f>
        <v/>
      </c>
      <c r="K633" s="6" t="str">
        <f aca="false">IF($H633="","",DATE(YEAR($H633),MONTH($H633),1))</f>
        <v/>
      </c>
      <c r="L633" s="0" t="str">
        <f aca="false">IF($A633="","",INDEX(CARTAO_COMPRAS!$K:$K,INT((ROW()-2)/20)+2))</f>
        <v/>
      </c>
      <c r="M633" s="0" t="str">
        <f aca="false">IF($A633="","","Compra no cartão")</f>
        <v/>
      </c>
    </row>
    <row r="634" customFormat="false" ht="13.5" hidden="false" customHeight="false" outlineLevel="0" collapsed="false">
      <c r="A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" s="0" t="str">
        <f aca="false">IF($A634="","",INDEX(CARTAO_COMPRAS!$C:$C,INT((ROW()-2)/20)+2))</f>
        <v/>
      </c>
      <c r="C634" s="0" t="str">
        <f aca="false">IF($A634="","",INDEX(CARTAO_COMPRAS!$D:$D,INT((ROW()-2)/20)+2))</f>
        <v/>
      </c>
      <c r="D634" s="0" t="str">
        <f aca="false">IF($A634="","",INDEX(CARTAO_COMPRAS!$E:$E,INT((ROW()-2)/20)+2))</f>
        <v/>
      </c>
      <c r="E634" s="0" t="str">
        <f aca="false">IF($A634="","",INDEX(CARTAO_COMPRAS!$H:$H,INT((ROW()-2)/20)+2)+MOD(ROW()-2,20))</f>
        <v/>
      </c>
      <c r="F634" s="0" t="str">
        <f aca="false">IF($A634="","",INDEX(CARTAO_COMPRAS!$G:$G,INT((ROW()-2)/20)+2))</f>
        <v/>
      </c>
      <c r="G634" s="5" t="str">
        <f aca="false">IF($A634="","",INDEX(CARTAO_COMPRAS!$I:$I,INT((ROW()-2)/20)+2))</f>
        <v/>
      </c>
      <c r="H634" s="4" t="str">
        <f aca="false">IF($A634="","",EDATE(INDEX(CARTAO_COMPRAS!$J:$J,INT((ROW()-2)/20)+2),MOD(ROW()-2,20)))</f>
        <v/>
      </c>
      <c r="I634" s="4" t="str">
        <f aca="false">IF($H634="","",$H634-WEEKDAY($H634,2)+1)</f>
        <v/>
      </c>
      <c r="J634" s="4" t="str">
        <f aca="false">IF($I634="","",$I634+6)</f>
        <v/>
      </c>
      <c r="K634" s="6" t="str">
        <f aca="false">IF($H634="","",DATE(YEAR($H634),MONTH($H634),1))</f>
        <v/>
      </c>
      <c r="L634" s="0" t="str">
        <f aca="false">IF($A634="","",INDEX(CARTAO_COMPRAS!$K:$K,INT((ROW()-2)/20)+2))</f>
        <v/>
      </c>
      <c r="M634" s="0" t="str">
        <f aca="false">IF($A634="","","Compra no cartão")</f>
        <v/>
      </c>
    </row>
    <row r="635" customFormat="false" ht="13.5" hidden="false" customHeight="false" outlineLevel="0" collapsed="false">
      <c r="A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" s="0" t="str">
        <f aca="false">IF($A635="","",INDEX(CARTAO_COMPRAS!$C:$C,INT((ROW()-2)/20)+2))</f>
        <v/>
      </c>
      <c r="C635" s="0" t="str">
        <f aca="false">IF($A635="","",INDEX(CARTAO_COMPRAS!$D:$D,INT((ROW()-2)/20)+2))</f>
        <v/>
      </c>
      <c r="D635" s="0" t="str">
        <f aca="false">IF($A635="","",INDEX(CARTAO_COMPRAS!$E:$E,INT((ROW()-2)/20)+2))</f>
        <v/>
      </c>
      <c r="E635" s="0" t="str">
        <f aca="false">IF($A635="","",INDEX(CARTAO_COMPRAS!$H:$H,INT((ROW()-2)/20)+2)+MOD(ROW()-2,20))</f>
        <v/>
      </c>
      <c r="F635" s="0" t="str">
        <f aca="false">IF($A635="","",INDEX(CARTAO_COMPRAS!$G:$G,INT((ROW()-2)/20)+2))</f>
        <v/>
      </c>
      <c r="G635" s="5" t="str">
        <f aca="false">IF($A635="","",INDEX(CARTAO_COMPRAS!$I:$I,INT((ROW()-2)/20)+2))</f>
        <v/>
      </c>
      <c r="H635" s="4" t="str">
        <f aca="false">IF($A635="","",EDATE(INDEX(CARTAO_COMPRAS!$J:$J,INT((ROW()-2)/20)+2),MOD(ROW()-2,20)))</f>
        <v/>
      </c>
      <c r="I635" s="4" t="str">
        <f aca="false">IF($H635="","",$H635-WEEKDAY($H635,2)+1)</f>
        <v/>
      </c>
      <c r="J635" s="4" t="str">
        <f aca="false">IF($I635="","",$I635+6)</f>
        <v/>
      </c>
      <c r="K635" s="6" t="str">
        <f aca="false">IF($H635="","",DATE(YEAR($H635),MONTH($H635),1))</f>
        <v/>
      </c>
      <c r="L635" s="0" t="str">
        <f aca="false">IF($A635="","",INDEX(CARTAO_COMPRAS!$K:$K,INT((ROW()-2)/20)+2))</f>
        <v/>
      </c>
      <c r="M635" s="0" t="str">
        <f aca="false">IF($A635="","","Compra no cartão")</f>
        <v/>
      </c>
    </row>
    <row r="636" customFormat="false" ht="13.5" hidden="false" customHeight="false" outlineLevel="0" collapsed="false">
      <c r="A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" s="0" t="str">
        <f aca="false">IF($A636="","",INDEX(CARTAO_COMPRAS!$C:$C,INT((ROW()-2)/20)+2))</f>
        <v/>
      </c>
      <c r="C636" s="0" t="str">
        <f aca="false">IF($A636="","",INDEX(CARTAO_COMPRAS!$D:$D,INT((ROW()-2)/20)+2))</f>
        <v/>
      </c>
      <c r="D636" s="0" t="str">
        <f aca="false">IF($A636="","",INDEX(CARTAO_COMPRAS!$E:$E,INT((ROW()-2)/20)+2))</f>
        <v/>
      </c>
      <c r="E636" s="0" t="str">
        <f aca="false">IF($A636="","",INDEX(CARTAO_COMPRAS!$H:$H,INT((ROW()-2)/20)+2)+MOD(ROW()-2,20))</f>
        <v/>
      </c>
      <c r="F636" s="0" t="str">
        <f aca="false">IF($A636="","",INDEX(CARTAO_COMPRAS!$G:$G,INT((ROW()-2)/20)+2))</f>
        <v/>
      </c>
      <c r="G636" s="5" t="str">
        <f aca="false">IF($A636="","",INDEX(CARTAO_COMPRAS!$I:$I,INT((ROW()-2)/20)+2))</f>
        <v/>
      </c>
      <c r="H636" s="4" t="str">
        <f aca="false">IF($A636="","",EDATE(INDEX(CARTAO_COMPRAS!$J:$J,INT((ROW()-2)/20)+2),MOD(ROW()-2,20)))</f>
        <v/>
      </c>
      <c r="I636" s="4" t="str">
        <f aca="false">IF($H636="","",$H636-WEEKDAY($H636,2)+1)</f>
        <v/>
      </c>
      <c r="J636" s="4" t="str">
        <f aca="false">IF($I636="","",$I636+6)</f>
        <v/>
      </c>
      <c r="K636" s="6" t="str">
        <f aca="false">IF($H636="","",DATE(YEAR($H636),MONTH($H636),1))</f>
        <v/>
      </c>
      <c r="L636" s="0" t="str">
        <f aca="false">IF($A636="","",INDEX(CARTAO_COMPRAS!$K:$K,INT((ROW()-2)/20)+2))</f>
        <v/>
      </c>
      <c r="M636" s="0" t="str">
        <f aca="false">IF($A636="","","Compra no cartão")</f>
        <v/>
      </c>
    </row>
    <row r="637" customFormat="false" ht="13.5" hidden="false" customHeight="false" outlineLevel="0" collapsed="false">
      <c r="A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" s="0" t="str">
        <f aca="false">IF($A637="","",INDEX(CARTAO_COMPRAS!$C:$C,INT((ROW()-2)/20)+2))</f>
        <v/>
      </c>
      <c r="C637" s="0" t="str">
        <f aca="false">IF($A637="","",INDEX(CARTAO_COMPRAS!$D:$D,INT((ROW()-2)/20)+2))</f>
        <v/>
      </c>
      <c r="D637" s="0" t="str">
        <f aca="false">IF($A637="","",INDEX(CARTAO_COMPRAS!$E:$E,INT((ROW()-2)/20)+2))</f>
        <v/>
      </c>
      <c r="E637" s="0" t="str">
        <f aca="false">IF($A637="","",INDEX(CARTAO_COMPRAS!$H:$H,INT((ROW()-2)/20)+2)+MOD(ROW()-2,20))</f>
        <v/>
      </c>
      <c r="F637" s="0" t="str">
        <f aca="false">IF($A637="","",INDEX(CARTAO_COMPRAS!$G:$G,INT((ROW()-2)/20)+2))</f>
        <v/>
      </c>
      <c r="G637" s="5" t="str">
        <f aca="false">IF($A637="","",INDEX(CARTAO_COMPRAS!$I:$I,INT((ROW()-2)/20)+2))</f>
        <v/>
      </c>
      <c r="H637" s="4" t="str">
        <f aca="false">IF($A637="","",EDATE(INDEX(CARTAO_COMPRAS!$J:$J,INT((ROW()-2)/20)+2),MOD(ROW()-2,20)))</f>
        <v/>
      </c>
      <c r="I637" s="4" t="str">
        <f aca="false">IF($H637="","",$H637-WEEKDAY($H637,2)+1)</f>
        <v/>
      </c>
      <c r="J637" s="4" t="str">
        <f aca="false">IF($I637="","",$I637+6)</f>
        <v/>
      </c>
      <c r="K637" s="6" t="str">
        <f aca="false">IF($H637="","",DATE(YEAR($H637),MONTH($H637),1))</f>
        <v/>
      </c>
      <c r="L637" s="0" t="str">
        <f aca="false">IF($A637="","",INDEX(CARTAO_COMPRAS!$K:$K,INT((ROW()-2)/20)+2))</f>
        <v/>
      </c>
      <c r="M637" s="0" t="str">
        <f aca="false">IF($A637="","","Compra no cartão")</f>
        <v/>
      </c>
    </row>
    <row r="638" customFormat="false" ht="13.5" hidden="false" customHeight="false" outlineLevel="0" collapsed="false">
      <c r="A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" s="0" t="str">
        <f aca="false">IF($A638="","",INDEX(CARTAO_COMPRAS!$C:$C,INT((ROW()-2)/20)+2))</f>
        <v/>
      </c>
      <c r="C638" s="0" t="str">
        <f aca="false">IF($A638="","",INDEX(CARTAO_COMPRAS!$D:$D,INT((ROW()-2)/20)+2))</f>
        <v/>
      </c>
      <c r="D638" s="0" t="str">
        <f aca="false">IF($A638="","",INDEX(CARTAO_COMPRAS!$E:$E,INT((ROW()-2)/20)+2))</f>
        <v/>
      </c>
      <c r="E638" s="0" t="str">
        <f aca="false">IF($A638="","",INDEX(CARTAO_COMPRAS!$H:$H,INT((ROW()-2)/20)+2)+MOD(ROW()-2,20))</f>
        <v/>
      </c>
      <c r="F638" s="0" t="str">
        <f aca="false">IF($A638="","",INDEX(CARTAO_COMPRAS!$G:$G,INT((ROW()-2)/20)+2))</f>
        <v/>
      </c>
      <c r="G638" s="5" t="str">
        <f aca="false">IF($A638="","",INDEX(CARTAO_COMPRAS!$I:$I,INT((ROW()-2)/20)+2))</f>
        <v/>
      </c>
      <c r="H638" s="4" t="str">
        <f aca="false">IF($A638="","",EDATE(INDEX(CARTAO_COMPRAS!$J:$J,INT((ROW()-2)/20)+2),MOD(ROW()-2,20)))</f>
        <v/>
      </c>
      <c r="I638" s="4" t="str">
        <f aca="false">IF($H638="","",$H638-WEEKDAY($H638,2)+1)</f>
        <v/>
      </c>
      <c r="J638" s="4" t="str">
        <f aca="false">IF($I638="","",$I638+6)</f>
        <v/>
      </c>
      <c r="K638" s="6" t="str">
        <f aca="false">IF($H638="","",DATE(YEAR($H638),MONTH($H638),1))</f>
        <v/>
      </c>
      <c r="L638" s="0" t="str">
        <f aca="false">IF($A638="","",INDEX(CARTAO_COMPRAS!$K:$K,INT((ROW()-2)/20)+2))</f>
        <v/>
      </c>
      <c r="M638" s="0" t="str">
        <f aca="false">IF($A638="","","Compra no cartão")</f>
        <v/>
      </c>
    </row>
    <row r="639" customFormat="false" ht="13.5" hidden="false" customHeight="false" outlineLevel="0" collapsed="false">
      <c r="A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" s="0" t="str">
        <f aca="false">IF($A639="","",INDEX(CARTAO_COMPRAS!$C:$C,INT((ROW()-2)/20)+2))</f>
        <v/>
      </c>
      <c r="C639" s="0" t="str">
        <f aca="false">IF($A639="","",INDEX(CARTAO_COMPRAS!$D:$D,INT((ROW()-2)/20)+2))</f>
        <v/>
      </c>
      <c r="D639" s="0" t="str">
        <f aca="false">IF($A639="","",INDEX(CARTAO_COMPRAS!$E:$E,INT((ROW()-2)/20)+2))</f>
        <v/>
      </c>
      <c r="E639" s="0" t="str">
        <f aca="false">IF($A639="","",INDEX(CARTAO_COMPRAS!$H:$H,INT((ROW()-2)/20)+2)+MOD(ROW()-2,20))</f>
        <v/>
      </c>
      <c r="F639" s="0" t="str">
        <f aca="false">IF($A639="","",INDEX(CARTAO_COMPRAS!$G:$G,INT((ROW()-2)/20)+2))</f>
        <v/>
      </c>
      <c r="G639" s="5" t="str">
        <f aca="false">IF($A639="","",INDEX(CARTAO_COMPRAS!$I:$I,INT((ROW()-2)/20)+2))</f>
        <v/>
      </c>
      <c r="H639" s="4" t="str">
        <f aca="false">IF($A639="","",EDATE(INDEX(CARTAO_COMPRAS!$J:$J,INT((ROW()-2)/20)+2),MOD(ROW()-2,20)))</f>
        <v/>
      </c>
      <c r="I639" s="4" t="str">
        <f aca="false">IF($H639="","",$H639-WEEKDAY($H639,2)+1)</f>
        <v/>
      </c>
      <c r="J639" s="4" t="str">
        <f aca="false">IF($I639="","",$I639+6)</f>
        <v/>
      </c>
      <c r="K639" s="6" t="str">
        <f aca="false">IF($H639="","",DATE(YEAR($H639),MONTH($H639),1))</f>
        <v/>
      </c>
      <c r="L639" s="0" t="str">
        <f aca="false">IF($A639="","",INDEX(CARTAO_COMPRAS!$K:$K,INT((ROW()-2)/20)+2))</f>
        <v/>
      </c>
      <c r="M639" s="0" t="str">
        <f aca="false">IF($A639="","","Compra no cartão")</f>
        <v/>
      </c>
    </row>
    <row r="640" customFormat="false" ht="13.5" hidden="false" customHeight="false" outlineLevel="0" collapsed="false">
      <c r="A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" s="0" t="str">
        <f aca="false">IF($A640="","",INDEX(CARTAO_COMPRAS!$C:$C,INT((ROW()-2)/20)+2))</f>
        <v/>
      </c>
      <c r="C640" s="0" t="str">
        <f aca="false">IF($A640="","",INDEX(CARTAO_COMPRAS!$D:$D,INT((ROW()-2)/20)+2))</f>
        <v/>
      </c>
      <c r="D640" s="0" t="str">
        <f aca="false">IF($A640="","",INDEX(CARTAO_COMPRAS!$E:$E,INT((ROW()-2)/20)+2))</f>
        <v/>
      </c>
      <c r="E640" s="0" t="str">
        <f aca="false">IF($A640="","",INDEX(CARTAO_COMPRAS!$H:$H,INT((ROW()-2)/20)+2)+MOD(ROW()-2,20))</f>
        <v/>
      </c>
      <c r="F640" s="0" t="str">
        <f aca="false">IF($A640="","",INDEX(CARTAO_COMPRAS!$G:$G,INT((ROW()-2)/20)+2))</f>
        <v/>
      </c>
      <c r="G640" s="5" t="str">
        <f aca="false">IF($A640="","",INDEX(CARTAO_COMPRAS!$I:$I,INT((ROW()-2)/20)+2))</f>
        <v/>
      </c>
      <c r="H640" s="4" t="str">
        <f aca="false">IF($A640="","",EDATE(INDEX(CARTAO_COMPRAS!$J:$J,INT((ROW()-2)/20)+2),MOD(ROW()-2,20)))</f>
        <v/>
      </c>
      <c r="I640" s="4" t="str">
        <f aca="false">IF($H640="","",$H640-WEEKDAY($H640,2)+1)</f>
        <v/>
      </c>
      <c r="J640" s="4" t="str">
        <f aca="false">IF($I640="","",$I640+6)</f>
        <v/>
      </c>
      <c r="K640" s="6" t="str">
        <f aca="false">IF($H640="","",DATE(YEAR($H640),MONTH($H640),1))</f>
        <v/>
      </c>
      <c r="L640" s="0" t="str">
        <f aca="false">IF($A640="","",INDEX(CARTAO_COMPRAS!$K:$K,INT((ROW()-2)/20)+2))</f>
        <v/>
      </c>
      <c r="M640" s="0" t="str">
        <f aca="false">IF($A640="","","Compra no cartão")</f>
        <v/>
      </c>
    </row>
    <row r="641" customFormat="false" ht="13.5" hidden="false" customHeight="false" outlineLevel="0" collapsed="false">
      <c r="A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" s="0" t="str">
        <f aca="false">IF($A641="","",INDEX(CARTAO_COMPRAS!$C:$C,INT((ROW()-2)/20)+2))</f>
        <v/>
      </c>
      <c r="C641" s="0" t="str">
        <f aca="false">IF($A641="","",INDEX(CARTAO_COMPRAS!$D:$D,INT((ROW()-2)/20)+2))</f>
        <v/>
      </c>
      <c r="D641" s="0" t="str">
        <f aca="false">IF($A641="","",INDEX(CARTAO_COMPRAS!$E:$E,INT((ROW()-2)/20)+2))</f>
        <v/>
      </c>
      <c r="E641" s="0" t="str">
        <f aca="false">IF($A641="","",INDEX(CARTAO_COMPRAS!$H:$H,INT((ROW()-2)/20)+2)+MOD(ROW()-2,20))</f>
        <v/>
      </c>
      <c r="F641" s="0" t="str">
        <f aca="false">IF($A641="","",INDEX(CARTAO_COMPRAS!$G:$G,INT((ROW()-2)/20)+2))</f>
        <v/>
      </c>
      <c r="G641" s="5" t="str">
        <f aca="false">IF($A641="","",INDEX(CARTAO_COMPRAS!$I:$I,INT((ROW()-2)/20)+2))</f>
        <v/>
      </c>
      <c r="H641" s="4" t="str">
        <f aca="false">IF($A641="","",EDATE(INDEX(CARTAO_COMPRAS!$J:$J,INT((ROW()-2)/20)+2),MOD(ROW()-2,20)))</f>
        <v/>
      </c>
      <c r="I641" s="4" t="str">
        <f aca="false">IF($H641="","",$H641-WEEKDAY($H641,2)+1)</f>
        <v/>
      </c>
      <c r="J641" s="4" t="str">
        <f aca="false">IF($I641="","",$I641+6)</f>
        <v/>
      </c>
      <c r="K641" s="6" t="str">
        <f aca="false">IF($H641="","",DATE(YEAR($H641),MONTH($H641),1))</f>
        <v/>
      </c>
      <c r="L641" s="0" t="str">
        <f aca="false">IF($A641="","",INDEX(CARTAO_COMPRAS!$K:$K,INT((ROW()-2)/20)+2))</f>
        <v/>
      </c>
      <c r="M641" s="0" t="str">
        <f aca="false">IF($A641="","","Compra no cartão")</f>
        <v/>
      </c>
    </row>
    <row r="642" customFormat="false" ht="13.5" hidden="false" customHeight="false" outlineLevel="0" collapsed="false">
      <c r="A6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33</v>
      </c>
      <c r="B642" s="0" t="str">
        <f aca="false">IF($A642="","",INDEX(CARTAO_COMPRAS!$C:$C,INT((ROW()-2)/20)+2))</f>
        <v>Bradesco</v>
      </c>
      <c r="C642" s="0" t="str">
        <f aca="false">IF($A642="","",INDEX(CARTAO_COMPRAS!$D:$D,INT((ROW()-2)/20)+2))</f>
        <v>Giga Atacado</v>
      </c>
      <c r="D642" s="0" t="str">
        <f aca="false">IF($A642="","",INDEX(CARTAO_COMPRAS!$E:$E,INT((ROW()-2)/20)+2))</f>
        <v>Alimentação / Insumos</v>
      </c>
      <c r="E642" s="0" t="n">
        <f aca="false">IF($A642="","",INDEX(CARTAO_COMPRAS!$H:$H,INT((ROW()-2)/20)+2)+MOD(ROW()-2,20))</f>
        <v>1</v>
      </c>
      <c r="F642" s="0" t="n">
        <f aca="false">IF($A642="","",INDEX(CARTAO_COMPRAS!$G:$G,INT((ROW()-2)/20)+2))</f>
        <v>1</v>
      </c>
      <c r="G642" s="5" t="n">
        <f aca="false">IF($A642="","",INDEX(CARTAO_COMPRAS!$I:$I,INT((ROW()-2)/20)+2))</f>
        <v>881.09</v>
      </c>
      <c r="H642" s="4" t="n">
        <f aca="false">IF($A642="","",EDATE(INDEX(CARTAO_COMPRAS!$J:$J,INT((ROW()-2)/20)+2),MOD(ROW()-2,20)))</f>
        <v>46157</v>
      </c>
      <c r="I642" s="4" t="n">
        <f aca="false">IF($H642="","",$H642-WEEKDAY($H642,2)+1)</f>
        <v>46153</v>
      </c>
      <c r="J642" s="4" t="n">
        <f aca="false">IF($I642="","",$I642+6)</f>
        <v>46159</v>
      </c>
      <c r="K642" s="6" t="n">
        <f aca="false">IF($H642="","",DATE(YEAR($H642),MONTH($H642),1))</f>
        <v>46143</v>
      </c>
      <c r="L642" s="0" t="str">
        <f aca="false">IF($A642="","",INDEX(CARTAO_COMPRAS!$K:$K,INT((ROW()-2)/20)+2))</f>
        <v>Pago</v>
      </c>
      <c r="M642" s="0" t="str">
        <f aca="false">IF($A642="","","Compra no cartão")</f>
        <v>Compra no cartão</v>
      </c>
    </row>
    <row r="643" customFormat="false" ht="13.5" hidden="false" customHeight="false" outlineLevel="0" collapsed="false">
      <c r="A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" s="0" t="str">
        <f aca="false">IF($A643="","",INDEX(CARTAO_COMPRAS!$C:$C,INT((ROW()-2)/20)+2))</f>
        <v/>
      </c>
      <c r="C643" s="0" t="str">
        <f aca="false">IF($A643="","",INDEX(CARTAO_COMPRAS!$D:$D,INT((ROW()-2)/20)+2))</f>
        <v/>
      </c>
      <c r="D643" s="0" t="str">
        <f aca="false">IF($A643="","",INDEX(CARTAO_COMPRAS!$E:$E,INT((ROW()-2)/20)+2))</f>
        <v/>
      </c>
      <c r="E643" s="0" t="str">
        <f aca="false">IF($A643="","",INDEX(CARTAO_COMPRAS!$H:$H,INT((ROW()-2)/20)+2)+MOD(ROW()-2,20))</f>
        <v/>
      </c>
      <c r="F643" s="0" t="str">
        <f aca="false">IF($A643="","",INDEX(CARTAO_COMPRAS!$G:$G,INT((ROW()-2)/20)+2))</f>
        <v/>
      </c>
      <c r="G643" s="5" t="str">
        <f aca="false">IF($A643="","",INDEX(CARTAO_COMPRAS!$I:$I,INT((ROW()-2)/20)+2))</f>
        <v/>
      </c>
      <c r="H643" s="4" t="str">
        <f aca="false">IF($A643="","",EDATE(INDEX(CARTAO_COMPRAS!$J:$J,INT((ROW()-2)/20)+2),MOD(ROW()-2,20)))</f>
        <v/>
      </c>
      <c r="I643" s="4" t="str">
        <f aca="false">IF($H643="","",$H643-WEEKDAY($H643,2)+1)</f>
        <v/>
      </c>
      <c r="J643" s="4" t="str">
        <f aca="false">IF($I643="","",$I643+6)</f>
        <v/>
      </c>
      <c r="K643" s="6" t="str">
        <f aca="false">IF($H643="","",DATE(YEAR($H643),MONTH($H643),1))</f>
        <v/>
      </c>
      <c r="L643" s="0" t="str">
        <f aca="false">IF($A643="","",INDEX(CARTAO_COMPRAS!$K:$K,INT((ROW()-2)/20)+2))</f>
        <v/>
      </c>
      <c r="M643" s="0" t="str">
        <f aca="false">IF($A643="","","Compra no cartão")</f>
        <v/>
      </c>
    </row>
    <row r="644" customFormat="false" ht="13.5" hidden="false" customHeight="false" outlineLevel="0" collapsed="false">
      <c r="A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" s="0" t="str">
        <f aca="false">IF($A644="","",INDEX(CARTAO_COMPRAS!$C:$C,INT((ROW()-2)/20)+2))</f>
        <v/>
      </c>
      <c r="C644" s="0" t="str">
        <f aca="false">IF($A644="","",INDEX(CARTAO_COMPRAS!$D:$D,INT((ROW()-2)/20)+2))</f>
        <v/>
      </c>
      <c r="D644" s="0" t="str">
        <f aca="false">IF($A644="","",INDEX(CARTAO_COMPRAS!$E:$E,INT((ROW()-2)/20)+2))</f>
        <v/>
      </c>
      <c r="E644" s="0" t="str">
        <f aca="false">IF($A644="","",INDEX(CARTAO_COMPRAS!$H:$H,INT((ROW()-2)/20)+2)+MOD(ROW()-2,20))</f>
        <v/>
      </c>
      <c r="F644" s="0" t="str">
        <f aca="false">IF($A644="","",INDEX(CARTAO_COMPRAS!$G:$G,INT((ROW()-2)/20)+2))</f>
        <v/>
      </c>
      <c r="G644" s="5" t="str">
        <f aca="false">IF($A644="","",INDEX(CARTAO_COMPRAS!$I:$I,INT((ROW()-2)/20)+2))</f>
        <v/>
      </c>
      <c r="H644" s="4" t="str">
        <f aca="false">IF($A644="","",EDATE(INDEX(CARTAO_COMPRAS!$J:$J,INT((ROW()-2)/20)+2),MOD(ROW()-2,20)))</f>
        <v/>
      </c>
      <c r="I644" s="4" t="str">
        <f aca="false">IF($H644="","",$H644-WEEKDAY($H644,2)+1)</f>
        <v/>
      </c>
      <c r="J644" s="4" t="str">
        <f aca="false">IF($I644="","",$I644+6)</f>
        <v/>
      </c>
      <c r="K644" s="6" t="str">
        <f aca="false">IF($H644="","",DATE(YEAR($H644),MONTH($H644),1))</f>
        <v/>
      </c>
      <c r="L644" s="0" t="str">
        <f aca="false">IF($A644="","",INDEX(CARTAO_COMPRAS!$K:$K,INT((ROW()-2)/20)+2))</f>
        <v/>
      </c>
      <c r="M644" s="0" t="str">
        <f aca="false">IF($A644="","","Compra no cartão")</f>
        <v/>
      </c>
    </row>
    <row r="645" customFormat="false" ht="13.5" hidden="false" customHeight="false" outlineLevel="0" collapsed="false">
      <c r="A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" s="0" t="str">
        <f aca="false">IF($A645="","",INDEX(CARTAO_COMPRAS!$C:$C,INT((ROW()-2)/20)+2))</f>
        <v/>
      </c>
      <c r="C645" s="0" t="str">
        <f aca="false">IF($A645="","",INDEX(CARTAO_COMPRAS!$D:$D,INT((ROW()-2)/20)+2))</f>
        <v/>
      </c>
      <c r="D645" s="0" t="str">
        <f aca="false">IF($A645="","",INDEX(CARTAO_COMPRAS!$E:$E,INT((ROW()-2)/20)+2))</f>
        <v/>
      </c>
      <c r="E645" s="0" t="str">
        <f aca="false">IF($A645="","",INDEX(CARTAO_COMPRAS!$H:$H,INT((ROW()-2)/20)+2)+MOD(ROW()-2,20))</f>
        <v/>
      </c>
      <c r="F645" s="0" t="str">
        <f aca="false">IF($A645="","",INDEX(CARTAO_COMPRAS!$G:$G,INT((ROW()-2)/20)+2))</f>
        <v/>
      </c>
      <c r="G645" s="5" t="str">
        <f aca="false">IF($A645="","",INDEX(CARTAO_COMPRAS!$I:$I,INT((ROW()-2)/20)+2))</f>
        <v/>
      </c>
      <c r="H645" s="4" t="str">
        <f aca="false">IF($A645="","",EDATE(INDEX(CARTAO_COMPRAS!$J:$J,INT((ROW()-2)/20)+2),MOD(ROW()-2,20)))</f>
        <v/>
      </c>
      <c r="I645" s="4" t="str">
        <f aca="false">IF($H645="","",$H645-WEEKDAY($H645,2)+1)</f>
        <v/>
      </c>
      <c r="J645" s="4" t="str">
        <f aca="false">IF($I645="","",$I645+6)</f>
        <v/>
      </c>
      <c r="K645" s="6" t="str">
        <f aca="false">IF($H645="","",DATE(YEAR($H645),MONTH($H645),1))</f>
        <v/>
      </c>
      <c r="L645" s="0" t="str">
        <f aca="false">IF($A645="","",INDEX(CARTAO_COMPRAS!$K:$K,INT((ROW()-2)/20)+2))</f>
        <v/>
      </c>
      <c r="M645" s="0" t="str">
        <f aca="false">IF($A645="","","Compra no cartão")</f>
        <v/>
      </c>
    </row>
    <row r="646" customFormat="false" ht="13.5" hidden="false" customHeight="false" outlineLevel="0" collapsed="false">
      <c r="A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" s="0" t="str">
        <f aca="false">IF($A646="","",INDEX(CARTAO_COMPRAS!$C:$C,INT((ROW()-2)/20)+2))</f>
        <v/>
      </c>
      <c r="C646" s="0" t="str">
        <f aca="false">IF($A646="","",INDEX(CARTAO_COMPRAS!$D:$D,INT((ROW()-2)/20)+2))</f>
        <v/>
      </c>
      <c r="D646" s="0" t="str">
        <f aca="false">IF($A646="","",INDEX(CARTAO_COMPRAS!$E:$E,INT((ROW()-2)/20)+2))</f>
        <v/>
      </c>
      <c r="E646" s="0" t="str">
        <f aca="false">IF($A646="","",INDEX(CARTAO_COMPRAS!$H:$H,INT((ROW()-2)/20)+2)+MOD(ROW()-2,20))</f>
        <v/>
      </c>
      <c r="F646" s="0" t="str">
        <f aca="false">IF($A646="","",INDEX(CARTAO_COMPRAS!$G:$G,INT((ROW()-2)/20)+2))</f>
        <v/>
      </c>
      <c r="G646" s="5" t="str">
        <f aca="false">IF($A646="","",INDEX(CARTAO_COMPRAS!$I:$I,INT((ROW()-2)/20)+2))</f>
        <v/>
      </c>
      <c r="H646" s="4" t="str">
        <f aca="false">IF($A646="","",EDATE(INDEX(CARTAO_COMPRAS!$J:$J,INT((ROW()-2)/20)+2),MOD(ROW()-2,20)))</f>
        <v/>
      </c>
      <c r="I646" s="4" t="str">
        <f aca="false">IF($H646="","",$H646-WEEKDAY($H646,2)+1)</f>
        <v/>
      </c>
      <c r="J646" s="4" t="str">
        <f aca="false">IF($I646="","",$I646+6)</f>
        <v/>
      </c>
      <c r="K646" s="6" t="str">
        <f aca="false">IF($H646="","",DATE(YEAR($H646),MONTH($H646),1))</f>
        <v/>
      </c>
      <c r="L646" s="0" t="str">
        <f aca="false">IF($A646="","",INDEX(CARTAO_COMPRAS!$K:$K,INT((ROW()-2)/20)+2))</f>
        <v/>
      </c>
      <c r="M646" s="0" t="str">
        <f aca="false">IF($A646="","","Compra no cartão")</f>
        <v/>
      </c>
    </row>
    <row r="647" customFormat="false" ht="13.5" hidden="false" customHeight="false" outlineLevel="0" collapsed="false">
      <c r="A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" s="0" t="str">
        <f aca="false">IF($A647="","",INDEX(CARTAO_COMPRAS!$C:$C,INT((ROW()-2)/20)+2))</f>
        <v/>
      </c>
      <c r="C647" s="0" t="str">
        <f aca="false">IF($A647="","",INDEX(CARTAO_COMPRAS!$D:$D,INT((ROW()-2)/20)+2))</f>
        <v/>
      </c>
      <c r="D647" s="0" t="str">
        <f aca="false">IF($A647="","",INDEX(CARTAO_COMPRAS!$E:$E,INT((ROW()-2)/20)+2))</f>
        <v/>
      </c>
      <c r="E647" s="0" t="str">
        <f aca="false">IF($A647="","",INDEX(CARTAO_COMPRAS!$H:$H,INT((ROW()-2)/20)+2)+MOD(ROW()-2,20))</f>
        <v/>
      </c>
      <c r="F647" s="0" t="str">
        <f aca="false">IF($A647="","",INDEX(CARTAO_COMPRAS!$G:$G,INT((ROW()-2)/20)+2))</f>
        <v/>
      </c>
      <c r="G647" s="5" t="str">
        <f aca="false">IF($A647="","",INDEX(CARTAO_COMPRAS!$I:$I,INT((ROW()-2)/20)+2))</f>
        <v/>
      </c>
      <c r="H647" s="4" t="str">
        <f aca="false">IF($A647="","",EDATE(INDEX(CARTAO_COMPRAS!$J:$J,INT((ROW()-2)/20)+2),MOD(ROW()-2,20)))</f>
        <v/>
      </c>
      <c r="I647" s="4" t="str">
        <f aca="false">IF($H647="","",$H647-WEEKDAY($H647,2)+1)</f>
        <v/>
      </c>
      <c r="J647" s="4" t="str">
        <f aca="false">IF($I647="","",$I647+6)</f>
        <v/>
      </c>
      <c r="K647" s="6" t="str">
        <f aca="false">IF($H647="","",DATE(YEAR($H647),MONTH($H647),1))</f>
        <v/>
      </c>
      <c r="L647" s="0" t="str">
        <f aca="false">IF($A647="","",INDEX(CARTAO_COMPRAS!$K:$K,INT((ROW()-2)/20)+2))</f>
        <v/>
      </c>
      <c r="M647" s="0" t="str">
        <f aca="false">IF($A647="","","Compra no cartão")</f>
        <v/>
      </c>
    </row>
    <row r="648" customFormat="false" ht="13.5" hidden="false" customHeight="false" outlineLevel="0" collapsed="false">
      <c r="A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" s="0" t="str">
        <f aca="false">IF($A648="","",INDEX(CARTAO_COMPRAS!$C:$C,INT((ROW()-2)/20)+2))</f>
        <v/>
      </c>
      <c r="C648" s="0" t="str">
        <f aca="false">IF($A648="","",INDEX(CARTAO_COMPRAS!$D:$D,INT((ROW()-2)/20)+2))</f>
        <v/>
      </c>
      <c r="D648" s="0" t="str">
        <f aca="false">IF($A648="","",INDEX(CARTAO_COMPRAS!$E:$E,INT((ROW()-2)/20)+2))</f>
        <v/>
      </c>
      <c r="E648" s="0" t="str">
        <f aca="false">IF($A648="","",INDEX(CARTAO_COMPRAS!$H:$H,INT((ROW()-2)/20)+2)+MOD(ROW()-2,20))</f>
        <v/>
      </c>
      <c r="F648" s="0" t="str">
        <f aca="false">IF($A648="","",INDEX(CARTAO_COMPRAS!$G:$G,INT((ROW()-2)/20)+2))</f>
        <v/>
      </c>
      <c r="G648" s="5" t="str">
        <f aca="false">IF($A648="","",INDEX(CARTAO_COMPRAS!$I:$I,INT((ROW()-2)/20)+2))</f>
        <v/>
      </c>
      <c r="H648" s="4" t="str">
        <f aca="false">IF($A648="","",EDATE(INDEX(CARTAO_COMPRAS!$J:$J,INT((ROW()-2)/20)+2),MOD(ROW()-2,20)))</f>
        <v/>
      </c>
      <c r="I648" s="4" t="str">
        <f aca="false">IF($H648="","",$H648-WEEKDAY($H648,2)+1)</f>
        <v/>
      </c>
      <c r="J648" s="4" t="str">
        <f aca="false">IF($I648="","",$I648+6)</f>
        <v/>
      </c>
      <c r="K648" s="6" t="str">
        <f aca="false">IF($H648="","",DATE(YEAR($H648),MONTH($H648),1))</f>
        <v/>
      </c>
      <c r="L648" s="0" t="str">
        <f aca="false">IF($A648="","",INDEX(CARTAO_COMPRAS!$K:$K,INT((ROW()-2)/20)+2))</f>
        <v/>
      </c>
      <c r="M648" s="0" t="str">
        <f aca="false">IF($A648="","","Compra no cartão")</f>
        <v/>
      </c>
    </row>
    <row r="649" customFormat="false" ht="13.5" hidden="false" customHeight="false" outlineLevel="0" collapsed="false">
      <c r="A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" s="0" t="str">
        <f aca="false">IF($A649="","",INDEX(CARTAO_COMPRAS!$C:$C,INT((ROW()-2)/20)+2))</f>
        <v/>
      </c>
      <c r="C649" s="0" t="str">
        <f aca="false">IF($A649="","",INDEX(CARTAO_COMPRAS!$D:$D,INT((ROW()-2)/20)+2))</f>
        <v/>
      </c>
      <c r="D649" s="0" t="str">
        <f aca="false">IF($A649="","",INDEX(CARTAO_COMPRAS!$E:$E,INT((ROW()-2)/20)+2))</f>
        <v/>
      </c>
      <c r="E649" s="0" t="str">
        <f aca="false">IF($A649="","",INDEX(CARTAO_COMPRAS!$H:$H,INT((ROW()-2)/20)+2)+MOD(ROW()-2,20))</f>
        <v/>
      </c>
      <c r="F649" s="0" t="str">
        <f aca="false">IF($A649="","",INDEX(CARTAO_COMPRAS!$G:$G,INT((ROW()-2)/20)+2))</f>
        <v/>
      </c>
      <c r="G649" s="5" t="str">
        <f aca="false">IF($A649="","",INDEX(CARTAO_COMPRAS!$I:$I,INT((ROW()-2)/20)+2))</f>
        <v/>
      </c>
      <c r="H649" s="4" t="str">
        <f aca="false">IF($A649="","",EDATE(INDEX(CARTAO_COMPRAS!$J:$J,INT((ROW()-2)/20)+2),MOD(ROW()-2,20)))</f>
        <v/>
      </c>
      <c r="I649" s="4" t="str">
        <f aca="false">IF($H649="","",$H649-WEEKDAY($H649,2)+1)</f>
        <v/>
      </c>
      <c r="J649" s="4" t="str">
        <f aca="false">IF($I649="","",$I649+6)</f>
        <v/>
      </c>
      <c r="K649" s="6" t="str">
        <f aca="false">IF($H649="","",DATE(YEAR($H649),MONTH($H649),1))</f>
        <v/>
      </c>
      <c r="L649" s="0" t="str">
        <f aca="false">IF($A649="","",INDEX(CARTAO_COMPRAS!$K:$K,INT((ROW()-2)/20)+2))</f>
        <v/>
      </c>
      <c r="M649" s="0" t="str">
        <f aca="false">IF($A649="","","Compra no cartão")</f>
        <v/>
      </c>
    </row>
    <row r="650" customFormat="false" ht="13.5" hidden="false" customHeight="false" outlineLevel="0" collapsed="false">
      <c r="A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" s="0" t="str">
        <f aca="false">IF($A650="","",INDEX(CARTAO_COMPRAS!$C:$C,INT((ROW()-2)/20)+2))</f>
        <v/>
      </c>
      <c r="C650" s="0" t="str">
        <f aca="false">IF($A650="","",INDEX(CARTAO_COMPRAS!$D:$D,INT((ROW()-2)/20)+2))</f>
        <v/>
      </c>
      <c r="D650" s="0" t="str">
        <f aca="false">IF($A650="","",INDEX(CARTAO_COMPRAS!$E:$E,INT((ROW()-2)/20)+2))</f>
        <v/>
      </c>
      <c r="E650" s="0" t="str">
        <f aca="false">IF($A650="","",INDEX(CARTAO_COMPRAS!$H:$H,INT((ROW()-2)/20)+2)+MOD(ROW()-2,20))</f>
        <v/>
      </c>
      <c r="F650" s="0" t="str">
        <f aca="false">IF($A650="","",INDEX(CARTAO_COMPRAS!$G:$G,INT((ROW()-2)/20)+2))</f>
        <v/>
      </c>
      <c r="G650" s="5" t="str">
        <f aca="false">IF($A650="","",INDEX(CARTAO_COMPRAS!$I:$I,INT((ROW()-2)/20)+2))</f>
        <v/>
      </c>
      <c r="H650" s="4" t="str">
        <f aca="false">IF($A650="","",EDATE(INDEX(CARTAO_COMPRAS!$J:$J,INT((ROW()-2)/20)+2),MOD(ROW()-2,20)))</f>
        <v/>
      </c>
      <c r="I650" s="4" t="str">
        <f aca="false">IF($H650="","",$H650-WEEKDAY($H650,2)+1)</f>
        <v/>
      </c>
      <c r="J650" s="4" t="str">
        <f aca="false">IF($I650="","",$I650+6)</f>
        <v/>
      </c>
      <c r="K650" s="6" t="str">
        <f aca="false">IF($H650="","",DATE(YEAR($H650),MONTH($H650),1))</f>
        <v/>
      </c>
      <c r="L650" s="0" t="str">
        <f aca="false">IF($A650="","",INDEX(CARTAO_COMPRAS!$K:$K,INT((ROW()-2)/20)+2))</f>
        <v/>
      </c>
      <c r="M650" s="0" t="str">
        <f aca="false">IF($A650="","","Compra no cartão")</f>
        <v/>
      </c>
    </row>
    <row r="651" customFormat="false" ht="13.5" hidden="false" customHeight="false" outlineLevel="0" collapsed="false">
      <c r="A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" s="0" t="str">
        <f aca="false">IF($A651="","",INDEX(CARTAO_COMPRAS!$C:$C,INT((ROW()-2)/20)+2))</f>
        <v/>
      </c>
      <c r="C651" s="0" t="str">
        <f aca="false">IF($A651="","",INDEX(CARTAO_COMPRAS!$D:$D,INT((ROW()-2)/20)+2))</f>
        <v/>
      </c>
      <c r="D651" s="0" t="str">
        <f aca="false">IF($A651="","",INDEX(CARTAO_COMPRAS!$E:$E,INT((ROW()-2)/20)+2))</f>
        <v/>
      </c>
      <c r="E651" s="0" t="str">
        <f aca="false">IF($A651="","",INDEX(CARTAO_COMPRAS!$H:$H,INT((ROW()-2)/20)+2)+MOD(ROW()-2,20))</f>
        <v/>
      </c>
      <c r="F651" s="0" t="str">
        <f aca="false">IF($A651="","",INDEX(CARTAO_COMPRAS!$G:$G,INT((ROW()-2)/20)+2))</f>
        <v/>
      </c>
      <c r="G651" s="5" t="str">
        <f aca="false">IF($A651="","",INDEX(CARTAO_COMPRAS!$I:$I,INT((ROW()-2)/20)+2))</f>
        <v/>
      </c>
      <c r="H651" s="4" t="str">
        <f aca="false">IF($A651="","",EDATE(INDEX(CARTAO_COMPRAS!$J:$J,INT((ROW()-2)/20)+2),MOD(ROW()-2,20)))</f>
        <v/>
      </c>
      <c r="I651" s="4" t="str">
        <f aca="false">IF($H651="","",$H651-WEEKDAY($H651,2)+1)</f>
        <v/>
      </c>
      <c r="J651" s="4" t="str">
        <f aca="false">IF($I651="","",$I651+6)</f>
        <v/>
      </c>
      <c r="K651" s="6" t="str">
        <f aca="false">IF($H651="","",DATE(YEAR($H651),MONTH($H651),1))</f>
        <v/>
      </c>
      <c r="L651" s="0" t="str">
        <f aca="false">IF($A651="","",INDEX(CARTAO_COMPRAS!$K:$K,INT((ROW()-2)/20)+2))</f>
        <v/>
      </c>
      <c r="M651" s="0" t="str">
        <f aca="false">IF($A651="","","Compra no cartão")</f>
        <v/>
      </c>
    </row>
    <row r="652" customFormat="false" ht="13.5" hidden="false" customHeight="false" outlineLevel="0" collapsed="false">
      <c r="A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" s="0" t="str">
        <f aca="false">IF($A652="","",INDEX(CARTAO_COMPRAS!$C:$C,INT((ROW()-2)/20)+2))</f>
        <v/>
      </c>
      <c r="C652" s="0" t="str">
        <f aca="false">IF($A652="","",INDEX(CARTAO_COMPRAS!$D:$D,INT((ROW()-2)/20)+2))</f>
        <v/>
      </c>
      <c r="D652" s="0" t="str">
        <f aca="false">IF($A652="","",INDEX(CARTAO_COMPRAS!$E:$E,INT((ROW()-2)/20)+2))</f>
        <v/>
      </c>
      <c r="E652" s="0" t="str">
        <f aca="false">IF($A652="","",INDEX(CARTAO_COMPRAS!$H:$H,INT((ROW()-2)/20)+2)+MOD(ROW()-2,20))</f>
        <v/>
      </c>
      <c r="F652" s="0" t="str">
        <f aca="false">IF($A652="","",INDEX(CARTAO_COMPRAS!$G:$G,INT((ROW()-2)/20)+2))</f>
        <v/>
      </c>
      <c r="G652" s="5" t="str">
        <f aca="false">IF($A652="","",INDEX(CARTAO_COMPRAS!$I:$I,INT((ROW()-2)/20)+2))</f>
        <v/>
      </c>
      <c r="H652" s="4" t="str">
        <f aca="false">IF($A652="","",EDATE(INDEX(CARTAO_COMPRAS!$J:$J,INT((ROW()-2)/20)+2),MOD(ROW()-2,20)))</f>
        <v/>
      </c>
      <c r="I652" s="4" t="str">
        <f aca="false">IF($H652="","",$H652-WEEKDAY($H652,2)+1)</f>
        <v/>
      </c>
      <c r="J652" s="4" t="str">
        <f aca="false">IF($I652="","",$I652+6)</f>
        <v/>
      </c>
      <c r="K652" s="6" t="str">
        <f aca="false">IF($H652="","",DATE(YEAR($H652),MONTH($H652),1))</f>
        <v/>
      </c>
      <c r="L652" s="0" t="str">
        <f aca="false">IF($A652="","",INDEX(CARTAO_COMPRAS!$K:$K,INT((ROW()-2)/20)+2))</f>
        <v/>
      </c>
      <c r="M652" s="0" t="str">
        <f aca="false">IF($A652="","","Compra no cartão")</f>
        <v/>
      </c>
    </row>
    <row r="653" customFormat="false" ht="13.5" hidden="false" customHeight="false" outlineLevel="0" collapsed="false">
      <c r="A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" s="0" t="str">
        <f aca="false">IF($A653="","",INDEX(CARTAO_COMPRAS!$C:$C,INT((ROW()-2)/20)+2))</f>
        <v/>
      </c>
      <c r="C653" s="0" t="str">
        <f aca="false">IF($A653="","",INDEX(CARTAO_COMPRAS!$D:$D,INT((ROW()-2)/20)+2))</f>
        <v/>
      </c>
      <c r="D653" s="0" t="str">
        <f aca="false">IF($A653="","",INDEX(CARTAO_COMPRAS!$E:$E,INT((ROW()-2)/20)+2))</f>
        <v/>
      </c>
      <c r="E653" s="0" t="str">
        <f aca="false">IF($A653="","",INDEX(CARTAO_COMPRAS!$H:$H,INT((ROW()-2)/20)+2)+MOD(ROW()-2,20))</f>
        <v/>
      </c>
      <c r="F653" s="0" t="str">
        <f aca="false">IF($A653="","",INDEX(CARTAO_COMPRAS!$G:$G,INT((ROW()-2)/20)+2))</f>
        <v/>
      </c>
      <c r="G653" s="5" t="str">
        <f aca="false">IF($A653="","",INDEX(CARTAO_COMPRAS!$I:$I,INT((ROW()-2)/20)+2))</f>
        <v/>
      </c>
      <c r="H653" s="4" t="str">
        <f aca="false">IF($A653="","",EDATE(INDEX(CARTAO_COMPRAS!$J:$J,INT((ROW()-2)/20)+2),MOD(ROW()-2,20)))</f>
        <v/>
      </c>
      <c r="I653" s="4" t="str">
        <f aca="false">IF($H653="","",$H653-WEEKDAY($H653,2)+1)</f>
        <v/>
      </c>
      <c r="J653" s="4" t="str">
        <f aca="false">IF($I653="","",$I653+6)</f>
        <v/>
      </c>
      <c r="K653" s="6" t="str">
        <f aca="false">IF($H653="","",DATE(YEAR($H653),MONTH($H653),1))</f>
        <v/>
      </c>
      <c r="L653" s="0" t="str">
        <f aca="false">IF($A653="","",INDEX(CARTAO_COMPRAS!$K:$K,INT((ROW()-2)/20)+2))</f>
        <v/>
      </c>
      <c r="M653" s="0" t="str">
        <f aca="false">IF($A653="","","Compra no cartão")</f>
        <v/>
      </c>
    </row>
    <row r="654" customFormat="false" ht="13.5" hidden="false" customHeight="false" outlineLevel="0" collapsed="false">
      <c r="A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" s="0" t="str">
        <f aca="false">IF($A654="","",INDEX(CARTAO_COMPRAS!$C:$C,INT((ROW()-2)/20)+2))</f>
        <v/>
      </c>
      <c r="C654" s="0" t="str">
        <f aca="false">IF($A654="","",INDEX(CARTAO_COMPRAS!$D:$D,INT((ROW()-2)/20)+2))</f>
        <v/>
      </c>
      <c r="D654" s="0" t="str">
        <f aca="false">IF($A654="","",INDEX(CARTAO_COMPRAS!$E:$E,INT((ROW()-2)/20)+2))</f>
        <v/>
      </c>
      <c r="E654" s="0" t="str">
        <f aca="false">IF($A654="","",INDEX(CARTAO_COMPRAS!$H:$H,INT((ROW()-2)/20)+2)+MOD(ROW()-2,20))</f>
        <v/>
      </c>
      <c r="F654" s="0" t="str">
        <f aca="false">IF($A654="","",INDEX(CARTAO_COMPRAS!$G:$G,INT((ROW()-2)/20)+2))</f>
        <v/>
      </c>
      <c r="G654" s="5" t="str">
        <f aca="false">IF($A654="","",INDEX(CARTAO_COMPRAS!$I:$I,INT((ROW()-2)/20)+2))</f>
        <v/>
      </c>
      <c r="H654" s="4" t="str">
        <f aca="false">IF($A654="","",EDATE(INDEX(CARTAO_COMPRAS!$J:$J,INT((ROW()-2)/20)+2),MOD(ROW()-2,20)))</f>
        <v/>
      </c>
      <c r="I654" s="4" t="str">
        <f aca="false">IF($H654="","",$H654-WEEKDAY($H654,2)+1)</f>
        <v/>
      </c>
      <c r="J654" s="4" t="str">
        <f aca="false">IF($I654="","",$I654+6)</f>
        <v/>
      </c>
      <c r="K654" s="6" t="str">
        <f aca="false">IF($H654="","",DATE(YEAR($H654),MONTH($H654),1))</f>
        <v/>
      </c>
      <c r="L654" s="0" t="str">
        <f aca="false">IF($A654="","",INDEX(CARTAO_COMPRAS!$K:$K,INT((ROW()-2)/20)+2))</f>
        <v/>
      </c>
      <c r="M654" s="0" t="str">
        <f aca="false">IF($A654="","","Compra no cartão")</f>
        <v/>
      </c>
    </row>
    <row r="655" customFormat="false" ht="13.5" hidden="false" customHeight="false" outlineLevel="0" collapsed="false">
      <c r="A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" s="0" t="str">
        <f aca="false">IF($A655="","",INDEX(CARTAO_COMPRAS!$C:$C,INT((ROW()-2)/20)+2))</f>
        <v/>
      </c>
      <c r="C655" s="0" t="str">
        <f aca="false">IF($A655="","",INDEX(CARTAO_COMPRAS!$D:$D,INT((ROW()-2)/20)+2))</f>
        <v/>
      </c>
      <c r="D655" s="0" t="str">
        <f aca="false">IF($A655="","",INDEX(CARTAO_COMPRAS!$E:$E,INT((ROW()-2)/20)+2))</f>
        <v/>
      </c>
      <c r="E655" s="0" t="str">
        <f aca="false">IF($A655="","",INDEX(CARTAO_COMPRAS!$H:$H,INT((ROW()-2)/20)+2)+MOD(ROW()-2,20))</f>
        <v/>
      </c>
      <c r="F655" s="0" t="str">
        <f aca="false">IF($A655="","",INDEX(CARTAO_COMPRAS!$G:$G,INT((ROW()-2)/20)+2))</f>
        <v/>
      </c>
      <c r="G655" s="5" t="str">
        <f aca="false">IF($A655="","",INDEX(CARTAO_COMPRAS!$I:$I,INT((ROW()-2)/20)+2))</f>
        <v/>
      </c>
      <c r="H655" s="4" t="str">
        <f aca="false">IF($A655="","",EDATE(INDEX(CARTAO_COMPRAS!$J:$J,INT((ROW()-2)/20)+2),MOD(ROW()-2,20)))</f>
        <v/>
      </c>
      <c r="I655" s="4" t="str">
        <f aca="false">IF($H655="","",$H655-WEEKDAY($H655,2)+1)</f>
        <v/>
      </c>
      <c r="J655" s="4" t="str">
        <f aca="false">IF($I655="","",$I655+6)</f>
        <v/>
      </c>
      <c r="K655" s="6" t="str">
        <f aca="false">IF($H655="","",DATE(YEAR($H655),MONTH($H655),1))</f>
        <v/>
      </c>
      <c r="L655" s="0" t="str">
        <f aca="false">IF($A655="","",INDEX(CARTAO_COMPRAS!$K:$K,INT((ROW()-2)/20)+2))</f>
        <v/>
      </c>
      <c r="M655" s="0" t="str">
        <f aca="false">IF($A655="","","Compra no cartão")</f>
        <v/>
      </c>
    </row>
    <row r="656" customFormat="false" ht="13.5" hidden="false" customHeight="false" outlineLevel="0" collapsed="false">
      <c r="A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" s="0" t="str">
        <f aca="false">IF($A656="","",INDEX(CARTAO_COMPRAS!$C:$C,INT((ROW()-2)/20)+2))</f>
        <v/>
      </c>
      <c r="C656" s="0" t="str">
        <f aca="false">IF($A656="","",INDEX(CARTAO_COMPRAS!$D:$D,INT((ROW()-2)/20)+2))</f>
        <v/>
      </c>
      <c r="D656" s="0" t="str">
        <f aca="false">IF($A656="","",INDEX(CARTAO_COMPRAS!$E:$E,INT((ROW()-2)/20)+2))</f>
        <v/>
      </c>
      <c r="E656" s="0" t="str">
        <f aca="false">IF($A656="","",INDEX(CARTAO_COMPRAS!$H:$H,INT((ROW()-2)/20)+2)+MOD(ROW()-2,20))</f>
        <v/>
      </c>
      <c r="F656" s="0" t="str">
        <f aca="false">IF($A656="","",INDEX(CARTAO_COMPRAS!$G:$G,INT((ROW()-2)/20)+2))</f>
        <v/>
      </c>
      <c r="G656" s="5" t="str">
        <f aca="false">IF($A656="","",INDEX(CARTAO_COMPRAS!$I:$I,INT((ROW()-2)/20)+2))</f>
        <v/>
      </c>
      <c r="H656" s="4" t="str">
        <f aca="false">IF($A656="","",EDATE(INDEX(CARTAO_COMPRAS!$J:$J,INT((ROW()-2)/20)+2),MOD(ROW()-2,20)))</f>
        <v/>
      </c>
      <c r="I656" s="4" t="str">
        <f aca="false">IF($H656="","",$H656-WEEKDAY($H656,2)+1)</f>
        <v/>
      </c>
      <c r="J656" s="4" t="str">
        <f aca="false">IF($I656="","",$I656+6)</f>
        <v/>
      </c>
      <c r="K656" s="6" t="str">
        <f aca="false">IF($H656="","",DATE(YEAR($H656),MONTH($H656),1))</f>
        <v/>
      </c>
      <c r="L656" s="0" t="str">
        <f aca="false">IF($A656="","",INDEX(CARTAO_COMPRAS!$K:$K,INT((ROW()-2)/20)+2))</f>
        <v/>
      </c>
      <c r="M656" s="0" t="str">
        <f aca="false">IF($A656="","","Compra no cartão")</f>
        <v/>
      </c>
    </row>
    <row r="657" customFormat="false" ht="13.5" hidden="false" customHeight="false" outlineLevel="0" collapsed="false">
      <c r="A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" s="0" t="str">
        <f aca="false">IF($A657="","",INDEX(CARTAO_COMPRAS!$C:$C,INT((ROW()-2)/20)+2))</f>
        <v/>
      </c>
      <c r="C657" s="0" t="str">
        <f aca="false">IF($A657="","",INDEX(CARTAO_COMPRAS!$D:$D,INT((ROW()-2)/20)+2))</f>
        <v/>
      </c>
      <c r="D657" s="0" t="str">
        <f aca="false">IF($A657="","",INDEX(CARTAO_COMPRAS!$E:$E,INT((ROW()-2)/20)+2))</f>
        <v/>
      </c>
      <c r="E657" s="0" t="str">
        <f aca="false">IF($A657="","",INDEX(CARTAO_COMPRAS!$H:$H,INT((ROW()-2)/20)+2)+MOD(ROW()-2,20))</f>
        <v/>
      </c>
      <c r="F657" s="0" t="str">
        <f aca="false">IF($A657="","",INDEX(CARTAO_COMPRAS!$G:$G,INT((ROW()-2)/20)+2))</f>
        <v/>
      </c>
      <c r="G657" s="5" t="str">
        <f aca="false">IF($A657="","",INDEX(CARTAO_COMPRAS!$I:$I,INT((ROW()-2)/20)+2))</f>
        <v/>
      </c>
      <c r="H657" s="4" t="str">
        <f aca="false">IF($A657="","",EDATE(INDEX(CARTAO_COMPRAS!$J:$J,INT((ROW()-2)/20)+2),MOD(ROW()-2,20)))</f>
        <v/>
      </c>
      <c r="I657" s="4" t="str">
        <f aca="false">IF($H657="","",$H657-WEEKDAY($H657,2)+1)</f>
        <v/>
      </c>
      <c r="J657" s="4" t="str">
        <f aca="false">IF($I657="","",$I657+6)</f>
        <v/>
      </c>
      <c r="K657" s="6" t="str">
        <f aca="false">IF($H657="","",DATE(YEAR($H657),MONTH($H657),1))</f>
        <v/>
      </c>
      <c r="L657" s="0" t="str">
        <f aca="false">IF($A657="","",INDEX(CARTAO_COMPRAS!$K:$K,INT((ROW()-2)/20)+2))</f>
        <v/>
      </c>
      <c r="M657" s="0" t="str">
        <f aca="false">IF($A657="","","Compra no cartão")</f>
        <v/>
      </c>
    </row>
    <row r="658" customFormat="false" ht="13.5" hidden="false" customHeight="false" outlineLevel="0" collapsed="false">
      <c r="A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" s="0" t="str">
        <f aca="false">IF($A658="","",INDEX(CARTAO_COMPRAS!$C:$C,INT((ROW()-2)/20)+2))</f>
        <v/>
      </c>
      <c r="C658" s="0" t="str">
        <f aca="false">IF($A658="","",INDEX(CARTAO_COMPRAS!$D:$D,INT((ROW()-2)/20)+2))</f>
        <v/>
      </c>
      <c r="D658" s="0" t="str">
        <f aca="false">IF($A658="","",INDEX(CARTAO_COMPRAS!$E:$E,INT((ROW()-2)/20)+2))</f>
        <v/>
      </c>
      <c r="E658" s="0" t="str">
        <f aca="false">IF($A658="","",INDEX(CARTAO_COMPRAS!$H:$H,INT((ROW()-2)/20)+2)+MOD(ROW()-2,20))</f>
        <v/>
      </c>
      <c r="F658" s="0" t="str">
        <f aca="false">IF($A658="","",INDEX(CARTAO_COMPRAS!$G:$G,INT((ROW()-2)/20)+2))</f>
        <v/>
      </c>
      <c r="G658" s="5" t="str">
        <f aca="false">IF($A658="","",INDEX(CARTAO_COMPRAS!$I:$I,INT((ROW()-2)/20)+2))</f>
        <v/>
      </c>
      <c r="H658" s="4" t="str">
        <f aca="false">IF($A658="","",EDATE(INDEX(CARTAO_COMPRAS!$J:$J,INT((ROW()-2)/20)+2),MOD(ROW()-2,20)))</f>
        <v/>
      </c>
      <c r="I658" s="4" t="str">
        <f aca="false">IF($H658="","",$H658-WEEKDAY($H658,2)+1)</f>
        <v/>
      </c>
      <c r="J658" s="4" t="str">
        <f aca="false">IF($I658="","",$I658+6)</f>
        <v/>
      </c>
      <c r="K658" s="6" t="str">
        <f aca="false">IF($H658="","",DATE(YEAR($H658),MONTH($H658),1))</f>
        <v/>
      </c>
      <c r="L658" s="0" t="str">
        <f aca="false">IF($A658="","",INDEX(CARTAO_COMPRAS!$K:$K,INT((ROW()-2)/20)+2))</f>
        <v/>
      </c>
      <c r="M658" s="0" t="str">
        <f aca="false">IF($A658="","","Compra no cartão")</f>
        <v/>
      </c>
    </row>
    <row r="659" customFormat="false" ht="13.5" hidden="false" customHeight="false" outlineLevel="0" collapsed="false">
      <c r="A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" s="0" t="str">
        <f aca="false">IF($A659="","",INDEX(CARTAO_COMPRAS!$C:$C,INT((ROW()-2)/20)+2))</f>
        <v/>
      </c>
      <c r="C659" s="0" t="str">
        <f aca="false">IF($A659="","",INDEX(CARTAO_COMPRAS!$D:$D,INT((ROW()-2)/20)+2))</f>
        <v/>
      </c>
      <c r="D659" s="0" t="str">
        <f aca="false">IF($A659="","",INDEX(CARTAO_COMPRAS!$E:$E,INT((ROW()-2)/20)+2))</f>
        <v/>
      </c>
      <c r="E659" s="0" t="str">
        <f aca="false">IF($A659="","",INDEX(CARTAO_COMPRAS!$H:$H,INT((ROW()-2)/20)+2)+MOD(ROW()-2,20))</f>
        <v/>
      </c>
      <c r="F659" s="0" t="str">
        <f aca="false">IF($A659="","",INDEX(CARTAO_COMPRAS!$G:$G,INT((ROW()-2)/20)+2))</f>
        <v/>
      </c>
      <c r="G659" s="5" t="str">
        <f aca="false">IF($A659="","",INDEX(CARTAO_COMPRAS!$I:$I,INT((ROW()-2)/20)+2))</f>
        <v/>
      </c>
      <c r="H659" s="4" t="str">
        <f aca="false">IF($A659="","",EDATE(INDEX(CARTAO_COMPRAS!$J:$J,INT((ROW()-2)/20)+2),MOD(ROW()-2,20)))</f>
        <v/>
      </c>
      <c r="I659" s="4" t="str">
        <f aca="false">IF($H659="","",$H659-WEEKDAY($H659,2)+1)</f>
        <v/>
      </c>
      <c r="J659" s="4" t="str">
        <f aca="false">IF($I659="","",$I659+6)</f>
        <v/>
      </c>
      <c r="K659" s="6" t="str">
        <f aca="false">IF($H659="","",DATE(YEAR($H659),MONTH($H659),1))</f>
        <v/>
      </c>
      <c r="L659" s="0" t="str">
        <f aca="false">IF($A659="","",INDEX(CARTAO_COMPRAS!$K:$K,INT((ROW()-2)/20)+2))</f>
        <v/>
      </c>
      <c r="M659" s="0" t="str">
        <f aca="false">IF($A659="","","Compra no cartão")</f>
        <v/>
      </c>
    </row>
    <row r="660" customFormat="false" ht="13.5" hidden="false" customHeight="false" outlineLevel="0" collapsed="false">
      <c r="A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" s="0" t="str">
        <f aca="false">IF($A660="","",INDEX(CARTAO_COMPRAS!$C:$C,INT((ROW()-2)/20)+2))</f>
        <v/>
      </c>
      <c r="C660" s="0" t="str">
        <f aca="false">IF($A660="","",INDEX(CARTAO_COMPRAS!$D:$D,INT((ROW()-2)/20)+2))</f>
        <v/>
      </c>
      <c r="D660" s="0" t="str">
        <f aca="false">IF($A660="","",INDEX(CARTAO_COMPRAS!$E:$E,INT((ROW()-2)/20)+2))</f>
        <v/>
      </c>
      <c r="E660" s="0" t="str">
        <f aca="false">IF($A660="","",INDEX(CARTAO_COMPRAS!$H:$H,INT((ROW()-2)/20)+2)+MOD(ROW()-2,20))</f>
        <v/>
      </c>
      <c r="F660" s="0" t="str">
        <f aca="false">IF($A660="","",INDEX(CARTAO_COMPRAS!$G:$G,INT((ROW()-2)/20)+2))</f>
        <v/>
      </c>
      <c r="G660" s="5" t="str">
        <f aca="false">IF($A660="","",INDEX(CARTAO_COMPRAS!$I:$I,INT((ROW()-2)/20)+2))</f>
        <v/>
      </c>
      <c r="H660" s="4" t="str">
        <f aca="false">IF($A660="","",EDATE(INDEX(CARTAO_COMPRAS!$J:$J,INT((ROW()-2)/20)+2),MOD(ROW()-2,20)))</f>
        <v/>
      </c>
      <c r="I660" s="4" t="str">
        <f aca="false">IF($H660="","",$H660-WEEKDAY($H660,2)+1)</f>
        <v/>
      </c>
      <c r="J660" s="4" t="str">
        <f aca="false">IF($I660="","",$I660+6)</f>
        <v/>
      </c>
      <c r="K660" s="6" t="str">
        <f aca="false">IF($H660="","",DATE(YEAR($H660),MONTH($H660),1))</f>
        <v/>
      </c>
      <c r="L660" s="0" t="str">
        <f aca="false">IF($A660="","",INDEX(CARTAO_COMPRAS!$K:$K,INT((ROW()-2)/20)+2))</f>
        <v/>
      </c>
      <c r="M660" s="0" t="str">
        <f aca="false">IF($A660="","","Compra no cartão")</f>
        <v/>
      </c>
    </row>
    <row r="661" customFormat="false" ht="13.5" hidden="false" customHeight="false" outlineLevel="0" collapsed="false">
      <c r="A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" s="0" t="str">
        <f aca="false">IF($A661="","",INDEX(CARTAO_COMPRAS!$C:$C,INT((ROW()-2)/20)+2))</f>
        <v/>
      </c>
      <c r="C661" s="0" t="str">
        <f aca="false">IF($A661="","",INDEX(CARTAO_COMPRAS!$D:$D,INT((ROW()-2)/20)+2))</f>
        <v/>
      </c>
      <c r="D661" s="0" t="str">
        <f aca="false">IF($A661="","",INDEX(CARTAO_COMPRAS!$E:$E,INT((ROW()-2)/20)+2))</f>
        <v/>
      </c>
      <c r="E661" s="0" t="str">
        <f aca="false">IF($A661="","",INDEX(CARTAO_COMPRAS!$H:$H,INT((ROW()-2)/20)+2)+MOD(ROW()-2,20))</f>
        <v/>
      </c>
      <c r="F661" s="0" t="str">
        <f aca="false">IF($A661="","",INDEX(CARTAO_COMPRAS!$G:$G,INT((ROW()-2)/20)+2))</f>
        <v/>
      </c>
      <c r="G661" s="5" t="str">
        <f aca="false">IF($A661="","",INDEX(CARTAO_COMPRAS!$I:$I,INT((ROW()-2)/20)+2))</f>
        <v/>
      </c>
      <c r="H661" s="4" t="str">
        <f aca="false">IF($A661="","",EDATE(INDEX(CARTAO_COMPRAS!$J:$J,INT((ROW()-2)/20)+2),MOD(ROW()-2,20)))</f>
        <v/>
      </c>
      <c r="I661" s="4" t="str">
        <f aca="false">IF($H661="","",$H661-WEEKDAY($H661,2)+1)</f>
        <v/>
      </c>
      <c r="J661" s="4" t="str">
        <f aca="false">IF($I661="","",$I661+6)</f>
        <v/>
      </c>
      <c r="K661" s="6" t="str">
        <f aca="false">IF($H661="","",DATE(YEAR($H661),MONTH($H661),1))</f>
        <v/>
      </c>
      <c r="L661" s="0" t="str">
        <f aca="false">IF($A661="","",INDEX(CARTAO_COMPRAS!$K:$K,INT((ROW()-2)/20)+2))</f>
        <v/>
      </c>
      <c r="M661" s="0" t="str">
        <f aca="false">IF($A661="","","Compra no cartão")</f>
        <v/>
      </c>
    </row>
    <row r="662" customFormat="false" ht="13.5" hidden="false" customHeight="false" outlineLevel="0" collapsed="false">
      <c r="A6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34</v>
      </c>
      <c r="B662" s="0" t="str">
        <f aca="false">IF($A662="","",INDEX(CARTAO_COMPRAS!$C:$C,INT((ROW()-2)/20)+2))</f>
        <v>Bradesco</v>
      </c>
      <c r="C662" s="0" t="str">
        <f aca="false">IF($A662="","",INDEX(CARTAO_COMPRAS!$D:$D,INT((ROW()-2)/20)+2))</f>
        <v>Sonda Supermercados</v>
      </c>
      <c r="D662" s="0" t="str">
        <f aca="false">IF($A662="","",INDEX(CARTAO_COMPRAS!$E:$E,INT((ROW()-2)/20)+2))</f>
        <v>Alimentação / Insumos</v>
      </c>
      <c r="E662" s="0" t="n">
        <f aca="false">IF($A662="","",INDEX(CARTAO_COMPRAS!$H:$H,INT((ROW()-2)/20)+2)+MOD(ROW()-2,20))</f>
        <v>1</v>
      </c>
      <c r="F662" s="0" t="n">
        <f aca="false">IF($A662="","",INDEX(CARTAO_COMPRAS!$G:$G,INT((ROW()-2)/20)+2))</f>
        <v>2</v>
      </c>
      <c r="G662" s="5" t="n">
        <f aca="false">IF($A662="","",INDEX(CARTAO_COMPRAS!$I:$I,INT((ROW()-2)/20)+2))</f>
        <v>148.64</v>
      </c>
      <c r="H662" s="4" t="n">
        <f aca="false">IF($A662="","",EDATE(INDEX(CARTAO_COMPRAS!$J:$J,INT((ROW()-2)/20)+2),MOD(ROW()-2,20)))</f>
        <v>46157</v>
      </c>
      <c r="I662" s="4" t="n">
        <f aca="false">IF($H662="","",$H662-WEEKDAY($H662,2)+1)</f>
        <v>46153</v>
      </c>
      <c r="J662" s="4" t="n">
        <f aca="false">IF($I662="","",$I662+6)</f>
        <v>46159</v>
      </c>
      <c r="K662" s="6" t="n">
        <f aca="false">IF($H662="","",DATE(YEAR($H662),MONTH($H662),1))</f>
        <v>46143</v>
      </c>
      <c r="L662" s="0" t="str">
        <f aca="false">IF($A662="","",INDEX(CARTAO_COMPRAS!$K:$K,INT((ROW()-2)/20)+2))</f>
        <v>Pago</v>
      </c>
      <c r="M662" s="0" t="str">
        <f aca="false">IF($A662="","","Compra no cartão")</f>
        <v>Compra no cartão</v>
      </c>
    </row>
    <row r="663" customFormat="false" ht="13.5" hidden="false" customHeight="false" outlineLevel="0" collapsed="false">
      <c r="A6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34</v>
      </c>
      <c r="B663" s="0" t="str">
        <f aca="false">IF($A663="","",INDEX(CARTAO_COMPRAS!$C:$C,INT((ROW()-2)/20)+2))</f>
        <v>Bradesco</v>
      </c>
      <c r="C663" s="0" t="str">
        <f aca="false">IF($A663="","",INDEX(CARTAO_COMPRAS!$D:$D,INT((ROW()-2)/20)+2))</f>
        <v>Sonda Supermercados</v>
      </c>
      <c r="D663" s="0" t="str">
        <f aca="false">IF($A663="","",INDEX(CARTAO_COMPRAS!$E:$E,INT((ROW()-2)/20)+2))</f>
        <v>Alimentação / Insumos</v>
      </c>
      <c r="E663" s="0" t="n">
        <f aca="false">IF($A663="","",INDEX(CARTAO_COMPRAS!$H:$H,INT((ROW()-2)/20)+2)+MOD(ROW()-2,20))</f>
        <v>2</v>
      </c>
      <c r="F663" s="0" t="n">
        <f aca="false">IF($A663="","",INDEX(CARTAO_COMPRAS!$G:$G,INT((ROW()-2)/20)+2))</f>
        <v>2</v>
      </c>
      <c r="G663" s="5" t="n">
        <f aca="false">IF($A663="","",INDEX(CARTAO_COMPRAS!$I:$I,INT((ROW()-2)/20)+2))</f>
        <v>148.64</v>
      </c>
      <c r="H663" s="4" t="n">
        <f aca="false">IF($A663="","",EDATE(INDEX(CARTAO_COMPRAS!$J:$J,INT((ROW()-2)/20)+2),MOD(ROW()-2,20)))</f>
        <v>46188</v>
      </c>
      <c r="I663" s="4" t="n">
        <f aca="false">IF($H663="","",$H663-WEEKDAY($H663,2)+1)</f>
        <v>46188</v>
      </c>
      <c r="J663" s="4" t="n">
        <f aca="false">IF($I663="","",$I663+6)</f>
        <v>46194</v>
      </c>
      <c r="K663" s="6" t="n">
        <f aca="false">IF($H663="","",DATE(YEAR($H663),MONTH($H663),1))</f>
        <v>46174</v>
      </c>
      <c r="L663" s="0" t="str">
        <f aca="false">IF($A663="","",INDEX(CARTAO_COMPRAS!$K:$K,INT((ROW()-2)/20)+2))</f>
        <v>Pago</v>
      </c>
      <c r="M663" s="0" t="str">
        <f aca="false">IF($A663="","","Compra no cartão")</f>
        <v>Compra no cartão</v>
      </c>
    </row>
    <row r="664" customFormat="false" ht="13.5" hidden="false" customHeight="false" outlineLevel="0" collapsed="false">
      <c r="A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" s="0" t="str">
        <f aca="false">IF($A664="","",INDEX(CARTAO_COMPRAS!$C:$C,INT((ROW()-2)/20)+2))</f>
        <v/>
      </c>
      <c r="C664" s="0" t="str">
        <f aca="false">IF($A664="","",INDEX(CARTAO_COMPRAS!$D:$D,INT((ROW()-2)/20)+2))</f>
        <v/>
      </c>
      <c r="D664" s="0" t="str">
        <f aca="false">IF($A664="","",INDEX(CARTAO_COMPRAS!$E:$E,INT((ROW()-2)/20)+2))</f>
        <v/>
      </c>
      <c r="E664" s="0" t="str">
        <f aca="false">IF($A664="","",INDEX(CARTAO_COMPRAS!$H:$H,INT((ROW()-2)/20)+2)+MOD(ROW()-2,20))</f>
        <v/>
      </c>
      <c r="F664" s="0" t="str">
        <f aca="false">IF($A664="","",INDEX(CARTAO_COMPRAS!$G:$G,INT((ROW()-2)/20)+2))</f>
        <v/>
      </c>
      <c r="G664" s="5" t="str">
        <f aca="false">IF($A664="","",INDEX(CARTAO_COMPRAS!$I:$I,INT((ROW()-2)/20)+2))</f>
        <v/>
      </c>
      <c r="H664" s="4" t="str">
        <f aca="false">IF($A664="","",EDATE(INDEX(CARTAO_COMPRAS!$J:$J,INT((ROW()-2)/20)+2),MOD(ROW()-2,20)))</f>
        <v/>
      </c>
      <c r="I664" s="4" t="str">
        <f aca="false">IF($H664="","",$H664-WEEKDAY($H664,2)+1)</f>
        <v/>
      </c>
      <c r="J664" s="4" t="str">
        <f aca="false">IF($I664="","",$I664+6)</f>
        <v/>
      </c>
      <c r="K664" s="6" t="str">
        <f aca="false">IF($H664="","",DATE(YEAR($H664),MONTH($H664),1))</f>
        <v/>
      </c>
      <c r="L664" s="0" t="str">
        <f aca="false">IF($A664="","",INDEX(CARTAO_COMPRAS!$K:$K,INT((ROW()-2)/20)+2))</f>
        <v/>
      </c>
      <c r="M664" s="0" t="str">
        <f aca="false">IF($A664="","","Compra no cartão")</f>
        <v/>
      </c>
    </row>
    <row r="665" customFormat="false" ht="13.5" hidden="false" customHeight="false" outlineLevel="0" collapsed="false">
      <c r="A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" s="0" t="str">
        <f aca="false">IF($A665="","",INDEX(CARTAO_COMPRAS!$C:$C,INT((ROW()-2)/20)+2))</f>
        <v/>
      </c>
      <c r="C665" s="0" t="str">
        <f aca="false">IF($A665="","",INDEX(CARTAO_COMPRAS!$D:$D,INT((ROW()-2)/20)+2))</f>
        <v/>
      </c>
      <c r="D665" s="0" t="str">
        <f aca="false">IF($A665="","",INDEX(CARTAO_COMPRAS!$E:$E,INT((ROW()-2)/20)+2))</f>
        <v/>
      </c>
      <c r="E665" s="0" t="str">
        <f aca="false">IF($A665="","",INDEX(CARTAO_COMPRAS!$H:$H,INT((ROW()-2)/20)+2)+MOD(ROW()-2,20))</f>
        <v/>
      </c>
      <c r="F665" s="0" t="str">
        <f aca="false">IF($A665="","",INDEX(CARTAO_COMPRAS!$G:$G,INT((ROW()-2)/20)+2))</f>
        <v/>
      </c>
      <c r="G665" s="5" t="str">
        <f aca="false">IF($A665="","",INDEX(CARTAO_COMPRAS!$I:$I,INT((ROW()-2)/20)+2))</f>
        <v/>
      </c>
      <c r="H665" s="4" t="str">
        <f aca="false">IF($A665="","",EDATE(INDEX(CARTAO_COMPRAS!$J:$J,INT((ROW()-2)/20)+2),MOD(ROW()-2,20)))</f>
        <v/>
      </c>
      <c r="I665" s="4" t="str">
        <f aca="false">IF($H665="","",$H665-WEEKDAY($H665,2)+1)</f>
        <v/>
      </c>
      <c r="J665" s="4" t="str">
        <f aca="false">IF($I665="","",$I665+6)</f>
        <v/>
      </c>
      <c r="K665" s="6" t="str">
        <f aca="false">IF($H665="","",DATE(YEAR($H665),MONTH($H665),1))</f>
        <v/>
      </c>
      <c r="L665" s="0" t="str">
        <f aca="false">IF($A665="","",INDEX(CARTAO_COMPRAS!$K:$K,INT((ROW()-2)/20)+2))</f>
        <v/>
      </c>
      <c r="M665" s="0" t="str">
        <f aca="false">IF($A665="","","Compra no cartão")</f>
        <v/>
      </c>
    </row>
    <row r="666" customFormat="false" ht="13.5" hidden="false" customHeight="false" outlineLevel="0" collapsed="false">
      <c r="A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" s="0" t="str">
        <f aca="false">IF($A666="","",INDEX(CARTAO_COMPRAS!$C:$C,INT((ROW()-2)/20)+2))</f>
        <v/>
      </c>
      <c r="C666" s="0" t="str">
        <f aca="false">IF($A666="","",INDEX(CARTAO_COMPRAS!$D:$D,INT((ROW()-2)/20)+2))</f>
        <v/>
      </c>
      <c r="D666" s="0" t="str">
        <f aca="false">IF($A666="","",INDEX(CARTAO_COMPRAS!$E:$E,INT((ROW()-2)/20)+2))</f>
        <v/>
      </c>
      <c r="E666" s="0" t="str">
        <f aca="false">IF($A666="","",INDEX(CARTAO_COMPRAS!$H:$H,INT((ROW()-2)/20)+2)+MOD(ROW()-2,20))</f>
        <v/>
      </c>
      <c r="F666" s="0" t="str">
        <f aca="false">IF($A666="","",INDEX(CARTAO_COMPRAS!$G:$G,INT((ROW()-2)/20)+2))</f>
        <v/>
      </c>
      <c r="G666" s="5" t="str">
        <f aca="false">IF($A666="","",INDEX(CARTAO_COMPRAS!$I:$I,INT((ROW()-2)/20)+2))</f>
        <v/>
      </c>
      <c r="H666" s="4" t="str">
        <f aca="false">IF($A666="","",EDATE(INDEX(CARTAO_COMPRAS!$J:$J,INT((ROW()-2)/20)+2),MOD(ROW()-2,20)))</f>
        <v/>
      </c>
      <c r="I666" s="4" t="str">
        <f aca="false">IF($H666="","",$H666-WEEKDAY($H666,2)+1)</f>
        <v/>
      </c>
      <c r="J666" s="4" t="str">
        <f aca="false">IF($I666="","",$I666+6)</f>
        <v/>
      </c>
      <c r="K666" s="6" t="str">
        <f aca="false">IF($H666="","",DATE(YEAR($H666),MONTH($H666),1))</f>
        <v/>
      </c>
      <c r="L666" s="0" t="str">
        <f aca="false">IF($A666="","",INDEX(CARTAO_COMPRAS!$K:$K,INT((ROW()-2)/20)+2))</f>
        <v/>
      </c>
      <c r="M666" s="0" t="str">
        <f aca="false">IF($A666="","","Compra no cartão")</f>
        <v/>
      </c>
    </row>
    <row r="667" customFormat="false" ht="13.5" hidden="false" customHeight="false" outlineLevel="0" collapsed="false">
      <c r="A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" s="0" t="str">
        <f aca="false">IF($A667="","",INDEX(CARTAO_COMPRAS!$C:$C,INT((ROW()-2)/20)+2))</f>
        <v/>
      </c>
      <c r="C667" s="0" t="str">
        <f aca="false">IF($A667="","",INDEX(CARTAO_COMPRAS!$D:$D,INT((ROW()-2)/20)+2))</f>
        <v/>
      </c>
      <c r="D667" s="0" t="str">
        <f aca="false">IF($A667="","",INDEX(CARTAO_COMPRAS!$E:$E,INT((ROW()-2)/20)+2))</f>
        <v/>
      </c>
      <c r="E667" s="0" t="str">
        <f aca="false">IF($A667="","",INDEX(CARTAO_COMPRAS!$H:$H,INT((ROW()-2)/20)+2)+MOD(ROW()-2,20))</f>
        <v/>
      </c>
      <c r="F667" s="0" t="str">
        <f aca="false">IF($A667="","",INDEX(CARTAO_COMPRAS!$G:$G,INT((ROW()-2)/20)+2))</f>
        <v/>
      </c>
      <c r="G667" s="5" t="str">
        <f aca="false">IF($A667="","",INDEX(CARTAO_COMPRAS!$I:$I,INT((ROW()-2)/20)+2))</f>
        <v/>
      </c>
      <c r="H667" s="4" t="str">
        <f aca="false">IF($A667="","",EDATE(INDEX(CARTAO_COMPRAS!$J:$J,INT((ROW()-2)/20)+2),MOD(ROW()-2,20)))</f>
        <v/>
      </c>
      <c r="I667" s="4" t="str">
        <f aca="false">IF($H667="","",$H667-WEEKDAY($H667,2)+1)</f>
        <v/>
      </c>
      <c r="J667" s="4" t="str">
        <f aca="false">IF($I667="","",$I667+6)</f>
        <v/>
      </c>
      <c r="K667" s="6" t="str">
        <f aca="false">IF($H667="","",DATE(YEAR($H667),MONTH($H667),1))</f>
        <v/>
      </c>
      <c r="L667" s="0" t="str">
        <f aca="false">IF($A667="","",INDEX(CARTAO_COMPRAS!$K:$K,INT((ROW()-2)/20)+2))</f>
        <v/>
      </c>
      <c r="M667" s="0" t="str">
        <f aca="false">IF($A667="","","Compra no cartão")</f>
        <v/>
      </c>
    </row>
    <row r="668" customFormat="false" ht="13.5" hidden="false" customHeight="false" outlineLevel="0" collapsed="false">
      <c r="A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" s="0" t="str">
        <f aca="false">IF($A668="","",INDEX(CARTAO_COMPRAS!$C:$C,INT((ROW()-2)/20)+2))</f>
        <v/>
      </c>
      <c r="C668" s="0" t="str">
        <f aca="false">IF($A668="","",INDEX(CARTAO_COMPRAS!$D:$D,INT((ROW()-2)/20)+2))</f>
        <v/>
      </c>
      <c r="D668" s="0" t="str">
        <f aca="false">IF($A668="","",INDEX(CARTAO_COMPRAS!$E:$E,INT((ROW()-2)/20)+2))</f>
        <v/>
      </c>
      <c r="E668" s="0" t="str">
        <f aca="false">IF($A668="","",INDEX(CARTAO_COMPRAS!$H:$H,INT((ROW()-2)/20)+2)+MOD(ROW()-2,20))</f>
        <v/>
      </c>
      <c r="F668" s="0" t="str">
        <f aca="false">IF($A668="","",INDEX(CARTAO_COMPRAS!$G:$G,INT((ROW()-2)/20)+2))</f>
        <v/>
      </c>
      <c r="G668" s="5" t="str">
        <f aca="false">IF($A668="","",INDEX(CARTAO_COMPRAS!$I:$I,INT((ROW()-2)/20)+2))</f>
        <v/>
      </c>
      <c r="H668" s="4" t="str">
        <f aca="false">IF($A668="","",EDATE(INDEX(CARTAO_COMPRAS!$J:$J,INT((ROW()-2)/20)+2),MOD(ROW()-2,20)))</f>
        <v/>
      </c>
      <c r="I668" s="4" t="str">
        <f aca="false">IF($H668="","",$H668-WEEKDAY($H668,2)+1)</f>
        <v/>
      </c>
      <c r="J668" s="4" t="str">
        <f aca="false">IF($I668="","",$I668+6)</f>
        <v/>
      </c>
      <c r="K668" s="6" t="str">
        <f aca="false">IF($H668="","",DATE(YEAR($H668),MONTH($H668),1))</f>
        <v/>
      </c>
      <c r="L668" s="0" t="str">
        <f aca="false">IF($A668="","",INDEX(CARTAO_COMPRAS!$K:$K,INT((ROW()-2)/20)+2))</f>
        <v/>
      </c>
      <c r="M668" s="0" t="str">
        <f aca="false">IF($A668="","","Compra no cartão")</f>
        <v/>
      </c>
    </row>
    <row r="669" customFormat="false" ht="13.5" hidden="false" customHeight="false" outlineLevel="0" collapsed="false">
      <c r="A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" s="0" t="str">
        <f aca="false">IF($A669="","",INDEX(CARTAO_COMPRAS!$C:$C,INT((ROW()-2)/20)+2))</f>
        <v/>
      </c>
      <c r="C669" s="0" t="str">
        <f aca="false">IF($A669="","",INDEX(CARTAO_COMPRAS!$D:$D,INT((ROW()-2)/20)+2))</f>
        <v/>
      </c>
      <c r="D669" s="0" t="str">
        <f aca="false">IF($A669="","",INDEX(CARTAO_COMPRAS!$E:$E,INT((ROW()-2)/20)+2))</f>
        <v/>
      </c>
      <c r="E669" s="0" t="str">
        <f aca="false">IF($A669="","",INDEX(CARTAO_COMPRAS!$H:$H,INT((ROW()-2)/20)+2)+MOD(ROW()-2,20))</f>
        <v/>
      </c>
      <c r="F669" s="0" t="str">
        <f aca="false">IF($A669="","",INDEX(CARTAO_COMPRAS!$G:$G,INT((ROW()-2)/20)+2))</f>
        <v/>
      </c>
      <c r="G669" s="5" t="str">
        <f aca="false">IF($A669="","",INDEX(CARTAO_COMPRAS!$I:$I,INT((ROW()-2)/20)+2))</f>
        <v/>
      </c>
      <c r="H669" s="4" t="str">
        <f aca="false">IF($A669="","",EDATE(INDEX(CARTAO_COMPRAS!$J:$J,INT((ROW()-2)/20)+2),MOD(ROW()-2,20)))</f>
        <v/>
      </c>
      <c r="I669" s="4" t="str">
        <f aca="false">IF($H669="","",$H669-WEEKDAY($H669,2)+1)</f>
        <v/>
      </c>
      <c r="J669" s="4" t="str">
        <f aca="false">IF($I669="","",$I669+6)</f>
        <v/>
      </c>
      <c r="K669" s="6" t="str">
        <f aca="false">IF($H669="","",DATE(YEAR($H669),MONTH($H669),1))</f>
        <v/>
      </c>
      <c r="L669" s="0" t="str">
        <f aca="false">IF($A669="","",INDEX(CARTAO_COMPRAS!$K:$K,INT((ROW()-2)/20)+2))</f>
        <v/>
      </c>
      <c r="M669" s="0" t="str">
        <f aca="false">IF($A669="","","Compra no cartão")</f>
        <v/>
      </c>
    </row>
    <row r="670" customFormat="false" ht="13.5" hidden="false" customHeight="false" outlineLevel="0" collapsed="false">
      <c r="A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" s="0" t="str">
        <f aca="false">IF($A670="","",INDEX(CARTAO_COMPRAS!$C:$C,INT((ROW()-2)/20)+2))</f>
        <v/>
      </c>
      <c r="C670" s="0" t="str">
        <f aca="false">IF($A670="","",INDEX(CARTAO_COMPRAS!$D:$D,INT((ROW()-2)/20)+2))</f>
        <v/>
      </c>
      <c r="D670" s="0" t="str">
        <f aca="false">IF($A670="","",INDEX(CARTAO_COMPRAS!$E:$E,INT((ROW()-2)/20)+2))</f>
        <v/>
      </c>
      <c r="E670" s="0" t="str">
        <f aca="false">IF($A670="","",INDEX(CARTAO_COMPRAS!$H:$H,INT((ROW()-2)/20)+2)+MOD(ROW()-2,20))</f>
        <v/>
      </c>
      <c r="F670" s="0" t="str">
        <f aca="false">IF($A670="","",INDEX(CARTAO_COMPRAS!$G:$G,INT((ROW()-2)/20)+2))</f>
        <v/>
      </c>
      <c r="G670" s="5" t="str">
        <f aca="false">IF($A670="","",INDEX(CARTAO_COMPRAS!$I:$I,INT((ROW()-2)/20)+2))</f>
        <v/>
      </c>
      <c r="H670" s="4" t="str">
        <f aca="false">IF($A670="","",EDATE(INDEX(CARTAO_COMPRAS!$J:$J,INT((ROW()-2)/20)+2),MOD(ROW()-2,20)))</f>
        <v/>
      </c>
      <c r="I670" s="4" t="str">
        <f aca="false">IF($H670="","",$H670-WEEKDAY($H670,2)+1)</f>
        <v/>
      </c>
      <c r="J670" s="4" t="str">
        <f aca="false">IF($I670="","",$I670+6)</f>
        <v/>
      </c>
      <c r="K670" s="6" t="str">
        <f aca="false">IF($H670="","",DATE(YEAR($H670),MONTH($H670),1))</f>
        <v/>
      </c>
      <c r="L670" s="0" t="str">
        <f aca="false">IF($A670="","",INDEX(CARTAO_COMPRAS!$K:$K,INT((ROW()-2)/20)+2))</f>
        <v/>
      </c>
      <c r="M670" s="0" t="str">
        <f aca="false">IF($A670="","","Compra no cartão")</f>
        <v/>
      </c>
    </row>
    <row r="671" customFormat="false" ht="13.5" hidden="false" customHeight="false" outlineLevel="0" collapsed="false">
      <c r="A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" s="0" t="str">
        <f aca="false">IF($A671="","",INDEX(CARTAO_COMPRAS!$C:$C,INT((ROW()-2)/20)+2))</f>
        <v/>
      </c>
      <c r="C671" s="0" t="str">
        <f aca="false">IF($A671="","",INDEX(CARTAO_COMPRAS!$D:$D,INT((ROW()-2)/20)+2))</f>
        <v/>
      </c>
      <c r="D671" s="0" t="str">
        <f aca="false">IF($A671="","",INDEX(CARTAO_COMPRAS!$E:$E,INT((ROW()-2)/20)+2))</f>
        <v/>
      </c>
      <c r="E671" s="0" t="str">
        <f aca="false">IF($A671="","",INDEX(CARTAO_COMPRAS!$H:$H,INT((ROW()-2)/20)+2)+MOD(ROW()-2,20))</f>
        <v/>
      </c>
      <c r="F671" s="0" t="str">
        <f aca="false">IF($A671="","",INDEX(CARTAO_COMPRAS!$G:$G,INT((ROW()-2)/20)+2))</f>
        <v/>
      </c>
      <c r="G671" s="5" t="str">
        <f aca="false">IF($A671="","",INDEX(CARTAO_COMPRAS!$I:$I,INT((ROW()-2)/20)+2))</f>
        <v/>
      </c>
      <c r="H671" s="4" t="str">
        <f aca="false">IF($A671="","",EDATE(INDEX(CARTAO_COMPRAS!$J:$J,INT((ROW()-2)/20)+2),MOD(ROW()-2,20)))</f>
        <v/>
      </c>
      <c r="I671" s="4" t="str">
        <f aca="false">IF($H671="","",$H671-WEEKDAY($H671,2)+1)</f>
        <v/>
      </c>
      <c r="J671" s="4" t="str">
        <f aca="false">IF($I671="","",$I671+6)</f>
        <v/>
      </c>
      <c r="K671" s="6" t="str">
        <f aca="false">IF($H671="","",DATE(YEAR($H671),MONTH($H671),1))</f>
        <v/>
      </c>
      <c r="L671" s="0" t="str">
        <f aca="false">IF($A671="","",INDEX(CARTAO_COMPRAS!$K:$K,INT((ROW()-2)/20)+2))</f>
        <v/>
      </c>
      <c r="M671" s="0" t="str">
        <f aca="false">IF($A671="","","Compra no cartão")</f>
        <v/>
      </c>
    </row>
    <row r="672" customFormat="false" ht="13.5" hidden="false" customHeight="false" outlineLevel="0" collapsed="false">
      <c r="A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" s="0" t="str">
        <f aca="false">IF($A672="","",INDEX(CARTAO_COMPRAS!$C:$C,INT((ROW()-2)/20)+2))</f>
        <v/>
      </c>
      <c r="C672" s="0" t="str">
        <f aca="false">IF($A672="","",INDEX(CARTAO_COMPRAS!$D:$D,INT((ROW()-2)/20)+2))</f>
        <v/>
      </c>
      <c r="D672" s="0" t="str">
        <f aca="false">IF($A672="","",INDEX(CARTAO_COMPRAS!$E:$E,INT((ROW()-2)/20)+2))</f>
        <v/>
      </c>
      <c r="E672" s="0" t="str">
        <f aca="false">IF($A672="","",INDEX(CARTAO_COMPRAS!$H:$H,INT((ROW()-2)/20)+2)+MOD(ROW()-2,20))</f>
        <v/>
      </c>
      <c r="F672" s="0" t="str">
        <f aca="false">IF($A672="","",INDEX(CARTAO_COMPRAS!$G:$G,INT((ROW()-2)/20)+2))</f>
        <v/>
      </c>
      <c r="G672" s="5" t="str">
        <f aca="false">IF($A672="","",INDEX(CARTAO_COMPRAS!$I:$I,INT((ROW()-2)/20)+2))</f>
        <v/>
      </c>
      <c r="H672" s="4" t="str">
        <f aca="false">IF($A672="","",EDATE(INDEX(CARTAO_COMPRAS!$J:$J,INT((ROW()-2)/20)+2),MOD(ROW()-2,20)))</f>
        <v/>
      </c>
      <c r="I672" s="4" t="str">
        <f aca="false">IF($H672="","",$H672-WEEKDAY($H672,2)+1)</f>
        <v/>
      </c>
      <c r="J672" s="4" t="str">
        <f aca="false">IF($I672="","",$I672+6)</f>
        <v/>
      </c>
      <c r="K672" s="6" t="str">
        <f aca="false">IF($H672="","",DATE(YEAR($H672),MONTH($H672),1))</f>
        <v/>
      </c>
      <c r="L672" s="0" t="str">
        <f aca="false">IF($A672="","",INDEX(CARTAO_COMPRAS!$K:$K,INT((ROW()-2)/20)+2))</f>
        <v/>
      </c>
      <c r="M672" s="0" t="str">
        <f aca="false">IF($A672="","","Compra no cartão")</f>
        <v/>
      </c>
    </row>
    <row r="673" customFormat="false" ht="13.5" hidden="false" customHeight="false" outlineLevel="0" collapsed="false">
      <c r="A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" s="0" t="str">
        <f aca="false">IF($A673="","",INDEX(CARTAO_COMPRAS!$C:$C,INT((ROW()-2)/20)+2))</f>
        <v/>
      </c>
      <c r="C673" s="0" t="str">
        <f aca="false">IF($A673="","",INDEX(CARTAO_COMPRAS!$D:$D,INT((ROW()-2)/20)+2))</f>
        <v/>
      </c>
      <c r="D673" s="0" t="str">
        <f aca="false">IF($A673="","",INDEX(CARTAO_COMPRAS!$E:$E,INT((ROW()-2)/20)+2))</f>
        <v/>
      </c>
      <c r="E673" s="0" t="str">
        <f aca="false">IF($A673="","",INDEX(CARTAO_COMPRAS!$H:$H,INT((ROW()-2)/20)+2)+MOD(ROW()-2,20))</f>
        <v/>
      </c>
      <c r="F673" s="0" t="str">
        <f aca="false">IF($A673="","",INDEX(CARTAO_COMPRAS!$G:$G,INT((ROW()-2)/20)+2))</f>
        <v/>
      </c>
      <c r="G673" s="5" t="str">
        <f aca="false">IF($A673="","",INDEX(CARTAO_COMPRAS!$I:$I,INT((ROW()-2)/20)+2))</f>
        <v/>
      </c>
      <c r="H673" s="4" t="str">
        <f aca="false">IF($A673="","",EDATE(INDEX(CARTAO_COMPRAS!$J:$J,INT((ROW()-2)/20)+2),MOD(ROW()-2,20)))</f>
        <v/>
      </c>
      <c r="I673" s="4" t="str">
        <f aca="false">IF($H673="","",$H673-WEEKDAY($H673,2)+1)</f>
        <v/>
      </c>
      <c r="J673" s="4" t="str">
        <f aca="false">IF($I673="","",$I673+6)</f>
        <v/>
      </c>
      <c r="K673" s="6" t="str">
        <f aca="false">IF($H673="","",DATE(YEAR($H673),MONTH($H673),1))</f>
        <v/>
      </c>
      <c r="L673" s="0" t="str">
        <f aca="false">IF($A673="","",INDEX(CARTAO_COMPRAS!$K:$K,INT((ROW()-2)/20)+2))</f>
        <v/>
      </c>
      <c r="M673" s="0" t="str">
        <f aca="false">IF($A673="","","Compra no cartão")</f>
        <v/>
      </c>
    </row>
    <row r="674" customFormat="false" ht="13.5" hidden="false" customHeight="false" outlineLevel="0" collapsed="false">
      <c r="A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" s="0" t="str">
        <f aca="false">IF($A674="","",INDEX(CARTAO_COMPRAS!$C:$C,INT((ROW()-2)/20)+2))</f>
        <v/>
      </c>
      <c r="C674" s="0" t="str">
        <f aca="false">IF($A674="","",INDEX(CARTAO_COMPRAS!$D:$D,INT((ROW()-2)/20)+2))</f>
        <v/>
      </c>
      <c r="D674" s="0" t="str">
        <f aca="false">IF($A674="","",INDEX(CARTAO_COMPRAS!$E:$E,INT((ROW()-2)/20)+2))</f>
        <v/>
      </c>
      <c r="E674" s="0" t="str">
        <f aca="false">IF($A674="","",INDEX(CARTAO_COMPRAS!$H:$H,INT((ROW()-2)/20)+2)+MOD(ROW()-2,20))</f>
        <v/>
      </c>
      <c r="F674" s="0" t="str">
        <f aca="false">IF($A674="","",INDEX(CARTAO_COMPRAS!$G:$G,INT((ROW()-2)/20)+2))</f>
        <v/>
      </c>
      <c r="G674" s="5" t="str">
        <f aca="false">IF($A674="","",INDEX(CARTAO_COMPRAS!$I:$I,INT((ROW()-2)/20)+2))</f>
        <v/>
      </c>
      <c r="H674" s="4" t="str">
        <f aca="false">IF($A674="","",EDATE(INDEX(CARTAO_COMPRAS!$J:$J,INT((ROW()-2)/20)+2),MOD(ROW()-2,20)))</f>
        <v/>
      </c>
      <c r="I674" s="4" t="str">
        <f aca="false">IF($H674="","",$H674-WEEKDAY($H674,2)+1)</f>
        <v/>
      </c>
      <c r="J674" s="4" t="str">
        <f aca="false">IF($I674="","",$I674+6)</f>
        <v/>
      </c>
      <c r="K674" s="6" t="str">
        <f aca="false">IF($H674="","",DATE(YEAR($H674),MONTH($H674),1))</f>
        <v/>
      </c>
      <c r="L674" s="0" t="str">
        <f aca="false">IF($A674="","",INDEX(CARTAO_COMPRAS!$K:$K,INT((ROW()-2)/20)+2))</f>
        <v/>
      </c>
      <c r="M674" s="0" t="str">
        <f aca="false">IF($A674="","","Compra no cartão")</f>
        <v/>
      </c>
    </row>
    <row r="675" customFormat="false" ht="13.5" hidden="false" customHeight="false" outlineLevel="0" collapsed="false">
      <c r="A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" s="0" t="str">
        <f aca="false">IF($A675="","",INDEX(CARTAO_COMPRAS!$C:$C,INT((ROW()-2)/20)+2))</f>
        <v/>
      </c>
      <c r="C675" s="0" t="str">
        <f aca="false">IF($A675="","",INDEX(CARTAO_COMPRAS!$D:$D,INT((ROW()-2)/20)+2))</f>
        <v/>
      </c>
      <c r="D675" s="0" t="str">
        <f aca="false">IF($A675="","",INDEX(CARTAO_COMPRAS!$E:$E,INT((ROW()-2)/20)+2))</f>
        <v/>
      </c>
      <c r="E675" s="0" t="str">
        <f aca="false">IF($A675="","",INDEX(CARTAO_COMPRAS!$H:$H,INT((ROW()-2)/20)+2)+MOD(ROW()-2,20))</f>
        <v/>
      </c>
      <c r="F675" s="0" t="str">
        <f aca="false">IF($A675="","",INDEX(CARTAO_COMPRAS!$G:$G,INT((ROW()-2)/20)+2))</f>
        <v/>
      </c>
      <c r="G675" s="5" t="str">
        <f aca="false">IF($A675="","",INDEX(CARTAO_COMPRAS!$I:$I,INT((ROW()-2)/20)+2))</f>
        <v/>
      </c>
      <c r="H675" s="4" t="str">
        <f aca="false">IF($A675="","",EDATE(INDEX(CARTAO_COMPRAS!$J:$J,INT((ROW()-2)/20)+2),MOD(ROW()-2,20)))</f>
        <v/>
      </c>
      <c r="I675" s="4" t="str">
        <f aca="false">IF($H675="","",$H675-WEEKDAY($H675,2)+1)</f>
        <v/>
      </c>
      <c r="J675" s="4" t="str">
        <f aca="false">IF($I675="","",$I675+6)</f>
        <v/>
      </c>
      <c r="K675" s="6" t="str">
        <f aca="false">IF($H675="","",DATE(YEAR($H675),MONTH($H675),1))</f>
        <v/>
      </c>
      <c r="L675" s="0" t="str">
        <f aca="false">IF($A675="","",INDEX(CARTAO_COMPRAS!$K:$K,INT((ROW()-2)/20)+2))</f>
        <v/>
      </c>
      <c r="M675" s="0" t="str">
        <f aca="false">IF($A675="","","Compra no cartão")</f>
        <v/>
      </c>
    </row>
    <row r="676" customFormat="false" ht="13.5" hidden="false" customHeight="false" outlineLevel="0" collapsed="false">
      <c r="A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" s="0" t="str">
        <f aca="false">IF($A676="","",INDEX(CARTAO_COMPRAS!$C:$C,INT((ROW()-2)/20)+2))</f>
        <v/>
      </c>
      <c r="C676" s="0" t="str">
        <f aca="false">IF($A676="","",INDEX(CARTAO_COMPRAS!$D:$D,INT((ROW()-2)/20)+2))</f>
        <v/>
      </c>
      <c r="D676" s="0" t="str">
        <f aca="false">IF($A676="","",INDEX(CARTAO_COMPRAS!$E:$E,INT((ROW()-2)/20)+2))</f>
        <v/>
      </c>
      <c r="E676" s="0" t="str">
        <f aca="false">IF($A676="","",INDEX(CARTAO_COMPRAS!$H:$H,INT((ROW()-2)/20)+2)+MOD(ROW()-2,20))</f>
        <v/>
      </c>
      <c r="F676" s="0" t="str">
        <f aca="false">IF($A676="","",INDEX(CARTAO_COMPRAS!$G:$G,INT((ROW()-2)/20)+2))</f>
        <v/>
      </c>
      <c r="G676" s="5" t="str">
        <f aca="false">IF($A676="","",INDEX(CARTAO_COMPRAS!$I:$I,INT((ROW()-2)/20)+2))</f>
        <v/>
      </c>
      <c r="H676" s="4" t="str">
        <f aca="false">IF($A676="","",EDATE(INDEX(CARTAO_COMPRAS!$J:$J,INT((ROW()-2)/20)+2),MOD(ROW()-2,20)))</f>
        <v/>
      </c>
      <c r="I676" s="4" t="str">
        <f aca="false">IF($H676="","",$H676-WEEKDAY($H676,2)+1)</f>
        <v/>
      </c>
      <c r="J676" s="4" t="str">
        <f aca="false">IF($I676="","",$I676+6)</f>
        <v/>
      </c>
      <c r="K676" s="6" t="str">
        <f aca="false">IF($H676="","",DATE(YEAR($H676),MONTH($H676),1))</f>
        <v/>
      </c>
      <c r="L676" s="0" t="str">
        <f aca="false">IF($A676="","",INDEX(CARTAO_COMPRAS!$K:$K,INT((ROW()-2)/20)+2))</f>
        <v/>
      </c>
      <c r="M676" s="0" t="str">
        <f aca="false">IF($A676="","","Compra no cartão")</f>
        <v/>
      </c>
    </row>
    <row r="677" customFormat="false" ht="13.5" hidden="false" customHeight="false" outlineLevel="0" collapsed="false">
      <c r="A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" s="0" t="str">
        <f aca="false">IF($A677="","",INDEX(CARTAO_COMPRAS!$C:$C,INT((ROW()-2)/20)+2))</f>
        <v/>
      </c>
      <c r="C677" s="0" t="str">
        <f aca="false">IF($A677="","",INDEX(CARTAO_COMPRAS!$D:$D,INT((ROW()-2)/20)+2))</f>
        <v/>
      </c>
      <c r="D677" s="0" t="str">
        <f aca="false">IF($A677="","",INDEX(CARTAO_COMPRAS!$E:$E,INT((ROW()-2)/20)+2))</f>
        <v/>
      </c>
      <c r="E677" s="0" t="str">
        <f aca="false">IF($A677="","",INDEX(CARTAO_COMPRAS!$H:$H,INT((ROW()-2)/20)+2)+MOD(ROW()-2,20))</f>
        <v/>
      </c>
      <c r="F677" s="0" t="str">
        <f aca="false">IF($A677="","",INDEX(CARTAO_COMPRAS!$G:$G,INT((ROW()-2)/20)+2))</f>
        <v/>
      </c>
      <c r="G677" s="5" t="str">
        <f aca="false">IF($A677="","",INDEX(CARTAO_COMPRAS!$I:$I,INT((ROW()-2)/20)+2))</f>
        <v/>
      </c>
      <c r="H677" s="4" t="str">
        <f aca="false">IF($A677="","",EDATE(INDEX(CARTAO_COMPRAS!$J:$J,INT((ROW()-2)/20)+2),MOD(ROW()-2,20)))</f>
        <v/>
      </c>
      <c r="I677" s="4" t="str">
        <f aca="false">IF($H677="","",$H677-WEEKDAY($H677,2)+1)</f>
        <v/>
      </c>
      <c r="J677" s="4" t="str">
        <f aca="false">IF($I677="","",$I677+6)</f>
        <v/>
      </c>
      <c r="K677" s="6" t="str">
        <f aca="false">IF($H677="","",DATE(YEAR($H677),MONTH($H677),1))</f>
        <v/>
      </c>
      <c r="L677" s="0" t="str">
        <f aca="false">IF($A677="","",INDEX(CARTAO_COMPRAS!$K:$K,INT((ROW()-2)/20)+2))</f>
        <v/>
      </c>
      <c r="M677" s="0" t="str">
        <f aca="false">IF($A677="","","Compra no cartão")</f>
        <v/>
      </c>
    </row>
    <row r="678" customFormat="false" ht="13.5" hidden="false" customHeight="false" outlineLevel="0" collapsed="false">
      <c r="A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" s="0" t="str">
        <f aca="false">IF($A678="","",INDEX(CARTAO_COMPRAS!$C:$C,INT((ROW()-2)/20)+2))</f>
        <v/>
      </c>
      <c r="C678" s="0" t="str">
        <f aca="false">IF($A678="","",INDEX(CARTAO_COMPRAS!$D:$D,INT((ROW()-2)/20)+2))</f>
        <v/>
      </c>
      <c r="D678" s="0" t="str">
        <f aca="false">IF($A678="","",INDEX(CARTAO_COMPRAS!$E:$E,INT((ROW()-2)/20)+2))</f>
        <v/>
      </c>
      <c r="E678" s="0" t="str">
        <f aca="false">IF($A678="","",INDEX(CARTAO_COMPRAS!$H:$H,INT((ROW()-2)/20)+2)+MOD(ROW()-2,20))</f>
        <v/>
      </c>
      <c r="F678" s="0" t="str">
        <f aca="false">IF($A678="","",INDEX(CARTAO_COMPRAS!$G:$G,INT((ROW()-2)/20)+2))</f>
        <v/>
      </c>
      <c r="G678" s="5" t="str">
        <f aca="false">IF($A678="","",INDEX(CARTAO_COMPRAS!$I:$I,INT((ROW()-2)/20)+2))</f>
        <v/>
      </c>
      <c r="H678" s="4" t="str">
        <f aca="false">IF($A678="","",EDATE(INDEX(CARTAO_COMPRAS!$J:$J,INT((ROW()-2)/20)+2),MOD(ROW()-2,20)))</f>
        <v/>
      </c>
      <c r="I678" s="4" t="str">
        <f aca="false">IF($H678="","",$H678-WEEKDAY($H678,2)+1)</f>
        <v/>
      </c>
      <c r="J678" s="4" t="str">
        <f aca="false">IF($I678="","",$I678+6)</f>
        <v/>
      </c>
      <c r="K678" s="6" t="str">
        <f aca="false">IF($H678="","",DATE(YEAR($H678),MONTH($H678),1))</f>
        <v/>
      </c>
      <c r="L678" s="0" t="str">
        <f aca="false">IF($A678="","",INDEX(CARTAO_COMPRAS!$K:$K,INT((ROW()-2)/20)+2))</f>
        <v/>
      </c>
      <c r="M678" s="0" t="str">
        <f aca="false">IF($A678="","","Compra no cartão")</f>
        <v/>
      </c>
    </row>
    <row r="679" customFormat="false" ht="13.5" hidden="false" customHeight="false" outlineLevel="0" collapsed="false">
      <c r="A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" s="0" t="str">
        <f aca="false">IF($A679="","",INDEX(CARTAO_COMPRAS!$C:$C,INT((ROW()-2)/20)+2))</f>
        <v/>
      </c>
      <c r="C679" s="0" t="str">
        <f aca="false">IF($A679="","",INDEX(CARTAO_COMPRAS!$D:$D,INT((ROW()-2)/20)+2))</f>
        <v/>
      </c>
      <c r="D679" s="0" t="str">
        <f aca="false">IF($A679="","",INDEX(CARTAO_COMPRAS!$E:$E,INT((ROW()-2)/20)+2))</f>
        <v/>
      </c>
      <c r="E679" s="0" t="str">
        <f aca="false">IF($A679="","",INDEX(CARTAO_COMPRAS!$H:$H,INT((ROW()-2)/20)+2)+MOD(ROW()-2,20))</f>
        <v/>
      </c>
      <c r="F679" s="0" t="str">
        <f aca="false">IF($A679="","",INDEX(CARTAO_COMPRAS!$G:$G,INT((ROW()-2)/20)+2))</f>
        <v/>
      </c>
      <c r="G679" s="5" t="str">
        <f aca="false">IF($A679="","",INDEX(CARTAO_COMPRAS!$I:$I,INT((ROW()-2)/20)+2))</f>
        <v/>
      </c>
      <c r="H679" s="4" t="str">
        <f aca="false">IF($A679="","",EDATE(INDEX(CARTAO_COMPRAS!$J:$J,INT((ROW()-2)/20)+2),MOD(ROW()-2,20)))</f>
        <v/>
      </c>
      <c r="I679" s="4" t="str">
        <f aca="false">IF($H679="","",$H679-WEEKDAY($H679,2)+1)</f>
        <v/>
      </c>
      <c r="J679" s="4" t="str">
        <f aca="false">IF($I679="","",$I679+6)</f>
        <v/>
      </c>
      <c r="K679" s="6" t="str">
        <f aca="false">IF($H679="","",DATE(YEAR($H679),MONTH($H679),1))</f>
        <v/>
      </c>
      <c r="L679" s="0" t="str">
        <f aca="false">IF($A679="","",INDEX(CARTAO_COMPRAS!$K:$K,INT((ROW()-2)/20)+2))</f>
        <v/>
      </c>
      <c r="M679" s="0" t="str">
        <f aca="false">IF($A679="","","Compra no cartão")</f>
        <v/>
      </c>
    </row>
    <row r="680" customFormat="false" ht="13.5" hidden="false" customHeight="false" outlineLevel="0" collapsed="false">
      <c r="A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" s="0" t="str">
        <f aca="false">IF($A680="","",INDEX(CARTAO_COMPRAS!$C:$C,INT((ROW()-2)/20)+2))</f>
        <v/>
      </c>
      <c r="C680" s="0" t="str">
        <f aca="false">IF($A680="","",INDEX(CARTAO_COMPRAS!$D:$D,INT((ROW()-2)/20)+2))</f>
        <v/>
      </c>
      <c r="D680" s="0" t="str">
        <f aca="false">IF($A680="","",INDEX(CARTAO_COMPRAS!$E:$E,INT((ROW()-2)/20)+2))</f>
        <v/>
      </c>
      <c r="E680" s="0" t="str">
        <f aca="false">IF($A680="","",INDEX(CARTAO_COMPRAS!$H:$H,INT((ROW()-2)/20)+2)+MOD(ROW()-2,20))</f>
        <v/>
      </c>
      <c r="F680" s="0" t="str">
        <f aca="false">IF($A680="","",INDEX(CARTAO_COMPRAS!$G:$G,INT((ROW()-2)/20)+2))</f>
        <v/>
      </c>
      <c r="G680" s="5" t="str">
        <f aca="false">IF($A680="","",INDEX(CARTAO_COMPRAS!$I:$I,INT((ROW()-2)/20)+2))</f>
        <v/>
      </c>
      <c r="H680" s="4" t="str">
        <f aca="false">IF($A680="","",EDATE(INDEX(CARTAO_COMPRAS!$J:$J,INT((ROW()-2)/20)+2),MOD(ROW()-2,20)))</f>
        <v/>
      </c>
      <c r="I680" s="4" t="str">
        <f aca="false">IF($H680="","",$H680-WEEKDAY($H680,2)+1)</f>
        <v/>
      </c>
      <c r="J680" s="4" t="str">
        <f aca="false">IF($I680="","",$I680+6)</f>
        <v/>
      </c>
      <c r="K680" s="6" t="str">
        <f aca="false">IF($H680="","",DATE(YEAR($H680),MONTH($H680),1))</f>
        <v/>
      </c>
      <c r="L680" s="0" t="str">
        <f aca="false">IF($A680="","",INDEX(CARTAO_COMPRAS!$K:$K,INT((ROW()-2)/20)+2))</f>
        <v/>
      </c>
      <c r="M680" s="0" t="str">
        <f aca="false">IF($A680="","","Compra no cartão")</f>
        <v/>
      </c>
    </row>
    <row r="681" customFormat="false" ht="13.5" hidden="false" customHeight="false" outlineLevel="0" collapsed="false">
      <c r="A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" s="0" t="str">
        <f aca="false">IF($A681="","",INDEX(CARTAO_COMPRAS!$C:$C,INT((ROW()-2)/20)+2))</f>
        <v/>
      </c>
      <c r="C681" s="0" t="str">
        <f aca="false">IF($A681="","",INDEX(CARTAO_COMPRAS!$D:$D,INT((ROW()-2)/20)+2))</f>
        <v/>
      </c>
      <c r="D681" s="0" t="str">
        <f aca="false">IF($A681="","",INDEX(CARTAO_COMPRAS!$E:$E,INT((ROW()-2)/20)+2))</f>
        <v/>
      </c>
      <c r="E681" s="0" t="str">
        <f aca="false">IF($A681="","",INDEX(CARTAO_COMPRAS!$H:$H,INT((ROW()-2)/20)+2)+MOD(ROW()-2,20))</f>
        <v/>
      </c>
      <c r="F681" s="0" t="str">
        <f aca="false">IF($A681="","",INDEX(CARTAO_COMPRAS!$G:$G,INT((ROW()-2)/20)+2))</f>
        <v/>
      </c>
      <c r="G681" s="5" t="str">
        <f aca="false">IF($A681="","",INDEX(CARTAO_COMPRAS!$I:$I,INT((ROW()-2)/20)+2))</f>
        <v/>
      </c>
      <c r="H681" s="4" t="str">
        <f aca="false">IF($A681="","",EDATE(INDEX(CARTAO_COMPRAS!$J:$J,INT((ROW()-2)/20)+2),MOD(ROW()-2,20)))</f>
        <v/>
      </c>
      <c r="I681" s="4" t="str">
        <f aca="false">IF($H681="","",$H681-WEEKDAY($H681,2)+1)</f>
        <v/>
      </c>
      <c r="J681" s="4" t="str">
        <f aca="false">IF($I681="","",$I681+6)</f>
        <v/>
      </c>
      <c r="K681" s="6" t="str">
        <f aca="false">IF($H681="","",DATE(YEAR($H681),MONTH($H681),1))</f>
        <v/>
      </c>
      <c r="L681" s="0" t="str">
        <f aca="false">IF($A681="","",INDEX(CARTAO_COMPRAS!$K:$K,INT((ROW()-2)/20)+2))</f>
        <v/>
      </c>
      <c r="M681" s="0" t="str">
        <f aca="false">IF($A681="","","Compra no cartão")</f>
        <v/>
      </c>
    </row>
    <row r="682" customFormat="false" ht="13.5" hidden="false" customHeight="false" outlineLevel="0" collapsed="false">
      <c r="A6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35</v>
      </c>
      <c r="B682" s="0" t="str">
        <f aca="false">IF($A682="","",INDEX(CARTAO_COMPRAS!$C:$C,INT((ROW()-2)/20)+2))</f>
        <v>Bradesco</v>
      </c>
      <c r="C682" s="0" t="str">
        <f aca="false">IF($A682="","",INDEX(CARTAO_COMPRAS!$D:$D,INT((ROW()-2)/20)+2))</f>
        <v>Sonda Supermercados</v>
      </c>
      <c r="D682" s="0" t="str">
        <f aca="false">IF($A682="","",INDEX(CARTAO_COMPRAS!$E:$E,INT((ROW()-2)/20)+2))</f>
        <v>Alimentação / Insumos</v>
      </c>
      <c r="E682" s="0" t="n">
        <f aca="false">IF($A682="","",INDEX(CARTAO_COMPRAS!$H:$H,INT((ROW()-2)/20)+2)+MOD(ROW()-2,20))</f>
        <v>1</v>
      </c>
      <c r="F682" s="0" t="n">
        <f aca="false">IF($A682="","",INDEX(CARTAO_COMPRAS!$G:$G,INT((ROW()-2)/20)+2))</f>
        <v>2</v>
      </c>
      <c r="G682" s="5" t="n">
        <f aca="false">IF($A682="","",INDEX(CARTAO_COMPRAS!$I:$I,INT((ROW()-2)/20)+2))</f>
        <v>133.44</v>
      </c>
      <c r="H682" s="4" t="n">
        <f aca="false">IF($A682="","",EDATE(INDEX(CARTAO_COMPRAS!$J:$J,INT((ROW()-2)/20)+2),MOD(ROW()-2,20)))</f>
        <v>46157</v>
      </c>
      <c r="I682" s="4" t="n">
        <f aca="false">IF($H682="","",$H682-WEEKDAY($H682,2)+1)</f>
        <v>46153</v>
      </c>
      <c r="J682" s="4" t="n">
        <f aca="false">IF($I682="","",$I682+6)</f>
        <v>46159</v>
      </c>
      <c r="K682" s="6" t="n">
        <f aca="false">IF($H682="","",DATE(YEAR($H682),MONTH($H682),1))</f>
        <v>46143</v>
      </c>
      <c r="L682" s="0" t="str">
        <f aca="false">IF($A682="","",INDEX(CARTAO_COMPRAS!$K:$K,INT((ROW()-2)/20)+2))</f>
        <v>Pago</v>
      </c>
      <c r="M682" s="0" t="str">
        <f aca="false">IF($A682="","","Compra no cartão")</f>
        <v>Compra no cartão</v>
      </c>
    </row>
    <row r="683" customFormat="false" ht="13.5" hidden="false" customHeight="false" outlineLevel="0" collapsed="false">
      <c r="A6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35</v>
      </c>
      <c r="B683" s="0" t="str">
        <f aca="false">IF($A683="","",INDEX(CARTAO_COMPRAS!$C:$C,INT((ROW()-2)/20)+2))</f>
        <v>Bradesco</v>
      </c>
      <c r="C683" s="0" t="str">
        <f aca="false">IF($A683="","",INDEX(CARTAO_COMPRAS!$D:$D,INT((ROW()-2)/20)+2))</f>
        <v>Sonda Supermercados</v>
      </c>
      <c r="D683" s="0" t="str">
        <f aca="false">IF($A683="","",INDEX(CARTAO_COMPRAS!$E:$E,INT((ROW()-2)/20)+2))</f>
        <v>Alimentação / Insumos</v>
      </c>
      <c r="E683" s="0" t="n">
        <f aca="false">IF($A683="","",INDEX(CARTAO_COMPRAS!$H:$H,INT((ROW()-2)/20)+2)+MOD(ROW()-2,20))</f>
        <v>2</v>
      </c>
      <c r="F683" s="0" t="n">
        <f aca="false">IF($A683="","",INDEX(CARTAO_COMPRAS!$G:$G,INT((ROW()-2)/20)+2))</f>
        <v>2</v>
      </c>
      <c r="G683" s="5" t="n">
        <f aca="false">IF($A683="","",INDEX(CARTAO_COMPRAS!$I:$I,INT((ROW()-2)/20)+2))</f>
        <v>133.44</v>
      </c>
      <c r="H683" s="4" t="n">
        <f aca="false">IF($A683="","",EDATE(INDEX(CARTAO_COMPRAS!$J:$J,INT((ROW()-2)/20)+2),MOD(ROW()-2,20)))</f>
        <v>46188</v>
      </c>
      <c r="I683" s="4" t="n">
        <f aca="false">IF($H683="","",$H683-WEEKDAY($H683,2)+1)</f>
        <v>46188</v>
      </c>
      <c r="J683" s="4" t="n">
        <f aca="false">IF($I683="","",$I683+6)</f>
        <v>46194</v>
      </c>
      <c r="K683" s="6" t="n">
        <f aca="false">IF($H683="","",DATE(YEAR($H683),MONTH($H683),1))</f>
        <v>46174</v>
      </c>
      <c r="L683" s="0" t="str">
        <f aca="false">IF($A683="","",INDEX(CARTAO_COMPRAS!$K:$K,INT((ROW()-2)/20)+2))</f>
        <v>Pago</v>
      </c>
      <c r="M683" s="0" t="str">
        <f aca="false">IF($A683="","","Compra no cartão")</f>
        <v>Compra no cartão</v>
      </c>
    </row>
    <row r="684" customFormat="false" ht="13.5" hidden="false" customHeight="false" outlineLevel="0" collapsed="false">
      <c r="A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" s="0" t="str">
        <f aca="false">IF($A684="","",INDEX(CARTAO_COMPRAS!$C:$C,INT((ROW()-2)/20)+2))</f>
        <v/>
      </c>
      <c r="C684" s="0" t="str">
        <f aca="false">IF($A684="","",INDEX(CARTAO_COMPRAS!$D:$D,INT((ROW()-2)/20)+2))</f>
        <v/>
      </c>
      <c r="D684" s="0" t="str">
        <f aca="false">IF($A684="","",INDEX(CARTAO_COMPRAS!$E:$E,INT((ROW()-2)/20)+2))</f>
        <v/>
      </c>
      <c r="E684" s="0" t="str">
        <f aca="false">IF($A684="","",INDEX(CARTAO_COMPRAS!$H:$H,INT((ROW()-2)/20)+2)+MOD(ROW()-2,20))</f>
        <v/>
      </c>
      <c r="F684" s="0" t="str">
        <f aca="false">IF($A684="","",INDEX(CARTAO_COMPRAS!$G:$G,INT((ROW()-2)/20)+2))</f>
        <v/>
      </c>
      <c r="G684" s="5" t="str">
        <f aca="false">IF($A684="","",INDEX(CARTAO_COMPRAS!$I:$I,INT((ROW()-2)/20)+2))</f>
        <v/>
      </c>
      <c r="H684" s="4" t="str">
        <f aca="false">IF($A684="","",EDATE(INDEX(CARTAO_COMPRAS!$J:$J,INT((ROW()-2)/20)+2),MOD(ROW()-2,20)))</f>
        <v/>
      </c>
      <c r="I684" s="4" t="str">
        <f aca="false">IF($H684="","",$H684-WEEKDAY($H684,2)+1)</f>
        <v/>
      </c>
      <c r="J684" s="4" t="str">
        <f aca="false">IF($I684="","",$I684+6)</f>
        <v/>
      </c>
      <c r="K684" s="6" t="str">
        <f aca="false">IF($H684="","",DATE(YEAR($H684),MONTH($H684),1))</f>
        <v/>
      </c>
      <c r="L684" s="0" t="str">
        <f aca="false">IF($A684="","",INDEX(CARTAO_COMPRAS!$K:$K,INT((ROW()-2)/20)+2))</f>
        <v/>
      </c>
      <c r="M684" s="0" t="str">
        <f aca="false">IF($A684="","","Compra no cartão")</f>
        <v/>
      </c>
    </row>
    <row r="685" customFormat="false" ht="13.5" hidden="false" customHeight="false" outlineLevel="0" collapsed="false">
      <c r="A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" s="0" t="str">
        <f aca="false">IF($A685="","",INDEX(CARTAO_COMPRAS!$C:$C,INT((ROW()-2)/20)+2))</f>
        <v/>
      </c>
      <c r="C685" s="0" t="str">
        <f aca="false">IF($A685="","",INDEX(CARTAO_COMPRAS!$D:$D,INT((ROW()-2)/20)+2))</f>
        <v/>
      </c>
      <c r="D685" s="0" t="str">
        <f aca="false">IF($A685="","",INDEX(CARTAO_COMPRAS!$E:$E,INT((ROW()-2)/20)+2))</f>
        <v/>
      </c>
      <c r="E685" s="0" t="str">
        <f aca="false">IF($A685="","",INDEX(CARTAO_COMPRAS!$H:$H,INT((ROW()-2)/20)+2)+MOD(ROW()-2,20))</f>
        <v/>
      </c>
      <c r="F685" s="0" t="str">
        <f aca="false">IF($A685="","",INDEX(CARTAO_COMPRAS!$G:$G,INT((ROW()-2)/20)+2))</f>
        <v/>
      </c>
      <c r="G685" s="5" t="str">
        <f aca="false">IF($A685="","",INDEX(CARTAO_COMPRAS!$I:$I,INT((ROW()-2)/20)+2))</f>
        <v/>
      </c>
      <c r="H685" s="4" t="str">
        <f aca="false">IF($A685="","",EDATE(INDEX(CARTAO_COMPRAS!$J:$J,INT((ROW()-2)/20)+2),MOD(ROW()-2,20)))</f>
        <v/>
      </c>
      <c r="I685" s="4" t="str">
        <f aca="false">IF($H685="","",$H685-WEEKDAY($H685,2)+1)</f>
        <v/>
      </c>
      <c r="J685" s="4" t="str">
        <f aca="false">IF($I685="","",$I685+6)</f>
        <v/>
      </c>
      <c r="K685" s="6" t="str">
        <f aca="false">IF($H685="","",DATE(YEAR($H685),MONTH($H685),1))</f>
        <v/>
      </c>
      <c r="L685" s="0" t="str">
        <f aca="false">IF($A685="","",INDEX(CARTAO_COMPRAS!$K:$K,INT((ROW()-2)/20)+2))</f>
        <v/>
      </c>
      <c r="M685" s="0" t="str">
        <f aca="false">IF($A685="","","Compra no cartão")</f>
        <v/>
      </c>
    </row>
    <row r="686" customFormat="false" ht="13.5" hidden="false" customHeight="false" outlineLevel="0" collapsed="false">
      <c r="A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" s="0" t="str">
        <f aca="false">IF($A686="","",INDEX(CARTAO_COMPRAS!$C:$C,INT((ROW()-2)/20)+2))</f>
        <v/>
      </c>
      <c r="C686" s="0" t="str">
        <f aca="false">IF($A686="","",INDEX(CARTAO_COMPRAS!$D:$D,INT((ROW()-2)/20)+2))</f>
        <v/>
      </c>
      <c r="D686" s="0" t="str">
        <f aca="false">IF($A686="","",INDEX(CARTAO_COMPRAS!$E:$E,INT((ROW()-2)/20)+2))</f>
        <v/>
      </c>
      <c r="E686" s="0" t="str">
        <f aca="false">IF($A686="","",INDEX(CARTAO_COMPRAS!$H:$H,INT((ROW()-2)/20)+2)+MOD(ROW()-2,20))</f>
        <v/>
      </c>
      <c r="F686" s="0" t="str">
        <f aca="false">IF($A686="","",INDEX(CARTAO_COMPRAS!$G:$G,INT((ROW()-2)/20)+2))</f>
        <v/>
      </c>
      <c r="G686" s="5" t="str">
        <f aca="false">IF($A686="","",INDEX(CARTAO_COMPRAS!$I:$I,INT((ROW()-2)/20)+2))</f>
        <v/>
      </c>
      <c r="H686" s="4" t="str">
        <f aca="false">IF($A686="","",EDATE(INDEX(CARTAO_COMPRAS!$J:$J,INT((ROW()-2)/20)+2),MOD(ROW()-2,20)))</f>
        <v/>
      </c>
      <c r="I686" s="4" t="str">
        <f aca="false">IF($H686="","",$H686-WEEKDAY($H686,2)+1)</f>
        <v/>
      </c>
      <c r="J686" s="4" t="str">
        <f aca="false">IF($I686="","",$I686+6)</f>
        <v/>
      </c>
      <c r="K686" s="6" t="str">
        <f aca="false">IF($H686="","",DATE(YEAR($H686),MONTH($H686),1))</f>
        <v/>
      </c>
      <c r="L686" s="0" t="str">
        <f aca="false">IF($A686="","",INDEX(CARTAO_COMPRAS!$K:$K,INT((ROW()-2)/20)+2))</f>
        <v/>
      </c>
      <c r="M686" s="0" t="str">
        <f aca="false">IF($A686="","","Compra no cartão")</f>
        <v/>
      </c>
    </row>
    <row r="687" customFormat="false" ht="13.5" hidden="false" customHeight="false" outlineLevel="0" collapsed="false">
      <c r="A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" s="0" t="str">
        <f aca="false">IF($A687="","",INDEX(CARTAO_COMPRAS!$C:$C,INT((ROW()-2)/20)+2))</f>
        <v/>
      </c>
      <c r="C687" s="0" t="str">
        <f aca="false">IF($A687="","",INDEX(CARTAO_COMPRAS!$D:$D,INT((ROW()-2)/20)+2))</f>
        <v/>
      </c>
      <c r="D687" s="0" t="str">
        <f aca="false">IF($A687="","",INDEX(CARTAO_COMPRAS!$E:$E,INT((ROW()-2)/20)+2))</f>
        <v/>
      </c>
      <c r="E687" s="0" t="str">
        <f aca="false">IF($A687="","",INDEX(CARTAO_COMPRAS!$H:$H,INT((ROW()-2)/20)+2)+MOD(ROW()-2,20))</f>
        <v/>
      </c>
      <c r="F687" s="0" t="str">
        <f aca="false">IF($A687="","",INDEX(CARTAO_COMPRAS!$G:$G,INT((ROW()-2)/20)+2))</f>
        <v/>
      </c>
      <c r="G687" s="5" t="str">
        <f aca="false">IF($A687="","",INDEX(CARTAO_COMPRAS!$I:$I,INT((ROW()-2)/20)+2))</f>
        <v/>
      </c>
      <c r="H687" s="4" t="str">
        <f aca="false">IF($A687="","",EDATE(INDEX(CARTAO_COMPRAS!$J:$J,INT((ROW()-2)/20)+2),MOD(ROW()-2,20)))</f>
        <v/>
      </c>
      <c r="I687" s="4" t="str">
        <f aca="false">IF($H687="","",$H687-WEEKDAY($H687,2)+1)</f>
        <v/>
      </c>
      <c r="J687" s="4" t="str">
        <f aca="false">IF($I687="","",$I687+6)</f>
        <v/>
      </c>
      <c r="K687" s="6" t="str">
        <f aca="false">IF($H687="","",DATE(YEAR($H687),MONTH($H687),1))</f>
        <v/>
      </c>
      <c r="L687" s="0" t="str">
        <f aca="false">IF($A687="","",INDEX(CARTAO_COMPRAS!$K:$K,INT((ROW()-2)/20)+2))</f>
        <v/>
      </c>
      <c r="M687" s="0" t="str">
        <f aca="false">IF($A687="","","Compra no cartão")</f>
        <v/>
      </c>
    </row>
    <row r="688" customFormat="false" ht="13.5" hidden="false" customHeight="false" outlineLevel="0" collapsed="false">
      <c r="A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" s="0" t="str">
        <f aca="false">IF($A688="","",INDEX(CARTAO_COMPRAS!$C:$C,INT((ROW()-2)/20)+2))</f>
        <v/>
      </c>
      <c r="C688" s="0" t="str">
        <f aca="false">IF($A688="","",INDEX(CARTAO_COMPRAS!$D:$D,INT((ROW()-2)/20)+2))</f>
        <v/>
      </c>
      <c r="D688" s="0" t="str">
        <f aca="false">IF($A688="","",INDEX(CARTAO_COMPRAS!$E:$E,INT((ROW()-2)/20)+2))</f>
        <v/>
      </c>
      <c r="E688" s="0" t="str">
        <f aca="false">IF($A688="","",INDEX(CARTAO_COMPRAS!$H:$H,INT((ROW()-2)/20)+2)+MOD(ROW()-2,20))</f>
        <v/>
      </c>
      <c r="F688" s="0" t="str">
        <f aca="false">IF($A688="","",INDEX(CARTAO_COMPRAS!$G:$G,INT((ROW()-2)/20)+2))</f>
        <v/>
      </c>
      <c r="G688" s="5" t="str">
        <f aca="false">IF($A688="","",INDEX(CARTAO_COMPRAS!$I:$I,INT((ROW()-2)/20)+2))</f>
        <v/>
      </c>
      <c r="H688" s="4" t="str">
        <f aca="false">IF($A688="","",EDATE(INDEX(CARTAO_COMPRAS!$J:$J,INT((ROW()-2)/20)+2),MOD(ROW()-2,20)))</f>
        <v/>
      </c>
      <c r="I688" s="4" t="str">
        <f aca="false">IF($H688="","",$H688-WEEKDAY($H688,2)+1)</f>
        <v/>
      </c>
      <c r="J688" s="4" t="str">
        <f aca="false">IF($I688="","",$I688+6)</f>
        <v/>
      </c>
      <c r="K688" s="6" t="str">
        <f aca="false">IF($H688="","",DATE(YEAR($H688),MONTH($H688),1))</f>
        <v/>
      </c>
      <c r="L688" s="0" t="str">
        <f aca="false">IF($A688="","",INDEX(CARTAO_COMPRAS!$K:$K,INT((ROW()-2)/20)+2))</f>
        <v/>
      </c>
      <c r="M688" s="0" t="str">
        <f aca="false">IF($A688="","","Compra no cartão")</f>
        <v/>
      </c>
    </row>
    <row r="689" customFormat="false" ht="13.5" hidden="false" customHeight="false" outlineLevel="0" collapsed="false">
      <c r="A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" s="0" t="str">
        <f aca="false">IF($A689="","",INDEX(CARTAO_COMPRAS!$C:$C,INT((ROW()-2)/20)+2))</f>
        <v/>
      </c>
      <c r="C689" s="0" t="str">
        <f aca="false">IF($A689="","",INDEX(CARTAO_COMPRAS!$D:$D,INT((ROW()-2)/20)+2))</f>
        <v/>
      </c>
      <c r="D689" s="0" t="str">
        <f aca="false">IF($A689="","",INDEX(CARTAO_COMPRAS!$E:$E,INT((ROW()-2)/20)+2))</f>
        <v/>
      </c>
      <c r="E689" s="0" t="str">
        <f aca="false">IF($A689="","",INDEX(CARTAO_COMPRAS!$H:$H,INT((ROW()-2)/20)+2)+MOD(ROW()-2,20))</f>
        <v/>
      </c>
      <c r="F689" s="0" t="str">
        <f aca="false">IF($A689="","",INDEX(CARTAO_COMPRAS!$G:$G,INT((ROW()-2)/20)+2))</f>
        <v/>
      </c>
      <c r="G689" s="5" t="str">
        <f aca="false">IF($A689="","",INDEX(CARTAO_COMPRAS!$I:$I,INT((ROW()-2)/20)+2))</f>
        <v/>
      </c>
      <c r="H689" s="4" t="str">
        <f aca="false">IF($A689="","",EDATE(INDEX(CARTAO_COMPRAS!$J:$J,INT((ROW()-2)/20)+2),MOD(ROW()-2,20)))</f>
        <v/>
      </c>
      <c r="I689" s="4" t="str">
        <f aca="false">IF($H689="","",$H689-WEEKDAY($H689,2)+1)</f>
        <v/>
      </c>
      <c r="J689" s="4" t="str">
        <f aca="false">IF($I689="","",$I689+6)</f>
        <v/>
      </c>
      <c r="K689" s="6" t="str">
        <f aca="false">IF($H689="","",DATE(YEAR($H689),MONTH($H689),1))</f>
        <v/>
      </c>
      <c r="L689" s="0" t="str">
        <f aca="false">IF($A689="","",INDEX(CARTAO_COMPRAS!$K:$K,INT((ROW()-2)/20)+2))</f>
        <v/>
      </c>
      <c r="M689" s="0" t="str">
        <f aca="false">IF($A689="","","Compra no cartão")</f>
        <v/>
      </c>
    </row>
    <row r="690" customFormat="false" ht="13.5" hidden="false" customHeight="false" outlineLevel="0" collapsed="false">
      <c r="A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" s="0" t="str">
        <f aca="false">IF($A690="","",INDEX(CARTAO_COMPRAS!$C:$C,INT((ROW()-2)/20)+2))</f>
        <v/>
      </c>
      <c r="C690" s="0" t="str">
        <f aca="false">IF($A690="","",INDEX(CARTAO_COMPRAS!$D:$D,INT((ROW()-2)/20)+2))</f>
        <v/>
      </c>
      <c r="D690" s="0" t="str">
        <f aca="false">IF($A690="","",INDEX(CARTAO_COMPRAS!$E:$E,INT((ROW()-2)/20)+2))</f>
        <v/>
      </c>
      <c r="E690" s="0" t="str">
        <f aca="false">IF($A690="","",INDEX(CARTAO_COMPRAS!$H:$H,INT((ROW()-2)/20)+2)+MOD(ROW()-2,20))</f>
        <v/>
      </c>
      <c r="F690" s="0" t="str">
        <f aca="false">IF($A690="","",INDEX(CARTAO_COMPRAS!$G:$G,INT((ROW()-2)/20)+2))</f>
        <v/>
      </c>
      <c r="G690" s="5" t="str">
        <f aca="false">IF($A690="","",INDEX(CARTAO_COMPRAS!$I:$I,INT((ROW()-2)/20)+2))</f>
        <v/>
      </c>
      <c r="H690" s="4" t="str">
        <f aca="false">IF($A690="","",EDATE(INDEX(CARTAO_COMPRAS!$J:$J,INT((ROW()-2)/20)+2),MOD(ROW()-2,20)))</f>
        <v/>
      </c>
      <c r="I690" s="4" t="str">
        <f aca="false">IF($H690="","",$H690-WEEKDAY($H690,2)+1)</f>
        <v/>
      </c>
      <c r="J690" s="4" t="str">
        <f aca="false">IF($I690="","",$I690+6)</f>
        <v/>
      </c>
      <c r="K690" s="6" t="str">
        <f aca="false">IF($H690="","",DATE(YEAR($H690),MONTH($H690),1))</f>
        <v/>
      </c>
      <c r="L690" s="0" t="str">
        <f aca="false">IF($A690="","",INDEX(CARTAO_COMPRAS!$K:$K,INT((ROW()-2)/20)+2))</f>
        <v/>
      </c>
      <c r="M690" s="0" t="str">
        <f aca="false">IF($A690="","","Compra no cartão")</f>
        <v/>
      </c>
    </row>
    <row r="691" customFormat="false" ht="13.5" hidden="false" customHeight="false" outlineLevel="0" collapsed="false">
      <c r="A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" s="0" t="str">
        <f aca="false">IF($A691="","",INDEX(CARTAO_COMPRAS!$C:$C,INT((ROW()-2)/20)+2))</f>
        <v/>
      </c>
      <c r="C691" s="0" t="str">
        <f aca="false">IF($A691="","",INDEX(CARTAO_COMPRAS!$D:$D,INT((ROW()-2)/20)+2))</f>
        <v/>
      </c>
      <c r="D691" s="0" t="str">
        <f aca="false">IF($A691="","",INDEX(CARTAO_COMPRAS!$E:$E,INT((ROW()-2)/20)+2))</f>
        <v/>
      </c>
      <c r="E691" s="0" t="str">
        <f aca="false">IF($A691="","",INDEX(CARTAO_COMPRAS!$H:$H,INT((ROW()-2)/20)+2)+MOD(ROW()-2,20))</f>
        <v/>
      </c>
      <c r="F691" s="0" t="str">
        <f aca="false">IF($A691="","",INDEX(CARTAO_COMPRAS!$G:$G,INT((ROW()-2)/20)+2))</f>
        <v/>
      </c>
      <c r="G691" s="5" t="str">
        <f aca="false">IF($A691="","",INDEX(CARTAO_COMPRAS!$I:$I,INT((ROW()-2)/20)+2))</f>
        <v/>
      </c>
      <c r="H691" s="4" t="str">
        <f aca="false">IF($A691="","",EDATE(INDEX(CARTAO_COMPRAS!$J:$J,INT((ROW()-2)/20)+2),MOD(ROW()-2,20)))</f>
        <v/>
      </c>
      <c r="I691" s="4" t="str">
        <f aca="false">IF($H691="","",$H691-WEEKDAY($H691,2)+1)</f>
        <v/>
      </c>
      <c r="J691" s="4" t="str">
        <f aca="false">IF($I691="","",$I691+6)</f>
        <v/>
      </c>
      <c r="K691" s="6" t="str">
        <f aca="false">IF($H691="","",DATE(YEAR($H691),MONTH($H691),1))</f>
        <v/>
      </c>
      <c r="L691" s="0" t="str">
        <f aca="false">IF($A691="","",INDEX(CARTAO_COMPRAS!$K:$K,INT((ROW()-2)/20)+2))</f>
        <v/>
      </c>
      <c r="M691" s="0" t="str">
        <f aca="false">IF($A691="","","Compra no cartão")</f>
        <v/>
      </c>
    </row>
    <row r="692" customFormat="false" ht="13.5" hidden="false" customHeight="false" outlineLevel="0" collapsed="false">
      <c r="A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" s="0" t="str">
        <f aca="false">IF($A692="","",INDEX(CARTAO_COMPRAS!$C:$C,INT((ROW()-2)/20)+2))</f>
        <v/>
      </c>
      <c r="C692" s="0" t="str">
        <f aca="false">IF($A692="","",INDEX(CARTAO_COMPRAS!$D:$D,INT((ROW()-2)/20)+2))</f>
        <v/>
      </c>
      <c r="D692" s="0" t="str">
        <f aca="false">IF($A692="","",INDEX(CARTAO_COMPRAS!$E:$E,INT((ROW()-2)/20)+2))</f>
        <v/>
      </c>
      <c r="E692" s="0" t="str">
        <f aca="false">IF($A692="","",INDEX(CARTAO_COMPRAS!$H:$H,INT((ROW()-2)/20)+2)+MOD(ROW()-2,20))</f>
        <v/>
      </c>
      <c r="F692" s="0" t="str">
        <f aca="false">IF($A692="","",INDEX(CARTAO_COMPRAS!$G:$G,INT((ROW()-2)/20)+2))</f>
        <v/>
      </c>
      <c r="G692" s="5" t="str">
        <f aca="false">IF($A692="","",INDEX(CARTAO_COMPRAS!$I:$I,INT((ROW()-2)/20)+2))</f>
        <v/>
      </c>
      <c r="H692" s="4" t="str">
        <f aca="false">IF($A692="","",EDATE(INDEX(CARTAO_COMPRAS!$J:$J,INT((ROW()-2)/20)+2),MOD(ROW()-2,20)))</f>
        <v/>
      </c>
      <c r="I692" s="4" t="str">
        <f aca="false">IF($H692="","",$H692-WEEKDAY($H692,2)+1)</f>
        <v/>
      </c>
      <c r="J692" s="4" t="str">
        <f aca="false">IF($I692="","",$I692+6)</f>
        <v/>
      </c>
      <c r="K692" s="6" t="str">
        <f aca="false">IF($H692="","",DATE(YEAR($H692),MONTH($H692),1))</f>
        <v/>
      </c>
      <c r="L692" s="0" t="str">
        <f aca="false">IF($A692="","",INDEX(CARTAO_COMPRAS!$K:$K,INT((ROW()-2)/20)+2))</f>
        <v/>
      </c>
      <c r="M692" s="0" t="str">
        <f aca="false">IF($A692="","","Compra no cartão")</f>
        <v/>
      </c>
    </row>
    <row r="693" customFormat="false" ht="13.5" hidden="false" customHeight="false" outlineLevel="0" collapsed="false">
      <c r="A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" s="0" t="str">
        <f aca="false">IF($A693="","",INDEX(CARTAO_COMPRAS!$C:$C,INT((ROW()-2)/20)+2))</f>
        <v/>
      </c>
      <c r="C693" s="0" t="str">
        <f aca="false">IF($A693="","",INDEX(CARTAO_COMPRAS!$D:$D,INT((ROW()-2)/20)+2))</f>
        <v/>
      </c>
      <c r="D693" s="0" t="str">
        <f aca="false">IF($A693="","",INDEX(CARTAO_COMPRAS!$E:$E,INT((ROW()-2)/20)+2))</f>
        <v/>
      </c>
      <c r="E693" s="0" t="str">
        <f aca="false">IF($A693="","",INDEX(CARTAO_COMPRAS!$H:$H,INT((ROW()-2)/20)+2)+MOD(ROW()-2,20))</f>
        <v/>
      </c>
      <c r="F693" s="0" t="str">
        <f aca="false">IF($A693="","",INDEX(CARTAO_COMPRAS!$G:$G,INT((ROW()-2)/20)+2))</f>
        <v/>
      </c>
      <c r="G693" s="5" t="str">
        <f aca="false">IF($A693="","",INDEX(CARTAO_COMPRAS!$I:$I,INT((ROW()-2)/20)+2))</f>
        <v/>
      </c>
      <c r="H693" s="4" t="str">
        <f aca="false">IF($A693="","",EDATE(INDEX(CARTAO_COMPRAS!$J:$J,INT((ROW()-2)/20)+2),MOD(ROW()-2,20)))</f>
        <v/>
      </c>
      <c r="I693" s="4" t="str">
        <f aca="false">IF($H693="","",$H693-WEEKDAY($H693,2)+1)</f>
        <v/>
      </c>
      <c r="J693" s="4" t="str">
        <f aca="false">IF($I693="","",$I693+6)</f>
        <v/>
      </c>
      <c r="K693" s="6" t="str">
        <f aca="false">IF($H693="","",DATE(YEAR($H693),MONTH($H693),1))</f>
        <v/>
      </c>
      <c r="L693" s="0" t="str">
        <f aca="false">IF($A693="","",INDEX(CARTAO_COMPRAS!$K:$K,INT((ROW()-2)/20)+2))</f>
        <v/>
      </c>
      <c r="M693" s="0" t="str">
        <f aca="false">IF($A693="","","Compra no cartão")</f>
        <v/>
      </c>
    </row>
    <row r="694" customFormat="false" ht="13.5" hidden="false" customHeight="false" outlineLevel="0" collapsed="false">
      <c r="A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" s="0" t="str">
        <f aca="false">IF($A694="","",INDEX(CARTAO_COMPRAS!$C:$C,INT((ROW()-2)/20)+2))</f>
        <v/>
      </c>
      <c r="C694" s="0" t="str">
        <f aca="false">IF($A694="","",INDEX(CARTAO_COMPRAS!$D:$D,INT((ROW()-2)/20)+2))</f>
        <v/>
      </c>
      <c r="D694" s="0" t="str">
        <f aca="false">IF($A694="","",INDEX(CARTAO_COMPRAS!$E:$E,INT((ROW()-2)/20)+2))</f>
        <v/>
      </c>
      <c r="E694" s="0" t="str">
        <f aca="false">IF($A694="","",INDEX(CARTAO_COMPRAS!$H:$H,INT((ROW()-2)/20)+2)+MOD(ROW()-2,20))</f>
        <v/>
      </c>
      <c r="F694" s="0" t="str">
        <f aca="false">IF($A694="","",INDEX(CARTAO_COMPRAS!$G:$G,INT((ROW()-2)/20)+2))</f>
        <v/>
      </c>
      <c r="G694" s="5" t="str">
        <f aca="false">IF($A694="","",INDEX(CARTAO_COMPRAS!$I:$I,INT((ROW()-2)/20)+2))</f>
        <v/>
      </c>
      <c r="H694" s="4" t="str">
        <f aca="false">IF($A694="","",EDATE(INDEX(CARTAO_COMPRAS!$J:$J,INT((ROW()-2)/20)+2),MOD(ROW()-2,20)))</f>
        <v/>
      </c>
      <c r="I694" s="4" t="str">
        <f aca="false">IF($H694="","",$H694-WEEKDAY($H694,2)+1)</f>
        <v/>
      </c>
      <c r="J694" s="4" t="str">
        <f aca="false">IF($I694="","",$I694+6)</f>
        <v/>
      </c>
      <c r="K694" s="6" t="str">
        <f aca="false">IF($H694="","",DATE(YEAR($H694),MONTH($H694),1))</f>
        <v/>
      </c>
      <c r="L694" s="0" t="str">
        <f aca="false">IF($A694="","",INDEX(CARTAO_COMPRAS!$K:$K,INT((ROW()-2)/20)+2))</f>
        <v/>
      </c>
      <c r="M694" s="0" t="str">
        <f aca="false">IF($A694="","","Compra no cartão")</f>
        <v/>
      </c>
    </row>
    <row r="695" customFormat="false" ht="13.5" hidden="false" customHeight="false" outlineLevel="0" collapsed="false">
      <c r="A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" s="0" t="str">
        <f aca="false">IF($A695="","",INDEX(CARTAO_COMPRAS!$C:$C,INT((ROW()-2)/20)+2))</f>
        <v/>
      </c>
      <c r="C695" s="0" t="str">
        <f aca="false">IF($A695="","",INDEX(CARTAO_COMPRAS!$D:$D,INT((ROW()-2)/20)+2))</f>
        <v/>
      </c>
      <c r="D695" s="0" t="str">
        <f aca="false">IF($A695="","",INDEX(CARTAO_COMPRAS!$E:$E,INT((ROW()-2)/20)+2))</f>
        <v/>
      </c>
      <c r="E695" s="0" t="str">
        <f aca="false">IF($A695="","",INDEX(CARTAO_COMPRAS!$H:$H,INT((ROW()-2)/20)+2)+MOD(ROW()-2,20))</f>
        <v/>
      </c>
      <c r="F695" s="0" t="str">
        <f aca="false">IF($A695="","",INDEX(CARTAO_COMPRAS!$G:$G,INT((ROW()-2)/20)+2))</f>
        <v/>
      </c>
      <c r="G695" s="5" t="str">
        <f aca="false">IF($A695="","",INDEX(CARTAO_COMPRAS!$I:$I,INT((ROW()-2)/20)+2))</f>
        <v/>
      </c>
      <c r="H695" s="4" t="str">
        <f aca="false">IF($A695="","",EDATE(INDEX(CARTAO_COMPRAS!$J:$J,INT((ROW()-2)/20)+2),MOD(ROW()-2,20)))</f>
        <v/>
      </c>
      <c r="I695" s="4" t="str">
        <f aca="false">IF($H695="","",$H695-WEEKDAY($H695,2)+1)</f>
        <v/>
      </c>
      <c r="J695" s="4" t="str">
        <f aca="false">IF($I695="","",$I695+6)</f>
        <v/>
      </c>
      <c r="K695" s="6" t="str">
        <f aca="false">IF($H695="","",DATE(YEAR($H695),MONTH($H695),1))</f>
        <v/>
      </c>
      <c r="L695" s="0" t="str">
        <f aca="false">IF($A695="","",INDEX(CARTAO_COMPRAS!$K:$K,INT((ROW()-2)/20)+2))</f>
        <v/>
      </c>
      <c r="M695" s="0" t="str">
        <f aca="false">IF($A695="","","Compra no cartão")</f>
        <v/>
      </c>
    </row>
    <row r="696" customFormat="false" ht="13.5" hidden="false" customHeight="false" outlineLevel="0" collapsed="false">
      <c r="A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" s="0" t="str">
        <f aca="false">IF($A696="","",INDEX(CARTAO_COMPRAS!$C:$C,INT((ROW()-2)/20)+2))</f>
        <v/>
      </c>
      <c r="C696" s="0" t="str">
        <f aca="false">IF($A696="","",INDEX(CARTAO_COMPRAS!$D:$D,INT((ROW()-2)/20)+2))</f>
        <v/>
      </c>
      <c r="D696" s="0" t="str">
        <f aca="false">IF($A696="","",INDEX(CARTAO_COMPRAS!$E:$E,INT((ROW()-2)/20)+2))</f>
        <v/>
      </c>
      <c r="E696" s="0" t="str">
        <f aca="false">IF($A696="","",INDEX(CARTAO_COMPRAS!$H:$H,INT((ROW()-2)/20)+2)+MOD(ROW()-2,20))</f>
        <v/>
      </c>
      <c r="F696" s="0" t="str">
        <f aca="false">IF($A696="","",INDEX(CARTAO_COMPRAS!$G:$G,INT((ROW()-2)/20)+2))</f>
        <v/>
      </c>
      <c r="G696" s="5" t="str">
        <f aca="false">IF($A696="","",INDEX(CARTAO_COMPRAS!$I:$I,INT((ROW()-2)/20)+2))</f>
        <v/>
      </c>
      <c r="H696" s="4" t="str">
        <f aca="false">IF($A696="","",EDATE(INDEX(CARTAO_COMPRAS!$J:$J,INT((ROW()-2)/20)+2),MOD(ROW()-2,20)))</f>
        <v/>
      </c>
      <c r="I696" s="4" t="str">
        <f aca="false">IF($H696="","",$H696-WEEKDAY($H696,2)+1)</f>
        <v/>
      </c>
      <c r="J696" s="4" t="str">
        <f aca="false">IF($I696="","",$I696+6)</f>
        <v/>
      </c>
      <c r="K696" s="6" t="str">
        <f aca="false">IF($H696="","",DATE(YEAR($H696),MONTH($H696),1))</f>
        <v/>
      </c>
      <c r="L696" s="0" t="str">
        <f aca="false">IF($A696="","",INDEX(CARTAO_COMPRAS!$K:$K,INT((ROW()-2)/20)+2))</f>
        <v/>
      </c>
      <c r="M696" s="0" t="str">
        <f aca="false">IF($A696="","","Compra no cartão")</f>
        <v/>
      </c>
    </row>
    <row r="697" customFormat="false" ht="13.5" hidden="false" customHeight="false" outlineLevel="0" collapsed="false">
      <c r="A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" s="0" t="str">
        <f aca="false">IF($A697="","",INDEX(CARTAO_COMPRAS!$C:$C,INT((ROW()-2)/20)+2))</f>
        <v/>
      </c>
      <c r="C697" s="0" t="str">
        <f aca="false">IF($A697="","",INDEX(CARTAO_COMPRAS!$D:$D,INT((ROW()-2)/20)+2))</f>
        <v/>
      </c>
      <c r="D697" s="0" t="str">
        <f aca="false">IF($A697="","",INDEX(CARTAO_COMPRAS!$E:$E,INT((ROW()-2)/20)+2))</f>
        <v/>
      </c>
      <c r="E697" s="0" t="str">
        <f aca="false">IF($A697="","",INDEX(CARTAO_COMPRAS!$H:$H,INT((ROW()-2)/20)+2)+MOD(ROW()-2,20))</f>
        <v/>
      </c>
      <c r="F697" s="0" t="str">
        <f aca="false">IF($A697="","",INDEX(CARTAO_COMPRAS!$G:$G,INT((ROW()-2)/20)+2))</f>
        <v/>
      </c>
      <c r="G697" s="5" t="str">
        <f aca="false">IF($A697="","",INDEX(CARTAO_COMPRAS!$I:$I,INT((ROW()-2)/20)+2))</f>
        <v/>
      </c>
      <c r="H697" s="4" t="str">
        <f aca="false">IF($A697="","",EDATE(INDEX(CARTAO_COMPRAS!$J:$J,INT((ROW()-2)/20)+2),MOD(ROW()-2,20)))</f>
        <v/>
      </c>
      <c r="I697" s="4" t="str">
        <f aca="false">IF($H697="","",$H697-WEEKDAY($H697,2)+1)</f>
        <v/>
      </c>
      <c r="J697" s="4" t="str">
        <f aca="false">IF($I697="","",$I697+6)</f>
        <v/>
      </c>
      <c r="K697" s="6" t="str">
        <f aca="false">IF($H697="","",DATE(YEAR($H697),MONTH($H697),1))</f>
        <v/>
      </c>
      <c r="L697" s="0" t="str">
        <f aca="false">IF($A697="","",INDEX(CARTAO_COMPRAS!$K:$K,INT((ROW()-2)/20)+2))</f>
        <v/>
      </c>
      <c r="M697" s="0" t="str">
        <f aca="false">IF($A697="","","Compra no cartão")</f>
        <v/>
      </c>
    </row>
    <row r="698" customFormat="false" ht="13.5" hidden="false" customHeight="false" outlineLevel="0" collapsed="false">
      <c r="A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" s="0" t="str">
        <f aca="false">IF($A698="","",INDEX(CARTAO_COMPRAS!$C:$C,INT((ROW()-2)/20)+2))</f>
        <v/>
      </c>
      <c r="C698" s="0" t="str">
        <f aca="false">IF($A698="","",INDEX(CARTAO_COMPRAS!$D:$D,INT((ROW()-2)/20)+2))</f>
        <v/>
      </c>
      <c r="D698" s="0" t="str">
        <f aca="false">IF($A698="","",INDEX(CARTAO_COMPRAS!$E:$E,INT((ROW()-2)/20)+2))</f>
        <v/>
      </c>
      <c r="E698" s="0" t="str">
        <f aca="false">IF($A698="","",INDEX(CARTAO_COMPRAS!$H:$H,INT((ROW()-2)/20)+2)+MOD(ROW()-2,20))</f>
        <v/>
      </c>
      <c r="F698" s="0" t="str">
        <f aca="false">IF($A698="","",INDEX(CARTAO_COMPRAS!$G:$G,INT((ROW()-2)/20)+2))</f>
        <v/>
      </c>
      <c r="G698" s="5" t="str">
        <f aca="false">IF($A698="","",INDEX(CARTAO_COMPRAS!$I:$I,INT((ROW()-2)/20)+2))</f>
        <v/>
      </c>
      <c r="H698" s="4" t="str">
        <f aca="false">IF($A698="","",EDATE(INDEX(CARTAO_COMPRAS!$J:$J,INT((ROW()-2)/20)+2),MOD(ROW()-2,20)))</f>
        <v/>
      </c>
      <c r="I698" s="4" t="str">
        <f aca="false">IF($H698="","",$H698-WEEKDAY($H698,2)+1)</f>
        <v/>
      </c>
      <c r="J698" s="4" t="str">
        <f aca="false">IF($I698="","",$I698+6)</f>
        <v/>
      </c>
      <c r="K698" s="6" t="str">
        <f aca="false">IF($H698="","",DATE(YEAR($H698),MONTH($H698),1))</f>
        <v/>
      </c>
      <c r="L698" s="0" t="str">
        <f aca="false">IF($A698="","",INDEX(CARTAO_COMPRAS!$K:$K,INT((ROW()-2)/20)+2))</f>
        <v/>
      </c>
      <c r="M698" s="0" t="str">
        <f aca="false">IF($A698="","","Compra no cartão")</f>
        <v/>
      </c>
    </row>
    <row r="699" customFormat="false" ht="13.5" hidden="false" customHeight="false" outlineLevel="0" collapsed="false">
      <c r="A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" s="0" t="str">
        <f aca="false">IF($A699="","",INDEX(CARTAO_COMPRAS!$C:$C,INT((ROW()-2)/20)+2))</f>
        <v/>
      </c>
      <c r="C699" s="0" t="str">
        <f aca="false">IF($A699="","",INDEX(CARTAO_COMPRAS!$D:$D,INT((ROW()-2)/20)+2))</f>
        <v/>
      </c>
      <c r="D699" s="0" t="str">
        <f aca="false">IF($A699="","",INDEX(CARTAO_COMPRAS!$E:$E,INT((ROW()-2)/20)+2))</f>
        <v/>
      </c>
      <c r="E699" s="0" t="str">
        <f aca="false">IF($A699="","",INDEX(CARTAO_COMPRAS!$H:$H,INT((ROW()-2)/20)+2)+MOD(ROW()-2,20))</f>
        <v/>
      </c>
      <c r="F699" s="0" t="str">
        <f aca="false">IF($A699="","",INDEX(CARTAO_COMPRAS!$G:$G,INT((ROW()-2)/20)+2))</f>
        <v/>
      </c>
      <c r="G699" s="5" t="str">
        <f aca="false">IF($A699="","",INDEX(CARTAO_COMPRAS!$I:$I,INT((ROW()-2)/20)+2))</f>
        <v/>
      </c>
      <c r="H699" s="4" t="str">
        <f aca="false">IF($A699="","",EDATE(INDEX(CARTAO_COMPRAS!$J:$J,INT((ROW()-2)/20)+2),MOD(ROW()-2,20)))</f>
        <v/>
      </c>
      <c r="I699" s="4" t="str">
        <f aca="false">IF($H699="","",$H699-WEEKDAY($H699,2)+1)</f>
        <v/>
      </c>
      <c r="J699" s="4" t="str">
        <f aca="false">IF($I699="","",$I699+6)</f>
        <v/>
      </c>
      <c r="K699" s="6" t="str">
        <f aca="false">IF($H699="","",DATE(YEAR($H699),MONTH($H699),1))</f>
        <v/>
      </c>
      <c r="L699" s="0" t="str">
        <f aca="false">IF($A699="","",INDEX(CARTAO_COMPRAS!$K:$K,INT((ROW()-2)/20)+2))</f>
        <v/>
      </c>
      <c r="M699" s="0" t="str">
        <f aca="false">IF($A699="","","Compra no cartão")</f>
        <v/>
      </c>
    </row>
    <row r="700" customFormat="false" ht="13.5" hidden="false" customHeight="false" outlineLevel="0" collapsed="false">
      <c r="A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" s="0" t="str">
        <f aca="false">IF($A700="","",INDEX(CARTAO_COMPRAS!$C:$C,INT((ROW()-2)/20)+2))</f>
        <v/>
      </c>
      <c r="C700" s="0" t="str">
        <f aca="false">IF($A700="","",INDEX(CARTAO_COMPRAS!$D:$D,INT((ROW()-2)/20)+2))</f>
        <v/>
      </c>
      <c r="D700" s="0" t="str">
        <f aca="false">IF($A700="","",INDEX(CARTAO_COMPRAS!$E:$E,INT((ROW()-2)/20)+2))</f>
        <v/>
      </c>
      <c r="E700" s="0" t="str">
        <f aca="false">IF($A700="","",INDEX(CARTAO_COMPRAS!$H:$H,INT((ROW()-2)/20)+2)+MOD(ROW()-2,20))</f>
        <v/>
      </c>
      <c r="F700" s="0" t="str">
        <f aca="false">IF($A700="","",INDEX(CARTAO_COMPRAS!$G:$G,INT((ROW()-2)/20)+2))</f>
        <v/>
      </c>
      <c r="G700" s="5" t="str">
        <f aca="false">IF($A700="","",INDEX(CARTAO_COMPRAS!$I:$I,INT((ROW()-2)/20)+2))</f>
        <v/>
      </c>
      <c r="H700" s="4" t="str">
        <f aca="false">IF($A700="","",EDATE(INDEX(CARTAO_COMPRAS!$J:$J,INT((ROW()-2)/20)+2),MOD(ROW()-2,20)))</f>
        <v/>
      </c>
      <c r="I700" s="4" t="str">
        <f aca="false">IF($H700="","",$H700-WEEKDAY($H700,2)+1)</f>
        <v/>
      </c>
      <c r="J700" s="4" t="str">
        <f aca="false">IF($I700="","",$I700+6)</f>
        <v/>
      </c>
      <c r="K700" s="6" t="str">
        <f aca="false">IF($H700="","",DATE(YEAR($H700),MONTH($H700),1))</f>
        <v/>
      </c>
      <c r="L700" s="0" t="str">
        <f aca="false">IF($A700="","",INDEX(CARTAO_COMPRAS!$K:$K,INT((ROW()-2)/20)+2))</f>
        <v/>
      </c>
      <c r="M700" s="0" t="str">
        <f aca="false">IF($A700="","","Compra no cartão")</f>
        <v/>
      </c>
    </row>
    <row r="701" customFormat="false" ht="13.5" hidden="false" customHeight="false" outlineLevel="0" collapsed="false">
      <c r="A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" s="0" t="str">
        <f aca="false">IF($A701="","",INDEX(CARTAO_COMPRAS!$C:$C,INT((ROW()-2)/20)+2))</f>
        <v/>
      </c>
      <c r="C701" s="0" t="str">
        <f aca="false">IF($A701="","",INDEX(CARTAO_COMPRAS!$D:$D,INT((ROW()-2)/20)+2))</f>
        <v/>
      </c>
      <c r="D701" s="0" t="str">
        <f aca="false">IF($A701="","",INDEX(CARTAO_COMPRAS!$E:$E,INT((ROW()-2)/20)+2))</f>
        <v/>
      </c>
      <c r="E701" s="0" t="str">
        <f aca="false">IF($A701="","",INDEX(CARTAO_COMPRAS!$H:$H,INT((ROW()-2)/20)+2)+MOD(ROW()-2,20))</f>
        <v/>
      </c>
      <c r="F701" s="0" t="str">
        <f aca="false">IF($A701="","",INDEX(CARTAO_COMPRAS!$G:$G,INT((ROW()-2)/20)+2))</f>
        <v/>
      </c>
      <c r="G701" s="5" t="str">
        <f aca="false">IF($A701="","",INDEX(CARTAO_COMPRAS!$I:$I,INT((ROW()-2)/20)+2))</f>
        <v/>
      </c>
      <c r="H701" s="4" t="str">
        <f aca="false">IF($A701="","",EDATE(INDEX(CARTAO_COMPRAS!$J:$J,INT((ROW()-2)/20)+2),MOD(ROW()-2,20)))</f>
        <v/>
      </c>
      <c r="I701" s="4" t="str">
        <f aca="false">IF($H701="","",$H701-WEEKDAY($H701,2)+1)</f>
        <v/>
      </c>
      <c r="J701" s="4" t="str">
        <f aca="false">IF($I701="","",$I701+6)</f>
        <v/>
      </c>
      <c r="K701" s="6" t="str">
        <f aca="false">IF($H701="","",DATE(YEAR($H701),MONTH($H701),1))</f>
        <v/>
      </c>
      <c r="L701" s="0" t="str">
        <f aca="false">IF($A701="","",INDEX(CARTAO_COMPRAS!$K:$K,INT((ROW()-2)/20)+2))</f>
        <v/>
      </c>
      <c r="M701" s="0" t="str">
        <f aca="false">IF($A701="","","Compra no cartão")</f>
        <v/>
      </c>
    </row>
    <row r="702" customFormat="false" ht="13.5" hidden="false" customHeight="false" outlineLevel="0" collapsed="false">
      <c r="A7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36</v>
      </c>
      <c r="B702" s="0" t="str">
        <f aca="false">IF($A702="","",INDEX(CARTAO_COMPRAS!$C:$C,INT((ROW()-2)/20)+2))</f>
        <v>Bradesco</v>
      </c>
      <c r="C702" s="0" t="str">
        <f aca="false">IF($A702="","",INDEX(CARTAO_COMPRAS!$D:$D,INT((ROW()-2)/20)+2))</f>
        <v>Swfit - Açougue</v>
      </c>
      <c r="D702" s="0" t="str">
        <f aca="false">IF($A702="","",INDEX(CARTAO_COMPRAS!$E:$E,INT((ROW()-2)/20)+2))</f>
        <v>Alimentação / Insumos</v>
      </c>
      <c r="E702" s="0" t="n">
        <f aca="false">IF($A702="","",INDEX(CARTAO_COMPRAS!$H:$H,INT((ROW()-2)/20)+2)+MOD(ROW()-2,20))</f>
        <v>1</v>
      </c>
      <c r="F702" s="0" t="n">
        <f aca="false">IF($A702="","",INDEX(CARTAO_COMPRAS!$G:$G,INT((ROW()-2)/20)+2))</f>
        <v>4</v>
      </c>
      <c r="G702" s="5" t="n">
        <f aca="false">IF($A702="","",INDEX(CARTAO_COMPRAS!$I:$I,INT((ROW()-2)/20)+2))</f>
        <v>258.32</v>
      </c>
      <c r="H702" s="4" t="n">
        <f aca="false">IF($A702="","",EDATE(INDEX(CARTAO_COMPRAS!$J:$J,INT((ROW()-2)/20)+2),MOD(ROW()-2,20)))</f>
        <v>46157</v>
      </c>
      <c r="I702" s="4" t="n">
        <f aca="false">IF($H702="","",$H702-WEEKDAY($H702,2)+1)</f>
        <v>46153</v>
      </c>
      <c r="J702" s="4" t="n">
        <f aca="false">IF($I702="","",$I702+6)</f>
        <v>46159</v>
      </c>
      <c r="K702" s="6" t="n">
        <f aca="false">IF($H702="","",DATE(YEAR($H702),MONTH($H702),1))</f>
        <v>46143</v>
      </c>
      <c r="L702" s="0" t="str">
        <f aca="false">IF($A702="","",INDEX(CARTAO_COMPRAS!$K:$K,INT((ROW()-2)/20)+2))</f>
        <v>Pago</v>
      </c>
      <c r="M702" s="0" t="str">
        <f aca="false">IF($A702="","","Compra no cartão")</f>
        <v>Compra no cartão</v>
      </c>
    </row>
    <row r="703" customFormat="false" ht="13.5" hidden="false" customHeight="false" outlineLevel="0" collapsed="false">
      <c r="A7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36</v>
      </c>
      <c r="B703" s="0" t="str">
        <f aca="false">IF($A703="","",INDEX(CARTAO_COMPRAS!$C:$C,INT((ROW()-2)/20)+2))</f>
        <v>Bradesco</v>
      </c>
      <c r="C703" s="0" t="str">
        <f aca="false">IF($A703="","",INDEX(CARTAO_COMPRAS!$D:$D,INT((ROW()-2)/20)+2))</f>
        <v>Swfit - Açougue</v>
      </c>
      <c r="D703" s="0" t="str">
        <f aca="false">IF($A703="","",INDEX(CARTAO_COMPRAS!$E:$E,INT((ROW()-2)/20)+2))</f>
        <v>Alimentação / Insumos</v>
      </c>
      <c r="E703" s="0" t="n">
        <f aca="false">IF($A703="","",INDEX(CARTAO_COMPRAS!$H:$H,INT((ROW()-2)/20)+2)+MOD(ROW()-2,20))</f>
        <v>2</v>
      </c>
      <c r="F703" s="0" t="n">
        <f aca="false">IF($A703="","",INDEX(CARTAO_COMPRAS!$G:$G,INT((ROW()-2)/20)+2))</f>
        <v>4</v>
      </c>
      <c r="G703" s="5" t="n">
        <f aca="false">IF($A703="","",INDEX(CARTAO_COMPRAS!$I:$I,INT((ROW()-2)/20)+2))</f>
        <v>258.32</v>
      </c>
      <c r="H703" s="4" t="n">
        <f aca="false">IF($A703="","",EDATE(INDEX(CARTAO_COMPRAS!$J:$J,INT((ROW()-2)/20)+2),MOD(ROW()-2,20)))</f>
        <v>46188</v>
      </c>
      <c r="I703" s="4" t="n">
        <f aca="false">IF($H703="","",$H703-WEEKDAY($H703,2)+1)</f>
        <v>46188</v>
      </c>
      <c r="J703" s="4" t="n">
        <f aca="false">IF($I703="","",$I703+6)</f>
        <v>46194</v>
      </c>
      <c r="K703" s="6" t="n">
        <f aca="false">IF($H703="","",DATE(YEAR($H703),MONTH($H703),1))</f>
        <v>46174</v>
      </c>
      <c r="L703" s="0" t="str">
        <f aca="false">IF($A703="","",INDEX(CARTAO_COMPRAS!$K:$K,INT((ROW()-2)/20)+2))</f>
        <v>Pago</v>
      </c>
      <c r="M703" s="0" t="str">
        <f aca="false">IF($A703="","","Compra no cartão")</f>
        <v>Compra no cartão</v>
      </c>
    </row>
    <row r="704" customFormat="false" ht="13.5" hidden="false" customHeight="false" outlineLevel="0" collapsed="false">
      <c r="A7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36</v>
      </c>
      <c r="B704" s="0" t="str">
        <f aca="false">IF($A704="","",INDEX(CARTAO_COMPRAS!$C:$C,INT((ROW()-2)/20)+2))</f>
        <v>Bradesco</v>
      </c>
      <c r="C704" s="0" t="str">
        <f aca="false">IF($A704="","",INDEX(CARTAO_COMPRAS!$D:$D,INT((ROW()-2)/20)+2))</f>
        <v>Swfit - Açougue</v>
      </c>
      <c r="D704" s="0" t="str">
        <f aca="false">IF($A704="","",INDEX(CARTAO_COMPRAS!$E:$E,INT((ROW()-2)/20)+2))</f>
        <v>Alimentação / Insumos</v>
      </c>
      <c r="E704" s="0" t="n">
        <f aca="false">IF($A704="","",INDEX(CARTAO_COMPRAS!$H:$H,INT((ROW()-2)/20)+2)+MOD(ROW()-2,20))</f>
        <v>3</v>
      </c>
      <c r="F704" s="0" t="n">
        <f aca="false">IF($A704="","",INDEX(CARTAO_COMPRAS!$G:$G,INT((ROW()-2)/20)+2))</f>
        <v>4</v>
      </c>
      <c r="G704" s="5" t="n">
        <f aca="false">IF($A704="","",INDEX(CARTAO_COMPRAS!$I:$I,INT((ROW()-2)/20)+2))</f>
        <v>258.32</v>
      </c>
      <c r="H704" s="4" t="n">
        <f aca="false">IF($A704="","",EDATE(INDEX(CARTAO_COMPRAS!$J:$J,INT((ROW()-2)/20)+2),MOD(ROW()-2,20)))</f>
        <v>46218</v>
      </c>
      <c r="I704" s="4" t="n">
        <f aca="false">IF($H704="","",$H704-WEEKDAY($H704,2)+1)</f>
        <v>46216</v>
      </c>
      <c r="J704" s="4" t="n">
        <f aca="false">IF($I704="","",$I704+6)</f>
        <v>46222</v>
      </c>
      <c r="K704" s="6" t="n">
        <f aca="false">IF($H704="","",DATE(YEAR($H704),MONTH($H704),1))</f>
        <v>46204</v>
      </c>
      <c r="L704" s="0" t="str">
        <f aca="false">IF($A704="","",INDEX(CARTAO_COMPRAS!$K:$K,INT((ROW()-2)/20)+2))</f>
        <v>Pago</v>
      </c>
      <c r="M704" s="0" t="str">
        <f aca="false">IF($A704="","","Compra no cartão")</f>
        <v>Compra no cartão</v>
      </c>
    </row>
    <row r="705" customFormat="false" ht="13.5" hidden="false" customHeight="false" outlineLevel="0" collapsed="false">
      <c r="A70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36</v>
      </c>
      <c r="B705" s="0" t="str">
        <f aca="false">IF($A705="","",INDEX(CARTAO_COMPRAS!$C:$C,INT((ROW()-2)/20)+2))</f>
        <v>Bradesco</v>
      </c>
      <c r="C705" s="0" t="str">
        <f aca="false">IF($A705="","",INDEX(CARTAO_COMPRAS!$D:$D,INT((ROW()-2)/20)+2))</f>
        <v>Swfit - Açougue</v>
      </c>
      <c r="D705" s="0" t="str">
        <f aca="false">IF($A705="","",INDEX(CARTAO_COMPRAS!$E:$E,INT((ROW()-2)/20)+2))</f>
        <v>Alimentação / Insumos</v>
      </c>
      <c r="E705" s="0" t="n">
        <f aca="false">IF($A705="","",INDEX(CARTAO_COMPRAS!$H:$H,INT((ROW()-2)/20)+2)+MOD(ROW()-2,20))</f>
        <v>4</v>
      </c>
      <c r="F705" s="0" t="n">
        <f aca="false">IF($A705="","",INDEX(CARTAO_COMPRAS!$G:$G,INT((ROW()-2)/20)+2))</f>
        <v>4</v>
      </c>
      <c r="G705" s="5" t="n">
        <f aca="false">IF($A705="","",INDEX(CARTAO_COMPRAS!$I:$I,INT((ROW()-2)/20)+2))</f>
        <v>258.32</v>
      </c>
      <c r="H705" s="4" t="n">
        <f aca="false">IF($A705="","",EDATE(INDEX(CARTAO_COMPRAS!$J:$J,INT((ROW()-2)/20)+2),MOD(ROW()-2,20)))</f>
        <v>46249</v>
      </c>
      <c r="I705" s="4" t="n">
        <f aca="false">IF($H705="","",$H705-WEEKDAY($H705,2)+1)</f>
        <v>46244</v>
      </c>
      <c r="J705" s="4" t="n">
        <f aca="false">IF($I705="","",$I705+6)</f>
        <v>46250</v>
      </c>
      <c r="K705" s="6" t="n">
        <f aca="false">IF($H705="","",DATE(YEAR($H705),MONTH($H705),1))</f>
        <v>46235</v>
      </c>
      <c r="L705" s="0" t="str">
        <f aca="false">IF($A705="","",INDEX(CARTAO_COMPRAS!$K:$K,INT((ROW()-2)/20)+2))</f>
        <v>Pago</v>
      </c>
      <c r="M705" s="0" t="str">
        <f aca="false">IF($A705="","","Compra no cartão")</f>
        <v>Compra no cartão</v>
      </c>
    </row>
    <row r="706" customFormat="false" ht="13.5" hidden="false" customHeight="false" outlineLevel="0" collapsed="false">
      <c r="A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" s="0" t="str">
        <f aca="false">IF($A706="","",INDEX(CARTAO_COMPRAS!$C:$C,INT((ROW()-2)/20)+2))</f>
        <v/>
      </c>
      <c r="C706" s="0" t="str">
        <f aca="false">IF($A706="","",INDEX(CARTAO_COMPRAS!$D:$D,INT((ROW()-2)/20)+2))</f>
        <v/>
      </c>
      <c r="D706" s="0" t="str">
        <f aca="false">IF($A706="","",INDEX(CARTAO_COMPRAS!$E:$E,INT((ROW()-2)/20)+2))</f>
        <v/>
      </c>
      <c r="E706" s="0" t="str">
        <f aca="false">IF($A706="","",INDEX(CARTAO_COMPRAS!$H:$H,INT((ROW()-2)/20)+2)+MOD(ROW()-2,20))</f>
        <v/>
      </c>
      <c r="F706" s="0" t="str">
        <f aca="false">IF($A706="","",INDEX(CARTAO_COMPRAS!$G:$G,INT((ROW()-2)/20)+2))</f>
        <v/>
      </c>
      <c r="G706" s="5" t="str">
        <f aca="false">IF($A706="","",INDEX(CARTAO_COMPRAS!$I:$I,INT((ROW()-2)/20)+2))</f>
        <v/>
      </c>
      <c r="H706" s="4" t="str">
        <f aca="false">IF($A706="","",EDATE(INDEX(CARTAO_COMPRAS!$J:$J,INT((ROW()-2)/20)+2),MOD(ROW()-2,20)))</f>
        <v/>
      </c>
      <c r="I706" s="4" t="str">
        <f aca="false">IF($H706="","",$H706-WEEKDAY($H706,2)+1)</f>
        <v/>
      </c>
      <c r="J706" s="4" t="str">
        <f aca="false">IF($I706="","",$I706+6)</f>
        <v/>
      </c>
      <c r="K706" s="6" t="str">
        <f aca="false">IF($H706="","",DATE(YEAR($H706),MONTH($H706),1))</f>
        <v/>
      </c>
      <c r="L706" s="0" t="str">
        <f aca="false">IF($A706="","",INDEX(CARTAO_COMPRAS!$K:$K,INT((ROW()-2)/20)+2))</f>
        <v/>
      </c>
      <c r="M706" s="0" t="str">
        <f aca="false">IF($A706="","","Compra no cartão")</f>
        <v/>
      </c>
    </row>
    <row r="707" customFormat="false" ht="13.5" hidden="false" customHeight="false" outlineLevel="0" collapsed="false">
      <c r="A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" s="0" t="str">
        <f aca="false">IF($A707="","",INDEX(CARTAO_COMPRAS!$C:$C,INT((ROW()-2)/20)+2))</f>
        <v/>
      </c>
      <c r="C707" s="0" t="str">
        <f aca="false">IF($A707="","",INDEX(CARTAO_COMPRAS!$D:$D,INT((ROW()-2)/20)+2))</f>
        <v/>
      </c>
      <c r="D707" s="0" t="str">
        <f aca="false">IF($A707="","",INDEX(CARTAO_COMPRAS!$E:$E,INT((ROW()-2)/20)+2))</f>
        <v/>
      </c>
      <c r="E707" s="0" t="str">
        <f aca="false">IF($A707="","",INDEX(CARTAO_COMPRAS!$H:$H,INT((ROW()-2)/20)+2)+MOD(ROW()-2,20))</f>
        <v/>
      </c>
      <c r="F707" s="0" t="str">
        <f aca="false">IF($A707="","",INDEX(CARTAO_COMPRAS!$G:$G,INT((ROW()-2)/20)+2))</f>
        <v/>
      </c>
      <c r="G707" s="5" t="str">
        <f aca="false">IF($A707="","",INDEX(CARTAO_COMPRAS!$I:$I,INT((ROW()-2)/20)+2))</f>
        <v/>
      </c>
      <c r="H707" s="4" t="str">
        <f aca="false">IF($A707="","",EDATE(INDEX(CARTAO_COMPRAS!$J:$J,INT((ROW()-2)/20)+2),MOD(ROW()-2,20)))</f>
        <v/>
      </c>
      <c r="I707" s="4" t="str">
        <f aca="false">IF($H707="","",$H707-WEEKDAY($H707,2)+1)</f>
        <v/>
      </c>
      <c r="J707" s="4" t="str">
        <f aca="false">IF($I707="","",$I707+6)</f>
        <v/>
      </c>
      <c r="K707" s="6" t="str">
        <f aca="false">IF($H707="","",DATE(YEAR($H707),MONTH($H707),1))</f>
        <v/>
      </c>
      <c r="L707" s="0" t="str">
        <f aca="false">IF($A707="","",INDEX(CARTAO_COMPRAS!$K:$K,INT((ROW()-2)/20)+2))</f>
        <v/>
      </c>
      <c r="M707" s="0" t="str">
        <f aca="false">IF($A707="","","Compra no cartão")</f>
        <v/>
      </c>
    </row>
    <row r="708" customFormat="false" ht="13.5" hidden="false" customHeight="false" outlineLevel="0" collapsed="false">
      <c r="A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" s="0" t="str">
        <f aca="false">IF($A708="","",INDEX(CARTAO_COMPRAS!$C:$C,INT((ROW()-2)/20)+2))</f>
        <v/>
      </c>
      <c r="C708" s="0" t="str">
        <f aca="false">IF($A708="","",INDEX(CARTAO_COMPRAS!$D:$D,INT((ROW()-2)/20)+2))</f>
        <v/>
      </c>
      <c r="D708" s="0" t="str">
        <f aca="false">IF($A708="","",INDEX(CARTAO_COMPRAS!$E:$E,INT((ROW()-2)/20)+2))</f>
        <v/>
      </c>
      <c r="E708" s="0" t="str">
        <f aca="false">IF($A708="","",INDEX(CARTAO_COMPRAS!$H:$H,INT((ROW()-2)/20)+2)+MOD(ROW()-2,20))</f>
        <v/>
      </c>
      <c r="F708" s="0" t="str">
        <f aca="false">IF($A708="","",INDEX(CARTAO_COMPRAS!$G:$G,INT((ROW()-2)/20)+2))</f>
        <v/>
      </c>
      <c r="G708" s="5" t="str">
        <f aca="false">IF($A708="","",INDEX(CARTAO_COMPRAS!$I:$I,INT((ROW()-2)/20)+2))</f>
        <v/>
      </c>
      <c r="H708" s="4" t="str">
        <f aca="false">IF($A708="","",EDATE(INDEX(CARTAO_COMPRAS!$J:$J,INT((ROW()-2)/20)+2),MOD(ROW()-2,20)))</f>
        <v/>
      </c>
      <c r="I708" s="4" t="str">
        <f aca="false">IF($H708="","",$H708-WEEKDAY($H708,2)+1)</f>
        <v/>
      </c>
      <c r="J708" s="4" t="str">
        <f aca="false">IF($I708="","",$I708+6)</f>
        <v/>
      </c>
      <c r="K708" s="6" t="str">
        <f aca="false">IF($H708="","",DATE(YEAR($H708),MONTH($H708),1))</f>
        <v/>
      </c>
      <c r="L708" s="0" t="str">
        <f aca="false">IF($A708="","",INDEX(CARTAO_COMPRAS!$K:$K,INT((ROW()-2)/20)+2))</f>
        <v/>
      </c>
      <c r="M708" s="0" t="str">
        <f aca="false">IF($A708="","","Compra no cartão")</f>
        <v/>
      </c>
    </row>
    <row r="709" customFormat="false" ht="13.5" hidden="false" customHeight="false" outlineLevel="0" collapsed="false">
      <c r="A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" s="0" t="str">
        <f aca="false">IF($A709="","",INDEX(CARTAO_COMPRAS!$C:$C,INT((ROW()-2)/20)+2))</f>
        <v/>
      </c>
      <c r="C709" s="0" t="str">
        <f aca="false">IF($A709="","",INDEX(CARTAO_COMPRAS!$D:$D,INT((ROW()-2)/20)+2))</f>
        <v/>
      </c>
      <c r="D709" s="0" t="str">
        <f aca="false">IF($A709="","",INDEX(CARTAO_COMPRAS!$E:$E,INT((ROW()-2)/20)+2))</f>
        <v/>
      </c>
      <c r="E709" s="0" t="str">
        <f aca="false">IF($A709="","",INDEX(CARTAO_COMPRAS!$H:$H,INT((ROW()-2)/20)+2)+MOD(ROW()-2,20))</f>
        <v/>
      </c>
      <c r="F709" s="0" t="str">
        <f aca="false">IF($A709="","",INDEX(CARTAO_COMPRAS!$G:$G,INT((ROW()-2)/20)+2))</f>
        <v/>
      </c>
      <c r="G709" s="5" t="str">
        <f aca="false">IF($A709="","",INDEX(CARTAO_COMPRAS!$I:$I,INT((ROW()-2)/20)+2))</f>
        <v/>
      </c>
      <c r="H709" s="4" t="str">
        <f aca="false">IF($A709="","",EDATE(INDEX(CARTAO_COMPRAS!$J:$J,INT((ROW()-2)/20)+2),MOD(ROW()-2,20)))</f>
        <v/>
      </c>
      <c r="I709" s="4" t="str">
        <f aca="false">IF($H709="","",$H709-WEEKDAY($H709,2)+1)</f>
        <v/>
      </c>
      <c r="J709" s="4" t="str">
        <f aca="false">IF($I709="","",$I709+6)</f>
        <v/>
      </c>
      <c r="K709" s="6" t="str">
        <f aca="false">IF($H709="","",DATE(YEAR($H709),MONTH($H709),1))</f>
        <v/>
      </c>
      <c r="L709" s="0" t="str">
        <f aca="false">IF($A709="","",INDEX(CARTAO_COMPRAS!$K:$K,INT((ROW()-2)/20)+2))</f>
        <v/>
      </c>
      <c r="M709" s="0" t="str">
        <f aca="false">IF($A709="","","Compra no cartão")</f>
        <v/>
      </c>
    </row>
    <row r="710" customFormat="false" ht="13.5" hidden="false" customHeight="false" outlineLevel="0" collapsed="false">
      <c r="A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" s="0" t="str">
        <f aca="false">IF($A710="","",INDEX(CARTAO_COMPRAS!$C:$C,INT((ROW()-2)/20)+2))</f>
        <v/>
      </c>
      <c r="C710" s="0" t="str">
        <f aca="false">IF($A710="","",INDEX(CARTAO_COMPRAS!$D:$D,INT((ROW()-2)/20)+2))</f>
        <v/>
      </c>
      <c r="D710" s="0" t="str">
        <f aca="false">IF($A710="","",INDEX(CARTAO_COMPRAS!$E:$E,INT((ROW()-2)/20)+2))</f>
        <v/>
      </c>
      <c r="E710" s="0" t="str">
        <f aca="false">IF($A710="","",INDEX(CARTAO_COMPRAS!$H:$H,INT((ROW()-2)/20)+2)+MOD(ROW()-2,20))</f>
        <v/>
      </c>
      <c r="F710" s="0" t="str">
        <f aca="false">IF($A710="","",INDEX(CARTAO_COMPRAS!$G:$G,INT((ROW()-2)/20)+2))</f>
        <v/>
      </c>
      <c r="G710" s="5" t="str">
        <f aca="false">IF($A710="","",INDEX(CARTAO_COMPRAS!$I:$I,INT((ROW()-2)/20)+2))</f>
        <v/>
      </c>
      <c r="H710" s="4" t="str">
        <f aca="false">IF($A710="","",EDATE(INDEX(CARTAO_COMPRAS!$J:$J,INT((ROW()-2)/20)+2),MOD(ROW()-2,20)))</f>
        <v/>
      </c>
      <c r="I710" s="4" t="str">
        <f aca="false">IF($H710="","",$H710-WEEKDAY($H710,2)+1)</f>
        <v/>
      </c>
      <c r="J710" s="4" t="str">
        <f aca="false">IF($I710="","",$I710+6)</f>
        <v/>
      </c>
      <c r="K710" s="6" t="str">
        <f aca="false">IF($H710="","",DATE(YEAR($H710),MONTH($H710),1))</f>
        <v/>
      </c>
      <c r="L710" s="0" t="str">
        <f aca="false">IF($A710="","",INDEX(CARTAO_COMPRAS!$K:$K,INT((ROW()-2)/20)+2))</f>
        <v/>
      </c>
      <c r="M710" s="0" t="str">
        <f aca="false">IF($A710="","","Compra no cartão")</f>
        <v/>
      </c>
    </row>
    <row r="711" customFormat="false" ht="13.5" hidden="false" customHeight="false" outlineLevel="0" collapsed="false">
      <c r="A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" s="0" t="str">
        <f aca="false">IF($A711="","",INDEX(CARTAO_COMPRAS!$C:$C,INT((ROW()-2)/20)+2))</f>
        <v/>
      </c>
      <c r="C711" s="0" t="str">
        <f aca="false">IF($A711="","",INDEX(CARTAO_COMPRAS!$D:$D,INT((ROW()-2)/20)+2))</f>
        <v/>
      </c>
      <c r="D711" s="0" t="str">
        <f aca="false">IF($A711="","",INDEX(CARTAO_COMPRAS!$E:$E,INT((ROW()-2)/20)+2))</f>
        <v/>
      </c>
      <c r="E711" s="0" t="str">
        <f aca="false">IF($A711="","",INDEX(CARTAO_COMPRAS!$H:$H,INT((ROW()-2)/20)+2)+MOD(ROW()-2,20))</f>
        <v/>
      </c>
      <c r="F711" s="0" t="str">
        <f aca="false">IF($A711="","",INDEX(CARTAO_COMPRAS!$G:$G,INT((ROW()-2)/20)+2))</f>
        <v/>
      </c>
      <c r="G711" s="5" t="str">
        <f aca="false">IF($A711="","",INDEX(CARTAO_COMPRAS!$I:$I,INT((ROW()-2)/20)+2))</f>
        <v/>
      </c>
      <c r="H711" s="4" t="str">
        <f aca="false">IF($A711="","",EDATE(INDEX(CARTAO_COMPRAS!$J:$J,INT((ROW()-2)/20)+2),MOD(ROW()-2,20)))</f>
        <v/>
      </c>
      <c r="I711" s="4" t="str">
        <f aca="false">IF($H711="","",$H711-WEEKDAY($H711,2)+1)</f>
        <v/>
      </c>
      <c r="J711" s="4" t="str">
        <f aca="false">IF($I711="","",$I711+6)</f>
        <v/>
      </c>
      <c r="K711" s="6" t="str">
        <f aca="false">IF($H711="","",DATE(YEAR($H711),MONTH($H711),1))</f>
        <v/>
      </c>
      <c r="L711" s="0" t="str">
        <f aca="false">IF($A711="","",INDEX(CARTAO_COMPRAS!$K:$K,INT((ROW()-2)/20)+2))</f>
        <v/>
      </c>
      <c r="M711" s="0" t="str">
        <f aca="false">IF($A711="","","Compra no cartão")</f>
        <v/>
      </c>
    </row>
    <row r="712" customFormat="false" ht="13.5" hidden="false" customHeight="false" outlineLevel="0" collapsed="false">
      <c r="A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" s="0" t="str">
        <f aca="false">IF($A712="","",INDEX(CARTAO_COMPRAS!$C:$C,INT((ROW()-2)/20)+2))</f>
        <v/>
      </c>
      <c r="C712" s="0" t="str">
        <f aca="false">IF($A712="","",INDEX(CARTAO_COMPRAS!$D:$D,INT((ROW()-2)/20)+2))</f>
        <v/>
      </c>
      <c r="D712" s="0" t="str">
        <f aca="false">IF($A712="","",INDEX(CARTAO_COMPRAS!$E:$E,INT((ROW()-2)/20)+2))</f>
        <v/>
      </c>
      <c r="E712" s="0" t="str">
        <f aca="false">IF($A712="","",INDEX(CARTAO_COMPRAS!$H:$H,INT((ROW()-2)/20)+2)+MOD(ROW()-2,20))</f>
        <v/>
      </c>
      <c r="F712" s="0" t="str">
        <f aca="false">IF($A712="","",INDEX(CARTAO_COMPRAS!$G:$G,INT((ROW()-2)/20)+2))</f>
        <v/>
      </c>
      <c r="G712" s="5" t="str">
        <f aca="false">IF($A712="","",INDEX(CARTAO_COMPRAS!$I:$I,INT((ROW()-2)/20)+2))</f>
        <v/>
      </c>
      <c r="H712" s="4" t="str">
        <f aca="false">IF($A712="","",EDATE(INDEX(CARTAO_COMPRAS!$J:$J,INT((ROW()-2)/20)+2),MOD(ROW()-2,20)))</f>
        <v/>
      </c>
      <c r="I712" s="4" t="str">
        <f aca="false">IF($H712="","",$H712-WEEKDAY($H712,2)+1)</f>
        <v/>
      </c>
      <c r="J712" s="4" t="str">
        <f aca="false">IF($I712="","",$I712+6)</f>
        <v/>
      </c>
      <c r="K712" s="6" t="str">
        <f aca="false">IF($H712="","",DATE(YEAR($H712),MONTH($H712),1))</f>
        <v/>
      </c>
      <c r="L712" s="0" t="str">
        <f aca="false">IF($A712="","",INDEX(CARTAO_COMPRAS!$K:$K,INT((ROW()-2)/20)+2))</f>
        <v/>
      </c>
      <c r="M712" s="0" t="str">
        <f aca="false">IF($A712="","","Compra no cartão")</f>
        <v/>
      </c>
    </row>
    <row r="713" customFormat="false" ht="13.5" hidden="false" customHeight="false" outlineLevel="0" collapsed="false">
      <c r="A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" s="0" t="str">
        <f aca="false">IF($A713="","",INDEX(CARTAO_COMPRAS!$C:$C,INT((ROW()-2)/20)+2))</f>
        <v/>
      </c>
      <c r="C713" s="0" t="str">
        <f aca="false">IF($A713="","",INDEX(CARTAO_COMPRAS!$D:$D,INT((ROW()-2)/20)+2))</f>
        <v/>
      </c>
      <c r="D713" s="0" t="str">
        <f aca="false">IF($A713="","",INDEX(CARTAO_COMPRAS!$E:$E,INT((ROW()-2)/20)+2))</f>
        <v/>
      </c>
      <c r="E713" s="0" t="str">
        <f aca="false">IF($A713="","",INDEX(CARTAO_COMPRAS!$H:$H,INT((ROW()-2)/20)+2)+MOD(ROW()-2,20))</f>
        <v/>
      </c>
      <c r="F713" s="0" t="str">
        <f aca="false">IF($A713="","",INDEX(CARTAO_COMPRAS!$G:$G,INT((ROW()-2)/20)+2))</f>
        <v/>
      </c>
      <c r="G713" s="5" t="str">
        <f aca="false">IF($A713="","",INDEX(CARTAO_COMPRAS!$I:$I,INT((ROW()-2)/20)+2))</f>
        <v/>
      </c>
      <c r="H713" s="4" t="str">
        <f aca="false">IF($A713="","",EDATE(INDEX(CARTAO_COMPRAS!$J:$J,INT((ROW()-2)/20)+2),MOD(ROW()-2,20)))</f>
        <v/>
      </c>
      <c r="I713" s="4" t="str">
        <f aca="false">IF($H713="","",$H713-WEEKDAY($H713,2)+1)</f>
        <v/>
      </c>
      <c r="J713" s="4" t="str">
        <f aca="false">IF($I713="","",$I713+6)</f>
        <v/>
      </c>
      <c r="K713" s="6" t="str">
        <f aca="false">IF($H713="","",DATE(YEAR($H713),MONTH($H713),1))</f>
        <v/>
      </c>
      <c r="L713" s="0" t="str">
        <f aca="false">IF($A713="","",INDEX(CARTAO_COMPRAS!$K:$K,INT((ROW()-2)/20)+2))</f>
        <v/>
      </c>
      <c r="M713" s="0" t="str">
        <f aca="false">IF($A713="","","Compra no cartão")</f>
        <v/>
      </c>
    </row>
    <row r="714" customFormat="false" ht="13.5" hidden="false" customHeight="false" outlineLevel="0" collapsed="false">
      <c r="A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" s="0" t="str">
        <f aca="false">IF($A714="","",INDEX(CARTAO_COMPRAS!$C:$C,INT((ROW()-2)/20)+2))</f>
        <v/>
      </c>
      <c r="C714" s="0" t="str">
        <f aca="false">IF($A714="","",INDEX(CARTAO_COMPRAS!$D:$D,INT((ROW()-2)/20)+2))</f>
        <v/>
      </c>
      <c r="D714" s="0" t="str">
        <f aca="false">IF($A714="","",INDEX(CARTAO_COMPRAS!$E:$E,INT((ROW()-2)/20)+2))</f>
        <v/>
      </c>
      <c r="E714" s="0" t="str">
        <f aca="false">IF($A714="","",INDEX(CARTAO_COMPRAS!$H:$H,INT((ROW()-2)/20)+2)+MOD(ROW()-2,20))</f>
        <v/>
      </c>
      <c r="F714" s="0" t="str">
        <f aca="false">IF($A714="","",INDEX(CARTAO_COMPRAS!$G:$G,INT((ROW()-2)/20)+2))</f>
        <v/>
      </c>
      <c r="G714" s="5" t="str">
        <f aca="false">IF($A714="","",INDEX(CARTAO_COMPRAS!$I:$I,INT((ROW()-2)/20)+2))</f>
        <v/>
      </c>
      <c r="H714" s="4" t="str">
        <f aca="false">IF($A714="","",EDATE(INDEX(CARTAO_COMPRAS!$J:$J,INT((ROW()-2)/20)+2),MOD(ROW()-2,20)))</f>
        <v/>
      </c>
      <c r="I714" s="4" t="str">
        <f aca="false">IF($H714="","",$H714-WEEKDAY($H714,2)+1)</f>
        <v/>
      </c>
      <c r="J714" s="4" t="str">
        <f aca="false">IF($I714="","",$I714+6)</f>
        <v/>
      </c>
      <c r="K714" s="6" t="str">
        <f aca="false">IF($H714="","",DATE(YEAR($H714),MONTH($H714),1))</f>
        <v/>
      </c>
      <c r="L714" s="0" t="str">
        <f aca="false">IF($A714="","",INDEX(CARTAO_COMPRAS!$K:$K,INT((ROW()-2)/20)+2))</f>
        <v/>
      </c>
      <c r="M714" s="0" t="str">
        <f aca="false">IF($A714="","","Compra no cartão")</f>
        <v/>
      </c>
    </row>
    <row r="715" customFormat="false" ht="13.5" hidden="false" customHeight="false" outlineLevel="0" collapsed="false">
      <c r="A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" s="0" t="str">
        <f aca="false">IF($A715="","",INDEX(CARTAO_COMPRAS!$C:$C,INT((ROW()-2)/20)+2))</f>
        <v/>
      </c>
      <c r="C715" s="0" t="str">
        <f aca="false">IF($A715="","",INDEX(CARTAO_COMPRAS!$D:$D,INT((ROW()-2)/20)+2))</f>
        <v/>
      </c>
      <c r="D715" s="0" t="str">
        <f aca="false">IF($A715="","",INDEX(CARTAO_COMPRAS!$E:$E,INT((ROW()-2)/20)+2))</f>
        <v/>
      </c>
      <c r="E715" s="0" t="str">
        <f aca="false">IF($A715="","",INDEX(CARTAO_COMPRAS!$H:$H,INT((ROW()-2)/20)+2)+MOD(ROW()-2,20))</f>
        <v/>
      </c>
      <c r="F715" s="0" t="str">
        <f aca="false">IF($A715="","",INDEX(CARTAO_COMPRAS!$G:$G,INT((ROW()-2)/20)+2))</f>
        <v/>
      </c>
      <c r="G715" s="5" t="str">
        <f aca="false">IF($A715="","",INDEX(CARTAO_COMPRAS!$I:$I,INT((ROW()-2)/20)+2))</f>
        <v/>
      </c>
      <c r="H715" s="4" t="str">
        <f aca="false">IF($A715="","",EDATE(INDEX(CARTAO_COMPRAS!$J:$J,INT((ROW()-2)/20)+2),MOD(ROW()-2,20)))</f>
        <v/>
      </c>
      <c r="I715" s="4" t="str">
        <f aca="false">IF($H715="","",$H715-WEEKDAY($H715,2)+1)</f>
        <v/>
      </c>
      <c r="J715" s="4" t="str">
        <f aca="false">IF($I715="","",$I715+6)</f>
        <v/>
      </c>
      <c r="K715" s="6" t="str">
        <f aca="false">IF($H715="","",DATE(YEAR($H715),MONTH($H715),1))</f>
        <v/>
      </c>
      <c r="L715" s="0" t="str">
        <f aca="false">IF($A715="","",INDEX(CARTAO_COMPRAS!$K:$K,INT((ROW()-2)/20)+2))</f>
        <v/>
      </c>
      <c r="M715" s="0" t="str">
        <f aca="false">IF($A715="","","Compra no cartão")</f>
        <v/>
      </c>
    </row>
    <row r="716" customFormat="false" ht="13.5" hidden="false" customHeight="false" outlineLevel="0" collapsed="false">
      <c r="A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" s="0" t="str">
        <f aca="false">IF($A716="","",INDEX(CARTAO_COMPRAS!$C:$C,INT((ROW()-2)/20)+2))</f>
        <v/>
      </c>
      <c r="C716" s="0" t="str">
        <f aca="false">IF($A716="","",INDEX(CARTAO_COMPRAS!$D:$D,INT((ROW()-2)/20)+2))</f>
        <v/>
      </c>
      <c r="D716" s="0" t="str">
        <f aca="false">IF($A716="","",INDEX(CARTAO_COMPRAS!$E:$E,INT((ROW()-2)/20)+2))</f>
        <v/>
      </c>
      <c r="E716" s="0" t="str">
        <f aca="false">IF($A716="","",INDEX(CARTAO_COMPRAS!$H:$H,INT((ROW()-2)/20)+2)+MOD(ROW()-2,20))</f>
        <v/>
      </c>
      <c r="F716" s="0" t="str">
        <f aca="false">IF($A716="","",INDEX(CARTAO_COMPRAS!$G:$G,INT((ROW()-2)/20)+2))</f>
        <v/>
      </c>
      <c r="G716" s="5" t="str">
        <f aca="false">IF($A716="","",INDEX(CARTAO_COMPRAS!$I:$I,INT((ROW()-2)/20)+2))</f>
        <v/>
      </c>
      <c r="H716" s="4" t="str">
        <f aca="false">IF($A716="","",EDATE(INDEX(CARTAO_COMPRAS!$J:$J,INT((ROW()-2)/20)+2),MOD(ROW()-2,20)))</f>
        <v/>
      </c>
      <c r="I716" s="4" t="str">
        <f aca="false">IF($H716="","",$H716-WEEKDAY($H716,2)+1)</f>
        <v/>
      </c>
      <c r="J716" s="4" t="str">
        <f aca="false">IF($I716="","",$I716+6)</f>
        <v/>
      </c>
      <c r="K716" s="6" t="str">
        <f aca="false">IF($H716="","",DATE(YEAR($H716),MONTH($H716),1))</f>
        <v/>
      </c>
      <c r="L716" s="0" t="str">
        <f aca="false">IF($A716="","",INDEX(CARTAO_COMPRAS!$K:$K,INT((ROW()-2)/20)+2))</f>
        <v/>
      </c>
      <c r="M716" s="0" t="str">
        <f aca="false">IF($A716="","","Compra no cartão")</f>
        <v/>
      </c>
    </row>
    <row r="717" customFormat="false" ht="13.5" hidden="false" customHeight="false" outlineLevel="0" collapsed="false">
      <c r="A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" s="0" t="str">
        <f aca="false">IF($A717="","",INDEX(CARTAO_COMPRAS!$C:$C,INT((ROW()-2)/20)+2))</f>
        <v/>
      </c>
      <c r="C717" s="0" t="str">
        <f aca="false">IF($A717="","",INDEX(CARTAO_COMPRAS!$D:$D,INT((ROW()-2)/20)+2))</f>
        <v/>
      </c>
      <c r="D717" s="0" t="str">
        <f aca="false">IF($A717="","",INDEX(CARTAO_COMPRAS!$E:$E,INT((ROW()-2)/20)+2))</f>
        <v/>
      </c>
      <c r="E717" s="0" t="str">
        <f aca="false">IF($A717="","",INDEX(CARTAO_COMPRAS!$H:$H,INT((ROW()-2)/20)+2)+MOD(ROW()-2,20))</f>
        <v/>
      </c>
      <c r="F717" s="0" t="str">
        <f aca="false">IF($A717="","",INDEX(CARTAO_COMPRAS!$G:$G,INT((ROW()-2)/20)+2))</f>
        <v/>
      </c>
      <c r="G717" s="5" t="str">
        <f aca="false">IF($A717="","",INDEX(CARTAO_COMPRAS!$I:$I,INT((ROW()-2)/20)+2))</f>
        <v/>
      </c>
      <c r="H717" s="4" t="str">
        <f aca="false">IF($A717="","",EDATE(INDEX(CARTAO_COMPRAS!$J:$J,INT((ROW()-2)/20)+2),MOD(ROW()-2,20)))</f>
        <v/>
      </c>
      <c r="I717" s="4" t="str">
        <f aca="false">IF($H717="","",$H717-WEEKDAY($H717,2)+1)</f>
        <v/>
      </c>
      <c r="J717" s="4" t="str">
        <f aca="false">IF($I717="","",$I717+6)</f>
        <v/>
      </c>
      <c r="K717" s="6" t="str">
        <f aca="false">IF($H717="","",DATE(YEAR($H717),MONTH($H717),1))</f>
        <v/>
      </c>
      <c r="L717" s="0" t="str">
        <f aca="false">IF($A717="","",INDEX(CARTAO_COMPRAS!$K:$K,INT((ROW()-2)/20)+2))</f>
        <v/>
      </c>
      <c r="M717" s="0" t="str">
        <f aca="false">IF($A717="","","Compra no cartão")</f>
        <v/>
      </c>
    </row>
    <row r="718" customFormat="false" ht="13.5" hidden="false" customHeight="false" outlineLevel="0" collapsed="false">
      <c r="A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" s="0" t="str">
        <f aca="false">IF($A718="","",INDEX(CARTAO_COMPRAS!$C:$C,INT((ROW()-2)/20)+2))</f>
        <v/>
      </c>
      <c r="C718" s="0" t="str">
        <f aca="false">IF($A718="","",INDEX(CARTAO_COMPRAS!$D:$D,INT((ROW()-2)/20)+2))</f>
        <v/>
      </c>
      <c r="D718" s="0" t="str">
        <f aca="false">IF($A718="","",INDEX(CARTAO_COMPRAS!$E:$E,INT((ROW()-2)/20)+2))</f>
        <v/>
      </c>
      <c r="E718" s="0" t="str">
        <f aca="false">IF($A718="","",INDEX(CARTAO_COMPRAS!$H:$H,INT((ROW()-2)/20)+2)+MOD(ROW()-2,20))</f>
        <v/>
      </c>
      <c r="F718" s="0" t="str">
        <f aca="false">IF($A718="","",INDEX(CARTAO_COMPRAS!$G:$G,INT((ROW()-2)/20)+2))</f>
        <v/>
      </c>
      <c r="G718" s="5" t="str">
        <f aca="false">IF($A718="","",INDEX(CARTAO_COMPRAS!$I:$I,INT((ROW()-2)/20)+2))</f>
        <v/>
      </c>
      <c r="H718" s="4" t="str">
        <f aca="false">IF($A718="","",EDATE(INDEX(CARTAO_COMPRAS!$J:$J,INT((ROW()-2)/20)+2),MOD(ROW()-2,20)))</f>
        <v/>
      </c>
      <c r="I718" s="4" t="str">
        <f aca="false">IF($H718="","",$H718-WEEKDAY($H718,2)+1)</f>
        <v/>
      </c>
      <c r="J718" s="4" t="str">
        <f aca="false">IF($I718="","",$I718+6)</f>
        <v/>
      </c>
      <c r="K718" s="6" t="str">
        <f aca="false">IF($H718="","",DATE(YEAR($H718),MONTH($H718),1))</f>
        <v/>
      </c>
      <c r="L718" s="0" t="str">
        <f aca="false">IF($A718="","",INDEX(CARTAO_COMPRAS!$K:$K,INT((ROW()-2)/20)+2))</f>
        <v/>
      </c>
      <c r="M718" s="0" t="str">
        <f aca="false">IF($A718="","","Compra no cartão")</f>
        <v/>
      </c>
    </row>
    <row r="719" customFormat="false" ht="13.5" hidden="false" customHeight="false" outlineLevel="0" collapsed="false">
      <c r="A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" s="0" t="str">
        <f aca="false">IF($A719="","",INDEX(CARTAO_COMPRAS!$C:$C,INT((ROW()-2)/20)+2))</f>
        <v/>
      </c>
      <c r="C719" s="0" t="str">
        <f aca="false">IF($A719="","",INDEX(CARTAO_COMPRAS!$D:$D,INT((ROW()-2)/20)+2))</f>
        <v/>
      </c>
      <c r="D719" s="0" t="str">
        <f aca="false">IF($A719="","",INDEX(CARTAO_COMPRAS!$E:$E,INT((ROW()-2)/20)+2))</f>
        <v/>
      </c>
      <c r="E719" s="0" t="str">
        <f aca="false">IF($A719="","",INDEX(CARTAO_COMPRAS!$H:$H,INT((ROW()-2)/20)+2)+MOD(ROW()-2,20))</f>
        <v/>
      </c>
      <c r="F719" s="0" t="str">
        <f aca="false">IF($A719="","",INDEX(CARTAO_COMPRAS!$G:$G,INT((ROW()-2)/20)+2))</f>
        <v/>
      </c>
      <c r="G719" s="5" t="str">
        <f aca="false">IF($A719="","",INDEX(CARTAO_COMPRAS!$I:$I,INT((ROW()-2)/20)+2))</f>
        <v/>
      </c>
      <c r="H719" s="4" t="str">
        <f aca="false">IF($A719="","",EDATE(INDEX(CARTAO_COMPRAS!$J:$J,INT((ROW()-2)/20)+2),MOD(ROW()-2,20)))</f>
        <v/>
      </c>
      <c r="I719" s="4" t="str">
        <f aca="false">IF($H719="","",$H719-WEEKDAY($H719,2)+1)</f>
        <v/>
      </c>
      <c r="J719" s="4" t="str">
        <f aca="false">IF($I719="","",$I719+6)</f>
        <v/>
      </c>
      <c r="K719" s="6" t="str">
        <f aca="false">IF($H719="","",DATE(YEAR($H719),MONTH($H719),1))</f>
        <v/>
      </c>
      <c r="L719" s="0" t="str">
        <f aca="false">IF($A719="","",INDEX(CARTAO_COMPRAS!$K:$K,INT((ROW()-2)/20)+2))</f>
        <v/>
      </c>
      <c r="M719" s="0" t="str">
        <f aca="false">IF($A719="","","Compra no cartão")</f>
        <v/>
      </c>
    </row>
    <row r="720" customFormat="false" ht="13.5" hidden="false" customHeight="false" outlineLevel="0" collapsed="false">
      <c r="A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" s="0" t="str">
        <f aca="false">IF($A720="","",INDEX(CARTAO_COMPRAS!$C:$C,INT((ROW()-2)/20)+2))</f>
        <v/>
      </c>
      <c r="C720" s="0" t="str">
        <f aca="false">IF($A720="","",INDEX(CARTAO_COMPRAS!$D:$D,INT((ROW()-2)/20)+2))</f>
        <v/>
      </c>
      <c r="D720" s="0" t="str">
        <f aca="false">IF($A720="","",INDEX(CARTAO_COMPRAS!$E:$E,INT((ROW()-2)/20)+2))</f>
        <v/>
      </c>
      <c r="E720" s="0" t="str">
        <f aca="false">IF($A720="","",INDEX(CARTAO_COMPRAS!$H:$H,INT((ROW()-2)/20)+2)+MOD(ROW()-2,20))</f>
        <v/>
      </c>
      <c r="F720" s="0" t="str">
        <f aca="false">IF($A720="","",INDEX(CARTAO_COMPRAS!$G:$G,INT((ROW()-2)/20)+2))</f>
        <v/>
      </c>
      <c r="G720" s="5" t="str">
        <f aca="false">IF($A720="","",INDEX(CARTAO_COMPRAS!$I:$I,INT((ROW()-2)/20)+2))</f>
        <v/>
      </c>
      <c r="H720" s="4" t="str">
        <f aca="false">IF($A720="","",EDATE(INDEX(CARTAO_COMPRAS!$J:$J,INT((ROW()-2)/20)+2),MOD(ROW()-2,20)))</f>
        <v/>
      </c>
      <c r="I720" s="4" t="str">
        <f aca="false">IF($H720="","",$H720-WEEKDAY($H720,2)+1)</f>
        <v/>
      </c>
      <c r="J720" s="4" t="str">
        <f aca="false">IF($I720="","",$I720+6)</f>
        <v/>
      </c>
      <c r="K720" s="6" t="str">
        <f aca="false">IF($H720="","",DATE(YEAR($H720),MONTH($H720),1))</f>
        <v/>
      </c>
      <c r="L720" s="0" t="str">
        <f aca="false">IF($A720="","",INDEX(CARTAO_COMPRAS!$K:$K,INT((ROW()-2)/20)+2))</f>
        <v/>
      </c>
      <c r="M720" s="0" t="str">
        <f aca="false">IF($A720="","","Compra no cartão")</f>
        <v/>
      </c>
    </row>
    <row r="721" customFormat="false" ht="13.5" hidden="false" customHeight="false" outlineLevel="0" collapsed="false">
      <c r="A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" s="0" t="str">
        <f aca="false">IF($A721="","",INDEX(CARTAO_COMPRAS!$C:$C,INT((ROW()-2)/20)+2))</f>
        <v/>
      </c>
      <c r="C721" s="0" t="str">
        <f aca="false">IF($A721="","",INDEX(CARTAO_COMPRAS!$D:$D,INT((ROW()-2)/20)+2))</f>
        <v/>
      </c>
      <c r="D721" s="0" t="str">
        <f aca="false">IF($A721="","",INDEX(CARTAO_COMPRAS!$E:$E,INT((ROW()-2)/20)+2))</f>
        <v/>
      </c>
      <c r="E721" s="0" t="str">
        <f aca="false">IF($A721="","",INDEX(CARTAO_COMPRAS!$H:$H,INT((ROW()-2)/20)+2)+MOD(ROW()-2,20))</f>
        <v/>
      </c>
      <c r="F721" s="0" t="str">
        <f aca="false">IF($A721="","",INDEX(CARTAO_COMPRAS!$G:$G,INT((ROW()-2)/20)+2))</f>
        <v/>
      </c>
      <c r="G721" s="5" t="str">
        <f aca="false">IF($A721="","",INDEX(CARTAO_COMPRAS!$I:$I,INT((ROW()-2)/20)+2))</f>
        <v/>
      </c>
      <c r="H721" s="4" t="str">
        <f aca="false">IF($A721="","",EDATE(INDEX(CARTAO_COMPRAS!$J:$J,INT((ROW()-2)/20)+2),MOD(ROW()-2,20)))</f>
        <v/>
      </c>
      <c r="I721" s="4" t="str">
        <f aca="false">IF($H721="","",$H721-WEEKDAY($H721,2)+1)</f>
        <v/>
      </c>
      <c r="J721" s="4" t="str">
        <f aca="false">IF($I721="","",$I721+6)</f>
        <v/>
      </c>
      <c r="K721" s="6" t="str">
        <f aca="false">IF($H721="","",DATE(YEAR($H721),MONTH($H721),1))</f>
        <v/>
      </c>
      <c r="L721" s="0" t="str">
        <f aca="false">IF($A721="","",INDEX(CARTAO_COMPRAS!$K:$K,INT((ROW()-2)/20)+2))</f>
        <v/>
      </c>
      <c r="M721" s="0" t="str">
        <f aca="false">IF($A721="","","Compra no cartão")</f>
        <v/>
      </c>
    </row>
    <row r="722" customFormat="false" ht="13.5" hidden="false" customHeight="false" outlineLevel="0" collapsed="false">
      <c r="A7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37</v>
      </c>
      <c r="B722" s="0" t="str">
        <f aca="false">IF($A722="","",INDEX(CARTAO_COMPRAS!$C:$C,INT((ROW()-2)/20)+2))</f>
        <v>Bradesco</v>
      </c>
      <c r="C722" s="0" t="str">
        <f aca="false">IF($A722="","",INDEX(CARTAO_COMPRAS!$D:$D,INT((ROW()-2)/20)+2))</f>
        <v>Giga Atacado</v>
      </c>
      <c r="D722" s="0" t="str">
        <f aca="false">IF($A722="","",INDEX(CARTAO_COMPRAS!$E:$E,INT((ROW()-2)/20)+2))</f>
        <v>Alimentação / Insumos</v>
      </c>
      <c r="E722" s="0" t="n">
        <f aca="false">IF($A722="","",INDEX(CARTAO_COMPRAS!$H:$H,INT((ROW()-2)/20)+2)+MOD(ROW()-2,20))</f>
        <v>1</v>
      </c>
      <c r="F722" s="0" t="n">
        <f aca="false">IF($A722="","",INDEX(CARTAO_COMPRAS!$G:$G,INT((ROW()-2)/20)+2))</f>
        <v>1</v>
      </c>
      <c r="G722" s="5" t="n">
        <f aca="false">IF($A722="","",INDEX(CARTAO_COMPRAS!$I:$I,INT((ROW()-2)/20)+2))</f>
        <v>1310.59</v>
      </c>
      <c r="H722" s="4" t="n">
        <f aca="false">IF($A722="","",EDATE(INDEX(CARTAO_COMPRAS!$J:$J,INT((ROW()-2)/20)+2),MOD(ROW()-2,20)))</f>
        <v>46157</v>
      </c>
      <c r="I722" s="4" t="n">
        <f aca="false">IF($H722="","",$H722-WEEKDAY($H722,2)+1)</f>
        <v>46153</v>
      </c>
      <c r="J722" s="4" t="n">
        <f aca="false">IF($I722="","",$I722+6)</f>
        <v>46159</v>
      </c>
      <c r="K722" s="6" t="n">
        <f aca="false">IF($H722="","",DATE(YEAR($H722),MONTH($H722),1))</f>
        <v>46143</v>
      </c>
      <c r="L722" s="0" t="str">
        <f aca="false">IF($A722="","",INDEX(CARTAO_COMPRAS!$K:$K,INT((ROW()-2)/20)+2))</f>
        <v>Pago</v>
      </c>
      <c r="M722" s="0" t="str">
        <f aca="false">IF($A722="","","Compra no cartão")</f>
        <v>Compra no cartão</v>
      </c>
    </row>
    <row r="723" customFormat="false" ht="13.5" hidden="false" customHeight="false" outlineLevel="0" collapsed="false">
      <c r="A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" s="0" t="str">
        <f aca="false">IF($A723="","",INDEX(CARTAO_COMPRAS!$C:$C,INT((ROW()-2)/20)+2))</f>
        <v/>
      </c>
      <c r="C723" s="0" t="str">
        <f aca="false">IF($A723="","",INDEX(CARTAO_COMPRAS!$D:$D,INT((ROW()-2)/20)+2))</f>
        <v/>
      </c>
      <c r="D723" s="0" t="str">
        <f aca="false">IF($A723="","",INDEX(CARTAO_COMPRAS!$E:$E,INT((ROW()-2)/20)+2))</f>
        <v/>
      </c>
      <c r="E723" s="0" t="str">
        <f aca="false">IF($A723="","",INDEX(CARTAO_COMPRAS!$H:$H,INT((ROW()-2)/20)+2)+MOD(ROW()-2,20))</f>
        <v/>
      </c>
      <c r="F723" s="0" t="str">
        <f aca="false">IF($A723="","",INDEX(CARTAO_COMPRAS!$G:$G,INT((ROW()-2)/20)+2))</f>
        <v/>
      </c>
      <c r="G723" s="5" t="str">
        <f aca="false">IF($A723="","",INDEX(CARTAO_COMPRAS!$I:$I,INT((ROW()-2)/20)+2))</f>
        <v/>
      </c>
      <c r="H723" s="4" t="str">
        <f aca="false">IF($A723="","",EDATE(INDEX(CARTAO_COMPRAS!$J:$J,INT((ROW()-2)/20)+2),MOD(ROW()-2,20)))</f>
        <v/>
      </c>
      <c r="I723" s="4" t="str">
        <f aca="false">IF($H723="","",$H723-WEEKDAY($H723,2)+1)</f>
        <v/>
      </c>
      <c r="J723" s="4" t="str">
        <f aca="false">IF($I723="","",$I723+6)</f>
        <v/>
      </c>
      <c r="K723" s="6" t="str">
        <f aca="false">IF($H723="","",DATE(YEAR($H723),MONTH($H723),1))</f>
        <v/>
      </c>
      <c r="L723" s="0" t="str">
        <f aca="false">IF($A723="","",INDEX(CARTAO_COMPRAS!$K:$K,INT((ROW()-2)/20)+2))</f>
        <v/>
      </c>
      <c r="M723" s="0" t="str">
        <f aca="false">IF($A723="","","Compra no cartão")</f>
        <v/>
      </c>
    </row>
    <row r="724" customFormat="false" ht="13.5" hidden="false" customHeight="false" outlineLevel="0" collapsed="false">
      <c r="A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" s="0" t="str">
        <f aca="false">IF($A724="","",INDEX(CARTAO_COMPRAS!$C:$C,INT((ROW()-2)/20)+2))</f>
        <v/>
      </c>
      <c r="C724" s="0" t="str">
        <f aca="false">IF($A724="","",INDEX(CARTAO_COMPRAS!$D:$D,INT((ROW()-2)/20)+2))</f>
        <v/>
      </c>
      <c r="D724" s="0" t="str">
        <f aca="false">IF($A724="","",INDEX(CARTAO_COMPRAS!$E:$E,INT((ROW()-2)/20)+2))</f>
        <v/>
      </c>
      <c r="E724" s="0" t="str">
        <f aca="false">IF($A724="","",INDEX(CARTAO_COMPRAS!$H:$H,INT((ROW()-2)/20)+2)+MOD(ROW()-2,20))</f>
        <v/>
      </c>
      <c r="F724" s="0" t="str">
        <f aca="false">IF($A724="","",INDEX(CARTAO_COMPRAS!$G:$G,INT((ROW()-2)/20)+2))</f>
        <v/>
      </c>
      <c r="G724" s="5" t="str">
        <f aca="false">IF($A724="","",INDEX(CARTAO_COMPRAS!$I:$I,INT((ROW()-2)/20)+2))</f>
        <v/>
      </c>
      <c r="H724" s="4" t="str">
        <f aca="false">IF($A724="","",EDATE(INDEX(CARTAO_COMPRAS!$J:$J,INT((ROW()-2)/20)+2),MOD(ROW()-2,20)))</f>
        <v/>
      </c>
      <c r="I724" s="4" t="str">
        <f aca="false">IF($H724="","",$H724-WEEKDAY($H724,2)+1)</f>
        <v/>
      </c>
      <c r="J724" s="4" t="str">
        <f aca="false">IF($I724="","",$I724+6)</f>
        <v/>
      </c>
      <c r="K724" s="6" t="str">
        <f aca="false">IF($H724="","",DATE(YEAR($H724),MONTH($H724),1))</f>
        <v/>
      </c>
      <c r="L724" s="0" t="str">
        <f aca="false">IF($A724="","",INDEX(CARTAO_COMPRAS!$K:$K,INT((ROW()-2)/20)+2))</f>
        <v/>
      </c>
      <c r="M724" s="0" t="str">
        <f aca="false">IF($A724="","","Compra no cartão")</f>
        <v/>
      </c>
    </row>
    <row r="725" customFormat="false" ht="13.5" hidden="false" customHeight="false" outlineLevel="0" collapsed="false">
      <c r="A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" s="0" t="str">
        <f aca="false">IF($A725="","",INDEX(CARTAO_COMPRAS!$C:$C,INT((ROW()-2)/20)+2))</f>
        <v/>
      </c>
      <c r="C725" s="0" t="str">
        <f aca="false">IF($A725="","",INDEX(CARTAO_COMPRAS!$D:$D,INT((ROW()-2)/20)+2))</f>
        <v/>
      </c>
      <c r="D725" s="0" t="str">
        <f aca="false">IF($A725="","",INDEX(CARTAO_COMPRAS!$E:$E,INT((ROW()-2)/20)+2))</f>
        <v/>
      </c>
      <c r="E725" s="0" t="str">
        <f aca="false">IF($A725="","",INDEX(CARTAO_COMPRAS!$H:$H,INT((ROW()-2)/20)+2)+MOD(ROW()-2,20))</f>
        <v/>
      </c>
      <c r="F725" s="0" t="str">
        <f aca="false">IF($A725="","",INDEX(CARTAO_COMPRAS!$G:$G,INT((ROW()-2)/20)+2))</f>
        <v/>
      </c>
      <c r="G725" s="5" t="str">
        <f aca="false">IF($A725="","",INDEX(CARTAO_COMPRAS!$I:$I,INT((ROW()-2)/20)+2))</f>
        <v/>
      </c>
      <c r="H725" s="4" t="str">
        <f aca="false">IF($A725="","",EDATE(INDEX(CARTAO_COMPRAS!$J:$J,INT((ROW()-2)/20)+2),MOD(ROW()-2,20)))</f>
        <v/>
      </c>
      <c r="I725" s="4" t="str">
        <f aca="false">IF($H725="","",$H725-WEEKDAY($H725,2)+1)</f>
        <v/>
      </c>
      <c r="J725" s="4" t="str">
        <f aca="false">IF($I725="","",$I725+6)</f>
        <v/>
      </c>
      <c r="K725" s="6" t="str">
        <f aca="false">IF($H725="","",DATE(YEAR($H725),MONTH($H725),1))</f>
        <v/>
      </c>
      <c r="L725" s="0" t="str">
        <f aca="false">IF($A725="","",INDEX(CARTAO_COMPRAS!$K:$K,INT((ROW()-2)/20)+2))</f>
        <v/>
      </c>
      <c r="M725" s="0" t="str">
        <f aca="false">IF($A725="","","Compra no cartão")</f>
        <v/>
      </c>
    </row>
    <row r="726" customFormat="false" ht="13.5" hidden="false" customHeight="false" outlineLevel="0" collapsed="false">
      <c r="A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" s="0" t="str">
        <f aca="false">IF($A726="","",INDEX(CARTAO_COMPRAS!$C:$C,INT((ROW()-2)/20)+2))</f>
        <v/>
      </c>
      <c r="C726" s="0" t="str">
        <f aca="false">IF($A726="","",INDEX(CARTAO_COMPRAS!$D:$D,INT((ROW()-2)/20)+2))</f>
        <v/>
      </c>
      <c r="D726" s="0" t="str">
        <f aca="false">IF($A726="","",INDEX(CARTAO_COMPRAS!$E:$E,INT((ROW()-2)/20)+2))</f>
        <v/>
      </c>
      <c r="E726" s="0" t="str">
        <f aca="false">IF($A726="","",INDEX(CARTAO_COMPRAS!$H:$H,INT((ROW()-2)/20)+2)+MOD(ROW()-2,20))</f>
        <v/>
      </c>
      <c r="F726" s="0" t="str">
        <f aca="false">IF($A726="","",INDEX(CARTAO_COMPRAS!$G:$G,INT((ROW()-2)/20)+2))</f>
        <v/>
      </c>
      <c r="G726" s="5" t="str">
        <f aca="false">IF($A726="","",INDEX(CARTAO_COMPRAS!$I:$I,INT((ROW()-2)/20)+2))</f>
        <v/>
      </c>
      <c r="H726" s="4" t="str">
        <f aca="false">IF($A726="","",EDATE(INDEX(CARTAO_COMPRAS!$J:$J,INT((ROW()-2)/20)+2),MOD(ROW()-2,20)))</f>
        <v/>
      </c>
      <c r="I726" s="4" t="str">
        <f aca="false">IF($H726="","",$H726-WEEKDAY($H726,2)+1)</f>
        <v/>
      </c>
      <c r="J726" s="4" t="str">
        <f aca="false">IF($I726="","",$I726+6)</f>
        <v/>
      </c>
      <c r="K726" s="6" t="str">
        <f aca="false">IF($H726="","",DATE(YEAR($H726),MONTH($H726),1))</f>
        <v/>
      </c>
      <c r="L726" s="0" t="str">
        <f aca="false">IF($A726="","",INDEX(CARTAO_COMPRAS!$K:$K,INT((ROW()-2)/20)+2))</f>
        <v/>
      </c>
      <c r="M726" s="0" t="str">
        <f aca="false">IF($A726="","","Compra no cartão")</f>
        <v/>
      </c>
    </row>
    <row r="727" customFormat="false" ht="13.5" hidden="false" customHeight="false" outlineLevel="0" collapsed="false">
      <c r="A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" s="0" t="str">
        <f aca="false">IF($A727="","",INDEX(CARTAO_COMPRAS!$C:$C,INT((ROW()-2)/20)+2))</f>
        <v/>
      </c>
      <c r="C727" s="0" t="str">
        <f aca="false">IF($A727="","",INDEX(CARTAO_COMPRAS!$D:$D,INT((ROW()-2)/20)+2))</f>
        <v/>
      </c>
      <c r="D727" s="0" t="str">
        <f aca="false">IF($A727="","",INDEX(CARTAO_COMPRAS!$E:$E,INT((ROW()-2)/20)+2))</f>
        <v/>
      </c>
      <c r="E727" s="0" t="str">
        <f aca="false">IF($A727="","",INDEX(CARTAO_COMPRAS!$H:$H,INT((ROW()-2)/20)+2)+MOD(ROW()-2,20))</f>
        <v/>
      </c>
      <c r="F727" s="0" t="str">
        <f aca="false">IF($A727="","",INDEX(CARTAO_COMPRAS!$G:$G,INT((ROW()-2)/20)+2))</f>
        <v/>
      </c>
      <c r="G727" s="5" t="str">
        <f aca="false">IF($A727="","",INDEX(CARTAO_COMPRAS!$I:$I,INT((ROW()-2)/20)+2))</f>
        <v/>
      </c>
      <c r="H727" s="4" t="str">
        <f aca="false">IF($A727="","",EDATE(INDEX(CARTAO_COMPRAS!$J:$J,INT((ROW()-2)/20)+2),MOD(ROW()-2,20)))</f>
        <v/>
      </c>
      <c r="I727" s="4" t="str">
        <f aca="false">IF($H727="","",$H727-WEEKDAY($H727,2)+1)</f>
        <v/>
      </c>
      <c r="J727" s="4" t="str">
        <f aca="false">IF($I727="","",$I727+6)</f>
        <v/>
      </c>
      <c r="K727" s="6" t="str">
        <f aca="false">IF($H727="","",DATE(YEAR($H727),MONTH($H727),1))</f>
        <v/>
      </c>
      <c r="L727" s="0" t="str">
        <f aca="false">IF($A727="","",INDEX(CARTAO_COMPRAS!$K:$K,INT((ROW()-2)/20)+2))</f>
        <v/>
      </c>
      <c r="M727" s="0" t="str">
        <f aca="false">IF($A727="","","Compra no cartão")</f>
        <v/>
      </c>
    </row>
    <row r="728" customFormat="false" ht="13.5" hidden="false" customHeight="false" outlineLevel="0" collapsed="false">
      <c r="A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" s="0" t="str">
        <f aca="false">IF($A728="","",INDEX(CARTAO_COMPRAS!$C:$C,INT((ROW()-2)/20)+2))</f>
        <v/>
      </c>
      <c r="C728" s="0" t="str">
        <f aca="false">IF($A728="","",INDEX(CARTAO_COMPRAS!$D:$D,INT((ROW()-2)/20)+2))</f>
        <v/>
      </c>
      <c r="D728" s="0" t="str">
        <f aca="false">IF($A728="","",INDEX(CARTAO_COMPRAS!$E:$E,INT((ROW()-2)/20)+2))</f>
        <v/>
      </c>
      <c r="E728" s="0" t="str">
        <f aca="false">IF($A728="","",INDEX(CARTAO_COMPRAS!$H:$H,INT((ROW()-2)/20)+2)+MOD(ROW()-2,20))</f>
        <v/>
      </c>
      <c r="F728" s="0" t="str">
        <f aca="false">IF($A728="","",INDEX(CARTAO_COMPRAS!$G:$G,INT((ROW()-2)/20)+2))</f>
        <v/>
      </c>
      <c r="G728" s="5" t="str">
        <f aca="false">IF($A728="","",INDEX(CARTAO_COMPRAS!$I:$I,INT((ROW()-2)/20)+2))</f>
        <v/>
      </c>
      <c r="H728" s="4" t="str">
        <f aca="false">IF($A728="","",EDATE(INDEX(CARTAO_COMPRAS!$J:$J,INT((ROW()-2)/20)+2),MOD(ROW()-2,20)))</f>
        <v/>
      </c>
      <c r="I728" s="4" t="str">
        <f aca="false">IF($H728="","",$H728-WEEKDAY($H728,2)+1)</f>
        <v/>
      </c>
      <c r="J728" s="4" t="str">
        <f aca="false">IF($I728="","",$I728+6)</f>
        <v/>
      </c>
      <c r="K728" s="6" t="str">
        <f aca="false">IF($H728="","",DATE(YEAR($H728),MONTH($H728),1))</f>
        <v/>
      </c>
      <c r="L728" s="0" t="str">
        <f aca="false">IF($A728="","",INDEX(CARTAO_COMPRAS!$K:$K,INT((ROW()-2)/20)+2))</f>
        <v/>
      </c>
      <c r="M728" s="0" t="str">
        <f aca="false">IF($A728="","","Compra no cartão")</f>
        <v/>
      </c>
    </row>
    <row r="729" customFormat="false" ht="13.5" hidden="false" customHeight="false" outlineLevel="0" collapsed="false">
      <c r="A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" s="0" t="str">
        <f aca="false">IF($A729="","",INDEX(CARTAO_COMPRAS!$C:$C,INT((ROW()-2)/20)+2))</f>
        <v/>
      </c>
      <c r="C729" s="0" t="str">
        <f aca="false">IF($A729="","",INDEX(CARTAO_COMPRAS!$D:$D,INT((ROW()-2)/20)+2))</f>
        <v/>
      </c>
      <c r="D729" s="0" t="str">
        <f aca="false">IF($A729="","",INDEX(CARTAO_COMPRAS!$E:$E,INT((ROW()-2)/20)+2))</f>
        <v/>
      </c>
      <c r="E729" s="0" t="str">
        <f aca="false">IF($A729="","",INDEX(CARTAO_COMPRAS!$H:$H,INT((ROW()-2)/20)+2)+MOD(ROW()-2,20))</f>
        <v/>
      </c>
      <c r="F729" s="0" t="str">
        <f aca="false">IF($A729="","",INDEX(CARTAO_COMPRAS!$G:$G,INT((ROW()-2)/20)+2))</f>
        <v/>
      </c>
      <c r="G729" s="5" t="str">
        <f aca="false">IF($A729="","",INDEX(CARTAO_COMPRAS!$I:$I,INT((ROW()-2)/20)+2))</f>
        <v/>
      </c>
      <c r="H729" s="4" t="str">
        <f aca="false">IF($A729="","",EDATE(INDEX(CARTAO_COMPRAS!$J:$J,INT((ROW()-2)/20)+2),MOD(ROW()-2,20)))</f>
        <v/>
      </c>
      <c r="I729" s="4" t="str">
        <f aca="false">IF($H729="","",$H729-WEEKDAY($H729,2)+1)</f>
        <v/>
      </c>
      <c r="J729" s="4" t="str">
        <f aca="false">IF($I729="","",$I729+6)</f>
        <v/>
      </c>
      <c r="K729" s="6" t="str">
        <f aca="false">IF($H729="","",DATE(YEAR($H729),MONTH($H729),1))</f>
        <v/>
      </c>
      <c r="L729" s="0" t="str">
        <f aca="false">IF($A729="","",INDEX(CARTAO_COMPRAS!$K:$K,INT((ROW()-2)/20)+2))</f>
        <v/>
      </c>
      <c r="M729" s="0" t="str">
        <f aca="false">IF($A729="","","Compra no cartão")</f>
        <v/>
      </c>
    </row>
    <row r="730" customFormat="false" ht="13.5" hidden="false" customHeight="false" outlineLevel="0" collapsed="false">
      <c r="A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" s="0" t="str">
        <f aca="false">IF($A730="","",INDEX(CARTAO_COMPRAS!$C:$C,INT((ROW()-2)/20)+2))</f>
        <v/>
      </c>
      <c r="C730" s="0" t="str">
        <f aca="false">IF($A730="","",INDEX(CARTAO_COMPRAS!$D:$D,INT((ROW()-2)/20)+2))</f>
        <v/>
      </c>
      <c r="D730" s="0" t="str">
        <f aca="false">IF($A730="","",INDEX(CARTAO_COMPRAS!$E:$E,INT((ROW()-2)/20)+2))</f>
        <v/>
      </c>
      <c r="E730" s="0" t="str">
        <f aca="false">IF($A730="","",INDEX(CARTAO_COMPRAS!$H:$H,INT((ROW()-2)/20)+2)+MOD(ROW()-2,20))</f>
        <v/>
      </c>
      <c r="F730" s="0" t="str">
        <f aca="false">IF($A730="","",INDEX(CARTAO_COMPRAS!$G:$G,INT((ROW()-2)/20)+2))</f>
        <v/>
      </c>
      <c r="G730" s="5" t="str">
        <f aca="false">IF($A730="","",INDEX(CARTAO_COMPRAS!$I:$I,INT((ROW()-2)/20)+2))</f>
        <v/>
      </c>
      <c r="H730" s="4" t="str">
        <f aca="false">IF($A730="","",EDATE(INDEX(CARTAO_COMPRAS!$J:$J,INT((ROW()-2)/20)+2),MOD(ROW()-2,20)))</f>
        <v/>
      </c>
      <c r="I730" s="4" t="str">
        <f aca="false">IF($H730="","",$H730-WEEKDAY($H730,2)+1)</f>
        <v/>
      </c>
      <c r="J730" s="4" t="str">
        <f aca="false">IF($I730="","",$I730+6)</f>
        <v/>
      </c>
      <c r="K730" s="6" t="str">
        <f aca="false">IF($H730="","",DATE(YEAR($H730),MONTH($H730),1))</f>
        <v/>
      </c>
      <c r="L730" s="0" t="str">
        <f aca="false">IF($A730="","",INDEX(CARTAO_COMPRAS!$K:$K,INT((ROW()-2)/20)+2))</f>
        <v/>
      </c>
      <c r="M730" s="0" t="str">
        <f aca="false">IF($A730="","","Compra no cartão")</f>
        <v/>
      </c>
    </row>
    <row r="731" customFormat="false" ht="13.5" hidden="false" customHeight="false" outlineLevel="0" collapsed="false">
      <c r="A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" s="0" t="str">
        <f aca="false">IF($A731="","",INDEX(CARTAO_COMPRAS!$C:$C,INT((ROW()-2)/20)+2))</f>
        <v/>
      </c>
      <c r="C731" s="0" t="str">
        <f aca="false">IF($A731="","",INDEX(CARTAO_COMPRAS!$D:$D,INT((ROW()-2)/20)+2))</f>
        <v/>
      </c>
      <c r="D731" s="0" t="str">
        <f aca="false">IF($A731="","",INDEX(CARTAO_COMPRAS!$E:$E,INT((ROW()-2)/20)+2))</f>
        <v/>
      </c>
      <c r="E731" s="0" t="str">
        <f aca="false">IF($A731="","",INDEX(CARTAO_COMPRAS!$H:$H,INT((ROW()-2)/20)+2)+MOD(ROW()-2,20))</f>
        <v/>
      </c>
      <c r="F731" s="0" t="str">
        <f aca="false">IF($A731="","",INDEX(CARTAO_COMPRAS!$G:$G,INT((ROW()-2)/20)+2))</f>
        <v/>
      </c>
      <c r="G731" s="5" t="str">
        <f aca="false">IF($A731="","",INDEX(CARTAO_COMPRAS!$I:$I,INT((ROW()-2)/20)+2))</f>
        <v/>
      </c>
      <c r="H731" s="4" t="str">
        <f aca="false">IF($A731="","",EDATE(INDEX(CARTAO_COMPRAS!$J:$J,INT((ROW()-2)/20)+2),MOD(ROW()-2,20)))</f>
        <v/>
      </c>
      <c r="I731" s="4" t="str">
        <f aca="false">IF($H731="","",$H731-WEEKDAY($H731,2)+1)</f>
        <v/>
      </c>
      <c r="J731" s="4" t="str">
        <f aca="false">IF($I731="","",$I731+6)</f>
        <v/>
      </c>
      <c r="K731" s="6" t="str">
        <f aca="false">IF($H731="","",DATE(YEAR($H731),MONTH($H731),1))</f>
        <v/>
      </c>
      <c r="L731" s="0" t="str">
        <f aca="false">IF($A731="","",INDEX(CARTAO_COMPRAS!$K:$K,INT((ROW()-2)/20)+2))</f>
        <v/>
      </c>
      <c r="M731" s="0" t="str">
        <f aca="false">IF($A731="","","Compra no cartão")</f>
        <v/>
      </c>
    </row>
    <row r="732" customFormat="false" ht="13.5" hidden="false" customHeight="false" outlineLevel="0" collapsed="false">
      <c r="A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" s="0" t="str">
        <f aca="false">IF($A732="","",INDEX(CARTAO_COMPRAS!$C:$C,INT((ROW()-2)/20)+2))</f>
        <v/>
      </c>
      <c r="C732" s="0" t="str">
        <f aca="false">IF($A732="","",INDEX(CARTAO_COMPRAS!$D:$D,INT((ROW()-2)/20)+2))</f>
        <v/>
      </c>
      <c r="D732" s="0" t="str">
        <f aca="false">IF($A732="","",INDEX(CARTAO_COMPRAS!$E:$E,INT((ROW()-2)/20)+2))</f>
        <v/>
      </c>
      <c r="E732" s="0" t="str">
        <f aca="false">IF($A732="","",INDEX(CARTAO_COMPRAS!$H:$H,INT((ROW()-2)/20)+2)+MOD(ROW()-2,20))</f>
        <v/>
      </c>
      <c r="F732" s="0" t="str">
        <f aca="false">IF($A732="","",INDEX(CARTAO_COMPRAS!$G:$G,INT((ROW()-2)/20)+2))</f>
        <v/>
      </c>
      <c r="G732" s="5" t="str">
        <f aca="false">IF($A732="","",INDEX(CARTAO_COMPRAS!$I:$I,INT((ROW()-2)/20)+2))</f>
        <v/>
      </c>
      <c r="H732" s="4" t="str">
        <f aca="false">IF($A732="","",EDATE(INDEX(CARTAO_COMPRAS!$J:$J,INT((ROW()-2)/20)+2),MOD(ROW()-2,20)))</f>
        <v/>
      </c>
      <c r="I732" s="4" t="str">
        <f aca="false">IF($H732="","",$H732-WEEKDAY($H732,2)+1)</f>
        <v/>
      </c>
      <c r="J732" s="4" t="str">
        <f aca="false">IF($I732="","",$I732+6)</f>
        <v/>
      </c>
      <c r="K732" s="6" t="str">
        <f aca="false">IF($H732="","",DATE(YEAR($H732),MONTH($H732),1))</f>
        <v/>
      </c>
      <c r="L732" s="0" t="str">
        <f aca="false">IF($A732="","",INDEX(CARTAO_COMPRAS!$K:$K,INT((ROW()-2)/20)+2))</f>
        <v/>
      </c>
      <c r="M732" s="0" t="str">
        <f aca="false">IF($A732="","","Compra no cartão")</f>
        <v/>
      </c>
    </row>
    <row r="733" customFormat="false" ht="13.5" hidden="false" customHeight="false" outlineLevel="0" collapsed="false">
      <c r="A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" s="0" t="str">
        <f aca="false">IF($A733="","",INDEX(CARTAO_COMPRAS!$C:$C,INT((ROW()-2)/20)+2))</f>
        <v/>
      </c>
      <c r="C733" s="0" t="str">
        <f aca="false">IF($A733="","",INDEX(CARTAO_COMPRAS!$D:$D,INT((ROW()-2)/20)+2))</f>
        <v/>
      </c>
      <c r="D733" s="0" t="str">
        <f aca="false">IF($A733="","",INDEX(CARTAO_COMPRAS!$E:$E,INT((ROW()-2)/20)+2))</f>
        <v/>
      </c>
      <c r="E733" s="0" t="str">
        <f aca="false">IF($A733="","",INDEX(CARTAO_COMPRAS!$H:$H,INT((ROW()-2)/20)+2)+MOD(ROW()-2,20))</f>
        <v/>
      </c>
      <c r="F733" s="0" t="str">
        <f aca="false">IF($A733="","",INDEX(CARTAO_COMPRAS!$G:$G,INT((ROW()-2)/20)+2))</f>
        <v/>
      </c>
      <c r="G733" s="5" t="str">
        <f aca="false">IF($A733="","",INDEX(CARTAO_COMPRAS!$I:$I,INT((ROW()-2)/20)+2))</f>
        <v/>
      </c>
      <c r="H733" s="4" t="str">
        <f aca="false">IF($A733="","",EDATE(INDEX(CARTAO_COMPRAS!$J:$J,INT((ROW()-2)/20)+2),MOD(ROW()-2,20)))</f>
        <v/>
      </c>
      <c r="I733" s="4" t="str">
        <f aca="false">IF($H733="","",$H733-WEEKDAY($H733,2)+1)</f>
        <v/>
      </c>
      <c r="J733" s="4" t="str">
        <f aca="false">IF($I733="","",$I733+6)</f>
        <v/>
      </c>
      <c r="K733" s="6" t="str">
        <f aca="false">IF($H733="","",DATE(YEAR($H733),MONTH($H733),1))</f>
        <v/>
      </c>
      <c r="L733" s="0" t="str">
        <f aca="false">IF($A733="","",INDEX(CARTAO_COMPRAS!$K:$K,INT((ROW()-2)/20)+2))</f>
        <v/>
      </c>
      <c r="M733" s="0" t="str">
        <f aca="false">IF($A733="","","Compra no cartão")</f>
        <v/>
      </c>
    </row>
    <row r="734" customFormat="false" ht="13.5" hidden="false" customHeight="false" outlineLevel="0" collapsed="false">
      <c r="A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" s="0" t="str">
        <f aca="false">IF($A734="","",INDEX(CARTAO_COMPRAS!$C:$C,INT((ROW()-2)/20)+2))</f>
        <v/>
      </c>
      <c r="C734" s="0" t="str">
        <f aca="false">IF($A734="","",INDEX(CARTAO_COMPRAS!$D:$D,INT((ROW()-2)/20)+2))</f>
        <v/>
      </c>
      <c r="D734" s="0" t="str">
        <f aca="false">IF($A734="","",INDEX(CARTAO_COMPRAS!$E:$E,INT((ROW()-2)/20)+2))</f>
        <v/>
      </c>
      <c r="E734" s="0" t="str">
        <f aca="false">IF($A734="","",INDEX(CARTAO_COMPRAS!$H:$H,INT((ROW()-2)/20)+2)+MOD(ROW()-2,20))</f>
        <v/>
      </c>
      <c r="F734" s="0" t="str">
        <f aca="false">IF($A734="","",INDEX(CARTAO_COMPRAS!$G:$G,INT((ROW()-2)/20)+2))</f>
        <v/>
      </c>
      <c r="G734" s="5" t="str">
        <f aca="false">IF($A734="","",INDEX(CARTAO_COMPRAS!$I:$I,INT((ROW()-2)/20)+2))</f>
        <v/>
      </c>
      <c r="H734" s="4" t="str">
        <f aca="false">IF($A734="","",EDATE(INDEX(CARTAO_COMPRAS!$J:$J,INT((ROW()-2)/20)+2),MOD(ROW()-2,20)))</f>
        <v/>
      </c>
      <c r="I734" s="4" t="str">
        <f aca="false">IF($H734="","",$H734-WEEKDAY($H734,2)+1)</f>
        <v/>
      </c>
      <c r="J734" s="4" t="str">
        <f aca="false">IF($I734="","",$I734+6)</f>
        <v/>
      </c>
      <c r="K734" s="6" t="str">
        <f aca="false">IF($H734="","",DATE(YEAR($H734),MONTH($H734),1))</f>
        <v/>
      </c>
      <c r="L734" s="0" t="str">
        <f aca="false">IF($A734="","",INDEX(CARTAO_COMPRAS!$K:$K,INT((ROW()-2)/20)+2))</f>
        <v/>
      </c>
      <c r="M734" s="0" t="str">
        <f aca="false">IF($A734="","","Compra no cartão")</f>
        <v/>
      </c>
    </row>
    <row r="735" customFormat="false" ht="13.5" hidden="false" customHeight="false" outlineLevel="0" collapsed="false">
      <c r="A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" s="0" t="str">
        <f aca="false">IF($A735="","",INDEX(CARTAO_COMPRAS!$C:$C,INT((ROW()-2)/20)+2))</f>
        <v/>
      </c>
      <c r="C735" s="0" t="str">
        <f aca="false">IF($A735="","",INDEX(CARTAO_COMPRAS!$D:$D,INT((ROW()-2)/20)+2))</f>
        <v/>
      </c>
      <c r="D735" s="0" t="str">
        <f aca="false">IF($A735="","",INDEX(CARTAO_COMPRAS!$E:$E,INT((ROW()-2)/20)+2))</f>
        <v/>
      </c>
      <c r="E735" s="0" t="str">
        <f aca="false">IF($A735="","",INDEX(CARTAO_COMPRAS!$H:$H,INT((ROW()-2)/20)+2)+MOD(ROW()-2,20))</f>
        <v/>
      </c>
      <c r="F735" s="0" t="str">
        <f aca="false">IF($A735="","",INDEX(CARTAO_COMPRAS!$G:$G,INT((ROW()-2)/20)+2))</f>
        <v/>
      </c>
      <c r="G735" s="5" t="str">
        <f aca="false">IF($A735="","",INDEX(CARTAO_COMPRAS!$I:$I,INT((ROW()-2)/20)+2))</f>
        <v/>
      </c>
      <c r="H735" s="4" t="str">
        <f aca="false">IF($A735="","",EDATE(INDEX(CARTAO_COMPRAS!$J:$J,INT((ROW()-2)/20)+2),MOD(ROW()-2,20)))</f>
        <v/>
      </c>
      <c r="I735" s="4" t="str">
        <f aca="false">IF($H735="","",$H735-WEEKDAY($H735,2)+1)</f>
        <v/>
      </c>
      <c r="J735" s="4" t="str">
        <f aca="false">IF($I735="","",$I735+6)</f>
        <v/>
      </c>
      <c r="K735" s="6" t="str">
        <f aca="false">IF($H735="","",DATE(YEAR($H735),MONTH($H735),1))</f>
        <v/>
      </c>
      <c r="L735" s="0" t="str">
        <f aca="false">IF($A735="","",INDEX(CARTAO_COMPRAS!$K:$K,INT((ROW()-2)/20)+2))</f>
        <v/>
      </c>
      <c r="M735" s="0" t="str">
        <f aca="false">IF($A735="","","Compra no cartão")</f>
        <v/>
      </c>
    </row>
    <row r="736" customFormat="false" ht="13.5" hidden="false" customHeight="false" outlineLevel="0" collapsed="false">
      <c r="A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" s="0" t="str">
        <f aca="false">IF($A736="","",INDEX(CARTAO_COMPRAS!$C:$C,INT((ROW()-2)/20)+2))</f>
        <v/>
      </c>
      <c r="C736" s="0" t="str">
        <f aca="false">IF($A736="","",INDEX(CARTAO_COMPRAS!$D:$D,INT((ROW()-2)/20)+2))</f>
        <v/>
      </c>
      <c r="D736" s="0" t="str">
        <f aca="false">IF($A736="","",INDEX(CARTAO_COMPRAS!$E:$E,INT((ROW()-2)/20)+2))</f>
        <v/>
      </c>
      <c r="E736" s="0" t="str">
        <f aca="false">IF($A736="","",INDEX(CARTAO_COMPRAS!$H:$H,INT((ROW()-2)/20)+2)+MOD(ROW()-2,20))</f>
        <v/>
      </c>
      <c r="F736" s="0" t="str">
        <f aca="false">IF($A736="","",INDEX(CARTAO_COMPRAS!$G:$G,INT((ROW()-2)/20)+2))</f>
        <v/>
      </c>
      <c r="G736" s="5" t="str">
        <f aca="false">IF($A736="","",INDEX(CARTAO_COMPRAS!$I:$I,INT((ROW()-2)/20)+2))</f>
        <v/>
      </c>
      <c r="H736" s="4" t="str">
        <f aca="false">IF($A736="","",EDATE(INDEX(CARTAO_COMPRAS!$J:$J,INT((ROW()-2)/20)+2),MOD(ROW()-2,20)))</f>
        <v/>
      </c>
      <c r="I736" s="4" t="str">
        <f aca="false">IF($H736="","",$H736-WEEKDAY($H736,2)+1)</f>
        <v/>
      </c>
      <c r="J736" s="4" t="str">
        <f aca="false">IF($I736="","",$I736+6)</f>
        <v/>
      </c>
      <c r="K736" s="6" t="str">
        <f aca="false">IF($H736="","",DATE(YEAR($H736),MONTH($H736),1))</f>
        <v/>
      </c>
      <c r="L736" s="0" t="str">
        <f aca="false">IF($A736="","",INDEX(CARTAO_COMPRAS!$K:$K,INT((ROW()-2)/20)+2))</f>
        <v/>
      </c>
      <c r="M736" s="0" t="str">
        <f aca="false">IF($A736="","","Compra no cartão")</f>
        <v/>
      </c>
    </row>
    <row r="737" customFormat="false" ht="13.5" hidden="false" customHeight="false" outlineLevel="0" collapsed="false">
      <c r="A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" s="0" t="str">
        <f aca="false">IF($A737="","",INDEX(CARTAO_COMPRAS!$C:$C,INT((ROW()-2)/20)+2))</f>
        <v/>
      </c>
      <c r="C737" s="0" t="str">
        <f aca="false">IF($A737="","",INDEX(CARTAO_COMPRAS!$D:$D,INT((ROW()-2)/20)+2))</f>
        <v/>
      </c>
      <c r="D737" s="0" t="str">
        <f aca="false">IF($A737="","",INDEX(CARTAO_COMPRAS!$E:$E,INT((ROW()-2)/20)+2))</f>
        <v/>
      </c>
      <c r="E737" s="0" t="str">
        <f aca="false">IF($A737="","",INDEX(CARTAO_COMPRAS!$H:$H,INT((ROW()-2)/20)+2)+MOD(ROW()-2,20))</f>
        <v/>
      </c>
      <c r="F737" s="0" t="str">
        <f aca="false">IF($A737="","",INDEX(CARTAO_COMPRAS!$G:$G,INT((ROW()-2)/20)+2))</f>
        <v/>
      </c>
      <c r="G737" s="5" t="str">
        <f aca="false">IF($A737="","",INDEX(CARTAO_COMPRAS!$I:$I,INT((ROW()-2)/20)+2))</f>
        <v/>
      </c>
      <c r="H737" s="4" t="str">
        <f aca="false">IF($A737="","",EDATE(INDEX(CARTAO_COMPRAS!$J:$J,INT((ROW()-2)/20)+2),MOD(ROW()-2,20)))</f>
        <v/>
      </c>
      <c r="I737" s="4" t="str">
        <f aca="false">IF($H737="","",$H737-WEEKDAY($H737,2)+1)</f>
        <v/>
      </c>
      <c r="J737" s="4" t="str">
        <f aca="false">IF($I737="","",$I737+6)</f>
        <v/>
      </c>
      <c r="K737" s="6" t="str">
        <f aca="false">IF($H737="","",DATE(YEAR($H737),MONTH($H737),1))</f>
        <v/>
      </c>
      <c r="L737" s="0" t="str">
        <f aca="false">IF($A737="","",INDEX(CARTAO_COMPRAS!$K:$K,INT((ROW()-2)/20)+2))</f>
        <v/>
      </c>
      <c r="M737" s="0" t="str">
        <f aca="false">IF($A737="","","Compra no cartão")</f>
        <v/>
      </c>
    </row>
    <row r="738" customFormat="false" ht="13.5" hidden="false" customHeight="false" outlineLevel="0" collapsed="false">
      <c r="A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" s="0" t="str">
        <f aca="false">IF($A738="","",INDEX(CARTAO_COMPRAS!$C:$C,INT((ROW()-2)/20)+2))</f>
        <v/>
      </c>
      <c r="C738" s="0" t="str">
        <f aca="false">IF($A738="","",INDEX(CARTAO_COMPRAS!$D:$D,INT((ROW()-2)/20)+2))</f>
        <v/>
      </c>
      <c r="D738" s="0" t="str">
        <f aca="false">IF($A738="","",INDEX(CARTAO_COMPRAS!$E:$E,INT((ROW()-2)/20)+2))</f>
        <v/>
      </c>
      <c r="E738" s="0" t="str">
        <f aca="false">IF($A738="","",INDEX(CARTAO_COMPRAS!$H:$H,INT((ROW()-2)/20)+2)+MOD(ROW()-2,20))</f>
        <v/>
      </c>
      <c r="F738" s="0" t="str">
        <f aca="false">IF($A738="","",INDEX(CARTAO_COMPRAS!$G:$G,INT((ROW()-2)/20)+2))</f>
        <v/>
      </c>
      <c r="G738" s="5" t="str">
        <f aca="false">IF($A738="","",INDEX(CARTAO_COMPRAS!$I:$I,INT((ROW()-2)/20)+2))</f>
        <v/>
      </c>
      <c r="H738" s="4" t="str">
        <f aca="false">IF($A738="","",EDATE(INDEX(CARTAO_COMPRAS!$J:$J,INT((ROW()-2)/20)+2),MOD(ROW()-2,20)))</f>
        <v/>
      </c>
      <c r="I738" s="4" t="str">
        <f aca="false">IF($H738="","",$H738-WEEKDAY($H738,2)+1)</f>
        <v/>
      </c>
      <c r="J738" s="4" t="str">
        <f aca="false">IF($I738="","",$I738+6)</f>
        <v/>
      </c>
      <c r="K738" s="6" t="str">
        <f aca="false">IF($H738="","",DATE(YEAR($H738),MONTH($H738),1))</f>
        <v/>
      </c>
      <c r="L738" s="0" t="str">
        <f aca="false">IF($A738="","",INDEX(CARTAO_COMPRAS!$K:$K,INT((ROW()-2)/20)+2))</f>
        <v/>
      </c>
      <c r="M738" s="0" t="str">
        <f aca="false">IF($A738="","","Compra no cartão")</f>
        <v/>
      </c>
    </row>
    <row r="739" customFormat="false" ht="13.5" hidden="false" customHeight="false" outlineLevel="0" collapsed="false">
      <c r="A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" s="0" t="str">
        <f aca="false">IF($A739="","",INDEX(CARTAO_COMPRAS!$C:$C,INT((ROW()-2)/20)+2))</f>
        <v/>
      </c>
      <c r="C739" s="0" t="str">
        <f aca="false">IF($A739="","",INDEX(CARTAO_COMPRAS!$D:$D,INT((ROW()-2)/20)+2))</f>
        <v/>
      </c>
      <c r="D739" s="0" t="str">
        <f aca="false">IF($A739="","",INDEX(CARTAO_COMPRAS!$E:$E,INT((ROW()-2)/20)+2))</f>
        <v/>
      </c>
      <c r="E739" s="0" t="str">
        <f aca="false">IF($A739="","",INDEX(CARTAO_COMPRAS!$H:$H,INT((ROW()-2)/20)+2)+MOD(ROW()-2,20))</f>
        <v/>
      </c>
      <c r="F739" s="0" t="str">
        <f aca="false">IF($A739="","",INDEX(CARTAO_COMPRAS!$G:$G,INT((ROW()-2)/20)+2))</f>
        <v/>
      </c>
      <c r="G739" s="5" t="str">
        <f aca="false">IF($A739="","",INDEX(CARTAO_COMPRAS!$I:$I,INT((ROW()-2)/20)+2))</f>
        <v/>
      </c>
      <c r="H739" s="4" t="str">
        <f aca="false">IF($A739="","",EDATE(INDEX(CARTAO_COMPRAS!$J:$J,INT((ROW()-2)/20)+2),MOD(ROW()-2,20)))</f>
        <v/>
      </c>
      <c r="I739" s="4" t="str">
        <f aca="false">IF($H739="","",$H739-WEEKDAY($H739,2)+1)</f>
        <v/>
      </c>
      <c r="J739" s="4" t="str">
        <f aca="false">IF($I739="","",$I739+6)</f>
        <v/>
      </c>
      <c r="K739" s="6" t="str">
        <f aca="false">IF($H739="","",DATE(YEAR($H739),MONTH($H739),1))</f>
        <v/>
      </c>
      <c r="L739" s="0" t="str">
        <f aca="false">IF($A739="","",INDEX(CARTAO_COMPRAS!$K:$K,INT((ROW()-2)/20)+2))</f>
        <v/>
      </c>
      <c r="M739" s="0" t="str">
        <f aca="false">IF($A739="","","Compra no cartão")</f>
        <v/>
      </c>
    </row>
    <row r="740" customFormat="false" ht="13.5" hidden="false" customHeight="false" outlineLevel="0" collapsed="false">
      <c r="A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" s="0" t="str">
        <f aca="false">IF($A740="","",INDEX(CARTAO_COMPRAS!$C:$C,INT((ROW()-2)/20)+2))</f>
        <v/>
      </c>
      <c r="C740" s="0" t="str">
        <f aca="false">IF($A740="","",INDEX(CARTAO_COMPRAS!$D:$D,INT((ROW()-2)/20)+2))</f>
        <v/>
      </c>
      <c r="D740" s="0" t="str">
        <f aca="false">IF($A740="","",INDEX(CARTAO_COMPRAS!$E:$E,INT((ROW()-2)/20)+2))</f>
        <v/>
      </c>
      <c r="E740" s="0" t="str">
        <f aca="false">IF($A740="","",INDEX(CARTAO_COMPRAS!$H:$H,INT((ROW()-2)/20)+2)+MOD(ROW()-2,20))</f>
        <v/>
      </c>
      <c r="F740" s="0" t="str">
        <f aca="false">IF($A740="","",INDEX(CARTAO_COMPRAS!$G:$G,INT((ROW()-2)/20)+2))</f>
        <v/>
      </c>
      <c r="G740" s="5" t="str">
        <f aca="false">IF($A740="","",INDEX(CARTAO_COMPRAS!$I:$I,INT((ROW()-2)/20)+2))</f>
        <v/>
      </c>
      <c r="H740" s="4" t="str">
        <f aca="false">IF($A740="","",EDATE(INDEX(CARTAO_COMPRAS!$J:$J,INT((ROW()-2)/20)+2),MOD(ROW()-2,20)))</f>
        <v/>
      </c>
      <c r="I740" s="4" t="str">
        <f aca="false">IF($H740="","",$H740-WEEKDAY($H740,2)+1)</f>
        <v/>
      </c>
      <c r="J740" s="4" t="str">
        <f aca="false">IF($I740="","",$I740+6)</f>
        <v/>
      </c>
      <c r="K740" s="6" t="str">
        <f aca="false">IF($H740="","",DATE(YEAR($H740),MONTH($H740),1))</f>
        <v/>
      </c>
      <c r="L740" s="0" t="str">
        <f aca="false">IF($A740="","",INDEX(CARTAO_COMPRAS!$K:$K,INT((ROW()-2)/20)+2))</f>
        <v/>
      </c>
      <c r="M740" s="0" t="str">
        <f aca="false">IF($A740="","","Compra no cartão")</f>
        <v/>
      </c>
    </row>
    <row r="741" customFormat="false" ht="13.5" hidden="false" customHeight="false" outlineLevel="0" collapsed="false">
      <c r="A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" s="0" t="str">
        <f aca="false">IF($A741="","",INDEX(CARTAO_COMPRAS!$C:$C,INT((ROW()-2)/20)+2))</f>
        <v/>
      </c>
      <c r="C741" s="0" t="str">
        <f aca="false">IF($A741="","",INDEX(CARTAO_COMPRAS!$D:$D,INT((ROW()-2)/20)+2))</f>
        <v/>
      </c>
      <c r="D741" s="0" t="str">
        <f aca="false">IF($A741="","",INDEX(CARTAO_COMPRAS!$E:$E,INT((ROW()-2)/20)+2))</f>
        <v/>
      </c>
      <c r="E741" s="0" t="str">
        <f aca="false">IF($A741="","",INDEX(CARTAO_COMPRAS!$H:$H,INT((ROW()-2)/20)+2)+MOD(ROW()-2,20))</f>
        <v/>
      </c>
      <c r="F741" s="0" t="str">
        <f aca="false">IF($A741="","",INDEX(CARTAO_COMPRAS!$G:$G,INT((ROW()-2)/20)+2))</f>
        <v/>
      </c>
      <c r="G741" s="5" t="str">
        <f aca="false">IF($A741="","",INDEX(CARTAO_COMPRAS!$I:$I,INT((ROW()-2)/20)+2))</f>
        <v/>
      </c>
      <c r="H741" s="4" t="str">
        <f aca="false">IF($A741="","",EDATE(INDEX(CARTAO_COMPRAS!$J:$J,INT((ROW()-2)/20)+2),MOD(ROW()-2,20)))</f>
        <v/>
      </c>
      <c r="I741" s="4" t="str">
        <f aca="false">IF($H741="","",$H741-WEEKDAY($H741,2)+1)</f>
        <v/>
      </c>
      <c r="J741" s="4" t="str">
        <f aca="false">IF($I741="","",$I741+6)</f>
        <v/>
      </c>
      <c r="K741" s="6" t="str">
        <f aca="false">IF($H741="","",DATE(YEAR($H741),MONTH($H741),1))</f>
        <v/>
      </c>
      <c r="L741" s="0" t="str">
        <f aca="false">IF($A741="","",INDEX(CARTAO_COMPRAS!$K:$K,INT((ROW()-2)/20)+2))</f>
        <v/>
      </c>
      <c r="M741" s="0" t="str">
        <f aca="false">IF($A741="","","Compra no cartão")</f>
        <v/>
      </c>
    </row>
    <row r="742" customFormat="false" ht="13.5" hidden="false" customHeight="false" outlineLevel="0" collapsed="false">
      <c r="A7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38</v>
      </c>
      <c r="B742" s="0" t="str">
        <f aca="false">IF($A742="","",INDEX(CARTAO_COMPRAS!$C:$C,INT((ROW()-2)/20)+2))</f>
        <v>Bradesco</v>
      </c>
      <c r="C742" s="0" t="str">
        <f aca="false">IF($A742="","",INDEX(CARTAO_COMPRAS!$D:$D,INT((ROW()-2)/20)+2))</f>
        <v>Limão - supermercado</v>
      </c>
      <c r="D742" s="0" t="str">
        <f aca="false">IF($A742="","",INDEX(CARTAO_COMPRAS!$E:$E,INT((ROW()-2)/20)+2))</f>
        <v>Alimentação / Insumos</v>
      </c>
      <c r="E742" s="0" t="n">
        <f aca="false">IF($A742="","",INDEX(CARTAO_COMPRAS!$H:$H,INT((ROW()-2)/20)+2)+MOD(ROW()-2,20))</f>
        <v>1</v>
      </c>
      <c r="F742" s="0" t="n">
        <f aca="false">IF($A742="","",INDEX(CARTAO_COMPRAS!$G:$G,INT((ROW()-2)/20)+2))</f>
        <v>1</v>
      </c>
      <c r="G742" s="5" t="n">
        <f aca="false">IF($A742="","",INDEX(CARTAO_COMPRAS!$I:$I,INT((ROW()-2)/20)+2))</f>
        <v>57.69</v>
      </c>
      <c r="H742" s="4" t="n">
        <f aca="false">IF($A742="","",EDATE(INDEX(CARTAO_COMPRAS!$J:$J,INT((ROW()-2)/20)+2),MOD(ROW()-2,20)))</f>
        <v>46157</v>
      </c>
      <c r="I742" s="4" t="n">
        <f aca="false">IF($H742="","",$H742-WEEKDAY($H742,2)+1)</f>
        <v>46153</v>
      </c>
      <c r="J742" s="4" t="n">
        <f aca="false">IF($I742="","",$I742+6)</f>
        <v>46159</v>
      </c>
      <c r="K742" s="6" t="n">
        <f aca="false">IF($H742="","",DATE(YEAR($H742),MONTH($H742),1))</f>
        <v>46143</v>
      </c>
      <c r="L742" s="0" t="str">
        <f aca="false">IF($A742="","",INDEX(CARTAO_COMPRAS!$K:$K,INT((ROW()-2)/20)+2))</f>
        <v>Pago</v>
      </c>
      <c r="M742" s="0" t="str">
        <f aca="false">IF($A742="","","Compra no cartão")</f>
        <v>Compra no cartão</v>
      </c>
    </row>
    <row r="743" customFormat="false" ht="13.5" hidden="false" customHeight="false" outlineLevel="0" collapsed="false">
      <c r="A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" s="0" t="str">
        <f aca="false">IF($A743="","",INDEX(CARTAO_COMPRAS!$C:$C,INT((ROW()-2)/20)+2))</f>
        <v/>
      </c>
      <c r="C743" s="0" t="str">
        <f aca="false">IF($A743="","",INDEX(CARTAO_COMPRAS!$D:$D,INT((ROW()-2)/20)+2))</f>
        <v/>
      </c>
      <c r="D743" s="0" t="str">
        <f aca="false">IF($A743="","",INDEX(CARTAO_COMPRAS!$E:$E,INT((ROW()-2)/20)+2))</f>
        <v/>
      </c>
      <c r="E743" s="0" t="str">
        <f aca="false">IF($A743="","",INDEX(CARTAO_COMPRAS!$H:$H,INT((ROW()-2)/20)+2)+MOD(ROW()-2,20))</f>
        <v/>
      </c>
      <c r="F743" s="0" t="str">
        <f aca="false">IF($A743="","",INDEX(CARTAO_COMPRAS!$G:$G,INT((ROW()-2)/20)+2))</f>
        <v/>
      </c>
      <c r="G743" s="5" t="str">
        <f aca="false">IF($A743="","",INDEX(CARTAO_COMPRAS!$I:$I,INT((ROW()-2)/20)+2))</f>
        <v/>
      </c>
      <c r="H743" s="4" t="str">
        <f aca="false">IF($A743="","",EDATE(INDEX(CARTAO_COMPRAS!$J:$J,INT((ROW()-2)/20)+2),MOD(ROW()-2,20)))</f>
        <v/>
      </c>
      <c r="I743" s="4" t="str">
        <f aca="false">IF($H743="","",$H743-WEEKDAY($H743,2)+1)</f>
        <v/>
      </c>
      <c r="J743" s="4" t="str">
        <f aca="false">IF($I743="","",$I743+6)</f>
        <v/>
      </c>
      <c r="K743" s="6" t="str">
        <f aca="false">IF($H743="","",DATE(YEAR($H743),MONTH($H743),1))</f>
        <v/>
      </c>
      <c r="L743" s="0" t="str">
        <f aca="false">IF($A743="","",INDEX(CARTAO_COMPRAS!$K:$K,INT((ROW()-2)/20)+2))</f>
        <v/>
      </c>
      <c r="M743" s="0" t="str">
        <f aca="false">IF($A743="","","Compra no cartão")</f>
        <v/>
      </c>
    </row>
    <row r="744" customFormat="false" ht="13.5" hidden="false" customHeight="false" outlineLevel="0" collapsed="false">
      <c r="A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" s="0" t="str">
        <f aca="false">IF($A744="","",INDEX(CARTAO_COMPRAS!$C:$C,INT((ROW()-2)/20)+2))</f>
        <v/>
      </c>
      <c r="C744" s="0" t="str">
        <f aca="false">IF($A744="","",INDEX(CARTAO_COMPRAS!$D:$D,INT((ROW()-2)/20)+2))</f>
        <v/>
      </c>
      <c r="D744" s="0" t="str">
        <f aca="false">IF($A744="","",INDEX(CARTAO_COMPRAS!$E:$E,INT((ROW()-2)/20)+2))</f>
        <v/>
      </c>
      <c r="E744" s="0" t="str">
        <f aca="false">IF($A744="","",INDEX(CARTAO_COMPRAS!$H:$H,INT((ROW()-2)/20)+2)+MOD(ROW()-2,20))</f>
        <v/>
      </c>
      <c r="F744" s="0" t="str">
        <f aca="false">IF($A744="","",INDEX(CARTAO_COMPRAS!$G:$G,INT((ROW()-2)/20)+2))</f>
        <v/>
      </c>
      <c r="G744" s="5" t="str">
        <f aca="false">IF($A744="","",INDEX(CARTAO_COMPRAS!$I:$I,INT((ROW()-2)/20)+2))</f>
        <v/>
      </c>
      <c r="H744" s="4" t="str">
        <f aca="false">IF($A744="","",EDATE(INDEX(CARTAO_COMPRAS!$J:$J,INT((ROW()-2)/20)+2),MOD(ROW()-2,20)))</f>
        <v/>
      </c>
      <c r="I744" s="4" t="str">
        <f aca="false">IF($H744="","",$H744-WEEKDAY($H744,2)+1)</f>
        <v/>
      </c>
      <c r="J744" s="4" t="str">
        <f aca="false">IF($I744="","",$I744+6)</f>
        <v/>
      </c>
      <c r="K744" s="6" t="str">
        <f aca="false">IF($H744="","",DATE(YEAR($H744),MONTH($H744),1))</f>
        <v/>
      </c>
      <c r="L744" s="0" t="str">
        <f aca="false">IF($A744="","",INDEX(CARTAO_COMPRAS!$K:$K,INT((ROW()-2)/20)+2))</f>
        <v/>
      </c>
      <c r="M744" s="0" t="str">
        <f aca="false">IF($A744="","","Compra no cartão")</f>
        <v/>
      </c>
    </row>
    <row r="745" customFormat="false" ht="13.5" hidden="false" customHeight="false" outlineLevel="0" collapsed="false">
      <c r="A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" s="0" t="str">
        <f aca="false">IF($A745="","",INDEX(CARTAO_COMPRAS!$C:$C,INT((ROW()-2)/20)+2))</f>
        <v/>
      </c>
      <c r="C745" s="0" t="str">
        <f aca="false">IF($A745="","",INDEX(CARTAO_COMPRAS!$D:$D,INT((ROW()-2)/20)+2))</f>
        <v/>
      </c>
      <c r="D745" s="0" t="str">
        <f aca="false">IF($A745="","",INDEX(CARTAO_COMPRAS!$E:$E,INT((ROW()-2)/20)+2))</f>
        <v/>
      </c>
      <c r="E745" s="0" t="str">
        <f aca="false">IF($A745="","",INDEX(CARTAO_COMPRAS!$H:$H,INT((ROW()-2)/20)+2)+MOD(ROW()-2,20))</f>
        <v/>
      </c>
      <c r="F745" s="0" t="str">
        <f aca="false">IF($A745="","",INDEX(CARTAO_COMPRAS!$G:$G,INT((ROW()-2)/20)+2))</f>
        <v/>
      </c>
      <c r="G745" s="5" t="str">
        <f aca="false">IF($A745="","",INDEX(CARTAO_COMPRAS!$I:$I,INT((ROW()-2)/20)+2))</f>
        <v/>
      </c>
      <c r="H745" s="4" t="str">
        <f aca="false">IF($A745="","",EDATE(INDEX(CARTAO_COMPRAS!$J:$J,INT((ROW()-2)/20)+2),MOD(ROW()-2,20)))</f>
        <v/>
      </c>
      <c r="I745" s="4" t="str">
        <f aca="false">IF($H745="","",$H745-WEEKDAY($H745,2)+1)</f>
        <v/>
      </c>
      <c r="J745" s="4" t="str">
        <f aca="false">IF($I745="","",$I745+6)</f>
        <v/>
      </c>
      <c r="K745" s="6" t="str">
        <f aca="false">IF($H745="","",DATE(YEAR($H745),MONTH($H745),1))</f>
        <v/>
      </c>
      <c r="L745" s="0" t="str">
        <f aca="false">IF($A745="","",INDEX(CARTAO_COMPRAS!$K:$K,INT((ROW()-2)/20)+2))</f>
        <v/>
      </c>
      <c r="M745" s="0" t="str">
        <f aca="false">IF($A745="","","Compra no cartão")</f>
        <v/>
      </c>
    </row>
    <row r="746" customFormat="false" ht="13.5" hidden="false" customHeight="false" outlineLevel="0" collapsed="false">
      <c r="A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" s="0" t="str">
        <f aca="false">IF($A746="","",INDEX(CARTAO_COMPRAS!$C:$C,INT((ROW()-2)/20)+2))</f>
        <v/>
      </c>
      <c r="C746" s="0" t="str">
        <f aca="false">IF($A746="","",INDEX(CARTAO_COMPRAS!$D:$D,INT((ROW()-2)/20)+2))</f>
        <v/>
      </c>
      <c r="D746" s="0" t="str">
        <f aca="false">IF($A746="","",INDEX(CARTAO_COMPRAS!$E:$E,INT((ROW()-2)/20)+2))</f>
        <v/>
      </c>
      <c r="E746" s="0" t="str">
        <f aca="false">IF($A746="","",INDEX(CARTAO_COMPRAS!$H:$H,INT((ROW()-2)/20)+2)+MOD(ROW()-2,20))</f>
        <v/>
      </c>
      <c r="F746" s="0" t="str">
        <f aca="false">IF($A746="","",INDEX(CARTAO_COMPRAS!$G:$G,INT((ROW()-2)/20)+2))</f>
        <v/>
      </c>
      <c r="G746" s="5" t="str">
        <f aca="false">IF($A746="","",INDEX(CARTAO_COMPRAS!$I:$I,INT((ROW()-2)/20)+2))</f>
        <v/>
      </c>
      <c r="H746" s="4" t="str">
        <f aca="false">IF($A746="","",EDATE(INDEX(CARTAO_COMPRAS!$J:$J,INT((ROW()-2)/20)+2),MOD(ROW()-2,20)))</f>
        <v/>
      </c>
      <c r="I746" s="4" t="str">
        <f aca="false">IF($H746="","",$H746-WEEKDAY($H746,2)+1)</f>
        <v/>
      </c>
      <c r="J746" s="4" t="str">
        <f aca="false">IF($I746="","",$I746+6)</f>
        <v/>
      </c>
      <c r="K746" s="6" t="str">
        <f aca="false">IF($H746="","",DATE(YEAR($H746),MONTH($H746),1))</f>
        <v/>
      </c>
      <c r="L746" s="0" t="str">
        <f aca="false">IF($A746="","",INDEX(CARTAO_COMPRAS!$K:$K,INT((ROW()-2)/20)+2))</f>
        <v/>
      </c>
      <c r="M746" s="0" t="str">
        <f aca="false">IF($A746="","","Compra no cartão")</f>
        <v/>
      </c>
    </row>
    <row r="747" customFormat="false" ht="13.5" hidden="false" customHeight="false" outlineLevel="0" collapsed="false">
      <c r="A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" s="0" t="str">
        <f aca="false">IF($A747="","",INDEX(CARTAO_COMPRAS!$C:$C,INT((ROW()-2)/20)+2))</f>
        <v/>
      </c>
      <c r="C747" s="0" t="str">
        <f aca="false">IF($A747="","",INDEX(CARTAO_COMPRAS!$D:$D,INT((ROW()-2)/20)+2))</f>
        <v/>
      </c>
      <c r="D747" s="0" t="str">
        <f aca="false">IF($A747="","",INDEX(CARTAO_COMPRAS!$E:$E,INT((ROW()-2)/20)+2))</f>
        <v/>
      </c>
      <c r="E747" s="0" t="str">
        <f aca="false">IF($A747="","",INDEX(CARTAO_COMPRAS!$H:$H,INT((ROW()-2)/20)+2)+MOD(ROW()-2,20))</f>
        <v/>
      </c>
      <c r="F747" s="0" t="str">
        <f aca="false">IF($A747="","",INDEX(CARTAO_COMPRAS!$G:$G,INT((ROW()-2)/20)+2))</f>
        <v/>
      </c>
      <c r="G747" s="5" t="str">
        <f aca="false">IF($A747="","",INDEX(CARTAO_COMPRAS!$I:$I,INT((ROW()-2)/20)+2))</f>
        <v/>
      </c>
      <c r="H747" s="4" t="str">
        <f aca="false">IF($A747="","",EDATE(INDEX(CARTAO_COMPRAS!$J:$J,INT((ROW()-2)/20)+2),MOD(ROW()-2,20)))</f>
        <v/>
      </c>
      <c r="I747" s="4" t="str">
        <f aca="false">IF($H747="","",$H747-WEEKDAY($H747,2)+1)</f>
        <v/>
      </c>
      <c r="J747" s="4" t="str">
        <f aca="false">IF($I747="","",$I747+6)</f>
        <v/>
      </c>
      <c r="K747" s="6" t="str">
        <f aca="false">IF($H747="","",DATE(YEAR($H747),MONTH($H747),1))</f>
        <v/>
      </c>
      <c r="L747" s="0" t="str">
        <f aca="false">IF($A747="","",INDEX(CARTAO_COMPRAS!$K:$K,INT((ROW()-2)/20)+2))</f>
        <v/>
      </c>
      <c r="M747" s="0" t="str">
        <f aca="false">IF($A747="","","Compra no cartão")</f>
        <v/>
      </c>
    </row>
    <row r="748" customFormat="false" ht="13.5" hidden="false" customHeight="false" outlineLevel="0" collapsed="false">
      <c r="A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" s="0" t="str">
        <f aca="false">IF($A748="","",INDEX(CARTAO_COMPRAS!$C:$C,INT((ROW()-2)/20)+2))</f>
        <v/>
      </c>
      <c r="C748" s="0" t="str">
        <f aca="false">IF($A748="","",INDEX(CARTAO_COMPRAS!$D:$D,INT((ROW()-2)/20)+2))</f>
        <v/>
      </c>
      <c r="D748" s="0" t="str">
        <f aca="false">IF($A748="","",INDEX(CARTAO_COMPRAS!$E:$E,INT((ROW()-2)/20)+2))</f>
        <v/>
      </c>
      <c r="E748" s="0" t="str">
        <f aca="false">IF($A748="","",INDEX(CARTAO_COMPRAS!$H:$H,INT((ROW()-2)/20)+2)+MOD(ROW()-2,20))</f>
        <v/>
      </c>
      <c r="F748" s="0" t="str">
        <f aca="false">IF($A748="","",INDEX(CARTAO_COMPRAS!$G:$G,INT((ROW()-2)/20)+2))</f>
        <v/>
      </c>
      <c r="G748" s="5" t="str">
        <f aca="false">IF($A748="","",INDEX(CARTAO_COMPRAS!$I:$I,INT((ROW()-2)/20)+2))</f>
        <v/>
      </c>
      <c r="H748" s="4" t="str">
        <f aca="false">IF($A748="","",EDATE(INDEX(CARTAO_COMPRAS!$J:$J,INT((ROW()-2)/20)+2),MOD(ROW()-2,20)))</f>
        <v/>
      </c>
      <c r="I748" s="4" t="str">
        <f aca="false">IF($H748="","",$H748-WEEKDAY($H748,2)+1)</f>
        <v/>
      </c>
      <c r="J748" s="4" t="str">
        <f aca="false">IF($I748="","",$I748+6)</f>
        <v/>
      </c>
      <c r="K748" s="6" t="str">
        <f aca="false">IF($H748="","",DATE(YEAR($H748),MONTH($H748),1))</f>
        <v/>
      </c>
      <c r="L748" s="0" t="str">
        <f aca="false">IF($A748="","",INDEX(CARTAO_COMPRAS!$K:$K,INT((ROW()-2)/20)+2))</f>
        <v/>
      </c>
      <c r="M748" s="0" t="str">
        <f aca="false">IF($A748="","","Compra no cartão")</f>
        <v/>
      </c>
    </row>
    <row r="749" customFormat="false" ht="13.5" hidden="false" customHeight="false" outlineLevel="0" collapsed="false">
      <c r="A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" s="0" t="str">
        <f aca="false">IF($A749="","",INDEX(CARTAO_COMPRAS!$C:$C,INT((ROW()-2)/20)+2))</f>
        <v/>
      </c>
      <c r="C749" s="0" t="str">
        <f aca="false">IF($A749="","",INDEX(CARTAO_COMPRAS!$D:$D,INT((ROW()-2)/20)+2))</f>
        <v/>
      </c>
      <c r="D749" s="0" t="str">
        <f aca="false">IF($A749="","",INDEX(CARTAO_COMPRAS!$E:$E,INT((ROW()-2)/20)+2))</f>
        <v/>
      </c>
      <c r="E749" s="0" t="str">
        <f aca="false">IF($A749="","",INDEX(CARTAO_COMPRAS!$H:$H,INT((ROW()-2)/20)+2)+MOD(ROW()-2,20))</f>
        <v/>
      </c>
      <c r="F749" s="0" t="str">
        <f aca="false">IF($A749="","",INDEX(CARTAO_COMPRAS!$G:$G,INT((ROW()-2)/20)+2))</f>
        <v/>
      </c>
      <c r="G749" s="5" t="str">
        <f aca="false">IF($A749="","",INDEX(CARTAO_COMPRAS!$I:$I,INT((ROW()-2)/20)+2))</f>
        <v/>
      </c>
      <c r="H749" s="4" t="str">
        <f aca="false">IF($A749="","",EDATE(INDEX(CARTAO_COMPRAS!$J:$J,INT((ROW()-2)/20)+2),MOD(ROW()-2,20)))</f>
        <v/>
      </c>
      <c r="I749" s="4" t="str">
        <f aca="false">IF($H749="","",$H749-WEEKDAY($H749,2)+1)</f>
        <v/>
      </c>
      <c r="J749" s="4" t="str">
        <f aca="false">IF($I749="","",$I749+6)</f>
        <v/>
      </c>
      <c r="K749" s="6" t="str">
        <f aca="false">IF($H749="","",DATE(YEAR($H749),MONTH($H749),1))</f>
        <v/>
      </c>
      <c r="L749" s="0" t="str">
        <f aca="false">IF($A749="","",INDEX(CARTAO_COMPRAS!$K:$K,INT((ROW()-2)/20)+2))</f>
        <v/>
      </c>
      <c r="M749" s="0" t="str">
        <f aca="false">IF($A749="","","Compra no cartão")</f>
        <v/>
      </c>
    </row>
    <row r="750" customFormat="false" ht="13.5" hidden="false" customHeight="false" outlineLevel="0" collapsed="false">
      <c r="A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" s="0" t="str">
        <f aca="false">IF($A750="","",INDEX(CARTAO_COMPRAS!$C:$C,INT((ROW()-2)/20)+2))</f>
        <v/>
      </c>
      <c r="C750" s="0" t="str">
        <f aca="false">IF($A750="","",INDEX(CARTAO_COMPRAS!$D:$D,INT((ROW()-2)/20)+2))</f>
        <v/>
      </c>
      <c r="D750" s="0" t="str">
        <f aca="false">IF($A750="","",INDEX(CARTAO_COMPRAS!$E:$E,INT((ROW()-2)/20)+2))</f>
        <v/>
      </c>
      <c r="E750" s="0" t="str">
        <f aca="false">IF($A750="","",INDEX(CARTAO_COMPRAS!$H:$H,INT((ROW()-2)/20)+2)+MOD(ROW()-2,20))</f>
        <v/>
      </c>
      <c r="F750" s="0" t="str">
        <f aca="false">IF($A750="","",INDEX(CARTAO_COMPRAS!$G:$G,INT((ROW()-2)/20)+2))</f>
        <v/>
      </c>
      <c r="G750" s="5" t="str">
        <f aca="false">IF($A750="","",INDEX(CARTAO_COMPRAS!$I:$I,INT((ROW()-2)/20)+2))</f>
        <v/>
      </c>
      <c r="H750" s="4" t="str">
        <f aca="false">IF($A750="","",EDATE(INDEX(CARTAO_COMPRAS!$J:$J,INT((ROW()-2)/20)+2),MOD(ROW()-2,20)))</f>
        <v/>
      </c>
      <c r="I750" s="4" t="str">
        <f aca="false">IF($H750="","",$H750-WEEKDAY($H750,2)+1)</f>
        <v/>
      </c>
      <c r="J750" s="4" t="str">
        <f aca="false">IF($I750="","",$I750+6)</f>
        <v/>
      </c>
      <c r="K750" s="6" t="str">
        <f aca="false">IF($H750="","",DATE(YEAR($H750),MONTH($H750),1))</f>
        <v/>
      </c>
      <c r="L750" s="0" t="str">
        <f aca="false">IF($A750="","",INDEX(CARTAO_COMPRAS!$K:$K,INT((ROW()-2)/20)+2))</f>
        <v/>
      </c>
      <c r="M750" s="0" t="str">
        <f aca="false">IF($A750="","","Compra no cartão")</f>
        <v/>
      </c>
    </row>
    <row r="751" customFormat="false" ht="13.5" hidden="false" customHeight="false" outlineLevel="0" collapsed="false">
      <c r="A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" s="0" t="str">
        <f aca="false">IF($A751="","",INDEX(CARTAO_COMPRAS!$C:$C,INT((ROW()-2)/20)+2))</f>
        <v/>
      </c>
      <c r="C751" s="0" t="str">
        <f aca="false">IF($A751="","",INDEX(CARTAO_COMPRAS!$D:$D,INT((ROW()-2)/20)+2))</f>
        <v/>
      </c>
      <c r="D751" s="0" t="str">
        <f aca="false">IF($A751="","",INDEX(CARTAO_COMPRAS!$E:$E,INT((ROW()-2)/20)+2))</f>
        <v/>
      </c>
      <c r="E751" s="0" t="str">
        <f aca="false">IF($A751="","",INDEX(CARTAO_COMPRAS!$H:$H,INT((ROW()-2)/20)+2)+MOD(ROW()-2,20))</f>
        <v/>
      </c>
      <c r="F751" s="0" t="str">
        <f aca="false">IF($A751="","",INDEX(CARTAO_COMPRAS!$G:$G,INT((ROW()-2)/20)+2))</f>
        <v/>
      </c>
      <c r="G751" s="5" t="str">
        <f aca="false">IF($A751="","",INDEX(CARTAO_COMPRAS!$I:$I,INT((ROW()-2)/20)+2))</f>
        <v/>
      </c>
      <c r="H751" s="4" t="str">
        <f aca="false">IF($A751="","",EDATE(INDEX(CARTAO_COMPRAS!$J:$J,INT((ROW()-2)/20)+2),MOD(ROW()-2,20)))</f>
        <v/>
      </c>
      <c r="I751" s="4" t="str">
        <f aca="false">IF($H751="","",$H751-WEEKDAY($H751,2)+1)</f>
        <v/>
      </c>
      <c r="J751" s="4" t="str">
        <f aca="false">IF($I751="","",$I751+6)</f>
        <v/>
      </c>
      <c r="K751" s="6" t="str">
        <f aca="false">IF($H751="","",DATE(YEAR($H751),MONTH($H751),1))</f>
        <v/>
      </c>
      <c r="L751" s="0" t="str">
        <f aca="false">IF($A751="","",INDEX(CARTAO_COMPRAS!$K:$K,INT((ROW()-2)/20)+2))</f>
        <v/>
      </c>
      <c r="M751" s="0" t="str">
        <f aca="false">IF($A751="","","Compra no cartão")</f>
        <v/>
      </c>
    </row>
    <row r="752" customFormat="false" ht="13.5" hidden="false" customHeight="false" outlineLevel="0" collapsed="false">
      <c r="A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" s="0" t="str">
        <f aca="false">IF($A752="","",INDEX(CARTAO_COMPRAS!$C:$C,INT((ROW()-2)/20)+2))</f>
        <v/>
      </c>
      <c r="C752" s="0" t="str">
        <f aca="false">IF($A752="","",INDEX(CARTAO_COMPRAS!$D:$D,INT((ROW()-2)/20)+2))</f>
        <v/>
      </c>
      <c r="D752" s="0" t="str">
        <f aca="false">IF($A752="","",INDEX(CARTAO_COMPRAS!$E:$E,INT((ROW()-2)/20)+2))</f>
        <v/>
      </c>
      <c r="E752" s="0" t="str">
        <f aca="false">IF($A752="","",INDEX(CARTAO_COMPRAS!$H:$H,INT((ROW()-2)/20)+2)+MOD(ROW()-2,20))</f>
        <v/>
      </c>
      <c r="F752" s="0" t="str">
        <f aca="false">IF($A752="","",INDEX(CARTAO_COMPRAS!$G:$G,INT((ROW()-2)/20)+2))</f>
        <v/>
      </c>
      <c r="G752" s="5" t="str">
        <f aca="false">IF($A752="","",INDEX(CARTAO_COMPRAS!$I:$I,INT((ROW()-2)/20)+2))</f>
        <v/>
      </c>
      <c r="H752" s="4" t="str">
        <f aca="false">IF($A752="","",EDATE(INDEX(CARTAO_COMPRAS!$J:$J,INT((ROW()-2)/20)+2),MOD(ROW()-2,20)))</f>
        <v/>
      </c>
      <c r="I752" s="4" t="str">
        <f aca="false">IF($H752="","",$H752-WEEKDAY($H752,2)+1)</f>
        <v/>
      </c>
      <c r="J752" s="4" t="str">
        <f aca="false">IF($I752="","",$I752+6)</f>
        <v/>
      </c>
      <c r="K752" s="6" t="str">
        <f aca="false">IF($H752="","",DATE(YEAR($H752),MONTH($H752),1))</f>
        <v/>
      </c>
      <c r="L752" s="0" t="str">
        <f aca="false">IF($A752="","",INDEX(CARTAO_COMPRAS!$K:$K,INT((ROW()-2)/20)+2))</f>
        <v/>
      </c>
      <c r="M752" s="0" t="str">
        <f aca="false">IF($A752="","","Compra no cartão")</f>
        <v/>
      </c>
    </row>
    <row r="753" customFormat="false" ht="13.5" hidden="false" customHeight="false" outlineLevel="0" collapsed="false">
      <c r="A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" s="0" t="str">
        <f aca="false">IF($A753="","",INDEX(CARTAO_COMPRAS!$C:$C,INT((ROW()-2)/20)+2))</f>
        <v/>
      </c>
      <c r="C753" s="0" t="str">
        <f aca="false">IF($A753="","",INDEX(CARTAO_COMPRAS!$D:$D,INT((ROW()-2)/20)+2))</f>
        <v/>
      </c>
      <c r="D753" s="0" t="str">
        <f aca="false">IF($A753="","",INDEX(CARTAO_COMPRAS!$E:$E,INT((ROW()-2)/20)+2))</f>
        <v/>
      </c>
      <c r="E753" s="0" t="str">
        <f aca="false">IF($A753="","",INDEX(CARTAO_COMPRAS!$H:$H,INT((ROW()-2)/20)+2)+MOD(ROW()-2,20))</f>
        <v/>
      </c>
      <c r="F753" s="0" t="str">
        <f aca="false">IF($A753="","",INDEX(CARTAO_COMPRAS!$G:$G,INT((ROW()-2)/20)+2))</f>
        <v/>
      </c>
      <c r="G753" s="5" t="str">
        <f aca="false">IF($A753="","",INDEX(CARTAO_COMPRAS!$I:$I,INT((ROW()-2)/20)+2))</f>
        <v/>
      </c>
      <c r="H753" s="4" t="str">
        <f aca="false">IF($A753="","",EDATE(INDEX(CARTAO_COMPRAS!$J:$J,INT((ROW()-2)/20)+2),MOD(ROW()-2,20)))</f>
        <v/>
      </c>
      <c r="I753" s="4" t="str">
        <f aca="false">IF($H753="","",$H753-WEEKDAY($H753,2)+1)</f>
        <v/>
      </c>
      <c r="J753" s="4" t="str">
        <f aca="false">IF($I753="","",$I753+6)</f>
        <v/>
      </c>
      <c r="K753" s="6" t="str">
        <f aca="false">IF($H753="","",DATE(YEAR($H753),MONTH($H753),1))</f>
        <v/>
      </c>
      <c r="L753" s="0" t="str">
        <f aca="false">IF($A753="","",INDEX(CARTAO_COMPRAS!$K:$K,INT((ROW()-2)/20)+2))</f>
        <v/>
      </c>
      <c r="M753" s="0" t="str">
        <f aca="false">IF($A753="","","Compra no cartão")</f>
        <v/>
      </c>
    </row>
    <row r="754" customFormat="false" ht="13.5" hidden="false" customHeight="false" outlineLevel="0" collapsed="false">
      <c r="A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" s="0" t="str">
        <f aca="false">IF($A754="","",INDEX(CARTAO_COMPRAS!$C:$C,INT((ROW()-2)/20)+2))</f>
        <v/>
      </c>
      <c r="C754" s="0" t="str">
        <f aca="false">IF($A754="","",INDEX(CARTAO_COMPRAS!$D:$D,INT((ROW()-2)/20)+2))</f>
        <v/>
      </c>
      <c r="D754" s="0" t="str">
        <f aca="false">IF($A754="","",INDEX(CARTAO_COMPRAS!$E:$E,INT((ROW()-2)/20)+2))</f>
        <v/>
      </c>
      <c r="E754" s="0" t="str">
        <f aca="false">IF($A754="","",INDEX(CARTAO_COMPRAS!$H:$H,INT((ROW()-2)/20)+2)+MOD(ROW()-2,20))</f>
        <v/>
      </c>
      <c r="F754" s="0" t="str">
        <f aca="false">IF($A754="","",INDEX(CARTAO_COMPRAS!$G:$G,INT((ROW()-2)/20)+2))</f>
        <v/>
      </c>
      <c r="G754" s="5" t="str">
        <f aca="false">IF($A754="","",INDEX(CARTAO_COMPRAS!$I:$I,INT((ROW()-2)/20)+2))</f>
        <v/>
      </c>
      <c r="H754" s="4" t="str">
        <f aca="false">IF($A754="","",EDATE(INDEX(CARTAO_COMPRAS!$J:$J,INT((ROW()-2)/20)+2),MOD(ROW()-2,20)))</f>
        <v/>
      </c>
      <c r="I754" s="4" t="str">
        <f aca="false">IF($H754="","",$H754-WEEKDAY($H754,2)+1)</f>
        <v/>
      </c>
      <c r="J754" s="4" t="str">
        <f aca="false">IF($I754="","",$I754+6)</f>
        <v/>
      </c>
      <c r="K754" s="6" t="str">
        <f aca="false">IF($H754="","",DATE(YEAR($H754),MONTH($H754),1))</f>
        <v/>
      </c>
      <c r="L754" s="0" t="str">
        <f aca="false">IF($A754="","",INDEX(CARTAO_COMPRAS!$K:$K,INT((ROW()-2)/20)+2))</f>
        <v/>
      </c>
      <c r="M754" s="0" t="str">
        <f aca="false">IF($A754="","","Compra no cartão")</f>
        <v/>
      </c>
    </row>
    <row r="755" customFormat="false" ht="13.5" hidden="false" customHeight="false" outlineLevel="0" collapsed="false">
      <c r="A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" s="0" t="str">
        <f aca="false">IF($A755="","",INDEX(CARTAO_COMPRAS!$C:$C,INT((ROW()-2)/20)+2))</f>
        <v/>
      </c>
      <c r="C755" s="0" t="str">
        <f aca="false">IF($A755="","",INDEX(CARTAO_COMPRAS!$D:$D,INT((ROW()-2)/20)+2))</f>
        <v/>
      </c>
      <c r="D755" s="0" t="str">
        <f aca="false">IF($A755="","",INDEX(CARTAO_COMPRAS!$E:$E,INT((ROW()-2)/20)+2))</f>
        <v/>
      </c>
      <c r="E755" s="0" t="str">
        <f aca="false">IF($A755="","",INDEX(CARTAO_COMPRAS!$H:$H,INT((ROW()-2)/20)+2)+MOD(ROW()-2,20))</f>
        <v/>
      </c>
      <c r="F755" s="0" t="str">
        <f aca="false">IF($A755="","",INDEX(CARTAO_COMPRAS!$G:$G,INT((ROW()-2)/20)+2))</f>
        <v/>
      </c>
      <c r="G755" s="5" t="str">
        <f aca="false">IF($A755="","",INDEX(CARTAO_COMPRAS!$I:$I,INT((ROW()-2)/20)+2))</f>
        <v/>
      </c>
      <c r="H755" s="4" t="str">
        <f aca="false">IF($A755="","",EDATE(INDEX(CARTAO_COMPRAS!$J:$J,INT((ROW()-2)/20)+2),MOD(ROW()-2,20)))</f>
        <v/>
      </c>
      <c r="I755" s="4" t="str">
        <f aca="false">IF($H755="","",$H755-WEEKDAY($H755,2)+1)</f>
        <v/>
      </c>
      <c r="J755" s="4" t="str">
        <f aca="false">IF($I755="","",$I755+6)</f>
        <v/>
      </c>
      <c r="K755" s="6" t="str">
        <f aca="false">IF($H755="","",DATE(YEAR($H755),MONTH($H755),1))</f>
        <v/>
      </c>
      <c r="L755" s="0" t="str">
        <f aca="false">IF($A755="","",INDEX(CARTAO_COMPRAS!$K:$K,INT((ROW()-2)/20)+2))</f>
        <v/>
      </c>
      <c r="M755" s="0" t="str">
        <f aca="false">IF($A755="","","Compra no cartão")</f>
        <v/>
      </c>
    </row>
    <row r="756" customFormat="false" ht="13.5" hidden="false" customHeight="false" outlineLevel="0" collapsed="false">
      <c r="A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" s="0" t="str">
        <f aca="false">IF($A756="","",INDEX(CARTAO_COMPRAS!$C:$C,INT((ROW()-2)/20)+2))</f>
        <v/>
      </c>
      <c r="C756" s="0" t="str">
        <f aca="false">IF($A756="","",INDEX(CARTAO_COMPRAS!$D:$D,INT((ROW()-2)/20)+2))</f>
        <v/>
      </c>
      <c r="D756" s="0" t="str">
        <f aca="false">IF($A756="","",INDEX(CARTAO_COMPRAS!$E:$E,INT((ROW()-2)/20)+2))</f>
        <v/>
      </c>
      <c r="E756" s="0" t="str">
        <f aca="false">IF($A756="","",INDEX(CARTAO_COMPRAS!$H:$H,INT((ROW()-2)/20)+2)+MOD(ROW()-2,20))</f>
        <v/>
      </c>
      <c r="F756" s="0" t="str">
        <f aca="false">IF($A756="","",INDEX(CARTAO_COMPRAS!$G:$G,INT((ROW()-2)/20)+2))</f>
        <v/>
      </c>
      <c r="G756" s="5" t="str">
        <f aca="false">IF($A756="","",INDEX(CARTAO_COMPRAS!$I:$I,INT((ROW()-2)/20)+2))</f>
        <v/>
      </c>
      <c r="H756" s="4" t="str">
        <f aca="false">IF($A756="","",EDATE(INDEX(CARTAO_COMPRAS!$J:$J,INT((ROW()-2)/20)+2),MOD(ROW()-2,20)))</f>
        <v/>
      </c>
      <c r="I756" s="4" t="str">
        <f aca="false">IF($H756="","",$H756-WEEKDAY($H756,2)+1)</f>
        <v/>
      </c>
      <c r="J756" s="4" t="str">
        <f aca="false">IF($I756="","",$I756+6)</f>
        <v/>
      </c>
      <c r="K756" s="6" t="str">
        <f aca="false">IF($H756="","",DATE(YEAR($H756),MONTH($H756),1))</f>
        <v/>
      </c>
      <c r="L756" s="0" t="str">
        <f aca="false">IF($A756="","",INDEX(CARTAO_COMPRAS!$K:$K,INT((ROW()-2)/20)+2))</f>
        <v/>
      </c>
      <c r="M756" s="0" t="str">
        <f aca="false">IF($A756="","","Compra no cartão")</f>
        <v/>
      </c>
    </row>
    <row r="757" customFormat="false" ht="13.5" hidden="false" customHeight="false" outlineLevel="0" collapsed="false">
      <c r="A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" s="0" t="str">
        <f aca="false">IF($A757="","",INDEX(CARTAO_COMPRAS!$C:$C,INT((ROW()-2)/20)+2))</f>
        <v/>
      </c>
      <c r="C757" s="0" t="str">
        <f aca="false">IF($A757="","",INDEX(CARTAO_COMPRAS!$D:$D,INT((ROW()-2)/20)+2))</f>
        <v/>
      </c>
      <c r="D757" s="0" t="str">
        <f aca="false">IF($A757="","",INDEX(CARTAO_COMPRAS!$E:$E,INT((ROW()-2)/20)+2))</f>
        <v/>
      </c>
      <c r="E757" s="0" t="str">
        <f aca="false">IF($A757="","",INDEX(CARTAO_COMPRAS!$H:$H,INT((ROW()-2)/20)+2)+MOD(ROW()-2,20))</f>
        <v/>
      </c>
      <c r="F757" s="0" t="str">
        <f aca="false">IF($A757="","",INDEX(CARTAO_COMPRAS!$G:$G,INT((ROW()-2)/20)+2))</f>
        <v/>
      </c>
      <c r="G757" s="5" t="str">
        <f aca="false">IF($A757="","",INDEX(CARTAO_COMPRAS!$I:$I,INT((ROW()-2)/20)+2))</f>
        <v/>
      </c>
      <c r="H757" s="4" t="str">
        <f aca="false">IF($A757="","",EDATE(INDEX(CARTAO_COMPRAS!$J:$J,INT((ROW()-2)/20)+2),MOD(ROW()-2,20)))</f>
        <v/>
      </c>
      <c r="I757" s="4" t="str">
        <f aca="false">IF($H757="","",$H757-WEEKDAY($H757,2)+1)</f>
        <v/>
      </c>
      <c r="J757" s="4" t="str">
        <f aca="false">IF($I757="","",$I757+6)</f>
        <v/>
      </c>
      <c r="K757" s="6" t="str">
        <f aca="false">IF($H757="","",DATE(YEAR($H757),MONTH($H757),1))</f>
        <v/>
      </c>
      <c r="L757" s="0" t="str">
        <f aca="false">IF($A757="","",INDEX(CARTAO_COMPRAS!$K:$K,INT((ROW()-2)/20)+2))</f>
        <v/>
      </c>
      <c r="M757" s="0" t="str">
        <f aca="false">IF($A757="","","Compra no cartão")</f>
        <v/>
      </c>
    </row>
    <row r="758" customFormat="false" ht="13.5" hidden="false" customHeight="false" outlineLevel="0" collapsed="false">
      <c r="A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" s="0" t="str">
        <f aca="false">IF($A758="","",INDEX(CARTAO_COMPRAS!$C:$C,INT((ROW()-2)/20)+2))</f>
        <v/>
      </c>
      <c r="C758" s="0" t="str">
        <f aca="false">IF($A758="","",INDEX(CARTAO_COMPRAS!$D:$D,INT((ROW()-2)/20)+2))</f>
        <v/>
      </c>
      <c r="D758" s="0" t="str">
        <f aca="false">IF($A758="","",INDEX(CARTAO_COMPRAS!$E:$E,INT((ROW()-2)/20)+2))</f>
        <v/>
      </c>
      <c r="E758" s="0" t="str">
        <f aca="false">IF($A758="","",INDEX(CARTAO_COMPRAS!$H:$H,INT((ROW()-2)/20)+2)+MOD(ROW()-2,20))</f>
        <v/>
      </c>
      <c r="F758" s="0" t="str">
        <f aca="false">IF($A758="","",INDEX(CARTAO_COMPRAS!$G:$G,INT((ROW()-2)/20)+2))</f>
        <v/>
      </c>
      <c r="G758" s="5" t="str">
        <f aca="false">IF($A758="","",INDEX(CARTAO_COMPRAS!$I:$I,INT((ROW()-2)/20)+2))</f>
        <v/>
      </c>
      <c r="H758" s="4" t="str">
        <f aca="false">IF($A758="","",EDATE(INDEX(CARTAO_COMPRAS!$J:$J,INT((ROW()-2)/20)+2),MOD(ROW()-2,20)))</f>
        <v/>
      </c>
      <c r="I758" s="4" t="str">
        <f aca="false">IF($H758="","",$H758-WEEKDAY($H758,2)+1)</f>
        <v/>
      </c>
      <c r="J758" s="4" t="str">
        <f aca="false">IF($I758="","",$I758+6)</f>
        <v/>
      </c>
      <c r="K758" s="6" t="str">
        <f aca="false">IF($H758="","",DATE(YEAR($H758),MONTH($H758),1))</f>
        <v/>
      </c>
      <c r="L758" s="0" t="str">
        <f aca="false">IF($A758="","",INDEX(CARTAO_COMPRAS!$K:$K,INT((ROW()-2)/20)+2))</f>
        <v/>
      </c>
      <c r="M758" s="0" t="str">
        <f aca="false">IF($A758="","","Compra no cartão")</f>
        <v/>
      </c>
    </row>
    <row r="759" customFormat="false" ht="13.5" hidden="false" customHeight="false" outlineLevel="0" collapsed="false">
      <c r="A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" s="0" t="str">
        <f aca="false">IF($A759="","",INDEX(CARTAO_COMPRAS!$C:$C,INT((ROW()-2)/20)+2))</f>
        <v/>
      </c>
      <c r="C759" s="0" t="str">
        <f aca="false">IF($A759="","",INDEX(CARTAO_COMPRAS!$D:$D,INT((ROW()-2)/20)+2))</f>
        <v/>
      </c>
      <c r="D759" s="0" t="str">
        <f aca="false">IF($A759="","",INDEX(CARTAO_COMPRAS!$E:$E,INT((ROW()-2)/20)+2))</f>
        <v/>
      </c>
      <c r="E759" s="0" t="str">
        <f aca="false">IF($A759="","",INDEX(CARTAO_COMPRAS!$H:$H,INT((ROW()-2)/20)+2)+MOD(ROW()-2,20))</f>
        <v/>
      </c>
      <c r="F759" s="0" t="str">
        <f aca="false">IF($A759="","",INDEX(CARTAO_COMPRAS!$G:$G,INT((ROW()-2)/20)+2))</f>
        <v/>
      </c>
      <c r="G759" s="5" t="str">
        <f aca="false">IF($A759="","",INDEX(CARTAO_COMPRAS!$I:$I,INT((ROW()-2)/20)+2))</f>
        <v/>
      </c>
      <c r="H759" s="4" t="str">
        <f aca="false">IF($A759="","",EDATE(INDEX(CARTAO_COMPRAS!$J:$J,INT((ROW()-2)/20)+2),MOD(ROW()-2,20)))</f>
        <v/>
      </c>
      <c r="I759" s="4" t="str">
        <f aca="false">IF($H759="","",$H759-WEEKDAY($H759,2)+1)</f>
        <v/>
      </c>
      <c r="J759" s="4" t="str">
        <f aca="false">IF($I759="","",$I759+6)</f>
        <v/>
      </c>
      <c r="K759" s="6" t="str">
        <f aca="false">IF($H759="","",DATE(YEAR($H759),MONTH($H759),1))</f>
        <v/>
      </c>
      <c r="L759" s="0" t="str">
        <f aca="false">IF($A759="","",INDEX(CARTAO_COMPRAS!$K:$K,INT((ROW()-2)/20)+2))</f>
        <v/>
      </c>
      <c r="M759" s="0" t="str">
        <f aca="false">IF($A759="","","Compra no cartão")</f>
        <v/>
      </c>
    </row>
    <row r="760" customFormat="false" ht="13.5" hidden="false" customHeight="false" outlineLevel="0" collapsed="false">
      <c r="A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" s="0" t="str">
        <f aca="false">IF($A760="","",INDEX(CARTAO_COMPRAS!$C:$C,INT((ROW()-2)/20)+2))</f>
        <v/>
      </c>
      <c r="C760" s="0" t="str">
        <f aca="false">IF($A760="","",INDEX(CARTAO_COMPRAS!$D:$D,INT((ROW()-2)/20)+2))</f>
        <v/>
      </c>
      <c r="D760" s="0" t="str">
        <f aca="false">IF($A760="","",INDEX(CARTAO_COMPRAS!$E:$E,INT((ROW()-2)/20)+2))</f>
        <v/>
      </c>
      <c r="E760" s="0" t="str">
        <f aca="false">IF($A760="","",INDEX(CARTAO_COMPRAS!$H:$H,INT((ROW()-2)/20)+2)+MOD(ROW()-2,20))</f>
        <v/>
      </c>
      <c r="F760" s="0" t="str">
        <f aca="false">IF($A760="","",INDEX(CARTAO_COMPRAS!$G:$G,INT((ROW()-2)/20)+2))</f>
        <v/>
      </c>
      <c r="G760" s="5" t="str">
        <f aca="false">IF($A760="","",INDEX(CARTAO_COMPRAS!$I:$I,INT((ROW()-2)/20)+2))</f>
        <v/>
      </c>
      <c r="H760" s="4" t="str">
        <f aca="false">IF($A760="","",EDATE(INDEX(CARTAO_COMPRAS!$J:$J,INT((ROW()-2)/20)+2),MOD(ROW()-2,20)))</f>
        <v/>
      </c>
      <c r="I760" s="4" t="str">
        <f aca="false">IF($H760="","",$H760-WEEKDAY($H760,2)+1)</f>
        <v/>
      </c>
      <c r="J760" s="4" t="str">
        <f aca="false">IF($I760="","",$I760+6)</f>
        <v/>
      </c>
      <c r="K760" s="6" t="str">
        <f aca="false">IF($H760="","",DATE(YEAR($H760),MONTH($H760),1))</f>
        <v/>
      </c>
      <c r="L760" s="0" t="str">
        <f aca="false">IF($A760="","",INDEX(CARTAO_COMPRAS!$K:$K,INT((ROW()-2)/20)+2))</f>
        <v/>
      </c>
      <c r="M760" s="0" t="str">
        <f aca="false">IF($A760="","","Compra no cartão")</f>
        <v/>
      </c>
    </row>
    <row r="761" customFormat="false" ht="13.5" hidden="false" customHeight="false" outlineLevel="0" collapsed="false">
      <c r="A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" s="0" t="str">
        <f aca="false">IF($A761="","",INDEX(CARTAO_COMPRAS!$C:$C,INT((ROW()-2)/20)+2))</f>
        <v/>
      </c>
      <c r="C761" s="0" t="str">
        <f aca="false">IF($A761="","",INDEX(CARTAO_COMPRAS!$D:$D,INT((ROW()-2)/20)+2))</f>
        <v/>
      </c>
      <c r="D761" s="0" t="str">
        <f aca="false">IF($A761="","",INDEX(CARTAO_COMPRAS!$E:$E,INT((ROW()-2)/20)+2))</f>
        <v/>
      </c>
      <c r="E761" s="0" t="str">
        <f aca="false">IF($A761="","",INDEX(CARTAO_COMPRAS!$H:$H,INT((ROW()-2)/20)+2)+MOD(ROW()-2,20))</f>
        <v/>
      </c>
      <c r="F761" s="0" t="str">
        <f aca="false">IF($A761="","",INDEX(CARTAO_COMPRAS!$G:$G,INT((ROW()-2)/20)+2))</f>
        <v/>
      </c>
      <c r="G761" s="5" t="str">
        <f aca="false">IF($A761="","",INDEX(CARTAO_COMPRAS!$I:$I,INT((ROW()-2)/20)+2))</f>
        <v/>
      </c>
      <c r="H761" s="4" t="str">
        <f aca="false">IF($A761="","",EDATE(INDEX(CARTAO_COMPRAS!$J:$J,INT((ROW()-2)/20)+2),MOD(ROW()-2,20)))</f>
        <v/>
      </c>
      <c r="I761" s="4" t="str">
        <f aca="false">IF($H761="","",$H761-WEEKDAY($H761,2)+1)</f>
        <v/>
      </c>
      <c r="J761" s="4" t="str">
        <f aca="false">IF($I761="","",$I761+6)</f>
        <v/>
      </c>
      <c r="K761" s="6" t="str">
        <f aca="false">IF($H761="","",DATE(YEAR($H761),MONTH($H761),1))</f>
        <v/>
      </c>
      <c r="L761" s="0" t="str">
        <f aca="false">IF($A761="","",INDEX(CARTAO_COMPRAS!$K:$K,INT((ROW()-2)/20)+2))</f>
        <v/>
      </c>
      <c r="M761" s="0" t="str">
        <f aca="false">IF($A761="","","Compra no cartão")</f>
        <v/>
      </c>
    </row>
    <row r="762" customFormat="false" ht="13.5" hidden="false" customHeight="false" outlineLevel="0" collapsed="false">
      <c r="A7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39</v>
      </c>
      <c r="B762" s="0" t="str">
        <f aca="false">IF($A762="","",INDEX(CARTAO_COMPRAS!$C:$C,INT((ROW()-2)/20)+2))</f>
        <v>Bradesco</v>
      </c>
      <c r="C762" s="0" t="str">
        <f aca="false">IF($A762="","",INDEX(CARTAO_COMPRAS!$D:$D,INT((ROW()-2)/20)+2))</f>
        <v>Limão - supermercado</v>
      </c>
      <c r="D762" s="0" t="str">
        <f aca="false">IF($A762="","",INDEX(CARTAO_COMPRAS!$E:$E,INT((ROW()-2)/20)+2))</f>
        <v>Alimentação / Insumos</v>
      </c>
      <c r="E762" s="0" t="n">
        <f aca="false">IF($A762="","",INDEX(CARTAO_COMPRAS!$H:$H,INT((ROW()-2)/20)+2)+MOD(ROW()-2,20))</f>
        <v>1</v>
      </c>
      <c r="F762" s="0" t="n">
        <f aca="false">IF($A762="","",INDEX(CARTAO_COMPRAS!$G:$G,INT((ROW()-2)/20)+2))</f>
        <v>1</v>
      </c>
      <c r="G762" s="5" t="n">
        <f aca="false">IF($A762="","",INDEX(CARTAO_COMPRAS!$I:$I,INT((ROW()-2)/20)+2))</f>
        <v>173.72</v>
      </c>
      <c r="H762" s="4" t="n">
        <f aca="false">IF($A762="","",EDATE(INDEX(CARTAO_COMPRAS!$J:$J,INT((ROW()-2)/20)+2),MOD(ROW()-2,20)))</f>
        <v>46157</v>
      </c>
      <c r="I762" s="4" t="n">
        <f aca="false">IF($H762="","",$H762-WEEKDAY($H762,2)+1)</f>
        <v>46153</v>
      </c>
      <c r="J762" s="4" t="n">
        <f aca="false">IF($I762="","",$I762+6)</f>
        <v>46159</v>
      </c>
      <c r="K762" s="6" t="n">
        <f aca="false">IF($H762="","",DATE(YEAR($H762),MONTH($H762),1))</f>
        <v>46143</v>
      </c>
      <c r="L762" s="0" t="str">
        <f aca="false">IF($A762="","",INDEX(CARTAO_COMPRAS!$K:$K,INT((ROW()-2)/20)+2))</f>
        <v>Pago</v>
      </c>
      <c r="M762" s="0" t="str">
        <f aca="false">IF($A762="","","Compra no cartão")</f>
        <v>Compra no cartão</v>
      </c>
    </row>
    <row r="763" customFormat="false" ht="13.5" hidden="false" customHeight="false" outlineLevel="0" collapsed="false">
      <c r="A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" s="0" t="str">
        <f aca="false">IF($A763="","",INDEX(CARTAO_COMPRAS!$C:$C,INT((ROW()-2)/20)+2))</f>
        <v/>
      </c>
      <c r="C763" s="0" t="str">
        <f aca="false">IF($A763="","",INDEX(CARTAO_COMPRAS!$D:$D,INT((ROW()-2)/20)+2))</f>
        <v/>
      </c>
      <c r="D763" s="0" t="str">
        <f aca="false">IF($A763="","",INDEX(CARTAO_COMPRAS!$E:$E,INT((ROW()-2)/20)+2))</f>
        <v/>
      </c>
      <c r="E763" s="0" t="str">
        <f aca="false">IF($A763="","",INDEX(CARTAO_COMPRAS!$H:$H,INT((ROW()-2)/20)+2)+MOD(ROW()-2,20))</f>
        <v/>
      </c>
      <c r="F763" s="0" t="str">
        <f aca="false">IF($A763="","",INDEX(CARTAO_COMPRAS!$G:$G,INT((ROW()-2)/20)+2))</f>
        <v/>
      </c>
      <c r="G763" s="5" t="str">
        <f aca="false">IF($A763="","",INDEX(CARTAO_COMPRAS!$I:$I,INT((ROW()-2)/20)+2))</f>
        <v/>
      </c>
      <c r="H763" s="4" t="str">
        <f aca="false">IF($A763="","",EDATE(INDEX(CARTAO_COMPRAS!$J:$J,INT((ROW()-2)/20)+2),MOD(ROW()-2,20)))</f>
        <v/>
      </c>
      <c r="I763" s="4" t="str">
        <f aca="false">IF($H763="","",$H763-WEEKDAY($H763,2)+1)</f>
        <v/>
      </c>
      <c r="J763" s="4" t="str">
        <f aca="false">IF($I763="","",$I763+6)</f>
        <v/>
      </c>
      <c r="K763" s="6" t="str">
        <f aca="false">IF($H763="","",DATE(YEAR($H763),MONTH($H763),1))</f>
        <v/>
      </c>
      <c r="L763" s="0" t="str">
        <f aca="false">IF($A763="","",INDEX(CARTAO_COMPRAS!$K:$K,INT((ROW()-2)/20)+2))</f>
        <v/>
      </c>
      <c r="M763" s="0" t="str">
        <f aca="false">IF($A763="","","Compra no cartão")</f>
        <v/>
      </c>
    </row>
    <row r="764" customFormat="false" ht="13.5" hidden="false" customHeight="false" outlineLevel="0" collapsed="false">
      <c r="A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" s="0" t="str">
        <f aca="false">IF($A764="","",INDEX(CARTAO_COMPRAS!$C:$C,INT((ROW()-2)/20)+2))</f>
        <v/>
      </c>
      <c r="C764" s="0" t="str">
        <f aca="false">IF($A764="","",INDEX(CARTAO_COMPRAS!$D:$D,INT((ROW()-2)/20)+2))</f>
        <v/>
      </c>
      <c r="D764" s="0" t="str">
        <f aca="false">IF($A764="","",INDEX(CARTAO_COMPRAS!$E:$E,INT((ROW()-2)/20)+2))</f>
        <v/>
      </c>
      <c r="E764" s="0" t="str">
        <f aca="false">IF($A764="","",INDEX(CARTAO_COMPRAS!$H:$H,INT((ROW()-2)/20)+2)+MOD(ROW()-2,20))</f>
        <v/>
      </c>
      <c r="F764" s="0" t="str">
        <f aca="false">IF($A764="","",INDEX(CARTAO_COMPRAS!$G:$G,INT((ROW()-2)/20)+2))</f>
        <v/>
      </c>
      <c r="G764" s="5" t="str">
        <f aca="false">IF($A764="","",INDEX(CARTAO_COMPRAS!$I:$I,INT((ROW()-2)/20)+2))</f>
        <v/>
      </c>
      <c r="H764" s="4" t="str">
        <f aca="false">IF($A764="","",EDATE(INDEX(CARTAO_COMPRAS!$J:$J,INT((ROW()-2)/20)+2),MOD(ROW()-2,20)))</f>
        <v/>
      </c>
      <c r="I764" s="4" t="str">
        <f aca="false">IF($H764="","",$H764-WEEKDAY($H764,2)+1)</f>
        <v/>
      </c>
      <c r="J764" s="4" t="str">
        <f aca="false">IF($I764="","",$I764+6)</f>
        <v/>
      </c>
      <c r="K764" s="6" t="str">
        <f aca="false">IF($H764="","",DATE(YEAR($H764),MONTH($H764),1))</f>
        <v/>
      </c>
      <c r="L764" s="0" t="str">
        <f aca="false">IF($A764="","",INDEX(CARTAO_COMPRAS!$K:$K,INT((ROW()-2)/20)+2))</f>
        <v/>
      </c>
      <c r="M764" s="0" t="str">
        <f aca="false">IF($A764="","","Compra no cartão")</f>
        <v/>
      </c>
    </row>
    <row r="765" customFormat="false" ht="13.5" hidden="false" customHeight="false" outlineLevel="0" collapsed="false">
      <c r="A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" s="0" t="str">
        <f aca="false">IF($A765="","",INDEX(CARTAO_COMPRAS!$C:$C,INT((ROW()-2)/20)+2))</f>
        <v/>
      </c>
      <c r="C765" s="0" t="str">
        <f aca="false">IF($A765="","",INDEX(CARTAO_COMPRAS!$D:$D,INT((ROW()-2)/20)+2))</f>
        <v/>
      </c>
      <c r="D765" s="0" t="str">
        <f aca="false">IF($A765="","",INDEX(CARTAO_COMPRAS!$E:$E,INT((ROW()-2)/20)+2))</f>
        <v/>
      </c>
      <c r="E765" s="0" t="str">
        <f aca="false">IF($A765="","",INDEX(CARTAO_COMPRAS!$H:$H,INT((ROW()-2)/20)+2)+MOD(ROW()-2,20))</f>
        <v/>
      </c>
      <c r="F765" s="0" t="str">
        <f aca="false">IF($A765="","",INDEX(CARTAO_COMPRAS!$G:$G,INT((ROW()-2)/20)+2))</f>
        <v/>
      </c>
      <c r="G765" s="5" t="str">
        <f aca="false">IF($A765="","",INDEX(CARTAO_COMPRAS!$I:$I,INT((ROW()-2)/20)+2))</f>
        <v/>
      </c>
      <c r="H765" s="4" t="str">
        <f aca="false">IF($A765="","",EDATE(INDEX(CARTAO_COMPRAS!$J:$J,INT((ROW()-2)/20)+2),MOD(ROW()-2,20)))</f>
        <v/>
      </c>
      <c r="I765" s="4" t="str">
        <f aca="false">IF($H765="","",$H765-WEEKDAY($H765,2)+1)</f>
        <v/>
      </c>
      <c r="J765" s="4" t="str">
        <f aca="false">IF($I765="","",$I765+6)</f>
        <v/>
      </c>
      <c r="K765" s="6" t="str">
        <f aca="false">IF($H765="","",DATE(YEAR($H765),MONTH($H765),1))</f>
        <v/>
      </c>
      <c r="L765" s="0" t="str">
        <f aca="false">IF($A765="","",INDEX(CARTAO_COMPRAS!$K:$K,INT((ROW()-2)/20)+2))</f>
        <v/>
      </c>
      <c r="M765" s="0" t="str">
        <f aca="false">IF($A765="","","Compra no cartão")</f>
        <v/>
      </c>
    </row>
    <row r="766" customFormat="false" ht="13.5" hidden="false" customHeight="false" outlineLevel="0" collapsed="false">
      <c r="A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" s="0" t="str">
        <f aca="false">IF($A766="","",INDEX(CARTAO_COMPRAS!$C:$C,INT((ROW()-2)/20)+2))</f>
        <v/>
      </c>
      <c r="C766" s="0" t="str">
        <f aca="false">IF($A766="","",INDEX(CARTAO_COMPRAS!$D:$D,INT((ROW()-2)/20)+2))</f>
        <v/>
      </c>
      <c r="D766" s="0" t="str">
        <f aca="false">IF($A766="","",INDEX(CARTAO_COMPRAS!$E:$E,INT((ROW()-2)/20)+2))</f>
        <v/>
      </c>
      <c r="E766" s="0" t="str">
        <f aca="false">IF($A766="","",INDEX(CARTAO_COMPRAS!$H:$H,INT((ROW()-2)/20)+2)+MOD(ROW()-2,20))</f>
        <v/>
      </c>
      <c r="F766" s="0" t="str">
        <f aca="false">IF($A766="","",INDEX(CARTAO_COMPRAS!$G:$G,INT((ROW()-2)/20)+2))</f>
        <v/>
      </c>
      <c r="G766" s="5" t="str">
        <f aca="false">IF($A766="","",INDEX(CARTAO_COMPRAS!$I:$I,INT((ROW()-2)/20)+2))</f>
        <v/>
      </c>
      <c r="H766" s="4" t="str">
        <f aca="false">IF($A766="","",EDATE(INDEX(CARTAO_COMPRAS!$J:$J,INT((ROW()-2)/20)+2),MOD(ROW()-2,20)))</f>
        <v/>
      </c>
      <c r="I766" s="4" t="str">
        <f aca="false">IF($H766="","",$H766-WEEKDAY($H766,2)+1)</f>
        <v/>
      </c>
      <c r="J766" s="4" t="str">
        <f aca="false">IF($I766="","",$I766+6)</f>
        <v/>
      </c>
      <c r="K766" s="6" t="str">
        <f aca="false">IF($H766="","",DATE(YEAR($H766),MONTH($H766),1))</f>
        <v/>
      </c>
      <c r="L766" s="0" t="str">
        <f aca="false">IF($A766="","",INDEX(CARTAO_COMPRAS!$K:$K,INT((ROW()-2)/20)+2))</f>
        <v/>
      </c>
      <c r="M766" s="0" t="str">
        <f aca="false">IF($A766="","","Compra no cartão")</f>
        <v/>
      </c>
    </row>
    <row r="767" customFormat="false" ht="13.5" hidden="false" customHeight="false" outlineLevel="0" collapsed="false">
      <c r="A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" s="0" t="str">
        <f aca="false">IF($A767="","",INDEX(CARTAO_COMPRAS!$C:$C,INT((ROW()-2)/20)+2))</f>
        <v/>
      </c>
      <c r="C767" s="0" t="str">
        <f aca="false">IF($A767="","",INDEX(CARTAO_COMPRAS!$D:$D,INT((ROW()-2)/20)+2))</f>
        <v/>
      </c>
      <c r="D767" s="0" t="str">
        <f aca="false">IF($A767="","",INDEX(CARTAO_COMPRAS!$E:$E,INT((ROW()-2)/20)+2))</f>
        <v/>
      </c>
      <c r="E767" s="0" t="str">
        <f aca="false">IF($A767="","",INDEX(CARTAO_COMPRAS!$H:$H,INT((ROW()-2)/20)+2)+MOD(ROW()-2,20))</f>
        <v/>
      </c>
      <c r="F767" s="0" t="str">
        <f aca="false">IF($A767="","",INDEX(CARTAO_COMPRAS!$G:$G,INT((ROW()-2)/20)+2))</f>
        <v/>
      </c>
      <c r="G767" s="5" t="str">
        <f aca="false">IF($A767="","",INDEX(CARTAO_COMPRAS!$I:$I,INT((ROW()-2)/20)+2))</f>
        <v/>
      </c>
      <c r="H767" s="4" t="str">
        <f aca="false">IF($A767="","",EDATE(INDEX(CARTAO_COMPRAS!$J:$J,INT((ROW()-2)/20)+2),MOD(ROW()-2,20)))</f>
        <v/>
      </c>
      <c r="I767" s="4" t="str">
        <f aca="false">IF($H767="","",$H767-WEEKDAY($H767,2)+1)</f>
        <v/>
      </c>
      <c r="J767" s="4" t="str">
        <f aca="false">IF($I767="","",$I767+6)</f>
        <v/>
      </c>
      <c r="K767" s="6" t="str">
        <f aca="false">IF($H767="","",DATE(YEAR($H767),MONTH($H767),1))</f>
        <v/>
      </c>
      <c r="L767" s="0" t="str">
        <f aca="false">IF($A767="","",INDEX(CARTAO_COMPRAS!$K:$K,INT((ROW()-2)/20)+2))</f>
        <v/>
      </c>
      <c r="M767" s="0" t="str">
        <f aca="false">IF($A767="","","Compra no cartão")</f>
        <v/>
      </c>
    </row>
    <row r="768" customFormat="false" ht="13.5" hidden="false" customHeight="false" outlineLevel="0" collapsed="false">
      <c r="A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" s="0" t="str">
        <f aca="false">IF($A768="","",INDEX(CARTAO_COMPRAS!$C:$C,INT((ROW()-2)/20)+2))</f>
        <v/>
      </c>
      <c r="C768" s="0" t="str">
        <f aca="false">IF($A768="","",INDEX(CARTAO_COMPRAS!$D:$D,INT((ROW()-2)/20)+2))</f>
        <v/>
      </c>
      <c r="D768" s="0" t="str">
        <f aca="false">IF($A768="","",INDEX(CARTAO_COMPRAS!$E:$E,INT((ROW()-2)/20)+2))</f>
        <v/>
      </c>
      <c r="E768" s="0" t="str">
        <f aca="false">IF($A768="","",INDEX(CARTAO_COMPRAS!$H:$H,INT((ROW()-2)/20)+2)+MOD(ROW()-2,20))</f>
        <v/>
      </c>
      <c r="F768" s="0" t="str">
        <f aca="false">IF($A768="","",INDEX(CARTAO_COMPRAS!$G:$G,INT((ROW()-2)/20)+2))</f>
        <v/>
      </c>
      <c r="G768" s="5" t="str">
        <f aca="false">IF($A768="","",INDEX(CARTAO_COMPRAS!$I:$I,INT((ROW()-2)/20)+2))</f>
        <v/>
      </c>
      <c r="H768" s="4" t="str">
        <f aca="false">IF($A768="","",EDATE(INDEX(CARTAO_COMPRAS!$J:$J,INT((ROW()-2)/20)+2),MOD(ROW()-2,20)))</f>
        <v/>
      </c>
      <c r="I768" s="4" t="str">
        <f aca="false">IF($H768="","",$H768-WEEKDAY($H768,2)+1)</f>
        <v/>
      </c>
      <c r="J768" s="4" t="str">
        <f aca="false">IF($I768="","",$I768+6)</f>
        <v/>
      </c>
      <c r="K768" s="6" t="str">
        <f aca="false">IF($H768="","",DATE(YEAR($H768),MONTH($H768),1))</f>
        <v/>
      </c>
      <c r="L768" s="0" t="str">
        <f aca="false">IF($A768="","",INDEX(CARTAO_COMPRAS!$K:$K,INT((ROW()-2)/20)+2))</f>
        <v/>
      </c>
      <c r="M768" s="0" t="str">
        <f aca="false">IF($A768="","","Compra no cartão")</f>
        <v/>
      </c>
    </row>
    <row r="769" customFormat="false" ht="13.5" hidden="false" customHeight="false" outlineLevel="0" collapsed="false">
      <c r="A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" s="0" t="str">
        <f aca="false">IF($A769="","",INDEX(CARTAO_COMPRAS!$C:$C,INT((ROW()-2)/20)+2))</f>
        <v/>
      </c>
      <c r="C769" s="0" t="str">
        <f aca="false">IF($A769="","",INDEX(CARTAO_COMPRAS!$D:$D,INT((ROW()-2)/20)+2))</f>
        <v/>
      </c>
      <c r="D769" s="0" t="str">
        <f aca="false">IF($A769="","",INDEX(CARTAO_COMPRAS!$E:$E,INT((ROW()-2)/20)+2))</f>
        <v/>
      </c>
      <c r="E769" s="0" t="str">
        <f aca="false">IF($A769="","",INDEX(CARTAO_COMPRAS!$H:$H,INT((ROW()-2)/20)+2)+MOD(ROW()-2,20))</f>
        <v/>
      </c>
      <c r="F769" s="0" t="str">
        <f aca="false">IF($A769="","",INDEX(CARTAO_COMPRAS!$G:$G,INT((ROW()-2)/20)+2))</f>
        <v/>
      </c>
      <c r="G769" s="5" t="str">
        <f aca="false">IF($A769="","",INDEX(CARTAO_COMPRAS!$I:$I,INT((ROW()-2)/20)+2))</f>
        <v/>
      </c>
      <c r="H769" s="4" t="str">
        <f aca="false">IF($A769="","",EDATE(INDEX(CARTAO_COMPRAS!$J:$J,INT((ROW()-2)/20)+2),MOD(ROW()-2,20)))</f>
        <v/>
      </c>
      <c r="I769" s="4" t="str">
        <f aca="false">IF($H769="","",$H769-WEEKDAY($H769,2)+1)</f>
        <v/>
      </c>
      <c r="J769" s="4" t="str">
        <f aca="false">IF($I769="","",$I769+6)</f>
        <v/>
      </c>
      <c r="K769" s="6" t="str">
        <f aca="false">IF($H769="","",DATE(YEAR($H769),MONTH($H769),1))</f>
        <v/>
      </c>
      <c r="L769" s="0" t="str">
        <f aca="false">IF($A769="","",INDEX(CARTAO_COMPRAS!$K:$K,INT((ROW()-2)/20)+2))</f>
        <v/>
      </c>
      <c r="M769" s="0" t="str">
        <f aca="false">IF($A769="","","Compra no cartão")</f>
        <v/>
      </c>
    </row>
    <row r="770" customFormat="false" ht="13.5" hidden="false" customHeight="false" outlineLevel="0" collapsed="false">
      <c r="A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" s="0" t="str">
        <f aca="false">IF($A770="","",INDEX(CARTAO_COMPRAS!$C:$C,INT((ROW()-2)/20)+2))</f>
        <v/>
      </c>
      <c r="C770" s="0" t="str">
        <f aca="false">IF($A770="","",INDEX(CARTAO_COMPRAS!$D:$D,INT((ROW()-2)/20)+2))</f>
        <v/>
      </c>
      <c r="D770" s="0" t="str">
        <f aca="false">IF($A770="","",INDEX(CARTAO_COMPRAS!$E:$E,INT((ROW()-2)/20)+2))</f>
        <v/>
      </c>
      <c r="E770" s="0" t="str">
        <f aca="false">IF($A770="","",INDEX(CARTAO_COMPRAS!$H:$H,INT((ROW()-2)/20)+2)+MOD(ROW()-2,20))</f>
        <v/>
      </c>
      <c r="F770" s="0" t="str">
        <f aca="false">IF($A770="","",INDEX(CARTAO_COMPRAS!$G:$G,INT((ROW()-2)/20)+2))</f>
        <v/>
      </c>
      <c r="G770" s="5" t="str">
        <f aca="false">IF($A770="","",INDEX(CARTAO_COMPRAS!$I:$I,INT((ROW()-2)/20)+2))</f>
        <v/>
      </c>
      <c r="H770" s="4" t="str">
        <f aca="false">IF($A770="","",EDATE(INDEX(CARTAO_COMPRAS!$J:$J,INT((ROW()-2)/20)+2),MOD(ROW()-2,20)))</f>
        <v/>
      </c>
      <c r="I770" s="4" t="str">
        <f aca="false">IF($H770="","",$H770-WEEKDAY($H770,2)+1)</f>
        <v/>
      </c>
      <c r="J770" s="4" t="str">
        <f aca="false">IF($I770="","",$I770+6)</f>
        <v/>
      </c>
      <c r="K770" s="6" t="str">
        <f aca="false">IF($H770="","",DATE(YEAR($H770),MONTH($H770),1))</f>
        <v/>
      </c>
      <c r="L770" s="0" t="str">
        <f aca="false">IF($A770="","",INDEX(CARTAO_COMPRAS!$K:$K,INT((ROW()-2)/20)+2))</f>
        <v/>
      </c>
      <c r="M770" s="0" t="str">
        <f aca="false">IF($A770="","","Compra no cartão")</f>
        <v/>
      </c>
    </row>
    <row r="771" customFormat="false" ht="13.5" hidden="false" customHeight="false" outlineLevel="0" collapsed="false">
      <c r="A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" s="0" t="str">
        <f aca="false">IF($A771="","",INDEX(CARTAO_COMPRAS!$C:$C,INT((ROW()-2)/20)+2))</f>
        <v/>
      </c>
      <c r="C771" s="0" t="str">
        <f aca="false">IF($A771="","",INDEX(CARTAO_COMPRAS!$D:$D,INT((ROW()-2)/20)+2))</f>
        <v/>
      </c>
      <c r="D771" s="0" t="str">
        <f aca="false">IF($A771="","",INDEX(CARTAO_COMPRAS!$E:$E,INT((ROW()-2)/20)+2))</f>
        <v/>
      </c>
      <c r="E771" s="0" t="str">
        <f aca="false">IF($A771="","",INDEX(CARTAO_COMPRAS!$H:$H,INT((ROW()-2)/20)+2)+MOD(ROW()-2,20))</f>
        <v/>
      </c>
      <c r="F771" s="0" t="str">
        <f aca="false">IF($A771="","",INDEX(CARTAO_COMPRAS!$G:$G,INT((ROW()-2)/20)+2))</f>
        <v/>
      </c>
      <c r="G771" s="5" t="str">
        <f aca="false">IF($A771="","",INDEX(CARTAO_COMPRAS!$I:$I,INT((ROW()-2)/20)+2))</f>
        <v/>
      </c>
      <c r="H771" s="4" t="str">
        <f aca="false">IF($A771="","",EDATE(INDEX(CARTAO_COMPRAS!$J:$J,INT((ROW()-2)/20)+2),MOD(ROW()-2,20)))</f>
        <v/>
      </c>
      <c r="I771" s="4" t="str">
        <f aca="false">IF($H771="","",$H771-WEEKDAY($H771,2)+1)</f>
        <v/>
      </c>
      <c r="J771" s="4" t="str">
        <f aca="false">IF($I771="","",$I771+6)</f>
        <v/>
      </c>
      <c r="K771" s="6" t="str">
        <f aca="false">IF($H771="","",DATE(YEAR($H771),MONTH($H771),1))</f>
        <v/>
      </c>
      <c r="L771" s="0" t="str">
        <f aca="false">IF($A771="","",INDEX(CARTAO_COMPRAS!$K:$K,INT((ROW()-2)/20)+2))</f>
        <v/>
      </c>
      <c r="M771" s="0" t="str">
        <f aca="false">IF($A771="","","Compra no cartão")</f>
        <v/>
      </c>
    </row>
    <row r="772" customFormat="false" ht="13.5" hidden="false" customHeight="false" outlineLevel="0" collapsed="false">
      <c r="A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" s="0" t="str">
        <f aca="false">IF($A772="","",INDEX(CARTAO_COMPRAS!$C:$C,INT((ROW()-2)/20)+2))</f>
        <v/>
      </c>
      <c r="C772" s="0" t="str">
        <f aca="false">IF($A772="","",INDEX(CARTAO_COMPRAS!$D:$D,INT((ROW()-2)/20)+2))</f>
        <v/>
      </c>
      <c r="D772" s="0" t="str">
        <f aca="false">IF($A772="","",INDEX(CARTAO_COMPRAS!$E:$E,INT((ROW()-2)/20)+2))</f>
        <v/>
      </c>
      <c r="E772" s="0" t="str">
        <f aca="false">IF($A772="","",INDEX(CARTAO_COMPRAS!$H:$H,INT((ROW()-2)/20)+2)+MOD(ROW()-2,20))</f>
        <v/>
      </c>
      <c r="F772" s="0" t="str">
        <f aca="false">IF($A772="","",INDEX(CARTAO_COMPRAS!$G:$G,INT((ROW()-2)/20)+2))</f>
        <v/>
      </c>
      <c r="G772" s="5" t="str">
        <f aca="false">IF($A772="","",INDEX(CARTAO_COMPRAS!$I:$I,INT((ROW()-2)/20)+2))</f>
        <v/>
      </c>
      <c r="H772" s="4" t="str">
        <f aca="false">IF($A772="","",EDATE(INDEX(CARTAO_COMPRAS!$J:$J,INT((ROW()-2)/20)+2),MOD(ROW()-2,20)))</f>
        <v/>
      </c>
      <c r="I772" s="4" t="str">
        <f aca="false">IF($H772="","",$H772-WEEKDAY($H772,2)+1)</f>
        <v/>
      </c>
      <c r="J772" s="4" t="str">
        <f aca="false">IF($I772="","",$I772+6)</f>
        <v/>
      </c>
      <c r="K772" s="6" t="str">
        <f aca="false">IF($H772="","",DATE(YEAR($H772),MONTH($H772),1))</f>
        <v/>
      </c>
      <c r="L772" s="0" t="str">
        <f aca="false">IF($A772="","",INDEX(CARTAO_COMPRAS!$K:$K,INT((ROW()-2)/20)+2))</f>
        <v/>
      </c>
      <c r="M772" s="0" t="str">
        <f aca="false">IF($A772="","","Compra no cartão")</f>
        <v/>
      </c>
    </row>
    <row r="773" customFormat="false" ht="13.5" hidden="false" customHeight="false" outlineLevel="0" collapsed="false">
      <c r="A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" s="0" t="str">
        <f aca="false">IF($A773="","",INDEX(CARTAO_COMPRAS!$C:$C,INT((ROW()-2)/20)+2))</f>
        <v/>
      </c>
      <c r="C773" s="0" t="str">
        <f aca="false">IF($A773="","",INDEX(CARTAO_COMPRAS!$D:$D,INT((ROW()-2)/20)+2))</f>
        <v/>
      </c>
      <c r="D773" s="0" t="str">
        <f aca="false">IF($A773="","",INDEX(CARTAO_COMPRAS!$E:$E,INT((ROW()-2)/20)+2))</f>
        <v/>
      </c>
      <c r="E773" s="0" t="str">
        <f aca="false">IF($A773="","",INDEX(CARTAO_COMPRAS!$H:$H,INT((ROW()-2)/20)+2)+MOD(ROW()-2,20))</f>
        <v/>
      </c>
      <c r="F773" s="0" t="str">
        <f aca="false">IF($A773="","",INDEX(CARTAO_COMPRAS!$G:$G,INT((ROW()-2)/20)+2))</f>
        <v/>
      </c>
      <c r="G773" s="5" t="str">
        <f aca="false">IF($A773="","",INDEX(CARTAO_COMPRAS!$I:$I,INT((ROW()-2)/20)+2))</f>
        <v/>
      </c>
      <c r="H773" s="4" t="str">
        <f aca="false">IF($A773="","",EDATE(INDEX(CARTAO_COMPRAS!$J:$J,INT((ROW()-2)/20)+2),MOD(ROW()-2,20)))</f>
        <v/>
      </c>
      <c r="I773" s="4" t="str">
        <f aca="false">IF($H773="","",$H773-WEEKDAY($H773,2)+1)</f>
        <v/>
      </c>
      <c r="J773" s="4" t="str">
        <f aca="false">IF($I773="","",$I773+6)</f>
        <v/>
      </c>
      <c r="K773" s="6" t="str">
        <f aca="false">IF($H773="","",DATE(YEAR($H773),MONTH($H773),1))</f>
        <v/>
      </c>
      <c r="L773" s="0" t="str">
        <f aca="false">IF($A773="","",INDEX(CARTAO_COMPRAS!$K:$K,INT((ROW()-2)/20)+2))</f>
        <v/>
      </c>
      <c r="M773" s="0" t="str">
        <f aca="false">IF($A773="","","Compra no cartão")</f>
        <v/>
      </c>
    </row>
    <row r="774" customFormat="false" ht="13.5" hidden="false" customHeight="false" outlineLevel="0" collapsed="false">
      <c r="A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" s="0" t="str">
        <f aca="false">IF($A774="","",INDEX(CARTAO_COMPRAS!$C:$C,INT((ROW()-2)/20)+2))</f>
        <v/>
      </c>
      <c r="C774" s="0" t="str">
        <f aca="false">IF($A774="","",INDEX(CARTAO_COMPRAS!$D:$D,INT((ROW()-2)/20)+2))</f>
        <v/>
      </c>
      <c r="D774" s="0" t="str">
        <f aca="false">IF($A774="","",INDEX(CARTAO_COMPRAS!$E:$E,INT((ROW()-2)/20)+2))</f>
        <v/>
      </c>
      <c r="E774" s="0" t="str">
        <f aca="false">IF($A774="","",INDEX(CARTAO_COMPRAS!$H:$H,INT((ROW()-2)/20)+2)+MOD(ROW()-2,20))</f>
        <v/>
      </c>
      <c r="F774" s="0" t="str">
        <f aca="false">IF($A774="","",INDEX(CARTAO_COMPRAS!$G:$G,INT((ROW()-2)/20)+2))</f>
        <v/>
      </c>
      <c r="G774" s="5" t="str">
        <f aca="false">IF($A774="","",INDEX(CARTAO_COMPRAS!$I:$I,INT((ROW()-2)/20)+2))</f>
        <v/>
      </c>
      <c r="H774" s="4" t="str">
        <f aca="false">IF($A774="","",EDATE(INDEX(CARTAO_COMPRAS!$J:$J,INT((ROW()-2)/20)+2),MOD(ROW()-2,20)))</f>
        <v/>
      </c>
      <c r="I774" s="4" t="str">
        <f aca="false">IF($H774="","",$H774-WEEKDAY($H774,2)+1)</f>
        <v/>
      </c>
      <c r="J774" s="4" t="str">
        <f aca="false">IF($I774="","",$I774+6)</f>
        <v/>
      </c>
      <c r="K774" s="6" t="str">
        <f aca="false">IF($H774="","",DATE(YEAR($H774),MONTH($H774),1))</f>
        <v/>
      </c>
      <c r="L774" s="0" t="str">
        <f aca="false">IF($A774="","",INDEX(CARTAO_COMPRAS!$K:$K,INT((ROW()-2)/20)+2))</f>
        <v/>
      </c>
      <c r="M774" s="0" t="str">
        <f aca="false">IF($A774="","","Compra no cartão")</f>
        <v/>
      </c>
    </row>
    <row r="775" customFormat="false" ht="13.5" hidden="false" customHeight="false" outlineLevel="0" collapsed="false">
      <c r="A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" s="0" t="str">
        <f aca="false">IF($A775="","",INDEX(CARTAO_COMPRAS!$C:$C,INT((ROW()-2)/20)+2))</f>
        <v/>
      </c>
      <c r="C775" s="0" t="str">
        <f aca="false">IF($A775="","",INDEX(CARTAO_COMPRAS!$D:$D,INT((ROW()-2)/20)+2))</f>
        <v/>
      </c>
      <c r="D775" s="0" t="str">
        <f aca="false">IF($A775="","",INDEX(CARTAO_COMPRAS!$E:$E,INT((ROW()-2)/20)+2))</f>
        <v/>
      </c>
      <c r="E775" s="0" t="str">
        <f aca="false">IF($A775="","",INDEX(CARTAO_COMPRAS!$H:$H,INT((ROW()-2)/20)+2)+MOD(ROW()-2,20))</f>
        <v/>
      </c>
      <c r="F775" s="0" t="str">
        <f aca="false">IF($A775="","",INDEX(CARTAO_COMPRAS!$G:$G,INT((ROW()-2)/20)+2))</f>
        <v/>
      </c>
      <c r="G775" s="5" t="str">
        <f aca="false">IF($A775="","",INDEX(CARTAO_COMPRAS!$I:$I,INT((ROW()-2)/20)+2))</f>
        <v/>
      </c>
      <c r="H775" s="4" t="str">
        <f aca="false">IF($A775="","",EDATE(INDEX(CARTAO_COMPRAS!$J:$J,INT((ROW()-2)/20)+2),MOD(ROW()-2,20)))</f>
        <v/>
      </c>
      <c r="I775" s="4" t="str">
        <f aca="false">IF($H775="","",$H775-WEEKDAY($H775,2)+1)</f>
        <v/>
      </c>
      <c r="J775" s="4" t="str">
        <f aca="false">IF($I775="","",$I775+6)</f>
        <v/>
      </c>
      <c r="K775" s="6" t="str">
        <f aca="false">IF($H775="","",DATE(YEAR($H775),MONTH($H775),1))</f>
        <v/>
      </c>
      <c r="L775" s="0" t="str">
        <f aca="false">IF($A775="","",INDEX(CARTAO_COMPRAS!$K:$K,INT((ROW()-2)/20)+2))</f>
        <v/>
      </c>
      <c r="M775" s="0" t="str">
        <f aca="false">IF($A775="","","Compra no cartão")</f>
        <v/>
      </c>
    </row>
    <row r="776" customFormat="false" ht="13.5" hidden="false" customHeight="false" outlineLevel="0" collapsed="false">
      <c r="A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" s="0" t="str">
        <f aca="false">IF($A776="","",INDEX(CARTAO_COMPRAS!$C:$C,INT((ROW()-2)/20)+2))</f>
        <v/>
      </c>
      <c r="C776" s="0" t="str">
        <f aca="false">IF($A776="","",INDEX(CARTAO_COMPRAS!$D:$D,INT((ROW()-2)/20)+2))</f>
        <v/>
      </c>
      <c r="D776" s="0" t="str">
        <f aca="false">IF($A776="","",INDEX(CARTAO_COMPRAS!$E:$E,INT((ROW()-2)/20)+2))</f>
        <v/>
      </c>
      <c r="E776" s="0" t="str">
        <f aca="false">IF($A776="","",INDEX(CARTAO_COMPRAS!$H:$H,INT((ROW()-2)/20)+2)+MOD(ROW()-2,20))</f>
        <v/>
      </c>
      <c r="F776" s="0" t="str">
        <f aca="false">IF($A776="","",INDEX(CARTAO_COMPRAS!$G:$G,INT((ROW()-2)/20)+2))</f>
        <v/>
      </c>
      <c r="G776" s="5" t="str">
        <f aca="false">IF($A776="","",INDEX(CARTAO_COMPRAS!$I:$I,INT((ROW()-2)/20)+2))</f>
        <v/>
      </c>
      <c r="H776" s="4" t="str">
        <f aca="false">IF($A776="","",EDATE(INDEX(CARTAO_COMPRAS!$J:$J,INT((ROW()-2)/20)+2),MOD(ROW()-2,20)))</f>
        <v/>
      </c>
      <c r="I776" s="4" t="str">
        <f aca="false">IF($H776="","",$H776-WEEKDAY($H776,2)+1)</f>
        <v/>
      </c>
      <c r="J776" s="4" t="str">
        <f aca="false">IF($I776="","",$I776+6)</f>
        <v/>
      </c>
      <c r="K776" s="6" t="str">
        <f aca="false">IF($H776="","",DATE(YEAR($H776),MONTH($H776),1))</f>
        <v/>
      </c>
      <c r="L776" s="0" t="str">
        <f aca="false">IF($A776="","",INDEX(CARTAO_COMPRAS!$K:$K,INT((ROW()-2)/20)+2))</f>
        <v/>
      </c>
      <c r="M776" s="0" t="str">
        <f aca="false">IF($A776="","","Compra no cartão")</f>
        <v/>
      </c>
    </row>
    <row r="777" customFormat="false" ht="13.5" hidden="false" customHeight="false" outlineLevel="0" collapsed="false">
      <c r="A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" s="0" t="str">
        <f aca="false">IF($A777="","",INDEX(CARTAO_COMPRAS!$C:$C,INT((ROW()-2)/20)+2))</f>
        <v/>
      </c>
      <c r="C777" s="0" t="str">
        <f aca="false">IF($A777="","",INDEX(CARTAO_COMPRAS!$D:$D,INT((ROW()-2)/20)+2))</f>
        <v/>
      </c>
      <c r="D777" s="0" t="str">
        <f aca="false">IF($A777="","",INDEX(CARTAO_COMPRAS!$E:$E,INT((ROW()-2)/20)+2))</f>
        <v/>
      </c>
      <c r="E777" s="0" t="str">
        <f aca="false">IF($A777="","",INDEX(CARTAO_COMPRAS!$H:$H,INT((ROW()-2)/20)+2)+MOD(ROW()-2,20))</f>
        <v/>
      </c>
      <c r="F777" s="0" t="str">
        <f aca="false">IF($A777="","",INDEX(CARTAO_COMPRAS!$G:$G,INT((ROW()-2)/20)+2))</f>
        <v/>
      </c>
      <c r="G777" s="5" t="str">
        <f aca="false">IF($A777="","",INDEX(CARTAO_COMPRAS!$I:$I,INT((ROW()-2)/20)+2))</f>
        <v/>
      </c>
      <c r="H777" s="4" t="str">
        <f aca="false">IF($A777="","",EDATE(INDEX(CARTAO_COMPRAS!$J:$J,INT((ROW()-2)/20)+2),MOD(ROW()-2,20)))</f>
        <v/>
      </c>
      <c r="I777" s="4" t="str">
        <f aca="false">IF($H777="","",$H777-WEEKDAY($H777,2)+1)</f>
        <v/>
      </c>
      <c r="J777" s="4" t="str">
        <f aca="false">IF($I777="","",$I777+6)</f>
        <v/>
      </c>
      <c r="K777" s="6" t="str">
        <f aca="false">IF($H777="","",DATE(YEAR($H777),MONTH($H777),1))</f>
        <v/>
      </c>
      <c r="L777" s="0" t="str">
        <f aca="false">IF($A777="","",INDEX(CARTAO_COMPRAS!$K:$K,INT((ROW()-2)/20)+2))</f>
        <v/>
      </c>
      <c r="M777" s="0" t="str">
        <f aca="false">IF($A777="","","Compra no cartão")</f>
        <v/>
      </c>
    </row>
    <row r="778" customFormat="false" ht="13.5" hidden="false" customHeight="false" outlineLevel="0" collapsed="false">
      <c r="A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" s="0" t="str">
        <f aca="false">IF($A778="","",INDEX(CARTAO_COMPRAS!$C:$C,INT((ROW()-2)/20)+2))</f>
        <v/>
      </c>
      <c r="C778" s="0" t="str">
        <f aca="false">IF($A778="","",INDEX(CARTAO_COMPRAS!$D:$D,INT((ROW()-2)/20)+2))</f>
        <v/>
      </c>
      <c r="D778" s="0" t="str">
        <f aca="false">IF($A778="","",INDEX(CARTAO_COMPRAS!$E:$E,INT((ROW()-2)/20)+2))</f>
        <v/>
      </c>
      <c r="E778" s="0" t="str">
        <f aca="false">IF($A778="","",INDEX(CARTAO_COMPRAS!$H:$H,INT((ROW()-2)/20)+2)+MOD(ROW()-2,20))</f>
        <v/>
      </c>
      <c r="F778" s="0" t="str">
        <f aca="false">IF($A778="","",INDEX(CARTAO_COMPRAS!$G:$G,INT((ROW()-2)/20)+2))</f>
        <v/>
      </c>
      <c r="G778" s="5" t="str">
        <f aca="false">IF($A778="","",INDEX(CARTAO_COMPRAS!$I:$I,INT((ROW()-2)/20)+2))</f>
        <v/>
      </c>
      <c r="H778" s="4" t="str">
        <f aca="false">IF($A778="","",EDATE(INDEX(CARTAO_COMPRAS!$J:$J,INT((ROW()-2)/20)+2),MOD(ROW()-2,20)))</f>
        <v/>
      </c>
      <c r="I778" s="4" t="str">
        <f aca="false">IF($H778="","",$H778-WEEKDAY($H778,2)+1)</f>
        <v/>
      </c>
      <c r="J778" s="4" t="str">
        <f aca="false">IF($I778="","",$I778+6)</f>
        <v/>
      </c>
      <c r="K778" s="6" t="str">
        <f aca="false">IF($H778="","",DATE(YEAR($H778),MONTH($H778),1))</f>
        <v/>
      </c>
      <c r="L778" s="0" t="str">
        <f aca="false">IF($A778="","",INDEX(CARTAO_COMPRAS!$K:$K,INT((ROW()-2)/20)+2))</f>
        <v/>
      </c>
      <c r="M778" s="0" t="str">
        <f aca="false">IF($A778="","","Compra no cartão")</f>
        <v/>
      </c>
    </row>
    <row r="779" customFormat="false" ht="13.5" hidden="false" customHeight="false" outlineLevel="0" collapsed="false">
      <c r="A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" s="0" t="str">
        <f aca="false">IF($A779="","",INDEX(CARTAO_COMPRAS!$C:$C,INT((ROW()-2)/20)+2))</f>
        <v/>
      </c>
      <c r="C779" s="0" t="str">
        <f aca="false">IF($A779="","",INDEX(CARTAO_COMPRAS!$D:$D,INT((ROW()-2)/20)+2))</f>
        <v/>
      </c>
      <c r="D779" s="0" t="str">
        <f aca="false">IF($A779="","",INDEX(CARTAO_COMPRAS!$E:$E,INT((ROW()-2)/20)+2))</f>
        <v/>
      </c>
      <c r="E779" s="0" t="str">
        <f aca="false">IF($A779="","",INDEX(CARTAO_COMPRAS!$H:$H,INT((ROW()-2)/20)+2)+MOD(ROW()-2,20))</f>
        <v/>
      </c>
      <c r="F779" s="0" t="str">
        <f aca="false">IF($A779="","",INDEX(CARTAO_COMPRAS!$G:$G,INT((ROW()-2)/20)+2))</f>
        <v/>
      </c>
      <c r="G779" s="5" t="str">
        <f aca="false">IF($A779="","",INDEX(CARTAO_COMPRAS!$I:$I,INT((ROW()-2)/20)+2))</f>
        <v/>
      </c>
      <c r="H779" s="4" t="str">
        <f aca="false">IF($A779="","",EDATE(INDEX(CARTAO_COMPRAS!$J:$J,INT((ROW()-2)/20)+2),MOD(ROW()-2,20)))</f>
        <v/>
      </c>
      <c r="I779" s="4" t="str">
        <f aca="false">IF($H779="","",$H779-WEEKDAY($H779,2)+1)</f>
        <v/>
      </c>
      <c r="J779" s="4" t="str">
        <f aca="false">IF($I779="","",$I779+6)</f>
        <v/>
      </c>
      <c r="K779" s="6" t="str">
        <f aca="false">IF($H779="","",DATE(YEAR($H779),MONTH($H779),1))</f>
        <v/>
      </c>
      <c r="L779" s="0" t="str">
        <f aca="false">IF($A779="","",INDEX(CARTAO_COMPRAS!$K:$K,INT((ROW()-2)/20)+2))</f>
        <v/>
      </c>
      <c r="M779" s="0" t="str">
        <f aca="false">IF($A779="","","Compra no cartão")</f>
        <v/>
      </c>
    </row>
    <row r="780" customFormat="false" ht="13.5" hidden="false" customHeight="false" outlineLevel="0" collapsed="false">
      <c r="A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" s="0" t="str">
        <f aca="false">IF($A780="","",INDEX(CARTAO_COMPRAS!$C:$C,INT((ROW()-2)/20)+2))</f>
        <v/>
      </c>
      <c r="C780" s="0" t="str">
        <f aca="false">IF($A780="","",INDEX(CARTAO_COMPRAS!$D:$D,INT((ROW()-2)/20)+2))</f>
        <v/>
      </c>
      <c r="D780" s="0" t="str">
        <f aca="false">IF($A780="","",INDEX(CARTAO_COMPRAS!$E:$E,INT((ROW()-2)/20)+2))</f>
        <v/>
      </c>
      <c r="E780" s="0" t="str">
        <f aca="false">IF($A780="","",INDEX(CARTAO_COMPRAS!$H:$H,INT((ROW()-2)/20)+2)+MOD(ROW()-2,20))</f>
        <v/>
      </c>
      <c r="F780" s="0" t="str">
        <f aca="false">IF($A780="","",INDEX(CARTAO_COMPRAS!$G:$G,INT((ROW()-2)/20)+2))</f>
        <v/>
      </c>
      <c r="G780" s="5" t="str">
        <f aca="false">IF($A780="","",INDEX(CARTAO_COMPRAS!$I:$I,INT((ROW()-2)/20)+2))</f>
        <v/>
      </c>
      <c r="H780" s="4" t="str">
        <f aca="false">IF($A780="","",EDATE(INDEX(CARTAO_COMPRAS!$J:$J,INT((ROW()-2)/20)+2),MOD(ROW()-2,20)))</f>
        <v/>
      </c>
      <c r="I780" s="4" t="str">
        <f aca="false">IF($H780="","",$H780-WEEKDAY($H780,2)+1)</f>
        <v/>
      </c>
      <c r="J780" s="4" t="str">
        <f aca="false">IF($I780="","",$I780+6)</f>
        <v/>
      </c>
      <c r="K780" s="6" t="str">
        <f aca="false">IF($H780="","",DATE(YEAR($H780),MONTH($H780),1))</f>
        <v/>
      </c>
      <c r="L780" s="0" t="str">
        <f aca="false">IF($A780="","",INDEX(CARTAO_COMPRAS!$K:$K,INT((ROW()-2)/20)+2))</f>
        <v/>
      </c>
      <c r="M780" s="0" t="str">
        <f aca="false">IF($A780="","","Compra no cartão")</f>
        <v/>
      </c>
    </row>
    <row r="781" customFormat="false" ht="13.5" hidden="false" customHeight="false" outlineLevel="0" collapsed="false">
      <c r="A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" s="0" t="str">
        <f aca="false">IF($A781="","",INDEX(CARTAO_COMPRAS!$C:$C,INT((ROW()-2)/20)+2))</f>
        <v/>
      </c>
      <c r="C781" s="0" t="str">
        <f aca="false">IF($A781="","",INDEX(CARTAO_COMPRAS!$D:$D,INT((ROW()-2)/20)+2))</f>
        <v/>
      </c>
      <c r="D781" s="0" t="str">
        <f aca="false">IF($A781="","",INDEX(CARTAO_COMPRAS!$E:$E,INT((ROW()-2)/20)+2))</f>
        <v/>
      </c>
      <c r="E781" s="0" t="str">
        <f aca="false">IF($A781="","",INDEX(CARTAO_COMPRAS!$H:$H,INT((ROW()-2)/20)+2)+MOD(ROW()-2,20))</f>
        <v/>
      </c>
      <c r="F781" s="0" t="str">
        <f aca="false">IF($A781="","",INDEX(CARTAO_COMPRAS!$G:$G,INT((ROW()-2)/20)+2))</f>
        <v/>
      </c>
      <c r="G781" s="5" t="str">
        <f aca="false">IF($A781="","",INDEX(CARTAO_COMPRAS!$I:$I,INT((ROW()-2)/20)+2))</f>
        <v/>
      </c>
      <c r="H781" s="4" t="str">
        <f aca="false">IF($A781="","",EDATE(INDEX(CARTAO_COMPRAS!$J:$J,INT((ROW()-2)/20)+2),MOD(ROW()-2,20)))</f>
        <v/>
      </c>
      <c r="I781" s="4" t="str">
        <f aca="false">IF($H781="","",$H781-WEEKDAY($H781,2)+1)</f>
        <v/>
      </c>
      <c r="J781" s="4" t="str">
        <f aca="false">IF($I781="","",$I781+6)</f>
        <v/>
      </c>
      <c r="K781" s="6" t="str">
        <f aca="false">IF($H781="","",DATE(YEAR($H781),MONTH($H781),1))</f>
        <v/>
      </c>
      <c r="L781" s="0" t="str">
        <f aca="false">IF($A781="","",INDEX(CARTAO_COMPRAS!$K:$K,INT((ROW()-2)/20)+2))</f>
        <v/>
      </c>
      <c r="M781" s="0" t="str">
        <f aca="false">IF($A781="","","Compra no cartão")</f>
        <v/>
      </c>
    </row>
    <row r="782" customFormat="false" ht="13.5" hidden="false" customHeight="false" outlineLevel="0" collapsed="false">
      <c r="A7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</v>
      </c>
      <c r="B782" s="0" t="str">
        <f aca="false">IF($A782="","",INDEX(CARTAO_COMPRAS!$C:$C,INT((ROW()-2)/20)+2))</f>
        <v>Bradesco</v>
      </c>
      <c r="C782" s="0" t="str">
        <f aca="false">IF($A782="","",INDEX(CARTAO_COMPRAS!$D:$D,INT((ROW()-2)/20)+2))</f>
        <v>Fss Comercio</v>
      </c>
      <c r="D782" s="0" t="str">
        <f aca="false">IF($A782="","",INDEX(CARTAO_COMPRAS!$E:$E,INT((ROW()-2)/20)+2))</f>
        <v>Alimentação / Insumos</v>
      </c>
      <c r="E782" s="0" t="n">
        <f aca="false">IF($A782="","",INDEX(CARTAO_COMPRAS!$H:$H,INT((ROW()-2)/20)+2)+MOD(ROW()-2,20))</f>
        <v>1</v>
      </c>
      <c r="F782" s="0" t="n">
        <f aca="false">IF($A782="","",INDEX(CARTAO_COMPRAS!$G:$G,INT((ROW()-2)/20)+2))</f>
        <v>1</v>
      </c>
      <c r="G782" s="5" t="n">
        <f aca="false">IF($A782="","",INDEX(CARTAO_COMPRAS!$I:$I,INT((ROW()-2)/20)+2))</f>
        <v>135.17</v>
      </c>
      <c r="H782" s="4" t="n">
        <f aca="false">IF($A782="","",EDATE(INDEX(CARTAO_COMPRAS!$J:$J,INT((ROW()-2)/20)+2),MOD(ROW()-2,20)))</f>
        <v>46157</v>
      </c>
      <c r="I782" s="4" t="n">
        <f aca="false">IF($H782="","",$H782-WEEKDAY($H782,2)+1)</f>
        <v>46153</v>
      </c>
      <c r="J782" s="4" t="n">
        <f aca="false">IF($I782="","",$I782+6)</f>
        <v>46159</v>
      </c>
      <c r="K782" s="6" t="n">
        <f aca="false">IF($H782="","",DATE(YEAR($H782),MONTH($H782),1))</f>
        <v>46143</v>
      </c>
      <c r="L782" s="0" t="str">
        <f aca="false">IF($A782="","",INDEX(CARTAO_COMPRAS!$K:$K,INT((ROW()-2)/20)+2))</f>
        <v>Pago</v>
      </c>
      <c r="M782" s="0" t="str">
        <f aca="false">IF($A782="","","Compra no cartão")</f>
        <v>Compra no cartão</v>
      </c>
    </row>
    <row r="783" customFormat="false" ht="13.5" hidden="false" customHeight="false" outlineLevel="0" collapsed="false">
      <c r="A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" s="0" t="str">
        <f aca="false">IF($A783="","",INDEX(CARTAO_COMPRAS!$C:$C,INT((ROW()-2)/20)+2))</f>
        <v/>
      </c>
      <c r="C783" s="0" t="str">
        <f aca="false">IF($A783="","",INDEX(CARTAO_COMPRAS!$D:$D,INT((ROW()-2)/20)+2))</f>
        <v/>
      </c>
      <c r="D783" s="0" t="str">
        <f aca="false">IF($A783="","",INDEX(CARTAO_COMPRAS!$E:$E,INT((ROW()-2)/20)+2))</f>
        <v/>
      </c>
      <c r="E783" s="0" t="str">
        <f aca="false">IF($A783="","",INDEX(CARTAO_COMPRAS!$H:$H,INT((ROW()-2)/20)+2)+MOD(ROW()-2,20))</f>
        <v/>
      </c>
      <c r="F783" s="0" t="str">
        <f aca="false">IF($A783="","",INDEX(CARTAO_COMPRAS!$G:$G,INT((ROW()-2)/20)+2))</f>
        <v/>
      </c>
      <c r="G783" s="5" t="str">
        <f aca="false">IF($A783="","",INDEX(CARTAO_COMPRAS!$I:$I,INT((ROW()-2)/20)+2))</f>
        <v/>
      </c>
      <c r="H783" s="4" t="str">
        <f aca="false">IF($A783="","",EDATE(INDEX(CARTAO_COMPRAS!$J:$J,INT((ROW()-2)/20)+2),MOD(ROW()-2,20)))</f>
        <v/>
      </c>
      <c r="I783" s="4" t="str">
        <f aca="false">IF($H783="","",$H783-WEEKDAY($H783,2)+1)</f>
        <v/>
      </c>
      <c r="J783" s="4" t="str">
        <f aca="false">IF($I783="","",$I783+6)</f>
        <v/>
      </c>
      <c r="K783" s="6" t="str">
        <f aca="false">IF($H783="","",DATE(YEAR($H783),MONTH($H783),1))</f>
        <v/>
      </c>
      <c r="L783" s="0" t="str">
        <f aca="false">IF($A783="","",INDEX(CARTAO_COMPRAS!$K:$K,INT((ROW()-2)/20)+2))</f>
        <v/>
      </c>
      <c r="M783" s="0" t="str">
        <f aca="false">IF($A783="","","Compra no cartão")</f>
        <v/>
      </c>
    </row>
    <row r="784" customFormat="false" ht="13.5" hidden="false" customHeight="false" outlineLevel="0" collapsed="false">
      <c r="A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" s="0" t="str">
        <f aca="false">IF($A784="","",INDEX(CARTAO_COMPRAS!$C:$C,INT((ROW()-2)/20)+2))</f>
        <v/>
      </c>
      <c r="C784" s="0" t="str">
        <f aca="false">IF($A784="","",INDEX(CARTAO_COMPRAS!$D:$D,INT((ROW()-2)/20)+2))</f>
        <v/>
      </c>
      <c r="D784" s="0" t="str">
        <f aca="false">IF($A784="","",INDEX(CARTAO_COMPRAS!$E:$E,INT((ROW()-2)/20)+2))</f>
        <v/>
      </c>
      <c r="E784" s="0" t="str">
        <f aca="false">IF($A784="","",INDEX(CARTAO_COMPRAS!$H:$H,INT((ROW()-2)/20)+2)+MOD(ROW()-2,20))</f>
        <v/>
      </c>
      <c r="F784" s="0" t="str">
        <f aca="false">IF($A784="","",INDEX(CARTAO_COMPRAS!$G:$G,INT((ROW()-2)/20)+2))</f>
        <v/>
      </c>
      <c r="G784" s="5" t="str">
        <f aca="false">IF($A784="","",INDEX(CARTAO_COMPRAS!$I:$I,INT((ROW()-2)/20)+2))</f>
        <v/>
      </c>
      <c r="H784" s="4" t="str">
        <f aca="false">IF($A784="","",EDATE(INDEX(CARTAO_COMPRAS!$J:$J,INT((ROW()-2)/20)+2),MOD(ROW()-2,20)))</f>
        <v/>
      </c>
      <c r="I784" s="4" t="str">
        <f aca="false">IF($H784="","",$H784-WEEKDAY($H784,2)+1)</f>
        <v/>
      </c>
      <c r="J784" s="4" t="str">
        <f aca="false">IF($I784="","",$I784+6)</f>
        <v/>
      </c>
      <c r="K784" s="6" t="str">
        <f aca="false">IF($H784="","",DATE(YEAR($H784),MONTH($H784),1))</f>
        <v/>
      </c>
      <c r="L784" s="0" t="str">
        <f aca="false">IF($A784="","",INDEX(CARTAO_COMPRAS!$K:$K,INT((ROW()-2)/20)+2))</f>
        <v/>
      </c>
      <c r="M784" s="0" t="str">
        <f aca="false">IF($A784="","","Compra no cartão")</f>
        <v/>
      </c>
    </row>
    <row r="785" customFormat="false" ht="13.5" hidden="false" customHeight="false" outlineLevel="0" collapsed="false">
      <c r="A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" s="0" t="str">
        <f aca="false">IF($A785="","",INDEX(CARTAO_COMPRAS!$C:$C,INT((ROW()-2)/20)+2))</f>
        <v/>
      </c>
      <c r="C785" s="0" t="str">
        <f aca="false">IF($A785="","",INDEX(CARTAO_COMPRAS!$D:$D,INT((ROW()-2)/20)+2))</f>
        <v/>
      </c>
      <c r="D785" s="0" t="str">
        <f aca="false">IF($A785="","",INDEX(CARTAO_COMPRAS!$E:$E,INT((ROW()-2)/20)+2))</f>
        <v/>
      </c>
      <c r="E785" s="0" t="str">
        <f aca="false">IF($A785="","",INDEX(CARTAO_COMPRAS!$H:$H,INT((ROW()-2)/20)+2)+MOD(ROW()-2,20))</f>
        <v/>
      </c>
      <c r="F785" s="0" t="str">
        <f aca="false">IF($A785="","",INDEX(CARTAO_COMPRAS!$G:$G,INT((ROW()-2)/20)+2))</f>
        <v/>
      </c>
      <c r="G785" s="5" t="str">
        <f aca="false">IF($A785="","",INDEX(CARTAO_COMPRAS!$I:$I,INT((ROW()-2)/20)+2))</f>
        <v/>
      </c>
      <c r="H785" s="4" t="str">
        <f aca="false">IF($A785="","",EDATE(INDEX(CARTAO_COMPRAS!$J:$J,INT((ROW()-2)/20)+2),MOD(ROW()-2,20)))</f>
        <v/>
      </c>
      <c r="I785" s="4" t="str">
        <f aca="false">IF($H785="","",$H785-WEEKDAY($H785,2)+1)</f>
        <v/>
      </c>
      <c r="J785" s="4" t="str">
        <f aca="false">IF($I785="","",$I785+6)</f>
        <v/>
      </c>
      <c r="K785" s="6" t="str">
        <f aca="false">IF($H785="","",DATE(YEAR($H785),MONTH($H785),1))</f>
        <v/>
      </c>
      <c r="L785" s="0" t="str">
        <f aca="false">IF($A785="","",INDEX(CARTAO_COMPRAS!$K:$K,INT((ROW()-2)/20)+2))</f>
        <v/>
      </c>
      <c r="M785" s="0" t="str">
        <f aca="false">IF($A785="","","Compra no cartão")</f>
        <v/>
      </c>
    </row>
    <row r="786" customFormat="false" ht="13.5" hidden="false" customHeight="false" outlineLevel="0" collapsed="false">
      <c r="A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" s="0" t="str">
        <f aca="false">IF($A786="","",INDEX(CARTAO_COMPRAS!$C:$C,INT((ROW()-2)/20)+2))</f>
        <v/>
      </c>
      <c r="C786" s="0" t="str">
        <f aca="false">IF($A786="","",INDEX(CARTAO_COMPRAS!$D:$D,INT((ROW()-2)/20)+2))</f>
        <v/>
      </c>
      <c r="D786" s="0" t="str">
        <f aca="false">IF($A786="","",INDEX(CARTAO_COMPRAS!$E:$E,INT((ROW()-2)/20)+2))</f>
        <v/>
      </c>
      <c r="E786" s="0" t="str">
        <f aca="false">IF($A786="","",INDEX(CARTAO_COMPRAS!$H:$H,INT((ROW()-2)/20)+2)+MOD(ROW()-2,20))</f>
        <v/>
      </c>
      <c r="F786" s="0" t="str">
        <f aca="false">IF($A786="","",INDEX(CARTAO_COMPRAS!$G:$G,INT((ROW()-2)/20)+2))</f>
        <v/>
      </c>
      <c r="G786" s="5" t="str">
        <f aca="false">IF($A786="","",INDEX(CARTAO_COMPRAS!$I:$I,INT((ROW()-2)/20)+2))</f>
        <v/>
      </c>
      <c r="H786" s="4" t="str">
        <f aca="false">IF($A786="","",EDATE(INDEX(CARTAO_COMPRAS!$J:$J,INT((ROW()-2)/20)+2),MOD(ROW()-2,20)))</f>
        <v/>
      </c>
      <c r="I786" s="4" t="str">
        <f aca="false">IF($H786="","",$H786-WEEKDAY($H786,2)+1)</f>
        <v/>
      </c>
      <c r="J786" s="4" t="str">
        <f aca="false">IF($I786="","",$I786+6)</f>
        <v/>
      </c>
      <c r="K786" s="6" t="str">
        <f aca="false">IF($H786="","",DATE(YEAR($H786),MONTH($H786),1))</f>
        <v/>
      </c>
      <c r="L786" s="0" t="str">
        <f aca="false">IF($A786="","",INDEX(CARTAO_COMPRAS!$K:$K,INT((ROW()-2)/20)+2))</f>
        <v/>
      </c>
      <c r="M786" s="0" t="str">
        <f aca="false">IF($A786="","","Compra no cartão")</f>
        <v/>
      </c>
    </row>
    <row r="787" customFormat="false" ht="13.5" hidden="false" customHeight="false" outlineLevel="0" collapsed="false">
      <c r="A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" s="0" t="str">
        <f aca="false">IF($A787="","",INDEX(CARTAO_COMPRAS!$C:$C,INT((ROW()-2)/20)+2))</f>
        <v/>
      </c>
      <c r="C787" s="0" t="str">
        <f aca="false">IF($A787="","",INDEX(CARTAO_COMPRAS!$D:$D,INT((ROW()-2)/20)+2))</f>
        <v/>
      </c>
      <c r="D787" s="0" t="str">
        <f aca="false">IF($A787="","",INDEX(CARTAO_COMPRAS!$E:$E,INT((ROW()-2)/20)+2))</f>
        <v/>
      </c>
      <c r="E787" s="0" t="str">
        <f aca="false">IF($A787="","",INDEX(CARTAO_COMPRAS!$H:$H,INT((ROW()-2)/20)+2)+MOD(ROW()-2,20))</f>
        <v/>
      </c>
      <c r="F787" s="0" t="str">
        <f aca="false">IF($A787="","",INDEX(CARTAO_COMPRAS!$G:$G,INT((ROW()-2)/20)+2))</f>
        <v/>
      </c>
      <c r="G787" s="5" t="str">
        <f aca="false">IF($A787="","",INDEX(CARTAO_COMPRAS!$I:$I,INT((ROW()-2)/20)+2))</f>
        <v/>
      </c>
      <c r="H787" s="4" t="str">
        <f aca="false">IF($A787="","",EDATE(INDEX(CARTAO_COMPRAS!$J:$J,INT((ROW()-2)/20)+2),MOD(ROW()-2,20)))</f>
        <v/>
      </c>
      <c r="I787" s="4" t="str">
        <f aca="false">IF($H787="","",$H787-WEEKDAY($H787,2)+1)</f>
        <v/>
      </c>
      <c r="J787" s="4" t="str">
        <f aca="false">IF($I787="","",$I787+6)</f>
        <v/>
      </c>
      <c r="K787" s="6" t="str">
        <f aca="false">IF($H787="","",DATE(YEAR($H787),MONTH($H787),1))</f>
        <v/>
      </c>
      <c r="L787" s="0" t="str">
        <f aca="false">IF($A787="","",INDEX(CARTAO_COMPRAS!$K:$K,INT((ROW()-2)/20)+2))</f>
        <v/>
      </c>
      <c r="M787" s="0" t="str">
        <f aca="false">IF($A787="","","Compra no cartão")</f>
        <v/>
      </c>
    </row>
    <row r="788" customFormat="false" ht="13.5" hidden="false" customHeight="false" outlineLevel="0" collapsed="false">
      <c r="A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" s="0" t="str">
        <f aca="false">IF($A788="","",INDEX(CARTAO_COMPRAS!$C:$C,INT((ROW()-2)/20)+2))</f>
        <v/>
      </c>
      <c r="C788" s="0" t="str">
        <f aca="false">IF($A788="","",INDEX(CARTAO_COMPRAS!$D:$D,INT((ROW()-2)/20)+2))</f>
        <v/>
      </c>
      <c r="D788" s="0" t="str">
        <f aca="false">IF($A788="","",INDEX(CARTAO_COMPRAS!$E:$E,INT((ROW()-2)/20)+2))</f>
        <v/>
      </c>
      <c r="E788" s="0" t="str">
        <f aca="false">IF($A788="","",INDEX(CARTAO_COMPRAS!$H:$H,INT((ROW()-2)/20)+2)+MOD(ROW()-2,20))</f>
        <v/>
      </c>
      <c r="F788" s="0" t="str">
        <f aca="false">IF($A788="","",INDEX(CARTAO_COMPRAS!$G:$G,INT((ROW()-2)/20)+2))</f>
        <v/>
      </c>
      <c r="G788" s="5" t="str">
        <f aca="false">IF($A788="","",INDEX(CARTAO_COMPRAS!$I:$I,INT((ROW()-2)/20)+2))</f>
        <v/>
      </c>
      <c r="H788" s="4" t="str">
        <f aca="false">IF($A788="","",EDATE(INDEX(CARTAO_COMPRAS!$J:$J,INT((ROW()-2)/20)+2),MOD(ROW()-2,20)))</f>
        <v/>
      </c>
      <c r="I788" s="4" t="str">
        <f aca="false">IF($H788="","",$H788-WEEKDAY($H788,2)+1)</f>
        <v/>
      </c>
      <c r="J788" s="4" t="str">
        <f aca="false">IF($I788="","",$I788+6)</f>
        <v/>
      </c>
      <c r="K788" s="6" t="str">
        <f aca="false">IF($H788="","",DATE(YEAR($H788),MONTH($H788),1))</f>
        <v/>
      </c>
      <c r="L788" s="0" t="str">
        <f aca="false">IF($A788="","",INDEX(CARTAO_COMPRAS!$K:$K,INT((ROW()-2)/20)+2))</f>
        <v/>
      </c>
      <c r="M788" s="0" t="str">
        <f aca="false">IF($A788="","","Compra no cartão")</f>
        <v/>
      </c>
    </row>
    <row r="789" customFormat="false" ht="13.5" hidden="false" customHeight="false" outlineLevel="0" collapsed="false">
      <c r="A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" s="0" t="str">
        <f aca="false">IF($A789="","",INDEX(CARTAO_COMPRAS!$C:$C,INT((ROW()-2)/20)+2))</f>
        <v/>
      </c>
      <c r="C789" s="0" t="str">
        <f aca="false">IF($A789="","",INDEX(CARTAO_COMPRAS!$D:$D,INT((ROW()-2)/20)+2))</f>
        <v/>
      </c>
      <c r="D789" s="0" t="str">
        <f aca="false">IF($A789="","",INDEX(CARTAO_COMPRAS!$E:$E,INT((ROW()-2)/20)+2))</f>
        <v/>
      </c>
      <c r="E789" s="0" t="str">
        <f aca="false">IF($A789="","",INDEX(CARTAO_COMPRAS!$H:$H,INT((ROW()-2)/20)+2)+MOD(ROW()-2,20))</f>
        <v/>
      </c>
      <c r="F789" s="0" t="str">
        <f aca="false">IF($A789="","",INDEX(CARTAO_COMPRAS!$G:$G,INT((ROW()-2)/20)+2))</f>
        <v/>
      </c>
      <c r="G789" s="5" t="str">
        <f aca="false">IF($A789="","",INDEX(CARTAO_COMPRAS!$I:$I,INT((ROW()-2)/20)+2))</f>
        <v/>
      </c>
      <c r="H789" s="4" t="str">
        <f aca="false">IF($A789="","",EDATE(INDEX(CARTAO_COMPRAS!$J:$J,INT((ROW()-2)/20)+2),MOD(ROW()-2,20)))</f>
        <v/>
      </c>
      <c r="I789" s="4" t="str">
        <f aca="false">IF($H789="","",$H789-WEEKDAY($H789,2)+1)</f>
        <v/>
      </c>
      <c r="J789" s="4" t="str">
        <f aca="false">IF($I789="","",$I789+6)</f>
        <v/>
      </c>
      <c r="K789" s="6" t="str">
        <f aca="false">IF($H789="","",DATE(YEAR($H789),MONTH($H789),1))</f>
        <v/>
      </c>
      <c r="L789" s="0" t="str">
        <f aca="false">IF($A789="","",INDEX(CARTAO_COMPRAS!$K:$K,INT((ROW()-2)/20)+2))</f>
        <v/>
      </c>
      <c r="M789" s="0" t="str">
        <f aca="false">IF($A789="","","Compra no cartão")</f>
        <v/>
      </c>
    </row>
    <row r="790" customFormat="false" ht="13.5" hidden="false" customHeight="false" outlineLevel="0" collapsed="false">
      <c r="A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" s="0" t="str">
        <f aca="false">IF($A790="","",INDEX(CARTAO_COMPRAS!$C:$C,INT((ROW()-2)/20)+2))</f>
        <v/>
      </c>
      <c r="C790" s="0" t="str">
        <f aca="false">IF($A790="","",INDEX(CARTAO_COMPRAS!$D:$D,INT((ROW()-2)/20)+2))</f>
        <v/>
      </c>
      <c r="D790" s="0" t="str">
        <f aca="false">IF($A790="","",INDEX(CARTAO_COMPRAS!$E:$E,INT((ROW()-2)/20)+2))</f>
        <v/>
      </c>
      <c r="E790" s="0" t="str">
        <f aca="false">IF($A790="","",INDEX(CARTAO_COMPRAS!$H:$H,INT((ROW()-2)/20)+2)+MOD(ROW()-2,20))</f>
        <v/>
      </c>
      <c r="F790" s="0" t="str">
        <f aca="false">IF($A790="","",INDEX(CARTAO_COMPRAS!$G:$G,INT((ROW()-2)/20)+2))</f>
        <v/>
      </c>
      <c r="G790" s="5" t="str">
        <f aca="false">IF($A790="","",INDEX(CARTAO_COMPRAS!$I:$I,INT((ROW()-2)/20)+2))</f>
        <v/>
      </c>
      <c r="H790" s="4" t="str">
        <f aca="false">IF($A790="","",EDATE(INDEX(CARTAO_COMPRAS!$J:$J,INT((ROW()-2)/20)+2),MOD(ROW()-2,20)))</f>
        <v/>
      </c>
      <c r="I790" s="4" t="str">
        <f aca="false">IF($H790="","",$H790-WEEKDAY($H790,2)+1)</f>
        <v/>
      </c>
      <c r="J790" s="4" t="str">
        <f aca="false">IF($I790="","",$I790+6)</f>
        <v/>
      </c>
      <c r="K790" s="6" t="str">
        <f aca="false">IF($H790="","",DATE(YEAR($H790),MONTH($H790),1))</f>
        <v/>
      </c>
      <c r="L790" s="0" t="str">
        <f aca="false">IF($A790="","",INDEX(CARTAO_COMPRAS!$K:$K,INT((ROW()-2)/20)+2))</f>
        <v/>
      </c>
      <c r="M790" s="0" t="str">
        <f aca="false">IF($A790="","","Compra no cartão")</f>
        <v/>
      </c>
    </row>
    <row r="791" customFormat="false" ht="13.5" hidden="false" customHeight="false" outlineLevel="0" collapsed="false">
      <c r="A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" s="0" t="str">
        <f aca="false">IF($A791="","",INDEX(CARTAO_COMPRAS!$C:$C,INT((ROW()-2)/20)+2))</f>
        <v/>
      </c>
      <c r="C791" s="0" t="str">
        <f aca="false">IF($A791="","",INDEX(CARTAO_COMPRAS!$D:$D,INT((ROW()-2)/20)+2))</f>
        <v/>
      </c>
      <c r="D791" s="0" t="str">
        <f aca="false">IF($A791="","",INDEX(CARTAO_COMPRAS!$E:$E,INT((ROW()-2)/20)+2))</f>
        <v/>
      </c>
      <c r="E791" s="0" t="str">
        <f aca="false">IF($A791="","",INDEX(CARTAO_COMPRAS!$H:$H,INT((ROW()-2)/20)+2)+MOD(ROW()-2,20))</f>
        <v/>
      </c>
      <c r="F791" s="0" t="str">
        <f aca="false">IF($A791="","",INDEX(CARTAO_COMPRAS!$G:$G,INT((ROW()-2)/20)+2))</f>
        <v/>
      </c>
      <c r="G791" s="5" t="str">
        <f aca="false">IF($A791="","",INDEX(CARTAO_COMPRAS!$I:$I,INT((ROW()-2)/20)+2))</f>
        <v/>
      </c>
      <c r="H791" s="4" t="str">
        <f aca="false">IF($A791="","",EDATE(INDEX(CARTAO_COMPRAS!$J:$J,INT((ROW()-2)/20)+2),MOD(ROW()-2,20)))</f>
        <v/>
      </c>
      <c r="I791" s="4" t="str">
        <f aca="false">IF($H791="","",$H791-WEEKDAY($H791,2)+1)</f>
        <v/>
      </c>
      <c r="J791" s="4" t="str">
        <f aca="false">IF($I791="","",$I791+6)</f>
        <v/>
      </c>
      <c r="K791" s="6" t="str">
        <f aca="false">IF($H791="","",DATE(YEAR($H791),MONTH($H791),1))</f>
        <v/>
      </c>
      <c r="L791" s="0" t="str">
        <f aca="false">IF($A791="","",INDEX(CARTAO_COMPRAS!$K:$K,INT((ROW()-2)/20)+2))</f>
        <v/>
      </c>
      <c r="M791" s="0" t="str">
        <f aca="false">IF($A791="","","Compra no cartão")</f>
        <v/>
      </c>
    </row>
    <row r="792" customFormat="false" ht="13.5" hidden="false" customHeight="false" outlineLevel="0" collapsed="false">
      <c r="A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" s="0" t="str">
        <f aca="false">IF($A792="","",INDEX(CARTAO_COMPRAS!$C:$C,INT((ROW()-2)/20)+2))</f>
        <v/>
      </c>
      <c r="C792" s="0" t="str">
        <f aca="false">IF($A792="","",INDEX(CARTAO_COMPRAS!$D:$D,INT((ROW()-2)/20)+2))</f>
        <v/>
      </c>
      <c r="D792" s="0" t="str">
        <f aca="false">IF($A792="","",INDEX(CARTAO_COMPRAS!$E:$E,INT((ROW()-2)/20)+2))</f>
        <v/>
      </c>
      <c r="E792" s="0" t="str">
        <f aca="false">IF($A792="","",INDEX(CARTAO_COMPRAS!$H:$H,INT((ROW()-2)/20)+2)+MOD(ROW()-2,20))</f>
        <v/>
      </c>
      <c r="F792" s="0" t="str">
        <f aca="false">IF($A792="","",INDEX(CARTAO_COMPRAS!$G:$G,INT((ROW()-2)/20)+2))</f>
        <v/>
      </c>
      <c r="G792" s="5" t="str">
        <f aca="false">IF($A792="","",INDEX(CARTAO_COMPRAS!$I:$I,INT((ROW()-2)/20)+2))</f>
        <v/>
      </c>
      <c r="H792" s="4" t="str">
        <f aca="false">IF($A792="","",EDATE(INDEX(CARTAO_COMPRAS!$J:$J,INT((ROW()-2)/20)+2),MOD(ROW()-2,20)))</f>
        <v/>
      </c>
      <c r="I792" s="4" t="str">
        <f aca="false">IF($H792="","",$H792-WEEKDAY($H792,2)+1)</f>
        <v/>
      </c>
      <c r="J792" s="4" t="str">
        <f aca="false">IF($I792="","",$I792+6)</f>
        <v/>
      </c>
      <c r="K792" s="6" t="str">
        <f aca="false">IF($H792="","",DATE(YEAR($H792),MONTH($H792),1))</f>
        <v/>
      </c>
      <c r="L792" s="0" t="str">
        <f aca="false">IF($A792="","",INDEX(CARTAO_COMPRAS!$K:$K,INT((ROW()-2)/20)+2))</f>
        <v/>
      </c>
      <c r="M792" s="0" t="str">
        <f aca="false">IF($A792="","","Compra no cartão")</f>
        <v/>
      </c>
    </row>
    <row r="793" customFormat="false" ht="13.5" hidden="false" customHeight="false" outlineLevel="0" collapsed="false">
      <c r="A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" s="0" t="str">
        <f aca="false">IF($A793="","",INDEX(CARTAO_COMPRAS!$C:$C,INT((ROW()-2)/20)+2))</f>
        <v/>
      </c>
      <c r="C793" s="0" t="str">
        <f aca="false">IF($A793="","",INDEX(CARTAO_COMPRAS!$D:$D,INT((ROW()-2)/20)+2))</f>
        <v/>
      </c>
      <c r="D793" s="0" t="str">
        <f aca="false">IF($A793="","",INDEX(CARTAO_COMPRAS!$E:$E,INT((ROW()-2)/20)+2))</f>
        <v/>
      </c>
      <c r="E793" s="0" t="str">
        <f aca="false">IF($A793="","",INDEX(CARTAO_COMPRAS!$H:$H,INT((ROW()-2)/20)+2)+MOD(ROW()-2,20))</f>
        <v/>
      </c>
      <c r="F793" s="0" t="str">
        <f aca="false">IF($A793="","",INDEX(CARTAO_COMPRAS!$G:$G,INT((ROW()-2)/20)+2))</f>
        <v/>
      </c>
      <c r="G793" s="5" t="str">
        <f aca="false">IF($A793="","",INDEX(CARTAO_COMPRAS!$I:$I,INT((ROW()-2)/20)+2))</f>
        <v/>
      </c>
      <c r="H793" s="4" t="str">
        <f aca="false">IF($A793="","",EDATE(INDEX(CARTAO_COMPRAS!$J:$J,INT((ROW()-2)/20)+2),MOD(ROW()-2,20)))</f>
        <v/>
      </c>
      <c r="I793" s="4" t="str">
        <f aca="false">IF($H793="","",$H793-WEEKDAY($H793,2)+1)</f>
        <v/>
      </c>
      <c r="J793" s="4" t="str">
        <f aca="false">IF($I793="","",$I793+6)</f>
        <v/>
      </c>
      <c r="K793" s="6" t="str">
        <f aca="false">IF($H793="","",DATE(YEAR($H793),MONTH($H793),1))</f>
        <v/>
      </c>
      <c r="L793" s="0" t="str">
        <f aca="false">IF($A793="","",INDEX(CARTAO_COMPRAS!$K:$K,INT((ROW()-2)/20)+2))</f>
        <v/>
      </c>
      <c r="M793" s="0" t="str">
        <f aca="false">IF($A793="","","Compra no cartão")</f>
        <v/>
      </c>
    </row>
    <row r="794" customFormat="false" ht="13.5" hidden="false" customHeight="false" outlineLevel="0" collapsed="false">
      <c r="A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" s="0" t="str">
        <f aca="false">IF($A794="","",INDEX(CARTAO_COMPRAS!$C:$C,INT((ROW()-2)/20)+2))</f>
        <v/>
      </c>
      <c r="C794" s="0" t="str">
        <f aca="false">IF($A794="","",INDEX(CARTAO_COMPRAS!$D:$D,INT((ROW()-2)/20)+2))</f>
        <v/>
      </c>
      <c r="D794" s="0" t="str">
        <f aca="false">IF($A794="","",INDEX(CARTAO_COMPRAS!$E:$E,INT((ROW()-2)/20)+2))</f>
        <v/>
      </c>
      <c r="E794" s="0" t="str">
        <f aca="false">IF($A794="","",INDEX(CARTAO_COMPRAS!$H:$H,INT((ROW()-2)/20)+2)+MOD(ROW()-2,20))</f>
        <v/>
      </c>
      <c r="F794" s="0" t="str">
        <f aca="false">IF($A794="","",INDEX(CARTAO_COMPRAS!$G:$G,INT((ROW()-2)/20)+2))</f>
        <v/>
      </c>
      <c r="G794" s="5" t="str">
        <f aca="false">IF($A794="","",INDEX(CARTAO_COMPRAS!$I:$I,INT((ROW()-2)/20)+2))</f>
        <v/>
      </c>
      <c r="H794" s="4" t="str">
        <f aca="false">IF($A794="","",EDATE(INDEX(CARTAO_COMPRAS!$J:$J,INT((ROW()-2)/20)+2),MOD(ROW()-2,20)))</f>
        <v/>
      </c>
      <c r="I794" s="4" t="str">
        <f aca="false">IF($H794="","",$H794-WEEKDAY($H794,2)+1)</f>
        <v/>
      </c>
      <c r="J794" s="4" t="str">
        <f aca="false">IF($I794="","",$I794+6)</f>
        <v/>
      </c>
      <c r="K794" s="6" t="str">
        <f aca="false">IF($H794="","",DATE(YEAR($H794),MONTH($H794),1))</f>
        <v/>
      </c>
      <c r="L794" s="0" t="str">
        <f aca="false">IF($A794="","",INDEX(CARTAO_COMPRAS!$K:$K,INT((ROW()-2)/20)+2))</f>
        <v/>
      </c>
      <c r="M794" s="0" t="str">
        <f aca="false">IF($A794="","","Compra no cartão")</f>
        <v/>
      </c>
    </row>
    <row r="795" customFormat="false" ht="13.5" hidden="false" customHeight="false" outlineLevel="0" collapsed="false">
      <c r="A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" s="0" t="str">
        <f aca="false">IF($A795="","",INDEX(CARTAO_COMPRAS!$C:$C,INT((ROW()-2)/20)+2))</f>
        <v/>
      </c>
      <c r="C795" s="0" t="str">
        <f aca="false">IF($A795="","",INDEX(CARTAO_COMPRAS!$D:$D,INT((ROW()-2)/20)+2))</f>
        <v/>
      </c>
      <c r="D795" s="0" t="str">
        <f aca="false">IF($A795="","",INDEX(CARTAO_COMPRAS!$E:$E,INT((ROW()-2)/20)+2))</f>
        <v/>
      </c>
      <c r="E795" s="0" t="str">
        <f aca="false">IF($A795="","",INDEX(CARTAO_COMPRAS!$H:$H,INT((ROW()-2)/20)+2)+MOD(ROW()-2,20))</f>
        <v/>
      </c>
      <c r="F795" s="0" t="str">
        <f aca="false">IF($A795="","",INDEX(CARTAO_COMPRAS!$G:$G,INT((ROW()-2)/20)+2))</f>
        <v/>
      </c>
      <c r="G795" s="5" t="str">
        <f aca="false">IF($A795="","",INDEX(CARTAO_COMPRAS!$I:$I,INT((ROW()-2)/20)+2))</f>
        <v/>
      </c>
      <c r="H795" s="4" t="str">
        <f aca="false">IF($A795="","",EDATE(INDEX(CARTAO_COMPRAS!$J:$J,INT((ROW()-2)/20)+2),MOD(ROW()-2,20)))</f>
        <v/>
      </c>
      <c r="I795" s="4" t="str">
        <f aca="false">IF($H795="","",$H795-WEEKDAY($H795,2)+1)</f>
        <v/>
      </c>
      <c r="J795" s="4" t="str">
        <f aca="false">IF($I795="","",$I795+6)</f>
        <v/>
      </c>
      <c r="K795" s="6" t="str">
        <f aca="false">IF($H795="","",DATE(YEAR($H795),MONTH($H795),1))</f>
        <v/>
      </c>
      <c r="L795" s="0" t="str">
        <f aca="false">IF($A795="","",INDEX(CARTAO_COMPRAS!$K:$K,INT((ROW()-2)/20)+2))</f>
        <v/>
      </c>
      <c r="M795" s="0" t="str">
        <f aca="false">IF($A795="","","Compra no cartão")</f>
        <v/>
      </c>
    </row>
    <row r="796" customFormat="false" ht="13.5" hidden="false" customHeight="false" outlineLevel="0" collapsed="false">
      <c r="A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" s="0" t="str">
        <f aca="false">IF($A796="","",INDEX(CARTAO_COMPRAS!$C:$C,INT((ROW()-2)/20)+2))</f>
        <v/>
      </c>
      <c r="C796" s="0" t="str">
        <f aca="false">IF($A796="","",INDEX(CARTAO_COMPRAS!$D:$D,INT((ROW()-2)/20)+2))</f>
        <v/>
      </c>
      <c r="D796" s="0" t="str">
        <f aca="false">IF($A796="","",INDEX(CARTAO_COMPRAS!$E:$E,INT((ROW()-2)/20)+2))</f>
        <v/>
      </c>
      <c r="E796" s="0" t="str">
        <f aca="false">IF($A796="","",INDEX(CARTAO_COMPRAS!$H:$H,INT((ROW()-2)/20)+2)+MOD(ROW()-2,20))</f>
        <v/>
      </c>
      <c r="F796" s="0" t="str">
        <f aca="false">IF($A796="","",INDEX(CARTAO_COMPRAS!$G:$G,INT((ROW()-2)/20)+2))</f>
        <v/>
      </c>
      <c r="G796" s="5" t="str">
        <f aca="false">IF($A796="","",INDEX(CARTAO_COMPRAS!$I:$I,INT((ROW()-2)/20)+2))</f>
        <v/>
      </c>
      <c r="H796" s="4" t="str">
        <f aca="false">IF($A796="","",EDATE(INDEX(CARTAO_COMPRAS!$J:$J,INT((ROW()-2)/20)+2),MOD(ROW()-2,20)))</f>
        <v/>
      </c>
      <c r="I796" s="4" t="str">
        <f aca="false">IF($H796="","",$H796-WEEKDAY($H796,2)+1)</f>
        <v/>
      </c>
      <c r="J796" s="4" t="str">
        <f aca="false">IF($I796="","",$I796+6)</f>
        <v/>
      </c>
      <c r="K796" s="6" t="str">
        <f aca="false">IF($H796="","",DATE(YEAR($H796),MONTH($H796),1))</f>
        <v/>
      </c>
      <c r="L796" s="0" t="str">
        <f aca="false">IF($A796="","",INDEX(CARTAO_COMPRAS!$K:$K,INT((ROW()-2)/20)+2))</f>
        <v/>
      </c>
      <c r="M796" s="0" t="str">
        <f aca="false">IF($A796="","","Compra no cartão")</f>
        <v/>
      </c>
    </row>
    <row r="797" customFormat="false" ht="13.5" hidden="false" customHeight="false" outlineLevel="0" collapsed="false">
      <c r="A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" s="0" t="str">
        <f aca="false">IF($A797="","",INDEX(CARTAO_COMPRAS!$C:$C,INT((ROW()-2)/20)+2))</f>
        <v/>
      </c>
      <c r="C797" s="0" t="str">
        <f aca="false">IF($A797="","",INDEX(CARTAO_COMPRAS!$D:$D,INT((ROW()-2)/20)+2))</f>
        <v/>
      </c>
      <c r="D797" s="0" t="str">
        <f aca="false">IF($A797="","",INDEX(CARTAO_COMPRAS!$E:$E,INT((ROW()-2)/20)+2))</f>
        <v/>
      </c>
      <c r="E797" s="0" t="str">
        <f aca="false">IF($A797="","",INDEX(CARTAO_COMPRAS!$H:$H,INT((ROW()-2)/20)+2)+MOD(ROW()-2,20))</f>
        <v/>
      </c>
      <c r="F797" s="0" t="str">
        <f aca="false">IF($A797="","",INDEX(CARTAO_COMPRAS!$G:$G,INT((ROW()-2)/20)+2))</f>
        <v/>
      </c>
      <c r="G797" s="5" t="str">
        <f aca="false">IF($A797="","",INDEX(CARTAO_COMPRAS!$I:$I,INT((ROW()-2)/20)+2))</f>
        <v/>
      </c>
      <c r="H797" s="4" t="str">
        <f aca="false">IF($A797="","",EDATE(INDEX(CARTAO_COMPRAS!$J:$J,INT((ROW()-2)/20)+2),MOD(ROW()-2,20)))</f>
        <v/>
      </c>
      <c r="I797" s="4" t="str">
        <f aca="false">IF($H797="","",$H797-WEEKDAY($H797,2)+1)</f>
        <v/>
      </c>
      <c r="J797" s="4" t="str">
        <f aca="false">IF($I797="","",$I797+6)</f>
        <v/>
      </c>
      <c r="K797" s="6" t="str">
        <f aca="false">IF($H797="","",DATE(YEAR($H797),MONTH($H797),1))</f>
        <v/>
      </c>
      <c r="L797" s="0" t="str">
        <f aca="false">IF($A797="","",INDEX(CARTAO_COMPRAS!$K:$K,INT((ROW()-2)/20)+2))</f>
        <v/>
      </c>
      <c r="M797" s="0" t="str">
        <f aca="false">IF($A797="","","Compra no cartão")</f>
        <v/>
      </c>
    </row>
    <row r="798" customFormat="false" ht="13.5" hidden="false" customHeight="false" outlineLevel="0" collapsed="false">
      <c r="A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" s="0" t="str">
        <f aca="false">IF($A798="","",INDEX(CARTAO_COMPRAS!$C:$C,INT((ROW()-2)/20)+2))</f>
        <v/>
      </c>
      <c r="C798" s="0" t="str">
        <f aca="false">IF($A798="","",INDEX(CARTAO_COMPRAS!$D:$D,INT((ROW()-2)/20)+2))</f>
        <v/>
      </c>
      <c r="D798" s="0" t="str">
        <f aca="false">IF($A798="","",INDEX(CARTAO_COMPRAS!$E:$E,INT((ROW()-2)/20)+2))</f>
        <v/>
      </c>
      <c r="E798" s="0" t="str">
        <f aca="false">IF($A798="","",INDEX(CARTAO_COMPRAS!$H:$H,INT((ROW()-2)/20)+2)+MOD(ROW()-2,20))</f>
        <v/>
      </c>
      <c r="F798" s="0" t="str">
        <f aca="false">IF($A798="","",INDEX(CARTAO_COMPRAS!$G:$G,INT((ROW()-2)/20)+2))</f>
        <v/>
      </c>
      <c r="G798" s="5" t="str">
        <f aca="false">IF($A798="","",INDEX(CARTAO_COMPRAS!$I:$I,INT((ROW()-2)/20)+2))</f>
        <v/>
      </c>
      <c r="H798" s="4" t="str">
        <f aca="false">IF($A798="","",EDATE(INDEX(CARTAO_COMPRAS!$J:$J,INT((ROW()-2)/20)+2),MOD(ROW()-2,20)))</f>
        <v/>
      </c>
      <c r="I798" s="4" t="str">
        <f aca="false">IF($H798="","",$H798-WEEKDAY($H798,2)+1)</f>
        <v/>
      </c>
      <c r="J798" s="4" t="str">
        <f aca="false">IF($I798="","",$I798+6)</f>
        <v/>
      </c>
      <c r="K798" s="6" t="str">
        <f aca="false">IF($H798="","",DATE(YEAR($H798),MONTH($H798),1))</f>
        <v/>
      </c>
      <c r="L798" s="0" t="str">
        <f aca="false">IF($A798="","",INDEX(CARTAO_COMPRAS!$K:$K,INT((ROW()-2)/20)+2))</f>
        <v/>
      </c>
      <c r="M798" s="0" t="str">
        <f aca="false">IF($A798="","","Compra no cartão")</f>
        <v/>
      </c>
    </row>
    <row r="799" customFormat="false" ht="13.5" hidden="false" customHeight="false" outlineLevel="0" collapsed="false">
      <c r="A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" s="0" t="str">
        <f aca="false">IF($A799="","",INDEX(CARTAO_COMPRAS!$C:$C,INT((ROW()-2)/20)+2))</f>
        <v/>
      </c>
      <c r="C799" s="0" t="str">
        <f aca="false">IF($A799="","",INDEX(CARTAO_COMPRAS!$D:$D,INT((ROW()-2)/20)+2))</f>
        <v/>
      </c>
      <c r="D799" s="0" t="str">
        <f aca="false">IF($A799="","",INDEX(CARTAO_COMPRAS!$E:$E,INT((ROW()-2)/20)+2))</f>
        <v/>
      </c>
      <c r="E799" s="0" t="str">
        <f aca="false">IF($A799="","",INDEX(CARTAO_COMPRAS!$H:$H,INT((ROW()-2)/20)+2)+MOD(ROW()-2,20))</f>
        <v/>
      </c>
      <c r="F799" s="0" t="str">
        <f aca="false">IF($A799="","",INDEX(CARTAO_COMPRAS!$G:$G,INT((ROW()-2)/20)+2))</f>
        <v/>
      </c>
      <c r="G799" s="5" t="str">
        <f aca="false">IF($A799="","",INDEX(CARTAO_COMPRAS!$I:$I,INT((ROW()-2)/20)+2))</f>
        <v/>
      </c>
      <c r="H799" s="4" t="str">
        <f aca="false">IF($A799="","",EDATE(INDEX(CARTAO_COMPRAS!$J:$J,INT((ROW()-2)/20)+2),MOD(ROW()-2,20)))</f>
        <v/>
      </c>
      <c r="I799" s="4" t="str">
        <f aca="false">IF($H799="","",$H799-WEEKDAY($H799,2)+1)</f>
        <v/>
      </c>
      <c r="J799" s="4" t="str">
        <f aca="false">IF($I799="","",$I799+6)</f>
        <v/>
      </c>
      <c r="K799" s="6" t="str">
        <f aca="false">IF($H799="","",DATE(YEAR($H799),MONTH($H799),1))</f>
        <v/>
      </c>
      <c r="L799" s="0" t="str">
        <f aca="false">IF($A799="","",INDEX(CARTAO_COMPRAS!$K:$K,INT((ROW()-2)/20)+2))</f>
        <v/>
      </c>
      <c r="M799" s="0" t="str">
        <f aca="false">IF($A799="","","Compra no cartão")</f>
        <v/>
      </c>
    </row>
    <row r="800" customFormat="false" ht="13.5" hidden="false" customHeight="false" outlineLevel="0" collapsed="false">
      <c r="A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" s="0" t="str">
        <f aca="false">IF($A800="","",INDEX(CARTAO_COMPRAS!$C:$C,INT((ROW()-2)/20)+2))</f>
        <v/>
      </c>
      <c r="C800" s="0" t="str">
        <f aca="false">IF($A800="","",INDEX(CARTAO_COMPRAS!$D:$D,INT((ROW()-2)/20)+2))</f>
        <v/>
      </c>
      <c r="D800" s="0" t="str">
        <f aca="false">IF($A800="","",INDEX(CARTAO_COMPRAS!$E:$E,INT((ROW()-2)/20)+2))</f>
        <v/>
      </c>
      <c r="E800" s="0" t="str">
        <f aca="false">IF($A800="","",INDEX(CARTAO_COMPRAS!$H:$H,INT((ROW()-2)/20)+2)+MOD(ROW()-2,20))</f>
        <v/>
      </c>
      <c r="F800" s="0" t="str">
        <f aca="false">IF($A800="","",INDEX(CARTAO_COMPRAS!$G:$G,INT((ROW()-2)/20)+2))</f>
        <v/>
      </c>
      <c r="G800" s="5" t="str">
        <f aca="false">IF($A800="","",INDEX(CARTAO_COMPRAS!$I:$I,INT((ROW()-2)/20)+2))</f>
        <v/>
      </c>
      <c r="H800" s="4" t="str">
        <f aca="false">IF($A800="","",EDATE(INDEX(CARTAO_COMPRAS!$J:$J,INT((ROW()-2)/20)+2),MOD(ROW()-2,20)))</f>
        <v/>
      </c>
      <c r="I800" s="4" t="str">
        <f aca="false">IF($H800="","",$H800-WEEKDAY($H800,2)+1)</f>
        <v/>
      </c>
      <c r="J800" s="4" t="str">
        <f aca="false">IF($I800="","",$I800+6)</f>
        <v/>
      </c>
      <c r="K800" s="6" t="str">
        <f aca="false">IF($H800="","",DATE(YEAR($H800),MONTH($H800),1))</f>
        <v/>
      </c>
      <c r="L800" s="0" t="str">
        <f aca="false">IF($A800="","",INDEX(CARTAO_COMPRAS!$K:$K,INT((ROW()-2)/20)+2))</f>
        <v/>
      </c>
      <c r="M800" s="0" t="str">
        <f aca="false">IF($A800="","","Compra no cartão")</f>
        <v/>
      </c>
    </row>
    <row r="801" customFormat="false" ht="13.5" hidden="false" customHeight="false" outlineLevel="0" collapsed="false">
      <c r="A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" s="0" t="str">
        <f aca="false">IF($A801="","",INDEX(CARTAO_COMPRAS!$C:$C,INT((ROW()-2)/20)+2))</f>
        <v/>
      </c>
      <c r="C801" s="0" t="str">
        <f aca="false">IF($A801="","",INDEX(CARTAO_COMPRAS!$D:$D,INT((ROW()-2)/20)+2))</f>
        <v/>
      </c>
      <c r="D801" s="0" t="str">
        <f aca="false">IF($A801="","",INDEX(CARTAO_COMPRAS!$E:$E,INT((ROW()-2)/20)+2))</f>
        <v/>
      </c>
      <c r="E801" s="0" t="str">
        <f aca="false">IF($A801="","",INDEX(CARTAO_COMPRAS!$H:$H,INT((ROW()-2)/20)+2)+MOD(ROW()-2,20))</f>
        <v/>
      </c>
      <c r="F801" s="0" t="str">
        <f aca="false">IF($A801="","",INDEX(CARTAO_COMPRAS!$G:$G,INT((ROW()-2)/20)+2))</f>
        <v/>
      </c>
      <c r="G801" s="5" t="str">
        <f aca="false">IF($A801="","",INDEX(CARTAO_COMPRAS!$I:$I,INT((ROW()-2)/20)+2))</f>
        <v/>
      </c>
      <c r="H801" s="4" t="str">
        <f aca="false">IF($A801="","",EDATE(INDEX(CARTAO_COMPRAS!$J:$J,INT((ROW()-2)/20)+2),MOD(ROW()-2,20)))</f>
        <v/>
      </c>
      <c r="I801" s="4" t="str">
        <f aca="false">IF($H801="","",$H801-WEEKDAY($H801,2)+1)</f>
        <v/>
      </c>
      <c r="J801" s="4" t="str">
        <f aca="false">IF($I801="","",$I801+6)</f>
        <v/>
      </c>
      <c r="K801" s="6" t="str">
        <f aca="false">IF($H801="","",DATE(YEAR($H801),MONTH($H801),1))</f>
        <v/>
      </c>
      <c r="L801" s="0" t="str">
        <f aca="false">IF($A801="","",INDEX(CARTAO_COMPRAS!$K:$K,INT((ROW()-2)/20)+2))</f>
        <v/>
      </c>
      <c r="M801" s="0" t="str">
        <f aca="false">IF($A801="","","Compra no cartão")</f>
        <v/>
      </c>
    </row>
    <row r="802" customFormat="false" ht="13.5" hidden="false" customHeight="false" outlineLevel="0" collapsed="false">
      <c r="A8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</v>
      </c>
      <c r="B802" s="0" t="str">
        <f aca="false">IF($A802="","",INDEX(CARTAO_COMPRAS!$C:$C,INT((ROW()-2)/20)+2))</f>
        <v>Bradesco</v>
      </c>
      <c r="C802" s="0" t="str">
        <f aca="false">IF($A802="","",INDEX(CARTAO_COMPRAS!$D:$D,INT((ROW()-2)/20)+2))</f>
        <v>Suplementos</v>
      </c>
      <c r="D802" s="0" t="str">
        <f aca="false">IF($A802="","",INDEX(CARTAO_COMPRAS!$E:$E,INT((ROW()-2)/20)+2))</f>
        <v>Alimentação / Insumos</v>
      </c>
      <c r="E802" s="0" t="n">
        <f aca="false">IF($A802="","",INDEX(CARTAO_COMPRAS!$H:$H,INT((ROW()-2)/20)+2)+MOD(ROW()-2,20))</f>
        <v>1</v>
      </c>
      <c r="F802" s="0" t="n">
        <f aca="false">IF($A802="","",INDEX(CARTAO_COMPRAS!$G:$G,INT((ROW()-2)/20)+2))</f>
        <v>4</v>
      </c>
      <c r="G802" s="5" t="n">
        <f aca="false">IF($A802="","",INDEX(CARTAO_COMPRAS!$I:$I,INT((ROW()-2)/20)+2))</f>
        <v>388.75</v>
      </c>
      <c r="H802" s="4" t="n">
        <f aca="false">IF($A802="","",EDATE(INDEX(CARTAO_COMPRAS!$J:$J,INT((ROW()-2)/20)+2),MOD(ROW()-2,20)))</f>
        <v>46157</v>
      </c>
      <c r="I802" s="4" t="n">
        <f aca="false">IF($H802="","",$H802-WEEKDAY($H802,2)+1)</f>
        <v>46153</v>
      </c>
      <c r="J802" s="4" t="n">
        <f aca="false">IF($I802="","",$I802+6)</f>
        <v>46159</v>
      </c>
      <c r="K802" s="6" t="n">
        <f aca="false">IF($H802="","",DATE(YEAR($H802),MONTH($H802),1))</f>
        <v>46143</v>
      </c>
      <c r="L802" s="0" t="str">
        <f aca="false">IF($A802="","",INDEX(CARTAO_COMPRAS!$K:$K,INT((ROW()-2)/20)+2))</f>
        <v>Pago</v>
      </c>
      <c r="M802" s="0" t="str">
        <f aca="false">IF($A802="","","Compra no cartão")</f>
        <v>Compra no cartão</v>
      </c>
    </row>
    <row r="803" customFormat="false" ht="13.5" hidden="false" customHeight="false" outlineLevel="0" collapsed="false">
      <c r="A8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</v>
      </c>
      <c r="B803" s="0" t="str">
        <f aca="false">IF($A803="","",INDEX(CARTAO_COMPRAS!$C:$C,INT((ROW()-2)/20)+2))</f>
        <v>Bradesco</v>
      </c>
      <c r="C803" s="0" t="str">
        <f aca="false">IF($A803="","",INDEX(CARTAO_COMPRAS!$D:$D,INT((ROW()-2)/20)+2))</f>
        <v>Suplementos</v>
      </c>
      <c r="D803" s="0" t="str">
        <f aca="false">IF($A803="","",INDEX(CARTAO_COMPRAS!$E:$E,INT((ROW()-2)/20)+2))</f>
        <v>Alimentação / Insumos</v>
      </c>
      <c r="E803" s="0" t="n">
        <f aca="false">IF($A803="","",INDEX(CARTAO_COMPRAS!$H:$H,INT((ROW()-2)/20)+2)+MOD(ROW()-2,20))</f>
        <v>2</v>
      </c>
      <c r="F803" s="0" t="n">
        <f aca="false">IF($A803="","",INDEX(CARTAO_COMPRAS!$G:$G,INT((ROW()-2)/20)+2))</f>
        <v>4</v>
      </c>
      <c r="G803" s="5" t="n">
        <f aca="false">IF($A803="","",INDEX(CARTAO_COMPRAS!$I:$I,INT((ROW()-2)/20)+2))</f>
        <v>388.75</v>
      </c>
      <c r="H803" s="4" t="n">
        <f aca="false">IF($A803="","",EDATE(INDEX(CARTAO_COMPRAS!$J:$J,INT((ROW()-2)/20)+2),MOD(ROW()-2,20)))</f>
        <v>46188</v>
      </c>
      <c r="I803" s="4" t="n">
        <f aca="false">IF($H803="","",$H803-WEEKDAY($H803,2)+1)</f>
        <v>46188</v>
      </c>
      <c r="J803" s="4" t="n">
        <f aca="false">IF($I803="","",$I803+6)</f>
        <v>46194</v>
      </c>
      <c r="K803" s="6" t="n">
        <f aca="false">IF($H803="","",DATE(YEAR($H803),MONTH($H803),1))</f>
        <v>46174</v>
      </c>
      <c r="L803" s="0" t="str">
        <f aca="false">IF($A803="","",INDEX(CARTAO_COMPRAS!$K:$K,INT((ROW()-2)/20)+2))</f>
        <v>Pago</v>
      </c>
      <c r="M803" s="0" t="str">
        <f aca="false">IF($A803="","","Compra no cartão")</f>
        <v>Compra no cartão</v>
      </c>
    </row>
    <row r="804" customFormat="false" ht="13.5" hidden="false" customHeight="false" outlineLevel="0" collapsed="false">
      <c r="A8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</v>
      </c>
      <c r="B804" s="0" t="str">
        <f aca="false">IF($A804="","",INDEX(CARTAO_COMPRAS!$C:$C,INT((ROW()-2)/20)+2))</f>
        <v>Bradesco</v>
      </c>
      <c r="C804" s="0" t="str">
        <f aca="false">IF($A804="","",INDEX(CARTAO_COMPRAS!$D:$D,INT((ROW()-2)/20)+2))</f>
        <v>Suplementos</v>
      </c>
      <c r="D804" s="0" t="str">
        <f aca="false">IF($A804="","",INDEX(CARTAO_COMPRAS!$E:$E,INT((ROW()-2)/20)+2))</f>
        <v>Alimentação / Insumos</v>
      </c>
      <c r="E804" s="0" t="n">
        <f aca="false">IF($A804="","",INDEX(CARTAO_COMPRAS!$H:$H,INT((ROW()-2)/20)+2)+MOD(ROW()-2,20))</f>
        <v>3</v>
      </c>
      <c r="F804" s="0" t="n">
        <f aca="false">IF($A804="","",INDEX(CARTAO_COMPRAS!$G:$G,INT((ROW()-2)/20)+2))</f>
        <v>4</v>
      </c>
      <c r="G804" s="5" t="n">
        <f aca="false">IF($A804="","",INDEX(CARTAO_COMPRAS!$I:$I,INT((ROW()-2)/20)+2))</f>
        <v>388.75</v>
      </c>
      <c r="H804" s="4" t="n">
        <f aca="false">IF($A804="","",EDATE(INDEX(CARTAO_COMPRAS!$J:$J,INT((ROW()-2)/20)+2),MOD(ROW()-2,20)))</f>
        <v>46218</v>
      </c>
      <c r="I804" s="4" t="n">
        <f aca="false">IF($H804="","",$H804-WEEKDAY($H804,2)+1)</f>
        <v>46216</v>
      </c>
      <c r="J804" s="4" t="n">
        <f aca="false">IF($I804="","",$I804+6)</f>
        <v>46222</v>
      </c>
      <c r="K804" s="6" t="n">
        <f aca="false">IF($H804="","",DATE(YEAR($H804),MONTH($H804),1))</f>
        <v>46204</v>
      </c>
      <c r="L804" s="0" t="str">
        <f aca="false">IF($A804="","",INDEX(CARTAO_COMPRAS!$K:$K,INT((ROW()-2)/20)+2))</f>
        <v>Pago</v>
      </c>
      <c r="M804" s="0" t="str">
        <f aca="false">IF($A804="","","Compra no cartão")</f>
        <v>Compra no cartão</v>
      </c>
    </row>
    <row r="805" customFormat="false" ht="13.5" hidden="false" customHeight="false" outlineLevel="0" collapsed="false">
      <c r="A80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</v>
      </c>
      <c r="B805" s="0" t="str">
        <f aca="false">IF($A805="","",INDEX(CARTAO_COMPRAS!$C:$C,INT((ROW()-2)/20)+2))</f>
        <v>Bradesco</v>
      </c>
      <c r="C805" s="0" t="str">
        <f aca="false">IF($A805="","",INDEX(CARTAO_COMPRAS!$D:$D,INT((ROW()-2)/20)+2))</f>
        <v>Suplementos</v>
      </c>
      <c r="D805" s="0" t="str">
        <f aca="false">IF($A805="","",INDEX(CARTAO_COMPRAS!$E:$E,INT((ROW()-2)/20)+2))</f>
        <v>Alimentação / Insumos</v>
      </c>
      <c r="E805" s="0" t="n">
        <f aca="false">IF($A805="","",INDEX(CARTAO_COMPRAS!$H:$H,INT((ROW()-2)/20)+2)+MOD(ROW()-2,20))</f>
        <v>4</v>
      </c>
      <c r="F805" s="0" t="n">
        <f aca="false">IF($A805="","",INDEX(CARTAO_COMPRAS!$G:$G,INT((ROW()-2)/20)+2))</f>
        <v>4</v>
      </c>
      <c r="G805" s="5" t="n">
        <f aca="false">IF($A805="","",INDEX(CARTAO_COMPRAS!$I:$I,INT((ROW()-2)/20)+2))</f>
        <v>388.75</v>
      </c>
      <c r="H805" s="4" t="n">
        <f aca="false">IF($A805="","",EDATE(INDEX(CARTAO_COMPRAS!$J:$J,INT((ROW()-2)/20)+2),MOD(ROW()-2,20)))</f>
        <v>46249</v>
      </c>
      <c r="I805" s="4" t="n">
        <f aca="false">IF($H805="","",$H805-WEEKDAY($H805,2)+1)</f>
        <v>46244</v>
      </c>
      <c r="J805" s="4" t="n">
        <f aca="false">IF($I805="","",$I805+6)</f>
        <v>46250</v>
      </c>
      <c r="K805" s="6" t="n">
        <f aca="false">IF($H805="","",DATE(YEAR($H805),MONTH($H805),1))</f>
        <v>46235</v>
      </c>
      <c r="L805" s="0" t="str">
        <f aca="false">IF($A805="","",INDEX(CARTAO_COMPRAS!$K:$K,INT((ROW()-2)/20)+2))</f>
        <v>Pago</v>
      </c>
      <c r="M805" s="0" t="str">
        <f aca="false">IF($A805="","","Compra no cartão")</f>
        <v>Compra no cartão</v>
      </c>
    </row>
    <row r="806" customFormat="false" ht="13.5" hidden="false" customHeight="false" outlineLevel="0" collapsed="false">
      <c r="A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" s="0" t="str">
        <f aca="false">IF($A806="","",INDEX(CARTAO_COMPRAS!$C:$C,INT((ROW()-2)/20)+2))</f>
        <v/>
      </c>
      <c r="C806" s="0" t="str">
        <f aca="false">IF($A806="","",INDEX(CARTAO_COMPRAS!$D:$D,INT((ROW()-2)/20)+2))</f>
        <v/>
      </c>
      <c r="D806" s="0" t="str">
        <f aca="false">IF($A806="","",INDEX(CARTAO_COMPRAS!$E:$E,INT((ROW()-2)/20)+2))</f>
        <v/>
      </c>
      <c r="E806" s="0" t="str">
        <f aca="false">IF($A806="","",INDEX(CARTAO_COMPRAS!$H:$H,INT((ROW()-2)/20)+2)+MOD(ROW()-2,20))</f>
        <v/>
      </c>
      <c r="F806" s="0" t="str">
        <f aca="false">IF($A806="","",INDEX(CARTAO_COMPRAS!$G:$G,INT((ROW()-2)/20)+2))</f>
        <v/>
      </c>
      <c r="G806" s="5" t="str">
        <f aca="false">IF($A806="","",INDEX(CARTAO_COMPRAS!$I:$I,INT((ROW()-2)/20)+2))</f>
        <v/>
      </c>
      <c r="H806" s="4" t="str">
        <f aca="false">IF($A806="","",EDATE(INDEX(CARTAO_COMPRAS!$J:$J,INT((ROW()-2)/20)+2),MOD(ROW()-2,20)))</f>
        <v/>
      </c>
      <c r="I806" s="4" t="str">
        <f aca="false">IF($H806="","",$H806-WEEKDAY($H806,2)+1)</f>
        <v/>
      </c>
      <c r="J806" s="4" t="str">
        <f aca="false">IF($I806="","",$I806+6)</f>
        <v/>
      </c>
      <c r="K806" s="6" t="str">
        <f aca="false">IF($H806="","",DATE(YEAR($H806),MONTH($H806),1))</f>
        <v/>
      </c>
      <c r="L806" s="0" t="str">
        <f aca="false">IF($A806="","",INDEX(CARTAO_COMPRAS!$K:$K,INT((ROW()-2)/20)+2))</f>
        <v/>
      </c>
      <c r="M806" s="0" t="str">
        <f aca="false">IF($A806="","","Compra no cartão")</f>
        <v/>
      </c>
    </row>
    <row r="807" customFormat="false" ht="13.5" hidden="false" customHeight="false" outlineLevel="0" collapsed="false">
      <c r="A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" s="0" t="str">
        <f aca="false">IF($A807="","",INDEX(CARTAO_COMPRAS!$C:$C,INT((ROW()-2)/20)+2))</f>
        <v/>
      </c>
      <c r="C807" s="0" t="str">
        <f aca="false">IF($A807="","",INDEX(CARTAO_COMPRAS!$D:$D,INT((ROW()-2)/20)+2))</f>
        <v/>
      </c>
      <c r="D807" s="0" t="str">
        <f aca="false">IF($A807="","",INDEX(CARTAO_COMPRAS!$E:$E,INT((ROW()-2)/20)+2))</f>
        <v/>
      </c>
      <c r="E807" s="0" t="str">
        <f aca="false">IF($A807="","",INDEX(CARTAO_COMPRAS!$H:$H,INT((ROW()-2)/20)+2)+MOD(ROW()-2,20))</f>
        <v/>
      </c>
      <c r="F807" s="0" t="str">
        <f aca="false">IF($A807="","",INDEX(CARTAO_COMPRAS!$G:$G,INT((ROW()-2)/20)+2))</f>
        <v/>
      </c>
      <c r="G807" s="5" t="str">
        <f aca="false">IF($A807="","",INDEX(CARTAO_COMPRAS!$I:$I,INT((ROW()-2)/20)+2))</f>
        <v/>
      </c>
      <c r="H807" s="4" t="str">
        <f aca="false">IF($A807="","",EDATE(INDEX(CARTAO_COMPRAS!$J:$J,INT((ROW()-2)/20)+2),MOD(ROW()-2,20)))</f>
        <v/>
      </c>
      <c r="I807" s="4" t="str">
        <f aca="false">IF($H807="","",$H807-WEEKDAY($H807,2)+1)</f>
        <v/>
      </c>
      <c r="J807" s="4" t="str">
        <f aca="false">IF($I807="","",$I807+6)</f>
        <v/>
      </c>
      <c r="K807" s="6" t="str">
        <f aca="false">IF($H807="","",DATE(YEAR($H807),MONTH($H807),1))</f>
        <v/>
      </c>
      <c r="L807" s="0" t="str">
        <f aca="false">IF($A807="","",INDEX(CARTAO_COMPRAS!$K:$K,INT((ROW()-2)/20)+2))</f>
        <v/>
      </c>
      <c r="M807" s="0" t="str">
        <f aca="false">IF($A807="","","Compra no cartão")</f>
        <v/>
      </c>
    </row>
    <row r="808" customFormat="false" ht="13.5" hidden="false" customHeight="false" outlineLevel="0" collapsed="false">
      <c r="A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" s="0" t="str">
        <f aca="false">IF($A808="","",INDEX(CARTAO_COMPRAS!$C:$C,INT((ROW()-2)/20)+2))</f>
        <v/>
      </c>
      <c r="C808" s="0" t="str">
        <f aca="false">IF($A808="","",INDEX(CARTAO_COMPRAS!$D:$D,INT((ROW()-2)/20)+2))</f>
        <v/>
      </c>
      <c r="D808" s="0" t="str">
        <f aca="false">IF($A808="","",INDEX(CARTAO_COMPRAS!$E:$E,INT((ROW()-2)/20)+2))</f>
        <v/>
      </c>
      <c r="E808" s="0" t="str">
        <f aca="false">IF($A808="","",INDEX(CARTAO_COMPRAS!$H:$H,INT((ROW()-2)/20)+2)+MOD(ROW()-2,20))</f>
        <v/>
      </c>
      <c r="F808" s="0" t="str">
        <f aca="false">IF($A808="","",INDEX(CARTAO_COMPRAS!$G:$G,INT((ROW()-2)/20)+2))</f>
        <v/>
      </c>
      <c r="G808" s="5" t="str">
        <f aca="false">IF($A808="","",INDEX(CARTAO_COMPRAS!$I:$I,INT((ROW()-2)/20)+2))</f>
        <v/>
      </c>
      <c r="H808" s="4" t="str">
        <f aca="false">IF($A808="","",EDATE(INDEX(CARTAO_COMPRAS!$J:$J,INT((ROW()-2)/20)+2),MOD(ROW()-2,20)))</f>
        <v/>
      </c>
      <c r="I808" s="4" t="str">
        <f aca="false">IF($H808="","",$H808-WEEKDAY($H808,2)+1)</f>
        <v/>
      </c>
      <c r="J808" s="4" t="str">
        <f aca="false">IF($I808="","",$I808+6)</f>
        <v/>
      </c>
      <c r="K808" s="6" t="str">
        <f aca="false">IF($H808="","",DATE(YEAR($H808),MONTH($H808),1))</f>
        <v/>
      </c>
      <c r="L808" s="0" t="str">
        <f aca="false">IF($A808="","",INDEX(CARTAO_COMPRAS!$K:$K,INT((ROW()-2)/20)+2))</f>
        <v/>
      </c>
      <c r="M808" s="0" t="str">
        <f aca="false">IF($A808="","","Compra no cartão")</f>
        <v/>
      </c>
    </row>
    <row r="809" customFormat="false" ht="13.5" hidden="false" customHeight="false" outlineLevel="0" collapsed="false">
      <c r="A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" s="0" t="str">
        <f aca="false">IF($A809="","",INDEX(CARTAO_COMPRAS!$C:$C,INT((ROW()-2)/20)+2))</f>
        <v/>
      </c>
      <c r="C809" s="0" t="str">
        <f aca="false">IF($A809="","",INDEX(CARTAO_COMPRAS!$D:$D,INT((ROW()-2)/20)+2))</f>
        <v/>
      </c>
      <c r="D809" s="0" t="str">
        <f aca="false">IF($A809="","",INDEX(CARTAO_COMPRAS!$E:$E,INT((ROW()-2)/20)+2))</f>
        <v/>
      </c>
      <c r="E809" s="0" t="str">
        <f aca="false">IF($A809="","",INDEX(CARTAO_COMPRAS!$H:$H,INT((ROW()-2)/20)+2)+MOD(ROW()-2,20))</f>
        <v/>
      </c>
      <c r="F809" s="0" t="str">
        <f aca="false">IF($A809="","",INDEX(CARTAO_COMPRAS!$G:$G,INT((ROW()-2)/20)+2))</f>
        <v/>
      </c>
      <c r="G809" s="5" t="str">
        <f aca="false">IF($A809="","",INDEX(CARTAO_COMPRAS!$I:$I,INT((ROW()-2)/20)+2))</f>
        <v/>
      </c>
      <c r="H809" s="4" t="str">
        <f aca="false">IF($A809="","",EDATE(INDEX(CARTAO_COMPRAS!$J:$J,INT((ROW()-2)/20)+2),MOD(ROW()-2,20)))</f>
        <v/>
      </c>
      <c r="I809" s="4" t="str">
        <f aca="false">IF($H809="","",$H809-WEEKDAY($H809,2)+1)</f>
        <v/>
      </c>
      <c r="J809" s="4" t="str">
        <f aca="false">IF($I809="","",$I809+6)</f>
        <v/>
      </c>
      <c r="K809" s="6" t="str">
        <f aca="false">IF($H809="","",DATE(YEAR($H809),MONTH($H809),1))</f>
        <v/>
      </c>
      <c r="L809" s="0" t="str">
        <f aca="false">IF($A809="","",INDEX(CARTAO_COMPRAS!$K:$K,INT((ROW()-2)/20)+2))</f>
        <v/>
      </c>
      <c r="M809" s="0" t="str">
        <f aca="false">IF($A809="","","Compra no cartão")</f>
        <v/>
      </c>
    </row>
    <row r="810" customFormat="false" ht="13.5" hidden="false" customHeight="false" outlineLevel="0" collapsed="false">
      <c r="A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" s="0" t="str">
        <f aca="false">IF($A810="","",INDEX(CARTAO_COMPRAS!$C:$C,INT((ROW()-2)/20)+2))</f>
        <v/>
      </c>
      <c r="C810" s="0" t="str">
        <f aca="false">IF($A810="","",INDEX(CARTAO_COMPRAS!$D:$D,INT((ROW()-2)/20)+2))</f>
        <v/>
      </c>
      <c r="D810" s="0" t="str">
        <f aca="false">IF($A810="","",INDEX(CARTAO_COMPRAS!$E:$E,INT((ROW()-2)/20)+2))</f>
        <v/>
      </c>
      <c r="E810" s="0" t="str">
        <f aca="false">IF($A810="","",INDEX(CARTAO_COMPRAS!$H:$H,INT((ROW()-2)/20)+2)+MOD(ROW()-2,20))</f>
        <v/>
      </c>
      <c r="F810" s="0" t="str">
        <f aca="false">IF($A810="","",INDEX(CARTAO_COMPRAS!$G:$G,INT((ROW()-2)/20)+2))</f>
        <v/>
      </c>
      <c r="G810" s="5" t="str">
        <f aca="false">IF($A810="","",INDEX(CARTAO_COMPRAS!$I:$I,INT((ROW()-2)/20)+2))</f>
        <v/>
      </c>
      <c r="H810" s="4" t="str">
        <f aca="false">IF($A810="","",EDATE(INDEX(CARTAO_COMPRAS!$J:$J,INT((ROW()-2)/20)+2),MOD(ROW()-2,20)))</f>
        <v/>
      </c>
      <c r="I810" s="4" t="str">
        <f aca="false">IF($H810="","",$H810-WEEKDAY($H810,2)+1)</f>
        <v/>
      </c>
      <c r="J810" s="4" t="str">
        <f aca="false">IF($I810="","",$I810+6)</f>
        <v/>
      </c>
      <c r="K810" s="6" t="str">
        <f aca="false">IF($H810="","",DATE(YEAR($H810),MONTH($H810),1))</f>
        <v/>
      </c>
      <c r="L810" s="0" t="str">
        <f aca="false">IF($A810="","",INDEX(CARTAO_COMPRAS!$K:$K,INT((ROW()-2)/20)+2))</f>
        <v/>
      </c>
      <c r="M810" s="0" t="str">
        <f aca="false">IF($A810="","","Compra no cartão")</f>
        <v/>
      </c>
    </row>
    <row r="811" customFormat="false" ht="13.5" hidden="false" customHeight="false" outlineLevel="0" collapsed="false">
      <c r="A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" s="0" t="str">
        <f aca="false">IF($A811="","",INDEX(CARTAO_COMPRAS!$C:$C,INT((ROW()-2)/20)+2))</f>
        <v/>
      </c>
      <c r="C811" s="0" t="str">
        <f aca="false">IF($A811="","",INDEX(CARTAO_COMPRAS!$D:$D,INT((ROW()-2)/20)+2))</f>
        <v/>
      </c>
      <c r="D811" s="0" t="str">
        <f aca="false">IF($A811="","",INDEX(CARTAO_COMPRAS!$E:$E,INT((ROW()-2)/20)+2))</f>
        <v/>
      </c>
      <c r="E811" s="0" t="str">
        <f aca="false">IF($A811="","",INDEX(CARTAO_COMPRAS!$H:$H,INT((ROW()-2)/20)+2)+MOD(ROW()-2,20))</f>
        <v/>
      </c>
      <c r="F811" s="0" t="str">
        <f aca="false">IF($A811="","",INDEX(CARTAO_COMPRAS!$G:$G,INT((ROW()-2)/20)+2))</f>
        <v/>
      </c>
      <c r="G811" s="5" t="str">
        <f aca="false">IF($A811="","",INDEX(CARTAO_COMPRAS!$I:$I,INT((ROW()-2)/20)+2))</f>
        <v/>
      </c>
      <c r="H811" s="4" t="str">
        <f aca="false">IF($A811="","",EDATE(INDEX(CARTAO_COMPRAS!$J:$J,INT((ROW()-2)/20)+2),MOD(ROW()-2,20)))</f>
        <v/>
      </c>
      <c r="I811" s="4" t="str">
        <f aca="false">IF($H811="","",$H811-WEEKDAY($H811,2)+1)</f>
        <v/>
      </c>
      <c r="J811" s="4" t="str">
        <f aca="false">IF($I811="","",$I811+6)</f>
        <v/>
      </c>
      <c r="K811" s="6" t="str">
        <f aca="false">IF($H811="","",DATE(YEAR($H811),MONTH($H811),1))</f>
        <v/>
      </c>
      <c r="L811" s="0" t="str">
        <f aca="false">IF($A811="","",INDEX(CARTAO_COMPRAS!$K:$K,INT((ROW()-2)/20)+2))</f>
        <v/>
      </c>
      <c r="M811" s="0" t="str">
        <f aca="false">IF($A811="","","Compra no cartão")</f>
        <v/>
      </c>
    </row>
    <row r="812" customFormat="false" ht="13.5" hidden="false" customHeight="false" outlineLevel="0" collapsed="false">
      <c r="A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2" s="0" t="str">
        <f aca="false">IF($A812="","",INDEX(CARTAO_COMPRAS!$C:$C,INT((ROW()-2)/20)+2))</f>
        <v/>
      </c>
      <c r="C812" s="0" t="str">
        <f aca="false">IF($A812="","",INDEX(CARTAO_COMPRAS!$D:$D,INT((ROW()-2)/20)+2))</f>
        <v/>
      </c>
      <c r="D812" s="0" t="str">
        <f aca="false">IF($A812="","",INDEX(CARTAO_COMPRAS!$E:$E,INT((ROW()-2)/20)+2))</f>
        <v/>
      </c>
      <c r="E812" s="0" t="str">
        <f aca="false">IF($A812="","",INDEX(CARTAO_COMPRAS!$H:$H,INT((ROW()-2)/20)+2)+MOD(ROW()-2,20))</f>
        <v/>
      </c>
      <c r="F812" s="0" t="str">
        <f aca="false">IF($A812="","",INDEX(CARTAO_COMPRAS!$G:$G,INT((ROW()-2)/20)+2))</f>
        <v/>
      </c>
      <c r="G812" s="5" t="str">
        <f aca="false">IF($A812="","",INDEX(CARTAO_COMPRAS!$I:$I,INT((ROW()-2)/20)+2))</f>
        <v/>
      </c>
      <c r="H812" s="4" t="str">
        <f aca="false">IF($A812="","",EDATE(INDEX(CARTAO_COMPRAS!$J:$J,INT((ROW()-2)/20)+2),MOD(ROW()-2,20)))</f>
        <v/>
      </c>
      <c r="I812" s="4" t="str">
        <f aca="false">IF($H812="","",$H812-WEEKDAY($H812,2)+1)</f>
        <v/>
      </c>
      <c r="J812" s="4" t="str">
        <f aca="false">IF($I812="","",$I812+6)</f>
        <v/>
      </c>
      <c r="K812" s="6" t="str">
        <f aca="false">IF($H812="","",DATE(YEAR($H812),MONTH($H812),1))</f>
        <v/>
      </c>
      <c r="L812" s="0" t="str">
        <f aca="false">IF($A812="","",INDEX(CARTAO_COMPRAS!$K:$K,INT((ROW()-2)/20)+2))</f>
        <v/>
      </c>
      <c r="M812" s="0" t="str">
        <f aca="false">IF($A812="","","Compra no cartão")</f>
        <v/>
      </c>
    </row>
    <row r="813" customFormat="false" ht="13.5" hidden="false" customHeight="false" outlineLevel="0" collapsed="false">
      <c r="A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" s="0" t="str">
        <f aca="false">IF($A813="","",INDEX(CARTAO_COMPRAS!$C:$C,INT((ROW()-2)/20)+2))</f>
        <v/>
      </c>
      <c r="C813" s="0" t="str">
        <f aca="false">IF($A813="","",INDEX(CARTAO_COMPRAS!$D:$D,INT((ROW()-2)/20)+2))</f>
        <v/>
      </c>
      <c r="D813" s="0" t="str">
        <f aca="false">IF($A813="","",INDEX(CARTAO_COMPRAS!$E:$E,INT((ROW()-2)/20)+2))</f>
        <v/>
      </c>
      <c r="E813" s="0" t="str">
        <f aca="false">IF($A813="","",INDEX(CARTAO_COMPRAS!$H:$H,INT((ROW()-2)/20)+2)+MOD(ROW()-2,20))</f>
        <v/>
      </c>
      <c r="F813" s="0" t="str">
        <f aca="false">IF($A813="","",INDEX(CARTAO_COMPRAS!$G:$G,INT((ROW()-2)/20)+2))</f>
        <v/>
      </c>
      <c r="G813" s="5" t="str">
        <f aca="false">IF($A813="","",INDEX(CARTAO_COMPRAS!$I:$I,INT((ROW()-2)/20)+2))</f>
        <v/>
      </c>
      <c r="H813" s="4" t="str">
        <f aca="false">IF($A813="","",EDATE(INDEX(CARTAO_COMPRAS!$J:$J,INT((ROW()-2)/20)+2),MOD(ROW()-2,20)))</f>
        <v/>
      </c>
      <c r="I813" s="4" t="str">
        <f aca="false">IF($H813="","",$H813-WEEKDAY($H813,2)+1)</f>
        <v/>
      </c>
      <c r="J813" s="4" t="str">
        <f aca="false">IF($I813="","",$I813+6)</f>
        <v/>
      </c>
      <c r="K813" s="6" t="str">
        <f aca="false">IF($H813="","",DATE(YEAR($H813),MONTH($H813),1))</f>
        <v/>
      </c>
      <c r="L813" s="0" t="str">
        <f aca="false">IF($A813="","",INDEX(CARTAO_COMPRAS!$K:$K,INT((ROW()-2)/20)+2))</f>
        <v/>
      </c>
      <c r="M813" s="0" t="str">
        <f aca="false">IF($A813="","","Compra no cartão")</f>
        <v/>
      </c>
    </row>
    <row r="814" customFormat="false" ht="13.5" hidden="false" customHeight="false" outlineLevel="0" collapsed="false">
      <c r="A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" s="0" t="str">
        <f aca="false">IF($A814="","",INDEX(CARTAO_COMPRAS!$C:$C,INT((ROW()-2)/20)+2))</f>
        <v/>
      </c>
      <c r="C814" s="0" t="str">
        <f aca="false">IF($A814="","",INDEX(CARTAO_COMPRAS!$D:$D,INT((ROW()-2)/20)+2))</f>
        <v/>
      </c>
      <c r="D814" s="0" t="str">
        <f aca="false">IF($A814="","",INDEX(CARTAO_COMPRAS!$E:$E,INT((ROW()-2)/20)+2))</f>
        <v/>
      </c>
      <c r="E814" s="0" t="str">
        <f aca="false">IF($A814="","",INDEX(CARTAO_COMPRAS!$H:$H,INT((ROW()-2)/20)+2)+MOD(ROW()-2,20))</f>
        <v/>
      </c>
      <c r="F814" s="0" t="str">
        <f aca="false">IF($A814="","",INDEX(CARTAO_COMPRAS!$G:$G,INT((ROW()-2)/20)+2))</f>
        <v/>
      </c>
      <c r="G814" s="5" t="str">
        <f aca="false">IF($A814="","",INDEX(CARTAO_COMPRAS!$I:$I,INT((ROW()-2)/20)+2))</f>
        <v/>
      </c>
      <c r="H814" s="4" t="str">
        <f aca="false">IF($A814="","",EDATE(INDEX(CARTAO_COMPRAS!$J:$J,INT((ROW()-2)/20)+2),MOD(ROW()-2,20)))</f>
        <v/>
      </c>
      <c r="I814" s="4" t="str">
        <f aca="false">IF($H814="","",$H814-WEEKDAY($H814,2)+1)</f>
        <v/>
      </c>
      <c r="J814" s="4" t="str">
        <f aca="false">IF($I814="","",$I814+6)</f>
        <v/>
      </c>
      <c r="K814" s="6" t="str">
        <f aca="false">IF($H814="","",DATE(YEAR($H814),MONTH($H814),1))</f>
        <v/>
      </c>
      <c r="L814" s="0" t="str">
        <f aca="false">IF($A814="","",INDEX(CARTAO_COMPRAS!$K:$K,INT((ROW()-2)/20)+2))</f>
        <v/>
      </c>
      <c r="M814" s="0" t="str">
        <f aca="false">IF($A814="","","Compra no cartão")</f>
        <v/>
      </c>
    </row>
    <row r="815" customFormat="false" ht="13.5" hidden="false" customHeight="false" outlineLevel="0" collapsed="false">
      <c r="A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" s="0" t="str">
        <f aca="false">IF($A815="","",INDEX(CARTAO_COMPRAS!$C:$C,INT((ROW()-2)/20)+2))</f>
        <v/>
      </c>
      <c r="C815" s="0" t="str">
        <f aca="false">IF($A815="","",INDEX(CARTAO_COMPRAS!$D:$D,INT((ROW()-2)/20)+2))</f>
        <v/>
      </c>
      <c r="D815" s="0" t="str">
        <f aca="false">IF($A815="","",INDEX(CARTAO_COMPRAS!$E:$E,INT((ROW()-2)/20)+2))</f>
        <v/>
      </c>
      <c r="E815" s="0" t="str">
        <f aca="false">IF($A815="","",INDEX(CARTAO_COMPRAS!$H:$H,INT((ROW()-2)/20)+2)+MOD(ROW()-2,20))</f>
        <v/>
      </c>
      <c r="F815" s="0" t="str">
        <f aca="false">IF($A815="","",INDEX(CARTAO_COMPRAS!$G:$G,INT((ROW()-2)/20)+2))</f>
        <v/>
      </c>
      <c r="G815" s="5" t="str">
        <f aca="false">IF($A815="","",INDEX(CARTAO_COMPRAS!$I:$I,INT((ROW()-2)/20)+2))</f>
        <v/>
      </c>
      <c r="H815" s="4" t="str">
        <f aca="false">IF($A815="","",EDATE(INDEX(CARTAO_COMPRAS!$J:$J,INT((ROW()-2)/20)+2),MOD(ROW()-2,20)))</f>
        <v/>
      </c>
      <c r="I815" s="4" t="str">
        <f aca="false">IF($H815="","",$H815-WEEKDAY($H815,2)+1)</f>
        <v/>
      </c>
      <c r="J815" s="4" t="str">
        <f aca="false">IF($I815="","",$I815+6)</f>
        <v/>
      </c>
      <c r="K815" s="6" t="str">
        <f aca="false">IF($H815="","",DATE(YEAR($H815),MONTH($H815),1))</f>
        <v/>
      </c>
      <c r="L815" s="0" t="str">
        <f aca="false">IF($A815="","",INDEX(CARTAO_COMPRAS!$K:$K,INT((ROW()-2)/20)+2))</f>
        <v/>
      </c>
      <c r="M815" s="0" t="str">
        <f aca="false">IF($A815="","","Compra no cartão")</f>
        <v/>
      </c>
    </row>
    <row r="816" customFormat="false" ht="13.5" hidden="false" customHeight="false" outlineLevel="0" collapsed="false">
      <c r="A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" s="0" t="str">
        <f aca="false">IF($A816="","",INDEX(CARTAO_COMPRAS!$C:$C,INT((ROW()-2)/20)+2))</f>
        <v/>
      </c>
      <c r="C816" s="0" t="str">
        <f aca="false">IF($A816="","",INDEX(CARTAO_COMPRAS!$D:$D,INT((ROW()-2)/20)+2))</f>
        <v/>
      </c>
      <c r="D816" s="0" t="str">
        <f aca="false">IF($A816="","",INDEX(CARTAO_COMPRAS!$E:$E,INT((ROW()-2)/20)+2))</f>
        <v/>
      </c>
      <c r="E816" s="0" t="str">
        <f aca="false">IF($A816="","",INDEX(CARTAO_COMPRAS!$H:$H,INT((ROW()-2)/20)+2)+MOD(ROW()-2,20))</f>
        <v/>
      </c>
      <c r="F816" s="0" t="str">
        <f aca="false">IF($A816="","",INDEX(CARTAO_COMPRAS!$G:$G,INT((ROW()-2)/20)+2))</f>
        <v/>
      </c>
      <c r="G816" s="5" t="str">
        <f aca="false">IF($A816="","",INDEX(CARTAO_COMPRAS!$I:$I,INT((ROW()-2)/20)+2))</f>
        <v/>
      </c>
      <c r="H816" s="4" t="str">
        <f aca="false">IF($A816="","",EDATE(INDEX(CARTAO_COMPRAS!$J:$J,INT((ROW()-2)/20)+2),MOD(ROW()-2,20)))</f>
        <v/>
      </c>
      <c r="I816" s="4" t="str">
        <f aca="false">IF($H816="","",$H816-WEEKDAY($H816,2)+1)</f>
        <v/>
      </c>
      <c r="J816" s="4" t="str">
        <f aca="false">IF($I816="","",$I816+6)</f>
        <v/>
      </c>
      <c r="K816" s="6" t="str">
        <f aca="false">IF($H816="","",DATE(YEAR($H816),MONTH($H816),1))</f>
        <v/>
      </c>
      <c r="L816" s="0" t="str">
        <f aca="false">IF($A816="","",INDEX(CARTAO_COMPRAS!$K:$K,INT((ROW()-2)/20)+2))</f>
        <v/>
      </c>
      <c r="M816" s="0" t="str">
        <f aca="false">IF($A816="","","Compra no cartão")</f>
        <v/>
      </c>
    </row>
    <row r="817" customFormat="false" ht="13.5" hidden="false" customHeight="false" outlineLevel="0" collapsed="false">
      <c r="A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" s="0" t="str">
        <f aca="false">IF($A817="","",INDEX(CARTAO_COMPRAS!$C:$C,INT((ROW()-2)/20)+2))</f>
        <v/>
      </c>
      <c r="C817" s="0" t="str">
        <f aca="false">IF($A817="","",INDEX(CARTAO_COMPRAS!$D:$D,INT((ROW()-2)/20)+2))</f>
        <v/>
      </c>
      <c r="D817" s="0" t="str">
        <f aca="false">IF($A817="","",INDEX(CARTAO_COMPRAS!$E:$E,INT((ROW()-2)/20)+2))</f>
        <v/>
      </c>
      <c r="E817" s="0" t="str">
        <f aca="false">IF($A817="","",INDEX(CARTAO_COMPRAS!$H:$H,INT((ROW()-2)/20)+2)+MOD(ROW()-2,20))</f>
        <v/>
      </c>
      <c r="F817" s="0" t="str">
        <f aca="false">IF($A817="","",INDEX(CARTAO_COMPRAS!$G:$G,INT((ROW()-2)/20)+2))</f>
        <v/>
      </c>
      <c r="G817" s="5" t="str">
        <f aca="false">IF($A817="","",INDEX(CARTAO_COMPRAS!$I:$I,INT((ROW()-2)/20)+2))</f>
        <v/>
      </c>
      <c r="H817" s="4" t="str">
        <f aca="false">IF($A817="","",EDATE(INDEX(CARTAO_COMPRAS!$J:$J,INT((ROW()-2)/20)+2),MOD(ROW()-2,20)))</f>
        <v/>
      </c>
      <c r="I817" s="4" t="str">
        <f aca="false">IF($H817="","",$H817-WEEKDAY($H817,2)+1)</f>
        <v/>
      </c>
      <c r="J817" s="4" t="str">
        <f aca="false">IF($I817="","",$I817+6)</f>
        <v/>
      </c>
      <c r="K817" s="6" t="str">
        <f aca="false">IF($H817="","",DATE(YEAR($H817),MONTH($H817),1))</f>
        <v/>
      </c>
      <c r="L817" s="0" t="str">
        <f aca="false">IF($A817="","",INDEX(CARTAO_COMPRAS!$K:$K,INT((ROW()-2)/20)+2))</f>
        <v/>
      </c>
      <c r="M817" s="0" t="str">
        <f aca="false">IF($A817="","","Compra no cartão")</f>
        <v/>
      </c>
    </row>
    <row r="818" customFormat="false" ht="13.5" hidden="false" customHeight="false" outlineLevel="0" collapsed="false">
      <c r="A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" s="0" t="str">
        <f aca="false">IF($A818="","",INDEX(CARTAO_COMPRAS!$C:$C,INT((ROW()-2)/20)+2))</f>
        <v/>
      </c>
      <c r="C818" s="0" t="str">
        <f aca="false">IF($A818="","",INDEX(CARTAO_COMPRAS!$D:$D,INT((ROW()-2)/20)+2))</f>
        <v/>
      </c>
      <c r="D818" s="0" t="str">
        <f aca="false">IF($A818="","",INDEX(CARTAO_COMPRAS!$E:$E,INT((ROW()-2)/20)+2))</f>
        <v/>
      </c>
      <c r="E818" s="0" t="str">
        <f aca="false">IF($A818="","",INDEX(CARTAO_COMPRAS!$H:$H,INT((ROW()-2)/20)+2)+MOD(ROW()-2,20))</f>
        <v/>
      </c>
      <c r="F818" s="0" t="str">
        <f aca="false">IF($A818="","",INDEX(CARTAO_COMPRAS!$G:$G,INT((ROW()-2)/20)+2))</f>
        <v/>
      </c>
      <c r="G818" s="5" t="str">
        <f aca="false">IF($A818="","",INDEX(CARTAO_COMPRAS!$I:$I,INT((ROW()-2)/20)+2))</f>
        <v/>
      </c>
      <c r="H818" s="4" t="str">
        <f aca="false">IF($A818="","",EDATE(INDEX(CARTAO_COMPRAS!$J:$J,INT((ROW()-2)/20)+2),MOD(ROW()-2,20)))</f>
        <v/>
      </c>
      <c r="I818" s="4" t="str">
        <f aca="false">IF($H818="","",$H818-WEEKDAY($H818,2)+1)</f>
        <v/>
      </c>
      <c r="J818" s="4" t="str">
        <f aca="false">IF($I818="","",$I818+6)</f>
        <v/>
      </c>
      <c r="K818" s="6" t="str">
        <f aca="false">IF($H818="","",DATE(YEAR($H818),MONTH($H818),1))</f>
        <v/>
      </c>
      <c r="L818" s="0" t="str">
        <f aca="false">IF($A818="","",INDEX(CARTAO_COMPRAS!$K:$K,INT((ROW()-2)/20)+2))</f>
        <v/>
      </c>
      <c r="M818" s="0" t="str">
        <f aca="false">IF($A818="","","Compra no cartão")</f>
        <v/>
      </c>
    </row>
    <row r="819" customFormat="false" ht="13.5" hidden="false" customHeight="false" outlineLevel="0" collapsed="false">
      <c r="A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" s="0" t="str">
        <f aca="false">IF($A819="","",INDEX(CARTAO_COMPRAS!$C:$C,INT((ROW()-2)/20)+2))</f>
        <v/>
      </c>
      <c r="C819" s="0" t="str">
        <f aca="false">IF($A819="","",INDEX(CARTAO_COMPRAS!$D:$D,INT((ROW()-2)/20)+2))</f>
        <v/>
      </c>
      <c r="D819" s="0" t="str">
        <f aca="false">IF($A819="","",INDEX(CARTAO_COMPRAS!$E:$E,INT((ROW()-2)/20)+2))</f>
        <v/>
      </c>
      <c r="E819" s="0" t="str">
        <f aca="false">IF($A819="","",INDEX(CARTAO_COMPRAS!$H:$H,INT((ROW()-2)/20)+2)+MOD(ROW()-2,20))</f>
        <v/>
      </c>
      <c r="F819" s="0" t="str">
        <f aca="false">IF($A819="","",INDEX(CARTAO_COMPRAS!$G:$G,INT((ROW()-2)/20)+2))</f>
        <v/>
      </c>
      <c r="G819" s="5" t="str">
        <f aca="false">IF($A819="","",INDEX(CARTAO_COMPRAS!$I:$I,INT((ROW()-2)/20)+2))</f>
        <v/>
      </c>
      <c r="H819" s="4" t="str">
        <f aca="false">IF($A819="","",EDATE(INDEX(CARTAO_COMPRAS!$J:$J,INT((ROW()-2)/20)+2),MOD(ROW()-2,20)))</f>
        <v/>
      </c>
      <c r="I819" s="4" t="str">
        <f aca="false">IF($H819="","",$H819-WEEKDAY($H819,2)+1)</f>
        <v/>
      </c>
      <c r="J819" s="4" t="str">
        <f aca="false">IF($I819="","",$I819+6)</f>
        <v/>
      </c>
      <c r="K819" s="6" t="str">
        <f aca="false">IF($H819="","",DATE(YEAR($H819),MONTH($H819),1))</f>
        <v/>
      </c>
      <c r="L819" s="0" t="str">
        <f aca="false">IF($A819="","",INDEX(CARTAO_COMPRAS!$K:$K,INT((ROW()-2)/20)+2))</f>
        <v/>
      </c>
      <c r="M819" s="0" t="str">
        <f aca="false">IF($A819="","","Compra no cartão")</f>
        <v/>
      </c>
    </row>
    <row r="820" customFormat="false" ht="13.5" hidden="false" customHeight="false" outlineLevel="0" collapsed="false">
      <c r="A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" s="0" t="str">
        <f aca="false">IF($A820="","",INDEX(CARTAO_COMPRAS!$C:$C,INT((ROW()-2)/20)+2))</f>
        <v/>
      </c>
      <c r="C820" s="0" t="str">
        <f aca="false">IF($A820="","",INDEX(CARTAO_COMPRAS!$D:$D,INT((ROW()-2)/20)+2))</f>
        <v/>
      </c>
      <c r="D820" s="0" t="str">
        <f aca="false">IF($A820="","",INDEX(CARTAO_COMPRAS!$E:$E,INT((ROW()-2)/20)+2))</f>
        <v/>
      </c>
      <c r="E820" s="0" t="str">
        <f aca="false">IF($A820="","",INDEX(CARTAO_COMPRAS!$H:$H,INT((ROW()-2)/20)+2)+MOD(ROW()-2,20))</f>
        <v/>
      </c>
      <c r="F820" s="0" t="str">
        <f aca="false">IF($A820="","",INDEX(CARTAO_COMPRAS!$G:$G,INT((ROW()-2)/20)+2))</f>
        <v/>
      </c>
      <c r="G820" s="5" t="str">
        <f aca="false">IF($A820="","",INDEX(CARTAO_COMPRAS!$I:$I,INT((ROW()-2)/20)+2))</f>
        <v/>
      </c>
      <c r="H820" s="4" t="str">
        <f aca="false">IF($A820="","",EDATE(INDEX(CARTAO_COMPRAS!$J:$J,INT((ROW()-2)/20)+2),MOD(ROW()-2,20)))</f>
        <v/>
      </c>
      <c r="I820" s="4" t="str">
        <f aca="false">IF($H820="","",$H820-WEEKDAY($H820,2)+1)</f>
        <v/>
      </c>
      <c r="J820" s="4" t="str">
        <f aca="false">IF($I820="","",$I820+6)</f>
        <v/>
      </c>
      <c r="K820" s="6" t="str">
        <f aca="false">IF($H820="","",DATE(YEAR($H820),MONTH($H820),1))</f>
        <v/>
      </c>
      <c r="L820" s="0" t="str">
        <f aca="false">IF($A820="","",INDEX(CARTAO_COMPRAS!$K:$K,INT((ROW()-2)/20)+2))</f>
        <v/>
      </c>
      <c r="M820" s="0" t="str">
        <f aca="false">IF($A820="","","Compra no cartão")</f>
        <v/>
      </c>
    </row>
    <row r="821" customFormat="false" ht="13.5" hidden="false" customHeight="false" outlineLevel="0" collapsed="false">
      <c r="A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" s="0" t="str">
        <f aca="false">IF($A821="","",INDEX(CARTAO_COMPRAS!$C:$C,INT((ROW()-2)/20)+2))</f>
        <v/>
      </c>
      <c r="C821" s="0" t="str">
        <f aca="false">IF($A821="","",INDEX(CARTAO_COMPRAS!$D:$D,INT((ROW()-2)/20)+2))</f>
        <v/>
      </c>
      <c r="D821" s="0" t="str">
        <f aca="false">IF($A821="","",INDEX(CARTAO_COMPRAS!$E:$E,INT((ROW()-2)/20)+2))</f>
        <v/>
      </c>
      <c r="E821" s="0" t="str">
        <f aca="false">IF($A821="","",INDEX(CARTAO_COMPRAS!$H:$H,INT((ROW()-2)/20)+2)+MOD(ROW()-2,20))</f>
        <v/>
      </c>
      <c r="F821" s="0" t="str">
        <f aca="false">IF($A821="","",INDEX(CARTAO_COMPRAS!$G:$G,INT((ROW()-2)/20)+2))</f>
        <v/>
      </c>
      <c r="G821" s="5" t="str">
        <f aca="false">IF($A821="","",INDEX(CARTAO_COMPRAS!$I:$I,INT((ROW()-2)/20)+2))</f>
        <v/>
      </c>
      <c r="H821" s="4" t="str">
        <f aca="false">IF($A821="","",EDATE(INDEX(CARTAO_COMPRAS!$J:$J,INT((ROW()-2)/20)+2),MOD(ROW()-2,20)))</f>
        <v/>
      </c>
      <c r="I821" s="4" t="str">
        <f aca="false">IF($H821="","",$H821-WEEKDAY($H821,2)+1)</f>
        <v/>
      </c>
      <c r="J821" s="4" t="str">
        <f aca="false">IF($I821="","",$I821+6)</f>
        <v/>
      </c>
      <c r="K821" s="6" t="str">
        <f aca="false">IF($H821="","",DATE(YEAR($H821),MONTH($H821),1))</f>
        <v/>
      </c>
      <c r="L821" s="0" t="str">
        <f aca="false">IF($A821="","",INDEX(CARTAO_COMPRAS!$K:$K,INT((ROW()-2)/20)+2))</f>
        <v/>
      </c>
      <c r="M821" s="0" t="str">
        <f aca="false">IF($A821="","","Compra no cartão")</f>
        <v/>
      </c>
    </row>
    <row r="822" customFormat="false" ht="13.5" hidden="false" customHeight="false" outlineLevel="0" collapsed="false">
      <c r="A8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</v>
      </c>
      <c r="B822" s="0" t="str">
        <f aca="false">IF($A822="","",INDEX(CARTAO_COMPRAS!$C:$C,INT((ROW()-2)/20)+2))</f>
        <v>Bradesco</v>
      </c>
      <c r="C822" s="0" t="str">
        <f aca="false">IF($A822="","",INDEX(CARTAO_COMPRAS!$D:$D,INT((ROW()-2)/20)+2))</f>
        <v>Giga Atacado</v>
      </c>
      <c r="D822" s="0" t="str">
        <f aca="false">IF($A822="","",INDEX(CARTAO_COMPRAS!$E:$E,INT((ROW()-2)/20)+2))</f>
        <v>Alimentação / Insumos</v>
      </c>
      <c r="E822" s="0" t="n">
        <f aca="false">IF($A822="","",INDEX(CARTAO_COMPRAS!$H:$H,INT((ROW()-2)/20)+2)+MOD(ROW()-2,20))</f>
        <v>1</v>
      </c>
      <c r="F822" s="0" t="n">
        <f aca="false">IF($A822="","",INDEX(CARTAO_COMPRAS!$G:$G,INT((ROW()-2)/20)+2))</f>
        <v>1</v>
      </c>
      <c r="G822" s="5" t="n">
        <f aca="false">IF($A822="","",INDEX(CARTAO_COMPRAS!$I:$I,INT((ROW()-2)/20)+2))</f>
        <v>1016.25</v>
      </c>
      <c r="H822" s="4" t="n">
        <f aca="false">IF($A822="","",EDATE(INDEX(CARTAO_COMPRAS!$J:$J,INT((ROW()-2)/20)+2),MOD(ROW()-2,20)))</f>
        <v>46157</v>
      </c>
      <c r="I822" s="4" t="n">
        <f aca="false">IF($H822="","",$H822-WEEKDAY($H822,2)+1)</f>
        <v>46153</v>
      </c>
      <c r="J822" s="4" t="n">
        <f aca="false">IF($I822="","",$I822+6)</f>
        <v>46159</v>
      </c>
      <c r="K822" s="6" t="n">
        <f aca="false">IF($H822="","",DATE(YEAR($H822),MONTH($H822),1))</f>
        <v>46143</v>
      </c>
      <c r="L822" s="0" t="str">
        <f aca="false">IF($A822="","",INDEX(CARTAO_COMPRAS!$K:$K,INT((ROW()-2)/20)+2))</f>
        <v>Pago</v>
      </c>
      <c r="M822" s="0" t="str">
        <f aca="false">IF($A822="","","Compra no cartão")</f>
        <v>Compra no cartão</v>
      </c>
    </row>
    <row r="823" customFormat="false" ht="13.5" hidden="false" customHeight="false" outlineLevel="0" collapsed="false">
      <c r="A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" s="0" t="str">
        <f aca="false">IF($A823="","",INDEX(CARTAO_COMPRAS!$C:$C,INT((ROW()-2)/20)+2))</f>
        <v/>
      </c>
      <c r="C823" s="0" t="str">
        <f aca="false">IF($A823="","",INDEX(CARTAO_COMPRAS!$D:$D,INT((ROW()-2)/20)+2))</f>
        <v/>
      </c>
      <c r="D823" s="0" t="str">
        <f aca="false">IF($A823="","",INDEX(CARTAO_COMPRAS!$E:$E,INT((ROW()-2)/20)+2))</f>
        <v/>
      </c>
      <c r="E823" s="0" t="str">
        <f aca="false">IF($A823="","",INDEX(CARTAO_COMPRAS!$H:$H,INT((ROW()-2)/20)+2)+MOD(ROW()-2,20))</f>
        <v/>
      </c>
      <c r="F823" s="0" t="str">
        <f aca="false">IF($A823="","",INDEX(CARTAO_COMPRAS!$G:$G,INT((ROW()-2)/20)+2))</f>
        <v/>
      </c>
      <c r="G823" s="5" t="str">
        <f aca="false">IF($A823="","",INDEX(CARTAO_COMPRAS!$I:$I,INT((ROW()-2)/20)+2))</f>
        <v/>
      </c>
      <c r="H823" s="4" t="str">
        <f aca="false">IF($A823="","",EDATE(INDEX(CARTAO_COMPRAS!$J:$J,INT((ROW()-2)/20)+2),MOD(ROW()-2,20)))</f>
        <v/>
      </c>
      <c r="I823" s="4" t="str">
        <f aca="false">IF($H823="","",$H823-WEEKDAY($H823,2)+1)</f>
        <v/>
      </c>
      <c r="J823" s="4" t="str">
        <f aca="false">IF($I823="","",$I823+6)</f>
        <v/>
      </c>
      <c r="K823" s="6" t="str">
        <f aca="false">IF($H823="","",DATE(YEAR($H823),MONTH($H823),1))</f>
        <v/>
      </c>
      <c r="L823" s="0" t="str">
        <f aca="false">IF($A823="","",INDEX(CARTAO_COMPRAS!$K:$K,INT((ROW()-2)/20)+2))</f>
        <v/>
      </c>
      <c r="M823" s="0" t="str">
        <f aca="false">IF($A823="","","Compra no cartão")</f>
        <v/>
      </c>
    </row>
    <row r="824" customFormat="false" ht="13.5" hidden="false" customHeight="false" outlineLevel="0" collapsed="false">
      <c r="A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" s="0" t="str">
        <f aca="false">IF($A824="","",INDEX(CARTAO_COMPRAS!$C:$C,INT((ROW()-2)/20)+2))</f>
        <v/>
      </c>
      <c r="C824" s="0" t="str">
        <f aca="false">IF($A824="","",INDEX(CARTAO_COMPRAS!$D:$D,INT((ROW()-2)/20)+2))</f>
        <v/>
      </c>
      <c r="D824" s="0" t="str">
        <f aca="false">IF($A824="","",INDEX(CARTAO_COMPRAS!$E:$E,INT((ROW()-2)/20)+2))</f>
        <v/>
      </c>
      <c r="E824" s="0" t="str">
        <f aca="false">IF($A824="","",INDEX(CARTAO_COMPRAS!$H:$H,INT((ROW()-2)/20)+2)+MOD(ROW()-2,20))</f>
        <v/>
      </c>
      <c r="F824" s="0" t="str">
        <f aca="false">IF($A824="","",INDEX(CARTAO_COMPRAS!$G:$G,INT((ROW()-2)/20)+2))</f>
        <v/>
      </c>
      <c r="G824" s="5" t="str">
        <f aca="false">IF($A824="","",INDEX(CARTAO_COMPRAS!$I:$I,INT((ROW()-2)/20)+2))</f>
        <v/>
      </c>
      <c r="H824" s="4" t="str">
        <f aca="false">IF($A824="","",EDATE(INDEX(CARTAO_COMPRAS!$J:$J,INT((ROW()-2)/20)+2),MOD(ROW()-2,20)))</f>
        <v/>
      </c>
      <c r="I824" s="4" t="str">
        <f aca="false">IF($H824="","",$H824-WEEKDAY($H824,2)+1)</f>
        <v/>
      </c>
      <c r="J824" s="4" t="str">
        <f aca="false">IF($I824="","",$I824+6)</f>
        <v/>
      </c>
      <c r="K824" s="6" t="str">
        <f aca="false">IF($H824="","",DATE(YEAR($H824),MONTH($H824),1))</f>
        <v/>
      </c>
      <c r="L824" s="0" t="str">
        <f aca="false">IF($A824="","",INDEX(CARTAO_COMPRAS!$K:$K,INT((ROW()-2)/20)+2))</f>
        <v/>
      </c>
      <c r="M824" s="0" t="str">
        <f aca="false">IF($A824="","","Compra no cartão")</f>
        <v/>
      </c>
    </row>
    <row r="825" customFormat="false" ht="13.5" hidden="false" customHeight="false" outlineLevel="0" collapsed="false">
      <c r="A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" s="0" t="str">
        <f aca="false">IF($A825="","",INDEX(CARTAO_COMPRAS!$C:$C,INT((ROW()-2)/20)+2))</f>
        <v/>
      </c>
      <c r="C825" s="0" t="str">
        <f aca="false">IF($A825="","",INDEX(CARTAO_COMPRAS!$D:$D,INT((ROW()-2)/20)+2))</f>
        <v/>
      </c>
      <c r="D825" s="0" t="str">
        <f aca="false">IF($A825="","",INDEX(CARTAO_COMPRAS!$E:$E,INT((ROW()-2)/20)+2))</f>
        <v/>
      </c>
      <c r="E825" s="0" t="str">
        <f aca="false">IF($A825="","",INDEX(CARTAO_COMPRAS!$H:$H,INT((ROW()-2)/20)+2)+MOD(ROW()-2,20))</f>
        <v/>
      </c>
      <c r="F825" s="0" t="str">
        <f aca="false">IF($A825="","",INDEX(CARTAO_COMPRAS!$G:$G,INT((ROW()-2)/20)+2))</f>
        <v/>
      </c>
      <c r="G825" s="5" t="str">
        <f aca="false">IF($A825="","",INDEX(CARTAO_COMPRAS!$I:$I,INT((ROW()-2)/20)+2))</f>
        <v/>
      </c>
      <c r="H825" s="4" t="str">
        <f aca="false">IF($A825="","",EDATE(INDEX(CARTAO_COMPRAS!$J:$J,INT((ROW()-2)/20)+2),MOD(ROW()-2,20)))</f>
        <v/>
      </c>
      <c r="I825" s="4" t="str">
        <f aca="false">IF($H825="","",$H825-WEEKDAY($H825,2)+1)</f>
        <v/>
      </c>
      <c r="J825" s="4" t="str">
        <f aca="false">IF($I825="","",$I825+6)</f>
        <v/>
      </c>
      <c r="K825" s="6" t="str">
        <f aca="false">IF($H825="","",DATE(YEAR($H825),MONTH($H825),1))</f>
        <v/>
      </c>
      <c r="L825" s="0" t="str">
        <f aca="false">IF($A825="","",INDEX(CARTAO_COMPRAS!$K:$K,INT((ROW()-2)/20)+2))</f>
        <v/>
      </c>
      <c r="M825" s="0" t="str">
        <f aca="false">IF($A825="","","Compra no cartão")</f>
        <v/>
      </c>
    </row>
    <row r="826" customFormat="false" ht="13.5" hidden="false" customHeight="false" outlineLevel="0" collapsed="false">
      <c r="A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" s="0" t="str">
        <f aca="false">IF($A826="","",INDEX(CARTAO_COMPRAS!$C:$C,INT((ROW()-2)/20)+2))</f>
        <v/>
      </c>
      <c r="C826" s="0" t="str">
        <f aca="false">IF($A826="","",INDEX(CARTAO_COMPRAS!$D:$D,INT((ROW()-2)/20)+2))</f>
        <v/>
      </c>
      <c r="D826" s="0" t="str">
        <f aca="false">IF($A826="","",INDEX(CARTAO_COMPRAS!$E:$E,INT((ROW()-2)/20)+2))</f>
        <v/>
      </c>
      <c r="E826" s="0" t="str">
        <f aca="false">IF($A826="","",INDEX(CARTAO_COMPRAS!$H:$H,INT((ROW()-2)/20)+2)+MOD(ROW()-2,20))</f>
        <v/>
      </c>
      <c r="F826" s="0" t="str">
        <f aca="false">IF($A826="","",INDEX(CARTAO_COMPRAS!$G:$G,INT((ROW()-2)/20)+2))</f>
        <v/>
      </c>
      <c r="G826" s="5" t="str">
        <f aca="false">IF($A826="","",INDEX(CARTAO_COMPRAS!$I:$I,INT((ROW()-2)/20)+2))</f>
        <v/>
      </c>
      <c r="H826" s="4" t="str">
        <f aca="false">IF($A826="","",EDATE(INDEX(CARTAO_COMPRAS!$J:$J,INT((ROW()-2)/20)+2),MOD(ROW()-2,20)))</f>
        <v/>
      </c>
      <c r="I826" s="4" t="str">
        <f aca="false">IF($H826="","",$H826-WEEKDAY($H826,2)+1)</f>
        <v/>
      </c>
      <c r="J826" s="4" t="str">
        <f aca="false">IF($I826="","",$I826+6)</f>
        <v/>
      </c>
      <c r="K826" s="6" t="str">
        <f aca="false">IF($H826="","",DATE(YEAR($H826),MONTH($H826),1))</f>
        <v/>
      </c>
      <c r="L826" s="0" t="str">
        <f aca="false">IF($A826="","",INDEX(CARTAO_COMPRAS!$K:$K,INT((ROW()-2)/20)+2))</f>
        <v/>
      </c>
      <c r="M826" s="0" t="str">
        <f aca="false">IF($A826="","","Compra no cartão")</f>
        <v/>
      </c>
    </row>
    <row r="827" customFormat="false" ht="13.5" hidden="false" customHeight="false" outlineLevel="0" collapsed="false">
      <c r="A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" s="0" t="str">
        <f aca="false">IF($A827="","",INDEX(CARTAO_COMPRAS!$C:$C,INT((ROW()-2)/20)+2))</f>
        <v/>
      </c>
      <c r="C827" s="0" t="str">
        <f aca="false">IF($A827="","",INDEX(CARTAO_COMPRAS!$D:$D,INT((ROW()-2)/20)+2))</f>
        <v/>
      </c>
      <c r="D827" s="0" t="str">
        <f aca="false">IF($A827="","",INDEX(CARTAO_COMPRAS!$E:$E,INT((ROW()-2)/20)+2))</f>
        <v/>
      </c>
      <c r="E827" s="0" t="str">
        <f aca="false">IF($A827="","",INDEX(CARTAO_COMPRAS!$H:$H,INT((ROW()-2)/20)+2)+MOD(ROW()-2,20))</f>
        <v/>
      </c>
      <c r="F827" s="0" t="str">
        <f aca="false">IF($A827="","",INDEX(CARTAO_COMPRAS!$G:$G,INT((ROW()-2)/20)+2))</f>
        <v/>
      </c>
      <c r="G827" s="5" t="str">
        <f aca="false">IF($A827="","",INDEX(CARTAO_COMPRAS!$I:$I,INT((ROW()-2)/20)+2))</f>
        <v/>
      </c>
      <c r="H827" s="4" t="str">
        <f aca="false">IF($A827="","",EDATE(INDEX(CARTAO_COMPRAS!$J:$J,INT((ROW()-2)/20)+2),MOD(ROW()-2,20)))</f>
        <v/>
      </c>
      <c r="I827" s="4" t="str">
        <f aca="false">IF($H827="","",$H827-WEEKDAY($H827,2)+1)</f>
        <v/>
      </c>
      <c r="J827" s="4" t="str">
        <f aca="false">IF($I827="","",$I827+6)</f>
        <v/>
      </c>
      <c r="K827" s="6" t="str">
        <f aca="false">IF($H827="","",DATE(YEAR($H827),MONTH($H827),1))</f>
        <v/>
      </c>
      <c r="L827" s="0" t="str">
        <f aca="false">IF($A827="","",INDEX(CARTAO_COMPRAS!$K:$K,INT((ROW()-2)/20)+2))</f>
        <v/>
      </c>
      <c r="M827" s="0" t="str">
        <f aca="false">IF($A827="","","Compra no cartão")</f>
        <v/>
      </c>
    </row>
    <row r="828" customFormat="false" ht="13.5" hidden="false" customHeight="false" outlineLevel="0" collapsed="false">
      <c r="A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" s="0" t="str">
        <f aca="false">IF($A828="","",INDEX(CARTAO_COMPRAS!$C:$C,INT((ROW()-2)/20)+2))</f>
        <v/>
      </c>
      <c r="C828" s="0" t="str">
        <f aca="false">IF($A828="","",INDEX(CARTAO_COMPRAS!$D:$D,INT((ROW()-2)/20)+2))</f>
        <v/>
      </c>
      <c r="D828" s="0" t="str">
        <f aca="false">IF($A828="","",INDEX(CARTAO_COMPRAS!$E:$E,INT((ROW()-2)/20)+2))</f>
        <v/>
      </c>
      <c r="E828" s="0" t="str">
        <f aca="false">IF($A828="","",INDEX(CARTAO_COMPRAS!$H:$H,INT((ROW()-2)/20)+2)+MOD(ROW()-2,20))</f>
        <v/>
      </c>
      <c r="F828" s="0" t="str">
        <f aca="false">IF($A828="","",INDEX(CARTAO_COMPRAS!$G:$G,INT((ROW()-2)/20)+2))</f>
        <v/>
      </c>
      <c r="G828" s="5" t="str">
        <f aca="false">IF($A828="","",INDEX(CARTAO_COMPRAS!$I:$I,INT((ROW()-2)/20)+2))</f>
        <v/>
      </c>
      <c r="H828" s="4" t="str">
        <f aca="false">IF($A828="","",EDATE(INDEX(CARTAO_COMPRAS!$J:$J,INT((ROW()-2)/20)+2),MOD(ROW()-2,20)))</f>
        <v/>
      </c>
      <c r="I828" s="4" t="str">
        <f aca="false">IF($H828="","",$H828-WEEKDAY($H828,2)+1)</f>
        <v/>
      </c>
      <c r="J828" s="4" t="str">
        <f aca="false">IF($I828="","",$I828+6)</f>
        <v/>
      </c>
      <c r="K828" s="6" t="str">
        <f aca="false">IF($H828="","",DATE(YEAR($H828),MONTH($H828),1))</f>
        <v/>
      </c>
      <c r="L828" s="0" t="str">
        <f aca="false">IF($A828="","",INDEX(CARTAO_COMPRAS!$K:$K,INT((ROW()-2)/20)+2))</f>
        <v/>
      </c>
      <c r="M828" s="0" t="str">
        <f aca="false">IF($A828="","","Compra no cartão")</f>
        <v/>
      </c>
    </row>
    <row r="829" customFormat="false" ht="13.5" hidden="false" customHeight="false" outlineLevel="0" collapsed="false">
      <c r="A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" s="0" t="str">
        <f aca="false">IF($A829="","",INDEX(CARTAO_COMPRAS!$C:$C,INT((ROW()-2)/20)+2))</f>
        <v/>
      </c>
      <c r="C829" s="0" t="str">
        <f aca="false">IF($A829="","",INDEX(CARTAO_COMPRAS!$D:$D,INT((ROW()-2)/20)+2))</f>
        <v/>
      </c>
      <c r="D829" s="0" t="str">
        <f aca="false">IF($A829="","",INDEX(CARTAO_COMPRAS!$E:$E,INT((ROW()-2)/20)+2))</f>
        <v/>
      </c>
      <c r="E829" s="0" t="str">
        <f aca="false">IF($A829="","",INDEX(CARTAO_COMPRAS!$H:$H,INT((ROW()-2)/20)+2)+MOD(ROW()-2,20))</f>
        <v/>
      </c>
      <c r="F829" s="0" t="str">
        <f aca="false">IF($A829="","",INDEX(CARTAO_COMPRAS!$G:$G,INT((ROW()-2)/20)+2))</f>
        <v/>
      </c>
      <c r="G829" s="5" t="str">
        <f aca="false">IF($A829="","",INDEX(CARTAO_COMPRAS!$I:$I,INT((ROW()-2)/20)+2))</f>
        <v/>
      </c>
      <c r="H829" s="4" t="str">
        <f aca="false">IF($A829="","",EDATE(INDEX(CARTAO_COMPRAS!$J:$J,INT((ROW()-2)/20)+2),MOD(ROW()-2,20)))</f>
        <v/>
      </c>
      <c r="I829" s="4" t="str">
        <f aca="false">IF($H829="","",$H829-WEEKDAY($H829,2)+1)</f>
        <v/>
      </c>
      <c r="J829" s="4" t="str">
        <f aca="false">IF($I829="","",$I829+6)</f>
        <v/>
      </c>
      <c r="K829" s="6" t="str">
        <f aca="false">IF($H829="","",DATE(YEAR($H829),MONTH($H829),1))</f>
        <v/>
      </c>
      <c r="L829" s="0" t="str">
        <f aca="false">IF($A829="","",INDEX(CARTAO_COMPRAS!$K:$K,INT((ROW()-2)/20)+2))</f>
        <v/>
      </c>
      <c r="M829" s="0" t="str">
        <f aca="false">IF($A829="","","Compra no cartão")</f>
        <v/>
      </c>
    </row>
    <row r="830" customFormat="false" ht="13.5" hidden="false" customHeight="false" outlineLevel="0" collapsed="false">
      <c r="A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" s="0" t="str">
        <f aca="false">IF($A830="","",INDEX(CARTAO_COMPRAS!$C:$C,INT((ROW()-2)/20)+2))</f>
        <v/>
      </c>
      <c r="C830" s="0" t="str">
        <f aca="false">IF($A830="","",INDEX(CARTAO_COMPRAS!$D:$D,INT((ROW()-2)/20)+2))</f>
        <v/>
      </c>
      <c r="D830" s="0" t="str">
        <f aca="false">IF($A830="","",INDEX(CARTAO_COMPRAS!$E:$E,INT((ROW()-2)/20)+2))</f>
        <v/>
      </c>
      <c r="E830" s="0" t="str">
        <f aca="false">IF($A830="","",INDEX(CARTAO_COMPRAS!$H:$H,INT((ROW()-2)/20)+2)+MOD(ROW()-2,20))</f>
        <v/>
      </c>
      <c r="F830" s="0" t="str">
        <f aca="false">IF($A830="","",INDEX(CARTAO_COMPRAS!$G:$G,INT((ROW()-2)/20)+2))</f>
        <v/>
      </c>
      <c r="G830" s="5" t="str">
        <f aca="false">IF($A830="","",INDEX(CARTAO_COMPRAS!$I:$I,INT((ROW()-2)/20)+2))</f>
        <v/>
      </c>
      <c r="H830" s="4" t="str">
        <f aca="false">IF($A830="","",EDATE(INDEX(CARTAO_COMPRAS!$J:$J,INT((ROW()-2)/20)+2),MOD(ROW()-2,20)))</f>
        <v/>
      </c>
      <c r="I830" s="4" t="str">
        <f aca="false">IF($H830="","",$H830-WEEKDAY($H830,2)+1)</f>
        <v/>
      </c>
      <c r="J830" s="4" t="str">
        <f aca="false">IF($I830="","",$I830+6)</f>
        <v/>
      </c>
      <c r="K830" s="6" t="str">
        <f aca="false">IF($H830="","",DATE(YEAR($H830),MONTH($H830),1))</f>
        <v/>
      </c>
      <c r="L830" s="0" t="str">
        <f aca="false">IF($A830="","",INDEX(CARTAO_COMPRAS!$K:$K,INT((ROW()-2)/20)+2))</f>
        <v/>
      </c>
      <c r="M830" s="0" t="str">
        <f aca="false">IF($A830="","","Compra no cartão")</f>
        <v/>
      </c>
    </row>
    <row r="831" customFormat="false" ht="13.5" hidden="false" customHeight="false" outlineLevel="0" collapsed="false">
      <c r="A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" s="0" t="str">
        <f aca="false">IF($A831="","",INDEX(CARTAO_COMPRAS!$C:$C,INT((ROW()-2)/20)+2))</f>
        <v/>
      </c>
      <c r="C831" s="0" t="str">
        <f aca="false">IF($A831="","",INDEX(CARTAO_COMPRAS!$D:$D,INT((ROW()-2)/20)+2))</f>
        <v/>
      </c>
      <c r="D831" s="0" t="str">
        <f aca="false">IF($A831="","",INDEX(CARTAO_COMPRAS!$E:$E,INT((ROW()-2)/20)+2))</f>
        <v/>
      </c>
      <c r="E831" s="0" t="str">
        <f aca="false">IF($A831="","",INDEX(CARTAO_COMPRAS!$H:$H,INT((ROW()-2)/20)+2)+MOD(ROW()-2,20))</f>
        <v/>
      </c>
      <c r="F831" s="0" t="str">
        <f aca="false">IF($A831="","",INDEX(CARTAO_COMPRAS!$G:$G,INT((ROW()-2)/20)+2))</f>
        <v/>
      </c>
      <c r="G831" s="5" t="str">
        <f aca="false">IF($A831="","",INDEX(CARTAO_COMPRAS!$I:$I,INT((ROW()-2)/20)+2))</f>
        <v/>
      </c>
      <c r="H831" s="4" t="str">
        <f aca="false">IF($A831="","",EDATE(INDEX(CARTAO_COMPRAS!$J:$J,INT((ROW()-2)/20)+2),MOD(ROW()-2,20)))</f>
        <v/>
      </c>
      <c r="I831" s="4" t="str">
        <f aca="false">IF($H831="","",$H831-WEEKDAY($H831,2)+1)</f>
        <v/>
      </c>
      <c r="J831" s="4" t="str">
        <f aca="false">IF($I831="","",$I831+6)</f>
        <v/>
      </c>
      <c r="K831" s="6" t="str">
        <f aca="false">IF($H831="","",DATE(YEAR($H831),MONTH($H831),1))</f>
        <v/>
      </c>
      <c r="L831" s="0" t="str">
        <f aca="false">IF($A831="","",INDEX(CARTAO_COMPRAS!$K:$K,INT((ROW()-2)/20)+2))</f>
        <v/>
      </c>
      <c r="M831" s="0" t="str">
        <f aca="false">IF($A831="","","Compra no cartão")</f>
        <v/>
      </c>
    </row>
    <row r="832" customFormat="false" ht="13.5" hidden="false" customHeight="false" outlineLevel="0" collapsed="false">
      <c r="A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" s="0" t="str">
        <f aca="false">IF($A832="","",INDEX(CARTAO_COMPRAS!$C:$C,INT((ROW()-2)/20)+2))</f>
        <v/>
      </c>
      <c r="C832" s="0" t="str">
        <f aca="false">IF($A832="","",INDEX(CARTAO_COMPRAS!$D:$D,INT((ROW()-2)/20)+2))</f>
        <v/>
      </c>
      <c r="D832" s="0" t="str">
        <f aca="false">IF($A832="","",INDEX(CARTAO_COMPRAS!$E:$E,INT((ROW()-2)/20)+2))</f>
        <v/>
      </c>
      <c r="E832" s="0" t="str">
        <f aca="false">IF($A832="","",INDEX(CARTAO_COMPRAS!$H:$H,INT((ROW()-2)/20)+2)+MOD(ROW()-2,20))</f>
        <v/>
      </c>
      <c r="F832" s="0" t="str">
        <f aca="false">IF($A832="","",INDEX(CARTAO_COMPRAS!$G:$G,INT((ROW()-2)/20)+2))</f>
        <v/>
      </c>
      <c r="G832" s="5" t="str">
        <f aca="false">IF($A832="","",INDEX(CARTAO_COMPRAS!$I:$I,INT((ROW()-2)/20)+2))</f>
        <v/>
      </c>
      <c r="H832" s="4" t="str">
        <f aca="false">IF($A832="","",EDATE(INDEX(CARTAO_COMPRAS!$J:$J,INT((ROW()-2)/20)+2),MOD(ROW()-2,20)))</f>
        <v/>
      </c>
      <c r="I832" s="4" t="str">
        <f aca="false">IF($H832="","",$H832-WEEKDAY($H832,2)+1)</f>
        <v/>
      </c>
      <c r="J832" s="4" t="str">
        <f aca="false">IF($I832="","",$I832+6)</f>
        <v/>
      </c>
      <c r="K832" s="6" t="str">
        <f aca="false">IF($H832="","",DATE(YEAR($H832),MONTH($H832),1))</f>
        <v/>
      </c>
      <c r="L832" s="0" t="str">
        <f aca="false">IF($A832="","",INDEX(CARTAO_COMPRAS!$K:$K,INT((ROW()-2)/20)+2))</f>
        <v/>
      </c>
      <c r="M832" s="0" t="str">
        <f aca="false">IF($A832="","","Compra no cartão")</f>
        <v/>
      </c>
    </row>
    <row r="833" customFormat="false" ht="13.5" hidden="false" customHeight="false" outlineLevel="0" collapsed="false">
      <c r="A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" s="0" t="str">
        <f aca="false">IF($A833="","",INDEX(CARTAO_COMPRAS!$C:$C,INT((ROW()-2)/20)+2))</f>
        <v/>
      </c>
      <c r="C833" s="0" t="str">
        <f aca="false">IF($A833="","",INDEX(CARTAO_COMPRAS!$D:$D,INT((ROW()-2)/20)+2))</f>
        <v/>
      </c>
      <c r="D833" s="0" t="str">
        <f aca="false">IF($A833="","",INDEX(CARTAO_COMPRAS!$E:$E,INT((ROW()-2)/20)+2))</f>
        <v/>
      </c>
      <c r="E833" s="0" t="str">
        <f aca="false">IF($A833="","",INDEX(CARTAO_COMPRAS!$H:$H,INT((ROW()-2)/20)+2)+MOD(ROW()-2,20))</f>
        <v/>
      </c>
      <c r="F833" s="0" t="str">
        <f aca="false">IF($A833="","",INDEX(CARTAO_COMPRAS!$G:$G,INT((ROW()-2)/20)+2))</f>
        <v/>
      </c>
      <c r="G833" s="5" t="str">
        <f aca="false">IF($A833="","",INDEX(CARTAO_COMPRAS!$I:$I,INT((ROW()-2)/20)+2))</f>
        <v/>
      </c>
      <c r="H833" s="4" t="str">
        <f aca="false">IF($A833="","",EDATE(INDEX(CARTAO_COMPRAS!$J:$J,INT((ROW()-2)/20)+2),MOD(ROW()-2,20)))</f>
        <v/>
      </c>
      <c r="I833" s="4" t="str">
        <f aca="false">IF($H833="","",$H833-WEEKDAY($H833,2)+1)</f>
        <v/>
      </c>
      <c r="J833" s="4" t="str">
        <f aca="false">IF($I833="","",$I833+6)</f>
        <v/>
      </c>
      <c r="K833" s="6" t="str">
        <f aca="false">IF($H833="","",DATE(YEAR($H833),MONTH($H833),1))</f>
        <v/>
      </c>
      <c r="L833" s="0" t="str">
        <f aca="false">IF($A833="","",INDEX(CARTAO_COMPRAS!$K:$K,INT((ROW()-2)/20)+2))</f>
        <v/>
      </c>
      <c r="M833" s="0" t="str">
        <f aca="false">IF($A833="","","Compra no cartão")</f>
        <v/>
      </c>
    </row>
    <row r="834" customFormat="false" ht="13.5" hidden="false" customHeight="false" outlineLevel="0" collapsed="false">
      <c r="A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" s="0" t="str">
        <f aca="false">IF($A834="","",INDEX(CARTAO_COMPRAS!$C:$C,INT((ROW()-2)/20)+2))</f>
        <v/>
      </c>
      <c r="C834" s="0" t="str">
        <f aca="false">IF($A834="","",INDEX(CARTAO_COMPRAS!$D:$D,INT((ROW()-2)/20)+2))</f>
        <v/>
      </c>
      <c r="D834" s="0" t="str">
        <f aca="false">IF($A834="","",INDEX(CARTAO_COMPRAS!$E:$E,INT((ROW()-2)/20)+2))</f>
        <v/>
      </c>
      <c r="E834" s="0" t="str">
        <f aca="false">IF($A834="","",INDEX(CARTAO_COMPRAS!$H:$H,INT((ROW()-2)/20)+2)+MOD(ROW()-2,20))</f>
        <v/>
      </c>
      <c r="F834" s="0" t="str">
        <f aca="false">IF($A834="","",INDEX(CARTAO_COMPRAS!$G:$G,INT((ROW()-2)/20)+2))</f>
        <v/>
      </c>
      <c r="G834" s="5" t="str">
        <f aca="false">IF($A834="","",INDEX(CARTAO_COMPRAS!$I:$I,INT((ROW()-2)/20)+2))</f>
        <v/>
      </c>
      <c r="H834" s="4" t="str">
        <f aca="false">IF($A834="","",EDATE(INDEX(CARTAO_COMPRAS!$J:$J,INT((ROW()-2)/20)+2),MOD(ROW()-2,20)))</f>
        <v/>
      </c>
      <c r="I834" s="4" t="str">
        <f aca="false">IF($H834="","",$H834-WEEKDAY($H834,2)+1)</f>
        <v/>
      </c>
      <c r="J834" s="4" t="str">
        <f aca="false">IF($I834="","",$I834+6)</f>
        <v/>
      </c>
      <c r="K834" s="6" t="str">
        <f aca="false">IF($H834="","",DATE(YEAR($H834),MONTH($H834),1))</f>
        <v/>
      </c>
      <c r="L834" s="0" t="str">
        <f aca="false">IF($A834="","",INDEX(CARTAO_COMPRAS!$K:$K,INT((ROW()-2)/20)+2))</f>
        <v/>
      </c>
      <c r="M834" s="0" t="str">
        <f aca="false">IF($A834="","","Compra no cartão")</f>
        <v/>
      </c>
    </row>
    <row r="835" customFormat="false" ht="13.5" hidden="false" customHeight="false" outlineLevel="0" collapsed="false">
      <c r="A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" s="0" t="str">
        <f aca="false">IF($A835="","",INDEX(CARTAO_COMPRAS!$C:$C,INT((ROW()-2)/20)+2))</f>
        <v/>
      </c>
      <c r="C835" s="0" t="str">
        <f aca="false">IF($A835="","",INDEX(CARTAO_COMPRAS!$D:$D,INT((ROW()-2)/20)+2))</f>
        <v/>
      </c>
      <c r="D835" s="0" t="str">
        <f aca="false">IF($A835="","",INDEX(CARTAO_COMPRAS!$E:$E,INT((ROW()-2)/20)+2))</f>
        <v/>
      </c>
      <c r="E835" s="0" t="str">
        <f aca="false">IF($A835="","",INDEX(CARTAO_COMPRAS!$H:$H,INT((ROW()-2)/20)+2)+MOD(ROW()-2,20))</f>
        <v/>
      </c>
      <c r="F835" s="0" t="str">
        <f aca="false">IF($A835="","",INDEX(CARTAO_COMPRAS!$G:$G,INT((ROW()-2)/20)+2))</f>
        <v/>
      </c>
      <c r="G835" s="5" t="str">
        <f aca="false">IF($A835="","",INDEX(CARTAO_COMPRAS!$I:$I,INT((ROW()-2)/20)+2))</f>
        <v/>
      </c>
      <c r="H835" s="4" t="str">
        <f aca="false">IF($A835="","",EDATE(INDEX(CARTAO_COMPRAS!$J:$J,INT((ROW()-2)/20)+2),MOD(ROW()-2,20)))</f>
        <v/>
      </c>
      <c r="I835" s="4" t="str">
        <f aca="false">IF($H835="","",$H835-WEEKDAY($H835,2)+1)</f>
        <v/>
      </c>
      <c r="J835" s="4" t="str">
        <f aca="false">IF($I835="","",$I835+6)</f>
        <v/>
      </c>
      <c r="K835" s="6" t="str">
        <f aca="false">IF($H835="","",DATE(YEAR($H835),MONTH($H835),1))</f>
        <v/>
      </c>
      <c r="L835" s="0" t="str">
        <f aca="false">IF($A835="","",INDEX(CARTAO_COMPRAS!$K:$K,INT((ROW()-2)/20)+2))</f>
        <v/>
      </c>
      <c r="M835" s="0" t="str">
        <f aca="false">IF($A835="","","Compra no cartão")</f>
        <v/>
      </c>
    </row>
    <row r="836" customFormat="false" ht="13.5" hidden="false" customHeight="false" outlineLevel="0" collapsed="false">
      <c r="A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" s="0" t="str">
        <f aca="false">IF($A836="","",INDEX(CARTAO_COMPRAS!$C:$C,INT((ROW()-2)/20)+2))</f>
        <v/>
      </c>
      <c r="C836" s="0" t="str">
        <f aca="false">IF($A836="","",INDEX(CARTAO_COMPRAS!$D:$D,INT((ROW()-2)/20)+2))</f>
        <v/>
      </c>
      <c r="D836" s="0" t="str">
        <f aca="false">IF($A836="","",INDEX(CARTAO_COMPRAS!$E:$E,INT((ROW()-2)/20)+2))</f>
        <v/>
      </c>
      <c r="E836" s="0" t="str">
        <f aca="false">IF($A836="","",INDEX(CARTAO_COMPRAS!$H:$H,INT((ROW()-2)/20)+2)+MOD(ROW()-2,20))</f>
        <v/>
      </c>
      <c r="F836" s="0" t="str">
        <f aca="false">IF($A836="","",INDEX(CARTAO_COMPRAS!$G:$G,INT((ROW()-2)/20)+2))</f>
        <v/>
      </c>
      <c r="G836" s="5" t="str">
        <f aca="false">IF($A836="","",INDEX(CARTAO_COMPRAS!$I:$I,INT((ROW()-2)/20)+2))</f>
        <v/>
      </c>
      <c r="H836" s="4" t="str">
        <f aca="false">IF($A836="","",EDATE(INDEX(CARTAO_COMPRAS!$J:$J,INT((ROW()-2)/20)+2),MOD(ROW()-2,20)))</f>
        <v/>
      </c>
      <c r="I836" s="4" t="str">
        <f aca="false">IF($H836="","",$H836-WEEKDAY($H836,2)+1)</f>
        <v/>
      </c>
      <c r="J836" s="4" t="str">
        <f aca="false">IF($I836="","",$I836+6)</f>
        <v/>
      </c>
      <c r="K836" s="6" t="str">
        <f aca="false">IF($H836="","",DATE(YEAR($H836),MONTH($H836),1))</f>
        <v/>
      </c>
      <c r="L836" s="0" t="str">
        <f aca="false">IF($A836="","",INDEX(CARTAO_COMPRAS!$K:$K,INT((ROW()-2)/20)+2))</f>
        <v/>
      </c>
      <c r="M836" s="0" t="str">
        <f aca="false">IF($A836="","","Compra no cartão")</f>
        <v/>
      </c>
    </row>
    <row r="837" customFormat="false" ht="13.5" hidden="false" customHeight="false" outlineLevel="0" collapsed="false">
      <c r="A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" s="0" t="str">
        <f aca="false">IF($A837="","",INDEX(CARTAO_COMPRAS!$C:$C,INT((ROW()-2)/20)+2))</f>
        <v/>
      </c>
      <c r="C837" s="0" t="str">
        <f aca="false">IF($A837="","",INDEX(CARTAO_COMPRAS!$D:$D,INT((ROW()-2)/20)+2))</f>
        <v/>
      </c>
      <c r="D837" s="0" t="str">
        <f aca="false">IF($A837="","",INDEX(CARTAO_COMPRAS!$E:$E,INT((ROW()-2)/20)+2))</f>
        <v/>
      </c>
      <c r="E837" s="0" t="str">
        <f aca="false">IF($A837="","",INDEX(CARTAO_COMPRAS!$H:$H,INT((ROW()-2)/20)+2)+MOD(ROW()-2,20))</f>
        <v/>
      </c>
      <c r="F837" s="0" t="str">
        <f aca="false">IF($A837="","",INDEX(CARTAO_COMPRAS!$G:$G,INT((ROW()-2)/20)+2))</f>
        <v/>
      </c>
      <c r="G837" s="5" t="str">
        <f aca="false">IF($A837="","",INDEX(CARTAO_COMPRAS!$I:$I,INT((ROW()-2)/20)+2))</f>
        <v/>
      </c>
      <c r="H837" s="4" t="str">
        <f aca="false">IF($A837="","",EDATE(INDEX(CARTAO_COMPRAS!$J:$J,INT((ROW()-2)/20)+2),MOD(ROW()-2,20)))</f>
        <v/>
      </c>
      <c r="I837" s="4" t="str">
        <f aca="false">IF($H837="","",$H837-WEEKDAY($H837,2)+1)</f>
        <v/>
      </c>
      <c r="J837" s="4" t="str">
        <f aca="false">IF($I837="","",$I837+6)</f>
        <v/>
      </c>
      <c r="K837" s="6" t="str">
        <f aca="false">IF($H837="","",DATE(YEAR($H837),MONTH($H837),1))</f>
        <v/>
      </c>
      <c r="L837" s="0" t="str">
        <f aca="false">IF($A837="","",INDEX(CARTAO_COMPRAS!$K:$K,INT((ROW()-2)/20)+2))</f>
        <v/>
      </c>
      <c r="M837" s="0" t="str">
        <f aca="false">IF($A837="","","Compra no cartão")</f>
        <v/>
      </c>
    </row>
    <row r="838" customFormat="false" ht="13.5" hidden="false" customHeight="false" outlineLevel="0" collapsed="false">
      <c r="A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8" s="0" t="str">
        <f aca="false">IF($A838="","",INDEX(CARTAO_COMPRAS!$C:$C,INT((ROW()-2)/20)+2))</f>
        <v/>
      </c>
      <c r="C838" s="0" t="str">
        <f aca="false">IF($A838="","",INDEX(CARTAO_COMPRAS!$D:$D,INT((ROW()-2)/20)+2))</f>
        <v/>
      </c>
      <c r="D838" s="0" t="str">
        <f aca="false">IF($A838="","",INDEX(CARTAO_COMPRAS!$E:$E,INT((ROW()-2)/20)+2))</f>
        <v/>
      </c>
      <c r="E838" s="0" t="str">
        <f aca="false">IF($A838="","",INDEX(CARTAO_COMPRAS!$H:$H,INT((ROW()-2)/20)+2)+MOD(ROW()-2,20))</f>
        <v/>
      </c>
      <c r="F838" s="0" t="str">
        <f aca="false">IF($A838="","",INDEX(CARTAO_COMPRAS!$G:$G,INT((ROW()-2)/20)+2))</f>
        <v/>
      </c>
      <c r="G838" s="5" t="str">
        <f aca="false">IF($A838="","",INDEX(CARTAO_COMPRAS!$I:$I,INT((ROW()-2)/20)+2))</f>
        <v/>
      </c>
      <c r="H838" s="4" t="str">
        <f aca="false">IF($A838="","",EDATE(INDEX(CARTAO_COMPRAS!$J:$J,INT((ROW()-2)/20)+2),MOD(ROW()-2,20)))</f>
        <v/>
      </c>
      <c r="I838" s="4" t="str">
        <f aca="false">IF($H838="","",$H838-WEEKDAY($H838,2)+1)</f>
        <v/>
      </c>
      <c r="J838" s="4" t="str">
        <f aca="false">IF($I838="","",$I838+6)</f>
        <v/>
      </c>
      <c r="K838" s="6" t="str">
        <f aca="false">IF($H838="","",DATE(YEAR($H838),MONTH($H838),1))</f>
        <v/>
      </c>
      <c r="L838" s="0" t="str">
        <f aca="false">IF($A838="","",INDEX(CARTAO_COMPRAS!$K:$K,INT((ROW()-2)/20)+2))</f>
        <v/>
      </c>
      <c r="M838" s="0" t="str">
        <f aca="false">IF($A838="","","Compra no cartão")</f>
        <v/>
      </c>
    </row>
    <row r="839" customFormat="false" ht="13.5" hidden="false" customHeight="false" outlineLevel="0" collapsed="false">
      <c r="A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" s="0" t="str">
        <f aca="false">IF($A839="","",INDEX(CARTAO_COMPRAS!$C:$C,INT((ROW()-2)/20)+2))</f>
        <v/>
      </c>
      <c r="C839" s="0" t="str">
        <f aca="false">IF($A839="","",INDEX(CARTAO_COMPRAS!$D:$D,INT((ROW()-2)/20)+2))</f>
        <v/>
      </c>
      <c r="D839" s="0" t="str">
        <f aca="false">IF($A839="","",INDEX(CARTAO_COMPRAS!$E:$E,INT((ROW()-2)/20)+2))</f>
        <v/>
      </c>
      <c r="E839" s="0" t="str">
        <f aca="false">IF($A839="","",INDEX(CARTAO_COMPRAS!$H:$H,INT((ROW()-2)/20)+2)+MOD(ROW()-2,20))</f>
        <v/>
      </c>
      <c r="F839" s="0" t="str">
        <f aca="false">IF($A839="","",INDEX(CARTAO_COMPRAS!$G:$G,INT((ROW()-2)/20)+2))</f>
        <v/>
      </c>
      <c r="G839" s="5" t="str">
        <f aca="false">IF($A839="","",INDEX(CARTAO_COMPRAS!$I:$I,INT((ROW()-2)/20)+2))</f>
        <v/>
      </c>
      <c r="H839" s="4" t="str">
        <f aca="false">IF($A839="","",EDATE(INDEX(CARTAO_COMPRAS!$J:$J,INT((ROW()-2)/20)+2),MOD(ROW()-2,20)))</f>
        <v/>
      </c>
      <c r="I839" s="4" t="str">
        <f aca="false">IF($H839="","",$H839-WEEKDAY($H839,2)+1)</f>
        <v/>
      </c>
      <c r="J839" s="4" t="str">
        <f aca="false">IF($I839="","",$I839+6)</f>
        <v/>
      </c>
      <c r="K839" s="6" t="str">
        <f aca="false">IF($H839="","",DATE(YEAR($H839),MONTH($H839),1))</f>
        <v/>
      </c>
      <c r="L839" s="0" t="str">
        <f aca="false">IF($A839="","",INDEX(CARTAO_COMPRAS!$K:$K,INT((ROW()-2)/20)+2))</f>
        <v/>
      </c>
      <c r="M839" s="0" t="str">
        <f aca="false">IF($A839="","","Compra no cartão")</f>
        <v/>
      </c>
    </row>
    <row r="840" customFormat="false" ht="13.5" hidden="false" customHeight="false" outlineLevel="0" collapsed="false">
      <c r="A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" s="0" t="str">
        <f aca="false">IF($A840="","",INDEX(CARTAO_COMPRAS!$C:$C,INT((ROW()-2)/20)+2))</f>
        <v/>
      </c>
      <c r="C840" s="0" t="str">
        <f aca="false">IF($A840="","",INDEX(CARTAO_COMPRAS!$D:$D,INT((ROW()-2)/20)+2))</f>
        <v/>
      </c>
      <c r="D840" s="0" t="str">
        <f aca="false">IF($A840="","",INDEX(CARTAO_COMPRAS!$E:$E,INT((ROW()-2)/20)+2))</f>
        <v/>
      </c>
      <c r="E840" s="0" t="str">
        <f aca="false">IF($A840="","",INDEX(CARTAO_COMPRAS!$H:$H,INT((ROW()-2)/20)+2)+MOD(ROW()-2,20))</f>
        <v/>
      </c>
      <c r="F840" s="0" t="str">
        <f aca="false">IF($A840="","",INDEX(CARTAO_COMPRAS!$G:$G,INT((ROW()-2)/20)+2))</f>
        <v/>
      </c>
      <c r="G840" s="5" t="str">
        <f aca="false">IF($A840="","",INDEX(CARTAO_COMPRAS!$I:$I,INT((ROW()-2)/20)+2))</f>
        <v/>
      </c>
      <c r="H840" s="4" t="str">
        <f aca="false">IF($A840="","",EDATE(INDEX(CARTAO_COMPRAS!$J:$J,INT((ROW()-2)/20)+2),MOD(ROW()-2,20)))</f>
        <v/>
      </c>
      <c r="I840" s="4" t="str">
        <f aca="false">IF($H840="","",$H840-WEEKDAY($H840,2)+1)</f>
        <v/>
      </c>
      <c r="J840" s="4" t="str">
        <f aca="false">IF($I840="","",$I840+6)</f>
        <v/>
      </c>
      <c r="K840" s="6" t="str">
        <f aca="false">IF($H840="","",DATE(YEAR($H840),MONTH($H840),1))</f>
        <v/>
      </c>
      <c r="L840" s="0" t="str">
        <f aca="false">IF($A840="","",INDEX(CARTAO_COMPRAS!$K:$K,INT((ROW()-2)/20)+2))</f>
        <v/>
      </c>
      <c r="M840" s="0" t="str">
        <f aca="false">IF($A840="","","Compra no cartão")</f>
        <v/>
      </c>
    </row>
    <row r="841" customFormat="false" ht="13.5" hidden="false" customHeight="false" outlineLevel="0" collapsed="false">
      <c r="A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" s="0" t="str">
        <f aca="false">IF($A841="","",INDEX(CARTAO_COMPRAS!$C:$C,INT((ROW()-2)/20)+2))</f>
        <v/>
      </c>
      <c r="C841" s="0" t="str">
        <f aca="false">IF($A841="","",INDEX(CARTAO_COMPRAS!$D:$D,INT((ROW()-2)/20)+2))</f>
        <v/>
      </c>
      <c r="D841" s="0" t="str">
        <f aca="false">IF($A841="","",INDEX(CARTAO_COMPRAS!$E:$E,INT((ROW()-2)/20)+2))</f>
        <v/>
      </c>
      <c r="E841" s="0" t="str">
        <f aca="false">IF($A841="","",INDEX(CARTAO_COMPRAS!$H:$H,INT((ROW()-2)/20)+2)+MOD(ROW()-2,20))</f>
        <v/>
      </c>
      <c r="F841" s="0" t="str">
        <f aca="false">IF($A841="","",INDEX(CARTAO_COMPRAS!$G:$G,INT((ROW()-2)/20)+2))</f>
        <v/>
      </c>
      <c r="G841" s="5" t="str">
        <f aca="false">IF($A841="","",INDEX(CARTAO_COMPRAS!$I:$I,INT((ROW()-2)/20)+2))</f>
        <v/>
      </c>
      <c r="H841" s="4" t="str">
        <f aca="false">IF($A841="","",EDATE(INDEX(CARTAO_COMPRAS!$J:$J,INT((ROW()-2)/20)+2),MOD(ROW()-2,20)))</f>
        <v/>
      </c>
      <c r="I841" s="4" t="str">
        <f aca="false">IF($H841="","",$H841-WEEKDAY($H841,2)+1)</f>
        <v/>
      </c>
      <c r="J841" s="4" t="str">
        <f aca="false">IF($I841="","",$I841+6)</f>
        <v/>
      </c>
      <c r="K841" s="6" t="str">
        <f aca="false">IF($H841="","",DATE(YEAR($H841),MONTH($H841),1))</f>
        <v/>
      </c>
      <c r="L841" s="0" t="str">
        <f aca="false">IF($A841="","",INDEX(CARTAO_COMPRAS!$K:$K,INT((ROW()-2)/20)+2))</f>
        <v/>
      </c>
      <c r="M841" s="0" t="str">
        <f aca="false">IF($A841="","","Compra no cartão")</f>
        <v/>
      </c>
    </row>
    <row r="842" customFormat="false" ht="13.5" hidden="false" customHeight="false" outlineLevel="0" collapsed="false">
      <c r="A8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</v>
      </c>
      <c r="B842" s="0" t="str">
        <f aca="false">IF($A842="","",INDEX(CARTAO_COMPRAS!$C:$C,INT((ROW()-2)/20)+2))</f>
        <v>Bradesco</v>
      </c>
      <c r="C842" s="0" t="str">
        <f aca="false">IF($A842="","",INDEX(CARTAO_COMPRAS!$D:$D,INT((ROW()-2)/20)+2))</f>
        <v>Swfit - Açougue</v>
      </c>
      <c r="D842" s="0" t="str">
        <f aca="false">IF($A842="","",INDEX(CARTAO_COMPRAS!$E:$E,INT((ROW()-2)/20)+2))</f>
        <v>Alimentação / Insumos</v>
      </c>
      <c r="E842" s="0" t="n">
        <f aca="false">IF($A842="","",INDEX(CARTAO_COMPRAS!$H:$H,INT((ROW()-2)/20)+2)+MOD(ROW()-2,20))</f>
        <v>1</v>
      </c>
      <c r="F842" s="0" t="n">
        <f aca="false">IF($A842="","",INDEX(CARTAO_COMPRAS!$G:$G,INT((ROW()-2)/20)+2))</f>
        <v>4</v>
      </c>
      <c r="G842" s="5" t="n">
        <f aca="false">IF($A842="","",INDEX(CARTAO_COMPRAS!$I:$I,INT((ROW()-2)/20)+2))</f>
        <v>58.19</v>
      </c>
      <c r="H842" s="4" t="n">
        <f aca="false">IF($A842="","",EDATE(INDEX(CARTAO_COMPRAS!$J:$J,INT((ROW()-2)/20)+2),MOD(ROW()-2,20)))</f>
        <v>46157</v>
      </c>
      <c r="I842" s="4" t="n">
        <f aca="false">IF($H842="","",$H842-WEEKDAY($H842,2)+1)</f>
        <v>46153</v>
      </c>
      <c r="J842" s="4" t="n">
        <f aca="false">IF($I842="","",$I842+6)</f>
        <v>46159</v>
      </c>
      <c r="K842" s="6" t="n">
        <f aca="false">IF($H842="","",DATE(YEAR($H842),MONTH($H842),1))</f>
        <v>46143</v>
      </c>
      <c r="L842" s="0" t="str">
        <f aca="false">IF($A842="","",INDEX(CARTAO_COMPRAS!$K:$K,INT((ROW()-2)/20)+2))</f>
        <v>Pago</v>
      </c>
      <c r="M842" s="0" t="str">
        <f aca="false">IF($A842="","","Compra no cartão")</f>
        <v>Compra no cartão</v>
      </c>
    </row>
    <row r="843" customFormat="false" ht="13.5" hidden="false" customHeight="false" outlineLevel="0" collapsed="false">
      <c r="A8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</v>
      </c>
      <c r="B843" s="0" t="str">
        <f aca="false">IF($A843="","",INDEX(CARTAO_COMPRAS!$C:$C,INT((ROW()-2)/20)+2))</f>
        <v>Bradesco</v>
      </c>
      <c r="C843" s="0" t="str">
        <f aca="false">IF($A843="","",INDEX(CARTAO_COMPRAS!$D:$D,INT((ROW()-2)/20)+2))</f>
        <v>Swfit - Açougue</v>
      </c>
      <c r="D843" s="0" t="str">
        <f aca="false">IF($A843="","",INDEX(CARTAO_COMPRAS!$E:$E,INT((ROW()-2)/20)+2))</f>
        <v>Alimentação / Insumos</v>
      </c>
      <c r="E843" s="0" t="n">
        <f aca="false">IF($A843="","",INDEX(CARTAO_COMPRAS!$H:$H,INT((ROW()-2)/20)+2)+MOD(ROW()-2,20))</f>
        <v>2</v>
      </c>
      <c r="F843" s="0" t="n">
        <f aca="false">IF($A843="","",INDEX(CARTAO_COMPRAS!$G:$G,INT((ROW()-2)/20)+2))</f>
        <v>4</v>
      </c>
      <c r="G843" s="5" t="n">
        <f aca="false">IF($A843="","",INDEX(CARTAO_COMPRAS!$I:$I,INT((ROW()-2)/20)+2))</f>
        <v>58.19</v>
      </c>
      <c r="H843" s="4" t="n">
        <f aca="false">IF($A843="","",EDATE(INDEX(CARTAO_COMPRAS!$J:$J,INT((ROW()-2)/20)+2),MOD(ROW()-2,20)))</f>
        <v>46188</v>
      </c>
      <c r="I843" s="4" t="n">
        <f aca="false">IF($H843="","",$H843-WEEKDAY($H843,2)+1)</f>
        <v>46188</v>
      </c>
      <c r="J843" s="4" t="n">
        <f aca="false">IF($I843="","",$I843+6)</f>
        <v>46194</v>
      </c>
      <c r="K843" s="6" t="n">
        <f aca="false">IF($H843="","",DATE(YEAR($H843),MONTH($H843),1))</f>
        <v>46174</v>
      </c>
      <c r="L843" s="0" t="str">
        <f aca="false">IF($A843="","",INDEX(CARTAO_COMPRAS!$K:$K,INT((ROW()-2)/20)+2))</f>
        <v>Pago</v>
      </c>
      <c r="M843" s="0" t="str">
        <f aca="false">IF($A843="","","Compra no cartão")</f>
        <v>Compra no cartão</v>
      </c>
    </row>
    <row r="844" customFormat="false" ht="13.5" hidden="false" customHeight="false" outlineLevel="0" collapsed="false">
      <c r="A8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</v>
      </c>
      <c r="B844" s="0" t="str">
        <f aca="false">IF($A844="","",INDEX(CARTAO_COMPRAS!$C:$C,INT((ROW()-2)/20)+2))</f>
        <v>Bradesco</v>
      </c>
      <c r="C844" s="0" t="str">
        <f aca="false">IF($A844="","",INDEX(CARTAO_COMPRAS!$D:$D,INT((ROW()-2)/20)+2))</f>
        <v>Swfit - Açougue</v>
      </c>
      <c r="D844" s="0" t="str">
        <f aca="false">IF($A844="","",INDEX(CARTAO_COMPRAS!$E:$E,INT((ROW()-2)/20)+2))</f>
        <v>Alimentação / Insumos</v>
      </c>
      <c r="E844" s="0" t="n">
        <f aca="false">IF($A844="","",INDEX(CARTAO_COMPRAS!$H:$H,INT((ROW()-2)/20)+2)+MOD(ROW()-2,20))</f>
        <v>3</v>
      </c>
      <c r="F844" s="0" t="n">
        <f aca="false">IF($A844="","",INDEX(CARTAO_COMPRAS!$G:$G,INT((ROW()-2)/20)+2))</f>
        <v>4</v>
      </c>
      <c r="G844" s="5" t="n">
        <f aca="false">IF($A844="","",INDEX(CARTAO_COMPRAS!$I:$I,INT((ROW()-2)/20)+2))</f>
        <v>58.19</v>
      </c>
      <c r="H844" s="4" t="n">
        <f aca="false">IF($A844="","",EDATE(INDEX(CARTAO_COMPRAS!$J:$J,INT((ROW()-2)/20)+2),MOD(ROW()-2,20)))</f>
        <v>46218</v>
      </c>
      <c r="I844" s="4" t="n">
        <f aca="false">IF($H844="","",$H844-WEEKDAY($H844,2)+1)</f>
        <v>46216</v>
      </c>
      <c r="J844" s="4" t="n">
        <f aca="false">IF($I844="","",$I844+6)</f>
        <v>46222</v>
      </c>
      <c r="K844" s="6" t="n">
        <f aca="false">IF($H844="","",DATE(YEAR($H844),MONTH($H844),1))</f>
        <v>46204</v>
      </c>
      <c r="L844" s="0" t="str">
        <f aca="false">IF($A844="","",INDEX(CARTAO_COMPRAS!$K:$K,INT((ROW()-2)/20)+2))</f>
        <v>Pago</v>
      </c>
      <c r="M844" s="0" t="str">
        <f aca="false">IF($A844="","","Compra no cartão")</f>
        <v>Compra no cartão</v>
      </c>
    </row>
    <row r="845" customFormat="false" ht="13.5" hidden="false" customHeight="false" outlineLevel="0" collapsed="false">
      <c r="A84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</v>
      </c>
      <c r="B845" s="0" t="str">
        <f aca="false">IF($A845="","",INDEX(CARTAO_COMPRAS!$C:$C,INT((ROW()-2)/20)+2))</f>
        <v>Bradesco</v>
      </c>
      <c r="C845" s="0" t="str">
        <f aca="false">IF($A845="","",INDEX(CARTAO_COMPRAS!$D:$D,INT((ROW()-2)/20)+2))</f>
        <v>Swfit - Açougue</v>
      </c>
      <c r="D845" s="0" t="str">
        <f aca="false">IF($A845="","",INDEX(CARTAO_COMPRAS!$E:$E,INT((ROW()-2)/20)+2))</f>
        <v>Alimentação / Insumos</v>
      </c>
      <c r="E845" s="0" t="n">
        <f aca="false">IF($A845="","",INDEX(CARTAO_COMPRAS!$H:$H,INT((ROW()-2)/20)+2)+MOD(ROW()-2,20))</f>
        <v>4</v>
      </c>
      <c r="F845" s="0" t="n">
        <f aca="false">IF($A845="","",INDEX(CARTAO_COMPRAS!$G:$G,INT((ROW()-2)/20)+2))</f>
        <v>4</v>
      </c>
      <c r="G845" s="5" t="n">
        <f aca="false">IF($A845="","",INDEX(CARTAO_COMPRAS!$I:$I,INT((ROW()-2)/20)+2))</f>
        <v>58.19</v>
      </c>
      <c r="H845" s="4" t="n">
        <f aca="false">IF($A845="","",EDATE(INDEX(CARTAO_COMPRAS!$J:$J,INT((ROW()-2)/20)+2),MOD(ROW()-2,20)))</f>
        <v>46249</v>
      </c>
      <c r="I845" s="4" t="n">
        <f aca="false">IF($H845="","",$H845-WEEKDAY($H845,2)+1)</f>
        <v>46244</v>
      </c>
      <c r="J845" s="4" t="n">
        <f aca="false">IF($I845="","",$I845+6)</f>
        <v>46250</v>
      </c>
      <c r="K845" s="6" t="n">
        <f aca="false">IF($H845="","",DATE(YEAR($H845),MONTH($H845),1))</f>
        <v>46235</v>
      </c>
      <c r="L845" s="0" t="str">
        <f aca="false">IF($A845="","",INDEX(CARTAO_COMPRAS!$K:$K,INT((ROW()-2)/20)+2))</f>
        <v>Pago</v>
      </c>
      <c r="M845" s="0" t="str">
        <f aca="false">IF($A845="","","Compra no cartão")</f>
        <v>Compra no cartão</v>
      </c>
    </row>
    <row r="846" customFormat="false" ht="13.5" hidden="false" customHeight="false" outlineLevel="0" collapsed="false">
      <c r="A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" s="0" t="str">
        <f aca="false">IF($A846="","",INDEX(CARTAO_COMPRAS!$C:$C,INT((ROW()-2)/20)+2))</f>
        <v/>
      </c>
      <c r="C846" s="0" t="str">
        <f aca="false">IF($A846="","",INDEX(CARTAO_COMPRAS!$D:$D,INT((ROW()-2)/20)+2))</f>
        <v/>
      </c>
      <c r="D846" s="0" t="str">
        <f aca="false">IF($A846="","",INDEX(CARTAO_COMPRAS!$E:$E,INT((ROW()-2)/20)+2))</f>
        <v/>
      </c>
      <c r="E846" s="0" t="str">
        <f aca="false">IF($A846="","",INDEX(CARTAO_COMPRAS!$H:$H,INT((ROW()-2)/20)+2)+MOD(ROW()-2,20))</f>
        <v/>
      </c>
      <c r="F846" s="0" t="str">
        <f aca="false">IF($A846="","",INDEX(CARTAO_COMPRAS!$G:$G,INT((ROW()-2)/20)+2))</f>
        <v/>
      </c>
      <c r="G846" s="5" t="str">
        <f aca="false">IF($A846="","",INDEX(CARTAO_COMPRAS!$I:$I,INT((ROW()-2)/20)+2))</f>
        <v/>
      </c>
      <c r="H846" s="4" t="str">
        <f aca="false">IF($A846="","",EDATE(INDEX(CARTAO_COMPRAS!$J:$J,INT((ROW()-2)/20)+2),MOD(ROW()-2,20)))</f>
        <v/>
      </c>
      <c r="I846" s="4" t="str">
        <f aca="false">IF($H846="","",$H846-WEEKDAY($H846,2)+1)</f>
        <v/>
      </c>
      <c r="J846" s="4" t="str">
        <f aca="false">IF($I846="","",$I846+6)</f>
        <v/>
      </c>
      <c r="K846" s="6" t="str">
        <f aca="false">IF($H846="","",DATE(YEAR($H846),MONTH($H846),1))</f>
        <v/>
      </c>
      <c r="L846" s="0" t="str">
        <f aca="false">IF($A846="","",INDEX(CARTAO_COMPRAS!$K:$K,INT((ROW()-2)/20)+2))</f>
        <v/>
      </c>
      <c r="M846" s="0" t="str">
        <f aca="false">IF($A846="","","Compra no cartão")</f>
        <v/>
      </c>
    </row>
    <row r="847" customFormat="false" ht="13.5" hidden="false" customHeight="false" outlineLevel="0" collapsed="false">
      <c r="A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" s="0" t="str">
        <f aca="false">IF($A847="","",INDEX(CARTAO_COMPRAS!$C:$C,INT((ROW()-2)/20)+2))</f>
        <v/>
      </c>
      <c r="C847" s="0" t="str">
        <f aca="false">IF($A847="","",INDEX(CARTAO_COMPRAS!$D:$D,INT((ROW()-2)/20)+2))</f>
        <v/>
      </c>
      <c r="D847" s="0" t="str">
        <f aca="false">IF($A847="","",INDEX(CARTAO_COMPRAS!$E:$E,INT((ROW()-2)/20)+2))</f>
        <v/>
      </c>
      <c r="E847" s="0" t="str">
        <f aca="false">IF($A847="","",INDEX(CARTAO_COMPRAS!$H:$H,INT((ROW()-2)/20)+2)+MOD(ROW()-2,20))</f>
        <v/>
      </c>
      <c r="F847" s="0" t="str">
        <f aca="false">IF($A847="","",INDEX(CARTAO_COMPRAS!$G:$G,INT((ROW()-2)/20)+2))</f>
        <v/>
      </c>
      <c r="G847" s="5" t="str">
        <f aca="false">IF($A847="","",INDEX(CARTAO_COMPRAS!$I:$I,INT((ROW()-2)/20)+2))</f>
        <v/>
      </c>
      <c r="H847" s="4" t="str">
        <f aca="false">IF($A847="","",EDATE(INDEX(CARTAO_COMPRAS!$J:$J,INT((ROW()-2)/20)+2),MOD(ROW()-2,20)))</f>
        <v/>
      </c>
      <c r="I847" s="4" t="str">
        <f aca="false">IF($H847="","",$H847-WEEKDAY($H847,2)+1)</f>
        <v/>
      </c>
      <c r="J847" s="4" t="str">
        <f aca="false">IF($I847="","",$I847+6)</f>
        <v/>
      </c>
      <c r="K847" s="6" t="str">
        <f aca="false">IF($H847="","",DATE(YEAR($H847),MONTH($H847),1))</f>
        <v/>
      </c>
      <c r="L847" s="0" t="str">
        <f aca="false">IF($A847="","",INDEX(CARTAO_COMPRAS!$K:$K,INT((ROW()-2)/20)+2))</f>
        <v/>
      </c>
      <c r="M847" s="0" t="str">
        <f aca="false">IF($A847="","","Compra no cartão")</f>
        <v/>
      </c>
    </row>
    <row r="848" customFormat="false" ht="13.5" hidden="false" customHeight="false" outlineLevel="0" collapsed="false">
      <c r="A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" s="0" t="str">
        <f aca="false">IF($A848="","",INDEX(CARTAO_COMPRAS!$C:$C,INT((ROW()-2)/20)+2))</f>
        <v/>
      </c>
      <c r="C848" s="0" t="str">
        <f aca="false">IF($A848="","",INDEX(CARTAO_COMPRAS!$D:$D,INT((ROW()-2)/20)+2))</f>
        <v/>
      </c>
      <c r="D848" s="0" t="str">
        <f aca="false">IF($A848="","",INDEX(CARTAO_COMPRAS!$E:$E,INT((ROW()-2)/20)+2))</f>
        <v/>
      </c>
      <c r="E848" s="0" t="str">
        <f aca="false">IF($A848="","",INDEX(CARTAO_COMPRAS!$H:$H,INT((ROW()-2)/20)+2)+MOD(ROW()-2,20))</f>
        <v/>
      </c>
      <c r="F848" s="0" t="str">
        <f aca="false">IF($A848="","",INDEX(CARTAO_COMPRAS!$G:$G,INT((ROW()-2)/20)+2))</f>
        <v/>
      </c>
      <c r="G848" s="5" t="str">
        <f aca="false">IF($A848="","",INDEX(CARTAO_COMPRAS!$I:$I,INT((ROW()-2)/20)+2))</f>
        <v/>
      </c>
      <c r="H848" s="4" t="str">
        <f aca="false">IF($A848="","",EDATE(INDEX(CARTAO_COMPRAS!$J:$J,INT((ROW()-2)/20)+2),MOD(ROW()-2,20)))</f>
        <v/>
      </c>
      <c r="I848" s="4" t="str">
        <f aca="false">IF($H848="","",$H848-WEEKDAY($H848,2)+1)</f>
        <v/>
      </c>
      <c r="J848" s="4" t="str">
        <f aca="false">IF($I848="","",$I848+6)</f>
        <v/>
      </c>
      <c r="K848" s="6" t="str">
        <f aca="false">IF($H848="","",DATE(YEAR($H848),MONTH($H848),1))</f>
        <v/>
      </c>
      <c r="L848" s="0" t="str">
        <f aca="false">IF($A848="","",INDEX(CARTAO_COMPRAS!$K:$K,INT((ROW()-2)/20)+2))</f>
        <v/>
      </c>
      <c r="M848" s="0" t="str">
        <f aca="false">IF($A848="","","Compra no cartão")</f>
        <v/>
      </c>
    </row>
    <row r="849" customFormat="false" ht="13.5" hidden="false" customHeight="false" outlineLevel="0" collapsed="false">
      <c r="A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" s="0" t="str">
        <f aca="false">IF($A849="","",INDEX(CARTAO_COMPRAS!$C:$C,INT((ROW()-2)/20)+2))</f>
        <v/>
      </c>
      <c r="C849" s="0" t="str">
        <f aca="false">IF($A849="","",INDEX(CARTAO_COMPRAS!$D:$D,INT((ROW()-2)/20)+2))</f>
        <v/>
      </c>
      <c r="D849" s="0" t="str">
        <f aca="false">IF($A849="","",INDEX(CARTAO_COMPRAS!$E:$E,INT((ROW()-2)/20)+2))</f>
        <v/>
      </c>
      <c r="E849" s="0" t="str">
        <f aca="false">IF($A849="","",INDEX(CARTAO_COMPRAS!$H:$H,INT((ROW()-2)/20)+2)+MOD(ROW()-2,20))</f>
        <v/>
      </c>
      <c r="F849" s="0" t="str">
        <f aca="false">IF($A849="","",INDEX(CARTAO_COMPRAS!$G:$G,INT((ROW()-2)/20)+2))</f>
        <v/>
      </c>
      <c r="G849" s="5" t="str">
        <f aca="false">IF($A849="","",INDEX(CARTAO_COMPRAS!$I:$I,INT((ROW()-2)/20)+2))</f>
        <v/>
      </c>
      <c r="H849" s="4" t="str">
        <f aca="false">IF($A849="","",EDATE(INDEX(CARTAO_COMPRAS!$J:$J,INT((ROW()-2)/20)+2),MOD(ROW()-2,20)))</f>
        <v/>
      </c>
      <c r="I849" s="4" t="str">
        <f aca="false">IF($H849="","",$H849-WEEKDAY($H849,2)+1)</f>
        <v/>
      </c>
      <c r="J849" s="4" t="str">
        <f aca="false">IF($I849="","",$I849+6)</f>
        <v/>
      </c>
      <c r="K849" s="6" t="str">
        <f aca="false">IF($H849="","",DATE(YEAR($H849),MONTH($H849),1))</f>
        <v/>
      </c>
      <c r="L849" s="0" t="str">
        <f aca="false">IF($A849="","",INDEX(CARTAO_COMPRAS!$K:$K,INT((ROW()-2)/20)+2))</f>
        <v/>
      </c>
      <c r="M849" s="0" t="str">
        <f aca="false">IF($A849="","","Compra no cartão")</f>
        <v/>
      </c>
    </row>
    <row r="850" customFormat="false" ht="13.5" hidden="false" customHeight="false" outlineLevel="0" collapsed="false">
      <c r="A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" s="0" t="str">
        <f aca="false">IF($A850="","",INDEX(CARTAO_COMPRAS!$C:$C,INT((ROW()-2)/20)+2))</f>
        <v/>
      </c>
      <c r="C850" s="0" t="str">
        <f aca="false">IF($A850="","",INDEX(CARTAO_COMPRAS!$D:$D,INT((ROW()-2)/20)+2))</f>
        <v/>
      </c>
      <c r="D850" s="0" t="str">
        <f aca="false">IF($A850="","",INDEX(CARTAO_COMPRAS!$E:$E,INT((ROW()-2)/20)+2))</f>
        <v/>
      </c>
      <c r="E850" s="0" t="str">
        <f aca="false">IF($A850="","",INDEX(CARTAO_COMPRAS!$H:$H,INT((ROW()-2)/20)+2)+MOD(ROW()-2,20))</f>
        <v/>
      </c>
      <c r="F850" s="0" t="str">
        <f aca="false">IF($A850="","",INDEX(CARTAO_COMPRAS!$G:$G,INT((ROW()-2)/20)+2))</f>
        <v/>
      </c>
      <c r="G850" s="5" t="str">
        <f aca="false">IF($A850="","",INDEX(CARTAO_COMPRAS!$I:$I,INT((ROW()-2)/20)+2))</f>
        <v/>
      </c>
      <c r="H850" s="4" t="str">
        <f aca="false">IF($A850="","",EDATE(INDEX(CARTAO_COMPRAS!$J:$J,INT((ROW()-2)/20)+2),MOD(ROW()-2,20)))</f>
        <v/>
      </c>
      <c r="I850" s="4" t="str">
        <f aca="false">IF($H850="","",$H850-WEEKDAY($H850,2)+1)</f>
        <v/>
      </c>
      <c r="J850" s="4" t="str">
        <f aca="false">IF($I850="","",$I850+6)</f>
        <v/>
      </c>
      <c r="K850" s="6" t="str">
        <f aca="false">IF($H850="","",DATE(YEAR($H850),MONTH($H850),1))</f>
        <v/>
      </c>
      <c r="L850" s="0" t="str">
        <f aca="false">IF($A850="","",INDEX(CARTAO_COMPRAS!$K:$K,INT((ROW()-2)/20)+2))</f>
        <v/>
      </c>
      <c r="M850" s="0" t="str">
        <f aca="false">IF($A850="","","Compra no cartão")</f>
        <v/>
      </c>
    </row>
    <row r="851" customFormat="false" ht="13.5" hidden="false" customHeight="false" outlineLevel="0" collapsed="false">
      <c r="A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" s="0" t="str">
        <f aca="false">IF($A851="","",INDEX(CARTAO_COMPRAS!$C:$C,INT((ROW()-2)/20)+2))</f>
        <v/>
      </c>
      <c r="C851" s="0" t="str">
        <f aca="false">IF($A851="","",INDEX(CARTAO_COMPRAS!$D:$D,INT((ROW()-2)/20)+2))</f>
        <v/>
      </c>
      <c r="D851" s="0" t="str">
        <f aca="false">IF($A851="","",INDEX(CARTAO_COMPRAS!$E:$E,INT((ROW()-2)/20)+2))</f>
        <v/>
      </c>
      <c r="E851" s="0" t="str">
        <f aca="false">IF($A851="","",INDEX(CARTAO_COMPRAS!$H:$H,INT((ROW()-2)/20)+2)+MOD(ROW()-2,20))</f>
        <v/>
      </c>
      <c r="F851" s="0" t="str">
        <f aca="false">IF($A851="","",INDEX(CARTAO_COMPRAS!$G:$G,INT((ROW()-2)/20)+2))</f>
        <v/>
      </c>
      <c r="G851" s="5" t="str">
        <f aca="false">IF($A851="","",INDEX(CARTAO_COMPRAS!$I:$I,INT((ROW()-2)/20)+2))</f>
        <v/>
      </c>
      <c r="H851" s="4" t="str">
        <f aca="false">IF($A851="","",EDATE(INDEX(CARTAO_COMPRAS!$J:$J,INT((ROW()-2)/20)+2),MOD(ROW()-2,20)))</f>
        <v/>
      </c>
      <c r="I851" s="4" t="str">
        <f aca="false">IF($H851="","",$H851-WEEKDAY($H851,2)+1)</f>
        <v/>
      </c>
      <c r="J851" s="4" t="str">
        <f aca="false">IF($I851="","",$I851+6)</f>
        <v/>
      </c>
      <c r="K851" s="6" t="str">
        <f aca="false">IF($H851="","",DATE(YEAR($H851),MONTH($H851),1))</f>
        <v/>
      </c>
      <c r="L851" s="0" t="str">
        <f aca="false">IF($A851="","",INDEX(CARTAO_COMPRAS!$K:$K,INT((ROW()-2)/20)+2))</f>
        <v/>
      </c>
      <c r="M851" s="0" t="str">
        <f aca="false">IF($A851="","","Compra no cartão")</f>
        <v/>
      </c>
    </row>
    <row r="852" customFormat="false" ht="13.5" hidden="false" customHeight="false" outlineLevel="0" collapsed="false">
      <c r="A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" s="0" t="str">
        <f aca="false">IF($A852="","",INDEX(CARTAO_COMPRAS!$C:$C,INT((ROW()-2)/20)+2))</f>
        <v/>
      </c>
      <c r="C852" s="0" t="str">
        <f aca="false">IF($A852="","",INDEX(CARTAO_COMPRAS!$D:$D,INT((ROW()-2)/20)+2))</f>
        <v/>
      </c>
      <c r="D852" s="0" t="str">
        <f aca="false">IF($A852="","",INDEX(CARTAO_COMPRAS!$E:$E,INT((ROW()-2)/20)+2))</f>
        <v/>
      </c>
      <c r="E852" s="0" t="str">
        <f aca="false">IF($A852="","",INDEX(CARTAO_COMPRAS!$H:$H,INT((ROW()-2)/20)+2)+MOD(ROW()-2,20))</f>
        <v/>
      </c>
      <c r="F852" s="0" t="str">
        <f aca="false">IF($A852="","",INDEX(CARTAO_COMPRAS!$G:$G,INT((ROW()-2)/20)+2))</f>
        <v/>
      </c>
      <c r="G852" s="5" t="str">
        <f aca="false">IF($A852="","",INDEX(CARTAO_COMPRAS!$I:$I,INT((ROW()-2)/20)+2))</f>
        <v/>
      </c>
      <c r="H852" s="4" t="str">
        <f aca="false">IF($A852="","",EDATE(INDEX(CARTAO_COMPRAS!$J:$J,INT((ROW()-2)/20)+2),MOD(ROW()-2,20)))</f>
        <v/>
      </c>
      <c r="I852" s="4" t="str">
        <f aca="false">IF($H852="","",$H852-WEEKDAY($H852,2)+1)</f>
        <v/>
      </c>
      <c r="J852" s="4" t="str">
        <f aca="false">IF($I852="","",$I852+6)</f>
        <v/>
      </c>
      <c r="K852" s="6" t="str">
        <f aca="false">IF($H852="","",DATE(YEAR($H852),MONTH($H852),1))</f>
        <v/>
      </c>
      <c r="L852" s="0" t="str">
        <f aca="false">IF($A852="","",INDEX(CARTAO_COMPRAS!$K:$K,INT((ROW()-2)/20)+2))</f>
        <v/>
      </c>
      <c r="M852" s="0" t="str">
        <f aca="false">IF($A852="","","Compra no cartão")</f>
        <v/>
      </c>
    </row>
    <row r="853" customFormat="false" ht="13.5" hidden="false" customHeight="false" outlineLevel="0" collapsed="false">
      <c r="A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" s="0" t="str">
        <f aca="false">IF($A853="","",INDEX(CARTAO_COMPRAS!$C:$C,INT((ROW()-2)/20)+2))</f>
        <v/>
      </c>
      <c r="C853" s="0" t="str">
        <f aca="false">IF($A853="","",INDEX(CARTAO_COMPRAS!$D:$D,INT((ROW()-2)/20)+2))</f>
        <v/>
      </c>
      <c r="D853" s="0" t="str">
        <f aca="false">IF($A853="","",INDEX(CARTAO_COMPRAS!$E:$E,INT((ROW()-2)/20)+2))</f>
        <v/>
      </c>
      <c r="E853" s="0" t="str">
        <f aca="false">IF($A853="","",INDEX(CARTAO_COMPRAS!$H:$H,INT((ROW()-2)/20)+2)+MOD(ROW()-2,20))</f>
        <v/>
      </c>
      <c r="F853" s="0" t="str">
        <f aca="false">IF($A853="","",INDEX(CARTAO_COMPRAS!$G:$G,INT((ROW()-2)/20)+2))</f>
        <v/>
      </c>
      <c r="G853" s="5" t="str">
        <f aca="false">IF($A853="","",INDEX(CARTAO_COMPRAS!$I:$I,INT((ROW()-2)/20)+2))</f>
        <v/>
      </c>
      <c r="H853" s="4" t="str">
        <f aca="false">IF($A853="","",EDATE(INDEX(CARTAO_COMPRAS!$J:$J,INT((ROW()-2)/20)+2),MOD(ROW()-2,20)))</f>
        <v/>
      </c>
      <c r="I853" s="4" t="str">
        <f aca="false">IF($H853="","",$H853-WEEKDAY($H853,2)+1)</f>
        <v/>
      </c>
      <c r="J853" s="4" t="str">
        <f aca="false">IF($I853="","",$I853+6)</f>
        <v/>
      </c>
      <c r="K853" s="6" t="str">
        <f aca="false">IF($H853="","",DATE(YEAR($H853),MONTH($H853),1))</f>
        <v/>
      </c>
      <c r="L853" s="0" t="str">
        <f aca="false">IF($A853="","",INDEX(CARTAO_COMPRAS!$K:$K,INT((ROW()-2)/20)+2))</f>
        <v/>
      </c>
      <c r="M853" s="0" t="str">
        <f aca="false">IF($A853="","","Compra no cartão")</f>
        <v/>
      </c>
    </row>
    <row r="854" customFormat="false" ht="13.5" hidden="false" customHeight="false" outlineLevel="0" collapsed="false">
      <c r="A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" s="0" t="str">
        <f aca="false">IF($A854="","",INDEX(CARTAO_COMPRAS!$C:$C,INT((ROW()-2)/20)+2))</f>
        <v/>
      </c>
      <c r="C854" s="0" t="str">
        <f aca="false">IF($A854="","",INDEX(CARTAO_COMPRAS!$D:$D,INT((ROW()-2)/20)+2))</f>
        <v/>
      </c>
      <c r="D854" s="0" t="str">
        <f aca="false">IF($A854="","",INDEX(CARTAO_COMPRAS!$E:$E,INT((ROW()-2)/20)+2))</f>
        <v/>
      </c>
      <c r="E854" s="0" t="str">
        <f aca="false">IF($A854="","",INDEX(CARTAO_COMPRAS!$H:$H,INT((ROW()-2)/20)+2)+MOD(ROW()-2,20))</f>
        <v/>
      </c>
      <c r="F854" s="0" t="str">
        <f aca="false">IF($A854="","",INDEX(CARTAO_COMPRAS!$G:$G,INT((ROW()-2)/20)+2))</f>
        <v/>
      </c>
      <c r="G854" s="5" t="str">
        <f aca="false">IF($A854="","",INDEX(CARTAO_COMPRAS!$I:$I,INT((ROW()-2)/20)+2))</f>
        <v/>
      </c>
      <c r="H854" s="4" t="str">
        <f aca="false">IF($A854="","",EDATE(INDEX(CARTAO_COMPRAS!$J:$J,INT((ROW()-2)/20)+2),MOD(ROW()-2,20)))</f>
        <v/>
      </c>
      <c r="I854" s="4" t="str">
        <f aca="false">IF($H854="","",$H854-WEEKDAY($H854,2)+1)</f>
        <v/>
      </c>
      <c r="J854" s="4" t="str">
        <f aca="false">IF($I854="","",$I854+6)</f>
        <v/>
      </c>
      <c r="K854" s="6" t="str">
        <f aca="false">IF($H854="","",DATE(YEAR($H854),MONTH($H854),1))</f>
        <v/>
      </c>
      <c r="L854" s="0" t="str">
        <f aca="false">IF($A854="","",INDEX(CARTAO_COMPRAS!$K:$K,INT((ROW()-2)/20)+2))</f>
        <v/>
      </c>
      <c r="M854" s="0" t="str">
        <f aca="false">IF($A854="","","Compra no cartão")</f>
        <v/>
      </c>
    </row>
    <row r="855" customFormat="false" ht="13.5" hidden="false" customHeight="false" outlineLevel="0" collapsed="false">
      <c r="A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" s="0" t="str">
        <f aca="false">IF($A855="","",INDEX(CARTAO_COMPRAS!$C:$C,INT((ROW()-2)/20)+2))</f>
        <v/>
      </c>
      <c r="C855" s="0" t="str">
        <f aca="false">IF($A855="","",INDEX(CARTAO_COMPRAS!$D:$D,INT((ROW()-2)/20)+2))</f>
        <v/>
      </c>
      <c r="D855" s="0" t="str">
        <f aca="false">IF($A855="","",INDEX(CARTAO_COMPRAS!$E:$E,INT((ROW()-2)/20)+2))</f>
        <v/>
      </c>
      <c r="E855" s="0" t="str">
        <f aca="false">IF($A855="","",INDEX(CARTAO_COMPRAS!$H:$H,INT((ROW()-2)/20)+2)+MOD(ROW()-2,20))</f>
        <v/>
      </c>
      <c r="F855" s="0" t="str">
        <f aca="false">IF($A855="","",INDEX(CARTAO_COMPRAS!$G:$G,INT((ROW()-2)/20)+2))</f>
        <v/>
      </c>
      <c r="G855" s="5" t="str">
        <f aca="false">IF($A855="","",INDEX(CARTAO_COMPRAS!$I:$I,INT((ROW()-2)/20)+2))</f>
        <v/>
      </c>
      <c r="H855" s="4" t="str">
        <f aca="false">IF($A855="","",EDATE(INDEX(CARTAO_COMPRAS!$J:$J,INT((ROW()-2)/20)+2),MOD(ROW()-2,20)))</f>
        <v/>
      </c>
      <c r="I855" s="4" t="str">
        <f aca="false">IF($H855="","",$H855-WEEKDAY($H855,2)+1)</f>
        <v/>
      </c>
      <c r="J855" s="4" t="str">
        <f aca="false">IF($I855="","",$I855+6)</f>
        <v/>
      </c>
      <c r="K855" s="6" t="str">
        <f aca="false">IF($H855="","",DATE(YEAR($H855),MONTH($H855),1))</f>
        <v/>
      </c>
      <c r="L855" s="0" t="str">
        <f aca="false">IF($A855="","",INDEX(CARTAO_COMPRAS!$K:$K,INT((ROW()-2)/20)+2))</f>
        <v/>
      </c>
      <c r="M855" s="0" t="str">
        <f aca="false">IF($A855="","","Compra no cartão")</f>
        <v/>
      </c>
    </row>
    <row r="856" customFormat="false" ht="13.5" hidden="false" customHeight="false" outlineLevel="0" collapsed="false">
      <c r="A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" s="0" t="str">
        <f aca="false">IF($A856="","",INDEX(CARTAO_COMPRAS!$C:$C,INT((ROW()-2)/20)+2))</f>
        <v/>
      </c>
      <c r="C856" s="0" t="str">
        <f aca="false">IF($A856="","",INDEX(CARTAO_COMPRAS!$D:$D,INT((ROW()-2)/20)+2))</f>
        <v/>
      </c>
      <c r="D856" s="0" t="str">
        <f aca="false">IF($A856="","",INDEX(CARTAO_COMPRAS!$E:$E,INT((ROW()-2)/20)+2))</f>
        <v/>
      </c>
      <c r="E856" s="0" t="str">
        <f aca="false">IF($A856="","",INDEX(CARTAO_COMPRAS!$H:$H,INT((ROW()-2)/20)+2)+MOD(ROW()-2,20))</f>
        <v/>
      </c>
      <c r="F856" s="0" t="str">
        <f aca="false">IF($A856="","",INDEX(CARTAO_COMPRAS!$G:$G,INT((ROW()-2)/20)+2))</f>
        <v/>
      </c>
      <c r="G856" s="5" t="str">
        <f aca="false">IF($A856="","",INDEX(CARTAO_COMPRAS!$I:$I,INT((ROW()-2)/20)+2))</f>
        <v/>
      </c>
      <c r="H856" s="4" t="str">
        <f aca="false">IF($A856="","",EDATE(INDEX(CARTAO_COMPRAS!$J:$J,INT((ROW()-2)/20)+2),MOD(ROW()-2,20)))</f>
        <v/>
      </c>
      <c r="I856" s="4" t="str">
        <f aca="false">IF($H856="","",$H856-WEEKDAY($H856,2)+1)</f>
        <v/>
      </c>
      <c r="J856" s="4" t="str">
        <f aca="false">IF($I856="","",$I856+6)</f>
        <v/>
      </c>
      <c r="K856" s="6" t="str">
        <f aca="false">IF($H856="","",DATE(YEAR($H856),MONTH($H856),1))</f>
        <v/>
      </c>
      <c r="L856" s="0" t="str">
        <f aca="false">IF($A856="","",INDEX(CARTAO_COMPRAS!$K:$K,INT((ROW()-2)/20)+2))</f>
        <v/>
      </c>
      <c r="M856" s="0" t="str">
        <f aca="false">IF($A856="","","Compra no cartão")</f>
        <v/>
      </c>
    </row>
    <row r="857" customFormat="false" ht="13.5" hidden="false" customHeight="false" outlineLevel="0" collapsed="false">
      <c r="A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" s="0" t="str">
        <f aca="false">IF($A857="","",INDEX(CARTAO_COMPRAS!$C:$C,INT((ROW()-2)/20)+2))</f>
        <v/>
      </c>
      <c r="C857" s="0" t="str">
        <f aca="false">IF($A857="","",INDEX(CARTAO_COMPRAS!$D:$D,INT((ROW()-2)/20)+2))</f>
        <v/>
      </c>
      <c r="D857" s="0" t="str">
        <f aca="false">IF($A857="","",INDEX(CARTAO_COMPRAS!$E:$E,INT((ROW()-2)/20)+2))</f>
        <v/>
      </c>
      <c r="E857" s="0" t="str">
        <f aca="false">IF($A857="","",INDEX(CARTAO_COMPRAS!$H:$H,INT((ROW()-2)/20)+2)+MOD(ROW()-2,20))</f>
        <v/>
      </c>
      <c r="F857" s="0" t="str">
        <f aca="false">IF($A857="","",INDEX(CARTAO_COMPRAS!$G:$G,INT((ROW()-2)/20)+2))</f>
        <v/>
      </c>
      <c r="G857" s="5" t="str">
        <f aca="false">IF($A857="","",INDEX(CARTAO_COMPRAS!$I:$I,INT((ROW()-2)/20)+2))</f>
        <v/>
      </c>
      <c r="H857" s="4" t="str">
        <f aca="false">IF($A857="","",EDATE(INDEX(CARTAO_COMPRAS!$J:$J,INT((ROW()-2)/20)+2),MOD(ROW()-2,20)))</f>
        <v/>
      </c>
      <c r="I857" s="4" t="str">
        <f aca="false">IF($H857="","",$H857-WEEKDAY($H857,2)+1)</f>
        <v/>
      </c>
      <c r="J857" s="4" t="str">
        <f aca="false">IF($I857="","",$I857+6)</f>
        <v/>
      </c>
      <c r="K857" s="6" t="str">
        <f aca="false">IF($H857="","",DATE(YEAR($H857),MONTH($H857),1))</f>
        <v/>
      </c>
      <c r="L857" s="0" t="str">
        <f aca="false">IF($A857="","",INDEX(CARTAO_COMPRAS!$K:$K,INT((ROW()-2)/20)+2))</f>
        <v/>
      </c>
      <c r="M857" s="0" t="str">
        <f aca="false">IF($A857="","","Compra no cartão")</f>
        <v/>
      </c>
    </row>
    <row r="858" customFormat="false" ht="13.5" hidden="false" customHeight="false" outlineLevel="0" collapsed="false">
      <c r="A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" s="0" t="str">
        <f aca="false">IF($A858="","",INDEX(CARTAO_COMPRAS!$C:$C,INT((ROW()-2)/20)+2))</f>
        <v/>
      </c>
      <c r="C858" s="0" t="str">
        <f aca="false">IF($A858="","",INDEX(CARTAO_COMPRAS!$D:$D,INT((ROW()-2)/20)+2))</f>
        <v/>
      </c>
      <c r="D858" s="0" t="str">
        <f aca="false">IF($A858="","",INDEX(CARTAO_COMPRAS!$E:$E,INT((ROW()-2)/20)+2))</f>
        <v/>
      </c>
      <c r="E858" s="0" t="str">
        <f aca="false">IF($A858="","",INDEX(CARTAO_COMPRAS!$H:$H,INT((ROW()-2)/20)+2)+MOD(ROW()-2,20))</f>
        <v/>
      </c>
      <c r="F858" s="0" t="str">
        <f aca="false">IF($A858="","",INDEX(CARTAO_COMPRAS!$G:$G,INT((ROW()-2)/20)+2))</f>
        <v/>
      </c>
      <c r="G858" s="5" t="str">
        <f aca="false">IF($A858="","",INDEX(CARTAO_COMPRAS!$I:$I,INT((ROW()-2)/20)+2))</f>
        <v/>
      </c>
      <c r="H858" s="4" t="str">
        <f aca="false">IF($A858="","",EDATE(INDEX(CARTAO_COMPRAS!$J:$J,INT((ROW()-2)/20)+2),MOD(ROW()-2,20)))</f>
        <v/>
      </c>
      <c r="I858" s="4" t="str">
        <f aca="false">IF($H858="","",$H858-WEEKDAY($H858,2)+1)</f>
        <v/>
      </c>
      <c r="J858" s="4" t="str">
        <f aca="false">IF($I858="","",$I858+6)</f>
        <v/>
      </c>
      <c r="K858" s="6" t="str">
        <f aca="false">IF($H858="","",DATE(YEAR($H858),MONTH($H858),1))</f>
        <v/>
      </c>
      <c r="L858" s="0" t="str">
        <f aca="false">IF($A858="","",INDEX(CARTAO_COMPRAS!$K:$K,INT((ROW()-2)/20)+2))</f>
        <v/>
      </c>
      <c r="M858" s="0" t="str">
        <f aca="false">IF($A858="","","Compra no cartão")</f>
        <v/>
      </c>
    </row>
    <row r="859" customFormat="false" ht="13.5" hidden="false" customHeight="false" outlineLevel="0" collapsed="false">
      <c r="A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" s="0" t="str">
        <f aca="false">IF($A859="","",INDEX(CARTAO_COMPRAS!$C:$C,INT((ROW()-2)/20)+2))</f>
        <v/>
      </c>
      <c r="C859" s="0" t="str">
        <f aca="false">IF($A859="","",INDEX(CARTAO_COMPRAS!$D:$D,INT((ROW()-2)/20)+2))</f>
        <v/>
      </c>
      <c r="D859" s="0" t="str">
        <f aca="false">IF($A859="","",INDEX(CARTAO_COMPRAS!$E:$E,INT((ROW()-2)/20)+2))</f>
        <v/>
      </c>
      <c r="E859" s="0" t="str">
        <f aca="false">IF($A859="","",INDEX(CARTAO_COMPRAS!$H:$H,INT((ROW()-2)/20)+2)+MOD(ROW()-2,20))</f>
        <v/>
      </c>
      <c r="F859" s="0" t="str">
        <f aca="false">IF($A859="","",INDEX(CARTAO_COMPRAS!$G:$G,INT((ROW()-2)/20)+2))</f>
        <v/>
      </c>
      <c r="G859" s="5" t="str">
        <f aca="false">IF($A859="","",INDEX(CARTAO_COMPRAS!$I:$I,INT((ROW()-2)/20)+2))</f>
        <v/>
      </c>
      <c r="H859" s="4" t="str">
        <f aca="false">IF($A859="","",EDATE(INDEX(CARTAO_COMPRAS!$J:$J,INT((ROW()-2)/20)+2),MOD(ROW()-2,20)))</f>
        <v/>
      </c>
      <c r="I859" s="4" t="str">
        <f aca="false">IF($H859="","",$H859-WEEKDAY($H859,2)+1)</f>
        <v/>
      </c>
      <c r="J859" s="4" t="str">
        <f aca="false">IF($I859="","",$I859+6)</f>
        <v/>
      </c>
      <c r="K859" s="6" t="str">
        <f aca="false">IF($H859="","",DATE(YEAR($H859),MONTH($H859),1))</f>
        <v/>
      </c>
      <c r="L859" s="0" t="str">
        <f aca="false">IF($A859="","",INDEX(CARTAO_COMPRAS!$K:$K,INT((ROW()-2)/20)+2))</f>
        <v/>
      </c>
      <c r="M859" s="0" t="str">
        <f aca="false">IF($A859="","","Compra no cartão")</f>
        <v/>
      </c>
    </row>
    <row r="860" customFormat="false" ht="13.5" hidden="false" customHeight="false" outlineLevel="0" collapsed="false">
      <c r="A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" s="0" t="str">
        <f aca="false">IF($A860="","",INDEX(CARTAO_COMPRAS!$C:$C,INT((ROW()-2)/20)+2))</f>
        <v/>
      </c>
      <c r="C860" s="0" t="str">
        <f aca="false">IF($A860="","",INDEX(CARTAO_COMPRAS!$D:$D,INT((ROW()-2)/20)+2))</f>
        <v/>
      </c>
      <c r="D860" s="0" t="str">
        <f aca="false">IF($A860="","",INDEX(CARTAO_COMPRAS!$E:$E,INT((ROW()-2)/20)+2))</f>
        <v/>
      </c>
      <c r="E860" s="0" t="str">
        <f aca="false">IF($A860="","",INDEX(CARTAO_COMPRAS!$H:$H,INT((ROW()-2)/20)+2)+MOD(ROW()-2,20))</f>
        <v/>
      </c>
      <c r="F860" s="0" t="str">
        <f aca="false">IF($A860="","",INDEX(CARTAO_COMPRAS!$G:$G,INT((ROW()-2)/20)+2))</f>
        <v/>
      </c>
      <c r="G860" s="5" t="str">
        <f aca="false">IF($A860="","",INDEX(CARTAO_COMPRAS!$I:$I,INT((ROW()-2)/20)+2))</f>
        <v/>
      </c>
      <c r="H860" s="4" t="str">
        <f aca="false">IF($A860="","",EDATE(INDEX(CARTAO_COMPRAS!$J:$J,INT((ROW()-2)/20)+2),MOD(ROW()-2,20)))</f>
        <v/>
      </c>
      <c r="I860" s="4" t="str">
        <f aca="false">IF($H860="","",$H860-WEEKDAY($H860,2)+1)</f>
        <v/>
      </c>
      <c r="J860" s="4" t="str">
        <f aca="false">IF($I860="","",$I860+6)</f>
        <v/>
      </c>
      <c r="K860" s="6" t="str">
        <f aca="false">IF($H860="","",DATE(YEAR($H860),MONTH($H860),1))</f>
        <v/>
      </c>
      <c r="L860" s="0" t="str">
        <f aca="false">IF($A860="","",INDEX(CARTAO_COMPRAS!$K:$K,INT((ROW()-2)/20)+2))</f>
        <v/>
      </c>
      <c r="M860" s="0" t="str">
        <f aca="false">IF($A860="","","Compra no cartão")</f>
        <v/>
      </c>
    </row>
    <row r="861" customFormat="false" ht="13.5" hidden="false" customHeight="false" outlineLevel="0" collapsed="false">
      <c r="A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" s="0" t="str">
        <f aca="false">IF($A861="","",INDEX(CARTAO_COMPRAS!$C:$C,INT((ROW()-2)/20)+2))</f>
        <v/>
      </c>
      <c r="C861" s="0" t="str">
        <f aca="false">IF($A861="","",INDEX(CARTAO_COMPRAS!$D:$D,INT((ROW()-2)/20)+2))</f>
        <v/>
      </c>
      <c r="D861" s="0" t="str">
        <f aca="false">IF($A861="","",INDEX(CARTAO_COMPRAS!$E:$E,INT((ROW()-2)/20)+2))</f>
        <v/>
      </c>
      <c r="E861" s="0" t="str">
        <f aca="false">IF($A861="","",INDEX(CARTAO_COMPRAS!$H:$H,INT((ROW()-2)/20)+2)+MOD(ROW()-2,20))</f>
        <v/>
      </c>
      <c r="F861" s="0" t="str">
        <f aca="false">IF($A861="","",INDEX(CARTAO_COMPRAS!$G:$G,INT((ROW()-2)/20)+2))</f>
        <v/>
      </c>
      <c r="G861" s="5" t="str">
        <f aca="false">IF($A861="","",INDEX(CARTAO_COMPRAS!$I:$I,INT((ROW()-2)/20)+2))</f>
        <v/>
      </c>
      <c r="H861" s="4" t="str">
        <f aca="false">IF($A861="","",EDATE(INDEX(CARTAO_COMPRAS!$J:$J,INT((ROW()-2)/20)+2),MOD(ROW()-2,20)))</f>
        <v/>
      </c>
      <c r="I861" s="4" t="str">
        <f aca="false">IF($H861="","",$H861-WEEKDAY($H861,2)+1)</f>
        <v/>
      </c>
      <c r="J861" s="4" t="str">
        <f aca="false">IF($I861="","",$I861+6)</f>
        <v/>
      </c>
      <c r="K861" s="6" t="str">
        <f aca="false">IF($H861="","",DATE(YEAR($H861),MONTH($H861),1))</f>
        <v/>
      </c>
      <c r="L861" s="0" t="str">
        <f aca="false">IF($A861="","",INDEX(CARTAO_COMPRAS!$K:$K,INT((ROW()-2)/20)+2))</f>
        <v/>
      </c>
      <c r="M861" s="0" t="str">
        <f aca="false">IF($A861="","","Compra no cartão")</f>
        <v/>
      </c>
    </row>
    <row r="862" customFormat="false" ht="13.5" hidden="false" customHeight="false" outlineLevel="0" collapsed="false">
      <c r="A8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</v>
      </c>
      <c r="B862" s="0" t="str">
        <f aca="false">IF($A862="","",INDEX(CARTAO_COMPRAS!$C:$C,INT((ROW()-2)/20)+2))</f>
        <v>Bradesco</v>
      </c>
      <c r="C862" s="0" t="str">
        <f aca="false">IF($A862="","",INDEX(CARTAO_COMPRAS!$D:$D,INT((ROW()-2)/20)+2))</f>
        <v>Du chapeu Presentes</v>
      </c>
      <c r="D862" s="0" t="str">
        <f aca="false">IF($A862="","",INDEX(CARTAO_COMPRAS!$E:$E,INT((ROW()-2)/20)+2))</f>
        <v>Alimentação / Insumos</v>
      </c>
      <c r="E862" s="0" t="n">
        <f aca="false">IF($A862="","",INDEX(CARTAO_COMPRAS!$H:$H,INT((ROW()-2)/20)+2)+MOD(ROW()-2,20))</f>
        <v>1</v>
      </c>
      <c r="F862" s="0" t="n">
        <f aca="false">IF($A862="","",INDEX(CARTAO_COMPRAS!$G:$G,INT((ROW()-2)/20)+2))</f>
        <v>4</v>
      </c>
      <c r="G862" s="5" t="n">
        <f aca="false">IF($A862="","",INDEX(CARTAO_COMPRAS!$I:$I,INT((ROW()-2)/20)+2))</f>
        <v>512.5</v>
      </c>
      <c r="H862" s="4" t="n">
        <f aca="false">IF($A862="","",EDATE(INDEX(CARTAO_COMPRAS!$J:$J,INT((ROW()-2)/20)+2),MOD(ROW()-2,20)))</f>
        <v>46157</v>
      </c>
      <c r="I862" s="4" t="n">
        <f aca="false">IF($H862="","",$H862-WEEKDAY($H862,2)+1)</f>
        <v>46153</v>
      </c>
      <c r="J862" s="4" t="n">
        <f aca="false">IF($I862="","",$I862+6)</f>
        <v>46159</v>
      </c>
      <c r="K862" s="6" t="n">
        <f aca="false">IF($H862="","",DATE(YEAR($H862),MONTH($H862),1))</f>
        <v>46143</v>
      </c>
      <c r="L862" s="0" t="str">
        <f aca="false">IF($A862="","",INDEX(CARTAO_COMPRAS!$K:$K,INT((ROW()-2)/20)+2))</f>
        <v>Pago</v>
      </c>
      <c r="M862" s="0" t="str">
        <f aca="false">IF($A862="","","Compra no cartão")</f>
        <v>Compra no cartão</v>
      </c>
    </row>
    <row r="863" customFormat="false" ht="13.5" hidden="false" customHeight="false" outlineLevel="0" collapsed="false">
      <c r="A8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</v>
      </c>
      <c r="B863" s="0" t="str">
        <f aca="false">IF($A863="","",INDEX(CARTAO_COMPRAS!$C:$C,INT((ROW()-2)/20)+2))</f>
        <v>Bradesco</v>
      </c>
      <c r="C863" s="0" t="str">
        <f aca="false">IF($A863="","",INDEX(CARTAO_COMPRAS!$D:$D,INT((ROW()-2)/20)+2))</f>
        <v>Du chapeu Presentes</v>
      </c>
      <c r="D863" s="0" t="str">
        <f aca="false">IF($A863="","",INDEX(CARTAO_COMPRAS!$E:$E,INT((ROW()-2)/20)+2))</f>
        <v>Alimentação / Insumos</v>
      </c>
      <c r="E863" s="0" t="n">
        <f aca="false">IF($A863="","",INDEX(CARTAO_COMPRAS!$H:$H,INT((ROW()-2)/20)+2)+MOD(ROW()-2,20))</f>
        <v>2</v>
      </c>
      <c r="F863" s="0" t="n">
        <f aca="false">IF($A863="","",INDEX(CARTAO_COMPRAS!$G:$G,INT((ROW()-2)/20)+2))</f>
        <v>4</v>
      </c>
      <c r="G863" s="5" t="n">
        <f aca="false">IF($A863="","",INDEX(CARTAO_COMPRAS!$I:$I,INT((ROW()-2)/20)+2))</f>
        <v>512.5</v>
      </c>
      <c r="H863" s="4" t="n">
        <f aca="false">IF($A863="","",EDATE(INDEX(CARTAO_COMPRAS!$J:$J,INT((ROW()-2)/20)+2),MOD(ROW()-2,20)))</f>
        <v>46188</v>
      </c>
      <c r="I863" s="4" t="n">
        <f aca="false">IF($H863="","",$H863-WEEKDAY($H863,2)+1)</f>
        <v>46188</v>
      </c>
      <c r="J863" s="4" t="n">
        <f aca="false">IF($I863="","",$I863+6)</f>
        <v>46194</v>
      </c>
      <c r="K863" s="6" t="n">
        <f aca="false">IF($H863="","",DATE(YEAR($H863),MONTH($H863),1))</f>
        <v>46174</v>
      </c>
      <c r="L863" s="0" t="str">
        <f aca="false">IF($A863="","",INDEX(CARTAO_COMPRAS!$K:$K,INT((ROW()-2)/20)+2))</f>
        <v>Pago</v>
      </c>
      <c r="M863" s="0" t="str">
        <f aca="false">IF($A863="","","Compra no cartão")</f>
        <v>Compra no cartão</v>
      </c>
    </row>
    <row r="864" customFormat="false" ht="13.5" hidden="false" customHeight="false" outlineLevel="0" collapsed="false">
      <c r="A8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</v>
      </c>
      <c r="B864" s="0" t="str">
        <f aca="false">IF($A864="","",INDEX(CARTAO_COMPRAS!$C:$C,INT((ROW()-2)/20)+2))</f>
        <v>Bradesco</v>
      </c>
      <c r="C864" s="0" t="str">
        <f aca="false">IF($A864="","",INDEX(CARTAO_COMPRAS!$D:$D,INT((ROW()-2)/20)+2))</f>
        <v>Du chapeu Presentes</v>
      </c>
      <c r="D864" s="0" t="str">
        <f aca="false">IF($A864="","",INDEX(CARTAO_COMPRAS!$E:$E,INT((ROW()-2)/20)+2))</f>
        <v>Alimentação / Insumos</v>
      </c>
      <c r="E864" s="0" t="n">
        <f aca="false">IF($A864="","",INDEX(CARTAO_COMPRAS!$H:$H,INT((ROW()-2)/20)+2)+MOD(ROW()-2,20))</f>
        <v>3</v>
      </c>
      <c r="F864" s="0" t="n">
        <f aca="false">IF($A864="","",INDEX(CARTAO_COMPRAS!$G:$G,INT((ROW()-2)/20)+2))</f>
        <v>4</v>
      </c>
      <c r="G864" s="5" t="n">
        <f aca="false">IF($A864="","",INDEX(CARTAO_COMPRAS!$I:$I,INT((ROW()-2)/20)+2))</f>
        <v>512.5</v>
      </c>
      <c r="H864" s="4" t="n">
        <f aca="false">IF($A864="","",EDATE(INDEX(CARTAO_COMPRAS!$J:$J,INT((ROW()-2)/20)+2),MOD(ROW()-2,20)))</f>
        <v>46218</v>
      </c>
      <c r="I864" s="4" t="n">
        <f aca="false">IF($H864="","",$H864-WEEKDAY($H864,2)+1)</f>
        <v>46216</v>
      </c>
      <c r="J864" s="4" t="n">
        <f aca="false">IF($I864="","",$I864+6)</f>
        <v>46222</v>
      </c>
      <c r="K864" s="6" t="n">
        <f aca="false">IF($H864="","",DATE(YEAR($H864),MONTH($H864),1))</f>
        <v>46204</v>
      </c>
      <c r="L864" s="0" t="str">
        <f aca="false">IF($A864="","",INDEX(CARTAO_COMPRAS!$K:$K,INT((ROW()-2)/20)+2))</f>
        <v>Pago</v>
      </c>
      <c r="M864" s="0" t="str">
        <f aca="false">IF($A864="","","Compra no cartão")</f>
        <v>Compra no cartão</v>
      </c>
    </row>
    <row r="865" customFormat="false" ht="13.5" hidden="false" customHeight="false" outlineLevel="0" collapsed="false">
      <c r="A86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</v>
      </c>
      <c r="B865" s="0" t="str">
        <f aca="false">IF($A865="","",INDEX(CARTAO_COMPRAS!$C:$C,INT((ROW()-2)/20)+2))</f>
        <v>Bradesco</v>
      </c>
      <c r="C865" s="0" t="str">
        <f aca="false">IF($A865="","",INDEX(CARTAO_COMPRAS!$D:$D,INT((ROW()-2)/20)+2))</f>
        <v>Du chapeu Presentes</v>
      </c>
      <c r="D865" s="0" t="str">
        <f aca="false">IF($A865="","",INDEX(CARTAO_COMPRAS!$E:$E,INT((ROW()-2)/20)+2))</f>
        <v>Alimentação / Insumos</v>
      </c>
      <c r="E865" s="0" t="n">
        <f aca="false">IF($A865="","",INDEX(CARTAO_COMPRAS!$H:$H,INT((ROW()-2)/20)+2)+MOD(ROW()-2,20))</f>
        <v>4</v>
      </c>
      <c r="F865" s="0" t="n">
        <f aca="false">IF($A865="","",INDEX(CARTAO_COMPRAS!$G:$G,INT((ROW()-2)/20)+2))</f>
        <v>4</v>
      </c>
      <c r="G865" s="5" t="n">
        <f aca="false">IF($A865="","",INDEX(CARTAO_COMPRAS!$I:$I,INT((ROW()-2)/20)+2))</f>
        <v>512.5</v>
      </c>
      <c r="H865" s="4" t="n">
        <f aca="false">IF($A865="","",EDATE(INDEX(CARTAO_COMPRAS!$J:$J,INT((ROW()-2)/20)+2),MOD(ROW()-2,20)))</f>
        <v>46249</v>
      </c>
      <c r="I865" s="4" t="n">
        <f aca="false">IF($H865="","",$H865-WEEKDAY($H865,2)+1)</f>
        <v>46244</v>
      </c>
      <c r="J865" s="4" t="n">
        <f aca="false">IF($I865="","",$I865+6)</f>
        <v>46250</v>
      </c>
      <c r="K865" s="6" t="n">
        <f aca="false">IF($H865="","",DATE(YEAR($H865),MONTH($H865),1))</f>
        <v>46235</v>
      </c>
      <c r="L865" s="0" t="str">
        <f aca="false">IF($A865="","",INDEX(CARTAO_COMPRAS!$K:$K,INT((ROW()-2)/20)+2))</f>
        <v>Pago</v>
      </c>
      <c r="M865" s="0" t="str">
        <f aca="false">IF($A865="","","Compra no cartão")</f>
        <v>Compra no cartão</v>
      </c>
    </row>
    <row r="866" customFormat="false" ht="13.5" hidden="false" customHeight="false" outlineLevel="0" collapsed="false">
      <c r="A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6" s="0" t="str">
        <f aca="false">IF($A866="","",INDEX(CARTAO_COMPRAS!$C:$C,INT((ROW()-2)/20)+2))</f>
        <v/>
      </c>
      <c r="C866" s="0" t="str">
        <f aca="false">IF($A866="","",INDEX(CARTAO_COMPRAS!$D:$D,INT((ROW()-2)/20)+2))</f>
        <v/>
      </c>
      <c r="D866" s="0" t="str">
        <f aca="false">IF($A866="","",INDEX(CARTAO_COMPRAS!$E:$E,INT((ROW()-2)/20)+2))</f>
        <v/>
      </c>
      <c r="E866" s="0" t="str">
        <f aca="false">IF($A866="","",INDEX(CARTAO_COMPRAS!$H:$H,INT((ROW()-2)/20)+2)+MOD(ROW()-2,20))</f>
        <v/>
      </c>
      <c r="F866" s="0" t="str">
        <f aca="false">IF($A866="","",INDEX(CARTAO_COMPRAS!$G:$G,INT((ROW()-2)/20)+2))</f>
        <v/>
      </c>
      <c r="G866" s="5" t="str">
        <f aca="false">IF($A866="","",INDEX(CARTAO_COMPRAS!$I:$I,INT((ROW()-2)/20)+2))</f>
        <v/>
      </c>
      <c r="H866" s="4" t="str">
        <f aca="false">IF($A866="","",EDATE(INDEX(CARTAO_COMPRAS!$J:$J,INT((ROW()-2)/20)+2),MOD(ROW()-2,20)))</f>
        <v/>
      </c>
      <c r="I866" s="4" t="str">
        <f aca="false">IF($H866="","",$H866-WEEKDAY($H866,2)+1)</f>
        <v/>
      </c>
      <c r="J866" s="4" t="str">
        <f aca="false">IF($I866="","",$I866+6)</f>
        <v/>
      </c>
      <c r="K866" s="6" t="str">
        <f aca="false">IF($H866="","",DATE(YEAR($H866),MONTH($H866),1))</f>
        <v/>
      </c>
      <c r="L866" s="0" t="str">
        <f aca="false">IF($A866="","",INDEX(CARTAO_COMPRAS!$K:$K,INT((ROW()-2)/20)+2))</f>
        <v/>
      </c>
      <c r="M866" s="0" t="str">
        <f aca="false">IF($A866="","","Compra no cartão")</f>
        <v/>
      </c>
    </row>
    <row r="867" customFormat="false" ht="13.5" hidden="false" customHeight="false" outlineLevel="0" collapsed="false">
      <c r="A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" s="0" t="str">
        <f aca="false">IF($A867="","",INDEX(CARTAO_COMPRAS!$C:$C,INT((ROW()-2)/20)+2))</f>
        <v/>
      </c>
      <c r="C867" s="0" t="str">
        <f aca="false">IF($A867="","",INDEX(CARTAO_COMPRAS!$D:$D,INT((ROW()-2)/20)+2))</f>
        <v/>
      </c>
      <c r="D867" s="0" t="str">
        <f aca="false">IF($A867="","",INDEX(CARTAO_COMPRAS!$E:$E,INT((ROW()-2)/20)+2))</f>
        <v/>
      </c>
      <c r="E867" s="0" t="str">
        <f aca="false">IF($A867="","",INDEX(CARTAO_COMPRAS!$H:$H,INT((ROW()-2)/20)+2)+MOD(ROW()-2,20))</f>
        <v/>
      </c>
      <c r="F867" s="0" t="str">
        <f aca="false">IF($A867="","",INDEX(CARTAO_COMPRAS!$G:$G,INT((ROW()-2)/20)+2))</f>
        <v/>
      </c>
      <c r="G867" s="5" t="str">
        <f aca="false">IF($A867="","",INDEX(CARTAO_COMPRAS!$I:$I,INT((ROW()-2)/20)+2))</f>
        <v/>
      </c>
      <c r="H867" s="4" t="str">
        <f aca="false">IF($A867="","",EDATE(INDEX(CARTAO_COMPRAS!$J:$J,INT((ROW()-2)/20)+2),MOD(ROW()-2,20)))</f>
        <v/>
      </c>
      <c r="I867" s="4" t="str">
        <f aca="false">IF($H867="","",$H867-WEEKDAY($H867,2)+1)</f>
        <v/>
      </c>
      <c r="J867" s="4" t="str">
        <f aca="false">IF($I867="","",$I867+6)</f>
        <v/>
      </c>
      <c r="K867" s="6" t="str">
        <f aca="false">IF($H867="","",DATE(YEAR($H867),MONTH($H867),1))</f>
        <v/>
      </c>
      <c r="L867" s="0" t="str">
        <f aca="false">IF($A867="","",INDEX(CARTAO_COMPRAS!$K:$K,INT((ROW()-2)/20)+2))</f>
        <v/>
      </c>
      <c r="M867" s="0" t="str">
        <f aca="false">IF($A867="","","Compra no cartão")</f>
        <v/>
      </c>
    </row>
    <row r="868" customFormat="false" ht="13.5" hidden="false" customHeight="false" outlineLevel="0" collapsed="false">
      <c r="A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" s="0" t="str">
        <f aca="false">IF($A868="","",INDEX(CARTAO_COMPRAS!$C:$C,INT((ROW()-2)/20)+2))</f>
        <v/>
      </c>
      <c r="C868" s="0" t="str">
        <f aca="false">IF($A868="","",INDEX(CARTAO_COMPRAS!$D:$D,INT((ROW()-2)/20)+2))</f>
        <v/>
      </c>
      <c r="D868" s="0" t="str">
        <f aca="false">IF($A868="","",INDEX(CARTAO_COMPRAS!$E:$E,INT((ROW()-2)/20)+2))</f>
        <v/>
      </c>
      <c r="E868" s="0" t="str">
        <f aca="false">IF($A868="","",INDEX(CARTAO_COMPRAS!$H:$H,INT((ROW()-2)/20)+2)+MOD(ROW()-2,20))</f>
        <v/>
      </c>
      <c r="F868" s="0" t="str">
        <f aca="false">IF($A868="","",INDEX(CARTAO_COMPRAS!$G:$G,INT((ROW()-2)/20)+2))</f>
        <v/>
      </c>
      <c r="G868" s="5" t="str">
        <f aca="false">IF($A868="","",INDEX(CARTAO_COMPRAS!$I:$I,INT((ROW()-2)/20)+2))</f>
        <v/>
      </c>
      <c r="H868" s="4" t="str">
        <f aca="false">IF($A868="","",EDATE(INDEX(CARTAO_COMPRAS!$J:$J,INT((ROW()-2)/20)+2),MOD(ROW()-2,20)))</f>
        <v/>
      </c>
      <c r="I868" s="4" t="str">
        <f aca="false">IF($H868="","",$H868-WEEKDAY($H868,2)+1)</f>
        <v/>
      </c>
      <c r="J868" s="4" t="str">
        <f aca="false">IF($I868="","",$I868+6)</f>
        <v/>
      </c>
      <c r="K868" s="6" t="str">
        <f aca="false">IF($H868="","",DATE(YEAR($H868),MONTH($H868),1))</f>
        <v/>
      </c>
      <c r="L868" s="0" t="str">
        <f aca="false">IF($A868="","",INDEX(CARTAO_COMPRAS!$K:$K,INT((ROW()-2)/20)+2))</f>
        <v/>
      </c>
      <c r="M868" s="0" t="str">
        <f aca="false">IF($A868="","","Compra no cartão")</f>
        <v/>
      </c>
    </row>
    <row r="869" customFormat="false" ht="13.5" hidden="false" customHeight="false" outlineLevel="0" collapsed="false">
      <c r="A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" s="0" t="str">
        <f aca="false">IF($A869="","",INDEX(CARTAO_COMPRAS!$C:$C,INT((ROW()-2)/20)+2))</f>
        <v/>
      </c>
      <c r="C869" s="0" t="str">
        <f aca="false">IF($A869="","",INDEX(CARTAO_COMPRAS!$D:$D,INT((ROW()-2)/20)+2))</f>
        <v/>
      </c>
      <c r="D869" s="0" t="str">
        <f aca="false">IF($A869="","",INDEX(CARTAO_COMPRAS!$E:$E,INT((ROW()-2)/20)+2))</f>
        <v/>
      </c>
      <c r="E869" s="0" t="str">
        <f aca="false">IF($A869="","",INDEX(CARTAO_COMPRAS!$H:$H,INT((ROW()-2)/20)+2)+MOD(ROW()-2,20))</f>
        <v/>
      </c>
      <c r="F869" s="0" t="str">
        <f aca="false">IF($A869="","",INDEX(CARTAO_COMPRAS!$G:$G,INT((ROW()-2)/20)+2))</f>
        <v/>
      </c>
      <c r="G869" s="5" t="str">
        <f aca="false">IF($A869="","",INDEX(CARTAO_COMPRAS!$I:$I,INT((ROW()-2)/20)+2))</f>
        <v/>
      </c>
      <c r="H869" s="4" t="str">
        <f aca="false">IF($A869="","",EDATE(INDEX(CARTAO_COMPRAS!$J:$J,INT((ROW()-2)/20)+2),MOD(ROW()-2,20)))</f>
        <v/>
      </c>
      <c r="I869" s="4" t="str">
        <f aca="false">IF($H869="","",$H869-WEEKDAY($H869,2)+1)</f>
        <v/>
      </c>
      <c r="J869" s="4" t="str">
        <f aca="false">IF($I869="","",$I869+6)</f>
        <v/>
      </c>
      <c r="K869" s="6" t="str">
        <f aca="false">IF($H869="","",DATE(YEAR($H869),MONTH($H869),1))</f>
        <v/>
      </c>
      <c r="L869" s="0" t="str">
        <f aca="false">IF($A869="","",INDEX(CARTAO_COMPRAS!$K:$K,INT((ROW()-2)/20)+2))</f>
        <v/>
      </c>
      <c r="M869" s="0" t="str">
        <f aca="false">IF($A869="","","Compra no cartão")</f>
        <v/>
      </c>
    </row>
    <row r="870" customFormat="false" ht="13.5" hidden="false" customHeight="false" outlineLevel="0" collapsed="false">
      <c r="A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0" s="0" t="str">
        <f aca="false">IF($A870="","",INDEX(CARTAO_COMPRAS!$C:$C,INT((ROW()-2)/20)+2))</f>
        <v/>
      </c>
      <c r="C870" s="0" t="str">
        <f aca="false">IF($A870="","",INDEX(CARTAO_COMPRAS!$D:$D,INT((ROW()-2)/20)+2))</f>
        <v/>
      </c>
      <c r="D870" s="0" t="str">
        <f aca="false">IF($A870="","",INDEX(CARTAO_COMPRAS!$E:$E,INT((ROW()-2)/20)+2))</f>
        <v/>
      </c>
      <c r="E870" s="0" t="str">
        <f aca="false">IF($A870="","",INDEX(CARTAO_COMPRAS!$H:$H,INT((ROW()-2)/20)+2)+MOD(ROW()-2,20))</f>
        <v/>
      </c>
      <c r="F870" s="0" t="str">
        <f aca="false">IF($A870="","",INDEX(CARTAO_COMPRAS!$G:$G,INT((ROW()-2)/20)+2))</f>
        <v/>
      </c>
      <c r="G870" s="5" t="str">
        <f aca="false">IF($A870="","",INDEX(CARTAO_COMPRAS!$I:$I,INT((ROW()-2)/20)+2))</f>
        <v/>
      </c>
      <c r="H870" s="4" t="str">
        <f aca="false">IF($A870="","",EDATE(INDEX(CARTAO_COMPRAS!$J:$J,INT((ROW()-2)/20)+2),MOD(ROW()-2,20)))</f>
        <v/>
      </c>
      <c r="I870" s="4" t="str">
        <f aca="false">IF($H870="","",$H870-WEEKDAY($H870,2)+1)</f>
        <v/>
      </c>
      <c r="J870" s="4" t="str">
        <f aca="false">IF($I870="","",$I870+6)</f>
        <v/>
      </c>
      <c r="K870" s="6" t="str">
        <f aca="false">IF($H870="","",DATE(YEAR($H870),MONTH($H870),1))</f>
        <v/>
      </c>
      <c r="L870" s="0" t="str">
        <f aca="false">IF($A870="","",INDEX(CARTAO_COMPRAS!$K:$K,INT((ROW()-2)/20)+2))</f>
        <v/>
      </c>
      <c r="M870" s="0" t="str">
        <f aca="false">IF($A870="","","Compra no cartão")</f>
        <v/>
      </c>
    </row>
    <row r="871" customFormat="false" ht="13.5" hidden="false" customHeight="false" outlineLevel="0" collapsed="false">
      <c r="A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" s="0" t="str">
        <f aca="false">IF($A871="","",INDEX(CARTAO_COMPRAS!$C:$C,INT((ROW()-2)/20)+2))</f>
        <v/>
      </c>
      <c r="C871" s="0" t="str">
        <f aca="false">IF($A871="","",INDEX(CARTAO_COMPRAS!$D:$D,INT((ROW()-2)/20)+2))</f>
        <v/>
      </c>
      <c r="D871" s="0" t="str">
        <f aca="false">IF($A871="","",INDEX(CARTAO_COMPRAS!$E:$E,INT((ROW()-2)/20)+2))</f>
        <v/>
      </c>
      <c r="E871" s="0" t="str">
        <f aca="false">IF($A871="","",INDEX(CARTAO_COMPRAS!$H:$H,INT((ROW()-2)/20)+2)+MOD(ROW()-2,20))</f>
        <v/>
      </c>
      <c r="F871" s="0" t="str">
        <f aca="false">IF($A871="","",INDEX(CARTAO_COMPRAS!$G:$G,INT((ROW()-2)/20)+2))</f>
        <v/>
      </c>
      <c r="G871" s="5" t="str">
        <f aca="false">IF($A871="","",INDEX(CARTAO_COMPRAS!$I:$I,INT((ROW()-2)/20)+2))</f>
        <v/>
      </c>
      <c r="H871" s="4" t="str">
        <f aca="false">IF($A871="","",EDATE(INDEX(CARTAO_COMPRAS!$J:$J,INT((ROW()-2)/20)+2),MOD(ROW()-2,20)))</f>
        <v/>
      </c>
      <c r="I871" s="4" t="str">
        <f aca="false">IF($H871="","",$H871-WEEKDAY($H871,2)+1)</f>
        <v/>
      </c>
      <c r="J871" s="4" t="str">
        <f aca="false">IF($I871="","",$I871+6)</f>
        <v/>
      </c>
      <c r="K871" s="6" t="str">
        <f aca="false">IF($H871="","",DATE(YEAR($H871),MONTH($H871),1))</f>
        <v/>
      </c>
      <c r="L871" s="0" t="str">
        <f aca="false">IF($A871="","",INDEX(CARTAO_COMPRAS!$K:$K,INT((ROW()-2)/20)+2))</f>
        <v/>
      </c>
      <c r="M871" s="0" t="str">
        <f aca="false">IF($A871="","","Compra no cartão")</f>
        <v/>
      </c>
    </row>
    <row r="872" customFormat="false" ht="13.5" hidden="false" customHeight="false" outlineLevel="0" collapsed="false">
      <c r="A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" s="0" t="str">
        <f aca="false">IF($A872="","",INDEX(CARTAO_COMPRAS!$C:$C,INT((ROW()-2)/20)+2))</f>
        <v/>
      </c>
      <c r="C872" s="0" t="str">
        <f aca="false">IF($A872="","",INDEX(CARTAO_COMPRAS!$D:$D,INT((ROW()-2)/20)+2))</f>
        <v/>
      </c>
      <c r="D872" s="0" t="str">
        <f aca="false">IF($A872="","",INDEX(CARTAO_COMPRAS!$E:$E,INT((ROW()-2)/20)+2))</f>
        <v/>
      </c>
      <c r="E872" s="0" t="str">
        <f aca="false">IF($A872="","",INDEX(CARTAO_COMPRAS!$H:$H,INT((ROW()-2)/20)+2)+MOD(ROW()-2,20))</f>
        <v/>
      </c>
      <c r="F872" s="0" t="str">
        <f aca="false">IF($A872="","",INDEX(CARTAO_COMPRAS!$G:$G,INT((ROW()-2)/20)+2))</f>
        <v/>
      </c>
      <c r="G872" s="5" t="str">
        <f aca="false">IF($A872="","",INDEX(CARTAO_COMPRAS!$I:$I,INT((ROW()-2)/20)+2))</f>
        <v/>
      </c>
      <c r="H872" s="4" t="str">
        <f aca="false">IF($A872="","",EDATE(INDEX(CARTAO_COMPRAS!$J:$J,INT((ROW()-2)/20)+2),MOD(ROW()-2,20)))</f>
        <v/>
      </c>
      <c r="I872" s="4" t="str">
        <f aca="false">IF($H872="","",$H872-WEEKDAY($H872,2)+1)</f>
        <v/>
      </c>
      <c r="J872" s="4" t="str">
        <f aca="false">IF($I872="","",$I872+6)</f>
        <v/>
      </c>
      <c r="K872" s="6" t="str">
        <f aca="false">IF($H872="","",DATE(YEAR($H872),MONTH($H872),1))</f>
        <v/>
      </c>
      <c r="L872" s="0" t="str">
        <f aca="false">IF($A872="","",INDEX(CARTAO_COMPRAS!$K:$K,INT((ROW()-2)/20)+2))</f>
        <v/>
      </c>
      <c r="M872" s="0" t="str">
        <f aca="false">IF($A872="","","Compra no cartão")</f>
        <v/>
      </c>
    </row>
    <row r="873" customFormat="false" ht="13.5" hidden="false" customHeight="false" outlineLevel="0" collapsed="false">
      <c r="A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" s="0" t="str">
        <f aca="false">IF($A873="","",INDEX(CARTAO_COMPRAS!$C:$C,INT((ROW()-2)/20)+2))</f>
        <v/>
      </c>
      <c r="C873" s="0" t="str">
        <f aca="false">IF($A873="","",INDEX(CARTAO_COMPRAS!$D:$D,INT((ROW()-2)/20)+2))</f>
        <v/>
      </c>
      <c r="D873" s="0" t="str">
        <f aca="false">IF($A873="","",INDEX(CARTAO_COMPRAS!$E:$E,INT((ROW()-2)/20)+2))</f>
        <v/>
      </c>
      <c r="E873" s="0" t="str">
        <f aca="false">IF($A873="","",INDEX(CARTAO_COMPRAS!$H:$H,INT((ROW()-2)/20)+2)+MOD(ROW()-2,20))</f>
        <v/>
      </c>
      <c r="F873" s="0" t="str">
        <f aca="false">IF($A873="","",INDEX(CARTAO_COMPRAS!$G:$G,INT((ROW()-2)/20)+2))</f>
        <v/>
      </c>
      <c r="G873" s="5" t="str">
        <f aca="false">IF($A873="","",INDEX(CARTAO_COMPRAS!$I:$I,INT((ROW()-2)/20)+2))</f>
        <v/>
      </c>
      <c r="H873" s="4" t="str">
        <f aca="false">IF($A873="","",EDATE(INDEX(CARTAO_COMPRAS!$J:$J,INT((ROW()-2)/20)+2),MOD(ROW()-2,20)))</f>
        <v/>
      </c>
      <c r="I873" s="4" t="str">
        <f aca="false">IF($H873="","",$H873-WEEKDAY($H873,2)+1)</f>
        <v/>
      </c>
      <c r="J873" s="4" t="str">
        <f aca="false">IF($I873="","",$I873+6)</f>
        <v/>
      </c>
      <c r="K873" s="6" t="str">
        <f aca="false">IF($H873="","",DATE(YEAR($H873),MONTH($H873),1))</f>
        <v/>
      </c>
      <c r="L873" s="0" t="str">
        <f aca="false">IF($A873="","",INDEX(CARTAO_COMPRAS!$K:$K,INT((ROW()-2)/20)+2))</f>
        <v/>
      </c>
      <c r="M873" s="0" t="str">
        <f aca="false">IF($A873="","","Compra no cartão")</f>
        <v/>
      </c>
    </row>
    <row r="874" customFormat="false" ht="13.5" hidden="false" customHeight="false" outlineLevel="0" collapsed="false">
      <c r="A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" s="0" t="str">
        <f aca="false">IF($A874="","",INDEX(CARTAO_COMPRAS!$C:$C,INT((ROW()-2)/20)+2))</f>
        <v/>
      </c>
      <c r="C874" s="0" t="str">
        <f aca="false">IF($A874="","",INDEX(CARTAO_COMPRAS!$D:$D,INT((ROW()-2)/20)+2))</f>
        <v/>
      </c>
      <c r="D874" s="0" t="str">
        <f aca="false">IF($A874="","",INDEX(CARTAO_COMPRAS!$E:$E,INT((ROW()-2)/20)+2))</f>
        <v/>
      </c>
      <c r="E874" s="0" t="str">
        <f aca="false">IF($A874="","",INDEX(CARTAO_COMPRAS!$H:$H,INT((ROW()-2)/20)+2)+MOD(ROW()-2,20))</f>
        <v/>
      </c>
      <c r="F874" s="0" t="str">
        <f aca="false">IF($A874="","",INDEX(CARTAO_COMPRAS!$G:$G,INT((ROW()-2)/20)+2))</f>
        <v/>
      </c>
      <c r="G874" s="5" t="str">
        <f aca="false">IF($A874="","",INDEX(CARTAO_COMPRAS!$I:$I,INT((ROW()-2)/20)+2))</f>
        <v/>
      </c>
      <c r="H874" s="4" t="str">
        <f aca="false">IF($A874="","",EDATE(INDEX(CARTAO_COMPRAS!$J:$J,INT((ROW()-2)/20)+2),MOD(ROW()-2,20)))</f>
        <v/>
      </c>
      <c r="I874" s="4" t="str">
        <f aca="false">IF($H874="","",$H874-WEEKDAY($H874,2)+1)</f>
        <v/>
      </c>
      <c r="J874" s="4" t="str">
        <f aca="false">IF($I874="","",$I874+6)</f>
        <v/>
      </c>
      <c r="K874" s="6" t="str">
        <f aca="false">IF($H874="","",DATE(YEAR($H874),MONTH($H874),1))</f>
        <v/>
      </c>
      <c r="L874" s="0" t="str">
        <f aca="false">IF($A874="","",INDEX(CARTAO_COMPRAS!$K:$K,INT((ROW()-2)/20)+2))</f>
        <v/>
      </c>
      <c r="M874" s="0" t="str">
        <f aca="false">IF($A874="","","Compra no cartão")</f>
        <v/>
      </c>
    </row>
    <row r="875" customFormat="false" ht="13.5" hidden="false" customHeight="false" outlineLevel="0" collapsed="false">
      <c r="A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" s="0" t="str">
        <f aca="false">IF($A875="","",INDEX(CARTAO_COMPRAS!$C:$C,INT((ROW()-2)/20)+2))</f>
        <v/>
      </c>
      <c r="C875" s="0" t="str">
        <f aca="false">IF($A875="","",INDEX(CARTAO_COMPRAS!$D:$D,INT((ROW()-2)/20)+2))</f>
        <v/>
      </c>
      <c r="D875" s="0" t="str">
        <f aca="false">IF($A875="","",INDEX(CARTAO_COMPRAS!$E:$E,INT((ROW()-2)/20)+2))</f>
        <v/>
      </c>
      <c r="E875" s="0" t="str">
        <f aca="false">IF($A875="","",INDEX(CARTAO_COMPRAS!$H:$H,INT((ROW()-2)/20)+2)+MOD(ROW()-2,20))</f>
        <v/>
      </c>
      <c r="F875" s="0" t="str">
        <f aca="false">IF($A875="","",INDEX(CARTAO_COMPRAS!$G:$G,INT((ROW()-2)/20)+2))</f>
        <v/>
      </c>
      <c r="G875" s="5" t="str">
        <f aca="false">IF($A875="","",INDEX(CARTAO_COMPRAS!$I:$I,INT((ROW()-2)/20)+2))</f>
        <v/>
      </c>
      <c r="H875" s="4" t="str">
        <f aca="false">IF($A875="","",EDATE(INDEX(CARTAO_COMPRAS!$J:$J,INT((ROW()-2)/20)+2),MOD(ROW()-2,20)))</f>
        <v/>
      </c>
      <c r="I875" s="4" t="str">
        <f aca="false">IF($H875="","",$H875-WEEKDAY($H875,2)+1)</f>
        <v/>
      </c>
      <c r="J875" s="4" t="str">
        <f aca="false">IF($I875="","",$I875+6)</f>
        <v/>
      </c>
      <c r="K875" s="6" t="str">
        <f aca="false">IF($H875="","",DATE(YEAR($H875),MONTH($H875),1))</f>
        <v/>
      </c>
      <c r="L875" s="0" t="str">
        <f aca="false">IF($A875="","",INDEX(CARTAO_COMPRAS!$K:$K,INT((ROW()-2)/20)+2))</f>
        <v/>
      </c>
      <c r="M875" s="0" t="str">
        <f aca="false">IF($A875="","","Compra no cartão")</f>
        <v/>
      </c>
    </row>
    <row r="876" customFormat="false" ht="13.5" hidden="false" customHeight="false" outlineLevel="0" collapsed="false">
      <c r="A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6" s="0" t="str">
        <f aca="false">IF($A876="","",INDEX(CARTAO_COMPRAS!$C:$C,INT((ROW()-2)/20)+2))</f>
        <v/>
      </c>
      <c r="C876" s="0" t="str">
        <f aca="false">IF($A876="","",INDEX(CARTAO_COMPRAS!$D:$D,INT((ROW()-2)/20)+2))</f>
        <v/>
      </c>
      <c r="D876" s="0" t="str">
        <f aca="false">IF($A876="","",INDEX(CARTAO_COMPRAS!$E:$E,INT((ROW()-2)/20)+2))</f>
        <v/>
      </c>
      <c r="E876" s="0" t="str">
        <f aca="false">IF($A876="","",INDEX(CARTAO_COMPRAS!$H:$H,INT((ROW()-2)/20)+2)+MOD(ROW()-2,20))</f>
        <v/>
      </c>
      <c r="F876" s="0" t="str">
        <f aca="false">IF($A876="","",INDEX(CARTAO_COMPRAS!$G:$G,INT((ROW()-2)/20)+2))</f>
        <v/>
      </c>
      <c r="G876" s="5" t="str">
        <f aca="false">IF($A876="","",INDEX(CARTAO_COMPRAS!$I:$I,INT((ROW()-2)/20)+2))</f>
        <v/>
      </c>
      <c r="H876" s="4" t="str">
        <f aca="false">IF($A876="","",EDATE(INDEX(CARTAO_COMPRAS!$J:$J,INT((ROW()-2)/20)+2),MOD(ROW()-2,20)))</f>
        <v/>
      </c>
      <c r="I876" s="4" t="str">
        <f aca="false">IF($H876="","",$H876-WEEKDAY($H876,2)+1)</f>
        <v/>
      </c>
      <c r="J876" s="4" t="str">
        <f aca="false">IF($I876="","",$I876+6)</f>
        <v/>
      </c>
      <c r="K876" s="6" t="str">
        <f aca="false">IF($H876="","",DATE(YEAR($H876),MONTH($H876),1))</f>
        <v/>
      </c>
      <c r="L876" s="0" t="str">
        <f aca="false">IF($A876="","",INDEX(CARTAO_COMPRAS!$K:$K,INT((ROW()-2)/20)+2))</f>
        <v/>
      </c>
      <c r="M876" s="0" t="str">
        <f aca="false">IF($A876="","","Compra no cartão")</f>
        <v/>
      </c>
    </row>
    <row r="877" customFormat="false" ht="13.5" hidden="false" customHeight="false" outlineLevel="0" collapsed="false">
      <c r="A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" s="0" t="str">
        <f aca="false">IF($A877="","",INDEX(CARTAO_COMPRAS!$C:$C,INT((ROW()-2)/20)+2))</f>
        <v/>
      </c>
      <c r="C877" s="0" t="str">
        <f aca="false">IF($A877="","",INDEX(CARTAO_COMPRAS!$D:$D,INT((ROW()-2)/20)+2))</f>
        <v/>
      </c>
      <c r="D877" s="0" t="str">
        <f aca="false">IF($A877="","",INDEX(CARTAO_COMPRAS!$E:$E,INT((ROW()-2)/20)+2))</f>
        <v/>
      </c>
      <c r="E877" s="0" t="str">
        <f aca="false">IF($A877="","",INDEX(CARTAO_COMPRAS!$H:$H,INT((ROW()-2)/20)+2)+MOD(ROW()-2,20))</f>
        <v/>
      </c>
      <c r="F877" s="0" t="str">
        <f aca="false">IF($A877="","",INDEX(CARTAO_COMPRAS!$G:$G,INT((ROW()-2)/20)+2))</f>
        <v/>
      </c>
      <c r="G877" s="5" t="str">
        <f aca="false">IF($A877="","",INDEX(CARTAO_COMPRAS!$I:$I,INT((ROW()-2)/20)+2))</f>
        <v/>
      </c>
      <c r="H877" s="4" t="str">
        <f aca="false">IF($A877="","",EDATE(INDEX(CARTAO_COMPRAS!$J:$J,INT((ROW()-2)/20)+2),MOD(ROW()-2,20)))</f>
        <v/>
      </c>
      <c r="I877" s="4" t="str">
        <f aca="false">IF($H877="","",$H877-WEEKDAY($H877,2)+1)</f>
        <v/>
      </c>
      <c r="J877" s="4" t="str">
        <f aca="false">IF($I877="","",$I877+6)</f>
        <v/>
      </c>
      <c r="K877" s="6" t="str">
        <f aca="false">IF($H877="","",DATE(YEAR($H877),MONTH($H877),1))</f>
        <v/>
      </c>
      <c r="L877" s="0" t="str">
        <f aca="false">IF($A877="","",INDEX(CARTAO_COMPRAS!$K:$K,INT((ROW()-2)/20)+2))</f>
        <v/>
      </c>
      <c r="M877" s="0" t="str">
        <f aca="false">IF($A877="","","Compra no cartão")</f>
        <v/>
      </c>
    </row>
    <row r="878" customFormat="false" ht="13.5" hidden="false" customHeight="false" outlineLevel="0" collapsed="false">
      <c r="A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" s="0" t="str">
        <f aca="false">IF($A878="","",INDEX(CARTAO_COMPRAS!$C:$C,INT((ROW()-2)/20)+2))</f>
        <v/>
      </c>
      <c r="C878" s="0" t="str">
        <f aca="false">IF($A878="","",INDEX(CARTAO_COMPRAS!$D:$D,INT((ROW()-2)/20)+2))</f>
        <v/>
      </c>
      <c r="D878" s="0" t="str">
        <f aca="false">IF($A878="","",INDEX(CARTAO_COMPRAS!$E:$E,INT((ROW()-2)/20)+2))</f>
        <v/>
      </c>
      <c r="E878" s="0" t="str">
        <f aca="false">IF($A878="","",INDEX(CARTAO_COMPRAS!$H:$H,INT((ROW()-2)/20)+2)+MOD(ROW()-2,20))</f>
        <v/>
      </c>
      <c r="F878" s="0" t="str">
        <f aca="false">IF($A878="","",INDEX(CARTAO_COMPRAS!$G:$G,INT((ROW()-2)/20)+2))</f>
        <v/>
      </c>
      <c r="G878" s="5" t="str">
        <f aca="false">IF($A878="","",INDEX(CARTAO_COMPRAS!$I:$I,INT((ROW()-2)/20)+2))</f>
        <v/>
      </c>
      <c r="H878" s="4" t="str">
        <f aca="false">IF($A878="","",EDATE(INDEX(CARTAO_COMPRAS!$J:$J,INT((ROW()-2)/20)+2),MOD(ROW()-2,20)))</f>
        <v/>
      </c>
      <c r="I878" s="4" t="str">
        <f aca="false">IF($H878="","",$H878-WEEKDAY($H878,2)+1)</f>
        <v/>
      </c>
      <c r="J878" s="4" t="str">
        <f aca="false">IF($I878="","",$I878+6)</f>
        <v/>
      </c>
      <c r="K878" s="6" t="str">
        <f aca="false">IF($H878="","",DATE(YEAR($H878),MONTH($H878),1))</f>
        <v/>
      </c>
      <c r="L878" s="0" t="str">
        <f aca="false">IF($A878="","",INDEX(CARTAO_COMPRAS!$K:$K,INT((ROW()-2)/20)+2))</f>
        <v/>
      </c>
      <c r="M878" s="0" t="str">
        <f aca="false">IF($A878="","","Compra no cartão")</f>
        <v/>
      </c>
    </row>
    <row r="879" customFormat="false" ht="13.5" hidden="false" customHeight="false" outlineLevel="0" collapsed="false">
      <c r="A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" s="0" t="str">
        <f aca="false">IF($A879="","",INDEX(CARTAO_COMPRAS!$C:$C,INT((ROW()-2)/20)+2))</f>
        <v/>
      </c>
      <c r="C879" s="0" t="str">
        <f aca="false">IF($A879="","",INDEX(CARTAO_COMPRAS!$D:$D,INT((ROW()-2)/20)+2))</f>
        <v/>
      </c>
      <c r="D879" s="0" t="str">
        <f aca="false">IF($A879="","",INDEX(CARTAO_COMPRAS!$E:$E,INT((ROW()-2)/20)+2))</f>
        <v/>
      </c>
      <c r="E879" s="0" t="str">
        <f aca="false">IF($A879="","",INDEX(CARTAO_COMPRAS!$H:$H,INT((ROW()-2)/20)+2)+MOD(ROW()-2,20))</f>
        <v/>
      </c>
      <c r="F879" s="0" t="str">
        <f aca="false">IF($A879="","",INDEX(CARTAO_COMPRAS!$G:$G,INT((ROW()-2)/20)+2))</f>
        <v/>
      </c>
      <c r="G879" s="5" t="str">
        <f aca="false">IF($A879="","",INDEX(CARTAO_COMPRAS!$I:$I,INT((ROW()-2)/20)+2))</f>
        <v/>
      </c>
      <c r="H879" s="4" t="str">
        <f aca="false">IF($A879="","",EDATE(INDEX(CARTAO_COMPRAS!$J:$J,INT((ROW()-2)/20)+2),MOD(ROW()-2,20)))</f>
        <v/>
      </c>
      <c r="I879" s="4" t="str">
        <f aca="false">IF($H879="","",$H879-WEEKDAY($H879,2)+1)</f>
        <v/>
      </c>
      <c r="J879" s="4" t="str">
        <f aca="false">IF($I879="","",$I879+6)</f>
        <v/>
      </c>
      <c r="K879" s="6" t="str">
        <f aca="false">IF($H879="","",DATE(YEAR($H879),MONTH($H879),1))</f>
        <v/>
      </c>
      <c r="L879" s="0" t="str">
        <f aca="false">IF($A879="","",INDEX(CARTAO_COMPRAS!$K:$K,INT((ROW()-2)/20)+2))</f>
        <v/>
      </c>
      <c r="M879" s="0" t="str">
        <f aca="false">IF($A879="","","Compra no cartão")</f>
        <v/>
      </c>
    </row>
    <row r="880" customFormat="false" ht="13.5" hidden="false" customHeight="false" outlineLevel="0" collapsed="false">
      <c r="A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0" s="0" t="str">
        <f aca="false">IF($A880="","",INDEX(CARTAO_COMPRAS!$C:$C,INT((ROW()-2)/20)+2))</f>
        <v/>
      </c>
      <c r="C880" s="0" t="str">
        <f aca="false">IF($A880="","",INDEX(CARTAO_COMPRAS!$D:$D,INT((ROW()-2)/20)+2))</f>
        <v/>
      </c>
      <c r="D880" s="0" t="str">
        <f aca="false">IF($A880="","",INDEX(CARTAO_COMPRAS!$E:$E,INT((ROW()-2)/20)+2))</f>
        <v/>
      </c>
      <c r="E880" s="0" t="str">
        <f aca="false">IF($A880="","",INDEX(CARTAO_COMPRAS!$H:$H,INT((ROW()-2)/20)+2)+MOD(ROW()-2,20))</f>
        <v/>
      </c>
      <c r="F880" s="0" t="str">
        <f aca="false">IF($A880="","",INDEX(CARTAO_COMPRAS!$G:$G,INT((ROW()-2)/20)+2))</f>
        <v/>
      </c>
      <c r="G880" s="5" t="str">
        <f aca="false">IF($A880="","",INDEX(CARTAO_COMPRAS!$I:$I,INT((ROW()-2)/20)+2))</f>
        <v/>
      </c>
      <c r="H880" s="4" t="str">
        <f aca="false">IF($A880="","",EDATE(INDEX(CARTAO_COMPRAS!$J:$J,INT((ROW()-2)/20)+2),MOD(ROW()-2,20)))</f>
        <v/>
      </c>
      <c r="I880" s="4" t="str">
        <f aca="false">IF($H880="","",$H880-WEEKDAY($H880,2)+1)</f>
        <v/>
      </c>
      <c r="J880" s="4" t="str">
        <f aca="false">IF($I880="","",$I880+6)</f>
        <v/>
      </c>
      <c r="K880" s="6" t="str">
        <f aca="false">IF($H880="","",DATE(YEAR($H880),MONTH($H880),1))</f>
        <v/>
      </c>
      <c r="L880" s="0" t="str">
        <f aca="false">IF($A880="","",INDEX(CARTAO_COMPRAS!$K:$K,INT((ROW()-2)/20)+2))</f>
        <v/>
      </c>
      <c r="M880" s="0" t="str">
        <f aca="false">IF($A880="","","Compra no cartão")</f>
        <v/>
      </c>
    </row>
    <row r="881" customFormat="false" ht="13.5" hidden="false" customHeight="false" outlineLevel="0" collapsed="false">
      <c r="A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" s="0" t="str">
        <f aca="false">IF($A881="","",INDEX(CARTAO_COMPRAS!$C:$C,INT((ROW()-2)/20)+2))</f>
        <v/>
      </c>
      <c r="C881" s="0" t="str">
        <f aca="false">IF($A881="","",INDEX(CARTAO_COMPRAS!$D:$D,INT((ROW()-2)/20)+2))</f>
        <v/>
      </c>
      <c r="D881" s="0" t="str">
        <f aca="false">IF($A881="","",INDEX(CARTAO_COMPRAS!$E:$E,INT((ROW()-2)/20)+2))</f>
        <v/>
      </c>
      <c r="E881" s="0" t="str">
        <f aca="false">IF($A881="","",INDEX(CARTAO_COMPRAS!$H:$H,INT((ROW()-2)/20)+2)+MOD(ROW()-2,20))</f>
        <v/>
      </c>
      <c r="F881" s="0" t="str">
        <f aca="false">IF($A881="","",INDEX(CARTAO_COMPRAS!$G:$G,INT((ROW()-2)/20)+2))</f>
        <v/>
      </c>
      <c r="G881" s="5" t="str">
        <f aca="false">IF($A881="","",INDEX(CARTAO_COMPRAS!$I:$I,INT((ROW()-2)/20)+2))</f>
        <v/>
      </c>
      <c r="H881" s="4" t="str">
        <f aca="false">IF($A881="","",EDATE(INDEX(CARTAO_COMPRAS!$J:$J,INT((ROW()-2)/20)+2),MOD(ROW()-2,20)))</f>
        <v/>
      </c>
      <c r="I881" s="4" t="str">
        <f aca="false">IF($H881="","",$H881-WEEKDAY($H881,2)+1)</f>
        <v/>
      </c>
      <c r="J881" s="4" t="str">
        <f aca="false">IF($I881="","",$I881+6)</f>
        <v/>
      </c>
      <c r="K881" s="6" t="str">
        <f aca="false">IF($H881="","",DATE(YEAR($H881),MONTH($H881),1))</f>
        <v/>
      </c>
      <c r="L881" s="0" t="str">
        <f aca="false">IF($A881="","",INDEX(CARTAO_COMPRAS!$K:$K,INT((ROW()-2)/20)+2))</f>
        <v/>
      </c>
      <c r="M881" s="0" t="str">
        <f aca="false">IF($A881="","","Compra no cartão")</f>
        <v/>
      </c>
    </row>
    <row r="882" customFormat="false" ht="13.5" hidden="false" customHeight="false" outlineLevel="0" collapsed="false">
      <c r="A8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</v>
      </c>
      <c r="B882" s="0" t="str">
        <f aca="false">IF($A882="","",INDEX(CARTAO_COMPRAS!$C:$C,INT((ROW()-2)/20)+2))</f>
        <v>Bradesco</v>
      </c>
      <c r="C882" s="0" t="str">
        <f aca="false">IF($A882="","",INDEX(CARTAO_COMPRAS!$D:$D,INT((ROW()-2)/20)+2))</f>
        <v>Mercado Livre</v>
      </c>
      <c r="D882" s="0" t="str">
        <f aca="false">IF($A882="","",INDEX(CARTAO_COMPRAS!$E:$E,INT((ROW()-2)/20)+2))</f>
        <v>Alimentação / Insumos</v>
      </c>
      <c r="E882" s="0" t="n">
        <f aca="false">IF($A882="","",INDEX(CARTAO_COMPRAS!$H:$H,INT((ROW()-2)/20)+2)+MOD(ROW()-2,20))</f>
        <v>1</v>
      </c>
      <c r="F882" s="0" t="n">
        <f aca="false">IF($A882="","",INDEX(CARTAO_COMPRAS!$G:$G,INT((ROW()-2)/20)+2))</f>
        <v>1</v>
      </c>
      <c r="G882" s="5" t="n">
        <f aca="false">IF($A882="","",INDEX(CARTAO_COMPRAS!$I:$I,INT((ROW()-2)/20)+2))</f>
        <v>28.86</v>
      </c>
      <c r="H882" s="4" t="n">
        <f aca="false">IF($A882="","",EDATE(INDEX(CARTAO_COMPRAS!$J:$J,INT((ROW()-2)/20)+2),MOD(ROW()-2,20)))</f>
        <v>46157</v>
      </c>
      <c r="I882" s="4" t="n">
        <f aca="false">IF($H882="","",$H882-WEEKDAY($H882,2)+1)</f>
        <v>46153</v>
      </c>
      <c r="J882" s="4" t="n">
        <f aca="false">IF($I882="","",$I882+6)</f>
        <v>46159</v>
      </c>
      <c r="K882" s="6" t="n">
        <f aca="false">IF($H882="","",DATE(YEAR($H882),MONTH($H882),1))</f>
        <v>46143</v>
      </c>
      <c r="L882" s="0" t="str">
        <f aca="false">IF($A882="","",INDEX(CARTAO_COMPRAS!$K:$K,INT((ROW()-2)/20)+2))</f>
        <v>Pago</v>
      </c>
      <c r="M882" s="0" t="str">
        <f aca="false">IF($A882="","","Compra no cartão")</f>
        <v>Compra no cartão</v>
      </c>
    </row>
    <row r="883" customFormat="false" ht="13.5" hidden="false" customHeight="false" outlineLevel="0" collapsed="false">
      <c r="A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" s="0" t="str">
        <f aca="false">IF($A883="","",INDEX(CARTAO_COMPRAS!$C:$C,INT((ROW()-2)/20)+2))</f>
        <v/>
      </c>
      <c r="C883" s="0" t="str">
        <f aca="false">IF($A883="","",INDEX(CARTAO_COMPRAS!$D:$D,INT((ROW()-2)/20)+2))</f>
        <v/>
      </c>
      <c r="D883" s="0" t="str">
        <f aca="false">IF($A883="","",INDEX(CARTAO_COMPRAS!$E:$E,INT((ROW()-2)/20)+2))</f>
        <v/>
      </c>
      <c r="E883" s="0" t="str">
        <f aca="false">IF($A883="","",INDEX(CARTAO_COMPRAS!$H:$H,INT((ROW()-2)/20)+2)+MOD(ROW()-2,20))</f>
        <v/>
      </c>
      <c r="F883" s="0" t="str">
        <f aca="false">IF($A883="","",INDEX(CARTAO_COMPRAS!$G:$G,INT((ROW()-2)/20)+2))</f>
        <v/>
      </c>
      <c r="G883" s="5" t="str">
        <f aca="false">IF($A883="","",INDEX(CARTAO_COMPRAS!$I:$I,INT((ROW()-2)/20)+2))</f>
        <v/>
      </c>
      <c r="H883" s="4" t="str">
        <f aca="false">IF($A883="","",EDATE(INDEX(CARTAO_COMPRAS!$J:$J,INT((ROW()-2)/20)+2),MOD(ROW()-2,20)))</f>
        <v/>
      </c>
      <c r="I883" s="4" t="str">
        <f aca="false">IF($H883="","",$H883-WEEKDAY($H883,2)+1)</f>
        <v/>
      </c>
      <c r="J883" s="4" t="str">
        <f aca="false">IF($I883="","",$I883+6)</f>
        <v/>
      </c>
      <c r="K883" s="6" t="str">
        <f aca="false">IF($H883="","",DATE(YEAR($H883),MONTH($H883),1))</f>
        <v/>
      </c>
      <c r="L883" s="0" t="str">
        <f aca="false">IF($A883="","",INDEX(CARTAO_COMPRAS!$K:$K,INT((ROW()-2)/20)+2))</f>
        <v/>
      </c>
      <c r="M883" s="0" t="str">
        <f aca="false">IF($A883="","","Compra no cartão")</f>
        <v/>
      </c>
    </row>
    <row r="884" customFormat="false" ht="13.5" hidden="false" customHeight="false" outlineLevel="0" collapsed="false">
      <c r="A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4" s="0" t="str">
        <f aca="false">IF($A884="","",INDEX(CARTAO_COMPRAS!$C:$C,INT((ROW()-2)/20)+2))</f>
        <v/>
      </c>
      <c r="C884" s="0" t="str">
        <f aca="false">IF($A884="","",INDEX(CARTAO_COMPRAS!$D:$D,INT((ROW()-2)/20)+2))</f>
        <v/>
      </c>
      <c r="D884" s="0" t="str">
        <f aca="false">IF($A884="","",INDEX(CARTAO_COMPRAS!$E:$E,INT((ROW()-2)/20)+2))</f>
        <v/>
      </c>
      <c r="E884" s="0" t="str">
        <f aca="false">IF($A884="","",INDEX(CARTAO_COMPRAS!$H:$H,INT((ROW()-2)/20)+2)+MOD(ROW()-2,20))</f>
        <v/>
      </c>
      <c r="F884" s="0" t="str">
        <f aca="false">IF($A884="","",INDEX(CARTAO_COMPRAS!$G:$G,INT((ROW()-2)/20)+2))</f>
        <v/>
      </c>
      <c r="G884" s="5" t="str">
        <f aca="false">IF($A884="","",INDEX(CARTAO_COMPRAS!$I:$I,INT((ROW()-2)/20)+2))</f>
        <v/>
      </c>
      <c r="H884" s="4" t="str">
        <f aca="false">IF($A884="","",EDATE(INDEX(CARTAO_COMPRAS!$J:$J,INT((ROW()-2)/20)+2),MOD(ROW()-2,20)))</f>
        <v/>
      </c>
      <c r="I884" s="4" t="str">
        <f aca="false">IF($H884="","",$H884-WEEKDAY($H884,2)+1)</f>
        <v/>
      </c>
      <c r="J884" s="4" t="str">
        <f aca="false">IF($I884="","",$I884+6)</f>
        <v/>
      </c>
      <c r="K884" s="6" t="str">
        <f aca="false">IF($H884="","",DATE(YEAR($H884),MONTH($H884),1))</f>
        <v/>
      </c>
      <c r="L884" s="0" t="str">
        <f aca="false">IF($A884="","",INDEX(CARTAO_COMPRAS!$K:$K,INT((ROW()-2)/20)+2))</f>
        <v/>
      </c>
      <c r="M884" s="0" t="str">
        <f aca="false">IF($A884="","","Compra no cartão")</f>
        <v/>
      </c>
    </row>
    <row r="885" customFormat="false" ht="13.5" hidden="false" customHeight="false" outlineLevel="0" collapsed="false">
      <c r="A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" s="0" t="str">
        <f aca="false">IF($A885="","",INDEX(CARTAO_COMPRAS!$C:$C,INT((ROW()-2)/20)+2))</f>
        <v/>
      </c>
      <c r="C885" s="0" t="str">
        <f aca="false">IF($A885="","",INDEX(CARTAO_COMPRAS!$D:$D,INT((ROW()-2)/20)+2))</f>
        <v/>
      </c>
      <c r="D885" s="0" t="str">
        <f aca="false">IF($A885="","",INDEX(CARTAO_COMPRAS!$E:$E,INT((ROW()-2)/20)+2))</f>
        <v/>
      </c>
      <c r="E885" s="0" t="str">
        <f aca="false">IF($A885="","",INDEX(CARTAO_COMPRAS!$H:$H,INT((ROW()-2)/20)+2)+MOD(ROW()-2,20))</f>
        <v/>
      </c>
      <c r="F885" s="0" t="str">
        <f aca="false">IF($A885="","",INDEX(CARTAO_COMPRAS!$G:$G,INT((ROW()-2)/20)+2))</f>
        <v/>
      </c>
      <c r="G885" s="5" t="str">
        <f aca="false">IF($A885="","",INDEX(CARTAO_COMPRAS!$I:$I,INT((ROW()-2)/20)+2))</f>
        <v/>
      </c>
      <c r="H885" s="4" t="str">
        <f aca="false">IF($A885="","",EDATE(INDEX(CARTAO_COMPRAS!$J:$J,INT((ROW()-2)/20)+2),MOD(ROW()-2,20)))</f>
        <v/>
      </c>
      <c r="I885" s="4" t="str">
        <f aca="false">IF($H885="","",$H885-WEEKDAY($H885,2)+1)</f>
        <v/>
      </c>
      <c r="J885" s="4" t="str">
        <f aca="false">IF($I885="","",$I885+6)</f>
        <v/>
      </c>
      <c r="K885" s="6" t="str">
        <f aca="false">IF($H885="","",DATE(YEAR($H885),MONTH($H885),1))</f>
        <v/>
      </c>
      <c r="L885" s="0" t="str">
        <f aca="false">IF($A885="","",INDEX(CARTAO_COMPRAS!$K:$K,INT((ROW()-2)/20)+2))</f>
        <v/>
      </c>
      <c r="M885" s="0" t="str">
        <f aca="false">IF($A885="","","Compra no cartão")</f>
        <v/>
      </c>
    </row>
    <row r="886" customFormat="false" ht="13.5" hidden="false" customHeight="false" outlineLevel="0" collapsed="false">
      <c r="A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6" s="0" t="str">
        <f aca="false">IF($A886="","",INDEX(CARTAO_COMPRAS!$C:$C,INT((ROW()-2)/20)+2))</f>
        <v/>
      </c>
      <c r="C886" s="0" t="str">
        <f aca="false">IF($A886="","",INDEX(CARTAO_COMPRAS!$D:$D,INT((ROW()-2)/20)+2))</f>
        <v/>
      </c>
      <c r="D886" s="0" t="str">
        <f aca="false">IF($A886="","",INDEX(CARTAO_COMPRAS!$E:$E,INT((ROW()-2)/20)+2))</f>
        <v/>
      </c>
      <c r="E886" s="0" t="str">
        <f aca="false">IF($A886="","",INDEX(CARTAO_COMPRAS!$H:$H,INT((ROW()-2)/20)+2)+MOD(ROW()-2,20))</f>
        <v/>
      </c>
      <c r="F886" s="0" t="str">
        <f aca="false">IF($A886="","",INDEX(CARTAO_COMPRAS!$G:$G,INT((ROW()-2)/20)+2))</f>
        <v/>
      </c>
      <c r="G886" s="5" t="str">
        <f aca="false">IF($A886="","",INDEX(CARTAO_COMPRAS!$I:$I,INT((ROW()-2)/20)+2))</f>
        <v/>
      </c>
      <c r="H886" s="4" t="str">
        <f aca="false">IF($A886="","",EDATE(INDEX(CARTAO_COMPRAS!$J:$J,INT((ROW()-2)/20)+2),MOD(ROW()-2,20)))</f>
        <v/>
      </c>
      <c r="I886" s="4" t="str">
        <f aca="false">IF($H886="","",$H886-WEEKDAY($H886,2)+1)</f>
        <v/>
      </c>
      <c r="J886" s="4" t="str">
        <f aca="false">IF($I886="","",$I886+6)</f>
        <v/>
      </c>
      <c r="K886" s="6" t="str">
        <f aca="false">IF($H886="","",DATE(YEAR($H886),MONTH($H886),1))</f>
        <v/>
      </c>
      <c r="L886" s="0" t="str">
        <f aca="false">IF($A886="","",INDEX(CARTAO_COMPRAS!$K:$K,INT((ROW()-2)/20)+2))</f>
        <v/>
      </c>
      <c r="M886" s="0" t="str">
        <f aca="false">IF($A886="","","Compra no cartão")</f>
        <v/>
      </c>
    </row>
    <row r="887" customFormat="false" ht="13.5" hidden="false" customHeight="false" outlineLevel="0" collapsed="false">
      <c r="A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" s="0" t="str">
        <f aca="false">IF($A887="","",INDEX(CARTAO_COMPRAS!$C:$C,INT((ROW()-2)/20)+2))</f>
        <v/>
      </c>
      <c r="C887" s="0" t="str">
        <f aca="false">IF($A887="","",INDEX(CARTAO_COMPRAS!$D:$D,INT((ROW()-2)/20)+2))</f>
        <v/>
      </c>
      <c r="D887" s="0" t="str">
        <f aca="false">IF($A887="","",INDEX(CARTAO_COMPRAS!$E:$E,INT((ROW()-2)/20)+2))</f>
        <v/>
      </c>
      <c r="E887" s="0" t="str">
        <f aca="false">IF($A887="","",INDEX(CARTAO_COMPRAS!$H:$H,INT((ROW()-2)/20)+2)+MOD(ROW()-2,20))</f>
        <v/>
      </c>
      <c r="F887" s="0" t="str">
        <f aca="false">IF($A887="","",INDEX(CARTAO_COMPRAS!$G:$G,INT((ROW()-2)/20)+2))</f>
        <v/>
      </c>
      <c r="G887" s="5" t="str">
        <f aca="false">IF($A887="","",INDEX(CARTAO_COMPRAS!$I:$I,INT((ROW()-2)/20)+2))</f>
        <v/>
      </c>
      <c r="H887" s="4" t="str">
        <f aca="false">IF($A887="","",EDATE(INDEX(CARTAO_COMPRAS!$J:$J,INT((ROW()-2)/20)+2),MOD(ROW()-2,20)))</f>
        <v/>
      </c>
      <c r="I887" s="4" t="str">
        <f aca="false">IF($H887="","",$H887-WEEKDAY($H887,2)+1)</f>
        <v/>
      </c>
      <c r="J887" s="4" t="str">
        <f aca="false">IF($I887="","",$I887+6)</f>
        <v/>
      </c>
      <c r="K887" s="6" t="str">
        <f aca="false">IF($H887="","",DATE(YEAR($H887),MONTH($H887),1))</f>
        <v/>
      </c>
      <c r="L887" s="0" t="str">
        <f aca="false">IF($A887="","",INDEX(CARTAO_COMPRAS!$K:$K,INT((ROW()-2)/20)+2))</f>
        <v/>
      </c>
      <c r="M887" s="0" t="str">
        <f aca="false">IF($A887="","","Compra no cartão")</f>
        <v/>
      </c>
    </row>
    <row r="888" customFormat="false" ht="13.5" hidden="false" customHeight="false" outlineLevel="0" collapsed="false">
      <c r="A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" s="0" t="str">
        <f aca="false">IF($A888="","",INDEX(CARTAO_COMPRAS!$C:$C,INT((ROW()-2)/20)+2))</f>
        <v/>
      </c>
      <c r="C888" s="0" t="str">
        <f aca="false">IF($A888="","",INDEX(CARTAO_COMPRAS!$D:$D,INT((ROW()-2)/20)+2))</f>
        <v/>
      </c>
      <c r="D888" s="0" t="str">
        <f aca="false">IF($A888="","",INDEX(CARTAO_COMPRAS!$E:$E,INT((ROW()-2)/20)+2))</f>
        <v/>
      </c>
      <c r="E888" s="0" t="str">
        <f aca="false">IF($A888="","",INDEX(CARTAO_COMPRAS!$H:$H,INT((ROW()-2)/20)+2)+MOD(ROW()-2,20))</f>
        <v/>
      </c>
      <c r="F888" s="0" t="str">
        <f aca="false">IF($A888="","",INDEX(CARTAO_COMPRAS!$G:$G,INT((ROW()-2)/20)+2))</f>
        <v/>
      </c>
      <c r="G888" s="5" t="str">
        <f aca="false">IF($A888="","",INDEX(CARTAO_COMPRAS!$I:$I,INT((ROW()-2)/20)+2))</f>
        <v/>
      </c>
      <c r="H888" s="4" t="str">
        <f aca="false">IF($A888="","",EDATE(INDEX(CARTAO_COMPRAS!$J:$J,INT((ROW()-2)/20)+2),MOD(ROW()-2,20)))</f>
        <v/>
      </c>
      <c r="I888" s="4" t="str">
        <f aca="false">IF($H888="","",$H888-WEEKDAY($H888,2)+1)</f>
        <v/>
      </c>
      <c r="J888" s="4" t="str">
        <f aca="false">IF($I888="","",$I888+6)</f>
        <v/>
      </c>
      <c r="K888" s="6" t="str">
        <f aca="false">IF($H888="","",DATE(YEAR($H888),MONTH($H888),1))</f>
        <v/>
      </c>
      <c r="L888" s="0" t="str">
        <f aca="false">IF($A888="","",INDEX(CARTAO_COMPRAS!$K:$K,INT((ROW()-2)/20)+2))</f>
        <v/>
      </c>
      <c r="M888" s="0" t="str">
        <f aca="false">IF($A888="","","Compra no cartão")</f>
        <v/>
      </c>
    </row>
    <row r="889" customFormat="false" ht="13.5" hidden="false" customHeight="false" outlineLevel="0" collapsed="false">
      <c r="A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" s="0" t="str">
        <f aca="false">IF($A889="","",INDEX(CARTAO_COMPRAS!$C:$C,INT((ROW()-2)/20)+2))</f>
        <v/>
      </c>
      <c r="C889" s="0" t="str">
        <f aca="false">IF($A889="","",INDEX(CARTAO_COMPRAS!$D:$D,INT((ROW()-2)/20)+2))</f>
        <v/>
      </c>
      <c r="D889" s="0" t="str">
        <f aca="false">IF($A889="","",INDEX(CARTAO_COMPRAS!$E:$E,INT((ROW()-2)/20)+2))</f>
        <v/>
      </c>
      <c r="E889" s="0" t="str">
        <f aca="false">IF($A889="","",INDEX(CARTAO_COMPRAS!$H:$H,INT((ROW()-2)/20)+2)+MOD(ROW()-2,20))</f>
        <v/>
      </c>
      <c r="F889" s="0" t="str">
        <f aca="false">IF($A889="","",INDEX(CARTAO_COMPRAS!$G:$G,INT((ROW()-2)/20)+2))</f>
        <v/>
      </c>
      <c r="G889" s="5" t="str">
        <f aca="false">IF($A889="","",INDEX(CARTAO_COMPRAS!$I:$I,INT((ROW()-2)/20)+2))</f>
        <v/>
      </c>
      <c r="H889" s="4" t="str">
        <f aca="false">IF($A889="","",EDATE(INDEX(CARTAO_COMPRAS!$J:$J,INT((ROW()-2)/20)+2),MOD(ROW()-2,20)))</f>
        <v/>
      </c>
      <c r="I889" s="4" t="str">
        <f aca="false">IF($H889="","",$H889-WEEKDAY($H889,2)+1)</f>
        <v/>
      </c>
      <c r="J889" s="4" t="str">
        <f aca="false">IF($I889="","",$I889+6)</f>
        <v/>
      </c>
      <c r="K889" s="6" t="str">
        <f aca="false">IF($H889="","",DATE(YEAR($H889),MONTH($H889),1))</f>
        <v/>
      </c>
      <c r="L889" s="0" t="str">
        <f aca="false">IF($A889="","",INDEX(CARTAO_COMPRAS!$K:$K,INT((ROW()-2)/20)+2))</f>
        <v/>
      </c>
      <c r="M889" s="0" t="str">
        <f aca="false">IF($A889="","","Compra no cartão")</f>
        <v/>
      </c>
    </row>
    <row r="890" customFormat="false" ht="13.5" hidden="false" customHeight="false" outlineLevel="0" collapsed="false">
      <c r="A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" s="0" t="str">
        <f aca="false">IF($A890="","",INDEX(CARTAO_COMPRAS!$C:$C,INT((ROW()-2)/20)+2))</f>
        <v/>
      </c>
      <c r="C890" s="0" t="str">
        <f aca="false">IF($A890="","",INDEX(CARTAO_COMPRAS!$D:$D,INT((ROW()-2)/20)+2))</f>
        <v/>
      </c>
      <c r="D890" s="0" t="str">
        <f aca="false">IF($A890="","",INDEX(CARTAO_COMPRAS!$E:$E,INT((ROW()-2)/20)+2))</f>
        <v/>
      </c>
      <c r="E890" s="0" t="str">
        <f aca="false">IF($A890="","",INDEX(CARTAO_COMPRAS!$H:$H,INT((ROW()-2)/20)+2)+MOD(ROW()-2,20))</f>
        <v/>
      </c>
      <c r="F890" s="0" t="str">
        <f aca="false">IF($A890="","",INDEX(CARTAO_COMPRAS!$G:$G,INT((ROW()-2)/20)+2))</f>
        <v/>
      </c>
      <c r="G890" s="5" t="str">
        <f aca="false">IF($A890="","",INDEX(CARTAO_COMPRAS!$I:$I,INT((ROW()-2)/20)+2))</f>
        <v/>
      </c>
      <c r="H890" s="4" t="str">
        <f aca="false">IF($A890="","",EDATE(INDEX(CARTAO_COMPRAS!$J:$J,INT((ROW()-2)/20)+2),MOD(ROW()-2,20)))</f>
        <v/>
      </c>
      <c r="I890" s="4" t="str">
        <f aca="false">IF($H890="","",$H890-WEEKDAY($H890,2)+1)</f>
        <v/>
      </c>
      <c r="J890" s="4" t="str">
        <f aca="false">IF($I890="","",$I890+6)</f>
        <v/>
      </c>
      <c r="K890" s="6" t="str">
        <f aca="false">IF($H890="","",DATE(YEAR($H890),MONTH($H890),1))</f>
        <v/>
      </c>
      <c r="L890" s="0" t="str">
        <f aca="false">IF($A890="","",INDEX(CARTAO_COMPRAS!$K:$K,INT((ROW()-2)/20)+2))</f>
        <v/>
      </c>
      <c r="M890" s="0" t="str">
        <f aca="false">IF($A890="","","Compra no cartão")</f>
        <v/>
      </c>
    </row>
    <row r="891" customFormat="false" ht="13.5" hidden="false" customHeight="false" outlineLevel="0" collapsed="false">
      <c r="A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" s="0" t="str">
        <f aca="false">IF($A891="","",INDEX(CARTAO_COMPRAS!$C:$C,INT((ROW()-2)/20)+2))</f>
        <v/>
      </c>
      <c r="C891" s="0" t="str">
        <f aca="false">IF($A891="","",INDEX(CARTAO_COMPRAS!$D:$D,INT((ROW()-2)/20)+2))</f>
        <v/>
      </c>
      <c r="D891" s="0" t="str">
        <f aca="false">IF($A891="","",INDEX(CARTAO_COMPRAS!$E:$E,INT((ROW()-2)/20)+2))</f>
        <v/>
      </c>
      <c r="E891" s="0" t="str">
        <f aca="false">IF($A891="","",INDEX(CARTAO_COMPRAS!$H:$H,INT((ROW()-2)/20)+2)+MOD(ROW()-2,20))</f>
        <v/>
      </c>
      <c r="F891" s="0" t="str">
        <f aca="false">IF($A891="","",INDEX(CARTAO_COMPRAS!$G:$G,INT((ROW()-2)/20)+2))</f>
        <v/>
      </c>
      <c r="G891" s="5" t="str">
        <f aca="false">IF($A891="","",INDEX(CARTAO_COMPRAS!$I:$I,INT((ROW()-2)/20)+2))</f>
        <v/>
      </c>
      <c r="H891" s="4" t="str">
        <f aca="false">IF($A891="","",EDATE(INDEX(CARTAO_COMPRAS!$J:$J,INT((ROW()-2)/20)+2),MOD(ROW()-2,20)))</f>
        <v/>
      </c>
      <c r="I891" s="4" t="str">
        <f aca="false">IF($H891="","",$H891-WEEKDAY($H891,2)+1)</f>
        <v/>
      </c>
      <c r="J891" s="4" t="str">
        <f aca="false">IF($I891="","",$I891+6)</f>
        <v/>
      </c>
      <c r="K891" s="6" t="str">
        <f aca="false">IF($H891="","",DATE(YEAR($H891),MONTH($H891),1))</f>
        <v/>
      </c>
      <c r="L891" s="0" t="str">
        <f aca="false">IF($A891="","",INDEX(CARTAO_COMPRAS!$K:$K,INT((ROW()-2)/20)+2))</f>
        <v/>
      </c>
      <c r="M891" s="0" t="str">
        <f aca="false">IF($A891="","","Compra no cartão")</f>
        <v/>
      </c>
    </row>
    <row r="892" customFormat="false" ht="13.5" hidden="false" customHeight="false" outlineLevel="0" collapsed="false">
      <c r="A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" s="0" t="str">
        <f aca="false">IF($A892="","",INDEX(CARTAO_COMPRAS!$C:$C,INT((ROW()-2)/20)+2))</f>
        <v/>
      </c>
      <c r="C892" s="0" t="str">
        <f aca="false">IF($A892="","",INDEX(CARTAO_COMPRAS!$D:$D,INT((ROW()-2)/20)+2))</f>
        <v/>
      </c>
      <c r="D892" s="0" t="str">
        <f aca="false">IF($A892="","",INDEX(CARTAO_COMPRAS!$E:$E,INT((ROW()-2)/20)+2))</f>
        <v/>
      </c>
      <c r="E892" s="0" t="str">
        <f aca="false">IF($A892="","",INDEX(CARTAO_COMPRAS!$H:$H,INT((ROW()-2)/20)+2)+MOD(ROW()-2,20))</f>
        <v/>
      </c>
      <c r="F892" s="0" t="str">
        <f aca="false">IF($A892="","",INDEX(CARTAO_COMPRAS!$G:$G,INT((ROW()-2)/20)+2))</f>
        <v/>
      </c>
      <c r="G892" s="5" t="str">
        <f aca="false">IF($A892="","",INDEX(CARTAO_COMPRAS!$I:$I,INT((ROW()-2)/20)+2))</f>
        <v/>
      </c>
      <c r="H892" s="4" t="str">
        <f aca="false">IF($A892="","",EDATE(INDEX(CARTAO_COMPRAS!$J:$J,INT((ROW()-2)/20)+2),MOD(ROW()-2,20)))</f>
        <v/>
      </c>
      <c r="I892" s="4" t="str">
        <f aca="false">IF($H892="","",$H892-WEEKDAY($H892,2)+1)</f>
        <v/>
      </c>
      <c r="J892" s="4" t="str">
        <f aca="false">IF($I892="","",$I892+6)</f>
        <v/>
      </c>
      <c r="K892" s="6" t="str">
        <f aca="false">IF($H892="","",DATE(YEAR($H892),MONTH($H892),1))</f>
        <v/>
      </c>
      <c r="L892" s="0" t="str">
        <f aca="false">IF($A892="","",INDEX(CARTAO_COMPRAS!$K:$K,INT((ROW()-2)/20)+2))</f>
        <v/>
      </c>
      <c r="M892" s="0" t="str">
        <f aca="false">IF($A892="","","Compra no cartão")</f>
        <v/>
      </c>
    </row>
    <row r="893" customFormat="false" ht="13.5" hidden="false" customHeight="false" outlineLevel="0" collapsed="false">
      <c r="A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" s="0" t="str">
        <f aca="false">IF($A893="","",INDEX(CARTAO_COMPRAS!$C:$C,INT((ROW()-2)/20)+2))</f>
        <v/>
      </c>
      <c r="C893" s="0" t="str">
        <f aca="false">IF($A893="","",INDEX(CARTAO_COMPRAS!$D:$D,INT((ROW()-2)/20)+2))</f>
        <v/>
      </c>
      <c r="D893" s="0" t="str">
        <f aca="false">IF($A893="","",INDEX(CARTAO_COMPRAS!$E:$E,INT((ROW()-2)/20)+2))</f>
        <v/>
      </c>
      <c r="E893" s="0" t="str">
        <f aca="false">IF($A893="","",INDEX(CARTAO_COMPRAS!$H:$H,INT((ROW()-2)/20)+2)+MOD(ROW()-2,20))</f>
        <v/>
      </c>
      <c r="F893" s="0" t="str">
        <f aca="false">IF($A893="","",INDEX(CARTAO_COMPRAS!$G:$G,INT((ROW()-2)/20)+2))</f>
        <v/>
      </c>
      <c r="G893" s="5" t="str">
        <f aca="false">IF($A893="","",INDEX(CARTAO_COMPRAS!$I:$I,INT((ROW()-2)/20)+2))</f>
        <v/>
      </c>
      <c r="H893" s="4" t="str">
        <f aca="false">IF($A893="","",EDATE(INDEX(CARTAO_COMPRAS!$J:$J,INT((ROW()-2)/20)+2),MOD(ROW()-2,20)))</f>
        <v/>
      </c>
      <c r="I893" s="4" t="str">
        <f aca="false">IF($H893="","",$H893-WEEKDAY($H893,2)+1)</f>
        <v/>
      </c>
      <c r="J893" s="4" t="str">
        <f aca="false">IF($I893="","",$I893+6)</f>
        <v/>
      </c>
      <c r="K893" s="6" t="str">
        <f aca="false">IF($H893="","",DATE(YEAR($H893),MONTH($H893),1))</f>
        <v/>
      </c>
      <c r="L893" s="0" t="str">
        <f aca="false">IF($A893="","",INDEX(CARTAO_COMPRAS!$K:$K,INT((ROW()-2)/20)+2))</f>
        <v/>
      </c>
      <c r="M893" s="0" t="str">
        <f aca="false">IF($A893="","","Compra no cartão")</f>
        <v/>
      </c>
    </row>
    <row r="894" customFormat="false" ht="13.5" hidden="false" customHeight="false" outlineLevel="0" collapsed="false">
      <c r="A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4" s="0" t="str">
        <f aca="false">IF($A894="","",INDEX(CARTAO_COMPRAS!$C:$C,INT((ROW()-2)/20)+2))</f>
        <v/>
      </c>
      <c r="C894" s="0" t="str">
        <f aca="false">IF($A894="","",INDEX(CARTAO_COMPRAS!$D:$D,INT((ROW()-2)/20)+2))</f>
        <v/>
      </c>
      <c r="D894" s="0" t="str">
        <f aca="false">IF($A894="","",INDEX(CARTAO_COMPRAS!$E:$E,INT((ROW()-2)/20)+2))</f>
        <v/>
      </c>
      <c r="E894" s="0" t="str">
        <f aca="false">IF($A894="","",INDEX(CARTAO_COMPRAS!$H:$H,INT((ROW()-2)/20)+2)+MOD(ROW()-2,20))</f>
        <v/>
      </c>
      <c r="F894" s="0" t="str">
        <f aca="false">IF($A894="","",INDEX(CARTAO_COMPRAS!$G:$G,INT((ROW()-2)/20)+2))</f>
        <v/>
      </c>
      <c r="G894" s="5" t="str">
        <f aca="false">IF($A894="","",INDEX(CARTAO_COMPRAS!$I:$I,INT((ROW()-2)/20)+2))</f>
        <v/>
      </c>
      <c r="H894" s="4" t="str">
        <f aca="false">IF($A894="","",EDATE(INDEX(CARTAO_COMPRAS!$J:$J,INT((ROW()-2)/20)+2),MOD(ROW()-2,20)))</f>
        <v/>
      </c>
      <c r="I894" s="4" t="str">
        <f aca="false">IF($H894="","",$H894-WEEKDAY($H894,2)+1)</f>
        <v/>
      </c>
      <c r="J894" s="4" t="str">
        <f aca="false">IF($I894="","",$I894+6)</f>
        <v/>
      </c>
      <c r="K894" s="6" t="str">
        <f aca="false">IF($H894="","",DATE(YEAR($H894),MONTH($H894),1))</f>
        <v/>
      </c>
      <c r="L894" s="0" t="str">
        <f aca="false">IF($A894="","",INDEX(CARTAO_COMPRAS!$K:$K,INT((ROW()-2)/20)+2))</f>
        <v/>
      </c>
      <c r="M894" s="0" t="str">
        <f aca="false">IF($A894="","","Compra no cartão")</f>
        <v/>
      </c>
    </row>
    <row r="895" customFormat="false" ht="13.5" hidden="false" customHeight="false" outlineLevel="0" collapsed="false">
      <c r="A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" s="0" t="str">
        <f aca="false">IF($A895="","",INDEX(CARTAO_COMPRAS!$C:$C,INT((ROW()-2)/20)+2))</f>
        <v/>
      </c>
      <c r="C895" s="0" t="str">
        <f aca="false">IF($A895="","",INDEX(CARTAO_COMPRAS!$D:$D,INT((ROW()-2)/20)+2))</f>
        <v/>
      </c>
      <c r="D895" s="0" t="str">
        <f aca="false">IF($A895="","",INDEX(CARTAO_COMPRAS!$E:$E,INT((ROW()-2)/20)+2))</f>
        <v/>
      </c>
      <c r="E895" s="0" t="str">
        <f aca="false">IF($A895="","",INDEX(CARTAO_COMPRAS!$H:$H,INT((ROW()-2)/20)+2)+MOD(ROW()-2,20))</f>
        <v/>
      </c>
      <c r="F895" s="0" t="str">
        <f aca="false">IF($A895="","",INDEX(CARTAO_COMPRAS!$G:$G,INT((ROW()-2)/20)+2))</f>
        <v/>
      </c>
      <c r="G895" s="5" t="str">
        <f aca="false">IF($A895="","",INDEX(CARTAO_COMPRAS!$I:$I,INT((ROW()-2)/20)+2))</f>
        <v/>
      </c>
      <c r="H895" s="4" t="str">
        <f aca="false">IF($A895="","",EDATE(INDEX(CARTAO_COMPRAS!$J:$J,INT((ROW()-2)/20)+2),MOD(ROW()-2,20)))</f>
        <v/>
      </c>
      <c r="I895" s="4" t="str">
        <f aca="false">IF($H895="","",$H895-WEEKDAY($H895,2)+1)</f>
        <v/>
      </c>
      <c r="J895" s="4" t="str">
        <f aca="false">IF($I895="","",$I895+6)</f>
        <v/>
      </c>
      <c r="K895" s="6" t="str">
        <f aca="false">IF($H895="","",DATE(YEAR($H895),MONTH($H895),1))</f>
        <v/>
      </c>
      <c r="L895" s="0" t="str">
        <f aca="false">IF($A895="","",INDEX(CARTAO_COMPRAS!$K:$K,INT((ROW()-2)/20)+2))</f>
        <v/>
      </c>
      <c r="M895" s="0" t="str">
        <f aca="false">IF($A895="","","Compra no cartão")</f>
        <v/>
      </c>
    </row>
    <row r="896" customFormat="false" ht="13.5" hidden="false" customHeight="false" outlineLevel="0" collapsed="false">
      <c r="A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6" s="0" t="str">
        <f aca="false">IF($A896="","",INDEX(CARTAO_COMPRAS!$C:$C,INT((ROW()-2)/20)+2))</f>
        <v/>
      </c>
      <c r="C896" s="0" t="str">
        <f aca="false">IF($A896="","",INDEX(CARTAO_COMPRAS!$D:$D,INT((ROW()-2)/20)+2))</f>
        <v/>
      </c>
      <c r="D896" s="0" t="str">
        <f aca="false">IF($A896="","",INDEX(CARTAO_COMPRAS!$E:$E,INT((ROW()-2)/20)+2))</f>
        <v/>
      </c>
      <c r="E896" s="0" t="str">
        <f aca="false">IF($A896="","",INDEX(CARTAO_COMPRAS!$H:$H,INT((ROW()-2)/20)+2)+MOD(ROW()-2,20))</f>
        <v/>
      </c>
      <c r="F896" s="0" t="str">
        <f aca="false">IF($A896="","",INDEX(CARTAO_COMPRAS!$G:$G,INT((ROW()-2)/20)+2))</f>
        <v/>
      </c>
      <c r="G896" s="5" t="str">
        <f aca="false">IF($A896="","",INDEX(CARTAO_COMPRAS!$I:$I,INT((ROW()-2)/20)+2))</f>
        <v/>
      </c>
      <c r="H896" s="4" t="str">
        <f aca="false">IF($A896="","",EDATE(INDEX(CARTAO_COMPRAS!$J:$J,INT((ROW()-2)/20)+2),MOD(ROW()-2,20)))</f>
        <v/>
      </c>
      <c r="I896" s="4" t="str">
        <f aca="false">IF($H896="","",$H896-WEEKDAY($H896,2)+1)</f>
        <v/>
      </c>
      <c r="J896" s="4" t="str">
        <f aca="false">IF($I896="","",$I896+6)</f>
        <v/>
      </c>
      <c r="K896" s="6" t="str">
        <f aca="false">IF($H896="","",DATE(YEAR($H896),MONTH($H896),1))</f>
        <v/>
      </c>
      <c r="L896" s="0" t="str">
        <f aca="false">IF($A896="","",INDEX(CARTAO_COMPRAS!$K:$K,INT((ROW()-2)/20)+2))</f>
        <v/>
      </c>
      <c r="M896" s="0" t="str">
        <f aca="false">IF($A896="","","Compra no cartão")</f>
        <v/>
      </c>
    </row>
    <row r="897" customFormat="false" ht="13.5" hidden="false" customHeight="false" outlineLevel="0" collapsed="false">
      <c r="A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" s="0" t="str">
        <f aca="false">IF($A897="","",INDEX(CARTAO_COMPRAS!$C:$C,INT((ROW()-2)/20)+2))</f>
        <v/>
      </c>
      <c r="C897" s="0" t="str">
        <f aca="false">IF($A897="","",INDEX(CARTAO_COMPRAS!$D:$D,INT((ROW()-2)/20)+2))</f>
        <v/>
      </c>
      <c r="D897" s="0" t="str">
        <f aca="false">IF($A897="","",INDEX(CARTAO_COMPRAS!$E:$E,INT((ROW()-2)/20)+2))</f>
        <v/>
      </c>
      <c r="E897" s="0" t="str">
        <f aca="false">IF($A897="","",INDEX(CARTAO_COMPRAS!$H:$H,INT((ROW()-2)/20)+2)+MOD(ROW()-2,20))</f>
        <v/>
      </c>
      <c r="F897" s="0" t="str">
        <f aca="false">IF($A897="","",INDEX(CARTAO_COMPRAS!$G:$G,INT((ROW()-2)/20)+2))</f>
        <v/>
      </c>
      <c r="G897" s="5" t="str">
        <f aca="false">IF($A897="","",INDEX(CARTAO_COMPRAS!$I:$I,INT((ROW()-2)/20)+2))</f>
        <v/>
      </c>
      <c r="H897" s="4" t="str">
        <f aca="false">IF($A897="","",EDATE(INDEX(CARTAO_COMPRAS!$J:$J,INT((ROW()-2)/20)+2),MOD(ROW()-2,20)))</f>
        <v/>
      </c>
      <c r="I897" s="4" t="str">
        <f aca="false">IF($H897="","",$H897-WEEKDAY($H897,2)+1)</f>
        <v/>
      </c>
      <c r="J897" s="4" t="str">
        <f aca="false">IF($I897="","",$I897+6)</f>
        <v/>
      </c>
      <c r="K897" s="6" t="str">
        <f aca="false">IF($H897="","",DATE(YEAR($H897),MONTH($H897),1))</f>
        <v/>
      </c>
      <c r="L897" s="0" t="str">
        <f aca="false">IF($A897="","",INDEX(CARTAO_COMPRAS!$K:$K,INT((ROW()-2)/20)+2))</f>
        <v/>
      </c>
      <c r="M897" s="0" t="str">
        <f aca="false">IF($A897="","","Compra no cartão")</f>
        <v/>
      </c>
    </row>
    <row r="898" customFormat="false" ht="13.5" hidden="false" customHeight="false" outlineLevel="0" collapsed="false">
      <c r="A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" s="0" t="str">
        <f aca="false">IF($A898="","",INDEX(CARTAO_COMPRAS!$C:$C,INT((ROW()-2)/20)+2))</f>
        <v/>
      </c>
      <c r="C898" s="0" t="str">
        <f aca="false">IF($A898="","",INDEX(CARTAO_COMPRAS!$D:$D,INT((ROW()-2)/20)+2))</f>
        <v/>
      </c>
      <c r="D898" s="0" t="str">
        <f aca="false">IF($A898="","",INDEX(CARTAO_COMPRAS!$E:$E,INT((ROW()-2)/20)+2))</f>
        <v/>
      </c>
      <c r="E898" s="0" t="str">
        <f aca="false">IF($A898="","",INDEX(CARTAO_COMPRAS!$H:$H,INT((ROW()-2)/20)+2)+MOD(ROW()-2,20))</f>
        <v/>
      </c>
      <c r="F898" s="0" t="str">
        <f aca="false">IF($A898="","",INDEX(CARTAO_COMPRAS!$G:$G,INT((ROW()-2)/20)+2))</f>
        <v/>
      </c>
      <c r="G898" s="5" t="str">
        <f aca="false">IF($A898="","",INDEX(CARTAO_COMPRAS!$I:$I,INT((ROW()-2)/20)+2))</f>
        <v/>
      </c>
      <c r="H898" s="4" t="str">
        <f aca="false">IF($A898="","",EDATE(INDEX(CARTAO_COMPRAS!$J:$J,INT((ROW()-2)/20)+2),MOD(ROW()-2,20)))</f>
        <v/>
      </c>
      <c r="I898" s="4" t="str">
        <f aca="false">IF($H898="","",$H898-WEEKDAY($H898,2)+1)</f>
        <v/>
      </c>
      <c r="J898" s="4" t="str">
        <f aca="false">IF($I898="","",$I898+6)</f>
        <v/>
      </c>
      <c r="K898" s="6" t="str">
        <f aca="false">IF($H898="","",DATE(YEAR($H898),MONTH($H898),1))</f>
        <v/>
      </c>
      <c r="L898" s="0" t="str">
        <f aca="false">IF($A898="","",INDEX(CARTAO_COMPRAS!$K:$K,INT((ROW()-2)/20)+2))</f>
        <v/>
      </c>
      <c r="M898" s="0" t="str">
        <f aca="false">IF($A898="","","Compra no cartão")</f>
        <v/>
      </c>
    </row>
    <row r="899" customFormat="false" ht="13.5" hidden="false" customHeight="false" outlineLevel="0" collapsed="false">
      <c r="A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" s="0" t="str">
        <f aca="false">IF($A899="","",INDEX(CARTAO_COMPRAS!$C:$C,INT((ROW()-2)/20)+2))</f>
        <v/>
      </c>
      <c r="C899" s="0" t="str">
        <f aca="false">IF($A899="","",INDEX(CARTAO_COMPRAS!$D:$D,INT((ROW()-2)/20)+2))</f>
        <v/>
      </c>
      <c r="D899" s="0" t="str">
        <f aca="false">IF($A899="","",INDEX(CARTAO_COMPRAS!$E:$E,INT((ROW()-2)/20)+2))</f>
        <v/>
      </c>
      <c r="E899" s="0" t="str">
        <f aca="false">IF($A899="","",INDEX(CARTAO_COMPRAS!$H:$H,INT((ROW()-2)/20)+2)+MOD(ROW()-2,20))</f>
        <v/>
      </c>
      <c r="F899" s="0" t="str">
        <f aca="false">IF($A899="","",INDEX(CARTAO_COMPRAS!$G:$G,INT((ROW()-2)/20)+2))</f>
        <v/>
      </c>
      <c r="G899" s="5" t="str">
        <f aca="false">IF($A899="","",INDEX(CARTAO_COMPRAS!$I:$I,INT((ROW()-2)/20)+2))</f>
        <v/>
      </c>
      <c r="H899" s="4" t="str">
        <f aca="false">IF($A899="","",EDATE(INDEX(CARTAO_COMPRAS!$J:$J,INT((ROW()-2)/20)+2),MOD(ROW()-2,20)))</f>
        <v/>
      </c>
      <c r="I899" s="4" t="str">
        <f aca="false">IF($H899="","",$H899-WEEKDAY($H899,2)+1)</f>
        <v/>
      </c>
      <c r="J899" s="4" t="str">
        <f aca="false">IF($I899="","",$I899+6)</f>
        <v/>
      </c>
      <c r="K899" s="6" t="str">
        <f aca="false">IF($H899="","",DATE(YEAR($H899),MONTH($H899),1))</f>
        <v/>
      </c>
      <c r="L899" s="0" t="str">
        <f aca="false">IF($A899="","",INDEX(CARTAO_COMPRAS!$K:$K,INT((ROW()-2)/20)+2))</f>
        <v/>
      </c>
      <c r="M899" s="0" t="str">
        <f aca="false">IF($A899="","","Compra no cartão")</f>
        <v/>
      </c>
    </row>
    <row r="900" customFormat="false" ht="13.5" hidden="false" customHeight="false" outlineLevel="0" collapsed="false">
      <c r="A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" s="0" t="str">
        <f aca="false">IF($A900="","",INDEX(CARTAO_COMPRAS!$C:$C,INT((ROW()-2)/20)+2))</f>
        <v/>
      </c>
      <c r="C900" s="0" t="str">
        <f aca="false">IF($A900="","",INDEX(CARTAO_COMPRAS!$D:$D,INT((ROW()-2)/20)+2))</f>
        <v/>
      </c>
      <c r="D900" s="0" t="str">
        <f aca="false">IF($A900="","",INDEX(CARTAO_COMPRAS!$E:$E,INT((ROW()-2)/20)+2))</f>
        <v/>
      </c>
      <c r="E900" s="0" t="str">
        <f aca="false">IF($A900="","",INDEX(CARTAO_COMPRAS!$H:$H,INT((ROW()-2)/20)+2)+MOD(ROW()-2,20))</f>
        <v/>
      </c>
      <c r="F900" s="0" t="str">
        <f aca="false">IF($A900="","",INDEX(CARTAO_COMPRAS!$G:$G,INT((ROW()-2)/20)+2))</f>
        <v/>
      </c>
      <c r="G900" s="5" t="str">
        <f aca="false">IF($A900="","",INDEX(CARTAO_COMPRAS!$I:$I,INT((ROW()-2)/20)+2))</f>
        <v/>
      </c>
      <c r="H900" s="4" t="str">
        <f aca="false">IF($A900="","",EDATE(INDEX(CARTAO_COMPRAS!$J:$J,INT((ROW()-2)/20)+2),MOD(ROW()-2,20)))</f>
        <v/>
      </c>
      <c r="I900" s="4" t="str">
        <f aca="false">IF($H900="","",$H900-WEEKDAY($H900,2)+1)</f>
        <v/>
      </c>
      <c r="J900" s="4" t="str">
        <f aca="false">IF($I900="","",$I900+6)</f>
        <v/>
      </c>
      <c r="K900" s="6" t="str">
        <f aca="false">IF($H900="","",DATE(YEAR($H900),MONTH($H900),1))</f>
        <v/>
      </c>
      <c r="L900" s="0" t="str">
        <f aca="false">IF($A900="","",INDEX(CARTAO_COMPRAS!$K:$K,INT((ROW()-2)/20)+2))</f>
        <v/>
      </c>
      <c r="M900" s="0" t="str">
        <f aca="false">IF($A900="","","Compra no cartão")</f>
        <v/>
      </c>
    </row>
    <row r="901" customFormat="false" ht="13.5" hidden="false" customHeight="false" outlineLevel="0" collapsed="false">
      <c r="A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" s="0" t="str">
        <f aca="false">IF($A901="","",INDEX(CARTAO_COMPRAS!$C:$C,INT((ROW()-2)/20)+2))</f>
        <v/>
      </c>
      <c r="C901" s="0" t="str">
        <f aca="false">IF($A901="","",INDEX(CARTAO_COMPRAS!$D:$D,INT((ROW()-2)/20)+2))</f>
        <v/>
      </c>
      <c r="D901" s="0" t="str">
        <f aca="false">IF($A901="","",INDEX(CARTAO_COMPRAS!$E:$E,INT((ROW()-2)/20)+2))</f>
        <v/>
      </c>
      <c r="E901" s="0" t="str">
        <f aca="false">IF($A901="","",INDEX(CARTAO_COMPRAS!$H:$H,INT((ROW()-2)/20)+2)+MOD(ROW()-2,20))</f>
        <v/>
      </c>
      <c r="F901" s="0" t="str">
        <f aca="false">IF($A901="","",INDEX(CARTAO_COMPRAS!$G:$G,INT((ROW()-2)/20)+2))</f>
        <v/>
      </c>
      <c r="G901" s="5" t="str">
        <f aca="false">IF($A901="","",INDEX(CARTAO_COMPRAS!$I:$I,INT((ROW()-2)/20)+2))</f>
        <v/>
      </c>
      <c r="H901" s="4" t="str">
        <f aca="false">IF($A901="","",EDATE(INDEX(CARTAO_COMPRAS!$J:$J,INT((ROW()-2)/20)+2),MOD(ROW()-2,20)))</f>
        <v/>
      </c>
      <c r="I901" s="4" t="str">
        <f aca="false">IF($H901="","",$H901-WEEKDAY($H901,2)+1)</f>
        <v/>
      </c>
      <c r="J901" s="4" t="str">
        <f aca="false">IF($I901="","",$I901+6)</f>
        <v/>
      </c>
      <c r="K901" s="6" t="str">
        <f aca="false">IF($H901="","",DATE(YEAR($H901),MONTH($H901),1))</f>
        <v/>
      </c>
      <c r="L901" s="0" t="str">
        <f aca="false">IF($A901="","",INDEX(CARTAO_COMPRAS!$K:$K,INT((ROW()-2)/20)+2))</f>
        <v/>
      </c>
      <c r="M901" s="0" t="str">
        <f aca="false">IF($A901="","","Compra no cartão")</f>
        <v/>
      </c>
    </row>
    <row r="902" customFormat="false" ht="13.5" hidden="false" customHeight="false" outlineLevel="0" collapsed="false">
      <c r="A9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</v>
      </c>
      <c r="B902" s="0" t="str">
        <f aca="false">IF($A902="","",INDEX(CARTAO_COMPRAS!$C:$C,INT((ROW()-2)/20)+2))</f>
        <v>Bradesco</v>
      </c>
      <c r="C902" s="0" t="str">
        <f aca="false">IF($A902="","",INDEX(CARTAO_COMPRAS!$D:$D,INT((ROW()-2)/20)+2))</f>
        <v>Mercantil Santa Paula</v>
      </c>
      <c r="D902" s="0" t="str">
        <f aca="false">IF($A902="","",INDEX(CARTAO_COMPRAS!$E:$E,INT((ROW()-2)/20)+2))</f>
        <v>Alimentação / Insumos</v>
      </c>
      <c r="E902" s="0" t="n">
        <f aca="false">IF($A902="","",INDEX(CARTAO_COMPRAS!$H:$H,INT((ROW()-2)/20)+2)+MOD(ROW()-2,20))</f>
        <v>1</v>
      </c>
      <c r="F902" s="0" t="n">
        <f aca="false">IF($A902="","",INDEX(CARTAO_COMPRAS!$G:$G,INT((ROW()-2)/20)+2))</f>
        <v>1</v>
      </c>
      <c r="G902" s="5" t="n">
        <f aca="false">IF($A902="","",INDEX(CARTAO_COMPRAS!$I:$I,INT((ROW()-2)/20)+2))</f>
        <v>1286.45</v>
      </c>
      <c r="H902" s="4" t="n">
        <f aca="false">IF($A902="","",EDATE(INDEX(CARTAO_COMPRAS!$J:$J,INT((ROW()-2)/20)+2),MOD(ROW()-2,20)))</f>
        <v>46157</v>
      </c>
      <c r="I902" s="4" t="n">
        <f aca="false">IF($H902="","",$H902-WEEKDAY($H902,2)+1)</f>
        <v>46153</v>
      </c>
      <c r="J902" s="4" t="n">
        <f aca="false">IF($I902="","",$I902+6)</f>
        <v>46159</v>
      </c>
      <c r="K902" s="6" t="n">
        <f aca="false">IF($H902="","",DATE(YEAR($H902),MONTH($H902),1))</f>
        <v>46143</v>
      </c>
      <c r="L902" s="0" t="str">
        <f aca="false">IF($A902="","",INDEX(CARTAO_COMPRAS!$K:$K,INT((ROW()-2)/20)+2))</f>
        <v>Pago</v>
      </c>
      <c r="M902" s="0" t="str">
        <f aca="false">IF($A902="","","Compra no cartão")</f>
        <v>Compra no cartão</v>
      </c>
    </row>
    <row r="903" customFormat="false" ht="13.5" hidden="false" customHeight="false" outlineLevel="0" collapsed="false">
      <c r="A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" s="0" t="str">
        <f aca="false">IF($A903="","",INDEX(CARTAO_COMPRAS!$C:$C,INT((ROW()-2)/20)+2))</f>
        <v/>
      </c>
      <c r="C903" s="0" t="str">
        <f aca="false">IF($A903="","",INDEX(CARTAO_COMPRAS!$D:$D,INT((ROW()-2)/20)+2))</f>
        <v/>
      </c>
      <c r="D903" s="0" t="str">
        <f aca="false">IF($A903="","",INDEX(CARTAO_COMPRAS!$E:$E,INT((ROW()-2)/20)+2))</f>
        <v/>
      </c>
      <c r="E903" s="0" t="str">
        <f aca="false">IF($A903="","",INDEX(CARTAO_COMPRAS!$H:$H,INT((ROW()-2)/20)+2)+MOD(ROW()-2,20))</f>
        <v/>
      </c>
      <c r="F903" s="0" t="str">
        <f aca="false">IF($A903="","",INDEX(CARTAO_COMPRAS!$G:$G,INT((ROW()-2)/20)+2))</f>
        <v/>
      </c>
      <c r="G903" s="5" t="str">
        <f aca="false">IF($A903="","",INDEX(CARTAO_COMPRAS!$I:$I,INT((ROW()-2)/20)+2))</f>
        <v/>
      </c>
      <c r="H903" s="4" t="str">
        <f aca="false">IF($A903="","",EDATE(INDEX(CARTAO_COMPRAS!$J:$J,INT((ROW()-2)/20)+2),MOD(ROW()-2,20)))</f>
        <v/>
      </c>
      <c r="I903" s="4" t="str">
        <f aca="false">IF($H903="","",$H903-WEEKDAY($H903,2)+1)</f>
        <v/>
      </c>
      <c r="J903" s="4" t="str">
        <f aca="false">IF($I903="","",$I903+6)</f>
        <v/>
      </c>
      <c r="K903" s="6" t="str">
        <f aca="false">IF($H903="","",DATE(YEAR($H903),MONTH($H903),1))</f>
        <v/>
      </c>
      <c r="L903" s="0" t="str">
        <f aca="false">IF($A903="","",INDEX(CARTAO_COMPRAS!$K:$K,INT((ROW()-2)/20)+2))</f>
        <v/>
      </c>
      <c r="M903" s="0" t="str">
        <f aca="false">IF($A903="","","Compra no cartão")</f>
        <v/>
      </c>
    </row>
    <row r="904" customFormat="false" ht="13.5" hidden="false" customHeight="false" outlineLevel="0" collapsed="false">
      <c r="A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" s="0" t="str">
        <f aca="false">IF($A904="","",INDEX(CARTAO_COMPRAS!$C:$C,INT((ROW()-2)/20)+2))</f>
        <v/>
      </c>
      <c r="C904" s="0" t="str">
        <f aca="false">IF($A904="","",INDEX(CARTAO_COMPRAS!$D:$D,INT((ROW()-2)/20)+2))</f>
        <v/>
      </c>
      <c r="D904" s="0" t="str">
        <f aca="false">IF($A904="","",INDEX(CARTAO_COMPRAS!$E:$E,INT((ROW()-2)/20)+2))</f>
        <v/>
      </c>
      <c r="E904" s="0" t="str">
        <f aca="false">IF($A904="","",INDEX(CARTAO_COMPRAS!$H:$H,INT((ROW()-2)/20)+2)+MOD(ROW()-2,20))</f>
        <v/>
      </c>
      <c r="F904" s="0" t="str">
        <f aca="false">IF($A904="","",INDEX(CARTAO_COMPRAS!$G:$G,INT((ROW()-2)/20)+2))</f>
        <v/>
      </c>
      <c r="G904" s="5" t="str">
        <f aca="false">IF($A904="","",INDEX(CARTAO_COMPRAS!$I:$I,INT((ROW()-2)/20)+2))</f>
        <v/>
      </c>
      <c r="H904" s="4" t="str">
        <f aca="false">IF($A904="","",EDATE(INDEX(CARTAO_COMPRAS!$J:$J,INT((ROW()-2)/20)+2),MOD(ROW()-2,20)))</f>
        <v/>
      </c>
      <c r="I904" s="4" t="str">
        <f aca="false">IF($H904="","",$H904-WEEKDAY($H904,2)+1)</f>
        <v/>
      </c>
      <c r="J904" s="4" t="str">
        <f aca="false">IF($I904="","",$I904+6)</f>
        <v/>
      </c>
      <c r="K904" s="6" t="str">
        <f aca="false">IF($H904="","",DATE(YEAR($H904),MONTH($H904),1))</f>
        <v/>
      </c>
      <c r="L904" s="0" t="str">
        <f aca="false">IF($A904="","",INDEX(CARTAO_COMPRAS!$K:$K,INT((ROW()-2)/20)+2))</f>
        <v/>
      </c>
      <c r="M904" s="0" t="str">
        <f aca="false">IF($A904="","","Compra no cartão")</f>
        <v/>
      </c>
    </row>
    <row r="905" customFormat="false" ht="13.5" hidden="false" customHeight="false" outlineLevel="0" collapsed="false">
      <c r="A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" s="0" t="str">
        <f aca="false">IF($A905="","",INDEX(CARTAO_COMPRAS!$C:$C,INT((ROW()-2)/20)+2))</f>
        <v/>
      </c>
      <c r="C905" s="0" t="str">
        <f aca="false">IF($A905="","",INDEX(CARTAO_COMPRAS!$D:$D,INT((ROW()-2)/20)+2))</f>
        <v/>
      </c>
      <c r="D905" s="0" t="str">
        <f aca="false">IF($A905="","",INDEX(CARTAO_COMPRAS!$E:$E,INT((ROW()-2)/20)+2))</f>
        <v/>
      </c>
      <c r="E905" s="0" t="str">
        <f aca="false">IF($A905="","",INDEX(CARTAO_COMPRAS!$H:$H,INT((ROW()-2)/20)+2)+MOD(ROW()-2,20))</f>
        <v/>
      </c>
      <c r="F905" s="0" t="str">
        <f aca="false">IF($A905="","",INDEX(CARTAO_COMPRAS!$G:$G,INT((ROW()-2)/20)+2))</f>
        <v/>
      </c>
      <c r="G905" s="5" t="str">
        <f aca="false">IF($A905="","",INDEX(CARTAO_COMPRAS!$I:$I,INT((ROW()-2)/20)+2))</f>
        <v/>
      </c>
      <c r="H905" s="4" t="str">
        <f aca="false">IF($A905="","",EDATE(INDEX(CARTAO_COMPRAS!$J:$J,INT((ROW()-2)/20)+2),MOD(ROW()-2,20)))</f>
        <v/>
      </c>
      <c r="I905" s="4" t="str">
        <f aca="false">IF($H905="","",$H905-WEEKDAY($H905,2)+1)</f>
        <v/>
      </c>
      <c r="J905" s="4" t="str">
        <f aca="false">IF($I905="","",$I905+6)</f>
        <v/>
      </c>
      <c r="K905" s="6" t="str">
        <f aca="false">IF($H905="","",DATE(YEAR($H905),MONTH($H905),1))</f>
        <v/>
      </c>
      <c r="L905" s="0" t="str">
        <f aca="false">IF($A905="","",INDEX(CARTAO_COMPRAS!$K:$K,INT((ROW()-2)/20)+2))</f>
        <v/>
      </c>
      <c r="M905" s="0" t="str">
        <f aca="false">IF($A905="","","Compra no cartão")</f>
        <v/>
      </c>
    </row>
    <row r="906" customFormat="false" ht="13.5" hidden="false" customHeight="false" outlineLevel="0" collapsed="false">
      <c r="A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" s="0" t="str">
        <f aca="false">IF($A906="","",INDEX(CARTAO_COMPRAS!$C:$C,INT((ROW()-2)/20)+2))</f>
        <v/>
      </c>
      <c r="C906" s="0" t="str">
        <f aca="false">IF($A906="","",INDEX(CARTAO_COMPRAS!$D:$D,INT((ROW()-2)/20)+2))</f>
        <v/>
      </c>
      <c r="D906" s="0" t="str">
        <f aca="false">IF($A906="","",INDEX(CARTAO_COMPRAS!$E:$E,INT((ROW()-2)/20)+2))</f>
        <v/>
      </c>
      <c r="E906" s="0" t="str">
        <f aca="false">IF($A906="","",INDEX(CARTAO_COMPRAS!$H:$H,INT((ROW()-2)/20)+2)+MOD(ROW()-2,20))</f>
        <v/>
      </c>
      <c r="F906" s="0" t="str">
        <f aca="false">IF($A906="","",INDEX(CARTAO_COMPRAS!$G:$G,INT((ROW()-2)/20)+2))</f>
        <v/>
      </c>
      <c r="G906" s="5" t="str">
        <f aca="false">IF($A906="","",INDEX(CARTAO_COMPRAS!$I:$I,INT((ROW()-2)/20)+2))</f>
        <v/>
      </c>
      <c r="H906" s="4" t="str">
        <f aca="false">IF($A906="","",EDATE(INDEX(CARTAO_COMPRAS!$J:$J,INT((ROW()-2)/20)+2),MOD(ROW()-2,20)))</f>
        <v/>
      </c>
      <c r="I906" s="4" t="str">
        <f aca="false">IF($H906="","",$H906-WEEKDAY($H906,2)+1)</f>
        <v/>
      </c>
      <c r="J906" s="4" t="str">
        <f aca="false">IF($I906="","",$I906+6)</f>
        <v/>
      </c>
      <c r="K906" s="6" t="str">
        <f aca="false">IF($H906="","",DATE(YEAR($H906),MONTH($H906),1))</f>
        <v/>
      </c>
      <c r="L906" s="0" t="str">
        <f aca="false">IF($A906="","",INDEX(CARTAO_COMPRAS!$K:$K,INT((ROW()-2)/20)+2))</f>
        <v/>
      </c>
      <c r="M906" s="0" t="str">
        <f aca="false">IF($A906="","","Compra no cartão")</f>
        <v/>
      </c>
    </row>
    <row r="907" customFormat="false" ht="13.5" hidden="false" customHeight="false" outlineLevel="0" collapsed="false">
      <c r="A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" s="0" t="str">
        <f aca="false">IF($A907="","",INDEX(CARTAO_COMPRAS!$C:$C,INT((ROW()-2)/20)+2))</f>
        <v/>
      </c>
      <c r="C907" s="0" t="str">
        <f aca="false">IF($A907="","",INDEX(CARTAO_COMPRAS!$D:$D,INT((ROW()-2)/20)+2))</f>
        <v/>
      </c>
      <c r="D907" s="0" t="str">
        <f aca="false">IF($A907="","",INDEX(CARTAO_COMPRAS!$E:$E,INT((ROW()-2)/20)+2))</f>
        <v/>
      </c>
      <c r="E907" s="0" t="str">
        <f aca="false">IF($A907="","",INDEX(CARTAO_COMPRAS!$H:$H,INT((ROW()-2)/20)+2)+MOD(ROW()-2,20))</f>
        <v/>
      </c>
      <c r="F907" s="0" t="str">
        <f aca="false">IF($A907="","",INDEX(CARTAO_COMPRAS!$G:$G,INT((ROW()-2)/20)+2))</f>
        <v/>
      </c>
      <c r="G907" s="5" t="str">
        <f aca="false">IF($A907="","",INDEX(CARTAO_COMPRAS!$I:$I,INT((ROW()-2)/20)+2))</f>
        <v/>
      </c>
      <c r="H907" s="4" t="str">
        <f aca="false">IF($A907="","",EDATE(INDEX(CARTAO_COMPRAS!$J:$J,INT((ROW()-2)/20)+2),MOD(ROW()-2,20)))</f>
        <v/>
      </c>
      <c r="I907" s="4" t="str">
        <f aca="false">IF($H907="","",$H907-WEEKDAY($H907,2)+1)</f>
        <v/>
      </c>
      <c r="J907" s="4" t="str">
        <f aca="false">IF($I907="","",$I907+6)</f>
        <v/>
      </c>
      <c r="K907" s="6" t="str">
        <f aca="false">IF($H907="","",DATE(YEAR($H907),MONTH($H907),1))</f>
        <v/>
      </c>
      <c r="L907" s="0" t="str">
        <f aca="false">IF($A907="","",INDEX(CARTAO_COMPRAS!$K:$K,INT((ROW()-2)/20)+2))</f>
        <v/>
      </c>
      <c r="M907" s="0" t="str">
        <f aca="false">IF($A907="","","Compra no cartão")</f>
        <v/>
      </c>
    </row>
    <row r="908" customFormat="false" ht="13.5" hidden="false" customHeight="false" outlineLevel="0" collapsed="false">
      <c r="A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" s="0" t="str">
        <f aca="false">IF($A908="","",INDEX(CARTAO_COMPRAS!$C:$C,INT((ROW()-2)/20)+2))</f>
        <v/>
      </c>
      <c r="C908" s="0" t="str">
        <f aca="false">IF($A908="","",INDEX(CARTAO_COMPRAS!$D:$D,INT((ROW()-2)/20)+2))</f>
        <v/>
      </c>
      <c r="D908" s="0" t="str">
        <f aca="false">IF($A908="","",INDEX(CARTAO_COMPRAS!$E:$E,INT((ROW()-2)/20)+2))</f>
        <v/>
      </c>
      <c r="E908" s="0" t="str">
        <f aca="false">IF($A908="","",INDEX(CARTAO_COMPRAS!$H:$H,INT((ROW()-2)/20)+2)+MOD(ROW()-2,20))</f>
        <v/>
      </c>
      <c r="F908" s="0" t="str">
        <f aca="false">IF($A908="","",INDEX(CARTAO_COMPRAS!$G:$G,INT((ROW()-2)/20)+2))</f>
        <v/>
      </c>
      <c r="G908" s="5" t="str">
        <f aca="false">IF($A908="","",INDEX(CARTAO_COMPRAS!$I:$I,INT((ROW()-2)/20)+2))</f>
        <v/>
      </c>
      <c r="H908" s="4" t="str">
        <f aca="false">IF($A908="","",EDATE(INDEX(CARTAO_COMPRAS!$J:$J,INT((ROW()-2)/20)+2),MOD(ROW()-2,20)))</f>
        <v/>
      </c>
      <c r="I908" s="4" t="str">
        <f aca="false">IF($H908="","",$H908-WEEKDAY($H908,2)+1)</f>
        <v/>
      </c>
      <c r="J908" s="4" t="str">
        <f aca="false">IF($I908="","",$I908+6)</f>
        <v/>
      </c>
      <c r="K908" s="6" t="str">
        <f aca="false">IF($H908="","",DATE(YEAR($H908),MONTH($H908),1))</f>
        <v/>
      </c>
      <c r="L908" s="0" t="str">
        <f aca="false">IF($A908="","",INDEX(CARTAO_COMPRAS!$K:$K,INT((ROW()-2)/20)+2))</f>
        <v/>
      </c>
      <c r="M908" s="0" t="str">
        <f aca="false">IF($A908="","","Compra no cartão")</f>
        <v/>
      </c>
    </row>
    <row r="909" customFormat="false" ht="13.5" hidden="false" customHeight="false" outlineLevel="0" collapsed="false">
      <c r="A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" s="0" t="str">
        <f aca="false">IF($A909="","",INDEX(CARTAO_COMPRAS!$C:$C,INT((ROW()-2)/20)+2))</f>
        <v/>
      </c>
      <c r="C909" s="0" t="str">
        <f aca="false">IF($A909="","",INDEX(CARTAO_COMPRAS!$D:$D,INT((ROW()-2)/20)+2))</f>
        <v/>
      </c>
      <c r="D909" s="0" t="str">
        <f aca="false">IF($A909="","",INDEX(CARTAO_COMPRAS!$E:$E,INT((ROW()-2)/20)+2))</f>
        <v/>
      </c>
      <c r="E909" s="0" t="str">
        <f aca="false">IF($A909="","",INDEX(CARTAO_COMPRAS!$H:$H,INT((ROW()-2)/20)+2)+MOD(ROW()-2,20))</f>
        <v/>
      </c>
      <c r="F909" s="0" t="str">
        <f aca="false">IF($A909="","",INDEX(CARTAO_COMPRAS!$G:$G,INT((ROW()-2)/20)+2))</f>
        <v/>
      </c>
      <c r="G909" s="5" t="str">
        <f aca="false">IF($A909="","",INDEX(CARTAO_COMPRAS!$I:$I,INT((ROW()-2)/20)+2))</f>
        <v/>
      </c>
      <c r="H909" s="4" t="str">
        <f aca="false">IF($A909="","",EDATE(INDEX(CARTAO_COMPRAS!$J:$J,INT((ROW()-2)/20)+2),MOD(ROW()-2,20)))</f>
        <v/>
      </c>
      <c r="I909" s="4" t="str">
        <f aca="false">IF($H909="","",$H909-WEEKDAY($H909,2)+1)</f>
        <v/>
      </c>
      <c r="J909" s="4" t="str">
        <f aca="false">IF($I909="","",$I909+6)</f>
        <v/>
      </c>
      <c r="K909" s="6" t="str">
        <f aca="false">IF($H909="","",DATE(YEAR($H909),MONTH($H909),1))</f>
        <v/>
      </c>
      <c r="L909" s="0" t="str">
        <f aca="false">IF($A909="","",INDEX(CARTAO_COMPRAS!$K:$K,INT((ROW()-2)/20)+2))</f>
        <v/>
      </c>
      <c r="M909" s="0" t="str">
        <f aca="false">IF($A909="","","Compra no cartão")</f>
        <v/>
      </c>
    </row>
    <row r="910" customFormat="false" ht="13.5" hidden="false" customHeight="false" outlineLevel="0" collapsed="false">
      <c r="A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" s="0" t="str">
        <f aca="false">IF($A910="","",INDEX(CARTAO_COMPRAS!$C:$C,INT((ROW()-2)/20)+2))</f>
        <v/>
      </c>
      <c r="C910" s="0" t="str">
        <f aca="false">IF($A910="","",INDEX(CARTAO_COMPRAS!$D:$D,INT((ROW()-2)/20)+2))</f>
        <v/>
      </c>
      <c r="D910" s="0" t="str">
        <f aca="false">IF($A910="","",INDEX(CARTAO_COMPRAS!$E:$E,INT((ROW()-2)/20)+2))</f>
        <v/>
      </c>
      <c r="E910" s="0" t="str">
        <f aca="false">IF($A910="","",INDEX(CARTAO_COMPRAS!$H:$H,INT((ROW()-2)/20)+2)+MOD(ROW()-2,20))</f>
        <v/>
      </c>
      <c r="F910" s="0" t="str">
        <f aca="false">IF($A910="","",INDEX(CARTAO_COMPRAS!$G:$G,INT((ROW()-2)/20)+2))</f>
        <v/>
      </c>
      <c r="G910" s="5" t="str">
        <f aca="false">IF($A910="","",INDEX(CARTAO_COMPRAS!$I:$I,INT((ROW()-2)/20)+2))</f>
        <v/>
      </c>
      <c r="H910" s="4" t="str">
        <f aca="false">IF($A910="","",EDATE(INDEX(CARTAO_COMPRAS!$J:$J,INT((ROW()-2)/20)+2),MOD(ROW()-2,20)))</f>
        <v/>
      </c>
      <c r="I910" s="4" t="str">
        <f aca="false">IF($H910="","",$H910-WEEKDAY($H910,2)+1)</f>
        <v/>
      </c>
      <c r="J910" s="4" t="str">
        <f aca="false">IF($I910="","",$I910+6)</f>
        <v/>
      </c>
      <c r="K910" s="6" t="str">
        <f aca="false">IF($H910="","",DATE(YEAR($H910),MONTH($H910),1))</f>
        <v/>
      </c>
      <c r="L910" s="0" t="str">
        <f aca="false">IF($A910="","",INDEX(CARTAO_COMPRAS!$K:$K,INT((ROW()-2)/20)+2))</f>
        <v/>
      </c>
      <c r="M910" s="0" t="str">
        <f aca="false">IF($A910="","","Compra no cartão")</f>
        <v/>
      </c>
    </row>
    <row r="911" customFormat="false" ht="13.5" hidden="false" customHeight="false" outlineLevel="0" collapsed="false">
      <c r="A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" s="0" t="str">
        <f aca="false">IF($A911="","",INDEX(CARTAO_COMPRAS!$C:$C,INT((ROW()-2)/20)+2))</f>
        <v/>
      </c>
      <c r="C911" s="0" t="str">
        <f aca="false">IF($A911="","",INDEX(CARTAO_COMPRAS!$D:$D,INT((ROW()-2)/20)+2))</f>
        <v/>
      </c>
      <c r="D911" s="0" t="str">
        <f aca="false">IF($A911="","",INDEX(CARTAO_COMPRAS!$E:$E,INT((ROW()-2)/20)+2))</f>
        <v/>
      </c>
      <c r="E911" s="0" t="str">
        <f aca="false">IF($A911="","",INDEX(CARTAO_COMPRAS!$H:$H,INT((ROW()-2)/20)+2)+MOD(ROW()-2,20))</f>
        <v/>
      </c>
      <c r="F911" s="0" t="str">
        <f aca="false">IF($A911="","",INDEX(CARTAO_COMPRAS!$G:$G,INT((ROW()-2)/20)+2))</f>
        <v/>
      </c>
      <c r="G911" s="5" t="str">
        <f aca="false">IF($A911="","",INDEX(CARTAO_COMPRAS!$I:$I,INT((ROW()-2)/20)+2))</f>
        <v/>
      </c>
      <c r="H911" s="4" t="str">
        <f aca="false">IF($A911="","",EDATE(INDEX(CARTAO_COMPRAS!$J:$J,INT((ROW()-2)/20)+2),MOD(ROW()-2,20)))</f>
        <v/>
      </c>
      <c r="I911" s="4" t="str">
        <f aca="false">IF($H911="","",$H911-WEEKDAY($H911,2)+1)</f>
        <v/>
      </c>
      <c r="J911" s="4" t="str">
        <f aca="false">IF($I911="","",$I911+6)</f>
        <v/>
      </c>
      <c r="K911" s="6" t="str">
        <f aca="false">IF($H911="","",DATE(YEAR($H911),MONTH($H911),1))</f>
        <v/>
      </c>
      <c r="L911" s="0" t="str">
        <f aca="false">IF($A911="","",INDEX(CARTAO_COMPRAS!$K:$K,INT((ROW()-2)/20)+2))</f>
        <v/>
      </c>
      <c r="M911" s="0" t="str">
        <f aca="false">IF($A911="","","Compra no cartão")</f>
        <v/>
      </c>
    </row>
    <row r="912" customFormat="false" ht="13.5" hidden="false" customHeight="false" outlineLevel="0" collapsed="false">
      <c r="A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" s="0" t="str">
        <f aca="false">IF($A912="","",INDEX(CARTAO_COMPRAS!$C:$C,INT((ROW()-2)/20)+2))</f>
        <v/>
      </c>
      <c r="C912" s="0" t="str">
        <f aca="false">IF($A912="","",INDEX(CARTAO_COMPRAS!$D:$D,INT((ROW()-2)/20)+2))</f>
        <v/>
      </c>
      <c r="D912" s="0" t="str">
        <f aca="false">IF($A912="","",INDEX(CARTAO_COMPRAS!$E:$E,INT((ROW()-2)/20)+2))</f>
        <v/>
      </c>
      <c r="E912" s="0" t="str">
        <f aca="false">IF($A912="","",INDEX(CARTAO_COMPRAS!$H:$H,INT((ROW()-2)/20)+2)+MOD(ROW()-2,20))</f>
        <v/>
      </c>
      <c r="F912" s="0" t="str">
        <f aca="false">IF($A912="","",INDEX(CARTAO_COMPRAS!$G:$G,INT((ROW()-2)/20)+2))</f>
        <v/>
      </c>
      <c r="G912" s="5" t="str">
        <f aca="false">IF($A912="","",INDEX(CARTAO_COMPRAS!$I:$I,INT((ROW()-2)/20)+2))</f>
        <v/>
      </c>
      <c r="H912" s="4" t="str">
        <f aca="false">IF($A912="","",EDATE(INDEX(CARTAO_COMPRAS!$J:$J,INT((ROW()-2)/20)+2),MOD(ROW()-2,20)))</f>
        <v/>
      </c>
      <c r="I912" s="4" t="str">
        <f aca="false">IF($H912="","",$H912-WEEKDAY($H912,2)+1)</f>
        <v/>
      </c>
      <c r="J912" s="4" t="str">
        <f aca="false">IF($I912="","",$I912+6)</f>
        <v/>
      </c>
      <c r="K912" s="6" t="str">
        <f aca="false">IF($H912="","",DATE(YEAR($H912),MONTH($H912),1))</f>
        <v/>
      </c>
      <c r="L912" s="0" t="str">
        <f aca="false">IF($A912="","",INDEX(CARTAO_COMPRAS!$K:$K,INT((ROW()-2)/20)+2))</f>
        <v/>
      </c>
      <c r="M912" s="0" t="str">
        <f aca="false">IF($A912="","","Compra no cartão")</f>
        <v/>
      </c>
    </row>
    <row r="913" customFormat="false" ht="13.5" hidden="false" customHeight="false" outlineLevel="0" collapsed="false">
      <c r="A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" s="0" t="str">
        <f aca="false">IF($A913="","",INDEX(CARTAO_COMPRAS!$C:$C,INT((ROW()-2)/20)+2))</f>
        <v/>
      </c>
      <c r="C913" s="0" t="str">
        <f aca="false">IF($A913="","",INDEX(CARTAO_COMPRAS!$D:$D,INT((ROW()-2)/20)+2))</f>
        <v/>
      </c>
      <c r="D913" s="0" t="str">
        <f aca="false">IF($A913="","",INDEX(CARTAO_COMPRAS!$E:$E,INT((ROW()-2)/20)+2))</f>
        <v/>
      </c>
      <c r="E913" s="0" t="str">
        <f aca="false">IF($A913="","",INDEX(CARTAO_COMPRAS!$H:$H,INT((ROW()-2)/20)+2)+MOD(ROW()-2,20))</f>
        <v/>
      </c>
      <c r="F913" s="0" t="str">
        <f aca="false">IF($A913="","",INDEX(CARTAO_COMPRAS!$G:$G,INT((ROW()-2)/20)+2))</f>
        <v/>
      </c>
      <c r="G913" s="5" t="str">
        <f aca="false">IF($A913="","",INDEX(CARTAO_COMPRAS!$I:$I,INT((ROW()-2)/20)+2))</f>
        <v/>
      </c>
      <c r="H913" s="4" t="str">
        <f aca="false">IF($A913="","",EDATE(INDEX(CARTAO_COMPRAS!$J:$J,INT((ROW()-2)/20)+2),MOD(ROW()-2,20)))</f>
        <v/>
      </c>
      <c r="I913" s="4" t="str">
        <f aca="false">IF($H913="","",$H913-WEEKDAY($H913,2)+1)</f>
        <v/>
      </c>
      <c r="J913" s="4" t="str">
        <f aca="false">IF($I913="","",$I913+6)</f>
        <v/>
      </c>
      <c r="K913" s="6" t="str">
        <f aca="false">IF($H913="","",DATE(YEAR($H913),MONTH($H913),1))</f>
        <v/>
      </c>
      <c r="L913" s="0" t="str">
        <f aca="false">IF($A913="","",INDEX(CARTAO_COMPRAS!$K:$K,INT((ROW()-2)/20)+2))</f>
        <v/>
      </c>
      <c r="M913" s="0" t="str">
        <f aca="false">IF($A913="","","Compra no cartão")</f>
        <v/>
      </c>
    </row>
    <row r="914" customFormat="false" ht="13.5" hidden="false" customHeight="false" outlineLevel="0" collapsed="false">
      <c r="A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" s="0" t="str">
        <f aca="false">IF($A914="","",INDEX(CARTAO_COMPRAS!$C:$C,INT((ROW()-2)/20)+2))</f>
        <v/>
      </c>
      <c r="C914" s="0" t="str">
        <f aca="false">IF($A914="","",INDEX(CARTAO_COMPRAS!$D:$D,INT((ROW()-2)/20)+2))</f>
        <v/>
      </c>
      <c r="D914" s="0" t="str">
        <f aca="false">IF($A914="","",INDEX(CARTAO_COMPRAS!$E:$E,INT((ROW()-2)/20)+2))</f>
        <v/>
      </c>
      <c r="E914" s="0" t="str">
        <f aca="false">IF($A914="","",INDEX(CARTAO_COMPRAS!$H:$H,INT((ROW()-2)/20)+2)+MOD(ROW()-2,20))</f>
        <v/>
      </c>
      <c r="F914" s="0" t="str">
        <f aca="false">IF($A914="","",INDEX(CARTAO_COMPRAS!$G:$G,INT((ROW()-2)/20)+2))</f>
        <v/>
      </c>
      <c r="G914" s="5" t="str">
        <f aca="false">IF($A914="","",INDEX(CARTAO_COMPRAS!$I:$I,INT((ROW()-2)/20)+2))</f>
        <v/>
      </c>
      <c r="H914" s="4" t="str">
        <f aca="false">IF($A914="","",EDATE(INDEX(CARTAO_COMPRAS!$J:$J,INT((ROW()-2)/20)+2),MOD(ROW()-2,20)))</f>
        <v/>
      </c>
      <c r="I914" s="4" t="str">
        <f aca="false">IF($H914="","",$H914-WEEKDAY($H914,2)+1)</f>
        <v/>
      </c>
      <c r="J914" s="4" t="str">
        <f aca="false">IF($I914="","",$I914+6)</f>
        <v/>
      </c>
      <c r="K914" s="6" t="str">
        <f aca="false">IF($H914="","",DATE(YEAR($H914),MONTH($H914),1))</f>
        <v/>
      </c>
      <c r="L914" s="0" t="str">
        <f aca="false">IF($A914="","",INDEX(CARTAO_COMPRAS!$K:$K,INT((ROW()-2)/20)+2))</f>
        <v/>
      </c>
      <c r="M914" s="0" t="str">
        <f aca="false">IF($A914="","","Compra no cartão")</f>
        <v/>
      </c>
    </row>
    <row r="915" customFormat="false" ht="13.5" hidden="false" customHeight="false" outlineLevel="0" collapsed="false">
      <c r="A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" s="0" t="str">
        <f aca="false">IF($A915="","",INDEX(CARTAO_COMPRAS!$C:$C,INT((ROW()-2)/20)+2))</f>
        <v/>
      </c>
      <c r="C915" s="0" t="str">
        <f aca="false">IF($A915="","",INDEX(CARTAO_COMPRAS!$D:$D,INT((ROW()-2)/20)+2))</f>
        <v/>
      </c>
      <c r="D915" s="0" t="str">
        <f aca="false">IF($A915="","",INDEX(CARTAO_COMPRAS!$E:$E,INT((ROW()-2)/20)+2))</f>
        <v/>
      </c>
      <c r="E915" s="0" t="str">
        <f aca="false">IF($A915="","",INDEX(CARTAO_COMPRAS!$H:$H,INT((ROW()-2)/20)+2)+MOD(ROW()-2,20))</f>
        <v/>
      </c>
      <c r="F915" s="0" t="str">
        <f aca="false">IF($A915="","",INDEX(CARTAO_COMPRAS!$G:$G,INT((ROW()-2)/20)+2))</f>
        <v/>
      </c>
      <c r="G915" s="5" t="str">
        <f aca="false">IF($A915="","",INDEX(CARTAO_COMPRAS!$I:$I,INT((ROW()-2)/20)+2))</f>
        <v/>
      </c>
      <c r="H915" s="4" t="str">
        <f aca="false">IF($A915="","",EDATE(INDEX(CARTAO_COMPRAS!$J:$J,INT((ROW()-2)/20)+2),MOD(ROW()-2,20)))</f>
        <v/>
      </c>
      <c r="I915" s="4" t="str">
        <f aca="false">IF($H915="","",$H915-WEEKDAY($H915,2)+1)</f>
        <v/>
      </c>
      <c r="J915" s="4" t="str">
        <f aca="false">IF($I915="","",$I915+6)</f>
        <v/>
      </c>
      <c r="K915" s="6" t="str">
        <f aca="false">IF($H915="","",DATE(YEAR($H915),MONTH($H915),1))</f>
        <v/>
      </c>
      <c r="L915" s="0" t="str">
        <f aca="false">IF($A915="","",INDEX(CARTAO_COMPRAS!$K:$K,INT((ROW()-2)/20)+2))</f>
        <v/>
      </c>
      <c r="M915" s="0" t="str">
        <f aca="false">IF($A915="","","Compra no cartão")</f>
        <v/>
      </c>
    </row>
    <row r="916" customFormat="false" ht="13.5" hidden="false" customHeight="false" outlineLevel="0" collapsed="false">
      <c r="A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" s="0" t="str">
        <f aca="false">IF($A916="","",INDEX(CARTAO_COMPRAS!$C:$C,INT((ROW()-2)/20)+2))</f>
        <v/>
      </c>
      <c r="C916" s="0" t="str">
        <f aca="false">IF($A916="","",INDEX(CARTAO_COMPRAS!$D:$D,INT((ROW()-2)/20)+2))</f>
        <v/>
      </c>
      <c r="D916" s="0" t="str">
        <f aca="false">IF($A916="","",INDEX(CARTAO_COMPRAS!$E:$E,INT((ROW()-2)/20)+2))</f>
        <v/>
      </c>
      <c r="E916" s="0" t="str">
        <f aca="false">IF($A916="","",INDEX(CARTAO_COMPRAS!$H:$H,INT((ROW()-2)/20)+2)+MOD(ROW()-2,20))</f>
        <v/>
      </c>
      <c r="F916" s="0" t="str">
        <f aca="false">IF($A916="","",INDEX(CARTAO_COMPRAS!$G:$G,INT((ROW()-2)/20)+2))</f>
        <v/>
      </c>
      <c r="G916" s="5" t="str">
        <f aca="false">IF($A916="","",INDEX(CARTAO_COMPRAS!$I:$I,INT((ROW()-2)/20)+2))</f>
        <v/>
      </c>
      <c r="H916" s="4" t="str">
        <f aca="false">IF($A916="","",EDATE(INDEX(CARTAO_COMPRAS!$J:$J,INT((ROW()-2)/20)+2),MOD(ROW()-2,20)))</f>
        <v/>
      </c>
      <c r="I916" s="4" t="str">
        <f aca="false">IF($H916="","",$H916-WEEKDAY($H916,2)+1)</f>
        <v/>
      </c>
      <c r="J916" s="4" t="str">
        <f aca="false">IF($I916="","",$I916+6)</f>
        <v/>
      </c>
      <c r="K916" s="6" t="str">
        <f aca="false">IF($H916="","",DATE(YEAR($H916),MONTH($H916),1))</f>
        <v/>
      </c>
      <c r="L916" s="0" t="str">
        <f aca="false">IF($A916="","",INDEX(CARTAO_COMPRAS!$K:$K,INT((ROW()-2)/20)+2))</f>
        <v/>
      </c>
      <c r="M916" s="0" t="str">
        <f aca="false">IF($A916="","","Compra no cartão")</f>
        <v/>
      </c>
    </row>
    <row r="917" customFormat="false" ht="13.5" hidden="false" customHeight="false" outlineLevel="0" collapsed="false">
      <c r="A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" s="0" t="str">
        <f aca="false">IF($A917="","",INDEX(CARTAO_COMPRAS!$C:$C,INT((ROW()-2)/20)+2))</f>
        <v/>
      </c>
      <c r="C917" s="0" t="str">
        <f aca="false">IF($A917="","",INDEX(CARTAO_COMPRAS!$D:$D,INT((ROW()-2)/20)+2))</f>
        <v/>
      </c>
      <c r="D917" s="0" t="str">
        <f aca="false">IF($A917="","",INDEX(CARTAO_COMPRAS!$E:$E,INT((ROW()-2)/20)+2))</f>
        <v/>
      </c>
      <c r="E917" s="0" t="str">
        <f aca="false">IF($A917="","",INDEX(CARTAO_COMPRAS!$H:$H,INT((ROW()-2)/20)+2)+MOD(ROW()-2,20))</f>
        <v/>
      </c>
      <c r="F917" s="0" t="str">
        <f aca="false">IF($A917="","",INDEX(CARTAO_COMPRAS!$G:$G,INT((ROW()-2)/20)+2))</f>
        <v/>
      </c>
      <c r="G917" s="5" t="str">
        <f aca="false">IF($A917="","",INDEX(CARTAO_COMPRAS!$I:$I,INT((ROW()-2)/20)+2))</f>
        <v/>
      </c>
      <c r="H917" s="4" t="str">
        <f aca="false">IF($A917="","",EDATE(INDEX(CARTAO_COMPRAS!$J:$J,INT((ROW()-2)/20)+2),MOD(ROW()-2,20)))</f>
        <v/>
      </c>
      <c r="I917" s="4" t="str">
        <f aca="false">IF($H917="","",$H917-WEEKDAY($H917,2)+1)</f>
        <v/>
      </c>
      <c r="J917" s="4" t="str">
        <f aca="false">IF($I917="","",$I917+6)</f>
        <v/>
      </c>
      <c r="K917" s="6" t="str">
        <f aca="false">IF($H917="","",DATE(YEAR($H917),MONTH($H917),1))</f>
        <v/>
      </c>
      <c r="L917" s="0" t="str">
        <f aca="false">IF($A917="","",INDEX(CARTAO_COMPRAS!$K:$K,INT((ROW()-2)/20)+2))</f>
        <v/>
      </c>
      <c r="M917" s="0" t="str">
        <f aca="false">IF($A917="","","Compra no cartão")</f>
        <v/>
      </c>
    </row>
    <row r="918" customFormat="false" ht="13.5" hidden="false" customHeight="false" outlineLevel="0" collapsed="false">
      <c r="A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" s="0" t="str">
        <f aca="false">IF($A918="","",INDEX(CARTAO_COMPRAS!$C:$C,INT((ROW()-2)/20)+2))</f>
        <v/>
      </c>
      <c r="C918" s="0" t="str">
        <f aca="false">IF($A918="","",INDEX(CARTAO_COMPRAS!$D:$D,INT((ROW()-2)/20)+2))</f>
        <v/>
      </c>
      <c r="D918" s="0" t="str">
        <f aca="false">IF($A918="","",INDEX(CARTAO_COMPRAS!$E:$E,INT((ROW()-2)/20)+2))</f>
        <v/>
      </c>
      <c r="E918" s="0" t="str">
        <f aca="false">IF($A918="","",INDEX(CARTAO_COMPRAS!$H:$H,INT((ROW()-2)/20)+2)+MOD(ROW()-2,20))</f>
        <v/>
      </c>
      <c r="F918" s="0" t="str">
        <f aca="false">IF($A918="","",INDEX(CARTAO_COMPRAS!$G:$G,INT((ROW()-2)/20)+2))</f>
        <v/>
      </c>
      <c r="G918" s="5" t="str">
        <f aca="false">IF($A918="","",INDEX(CARTAO_COMPRAS!$I:$I,INT((ROW()-2)/20)+2))</f>
        <v/>
      </c>
      <c r="H918" s="4" t="str">
        <f aca="false">IF($A918="","",EDATE(INDEX(CARTAO_COMPRAS!$J:$J,INT((ROW()-2)/20)+2),MOD(ROW()-2,20)))</f>
        <v/>
      </c>
      <c r="I918" s="4" t="str">
        <f aca="false">IF($H918="","",$H918-WEEKDAY($H918,2)+1)</f>
        <v/>
      </c>
      <c r="J918" s="4" t="str">
        <f aca="false">IF($I918="","",$I918+6)</f>
        <v/>
      </c>
      <c r="K918" s="6" t="str">
        <f aca="false">IF($H918="","",DATE(YEAR($H918),MONTH($H918),1))</f>
        <v/>
      </c>
      <c r="L918" s="0" t="str">
        <f aca="false">IF($A918="","",INDEX(CARTAO_COMPRAS!$K:$K,INT((ROW()-2)/20)+2))</f>
        <v/>
      </c>
      <c r="M918" s="0" t="str">
        <f aca="false">IF($A918="","","Compra no cartão")</f>
        <v/>
      </c>
    </row>
    <row r="919" customFormat="false" ht="13.5" hidden="false" customHeight="false" outlineLevel="0" collapsed="false">
      <c r="A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" s="0" t="str">
        <f aca="false">IF($A919="","",INDEX(CARTAO_COMPRAS!$C:$C,INT((ROW()-2)/20)+2))</f>
        <v/>
      </c>
      <c r="C919" s="0" t="str">
        <f aca="false">IF($A919="","",INDEX(CARTAO_COMPRAS!$D:$D,INT((ROW()-2)/20)+2))</f>
        <v/>
      </c>
      <c r="D919" s="0" t="str">
        <f aca="false">IF($A919="","",INDEX(CARTAO_COMPRAS!$E:$E,INT((ROW()-2)/20)+2))</f>
        <v/>
      </c>
      <c r="E919" s="0" t="str">
        <f aca="false">IF($A919="","",INDEX(CARTAO_COMPRAS!$H:$H,INT((ROW()-2)/20)+2)+MOD(ROW()-2,20))</f>
        <v/>
      </c>
      <c r="F919" s="0" t="str">
        <f aca="false">IF($A919="","",INDEX(CARTAO_COMPRAS!$G:$G,INT((ROW()-2)/20)+2))</f>
        <v/>
      </c>
      <c r="G919" s="5" t="str">
        <f aca="false">IF($A919="","",INDEX(CARTAO_COMPRAS!$I:$I,INT((ROW()-2)/20)+2))</f>
        <v/>
      </c>
      <c r="H919" s="4" t="str">
        <f aca="false">IF($A919="","",EDATE(INDEX(CARTAO_COMPRAS!$J:$J,INT((ROW()-2)/20)+2),MOD(ROW()-2,20)))</f>
        <v/>
      </c>
      <c r="I919" s="4" t="str">
        <f aca="false">IF($H919="","",$H919-WEEKDAY($H919,2)+1)</f>
        <v/>
      </c>
      <c r="J919" s="4" t="str">
        <f aca="false">IF($I919="","",$I919+6)</f>
        <v/>
      </c>
      <c r="K919" s="6" t="str">
        <f aca="false">IF($H919="","",DATE(YEAR($H919),MONTH($H919),1))</f>
        <v/>
      </c>
      <c r="L919" s="0" t="str">
        <f aca="false">IF($A919="","",INDEX(CARTAO_COMPRAS!$K:$K,INT((ROW()-2)/20)+2))</f>
        <v/>
      </c>
      <c r="M919" s="0" t="str">
        <f aca="false">IF($A919="","","Compra no cartão")</f>
        <v/>
      </c>
    </row>
    <row r="920" customFormat="false" ht="13.5" hidden="false" customHeight="false" outlineLevel="0" collapsed="false">
      <c r="A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" s="0" t="str">
        <f aca="false">IF($A920="","",INDEX(CARTAO_COMPRAS!$C:$C,INT((ROW()-2)/20)+2))</f>
        <v/>
      </c>
      <c r="C920" s="0" t="str">
        <f aca="false">IF($A920="","",INDEX(CARTAO_COMPRAS!$D:$D,INT((ROW()-2)/20)+2))</f>
        <v/>
      </c>
      <c r="D920" s="0" t="str">
        <f aca="false">IF($A920="","",INDEX(CARTAO_COMPRAS!$E:$E,INT((ROW()-2)/20)+2))</f>
        <v/>
      </c>
      <c r="E920" s="0" t="str">
        <f aca="false">IF($A920="","",INDEX(CARTAO_COMPRAS!$H:$H,INT((ROW()-2)/20)+2)+MOD(ROW()-2,20))</f>
        <v/>
      </c>
      <c r="F920" s="0" t="str">
        <f aca="false">IF($A920="","",INDEX(CARTAO_COMPRAS!$G:$G,INT((ROW()-2)/20)+2))</f>
        <v/>
      </c>
      <c r="G920" s="5" t="str">
        <f aca="false">IF($A920="","",INDEX(CARTAO_COMPRAS!$I:$I,INT((ROW()-2)/20)+2))</f>
        <v/>
      </c>
      <c r="H920" s="4" t="str">
        <f aca="false">IF($A920="","",EDATE(INDEX(CARTAO_COMPRAS!$J:$J,INT((ROW()-2)/20)+2),MOD(ROW()-2,20)))</f>
        <v/>
      </c>
      <c r="I920" s="4" t="str">
        <f aca="false">IF($H920="","",$H920-WEEKDAY($H920,2)+1)</f>
        <v/>
      </c>
      <c r="J920" s="4" t="str">
        <f aca="false">IF($I920="","",$I920+6)</f>
        <v/>
      </c>
      <c r="K920" s="6" t="str">
        <f aca="false">IF($H920="","",DATE(YEAR($H920),MONTH($H920),1))</f>
        <v/>
      </c>
      <c r="L920" s="0" t="str">
        <f aca="false">IF($A920="","",INDEX(CARTAO_COMPRAS!$K:$K,INT((ROW()-2)/20)+2))</f>
        <v/>
      </c>
      <c r="M920" s="0" t="str">
        <f aca="false">IF($A920="","","Compra no cartão")</f>
        <v/>
      </c>
    </row>
    <row r="921" customFormat="false" ht="13.5" hidden="false" customHeight="false" outlineLevel="0" collapsed="false">
      <c r="A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" s="0" t="str">
        <f aca="false">IF($A921="","",INDEX(CARTAO_COMPRAS!$C:$C,INT((ROW()-2)/20)+2))</f>
        <v/>
      </c>
      <c r="C921" s="0" t="str">
        <f aca="false">IF($A921="","",INDEX(CARTAO_COMPRAS!$D:$D,INT((ROW()-2)/20)+2))</f>
        <v/>
      </c>
      <c r="D921" s="0" t="str">
        <f aca="false">IF($A921="","",INDEX(CARTAO_COMPRAS!$E:$E,INT((ROW()-2)/20)+2))</f>
        <v/>
      </c>
      <c r="E921" s="0" t="str">
        <f aca="false">IF($A921="","",INDEX(CARTAO_COMPRAS!$H:$H,INT((ROW()-2)/20)+2)+MOD(ROW()-2,20))</f>
        <v/>
      </c>
      <c r="F921" s="0" t="str">
        <f aca="false">IF($A921="","",INDEX(CARTAO_COMPRAS!$G:$G,INT((ROW()-2)/20)+2))</f>
        <v/>
      </c>
      <c r="G921" s="5" t="str">
        <f aca="false">IF($A921="","",INDEX(CARTAO_COMPRAS!$I:$I,INT((ROW()-2)/20)+2))</f>
        <v/>
      </c>
      <c r="H921" s="4" t="str">
        <f aca="false">IF($A921="","",EDATE(INDEX(CARTAO_COMPRAS!$J:$J,INT((ROW()-2)/20)+2),MOD(ROW()-2,20)))</f>
        <v/>
      </c>
      <c r="I921" s="4" t="str">
        <f aca="false">IF($H921="","",$H921-WEEKDAY($H921,2)+1)</f>
        <v/>
      </c>
      <c r="J921" s="4" t="str">
        <f aca="false">IF($I921="","",$I921+6)</f>
        <v/>
      </c>
      <c r="K921" s="6" t="str">
        <f aca="false">IF($H921="","",DATE(YEAR($H921),MONTH($H921),1))</f>
        <v/>
      </c>
      <c r="L921" s="0" t="str">
        <f aca="false">IF($A921="","",INDEX(CARTAO_COMPRAS!$K:$K,INT((ROW()-2)/20)+2))</f>
        <v/>
      </c>
      <c r="M921" s="0" t="str">
        <f aca="false">IF($A921="","","Compra no cartão")</f>
        <v/>
      </c>
    </row>
    <row r="922" customFormat="false" ht="13.5" hidden="false" customHeight="false" outlineLevel="0" collapsed="false">
      <c r="A9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</v>
      </c>
      <c r="B922" s="0" t="str">
        <f aca="false">IF($A922="","",INDEX(CARTAO_COMPRAS!$C:$C,INT((ROW()-2)/20)+2))</f>
        <v>Bradesco</v>
      </c>
      <c r="C922" s="0" t="str">
        <f aca="false">IF($A922="","",INDEX(CARTAO_COMPRAS!$D:$D,INT((ROW()-2)/20)+2))</f>
        <v>Buypack</v>
      </c>
      <c r="D922" s="0" t="str">
        <f aca="false">IF($A922="","",INDEX(CARTAO_COMPRAS!$E:$E,INT((ROW()-2)/20)+2))</f>
        <v>Alimentação / Insumos</v>
      </c>
      <c r="E922" s="0" t="n">
        <f aca="false">IF($A922="","",INDEX(CARTAO_COMPRAS!$H:$H,INT((ROW()-2)/20)+2)+MOD(ROW()-2,20))</f>
        <v>1</v>
      </c>
      <c r="F922" s="0" t="n">
        <f aca="false">IF($A922="","",INDEX(CARTAO_COMPRAS!$G:$G,INT((ROW()-2)/20)+2))</f>
        <v>1</v>
      </c>
      <c r="G922" s="5" t="n">
        <f aca="false">IF($A922="","",INDEX(CARTAO_COMPRAS!$I:$I,INT((ROW()-2)/20)+2))</f>
        <v>1517.33</v>
      </c>
      <c r="H922" s="4" t="n">
        <f aca="false">IF($A922="","",EDATE(INDEX(CARTAO_COMPRAS!$J:$J,INT((ROW()-2)/20)+2),MOD(ROW()-2,20)))</f>
        <v>46157</v>
      </c>
      <c r="I922" s="4" t="n">
        <f aca="false">IF($H922="","",$H922-WEEKDAY($H922,2)+1)</f>
        <v>46153</v>
      </c>
      <c r="J922" s="4" t="n">
        <f aca="false">IF($I922="","",$I922+6)</f>
        <v>46159</v>
      </c>
      <c r="K922" s="6" t="n">
        <f aca="false">IF($H922="","",DATE(YEAR($H922),MONTH($H922),1))</f>
        <v>46143</v>
      </c>
      <c r="L922" s="0" t="str">
        <f aca="false">IF($A922="","",INDEX(CARTAO_COMPRAS!$K:$K,INT((ROW()-2)/20)+2))</f>
        <v>Pago</v>
      </c>
      <c r="M922" s="0" t="str">
        <f aca="false">IF($A922="","","Compra no cartão")</f>
        <v>Compra no cartão</v>
      </c>
    </row>
    <row r="923" customFormat="false" ht="13.5" hidden="false" customHeight="false" outlineLevel="0" collapsed="false">
      <c r="A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" s="0" t="str">
        <f aca="false">IF($A923="","",INDEX(CARTAO_COMPRAS!$C:$C,INT((ROW()-2)/20)+2))</f>
        <v/>
      </c>
      <c r="C923" s="0" t="str">
        <f aca="false">IF($A923="","",INDEX(CARTAO_COMPRAS!$D:$D,INT((ROW()-2)/20)+2))</f>
        <v/>
      </c>
      <c r="D923" s="0" t="str">
        <f aca="false">IF($A923="","",INDEX(CARTAO_COMPRAS!$E:$E,INT((ROW()-2)/20)+2))</f>
        <v/>
      </c>
      <c r="E923" s="0" t="str">
        <f aca="false">IF($A923="","",INDEX(CARTAO_COMPRAS!$H:$H,INT((ROW()-2)/20)+2)+MOD(ROW()-2,20))</f>
        <v/>
      </c>
      <c r="F923" s="0" t="str">
        <f aca="false">IF($A923="","",INDEX(CARTAO_COMPRAS!$G:$G,INT((ROW()-2)/20)+2))</f>
        <v/>
      </c>
      <c r="G923" s="5" t="str">
        <f aca="false">IF($A923="","",INDEX(CARTAO_COMPRAS!$I:$I,INT((ROW()-2)/20)+2))</f>
        <v/>
      </c>
      <c r="H923" s="4" t="str">
        <f aca="false">IF($A923="","",EDATE(INDEX(CARTAO_COMPRAS!$J:$J,INT((ROW()-2)/20)+2),MOD(ROW()-2,20)))</f>
        <v/>
      </c>
      <c r="I923" s="4" t="str">
        <f aca="false">IF($H923="","",$H923-WEEKDAY($H923,2)+1)</f>
        <v/>
      </c>
      <c r="J923" s="4" t="str">
        <f aca="false">IF($I923="","",$I923+6)</f>
        <v/>
      </c>
      <c r="K923" s="6" t="str">
        <f aca="false">IF($H923="","",DATE(YEAR($H923),MONTH($H923),1))</f>
        <v/>
      </c>
      <c r="L923" s="0" t="str">
        <f aca="false">IF($A923="","",INDEX(CARTAO_COMPRAS!$K:$K,INT((ROW()-2)/20)+2))</f>
        <v/>
      </c>
      <c r="M923" s="0" t="str">
        <f aca="false">IF($A923="","","Compra no cartão")</f>
        <v/>
      </c>
    </row>
    <row r="924" customFormat="false" ht="13.5" hidden="false" customHeight="false" outlineLevel="0" collapsed="false">
      <c r="A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" s="0" t="str">
        <f aca="false">IF($A924="","",INDEX(CARTAO_COMPRAS!$C:$C,INT((ROW()-2)/20)+2))</f>
        <v/>
      </c>
      <c r="C924" s="0" t="str">
        <f aca="false">IF($A924="","",INDEX(CARTAO_COMPRAS!$D:$D,INT((ROW()-2)/20)+2))</f>
        <v/>
      </c>
      <c r="D924" s="0" t="str">
        <f aca="false">IF($A924="","",INDEX(CARTAO_COMPRAS!$E:$E,INT((ROW()-2)/20)+2))</f>
        <v/>
      </c>
      <c r="E924" s="0" t="str">
        <f aca="false">IF($A924="","",INDEX(CARTAO_COMPRAS!$H:$H,INT((ROW()-2)/20)+2)+MOD(ROW()-2,20))</f>
        <v/>
      </c>
      <c r="F924" s="0" t="str">
        <f aca="false">IF($A924="","",INDEX(CARTAO_COMPRAS!$G:$G,INT((ROW()-2)/20)+2))</f>
        <v/>
      </c>
      <c r="G924" s="5" t="str">
        <f aca="false">IF($A924="","",INDEX(CARTAO_COMPRAS!$I:$I,INT((ROW()-2)/20)+2))</f>
        <v/>
      </c>
      <c r="H924" s="4" t="str">
        <f aca="false">IF($A924="","",EDATE(INDEX(CARTAO_COMPRAS!$J:$J,INT((ROW()-2)/20)+2),MOD(ROW()-2,20)))</f>
        <v/>
      </c>
      <c r="I924" s="4" t="str">
        <f aca="false">IF($H924="","",$H924-WEEKDAY($H924,2)+1)</f>
        <v/>
      </c>
      <c r="J924" s="4" t="str">
        <f aca="false">IF($I924="","",$I924+6)</f>
        <v/>
      </c>
      <c r="K924" s="6" t="str">
        <f aca="false">IF($H924="","",DATE(YEAR($H924),MONTH($H924),1))</f>
        <v/>
      </c>
      <c r="L924" s="0" t="str">
        <f aca="false">IF($A924="","",INDEX(CARTAO_COMPRAS!$K:$K,INT((ROW()-2)/20)+2))</f>
        <v/>
      </c>
      <c r="M924" s="0" t="str">
        <f aca="false">IF($A924="","","Compra no cartão")</f>
        <v/>
      </c>
    </row>
    <row r="925" customFormat="false" ht="13.5" hidden="false" customHeight="false" outlineLevel="0" collapsed="false">
      <c r="A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" s="0" t="str">
        <f aca="false">IF($A925="","",INDEX(CARTAO_COMPRAS!$C:$C,INT((ROW()-2)/20)+2))</f>
        <v/>
      </c>
      <c r="C925" s="0" t="str">
        <f aca="false">IF($A925="","",INDEX(CARTAO_COMPRAS!$D:$D,INT((ROW()-2)/20)+2))</f>
        <v/>
      </c>
      <c r="D925" s="0" t="str">
        <f aca="false">IF($A925="","",INDEX(CARTAO_COMPRAS!$E:$E,INT((ROW()-2)/20)+2))</f>
        <v/>
      </c>
      <c r="E925" s="0" t="str">
        <f aca="false">IF($A925="","",INDEX(CARTAO_COMPRAS!$H:$H,INT((ROW()-2)/20)+2)+MOD(ROW()-2,20))</f>
        <v/>
      </c>
      <c r="F925" s="0" t="str">
        <f aca="false">IF($A925="","",INDEX(CARTAO_COMPRAS!$G:$G,INT((ROW()-2)/20)+2))</f>
        <v/>
      </c>
      <c r="G925" s="5" t="str">
        <f aca="false">IF($A925="","",INDEX(CARTAO_COMPRAS!$I:$I,INT((ROW()-2)/20)+2))</f>
        <v/>
      </c>
      <c r="H925" s="4" t="str">
        <f aca="false">IF($A925="","",EDATE(INDEX(CARTAO_COMPRAS!$J:$J,INT((ROW()-2)/20)+2),MOD(ROW()-2,20)))</f>
        <v/>
      </c>
      <c r="I925" s="4" t="str">
        <f aca="false">IF($H925="","",$H925-WEEKDAY($H925,2)+1)</f>
        <v/>
      </c>
      <c r="J925" s="4" t="str">
        <f aca="false">IF($I925="","",$I925+6)</f>
        <v/>
      </c>
      <c r="K925" s="6" t="str">
        <f aca="false">IF($H925="","",DATE(YEAR($H925),MONTH($H925),1))</f>
        <v/>
      </c>
      <c r="L925" s="0" t="str">
        <f aca="false">IF($A925="","",INDEX(CARTAO_COMPRAS!$K:$K,INT((ROW()-2)/20)+2))</f>
        <v/>
      </c>
      <c r="M925" s="0" t="str">
        <f aca="false">IF($A925="","","Compra no cartão")</f>
        <v/>
      </c>
    </row>
    <row r="926" customFormat="false" ht="13.5" hidden="false" customHeight="false" outlineLevel="0" collapsed="false">
      <c r="A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6" s="0" t="str">
        <f aca="false">IF($A926="","",INDEX(CARTAO_COMPRAS!$C:$C,INT((ROW()-2)/20)+2))</f>
        <v/>
      </c>
      <c r="C926" s="0" t="str">
        <f aca="false">IF($A926="","",INDEX(CARTAO_COMPRAS!$D:$D,INT((ROW()-2)/20)+2))</f>
        <v/>
      </c>
      <c r="D926" s="0" t="str">
        <f aca="false">IF($A926="","",INDEX(CARTAO_COMPRAS!$E:$E,INT((ROW()-2)/20)+2))</f>
        <v/>
      </c>
      <c r="E926" s="0" t="str">
        <f aca="false">IF($A926="","",INDEX(CARTAO_COMPRAS!$H:$H,INT((ROW()-2)/20)+2)+MOD(ROW()-2,20))</f>
        <v/>
      </c>
      <c r="F926" s="0" t="str">
        <f aca="false">IF($A926="","",INDEX(CARTAO_COMPRAS!$G:$G,INT((ROW()-2)/20)+2))</f>
        <v/>
      </c>
      <c r="G926" s="5" t="str">
        <f aca="false">IF($A926="","",INDEX(CARTAO_COMPRAS!$I:$I,INT((ROW()-2)/20)+2))</f>
        <v/>
      </c>
      <c r="H926" s="4" t="str">
        <f aca="false">IF($A926="","",EDATE(INDEX(CARTAO_COMPRAS!$J:$J,INT((ROW()-2)/20)+2),MOD(ROW()-2,20)))</f>
        <v/>
      </c>
      <c r="I926" s="4" t="str">
        <f aca="false">IF($H926="","",$H926-WEEKDAY($H926,2)+1)</f>
        <v/>
      </c>
      <c r="J926" s="4" t="str">
        <f aca="false">IF($I926="","",$I926+6)</f>
        <v/>
      </c>
      <c r="K926" s="6" t="str">
        <f aca="false">IF($H926="","",DATE(YEAR($H926),MONTH($H926),1))</f>
        <v/>
      </c>
      <c r="L926" s="0" t="str">
        <f aca="false">IF($A926="","",INDEX(CARTAO_COMPRAS!$K:$K,INT((ROW()-2)/20)+2))</f>
        <v/>
      </c>
      <c r="M926" s="0" t="str">
        <f aca="false">IF($A926="","","Compra no cartão")</f>
        <v/>
      </c>
    </row>
    <row r="927" customFormat="false" ht="13.5" hidden="false" customHeight="false" outlineLevel="0" collapsed="false">
      <c r="A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" s="0" t="str">
        <f aca="false">IF($A927="","",INDEX(CARTAO_COMPRAS!$C:$C,INT((ROW()-2)/20)+2))</f>
        <v/>
      </c>
      <c r="C927" s="0" t="str">
        <f aca="false">IF($A927="","",INDEX(CARTAO_COMPRAS!$D:$D,INT((ROW()-2)/20)+2))</f>
        <v/>
      </c>
      <c r="D927" s="0" t="str">
        <f aca="false">IF($A927="","",INDEX(CARTAO_COMPRAS!$E:$E,INT((ROW()-2)/20)+2))</f>
        <v/>
      </c>
      <c r="E927" s="0" t="str">
        <f aca="false">IF($A927="","",INDEX(CARTAO_COMPRAS!$H:$H,INT((ROW()-2)/20)+2)+MOD(ROW()-2,20))</f>
        <v/>
      </c>
      <c r="F927" s="0" t="str">
        <f aca="false">IF($A927="","",INDEX(CARTAO_COMPRAS!$G:$G,INT((ROW()-2)/20)+2))</f>
        <v/>
      </c>
      <c r="G927" s="5" t="str">
        <f aca="false">IF($A927="","",INDEX(CARTAO_COMPRAS!$I:$I,INT((ROW()-2)/20)+2))</f>
        <v/>
      </c>
      <c r="H927" s="4" t="str">
        <f aca="false">IF($A927="","",EDATE(INDEX(CARTAO_COMPRAS!$J:$J,INT((ROW()-2)/20)+2),MOD(ROW()-2,20)))</f>
        <v/>
      </c>
      <c r="I927" s="4" t="str">
        <f aca="false">IF($H927="","",$H927-WEEKDAY($H927,2)+1)</f>
        <v/>
      </c>
      <c r="J927" s="4" t="str">
        <f aca="false">IF($I927="","",$I927+6)</f>
        <v/>
      </c>
      <c r="K927" s="6" t="str">
        <f aca="false">IF($H927="","",DATE(YEAR($H927),MONTH($H927),1))</f>
        <v/>
      </c>
      <c r="L927" s="0" t="str">
        <f aca="false">IF($A927="","",INDEX(CARTAO_COMPRAS!$K:$K,INT((ROW()-2)/20)+2))</f>
        <v/>
      </c>
      <c r="M927" s="0" t="str">
        <f aca="false">IF($A927="","","Compra no cartão")</f>
        <v/>
      </c>
    </row>
    <row r="928" customFormat="false" ht="13.5" hidden="false" customHeight="false" outlineLevel="0" collapsed="false">
      <c r="A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" s="0" t="str">
        <f aca="false">IF($A928="","",INDEX(CARTAO_COMPRAS!$C:$C,INT((ROW()-2)/20)+2))</f>
        <v/>
      </c>
      <c r="C928" s="0" t="str">
        <f aca="false">IF($A928="","",INDEX(CARTAO_COMPRAS!$D:$D,INT((ROW()-2)/20)+2))</f>
        <v/>
      </c>
      <c r="D928" s="0" t="str">
        <f aca="false">IF($A928="","",INDEX(CARTAO_COMPRAS!$E:$E,INT((ROW()-2)/20)+2))</f>
        <v/>
      </c>
      <c r="E928" s="0" t="str">
        <f aca="false">IF($A928="","",INDEX(CARTAO_COMPRAS!$H:$H,INT((ROW()-2)/20)+2)+MOD(ROW()-2,20))</f>
        <v/>
      </c>
      <c r="F928" s="0" t="str">
        <f aca="false">IF($A928="","",INDEX(CARTAO_COMPRAS!$G:$G,INT((ROW()-2)/20)+2))</f>
        <v/>
      </c>
      <c r="G928" s="5" t="str">
        <f aca="false">IF($A928="","",INDEX(CARTAO_COMPRAS!$I:$I,INT((ROW()-2)/20)+2))</f>
        <v/>
      </c>
      <c r="H928" s="4" t="str">
        <f aca="false">IF($A928="","",EDATE(INDEX(CARTAO_COMPRAS!$J:$J,INT((ROW()-2)/20)+2),MOD(ROW()-2,20)))</f>
        <v/>
      </c>
      <c r="I928" s="4" t="str">
        <f aca="false">IF($H928="","",$H928-WEEKDAY($H928,2)+1)</f>
        <v/>
      </c>
      <c r="J928" s="4" t="str">
        <f aca="false">IF($I928="","",$I928+6)</f>
        <v/>
      </c>
      <c r="K928" s="6" t="str">
        <f aca="false">IF($H928="","",DATE(YEAR($H928),MONTH($H928),1))</f>
        <v/>
      </c>
      <c r="L928" s="0" t="str">
        <f aca="false">IF($A928="","",INDEX(CARTAO_COMPRAS!$K:$K,INT((ROW()-2)/20)+2))</f>
        <v/>
      </c>
      <c r="M928" s="0" t="str">
        <f aca="false">IF($A928="","","Compra no cartão")</f>
        <v/>
      </c>
    </row>
    <row r="929" customFormat="false" ht="13.5" hidden="false" customHeight="false" outlineLevel="0" collapsed="false">
      <c r="A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" s="0" t="str">
        <f aca="false">IF($A929="","",INDEX(CARTAO_COMPRAS!$C:$C,INT((ROW()-2)/20)+2))</f>
        <v/>
      </c>
      <c r="C929" s="0" t="str">
        <f aca="false">IF($A929="","",INDEX(CARTAO_COMPRAS!$D:$D,INT((ROW()-2)/20)+2))</f>
        <v/>
      </c>
      <c r="D929" s="0" t="str">
        <f aca="false">IF($A929="","",INDEX(CARTAO_COMPRAS!$E:$E,INT((ROW()-2)/20)+2))</f>
        <v/>
      </c>
      <c r="E929" s="0" t="str">
        <f aca="false">IF($A929="","",INDEX(CARTAO_COMPRAS!$H:$H,INT((ROW()-2)/20)+2)+MOD(ROW()-2,20))</f>
        <v/>
      </c>
      <c r="F929" s="0" t="str">
        <f aca="false">IF($A929="","",INDEX(CARTAO_COMPRAS!$G:$G,INT((ROW()-2)/20)+2))</f>
        <v/>
      </c>
      <c r="G929" s="5" t="str">
        <f aca="false">IF($A929="","",INDEX(CARTAO_COMPRAS!$I:$I,INT((ROW()-2)/20)+2))</f>
        <v/>
      </c>
      <c r="H929" s="4" t="str">
        <f aca="false">IF($A929="","",EDATE(INDEX(CARTAO_COMPRAS!$J:$J,INT((ROW()-2)/20)+2),MOD(ROW()-2,20)))</f>
        <v/>
      </c>
      <c r="I929" s="4" t="str">
        <f aca="false">IF($H929="","",$H929-WEEKDAY($H929,2)+1)</f>
        <v/>
      </c>
      <c r="J929" s="4" t="str">
        <f aca="false">IF($I929="","",$I929+6)</f>
        <v/>
      </c>
      <c r="K929" s="6" t="str">
        <f aca="false">IF($H929="","",DATE(YEAR($H929),MONTH($H929),1))</f>
        <v/>
      </c>
      <c r="L929" s="0" t="str">
        <f aca="false">IF($A929="","",INDEX(CARTAO_COMPRAS!$K:$K,INT((ROW()-2)/20)+2))</f>
        <v/>
      </c>
      <c r="M929" s="0" t="str">
        <f aca="false">IF($A929="","","Compra no cartão")</f>
        <v/>
      </c>
    </row>
    <row r="930" customFormat="false" ht="13.5" hidden="false" customHeight="false" outlineLevel="0" collapsed="false">
      <c r="A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" s="0" t="str">
        <f aca="false">IF($A930="","",INDEX(CARTAO_COMPRAS!$C:$C,INT((ROW()-2)/20)+2))</f>
        <v/>
      </c>
      <c r="C930" s="0" t="str">
        <f aca="false">IF($A930="","",INDEX(CARTAO_COMPRAS!$D:$D,INT((ROW()-2)/20)+2))</f>
        <v/>
      </c>
      <c r="D930" s="0" t="str">
        <f aca="false">IF($A930="","",INDEX(CARTAO_COMPRAS!$E:$E,INT((ROW()-2)/20)+2))</f>
        <v/>
      </c>
      <c r="E930" s="0" t="str">
        <f aca="false">IF($A930="","",INDEX(CARTAO_COMPRAS!$H:$H,INT((ROW()-2)/20)+2)+MOD(ROW()-2,20))</f>
        <v/>
      </c>
      <c r="F930" s="0" t="str">
        <f aca="false">IF($A930="","",INDEX(CARTAO_COMPRAS!$G:$G,INT((ROW()-2)/20)+2))</f>
        <v/>
      </c>
      <c r="G930" s="5" t="str">
        <f aca="false">IF($A930="","",INDEX(CARTAO_COMPRAS!$I:$I,INT((ROW()-2)/20)+2))</f>
        <v/>
      </c>
      <c r="H930" s="4" t="str">
        <f aca="false">IF($A930="","",EDATE(INDEX(CARTAO_COMPRAS!$J:$J,INT((ROW()-2)/20)+2),MOD(ROW()-2,20)))</f>
        <v/>
      </c>
      <c r="I930" s="4" t="str">
        <f aca="false">IF($H930="","",$H930-WEEKDAY($H930,2)+1)</f>
        <v/>
      </c>
      <c r="J930" s="4" t="str">
        <f aca="false">IF($I930="","",$I930+6)</f>
        <v/>
      </c>
      <c r="K930" s="6" t="str">
        <f aca="false">IF($H930="","",DATE(YEAR($H930),MONTH($H930),1))</f>
        <v/>
      </c>
      <c r="L930" s="0" t="str">
        <f aca="false">IF($A930="","",INDEX(CARTAO_COMPRAS!$K:$K,INT((ROW()-2)/20)+2))</f>
        <v/>
      </c>
      <c r="M930" s="0" t="str">
        <f aca="false">IF($A930="","","Compra no cartão")</f>
        <v/>
      </c>
    </row>
    <row r="931" customFormat="false" ht="13.5" hidden="false" customHeight="false" outlineLevel="0" collapsed="false">
      <c r="A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" s="0" t="str">
        <f aca="false">IF($A931="","",INDEX(CARTAO_COMPRAS!$C:$C,INT((ROW()-2)/20)+2))</f>
        <v/>
      </c>
      <c r="C931" s="0" t="str">
        <f aca="false">IF($A931="","",INDEX(CARTAO_COMPRAS!$D:$D,INT((ROW()-2)/20)+2))</f>
        <v/>
      </c>
      <c r="D931" s="0" t="str">
        <f aca="false">IF($A931="","",INDEX(CARTAO_COMPRAS!$E:$E,INT((ROW()-2)/20)+2))</f>
        <v/>
      </c>
      <c r="E931" s="0" t="str">
        <f aca="false">IF($A931="","",INDEX(CARTAO_COMPRAS!$H:$H,INT((ROW()-2)/20)+2)+MOD(ROW()-2,20))</f>
        <v/>
      </c>
      <c r="F931" s="0" t="str">
        <f aca="false">IF($A931="","",INDEX(CARTAO_COMPRAS!$G:$G,INT((ROW()-2)/20)+2))</f>
        <v/>
      </c>
      <c r="G931" s="5" t="str">
        <f aca="false">IF($A931="","",INDEX(CARTAO_COMPRAS!$I:$I,INT((ROW()-2)/20)+2))</f>
        <v/>
      </c>
      <c r="H931" s="4" t="str">
        <f aca="false">IF($A931="","",EDATE(INDEX(CARTAO_COMPRAS!$J:$J,INT((ROW()-2)/20)+2),MOD(ROW()-2,20)))</f>
        <v/>
      </c>
      <c r="I931" s="4" t="str">
        <f aca="false">IF($H931="","",$H931-WEEKDAY($H931,2)+1)</f>
        <v/>
      </c>
      <c r="J931" s="4" t="str">
        <f aca="false">IF($I931="","",$I931+6)</f>
        <v/>
      </c>
      <c r="K931" s="6" t="str">
        <f aca="false">IF($H931="","",DATE(YEAR($H931),MONTH($H931),1))</f>
        <v/>
      </c>
      <c r="L931" s="0" t="str">
        <f aca="false">IF($A931="","",INDEX(CARTAO_COMPRAS!$K:$K,INT((ROW()-2)/20)+2))</f>
        <v/>
      </c>
      <c r="M931" s="0" t="str">
        <f aca="false">IF($A931="","","Compra no cartão")</f>
        <v/>
      </c>
    </row>
    <row r="932" customFormat="false" ht="13.5" hidden="false" customHeight="false" outlineLevel="0" collapsed="false">
      <c r="A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" s="0" t="str">
        <f aca="false">IF($A932="","",INDEX(CARTAO_COMPRAS!$C:$C,INT((ROW()-2)/20)+2))</f>
        <v/>
      </c>
      <c r="C932" s="0" t="str">
        <f aca="false">IF($A932="","",INDEX(CARTAO_COMPRAS!$D:$D,INT((ROW()-2)/20)+2))</f>
        <v/>
      </c>
      <c r="D932" s="0" t="str">
        <f aca="false">IF($A932="","",INDEX(CARTAO_COMPRAS!$E:$E,INT((ROW()-2)/20)+2))</f>
        <v/>
      </c>
      <c r="E932" s="0" t="str">
        <f aca="false">IF($A932="","",INDEX(CARTAO_COMPRAS!$H:$H,INT((ROW()-2)/20)+2)+MOD(ROW()-2,20))</f>
        <v/>
      </c>
      <c r="F932" s="0" t="str">
        <f aca="false">IF($A932="","",INDEX(CARTAO_COMPRAS!$G:$G,INT((ROW()-2)/20)+2))</f>
        <v/>
      </c>
      <c r="G932" s="5" t="str">
        <f aca="false">IF($A932="","",INDEX(CARTAO_COMPRAS!$I:$I,INT((ROW()-2)/20)+2))</f>
        <v/>
      </c>
      <c r="H932" s="4" t="str">
        <f aca="false">IF($A932="","",EDATE(INDEX(CARTAO_COMPRAS!$J:$J,INT((ROW()-2)/20)+2),MOD(ROW()-2,20)))</f>
        <v/>
      </c>
      <c r="I932" s="4" t="str">
        <f aca="false">IF($H932="","",$H932-WEEKDAY($H932,2)+1)</f>
        <v/>
      </c>
      <c r="J932" s="4" t="str">
        <f aca="false">IF($I932="","",$I932+6)</f>
        <v/>
      </c>
      <c r="K932" s="6" t="str">
        <f aca="false">IF($H932="","",DATE(YEAR($H932),MONTH($H932),1))</f>
        <v/>
      </c>
      <c r="L932" s="0" t="str">
        <f aca="false">IF($A932="","",INDEX(CARTAO_COMPRAS!$K:$K,INT((ROW()-2)/20)+2))</f>
        <v/>
      </c>
      <c r="M932" s="0" t="str">
        <f aca="false">IF($A932="","","Compra no cartão")</f>
        <v/>
      </c>
    </row>
    <row r="933" customFormat="false" ht="13.5" hidden="false" customHeight="false" outlineLevel="0" collapsed="false">
      <c r="A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" s="0" t="str">
        <f aca="false">IF($A933="","",INDEX(CARTAO_COMPRAS!$C:$C,INT((ROW()-2)/20)+2))</f>
        <v/>
      </c>
      <c r="C933" s="0" t="str">
        <f aca="false">IF($A933="","",INDEX(CARTAO_COMPRAS!$D:$D,INT((ROW()-2)/20)+2))</f>
        <v/>
      </c>
      <c r="D933" s="0" t="str">
        <f aca="false">IF($A933="","",INDEX(CARTAO_COMPRAS!$E:$E,INT((ROW()-2)/20)+2))</f>
        <v/>
      </c>
      <c r="E933" s="0" t="str">
        <f aca="false">IF($A933="","",INDEX(CARTAO_COMPRAS!$H:$H,INT((ROW()-2)/20)+2)+MOD(ROW()-2,20))</f>
        <v/>
      </c>
      <c r="F933" s="0" t="str">
        <f aca="false">IF($A933="","",INDEX(CARTAO_COMPRAS!$G:$G,INT((ROW()-2)/20)+2))</f>
        <v/>
      </c>
      <c r="G933" s="5" t="str">
        <f aca="false">IF($A933="","",INDEX(CARTAO_COMPRAS!$I:$I,INT((ROW()-2)/20)+2))</f>
        <v/>
      </c>
      <c r="H933" s="4" t="str">
        <f aca="false">IF($A933="","",EDATE(INDEX(CARTAO_COMPRAS!$J:$J,INT((ROW()-2)/20)+2),MOD(ROW()-2,20)))</f>
        <v/>
      </c>
      <c r="I933" s="4" t="str">
        <f aca="false">IF($H933="","",$H933-WEEKDAY($H933,2)+1)</f>
        <v/>
      </c>
      <c r="J933" s="4" t="str">
        <f aca="false">IF($I933="","",$I933+6)</f>
        <v/>
      </c>
      <c r="K933" s="6" t="str">
        <f aca="false">IF($H933="","",DATE(YEAR($H933),MONTH($H933),1))</f>
        <v/>
      </c>
      <c r="L933" s="0" t="str">
        <f aca="false">IF($A933="","",INDEX(CARTAO_COMPRAS!$K:$K,INT((ROW()-2)/20)+2))</f>
        <v/>
      </c>
      <c r="M933" s="0" t="str">
        <f aca="false">IF($A933="","","Compra no cartão")</f>
        <v/>
      </c>
    </row>
    <row r="934" customFormat="false" ht="13.5" hidden="false" customHeight="false" outlineLevel="0" collapsed="false">
      <c r="A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" s="0" t="str">
        <f aca="false">IF($A934="","",INDEX(CARTAO_COMPRAS!$C:$C,INT((ROW()-2)/20)+2))</f>
        <v/>
      </c>
      <c r="C934" s="0" t="str">
        <f aca="false">IF($A934="","",INDEX(CARTAO_COMPRAS!$D:$D,INT((ROW()-2)/20)+2))</f>
        <v/>
      </c>
      <c r="D934" s="0" t="str">
        <f aca="false">IF($A934="","",INDEX(CARTAO_COMPRAS!$E:$E,INT((ROW()-2)/20)+2))</f>
        <v/>
      </c>
      <c r="E934" s="0" t="str">
        <f aca="false">IF($A934="","",INDEX(CARTAO_COMPRAS!$H:$H,INT((ROW()-2)/20)+2)+MOD(ROW()-2,20))</f>
        <v/>
      </c>
      <c r="F934" s="0" t="str">
        <f aca="false">IF($A934="","",INDEX(CARTAO_COMPRAS!$G:$G,INT((ROW()-2)/20)+2))</f>
        <v/>
      </c>
      <c r="G934" s="5" t="str">
        <f aca="false">IF($A934="","",INDEX(CARTAO_COMPRAS!$I:$I,INT((ROW()-2)/20)+2))</f>
        <v/>
      </c>
      <c r="H934" s="4" t="str">
        <f aca="false">IF($A934="","",EDATE(INDEX(CARTAO_COMPRAS!$J:$J,INT((ROW()-2)/20)+2),MOD(ROW()-2,20)))</f>
        <v/>
      </c>
      <c r="I934" s="4" t="str">
        <f aca="false">IF($H934="","",$H934-WEEKDAY($H934,2)+1)</f>
        <v/>
      </c>
      <c r="J934" s="4" t="str">
        <f aca="false">IF($I934="","",$I934+6)</f>
        <v/>
      </c>
      <c r="K934" s="6" t="str">
        <f aca="false">IF($H934="","",DATE(YEAR($H934),MONTH($H934),1))</f>
        <v/>
      </c>
      <c r="L934" s="0" t="str">
        <f aca="false">IF($A934="","",INDEX(CARTAO_COMPRAS!$K:$K,INT((ROW()-2)/20)+2))</f>
        <v/>
      </c>
      <c r="M934" s="0" t="str">
        <f aca="false">IF($A934="","","Compra no cartão")</f>
        <v/>
      </c>
    </row>
    <row r="935" customFormat="false" ht="13.5" hidden="false" customHeight="false" outlineLevel="0" collapsed="false">
      <c r="A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" s="0" t="str">
        <f aca="false">IF($A935="","",INDEX(CARTAO_COMPRAS!$C:$C,INT((ROW()-2)/20)+2))</f>
        <v/>
      </c>
      <c r="C935" s="0" t="str">
        <f aca="false">IF($A935="","",INDEX(CARTAO_COMPRAS!$D:$D,INT((ROW()-2)/20)+2))</f>
        <v/>
      </c>
      <c r="D935" s="0" t="str">
        <f aca="false">IF($A935="","",INDEX(CARTAO_COMPRAS!$E:$E,INT((ROW()-2)/20)+2))</f>
        <v/>
      </c>
      <c r="E935" s="0" t="str">
        <f aca="false">IF($A935="","",INDEX(CARTAO_COMPRAS!$H:$H,INT((ROW()-2)/20)+2)+MOD(ROW()-2,20))</f>
        <v/>
      </c>
      <c r="F935" s="0" t="str">
        <f aca="false">IF($A935="","",INDEX(CARTAO_COMPRAS!$G:$G,INT((ROW()-2)/20)+2))</f>
        <v/>
      </c>
      <c r="G935" s="5" t="str">
        <f aca="false">IF($A935="","",INDEX(CARTAO_COMPRAS!$I:$I,INT((ROW()-2)/20)+2))</f>
        <v/>
      </c>
      <c r="H935" s="4" t="str">
        <f aca="false">IF($A935="","",EDATE(INDEX(CARTAO_COMPRAS!$J:$J,INT((ROW()-2)/20)+2),MOD(ROW()-2,20)))</f>
        <v/>
      </c>
      <c r="I935" s="4" t="str">
        <f aca="false">IF($H935="","",$H935-WEEKDAY($H935,2)+1)</f>
        <v/>
      </c>
      <c r="J935" s="4" t="str">
        <f aca="false">IF($I935="","",$I935+6)</f>
        <v/>
      </c>
      <c r="K935" s="6" t="str">
        <f aca="false">IF($H935="","",DATE(YEAR($H935),MONTH($H935),1))</f>
        <v/>
      </c>
      <c r="L935" s="0" t="str">
        <f aca="false">IF($A935="","",INDEX(CARTAO_COMPRAS!$K:$K,INT((ROW()-2)/20)+2))</f>
        <v/>
      </c>
      <c r="M935" s="0" t="str">
        <f aca="false">IF($A935="","","Compra no cartão")</f>
        <v/>
      </c>
    </row>
    <row r="936" customFormat="false" ht="13.5" hidden="false" customHeight="false" outlineLevel="0" collapsed="false">
      <c r="A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" s="0" t="str">
        <f aca="false">IF($A936="","",INDEX(CARTAO_COMPRAS!$C:$C,INT((ROW()-2)/20)+2))</f>
        <v/>
      </c>
      <c r="C936" s="0" t="str">
        <f aca="false">IF($A936="","",INDEX(CARTAO_COMPRAS!$D:$D,INT((ROW()-2)/20)+2))</f>
        <v/>
      </c>
      <c r="D936" s="0" t="str">
        <f aca="false">IF($A936="","",INDEX(CARTAO_COMPRAS!$E:$E,INT((ROW()-2)/20)+2))</f>
        <v/>
      </c>
      <c r="E936" s="0" t="str">
        <f aca="false">IF($A936="","",INDEX(CARTAO_COMPRAS!$H:$H,INT((ROW()-2)/20)+2)+MOD(ROW()-2,20))</f>
        <v/>
      </c>
      <c r="F936" s="0" t="str">
        <f aca="false">IF($A936="","",INDEX(CARTAO_COMPRAS!$G:$G,INT((ROW()-2)/20)+2))</f>
        <v/>
      </c>
      <c r="G936" s="5" t="str">
        <f aca="false">IF($A936="","",INDEX(CARTAO_COMPRAS!$I:$I,INT((ROW()-2)/20)+2))</f>
        <v/>
      </c>
      <c r="H936" s="4" t="str">
        <f aca="false">IF($A936="","",EDATE(INDEX(CARTAO_COMPRAS!$J:$J,INT((ROW()-2)/20)+2),MOD(ROW()-2,20)))</f>
        <v/>
      </c>
      <c r="I936" s="4" t="str">
        <f aca="false">IF($H936="","",$H936-WEEKDAY($H936,2)+1)</f>
        <v/>
      </c>
      <c r="J936" s="4" t="str">
        <f aca="false">IF($I936="","",$I936+6)</f>
        <v/>
      </c>
      <c r="K936" s="6" t="str">
        <f aca="false">IF($H936="","",DATE(YEAR($H936),MONTH($H936),1))</f>
        <v/>
      </c>
      <c r="L936" s="0" t="str">
        <f aca="false">IF($A936="","",INDEX(CARTAO_COMPRAS!$K:$K,INT((ROW()-2)/20)+2))</f>
        <v/>
      </c>
      <c r="M936" s="0" t="str">
        <f aca="false">IF($A936="","","Compra no cartão")</f>
        <v/>
      </c>
    </row>
    <row r="937" customFormat="false" ht="13.5" hidden="false" customHeight="false" outlineLevel="0" collapsed="false">
      <c r="A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" s="0" t="str">
        <f aca="false">IF($A937="","",INDEX(CARTAO_COMPRAS!$C:$C,INT((ROW()-2)/20)+2))</f>
        <v/>
      </c>
      <c r="C937" s="0" t="str">
        <f aca="false">IF($A937="","",INDEX(CARTAO_COMPRAS!$D:$D,INT((ROW()-2)/20)+2))</f>
        <v/>
      </c>
      <c r="D937" s="0" t="str">
        <f aca="false">IF($A937="","",INDEX(CARTAO_COMPRAS!$E:$E,INT((ROW()-2)/20)+2))</f>
        <v/>
      </c>
      <c r="E937" s="0" t="str">
        <f aca="false">IF($A937="","",INDEX(CARTAO_COMPRAS!$H:$H,INT((ROW()-2)/20)+2)+MOD(ROW()-2,20))</f>
        <v/>
      </c>
      <c r="F937" s="0" t="str">
        <f aca="false">IF($A937="","",INDEX(CARTAO_COMPRAS!$G:$G,INT((ROW()-2)/20)+2))</f>
        <v/>
      </c>
      <c r="G937" s="5" t="str">
        <f aca="false">IF($A937="","",INDEX(CARTAO_COMPRAS!$I:$I,INT((ROW()-2)/20)+2))</f>
        <v/>
      </c>
      <c r="H937" s="4" t="str">
        <f aca="false">IF($A937="","",EDATE(INDEX(CARTAO_COMPRAS!$J:$J,INT((ROW()-2)/20)+2),MOD(ROW()-2,20)))</f>
        <v/>
      </c>
      <c r="I937" s="4" t="str">
        <f aca="false">IF($H937="","",$H937-WEEKDAY($H937,2)+1)</f>
        <v/>
      </c>
      <c r="J937" s="4" t="str">
        <f aca="false">IF($I937="","",$I937+6)</f>
        <v/>
      </c>
      <c r="K937" s="6" t="str">
        <f aca="false">IF($H937="","",DATE(YEAR($H937),MONTH($H937),1))</f>
        <v/>
      </c>
      <c r="L937" s="0" t="str">
        <f aca="false">IF($A937="","",INDEX(CARTAO_COMPRAS!$K:$K,INT((ROW()-2)/20)+2))</f>
        <v/>
      </c>
      <c r="M937" s="0" t="str">
        <f aca="false">IF($A937="","","Compra no cartão")</f>
        <v/>
      </c>
    </row>
    <row r="938" customFormat="false" ht="13.5" hidden="false" customHeight="false" outlineLevel="0" collapsed="false">
      <c r="A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" s="0" t="str">
        <f aca="false">IF($A938="","",INDEX(CARTAO_COMPRAS!$C:$C,INT((ROW()-2)/20)+2))</f>
        <v/>
      </c>
      <c r="C938" s="0" t="str">
        <f aca="false">IF($A938="","",INDEX(CARTAO_COMPRAS!$D:$D,INT((ROW()-2)/20)+2))</f>
        <v/>
      </c>
      <c r="D938" s="0" t="str">
        <f aca="false">IF($A938="","",INDEX(CARTAO_COMPRAS!$E:$E,INT((ROW()-2)/20)+2))</f>
        <v/>
      </c>
      <c r="E938" s="0" t="str">
        <f aca="false">IF($A938="","",INDEX(CARTAO_COMPRAS!$H:$H,INT((ROW()-2)/20)+2)+MOD(ROW()-2,20))</f>
        <v/>
      </c>
      <c r="F938" s="0" t="str">
        <f aca="false">IF($A938="","",INDEX(CARTAO_COMPRAS!$G:$G,INT((ROW()-2)/20)+2))</f>
        <v/>
      </c>
      <c r="G938" s="5" t="str">
        <f aca="false">IF($A938="","",INDEX(CARTAO_COMPRAS!$I:$I,INT((ROW()-2)/20)+2))</f>
        <v/>
      </c>
      <c r="H938" s="4" t="str">
        <f aca="false">IF($A938="","",EDATE(INDEX(CARTAO_COMPRAS!$J:$J,INT((ROW()-2)/20)+2),MOD(ROW()-2,20)))</f>
        <v/>
      </c>
      <c r="I938" s="4" t="str">
        <f aca="false">IF($H938="","",$H938-WEEKDAY($H938,2)+1)</f>
        <v/>
      </c>
      <c r="J938" s="4" t="str">
        <f aca="false">IF($I938="","",$I938+6)</f>
        <v/>
      </c>
      <c r="K938" s="6" t="str">
        <f aca="false">IF($H938="","",DATE(YEAR($H938),MONTH($H938),1))</f>
        <v/>
      </c>
      <c r="L938" s="0" t="str">
        <f aca="false">IF($A938="","",INDEX(CARTAO_COMPRAS!$K:$K,INT((ROW()-2)/20)+2))</f>
        <v/>
      </c>
      <c r="M938" s="0" t="str">
        <f aca="false">IF($A938="","","Compra no cartão")</f>
        <v/>
      </c>
    </row>
    <row r="939" customFormat="false" ht="13.5" hidden="false" customHeight="false" outlineLevel="0" collapsed="false">
      <c r="A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" s="0" t="str">
        <f aca="false">IF($A939="","",INDEX(CARTAO_COMPRAS!$C:$C,INT((ROW()-2)/20)+2))</f>
        <v/>
      </c>
      <c r="C939" s="0" t="str">
        <f aca="false">IF($A939="","",INDEX(CARTAO_COMPRAS!$D:$D,INT((ROW()-2)/20)+2))</f>
        <v/>
      </c>
      <c r="D939" s="0" t="str">
        <f aca="false">IF($A939="","",INDEX(CARTAO_COMPRAS!$E:$E,INT((ROW()-2)/20)+2))</f>
        <v/>
      </c>
      <c r="E939" s="0" t="str">
        <f aca="false">IF($A939="","",INDEX(CARTAO_COMPRAS!$H:$H,INT((ROW()-2)/20)+2)+MOD(ROW()-2,20))</f>
        <v/>
      </c>
      <c r="F939" s="0" t="str">
        <f aca="false">IF($A939="","",INDEX(CARTAO_COMPRAS!$G:$G,INT((ROW()-2)/20)+2))</f>
        <v/>
      </c>
      <c r="G939" s="5" t="str">
        <f aca="false">IF($A939="","",INDEX(CARTAO_COMPRAS!$I:$I,INT((ROW()-2)/20)+2))</f>
        <v/>
      </c>
      <c r="H939" s="4" t="str">
        <f aca="false">IF($A939="","",EDATE(INDEX(CARTAO_COMPRAS!$J:$J,INT((ROW()-2)/20)+2),MOD(ROW()-2,20)))</f>
        <v/>
      </c>
      <c r="I939" s="4" t="str">
        <f aca="false">IF($H939="","",$H939-WEEKDAY($H939,2)+1)</f>
        <v/>
      </c>
      <c r="J939" s="4" t="str">
        <f aca="false">IF($I939="","",$I939+6)</f>
        <v/>
      </c>
      <c r="K939" s="6" t="str">
        <f aca="false">IF($H939="","",DATE(YEAR($H939),MONTH($H939),1))</f>
        <v/>
      </c>
      <c r="L939" s="0" t="str">
        <f aca="false">IF($A939="","",INDEX(CARTAO_COMPRAS!$K:$K,INT((ROW()-2)/20)+2))</f>
        <v/>
      </c>
      <c r="M939" s="0" t="str">
        <f aca="false">IF($A939="","","Compra no cartão")</f>
        <v/>
      </c>
    </row>
    <row r="940" customFormat="false" ht="13.5" hidden="false" customHeight="false" outlineLevel="0" collapsed="false">
      <c r="A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" s="0" t="str">
        <f aca="false">IF($A940="","",INDEX(CARTAO_COMPRAS!$C:$C,INT((ROW()-2)/20)+2))</f>
        <v/>
      </c>
      <c r="C940" s="0" t="str">
        <f aca="false">IF($A940="","",INDEX(CARTAO_COMPRAS!$D:$D,INT((ROW()-2)/20)+2))</f>
        <v/>
      </c>
      <c r="D940" s="0" t="str">
        <f aca="false">IF($A940="","",INDEX(CARTAO_COMPRAS!$E:$E,INT((ROW()-2)/20)+2))</f>
        <v/>
      </c>
      <c r="E940" s="0" t="str">
        <f aca="false">IF($A940="","",INDEX(CARTAO_COMPRAS!$H:$H,INT((ROW()-2)/20)+2)+MOD(ROW()-2,20))</f>
        <v/>
      </c>
      <c r="F940" s="0" t="str">
        <f aca="false">IF($A940="","",INDEX(CARTAO_COMPRAS!$G:$G,INT((ROW()-2)/20)+2))</f>
        <v/>
      </c>
      <c r="G940" s="5" t="str">
        <f aca="false">IF($A940="","",INDEX(CARTAO_COMPRAS!$I:$I,INT((ROW()-2)/20)+2))</f>
        <v/>
      </c>
      <c r="H940" s="4" t="str">
        <f aca="false">IF($A940="","",EDATE(INDEX(CARTAO_COMPRAS!$J:$J,INT((ROW()-2)/20)+2),MOD(ROW()-2,20)))</f>
        <v/>
      </c>
      <c r="I940" s="4" t="str">
        <f aca="false">IF($H940="","",$H940-WEEKDAY($H940,2)+1)</f>
        <v/>
      </c>
      <c r="J940" s="4" t="str">
        <f aca="false">IF($I940="","",$I940+6)</f>
        <v/>
      </c>
      <c r="K940" s="6" t="str">
        <f aca="false">IF($H940="","",DATE(YEAR($H940),MONTH($H940),1))</f>
        <v/>
      </c>
      <c r="L940" s="0" t="str">
        <f aca="false">IF($A940="","",INDEX(CARTAO_COMPRAS!$K:$K,INT((ROW()-2)/20)+2))</f>
        <v/>
      </c>
      <c r="M940" s="0" t="str">
        <f aca="false">IF($A940="","","Compra no cartão")</f>
        <v/>
      </c>
    </row>
    <row r="941" customFormat="false" ht="13.5" hidden="false" customHeight="false" outlineLevel="0" collapsed="false">
      <c r="A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" s="0" t="str">
        <f aca="false">IF($A941="","",INDEX(CARTAO_COMPRAS!$C:$C,INT((ROW()-2)/20)+2))</f>
        <v/>
      </c>
      <c r="C941" s="0" t="str">
        <f aca="false">IF($A941="","",INDEX(CARTAO_COMPRAS!$D:$D,INT((ROW()-2)/20)+2))</f>
        <v/>
      </c>
      <c r="D941" s="0" t="str">
        <f aca="false">IF($A941="","",INDEX(CARTAO_COMPRAS!$E:$E,INT((ROW()-2)/20)+2))</f>
        <v/>
      </c>
      <c r="E941" s="0" t="str">
        <f aca="false">IF($A941="","",INDEX(CARTAO_COMPRAS!$H:$H,INT((ROW()-2)/20)+2)+MOD(ROW()-2,20))</f>
        <v/>
      </c>
      <c r="F941" s="0" t="str">
        <f aca="false">IF($A941="","",INDEX(CARTAO_COMPRAS!$G:$G,INT((ROW()-2)/20)+2))</f>
        <v/>
      </c>
      <c r="G941" s="5" t="str">
        <f aca="false">IF($A941="","",INDEX(CARTAO_COMPRAS!$I:$I,INT((ROW()-2)/20)+2))</f>
        <v/>
      </c>
      <c r="H941" s="4" t="str">
        <f aca="false">IF($A941="","",EDATE(INDEX(CARTAO_COMPRAS!$J:$J,INT((ROW()-2)/20)+2),MOD(ROW()-2,20)))</f>
        <v/>
      </c>
      <c r="I941" s="4" t="str">
        <f aca="false">IF($H941="","",$H941-WEEKDAY($H941,2)+1)</f>
        <v/>
      </c>
      <c r="J941" s="4" t="str">
        <f aca="false">IF($I941="","",$I941+6)</f>
        <v/>
      </c>
      <c r="K941" s="6" t="str">
        <f aca="false">IF($H941="","",DATE(YEAR($H941),MONTH($H941),1))</f>
        <v/>
      </c>
      <c r="L941" s="0" t="str">
        <f aca="false">IF($A941="","",INDEX(CARTAO_COMPRAS!$K:$K,INT((ROW()-2)/20)+2))</f>
        <v/>
      </c>
      <c r="M941" s="0" t="str">
        <f aca="false">IF($A941="","","Compra no cartão")</f>
        <v/>
      </c>
    </row>
    <row r="942" customFormat="false" ht="13.5" hidden="false" customHeight="false" outlineLevel="0" collapsed="false">
      <c r="A9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</v>
      </c>
      <c r="B942" s="0" t="str">
        <f aca="false">IF($A942="","",INDEX(CARTAO_COMPRAS!$C:$C,INT((ROW()-2)/20)+2))</f>
        <v>Bradesco</v>
      </c>
      <c r="C942" s="0" t="str">
        <f aca="false">IF($A942="","",INDEX(CARTAO_COMPRAS!$D:$D,INT((ROW()-2)/20)+2))</f>
        <v>Posto de gasolina</v>
      </c>
      <c r="D942" s="0" t="str">
        <f aca="false">IF($A942="","",INDEX(CARTAO_COMPRAS!$E:$E,INT((ROW()-2)/20)+2))</f>
        <v>Alimentação / Insumos</v>
      </c>
      <c r="E942" s="0" t="n">
        <f aca="false">IF($A942="","",INDEX(CARTAO_COMPRAS!$H:$H,INT((ROW()-2)/20)+2)+MOD(ROW()-2,20))</f>
        <v>1</v>
      </c>
      <c r="F942" s="0" t="n">
        <f aca="false">IF($A942="","",INDEX(CARTAO_COMPRAS!$G:$G,INT((ROW()-2)/20)+2))</f>
        <v>1</v>
      </c>
      <c r="G942" s="5" t="n">
        <f aca="false">IF($A942="","",INDEX(CARTAO_COMPRAS!$I:$I,INT((ROW()-2)/20)+2))</f>
        <v>170.57</v>
      </c>
      <c r="H942" s="4" t="n">
        <f aca="false">IF($A942="","",EDATE(INDEX(CARTAO_COMPRAS!$J:$J,INT((ROW()-2)/20)+2),MOD(ROW()-2,20)))</f>
        <v>46157</v>
      </c>
      <c r="I942" s="4" t="n">
        <f aca="false">IF($H942="","",$H942-WEEKDAY($H942,2)+1)</f>
        <v>46153</v>
      </c>
      <c r="J942" s="4" t="n">
        <f aca="false">IF($I942="","",$I942+6)</f>
        <v>46159</v>
      </c>
      <c r="K942" s="6" t="n">
        <f aca="false">IF($H942="","",DATE(YEAR($H942),MONTH($H942),1))</f>
        <v>46143</v>
      </c>
      <c r="L942" s="0" t="str">
        <f aca="false">IF($A942="","",INDEX(CARTAO_COMPRAS!$K:$K,INT((ROW()-2)/20)+2))</f>
        <v>Pago</v>
      </c>
      <c r="M942" s="0" t="str">
        <f aca="false">IF($A942="","","Compra no cartão")</f>
        <v>Compra no cartão</v>
      </c>
    </row>
    <row r="943" customFormat="false" ht="13.5" hidden="false" customHeight="false" outlineLevel="0" collapsed="false">
      <c r="A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" s="0" t="str">
        <f aca="false">IF($A943="","",INDEX(CARTAO_COMPRAS!$C:$C,INT((ROW()-2)/20)+2))</f>
        <v/>
      </c>
      <c r="C943" s="0" t="str">
        <f aca="false">IF($A943="","",INDEX(CARTAO_COMPRAS!$D:$D,INT((ROW()-2)/20)+2))</f>
        <v/>
      </c>
      <c r="D943" s="0" t="str">
        <f aca="false">IF($A943="","",INDEX(CARTAO_COMPRAS!$E:$E,INT((ROW()-2)/20)+2))</f>
        <v/>
      </c>
      <c r="E943" s="0" t="str">
        <f aca="false">IF($A943="","",INDEX(CARTAO_COMPRAS!$H:$H,INT((ROW()-2)/20)+2)+MOD(ROW()-2,20))</f>
        <v/>
      </c>
      <c r="F943" s="0" t="str">
        <f aca="false">IF($A943="","",INDEX(CARTAO_COMPRAS!$G:$G,INT((ROW()-2)/20)+2))</f>
        <v/>
      </c>
      <c r="G943" s="5" t="str">
        <f aca="false">IF($A943="","",INDEX(CARTAO_COMPRAS!$I:$I,INT((ROW()-2)/20)+2))</f>
        <v/>
      </c>
      <c r="H943" s="4" t="str">
        <f aca="false">IF($A943="","",EDATE(INDEX(CARTAO_COMPRAS!$J:$J,INT((ROW()-2)/20)+2),MOD(ROW()-2,20)))</f>
        <v/>
      </c>
      <c r="I943" s="4" t="str">
        <f aca="false">IF($H943="","",$H943-WEEKDAY($H943,2)+1)</f>
        <v/>
      </c>
      <c r="J943" s="4" t="str">
        <f aca="false">IF($I943="","",$I943+6)</f>
        <v/>
      </c>
      <c r="K943" s="6" t="str">
        <f aca="false">IF($H943="","",DATE(YEAR($H943),MONTH($H943),1))</f>
        <v/>
      </c>
      <c r="L943" s="0" t="str">
        <f aca="false">IF($A943="","",INDEX(CARTAO_COMPRAS!$K:$K,INT((ROW()-2)/20)+2))</f>
        <v/>
      </c>
      <c r="M943" s="0" t="str">
        <f aca="false">IF($A943="","","Compra no cartão")</f>
        <v/>
      </c>
    </row>
    <row r="944" customFormat="false" ht="13.5" hidden="false" customHeight="false" outlineLevel="0" collapsed="false">
      <c r="A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" s="0" t="str">
        <f aca="false">IF($A944="","",INDEX(CARTAO_COMPRAS!$C:$C,INT((ROW()-2)/20)+2))</f>
        <v/>
      </c>
      <c r="C944" s="0" t="str">
        <f aca="false">IF($A944="","",INDEX(CARTAO_COMPRAS!$D:$D,INT((ROW()-2)/20)+2))</f>
        <v/>
      </c>
      <c r="D944" s="0" t="str">
        <f aca="false">IF($A944="","",INDEX(CARTAO_COMPRAS!$E:$E,INT((ROW()-2)/20)+2))</f>
        <v/>
      </c>
      <c r="E944" s="0" t="str">
        <f aca="false">IF($A944="","",INDEX(CARTAO_COMPRAS!$H:$H,INT((ROW()-2)/20)+2)+MOD(ROW()-2,20))</f>
        <v/>
      </c>
      <c r="F944" s="0" t="str">
        <f aca="false">IF($A944="","",INDEX(CARTAO_COMPRAS!$G:$G,INT((ROW()-2)/20)+2))</f>
        <v/>
      </c>
      <c r="G944" s="5" t="str">
        <f aca="false">IF($A944="","",INDEX(CARTAO_COMPRAS!$I:$I,INT((ROW()-2)/20)+2))</f>
        <v/>
      </c>
      <c r="H944" s="4" t="str">
        <f aca="false">IF($A944="","",EDATE(INDEX(CARTAO_COMPRAS!$J:$J,INT((ROW()-2)/20)+2),MOD(ROW()-2,20)))</f>
        <v/>
      </c>
      <c r="I944" s="4" t="str">
        <f aca="false">IF($H944="","",$H944-WEEKDAY($H944,2)+1)</f>
        <v/>
      </c>
      <c r="J944" s="4" t="str">
        <f aca="false">IF($I944="","",$I944+6)</f>
        <v/>
      </c>
      <c r="K944" s="6" t="str">
        <f aca="false">IF($H944="","",DATE(YEAR($H944),MONTH($H944),1))</f>
        <v/>
      </c>
      <c r="L944" s="0" t="str">
        <f aca="false">IF($A944="","",INDEX(CARTAO_COMPRAS!$K:$K,INT((ROW()-2)/20)+2))</f>
        <v/>
      </c>
      <c r="M944" s="0" t="str">
        <f aca="false">IF($A944="","","Compra no cartão")</f>
        <v/>
      </c>
    </row>
    <row r="945" customFormat="false" ht="13.5" hidden="false" customHeight="false" outlineLevel="0" collapsed="false">
      <c r="A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" s="0" t="str">
        <f aca="false">IF($A945="","",INDEX(CARTAO_COMPRAS!$C:$C,INT((ROW()-2)/20)+2))</f>
        <v/>
      </c>
      <c r="C945" s="0" t="str">
        <f aca="false">IF($A945="","",INDEX(CARTAO_COMPRAS!$D:$D,INT((ROW()-2)/20)+2))</f>
        <v/>
      </c>
      <c r="D945" s="0" t="str">
        <f aca="false">IF($A945="","",INDEX(CARTAO_COMPRAS!$E:$E,INT((ROW()-2)/20)+2))</f>
        <v/>
      </c>
      <c r="E945" s="0" t="str">
        <f aca="false">IF($A945="","",INDEX(CARTAO_COMPRAS!$H:$H,INT((ROW()-2)/20)+2)+MOD(ROW()-2,20))</f>
        <v/>
      </c>
      <c r="F945" s="0" t="str">
        <f aca="false">IF($A945="","",INDEX(CARTAO_COMPRAS!$G:$G,INT((ROW()-2)/20)+2))</f>
        <v/>
      </c>
      <c r="G945" s="5" t="str">
        <f aca="false">IF($A945="","",INDEX(CARTAO_COMPRAS!$I:$I,INT((ROW()-2)/20)+2))</f>
        <v/>
      </c>
      <c r="H945" s="4" t="str">
        <f aca="false">IF($A945="","",EDATE(INDEX(CARTAO_COMPRAS!$J:$J,INT((ROW()-2)/20)+2),MOD(ROW()-2,20)))</f>
        <v/>
      </c>
      <c r="I945" s="4" t="str">
        <f aca="false">IF($H945="","",$H945-WEEKDAY($H945,2)+1)</f>
        <v/>
      </c>
      <c r="J945" s="4" t="str">
        <f aca="false">IF($I945="","",$I945+6)</f>
        <v/>
      </c>
      <c r="K945" s="6" t="str">
        <f aca="false">IF($H945="","",DATE(YEAR($H945),MONTH($H945),1))</f>
        <v/>
      </c>
      <c r="L945" s="0" t="str">
        <f aca="false">IF($A945="","",INDEX(CARTAO_COMPRAS!$K:$K,INT((ROW()-2)/20)+2))</f>
        <v/>
      </c>
      <c r="M945" s="0" t="str">
        <f aca="false">IF($A945="","","Compra no cartão")</f>
        <v/>
      </c>
    </row>
    <row r="946" customFormat="false" ht="13.5" hidden="false" customHeight="false" outlineLevel="0" collapsed="false">
      <c r="A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" s="0" t="str">
        <f aca="false">IF($A946="","",INDEX(CARTAO_COMPRAS!$C:$C,INT((ROW()-2)/20)+2))</f>
        <v/>
      </c>
      <c r="C946" s="0" t="str">
        <f aca="false">IF($A946="","",INDEX(CARTAO_COMPRAS!$D:$D,INT((ROW()-2)/20)+2))</f>
        <v/>
      </c>
      <c r="D946" s="0" t="str">
        <f aca="false">IF($A946="","",INDEX(CARTAO_COMPRAS!$E:$E,INT((ROW()-2)/20)+2))</f>
        <v/>
      </c>
      <c r="E946" s="0" t="str">
        <f aca="false">IF($A946="","",INDEX(CARTAO_COMPRAS!$H:$H,INT((ROW()-2)/20)+2)+MOD(ROW()-2,20))</f>
        <v/>
      </c>
      <c r="F946" s="0" t="str">
        <f aca="false">IF($A946="","",INDEX(CARTAO_COMPRAS!$G:$G,INT((ROW()-2)/20)+2))</f>
        <v/>
      </c>
      <c r="G946" s="5" t="str">
        <f aca="false">IF($A946="","",INDEX(CARTAO_COMPRAS!$I:$I,INT((ROW()-2)/20)+2))</f>
        <v/>
      </c>
      <c r="H946" s="4" t="str">
        <f aca="false">IF($A946="","",EDATE(INDEX(CARTAO_COMPRAS!$J:$J,INT((ROW()-2)/20)+2),MOD(ROW()-2,20)))</f>
        <v/>
      </c>
      <c r="I946" s="4" t="str">
        <f aca="false">IF($H946="","",$H946-WEEKDAY($H946,2)+1)</f>
        <v/>
      </c>
      <c r="J946" s="4" t="str">
        <f aca="false">IF($I946="","",$I946+6)</f>
        <v/>
      </c>
      <c r="K946" s="6" t="str">
        <f aca="false">IF($H946="","",DATE(YEAR($H946),MONTH($H946),1))</f>
        <v/>
      </c>
      <c r="L946" s="0" t="str">
        <f aca="false">IF($A946="","",INDEX(CARTAO_COMPRAS!$K:$K,INT((ROW()-2)/20)+2))</f>
        <v/>
      </c>
      <c r="M946" s="0" t="str">
        <f aca="false">IF($A946="","","Compra no cartão")</f>
        <v/>
      </c>
    </row>
    <row r="947" customFormat="false" ht="13.5" hidden="false" customHeight="false" outlineLevel="0" collapsed="false">
      <c r="A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" s="0" t="str">
        <f aca="false">IF($A947="","",INDEX(CARTAO_COMPRAS!$C:$C,INT((ROW()-2)/20)+2))</f>
        <v/>
      </c>
      <c r="C947" s="0" t="str">
        <f aca="false">IF($A947="","",INDEX(CARTAO_COMPRAS!$D:$D,INT((ROW()-2)/20)+2))</f>
        <v/>
      </c>
      <c r="D947" s="0" t="str">
        <f aca="false">IF($A947="","",INDEX(CARTAO_COMPRAS!$E:$E,INT((ROW()-2)/20)+2))</f>
        <v/>
      </c>
      <c r="E947" s="0" t="str">
        <f aca="false">IF($A947="","",INDEX(CARTAO_COMPRAS!$H:$H,INT((ROW()-2)/20)+2)+MOD(ROW()-2,20))</f>
        <v/>
      </c>
      <c r="F947" s="0" t="str">
        <f aca="false">IF($A947="","",INDEX(CARTAO_COMPRAS!$G:$G,INT((ROW()-2)/20)+2))</f>
        <v/>
      </c>
      <c r="G947" s="5" t="str">
        <f aca="false">IF($A947="","",INDEX(CARTAO_COMPRAS!$I:$I,INT((ROW()-2)/20)+2))</f>
        <v/>
      </c>
      <c r="H947" s="4" t="str">
        <f aca="false">IF($A947="","",EDATE(INDEX(CARTAO_COMPRAS!$J:$J,INT((ROW()-2)/20)+2),MOD(ROW()-2,20)))</f>
        <v/>
      </c>
      <c r="I947" s="4" t="str">
        <f aca="false">IF($H947="","",$H947-WEEKDAY($H947,2)+1)</f>
        <v/>
      </c>
      <c r="J947" s="4" t="str">
        <f aca="false">IF($I947="","",$I947+6)</f>
        <v/>
      </c>
      <c r="K947" s="6" t="str">
        <f aca="false">IF($H947="","",DATE(YEAR($H947),MONTH($H947),1))</f>
        <v/>
      </c>
      <c r="L947" s="0" t="str">
        <f aca="false">IF($A947="","",INDEX(CARTAO_COMPRAS!$K:$K,INT((ROW()-2)/20)+2))</f>
        <v/>
      </c>
      <c r="M947" s="0" t="str">
        <f aca="false">IF($A947="","","Compra no cartão")</f>
        <v/>
      </c>
    </row>
    <row r="948" customFormat="false" ht="13.5" hidden="false" customHeight="false" outlineLevel="0" collapsed="false">
      <c r="A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" s="0" t="str">
        <f aca="false">IF($A948="","",INDEX(CARTAO_COMPRAS!$C:$C,INT((ROW()-2)/20)+2))</f>
        <v/>
      </c>
      <c r="C948" s="0" t="str">
        <f aca="false">IF($A948="","",INDEX(CARTAO_COMPRAS!$D:$D,INT((ROW()-2)/20)+2))</f>
        <v/>
      </c>
      <c r="D948" s="0" t="str">
        <f aca="false">IF($A948="","",INDEX(CARTAO_COMPRAS!$E:$E,INT((ROW()-2)/20)+2))</f>
        <v/>
      </c>
      <c r="E948" s="0" t="str">
        <f aca="false">IF($A948="","",INDEX(CARTAO_COMPRAS!$H:$H,INT((ROW()-2)/20)+2)+MOD(ROW()-2,20))</f>
        <v/>
      </c>
      <c r="F948" s="0" t="str">
        <f aca="false">IF($A948="","",INDEX(CARTAO_COMPRAS!$G:$G,INT((ROW()-2)/20)+2))</f>
        <v/>
      </c>
      <c r="G948" s="5" t="str">
        <f aca="false">IF($A948="","",INDEX(CARTAO_COMPRAS!$I:$I,INT((ROW()-2)/20)+2))</f>
        <v/>
      </c>
      <c r="H948" s="4" t="str">
        <f aca="false">IF($A948="","",EDATE(INDEX(CARTAO_COMPRAS!$J:$J,INT((ROW()-2)/20)+2),MOD(ROW()-2,20)))</f>
        <v/>
      </c>
      <c r="I948" s="4" t="str">
        <f aca="false">IF($H948="","",$H948-WEEKDAY($H948,2)+1)</f>
        <v/>
      </c>
      <c r="J948" s="4" t="str">
        <f aca="false">IF($I948="","",$I948+6)</f>
        <v/>
      </c>
      <c r="K948" s="6" t="str">
        <f aca="false">IF($H948="","",DATE(YEAR($H948),MONTH($H948),1))</f>
        <v/>
      </c>
      <c r="L948" s="0" t="str">
        <f aca="false">IF($A948="","",INDEX(CARTAO_COMPRAS!$K:$K,INT((ROW()-2)/20)+2))</f>
        <v/>
      </c>
      <c r="M948" s="0" t="str">
        <f aca="false">IF($A948="","","Compra no cartão")</f>
        <v/>
      </c>
    </row>
    <row r="949" customFormat="false" ht="13.5" hidden="false" customHeight="false" outlineLevel="0" collapsed="false">
      <c r="A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" s="0" t="str">
        <f aca="false">IF($A949="","",INDEX(CARTAO_COMPRAS!$C:$C,INT((ROW()-2)/20)+2))</f>
        <v/>
      </c>
      <c r="C949" s="0" t="str">
        <f aca="false">IF($A949="","",INDEX(CARTAO_COMPRAS!$D:$D,INT((ROW()-2)/20)+2))</f>
        <v/>
      </c>
      <c r="D949" s="0" t="str">
        <f aca="false">IF($A949="","",INDEX(CARTAO_COMPRAS!$E:$E,INT((ROW()-2)/20)+2))</f>
        <v/>
      </c>
      <c r="E949" s="0" t="str">
        <f aca="false">IF($A949="","",INDEX(CARTAO_COMPRAS!$H:$H,INT((ROW()-2)/20)+2)+MOD(ROW()-2,20))</f>
        <v/>
      </c>
      <c r="F949" s="0" t="str">
        <f aca="false">IF($A949="","",INDEX(CARTAO_COMPRAS!$G:$G,INT((ROW()-2)/20)+2))</f>
        <v/>
      </c>
      <c r="G949" s="5" t="str">
        <f aca="false">IF($A949="","",INDEX(CARTAO_COMPRAS!$I:$I,INT((ROW()-2)/20)+2))</f>
        <v/>
      </c>
      <c r="H949" s="4" t="str">
        <f aca="false">IF($A949="","",EDATE(INDEX(CARTAO_COMPRAS!$J:$J,INT((ROW()-2)/20)+2),MOD(ROW()-2,20)))</f>
        <v/>
      </c>
      <c r="I949" s="4" t="str">
        <f aca="false">IF($H949="","",$H949-WEEKDAY($H949,2)+1)</f>
        <v/>
      </c>
      <c r="J949" s="4" t="str">
        <f aca="false">IF($I949="","",$I949+6)</f>
        <v/>
      </c>
      <c r="K949" s="6" t="str">
        <f aca="false">IF($H949="","",DATE(YEAR($H949),MONTH($H949),1))</f>
        <v/>
      </c>
      <c r="L949" s="0" t="str">
        <f aca="false">IF($A949="","",INDEX(CARTAO_COMPRAS!$K:$K,INT((ROW()-2)/20)+2))</f>
        <v/>
      </c>
      <c r="M949" s="0" t="str">
        <f aca="false">IF($A949="","","Compra no cartão")</f>
        <v/>
      </c>
    </row>
    <row r="950" customFormat="false" ht="13.5" hidden="false" customHeight="false" outlineLevel="0" collapsed="false">
      <c r="A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" s="0" t="str">
        <f aca="false">IF($A950="","",INDEX(CARTAO_COMPRAS!$C:$C,INT((ROW()-2)/20)+2))</f>
        <v/>
      </c>
      <c r="C950" s="0" t="str">
        <f aca="false">IF($A950="","",INDEX(CARTAO_COMPRAS!$D:$D,INT((ROW()-2)/20)+2))</f>
        <v/>
      </c>
      <c r="D950" s="0" t="str">
        <f aca="false">IF($A950="","",INDEX(CARTAO_COMPRAS!$E:$E,INT((ROW()-2)/20)+2))</f>
        <v/>
      </c>
      <c r="E950" s="0" t="str">
        <f aca="false">IF($A950="","",INDEX(CARTAO_COMPRAS!$H:$H,INT((ROW()-2)/20)+2)+MOD(ROW()-2,20))</f>
        <v/>
      </c>
      <c r="F950" s="0" t="str">
        <f aca="false">IF($A950="","",INDEX(CARTAO_COMPRAS!$G:$G,INT((ROW()-2)/20)+2))</f>
        <v/>
      </c>
      <c r="G950" s="5" t="str">
        <f aca="false">IF($A950="","",INDEX(CARTAO_COMPRAS!$I:$I,INT((ROW()-2)/20)+2))</f>
        <v/>
      </c>
      <c r="H950" s="4" t="str">
        <f aca="false">IF($A950="","",EDATE(INDEX(CARTAO_COMPRAS!$J:$J,INT((ROW()-2)/20)+2),MOD(ROW()-2,20)))</f>
        <v/>
      </c>
      <c r="I950" s="4" t="str">
        <f aca="false">IF($H950="","",$H950-WEEKDAY($H950,2)+1)</f>
        <v/>
      </c>
      <c r="J950" s="4" t="str">
        <f aca="false">IF($I950="","",$I950+6)</f>
        <v/>
      </c>
      <c r="K950" s="6" t="str">
        <f aca="false">IF($H950="","",DATE(YEAR($H950),MONTH($H950),1))</f>
        <v/>
      </c>
      <c r="L950" s="0" t="str">
        <f aca="false">IF($A950="","",INDEX(CARTAO_COMPRAS!$K:$K,INT((ROW()-2)/20)+2))</f>
        <v/>
      </c>
      <c r="M950" s="0" t="str">
        <f aca="false">IF($A950="","","Compra no cartão")</f>
        <v/>
      </c>
    </row>
    <row r="951" customFormat="false" ht="13.5" hidden="false" customHeight="false" outlineLevel="0" collapsed="false">
      <c r="A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" s="0" t="str">
        <f aca="false">IF($A951="","",INDEX(CARTAO_COMPRAS!$C:$C,INT((ROW()-2)/20)+2))</f>
        <v/>
      </c>
      <c r="C951" s="0" t="str">
        <f aca="false">IF($A951="","",INDEX(CARTAO_COMPRAS!$D:$D,INT((ROW()-2)/20)+2))</f>
        <v/>
      </c>
      <c r="D951" s="0" t="str">
        <f aca="false">IF($A951="","",INDEX(CARTAO_COMPRAS!$E:$E,INT((ROW()-2)/20)+2))</f>
        <v/>
      </c>
      <c r="E951" s="0" t="str">
        <f aca="false">IF($A951="","",INDEX(CARTAO_COMPRAS!$H:$H,INT((ROW()-2)/20)+2)+MOD(ROW()-2,20))</f>
        <v/>
      </c>
      <c r="F951" s="0" t="str">
        <f aca="false">IF($A951="","",INDEX(CARTAO_COMPRAS!$G:$G,INT((ROW()-2)/20)+2))</f>
        <v/>
      </c>
      <c r="G951" s="5" t="str">
        <f aca="false">IF($A951="","",INDEX(CARTAO_COMPRAS!$I:$I,INT((ROW()-2)/20)+2))</f>
        <v/>
      </c>
      <c r="H951" s="4" t="str">
        <f aca="false">IF($A951="","",EDATE(INDEX(CARTAO_COMPRAS!$J:$J,INT((ROW()-2)/20)+2),MOD(ROW()-2,20)))</f>
        <v/>
      </c>
      <c r="I951" s="4" t="str">
        <f aca="false">IF($H951="","",$H951-WEEKDAY($H951,2)+1)</f>
        <v/>
      </c>
      <c r="J951" s="4" t="str">
        <f aca="false">IF($I951="","",$I951+6)</f>
        <v/>
      </c>
      <c r="K951" s="6" t="str">
        <f aca="false">IF($H951="","",DATE(YEAR($H951),MONTH($H951),1))</f>
        <v/>
      </c>
      <c r="L951" s="0" t="str">
        <f aca="false">IF($A951="","",INDEX(CARTAO_COMPRAS!$K:$K,INT((ROW()-2)/20)+2))</f>
        <v/>
      </c>
      <c r="M951" s="0" t="str">
        <f aca="false">IF($A951="","","Compra no cartão")</f>
        <v/>
      </c>
    </row>
    <row r="952" customFormat="false" ht="13.5" hidden="false" customHeight="false" outlineLevel="0" collapsed="false">
      <c r="A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" s="0" t="str">
        <f aca="false">IF($A952="","",INDEX(CARTAO_COMPRAS!$C:$C,INT((ROW()-2)/20)+2))</f>
        <v/>
      </c>
      <c r="C952" s="0" t="str">
        <f aca="false">IF($A952="","",INDEX(CARTAO_COMPRAS!$D:$D,INT((ROW()-2)/20)+2))</f>
        <v/>
      </c>
      <c r="D952" s="0" t="str">
        <f aca="false">IF($A952="","",INDEX(CARTAO_COMPRAS!$E:$E,INT((ROW()-2)/20)+2))</f>
        <v/>
      </c>
      <c r="E952" s="0" t="str">
        <f aca="false">IF($A952="","",INDEX(CARTAO_COMPRAS!$H:$H,INT((ROW()-2)/20)+2)+MOD(ROW()-2,20))</f>
        <v/>
      </c>
      <c r="F952" s="0" t="str">
        <f aca="false">IF($A952="","",INDEX(CARTAO_COMPRAS!$G:$G,INT((ROW()-2)/20)+2))</f>
        <v/>
      </c>
      <c r="G952" s="5" t="str">
        <f aca="false">IF($A952="","",INDEX(CARTAO_COMPRAS!$I:$I,INT((ROW()-2)/20)+2))</f>
        <v/>
      </c>
      <c r="H952" s="4" t="str">
        <f aca="false">IF($A952="","",EDATE(INDEX(CARTAO_COMPRAS!$J:$J,INT((ROW()-2)/20)+2),MOD(ROW()-2,20)))</f>
        <v/>
      </c>
      <c r="I952" s="4" t="str">
        <f aca="false">IF($H952="","",$H952-WEEKDAY($H952,2)+1)</f>
        <v/>
      </c>
      <c r="J952" s="4" t="str">
        <f aca="false">IF($I952="","",$I952+6)</f>
        <v/>
      </c>
      <c r="K952" s="6" t="str">
        <f aca="false">IF($H952="","",DATE(YEAR($H952),MONTH($H952),1))</f>
        <v/>
      </c>
      <c r="L952" s="0" t="str">
        <f aca="false">IF($A952="","",INDEX(CARTAO_COMPRAS!$K:$K,INT((ROW()-2)/20)+2))</f>
        <v/>
      </c>
      <c r="M952" s="0" t="str">
        <f aca="false">IF($A952="","","Compra no cartão")</f>
        <v/>
      </c>
    </row>
    <row r="953" customFormat="false" ht="13.5" hidden="false" customHeight="false" outlineLevel="0" collapsed="false">
      <c r="A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" s="0" t="str">
        <f aca="false">IF($A953="","",INDEX(CARTAO_COMPRAS!$C:$C,INT((ROW()-2)/20)+2))</f>
        <v/>
      </c>
      <c r="C953" s="0" t="str">
        <f aca="false">IF($A953="","",INDEX(CARTAO_COMPRAS!$D:$D,INT((ROW()-2)/20)+2))</f>
        <v/>
      </c>
      <c r="D953" s="0" t="str">
        <f aca="false">IF($A953="","",INDEX(CARTAO_COMPRAS!$E:$E,INT((ROW()-2)/20)+2))</f>
        <v/>
      </c>
      <c r="E953" s="0" t="str">
        <f aca="false">IF($A953="","",INDEX(CARTAO_COMPRAS!$H:$H,INT((ROW()-2)/20)+2)+MOD(ROW()-2,20))</f>
        <v/>
      </c>
      <c r="F953" s="0" t="str">
        <f aca="false">IF($A953="","",INDEX(CARTAO_COMPRAS!$G:$G,INT((ROW()-2)/20)+2))</f>
        <v/>
      </c>
      <c r="G953" s="5" t="str">
        <f aca="false">IF($A953="","",INDEX(CARTAO_COMPRAS!$I:$I,INT((ROW()-2)/20)+2))</f>
        <v/>
      </c>
      <c r="H953" s="4" t="str">
        <f aca="false">IF($A953="","",EDATE(INDEX(CARTAO_COMPRAS!$J:$J,INT((ROW()-2)/20)+2),MOD(ROW()-2,20)))</f>
        <v/>
      </c>
      <c r="I953" s="4" t="str">
        <f aca="false">IF($H953="","",$H953-WEEKDAY($H953,2)+1)</f>
        <v/>
      </c>
      <c r="J953" s="4" t="str">
        <f aca="false">IF($I953="","",$I953+6)</f>
        <v/>
      </c>
      <c r="K953" s="6" t="str">
        <f aca="false">IF($H953="","",DATE(YEAR($H953),MONTH($H953),1))</f>
        <v/>
      </c>
      <c r="L953" s="0" t="str">
        <f aca="false">IF($A953="","",INDEX(CARTAO_COMPRAS!$K:$K,INT((ROW()-2)/20)+2))</f>
        <v/>
      </c>
      <c r="M953" s="0" t="str">
        <f aca="false">IF($A953="","","Compra no cartão")</f>
        <v/>
      </c>
    </row>
    <row r="954" customFormat="false" ht="13.5" hidden="false" customHeight="false" outlineLevel="0" collapsed="false">
      <c r="A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" s="0" t="str">
        <f aca="false">IF($A954="","",INDEX(CARTAO_COMPRAS!$C:$C,INT((ROW()-2)/20)+2))</f>
        <v/>
      </c>
      <c r="C954" s="0" t="str">
        <f aca="false">IF($A954="","",INDEX(CARTAO_COMPRAS!$D:$D,INT((ROW()-2)/20)+2))</f>
        <v/>
      </c>
      <c r="D954" s="0" t="str">
        <f aca="false">IF($A954="","",INDEX(CARTAO_COMPRAS!$E:$E,INT((ROW()-2)/20)+2))</f>
        <v/>
      </c>
      <c r="E954" s="0" t="str">
        <f aca="false">IF($A954="","",INDEX(CARTAO_COMPRAS!$H:$H,INT((ROW()-2)/20)+2)+MOD(ROW()-2,20))</f>
        <v/>
      </c>
      <c r="F954" s="0" t="str">
        <f aca="false">IF($A954="","",INDEX(CARTAO_COMPRAS!$G:$G,INT((ROW()-2)/20)+2))</f>
        <v/>
      </c>
      <c r="G954" s="5" t="str">
        <f aca="false">IF($A954="","",INDEX(CARTAO_COMPRAS!$I:$I,INT((ROW()-2)/20)+2))</f>
        <v/>
      </c>
      <c r="H954" s="4" t="str">
        <f aca="false">IF($A954="","",EDATE(INDEX(CARTAO_COMPRAS!$J:$J,INT((ROW()-2)/20)+2),MOD(ROW()-2,20)))</f>
        <v/>
      </c>
      <c r="I954" s="4" t="str">
        <f aca="false">IF($H954="","",$H954-WEEKDAY($H954,2)+1)</f>
        <v/>
      </c>
      <c r="J954" s="4" t="str">
        <f aca="false">IF($I954="","",$I954+6)</f>
        <v/>
      </c>
      <c r="K954" s="6" t="str">
        <f aca="false">IF($H954="","",DATE(YEAR($H954),MONTH($H954),1))</f>
        <v/>
      </c>
      <c r="L954" s="0" t="str">
        <f aca="false">IF($A954="","",INDEX(CARTAO_COMPRAS!$K:$K,INT((ROW()-2)/20)+2))</f>
        <v/>
      </c>
      <c r="M954" s="0" t="str">
        <f aca="false">IF($A954="","","Compra no cartão")</f>
        <v/>
      </c>
    </row>
    <row r="955" customFormat="false" ht="13.5" hidden="false" customHeight="false" outlineLevel="0" collapsed="false">
      <c r="A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" s="0" t="str">
        <f aca="false">IF($A955="","",INDEX(CARTAO_COMPRAS!$C:$C,INT((ROW()-2)/20)+2))</f>
        <v/>
      </c>
      <c r="C955" s="0" t="str">
        <f aca="false">IF($A955="","",INDEX(CARTAO_COMPRAS!$D:$D,INT((ROW()-2)/20)+2))</f>
        <v/>
      </c>
      <c r="D955" s="0" t="str">
        <f aca="false">IF($A955="","",INDEX(CARTAO_COMPRAS!$E:$E,INT((ROW()-2)/20)+2))</f>
        <v/>
      </c>
      <c r="E955" s="0" t="str">
        <f aca="false">IF($A955="","",INDEX(CARTAO_COMPRAS!$H:$H,INT((ROW()-2)/20)+2)+MOD(ROW()-2,20))</f>
        <v/>
      </c>
      <c r="F955" s="0" t="str">
        <f aca="false">IF($A955="","",INDEX(CARTAO_COMPRAS!$G:$G,INT((ROW()-2)/20)+2))</f>
        <v/>
      </c>
      <c r="G955" s="5" t="str">
        <f aca="false">IF($A955="","",INDEX(CARTAO_COMPRAS!$I:$I,INT((ROW()-2)/20)+2))</f>
        <v/>
      </c>
      <c r="H955" s="4" t="str">
        <f aca="false">IF($A955="","",EDATE(INDEX(CARTAO_COMPRAS!$J:$J,INT((ROW()-2)/20)+2),MOD(ROW()-2,20)))</f>
        <v/>
      </c>
      <c r="I955" s="4" t="str">
        <f aca="false">IF($H955="","",$H955-WEEKDAY($H955,2)+1)</f>
        <v/>
      </c>
      <c r="J955" s="4" t="str">
        <f aca="false">IF($I955="","",$I955+6)</f>
        <v/>
      </c>
      <c r="K955" s="6" t="str">
        <f aca="false">IF($H955="","",DATE(YEAR($H955),MONTH($H955),1))</f>
        <v/>
      </c>
      <c r="L955" s="0" t="str">
        <f aca="false">IF($A955="","",INDEX(CARTAO_COMPRAS!$K:$K,INT((ROW()-2)/20)+2))</f>
        <v/>
      </c>
      <c r="M955" s="0" t="str">
        <f aca="false">IF($A955="","","Compra no cartão")</f>
        <v/>
      </c>
    </row>
    <row r="956" customFormat="false" ht="13.5" hidden="false" customHeight="false" outlineLevel="0" collapsed="false">
      <c r="A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" s="0" t="str">
        <f aca="false">IF($A956="","",INDEX(CARTAO_COMPRAS!$C:$C,INT((ROW()-2)/20)+2))</f>
        <v/>
      </c>
      <c r="C956" s="0" t="str">
        <f aca="false">IF($A956="","",INDEX(CARTAO_COMPRAS!$D:$D,INT((ROW()-2)/20)+2))</f>
        <v/>
      </c>
      <c r="D956" s="0" t="str">
        <f aca="false">IF($A956="","",INDEX(CARTAO_COMPRAS!$E:$E,INT((ROW()-2)/20)+2))</f>
        <v/>
      </c>
      <c r="E956" s="0" t="str">
        <f aca="false">IF($A956="","",INDEX(CARTAO_COMPRAS!$H:$H,INT((ROW()-2)/20)+2)+MOD(ROW()-2,20))</f>
        <v/>
      </c>
      <c r="F956" s="0" t="str">
        <f aca="false">IF($A956="","",INDEX(CARTAO_COMPRAS!$G:$G,INT((ROW()-2)/20)+2))</f>
        <v/>
      </c>
      <c r="G956" s="5" t="str">
        <f aca="false">IF($A956="","",INDEX(CARTAO_COMPRAS!$I:$I,INT((ROW()-2)/20)+2))</f>
        <v/>
      </c>
      <c r="H956" s="4" t="str">
        <f aca="false">IF($A956="","",EDATE(INDEX(CARTAO_COMPRAS!$J:$J,INT((ROW()-2)/20)+2),MOD(ROW()-2,20)))</f>
        <v/>
      </c>
      <c r="I956" s="4" t="str">
        <f aca="false">IF($H956="","",$H956-WEEKDAY($H956,2)+1)</f>
        <v/>
      </c>
      <c r="J956" s="4" t="str">
        <f aca="false">IF($I956="","",$I956+6)</f>
        <v/>
      </c>
      <c r="K956" s="6" t="str">
        <f aca="false">IF($H956="","",DATE(YEAR($H956),MONTH($H956),1))</f>
        <v/>
      </c>
      <c r="L956" s="0" t="str">
        <f aca="false">IF($A956="","",INDEX(CARTAO_COMPRAS!$K:$K,INT((ROW()-2)/20)+2))</f>
        <v/>
      </c>
      <c r="M956" s="0" t="str">
        <f aca="false">IF($A956="","","Compra no cartão")</f>
        <v/>
      </c>
    </row>
    <row r="957" customFormat="false" ht="13.5" hidden="false" customHeight="false" outlineLevel="0" collapsed="false">
      <c r="A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" s="0" t="str">
        <f aca="false">IF($A957="","",INDEX(CARTAO_COMPRAS!$C:$C,INT((ROW()-2)/20)+2))</f>
        <v/>
      </c>
      <c r="C957" s="0" t="str">
        <f aca="false">IF($A957="","",INDEX(CARTAO_COMPRAS!$D:$D,INT((ROW()-2)/20)+2))</f>
        <v/>
      </c>
      <c r="D957" s="0" t="str">
        <f aca="false">IF($A957="","",INDEX(CARTAO_COMPRAS!$E:$E,INT((ROW()-2)/20)+2))</f>
        <v/>
      </c>
      <c r="E957" s="0" t="str">
        <f aca="false">IF($A957="","",INDEX(CARTAO_COMPRAS!$H:$H,INT((ROW()-2)/20)+2)+MOD(ROW()-2,20))</f>
        <v/>
      </c>
      <c r="F957" s="0" t="str">
        <f aca="false">IF($A957="","",INDEX(CARTAO_COMPRAS!$G:$G,INT((ROW()-2)/20)+2))</f>
        <v/>
      </c>
      <c r="G957" s="5" t="str">
        <f aca="false">IF($A957="","",INDEX(CARTAO_COMPRAS!$I:$I,INT((ROW()-2)/20)+2))</f>
        <v/>
      </c>
      <c r="H957" s="4" t="str">
        <f aca="false">IF($A957="","",EDATE(INDEX(CARTAO_COMPRAS!$J:$J,INT((ROW()-2)/20)+2),MOD(ROW()-2,20)))</f>
        <v/>
      </c>
      <c r="I957" s="4" t="str">
        <f aca="false">IF($H957="","",$H957-WEEKDAY($H957,2)+1)</f>
        <v/>
      </c>
      <c r="J957" s="4" t="str">
        <f aca="false">IF($I957="","",$I957+6)</f>
        <v/>
      </c>
      <c r="K957" s="6" t="str">
        <f aca="false">IF($H957="","",DATE(YEAR($H957),MONTH($H957),1))</f>
        <v/>
      </c>
      <c r="L957" s="0" t="str">
        <f aca="false">IF($A957="","",INDEX(CARTAO_COMPRAS!$K:$K,INT((ROW()-2)/20)+2))</f>
        <v/>
      </c>
      <c r="M957" s="0" t="str">
        <f aca="false">IF($A957="","","Compra no cartão")</f>
        <v/>
      </c>
    </row>
    <row r="958" customFormat="false" ht="13.5" hidden="false" customHeight="false" outlineLevel="0" collapsed="false">
      <c r="A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8" s="0" t="str">
        <f aca="false">IF($A958="","",INDEX(CARTAO_COMPRAS!$C:$C,INT((ROW()-2)/20)+2))</f>
        <v/>
      </c>
      <c r="C958" s="0" t="str">
        <f aca="false">IF($A958="","",INDEX(CARTAO_COMPRAS!$D:$D,INT((ROW()-2)/20)+2))</f>
        <v/>
      </c>
      <c r="D958" s="0" t="str">
        <f aca="false">IF($A958="","",INDEX(CARTAO_COMPRAS!$E:$E,INT((ROW()-2)/20)+2))</f>
        <v/>
      </c>
      <c r="E958" s="0" t="str">
        <f aca="false">IF($A958="","",INDEX(CARTAO_COMPRAS!$H:$H,INT((ROW()-2)/20)+2)+MOD(ROW()-2,20))</f>
        <v/>
      </c>
      <c r="F958" s="0" t="str">
        <f aca="false">IF($A958="","",INDEX(CARTAO_COMPRAS!$G:$G,INT((ROW()-2)/20)+2))</f>
        <v/>
      </c>
      <c r="G958" s="5" t="str">
        <f aca="false">IF($A958="","",INDEX(CARTAO_COMPRAS!$I:$I,INT((ROW()-2)/20)+2))</f>
        <v/>
      </c>
      <c r="H958" s="4" t="str">
        <f aca="false">IF($A958="","",EDATE(INDEX(CARTAO_COMPRAS!$J:$J,INT((ROW()-2)/20)+2),MOD(ROW()-2,20)))</f>
        <v/>
      </c>
      <c r="I958" s="4" t="str">
        <f aca="false">IF($H958="","",$H958-WEEKDAY($H958,2)+1)</f>
        <v/>
      </c>
      <c r="J958" s="4" t="str">
        <f aca="false">IF($I958="","",$I958+6)</f>
        <v/>
      </c>
      <c r="K958" s="6" t="str">
        <f aca="false">IF($H958="","",DATE(YEAR($H958),MONTH($H958),1))</f>
        <v/>
      </c>
      <c r="L958" s="0" t="str">
        <f aca="false">IF($A958="","",INDEX(CARTAO_COMPRAS!$K:$K,INT((ROW()-2)/20)+2))</f>
        <v/>
      </c>
      <c r="M958" s="0" t="str">
        <f aca="false">IF($A958="","","Compra no cartão")</f>
        <v/>
      </c>
    </row>
    <row r="959" customFormat="false" ht="13.5" hidden="false" customHeight="false" outlineLevel="0" collapsed="false">
      <c r="A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" s="0" t="str">
        <f aca="false">IF($A959="","",INDEX(CARTAO_COMPRAS!$C:$C,INT((ROW()-2)/20)+2))</f>
        <v/>
      </c>
      <c r="C959" s="0" t="str">
        <f aca="false">IF($A959="","",INDEX(CARTAO_COMPRAS!$D:$D,INT((ROW()-2)/20)+2))</f>
        <v/>
      </c>
      <c r="D959" s="0" t="str">
        <f aca="false">IF($A959="","",INDEX(CARTAO_COMPRAS!$E:$E,INT((ROW()-2)/20)+2))</f>
        <v/>
      </c>
      <c r="E959" s="0" t="str">
        <f aca="false">IF($A959="","",INDEX(CARTAO_COMPRAS!$H:$H,INT((ROW()-2)/20)+2)+MOD(ROW()-2,20))</f>
        <v/>
      </c>
      <c r="F959" s="0" t="str">
        <f aca="false">IF($A959="","",INDEX(CARTAO_COMPRAS!$G:$G,INT((ROW()-2)/20)+2))</f>
        <v/>
      </c>
      <c r="G959" s="5" t="str">
        <f aca="false">IF($A959="","",INDEX(CARTAO_COMPRAS!$I:$I,INT((ROW()-2)/20)+2))</f>
        <v/>
      </c>
      <c r="H959" s="4" t="str">
        <f aca="false">IF($A959="","",EDATE(INDEX(CARTAO_COMPRAS!$J:$J,INT((ROW()-2)/20)+2),MOD(ROW()-2,20)))</f>
        <v/>
      </c>
      <c r="I959" s="4" t="str">
        <f aca="false">IF($H959="","",$H959-WEEKDAY($H959,2)+1)</f>
        <v/>
      </c>
      <c r="J959" s="4" t="str">
        <f aca="false">IF($I959="","",$I959+6)</f>
        <v/>
      </c>
      <c r="K959" s="6" t="str">
        <f aca="false">IF($H959="","",DATE(YEAR($H959),MONTH($H959),1))</f>
        <v/>
      </c>
      <c r="L959" s="0" t="str">
        <f aca="false">IF($A959="","",INDEX(CARTAO_COMPRAS!$K:$K,INT((ROW()-2)/20)+2))</f>
        <v/>
      </c>
      <c r="M959" s="0" t="str">
        <f aca="false">IF($A959="","","Compra no cartão")</f>
        <v/>
      </c>
    </row>
    <row r="960" customFormat="false" ht="13.5" hidden="false" customHeight="false" outlineLevel="0" collapsed="false">
      <c r="A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" s="0" t="str">
        <f aca="false">IF($A960="","",INDEX(CARTAO_COMPRAS!$C:$C,INT((ROW()-2)/20)+2))</f>
        <v/>
      </c>
      <c r="C960" s="0" t="str">
        <f aca="false">IF($A960="","",INDEX(CARTAO_COMPRAS!$D:$D,INT((ROW()-2)/20)+2))</f>
        <v/>
      </c>
      <c r="D960" s="0" t="str">
        <f aca="false">IF($A960="","",INDEX(CARTAO_COMPRAS!$E:$E,INT((ROW()-2)/20)+2))</f>
        <v/>
      </c>
      <c r="E960" s="0" t="str">
        <f aca="false">IF($A960="","",INDEX(CARTAO_COMPRAS!$H:$H,INT((ROW()-2)/20)+2)+MOD(ROW()-2,20))</f>
        <v/>
      </c>
      <c r="F960" s="0" t="str">
        <f aca="false">IF($A960="","",INDEX(CARTAO_COMPRAS!$G:$G,INT((ROW()-2)/20)+2))</f>
        <v/>
      </c>
      <c r="G960" s="5" t="str">
        <f aca="false">IF($A960="","",INDEX(CARTAO_COMPRAS!$I:$I,INT((ROW()-2)/20)+2))</f>
        <v/>
      </c>
      <c r="H960" s="4" t="str">
        <f aca="false">IF($A960="","",EDATE(INDEX(CARTAO_COMPRAS!$J:$J,INT((ROW()-2)/20)+2),MOD(ROW()-2,20)))</f>
        <v/>
      </c>
      <c r="I960" s="4" t="str">
        <f aca="false">IF($H960="","",$H960-WEEKDAY($H960,2)+1)</f>
        <v/>
      </c>
      <c r="J960" s="4" t="str">
        <f aca="false">IF($I960="","",$I960+6)</f>
        <v/>
      </c>
      <c r="K960" s="6" t="str">
        <f aca="false">IF($H960="","",DATE(YEAR($H960),MONTH($H960),1))</f>
        <v/>
      </c>
      <c r="L960" s="0" t="str">
        <f aca="false">IF($A960="","",INDEX(CARTAO_COMPRAS!$K:$K,INT((ROW()-2)/20)+2))</f>
        <v/>
      </c>
      <c r="M960" s="0" t="str">
        <f aca="false">IF($A960="","","Compra no cartão")</f>
        <v/>
      </c>
    </row>
    <row r="961" customFormat="false" ht="13.5" hidden="false" customHeight="false" outlineLevel="0" collapsed="false">
      <c r="A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" s="0" t="str">
        <f aca="false">IF($A961="","",INDEX(CARTAO_COMPRAS!$C:$C,INT((ROW()-2)/20)+2))</f>
        <v/>
      </c>
      <c r="C961" s="0" t="str">
        <f aca="false">IF($A961="","",INDEX(CARTAO_COMPRAS!$D:$D,INT((ROW()-2)/20)+2))</f>
        <v/>
      </c>
      <c r="D961" s="0" t="str">
        <f aca="false">IF($A961="","",INDEX(CARTAO_COMPRAS!$E:$E,INT((ROW()-2)/20)+2))</f>
        <v/>
      </c>
      <c r="E961" s="0" t="str">
        <f aca="false">IF($A961="","",INDEX(CARTAO_COMPRAS!$H:$H,INT((ROW()-2)/20)+2)+MOD(ROW()-2,20))</f>
        <v/>
      </c>
      <c r="F961" s="0" t="str">
        <f aca="false">IF($A961="","",INDEX(CARTAO_COMPRAS!$G:$G,INT((ROW()-2)/20)+2))</f>
        <v/>
      </c>
      <c r="G961" s="5" t="str">
        <f aca="false">IF($A961="","",INDEX(CARTAO_COMPRAS!$I:$I,INT((ROW()-2)/20)+2))</f>
        <v/>
      </c>
      <c r="H961" s="4" t="str">
        <f aca="false">IF($A961="","",EDATE(INDEX(CARTAO_COMPRAS!$J:$J,INT((ROW()-2)/20)+2),MOD(ROW()-2,20)))</f>
        <v/>
      </c>
      <c r="I961" s="4" t="str">
        <f aca="false">IF($H961="","",$H961-WEEKDAY($H961,2)+1)</f>
        <v/>
      </c>
      <c r="J961" s="4" t="str">
        <f aca="false">IF($I961="","",$I961+6)</f>
        <v/>
      </c>
      <c r="K961" s="6" t="str">
        <f aca="false">IF($H961="","",DATE(YEAR($H961),MONTH($H961),1))</f>
        <v/>
      </c>
      <c r="L961" s="0" t="str">
        <f aca="false">IF($A961="","",INDEX(CARTAO_COMPRAS!$K:$K,INT((ROW()-2)/20)+2))</f>
        <v/>
      </c>
      <c r="M961" s="0" t="str">
        <f aca="false">IF($A961="","","Compra no cartão")</f>
        <v/>
      </c>
    </row>
    <row r="962" customFormat="false" ht="13.5" hidden="false" customHeight="false" outlineLevel="0" collapsed="false">
      <c r="A9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</v>
      </c>
      <c r="B962" s="0" t="str">
        <f aca="false">IF($A962="","",INDEX(CARTAO_COMPRAS!$C:$C,INT((ROW()-2)/20)+2))</f>
        <v>Bradesco</v>
      </c>
      <c r="C962" s="0" t="str">
        <f aca="false">IF($A962="","",INDEX(CARTAO_COMPRAS!$D:$D,INT((ROW()-2)/20)+2))</f>
        <v>Mercantil Santa Paula</v>
      </c>
      <c r="D962" s="0" t="str">
        <f aca="false">IF($A962="","",INDEX(CARTAO_COMPRAS!$E:$E,INT((ROW()-2)/20)+2))</f>
        <v>Alimentação / Insumos</v>
      </c>
      <c r="E962" s="0" t="n">
        <f aca="false">IF($A962="","",INDEX(CARTAO_COMPRAS!$H:$H,INT((ROW()-2)/20)+2)+MOD(ROW()-2,20))</f>
        <v>1</v>
      </c>
      <c r="F962" s="0" t="n">
        <f aca="false">IF($A962="","",INDEX(CARTAO_COMPRAS!$G:$G,INT((ROW()-2)/20)+2))</f>
        <v>1</v>
      </c>
      <c r="G962" s="5" t="n">
        <f aca="false">IF($A962="","",INDEX(CARTAO_COMPRAS!$I:$I,INT((ROW()-2)/20)+2))</f>
        <v>13.6</v>
      </c>
      <c r="H962" s="4" t="n">
        <f aca="false">IF($A962="","",EDATE(INDEX(CARTAO_COMPRAS!$J:$J,INT((ROW()-2)/20)+2),MOD(ROW()-2,20)))</f>
        <v>46157</v>
      </c>
      <c r="I962" s="4" t="n">
        <f aca="false">IF($H962="","",$H962-WEEKDAY($H962,2)+1)</f>
        <v>46153</v>
      </c>
      <c r="J962" s="4" t="n">
        <f aca="false">IF($I962="","",$I962+6)</f>
        <v>46159</v>
      </c>
      <c r="K962" s="6" t="n">
        <f aca="false">IF($H962="","",DATE(YEAR($H962),MONTH($H962),1))</f>
        <v>46143</v>
      </c>
      <c r="L962" s="0" t="str">
        <f aca="false">IF($A962="","",INDEX(CARTAO_COMPRAS!$K:$K,INT((ROW()-2)/20)+2))</f>
        <v>Pago</v>
      </c>
      <c r="M962" s="0" t="str">
        <f aca="false">IF($A962="","","Compra no cartão")</f>
        <v>Compra no cartão</v>
      </c>
    </row>
    <row r="963" customFormat="false" ht="13.5" hidden="false" customHeight="false" outlineLevel="0" collapsed="false">
      <c r="A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" s="0" t="str">
        <f aca="false">IF($A963="","",INDEX(CARTAO_COMPRAS!$C:$C,INT((ROW()-2)/20)+2))</f>
        <v/>
      </c>
      <c r="C963" s="0" t="str">
        <f aca="false">IF($A963="","",INDEX(CARTAO_COMPRAS!$D:$D,INT((ROW()-2)/20)+2))</f>
        <v/>
      </c>
      <c r="D963" s="0" t="str">
        <f aca="false">IF($A963="","",INDEX(CARTAO_COMPRAS!$E:$E,INT((ROW()-2)/20)+2))</f>
        <v/>
      </c>
      <c r="E963" s="0" t="str">
        <f aca="false">IF($A963="","",INDEX(CARTAO_COMPRAS!$H:$H,INT((ROW()-2)/20)+2)+MOD(ROW()-2,20))</f>
        <v/>
      </c>
      <c r="F963" s="0" t="str">
        <f aca="false">IF($A963="","",INDEX(CARTAO_COMPRAS!$G:$G,INT((ROW()-2)/20)+2))</f>
        <v/>
      </c>
      <c r="G963" s="5" t="str">
        <f aca="false">IF($A963="","",INDEX(CARTAO_COMPRAS!$I:$I,INT((ROW()-2)/20)+2))</f>
        <v/>
      </c>
      <c r="H963" s="4" t="str">
        <f aca="false">IF($A963="","",EDATE(INDEX(CARTAO_COMPRAS!$J:$J,INT((ROW()-2)/20)+2),MOD(ROW()-2,20)))</f>
        <v/>
      </c>
      <c r="I963" s="4" t="str">
        <f aca="false">IF($H963="","",$H963-WEEKDAY($H963,2)+1)</f>
        <v/>
      </c>
      <c r="J963" s="4" t="str">
        <f aca="false">IF($I963="","",$I963+6)</f>
        <v/>
      </c>
      <c r="K963" s="6" t="str">
        <f aca="false">IF($H963="","",DATE(YEAR($H963),MONTH($H963),1))</f>
        <v/>
      </c>
      <c r="L963" s="0" t="str">
        <f aca="false">IF($A963="","",INDEX(CARTAO_COMPRAS!$K:$K,INT((ROW()-2)/20)+2))</f>
        <v/>
      </c>
      <c r="M963" s="0" t="str">
        <f aca="false">IF($A963="","","Compra no cartão")</f>
        <v/>
      </c>
    </row>
    <row r="964" customFormat="false" ht="13.5" hidden="false" customHeight="false" outlineLevel="0" collapsed="false">
      <c r="A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" s="0" t="str">
        <f aca="false">IF($A964="","",INDEX(CARTAO_COMPRAS!$C:$C,INT((ROW()-2)/20)+2))</f>
        <v/>
      </c>
      <c r="C964" s="0" t="str">
        <f aca="false">IF($A964="","",INDEX(CARTAO_COMPRAS!$D:$D,INT((ROW()-2)/20)+2))</f>
        <v/>
      </c>
      <c r="D964" s="0" t="str">
        <f aca="false">IF($A964="","",INDEX(CARTAO_COMPRAS!$E:$E,INT((ROW()-2)/20)+2))</f>
        <v/>
      </c>
      <c r="E964" s="0" t="str">
        <f aca="false">IF($A964="","",INDEX(CARTAO_COMPRAS!$H:$H,INT((ROW()-2)/20)+2)+MOD(ROW()-2,20))</f>
        <v/>
      </c>
      <c r="F964" s="0" t="str">
        <f aca="false">IF($A964="","",INDEX(CARTAO_COMPRAS!$G:$G,INT((ROW()-2)/20)+2))</f>
        <v/>
      </c>
      <c r="G964" s="5" t="str">
        <f aca="false">IF($A964="","",INDEX(CARTAO_COMPRAS!$I:$I,INT((ROW()-2)/20)+2))</f>
        <v/>
      </c>
      <c r="H964" s="4" t="str">
        <f aca="false">IF($A964="","",EDATE(INDEX(CARTAO_COMPRAS!$J:$J,INT((ROW()-2)/20)+2),MOD(ROW()-2,20)))</f>
        <v/>
      </c>
      <c r="I964" s="4" t="str">
        <f aca="false">IF($H964="","",$H964-WEEKDAY($H964,2)+1)</f>
        <v/>
      </c>
      <c r="J964" s="4" t="str">
        <f aca="false">IF($I964="","",$I964+6)</f>
        <v/>
      </c>
      <c r="K964" s="6" t="str">
        <f aca="false">IF($H964="","",DATE(YEAR($H964),MONTH($H964),1))</f>
        <v/>
      </c>
      <c r="L964" s="0" t="str">
        <f aca="false">IF($A964="","",INDEX(CARTAO_COMPRAS!$K:$K,INT((ROW()-2)/20)+2))</f>
        <v/>
      </c>
      <c r="M964" s="0" t="str">
        <f aca="false">IF($A964="","","Compra no cartão")</f>
        <v/>
      </c>
    </row>
    <row r="965" customFormat="false" ht="13.5" hidden="false" customHeight="false" outlineLevel="0" collapsed="false">
      <c r="A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" s="0" t="str">
        <f aca="false">IF($A965="","",INDEX(CARTAO_COMPRAS!$C:$C,INT((ROW()-2)/20)+2))</f>
        <v/>
      </c>
      <c r="C965" s="0" t="str">
        <f aca="false">IF($A965="","",INDEX(CARTAO_COMPRAS!$D:$D,INT((ROW()-2)/20)+2))</f>
        <v/>
      </c>
      <c r="D965" s="0" t="str">
        <f aca="false">IF($A965="","",INDEX(CARTAO_COMPRAS!$E:$E,INT((ROW()-2)/20)+2))</f>
        <v/>
      </c>
      <c r="E965" s="0" t="str">
        <f aca="false">IF($A965="","",INDEX(CARTAO_COMPRAS!$H:$H,INT((ROW()-2)/20)+2)+MOD(ROW()-2,20))</f>
        <v/>
      </c>
      <c r="F965" s="0" t="str">
        <f aca="false">IF($A965="","",INDEX(CARTAO_COMPRAS!$G:$G,INT((ROW()-2)/20)+2))</f>
        <v/>
      </c>
      <c r="G965" s="5" t="str">
        <f aca="false">IF($A965="","",INDEX(CARTAO_COMPRAS!$I:$I,INT((ROW()-2)/20)+2))</f>
        <v/>
      </c>
      <c r="H965" s="4" t="str">
        <f aca="false">IF($A965="","",EDATE(INDEX(CARTAO_COMPRAS!$J:$J,INT((ROW()-2)/20)+2),MOD(ROW()-2,20)))</f>
        <v/>
      </c>
      <c r="I965" s="4" t="str">
        <f aca="false">IF($H965="","",$H965-WEEKDAY($H965,2)+1)</f>
        <v/>
      </c>
      <c r="J965" s="4" t="str">
        <f aca="false">IF($I965="","",$I965+6)</f>
        <v/>
      </c>
      <c r="K965" s="6" t="str">
        <f aca="false">IF($H965="","",DATE(YEAR($H965),MONTH($H965),1))</f>
        <v/>
      </c>
      <c r="L965" s="0" t="str">
        <f aca="false">IF($A965="","",INDEX(CARTAO_COMPRAS!$K:$K,INT((ROW()-2)/20)+2))</f>
        <v/>
      </c>
      <c r="M965" s="0" t="str">
        <f aca="false">IF($A965="","","Compra no cartão")</f>
        <v/>
      </c>
    </row>
    <row r="966" customFormat="false" ht="13.5" hidden="false" customHeight="false" outlineLevel="0" collapsed="false">
      <c r="A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" s="0" t="str">
        <f aca="false">IF($A966="","",INDEX(CARTAO_COMPRAS!$C:$C,INT((ROW()-2)/20)+2))</f>
        <v/>
      </c>
      <c r="C966" s="0" t="str">
        <f aca="false">IF($A966="","",INDEX(CARTAO_COMPRAS!$D:$D,INT((ROW()-2)/20)+2))</f>
        <v/>
      </c>
      <c r="D966" s="0" t="str">
        <f aca="false">IF($A966="","",INDEX(CARTAO_COMPRAS!$E:$E,INT((ROW()-2)/20)+2))</f>
        <v/>
      </c>
      <c r="E966" s="0" t="str">
        <f aca="false">IF($A966="","",INDEX(CARTAO_COMPRAS!$H:$H,INT((ROW()-2)/20)+2)+MOD(ROW()-2,20))</f>
        <v/>
      </c>
      <c r="F966" s="0" t="str">
        <f aca="false">IF($A966="","",INDEX(CARTAO_COMPRAS!$G:$G,INT((ROW()-2)/20)+2))</f>
        <v/>
      </c>
      <c r="G966" s="5" t="str">
        <f aca="false">IF($A966="","",INDEX(CARTAO_COMPRAS!$I:$I,INT((ROW()-2)/20)+2))</f>
        <v/>
      </c>
      <c r="H966" s="4" t="str">
        <f aca="false">IF($A966="","",EDATE(INDEX(CARTAO_COMPRAS!$J:$J,INT((ROW()-2)/20)+2),MOD(ROW()-2,20)))</f>
        <v/>
      </c>
      <c r="I966" s="4" t="str">
        <f aca="false">IF($H966="","",$H966-WEEKDAY($H966,2)+1)</f>
        <v/>
      </c>
      <c r="J966" s="4" t="str">
        <f aca="false">IF($I966="","",$I966+6)</f>
        <v/>
      </c>
      <c r="K966" s="6" t="str">
        <f aca="false">IF($H966="","",DATE(YEAR($H966),MONTH($H966),1))</f>
        <v/>
      </c>
      <c r="L966" s="0" t="str">
        <f aca="false">IF($A966="","",INDEX(CARTAO_COMPRAS!$K:$K,INT((ROW()-2)/20)+2))</f>
        <v/>
      </c>
      <c r="M966" s="0" t="str">
        <f aca="false">IF($A966="","","Compra no cartão")</f>
        <v/>
      </c>
    </row>
    <row r="967" customFormat="false" ht="13.5" hidden="false" customHeight="false" outlineLevel="0" collapsed="false">
      <c r="A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" s="0" t="str">
        <f aca="false">IF($A967="","",INDEX(CARTAO_COMPRAS!$C:$C,INT((ROW()-2)/20)+2))</f>
        <v/>
      </c>
      <c r="C967" s="0" t="str">
        <f aca="false">IF($A967="","",INDEX(CARTAO_COMPRAS!$D:$D,INT((ROW()-2)/20)+2))</f>
        <v/>
      </c>
      <c r="D967" s="0" t="str">
        <f aca="false">IF($A967="","",INDEX(CARTAO_COMPRAS!$E:$E,INT((ROW()-2)/20)+2))</f>
        <v/>
      </c>
      <c r="E967" s="0" t="str">
        <f aca="false">IF($A967="","",INDEX(CARTAO_COMPRAS!$H:$H,INT((ROW()-2)/20)+2)+MOD(ROW()-2,20))</f>
        <v/>
      </c>
      <c r="F967" s="0" t="str">
        <f aca="false">IF($A967="","",INDEX(CARTAO_COMPRAS!$G:$G,INT((ROW()-2)/20)+2))</f>
        <v/>
      </c>
      <c r="G967" s="5" t="str">
        <f aca="false">IF($A967="","",INDEX(CARTAO_COMPRAS!$I:$I,INT((ROW()-2)/20)+2))</f>
        <v/>
      </c>
      <c r="H967" s="4" t="str">
        <f aca="false">IF($A967="","",EDATE(INDEX(CARTAO_COMPRAS!$J:$J,INT((ROW()-2)/20)+2),MOD(ROW()-2,20)))</f>
        <v/>
      </c>
      <c r="I967" s="4" t="str">
        <f aca="false">IF($H967="","",$H967-WEEKDAY($H967,2)+1)</f>
        <v/>
      </c>
      <c r="J967" s="4" t="str">
        <f aca="false">IF($I967="","",$I967+6)</f>
        <v/>
      </c>
      <c r="K967" s="6" t="str">
        <f aca="false">IF($H967="","",DATE(YEAR($H967),MONTH($H967),1))</f>
        <v/>
      </c>
      <c r="L967" s="0" t="str">
        <f aca="false">IF($A967="","",INDEX(CARTAO_COMPRAS!$K:$K,INT((ROW()-2)/20)+2))</f>
        <v/>
      </c>
      <c r="M967" s="0" t="str">
        <f aca="false">IF($A967="","","Compra no cartão")</f>
        <v/>
      </c>
    </row>
    <row r="968" customFormat="false" ht="13.5" hidden="false" customHeight="false" outlineLevel="0" collapsed="false">
      <c r="A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" s="0" t="str">
        <f aca="false">IF($A968="","",INDEX(CARTAO_COMPRAS!$C:$C,INT((ROW()-2)/20)+2))</f>
        <v/>
      </c>
      <c r="C968" s="0" t="str">
        <f aca="false">IF($A968="","",INDEX(CARTAO_COMPRAS!$D:$D,INT((ROW()-2)/20)+2))</f>
        <v/>
      </c>
      <c r="D968" s="0" t="str">
        <f aca="false">IF($A968="","",INDEX(CARTAO_COMPRAS!$E:$E,INT((ROW()-2)/20)+2))</f>
        <v/>
      </c>
      <c r="E968" s="0" t="str">
        <f aca="false">IF($A968="","",INDEX(CARTAO_COMPRAS!$H:$H,INT((ROW()-2)/20)+2)+MOD(ROW()-2,20))</f>
        <v/>
      </c>
      <c r="F968" s="0" t="str">
        <f aca="false">IF($A968="","",INDEX(CARTAO_COMPRAS!$G:$G,INT((ROW()-2)/20)+2))</f>
        <v/>
      </c>
      <c r="G968" s="5" t="str">
        <f aca="false">IF($A968="","",INDEX(CARTAO_COMPRAS!$I:$I,INT((ROW()-2)/20)+2))</f>
        <v/>
      </c>
      <c r="H968" s="4" t="str">
        <f aca="false">IF($A968="","",EDATE(INDEX(CARTAO_COMPRAS!$J:$J,INT((ROW()-2)/20)+2),MOD(ROW()-2,20)))</f>
        <v/>
      </c>
      <c r="I968" s="4" t="str">
        <f aca="false">IF($H968="","",$H968-WEEKDAY($H968,2)+1)</f>
        <v/>
      </c>
      <c r="J968" s="4" t="str">
        <f aca="false">IF($I968="","",$I968+6)</f>
        <v/>
      </c>
      <c r="K968" s="6" t="str">
        <f aca="false">IF($H968="","",DATE(YEAR($H968),MONTH($H968),1))</f>
        <v/>
      </c>
      <c r="L968" s="0" t="str">
        <f aca="false">IF($A968="","",INDEX(CARTAO_COMPRAS!$K:$K,INT((ROW()-2)/20)+2))</f>
        <v/>
      </c>
      <c r="M968" s="0" t="str">
        <f aca="false">IF($A968="","","Compra no cartão")</f>
        <v/>
      </c>
    </row>
    <row r="969" customFormat="false" ht="13.5" hidden="false" customHeight="false" outlineLevel="0" collapsed="false">
      <c r="A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" s="0" t="str">
        <f aca="false">IF($A969="","",INDEX(CARTAO_COMPRAS!$C:$C,INT((ROW()-2)/20)+2))</f>
        <v/>
      </c>
      <c r="C969" s="0" t="str">
        <f aca="false">IF($A969="","",INDEX(CARTAO_COMPRAS!$D:$D,INT((ROW()-2)/20)+2))</f>
        <v/>
      </c>
      <c r="D969" s="0" t="str">
        <f aca="false">IF($A969="","",INDEX(CARTAO_COMPRAS!$E:$E,INT((ROW()-2)/20)+2))</f>
        <v/>
      </c>
      <c r="E969" s="0" t="str">
        <f aca="false">IF($A969="","",INDEX(CARTAO_COMPRAS!$H:$H,INT((ROW()-2)/20)+2)+MOD(ROW()-2,20))</f>
        <v/>
      </c>
      <c r="F969" s="0" t="str">
        <f aca="false">IF($A969="","",INDEX(CARTAO_COMPRAS!$G:$G,INT((ROW()-2)/20)+2))</f>
        <v/>
      </c>
      <c r="G969" s="5" t="str">
        <f aca="false">IF($A969="","",INDEX(CARTAO_COMPRAS!$I:$I,INT((ROW()-2)/20)+2))</f>
        <v/>
      </c>
      <c r="H969" s="4" t="str">
        <f aca="false">IF($A969="","",EDATE(INDEX(CARTAO_COMPRAS!$J:$J,INT((ROW()-2)/20)+2),MOD(ROW()-2,20)))</f>
        <v/>
      </c>
      <c r="I969" s="4" t="str">
        <f aca="false">IF($H969="","",$H969-WEEKDAY($H969,2)+1)</f>
        <v/>
      </c>
      <c r="J969" s="4" t="str">
        <f aca="false">IF($I969="","",$I969+6)</f>
        <v/>
      </c>
      <c r="K969" s="6" t="str">
        <f aca="false">IF($H969="","",DATE(YEAR($H969),MONTH($H969),1))</f>
        <v/>
      </c>
      <c r="L969" s="0" t="str">
        <f aca="false">IF($A969="","",INDEX(CARTAO_COMPRAS!$K:$K,INT((ROW()-2)/20)+2))</f>
        <v/>
      </c>
      <c r="M969" s="0" t="str">
        <f aca="false">IF($A969="","","Compra no cartão")</f>
        <v/>
      </c>
    </row>
    <row r="970" customFormat="false" ht="13.5" hidden="false" customHeight="false" outlineLevel="0" collapsed="false">
      <c r="A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" s="0" t="str">
        <f aca="false">IF($A970="","",INDEX(CARTAO_COMPRAS!$C:$C,INT((ROW()-2)/20)+2))</f>
        <v/>
      </c>
      <c r="C970" s="0" t="str">
        <f aca="false">IF($A970="","",INDEX(CARTAO_COMPRAS!$D:$D,INT((ROW()-2)/20)+2))</f>
        <v/>
      </c>
      <c r="D970" s="0" t="str">
        <f aca="false">IF($A970="","",INDEX(CARTAO_COMPRAS!$E:$E,INT((ROW()-2)/20)+2))</f>
        <v/>
      </c>
      <c r="E970" s="0" t="str">
        <f aca="false">IF($A970="","",INDEX(CARTAO_COMPRAS!$H:$H,INT((ROW()-2)/20)+2)+MOD(ROW()-2,20))</f>
        <v/>
      </c>
      <c r="F970" s="0" t="str">
        <f aca="false">IF($A970="","",INDEX(CARTAO_COMPRAS!$G:$G,INT((ROW()-2)/20)+2))</f>
        <v/>
      </c>
      <c r="G970" s="5" t="str">
        <f aca="false">IF($A970="","",INDEX(CARTAO_COMPRAS!$I:$I,INT((ROW()-2)/20)+2))</f>
        <v/>
      </c>
      <c r="H970" s="4" t="str">
        <f aca="false">IF($A970="","",EDATE(INDEX(CARTAO_COMPRAS!$J:$J,INT((ROW()-2)/20)+2),MOD(ROW()-2,20)))</f>
        <v/>
      </c>
      <c r="I970" s="4" t="str">
        <f aca="false">IF($H970="","",$H970-WEEKDAY($H970,2)+1)</f>
        <v/>
      </c>
      <c r="J970" s="4" t="str">
        <f aca="false">IF($I970="","",$I970+6)</f>
        <v/>
      </c>
      <c r="K970" s="6" t="str">
        <f aca="false">IF($H970="","",DATE(YEAR($H970),MONTH($H970),1))</f>
        <v/>
      </c>
      <c r="L970" s="0" t="str">
        <f aca="false">IF($A970="","",INDEX(CARTAO_COMPRAS!$K:$K,INT((ROW()-2)/20)+2))</f>
        <v/>
      </c>
      <c r="M970" s="0" t="str">
        <f aca="false">IF($A970="","","Compra no cartão")</f>
        <v/>
      </c>
    </row>
    <row r="971" customFormat="false" ht="13.5" hidden="false" customHeight="false" outlineLevel="0" collapsed="false">
      <c r="A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" s="0" t="str">
        <f aca="false">IF($A971="","",INDEX(CARTAO_COMPRAS!$C:$C,INT((ROW()-2)/20)+2))</f>
        <v/>
      </c>
      <c r="C971" s="0" t="str">
        <f aca="false">IF($A971="","",INDEX(CARTAO_COMPRAS!$D:$D,INT((ROW()-2)/20)+2))</f>
        <v/>
      </c>
      <c r="D971" s="0" t="str">
        <f aca="false">IF($A971="","",INDEX(CARTAO_COMPRAS!$E:$E,INT((ROW()-2)/20)+2))</f>
        <v/>
      </c>
      <c r="E971" s="0" t="str">
        <f aca="false">IF($A971="","",INDEX(CARTAO_COMPRAS!$H:$H,INT((ROW()-2)/20)+2)+MOD(ROW()-2,20))</f>
        <v/>
      </c>
      <c r="F971" s="0" t="str">
        <f aca="false">IF($A971="","",INDEX(CARTAO_COMPRAS!$G:$G,INT((ROW()-2)/20)+2))</f>
        <v/>
      </c>
      <c r="G971" s="5" t="str">
        <f aca="false">IF($A971="","",INDEX(CARTAO_COMPRAS!$I:$I,INT((ROW()-2)/20)+2))</f>
        <v/>
      </c>
      <c r="H971" s="4" t="str">
        <f aca="false">IF($A971="","",EDATE(INDEX(CARTAO_COMPRAS!$J:$J,INT((ROW()-2)/20)+2),MOD(ROW()-2,20)))</f>
        <v/>
      </c>
      <c r="I971" s="4" t="str">
        <f aca="false">IF($H971="","",$H971-WEEKDAY($H971,2)+1)</f>
        <v/>
      </c>
      <c r="J971" s="4" t="str">
        <f aca="false">IF($I971="","",$I971+6)</f>
        <v/>
      </c>
      <c r="K971" s="6" t="str">
        <f aca="false">IF($H971="","",DATE(YEAR($H971),MONTH($H971),1))</f>
        <v/>
      </c>
      <c r="L971" s="0" t="str">
        <f aca="false">IF($A971="","",INDEX(CARTAO_COMPRAS!$K:$K,INT((ROW()-2)/20)+2))</f>
        <v/>
      </c>
      <c r="M971" s="0" t="str">
        <f aca="false">IF($A971="","","Compra no cartão")</f>
        <v/>
      </c>
    </row>
    <row r="972" customFormat="false" ht="13.5" hidden="false" customHeight="false" outlineLevel="0" collapsed="false">
      <c r="A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" s="0" t="str">
        <f aca="false">IF($A972="","",INDEX(CARTAO_COMPRAS!$C:$C,INT((ROW()-2)/20)+2))</f>
        <v/>
      </c>
      <c r="C972" s="0" t="str">
        <f aca="false">IF($A972="","",INDEX(CARTAO_COMPRAS!$D:$D,INT((ROW()-2)/20)+2))</f>
        <v/>
      </c>
      <c r="D972" s="0" t="str">
        <f aca="false">IF($A972="","",INDEX(CARTAO_COMPRAS!$E:$E,INT((ROW()-2)/20)+2))</f>
        <v/>
      </c>
      <c r="E972" s="0" t="str">
        <f aca="false">IF($A972="","",INDEX(CARTAO_COMPRAS!$H:$H,INT((ROW()-2)/20)+2)+MOD(ROW()-2,20))</f>
        <v/>
      </c>
      <c r="F972" s="0" t="str">
        <f aca="false">IF($A972="","",INDEX(CARTAO_COMPRAS!$G:$G,INT((ROW()-2)/20)+2))</f>
        <v/>
      </c>
      <c r="G972" s="5" t="str">
        <f aca="false">IF($A972="","",INDEX(CARTAO_COMPRAS!$I:$I,INT((ROW()-2)/20)+2))</f>
        <v/>
      </c>
      <c r="H972" s="4" t="str">
        <f aca="false">IF($A972="","",EDATE(INDEX(CARTAO_COMPRAS!$J:$J,INT((ROW()-2)/20)+2),MOD(ROW()-2,20)))</f>
        <v/>
      </c>
      <c r="I972" s="4" t="str">
        <f aca="false">IF($H972="","",$H972-WEEKDAY($H972,2)+1)</f>
        <v/>
      </c>
      <c r="J972" s="4" t="str">
        <f aca="false">IF($I972="","",$I972+6)</f>
        <v/>
      </c>
      <c r="K972" s="6" t="str">
        <f aca="false">IF($H972="","",DATE(YEAR($H972),MONTH($H972),1))</f>
        <v/>
      </c>
      <c r="L972" s="0" t="str">
        <f aca="false">IF($A972="","",INDEX(CARTAO_COMPRAS!$K:$K,INT((ROW()-2)/20)+2))</f>
        <v/>
      </c>
      <c r="M972" s="0" t="str">
        <f aca="false">IF($A972="","","Compra no cartão")</f>
        <v/>
      </c>
    </row>
    <row r="973" customFormat="false" ht="13.5" hidden="false" customHeight="false" outlineLevel="0" collapsed="false">
      <c r="A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" s="0" t="str">
        <f aca="false">IF($A973="","",INDEX(CARTAO_COMPRAS!$C:$C,INT((ROW()-2)/20)+2))</f>
        <v/>
      </c>
      <c r="C973" s="0" t="str">
        <f aca="false">IF($A973="","",INDEX(CARTAO_COMPRAS!$D:$D,INT((ROW()-2)/20)+2))</f>
        <v/>
      </c>
      <c r="D973" s="0" t="str">
        <f aca="false">IF($A973="","",INDEX(CARTAO_COMPRAS!$E:$E,INT((ROW()-2)/20)+2))</f>
        <v/>
      </c>
      <c r="E973" s="0" t="str">
        <f aca="false">IF($A973="","",INDEX(CARTAO_COMPRAS!$H:$H,INT((ROW()-2)/20)+2)+MOD(ROW()-2,20))</f>
        <v/>
      </c>
      <c r="F973" s="0" t="str">
        <f aca="false">IF($A973="","",INDEX(CARTAO_COMPRAS!$G:$G,INT((ROW()-2)/20)+2))</f>
        <v/>
      </c>
      <c r="G973" s="5" t="str">
        <f aca="false">IF($A973="","",INDEX(CARTAO_COMPRAS!$I:$I,INT((ROW()-2)/20)+2))</f>
        <v/>
      </c>
      <c r="H973" s="4" t="str">
        <f aca="false">IF($A973="","",EDATE(INDEX(CARTAO_COMPRAS!$J:$J,INT((ROW()-2)/20)+2),MOD(ROW()-2,20)))</f>
        <v/>
      </c>
      <c r="I973" s="4" t="str">
        <f aca="false">IF($H973="","",$H973-WEEKDAY($H973,2)+1)</f>
        <v/>
      </c>
      <c r="J973" s="4" t="str">
        <f aca="false">IF($I973="","",$I973+6)</f>
        <v/>
      </c>
      <c r="K973" s="6" t="str">
        <f aca="false">IF($H973="","",DATE(YEAR($H973),MONTH($H973),1))</f>
        <v/>
      </c>
      <c r="L973" s="0" t="str">
        <f aca="false">IF($A973="","",INDEX(CARTAO_COMPRAS!$K:$K,INT((ROW()-2)/20)+2))</f>
        <v/>
      </c>
      <c r="M973" s="0" t="str">
        <f aca="false">IF($A973="","","Compra no cartão")</f>
        <v/>
      </c>
    </row>
    <row r="974" customFormat="false" ht="13.5" hidden="false" customHeight="false" outlineLevel="0" collapsed="false">
      <c r="A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" s="0" t="str">
        <f aca="false">IF($A974="","",INDEX(CARTAO_COMPRAS!$C:$C,INT((ROW()-2)/20)+2))</f>
        <v/>
      </c>
      <c r="C974" s="0" t="str">
        <f aca="false">IF($A974="","",INDEX(CARTAO_COMPRAS!$D:$D,INT((ROW()-2)/20)+2))</f>
        <v/>
      </c>
      <c r="D974" s="0" t="str">
        <f aca="false">IF($A974="","",INDEX(CARTAO_COMPRAS!$E:$E,INT((ROW()-2)/20)+2))</f>
        <v/>
      </c>
      <c r="E974" s="0" t="str">
        <f aca="false">IF($A974="","",INDEX(CARTAO_COMPRAS!$H:$H,INT((ROW()-2)/20)+2)+MOD(ROW()-2,20))</f>
        <v/>
      </c>
      <c r="F974" s="0" t="str">
        <f aca="false">IF($A974="","",INDEX(CARTAO_COMPRAS!$G:$G,INT((ROW()-2)/20)+2))</f>
        <v/>
      </c>
      <c r="G974" s="5" t="str">
        <f aca="false">IF($A974="","",INDEX(CARTAO_COMPRAS!$I:$I,INT((ROW()-2)/20)+2))</f>
        <v/>
      </c>
      <c r="H974" s="4" t="str">
        <f aca="false">IF($A974="","",EDATE(INDEX(CARTAO_COMPRAS!$J:$J,INT((ROW()-2)/20)+2),MOD(ROW()-2,20)))</f>
        <v/>
      </c>
      <c r="I974" s="4" t="str">
        <f aca="false">IF($H974="","",$H974-WEEKDAY($H974,2)+1)</f>
        <v/>
      </c>
      <c r="J974" s="4" t="str">
        <f aca="false">IF($I974="","",$I974+6)</f>
        <v/>
      </c>
      <c r="K974" s="6" t="str">
        <f aca="false">IF($H974="","",DATE(YEAR($H974),MONTH($H974),1))</f>
        <v/>
      </c>
      <c r="L974" s="0" t="str">
        <f aca="false">IF($A974="","",INDEX(CARTAO_COMPRAS!$K:$K,INT((ROW()-2)/20)+2))</f>
        <v/>
      </c>
      <c r="M974" s="0" t="str">
        <f aca="false">IF($A974="","","Compra no cartão")</f>
        <v/>
      </c>
    </row>
    <row r="975" customFormat="false" ht="13.5" hidden="false" customHeight="false" outlineLevel="0" collapsed="false">
      <c r="A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" s="0" t="str">
        <f aca="false">IF($A975="","",INDEX(CARTAO_COMPRAS!$C:$C,INT((ROW()-2)/20)+2))</f>
        <v/>
      </c>
      <c r="C975" s="0" t="str">
        <f aca="false">IF($A975="","",INDEX(CARTAO_COMPRAS!$D:$D,INT((ROW()-2)/20)+2))</f>
        <v/>
      </c>
      <c r="D975" s="0" t="str">
        <f aca="false">IF($A975="","",INDEX(CARTAO_COMPRAS!$E:$E,INT((ROW()-2)/20)+2))</f>
        <v/>
      </c>
      <c r="E975" s="0" t="str">
        <f aca="false">IF($A975="","",INDEX(CARTAO_COMPRAS!$H:$H,INT((ROW()-2)/20)+2)+MOD(ROW()-2,20))</f>
        <v/>
      </c>
      <c r="F975" s="0" t="str">
        <f aca="false">IF($A975="","",INDEX(CARTAO_COMPRAS!$G:$G,INT((ROW()-2)/20)+2))</f>
        <v/>
      </c>
      <c r="G975" s="5" t="str">
        <f aca="false">IF($A975="","",INDEX(CARTAO_COMPRAS!$I:$I,INT((ROW()-2)/20)+2))</f>
        <v/>
      </c>
      <c r="H975" s="4" t="str">
        <f aca="false">IF($A975="","",EDATE(INDEX(CARTAO_COMPRAS!$J:$J,INT((ROW()-2)/20)+2),MOD(ROW()-2,20)))</f>
        <v/>
      </c>
      <c r="I975" s="4" t="str">
        <f aca="false">IF($H975="","",$H975-WEEKDAY($H975,2)+1)</f>
        <v/>
      </c>
      <c r="J975" s="4" t="str">
        <f aca="false">IF($I975="","",$I975+6)</f>
        <v/>
      </c>
      <c r="K975" s="6" t="str">
        <f aca="false">IF($H975="","",DATE(YEAR($H975),MONTH($H975),1))</f>
        <v/>
      </c>
      <c r="L975" s="0" t="str">
        <f aca="false">IF($A975="","",INDEX(CARTAO_COMPRAS!$K:$K,INT((ROW()-2)/20)+2))</f>
        <v/>
      </c>
      <c r="M975" s="0" t="str">
        <f aca="false">IF($A975="","","Compra no cartão")</f>
        <v/>
      </c>
    </row>
    <row r="976" customFormat="false" ht="13.5" hidden="false" customHeight="false" outlineLevel="0" collapsed="false">
      <c r="A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" s="0" t="str">
        <f aca="false">IF($A976="","",INDEX(CARTAO_COMPRAS!$C:$C,INT((ROW()-2)/20)+2))</f>
        <v/>
      </c>
      <c r="C976" s="0" t="str">
        <f aca="false">IF($A976="","",INDEX(CARTAO_COMPRAS!$D:$D,INT((ROW()-2)/20)+2))</f>
        <v/>
      </c>
      <c r="D976" s="0" t="str">
        <f aca="false">IF($A976="","",INDEX(CARTAO_COMPRAS!$E:$E,INT((ROW()-2)/20)+2))</f>
        <v/>
      </c>
      <c r="E976" s="0" t="str">
        <f aca="false">IF($A976="","",INDEX(CARTAO_COMPRAS!$H:$H,INT((ROW()-2)/20)+2)+MOD(ROW()-2,20))</f>
        <v/>
      </c>
      <c r="F976" s="0" t="str">
        <f aca="false">IF($A976="","",INDEX(CARTAO_COMPRAS!$G:$G,INT((ROW()-2)/20)+2))</f>
        <v/>
      </c>
      <c r="G976" s="5" t="str">
        <f aca="false">IF($A976="","",INDEX(CARTAO_COMPRAS!$I:$I,INT((ROW()-2)/20)+2))</f>
        <v/>
      </c>
      <c r="H976" s="4" t="str">
        <f aca="false">IF($A976="","",EDATE(INDEX(CARTAO_COMPRAS!$J:$J,INT((ROW()-2)/20)+2),MOD(ROW()-2,20)))</f>
        <v/>
      </c>
      <c r="I976" s="4" t="str">
        <f aca="false">IF($H976="","",$H976-WEEKDAY($H976,2)+1)</f>
        <v/>
      </c>
      <c r="J976" s="4" t="str">
        <f aca="false">IF($I976="","",$I976+6)</f>
        <v/>
      </c>
      <c r="K976" s="6" t="str">
        <f aca="false">IF($H976="","",DATE(YEAR($H976),MONTH($H976),1))</f>
        <v/>
      </c>
      <c r="L976" s="0" t="str">
        <f aca="false">IF($A976="","",INDEX(CARTAO_COMPRAS!$K:$K,INT((ROW()-2)/20)+2))</f>
        <v/>
      </c>
      <c r="M976" s="0" t="str">
        <f aca="false">IF($A976="","","Compra no cartão")</f>
        <v/>
      </c>
    </row>
    <row r="977" customFormat="false" ht="13.5" hidden="false" customHeight="false" outlineLevel="0" collapsed="false">
      <c r="A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" s="0" t="str">
        <f aca="false">IF($A977="","",INDEX(CARTAO_COMPRAS!$C:$C,INT((ROW()-2)/20)+2))</f>
        <v/>
      </c>
      <c r="C977" s="0" t="str">
        <f aca="false">IF($A977="","",INDEX(CARTAO_COMPRAS!$D:$D,INT((ROW()-2)/20)+2))</f>
        <v/>
      </c>
      <c r="D977" s="0" t="str">
        <f aca="false">IF($A977="","",INDEX(CARTAO_COMPRAS!$E:$E,INT((ROW()-2)/20)+2))</f>
        <v/>
      </c>
      <c r="E977" s="0" t="str">
        <f aca="false">IF($A977="","",INDEX(CARTAO_COMPRAS!$H:$H,INT((ROW()-2)/20)+2)+MOD(ROW()-2,20))</f>
        <v/>
      </c>
      <c r="F977" s="0" t="str">
        <f aca="false">IF($A977="","",INDEX(CARTAO_COMPRAS!$G:$G,INT((ROW()-2)/20)+2))</f>
        <v/>
      </c>
      <c r="G977" s="5" t="str">
        <f aca="false">IF($A977="","",INDEX(CARTAO_COMPRAS!$I:$I,INT((ROW()-2)/20)+2))</f>
        <v/>
      </c>
      <c r="H977" s="4" t="str">
        <f aca="false">IF($A977="","",EDATE(INDEX(CARTAO_COMPRAS!$J:$J,INT((ROW()-2)/20)+2),MOD(ROW()-2,20)))</f>
        <v/>
      </c>
      <c r="I977" s="4" t="str">
        <f aca="false">IF($H977="","",$H977-WEEKDAY($H977,2)+1)</f>
        <v/>
      </c>
      <c r="J977" s="4" t="str">
        <f aca="false">IF($I977="","",$I977+6)</f>
        <v/>
      </c>
      <c r="K977" s="6" t="str">
        <f aca="false">IF($H977="","",DATE(YEAR($H977),MONTH($H977),1))</f>
        <v/>
      </c>
      <c r="L977" s="0" t="str">
        <f aca="false">IF($A977="","",INDEX(CARTAO_COMPRAS!$K:$K,INT((ROW()-2)/20)+2))</f>
        <v/>
      </c>
      <c r="M977" s="0" t="str">
        <f aca="false">IF($A977="","","Compra no cartão")</f>
        <v/>
      </c>
    </row>
    <row r="978" customFormat="false" ht="13.5" hidden="false" customHeight="false" outlineLevel="0" collapsed="false">
      <c r="A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" s="0" t="str">
        <f aca="false">IF($A978="","",INDEX(CARTAO_COMPRAS!$C:$C,INT((ROW()-2)/20)+2))</f>
        <v/>
      </c>
      <c r="C978" s="0" t="str">
        <f aca="false">IF($A978="","",INDEX(CARTAO_COMPRAS!$D:$D,INT((ROW()-2)/20)+2))</f>
        <v/>
      </c>
      <c r="D978" s="0" t="str">
        <f aca="false">IF($A978="","",INDEX(CARTAO_COMPRAS!$E:$E,INT((ROW()-2)/20)+2))</f>
        <v/>
      </c>
      <c r="E978" s="0" t="str">
        <f aca="false">IF($A978="","",INDEX(CARTAO_COMPRAS!$H:$H,INT((ROW()-2)/20)+2)+MOD(ROW()-2,20))</f>
        <v/>
      </c>
      <c r="F978" s="0" t="str">
        <f aca="false">IF($A978="","",INDEX(CARTAO_COMPRAS!$G:$G,INT((ROW()-2)/20)+2))</f>
        <v/>
      </c>
      <c r="G978" s="5" t="str">
        <f aca="false">IF($A978="","",INDEX(CARTAO_COMPRAS!$I:$I,INT((ROW()-2)/20)+2))</f>
        <v/>
      </c>
      <c r="H978" s="4" t="str">
        <f aca="false">IF($A978="","",EDATE(INDEX(CARTAO_COMPRAS!$J:$J,INT((ROW()-2)/20)+2),MOD(ROW()-2,20)))</f>
        <v/>
      </c>
      <c r="I978" s="4" t="str">
        <f aca="false">IF($H978="","",$H978-WEEKDAY($H978,2)+1)</f>
        <v/>
      </c>
      <c r="J978" s="4" t="str">
        <f aca="false">IF($I978="","",$I978+6)</f>
        <v/>
      </c>
      <c r="K978" s="6" t="str">
        <f aca="false">IF($H978="","",DATE(YEAR($H978),MONTH($H978),1))</f>
        <v/>
      </c>
      <c r="L978" s="0" t="str">
        <f aca="false">IF($A978="","",INDEX(CARTAO_COMPRAS!$K:$K,INT((ROW()-2)/20)+2))</f>
        <v/>
      </c>
      <c r="M978" s="0" t="str">
        <f aca="false">IF($A978="","","Compra no cartão")</f>
        <v/>
      </c>
    </row>
    <row r="979" customFormat="false" ht="13.5" hidden="false" customHeight="false" outlineLevel="0" collapsed="false">
      <c r="A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" s="0" t="str">
        <f aca="false">IF($A979="","",INDEX(CARTAO_COMPRAS!$C:$C,INT((ROW()-2)/20)+2))</f>
        <v/>
      </c>
      <c r="C979" s="0" t="str">
        <f aca="false">IF($A979="","",INDEX(CARTAO_COMPRAS!$D:$D,INT((ROW()-2)/20)+2))</f>
        <v/>
      </c>
      <c r="D979" s="0" t="str">
        <f aca="false">IF($A979="","",INDEX(CARTAO_COMPRAS!$E:$E,INT((ROW()-2)/20)+2))</f>
        <v/>
      </c>
      <c r="E979" s="0" t="str">
        <f aca="false">IF($A979="","",INDEX(CARTAO_COMPRAS!$H:$H,INT((ROW()-2)/20)+2)+MOD(ROW()-2,20))</f>
        <v/>
      </c>
      <c r="F979" s="0" t="str">
        <f aca="false">IF($A979="","",INDEX(CARTAO_COMPRAS!$G:$G,INT((ROW()-2)/20)+2))</f>
        <v/>
      </c>
      <c r="G979" s="5" t="str">
        <f aca="false">IF($A979="","",INDEX(CARTAO_COMPRAS!$I:$I,INT((ROW()-2)/20)+2))</f>
        <v/>
      </c>
      <c r="H979" s="4" t="str">
        <f aca="false">IF($A979="","",EDATE(INDEX(CARTAO_COMPRAS!$J:$J,INT((ROW()-2)/20)+2),MOD(ROW()-2,20)))</f>
        <v/>
      </c>
      <c r="I979" s="4" t="str">
        <f aca="false">IF($H979="","",$H979-WEEKDAY($H979,2)+1)</f>
        <v/>
      </c>
      <c r="J979" s="4" t="str">
        <f aca="false">IF($I979="","",$I979+6)</f>
        <v/>
      </c>
      <c r="K979" s="6" t="str">
        <f aca="false">IF($H979="","",DATE(YEAR($H979),MONTH($H979),1))</f>
        <v/>
      </c>
      <c r="L979" s="0" t="str">
        <f aca="false">IF($A979="","",INDEX(CARTAO_COMPRAS!$K:$K,INT((ROW()-2)/20)+2))</f>
        <v/>
      </c>
      <c r="M979" s="0" t="str">
        <f aca="false">IF($A979="","","Compra no cartão")</f>
        <v/>
      </c>
    </row>
    <row r="980" customFormat="false" ht="13.5" hidden="false" customHeight="false" outlineLevel="0" collapsed="false">
      <c r="A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" s="0" t="str">
        <f aca="false">IF($A980="","",INDEX(CARTAO_COMPRAS!$C:$C,INT((ROW()-2)/20)+2))</f>
        <v/>
      </c>
      <c r="C980" s="0" t="str">
        <f aca="false">IF($A980="","",INDEX(CARTAO_COMPRAS!$D:$D,INT((ROW()-2)/20)+2))</f>
        <v/>
      </c>
      <c r="D980" s="0" t="str">
        <f aca="false">IF($A980="","",INDEX(CARTAO_COMPRAS!$E:$E,INT((ROW()-2)/20)+2))</f>
        <v/>
      </c>
      <c r="E980" s="0" t="str">
        <f aca="false">IF($A980="","",INDEX(CARTAO_COMPRAS!$H:$H,INT((ROW()-2)/20)+2)+MOD(ROW()-2,20))</f>
        <v/>
      </c>
      <c r="F980" s="0" t="str">
        <f aca="false">IF($A980="","",INDEX(CARTAO_COMPRAS!$G:$G,INT((ROW()-2)/20)+2))</f>
        <v/>
      </c>
      <c r="G980" s="5" t="str">
        <f aca="false">IF($A980="","",INDEX(CARTAO_COMPRAS!$I:$I,INT((ROW()-2)/20)+2))</f>
        <v/>
      </c>
      <c r="H980" s="4" t="str">
        <f aca="false">IF($A980="","",EDATE(INDEX(CARTAO_COMPRAS!$J:$J,INT((ROW()-2)/20)+2),MOD(ROW()-2,20)))</f>
        <v/>
      </c>
      <c r="I980" s="4" t="str">
        <f aca="false">IF($H980="","",$H980-WEEKDAY($H980,2)+1)</f>
        <v/>
      </c>
      <c r="J980" s="4" t="str">
        <f aca="false">IF($I980="","",$I980+6)</f>
        <v/>
      </c>
      <c r="K980" s="6" t="str">
        <f aca="false">IF($H980="","",DATE(YEAR($H980),MONTH($H980),1))</f>
        <v/>
      </c>
      <c r="L980" s="0" t="str">
        <f aca="false">IF($A980="","",INDEX(CARTAO_COMPRAS!$K:$K,INT((ROW()-2)/20)+2))</f>
        <v/>
      </c>
      <c r="M980" s="0" t="str">
        <f aca="false">IF($A980="","","Compra no cartão")</f>
        <v/>
      </c>
    </row>
    <row r="981" customFormat="false" ht="13.5" hidden="false" customHeight="false" outlineLevel="0" collapsed="false">
      <c r="A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" s="0" t="str">
        <f aca="false">IF($A981="","",INDEX(CARTAO_COMPRAS!$C:$C,INT((ROW()-2)/20)+2))</f>
        <v/>
      </c>
      <c r="C981" s="0" t="str">
        <f aca="false">IF($A981="","",INDEX(CARTAO_COMPRAS!$D:$D,INT((ROW()-2)/20)+2))</f>
        <v/>
      </c>
      <c r="D981" s="0" t="str">
        <f aca="false">IF($A981="","",INDEX(CARTAO_COMPRAS!$E:$E,INT((ROW()-2)/20)+2))</f>
        <v/>
      </c>
      <c r="E981" s="0" t="str">
        <f aca="false">IF($A981="","",INDEX(CARTAO_COMPRAS!$H:$H,INT((ROW()-2)/20)+2)+MOD(ROW()-2,20))</f>
        <v/>
      </c>
      <c r="F981" s="0" t="str">
        <f aca="false">IF($A981="","",INDEX(CARTAO_COMPRAS!$G:$G,INT((ROW()-2)/20)+2))</f>
        <v/>
      </c>
      <c r="G981" s="5" t="str">
        <f aca="false">IF($A981="","",INDEX(CARTAO_COMPRAS!$I:$I,INT((ROW()-2)/20)+2))</f>
        <v/>
      </c>
      <c r="H981" s="4" t="str">
        <f aca="false">IF($A981="","",EDATE(INDEX(CARTAO_COMPRAS!$J:$J,INT((ROW()-2)/20)+2),MOD(ROW()-2,20)))</f>
        <v/>
      </c>
      <c r="I981" s="4" t="str">
        <f aca="false">IF($H981="","",$H981-WEEKDAY($H981,2)+1)</f>
        <v/>
      </c>
      <c r="J981" s="4" t="str">
        <f aca="false">IF($I981="","",$I981+6)</f>
        <v/>
      </c>
      <c r="K981" s="6" t="str">
        <f aca="false">IF($H981="","",DATE(YEAR($H981),MONTH($H981),1))</f>
        <v/>
      </c>
      <c r="L981" s="0" t="str">
        <f aca="false">IF($A981="","",INDEX(CARTAO_COMPRAS!$K:$K,INT((ROW()-2)/20)+2))</f>
        <v/>
      </c>
      <c r="M981" s="0" t="str">
        <f aca="false">IF($A981="","","Compra no cartão")</f>
        <v/>
      </c>
    </row>
    <row r="982" customFormat="false" ht="13.5" hidden="false" customHeight="false" outlineLevel="0" collapsed="false">
      <c r="A9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50</v>
      </c>
      <c r="B982" s="0" t="str">
        <f aca="false">IF($A982="","",INDEX(CARTAO_COMPRAS!$C:$C,INT((ROW()-2)/20)+2))</f>
        <v>Bradesco</v>
      </c>
      <c r="C982" s="0" t="str">
        <f aca="false">IF($A982="","",INDEX(CARTAO_COMPRAS!$D:$D,INT((ROW()-2)/20)+2))</f>
        <v>Restaurante Santa Rosa</v>
      </c>
      <c r="D982" s="0" t="str">
        <f aca="false">IF($A982="","",INDEX(CARTAO_COMPRAS!$E:$E,INT((ROW()-2)/20)+2))</f>
        <v>Alimentação / Insumos</v>
      </c>
      <c r="E982" s="0" t="n">
        <f aca="false">IF($A982="","",INDEX(CARTAO_COMPRAS!$H:$H,INT((ROW()-2)/20)+2)+MOD(ROW()-2,20))</f>
        <v>1</v>
      </c>
      <c r="F982" s="0" t="n">
        <f aca="false">IF($A982="","",INDEX(CARTAO_COMPRAS!$G:$G,INT((ROW()-2)/20)+2))</f>
        <v>1</v>
      </c>
      <c r="G982" s="5" t="n">
        <f aca="false">IF($A982="","",INDEX(CARTAO_COMPRAS!$I:$I,INT((ROW()-2)/20)+2))</f>
        <v>51.6</v>
      </c>
      <c r="H982" s="4" t="n">
        <f aca="false">IF($A982="","",EDATE(INDEX(CARTAO_COMPRAS!$J:$J,INT((ROW()-2)/20)+2),MOD(ROW()-2,20)))</f>
        <v>46157</v>
      </c>
      <c r="I982" s="4" t="n">
        <f aca="false">IF($H982="","",$H982-WEEKDAY($H982,2)+1)</f>
        <v>46153</v>
      </c>
      <c r="J982" s="4" t="n">
        <f aca="false">IF($I982="","",$I982+6)</f>
        <v>46159</v>
      </c>
      <c r="K982" s="6" t="n">
        <f aca="false">IF($H982="","",DATE(YEAR($H982),MONTH($H982),1))</f>
        <v>46143</v>
      </c>
      <c r="L982" s="0" t="str">
        <f aca="false">IF($A982="","",INDEX(CARTAO_COMPRAS!$K:$K,INT((ROW()-2)/20)+2))</f>
        <v>Pago</v>
      </c>
      <c r="M982" s="0" t="str">
        <f aca="false">IF($A982="","","Compra no cartão")</f>
        <v>Compra no cartão</v>
      </c>
    </row>
    <row r="983" customFormat="false" ht="13.5" hidden="false" customHeight="false" outlineLevel="0" collapsed="false">
      <c r="A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" s="0" t="str">
        <f aca="false">IF($A983="","",INDEX(CARTAO_COMPRAS!$C:$C,INT((ROW()-2)/20)+2))</f>
        <v/>
      </c>
      <c r="C983" s="0" t="str">
        <f aca="false">IF($A983="","",INDEX(CARTAO_COMPRAS!$D:$D,INT((ROW()-2)/20)+2))</f>
        <v/>
      </c>
      <c r="D983" s="0" t="str">
        <f aca="false">IF($A983="","",INDEX(CARTAO_COMPRAS!$E:$E,INT((ROW()-2)/20)+2))</f>
        <v/>
      </c>
      <c r="E983" s="0" t="str">
        <f aca="false">IF($A983="","",INDEX(CARTAO_COMPRAS!$H:$H,INT((ROW()-2)/20)+2)+MOD(ROW()-2,20))</f>
        <v/>
      </c>
      <c r="F983" s="0" t="str">
        <f aca="false">IF($A983="","",INDEX(CARTAO_COMPRAS!$G:$G,INT((ROW()-2)/20)+2))</f>
        <v/>
      </c>
      <c r="G983" s="5" t="str">
        <f aca="false">IF($A983="","",INDEX(CARTAO_COMPRAS!$I:$I,INT((ROW()-2)/20)+2))</f>
        <v/>
      </c>
      <c r="H983" s="4" t="str">
        <f aca="false">IF($A983="","",EDATE(INDEX(CARTAO_COMPRAS!$J:$J,INT((ROW()-2)/20)+2),MOD(ROW()-2,20)))</f>
        <v/>
      </c>
      <c r="I983" s="4" t="str">
        <f aca="false">IF($H983="","",$H983-WEEKDAY($H983,2)+1)</f>
        <v/>
      </c>
      <c r="J983" s="4" t="str">
        <f aca="false">IF($I983="","",$I983+6)</f>
        <v/>
      </c>
      <c r="K983" s="6" t="str">
        <f aca="false">IF($H983="","",DATE(YEAR($H983),MONTH($H983),1))</f>
        <v/>
      </c>
      <c r="L983" s="0" t="str">
        <f aca="false">IF($A983="","",INDEX(CARTAO_COMPRAS!$K:$K,INT((ROW()-2)/20)+2))</f>
        <v/>
      </c>
      <c r="M983" s="0" t="str">
        <f aca="false">IF($A983="","","Compra no cartão")</f>
        <v/>
      </c>
    </row>
    <row r="984" customFormat="false" ht="13.5" hidden="false" customHeight="false" outlineLevel="0" collapsed="false">
      <c r="A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4" s="0" t="str">
        <f aca="false">IF($A984="","",INDEX(CARTAO_COMPRAS!$C:$C,INT((ROW()-2)/20)+2))</f>
        <v/>
      </c>
      <c r="C984" s="0" t="str">
        <f aca="false">IF($A984="","",INDEX(CARTAO_COMPRAS!$D:$D,INT((ROW()-2)/20)+2))</f>
        <v/>
      </c>
      <c r="D984" s="0" t="str">
        <f aca="false">IF($A984="","",INDEX(CARTAO_COMPRAS!$E:$E,INT((ROW()-2)/20)+2))</f>
        <v/>
      </c>
      <c r="E984" s="0" t="str">
        <f aca="false">IF($A984="","",INDEX(CARTAO_COMPRAS!$H:$H,INT((ROW()-2)/20)+2)+MOD(ROW()-2,20))</f>
        <v/>
      </c>
      <c r="F984" s="0" t="str">
        <f aca="false">IF($A984="","",INDEX(CARTAO_COMPRAS!$G:$G,INT((ROW()-2)/20)+2))</f>
        <v/>
      </c>
      <c r="G984" s="5" t="str">
        <f aca="false">IF($A984="","",INDEX(CARTAO_COMPRAS!$I:$I,INT((ROW()-2)/20)+2))</f>
        <v/>
      </c>
      <c r="H984" s="4" t="str">
        <f aca="false">IF($A984="","",EDATE(INDEX(CARTAO_COMPRAS!$J:$J,INT((ROW()-2)/20)+2),MOD(ROW()-2,20)))</f>
        <v/>
      </c>
      <c r="I984" s="4" t="str">
        <f aca="false">IF($H984="","",$H984-WEEKDAY($H984,2)+1)</f>
        <v/>
      </c>
      <c r="J984" s="4" t="str">
        <f aca="false">IF($I984="","",$I984+6)</f>
        <v/>
      </c>
      <c r="K984" s="6" t="str">
        <f aca="false">IF($H984="","",DATE(YEAR($H984),MONTH($H984),1))</f>
        <v/>
      </c>
      <c r="L984" s="0" t="str">
        <f aca="false">IF($A984="","",INDEX(CARTAO_COMPRAS!$K:$K,INT((ROW()-2)/20)+2))</f>
        <v/>
      </c>
      <c r="M984" s="0" t="str">
        <f aca="false">IF($A984="","","Compra no cartão")</f>
        <v/>
      </c>
    </row>
    <row r="985" customFormat="false" ht="13.5" hidden="false" customHeight="false" outlineLevel="0" collapsed="false">
      <c r="A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" s="0" t="str">
        <f aca="false">IF($A985="","",INDEX(CARTAO_COMPRAS!$C:$C,INT((ROW()-2)/20)+2))</f>
        <v/>
      </c>
      <c r="C985" s="0" t="str">
        <f aca="false">IF($A985="","",INDEX(CARTAO_COMPRAS!$D:$D,INT((ROW()-2)/20)+2))</f>
        <v/>
      </c>
      <c r="D985" s="0" t="str">
        <f aca="false">IF($A985="","",INDEX(CARTAO_COMPRAS!$E:$E,INT((ROW()-2)/20)+2))</f>
        <v/>
      </c>
      <c r="E985" s="0" t="str">
        <f aca="false">IF($A985="","",INDEX(CARTAO_COMPRAS!$H:$H,INT((ROW()-2)/20)+2)+MOD(ROW()-2,20))</f>
        <v/>
      </c>
      <c r="F985" s="0" t="str">
        <f aca="false">IF($A985="","",INDEX(CARTAO_COMPRAS!$G:$G,INT((ROW()-2)/20)+2))</f>
        <v/>
      </c>
      <c r="G985" s="5" t="str">
        <f aca="false">IF($A985="","",INDEX(CARTAO_COMPRAS!$I:$I,INT((ROW()-2)/20)+2))</f>
        <v/>
      </c>
      <c r="H985" s="4" t="str">
        <f aca="false">IF($A985="","",EDATE(INDEX(CARTAO_COMPRAS!$J:$J,INT((ROW()-2)/20)+2),MOD(ROW()-2,20)))</f>
        <v/>
      </c>
      <c r="I985" s="4" t="str">
        <f aca="false">IF($H985="","",$H985-WEEKDAY($H985,2)+1)</f>
        <v/>
      </c>
      <c r="J985" s="4" t="str">
        <f aca="false">IF($I985="","",$I985+6)</f>
        <v/>
      </c>
      <c r="K985" s="6" t="str">
        <f aca="false">IF($H985="","",DATE(YEAR($H985),MONTH($H985),1))</f>
        <v/>
      </c>
      <c r="L985" s="0" t="str">
        <f aca="false">IF($A985="","",INDEX(CARTAO_COMPRAS!$K:$K,INT((ROW()-2)/20)+2))</f>
        <v/>
      </c>
      <c r="M985" s="0" t="str">
        <f aca="false">IF($A985="","","Compra no cartão")</f>
        <v/>
      </c>
    </row>
    <row r="986" customFormat="false" ht="13.5" hidden="false" customHeight="false" outlineLevel="0" collapsed="false">
      <c r="A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" s="0" t="str">
        <f aca="false">IF($A986="","",INDEX(CARTAO_COMPRAS!$C:$C,INT((ROW()-2)/20)+2))</f>
        <v/>
      </c>
      <c r="C986" s="0" t="str">
        <f aca="false">IF($A986="","",INDEX(CARTAO_COMPRAS!$D:$D,INT((ROW()-2)/20)+2))</f>
        <v/>
      </c>
      <c r="D986" s="0" t="str">
        <f aca="false">IF($A986="","",INDEX(CARTAO_COMPRAS!$E:$E,INT((ROW()-2)/20)+2))</f>
        <v/>
      </c>
      <c r="E986" s="0" t="str">
        <f aca="false">IF($A986="","",INDEX(CARTAO_COMPRAS!$H:$H,INT((ROW()-2)/20)+2)+MOD(ROW()-2,20))</f>
        <v/>
      </c>
      <c r="F986" s="0" t="str">
        <f aca="false">IF($A986="","",INDEX(CARTAO_COMPRAS!$G:$G,INT((ROW()-2)/20)+2))</f>
        <v/>
      </c>
      <c r="G986" s="5" t="str">
        <f aca="false">IF($A986="","",INDEX(CARTAO_COMPRAS!$I:$I,INT((ROW()-2)/20)+2))</f>
        <v/>
      </c>
      <c r="H986" s="4" t="str">
        <f aca="false">IF($A986="","",EDATE(INDEX(CARTAO_COMPRAS!$J:$J,INT((ROW()-2)/20)+2),MOD(ROW()-2,20)))</f>
        <v/>
      </c>
      <c r="I986" s="4" t="str">
        <f aca="false">IF($H986="","",$H986-WEEKDAY($H986,2)+1)</f>
        <v/>
      </c>
      <c r="J986" s="4" t="str">
        <f aca="false">IF($I986="","",$I986+6)</f>
        <v/>
      </c>
      <c r="K986" s="6" t="str">
        <f aca="false">IF($H986="","",DATE(YEAR($H986),MONTH($H986),1))</f>
        <v/>
      </c>
      <c r="L986" s="0" t="str">
        <f aca="false">IF($A986="","",INDEX(CARTAO_COMPRAS!$K:$K,INT((ROW()-2)/20)+2))</f>
        <v/>
      </c>
      <c r="M986" s="0" t="str">
        <f aca="false">IF($A986="","","Compra no cartão")</f>
        <v/>
      </c>
    </row>
    <row r="987" customFormat="false" ht="13.5" hidden="false" customHeight="false" outlineLevel="0" collapsed="false">
      <c r="A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" s="0" t="str">
        <f aca="false">IF($A987="","",INDEX(CARTAO_COMPRAS!$C:$C,INT((ROW()-2)/20)+2))</f>
        <v/>
      </c>
      <c r="C987" s="0" t="str">
        <f aca="false">IF($A987="","",INDEX(CARTAO_COMPRAS!$D:$D,INT((ROW()-2)/20)+2))</f>
        <v/>
      </c>
      <c r="D987" s="0" t="str">
        <f aca="false">IF($A987="","",INDEX(CARTAO_COMPRAS!$E:$E,INT((ROW()-2)/20)+2))</f>
        <v/>
      </c>
      <c r="E987" s="0" t="str">
        <f aca="false">IF($A987="","",INDEX(CARTAO_COMPRAS!$H:$H,INT((ROW()-2)/20)+2)+MOD(ROW()-2,20))</f>
        <v/>
      </c>
      <c r="F987" s="0" t="str">
        <f aca="false">IF($A987="","",INDEX(CARTAO_COMPRAS!$G:$G,INT((ROW()-2)/20)+2))</f>
        <v/>
      </c>
      <c r="G987" s="5" t="str">
        <f aca="false">IF($A987="","",INDEX(CARTAO_COMPRAS!$I:$I,INT((ROW()-2)/20)+2))</f>
        <v/>
      </c>
      <c r="H987" s="4" t="str">
        <f aca="false">IF($A987="","",EDATE(INDEX(CARTAO_COMPRAS!$J:$J,INT((ROW()-2)/20)+2),MOD(ROW()-2,20)))</f>
        <v/>
      </c>
      <c r="I987" s="4" t="str">
        <f aca="false">IF($H987="","",$H987-WEEKDAY($H987,2)+1)</f>
        <v/>
      </c>
      <c r="J987" s="4" t="str">
        <f aca="false">IF($I987="","",$I987+6)</f>
        <v/>
      </c>
      <c r="K987" s="6" t="str">
        <f aca="false">IF($H987="","",DATE(YEAR($H987),MONTH($H987),1))</f>
        <v/>
      </c>
      <c r="L987" s="0" t="str">
        <f aca="false">IF($A987="","",INDEX(CARTAO_COMPRAS!$K:$K,INT((ROW()-2)/20)+2))</f>
        <v/>
      </c>
      <c r="M987" s="0" t="str">
        <f aca="false">IF($A987="","","Compra no cartão")</f>
        <v/>
      </c>
    </row>
    <row r="988" customFormat="false" ht="13.5" hidden="false" customHeight="false" outlineLevel="0" collapsed="false">
      <c r="A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" s="0" t="str">
        <f aca="false">IF($A988="","",INDEX(CARTAO_COMPRAS!$C:$C,INT((ROW()-2)/20)+2))</f>
        <v/>
      </c>
      <c r="C988" s="0" t="str">
        <f aca="false">IF($A988="","",INDEX(CARTAO_COMPRAS!$D:$D,INT((ROW()-2)/20)+2))</f>
        <v/>
      </c>
      <c r="D988" s="0" t="str">
        <f aca="false">IF($A988="","",INDEX(CARTAO_COMPRAS!$E:$E,INT((ROW()-2)/20)+2))</f>
        <v/>
      </c>
      <c r="E988" s="0" t="str">
        <f aca="false">IF($A988="","",INDEX(CARTAO_COMPRAS!$H:$H,INT((ROW()-2)/20)+2)+MOD(ROW()-2,20))</f>
        <v/>
      </c>
      <c r="F988" s="0" t="str">
        <f aca="false">IF($A988="","",INDEX(CARTAO_COMPRAS!$G:$G,INT((ROW()-2)/20)+2))</f>
        <v/>
      </c>
      <c r="G988" s="5" t="str">
        <f aca="false">IF($A988="","",INDEX(CARTAO_COMPRAS!$I:$I,INT((ROW()-2)/20)+2))</f>
        <v/>
      </c>
      <c r="H988" s="4" t="str">
        <f aca="false">IF($A988="","",EDATE(INDEX(CARTAO_COMPRAS!$J:$J,INT((ROW()-2)/20)+2),MOD(ROW()-2,20)))</f>
        <v/>
      </c>
      <c r="I988" s="4" t="str">
        <f aca="false">IF($H988="","",$H988-WEEKDAY($H988,2)+1)</f>
        <v/>
      </c>
      <c r="J988" s="4" t="str">
        <f aca="false">IF($I988="","",$I988+6)</f>
        <v/>
      </c>
      <c r="K988" s="6" t="str">
        <f aca="false">IF($H988="","",DATE(YEAR($H988),MONTH($H988),1))</f>
        <v/>
      </c>
      <c r="L988" s="0" t="str">
        <f aca="false">IF($A988="","",INDEX(CARTAO_COMPRAS!$K:$K,INT((ROW()-2)/20)+2))</f>
        <v/>
      </c>
      <c r="M988" s="0" t="str">
        <f aca="false">IF($A988="","","Compra no cartão")</f>
        <v/>
      </c>
    </row>
    <row r="989" customFormat="false" ht="13.5" hidden="false" customHeight="false" outlineLevel="0" collapsed="false">
      <c r="A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" s="0" t="str">
        <f aca="false">IF($A989="","",INDEX(CARTAO_COMPRAS!$C:$C,INT((ROW()-2)/20)+2))</f>
        <v/>
      </c>
      <c r="C989" s="0" t="str">
        <f aca="false">IF($A989="","",INDEX(CARTAO_COMPRAS!$D:$D,INT((ROW()-2)/20)+2))</f>
        <v/>
      </c>
      <c r="D989" s="0" t="str">
        <f aca="false">IF($A989="","",INDEX(CARTAO_COMPRAS!$E:$E,INT((ROW()-2)/20)+2))</f>
        <v/>
      </c>
      <c r="E989" s="0" t="str">
        <f aca="false">IF($A989="","",INDEX(CARTAO_COMPRAS!$H:$H,INT((ROW()-2)/20)+2)+MOD(ROW()-2,20))</f>
        <v/>
      </c>
      <c r="F989" s="0" t="str">
        <f aca="false">IF($A989="","",INDEX(CARTAO_COMPRAS!$G:$G,INT((ROW()-2)/20)+2))</f>
        <v/>
      </c>
      <c r="G989" s="5" t="str">
        <f aca="false">IF($A989="","",INDEX(CARTAO_COMPRAS!$I:$I,INT((ROW()-2)/20)+2))</f>
        <v/>
      </c>
      <c r="H989" s="4" t="str">
        <f aca="false">IF($A989="","",EDATE(INDEX(CARTAO_COMPRAS!$J:$J,INT((ROW()-2)/20)+2),MOD(ROW()-2,20)))</f>
        <v/>
      </c>
      <c r="I989" s="4" t="str">
        <f aca="false">IF($H989="","",$H989-WEEKDAY($H989,2)+1)</f>
        <v/>
      </c>
      <c r="J989" s="4" t="str">
        <f aca="false">IF($I989="","",$I989+6)</f>
        <v/>
      </c>
      <c r="K989" s="6" t="str">
        <f aca="false">IF($H989="","",DATE(YEAR($H989),MONTH($H989),1))</f>
        <v/>
      </c>
      <c r="L989" s="0" t="str">
        <f aca="false">IF($A989="","",INDEX(CARTAO_COMPRAS!$K:$K,INT((ROW()-2)/20)+2))</f>
        <v/>
      </c>
      <c r="M989" s="0" t="str">
        <f aca="false">IF($A989="","","Compra no cartão")</f>
        <v/>
      </c>
    </row>
    <row r="990" customFormat="false" ht="13.5" hidden="false" customHeight="false" outlineLevel="0" collapsed="false">
      <c r="A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" s="0" t="str">
        <f aca="false">IF($A990="","",INDEX(CARTAO_COMPRAS!$C:$C,INT((ROW()-2)/20)+2))</f>
        <v/>
      </c>
      <c r="C990" s="0" t="str">
        <f aca="false">IF($A990="","",INDEX(CARTAO_COMPRAS!$D:$D,INT((ROW()-2)/20)+2))</f>
        <v/>
      </c>
      <c r="D990" s="0" t="str">
        <f aca="false">IF($A990="","",INDEX(CARTAO_COMPRAS!$E:$E,INT((ROW()-2)/20)+2))</f>
        <v/>
      </c>
      <c r="E990" s="0" t="str">
        <f aca="false">IF($A990="","",INDEX(CARTAO_COMPRAS!$H:$H,INT((ROW()-2)/20)+2)+MOD(ROW()-2,20))</f>
        <v/>
      </c>
      <c r="F990" s="0" t="str">
        <f aca="false">IF($A990="","",INDEX(CARTAO_COMPRAS!$G:$G,INT((ROW()-2)/20)+2))</f>
        <v/>
      </c>
      <c r="G990" s="5" t="str">
        <f aca="false">IF($A990="","",INDEX(CARTAO_COMPRAS!$I:$I,INT((ROW()-2)/20)+2))</f>
        <v/>
      </c>
      <c r="H990" s="4" t="str">
        <f aca="false">IF($A990="","",EDATE(INDEX(CARTAO_COMPRAS!$J:$J,INT((ROW()-2)/20)+2),MOD(ROW()-2,20)))</f>
        <v/>
      </c>
      <c r="I990" s="4" t="str">
        <f aca="false">IF($H990="","",$H990-WEEKDAY($H990,2)+1)</f>
        <v/>
      </c>
      <c r="J990" s="4" t="str">
        <f aca="false">IF($I990="","",$I990+6)</f>
        <v/>
      </c>
      <c r="K990" s="6" t="str">
        <f aca="false">IF($H990="","",DATE(YEAR($H990),MONTH($H990),1))</f>
        <v/>
      </c>
      <c r="L990" s="0" t="str">
        <f aca="false">IF($A990="","",INDEX(CARTAO_COMPRAS!$K:$K,INT((ROW()-2)/20)+2))</f>
        <v/>
      </c>
      <c r="M990" s="0" t="str">
        <f aca="false">IF($A990="","","Compra no cartão")</f>
        <v/>
      </c>
    </row>
    <row r="991" customFormat="false" ht="13.5" hidden="false" customHeight="false" outlineLevel="0" collapsed="false">
      <c r="A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" s="0" t="str">
        <f aca="false">IF($A991="","",INDEX(CARTAO_COMPRAS!$C:$C,INT((ROW()-2)/20)+2))</f>
        <v/>
      </c>
      <c r="C991" s="0" t="str">
        <f aca="false">IF($A991="","",INDEX(CARTAO_COMPRAS!$D:$D,INT((ROW()-2)/20)+2))</f>
        <v/>
      </c>
      <c r="D991" s="0" t="str">
        <f aca="false">IF($A991="","",INDEX(CARTAO_COMPRAS!$E:$E,INT((ROW()-2)/20)+2))</f>
        <v/>
      </c>
      <c r="E991" s="0" t="str">
        <f aca="false">IF($A991="","",INDEX(CARTAO_COMPRAS!$H:$H,INT((ROW()-2)/20)+2)+MOD(ROW()-2,20))</f>
        <v/>
      </c>
      <c r="F991" s="0" t="str">
        <f aca="false">IF($A991="","",INDEX(CARTAO_COMPRAS!$G:$G,INT((ROW()-2)/20)+2))</f>
        <v/>
      </c>
      <c r="G991" s="5" t="str">
        <f aca="false">IF($A991="","",INDEX(CARTAO_COMPRAS!$I:$I,INT((ROW()-2)/20)+2))</f>
        <v/>
      </c>
      <c r="H991" s="4" t="str">
        <f aca="false">IF($A991="","",EDATE(INDEX(CARTAO_COMPRAS!$J:$J,INT((ROW()-2)/20)+2),MOD(ROW()-2,20)))</f>
        <v/>
      </c>
      <c r="I991" s="4" t="str">
        <f aca="false">IF($H991="","",$H991-WEEKDAY($H991,2)+1)</f>
        <v/>
      </c>
      <c r="J991" s="4" t="str">
        <f aca="false">IF($I991="","",$I991+6)</f>
        <v/>
      </c>
      <c r="K991" s="6" t="str">
        <f aca="false">IF($H991="","",DATE(YEAR($H991),MONTH($H991),1))</f>
        <v/>
      </c>
      <c r="L991" s="0" t="str">
        <f aca="false">IF($A991="","",INDEX(CARTAO_COMPRAS!$K:$K,INT((ROW()-2)/20)+2))</f>
        <v/>
      </c>
      <c r="M991" s="0" t="str">
        <f aca="false">IF($A991="","","Compra no cartão")</f>
        <v/>
      </c>
    </row>
    <row r="992" customFormat="false" ht="13.5" hidden="false" customHeight="false" outlineLevel="0" collapsed="false">
      <c r="A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" s="0" t="str">
        <f aca="false">IF($A992="","",INDEX(CARTAO_COMPRAS!$C:$C,INT((ROW()-2)/20)+2))</f>
        <v/>
      </c>
      <c r="C992" s="0" t="str">
        <f aca="false">IF($A992="","",INDEX(CARTAO_COMPRAS!$D:$D,INT((ROW()-2)/20)+2))</f>
        <v/>
      </c>
      <c r="D992" s="0" t="str">
        <f aca="false">IF($A992="","",INDEX(CARTAO_COMPRAS!$E:$E,INT((ROW()-2)/20)+2))</f>
        <v/>
      </c>
      <c r="E992" s="0" t="str">
        <f aca="false">IF($A992="","",INDEX(CARTAO_COMPRAS!$H:$H,INT((ROW()-2)/20)+2)+MOD(ROW()-2,20))</f>
        <v/>
      </c>
      <c r="F992" s="0" t="str">
        <f aca="false">IF($A992="","",INDEX(CARTAO_COMPRAS!$G:$G,INT((ROW()-2)/20)+2))</f>
        <v/>
      </c>
      <c r="G992" s="5" t="str">
        <f aca="false">IF($A992="","",INDEX(CARTAO_COMPRAS!$I:$I,INT((ROW()-2)/20)+2))</f>
        <v/>
      </c>
      <c r="H992" s="4" t="str">
        <f aca="false">IF($A992="","",EDATE(INDEX(CARTAO_COMPRAS!$J:$J,INT((ROW()-2)/20)+2),MOD(ROW()-2,20)))</f>
        <v/>
      </c>
      <c r="I992" s="4" t="str">
        <f aca="false">IF($H992="","",$H992-WEEKDAY($H992,2)+1)</f>
        <v/>
      </c>
      <c r="J992" s="4" t="str">
        <f aca="false">IF($I992="","",$I992+6)</f>
        <v/>
      </c>
      <c r="K992" s="6" t="str">
        <f aca="false">IF($H992="","",DATE(YEAR($H992),MONTH($H992),1))</f>
        <v/>
      </c>
      <c r="L992" s="0" t="str">
        <f aca="false">IF($A992="","",INDEX(CARTAO_COMPRAS!$K:$K,INT((ROW()-2)/20)+2))</f>
        <v/>
      </c>
      <c r="M992" s="0" t="str">
        <f aca="false">IF($A992="","","Compra no cartão")</f>
        <v/>
      </c>
    </row>
    <row r="993" customFormat="false" ht="13.5" hidden="false" customHeight="false" outlineLevel="0" collapsed="false">
      <c r="A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" s="0" t="str">
        <f aca="false">IF($A993="","",INDEX(CARTAO_COMPRAS!$C:$C,INT((ROW()-2)/20)+2))</f>
        <v/>
      </c>
      <c r="C993" s="0" t="str">
        <f aca="false">IF($A993="","",INDEX(CARTAO_COMPRAS!$D:$D,INT((ROW()-2)/20)+2))</f>
        <v/>
      </c>
      <c r="D993" s="0" t="str">
        <f aca="false">IF($A993="","",INDEX(CARTAO_COMPRAS!$E:$E,INT((ROW()-2)/20)+2))</f>
        <v/>
      </c>
      <c r="E993" s="0" t="str">
        <f aca="false">IF($A993="","",INDEX(CARTAO_COMPRAS!$H:$H,INT((ROW()-2)/20)+2)+MOD(ROW()-2,20))</f>
        <v/>
      </c>
      <c r="F993" s="0" t="str">
        <f aca="false">IF($A993="","",INDEX(CARTAO_COMPRAS!$G:$G,INT((ROW()-2)/20)+2))</f>
        <v/>
      </c>
      <c r="G993" s="5" t="str">
        <f aca="false">IF($A993="","",INDEX(CARTAO_COMPRAS!$I:$I,INT((ROW()-2)/20)+2))</f>
        <v/>
      </c>
      <c r="H993" s="4" t="str">
        <f aca="false">IF($A993="","",EDATE(INDEX(CARTAO_COMPRAS!$J:$J,INT((ROW()-2)/20)+2),MOD(ROW()-2,20)))</f>
        <v/>
      </c>
      <c r="I993" s="4" t="str">
        <f aca="false">IF($H993="","",$H993-WEEKDAY($H993,2)+1)</f>
        <v/>
      </c>
      <c r="J993" s="4" t="str">
        <f aca="false">IF($I993="","",$I993+6)</f>
        <v/>
      </c>
      <c r="K993" s="6" t="str">
        <f aca="false">IF($H993="","",DATE(YEAR($H993),MONTH($H993),1))</f>
        <v/>
      </c>
      <c r="L993" s="0" t="str">
        <f aca="false">IF($A993="","",INDEX(CARTAO_COMPRAS!$K:$K,INT((ROW()-2)/20)+2))</f>
        <v/>
      </c>
      <c r="M993" s="0" t="str">
        <f aca="false">IF($A993="","","Compra no cartão")</f>
        <v/>
      </c>
    </row>
    <row r="994" customFormat="false" ht="13.5" hidden="false" customHeight="false" outlineLevel="0" collapsed="false">
      <c r="A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" s="0" t="str">
        <f aca="false">IF($A994="","",INDEX(CARTAO_COMPRAS!$C:$C,INT((ROW()-2)/20)+2))</f>
        <v/>
      </c>
      <c r="C994" s="0" t="str">
        <f aca="false">IF($A994="","",INDEX(CARTAO_COMPRAS!$D:$D,INT((ROW()-2)/20)+2))</f>
        <v/>
      </c>
      <c r="D994" s="0" t="str">
        <f aca="false">IF($A994="","",INDEX(CARTAO_COMPRAS!$E:$E,INT((ROW()-2)/20)+2))</f>
        <v/>
      </c>
      <c r="E994" s="0" t="str">
        <f aca="false">IF($A994="","",INDEX(CARTAO_COMPRAS!$H:$H,INT((ROW()-2)/20)+2)+MOD(ROW()-2,20))</f>
        <v/>
      </c>
      <c r="F994" s="0" t="str">
        <f aca="false">IF($A994="","",INDEX(CARTAO_COMPRAS!$G:$G,INT((ROW()-2)/20)+2))</f>
        <v/>
      </c>
      <c r="G994" s="5" t="str">
        <f aca="false">IF($A994="","",INDEX(CARTAO_COMPRAS!$I:$I,INT((ROW()-2)/20)+2))</f>
        <v/>
      </c>
      <c r="H994" s="4" t="str">
        <f aca="false">IF($A994="","",EDATE(INDEX(CARTAO_COMPRAS!$J:$J,INT((ROW()-2)/20)+2),MOD(ROW()-2,20)))</f>
        <v/>
      </c>
      <c r="I994" s="4" t="str">
        <f aca="false">IF($H994="","",$H994-WEEKDAY($H994,2)+1)</f>
        <v/>
      </c>
      <c r="J994" s="4" t="str">
        <f aca="false">IF($I994="","",$I994+6)</f>
        <v/>
      </c>
      <c r="K994" s="6" t="str">
        <f aca="false">IF($H994="","",DATE(YEAR($H994),MONTH($H994),1))</f>
        <v/>
      </c>
      <c r="L994" s="0" t="str">
        <f aca="false">IF($A994="","",INDEX(CARTAO_COMPRAS!$K:$K,INT((ROW()-2)/20)+2))</f>
        <v/>
      </c>
      <c r="M994" s="0" t="str">
        <f aca="false">IF($A994="","","Compra no cartão")</f>
        <v/>
      </c>
    </row>
    <row r="995" customFormat="false" ht="13.5" hidden="false" customHeight="false" outlineLevel="0" collapsed="false">
      <c r="A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" s="0" t="str">
        <f aca="false">IF($A995="","",INDEX(CARTAO_COMPRAS!$C:$C,INT((ROW()-2)/20)+2))</f>
        <v/>
      </c>
      <c r="C995" s="0" t="str">
        <f aca="false">IF($A995="","",INDEX(CARTAO_COMPRAS!$D:$D,INT((ROW()-2)/20)+2))</f>
        <v/>
      </c>
      <c r="D995" s="0" t="str">
        <f aca="false">IF($A995="","",INDEX(CARTAO_COMPRAS!$E:$E,INT((ROW()-2)/20)+2))</f>
        <v/>
      </c>
      <c r="E995" s="0" t="str">
        <f aca="false">IF($A995="","",INDEX(CARTAO_COMPRAS!$H:$H,INT((ROW()-2)/20)+2)+MOD(ROW()-2,20))</f>
        <v/>
      </c>
      <c r="F995" s="0" t="str">
        <f aca="false">IF($A995="","",INDEX(CARTAO_COMPRAS!$G:$G,INT((ROW()-2)/20)+2))</f>
        <v/>
      </c>
      <c r="G995" s="5" t="str">
        <f aca="false">IF($A995="","",INDEX(CARTAO_COMPRAS!$I:$I,INT((ROW()-2)/20)+2))</f>
        <v/>
      </c>
      <c r="H995" s="4" t="str">
        <f aca="false">IF($A995="","",EDATE(INDEX(CARTAO_COMPRAS!$J:$J,INT((ROW()-2)/20)+2),MOD(ROW()-2,20)))</f>
        <v/>
      </c>
      <c r="I995" s="4" t="str">
        <f aca="false">IF($H995="","",$H995-WEEKDAY($H995,2)+1)</f>
        <v/>
      </c>
      <c r="J995" s="4" t="str">
        <f aca="false">IF($I995="","",$I995+6)</f>
        <v/>
      </c>
      <c r="K995" s="6" t="str">
        <f aca="false">IF($H995="","",DATE(YEAR($H995),MONTH($H995),1))</f>
        <v/>
      </c>
      <c r="L995" s="0" t="str">
        <f aca="false">IF($A995="","",INDEX(CARTAO_COMPRAS!$K:$K,INT((ROW()-2)/20)+2))</f>
        <v/>
      </c>
      <c r="M995" s="0" t="str">
        <f aca="false">IF($A995="","","Compra no cartão")</f>
        <v/>
      </c>
    </row>
    <row r="996" customFormat="false" ht="13.5" hidden="false" customHeight="false" outlineLevel="0" collapsed="false">
      <c r="A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" s="0" t="str">
        <f aca="false">IF($A996="","",INDEX(CARTAO_COMPRAS!$C:$C,INT((ROW()-2)/20)+2))</f>
        <v/>
      </c>
      <c r="C996" s="0" t="str">
        <f aca="false">IF($A996="","",INDEX(CARTAO_COMPRAS!$D:$D,INT((ROW()-2)/20)+2))</f>
        <v/>
      </c>
      <c r="D996" s="0" t="str">
        <f aca="false">IF($A996="","",INDEX(CARTAO_COMPRAS!$E:$E,INT((ROW()-2)/20)+2))</f>
        <v/>
      </c>
      <c r="E996" s="0" t="str">
        <f aca="false">IF($A996="","",INDEX(CARTAO_COMPRAS!$H:$H,INT((ROW()-2)/20)+2)+MOD(ROW()-2,20))</f>
        <v/>
      </c>
      <c r="F996" s="0" t="str">
        <f aca="false">IF($A996="","",INDEX(CARTAO_COMPRAS!$G:$G,INT((ROW()-2)/20)+2))</f>
        <v/>
      </c>
      <c r="G996" s="5" t="str">
        <f aca="false">IF($A996="","",INDEX(CARTAO_COMPRAS!$I:$I,INT((ROW()-2)/20)+2))</f>
        <v/>
      </c>
      <c r="H996" s="4" t="str">
        <f aca="false">IF($A996="","",EDATE(INDEX(CARTAO_COMPRAS!$J:$J,INT((ROW()-2)/20)+2),MOD(ROW()-2,20)))</f>
        <v/>
      </c>
      <c r="I996" s="4" t="str">
        <f aca="false">IF($H996="","",$H996-WEEKDAY($H996,2)+1)</f>
        <v/>
      </c>
      <c r="J996" s="4" t="str">
        <f aca="false">IF($I996="","",$I996+6)</f>
        <v/>
      </c>
      <c r="K996" s="6" t="str">
        <f aca="false">IF($H996="","",DATE(YEAR($H996),MONTH($H996),1))</f>
        <v/>
      </c>
      <c r="L996" s="0" t="str">
        <f aca="false">IF($A996="","",INDEX(CARTAO_COMPRAS!$K:$K,INT((ROW()-2)/20)+2))</f>
        <v/>
      </c>
      <c r="M996" s="0" t="str">
        <f aca="false">IF($A996="","","Compra no cartão")</f>
        <v/>
      </c>
    </row>
    <row r="997" customFormat="false" ht="13.5" hidden="false" customHeight="false" outlineLevel="0" collapsed="false">
      <c r="A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" s="0" t="str">
        <f aca="false">IF($A997="","",INDEX(CARTAO_COMPRAS!$C:$C,INT((ROW()-2)/20)+2))</f>
        <v/>
      </c>
      <c r="C997" s="0" t="str">
        <f aca="false">IF($A997="","",INDEX(CARTAO_COMPRAS!$D:$D,INT((ROW()-2)/20)+2))</f>
        <v/>
      </c>
      <c r="D997" s="0" t="str">
        <f aca="false">IF($A997="","",INDEX(CARTAO_COMPRAS!$E:$E,INT((ROW()-2)/20)+2))</f>
        <v/>
      </c>
      <c r="E997" s="0" t="str">
        <f aca="false">IF($A997="","",INDEX(CARTAO_COMPRAS!$H:$H,INT((ROW()-2)/20)+2)+MOD(ROW()-2,20))</f>
        <v/>
      </c>
      <c r="F997" s="0" t="str">
        <f aca="false">IF($A997="","",INDEX(CARTAO_COMPRAS!$G:$G,INT((ROW()-2)/20)+2))</f>
        <v/>
      </c>
      <c r="G997" s="5" t="str">
        <f aca="false">IF($A997="","",INDEX(CARTAO_COMPRAS!$I:$I,INT((ROW()-2)/20)+2))</f>
        <v/>
      </c>
      <c r="H997" s="4" t="str">
        <f aca="false">IF($A997="","",EDATE(INDEX(CARTAO_COMPRAS!$J:$J,INT((ROW()-2)/20)+2),MOD(ROW()-2,20)))</f>
        <v/>
      </c>
      <c r="I997" s="4" t="str">
        <f aca="false">IF($H997="","",$H997-WEEKDAY($H997,2)+1)</f>
        <v/>
      </c>
      <c r="J997" s="4" t="str">
        <f aca="false">IF($I997="","",$I997+6)</f>
        <v/>
      </c>
      <c r="K997" s="6" t="str">
        <f aca="false">IF($H997="","",DATE(YEAR($H997),MONTH($H997),1))</f>
        <v/>
      </c>
      <c r="L997" s="0" t="str">
        <f aca="false">IF($A997="","",INDEX(CARTAO_COMPRAS!$K:$K,INT((ROW()-2)/20)+2))</f>
        <v/>
      </c>
      <c r="M997" s="0" t="str">
        <f aca="false">IF($A997="","","Compra no cartão")</f>
        <v/>
      </c>
    </row>
    <row r="998" customFormat="false" ht="13.5" hidden="false" customHeight="false" outlineLevel="0" collapsed="false">
      <c r="A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" s="0" t="str">
        <f aca="false">IF($A998="","",INDEX(CARTAO_COMPRAS!$C:$C,INT((ROW()-2)/20)+2))</f>
        <v/>
      </c>
      <c r="C998" s="0" t="str">
        <f aca="false">IF($A998="","",INDEX(CARTAO_COMPRAS!$D:$D,INT((ROW()-2)/20)+2))</f>
        <v/>
      </c>
      <c r="D998" s="0" t="str">
        <f aca="false">IF($A998="","",INDEX(CARTAO_COMPRAS!$E:$E,INT((ROW()-2)/20)+2))</f>
        <v/>
      </c>
      <c r="E998" s="0" t="str">
        <f aca="false">IF($A998="","",INDEX(CARTAO_COMPRAS!$H:$H,INT((ROW()-2)/20)+2)+MOD(ROW()-2,20))</f>
        <v/>
      </c>
      <c r="F998" s="0" t="str">
        <f aca="false">IF($A998="","",INDEX(CARTAO_COMPRAS!$G:$G,INT((ROW()-2)/20)+2))</f>
        <v/>
      </c>
      <c r="G998" s="5" t="str">
        <f aca="false">IF($A998="","",INDEX(CARTAO_COMPRAS!$I:$I,INT((ROW()-2)/20)+2))</f>
        <v/>
      </c>
      <c r="H998" s="4" t="str">
        <f aca="false">IF($A998="","",EDATE(INDEX(CARTAO_COMPRAS!$J:$J,INT((ROW()-2)/20)+2),MOD(ROW()-2,20)))</f>
        <v/>
      </c>
      <c r="I998" s="4" t="str">
        <f aca="false">IF($H998="","",$H998-WEEKDAY($H998,2)+1)</f>
        <v/>
      </c>
      <c r="J998" s="4" t="str">
        <f aca="false">IF($I998="","",$I998+6)</f>
        <v/>
      </c>
      <c r="K998" s="6" t="str">
        <f aca="false">IF($H998="","",DATE(YEAR($H998),MONTH($H998),1))</f>
        <v/>
      </c>
      <c r="L998" s="0" t="str">
        <f aca="false">IF($A998="","",INDEX(CARTAO_COMPRAS!$K:$K,INT((ROW()-2)/20)+2))</f>
        <v/>
      </c>
      <c r="M998" s="0" t="str">
        <f aca="false">IF($A998="","","Compra no cartão")</f>
        <v/>
      </c>
    </row>
    <row r="999" customFormat="false" ht="13.5" hidden="false" customHeight="false" outlineLevel="0" collapsed="false">
      <c r="A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" s="0" t="str">
        <f aca="false">IF($A999="","",INDEX(CARTAO_COMPRAS!$C:$C,INT((ROW()-2)/20)+2))</f>
        <v/>
      </c>
      <c r="C999" s="0" t="str">
        <f aca="false">IF($A999="","",INDEX(CARTAO_COMPRAS!$D:$D,INT((ROW()-2)/20)+2))</f>
        <v/>
      </c>
      <c r="D999" s="0" t="str">
        <f aca="false">IF($A999="","",INDEX(CARTAO_COMPRAS!$E:$E,INT((ROW()-2)/20)+2))</f>
        <v/>
      </c>
      <c r="E999" s="0" t="str">
        <f aca="false">IF($A999="","",INDEX(CARTAO_COMPRAS!$H:$H,INT((ROW()-2)/20)+2)+MOD(ROW()-2,20))</f>
        <v/>
      </c>
      <c r="F999" s="0" t="str">
        <f aca="false">IF($A999="","",INDEX(CARTAO_COMPRAS!$G:$G,INT((ROW()-2)/20)+2))</f>
        <v/>
      </c>
      <c r="G999" s="5" t="str">
        <f aca="false">IF($A999="","",INDEX(CARTAO_COMPRAS!$I:$I,INT((ROW()-2)/20)+2))</f>
        <v/>
      </c>
      <c r="H999" s="4" t="str">
        <f aca="false">IF($A999="","",EDATE(INDEX(CARTAO_COMPRAS!$J:$J,INT((ROW()-2)/20)+2),MOD(ROW()-2,20)))</f>
        <v/>
      </c>
      <c r="I999" s="4" t="str">
        <f aca="false">IF($H999="","",$H999-WEEKDAY($H999,2)+1)</f>
        <v/>
      </c>
      <c r="J999" s="4" t="str">
        <f aca="false">IF($I999="","",$I999+6)</f>
        <v/>
      </c>
      <c r="K999" s="6" t="str">
        <f aca="false">IF($H999="","",DATE(YEAR($H999),MONTH($H999),1))</f>
        <v/>
      </c>
      <c r="L999" s="0" t="str">
        <f aca="false">IF($A999="","",INDEX(CARTAO_COMPRAS!$K:$K,INT((ROW()-2)/20)+2))</f>
        <v/>
      </c>
      <c r="M999" s="0" t="str">
        <f aca="false">IF($A999="","","Compra no cartão")</f>
        <v/>
      </c>
    </row>
    <row r="1000" customFormat="false" ht="13.5" hidden="false" customHeight="false" outlineLevel="0" collapsed="false">
      <c r="A1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" s="0" t="str">
        <f aca="false">IF($A1000="","",INDEX(CARTAO_COMPRAS!$C:$C,INT((ROW()-2)/20)+2))</f>
        <v/>
      </c>
      <c r="C1000" s="0" t="str">
        <f aca="false">IF($A1000="","",INDEX(CARTAO_COMPRAS!$D:$D,INT((ROW()-2)/20)+2))</f>
        <v/>
      </c>
      <c r="D1000" s="0" t="str">
        <f aca="false">IF($A1000="","",INDEX(CARTAO_COMPRAS!$E:$E,INT((ROW()-2)/20)+2))</f>
        <v/>
      </c>
      <c r="E1000" s="0" t="str">
        <f aca="false">IF($A1000="","",INDEX(CARTAO_COMPRAS!$H:$H,INT((ROW()-2)/20)+2)+MOD(ROW()-2,20))</f>
        <v/>
      </c>
      <c r="F1000" s="0" t="str">
        <f aca="false">IF($A1000="","",INDEX(CARTAO_COMPRAS!$G:$G,INT((ROW()-2)/20)+2))</f>
        <v/>
      </c>
      <c r="G1000" s="5" t="str">
        <f aca="false">IF($A1000="","",INDEX(CARTAO_COMPRAS!$I:$I,INT((ROW()-2)/20)+2))</f>
        <v/>
      </c>
      <c r="H1000" s="4" t="str">
        <f aca="false">IF($A1000="","",EDATE(INDEX(CARTAO_COMPRAS!$J:$J,INT((ROW()-2)/20)+2),MOD(ROW()-2,20)))</f>
        <v/>
      </c>
      <c r="I1000" s="4" t="str">
        <f aca="false">IF($H1000="","",$H1000-WEEKDAY($H1000,2)+1)</f>
        <v/>
      </c>
      <c r="J1000" s="4" t="str">
        <f aca="false">IF($I1000="","",$I1000+6)</f>
        <v/>
      </c>
      <c r="K1000" s="6" t="str">
        <f aca="false">IF($H1000="","",DATE(YEAR($H1000),MONTH($H1000),1))</f>
        <v/>
      </c>
      <c r="L1000" s="0" t="str">
        <f aca="false">IF($A1000="","",INDEX(CARTAO_COMPRAS!$K:$K,INT((ROW()-2)/20)+2))</f>
        <v/>
      </c>
      <c r="M1000" s="0" t="str">
        <f aca="false">IF($A1000="","","Compra no cartão")</f>
        <v/>
      </c>
    </row>
    <row r="1001" customFormat="false" ht="13.5" hidden="false" customHeight="false" outlineLevel="0" collapsed="false">
      <c r="A1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" s="0" t="str">
        <f aca="false">IF($A1001="","",INDEX(CARTAO_COMPRAS!$C:$C,INT((ROW()-2)/20)+2))</f>
        <v/>
      </c>
      <c r="C1001" s="0" t="str">
        <f aca="false">IF($A1001="","",INDEX(CARTAO_COMPRAS!$D:$D,INT((ROW()-2)/20)+2))</f>
        <v/>
      </c>
      <c r="D1001" s="0" t="str">
        <f aca="false">IF($A1001="","",INDEX(CARTAO_COMPRAS!$E:$E,INT((ROW()-2)/20)+2))</f>
        <v/>
      </c>
      <c r="E1001" s="0" t="str">
        <f aca="false">IF($A1001="","",INDEX(CARTAO_COMPRAS!$H:$H,INT((ROW()-2)/20)+2)+MOD(ROW()-2,20))</f>
        <v/>
      </c>
      <c r="F1001" s="0" t="str">
        <f aca="false">IF($A1001="","",INDEX(CARTAO_COMPRAS!$G:$G,INT((ROW()-2)/20)+2))</f>
        <v/>
      </c>
      <c r="G1001" s="5" t="str">
        <f aca="false">IF($A1001="","",INDEX(CARTAO_COMPRAS!$I:$I,INT((ROW()-2)/20)+2))</f>
        <v/>
      </c>
      <c r="H1001" s="4" t="str">
        <f aca="false">IF($A1001="","",EDATE(INDEX(CARTAO_COMPRAS!$J:$J,INT((ROW()-2)/20)+2),MOD(ROW()-2,20)))</f>
        <v/>
      </c>
      <c r="I1001" s="4" t="str">
        <f aca="false">IF($H1001="","",$H1001-WEEKDAY($H1001,2)+1)</f>
        <v/>
      </c>
      <c r="J1001" s="4" t="str">
        <f aca="false">IF($I1001="","",$I1001+6)</f>
        <v/>
      </c>
      <c r="K1001" s="6" t="str">
        <f aca="false">IF($H1001="","",DATE(YEAR($H1001),MONTH($H1001),1))</f>
        <v/>
      </c>
      <c r="L1001" s="0" t="str">
        <f aca="false">IF($A1001="","",INDEX(CARTAO_COMPRAS!$K:$K,INT((ROW()-2)/20)+2))</f>
        <v/>
      </c>
      <c r="M1001" s="0" t="str">
        <f aca="false">IF($A1001="","","Compra no cartão")</f>
        <v/>
      </c>
    </row>
    <row r="1002" customFormat="false" ht="13.5" hidden="false" customHeight="false" outlineLevel="0" collapsed="false">
      <c r="A10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51</v>
      </c>
      <c r="B1002" s="0" t="str">
        <f aca="false">IF($A1002="","",INDEX(CARTAO_COMPRAS!$C:$C,INT((ROW()-2)/20)+2))</f>
        <v>Bradesco</v>
      </c>
      <c r="C1002" s="0" t="str">
        <f aca="false">IF($A1002="","",INDEX(CARTAO_COMPRAS!$D:$D,INT((ROW()-2)/20)+2))</f>
        <v>Giga Atacado</v>
      </c>
      <c r="D1002" s="0" t="str">
        <f aca="false">IF($A1002="","",INDEX(CARTAO_COMPRAS!$E:$E,INT((ROW()-2)/20)+2))</f>
        <v>Alimentação / Insumos</v>
      </c>
      <c r="E1002" s="0" t="n">
        <f aca="false">IF($A1002="","",INDEX(CARTAO_COMPRAS!$H:$H,INT((ROW()-2)/20)+2)+MOD(ROW()-2,20))</f>
        <v>1</v>
      </c>
      <c r="F1002" s="0" t="n">
        <f aca="false">IF($A1002="","",INDEX(CARTAO_COMPRAS!$G:$G,INT((ROW()-2)/20)+2))</f>
        <v>1</v>
      </c>
      <c r="G1002" s="5" t="n">
        <f aca="false">IF($A1002="","",INDEX(CARTAO_COMPRAS!$I:$I,INT((ROW()-2)/20)+2))</f>
        <v>810.9</v>
      </c>
      <c r="H1002" s="4" t="n">
        <f aca="false">IF($A1002="","",EDATE(INDEX(CARTAO_COMPRAS!$J:$J,INT((ROW()-2)/20)+2),MOD(ROW()-2,20)))</f>
        <v>46157</v>
      </c>
      <c r="I1002" s="4" t="n">
        <f aca="false">IF($H1002="","",$H1002-WEEKDAY($H1002,2)+1)</f>
        <v>46153</v>
      </c>
      <c r="J1002" s="4" t="n">
        <f aca="false">IF($I1002="","",$I1002+6)</f>
        <v>46159</v>
      </c>
      <c r="K1002" s="6" t="n">
        <f aca="false">IF($H1002="","",DATE(YEAR($H1002),MONTH($H1002),1))</f>
        <v>46143</v>
      </c>
      <c r="L1002" s="0" t="str">
        <f aca="false">IF($A1002="","",INDEX(CARTAO_COMPRAS!$K:$K,INT((ROW()-2)/20)+2))</f>
        <v>Pago</v>
      </c>
      <c r="M1002" s="0" t="str">
        <f aca="false">IF($A1002="","","Compra no cartão")</f>
        <v>Compra no cartão</v>
      </c>
    </row>
    <row r="1003" customFormat="false" ht="13.5" hidden="false" customHeight="false" outlineLevel="0" collapsed="false">
      <c r="A1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" s="0" t="str">
        <f aca="false">IF($A1003="","",INDEX(CARTAO_COMPRAS!$C:$C,INT((ROW()-2)/20)+2))</f>
        <v/>
      </c>
      <c r="C1003" s="0" t="str">
        <f aca="false">IF($A1003="","",INDEX(CARTAO_COMPRAS!$D:$D,INT((ROW()-2)/20)+2))</f>
        <v/>
      </c>
      <c r="D1003" s="0" t="str">
        <f aca="false">IF($A1003="","",INDEX(CARTAO_COMPRAS!$E:$E,INT((ROW()-2)/20)+2))</f>
        <v/>
      </c>
      <c r="E1003" s="0" t="str">
        <f aca="false">IF($A1003="","",INDEX(CARTAO_COMPRAS!$H:$H,INT((ROW()-2)/20)+2)+MOD(ROW()-2,20))</f>
        <v/>
      </c>
      <c r="F1003" s="0" t="str">
        <f aca="false">IF($A1003="","",INDEX(CARTAO_COMPRAS!$G:$G,INT((ROW()-2)/20)+2))</f>
        <v/>
      </c>
      <c r="G1003" s="5" t="str">
        <f aca="false">IF($A1003="","",INDEX(CARTAO_COMPRAS!$I:$I,INT((ROW()-2)/20)+2))</f>
        <v/>
      </c>
      <c r="H1003" s="4" t="str">
        <f aca="false">IF($A1003="","",EDATE(INDEX(CARTAO_COMPRAS!$J:$J,INT((ROW()-2)/20)+2),MOD(ROW()-2,20)))</f>
        <v/>
      </c>
      <c r="I1003" s="4" t="str">
        <f aca="false">IF($H1003="","",$H1003-WEEKDAY($H1003,2)+1)</f>
        <v/>
      </c>
      <c r="J1003" s="4" t="str">
        <f aca="false">IF($I1003="","",$I1003+6)</f>
        <v/>
      </c>
      <c r="K1003" s="6" t="str">
        <f aca="false">IF($H1003="","",DATE(YEAR($H1003),MONTH($H1003),1))</f>
        <v/>
      </c>
      <c r="L1003" s="0" t="str">
        <f aca="false">IF($A1003="","",INDEX(CARTAO_COMPRAS!$K:$K,INT((ROW()-2)/20)+2))</f>
        <v/>
      </c>
      <c r="M1003" s="0" t="str">
        <f aca="false">IF($A1003="","","Compra no cartão")</f>
        <v/>
      </c>
    </row>
    <row r="1004" customFormat="false" ht="13.5" hidden="false" customHeight="false" outlineLevel="0" collapsed="false">
      <c r="A1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" s="0" t="str">
        <f aca="false">IF($A1004="","",INDEX(CARTAO_COMPRAS!$C:$C,INT((ROW()-2)/20)+2))</f>
        <v/>
      </c>
      <c r="C1004" s="0" t="str">
        <f aca="false">IF($A1004="","",INDEX(CARTAO_COMPRAS!$D:$D,INT((ROW()-2)/20)+2))</f>
        <v/>
      </c>
      <c r="D1004" s="0" t="str">
        <f aca="false">IF($A1004="","",INDEX(CARTAO_COMPRAS!$E:$E,INT((ROW()-2)/20)+2))</f>
        <v/>
      </c>
      <c r="E1004" s="0" t="str">
        <f aca="false">IF($A1004="","",INDEX(CARTAO_COMPRAS!$H:$H,INT((ROW()-2)/20)+2)+MOD(ROW()-2,20))</f>
        <v/>
      </c>
      <c r="F1004" s="0" t="str">
        <f aca="false">IF($A1004="","",INDEX(CARTAO_COMPRAS!$G:$G,INT((ROW()-2)/20)+2))</f>
        <v/>
      </c>
      <c r="G1004" s="5" t="str">
        <f aca="false">IF($A1004="","",INDEX(CARTAO_COMPRAS!$I:$I,INT((ROW()-2)/20)+2))</f>
        <v/>
      </c>
      <c r="H1004" s="4" t="str">
        <f aca="false">IF($A1004="","",EDATE(INDEX(CARTAO_COMPRAS!$J:$J,INT((ROW()-2)/20)+2),MOD(ROW()-2,20)))</f>
        <v/>
      </c>
      <c r="I1004" s="4" t="str">
        <f aca="false">IF($H1004="","",$H1004-WEEKDAY($H1004,2)+1)</f>
        <v/>
      </c>
      <c r="J1004" s="4" t="str">
        <f aca="false">IF($I1004="","",$I1004+6)</f>
        <v/>
      </c>
      <c r="K1004" s="6" t="str">
        <f aca="false">IF($H1004="","",DATE(YEAR($H1004),MONTH($H1004),1))</f>
        <v/>
      </c>
      <c r="L1004" s="0" t="str">
        <f aca="false">IF($A1004="","",INDEX(CARTAO_COMPRAS!$K:$K,INT((ROW()-2)/20)+2))</f>
        <v/>
      </c>
      <c r="M1004" s="0" t="str">
        <f aca="false">IF($A1004="","","Compra no cartão")</f>
        <v/>
      </c>
    </row>
    <row r="1005" customFormat="false" ht="13.5" hidden="false" customHeight="false" outlineLevel="0" collapsed="false">
      <c r="A1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" s="0" t="str">
        <f aca="false">IF($A1005="","",INDEX(CARTAO_COMPRAS!$C:$C,INT((ROW()-2)/20)+2))</f>
        <v/>
      </c>
      <c r="C1005" s="0" t="str">
        <f aca="false">IF($A1005="","",INDEX(CARTAO_COMPRAS!$D:$D,INT((ROW()-2)/20)+2))</f>
        <v/>
      </c>
      <c r="D1005" s="0" t="str">
        <f aca="false">IF($A1005="","",INDEX(CARTAO_COMPRAS!$E:$E,INT((ROW()-2)/20)+2))</f>
        <v/>
      </c>
      <c r="E1005" s="0" t="str">
        <f aca="false">IF($A1005="","",INDEX(CARTAO_COMPRAS!$H:$H,INT((ROW()-2)/20)+2)+MOD(ROW()-2,20))</f>
        <v/>
      </c>
      <c r="F1005" s="0" t="str">
        <f aca="false">IF($A1005="","",INDEX(CARTAO_COMPRAS!$G:$G,INT((ROW()-2)/20)+2))</f>
        <v/>
      </c>
      <c r="G1005" s="5" t="str">
        <f aca="false">IF($A1005="","",INDEX(CARTAO_COMPRAS!$I:$I,INT((ROW()-2)/20)+2))</f>
        <v/>
      </c>
      <c r="H1005" s="4" t="str">
        <f aca="false">IF($A1005="","",EDATE(INDEX(CARTAO_COMPRAS!$J:$J,INT((ROW()-2)/20)+2),MOD(ROW()-2,20)))</f>
        <v/>
      </c>
      <c r="I1005" s="4" t="str">
        <f aca="false">IF($H1005="","",$H1005-WEEKDAY($H1005,2)+1)</f>
        <v/>
      </c>
      <c r="J1005" s="4" t="str">
        <f aca="false">IF($I1005="","",$I1005+6)</f>
        <v/>
      </c>
      <c r="K1005" s="6" t="str">
        <f aca="false">IF($H1005="","",DATE(YEAR($H1005),MONTH($H1005),1))</f>
        <v/>
      </c>
      <c r="L1005" s="0" t="str">
        <f aca="false">IF($A1005="","",INDEX(CARTAO_COMPRAS!$K:$K,INT((ROW()-2)/20)+2))</f>
        <v/>
      </c>
      <c r="M1005" s="0" t="str">
        <f aca="false">IF($A1005="","","Compra no cartão")</f>
        <v/>
      </c>
    </row>
    <row r="1006" customFormat="false" ht="13.5" hidden="false" customHeight="false" outlineLevel="0" collapsed="false">
      <c r="A1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" s="0" t="str">
        <f aca="false">IF($A1006="","",INDEX(CARTAO_COMPRAS!$C:$C,INT((ROW()-2)/20)+2))</f>
        <v/>
      </c>
      <c r="C1006" s="0" t="str">
        <f aca="false">IF($A1006="","",INDEX(CARTAO_COMPRAS!$D:$D,INT((ROW()-2)/20)+2))</f>
        <v/>
      </c>
      <c r="D1006" s="0" t="str">
        <f aca="false">IF($A1006="","",INDEX(CARTAO_COMPRAS!$E:$E,INT((ROW()-2)/20)+2))</f>
        <v/>
      </c>
      <c r="E1006" s="0" t="str">
        <f aca="false">IF($A1006="","",INDEX(CARTAO_COMPRAS!$H:$H,INT((ROW()-2)/20)+2)+MOD(ROW()-2,20))</f>
        <v/>
      </c>
      <c r="F1006" s="0" t="str">
        <f aca="false">IF($A1006="","",INDEX(CARTAO_COMPRAS!$G:$G,INT((ROW()-2)/20)+2))</f>
        <v/>
      </c>
      <c r="G1006" s="5" t="str">
        <f aca="false">IF($A1006="","",INDEX(CARTAO_COMPRAS!$I:$I,INT((ROW()-2)/20)+2))</f>
        <v/>
      </c>
      <c r="H1006" s="4" t="str">
        <f aca="false">IF($A1006="","",EDATE(INDEX(CARTAO_COMPRAS!$J:$J,INT((ROW()-2)/20)+2),MOD(ROW()-2,20)))</f>
        <v/>
      </c>
      <c r="I1006" s="4" t="str">
        <f aca="false">IF($H1006="","",$H1006-WEEKDAY($H1006,2)+1)</f>
        <v/>
      </c>
      <c r="J1006" s="4" t="str">
        <f aca="false">IF($I1006="","",$I1006+6)</f>
        <v/>
      </c>
      <c r="K1006" s="6" t="str">
        <f aca="false">IF($H1006="","",DATE(YEAR($H1006),MONTH($H1006),1))</f>
        <v/>
      </c>
      <c r="L1006" s="0" t="str">
        <f aca="false">IF($A1006="","",INDEX(CARTAO_COMPRAS!$K:$K,INT((ROW()-2)/20)+2))</f>
        <v/>
      </c>
      <c r="M1006" s="0" t="str">
        <f aca="false">IF($A1006="","","Compra no cartão")</f>
        <v/>
      </c>
    </row>
    <row r="1007" customFormat="false" ht="13.5" hidden="false" customHeight="false" outlineLevel="0" collapsed="false">
      <c r="A1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" s="0" t="str">
        <f aca="false">IF($A1007="","",INDEX(CARTAO_COMPRAS!$C:$C,INT((ROW()-2)/20)+2))</f>
        <v/>
      </c>
      <c r="C1007" s="0" t="str">
        <f aca="false">IF($A1007="","",INDEX(CARTAO_COMPRAS!$D:$D,INT((ROW()-2)/20)+2))</f>
        <v/>
      </c>
      <c r="D1007" s="0" t="str">
        <f aca="false">IF($A1007="","",INDEX(CARTAO_COMPRAS!$E:$E,INT((ROW()-2)/20)+2))</f>
        <v/>
      </c>
      <c r="E1007" s="0" t="str">
        <f aca="false">IF($A1007="","",INDEX(CARTAO_COMPRAS!$H:$H,INT((ROW()-2)/20)+2)+MOD(ROW()-2,20))</f>
        <v/>
      </c>
      <c r="F1007" s="0" t="str">
        <f aca="false">IF($A1007="","",INDEX(CARTAO_COMPRAS!$G:$G,INT((ROW()-2)/20)+2))</f>
        <v/>
      </c>
      <c r="G1007" s="5" t="str">
        <f aca="false">IF($A1007="","",INDEX(CARTAO_COMPRAS!$I:$I,INT((ROW()-2)/20)+2))</f>
        <v/>
      </c>
      <c r="H1007" s="4" t="str">
        <f aca="false">IF($A1007="","",EDATE(INDEX(CARTAO_COMPRAS!$J:$J,INT((ROW()-2)/20)+2),MOD(ROW()-2,20)))</f>
        <v/>
      </c>
      <c r="I1007" s="4" t="str">
        <f aca="false">IF($H1007="","",$H1007-WEEKDAY($H1007,2)+1)</f>
        <v/>
      </c>
      <c r="J1007" s="4" t="str">
        <f aca="false">IF($I1007="","",$I1007+6)</f>
        <v/>
      </c>
      <c r="K1007" s="6" t="str">
        <f aca="false">IF($H1007="","",DATE(YEAR($H1007),MONTH($H1007),1))</f>
        <v/>
      </c>
      <c r="L1007" s="0" t="str">
        <f aca="false">IF($A1007="","",INDEX(CARTAO_COMPRAS!$K:$K,INT((ROW()-2)/20)+2))</f>
        <v/>
      </c>
      <c r="M1007" s="0" t="str">
        <f aca="false">IF($A1007="","","Compra no cartão")</f>
        <v/>
      </c>
    </row>
    <row r="1008" customFormat="false" ht="13.5" hidden="false" customHeight="false" outlineLevel="0" collapsed="false">
      <c r="A1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" s="0" t="str">
        <f aca="false">IF($A1008="","",INDEX(CARTAO_COMPRAS!$C:$C,INT((ROW()-2)/20)+2))</f>
        <v/>
      </c>
      <c r="C1008" s="0" t="str">
        <f aca="false">IF($A1008="","",INDEX(CARTAO_COMPRAS!$D:$D,INT((ROW()-2)/20)+2))</f>
        <v/>
      </c>
      <c r="D1008" s="0" t="str">
        <f aca="false">IF($A1008="","",INDEX(CARTAO_COMPRAS!$E:$E,INT((ROW()-2)/20)+2))</f>
        <v/>
      </c>
      <c r="E1008" s="0" t="str">
        <f aca="false">IF($A1008="","",INDEX(CARTAO_COMPRAS!$H:$H,INT((ROW()-2)/20)+2)+MOD(ROW()-2,20))</f>
        <v/>
      </c>
      <c r="F1008" s="0" t="str">
        <f aca="false">IF($A1008="","",INDEX(CARTAO_COMPRAS!$G:$G,INT((ROW()-2)/20)+2))</f>
        <v/>
      </c>
      <c r="G1008" s="5" t="str">
        <f aca="false">IF($A1008="","",INDEX(CARTAO_COMPRAS!$I:$I,INT((ROW()-2)/20)+2))</f>
        <v/>
      </c>
      <c r="H1008" s="4" t="str">
        <f aca="false">IF($A1008="","",EDATE(INDEX(CARTAO_COMPRAS!$J:$J,INT((ROW()-2)/20)+2),MOD(ROW()-2,20)))</f>
        <v/>
      </c>
      <c r="I1008" s="4" t="str">
        <f aca="false">IF($H1008="","",$H1008-WEEKDAY($H1008,2)+1)</f>
        <v/>
      </c>
      <c r="J1008" s="4" t="str">
        <f aca="false">IF($I1008="","",$I1008+6)</f>
        <v/>
      </c>
      <c r="K1008" s="6" t="str">
        <f aca="false">IF($H1008="","",DATE(YEAR($H1008),MONTH($H1008),1))</f>
        <v/>
      </c>
      <c r="L1008" s="0" t="str">
        <f aca="false">IF($A1008="","",INDEX(CARTAO_COMPRAS!$K:$K,INT((ROW()-2)/20)+2))</f>
        <v/>
      </c>
      <c r="M1008" s="0" t="str">
        <f aca="false">IF($A1008="","","Compra no cartão")</f>
        <v/>
      </c>
    </row>
    <row r="1009" customFormat="false" ht="13.5" hidden="false" customHeight="false" outlineLevel="0" collapsed="false">
      <c r="A1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" s="0" t="str">
        <f aca="false">IF($A1009="","",INDEX(CARTAO_COMPRAS!$C:$C,INT((ROW()-2)/20)+2))</f>
        <v/>
      </c>
      <c r="C1009" s="0" t="str">
        <f aca="false">IF($A1009="","",INDEX(CARTAO_COMPRAS!$D:$D,INT((ROW()-2)/20)+2))</f>
        <v/>
      </c>
      <c r="D1009" s="0" t="str">
        <f aca="false">IF($A1009="","",INDEX(CARTAO_COMPRAS!$E:$E,INT((ROW()-2)/20)+2))</f>
        <v/>
      </c>
      <c r="E1009" s="0" t="str">
        <f aca="false">IF($A1009="","",INDEX(CARTAO_COMPRAS!$H:$H,INT((ROW()-2)/20)+2)+MOD(ROW()-2,20))</f>
        <v/>
      </c>
      <c r="F1009" s="0" t="str">
        <f aca="false">IF($A1009="","",INDEX(CARTAO_COMPRAS!$G:$G,INT((ROW()-2)/20)+2))</f>
        <v/>
      </c>
      <c r="G1009" s="5" t="str">
        <f aca="false">IF($A1009="","",INDEX(CARTAO_COMPRAS!$I:$I,INT((ROW()-2)/20)+2))</f>
        <v/>
      </c>
      <c r="H1009" s="4" t="str">
        <f aca="false">IF($A1009="","",EDATE(INDEX(CARTAO_COMPRAS!$J:$J,INT((ROW()-2)/20)+2),MOD(ROW()-2,20)))</f>
        <v/>
      </c>
      <c r="I1009" s="4" t="str">
        <f aca="false">IF($H1009="","",$H1009-WEEKDAY($H1009,2)+1)</f>
        <v/>
      </c>
      <c r="J1009" s="4" t="str">
        <f aca="false">IF($I1009="","",$I1009+6)</f>
        <v/>
      </c>
      <c r="K1009" s="6" t="str">
        <f aca="false">IF($H1009="","",DATE(YEAR($H1009),MONTH($H1009),1))</f>
        <v/>
      </c>
      <c r="L1009" s="0" t="str">
        <f aca="false">IF($A1009="","",INDEX(CARTAO_COMPRAS!$K:$K,INT((ROW()-2)/20)+2))</f>
        <v/>
      </c>
      <c r="M1009" s="0" t="str">
        <f aca="false">IF($A1009="","","Compra no cartão")</f>
        <v/>
      </c>
    </row>
    <row r="1010" customFormat="false" ht="13.5" hidden="false" customHeight="false" outlineLevel="0" collapsed="false">
      <c r="A1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" s="0" t="str">
        <f aca="false">IF($A1010="","",INDEX(CARTAO_COMPRAS!$C:$C,INT((ROW()-2)/20)+2))</f>
        <v/>
      </c>
      <c r="C1010" s="0" t="str">
        <f aca="false">IF($A1010="","",INDEX(CARTAO_COMPRAS!$D:$D,INT((ROW()-2)/20)+2))</f>
        <v/>
      </c>
      <c r="D1010" s="0" t="str">
        <f aca="false">IF($A1010="","",INDEX(CARTAO_COMPRAS!$E:$E,INT((ROW()-2)/20)+2))</f>
        <v/>
      </c>
      <c r="E1010" s="0" t="str">
        <f aca="false">IF($A1010="","",INDEX(CARTAO_COMPRAS!$H:$H,INT((ROW()-2)/20)+2)+MOD(ROW()-2,20))</f>
        <v/>
      </c>
      <c r="F1010" s="0" t="str">
        <f aca="false">IF($A1010="","",INDEX(CARTAO_COMPRAS!$G:$G,INT((ROW()-2)/20)+2))</f>
        <v/>
      </c>
      <c r="G1010" s="5" t="str">
        <f aca="false">IF($A1010="","",INDEX(CARTAO_COMPRAS!$I:$I,INT((ROW()-2)/20)+2))</f>
        <v/>
      </c>
      <c r="H1010" s="4" t="str">
        <f aca="false">IF($A1010="","",EDATE(INDEX(CARTAO_COMPRAS!$J:$J,INT((ROW()-2)/20)+2),MOD(ROW()-2,20)))</f>
        <v/>
      </c>
      <c r="I1010" s="4" t="str">
        <f aca="false">IF($H1010="","",$H1010-WEEKDAY($H1010,2)+1)</f>
        <v/>
      </c>
      <c r="J1010" s="4" t="str">
        <f aca="false">IF($I1010="","",$I1010+6)</f>
        <v/>
      </c>
      <c r="K1010" s="6" t="str">
        <f aca="false">IF($H1010="","",DATE(YEAR($H1010),MONTH($H1010),1))</f>
        <v/>
      </c>
      <c r="L1010" s="0" t="str">
        <f aca="false">IF($A1010="","",INDEX(CARTAO_COMPRAS!$K:$K,INT((ROW()-2)/20)+2))</f>
        <v/>
      </c>
      <c r="M1010" s="0" t="str">
        <f aca="false">IF($A1010="","","Compra no cartão")</f>
        <v/>
      </c>
    </row>
    <row r="1011" customFormat="false" ht="13.5" hidden="false" customHeight="false" outlineLevel="0" collapsed="false">
      <c r="A1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" s="0" t="str">
        <f aca="false">IF($A1011="","",INDEX(CARTAO_COMPRAS!$C:$C,INT((ROW()-2)/20)+2))</f>
        <v/>
      </c>
      <c r="C1011" s="0" t="str">
        <f aca="false">IF($A1011="","",INDEX(CARTAO_COMPRAS!$D:$D,INT((ROW()-2)/20)+2))</f>
        <v/>
      </c>
      <c r="D1011" s="0" t="str">
        <f aca="false">IF($A1011="","",INDEX(CARTAO_COMPRAS!$E:$E,INT((ROW()-2)/20)+2))</f>
        <v/>
      </c>
      <c r="E1011" s="0" t="str">
        <f aca="false">IF($A1011="","",INDEX(CARTAO_COMPRAS!$H:$H,INT((ROW()-2)/20)+2)+MOD(ROW()-2,20))</f>
        <v/>
      </c>
      <c r="F1011" s="0" t="str">
        <f aca="false">IF($A1011="","",INDEX(CARTAO_COMPRAS!$G:$G,INT((ROW()-2)/20)+2))</f>
        <v/>
      </c>
      <c r="G1011" s="5" t="str">
        <f aca="false">IF($A1011="","",INDEX(CARTAO_COMPRAS!$I:$I,INT((ROW()-2)/20)+2))</f>
        <v/>
      </c>
      <c r="H1011" s="4" t="str">
        <f aca="false">IF($A1011="","",EDATE(INDEX(CARTAO_COMPRAS!$J:$J,INT((ROW()-2)/20)+2),MOD(ROW()-2,20)))</f>
        <v/>
      </c>
      <c r="I1011" s="4" t="str">
        <f aca="false">IF($H1011="","",$H1011-WEEKDAY($H1011,2)+1)</f>
        <v/>
      </c>
      <c r="J1011" s="4" t="str">
        <f aca="false">IF($I1011="","",$I1011+6)</f>
        <v/>
      </c>
      <c r="K1011" s="6" t="str">
        <f aca="false">IF($H1011="","",DATE(YEAR($H1011),MONTH($H1011),1))</f>
        <v/>
      </c>
      <c r="L1011" s="0" t="str">
        <f aca="false">IF($A1011="","",INDEX(CARTAO_COMPRAS!$K:$K,INT((ROW()-2)/20)+2))</f>
        <v/>
      </c>
      <c r="M1011" s="0" t="str">
        <f aca="false">IF($A1011="","","Compra no cartão")</f>
        <v/>
      </c>
    </row>
    <row r="1012" customFormat="false" ht="13.5" hidden="false" customHeight="false" outlineLevel="0" collapsed="false">
      <c r="A1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" s="0" t="str">
        <f aca="false">IF($A1012="","",INDEX(CARTAO_COMPRAS!$C:$C,INT((ROW()-2)/20)+2))</f>
        <v/>
      </c>
      <c r="C1012" s="0" t="str">
        <f aca="false">IF($A1012="","",INDEX(CARTAO_COMPRAS!$D:$D,INT((ROW()-2)/20)+2))</f>
        <v/>
      </c>
      <c r="D1012" s="0" t="str">
        <f aca="false">IF($A1012="","",INDEX(CARTAO_COMPRAS!$E:$E,INT((ROW()-2)/20)+2))</f>
        <v/>
      </c>
      <c r="E1012" s="0" t="str">
        <f aca="false">IF($A1012="","",INDEX(CARTAO_COMPRAS!$H:$H,INT((ROW()-2)/20)+2)+MOD(ROW()-2,20))</f>
        <v/>
      </c>
      <c r="F1012" s="0" t="str">
        <f aca="false">IF($A1012="","",INDEX(CARTAO_COMPRAS!$G:$G,INT((ROW()-2)/20)+2))</f>
        <v/>
      </c>
      <c r="G1012" s="5" t="str">
        <f aca="false">IF($A1012="","",INDEX(CARTAO_COMPRAS!$I:$I,INT((ROW()-2)/20)+2))</f>
        <v/>
      </c>
      <c r="H1012" s="4" t="str">
        <f aca="false">IF($A1012="","",EDATE(INDEX(CARTAO_COMPRAS!$J:$J,INT((ROW()-2)/20)+2),MOD(ROW()-2,20)))</f>
        <v/>
      </c>
      <c r="I1012" s="4" t="str">
        <f aca="false">IF($H1012="","",$H1012-WEEKDAY($H1012,2)+1)</f>
        <v/>
      </c>
      <c r="J1012" s="4" t="str">
        <f aca="false">IF($I1012="","",$I1012+6)</f>
        <v/>
      </c>
      <c r="K1012" s="6" t="str">
        <f aca="false">IF($H1012="","",DATE(YEAR($H1012),MONTH($H1012),1))</f>
        <v/>
      </c>
      <c r="L1012" s="0" t="str">
        <f aca="false">IF($A1012="","",INDEX(CARTAO_COMPRAS!$K:$K,INT((ROW()-2)/20)+2))</f>
        <v/>
      </c>
      <c r="M1012" s="0" t="str">
        <f aca="false">IF($A1012="","","Compra no cartão")</f>
        <v/>
      </c>
    </row>
    <row r="1013" customFormat="false" ht="13.5" hidden="false" customHeight="false" outlineLevel="0" collapsed="false">
      <c r="A1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" s="0" t="str">
        <f aca="false">IF($A1013="","",INDEX(CARTAO_COMPRAS!$C:$C,INT((ROW()-2)/20)+2))</f>
        <v/>
      </c>
      <c r="C1013" s="0" t="str">
        <f aca="false">IF($A1013="","",INDEX(CARTAO_COMPRAS!$D:$D,INT((ROW()-2)/20)+2))</f>
        <v/>
      </c>
      <c r="D1013" s="0" t="str">
        <f aca="false">IF($A1013="","",INDEX(CARTAO_COMPRAS!$E:$E,INT((ROW()-2)/20)+2))</f>
        <v/>
      </c>
      <c r="E1013" s="0" t="str">
        <f aca="false">IF($A1013="","",INDEX(CARTAO_COMPRAS!$H:$H,INT((ROW()-2)/20)+2)+MOD(ROW()-2,20))</f>
        <v/>
      </c>
      <c r="F1013" s="0" t="str">
        <f aca="false">IF($A1013="","",INDEX(CARTAO_COMPRAS!$G:$G,INT((ROW()-2)/20)+2))</f>
        <v/>
      </c>
      <c r="G1013" s="5" t="str">
        <f aca="false">IF($A1013="","",INDEX(CARTAO_COMPRAS!$I:$I,INT((ROW()-2)/20)+2))</f>
        <v/>
      </c>
      <c r="H1013" s="4" t="str">
        <f aca="false">IF($A1013="","",EDATE(INDEX(CARTAO_COMPRAS!$J:$J,INT((ROW()-2)/20)+2),MOD(ROW()-2,20)))</f>
        <v/>
      </c>
      <c r="I1013" s="4" t="str">
        <f aca="false">IF($H1013="","",$H1013-WEEKDAY($H1013,2)+1)</f>
        <v/>
      </c>
      <c r="J1013" s="4" t="str">
        <f aca="false">IF($I1013="","",$I1013+6)</f>
        <v/>
      </c>
      <c r="K1013" s="6" t="str">
        <f aca="false">IF($H1013="","",DATE(YEAR($H1013),MONTH($H1013),1))</f>
        <v/>
      </c>
      <c r="L1013" s="0" t="str">
        <f aca="false">IF($A1013="","",INDEX(CARTAO_COMPRAS!$K:$K,INT((ROW()-2)/20)+2))</f>
        <v/>
      </c>
      <c r="M1013" s="0" t="str">
        <f aca="false">IF($A1013="","","Compra no cartão")</f>
        <v/>
      </c>
    </row>
    <row r="1014" customFormat="false" ht="13.5" hidden="false" customHeight="false" outlineLevel="0" collapsed="false">
      <c r="A1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" s="0" t="str">
        <f aca="false">IF($A1014="","",INDEX(CARTAO_COMPRAS!$C:$C,INT((ROW()-2)/20)+2))</f>
        <v/>
      </c>
      <c r="C1014" s="0" t="str">
        <f aca="false">IF($A1014="","",INDEX(CARTAO_COMPRAS!$D:$D,INT((ROW()-2)/20)+2))</f>
        <v/>
      </c>
      <c r="D1014" s="0" t="str">
        <f aca="false">IF($A1014="","",INDEX(CARTAO_COMPRAS!$E:$E,INT((ROW()-2)/20)+2))</f>
        <v/>
      </c>
      <c r="E1014" s="0" t="str">
        <f aca="false">IF($A1014="","",INDEX(CARTAO_COMPRAS!$H:$H,INT((ROW()-2)/20)+2)+MOD(ROW()-2,20))</f>
        <v/>
      </c>
      <c r="F1014" s="0" t="str">
        <f aca="false">IF($A1014="","",INDEX(CARTAO_COMPRAS!$G:$G,INT((ROW()-2)/20)+2))</f>
        <v/>
      </c>
      <c r="G1014" s="5" t="str">
        <f aca="false">IF($A1014="","",INDEX(CARTAO_COMPRAS!$I:$I,INT((ROW()-2)/20)+2))</f>
        <v/>
      </c>
      <c r="H1014" s="4" t="str">
        <f aca="false">IF($A1014="","",EDATE(INDEX(CARTAO_COMPRAS!$J:$J,INT((ROW()-2)/20)+2),MOD(ROW()-2,20)))</f>
        <v/>
      </c>
      <c r="I1014" s="4" t="str">
        <f aca="false">IF($H1014="","",$H1014-WEEKDAY($H1014,2)+1)</f>
        <v/>
      </c>
      <c r="J1014" s="4" t="str">
        <f aca="false">IF($I1014="","",$I1014+6)</f>
        <v/>
      </c>
      <c r="K1014" s="6" t="str">
        <f aca="false">IF($H1014="","",DATE(YEAR($H1014),MONTH($H1014),1))</f>
        <v/>
      </c>
      <c r="L1014" s="0" t="str">
        <f aca="false">IF($A1014="","",INDEX(CARTAO_COMPRAS!$K:$K,INT((ROW()-2)/20)+2))</f>
        <v/>
      </c>
      <c r="M1014" s="0" t="str">
        <f aca="false">IF($A1014="","","Compra no cartão")</f>
        <v/>
      </c>
    </row>
    <row r="1015" customFormat="false" ht="13.5" hidden="false" customHeight="false" outlineLevel="0" collapsed="false">
      <c r="A1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" s="0" t="str">
        <f aca="false">IF($A1015="","",INDEX(CARTAO_COMPRAS!$C:$C,INT((ROW()-2)/20)+2))</f>
        <v/>
      </c>
      <c r="C1015" s="0" t="str">
        <f aca="false">IF($A1015="","",INDEX(CARTAO_COMPRAS!$D:$D,INT((ROW()-2)/20)+2))</f>
        <v/>
      </c>
      <c r="D1015" s="0" t="str">
        <f aca="false">IF($A1015="","",INDEX(CARTAO_COMPRAS!$E:$E,INT((ROW()-2)/20)+2))</f>
        <v/>
      </c>
      <c r="E1015" s="0" t="str">
        <f aca="false">IF($A1015="","",INDEX(CARTAO_COMPRAS!$H:$H,INT((ROW()-2)/20)+2)+MOD(ROW()-2,20))</f>
        <v/>
      </c>
      <c r="F1015" s="0" t="str">
        <f aca="false">IF($A1015="","",INDEX(CARTAO_COMPRAS!$G:$G,INT((ROW()-2)/20)+2))</f>
        <v/>
      </c>
      <c r="G1015" s="5" t="str">
        <f aca="false">IF($A1015="","",INDEX(CARTAO_COMPRAS!$I:$I,INT((ROW()-2)/20)+2))</f>
        <v/>
      </c>
      <c r="H1015" s="4" t="str">
        <f aca="false">IF($A1015="","",EDATE(INDEX(CARTAO_COMPRAS!$J:$J,INT((ROW()-2)/20)+2),MOD(ROW()-2,20)))</f>
        <v/>
      </c>
      <c r="I1015" s="4" t="str">
        <f aca="false">IF($H1015="","",$H1015-WEEKDAY($H1015,2)+1)</f>
        <v/>
      </c>
      <c r="J1015" s="4" t="str">
        <f aca="false">IF($I1015="","",$I1015+6)</f>
        <v/>
      </c>
      <c r="K1015" s="6" t="str">
        <f aca="false">IF($H1015="","",DATE(YEAR($H1015),MONTH($H1015),1))</f>
        <v/>
      </c>
      <c r="L1015" s="0" t="str">
        <f aca="false">IF($A1015="","",INDEX(CARTAO_COMPRAS!$K:$K,INT((ROW()-2)/20)+2))</f>
        <v/>
      </c>
      <c r="M1015" s="0" t="str">
        <f aca="false">IF($A1015="","","Compra no cartão")</f>
        <v/>
      </c>
    </row>
    <row r="1016" customFormat="false" ht="13.5" hidden="false" customHeight="false" outlineLevel="0" collapsed="false">
      <c r="A1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" s="0" t="str">
        <f aca="false">IF($A1016="","",INDEX(CARTAO_COMPRAS!$C:$C,INT((ROW()-2)/20)+2))</f>
        <v/>
      </c>
      <c r="C1016" s="0" t="str">
        <f aca="false">IF($A1016="","",INDEX(CARTAO_COMPRAS!$D:$D,INT((ROW()-2)/20)+2))</f>
        <v/>
      </c>
      <c r="D1016" s="0" t="str">
        <f aca="false">IF($A1016="","",INDEX(CARTAO_COMPRAS!$E:$E,INT((ROW()-2)/20)+2))</f>
        <v/>
      </c>
      <c r="E1016" s="0" t="str">
        <f aca="false">IF($A1016="","",INDEX(CARTAO_COMPRAS!$H:$H,INT((ROW()-2)/20)+2)+MOD(ROW()-2,20))</f>
        <v/>
      </c>
      <c r="F1016" s="0" t="str">
        <f aca="false">IF($A1016="","",INDEX(CARTAO_COMPRAS!$G:$G,INT((ROW()-2)/20)+2))</f>
        <v/>
      </c>
      <c r="G1016" s="5" t="str">
        <f aca="false">IF($A1016="","",INDEX(CARTAO_COMPRAS!$I:$I,INT((ROW()-2)/20)+2))</f>
        <v/>
      </c>
      <c r="H1016" s="4" t="str">
        <f aca="false">IF($A1016="","",EDATE(INDEX(CARTAO_COMPRAS!$J:$J,INT((ROW()-2)/20)+2),MOD(ROW()-2,20)))</f>
        <v/>
      </c>
      <c r="I1016" s="4" t="str">
        <f aca="false">IF($H1016="","",$H1016-WEEKDAY($H1016,2)+1)</f>
        <v/>
      </c>
      <c r="J1016" s="4" t="str">
        <f aca="false">IF($I1016="","",$I1016+6)</f>
        <v/>
      </c>
      <c r="K1016" s="6" t="str">
        <f aca="false">IF($H1016="","",DATE(YEAR($H1016),MONTH($H1016),1))</f>
        <v/>
      </c>
      <c r="L1016" s="0" t="str">
        <f aca="false">IF($A1016="","",INDEX(CARTAO_COMPRAS!$K:$K,INT((ROW()-2)/20)+2))</f>
        <v/>
      </c>
      <c r="M1016" s="0" t="str">
        <f aca="false">IF($A1016="","","Compra no cartão")</f>
        <v/>
      </c>
    </row>
    <row r="1017" customFormat="false" ht="13.5" hidden="false" customHeight="false" outlineLevel="0" collapsed="false">
      <c r="A1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" s="0" t="str">
        <f aca="false">IF($A1017="","",INDEX(CARTAO_COMPRAS!$C:$C,INT((ROW()-2)/20)+2))</f>
        <v/>
      </c>
      <c r="C1017" s="0" t="str">
        <f aca="false">IF($A1017="","",INDEX(CARTAO_COMPRAS!$D:$D,INT((ROW()-2)/20)+2))</f>
        <v/>
      </c>
      <c r="D1017" s="0" t="str">
        <f aca="false">IF($A1017="","",INDEX(CARTAO_COMPRAS!$E:$E,INT((ROW()-2)/20)+2))</f>
        <v/>
      </c>
      <c r="E1017" s="0" t="str">
        <f aca="false">IF($A1017="","",INDEX(CARTAO_COMPRAS!$H:$H,INT((ROW()-2)/20)+2)+MOD(ROW()-2,20))</f>
        <v/>
      </c>
      <c r="F1017" s="0" t="str">
        <f aca="false">IF($A1017="","",INDEX(CARTAO_COMPRAS!$G:$G,INT((ROW()-2)/20)+2))</f>
        <v/>
      </c>
      <c r="G1017" s="5" t="str">
        <f aca="false">IF($A1017="","",INDEX(CARTAO_COMPRAS!$I:$I,INT((ROW()-2)/20)+2))</f>
        <v/>
      </c>
      <c r="H1017" s="4" t="str">
        <f aca="false">IF($A1017="","",EDATE(INDEX(CARTAO_COMPRAS!$J:$J,INT((ROW()-2)/20)+2),MOD(ROW()-2,20)))</f>
        <v/>
      </c>
      <c r="I1017" s="4" t="str">
        <f aca="false">IF($H1017="","",$H1017-WEEKDAY($H1017,2)+1)</f>
        <v/>
      </c>
      <c r="J1017" s="4" t="str">
        <f aca="false">IF($I1017="","",$I1017+6)</f>
        <v/>
      </c>
      <c r="K1017" s="6" t="str">
        <f aca="false">IF($H1017="","",DATE(YEAR($H1017),MONTH($H1017),1))</f>
        <v/>
      </c>
      <c r="L1017" s="0" t="str">
        <f aca="false">IF($A1017="","",INDEX(CARTAO_COMPRAS!$K:$K,INT((ROW()-2)/20)+2))</f>
        <v/>
      </c>
      <c r="M1017" s="0" t="str">
        <f aca="false">IF($A1017="","","Compra no cartão")</f>
        <v/>
      </c>
    </row>
    <row r="1018" customFormat="false" ht="13.5" hidden="false" customHeight="false" outlineLevel="0" collapsed="false">
      <c r="A1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" s="0" t="str">
        <f aca="false">IF($A1018="","",INDEX(CARTAO_COMPRAS!$C:$C,INT((ROW()-2)/20)+2))</f>
        <v/>
      </c>
      <c r="C1018" s="0" t="str">
        <f aca="false">IF($A1018="","",INDEX(CARTAO_COMPRAS!$D:$D,INT((ROW()-2)/20)+2))</f>
        <v/>
      </c>
      <c r="D1018" s="0" t="str">
        <f aca="false">IF($A1018="","",INDEX(CARTAO_COMPRAS!$E:$E,INT((ROW()-2)/20)+2))</f>
        <v/>
      </c>
      <c r="E1018" s="0" t="str">
        <f aca="false">IF($A1018="","",INDEX(CARTAO_COMPRAS!$H:$H,INT((ROW()-2)/20)+2)+MOD(ROW()-2,20))</f>
        <v/>
      </c>
      <c r="F1018" s="0" t="str">
        <f aca="false">IF($A1018="","",INDEX(CARTAO_COMPRAS!$G:$G,INT((ROW()-2)/20)+2))</f>
        <v/>
      </c>
      <c r="G1018" s="5" t="str">
        <f aca="false">IF($A1018="","",INDEX(CARTAO_COMPRAS!$I:$I,INT((ROW()-2)/20)+2))</f>
        <v/>
      </c>
      <c r="H1018" s="4" t="str">
        <f aca="false">IF($A1018="","",EDATE(INDEX(CARTAO_COMPRAS!$J:$J,INT((ROW()-2)/20)+2),MOD(ROW()-2,20)))</f>
        <v/>
      </c>
      <c r="I1018" s="4" t="str">
        <f aca="false">IF($H1018="","",$H1018-WEEKDAY($H1018,2)+1)</f>
        <v/>
      </c>
      <c r="J1018" s="4" t="str">
        <f aca="false">IF($I1018="","",$I1018+6)</f>
        <v/>
      </c>
      <c r="K1018" s="6" t="str">
        <f aca="false">IF($H1018="","",DATE(YEAR($H1018),MONTH($H1018),1))</f>
        <v/>
      </c>
      <c r="L1018" s="0" t="str">
        <f aca="false">IF($A1018="","",INDEX(CARTAO_COMPRAS!$K:$K,INT((ROW()-2)/20)+2))</f>
        <v/>
      </c>
      <c r="M1018" s="0" t="str">
        <f aca="false">IF($A1018="","","Compra no cartão")</f>
        <v/>
      </c>
    </row>
    <row r="1019" customFormat="false" ht="13.5" hidden="false" customHeight="false" outlineLevel="0" collapsed="false">
      <c r="A1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" s="0" t="str">
        <f aca="false">IF($A1019="","",INDEX(CARTAO_COMPRAS!$C:$C,INT((ROW()-2)/20)+2))</f>
        <v/>
      </c>
      <c r="C1019" s="0" t="str">
        <f aca="false">IF($A1019="","",INDEX(CARTAO_COMPRAS!$D:$D,INT((ROW()-2)/20)+2))</f>
        <v/>
      </c>
      <c r="D1019" s="0" t="str">
        <f aca="false">IF($A1019="","",INDEX(CARTAO_COMPRAS!$E:$E,INT((ROW()-2)/20)+2))</f>
        <v/>
      </c>
      <c r="E1019" s="0" t="str">
        <f aca="false">IF($A1019="","",INDEX(CARTAO_COMPRAS!$H:$H,INT((ROW()-2)/20)+2)+MOD(ROW()-2,20))</f>
        <v/>
      </c>
      <c r="F1019" s="0" t="str">
        <f aca="false">IF($A1019="","",INDEX(CARTAO_COMPRAS!$G:$G,INT((ROW()-2)/20)+2))</f>
        <v/>
      </c>
      <c r="G1019" s="5" t="str">
        <f aca="false">IF($A1019="","",INDEX(CARTAO_COMPRAS!$I:$I,INT((ROW()-2)/20)+2))</f>
        <v/>
      </c>
      <c r="H1019" s="4" t="str">
        <f aca="false">IF($A1019="","",EDATE(INDEX(CARTAO_COMPRAS!$J:$J,INT((ROW()-2)/20)+2),MOD(ROW()-2,20)))</f>
        <v/>
      </c>
      <c r="I1019" s="4" t="str">
        <f aca="false">IF($H1019="","",$H1019-WEEKDAY($H1019,2)+1)</f>
        <v/>
      </c>
      <c r="J1019" s="4" t="str">
        <f aca="false">IF($I1019="","",$I1019+6)</f>
        <v/>
      </c>
      <c r="K1019" s="6" t="str">
        <f aca="false">IF($H1019="","",DATE(YEAR($H1019),MONTH($H1019),1))</f>
        <v/>
      </c>
      <c r="L1019" s="0" t="str">
        <f aca="false">IF($A1019="","",INDEX(CARTAO_COMPRAS!$K:$K,INT((ROW()-2)/20)+2))</f>
        <v/>
      </c>
      <c r="M1019" s="0" t="str">
        <f aca="false">IF($A1019="","","Compra no cartão")</f>
        <v/>
      </c>
    </row>
    <row r="1020" customFormat="false" ht="13.5" hidden="false" customHeight="false" outlineLevel="0" collapsed="false">
      <c r="A1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" s="0" t="str">
        <f aca="false">IF($A1020="","",INDEX(CARTAO_COMPRAS!$C:$C,INT((ROW()-2)/20)+2))</f>
        <v/>
      </c>
      <c r="C1020" s="0" t="str">
        <f aca="false">IF($A1020="","",INDEX(CARTAO_COMPRAS!$D:$D,INT((ROW()-2)/20)+2))</f>
        <v/>
      </c>
      <c r="D1020" s="0" t="str">
        <f aca="false">IF($A1020="","",INDEX(CARTAO_COMPRAS!$E:$E,INT((ROW()-2)/20)+2))</f>
        <v/>
      </c>
      <c r="E1020" s="0" t="str">
        <f aca="false">IF($A1020="","",INDEX(CARTAO_COMPRAS!$H:$H,INT((ROW()-2)/20)+2)+MOD(ROW()-2,20))</f>
        <v/>
      </c>
      <c r="F1020" s="0" t="str">
        <f aca="false">IF($A1020="","",INDEX(CARTAO_COMPRAS!$G:$G,INT((ROW()-2)/20)+2))</f>
        <v/>
      </c>
      <c r="G1020" s="5" t="str">
        <f aca="false">IF($A1020="","",INDEX(CARTAO_COMPRAS!$I:$I,INT((ROW()-2)/20)+2))</f>
        <v/>
      </c>
      <c r="H1020" s="4" t="str">
        <f aca="false">IF($A1020="","",EDATE(INDEX(CARTAO_COMPRAS!$J:$J,INT((ROW()-2)/20)+2),MOD(ROW()-2,20)))</f>
        <v/>
      </c>
      <c r="I1020" s="4" t="str">
        <f aca="false">IF($H1020="","",$H1020-WEEKDAY($H1020,2)+1)</f>
        <v/>
      </c>
      <c r="J1020" s="4" t="str">
        <f aca="false">IF($I1020="","",$I1020+6)</f>
        <v/>
      </c>
      <c r="K1020" s="6" t="str">
        <f aca="false">IF($H1020="","",DATE(YEAR($H1020),MONTH($H1020),1))</f>
        <v/>
      </c>
      <c r="L1020" s="0" t="str">
        <f aca="false">IF($A1020="","",INDEX(CARTAO_COMPRAS!$K:$K,INT((ROW()-2)/20)+2))</f>
        <v/>
      </c>
      <c r="M1020" s="0" t="str">
        <f aca="false">IF($A1020="","","Compra no cartão")</f>
        <v/>
      </c>
    </row>
    <row r="1021" customFormat="false" ht="13.5" hidden="false" customHeight="false" outlineLevel="0" collapsed="false">
      <c r="A1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" s="0" t="str">
        <f aca="false">IF($A1021="","",INDEX(CARTAO_COMPRAS!$C:$C,INT((ROW()-2)/20)+2))</f>
        <v/>
      </c>
      <c r="C1021" s="0" t="str">
        <f aca="false">IF($A1021="","",INDEX(CARTAO_COMPRAS!$D:$D,INT((ROW()-2)/20)+2))</f>
        <v/>
      </c>
      <c r="D1021" s="0" t="str">
        <f aca="false">IF($A1021="","",INDEX(CARTAO_COMPRAS!$E:$E,INT((ROW()-2)/20)+2))</f>
        <v/>
      </c>
      <c r="E1021" s="0" t="str">
        <f aca="false">IF($A1021="","",INDEX(CARTAO_COMPRAS!$H:$H,INT((ROW()-2)/20)+2)+MOD(ROW()-2,20))</f>
        <v/>
      </c>
      <c r="F1021" s="0" t="str">
        <f aca="false">IF($A1021="","",INDEX(CARTAO_COMPRAS!$G:$G,INT((ROW()-2)/20)+2))</f>
        <v/>
      </c>
      <c r="G1021" s="5" t="str">
        <f aca="false">IF($A1021="","",INDEX(CARTAO_COMPRAS!$I:$I,INT((ROW()-2)/20)+2))</f>
        <v/>
      </c>
      <c r="H1021" s="4" t="str">
        <f aca="false">IF($A1021="","",EDATE(INDEX(CARTAO_COMPRAS!$J:$J,INT((ROW()-2)/20)+2),MOD(ROW()-2,20)))</f>
        <v/>
      </c>
      <c r="I1021" s="4" t="str">
        <f aca="false">IF($H1021="","",$H1021-WEEKDAY($H1021,2)+1)</f>
        <v/>
      </c>
      <c r="J1021" s="4" t="str">
        <f aca="false">IF($I1021="","",$I1021+6)</f>
        <v/>
      </c>
      <c r="K1021" s="6" t="str">
        <f aca="false">IF($H1021="","",DATE(YEAR($H1021),MONTH($H1021),1))</f>
        <v/>
      </c>
      <c r="L1021" s="0" t="str">
        <f aca="false">IF($A1021="","",INDEX(CARTAO_COMPRAS!$K:$K,INT((ROW()-2)/20)+2))</f>
        <v/>
      </c>
      <c r="M1021" s="0" t="str">
        <f aca="false">IF($A1021="","","Compra no cartão")</f>
        <v/>
      </c>
    </row>
    <row r="1022" customFormat="false" ht="13.5" hidden="false" customHeight="false" outlineLevel="0" collapsed="false">
      <c r="A10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52</v>
      </c>
      <c r="B1022" s="0" t="str">
        <f aca="false">IF($A1022="","",INDEX(CARTAO_COMPRAS!$C:$C,INT((ROW()-2)/20)+2))</f>
        <v>Bradesco</v>
      </c>
      <c r="C1022" s="0" t="str">
        <f aca="false">IF($A1022="","",INDEX(CARTAO_COMPRAS!$D:$D,INT((ROW()-2)/20)+2))</f>
        <v>Pão de açucar</v>
      </c>
      <c r="D1022" s="0" t="str">
        <f aca="false">IF($A1022="","",INDEX(CARTAO_COMPRAS!$E:$E,INT((ROW()-2)/20)+2))</f>
        <v>Alimentação / Insumos</v>
      </c>
      <c r="E1022" s="0" t="n">
        <f aca="false">IF($A1022="","",INDEX(CARTAO_COMPRAS!$H:$H,INT((ROW()-2)/20)+2)+MOD(ROW()-2,20))</f>
        <v>1</v>
      </c>
      <c r="F1022" s="0" t="n">
        <f aca="false">IF($A1022="","",INDEX(CARTAO_COMPRAS!$G:$G,INT((ROW()-2)/20)+2))</f>
        <v>1</v>
      </c>
      <c r="G1022" s="5" t="n">
        <f aca="false">IF($A1022="","",INDEX(CARTAO_COMPRAS!$I:$I,INT((ROW()-2)/20)+2))</f>
        <v>54.98</v>
      </c>
      <c r="H1022" s="4" t="n">
        <f aca="false">IF($A1022="","",EDATE(INDEX(CARTAO_COMPRAS!$J:$J,INT((ROW()-2)/20)+2),MOD(ROW()-2,20)))</f>
        <v>46157</v>
      </c>
      <c r="I1022" s="4" t="n">
        <f aca="false">IF($H1022="","",$H1022-WEEKDAY($H1022,2)+1)</f>
        <v>46153</v>
      </c>
      <c r="J1022" s="4" t="n">
        <f aca="false">IF($I1022="","",$I1022+6)</f>
        <v>46159</v>
      </c>
      <c r="K1022" s="6" t="n">
        <f aca="false">IF($H1022="","",DATE(YEAR($H1022),MONTH($H1022),1))</f>
        <v>46143</v>
      </c>
      <c r="L1022" s="0" t="str">
        <f aca="false">IF($A1022="","",INDEX(CARTAO_COMPRAS!$K:$K,INT((ROW()-2)/20)+2))</f>
        <v>Pago</v>
      </c>
      <c r="M1022" s="0" t="str">
        <f aca="false">IF($A1022="","","Compra no cartão")</f>
        <v>Compra no cartão</v>
      </c>
    </row>
    <row r="1023" customFormat="false" ht="13.5" hidden="false" customHeight="false" outlineLevel="0" collapsed="false">
      <c r="A1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" s="0" t="str">
        <f aca="false">IF($A1023="","",INDEX(CARTAO_COMPRAS!$C:$C,INT((ROW()-2)/20)+2))</f>
        <v/>
      </c>
      <c r="C1023" s="0" t="str">
        <f aca="false">IF($A1023="","",INDEX(CARTAO_COMPRAS!$D:$D,INT((ROW()-2)/20)+2))</f>
        <v/>
      </c>
      <c r="D1023" s="0" t="str">
        <f aca="false">IF($A1023="","",INDEX(CARTAO_COMPRAS!$E:$E,INT((ROW()-2)/20)+2))</f>
        <v/>
      </c>
      <c r="E1023" s="0" t="str">
        <f aca="false">IF($A1023="","",INDEX(CARTAO_COMPRAS!$H:$H,INT((ROW()-2)/20)+2)+MOD(ROW()-2,20))</f>
        <v/>
      </c>
      <c r="F1023" s="0" t="str">
        <f aca="false">IF($A1023="","",INDEX(CARTAO_COMPRAS!$G:$G,INT((ROW()-2)/20)+2))</f>
        <v/>
      </c>
      <c r="G1023" s="5" t="str">
        <f aca="false">IF($A1023="","",INDEX(CARTAO_COMPRAS!$I:$I,INT((ROW()-2)/20)+2))</f>
        <v/>
      </c>
      <c r="H1023" s="4" t="str">
        <f aca="false">IF($A1023="","",EDATE(INDEX(CARTAO_COMPRAS!$J:$J,INT((ROW()-2)/20)+2),MOD(ROW()-2,20)))</f>
        <v/>
      </c>
      <c r="I1023" s="4" t="str">
        <f aca="false">IF($H1023="","",$H1023-WEEKDAY($H1023,2)+1)</f>
        <v/>
      </c>
      <c r="J1023" s="4" t="str">
        <f aca="false">IF($I1023="","",$I1023+6)</f>
        <v/>
      </c>
      <c r="K1023" s="6" t="str">
        <f aca="false">IF($H1023="","",DATE(YEAR($H1023),MONTH($H1023),1))</f>
        <v/>
      </c>
      <c r="L1023" s="0" t="str">
        <f aca="false">IF($A1023="","",INDEX(CARTAO_COMPRAS!$K:$K,INT((ROW()-2)/20)+2))</f>
        <v/>
      </c>
      <c r="M1023" s="0" t="str">
        <f aca="false">IF($A1023="","","Compra no cartão")</f>
        <v/>
      </c>
    </row>
    <row r="1024" customFormat="false" ht="13.5" hidden="false" customHeight="false" outlineLevel="0" collapsed="false">
      <c r="A1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" s="0" t="str">
        <f aca="false">IF($A1024="","",INDEX(CARTAO_COMPRAS!$C:$C,INT((ROW()-2)/20)+2))</f>
        <v/>
      </c>
      <c r="C1024" s="0" t="str">
        <f aca="false">IF($A1024="","",INDEX(CARTAO_COMPRAS!$D:$D,INT((ROW()-2)/20)+2))</f>
        <v/>
      </c>
      <c r="D1024" s="0" t="str">
        <f aca="false">IF($A1024="","",INDEX(CARTAO_COMPRAS!$E:$E,INT((ROW()-2)/20)+2))</f>
        <v/>
      </c>
      <c r="E1024" s="0" t="str">
        <f aca="false">IF($A1024="","",INDEX(CARTAO_COMPRAS!$H:$H,INT((ROW()-2)/20)+2)+MOD(ROW()-2,20))</f>
        <v/>
      </c>
      <c r="F1024" s="0" t="str">
        <f aca="false">IF($A1024="","",INDEX(CARTAO_COMPRAS!$G:$G,INT((ROW()-2)/20)+2))</f>
        <v/>
      </c>
      <c r="G1024" s="5" t="str">
        <f aca="false">IF($A1024="","",INDEX(CARTAO_COMPRAS!$I:$I,INT((ROW()-2)/20)+2))</f>
        <v/>
      </c>
      <c r="H1024" s="4" t="str">
        <f aca="false">IF($A1024="","",EDATE(INDEX(CARTAO_COMPRAS!$J:$J,INT((ROW()-2)/20)+2),MOD(ROW()-2,20)))</f>
        <v/>
      </c>
      <c r="I1024" s="4" t="str">
        <f aca="false">IF($H1024="","",$H1024-WEEKDAY($H1024,2)+1)</f>
        <v/>
      </c>
      <c r="J1024" s="4" t="str">
        <f aca="false">IF($I1024="","",$I1024+6)</f>
        <v/>
      </c>
      <c r="K1024" s="6" t="str">
        <f aca="false">IF($H1024="","",DATE(YEAR($H1024),MONTH($H1024),1))</f>
        <v/>
      </c>
      <c r="L1024" s="0" t="str">
        <f aca="false">IF($A1024="","",INDEX(CARTAO_COMPRAS!$K:$K,INT((ROW()-2)/20)+2))</f>
        <v/>
      </c>
      <c r="M1024" s="0" t="str">
        <f aca="false">IF($A1024="","","Compra no cartão")</f>
        <v/>
      </c>
    </row>
    <row r="1025" customFormat="false" ht="13.5" hidden="false" customHeight="false" outlineLevel="0" collapsed="false">
      <c r="A1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" s="0" t="str">
        <f aca="false">IF($A1025="","",INDEX(CARTAO_COMPRAS!$C:$C,INT((ROW()-2)/20)+2))</f>
        <v/>
      </c>
      <c r="C1025" s="0" t="str">
        <f aca="false">IF($A1025="","",INDEX(CARTAO_COMPRAS!$D:$D,INT((ROW()-2)/20)+2))</f>
        <v/>
      </c>
      <c r="D1025" s="0" t="str">
        <f aca="false">IF($A1025="","",INDEX(CARTAO_COMPRAS!$E:$E,INT((ROW()-2)/20)+2))</f>
        <v/>
      </c>
      <c r="E1025" s="0" t="str">
        <f aca="false">IF($A1025="","",INDEX(CARTAO_COMPRAS!$H:$H,INT((ROW()-2)/20)+2)+MOD(ROW()-2,20))</f>
        <v/>
      </c>
      <c r="F1025" s="0" t="str">
        <f aca="false">IF($A1025="","",INDEX(CARTAO_COMPRAS!$G:$G,INT((ROW()-2)/20)+2))</f>
        <v/>
      </c>
      <c r="G1025" s="5" t="str">
        <f aca="false">IF($A1025="","",INDEX(CARTAO_COMPRAS!$I:$I,INT((ROW()-2)/20)+2))</f>
        <v/>
      </c>
      <c r="H1025" s="4" t="str">
        <f aca="false">IF($A1025="","",EDATE(INDEX(CARTAO_COMPRAS!$J:$J,INT((ROW()-2)/20)+2),MOD(ROW()-2,20)))</f>
        <v/>
      </c>
      <c r="I1025" s="4" t="str">
        <f aca="false">IF($H1025="","",$H1025-WEEKDAY($H1025,2)+1)</f>
        <v/>
      </c>
      <c r="J1025" s="4" t="str">
        <f aca="false">IF($I1025="","",$I1025+6)</f>
        <v/>
      </c>
      <c r="K1025" s="6" t="str">
        <f aca="false">IF($H1025="","",DATE(YEAR($H1025),MONTH($H1025),1))</f>
        <v/>
      </c>
      <c r="L1025" s="0" t="str">
        <f aca="false">IF($A1025="","",INDEX(CARTAO_COMPRAS!$K:$K,INT((ROW()-2)/20)+2))</f>
        <v/>
      </c>
      <c r="M1025" s="0" t="str">
        <f aca="false">IF($A1025="","","Compra no cartão")</f>
        <v/>
      </c>
    </row>
    <row r="1026" customFormat="false" ht="13.5" hidden="false" customHeight="false" outlineLevel="0" collapsed="false">
      <c r="A1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" s="0" t="str">
        <f aca="false">IF($A1026="","",INDEX(CARTAO_COMPRAS!$C:$C,INT((ROW()-2)/20)+2))</f>
        <v/>
      </c>
      <c r="C1026" s="0" t="str">
        <f aca="false">IF($A1026="","",INDEX(CARTAO_COMPRAS!$D:$D,INT((ROW()-2)/20)+2))</f>
        <v/>
      </c>
      <c r="D1026" s="0" t="str">
        <f aca="false">IF($A1026="","",INDEX(CARTAO_COMPRAS!$E:$E,INT((ROW()-2)/20)+2))</f>
        <v/>
      </c>
      <c r="E1026" s="0" t="str">
        <f aca="false">IF($A1026="","",INDEX(CARTAO_COMPRAS!$H:$H,INT((ROW()-2)/20)+2)+MOD(ROW()-2,20))</f>
        <v/>
      </c>
      <c r="F1026" s="0" t="str">
        <f aca="false">IF($A1026="","",INDEX(CARTAO_COMPRAS!$G:$G,INT((ROW()-2)/20)+2))</f>
        <v/>
      </c>
      <c r="G1026" s="5" t="str">
        <f aca="false">IF($A1026="","",INDEX(CARTAO_COMPRAS!$I:$I,INT((ROW()-2)/20)+2))</f>
        <v/>
      </c>
      <c r="H1026" s="4" t="str">
        <f aca="false">IF($A1026="","",EDATE(INDEX(CARTAO_COMPRAS!$J:$J,INT((ROW()-2)/20)+2),MOD(ROW()-2,20)))</f>
        <v/>
      </c>
      <c r="I1026" s="4" t="str">
        <f aca="false">IF($H1026="","",$H1026-WEEKDAY($H1026,2)+1)</f>
        <v/>
      </c>
      <c r="J1026" s="4" t="str">
        <f aca="false">IF($I1026="","",$I1026+6)</f>
        <v/>
      </c>
      <c r="K1026" s="6" t="str">
        <f aca="false">IF($H1026="","",DATE(YEAR($H1026),MONTH($H1026),1))</f>
        <v/>
      </c>
      <c r="L1026" s="0" t="str">
        <f aca="false">IF($A1026="","",INDEX(CARTAO_COMPRAS!$K:$K,INT((ROW()-2)/20)+2))</f>
        <v/>
      </c>
      <c r="M1026" s="0" t="str">
        <f aca="false">IF($A1026="","","Compra no cartão")</f>
        <v/>
      </c>
    </row>
    <row r="1027" customFormat="false" ht="13.5" hidden="false" customHeight="false" outlineLevel="0" collapsed="false">
      <c r="A1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" s="0" t="str">
        <f aca="false">IF($A1027="","",INDEX(CARTAO_COMPRAS!$C:$C,INT((ROW()-2)/20)+2))</f>
        <v/>
      </c>
      <c r="C1027" s="0" t="str">
        <f aca="false">IF($A1027="","",INDEX(CARTAO_COMPRAS!$D:$D,INT((ROW()-2)/20)+2))</f>
        <v/>
      </c>
      <c r="D1027" s="0" t="str">
        <f aca="false">IF($A1027="","",INDEX(CARTAO_COMPRAS!$E:$E,INT((ROW()-2)/20)+2))</f>
        <v/>
      </c>
      <c r="E1027" s="0" t="str">
        <f aca="false">IF($A1027="","",INDEX(CARTAO_COMPRAS!$H:$H,INT((ROW()-2)/20)+2)+MOD(ROW()-2,20))</f>
        <v/>
      </c>
      <c r="F1027" s="0" t="str">
        <f aca="false">IF($A1027="","",INDEX(CARTAO_COMPRAS!$G:$G,INT((ROW()-2)/20)+2))</f>
        <v/>
      </c>
      <c r="G1027" s="5" t="str">
        <f aca="false">IF($A1027="","",INDEX(CARTAO_COMPRAS!$I:$I,INT((ROW()-2)/20)+2))</f>
        <v/>
      </c>
      <c r="H1027" s="4" t="str">
        <f aca="false">IF($A1027="","",EDATE(INDEX(CARTAO_COMPRAS!$J:$J,INT((ROW()-2)/20)+2),MOD(ROW()-2,20)))</f>
        <v/>
      </c>
      <c r="I1027" s="4" t="str">
        <f aca="false">IF($H1027="","",$H1027-WEEKDAY($H1027,2)+1)</f>
        <v/>
      </c>
      <c r="J1027" s="4" t="str">
        <f aca="false">IF($I1027="","",$I1027+6)</f>
        <v/>
      </c>
      <c r="K1027" s="6" t="str">
        <f aca="false">IF($H1027="","",DATE(YEAR($H1027),MONTH($H1027),1))</f>
        <v/>
      </c>
      <c r="L1027" s="0" t="str">
        <f aca="false">IF($A1027="","",INDEX(CARTAO_COMPRAS!$K:$K,INT((ROW()-2)/20)+2))</f>
        <v/>
      </c>
      <c r="M1027" s="0" t="str">
        <f aca="false">IF($A1027="","","Compra no cartão")</f>
        <v/>
      </c>
    </row>
    <row r="1028" customFormat="false" ht="13.5" hidden="false" customHeight="false" outlineLevel="0" collapsed="false">
      <c r="A1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" s="0" t="str">
        <f aca="false">IF($A1028="","",INDEX(CARTAO_COMPRAS!$C:$C,INT((ROW()-2)/20)+2))</f>
        <v/>
      </c>
      <c r="C1028" s="0" t="str">
        <f aca="false">IF($A1028="","",INDEX(CARTAO_COMPRAS!$D:$D,INT((ROW()-2)/20)+2))</f>
        <v/>
      </c>
      <c r="D1028" s="0" t="str">
        <f aca="false">IF($A1028="","",INDEX(CARTAO_COMPRAS!$E:$E,INT((ROW()-2)/20)+2))</f>
        <v/>
      </c>
      <c r="E1028" s="0" t="str">
        <f aca="false">IF($A1028="","",INDEX(CARTAO_COMPRAS!$H:$H,INT((ROW()-2)/20)+2)+MOD(ROW()-2,20))</f>
        <v/>
      </c>
      <c r="F1028" s="0" t="str">
        <f aca="false">IF($A1028="","",INDEX(CARTAO_COMPRAS!$G:$G,INT((ROW()-2)/20)+2))</f>
        <v/>
      </c>
      <c r="G1028" s="5" t="str">
        <f aca="false">IF($A1028="","",INDEX(CARTAO_COMPRAS!$I:$I,INT((ROW()-2)/20)+2))</f>
        <v/>
      </c>
      <c r="H1028" s="4" t="str">
        <f aca="false">IF($A1028="","",EDATE(INDEX(CARTAO_COMPRAS!$J:$J,INT((ROW()-2)/20)+2),MOD(ROW()-2,20)))</f>
        <v/>
      </c>
      <c r="I1028" s="4" t="str">
        <f aca="false">IF($H1028="","",$H1028-WEEKDAY($H1028,2)+1)</f>
        <v/>
      </c>
      <c r="J1028" s="4" t="str">
        <f aca="false">IF($I1028="","",$I1028+6)</f>
        <v/>
      </c>
      <c r="K1028" s="6" t="str">
        <f aca="false">IF($H1028="","",DATE(YEAR($H1028),MONTH($H1028),1))</f>
        <v/>
      </c>
      <c r="L1028" s="0" t="str">
        <f aca="false">IF($A1028="","",INDEX(CARTAO_COMPRAS!$K:$K,INT((ROW()-2)/20)+2))</f>
        <v/>
      </c>
      <c r="M1028" s="0" t="str">
        <f aca="false">IF($A1028="","","Compra no cartão")</f>
        <v/>
      </c>
    </row>
    <row r="1029" customFormat="false" ht="13.5" hidden="false" customHeight="false" outlineLevel="0" collapsed="false">
      <c r="A1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" s="0" t="str">
        <f aca="false">IF($A1029="","",INDEX(CARTAO_COMPRAS!$C:$C,INT((ROW()-2)/20)+2))</f>
        <v/>
      </c>
      <c r="C1029" s="0" t="str">
        <f aca="false">IF($A1029="","",INDEX(CARTAO_COMPRAS!$D:$D,INT((ROW()-2)/20)+2))</f>
        <v/>
      </c>
      <c r="D1029" s="0" t="str">
        <f aca="false">IF($A1029="","",INDEX(CARTAO_COMPRAS!$E:$E,INT((ROW()-2)/20)+2))</f>
        <v/>
      </c>
      <c r="E1029" s="0" t="str">
        <f aca="false">IF($A1029="","",INDEX(CARTAO_COMPRAS!$H:$H,INT((ROW()-2)/20)+2)+MOD(ROW()-2,20))</f>
        <v/>
      </c>
      <c r="F1029" s="0" t="str">
        <f aca="false">IF($A1029="","",INDEX(CARTAO_COMPRAS!$G:$G,INT((ROW()-2)/20)+2))</f>
        <v/>
      </c>
      <c r="G1029" s="5" t="str">
        <f aca="false">IF($A1029="","",INDEX(CARTAO_COMPRAS!$I:$I,INT((ROW()-2)/20)+2))</f>
        <v/>
      </c>
      <c r="H1029" s="4" t="str">
        <f aca="false">IF($A1029="","",EDATE(INDEX(CARTAO_COMPRAS!$J:$J,INT((ROW()-2)/20)+2),MOD(ROW()-2,20)))</f>
        <v/>
      </c>
      <c r="I1029" s="4" t="str">
        <f aca="false">IF($H1029="","",$H1029-WEEKDAY($H1029,2)+1)</f>
        <v/>
      </c>
      <c r="J1029" s="4" t="str">
        <f aca="false">IF($I1029="","",$I1029+6)</f>
        <v/>
      </c>
      <c r="K1029" s="6" t="str">
        <f aca="false">IF($H1029="","",DATE(YEAR($H1029),MONTH($H1029),1))</f>
        <v/>
      </c>
      <c r="L1029" s="0" t="str">
        <f aca="false">IF($A1029="","",INDEX(CARTAO_COMPRAS!$K:$K,INT((ROW()-2)/20)+2))</f>
        <v/>
      </c>
      <c r="M1029" s="0" t="str">
        <f aca="false">IF($A1029="","","Compra no cartão")</f>
        <v/>
      </c>
    </row>
    <row r="1030" customFormat="false" ht="13.5" hidden="false" customHeight="false" outlineLevel="0" collapsed="false">
      <c r="A1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" s="0" t="str">
        <f aca="false">IF($A1030="","",INDEX(CARTAO_COMPRAS!$C:$C,INT((ROW()-2)/20)+2))</f>
        <v/>
      </c>
      <c r="C1030" s="0" t="str">
        <f aca="false">IF($A1030="","",INDEX(CARTAO_COMPRAS!$D:$D,INT((ROW()-2)/20)+2))</f>
        <v/>
      </c>
      <c r="D1030" s="0" t="str">
        <f aca="false">IF($A1030="","",INDEX(CARTAO_COMPRAS!$E:$E,INT((ROW()-2)/20)+2))</f>
        <v/>
      </c>
      <c r="E1030" s="0" t="str">
        <f aca="false">IF($A1030="","",INDEX(CARTAO_COMPRAS!$H:$H,INT((ROW()-2)/20)+2)+MOD(ROW()-2,20))</f>
        <v/>
      </c>
      <c r="F1030" s="0" t="str">
        <f aca="false">IF($A1030="","",INDEX(CARTAO_COMPRAS!$G:$G,INT((ROW()-2)/20)+2))</f>
        <v/>
      </c>
      <c r="G1030" s="5" t="str">
        <f aca="false">IF($A1030="","",INDEX(CARTAO_COMPRAS!$I:$I,INT((ROW()-2)/20)+2))</f>
        <v/>
      </c>
      <c r="H1030" s="4" t="str">
        <f aca="false">IF($A1030="","",EDATE(INDEX(CARTAO_COMPRAS!$J:$J,INT((ROW()-2)/20)+2),MOD(ROW()-2,20)))</f>
        <v/>
      </c>
      <c r="I1030" s="4" t="str">
        <f aca="false">IF($H1030="","",$H1030-WEEKDAY($H1030,2)+1)</f>
        <v/>
      </c>
      <c r="J1030" s="4" t="str">
        <f aca="false">IF($I1030="","",$I1030+6)</f>
        <v/>
      </c>
      <c r="K1030" s="6" t="str">
        <f aca="false">IF($H1030="","",DATE(YEAR($H1030),MONTH($H1030),1))</f>
        <v/>
      </c>
      <c r="L1030" s="0" t="str">
        <f aca="false">IF($A1030="","",INDEX(CARTAO_COMPRAS!$K:$K,INT((ROW()-2)/20)+2))</f>
        <v/>
      </c>
      <c r="M1030" s="0" t="str">
        <f aca="false">IF($A1030="","","Compra no cartão")</f>
        <v/>
      </c>
    </row>
    <row r="1031" customFormat="false" ht="13.5" hidden="false" customHeight="false" outlineLevel="0" collapsed="false">
      <c r="A1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" s="0" t="str">
        <f aca="false">IF($A1031="","",INDEX(CARTAO_COMPRAS!$C:$C,INT((ROW()-2)/20)+2))</f>
        <v/>
      </c>
      <c r="C1031" s="0" t="str">
        <f aca="false">IF($A1031="","",INDEX(CARTAO_COMPRAS!$D:$D,INT((ROW()-2)/20)+2))</f>
        <v/>
      </c>
      <c r="D1031" s="0" t="str">
        <f aca="false">IF($A1031="","",INDEX(CARTAO_COMPRAS!$E:$E,INT((ROW()-2)/20)+2))</f>
        <v/>
      </c>
      <c r="E1031" s="0" t="str">
        <f aca="false">IF($A1031="","",INDEX(CARTAO_COMPRAS!$H:$H,INT((ROW()-2)/20)+2)+MOD(ROW()-2,20))</f>
        <v/>
      </c>
      <c r="F1031" s="0" t="str">
        <f aca="false">IF($A1031="","",INDEX(CARTAO_COMPRAS!$G:$G,INT((ROW()-2)/20)+2))</f>
        <v/>
      </c>
      <c r="G1031" s="5" t="str">
        <f aca="false">IF($A1031="","",INDEX(CARTAO_COMPRAS!$I:$I,INT((ROW()-2)/20)+2))</f>
        <v/>
      </c>
      <c r="H1031" s="4" t="str">
        <f aca="false">IF($A1031="","",EDATE(INDEX(CARTAO_COMPRAS!$J:$J,INT((ROW()-2)/20)+2),MOD(ROW()-2,20)))</f>
        <v/>
      </c>
      <c r="I1031" s="4" t="str">
        <f aca="false">IF($H1031="","",$H1031-WEEKDAY($H1031,2)+1)</f>
        <v/>
      </c>
      <c r="J1031" s="4" t="str">
        <f aca="false">IF($I1031="","",$I1031+6)</f>
        <v/>
      </c>
      <c r="K1031" s="6" t="str">
        <f aca="false">IF($H1031="","",DATE(YEAR($H1031),MONTH($H1031),1))</f>
        <v/>
      </c>
      <c r="L1031" s="0" t="str">
        <f aca="false">IF($A1031="","",INDEX(CARTAO_COMPRAS!$K:$K,INT((ROW()-2)/20)+2))</f>
        <v/>
      </c>
      <c r="M1031" s="0" t="str">
        <f aca="false">IF($A1031="","","Compra no cartão")</f>
        <v/>
      </c>
    </row>
    <row r="1032" customFormat="false" ht="13.5" hidden="false" customHeight="false" outlineLevel="0" collapsed="false">
      <c r="A1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" s="0" t="str">
        <f aca="false">IF($A1032="","",INDEX(CARTAO_COMPRAS!$C:$C,INT((ROW()-2)/20)+2))</f>
        <v/>
      </c>
      <c r="C1032" s="0" t="str">
        <f aca="false">IF($A1032="","",INDEX(CARTAO_COMPRAS!$D:$D,INT((ROW()-2)/20)+2))</f>
        <v/>
      </c>
      <c r="D1032" s="0" t="str">
        <f aca="false">IF($A1032="","",INDEX(CARTAO_COMPRAS!$E:$E,INT((ROW()-2)/20)+2))</f>
        <v/>
      </c>
      <c r="E1032" s="0" t="str">
        <f aca="false">IF($A1032="","",INDEX(CARTAO_COMPRAS!$H:$H,INT((ROW()-2)/20)+2)+MOD(ROW()-2,20))</f>
        <v/>
      </c>
      <c r="F1032" s="0" t="str">
        <f aca="false">IF($A1032="","",INDEX(CARTAO_COMPRAS!$G:$G,INT((ROW()-2)/20)+2))</f>
        <v/>
      </c>
      <c r="G1032" s="5" t="str">
        <f aca="false">IF($A1032="","",INDEX(CARTAO_COMPRAS!$I:$I,INT((ROW()-2)/20)+2))</f>
        <v/>
      </c>
      <c r="H1032" s="4" t="str">
        <f aca="false">IF($A1032="","",EDATE(INDEX(CARTAO_COMPRAS!$J:$J,INT((ROW()-2)/20)+2),MOD(ROW()-2,20)))</f>
        <v/>
      </c>
      <c r="I1032" s="4" t="str">
        <f aca="false">IF($H1032="","",$H1032-WEEKDAY($H1032,2)+1)</f>
        <v/>
      </c>
      <c r="J1032" s="4" t="str">
        <f aca="false">IF($I1032="","",$I1032+6)</f>
        <v/>
      </c>
      <c r="K1032" s="6" t="str">
        <f aca="false">IF($H1032="","",DATE(YEAR($H1032),MONTH($H1032),1))</f>
        <v/>
      </c>
      <c r="L1032" s="0" t="str">
        <f aca="false">IF($A1032="","",INDEX(CARTAO_COMPRAS!$K:$K,INT((ROW()-2)/20)+2))</f>
        <v/>
      </c>
      <c r="M1032" s="0" t="str">
        <f aca="false">IF($A1032="","","Compra no cartão")</f>
        <v/>
      </c>
    </row>
    <row r="1033" customFormat="false" ht="13.5" hidden="false" customHeight="false" outlineLevel="0" collapsed="false">
      <c r="A1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" s="0" t="str">
        <f aca="false">IF($A1033="","",INDEX(CARTAO_COMPRAS!$C:$C,INT((ROW()-2)/20)+2))</f>
        <v/>
      </c>
      <c r="C1033" s="0" t="str">
        <f aca="false">IF($A1033="","",INDEX(CARTAO_COMPRAS!$D:$D,INT((ROW()-2)/20)+2))</f>
        <v/>
      </c>
      <c r="D1033" s="0" t="str">
        <f aca="false">IF($A1033="","",INDEX(CARTAO_COMPRAS!$E:$E,INT((ROW()-2)/20)+2))</f>
        <v/>
      </c>
      <c r="E1033" s="0" t="str">
        <f aca="false">IF($A1033="","",INDEX(CARTAO_COMPRAS!$H:$H,INT((ROW()-2)/20)+2)+MOD(ROW()-2,20))</f>
        <v/>
      </c>
      <c r="F1033" s="0" t="str">
        <f aca="false">IF($A1033="","",INDEX(CARTAO_COMPRAS!$G:$G,INT((ROW()-2)/20)+2))</f>
        <v/>
      </c>
      <c r="G1033" s="5" t="str">
        <f aca="false">IF($A1033="","",INDEX(CARTAO_COMPRAS!$I:$I,INT((ROW()-2)/20)+2))</f>
        <v/>
      </c>
      <c r="H1033" s="4" t="str">
        <f aca="false">IF($A1033="","",EDATE(INDEX(CARTAO_COMPRAS!$J:$J,INT((ROW()-2)/20)+2),MOD(ROW()-2,20)))</f>
        <v/>
      </c>
      <c r="I1033" s="4" t="str">
        <f aca="false">IF($H1033="","",$H1033-WEEKDAY($H1033,2)+1)</f>
        <v/>
      </c>
      <c r="J1033" s="4" t="str">
        <f aca="false">IF($I1033="","",$I1033+6)</f>
        <v/>
      </c>
      <c r="K1033" s="6" t="str">
        <f aca="false">IF($H1033="","",DATE(YEAR($H1033),MONTH($H1033),1))</f>
        <v/>
      </c>
      <c r="L1033" s="0" t="str">
        <f aca="false">IF($A1033="","",INDEX(CARTAO_COMPRAS!$K:$K,INT((ROW()-2)/20)+2))</f>
        <v/>
      </c>
      <c r="M1033" s="0" t="str">
        <f aca="false">IF($A1033="","","Compra no cartão")</f>
        <v/>
      </c>
    </row>
    <row r="1034" customFormat="false" ht="13.5" hidden="false" customHeight="false" outlineLevel="0" collapsed="false">
      <c r="A1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" s="0" t="str">
        <f aca="false">IF($A1034="","",INDEX(CARTAO_COMPRAS!$C:$C,INT((ROW()-2)/20)+2))</f>
        <v/>
      </c>
      <c r="C1034" s="0" t="str">
        <f aca="false">IF($A1034="","",INDEX(CARTAO_COMPRAS!$D:$D,INT((ROW()-2)/20)+2))</f>
        <v/>
      </c>
      <c r="D1034" s="0" t="str">
        <f aca="false">IF($A1034="","",INDEX(CARTAO_COMPRAS!$E:$E,INT((ROW()-2)/20)+2))</f>
        <v/>
      </c>
      <c r="E1034" s="0" t="str">
        <f aca="false">IF($A1034="","",INDEX(CARTAO_COMPRAS!$H:$H,INT((ROW()-2)/20)+2)+MOD(ROW()-2,20))</f>
        <v/>
      </c>
      <c r="F1034" s="0" t="str">
        <f aca="false">IF($A1034="","",INDEX(CARTAO_COMPRAS!$G:$G,INT((ROW()-2)/20)+2))</f>
        <v/>
      </c>
      <c r="G1034" s="5" t="str">
        <f aca="false">IF($A1034="","",INDEX(CARTAO_COMPRAS!$I:$I,INT((ROW()-2)/20)+2))</f>
        <v/>
      </c>
      <c r="H1034" s="4" t="str">
        <f aca="false">IF($A1034="","",EDATE(INDEX(CARTAO_COMPRAS!$J:$J,INT((ROW()-2)/20)+2),MOD(ROW()-2,20)))</f>
        <v/>
      </c>
      <c r="I1034" s="4" t="str">
        <f aca="false">IF($H1034="","",$H1034-WEEKDAY($H1034,2)+1)</f>
        <v/>
      </c>
      <c r="J1034" s="4" t="str">
        <f aca="false">IF($I1034="","",$I1034+6)</f>
        <v/>
      </c>
      <c r="K1034" s="6" t="str">
        <f aca="false">IF($H1034="","",DATE(YEAR($H1034),MONTH($H1034),1))</f>
        <v/>
      </c>
      <c r="L1034" s="0" t="str">
        <f aca="false">IF($A1034="","",INDEX(CARTAO_COMPRAS!$K:$K,INT((ROW()-2)/20)+2))</f>
        <v/>
      </c>
      <c r="M1034" s="0" t="str">
        <f aca="false">IF($A1034="","","Compra no cartão")</f>
        <v/>
      </c>
    </row>
    <row r="1035" customFormat="false" ht="13.5" hidden="false" customHeight="false" outlineLevel="0" collapsed="false">
      <c r="A1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" s="0" t="str">
        <f aca="false">IF($A1035="","",INDEX(CARTAO_COMPRAS!$C:$C,INT((ROW()-2)/20)+2))</f>
        <v/>
      </c>
      <c r="C1035" s="0" t="str">
        <f aca="false">IF($A1035="","",INDEX(CARTAO_COMPRAS!$D:$D,INT((ROW()-2)/20)+2))</f>
        <v/>
      </c>
      <c r="D1035" s="0" t="str">
        <f aca="false">IF($A1035="","",INDEX(CARTAO_COMPRAS!$E:$E,INT((ROW()-2)/20)+2))</f>
        <v/>
      </c>
      <c r="E1035" s="0" t="str">
        <f aca="false">IF($A1035="","",INDEX(CARTAO_COMPRAS!$H:$H,INT((ROW()-2)/20)+2)+MOD(ROW()-2,20))</f>
        <v/>
      </c>
      <c r="F1035" s="0" t="str">
        <f aca="false">IF($A1035="","",INDEX(CARTAO_COMPRAS!$G:$G,INT((ROW()-2)/20)+2))</f>
        <v/>
      </c>
      <c r="G1035" s="5" t="str">
        <f aca="false">IF($A1035="","",INDEX(CARTAO_COMPRAS!$I:$I,INT((ROW()-2)/20)+2))</f>
        <v/>
      </c>
      <c r="H1035" s="4" t="str">
        <f aca="false">IF($A1035="","",EDATE(INDEX(CARTAO_COMPRAS!$J:$J,INT((ROW()-2)/20)+2),MOD(ROW()-2,20)))</f>
        <v/>
      </c>
      <c r="I1035" s="4" t="str">
        <f aca="false">IF($H1035="","",$H1035-WEEKDAY($H1035,2)+1)</f>
        <v/>
      </c>
      <c r="J1035" s="4" t="str">
        <f aca="false">IF($I1035="","",$I1035+6)</f>
        <v/>
      </c>
      <c r="K1035" s="6" t="str">
        <f aca="false">IF($H1035="","",DATE(YEAR($H1035),MONTH($H1035),1))</f>
        <v/>
      </c>
      <c r="L1035" s="0" t="str">
        <f aca="false">IF($A1035="","",INDEX(CARTAO_COMPRAS!$K:$K,INT((ROW()-2)/20)+2))</f>
        <v/>
      </c>
      <c r="M1035" s="0" t="str">
        <f aca="false">IF($A1035="","","Compra no cartão")</f>
        <v/>
      </c>
    </row>
    <row r="1036" customFormat="false" ht="13.5" hidden="false" customHeight="false" outlineLevel="0" collapsed="false">
      <c r="A1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" s="0" t="str">
        <f aca="false">IF($A1036="","",INDEX(CARTAO_COMPRAS!$C:$C,INT((ROW()-2)/20)+2))</f>
        <v/>
      </c>
      <c r="C1036" s="0" t="str">
        <f aca="false">IF($A1036="","",INDEX(CARTAO_COMPRAS!$D:$D,INT((ROW()-2)/20)+2))</f>
        <v/>
      </c>
      <c r="D1036" s="0" t="str">
        <f aca="false">IF($A1036="","",INDEX(CARTAO_COMPRAS!$E:$E,INT((ROW()-2)/20)+2))</f>
        <v/>
      </c>
      <c r="E1036" s="0" t="str">
        <f aca="false">IF($A1036="","",INDEX(CARTAO_COMPRAS!$H:$H,INT((ROW()-2)/20)+2)+MOD(ROW()-2,20))</f>
        <v/>
      </c>
      <c r="F1036" s="0" t="str">
        <f aca="false">IF($A1036="","",INDEX(CARTAO_COMPRAS!$G:$G,INT((ROW()-2)/20)+2))</f>
        <v/>
      </c>
      <c r="G1036" s="5" t="str">
        <f aca="false">IF($A1036="","",INDEX(CARTAO_COMPRAS!$I:$I,INT((ROW()-2)/20)+2))</f>
        <v/>
      </c>
      <c r="H1036" s="4" t="str">
        <f aca="false">IF($A1036="","",EDATE(INDEX(CARTAO_COMPRAS!$J:$J,INT((ROW()-2)/20)+2),MOD(ROW()-2,20)))</f>
        <v/>
      </c>
      <c r="I1036" s="4" t="str">
        <f aca="false">IF($H1036="","",$H1036-WEEKDAY($H1036,2)+1)</f>
        <v/>
      </c>
      <c r="J1036" s="4" t="str">
        <f aca="false">IF($I1036="","",$I1036+6)</f>
        <v/>
      </c>
      <c r="K1036" s="6" t="str">
        <f aca="false">IF($H1036="","",DATE(YEAR($H1036),MONTH($H1036),1))</f>
        <v/>
      </c>
      <c r="L1036" s="0" t="str">
        <f aca="false">IF($A1036="","",INDEX(CARTAO_COMPRAS!$K:$K,INT((ROW()-2)/20)+2))</f>
        <v/>
      </c>
      <c r="M1036" s="0" t="str">
        <f aca="false">IF($A1036="","","Compra no cartão")</f>
        <v/>
      </c>
    </row>
    <row r="1037" customFormat="false" ht="13.5" hidden="false" customHeight="false" outlineLevel="0" collapsed="false">
      <c r="A1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" s="0" t="str">
        <f aca="false">IF($A1037="","",INDEX(CARTAO_COMPRAS!$C:$C,INT((ROW()-2)/20)+2))</f>
        <v/>
      </c>
      <c r="C1037" s="0" t="str">
        <f aca="false">IF($A1037="","",INDEX(CARTAO_COMPRAS!$D:$D,INT((ROW()-2)/20)+2))</f>
        <v/>
      </c>
      <c r="D1037" s="0" t="str">
        <f aca="false">IF($A1037="","",INDEX(CARTAO_COMPRAS!$E:$E,INT((ROW()-2)/20)+2))</f>
        <v/>
      </c>
      <c r="E1037" s="0" t="str">
        <f aca="false">IF($A1037="","",INDEX(CARTAO_COMPRAS!$H:$H,INT((ROW()-2)/20)+2)+MOD(ROW()-2,20))</f>
        <v/>
      </c>
      <c r="F1037" s="0" t="str">
        <f aca="false">IF($A1037="","",INDEX(CARTAO_COMPRAS!$G:$G,INT((ROW()-2)/20)+2))</f>
        <v/>
      </c>
      <c r="G1037" s="5" t="str">
        <f aca="false">IF($A1037="","",INDEX(CARTAO_COMPRAS!$I:$I,INT((ROW()-2)/20)+2))</f>
        <v/>
      </c>
      <c r="H1037" s="4" t="str">
        <f aca="false">IF($A1037="","",EDATE(INDEX(CARTAO_COMPRAS!$J:$J,INT((ROW()-2)/20)+2),MOD(ROW()-2,20)))</f>
        <v/>
      </c>
      <c r="I1037" s="4" t="str">
        <f aca="false">IF($H1037="","",$H1037-WEEKDAY($H1037,2)+1)</f>
        <v/>
      </c>
      <c r="J1037" s="4" t="str">
        <f aca="false">IF($I1037="","",$I1037+6)</f>
        <v/>
      </c>
      <c r="K1037" s="6" t="str">
        <f aca="false">IF($H1037="","",DATE(YEAR($H1037),MONTH($H1037),1))</f>
        <v/>
      </c>
      <c r="L1037" s="0" t="str">
        <f aca="false">IF($A1037="","",INDEX(CARTAO_COMPRAS!$K:$K,INT((ROW()-2)/20)+2))</f>
        <v/>
      </c>
      <c r="M1037" s="0" t="str">
        <f aca="false">IF($A1037="","","Compra no cartão")</f>
        <v/>
      </c>
    </row>
    <row r="1038" customFormat="false" ht="13.5" hidden="false" customHeight="false" outlineLevel="0" collapsed="false">
      <c r="A1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" s="0" t="str">
        <f aca="false">IF($A1038="","",INDEX(CARTAO_COMPRAS!$C:$C,INT((ROW()-2)/20)+2))</f>
        <v/>
      </c>
      <c r="C1038" s="0" t="str">
        <f aca="false">IF($A1038="","",INDEX(CARTAO_COMPRAS!$D:$D,INT((ROW()-2)/20)+2))</f>
        <v/>
      </c>
      <c r="D1038" s="0" t="str">
        <f aca="false">IF($A1038="","",INDEX(CARTAO_COMPRAS!$E:$E,INT((ROW()-2)/20)+2))</f>
        <v/>
      </c>
      <c r="E1038" s="0" t="str">
        <f aca="false">IF($A1038="","",INDEX(CARTAO_COMPRAS!$H:$H,INT((ROW()-2)/20)+2)+MOD(ROW()-2,20))</f>
        <v/>
      </c>
      <c r="F1038" s="0" t="str">
        <f aca="false">IF($A1038="","",INDEX(CARTAO_COMPRAS!$G:$G,INT((ROW()-2)/20)+2))</f>
        <v/>
      </c>
      <c r="G1038" s="5" t="str">
        <f aca="false">IF($A1038="","",INDEX(CARTAO_COMPRAS!$I:$I,INT((ROW()-2)/20)+2))</f>
        <v/>
      </c>
      <c r="H1038" s="4" t="str">
        <f aca="false">IF($A1038="","",EDATE(INDEX(CARTAO_COMPRAS!$J:$J,INT((ROW()-2)/20)+2),MOD(ROW()-2,20)))</f>
        <v/>
      </c>
      <c r="I1038" s="4" t="str">
        <f aca="false">IF($H1038="","",$H1038-WEEKDAY($H1038,2)+1)</f>
        <v/>
      </c>
      <c r="J1038" s="4" t="str">
        <f aca="false">IF($I1038="","",$I1038+6)</f>
        <v/>
      </c>
      <c r="K1038" s="6" t="str">
        <f aca="false">IF($H1038="","",DATE(YEAR($H1038),MONTH($H1038),1))</f>
        <v/>
      </c>
      <c r="L1038" s="0" t="str">
        <f aca="false">IF($A1038="","",INDEX(CARTAO_COMPRAS!$K:$K,INT((ROW()-2)/20)+2))</f>
        <v/>
      </c>
      <c r="M1038" s="0" t="str">
        <f aca="false">IF($A1038="","","Compra no cartão")</f>
        <v/>
      </c>
    </row>
    <row r="1039" customFormat="false" ht="13.5" hidden="false" customHeight="false" outlineLevel="0" collapsed="false">
      <c r="A1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" s="0" t="str">
        <f aca="false">IF($A1039="","",INDEX(CARTAO_COMPRAS!$C:$C,INT((ROW()-2)/20)+2))</f>
        <v/>
      </c>
      <c r="C1039" s="0" t="str">
        <f aca="false">IF($A1039="","",INDEX(CARTAO_COMPRAS!$D:$D,INT((ROW()-2)/20)+2))</f>
        <v/>
      </c>
      <c r="D1039" s="0" t="str">
        <f aca="false">IF($A1039="","",INDEX(CARTAO_COMPRAS!$E:$E,INT((ROW()-2)/20)+2))</f>
        <v/>
      </c>
      <c r="E1039" s="0" t="str">
        <f aca="false">IF($A1039="","",INDEX(CARTAO_COMPRAS!$H:$H,INT((ROW()-2)/20)+2)+MOD(ROW()-2,20))</f>
        <v/>
      </c>
      <c r="F1039" s="0" t="str">
        <f aca="false">IF($A1039="","",INDEX(CARTAO_COMPRAS!$G:$G,INT((ROW()-2)/20)+2))</f>
        <v/>
      </c>
      <c r="G1039" s="5" t="str">
        <f aca="false">IF($A1039="","",INDEX(CARTAO_COMPRAS!$I:$I,INT((ROW()-2)/20)+2))</f>
        <v/>
      </c>
      <c r="H1039" s="4" t="str">
        <f aca="false">IF($A1039="","",EDATE(INDEX(CARTAO_COMPRAS!$J:$J,INT((ROW()-2)/20)+2),MOD(ROW()-2,20)))</f>
        <v/>
      </c>
      <c r="I1039" s="4" t="str">
        <f aca="false">IF($H1039="","",$H1039-WEEKDAY($H1039,2)+1)</f>
        <v/>
      </c>
      <c r="J1039" s="4" t="str">
        <f aca="false">IF($I1039="","",$I1039+6)</f>
        <v/>
      </c>
      <c r="K1039" s="6" t="str">
        <f aca="false">IF($H1039="","",DATE(YEAR($H1039),MONTH($H1039),1))</f>
        <v/>
      </c>
      <c r="L1039" s="0" t="str">
        <f aca="false">IF($A1039="","",INDEX(CARTAO_COMPRAS!$K:$K,INT((ROW()-2)/20)+2))</f>
        <v/>
      </c>
      <c r="M1039" s="0" t="str">
        <f aca="false">IF($A1039="","","Compra no cartão")</f>
        <v/>
      </c>
    </row>
    <row r="1040" customFormat="false" ht="13.5" hidden="false" customHeight="false" outlineLevel="0" collapsed="false">
      <c r="A1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" s="0" t="str">
        <f aca="false">IF($A1040="","",INDEX(CARTAO_COMPRAS!$C:$C,INT((ROW()-2)/20)+2))</f>
        <v/>
      </c>
      <c r="C1040" s="0" t="str">
        <f aca="false">IF($A1040="","",INDEX(CARTAO_COMPRAS!$D:$D,INT((ROW()-2)/20)+2))</f>
        <v/>
      </c>
      <c r="D1040" s="0" t="str">
        <f aca="false">IF($A1040="","",INDEX(CARTAO_COMPRAS!$E:$E,INT((ROW()-2)/20)+2))</f>
        <v/>
      </c>
      <c r="E1040" s="0" t="str">
        <f aca="false">IF($A1040="","",INDEX(CARTAO_COMPRAS!$H:$H,INT((ROW()-2)/20)+2)+MOD(ROW()-2,20))</f>
        <v/>
      </c>
      <c r="F1040" s="0" t="str">
        <f aca="false">IF($A1040="","",INDEX(CARTAO_COMPRAS!$G:$G,INT((ROW()-2)/20)+2))</f>
        <v/>
      </c>
      <c r="G1040" s="5" t="str">
        <f aca="false">IF($A1040="","",INDEX(CARTAO_COMPRAS!$I:$I,INT((ROW()-2)/20)+2))</f>
        <v/>
      </c>
      <c r="H1040" s="4" t="str">
        <f aca="false">IF($A1040="","",EDATE(INDEX(CARTAO_COMPRAS!$J:$J,INT((ROW()-2)/20)+2),MOD(ROW()-2,20)))</f>
        <v/>
      </c>
      <c r="I1040" s="4" t="str">
        <f aca="false">IF($H1040="","",$H1040-WEEKDAY($H1040,2)+1)</f>
        <v/>
      </c>
      <c r="J1040" s="4" t="str">
        <f aca="false">IF($I1040="","",$I1040+6)</f>
        <v/>
      </c>
      <c r="K1040" s="6" t="str">
        <f aca="false">IF($H1040="","",DATE(YEAR($H1040),MONTH($H1040),1))</f>
        <v/>
      </c>
      <c r="L1040" s="0" t="str">
        <f aca="false">IF($A1040="","",INDEX(CARTAO_COMPRAS!$K:$K,INT((ROW()-2)/20)+2))</f>
        <v/>
      </c>
      <c r="M1040" s="0" t="str">
        <f aca="false">IF($A1040="","","Compra no cartão")</f>
        <v/>
      </c>
    </row>
    <row r="1041" customFormat="false" ht="13.5" hidden="false" customHeight="false" outlineLevel="0" collapsed="false">
      <c r="A1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" s="0" t="str">
        <f aca="false">IF($A1041="","",INDEX(CARTAO_COMPRAS!$C:$C,INT((ROW()-2)/20)+2))</f>
        <v/>
      </c>
      <c r="C1041" s="0" t="str">
        <f aca="false">IF($A1041="","",INDEX(CARTAO_COMPRAS!$D:$D,INT((ROW()-2)/20)+2))</f>
        <v/>
      </c>
      <c r="D1041" s="0" t="str">
        <f aca="false">IF($A1041="","",INDEX(CARTAO_COMPRAS!$E:$E,INT((ROW()-2)/20)+2))</f>
        <v/>
      </c>
      <c r="E1041" s="0" t="str">
        <f aca="false">IF($A1041="","",INDEX(CARTAO_COMPRAS!$H:$H,INT((ROW()-2)/20)+2)+MOD(ROW()-2,20))</f>
        <v/>
      </c>
      <c r="F1041" s="0" t="str">
        <f aca="false">IF($A1041="","",INDEX(CARTAO_COMPRAS!$G:$G,INT((ROW()-2)/20)+2))</f>
        <v/>
      </c>
      <c r="G1041" s="5" t="str">
        <f aca="false">IF($A1041="","",INDEX(CARTAO_COMPRAS!$I:$I,INT((ROW()-2)/20)+2))</f>
        <v/>
      </c>
      <c r="H1041" s="4" t="str">
        <f aca="false">IF($A1041="","",EDATE(INDEX(CARTAO_COMPRAS!$J:$J,INT((ROW()-2)/20)+2),MOD(ROW()-2,20)))</f>
        <v/>
      </c>
      <c r="I1041" s="4" t="str">
        <f aca="false">IF($H1041="","",$H1041-WEEKDAY($H1041,2)+1)</f>
        <v/>
      </c>
      <c r="J1041" s="4" t="str">
        <f aca="false">IF($I1041="","",$I1041+6)</f>
        <v/>
      </c>
      <c r="K1041" s="6" t="str">
        <f aca="false">IF($H1041="","",DATE(YEAR($H1041),MONTH($H1041),1))</f>
        <v/>
      </c>
      <c r="L1041" s="0" t="str">
        <f aca="false">IF($A1041="","",INDEX(CARTAO_COMPRAS!$K:$K,INT((ROW()-2)/20)+2))</f>
        <v/>
      </c>
      <c r="M1041" s="0" t="str">
        <f aca="false">IF($A1041="","","Compra no cartão")</f>
        <v/>
      </c>
    </row>
    <row r="1042" customFormat="false" ht="13.5" hidden="false" customHeight="false" outlineLevel="0" collapsed="false">
      <c r="A10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53</v>
      </c>
      <c r="B1042" s="0" t="str">
        <f aca="false">IF($A1042="","",INDEX(CARTAO_COMPRAS!$C:$C,INT((ROW()-2)/20)+2))</f>
        <v>Bradesco</v>
      </c>
      <c r="C1042" s="0" t="str">
        <f aca="false">IF($A1042="","",INDEX(CARTAO_COMPRAS!$D:$D,INT((ROW()-2)/20)+2))</f>
        <v>Swfit - Açougue</v>
      </c>
      <c r="D1042" s="0" t="str">
        <f aca="false">IF($A1042="","",INDEX(CARTAO_COMPRAS!$E:$E,INT((ROW()-2)/20)+2))</f>
        <v>Alimentação / Insumos</v>
      </c>
      <c r="E1042" s="0" t="n">
        <f aca="false">IF($A1042="","",INDEX(CARTAO_COMPRAS!$H:$H,INT((ROW()-2)/20)+2)+MOD(ROW()-2,20))</f>
        <v>1</v>
      </c>
      <c r="F1042" s="0" t="n">
        <f aca="false">IF($A1042="","",INDEX(CARTAO_COMPRAS!$G:$G,INT((ROW()-2)/20)+2))</f>
        <v>4</v>
      </c>
      <c r="G1042" s="5" t="n">
        <f aca="false">IF($A1042="","",INDEX(CARTAO_COMPRAS!$I:$I,INT((ROW()-2)/20)+2))</f>
        <v>253.28</v>
      </c>
      <c r="H1042" s="4" t="n">
        <f aca="false">IF($A1042="","",EDATE(INDEX(CARTAO_COMPRAS!$J:$J,INT((ROW()-2)/20)+2),MOD(ROW()-2,20)))</f>
        <v>46157</v>
      </c>
      <c r="I1042" s="4" t="n">
        <f aca="false">IF($H1042="","",$H1042-WEEKDAY($H1042,2)+1)</f>
        <v>46153</v>
      </c>
      <c r="J1042" s="4" t="n">
        <f aca="false">IF($I1042="","",$I1042+6)</f>
        <v>46159</v>
      </c>
      <c r="K1042" s="6" t="n">
        <f aca="false">IF($H1042="","",DATE(YEAR($H1042),MONTH($H1042),1))</f>
        <v>46143</v>
      </c>
      <c r="L1042" s="0" t="str">
        <f aca="false">IF($A1042="","",INDEX(CARTAO_COMPRAS!$K:$K,INT((ROW()-2)/20)+2))</f>
        <v>Pago</v>
      </c>
      <c r="M1042" s="0" t="str">
        <f aca="false">IF($A1042="","","Compra no cartão")</f>
        <v>Compra no cartão</v>
      </c>
    </row>
    <row r="1043" customFormat="false" ht="13.5" hidden="false" customHeight="false" outlineLevel="0" collapsed="false">
      <c r="A10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53</v>
      </c>
      <c r="B1043" s="0" t="str">
        <f aca="false">IF($A1043="","",INDEX(CARTAO_COMPRAS!$C:$C,INT((ROW()-2)/20)+2))</f>
        <v>Bradesco</v>
      </c>
      <c r="C1043" s="0" t="str">
        <f aca="false">IF($A1043="","",INDEX(CARTAO_COMPRAS!$D:$D,INT((ROW()-2)/20)+2))</f>
        <v>Swfit - Açougue</v>
      </c>
      <c r="D1043" s="0" t="str">
        <f aca="false">IF($A1043="","",INDEX(CARTAO_COMPRAS!$E:$E,INT((ROW()-2)/20)+2))</f>
        <v>Alimentação / Insumos</v>
      </c>
      <c r="E1043" s="0" t="n">
        <f aca="false">IF($A1043="","",INDEX(CARTAO_COMPRAS!$H:$H,INT((ROW()-2)/20)+2)+MOD(ROW()-2,20))</f>
        <v>2</v>
      </c>
      <c r="F1043" s="0" t="n">
        <f aca="false">IF($A1043="","",INDEX(CARTAO_COMPRAS!$G:$G,INT((ROW()-2)/20)+2))</f>
        <v>4</v>
      </c>
      <c r="G1043" s="5" t="n">
        <f aca="false">IF($A1043="","",INDEX(CARTAO_COMPRAS!$I:$I,INT((ROW()-2)/20)+2))</f>
        <v>253.28</v>
      </c>
      <c r="H1043" s="4" t="n">
        <f aca="false">IF($A1043="","",EDATE(INDEX(CARTAO_COMPRAS!$J:$J,INT((ROW()-2)/20)+2),MOD(ROW()-2,20)))</f>
        <v>46188</v>
      </c>
      <c r="I1043" s="4" t="n">
        <f aca="false">IF($H1043="","",$H1043-WEEKDAY($H1043,2)+1)</f>
        <v>46188</v>
      </c>
      <c r="J1043" s="4" t="n">
        <f aca="false">IF($I1043="","",$I1043+6)</f>
        <v>46194</v>
      </c>
      <c r="K1043" s="6" t="n">
        <f aca="false">IF($H1043="","",DATE(YEAR($H1043),MONTH($H1043),1))</f>
        <v>46174</v>
      </c>
      <c r="L1043" s="0" t="str">
        <f aca="false">IF($A1043="","",INDEX(CARTAO_COMPRAS!$K:$K,INT((ROW()-2)/20)+2))</f>
        <v>Pago</v>
      </c>
      <c r="M1043" s="0" t="str">
        <f aca="false">IF($A1043="","","Compra no cartão")</f>
        <v>Compra no cartão</v>
      </c>
    </row>
    <row r="1044" customFormat="false" ht="13.5" hidden="false" customHeight="false" outlineLevel="0" collapsed="false">
      <c r="A10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53</v>
      </c>
      <c r="B1044" s="0" t="str">
        <f aca="false">IF($A1044="","",INDEX(CARTAO_COMPRAS!$C:$C,INT((ROW()-2)/20)+2))</f>
        <v>Bradesco</v>
      </c>
      <c r="C1044" s="0" t="str">
        <f aca="false">IF($A1044="","",INDEX(CARTAO_COMPRAS!$D:$D,INT((ROW()-2)/20)+2))</f>
        <v>Swfit - Açougue</v>
      </c>
      <c r="D1044" s="0" t="str">
        <f aca="false">IF($A1044="","",INDEX(CARTAO_COMPRAS!$E:$E,INT((ROW()-2)/20)+2))</f>
        <v>Alimentação / Insumos</v>
      </c>
      <c r="E1044" s="0" t="n">
        <f aca="false">IF($A1044="","",INDEX(CARTAO_COMPRAS!$H:$H,INT((ROW()-2)/20)+2)+MOD(ROW()-2,20))</f>
        <v>3</v>
      </c>
      <c r="F1044" s="0" t="n">
        <f aca="false">IF($A1044="","",INDEX(CARTAO_COMPRAS!$G:$G,INT((ROW()-2)/20)+2))</f>
        <v>4</v>
      </c>
      <c r="G1044" s="5" t="n">
        <f aca="false">IF($A1044="","",INDEX(CARTAO_COMPRAS!$I:$I,INT((ROW()-2)/20)+2))</f>
        <v>253.28</v>
      </c>
      <c r="H1044" s="4" t="n">
        <f aca="false">IF($A1044="","",EDATE(INDEX(CARTAO_COMPRAS!$J:$J,INT((ROW()-2)/20)+2),MOD(ROW()-2,20)))</f>
        <v>46218</v>
      </c>
      <c r="I1044" s="4" t="n">
        <f aca="false">IF($H1044="","",$H1044-WEEKDAY($H1044,2)+1)</f>
        <v>46216</v>
      </c>
      <c r="J1044" s="4" t="n">
        <f aca="false">IF($I1044="","",$I1044+6)</f>
        <v>46222</v>
      </c>
      <c r="K1044" s="6" t="n">
        <f aca="false">IF($H1044="","",DATE(YEAR($H1044),MONTH($H1044),1))</f>
        <v>46204</v>
      </c>
      <c r="L1044" s="0" t="str">
        <f aca="false">IF($A1044="","",INDEX(CARTAO_COMPRAS!$K:$K,INT((ROW()-2)/20)+2))</f>
        <v>Pago</v>
      </c>
      <c r="M1044" s="0" t="str">
        <f aca="false">IF($A1044="","","Compra no cartão")</f>
        <v>Compra no cartão</v>
      </c>
    </row>
    <row r="1045" customFormat="false" ht="13.5" hidden="false" customHeight="false" outlineLevel="0" collapsed="false">
      <c r="A104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53</v>
      </c>
      <c r="B1045" s="0" t="str">
        <f aca="false">IF($A1045="","",INDEX(CARTAO_COMPRAS!$C:$C,INT((ROW()-2)/20)+2))</f>
        <v>Bradesco</v>
      </c>
      <c r="C1045" s="0" t="str">
        <f aca="false">IF($A1045="","",INDEX(CARTAO_COMPRAS!$D:$D,INT((ROW()-2)/20)+2))</f>
        <v>Swfit - Açougue</v>
      </c>
      <c r="D1045" s="0" t="str">
        <f aca="false">IF($A1045="","",INDEX(CARTAO_COMPRAS!$E:$E,INT((ROW()-2)/20)+2))</f>
        <v>Alimentação / Insumos</v>
      </c>
      <c r="E1045" s="0" t="n">
        <f aca="false">IF($A1045="","",INDEX(CARTAO_COMPRAS!$H:$H,INT((ROW()-2)/20)+2)+MOD(ROW()-2,20))</f>
        <v>4</v>
      </c>
      <c r="F1045" s="0" t="n">
        <f aca="false">IF($A1045="","",INDEX(CARTAO_COMPRAS!$G:$G,INT((ROW()-2)/20)+2))</f>
        <v>4</v>
      </c>
      <c r="G1045" s="5" t="n">
        <f aca="false">IF($A1045="","",INDEX(CARTAO_COMPRAS!$I:$I,INT((ROW()-2)/20)+2))</f>
        <v>253.28</v>
      </c>
      <c r="H1045" s="4" t="n">
        <f aca="false">IF($A1045="","",EDATE(INDEX(CARTAO_COMPRAS!$J:$J,INT((ROW()-2)/20)+2),MOD(ROW()-2,20)))</f>
        <v>46249</v>
      </c>
      <c r="I1045" s="4" t="n">
        <f aca="false">IF($H1045="","",$H1045-WEEKDAY($H1045,2)+1)</f>
        <v>46244</v>
      </c>
      <c r="J1045" s="4" t="n">
        <f aca="false">IF($I1045="","",$I1045+6)</f>
        <v>46250</v>
      </c>
      <c r="K1045" s="6" t="n">
        <f aca="false">IF($H1045="","",DATE(YEAR($H1045),MONTH($H1045),1))</f>
        <v>46235</v>
      </c>
      <c r="L1045" s="0" t="str">
        <f aca="false">IF($A1045="","",INDEX(CARTAO_COMPRAS!$K:$K,INT((ROW()-2)/20)+2))</f>
        <v>Pago</v>
      </c>
      <c r="M1045" s="0" t="str">
        <f aca="false">IF($A1045="","","Compra no cartão")</f>
        <v>Compra no cartão</v>
      </c>
    </row>
    <row r="1046" customFormat="false" ht="13.5" hidden="false" customHeight="false" outlineLevel="0" collapsed="false">
      <c r="A1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" s="0" t="str">
        <f aca="false">IF($A1046="","",INDEX(CARTAO_COMPRAS!$C:$C,INT((ROW()-2)/20)+2))</f>
        <v/>
      </c>
      <c r="C1046" s="0" t="str">
        <f aca="false">IF($A1046="","",INDEX(CARTAO_COMPRAS!$D:$D,INT((ROW()-2)/20)+2))</f>
        <v/>
      </c>
      <c r="D1046" s="0" t="str">
        <f aca="false">IF($A1046="","",INDEX(CARTAO_COMPRAS!$E:$E,INT((ROW()-2)/20)+2))</f>
        <v/>
      </c>
      <c r="E1046" s="0" t="str">
        <f aca="false">IF($A1046="","",INDEX(CARTAO_COMPRAS!$H:$H,INT((ROW()-2)/20)+2)+MOD(ROW()-2,20))</f>
        <v/>
      </c>
      <c r="F1046" s="0" t="str">
        <f aca="false">IF($A1046="","",INDEX(CARTAO_COMPRAS!$G:$G,INT((ROW()-2)/20)+2))</f>
        <v/>
      </c>
      <c r="G1046" s="5" t="str">
        <f aca="false">IF($A1046="","",INDEX(CARTAO_COMPRAS!$I:$I,INT((ROW()-2)/20)+2))</f>
        <v/>
      </c>
      <c r="H1046" s="4" t="str">
        <f aca="false">IF($A1046="","",EDATE(INDEX(CARTAO_COMPRAS!$J:$J,INT((ROW()-2)/20)+2),MOD(ROW()-2,20)))</f>
        <v/>
      </c>
      <c r="I1046" s="4" t="str">
        <f aca="false">IF($H1046="","",$H1046-WEEKDAY($H1046,2)+1)</f>
        <v/>
      </c>
      <c r="J1046" s="4" t="str">
        <f aca="false">IF($I1046="","",$I1046+6)</f>
        <v/>
      </c>
      <c r="K1046" s="6" t="str">
        <f aca="false">IF($H1046="","",DATE(YEAR($H1046),MONTH($H1046),1))</f>
        <v/>
      </c>
      <c r="L1046" s="0" t="str">
        <f aca="false">IF($A1046="","",INDEX(CARTAO_COMPRAS!$K:$K,INT((ROW()-2)/20)+2))</f>
        <v/>
      </c>
      <c r="M1046" s="0" t="str">
        <f aca="false">IF($A1046="","","Compra no cartão")</f>
        <v/>
      </c>
    </row>
    <row r="1047" customFormat="false" ht="13.5" hidden="false" customHeight="false" outlineLevel="0" collapsed="false">
      <c r="A1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" s="0" t="str">
        <f aca="false">IF($A1047="","",INDEX(CARTAO_COMPRAS!$C:$C,INT((ROW()-2)/20)+2))</f>
        <v/>
      </c>
      <c r="C1047" s="0" t="str">
        <f aca="false">IF($A1047="","",INDEX(CARTAO_COMPRAS!$D:$D,INT((ROW()-2)/20)+2))</f>
        <v/>
      </c>
      <c r="D1047" s="0" t="str">
        <f aca="false">IF($A1047="","",INDEX(CARTAO_COMPRAS!$E:$E,INT((ROW()-2)/20)+2))</f>
        <v/>
      </c>
      <c r="E1047" s="0" t="str">
        <f aca="false">IF($A1047="","",INDEX(CARTAO_COMPRAS!$H:$H,INT((ROW()-2)/20)+2)+MOD(ROW()-2,20))</f>
        <v/>
      </c>
      <c r="F1047" s="0" t="str">
        <f aca="false">IF($A1047="","",INDEX(CARTAO_COMPRAS!$G:$G,INT((ROW()-2)/20)+2))</f>
        <v/>
      </c>
      <c r="G1047" s="5" t="str">
        <f aca="false">IF($A1047="","",INDEX(CARTAO_COMPRAS!$I:$I,INT((ROW()-2)/20)+2))</f>
        <v/>
      </c>
      <c r="H1047" s="4" t="str">
        <f aca="false">IF($A1047="","",EDATE(INDEX(CARTAO_COMPRAS!$J:$J,INT((ROW()-2)/20)+2),MOD(ROW()-2,20)))</f>
        <v/>
      </c>
      <c r="I1047" s="4" t="str">
        <f aca="false">IF($H1047="","",$H1047-WEEKDAY($H1047,2)+1)</f>
        <v/>
      </c>
      <c r="J1047" s="4" t="str">
        <f aca="false">IF($I1047="","",$I1047+6)</f>
        <v/>
      </c>
      <c r="K1047" s="6" t="str">
        <f aca="false">IF($H1047="","",DATE(YEAR($H1047),MONTH($H1047),1))</f>
        <v/>
      </c>
      <c r="L1047" s="0" t="str">
        <f aca="false">IF($A1047="","",INDEX(CARTAO_COMPRAS!$K:$K,INT((ROW()-2)/20)+2))</f>
        <v/>
      </c>
      <c r="M1047" s="0" t="str">
        <f aca="false">IF($A1047="","","Compra no cartão")</f>
        <v/>
      </c>
    </row>
    <row r="1048" customFormat="false" ht="13.5" hidden="false" customHeight="false" outlineLevel="0" collapsed="false">
      <c r="A1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" s="0" t="str">
        <f aca="false">IF($A1048="","",INDEX(CARTAO_COMPRAS!$C:$C,INT((ROW()-2)/20)+2))</f>
        <v/>
      </c>
      <c r="C1048" s="0" t="str">
        <f aca="false">IF($A1048="","",INDEX(CARTAO_COMPRAS!$D:$D,INT((ROW()-2)/20)+2))</f>
        <v/>
      </c>
      <c r="D1048" s="0" t="str">
        <f aca="false">IF($A1048="","",INDEX(CARTAO_COMPRAS!$E:$E,INT((ROW()-2)/20)+2))</f>
        <v/>
      </c>
      <c r="E1048" s="0" t="str">
        <f aca="false">IF($A1048="","",INDEX(CARTAO_COMPRAS!$H:$H,INT((ROW()-2)/20)+2)+MOD(ROW()-2,20))</f>
        <v/>
      </c>
      <c r="F1048" s="0" t="str">
        <f aca="false">IF($A1048="","",INDEX(CARTAO_COMPRAS!$G:$G,INT((ROW()-2)/20)+2))</f>
        <v/>
      </c>
      <c r="G1048" s="5" t="str">
        <f aca="false">IF($A1048="","",INDEX(CARTAO_COMPRAS!$I:$I,INT((ROW()-2)/20)+2))</f>
        <v/>
      </c>
      <c r="H1048" s="4" t="str">
        <f aca="false">IF($A1048="","",EDATE(INDEX(CARTAO_COMPRAS!$J:$J,INT((ROW()-2)/20)+2),MOD(ROW()-2,20)))</f>
        <v/>
      </c>
      <c r="I1048" s="4" t="str">
        <f aca="false">IF($H1048="","",$H1048-WEEKDAY($H1048,2)+1)</f>
        <v/>
      </c>
      <c r="J1048" s="4" t="str">
        <f aca="false">IF($I1048="","",$I1048+6)</f>
        <v/>
      </c>
      <c r="K1048" s="6" t="str">
        <f aca="false">IF($H1048="","",DATE(YEAR($H1048),MONTH($H1048),1))</f>
        <v/>
      </c>
      <c r="L1048" s="0" t="str">
        <f aca="false">IF($A1048="","",INDEX(CARTAO_COMPRAS!$K:$K,INT((ROW()-2)/20)+2))</f>
        <v/>
      </c>
      <c r="M1048" s="0" t="str">
        <f aca="false">IF($A1048="","","Compra no cartão")</f>
        <v/>
      </c>
    </row>
    <row r="1049" customFormat="false" ht="13.5" hidden="false" customHeight="false" outlineLevel="0" collapsed="false">
      <c r="A1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" s="0" t="str">
        <f aca="false">IF($A1049="","",INDEX(CARTAO_COMPRAS!$C:$C,INT((ROW()-2)/20)+2))</f>
        <v/>
      </c>
      <c r="C1049" s="0" t="str">
        <f aca="false">IF($A1049="","",INDEX(CARTAO_COMPRAS!$D:$D,INT((ROW()-2)/20)+2))</f>
        <v/>
      </c>
      <c r="D1049" s="0" t="str">
        <f aca="false">IF($A1049="","",INDEX(CARTAO_COMPRAS!$E:$E,INT((ROW()-2)/20)+2))</f>
        <v/>
      </c>
      <c r="E1049" s="0" t="str">
        <f aca="false">IF($A1049="","",INDEX(CARTAO_COMPRAS!$H:$H,INT((ROW()-2)/20)+2)+MOD(ROW()-2,20))</f>
        <v/>
      </c>
      <c r="F1049" s="0" t="str">
        <f aca="false">IF($A1049="","",INDEX(CARTAO_COMPRAS!$G:$G,INT((ROW()-2)/20)+2))</f>
        <v/>
      </c>
      <c r="G1049" s="5" t="str">
        <f aca="false">IF($A1049="","",INDEX(CARTAO_COMPRAS!$I:$I,INT((ROW()-2)/20)+2))</f>
        <v/>
      </c>
      <c r="H1049" s="4" t="str">
        <f aca="false">IF($A1049="","",EDATE(INDEX(CARTAO_COMPRAS!$J:$J,INT((ROW()-2)/20)+2),MOD(ROW()-2,20)))</f>
        <v/>
      </c>
      <c r="I1049" s="4" t="str">
        <f aca="false">IF($H1049="","",$H1049-WEEKDAY($H1049,2)+1)</f>
        <v/>
      </c>
      <c r="J1049" s="4" t="str">
        <f aca="false">IF($I1049="","",$I1049+6)</f>
        <v/>
      </c>
      <c r="K1049" s="6" t="str">
        <f aca="false">IF($H1049="","",DATE(YEAR($H1049),MONTH($H1049),1))</f>
        <v/>
      </c>
      <c r="L1049" s="0" t="str">
        <f aca="false">IF($A1049="","",INDEX(CARTAO_COMPRAS!$K:$K,INT((ROW()-2)/20)+2))</f>
        <v/>
      </c>
      <c r="M1049" s="0" t="str">
        <f aca="false">IF($A1049="","","Compra no cartão")</f>
        <v/>
      </c>
    </row>
    <row r="1050" customFormat="false" ht="13.5" hidden="false" customHeight="false" outlineLevel="0" collapsed="false">
      <c r="A1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" s="0" t="str">
        <f aca="false">IF($A1050="","",INDEX(CARTAO_COMPRAS!$C:$C,INT((ROW()-2)/20)+2))</f>
        <v/>
      </c>
      <c r="C1050" s="0" t="str">
        <f aca="false">IF($A1050="","",INDEX(CARTAO_COMPRAS!$D:$D,INT((ROW()-2)/20)+2))</f>
        <v/>
      </c>
      <c r="D1050" s="0" t="str">
        <f aca="false">IF($A1050="","",INDEX(CARTAO_COMPRAS!$E:$E,INT((ROW()-2)/20)+2))</f>
        <v/>
      </c>
      <c r="E1050" s="0" t="str">
        <f aca="false">IF($A1050="","",INDEX(CARTAO_COMPRAS!$H:$H,INT((ROW()-2)/20)+2)+MOD(ROW()-2,20))</f>
        <v/>
      </c>
      <c r="F1050" s="0" t="str">
        <f aca="false">IF($A1050="","",INDEX(CARTAO_COMPRAS!$G:$G,INT((ROW()-2)/20)+2))</f>
        <v/>
      </c>
      <c r="G1050" s="5" t="str">
        <f aca="false">IF($A1050="","",INDEX(CARTAO_COMPRAS!$I:$I,INT((ROW()-2)/20)+2))</f>
        <v/>
      </c>
      <c r="H1050" s="4" t="str">
        <f aca="false">IF($A1050="","",EDATE(INDEX(CARTAO_COMPRAS!$J:$J,INT((ROW()-2)/20)+2),MOD(ROW()-2,20)))</f>
        <v/>
      </c>
      <c r="I1050" s="4" t="str">
        <f aca="false">IF($H1050="","",$H1050-WEEKDAY($H1050,2)+1)</f>
        <v/>
      </c>
      <c r="J1050" s="4" t="str">
        <f aca="false">IF($I1050="","",$I1050+6)</f>
        <v/>
      </c>
      <c r="K1050" s="6" t="str">
        <f aca="false">IF($H1050="","",DATE(YEAR($H1050),MONTH($H1050),1))</f>
        <v/>
      </c>
      <c r="L1050" s="0" t="str">
        <f aca="false">IF($A1050="","",INDEX(CARTAO_COMPRAS!$K:$K,INT((ROW()-2)/20)+2))</f>
        <v/>
      </c>
      <c r="M1050" s="0" t="str">
        <f aca="false">IF($A1050="","","Compra no cartão")</f>
        <v/>
      </c>
    </row>
    <row r="1051" customFormat="false" ht="13.5" hidden="false" customHeight="false" outlineLevel="0" collapsed="false">
      <c r="A1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" s="0" t="str">
        <f aca="false">IF($A1051="","",INDEX(CARTAO_COMPRAS!$C:$C,INT((ROW()-2)/20)+2))</f>
        <v/>
      </c>
      <c r="C1051" s="0" t="str">
        <f aca="false">IF($A1051="","",INDEX(CARTAO_COMPRAS!$D:$D,INT((ROW()-2)/20)+2))</f>
        <v/>
      </c>
      <c r="D1051" s="0" t="str">
        <f aca="false">IF($A1051="","",INDEX(CARTAO_COMPRAS!$E:$E,INT((ROW()-2)/20)+2))</f>
        <v/>
      </c>
      <c r="E1051" s="0" t="str">
        <f aca="false">IF($A1051="","",INDEX(CARTAO_COMPRAS!$H:$H,INT((ROW()-2)/20)+2)+MOD(ROW()-2,20))</f>
        <v/>
      </c>
      <c r="F1051" s="0" t="str">
        <f aca="false">IF($A1051="","",INDEX(CARTAO_COMPRAS!$G:$G,INT((ROW()-2)/20)+2))</f>
        <v/>
      </c>
      <c r="G1051" s="5" t="str">
        <f aca="false">IF($A1051="","",INDEX(CARTAO_COMPRAS!$I:$I,INT((ROW()-2)/20)+2))</f>
        <v/>
      </c>
      <c r="H1051" s="4" t="str">
        <f aca="false">IF($A1051="","",EDATE(INDEX(CARTAO_COMPRAS!$J:$J,INT((ROW()-2)/20)+2),MOD(ROW()-2,20)))</f>
        <v/>
      </c>
      <c r="I1051" s="4" t="str">
        <f aca="false">IF($H1051="","",$H1051-WEEKDAY($H1051,2)+1)</f>
        <v/>
      </c>
      <c r="J1051" s="4" t="str">
        <f aca="false">IF($I1051="","",$I1051+6)</f>
        <v/>
      </c>
      <c r="K1051" s="6" t="str">
        <f aca="false">IF($H1051="","",DATE(YEAR($H1051),MONTH($H1051),1))</f>
        <v/>
      </c>
      <c r="L1051" s="0" t="str">
        <f aca="false">IF($A1051="","",INDEX(CARTAO_COMPRAS!$K:$K,INT((ROW()-2)/20)+2))</f>
        <v/>
      </c>
      <c r="M1051" s="0" t="str">
        <f aca="false">IF($A1051="","","Compra no cartão")</f>
        <v/>
      </c>
    </row>
    <row r="1052" customFormat="false" ht="13.5" hidden="false" customHeight="false" outlineLevel="0" collapsed="false">
      <c r="A1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" s="0" t="str">
        <f aca="false">IF($A1052="","",INDEX(CARTAO_COMPRAS!$C:$C,INT((ROW()-2)/20)+2))</f>
        <v/>
      </c>
      <c r="C1052" s="0" t="str">
        <f aca="false">IF($A1052="","",INDEX(CARTAO_COMPRAS!$D:$D,INT((ROW()-2)/20)+2))</f>
        <v/>
      </c>
      <c r="D1052" s="0" t="str">
        <f aca="false">IF($A1052="","",INDEX(CARTAO_COMPRAS!$E:$E,INT((ROW()-2)/20)+2))</f>
        <v/>
      </c>
      <c r="E1052" s="0" t="str">
        <f aca="false">IF($A1052="","",INDEX(CARTAO_COMPRAS!$H:$H,INT((ROW()-2)/20)+2)+MOD(ROW()-2,20))</f>
        <v/>
      </c>
      <c r="F1052" s="0" t="str">
        <f aca="false">IF($A1052="","",INDEX(CARTAO_COMPRAS!$G:$G,INT((ROW()-2)/20)+2))</f>
        <v/>
      </c>
      <c r="G1052" s="5" t="str">
        <f aca="false">IF($A1052="","",INDEX(CARTAO_COMPRAS!$I:$I,INT((ROW()-2)/20)+2))</f>
        <v/>
      </c>
      <c r="H1052" s="4" t="str">
        <f aca="false">IF($A1052="","",EDATE(INDEX(CARTAO_COMPRAS!$J:$J,INT((ROW()-2)/20)+2),MOD(ROW()-2,20)))</f>
        <v/>
      </c>
      <c r="I1052" s="4" t="str">
        <f aca="false">IF($H1052="","",$H1052-WEEKDAY($H1052,2)+1)</f>
        <v/>
      </c>
      <c r="J1052" s="4" t="str">
        <f aca="false">IF($I1052="","",$I1052+6)</f>
        <v/>
      </c>
      <c r="K1052" s="6" t="str">
        <f aca="false">IF($H1052="","",DATE(YEAR($H1052),MONTH($H1052),1))</f>
        <v/>
      </c>
      <c r="L1052" s="0" t="str">
        <f aca="false">IF($A1052="","",INDEX(CARTAO_COMPRAS!$K:$K,INT((ROW()-2)/20)+2))</f>
        <v/>
      </c>
      <c r="M1052" s="0" t="str">
        <f aca="false">IF($A1052="","","Compra no cartão")</f>
        <v/>
      </c>
    </row>
    <row r="1053" customFormat="false" ht="13.5" hidden="false" customHeight="false" outlineLevel="0" collapsed="false">
      <c r="A1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" s="0" t="str">
        <f aca="false">IF($A1053="","",INDEX(CARTAO_COMPRAS!$C:$C,INT((ROW()-2)/20)+2))</f>
        <v/>
      </c>
      <c r="C1053" s="0" t="str">
        <f aca="false">IF($A1053="","",INDEX(CARTAO_COMPRAS!$D:$D,INT((ROW()-2)/20)+2))</f>
        <v/>
      </c>
      <c r="D1053" s="0" t="str">
        <f aca="false">IF($A1053="","",INDEX(CARTAO_COMPRAS!$E:$E,INT((ROW()-2)/20)+2))</f>
        <v/>
      </c>
      <c r="E1053" s="0" t="str">
        <f aca="false">IF($A1053="","",INDEX(CARTAO_COMPRAS!$H:$H,INT((ROW()-2)/20)+2)+MOD(ROW()-2,20))</f>
        <v/>
      </c>
      <c r="F1053" s="0" t="str">
        <f aca="false">IF($A1053="","",INDEX(CARTAO_COMPRAS!$G:$G,INT((ROW()-2)/20)+2))</f>
        <v/>
      </c>
      <c r="G1053" s="5" t="str">
        <f aca="false">IF($A1053="","",INDEX(CARTAO_COMPRAS!$I:$I,INT((ROW()-2)/20)+2))</f>
        <v/>
      </c>
      <c r="H1053" s="4" t="str">
        <f aca="false">IF($A1053="","",EDATE(INDEX(CARTAO_COMPRAS!$J:$J,INT((ROW()-2)/20)+2),MOD(ROW()-2,20)))</f>
        <v/>
      </c>
      <c r="I1053" s="4" t="str">
        <f aca="false">IF($H1053="","",$H1053-WEEKDAY($H1053,2)+1)</f>
        <v/>
      </c>
      <c r="J1053" s="4" t="str">
        <f aca="false">IF($I1053="","",$I1053+6)</f>
        <v/>
      </c>
      <c r="K1053" s="6" t="str">
        <f aca="false">IF($H1053="","",DATE(YEAR($H1053),MONTH($H1053),1))</f>
        <v/>
      </c>
      <c r="L1053" s="0" t="str">
        <f aca="false">IF($A1053="","",INDEX(CARTAO_COMPRAS!$K:$K,INT((ROW()-2)/20)+2))</f>
        <v/>
      </c>
      <c r="M1053" s="0" t="str">
        <f aca="false">IF($A1053="","","Compra no cartão")</f>
        <v/>
      </c>
    </row>
    <row r="1054" customFormat="false" ht="13.5" hidden="false" customHeight="false" outlineLevel="0" collapsed="false">
      <c r="A1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" s="0" t="str">
        <f aca="false">IF($A1054="","",INDEX(CARTAO_COMPRAS!$C:$C,INT((ROW()-2)/20)+2))</f>
        <v/>
      </c>
      <c r="C1054" s="0" t="str">
        <f aca="false">IF($A1054="","",INDEX(CARTAO_COMPRAS!$D:$D,INT((ROW()-2)/20)+2))</f>
        <v/>
      </c>
      <c r="D1054" s="0" t="str">
        <f aca="false">IF($A1054="","",INDEX(CARTAO_COMPRAS!$E:$E,INT((ROW()-2)/20)+2))</f>
        <v/>
      </c>
      <c r="E1054" s="0" t="str">
        <f aca="false">IF($A1054="","",INDEX(CARTAO_COMPRAS!$H:$H,INT((ROW()-2)/20)+2)+MOD(ROW()-2,20))</f>
        <v/>
      </c>
      <c r="F1054" s="0" t="str">
        <f aca="false">IF($A1054="","",INDEX(CARTAO_COMPRAS!$G:$G,INT((ROW()-2)/20)+2))</f>
        <v/>
      </c>
      <c r="G1054" s="5" t="str">
        <f aca="false">IF($A1054="","",INDEX(CARTAO_COMPRAS!$I:$I,INT((ROW()-2)/20)+2))</f>
        <v/>
      </c>
      <c r="H1054" s="4" t="str">
        <f aca="false">IF($A1054="","",EDATE(INDEX(CARTAO_COMPRAS!$J:$J,INT((ROW()-2)/20)+2),MOD(ROW()-2,20)))</f>
        <v/>
      </c>
      <c r="I1054" s="4" t="str">
        <f aca="false">IF($H1054="","",$H1054-WEEKDAY($H1054,2)+1)</f>
        <v/>
      </c>
      <c r="J1054" s="4" t="str">
        <f aca="false">IF($I1054="","",$I1054+6)</f>
        <v/>
      </c>
      <c r="K1054" s="6" t="str">
        <f aca="false">IF($H1054="","",DATE(YEAR($H1054),MONTH($H1054),1))</f>
        <v/>
      </c>
      <c r="L1054" s="0" t="str">
        <f aca="false">IF($A1054="","",INDEX(CARTAO_COMPRAS!$K:$K,INT((ROW()-2)/20)+2))</f>
        <v/>
      </c>
      <c r="M1054" s="0" t="str">
        <f aca="false">IF($A1054="","","Compra no cartão")</f>
        <v/>
      </c>
    </row>
    <row r="1055" customFormat="false" ht="13.5" hidden="false" customHeight="false" outlineLevel="0" collapsed="false">
      <c r="A1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" s="0" t="str">
        <f aca="false">IF($A1055="","",INDEX(CARTAO_COMPRAS!$C:$C,INT((ROW()-2)/20)+2))</f>
        <v/>
      </c>
      <c r="C1055" s="0" t="str">
        <f aca="false">IF($A1055="","",INDEX(CARTAO_COMPRAS!$D:$D,INT((ROW()-2)/20)+2))</f>
        <v/>
      </c>
      <c r="D1055" s="0" t="str">
        <f aca="false">IF($A1055="","",INDEX(CARTAO_COMPRAS!$E:$E,INT((ROW()-2)/20)+2))</f>
        <v/>
      </c>
      <c r="E1055" s="0" t="str">
        <f aca="false">IF($A1055="","",INDEX(CARTAO_COMPRAS!$H:$H,INT((ROW()-2)/20)+2)+MOD(ROW()-2,20))</f>
        <v/>
      </c>
      <c r="F1055" s="0" t="str">
        <f aca="false">IF($A1055="","",INDEX(CARTAO_COMPRAS!$G:$G,INT((ROW()-2)/20)+2))</f>
        <v/>
      </c>
      <c r="G1055" s="5" t="str">
        <f aca="false">IF($A1055="","",INDEX(CARTAO_COMPRAS!$I:$I,INT((ROW()-2)/20)+2))</f>
        <v/>
      </c>
      <c r="H1055" s="4" t="str">
        <f aca="false">IF($A1055="","",EDATE(INDEX(CARTAO_COMPRAS!$J:$J,INT((ROW()-2)/20)+2),MOD(ROW()-2,20)))</f>
        <v/>
      </c>
      <c r="I1055" s="4" t="str">
        <f aca="false">IF($H1055="","",$H1055-WEEKDAY($H1055,2)+1)</f>
        <v/>
      </c>
      <c r="J1055" s="4" t="str">
        <f aca="false">IF($I1055="","",$I1055+6)</f>
        <v/>
      </c>
      <c r="K1055" s="6" t="str">
        <f aca="false">IF($H1055="","",DATE(YEAR($H1055),MONTH($H1055),1))</f>
        <v/>
      </c>
      <c r="L1055" s="0" t="str">
        <f aca="false">IF($A1055="","",INDEX(CARTAO_COMPRAS!$K:$K,INT((ROW()-2)/20)+2))</f>
        <v/>
      </c>
      <c r="M1055" s="0" t="str">
        <f aca="false">IF($A1055="","","Compra no cartão")</f>
        <v/>
      </c>
    </row>
    <row r="1056" customFormat="false" ht="13.5" hidden="false" customHeight="false" outlineLevel="0" collapsed="false">
      <c r="A1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" s="0" t="str">
        <f aca="false">IF($A1056="","",INDEX(CARTAO_COMPRAS!$C:$C,INT((ROW()-2)/20)+2))</f>
        <v/>
      </c>
      <c r="C1056" s="0" t="str">
        <f aca="false">IF($A1056="","",INDEX(CARTAO_COMPRAS!$D:$D,INT((ROW()-2)/20)+2))</f>
        <v/>
      </c>
      <c r="D1056" s="0" t="str">
        <f aca="false">IF($A1056="","",INDEX(CARTAO_COMPRAS!$E:$E,INT((ROW()-2)/20)+2))</f>
        <v/>
      </c>
      <c r="E1056" s="0" t="str">
        <f aca="false">IF($A1056="","",INDEX(CARTAO_COMPRAS!$H:$H,INT((ROW()-2)/20)+2)+MOD(ROW()-2,20))</f>
        <v/>
      </c>
      <c r="F1056" s="0" t="str">
        <f aca="false">IF($A1056="","",INDEX(CARTAO_COMPRAS!$G:$G,INT((ROW()-2)/20)+2))</f>
        <v/>
      </c>
      <c r="G1056" s="5" t="str">
        <f aca="false">IF($A1056="","",INDEX(CARTAO_COMPRAS!$I:$I,INT((ROW()-2)/20)+2))</f>
        <v/>
      </c>
      <c r="H1056" s="4" t="str">
        <f aca="false">IF($A1056="","",EDATE(INDEX(CARTAO_COMPRAS!$J:$J,INT((ROW()-2)/20)+2),MOD(ROW()-2,20)))</f>
        <v/>
      </c>
      <c r="I1056" s="4" t="str">
        <f aca="false">IF($H1056="","",$H1056-WEEKDAY($H1056,2)+1)</f>
        <v/>
      </c>
      <c r="J1056" s="4" t="str">
        <f aca="false">IF($I1056="","",$I1056+6)</f>
        <v/>
      </c>
      <c r="K1056" s="6" t="str">
        <f aca="false">IF($H1056="","",DATE(YEAR($H1056),MONTH($H1056),1))</f>
        <v/>
      </c>
      <c r="L1056" s="0" t="str">
        <f aca="false">IF($A1056="","",INDEX(CARTAO_COMPRAS!$K:$K,INT((ROW()-2)/20)+2))</f>
        <v/>
      </c>
      <c r="M1056" s="0" t="str">
        <f aca="false">IF($A1056="","","Compra no cartão")</f>
        <v/>
      </c>
    </row>
    <row r="1057" customFormat="false" ht="13.5" hidden="false" customHeight="false" outlineLevel="0" collapsed="false">
      <c r="A1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" s="0" t="str">
        <f aca="false">IF($A1057="","",INDEX(CARTAO_COMPRAS!$C:$C,INT((ROW()-2)/20)+2))</f>
        <v/>
      </c>
      <c r="C1057" s="0" t="str">
        <f aca="false">IF($A1057="","",INDEX(CARTAO_COMPRAS!$D:$D,INT((ROW()-2)/20)+2))</f>
        <v/>
      </c>
      <c r="D1057" s="0" t="str">
        <f aca="false">IF($A1057="","",INDEX(CARTAO_COMPRAS!$E:$E,INT((ROW()-2)/20)+2))</f>
        <v/>
      </c>
      <c r="E1057" s="0" t="str">
        <f aca="false">IF($A1057="","",INDEX(CARTAO_COMPRAS!$H:$H,INT((ROW()-2)/20)+2)+MOD(ROW()-2,20))</f>
        <v/>
      </c>
      <c r="F1057" s="0" t="str">
        <f aca="false">IF($A1057="","",INDEX(CARTAO_COMPRAS!$G:$G,INT((ROW()-2)/20)+2))</f>
        <v/>
      </c>
      <c r="G1057" s="5" t="str">
        <f aca="false">IF($A1057="","",INDEX(CARTAO_COMPRAS!$I:$I,INT((ROW()-2)/20)+2))</f>
        <v/>
      </c>
      <c r="H1057" s="4" t="str">
        <f aca="false">IF($A1057="","",EDATE(INDEX(CARTAO_COMPRAS!$J:$J,INT((ROW()-2)/20)+2),MOD(ROW()-2,20)))</f>
        <v/>
      </c>
      <c r="I1057" s="4" t="str">
        <f aca="false">IF($H1057="","",$H1057-WEEKDAY($H1057,2)+1)</f>
        <v/>
      </c>
      <c r="J1057" s="4" t="str">
        <f aca="false">IF($I1057="","",$I1057+6)</f>
        <v/>
      </c>
      <c r="K1057" s="6" t="str">
        <f aca="false">IF($H1057="","",DATE(YEAR($H1057),MONTH($H1057),1))</f>
        <v/>
      </c>
      <c r="L1057" s="0" t="str">
        <f aca="false">IF($A1057="","",INDEX(CARTAO_COMPRAS!$K:$K,INT((ROW()-2)/20)+2))</f>
        <v/>
      </c>
      <c r="M1057" s="0" t="str">
        <f aca="false">IF($A1057="","","Compra no cartão")</f>
        <v/>
      </c>
    </row>
    <row r="1058" customFormat="false" ht="13.5" hidden="false" customHeight="false" outlineLevel="0" collapsed="false">
      <c r="A1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" s="0" t="str">
        <f aca="false">IF($A1058="","",INDEX(CARTAO_COMPRAS!$C:$C,INT((ROW()-2)/20)+2))</f>
        <v/>
      </c>
      <c r="C1058" s="0" t="str">
        <f aca="false">IF($A1058="","",INDEX(CARTAO_COMPRAS!$D:$D,INT((ROW()-2)/20)+2))</f>
        <v/>
      </c>
      <c r="D1058" s="0" t="str">
        <f aca="false">IF($A1058="","",INDEX(CARTAO_COMPRAS!$E:$E,INT((ROW()-2)/20)+2))</f>
        <v/>
      </c>
      <c r="E1058" s="0" t="str">
        <f aca="false">IF($A1058="","",INDEX(CARTAO_COMPRAS!$H:$H,INT((ROW()-2)/20)+2)+MOD(ROW()-2,20))</f>
        <v/>
      </c>
      <c r="F1058" s="0" t="str">
        <f aca="false">IF($A1058="","",INDEX(CARTAO_COMPRAS!$G:$G,INT((ROW()-2)/20)+2))</f>
        <v/>
      </c>
      <c r="G1058" s="5" t="str">
        <f aca="false">IF($A1058="","",INDEX(CARTAO_COMPRAS!$I:$I,INT((ROW()-2)/20)+2))</f>
        <v/>
      </c>
      <c r="H1058" s="4" t="str">
        <f aca="false">IF($A1058="","",EDATE(INDEX(CARTAO_COMPRAS!$J:$J,INT((ROW()-2)/20)+2),MOD(ROW()-2,20)))</f>
        <v/>
      </c>
      <c r="I1058" s="4" t="str">
        <f aca="false">IF($H1058="","",$H1058-WEEKDAY($H1058,2)+1)</f>
        <v/>
      </c>
      <c r="J1058" s="4" t="str">
        <f aca="false">IF($I1058="","",$I1058+6)</f>
        <v/>
      </c>
      <c r="K1058" s="6" t="str">
        <f aca="false">IF($H1058="","",DATE(YEAR($H1058),MONTH($H1058),1))</f>
        <v/>
      </c>
      <c r="L1058" s="0" t="str">
        <f aca="false">IF($A1058="","",INDEX(CARTAO_COMPRAS!$K:$K,INT((ROW()-2)/20)+2))</f>
        <v/>
      </c>
      <c r="M1058" s="0" t="str">
        <f aca="false">IF($A1058="","","Compra no cartão")</f>
        <v/>
      </c>
    </row>
    <row r="1059" customFormat="false" ht="13.5" hidden="false" customHeight="false" outlineLevel="0" collapsed="false">
      <c r="A1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" s="0" t="str">
        <f aca="false">IF($A1059="","",INDEX(CARTAO_COMPRAS!$C:$C,INT((ROW()-2)/20)+2))</f>
        <v/>
      </c>
      <c r="C1059" s="0" t="str">
        <f aca="false">IF($A1059="","",INDEX(CARTAO_COMPRAS!$D:$D,INT((ROW()-2)/20)+2))</f>
        <v/>
      </c>
      <c r="D1059" s="0" t="str">
        <f aca="false">IF($A1059="","",INDEX(CARTAO_COMPRAS!$E:$E,INT((ROW()-2)/20)+2))</f>
        <v/>
      </c>
      <c r="E1059" s="0" t="str">
        <f aca="false">IF($A1059="","",INDEX(CARTAO_COMPRAS!$H:$H,INT((ROW()-2)/20)+2)+MOD(ROW()-2,20))</f>
        <v/>
      </c>
      <c r="F1059" s="0" t="str">
        <f aca="false">IF($A1059="","",INDEX(CARTAO_COMPRAS!$G:$G,INT((ROW()-2)/20)+2))</f>
        <v/>
      </c>
      <c r="G1059" s="5" t="str">
        <f aca="false">IF($A1059="","",INDEX(CARTAO_COMPRAS!$I:$I,INT((ROW()-2)/20)+2))</f>
        <v/>
      </c>
      <c r="H1059" s="4" t="str">
        <f aca="false">IF($A1059="","",EDATE(INDEX(CARTAO_COMPRAS!$J:$J,INT((ROW()-2)/20)+2),MOD(ROW()-2,20)))</f>
        <v/>
      </c>
      <c r="I1059" s="4" t="str">
        <f aca="false">IF($H1059="","",$H1059-WEEKDAY($H1059,2)+1)</f>
        <v/>
      </c>
      <c r="J1059" s="4" t="str">
        <f aca="false">IF($I1059="","",$I1059+6)</f>
        <v/>
      </c>
      <c r="K1059" s="6" t="str">
        <f aca="false">IF($H1059="","",DATE(YEAR($H1059),MONTH($H1059),1))</f>
        <v/>
      </c>
      <c r="L1059" s="0" t="str">
        <f aca="false">IF($A1059="","",INDEX(CARTAO_COMPRAS!$K:$K,INT((ROW()-2)/20)+2))</f>
        <v/>
      </c>
      <c r="M1059" s="0" t="str">
        <f aca="false">IF($A1059="","","Compra no cartão")</f>
        <v/>
      </c>
    </row>
    <row r="1060" customFormat="false" ht="13.5" hidden="false" customHeight="false" outlineLevel="0" collapsed="false">
      <c r="A1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" s="0" t="str">
        <f aca="false">IF($A1060="","",INDEX(CARTAO_COMPRAS!$C:$C,INT((ROW()-2)/20)+2))</f>
        <v/>
      </c>
      <c r="C1060" s="0" t="str">
        <f aca="false">IF($A1060="","",INDEX(CARTAO_COMPRAS!$D:$D,INT((ROW()-2)/20)+2))</f>
        <v/>
      </c>
      <c r="D1060" s="0" t="str">
        <f aca="false">IF($A1060="","",INDEX(CARTAO_COMPRAS!$E:$E,INT((ROW()-2)/20)+2))</f>
        <v/>
      </c>
      <c r="E1060" s="0" t="str">
        <f aca="false">IF($A1060="","",INDEX(CARTAO_COMPRAS!$H:$H,INT((ROW()-2)/20)+2)+MOD(ROW()-2,20))</f>
        <v/>
      </c>
      <c r="F1060" s="0" t="str">
        <f aca="false">IF($A1060="","",INDEX(CARTAO_COMPRAS!$G:$G,INT((ROW()-2)/20)+2))</f>
        <v/>
      </c>
      <c r="G1060" s="5" t="str">
        <f aca="false">IF($A1060="","",INDEX(CARTAO_COMPRAS!$I:$I,INT((ROW()-2)/20)+2))</f>
        <v/>
      </c>
      <c r="H1060" s="4" t="str">
        <f aca="false">IF($A1060="","",EDATE(INDEX(CARTAO_COMPRAS!$J:$J,INT((ROW()-2)/20)+2),MOD(ROW()-2,20)))</f>
        <v/>
      </c>
      <c r="I1060" s="4" t="str">
        <f aca="false">IF($H1060="","",$H1060-WEEKDAY($H1060,2)+1)</f>
        <v/>
      </c>
      <c r="J1060" s="4" t="str">
        <f aca="false">IF($I1060="","",$I1060+6)</f>
        <v/>
      </c>
      <c r="K1060" s="6" t="str">
        <f aca="false">IF($H1060="","",DATE(YEAR($H1060),MONTH($H1060),1))</f>
        <v/>
      </c>
      <c r="L1060" s="0" t="str">
        <f aca="false">IF($A1060="","",INDEX(CARTAO_COMPRAS!$K:$K,INT((ROW()-2)/20)+2))</f>
        <v/>
      </c>
      <c r="M1060" s="0" t="str">
        <f aca="false">IF($A1060="","","Compra no cartão")</f>
        <v/>
      </c>
    </row>
    <row r="1061" customFormat="false" ht="13.5" hidden="false" customHeight="false" outlineLevel="0" collapsed="false">
      <c r="A1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" s="0" t="str">
        <f aca="false">IF($A1061="","",INDEX(CARTAO_COMPRAS!$C:$C,INT((ROW()-2)/20)+2))</f>
        <v/>
      </c>
      <c r="C1061" s="0" t="str">
        <f aca="false">IF($A1061="","",INDEX(CARTAO_COMPRAS!$D:$D,INT((ROW()-2)/20)+2))</f>
        <v/>
      </c>
      <c r="D1061" s="0" t="str">
        <f aca="false">IF($A1061="","",INDEX(CARTAO_COMPRAS!$E:$E,INT((ROW()-2)/20)+2))</f>
        <v/>
      </c>
      <c r="E1061" s="0" t="str">
        <f aca="false">IF($A1061="","",INDEX(CARTAO_COMPRAS!$H:$H,INT((ROW()-2)/20)+2)+MOD(ROW()-2,20))</f>
        <v/>
      </c>
      <c r="F1061" s="0" t="str">
        <f aca="false">IF($A1061="","",INDEX(CARTAO_COMPRAS!$G:$G,INT((ROW()-2)/20)+2))</f>
        <v/>
      </c>
      <c r="G1061" s="5" t="str">
        <f aca="false">IF($A1061="","",INDEX(CARTAO_COMPRAS!$I:$I,INT((ROW()-2)/20)+2))</f>
        <v/>
      </c>
      <c r="H1061" s="4" t="str">
        <f aca="false">IF($A1061="","",EDATE(INDEX(CARTAO_COMPRAS!$J:$J,INT((ROW()-2)/20)+2),MOD(ROW()-2,20)))</f>
        <v/>
      </c>
      <c r="I1061" s="4" t="str">
        <f aca="false">IF($H1061="","",$H1061-WEEKDAY($H1061,2)+1)</f>
        <v/>
      </c>
      <c r="J1061" s="4" t="str">
        <f aca="false">IF($I1061="","",$I1061+6)</f>
        <v/>
      </c>
      <c r="K1061" s="6" t="str">
        <f aca="false">IF($H1061="","",DATE(YEAR($H1061),MONTH($H1061),1))</f>
        <v/>
      </c>
      <c r="L1061" s="0" t="str">
        <f aca="false">IF($A1061="","",INDEX(CARTAO_COMPRAS!$K:$K,INT((ROW()-2)/20)+2))</f>
        <v/>
      </c>
      <c r="M1061" s="0" t="str">
        <f aca="false">IF($A1061="","","Compra no cartão")</f>
        <v/>
      </c>
    </row>
    <row r="1062" customFormat="false" ht="13.5" hidden="false" customHeight="false" outlineLevel="0" collapsed="false">
      <c r="A10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54</v>
      </c>
      <c r="B1062" s="0" t="str">
        <f aca="false">IF($A1062="","",INDEX(CARTAO_COMPRAS!$C:$C,INT((ROW()-2)/20)+2))</f>
        <v>Bradesco</v>
      </c>
      <c r="C1062" s="0" t="str">
        <f aca="false">IF($A1062="","",INDEX(CARTAO_COMPRAS!$D:$D,INT((ROW()-2)/20)+2))</f>
        <v>Limão - supermercado</v>
      </c>
      <c r="D1062" s="0" t="str">
        <f aca="false">IF($A1062="","",INDEX(CARTAO_COMPRAS!$E:$E,INT((ROW()-2)/20)+2))</f>
        <v>Alimentação / Insumos</v>
      </c>
      <c r="E1062" s="0" t="n">
        <f aca="false">IF($A1062="","",INDEX(CARTAO_COMPRAS!$H:$H,INT((ROW()-2)/20)+2)+MOD(ROW()-2,20))</f>
        <v>1</v>
      </c>
      <c r="F1062" s="0" t="n">
        <f aca="false">IF($A1062="","",INDEX(CARTAO_COMPRAS!$G:$G,INT((ROW()-2)/20)+2))</f>
        <v>1</v>
      </c>
      <c r="G1062" s="5" t="n">
        <f aca="false">IF($A1062="","",INDEX(CARTAO_COMPRAS!$I:$I,INT((ROW()-2)/20)+2))</f>
        <v>16.64</v>
      </c>
      <c r="H1062" s="4" t="n">
        <f aca="false">IF($A1062="","",EDATE(INDEX(CARTAO_COMPRAS!$J:$J,INT((ROW()-2)/20)+2),MOD(ROW()-2,20)))</f>
        <v>46157</v>
      </c>
      <c r="I1062" s="4" t="n">
        <f aca="false">IF($H1062="","",$H1062-WEEKDAY($H1062,2)+1)</f>
        <v>46153</v>
      </c>
      <c r="J1062" s="4" t="n">
        <f aca="false">IF($I1062="","",$I1062+6)</f>
        <v>46159</v>
      </c>
      <c r="K1062" s="6" t="n">
        <f aca="false">IF($H1062="","",DATE(YEAR($H1062),MONTH($H1062),1))</f>
        <v>46143</v>
      </c>
      <c r="L1062" s="0" t="str">
        <f aca="false">IF($A1062="","",INDEX(CARTAO_COMPRAS!$K:$K,INT((ROW()-2)/20)+2))</f>
        <v>Pago</v>
      </c>
      <c r="M1062" s="0" t="str">
        <f aca="false">IF($A1062="","","Compra no cartão")</f>
        <v>Compra no cartão</v>
      </c>
    </row>
    <row r="1063" customFormat="false" ht="13.5" hidden="false" customHeight="false" outlineLevel="0" collapsed="false">
      <c r="A1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" s="0" t="str">
        <f aca="false">IF($A1063="","",INDEX(CARTAO_COMPRAS!$C:$C,INT((ROW()-2)/20)+2))</f>
        <v/>
      </c>
      <c r="C1063" s="0" t="str">
        <f aca="false">IF($A1063="","",INDEX(CARTAO_COMPRAS!$D:$D,INT((ROW()-2)/20)+2))</f>
        <v/>
      </c>
      <c r="D1063" s="0" t="str">
        <f aca="false">IF($A1063="","",INDEX(CARTAO_COMPRAS!$E:$E,INT((ROW()-2)/20)+2))</f>
        <v/>
      </c>
      <c r="E1063" s="0" t="str">
        <f aca="false">IF($A1063="","",INDEX(CARTAO_COMPRAS!$H:$H,INT((ROW()-2)/20)+2)+MOD(ROW()-2,20))</f>
        <v/>
      </c>
      <c r="F1063" s="0" t="str">
        <f aca="false">IF($A1063="","",INDEX(CARTAO_COMPRAS!$G:$G,INT((ROW()-2)/20)+2))</f>
        <v/>
      </c>
      <c r="G1063" s="5" t="str">
        <f aca="false">IF($A1063="","",INDEX(CARTAO_COMPRAS!$I:$I,INT((ROW()-2)/20)+2))</f>
        <v/>
      </c>
      <c r="H1063" s="4" t="str">
        <f aca="false">IF($A1063="","",EDATE(INDEX(CARTAO_COMPRAS!$J:$J,INT((ROW()-2)/20)+2),MOD(ROW()-2,20)))</f>
        <v/>
      </c>
      <c r="I1063" s="4" t="str">
        <f aca="false">IF($H1063="","",$H1063-WEEKDAY($H1063,2)+1)</f>
        <v/>
      </c>
      <c r="J1063" s="4" t="str">
        <f aca="false">IF($I1063="","",$I1063+6)</f>
        <v/>
      </c>
      <c r="K1063" s="6" t="str">
        <f aca="false">IF($H1063="","",DATE(YEAR($H1063),MONTH($H1063),1))</f>
        <v/>
      </c>
      <c r="L1063" s="0" t="str">
        <f aca="false">IF($A1063="","",INDEX(CARTAO_COMPRAS!$K:$K,INT((ROW()-2)/20)+2))</f>
        <v/>
      </c>
      <c r="M1063" s="0" t="str">
        <f aca="false">IF($A1063="","","Compra no cartão")</f>
        <v/>
      </c>
    </row>
    <row r="1064" customFormat="false" ht="13.5" hidden="false" customHeight="false" outlineLevel="0" collapsed="false">
      <c r="A1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" s="0" t="str">
        <f aca="false">IF($A1064="","",INDEX(CARTAO_COMPRAS!$C:$C,INT((ROW()-2)/20)+2))</f>
        <v/>
      </c>
      <c r="C1064" s="0" t="str">
        <f aca="false">IF($A1064="","",INDEX(CARTAO_COMPRAS!$D:$D,INT((ROW()-2)/20)+2))</f>
        <v/>
      </c>
      <c r="D1064" s="0" t="str">
        <f aca="false">IF($A1064="","",INDEX(CARTAO_COMPRAS!$E:$E,INT((ROW()-2)/20)+2))</f>
        <v/>
      </c>
      <c r="E1064" s="0" t="str">
        <f aca="false">IF($A1064="","",INDEX(CARTAO_COMPRAS!$H:$H,INT((ROW()-2)/20)+2)+MOD(ROW()-2,20))</f>
        <v/>
      </c>
      <c r="F1064" s="0" t="str">
        <f aca="false">IF($A1064="","",INDEX(CARTAO_COMPRAS!$G:$G,INT((ROW()-2)/20)+2))</f>
        <v/>
      </c>
      <c r="G1064" s="5" t="str">
        <f aca="false">IF($A1064="","",INDEX(CARTAO_COMPRAS!$I:$I,INT((ROW()-2)/20)+2))</f>
        <v/>
      </c>
      <c r="H1064" s="4" t="str">
        <f aca="false">IF($A1064="","",EDATE(INDEX(CARTAO_COMPRAS!$J:$J,INT((ROW()-2)/20)+2),MOD(ROW()-2,20)))</f>
        <v/>
      </c>
      <c r="I1064" s="4" t="str">
        <f aca="false">IF($H1064="","",$H1064-WEEKDAY($H1064,2)+1)</f>
        <v/>
      </c>
      <c r="J1064" s="4" t="str">
        <f aca="false">IF($I1064="","",$I1064+6)</f>
        <v/>
      </c>
      <c r="K1064" s="6" t="str">
        <f aca="false">IF($H1064="","",DATE(YEAR($H1064),MONTH($H1064),1))</f>
        <v/>
      </c>
      <c r="L1064" s="0" t="str">
        <f aca="false">IF($A1064="","",INDEX(CARTAO_COMPRAS!$K:$K,INT((ROW()-2)/20)+2))</f>
        <v/>
      </c>
      <c r="M1064" s="0" t="str">
        <f aca="false">IF($A1064="","","Compra no cartão")</f>
        <v/>
      </c>
    </row>
    <row r="1065" customFormat="false" ht="13.5" hidden="false" customHeight="false" outlineLevel="0" collapsed="false">
      <c r="A1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" s="0" t="str">
        <f aca="false">IF($A1065="","",INDEX(CARTAO_COMPRAS!$C:$C,INT((ROW()-2)/20)+2))</f>
        <v/>
      </c>
      <c r="C1065" s="0" t="str">
        <f aca="false">IF($A1065="","",INDEX(CARTAO_COMPRAS!$D:$D,INT((ROW()-2)/20)+2))</f>
        <v/>
      </c>
      <c r="D1065" s="0" t="str">
        <f aca="false">IF($A1065="","",INDEX(CARTAO_COMPRAS!$E:$E,INT((ROW()-2)/20)+2))</f>
        <v/>
      </c>
      <c r="E1065" s="0" t="str">
        <f aca="false">IF($A1065="","",INDEX(CARTAO_COMPRAS!$H:$H,INT((ROW()-2)/20)+2)+MOD(ROW()-2,20))</f>
        <v/>
      </c>
      <c r="F1065" s="0" t="str">
        <f aca="false">IF($A1065="","",INDEX(CARTAO_COMPRAS!$G:$G,INT((ROW()-2)/20)+2))</f>
        <v/>
      </c>
      <c r="G1065" s="5" t="str">
        <f aca="false">IF($A1065="","",INDEX(CARTAO_COMPRAS!$I:$I,INT((ROW()-2)/20)+2))</f>
        <v/>
      </c>
      <c r="H1065" s="4" t="str">
        <f aca="false">IF($A1065="","",EDATE(INDEX(CARTAO_COMPRAS!$J:$J,INT((ROW()-2)/20)+2),MOD(ROW()-2,20)))</f>
        <v/>
      </c>
      <c r="I1065" s="4" t="str">
        <f aca="false">IF($H1065="","",$H1065-WEEKDAY($H1065,2)+1)</f>
        <v/>
      </c>
      <c r="J1065" s="4" t="str">
        <f aca="false">IF($I1065="","",$I1065+6)</f>
        <v/>
      </c>
      <c r="K1065" s="6" t="str">
        <f aca="false">IF($H1065="","",DATE(YEAR($H1065),MONTH($H1065),1))</f>
        <v/>
      </c>
      <c r="L1065" s="0" t="str">
        <f aca="false">IF($A1065="","",INDEX(CARTAO_COMPRAS!$K:$K,INT((ROW()-2)/20)+2))</f>
        <v/>
      </c>
      <c r="M1065" s="0" t="str">
        <f aca="false">IF($A1065="","","Compra no cartão")</f>
        <v/>
      </c>
    </row>
    <row r="1066" customFormat="false" ht="13.5" hidden="false" customHeight="false" outlineLevel="0" collapsed="false">
      <c r="A1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" s="0" t="str">
        <f aca="false">IF($A1066="","",INDEX(CARTAO_COMPRAS!$C:$C,INT((ROW()-2)/20)+2))</f>
        <v/>
      </c>
      <c r="C1066" s="0" t="str">
        <f aca="false">IF($A1066="","",INDEX(CARTAO_COMPRAS!$D:$D,INT((ROW()-2)/20)+2))</f>
        <v/>
      </c>
      <c r="D1066" s="0" t="str">
        <f aca="false">IF($A1066="","",INDEX(CARTAO_COMPRAS!$E:$E,INT((ROW()-2)/20)+2))</f>
        <v/>
      </c>
      <c r="E1066" s="0" t="str">
        <f aca="false">IF($A1066="","",INDEX(CARTAO_COMPRAS!$H:$H,INT((ROW()-2)/20)+2)+MOD(ROW()-2,20))</f>
        <v/>
      </c>
      <c r="F1066" s="0" t="str">
        <f aca="false">IF($A1066="","",INDEX(CARTAO_COMPRAS!$G:$G,INT((ROW()-2)/20)+2))</f>
        <v/>
      </c>
      <c r="G1066" s="5" t="str">
        <f aca="false">IF($A1066="","",INDEX(CARTAO_COMPRAS!$I:$I,INT((ROW()-2)/20)+2))</f>
        <v/>
      </c>
      <c r="H1066" s="4" t="str">
        <f aca="false">IF($A1066="","",EDATE(INDEX(CARTAO_COMPRAS!$J:$J,INT((ROW()-2)/20)+2),MOD(ROW()-2,20)))</f>
        <v/>
      </c>
      <c r="I1066" s="4" t="str">
        <f aca="false">IF($H1066="","",$H1066-WEEKDAY($H1066,2)+1)</f>
        <v/>
      </c>
      <c r="J1066" s="4" t="str">
        <f aca="false">IF($I1066="","",$I1066+6)</f>
        <v/>
      </c>
      <c r="K1066" s="6" t="str">
        <f aca="false">IF($H1066="","",DATE(YEAR($H1066),MONTH($H1066),1))</f>
        <v/>
      </c>
      <c r="L1066" s="0" t="str">
        <f aca="false">IF($A1066="","",INDEX(CARTAO_COMPRAS!$K:$K,INT((ROW()-2)/20)+2))</f>
        <v/>
      </c>
      <c r="M1066" s="0" t="str">
        <f aca="false">IF($A1066="","","Compra no cartão")</f>
        <v/>
      </c>
    </row>
    <row r="1067" customFormat="false" ht="13.5" hidden="false" customHeight="false" outlineLevel="0" collapsed="false">
      <c r="A1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" s="0" t="str">
        <f aca="false">IF($A1067="","",INDEX(CARTAO_COMPRAS!$C:$C,INT((ROW()-2)/20)+2))</f>
        <v/>
      </c>
      <c r="C1067" s="0" t="str">
        <f aca="false">IF($A1067="","",INDEX(CARTAO_COMPRAS!$D:$D,INT((ROW()-2)/20)+2))</f>
        <v/>
      </c>
      <c r="D1067" s="0" t="str">
        <f aca="false">IF($A1067="","",INDEX(CARTAO_COMPRAS!$E:$E,INT((ROW()-2)/20)+2))</f>
        <v/>
      </c>
      <c r="E1067" s="0" t="str">
        <f aca="false">IF($A1067="","",INDEX(CARTAO_COMPRAS!$H:$H,INT((ROW()-2)/20)+2)+MOD(ROW()-2,20))</f>
        <v/>
      </c>
      <c r="F1067" s="0" t="str">
        <f aca="false">IF($A1067="","",INDEX(CARTAO_COMPRAS!$G:$G,INT((ROW()-2)/20)+2))</f>
        <v/>
      </c>
      <c r="G1067" s="5" t="str">
        <f aca="false">IF($A1067="","",INDEX(CARTAO_COMPRAS!$I:$I,INT((ROW()-2)/20)+2))</f>
        <v/>
      </c>
      <c r="H1067" s="4" t="str">
        <f aca="false">IF($A1067="","",EDATE(INDEX(CARTAO_COMPRAS!$J:$J,INT((ROW()-2)/20)+2),MOD(ROW()-2,20)))</f>
        <v/>
      </c>
      <c r="I1067" s="4" t="str">
        <f aca="false">IF($H1067="","",$H1067-WEEKDAY($H1067,2)+1)</f>
        <v/>
      </c>
      <c r="J1067" s="4" t="str">
        <f aca="false">IF($I1067="","",$I1067+6)</f>
        <v/>
      </c>
      <c r="K1067" s="6" t="str">
        <f aca="false">IF($H1067="","",DATE(YEAR($H1067),MONTH($H1067),1))</f>
        <v/>
      </c>
      <c r="L1067" s="0" t="str">
        <f aca="false">IF($A1067="","",INDEX(CARTAO_COMPRAS!$K:$K,INT((ROW()-2)/20)+2))</f>
        <v/>
      </c>
      <c r="M1067" s="0" t="str">
        <f aca="false">IF($A1067="","","Compra no cartão")</f>
        <v/>
      </c>
    </row>
    <row r="1068" customFormat="false" ht="13.5" hidden="false" customHeight="false" outlineLevel="0" collapsed="false">
      <c r="A1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" s="0" t="str">
        <f aca="false">IF($A1068="","",INDEX(CARTAO_COMPRAS!$C:$C,INT((ROW()-2)/20)+2))</f>
        <v/>
      </c>
      <c r="C1068" s="0" t="str">
        <f aca="false">IF($A1068="","",INDEX(CARTAO_COMPRAS!$D:$D,INT((ROW()-2)/20)+2))</f>
        <v/>
      </c>
      <c r="D1068" s="0" t="str">
        <f aca="false">IF($A1068="","",INDEX(CARTAO_COMPRAS!$E:$E,INT((ROW()-2)/20)+2))</f>
        <v/>
      </c>
      <c r="E1068" s="0" t="str">
        <f aca="false">IF($A1068="","",INDEX(CARTAO_COMPRAS!$H:$H,INT((ROW()-2)/20)+2)+MOD(ROW()-2,20))</f>
        <v/>
      </c>
      <c r="F1068" s="0" t="str">
        <f aca="false">IF($A1068="","",INDEX(CARTAO_COMPRAS!$G:$G,INT((ROW()-2)/20)+2))</f>
        <v/>
      </c>
      <c r="G1068" s="5" t="str">
        <f aca="false">IF($A1068="","",INDEX(CARTAO_COMPRAS!$I:$I,INT((ROW()-2)/20)+2))</f>
        <v/>
      </c>
      <c r="H1068" s="4" t="str">
        <f aca="false">IF($A1068="","",EDATE(INDEX(CARTAO_COMPRAS!$J:$J,INT((ROW()-2)/20)+2),MOD(ROW()-2,20)))</f>
        <v/>
      </c>
      <c r="I1068" s="4" t="str">
        <f aca="false">IF($H1068="","",$H1068-WEEKDAY($H1068,2)+1)</f>
        <v/>
      </c>
      <c r="J1068" s="4" t="str">
        <f aca="false">IF($I1068="","",$I1068+6)</f>
        <v/>
      </c>
      <c r="K1068" s="6" t="str">
        <f aca="false">IF($H1068="","",DATE(YEAR($H1068),MONTH($H1068),1))</f>
        <v/>
      </c>
      <c r="L1068" s="0" t="str">
        <f aca="false">IF($A1068="","",INDEX(CARTAO_COMPRAS!$K:$K,INT((ROW()-2)/20)+2))</f>
        <v/>
      </c>
      <c r="M1068" s="0" t="str">
        <f aca="false">IF($A1068="","","Compra no cartão")</f>
        <v/>
      </c>
    </row>
    <row r="1069" customFormat="false" ht="13.5" hidden="false" customHeight="false" outlineLevel="0" collapsed="false">
      <c r="A1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" s="0" t="str">
        <f aca="false">IF($A1069="","",INDEX(CARTAO_COMPRAS!$C:$C,INT((ROW()-2)/20)+2))</f>
        <v/>
      </c>
      <c r="C1069" s="0" t="str">
        <f aca="false">IF($A1069="","",INDEX(CARTAO_COMPRAS!$D:$D,INT((ROW()-2)/20)+2))</f>
        <v/>
      </c>
      <c r="D1069" s="0" t="str">
        <f aca="false">IF($A1069="","",INDEX(CARTAO_COMPRAS!$E:$E,INT((ROW()-2)/20)+2))</f>
        <v/>
      </c>
      <c r="E1069" s="0" t="str">
        <f aca="false">IF($A1069="","",INDEX(CARTAO_COMPRAS!$H:$H,INT((ROW()-2)/20)+2)+MOD(ROW()-2,20))</f>
        <v/>
      </c>
      <c r="F1069" s="0" t="str">
        <f aca="false">IF($A1069="","",INDEX(CARTAO_COMPRAS!$G:$G,INT((ROW()-2)/20)+2))</f>
        <v/>
      </c>
      <c r="G1069" s="5" t="str">
        <f aca="false">IF($A1069="","",INDEX(CARTAO_COMPRAS!$I:$I,INT((ROW()-2)/20)+2))</f>
        <v/>
      </c>
      <c r="H1069" s="4" t="str">
        <f aca="false">IF($A1069="","",EDATE(INDEX(CARTAO_COMPRAS!$J:$J,INT((ROW()-2)/20)+2),MOD(ROW()-2,20)))</f>
        <v/>
      </c>
      <c r="I1069" s="4" t="str">
        <f aca="false">IF($H1069="","",$H1069-WEEKDAY($H1069,2)+1)</f>
        <v/>
      </c>
      <c r="J1069" s="4" t="str">
        <f aca="false">IF($I1069="","",$I1069+6)</f>
        <v/>
      </c>
      <c r="K1069" s="6" t="str">
        <f aca="false">IF($H1069="","",DATE(YEAR($H1069),MONTH($H1069),1))</f>
        <v/>
      </c>
      <c r="L1069" s="0" t="str">
        <f aca="false">IF($A1069="","",INDEX(CARTAO_COMPRAS!$K:$K,INT((ROW()-2)/20)+2))</f>
        <v/>
      </c>
      <c r="M1069" s="0" t="str">
        <f aca="false">IF($A1069="","","Compra no cartão")</f>
        <v/>
      </c>
    </row>
    <row r="1070" customFormat="false" ht="13.5" hidden="false" customHeight="false" outlineLevel="0" collapsed="false">
      <c r="A1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" s="0" t="str">
        <f aca="false">IF($A1070="","",INDEX(CARTAO_COMPRAS!$C:$C,INT((ROW()-2)/20)+2))</f>
        <v/>
      </c>
      <c r="C1070" s="0" t="str">
        <f aca="false">IF($A1070="","",INDEX(CARTAO_COMPRAS!$D:$D,INT((ROW()-2)/20)+2))</f>
        <v/>
      </c>
      <c r="D1070" s="0" t="str">
        <f aca="false">IF($A1070="","",INDEX(CARTAO_COMPRAS!$E:$E,INT((ROW()-2)/20)+2))</f>
        <v/>
      </c>
      <c r="E1070" s="0" t="str">
        <f aca="false">IF($A1070="","",INDEX(CARTAO_COMPRAS!$H:$H,INT((ROW()-2)/20)+2)+MOD(ROW()-2,20))</f>
        <v/>
      </c>
      <c r="F1070" s="0" t="str">
        <f aca="false">IF($A1070="","",INDEX(CARTAO_COMPRAS!$G:$G,INT((ROW()-2)/20)+2))</f>
        <v/>
      </c>
      <c r="G1070" s="5" t="str">
        <f aca="false">IF($A1070="","",INDEX(CARTAO_COMPRAS!$I:$I,INT((ROW()-2)/20)+2))</f>
        <v/>
      </c>
      <c r="H1070" s="4" t="str">
        <f aca="false">IF($A1070="","",EDATE(INDEX(CARTAO_COMPRAS!$J:$J,INT((ROW()-2)/20)+2),MOD(ROW()-2,20)))</f>
        <v/>
      </c>
      <c r="I1070" s="4" t="str">
        <f aca="false">IF($H1070="","",$H1070-WEEKDAY($H1070,2)+1)</f>
        <v/>
      </c>
      <c r="J1070" s="4" t="str">
        <f aca="false">IF($I1070="","",$I1070+6)</f>
        <v/>
      </c>
      <c r="K1070" s="6" t="str">
        <f aca="false">IF($H1070="","",DATE(YEAR($H1070),MONTH($H1070),1))</f>
        <v/>
      </c>
      <c r="L1070" s="0" t="str">
        <f aca="false">IF($A1070="","",INDEX(CARTAO_COMPRAS!$K:$K,INT((ROW()-2)/20)+2))</f>
        <v/>
      </c>
      <c r="M1070" s="0" t="str">
        <f aca="false">IF($A1070="","","Compra no cartão")</f>
        <v/>
      </c>
    </row>
    <row r="1071" customFormat="false" ht="13.5" hidden="false" customHeight="false" outlineLevel="0" collapsed="false">
      <c r="A1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" s="0" t="str">
        <f aca="false">IF($A1071="","",INDEX(CARTAO_COMPRAS!$C:$C,INT((ROW()-2)/20)+2))</f>
        <v/>
      </c>
      <c r="C1071" s="0" t="str">
        <f aca="false">IF($A1071="","",INDEX(CARTAO_COMPRAS!$D:$D,INT((ROW()-2)/20)+2))</f>
        <v/>
      </c>
      <c r="D1071" s="0" t="str">
        <f aca="false">IF($A1071="","",INDEX(CARTAO_COMPRAS!$E:$E,INT((ROW()-2)/20)+2))</f>
        <v/>
      </c>
      <c r="E1071" s="0" t="str">
        <f aca="false">IF($A1071="","",INDEX(CARTAO_COMPRAS!$H:$H,INT((ROW()-2)/20)+2)+MOD(ROW()-2,20))</f>
        <v/>
      </c>
      <c r="F1071" s="0" t="str">
        <f aca="false">IF($A1071="","",INDEX(CARTAO_COMPRAS!$G:$G,INT((ROW()-2)/20)+2))</f>
        <v/>
      </c>
      <c r="G1071" s="5" t="str">
        <f aca="false">IF($A1071="","",INDEX(CARTAO_COMPRAS!$I:$I,INT((ROW()-2)/20)+2))</f>
        <v/>
      </c>
      <c r="H1071" s="4" t="str">
        <f aca="false">IF($A1071="","",EDATE(INDEX(CARTAO_COMPRAS!$J:$J,INT((ROW()-2)/20)+2),MOD(ROW()-2,20)))</f>
        <v/>
      </c>
      <c r="I1071" s="4" t="str">
        <f aca="false">IF($H1071="","",$H1071-WEEKDAY($H1071,2)+1)</f>
        <v/>
      </c>
      <c r="J1071" s="4" t="str">
        <f aca="false">IF($I1071="","",$I1071+6)</f>
        <v/>
      </c>
      <c r="K1071" s="6" t="str">
        <f aca="false">IF($H1071="","",DATE(YEAR($H1071),MONTH($H1071),1))</f>
        <v/>
      </c>
      <c r="L1071" s="0" t="str">
        <f aca="false">IF($A1071="","",INDEX(CARTAO_COMPRAS!$K:$K,INT((ROW()-2)/20)+2))</f>
        <v/>
      </c>
      <c r="M1071" s="0" t="str">
        <f aca="false">IF($A1071="","","Compra no cartão")</f>
        <v/>
      </c>
    </row>
    <row r="1072" customFormat="false" ht="13.5" hidden="false" customHeight="false" outlineLevel="0" collapsed="false">
      <c r="A1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" s="0" t="str">
        <f aca="false">IF($A1072="","",INDEX(CARTAO_COMPRAS!$C:$C,INT((ROW()-2)/20)+2))</f>
        <v/>
      </c>
      <c r="C1072" s="0" t="str">
        <f aca="false">IF($A1072="","",INDEX(CARTAO_COMPRAS!$D:$D,INT((ROW()-2)/20)+2))</f>
        <v/>
      </c>
      <c r="D1072" s="0" t="str">
        <f aca="false">IF($A1072="","",INDEX(CARTAO_COMPRAS!$E:$E,INT((ROW()-2)/20)+2))</f>
        <v/>
      </c>
      <c r="E1072" s="0" t="str">
        <f aca="false">IF($A1072="","",INDEX(CARTAO_COMPRAS!$H:$H,INT((ROW()-2)/20)+2)+MOD(ROW()-2,20))</f>
        <v/>
      </c>
      <c r="F1072" s="0" t="str">
        <f aca="false">IF($A1072="","",INDEX(CARTAO_COMPRAS!$G:$G,INT((ROW()-2)/20)+2))</f>
        <v/>
      </c>
      <c r="G1072" s="5" t="str">
        <f aca="false">IF($A1072="","",INDEX(CARTAO_COMPRAS!$I:$I,INT((ROW()-2)/20)+2))</f>
        <v/>
      </c>
      <c r="H1072" s="4" t="str">
        <f aca="false">IF($A1072="","",EDATE(INDEX(CARTAO_COMPRAS!$J:$J,INT((ROW()-2)/20)+2),MOD(ROW()-2,20)))</f>
        <v/>
      </c>
      <c r="I1072" s="4" t="str">
        <f aca="false">IF($H1072="","",$H1072-WEEKDAY($H1072,2)+1)</f>
        <v/>
      </c>
      <c r="J1072" s="4" t="str">
        <f aca="false">IF($I1072="","",$I1072+6)</f>
        <v/>
      </c>
      <c r="K1072" s="6" t="str">
        <f aca="false">IF($H1072="","",DATE(YEAR($H1072),MONTH($H1072),1))</f>
        <v/>
      </c>
      <c r="L1072" s="0" t="str">
        <f aca="false">IF($A1072="","",INDEX(CARTAO_COMPRAS!$K:$K,INT((ROW()-2)/20)+2))</f>
        <v/>
      </c>
      <c r="M1072" s="0" t="str">
        <f aca="false">IF($A1072="","","Compra no cartão")</f>
        <v/>
      </c>
    </row>
    <row r="1073" customFormat="false" ht="13.5" hidden="false" customHeight="false" outlineLevel="0" collapsed="false">
      <c r="A1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" s="0" t="str">
        <f aca="false">IF($A1073="","",INDEX(CARTAO_COMPRAS!$C:$C,INT((ROW()-2)/20)+2))</f>
        <v/>
      </c>
      <c r="C1073" s="0" t="str">
        <f aca="false">IF($A1073="","",INDEX(CARTAO_COMPRAS!$D:$D,INT((ROW()-2)/20)+2))</f>
        <v/>
      </c>
      <c r="D1073" s="0" t="str">
        <f aca="false">IF($A1073="","",INDEX(CARTAO_COMPRAS!$E:$E,INT((ROW()-2)/20)+2))</f>
        <v/>
      </c>
      <c r="E1073" s="0" t="str">
        <f aca="false">IF($A1073="","",INDEX(CARTAO_COMPRAS!$H:$H,INT((ROW()-2)/20)+2)+MOD(ROW()-2,20))</f>
        <v/>
      </c>
      <c r="F1073" s="0" t="str">
        <f aca="false">IF($A1073="","",INDEX(CARTAO_COMPRAS!$G:$G,INT((ROW()-2)/20)+2))</f>
        <v/>
      </c>
      <c r="G1073" s="5" t="str">
        <f aca="false">IF($A1073="","",INDEX(CARTAO_COMPRAS!$I:$I,INT((ROW()-2)/20)+2))</f>
        <v/>
      </c>
      <c r="H1073" s="4" t="str">
        <f aca="false">IF($A1073="","",EDATE(INDEX(CARTAO_COMPRAS!$J:$J,INT((ROW()-2)/20)+2),MOD(ROW()-2,20)))</f>
        <v/>
      </c>
      <c r="I1073" s="4" t="str">
        <f aca="false">IF($H1073="","",$H1073-WEEKDAY($H1073,2)+1)</f>
        <v/>
      </c>
      <c r="J1073" s="4" t="str">
        <f aca="false">IF($I1073="","",$I1073+6)</f>
        <v/>
      </c>
      <c r="K1073" s="6" t="str">
        <f aca="false">IF($H1073="","",DATE(YEAR($H1073),MONTH($H1073),1))</f>
        <v/>
      </c>
      <c r="L1073" s="0" t="str">
        <f aca="false">IF($A1073="","",INDEX(CARTAO_COMPRAS!$K:$K,INT((ROW()-2)/20)+2))</f>
        <v/>
      </c>
      <c r="M1073" s="0" t="str">
        <f aca="false">IF($A1073="","","Compra no cartão")</f>
        <v/>
      </c>
    </row>
    <row r="1074" customFormat="false" ht="13.5" hidden="false" customHeight="false" outlineLevel="0" collapsed="false">
      <c r="A1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" s="0" t="str">
        <f aca="false">IF($A1074="","",INDEX(CARTAO_COMPRAS!$C:$C,INT((ROW()-2)/20)+2))</f>
        <v/>
      </c>
      <c r="C1074" s="0" t="str">
        <f aca="false">IF($A1074="","",INDEX(CARTAO_COMPRAS!$D:$D,INT((ROW()-2)/20)+2))</f>
        <v/>
      </c>
      <c r="D1074" s="0" t="str">
        <f aca="false">IF($A1074="","",INDEX(CARTAO_COMPRAS!$E:$E,INT((ROW()-2)/20)+2))</f>
        <v/>
      </c>
      <c r="E1074" s="0" t="str">
        <f aca="false">IF($A1074="","",INDEX(CARTAO_COMPRAS!$H:$H,INT((ROW()-2)/20)+2)+MOD(ROW()-2,20))</f>
        <v/>
      </c>
      <c r="F1074" s="0" t="str">
        <f aca="false">IF($A1074="","",INDEX(CARTAO_COMPRAS!$G:$G,INT((ROW()-2)/20)+2))</f>
        <v/>
      </c>
      <c r="G1074" s="5" t="str">
        <f aca="false">IF($A1074="","",INDEX(CARTAO_COMPRAS!$I:$I,INT((ROW()-2)/20)+2))</f>
        <v/>
      </c>
      <c r="H1074" s="4" t="str">
        <f aca="false">IF($A1074="","",EDATE(INDEX(CARTAO_COMPRAS!$J:$J,INT((ROW()-2)/20)+2),MOD(ROW()-2,20)))</f>
        <v/>
      </c>
      <c r="I1074" s="4" t="str">
        <f aca="false">IF($H1074="","",$H1074-WEEKDAY($H1074,2)+1)</f>
        <v/>
      </c>
      <c r="J1074" s="4" t="str">
        <f aca="false">IF($I1074="","",$I1074+6)</f>
        <v/>
      </c>
      <c r="K1074" s="6" t="str">
        <f aca="false">IF($H1074="","",DATE(YEAR($H1074),MONTH($H1074),1))</f>
        <v/>
      </c>
      <c r="L1074" s="0" t="str">
        <f aca="false">IF($A1074="","",INDEX(CARTAO_COMPRAS!$K:$K,INT((ROW()-2)/20)+2))</f>
        <v/>
      </c>
      <c r="M1074" s="0" t="str">
        <f aca="false">IF($A1074="","","Compra no cartão")</f>
        <v/>
      </c>
    </row>
    <row r="1075" customFormat="false" ht="13.5" hidden="false" customHeight="false" outlineLevel="0" collapsed="false">
      <c r="A1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" s="0" t="str">
        <f aca="false">IF($A1075="","",INDEX(CARTAO_COMPRAS!$C:$C,INT((ROW()-2)/20)+2))</f>
        <v/>
      </c>
      <c r="C1075" s="0" t="str">
        <f aca="false">IF($A1075="","",INDEX(CARTAO_COMPRAS!$D:$D,INT((ROW()-2)/20)+2))</f>
        <v/>
      </c>
      <c r="D1075" s="0" t="str">
        <f aca="false">IF($A1075="","",INDEX(CARTAO_COMPRAS!$E:$E,INT((ROW()-2)/20)+2))</f>
        <v/>
      </c>
      <c r="E1075" s="0" t="str">
        <f aca="false">IF($A1075="","",INDEX(CARTAO_COMPRAS!$H:$H,INT((ROW()-2)/20)+2)+MOD(ROW()-2,20))</f>
        <v/>
      </c>
      <c r="F1075" s="0" t="str">
        <f aca="false">IF($A1075="","",INDEX(CARTAO_COMPRAS!$G:$G,INT((ROW()-2)/20)+2))</f>
        <v/>
      </c>
      <c r="G1075" s="5" t="str">
        <f aca="false">IF($A1075="","",INDEX(CARTAO_COMPRAS!$I:$I,INT((ROW()-2)/20)+2))</f>
        <v/>
      </c>
      <c r="H1075" s="4" t="str">
        <f aca="false">IF($A1075="","",EDATE(INDEX(CARTAO_COMPRAS!$J:$J,INT((ROW()-2)/20)+2),MOD(ROW()-2,20)))</f>
        <v/>
      </c>
      <c r="I1075" s="4" t="str">
        <f aca="false">IF($H1075="","",$H1075-WEEKDAY($H1075,2)+1)</f>
        <v/>
      </c>
      <c r="J1075" s="4" t="str">
        <f aca="false">IF($I1075="","",$I1075+6)</f>
        <v/>
      </c>
      <c r="K1075" s="6" t="str">
        <f aca="false">IF($H1075="","",DATE(YEAR($H1075),MONTH($H1075),1))</f>
        <v/>
      </c>
      <c r="L1075" s="0" t="str">
        <f aca="false">IF($A1075="","",INDEX(CARTAO_COMPRAS!$K:$K,INT((ROW()-2)/20)+2))</f>
        <v/>
      </c>
      <c r="M1075" s="0" t="str">
        <f aca="false">IF($A1075="","","Compra no cartão")</f>
        <v/>
      </c>
    </row>
    <row r="1076" customFormat="false" ht="13.5" hidden="false" customHeight="false" outlineLevel="0" collapsed="false">
      <c r="A1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" s="0" t="str">
        <f aca="false">IF($A1076="","",INDEX(CARTAO_COMPRAS!$C:$C,INT((ROW()-2)/20)+2))</f>
        <v/>
      </c>
      <c r="C1076" s="0" t="str">
        <f aca="false">IF($A1076="","",INDEX(CARTAO_COMPRAS!$D:$D,INT((ROW()-2)/20)+2))</f>
        <v/>
      </c>
      <c r="D1076" s="0" t="str">
        <f aca="false">IF($A1076="","",INDEX(CARTAO_COMPRAS!$E:$E,INT((ROW()-2)/20)+2))</f>
        <v/>
      </c>
      <c r="E1076" s="0" t="str">
        <f aca="false">IF($A1076="","",INDEX(CARTAO_COMPRAS!$H:$H,INT((ROW()-2)/20)+2)+MOD(ROW()-2,20))</f>
        <v/>
      </c>
      <c r="F1076" s="0" t="str">
        <f aca="false">IF($A1076="","",INDEX(CARTAO_COMPRAS!$G:$G,INT((ROW()-2)/20)+2))</f>
        <v/>
      </c>
      <c r="G1076" s="5" t="str">
        <f aca="false">IF($A1076="","",INDEX(CARTAO_COMPRAS!$I:$I,INT((ROW()-2)/20)+2))</f>
        <v/>
      </c>
      <c r="H1076" s="4" t="str">
        <f aca="false">IF($A1076="","",EDATE(INDEX(CARTAO_COMPRAS!$J:$J,INT((ROW()-2)/20)+2),MOD(ROW()-2,20)))</f>
        <v/>
      </c>
      <c r="I1076" s="4" t="str">
        <f aca="false">IF($H1076="","",$H1076-WEEKDAY($H1076,2)+1)</f>
        <v/>
      </c>
      <c r="J1076" s="4" t="str">
        <f aca="false">IF($I1076="","",$I1076+6)</f>
        <v/>
      </c>
      <c r="K1076" s="6" t="str">
        <f aca="false">IF($H1076="","",DATE(YEAR($H1076),MONTH($H1076),1))</f>
        <v/>
      </c>
      <c r="L1076" s="0" t="str">
        <f aca="false">IF($A1076="","",INDEX(CARTAO_COMPRAS!$K:$K,INT((ROW()-2)/20)+2))</f>
        <v/>
      </c>
      <c r="M1076" s="0" t="str">
        <f aca="false">IF($A1076="","","Compra no cartão")</f>
        <v/>
      </c>
    </row>
    <row r="1077" customFormat="false" ht="13.5" hidden="false" customHeight="false" outlineLevel="0" collapsed="false">
      <c r="A1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" s="0" t="str">
        <f aca="false">IF($A1077="","",INDEX(CARTAO_COMPRAS!$C:$C,INT((ROW()-2)/20)+2))</f>
        <v/>
      </c>
      <c r="C1077" s="0" t="str">
        <f aca="false">IF($A1077="","",INDEX(CARTAO_COMPRAS!$D:$D,INT((ROW()-2)/20)+2))</f>
        <v/>
      </c>
      <c r="D1077" s="0" t="str">
        <f aca="false">IF($A1077="","",INDEX(CARTAO_COMPRAS!$E:$E,INT((ROW()-2)/20)+2))</f>
        <v/>
      </c>
      <c r="E1077" s="0" t="str">
        <f aca="false">IF($A1077="","",INDEX(CARTAO_COMPRAS!$H:$H,INT((ROW()-2)/20)+2)+MOD(ROW()-2,20))</f>
        <v/>
      </c>
      <c r="F1077" s="0" t="str">
        <f aca="false">IF($A1077="","",INDEX(CARTAO_COMPRAS!$G:$G,INT((ROW()-2)/20)+2))</f>
        <v/>
      </c>
      <c r="G1077" s="5" t="str">
        <f aca="false">IF($A1077="","",INDEX(CARTAO_COMPRAS!$I:$I,INT((ROW()-2)/20)+2))</f>
        <v/>
      </c>
      <c r="H1077" s="4" t="str">
        <f aca="false">IF($A1077="","",EDATE(INDEX(CARTAO_COMPRAS!$J:$J,INT((ROW()-2)/20)+2),MOD(ROW()-2,20)))</f>
        <v/>
      </c>
      <c r="I1077" s="4" t="str">
        <f aca="false">IF($H1077="","",$H1077-WEEKDAY($H1077,2)+1)</f>
        <v/>
      </c>
      <c r="J1077" s="4" t="str">
        <f aca="false">IF($I1077="","",$I1077+6)</f>
        <v/>
      </c>
      <c r="K1077" s="6" t="str">
        <f aca="false">IF($H1077="","",DATE(YEAR($H1077),MONTH($H1077),1))</f>
        <v/>
      </c>
      <c r="L1077" s="0" t="str">
        <f aca="false">IF($A1077="","",INDEX(CARTAO_COMPRAS!$K:$K,INT((ROW()-2)/20)+2))</f>
        <v/>
      </c>
      <c r="M1077" s="0" t="str">
        <f aca="false">IF($A1077="","","Compra no cartão")</f>
        <v/>
      </c>
    </row>
    <row r="1078" customFormat="false" ht="13.5" hidden="false" customHeight="false" outlineLevel="0" collapsed="false">
      <c r="A1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" s="0" t="str">
        <f aca="false">IF($A1078="","",INDEX(CARTAO_COMPRAS!$C:$C,INT((ROW()-2)/20)+2))</f>
        <v/>
      </c>
      <c r="C1078" s="0" t="str">
        <f aca="false">IF($A1078="","",INDEX(CARTAO_COMPRAS!$D:$D,INT((ROW()-2)/20)+2))</f>
        <v/>
      </c>
      <c r="D1078" s="0" t="str">
        <f aca="false">IF($A1078="","",INDEX(CARTAO_COMPRAS!$E:$E,INT((ROW()-2)/20)+2))</f>
        <v/>
      </c>
      <c r="E1078" s="0" t="str">
        <f aca="false">IF($A1078="","",INDEX(CARTAO_COMPRAS!$H:$H,INT((ROW()-2)/20)+2)+MOD(ROW()-2,20))</f>
        <v/>
      </c>
      <c r="F1078" s="0" t="str">
        <f aca="false">IF($A1078="","",INDEX(CARTAO_COMPRAS!$G:$G,INT((ROW()-2)/20)+2))</f>
        <v/>
      </c>
      <c r="G1078" s="5" t="str">
        <f aca="false">IF($A1078="","",INDEX(CARTAO_COMPRAS!$I:$I,INT((ROW()-2)/20)+2))</f>
        <v/>
      </c>
      <c r="H1078" s="4" t="str">
        <f aca="false">IF($A1078="","",EDATE(INDEX(CARTAO_COMPRAS!$J:$J,INT((ROW()-2)/20)+2),MOD(ROW()-2,20)))</f>
        <v/>
      </c>
      <c r="I1078" s="4" t="str">
        <f aca="false">IF($H1078="","",$H1078-WEEKDAY($H1078,2)+1)</f>
        <v/>
      </c>
      <c r="J1078" s="4" t="str">
        <f aca="false">IF($I1078="","",$I1078+6)</f>
        <v/>
      </c>
      <c r="K1078" s="6" t="str">
        <f aca="false">IF($H1078="","",DATE(YEAR($H1078),MONTH($H1078),1))</f>
        <v/>
      </c>
      <c r="L1078" s="0" t="str">
        <f aca="false">IF($A1078="","",INDEX(CARTAO_COMPRAS!$K:$K,INT((ROW()-2)/20)+2))</f>
        <v/>
      </c>
      <c r="M1078" s="0" t="str">
        <f aca="false">IF($A1078="","","Compra no cartão")</f>
        <v/>
      </c>
    </row>
    <row r="1079" customFormat="false" ht="13.5" hidden="false" customHeight="false" outlineLevel="0" collapsed="false">
      <c r="A1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" s="0" t="str">
        <f aca="false">IF($A1079="","",INDEX(CARTAO_COMPRAS!$C:$C,INT((ROW()-2)/20)+2))</f>
        <v/>
      </c>
      <c r="C1079" s="0" t="str">
        <f aca="false">IF($A1079="","",INDEX(CARTAO_COMPRAS!$D:$D,INT((ROW()-2)/20)+2))</f>
        <v/>
      </c>
      <c r="D1079" s="0" t="str">
        <f aca="false">IF($A1079="","",INDEX(CARTAO_COMPRAS!$E:$E,INT((ROW()-2)/20)+2))</f>
        <v/>
      </c>
      <c r="E1079" s="0" t="str">
        <f aca="false">IF($A1079="","",INDEX(CARTAO_COMPRAS!$H:$H,INT((ROW()-2)/20)+2)+MOD(ROW()-2,20))</f>
        <v/>
      </c>
      <c r="F1079" s="0" t="str">
        <f aca="false">IF($A1079="","",INDEX(CARTAO_COMPRAS!$G:$G,INT((ROW()-2)/20)+2))</f>
        <v/>
      </c>
      <c r="G1079" s="5" t="str">
        <f aca="false">IF($A1079="","",INDEX(CARTAO_COMPRAS!$I:$I,INT((ROW()-2)/20)+2))</f>
        <v/>
      </c>
      <c r="H1079" s="4" t="str">
        <f aca="false">IF($A1079="","",EDATE(INDEX(CARTAO_COMPRAS!$J:$J,INT((ROW()-2)/20)+2),MOD(ROW()-2,20)))</f>
        <v/>
      </c>
      <c r="I1079" s="4" t="str">
        <f aca="false">IF($H1079="","",$H1079-WEEKDAY($H1079,2)+1)</f>
        <v/>
      </c>
      <c r="J1079" s="4" t="str">
        <f aca="false">IF($I1079="","",$I1079+6)</f>
        <v/>
      </c>
      <c r="K1079" s="6" t="str">
        <f aca="false">IF($H1079="","",DATE(YEAR($H1079),MONTH($H1079),1))</f>
        <v/>
      </c>
      <c r="L1079" s="0" t="str">
        <f aca="false">IF($A1079="","",INDEX(CARTAO_COMPRAS!$K:$K,INT((ROW()-2)/20)+2))</f>
        <v/>
      </c>
      <c r="M1079" s="0" t="str">
        <f aca="false">IF($A1079="","","Compra no cartão")</f>
        <v/>
      </c>
    </row>
    <row r="1080" customFormat="false" ht="13.5" hidden="false" customHeight="false" outlineLevel="0" collapsed="false">
      <c r="A1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" s="0" t="str">
        <f aca="false">IF($A1080="","",INDEX(CARTAO_COMPRAS!$C:$C,INT((ROW()-2)/20)+2))</f>
        <v/>
      </c>
      <c r="C1080" s="0" t="str">
        <f aca="false">IF($A1080="","",INDEX(CARTAO_COMPRAS!$D:$D,INT((ROW()-2)/20)+2))</f>
        <v/>
      </c>
      <c r="D1080" s="0" t="str">
        <f aca="false">IF($A1080="","",INDEX(CARTAO_COMPRAS!$E:$E,INT((ROW()-2)/20)+2))</f>
        <v/>
      </c>
      <c r="E1080" s="0" t="str">
        <f aca="false">IF($A1080="","",INDEX(CARTAO_COMPRAS!$H:$H,INT((ROW()-2)/20)+2)+MOD(ROW()-2,20))</f>
        <v/>
      </c>
      <c r="F1080" s="0" t="str">
        <f aca="false">IF($A1080="","",INDEX(CARTAO_COMPRAS!$G:$G,INT((ROW()-2)/20)+2))</f>
        <v/>
      </c>
      <c r="G1080" s="5" t="str">
        <f aca="false">IF($A1080="","",INDEX(CARTAO_COMPRAS!$I:$I,INT((ROW()-2)/20)+2))</f>
        <v/>
      </c>
      <c r="H1080" s="4" t="str">
        <f aca="false">IF($A1080="","",EDATE(INDEX(CARTAO_COMPRAS!$J:$J,INT((ROW()-2)/20)+2),MOD(ROW()-2,20)))</f>
        <v/>
      </c>
      <c r="I1080" s="4" t="str">
        <f aca="false">IF($H1080="","",$H1080-WEEKDAY($H1080,2)+1)</f>
        <v/>
      </c>
      <c r="J1080" s="4" t="str">
        <f aca="false">IF($I1080="","",$I1080+6)</f>
        <v/>
      </c>
      <c r="K1080" s="6" t="str">
        <f aca="false">IF($H1080="","",DATE(YEAR($H1080),MONTH($H1080),1))</f>
        <v/>
      </c>
      <c r="L1080" s="0" t="str">
        <f aca="false">IF($A1080="","",INDEX(CARTAO_COMPRAS!$K:$K,INT((ROW()-2)/20)+2))</f>
        <v/>
      </c>
      <c r="M1080" s="0" t="str">
        <f aca="false">IF($A1080="","","Compra no cartão")</f>
        <v/>
      </c>
    </row>
    <row r="1081" customFormat="false" ht="13.5" hidden="false" customHeight="false" outlineLevel="0" collapsed="false">
      <c r="A1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" s="0" t="str">
        <f aca="false">IF($A1081="","",INDEX(CARTAO_COMPRAS!$C:$C,INT((ROW()-2)/20)+2))</f>
        <v/>
      </c>
      <c r="C1081" s="0" t="str">
        <f aca="false">IF($A1081="","",INDEX(CARTAO_COMPRAS!$D:$D,INT((ROW()-2)/20)+2))</f>
        <v/>
      </c>
      <c r="D1081" s="0" t="str">
        <f aca="false">IF($A1081="","",INDEX(CARTAO_COMPRAS!$E:$E,INT((ROW()-2)/20)+2))</f>
        <v/>
      </c>
      <c r="E1081" s="0" t="str">
        <f aca="false">IF($A1081="","",INDEX(CARTAO_COMPRAS!$H:$H,INT((ROW()-2)/20)+2)+MOD(ROW()-2,20))</f>
        <v/>
      </c>
      <c r="F1081" s="0" t="str">
        <f aca="false">IF($A1081="","",INDEX(CARTAO_COMPRAS!$G:$G,INT((ROW()-2)/20)+2))</f>
        <v/>
      </c>
      <c r="G1081" s="5" t="str">
        <f aca="false">IF($A1081="","",INDEX(CARTAO_COMPRAS!$I:$I,INT((ROW()-2)/20)+2))</f>
        <v/>
      </c>
      <c r="H1081" s="4" t="str">
        <f aca="false">IF($A1081="","",EDATE(INDEX(CARTAO_COMPRAS!$J:$J,INT((ROW()-2)/20)+2),MOD(ROW()-2,20)))</f>
        <v/>
      </c>
      <c r="I1081" s="4" t="str">
        <f aca="false">IF($H1081="","",$H1081-WEEKDAY($H1081,2)+1)</f>
        <v/>
      </c>
      <c r="J1081" s="4" t="str">
        <f aca="false">IF($I1081="","",$I1081+6)</f>
        <v/>
      </c>
      <c r="K1081" s="6" t="str">
        <f aca="false">IF($H1081="","",DATE(YEAR($H1081),MONTH($H1081),1))</f>
        <v/>
      </c>
      <c r="L1081" s="0" t="str">
        <f aca="false">IF($A1081="","",INDEX(CARTAO_COMPRAS!$K:$K,INT((ROW()-2)/20)+2))</f>
        <v/>
      </c>
      <c r="M1081" s="0" t="str">
        <f aca="false">IF($A1081="","","Compra no cartão")</f>
        <v/>
      </c>
    </row>
    <row r="1082" customFormat="false" ht="13.5" hidden="false" customHeight="false" outlineLevel="0" collapsed="false">
      <c r="A10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55</v>
      </c>
      <c r="B1082" s="0" t="str">
        <f aca="false">IF($A1082="","",INDEX(CARTAO_COMPRAS!$C:$C,INT((ROW()-2)/20)+2))</f>
        <v>Bradesco</v>
      </c>
      <c r="C1082" s="0" t="str">
        <f aca="false">IF($A1082="","",INDEX(CARTAO_COMPRAS!$D:$D,INT((ROW()-2)/20)+2))</f>
        <v>Sonda Supermercados</v>
      </c>
      <c r="D1082" s="0" t="str">
        <f aca="false">IF($A1082="","",INDEX(CARTAO_COMPRAS!$E:$E,INT((ROW()-2)/20)+2))</f>
        <v>Alimentação / Insumos</v>
      </c>
      <c r="E1082" s="0" t="n">
        <f aca="false">IF($A1082="","",INDEX(CARTAO_COMPRAS!$H:$H,INT((ROW()-2)/20)+2)+MOD(ROW()-2,20))</f>
        <v>1</v>
      </c>
      <c r="F1082" s="0" t="n">
        <f aca="false">IF($A1082="","",INDEX(CARTAO_COMPRAS!$G:$G,INT((ROW()-2)/20)+2))</f>
        <v>2</v>
      </c>
      <c r="G1082" s="5" t="n">
        <f aca="false">IF($A1082="","",INDEX(CARTAO_COMPRAS!$I:$I,INT((ROW()-2)/20)+2))</f>
        <v>272.88</v>
      </c>
      <c r="H1082" s="4" t="n">
        <f aca="false">IF($A1082="","",EDATE(INDEX(CARTAO_COMPRAS!$J:$J,INT((ROW()-2)/20)+2),MOD(ROW()-2,20)))</f>
        <v>46157</v>
      </c>
      <c r="I1082" s="4" t="n">
        <f aca="false">IF($H1082="","",$H1082-WEEKDAY($H1082,2)+1)</f>
        <v>46153</v>
      </c>
      <c r="J1082" s="4" t="n">
        <f aca="false">IF($I1082="","",$I1082+6)</f>
        <v>46159</v>
      </c>
      <c r="K1082" s="6" t="n">
        <f aca="false">IF($H1082="","",DATE(YEAR($H1082),MONTH($H1082),1))</f>
        <v>46143</v>
      </c>
      <c r="L1082" s="0" t="str">
        <f aca="false">IF($A1082="","",INDEX(CARTAO_COMPRAS!$K:$K,INT((ROW()-2)/20)+2))</f>
        <v>Pago</v>
      </c>
      <c r="M1082" s="0" t="str">
        <f aca="false">IF($A1082="","","Compra no cartão")</f>
        <v>Compra no cartão</v>
      </c>
    </row>
    <row r="1083" customFormat="false" ht="13.5" hidden="false" customHeight="false" outlineLevel="0" collapsed="false">
      <c r="A10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55</v>
      </c>
      <c r="B1083" s="0" t="str">
        <f aca="false">IF($A1083="","",INDEX(CARTAO_COMPRAS!$C:$C,INT((ROW()-2)/20)+2))</f>
        <v>Bradesco</v>
      </c>
      <c r="C1083" s="0" t="str">
        <f aca="false">IF($A1083="","",INDEX(CARTAO_COMPRAS!$D:$D,INT((ROW()-2)/20)+2))</f>
        <v>Sonda Supermercados</v>
      </c>
      <c r="D1083" s="0" t="str">
        <f aca="false">IF($A1083="","",INDEX(CARTAO_COMPRAS!$E:$E,INT((ROW()-2)/20)+2))</f>
        <v>Alimentação / Insumos</v>
      </c>
      <c r="E1083" s="0" t="n">
        <f aca="false">IF($A1083="","",INDEX(CARTAO_COMPRAS!$H:$H,INT((ROW()-2)/20)+2)+MOD(ROW()-2,20))</f>
        <v>2</v>
      </c>
      <c r="F1083" s="0" t="n">
        <f aca="false">IF($A1083="","",INDEX(CARTAO_COMPRAS!$G:$G,INT((ROW()-2)/20)+2))</f>
        <v>2</v>
      </c>
      <c r="G1083" s="5" t="n">
        <f aca="false">IF($A1083="","",INDEX(CARTAO_COMPRAS!$I:$I,INT((ROW()-2)/20)+2))</f>
        <v>272.88</v>
      </c>
      <c r="H1083" s="4" t="n">
        <f aca="false">IF($A1083="","",EDATE(INDEX(CARTAO_COMPRAS!$J:$J,INT((ROW()-2)/20)+2),MOD(ROW()-2,20)))</f>
        <v>46188</v>
      </c>
      <c r="I1083" s="4" t="n">
        <f aca="false">IF($H1083="","",$H1083-WEEKDAY($H1083,2)+1)</f>
        <v>46188</v>
      </c>
      <c r="J1083" s="4" t="n">
        <f aca="false">IF($I1083="","",$I1083+6)</f>
        <v>46194</v>
      </c>
      <c r="K1083" s="6" t="n">
        <f aca="false">IF($H1083="","",DATE(YEAR($H1083),MONTH($H1083),1))</f>
        <v>46174</v>
      </c>
      <c r="L1083" s="0" t="str">
        <f aca="false">IF($A1083="","",INDEX(CARTAO_COMPRAS!$K:$K,INT((ROW()-2)/20)+2))</f>
        <v>Pago</v>
      </c>
      <c r="M1083" s="0" t="str">
        <f aca="false">IF($A1083="","","Compra no cartão")</f>
        <v>Compra no cartão</v>
      </c>
    </row>
    <row r="1084" customFormat="false" ht="13.5" hidden="false" customHeight="false" outlineLevel="0" collapsed="false">
      <c r="A1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" s="0" t="str">
        <f aca="false">IF($A1084="","",INDEX(CARTAO_COMPRAS!$C:$C,INT((ROW()-2)/20)+2))</f>
        <v/>
      </c>
      <c r="C1084" s="0" t="str">
        <f aca="false">IF($A1084="","",INDEX(CARTAO_COMPRAS!$D:$D,INT((ROW()-2)/20)+2))</f>
        <v/>
      </c>
      <c r="D1084" s="0" t="str">
        <f aca="false">IF($A1084="","",INDEX(CARTAO_COMPRAS!$E:$E,INT((ROW()-2)/20)+2))</f>
        <v/>
      </c>
      <c r="E1084" s="0" t="str">
        <f aca="false">IF($A1084="","",INDEX(CARTAO_COMPRAS!$H:$H,INT((ROW()-2)/20)+2)+MOD(ROW()-2,20))</f>
        <v/>
      </c>
      <c r="F1084" s="0" t="str">
        <f aca="false">IF($A1084="","",INDEX(CARTAO_COMPRAS!$G:$G,INT((ROW()-2)/20)+2))</f>
        <v/>
      </c>
      <c r="G1084" s="5" t="str">
        <f aca="false">IF($A1084="","",INDEX(CARTAO_COMPRAS!$I:$I,INT((ROW()-2)/20)+2))</f>
        <v/>
      </c>
      <c r="H1084" s="4" t="str">
        <f aca="false">IF($A1084="","",EDATE(INDEX(CARTAO_COMPRAS!$J:$J,INT((ROW()-2)/20)+2),MOD(ROW()-2,20)))</f>
        <v/>
      </c>
      <c r="I1084" s="4" t="str">
        <f aca="false">IF($H1084="","",$H1084-WEEKDAY($H1084,2)+1)</f>
        <v/>
      </c>
      <c r="J1084" s="4" t="str">
        <f aca="false">IF($I1084="","",$I1084+6)</f>
        <v/>
      </c>
      <c r="K1084" s="6" t="str">
        <f aca="false">IF($H1084="","",DATE(YEAR($H1084),MONTH($H1084),1))</f>
        <v/>
      </c>
      <c r="L1084" s="0" t="str">
        <f aca="false">IF($A1084="","",INDEX(CARTAO_COMPRAS!$K:$K,INT((ROW()-2)/20)+2))</f>
        <v/>
      </c>
      <c r="M1084" s="0" t="str">
        <f aca="false">IF($A1084="","","Compra no cartão")</f>
        <v/>
      </c>
    </row>
    <row r="1085" customFormat="false" ht="13.5" hidden="false" customHeight="false" outlineLevel="0" collapsed="false">
      <c r="A1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" s="0" t="str">
        <f aca="false">IF($A1085="","",INDEX(CARTAO_COMPRAS!$C:$C,INT((ROW()-2)/20)+2))</f>
        <v/>
      </c>
      <c r="C1085" s="0" t="str">
        <f aca="false">IF($A1085="","",INDEX(CARTAO_COMPRAS!$D:$D,INT((ROW()-2)/20)+2))</f>
        <v/>
      </c>
      <c r="D1085" s="0" t="str">
        <f aca="false">IF($A1085="","",INDEX(CARTAO_COMPRAS!$E:$E,INT((ROW()-2)/20)+2))</f>
        <v/>
      </c>
      <c r="E1085" s="0" t="str">
        <f aca="false">IF($A1085="","",INDEX(CARTAO_COMPRAS!$H:$H,INT((ROW()-2)/20)+2)+MOD(ROW()-2,20))</f>
        <v/>
      </c>
      <c r="F1085" s="0" t="str">
        <f aca="false">IF($A1085="","",INDEX(CARTAO_COMPRAS!$G:$G,INT((ROW()-2)/20)+2))</f>
        <v/>
      </c>
      <c r="G1085" s="5" t="str">
        <f aca="false">IF($A1085="","",INDEX(CARTAO_COMPRAS!$I:$I,INT((ROW()-2)/20)+2))</f>
        <v/>
      </c>
      <c r="H1085" s="4" t="str">
        <f aca="false">IF($A1085="","",EDATE(INDEX(CARTAO_COMPRAS!$J:$J,INT((ROW()-2)/20)+2),MOD(ROW()-2,20)))</f>
        <v/>
      </c>
      <c r="I1085" s="4" t="str">
        <f aca="false">IF($H1085="","",$H1085-WEEKDAY($H1085,2)+1)</f>
        <v/>
      </c>
      <c r="J1085" s="4" t="str">
        <f aca="false">IF($I1085="","",$I1085+6)</f>
        <v/>
      </c>
      <c r="K1085" s="6" t="str">
        <f aca="false">IF($H1085="","",DATE(YEAR($H1085),MONTH($H1085),1))</f>
        <v/>
      </c>
      <c r="L1085" s="0" t="str">
        <f aca="false">IF($A1085="","",INDEX(CARTAO_COMPRAS!$K:$K,INT((ROW()-2)/20)+2))</f>
        <v/>
      </c>
      <c r="M1085" s="0" t="str">
        <f aca="false">IF($A1085="","","Compra no cartão")</f>
        <v/>
      </c>
    </row>
    <row r="1086" customFormat="false" ht="13.5" hidden="false" customHeight="false" outlineLevel="0" collapsed="false">
      <c r="A1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" s="0" t="str">
        <f aca="false">IF($A1086="","",INDEX(CARTAO_COMPRAS!$C:$C,INT((ROW()-2)/20)+2))</f>
        <v/>
      </c>
      <c r="C1086" s="0" t="str">
        <f aca="false">IF($A1086="","",INDEX(CARTAO_COMPRAS!$D:$D,INT((ROW()-2)/20)+2))</f>
        <v/>
      </c>
      <c r="D1086" s="0" t="str">
        <f aca="false">IF($A1086="","",INDEX(CARTAO_COMPRAS!$E:$E,INT((ROW()-2)/20)+2))</f>
        <v/>
      </c>
      <c r="E1086" s="0" t="str">
        <f aca="false">IF($A1086="","",INDEX(CARTAO_COMPRAS!$H:$H,INT((ROW()-2)/20)+2)+MOD(ROW()-2,20))</f>
        <v/>
      </c>
      <c r="F1086" s="0" t="str">
        <f aca="false">IF($A1086="","",INDEX(CARTAO_COMPRAS!$G:$G,INT((ROW()-2)/20)+2))</f>
        <v/>
      </c>
      <c r="G1086" s="5" t="str">
        <f aca="false">IF($A1086="","",INDEX(CARTAO_COMPRAS!$I:$I,INT((ROW()-2)/20)+2))</f>
        <v/>
      </c>
      <c r="H1086" s="4" t="str">
        <f aca="false">IF($A1086="","",EDATE(INDEX(CARTAO_COMPRAS!$J:$J,INT((ROW()-2)/20)+2),MOD(ROW()-2,20)))</f>
        <v/>
      </c>
      <c r="I1086" s="4" t="str">
        <f aca="false">IF($H1086="","",$H1086-WEEKDAY($H1086,2)+1)</f>
        <v/>
      </c>
      <c r="J1086" s="4" t="str">
        <f aca="false">IF($I1086="","",$I1086+6)</f>
        <v/>
      </c>
      <c r="K1086" s="6" t="str">
        <f aca="false">IF($H1086="","",DATE(YEAR($H1086),MONTH($H1086),1))</f>
        <v/>
      </c>
      <c r="L1086" s="0" t="str">
        <f aca="false">IF($A1086="","",INDEX(CARTAO_COMPRAS!$K:$K,INT((ROW()-2)/20)+2))</f>
        <v/>
      </c>
      <c r="M1086" s="0" t="str">
        <f aca="false">IF($A1086="","","Compra no cartão")</f>
        <v/>
      </c>
    </row>
    <row r="1087" customFormat="false" ht="13.5" hidden="false" customHeight="false" outlineLevel="0" collapsed="false">
      <c r="A1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" s="0" t="str">
        <f aca="false">IF($A1087="","",INDEX(CARTAO_COMPRAS!$C:$C,INT((ROW()-2)/20)+2))</f>
        <v/>
      </c>
      <c r="C1087" s="0" t="str">
        <f aca="false">IF($A1087="","",INDEX(CARTAO_COMPRAS!$D:$D,INT((ROW()-2)/20)+2))</f>
        <v/>
      </c>
      <c r="D1087" s="0" t="str">
        <f aca="false">IF($A1087="","",INDEX(CARTAO_COMPRAS!$E:$E,INT((ROW()-2)/20)+2))</f>
        <v/>
      </c>
      <c r="E1087" s="0" t="str">
        <f aca="false">IF($A1087="","",INDEX(CARTAO_COMPRAS!$H:$H,INT((ROW()-2)/20)+2)+MOD(ROW()-2,20))</f>
        <v/>
      </c>
      <c r="F1087" s="0" t="str">
        <f aca="false">IF($A1087="","",INDEX(CARTAO_COMPRAS!$G:$G,INT((ROW()-2)/20)+2))</f>
        <v/>
      </c>
      <c r="G1087" s="5" t="str">
        <f aca="false">IF($A1087="","",INDEX(CARTAO_COMPRAS!$I:$I,INT((ROW()-2)/20)+2))</f>
        <v/>
      </c>
      <c r="H1087" s="4" t="str">
        <f aca="false">IF($A1087="","",EDATE(INDEX(CARTAO_COMPRAS!$J:$J,INT((ROW()-2)/20)+2),MOD(ROW()-2,20)))</f>
        <v/>
      </c>
      <c r="I1087" s="4" t="str">
        <f aca="false">IF($H1087="","",$H1087-WEEKDAY($H1087,2)+1)</f>
        <v/>
      </c>
      <c r="J1087" s="4" t="str">
        <f aca="false">IF($I1087="","",$I1087+6)</f>
        <v/>
      </c>
      <c r="K1087" s="6" t="str">
        <f aca="false">IF($H1087="","",DATE(YEAR($H1087),MONTH($H1087),1))</f>
        <v/>
      </c>
      <c r="L1087" s="0" t="str">
        <f aca="false">IF($A1087="","",INDEX(CARTAO_COMPRAS!$K:$K,INT((ROW()-2)/20)+2))</f>
        <v/>
      </c>
      <c r="M1087" s="0" t="str">
        <f aca="false">IF($A1087="","","Compra no cartão")</f>
        <v/>
      </c>
    </row>
    <row r="1088" customFormat="false" ht="13.5" hidden="false" customHeight="false" outlineLevel="0" collapsed="false">
      <c r="A1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" s="0" t="str">
        <f aca="false">IF($A1088="","",INDEX(CARTAO_COMPRAS!$C:$C,INT((ROW()-2)/20)+2))</f>
        <v/>
      </c>
      <c r="C1088" s="0" t="str">
        <f aca="false">IF($A1088="","",INDEX(CARTAO_COMPRAS!$D:$D,INT((ROW()-2)/20)+2))</f>
        <v/>
      </c>
      <c r="D1088" s="0" t="str">
        <f aca="false">IF($A1088="","",INDEX(CARTAO_COMPRAS!$E:$E,INT((ROW()-2)/20)+2))</f>
        <v/>
      </c>
      <c r="E1088" s="0" t="str">
        <f aca="false">IF($A1088="","",INDEX(CARTAO_COMPRAS!$H:$H,INT((ROW()-2)/20)+2)+MOD(ROW()-2,20))</f>
        <v/>
      </c>
      <c r="F1088" s="0" t="str">
        <f aca="false">IF($A1088="","",INDEX(CARTAO_COMPRAS!$G:$G,INT((ROW()-2)/20)+2))</f>
        <v/>
      </c>
      <c r="G1088" s="5" t="str">
        <f aca="false">IF($A1088="","",INDEX(CARTAO_COMPRAS!$I:$I,INT((ROW()-2)/20)+2))</f>
        <v/>
      </c>
      <c r="H1088" s="4" t="str">
        <f aca="false">IF($A1088="","",EDATE(INDEX(CARTAO_COMPRAS!$J:$J,INT((ROW()-2)/20)+2),MOD(ROW()-2,20)))</f>
        <v/>
      </c>
      <c r="I1088" s="4" t="str">
        <f aca="false">IF($H1088="","",$H1088-WEEKDAY($H1088,2)+1)</f>
        <v/>
      </c>
      <c r="J1088" s="4" t="str">
        <f aca="false">IF($I1088="","",$I1088+6)</f>
        <v/>
      </c>
      <c r="K1088" s="6" t="str">
        <f aca="false">IF($H1088="","",DATE(YEAR($H1088),MONTH($H1088),1))</f>
        <v/>
      </c>
      <c r="L1088" s="0" t="str">
        <f aca="false">IF($A1088="","",INDEX(CARTAO_COMPRAS!$K:$K,INT((ROW()-2)/20)+2))</f>
        <v/>
      </c>
      <c r="M1088" s="0" t="str">
        <f aca="false">IF($A1088="","","Compra no cartão")</f>
        <v/>
      </c>
    </row>
    <row r="1089" customFormat="false" ht="13.5" hidden="false" customHeight="false" outlineLevel="0" collapsed="false">
      <c r="A1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" s="0" t="str">
        <f aca="false">IF($A1089="","",INDEX(CARTAO_COMPRAS!$C:$C,INT((ROW()-2)/20)+2))</f>
        <v/>
      </c>
      <c r="C1089" s="0" t="str">
        <f aca="false">IF($A1089="","",INDEX(CARTAO_COMPRAS!$D:$D,INT((ROW()-2)/20)+2))</f>
        <v/>
      </c>
      <c r="D1089" s="0" t="str">
        <f aca="false">IF($A1089="","",INDEX(CARTAO_COMPRAS!$E:$E,INT((ROW()-2)/20)+2))</f>
        <v/>
      </c>
      <c r="E1089" s="0" t="str">
        <f aca="false">IF($A1089="","",INDEX(CARTAO_COMPRAS!$H:$H,INT((ROW()-2)/20)+2)+MOD(ROW()-2,20))</f>
        <v/>
      </c>
      <c r="F1089" s="0" t="str">
        <f aca="false">IF($A1089="","",INDEX(CARTAO_COMPRAS!$G:$G,INT((ROW()-2)/20)+2))</f>
        <v/>
      </c>
      <c r="G1089" s="5" t="str">
        <f aca="false">IF($A1089="","",INDEX(CARTAO_COMPRAS!$I:$I,INT((ROW()-2)/20)+2))</f>
        <v/>
      </c>
      <c r="H1089" s="4" t="str">
        <f aca="false">IF($A1089="","",EDATE(INDEX(CARTAO_COMPRAS!$J:$J,INT((ROW()-2)/20)+2),MOD(ROW()-2,20)))</f>
        <v/>
      </c>
      <c r="I1089" s="4" t="str">
        <f aca="false">IF($H1089="","",$H1089-WEEKDAY($H1089,2)+1)</f>
        <v/>
      </c>
      <c r="J1089" s="4" t="str">
        <f aca="false">IF($I1089="","",$I1089+6)</f>
        <v/>
      </c>
      <c r="K1089" s="6" t="str">
        <f aca="false">IF($H1089="","",DATE(YEAR($H1089),MONTH($H1089),1))</f>
        <v/>
      </c>
      <c r="L1089" s="0" t="str">
        <f aca="false">IF($A1089="","",INDEX(CARTAO_COMPRAS!$K:$K,INT((ROW()-2)/20)+2))</f>
        <v/>
      </c>
      <c r="M1089" s="0" t="str">
        <f aca="false">IF($A1089="","","Compra no cartão")</f>
        <v/>
      </c>
    </row>
    <row r="1090" customFormat="false" ht="13.5" hidden="false" customHeight="false" outlineLevel="0" collapsed="false">
      <c r="A1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" s="0" t="str">
        <f aca="false">IF($A1090="","",INDEX(CARTAO_COMPRAS!$C:$C,INT((ROW()-2)/20)+2))</f>
        <v/>
      </c>
      <c r="C1090" s="0" t="str">
        <f aca="false">IF($A1090="","",INDEX(CARTAO_COMPRAS!$D:$D,INT((ROW()-2)/20)+2))</f>
        <v/>
      </c>
      <c r="D1090" s="0" t="str">
        <f aca="false">IF($A1090="","",INDEX(CARTAO_COMPRAS!$E:$E,INT((ROW()-2)/20)+2))</f>
        <v/>
      </c>
      <c r="E1090" s="0" t="str">
        <f aca="false">IF($A1090="","",INDEX(CARTAO_COMPRAS!$H:$H,INT((ROW()-2)/20)+2)+MOD(ROW()-2,20))</f>
        <v/>
      </c>
      <c r="F1090" s="0" t="str">
        <f aca="false">IF($A1090="","",INDEX(CARTAO_COMPRAS!$G:$G,INT((ROW()-2)/20)+2))</f>
        <v/>
      </c>
      <c r="G1090" s="5" t="str">
        <f aca="false">IF($A1090="","",INDEX(CARTAO_COMPRAS!$I:$I,INT((ROW()-2)/20)+2))</f>
        <v/>
      </c>
      <c r="H1090" s="4" t="str">
        <f aca="false">IF($A1090="","",EDATE(INDEX(CARTAO_COMPRAS!$J:$J,INT((ROW()-2)/20)+2),MOD(ROW()-2,20)))</f>
        <v/>
      </c>
      <c r="I1090" s="4" t="str">
        <f aca="false">IF($H1090="","",$H1090-WEEKDAY($H1090,2)+1)</f>
        <v/>
      </c>
      <c r="J1090" s="4" t="str">
        <f aca="false">IF($I1090="","",$I1090+6)</f>
        <v/>
      </c>
      <c r="K1090" s="6" t="str">
        <f aca="false">IF($H1090="","",DATE(YEAR($H1090),MONTH($H1090),1))</f>
        <v/>
      </c>
      <c r="L1090" s="0" t="str">
        <f aca="false">IF($A1090="","",INDEX(CARTAO_COMPRAS!$K:$K,INT((ROW()-2)/20)+2))</f>
        <v/>
      </c>
      <c r="M1090" s="0" t="str">
        <f aca="false">IF($A1090="","","Compra no cartão")</f>
        <v/>
      </c>
    </row>
    <row r="1091" customFormat="false" ht="13.5" hidden="false" customHeight="false" outlineLevel="0" collapsed="false">
      <c r="A1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" s="0" t="str">
        <f aca="false">IF($A1091="","",INDEX(CARTAO_COMPRAS!$C:$C,INT((ROW()-2)/20)+2))</f>
        <v/>
      </c>
      <c r="C1091" s="0" t="str">
        <f aca="false">IF($A1091="","",INDEX(CARTAO_COMPRAS!$D:$D,INT((ROW()-2)/20)+2))</f>
        <v/>
      </c>
      <c r="D1091" s="0" t="str">
        <f aca="false">IF($A1091="","",INDEX(CARTAO_COMPRAS!$E:$E,INT((ROW()-2)/20)+2))</f>
        <v/>
      </c>
      <c r="E1091" s="0" t="str">
        <f aca="false">IF($A1091="","",INDEX(CARTAO_COMPRAS!$H:$H,INT((ROW()-2)/20)+2)+MOD(ROW()-2,20))</f>
        <v/>
      </c>
      <c r="F1091" s="0" t="str">
        <f aca="false">IF($A1091="","",INDEX(CARTAO_COMPRAS!$G:$G,INT((ROW()-2)/20)+2))</f>
        <v/>
      </c>
      <c r="G1091" s="5" t="str">
        <f aca="false">IF($A1091="","",INDEX(CARTAO_COMPRAS!$I:$I,INT((ROW()-2)/20)+2))</f>
        <v/>
      </c>
      <c r="H1091" s="4" t="str">
        <f aca="false">IF($A1091="","",EDATE(INDEX(CARTAO_COMPRAS!$J:$J,INT((ROW()-2)/20)+2),MOD(ROW()-2,20)))</f>
        <v/>
      </c>
      <c r="I1091" s="4" t="str">
        <f aca="false">IF($H1091="","",$H1091-WEEKDAY($H1091,2)+1)</f>
        <v/>
      </c>
      <c r="J1091" s="4" t="str">
        <f aca="false">IF($I1091="","",$I1091+6)</f>
        <v/>
      </c>
      <c r="K1091" s="6" t="str">
        <f aca="false">IF($H1091="","",DATE(YEAR($H1091),MONTH($H1091),1))</f>
        <v/>
      </c>
      <c r="L1091" s="0" t="str">
        <f aca="false">IF($A1091="","",INDEX(CARTAO_COMPRAS!$K:$K,INT((ROW()-2)/20)+2))</f>
        <v/>
      </c>
      <c r="M1091" s="0" t="str">
        <f aca="false">IF($A1091="","","Compra no cartão")</f>
        <v/>
      </c>
    </row>
    <row r="1092" customFormat="false" ht="13.5" hidden="false" customHeight="false" outlineLevel="0" collapsed="false">
      <c r="A1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" s="0" t="str">
        <f aca="false">IF($A1092="","",INDEX(CARTAO_COMPRAS!$C:$C,INT((ROW()-2)/20)+2))</f>
        <v/>
      </c>
      <c r="C1092" s="0" t="str">
        <f aca="false">IF($A1092="","",INDEX(CARTAO_COMPRAS!$D:$D,INT((ROW()-2)/20)+2))</f>
        <v/>
      </c>
      <c r="D1092" s="0" t="str">
        <f aca="false">IF($A1092="","",INDEX(CARTAO_COMPRAS!$E:$E,INT((ROW()-2)/20)+2))</f>
        <v/>
      </c>
      <c r="E1092" s="0" t="str">
        <f aca="false">IF($A1092="","",INDEX(CARTAO_COMPRAS!$H:$H,INT((ROW()-2)/20)+2)+MOD(ROW()-2,20))</f>
        <v/>
      </c>
      <c r="F1092" s="0" t="str">
        <f aca="false">IF($A1092="","",INDEX(CARTAO_COMPRAS!$G:$G,INT((ROW()-2)/20)+2))</f>
        <v/>
      </c>
      <c r="G1092" s="5" t="str">
        <f aca="false">IF($A1092="","",INDEX(CARTAO_COMPRAS!$I:$I,INT((ROW()-2)/20)+2))</f>
        <v/>
      </c>
      <c r="H1092" s="4" t="str">
        <f aca="false">IF($A1092="","",EDATE(INDEX(CARTAO_COMPRAS!$J:$J,INT((ROW()-2)/20)+2),MOD(ROW()-2,20)))</f>
        <v/>
      </c>
      <c r="I1092" s="4" t="str">
        <f aca="false">IF($H1092="","",$H1092-WEEKDAY($H1092,2)+1)</f>
        <v/>
      </c>
      <c r="J1092" s="4" t="str">
        <f aca="false">IF($I1092="","",$I1092+6)</f>
        <v/>
      </c>
      <c r="K1092" s="6" t="str">
        <f aca="false">IF($H1092="","",DATE(YEAR($H1092),MONTH($H1092),1))</f>
        <v/>
      </c>
      <c r="L1092" s="0" t="str">
        <f aca="false">IF($A1092="","",INDEX(CARTAO_COMPRAS!$K:$K,INT((ROW()-2)/20)+2))</f>
        <v/>
      </c>
      <c r="M1092" s="0" t="str">
        <f aca="false">IF($A1092="","","Compra no cartão")</f>
        <v/>
      </c>
    </row>
    <row r="1093" customFormat="false" ht="13.5" hidden="false" customHeight="false" outlineLevel="0" collapsed="false">
      <c r="A1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" s="0" t="str">
        <f aca="false">IF($A1093="","",INDEX(CARTAO_COMPRAS!$C:$C,INT((ROW()-2)/20)+2))</f>
        <v/>
      </c>
      <c r="C1093" s="0" t="str">
        <f aca="false">IF($A1093="","",INDEX(CARTAO_COMPRAS!$D:$D,INT((ROW()-2)/20)+2))</f>
        <v/>
      </c>
      <c r="D1093" s="0" t="str">
        <f aca="false">IF($A1093="","",INDEX(CARTAO_COMPRAS!$E:$E,INT((ROW()-2)/20)+2))</f>
        <v/>
      </c>
      <c r="E1093" s="0" t="str">
        <f aca="false">IF($A1093="","",INDEX(CARTAO_COMPRAS!$H:$H,INT((ROW()-2)/20)+2)+MOD(ROW()-2,20))</f>
        <v/>
      </c>
      <c r="F1093" s="0" t="str">
        <f aca="false">IF($A1093="","",INDEX(CARTAO_COMPRAS!$G:$G,INT((ROW()-2)/20)+2))</f>
        <v/>
      </c>
      <c r="G1093" s="5" t="str">
        <f aca="false">IF($A1093="","",INDEX(CARTAO_COMPRAS!$I:$I,INT((ROW()-2)/20)+2))</f>
        <v/>
      </c>
      <c r="H1093" s="4" t="str">
        <f aca="false">IF($A1093="","",EDATE(INDEX(CARTAO_COMPRAS!$J:$J,INT((ROW()-2)/20)+2),MOD(ROW()-2,20)))</f>
        <v/>
      </c>
      <c r="I1093" s="4" t="str">
        <f aca="false">IF($H1093="","",$H1093-WEEKDAY($H1093,2)+1)</f>
        <v/>
      </c>
      <c r="J1093" s="4" t="str">
        <f aca="false">IF($I1093="","",$I1093+6)</f>
        <v/>
      </c>
      <c r="K1093" s="6" t="str">
        <f aca="false">IF($H1093="","",DATE(YEAR($H1093),MONTH($H1093),1))</f>
        <v/>
      </c>
      <c r="L1093" s="0" t="str">
        <f aca="false">IF($A1093="","",INDEX(CARTAO_COMPRAS!$K:$K,INT((ROW()-2)/20)+2))</f>
        <v/>
      </c>
      <c r="M1093" s="0" t="str">
        <f aca="false">IF($A1093="","","Compra no cartão")</f>
        <v/>
      </c>
    </row>
    <row r="1094" customFormat="false" ht="13.5" hidden="false" customHeight="false" outlineLevel="0" collapsed="false">
      <c r="A1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" s="0" t="str">
        <f aca="false">IF($A1094="","",INDEX(CARTAO_COMPRAS!$C:$C,INT((ROW()-2)/20)+2))</f>
        <v/>
      </c>
      <c r="C1094" s="0" t="str">
        <f aca="false">IF($A1094="","",INDEX(CARTAO_COMPRAS!$D:$D,INT((ROW()-2)/20)+2))</f>
        <v/>
      </c>
      <c r="D1094" s="0" t="str">
        <f aca="false">IF($A1094="","",INDEX(CARTAO_COMPRAS!$E:$E,INT((ROW()-2)/20)+2))</f>
        <v/>
      </c>
      <c r="E1094" s="0" t="str">
        <f aca="false">IF($A1094="","",INDEX(CARTAO_COMPRAS!$H:$H,INT((ROW()-2)/20)+2)+MOD(ROW()-2,20))</f>
        <v/>
      </c>
      <c r="F1094" s="0" t="str">
        <f aca="false">IF($A1094="","",INDEX(CARTAO_COMPRAS!$G:$G,INT((ROW()-2)/20)+2))</f>
        <v/>
      </c>
      <c r="G1094" s="5" t="str">
        <f aca="false">IF($A1094="","",INDEX(CARTAO_COMPRAS!$I:$I,INT((ROW()-2)/20)+2))</f>
        <v/>
      </c>
      <c r="H1094" s="4" t="str">
        <f aca="false">IF($A1094="","",EDATE(INDEX(CARTAO_COMPRAS!$J:$J,INT((ROW()-2)/20)+2),MOD(ROW()-2,20)))</f>
        <v/>
      </c>
      <c r="I1094" s="4" t="str">
        <f aca="false">IF($H1094="","",$H1094-WEEKDAY($H1094,2)+1)</f>
        <v/>
      </c>
      <c r="J1094" s="4" t="str">
        <f aca="false">IF($I1094="","",$I1094+6)</f>
        <v/>
      </c>
      <c r="K1094" s="6" t="str">
        <f aca="false">IF($H1094="","",DATE(YEAR($H1094),MONTH($H1094),1))</f>
        <v/>
      </c>
      <c r="L1094" s="0" t="str">
        <f aca="false">IF($A1094="","",INDEX(CARTAO_COMPRAS!$K:$K,INT((ROW()-2)/20)+2))</f>
        <v/>
      </c>
      <c r="M1094" s="0" t="str">
        <f aca="false">IF($A1094="","","Compra no cartão")</f>
        <v/>
      </c>
    </row>
    <row r="1095" customFormat="false" ht="13.5" hidden="false" customHeight="false" outlineLevel="0" collapsed="false">
      <c r="A1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" s="0" t="str">
        <f aca="false">IF($A1095="","",INDEX(CARTAO_COMPRAS!$C:$C,INT((ROW()-2)/20)+2))</f>
        <v/>
      </c>
      <c r="C1095" s="0" t="str">
        <f aca="false">IF($A1095="","",INDEX(CARTAO_COMPRAS!$D:$D,INT((ROW()-2)/20)+2))</f>
        <v/>
      </c>
      <c r="D1095" s="0" t="str">
        <f aca="false">IF($A1095="","",INDEX(CARTAO_COMPRAS!$E:$E,INT((ROW()-2)/20)+2))</f>
        <v/>
      </c>
      <c r="E1095" s="0" t="str">
        <f aca="false">IF($A1095="","",INDEX(CARTAO_COMPRAS!$H:$H,INT((ROW()-2)/20)+2)+MOD(ROW()-2,20))</f>
        <v/>
      </c>
      <c r="F1095" s="0" t="str">
        <f aca="false">IF($A1095="","",INDEX(CARTAO_COMPRAS!$G:$G,INT((ROW()-2)/20)+2))</f>
        <v/>
      </c>
      <c r="G1095" s="5" t="str">
        <f aca="false">IF($A1095="","",INDEX(CARTAO_COMPRAS!$I:$I,INT((ROW()-2)/20)+2))</f>
        <v/>
      </c>
      <c r="H1095" s="4" t="str">
        <f aca="false">IF($A1095="","",EDATE(INDEX(CARTAO_COMPRAS!$J:$J,INT((ROW()-2)/20)+2),MOD(ROW()-2,20)))</f>
        <v/>
      </c>
      <c r="I1095" s="4" t="str">
        <f aca="false">IF($H1095="","",$H1095-WEEKDAY($H1095,2)+1)</f>
        <v/>
      </c>
      <c r="J1095" s="4" t="str">
        <f aca="false">IF($I1095="","",$I1095+6)</f>
        <v/>
      </c>
      <c r="K1095" s="6" t="str">
        <f aca="false">IF($H1095="","",DATE(YEAR($H1095),MONTH($H1095),1))</f>
        <v/>
      </c>
      <c r="L1095" s="0" t="str">
        <f aca="false">IF($A1095="","",INDEX(CARTAO_COMPRAS!$K:$K,INT((ROW()-2)/20)+2))</f>
        <v/>
      </c>
      <c r="M1095" s="0" t="str">
        <f aca="false">IF($A1095="","","Compra no cartão")</f>
        <v/>
      </c>
    </row>
    <row r="1096" customFormat="false" ht="13.5" hidden="false" customHeight="false" outlineLevel="0" collapsed="false">
      <c r="A1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" s="0" t="str">
        <f aca="false">IF($A1096="","",INDEX(CARTAO_COMPRAS!$C:$C,INT((ROW()-2)/20)+2))</f>
        <v/>
      </c>
      <c r="C1096" s="0" t="str">
        <f aca="false">IF($A1096="","",INDEX(CARTAO_COMPRAS!$D:$D,INT((ROW()-2)/20)+2))</f>
        <v/>
      </c>
      <c r="D1096" s="0" t="str">
        <f aca="false">IF($A1096="","",INDEX(CARTAO_COMPRAS!$E:$E,INT((ROW()-2)/20)+2))</f>
        <v/>
      </c>
      <c r="E1096" s="0" t="str">
        <f aca="false">IF($A1096="","",INDEX(CARTAO_COMPRAS!$H:$H,INT((ROW()-2)/20)+2)+MOD(ROW()-2,20))</f>
        <v/>
      </c>
      <c r="F1096" s="0" t="str">
        <f aca="false">IF($A1096="","",INDEX(CARTAO_COMPRAS!$G:$G,INT((ROW()-2)/20)+2))</f>
        <v/>
      </c>
      <c r="G1096" s="5" t="str">
        <f aca="false">IF($A1096="","",INDEX(CARTAO_COMPRAS!$I:$I,INT((ROW()-2)/20)+2))</f>
        <v/>
      </c>
      <c r="H1096" s="4" t="str">
        <f aca="false">IF($A1096="","",EDATE(INDEX(CARTAO_COMPRAS!$J:$J,INT((ROW()-2)/20)+2),MOD(ROW()-2,20)))</f>
        <v/>
      </c>
      <c r="I1096" s="4" t="str">
        <f aca="false">IF($H1096="","",$H1096-WEEKDAY($H1096,2)+1)</f>
        <v/>
      </c>
      <c r="J1096" s="4" t="str">
        <f aca="false">IF($I1096="","",$I1096+6)</f>
        <v/>
      </c>
      <c r="K1096" s="6" t="str">
        <f aca="false">IF($H1096="","",DATE(YEAR($H1096),MONTH($H1096),1))</f>
        <v/>
      </c>
      <c r="L1096" s="0" t="str">
        <f aca="false">IF($A1096="","",INDEX(CARTAO_COMPRAS!$K:$K,INT((ROW()-2)/20)+2))</f>
        <v/>
      </c>
      <c r="M1096" s="0" t="str">
        <f aca="false">IF($A1096="","","Compra no cartão")</f>
        <v/>
      </c>
    </row>
    <row r="1097" customFormat="false" ht="13.5" hidden="false" customHeight="false" outlineLevel="0" collapsed="false">
      <c r="A1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" s="0" t="str">
        <f aca="false">IF($A1097="","",INDEX(CARTAO_COMPRAS!$C:$C,INT((ROW()-2)/20)+2))</f>
        <v/>
      </c>
      <c r="C1097" s="0" t="str">
        <f aca="false">IF($A1097="","",INDEX(CARTAO_COMPRAS!$D:$D,INT((ROW()-2)/20)+2))</f>
        <v/>
      </c>
      <c r="D1097" s="0" t="str">
        <f aca="false">IF($A1097="","",INDEX(CARTAO_COMPRAS!$E:$E,INT((ROW()-2)/20)+2))</f>
        <v/>
      </c>
      <c r="E1097" s="0" t="str">
        <f aca="false">IF($A1097="","",INDEX(CARTAO_COMPRAS!$H:$H,INT((ROW()-2)/20)+2)+MOD(ROW()-2,20))</f>
        <v/>
      </c>
      <c r="F1097" s="0" t="str">
        <f aca="false">IF($A1097="","",INDEX(CARTAO_COMPRAS!$G:$G,INT((ROW()-2)/20)+2))</f>
        <v/>
      </c>
      <c r="G1097" s="5" t="str">
        <f aca="false">IF($A1097="","",INDEX(CARTAO_COMPRAS!$I:$I,INT((ROW()-2)/20)+2))</f>
        <v/>
      </c>
      <c r="H1097" s="4" t="str">
        <f aca="false">IF($A1097="","",EDATE(INDEX(CARTAO_COMPRAS!$J:$J,INT((ROW()-2)/20)+2),MOD(ROW()-2,20)))</f>
        <v/>
      </c>
      <c r="I1097" s="4" t="str">
        <f aca="false">IF($H1097="","",$H1097-WEEKDAY($H1097,2)+1)</f>
        <v/>
      </c>
      <c r="J1097" s="4" t="str">
        <f aca="false">IF($I1097="","",$I1097+6)</f>
        <v/>
      </c>
      <c r="K1097" s="6" t="str">
        <f aca="false">IF($H1097="","",DATE(YEAR($H1097),MONTH($H1097),1))</f>
        <v/>
      </c>
      <c r="L1097" s="0" t="str">
        <f aca="false">IF($A1097="","",INDEX(CARTAO_COMPRAS!$K:$K,INT((ROW()-2)/20)+2))</f>
        <v/>
      </c>
      <c r="M1097" s="0" t="str">
        <f aca="false">IF($A1097="","","Compra no cartão")</f>
        <v/>
      </c>
    </row>
    <row r="1098" customFormat="false" ht="13.5" hidden="false" customHeight="false" outlineLevel="0" collapsed="false">
      <c r="A1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" s="0" t="str">
        <f aca="false">IF($A1098="","",INDEX(CARTAO_COMPRAS!$C:$C,INT((ROW()-2)/20)+2))</f>
        <v/>
      </c>
      <c r="C1098" s="0" t="str">
        <f aca="false">IF($A1098="","",INDEX(CARTAO_COMPRAS!$D:$D,INT((ROW()-2)/20)+2))</f>
        <v/>
      </c>
      <c r="D1098" s="0" t="str">
        <f aca="false">IF($A1098="","",INDEX(CARTAO_COMPRAS!$E:$E,INT((ROW()-2)/20)+2))</f>
        <v/>
      </c>
      <c r="E1098" s="0" t="str">
        <f aca="false">IF($A1098="","",INDEX(CARTAO_COMPRAS!$H:$H,INT((ROW()-2)/20)+2)+MOD(ROW()-2,20))</f>
        <v/>
      </c>
      <c r="F1098" s="0" t="str">
        <f aca="false">IF($A1098="","",INDEX(CARTAO_COMPRAS!$G:$G,INT((ROW()-2)/20)+2))</f>
        <v/>
      </c>
      <c r="G1098" s="5" t="str">
        <f aca="false">IF($A1098="","",INDEX(CARTAO_COMPRAS!$I:$I,INT((ROW()-2)/20)+2))</f>
        <v/>
      </c>
      <c r="H1098" s="4" t="str">
        <f aca="false">IF($A1098="","",EDATE(INDEX(CARTAO_COMPRAS!$J:$J,INT((ROW()-2)/20)+2),MOD(ROW()-2,20)))</f>
        <v/>
      </c>
      <c r="I1098" s="4" t="str">
        <f aca="false">IF($H1098="","",$H1098-WEEKDAY($H1098,2)+1)</f>
        <v/>
      </c>
      <c r="J1098" s="4" t="str">
        <f aca="false">IF($I1098="","",$I1098+6)</f>
        <v/>
      </c>
      <c r="K1098" s="6" t="str">
        <f aca="false">IF($H1098="","",DATE(YEAR($H1098),MONTH($H1098),1))</f>
        <v/>
      </c>
      <c r="L1098" s="0" t="str">
        <f aca="false">IF($A1098="","",INDEX(CARTAO_COMPRAS!$K:$K,INT((ROW()-2)/20)+2))</f>
        <v/>
      </c>
      <c r="M1098" s="0" t="str">
        <f aca="false">IF($A1098="","","Compra no cartão")</f>
        <v/>
      </c>
    </row>
    <row r="1099" customFormat="false" ht="13.5" hidden="false" customHeight="false" outlineLevel="0" collapsed="false">
      <c r="A1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" s="0" t="str">
        <f aca="false">IF($A1099="","",INDEX(CARTAO_COMPRAS!$C:$C,INT((ROW()-2)/20)+2))</f>
        <v/>
      </c>
      <c r="C1099" s="0" t="str">
        <f aca="false">IF($A1099="","",INDEX(CARTAO_COMPRAS!$D:$D,INT((ROW()-2)/20)+2))</f>
        <v/>
      </c>
      <c r="D1099" s="0" t="str">
        <f aca="false">IF($A1099="","",INDEX(CARTAO_COMPRAS!$E:$E,INT((ROW()-2)/20)+2))</f>
        <v/>
      </c>
      <c r="E1099" s="0" t="str">
        <f aca="false">IF($A1099="","",INDEX(CARTAO_COMPRAS!$H:$H,INT((ROW()-2)/20)+2)+MOD(ROW()-2,20))</f>
        <v/>
      </c>
      <c r="F1099" s="0" t="str">
        <f aca="false">IF($A1099="","",INDEX(CARTAO_COMPRAS!$G:$G,INT((ROW()-2)/20)+2))</f>
        <v/>
      </c>
      <c r="G1099" s="5" t="str">
        <f aca="false">IF($A1099="","",INDEX(CARTAO_COMPRAS!$I:$I,INT((ROW()-2)/20)+2))</f>
        <v/>
      </c>
      <c r="H1099" s="4" t="str">
        <f aca="false">IF($A1099="","",EDATE(INDEX(CARTAO_COMPRAS!$J:$J,INT((ROW()-2)/20)+2),MOD(ROW()-2,20)))</f>
        <v/>
      </c>
      <c r="I1099" s="4" t="str">
        <f aca="false">IF($H1099="","",$H1099-WEEKDAY($H1099,2)+1)</f>
        <v/>
      </c>
      <c r="J1099" s="4" t="str">
        <f aca="false">IF($I1099="","",$I1099+6)</f>
        <v/>
      </c>
      <c r="K1099" s="6" t="str">
        <f aca="false">IF($H1099="","",DATE(YEAR($H1099),MONTH($H1099),1))</f>
        <v/>
      </c>
      <c r="L1099" s="0" t="str">
        <f aca="false">IF($A1099="","",INDEX(CARTAO_COMPRAS!$K:$K,INT((ROW()-2)/20)+2))</f>
        <v/>
      </c>
      <c r="M1099" s="0" t="str">
        <f aca="false">IF($A1099="","","Compra no cartão")</f>
        <v/>
      </c>
    </row>
    <row r="1100" customFormat="false" ht="13.5" hidden="false" customHeight="false" outlineLevel="0" collapsed="false">
      <c r="A1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" s="0" t="str">
        <f aca="false">IF($A1100="","",INDEX(CARTAO_COMPRAS!$C:$C,INT((ROW()-2)/20)+2))</f>
        <v/>
      </c>
      <c r="C1100" s="0" t="str">
        <f aca="false">IF($A1100="","",INDEX(CARTAO_COMPRAS!$D:$D,INT((ROW()-2)/20)+2))</f>
        <v/>
      </c>
      <c r="D1100" s="0" t="str">
        <f aca="false">IF($A1100="","",INDEX(CARTAO_COMPRAS!$E:$E,INT((ROW()-2)/20)+2))</f>
        <v/>
      </c>
      <c r="E1100" s="0" t="str">
        <f aca="false">IF($A1100="","",INDEX(CARTAO_COMPRAS!$H:$H,INT((ROW()-2)/20)+2)+MOD(ROW()-2,20))</f>
        <v/>
      </c>
      <c r="F1100" s="0" t="str">
        <f aca="false">IF($A1100="","",INDEX(CARTAO_COMPRAS!$G:$G,INT((ROW()-2)/20)+2))</f>
        <v/>
      </c>
      <c r="G1100" s="5" t="str">
        <f aca="false">IF($A1100="","",INDEX(CARTAO_COMPRAS!$I:$I,INT((ROW()-2)/20)+2))</f>
        <v/>
      </c>
      <c r="H1100" s="4" t="str">
        <f aca="false">IF($A1100="","",EDATE(INDEX(CARTAO_COMPRAS!$J:$J,INT((ROW()-2)/20)+2),MOD(ROW()-2,20)))</f>
        <v/>
      </c>
      <c r="I1100" s="4" t="str">
        <f aca="false">IF($H1100="","",$H1100-WEEKDAY($H1100,2)+1)</f>
        <v/>
      </c>
      <c r="J1100" s="4" t="str">
        <f aca="false">IF($I1100="","",$I1100+6)</f>
        <v/>
      </c>
      <c r="K1100" s="6" t="str">
        <f aca="false">IF($H1100="","",DATE(YEAR($H1100),MONTH($H1100),1))</f>
        <v/>
      </c>
      <c r="L1100" s="0" t="str">
        <f aca="false">IF($A1100="","",INDEX(CARTAO_COMPRAS!$K:$K,INT((ROW()-2)/20)+2))</f>
        <v/>
      </c>
      <c r="M1100" s="0" t="str">
        <f aca="false">IF($A1100="","","Compra no cartão")</f>
        <v/>
      </c>
    </row>
    <row r="1101" customFormat="false" ht="13.5" hidden="false" customHeight="false" outlineLevel="0" collapsed="false">
      <c r="A1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" s="0" t="str">
        <f aca="false">IF($A1101="","",INDEX(CARTAO_COMPRAS!$C:$C,INT((ROW()-2)/20)+2))</f>
        <v/>
      </c>
      <c r="C1101" s="0" t="str">
        <f aca="false">IF($A1101="","",INDEX(CARTAO_COMPRAS!$D:$D,INT((ROW()-2)/20)+2))</f>
        <v/>
      </c>
      <c r="D1101" s="0" t="str">
        <f aca="false">IF($A1101="","",INDEX(CARTAO_COMPRAS!$E:$E,INT((ROW()-2)/20)+2))</f>
        <v/>
      </c>
      <c r="E1101" s="0" t="str">
        <f aca="false">IF($A1101="","",INDEX(CARTAO_COMPRAS!$H:$H,INT((ROW()-2)/20)+2)+MOD(ROW()-2,20))</f>
        <v/>
      </c>
      <c r="F1101" s="0" t="str">
        <f aca="false">IF($A1101="","",INDEX(CARTAO_COMPRAS!$G:$G,INT((ROW()-2)/20)+2))</f>
        <v/>
      </c>
      <c r="G1101" s="5" t="str">
        <f aca="false">IF($A1101="","",INDEX(CARTAO_COMPRAS!$I:$I,INT((ROW()-2)/20)+2))</f>
        <v/>
      </c>
      <c r="H1101" s="4" t="str">
        <f aca="false">IF($A1101="","",EDATE(INDEX(CARTAO_COMPRAS!$J:$J,INT((ROW()-2)/20)+2),MOD(ROW()-2,20)))</f>
        <v/>
      </c>
      <c r="I1101" s="4" t="str">
        <f aca="false">IF($H1101="","",$H1101-WEEKDAY($H1101,2)+1)</f>
        <v/>
      </c>
      <c r="J1101" s="4" t="str">
        <f aca="false">IF($I1101="","",$I1101+6)</f>
        <v/>
      </c>
      <c r="K1101" s="6" t="str">
        <f aca="false">IF($H1101="","",DATE(YEAR($H1101),MONTH($H1101),1))</f>
        <v/>
      </c>
      <c r="L1101" s="0" t="str">
        <f aca="false">IF($A1101="","",INDEX(CARTAO_COMPRAS!$K:$K,INT((ROW()-2)/20)+2))</f>
        <v/>
      </c>
      <c r="M1101" s="0" t="str">
        <f aca="false">IF($A1101="","","Compra no cartão")</f>
        <v/>
      </c>
    </row>
    <row r="1102" customFormat="false" ht="13.5" hidden="false" customHeight="false" outlineLevel="0" collapsed="false">
      <c r="A11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56</v>
      </c>
      <c r="B1102" s="0" t="str">
        <f aca="false">IF($A1102="","",INDEX(CARTAO_COMPRAS!$C:$C,INT((ROW()-2)/20)+2))</f>
        <v>Bradesco</v>
      </c>
      <c r="C1102" s="0" t="str">
        <f aca="false">IF($A1102="","",INDEX(CARTAO_COMPRAS!$D:$D,INT((ROW()-2)/20)+2))</f>
        <v>Trimais - supermercado</v>
      </c>
      <c r="D1102" s="0" t="str">
        <f aca="false">IF($A1102="","",INDEX(CARTAO_COMPRAS!$E:$E,INT((ROW()-2)/20)+2))</f>
        <v>Alimentação / Insumos</v>
      </c>
      <c r="E1102" s="0" t="n">
        <f aca="false">IF($A1102="","",INDEX(CARTAO_COMPRAS!$H:$H,INT((ROW()-2)/20)+2)+MOD(ROW()-2,20))</f>
        <v>1</v>
      </c>
      <c r="F1102" s="0" t="n">
        <f aca="false">IF($A1102="","",INDEX(CARTAO_COMPRAS!$G:$G,INT((ROW()-2)/20)+2))</f>
        <v>2</v>
      </c>
      <c r="G1102" s="5" t="n">
        <f aca="false">IF($A1102="","",INDEX(CARTAO_COMPRAS!$I:$I,INT((ROW()-2)/20)+2))</f>
        <v>569.25</v>
      </c>
      <c r="H1102" s="4" t="n">
        <f aca="false">IF($A1102="","",EDATE(INDEX(CARTAO_COMPRAS!$J:$J,INT((ROW()-2)/20)+2),MOD(ROW()-2,20)))</f>
        <v>46157</v>
      </c>
      <c r="I1102" s="4" t="n">
        <f aca="false">IF($H1102="","",$H1102-WEEKDAY($H1102,2)+1)</f>
        <v>46153</v>
      </c>
      <c r="J1102" s="4" t="n">
        <f aca="false">IF($I1102="","",$I1102+6)</f>
        <v>46159</v>
      </c>
      <c r="K1102" s="6" t="n">
        <f aca="false">IF($H1102="","",DATE(YEAR($H1102),MONTH($H1102),1))</f>
        <v>46143</v>
      </c>
      <c r="L1102" s="0" t="str">
        <f aca="false">IF($A1102="","",INDEX(CARTAO_COMPRAS!$K:$K,INT((ROW()-2)/20)+2))</f>
        <v>Pago</v>
      </c>
      <c r="M1102" s="0" t="str">
        <f aca="false">IF($A1102="","","Compra no cartão")</f>
        <v>Compra no cartão</v>
      </c>
    </row>
    <row r="1103" customFormat="false" ht="13.5" hidden="false" customHeight="false" outlineLevel="0" collapsed="false">
      <c r="A11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56</v>
      </c>
      <c r="B1103" s="0" t="str">
        <f aca="false">IF($A1103="","",INDEX(CARTAO_COMPRAS!$C:$C,INT((ROW()-2)/20)+2))</f>
        <v>Bradesco</v>
      </c>
      <c r="C1103" s="0" t="str">
        <f aca="false">IF($A1103="","",INDEX(CARTAO_COMPRAS!$D:$D,INT((ROW()-2)/20)+2))</f>
        <v>Trimais - supermercado</v>
      </c>
      <c r="D1103" s="0" t="str">
        <f aca="false">IF($A1103="","",INDEX(CARTAO_COMPRAS!$E:$E,INT((ROW()-2)/20)+2))</f>
        <v>Alimentação / Insumos</v>
      </c>
      <c r="E1103" s="0" t="n">
        <f aca="false">IF($A1103="","",INDEX(CARTAO_COMPRAS!$H:$H,INT((ROW()-2)/20)+2)+MOD(ROW()-2,20))</f>
        <v>2</v>
      </c>
      <c r="F1103" s="0" t="n">
        <f aca="false">IF($A1103="","",INDEX(CARTAO_COMPRAS!$G:$G,INT((ROW()-2)/20)+2))</f>
        <v>2</v>
      </c>
      <c r="G1103" s="5" t="n">
        <f aca="false">IF($A1103="","",INDEX(CARTAO_COMPRAS!$I:$I,INT((ROW()-2)/20)+2))</f>
        <v>569.25</v>
      </c>
      <c r="H1103" s="4" t="n">
        <f aca="false">IF($A1103="","",EDATE(INDEX(CARTAO_COMPRAS!$J:$J,INT((ROW()-2)/20)+2),MOD(ROW()-2,20)))</f>
        <v>46188</v>
      </c>
      <c r="I1103" s="4" t="n">
        <f aca="false">IF($H1103="","",$H1103-WEEKDAY($H1103,2)+1)</f>
        <v>46188</v>
      </c>
      <c r="J1103" s="4" t="n">
        <f aca="false">IF($I1103="","",$I1103+6)</f>
        <v>46194</v>
      </c>
      <c r="K1103" s="6" t="n">
        <f aca="false">IF($H1103="","",DATE(YEAR($H1103),MONTH($H1103),1))</f>
        <v>46174</v>
      </c>
      <c r="L1103" s="0" t="str">
        <f aca="false">IF($A1103="","",INDEX(CARTAO_COMPRAS!$K:$K,INT((ROW()-2)/20)+2))</f>
        <v>Pago</v>
      </c>
      <c r="M1103" s="0" t="str">
        <f aca="false">IF($A1103="","","Compra no cartão")</f>
        <v>Compra no cartão</v>
      </c>
    </row>
    <row r="1104" customFormat="false" ht="13.5" hidden="false" customHeight="false" outlineLevel="0" collapsed="false">
      <c r="A1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" s="0" t="str">
        <f aca="false">IF($A1104="","",INDEX(CARTAO_COMPRAS!$C:$C,INT((ROW()-2)/20)+2))</f>
        <v/>
      </c>
      <c r="C1104" s="0" t="str">
        <f aca="false">IF($A1104="","",INDEX(CARTAO_COMPRAS!$D:$D,INT((ROW()-2)/20)+2))</f>
        <v/>
      </c>
      <c r="D1104" s="0" t="str">
        <f aca="false">IF($A1104="","",INDEX(CARTAO_COMPRAS!$E:$E,INT((ROW()-2)/20)+2))</f>
        <v/>
      </c>
      <c r="E1104" s="0" t="str">
        <f aca="false">IF($A1104="","",INDEX(CARTAO_COMPRAS!$H:$H,INT((ROW()-2)/20)+2)+MOD(ROW()-2,20))</f>
        <v/>
      </c>
      <c r="F1104" s="0" t="str">
        <f aca="false">IF($A1104="","",INDEX(CARTAO_COMPRAS!$G:$G,INT((ROW()-2)/20)+2))</f>
        <v/>
      </c>
      <c r="G1104" s="5" t="str">
        <f aca="false">IF($A1104="","",INDEX(CARTAO_COMPRAS!$I:$I,INT((ROW()-2)/20)+2))</f>
        <v/>
      </c>
      <c r="H1104" s="4" t="str">
        <f aca="false">IF($A1104="","",EDATE(INDEX(CARTAO_COMPRAS!$J:$J,INT((ROW()-2)/20)+2),MOD(ROW()-2,20)))</f>
        <v/>
      </c>
      <c r="I1104" s="4" t="str">
        <f aca="false">IF($H1104="","",$H1104-WEEKDAY($H1104,2)+1)</f>
        <v/>
      </c>
      <c r="J1104" s="4" t="str">
        <f aca="false">IF($I1104="","",$I1104+6)</f>
        <v/>
      </c>
      <c r="K1104" s="6" t="str">
        <f aca="false">IF($H1104="","",DATE(YEAR($H1104),MONTH($H1104),1))</f>
        <v/>
      </c>
      <c r="L1104" s="0" t="str">
        <f aca="false">IF($A1104="","",INDEX(CARTAO_COMPRAS!$K:$K,INT((ROW()-2)/20)+2))</f>
        <v/>
      </c>
      <c r="M1104" s="0" t="str">
        <f aca="false">IF($A1104="","","Compra no cartão")</f>
        <v/>
      </c>
    </row>
    <row r="1105" customFormat="false" ht="13.5" hidden="false" customHeight="false" outlineLevel="0" collapsed="false">
      <c r="A1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" s="0" t="str">
        <f aca="false">IF($A1105="","",INDEX(CARTAO_COMPRAS!$C:$C,INT((ROW()-2)/20)+2))</f>
        <v/>
      </c>
      <c r="C1105" s="0" t="str">
        <f aca="false">IF($A1105="","",INDEX(CARTAO_COMPRAS!$D:$D,INT((ROW()-2)/20)+2))</f>
        <v/>
      </c>
      <c r="D1105" s="0" t="str">
        <f aca="false">IF($A1105="","",INDEX(CARTAO_COMPRAS!$E:$E,INT((ROW()-2)/20)+2))</f>
        <v/>
      </c>
      <c r="E1105" s="0" t="str">
        <f aca="false">IF($A1105="","",INDEX(CARTAO_COMPRAS!$H:$H,INT((ROW()-2)/20)+2)+MOD(ROW()-2,20))</f>
        <v/>
      </c>
      <c r="F1105" s="0" t="str">
        <f aca="false">IF($A1105="","",INDEX(CARTAO_COMPRAS!$G:$G,INT((ROW()-2)/20)+2))</f>
        <v/>
      </c>
      <c r="G1105" s="5" t="str">
        <f aca="false">IF($A1105="","",INDEX(CARTAO_COMPRAS!$I:$I,INT((ROW()-2)/20)+2))</f>
        <v/>
      </c>
      <c r="H1105" s="4" t="str">
        <f aca="false">IF($A1105="","",EDATE(INDEX(CARTAO_COMPRAS!$J:$J,INT((ROW()-2)/20)+2),MOD(ROW()-2,20)))</f>
        <v/>
      </c>
      <c r="I1105" s="4" t="str">
        <f aca="false">IF($H1105="","",$H1105-WEEKDAY($H1105,2)+1)</f>
        <v/>
      </c>
      <c r="J1105" s="4" t="str">
        <f aca="false">IF($I1105="","",$I1105+6)</f>
        <v/>
      </c>
      <c r="K1105" s="6" t="str">
        <f aca="false">IF($H1105="","",DATE(YEAR($H1105),MONTH($H1105),1))</f>
        <v/>
      </c>
      <c r="L1105" s="0" t="str">
        <f aca="false">IF($A1105="","",INDEX(CARTAO_COMPRAS!$K:$K,INT((ROW()-2)/20)+2))</f>
        <v/>
      </c>
      <c r="M1105" s="0" t="str">
        <f aca="false">IF($A1105="","","Compra no cartão")</f>
        <v/>
      </c>
    </row>
    <row r="1106" customFormat="false" ht="13.5" hidden="false" customHeight="false" outlineLevel="0" collapsed="false">
      <c r="A1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" s="0" t="str">
        <f aca="false">IF($A1106="","",INDEX(CARTAO_COMPRAS!$C:$C,INT((ROW()-2)/20)+2))</f>
        <v/>
      </c>
      <c r="C1106" s="0" t="str">
        <f aca="false">IF($A1106="","",INDEX(CARTAO_COMPRAS!$D:$D,INT((ROW()-2)/20)+2))</f>
        <v/>
      </c>
      <c r="D1106" s="0" t="str">
        <f aca="false">IF($A1106="","",INDEX(CARTAO_COMPRAS!$E:$E,INT((ROW()-2)/20)+2))</f>
        <v/>
      </c>
      <c r="E1106" s="0" t="str">
        <f aca="false">IF($A1106="","",INDEX(CARTAO_COMPRAS!$H:$H,INT((ROW()-2)/20)+2)+MOD(ROW()-2,20))</f>
        <v/>
      </c>
      <c r="F1106" s="0" t="str">
        <f aca="false">IF($A1106="","",INDEX(CARTAO_COMPRAS!$G:$G,INT((ROW()-2)/20)+2))</f>
        <v/>
      </c>
      <c r="G1106" s="5" t="str">
        <f aca="false">IF($A1106="","",INDEX(CARTAO_COMPRAS!$I:$I,INT((ROW()-2)/20)+2))</f>
        <v/>
      </c>
      <c r="H1106" s="4" t="str">
        <f aca="false">IF($A1106="","",EDATE(INDEX(CARTAO_COMPRAS!$J:$J,INT((ROW()-2)/20)+2),MOD(ROW()-2,20)))</f>
        <v/>
      </c>
      <c r="I1106" s="4" t="str">
        <f aca="false">IF($H1106="","",$H1106-WEEKDAY($H1106,2)+1)</f>
        <v/>
      </c>
      <c r="J1106" s="4" t="str">
        <f aca="false">IF($I1106="","",$I1106+6)</f>
        <v/>
      </c>
      <c r="K1106" s="6" t="str">
        <f aca="false">IF($H1106="","",DATE(YEAR($H1106),MONTH($H1106),1))</f>
        <v/>
      </c>
      <c r="L1106" s="0" t="str">
        <f aca="false">IF($A1106="","",INDEX(CARTAO_COMPRAS!$K:$K,INT((ROW()-2)/20)+2))</f>
        <v/>
      </c>
      <c r="M1106" s="0" t="str">
        <f aca="false">IF($A1106="","","Compra no cartão")</f>
        <v/>
      </c>
    </row>
    <row r="1107" customFormat="false" ht="13.5" hidden="false" customHeight="false" outlineLevel="0" collapsed="false">
      <c r="A1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" s="0" t="str">
        <f aca="false">IF($A1107="","",INDEX(CARTAO_COMPRAS!$C:$C,INT((ROW()-2)/20)+2))</f>
        <v/>
      </c>
      <c r="C1107" s="0" t="str">
        <f aca="false">IF($A1107="","",INDEX(CARTAO_COMPRAS!$D:$D,INT((ROW()-2)/20)+2))</f>
        <v/>
      </c>
      <c r="D1107" s="0" t="str">
        <f aca="false">IF($A1107="","",INDEX(CARTAO_COMPRAS!$E:$E,INT((ROW()-2)/20)+2))</f>
        <v/>
      </c>
      <c r="E1107" s="0" t="str">
        <f aca="false">IF($A1107="","",INDEX(CARTAO_COMPRAS!$H:$H,INT((ROW()-2)/20)+2)+MOD(ROW()-2,20))</f>
        <v/>
      </c>
      <c r="F1107" s="0" t="str">
        <f aca="false">IF($A1107="","",INDEX(CARTAO_COMPRAS!$G:$G,INT((ROW()-2)/20)+2))</f>
        <v/>
      </c>
      <c r="G1107" s="5" t="str">
        <f aca="false">IF($A1107="","",INDEX(CARTAO_COMPRAS!$I:$I,INT((ROW()-2)/20)+2))</f>
        <v/>
      </c>
      <c r="H1107" s="4" t="str">
        <f aca="false">IF($A1107="","",EDATE(INDEX(CARTAO_COMPRAS!$J:$J,INT((ROW()-2)/20)+2),MOD(ROW()-2,20)))</f>
        <v/>
      </c>
      <c r="I1107" s="4" t="str">
        <f aca="false">IF($H1107="","",$H1107-WEEKDAY($H1107,2)+1)</f>
        <v/>
      </c>
      <c r="J1107" s="4" t="str">
        <f aca="false">IF($I1107="","",$I1107+6)</f>
        <v/>
      </c>
      <c r="K1107" s="6" t="str">
        <f aca="false">IF($H1107="","",DATE(YEAR($H1107),MONTH($H1107),1))</f>
        <v/>
      </c>
      <c r="L1107" s="0" t="str">
        <f aca="false">IF($A1107="","",INDEX(CARTAO_COMPRAS!$K:$K,INT((ROW()-2)/20)+2))</f>
        <v/>
      </c>
      <c r="M1107" s="0" t="str">
        <f aca="false">IF($A1107="","","Compra no cartão")</f>
        <v/>
      </c>
    </row>
    <row r="1108" customFormat="false" ht="13.5" hidden="false" customHeight="false" outlineLevel="0" collapsed="false">
      <c r="A1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" s="0" t="str">
        <f aca="false">IF($A1108="","",INDEX(CARTAO_COMPRAS!$C:$C,INT((ROW()-2)/20)+2))</f>
        <v/>
      </c>
      <c r="C1108" s="0" t="str">
        <f aca="false">IF($A1108="","",INDEX(CARTAO_COMPRAS!$D:$D,INT((ROW()-2)/20)+2))</f>
        <v/>
      </c>
      <c r="D1108" s="0" t="str">
        <f aca="false">IF($A1108="","",INDEX(CARTAO_COMPRAS!$E:$E,INT((ROW()-2)/20)+2))</f>
        <v/>
      </c>
      <c r="E1108" s="0" t="str">
        <f aca="false">IF($A1108="","",INDEX(CARTAO_COMPRAS!$H:$H,INT((ROW()-2)/20)+2)+MOD(ROW()-2,20))</f>
        <v/>
      </c>
      <c r="F1108" s="0" t="str">
        <f aca="false">IF($A1108="","",INDEX(CARTAO_COMPRAS!$G:$G,INT((ROW()-2)/20)+2))</f>
        <v/>
      </c>
      <c r="G1108" s="5" t="str">
        <f aca="false">IF($A1108="","",INDEX(CARTAO_COMPRAS!$I:$I,INT((ROW()-2)/20)+2))</f>
        <v/>
      </c>
      <c r="H1108" s="4" t="str">
        <f aca="false">IF($A1108="","",EDATE(INDEX(CARTAO_COMPRAS!$J:$J,INT((ROW()-2)/20)+2),MOD(ROW()-2,20)))</f>
        <v/>
      </c>
      <c r="I1108" s="4" t="str">
        <f aca="false">IF($H1108="","",$H1108-WEEKDAY($H1108,2)+1)</f>
        <v/>
      </c>
      <c r="J1108" s="4" t="str">
        <f aca="false">IF($I1108="","",$I1108+6)</f>
        <v/>
      </c>
      <c r="K1108" s="6" t="str">
        <f aca="false">IF($H1108="","",DATE(YEAR($H1108),MONTH($H1108),1))</f>
        <v/>
      </c>
      <c r="L1108" s="0" t="str">
        <f aca="false">IF($A1108="","",INDEX(CARTAO_COMPRAS!$K:$K,INT((ROW()-2)/20)+2))</f>
        <v/>
      </c>
      <c r="M1108" s="0" t="str">
        <f aca="false">IF($A1108="","","Compra no cartão")</f>
        <v/>
      </c>
    </row>
    <row r="1109" customFormat="false" ht="13.5" hidden="false" customHeight="false" outlineLevel="0" collapsed="false">
      <c r="A1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" s="0" t="str">
        <f aca="false">IF($A1109="","",INDEX(CARTAO_COMPRAS!$C:$C,INT((ROW()-2)/20)+2))</f>
        <v/>
      </c>
      <c r="C1109" s="0" t="str">
        <f aca="false">IF($A1109="","",INDEX(CARTAO_COMPRAS!$D:$D,INT((ROW()-2)/20)+2))</f>
        <v/>
      </c>
      <c r="D1109" s="0" t="str">
        <f aca="false">IF($A1109="","",INDEX(CARTAO_COMPRAS!$E:$E,INT((ROW()-2)/20)+2))</f>
        <v/>
      </c>
      <c r="E1109" s="0" t="str">
        <f aca="false">IF($A1109="","",INDEX(CARTAO_COMPRAS!$H:$H,INT((ROW()-2)/20)+2)+MOD(ROW()-2,20))</f>
        <v/>
      </c>
      <c r="F1109" s="0" t="str">
        <f aca="false">IF($A1109="","",INDEX(CARTAO_COMPRAS!$G:$G,INT((ROW()-2)/20)+2))</f>
        <v/>
      </c>
      <c r="G1109" s="5" t="str">
        <f aca="false">IF($A1109="","",INDEX(CARTAO_COMPRAS!$I:$I,INT((ROW()-2)/20)+2))</f>
        <v/>
      </c>
      <c r="H1109" s="4" t="str">
        <f aca="false">IF($A1109="","",EDATE(INDEX(CARTAO_COMPRAS!$J:$J,INT((ROW()-2)/20)+2),MOD(ROW()-2,20)))</f>
        <v/>
      </c>
      <c r="I1109" s="4" t="str">
        <f aca="false">IF($H1109="","",$H1109-WEEKDAY($H1109,2)+1)</f>
        <v/>
      </c>
      <c r="J1109" s="4" t="str">
        <f aca="false">IF($I1109="","",$I1109+6)</f>
        <v/>
      </c>
      <c r="K1109" s="6" t="str">
        <f aca="false">IF($H1109="","",DATE(YEAR($H1109),MONTH($H1109),1))</f>
        <v/>
      </c>
      <c r="L1109" s="0" t="str">
        <f aca="false">IF($A1109="","",INDEX(CARTAO_COMPRAS!$K:$K,INT((ROW()-2)/20)+2))</f>
        <v/>
      </c>
      <c r="M1109" s="0" t="str">
        <f aca="false">IF($A1109="","","Compra no cartão")</f>
        <v/>
      </c>
    </row>
    <row r="1110" customFormat="false" ht="13.5" hidden="false" customHeight="false" outlineLevel="0" collapsed="false">
      <c r="A1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" s="0" t="str">
        <f aca="false">IF($A1110="","",INDEX(CARTAO_COMPRAS!$C:$C,INT((ROW()-2)/20)+2))</f>
        <v/>
      </c>
      <c r="C1110" s="0" t="str">
        <f aca="false">IF($A1110="","",INDEX(CARTAO_COMPRAS!$D:$D,INT((ROW()-2)/20)+2))</f>
        <v/>
      </c>
      <c r="D1110" s="0" t="str">
        <f aca="false">IF($A1110="","",INDEX(CARTAO_COMPRAS!$E:$E,INT((ROW()-2)/20)+2))</f>
        <v/>
      </c>
      <c r="E1110" s="0" t="str">
        <f aca="false">IF($A1110="","",INDEX(CARTAO_COMPRAS!$H:$H,INT((ROW()-2)/20)+2)+MOD(ROW()-2,20))</f>
        <v/>
      </c>
      <c r="F1110" s="0" t="str">
        <f aca="false">IF($A1110="","",INDEX(CARTAO_COMPRAS!$G:$G,INT((ROW()-2)/20)+2))</f>
        <v/>
      </c>
      <c r="G1110" s="5" t="str">
        <f aca="false">IF($A1110="","",INDEX(CARTAO_COMPRAS!$I:$I,INT((ROW()-2)/20)+2))</f>
        <v/>
      </c>
      <c r="H1110" s="4" t="str">
        <f aca="false">IF($A1110="","",EDATE(INDEX(CARTAO_COMPRAS!$J:$J,INT((ROW()-2)/20)+2),MOD(ROW()-2,20)))</f>
        <v/>
      </c>
      <c r="I1110" s="4" t="str">
        <f aca="false">IF($H1110="","",$H1110-WEEKDAY($H1110,2)+1)</f>
        <v/>
      </c>
      <c r="J1110" s="4" t="str">
        <f aca="false">IF($I1110="","",$I1110+6)</f>
        <v/>
      </c>
      <c r="K1110" s="6" t="str">
        <f aca="false">IF($H1110="","",DATE(YEAR($H1110),MONTH($H1110),1))</f>
        <v/>
      </c>
      <c r="L1110" s="0" t="str">
        <f aca="false">IF($A1110="","",INDEX(CARTAO_COMPRAS!$K:$K,INT((ROW()-2)/20)+2))</f>
        <v/>
      </c>
      <c r="M1110" s="0" t="str">
        <f aca="false">IF($A1110="","","Compra no cartão")</f>
        <v/>
      </c>
    </row>
    <row r="1111" customFormat="false" ht="13.5" hidden="false" customHeight="false" outlineLevel="0" collapsed="false">
      <c r="A1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" s="0" t="str">
        <f aca="false">IF($A1111="","",INDEX(CARTAO_COMPRAS!$C:$C,INT((ROW()-2)/20)+2))</f>
        <v/>
      </c>
      <c r="C1111" s="0" t="str">
        <f aca="false">IF($A1111="","",INDEX(CARTAO_COMPRAS!$D:$D,INT((ROW()-2)/20)+2))</f>
        <v/>
      </c>
      <c r="D1111" s="0" t="str">
        <f aca="false">IF($A1111="","",INDEX(CARTAO_COMPRAS!$E:$E,INT((ROW()-2)/20)+2))</f>
        <v/>
      </c>
      <c r="E1111" s="0" t="str">
        <f aca="false">IF($A1111="","",INDEX(CARTAO_COMPRAS!$H:$H,INT((ROW()-2)/20)+2)+MOD(ROW()-2,20))</f>
        <v/>
      </c>
      <c r="F1111" s="0" t="str">
        <f aca="false">IF($A1111="","",INDEX(CARTAO_COMPRAS!$G:$G,INT((ROW()-2)/20)+2))</f>
        <v/>
      </c>
      <c r="G1111" s="5" t="str">
        <f aca="false">IF($A1111="","",INDEX(CARTAO_COMPRAS!$I:$I,INT((ROW()-2)/20)+2))</f>
        <v/>
      </c>
      <c r="H1111" s="4" t="str">
        <f aca="false">IF($A1111="","",EDATE(INDEX(CARTAO_COMPRAS!$J:$J,INT((ROW()-2)/20)+2),MOD(ROW()-2,20)))</f>
        <v/>
      </c>
      <c r="I1111" s="4" t="str">
        <f aca="false">IF($H1111="","",$H1111-WEEKDAY($H1111,2)+1)</f>
        <v/>
      </c>
      <c r="J1111" s="4" t="str">
        <f aca="false">IF($I1111="","",$I1111+6)</f>
        <v/>
      </c>
      <c r="K1111" s="6" t="str">
        <f aca="false">IF($H1111="","",DATE(YEAR($H1111),MONTH($H1111),1))</f>
        <v/>
      </c>
      <c r="L1111" s="0" t="str">
        <f aca="false">IF($A1111="","",INDEX(CARTAO_COMPRAS!$K:$K,INT((ROW()-2)/20)+2))</f>
        <v/>
      </c>
      <c r="M1111" s="0" t="str">
        <f aca="false">IF($A1111="","","Compra no cartão")</f>
        <v/>
      </c>
    </row>
    <row r="1112" customFormat="false" ht="13.5" hidden="false" customHeight="false" outlineLevel="0" collapsed="false">
      <c r="A1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" s="0" t="str">
        <f aca="false">IF($A1112="","",INDEX(CARTAO_COMPRAS!$C:$C,INT((ROW()-2)/20)+2))</f>
        <v/>
      </c>
      <c r="C1112" s="0" t="str">
        <f aca="false">IF($A1112="","",INDEX(CARTAO_COMPRAS!$D:$D,INT((ROW()-2)/20)+2))</f>
        <v/>
      </c>
      <c r="D1112" s="0" t="str">
        <f aca="false">IF($A1112="","",INDEX(CARTAO_COMPRAS!$E:$E,INT((ROW()-2)/20)+2))</f>
        <v/>
      </c>
      <c r="E1112" s="0" t="str">
        <f aca="false">IF($A1112="","",INDEX(CARTAO_COMPRAS!$H:$H,INT((ROW()-2)/20)+2)+MOD(ROW()-2,20))</f>
        <v/>
      </c>
      <c r="F1112" s="0" t="str">
        <f aca="false">IF($A1112="","",INDEX(CARTAO_COMPRAS!$G:$G,INT((ROW()-2)/20)+2))</f>
        <v/>
      </c>
      <c r="G1112" s="5" t="str">
        <f aca="false">IF($A1112="","",INDEX(CARTAO_COMPRAS!$I:$I,INT((ROW()-2)/20)+2))</f>
        <v/>
      </c>
      <c r="H1112" s="4" t="str">
        <f aca="false">IF($A1112="","",EDATE(INDEX(CARTAO_COMPRAS!$J:$J,INT((ROW()-2)/20)+2),MOD(ROW()-2,20)))</f>
        <v/>
      </c>
      <c r="I1112" s="4" t="str">
        <f aca="false">IF($H1112="","",$H1112-WEEKDAY($H1112,2)+1)</f>
        <v/>
      </c>
      <c r="J1112" s="4" t="str">
        <f aca="false">IF($I1112="","",$I1112+6)</f>
        <v/>
      </c>
      <c r="K1112" s="6" t="str">
        <f aca="false">IF($H1112="","",DATE(YEAR($H1112),MONTH($H1112),1))</f>
        <v/>
      </c>
      <c r="L1112" s="0" t="str">
        <f aca="false">IF($A1112="","",INDEX(CARTAO_COMPRAS!$K:$K,INT((ROW()-2)/20)+2))</f>
        <v/>
      </c>
      <c r="M1112" s="0" t="str">
        <f aca="false">IF($A1112="","","Compra no cartão")</f>
        <v/>
      </c>
    </row>
    <row r="1113" customFormat="false" ht="13.5" hidden="false" customHeight="false" outlineLevel="0" collapsed="false">
      <c r="A1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" s="0" t="str">
        <f aca="false">IF($A1113="","",INDEX(CARTAO_COMPRAS!$C:$C,INT((ROW()-2)/20)+2))</f>
        <v/>
      </c>
      <c r="C1113" s="0" t="str">
        <f aca="false">IF($A1113="","",INDEX(CARTAO_COMPRAS!$D:$D,INT((ROW()-2)/20)+2))</f>
        <v/>
      </c>
      <c r="D1113" s="0" t="str">
        <f aca="false">IF($A1113="","",INDEX(CARTAO_COMPRAS!$E:$E,INT((ROW()-2)/20)+2))</f>
        <v/>
      </c>
      <c r="E1113" s="0" t="str">
        <f aca="false">IF($A1113="","",INDEX(CARTAO_COMPRAS!$H:$H,INT((ROW()-2)/20)+2)+MOD(ROW()-2,20))</f>
        <v/>
      </c>
      <c r="F1113" s="0" t="str">
        <f aca="false">IF($A1113="","",INDEX(CARTAO_COMPRAS!$G:$G,INT((ROW()-2)/20)+2))</f>
        <v/>
      </c>
      <c r="G1113" s="5" t="str">
        <f aca="false">IF($A1113="","",INDEX(CARTAO_COMPRAS!$I:$I,INT((ROW()-2)/20)+2))</f>
        <v/>
      </c>
      <c r="H1113" s="4" t="str">
        <f aca="false">IF($A1113="","",EDATE(INDEX(CARTAO_COMPRAS!$J:$J,INT((ROW()-2)/20)+2),MOD(ROW()-2,20)))</f>
        <v/>
      </c>
      <c r="I1113" s="4" t="str">
        <f aca="false">IF($H1113="","",$H1113-WEEKDAY($H1113,2)+1)</f>
        <v/>
      </c>
      <c r="J1113" s="4" t="str">
        <f aca="false">IF($I1113="","",$I1113+6)</f>
        <v/>
      </c>
      <c r="K1113" s="6" t="str">
        <f aca="false">IF($H1113="","",DATE(YEAR($H1113),MONTH($H1113),1))</f>
        <v/>
      </c>
      <c r="L1113" s="0" t="str">
        <f aca="false">IF($A1113="","",INDEX(CARTAO_COMPRAS!$K:$K,INT((ROW()-2)/20)+2))</f>
        <v/>
      </c>
      <c r="M1113" s="0" t="str">
        <f aca="false">IF($A1113="","","Compra no cartão")</f>
        <v/>
      </c>
    </row>
    <row r="1114" customFormat="false" ht="13.5" hidden="false" customHeight="false" outlineLevel="0" collapsed="false">
      <c r="A1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" s="0" t="str">
        <f aca="false">IF($A1114="","",INDEX(CARTAO_COMPRAS!$C:$C,INT((ROW()-2)/20)+2))</f>
        <v/>
      </c>
      <c r="C1114" s="0" t="str">
        <f aca="false">IF($A1114="","",INDEX(CARTAO_COMPRAS!$D:$D,INT((ROW()-2)/20)+2))</f>
        <v/>
      </c>
      <c r="D1114" s="0" t="str">
        <f aca="false">IF($A1114="","",INDEX(CARTAO_COMPRAS!$E:$E,INT((ROW()-2)/20)+2))</f>
        <v/>
      </c>
      <c r="E1114" s="0" t="str">
        <f aca="false">IF($A1114="","",INDEX(CARTAO_COMPRAS!$H:$H,INT((ROW()-2)/20)+2)+MOD(ROW()-2,20))</f>
        <v/>
      </c>
      <c r="F1114" s="0" t="str">
        <f aca="false">IF($A1114="","",INDEX(CARTAO_COMPRAS!$G:$G,INT((ROW()-2)/20)+2))</f>
        <v/>
      </c>
      <c r="G1114" s="5" t="str">
        <f aca="false">IF($A1114="","",INDEX(CARTAO_COMPRAS!$I:$I,INT((ROW()-2)/20)+2))</f>
        <v/>
      </c>
      <c r="H1114" s="4" t="str">
        <f aca="false">IF($A1114="","",EDATE(INDEX(CARTAO_COMPRAS!$J:$J,INT((ROW()-2)/20)+2),MOD(ROW()-2,20)))</f>
        <v/>
      </c>
      <c r="I1114" s="4" t="str">
        <f aca="false">IF($H1114="","",$H1114-WEEKDAY($H1114,2)+1)</f>
        <v/>
      </c>
      <c r="J1114" s="4" t="str">
        <f aca="false">IF($I1114="","",$I1114+6)</f>
        <v/>
      </c>
      <c r="K1114" s="6" t="str">
        <f aca="false">IF($H1114="","",DATE(YEAR($H1114),MONTH($H1114),1))</f>
        <v/>
      </c>
      <c r="L1114" s="0" t="str">
        <f aca="false">IF($A1114="","",INDEX(CARTAO_COMPRAS!$K:$K,INT((ROW()-2)/20)+2))</f>
        <v/>
      </c>
      <c r="M1114" s="0" t="str">
        <f aca="false">IF($A1114="","","Compra no cartão")</f>
        <v/>
      </c>
    </row>
    <row r="1115" customFormat="false" ht="13.5" hidden="false" customHeight="false" outlineLevel="0" collapsed="false">
      <c r="A1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" s="0" t="str">
        <f aca="false">IF($A1115="","",INDEX(CARTAO_COMPRAS!$C:$C,INT((ROW()-2)/20)+2))</f>
        <v/>
      </c>
      <c r="C1115" s="0" t="str">
        <f aca="false">IF($A1115="","",INDEX(CARTAO_COMPRAS!$D:$D,INT((ROW()-2)/20)+2))</f>
        <v/>
      </c>
      <c r="D1115" s="0" t="str">
        <f aca="false">IF($A1115="","",INDEX(CARTAO_COMPRAS!$E:$E,INT((ROW()-2)/20)+2))</f>
        <v/>
      </c>
      <c r="E1115" s="0" t="str">
        <f aca="false">IF($A1115="","",INDEX(CARTAO_COMPRAS!$H:$H,INT((ROW()-2)/20)+2)+MOD(ROW()-2,20))</f>
        <v/>
      </c>
      <c r="F1115" s="0" t="str">
        <f aca="false">IF($A1115="","",INDEX(CARTAO_COMPRAS!$G:$G,INT((ROW()-2)/20)+2))</f>
        <v/>
      </c>
      <c r="G1115" s="5" t="str">
        <f aca="false">IF($A1115="","",INDEX(CARTAO_COMPRAS!$I:$I,INT((ROW()-2)/20)+2))</f>
        <v/>
      </c>
      <c r="H1115" s="4" t="str">
        <f aca="false">IF($A1115="","",EDATE(INDEX(CARTAO_COMPRAS!$J:$J,INT((ROW()-2)/20)+2),MOD(ROW()-2,20)))</f>
        <v/>
      </c>
      <c r="I1115" s="4" t="str">
        <f aca="false">IF($H1115="","",$H1115-WEEKDAY($H1115,2)+1)</f>
        <v/>
      </c>
      <c r="J1115" s="4" t="str">
        <f aca="false">IF($I1115="","",$I1115+6)</f>
        <v/>
      </c>
      <c r="K1115" s="6" t="str">
        <f aca="false">IF($H1115="","",DATE(YEAR($H1115),MONTH($H1115),1))</f>
        <v/>
      </c>
      <c r="L1115" s="0" t="str">
        <f aca="false">IF($A1115="","",INDEX(CARTAO_COMPRAS!$K:$K,INT((ROW()-2)/20)+2))</f>
        <v/>
      </c>
      <c r="M1115" s="0" t="str">
        <f aca="false">IF($A1115="","","Compra no cartão")</f>
        <v/>
      </c>
    </row>
    <row r="1116" customFormat="false" ht="13.5" hidden="false" customHeight="false" outlineLevel="0" collapsed="false">
      <c r="A1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" s="0" t="str">
        <f aca="false">IF($A1116="","",INDEX(CARTAO_COMPRAS!$C:$C,INT((ROW()-2)/20)+2))</f>
        <v/>
      </c>
      <c r="C1116" s="0" t="str">
        <f aca="false">IF($A1116="","",INDEX(CARTAO_COMPRAS!$D:$D,INT((ROW()-2)/20)+2))</f>
        <v/>
      </c>
      <c r="D1116" s="0" t="str">
        <f aca="false">IF($A1116="","",INDEX(CARTAO_COMPRAS!$E:$E,INT((ROW()-2)/20)+2))</f>
        <v/>
      </c>
      <c r="E1116" s="0" t="str">
        <f aca="false">IF($A1116="","",INDEX(CARTAO_COMPRAS!$H:$H,INT((ROW()-2)/20)+2)+MOD(ROW()-2,20))</f>
        <v/>
      </c>
      <c r="F1116" s="0" t="str">
        <f aca="false">IF($A1116="","",INDEX(CARTAO_COMPRAS!$G:$G,INT((ROW()-2)/20)+2))</f>
        <v/>
      </c>
      <c r="G1116" s="5" t="str">
        <f aca="false">IF($A1116="","",INDEX(CARTAO_COMPRAS!$I:$I,INT((ROW()-2)/20)+2))</f>
        <v/>
      </c>
      <c r="H1116" s="4" t="str">
        <f aca="false">IF($A1116="","",EDATE(INDEX(CARTAO_COMPRAS!$J:$J,INT((ROW()-2)/20)+2),MOD(ROW()-2,20)))</f>
        <v/>
      </c>
      <c r="I1116" s="4" t="str">
        <f aca="false">IF($H1116="","",$H1116-WEEKDAY($H1116,2)+1)</f>
        <v/>
      </c>
      <c r="J1116" s="4" t="str">
        <f aca="false">IF($I1116="","",$I1116+6)</f>
        <v/>
      </c>
      <c r="K1116" s="6" t="str">
        <f aca="false">IF($H1116="","",DATE(YEAR($H1116),MONTH($H1116),1))</f>
        <v/>
      </c>
      <c r="L1116" s="0" t="str">
        <f aca="false">IF($A1116="","",INDEX(CARTAO_COMPRAS!$K:$K,INT((ROW()-2)/20)+2))</f>
        <v/>
      </c>
      <c r="M1116" s="0" t="str">
        <f aca="false">IF($A1116="","","Compra no cartão")</f>
        <v/>
      </c>
    </row>
    <row r="1117" customFormat="false" ht="13.5" hidden="false" customHeight="false" outlineLevel="0" collapsed="false">
      <c r="A1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" s="0" t="str">
        <f aca="false">IF($A1117="","",INDEX(CARTAO_COMPRAS!$C:$C,INT((ROW()-2)/20)+2))</f>
        <v/>
      </c>
      <c r="C1117" s="0" t="str">
        <f aca="false">IF($A1117="","",INDEX(CARTAO_COMPRAS!$D:$D,INT((ROW()-2)/20)+2))</f>
        <v/>
      </c>
      <c r="D1117" s="0" t="str">
        <f aca="false">IF($A1117="","",INDEX(CARTAO_COMPRAS!$E:$E,INT((ROW()-2)/20)+2))</f>
        <v/>
      </c>
      <c r="E1117" s="0" t="str">
        <f aca="false">IF($A1117="","",INDEX(CARTAO_COMPRAS!$H:$H,INT((ROW()-2)/20)+2)+MOD(ROW()-2,20))</f>
        <v/>
      </c>
      <c r="F1117" s="0" t="str">
        <f aca="false">IF($A1117="","",INDEX(CARTAO_COMPRAS!$G:$G,INT((ROW()-2)/20)+2))</f>
        <v/>
      </c>
      <c r="G1117" s="5" t="str">
        <f aca="false">IF($A1117="","",INDEX(CARTAO_COMPRAS!$I:$I,INT((ROW()-2)/20)+2))</f>
        <v/>
      </c>
      <c r="H1117" s="4" t="str">
        <f aca="false">IF($A1117="","",EDATE(INDEX(CARTAO_COMPRAS!$J:$J,INT((ROW()-2)/20)+2),MOD(ROW()-2,20)))</f>
        <v/>
      </c>
      <c r="I1117" s="4" t="str">
        <f aca="false">IF($H1117="","",$H1117-WEEKDAY($H1117,2)+1)</f>
        <v/>
      </c>
      <c r="J1117" s="4" t="str">
        <f aca="false">IF($I1117="","",$I1117+6)</f>
        <v/>
      </c>
      <c r="K1117" s="6" t="str">
        <f aca="false">IF($H1117="","",DATE(YEAR($H1117),MONTH($H1117),1))</f>
        <v/>
      </c>
      <c r="L1117" s="0" t="str">
        <f aca="false">IF($A1117="","",INDEX(CARTAO_COMPRAS!$K:$K,INT((ROW()-2)/20)+2))</f>
        <v/>
      </c>
      <c r="M1117" s="0" t="str">
        <f aca="false">IF($A1117="","","Compra no cartão")</f>
        <v/>
      </c>
    </row>
    <row r="1118" customFormat="false" ht="13.5" hidden="false" customHeight="false" outlineLevel="0" collapsed="false">
      <c r="A1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" s="0" t="str">
        <f aca="false">IF($A1118="","",INDEX(CARTAO_COMPRAS!$C:$C,INT((ROW()-2)/20)+2))</f>
        <v/>
      </c>
      <c r="C1118" s="0" t="str">
        <f aca="false">IF($A1118="","",INDEX(CARTAO_COMPRAS!$D:$D,INT((ROW()-2)/20)+2))</f>
        <v/>
      </c>
      <c r="D1118" s="0" t="str">
        <f aca="false">IF($A1118="","",INDEX(CARTAO_COMPRAS!$E:$E,INT((ROW()-2)/20)+2))</f>
        <v/>
      </c>
      <c r="E1118" s="0" t="str">
        <f aca="false">IF($A1118="","",INDEX(CARTAO_COMPRAS!$H:$H,INT((ROW()-2)/20)+2)+MOD(ROW()-2,20))</f>
        <v/>
      </c>
      <c r="F1118" s="0" t="str">
        <f aca="false">IF($A1118="","",INDEX(CARTAO_COMPRAS!$G:$G,INT((ROW()-2)/20)+2))</f>
        <v/>
      </c>
      <c r="G1118" s="5" t="str">
        <f aca="false">IF($A1118="","",INDEX(CARTAO_COMPRAS!$I:$I,INT((ROW()-2)/20)+2))</f>
        <v/>
      </c>
      <c r="H1118" s="4" t="str">
        <f aca="false">IF($A1118="","",EDATE(INDEX(CARTAO_COMPRAS!$J:$J,INT((ROW()-2)/20)+2),MOD(ROW()-2,20)))</f>
        <v/>
      </c>
      <c r="I1118" s="4" t="str">
        <f aca="false">IF($H1118="","",$H1118-WEEKDAY($H1118,2)+1)</f>
        <v/>
      </c>
      <c r="J1118" s="4" t="str">
        <f aca="false">IF($I1118="","",$I1118+6)</f>
        <v/>
      </c>
      <c r="K1118" s="6" t="str">
        <f aca="false">IF($H1118="","",DATE(YEAR($H1118),MONTH($H1118),1))</f>
        <v/>
      </c>
      <c r="L1118" s="0" t="str">
        <f aca="false">IF($A1118="","",INDEX(CARTAO_COMPRAS!$K:$K,INT((ROW()-2)/20)+2))</f>
        <v/>
      </c>
      <c r="M1118" s="0" t="str">
        <f aca="false">IF($A1118="","","Compra no cartão")</f>
        <v/>
      </c>
    </row>
    <row r="1119" customFormat="false" ht="13.5" hidden="false" customHeight="false" outlineLevel="0" collapsed="false">
      <c r="A1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" s="0" t="str">
        <f aca="false">IF($A1119="","",INDEX(CARTAO_COMPRAS!$C:$C,INT((ROW()-2)/20)+2))</f>
        <v/>
      </c>
      <c r="C1119" s="0" t="str">
        <f aca="false">IF($A1119="","",INDEX(CARTAO_COMPRAS!$D:$D,INT((ROW()-2)/20)+2))</f>
        <v/>
      </c>
      <c r="D1119" s="0" t="str">
        <f aca="false">IF($A1119="","",INDEX(CARTAO_COMPRAS!$E:$E,INT((ROW()-2)/20)+2))</f>
        <v/>
      </c>
      <c r="E1119" s="0" t="str">
        <f aca="false">IF($A1119="","",INDEX(CARTAO_COMPRAS!$H:$H,INT((ROW()-2)/20)+2)+MOD(ROW()-2,20))</f>
        <v/>
      </c>
      <c r="F1119" s="0" t="str">
        <f aca="false">IF($A1119="","",INDEX(CARTAO_COMPRAS!$G:$G,INT((ROW()-2)/20)+2))</f>
        <v/>
      </c>
      <c r="G1119" s="5" t="str">
        <f aca="false">IF($A1119="","",INDEX(CARTAO_COMPRAS!$I:$I,INT((ROW()-2)/20)+2))</f>
        <v/>
      </c>
      <c r="H1119" s="4" t="str">
        <f aca="false">IF($A1119="","",EDATE(INDEX(CARTAO_COMPRAS!$J:$J,INT((ROW()-2)/20)+2),MOD(ROW()-2,20)))</f>
        <v/>
      </c>
      <c r="I1119" s="4" t="str">
        <f aca="false">IF($H1119="","",$H1119-WEEKDAY($H1119,2)+1)</f>
        <v/>
      </c>
      <c r="J1119" s="4" t="str">
        <f aca="false">IF($I1119="","",$I1119+6)</f>
        <v/>
      </c>
      <c r="K1119" s="6" t="str">
        <f aca="false">IF($H1119="","",DATE(YEAR($H1119),MONTH($H1119),1))</f>
        <v/>
      </c>
      <c r="L1119" s="0" t="str">
        <f aca="false">IF($A1119="","",INDEX(CARTAO_COMPRAS!$K:$K,INT((ROW()-2)/20)+2))</f>
        <v/>
      </c>
      <c r="M1119" s="0" t="str">
        <f aca="false">IF($A1119="","","Compra no cartão")</f>
        <v/>
      </c>
    </row>
    <row r="1120" customFormat="false" ht="13.5" hidden="false" customHeight="false" outlineLevel="0" collapsed="false">
      <c r="A1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" s="0" t="str">
        <f aca="false">IF($A1120="","",INDEX(CARTAO_COMPRAS!$C:$C,INT((ROW()-2)/20)+2))</f>
        <v/>
      </c>
      <c r="C1120" s="0" t="str">
        <f aca="false">IF($A1120="","",INDEX(CARTAO_COMPRAS!$D:$D,INT((ROW()-2)/20)+2))</f>
        <v/>
      </c>
      <c r="D1120" s="0" t="str">
        <f aca="false">IF($A1120="","",INDEX(CARTAO_COMPRAS!$E:$E,INT((ROW()-2)/20)+2))</f>
        <v/>
      </c>
      <c r="E1120" s="0" t="str">
        <f aca="false">IF($A1120="","",INDEX(CARTAO_COMPRAS!$H:$H,INT((ROW()-2)/20)+2)+MOD(ROW()-2,20))</f>
        <v/>
      </c>
      <c r="F1120" s="0" t="str">
        <f aca="false">IF($A1120="","",INDEX(CARTAO_COMPRAS!$G:$G,INT((ROW()-2)/20)+2))</f>
        <v/>
      </c>
      <c r="G1120" s="5" t="str">
        <f aca="false">IF($A1120="","",INDEX(CARTAO_COMPRAS!$I:$I,INT((ROW()-2)/20)+2))</f>
        <v/>
      </c>
      <c r="H1120" s="4" t="str">
        <f aca="false">IF($A1120="","",EDATE(INDEX(CARTAO_COMPRAS!$J:$J,INT((ROW()-2)/20)+2),MOD(ROW()-2,20)))</f>
        <v/>
      </c>
      <c r="I1120" s="4" t="str">
        <f aca="false">IF($H1120="","",$H1120-WEEKDAY($H1120,2)+1)</f>
        <v/>
      </c>
      <c r="J1120" s="4" t="str">
        <f aca="false">IF($I1120="","",$I1120+6)</f>
        <v/>
      </c>
      <c r="K1120" s="6" t="str">
        <f aca="false">IF($H1120="","",DATE(YEAR($H1120),MONTH($H1120),1))</f>
        <v/>
      </c>
      <c r="L1120" s="0" t="str">
        <f aca="false">IF($A1120="","",INDEX(CARTAO_COMPRAS!$K:$K,INT((ROW()-2)/20)+2))</f>
        <v/>
      </c>
      <c r="M1120" s="0" t="str">
        <f aca="false">IF($A1120="","","Compra no cartão")</f>
        <v/>
      </c>
    </row>
    <row r="1121" customFormat="false" ht="13.5" hidden="false" customHeight="false" outlineLevel="0" collapsed="false">
      <c r="A1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" s="0" t="str">
        <f aca="false">IF($A1121="","",INDEX(CARTAO_COMPRAS!$C:$C,INT((ROW()-2)/20)+2))</f>
        <v/>
      </c>
      <c r="C1121" s="0" t="str">
        <f aca="false">IF($A1121="","",INDEX(CARTAO_COMPRAS!$D:$D,INT((ROW()-2)/20)+2))</f>
        <v/>
      </c>
      <c r="D1121" s="0" t="str">
        <f aca="false">IF($A1121="","",INDEX(CARTAO_COMPRAS!$E:$E,INT((ROW()-2)/20)+2))</f>
        <v/>
      </c>
      <c r="E1121" s="0" t="str">
        <f aca="false">IF($A1121="","",INDEX(CARTAO_COMPRAS!$H:$H,INT((ROW()-2)/20)+2)+MOD(ROW()-2,20))</f>
        <v/>
      </c>
      <c r="F1121" s="0" t="str">
        <f aca="false">IF($A1121="","",INDEX(CARTAO_COMPRAS!$G:$G,INT((ROW()-2)/20)+2))</f>
        <v/>
      </c>
      <c r="G1121" s="5" t="str">
        <f aca="false">IF($A1121="","",INDEX(CARTAO_COMPRAS!$I:$I,INT((ROW()-2)/20)+2))</f>
        <v/>
      </c>
      <c r="H1121" s="4" t="str">
        <f aca="false">IF($A1121="","",EDATE(INDEX(CARTAO_COMPRAS!$J:$J,INT((ROW()-2)/20)+2),MOD(ROW()-2,20)))</f>
        <v/>
      </c>
      <c r="I1121" s="4" t="str">
        <f aca="false">IF($H1121="","",$H1121-WEEKDAY($H1121,2)+1)</f>
        <v/>
      </c>
      <c r="J1121" s="4" t="str">
        <f aca="false">IF($I1121="","",$I1121+6)</f>
        <v/>
      </c>
      <c r="K1121" s="6" t="str">
        <f aca="false">IF($H1121="","",DATE(YEAR($H1121),MONTH($H1121),1))</f>
        <v/>
      </c>
      <c r="L1121" s="0" t="str">
        <f aca="false">IF($A1121="","",INDEX(CARTAO_COMPRAS!$K:$K,INT((ROW()-2)/20)+2))</f>
        <v/>
      </c>
      <c r="M1121" s="0" t="str">
        <f aca="false">IF($A1121="","","Compra no cartão")</f>
        <v/>
      </c>
    </row>
    <row r="1122" customFormat="false" ht="13.5" hidden="false" customHeight="false" outlineLevel="0" collapsed="false">
      <c r="A11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57</v>
      </c>
      <c r="B1122" s="0" t="str">
        <f aca="false">IF($A1122="","",INDEX(CARTAO_COMPRAS!$C:$C,INT((ROW()-2)/20)+2))</f>
        <v>Bradesco</v>
      </c>
      <c r="C1122" s="0" t="str">
        <f aca="false">IF($A1122="","",INDEX(CARTAO_COMPRAS!$D:$D,INT((ROW()-2)/20)+2))</f>
        <v>Drogaria</v>
      </c>
      <c r="D1122" s="0" t="str">
        <f aca="false">IF($A1122="","",INDEX(CARTAO_COMPRAS!$E:$E,INT((ROW()-2)/20)+2))</f>
        <v>Alimentação / Insumos</v>
      </c>
      <c r="E1122" s="0" t="n">
        <f aca="false">IF($A1122="","",INDEX(CARTAO_COMPRAS!$H:$H,INT((ROW()-2)/20)+2)+MOD(ROW()-2,20))</f>
        <v>1</v>
      </c>
      <c r="F1122" s="0" t="n">
        <f aca="false">IF($A1122="","",INDEX(CARTAO_COMPRAS!$G:$G,INT((ROW()-2)/20)+2))</f>
        <v>2</v>
      </c>
      <c r="G1122" s="5" t="n">
        <f aca="false">IF($A1122="","",INDEX(CARTAO_COMPRAS!$I:$I,INT((ROW()-2)/20)+2))</f>
        <v>118.33</v>
      </c>
      <c r="H1122" s="4" t="n">
        <f aca="false">IF($A1122="","",EDATE(INDEX(CARTAO_COMPRAS!$J:$J,INT((ROW()-2)/20)+2),MOD(ROW()-2,20)))</f>
        <v>46157</v>
      </c>
      <c r="I1122" s="4" t="n">
        <f aca="false">IF($H1122="","",$H1122-WEEKDAY($H1122,2)+1)</f>
        <v>46153</v>
      </c>
      <c r="J1122" s="4" t="n">
        <f aca="false">IF($I1122="","",$I1122+6)</f>
        <v>46159</v>
      </c>
      <c r="K1122" s="6" t="n">
        <f aca="false">IF($H1122="","",DATE(YEAR($H1122),MONTH($H1122),1))</f>
        <v>46143</v>
      </c>
      <c r="L1122" s="0" t="str">
        <f aca="false">IF($A1122="","",INDEX(CARTAO_COMPRAS!$K:$K,INT((ROW()-2)/20)+2))</f>
        <v>Pago</v>
      </c>
      <c r="M1122" s="0" t="str">
        <f aca="false">IF($A1122="","","Compra no cartão")</f>
        <v>Compra no cartão</v>
      </c>
    </row>
    <row r="1123" customFormat="false" ht="13.5" hidden="false" customHeight="false" outlineLevel="0" collapsed="false">
      <c r="A11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57</v>
      </c>
      <c r="B1123" s="0" t="str">
        <f aca="false">IF($A1123="","",INDEX(CARTAO_COMPRAS!$C:$C,INT((ROW()-2)/20)+2))</f>
        <v>Bradesco</v>
      </c>
      <c r="C1123" s="0" t="str">
        <f aca="false">IF($A1123="","",INDEX(CARTAO_COMPRAS!$D:$D,INT((ROW()-2)/20)+2))</f>
        <v>Drogaria</v>
      </c>
      <c r="D1123" s="0" t="str">
        <f aca="false">IF($A1123="","",INDEX(CARTAO_COMPRAS!$E:$E,INT((ROW()-2)/20)+2))</f>
        <v>Alimentação / Insumos</v>
      </c>
      <c r="E1123" s="0" t="n">
        <f aca="false">IF($A1123="","",INDEX(CARTAO_COMPRAS!$H:$H,INT((ROW()-2)/20)+2)+MOD(ROW()-2,20))</f>
        <v>2</v>
      </c>
      <c r="F1123" s="0" t="n">
        <f aca="false">IF($A1123="","",INDEX(CARTAO_COMPRAS!$G:$G,INT((ROW()-2)/20)+2))</f>
        <v>2</v>
      </c>
      <c r="G1123" s="5" t="n">
        <f aca="false">IF($A1123="","",INDEX(CARTAO_COMPRAS!$I:$I,INT((ROW()-2)/20)+2))</f>
        <v>118.33</v>
      </c>
      <c r="H1123" s="4" t="n">
        <f aca="false">IF($A1123="","",EDATE(INDEX(CARTAO_COMPRAS!$J:$J,INT((ROW()-2)/20)+2),MOD(ROW()-2,20)))</f>
        <v>46188</v>
      </c>
      <c r="I1123" s="4" t="n">
        <f aca="false">IF($H1123="","",$H1123-WEEKDAY($H1123,2)+1)</f>
        <v>46188</v>
      </c>
      <c r="J1123" s="4" t="n">
        <f aca="false">IF($I1123="","",$I1123+6)</f>
        <v>46194</v>
      </c>
      <c r="K1123" s="6" t="n">
        <f aca="false">IF($H1123="","",DATE(YEAR($H1123),MONTH($H1123),1))</f>
        <v>46174</v>
      </c>
      <c r="L1123" s="0" t="str">
        <f aca="false">IF($A1123="","",INDEX(CARTAO_COMPRAS!$K:$K,INT((ROW()-2)/20)+2))</f>
        <v>Pago</v>
      </c>
      <c r="M1123" s="0" t="str">
        <f aca="false">IF($A1123="","","Compra no cartão")</f>
        <v>Compra no cartão</v>
      </c>
    </row>
    <row r="1124" customFormat="false" ht="13.5" hidden="false" customHeight="false" outlineLevel="0" collapsed="false">
      <c r="A1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" s="0" t="str">
        <f aca="false">IF($A1124="","",INDEX(CARTAO_COMPRAS!$C:$C,INT((ROW()-2)/20)+2))</f>
        <v/>
      </c>
      <c r="C1124" s="0" t="str">
        <f aca="false">IF($A1124="","",INDEX(CARTAO_COMPRAS!$D:$D,INT((ROW()-2)/20)+2))</f>
        <v/>
      </c>
      <c r="D1124" s="0" t="str">
        <f aca="false">IF($A1124="","",INDEX(CARTAO_COMPRAS!$E:$E,INT((ROW()-2)/20)+2))</f>
        <v/>
      </c>
      <c r="E1124" s="0" t="str">
        <f aca="false">IF($A1124="","",INDEX(CARTAO_COMPRAS!$H:$H,INT((ROW()-2)/20)+2)+MOD(ROW()-2,20))</f>
        <v/>
      </c>
      <c r="F1124" s="0" t="str">
        <f aca="false">IF($A1124="","",INDEX(CARTAO_COMPRAS!$G:$G,INT((ROW()-2)/20)+2))</f>
        <v/>
      </c>
      <c r="G1124" s="5" t="str">
        <f aca="false">IF($A1124="","",INDEX(CARTAO_COMPRAS!$I:$I,INT((ROW()-2)/20)+2))</f>
        <v/>
      </c>
      <c r="H1124" s="4" t="str">
        <f aca="false">IF($A1124="","",EDATE(INDEX(CARTAO_COMPRAS!$J:$J,INT((ROW()-2)/20)+2),MOD(ROW()-2,20)))</f>
        <v/>
      </c>
      <c r="I1124" s="4" t="str">
        <f aca="false">IF($H1124="","",$H1124-WEEKDAY($H1124,2)+1)</f>
        <v/>
      </c>
      <c r="J1124" s="4" t="str">
        <f aca="false">IF($I1124="","",$I1124+6)</f>
        <v/>
      </c>
      <c r="K1124" s="6" t="str">
        <f aca="false">IF($H1124="","",DATE(YEAR($H1124),MONTH($H1124),1))</f>
        <v/>
      </c>
      <c r="L1124" s="0" t="str">
        <f aca="false">IF($A1124="","",INDEX(CARTAO_COMPRAS!$K:$K,INT((ROW()-2)/20)+2))</f>
        <v/>
      </c>
      <c r="M1124" s="0" t="str">
        <f aca="false">IF($A1124="","","Compra no cartão")</f>
        <v/>
      </c>
    </row>
    <row r="1125" customFormat="false" ht="13.5" hidden="false" customHeight="false" outlineLevel="0" collapsed="false">
      <c r="A1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" s="0" t="str">
        <f aca="false">IF($A1125="","",INDEX(CARTAO_COMPRAS!$C:$C,INT((ROW()-2)/20)+2))</f>
        <v/>
      </c>
      <c r="C1125" s="0" t="str">
        <f aca="false">IF($A1125="","",INDEX(CARTAO_COMPRAS!$D:$D,INT((ROW()-2)/20)+2))</f>
        <v/>
      </c>
      <c r="D1125" s="0" t="str">
        <f aca="false">IF($A1125="","",INDEX(CARTAO_COMPRAS!$E:$E,INT((ROW()-2)/20)+2))</f>
        <v/>
      </c>
      <c r="E1125" s="0" t="str">
        <f aca="false">IF($A1125="","",INDEX(CARTAO_COMPRAS!$H:$H,INT((ROW()-2)/20)+2)+MOD(ROW()-2,20))</f>
        <v/>
      </c>
      <c r="F1125" s="0" t="str">
        <f aca="false">IF($A1125="","",INDEX(CARTAO_COMPRAS!$G:$G,INT((ROW()-2)/20)+2))</f>
        <v/>
      </c>
      <c r="G1125" s="5" t="str">
        <f aca="false">IF($A1125="","",INDEX(CARTAO_COMPRAS!$I:$I,INT((ROW()-2)/20)+2))</f>
        <v/>
      </c>
      <c r="H1125" s="4" t="str">
        <f aca="false">IF($A1125="","",EDATE(INDEX(CARTAO_COMPRAS!$J:$J,INT((ROW()-2)/20)+2),MOD(ROW()-2,20)))</f>
        <v/>
      </c>
      <c r="I1125" s="4" t="str">
        <f aca="false">IF($H1125="","",$H1125-WEEKDAY($H1125,2)+1)</f>
        <v/>
      </c>
      <c r="J1125" s="4" t="str">
        <f aca="false">IF($I1125="","",$I1125+6)</f>
        <v/>
      </c>
      <c r="K1125" s="6" t="str">
        <f aca="false">IF($H1125="","",DATE(YEAR($H1125),MONTH($H1125),1))</f>
        <v/>
      </c>
      <c r="L1125" s="0" t="str">
        <f aca="false">IF($A1125="","",INDEX(CARTAO_COMPRAS!$K:$K,INT((ROW()-2)/20)+2))</f>
        <v/>
      </c>
      <c r="M1125" s="0" t="str">
        <f aca="false">IF($A1125="","","Compra no cartão")</f>
        <v/>
      </c>
    </row>
    <row r="1126" customFormat="false" ht="13.5" hidden="false" customHeight="false" outlineLevel="0" collapsed="false">
      <c r="A1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" s="0" t="str">
        <f aca="false">IF($A1126="","",INDEX(CARTAO_COMPRAS!$C:$C,INT((ROW()-2)/20)+2))</f>
        <v/>
      </c>
      <c r="C1126" s="0" t="str">
        <f aca="false">IF($A1126="","",INDEX(CARTAO_COMPRAS!$D:$D,INT((ROW()-2)/20)+2))</f>
        <v/>
      </c>
      <c r="D1126" s="0" t="str">
        <f aca="false">IF($A1126="","",INDEX(CARTAO_COMPRAS!$E:$E,INT((ROW()-2)/20)+2))</f>
        <v/>
      </c>
      <c r="E1126" s="0" t="str">
        <f aca="false">IF($A1126="","",INDEX(CARTAO_COMPRAS!$H:$H,INT((ROW()-2)/20)+2)+MOD(ROW()-2,20))</f>
        <v/>
      </c>
      <c r="F1126" s="0" t="str">
        <f aca="false">IF($A1126="","",INDEX(CARTAO_COMPRAS!$G:$G,INT((ROW()-2)/20)+2))</f>
        <v/>
      </c>
      <c r="G1126" s="5" t="str">
        <f aca="false">IF($A1126="","",INDEX(CARTAO_COMPRAS!$I:$I,INT((ROW()-2)/20)+2))</f>
        <v/>
      </c>
      <c r="H1126" s="4" t="str">
        <f aca="false">IF($A1126="","",EDATE(INDEX(CARTAO_COMPRAS!$J:$J,INT((ROW()-2)/20)+2),MOD(ROW()-2,20)))</f>
        <v/>
      </c>
      <c r="I1126" s="4" t="str">
        <f aca="false">IF($H1126="","",$H1126-WEEKDAY($H1126,2)+1)</f>
        <v/>
      </c>
      <c r="J1126" s="4" t="str">
        <f aca="false">IF($I1126="","",$I1126+6)</f>
        <v/>
      </c>
      <c r="K1126" s="6" t="str">
        <f aca="false">IF($H1126="","",DATE(YEAR($H1126),MONTH($H1126),1))</f>
        <v/>
      </c>
      <c r="L1126" s="0" t="str">
        <f aca="false">IF($A1126="","",INDEX(CARTAO_COMPRAS!$K:$K,INT((ROW()-2)/20)+2))</f>
        <v/>
      </c>
      <c r="M1126" s="0" t="str">
        <f aca="false">IF($A1126="","","Compra no cartão")</f>
        <v/>
      </c>
    </row>
    <row r="1127" customFormat="false" ht="13.5" hidden="false" customHeight="false" outlineLevel="0" collapsed="false">
      <c r="A1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" s="0" t="str">
        <f aca="false">IF($A1127="","",INDEX(CARTAO_COMPRAS!$C:$C,INT((ROW()-2)/20)+2))</f>
        <v/>
      </c>
      <c r="C1127" s="0" t="str">
        <f aca="false">IF($A1127="","",INDEX(CARTAO_COMPRAS!$D:$D,INT((ROW()-2)/20)+2))</f>
        <v/>
      </c>
      <c r="D1127" s="0" t="str">
        <f aca="false">IF($A1127="","",INDEX(CARTAO_COMPRAS!$E:$E,INT((ROW()-2)/20)+2))</f>
        <v/>
      </c>
      <c r="E1127" s="0" t="str">
        <f aca="false">IF($A1127="","",INDEX(CARTAO_COMPRAS!$H:$H,INT((ROW()-2)/20)+2)+MOD(ROW()-2,20))</f>
        <v/>
      </c>
      <c r="F1127" s="0" t="str">
        <f aca="false">IF($A1127="","",INDEX(CARTAO_COMPRAS!$G:$G,INT((ROW()-2)/20)+2))</f>
        <v/>
      </c>
      <c r="G1127" s="5" t="str">
        <f aca="false">IF($A1127="","",INDEX(CARTAO_COMPRAS!$I:$I,INT((ROW()-2)/20)+2))</f>
        <v/>
      </c>
      <c r="H1127" s="4" t="str">
        <f aca="false">IF($A1127="","",EDATE(INDEX(CARTAO_COMPRAS!$J:$J,INT((ROW()-2)/20)+2),MOD(ROW()-2,20)))</f>
        <v/>
      </c>
      <c r="I1127" s="4" t="str">
        <f aca="false">IF($H1127="","",$H1127-WEEKDAY($H1127,2)+1)</f>
        <v/>
      </c>
      <c r="J1127" s="4" t="str">
        <f aca="false">IF($I1127="","",$I1127+6)</f>
        <v/>
      </c>
      <c r="K1127" s="6" t="str">
        <f aca="false">IF($H1127="","",DATE(YEAR($H1127),MONTH($H1127),1))</f>
        <v/>
      </c>
      <c r="L1127" s="0" t="str">
        <f aca="false">IF($A1127="","",INDEX(CARTAO_COMPRAS!$K:$K,INT((ROW()-2)/20)+2))</f>
        <v/>
      </c>
      <c r="M1127" s="0" t="str">
        <f aca="false">IF($A1127="","","Compra no cartão")</f>
        <v/>
      </c>
    </row>
    <row r="1128" customFormat="false" ht="13.5" hidden="false" customHeight="false" outlineLevel="0" collapsed="false">
      <c r="A1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" s="0" t="str">
        <f aca="false">IF($A1128="","",INDEX(CARTAO_COMPRAS!$C:$C,INT((ROW()-2)/20)+2))</f>
        <v/>
      </c>
      <c r="C1128" s="0" t="str">
        <f aca="false">IF($A1128="","",INDEX(CARTAO_COMPRAS!$D:$D,INT((ROW()-2)/20)+2))</f>
        <v/>
      </c>
      <c r="D1128" s="0" t="str">
        <f aca="false">IF($A1128="","",INDEX(CARTAO_COMPRAS!$E:$E,INT((ROW()-2)/20)+2))</f>
        <v/>
      </c>
      <c r="E1128" s="0" t="str">
        <f aca="false">IF($A1128="","",INDEX(CARTAO_COMPRAS!$H:$H,INT((ROW()-2)/20)+2)+MOD(ROW()-2,20))</f>
        <v/>
      </c>
      <c r="F1128" s="0" t="str">
        <f aca="false">IF($A1128="","",INDEX(CARTAO_COMPRAS!$G:$G,INT((ROW()-2)/20)+2))</f>
        <v/>
      </c>
      <c r="G1128" s="5" t="str">
        <f aca="false">IF($A1128="","",INDEX(CARTAO_COMPRAS!$I:$I,INT((ROW()-2)/20)+2))</f>
        <v/>
      </c>
      <c r="H1128" s="4" t="str">
        <f aca="false">IF($A1128="","",EDATE(INDEX(CARTAO_COMPRAS!$J:$J,INT((ROW()-2)/20)+2),MOD(ROW()-2,20)))</f>
        <v/>
      </c>
      <c r="I1128" s="4" t="str">
        <f aca="false">IF($H1128="","",$H1128-WEEKDAY($H1128,2)+1)</f>
        <v/>
      </c>
      <c r="J1128" s="4" t="str">
        <f aca="false">IF($I1128="","",$I1128+6)</f>
        <v/>
      </c>
      <c r="K1128" s="6" t="str">
        <f aca="false">IF($H1128="","",DATE(YEAR($H1128),MONTH($H1128),1))</f>
        <v/>
      </c>
      <c r="L1128" s="0" t="str">
        <f aca="false">IF($A1128="","",INDEX(CARTAO_COMPRAS!$K:$K,INT((ROW()-2)/20)+2))</f>
        <v/>
      </c>
      <c r="M1128" s="0" t="str">
        <f aca="false">IF($A1128="","","Compra no cartão")</f>
        <v/>
      </c>
    </row>
    <row r="1129" customFormat="false" ht="13.5" hidden="false" customHeight="false" outlineLevel="0" collapsed="false">
      <c r="A1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" s="0" t="str">
        <f aca="false">IF($A1129="","",INDEX(CARTAO_COMPRAS!$C:$C,INT((ROW()-2)/20)+2))</f>
        <v/>
      </c>
      <c r="C1129" s="0" t="str">
        <f aca="false">IF($A1129="","",INDEX(CARTAO_COMPRAS!$D:$D,INT((ROW()-2)/20)+2))</f>
        <v/>
      </c>
      <c r="D1129" s="0" t="str">
        <f aca="false">IF($A1129="","",INDEX(CARTAO_COMPRAS!$E:$E,INT((ROW()-2)/20)+2))</f>
        <v/>
      </c>
      <c r="E1129" s="0" t="str">
        <f aca="false">IF($A1129="","",INDEX(CARTAO_COMPRAS!$H:$H,INT((ROW()-2)/20)+2)+MOD(ROW()-2,20))</f>
        <v/>
      </c>
      <c r="F1129" s="0" t="str">
        <f aca="false">IF($A1129="","",INDEX(CARTAO_COMPRAS!$G:$G,INT((ROW()-2)/20)+2))</f>
        <v/>
      </c>
      <c r="G1129" s="5" t="str">
        <f aca="false">IF($A1129="","",INDEX(CARTAO_COMPRAS!$I:$I,INT((ROW()-2)/20)+2))</f>
        <v/>
      </c>
      <c r="H1129" s="4" t="str">
        <f aca="false">IF($A1129="","",EDATE(INDEX(CARTAO_COMPRAS!$J:$J,INT((ROW()-2)/20)+2),MOD(ROW()-2,20)))</f>
        <v/>
      </c>
      <c r="I1129" s="4" t="str">
        <f aca="false">IF($H1129="","",$H1129-WEEKDAY($H1129,2)+1)</f>
        <v/>
      </c>
      <c r="J1129" s="4" t="str">
        <f aca="false">IF($I1129="","",$I1129+6)</f>
        <v/>
      </c>
      <c r="K1129" s="6" t="str">
        <f aca="false">IF($H1129="","",DATE(YEAR($H1129),MONTH($H1129),1))</f>
        <v/>
      </c>
      <c r="L1129" s="0" t="str">
        <f aca="false">IF($A1129="","",INDEX(CARTAO_COMPRAS!$K:$K,INT((ROW()-2)/20)+2))</f>
        <v/>
      </c>
      <c r="M1129" s="0" t="str">
        <f aca="false">IF($A1129="","","Compra no cartão")</f>
        <v/>
      </c>
    </row>
    <row r="1130" customFormat="false" ht="13.5" hidden="false" customHeight="false" outlineLevel="0" collapsed="false">
      <c r="A1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" s="0" t="str">
        <f aca="false">IF($A1130="","",INDEX(CARTAO_COMPRAS!$C:$C,INT((ROW()-2)/20)+2))</f>
        <v/>
      </c>
      <c r="C1130" s="0" t="str">
        <f aca="false">IF($A1130="","",INDEX(CARTAO_COMPRAS!$D:$D,INT((ROW()-2)/20)+2))</f>
        <v/>
      </c>
      <c r="D1130" s="0" t="str">
        <f aca="false">IF($A1130="","",INDEX(CARTAO_COMPRAS!$E:$E,INT((ROW()-2)/20)+2))</f>
        <v/>
      </c>
      <c r="E1130" s="0" t="str">
        <f aca="false">IF($A1130="","",INDEX(CARTAO_COMPRAS!$H:$H,INT((ROW()-2)/20)+2)+MOD(ROW()-2,20))</f>
        <v/>
      </c>
      <c r="F1130" s="0" t="str">
        <f aca="false">IF($A1130="","",INDEX(CARTAO_COMPRAS!$G:$G,INT((ROW()-2)/20)+2))</f>
        <v/>
      </c>
      <c r="G1130" s="5" t="str">
        <f aca="false">IF($A1130="","",INDEX(CARTAO_COMPRAS!$I:$I,INT((ROW()-2)/20)+2))</f>
        <v/>
      </c>
      <c r="H1130" s="4" t="str">
        <f aca="false">IF($A1130="","",EDATE(INDEX(CARTAO_COMPRAS!$J:$J,INT((ROW()-2)/20)+2),MOD(ROW()-2,20)))</f>
        <v/>
      </c>
      <c r="I1130" s="4" t="str">
        <f aca="false">IF($H1130="","",$H1130-WEEKDAY($H1130,2)+1)</f>
        <v/>
      </c>
      <c r="J1130" s="4" t="str">
        <f aca="false">IF($I1130="","",$I1130+6)</f>
        <v/>
      </c>
      <c r="K1130" s="6" t="str">
        <f aca="false">IF($H1130="","",DATE(YEAR($H1130),MONTH($H1130),1))</f>
        <v/>
      </c>
      <c r="L1130" s="0" t="str">
        <f aca="false">IF($A1130="","",INDEX(CARTAO_COMPRAS!$K:$K,INT((ROW()-2)/20)+2))</f>
        <v/>
      </c>
      <c r="M1130" s="0" t="str">
        <f aca="false">IF($A1130="","","Compra no cartão")</f>
        <v/>
      </c>
    </row>
    <row r="1131" customFormat="false" ht="13.5" hidden="false" customHeight="false" outlineLevel="0" collapsed="false">
      <c r="A1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" s="0" t="str">
        <f aca="false">IF($A1131="","",INDEX(CARTAO_COMPRAS!$C:$C,INT((ROW()-2)/20)+2))</f>
        <v/>
      </c>
      <c r="C1131" s="0" t="str">
        <f aca="false">IF($A1131="","",INDEX(CARTAO_COMPRAS!$D:$D,INT((ROW()-2)/20)+2))</f>
        <v/>
      </c>
      <c r="D1131" s="0" t="str">
        <f aca="false">IF($A1131="","",INDEX(CARTAO_COMPRAS!$E:$E,INT((ROW()-2)/20)+2))</f>
        <v/>
      </c>
      <c r="E1131" s="0" t="str">
        <f aca="false">IF($A1131="","",INDEX(CARTAO_COMPRAS!$H:$H,INT((ROW()-2)/20)+2)+MOD(ROW()-2,20))</f>
        <v/>
      </c>
      <c r="F1131" s="0" t="str">
        <f aca="false">IF($A1131="","",INDEX(CARTAO_COMPRAS!$G:$G,INT((ROW()-2)/20)+2))</f>
        <v/>
      </c>
      <c r="G1131" s="5" t="str">
        <f aca="false">IF($A1131="","",INDEX(CARTAO_COMPRAS!$I:$I,INT((ROW()-2)/20)+2))</f>
        <v/>
      </c>
      <c r="H1131" s="4" t="str">
        <f aca="false">IF($A1131="","",EDATE(INDEX(CARTAO_COMPRAS!$J:$J,INT((ROW()-2)/20)+2),MOD(ROW()-2,20)))</f>
        <v/>
      </c>
      <c r="I1131" s="4" t="str">
        <f aca="false">IF($H1131="","",$H1131-WEEKDAY($H1131,2)+1)</f>
        <v/>
      </c>
      <c r="J1131" s="4" t="str">
        <f aca="false">IF($I1131="","",$I1131+6)</f>
        <v/>
      </c>
      <c r="K1131" s="6" t="str">
        <f aca="false">IF($H1131="","",DATE(YEAR($H1131),MONTH($H1131),1))</f>
        <v/>
      </c>
      <c r="L1131" s="0" t="str">
        <f aca="false">IF($A1131="","",INDEX(CARTAO_COMPRAS!$K:$K,INT((ROW()-2)/20)+2))</f>
        <v/>
      </c>
      <c r="M1131" s="0" t="str">
        <f aca="false">IF($A1131="","","Compra no cartão")</f>
        <v/>
      </c>
    </row>
    <row r="1132" customFormat="false" ht="13.5" hidden="false" customHeight="false" outlineLevel="0" collapsed="false">
      <c r="A1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" s="0" t="str">
        <f aca="false">IF($A1132="","",INDEX(CARTAO_COMPRAS!$C:$C,INT((ROW()-2)/20)+2))</f>
        <v/>
      </c>
      <c r="C1132" s="0" t="str">
        <f aca="false">IF($A1132="","",INDEX(CARTAO_COMPRAS!$D:$D,INT((ROW()-2)/20)+2))</f>
        <v/>
      </c>
      <c r="D1132" s="0" t="str">
        <f aca="false">IF($A1132="","",INDEX(CARTAO_COMPRAS!$E:$E,INT((ROW()-2)/20)+2))</f>
        <v/>
      </c>
      <c r="E1132" s="0" t="str">
        <f aca="false">IF($A1132="","",INDEX(CARTAO_COMPRAS!$H:$H,INT((ROW()-2)/20)+2)+MOD(ROW()-2,20))</f>
        <v/>
      </c>
      <c r="F1132" s="0" t="str">
        <f aca="false">IF($A1132="","",INDEX(CARTAO_COMPRAS!$G:$G,INT((ROW()-2)/20)+2))</f>
        <v/>
      </c>
      <c r="G1132" s="5" t="str">
        <f aca="false">IF($A1132="","",INDEX(CARTAO_COMPRAS!$I:$I,INT((ROW()-2)/20)+2))</f>
        <v/>
      </c>
      <c r="H1132" s="4" t="str">
        <f aca="false">IF($A1132="","",EDATE(INDEX(CARTAO_COMPRAS!$J:$J,INT((ROW()-2)/20)+2),MOD(ROW()-2,20)))</f>
        <v/>
      </c>
      <c r="I1132" s="4" t="str">
        <f aca="false">IF($H1132="","",$H1132-WEEKDAY($H1132,2)+1)</f>
        <v/>
      </c>
      <c r="J1132" s="4" t="str">
        <f aca="false">IF($I1132="","",$I1132+6)</f>
        <v/>
      </c>
      <c r="K1132" s="6" t="str">
        <f aca="false">IF($H1132="","",DATE(YEAR($H1132),MONTH($H1132),1))</f>
        <v/>
      </c>
      <c r="L1132" s="0" t="str">
        <f aca="false">IF($A1132="","",INDEX(CARTAO_COMPRAS!$K:$K,INT((ROW()-2)/20)+2))</f>
        <v/>
      </c>
      <c r="M1132" s="0" t="str">
        <f aca="false">IF($A1132="","","Compra no cartão")</f>
        <v/>
      </c>
    </row>
    <row r="1133" customFormat="false" ht="13.5" hidden="false" customHeight="false" outlineLevel="0" collapsed="false">
      <c r="A1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" s="0" t="str">
        <f aca="false">IF($A1133="","",INDEX(CARTAO_COMPRAS!$C:$C,INT((ROW()-2)/20)+2))</f>
        <v/>
      </c>
      <c r="C1133" s="0" t="str">
        <f aca="false">IF($A1133="","",INDEX(CARTAO_COMPRAS!$D:$D,INT((ROW()-2)/20)+2))</f>
        <v/>
      </c>
      <c r="D1133" s="0" t="str">
        <f aca="false">IF($A1133="","",INDEX(CARTAO_COMPRAS!$E:$E,INT((ROW()-2)/20)+2))</f>
        <v/>
      </c>
      <c r="E1133" s="0" t="str">
        <f aca="false">IF($A1133="","",INDEX(CARTAO_COMPRAS!$H:$H,INT((ROW()-2)/20)+2)+MOD(ROW()-2,20))</f>
        <v/>
      </c>
      <c r="F1133" s="0" t="str">
        <f aca="false">IF($A1133="","",INDEX(CARTAO_COMPRAS!$G:$G,INT((ROW()-2)/20)+2))</f>
        <v/>
      </c>
      <c r="G1133" s="5" t="str">
        <f aca="false">IF($A1133="","",INDEX(CARTAO_COMPRAS!$I:$I,INT((ROW()-2)/20)+2))</f>
        <v/>
      </c>
      <c r="H1133" s="4" t="str">
        <f aca="false">IF($A1133="","",EDATE(INDEX(CARTAO_COMPRAS!$J:$J,INT((ROW()-2)/20)+2),MOD(ROW()-2,20)))</f>
        <v/>
      </c>
      <c r="I1133" s="4" t="str">
        <f aca="false">IF($H1133="","",$H1133-WEEKDAY($H1133,2)+1)</f>
        <v/>
      </c>
      <c r="J1133" s="4" t="str">
        <f aca="false">IF($I1133="","",$I1133+6)</f>
        <v/>
      </c>
      <c r="K1133" s="6" t="str">
        <f aca="false">IF($H1133="","",DATE(YEAR($H1133),MONTH($H1133),1))</f>
        <v/>
      </c>
      <c r="L1133" s="0" t="str">
        <f aca="false">IF($A1133="","",INDEX(CARTAO_COMPRAS!$K:$K,INT((ROW()-2)/20)+2))</f>
        <v/>
      </c>
      <c r="M1133" s="0" t="str">
        <f aca="false">IF($A1133="","","Compra no cartão")</f>
        <v/>
      </c>
    </row>
    <row r="1134" customFormat="false" ht="13.5" hidden="false" customHeight="false" outlineLevel="0" collapsed="false">
      <c r="A1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" s="0" t="str">
        <f aca="false">IF($A1134="","",INDEX(CARTAO_COMPRAS!$C:$C,INT((ROW()-2)/20)+2))</f>
        <v/>
      </c>
      <c r="C1134" s="0" t="str">
        <f aca="false">IF($A1134="","",INDEX(CARTAO_COMPRAS!$D:$D,INT((ROW()-2)/20)+2))</f>
        <v/>
      </c>
      <c r="D1134" s="0" t="str">
        <f aca="false">IF($A1134="","",INDEX(CARTAO_COMPRAS!$E:$E,INT((ROW()-2)/20)+2))</f>
        <v/>
      </c>
      <c r="E1134" s="0" t="str">
        <f aca="false">IF($A1134="","",INDEX(CARTAO_COMPRAS!$H:$H,INT((ROW()-2)/20)+2)+MOD(ROW()-2,20))</f>
        <v/>
      </c>
      <c r="F1134" s="0" t="str">
        <f aca="false">IF($A1134="","",INDEX(CARTAO_COMPRAS!$G:$G,INT((ROW()-2)/20)+2))</f>
        <v/>
      </c>
      <c r="G1134" s="5" t="str">
        <f aca="false">IF($A1134="","",INDEX(CARTAO_COMPRAS!$I:$I,INT((ROW()-2)/20)+2))</f>
        <v/>
      </c>
      <c r="H1134" s="4" t="str">
        <f aca="false">IF($A1134="","",EDATE(INDEX(CARTAO_COMPRAS!$J:$J,INT((ROW()-2)/20)+2),MOD(ROW()-2,20)))</f>
        <v/>
      </c>
      <c r="I1134" s="4" t="str">
        <f aca="false">IF($H1134="","",$H1134-WEEKDAY($H1134,2)+1)</f>
        <v/>
      </c>
      <c r="J1134" s="4" t="str">
        <f aca="false">IF($I1134="","",$I1134+6)</f>
        <v/>
      </c>
      <c r="K1134" s="6" t="str">
        <f aca="false">IF($H1134="","",DATE(YEAR($H1134),MONTH($H1134),1))</f>
        <v/>
      </c>
      <c r="L1134" s="0" t="str">
        <f aca="false">IF($A1134="","",INDEX(CARTAO_COMPRAS!$K:$K,INT((ROW()-2)/20)+2))</f>
        <v/>
      </c>
      <c r="M1134" s="0" t="str">
        <f aca="false">IF($A1134="","","Compra no cartão")</f>
        <v/>
      </c>
    </row>
    <row r="1135" customFormat="false" ht="13.5" hidden="false" customHeight="false" outlineLevel="0" collapsed="false">
      <c r="A1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" s="0" t="str">
        <f aca="false">IF($A1135="","",INDEX(CARTAO_COMPRAS!$C:$C,INT((ROW()-2)/20)+2))</f>
        <v/>
      </c>
      <c r="C1135" s="0" t="str">
        <f aca="false">IF($A1135="","",INDEX(CARTAO_COMPRAS!$D:$D,INT((ROW()-2)/20)+2))</f>
        <v/>
      </c>
      <c r="D1135" s="0" t="str">
        <f aca="false">IF($A1135="","",INDEX(CARTAO_COMPRAS!$E:$E,INT((ROW()-2)/20)+2))</f>
        <v/>
      </c>
      <c r="E1135" s="0" t="str">
        <f aca="false">IF($A1135="","",INDEX(CARTAO_COMPRAS!$H:$H,INT((ROW()-2)/20)+2)+MOD(ROW()-2,20))</f>
        <v/>
      </c>
      <c r="F1135" s="0" t="str">
        <f aca="false">IF($A1135="","",INDEX(CARTAO_COMPRAS!$G:$G,INT((ROW()-2)/20)+2))</f>
        <v/>
      </c>
      <c r="G1135" s="5" t="str">
        <f aca="false">IF($A1135="","",INDEX(CARTAO_COMPRAS!$I:$I,INT((ROW()-2)/20)+2))</f>
        <v/>
      </c>
      <c r="H1135" s="4" t="str">
        <f aca="false">IF($A1135="","",EDATE(INDEX(CARTAO_COMPRAS!$J:$J,INT((ROW()-2)/20)+2),MOD(ROW()-2,20)))</f>
        <v/>
      </c>
      <c r="I1135" s="4" t="str">
        <f aca="false">IF($H1135="","",$H1135-WEEKDAY($H1135,2)+1)</f>
        <v/>
      </c>
      <c r="J1135" s="4" t="str">
        <f aca="false">IF($I1135="","",$I1135+6)</f>
        <v/>
      </c>
      <c r="K1135" s="6" t="str">
        <f aca="false">IF($H1135="","",DATE(YEAR($H1135),MONTH($H1135),1))</f>
        <v/>
      </c>
      <c r="L1135" s="0" t="str">
        <f aca="false">IF($A1135="","",INDEX(CARTAO_COMPRAS!$K:$K,INT((ROW()-2)/20)+2))</f>
        <v/>
      </c>
      <c r="M1135" s="0" t="str">
        <f aca="false">IF($A1135="","","Compra no cartão")</f>
        <v/>
      </c>
    </row>
    <row r="1136" customFormat="false" ht="13.5" hidden="false" customHeight="false" outlineLevel="0" collapsed="false">
      <c r="A1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" s="0" t="str">
        <f aca="false">IF($A1136="","",INDEX(CARTAO_COMPRAS!$C:$C,INT((ROW()-2)/20)+2))</f>
        <v/>
      </c>
      <c r="C1136" s="0" t="str">
        <f aca="false">IF($A1136="","",INDEX(CARTAO_COMPRAS!$D:$D,INT((ROW()-2)/20)+2))</f>
        <v/>
      </c>
      <c r="D1136" s="0" t="str">
        <f aca="false">IF($A1136="","",INDEX(CARTAO_COMPRAS!$E:$E,INT((ROW()-2)/20)+2))</f>
        <v/>
      </c>
      <c r="E1136" s="0" t="str">
        <f aca="false">IF($A1136="","",INDEX(CARTAO_COMPRAS!$H:$H,INT((ROW()-2)/20)+2)+MOD(ROW()-2,20))</f>
        <v/>
      </c>
      <c r="F1136" s="0" t="str">
        <f aca="false">IF($A1136="","",INDEX(CARTAO_COMPRAS!$G:$G,INT((ROW()-2)/20)+2))</f>
        <v/>
      </c>
      <c r="G1136" s="5" t="str">
        <f aca="false">IF($A1136="","",INDEX(CARTAO_COMPRAS!$I:$I,INT((ROW()-2)/20)+2))</f>
        <v/>
      </c>
      <c r="H1136" s="4" t="str">
        <f aca="false">IF($A1136="","",EDATE(INDEX(CARTAO_COMPRAS!$J:$J,INT((ROW()-2)/20)+2),MOD(ROW()-2,20)))</f>
        <v/>
      </c>
      <c r="I1136" s="4" t="str">
        <f aca="false">IF($H1136="","",$H1136-WEEKDAY($H1136,2)+1)</f>
        <v/>
      </c>
      <c r="J1136" s="4" t="str">
        <f aca="false">IF($I1136="","",$I1136+6)</f>
        <v/>
      </c>
      <c r="K1136" s="6" t="str">
        <f aca="false">IF($H1136="","",DATE(YEAR($H1136),MONTH($H1136),1))</f>
        <v/>
      </c>
      <c r="L1136" s="0" t="str">
        <f aca="false">IF($A1136="","",INDEX(CARTAO_COMPRAS!$K:$K,INT((ROW()-2)/20)+2))</f>
        <v/>
      </c>
      <c r="M1136" s="0" t="str">
        <f aca="false">IF($A1136="","","Compra no cartão")</f>
        <v/>
      </c>
    </row>
    <row r="1137" customFormat="false" ht="13.5" hidden="false" customHeight="false" outlineLevel="0" collapsed="false">
      <c r="A1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" s="0" t="str">
        <f aca="false">IF($A1137="","",INDEX(CARTAO_COMPRAS!$C:$C,INT((ROW()-2)/20)+2))</f>
        <v/>
      </c>
      <c r="C1137" s="0" t="str">
        <f aca="false">IF($A1137="","",INDEX(CARTAO_COMPRAS!$D:$D,INT((ROW()-2)/20)+2))</f>
        <v/>
      </c>
      <c r="D1137" s="0" t="str">
        <f aca="false">IF($A1137="","",INDEX(CARTAO_COMPRAS!$E:$E,INT((ROW()-2)/20)+2))</f>
        <v/>
      </c>
      <c r="E1137" s="0" t="str">
        <f aca="false">IF($A1137="","",INDEX(CARTAO_COMPRAS!$H:$H,INT((ROW()-2)/20)+2)+MOD(ROW()-2,20))</f>
        <v/>
      </c>
      <c r="F1137" s="0" t="str">
        <f aca="false">IF($A1137="","",INDEX(CARTAO_COMPRAS!$G:$G,INT((ROW()-2)/20)+2))</f>
        <v/>
      </c>
      <c r="G1137" s="5" t="str">
        <f aca="false">IF($A1137="","",INDEX(CARTAO_COMPRAS!$I:$I,INT((ROW()-2)/20)+2))</f>
        <v/>
      </c>
      <c r="H1137" s="4" t="str">
        <f aca="false">IF($A1137="","",EDATE(INDEX(CARTAO_COMPRAS!$J:$J,INT((ROW()-2)/20)+2),MOD(ROW()-2,20)))</f>
        <v/>
      </c>
      <c r="I1137" s="4" t="str">
        <f aca="false">IF($H1137="","",$H1137-WEEKDAY($H1137,2)+1)</f>
        <v/>
      </c>
      <c r="J1137" s="4" t="str">
        <f aca="false">IF($I1137="","",$I1137+6)</f>
        <v/>
      </c>
      <c r="K1137" s="6" t="str">
        <f aca="false">IF($H1137="","",DATE(YEAR($H1137),MONTH($H1137),1))</f>
        <v/>
      </c>
      <c r="L1137" s="0" t="str">
        <f aca="false">IF($A1137="","",INDEX(CARTAO_COMPRAS!$K:$K,INT((ROW()-2)/20)+2))</f>
        <v/>
      </c>
      <c r="M1137" s="0" t="str">
        <f aca="false">IF($A1137="","","Compra no cartão")</f>
        <v/>
      </c>
    </row>
    <row r="1138" customFormat="false" ht="13.5" hidden="false" customHeight="false" outlineLevel="0" collapsed="false">
      <c r="A1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" s="0" t="str">
        <f aca="false">IF($A1138="","",INDEX(CARTAO_COMPRAS!$C:$C,INT((ROW()-2)/20)+2))</f>
        <v/>
      </c>
      <c r="C1138" s="0" t="str">
        <f aca="false">IF($A1138="","",INDEX(CARTAO_COMPRAS!$D:$D,INT((ROW()-2)/20)+2))</f>
        <v/>
      </c>
      <c r="D1138" s="0" t="str">
        <f aca="false">IF($A1138="","",INDEX(CARTAO_COMPRAS!$E:$E,INT((ROW()-2)/20)+2))</f>
        <v/>
      </c>
      <c r="E1138" s="0" t="str">
        <f aca="false">IF($A1138="","",INDEX(CARTAO_COMPRAS!$H:$H,INT((ROW()-2)/20)+2)+MOD(ROW()-2,20))</f>
        <v/>
      </c>
      <c r="F1138" s="0" t="str">
        <f aca="false">IF($A1138="","",INDEX(CARTAO_COMPRAS!$G:$G,INT((ROW()-2)/20)+2))</f>
        <v/>
      </c>
      <c r="G1138" s="5" t="str">
        <f aca="false">IF($A1138="","",INDEX(CARTAO_COMPRAS!$I:$I,INT((ROW()-2)/20)+2))</f>
        <v/>
      </c>
      <c r="H1138" s="4" t="str">
        <f aca="false">IF($A1138="","",EDATE(INDEX(CARTAO_COMPRAS!$J:$J,INT((ROW()-2)/20)+2),MOD(ROW()-2,20)))</f>
        <v/>
      </c>
      <c r="I1138" s="4" t="str">
        <f aca="false">IF($H1138="","",$H1138-WEEKDAY($H1138,2)+1)</f>
        <v/>
      </c>
      <c r="J1138" s="4" t="str">
        <f aca="false">IF($I1138="","",$I1138+6)</f>
        <v/>
      </c>
      <c r="K1138" s="6" t="str">
        <f aca="false">IF($H1138="","",DATE(YEAR($H1138),MONTH($H1138),1))</f>
        <v/>
      </c>
      <c r="L1138" s="0" t="str">
        <f aca="false">IF($A1138="","",INDEX(CARTAO_COMPRAS!$K:$K,INT((ROW()-2)/20)+2))</f>
        <v/>
      </c>
      <c r="M1138" s="0" t="str">
        <f aca="false">IF($A1138="","","Compra no cartão")</f>
        <v/>
      </c>
    </row>
    <row r="1139" customFormat="false" ht="13.5" hidden="false" customHeight="false" outlineLevel="0" collapsed="false">
      <c r="A1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" s="0" t="str">
        <f aca="false">IF($A1139="","",INDEX(CARTAO_COMPRAS!$C:$C,INT((ROW()-2)/20)+2))</f>
        <v/>
      </c>
      <c r="C1139" s="0" t="str">
        <f aca="false">IF($A1139="","",INDEX(CARTAO_COMPRAS!$D:$D,INT((ROW()-2)/20)+2))</f>
        <v/>
      </c>
      <c r="D1139" s="0" t="str">
        <f aca="false">IF($A1139="","",INDEX(CARTAO_COMPRAS!$E:$E,INT((ROW()-2)/20)+2))</f>
        <v/>
      </c>
      <c r="E1139" s="0" t="str">
        <f aca="false">IF($A1139="","",INDEX(CARTAO_COMPRAS!$H:$H,INT((ROW()-2)/20)+2)+MOD(ROW()-2,20))</f>
        <v/>
      </c>
      <c r="F1139" s="0" t="str">
        <f aca="false">IF($A1139="","",INDEX(CARTAO_COMPRAS!$G:$G,INT((ROW()-2)/20)+2))</f>
        <v/>
      </c>
      <c r="G1139" s="5" t="str">
        <f aca="false">IF($A1139="","",INDEX(CARTAO_COMPRAS!$I:$I,INT((ROW()-2)/20)+2))</f>
        <v/>
      </c>
      <c r="H1139" s="4" t="str">
        <f aca="false">IF($A1139="","",EDATE(INDEX(CARTAO_COMPRAS!$J:$J,INT((ROW()-2)/20)+2),MOD(ROW()-2,20)))</f>
        <v/>
      </c>
      <c r="I1139" s="4" t="str">
        <f aca="false">IF($H1139="","",$H1139-WEEKDAY($H1139,2)+1)</f>
        <v/>
      </c>
      <c r="J1139" s="4" t="str">
        <f aca="false">IF($I1139="","",$I1139+6)</f>
        <v/>
      </c>
      <c r="K1139" s="6" t="str">
        <f aca="false">IF($H1139="","",DATE(YEAR($H1139),MONTH($H1139),1))</f>
        <v/>
      </c>
      <c r="L1139" s="0" t="str">
        <f aca="false">IF($A1139="","",INDEX(CARTAO_COMPRAS!$K:$K,INT((ROW()-2)/20)+2))</f>
        <v/>
      </c>
      <c r="M1139" s="0" t="str">
        <f aca="false">IF($A1139="","","Compra no cartão")</f>
        <v/>
      </c>
    </row>
    <row r="1140" customFormat="false" ht="13.5" hidden="false" customHeight="false" outlineLevel="0" collapsed="false">
      <c r="A1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" s="0" t="str">
        <f aca="false">IF($A1140="","",INDEX(CARTAO_COMPRAS!$C:$C,INT((ROW()-2)/20)+2))</f>
        <v/>
      </c>
      <c r="C1140" s="0" t="str">
        <f aca="false">IF($A1140="","",INDEX(CARTAO_COMPRAS!$D:$D,INT((ROW()-2)/20)+2))</f>
        <v/>
      </c>
      <c r="D1140" s="0" t="str">
        <f aca="false">IF($A1140="","",INDEX(CARTAO_COMPRAS!$E:$E,INT((ROW()-2)/20)+2))</f>
        <v/>
      </c>
      <c r="E1140" s="0" t="str">
        <f aca="false">IF($A1140="","",INDEX(CARTAO_COMPRAS!$H:$H,INT((ROW()-2)/20)+2)+MOD(ROW()-2,20))</f>
        <v/>
      </c>
      <c r="F1140" s="0" t="str">
        <f aca="false">IF($A1140="","",INDEX(CARTAO_COMPRAS!$G:$G,INT((ROW()-2)/20)+2))</f>
        <v/>
      </c>
      <c r="G1140" s="5" t="str">
        <f aca="false">IF($A1140="","",INDEX(CARTAO_COMPRAS!$I:$I,INT((ROW()-2)/20)+2))</f>
        <v/>
      </c>
      <c r="H1140" s="4" t="str">
        <f aca="false">IF($A1140="","",EDATE(INDEX(CARTAO_COMPRAS!$J:$J,INT((ROW()-2)/20)+2),MOD(ROW()-2,20)))</f>
        <v/>
      </c>
      <c r="I1140" s="4" t="str">
        <f aca="false">IF($H1140="","",$H1140-WEEKDAY($H1140,2)+1)</f>
        <v/>
      </c>
      <c r="J1140" s="4" t="str">
        <f aca="false">IF($I1140="","",$I1140+6)</f>
        <v/>
      </c>
      <c r="K1140" s="6" t="str">
        <f aca="false">IF($H1140="","",DATE(YEAR($H1140),MONTH($H1140),1))</f>
        <v/>
      </c>
      <c r="L1140" s="0" t="str">
        <f aca="false">IF($A1140="","",INDEX(CARTAO_COMPRAS!$K:$K,INT((ROW()-2)/20)+2))</f>
        <v/>
      </c>
      <c r="M1140" s="0" t="str">
        <f aca="false">IF($A1140="","","Compra no cartão")</f>
        <v/>
      </c>
    </row>
    <row r="1141" customFormat="false" ht="13.5" hidden="false" customHeight="false" outlineLevel="0" collapsed="false">
      <c r="A1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" s="0" t="str">
        <f aca="false">IF($A1141="","",INDEX(CARTAO_COMPRAS!$C:$C,INT((ROW()-2)/20)+2))</f>
        <v/>
      </c>
      <c r="C1141" s="0" t="str">
        <f aca="false">IF($A1141="","",INDEX(CARTAO_COMPRAS!$D:$D,INT((ROW()-2)/20)+2))</f>
        <v/>
      </c>
      <c r="D1141" s="0" t="str">
        <f aca="false">IF($A1141="","",INDEX(CARTAO_COMPRAS!$E:$E,INT((ROW()-2)/20)+2))</f>
        <v/>
      </c>
      <c r="E1141" s="0" t="str">
        <f aca="false">IF($A1141="","",INDEX(CARTAO_COMPRAS!$H:$H,INT((ROW()-2)/20)+2)+MOD(ROW()-2,20))</f>
        <v/>
      </c>
      <c r="F1141" s="0" t="str">
        <f aca="false">IF($A1141="","",INDEX(CARTAO_COMPRAS!$G:$G,INT((ROW()-2)/20)+2))</f>
        <v/>
      </c>
      <c r="G1141" s="5" t="str">
        <f aca="false">IF($A1141="","",INDEX(CARTAO_COMPRAS!$I:$I,INT((ROW()-2)/20)+2))</f>
        <v/>
      </c>
      <c r="H1141" s="4" t="str">
        <f aca="false">IF($A1141="","",EDATE(INDEX(CARTAO_COMPRAS!$J:$J,INT((ROW()-2)/20)+2),MOD(ROW()-2,20)))</f>
        <v/>
      </c>
      <c r="I1141" s="4" t="str">
        <f aca="false">IF($H1141="","",$H1141-WEEKDAY($H1141,2)+1)</f>
        <v/>
      </c>
      <c r="J1141" s="4" t="str">
        <f aca="false">IF($I1141="","",$I1141+6)</f>
        <v/>
      </c>
      <c r="K1141" s="6" t="str">
        <f aca="false">IF($H1141="","",DATE(YEAR($H1141),MONTH($H1141),1))</f>
        <v/>
      </c>
      <c r="L1141" s="0" t="str">
        <f aca="false">IF($A1141="","",INDEX(CARTAO_COMPRAS!$K:$K,INT((ROW()-2)/20)+2))</f>
        <v/>
      </c>
      <c r="M1141" s="0" t="str">
        <f aca="false">IF($A1141="","","Compra no cartão")</f>
        <v/>
      </c>
    </row>
    <row r="1142" customFormat="false" ht="13.5" hidden="false" customHeight="false" outlineLevel="0" collapsed="false">
      <c r="A11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58</v>
      </c>
      <c r="B1142" s="0" t="str">
        <f aca="false">IF($A1142="","",INDEX(CARTAO_COMPRAS!$C:$C,INT((ROW()-2)/20)+2))</f>
        <v>Bradesco</v>
      </c>
      <c r="C1142" s="0" t="str">
        <f aca="false">IF($A1142="","",INDEX(CARTAO_COMPRAS!$D:$D,INT((ROW()-2)/20)+2))</f>
        <v>Brasfestas</v>
      </c>
      <c r="D1142" s="0" t="str">
        <f aca="false">IF($A1142="","",INDEX(CARTAO_COMPRAS!$E:$E,INT((ROW()-2)/20)+2))</f>
        <v>Alimentação / Insumos</v>
      </c>
      <c r="E1142" s="0" t="n">
        <f aca="false">IF($A1142="","",INDEX(CARTAO_COMPRAS!$H:$H,INT((ROW()-2)/20)+2)+MOD(ROW()-2,20))</f>
        <v>1</v>
      </c>
      <c r="F1142" s="0" t="n">
        <f aca="false">IF($A1142="","",INDEX(CARTAO_COMPRAS!$G:$G,INT((ROW()-2)/20)+2))</f>
        <v>2</v>
      </c>
      <c r="G1142" s="5" t="n">
        <f aca="false">IF($A1142="","",INDEX(CARTAO_COMPRAS!$I:$I,INT((ROW()-2)/20)+2))</f>
        <v>75.6</v>
      </c>
      <c r="H1142" s="4" t="n">
        <f aca="false">IF($A1142="","",EDATE(INDEX(CARTAO_COMPRAS!$J:$J,INT((ROW()-2)/20)+2),MOD(ROW()-2,20)))</f>
        <v>46157</v>
      </c>
      <c r="I1142" s="4" t="n">
        <f aca="false">IF($H1142="","",$H1142-WEEKDAY($H1142,2)+1)</f>
        <v>46153</v>
      </c>
      <c r="J1142" s="4" t="n">
        <f aca="false">IF($I1142="","",$I1142+6)</f>
        <v>46159</v>
      </c>
      <c r="K1142" s="6" t="n">
        <f aca="false">IF($H1142="","",DATE(YEAR($H1142),MONTH($H1142),1))</f>
        <v>46143</v>
      </c>
      <c r="L1142" s="0" t="str">
        <f aca="false">IF($A1142="","",INDEX(CARTAO_COMPRAS!$K:$K,INT((ROW()-2)/20)+2))</f>
        <v>Pago</v>
      </c>
      <c r="M1142" s="0" t="str">
        <f aca="false">IF($A1142="","","Compra no cartão")</f>
        <v>Compra no cartão</v>
      </c>
    </row>
    <row r="1143" customFormat="false" ht="13.5" hidden="false" customHeight="false" outlineLevel="0" collapsed="false">
      <c r="A11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58</v>
      </c>
      <c r="B1143" s="0" t="str">
        <f aca="false">IF($A1143="","",INDEX(CARTAO_COMPRAS!$C:$C,INT((ROW()-2)/20)+2))</f>
        <v>Bradesco</v>
      </c>
      <c r="C1143" s="0" t="str">
        <f aca="false">IF($A1143="","",INDEX(CARTAO_COMPRAS!$D:$D,INT((ROW()-2)/20)+2))</f>
        <v>Brasfestas</v>
      </c>
      <c r="D1143" s="0" t="str">
        <f aca="false">IF($A1143="","",INDEX(CARTAO_COMPRAS!$E:$E,INT((ROW()-2)/20)+2))</f>
        <v>Alimentação / Insumos</v>
      </c>
      <c r="E1143" s="0" t="n">
        <f aca="false">IF($A1143="","",INDEX(CARTAO_COMPRAS!$H:$H,INT((ROW()-2)/20)+2)+MOD(ROW()-2,20))</f>
        <v>2</v>
      </c>
      <c r="F1143" s="0" t="n">
        <f aca="false">IF($A1143="","",INDEX(CARTAO_COMPRAS!$G:$G,INT((ROW()-2)/20)+2))</f>
        <v>2</v>
      </c>
      <c r="G1143" s="5" t="n">
        <f aca="false">IF($A1143="","",INDEX(CARTAO_COMPRAS!$I:$I,INT((ROW()-2)/20)+2))</f>
        <v>75.6</v>
      </c>
      <c r="H1143" s="4" t="n">
        <f aca="false">IF($A1143="","",EDATE(INDEX(CARTAO_COMPRAS!$J:$J,INT((ROW()-2)/20)+2),MOD(ROW()-2,20)))</f>
        <v>46188</v>
      </c>
      <c r="I1143" s="4" t="n">
        <f aca="false">IF($H1143="","",$H1143-WEEKDAY($H1143,2)+1)</f>
        <v>46188</v>
      </c>
      <c r="J1143" s="4" t="n">
        <f aca="false">IF($I1143="","",$I1143+6)</f>
        <v>46194</v>
      </c>
      <c r="K1143" s="6" t="n">
        <f aca="false">IF($H1143="","",DATE(YEAR($H1143),MONTH($H1143),1))</f>
        <v>46174</v>
      </c>
      <c r="L1143" s="0" t="str">
        <f aca="false">IF($A1143="","",INDEX(CARTAO_COMPRAS!$K:$K,INT((ROW()-2)/20)+2))</f>
        <v>Pago</v>
      </c>
      <c r="M1143" s="0" t="str">
        <f aca="false">IF($A1143="","","Compra no cartão")</f>
        <v>Compra no cartão</v>
      </c>
    </row>
    <row r="1144" customFormat="false" ht="13.5" hidden="false" customHeight="false" outlineLevel="0" collapsed="false">
      <c r="A1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" s="0" t="str">
        <f aca="false">IF($A1144="","",INDEX(CARTAO_COMPRAS!$C:$C,INT((ROW()-2)/20)+2))</f>
        <v/>
      </c>
      <c r="C1144" s="0" t="str">
        <f aca="false">IF($A1144="","",INDEX(CARTAO_COMPRAS!$D:$D,INT((ROW()-2)/20)+2))</f>
        <v/>
      </c>
      <c r="D1144" s="0" t="str">
        <f aca="false">IF($A1144="","",INDEX(CARTAO_COMPRAS!$E:$E,INT((ROW()-2)/20)+2))</f>
        <v/>
      </c>
      <c r="E1144" s="0" t="str">
        <f aca="false">IF($A1144="","",INDEX(CARTAO_COMPRAS!$H:$H,INT((ROW()-2)/20)+2)+MOD(ROW()-2,20))</f>
        <v/>
      </c>
      <c r="F1144" s="0" t="str">
        <f aca="false">IF($A1144="","",INDEX(CARTAO_COMPRAS!$G:$G,INT((ROW()-2)/20)+2))</f>
        <v/>
      </c>
      <c r="G1144" s="5" t="str">
        <f aca="false">IF($A1144="","",INDEX(CARTAO_COMPRAS!$I:$I,INT((ROW()-2)/20)+2))</f>
        <v/>
      </c>
      <c r="H1144" s="4" t="str">
        <f aca="false">IF($A1144="","",EDATE(INDEX(CARTAO_COMPRAS!$J:$J,INT((ROW()-2)/20)+2),MOD(ROW()-2,20)))</f>
        <v/>
      </c>
      <c r="I1144" s="4" t="str">
        <f aca="false">IF($H1144="","",$H1144-WEEKDAY($H1144,2)+1)</f>
        <v/>
      </c>
      <c r="J1144" s="4" t="str">
        <f aca="false">IF($I1144="","",$I1144+6)</f>
        <v/>
      </c>
      <c r="K1144" s="6" t="str">
        <f aca="false">IF($H1144="","",DATE(YEAR($H1144),MONTH($H1144),1))</f>
        <v/>
      </c>
      <c r="L1144" s="0" t="str">
        <f aca="false">IF($A1144="","",INDEX(CARTAO_COMPRAS!$K:$K,INT((ROW()-2)/20)+2))</f>
        <v/>
      </c>
      <c r="M1144" s="0" t="str">
        <f aca="false">IF($A1144="","","Compra no cartão")</f>
        <v/>
      </c>
    </row>
    <row r="1145" customFormat="false" ht="13.5" hidden="false" customHeight="false" outlineLevel="0" collapsed="false">
      <c r="A1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" s="0" t="str">
        <f aca="false">IF($A1145="","",INDEX(CARTAO_COMPRAS!$C:$C,INT((ROW()-2)/20)+2))</f>
        <v/>
      </c>
      <c r="C1145" s="0" t="str">
        <f aca="false">IF($A1145="","",INDEX(CARTAO_COMPRAS!$D:$D,INT((ROW()-2)/20)+2))</f>
        <v/>
      </c>
      <c r="D1145" s="0" t="str">
        <f aca="false">IF($A1145="","",INDEX(CARTAO_COMPRAS!$E:$E,INT((ROW()-2)/20)+2))</f>
        <v/>
      </c>
      <c r="E1145" s="0" t="str">
        <f aca="false">IF($A1145="","",INDEX(CARTAO_COMPRAS!$H:$H,INT((ROW()-2)/20)+2)+MOD(ROW()-2,20))</f>
        <v/>
      </c>
      <c r="F1145" s="0" t="str">
        <f aca="false">IF($A1145="","",INDEX(CARTAO_COMPRAS!$G:$G,INT((ROW()-2)/20)+2))</f>
        <v/>
      </c>
      <c r="G1145" s="5" t="str">
        <f aca="false">IF($A1145="","",INDEX(CARTAO_COMPRAS!$I:$I,INT((ROW()-2)/20)+2))</f>
        <v/>
      </c>
      <c r="H1145" s="4" t="str">
        <f aca="false">IF($A1145="","",EDATE(INDEX(CARTAO_COMPRAS!$J:$J,INT((ROW()-2)/20)+2),MOD(ROW()-2,20)))</f>
        <v/>
      </c>
      <c r="I1145" s="4" t="str">
        <f aca="false">IF($H1145="","",$H1145-WEEKDAY($H1145,2)+1)</f>
        <v/>
      </c>
      <c r="J1145" s="4" t="str">
        <f aca="false">IF($I1145="","",$I1145+6)</f>
        <v/>
      </c>
      <c r="K1145" s="6" t="str">
        <f aca="false">IF($H1145="","",DATE(YEAR($H1145),MONTH($H1145),1))</f>
        <v/>
      </c>
      <c r="L1145" s="0" t="str">
        <f aca="false">IF($A1145="","",INDEX(CARTAO_COMPRAS!$K:$K,INT((ROW()-2)/20)+2))</f>
        <v/>
      </c>
      <c r="M1145" s="0" t="str">
        <f aca="false">IF($A1145="","","Compra no cartão")</f>
        <v/>
      </c>
    </row>
    <row r="1146" customFormat="false" ht="13.5" hidden="false" customHeight="false" outlineLevel="0" collapsed="false">
      <c r="A1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" s="0" t="str">
        <f aca="false">IF($A1146="","",INDEX(CARTAO_COMPRAS!$C:$C,INT((ROW()-2)/20)+2))</f>
        <v/>
      </c>
      <c r="C1146" s="0" t="str">
        <f aca="false">IF($A1146="","",INDEX(CARTAO_COMPRAS!$D:$D,INT((ROW()-2)/20)+2))</f>
        <v/>
      </c>
      <c r="D1146" s="0" t="str">
        <f aca="false">IF($A1146="","",INDEX(CARTAO_COMPRAS!$E:$E,INT((ROW()-2)/20)+2))</f>
        <v/>
      </c>
      <c r="E1146" s="0" t="str">
        <f aca="false">IF($A1146="","",INDEX(CARTAO_COMPRAS!$H:$H,INT((ROW()-2)/20)+2)+MOD(ROW()-2,20))</f>
        <v/>
      </c>
      <c r="F1146" s="0" t="str">
        <f aca="false">IF($A1146="","",INDEX(CARTAO_COMPRAS!$G:$G,INT((ROW()-2)/20)+2))</f>
        <v/>
      </c>
      <c r="G1146" s="5" t="str">
        <f aca="false">IF($A1146="","",INDEX(CARTAO_COMPRAS!$I:$I,INT((ROW()-2)/20)+2))</f>
        <v/>
      </c>
      <c r="H1146" s="4" t="str">
        <f aca="false">IF($A1146="","",EDATE(INDEX(CARTAO_COMPRAS!$J:$J,INT((ROW()-2)/20)+2),MOD(ROW()-2,20)))</f>
        <v/>
      </c>
      <c r="I1146" s="4" t="str">
        <f aca="false">IF($H1146="","",$H1146-WEEKDAY($H1146,2)+1)</f>
        <v/>
      </c>
      <c r="J1146" s="4" t="str">
        <f aca="false">IF($I1146="","",$I1146+6)</f>
        <v/>
      </c>
      <c r="K1146" s="6" t="str">
        <f aca="false">IF($H1146="","",DATE(YEAR($H1146),MONTH($H1146),1))</f>
        <v/>
      </c>
      <c r="L1146" s="0" t="str">
        <f aca="false">IF($A1146="","",INDEX(CARTAO_COMPRAS!$K:$K,INT((ROW()-2)/20)+2))</f>
        <v/>
      </c>
      <c r="M1146" s="0" t="str">
        <f aca="false">IF($A1146="","","Compra no cartão")</f>
        <v/>
      </c>
    </row>
    <row r="1147" customFormat="false" ht="13.5" hidden="false" customHeight="false" outlineLevel="0" collapsed="false">
      <c r="A1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" s="0" t="str">
        <f aca="false">IF($A1147="","",INDEX(CARTAO_COMPRAS!$C:$C,INT((ROW()-2)/20)+2))</f>
        <v/>
      </c>
      <c r="C1147" s="0" t="str">
        <f aca="false">IF($A1147="","",INDEX(CARTAO_COMPRAS!$D:$D,INT((ROW()-2)/20)+2))</f>
        <v/>
      </c>
      <c r="D1147" s="0" t="str">
        <f aca="false">IF($A1147="","",INDEX(CARTAO_COMPRAS!$E:$E,INT((ROW()-2)/20)+2))</f>
        <v/>
      </c>
      <c r="E1147" s="0" t="str">
        <f aca="false">IF($A1147="","",INDEX(CARTAO_COMPRAS!$H:$H,INT((ROW()-2)/20)+2)+MOD(ROW()-2,20))</f>
        <v/>
      </c>
      <c r="F1147" s="0" t="str">
        <f aca="false">IF($A1147="","",INDEX(CARTAO_COMPRAS!$G:$G,INT((ROW()-2)/20)+2))</f>
        <v/>
      </c>
      <c r="G1147" s="5" t="str">
        <f aca="false">IF($A1147="","",INDEX(CARTAO_COMPRAS!$I:$I,INT((ROW()-2)/20)+2))</f>
        <v/>
      </c>
      <c r="H1147" s="4" t="str">
        <f aca="false">IF($A1147="","",EDATE(INDEX(CARTAO_COMPRAS!$J:$J,INT((ROW()-2)/20)+2),MOD(ROW()-2,20)))</f>
        <v/>
      </c>
      <c r="I1147" s="4" t="str">
        <f aca="false">IF($H1147="","",$H1147-WEEKDAY($H1147,2)+1)</f>
        <v/>
      </c>
      <c r="J1147" s="4" t="str">
        <f aca="false">IF($I1147="","",$I1147+6)</f>
        <v/>
      </c>
      <c r="K1147" s="6" t="str">
        <f aca="false">IF($H1147="","",DATE(YEAR($H1147),MONTH($H1147),1))</f>
        <v/>
      </c>
      <c r="L1147" s="0" t="str">
        <f aca="false">IF($A1147="","",INDEX(CARTAO_COMPRAS!$K:$K,INT((ROW()-2)/20)+2))</f>
        <v/>
      </c>
      <c r="M1147" s="0" t="str">
        <f aca="false">IF($A1147="","","Compra no cartão")</f>
        <v/>
      </c>
    </row>
    <row r="1148" customFormat="false" ht="13.5" hidden="false" customHeight="false" outlineLevel="0" collapsed="false">
      <c r="A1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" s="0" t="str">
        <f aca="false">IF($A1148="","",INDEX(CARTAO_COMPRAS!$C:$C,INT((ROW()-2)/20)+2))</f>
        <v/>
      </c>
      <c r="C1148" s="0" t="str">
        <f aca="false">IF($A1148="","",INDEX(CARTAO_COMPRAS!$D:$D,INT((ROW()-2)/20)+2))</f>
        <v/>
      </c>
      <c r="D1148" s="0" t="str">
        <f aca="false">IF($A1148="","",INDEX(CARTAO_COMPRAS!$E:$E,INT((ROW()-2)/20)+2))</f>
        <v/>
      </c>
      <c r="E1148" s="0" t="str">
        <f aca="false">IF($A1148="","",INDEX(CARTAO_COMPRAS!$H:$H,INT((ROW()-2)/20)+2)+MOD(ROW()-2,20))</f>
        <v/>
      </c>
      <c r="F1148" s="0" t="str">
        <f aca="false">IF($A1148="","",INDEX(CARTAO_COMPRAS!$G:$G,INT((ROW()-2)/20)+2))</f>
        <v/>
      </c>
      <c r="G1148" s="5" t="str">
        <f aca="false">IF($A1148="","",INDEX(CARTAO_COMPRAS!$I:$I,INT((ROW()-2)/20)+2))</f>
        <v/>
      </c>
      <c r="H1148" s="4" t="str">
        <f aca="false">IF($A1148="","",EDATE(INDEX(CARTAO_COMPRAS!$J:$J,INT((ROW()-2)/20)+2),MOD(ROW()-2,20)))</f>
        <v/>
      </c>
      <c r="I1148" s="4" t="str">
        <f aca="false">IF($H1148="","",$H1148-WEEKDAY($H1148,2)+1)</f>
        <v/>
      </c>
      <c r="J1148" s="4" t="str">
        <f aca="false">IF($I1148="","",$I1148+6)</f>
        <v/>
      </c>
      <c r="K1148" s="6" t="str">
        <f aca="false">IF($H1148="","",DATE(YEAR($H1148),MONTH($H1148),1))</f>
        <v/>
      </c>
      <c r="L1148" s="0" t="str">
        <f aca="false">IF($A1148="","",INDEX(CARTAO_COMPRAS!$K:$K,INT((ROW()-2)/20)+2))</f>
        <v/>
      </c>
      <c r="M1148" s="0" t="str">
        <f aca="false">IF($A1148="","","Compra no cartão")</f>
        <v/>
      </c>
    </row>
    <row r="1149" customFormat="false" ht="13.5" hidden="false" customHeight="false" outlineLevel="0" collapsed="false">
      <c r="A1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" s="0" t="str">
        <f aca="false">IF($A1149="","",INDEX(CARTAO_COMPRAS!$C:$C,INT((ROW()-2)/20)+2))</f>
        <v/>
      </c>
      <c r="C1149" s="0" t="str">
        <f aca="false">IF($A1149="","",INDEX(CARTAO_COMPRAS!$D:$D,INT((ROW()-2)/20)+2))</f>
        <v/>
      </c>
      <c r="D1149" s="0" t="str">
        <f aca="false">IF($A1149="","",INDEX(CARTAO_COMPRAS!$E:$E,INT((ROW()-2)/20)+2))</f>
        <v/>
      </c>
      <c r="E1149" s="0" t="str">
        <f aca="false">IF($A1149="","",INDEX(CARTAO_COMPRAS!$H:$H,INT((ROW()-2)/20)+2)+MOD(ROW()-2,20))</f>
        <v/>
      </c>
      <c r="F1149" s="0" t="str">
        <f aca="false">IF($A1149="","",INDEX(CARTAO_COMPRAS!$G:$G,INT((ROW()-2)/20)+2))</f>
        <v/>
      </c>
      <c r="G1149" s="5" t="str">
        <f aca="false">IF($A1149="","",INDEX(CARTAO_COMPRAS!$I:$I,INT((ROW()-2)/20)+2))</f>
        <v/>
      </c>
      <c r="H1149" s="4" t="str">
        <f aca="false">IF($A1149="","",EDATE(INDEX(CARTAO_COMPRAS!$J:$J,INT((ROW()-2)/20)+2),MOD(ROW()-2,20)))</f>
        <v/>
      </c>
      <c r="I1149" s="4" t="str">
        <f aca="false">IF($H1149="","",$H1149-WEEKDAY($H1149,2)+1)</f>
        <v/>
      </c>
      <c r="J1149" s="4" t="str">
        <f aca="false">IF($I1149="","",$I1149+6)</f>
        <v/>
      </c>
      <c r="K1149" s="6" t="str">
        <f aca="false">IF($H1149="","",DATE(YEAR($H1149),MONTH($H1149),1))</f>
        <v/>
      </c>
      <c r="L1149" s="0" t="str">
        <f aca="false">IF($A1149="","",INDEX(CARTAO_COMPRAS!$K:$K,INT((ROW()-2)/20)+2))</f>
        <v/>
      </c>
      <c r="M1149" s="0" t="str">
        <f aca="false">IF($A1149="","","Compra no cartão")</f>
        <v/>
      </c>
    </row>
    <row r="1150" customFormat="false" ht="13.5" hidden="false" customHeight="false" outlineLevel="0" collapsed="false">
      <c r="A1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" s="0" t="str">
        <f aca="false">IF($A1150="","",INDEX(CARTAO_COMPRAS!$C:$C,INT((ROW()-2)/20)+2))</f>
        <v/>
      </c>
      <c r="C1150" s="0" t="str">
        <f aca="false">IF($A1150="","",INDEX(CARTAO_COMPRAS!$D:$D,INT((ROW()-2)/20)+2))</f>
        <v/>
      </c>
      <c r="D1150" s="0" t="str">
        <f aca="false">IF($A1150="","",INDEX(CARTAO_COMPRAS!$E:$E,INT((ROW()-2)/20)+2))</f>
        <v/>
      </c>
      <c r="E1150" s="0" t="str">
        <f aca="false">IF($A1150="","",INDEX(CARTAO_COMPRAS!$H:$H,INT((ROW()-2)/20)+2)+MOD(ROW()-2,20))</f>
        <v/>
      </c>
      <c r="F1150" s="0" t="str">
        <f aca="false">IF($A1150="","",INDEX(CARTAO_COMPRAS!$G:$G,INT((ROW()-2)/20)+2))</f>
        <v/>
      </c>
      <c r="G1150" s="5" t="str">
        <f aca="false">IF($A1150="","",INDEX(CARTAO_COMPRAS!$I:$I,INT((ROW()-2)/20)+2))</f>
        <v/>
      </c>
      <c r="H1150" s="4" t="str">
        <f aca="false">IF($A1150="","",EDATE(INDEX(CARTAO_COMPRAS!$J:$J,INT((ROW()-2)/20)+2),MOD(ROW()-2,20)))</f>
        <v/>
      </c>
      <c r="I1150" s="4" t="str">
        <f aca="false">IF($H1150="","",$H1150-WEEKDAY($H1150,2)+1)</f>
        <v/>
      </c>
      <c r="J1150" s="4" t="str">
        <f aca="false">IF($I1150="","",$I1150+6)</f>
        <v/>
      </c>
      <c r="K1150" s="6" t="str">
        <f aca="false">IF($H1150="","",DATE(YEAR($H1150),MONTH($H1150),1))</f>
        <v/>
      </c>
      <c r="L1150" s="0" t="str">
        <f aca="false">IF($A1150="","",INDEX(CARTAO_COMPRAS!$K:$K,INT((ROW()-2)/20)+2))</f>
        <v/>
      </c>
      <c r="M1150" s="0" t="str">
        <f aca="false">IF($A1150="","","Compra no cartão")</f>
        <v/>
      </c>
    </row>
    <row r="1151" customFormat="false" ht="13.5" hidden="false" customHeight="false" outlineLevel="0" collapsed="false">
      <c r="A1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" s="0" t="str">
        <f aca="false">IF($A1151="","",INDEX(CARTAO_COMPRAS!$C:$C,INT((ROW()-2)/20)+2))</f>
        <v/>
      </c>
      <c r="C1151" s="0" t="str">
        <f aca="false">IF($A1151="","",INDEX(CARTAO_COMPRAS!$D:$D,INT((ROW()-2)/20)+2))</f>
        <v/>
      </c>
      <c r="D1151" s="0" t="str">
        <f aca="false">IF($A1151="","",INDEX(CARTAO_COMPRAS!$E:$E,INT((ROW()-2)/20)+2))</f>
        <v/>
      </c>
      <c r="E1151" s="0" t="str">
        <f aca="false">IF($A1151="","",INDEX(CARTAO_COMPRAS!$H:$H,INT((ROW()-2)/20)+2)+MOD(ROW()-2,20))</f>
        <v/>
      </c>
      <c r="F1151" s="0" t="str">
        <f aca="false">IF($A1151="","",INDEX(CARTAO_COMPRAS!$G:$G,INT((ROW()-2)/20)+2))</f>
        <v/>
      </c>
      <c r="G1151" s="5" t="str">
        <f aca="false">IF($A1151="","",INDEX(CARTAO_COMPRAS!$I:$I,INT((ROW()-2)/20)+2))</f>
        <v/>
      </c>
      <c r="H1151" s="4" t="str">
        <f aca="false">IF($A1151="","",EDATE(INDEX(CARTAO_COMPRAS!$J:$J,INT((ROW()-2)/20)+2),MOD(ROW()-2,20)))</f>
        <v/>
      </c>
      <c r="I1151" s="4" t="str">
        <f aca="false">IF($H1151="","",$H1151-WEEKDAY($H1151,2)+1)</f>
        <v/>
      </c>
      <c r="J1151" s="4" t="str">
        <f aca="false">IF($I1151="","",$I1151+6)</f>
        <v/>
      </c>
      <c r="K1151" s="6" t="str">
        <f aca="false">IF($H1151="","",DATE(YEAR($H1151),MONTH($H1151),1))</f>
        <v/>
      </c>
      <c r="L1151" s="0" t="str">
        <f aca="false">IF($A1151="","",INDEX(CARTAO_COMPRAS!$K:$K,INT((ROW()-2)/20)+2))</f>
        <v/>
      </c>
      <c r="M1151" s="0" t="str">
        <f aca="false">IF($A1151="","","Compra no cartão")</f>
        <v/>
      </c>
    </row>
    <row r="1152" customFormat="false" ht="13.5" hidden="false" customHeight="false" outlineLevel="0" collapsed="false">
      <c r="A1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" s="0" t="str">
        <f aca="false">IF($A1152="","",INDEX(CARTAO_COMPRAS!$C:$C,INT((ROW()-2)/20)+2))</f>
        <v/>
      </c>
      <c r="C1152" s="0" t="str">
        <f aca="false">IF($A1152="","",INDEX(CARTAO_COMPRAS!$D:$D,INT((ROW()-2)/20)+2))</f>
        <v/>
      </c>
      <c r="D1152" s="0" t="str">
        <f aca="false">IF($A1152="","",INDEX(CARTAO_COMPRAS!$E:$E,INT((ROW()-2)/20)+2))</f>
        <v/>
      </c>
      <c r="E1152" s="0" t="str">
        <f aca="false">IF($A1152="","",INDEX(CARTAO_COMPRAS!$H:$H,INT((ROW()-2)/20)+2)+MOD(ROW()-2,20))</f>
        <v/>
      </c>
      <c r="F1152" s="0" t="str">
        <f aca="false">IF($A1152="","",INDEX(CARTAO_COMPRAS!$G:$G,INT((ROW()-2)/20)+2))</f>
        <v/>
      </c>
      <c r="G1152" s="5" t="str">
        <f aca="false">IF($A1152="","",INDEX(CARTAO_COMPRAS!$I:$I,INT((ROW()-2)/20)+2))</f>
        <v/>
      </c>
      <c r="H1152" s="4" t="str">
        <f aca="false">IF($A1152="","",EDATE(INDEX(CARTAO_COMPRAS!$J:$J,INT((ROW()-2)/20)+2),MOD(ROW()-2,20)))</f>
        <v/>
      </c>
      <c r="I1152" s="4" t="str">
        <f aca="false">IF($H1152="","",$H1152-WEEKDAY($H1152,2)+1)</f>
        <v/>
      </c>
      <c r="J1152" s="4" t="str">
        <f aca="false">IF($I1152="","",$I1152+6)</f>
        <v/>
      </c>
      <c r="K1152" s="6" t="str">
        <f aca="false">IF($H1152="","",DATE(YEAR($H1152),MONTH($H1152),1))</f>
        <v/>
      </c>
      <c r="L1152" s="0" t="str">
        <f aca="false">IF($A1152="","",INDEX(CARTAO_COMPRAS!$K:$K,INT((ROW()-2)/20)+2))</f>
        <v/>
      </c>
      <c r="M1152" s="0" t="str">
        <f aca="false">IF($A1152="","","Compra no cartão")</f>
        <v/>
      </c>
    </row>
    <row r="1153" customFormat="false" ht="13.5" hidden="false" customHeight="false" outlineLevel="0" collapsed="false">
      <c r="A1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" s="0" t="str">
        <f aca="false">IF($A1153="","",INDEX(CARTAO_COMPRAS!$C:$C,INT((ROW()-2)/20)+2))</f>
        <v/>
      </c>
      <c r="C1153" s="0" t="str">
        <f aca="false">IF($A1153="","",INDEX(CARTAO_COMPRAS!$D:$D,INT((ROW()-2)/20)+2))</f>
        <v/>
      </c>
      <c r="D1153" s="0" t="str">
        <f aca="false">IF($A1153="","",INDEX(CARTAO_COMPRAS!$E:$E,INT((ROW()-2)/20)+2))</f>
        <v/>
      </c>
      <c r="E1153" s="0" t="str">
        <f aca="false">IF($A1153="","",INDEX(CARTAO_COMPRAS!$H:$H,INT((ROW()-2)/20)+2)+MOD(ROW()-2,20))</f>
        <v/>
      </c>
      <c r="F1153" s="0" t="str">
        <f aca="false">IF($A1153="","",INDEX(CARTAO_COMPRAS!$G:$G,INT((ROW()-2)/20)+2))</f>
        <v/>
      </c>
      <c r="G1153" s="5" t="str">
        <f aca="false">IF($A1153="","",INDEX(CARTAO_COMPRAS!$I:$I,INT((ROW()-2)/20)+2))</f>
        <v/>
      </c>
      <c r="H1153" s="4" t="str">
        <f aca="false">IF($A1153="","",EDATE(INDEX(CARTAO_COMPRAS!$J:$J,INT((ROW()-2)/20)+2),MOD(ROW()-2,20)))</f>
        <v/>
      </c>
      <c r="I1153" s="4" t="str">
        <f aca="false">IF($H1153="","",$H1153-WEEKDAY($H1153,2)+1)</f>
        <v/>
      </c>
      <c r="J1153" s="4" t="str">
        <f aca="false">IF($I1153="","",$I1153+6)</f>
        <v/>
      </c>
      <c r="K1153" s="6" t="str">
        <f aca="false">IF($H1153="","",DATE(YEAR($H1153),MONTH($H1153),1))</f>
        <v/>
      </c>
      <c r="L1153" s="0" t="str">
        <f aca="false">IF($A1153="","",INDEX(CARTAO_COMPRAS!$K:$K,INT((ROW()-2)/20)+2))</f>
        <v/>
      </c>
      <c r="M1153" s="0" t="str">
        <f aca="false">IF($A1153="","","Compra no cartão")</f>
        <v/>
      </c>
    </row>
    <row r="1154" customFormat="false" ht="13.5" hidden="false" customHeight="false" outlineLevel="0" collapsed="false">
      <c r="A1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" s="0" t="str">
        <f aca="false">IF($A1154="","",INDEX(CARTAO_COMPRAS!$C:$C,INT((ROW()-2)/20)+2))</f>
        <v/>
      </c>
      <c r="C1154" s="0" t="str">
        <f aca="false">IF($A1154="","",INDEX(CARTAO_COMPRAS!$D:$D,INT((ROW()-2)/20)+2))</f>
        <v/>
      </c>
      <c r="D1154" s="0" t="str">
        <f aca="false">IF($A1154="","",INDEX(CARTAO_COMPRAS!$E:$E,INT((ROW()-2)/20)+2))</f>
        <v/>
      </c>
      <c r="E1154" s="0" t="str">
        <f aca="false">IF($A1154="","",INDEX(CARTAO_COMPRAS!$H:$H,INT((ROW()-2)/20)+2)+MOD(ROW()-2,20))</f>
        <v/>
      </c>
      <c r="F1154" s="0" t="str">
        <f aca="false">IF($A1154="","",INDEX(CARTAO_COMPRAS!$G:$G,INT((ROW()-2)/20)+2))</f>
        <v/>
      </c>
      <c r="G1154" s="5" t="str">
        <f aca="false">IF($A1154="","",INDEX(CARTAO_COMPRAS!$I:$I,INT((ROW()-2)/20)+2))</f>
        <v/>
      </c>
      <c r="H1154" s="4" t="str">
        <f aca="false">IF($A1154="","",EDATE(INDEX(CARTAO_COMPRAS!$J:$J,INT((ROW()-2)/20)+2),MOD(ROW()-2,20)))</f>
        <v/>
      </c>
      <c r="I1154" s="4" t="str">
        <f aca="false">IF($H1154="","",$H1154-WEEKDAY($H1154,2)+1)</f>
        <v/>
      </c>
      <c r="J1154" s="4" t="str">
        <f aca="false">IF($I1154="","",$I1154+6)</f>
        <v/>
      </c>
      <c r="K1154" s="6" t="str">
        <f aca="false">IF($H1154="","",DATE(YEAR($H1154),MONTH($H1154),1))</f>
        <v/>
      </c>
      <c r="L1154" s="0" t="str">
        <f aca="false">IF($A1154="","",INDEX(CARTAO_COMPRAS!$K:$K,INT((ROW()-2)/20)+2))</f>
        <v/>
      </c>
      <c r="M1154" s="0" t="str">
        <f aca="false">IF($A1154="","","Compra no cartão")</f>
        <v/>
      </c>
    </row>
    <row r="1155" customFormat="false" ht="13.5" hidden="false" customHeight="false" outlineLevel="0" collapsed="false">
      <c r="A1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" s="0" t="str">
        <f aca="false">IF($A1155="","",INDEX(CARTAO_COMPRAS!$C:$C,INT((ROW()-2)/20)+2))</f>
        <v/>
      </c>
      <c r="C1155" s="0" t="str">
        <f aca="false">IF($A1155="","",INDEX(CARTAO_COMPRAS!$D:$D,INT((ROW()-2)/20)+2))</f>
        <v/>
      </c>
      <c r="D1155" s="0" t="str">
        <f aca="false">IF($A1155="","",INDEX(CARTAO_COMPRAS!$E:$E,INT((ROW()-2)/20)+2))</f>
        <v/>
      </c>
      <c r="E1155" s="0" t="str">
        <f aca="false">IF($A1155="","",INDEX(CARTAO_COMPRAS!$H:$H,INT((ROW()-2)/20)+2)+MOD(ROW()-2,20))</f>
        <v/>
      </c>
      <c r="F1155" s="0" t="str">
        <f aca="false">IF($A1155="","",INDEX(CARTAO_COMPRAS!$G:$G,INT((ROW()-2)/20)+2))</f>
        <v/>
      </c>
      <c r="G1155" s="5" t="str">
        <f aca="false">IF($A1155="","",INDEX(CARTAO_COMPRAS!$I:$I,INT((ROW()-2)/20)+2))</f>
        <v/>
      </c>
      <c r="H1155" s="4" t="str">
        <f aca="false">IF($A1155="","",EDATE(INDEX(CARTAO_COMPRAS!$J:$J,INT((ROW()-2)/20)+2),MOD(ROW()-2,20)))</f>
        <v/>
      </c>
      <c r="I1155" s="4" t="str">
        <f aca="false">IF($H1155="","",$H1155-WEEKDAY($H1155,2)+1)</f>
        <v/>
      </c>
      <c r="J1155" s="4" t="str">
        <f aca="false">IF($I1155="","",$I1155+6)</f>
        <v/>
      </c>
      <c r="K1155" s="6" t="str">
        <f aca="false">IF($H1155="","",DATE(YEAR($H1155),MONTH($H1155),1))</f>
        <v/>
      </c>
      <c r="L1155" s="0" t="str">
        <f aca="false">IF($A1155="","",INDEX(CARTAO_COMPRAS!$K:$K,INT((ROW()-2)/20)+2))</f>
        <v/>
      </c>
      <c r="M1155" s="0" t="str">
        <f aca="false">IF($A1155="","","Compra no cartão")</f>
        <v/>
      </c>
    </row>
    <row r="1156" customFormat="false" ht="13.5" hidden="false" customHeight="false" outlineLevel="0" collapsed="false">
      <c r="A1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" s="0" t="str">
        <f aca="false">IF($A1156="","",INDEX(CARTAO_COMPRAS!$C:$C,INT((ROW()-2)/20)+2))</f>
        <v/>
      </c>
      <c r="C1156" s="0" t="str">
        <f aca="false">IF($A1156="","",INDEX(CARTAO_COMPRAS!$D:$D,INT((ROW()-2)/20)+2))</f>
        <v/>
      </c>
      <c r="D1156" s="0" t="str">
        <f aca="false">IF($A1156="","",INDEX(CARTAO_COMPRAS!$E:$E,INT((ROW()-2)/20)+2))</f>
        <v/>
      </c>
      <c r="E1156" s="0" t="str">
        <f aca="false">IF($A1156="","",INDEX(CARTAO_COMPRAS!$H:$H,INT((ROW()-2)/20)+2)+MOD(ROW()-2,20))</f>
        <v/>
      </c>
      <c r="F1156" s="0" t="str">
        <f aca="false">IF($A1156="","",INDEX(CARTAO_COMPRAS!$G:$G,INT((ROW()-2)/20)+2))</f>
        <v/>
      </c>
      <c r="G1156" s="5" t="str">
        <f aca="false">IF($A1156="","",INDEX(CARTAO_COMPRAS!$I:$I,INT((ROW()-2)/20)+2))</f>
        <v/>
      </c>
      <c r="H1156" s="4" t="str">
        <f aca="false">IF($A1156="","",EDATE(INDEX(CARTAO_COMPRAS!$J:$J,INT((ROW()-2)/20)+2),MOD(ROW()-2,20)))</f>
        <v/>
      </c>
      <c r="I1156" s="4" t="str">
        <f aca="false">IF($H1156="","",$H1156-WEEKDAY($H1156,2)+1)</f>
        <v/>
      </c>
      <c r="J1156" s="4" t="str">
        <f aca="false">IF($I1156="","",$I1156+6)</f>
        <v/>
      </c>
      <c r="K1156" s="6" t="str">
        <f aca="false">IF($H1156="","",DATE(YEAR($H1156),MONTH($H1156),1))</f>
        <v/>
      </c>
      <c r="L1156" s="0" t="str">
        <f aca="false">IF($A1156="","",INDEX(CARTAO_COMPRAS!$K:$K,INT((ROW()-2)/20)+2))</f>
        <v/>
      </c>
      <c r="M1156" s="0" t="str">
        <f aca="false">IF($A1156="","","Compra no cartão")</f>
        <v/>
      </c>
    </row>
    <row r="1157" customFormat="false" ht="13.5" hidden="false" customHeight="false" outlineLevel="0" collapsed="false">
      <c r="A1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" s="0" t="str">
        <f aca="false">IF($A1157="","",INDEX(CARTAO_COMPRAS!$C:$C,INT((ROW()-2)/20)+2))</f>
        <v/>
      </c>
      <c r="C1157" s="0" t="str">
        <f aca="false">IF($A1157="","",INDEX(CARTAO_COMPRAS!$D:$D,INT((ROW()-2)/20)+2))</f>
        <v/>
      </c>
      <c r="D1157" s="0" t="str">
        <f aca="false">IF($A1157="","",INDEX(CARTAO_COMPRAS!$E:$E,INT((ROW()-2)/20)+2))</f>
        <v/>
      </c>
      <c r="E1157" s="0" t="str">
        <f aca="false">IF($A1157="","",INDEX(CARTAO_COMPRAS!$H:$H,INT((ROW()-2)/20)+2)+MOD(ROW()-2,20))</f>
        <v/>
      </c>
      <c r="F1157" s="0" t="str">
        <f aca="false">IF($A1157="","",INDEX(CARTAO_COMPRAS!$G:$G,INT((ROW()-2)/20)+2))</f>
        <v/>
      </c>
      <c r="G1157" s="5" t="str">
        <f aca="false">IF($A1157="","",INDEX(CARTAO_COMPRAS!$I:$I,INT((ROW()-2)/20)+2))</f>
        <v/>
      </c>
      <c r="H1157" s="4" t="str">
        <f aca="false">IF($A1157="","",EDATE(INDEX(CARTAO_COMPRAS!$J:$J,INT((ROW()-2)/20)+2),MOD(ROW()-2,20)))</f>
        <v/>
      </c>
      <c r="I1157" s="4" t="str">
        <f aca="false">IF($H1157="","",$H1157-WEEKDAY($H1157,2)+1)</f>
        <v/>
      </c>
      <c r="J1157" s="4" t="str">
        <f aca="false">IF($I1157="","",$I1157+6)</f>
        <v/>
      </c>
      <c r="K1157" s="6" t="str">
        <f aca="false">IF($H1157="","",DATE(YEAR($H1157),MONTH($H1157),1))</f>
        <v/>
      </c>
      <c r="L1157" s="0" t="str">
        <f aca="false">IF($A1157="","",INDEX(CARTAO_COMPRAS!$K:$K,INT((ROW()-2)/20)+2))</f>
        <v/>
      </c>
      <c r="M1157" s="0" t="str">
        <f aca="false">IF($A1157="","","Compra no cartão")</f>
        <v/>
      </c>
    </row>
    <row r="1158" customFormat="false" ht="13.5" hidden="false" customHeight="false" outlineLevel="0" collapsed="false">
      <c r="A1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" s="0" t="str">
        <f aca="false">IF($A1158="","",INDEX(CARTAO_COMPRAS!$C:$C,INT((ROW()-2)/20)+2))</f>
        <v/>
      </c>
      <c r="C1158" s="0" t="str">
        <f aca="false">IF($A1158="","",INDEX(CARTAO_COMPRAS!$D:$D,INT((ROW()-2)/20)+2))</f>
        <v/>
      </c>
      <c r="D1158" s="0" t="str">
        <f aca="false">IF($A1158="","",INDEX(CARTAO_COMPRAS!$E:$E,INT((ROW()-2)/20)+2))</f>
        <v/>
      </c>
      <c r="E1158" s="0" t="str">
        <f aca="false">IF($A1158="","",INDEX(CARTAO_COMPRAS!$H:$H,INT((ROW()-2)/20)+2)+MOD(ROW()-2,20))</f>
        <v/>
      </c>
      <c r="F1158" s="0" t="str">
        <f aca="false">IF($A1158="","",INDEX(CARTAO_COMPRAS!$G:$G,INT((ROW()-2)/20)+2))</f>
        <v/>
      </c>
      <c r="G1158" s="5" t="str">
        <f aca="false">IF($A1158="","",INDEX(CARTAO_COMPRAS!$I:$I,INT((ROW()-2)/20)+2))</f>
        <v/>
      </c>
      <c r="H1158" s="4" t="str">
        <f aca="false">IF($A1158="","",EDATE(INDEX(CARTAO_COMPRAS!$J:$J,INT((ROW()-2)/20)+2),MOD(ROW()-2,20)))</f>
        <v/>
      </c>
      <c r="I1158" s="4" t="str">
        <f aca="false">IF($H1158="","",$H1158-WEEKDAY($H1158,2)+1)</f>
        <v/>
      </c>
      <c r="J1158" s="4" t="str">
        <f aca="false">IF($I1158="","",$I1158+6)</f>
        <v/>
      </c>
      <c r="K1158" s="6" t="str">
        <f aca="false">IF($H1158="","",DATE(YEAR($H1158),MONTH($H1158),1))</f>
        <v/>
      </c>
      <c r="L1158" s="0" t="str">
        <f aca="false">IF($A1158="","",INDEX(CARTAO_COMPRAS!$K:$K,INT((ROW()-2)/20)+2))</f>
        <v/>
      </c>
      <c r="M1158" s="0" t="str">
        <f aca="false">IF($A1158="","","Compra no cartão")</f>
        <v/>
      </c>
    </row>
    <row r="1159" customFormat="false" ht="13.5" hidden="false" customHeight="false" outlineLevel="0" collapsed="false">
      <c r="A1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" s="0" t="str">
        <f aca="false">IF($A1159="","",INDEX(CARTAO_COMPRAS!$C:$C,INT((ROW()-2)/20)+2))</f>
        <v/>
      </c>
      <c r="C1159" s="0" t="str">
        <f aca="false">IF($A1159="","",INDEX(CARTAO_COMPRAS!$D:$D,INT((ROW()-2)/20)+2))</f>
        <v/>
      </c>
      <c r="D1159" s="0" t="str">
        <f aca="false">IF($A1159="","",INDEX(CARTAO_COMPRAS!$E:$E,INT((ROW()-2)/20)+2))</f>
        <v/>
      </c>
      <c r="E1159" s="0" t="str">
        <f aca="false">IF($A1159="","",INDEX(CARTAO_COMPRAS!$H:$H,INT((ROW()-2)/20)+2)+MOD(ROW()-2,20))</f>
        <v/>
      </c>
      <c r="F1159" s="0" t="str">
        <f aca="false">IF($A1159="","",INDEX(CARTAO_COMPRAS!$G:$G,INT((ROW()-2)/20)+2))</f>
        <v/>
      </c>
      <c r="G1159" s="5" t="str">
        <f aca="false">IF($A1159="","",INDEX(CARTAO_COMPRAS!$I:$I,INT((ROW()-2)/20)+2))</f>
        <v/>
      </c>
      <c r="H1159" s="4" t="str">
        <f aca="false">IF($A1159="","",EDATE(INDEX(CARTAO_COMPRAS!$J:$J,INT((ROW()-2)/20)+2),MOD(ROW()-2,20)))</f>
        <v/>
      </c>
      <c r="I1159" s="4" t="str">
        <f aca="false">IF($H1159="","",$H1159-WEEKDAY($H1159,2)+1)</f>
        <v/>
      </c>
      <c r="J1159" s="4" t="str">
        <f aca="false">IF($I1159="","",$I1159+6)</f>
        <v/>
      </c>
      <c r="K1159" s="6" t="str">
        <f aca="false">IF($H1159="","",DATE(YEAR($H1159),MONTH($H1159),1))</f>
        <v/>
      </c>
      <c r="L1159" s="0" t="str">
        <f aca="false">IF($A1159="","",INDEX(CARTAO_COMPRAS!$K:$K,INT((ROW()-2)/20)+2))</f>
        <v/>
      </c>
      <c r="M1159" s="0" t="str">
        <f aca="false">IF($A1159="","","Compra no cartão")</f>
        <v/>
      </c>
    </row>
    <row r="1160" customFormat="false" ht="13.5" hidden="false" customHeight="false" outlineLevel="0" collapsed="false">
      <c r="A1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" s="0" t="str">
        <f aca="false">IF($A1160="","",INDEX(CARTAO_COMPRAS!$C:$C,INT((ROW()-2)/20)+2))</f>
        <v/>
      </c>
      <c r="C1160" s="0" t="str">
        <f aca="false">IF($A1160="","",INDEX(CARTAO_COMPRAS!$D:$D,INT((ROW()-2)/20)+2))</f>
        <v/>
      </c>
      <c r="D1160" s="0" t="str">
        <f aca="false">IF($A1160="","",INDEX(CARTAO_COMPRAS!$E:$E,INT((ROW()-2)/20)+2))</f>
        <v/>
      </c>
      <c r="E1160" s="0" t="str">
        <f aca="false">IF($A1160="","",INDEX(CARTAO_COMPRAS!$H:$H,INT((ROW()-2)/20)+2)+MOD(ROW()-2,20))</f>
        <v/>
      </c>
      <c r="F1160" s="0" t="str">
        <f aca="false">IF($A1160="","",INDEX(CARTAO_COMPRAS!$G:$G,INT((ROW()-2)/20)+2))</f>
        <v/>
      </c>
      <c r="G1160" s="5" t="str">
        <f aca="false">IF($A1160="","",INDEX(CARTAO_COMPRAS!$I:$I,INT((ROW()-2)/20)+2))</f>
        <v/>
      </c>
      <c r="H1160" s="4" t="str">
        <f aca="false">IF($A1160="","",EDATE(INDEX(CARTAO_COMPRAS!$J:$J,INT((ROW()-2)/20)+2),MOD(ROW()-2,20)))</f>
        <v/>
      </c>
      <c r="I1160" s="4" t="str">
        <f aca="false">IF($H1160="","",$H1160-WEEKDAY($H1160,2)+1)</f>
        <v/>
      </c>
      <c r="J1160" s="4" t="str">
        <f aca="false">IF($I1160="","",$I1160+6)</f>
        <v/>
      </c>
      <c r="K1160" s="6" t="str">
        <f aca="false">IF($H1160="","",DATE(YEAR($H1160),MONTH($H1160),1))</f>
        <v/>
      </c>
      <c r="L1160" s="0" t="str">
        <f aca="false">IF($A1160="","",INDEX(CARTAO_COMPRAS!$K:$K,INT((ROW()-2)/20)+2))</f>
        <v/>
      </c>
      <c r="M1160" s="0" t="str">
        <f aca="false">IF($A1160="","","Compra no cartão")</f>
        <v/>
      </c>
    </row>
    <row r="1161" customFormat="false" ht="13.5" hidden="false" customHeight="false" outlineLevel="0" collapsed="false">
      <c r="A1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" s="0" t="str">
        <f aca="false">IF($A1161="","",INDEX(CARTAO_COMPRAS!$C:$C,INT((ROW()-2)/20)+2))</f>
        <v/>
      </c>
      <c r="C1161" s="0" t="str">
        <f aca="false">IF($A1161="","",INDEX(CARTAO_COMPRAS!$D:$D,INT((ROW()-2)/20)+2))</f>
        <v/>
      </c>
      <c r="D1161" s="0" t="str">
        <f aca="false">IF($A1161="","",INDEX(CARTAO_COMPRAS!$E:$E,INT((ROW()-2)/20)+2))</f>
        <v/>
      </c>
      <c r="E1161" s="0" t="str">
        <f aca="false">IF($A1161="","",INDEX(CARTAO_COMPRAS!$H:$H,INT((ROW()-2)/20)+2)+MOD(ROW()-2,20))</f>
        <v/>
      </c>
      <c r="F1161" s="0" t="str">
        <f aca="false">IF($A1161="","",INDEX(CARTAO_COMPRAS!$G:$G,INT((ROW()-2)/20)+2))</f>
        <v/>
      </c>
      <c r="G1161" s="5" t="str">
        <f aca="false">IF($A1161="","",INDEX(CARTAO_COMPRAS!$I:$I,INT((ROW()-2)/20)+2))</f>
        <v/>
      </c>
      <c r="H1161" s="4" t="str">
        <f aca="false">IF($A1161="","",EDATE(INDEX(CARTAO_COMPRAS!$J:$J,INT((ROW()-2)/20)+2),MOD(ROW()-2,20)))</f>
        <v/>
      </c>
      <c r="I1161" s="4" t="str">
        <f aca="false">IF($H1161="","",$H1161-WEEKDAY($H1161,2)+1)</f>
        <v/>
      </c>
      <c r="J1161" s="4" t="str">
        <f aca="false">IF($I1161="","",$I1161+6)</f>
        <v/>
      </c>
      <c r="K1161" s="6" t="str">
        <f aca="false">IF($H1161="","",DATE(YEAR($H1161),MONTH($H1161),1))</f>
        <v/>
      </c>
      <c r="L1161" s="0" t="str">
        <f aca="false">IF($A1161="","",INDEX(CARTAO_COMPRAS!$K:$K,INT((ROW()-2)/20)+2))</f>
        <v/>
      </c>
      <c r="M1161" s="0" t="str">
        <f aca="false">IF($A1161="","","Compra no cartão")</f>
        <v/>
      </c>
    </row>
    <row r="1162" customFormat="false" ht="13.5" hidden="false" customHeight="false" outlineLevel="0" collapsed="false">
      <c r="A11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59</v>
      </c>
      <c r="B1162" s="0" t="str">
        <f aca="false">IF($A1162="","",INDEX(CARTAO_COMPRAS!$C:$C,INT((ROW()-2)/20)+2))</f>
        <v>Bradesco</v>
      </c>
      <c r="C1162" s="0" t="str">
        <f aca="false">IF($A1162="","",INDEX(CARTAO_COMPRAS!$D:$D,INT((ROW()-2)/20)+2))</f>
        <v>Mercado Livre</v>
      </c>
      <c r="D1162" s="0" t="str">
        <f aca="false">IF($A1162="","",INDEX(CARTAO_COMPRAS!$E:$E,INT((ROW()-2)/20)+2))</f>
        <v>Alimentação / Insumos</v>
      </c>
      <c r="E1162" s="0" t="n">
        <f aca="false">IF($A1162="","",INDEX(CARTAO_COMPRAS!$H:$H,INT((ROW()-2)/20)+2)+MOD(ROW()-2,20))</f>
        <v>1</v>
      </c>
      <c r="F1162" s="0" t="n">
        <f aca="false">IF($A1162="","",INDEX(CARTAO_COMPRAS!$G:$G,INT((ROW()-2)/20)+2))</f>
        <v>2</v>
      </c>
      <c r="G1162" s="5" t="n">
        <f aca="false">IF($A1162="","",INDEX(CARTAO_COMPRAS!$I:$I,INT((ROW()-2)/20)+2))</f>
        <v>43.63</v>
      </c>
      <c r="H1162" s="4" t="n">
        <f aca="false">IF($A1162="","",EDATE(INDEX(CARTAO_COMPRAS!$J:$J,INT((ROW()-2)/20)+2),MOD(ROW()-2,20)))</f>
        <v>46157</v>
      </c>
      <c r="I1162" s="4" t="n">
        <f aca="false">IF($H1162="","",$H1162-WEEKDAY($H1162,2)+1)</f>
        <v>46153</v>
      </c>
      <c r="J1162" s="4" t="n">
        <f aca="false">IF($I1162="","",$I1162+6)</f>
        <v>46159</v>
      </c>
      <c r="K1162" s="6" t="n">
        <f aca="false">IF($H1162="","",DATE(YEAR($H1162),MONTH($H1162),1))</f>
        <v>46143</v>
      </c>
      <c r="L1162" s="0" t="str">
        <f aca="false">IF($A1162="","",INDEX(CARTAO_COMPRAS!$K:$K,INT((ROW()-2)/20)+2))</f>
        <v>Pago</v>
      </c>
      <c r="M1162" s="0" t="str">
        <f aca="false">IF($A1162="","","Compra no cartão")</f>
        <v>Compra no cartão</v>
      </c>
    </row>
    <row r="1163" customFormat="false" ht="13.5" hidden="false" customHeight="false" outlineLevel="0" collapsed="false">
      <c r="A11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59</v>
      </c>
      <c r="B1163" s="0" t="str">
        <f aca="false">IF($A1163="","",INDEX(CARTAO_COMPRAS!$C:$C,INT((ROW()-2)/20)+2))</f>
        <v>Bradesco</v>
      </c>
      <c r="C1163" s="0" t="str">
        <f aca="false">IF($A1163="","",INDEX(CARTAO_COMPRAS!$D:$D,INT((ROW()-2)/20)+2))</f>
        <v>Mercado Livre</v>
      </c>
      <c r="D1163" s="0" t="str">
        <f aca="false">IF($A1163="","",INDEX(CARTAO_COMPRAS!$E:$E,INT((ROW()-2)/20)+2))</f>
        <v>Alimentação / Insumos</v>
      </c>
      <c r="E1163" s="0" t="n">
        <f aca="false">IF($A1163="","",INDEX(CARTAO_COMPRAS!$H:$H,INT((ROW()-2)/20)+2)+MOD(ROW()-2,20))</f>
        <v>2</v>
      </c>
      <c r="F1163" s="0" t="n">
        <f aca="false">IF($A1163="","",INDEX(CARTAO_COMPRAS!$G:$G,INT((ROW()-2)/20)+2))</f>
        <v>2</v>
      </c>
      <c r="G1163" s="5" t="n">
        <f aca="false">IF($A1163="","",INDEX(CARTAO_COMPRAS!$I:$I,INT((ROW()-2)/20)+2))</f>
        <v>43.63</v>
      </c>
      <c r="H1163" s="4" t="n">
        <f aca="false">IF($A1163="","",EDATE(INDEX(CARTAO_COMPRAS!$J:$J,INT((ROW()-2)/20)+2),MOD(ROW()-2,20)))</f>
        <v>46188</v>
      </c>
      <c r="I1163" s="4" t="n">
        <f aca="false">IF($H1163="","",$H1163-WEEKDAY($H1163,2)+1)</f>
        <v>46188</v>
      </c>
      <c r="J1163" s="4" t="n">
        <f aca="false">IF($I1163="","",$I1163+6)</f>
        <v>46194</v>
      </c>
      <c r="K1163" s="6" t="n">
        <f aca="false">IF($H1163="","",DATE(YEAR($H1163),MONTH($H1163),1))</f>
        <v>46174</v>
      </c>
      <c r="L1163" s="0" t="str">
        <f aca="false">IF($A1163="","",INDEX(CARTAO_COMPRAS!$K:$K,INT((ROW()-2)/20)+2))</f>
        <v>Pago</v>
      </c>
      <c r="M1163" s="0" t="str">
        <f aca="false">IF($A1163="","","Compra no cartão")</f>
        <v>Compra no cartão</v>
      </c>
    </row>
    <row r="1164" customFormat="false" ht="13.5" hidden="false" customHeight="false" outlineLevel="0" collapsed="false">
      <c r="A1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" s="0" t="str">
        <f aca="false">IF($A1164="","",INDEX(CARTAO_COMPRAS!$C:$C,INT((ROW()-2)/20)+2))</f>
        <v/>
      </c>
      <c r="C1164" s="0" t="str">
        <f aca="false">IF($A1164="","",INDEX(CARTAO_COMPRAS!$D:$D,INT((ROW()-2)/20)+2))</f>
        <v/>
      </c>
      <c r="D1164" s="0" t="str">
        <f aca="false">IF($A1164="","",INDEX(CARTAO_COMPRAS!$E:$E,INT((ROW()-2)/20)+2))</f>
        <v/>
      </c>
      <c r="E1164" s="0" t="str">
        <f aca="false">IF($A1164="","",INDEX(CARTAO_COMPRAS!$H:$H,INT((ROW()-2)/20)+2)+MOD(ROW()-2,20))</f>
        <v/>
      </c>
      <c r="F1164" s="0" t="str">
        <f aca="false">IF($A1164="","",INDEX(CARTAO_COMPRAS!$G:$G,INT((ROW()-2)/20)+2))</f>
        <v/>
      </c>
      <c r="G1164" s="5" t="str">
        <f aca="false">IF($A1164="","",INDEX(CARTAO_COMPRAS!$I:$I,INT((ROW()-2)/20)+2))</f>
        <v/>
      </c>
      <c r="H1164" s="4" t="str">
        <f aca="false">IF($A1164="","",EDATE(INDEX(CARTAO_COMPRAS!$J:$J,INT((ROW()-2)/20)+2),MOD(ROW()-2,20)))</f>
        <v/>
      </c>
      <c r="I1164" s="4" t="str">
        <f aca="false">IF($H1164="","",$H1164-WEEKDAY($H1164,2)+1)</f>
        <v/>
      </c>
      <c r="J1164" s="4" t="str">
        <f aca="false">IF($I1164="","",$I1164+6)</f>
        <v/>
      </c>
      <c r="K1164" s="6" t="str">
        <f aca="false">IF($H1164="","",DATE(YEAR($H1164),MONTH($H1164),1))</f>
        <v/>
      </c>
      <c r="L1164" s="0" t="str">
        <f aca="false">IF($A1164="","",INDEX(CARTAO_COMPRAS!$K:$K,INT((ROW()-2)/20)+2))</f>
        <v/>
      </c>
      <c r="M1164" s="0" t="str">
        <f aca="false">IF($A1164="","","Compra no cartão")</f>
        <v/>
      </c>
    </row>
    <row r="1165" customFormat="false" ht="13.5" hidden="false" customHeight="false" outlineLevel="0" collapsed="false">
      <c r="A1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" s="0" t="str">
        <f aca="false">IF($A1165="","",INDEX(CARTAO_COMPRAS!$C:$C,INT((ROW()-2)/20)+2))</f>
        <v/>
      </c>
      <c r="C1165" s="0" t="str">
        <f aca="false">IF($A1165="","",INDEX(CARTAO_COMPRAS!$D:$D,INT((ROW()-2)/20)+2))</f>
        <v/>
      </c>
      <c r="D1165" s="0" t="str">
        <f aca="false">IF($A1165="","",INDEX(CARTAO_COMPRAS!$E:$E,INT((ROW()-2)/20)+2))</f>
        <v/>
      </c>
      <c r="E1165" s="0" t="str">
        <f aca="false">IF($A1165="","",INDEX(CARTAO_COMPRAS!$H:$H,INT((ROW()-2)/20)+2)+MOD(ROW()-2,20))</f>
        <v/>
      </c>
      <c r="F1165" s="0" t="str">
        <f aca="false">IF($A1165="","",INDEX(CARTAO_COMPRAS!$G:$G,INT((ROW()-2)/20)+2))</f>
        <v/>
      </c>
      <c r="G1165" s="5" t="str">
        <f aca="false">IF($A1165="","",INDEX(CARTAO_COMPRAS!$I:$I,INT((ROW()-2)/20)+2))</f>
        <v/>
      </c>
      <c r="H1165" s="4" t="str">
        <f aca="false">IF($A1165="","",EDATE(INDEX(CARTAO_COMPRAS!$J:$J,INT((ROW()-2)/20)+2),MOD(ROW()-2,20)))</f>
        <v/>
      </c>
      <c r="I1165" s="4" t="str">
        <f aca="false">IF($H1165="","",$H1165-WEEKDAY($H1165,2)+1)</f>
        <v/>
      </c>
      <c r="J1165" s="4" t="str">
        <f aca="false">IF($I1165="","",$I1165+6)</f>
        <v/>
      </c>
      <c r="K1165" s="6" t="str">
        <f aca="false">IF($H1165="","",DATE(YEAR($H1165),MONTH($H1165),1))</f>
        <v/>
      </c>
      <c r="L1165" s="0" t="str">
        <f aca="false">IF($A1165="","",INDEX(CARTAO_COMPRAS!$K:$K,INT((ROW()-2)/20)+2))</f>
        <v/>
      </c>
      <c r="M1165" s="0" t="str">
        <f aca="false">IF($A1165="","","Compra no cartão")</f>
        <v/>
      </c>
    </row>
    <row r="1166" customFormat="false" ht="13.5" hidden="false" customHeight="false" outlineLevel="0" collapsed="false">
      <c r="A1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" s="0" t="str">
        <f aca="false">IF($A1166="","",INDEX(CARTAO_COMPRAS!$C:$C,INT((ROW()-2)/20)+2))</f>
        <v/>
      </c>
      <c r="C1166" s="0" t="str">
        <f aca="false">IF($A1166="","",INDEX(CARTAO_COMPRAS!$D:$D,INT((ROW()-2)/20)+2))</f>
        <v/>
      </c>
      <c r="D1166" s="0" t="str">
        <f aca="false">IF($A1166="","",INDEX(CARTAO_COMPRAS!$E:$E,INT((ROW()-2)/20)+2))</f>
        <v/>
      </c>
      <c r="E1166" s="0" t="str">
        <f aca="false">IF($A1166="","",INDEX(CARTAO_COMPRAS!$H:$H,INT((ROW()-2)/20)+2)+MOD(ROW()-2,20))</f>
        <v/>
      </c>
      <c r="F1166" s="0" t="str">
        <f aca="false">IF($A1166="","",INDEX(CARTAO_COMPRAS!$G:$G,INT((ROW()-2)/20)+2))</f>
        <v/>
      </c>
      <c r="G1166" s="5" t="str">
        <f aca="false">IF($A1166="","",INDEX(CARTAO_COMPRAS!$I:$I,INT((ROW()-2)/20)+2))</f>
        <v/>
      </c>
      <c r="H1166" s="4" t="str">
        <f aca="false">IF($A1166="","",EDATE(INDEX(CARTAO_COMPRAS!$J:$J,INT((ROW()-2)/20)+2),MOD(ROW()-2,20)))</f>
        <v/>
      </c>
      <c r="I1166" s="4" t="str">
        <f aca="false">IF($H1166="","",$H1166-WEEKDAY($H1166,2)+1)</f>
        <v/>
      </c>
      <c r="J1166" s="4" t="str">
        <f aca="false">IF($I1166="","",$I1166+6)</f>
        <v/>
      </c>
      <c r="K1166" s="6" t="str">
        <f aca="false">IF($H1166="","",DATE(YEAR($H1166),MONTH($H1166),1))</f>
        <v/>
      </c>
      <c r="L1166" s="0" t="str">
        <f aca="false">IF($A1166="","",INDEX(CARTAO_COMPRAS!$K:$K,INT((ROW()-2)/20)+2))</f>
        <v/>
      </c>
      <c r="M1166" s="0" t="str">
        <f aca="false">IF($A1166="","","Compra no cartão")</f>
        <v/>
      </c>
    </row>
    <row r="1167" customFormat="false" ht="13.5" hidden="false" customHeight="false" outlineLevel="0" collapsed="false">
      <c r="A1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" s="0" t="str">
        <f aca="false">IF($A1167="","",INDEX(CARTAO_COMPRAS!$C:$C,INT((ROW()-2)/20)+2))</f>
        <v/>
      </c>
      <c r="C1167" s="0" t="str">
        <f aca="false">IF($A1167="","",INDEX(CARTAO_COMPRAS!$D:$D,INT((ROW()-2)/20)+2))</f>
        <v/>
      </c>
      <c r="D1167" s="0" t="str">
        <f aca="false">IF($A1167="","",INDEX(CARTAO_COMPRAS!$E:$E,INT((ROW()-2)/20)+2))</f>
        <v/>
      </c>
      <c r="E1167" s="0" t="str">
        <f aca="false">IF($A1167="","",INDEX(CARTAO_COMPRAS!$H:$H,INT((ROW()-2)/20)+2)+MOD(ROW()-2,20))</f>
        <v/>
      </c>
      <c r="F1167" s="0" t="str">
        <f aca="false">IF($A1167="","",INDEX(CARTAO_COMPRAS!$G:$G,INT((ROW()-2)/20)+2))</f>
        <v/>
      </c>
      <c r="G1167" s="5" t="str">
        <f aca="false">IF($A1167="","",INDEX(CARTAO_COMPRAS!$I:$I,INT((ROW()-2)/20)+2))</f>
        <v/>
      </c>
      <c r="H1167" s="4" t="str">
        <f aca="false">IF($A1167="","",EDATE(INDEX(CARTAO_COMPRAS!$J:$J,INT((ROW()-2)/20)+2),MOD(ROW()-2,20)))</f>
        <v/>
      </c>
      <c r="I1167" s="4" t="str">
        <f aca="false">IF($H1167="","",$H1167-WEEKDAY($H1167,2)+1)</f>
        <v/>
      </c>
      <c r="J1167" s="4" t="str">
        <f aca="false">IF($I1167="","",$I1167+6)</f>
        <v/>
      </c>
      <c r="K1167" s="6" t="str">
        <f aca="false">IF($H1167="","",DATE(YEAR($H1167),MONTH($H1167),1))</f>
        <v/>
      </c>
      <c r="L1167" s="0" t="str">
        <f aca="false">IF($A1167="","",INDEX(CARTAO_COMPRAS!$K:$K,INT((ROW()-2)/20)+2))</f>
        <v/>
      </c>
      <c r="M1167" s="0" t="str">
        <f aca="false">IF($A1167="","","Compra no cartão")</f>
        <v/>
      </c>
    </row>
    <row r="1168" customFormat="false" ht="13.5" hidden="false" customHeight="false" outlineLevel="0" collapsed="false">
      <c r="A1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" s="0" t="str">
        <f aca="false">IF($A1168="","",INDEX(CARTAO_COMPRAS!$C:$C,INT((ROW()-2)/20)+2))</f>
        <v/>
      </c>
      <c r="C1168" s="0" t="str">
        <f aca="false">IF($A1168="","",INDEX(CARTAO_COMPRAS!$D:$D,INT((ROW()-2)/20)+2))</f>
        <v/>
      </c>
      <c r="D1168" s="0" t="str">
        <f aca="false">IF($A1168="","",INDEX(CARTAO_COMPRAS!$E:$E,INT((ROW()-2)/20)+2))</f>
        <v/>
      </c>
      <c r="E1168" s="0" t="str">
        <f aca="false">IF($A1168="","",INDEX(CARTAO_COMPRAS!$H:$H,INT((ROW()-2)/20)+2)+MOD(ROW()-2,20))</f>
        <v/>
      </c>
      <c r="F1168" s="0" t="str">
        <f aca="false">IF($A1168="","",INDEX(CARTAO_COMPRAS!$G:$G,INT((ROW()-2)/20)+2))</f>
        <v/>
      </c>
      <c r="G1168" s="5" t="str">
        <f aca="false">IF($A1168="","",INDEX(CARTAO_COMPRAS!$I:$I,INT((ROW()-2)/20)+2))</f>
        <v/>
      </c>
      <c r="H1168" s="4" t="str">
        <f aca="false">IF($A1168="","",EDATE(INDEX(CARTAO_COMPRAS!$J:$J,INT((ROW()-2)/20)+2),MOD(ROW()-2,20)))</f>
        <v/>
      </c>
      <c r="I1168" s="4" t="str">
        <f aca="false">IF($H1168="","",$H1168-WEEKDAY($H1168,2)+1)</f>
        <v/>
      </c>
      <c r="J1168" s="4" t="str">
        <f aca="false">IF($I1168="","",$I1168+6)</f>
        <v/>
      </c>
      <c r="K1168" s="6" t="str">
        <f aca="false">IF($H1168="","",DATE(YEAR($H1168),MONTH($H1168),1))</f>
        <v/>
      </c>
      <c r="L1168" s="0" t="str">
        <f aca="false">IF($A1168="","",INDEX(CARTAO_COMPRAS!$K:$K,INT((ROW()-2)/20)+2))</f>
        <v/>
      </c>
      <c r="M1168" s="0" t="str">
        <f aca="false">IF($A1168="","","Compra no cartão")</f>
        <v/>
      </c>
    </row>
    <row r="1169" customFormat="false" ht="13.5" hidden="false" customHeight="false" outlineLevel="0" collapsed="false">
      <c r="A1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" s="0" t="str">
        <f aca="false">IF($A1169="","",INDEX(CARTAO_COMPRAS!$C:$C,INT((ROW()-2)/20)+2))</f>
        <v/>
      </c>
      <c r="C1169" s="0" t="str">
        <f aca="false">IF($A1169="","",INDEX(CARTAO_COMPRAS!$D:$D,INT((ROW()-2)/20)+2))</f>
        <v/>
      </c>
      <c r="D1169" s="0" t="str">
        <f aca="false">IF($A1169="","",INDEX(CARTAO_COMPRAS!$E:$E,INT((ROW()-2)/20)+2))</f>
        <v/>
      </c>
      <c r="E1169" s="0" t="str">
        <f aca="false">IF($A1169="","",INDEX(CARTAO_COMPRAS!$H:$H,INT((ROW()-2)/20)+2)+MOD(ROW()-2,20))</f>
        <v/>
      </c>
      <c r="F1169" s="0" t="str">
        <f aca="false">IF($A1169="","",INDEX(CARTAO_COMPRAS!$G:$G,INT((ROW()-2)/20)+2))</f>
        <v/>
      </c>
      <c r="G1169" s="5" t="str">
        <f aca="false">IF($A1169="","",INDEX(CARTAO_COMPRAS!$I:$I,INT((ROW()-2)/20)+2))</f>
        <v/>
      </c>
      <c r="H1169" s="4" t="str">
        <f aca="false">IF($A1169="","",EDATE(INDEX(CARTAO_COMPRAS!$J:$J,INT((ROW()-2)/20)+2),MOD(ROW()-2,20)))</f>
        <v/>
      </c>
      <c r="I1169" s="4" t="str">
        <f aca="false">IF($H1169="","",$H1169-WEEKDAY($H1169,2)+1)</f>
        <v/>
      </c>
      <c r="J1169" s="4" t="str">
        <f aca="false">IF($I1169="","",$I1169+6)</f>
        <v/>
      </c>
      <c r="K1169" s="6" t="str">
        <f aca="false">IF($H1169="","",DATE(YEAR($H1169),MONTH($H1169),1))</f>
        <v/>
      </c>
      <c r="L1169" s="0" t="str">
        <f aca="false">IF($A1169="","",INDEX(CARTAO_COMPRAS!$K:$K,INT((ROW()-2)/20)+2))</f>
        <v/>
      </c>
      <c r="M1169" s="0" t="str">
        <f aca="false">IF($A1169="","","Compra no cartão")</f>
        <v/>
      </c>
    </row>
    <row r="1170" customFormat="false" ht="13.5" hidden="false" customHeight="false" outlineLevel="0" collapsed="false">
      <c r="A1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" s="0" t="str">
        <f aca="false">IF($A1170="","",INDEX(CARTAO_COMPRAS!$C:$C,INT((ROW()-2)/20)+2))</f>
        <v/>
      </c>
      <c r="C1170" s="0" t="str">
        <f aca="false">IF($A1170="","",INDEX(CARTAO_COMPRAS!$D:$D,INT((ROW()-2)/20)+2))</f>
        <v/>
      </c>
      <c r="D1170" s="0" t="str">
        <f aca="false">IF($A1170="","",INDEX(CARTAO_COMPRAS!$E:$E,INT((ROW()-2)/20)+2))</f>
        <v/>
      </c>
      <c r="E1170" s="0" t="str">
        <f aca="false">IF($A1170="","",INDEX(CARTAO_COMPRAS!$H:$H,INT((ROW()-2)/20)+2)+MOD(ROW()-2,20))</f>
        <v/>
      </c>
      <c r="F1170" s="0" t="str">
        <f aca="false">IF($A1170="","",INDEX(CARTAO_COMPRAS!$G:$G,INT((ROW()-2)/20)+2))</f>
        <v/>
      </c>
      <c r="G1170" s="5" t="str">
        <f aca="false">IF($A1170="","",INDEX(CARTAO_COMPRAS!$I:$I,INT((ROW()-2)/20)+2))</f>
        <v/>
      </c>
      <c r="H1170" s="4" t="str">
        <f aca="false">IF($A1170="","",EDATE(INDEX(CARTAO_COMPRAS!$J:$J,INT((ROW()-2)/20)+2),MOD(ROW()-2,20)))</f>
        <v/>
      </c>
      <c r="I1170" s="4" t="str">
        <f aca="false">IF($H1170="","",$H1170-WEEKDAY($H1170,2)+1)</f>
        <v/>
      </c>
      <c r="J1170" s="4" t="str">
        <f aca="false">IF($I1170="","",$I1170+6)</f>
        <v/>
      </c>
      <c r="K1170" s="6" t="str">
        <f aca="false">IF($H1170="","",DATE(YEAR($H1170),MONTH($H1170),1))</f>
        <v/>
      </c>
      <c r="L1170" s="0" t="str">
        <f aca="false">IF($A1170="","",INDEX(CARTAO_COMPRAS!$K:$K,INT((ROW()-2)/20)+2))</f>
        <v/>
      </c>
      <c r="M1170" s="0" t="str">
        <f aca="false">IF($A1170="","","Compra no cartão")</f>
        <v/>
      </c>
    </row>
    <row r="1171" customFormat="false" ht="13.5" hidden="false" customHeight="false" outlineLevel="0" collapsed="false">
      <c r="A1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" s="0" t="str">
        <f aca="false">IF($A1171="","",INDEX(CARTAO_COMPRAS!$C:$C,INT((ROW()-2)/20)+2))</f>
        <v/>
      </c>
      <c r="C1171" s="0" t="str">
        <f aca="false">IF($A1171="","",INDEX(CARTAO_COMPRAS!$D:$D,INT((ROW()-2)/20)+2))</f>
        <v/>
      </c>
      <c r="D1171" s="0" t="str">
        <f aca="false">IF($A1171="","",INDEX(CARTAO_COMPRAS!$E:$E,INT((ROW()-2)/20)+2))</f>
        <v/>
      </c>
      <c r="E1171" s="0" t="str">
        <f aca="false">IF($A1171="","",INDEX(CARTAO_COMPRAS!$H:$H,INT((ROW()-2)/20)+2)+MOD(ROW()-2,20))</f>
        <v/>
      </c>
      <c r="F1171" s="0" t="str">
        <f aca="false">IF($A1171="","",INDEX(CARTAO_COMPRAS!$G:$G,INT((ROW()-2)/20)+2))</f>
        <v/>
      </c>
      <c r="G1171" s="5" t="str">
        <f aca="false">IF($A1171="","",INDEX(CARTAO_COMPRAS!$I:$I,INT((ROW()-2)/20)+2))</f>
        <v/>
      </c>
      <c r="H1171" s="4" t="str">
        <f aca="false">IF($A1171="","",EDATE(INDEX(CARTAO_COMPRAS!$J:$J,INT((ROW()-2)/20)+2),MOD(ROW()-2,20)))</f>
        <v/>
      </c>
      <c r="I1171" s="4" t="str">
        <f aca="false">IF($H1171="","",$H1171-WEEKDAY($H1171,2)+1)</f>
        <v/>
      </c>
      <c r="J1171" s="4" t="str">
        <f aca="false">IF($I1171="","",$I1171+6)</f>
        <v/>
      </c>
      <c r="K1171" s="6" t="str">
        <f aca="false">IF($H1171="","",DATE(YEAR($H1171),MONTH($H1171),1))</f>
        <v/>
      </c>
      <c r="L1171" s="0" t="str">
        <f aca="false">IF($A1171="","",INDEX(CARTAO_COMPRAS!$K:$K,INT((ROW()-2)/20)+2))</f>
        <v/>
      </c>
      <c r="M1171" s="0" t="str">
        <f aca="false">IF($A1171="","","Compra no cartão")</f>
        <v/>
      </c>
    </row>
    <row r="1172" customFormat="false" ht="13.5" hidden="false" customHeight="false" outlineLevel="0" collapsed="false">
      <c r="A1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" s="0" t="str">
        <f aca="false">IF($A1172="","",INDEX(CARTAO_COMPRAS!$C:$C,INT((ROW()-2)/20)+2))</f>
        <v/>
      </c>
      <c r="C1172" s="0" t="str">
        <f aca="false">IF($A1172="","",INDEX(CARTAO_COMPRAS!$D:$D,INT((ROW()-2)/20)+2))</f>
        <v/>
      </c>
      <c r="D1172" s="0" t="str">
        <f aca="false">IF($A1172="","",INDEX(CARTAO_COMPRAS!$E:$E,INT((ROW()-2)/20)+2))</f>
        <v/>
      </c>
      <c r="E1172" s="0" t="str">
        <f aca="false">IF($A1172="","",INDEX(CARTAO_COMPRAS!$H:$H,INT((ROW()-2)/20)+2)+MOD(ROW()-2,20))</f>
        <v/>
      </c>
      <c r="F1172" s="0" t="str">
        <f aca="false">IF($A1172="","",INDEX(CARTAO_COMPRAS!$G:$G,INT((ROW()-2)/20)+2))</f>
        <v/>
      </c>
      <c r="G1172" s="5" t="str">
        <f aca="false">IF($A1172="","",INDEX(CARTAO_COMPRAS!$I:$I,INT((ROW()-2)/20)+2))</f>
        <v/>
      </c>
      <c r="H1172" s="4" t="str">
        <f aca="false">IF($A1172="","",EDATE(INDEX(CARTAO_COMPRAS!$J:$J,INT((ROW()-2)/20)+2),MOD(ROW()-2,20)))</f>
        <v/>
      </c>
      <c r="I1172" s="4" t="str">
        <f aca="false">IF($H1172="","",$H1172-WEEKDAY($H1172,2)+1)</f>
        <v/>
      </c>
      <c r="J1172" s="4" t="str">
        <f aca="false">IF($I1172="","",$I1172+6)</f>
        <v/>
      </c>
      <c r="K1172" s="6" t="str">
        <f aca="false">IF($H1172="","",DATE(YEAR($H1172),MONTH($H1172),1))</f>
        <v/>
      </c>
      <c r="L1172" s="0" t="str">
        <f aca="false">IF($A1172="","",INDEX(CARTAO_COMPRAS!$K:$K,INT((ROW()-2)/20)+2))</f>
        <v/>
      </c>
      <c r="M1172" s="0" t="str">
        <f aca="false">IF($A1172="","","Compra no cartão")</f>
        <v/>
      </c>
    </row>
    <row r="1173" customFormat="false" ht="13.5" hidden="false" customHeight="false" outlineLevel="0" collapsed="false">
      <c r="A1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" s="0" t="str">
        <f aca="false">IF($A1173="","",INDEX(CARTAO_COMPRAS!$C:$C,INT((ROW()-2)/20)+2))</f>
        <v/>
      </c>
      <c r="C1173" s="0" t="str">
        <f aca="false">IF($A1173="","",INDEX(CARTAO_COMPRAS!$D:$D,INT((ROW()-2)/20)+2))</f>
        <v/>
      </c>
      <c r="D1173" s="0" t="str">
        <f aca="false">IF($A1173="","",INDEX(CARTAO_COMPRAS!$E:$E,INT((ROW()-2)/20)+2))</f>
        <v/>
      </c>
      <c r="E1173" s="0" t="str">
        <f aca="false">IF($A1173="","",INDEX(CARTAO_COMPRAS!$H:$H,INT((ROW()-2)/20)+2)+MOD(ROW()-2,20))</f>
        <v/>
      </c>
      <c r="F1173" s="0" t="str">
        <f aca="false">IF($A1173="","",INDEX(CARTAO_COMPRAS!$G:$G,INT((ROW()-2)/20)+2))</f>
        <v/>
      </c>
      <c r="G1173" s="5" t="str">
        <f aca="false">IF($A1173="","",INDEX(CARTAO_COMPRAS!$I:$I,INT((ROW()-2)/20)+2))</f>
        <v/>
      </c>
      <c r="H1173" s="4" t="str">
        <f aca="false">IF($A1173="","",EDATE(INDEX(CARTAO_COMPRAS!$J:$J,INT((ROW()-2)/20)+2),MOD(ROW()-2,20)))</f>
        <v/>
      </c>
      <c r="I1173" s="4" t="str">
        <f aca="false">IF($H1173="","",$H1173-WEEKDAY($H1173,2)+1)</f>
        <v/>
      </c>
      <c r="J1173" s="4" t="str">
        <f aca="false">IF($I1173="","",$I1173+6)</f>
        <v/>
      </c>
      <c r="K1173" s="6" t="str">
        <f aca="false">IF($H1173="","",DATE(YEAR($H1173),MONTH($H1173),1))</f>
        <v/>
      </c>
      <c r="L1173" s="0" t="str">
        <f aca="false">IF($A1173="","",INDEX(CARTAO_COMPRAS!$K:$K,INT((ROW()-2)/20)+2))</f>
        <v/>
      </c>
      <c r="M1173" s="0" t="str">
        <f aca="false">IF($A1173="","","Compra no cartão")</f>
        <v/>
      </c>
    </row>
    <row r="1174" customFormat="false" ht="13.5" hidden="false" customHeight="false" outlineLevel="0" collapsed="false">
      <c r="A1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" s="0" t="str">
        <f aca="false">IF($A1174="","",INDEX(CARTAO_COMPRAS!$C:$C,INT((ROW()-2)/20)+2))</f>
        <v/>
      </c>
      <c r="C1174" s="0" t="str">
        <f aca="false">IF($A1174="","",INDEX(CARTAO_COMPRAS!$D:$D,INT((ROW()-2)/20)+2))</f>
        <v/>
      </c>
      <c r="D1174" s="0" t="str">
        <f aca="false">IF($A1174="","",INDEX(CARTAO_COMPRAS!$E:$E,INT((ROW()-2)/20)+2))</f>
        <v/>
      </c>
      <c r="E1174" s="0" t="str">
        <f aca="false">IF($A1174="","",INDEX(CARTAO_COMPRAS!$H:$H,INT((ROW()-2)/20)+2)+MOD(ROW()-2,20))</f>
        <v/>
      </c>
      <c r="F1174" s="0" t="str">
        <f aca="false">IF($A1174="","",INDEX(CARTAO_COMPRAS!$G:$G,INT((ROW()-2)/20)+2))</f>
        <v/>
      </c>
      <c r="G1174" s="5" t="str">
        <f aca="false">IF($A1174="","",INDEX(CARTAO_COMPRAS!$I:$I,INT((ROW()-2)/20)+2))</f>
        <v/>
      </c>
      <c r="H1174" s="4" t="str">
        <f aca="false">IF($A1174="","",EDATE(INDEX(CARTAO_COMPRAS!$J:$J,INT((ROW()-2)/20)+2),MOD(ROW()-2,20)))</f>
        <v/>
      </c>
      <c r="I1174" s="4" t="str">
        <f aca="false">IF($H1174="","",$H1174-WEEKDAY($H1174,2)+1)</f>
        <v/>
      </c>
      <c r="J1174" s="4" t="str">
        <f aca="false">IF($I1174="","",$I1174+6)</f>
        <v/>
      </c>
      <c r="K1174" s="6" t="str">
        <f aca="false">IF($H1174="","",DATE(YEAR($H1174),MONTH($H1174),1))</f>
        <v/>
      </c>
      <c r="L1174" s="0" t="str">
        <f aca="false">IF($A1174="","",INDEX(CARTAO_COMPRAS!$K:$K,INT((ROW()-2)/20)+2))</f>
        <v/>
      </c>
      <c r="M1174" s="0" t="str">
        <f aca="false">IF($A1174="","","Compra no cartão")</f>
        <v/>
      </c>
    </row>
    <row r="1175" customFormat="false" ht="13.5" hidden="false" customHeight="false" outlineLevel="0" collapsed="false">
      <c r="A1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" s="0" t="str">
        <f aca="false">IF($A1175="","",INDEX(CARTAO_COMPRAS!$C:$C,INT((ROW()-2)/20)+2))</f>
        <v/>
      </c>
      <c r="C1175" s="0" t="str">
        <f aca="false">IF($A1175="","",INDEX(CARTAO_COMPRAS!$D:$D,INT((ROW()-2)/20)+2))</f>
        <v/>
      </c>
      <c r="D1175" s="0" t="str">
        <f aca="false">IF($A1175="","",INDEX(CARTAO_COMPRAS!$E:$E,INT((ROW()-2)/20)+2))</f>
        <v/>
      </c>
      <c r="E1175" s="0" t="str">
        <f aca="false">IF($A1175="","",INDEX(CARTAO_COMPRAS!$H:$H,INT((ROW()-2)/20)+2)+MOD(ROW()-2,20))</f>
        <v/>
      </c>
      <c r="F1175" s="0" t="str">
        <f aca="false">IF($A1175="","",INDEX(CARTAO_COMPRAS!$G:$G,INT((ROW()-2)/20)+2))</f>
        <v/>
      </c>
      <c r="G1175" s="5" t="str">
        <f aca="false">IF($A1175="","",INDEX(CARTAO_COMPRAS!$I:$I,INT((ROW()-2)/20)+2))</f>
        <v/>
      </c>
      <c r="H1175" s="4" t="str">
        <f aca="false">IF($A1175="","",EDATE(INDEX(CARTAO_COMPRAS!$J:$J,INT((ROW()-2)/20)+2),MOD(ROW()-2,20)))</f>
        <v/>
      </c>
      <c r="I1175" s="4" t="str">
        <f aca="false">IF($H1175="","",$H1175-WEEKDAY($H1175,2)+1)</f>
        <v/>
      </c>
      <c r="J1175" s="4" t="str">
        <f aca="false">IF($I1175="","",$I1175+6)</f>
        <v/>
      </c>
      <c r="K1175" s="6" t="str">
        <f aca="false">IF($H1175="","",DATE(YEAR($H1175),MONTH($H1175),1))</f>
        <v/>
      </c>
      <c r="L1175" s="0" t="str">
        <f aca="false">IF($A1175="","",INDEX(CARTAO_COMPRAS!$K:$K,INT((ROW()-2)/20)+2))</f>
        <v/>
      </c>
      <c r="M1175" s="0" t="str">
        <f aca="false">IF($A1175="","","Compra no cartão")</f>
        <v/>
      </c>
    </row>
    <row r="1176" customFormat="false" ht="13.5" hidden="false" customHeight="false" outlineLevel="0" collapsed="false">
      <c r="A1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" s="0" t="str">
        <f aca="false">IF($A1176="","",INDEX(CARTAO_COMPRAS!$C:$C,INT((ROW()-2)/20)+2))</f>
        <v/>
      </c>
      <c r="C1176" s="0" t="str">
        <f aca="false">IF($A1176="","",INDEX(CARTAO_COMPRAS!$D:$D,INT((ROW()-2)/20)+2))</f>
        <v/>
      </c>
      <c r="D1176" s="0" t="str">
        <f aca="false">IF($A1176="","",INDEX(CARTAO_COMPRAS!$E:$E,INT((ROW()-2)/20)+2))</f>
        <v/>
      </c>
      <c r="E1176" s="0" t="str">
        <f aca="false">IF($A1176="","",INDEX(CARTAO_COMPRAS!$H:$H,INT((ROW()-2)/20)+2)+MOD(ROW()-2,20))</f>
        <v/>
      </c>
      <c r="F1176" s="0" t="str">
        <f aca="false">IF($A1176="","",INDEX(CARTAO_COMPRAS!$G:$G,INT((ROW()-2)/20)+2))</f>
        <v/>
      </c>
      <c r="G1176" s="5" t="str">
        <f aca="false">IF($A1176="","",INDEX(CARTAO_COMPRAS!$I:$I,INT((ROW()-2)/20)+2))</f>
        <v/>
      </c>
      <c r="H1176" s="4" t="str">
        <f aca="false">IF($A1176="","",EDATE(INDEX(CARTAO_COMPRAS!$J:$J,INT((ROW()-2)/20)+2),MOD(ROW()-2,20)))</f>
        <v/>
      </c>
      <c r="I1176" s="4" t="str">
        <f aca="false">IF($H1176="","",$H1176-WEEKDAY($H1176,2)+1)</f>
        <v/>
      </c>
      <c r="J1176" s="4" t="str">
        <f aca="false">IF($I1176="","",$I1176+6)</f>
        <v/>
      </c>
      <c r="K1176" s="6" t="str">
        <f aca="false">IF($H1176="","",DATE(YEAR($H1176),MONTH($H1176),1))</f>
        <v/>
      </c>
      <c r="L1176" s="0" t="str">
        <f aca="false">IF($A1176="","",INDEX(CARTAO_COMPRAS!$K:$K,INT((ROW()-2)/20)+2))</f>
        <v/>
      </c>
      <c r="M1176" s="0" t="str">
        <f aca="false">IF($A1176="","","Compra no cartão")</f>
        <v/>
      </c>
    </row>
    <row r="1177" customFormat="false" ht="13.5" hidden="false" customHeight="false" outlineLevel="0" collapsed="false">
      <c r="A1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" s="0" t="str">
        <f aca="false">IF($A1177="","",INDEX(CARTAO_COMPRAS!$C:$C,INT((ROW()-2)/20)+2))</f>
        <v/>
      </c>
      <c r="C1177" s="0" t="str">
        <f aca="false">IF($A1177="","",INDEX(CARTAO_COMPRAS!$D:$D,INT((ROW()-2)/20)+2))</f>
        <v/>
      </c>
      <c r="D1177" s="0" t="str">
        <f aca="false">IF($A1177="","",INDEX(CARTAO_COMPRAS!$E:$E,INT((ROW()-2)/20)+2))</f>
        <v/>
      </c>
      <c r="E1177" s="0" t="str">
        <f aca="false">IF($A1177="","",INDEX(CARTAO_COMPRAS!$H:$H,INT((ROW()-2)/20)+2)+MOD(ROW()-2,20))</f>
        <v/>
      </c>
      <c r="F1177" s="0" t="str">
        <f aca="false">IF($A1177="","",INDEX(CARTAO_COMPRAS!$G:$G,INT((ROW()-2)/20)+2))</f>
        <v/>
      </c>
      <c r="G1177" s="5" t="str">
        <f aca="false">IF($A1177="","",INDEX(CARTAO_COMPRAS!$I:$I,INT((ROW()-2)/20)+2))</f>
        <v/>
      </c>
      <c r="H1177" s="4" t="str">
        <f aca="false">IF($A1177="","",EDATE(INDEX(CARTAO_COMPRAS!$J:$J,INT((ROW()-2)/20)+2),MOD(ROW()-2,20)))</f>
        <v/>
      </c>
      <c r="I1177" s="4" t="str">
        <f aca="false">IF($H1177="","",$H1177-WEEKDAY($H1177,2)+1)</f>
        <v/>
      </c>
      <c r="J1177" s="4" t="str">
        <f aca="false">IF($I1177="","",$I1177+6)</f>
        <v/>
      </c>
      <c r="K1177" s="6" t="str">
        <f aca="false">IF($H1177="","",DATE(YEAR($H1177),MONTH($H1177),1))</f>
        <v/>
      </c>
      <c r="L1177" s="0" t="str">
        <f aca="false">IF($A1177="","",INDEX(CARTAO_COMPRAS!$K:$K,INT((ROW()-2)/20)+2))</f>
        <v/>
      </c>
      <c r="M1177" s="0" t="str">
        <f aca="false">IF($A1177="","","Compra no cartão")</f>
        <v/>
      </c>
    </row>
    <row r="1178" customFormat="false" ht="13.5" hidden="false" customHeight="false" outlineLevel="0" collapsed="false">
      <c r="A1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" s="0" t="str">
        <f aca="false">IF($A1178="","",INDEX(CARTAO_COMPRAS!$C:$C,INT((ROW()-2)/20)+2))</f>
        <v/>
      </c>
      <c r="C1178" s="0" t="str">
        <f aca="false">IF($A1178="","",INDEX(CARTAO_COMPRAS!$D:$D,INT((ROW()-2)/20)+2))</f>
        <v/>
      </c>
      <c r="D1178" s="0" t="str">
        <f aca="false">IF($A1178="","",INDEX(CARTAO_COMPRAS!$E:$E,INT((ROW()-2)/20)+2))</f>
        <v/>
      </c>
      <c r="E1178" s="0" t="str">
        <f aca="false">IF($A1178="","",INDEX(CARTAO_COMPRAS!$H:$H,INT((ROW()-2)/20)+2)+MOD(ROW()-2,20))</f>
        <v/>
      </c>
      <c r="F1178" s="0" t="str">
        <f aca="false">IF($A1178="","",INDEX(CARTAO_COMPRAS!$G:$G,INT((ROW()-2)/20)+2))</f>
        <v/>
      </c>
      <c r="G1178" s="5" t="str">
        <f aca="false">IF($A1178="","",INDEX(CARTAO_COMPRAS!$I:$I,INT((ROW()-2)/20)+2))</f>
        <v/>
      </c>
      <c r="H1178" s="4" t="str">
        <f aca="false">IF($A1178="","",EDATE(INDEX(CARTAO_COMPRAS!$J:$J,INT((ROW()-2)/20)+2),MOD(ROW()-2,20)))</f>
        <v/>
      </c>
      <c r="I1178" s="4" t="str">
        <f aca="false">IF($H1178="","",$H1178-WEEKDAY($H1178,2)+1)</f>
        <v/>
      </c>
      <c r="J1178" s="4" t="str">
        <f aca="false">IF($I1178="","",$I1178+6)</f>
        <v/>
      </c>
      <c r="K1178" s="6" t="str">
        <f aca="false">IF($H1178="","",DATE(YEAR($H1178),MONTH($H1178),1))</f>
        <v/>
      </c>
      <c r="L1178" s="0" t="str">
        <f aca="false">IF($A1178="","",INDEX(CARTAO_COMPRAS!$K:$K,INT((ROW()-2)/20)+2))</f>
        <v/>
      </c>
      <c r="M1178" s="0" t="str">
        <f aca="false">IF($A1178="","","Compra no cartão")</f>
        <v/>
      </c>
    </row>
    <row r="1179" customFormat="false" ht="13.5" hidden="false" customHeight="false" outlineLevel="0" collapsed="false">
      <c r="A1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" s="0" t="str">
        <f aca="false">IF($A1179="","",INDEX(CARTAO_COMPRAS!$C:$C,INT((ROW()-2)/20)+2))</f>
        <v/>
      </c>
      <c r="C1179" s="0" t="str">
        <f aca="false">IF($A1179="","",INDEX(CARTAO_COMPRAS!$D:$D,INT((ROW()-2)/20)+2))</f>
        <v/>
      </c>
      <c r="D1179" s="0" t="str">
        <f aca="false">IF($A1179="","",INDEX(CARTAO_COMPRAS!$E:$E,INT((ROW()-2)/20)+2))</f>
        <v/>
      </c>
      <c r="E1179" s="0" t="str">
        <f aca="false">IF($A1179="","",INDEX(CARTAO_COMPRAS!$H:$H,INT((ROW()-2)/20)+2)+MOD(ROW()-2,20))</f>
        <v/>
      </c>
      <c r="F1179" s="0" t="str">
        <f aca="false">IF($A1179="","",INDEX(CARTAO_COMPRAS!$G:$G,INT((ROW()-2)/20)+2))</f>
        <v/>
      </c>
      <c r="G1179" s="5" t="str">
        <f aca="false">IF($A1179="","",INDEX(CARTAO_COMPRAS!$I:$I,INT((ROW()-2)/20)+2))</f>
        <v/>
      </c>
      <c r="H1179" s="4" t="str">
        <f aca="false">IF($A1179="","",EDATE(INDEX(CARTAO_COMPRAS!$J:$J,INT((ROW()-2)/20)+2),MOD(ROW()-2,20)))</f>
        <v/>
      </c>
      <c r="I1179" s="4" t="str">
        <f aca="false">IF($H1179="","",$H1179-WEEKDAY($H1179,2)+1)</f>
        <v/>
      </c>
      <c r="J1179" s="4" t="str">
        <f aca="false">IF($I1179="","",$I1179+6)</f>
        <v/>
      </c>
      <c r="K1179" s="6" t="str">
        <f aca="false">IF($H1179="","",DATE(YEAR($H1179),MONTH($H1179),1))</f>
        <v/>
      </c>
      <c r="L1179" s="0" t="str">
        <f aca="false">IF($A1179="","",INDEX(CARTAO_COMPRAS!$K:$K,INT((ROW()-2)/20)+2))</f>
        <v/>
      </c>
      <c r="M1179" s="0" t="str">
        <f aca="false">IF($A1179="","","Compra no cartão")</f>
        <v/>
      </c>
    </row>
    <row r="1180" customFormat="false" ht="13.5" hidden="false" customHeight="false" outlineLevel="0" collapsed="false">
      <c r="A1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" s="0" t="str">
        <f aca="false">IF($A1180="","",INDEX(CARTAO_COMPRAS!$C:$C,INT((ROW()-2)/20)+2))</f>
        <v/>
      </c>
      <c r="C1180" s="0" t="str">
        <f aca="false">IF($A1180="","",INDEX(CARTAO_COMPRAS!$D:$D,INT((ROW()-2)/20)+2))</f>
        <v/>
      </c>
      <c r="D1180" s="0" t="str">
        <f aca="false">IF($A1180="","",INDEX(CARTAO_COMPRAS!$E:$E,INT((ROW()-2)/20)+2))</f>
        <v/>
      </c>
      <c r="E1180" s="0" t="str">
        <f aca="false">IF($A1180="","",INDEX(CARTAO_COMPRAS!$H:$H,INT((ROW()-2)/20)+2)+MOD(ROW()-2,20))</f>
        <v/>
      </c>
      <c r="F1180" s="0" t="str">
        <f aca="false">IF($A1180="","",INDEX(CARTAO_COMPRAS!$G:$G,INT((ROW()-2)/20)+2))</f>
        <v/>
      </c>
      <c r="G1180" s="5" t="str">
        <f aca="false">IF($A1180="","",INDEX(CARTAO_COMPRAS!$I:$I,INT((ROW()-2)/20)+2))</f>
        <v/>
      </c>
      <c r="H1180" s="4" t="str">
        <f aca="false">IF($A1180="","",EDATE(INDEX(CARTAO_COMPRAS!$J:$J,INT((ROW()-2)/20)+2),MOD(ROW()-2,20)))</f>
        <v/>
      </c>
      <c r="I1180" s="4" t="str">
        <f aca="false">IF($H1180="","",$H1180-WEEKDAY($H1180,2)+1)</f>
        <v/>
      </c>
      <c r="J1180" s="4" t="str">
        <f aca="false">IF($I1180="","",$I1180+6)</f>
        <v/>
      </c>
      <c r="K1180" s="6" t="str">
        <f aca="false">IF($H1180="","",DATE(YEAR($H1180),MONTH($H1180),1))</f>
        <v/>
      </c>
      <c r="L1180" s="0" t="str">
        <f aca="false">IF($A1180="","",INDEX(CARTAO_COMPRAS!$K:$K,INT((ROW()-2)/20)+2))</f>
        <v/>
      </c>
      <c r="M1180" s="0" t="str">
        <f aca="false">IF($A1180="","","Compra no cartão")</f>
        <v/>
      </c>
    </row>
    <row r="1181" customFormat="false" ht="13.5" hidden="false" customHeight="false" outlineLevel="0" collapsed="false">
      <c r="A1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" s="0" t="str">
        <f aca="false">IF($A1181="","",INDEX(CARTAO_COMPRAS!$C:$C,INT((ROW()-2)/20)+2))</f>
        <v/>
      </c>
      <c r="C1181" s="0" t="str">
        <f aca="false">IF($A1181="","",INDEX(CARTAO_COMPRAS!$D:$D,INT((ROW()-2)/20)+2))</f>
        <v/>
      </c>
      <c r="D1181" s="0" t="str">
        <f aca="false">IF($A1181="","",INDEX(CARTAO_COMPRAS!$E:$E,INT((ROW()-2)/20)+2))</f>
        <v/>
      </c>
      <c r="E1181" s="0" t="str">
        <f aca="false">IF($A1181="","",INDEX(CARTAO_COMPRAS!$H:$H,INT((ROW()-2)/20)+2)+MOD(ROW()-2,20))</f>
        <v/>
      </c>
      <c r="F1181" s="0" t="str">
        <f aca="false">IF($A1181="","",INDEX(CARTAO_COMPRAS!$G:$G,INT((ROW()-2)/20)+2))</f>
        <v/>
      </c>
      <c r="G1181" s="5" t="str">
        <f aca="false">IF($A1181="","",INDEX(CARTAO_COMPRAS!$I:$I,INT((ROW()-2)/20)+2))</f>
        <v/>
      </c>
      <c r="H1181" s="4" t="str">
        <f aca="false">IF($A1181="","",EDATE(INDEX(CARTAO_COMPRAS!$J:$J,INT((ROW()-2)/20)+2),MOD(ROW()-2,20)))</f>
        <v/>
      </c>
      <c r="I1181" s="4" t="str">
        <f aca="false">IF($H1181="","",$H1181-WEEKDAY($H1181,2)+1)</f>
        <v/>
      </c>
      <c r="J1181" s="4" t="str">
        <f aca="false">IF($I1181="","",$I1181+6)</f>
        <v/>
      </c>
      <c r="K1181" s="6" t="str">
        <f aca="false">IF($H1181="","",DATE(YEAR($H1181),MONTH($H1181),1))</f>
        <v/>
      </c>
      <c r="L1181" s="0" t="str">
        <f aca="false">IF($A1181="","",INDEX(CARTAO_COMPRAS!$K:$K,INT((ROW()-2)/20)+2))</f>
        <v/>
      </c>
      <c r="M1181" s="0" t="str">
        <f aca="false">IF($A1181="","","Compra no cartão")</f>
        <v/>
      </c>
    </row>
    <row r="1182" customFormat="false" ht="13.5" hidden="false" customHeight="false" outlineLevel="0" collapsed="false">
      <c r="A11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60</v>
      </c>
      <c r="B1182" s="0" t="str">
        <f aca="false">IF($A1182="","",INDEX(CARTAO_COMPRAS!$C:$C,INT((ROW()-2)/20)+2))</f>
        <v>Bradesco</v>
      </c>
      <c r="C1182" s="0" t="str">
        <f aca="false">IF($A1182="","",INDEX(CARTAO_COMPRAS!$D:$D,INT((ROW()-2)/20)+2))</f>
        <v>Trimais - supermercado</v>
      </c>
      <c r="D1182" s="0" t="str">
        <f aca="false">IF($A1182="","",INDEX(CARTAO_COMPRAS!$E:$E,INT((ROW()-2)/20)+2))</f>
        <v>Alimentação / Insumos</v>
      </c>
      <c r="E1182" s="0" t="n">
        <f aca="false">IF($A1182="","",INDEX(CARTAO_COMPRAS!$H:$H,INT((ROW()-2)/20)+2)+MOD(ROW()-2,20))</f>
        <v>1</v>
      </c>
      <c r="F1182" s="0" t="n">
        <f aca="false">IF($A1182="","",INDEX(CARTAO_COMPRAS!$G:$G,INT((ROW()-2)/20)+2))</f>
        <v>2</v>
      </c>
      <c r="G1182" s="5" t="n">
        <f aca="false">IF($A1182="","",INDEX(CARTAO_COMPRAS!$I:$I,INT((ROW()-2)/20)+2))</f>
        <v>341.56</v>
      </c>
      <c r="H1182" s="4" t="n">
        <f aca="false">IF($A1182="","",EDATE(INDEX(CARTAO_COMPRAS!$J:$J,INT((ROW()-2)/20)+2),MOD(ROW()-2,20)))</f>
        <v>46157</v>
      </c>
      <c r="I1182" s="4" t="n">
        <f aca="false">IF($H1182="","",$H1182-WEEKDAY($H1182,2)+1)</f>
        <v>46153</v>
      </c>
      <c r="J1182" s="4" t="n">
        <f aca="false">IF($I1182="","",$I1182+6)</f>
        <v>46159</v>
      </c>
      <c r="K1182" s="6" t="n">
        <f aca="false">IF($H1182="","",DATE(YEAR($H1182),MONTH($H1182),1))</f>
        <v>46143</v>
      </c>
      <c r="L1182" s="0" t="str">
        <f aca="false">IF($A1182="","",INDEX(CARTAO_COMPRAS!$K:$K,INT((ROW()-2)/20)+2))</f>
        <v>Pago</v>
      </c>
      <c r="M1182" s="0" t="str">
        <f aca="false">IF($A1182="","","Compra no cartão")</f>
        <v>Compra no cartão</v>
      </c>
    </row>
    <row r="1183" customFormat="false" ht="13.5" hidden="false" customHeight="false" outlineLevel="0" collapsed="false">
      <c r="A11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60</v>
      </c>
      <c r="B1183" s="0" t="str">
        <f aca="false">IF($A1183="","",INDEX(CARTAO_COMPRAS!$C:$C,INT((ROW()-2)/20)+2))</f>
        <v>Bradesco</v>
      </c>
      <c r="C1183" s="0" t="str">
        <f aca="false">IF($A1183="","",INDEX(CARTAO_COMPRAS!$D:$D,INT((ROW()-2)/20)+2))</f>
        <v>Trimais - supermercado</v>
      </c>
      <c r="D1183" s="0" t="str">
        <f aca="false">IF($A1183="","",INDEX(CARTAO_COMPRAS!$E:$E,INT((ROW()-2)/20)+2))</f>
        <v>Alimentação / Insumos</v>
      </c>
      <c r="E1183" s="0" t="n">
        <f aca="false">IF($A1183="","",INDEX(CARTAO_COMPRAS!$H:$H,INT((ROW()-2)/20)+2)+MOD(ROW()-2,20))</f>
        <v>2</v>
      </c>
      <c r="F1183" s="0" t="n">
        <f aca="false">IF($A1183="","",INDEX(CARTAO_COMPRAS!$G:$G,INT((ROW()-2)/20)+2))</f>
        <v>2</v>
      </c>
      <c r="G1183" s="5" t="n">
        <f aca="false">IF($A1183="","",INDEX(CARTAO_COMPRAS!$I:$I,INT((ROW()-2)/20)+2))</f>
        <v>341.56</v>
      </c>
      <c r="H1183" s="4" t="n">
        <f aca="false">IF($A1183="","",EDATE(INDEX(CARTAO_COMPRAS!$J:$J,INT((ROW()-2)/20)+2),MOD(ROW()-2,20)))</f>
        <v>46188</v>
      </c>
      <c r="I1183" s="4" t="n">
        <f aca="false">IF($H1183="","",$H1183-WEEKDAY($H1183,2)+1)</f>
        <v>46188</v>
      </c>
      <c r="J1183" s="4" t="n">
        <f aca="false">IF($I1183="","",$I1183+6)</f>
        <v>46194</v>
      </c>
      <c r="K1183" s="6" t="n">
        <f aca="false">IF($H1183="","",DATE(YEAR($H1183),MONTH($H1183),1))</f>
        <v>46174</v>
      </c>
      <c r="L1183" s="0" t="str">
        <f aca="false">IF($A1183="","",INDEX(CARTAO_COMPRAS!$K:$K,INT((ROW()-2)/20)+2))</f>
        <v>Pago</v>
      </c>
      <c r="M1183" s="0" t="str">
        <f aca="false">IF($A1183="","","Compra no cartão")</f>
        <v>Compra no cartão</v>
      </c>
    </row>
    <row r="1184" customFormat="false" ht="13.5" hidden="false" customHeight="false" outlineLevel="0" collapsed="false">
      <c r="A1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" s="0" t="str">
        <f aca="false">IF($A1184="","",INDEX(CARTAO_COMPRAS!$C:$C,INT((ROW()-2)/20)+2))</f>
        <v/>
      </c>
      <c r="C1184" s="0" t="str">
        <f aca="false">IF($A1184="","",INDEX(CARTAO_COMPRAS!$D:$D,INT((ROW()-2)/20)+2))</f>
        <v/>
      </c>
      <c r="D1184" s="0" t="str">
        <f aca="false">IF($A1184="","",INDEX(CARTAO_COMPRAS!$E:$E,INT((ROW()-2)/20)+2))</f>
        <v/>
      </c>
      <c r="E1184" s="0" t="str">
        <f aca="false">IF($A1184="","",INDEX(CARTAO_COMPRAS!$H:$H,INT((ROW()-2)/20)+2)+MOD(ROW()-2,20))</f>
        <v/>
      </c>
      <c r="F1184" s="0" t="str">
        <f aca="false">IF($A1184="","",INDEX(CARTAO_COMPRAS!$G:$G,INT((ROW()-2)/20)+2))</f>
        <v/>
      </c>
      <c r="G1184" s="5" t="str">
        <f aca="false">IF($A1184="","",INDEX(CARTAO_COMPRAS!$I:$I,INT((ROW()-2)/20)+2))</f>
        <v/>
      </c>
      <c r="H1184" s="4" t="str">
        <f aca="false">IF($A1184="","",EDATE(INDEX(CARTAO_COMPRAS!$J:$J,INT((ROW()-2)/20)+2),MOD(ROW()-2,20)))</f>
        <v/>
      </c>
      <c r="I1184" s="4" t="str">
        <f aca="false">IF($H1184="","",$H1184-WEEKDAY($H1184,2)+1)</f>
        <v/>
      </c>
      <c r="J1184" s="4" t="str">
        <f aca="false">IF($I1184="","",$I1184+6)</f>
        <v/>
      </c>
      <c r="K1184" s="6" t="str">
        <f aca="false">IF($H1184="","",DATE(YEAR($H1184),MONTH($H1184),1))</f>
        <v/>
      </c>
      <c r="L1184" s="0" t="str">
        <f aca="false">IF($A1184="","",INDEX(CARTAO_COMPRAS!$K:$K,INT((ROW()-2)/20)+2))</f>
        <v/>
      </c>
      <c r="M1184" s="0" t="str">
        <f aca="false">IF($A1184="","","Compra no cartão")</f>
        <v/>
      </c>
    </row>
    <row r="1185" customFormat="false" ht="13.5" hidden="false" customHeight="false" outlineLevel="0" collapsed="false">
      <c r="A1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" s="0" t="str">
        <f aca="false">IF($A1185="","",INDEX(CARTAO_COMPRAS!$C:$C,INT((ROW()-2)/20)+2))</f>
        <v/>
      </c>
      <c r="C1185" s="0" t="str">
        <f aca="false">IF($A1185="","",INDEX(CARTAO_COMPRAS!$D:$D,INT((ROW()-2)/20)+2))</f>
        <v/>
      </c>
      <c r="D1185" s="0" t="str">
        <f aca="false">IF($A1185="","",INDEX(CARTAO_COMPRAS!$E:$E,INT((ROW()-2)/20)+2))</f>
        <v/>
      </c>
      <c r="E1185" s="0" t="str">
        <f aca="false">IF($A1185="","",INDEX(CARTAO_COMPRAS!$H:$H,INT((ROW()-2)/20)+2)+MOD(ROW()-2,20))</f>
        <v/>
      </c>
      <c r="F1185" s="0" t="str">
        <f aca="false">IF($A1185="","",INDEX(CARTAO_COMPRAS!$G:$G,INT((ROW()-2)/20)+2))</f>
        <v/>
      </c>
      <c r="G1185" s="5" t="str">
        <f aca="false">IF($A1185="","",INDEX(CARTAO_COMPRAS!$I:$I,INT((ROW()-2)/20)+2))</f>
        <v/>
      </c>
      <c r="H1185" s="4" t="str">
        <f aca="false">IF($A1185="","",EDATE(INDEX(CARTAO_COMPRAS!$J:$J,INT((ROW()-2)/20)+2),MOD(ROW()-2,20)))</f>
        <v/>
      </c>
      <c r="I1185" s="4" t="str">
        <f aca="false">IF($H1185="","",$H1185-WEEKDAY($H1185,2)+1)</f>
        <v/>
      </c>
      <c r="J1185" s="4" t="str">
        <f aca="false">IF($I1185="","",$I1185+6)</f>
        <v/>
      </c>
      <c r="K1185" s="6" t="str">
        <f aca="false">IF($H1185="","",DATE(YEAR($H1185),MONTH($H1185),1))</f>
        <v/>
      </c>
      <c r="L1185" s="0" t="str">
        <f aca="false">IF($A1185="","",INDEX(CARTAO_COMPRAS!$K:$K,INT((ROW()-2)/20)+2))</f>
        <v/>
      </c>
      <c r="M1185" s="0" t="str">
        <f aca="false">IF($A1185="","","Compra no cartão")</f>
        <v/>
      </c>
    </row>
    <row r="1186" customFormat="false" ht="13.5" hidden="false" customHeight="false" outlineLevel="0" collapsed="false">
      <c r="A1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" s="0" t="str">
        <f aca="false">IF($A1186="","",INDEX(CARTAO_COMPRAS!$C:$C,INT((ROW()-2)/20)+2))</f>
        <v/>
      </c>
      <c r="C1186" s="0" t="str">
        <f aca="false">IF($A1186="","",INDEX(CARTAO_COMPRAS!$D:$D,INT((ROW()-2)/20)+2))</f>
        <v/>
      </c>
      <c r="D1186" s="0" t="str">
        <f aca="false">IF($A1186="","",INDEX(CARTAO_COMPRAS!$E:$E,INT((ROW()-2)/20)+2))</f>
        <v/>
      </c>
      <c r="E1186" s="0" t="str">
        <f aca="false">IF($A1186="","",INDEX(CARTAO_COMPRAS!$H:$H,INT((ROW()-2)/20)+2)+MOD(ROW()-2,20))</f>
        <v/>
      </c>
      <c r="F1186" s="0" t="str">
        <f aca="false">IF($A1186="","",INDEX(CARTAO_COMPRAS!$G:$G,INT((ROW()-2)/20)+2))</f>
        <v/>
      </c>
      <c r="G1186" s="5" t="str">
        <f aca="false">IF($A1186="","",INDEX(CARTAO_COMPRAS!$I:$I,INT((ROW()-2)/20)+2))</f>
        <v/>
      </c>
      <c r="H1186" s="4" t="str">
        <f aca="false">IF($A1186="","",EDATE(INDEX(CARTAO_COMPRAS!$J:$J,INT((ROW()-2)/20)+2),MOD(ROW()-2,20)))</f>
        <v/>
      </c>
      <c r="I1186" s="4" t="str">
        <f aca="false">IF($H1186="","",$H1186-WEEKDAY($H1186,2)+1)</f>
        <v/>
      </c>
      <c r="J1186" s="4" t="str">
        <f aca="false">IF($I1186="","",$I1186+6)</f>
        <v/>
      </c>
      <c r="K1186" s="6" t="str">
        <f aca="false">IF($H1186="","",DATE(YEAR($H1186),MONTH($H1186),1))</f>
        <v/>
      </c>
      <c r="L1186" s="0" t="str">
        <f aca="false">IF($A1186="","",INDEX(CARTAO_COMPRAS!$K:$K,INT((ROW()-2)/20)+2))</f>
        <v/>
      </c>
      <c r="M1186" s="0" t="str">
        <f aca="false">IF($A1186="","","Compra no cartão")</f>
        <v/>
      </c>
    </row>
    <row r="1187" customFormat="false" ht="13.5" hidden="false" customHeight="false" outlineLevel="0" collapsed="false">
      <c r="A1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" s="0" t="str">
        <f aca="false">IF($A1187="","",INDEX(CARTAO_COMPRAS!$C:$C,INT((ROW()-2)/20)+2))</f>
        <v/>
      </c>
      <c r="C1187" s="0" t="str">
        <f aca="false">IF($A1187="","",INDEX(CARTAO_COMPRAS!$D:$D,INT((ROW()-2)/20)+2))</f>
        <v/>
      </c>
      <c r="D1187" s="0" t="str">
        <f aca="false">IF($A1187="","",INDEX(CARTAO_COMPRAS!$E:$E,INT((ROW()-2)/20)+2))</f>
        <v/>
      </c>
      <c r="E1187" s="0" t="str">
        <f aca="false">IF($A1187="","",INDEX(CARTAO_COMPRAS!$H:$H,INT((ROW()-2)/20)+2)+MOD(ROW()-2,20))</f>
        <v/>
      </c>
      <c r="F1187" s="0" t="str">
        <f aca="false">IF($A1187="","",INDEX(CARTAO_COMPRAS!$G:$G,INT((ROW()-2)/20)+2))</f>
        <v/>
      </c>
      <c r="G1187" s="5" t="str">
        <f aca="false">IF($A1187="","",INDEX(CARTAO_COMPRAS!$I:$I,INT((ROW()-2)/20)+2))</f>
        <v/>
      </c>
      <c r="H1187" s="4" t="str">
        <f aca="false">IF($A1187="","",EDATE(INDEX(CARTAO_COMPRAS!$J:$J,INT((ROW()-2)/20)+2),MOD(ROW()-2,20)))</f>
        <v/>
      </c>
      <c r="I1187" s="4" t="str">
        <f aca="false">IF($H1187="","",$H1187-WEEKDAY($H1187,2)+1)</f>
        <v/>
      </c>
      <c r="J1187" s="4" t="str">
        <f aca="false">IF($I1187="","",$I1187+6)</f>
        <v/>
      </c>
      <c r="K1187" s="6" t="str">
        <f aca="false">IF($H1187="","",DATE(YEAR($H1187),MONTH($H1187),1))</f>
        <v/>
      </c>
      <c r="L1187" s="0" t="str">
        <f aca="false">IF($A1187="","",INDEX(CARTAO_COMPRAS!$K:$K,INT((ROW()-2)/20)+2))</f>
        <v/>
      </c>
      <c r="M1187" s="0" t="str">
        <f aca="false">IF($A1187="","","Compra no cartão")</f>
        <v/>
      </c>
    </row>
    <row r="1188" customFormat="false" ht="13.5" hidden="false" customHeight="false" outlineLevel="0" collapsed="false">
      <c r="A1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" s="0" t="str">
        <f aca="false">IF($A1188="","",INDEX(CARTAO_COMPRAS!$C:$C,INT((ROW()-2)/20)+2))</f>
        <v/>
      </c>
      <c r="C1188" s="0" t="str">
        <f aca="false">IF($A1188="","",INDEX(CARTAO_COMPRAS!$D:$D,INT((ROW()-2)/20)+2))</f>
        <v/>
      </c>
      <c r="D1188" s="0" t="str">
        <f aca="false">IF($A1188="","",INDEX(CARTAO_COMPRAS!$E:$E,INT((ROW()-2)/20)+2))</f>
        <v/>
      </c>
      <c r="E1188" s="0" t="str">
        <f aca="false">IF($A1188="","",INDEX(CARTAO_COMPRAS!$H:$H,INT((ROW()-2)/20)+2)+MOD(ROW()-2,20))</f>
        <v/>
      </c>
      <c r="F1188" s="0" t="str">
        <f aca="false">IF($A1188="","",INDEX(CARTAO_COMPRAS!$G:$G,INT((ROW()-2)/20)+2))</f>
        <v/>
      </c>
      <c r="G1188" s="5" t="str">
        <f aca="false">IF($A1188="","",INDEX(CARTAO_COMPRAS!$I:$I,INT((ROW()-2)/20)+2))</f>
        <v/>
      </c>
      <c r="H1188" s="4" t="str">
        <f aca="false">IF($A1188="","",EDATE(INDEX(CARTAO_COMPRAS!$J:$J,INT((ROW()-2)/20)+2),MOD(ROW()-2,20)))</f>
        <v/>
      </c>
      <c r="I1188" s="4" t="str">
        <f aca="false">IF($H1188="","",$H1188-WEEKDAY($H1188,2)+1)</f>
        <v/>
      </c>
      <c r="J1188" s="4" t="str">
        <f aca="false">IF($I1188="","",$I1188+6)</f>
        <v/>
      </c>
      <c r="K1188" s="6" t="str">
        <f aca="false">IF($H1188="","",DATE(YEAR($H1188),MONTH($H1188),1))</f>
        <v/>
      </c>
      <c r="L1188" s="0" t="str">
        <f aca="false">IF($A1188="","",INDEX(CARTAO_COMPRAS!$K:$K,INT((ROW()-2)/20)+2))</f>
        <v/>
      </c>
      <c r="M1188" s="0" t="str">
        <f aca="false">IF($A1188="","","Compra no cartão")</f>
        <v/>
      </c>
    </row>
    <row r="1189" customFormat="false" ht="13.5" hidden="false" customHeight="false" outlineLevel="0" collapsed="false">
      <c r="A1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" s="0" t="str">
        <f aca="false">IF($A1189="","",INDEX(CARTAO_COMPRAS!$C:$C,INT((ROW()-2)/20)+2))</f>
        <v/>
      </c>
      <c r="C1189" s="0" t="str">
        <f aca="false">IF($A1189="","",INDEX(CARTAO_COMPRAS!$D:$D,INT((ROW()-2)/20)+2))</f>
        <v/>
      </c>
      <c r="D1189" s="0" t="str">
        <f aca="false">IF($A1189="","",INDEX(CARTAO_COMPRAS!$E:$E,INT((ROW()-2)/20)+2))</f>
        <v/>
      </c>
      <c r="E1189" s="0" t="str">
        <f aca="false">IF($A1189="","",INDEX(CARTAO_COMPRAS!$H:$H,INT((ROW()-2)/20)+2)+MOD(ROW()-2,20))</f>
        <v/>
      </c>
      <c r="F1189" s="0" t="str">
        <f aca="false">IF($A1189="","",INDEX(CARTAO_COMPRAS!$G:$G,INT((ROW()-2)/20)+2))</f>
        <v/>
      </c>
      <c r="G1189" s="5" t="str">
        <f aca="false">IF($A1189="","",INDEX(CARTAO_COMPRAS!$I:$I,INT((ROW()-2)/20)+2))</f>
        <v/>
      </c>
      <c r="H1189" s="4" t="str">
        <f aca="false">IF($A1189="","",EDATE(INDEX(CARTAO_COMPRAS!$J:$J,INT((ROW()-2)/20)+2),MOD(ROW()-2,20)))</f>
        <v/>
      </c>
      <c r="I1189" s="4" t="str">
        <f aca="false">IF($H1189="","",$H1189-WEEKDAY($H1189,2)+1)</f>
        <v/>
      </c>
      <c r="J1189" s="4" t="str">
        <f aca="false">IF($I1189="","",$I1189+6)</f>
        <v/>
      </c>
      <c r="K1189" s="6" t="str">
        <f aca="false">IF($H1189="","",DATE(YEAR($H1189),MONTH($H1189),1))</f>
        <v/>
      </c>
      <c r="L1189" s="0" t="str">
        <f aca="false">IF($A1189="","",INDEX(CARTAO_COMPRAS!$K:$K,INT((ROW()-2)/20)+2))</f>
        <v/>
      </c>
      <c r="M1189" s="0" t="str">
        <f aca="false">IF($A1189="","","Compra no cartão")</f>
        <v/>
      </c>
    </row>
    <row r="1190" customFormat="false" ht="13.5" hidden="false" customHeight="false" outlineLevel="0" collapsed="false">
      <c r="A1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" s="0" t="str">
        <f aca="false">IF($A1190="","",INDEX(CARTAO_COMPRAS!$C:$C,INT((ROW()-2)/20)+2))</f>
        <v/>
      </c>
      <c r="C1190" s="0" t="str">
        <f aca="false">IF($A1190="","",INDEX(CARTAO_COMPRAS!$D:$D,INT((ROW()-2)/20)+2))</f>
        <v/>
      </c>
      <c r="D1190" s="0" t="str">
        <f aca="false">IF($A1190="","",INDEX(CARTAO_COMPRAS!$E:$E,INT((ROW()-2)/20)+2))</f>
        <v/>
      </c>
      <c r="E1190" s="0" t="str">
        <f aca="false">IF($A1190="","",INDEX(CARTAO_COMPRAS!$H:$H,INT((ROW()-2)/20)+2)+MOD(ROW()-2,20))</f>
        <v/>
      </c>
      <c r="F1190" s="0" t="str">
        <f aca="false">IF($A1190="","",INDEX(CARTAO_COMPRAS!$G:$G,INT((ROW()-2)/20)+2))</f>
        <v/>
      </c>
      <c r="G1190" s="5" t="str">
        <f aca="false">IF($A1190="","",INDEX(CARTAO_COMPRAS!$I:$I,INT((ROW()-2)/20)+2))</f>
        <v/>
      </c>
      <c r="H1190" s="4" t="str">
        <f aca="false">IF($A1190="","",EDATE(INDEX(CARTAO_COMPRAS!$J:$J,INT((ROW()-2)/20)+2),MOD(ROW()-2,20)))</f>
        <v/>
      </c>
      <c r="I1190" s="4" t="str">
        <f aca="false">IF($H1190="","",$H1190-WEEKDAY($H1190,2)+1)</f>
        <v/>
      </c>
      <c r="J1190" s="4" t="str">
        <f aca="false">IF($I1190="","",$I1190+6)</f>
        <v/>
      </c>
      <c r="K1190" s="6" t="str">
        <f aca="false">IF($H1190="","",DATE(YEAR($H1190),MONTH($H1190),1))</f>
        <v/>
      </c>
      <c r="L1190" s="0" t="str">
        <f aca="false">IF($A1190="","",INDEX(CARTAO_COMPRAS!$K:$K,INT((ROW()-2)/20)+2))</f>
        <v/>
      </c>
      <c r="M1190" s="0" t="str">
        <f aca="false">IF($A1190="","","Compra no cartão")</f>
        <v/>
      </c>
    </row>
    <row r="1191" customFormat="false" ht="13.5" hidden="false" customHeight="false" outlineLevel="0" collapsed="false">
      <c r="A1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" s="0" t="str">
        <f aca="false">IF($A1191="","",INDEX(CARTAO_COMPRAS!$C:$C,INT((ROW()-2)/20)+2))</f>
        <v/>
      </c>
      <c r="C1191" s="0" t="str">
        <f aca="false">IF($A1191="","",INDEX(CARTAO_COMPRAS!$D:$D,INT((ROW()-2)/20)+2))</f>
        <v/>
      </c>
      <c r="D1191" s="0" t="str">
        <f aca="false">IF($A1191="","",INDEX(CARTAO_COMPRAS!$E:$E,INT((ROW()-2)/20)+2))</f>
        <v/>
      </c>
      <c r="E1191" s="0" t="str">
        <f aca="false">IF($A1191="","",INDEX(CARTAO_COMPRAS!$H:$H,INT((ROW()-2)/20)+2)+MOD(ROW()-2,20))</f>
        <v/>
      </c>
      <c r="F1191" s="0" t="str">
        <f aca="false">IF($A1191="","",INDEX(CARTAO_COMPRAS!$G:$G,INT((ROW()-2)/20)+2))</f>
        <v/>
      </c>
      <c r="G1191" s="5" t="str">
        <f aca="false">IF($A1191="","",INDEX(CARTAO_COMPRAS!$I:$I,INT((ROW()-2)/20)+2))</f>
        <v/>
      </c>
      <c r="H1191" s="4" t="str">
        <f aca="false">IF($A1191="","",EDATE(INDEX(CARTAO_COMPRAS!$J:$J,INT((ROW()-2)/20)+2),MOD(ROW()-2,20)))</f>
        <v/>
      </c>
      <c r="I1191" s="4" t="str">
        <f aca="false">IF($H1191="","",$H1191-WEEKDAY($H1191,2)+1)</f>
        <v/>
      </c>
      <c r="J1191" s="4" t="str">
        <f aca="false">IF($I1191="","",$I1191+6)</f>
        <v/>
      </c>
      <c r="K1191" s="6" t="str">
        <f aca="false">IF($H1191="","",DATE(YEAR($H1191),MONTH($H1191),1))</f>
        <v/>
      </c>
      <c r="L1191" s="0" t="str">
        <f aca="false">IF($A1191="","",INDEX(CARTAO_COMPRAS!$K:$K,INT((ROW()-2)/20)+2))</f>
        <v/>
      </c>
      <c r="M1191" s="0" t="str">
        <f aca="false">IF($A1191="","","Compra no cartão")</f>
        <v/>
      </c>
    </row>
    <row r="1192" customFormat="false" ht="13.5" hidden="false" customHeight="false" outlineLevel="0" collapsed="false">
      <c r="A1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" s="0" t="str">
        <f aca="false">IF($A1192="","",INDEX(CARTAO_COMPRAS!$C:$C,INT((ROW()-2)/20)+2))</f>
        <v/>
      </c>
      <c r="C1192" s="0" t="str">
        <f aca="false">IF($A1192="","",INDEX(CARTAO_COMPRAS!$D:$D,INT((ROW()-2)/20)+2))</f>
        <v/>
      </c>
      <c r="D1192" s="0" t="str">
        <f aca="false">IF($A1192="","",INDEX(CARTAO_COMPRAS!$E:$E,INT((ROW()-2)/20)+2))</f>
        <v/>
      </c>
      <c r="E1192" s="0" t="str">
        <f aca="false">IF($A1192="","",INDEX(CARTAO_COMPRAS!$H:$H,INT((ROW()-2)/20)+2)+MOD(ROW()-2,20))</f>
        <v/>
      </c>
      <c r="F1192" s="0" t="str">
        <f aca="false">IF($A1192="","",INDEX(CARTAO_COMPRAS!$G:$G,INT((ROW()-2)/20)+2))</f>
        <v/>
      </c>
      <c r="G1192" s="5" t="str">
        <f aca="false">IF($A1192="","",INDEX(CARTAO_COMPRAS!$I:$I,INT((ROW()-2)/20)+2))</f>
        <v/>
      </c>
      <c r="H1192" s="4" t="str">
        <f aca="false">IF($A1192="","",EDATE(INDEX(CARTAO_COMPRAS!$J:$J,INT((ROW()-2)/20)+2),MOD(ROW()-2,20)))</f>
        <v/>
      </c>
      <c r="I1192" s="4" t="str">
        <f aca="false">IF($H1192="","",$H1192-WEEKDAY($H1192,2)+1)</f>
        <v/>
      </c>
      <c r="J1192" s="4" t="str">
        <f aca="false">IF($I1192="","",$I1192+6)</f>
        <v/>
      </c>
      <c r="K1192" s="6" t="str">
        <f aca="false">IF($H1192="","",DATE(YEAR($H1192),MONTH($H1192),1))</f>
        <v/>
      </c>
      <c r="L1192" s="0" t="str">
        <f aca="false">IF($A1192="","",INDEX(CARTAO_COMPRAS!$K:$K,INT((ROW()-2)/20)+2))</f>
        <v/>
      </c>
      <c r="M1192" s="0" t="str">
        <f aca="false">IF($A1192="","","Compra no cartão")</f>
        <v/>
      </c>
    </row>
    <row r="1193" customFormat="false" ht="13.5" hidden="false" customHeight="false" outlineLevel="0" collapsed="false">
      <c r="A1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" s="0" t="str">
        <f aca="false">IF($A1193="","",INDEX(CARTAO_COMPRAS!$C:$C,INT((ROW()-2)/20)+2))</f>
        <v/>
      </c>
      <c r="C1193" s="0" t="str">
        <f aca="false">IF($A1193="","",INDEX(CARTAO_COMPRAS!$D:$D,INT((ROW()-2)/20)+2))</f>
        <v/>
      </c>
      <c r="D1193" s="0" t="str">
        <f aca="false">IF($A1193="","",INDEX(CARTAO_COMPRAS!$E:$E,INT((ROW()-2)/20)+2))</f>
        <v/>
      </c>
      <c r="E1193" s="0" t="str">
        <f aca="false">IF($A1193="","",INDEX(CARTAO_COMPRAS!$H:$H,INT((ROW()-2)/20)+2)+MOD(ROW()-2,20))</f>
        <v/>
      </c>
      <c r="F1193" s="0" t="str">
        <f aca="false">IF($A1193="","",INDEX(CARTAO_COMPRAS!$G:$G,INT((ROW()-2)/20)+2))</f>
        <v/>
      </c>
      <c r="G1193" s="5" t="str">
        <f aca="false">IF($A1193="","",INDEX(CARTAO_COMPRAS!$I:$I,INT((ROW()-2)/20)+2))</f>
        <v/>
      </c>
      <c r="H1193" s="4" t="str">
        <f aca="false">IF($A1193="","",EDATE(INDEX(CARTAO_COMPRAS!$J:$J,INT((ROW()-2)/20)+2),MOD(ROW()-2,20)))</f>
        <v/>
      </c>
      <c r="I1193" s="4" t="str">
        <f aca="false">IF($H1193="","",$H1193-WEEKDAY($H1193,2)+1)</f>
        <v/>
      </c>
      <c r="J1193" s="4" t="str">
        <f aca="false">IF($I1193="","",$I1193+6)</f>
        <v/>
      </c>
      <c r="K1193" s="6" t="str">
        <f aca="false">IF($H1193="","",DATE(YEAR($H1193),MONTH($H1193),1))</f>
        <v/>
      </c>
      <c r="L1193" s="0" t="str">
        <f aca="false">IF($A1193="","",INDEX(CARTAO_COMPRAS!$K:$K,INT((ROW()-2)/20)+2))</f>
        <v/>
      </c>
      <c r="M1193" s="0" t="str">
        <f aca="false">IF($A1193="","","Compra no cartão")</f>
        <v/>
      </c>
    </row>
    <row r="1194" customFormat="false" ht="13.5" hidden="false" customHeight="false" outlineLevel="0" collapsed="false">
      <c r="A1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" s="0" t="str">
        <f aca="false">IF($A1194="","",INDEX(CARTAO_COMPRAS!$C:$C,INT((ROW()-2)/20)+2))</f>
        <v/>
      </c>
      <c r="C1194" s="0" t="str">
        <f aca="false">IF($A1194="","",INDEX(CARTAO_COMPRAS!$D:$D,INT((ROW()-2)/20)+2))</f>
        <v/>
      </c>
      <c r="D1194" s="0" t="str">
        <f aca="false">IF($A1194="","",INDEX(CARTAO_COMPRAS!$E:$E,INT((ROW()-2)/20)+2))</f>
        <v/>
      </c>
      <c r="E1194" s="0" t="str">
        <f aca="false">IF($A1194="","",INDEX(CARTAO_COMPRAS!$H:$H,INT((ROW()-2)/20)+2)+MOD(ROW()-2,20))</f>
        <v/>
      </c>
      <c r="F1194" s="0" t="str">
        <f aca="false">IF($A1194="","",INDEX(CARTAO_COMPRAS!$G:$G,INT((ROW()-2)/20)+2))</f>
        <v/>
      </c>
      <c r="G1194" s="5" t="str">
        <f aca="false">IF($A1194="","",INDEX(CARTAO_COMPRAS!$I:$I,INT((ROW()-2)/20)+2))</f>
        <v/>
      </c>
      <c r="H1194" s="4" t="str">
        <f aca="false">IF($A1194="","",EDATE(INDEX(CARTAO_COMPRAS!$J:$J,INT((ROW()-2)/20)+2),MOD(ROW()-2,20)))</f>
        <v/>
      </c>
      <c r="I1194" s="4" t="str">
        <f aca="false">IF($H1194="","",$H1194-WEEKDAY($H1194,2)+1)</f>
        <v/>
      </c>
      <c r="J1194" s="4" t="str">
        <f aca="false">IF($I1194="","",$I1194+6)</f>
        <v/>
      </c>
      <c r="K1194" s="6" t="str">
        <f aca="false">IF($H1194="","",DATE(YEAR($H1194),MONTH($H1194),1))</f>
        <v/>
      </c>
      <c r="L1194" s="0" t="str">
        <f aca="false">IF($A1194="","",INDEX(CARTAO_COMPRAS!$K:$K,INT((ROW()-2)/20)+2))</f>
        <v/>
      </c>
      <c r="M1194" s="0" t="str">
        <f aca="false">IF($A1194="","","Compra no cartão")</f>
        <v/>
      </c>
    </row>
    <row r="1195" customFormat="false" ht="13.5" hidden="false" customHeight="false" outlineLevel="0" collapsed="false">
      <c r="A1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" s="0" t="str">
        <f aca="false">IF($A1195="","",INDEX(CARTAO_COMPRAS!$C:$C,INT((ROW()-2)/20)+2))</f>
        <v/>
      </c>
      <c r="C1195" s="0" t="str">
        <f aca="false">IF($A1195="","",INDEX(CARTAO_COMPRAS!$D:$D,INT((ROW()-2)/20)+2))</f>
        <v/>
      </c>
      <c r="D1195" s="0" t="str">
        <f aca="false">IF($A1195="","",INDEX(CARTAO_COMPRAS!$E:$E,INT((ROW()-2)/20)+2))</f>
        <v/>
      </c>
      <c r="E1195" s="0" t="str">
        <f aca="false">IF($A1195="","",INDEX(CARTAO_COMPRAS!$H:$H,INT((ROW()-2)/20)+2)+MOD(ROW()-2,20))</f>
        <v/>
      </c>
      <c r="F1195" s="0" t="str">
        <f aca="false">IF($A1195="","",INDEX(CARTAO_COMPRAS!$G:$G,INT((ROW()-2)/20)+2))</f>
        <v/>
      </c>
      <c r="G1195" s="5" t="str">
        <f aca="false">IF($A1195="","",INDEX(CARTAO_COMPRAS!$I:$I,INT((ROW()-2)/20)+2))</f>
        <v/>
      </c>
      <c r="H1195" s="4" t="str">
        <f aca="false">IF($A1195="","",EDATE(INDEX(CARTAO_COMPRAS!$J:$J,INT((ROW()-2)/20)+2),MOD(ROW()-2,20)))</f>
        <v/>
      </c>
      <c r="I1195" s="4" t="str">
        <f aca="false">IF($H1195="","",$H1195-WEEKDAY($H1195,2)+1)</f>
        <v/>
      </c>
      <c r="J1195" s="4" t="str">
        <f aca="false">IF($I1195="","",$I1195+6)</f>
        <v/>
      </c>
      <c r="K1195" s="6" t="str">
        <f aca="false">IF($H1195="","",DATE(YEAR($H1195),MONTH($H1195),1))</f>
        <v/>
      </c>
      <c r="L1195" s="0" t="str">
        <f aca="false">IF($A1195="","",INDEX(CARTAO_COMPRAS!$K:$K,INT((ROW()-2)/20)+2))</f>
        <v/>
      </c>
      <c r="M1195" s="0" t="str">
        <f aca="false">IF($A1195="","","Compra no cartão")</f>
        <v/>
      </c>
    </row>
    <row r="1196" customFormat="false" ht="13.5" hidden="false" customHeight="false" outlineLevel="0" collapsed="false">
      <c r="A1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" s="0" t="str">
        <f aca="false">IF($A1196="","",INDEX(CARTAO_COMPRAS!$C:$C,INT((ROW()-2)/20)+2))</f>
        <v/>
      </c>
      <c r="C1196" s="0" t="str">
        <f aca="false">IF($A1196="","",INDEX(CARTAO_COMPRAS!$D:$D,INT((ROW()-2)/20)+2))</f>
        <v/>
      </c>
      <c r="D1196" s="0" t="str">
        <f aca="false">IF($A1196="","",INDEX(CARTAO_COMPRAS!$E:$E,INT((ROW()-2)/20)+2))</f>
        <v/>
      </c>
      <c r="E1196" s="0" t="str">
        <f aca="false">IF($A1196="","",INDEX(CARTAO_COMPRAS!$H:$H,INT((ROW()-2)/20)+2)+MOD(ROW()-2,20))</f>
        <v/>
      </c>
      <c r="F1196" s="0" t="str">
        <f aca="false">IF($A1196="","",INDEX(CARTAO_COMPRAS!$G:$G,INT((ROW()-2)/20)+2))</f>
        <v/>
      </c>
      <c r="G1196" s="5" t="str">
        <f aca="false">IF($A1196="","",INDEX(CARTAO_COMPRAS!$I:$I,INT((ROW()-2)/20)+2))</f>
        <v/>
      </c>
      <c r="H1196" s="4" t="str">
        <f aca="false">IF($A1196="","",EDATE(INDEX(CARTAO_COMPRAS!$J:$J,INT((ROW()-2)/20)+2),MOD(ROW()-2,20)))</f>
        <v/>
      </c>
      <c r="I1196" s="4" t="str">
        <f aca="false">IF($H1196="","",$H1196-WEEKDAY($H1196,2)+1)</f>
        <v/>
      </c>
      <c r="J1196" s="4" t="str">
        <f aca="false">IF($I1196="","",$I1196+6)</f>
        <v/>
      </c>
      <c r="K1196" s="6" t="str">
        <f aca="false">IF($H1196="","",DATE(YEAR($H1196),MONTH($H1196),1))</f>
        <v/>
      </c>
      <c r="L1196" s="0" t="str">
        <f aca="false">IF($A1196="","",INDEX(CARTAO_COMPRAS!$K:$K,INT((ROW()-2)/20)+2))</f>
        <v/>
      </c>
      <c r="M1196" s="0" t="str">
        <f aca="false">IF($A1196="","","Compra no cartão")</f>
        <v/>
      </c>
    </row>
    <row r="1197" customFormat="false" ht="13.5" hidden="false" customHeight="false" outlineLevel="0" collapsed="false">
      <c r="A1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" s="0" t="str">
        <f aca="false">IF($A1197="","",INDEX(CARTAO_COMPRAS!$C:$C,INT((ROW()-2)/20)+2))</f>
        <v/>
      </c>
      <c r="C1197" s="0" t="str">
        <f aca="false">IF($A1197="","",INDEX(CARTAO_COMPRAS!$D:$D,INT((ROW()-2)/20)+2))</f>
        <v/>
      </c>
      <c r="D1197" s="0" t="str">
        <f aca="false">IF($A1197="","",INDEX(CARTAO_COMPRAS!$E:$E,INT((ROW()-2)/20)+2))</f>
        <v/>
      </c>
      <c r="E1197" s="0" t="str">
        <f aca="false">IF($A1197="","",INDEX(CARTAO_COMPRAS!$H:$H,INT((ROW()-2)/20)+2)+MOD(ROW()-2,20))</f>
        <v/>
      </c>
      <c r="F1197" s="0" t="str">
        <f aca="false">IF($A1197="","",INDEX(CARTAO_COMPRAS!$G:$G,INT((ROW()-2)/20)+2))</f>
        <v/>
      </c>
      <c r="G1197" s="5" t="str">
        <f aca="false">IF($A1197="","",INDEX(CARTAO_COMPRAS!$I:$I,INT((ROW()-2)/20)+2))</f>
        <v/>
      </c>
      <c r="H1197" s="4" t="str">
        <f aca="false">IF($A1197="","",EDATE(INDEX(CARTAO_COMPRAS!$J:$J,INT((ROW()-2)/20)+2),MOD(ROW()-2,20)))</f>
        <v/>
      </c>
      <c r="I1197" s="4" t="str">
        <f aca="false">IF($H1197="","",$H1197-WEEKDAY($H1197,2)+1)</f>
        <v/>
      </c>
      <c r="J1197" s="4" t="str">
        <f aca="false">IF($I1197="","",$I1197+6)</f>
        <v/>
      </c>
      <c r="K1197" s="6" t="str">
        <f aca="false">IF($H1197="","",DATE(YEAR($H1197),MONTH($H1197),1))</f>
        <v/>
      </c>
      <c r="L1197" s="0" t="str">
        <f aca="false">IF($A1197="","",INDEX(CARTAO_COMPRAS!$K:$K,INT((ROW()-2)/20)+2))</f>
        <v/>
      </c>
      <c r="M1197" s="0" t="str">
        <f aca="false">IF($A1197="","","Compra no cartão")</f>
        <v/>
      </c>
    </row>
    <row r="1198" customFormat="false" ht="13.5" hidden="false" customHeight="false" outlineLevel="0" collapsed="false">
      <c r="A1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" s="0" t="str">
        <f aca="false">IF($A1198="","",INDEX(CARTAO_COMPRAS!$C:$C,INT((ROW()-2)/20)+2))</f>
        <v/>
      </c>
      <c r="C1198" s="0" t="str">
        <f aca="false">IF($A1198="","",INDEX(CARTAO_COMPRAS!$D:$D,INT((ROW()-2)/20)+2))</f>
        <v/>
      </c>
      <c r="D1198" s="0" t="str">
        <f aca="false">IF($A1198="","",INDEX(CARTAO_COMPRAS!$E:$E,INT((ROW()-2)/20)+2))</f>
        <v/>
      </c>
      <c r="E1198" s="0" t="str">
        <f aca="false">IF($A1198="","",INDEX(CARTAO_COMPRAS!$H:$H,INT((ROW()-2)/20)+2)+MOD(ROW()-2,20))</f>
        <v/>
      </c>
      <c r="F1198" s="0" t="str">
        <f aca="false">IF($A1198="","",INDEX(CARTAO_COMPRAS!$G:$G,INT((ROW()-2)/20)+2))</f>
        <v/>
      </c>
      <c r="G1198" s="5" t="str">
        <f aca="false">IF($A1198="","",INDEX(CARTAO_COMPRAS!$I:$I,INT((ROW()-2)/20)+2))</f>
        <v/>
      </c>
      <c r="H1198" s="4" t="str">
        <f aca="false">IF($A1198="","",EDATE(INDEX(CARTAO_COMPRAS!$J:$J,INT((ROW()-2)/20)+2),MOD(ROW()-2,20)))</f>
        <v/>
      </c>
      <c r="I1198" s="4" t="str">
        <f aca="false">IF($H1198="","",$H1198-WEEKDAY($H1198,2)+1)</f>
        <v/>
      </c>
      <c r="J1198" s="4" t="str">
        <f aca="false">IF($I1198="","",$I1198+6)</f>
        <v/>
      </c>
      <c r="K1198" s="6" t="str">
        <f aca="false">IF($H1198="","",DATE(YEAR($H1198),MONTH($H1198),1))</f>
        <v/>
      </c>
      <c r="L1198" s="0" t="str">
        <f aca="false">IF($A1198="","",INDEX(CARTAO_COMPRAS!$K:$K,INT((ROW()-2)/20)+2))</f>
        <v/>
      </c>
      <c r="M1198" s="0" t="str">
        <f aca="false">IF($A1198="","","Compra no cartão")</f>
        <v/>
      </c>
    </row>
    <row r="1199" customFormat="false" ht="13.5" hidden="false" customHeight="false" outlineLevel="0" collapsed="false">
      <c r="A1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" s="0" t="str">
        <f aca="false">IF($A1199="","",INDEX(CARTAO_COMPRAS!$C:$C,INT((ROW()-2)/20)+2))</f>
        <v/>
      </c>
      <c r="C1199" s="0" t="str">
        <f aca="false">IF($A1199="","",INDEX(CARTAO_COMPRAS!$D:$D,INT((ROW()-2)/20)+2))</f>
        <v/>
      </c>
      <c r="D1199" s="0" t="str">
        <f aca="false">IF($A1199="","",INDEX(CARTAO_COMPRAS!$E:$E,INT((ROW()-2)/20)+2))</f>
        <v/>
      </c>
      <c r="E1199" s="0" t="str">
        <f aca="false">IF($A1199="","",INDEX(CARTAO_COMPRAS!$H:$H,INT((ROW()-2)/20)+2)+MOD(ROW()-2,20))</f>
        <v/>
      </c>
      <c r="F1199" s="0" t="str">
        <f aca="false">IF($A1199="","",INDEX(CARTAO_COMPRAS!$G:$G,INT((ROW()-2)/20)+2))</f>
        <v/>
      </c>
      <c r="G1199" s="5" t="str">
        <f aca="false">IF($A1199="","",INDEX(CARTAO_COMPRAS!$I:$I,INT((ROW()-2)/20)+2))</f>
        <v/>
      </c>
      <c r="H1199" s="4" t="str">
        <f aca="false">IF($A1199="","",EDATE(INDEX(CARTAO_COMPRAS!$J:$J,INT((ROW()-2)/20)+2),MOD(ROW()-2,20)))</f>
        <v/>
      </c>
      <c r="I1199" s="4" t="str">
        <f aca="false">IF($H1199="","",$H1199-WEEKDAY($H1199,2)+1)</f>
        <v/>
      </c>
      <c r="J1199" s="4" t="str">
        <f aca="false">IF($I1199="","",$I1199+6)</f>
        <v/>
      </c>
      <c r="K1199" s="6" t="str">
        <f aca="false">IF($H1199="","",DATE(YEAR($H1199),MONTH($H1199),1))</f>
        <v/>
      </c>
      <c r="L1199" s="0" t="str">
        <f aca="false">IF($A1199="","",INDEX(CARTAO_COMPRAS!$K:$K,INT((ROW()-2)/20)+2))</f>
        <v/>
      </c>
      <c r="M1199" s="0" t="str">
        <f aca="false">IF($A1199="","","Compra no cartão")</f>
        <v/>
      </c>
    </row>
    <row r="1200" customFormat="false" ht="13.5" hidden="false" customHeight="false" outlineLevel="0" collapsed="false">
      <c r="A1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" s="0" t="str">
        <f aca="false">IF($A1200="","",INDEX(CARTAO_COMPRAS!$C:$C,INT((ROW()-2)/20)+2))</f>
        <v/>
      </c>
      <c r="C1200" s="0" t="str">
        <f aca="false">IF($A1200="","",INDEX(CARTAO_COMPRAS!$D:$D,INT((ROW()-2)/20)+2))</f>
        <v/>
      </c>
      <c r="D1200" s="0" t="str">
        <f aca="false">IF($A1200="","",INDEX(CARTAO_COMPRAS!$E:$E,INT((ROW()-2)/20)+2))</f>
        <v/>
      </c>
      <c r="E1200" s="0" t="str">
        <f aca="false">IF($A1200="","",INDEX(CARTAO_COMPRAS!$H:$H,INT((ROW()-2)/20)+2)+MOD(ROW()-2,20))</f>
        <v/>
      </c>
      <c r="F1200" s="0" t="str">
        <f aca="false">IF($A1200="","",INDEX(CARTAO_COMPRAS!$G:$G,INT((ROW()-2)/20)+2))</f>
        <v/>
      </c>
      <c r="G1200" s="5" t="str">
        <f aca="false">IF($A1200="","",INDEX(CARTAO_COMPRAS!$I:$I,INT((ROW()-2)/20)+2))</f>
        <v/>
      </c>
      <c r="H1200" s="4" t="str">
        <f aca="false">IF($A1200="","",EDATE(INDEX(CARTAO_COMPRAS!$J:$J,INT((ROW()-2)/20)+2),MOD(ROW()-2,20)))</f>
        <v/>
      </c>
      <c r="I1200" s="4" t="str">
        <f aca="false">IF($H1200="","",$H1200-WEEKDAY($H1200,2)+1)</f>
        <v/>
      </c>
      <c r="J1200" s="4" t="str">
        <f aca="false">IF($I1200="","",$I1200+6)</f>
        <v/>
      </c>
      <c r="K1200" s="6" t="str">
        <f aca="false">IF($H1200="","",DATE(YEAR($H1200),MONTH($H1200),1))</f>
        <v/>
      </c>
      <c r="L1200" s="0" t="str">
        <f aca="false">IF($A1200="","",INDEX(CARTAO_COMPRAS!$K:$K,INT((ROW()-2)/20)+2))</f>
        <v/>
      </c>
      <c r="M1200" s="0" t="str">
        <f aca="false">IF($A1200="","","Compra no cartão")</f>
        <v/>
      </c>
    </row>
    <row r="1201" customFormat="false" ht="13.5" hidden="false" customHeight="false" outlineLevel="0" collapsed="false">
      <c r="A1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" s="0" t="str">
        <f aca="false">IF($A1201="","",INDEX(CARTAO_COMPRAS!$C:$C,INT((ROW()-2)/20)+2))</f>
        <v/>
      </c>
      <c r="C1201" s="0" t="str">
        <f aca="false">IF($A1201="","",INDEX(CARTAO_COMPRAS!$D:$D,INT((ROW()-2)/20)+2))</f>
        <v/>
      </c>
      <c r="D1201" s="0" t="str">
        <f aca="false">IF($A1201="","",INDEX(CARTAO_COMPRAS!$E:$E,INT((ROW()-2)/20)+2))</f>
        <v/>
      </c>
      <c r="E1201" s="0" t="str">
        <f aca="false">IF($A1201="","",INDEX(CARTAO_COMPRAS!$H:$H,INT((ROW()-2)/20)+2)+MOD(ROW()-2,20))</f>
        <v/>
      </c>
      <c r="F1201" s="0" t="str">
        <f aca="false">IF($A1201="","",INDEX(CARTAO_COMPRAS!$G:$G,INT((ROW()-2)/20)+2))</f>
        <v/>
      </c>
      <c r="G1201" s="5" t="str">
        <f aca="false">IF($A1201="","",INDEX(CARTAO_COMPRAS!$I:$I,INT((ROW()-2)/20)+2))</f>
        <v/>
      </c>
      <c r="H1201" s="4" t="str">
        <f aca="false">IF($A1201="","",EDATE(INDEX(CARTAO_COMPRAS!$J:$J,INT((ROW()-2)/20)+2),MOD(ROW()-2,20)))</f>
        <v/>
      </c>
      <c r="I1201" s="4" t="str">
        <f aca="false">IF($H1201="","",$H1201-WEEKDAY($H1201,2)+1)</f>
        <v/>
      </c>
      <c r="J1201" s="4" t="str">
        <f aca="false">IF($I1201="","",$I1201+6)</f>
        <v/>
      </c>
      <c r="K1201" s="6" t="str">
        <f aca="false">IF($H1201="","",DATE(YEAR($H1201),MONTH($H1201),1))</f>
        <v/>
      </c>
      <c r="L1201" s="0" t="str">
        <f aca="false">IF($A1201="","",INDEX(CARTAO_COMPRAS!$K:$K,INT((ROW()-2)/20)+2))</f>
        <v/>
      </c>
      <c r="M1201" s="0" t="str">
        <f aca="false">IF($A1201="","","Compra no cartão")</f>
        <v/>
      </c>
    </row>
    <row r="1202" customFormat="false" ht="13.5" hidden="false" customHeight="false" outlineLevel="0" collapsed="false">
      <c r="A12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61</v>
      </c>
      <c r="B1202" s="0" t="str">
        <f aca="false">IF($A1202="","",INDEX(CARTAO_COMPRAS!$C:$C,INT((ROW()-2)/20)+2))</f>
        <v>Bradesco</v>
      </c>
      <c r="C1202" s="0" t="str">
        <f aca="false">IF($A1202="","",INDEX(CARTAO_COMPRAS!$D:$D,INT((ROW()-2)/20)+2))</f>
        <v>Trimais - supermercado</v>
      </c>
      <c r="D1202" s="0" t="str">
        <f aca="false">IF($A1202="","",INDEX(CARTAO_COMPRAS!$E:$E,INT((ROW()-2)/20)+2))</f>
        <v>Alimentação / Insumos</v>
      </c>
      <c r="E1202" s="0" t="n">
        <f aca="false">IF($A1202="","",INDEX(CARTAO_COMPRAS!$H:$H,INT((ROW()-2)/20)+2)+MOD(ROW()-2,20))</f>
        <v>1</v>
      </c>
      <c r="F1202" s="0" t="n">
        <f aca="false">IF($A1202="","",INDEX(CARTAO_COMPRAS!$G:$G,INT((ROW()-2)/20)+2))</f>
        <v>2</v>
      </c>
      <c r="G1202" s="5" t="n">
        <f aca="false">IF($A1202="","",INDEX(CARTAO_COMPRAS!$I:$I,INT((ROW()-2)/20)+2))</f>
        <v>130.56</v>
      </c>
      <c r="H1202" s="4" t="n">
        <f aca="false">IF($A1202="","",EDATE(INDEX(CARTAO_COMPRAS!$J:$J,INT((ROW()-2)/20)+2),MOD(ROW()-2,20)))</f>
        <v>46157</v>
      </c>
      <c r="I1202" s="4" t="n">
        <f aca="false">IF($H1202="","",$H1202-WEEKDAY($H1202,2)+1)</f>
        <v>46153</v>
      </c>
      <c r="J1202" s="4" t="n">
        <f aca="false">IF($I1202="","",$I1202+6)</f>
        <v>46159</v>
      </c>
      <c r="K1202" s="6" t="n">
        <f aca="false">IF($H1202="","",DATE(YEAR($H1202),MONTH($H1202),1))</f>
        <v>46143</v>
      </c>
      <c r="L1202" s="0" t="str">
        <f aca="false">IF($A1202="","",INDEX(CARTAO_COMPRAS!$K:$K,INT((ROW()-2)/20)+2))</f>
        <v>Pago</v>
      </c>
      <c r="M1202" s="0" t="str">
        <f aca="false">IF($A1202="","","Compra no cartão")</f>
        <v>Compra no cartão</v>
      </c>
    </row>
    <row r="1203" customFormat="false" ht="13.5" hidden="false" customHeight="false" outlineLevel="0" collapsed="false">
      <c r="A12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61</v>
      </c>
      <c r="B1203" s="0" t="str">
        <f aca="false">IF($A1203="","",INDEX(CARTAO_COMPRAS!$C:$C,INT((ROW()-2)/20)+2))</f>
        <v>Bradesco</v>
      </c>
      <c r="C1203" s="0" t="str">
        <f aca="false">IF($A1203="","",INDEX(CARTAO_COMPRAS!$D:$D,INT((ROW()-2)/20)+2))</f>
        <v>Trimais - supermercado</v>
      </c>
      <c r="D1203" s="0" t="str">
        <f aca="false">IF($A1203="","",INDEX(CARTAO_COMPRAS!$E:$E,INT((ROW()-2)/20)+2))</f>
        <v>Alimentação / Insumos</v>
      </c>
      <c r="E1203" s="0" t="n">
        <f aca="false">IF($A1203="","",INDEX(CARTAO_COMPRAS!$H:$H,INT((ROW()-2)/20)+2)+MOD(ROW()-2,20))</f>
        <v>2</v>
      </c>
      <c r="F1203" s="0" t="n">
        <f aca="false">IF($A1203="","",INDEX(CARTAO_COMPRAS!$G:$G,INT((ROW()-2)/20)+2))</f>
        <v>2</v>
      </c>
      <c r="G1203" s="5" t="n">
        <f aca="false">IF($A1203="","",INDEX(CARTAO_COMPRAS!$I:$I,INT((ROW()-2)/20)+2))</f>
        <v>130.56</v>
      </c>
      <c r="H1203" s="4" t="n">
        <f aca="false">IF($A1203="","",EDATE(INDEX(CARTAO_COMPRAS!$J:$J,INT((ROW()-2)/20)+2),MOD(ROW()-2,20)))</f>
        <v>46188</v>
      </c>
      <c r="I1203" s="4" t="n">
        <f aca="false">IF($H1203="","",$H1203-WEEKDAY($H1203,2)+1)</f>
        <v>46188</v>
      </c>
      <c r="J1203" s="4" t="n">
        <f aca="false">IF($I1203="","",$I1203+6)</f>
        <v>46194</v>
      </c>
      <c r="K1203" s="6" t="n">
        <f aca="false">IF($H1203="","",DATE(YEAR($H1203),MONTH($H1203),1))</f>
        <v>46174</v>
      </c>
      <c r="L1203" s="0" t="str">
        <f aca="false">IF($A1203="","",INDEX(CARTAO_COMPRAS!$K:$K,INT((ROW()-2)/20)+2))</f>
        <v>Pago</v>
      </c>
      <c r="M1203" s="0" t="str">
        <f aca="false">IF($A1203="","","Compra no cartão")</f>
        <v>Compra no cartão</v>
      </c>
    </row>
    <row r="1204" customFormat="false" ht="13.5" hidden="false" customHeight="false" outlineLevel="0" collapsed="false">
      <c r="A1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" s="0" t="str">
        <f aca="false">IF($A1204="","",INDEX(CARTAO_COMPRAS!$C:$C,INT((ROW()-2)/20)+2))</f>
        <v/>
      </c>
      <c r="C1204" s="0" t="str">
        <f aca="false">IF($A1204="","",INDEX(CARTAO_COMPRAS!$D:$D,INT((ROW()-2)/20)+2))</f>
        <v/>
      </c>
      <c r="D1204" s="0" t="str">
        <f aca="false">IF($A1204="","",INDEX(CARTAO_COMPRAS!$E:$E,INT((ROW()-2)/20)+2))</f>
        <v/>
      </c>
      <c r="E1204" s="0" t="str">
        <f aca="false">IF($A1204="","",INDEX(CARTAO_COMPRAS!$H:$H,INT((ROW()-2)/20)+2)+MOD(ROW()-2,20))</f>
        <v/>
      </c>
      <c r="F1204" s="0" t="str">
        <f aca="false">IF($A1204="","",INDEX(CARTAO_COMPRAS!$G:$G,INT((ROW()-2)/20)+2))</f>
        <v/>
      </c>
      <c r="G1204" s="5" t="str">
        <f aca="false">IF($A1204="","",INDEX(CARTAO_COMPRAS!$I:$I,INT((ROW()-2)/20)+2))</f>
        <v/>
      </c>
      <c r="H1204" s="4" t="str">
        <f aca="false">IF($A1204="","",EDATE(INDEX(CARTAO_COMPRAS!$J:$J,INT((ROW()-2)/20)+2),MOD(ROW()-2,20)))</f>
        <v/>
      </c>
      <c r="I1204" s="4" t="str">
        <f aca="false">IF($H1204="","",$H1204-WEEKDAY($H1204,2)+1)</f>
        <v/>
      </c>
      <c r="J1204" s="4" t="str">
        <f aca="false">IF($I1204="","",$I1204+6)</f>
        <v/>
      </c>
      <c r="K1204" s="6" t="str">
        <f aca="false">IF($H1204="","",DATE(YEAR($H1204),MONTH($H1204),1))</f>
        <v/>
      </c>
      <c r="L1204" s="0" t="str">
        <f aca="false">IF($A1204="","",INDEX(CARTAO_COMPRAS!$K:$K,INT((ROW()-2)/20)+2))</f>
        <v/>
      </c>
      <c r="M1204" s="0" t="str">
        <f aca="false">IF($A1204="","","Compra no cartão")</f>
        <v/>
      </c>
    </row>
    <row r="1205" customFormat="false" ht="13.5" hidden="false" customHeight="false" outlineLevel="0" collapsed="false">
      <c r="A1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" s="0" t="str">
        <f aca="false">IF($A1205="","",INDEX(CARTAO_COMPRAS!$C:$C,INT((ROW()-2)/20)+2))</f>
        <v/>
      </c>
      <c r="C1205" s="0" t="str">
        <f aca="false">IF($A1205="","",INDEX(CARTAO_COMPRAS!$D:$D,INT((ROW()-2)/20)+2))</f>
        <v/>
      </c>
      <c r="D1205" s="0" t="str">
        <f aca="false">IF($A1205="","",INDEX(CARTAO_COMPRAS!$E:$E,INT((ROW()-2)/20)+2))</f>
        <v/>
      </c>
      <c r="E1205" s="0" t="str">
        <f aca="false">IF($A1205="","",INDEX(CARTAO_COMPRAS!$H:$H,INT((ROW()-2)/20)+2)+MOD(ROW()-2,20))</f>
        <v/>
      </c>
      <c r="F1205" s="0" t="str">
        <f aca="false">IF($A1205="","",INDEX(CARTAO_COMPRAS!$G:$G,INT((ROW()-2)/20)+2))</f>
        <v/>
      </c>
      <c r="G1205" s="5" t="str">
        <f aca="false">IF($A1205="","",INDEX(CARTAO_COMPRAS!$I:$I,INT((ROW()-2)/20)+2))</f>
        <v/>
      </c>
      <c r="H1205" s="4" t="str">
        <f aca="false">IF($A1205="","",EDATE(INDEX(CARTAO_COMPRAS!$J:$J,INT((ROW()-2)/20)+2),MOD(ROW()-2,20)))</f>
        <v/>
      </c>
      <c r="I1205" s="4" t="str">
        <f aca="false">IF($H1205="","",$H1205-WEEKDAY($H1205,2)+1)</f>
        <v/>
      </c>
      <c r="J1205" s="4" t="str">
        <f aca="false">IF($I1205="","",$I1205+6)</f>
        <v/>
      </c>
      <c r="K1205" s="6" t="str">
        <f aca="false">IF($H1205="","",DATE(YEAR($H1205),MONTH($H1205),1))</f>
        <v/>
      </c>
      <c r="L1205" s="0" t="str">
        <f aca="false">IF($A1205="","",INDEX(CARTAO_COMPRAS!$K:$K,INT((ROW()-2)/20)+2))</f>
        <v/>
      </c>
      <c r="M1205" s="0" t="str">
        <f aca="false">IF($A1205="","","Compra no cartão")</f>
        <v/>
      </c>
    </row>
    <row r="1206" customFormat="false" ht="13.5" hidden="false" customHeight="false" outlineLevel="0" collapsed="false">
      <c r="A1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" s="0" t="str">
        <f aca="false">IF($A1206="","",INDEX(CARTAO_COMPRAS!$C:$C,INT((ROW()-2)/20)+2))</f>
        <v/>
      </c>
      <c r="C1206" s="0" t="str">
        <f aca="false">IF($A1206="","",INDEX(CARTAO_COMPRAS!$D:$D,INT((ROW()-2)/20)+2))</f>
        <v/>
      </c>
      <c r="D1206" s="0" t="str">
        <f aca="false">IF($A1206="","",INDEX(CARTAO_COMPRAS!$E:$E,INT((ROW()-2)/20)+2))</f>
        <v/>
      </c>
      <c r="E1206" s="0" t="str">
        <f aca="false">IF($A1206="","",INDEX(CARTAO_COMPRAS!$H:$H,INT((ROW()-2)/20)+2)+MOD(ROW()-2,20))</f>
        <v/>
      </c>
      <c r="F1206" s="0" t="str">
        <f aca="false">IF($A1206="","",INDEX(CARTAO_COMPRAS!$G:$G,INT((ROW()-2)/20)+2))</f>
        <v/>
      </c>
      <c r="G1206" s="5" t="str">
        <f aca="false">IF($A1206="","",INDEX(CARTAO_COMPRAS!$I:$I,INT((ROW()-2)/20)+2))</f>
        <v/>
      </c>
      <c r="H1206" s="4" t="str">
        <f aca="false">IF($A1206="","",EDATE(INDEX(CARTAO_COMPRAS!$J:$J,INT((ROW()-2)/20)+2),MOD(ROW()-2,20)))</f>
        <v/>
      </c>
      <c r="I1206" s="4" t="str">
        <f aca="false">IF($H1206="","",$H1206-WEEKDAY($H1206,2)+1)</f>
        <v/>
      </c>
      <c r="J1206" s="4" t="str">
        <f aca="false">IF($I1206="","",$I1206+6)</f>
        <v/>
      </c>
      <c r="K1206" s="6" t="str">
        <f aca="false">IF($H1206="","",DATE(YEAR($H1206),MONTH($H1206),1))</f>
        <v/>
      </c>
      <c r="L1206" s="0" t="str">
        <f aca="false">IF($A1206="","",INDEX(CARTAO_COMPRAS!$K:$K,INT((ROW()-2)/20)+2))</f>
        <v/>
      </c>
      <c r="M1206" s="0" t="str">
        <f aca="false">IF($A1206="","","Compra no cartão")</f>
        <v/>
      </c>
    </row>
    <row r="1207" customFormat="false" ht="13.5" hidden="false" customHeight="false" outlineLevel="0" collapsed="false">
      <c r="A1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" s="0" t="str">
        <f aca="false">IF($A1207="","",INDEX(CARTAO_COMPRAS!$C:$C,INT((ROW()-2)/20)+2))</f>
        <v/>
      </c>
      <c r="C1207" s="0" t="str">
        <f aca="false">IF($A1207="","",INDEX(CARTAO_COMPRAS!$D:$D,INT((ROW()-2)/20)+2))</f>
        <v/>
      </c>
      <c r="D1207" s="0" t="str">
        <f aca="false">IF($A1207="","",INDEX(CARTAO_COMPRAS!$E:$E,INT((ROW()-2)/20)+2))</f>
        <v/>
      </c>
      <c r="E1207" s="0" t="str">
        <f aca="false">IF($A1207="","",INDEX(CARTAO_COMPRAS!$H:$H,INT((ROW()-2)/20)+2)+MOD(ROW()-2,20))</f>
        <v/>
      </c>
      <c r="F1207" s="0" t="str">
        <f aca="false">IF($A1207="","",INDEX(CARTAO_COMPRAS!$G:$G,INT((ROW()-2)/20)+2))</f>
        <v/>
      </c>
      <c r="G1207" s="5" t="str">
        <f aca="false">IF($A1207="","",INDEX(CARTAO_COMPRAS!$I:$I,INT((ROW()-2)/20)+2))</f>
        <v/>
      </c>
      <c r="H1207" s="4" t="str">
        <f aca="false">IF($A1207="","",EDATE(INDEX(CARTAO_COMPRAS!$J:$J,INT((ROW()-2)/20)+2),MOD(ROW()-2,20)))</f>
        <v/>
      </c>
      <c r="I1207" s="4" t="str">
        <f aca="false">IF($H1207="","",$H1207-WEEKDAY($H1207,2)+1)</f>
        <v/>
      </c>
      <c r="J1207" s="4" t="str">
        <f aca="false">IF($I1207="","",$I1207+6)</f>
        <v/>
      </c>
      <c r="K1207" s="6" t="str">
        <f aca="false">IF($H1207="","",DATE(YEAR($H1207),MONTH($H1207),1))</f>
        <v/>
      </c>
      <c r="L1207" s="0" t="str">
        <f aca="false">IF($A1207="","",INDEX(CARTAO_COMPRAS!$K:$K,INT((ROW()-2)/20)+2))</f>
        <v/>
      </c>
      <c r="M1207" s="0" t="str">
        <f aca="false">IF($A1207="","","Compra no cartão")</f>
        <v/>
      </c>
    </row>
    <row r="1208" customFormat="false" ht="13.5" hidden="false" customHeight="false" outlineLevel="0" collapsed="false">
      <c r="A1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8" s="0" t="str">
        <f aca="false">IF($A1208="","",INDEX(CARTAO_COMPRAS!$C:$C,INT((ROW()-2)/20)+2))</f>
        <v/>
      </c>
      <c r="C1208" s="0" t="str">
        <f aca="false">IF($A1208="","",INDEX(CARTAO_COMPRAS!$D:$D,INT((ROW()-2)/20)+2))</f>
        <v/>
      </c>
      <c r="D1208" s="0" t="str">
        <f aca="false">IF($A1208="","",INDEX(CARTAO_COMPRAS!$E:$E,INT((ROW()-2)/20)+2))</f>
        <v/>
      </c>
      <c r="E1208" s="0" t="str">
        <f aca="false">IF($A1208="","",INDEX(CARTAO_COMPRAS!$H:$H,INT((ROW()-2)/20)+2)+MOD(ROW()-2,20))</f>
        <v/>
      </c>
      <c r="F1208" s="0" t="str">
        <f aca="false">IF($A1208="","",INDEX(CARTAO_COMPRAS!$G:$G,INT((ROW()-2)/20)+2))</f>
        <v/>
      </c>
      <c r="G1208" s="5" t="str">
        <f aca="false">IF($A1208="","",INDEX(CARTAO_COMPRAS!$I:$I,INT((ROW()-2)/20)+2))</f>
        <v/>
      </c>
      <c r="H1208" s="4" t="str">
        <f aca="false">IF($A1208="","",EDATE(INDEX(CARTAO_COMPRAS!$J:$J,INT((ROW()-2)/20)+2),MOD(ROW()-2,20)))</f>
        <v/>
      </c>
      <c r="I1208" s="4" t="str">
        <f aca="false">IF($H1208="","",$H1208-WEEKDAY($H1208,2)+1)</f>
        <v/>
      </c>
      <c r="J1208" s="4" t="str">
        <f aca="false">IF($I1208="","",$I1208+6)</f>
        <v/>
      </c>
      <c r="K1208" s="6" t="str">
        <f aca="false">IF($H1208="","",DATE(YEAR($H1208),MONTH($H1208),1))</f>
        <v/>
      </c>
      <c r="L1208" s="0" t="str">
        <f aca="false">IF($A1208="","",INDEX(CARTAO_COMPRAS!$K:$K,INT((ROW()-2)/20)+2))</f>
        <v/>
      </c>
      <c r="M1208" s="0" t="str">
        <f aca="false">IF($A1208="","","Compra no cartão")</f>
        <v/>
      </c>
    </row>
    <row r="1209" customFormat="false" ht="13.5" hidden="false" customHeight="false" outlineLevel="0" collapsed="false">
      <c r="A1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9" s="0" t="str">
        <f aca="false">IF($A1209="","",INDEX(CARTAO_COMPRAS!$C:$C,INT((ROW()-2)/20)+2))</f>
        <v/>
      </c>
      <c r="C1209" s="0" t="str">
        <f aca="false">IF($A1209="","",INDEX(CARTAO_COMPRAS!$D:$D,INT((ROW()-2)/20)+2))</f>
        <v/>
      </c>
      <c r="D1209" s="0" t="str">
        <f aca="false">IF($A1209="","",INDEX(CARTAO_COMPRAS!$E:$E,INT((ROW()-2)/20)+2))</f>
        <v/>
      </c>
      <c r="E1209" s="0" t="str">
        <f aca="false">IF($A1209="","",INDEX(CARTAO_COMPRAS!$H:$H,INT((ROW()-2)/20)+2)+MOD(ROW()-2,20))</f>
        <v/>
      </c>
      <c r="F1209" s="0" t="str">
        <f aca="false">IF($A1209="","",INDEX(CARTAO_COMPRAS!$G:$G,INT((ROW()-2)/20)+2))</f>
        <v/>
      </c>
      <c r="G1209" s="5" t="str">
        <f aca="false">IF($A1209="","",INDEX(CARTAO_COMPRAS!$I:$I,INT((ROW()-2)/20)+2))</f>
        <v/>
      </c>
      <c r="H1209" s="4" t="str">
        <f aca="false">IF($A1209="","",EDATE(INDEX(CARTAO_COMPRAS!$J:$J,INT((ROW()-2)/20)+2),MOD(ROW()-2,20)))</f>
        <v/>
      </c>
      <c r="I1209" s="4" t="str">
        <f aca="false">IF($H1209="","",$H1209-WEEKDAY($H1209,2)+1)</f>
        <v/>
      </c>
      <c r="J1209" s="4" t="str">
        <f aca="false">IF($I1209="","",$I1209+6)</f>
        <v/>
      </c>
      <c r="K1209" s="6" t="str">
        <f aca="false">IF($H1209="","",DATE(YEAR($H1209),MONTH($H1209),1))</f>
        <v/>
      </c>
      <c r="L1209" s="0" t="str">
        <f aca="false">IF($A1209="","",INDEX(CARTAO_COMPRAS!$K:$K,INT((ROW()-2)/20)+2))</f>
        <v/>
      </c>
      <c r="M1209" s="0" t="str">
        <f aca="false">IF($A1209="","","Compra no cartão")</f>
        <v/>
      </c>
    </row>
    <row r="1210" customFormat="false" ht="13.5" hidden="false" customHeight="false" outlineLevel="0" collapsed="false">
      <c r="A1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0" s="0" t="str">
        <f aca="false">IF($A1210="","",INDEX(CARTAO_COMPRAS!$C:$C,INT((ROW()-2)/20)+2))</f>
        <v/>
      </c>
      <c r="C1210" s="0" t="str">
        <f aca="false">IF($A1210="","",INDEX(CARTAO_COMPRAS!$D:$D,INT((ROW()-2)/20)+2))</f>
        <v/>
      </c>
      <c r="D1210" s="0" t="str">
        <f aca="false">IF($A1210="","",INDEX(CARTAO_COMPRAS!$E:$E,INT((ROW()-2)/20)+2))</f>
        <v/>
      </c>
      <c r="E1210" s="0" t="str">
        <f aca="false">IF($A1210="","",INDEX(CARTAO_COMPRAS!$H:$H,INT((ROW()-2)/20)+2)+MOD(ROW()-2,20))</f>
        <v/>
      </c>
      <c r="F1210" s="0" t="str">
        <f aca="false">IF($A1210="","",INDEX(CARTAO_COMPRAS!$G:$G,INT((ROW()-2)/20)+2))</f>
        <v/>
      </c>
      <c r="G1210" s="5" t="str">
        <f aca="false">IF($A1210="","",INDEX(CARTAO_COMPRAS!$I:$I,INT((ROW()-2)/20)+2))</f>
        <v/>
      </c>
      <c r="H1210" s="4" t="str">
        <f aca="false">IF($A1210="","",EDATE(INDEX(CARTAO_COMPRAS!$J:$J,INT((ROW()-2)/20)+2),MOD(ROW()-2,20)))</f>
        <v/>
      </c>
      <c r="I1210" s="4" t="str">
        <f aca="false">IF($H1210="","",$H1210-WEEKDAY($H1210,2)+1)</f>
        <v/>
      </c>
      <c r="J1210" s="4" t="str">
        <f aca="false">IF($I1210="","",$I1210+6)</f>
        <v/>
      </c>
      <c r="K1210" s="6" t="str">
        <f aca="false">IF($H1210="","",DATE(YEAR($H1210),MONTH($H1210),1))</f>
        <v/>
      </c>
      <c r="L1210" s="0" t="str">
        <f aca="false">IF($A1210="","",INDEX(CARTAO_COMPRAS!$K:$K,INT((ROW()-2)/20)+2))</f>
        <v/>
      </c>
      <c r="M1210" s="0" t="str">
        <f aca="false">IF($A1210="","","Compra no cartão")</f>
        <v/>
      </c>
    </row>
    <row r="1211" customFormat="false" ht="13.5" hidden="false" customHeight="false" outlineLevel="0" collapsed="false">
      <c r="A1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1" s="0" t="str">
        <f aca="false">IF($A1211="","",INDEX(CARTAO_COMPRAS!$C:$C,INT((ROW()-2)/20)+2))</f>
        <v/>
      </c>
      <c r="C1211" s="0" t="str">
        <f aca="false">IF($A1211="","",INDEX(CARTAO_COMPRAS!$D:$D,INT((ROW()-2)/20)+2))</f>
        <v/>
      </c>
      <c r="D1211" s="0" t="str">
        <f aca="false">IF($A1211="","",INDEX(CARTAO_COMPRAS!$E:$E,INT((ROW()-2)/20)+2))</f>
        <v/>
      </c>
      <c r="E1211" s="0" t="str">
        <f aca="false">IF($A1211="","",INDEX(CARTAO_COMPRAS!$H:$H,INT((ROW()-2)/20)+2)+MOD(ROW()-2,20))</f>
        <v/>
      </c>
      <c r="F1211" s="0" t="str">
        <f aca="false">IF($A1211="","",INDEX(CARTAO_COMPRAS!$G:$G,INT((ROW()-2)/20)+2))</f>
        <v/>
      </c>
      <c r="G1211" s="5" t="str">
        <f aca="false">IF($A1211="","",INDEX(CARTAO_COMPRAS!$I:$I,INT((ROW()-2)/20)+2))</f>
        <v/>
      </c>
      <c r="H1211" s="4" t="str">
        <f aca="false">IF($A1211="","",EDATE(INDEX(CARTAO_COMPRAS!$J:$J,INT((ROW()-2)/20)+2),MOD(ROW()-2,20)))</f>
        <v/>
      </c>
      <c r="I1211" s="4" t="str">
        <f aca="false">IF($H1211="","",$H1211-WEEKDAY($H1211,2)+1)</f>
        <v/>
      </c>
      <c r="J1211" s="4" t="str">
        <f aca="false">IF($I1211="","",$I1211+6)</f>
        <v/>
      </c>
      <c r="K1211" s="6" t="str">
        <f aca="false">IF($H1211="","",DATE(YEAR($H1211),MONTH($H1211),1))</f>
        <v/>
      </c>
      <c r="L1211" s="0" t="str">
        <f aca="false">IF($A1211="","",INDEX(CARTAO_COMPRAS!$K:$K,INT((ROW()-2)/20)+2))</f>
        <v/>
      </c>
      <c r="M1211" s="0" t="str">
        <f aca="false">IF($A1211="","","Compra no cartão")</f>
        <v/>
      </c>
    </row>
    <row r="1212" customFormat="false" ht="13.5" hidden="false" customHeight="false" outlineLevel="0" collapsed="false">
      <c r="A1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2" s="0" t="str">
        <f aca="false">IF($A1212="","",INDEX(CARTAO_COMPRAS!$C:$C,INT((ROW()-2)/20)+2))</f>
        <v/>
      </c>
      <c r="C1212" s="0" t="str">
        <f aca="false">IF($A1212="","",INDEX(CARTAO_COMPRAS!$D:$D,INT((ROW()-2)/20)+2))</f>
        <v/>
      </c>
      <c r="D1212" s="0" t="str">
        <f aca="false">IF($A1212="","",INDEX(CARTAO_COMPRAS!$E:$E,INT((ROW()-2)/20)+2))</f>
        <v/>
      </c>
      <c r="E1212" s="0" t="str">
        <f aca="false">IF($A1212="","",INDEX(CARTAO_COMPRAS!$H:$H,INT((ROW()-2)/20)+2)+MOD(ROW()-2,20))</f>
        <v/>
      </c>
      <c r="F1212" s="0" t="str">
        <f aca="false">IF($A1212="","",INDEX(CARTAO_COMPRAS!$G:$G,INT((ROW()-2)/20)+2))</f>
        <v/>
      </c>
      <c r="G1212" s="5" t="str">
        <f aca="false">IF($A1212="","",INDEX(CARTAO_COMPRAS!$I:$I,INT((ROW()-2)/20)+2))</f>
        <v/>
      </c>
      <c r="H1212" s="4" t="str">
        <f aca="false">IF($A1212="","",EDATE(INDEX(CARTAO_COMPRAS!$J:$J,INT((ROW()-2)/20)+2),MOD(ROW()-2,20)))</f>
        <v/>
      </c>
      <c r="I1212" s="4" t="str">
        <f aca="false">IF($H1212="","",$H1212-WEEKDAY($H1212,2)+1)</f>
        <v/>
      </c>
      <c r="J1212" s="4" t="str">
        <f aca="false">IF($I1212="","",$I1212+6)</f>
        <v/>
      </c>
      <c r="K1212" s="6" t="str">
        <f aca="false">IF($H1212="","",DATE(YEAR($H1212),MONTH($H1212),1))</f>
        <v/>
      </c>
      <c r="L1212" s="0" t="str">
        <f aca="false">IF($A1212="","",INDEX(CARTAO_COMPRAS!$K:$K,INT((ROW()-2)/20)+2))</f>
        <v/>
      </c>
      <c r="M1212" s="0" t="str">
        <f aca="false">IF($A1212="","","Compra no cartão")</f>
        <v/>
      </c>
    </row>
    <row r="1213" customFormat="false" ht="13.5" hidden="false" customHeight="false" outlineLevel="0" collapsed="false">
      <c r="A1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3" s="0" t="str">
        <f aca="false">IF($A1213="","",INDEX(CARTAO_COMPRAS!$C:$C,INT((ROW()-2)/20)+2))</f>
        <v/>
      </c>
      <c r="C1213" s="0" t="str">
        <f aca="false">IF($A1213="","",INDEX(CARTAO_COMPRAS!$D:$D,INT((ROW()-2)/20)+2))</f>
        <v/>
      </c>
      <c r="D1213" s="0" t="str">
        <f aca="false">IF($A1213="","",INDEX(CARTAO_COMPRAS!$E:$E,INT((ROW()-2)/20)+2))</f>
        <v/>
      </c>
      <c r="E1213" s="0" t="str">
        <f aca="false">IF($A1213="","",INDEX(CARTAO_COMPRAS!$H:$H,INT((ROW()-2)/20)+2)+MOD(ROW()-2,20))</f>
        <v/>
      </c>
      <c r="F1213" s="0" t="str">
        <f aca="false">IF($A1213="","",INDEX(CARTAO_COMPRAS!$G:$G,INT((ROW()-2)/20)+2))</f>
        <v/>
      </c>
      <c r="G1213" s="5" t="str">
        <f aca="false">IF($A1213="","",INDEX(CARTAO_COMPRAS!$I:$I,INT((ROW()-2)/20)+2))</f>
        <v/>
      </c>
      <c r="H1213" s="4" t="str">
        <f aca="false">IF($A1213="","",EDATE(INDEX(CARTAO_COMPRAS!$J:$J,INT((ROW()-2)/20)+2),MOD(ROW()-2,20)))</f>
        <v/>
      </c>
      <c r="I1213" s="4" t="str">
        <f aca="false">IF($H1213="","",$H1213-WEEKDAY($H1213,2)+1)</f>
        <v/>
      </c>
      <c r="J1213" s="4" t="str">
        <f aca="false">IF($I1213="","",$I1213+6)</f>
        <v/>
      </c>
      <c r="K1213" s="6" t="str">
        <f aca="false">IF($H1213="","",DATE(YEAR($H1213),MONTH($H1213),1))</f>
        <v/>
      </c>
      <c r="L1213" s="0" t="str">
        <f aca="false">IF($A1213="","",INDEX(CARTAO_COMPRAS!$K:$K,INT((ROW()-2)/20)+2))</f>
        <v/>
      </c>
      <c r="M1213" s="0" t="str">
        <f aca="false">IF($A1213="","","Compra no cartão")</f>
        <v/>
      </c>
    </row>
    <row r="1214" customFormat="false" ht="13.5" hidden="false" customHeight="false" outlineLevel="0" collapsed="false">
      <c r="A1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4" s="0" t="str">
        <f aca="false">IF($A1214="","",INDEX(CARTAO_COMPRAS!$C:$C,INT((ROW()-2)/20)+2))</f>
        <v/>
      </c>
      <c r="C1214" s="0" t="str">
        <f aca="false">IF($A1214="","",INDEX(CARTAO_COMPRAS!$D:$D,INT((ROW()-2)/20)+2))</f>
        <v/>
      </c>
      <c r="D1214" s="0" t="str">
        <f aca="false">IF($A1214="","",INDEX(CARTAO_COMPRAS!$E:$E,INT((ROW()-2)/20)+2))</f>
        <v/>
      </c>
      <c r="E1214" s="0" t="str">
        <f aca="false">IF($A1214="","",INDEX(CARTAO_COMPRAS!$H:$H,INT((ROW()-2)/20)+2)+MOD(ROW()-2,20))</f>
        <v/>
      </c>
      <c r="F1214" s="0" t="str">
        <f aca="false">IF($A1214="","",INDEX(CARTAO_COMPRAS!$G:$G,INT((ROW()-2)/20)+2))</f>
        <v/>
      </c>
      <c r="G1214" s="5" t="str">
        <f aca="false">IF($A1214="","",INDEX(CARTAO_COMPRAS!$I:$I,INT((ROW()-2)/20)+2))</f>
        <v/>
      </c>
      <c r="H1214" s="4" t="str">
        <f aca="false">IF($A1214="","",EDATE(INDEX(CARTAO_COMPRAS!$J:$J,INT((ROW()-2)/20)+2),MOD(ROW()-2,20)))</f>
        <v/>
      </c>
      <c r="I1214" s="4" t="str">
        <f aca="false">IF($H1214="","",$H1214-WEEKDAY($H1214,2)+1)</f>
        <v/>
      </c>
      <c r="J1214" s="4" t="str">
        <f aca="false">IF($I1214="","",$I1214+6)</f>
        <v/>
      </c>
      <c r="K1214" s="6" t="str">
        <f aca="false">IF($H1214="","",DATE(YEAR($H1214),MONTH($H1214),1))</f>
        <v/>
      </c>
      <c r="L1214" s="0" t="str">
        <f aca="false">IF($A1214="","",INDEX(CARTAO_COMPRAS!$K:$K,INT((ROW()-2)/20)+2))</f>
        <v/>
      </c>
      <c r="M1214" s="0" t="str">
        <f aca="false">IF($A1214="","","Compra no cartão")</f>
        <v/>
      </c>
    </row>
    <row r="1215" customFormat="false" ht="13.5" hidden="false" customHeight="false" outlineLevel="0" collapsed="false">
      <c r="A1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5" s="0" t="str">
        <f aca="false">IF($A1215="","",INDEX(CARTAO_COMPRAS!$C:$C,INT((ROW()-2)/20)+2))</f>
        <v/>
      </c>
      <c r="C1215" s="0" t="str">
        <f aca="false">IF($A1215="","",INDEX(CARTAO_COMPRAS!$D:$D,INT((ROW()-2)/20)+2))</f>
        <v/>
      </c>
      <c r="D1215" s="0" t="str">
        <f aca="false">IF($A1215="","",INDEX(CARTAO_COMPRAS!$E:$E,INT((ROW()-2)/20)+2))</f>
        <v/>
      </c>
      <c r="E1215" s="0" t="str">
        <f aca="false">IF($A1215="","",INDEX(CARTAO_COMPRAS!$H:$H,INT((ROW()-2)/20)+2)+MOD(ROW()-2,20))</f>
        <v/>
      </c>
      <c r="F1215" s="0" t="str">
        <f aca="false">IF($A1215="","",INDEX(CARTAO_COMPRAS!$G:$G,INT((ROW()-2)/20)+2))</f>
        <v/>
      </c>
      <c r="G1215" s="5" t="str">
        <f aca="false">IF($A1215="","",INDEX(CARTAO_COMPRAS!$I:$I,INT((ROW()-2)/20)+2))</f>
        <v/>
      </c>
      <c r="H1215" s="4" t="str">
        <f aca="false">IF($A1215="","",EDATE(INDEX(CARTAO_COMPRAS!$J:$J,INT((ROW()-2)/20)+2),MOD(ROW()-2,20)))</f>
        <v/>
      </c>
      <c r="I1215" s="4" t="str">
        <f aca="false">IF($H1215="","",$H1215-WEEKDAY($H1215,2)+1)</f>
        <v/>
      </c>
      <c r="J1215" s="4" t="str">
        <f aca="false">IF($I1215="","",$I1215+6)</f>
        <v/>
      </c>
      <c r="K1215" s="6" t="str">
        <f aca="false">IF($H1215="","",DATE(YEAR($H1215),MONTH($H1215),1))</f>
        <v/>
      </c>
      <c r="L1215" s="0" t="str">
        <f aca="false">IF($A1215="","",INDEX(CARTAO_COMPRAS!$K:$K,INT((ROW()-2)/20)+2))</f>
        <v/>
      </c>
      <c r="M1215" s="0" t="str">
        <f aca="false">IF($A1215="","","Compra no cartão")</f>
        <v/>
      </c>
    </row>
    <row r="1216" customFormat="false" ht="13.5" hidden="false" customHeight="false" outlineLevel="0" collapsed="false">
      <c r="A1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6" s="0" t="str">
        <f aca="false">IF($A1216="","",INDEX(CARTAO_COMPRAS!$C:$C,INT((ROW()-2)/20)+2))</f>
        <v/>
      </c>
      <c r="C1216" s="0" t="str">
        <f aca="false">IF($A1216="","",INDEX(CARTAO_COMPRAS!$D:$D,INT((ROW()-2)/20)+2))</f>
        <v/>
      </c>
      <c r="D1216" s="0" t="str">
        <f aca="false">IF($A1216="","",INDEX(CARTAO_COMPRAS!$E:$E,INT((ROW()-2)/20)+2))</f>
        <v/>
      </c>
      <c r="E1216" s="0" t="str">
        <f aca="false">IF($A1216="","",INDEX(CARTAO_COMPRAS!$H:$H,INT((ROW()-2)/20)+2)+MOD(ROW()-2,20))</f>
        <v/>
      </c>
      <c r="F1216" s="0" t="str">
        <f aca="false">IF($A1216="","",INDEX(CARTAO_COMPRAS!$G:$G,INT((ROW()-2)/20)+2))</f>
        <v/>
      </c>
      <c r="G1216" s="5" t="str">
        <f aca="false">IF($A1216="","",INDEX(CARTAO_COMPRAS!$I:$I,INT((ROW()-2)/20)+2))</f>
        <v/>
      </c>
      <c r="H1216" s="4" t="str">
        <f aca="false">IF($A1216="","",EDATE(INDEX(CARTAO_COMPRAS!$J:$J,INT((ROW()-2)/20)+2),MOD(ROW()-2,20)))</f>
        <v/>
      </c>
      <c r="I1216" s="4" t="str">
        <f aca="false">IF($H1216="","",$H1216-WEEKDAY($H1216,2)+1)</f>
        <v/>
      </c>
      <c r="J1216" s="4" t="str">
        <f aca="false">IF($I1216="","",$I1216+6)</f>
        <v/>
      </c>
      <c r="K1216" s="6" t="str">
        <f aca="false">IF($H1216="","",DATE(YEAR($H1216),MONTH($H1216),1))</f>
        <v/>
      </c>
      <c r="L1216" s="0" t="str">
        <f aca="false">IF($A1216="","",INDEX(CARTAO_COMPRAS!$K:$K,INT((ROW()-2)/20)+2))</f>
        <v/>
      </c>
      <c r="M1216" s="0" t="str">
        <f aca="false">IF($A1216="","","Compra no cartão")</f>
        <v/>
      </c>
    </row>
    <row r="1217" customFormat="false" ht="13.5" hidden="false" customHeight="false" outlineLevel="0" collapsed="false">
      <c r="A1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7" s="0" t="str">
        <f aca="false">IF($A1217="","",INDEX(CARTAO_COMPRAS!$C:$C,INT((ROW()-2)/20)+2))</f>
        <v/>
      </c>
      <c r="C1217" s="0" t="str">
        <f aca="false">IF($A1217="","",INDEX(CARTAO_COMPRAS!$D:$D,INT((ROW()-2)/20)+2))</f>
        <v/>
      </c>
      <c r="D1217" s="0" t="str">
        <f aca="false">IF($A1217="","",INDEX(CARTAO_COMPRAS!$E:$E,INT((ROW()-2)/20)+2))</f>
        <v/>
      </c>
      <c r="E1217" s="0" t="str">
        <f aca="false">IF($A1217="","",INDEX(CARTAO_COMPRAS!$H:$H,INT((ROW()-2)/20)+2)+MOD(ROW()-2,20))</f>
        <v/>
      </c>
      <c r="F1217" s="0" t="str">
        <f aca="false">IF($A1217="","",INDEX(CARTAO_COMPRAS!$G:$G,INT((ROW()-2)/20)+2))</f>
        <v/>
      </c>
      <c r="G1217" s="5" t="str">
        <f aca="false">IF($A1217="","",INDEX(CARTAO_COMPRAS!$I:$I,INT((ROW()-2)/20)+2))</f>
        <v/>
      </c>
      <c r="H1217" s="4" t="str">
        <f aca="false">IF($A1217="","",EDATE(INDEX(CARTAO_COMPRAS!$J:$J,INT((ROW()-2)/20)+2),MOD(ROW()-2,20)))</f>
        <v/>
      </c>
      <c r="I1217" s="4" t="str">
        <f aca="false">IF($H1217="","",$H1217-WEEKDAY($H1217,2)+1)</f>
        <v/>
      </c>
      <c r="J1217" s="4" t="str">
        <f aca="false">IF($I1217="","",$I1217+6)</f>
        <v/>
      </c>
      <c r="K1217" s="6" t="str">
        <f aca="false">IF($H1217="","",DATE(YEAR($H1217),MONTH($H1217),1))</f>
        <v/>
      </c>
      <c r="L1217" s="0" t="str">
        <f aca="false">IF($A1217="","",INDEX(CARTAO_COMPRAS!$K:$K,INT((ROW()-2)/20)+2))</f>
        <v/>
      </c>
      <c r="M1217" s="0" t="str">
        <f aca="false">IF($A1217="","","Compra no cartão")</f>
        <v/>
      </c>
    </row>
    <row r="1218" customFormat="false" ht="13.5" hidden="false" customHeight="false" outlineLevel="0" collapsed="false">
      <c r="A1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8" s="0" t="str">
        <f aca="false">IF($A1218="","",INDEX(CARTAO_COMPRAS!$C:$C,INT((ROW()-2)/20)+2))</f>
        <v/>
      </c>
      <c r="C1218" s="0" t="str">
        <f aca="false">IF($A1218="","",INDEX(CARTAO_COMPRAS!$D:$D,INT((ROW()-2)/20)+2))</f>
        <v/>
      </c>
      <c r="D1218" s="0" t="str">
        <f aca="false">IF($A1218="","",INDEX(CARTAO_COMPRAS!$E:$E,INT((ROW()-2)/20)+2))</f>
        <v/>
      </c>
      <c r="E1218" s="0" t="str">
        <f aca="false">IF($A1218="","",INDEX(CARTAO_COMPRAS!$H:$H,INT((ROW()-2)/20)+2)+MOD(ROW()-2,20))</f>
        <v/>
      </c>
      <c r="F1218" s="0" t="str">
        <f aca="false">IF($A1218="","",INDEX(CARTAO_COMPRAS!$G:$G,INT((ROW()-2)/20)+2))</f>
        <v/>
      </c>
      <c r="G1218" s="5" t="str">
        <f aca="false">IF($A1218="","",INDEX(CARTAO_COMPRAS!$I:$I,INT((ROW()-2)/20)+2))</f>
        <v/>
      </c>
      <c r="H1218" s="4" t="str">
        <f aca="false">IF($A1218="","",EDATE(INDEX(CARTAO_COMPRAS!$J:$J,INT((ROW()-2)/20)+2),MOD(ROW()-2,20)))</f>
        <v/>
      </c>
      <c r="I1218" s="4" t="str">
        <f aca="false">IF($H1218="","",$H1218-WEEKDAY($H1218,2)+1)</f>
        <v/>
      </c>
      <c r="J1218" s="4" t="str">
        <f aca="false">IF($I1218="","",$I1218+6)</f>
        <v/>
      </c>
      <c r="K1218" s="6" t="str">
        <f aca="false">IF($H1218="","",DATE(YEAR($H1218),MONTH($H1218),1))</f>
        <v/>
      </c>
      <c r="L1218" s="0" t="str">
        <f aca="false">IF($A1218="","",INDEX(CARTAO_COMPRAS!$K:$K,INT((ROW()-2)/20)+2))</f>
        <v/>
      </c>
      <c r="M1218" s="0" t="str">
        <f aca="false">IF($A1218="","","Compra no cartão")</f>
        <v/>
      </c>
    </row>
    <row r="1219" customFormat="false" ht="13.5" hidden="false" customHeight="false" outlineLevel="0" collapsed="false">
      <c r="A1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19" s="0" t="str">
        <f aca="false">IF($A1219="","",INDEX(CARTAO_COMPRAS!$C:$C,INT((ROW()-2)/20)+2))</f>
        <v/>
      </c>
      <c r="C1219" s="0" t="str">
        <f aca="false">IF($A1219="","",INDEX(CARTAO_COMPRAS!$D:$D,INT((ROW()-2)/20)+2))</f>
        <v/>
      </c>
      <c r="D1219" s="0" t="str">
        <f aca="false">IF($A1219="","",INDEX(CARTAO_COMPRAS!$E:$E,INT((ROW()-2)/20)+2))</f>
        <v/>
      </c>
      <c r="E1219" s="0" t="str">
        <f aca="false">IF($A1219="","",INDEX(CARTAO_COMPRAS!$H:$H,INT((ROW()-2)/20)+2)+MOD(ROW()-2,20))</f>
        <v/>
      </c>
      <c r="F1219" s="0" t="str">
        <f aca="false">IF($A1219="","",INDEX(CARTAO_COMPRAS!$G:$G,INT((ROW()-2)/20)+2))</f>
        <v/>
      </c>
      <c r="G1219" s="5" t="str">
        <f aca="false">IF($A1219="","",INDEX(CARTAO_COMPRAS!$I:$I,INT((ROW()-2)/20)+2))</f>
        <v/>
      </c>
      <c r="H1219" s="4" t="str">
        <f aca="false">IF($A1219="","",EDATE(INDEX(CARTAO_COMPRAS!$J:$J,INT((ROW()-2)/20)+2),MOD(ROW()-2,20)))</f>
        <v/>
      </c>
      <c r="I1219" s="4" t="str">
        <f aca="false">IF($H1219="","",$H1219-WEEKDAY($H1219,2)+1)</f>
        <v/>
      </c>
      <c r="J1219" s="4" t="str">
        <f aca="false">IF($I1219="","",$I1219+6)</f>
        <v/>
      </c>
      <c r="K1219" s="6" t="str">
        <f aca="false">IF($H1219="","",DATE(YEAR($H1219),MONTH($H1219),1))</f>
        <v/>
      </c>
      <c r="L1219" s="0" t="str">
        <f aca="false">IF($A1219="","",INDEX(CARTAO_COMPRAS!$K:$K,INT((ROW()-2)/20)+2))</f>
        <v/>
      </c>
      <c r="M1219" s="0" t="str">
        <f aca="false">IF($A1219="","","Compra no cartão")</f>
        <v/>
      </c>
    </row>
    <row r="1220" customFormat="false" ht="13.5" hidden="false" customHeight="false" outlineLevel="0" collapsed="false">
      <c r="A1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20" s="0" t="str">
        <f aca="false">IF($A1220="","",INDEX(CARTAO_COMPRAS!$C:$C,INT((ROW()-2)/20)+2))</f>
        <v/>
      </c>
      <c r="C1220" s="0" t="str">
        <f aca="false">IF($A1220="","",INDEX(CARTAO_COMPRAS!$D:$D,INT((ROW()-2)/20)+2))</f>
        <v/>
      </c>
      <c r="D1220" s="0" t="str">
        <f aca="false">IF($A1220="","",INDEX(CARTAO_COMPRAS!$E:$E,INT((ROW()-2)/20)+2))</f>
        <v/>
      </c>
      <c r="E1220" s="0" t="str">
        <f aca="false">IF($A1220="","",INDEX(CARTAO_COMPRAS!$H:$H,INT((ROW()-2)/20)+2)+MOD(ROW()-2,20))</f>
        <v/>
      </c>
      <c r="F1220" s="0" t="str">
        <f aca="false">IF($A1220="","",INDEX(CARTAO_COMPRAS!$G:$G,INT((ROW()-2)/20)+2))</f>
        <v/>
      </c>
      <c r="G1220" s="5" t="str">
        <f aca="false">IF($A1220="","",INDEX(CARTAO_COMPRAS!$I:$I,INT((ROW()-2)/20)+2))</f>
        <v/>
      </c>
      <c r="H1220" s="4" t="str">
        <f aca="false">IF($A1220="","",EDATE(INDEX(CARTAO_COMPRAS!$J:$J,INT((ROW()-2)/20)+2),MOD(ROW()-2,20)))</f>
        <v/>
      </c>
      <c r="I1220" s="4" t="str">
        <f aca="false">IF($H1220="","",$H1220-WEEKDAY($H1220,2)+1)</f>
        <v/>
      </c>
      <c r="J1220" s="4" t="str">
        <f aca="false">IF($I1220="","",$I1220+6)</f>
        <v/>
      </c>
      <c r="K1220" s="6" t="str">
        <f aca="false">IF($H1220="","",DATE(YEAR($H1220),MONTH($H1220),1))</f>
        <v/>
      </c>
      <c r="L1220" s="0" t="str">
        <f aca="false">IF($A1220="","",INDEX(CARTAO_COMPRAS!$K:$K,INT((ROW()-2)/20)+2))</f>
        <v/>
      </c>
      <c r="M1220" s="0" t="str">
        <f aca="false">IF($A1220="","","Compra no cartão")</f>
        <v/>
      </c>
    </row>
    <row r="1221" customFormat="false" ht="13.5" hidden="false" customHeight="false" outlineLevel="0" collapsed="false">
      <c r="A1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21" s="0" t="str">
        <f aca="false">IF($A1221="","",INDEX(CARTAO_COMPRAS!$C:$C,INT((ROW()-2)/20)+2))</f>
        <v/>
      </c>
      <c r="C1221" s="0" t="str">
        <f aca="false">IF($A1221="","",INDEX(CARTAO_COMPRAS!$D:$D,INT((ROW()-2)/20)+2))</f>
        <v/>
      </c>
      <c r="D1221" s="0" t="str">
        <f aca="false">IF($A1221="","",INDEX(CARTAO_COMPRAS!$E:$E,INT((ROW()-2)/20)+2))</f>
        <v/>
      </c>
      <c r="E1221" s="0" t="str">
        <f aca="false">IF($A1221="","",INDEX(CARTAO_COMPRAS!$H:$H,INT((ROW()-2)/20)+2)+MOD(ROW()-2,20))</f>
        <v/>
      </c>
      <c r="F1221" s="0" t="str">
        <f aca="false">IF($A1221="","",INDEX(CARTAO_COMPRAS!$G:$G,INT((ROW()-2)/20)+2))</f>
        <v/>
      </c>
      <c r="G1221" s="5" t="str">
        <f aca="false">IF($A1221="","",INDEX(CARTAO_COMPRAS!$I:$I,INT((ROW()-2)/20)+2))</f>
        <v/>
      </c>
      <c r="H1221" s="4" t="str">
        <f aca="false">IF($A1221="","",EDATE(INDEX(CARTAO_COMPRAS!$J:$J,INT((ROW()-2)/20)+2),MOD(ROW()-2,20)))</f>
        <v/>
      </c>
      <c r="I1221" s="4" t="str">
        <f aca="false">IF($H1221="","",$H1221-WEEKDAY($H1221,2)+1)</f>
        <v/>
      </c>
      <c r="J1221" s="4" t="str">
        <f aca="false">IF($I1221="","",$I1221+6)</f>
        <v/>
      </c>
      <c r="K1221" s="6" t="str">
        <f aca="false">IF($H1221="","",DATE(YEAR($H1221),MONTH($H1221),1))</f>
        <v/>
      </c>
      <c r="L1221" s="0" t="str">
        <f aca="false">IF($A1221="","",INDEX(CARTAO_COMPRAS!$K:$K,INT((ROW()-2)/20)+2))</f>
        <v/>
      </c>
      <c r="M1221" s="0" t="str">
        <f aca="false">IF($A1221="","","Compra no cartão")</f>
        <v/>
      </c>
    </row>
    <row r="1222" customFormat="false" ht="13.5" hidden="false" customHeight="false" outlineLevel="0" collapsed="false">
      <c r="A12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62</v>
      </c>
      <c r="B1222" s="0" t="str">
        <f aca="false">IF($A1222="","",INDEX(CARTAO_COMPRAS!$C:$C,INT((ROW()-2)/20)+2))</f>
        <v>Bradesco</v>
      </c>
      <c r="C1222" s="0" t="str">
        <f aca="false">IF($A1222="","",INDEX(CARTAO_COMPRAS!$D:$D,INT((ROW()-2)/20)+2))</f>
        <v>Trimais - supermercado</v>
      </c>
      <c r="D1222" s="0" t="str">
        <f aca="false">IF($A1222="","",INDEX(CARTAO_COMPRAS!$E:$E,INT((ROW()-2)/20)+2))</f>
        <v>Alimentação / Insumos</v>
      </c>
      <c r="E1222" s="0" t="n">
        <f aca="false">IF($A1222="","",INDEX(CARTAO_COMPRAS!$H:$H,INT((ROW()-2)/20)+2)+MOD(ROW()-2,20))</f>
        <v>1</v>
      </c>
      <c r="F1222" s="0" t="n">
        <f aca="false">IF($A1222="","",INDEX(CARTAO_COMPRAS!$G:$G,INT((ROW()-2)/20)+2))</f>
        <v>2</v>
      </c>
      <c r="G1222" s="5" t="n">
        <f aca="false">IF($A1222="","",INDEX(CARTAO_COMPRAS!$I:$I,INT((ROW()-2)/20)+2))</f>
        <v>253.37</v>
      </c>
      <c r="H1222" s="4" t="n">
        <f aca="false">IF($A1222="","",EDATE(INDEX(CARTAO_COMPRAS!$J:$J,INT((ROW()-2)/20)+2),MOD(ROW()-2,20)))</f>
        <v>46157</v>
      </c>
      <c r="I1222" s="4" t="n">
        <f aca="false">IF($H1222="","",$H1222-WEEKDAY($H1222,2)+1)</f>
        <v>46153</v>
      </c>
      <c r="J1222" s="4" t="n">
        <f aca="false">IF($I1222="","",$I1222+6)</f>
        <v>46159</v>
      </c>
      <c r="K1222" s="6" t="n">
        <f aca="false">IF($H1222="","",DATE(YEAR($H1222),MONTH($H1222),1))</f>
        <v>46143</v>
      </c>
      <c r="L1222" s="0" t="str">
        <f aca="false">IF($A1222="","",INDEX(CARTAO_COMPRAS!$K:$K,INT((ROW()-2)/20)+2))</f>
        <v>Pago</v>
      </c>
      <c r="M1222" s="0" t="str">
        <f aca="false">IF($A1222="","","Compra no cartão")</f>
        <v>Compra no cartão</v>
      </c>
    </row>
    <row r="1223" customFormat="false" ht="13.5" hidden="false" customHeight="false" outlineLevel="0" collapsed="false">
      <c r="A12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62</v>
      </c>
      <c r="B1223" s="0" t="str">
        <f aca="false">IF($A1223="","",INDEX(CARTAO_COMPRAS!$C:$C,INT((ROW()-2)/20)+2))</f>
        <v>Bradesco</v>
      </c>
      <c r="C1223" s="0" t="str">
        <f aca="false">IF($A1223="","",INDEX(CARTAO_COMPRAS!$D:$D,INT((ROW()-2)/20)+2))</f>
        <v>Trimais - supermercado</v>
      </c>
      <c r="D1223" s="0" t="str">
        <f aca="false">IF($A1223="","",INDEX(CARTAO_COMPRAS!$E:$E,INT((ROW()-2)/20)+2))</f>
        <v>Alimentação / Insumos</v>
      </c>
      <c r="E1223" s="0" t="n">
        <f aca="false">IF($A1223="","",INDEX(CARTAO_COMPRAS!$H:$H,INT((ROW()-2)/20)+2)+MOD(ROW()-2,20))</f>
        <v>2</v>
      </c>
      <c r="F1223" s="0" t="n">
        <f aca="false">IF($A1223="","",INDEX(CARTAO_COMPRAS!$G:$G,INT((ROW()-2)/20)+2))</f>
        <v>2</v>
      </c>
      <c r="G1223" s="5" t="n">
        <f aca="false">IF($A1223="","",INDEX(CARTAO_COMPRAS!$I:$I,INT((ROW()-2)/20)+2))</f>
        <v>253.37</v>
      </c>
      <c r="H1223" s="4" t="n">
        <f aca="false">IF($A1223="","",EDATE(INDEX(CARTAO_COMPRAS!$J:$J,INT((ROW()-2)/20)+2),MOD(ROW()-2,20)))</f>
        <v>46188</v>
      </c>
      <c r="I1223" s="4" t="n">
        <f aca="false">IF($H1223="","",$H1223-WEEKDAY($H1223,2)+1)</f>
        <v>46188</v>
      </c>
      <c r="J1223" s="4" t="n">
        <f aca="false">IF($I1223="","",$I1223+6)</f>
        <v>46194</v>
      </c>
      <c r="K1223" s="6" t="n">
        <f aca="false">IF($H1223="","",DATE(YEAR($H1223),MONTH($H1223),1))</f>
        <v>46174</v>
      </c>
      <c r="L1223" s="0" t="str">
        <f aca="false">IF($A1223="","",INDEX(CARTAO_COMPRAS!$K:$K,INT((ROW()-2)/20)+2))</f>
        <v>Pago</v>
      </c>
      <c r="M1223" s="0" t="str">
        <f aca="false">IF($A1223="","","Compra no cartão")</f>
        <v>Compra no cartão</v>
      </c>
    </row>
    <row r="1224" customFormat="false" ht="13.5" hidden="false" customHeight="false" outlineLevel="0" collapsed="false">
      <c r="A1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24" s="0" t="str">
        <f aca="false">IF($A1224="","",INDEX(CARTAO_COMPRAS!$C:$C,INT((ROW()-2)/20)+2))</f>
        <v/>
      </c>
      <c r="C1224" s="0" t="str">
        <f aca="false">IF($A1224="","",INDEX(CARTAO_COMPRAS!$D:$D,INT((ROW()-2)/20)+2))</f>
        <v/>
      </c>
      <c r="D1224" s="0" t="str">
        <f aca="false">IF($A1224="","",INDEX(CARTAO_COMPRAS!$E:$E,INT((ROW()-2)/20)+2))</f>
        <v/>
      </c>
      <c r="E1224" s="0" t="str">
        <f aca="false">IF($A1224="","",INDEX(CARTAO_COMPRAS!$H:$H,INT((ROW()-2)/20)+2)+MOD(ROW()-2,20))</f>
        <v/>
      </c>
      <c r="F1224" s="0" t="str">
        <f aca="false">IF($A1224="","",INDEX(CARTAO_COMPRAS!$G:$G,INT((ROW()-2)/20)+2))</f>
        <v/>
      </c>
      <c r="G1224" s="5" t="str">
        <f aca="false">IF($A1224="","",INDEX(CARTAO_COMPRAS!$I:$I,INT((ROW()-2)/20)+2))</f>
        <v/>
      </c>
      <c r="H1224" s="4" t="str">
        <f aca="false">IF($A1224="","",EDATE(INDEX(CARTAO_COMPRAS!$J:$J,INT((ROW()-2)/20)+2),MOD(ROW()-2,20)))</f>
        <v/>
      </c>
      <c r="I1224" s="4" t="str">
        <f aca="false">IF($H1224="","",$H1224-WEEKDAY($H1224,2)+1)</f>
        <v/>
      </c>
      <c r="J1224" s="4" t="str">
        <f aca="false">IF($I1224="","",$I1224+6)</f>
        <v/>
      </c>
      <c r="K1224" s="6" t="str">
        <f aca="false">IF($H1224="","",DATE(YEAR($H1224),MONTH($H1224),1))</f>
        <v/>
      </c>
      <c r="L1224" s="0" t="str">
        <f aca="false">IF($A1224="","",INDEX(CARTAO_COMPRAS!$K:$K,INT((ROW()-2)/20)+2))</f>
        <v/>
      </c>
      <c r="M1224" s="0" t="str">
        <f aca="false">IF($A1224="","","Compra no cartão")</f>
        <v/>
      </c>
    </row>
    <row r="1225" customFormat="false" ht="13.5" hidden="false" customHeight="false" outlineLevel="0" collapsed="false">
      <c r="A1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25" s="0" t="str">
        <f aca="false">IF($A1225="","",INDEX(CARTAO_COMPRAS!$C:$C,INT((ROW()-2)/20)+2))</f>
        <v/>
      </c>
      <c r="C1225" s="0" t="str">
        <f aca="false">IF($A1225="","",INDEX(CARTAO_COMPRAS!$D:$D,INT((ROW()-2)/20)+2))</f>
        <v/>
      </c>
      <c r="D1225" s="0" t="str">
        <f aca="false">IF($A1225="","",INDEX(CARTAO_COMPRAS!$E:$E,INT((ROW()-2)/20)+2))</f>
        <v/>
      </c>
      <c r="E1225" s="0" t="str">
        <f aca="false">IF($A1225="","",INDEX(CARTAO_COMPRAS!$H:$H,INT((ROW()-2)/20)+2)+MOD(ROW()-2,20))</f>
        <v/>
      </c>
      <c r="F1225" s="0" t="str">
        <f aca="false">IF($A1225="","",INDEX(CARTAO_COMPRAS!$G:$G,INT((ROW()-2)/20)+2))</f>
        <v/>
      </c>
      <c r="G1225" s="5" t="str">
        <f aca="false">IF($A1225="","",INDEX(CARTAO_COMPRAS!$I:$I,INT((ROW()-2)/20)+2))</f>
        <v/>
      </c>
      <c r="H1225" s="4" t="str">
        <f aca="false">IF($A1225="","",EDATE(INDEX(CARTAO_COMPRAS!$J:$J,INT((ROW()-2)/20)+2),MOD(ROW()-2,20)))</f>
        <v/>
      </c>
      <c r="I1225" s="4" t="str">
        <f aca="false">IF($H1225="","",$H1225-WEEKDAY($H1225,2)+1)</f>
        <v/>
      </c>
      <c r="J1225" s="4" t="str">
        <f aca="false">IF($I1225="","",$I1225+6)</f>
        <v/>
      </c>
      <c r="K1225" s="6" t="str">
        <f aca="false">IF($H1225="","",DATE(YEAR($H1225),MONTH($H1225),1))</f>
        <v/>
      </c>
      <c r="L1225" s="0" t="str">
        <f aca="false">IF($A1225="","",INDEX(CARTAO_COMPRAS!$K:$K,INT((ROW()-2)/20)+2))</f>
        <v/>
      </c>
      <c r="M1225" s="0" t="str">
        <f aca="false">IF($A1225="","","Compra no cartão")</f>
        <v/>
      </c>
    </row>
    <row r="1226" customFormat="false" ht="13.5" hidden="false" customHeight="false" outlineLevel="0" collapsed="false">
      <c r="A1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26" s="0" t="str">
        <f aca="false">IF($A1226="","",INDEX(CARTAO_COMPRAS!$C:$C,INT((ROW()-2)/20)+2))</f>
        <v/>
      </c>
      <c r="C1226" s="0" t="str">
        <f aca="false">IF($A1226="","",INDEX(CARTAO_COMPRAS!$D:$D,INT((ROW()-2)/20)+2))</f>
        <v/>
      </c>
      <c r="D1226" s="0" t="str">
        <f aca="false">IF($A1226="","",INDEX(CARTAO_COMPRAS!$E:$E,INT((ROW()-2)/20)+2))</f>
        <v/>
      </c>
      <c r="E1226" s="0" t="str">
        <f aca="false">IF($A1226="","",INDEX(CARTAO_COMPRAS!$H:$H,INT((ROW()-2)/20)+2)+MOD(ROW()-2,20))</f>
        <v/>
      </c>
      <c r="F1226" s="0" t="str">
        <f aca="false">IF($A1226="","",INDEX(CARTAO_COMPRAS!$G:$G,INT((ROW()-2)/20)+2))</f>
        <v/>
      </c>
      <c r="G1226" s="5" t="str">
        <f aca="false">IF($A1226="","",INDEX(CARTAO_COMPRAS!$I:$I,INT((ROW()-2)/20)+2))</f>
        <v/>
      </c>
      <c r="H1226" s="4" t="str">
        <f aca="false">IF($A1226="","",EDATE(INDEX(CARTAO_COMPRAS!$J:$J,INT((ROW()-2)/20)+2),MOD(ROW()-2,20)))</f>
        <v/>
      </c>
      <c r="I1226" s="4" t="str">
        <f aca="false">IF($H1226="","",$H1226-WEEKDAY($H1226,2)+1)</f>
        <v/>
      </c>
      <c r="J1226" s="4" t="str">
        <f aca="false">IF($I1226="","",$I1226+6)</f>
        <v/>
      </c>
      <c r="K1226" s="6" t="str">
        <f aca="false">IF($H1226="","",DATE(YEAR($H1226),MONTH($H1226),1))</f>
        <v/>
      </c>
      <c r="L1226" s="0" t="str">
        <f aca="false">IF($A1226="","",INDEX(CARTAO_COMPRAS!$K:$K,INT((ROW()-2)/20)+2))</f>
        <v/>
      </c>
      <c r="M1226" s="0" t="str">
        <f aca="false">IF($A1226="","","Compra no cartão")</f>
        <v/>
      </c>
    </row>
    <row r="1227" customFormat="false" ht="13.5" hidden="false" customHeight="false" outlineLevel="0" collapsed="false">
      <c r="A1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27" s="0" t="str">
        <f aca="false">IF($A1227="","",INDEX(CARTAO_COMPRAS!$C:$C,INT((ROW()-2)/20)+2))</f>
        <v/>
      </c>
      <c r="C1227" s="0" t="str">
        <f aca="false">IF($A1227="","",INDEX(CARTAO_COMPRAS!$D:$D,INT((ROW()-2)/20)+2))</f>
        <v/>
      </c>
      <c r="D1227" s="0" t="str">
        <f aca="false">IF($A1227="","",INDEX(CARTAO_COMPRAS!$E:$E,INT((ROW()-2)/20)+2))</f>
        <v/>
      </c>
      <c r="E1227" s="0" t="str">
        <f aca="false">IF($A1227="","",INDEX(CARTAO_COMPRAS!$H:$H,INT((ROW()-2)/20)+2)+MOD(ROW()-2,20))</f>
        <v/>
      </c>
      <c r="F1227" s="0" t="str">
        <f aca="false">IF($A1227="","",INDEX(CARTAO_COMPRAS!$G:$G,INT((ROW()-2)/20)+2))</f>
        <v/>
      </c>
      <c r="G1227" s="5" t="str">
        <f aca="false">IF($A1227="","",INDEX(CARTAO_COMPRAS!$I:$I,INT((ROW()-2)/20)+2))</f>
        <v/>
      </c>
      <c r="H1227" s="4" t="str">
        <f aca="false">IF($A1227="","",EDATE(INDEX(CARTAO_COMPRAS!$J:$J,INT((ROW()-2)/20)+2),MOD(ROW()-2,20)))</f>
        <v/>
      </c>
      <c r="I1227" s="4" t="str">
        <f aca="false">IF($H1227="","",$H1227-WEEKDAY($H1227,2)+1)</f>
        <v/>
      </c>
      <c r="J1227" s="4" t="str">
        <f aca="false">IF($I1227="","",$I1227+6)</f>
        <v/>
      </c>
      <c r="K1227" s="6" t="str">
        <f aca="false">IF($H1227="","",DATE(YEAR($H1227),MONTH($H1227),1))</f>
        <v/>
      </c>
      <c r="L1227" s="0" t="str">
        <f aca="false">IF($A1227="","",INDEX(CARTAO_COMPRAS!$K:$K,INT((ROW()-2)/20)+2))</f>
        <v/>
      </c>
      <c r="M1227" s="0" t="str">
        <f aca="false">IF($A1227="","","Compra no cartão")</f>
        <v/>
      </c>
    </row>
    <row r="1228" customFormat="false" ht="13.5" hidden="false" customHeight="false" outlineLevel="0" collapsed="false">
      <c r="A1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28" s="0" t="str">
        <f aca="false">IF($A1228="","",INDEX(CARTAO_COMPRAS!$C:$C,INT((ROW()-2)/20)+2))</f>
        <v/>
      </c>
      <c r="C1228" s="0" t="str">
        <f aca="false">IF($A1228="","",INDEX(CARTAO_COMPRAS!$D:$D,INT((ROW()-2)/20)+2))</f>
        <v/>
      </c>
      <c r="D1228" s="0" t="str">
        <f aca="false">IF($A1228="","",INDEX(CARTAO_COMPRAS!$E:$E,INT((ROW()-2)/20)+2))</f>
        <v/>
      </c>
      <c r="E1228" s="0" t="str">
        <f aca="false">IF($A1228="","",INDEX(CARTAO_COMPRAS!$H:$H,INT((ROW()-2)/20)+2)+MOD(ROW()-2,20))</f>
        <v/>
      </c>
      <c r="F1228" s="0" t="str">
        <f aca="false">IF($A1228="","",INDEX(CARTAO_COMPRAS!$G:$G,INT((ROW()-2)/20)+2))</f>
        <v/>
      </c>
      <c r="G1228" s="5" t="str">
        <f aca="false">IF($A1228="","",INDEX(CARTAO_COMPRAS!$I:$I,INT((ROW()-2)/20)+2))</f>
        <v/>
      </c>
      <c r="H1228" s="4" t="str">
        <f aca="false">IF($A1228="","",EDATE(INDEX(CARTAO_COMPRAS!$J:$J,INT((ROW()-2)/20)+2),MOD(ROW()-2,20)))</f>
        <v/>
      </c>
      <c r="I1228" s="4" t="str">
        <f aca="false">IF($H1228="","",$H1228-WEEKDAY($H1228,2)+1)</f>
        <v/>
      </c>
      <c r="J1228" s="4" t="str">
        <f aca="false">IF($I1228="","",$I1228+6)</f>
        <v/>
      </c>
      <c r="K1228" s="6" t="str">
        <f aca="false">IF($H1228="","",DATE(YEAR($H1228),MONTH($H1228),1))</f>
        <v/>
      </c>
      <c r="L1228" s="0" t="str">
        <f aca="false">IF($A1228="","",INDEX(CARTAO_COMPRAS!$K:$K,INT((ROW()-2)/20)+2))</f>
        <v/>
      </c>
      <c r="M1228" s="0" t="str">
        <f aca="false">IF($A1228="","","Compra no cartão")</f>
        <v/>
      </c>
    </row>
    <row r="1229" customFormat="false" ht="13.5" hidden="false" customHeight="false" outlineLevel="0" collapsed="false">
      <c r="A1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29" s="0" t="str">
        <f aca="false">IF($A1229="","",INDEX(CARTAO_COMPRAS!$C:$C,INT((ROW()-2)/20)+2))</f>
        <v/>
      </c>
      <c r="C1229" s="0" t="str">
        <f aca="false">IF($A1229="","",INDEX(CARTAO_COMPRAS!$D:$D,INT((ROW()-2)/20)+2))</f>
        <v/>
      </c>
      <c r="D1229" s="0" t="str">
        <f aca="false">IF($A1229="","",INDEX(CARTAO_COMPRAS!$E:$E,INT((ROW()-2)/20)+2))</f>
        <v/>
      </c>
      <c r="E1229" s="0" t="str">
        <f aca="false">IF($A1229="","",INDEX(CARTAO_COMPRAS!$H:$H,INT((ROW()-2)/20)+2)+MOD(ROW()-2,20))</f>
        <v/>
      </c>
      <c r="F1229" s="0" t="str">
        <f aca="false">IF($A1229="","",INDEX(CARTAO_COMPRAS!$G:$G,INT((ROW()-2)/20)+2))</f>
        <v/>
      </c>
      <c r="G1229" s="5" t="str">
        <f aca="false">IF($A1229="","",INDEX(CARTAO_COMPRAS!$I:$I,INT((ROW()-2)/20)+2))</f>
        <v/>
      </c>
      <c r="H1229" s="4" t="str">
        <f aca="false">IF($A1229="","",EDATE(INDEX(CARTAO_COMPRAS!$J:$J,INT((ROW()-2)/20)+2),MOD(ROW()-2,20)))</f>
        <v/>
      </c>
      <c r="I1229" s="4" t="str">
        <f aca="false">IF($H1229="","",$H1229-WEEKDAY($H1229,2)+1)</f>
        <v/>
      </c>
      <c r="J1229" s="4" t="str">
        <f aca="false">IF($I1229="","",$I1229+6)</f>
        <v/>
      </c>
      <c r="K1229" s="6" t="str">
        <f aca="false">IF($H1229="","",DATE(YEAR($H1229),MONTH($H1229),1))</f>
        <v/>
      </c>
      <c r="L1229" s="0" t="str">
        <f aca="false">IF($A1229="","",INDEX(CARTAO_COMPRAS!$K:$K,INT((ROW()-2)/20)+2))</f>
        <v/>
      </c>
      <c r="M1229" s="0" t="str">
        <f aca="false">IF($A1229="","","Compra no cartão")</f>
        <v/>
      </c>
    </row>
    <row r="1230" customFormat="false" ht="13.5" hidden="false" customHeight="false" outlineLevel="0" collapsed="false">
      <c r="A1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0" s="0" t="str">
        <f aca="false">IF($A1230="","",INDEX(CARTAO_COMPRAS!$C:$C,INT((ROW()-2)/20)+2))</f>
        <v/>
      </c>
      <c r="C1230" s="0" t="str">
        <f aca="false">IF($A1230="","",INDEX(CARTAO_COMPRAS!$D:$D,INT((ROW()-2)/20)+2))</f>
        <v/>
      </c>
      <c r="D1230" s="0" t="str">
        <f aca="false">IF($A1230="","",INDEX(CARTAO_COMPRAS!$E:$E,INT((ROW()-2)/20)+2))</f>
        <v/>
      </c>
      <c r="E1230" s="0" t="str">
        <f aca="false">IF($A1230="","",INDEX(CARTAO_COMPRAS!$H:$H,INT((ROW()-2)/20)+2)+MOD(ROW()-2,20))</f>
        <v/>
      </c>
      <c r="F1230" s="0" t="str">
        <f aca="false">IF($A1230="","",INDEX(CARTAO_COMPRAS!$G:$G,INT((ROW()-2)/20)+2))</f>
        <v/>
      </c>
      <c r="G1230" s="5" t="str">
        <f aca="false">IF($A1230="","",INDEX(CARTAO_COMPRAS!$I:$I,INT((ROW()-2)/20)+2))</f>
        <v/>
      </c>
      <c r="H1230" s="4" t="str">
        <f aca="false">IF($A1230="","",EDATE(INDEX(CARTAO_COMPRAS!$J:$J,INT((ROW()-2)/20)+2),MOD(ROW()-2,20)))</f>
        <v/>
      </c>
      <c r="I1230" s="4" t="str">
        <f aca="false">IF($H1230="","",$H1230-WEEKDAY($H1230,2)+1)</f>
        <v/>
      </c>
      <c r="J1230" s="4" t="str">
        <f aca="false">IF($I1230="","",$I1230+6)</f>
        <v/>
      </c>
      <c r="K1230" s="6" t="str">
        <f aca="false">IF($H1230="","",DATE(YEAR($H1230),MONTH($H1230),1))</f>
        <v/>
      </c>
      <c r="L1230" s="0" t="str">
        <f aca="false">IF($A1230="","",INDEX(CARTAO_COMPRAS!$K:$K,INT((ROW()-2)/20)+2))</f>
        <v/>
      </c>
      <c r="M1230" s="0" t="str">
        <f aca="false">IF($A1230="","","Compra no cartão")</f>
        <v/>
      </c>
    </row>
    <row r="1231" customFormat="false" ht="13.5" hidden="false" customHeight="false" outlineLevel="0" collapsed="false">
      <c r="A1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1" s="0" t="str">
        <f aca="false">IF($A1231="","",INDEX(CARTAO_COMPRAS!$C:$C,INT((ROW()-2)/20)+2))</f>
        <v/>
      </c>
      <c r="C1231" s="0" t="str">
        <f aca="false">IF($A1231="","",INDEX(CARTAO_COMPRAS!$D:$D,INT((ROW()-2)/20)+2))</f>
        <v/>
      </c>
      <c r="D1231" s="0" t="str">
        <f aca="false">IF($A1231="","",INDEX(CARTAO_COMPRAS!$E:$E,INT((ROW()-2)/20)+2))</f>
        <v/>
      </c>
      <c r="E1231" s="0" t="str">
        <f aca="false">IF($A1231="","",INDEX(CARTAO_COMPRAS!$H:$H,INT((ROW()-2)/20)+2)+MOD(ROW()-2,20))</f>
        <v/>
      </c>
      <c r="F1231" s="0" t="str">
        <f aca="false">IF($A1231="","",INDEX(CARTAO_COMPRAS!$G:$G,INT((ROW()-2)/20)+2))</f>
        <v/>
      </c>
      <c r="G1231" s="5" t="str">
        <f aca="false">IF($A1231="","",INDEX(CARTAO_COMPRAS!$I:$I,INT((ROW()-2)/20)+2))</f>
        <v/>
      </c>
      <c r="H1231" s="4" t="str">
        <f aca="false">IF($A1231="","",EDATE(INDEX(CARTAO_COMPRAS!$J:$J,INT((ROW()-2)/20)+2),MOD(ROW()-2,20)))</f>
        <v/>
      </c>
      <c r="I1231" s="4" t="str">
        <f aca="false">IF($H1231="","",$H1231-WEEKDAY($H1231,2)+1)</f>
        <v/>
      </c>
      <c r="J1231" s="4" t="str">
        <f aca="false">IF($I1231="","",$I1231+6)</f>
        <v/>
      </c>
      <c r="K1231" s="6" t="str">
        <f aca="false">IF($H1231="","",DATE(YEAR($H1231),MONTH($H1231),1))</f>
        <v/>
      </c>
      <c r="L1231" s="0" t="str">
        <f aca="false">IF($A1231="","",INDEX(CARTAO_COMPRAS!$K:$K,INT((ROW()-2)/20)+2))</f>
        <v/>
      </c>
      <c r="M1231" s="0" t="str">
        <f aca="false">IF($A1231="","","Compra no cartão")</f>
        <v/>
      </c>
    </row>
    <row r="1232" customFormat="false" ht="13.5" hidden="false" customHeight="false" outlineLevel="0" collapsed="false">
      <c r="A1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2" s="0" t="str">
        <f aca="false">IF($A1232="","",INDEX(CARTAO_COMPRAS!$C:$C,INT((ROW()-2)/20)+2))</f>
        <v/>
      </c>
      <c r="C1232" s="0" t="str">
        <f aca="false">IF($A1232="","",INDEX(CARTAO_COMPRAS!$D:$D,INT((ROW()-2)/20)+2))</f>
        <v/>
      </c>
      <c r="D1232" s="0" t="str">
        <f aca="false">IF($A1232="","",INDEX(CARTAO_COMPRAS!$E:$E,INT((ROW()-2)/20)+2))</f>
        <v/>
      </c>
      <c r="E1232" s="0" t="str">
        <f aca="false">IF($A1232="","",INDEX(CARTAO_COMPRAS!$H:$H,INT((ROW()-2)/20)+2)+MOD(ROW()-2,20))</f>
        <v/>
      </c>
      <c r="F1232" s="0" t="str">
        <f aca="false">IF($A1232="","",INDEX(CARTAO_COMPRAS!$G:$G,INT((ROW()-2)/20)+2))</f>
        <v/>
      </c>
      <c r="G1232" s="5" t="str">
        <f aca="false">IF($A1232="","",INDEX(CARTAO_COMPRAS!$I:$I,INT((ROW()-2)/20)+2))</f>
        <v/>
      </c>
      <c r="H1232" s="4" t="str">
        <f aca="false">IF($A1232="","",EDATE(INDEX(CARTAO_COMPRAS!$J:$J,INT((ROW()-2)/20)+2),MOD(ROW()-2,20)))</f>
        <v/>
      </c>
      <c r="I1232" s="4" t="str">
        <f aca="false">IF($H1232="","",$H1232-WEEKDAY($H1232,2)+1)</f>
        <v/>
      </c>
      <c r="J1232" s="4" t="str">
        <f aca="false">IF($I1232="","",$I1232+6)</f>
        <v/>
      </c>
      <c r="K1232" s="6" t="str">
        <f aca="false">IF($H1232="","",DATE(YEAR($H1232),MONTH($H1232),1))</f>
        <v/>
      </c>
      <c r="L1232" s="0" t="str">
        <f aca="false">IF($A1232="","",INDEX(CARTAO_COMPRAS!$K:$K,INT((ROW()-2)/20)+2))</f>
        <v/>
      </c>
      <c r="M1232" s="0" t="str">
        <f aca="false">IF($A1232="","","Compra no cartão")</f>
        <v/>
      </c>
    </row>
    <row r="1233" customFormat="false" ht="13.5" hidden="false" customHeight="false" outlineLevel="0" collapsed="false">
      <c r="A1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3" s="0" t="str">
        <f aca="false">IF($A1233="","",INDEX(CARTAO_COMPRAS!$C:$C,INT((ROW()-2)/20)+2))</f>
        <v/>
      </c>
      <c r="C1233" s="0" t="str">
        <f aca="false">IF($A1233="","",INDEX(CARTAO_COMPRAS!$D:$D,INT((ROW()-2)/20)+2))</f>
        <v/>
      </c>
      <c r="D1233" s="0" t="str">
        <f aca="false">IF($A1233="","",INDEX(CARTAO_COMPRAS!$E:$E,INT((ROW()-2)/20)+2))</f>
        <v/>
      </c>
      <c r="E1233" s="0" t="str">
        <f aca="false">IF($A1233="","",INDEX(CARTAO_COMPRAS!$H:$H,INT((ROW()-2)/20)+2)+MOD(ROW()-2,20))</f>
        <v/>
      </c>
      <c r="F1233" s="0" t="str">
        <f aca="false">IF($A1233="","",INDEX(CARTAO_COMPRAS!$G:$G,INT((ROW()-2)/20)+2))</f>
        <v/>
      </c>
      <c r="G1233" s="5" t="str">
        <f aca="false">IF($A1233="","",INDEX(CARTAO_COMPRAS!$I:$I,INT((ROW()-2)/20)+2))</f>
        <v/>
      </c>
      <c r="H1233" s="4" t="str">
        <f aca="false">IF($A1233="","",EDATE(INDEX(CARTAO_COMPRAS!$J:$J,INT((ROW()-2)/20)+2),MOD(ROW()-2,20)))</f>
        <v/>
      </c>
      <c r="I1233" s="4" t="str">
        <f aca="false">IF($H1233="","",$H1233-WEEKDAY($H1233,2)+1)</f>
        <v/>
      </c>
      <c r="J1233" s="4" t="str">
        <f aca="false">IF($I1233="","",$I1233+6)</f>
        <v/>
      </c>
      <c r="K1233" s="6" t="str">
        <f aca="false">IF($H1233="","",DATE(YEAR($H1233),MONTH($H1233),1))</f>
        <v/>
      </c>
      <c r="L1233" s="0" t="str">
        <f aca="false">IF($A1233="","",INDEX(CARTAO_COMPRAS!$K:$K,INT((ROW()-2)/20)+2))</f>
        <v/>
      </c>
      <c r="M1233" s="0" t="str">
        <f aca="false">IF($A1233="","","Compra no cartão")</f>
        <v/>
      </c>
    </row>
    <row r="1234" customFormat="false" ht="13.5" hidden="false" customHeight="false" outlineLevel="0" collapsed="false">
      <c r="A1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4" s="0" t="str">
        <f aca="false">IF($A1234="","",INDEX(CARTAO_COMPRAS!$C:$C,INT((ROW()-2)/20)+2))</f>
        <v/>
      </c>
      <c r="C1234" s="0" t="str">
        <f aca="false">IF($A1234="","",INDEX(CARTAO_COMPRAS!$D:$D,INT((ROW()-2)/20)+2))</f>
        <v/>
      </c>
      <c r="D1234" s="0" t="str">
        <f aca="false">IF($A1234="","",INDEX(CARTAO_COMPRAS!$E:$E,INT((ROW()-2)/20)+2))</f>
        <v/>
      </c>
      <c r="E1234" s="0" t="str">
        <f aca="false">IF($A1234="","",INDEX(CARTAO_COMPRAS!$H:$H,INT((ROW()-2)/20)+2)+MOD(ROW()-2,20))</f>
        <v/>
      </c>
      <c r="F1234" s="0" t="str">
        <f aca="false">IF($A1234="","",INDEX(CARTAO_COMPRAS!$G:$G,INT((ROW()-2)/20)+2))</f>
        <v/>
      </c>
      <c r="G1234" s="5" t="str">
        <f aca="false">IF($A1234="","",INDEX(CARTAO_COMPRAS!$I:$I,INT((ROW()-2)/20)+2))</f>
        <v/>
      </c>
      <c r="H1234" s="4" t="str">
        <f aca="false">IF($A1234="","",EDATE(INDEX(CARTAO_COMPRAS!$J:$J,INT((ROW()-2)/20)+2),MOD(ROW()-2,20)))</f>
        <v/>
      </c>
      <c r="I1234" s="4" t="str">
        <f aca="false">IF($H1234="","",$H1234-WEEKDAY($H1234,2)+1)</f>
        <v/>
      </c>
      <c r="J1234" s="4" t="str">
        <f aca="false">IF($I1234="","",$I1234+6)</f>
        <v/>
      </c>
      <c r="K1234" s="6" t="str">
        <f aca="false">IF($H1234="","",DATE(YEAR($H1234),MONTH($H1234),1))</f>
        <v/>
      </c>
      <c r="L1234" s="0" t="str">
        <f aca="false">IF($A1234="","",INDEX(CARTAO_COMPRAS!$K:$K,INT((ROW()-2)/20)+2))</f>
        <v/>
      </c>
      <c r="M1234" s="0" t="str">
        <f aca="false">IF($A1234="","","Compra no cartão")</f>
        <v/>
      </c>
    </row>
    <row r="1235" customFormat="false" ht="13.5" hidden="false" customHeight="false" outlineLevel="0" collapsed="false">
      <c r="A1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5" s="0" t="str">
        <f aca="false">IF($A1235="","",INDEX(CARTAO_COMPRAS!$C:$C,INT((ROW()-2)/20)+2))</f>
        <v/>
      </c>
      <c r="C1235" s="0" t="str">
        <f aca="false">IF($A1235="","",INDEX(CARTAO_COMPRAS!$D:$D,INT((ROW()-2)/20)+2))</f>
        <v/>
      </c>
      <c r="D1235" s="0" t="str">
        <f aca="false">IF($A1235="","",INDEX(CARTAO_COMPRAS!$E:$E,INT((ROW()-2)/20)+2))</f>
        <v/>
      </c>
      <c r="E1235" s="0" t="str">
        <f aca="false">IF($A1235="","",INDEX(CARTAO_COMPRAS!$H:$H,INT((ROW()-2)/20)+2)+MOD(ROW()-2,20))</f>
        <v/>
      </c>
      <c r="F1235" s="0" t="str">
        <f aca="false">IF($A1235="","",INDEX(CARTAO_COMPRAS!$G:$G,INT((ROW()-2)/20)+2))</f>
        <v/>
      </c>
      <c r="G1235" s="5" t="str">
        <f aca="false">IF($A1235="","",INDEX(CARTAO_COMPRAS!$I:$I,INT((ROW()-2)/20)+2))</f>
        <v/>
      </c>
      <c r="H1235" s="4" t="str">
        <f aca="false">IF($A1235="","",EDATE(INDEX(CARTAO_COMPRAS!$J:$J,INT((ROW()-2)/20)+2),MOD(ROW()-2,20)))</f>
        <v/>
      </c>
      <c r="I1235" s="4" t="str">
        <f aca="false">IF($H1235="","",$H1235-WEEKDAY($H1235,2)+1)</f>
        <v/>
      </c>
      <c r="J1235" s="4" t="str">
        <f aca="false">IF($I1235="","",$I1235+6)</f>
        <v/>
      </c>
      <c r="K1235" s="6" t="str">
        <f aca="false">IF($H1235="","",DATE(YEAR($H1235),MONTH($H1235),1))</f>
        <v/>
      </c>
      <c r="L1235" s="0" t="str">
        <f aca="false">IF($A1235="","",INDEX(CARTAO_COMPRAS!$K:$K,INT((ROW()-2)/20)+2))</f>
        <v/>
      </c>
      <c r="M1235" s="0" t="str">
        <f aca="false">IF($A1235="","","Compra no cartão")</f>
        <v/>
      </c>
    </row>
    <row r="1236" customFormat="false" ht="13.5" hidden="false" customHeight="false" outlineLevel="0" collapsed="false">
      <c r="A1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6" s="0" t="str">
        <f aca="false">IF($A1236="","",INDEX(CARTAO_COMPRAS!$C:$C,INT((ROW()-2)/20)+2))</f>
        <v/>
      </c>
      <c r="C1236" s="0" t="str">
        <f aca="false">IF($A1236="","",INDEX(CARTAO_COMPRAS!$D:$D,INT((ROW()-2)/20)+2))</f>
        <v/>
      </c>
      <c r="D1236" s="0" t="str">
        <f aca="false">IF($A1236="","",INDEX(CARTAO_COMPRAS!$E:$E,INT((ROW()-2)/20)+2))</f>
        <v/>
      </c>
      <c r="E1236" s="0" t="str">
        <f aca="false">IF($A1236="","",INDEX(CARTAO_COMPRAS!$H:$H,INT((ROW()-2)/20)+2)+MOD(ROW()-2,20))</f>
        <v/>
      </c>
      <c r="F1236" s="0" t="str">
        <f aca="false">IF($A1236="","",INDEX(CARTAO_COMPRAS!$G:$G,INT((ROW()-2)/20)+2))</f>
        <v/>
      </c>
      <c r="G1236" s="5" t="str">
        <f aca="false">IF($A1236="","",INDEX(CARTAO_COMPRAS!$I:$I,INT((ROW()-2)/20)+2))</f>
        <v/>
      </c>
      <c r="H1236" s="4" t="str">
        <f aca="false">IF($A1236="","",EDATE(INDEX(CARTAO_COMPRAS!$J:$J,INT((ROW()-2)/20)+2),MOD(ROW()-2,20)))</f>
        <v/>
      </c>
      <c r="I1236" s="4" t="str">
        <f aca="false">IF($H1236="","",$H1236-WEEKDAY($H1236,2)+1)</f>
        <v/>
      </c>
      <c r="J1236" s="4" t="str">
        <f aca="false">IF($I1236="","",$I1236+6)</f>
        <v/>
      </c>
      <c r="K1236" s="6" t="str">
        <f aca="false">IF($H1236="","",DATE(YEAR($H1236),MONTH($H1236),1))</f>
        <v/>
      </c>
      <c r="L1236" s="0" t="str">
        <f aca="false">IF($A1236="","",INDEX(CARTAO_COMPRAS!$K:$K,INT((ROW()-2)/20)+2))</f>
        <v/>
      </c>
      <c r="M1236" s="0" t="str">
        <f aca="false">IF($A1236="","","Compra no cartão")</f>
        <v/>
      </c>
    </row>
    <row r="1237" customFormat="false" ht="13.5" hidden="false" customHeight="false" outlineLevel="0" collapsed="false">
      <c r="A1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7" s="0" t="str">
        <f aca="false">IF($A1237="","",INDEX(CARTAO_COMPRAS!$C:$C,INT((ROW()-2)/20)+2))</f>
        <v/>
      </c>
      <c r="C1237" s="0" t="str">
        <f aca="false">IF($A1237="","",INDEX(CARTAO_COMPRAS!$D:$D,INT((ROW()-2)/20)+2))</f>
        <v/>
      </c>
      <c r="D1237" s="0" t="str">
        <f aca="false">IF($A1237="","",INDEX(CARTAO_COMPRAS!$E:$E,INT((ROW()-2)/20)+2))</f>
        <v/>
      </c>
      <c r="E1237" s="0" t="str">
        <f aca="false">IF($A1237="","",INDEX(CARTAO_COMPRAS!$H:$H,INT((ROW()-2)/20)+2)+MOD(ROW()-2,20))</f>
        <v/>
      </c>
      <c r="F1237" s="0" t="str">
        <f aca="false">IF($A1237="","",INDEX(CARTAO_COMPRAS!$G:$G,INT((ROW()-2)/20)+2))</f>
        <v/>
      </c>
      <c r="G1237" s="5" t="str">
        <f aca="false">IF($A1237="","",INDEX(CARTAO_COMPRAS!$I:$I,INT((ROW()-2)/20)+2))</f>
        <v/>
      </c>
      <c r="H1237" s="4" t="str">
        <f aca="false">IF($A1237="","",EDATE(INDEX(CARTAO_COMPRAS!$J:$J,INT((ROW()-2)/20)+2),MOD(ROW()-2,20)))</f>
        <v/>
      </c>
      <c r="I1237" s="4" t="str">
        <f aca="false">IF($H1237="","",$H1237-WEEKDAY($H1237,2)+1)</f>
        <v/>
      </c>
      <c r="J1237" s="4" t="str">
        <f aca="false">IF($I1237="","",$I1237+6)</f>
        <v/>
      </c>
      <c r="K1237" s="6" t="str">
        <f aca="false">IF($H1237="","",DATE(YEAR($H1237),MONTH($H1237),1))</f>
        <v/>
      </c>
      <c r="L1237" s="0" t="str">
        <f aca="false">IF($A1237="","",INDEX(CARTAO_COMPRAS!$K:$K,INT((ROW()-2)/20)+2))</f>
        <v/>
      </c>
      <c r="M1237" s="0" t="str">
        <f aca="false">IF($A1237="","","Compra no cartão")</f>
        <v/>
      </c>
    </row>
    <row r="1238" customFormat="false" ht="13.5" hidden="false" customHeight="false" outlineLevel="0" collapsed="false">
      <c r="A1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8" s="0" t="str">
        <f aca="false">IF($A1238="","",INDEX(CARTAO_COMPRAS!$C:$C,INT((ROW()-2)/20)+2))</f>
        <v/>
      </c>
      <c r="C1238" s="0" t="str">
        <f aca="false">IF($A1238="","",INDEX(CARTAO_COMPRAS!$D:$D,INT((ROW()-2)/20)+2))</f>
        <v/>
      </c>
      <c r="D1238" s="0" t="str">
        <f aca="false">IF($A1238="","",INDEX(CARTAO_COMPRAS!$E:$E,INT((ROW()-2)/20)+2))</f>
        <v/>
      </c>
      <c r="E1238" s="0" t="str">
        <f aca="false">IF($A1238="","",INDEX(CARTAO_COMPRAS!$H:$H,INT((ROW()-2)/20)+2)+MOD(ROW()-2,20))</f>
        <v/>
      </c>
      <c r="F1238" s="0" t="str">
        <f aca="false">IF($A1238="","",INDEX(CARTAO_COMPRAS!$G:$G,INT((ROW()-2)/20)+2))</f>
        <v/>
      </c>
      <c r="G1238" s="5" t="str">
        <f aca="false">IF($A1238="","",INDEX(CARTAO_COMPRAS!$I:$I,INT((ROW()-2)/20)+2))</f>
        <v/>
      </c>
      <c r="H1238" s="4" t="str">
        <f aca="false">IF($A1238="","",EDATE(INDEX(CARTAO_COMPRAS!$J:$J,INT((ROW()-2)/20)+2),MOD(ROW()-2,20)))</f>
        <v/>
      </c>
      <c r="I1238" s="4" t="str">
        <f aca="false">IF($H1238="","",$H1238-WEEKDAY($H1238,2)+1)</f>
        <v/>
      </c>
      <c r="J1238" s="4" t="str">
        <f aca="false">IF($I1238="","",$I1238+6)</f>
        <v/>
      </c>
      <c r="K1238" s="6" t="str">
        <f aca="false">IF($H1238="","",DATE(YEAR($H1238),MONTH($H1238),1))</f>
        <v/>
      </c>
      <c r="L1238" s="0" t="str">
        <f aca="false">IF($A1238="","",INDEX(CARTAO_COMPRAS!$K:$K,INT((ROW()-2)/20)+2))</f>
        <v/>
      </c>
      <c r="M1238" s="0" t="str">
        <f aca="false">IF($A1238="","","Compra no cartão")</f>
        <v/>
      </c>
    </row>
    <row r="1239" customFormat="false" ht="13.5" hidden="false" customHeight="false" outlineLevel="0" collapsed="false">
      <c r="A1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39" s="0" t="str">
        <f aca="false">IF($A1239="","",INDEX(CARTAO_COMPRAS!$C:$C,INT((ROW()-2)/20)+2))</f>
        <v/>
      </c>
      <c r="C1239" s="0" t="str">
        <f aca="false">IF($A1239="","",INDEX(CARTAO_COMPRAS!$D:$D,INT((ROW()-2)/20)+2))</f>
        <v/>
      </c>
      <c r="D1239" s="0" t="str">
        <f aca="false">IF($A1239="","",INDEX(CARTAO_COMPRAS!$E:$E,INT((ROW()-2)/20)+2))</f>
        <v/>
      </c>
      <c r="E1239" s="0" t="str">
        <f aca="false">IF($A1239="","",INDEX(CARTAO_COMPRAS!$H:$H,INT((ROW()-2)/20)+2)+MOD(ROW()-2,20))</f>
        <v/>
      </c>
      <c r="F1239" s="0" t="str">
        <f aca="false">IF($A1239="","",INDEX(CARTAO_COMPRAS!$G:$G,INT((ROW()-2)/20)+2))</f>
        <v/>
      </c>
      <c r="G1239" s="5" t="str">
        <f aca="false">IF($A1239="","",INDEX(CARTAO_COMPRAS!$I:$I,INT((ROW()-2)/20)+2))</f>
        <v/>
      </c>
      <c r="H1239" s="4" t="str">
        <f aca="false">IF($A1239="","",EDATE(INDEX(CARTAO_COMPRAS!$J:$J,INT((ROW()-2)/20)+2),MOD(ROW()-2,20)))</f>
        <v/>
      </c>
      <c r="I1239" s="4" t="str">
        <f aca="false">IF($H1239="","",$H1239-WEEKDAY($H1239,2)+1)</f>
        <v/>
      </c>
      <c r="J1239" s="4" t="str">
        <f aca="false">IF($I1239="","",$I1239+6)</f>
        <v/>
      </c>
      <c r="K1239" s="6" t="str">
        <f aca="false">IF($H1239="","",DATE(YEAR($H1239),MONTH($H1239),1))</f>
        <v/>
      </c>
      <c r="L1239" s="0" t="str">
        <f aca="false">IF($A1239="","",INDEX(CARTAO_COMPRAS!$K:$K,INT((ROW()-2)/20)+2))</f>
        <v/>
      </c>
      <c r="M1239" s="0" t="str">
        <f aca="false">IF($A1239="","","Compra no cartão")</f>
        <v/>
      </c>
    </row>
    <row r="1240" customFormat="false" ht="13.5" hidden="false" customHeight="false" outlineLevel="0" collapsed="false">
      <c r="A1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0" s="0" t="str">
        <f aca="false">IF($A1240="","",INDEX(CARTAO_COMPRAS!$C:$C,INT((ROW()-2)/20)+2))</f>
        <v/>
      </c>
      <c r="C1240" s="0" t="str">
        <f aca="false">IF($A1240="","",INDEX(CARTAO_COMPRAS!$D:$D,INT((ROW()-2)/20)+2))</f>
        <v/>
      </c>
      <c r="D1240" s="0" t="str">
        <f aca="false">IF($A1240="","",INDEX(CARTAO_COMPRAS!$E:$E,INT((ROW()-2)/20)+2))</f>
        <v/>
      </c>
      <c r="E1240" s="0" t="str">
        <f aca="false">IF($A1240="","",INDEX(CARTAO_COMPRAS!$H:$H,INT((ROW()-2)/20)+2)+MOD(ROW()-2,20))</f>
        <v/>
      </c>
      <c r="F1240" s="0" t="str">
        <f aca="false">IF($A1240="","",INDEX(CARTAO_COMPRAS!$G:$G,INT((ROW()-2)/20)+2))</f>
        <v/>
      </c>
      <c r="G1240" s="5" t="str">
        <f aca="false">IF($A1240="","",INDEX(CARTAO_COMPRAS!$I:$I,INT((ROW()-2)/20)+2))</f>
        <v/>
      </c>
      <c r="H1240" s="4" t="str">
        <f aca="false">IF($A1240="","",EDATE(INDEX(CARTAO_COMPRAS!$J:$J,INT((ROW()-2)/20)+2),MOD(ROW()-2,20)))</f>
        <v/>
      </c>
      <c r="I1240" s="4" t="str">
        <f aca="false">IF($H1240="","",$H1240-WEEKDAY($H1240,2)+1)</f>
        <v/>
      </c>
      <c r="J1240" s="4" t="str">
        <f aca="false">IF($I1240="","",$I1240+6)</f>
        <v/>
      </c>
      <c r="K1240" s="6" t="str">
        <f aca="false">IF($H1240="","",DATE(YEAR($H1240),MONTH($H1240),1))</f>
        <v/>
      </c>
      <c r="L1240" s="0" t="str">
        <f aca="false">IF($A1240="","",INDEX(CARTAO_COMPRAS!$K:$K,INT((ROW()-2)/20)+2))</f>
        <v/>
      </c>
      <c r="M1240" s="0" t="str">
        <f aca="false">IF($A1240="","","Compra no cartão")</f>
        <v/>
      </c>
    </row>
    <row r="1241" customFormat="false" ht="13.5" hidden="false" customHeight="false" outlineLevel="0" collapsed="false">
      <c r="A1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1" s="0" t="str">
        <f aca="false">IF($A1241="","",INDEX(CARTAO_COMPRAS!$C:$C,INT((ROW()-2)/20)+2))</f>
        <v/>
      </c>
      <c r="C1241" s="0" t="str">
        <f aca="false">IF($A1241="","",INDEX(CARTAO_COMPRAS!$D:$D,INT((ROW()-2)/20)+2))</f>
        <v/>
      </c>
      <c r="D1241" s="0" t="str">
        <f aca="false">IF($A1241="","",INDEX(CARTAO_COMPRAS!$E:$E,INT((ROW()-2)/20)+2))</f>
        <v/>
      </c>
      <c r="E1241" s="0" t="str">
        <f aca="false">IF($A1241="","",INDEX(CARTAO_COMPRAS!$H:$H,INT((ROW()-2)/20)+2)+MOD(ROW()-2,20))</f>
        <v/>
      </c>
      <c r="F1241" s="0" t="str">
        <f aca="false">IF($A1241="","",INDEX(CARTAO_COMPRAS!$G:$G,INT((ROW()-2)/20)+2))</f>
        <v/>
      </c>
      <c r="G1241" s="5" t="str">
        <f aca="false">IF($A1241="","",INDEX(CARTAO_COMPRAS!$I:$I,INT((ROW()-2)/20)+2))</f>
        <v/>
      </c>
      <c r="H1241" s="4" t="str">
        <f aca="false">IF($A1241="","",EDATE(INDEX(CARTAO_COMPRAS!$J:$J,INT((ROW()-2)/20)+2),MOD(ROW()-2,20)))</f>
        <v/>
      </c>
      <c r="I1241" s="4" t="str">
        <f aca="false">IF($H1241="","",$H1241-WEEKDAY($H1241,2)+1)</f>
        <v/>
      </c>
      <c r="J1241" s="4" t="str">
        <f aca="false">IF($I1241="","",$I1241+6)</f>
        <v/>
      </c>
      <c r="K1241" s="6" t="str">
        <f aca="false">IF($H1241="","",DATE(YEAR($H1241),MONTH($H1241),1))</f>
        <v/>
      </c>
      <c r="L1241" s="0" t="str">
        <f aca="false">IF($A1241="","",INDEX(CARTAO_COMPRAS!$K:$K,INT((ROW()-2)/20)+2))</f>
        <v/>
      </c>
      <c r="M1241" s="0" t="str">
        <f aca="false">IF($A1241="","","Compra no cartão")</f>
        <v/>
      </c>
    </row>
    <row r="1242" customFormat="false" ht="13.5" hidden="false" customHeight="false" outlineLevel="0" collapsed="false">
      <c r="A12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63</v>
      </c>
      <c r="B1242" s="0" t="str">
        <f aca="false">IF($A1242="","",INDEX(CARTAO_COMPRAS!$C:$C,INT((ROW()-2)/20)+2))</f>
        <v>Bradesco</v>
      </c>
      <c r="C1242" s="0" t="str">
        <f aca="false">IF($A1242="","",INDEX(CARTAO_COMPRAS!$D:$D,INT((ROW()-2)/20)+2))</f>
        <v>Fss Comercio</v>
      </c>
      <c r="D1242" s="0" t="str">
        <f aca="false">IF($A1242="","",INDEX(CARTAO_COMPRAS!$E:$E,INT((ROW()-2)/20)+2))</f>
        <v>Alimentação / Insumos</v>
      </c>
      <c r="E1242" s="0" t="n">
        <f aca="false">IF($A1242="","",INDEX(CARTAO_COMPRAS!$H:$H,INT((ROW()-2)/20)+2)+MOD(ROW()-2,20))</f>
        <v>1</v>
      </c>
      <c r="F1242" s="0" t="n">
        <f aca="false">IF($A1242="","",INDEX(CARTAO_COMPRAS!$G:$G,INT((ROW()-2)/20)+2))</f>
        <v>1</v>
      </c>
      <c r="G1242" s="5" t="n">
        <f aca="false">IF($A1242="","",INDEX(CARTAO_COMPRAS!$I:$I,INT((ROW()-2)/20)+2))</f>
        <v>240.37</v>
      </c>
      <c r="H1242" s="4" t="n">
        <f aca="false">IF($A1242="","",EDATE(INDEX(CARTAO_COMPRAS!$J:$J,INT((ROW()-2)/20)+2),MOD(ROW()-2,20)))</f>
        <v>46157</v>
      </c>
      <c r="I1242" s="4" t="n">
        <f aca="false">IF($H1242="","",$H1242-WEEKDAY($H1242,2)+1)</f>
        <v>46153</v>
      </c>
      <c r="J1242" s="4" t="n">
        <f aca="false">IF($I1242="","",$I1242+6)</f>
        <v>46159</v>
      </c>
      <c r="K1242" s="6" t="n">
        <f aca="false">IF($H1242="","",DATE(YEAR($H1242),MONTH($H1242),1))</f>
        <v>46143</v>
      </c>
      <c r="L1242" s="0" t="str">
        <f aca="false">IF($A1242="","",INDEX(CARTAO_COMPRAS!$K:$K,INT((ROW()-2)/20)+2))</f>
        <v>Pago</v>
      </c>
      <c r="M1242" s="0" t="str">
        <f aca="false">IF($A1242="","","Compra no cartão")</f>
        <v>Compra no cartão</v>
      </c>
    </row>
    <row r="1243" customFormat="false" ht="13.5" hidden="false" customHeight="false" outlineLevel="0" collapsed="false">
      <c r="A1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3" s="0" t="str">
        <f aca="false">IF($A1243="","",INDEX(CARTAO_COMPRAS!$C:$C,INT((ROW()-2)/20)+2))</f>
        <v/>
      </c>
      <c r="C1243" s="0" t="str">
        <f aca="false">IF($A1243="","",INDEX(CARTAO_COMPRAS!$D:$D,INT((ROW()-2)/20)+2))</f>
        <v/>
      </c>
      <c r="D1243" s="0" t="str">
        <f aca="false">IF($A1243="","",INDEX(CARTAO_COMPRAS!$E:$E,INT((ROW()-2)/20)+2))</f>
        <v/>
      </c>
      <c r="E1243" s="0" t="str">
        <f aca="false">IF($A1243="","",INDEX(CARTAO_COMPRAS!$H:$H,INT((ROW()-2)/20)+2)+MOD(ROW()-2,20))</f>
        <v/>
      </c>
      <c r="F1243" s="0" t="str">
        <f aca="false">IF($A1243="","",INDEX(CARTAO_COMPRAS!$G:$G,INT((ROW()-2)/20)+2))</f>
        <v/>
      </c>
      <c r="G1243" s="5" t="str">
        <f aca="false">IF($A1243="","",INDEX(CARTAO_COMPRAS!$I:$I,INT((ROW()-2)/20)+2))</f>
        <v/>
      </c>
      <c r="H1243" s="4" t="str">
        <f aca="false">IF($A1243="","",EDATE(INDEX(CARTAO_COMPRAS!$J:$J,INT((ROW()-2)/20)+2),MOD(ROW()-2,20)))</f>
        <v/>
      </c>
      <c r="I1243" s="4" t="str">
        <f aca="false">IF($H1243="","",$H1243-WEEKDAY($H1243,2)+1)</f>
        <v/>
      </c>
      <c r="J1243" s="4" t="str">
        <f aca="false">IF($I1243="","",$I1243+6)</f>
        <v/>
      </c>
      <c r="K1243" s="6" t="str">
        <f aca="false">IF($H1243="","",DATE(YEAR($H1243),MONTH($H1243),1))</f>
        <v/>
      </c>
      <c r="L1243" s="0" t="str">
        <f aca="false">IF($A1243="","",INDEX(CARTAO_COMPRAS!$K:$K,INT((ROW()-2)/20)+2))</f>
        <v/>
      </c>
      <c r="M1243" s="0" t="str">
        <f aca="false">IF($A1243="","","Compra no cartão")</f>
        <v/>
      </c>
    </row>
    <row r="1244" customFormat="false" ht="13.5" hidden="false" customHeight="false" outlineLevel="0" collapsed="false">
      <c r="A1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4" s="0" t="str">
        <f aca="false">IF($A1244="","",INDEX(CARTAO_COMPRAS!$C:$C,INT((ROW()-2)/20)+2))</f>
        <v/>
      </c>
      <c r="C1244" s="0" t="str">
        <f aca="false">IF($A1244="","",INDEX(CARTAO_COMPRAS!$D:$D,INT((ROW()-2)/20)+2))</f>
        <v/>
      </c>
      <c r="D1244" s="0" t="str">
        <f aca="false">IF($A1244="","",INDEX(CARTAO_COMPRAS!$E:$E,INT((ROW()-2)/20)+2))</f>
        <v/>
      </c>
      <c r="E1244" s="0" t="str">
        <f aca="false">IF($A1244="","",INDEX(CARTAO_COMPRAS!$H:$H,INT((ROW()-2)/20)+2)+MOD(ROW()-2,20))</f>
        <v/>
      </c>
      <c r="F1244" s="0" t="str">
        <f aca="false">IF($A1244="","",INDEX(CARTAO_COMPRAS!$G:$G,INT((ROW()-2)/20)+2))</f>
        <v/>
      </c>
      <c r="G1244" s="5" t="str">
        <f aca="false">IF($A1244="","",INDEX(CARTAO_COMPRAS!$I:$I,INT((ROW()-2)/20)+2))</f>
        <v/>
      </c>
      <c r="H1244" s="4" t="str">
        <f aca="false">IF($A1244="","",EDATE(INDEX(CARTAO_COMPRAS!$J:$J,INT((ROW()-2)/20)+2),MOD(ROW()-2,20)))</f>
        <v/>
      </c>
      <c r="I1244" s="4" t="str">
        <f aca="false">IF($H1244="","",$H1244-WEEKDAY($H1244,2)+1)</f>
        <v/>
      </c>
      <c r="J1244" s="4" t="str">
        <f aca="false">IF($I1244="","",$I1244+6)</f>
        <v/>
      </c>
      <c r="K1244" s="6" t="str">
        <f aca="false">IF($H1244="","",DATE(YEAR($H1244),MONTH($H1244),1))</f>
        <v/>
      </c>
      <c r="L1244" s="0" t="str">
        <f aca="false">IF($A1244="","",INDEX(CARTAO_COMPRAS!$K:$K,INT((ROW()-2)/20)+2))</f>
        <v/>
      </c>
      <c r="M1244" s="0" t="str">
        <f aca="false">IF($A1244="","","Compra no cartão")</f>
        <v/>
      </c>
    </row>
    <row r="1245" customFormat="false" ht="13.5" hidden="false" customHeight="false" outlineLevel="0" collapsed="false">
      <c r="A1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5" s="0" t="str">
        <f aca="false">IF($A1245="","",INDEX(CARTAO_COMPRAS!$C:$C,INT((ROW()-2)/20)+2))</f>
        <v/>
      </c>
      <c r="C1245" s="0" t="str">
        <f aca="false">IF($A1245="","",INDEX(CARTAO_COMPRAS!$D:$D,INT((ROW()-2)/20)+2))</f>
        <v/>
      </c>
      <c r="D1245" s="0" t="str">
        <f aca="false">IF($A1245="","",INDEX(CARTAO_COMPRAS!$E:$E,INT((ROW()-2)/20)+2))</f>
        <v/>
      </c>
      <c r="E1245" s="0" t="str">
        <f aca="false">IF($A1245="","",INDEX(CARTAO_COMPRAS!$H:$H,INT((ROW()-2)/20)+2)+MOD(ROW()-2,20))</f>
        <v/>
      </c>
      <c r="F1245" s="0" t="str">
        <f aca="false">IF($A1245="","",INDEX(CARTAO_COMPRAS!$G:$G,INT((ROW()-2)/20)+2))</f>
        <v/>
      </c>
      <c r="G1245" s="5" t="str">
        <f aca="false">IF($A1245="","",INDEX(CARTAO_COMPRAS!$I:$I,INT((ROW()-2)/20)+2))</f>
        <v/>
      </c>
      <c r="H1245" s="4" t="str">
        <f aca="false">IF($A1245="","",EDATE(INDEX(CARTAO_COMPRAS!$J:$J,INT((ROW()-2)/20)+2),MOD(ROW()-2,20)))</f>
        <v/>
      </c>
      <c r="I1245" s="4" t="str">
        <f aca="false">IF($H1245="","",$H1245-WEEKDAY($H1245,2)+1)</f>
        <v/>
      </c>
      <c r="J1245" s="4" t="str">
        <f aca="false">IF($I1245="","",$I1245+6)</f>
        <v/>
      </c>
      <c r="K1245" s="6" t="str">
        <f aca="false">IF($H1245="","",DATE(YEAR($H1245),MONTH($H1245),1))</f>
        <v/>
      </c>
      <c r="L1245" s="0" t="str">
        <f aca="false">IF($A1245="","",INDEX(CARTAO_COMPRAS!$K:$K,INT((ROW()-2)/20)+2))</f>
        <v/>
      </c>
      <c r="M1245" s="0" t="str">
        <f aca="false">IF($A1245="","","Compra no cartão")</f>
        <v/>
      </c>
    </row>
    <row r="1246" customFormat="false" ht="13.5" hidden="false" customHeight="false" outlineLevel="0" collapsed="false">
      <c r="A1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6" s="0" t="str">
        <f aca="false">IF($A1246="","",INDEX(CARTAO_COMPRAS!$C:$C,INT((ROW()-2)/20)+2))</f>
        <v/>
      </c>
      <c r="C1246" s="0" t="str">
        <f aca="false">IF($A1246="","",INDEX(CARTAO_COMPRAS!$D:$D,INT((ROW()-2)/20)+2))</f>
        <v/>
      </c>
      <c r="D1246" s="0" t="str">
        <f aca="false">IF($A1246="","",INDEX(CARTAO_COMPRAS!$E:$E,INT((ROW()-2)/20)+2))</f>
        <v/>
      </c>
      <c r="E1246" s="0" t="str">
        <f aca="false">IF($A1246="","",INDEX(CARTAO_COMPRAS!$H:$H,INT((ROW()-2)/20)+2)+MOD(ROW()-2,20))</f>
        <v/>
      </c>
      <c r="F1246" s="0" t="str">
        <f aca="false">IF($A1246="","",INDEX(CARTAO_COMPRAS!$G:$G,INT((ROW()-2)/20)+2))</f>
        <v/>
      </c>
      <c r="G1246" s="5" t="str">
        <f aca="false">IF($A1246="","",INDEX(CARTAO_COMPRAS!$I:$I,INT((ROW()-2)/20)+2))</f>
        <v/>
      </c>
      <c r="H1246" s="4" t="str">
        <f aca="false">IF($A1246="","",EDATE(INDEX(CARTAO_COMPRAS!$J:$J,INT((ROW()-2)/20)+2),MOD(ROW()-2,20)))</f>
        <v/>
      </c>
      <c r="I1246" s="4" t="str">
        <f aca="false">IF($H1246="","",$H1246-WEEKDAY($H1246,2)+1)</f>
        <v/>
      </c>
      <c r="J1246" s="4" t="str">
        <f aca="false">IF($I1246="","",$I1246+6)</f>
        <v/>
      </c>
      <c r="K1246" s="6" t="str">
        <f aca="false">IF($H1246="","",DATE(YEAR($H1246),MONTH($H1246),1))</f>
        <v/>
      </c>
      <c r="L1246" s="0" t="str">
        <f aca="false">IF($A1246="","",INDEX(CARTAO_COMPRAS!$K:$K,INT((ROW()-2)/20)+2))</f>
        <v/>
      </c>
      <c r="M1246" s="0" t="str">
        <f aca="false">IF($A1246="","","Compra no cartão")</f>
        <v/>
      </c>
    </row>
    <row r="1247" customFormat="false" ht="13.5" hidden="false" customHeight="false" outlineLevel="0" collapsed="false">
      <c r="A1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7" s="0" t="str">
        <f aca="false">IF($A1247="","",INDEX(CARTAO_COMPRAS!$C:$C,INT((ROW()-2)/20)+2))</f>
        <v/>
      </c>
      <c r="C1247" s="0" t="str">
        <f aca="false">IF($A1247="","",INDEX(CARTAO_COMPRAS!$D:$D,INT((ROW()-2)/20)+2))</f>
        <v/>
      </c>
      <c r="D1247" s="0" t="str">
        <f aca="false">IF($A1247="","",INDEX(CARTAO_COMPRAS!$E:$E,INT((ROW()-2)/20)+2))</f>
        <v/>
      </c>
      <c r="E1247" s="0" t="str">
        <f aca="false">IF($A1247="","",INDEX(CARTAO_COMPRAS!$H:$H,INT((ROW()-2)/20)+2)+MOD(ROW()-2,20))</f>
        <v/>
      </c>
      <c r="F1247" s="0" t="str">
        <f aca="false">IF($A1247="","",INDEX(CARTAO_COMPRAS!$G:$G,INT((ROW()-2)/20)+2))</f>
        <v/>
      </c>
      <c r="G1247" s="5" t="str">
        <f aca="false">IF($A1247="","",INDEX(CARTAO_COMPRAS!$I:$I,INT((ROW()-2)/20)+2))</f>
        <v/>
      </c>
      <c r="H1247" s="4" t="str">
        <f aca="false">IF($A1247="","",EDATE(INDEX(CARTAO_COMPRAS!$J:$J,INT((ROW()-2)/20)+2),MOD(ROW()-2,20)))</f>
        <v/>
      </c>
      <c r="I1247" s="4" t="str">
        <f aca="false">IF($H1247="","",$H1247-WEEKDAY($H1247,2)+1)</f>
        <v/>
      </c>
      <c r="J1247" s="4" t="str">
        <f aca="false">IF($I1247="","",$I1247+6)</f>
        <v/>
      </c>
      <c r="K1247" s="6" t="str">
        <f aca="false">IF($H1247="","",DATE(YEAR($H1247),MONTH($H1247),1))</f>
        <v/>
      </c>
      <c r="L1247" s="0" t="str">
        <f aca="false">IF($A1247="","",INDEX(CARTAO_COMPRAS!$K:$K,INT((ROW()-2)/20)+2))</f>
        <v/>
      </c>
      <c r="M1247" s="0" t="str">
        <f aca="false">IF($A1247="","","Compra no cartão")</f>
        <v/>
      </c>
    </row>
    <row r="1248" customFormat="false" ht="13.5" hidden="false" customHeight="false" outlineLevel="0" collapsed="false">
      <c r="A1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8" s="0" t="str">
        <f aca="false">IF($A1248="","",INDEX(CARTAO_COMPRAS!$C:$C,INT((ROW()-2)/20)+2))</f>
        <v/>
      </c>
      <c r="C1248" s="0" t="str">
        <f aca="false">IF($A1248="","",INDEX(CARTAO_COMPRAS!$D:$D,INT((ROW()-2)/20)+2))</f>
        <v/>
      </c>
      <c r="D1248" s="0" t="str">
        <f aca="false">IF($A1248="","",INDEX(CARTAO_COMPRAS!$E:$E,INT((ROW()-2)/20)+2))</f>
        <v/>
      </c>
      <c r="E1248" s="0" t="str">
        <f aca="false">IF($A1248="","",INDEX(CARTAO_COMPRAS!$H:$H,INT((ROW()-2)/20)+2)+MOD(ROW()-2,20))</f>
        <v/>
      </c>
      <c r="F1248" s="0" t="str">
        <f aca="false">IF($A1248="","",INDEX(CARTAO_COMPRAS!$G:$G,INT((ROW()-2)/20)+2))</f>
        <v/>
      </c>
      <c r="G1248" s="5" t="str">
        <f aca="false">IF($A1248="","",INDEX(CARTAO_COMPRAS!$I:$I,INT((ROW()-2)/20)+2))</f>
        <v/>
      </c>
      <c r="H1248" s="4" t="str">
        <f aca="false">IF($A1248="","",EDATE(INDEX(CARTAO_COMPRAS!$J:$J,INT((ROW()-2)/20)+2),MOD(ROW()-2,20)))</f>
        <v/>
      </c>
      <c r="I1248" s="4" t="str">
        <f aca="false">IF($H1248="","",$H1248-WEEKDAY($H1248,2)+1)</f>
        <v/>
      </c>
      <c r="J1248" s="4" t="str">
        <f aca="false">IF($I1248="","",$I1248+6)</f>
        <v/>
      </c>
      <c r="K1248" s="6" t="str">
        <f aca="false">IF($H1248="","",DATE(YEAR($H1248),MONTH($H1248),1))</f>
        <v/>
      </c>
      <c r="L1248" s="0" t="str">
        <f aca="false">IF($A1248="","",INDEX(CARTAO_COMPRAS!$K:$K,INT((ROW()-2)/20)+2))</f>
        <v/>
      </c>
      <c r="M1248" s="0" t="str">
        <f aca="false">IF($A1248="","","Compra no cartão")</f>
        <v/>
      </c>
    </row>
    <row r="1249" customFormat="false" ht="13.5" hidden="false" customHeight="false" outlineLevel="0" collapsed="false">
      <c r="A1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49" s="0" t="str">
        <f aca="false">IF($A1249="","",INDEX(CARTAO_COMPRAS!$C:$C,INT((ROW()-2)/20)+2))</f>
        <v/>
      </c>
      <c r="C1249" s="0" t="str">
        <f aca="false">IF($A1249="","",INDEX(CARTAO_COMPRAS!$D:$D,INT((ROW()-2)/20)+2))</f>
        <v/>
      </c>
      <c r="D1249" s="0" t="str">
        <f aca="false">IF($A1249="","",INDEX(CARTAO_COMPRAS!$E:$E,INT((ROW()-2)/20)+2))</f>
        <v/>
      </c>
      <c r="E1249" s="0" t="str">
        <f aca="false">IF($A1249="","",INDEX(CARTAO_COMPRAS!$H:$H,INT((ROW()-2)/20)+2)+MOD(ROW()-2,20))</f>
        <v/>
      </c>
      <c r="F1249" s="0" t="str">
        <f aca="false">IF($A1249="","",INDEX(CARTAO_COMPRAS!$G:$G,INT((ROW()-2)/20)+2))</f>
        <v/>
      </c>
      <c r="G1249" s="5" t="str">
        <f aca="false">IF($A1249="","",INDEX(CARTAO_COMPRAS!$I:$I,INT((ROW()-2)/20)+2))</f>
        <v/>
      </c>
      <c r="H1249" s="4" t="str">
        <f aca="false">IF($A1249="","",EDATE(INDEX(CARTAO_COMPRAS!$J:$J,INT((ROW()-2)/20)+2),MOD(ROW()-2,20)))</f>
        <v/>
      </c>
      <c r="I1249" s="4" t="str">
        <f aca="false">IF($H1249="","",$H1249-WEEKDAY($H1249,2)+1)</f>
        <v/>
      </c>
      <c r="J1249" s="4" t="str">
        <f aca="false">IF($I1249="","",$I1249+6)</f>
        <v/>
      </c>
      <c r="K1249" s="6" t="str">
        <f aca="false">IF($H1249="","",DATE(YEAR($H1249),MONTH($H1249),1))</f>
        <v/>
      </c>
      <c r="L1249" s="0" t="str">
        <f aca="false">IF($A1249="","",INDEX(CARTAO_COMPRAS!$K:$K,INT((ROW()-2)/20)+2))</f>
        <v/>
      </c>
      <c r="M1249" s="0" t="str">
        <f aca="false">IF($A1249="","","Compra no cartão")</f>
        <v/>
      </c>
    </row>
    <row r="1250" customFormat="false" ht="13.5" hidden="false" customHeight="false" outlineLevel="0" collapsed="false">
      <c r="A1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0" s="0" t="str">
        <f aca="false">IF($A1250="","",INDEX(CARTAO_COMPRAS!$C:$C,INT((ROW()-2)/20)+2))</f>
        <v/>
      </c>
      <c r="C1250" s="0" t="str">
        <f aca="false">IF($A1250="","",INDEX(CARTAO_COMPRAS!$D:$D,INT((ROW()-2)/20)+2))</f>
        <v/>
      </c>
      <c r="D1250" s="0" t="str">
        <f aca="false">IF($A1250="","",INDEX(CARTAO_COMPRAS!$E:$E,INT((ROW()-2)/20)+2))</f>
        <v/>
      </c>
      <c r="E1250" s="0" t="str">
        <f aca="false">IF($A1250="","",INDEX(CARTAO_COMPRAS!$H:$H,INT((ROW()-2)/20)+2)+MOD(ROW()-2,20))</f>
        <v/>
      </c>
      <c r="F1250" s="0" t="str">
        <f aca="false">IF($A1250="","",INDEX(CARTAO_COMPRAS!$G:$G,INT((ROW()-2)/20)+2))</f>
        <v/>
      </c>
      <c r="G1250" s="5" t="str">
        <f aca="false">IF($A1250="","",INDEX(CARTAO_COMPRAS!$I:$I,INT((ROW()-2)/20)+2))</f>
        <v/>
      </c>
      <c r="H1250" s="4" t="str">
        <f aca="false">IF($A1250="","",EDATE(INDEX(CARTAO_COMPRAS!$J:$J,INT((ROW()-2)/20)+2),MOD(ROW()-2,20)))</f>
        <v/>
      </c>
      <c r="I1250" s="4" t="str">
        <f aca="false">IF($H1250="","",$H1250-WEEKDAY($H1250,2)+1)</f>
        <v/>
      </c>
      <c r="J1250" s="4" t="str">
        <f aca="false">IF($I1250="","",$I1250+6)</f>
        <v/>
      </c>
      <c r="K1250" s="6" t="str">
        <f aca="false">IF($H1250="","",DATE(YEAR($H1250),MONTH($H1250),1))</f>
        <v/>
      </c>
      <c r="L1250" s="0" t="str">
        <f aca="false">IF($A1250="","",INDEX(CARTAO_COMPRAS!$K:$K,INT((ROW()-2)/20)+2))</f>
        <v/>
      </c>
      <c r="M1250" s="0" t="str">
        <f aca="false">IF($A1250="","","Compra no cartão")</f>
        <v/>
      </c>
    </row>
    <row r="1251" customFormat="false" ht="13.5" hidden="false" customHeight="false" outlineLevel="0" collapsed="false">
      <c r="A1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1" s="0" t="str">
        <f aca="false">IF($A1251="","",INDEX(CARTAO_COMPRAS!$C:$C,INT((ROW()-2)/20)+2))</f>
        <v/>
      </c>
      <c r="C1251" s="0" t="str">
        <f aca="false">IF($A1251="","",INDEX(CARTAO_COMPRAS!$D:$D,INT((ROW()-2)/20)+2))</f>
        <v/>
      </c>
      <c r="D1251" s="0" t="str">
        <f aca="false">IF($A1251="","",INDEX(CARTAO_COMPRAS!$E:$E,INT((ROW()-2)/20)+2))</f>
        <v/>
      </c>
      <c r="E1251" s="0" t="str">
        <f aca="false">IF($A1251="","",INDEX(CARTAO_COMPRAS!$H:$H,INT((ROW()-2)/20)+2)+MOD(ROW()-2,20))</f>
        <v/>
      </c>
      <c r="F1251" s="0" t="str">
        <f aca="false">IF($A1251="","",INDEX(CARTAO_COMPRAS!$G:$G,INT((ROW()-2)/20)+2))</f>
        <v/>
      </c>
      <c r="G1251" s="5" t="str">
        <f aca="false">IF($A1251="","",INDEX(CARTAO_COMPRAS!$I:$I,INT((ROW()-2)/20)+2))</f>
        <v/>
      </c>
      <c r="H1251" s="4" t="str">
        <f aca="false">IF($A1251="","",EDATE(INDEX(CARTAO_COMPRAS!$J:$J,INT((ROW()-2)/20)+2),MOD(ROW()-2,20)))</f>
        <v/>
      </c>
      <c r="I1251" s="4" t="str">
        <f aca="false">IF($H1251="","",$H1251-WEEKDAY($H1251,2)+1)</f>
        <v/>
      </c>
      <c r="J1251" s="4" t="str">
        <f aca="false">IF($I1251="","",$I1251+6)</f>
        <v/>
      </c>
      <c r="K1251" s="6" t="str">
        <f aca="false">IF($H1251="","",DATE(YEAR($H1251),MONTH($H1251),1))</f>
        <v/>
      </c>
      <c r="L1251" s="0" t="str">
        <f aca="false">IF($A1251="","",INDEX(CARTAO_COMPRAS!$K:$K,INT((ROW()-2)/20)+2))</f>
        <v/>
      </c>
      <c r="M1251" s="0" t="str">
        <f aca="false">IF($A1251="","","Compra no cartão")</f>
        <v/>
      </c>
    </row>
    <row r="1252" customFormat="false" ht="13.5" hidden="false" customHeight="false" outlineLevel="0" collapsed="false">
      <c r="A1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2" s="0" t="str">
        <f aca="false">IF($A1252="","",INDEX(CARTAO_COMPRAS!$C:$C,INT((ROW()-2)/20)+2))</f>
        <v/>
      </c>
      <c r="C1252" s="0" t="str">
        <f aca="false">IF($A1252="","",INDEX(CARTAO_COMPRAS!$D:$D,INT((ROW()-2)/20)+2))</f>
        <v/>
      </c>
      <c r="D1252" s="0" t="str">
        <f aca="false">IF($A1252="","",INDEX(CARTAO_COMPRAS!$E:$E,INT((ROW()-2)/20)+2))</f>
        <v/>
      </c>
      <c r="E1252" s="0" t="str">
        <f aca="false">IF($A1252="","",INDEX(CARTAO_COMPRAS!$H:$H,INT((ROW()-2)/20)+2)+MOD(ROW()-2,20))</f>
        <v/>
      </c>
      <c r="F1252" s="0" t="str">
        <f aca="false">IF($A1252="","",INDEX(CARTAO_COMPRAS!$G:$G,INT((ROW()-2)/20)+2))</f>
        <v/>
      </c>
      <c r="G1252" s="5" t="str">
        <f aca="false">IF($A1252="","",INDEX(CARTAO_COMPRAS!$I:$I,INT((ROW()-2)/20)+2))</f>
        <v/>
      </c>
      <c r="H1252" s="4" t="str">
        <f aca="false">IF($A1252="","",EDATE(INDEX(CARTAO_COMPRAS!$J:$J,INT((ROW()-2)/20)+2),MOD(ROW()-2,20)))</f>
        <v/>
      </c>
      <c r="I1252" s="4" t="str">
        <f aca="false">IF($H1252="","",$H1252-WEEKDAY($H1252,2)+1)</f>
        <v/>
      </c>
      <c r="J1252" s="4" t="str">
        <f aca="false">IF($I1252="","",$I1252+6)</f>
        <v/>
      </c>
      <c r="K1252" s="6" t="str">
        <f aca="false">IF($H1252="","",DATE(YEAR($H1252),MONTH($H1252),1))</f>
        <v/>
      </c>
      <c r="L1252" s="0" t="str">
        <f aca="false">IF($A1252="","",INDEX(CARTAO_COMPRAS!$K:$K,INT((ROW()-2)/20)+2))</f>
        <v/>
      </c>
      <c r="M1252" s="0" t="str">
        <f aca="false">IF($A1252="","","Compra no cartão")</f>
        <v/>
      </c>
    </row>
    <row r="1253" customFormat="false" ht="13.5" hidden="false" customHeight="false" outlineLevel="0" collapsed="false">
      <c r="A1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3" s="0" t="str">
        <f aca="false">IF($A1253="","",INDEX(CARTAO_COMPRAS!$C:$C,INT((ROW()-2)/20)+2))</f>
        <v/>
      </c>
      <c r="C1253" s="0" t="str">
        <f aca="false">IF($A1253="","",INDEX(CARTAO_COMPRAS!$D:$D,INT((ROW()-2)/20)+2))</f>
        <v/>
      </c>
      <c r="D1253" s="0" t="str">
        <f aca="false">IF($A1253="","",INDEX(CARTAO_COMPRAS!$E:$E,INT((ROW()-2)/20)+2))</f>
        <v/>
      </c>
      <c r="E1253" s="0" t="str">
        <f aca="false">IF($A1253="","",INDEX(CARTAO_COMPRAS!$H:$H,INT((ROW()-2)/20)+2)+MOD(ROW()-2,20))</f>
        <v/>
      </c>
      <c r="F1253" s="0" t="str">
        <f aca="false">IF($A1253="","",INDEX(CARTAO_COMPRAS!$G:$G,INT((ROW()-2)/20)+2))</f>
        <v/>
      </c>
      <c r="G1253" s="5" t="str">
        <f aca="false">IF($A1253="","",INDEX(CARTAO_COMPRAS!$I:$I,INT((ROW()-2)/20)+2))</f>
        <v/>
      </c>
      <c r="H1253" s="4" t="str">
        <f aca="false">IF($A1253="","",EDATE(INDEX(CARTAO_COMPRAS!$J:$J,INT((ROW()-2)/20)+2),MOD(ROW()-2,20)))</f>
        <v/>
      </c>
      <c r="I1253" s="4" t="str">
        <f aca="false">IF($H1253="","",$H1253-WEEKDAY($H1253,2)+1)</f>
        <v/>
      </c>
      <c r="J1253" s="4" t="str">
        <f aca="false">IF($I1253="","",$I1253+6)</f>
        <v/>
      </c>
      <c r="K1253" s="6" t="str">
        <f aca="false">IF($H1253="","",DATE(YEAR($H1253),MONTH($H1253),1))</f>
        <v/>
      </c>
      <c r="L1253" s="0" t="str">
        <f aca="false">IF($A1253="","",INDEX(CARTAO_COMPRAS!$K:$K,INT((ROW()-2)/20)+2))</f>
        <v/>
      </c>
      <c r="M1253" s="0" t="str">
        <f aca="false">IF($A1253="","","Compra no cartão")</f>
        <v/>
      </c>
    </row>
    <row r="1254" customFormat="false" ht="13.5" hidden="false" customHeight="false" outlineLevel="0" collapsed="false">
      <c r="A1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4" s="0" t="str">
        <f aca="false">IF($A1254="","",INDEX(CARTAO_COMPRAS!$C:$C,INT((ROW()-2)/20)+2))</f>
        <v/>
      </c>
      <c r="C1254" s="0" t="str">
        <f aca="false">IF($A1254="","",INDEX(CARTAO_COMPRAS!$D:$D,INT((ROW()-2)/20)+2))</f>
        <v/>
      </c>
      <c r="D1254" s="0" t="str">
        <f aca="false">IF($A1254="","",INDEX(CARTAO_COMPRAS!$E:$E,INT((ROW()-2)/20)+2))</f>
        <v/>
      </c>
      <c r="E1254" s="0" t="str">
        <f aca="false">IF($A1254="","",INDEX(CARTAO_COMPRAS!$H:$H,INT((ROW()-2)/20)+2)+MOD(ROW()-2,20))</f>
        <v/>
      </c>
      <c r="F1254" s="0" t="str">
        <f aca="false">IF($A1254="","",INDEX(CARTAO_COMPRAS!$G:$G,INT((ROW()-2)/20)+2))</f>
        <v/>
      </c>
      <c r="G1254" s="5" t="str">
        <f aca="false">IF($A1254="","",INDEX(CARTAO_COMPRAS!$I:$I,INT((ROW()-2)/20)+2))</f>
        <v/>
      </c>
      <c r="H1254" s="4" t="str">
        <f aca="false">IF($A1254="","",EDATE(INDEX(CARTAO_COMPRAS!$J:$J,INT((ROW()-2)/20)+2),MOD(ROW()-2,20)))</f>
        <v/>
      </c>
      <c r="I1254" s="4" t="str">
        <f aca="false">IF($H1254="","",$H1254-WEEKDAY($H1254,2)+1)</f>
        <v/>
      </c>
      <c r="J1254" s="4" t="str">
        <f aca="false">IF($I1254="","",$I1254+6)</f>
        <v/>
      </c>
      <c r="K1254" s="6" t="str">
        <f aca="false">IF($H1254="","",DATE(YEAR($H1254),MONTH($H1254),1))</f>
        <v/>
      </c>
      <c r="L1254" s="0" t="str">
        <f aca="false">IF($A1254="","",INDEX(CARTAO_COMPRAS!$K:$K,INT((ROW()-2)/20)+2))</f>
        <v/>
      </c>
      <c r="M1254" s="0" t="str">
        <f aca="false">IF($A1254="","","Compra no cartão")</f>
        <v/>
      </c>
    </row>
    <row r="1255" customFormat="false" ht="13.5" hidden="false" customHeight="false" outlineLevel="0" collapsed="false">
      <c r="A1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5" s="0" t="str">
        <f aca="false">IF($A1255="","",INDEX(CARTAO_COMPRAS!$C:$C,INT((ROW()-2)/20)+2))</f>
        <v/>
      </c>
      <c r="C1255" s="0" t="str">
        <f aca="false">IF($A1255="","",INDEX(CARTAO_COMPRAS!$D:$D,INT((ROW()-2)/20)+2))</f>
        <v/>
      </c>
      <c r="D1255" s="0" t="str">
        <f aca="false">IF($A1255="","",INDEX(CARTAO_COMPRAS!$E:$E,INT((ROW()-2)/20)+2))</f>
        <v/>
      </c>
      <c r="E1255" s="0" t="str">
        <f aca="false">IF($A1255="","",INDEX(CARTAO_COMPRAS!$H:$H,INT((ROW()-2)/20)+2)+MOD(ROW()-2,20))</f>
        <v/>
      </c>
      <c r="F1255" s="0" t="str">
        <f aca="false">IF($A1255="","",INDEX(CARTAO_COMPRAS!$G:$G,INT((ROW()-2)/20)+2))</f>
        <v/>
      </c>
      <c r="G1255" s="5" t="str">
        <f aca="false">IF($A1255="","",INDEX(CARTAO_COMPRAS!$I:$I,INT((ROW()-2)/20)+2))</f>
        <v/>
      </c>
      <c r="H1255" s="4" t="str">
        <f aca="false">IF($A1255="","",EDATE(INDEX(CARTAO_COMPRAS!$J:$J,INT((ROW()-2)/20)+2),MOD(ROW()-2,20)))</f>
        <v/>
      </c>
      <c r="I1255" s="4" t="str">
        <f aca="false">IF($H1255="","",$H1255-WEEKDAY($H1255,2)+1)</f>
        <v/>
      </c>
      <c r="J1255" s="4" t="str">
        <f aca="false">IF($I1255="","",$I1255+6)</f>
        <v/>
      </c>
      <c r="K1255" s="6" t="str">
        <f aca="false">IF($H1255="","",DATE(YEAR($H1255),MONTH($H1255),1))</f>
        <v/>
      </c>
      <c r="L1255" s="0" t="str">
        <f aca="false">IF($A1255="","",INDEX(CARTAO_COMPRAS!$K:$K,INT((ROW()-2)/20)+2))</f>
        <v/>
      </c>
      <c r="M1255" s="0" t="str">
        <f aca="false">IF($A1255="","","Compra no cartão")</f>
        <v/>
      </c>
    </row>
    <row r="1256" customFormat="false" ht="13.5" hidden="false" customHeight="false" outlineLevel="0" collapsed="false">
      <c r="A1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6" s="0" t="str">
        <f aca="false">IF($A1256="","",INDEX(CARTAO_COMPRAS!$C:$C,INT((ROW()-2)/20)+2))</f>
        <v/>
      </c>
      <c r="C1256" s="0" t="str">
        <f aca="false">IF($A1256="","",INDEX(CARTAO_COMPRAS!$D:$D,INT((ROW()-2)/20)+2))</f>
        <v/>
      </c>
      <c r="D1256" s="0" t="str">
        <f aca="false">IF($A1256="","",INDEX(CARTAO_COMPRAS!$E:$E,INT((ROW()-2)/20)+2))</f>
        <v/>
      </c>
      <c r="E1256" s="0" t="str">
        <f aca="false">IF($A1256="","",INDEX(CARTAO_COMPRAS!$H:$H,INT((ROW()-2)/20)+2)+MOD(ROW()-2,20))</f>
        <v/>
      </c>
      <c r="F1256" s="0" t="str">
        <f aca="false">IF($A1256="","",INDEX(CARTAO_COMPRAS!$G:$G,INT((ROW()-2)/20)+2))</f>
        <v/>
      </c>
      <c r="G1256" s="5" t="str">
        <f aca="false">IF($A1256="","",INDEX(CARTAO_COMPRAS!$I:$I,INT((ROW()-2)/20)+2))</f>
        <v/>
      </c>
      <c r="H1256" s="4" t="str">
        <f aca="false">IF($A1256="","",EDATE(INDEX(CARTAO_COMPRAS!$J:$J,INT((ROW()-2)/20)+2),MOD(ROW()-2,20)))</f>
        <v/>
      </c>
      <c r="I1256" s="4" t="str">
        <f aca="false">IF($H1256="","",$H1256-WEEKDAY($H1256,2)+1)</f>
        <v/>
      </c>
      <c r="J1256" s="4" t="str">
        <f aca="false">IF($I1256="","",$I1256+6)</f>
        <v/>
      </c>
      <c r="K1256" s="6" t="str">
        <f aca="false">IF($H1256="","",DATE(YEAR($H1256),MONTH($H1256),1))</f>
        <v/>
      </c>
      <c r="L1256" s="0" t="str">
        <f aca="false">IF($A1256="","",INDEX(CARTAO_COMPRAS!$K:$K,INT((ROW()-2)/20)+2))</f>
        <v/>
      </c>
      <c r="M1256" s="0" t="str">
        <f aca="false">IF($A1256="","","Compra no cartão")</f>
        <v/>
      </c>
    </row>
    <row r="1257" customFormat="false" ht="13.5" hidden="false" customHeight="false" outlineLevel="0" collapsed="false">
      <c r="A1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7" s="0" t="str">
        <f aca="false">IF($A1257="","",INDEX(CARTAO_COMPRAS!$C:$C,INT((ROW()-2)/20)+2))</f>
        <v/>
      </c>
      <c r="C1257" s="0" t="str">
        <f aca="false">IF($A1257="","",INDEX(CARTAO_COMPRAS!$D:$D,INT((ROW()-2)/20)+2))</f>
        <v/>
      </c>
      <c r="D1257" s="0" t="str">
        <f aca="false">IF($A1257="","",INDEX(CARTAO_COMPRAS!$E:$E,INT((ROW()-2)/20)+2))</f>
        <v/>
      </c>
      <c r="E1257" s="0" t="str">
        <f aca="false">IF($A1257="","",INDEX(CARTAO_COMPRAS!$H:$H,INT((ROW()-2)/20)+2)+MOD(ROW()-2,20))</f>
        <v/>
      </c>
      <c r="F1257" s="0" t="str">
        <f aca="false">IF($A1257="","",INDEX(CARTAO_COMPRAS!$G:$G,INT((ROW()-2)/20)+2))</f>
        <v/>
      </c>
      <c r="G1257" s="5" t="str">
        <f aca="false">IF($A1257="","",INDEX(CARTAO_COMPRAS!$I:$I,INT((ROW()-2)/20)+2))</f>
        <v/>
      </c>
      <c r="H1257" s="4" t="str">
        <f aca="false">IF($A1257="","",EDATE(INDEX(CARTAO_COMPRAS!$J:$J,INT((ROW()-2)/20)+2),MOD(ROW()-2,20)))</f>
        <v/>
      </c>
      <c r="I1257" s="4" t="str">
        <f aca="false">IF($H1257="","",$H1257-WEEKDAY($H1257,2)+1)</f>
        <v/>
      </c>
      <c r="J1257" s="4" t="str">
        <f aca="false">IF($I1257="","",$I1257+6)</f>
        <v/>
      </c>
      <c r="K1257" s="6" t="str">
        <f aca="false">IF($H1257="","",DATE(YEAR($H1257),MONTH($H1257),1))</f>
        <v/>
      </c>
      <c r="L1257" s="0" t="str">
        <f aca="false">IF($A1257="","",INDEX(CARTAO_COMPRAS!$K:$K,INT((ROW()-2)/20)+2))</f>
        <v/>
      </c>
      <c r="M1257" s="0" t="str">
        <f aca="false">IF($A1257="","","Compra no cartão")</f>
        <v/>
      </c>
    </row>
    <row r="1258" customFormat="false" ht="13.5" hidden="false" customHeight="false" outlineLevel="0" collapsed="false">
      <c r="A1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8" s="0" t="str">
        <f aca="false">IF($A1258="","",INDEX(CARTAO_COMPRAS!$C:$C,INT((ROW()-2)/20)+2))</f>
        <v/>
      </c>
      <c r="C1258" s="0" t="str">
        <f aca="false">IF($A1258="","",INDEX(CARTAO_COMPRAS!$D:$D,INT((ROW()-2)/20)+2))</f>
        <v/>
      </c>
      <c r="D1258" s="0" t="str">
        <f aca="false">IF($A1258="","",INDEX(CARTAO_COMPRAS!$E:$E,INT((ROW()-2)/20)+2))</f>
        <v/>
      </c>
      <c r="E1258" s="0" t="str">
        <f aca="false">IF($A1258="","",INDEX(CARTAO_COMPRAS!$H:$H,INT((ROW()-2)/20)+2)+MOD(ROW()-2,20))</f>
        <v/>
      </c>
      <c r="F1258" s="0" t="str">
        <f aca="false">IF($A1258="","",INDEX(CARTAO_COMPRAS!$G:$G,INT((ROW()-2)/20)+2))</f>
        <v/>
      </c>
      <c r="G1258" s="5" t="str">
        <f aca="false">IF($A1258="","",INDEX(CARTAO_COMPRAS!$I:$I,INT((ROW()-2)/20)+2))</f>
        <v/>
      </c>
      <c r="H1258" s="4" t="str">
        <f aca="false">IF($A1258="","",EDATE(INDEX(CARTAO_COMPRAS!$J:$J,INT((ROW()-2)/20)+2),MOD(ROW()-2,20)))</f>
        <v/>
      </c>
      <c r="I1258" s="4" t="str">
        <f aca="false">IF($H1258="","",$H1258-WEEKDAY($H1258,2)+1)</f>
        <v/>
      </c>
      <c r="J1258" s="4" t="str">
        <f aca="false">IF($I1258="","",$I1258+6)</f>
        <v/>
      </c>
      <c r="K1258" s="6" t="str">
        <f aca="false">IF($H1258="","",DATE(YEAR($H1258),MONTH($H1258),1))</f>
        <v/>
      </c>
      <c r="L1258" s="0" t="str">
        <f aca="false">IF($A1258="","",INDEX(CARTAO_COMPRAS!$K:$K,INT((ROW()-2)/20)+2))</f>
        <v/>
      </c>
      <c r="M1258" s="0" t="str">
        <f aca="false">IF($A1258="","","Compra no cartão")</f>
        <v/>
      </c>
    </row>
    <row r="1259" customFormat="false" ht="13.5" hidden="false" customHeight="false" outlineLevel="0" collapsed="false">
      <c r="A1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59" s="0" t="str">
        <f aca="false">IF($A1259="","",INDEX(CARTAO_COMPRAS!$C:$C,INT((ROW()-2)/20)+2))</f>
        <v/>
      </c>
      <c r="C1259" s="0" t="str">
        <f aca="false">IF($A1259="","",INDEX(CARTAO_COMPRAS!$D:$D,INT((ROW()-2)/20)+2))</f>
        <v/>
      </c>
      <c r="D1259" s="0" t="str">
        <f aca="false">IF($A1259="","",INDEX(CARTAO_COMPRAS!$E:$E,INT((ROW()-2)/20)+2))</f>
        <v/>
      </c>
      <c r="E1259" s="0" t="str">
        <f aca="false">IF($A1259="","",INDEX(CARTAO_COMPRAS!$H:$H,INT((ROW()-2)/20)+2)+MOD(ROW()-2,20))</f>
        <v/>
      </c>
      <c r="F1259" s="0" t="str">
        <f aca="false">IF($A1259="","",INDEX(CARTAO_COMPRAS!$G:$G,INT((ROW()-2)/20)+2))</f>
        <v/>
      </c>
      <c r="G1259" s="5" t="str">
        <f aca="false">IF($A1259="","",INDEX(CARTAO_COMPRAS!$I:$I,INT((ROW()-2)/20)+2))</f>
        <v/>
      </c>
      <c r="H1259" s="4" t="str">
        <f aca="false">IF($A1259="","",EDATE(INDEX(CARTAO_COMPRAS!$J:$J,INT((ROW()-2)/20)+2),MOD(ROW()-2,20)))</f>
        <v/>
      </c>
      <c r="I1259" s="4" t="str">
        <f aca="false">IF($H1259="","",$H1259-WEEKDAY($H1259,2)+1)</f>
        <v/>
      </c>
      <c r="J1259" s="4" t="str">
        <f aca="false">IF($I1259="","",$I1259+6)</f>
        <v/>
      </c>
      <c r="K1259" s="6" t="str">
        <f aca="false">IF($H1259="","",DATE(YEAR($H1259),MONTH($H1259),1))</f>
        <v/>
      </c>
      <c r="L1259" s="0" t="str">
        <f aca="false">IF($A1259="","",INDEX(CARTAO_COMPRAS!$K:$K,INT((ROW()-2)/20)+2))</f>
        <v/>
      </c>
      <c r="M1259" s="0" t="str">
        <f aca="false">IF($A1259="","","Compra no cartão")</f>
        <v/>
      </c>
    </row>
    <row r="1260" customFormat="false" ht="13.5" hidden="false" customHeight="false" outlineLevel="0" collapsed="false">
      <c r="A1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0" s="0" t="str">
        <f aca="false">IF($A1260="","",INDEX(CARTAO_COMPRAS!$C:$C,INT((ROW()-2)/20)+2))</f>
        <v/>
      </c>
      <c r="C1260" s="0" t="str">
        <f aca="false">IF($A1260="","",INDEX(CARTAO_COMPRAS!$D:$D,INT((ROW()-2)/20)+2))</f>
        <v/>
      </c>
      <c r="D1260" s="0" t="str">
        <f aca="false">IF($A1260="","",INDEX(CARTAO_COMPRAS!$E:$E,INT((ROW()-2)/20)+2))</f>
        <v/>
      </c>
      <c r="E1260" s="0" t="str">
        <f aca="false">IF($A1260="","",INDEX(CARTAO_COMPRAS!$H:$H,INT((ROW()-2)/20)+2)+MOD(ROW()-2,20))</f>
        <v/>
      </c>
      <c r="F1260" s="0" t="str">
        <f aca="false">IF($A1260="","",INDEX(CARTAO_COMPRAS!$G:$G,INT((ROW()-2)/20)+2))</f>
        <v/>
      </c>
      <c r="G1260" s="5" t="str">
        <f aca="false">IF($A1260="","",INDEX(CARTAO_COMPRAS!$I:$I,INT((ROW()-2)/20)+2))</f>
        <v/>
      </c>
      <c r="H1260" s="4" t="str">
        <f aca="false">IF($A1260="","",EDATE(INDEX(CARTAO_COMPRAS!$J:$J,INT((ROW()-2)/20)+2),MOD(ROW()-2,20)))</f>
        <v/>
      </c>
      <c r="I1260" s="4" t="str">
        <f aca="false">IF($H1260="","",$H1260-WEEKDAY($H1260,2)+1)</f>
        <v/>
      </c>
      <c r="J1260" s="4" t="str">
        <f aca="false">IF($I1260="","",$I1260+6)</f>
        <v/>
      </c>
      <c r="K1260" s="6" t="str">
        <f aca="false">IF($H1260="","",DATE(YEAR($H1260),MONTH($H1260),1))</f>
        <v/>
      </c>
      <c r="L1260" s="0" t="str">
        <f aca="false">IF($A1260="","",INDEX(CARTAO_COMPRAS!$K:$K,INT((ROW()-2)/20)+2))</f>
        <v/>
      </c>
      <c r="M1260" s="0" t="str">
        <f aca="false">IF($A1260="","","Compra no cartão")</f>
        <v/>
      </c>
    </row>
    <row r="1261" customFormat="false" ht="13.5" hidden="false" customHeight="false" outlineLevel="0" collapsed="false">
      <c r="A1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1" s="0" t="str">
        <f aca="false">IF($A1261="","",INDEX(CARTAO_COMPRAS!$C:$C,INT((ROW()-2)/20)+2))</f>
        <v/>
      </c>
      <c r="C1261" s="0" t="str">
        <f aca="false">IF($A1261="","",INDEX(CARTAO_COMPRAS!$D:$D,INT((ROW()-2)/20)+2))</f>
        <v/>
      </c>
      <c r="D1261" s="0" t="str">
        <f aca="false">IF($A1261="","",INDEX(CARTAO_COMPRAS!$E:$E,INT((ROW()-2)/20)+2))</f>
        <v/>
      </c>
      <c r="E1261" s="0" t="str">
        <f aca="false">IF($A1261="","",INDEX(CARTAO_COMPRAS!$H:$H,INT((ROW()-2)/20)+2)+MOD(ROW()-2,20))</f>
        <v/>
      </c>
      <c r="F1261" s="0" t="str">
        <f aca="false">IF($A1261="","",INDEX(CARTAO_COMPRAS!$G:$G,INT((ROW()-2)/20)+2))</f>
        <v/>
      </c>
      <c r="G1261" s="5" t="str">
        <f aca="false">IF($A1261="","",INDEX(CARTAO_COMPRAS!$I:$I,INT((ROW()-2)/20)+2))</f>
        <v/>
      </c>
      <c r="H1261" s="4" t="str">
        <f aca="false">IF($A1261="","",EDATE(INDEX(CARTAO_COMPRAS!$J:$J,INT((ROW()-2)/20)+2),MOD(ROW()-2,20)))</f>
        <v/>
      </c>
      <c r="I1261" s="4" t="str">
        <f aca="false">IF($H1261="","",$H1261-WEEKDAY($H1261,2)+1)</f>
        <v/>
      </c>
      <c r="J1261" s="4" t="str">
        <f aca="false">IF($I1261="","",$I1261+6)</f>
        <v/>
      </c>
      <c r="K1261" s="6" t="str">
        <f aca="false">IF($H1261="","",DATE(YEAR($H1261),MONTH($H1261),1))</f>
        <v/>
      </c>
      <c r="L1261" s="0" t="str">
        <f aca="false">IF($A1261="","",INDEX(CARTAO_COMPRAS!$K:$K,INT((ROW()-2)/20)+2))</f>
        <v/>
      </c>
      <c r="M1261" s="0" t="str">
        <f aca="false">IF($A1261="","","Compra no cartão")</f>
        <v/>
      </c>
    </row>
    <row r="1262" customFormat="false" ht="13.5" hidden="false" customHeight="false" outlineLevel="0" collapsed="false">
      <c r="A12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64</v>
      </c>
      <c r="B1262" s="0" t="str">
        <f aca="false">IF($A1262="","",INDEX(CARTAO_COMPRAS!$C:$C,INT((ROW()-2)/20)+2))</f>
        <v>Bradesco</v>
      </c>
      <c r="C1262" s="0" t="str">
        <f aca="false">IF($A1262="","",INDEX(CARTAO_COMPRAS!$D:$D,INT((ROW()-2)/20)+2))</f>
        <v>Limão - supermercado</v>
      </c>
      <c r="D1262" s="0" t="str">
        <f aca="false">IF($A1262="","",INDEX(CARTAO_COMPRAS!$E:$E,INT((ROW()-2)/20)+2))</f>
        <v>Alimentação / Insumos</v>
      </c>
      <c r="E1262" s="0" t="n">
        <f aca="false">IF($A1262="","",INDEX(CARTAO_COMPRAS!$H:$H,INT((ROW()-2)/20)+2)+MOD(ROW()-2,20))</f>
        <v>1</v>
      </c>
      <c r="F1262" s="0" t="n">
        <f aca="false">IF($A1262="","",INDEX(CARTAO_COMPRAS!$G:$G,INT((ROW()-2)/20)+2))</f>
        <v>1</v>
      </c>
      <c r="G1262" s="5" t="n">
        <f aca="false">IF($A1262="","",INDEX(CARTAO_COMPRAS!$I:$I,INT((ROW()-2)/20)+2))</f>
        <v>40.73</v>
      </c>
      <c r="H1262" s="4" t="n">
        <f aca="false">IF($A1262="","",EDATE(INDEX(CARTAO_COMPRAS!$J:$J,INT((ROW()-2)/20)+2),MOD(ROW()-2,20)))</f>
        <v>46157</v>
      </c>
      <c r="I1262" s="4" t="n">
        <f aca="false">IF($H1262="","",$H1262-WEEKDAY($H1262,2)+1)</f>
        <v>46153</v>
      </c>
      <c r="J1262" s="4" t="n">
        <f aca="false">IF($I1262="","",$I1262+6)</f>
        <v>46159</v>
      </c>
      <c r="K1262" s="6" t="n">
        <f aca="false">IF($H1262="","",DATE(YEAR($H1262),MONTH($H1262),1))</f>
        <v>46143</v>
      </c>
      <c r="L1262" s="0" t="str">
        <f aca="false">IF($A1262="","",INDEX(CARTAO_COMPRAS!$K:$K,INT((ROW()-2)/20)+2))</f>
        <v>Pago</v>
      </c>
      <c r="M1262" s="0" t="str">
        <f aca="false">IF($A1262="","","Compra no cartão")</f>
        <v>Compra no cartão</v>
      </c>
    </row>
    <row r="1263" customFormat="false" ht="13.5" hidden="false" customHeight="false" outlineLevel="0" collapsed="false">
      <c r="A1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3" s="0" t="str">
        <f aca="false">IF($A1263="","",INDEX(CARTAO_COMPRAS!$C:$C,INT((ROW()-2)/20)+2))</f>
        <v/>
      </c>
      <c r="C1263" s="0" t="str">
        <f aca="false">IF($A1263="","",INDEX(CARTAO_COMPRAS!$D:$D,INT((ROW()-2)/20)+2))</f>
        <v/>
      </c>
      <c r="D1263" s="0" t="str">
        <f aca="false">IF($A1263="","",INDEX(CARTAO_COMPRAS!$E:$E,INT((ROW()-2)/20)+2))</f>
        <v/>
      </c>
      <c r="E1263" s="0" t="str">
        <f aca="false">IF($A1263="","",INDEX(CARTAO_COMPRAS!$H:$H,INT((ROW()-2)/20)+2)+MOD(ROW()-2,20))</f>
        <v/>
      </c>
      <c r="F1263" s="0" t="str">
        <f aca="false">IF($A1263="","",INDEX(CARTAO_COMPRAS!$G:$G,INT((ROW()-2)/20)+2))</f>
        <v/>
      </c>
      <c r="G1263" s="5" t="str">
        <f aca="false">IF($A1263="","",INDEX(CARTAO_COMPRAS!$I:$I,INT((ROW()-2)/20)+2))</f>
        <v/>
      </c>
      <c r="H1263" s="4" t="str">
        <f aca="false">IF($A1263="","",EDATE(INDEX(CARTAO_COMPRAS!$J:$J,INT((ROW()-2)/20)+2),MOD(ROW()-2,20)))</f>
        <v/>
      </c>
      <c r="I1263" s="4" t="str">
        <f aca="false">IF($H1263="","",$H1263-WEEKDAY($H1263,2)+1)</f>
        <v/>
      </c>
      <c r="J1263" s="4" t="str">
        <f aca="false">IF($I1263="","",$I1263+6)</f>
        <v/>
      </c>
      <c r="K1263" s="6" t="str">
        <f aca="false">IF($H1263="","",DATE(YEAR($H1263),MONTH($H1263),1))</f>
        <v/>
      </c>
      <c r="L1263" s="0" t="str">
        <f aca="false">IF($A1263="","",INDEX(CARTAO_COMPRAS!$K:$K,INT((ROW()-2)/20)+2))</f>
        <v/>
      </c>
      <c r="M1263" s="0" t="str">
        <f aca="false">IF($A1263="","","Compra no cartão")</f>
        <v/>
      </c>
    </row>
    <row r="1264" customFormat="false" ht="13.5" hidden="false" customHeight="false" outlineLevel="0" collapsed="false">
      <c r="A1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4" s="0" t="str">
        <f aca="false">IF($A1264="","",INDEX(CARTAO_COMPRAS!$C:$C,INT((ROW()-2)/20)+2))</f>
        <v/>
      </c>
      <c r="C1264" s="0" t="str">
        <f aca="false">IF($A1264="","",INDEX(CARTAO_COMPRAS!$D:$D,INT((ROW()-2)/20)+2))</f>
        <v/>
      </c>
      <c r="D1264" s="0" t="str">
        <f aca="false">IF($A1264="","",INDEX(CARTAO_COMPRAS!$E:$E,INT((ROW()-2)/20)+2))</f>
        <v/>
      </c>
      <c r="E1264" s="0" t="str">
        <f aca="false">IF($A1264="","",INDEX(CARTAO_COMPRAS!$H:$H,INT((ROW()-2)/20)+2)+MOD(ROW()-2,20))</f>
        <v/>
      </c>
      <c r="F1264" s="0" t="str">
        <f aca="false">IF($A1264="","",INDEX(CARTAO_COMPRAS!$G:$G,INT((ROW()-2)/20)+2))</f>
        <v/>
      </c>
      <c r="G1264" s="5" t="str">
        <f aca="false">IF($A1264="","",INDEX(CARTAO_COMPRAS!$I:$I,INT((ROW()-2)/20)+2))</f>
        <v/>
      </c>
      <c r="H1264" s="4" t="str">
        <f aca="false">IF($A1264="","",EDATE(INDEX(CARTAO_COMPRAS!$J:$J,INT((ROW()-2)/20)+2),MOD(ROW()-2,20)))</f>
        <v/>
      </c>
      <c r="I1264" s="4" t="str">
        <f aca="false">IF($H1264="","",$H1264-WEEKDAY($H1264,2)+1)</f>
        <v/>
      </c>
      <c r="J1264" s="4" t="str">
        <f aca="false">IF($I1264="","",$I1264+6)</f>
        <v/>
      </c>
      <c r="K1264" s="6" t="str">
        <f aca="false">IF($H1264="","",DATE(YEAR($H1264),MONTH($H1264),1))</f>
        <v/>
      </c>
      <c r="L1264" s="0" t="str">
        <f aca="false">IF($A1264="","",INDEX(CARTAO_COMPRAS!$K:$K,INT((ROW()-2)/20)+2))</f>
        <v/>
      </c>
      <c r="M1264" s="0" t="str">
        <f aca="false">IF($A1264="","","Compra no cartão")</f>
        <v/>
      </c>
    </row>
    <row r="1265" customFormat="false" ht="13.5" hidden="false" customHeight="false" outlineLevel="0" collapsed="false">
      <c r="A1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5" s="0" t="str">
        <f aca="false">IF($A1265="","",INDEX(CARTAO_COMPRAS!$C:$C,INT((ROW()-2)/20)+2))</f>
        <v/>
      </c>
      <c r="C1265" s="0" t="str">
        <f aca="false">IF($A1265="","",INDEX(CARTAO_COMPRAS!$D:$D,INT((ROW()-2)/20)+2))</f>
        <v/>
      </c>
      <c r="D1265" s="0" t="str">
        <f aca="false">IF($A1265="","",INDEX(CARTAO_COMPRAS!$E:$E,INT((ROW()-2)/20)+2))</f>
        <v/>
      </c>
      <c r="E1265" s="0" t="str">
        <f aca="false">IF($A1265="","",INDEX(CARTAO_COMPRAS!$H:$H,INT((ROW()-2)/20)+2)+MOD(ROW()-2,20))</f>
        <v/>
      </c>
      <c r="F1265" s="0" t="str">
        <f aca="false">IF($A1265="","",INDEX(CARTAO_COMPRAS!$G:$G,INT((ROW()-2)/20)+2))</f>
        <v/>
      </c>
      <c r="G1265" s="5" t="str">
        <f aca="false">IF($A1265="","",INDEX(CARTAO_COMPRAS!$I:$I,INT((ROW()-2)/20)+2))</f>
        <v/>
      </c>
      <c r="H1265" s="4" t="str">
        <f aca="false">IF($A1265="","",EDATE(INDEX(CARTAO_COMPRAS!$J:$J,INT((ROW()-2)/20)+2),MOD(ROW()-2,20)))</f>
        <v/>
      </c>
      <c r="I1265" s="4" t="str">
        <f aca="false">IF($H1265="","",$H1265-WEEKDAY($H1265,2)+1)</f>
        <v/>
      </c>
      <c r="J1265" s="4" t="str">
        <f aca="false">IF($I1265="","",$I1265+6)</f>
        <v/>
      </c>
      <c r="K1265" s="6" t="str">
        <f aca="false">IF($H1265="","",DATE(YEAR($H1265),MONTH($H1265),1))</f>
        <v/>
      </c>
      <c r="L1265" s="0" t="str">
        <f aca="false">IF($A1265="","",INDEX(CARTAO_COMPRAS!$K:$K,INT((ROW()-2)/20)+2))</f>
        <v/>
      </c>
      <c r="M1265" s="0" t="str">
        <f aca="false">IF($A1265="","","Compra no cartão")</f>
        <v/>
      </c>
    </row>
    <row r="1266" customFormat="false" ht="13.5" hidden="false" customHeight="false" outlineLevel="0" collapsed="false">
      <c r="A1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6" s="0" t="str">
        <f aca="false">IF($A1266="","",INDEX(CARTAO_COMPRAS!$C:$C,INT((ROW()-2)/20)+2))</f>
        <v/>
      </c>
      <c r="C1266" s="0" t="str">
        <f aca="false">IF($A1266="","",INDEX(CARTAO_COMPRAS!$D:$D,INT((ROW()-2)/20)+2))</f>
        <v/>
      </c>
      <c r="D1266" s="0" t="str">
        <f aca="false">IF($A1266="","",INDEX(CARTAO_COMPRAS!$E:$E,INT((ROW()-2)/20)+2))</f>
        <v/>
      </c>
      <c r="E1266" s="0" t="str">
        <f aca="false">IF($A1266="","",INDEX(CARTAO_COMPRAS!$H:$H,INT((ROW()-2)/20)+2)+MOD(ROW()-2,20))</f>
        <v/>
      </c>
      <c r="F1266" s="0" t="str">
        <f aca="false">IF($A1266="","",INDEX(CARTAO_COMPRAS!$G:$G,INT((ROW()-2)/20)+2))</f>
        <v/>
      </c>
      <c r="G1266" s="5" t="str">
        <f aca="false">IF($A1266="","",INDEX(CARTAO_COMPRAS!$I:$I,INT((ROW()-2)/20)+2))</f>
        <v/>
      </c>
      <c r="H1266" s="4" t="str">
        <f aca="false">IF($A1266="","",EDATE(INDEX(CARTAO_COMPRAS!$J:$J,INT((ROW()-2)/20)+2),MOD(ROW()-2,20)))</f>
        <v/>
      </c>
      <c r="I1266" s="4" t="str">
        <f aca="false">IF($H1266="","",$H1266-WEEKDAY($H1266,2)+1)</f>
        <v/>
      </c>
      <c r="J1266" s="4" t="str">
        <f aca="false">IF($I1266="","",$I1266+6)</f>
        <v/>
      </c>
      <c r="K1266" s="6" t="str">
        <f aca="false">IF($H1266="","",DATE(YEAR($H1266),MONTH($H1266),1))</f>
        <v/>
      </c>
      <c r="L1266" s="0" t="str">
        <f aca="false">IF($A1266="","",INDEX(CARTAO_COMPRAS!$K:$K,INT((ROW()-2)/20)+2))</f>
        <v/>
      </c>
      <c r="M1266" s="0" t="str">
        <f aca="false">IF($A1266="","","Compra no cartão")</f>
        <v/>
      </c>
    </row>
    <row r="1267" customFormat="false" ht="13.5" hidden="false" customHeight="false" outlineLevel="0" collapsed="false">
      <c r="A1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7" s="0" t="str">
        <f aca="false">IF($A1267="","",INDEX(CARTAO_COMPRAS!$C:$C,INT((ROW()-2)/20)+2))</f>
        <v/>
      </c>
      <c r="C1267" s="0" t="str">
        <f aca="false">IF($A1267="","",INDEX(CARTAO_COMPRAS!$D:$D,INT((ROW()-2)/20)+2))</f>
        <v/>
      </c>
      <c r="D1267" s="0" t="str">
        <f aca="false">IF($A1267="","",INDEX(CARTAO_COMPRAS!$E:$E,INT((ROW()-2)/20)+2))</f>
        <v/>
      </c>
      <c r="E1267" s="0" t="str">
        <f aca="false">IF($A1267="","",INDEX(CARTAO_COMPRAS!$H:$H,INT((ROW()-2)/20)+2)+MOD(ROW()-2,20))</f>
        <v/>
      </c>
      <c r="F1267" s="0" t="str">
        <f aca="false">IF($A1267="","",INDEX(CARTAO_COMPRAS!$G:$G,INT((ROW()-2)/20)+2))</f>
        <v/>
      </c>
      <c r="G1267" s="5" t="str">
        <f aca="false">IF($A1267="","",INDEX(CARTAO_COMPRAS!$I:$I,INT((ROW()-2)/20)+2))</f>
        <v/>
      </c>
      <c r="H1267" s="4" t="str">
        <f aca="false">IF($A1267="","",EDATE(INDEX(CARTAO_COMPRAS!$J:$J,INT((ROW()-2)/20)+2),MOD(ROW()-2,20)))</f>
        <v/>
      </c>
      <c r="I1267" s="4" t="str">
        <f aca="false">IF($H1267="","",$H1267-WEEKDAY($H1267,2)+1)</f>
        <v/>
      </c>
      <c r="J1267" s="4" t="str">
        <f aca="false">IF($I1267="","",$I1267+6)</f>
        <v/>
      </c>
      <c r="K1267" s="6" t="str">
        <f aca="false">IF($H1267="","",DATE(YEAR($H1267),MONTH($H1267),1))</f>
        <v/>
      </c>
      <c r="L1267" s="0" t="str">
        <f aca="false">IF($A1267="","",INDEX(CARTAO_COMPRAS!$K:$K,INT((ROW()-2)/20)+2))</f>
        <v/>
      </c>
      <c r="M1267" s="0" t="str">
        <f aca="false">IF($A1267="","","Compra no cartão")</f>
        <v/>
      </c>
    </row>
    <row r="1268" customFormat="false" ht="13.5" hidden="false" customHeight="false" outlineLevel="0" collapsed="false">
      <c r="A1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8" s="0" t="str">
        <f aca="false">IF($A1268="","",INDEX(CARTAO_COMPRAS!$C:$C,INT((ROW()-2)/20)+2))</f>
        <v/>
      </c>
      <c r="C1268" s="0" t="str">
        <f aca="false">IF($A1268="","",INDEX(CARTAO_COMPRAS!$D:$D,INT((ROW()-2)/20)+2))</f>
        <v/>
      </c>
      <c r="D1268" s="0" t="str">
        <f aca="false">IF($A1268="","",INDEX(CARTAO_COMPRAS!$E:$E,INT((ROW()-2)/20)+2))</f>
        <v/>
      </c>
      <c r="E1268" s="0" t="str">
        <f aca="false">IF($A1268="","",INDEX(CARTAO_COMPRAS!$H:$H,INT((ROW()-2)/20)+2)+MOD(ROW()-2,20))</f>
        <v/>
      </c>
      <c r="F1268" s="0" t="str">
        <f aca="false">IF($A1268="","",INDEX(CARTAO_COMPRAS!$G:$G,INT((ROW()-2)/20)+2))</f>
        <v/>
      </c>
      <c r="G1268" s="5" t="str">
        <f aca="false">IF($A1268="","",INDEX(CARTAO_COMPRAS!$I:$I,INT((ROW()-2)/20)+2))</f>
        <v/>
      </c>
      <c r="H1268" s="4" t="str">
        <f aca="false">IF($A1268="","",EDATE(INDEX(CARTAO_COMPRAS!$J:$J,INT((ROW()-2)/20)+2),MOD(ROW()-2,20)))</f>
        <v/>
      </c>
      <c r="I1268" s="4" t="str">
        <f aca="false">IF($H1268="","",$H1268-WEEKDAY($H1268,2)+1)</f>
        <v/>
      </c>
      <c r="J1268" s="4" t="str">
        <f aca="false">IF($I1268="","",$I1268+6)</f>
        <v/>
      </c>
      <c r="K1268" s="6" t="str">
        <f aca="false">IF($H1268="","",DATE(YEAR($H1268),MONTH($H1268),1))</f>
        <v/>
      </c>
      <c r="L1268" s="0" t="str">
        <f aca="false">IF($A1268="","",INDEX(CARTAO_COMPRAS!$K:$K,INT((ROW()-2)/20)+2))</f>
        <v/>
      </c>
      <c r="M1268" s="0" t="str">
        <f aca="false">IF($A1268="","","Compra no cartão")</f>
        <v/>
      </c>
    </row>
    <row r="1269" customFormat="false" ht="13.5" hidden="false" customHeight="false" outlineLevel="0" collapsed="false">
      <c r="A1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69" s="0" t="str">
        <f aca="false">IF($A1269="","",INDEX(CARTAO_COMPRAS!$C:$C,INT((ROW()-2)/20)+2))</f>
        <v/>
      </c>
      <c r="C1269" s="0" t="str">
        <f aca="false">IF($A1269="","",INDEX(CARTAO_COMPRAS!$D:$D,INT((ROW()-2)/20)+2))</f>
        <v/>
      </c>
      <c r="D1269" s="0" t="str">
        <f aca="false">IF($A1269="","",INDEX(CARTAO_COMPRAS!$E:$E,INT((ROW()-2)/20)+2))</f>
        <v/>
      </c>
      <c r="E1269" s="0" t="str">
        <f aca="false">IF($A1269="","",INDEX(CARTAO_COMPRAS!$H:$H,INT((ROW()-2)/20)+2)+MOD(ROW()-2,20))</f>
        <v/>
      </c>
      <c r="F1269" s="0" t="str">
        <f aca="false">IF($A1269="","",INDEX(CARTAO_COMPRAS!$G:$G,INT((ROW()-2)/20)+2))</f>
        <v/>
      </c>
      <c r="G1269" s="5" t="str">
        <f aca="false">IF($A1269="","",INDEX(CARTAO_COMPRAS!$I:$I,INT((ROW()-2)/20)+2))</f>
        <v/>
      </c>
      <c r="H1269" s="4" t="str">
        <f aca="false">IF($A1269="","",EDATE(INDEX(CARTAO_COMPRAS!$J:$J,INT((ROW()-2)/20)+2),MOD(ROW()-2,20)))</f>
        <v/>
      </c>
      <c r="I1269" s="4" t="str">
        <f aca="false">IF($H1269="","",$H1269-WEEKDAY($H1269,2)+1)</f>
        <v/>
      </c>
      <c r="J1269" s="4" t="str">
        <f aca="false">IF($I1269="","",$I1269+6)</f>
        <v/>
      </c>
      <c r="K1269" s="6" t="str">
        <f aca="false">IF($H1269="","",DATE(YEAR($H1269),MONTH($H1269),1))</f>
        <v/>
      </c>
      <c r="L1269" s="0" t="str">
        <f aca="false">IF($A1269="","",INDEX(CARTAO_COMPRAS!$K:$K,INT((ROW()-2)/20)+2))</f>
        <v/>
      </c>
      <c r="M1269" s="0" t="str">
        <f aca="false">IF($A1269="","","Compra no cartão")</f>
        <v/>
      </c>
    </row>
    <row r="1270" customFormat="false" ht="13.5" hidden="false" customHeight="false" outlineLevel="0" collapsed="false">
      <c r="A1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0" s="0" t="str">
        <f aca="false">IF($A1270="","",INDEX(CARTAO_COMPRAS!$C:$C,INT((ROW()-2)/20)+2))</f>
        <v/>
      </c>
      <c r="C1270" s="0" t="str">
        <f aca="false">IF($A1270="","",INDEX(CARTAO_COMPRAS!$D:$D,INT((ROW()-2)/20)+2))</f>
        <v/>
      </c>
      <c r="D1270" s="0" t="str">
        <f aca="false">IF($A1270="","",INDEX(CARTAO_COMPRAS!$E:$E,INT((ROW()-2)/20)+2))</f>
        <v/>
      </c>
      <c r="E1270" s="0" t="str">
        <f aca="false">IF($A1270="","",INDEX(CARTAO_COMPRAS!$H:$H,INT((ROW()-2)/20)+2)+MOD(ROW()-2,20))</f>
        <v/>
      </c>
      <c r="F1270" s="0" t="str">
        <f aca="false">IF($A1270="","",INDEX(CARTAO_COMPRAS!$G:$G,INT((ROW()-2)/20)+2))</f>
        <v/>
      </c>
      <c r="G1270" s="5" t="str">
        <f aca="false">IF($A1270="","",INDEX(CARTAO_COMPRAS!$I:$I,INT((ROW()-2)/20)+2))</f>
        <v/>
      </c>
      <c r="H1270" s="4" t="str">
        <f aca="false">IF($A1270="","",EDATE(INDEX(CARTAO_COMPRAS!$J:$J,INT((ROW()-2)/20)+2),MOD(ROW()-2,20)))</f>
        <v/>
      </c>
      <c r="I1270" s="4" t="str">
        <f aca="false">IF($H1270="","",$H1270-WEEKDAY($H1270,2)+1)</f>
        <v/>
      </c>
      <c r="J1270" s="4" t="str">
        <f aca="false">IF($I1270="","",$I1270+6)</f>
        <v/>
      </c>
      <c r="K1270" s="6" t="str">
        <f aca="false">IF($H1270="","",DATE(YEAR($H1270),MONTH($H1270),1))</f>
        <v/>
      </c>
      <c r="L1270" s="0" t="str">
        <f aca="false">IF($A1270="","",INDEX(CARTAO_COMPRAS!$K:$K,INT((ROW()-2)/20)+2))</f>
        <v/>
      </c>
      <c r="M1270" s="0" t="str">
        <f aca="false">IF($A1270="","","Compra no cartão")</f>
        <v/>
      </c>
    </row>
    <row r="1271" customFormat="false" ht="13.5" hidden="false" customHeight="false" outlineLevel="0" collapsed="false">
      <c r="A1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1" s="0" t="str">
        <f aca="false">IF($A1271="","",INDEX(CARTAO_COMPRAS!$C:$C,INT((ROW()-2)/20)+2))</f>
        <v/>
      </c>
      <c r="C1271" s="0" t="str">
        <f aca="false">IF($A1271="","",INDEX(CARTAO_COMPRAS!$D:$D,INT((ROW()-2)/20)+2))</f>
        <v/>
      </c>
      <c r="D1271" s="0" t="str">
        <f aca="false">IF($A1271="","",INDEX(CARTAO_COMPRAS!$E:$E,INT((ROW()-2)/20)+2))</f>
        <v/>
      </c>
      <c r="E1271" s="0" t="str">
        <f aca="false">IF($A1271="","",INDEX(CARTAO_COMPRAS!$H:$H,INT((ROW()-2)/20)+2)+MOD(ROW()-2,20))</f>
        <v/>
      </c>
      <c r="F1271" s="0" t="str">
        <f aca="false">IF($A1271="","",INDEX(CARTAO_COMPRAS!$G:$G,INT((ROW()-2)/20)+2))</f>
        <v/>
      </c>
      <c r="G1271" s="5" t="str">
        <f aca="false">IF($A1271="","",INDEX(CARTAO_COMPRAS!$I:$I,INT((ROW()-2)/20)+2))</f>
        <v/>
      </c>
      <c r="H1271" s="4" t="str">
        <f aca="false">IF($A1271="","",EDATE(INDEX(CARTAO_COMPRAS!$J:$J,INT((ROW()-2)/20)+2),MOD(ROW()-2,20)))</f>
        <v/>
      </c>
      <c r="I1271" s="4" t="str">
        <f aca="false">IF($H1271="","",$H1271-WEEKDAY($H1271,2)+1)</f>
        <v/>
      </c>
      <c r="J1271" s="4" t="str">
        <f aca="false">IF($I1271="","",$I1271+6)</f>
        <v/>
      </c>
      <c r="K1271" s="6" t="str">
        <f aca="false">IF($H1271="","",DATE(YEAR($H1271),MONTH($H1271),1))</f>
        <v/>
      </c>
      <c r="L1271" s="0" t="str">
        <f aca="false">IF($A1271="","",INDEX(CARTAO_COMPRAS!$K:$K,INT((ROW()-2)/20)+2))</f>
        <v/>
      </c>
      <c r="M1271" s="0" t="str">
        <f aca="false">IF($A1271="","","Compra no cartão")</f>
        <v/>
      </c>
    </row>
    <row r="1272" customFormat="false" ht="13.5" hidden="false" customHeight="false" outlineLevel="0" collapsed="false">
      <c r="A1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2" s="0" t="str">
        <f aca="false">IF($A1272="","",INDEX(CARTAO_COMPRAS!$C:$C,INT((ROW()-2)/20)+2))</f>
        <v/>
      </c>
      <c r="C1272" s="0" t="str">
        <f aca="false">IF($A1272="","",INDEX(CARTAO_COMPRAS!$D:$D,INT((ROW()-2)/20)+2))</f>
        <v/>
      </c>
      <c r="D1272" s="0" t="str">
        <f aca="false">IF($A1272="","",INDEX(CARTAO_COMPRAS!$E:$E,INT((ROW()-2)/20)+2))</f>
        <v/>
      </c>
      <c r="E1272" s="0" t="str">
        <f aca="false">IF($A1272="","",INDEX(CARTAO_COMPRAS!$H:$H,INT((ROW()-2)/20)+2)+MOD(ROW()-2,20))</f>
        <v/>
      </c>
      <c r="F1272" s="0" t="str">
        <f aca="false">IF($A1272="","",INDEX(CARTAO_COMPRAS!$G:$G,INT((ROW()-2)/20)+2))</f>
        <v/>
      </c>
      <c r="G1272" s="5" t="str">
        <f aca="false">IF($A1272="","",INDEX(CARTAO_COMPRAS!$I:$I,INT((ROW()-2)/20)+2))</f>
        <v/>
      </c>
      <c r="H1272" s="4" t="str">
        <f aca="false">IF($A1272="","",EDATE(INDEX(CARTAO_COMPRAS!$J:$J,INT((ROW()-2)/20)+2),MOD(ROW()-2,20)))</f>
        <v/>
      </c>
      <c r="I1272" s="4" t="str">
        <f aca="false">IF($H1272="","",$H1272-WEEKDAY($H1272,2)+1)</f>
        <v/>
      </c>
      <c r="J1272" s="4" t="str">
        <f aca="false">IF($I1272="","",$I1272+6)</f>
        <v/>
      </c>
      <c r="K1272" s="6" t="str">
        <f aca="false">IF($H1272="","",DATE(YEAR($H1272),MONTH($H1272),1))</f>
        <v/>
      </c>
      <c r="L1272" s="0" t="str">
        <f aca="false">IF($A1272="","",INDEX(CARTAO_COMPRAS!$K:$K,INT((ROW()-2)/20)+2))</f>
        <v/>
      </c>
      <c r="M1272" s="0" t="str">
        <f aca="false">IF($A1272="","","Compra no cartão")</f>
        <v/>
      </c>
    </row>
    <row r="1273" customFormat="false" ht="13.5" hidden="false" customHeight="false" outlineLevel="0" collapsed="false">
      <c r="A1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3" s="0" t="str">
        <f aca="false">IF($A1273="","",INDEX(CARTAO_COMPRAS!$C:$C,INT((ROW()-2)/20)+2))</f>
        <v/>
      </c>
      <c r="C1273" s="0" t="str">
        <f aca="false">IF($A1273="","",INDEX(CARTAO_COMPRAS!$D:$D,INT((ROW()-2)/20)+2))</f>
        <v/>
      </c>
      <c r="D1273" s="0" t="str">
        <f aca="false">IF($A1273="","",INDEX(CARTAO_COMPRAS!$E:$E,INT((ROW()-2)/20)+2))</f>
        <v/>
      </c>
      <c r="E1273" s="0" t="str">
        <f aca="false">IF($A1273="","",INDEX(CARTAO_COMPRAS!$H:$H,INT((ROW()-2)/20)+2)+MOD(ROW()-2,20))</f>
        <v/>
      </c>
      <c r="F1273" s="0" t="str">
        <f aca="false">IF($A1273="","",INDEX(CARTAO_COMPRAS!$G:$G,INT((ROW()-2)/20)+2))</f>
        <v/>
      </c>
      <c r="G1273" s="5" t="str">
        <f aca="false">IF($A1273="","",INDEX(CARTAO_COMPRAS!$I:$I,INT((ROW()-2)/20)+2))</f>
        <v/>
      </c>
      <c r="H1273" s="4" t="str">
        <f aca="false">IF($A1273="","",EDATE(INDEX(CARTAO_COMPRAS!$J:$J,INT((ROW()-2)/20)+2),MOD(ROW()-2,20)))</f>
        <v/>
      </c>
      <c r="I1273" s="4" t="str">
        <f aca="false">IF($H1273="","",$H1273-WEEKDAY($H1273,2)+1)</f>
        <v/>
      </c>
      <c r="J1273" s="4" t="str">
        <f aca="false">IF($I1273="","",$I1273+6)</f>
        <v/>
      </c>
      <c r="K1273" s="6" t="str">
        <f aca="false">IF($H1273="","",DATE(YEAR($H1273),MONTH($H1273),1))</f>
        <v/>
      </c>
      <c r="L1273" s="0" t="str">
        <f aca="false">IF($A1273="","",INDEX(CARTAO_COMPRAS!$K:$K,INT((ROW()-2)/20)+2))</f>
        <v/>
      </c>
      <c r="M1273" s="0" t="str">
        <f aca="false">IF($A1273="","","Compra no cartão")</f>
        <v/>
      </c>
    </row>
    <row r="1274" customFormat="false" ht="13.5" hidden="false" customHeight="false" outlineLevel="0" collapsed="false">
      <c r="A1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4" s="0" t="str">
        <f aca="false">IF($A1274="","",INDEX(CARTAO_COMPRAS!$C:$C,INT((ROW()-2)/20)+2))</f>
        <v/>
      </c>
      <c r="C1274" s="0" t="str">
        <f aca="false">IF($A1274="","",INDEX(CARTAO_COMPRAS!$D:$D,INT((ROW()-2)/20)+2))</f>
        <v/>
      </c>
      <c r="D1274" s="0" t="str">
        <f aca="false">IF($A1274="","",INDEX(CARTAO_COMPRAS!$E:$E,INT((ROW()-2)/20)+2))</f>
        <v/>
      </c>
      <c r="E1274" s="0" t="str">
        <f aca="false">IF($A1274="","",INDEX(CARTAO_COMPRAS!$H:$H,INT((ROW()-2)/20)+2)+MOD(ROW()-2,20))</f>
        <v/>
      </c>
      <c r="F1274" s="0" t="str">
        <f aca="false">IF($A1274="","",INDEX(CARTAO_COMPRAS!$G:$G,INT((ROW()-2)/20)+2))</f>
        <v/>
      </c>
      <c r="G1274" s="5" t="str">
        <f aca="false">IF($A1274="","",INDEX(CARTAO_COMPRAS!$I:$I,INT((ROW()-2)/20)+2))</f>
        <v/>
      </c>
      <c r="H1274" s="4" t="str">
        <f aca="false">IF($A1274="","",EDATE(INDEX(CARTAO_COMPRAS!$J:$J,INT((ROW()-2)/20)+2),MOD(ROW()-2,20)))</f>
        <v/>
      </c>
      <c r="I1274" s="4" t="str">
        <f aca="false">IF($H1274="","",$H1274-WEEKDAY($H1274,2)+1)</f>
        <v/>
      </c>
      <c r="J1274" s="4" t="str">
        <f aca="false">IF($I1274="","",$I1274+6)</f>
        <v/>
      </c>
      <c r="K1274" s="6" t="str">
        <f aca="false">IF($H1274="","",DATE(YEAR($H1274),MONTH($H1274),1))</f>
        <v/>
      </c>
      <c r="L1274" s="0" t="str">
        <f aca="false">IF($A1274="","",INDEX(CARTAO_COMPRAS!$K:$K,INT((ROW()-2)/20)+2))</f>
        <v/>
      </c>
      <c r="M1274" s="0" t="str">
        <f aca="false">IF($A1274="","","Compra no cartão")</f>
        <v/>
      </c>
    </row>
    <row r="1275" customFormat="false" ht="13.5" hidden="false" customHeight="false" outlineLevel="0" collapsed="false">
      <c r="A1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5" s="0" t="str">
        <f aca="false">IF($A1275="","",INDEX(CARTAO_COMPRAS!$C:$C,INT((ROW()-2)/20)+2))</f>
        <v/>
      </c>
      <c r="C1275" s="0" t="str">
        <f aca="false">IF($A1275="","",INDEX(CARTAO_COMPRAS!$D:$D,INT((ROW()-2)/20)+2))</f>
        <v/>
      </c>
      <c r="D1275" s="0" t="str">
        <f aca="false">IF($A1275="","",INDEX(CARTAO_COMPRAS!$E:$E,INT((ROW()-2)/20)+2))</f>
        <v/>
      </c>
      <c r="E1275" s="0" t="str">
        <f aca="false">IF($A1275="","",INDEX(CARTAO_COMPRAS!$H:$H,INT((ROW()-2)/20)+2)+MOD(ROW()-2,20))</f>
        <v/>
      </c>
      <c r="F1275" s="0" t="str">
        <f aca="false">IF($A1275="","",INDEX(CARTAO_COMPRAS!$G:$G,INT((ROW()-2)/20)+2))</f>
        <v/>
      </c>
      <c r="G1275" s="5" t="str">
        <f aca="false">IF($A1275="","",INDEX(CARTAO_COMPRAS!$I:$I,INT((ROW()-2)/20)+2))</f>
        <v/>
      </c>
      <c r="H1275" s="4" t="str">
        <f aca="false">IF($A1275="","",EDATE(INDEX(CARTAO_COMPRAS!$J:$J,INT((ROW()-2)/20)+2),MOD(ROW()-2,20)))</f>
        <v/>
      </c>
      <c r="I1275" s="4" t="str">
        <f aca="false">IF($H1275="","",$H1275-WEEKDAY($H1275,2)+1)</f>
        <v/>
      </c>
      <c r="J1275" s="4" t="str">
        <f aca="false">IF($I1275="","",$I1275+6)</f>
        <v/>
      </c>
      <c r="K1275" s="6" t="str">
        <f aca="false">IF($H1275="","",DATE(YEAR($H1275),MONTH($H1275),1))</f>
        <v/>
      </c>
      <c r="L1275" s="0" t="str">
        <f aca="false">IF($A1275="","",INDEX(CARTAO_COMPRAS!$K:$K,INT((ROW()-2)/20)+2))</f>
        <v/>
      </c>
      <c r="M1275" s="0" t="str">
        <f aca="false">IF($A1275="","","Compra no cartão")</f>
        <v/>
      </c>
    </row>
    <row r="1276" customFormat="false" ht="13.5" hidden="false" customHeight="false" outlineLevel="0" collapsed="false">
      <c r="A1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6" s="0" t="str">
        <f aca="false">IF($A1276="","",INDEX(CARTAO_COMPRAS!$C:$C,INT((ROW()-2)/20)+2))</f>
        <v/>
      </c>
      <c r="C1276" s="0" t="str">
        <f aca="false">IF($A1276="","",INDEX(CARTAO_COMPRAS!$D:$D,INT((ROW()-2)/20)+2))</f>
        <v/>
      </c>
      <c r="D1276" s="0" t="str">
        <f aca="false">IF($A1276="","",INDEX(CARTAO_COMPRAS!$E:$E,INT((ROW()-2)/20)+2))</f>
        <v/>
      </c>
      <c r="E1276" s="0" t="str">
        <f aca="false">IF($A1276="","",INDEX(CARTAO_COMPRAS!$H:$H,INT((ROW()-2)/20)+2)+MOD(ROW()-2,20))</f>
        <v/>
      </c>
      <c r="F1276" s="0" t="str">
        <f aca="false">IF($A1276="","",INDEX(CARTAO_COMPRAS!$G:$G,INT((ROW()-2)/20)+2))</f>
        <v/>
      </c>
      <c r="G1276" s="5" t="str">
        <f aca="false">IF($A1276="","",INDEX(CARTAO_COMPRAS!$I:$I,INT((ROW()-2)/20)+2))</f>
        <v/>
      </c>
      <c r="H1276" s="4" t="str">
        <f aca="false">IF($A1276="","",EDATE(INDEX(CARTAO_COMPRAS!$J:$J,INT((ROW()-2)/20)+2),MOD(ROW()-2,20)))</f>
        <v/>
      </c>
      <c r="I1276" s="4" t="str">
        <f aca="false">IF($H1276="","",$H1276-WEEKDAY($H1276,2)+1)</f>
        <v/>
      </c>
      <c r="J1276" s="4" t="str">
        <f aca="false">IF($I1276="","",$I1276+6)</f>
        <v/>
      </c>
      <c r="K1276" s="6" t="str">
        <f aca="false">IF($H1276="","",DATE(YEAR($H1276),MONTH($H1276),1))</f>
        <v/>
      </c>
      <c r="L1276" s="0" t="str">
        <f aca="false">IF($A1276="","",INDEX(CARTAO_COMPRAS!$K:$K,INT((ROW()-2)/20)+2))</f>
        <v/>
      </c>
      <c r="M1276" s="0" t="str">
        <f aca="false">IF($A1276="","","Compra no cartão")</f>
        <v/>
      </c>
    </row>
    <row r="1277" customFormat="false" ht="13.5" hidden="false" customHeight="false" outlineLevel="0" collapsed="false">
      <c r="A1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7" s="0" t="str">
        <f aca="false">IF($A1277="","",INDEX(CARTAO_COMPRAS!$C:$C,INT((ROW()-2)/20)+2))</f>
        <v/>
      </c>
      <c r="C1277" s="0" t="str">
        <f aca="false">IF($A1277="","",INDEX(CARTAO_COMPRAS!$D:$D,INT((ROW()-2)/20)+2))</f>
        <v/>
      </c>
      <c r="D1277" s="0" t="str">
        <f aca="false">IF($A1277="","",INDEX(CARTAO_COMPRAS!$E:$E,INT((ROW()-2)/20)+2))</f>
        <v/>
      </c>
      <c r="E1277" s="0" t="str">
        <f aca="false">IF($A1277="","",INDEX(CARTAO_COMPRAS!$H:$H,INT((ROW()-2)/20)+2)+MOD(ROW()-2,20))</f>
        <v/>
      </c>
      <c r="F1277" s="0" t="str">
        <f aca="false">IF($A1277="","",INDEX(CARTAO_COMPRAS!$G:$G,INT((ROW()-2)/20)+2))</f>
        <v/>
      </c>
      <c r="G1277" s="5" t="str">
        <f aca="false">IF($A1277="","",INDEX(CARTAO_COMPRAS!$I:$I,INT((ROW()-2)/20)+2))</f>
        <v/>
      </c>
      <c r="H1277" s="4" t="str">
        <f aca="false">IF($A1277="","",EDATE(INDEX(CARTAO_COMPRAS!$J:$J,INT((ROW()-2)/20)+2),MOD(ROW()-2,20)))</f>
        <v/>
      </c>
      <c r="I1277" s="4" t="str">
        <f aca="false">IF($H1277="","",$H1277-WEEKDAY($H1277,2)+1)</f>
        <v/>
      </c>
      <c r="J1277" s="4" t="str">
        <f aca="false">IF($I1277="","",$I1277+6)</f>
        <v/>
      </c>
      <c r="K1277" s="6" t="str">
        <f aca="false">IF($H1277="","",DATE(YEAR($H1277),MONTH($H1277),1))</f>
        <v/>
      </c>
      <c r="L1277" s="0" t="str">
        <f aca="false">IF($A1277="","",INDEX(CARTAO_COMPRAS!$K:$K,INT((ROW()-2)/20)+2))</f>
        <v/>
      </c>
      <c r="M1277" s="0" t="str">
        <f aca="false">IF($A1277="","","Compra no cartão")</f>
        <v/>
      </c>
    </row>
    <row r="1278" customFormat="false" ht="13.5" hidden="false" customHeight="false" outlineLevel="0" collapsed="false">
      <c r="A1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8" s="0" t="str">
        <f aca="false">IF($A1278="","",INDEX(CARTAO_COMPRAS!$C:$C,INT((ROW()-2)/20)+2))</f>
        <v/>
      </c>
      <c r="C1278" s="0" t="str">
        <f aca="false">IF($A1278="","",INDEX(CARTAO_COMPRAS!$D:$D,INT((ROW()-2)/20)+2))</f>
        <v/>
      </c>
      <c r="D1278" s="0" t="str">
        <f aca="false">IF($A1278="","",INDEX(CARTAO_COMPRAS!$E:$E,INT((ROW()-2)/20)+2))</f>
        <v/>
      </c>
      <c r="E1278" s="0" t="str">
        <f aca="false">IF($A1278="","",INDEX(CARTAO_COMPRAS!$H:$H,INT((ROW()-2)/20)+2)+MOD(ROW()-2,20))</f>
        <v/>
      </c>
      <c r="F1278" s="0" t="str">
        <f aca="false">IF($A1278="","",INDEX(CARTAO_COMPRAS!$G:$G,INT((ROW()-2)/20)+2))</f>
        <v/>
      </c>
      <c r="G1278" s="5" t="str">
        <f aca="false">IF($A1278="","",INDEX(CARTAO_COMPRAS!$I:$I,INT((ROW()-2)/20)+2))</f>
        <v/>
      </c>
      <c r="H1278" s="4" t="str">
        <f aca="false">IF($A1278="","",EDATE(INDEX(CARTAO_COMPRAS!$J:$J,INT((ROW()-2)/20)+2),MOD(ROW()-2,20)))</f>
        <v/>
      </c>
      <c r="I1278" s="4" t="str">
        <f aca="false">IF($H1278="","",$H1278-WEEKDAY($H1278,2)+1)</f>
        <v/>
      </c>
      <c r="J1278" s="4" t="str">
        <f aca="false">IF($I1278="","",$I1278+6)</f>
        <v/>
      </c>
      <c r="K1278" s="6" t="str">
        <f aca="false">IF($H1278="","",DATE(YEAR($H1278),MONTH($H1278),1))</f>
        <v/>
      </c>
      <c r="L1278" s="0" t="str">
        <f aca="false">IF($A1278="","",INDEX(CARTAO_COMPRAS!$K:$K,INT((ROW()-2)/20)+2))</f>
        <v/>
      </c>
      <c r="M1278" s="0" t="str">
        <f aca="false">IF($A1278="","","Compra no cartão")</f>
        <v/>
      </c>
    </row>
    <row r="1279" customFormat="false" ht="13.5" hidden="false" customHeight="false" outlineLevel="0" collapsed="false">
      <c r="A1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79" s="0" t="str">
        <f aca="false">IF($A1279="","",INDEX(CARTAO_COMPRAS!$C:$C,INT((ROW()-2)/20)+2))</f>
        <v/>
      </c>
      <c r="C1279" s="0" t="str">
        <f aca="false">IF($A1279="","",INDEX(CARTAO_COMPRAS!$D:$D,INT((ROW()-2)/20)+2))</f>
        <v/>
      </c>
      <c r="D1279" s="0" t="str">
        <f aca="false">IF($A1279="","",INDEX(CARTAO_COMPRAS!$E:$E,INT((ROW()-2)/20)+2))</f>
        <v/>
      </c>
      <c r="E1279" s="0" t="str">
        <f aca="false">IF($A1279="","",INDEX(CARTAO_COMPRAS!$H:$H,INT((ROW()-2)/20)+2)+MOD(ROW()-2,20))</f>
        <v/>
      </c>
      <c r="F1279" s="0" t="str">
        <f aca="false">IF($A1279="","",INDEX(CARTAO_COMPRAS!$G:$G,INT((ROW()-2)/20)+2))</f>
        <v/>
      </c>
      <c r="G1279" s="5" t="str">
        <f aca="false">IF($A1279="","",INDEX(CARTAO_COMPRAS!$I:$I,INT((ROW()-2)/20)+2))</f>
        <v/>
      </c>
      <c r="H1279" s="4" t="str">
        <f aca="false">IF($A1279="","",EDATE(INDEX(CARTAO_COMPRAS!$J:$J,INT((ROW()-2)/20)+2),MOD(ROW()-2,20)))</f>
        <v/>
      </c>
      <c r="I1279" s="4" t="str">
        <f aca="false">IF($H1279="","",$H1279-WEEKDAY($H1279,2)+1)</f>
        <v/>
      </c>
      <c r="J1279" s="4" t="str">
        <f aca="false">IF($I1279="","",$I1279+6)</f>
        <v/>
      </c>
      <c r="K1279" s="6" t="str">
        <f aca="false">IF($H1279="","",DATE(YEAR($H1279),MONTH($H1279),1))</f>
        <v/>
      </c>
      <c r="L1279" s="0" t="str">
        <f aca="false">IF($A1279="","",INDEX(CARTAO_COMPRAS!$K:$K,INT((ROW()-2)/20)+2))</f>
        <v/>
      </c>
      <c r="M1279" s="0" t="str">
        <f aca="false">IF($A1279="","","Compra no cartão")</f>
        <v/>
      </c>
    </row>
    <row r="1280" customFormat="false" ht="13.5" hidden="false" customHeight="false" outlineLevel="0" collapsed="false">
      <c r="A1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0" s="0" t="str">
        <f aca="false">IF($A1280="","",INDEX(CARTAO_COMPRAS!$C:$C,INT((ROW()-2)/20)+2))</f>
        <v/>
      </c>
      <c r="C1280" s="0" t="str">
        <f aca="false">IF($A1280="","",INDEX(CARTAO_COMPRAS!$D:$D,INT((ROW()-2)/20)+2))</f>
        <v/>
      </c>
      <c r="D1280" s="0" t="str">
        <f aca="false">IF($A1280="","",INDEX(CARTAO_COMPRAS!$E:$E,INT((ROW()-2)/20)+2))</f>
        <v/>
      </c>
      <c r="E1280" s="0" t="str">
        <f aca="false">IF($A1280="","",INDEX(CARTAO_COMPRAS!$H:$H,INT((ROW()-2)/20)+2)+MOD(ROW()-2,20))</f>
        <v/>
      </c>
      <c r="F1280" s="0" t="str">
        <f aca="false">IF($A1280="","",INDEX(CARTAO_COMPRAS!$G:$G,INT((ROW()-2)/20)+2))</f>
        <v/>
      </c>
      <c r="G1280" s="5" t="str">
        <f aca="false">IF($A1280="","",INDEX(CARTAO_COMPRAS!$I:$I,INT((ROW()-2)/20)+2))</f>
        <v/>
      </c>
      <c r="H1280" s="4" t="str">
        <f aca="false">IF($A1280="","",EDATE(INDEX(CARTAO_COMPRAS!$J:$J,INT((ROW()-2)/20)+2),MOD(ROW()-2,20)))</f>
        <v/>
      </c>
      <c r="I1280" s="4" t="str">
        <f aca="false">IF($H1280="","",$H1280-WEEKDAY($H1280,2)+1)</f>
        <v/>
      </c>
      <c r="J1280" s="4" t="str">
        <f aca="false">IF($I1280="","",$I1280+6)</f>
        <v/>
      </c>
      <c r="K1280" s="6" t="str">
        <f aca="false">IF($H1280="","",DATE(YEAR($H1280),MONTH($H1280),1))</f>
        <v/>
      </c>
      <c r="L1280" s="0" t="str">
        <f aca="false">IF($A1280="","",INDEX(CARTAO_COMPRAS!$K:$K,INT((ROW()-2)/20)+2))</f>
        <v/>
      </c>
      <c r="M1280" s="0" t="str">
        <f aca="false">IF($A1280="","","Compra no cartão")</f>
        <v/>
      </c>
    </row>
    <row r="1281" customFormat="false" ht="13.5" hidden="false" customHeight="false" outlineLevel="0" collapsed="false">
      <c r="A1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1" s="0" t="str">
        <f aca="false">IF($A1281="","",INDEX(CARTAO_COMPRAS!$C:$C,INT((ROW()-2)/20)+2))</f>
        <v/>
      </c>
      <c r="C1281" s="0" t="str">
        <f aca="false">IF($A1281="","",INDEX(CARTAO_COMPRAS!$D:$D,INT((ROW()-2)/20)+2))</f>
        <v/>
      </c>
      <c r="D1281" s="0" t="str">
        <f aca="false">IF($A1281="","",INDEX(CARTAO_COMPRAS!$E:$E,INT((ROW()-2)/20)+2))</f>
        <v/>
      </c>
      <c r="E1281" s="0" t="str">
        <f aca="false">IF($A1281="","",INDEX(CARTAO_COMPRAS!$H:$H,INT((ROW()-2)/20)+2)+MOD(ROW()-2,20))</f>
        <v/>
      </c>
      <c r="F1281" s="0" t="str">
        <f aca="false">IF($A1281="","",INDEX(CARTAO_COMPRAS!$G:$G,INT((ROW()-2)/20)+2))</f>
        <v/>
      </c>
      <c r="G1281" s="5" t="str">
        <f aca="false">IF($A1281="","",INDEX(CARTAO_COMPRAS!$I:$I,INT((ROW()-2)/20)+2))</f>
        <v/>
      </c>
      <c r="H1281" s="4" t="str">
        <f aca="false">IF($A1281="","",EDATE(INDEX(CARTAO_COMPRAS!$J:$J,INT((ROW()-2)/20)+2),MOD(ROW()-2,20)))</f>
        <v/>
      </c>
      <c r="I1281" s="4" t="str">
        <f aca="false">IF($H1281="","",$H1281-WEEKDAY($H1281,2)+1)</f>
        <v/>
      </c>
      <c r="J1281" s="4" t="str">
        <f aca="false">IF($I1281="","",$I1281+6)</f>
        <v/>
      </c>
      <c r="K1281" s="6" t="str">
        <f aca="false">IF($H1281="","",DATE(YEAR($H1281),MONTH($H1281),1))</f>
        <v/>
      </c>
      <c r="L1281" s="0" t="str">
        <f aca="false">IF($A1281="","",INDEX(CARTAO_COMPRAS!$K:$K,INT((ROW()-2)/20)+2))</f>
        <v/>
      </c>
      <c r="M1281" s="0" t="str">
        <f aca="false">IF($A1281="","","Compra no cartão")</f>
        <v/>
      </c>
    </row>
    <row r="1282" customFormat="false" ht="13.5" hidden="false" customHeight="false" outlineLevel="0" collapsed="false">
      <c r="A12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65</v>
      </c>
      <c r="B1282" s="0" t="str">
        <f aca="false">IF($A1282="","",INDEX(CARTAO_COMPRAS!$C:$C,INT((ROW()-2)/20)+2))</f>
        <v>Bradesco</v>
      </c>
      <c r="C1282" s="0" t="str">
        <f aca="false">IF($A1282="","",INDEX(CARTAO_COMPRAS!$D:$D,INT((ROW()-2)/20)+2))</f>
        <v>Posto de gasolina</v>
      </c>
      <c r="D1282" s="0" t="str">
        <f aca="false">IF($A1282="","",INDEX(CARTAO_COMPRAS!$E:$E,INT((ROW()-2)/20)+2))</f>
        <v>Alimentação / Insumos</v>
      </c>
      <c r="E1282" s="0" t="n">
        <f aca="false">IF($A1282="","",INDEX(CARTAO_COMPRAS!$H:$H,INT((ROW()-2)/20)+2)+MOD(ROW()-2,20))</f>
        <v>1</v>
      </c>
      <c r="F1282" s="0" t="n">
        <f aca="false">IF($A1282="","",INDEX(CARTAO_COMPRAS!$G:$G,INT((ROW()-2)/20)+2))</f>
        <v>1</v>
      </c>
      <c r="G1282" s="5" t="n">
        <f aca="false">IF($A1282="","",INDEX(CARTAO_COMPRAS!$I:$I,INT((ROW()-2)/20)+2))</f>
        <v>50</v>
      </c>
      <c r="H1282" s="4" t="n">
        <f aca="false">IF($A1282="","",EDATE(INDEX(CARTAO_COMPRAS!$J:$J,INT((ROW()-2)/20)+2),MOD(ROW()-2,20)))</f>
        <v>46157</v>
      </c>
      <c r="I1282" s="4" t="n">
        <f aca="false">IF($H1282="","",$H1282-WEEKDAY($H1282,2)+1)</f>
        <v>46153</v>
      </c>
      <c r="J1282" s="4" t="n">
        <f aca="false">IF($I1282="","",$I1282+6)</f>
        <v>46159</v>
      </c>
      <c r="K1282" s="6" t="n">
        <f aca="false">IF($H1282="","",DATE(YEAR($H1282),MONTH($H1282),1))</f>
        <v>46143</v>
      </c>
      <c r="L1282" s="0" t="str">
        <f aca="false">IF($A1282="","",INDEX(CARTAO_COMPRAS!$K:$K,INT((ROW()-2)/20)+2))</f>
        <v>Pago</v>
      </c>
      <c r="M1282" s="0" t="str">
        <f aca="false">IF($A1282="","","Compra no cartão")</f>
        <v>Compra no cartão</v>
      </c>
    </row>
    <row r="1283" customFormat="false" ht="13.5" hidden="false" customHeight="false" outlineLevel="0" collapsed="false">
      <c r="A1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3" s="0" t="str">
        <f aca="false">IF($A1283="","",INDEX(CARTAO_COMPRAS!$C:$C,INT((ROW()-2)/20)+2))</f>
        <v/>
      </c>
      <c r="C1283" s="0" t="str">
        <f aca="false">IF($A1283="","",INDEX(CARTAO_COMPRAS!$D:$D,INT((ROW()-2)/20)+2))</f>
        <v/>
      </c>
      <c r="D1283" s="0" t="str">
        <f aca="false">IF($A1283="","",INDEX(CARTAO_COMPRAS!$E:$E,INT((ROW()-2)/20)+2))</f>
        <v/>
      </c>
      <c r="E1283" s="0" t="str">
        <f aca="false">IF($A1283="","",INDEX(CARTAO_COMPRAS!$H:$H,INT((ROW()-2)/20)+2)+MOD(ROW()-2,20))</f>
        <v/>
      </c>
      <c r="F1283" s="0" t="str">
        <f aca="false">IF($A1283="","",INDEX(CARTAO_COMPRAS!$G:$G,INT((ROW()-2)/20)+2))</f>
        <v/>
      </c>
      <c r="G1283" s="5" t="str">
        <f aca="false">IF($A1283="","",INDEX(CARTAO_COMPRAS!$I:$I,INT((ROW()-2)/20)+2))</f>
        <v/>
      </c>
      <c r="H1283" s="4" t="str">
        <f aca="false">IF($A1283="","",EDATE(INDEX(CARTAO_COMPRAS!$J:$J,INT((ROW()-2)/20)+2),MOD(ROW()-2,20)))</f>
        <v/>
      </c>
      <c r="I1283" s="4" t="str">
        <f aca="false">IF($H1283="","",$H1283-WEEKDAY($H1283,2)+1)</f>
        <v/>
      </c>
      <c r="J1283" s="4" t="str">
        <f aca="false">IF($I1283="","",$I1283+6)</f>
        <v/>
      </c>
      <c r="K1283" s="6" t="str">
        <f aca="false">IF($H1283="","",DATE(YEAR($H1283),MONTH($H1283),1))</f>
        <v/>
      </c>
      <c r="L1283" s="0" t="str">
        <f aca="false">IF($A1283="","",INDEX(CARTAO_COMPRAS!$K:$K,INT((ROW()-2)/20)+2))</f>
        <v/>
      </c>
      <c r="M1283" s="0" t="str">
        <f aca="false">IF($A1283="","","Compra no cartão")</f>
        <v/>
      </c>
    </row>
    <row r="1284" customFormat="false" ht="13.5" hidden="false" customHeight="false" outlineLevel="0" collapsed="false">
      <c r="A1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4" s="0" t="str">
        <f aca="false">IF($A1284="","",INDEX(CARTAO_COMPRAS!$C:$C,INT((ROW()-2)/20)+2))</f>
        <v/>
      </c>
      <c r="C1284" s="0" t="str">
        <f aca="false">IF($A1284="","",INDEX(CARTAO_COMPRAS!$D:$D,INT((ROW()-2)/20)+2))</f>
        <v/>
      </c>
      <c r="D1284" s="0" t="str">
        <f aca="false">IF($A1284="","",INDEX(CARTAO_COMPRAS!$E:$E,INT((ROW()-2)/20)+2))</f>
        <v/>
      </c>
      <c r="E1284" s="0" t="str">
        <f aca="false">IF($A1284="","",INDEX(CARTAO_COMPRAS!$H:$H,INT((ROW()-2)/20)+2)+MOD(ROW()-2,20))</f>
        <v/>
      </c>
      <c r="F1284" s="0" t="str">
        <f aca="false">IF($A1284="","",INDEX(CARTAO_COMPRAS!$G:$G,INT((ROW()-2)/20)+2))</f>
        <v/>
      </c>
      <c r="G1284" s="5" t="str">
        <f aca="false">IF($A1284="","",INDEX(CARTAO_COMPRAS!$I:$I,INT((ROW()-2)/20)+2))</f>
        <v/>
      </c>
      <c r="H1284" s="4" t="str">
        <f aca="false">IF($A1284="","",EDATE(INDEX(CARTAO_COMPRAS!$J:$J,INT((ROW()-2)/20)+2),MOD(ROW()-2,20)))</f>
        <v/>
      </c>
      <c r="I1284" s="4" t="str">
        <f aca="false">IF($H1284="","",$H1284-WEEKDAY($H1284,2)+1)</f>
        <v/>
      </c>
      <c r="J1284" s="4" t="str">
        <f aca="false">IF($I1284="","",$I1284+6)</f>
        <v/>
      </c>
      <c r="K1284" s="6" t="str">
        <f aca="false">IF($H1284="","",DATE(YEAR($H1284),MONTH($H1284),1))</f>
        <v/>
      </c>
      <c r="L1284" s="0" t="str">
        <f aca="false">IF($A1284="","",INDEX(CARTAO_COMPRAS!$K:$K,INT((ROW()-2)/20)+2))</f>
        <v/>
      </c>
      <c r="M1284" s="0" t="str">
        <f aca="false">IF($A1284="","","Compra no cartão")</f>
        <v/>
      </c>
    </row>
    <row r="1285" customFormat="false" ht="13.5" hidden="false" customHeight="false" outlineLevel="0" collapsed="false">
      <c r="A1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5" s="0" t="str">
        <f aca="false">IF($A1285="","",INDEX(CARTAO_COMPRAS!$C:$C,INT((ROW()-2)/20)+2))</f>
        <v/>
      </c>
      <c r="C1285" s="0" t="str">
        <f aca="false">IF($A1285="","",INDEX(CARTAO_COMPRAS!$D:$D,INT((ROW()-2)/20)+2))</f>
        <v/>
      </c>
      <c r="D1285" s="0" t="str">
        <f aca="false">IF($A1285="","",INDEX(CARTAO_COMPRAS!$E:$E,INT((ROW()-2)/20)+2))</f>
        <v/>
      </c>
      <c r="E1285" s="0" t="str">
        <f aca="false">IF($A1285="","",INDEX(CARTAO_COMPRAS!$H:$H,INT((ROW()-2)/20)+2)+MOD(ROW()-2,20))</f>
        <v/>
      </c>
      <c r="F1285" s="0" t="str">
        <f aca="false">IF($A1285="","",INDEX(CARTAO_COMPRAS!$G:$G,INT((ROW()-2)/20)+2))</f>
        <v/>
      </c>
      <c r="G1285" s="5" t="str">
        <f aca="false">IF($A1285="","",INDEX(CARTAO_COMPRAS!$I:$I,INT((ROW()-2)/20)+2))</f>
        <v/>
      </c>
      <c r="H1285" s="4" t="str">
        <f aca="false">IF($A1285="","",EDATE(INDEX(CARTAO_COMPRAS!$J:$J,INT((ROW()-2)/20)+2),MOD(ROW()-2,20)))</f>
        <v/>
      </c>
      <c r="I1285" s="4" t="str">
        <f aca="false">IF($H1285="","",$H1285-WEEKDAY($H1285,2)+1)</f>
        <v/>
      </c>
      <c r="J1285" s="4" t="str">
        <f aca="false">IF($I1285="","",$I1285+6)</f>
        <v/>
      </c>
      <c r="K1285" s="6" t="str">
        <f aca="false">IF($H1285="","",DATE(YEAR($H1285),MONTH($H1285),1))</f>
        <v/>
      </c>
      <c r="L1285" s="0" t="str">
        <f aca="false">IF($A1285="","",INDEX(CARTAO_COMPRAS!$K:$K,INT((ROW()-2)/20)+2))</f>
        <v/>
      </c>
      <c r="M1285" s="0" t="str">
        <f aca="false">IF($A1285="","","Compra no cartão")</f>
        <v/>
      </c>
    </row>
    <row r="1286" customFormat="false" ht="13.5" hidden="false" customHeight="false" outlineLevel="0" collapsed="false">
      <c r="A1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6" s="0" t="str">
        <f aca="false">IF($A1286="","",INDEX(CARTAO_COMPRAS!$C:$C,INT((ROW()-2)/20)+2))</f>
        <v/>
      </c>
      <c r="C1286" s="0" t="str">
        <f aca="false">IF($A1286="","",INDEX(CARTAO_COMPRAS!$D:$D,INT((ROW()-2)/20)+2))</f>
        <v/>
      </c>
      <c r="D1286" s="0" t="str">
        <f aca="false">IF($A1286="","",INDEX(CARTAO_COMPRAS!$E:$E,INT((ROW()-2)/20)+2))</f>
        <v/>
      </c>
      <c r="E1286" s="0" t="str">
        <f aca="false">IF($A1286="","",INDEX(CARTAO_COMPRAS!$H:$H,INT((ROW()-2)/20)+2)+MOD(ROW()-2,20))</f>
        <v/>
      </c>
      <c r="F1286" s="0" t="str">
        <f aca="false">IF($A1286="","",INDEX(CARTAO_COMPRAS!$G:$G,INT((ROW()-2)/20)+2))</f>
        <v/>
      </c>
      <c r="G1286" s="5" t="str">
        <f aca="false">IF($A1286="","",INDEX(CARTAO_COMPRAS!$I:$I,INT((ROW()-2)/20)+2))</f>
        <v/>
      </c>
      <c r="H1286" s="4" t="str">
        <f aca="false">IF($A1286="","",EDATE(INDEX(CARTAO_COMPRAS!$J:$J,INT((ROW()-2)/20)+2),MOD(ROW()-2,20)))</f>
        <v/>
      </c>
      <c r="I1286" s="4" t="str">
        <f aca="false">IF($H1286="","",$H1286-WEEKDAY($H1286,2)+1)</f>
        <v/>
      </c>
      <c r="J1286" s="4" t="str">
        <f aca="false">IF($I1286="","",$I1286+6)</f>
        <v/>
      </c>
      <c r="K1286" s="6" t="str">
        <f aca="false">IF($H1286="","",DATE(YEAR($H1286),MONTH($H1286),1))</f>
        <v/>
      </c>
      <c r="L1286" s="0" t="str">
        <f aca="false">IF($A1286="","",INDEX(CARTAO_COMPRAS!$K:$K,INT((ROW()-2)/20)+2))</f>
        <v/>
      </c>
      <c r="M1286" s="0" t="str">
        <f aca="false">IF($A1286="","","Compra no cartão")</f>
        <v/>
      </c>
    </row>
    <row r="1287" customFormat="false" ht="13.5" hidden="false" customHeight="false" outlineLevel="0" collapsed="false">
      <c r="A1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7" s="0" t="str">
        <f aca="false">IF($A1287="","",INDEX(CARTAO_COMPRAS!$C:$C,INT((ROW()-2)/20)+2))</f>
        <v/>
      </c>
      <c r="C1287" s="0" t="str">
        <f aca="false">IF($A1287="","",INDEX(CARTAO_COMPRAS!$D:$D,INT((ROW()-2)/20)+2))</f>
        <v/>
      </c>
      <c r="D1287" s="0" t="str">
        <f aca="false">IF($A1287="","",INDEX(CARTAO_COMPRAS!$E:$E,INT((ROW()-2)/20)+2))</f>
        <v/>
      </c>
      <c r="E1287" s="0" t="str">
        <f aca="false">IF($A1287="","",INDEX(CARTAO_COMPRAS!$H:$H,INT((ROW()-2)/20)+2)+MOD(ROW()-2,20))</f>
        <v/>
      </c>
      <c r="F1287" s="0" t="str">
        <f aca="false">IF($A1287="","",INDEX(CARTAO_COMPRAS!$G:$G,INT((ROW()-2)/20)+2))</f>
        <v/>
      </c>
      <c r="G1287" s="5" t="str">
        <f aca="false">IF($A1287="","",INDEX(CARTAO_COMPRAS!$I:$I,INT((ROW()-2)/20)+2))</f>
        <v/>
      </c>
      <c r="H1287" s="4" t="str">
        <f aca="false">IF($A1287="","",EDATE(INDEX(CARTAO_COMPRAS!$J:$J,INT((ROW()-2)/20)+2),MOD(ROW()-2,20)))</f>
        <v/>
      </c>
      <c r="I1287" s="4" t="str">
        <f aca="false">IF($H1287="","",$H1287-WEEKDAY($H1287,2)+1)</f>
        <v/>
      </c>
      <c r="J1287" s="4" t="str">
        <f aca="false">IF($I1287="","",$I1287+6)</f>
        <v/>
      </c>
      <c r="K1287" s="6" t="str">
        <f aca="false">IF($H1287="","",DATE(YEAR($H1287),MONTH($H1287),1))</f>
        <v/>
      </c>
      <c r="L1287" s="0" t="str">
        <f aca="false">IF($A1287="","",INDEX(CARTAO_COMPRAS!$K:$K,INT((ROW()-2)/20)+2))</f>
        <v/>
      </c>
      <c r="M1287" s="0" t="str">
        <f aca="false">IF($A1287="","","Compra no cartão")</f>
        <v/>
      </c>
    </row>
    <row r="1288" customFormat="false" ht="13.5" hidden="false" customHeight="false" outlineLevel="0" collapsed="false">
      <c r="A1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8" s="0" t="str">
        <f aca="false">IF($A1288="","",INDEX(CARTAO_COMPRAS!$C:$C,INT((ROW()-2)/20)+2))</f>
        <v/>
      </c>
      <c r="C1288" s="0" t="str">
        <f aca="false">IF($A1288="","",INDEX(CARTAO_COMPRAS!$D:$D,INT((ROW()-2)/20)+2))</f>
        <v/>
      </c>
      <c r="D1288" s="0" t="str">
        <f aca="false">IF($A1288="","",INDEX(CARTAO_COMPRAS!$E:$E,INT((ROW()-2)/20)+2))</f>
        <v/>
      </c>
      <c r="E1288" s="0" t="str">
        <f aca="false">IF($A1288="","",INDEX(CARTAO_COMPRAS!$H:$H,INT((ROW()-2)/20)+2)+MOD(ROW()-2,20))</f>
        <v/>
      </c>
      <c r="F1288" s="0" t="str">
        <f aca="false">IF($A1288="","",INDEX(CARTAO_COMPRAS!$G:$G,INT((ROW()-2)/20)+2))</f>
        <v/>
      </c>
      <c r="G1288" s="5" t="str">
        <f aca="false">IF($A1288="","",INDEX(CARTAO_COMPRAS!$I:$I,INT((ROW()-2)/20)+2))</f>
        <v/>
      </c>
      <c r="H1288" s="4" t="str">
        <f aca="false">IF($A1288="","",EDATE(INDEX(CARTAO_COMPRAS!$J:$J,INT((ROW()-2)/20)+2),MOD(ROW()-2,20)))</f>
        <v/>
      </c>
      <c r="I1288" s="4" t="str">
        <f aca="false">IF($H1288="","",$H1288-WEEKDAY($H1288,2)+1)</f>
        <v/>
      </c>
      <c r="J1288" s="4" t="str">
        <f aca="false">IF($I1288="","",$I1288+6)</f>
        <v/>
      </c>
      <c r="K1288" s="6" t="str">
        <f aca="false">IF($H1288="","",DATE(YEAR($H1288),MONTH($H1288),1))</f>
        <v/>
      </c>
      <c r="L1288" s="0" t="str">
        <f aca="false">IF($A1288="","",INDEX(CARTAO_COMPRAS!$K:$K,INT((ROW()-2)/20)+2))</f>
        <v/>
      </c>
      <c r="M1288" s="0" t="str">
        <f aca="false">IF($A1288="","","Compra no cartão")</f>
        <v/>
      </c>
    </row>
    <row r="1289" customFormat="false" ht="13.5" hidden="false" customHeight="false" outlineLevel="0" collapsed="false">
      <c r="A1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89" s="0" t="str">
        <f aca="false">IF($A1289="","",INDEX(CARTAO_COMPRAS!$C:$C,INT((ROW()-2)/20)+2))</f>
        <v/>
      </c>
      <c r="C1289" s="0" t="str">
        <f aca="false">IF($A1289="","",INDEX(CARTAO_COMPRAS!$D:$D,INT((ROW()-2)/20)+2))</f>
        <v/>
      </c>
      <c r="D1289" s="0" t="str">
        <f aca="false">IF($A1289="","",INDEX(CARTAO_COMPRAS!$E:$E,INT((ROW()-2)/20)+2))</f>
        <v/>
      </c>
      <c r="E1289" s="0" t="str">
        <f aca="false">IF($A1289="","",INDEX(CARTAO_COMPRAS!$H:$H,INT((ROW()-2)/20)+2)+MOD(ROW()-2,20))</f>
        <v/>
      </c>
      <c r="F1289" s="0" t="str">
        <f aca="false">IF($A1289="","",INDEX(CARTAO_COMPRAS!$G:$G,INT((ROW()-2)/20)+2))</f>
        <v/>
      </c>
      <c r="G1289" s="5" t="str">
        <f aca="false">IF($A1289="","",INDEX(CARTAO_COMPRAS!$I:$I,INT((ROW()-2)/20)+2))</f>
        <v/>
      </c>
      <c r="H1289" s="4" t="str">
        <f aca="false">IF($A1289="","",EDATE(INDEX(CARTAO_COMPRAS!$J:$J,INT((ROW()-2)/20)+2),MOD(ROW()-2,20)))</f>
        <v/>
      </c>
      <c r="I1289" s="4" t="str">
        <f aca="false">IF($H1289="","",$H1289-WEEKDAY($H1289,2)+1)</f>
        <v/>
      </c>
      <c r="J1289" s="4" t="str">
        <f aca="false">IF($I1289="","",$I1289+6)</f>
        <v/>
      </c>
      <c r="K1289" s="6" t="str">
        <f aca="false">IF($H1289="","",DATE(YEAR($H1289),MONTH($H1289),1))</f>
        <v/>
      </c>
      <c r="L1289" s="0" t="str">
        <f aca="false">IF($A1289="","",INDEX(CARTAO_COMPRAS!$K:$K,INT((ROW()-2)/20)+2))</f>
        <v/>
      </c>
      <c r="M1289" s="0" t="str">
        <f aca="false">IF($A1289="","","Compra no cartão")</f>
        <v/>
      </c>
    </row>
    <row r="1290" customFormat="false" ht="13.5" hidden="false" customHeight="false" outlineLevel="0" collapsed="false">
      <c r="A1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0" s="0" t="str">
        <f aca="false">IF($A1290="","",INDEX(CARTAO_COMPRAS!$C:$C,INT((ROW()-2)/20)+2))</f>
        <v/>
      </c>
      <c r="C1290" s="0" t="str">
        <f aca="false">IF($A1290="","",INDEX(CARTAO_COMPRAS!$D:$D,INT((ROW()-2)/20)+2))</f>
        <v/>
      </c>
      <c r="D1290" s="0" t="str">
        <f aca="false">IF($A1290="","",INDEX(CARTAO_COMPRAS!$E:$E,INT((ROW()-2)/20)+2))</f>
        <v/>
      </c>
      <c r="E1290" s="0" t="str">
        <f aca="false">IF($A1290="","",INDEX(CARTAO_COMPRAS!$H:$H,INT((ROW()-2)/20)+2)+MOD(ROW()-2,20))</f>
        <v/>
      </c>
      <c r="F1290" s="0" t="str">
        <f aca="false">IF($A1290="","",INDEX(CARTAO_COMPRAS!$G:$G,INT((ROW()-2)/20)+2))</f>
        <v/>
      </c>
      <c r="G1290" s="5" t="str">
        <f aca="false">IF($A1290="","",INDEX(CARTAO_COMPRAS!$I:$I,INT((ROW()-2)/20)+2))</f>
        <v/>
      </c>
      <c r="H1290" s="4" t="str">
        <f aca="false">IF($A1290="","",EDATE(INDEX(CARTAO_COMPRAS!$J:$J,INT((ROW()-2)/20)+2),MOD(ROW()-2,20)))</f>
        <v/>
      </c>
      <c r="I1290" s="4" t="str">
        <f aca="false">IF($H1290="","",$H1290-WEEKDAY($H1290,2)+1)</f>
        <v/>
      </c>
      <c r="J1290" s="4" t="str">
        <f aca="false">IF($I1290="","",$I1290+6)</f>
        <v/>
      </c>
      <c r="K1290" s="6" t="str">
        <f aca="false">IF($H1290="","",DATE(YEAR($H1290),MONTH($H1290),1))</f>
        <v/>
      </c>
      <c r="L1290" s="0" t="str">
        <f aca="false">IF($A1290="","",INDEX(CARTAO_COMPRAS!$K:$K,INT((ROW()-2)/20)+2))</f>
        <v/>
      </c>
      <c r="M1290" s="0" t="str">
        <f aca="false">IF($A1290="","","Compra no cartão")</f>
        <v/>
      </c>
    </row>
    <row r="1291" customFormat="false" ht="13.5" hidden="false" customHeight="false" outlineLevel="0" collapsed="false">
      <c r="A1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1" s="0" t="str">
        <f aca="false">IF($A1291="","",INDEX(CARTAO_COMPRAS!$C:$C,INT((ROW()-2)/20)+2))</f>
        <v/>
      </c>
      <c r="C1291" s="0" t="str">
        <f aca="false">IF($A1291="","",INDEX(CARTAO_COMPRAS!$D:$D,INT((ROW()-2)/20)+2))</f>
        <v/>
      </c>
      <c r="D1291" s="0" t="str">
        <f aca="false">IF($A1291="","",INDEX(CARTAO_COMPRAS!$E:$E,INT((ROW()-2)/20)+2))</f>
        <v/>
      </c>
      <c r="E1291" s="0" t="str">
        <f aca="false">IF($A1291="","",INDEX(CARTAO_COMPRAS!$H:$H,INT((ROW()-2)/20)+2)+MOD(ROW()-2,20))</f>
        <v/>
      </c>
      <c r="F1291" s="0" t="str">
        <f aca="false">IF($A1291="","",INDEX(CARTAO_COMPRAS!$G:$G,INT((ROW()-2)/20)+2))</f>
        <v/>
      </c>
      <c r="G1291" s="5" t="str">
        <f aca="false">IF($A1291="","",INDEX(CARTAO_COMPRAS!$I:$I,INT((ROW()-2)/20)+2))</f>
        <v/>
      </c>
      <c r="H1291" s="4" t="str">
        <f aca="false">IF($A1291="","",EDATE(INDEX(CARTAO_COMPRAS!$J:$J,INT((ROW()-2)/20)+2),MOD(ROW()-2,20)))</f>
        <v/>
      </c>
      <c r="I1291" s="4" t="str">
        <f aca="false">IF($H1291="","",$H1291-WEEKDAY($H1291,2)+1)</f>
        <v/>
      </c>
      <c r="J1291" s="4" t="str">
        <f aca="false">IF($I1291="","",$I1291+6)</f>
        <v/>
      </c>
      <c r="K1291" s="6" t="str">
        <f aca="false">IF($H1291="","",DATE(YEAR($H1291),MONTH($H1291),1))</f>
        <v/>
      </c>
      <c r="L1291" s="0" t="str">
        <f aca="false">IF($A1291="","",INDEX(CARTAO_COMPRAS!$K:$K,INT((ROW()-2)/20)+2))</f>
        <v/>
      </c>
      <c r="M1291" s="0" t="str">
        <f aca="false">IF($A1291="","","Compra no cartão")</f>
        <v/>
      </c>
    </row>
    <row r="1292" customFormat="false" ht="13.5" hidden="false" customHeight="false" outlineLevel="0" collapsed="false">
      <c r="A1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2" s="0" t="str">
        <f aca="false">IF($A1292="","",INDEX(CARTAO_COMPRAS!$C:$C,INT((ROW()-2)/20)+2))</f>
        <v/>
      </c>
      <c r="C1292" s="0" t="str">
        <f aca="false">IF($A1292="","",INDEX(CARTAO_COMPRAS!$D:$D,INT((ROW()-2)/20)+2))</f>
        <v/>
      </c>
      <c r="D1292" s="0" t="str">
        <f aca="false">IF($A1292="","",INDEX(CARTAO_COMPRAS!$E:$E,INT((ROW()-2)/20)+2))</f>
        <v/>
      </c>
      <c r="E1292" s="0" t="str">
        <f aca="false">IF($A1292="","",INDEX(CARTAO_COMPRAS!$H:$H,INT((ROW()-2)/20)+2)+MOD(ROW()-2,20))</f>
        <v/>
      </c>
      <c r="F1292" s="0" t="str">
        <f aca="false">IF($A1292="","",INDEX(CARTAO_COMPRAS!$G:$G,INT((ROW()-2)/20)+2))</f>
        <v/>
      </c>
      <c r="G1292" s="5" t="str">
        <f aca="false">IF($A1292="","",INDEX(CARTAO_COMPRAS!$I:$I,INT((ROW()-2)/20)+2))</f>
        <v/>
      </c>
      <c r="H1292" s="4" t="str">
        <f aca="false">IF($A1292="","",EDATE(INDEX(CARTAO_COMPRAS!$J:$J,INT((ROW()-2)/20)+2),MOD(ROW()-2,20)))</f>
        <v/>
      </c>
      <c r="I1292" s="4" t="str">
        <f aca="false">IF($H1292="","",$H1292-WEEKDAY($H1292,2)+1)</f>
        <v/>
      </c>
      <c r="J1292" s="4" t="str">
        <f aca="false">IF($I1292="","",$I1292+6)</f>
        <v/>
      </c>
      <c r="K1292" s="6" t="str">
        <f aca="false">IF($H1292="","",DATE(YEAR($H1292),MONTH($H1292),1))</f>
        <v/>
      </c>
      <c r="L1292" s="0" t="str">
        <f aca="false">IF($A1292="","",INDEX(CARTAO_COMPRAS!$K:$K,INT((ROW()-2)/20)+2))</f>
        <v/>
      </c>
      <c r="M1292" s="0" t="str">
        <f aca="false">IF($A1292="","","Compra no cartão")</f>
        <v/>
      </c>
    </row>
    <row r="1293" customFormat="false" ht="13.5" hidden="false" customHeight="false" outlineLevel="0" collapsed="false">
      <c r="A1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3" s="0" t="str">
        <f aca="false">IF($A1293="","",INDEX(CARTAO_COMPRAS!$C:$C,INT((ROW()-2)/20)+2))</f>
        <v/>
      </c>
      <c r="C1293" s="0" t="str">
        <f aca="false">IF($A1293="","",INDEX(CARTAO_COMPRAS!$D:$D,INT((ROW()-2)/20)+2))</f>
        <v/>
      </c>
      <c r="D1293" s="0" t="str">
        <f aca="false">IF($A1293="","",INDEX(CARTAO_COMPRAS!$E:$E,INT((ROW()-2)/20)+2))</f>
        <v/>
      </c>
      <c r="E1293" s="0" t="str">
        <f aca="false">IF($A1293="","",INDEX(CARTAO_COMPRAS!$H:$H,INT((ROW()-2)/20)+2)+MOD(ROW()-2,20))</f>
        <v/>
      </c>
      <c r="F1293" s="0" t="str">
        <f aca="false">IF($A1293="","",INDEX(CARTAO_COMPRAS!$G:$G,INT((ROW()-2)/20)+2))</f>
        <v/>
      </c>
      <c r="G1293" s="5" t="str">
        <f aca="false">IF($A1293="","",INDEX(CARTAO_COMPRAS!$I:$I,INT((ROW()-2)/20)+2))</f>
        <v/>
      </c>
      <c r="H1293" s="4" t="str">
        <f aca="false">IF($A1293="","",EDATE(INDEX(CARTAO_COMPRAS!$J:$J,INT((ROW()-2)/20)+2),MOD(ROW()-2,20)))</f>
        <v/>
      </c>
      <c r="I1293" s="4" t="str">
        <f aca="false">IF($H1293="","",$H1293-WEEKDAY($H1293,2)+1)</f>
        <v/>
      </c>
      <c r="J1293" s="4" t="str">
        <f aca="false">IF($I1293="","",$I1293+6)</f>
        <v/>
      </c>
      <c r="K1293" s="6" t="str">
        <f aca="false">IF($H1293="","",DATE(YEAR($H1293),MONTH($H1293),1))</f>
        <v/>
      </c>
      <c r="L1293" s="0" t="str">
        <f aca="false">IF($A1293="","",INDEX(CARTAO_COMPRAS!$K:$K,INT((ROW()-2)/20)+2))</f>
        <v/>
      </c>
      <c r="M1293" s="0" t="str">
        <f aca="false">IF($A1293="","","Compra no cartão")</f>
        <v/>
      </c>
    </row>
    <row r="1294" customFormat="false" ht="13.5" hidden="false" customHeight="false" outlineLevel="0" collapsed="false">
      <c r="A1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4" s="0" t="str">
        <f aca="false">IF($A1294="","",INDEX(CARTAO_COMPRAS!$C:$C,INT((ROW()-2)/20)+2))</f>
        <v/>
      </c>
      <c r="C1294" s="0" t="str">
        <f aca="false">IF($A1294="","",INDEX(CARTAO_COMPRAS!$D:$D,INT((ROW()-2)/20)+2))</f>
        <v/>
      </c>
      <c r="D1294" s="0" t="str">
        <f aca="false">IF($A1294="","",INDEX(CARTAO_COMPRAS!$E:$E,INT((ROW()-2)/20)+2))</f>
        <v/>
      </c>
      <c r="E1294" s="0" t="str">
        <f aca="false">IF($A1294="","",INDEX(CARTAO_COMPRAS!$H:$H,INT((ROW()-2)/20)+2)+MOD(ROW()-2,20))</f>
        <v/>
      </c>
      <c r="F1294" s="0" t="str">
        <f aca="false">IF($A1294="","",INDEX(CARTAO_COMPRAS!$G:$G,INT((ROW()-2)/20)+2))</f>
        <v/>
      </c>
      <c r="G1294" s="5" t="str">
        <f aca="false">IF($A1294="","",INDEX(CARTAO_COMPRAS!$I:$I,INT((ROW()-2)/20)+2))</f>
        <v/>
      </c>
      <c r="H1294" s="4" t="str">
        <f aca="false">IF($A1294="","",EDATE(INDEX(CARTAO_COMPRAS!$J:$J,INT((ROW()-2)/20)+2),MOD(ROW()-2,20)))</f>
        <v/>
      </c>
      <c r="I1294" s="4" t="str">
        <f aca="false">IF($H1294="","",$H1294-WEEKDAY($H1294,2)+1)</f>
        <v/>
      </c>
      <c r="J1294" s="4" t="str">
        <f aca="false">IF($I1294="","",$I1294+6)</f>
        <v/>
      </c>
      <c r="K1294" s="6" t="str">
        <f aca="false">IF($H1294="","",DATE(YEAR($H1294),MONTH($H1294),1))</f>
        <v/>
      </c>
      <c r="L1294" s="0" t="str">
        <f aca="false">IF($A1294="","",INDEX(CARTAO_COMPRAS!$K:$K,INT((ROW()-2)/20)+2))</f>
        <v/>
      </c>
      <c r="M1294" s="0" t="str">
        <f aca="false">IF($A1294="","","Compra no cartão")</f>
        <v/>
      </c>
    </row>
    <row r="1295" customFormat="false" ht="13.5" hidden="false" customHeight="false" outlineLevel="0" collapsed="false">
      <c r="A1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5" s="0" t="str">
        <f aca="false">IF($A1295="","",INDEX(CARTAO_COMPRAS!$C:$C,INT((ROW()-2)/20)+2))</f>
        <v/>
      </c>
      <c r="C1295" s="0" t="str">
        <f aca="false">IF($A1295="","",INDEX(CARTAO_COMPRAS!$D:$D,INT((ROW()-2)/20)+2))</f>
        <v/>
      </c>
      <c r="D1295" s="0" t="str">
        <f aca="false">IF($A1295="","",INDEX(CARTAO_COMPRAS!$E:$E,INT((ROW()-2)/20)+2))</f>
        <v/>
      </c>
      <c r="E1295" s="0" t="str">
        <f aca="false">IF($A1295="","",INDEX(CARTAO_COMPRAS!$H:$H,INT((ROW()-2)/20)+2)+MOD(ROW()-2,20))</f>
        <v/>
      </c>
      <c r="F1295" s="0" t="str">
        <f aca="false">IF($A1295="","",INDEX(CARTAO_COMPRAS!$G:$G,INT((ROW()-2)/20)+2))</f>
        <v/>
      </c>
      <c r="G1295" s="5" t="str">
        <f aca="false">IF($A1295="","",INDEX(CARTAO_COMPRAS!$I:$I,INT((ROW()-2)/20)+2))</f>
        <v/>
      </c>
      <c r="H1295" s="4" t="str">
        <f aca="false">IF($A1295="","",EDATE(INDEX(CARTAO_COMPRAS!$J:$J,INT((ROW()-2)/20)+2),MOD(ROW()-2,20)))</f>
        <v/>
      </c>
      <c r="I1295" s="4" t="str">
        <f aca="false">IF($H1295="","",$H1295-WEEKDAY($H1295,2)+1)</f>
        <v/>
      </c>
      <c r="J1295" s="4" t="str">
        <f aca="false">IF($I1295="","",$I1295+6)</f>
        <v/>
      </c>
      <c r="K1295" s="6" t="str">
        <f aca="false">IF($H1295="","",DATE(YEAR($H1295),MONTH($H1295),1))</f>
        <v/>
      </c>
      <c r="L1295" s="0" t="str">
        <f aca="false">IF($A1295="","",INDEX(CARTAO_COMPRAS!$K:$K,INT((ROW()-2)/20)+2))</f>
        <v/>
      </c>
      <c r="M1295" s="0" t="str">
        <f aca="false">IF($A1295="","","Compra no cartão")</f>
        <v/>
      </c>
    </row>
    <row r="1296" customFormat="false" ht="13.5" hidden="false" customHeight="false" outlineLevel="0" collapsed="false">
      <c r="A1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6" s="0" t="str">
        <f aca="false">IF($A1296="","",INDEX(CARTAO_COMPRAS!$C:$C,INT((ROW()-2)/20)+2))</f>
        <v/>
      </c>
      <c r="C1296" s="0" t="str">
        <f aca="false">IF($A1296="","",INDEX(CARTAO_COMPRAS!$D:$D,INT((ROW()-2)/20)+2))</f>
        <v/>
      </c>
      <c r="D1296" s="0" t="str">
        <f aca="false">IF($A1296="","",INDEX(CARTAO_COMPRAS!$E:$E,INT((ROW()-2)/20)+2))</f>
        <v/>
      </c>
      <c r="E1296" s="0" t="str">
        <f aca="false">IF($A1296="","",INDEX(CARTAO_COMPRAS!$H:$H,INT((ROW()-2)/20)+2)+MOD(ROW()-2,20))</f>
        <v/>
      </c>
      <c r="F1296" s="0" t="str">
        <f aca="false">IF($A1296="","",INDEX(CARTAO_COMPRAS!$G:$G,INT((ROW()-2)/20)+2))</f>
        <v/>
      </c>
      <c r="G1296" s="5" t="str">
        <f aca="false">IF($A1296="","",INDEX(CARTAO_COMPRAS!$I:$I,INT((ROW()-2)/20)+2))</f>
        <v/>
      </c>
      <c r="H1296" s="4" t="str">
        <f aca="false">IF($A1296="","",EDATE(INDEX(CARTAO_COMPRAS!$J:$J,INT((ROW()-2)/20)+2),MOD(ROW()-2,20)))</f>
        <v/>
      </c>
      <c r="I1296" s="4" t="str">
        <f aca="false">IF($H1296="","",$H1296-WEEKDAY($H1296,2)+1)</f>
        <v/>
      </c>
      <c r="J1296" s="4" t="str">
        <f aca="false">IF($I1296="","",$I1296+6)</f>
        <v/>
      </c>
      <c r="K1296" s="6" t="str">
        <f aca="false">IF($H1296="","",DATE(YEAR($H1296),MONTH($H1296),1))</f>
        <v/>
      </c>
      <c r="L1296" s="0" t="str">
        <f aca="false">IF($A1296="","",INDEX(CARTAO_COMPRAS!$K:$K,INT((ROW()-2)/20)+2))</f>
        <v/>
      </c>
      <c r="M1296" s="0" t="str">
        <f aca="false">IF($A1296="","","Compra no cartão")</f>
        <v/>
      </c>
    </row>
    <row r="1297" customFormat="false" ht="13.5" hidden="false" customHeight="false" outlineLevel="0" collapsed="false">
      <c r="A1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7" s="0" t="str">
        <f aca="false">IF($A1297="","",INDEX(CARTAO_COMPRAS!$C:$C,INT((ROW()-2)/20)+2))</f>
        <v/>
      </c>
      <c r="C1297" s="0" t="str">
        <f aca="false">IF($A1297="","",INDEX(CARTAO_COMPRAS!$D:$D,INT((ROW()-2)/20)+2))</f>
        <v/>
      </c>
      <c r="D1297" s="0" t="str">
        <f aca="false">IF($A1297="","",INDEX(CARTAO_COMPRAS!$E:$E,INT((ROW()-2)/20)+2))</f>
        <v/>
      </c>
      <c r="E1297" s="0" t="str">
        <f aca="false">IF($A1297="","",INDEX(CARTAO_COMPRAS!$H:$H,INT((ROW()-2)/20)+2)+MOD(ROW()-2,20))</f>
        <v/>
      </c>
      <c r="F1297" s="0" t="str">
        <f aca="false">IF($A1297="","",INDEX(CARTAO_COMPRAS!$G:$G,INT((ROW()-2)/20)+2))</f>
        <v/>
      </c>
      <c r="G1297" s="5" t="str">
        <f aca="false">IF($A1297="","",INDEX(CARTAO_COMPRAS!$I:$I,INT((ROW()-2)/20)+2))</f>
        <v/>
      </c>
      <c r="H1297" s="4" t="str">
        <f aca="false">IF($A1297="","",EDATE(INDEX(CARTAO_COMPRAS!$J:$J,INT((ROW()-2)/20)+2),MOD(ROW()-2,20)))</f>
        <v/>
      </c>
      <c r="I1297" s="4" t="str">
        <f aca="false">IF($H1297="","",$H1297-WEEKDAY($H1297,2)+1)</f>
        <v/>
      </c>
      <c r="J1297" s="4" t="str">
        <f aca="false">IF($I1297="","",$I1297+6)</f>
        <v/>
      </c>
      <c r="K1297" s="6" t="str">
        <f aca="false">IF($H1297="","",DATE(YEAR($H1297),MONTH($H1297),1))</f>
        <v/>
      </c>
      <c r="L1297" s="0" t="str">
        <f aca="false">IF($A1297="","",INDEX(CARTAO_COMPRAS!$K:$K,INT((ROW()-2)/20)+2))</f>
        <v/>
      </c>
      <c r="M1297" s="0" t="str">
        <f aca="false">IF($A1297="","","Compra no cartão")</f>
        <v/>
      </c>
    </row>
    <row r="1298" customFormat="false" ht="13.5" hidden="false" customHeight="false" outlineLevel="0" collapsed="false">
      <c r="A1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8" s="0" t="str">
        <f aca="false">IF($A1298="","",INDEX(CARTAO_COMPRAS!$C:$C,INT((ROW()-2)/20)+2))</f>
        <v/>
      </c>
      <c r="C1298" s="0" t="str">
        <f aca="false">IF($A1298="","",INDEX(CARTAO_COMPRAS!$D:$D,INT((ROW()-2)/20)+2))</f>
        <v/>
      </c>
      <c r="D1298" s="0" t="str">
        <f aca="false">IF($A1298="","",INDEX(CARTAO_COMPRAS!$E:$E,INT((ROW()-2)/20)+2))</f>
        <v/>
      </c>
      <c r="E1298" s="0" t="str">
        <f aca="false">IF($A1298="","",INDEX(CARTAO_COMPRAS!$H:$H,INT((ROW()-2)/20)+2)+MOD(ROW()-2,20))</f>
        <v/>
      </c>
      <c r="F1298" s="0" t="str">
        <f aca="false">IF($A1298="","",INDEX(CARTAO_COMPRAS!$G:$G,INT((ROW()-2)/20)+2))</f>
        <v/>
      </c>
      <c r="G1298" s="5" t="str">
        <f aca="false">IF($A1298="","",INDEX(CARTAO_COMPRAS!$I:$I,INT((ROW()-2)/20)+2))</f>
        <v/>
      </c>
      <c r="H1298" s="4" t="str">
        <f aca="false">IF($A1298="","",EDATE(INDEX(CARTAO_COMPRAS!$J:$J,INT((ROW()-2)/20)+2),MOD(ROW()-2,20)))</f>
        <v/>
      </c>
      <c r="I1298" s="4" t="str">
        <f aca="false">IF($H1298="","",$H1298-WEEKDAY($H1298,2)+1)</f>
        <v/>
      </c>
      <c r="J1298" s="4" t="str">
        <f aca="false">IF($I1298="","",$I1298+6)</f>
        <v/>
      </c>
      <c r="K1298" s="6" t="str">
        <f aca="false">IF($H1298="","",DATE(YEAR($H1298),MONTH($H1298),1))</f>
        <v/>
      </c>
      <c r="L1298" s="0" t="str">
        <f aca="false">IF($A1298="","",INDEX(CARTAO_COMPRAS!$K:$K,INT((ROW()-2)/20)+2))</f>
        <v/>
      </c>
      <c r="M1298" s="0" t="str">
        <f aca="false">IF($A1298="","","Compra no cartão")</f>
        <v/>
      </c>
    </row>
    <row r="1299" customFormat="false" ht="13.5" hidden="false" customHeight="false" outlineLevel="0" collapsed="false">
      <c r="A1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99" s="0" t="str">
        <f aca="false">IF($A1299="","",INDEX(CARTAO_COMPRAS!$C:$C,INT((ROW()-2)/20)+2))</f>
        <v/>
      </c>
      <c r="C1299" s="0" t="str">
        <f aca="false">IF($A1299="","",INDEX(CARTAO_COMPRAS!$D:$D,INT((ROW()-2)/20)+2))</f>
        <v/>
      </c>
      <c r="D1299" s="0" t="str">
        <f aca="false">IF($A1299="","",INDEX(CARTAO_COMPRAS!$E:$E,INT((ROW()-2)/20)+2))</f>
        <v/>
      </c>
      <c r="E1299" s="0" t="str">
        <f aca="false">IF($A1299="","",INDEX(CARTAO_COMPRAS!$H:$H,INT((ROW()-2)/20)+2)+MOD(ROW()-2,20))</f>
        <v/>
      </c>
      <c r="F1299" s="0" t="str">
        <f aca="false">IF($A1299="","",INDEX(CARTAO_COMPRAS!$G:$G,INT((ROW()-2)/20)+2))</f>
        <v/>
      </c>
      <c r="G1299" s="5" t="str">
        <f aca="false">IF($A1299="","",INDEX(CARTAO_COMPRAS!$I:$I,INT((ROW()-2)/20)+2))</f>
        <v/>
      </c>
      <c r="H1299" s="4" t="str">
        <f aca="false">IF($A1299="","",EDATE(INDEX(CARTAO_COMPRAS!$J:$J,INT((ROW()-2)/20)+2),MOD(ROW()-2,20)))</f>
        <v/>
      </c>
      <c r="I1299" s="4" t="str">
        <f aca="false">IF($H1299="","",$H1299-WEEKDAY($H1299,2)+1)</f>
        <v/>
      </c>
      <c r="J1299" s="4" t="str">
        <f aca="false">IF($I1299="","",$I1299+6)</f>
        <v/>
      </c>
      <c r="K1299" s="6" t="str">
        <f aca="false">IF($H1299="","",DATE(YEAR($H1299),MONTH($H1299),1))</f>
        <v/>
      </c>
      <c r="L1299" s="0" t="str">
        <f aca="false">IF($A1299="","",INDEX(CARTAO_COMPRAS!$K:$K,INT((ROW()-2)/20)+2))</f>
        <v/>
      </c>
      <c r="M1299" s="0" t="str">
        <f aca="false">IF($A1299="","","Compra no cartão")</f>
        <v/>
      </c>
    </row>
    <row r="1300" customFormat="false" ht="13.5" hidden="false" customHeight="false" outlineLevel="0" collapsed="false">
      <c r="A1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0" s="0" t="str">
        <f aca="false">IF($A1300="","",INDEX(CARTAO_COMPRAS!$C:$C,INT((ROW()-2)/20)+2))</f>
        <v/>
      </c>
      <c r="C1300" s="0" t="str">
        <f aca="false">IF($A1300="","",INDEX(CARTAO_COMPRAS!$D:$D,INT((ROW()-2)/20)+2))</f>
        <v/>
      </c>
      <c r="D1300" s="0" t="str">
        <f aca="false">IF($A1300="","",INDEX(CARTAO_COMPRAS!$E:$E,INT((ROW()-2)/20)+2))</f>
        <v/>
      </c>
      <c r="E1300" s="0" t="str">
        <f aca="false">IF($A1300="","",INDEX(CARTAO_COMPRAS!$H:$H,INT((ROW()-2)/20)+2)+MOD(ROW()-2,20))</f>
        <v/>
      </c>
      <c r="F1300" s="0" t="str">
        <f aca="false">IF($A1300="","",INDEX(CARTAO_COMPRAS!$G:$G,INT((ROW()-2)/20)+2))</f>
        <v/>
      </c>
      <c r="G1300" s="5" t="str">
        <f aca="false">IF($A1300="","",INDEX(CARTAO_COMPRAS!$I:$I,INT((ROW()-2)/20)+2))</f>
        <v/>
      </c>
      <c r="H1300" s="4" t="str">
        <f aca="false">IF($A1300="","",EDATE(INDEX(CARTAO_COMPRAS!$J:$J,INT((ROW()-2)/20)+2),MOD(ROW()-2,20)))</f>
        <v/>
      </c>
      <c r="I1300" s="4" t="str">
        <f aca="false">IF($H1300="","",$H1300-WEEKDAY($H1300,2)+1)</f>
        <v/>
      </c>
      <c r="J1300" s="4" t="str">
        <f aca="false">IF($I1300="","",$I1300+6)</f>
        <v/>
      </c>
      <c r="K1300" s="6" t="str">
        <f aca="false">IF($H1300="","",DATE(YEAR($H1300),MONTH($H1300),1))</f>
        <v/>
      </c>
      <c r="L1300" s="0" t="str">
        <f aca="false">IF($A1300="","",INDEX(CARTAO_COMPRAS!$K:$K,INT((ROW()-2)/20)+2))</f>
        <v/>
      </c>
      <c r="M1300" s="0" t="str">
        <f aca="false">IF($A1300="","","Compra no cartão")</f>
        <v/>
      </c>
    </row>
    <row r="1301" customFormat="false" ht="13.5" hidden="false" customHeight="false" outlineLevel="0" collapsed="false">
      <c r="A1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1" s="0" t="str">
        <f aca="false">IF($A1301="","",INDEX(CARTAO_COMPRAS!$C:$C,INT((ROW()-2)/20)+2))</f>
        <v/>
      </c>
      <c r="C1301" s="0" t="str">
        <f aca="false">IF($A1301="","",INDEX(CARTAO_COMPRAS!$D:$D,INT((ROW()-2)/20)+2))</f>
        <v/>
      </c>
      <c r="D1301" s="0" t="str">
        <f aca="false">IF($A1301="","",INDEX(CARTAO_COMPRAS!$E:$E,INT((ROW()-2)/20)+2))</f>
        <v/>
      </c>
      <c r="E1301" s="0" t="str">
        <f aca="false">IF($A1301="","",INDEX(CARTAO_COMPRAS!$H:$H,INT((ROW()-2)/20)+2)+MOD(ROW()-2,20))</f>
        <v/>
      </c>
      <c r="F1301" s="0" t="str">
        <f aca="false">IF($A1301="","",INDEX(CARTAO_COMPRAS!$G:$G,INT((ROW()-2)/20)+2))</f>
        <v/>
      </c>
      <c r="G1301" s="5" t="str">
        <f aca="false">IF($A1301="","",INDEX(CARTAO_COMPRAS!$I:$I,INT((ROW()-2)/20)+2))</f>
        <v/>
      </c>
      <c r="H1301" s="4" t="str">
        <f aca="false">IF($A1301="","",EDATE(INDEX(CARTAO_COMPRAS!$J:$J,INT((ROW()-2)/20)+2),MOD(ROW()-2,20)))</f>
        <v/>
      </c>
      <c r="I1301" s="4" t="str">
        <f aca="false">IF($H1301="","",$H1301-WEEKDAY($H1301,2)+1)</f>
        <v/>
      </c>
      <c r="J1301" s="4" t="str">
        <f aca="false">IF($I1301="","",$I1301+6)</f>
        <v/>
      </c>
      <c r="K1301" s="6" t="str">
        <f aca="false">IF($H1301="","",DATE(YEAR($H1301),MONTH($H1301),1))</f>
        <v/>
      </c>
      <c r="L1301" s="0" t="str">
        <f aca="false">IF($A1301="","",INDEX(CARTAO_COMPRAS!$K:$K,INT((ROW()-2)/20)+2))</f>
        <v/>
      </c>
      <c r="M1301" s="0" t="str">
        <f aca="false">IF($A1301="","","Compra no cartão")</f>
        <v/>
      </c>
    </row>
    <row r="1302" customFormat="false" ht="13.5" hidden="false" customHeight="false" outlineLevel="0" collapsed="false">
      <c r="A13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66</v>
      </c>
      <c r="B1302" s="0" t="str">
        <f aca="false">IF($A1302="","",INDEX(CARTAO_COMPRAS!$C:$C,INT((ROW()-2)/20)+2))</f>
        <v>Bradesco</v>
      </c>
      <c r="C1302" s="0" t="str">
        <f aca="false">IF($A1302="","",INDEX(CARTAO_COMPRAS!$D:$D,INT((ROW()-2)/20)+2))</f>
        <v>Giga Atacado</v>
      </c>
      <c r="D1302" s="0" t="str">
        <f aca="false">IF($A1302="","",INDEX(CARTAO_COMPRAS!$E:$E,INT((ROW()-2)/20)+2))</f>
        <v>Alimentação / Insumos</v>
      </c>
      <c r="E1302" s="0" t="n">
        <f aca="false">IF($A1302="","",INDEX(CARTAO_COMPRAS!$H:$H,INT((ROW()-2)/20)+2)+MOD(ROW()-2,20))</f>
        <v>1</v>
      </c>
      <c r="F1302" s="0" t="n">
        <f aca="false">IF($A1302="","",INDEX(CARTAO_COMPRAS!$G:$G,INT((ROW()-2)/20)+2))</f>
        <v>1</v>
      </c>
      <c r="G1302" s="5" t="n">
        <f aca="false">IF($A1302="","",INDEX(CARTAO_COMPRAS!$I:$I,INT((ROW()-2)/20)+2))</f>
        <v>1011</v>
      </c>
      <c r="H1302" s="4" t="n">
        <f aca="false">IF($A1302="","",EDATE(INDEX(CARTAO_COMPRAS!$J:$J,INT((ROW()-2)/20)+2),MOD(ROW()-2,20)))</f>
        <v>46157</v>
      </c>
      <c r="I1302" s="4" t="n">
        <f aca="false">IF($H1302="","",$H1302-WEEKDAY($H1302,2)+1)</f>
        <v>46153</v>
      </c>
      <c r="J1302" s="4" t="n">
        <f aca="false">IF($I1302="","",$I1302+6)</f>
        <v>46159</v>
      </c>
      <c r="K1302" s="6" t="n">
        <f aca="false">IF($H1302="","",DATE(YEAR($H1302),MONTH($H1302),1))</f>
        <v>46143</v>
      </c>
      <c r="L1302" s="0" t="str">
        <f aca="false">IF($A1302="","",INDEX(CARTAO_COMPRAS!$K:$K,INT((ROW()-2)/20)+2))</f>
        <v>Pago</v>
      </c>
      <c r="M1302" s="0" t="str">
        <f aca="false">IF($A1302="","","Compra no cartão")</f>
        <v>Compra no cartão</v>
      </c>
    </row>
    <row r="1303" customFormat="false" ht="13.5" hidden="false" customHeight="false" outlineLevel="0" collapsed="false">
      <c r="A1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3" s="0" t="str">
        <f aca="false">IF($A1303="","",INDEX(CARTAO_COMPRAS!$C:$C,INT((ROW()-2)/20)+2))</f>
        <v/>
      </c>
      <c r="C1303" s="0" t="str">
        <f aca="false">IF($A1303="","",INDEX(CARTAO_COMPRAS!$D:$D,INT((ROW()-2)/20)+2))</f>
        <v/>
      </c>
      <c r="D1303" s="0" t="str">
        <f aca="false">IF($A1303="","",INDEX(CARTAO_COMPRAS!$E:$E,INT((ROW()-2)/20)+2))</f>
        <v/>
      </c>
      <c r="E1303" s="0" t="str">
        <f aca="false">IF($A1303="","",INDEX(CARTAO_COMPRAS!$H:$H,INT((ROW()-2)/20)+2)+MOD(ROW()-2,20))</f>
        <v/>
      </c>
      <c r="F1303" s="0" t="str">
        <f aca="false">IF($A1303="","",INDEX(CARTAO_COMPRAS!$G:$G,INT((ROW()-2)/20)+2))</f>
        <v/>
      </c>
      <c r="G1303" s="5" t="str">
        <f aca="false">IF($A1303="","",INDEX(CARTAO_COMPRAS!$I:$I,INT((ROW()-2)/20)+2))</f>
        <v/>
      </c>
      <c r="H1303" s="4" t="str">
        <f aca="false">IF($A1303="","",EDATE(INDEX(CARTAO_COMPRAS!$J:$J,INT((ROW()-2)/20)+2),MOD(ROW()-2,20)))</f>
        <v/>
      </c>
      <c r="I1303" s="4" t="str">
        <f aca="false">IF($H1303="","",$H1303-WEEKDAY($H1303,2)+1)</f>
        <v/>
      </c>
      <c r="J1303" s="4" t="str">
        <f aca="false">IF($I1303="","",$I1303+6)</f>
        <v/>
      </c>
      <c r="K1303" s="6" t="str">
        <f aca="false">IF($H1303="","",DATE(YEAR($H1303),MONTH($H1303),1))</f>
        <v/>
      </c>
      <c r="L1303" s="0" t="str">
        <f aca="false">IF($A1303="","",INDEX(CARTAO_COMPRAS!$K:$K,INT((ROW()-2)/20)+2))</f>
        <v/>
      </c>
      <c r="M1303" s="0" t="str">
        <f aca="false">IF($A1303="","","Compra no cartão")</f>
        <v/>
      </c>
    </row>
    <row r="1304" customFormat="false" ht="13.5" hidden="false" customHeight="false" outlineLevel="0" collapsed="false">
      <c r="A1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4" s="0" t="str">
        <f aca="false">IF($A1304="","",INDEX(CARTAO_COMPRAS!$C:$C,INT((ROW()-2)/20)+2))</f>
        <v/>
      </c>
      <c r="C1304" s="0" t="str">
        <f aca="false">IF($A1304="","",INDEX(CARTAO_COMPRAS!$D:$D,INT((ROW()-2)/20)+2))</f>
        <v/>
      </c>
      <c r="D1304" s="0" t="str">
        <f aca="false">IF($A1304="","",INDEX(CARTAO_COMPRAS!$E:$E,INT((ROW()-2)/20)+2))</f>
        <v/>
      </c>
      <c r="E1304" s="0" t="str">
        <f aca="false">IF($A1304="","",INDEX(CARTAO_COMPRAS!$H:$H,INT((ROW()-2)/20)+2)+MOD(ROW()-2,20))</f>
        <v/>
      </c>
      <c r="F1304" s="0" t="str">
        <f aca="false">IF($A1304="","",INDEX(CARTAO_COMPRAS!$G:$G,INT((ROW()-2)/20)+2))</f>
        <v/>
      </c>
      <c r="G1304" s="5" t="str">
        <f aca="false">IF($A1304="","",INDEX(CARTAO_COMPRAS!$I:$I,INT((ROW()-2)/20)+2))</f>
        <v/>
      </c>
      <c r="H1304" s="4" t="str">
        <f aca="false">IF($A1304="","",EDATE(INDEX(CARTAO_COMPRAS!$J:$J,INT((ROW()-2)/20)+2),MOD(ROW()-2,20)))</f>
        <v/>
      </c>
      <c r="I1304" s="4" t="str">
        <f aca="false">IF($H1304="","",$H1304-WEEKDAY($H1304,2)+1)</f>
        <v/>
      </c>
      <c r="J1304" s="4" t="str">
        <f aca="false">IF($I1304="","",$I1304+6)</f>
        <v/>
      </c>
      <c r="K1304" s="6" t="str">
        <f aca="false">IF($H1304="","",DATE(YEAR($H1304),MONTH($H1304),1))</f>
        <v/>
      </c>
      <c r="L1304" s="0" t="str">
        <f aca="false">IF($A1304="","",INDEX(CARTAO_COMPRAS!$K:$K,INT((ROW()-2)/20)+2))</f>
        <v/>
      </c>
      <c r="M1304" s="0" t="str">
        <f aca="false">IF($A1304="","","Compra no cartão")</f>
        <v/>
      </c>
    </row>
    <row r="1305" customFormat="false" ht="13.5" hidden="false" customHeight="false" outlineLevel="0" collapsed="false">
      <c r="A1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5" s="0" t="str">
        <f aca="false">IF($A1305="","",INDEX(CARTAO_COMPRAS!$C:$C,INT((ROW()-2)/20)+2))</f>
        <v/>
      </c>
      <c r="C1305" s="0" t="str">
        <f aca="false">IF($A1305="","",INDEX(CARTAO_COMPRAS!$D:$D,INT((ROW()-2)/20)+2))</f>
        <v/>
      </c>
      <c r="D1305" s="0" t="str">
        <f aca="false">IF($A1305="","",INDEX(CARTAO_COMPRAS!$E:$E,INT((ROW()-2)/20)+2))</f>
        <v/>
      </c>
      <c r="E1305" s="0" t="str">
        <f aca="false">IF($A1305="","",INDEX(CARTAO_COMPRAS!$H:$H,INT((ROW()-2)/20)+2)+MOD(ROW()-2,20))</f>
        <v/>
      </c>
      <c r="F1305" s="0" t="str">
        <f aca="false">IF($A1305="","",INDEX(CARTAO_COMPRAS!$G:$G,INT((ROW()-2)/20)+2))</f>
        <v/>
      </c>
      <c r="G1305" s="5" t="str">
        <f aca="false">IF($A1305="","",INDEX(CARTAO_COMPRAS!$I:$I,INT((ROW()-2)/20)+2))</f>
        <v/>
      </c>
      <c r="H1305" s="4" t="str">
        <f aca="false">IF($A1305="","",EDATE(INDEX(CARTAO_COMPRAS!$J:$J,INT((ROW()-2)/20)+2),MOD(ROW()-2,20)))</f>
        <v/>
      </c>
      <c r="I1305" s="4" t="str">
        <f aca="false">IF($H1305="","",$H1305-WEEKDAY($H1305,2)+1)</f>
        <v/>
      </c>
      <c r="J1305" s="4" t="str">
        <f aca="false">IF($I1305="","",$I1305+6)</f>
        <v/>
      </c>
      <c r="K1305" s="6" t="str">
        <f aca="false">IF($H1305="","",DATE(YEAR($H1305),MONTH($H1305),1))</f>
        <v/>
      </c>
      <c r="L1305" s="0" t="str">
        <f aca="false">IF($A1305="","",INDEX(CARTAO_COMPRAS!$K:$K,INT((ROW()-2)/20)+2))</f>
        <v/>
      </c>
      <c r="M1305" s="0" t="str">
        <f aca="false">IF($A1305="","","Compra no cartão")</f>
        <v/>
      </c>
    </row>
    <row r="1306" customFormat="false" ht="13.5" hidden="false" customHeight="false" outlineLevel="0" collapsed="false">
      <c r="A1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6" s="0" t="str">
        <f aca="false">IF($A1306="","",INDEX(CARTAO_COMPRAS!$C:$C,INT((ROW()-2)/20)+2))</f>
        <v/>
      </c>
      <c r="C1306" s="0" t="str">
        <f aca="false">IF($A1306="","",INDEX(CARTAO_COMPRAS!$D:$D,INT((ROW()-2)/20)+2))</f>
        <v/>
      </c>
      <c r="D1306" s="0" t="str">
        <f aca="false">IF($A1306="","",INDEX(CARTAO_COMPRAS!$E:$E,INT((ROW()-2)/20)+2))</f>
        <v/>
      </c>
      <c r="E1306" s="0" t="str">
        <f aca="false">IF($A1306="","",INDEX(CARTAO_COMPRAS!$H:$H,INT((ROW()-2)/20)+2)+MOD(ROW()-2,20))</f>
        <v/>
      </c>
      <c r="F1306" s="0" t="str">
        <f aca="false">IF($A1306="","",INDEX(CARTAO_COMPRAS!$G:$G,INT((ROW()-2)/20)+2))</f>
        <v/>
      </c>
      <c r="G1306" s="5" t="str">
        <f aca="false">IF($A1306="","",INDEX(CARTAO_COMPRAS!$I:$I,INT((ROW()-2)/20)+2))</f>
        <v/>
      </c>
      <c r="H1306" s="4" t="str">
        <f aca="false">IF($A1306="","",EDATE(INDEX(CARTAO_COMPRAS!$J:$J,INT((ROW()-2)/20)+2),MOD(ROW()-2,20)))</f>
        <v/>
      </c>
      <c r="I1306" s="4" t="str">
        <f aca="false">IF($H1306="","",$H1306-WEEKDAY($H1306,2)+1)</f>
        <v/>
      </c>
      <c r="J1306" s="4" t="str">
        <f aca="false">IF($I1306="","",$I1306+6)</f>
        <v/>
      </c>
      <c r="K1306" s="6" t="str">
        <f aca="false">IF($H1306="","",DATE(YEAR($H1306),MONTH($H1306),1))</f>
        <v/>
      </c>
      <c r="L1306" s="0" t="str">
        <f aca="false">IF($A1306="","",INDEX(CARTAO_COMPRAS!$K:$K,INT((ROW()-2)/20)+2))</f>
        <v/>
      </c>
      <c r="M1306" s="0" t="str">
        <f aca="false">IF($A1306="","","Compra no cartão")</f>
        <v/>
      </c>
    </row>
    <row r="1307" customFormat="false" ht="13.5" hidden="false" customHeight="false" outlineLevel="0" collapsed="false">
      <c r="A1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7" s="0" t="str">
        <f aca="false">IF($A1307="","",INDEX(CARTAO_COMPRAS!$C:$C,INT((ROW()-2)/20)+2))</f>
        <v/>
      </c>
      <c r="C1307" s="0" t="str">
        <f aca="false">IF($A1307="","",INDEX(CARTAO_COMPRAS!$D:$D,INT((ROW()-2)/20)+2))</f>
        <v/>
      </c>
      <c r="D1307" s="0" t="str">
        <f aca="false">IF($A1307="","",INDEX(CARTAO_COMPRAS!$E:$E,INT((ROW()-2)/20)+2))</f>
        <v/>
      </c>
      <c r="E1307" s="0" t="str">
        <f aca="false">IF($A1307="","",INDEX(CARTAO_COMPRAS!$H:$H,INT((ROW()-2)/20)+2)+MOD(ROW()-2,20))</f>
        <v/>
      </c>
      <c r="F1307" s="0" t="str">
        <f aca="false">IF($A1307="","",INDEX(CARTAO_COMPRAS!$G:$G,INT((ROW()-2)/20)+2))</f>
        <v/>
      </c>
      <c r="G1307" s="5" t="str">
        <f aca="false">IF($A1307="","",INDEX(CARTAO_COMPRAS!$I:$I,INT((ROW()-2)/20)+2))</f>
        <v/>
      </c>
      <c r="H1307" s="4" t="str">
        <f aca="false">IF($A1307="","",EDATE(INDEX(CARTAO_COMPRAS!$J:$J,INT((ROW()-2)/20)+2),MOD(ROW()-2,20)))</f>
        <v/>
      </c>
      <c r="I1307" s="4" t="str">
        <f aca="false">IF($H1307="","",$H1307-WEEKDAY($H1307,2)+1)</f>
        <v/>
      </c>
      <c r="J1307" s="4" t="str">
        <f aca="false">IF($I1307="","",$I1307+6)</f>
        <v/>
      </c>
      <c r="K1307" s="6" t="str">
        <f aca="false">IF($H1307="","",DATE(YEAR($H1307),MONTH($H1307),1))</f>
        <v/>
      </c>
      <c r="L1307" s="0" t="str">
        <f aca="false">IF($A1307="","",INDEX(CARTAO_COMPRAS!$K:$K,INT((ROW()-2)/20)+2))</f>
        <v/>
      </c>
      <c r="M1307" s="0" t="str">
        <f aca="false">IF($A1307="","","Compra no cartão")</f>
        <v/>
      </c>
    </row>
    <row r="1308" customFormat="false" ht="13.5" hidden="false" customHeight="false" outlineLevel="0" collapsed="false">
      <c r="A1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8" s="0" t="str">
        <f aca="false">IF($A1308="","",INDEX(CARTAO_COMPRAS!$C:$C,INT((ROW()-2)/20)+2))</f>
        <v/>
      </c>
      <c r="C1308" s="0" t="str">
        <f aca="false">IF($A1308="","",INDEX(CARTAO_COMPRAS!$D:$D,INT((ROW()-2)/20)+2))</f>
        <v/>
      </c>
      <c r="D1308" s="0" t="str">
        <f aca="false">IF($A1308="","",INDEX(CARTAO_COMPRAS!$E:$E,INT((ROW()-2)/20)+2))</f>
        <v/>
      </c>
      <c r="E1308" s="0" t="str">
        <f aca="false">IF($A1308="","",INDEX(CARTAO_COMPRAS!$H:$H,INT((ROW()-2)/20)+2)+MOD(ROW()-2,20))</f>
        <v/>
      </c>
      <c r="F1308" s="0" t="str">
        <f aca="false">IF($A1308="","",INDEX(CARTAO_COMPRAS!$G:$G,INT((ROW()-2)/20)+2))</f>
        <v/>
      </c>
      <c r="G1308" s="5" t="str">
        <f aca="false">IF($A1308="","",INDEX(CARTAO_COMPRAS!$I:$I,INT((ROW()-2)/20)+2))</f>
        <v/>
      </c>
      <c r="H1308" s="4" t="str">
        <f aca="false">IF($A1308="","",EDATE(INDEX(CARTAO_COMPRAS!$J:$J,INT((ROW()-2)/20)+2),MOD(ROW()-2,20)))</f>
        <v/>
      </c>
      <c r="I1308" s="4" t="str">
        <f aca="false">IF($H1308="","",$H1308-WEEKDAY($H1308,2)+1)</f>
        <v/>
      </c>
      <c r="J1308" s="4" t="str">
        <f aca="false">IF($I1308="","",$I1308+6)</f>
        <v/>
      </c>
      <c r="K1308" s="6" t="str">
        <f aca="false">IF($H1308="","",DATE(YEAR($H1308),MONTH($H1308),1))</f>
        <v/>
      </c>
      <c r="L1308" s="0" t="str">
        <f aca="false">IF($A1308="","",INDEX(CARTAO_COMPRAS!$K:$K,INT((ROW()-2)/20)+2))</f>
        <v/>
      </c>
      <c r="M1308" s="0" t="str">
        <f aca="false">IF($A1308="","","Compra no cartão")</f>
        <v/>
      </c>
    </row>
    <row r="1309" customFormat="false" ht="13.5" hidden="false" customHeight="false" outlineLevel="0" collapsed="false">
      <c r="A1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09" s="0" t="str">
        <f aca="false">IF($A1309="","",INDEX(CARTAO_COMPRAS!$C:$C,INT((ROW()-2)/20)+2))</f>
        <v/>
      </c>
      <c r="C1309" s="0" t="str">
        <f aca="false">IF($A1309="","",INDEX(CARTAO_COMPRAS!$D:$D,INT((ROW()-2)/20)+2))</f>
        <v/>
      </c>
      <c r="D1309" s="0" t="str">
        <f aca="false">IF($A1309="","",INDEX(CARTAO_COMPRAS!$E:$E,INT((ROW()-2)/20)+2))</f>
        <v/>
      </c>
      <c r="E1309" s="0" t="str">
        <f aca="false">IF($A1309="","",INDEX(CARTAO_COMPRAS!$H:$H,INT((ROW()-2)/20)+2)+MOD(ROW()-2,20))</f>
        <v/>
      </c>
      <c r="F1309" s="0" t="str">
        <f aca="false">IF($A1309="","",INDEX(CARTAO_COMPRAS!$G:$G,INT((ROW()-2)/20)+2))</f>
        <v/>
      </c>
      <c r="G1309" s="5" t="str">
        <f aca="false">IF($A1309="","",INDEX(CARTAO_COMPRAS!$I:$I,INT((ROW()-2)/20)+2))</f>
        <v/>
      </c>
      <c r="H1309" s="4" t="str">
        <f aca="false">IF($A1309="","",EDATE(INDEX(CARTAO_COMPRAS!$J:$J,INT((ROW()-2)/20)+2),MOD(ROW()-2,20)))</f>
        <v/>
      </c>
      <c r="I1309" s="4" t="str">
        <f aca="false">IF($H1309="","",$H1309-WEEKDAY($H1309,2)+1)</f>
        <v/>
      </c>
      <c r="J1309" s="4" t="str">
        <f aca="false">IF($I1309="","",$I1309+6)</f>
        <v/>
      </c>
      <c r="K1309" s="6" t="str">
        <f aca="false">IF($H1309="","",DATE(YEAR($H1309),MONTH($H1309),1))</f>
        <v/>
      </c>
      <c r="L1309" s="0" t="str">
        <f aca="false">IF($A1309="","",INDEX(CARTAO_COMPRAS!$K:$K,INT((ROW()-2)/20)+2))</f>
        <v/>
      </c>
      <c r="M1309" s="0" t="str">
        <f aca="false">IF($A1309="","","Compra no cartão")</f>
        <v/>
      </c>
    </row>
    <row r="1310" customFormat="false" ht="13.5" hidden="false" customHeight="false" outlineLevel="0" collapsed="false">
      <c r="A1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0" s="0" t="str">
        <f aca="false">IF($A1310="","",INDEX(CARTAO_COMPRAS!$C:$C,INT((ROW()-2)/20)+2))</f>
        <v/>
      </c>
      <c r="C1310" s="0" t="str">
        <f aca="false">IF($A1310="","",INDEX(CARTAO_COMPRAS!$D:$D,INT((ROW()-2)/20)+2))</f>
        <v/>
      </c>
      <c r="D1310" s="0" t="str">
        <f aca="false">IF($A1310="","",INDEX(CARTAO_COMPRAS!$E:$E,INT((ROW()-2)/20)+2))</f>
        <v/>
      </c>
      <c r="E1310" s="0" t="str">
        <f aca="false">IF($A1310="","",INDEX(CARTAO_COMPRAS!$H:$H,INT((ROW()-2)/20)+2)+MOD(ROW()-2,20))</f>
        <v/>
      </c>
      <c r="F1310" s="0" t="str">
        <f aca="false">IF($A1310="","",INDEX(CARTAO_COMPRAS!$G:$G,INT((ROW()-2)/20)+2))</f>
        <v/>
      </c>
      <c r="G1310" s="5" t="str">
        <f aca="false">IF($A1310="","",INDEX(CARTAO_COMPRAS!$I:$I,INT((ROW()-2)/20)+2))</f>
        <v/>
      </c>
      <c r="H1310" s="4" t="str">
        <f aca="false">IF($A1310="","",EDATE(INDEX(CARTAO_COMPRAS!$J:$J,INT((ROW()-2)/20)+2),MOD(ROW()-2,20)))</f>
        <v/>
      </c>
      <c r="I1310" s="4" t="str">
        <f aca="false">IF($H1310="","",$H1310-WEEKDAY($H1310,2)+1)</f>
        <v/>
      </c>
      <c r="J1310" s="4" t="str">
        <f aca="false">IF($I1310="","",$I1310+6)</f>
        <v/>
      </c>
      <c r="K1310" s="6" t="str">
        <f aca="false">IF($H1310="","",DATE(YEAR($H1310),MONTH($H1310),1))</f>
        <v/>
      </c>
      <c r="L1310" s="0" t="str">
        <f aca="false">IF($A1310="","",INDEX(CARTAO_COMPRAS!$K:$K,INT((ROW()-2)/20)+2))</f>
        <v/>
      </c>
      <c r="M1310" s="0" t="str">
        <f aca="false">IF($A1310="","","Compra no cartão")</f>
        <v/>
      </c>
    </row>
    <row r="1311" customFormat="false" ht="13.5" hidden="false" customHeight="false" outlineLevel="0" collapsed="false">
      <c r="A1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1" s="0" t="str">
        <f aca="false">IF($A1311="","",INDEX(CARTAO_COMPRAS!$C:$C,INT((ROW()-2)/20)+2))</f>
        <v/>
      </c>
      <c r="C1311" s="0" t="str">
        <f aca="false">IF($A1311="","",INDEX(CARTAO_COMPRAS!$D:$D,INT((ROW()-2)/20)+2))</f>
        <v/>
      </c>
      <c r="D1311" s="0" t="str">
        <f aca="false">IF($A1311="","",INDEX(CARTAO_COMPRAS!$E:$E,INT((ROW()-2)/20)+2))</f>
        <v/>
      </c>
      <c r="E1311" s="0" t="str">
        <f aca="false">IF($A1311="","",INDEX(CARTAO_COMPRAS!$H:$H,INT((ROW()-2)/20)+2)+MOD(ROW()-2,20))</f>
        <v/>
      </c>
      <c r="F1311" s="0" t="str">
        <f aca="false">IF($A1311="","",INDEX(CARTAO_COMPRAS!$G:$G,INT((ROW()-2)/20)+2))</f>
        <v/>
      </c>
      <c r="G1311" s="5" t="str">
        <f aca="false">IF($A1311="","",INDEX(CARTAO_COMPRAS!$I:$I,INT((ROW()-2)/20)+2))</f>
        <v/>
      </c>
      <c r="H1311" s="4" t="str">
        <f aca="false">IF($A1311="","",EDATE(INDEX(CARTAO_COMPRAS!$J:$J,INT((ROW()-2)/20)+2),MOD(ROW()-2,20)))</f>
        <v/>
      </c>
      <c r="I1311" s="4" t="str">
        <f aca="false">IF($H1311="","",$H1311-WEEKDAY($H1311,2)+1)</f>
        <v/>
      </c>
      <c r="J1311" s="4" t="str">
        <f aca="false">IF($I1311="","",$I1311+6)</f>
        <v/>
      </c>
      <c r="K1311" s="6" t="str">
        <f aca="false">IF($H1311="","",DATE(YEAR($H1311),MONTH($H1311),1))</f>
        <v/>
      </c>
      <c r="L1311" s="0" t="str">
        <f aca="false">IF($A1311="","",INDEX(CARTAO_COMPRAS!$K:$K,INT((ROW()-2)/20)+2))</f>
        <v/>
      </c>
      <c r="M1311" s="0" t="str">
        <f aca="false">IF($A1311="","","Compra no cartão")</f>
        <v/>
      </c>
    </row>
    <row r="1312" customFormat="false" ht="13.5" hidden="false" customHeight="false" outlineLevel="0" collapsed="false">
      <c r="A1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2" s="0" t="str">
        <f aca="false">IF($A1312="","",INDEX(CARTAO_COMPRAS!$C:$C,INT((ROW()-2)/20)+2))</f>
        <v/>
      </c>
      <c r="C1312" s="0" t="str">
        <f aca="false">IF($A1312="","",INDEX(CARTAO_COMPRAS!$D:$D,INT((ROW()-2)/20)+2))</f>
        <v/>
      </c>
      <c r="D1312" s="0" t="str">
        <f aca="false">IF($A1312="","",INDEX(CARTAO_COMPRAS!$E:$E,INT((ROW()-2)/20)+2))</f>
        <v/>
      </c>
      <c r="E1312" s="0" t="str">
        <f aca="false">IF($A1312="","",INDEX(CARTAO_COMPRAS!$H:$H,INT((ROW()-2)/20)+2)+MOD(ROW()-2,20))</f>
        <v/>
      </c>
      <c r="F1312" s="0" t="str">
        <f aca="false">IF($A1312="","",INDEX(CARTAO_COMPRAS!$G:$G,INT((ROW()-2)/20)+2))</f>
        <v/>
      </c>
      <c r="G1312" s="5" t="str">
        <f aca="false">IF($A1312="","",INDEX(CARTAO_COMPRAS!$I:$I,INT((ROW()-2)/20)+2))</f>
        <v/>
      </c>
      <c r="H1312" s="4" t="str">
        <f aca="false">IF($A1312="","",EDATE(INDEX(CARTAO_COMPRAS!$J:$J,INT((ROW()-2)/20)+2),MOD(ROW()-2,20)))</f>
        <v/>
      </c>
      <c r="I1312" s="4" t="str">
        <f aca="false">IF($H1312="","",$H1312-WEEKDAY($H1312,2)+1)</f>
        <v/>
      </c>
      <c r="J1312" s="4" t="str">
        <f aca="false">IF($I1312="","",$I1312+6)</f>
        <v/>
      </c>
      <c r="K1312" s="6" t="str">
        <f aca="false">IF($H1312="","",DATE(YEAR($H1312),MONTH($H1312),1))</f>
        <v/>
      </c>
      <c r="L1312" s="0" t="str">
        <f aca="false">IF($A1312="","",INDEX(CARTAO_COMPRAS!$K:$K,INT((ROW()-2)/20)+2))</f>
        <v/>
      </c>
      <c r="M1312" s="0" t="str">
        <f aca="false">IF($A1312="","","Compra no cartão")</f>
        <v/>
      </c>
    </row>
    <row r="1313" customFormat="false" ht="13.5" hidden="false" customHeight="false" outlineLevel="0" collapsed="false">
      <c r="A1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3" s="0" t="str">
        <f aca="false">IF($A1313="","",INDEX(CARTAO_COMPRAS!$C:$C,INT((ROW()-2)/20)+2))</f>
        <v/>
      </c>
      <c r="C1313" s="0" t="str">
        <f aca="false">IF($A1313="","",INDEX(CARTAO_COMPRAS!$D:$D,INT((ROW()-2)/20)+2))</f>
        <v/>
      </c>
      <c r="D1313" s="0" t="str">
        <f aca="false">IF($A1313="","",INDEX(CARTAO_COMPRAS!$E:$E,INT((ROW()-2)/20)+2))</f>
        <v/>
      </c>
      <c r="E1313" s="0" t="str">
        <f aca="false">IF($A1313="","",INDEX(CARTAO_COMPRAS!$H:$H,INT((ROW()-2)/20)+2)+MOD(ROW()-2,20))</f>
        <v/>
      </c>
      <c r="F1313" s="0" t="str">
        <f aca="false">IF($A1313="","",INDEX(CARTAO_COMPRAS!$G:$G,INT((ROW()-2)/20)+2))</f>
        <v/>
      </c>
      <c r="G1313" s="5" t="str">
        <f aca="false">IF($A1313="","",INDEX(CARTAO_COMPRAS!$I:$I,INT((ROW()-2)/20)+2))</f>
        <v/>
      </c>
      <c r="H1313" s="4" t="str">
        <f aca="false">IF($A1313="","",EDATE(INDEX(CARTAO_COMPRAS!$J:$J,INT((ROW()-2)/20)+2),MOD(ROW()-2,20)))</f>
        <v/>
      </c>
      <c r="I1313" s="4" t="str">
        <f aca="false">IF($H1313="","",$H1313-WEEKDAY($H1313,2)+1)</f>
        <v/>
      </c>
      <c r="J1313" s="4" t="str">
        <f aca="false">IF($I1313="","",$I1313+6)</f>
        <v/>
      </c>
      <c r="K1313" s="6" t="str">
        <f aca="false">IF($H1313="","",DATE(YEAR($H1313),MONTH($H1313),1))</f>
        <v/>
      </c>
      <c r="L1313" s="0" t="str">
        <f aca="false">IF($A1313="","",INDEX(CARTAO_COMPRAS!$K:$K,INT((ROW()-2)/20)+2))</f>
        <v/>
      </c>
      <c r="M1313" s="0" t="str">
        <f aca="false">IF($A1313="","","Compra no cartão")</f>
        <v/>
      </c>
    </row>
    <row r="1314" customFormat="false" ht="13.5" hidden="false" customHeight="false" outlineLevel="0" collapsed="false">
      <c r="A1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4" s="0" t="str">
        <f aca="false">IF($A1314="","",INDEX(CARTAO_COMPRAS!$C:$C,INT((ROW()-2)/20)+2))</f>
        <v/>
      </c>
      <c r="C1314" s="0" t="str">
        <f aca="false">IF($A1314="","",INDEX(CARTAO_COMPRAS!$D:$D,INT((ROW()-2)/20)+2))</f>
        <v/>
      </c>
      <c r="D1314" s="0" t="str">
        <f aca="false">IF($A1314="","",INDEX(CARTAO_COMPRAS!$E:$E,INT((ROW()-2)/20)+2))</f>
        <v/>
      </c>
      <c r="E1314" s="0" t="str">
        <f aca="false">IF($A1314="","",INDEX(CARTAO_COMPRAS!$H:$H,INT((ROW()-2)/20)+2)+MOD(ROW()-2,20))</f>
        <v/>
      </c>
      <c r="F1314" s="0" t="str">
        <f aca="false">IF($A1314="","",INDEX(CARTAO_COMPRAS!$G:$G,INT((ROW()-2)/20)+2))</f>
        <v/>
      </c>
      <c r="G1314" s="5" t="str">
        <f aca="false">IF($A1314="","",INDEX(CARTAO_COMPRAS!$I:$I,INT((ROW()-2)/20)+2))</f>
        <v/>
      </c>
      <c r="H1314" s="4" t="str">
        <f aca="false">IF($A1314="","",EDATE(INDEX(CARTAO_COMPRAS!$J:$J,INT((ROW()-2)/20)+2),MOD(ROW()-2,20)))</f>
        <v/>
      </c>
      <c r="I1314" s="4" t="str">
        <f aca="false">IF($H1314="","",$H1314-WEEKDAY($H1314,2)+1)</f>
        <v/>
      </c>
      <c r="J1314" s="4" t="str">
        <f aca="false">IF($I1314="","",$I1314+6)</f>
        <v/>
      </c>
      <c r="K1314" s="6" t="str">
        <f aca="false">IF($H1314="","",DATE(YEAR($H1314),MONTH($H1314),1))</f>
        <v/>
      </c>
      <c r="L1314" s="0" t="str">
        <f aca="false">IF($A1314="","",INDEX(CARTAO_COMPRAS!$K:$K,INT((ROW()-2)/20)+2))</f>
        <v/>
      </c>
      <c r="M1314" s="0" t="str">
        <f aca="false">IF($A1314="","","Compra no cartão")</f>
        <v/>
      </c>
    </row>
    <row r="1315" customFormat="false" ht="13.5" hidden="false" customHeight="false" outlineLevel="0" collapsed="false">
      <c r="A1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5" s="0" t="str">
        <f aca="false">IF($A1315="","",INDEX(CARTAO_COMPRAS!$C:$C,INT((ROW()-2)/20)+2))</f>
        <v/>
      </c>
      <c r="C1315" s="0" t="str">
        <f aca="false">IF($A1315="","",INDEX(CARTAO_COMPRAS!$D:$D,INT((ROW()-2)/20)+2))</f>
        <v/>
      </c>
      <c r="D1315" s="0" t="str">
        <f aca="false">IF($A1315="","",INDEX(CARTAO_COMPRAS!$E:$E,INT((ROW()-2)/20)+2))</f>
        <v/>
      </c>
      <c r="E1315" s="0" t="str">
        <f aca="false">IF($A1315="","",INDEX(CARTAO_COMPRAS!$H:$H,INT((ROW()-2)/20)+2)+MOD(ROW()-2,20))</f>
        <v/>
      </c>
      <c r="F1315" s="0" t="str">
        <f aca="false">IF($A1315="","",INDEX(CARTAO_COMPRAS!$G:$G,INT((ROW()-2)/20)+2))</f>
        <v/>
      </c>
      <c r="G1315" s="5" t="str">
        <f aca="false">IF($A1315="","",INDEX(CARTAO_COMPRAS!$I:$I,INT((ROW()-2)/20)+2))</f>
        <v/>
      </c>
      <c r="H1315" s="4" t="str">
        <f aca="false">IF($A1315="","",EDATE(INDEX(CARTAO_COMPRAS!$J:$J,INT((ROW()-2)/20)+2),MOD(ROW()-2,20)))</f>
        <v/>
      </c>
      <c r="I1315" s="4" t="str">
        <f aca="false">IF($H1315="","",$H1315-WEEKDAY($H1315,2)+1)</f>
        <v/>
      </c>
      <c r="J1315" s="4" t="str">
        <f aca="false">IF($I1315="","",$I1315+6)</f>
        <v/>
      </c>
      <c r="K1315" s="6" t="str">
        <f aca="false">IF($H1315="","",DATE(YEAR($H1315),MONTH($H1315),1))</f>
        <v/>
      </c>
      <c r="L1315" s="0" t="str">
        <f aca="false">IF($A1315="","",INDEX(CARTAO_COMPRAS!$K:$K,INT((ROW()-2)/20)+2))</f>
        <v/>
      </c>
      <c r="M1315" s="0" t="str">
        <f aca="false">IF($A1315="","","Compra no cartão")</f>
        <v/>
      </c>
    </row>
    <row r="1316" customFormat="false" ht="13.5" hidden="false" customHeight="false" outlineLevel="0" collapsed="false">
      <c r="A1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6" s="0" t="str">
        <f aca="false">IF($A1316="","",INDEX(CARTAO_COMPRAS!$C:$C,INT((ROW()-2)/20)+2))</f>
        <v/>
      </c>
      <c r="C1316" s="0" t="str">
        <f aca="false">IF($A1316="","",INDEX(CARTAO_COMPRAS!$D:$D,INT((ROW()-2)/20)+2))</f>
        <v/>
      </c>
      <c r="D1316" s="0" t="str">
        <f aca="false">IF($A1316="","",INDEX(CARTAO_COMPRAS!$E:$E,INT((ROW()-2)/20)+2))</f>
        <v/>
      </c>
      <c r="E1316" s="0" t="str">
        <f aca="false">IF($A1316="","",INDEX(CARTAO_COMPRAS!$H:$H,INT((ROW()-2)/20)+2)+MOD(ROW()-2,20))</f>
        <v/>
      </c>
      <c r="F1316" s="0" t="str">
        <f aca="false">IF($A1316="","",INDEX(CARTAO_COMPRAS!$G:$G,INT((ROW()-2)/20)+2))</f>
        <v/>
      </c>
      <c r="G1316" s="5" t="str">
        <f aca="false">IF($A1316="","",INDEX(CARTAO_COMPRAS!$I:$I,INT((ROW()-2)/20)+2))</f>
        <v/>
      </c>
      <c r="H1316" s="4" t="str">
        <f aca="false">IF($A1316="","",EDATE(INDEX(CARTAO_COMPRAS!$J:$J,INT((ROW()-2)/20)+2),MOD(ROW()-2,20)))</f>
        <v/>
      </c>
      <c r="I1316" s="4" t="str">
        <f aca="false">IF($H1316="","",$H1316-WEEKDAY($H1316,2)+1)</f>
        <v/>
      </c>
      <c r="J1316" s="4" t="str">
        <f aca="false">IF($I1316="","",$I1316+6)</f>
        <v/>
      </c>
      <c r="K1316" s="6" t="str">
        <f aca="false">IF($H1316="","",DATE(YEAR($H1316),MONTH($H1316),1))</f>
        <v/>
      </c>
      <c r="L1316" s="0" t="str">
        <f aca="false">IF($A1316="","",INDEX(CARTAO_COMPRAS!$K:$K,INT((ROW()-2)/20)+2))</f>
        <v/>
      </c>
      <c r="M1316" s="0" t="str">
        <f aca="false">IF($A1316="","","Compra no cartão")</f>
        <v/>
      </c>
    </row>
    <row r="1317" customFormat="false" ht="13.5" hidden="false" customHeight="false" outlineLevel="0" collapsed="false">
      <c r="A1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7" s="0" t="str">
        <f aca="false">IF($A1317="","",INDEX(CARTAO_COMPRAS!$C:$C,INT((ROW()-2)/20)+2))</f>
        <v/>
      </c>
      <c r="C1317" s="0" t="str">
        <f aca="false">IF($A1317="","",INDEX(CARTAO_COMPRAS!$D:$D,INT((ROW()-2)/20)+2))</f>
        <v/>
      </c>
      <c r="D1317" s="0" t="str">
        <f aca="false">IF($A1317="","",INDEX(CARTAO_COMPRAS!$E:$E,INT((ROW()-2)/20)+2))</f>
        <v/>
      </c>
      <c r="E1317" s="0" t="str">
        <f aca="false">IF($A1317="","",INDEX(CARTAO_COMPRAS!$H:$H,INT((ROW()-2)/20)+2)+MOD(ROW()-2,20))</f>
        <v/>
      </c>
      <c r="F1317" s="0" t="str">
        <f aca="false">IF($A1317="","",INDEX(CARTAO_COMPRAS!$G:$G,INT((ROW()-2)/20)+2))</f>
        <v/>
      </c>
      <c r="G1317" s="5" t="str">
        <f aca="false">IF($A1317="","",INDEX(CARTAO_COMPRAS!$I:$I,INT((ROW()-2)/20)+2))</f>
        <v/>
      </c>
      <c r="H1317" s="4" t="str">
        <f aca="false">IF($A1317="","",EDATE(INDEX(CARTAO_COMPRAS!$J:$J,INT((ROW()-2)/20)+2),MOD(ROW()-2,20)))</f>
        <v/>
      </c>
      <c r="I1317" s="4" t="str">
        <f aca="false">IF($H1317="","",$H1317-WEEKDAY($H1317,2)+1)</f>
        <v/>
      </c>
      <c r="J1317" s="4" t="str">
        <f aca="false">IF($I1317="","",$I1317+6)</f>
        <v/>
      </c>
      <c r="K1317" s="6" t="str">
        <f aca="false">IF($H1317="","",DATE(YEAR($H1317),MONTH($H1317),1))</f>
        <v/>
      </c>
      <c r="L1317" s="0" t="str">
        <f aca="false">IF($A1317="","",INDEX(CARTAO_COMPRAS!$K:$K,INT((ROW()-2)/20)+2))</f>
        <v/>
      </c>
      <c r="M1317" s="0" t="str">
        <f aca="false">IF($A1317="","","Compra no cartão")</f>
        <v/>
      </c>
    </row>
    <row r="1318" customFormat="false" ht="13.5" hidden="false" customHeight="false" outlineLevel="0" collapsed="false">
      <c r="A1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8" s="0" t="str">
        <f aca="false">IF($A1318="","",INDEX(CARTAO_COMPRAS!$C:$C,INT((ROW()-2)/20)+2))</f>
        <v/>
      </c>
      <c r="C1318" s="0" t="str">
        <f aca="false">IF($A1318="","",INDEX(CARTAO_COMPRAS!$D:$D,INT((ROW()-2)/20)+2))</f>
        <v/>
      </c>
      <c r="D1318" s="0" t="str">
        <f aca="false">IF($A1318="","",INDEX(CARTAO_COMPRAS!$E:$E,INT((ROW()-2)/20)+2))</f>
        <v/>
      </c>
      <c r="E1318" s="0" t="str">
        <f aca="false">IF($A1318="","",INDEX(CARTAO_COMPRAS!$H:$H,INT((ROW()-2)/20)+2)+MOD(ROW()-2,20))</f>
        <v/>
      </c>
      <c r="F1318" s="0" t="str">
        <f aca="false">IF($A1318="","",INDEX(CARTAO_COMPRAS!$G:$G,INT((ROW()-2)/20)+2))</f>
        <v/>
      </c>
      <c r="G1318" s="5" t="str">
        <f aca="false">IF($A1318="","",INDEX(CARTAO_COMPRAS!$I:$I,INT((ROW()-2)/20)+2))</f>
        <v/>
      </c>
      <c r="H1318" s="4" t="str">
        <f aca="false">IF($A1318="","",EDATE(INDEX(CARTAO_COMPRAS!$J:$J,INT((ROW()-2)/20)+2),MOD(ROW()-2,20)))</f>
        <v/>
      </c>
      <c r="I1318" s="4" t="str">
        <f aca="false">IF($H1318="","",$H1318-WEEKDAY($H1318,2)+1)</f>
        <v/>
      </c>
      <c r="J1318" s="4" t="str">
        <f aca="false">IF($I1318="","",$I1318+6)</f>
        <v/>
      </c>
      <c r="K1318" s="6" t="str">
        <f aca="false">IF($H1318="","",DATE(YEAR($H1318),MONTH($H1318),1))</f>
        <v/>
      </c>
      <c r="L1318" s="0" t="str">
        <f aca="false">IF($A1318="","",INDEX(CARTAO_COMPRAS!$K:$K,INT((ROW()-2)/20)+2))</f>
        <v/>
      </c>
      <c r="M1318" s="0" t="str">
        <f aca="false">IF($A1318="","","Compra no cartão")</f>
        <v/>
      </c>
    </row>
    <row r="1319" customFormat="false" ht="13.5" hidden="false" customHeight="false" outlineLevel="0" collapsed="false">
      <c r="A1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19" s="0" t="str">
        <f aca="false">IF($A1319="","",INDEX(CARTAO_COMPRAS!$C:$C,INT((ROW()-2)/20)+2))</f>
        <v/>
      </c>
      <c r="C1319" s="0" t="str">
        <f aca="false">IF($A1319="","",INDEX(CARTAO_COMPRAS!$D:$D,INT((ROW()-2)/20)+2))</f>
        <v/>
      </c>
      <c r="D1319" s="0" t="str">
        <f aca="false">IF($A1319="","",INDEX(CARTAO_COMPRAS!$E:$E,INT((ROW()-2)/20)+2))</f>
        <v/>
      </c>
      <c r="E1319" s="0" t="str">
        <f aca="false">IF($A1319="","",INDEX(CARTAO_COMPRAS!$H:$H,INT((ROW()-2)/20)+2)+MOD(ROW()-2,20))</f>
        <v/>
      </c>
      <c r="F1319" s="0" t="str">
        <f aca="false">IF($A1319="","",INDEX(CARTAO_COMPRAS!$G:$G,INT((ROW()-2)/20)+2))</f>
        <v/>
      </c>
      <c r="G1319" s="5" t="str">
        <f aca="false">IF($A1319="","",INDEX(CARTAO_COMPRAS!$I:$I,INT((ROW()-2)/20)+2))</f>
        <v/>
      </c>
      <c r="H1319" s="4" t="str">
        <f aca="false">IF($A1319="","",EDATE(INDEX(CARTAO_COMPRAS!$J:$J,INT((ROW()-2)/20)+2),MOD(ROW()-2,20)))</f>
        <v/>
      </c>
      <c r="I1319" s="4" t="str">
        <f aca="false">IF($H1319="","",$H1319-WEEKDAY($H1319,2)+1)</f>
        <v/>
      </c>
      <c r="J1319" s="4" t="str">
        <f aca="false">IF($I1319="","",$I1319+6)</f>
        <v/>
      </c>
      <c r="K1319" s="6" t="str">
        <f aca="false">IF($H1319="","",DATE(YEAR($H1319),MONTH($H1319),1))</f>
        <v/>
      </c>
      <c r="L1319" s="0" t="str">
        <f aca="false">IF($A1319="","",INDEX(CARTAO_COMPRAS!$K:$K,INT((ROW()-2)/20)+2))</f>
        <v/>
      </c>
      <c r="M1319" s="0" t="str">
        <f aca="false">IF($A1319="","","Compra no cartão")</f>
        <v/>
      </c>
    </row>
    <row r="1320" customFormat="false" ht="13.5" hidden="false" customHeight="false" outlineLevel="0" collapsed="false">
      <c r="A1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20" s="0" t="str">
        <f aca="false">IF($A1320="","",INDEX(CARTAO_COMPRAS!$C:$C,INT((ROW()-2)/20)+2))</f>
        <v/>
      </c>
      <c r="C1320" s="0" t="str">
        <f aca="false">IF($A1320="","",INDEX(CARTAO_COMPRAS!$D:$D,INT((ROW()-2)/20)+2))</f>
        <v/>
      </c>
      <c r="D1320" s="0" t="str">
        <f aca="false">IF($A1320="","",INDEX(CARTAO_COMPRAS!$E:$E,INT((ROW()-2)/20)+2))</f>
        <v/>
      </c>
      <c r="E1320" s="0" t="str">
        <f aca="false">IF($A1320="","",INDEX(CARTAO_COMPRAS!$H:$H,INT((ROW()-2)/20)+2)+MOD(ROW()-2,20))</f>
        <v/>
      </c>
      <c r="F1320" s="0" t="str">
        <f aca="false">IF($A1320="","",INDEX(CARTAO_COMPRAS!$G:$G,INT((ROW()-2)/20)+2))</f>
        <v/>
      </c>
      <c r="G1320" s="5" t="str">
        <f aca="false">IF($A1320="","",INDEX(CARTAO_COMPRAS!$I:$I,INT((ROW()-2)/20)+2))</f>
        <v/>
      </c>
      <c r="H1320" s="4" t="str">
        <f aca="false">IF($A1320="","",EDATE(INDEX(CARTAO_COMPRAS!$J:$J,INT((ROW()-2)/20)+2),MOD(ROW()-2,20)))</f>
        <v/>
      </c>
      <c r="I1320" s="4" t="str">
        <f aca="false">IF($H1320="","",$H1320-WEEKDAY($H1320,2)+1)</f>
        <v/>
      </c>
      <c r="J1320" s="4" t="str">
        <f aca="false">IF($I1320="","",$I1320+6)</f>
        <v/>
      </c>
      <c r="K1320" s="6" t="str">
        <f aca="false">IF($H1320="","",DATE(YEAR($H1320),MONTH($H1320),1))</f>
        <v/>
      </c>
      <c r="L1320" s="0" t="str">
        <f aca="false">IF($A1320="","",INDEX(CARTAO_COMPRAS!$K:$K,INT((ROW()-2)/20)+2))</f>
        <v/>
      </c>
      <c r="M1320" s="0" t="str">
        <f aca="false">IF($A1320="","","Compra no cartão")</f>
        <v/>
      </c>
    </row>
    <row r="1321" customFormat="false" ht="13.5" hidden="false" customHeight="false" outlineLevel="0" collapsed="false">
      <c r="A1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21" s="0" t="str">
        <f aca="false">IF($A1321="","",INDEX(CARTAO_COMPRAS!$C:$C,INT((ROW()-2)/20)+2))</f>
        <v/>
      </c>
      <c r="C1321" s="0" t="str">
        <f aca="false">IF($A1321="","",INDEX(CARTAO_COMPRAS!$D:$D,INT((ROW()-2)/20)+2))</f>
        <v/>
      </c>
      <c r="D1321" s="0" t="str">
        <f aca="false">IF($A1321="","",INDEX(CARTAO_COMPRAS!$E:$E,INT((ROW()-2)/20)+2))</f>
        <v/>
      </c>
      <c r="E1321" s="0" t="str">
        <f aca="false">IF($A1321="","",INDEX(CARTAO_COMPRAS!$H:$H,INT((ROW()-2)/20)+2)+MOD(ROW()-2,20))</f>
        <v/>
      </c>
      <c r="F1321" s="0" t="str">
        <f aca="false">IF($A1321="","",INDEX(CARTAO_COMPRAS!$G:$G,INT((ROW()-2)/20)+2))</f>
        <v/>
      </c>
      <c r="G1321" s="5" t="str">
        <f aca="false">IF($A1321="","",INDEX(CARTAO_COMPRAS!$I:$I,INT((ROW()-2)/20)+2))</f>
        <v/>
      </c>
      <c r="H1321" s="4" t="str">
        <f aca="false">IF($A1321="","",EDATE(INDEX(CARTAO_COMPRAS!$J:$J,INT((ROW()-2)/20)+2),MOD(ROW()-2,20)))</f>
        <v/>
      </c>
      <c r="I1321" s="4" t="str">
        <f aca="false">IF($H1321="","",$H1321-WEEKDAY($H1321,2)+1)</f>
        <v/>
      </c>
      <c r="J1321" s="4" t="str">
        <f aca="false">IF($I1321="","",$I1321+6)</f>
        <v/>
      </c>
      <c r="K1321" s="6" t="str">
        <f aca="false">IF($H1321="","",DATE(YEAR($H1321),MONTH($H1321),1))</f>
        <v/>
      </c>
      <c r="L1321" s="0" t="str">
        <f aca="false">IF($A1321="","",INDEX(CARTAO_COMPRAS!$K:$K,INT((ROW()-2)/20)+2))</f>
        <v/>
      </c>
      <c r="M1321" s="0" t="str">
        <f aca="false">IF($A1321="","","Compra no cartão")</f>
        <v/>
      </c>
    </row>
    <row r="1322" customFormat="false" ht="13.5" hidden="false" customHeight="false" outlineLevel="0" collapsed="false">
      <c r="A13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67</v>
      </c>
      <c r="B1322" s="0" t="str">
        <f aca="false">IF($A1322="","",INDEX(CARTAO_COMPRAS!$C:$C,INT((ROW()-2)/20)+2))</f>
        <v>Bradesco</v>
      </c>
      <c r="C1322" s="0" t="str">
        <f aca="false">IF($A1322="","",INDEX(CARTAO_COMPRAS!$D:$D,INT((ROW()-2)/20)+2))</f>
        <v>Swfit - Açougue</v>
      </c>
      <c r="D1322" s="0" t="str">
        <f aca="false">IF($A1322="","",INDEX(CARTAO_COMPRAS!$E:$E,INT((ROW()-2)/20)+2))</f>
        <v>Alimentação / Insumos</v>
      </c>
      <c r="E1322" s="0" t="n">
        <f aca="false">IF($A1322="","",INDEX(CARTAO_COMPRAS!$H:$H,INT((ROW()-2)/20)+2)+MOD(ROW()-2,20))</f>
        <v>1</v>
      </c>
      <c r="F1322" s="0" t="n">
        <f aca="false">IF($A1322="","",INDEX(CARTAO_COMPRAS!$G:$G,INT((ROW()-2)/20)+2))</f>
        <v>4</v>
      </c>
      <c r="G1322" s="5" t="n">
        <f aca="false">IF($A1322="","",INDEX(CARTAO_COMPRAS!$I:$I,INT((ROW()-2)/20)+2))</f>
        <v>187.05</v>
      </c>
      <c r="H1322" s="4" t="n">
        <f aca="false">IF($A1322="","",EDATE(INDEX(CARTAO_COMPRAS!$J:$J,INT((ROW()-2)/20)+2),MOD(ROW()-2,20)))</f>
        <v>46157</v>
      </c>
      <c r="I1322" s="4" t="n">
        <f aca="false">IF($H1322="","",$H1322-WEEKDAY($H1322,2)+1)</f>
        <v>46153</v>
      </c>
      <c r="J1322" s="4" t="n">
        <f aca="false">IF($I1322="","",$I1322+6)</f>
        <v>46159</v>
      </c>
      <c r="K1322" s="6" t="n">
        <f aca="false">IF($H1322="","",DATE(YEAR($H1322),MONTH($H1322),1))</f>
        <v>46143</v>
      </c>
      <c r="L1322" s="0" t="str">
        <f aca="false">IF($A1322="","",INDEX(CARTAO_COMPRAS!$K:$K,INT((ROW()-2)/20)+2))</f>
        <v>Pago</v>
      </c>
      <c r="M1322" s="0" t="str">
        <f aca="false">IF($A1322="","","Compra no cartão")</f>
        <v>Compra no cartão</v>
      </c>
    </row>
    <row r="1323" customFormat="false" ht="13.5" hidden="false" customHeight="false" outlineLevel="0" collapsed="false">
      <c r="A13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67</v>
      </c>
      <c r="B1323" s="0" t="str">
        <f aca="false">IF($A1323="","",INDEX(CARTAO_COMPRAS!$C:$C,INT((ROW()-2)/20)+2))</f>
        <v>Bradesco</v>
      </c>
      <c r="C1323" s="0" t="str">
        <f aca="false">IF($A1323="","",INDEX(CARTAO_COMPRAS!$D:$D,INT((ROW()-2)/20)+2))</f>
        <v>Swfit - Açougue</v>
      </c>
      <c r="D1323" s="0" t="str">
        <f aca="false">IF($A1323="","",INDEX(CARTAO_COMPRAS!$E:$E,INT((ROW()-2)/20)+2))</f>
        <v>Alimentação / Insumos</v>
      </c>
      <c r="E1323" s="0" t="n">
        <f aca="false">IF($A1323="","",INDEX(CARTAO_COMPRAS!$H:$H,INT((ROW()-2)/20)+2)+MOD(ROW()-2,20))</f>
        <v>2</v>
      </c>
      <c r="F1323" s="0" t="n">
        <f aca="false">IF($A1323="","",INDEX(CARTAO_COMPRAS!$G:$G,INT((ROW()-2)/20)+2))</f>
        <v>4</v>
      </c>
      <c r="G1323" s="5" t="n">
        <f aca="false">IF($A1323="","",INDEX(CARTAO_COMPRAS!$I:$I,INT((ROW()-2)/20)+2))</f>
        <v>187.05</v>
      </c>
      <c r="H1323" s="4" t="n">
        <f aca="false">IF($A1323="","",EDATE(INDEX(CARTAO_COMPRAS!$J:$J,INT((ROW()-2)/20)+2),MOD(ROW()-2,20)))</f>
        <v>46188</v>
      </c>
      <c r="I1323" s="4" t="n">
        <f aca="false">IF($H1323="","",$H1323-WEEKDAY($H1323,2)+1)</f>
        <v>46188</v>
      </c>
      <c r="J1323" s="4" t="n">
        <f aca="false">IF($I1323="","",$I1323+6)</f>
        <v>46194</v>
      </c>
      <c r="K1323" s="6" t="n">
        <f aca="false">IF($H1323="","",DATE(YEAR($H1323),MONTH($H1323),1))</f>
        <v>46174</v>
      </c>
      <c r="L1323" s="0" t="str">
        <f aca="false">IF($A1323="","",INDEX(CARTAO_COMPRAS!$K:$K,INT((ROW()-2)/20)+2))</f>
        <v>Pago</v>
      </c>
      <c r="M1323" s="0" t="str">
        <f aca="false">IF($A1323="","","Compra no cartão")</f>
        <v>Compra no cartão</v>
      </c>
    </row>
    <row r="1324" customFormat="false" ht="13.5" hidden="false" customHeight="false" outlineLevel="0" collapsed="false">
      <c r="A13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67</v>
      </c>
      <c r="B1324" s="0" t="str">
        <f aca="false">IF($A1324="","",INDEX(CARTAO_COMPRAS!$C:$C,INT((ROW()-2)/20)+2))</f>
        <v>Bradesco</v>
      </c>
      <c r="C1324" s="0" t="str">
        <f aca="false">IF($A1324="","",INDEX(CARTAO_COMPRAS!$D:$D,INT((ROW()-2)/20)+2))</f>
        <v>Swfit - Açougue</v>
      </c>
      <c r="D1324" s="0" t="str">
        <f aca="false">IF($A1324="","",INDEX(CARTAO_COMPRAS!$E:$E,INT((ROW()-2)/20)+2))</f>
        <v>Alimentação / Insumos</v>
      </c>
      <c r="E1324" s="0" t="n">
        <f aca="false">IF($A1324="","",INDEX(CARTAO_COMPRAS!$H:$H,INT((ROW()-2)/20)+2)+MOD(ROW()-2,20))</f>
        <v>3</v>
      </c>
      <c r="F1324" s="0" t="n">
        <f aca="false">IF($A1324="","",INDEX(CARTAO_COMPRAS!$G:$G,INT((ROW()-2)/20)+2))</f>
        <v>4</v>
      </c>
      <c r="G1324" s="5" t="n">
        <f aca="false">IF($A1324="","",INDEX(CARTAO_COMPRAS!$I:$I,INT((ROW()-2)/20)+2))</f>
        <v>187.05</v>
      </c>
      <c r="H1324" s="4" t="n">
        <f aca="false">IF($A1324="","",EDATE(INDEX(CARTAO_COMPRAS!$J:$J,INT((ROW()-2)/20)+2),MOD(ROW()-2,20)))</f>
        <v>46218</v>
      </c>
      <c r="I1324" s="4" t="n">
        <f aca="false">IF($H1324="","",$H1324-WEEKDAY($H1324,2)+1)</f>
        <v>46216</v>
      </c>
      <c r="J1324" s="4" t="n">
        <f aca="false">IF($I1324="","",$I1324+6)</f>
        <v>46222</v>
      </c>
      <c r="K1324" s="6" t="n">
        <f aca="false">IF($H1324="","",DATE(YEAR($H1324),MONTH($H1324),1))</f>
        <v>46204</v>
      </c>
      <c r="L1324" s="0" t="str">
        <f aca="false">IF($A1324="","",INDEX(CARTAO_COMPRAS!$K:$K,INT((ROW()-2)/20)+2))</f>
        <v>Pago</v>
      </c>
      <c r="M1324" s="0" t="str">
        <f aca="false">IF($A1324="","","Compra no cartão")</f>
        <v>Compra no cartão</v>
      </c>
    </row>
    <row r="1325" customFormat="false" ht="13.5" hidden="false" customHeight="false" outlineLevel="0" collapsed="false">
      <c r="A132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67</v>
      </c>
      <c r="B1325" s="0" t="str">
        <f aca="false">IF($A1325="","",INDEX(CARTAO_COMPRAS!$C:$C,INT((ROW()-2)/20)+2))</f>
        <v>Bradesco</v>
      </c>
      <c r="C1325" s="0" t="str">
        <f aca="false">IF($A1325="","",INDEX(CARTAO_COMPRAS!$D:$D,INT((ROW()-2)/20)+2))</f>
        <v>Swfit - Açougue</v>
      </c>
      <c r="D1325" s="0" t="str">
        <f aca="false">IF($A1325="","",INDEX(CARTAO_COMPRAS!$E:$E,INT((ROW()-2)/20)+2))</f>
        <v>Alimentação / Insumos</v>
      </c>
      <c r="E1325" s="0" t="n">
        <f aca="false">IF($A1325="","",INDEX(CARTAO_COMPRAS!$H:$H,INT((ROW()-2)/20)+2)+MOD(ROW()-2,20))</f>
        <v>4</v>
      </c>
      <c r="F1325" s="0" t="n">
        <f aca="false">IF($A1325="","",INDEX(CARTAO_COMPRAS!$G:$G,INT((ROW()-2)/20)+2))</f>
        <v>4</v>
      </c>
      <c r="G1325" s="5" t="n">
        <f aca="false">IF($A1325="","",INDEX(CARTAO_COMPRAS!$I:$I,INT((ROW()-2)/20)+2))</f>
        <v>187.05</v>
      </c>
      <c r="H1325" s="4" t="n">
        <f aca="false">IF($A1325="","",EDATE(INDEX(CARTAO_COMPRAS!$J:$J,INT((ROW()-2)/20)+2),MOD(ROW()-2,20)))</f>
        <v>46249</v>
      </c>
      <c r="I1325" s="4" t="n">
        <f aca="false">IF($H1325="","",$H1325-WEEKDAY($H1325,2)+1)</f>
        <v>46244</v>
      </c>
      <c r="J1325" s="4" t="n">
        <f aca="false">IF($I1325="","",$I1325+6)</f>
        <v>46250</v>
      </c>
      <c r="K1325" s="6" t="n">
        <f aca="false">IF($H1325="","",DATE(YEAR($H1325),MONTH($H1325),1))</f>
        <v>46235</v>
      </c>
      <c r="L1325" s="0" t="str">
        <f aca="false">IF($A1325="","",INDEX(CARTAO_COMPRAS!$K:$K,INT((ROW()-2)/20)+2))</f>
        <v>Pago</v>
      </c>
      <c r="M1325" s="0" t="str">
        <f aca="false">IF($A1325="","","Compra no cartão")</f>
        <v>Compra no cartão</v>
      </c>
    </row>
    <row r="1326" customFormat="false" ht="13.5" hidden="false" customHeight="false" outlineLevel="0" collapsed="false">
      <c r="A1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26" s="0" t="str">
        <f aca="false">IF($A1326="","",INDEX(CARTAO_COMPRAS!$C:$C,INT((ROW()-2)/20)+2))</f>
        <v/>
      </c>
      <c r="C1326" s="0" t="str">
        <f aca="false">IF($A1326="","",INDEX(CARTAO_COMPRAS!$D:$D,INT((ROW()-2)/20)+2))</f>
        <v/>
      </c>
      <c r="D1326" s="0" t="str">
        <f aca="false">IF($A1326="","",INDEX(CARTAO_COMPRAS!$E:$E,INT((ROW()-2)/20)+2))</f>
        <v/>
      </c>
      <c r="E1326" s="0" t="str">
        <f aca="false">IF($A1326="","",INDEX(CARTAO_COMPRAS!$H:$H,INT((ROW()-2)/20)+2)+MOD(ROW()-2,20))</f>
        <v/>
      </c>
      <c r="F1326" s="0" t="str">
        <f aca="false">IF($A1326="","",INDEX(CARTAO_COMPRAS!$G:$G,INT((ROW()-2)/20)+2))</f>
        <v/>
      </c>
      <c r="G1326" s="5" t="str">
        <f aca="false">IF($A1326="","",INDEX(CARTAO_COMPRAS!$I:$I,INT((ROW()-2)/20)+2))</f>
        <v/>
      </c>
      <c r="H1326" s="4" t="str">
        <f aca="false">IF($A1326="","",EDATE(INDEX(CARTAO_COMPRAS!$J:$J,INT((ROW()-2)/20)+2),MOD(ROW()-2,20)))</f>
        <v/>
      </c>
      <c r="I1326" s="4" t="str">
        <f aca="false">IF($H1326="","",$H1326-WEEKDAY($H1326,2)+1)</f>
        <v/>
      </c>
      <c r="J1326" s="4" t="str">
        <f aca="false">IF($I1326="","",$I1326+6)</f>
        <v/>
      </c>
      <c r="K1326" s="6" t="str">
        <f aca="false">IF($H1326="","",DATE(YEAR($H1326),MONTH($H1326),1))</f>
        <v/>
      </c>
      <c r="L1326" s="0" t="str">
        <f aca="false">IF($A1326="","",INDEX(CARTAO_COMPRAS!$K:$K,INT((ROW()-2)/20)+2))</f>
        <v/>
      </c>
      <c r="M1326" s="0" t="str">
        <f aca="false">IF($A1326="","","Compra no cartão")</f>
        <v/>
      </c>
    </row>
    <row r="1327" customFormat="false" ht="13.5" hidden="false" customHeight="false" outlineLevel="0" collapsed="false">
      <c r="A1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27" s="0" t="str">
        <f aca="false">IF($A1327="","",INDEX(CARTAO_COMPRAS!$C:$C,INT((ROW()-2)/20)+2))</f>
        <v/>
      </c>
      <c r="C1327" s="0" t="str">
        <f aca="false">IF($A1327="","",INDEX(CARTAO_COMPRAS!$D:$D,INT((ROW()-2)/20)+2))</f>
        <v/>
      </c>
      <c r="D1327" s="0" t="str">
        <f aca="false">IF($A1327="","",INDEX(CARTAO_COMPRAS!$E:$E,INT((ROW()-2)/20)+2))</f>
        <v/>
      </c>
      <c r="E1327" s="0" t="str">
        <f aca="false">IF($A1327="","",INDEX(CARTAO_COMPRAS!$H:$H,INT((ROW()-2)/20)+2)+MOD(ROW()-2,20))</f>
        <v/>
      </c>
      <c r="F1327" s="0" t="str">
        <f aca="false">IF($A1327="","",INDEX(CARTAO_COMPRAS!$G:$G,INT((ROW()-2)/20)+2))</f>
        <v/>
      </c>
      <c r="G1327" s="5" t="str">
        <f aca="false">IF($A1327="","",INDEX(CARTAO_COMPRAS!$I:$I,INT((ROW()-2)/20)+2))</f>
        <v/>
      </c>
      <c r="H1327" s="4" t="str">
        <f aca="false">IF($A1327="","",EDATE(INDEX(CARTAO_COMPRAS!$J:$J,INT((ROW()-2)/20)+2),MOD(ROW()-2,20)))</f>
        <v/>
      </c>
      <c r="I1327" s="4" t="str">
        <f aca="false">IF($H1327="","",$H1327-WEEKDAY($H1327,2)+1)</f>
        <v/>
      </c>
      <c r="J1327" s="4" t="str">
        <f aca="false">IF($I1327="","",$I1327+6)</f>
        <v/>
      </c>
      <c r="K1327" s="6" t="str">
        <f aca="false">IF($H1327="","",DATE(YEAR($H1327),MONTH($H1327),1))</f>
        <v/>
      </c>
      <c r="L1327" s="0" t="str">
        <f aca="false">IF($A1327="","",INDEX(CARTAO_COMPRAS!$K:$K,INT((ROW()-2)/20)+2))</f>
        <v/>
      </c>
      <c r="M1327" s="0" t="str">
        <f aca="false">IF($A1327="","","Compra no cartão")</f>
        <v/>
      </c>
    </row>
    <row r="1328" customFormat="false" ht="13.5" hidden="false" customHeight="false" outlineLevel="0" collapsed="false">
      <c r="A1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28" s="0" t="str">
        <f aca="false">IF($A1328="","",INDEX(CARTAO_COMPRAS!$C:$C,INT((ROW()-2)/20)+2))</f>
        <v/>
      </c>
      <c r="C1328" s="0" t="str">
        <f aca="false">IF($A1328="","",INDEX(CARTAO_COMPRAS!$D:$D,INT((ROW()-2)/20)+2))</f>
        <v/>
      </c>
      <c r="D1328" s="0" t="str">
        <f aca="false">IF($A1328="","",INDEX(CARTAO_COMPRAS!$E:$E,INT((ROW()-2)/20)+2))</f>
        <v/>
      </c>
      <c r="E1328" s="0" t="str">
        <f aca="false">IF($A1328="","",INDEX(CARTAO_COMPRAS!$H:$H,INT((ROW()-2)/20)+2)+MOD(ROW()-2,20))</f>
        <v/>
      </c>
      <c r="F1328" s="0" t="str">
        <f aca="false">IF($A1328="","",INDEX(CARTAO_COMPRAS!$G:$G,INT((ROW()-2)/20)+2))</f>
        <v/>
      </c>
      <c r="G1328" s="5" t="str">
        <f aca="false">IF($A1328="","",INDEX(CARTAO_COMPRAS!$I:$I,INT((ROW()-2)/20)+2))</f>
        <v/>
      </c>
      <c r="H1328" s="4" t="str">
        <f aca="false">IF($A1328="","",EDATE(INDEX(CARTAO_COMPRAS!$J:$J,INT((ROW()-2)/20)+2),MOD(ROW()-2,20)))</f>
        <v/>
      </c>
      <c r="I1328" s="4" t="str">
        <f aca="false">IF($H1328="","",$H1328-WEEKDAY($H1328,2)+1)</f>
        <v/>
      </c>
      <c r="J1328" s="4" t="str">
        <f aca="false">IF($I1328="","",$I1328+6)</f>
        <v/>
      </c>
      <c r="K1328" s="6" t="str">
        <f aca="false">IF($H1328="","",DATE(YEAR($H1328),MONTH($H1328),1))</f>
        <v/>
      </c>
      <c r="L1328" s="0" t="str">
        <f aca="false">IF($A1328="","",INDEX(CARTAO_COMPRAS!$K:$K,INT((ROW()-2)/20)+2))</f>
        <v/>
      </c>
      <c r="M1328" s="0" t="str">
        <f aca="false">IF($A1328="","","Compra no cartão")</f>
        <v/>
      </c>
    </row>
    <row r="1329" customFormat="false" ht="13.5" hidden="false" customHeight="false" outlineLevel="0" collapsed="false">
      <c r="A1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29" s="0" t="str">
        <f aca="false">IF($A1329="","",INDEX(CARTAO_COMPRAS!$C:$C,INT((ROW()-2)/20)+2))</f>
        <v/>
      </c>
      <c r="C1329" s="0" t="str">
        <f aca="false">IF($A1329="","",INDEX(CARTAO_COMPRAS!$D:$D,INT((ROW()-2)/20)+2))</f>
        <v/>
      </c>
      <c r="D1329" s="0" t="str">
        <f aca="false">IF($A1329="","",INDEX(CARTAO_COMPRAS!$E:$E,INT((ROW()-2)/20)+2))</f>
        <v/>
      </c>
      <c r="E1329" s="0" t="str">
        <f aca="false">IF($A1329="","",INDEX(CARTAO_COMPRAS!$H:$H,INT((ROW()-2)/20)+2)+MOD(ROW()-2,20))</f>
        <v/>
      </c>
      <c r="F1329" s="0" t="str">
        <f aca="false">IF($A1329="","",INDEX(CARTAO_COMPRAS!$G:$G,INT((ROW()-2)/20)+2))</f>
        <v/>
      </c>
      <c r="G1329" s="5" t="str">
        <f aca="false">IF($A1329="","",INDEX(CARTAO_COMPRAS!$I:$I,INT((ROW()-2)/20)+2))</f>
        <v/>
      </c>
      <c r="H1329" s="4" t="str">
        <f aca="false">IF($A1329="","",EDATE(INDEX(CARTAO_COMPRAS!$J:$J,INT((ROW()-2)/20)+2),MOD(ROW()-2,20)))</f>
        <v/>
      </c>
      <c r="I1329" s="4" t="str">
        <f aca="false">IF($H1329="","",$H1329-WEEKDAY($H1329,2)+1)</f>
        <v/>
      </c>
      <c r="J1329" s="4" t="str">
        <f aca="false">IF($I1329="","",$I1329+6)</f>
        <v/>
      </c>
      <c r="K1329" s="6" t="str">
        <f aca="false">IF($H1329="","",DATE(YEAR($H1329),MONTH($H1329),1))</f>
        <v/>
      </c>
      <c r="L1329" s="0" t="str">
        <f aca="false">IF($A1329="","",INDEX(CARTAO_COMPRAS!$K:$K,INT((ROW()-2)/20)+2))</f>
        <v/>
      </c>
      <c r="M1329" s="0" t="str">
        <f aca="false">IF($A1329="","","Compra no cartão")</f>
        <v/>
      </c>
    </row>
    <row r="1330" customFormat="false" ht="13.5" hidden="false" customHeight="false" outlineLevel="0" collapsed="false">
      <c r="A1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0" s="0" t="str">
        <f aca="false">IF($A1330="","",INDEX(CARTAO_COMPRAS!$C:$C,INT((ROW()-2)/20)+2))</f>
        <v/>
      </c>
      <c r="C1330" s="0" t="str">
        <f aca="false">IF($A1330="","",INDEX(CARTAO_COMPRAS!$D:$D,INT((ROW()-2)/20)+2))</f>
        <v/>
      </c>
      <c r="D1330" s="0" t="str">
        <f aca="false">IF($A1330="","",INDEX(CARTAO_COMPRAS!$E:$E,INT((ROW()-2)/20)+2))</f>
        <v/>
      </c>
      <c r="E1330" s="0" t="str">
        <f aca="false">IF($A1330="","",INDEX(CARTAO_COMPRAS!$H:$H,INT((ROW()-2)/20)+2)+MOD(ROW()-2,20))</f>
        <v/>
      </c>
      <c r="F1330" s="0" t="str">
        <f aca="false">IF($A1330="","",INDEX(CARTAO_COMPRAS!$G:$G,INT((ROW()-2)/20)+2))</f>
        <v/>
      </c>
      <c r="G1330" s="5" t="str">
        <f aca="false">IF($A1330="","",INDEX(CARTAO_COMPRAS!$I:$I,INT((ROW()-2)/20)+2))</f>
        <v/>
      </c>
      <c r="H1330" s="4" t="str">
        <f aca="false">IF($A1330="","",EDATE(INDEX(CARTAO_COMPRAS!$J:$J,INT((ROW()-2)/20)+2),MOD(ROW()-2,20)))</f>
        <v/>
      </c>
      <c r="I1330" s="4" t="str">
        <f aca="false">IF($H1330="","",$H1330-WEEKDAY($H1330,2)+1)</f>
        <v/>
      </c>
      <c r="J1330" s="4" t="str">
        <f aca="false">IF($I1330="","",$I1330+6)</f>
        <v/>
      </c>
      <c r="K1330" s="6" t="str">
        <f aca="false">IF($H1330="","",DATE(YEAR($H1330),MONTH($H1330),1))</f>
        <v/>
      </c>
      <c r="L1330" s="0" t="str">
        <f aca="false">IF($A1330="","",INDEX(CARTAO_COMPRAS!$K:$K,INT((ROW()-2)/20)+2))</f>
        <v/>
      </c>
      <c r="M1330" s="0" t="str">
        <f aca="false">IF($A1330="","","Compra no cartão")</f>
        <v/>
      </c>
    </row>
    <row r="1331" customFormat="false" ht="13.5" hidden="false" customHeight="false" outlineLevel="0" collapsed="false">
      <c r="A1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1" s="0" t="str">
        <f aca="false">IF($A1331="","",INDEX(CARTAO_COMPRAS!$C:$C,INT((ROW()-2)/20)+2))</f>
        <v/>
      </c>
      <c r="C1331" s="0" t="str">
        <f aca="false">IF($A1331="","",INDEX(CARTAO_COMPRAS!$D:$D,INT((ROW()-2)/20)+2))</f>
        <v/>
      </c>
      <c r="D1331" s="0" t="str">
        <f aca="false">IF($A1331="","",INDEX(CARTAO_COMPRAS!$E:$E,INT((ROW()-2)/20)+2))</f>
        <v/>
      </c>
      <c r="E1331" s="0" t="str">
        <f aca="false">IF($A1331="","",INDEX(CARTAO_COMPRAS!$H:$H,INT((ROW()-2)/20)+2)+MOD(ROW()-2,20))</f>
        <v/>
      </c>
      <c r="F1331" s="0" t="str">
        <f aca="false">IF($A1331="","",INDEX(CARTAO_COMPRAS!$G:$G,INT((ROW()-2)/20)+2))</f>
        <v/>
      </c>
      <c r="G1331" s="5" t="str">
        <f aca="false">IF($A1331="","",INDEX(CARTAO_COMPRAS!$I:$I,INT((ROW()-2)/20)+2))</f>
        <v/>
      </c>
      <c r="H1331" s="4" t="str">
        <f aca="false">IF($A1331="","",EDATE(INDEX(CARTAO_COMPRAS!$J:$J,INT((ROW()-2)/20)+2),MOD(ROW()-2,20)))</f>
        <v/>
      </c>
      <c r="I1331" s="4" t="str">
        <f aca="false">IF($H1331="","",$H1331-WEEKDAY($H1331,2)+1)</f>
        <v/>
      </c>
      <c r="J1331" s="4" t="str">
        <f aca="false">IF($I1331="","",$I1331+6)</f>
        <v/>
      </c>
      <c r="K1331" s="6" t="str">
        <f aca="false">IF($H1331="","",DATE(YEAR($H1331),MONTH($H1331),1))</f>
        <v/>
      </c>
      <c r="L1331" s="0" t="str">
        <f aca="false">IF($A1331="","",INDEX(CARTAO_COMPRAS!$K:$K,INT((ROW()-2)/20)+2))</f>
        <v/>
      </c>
      <c r="M1331" s="0" t="str">
        <f aca="false">IF($A1331="","","Compra no cartão")</f>
        <v/>
      </c>
    </row>
    <row r="1332" customFormat="false" ht="13.5" hidden="false" customHeight="false" outlineLevel="0" collapsed="false">
      <c r="A1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2" s="0" t="str">
        <f aca="false">IF($A1332="","",INDEX(CARTAO_COMPRAS!$C:$C,INT((ROW()-2)/20)+2))</f>
        <v/>
      </c>
      <c r="C1332" s="0" t="str">
        <f aca="false">IF($A1332="","",INDEX(CARTAO_COMPRAS!$D:$D,INT((ROW()-2)/20)+2))</f>
        <v/>
      </c>
      <c r="D1332" s="0" t="str">
        <f aca="false">IF($A1332="","",INDEX(CARTAO_COMPRAS!$E:$E,INT((ROW()-2)/20)+2))</f>
        <v/>
      </c>
      <c r="E1332" s="0" t="str">
        <f aca="false">IF($A1332="","",INDEX(CARTAO_COMPRAS!$H:$H,INT((ROW()-2)/20)+2)+MOD(ROW()-2,20))</f>
        <v/>
      </c>
      <c r="F1332" s="0" t="str">
        <f aca="false">IF($A1332="","",INDEX(CARTAO_COMPRAS!$G:$G,INT((ROW()-2)/20)+2))</f>
        <v/>
      </c>
      <c r="G1332" s="5" t="str">
        <f aca="false">IF($A1332="","",INDEX(CARTAO_COMPRAS!$I:$I,INT((ROW()-2)/20)+2))</f>
        <v/>
      </c>
      <c r="H1332" s="4" t="str">
        <f aca="false">IF($A1332="","",EDATE(INDEX(CARTAO_COMPRAS!$J:$J,INT((ROW()-2)/20)+2),MOD(ROW()-2,20)))</f>
        <v/>
      </c>
      <c r="I1332" s="4" t="str">
        <f aca="false">IF($H1332="","",$H1332-WEEKDAY($H1332,2)+1)</f>
        <v/>
      </c>
      <c r="J1332" s="4" t="str">
        <f aca="false">IF($I1332="","",$I1332+6)</f>
        <v/>
      </c>
      <c r="K1332" s="6" t="str">
        <f aca="false">IF($H1332="","",DATE(YEAR($H1332),MONTH($H1332),1))</f>
        <v/>
      </c>
      <c r="L1332" s="0" t="str">
        <f aca="false">IF($A1332="","",INDEX(CARTAO_COMPRAS!$K:$K,INT((ROW()-2)/20)+2))</f>
        <v/>
      </c>
      <c r="M1332" s="0" t="str">
        <f aca="false">IF($A1332="","","Compra no cartão")</f>
        <v/>
      </c>
    </row>
    <row r="1333" customFormat="false" ht="13.5" hidden="false" customHeight="false" outlineLevel="0" collapsed="false">
      <c r="A1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3" s="0" t="str">
        <f aca="false">IF($A1333="","",INDEX(CARTAO_COMPRAS!$C:$C,INT((ROW()-2)/20)+2))</f>
        <v/>
      </c>
      <c r="C1333" s="0" t="str">
        <f aca="false">IF($A1333="","",INDEX(CARTAO_COMPRAS!$D:$D,INT((ROW()-2)/20)+2))</f>
        <v/>
      </c>
      <c r="D1333" s="0" t="str">
        <f aca="false">IF($A1333="","",INDEX(CARTAO_COMPRAS!$E:$E,INT((ROW()-2)/20)+2))</f>
        <v/>
      </c>
      <c r="E1333" s="0" t="str">
        <f aca="false">IF($A1333="","",INDEX(CARTAO_COMPRAS!$H:$H,INT((ROW()-2)/20)+2)+MOD(ROW()-2,20))</f>
        <v/>
      </c>
      <c r="F1333" s="0" t="str">
        <f aca="false">IF($A1333="","",INDEX(CARTAO_COMPRAS!$G:$G,INT((ROW()-2)/20)+2))</f>
        <v/>
      </c>
      <c r="G1333" s="5" t="str">
        <f aca="false">IF($A1333="","",INDEX(CARTAO_COMPRAS!$I:$I,INT((ROW()-2)/20)+2))</f>
        <v/>
      </c>
      <c r="H1333" s="4" t="str">
        <f aca="false">IF($A1333="","",EDATE(INDEX(CARTAO_COMPRAS!$J:$J,INT((ROW()-2)/20)+2),MOD(ROW()-2,20)))</f>
        <v/>
      </c>
      <c r="I1333" s="4" t="str">
        <f aca="false">IF($H1333="","",$H1333-WEEKDAY($H1333,2)+1)</f>
        <v/>
      </c>
      <c r="J1333" s="4" t="str">
        <f aca="false">IF($I1333="","",$I1333+6)</f>
        <v/>
      </c>
      <c r="K1333" s="6" t="str">
        <f aca="false">IF($H1333="","",DATE(YEAR($H1333),MONTH($H1333),1))</f>
        <v/>
      </c>
      <c r="L1333" s="0" t="str">
        <f aca="false">IF($A1333="","",INDEX(CARTAO_COMPRAS!$K:$K,INT((ROW()-2)/20)+2))</f>
        <v/>
      </c>
      <c r="M1333" s="0" t="str">
        <f aca="false">IF($A1333="","","Compra no cartão")</f>
        <v/>
      </c>
    </row>
    <row r="1334" customFormat="false" ht="13.5" hidden="false" customHeight="false" outlineLevel="0" collapsed="false">
      <c r="A1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4" s="0" t="str">
        <f aca="false">IF($A1334="","",INDEX(CARTAO_COMPRAS!$C:$C,INT((ROW()-2)/20)+2))</f>
        <v/>
      </c>
      <c r="C1334" s="0" t="str">
        <f aca="false">IF($A1334="","",INDEX(CARTAO_COMPRAS!$D:$D,INT((ROW()-2)/20)+2))</f>
        <v/>
      </c>
      <c r="D1334" s="0" t="str">
        <f aca="false">IF($A1334="","",INDEX(CARTAO_COMPRAS!$E:$E,INT((ROW()-2)/20)+2))</f>
        <v/>
      </c>
      <c r="E1334" s="0" t="str">
        <f aca="false">IF($A1334="","",INDEX(CARTAO_COMPRAS!$H:$H,INT((ROW()-2)/20)+2)+MOD(ROW()-2,20))</f>
        <v/>
      </c>
      <c r="F1334" s="0" t="str">
        <f aca="false">IF($A1334="","",INDEX(CARTAO_COMPRAS!$G:$G,INT((ROW()-2)/20)+2))</f>
        <v/>
      </c>
      <c r="G1334" s="5" t="str">
        <f aca="false">IF($A1334="","",INDEX(CARTAO_COMPRAS!$I:$I,INT((ROW()-2)/20)+2))</f>
        <v/>
      </c>
      <c r="H1334" s="4" t="str">
        <f aca="false">IF($A1334="","",EDATE(INDEX(CARTAO_COMPRAS!$J:$J,INT((ROW()-2)/20)+2),MOD(ROW()-2,20)))</f>
        <v/>
      </c>
      <c r="I1334" s="4" t="str">
        <f aca="false">IF($H1334="","",$H1334-WEEKDAY($H1334,2)+1)</f>
        <v/>
      </c>
      <c r="J1334" s="4" t="str">
        <f aca="false">IF($I1334="","",$I1334+6)</f>
        <v/>
      </c>
      <c r="K1334" s="6" t="str">
        <f aca="false">IF($H1334="","",DATE(YEAR($H1334),MONTH($H1334),1))</f>
        <v/>
      </c>
      <c r="L1334" s="0" t="str">
        <f aca="false">IF($A1334="","",INDEX(CARTAO_COMPRAS!$K:$K,INT((ROW()-2)/20)+2))</f>
        <v/>
      </c>
      <c r="M1334" s="0" t="str">
        <f aca="false">IF($A1334="","","Compra no cartão")</f>
        <v/>
      </c>
    </row>
    <row r="1335" customFormat="false" ht="13.5" hidden="false" customHeight="false" outlineLevel="0" collapsed="false">
      <c r="A1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5" s="0" t="str">
        <f aca="false">IF($A1335="","",INDEX(CARTAO_COMPRAS!$C:$C,INT((ROW()-2)/20)+2))</f>
        <v/>
      </c>
      <c r="C1335" s="0" t="str">
        <f aca="false">IF($A1335="","",INDEX(CARTAO_COMPRAS!$D:$D,INT((ROW()-2)/20)+2))</f>
        <v/>
      </c>
      <c r="D1335" s="0" t="str">
        <f aca="false">IF($A1335="","",INDEX(CARTAO_COMPRAS!$E:$E,INT((ROW()-2)/20)+2))</f>
        <v/>
      </c>
      <c r="E1335" s="0" t="str">
        <f aca="false">IF($A1335="","",INDEX(CARTAO_COMPRAS!$H:$H,INT((ROW()-2)/20)+2)+MOD(ROW()-2,20))</f>
        <v/>
      </c>
      <c r="F1335" s="0" t="str">
        <f aca="false">IF($A1335="","",INDEX(CARTAO_COMPRAS!$G:$G,INT((ROW()-2)/20)+2))</f>
        <v/>
      </c>
      <c r="G1335" s="5" t="str">
        <f aca="false">IF($A1335="","",INDEX(CARTAO_COMPRAS!$I:$I,INT((ROW()-2)/20)+2))</f>
        <v/>
      </c>
      <c r="H1335" s="4" t="str">
        <f aca="false">IF($A1335="","",EDATE(INDEX(CARTAO_COMPRAS!$J:$J,INT((ROW()-2)/20)+2),MOD(ROW()-2,20)))</f>
        <v/>
      </c>
      <c r="I1335" s="4" t="str">
        <f aca="false">IF($H1335="","",$H1335-WEEKDAY($H1335,2)+1)</f>
        <v/>
      </c>
      <c r="J1335" s="4" t="str">
        <f aca="false">IF($I1335="","",$I1335+6)</f>
        <v/>
      </c>
      <c r="K1335" s="6" t="str">
        <f aca="false">IF($H1335="","",DATE(YEAR($H1335),MONTH($H1335),1))</f>
        <v/>
      </c>
      <c r="L1335" s="0" t="str">
        <f aca="false">IF($A1335="","",INDEX(CARTAO_COMPRAS!$K:$K,INT((ROW()-2)/20)+2))</f>
        <v/>
      </c>
      <c r="M1335" s="0" t="str">
        <f aca="false">IF($A1335="","","Compra no cartão")</f>
        <v/>
      </c>
    </row>
    <row r="1336" customFormat="false" ht="13.5" hidden="false" customHeight="false" outlineLevel="0" collapsed="false">
      <c r="A1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6" s="0" t="str">
        <f aca="false">IF($A1336="","",INDEX(CARTAO_COMPRAS!$C:$C,INT((ROW()-2)/20)+2))</f>
        <v/>
      </c>
      <c r="C1336" s="0" t="str">
        <f aca="false">IF($A1336="","",INDEX(CARTAO_COMPRAS!$D:$D,INT((ROW()-2)/20)+2))</f>
        <v/>
      </c>
      <c r="D1336" s="0" t="str">
        <f aca="false">IF($A1336="","",INDEX(CARTAO_COMPRAS!$E:$E,INT((ROW()-2)/20)+2))</f>
        <v/>
      </c>
      <c r="E1336" s="0" t="str">
        <f aca="false">IF($A1336="","",INDEX(CARTAO_COMPRAS!$H:$H,INT((ROW()-2)/20)+2)+MOD(ROW()-2,20))</f>
        <v/>
      </c>
      <c r="F1336" s="0" t="str">
        <f aca="false">IF($A1336="","",INDEX(CARTAO_COMPRAS!$G:$G,INT((ROW()-2)/20)+2))</f>
        <v/>
      </c>
      <c r="G1336" s="5" t="str">
        <f aca="false">IF($A1336="","",INDEX(CARTAO_COMPRAS!$I:$I,INT((ROW()-2)/20)+2))</f>
        <v/>
      </c>
      <c r="H1336" s="4" t="str">
        <f aca="false">IF($A1336="","",EDATE(INDEX(CARTAO_COMPRAS!$J:$J,INT((ROW()-2)/20)+2),MOD(ROW()-2,20)))</f>
        <v/>
      </c>
      <c r="I1336" s="4" t="str">
        <f aca="false">IF($H1336="","",$H1336-WEEKDAY($H1336,2)+1)</f>
        <v/>
      </c>
      <c r="J1336" s="4" t="str">
        <f aca="false">IF($I1336="","",$I1336+6)</f>
        <v/>
      </c>
      <c r="K1336" s="6" t="str">
        <f aca="false">IF($H1336="","",DATE(YEAR($H1336),MONTH($H1336),1))</f>
        <v/>
      </c>
      <c r="L1336" s="0" t="str">
        <f aca="false">IF($A1336="","",INDEX(CARTAO_COMPRAS!$K:$K,INT((ROW()-2)/20)+2))</f>
        <v/>
      </c>
      <c r="M1336" s="0" t="str">
        <f aca="false">IF($A1336="","","Compra no cartão")</f>
        <v/>
      </c>
    </row>
    <row r="1337" customFormat="false" ht="13.5" hidden="false" customHeight="false" outlineLevel="0" collapsed="false">
      <c r="A1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7" s="0" t="str">
        <f aca="false">IF($A1337="","",INDEX(CARTAO_COMPRAS!$C:$C,INT((ROW()-2)/20)+2))</f>
        <v/>
      </c>
      <c r="C1337" s="0" t="str">
        <f aca="false">IF($A1337="","",INDEX(CARTAO_COMPRAS!$D:$D,INT((ROW()-2)/20)+2))</f>
        <v/>
      </c>
      <c r="D1337" s="0" t="str">
        <f aca="false">IF($A1337="","",INDEX(CARTAO_COMPRAS!$E:$E,INT((ROW()-2)/20)+2))</f>
        <v/>
      </c>
      <c r="E1337" s="0" t="str">
        <f aca="false">IF($A1337="","",INDEX(CARTAO_COMPRAS!$H:$H,INT((ROW()-2)/20)+2)+MOD(ROW()-2,20))</f>
        <v/>
      </c>
      <c r="F1337" s="0" t="str">
        <f aca="false">IF($A1337="","",INDEX(CARTAO_COMPRAS!$G:$G,INT((ROW()-2)/20)+2))</f>
        <v/>
      </c>
      <c r="G1337" s="5" t="str">
        <f aca="false">IF($A1337="","",INDEX(CARTAO_COMPRAS!$I:$I,INT((ROW()-2)/20)+2))</f>
        <v/>
      </c>
      <c r="H1337" s="4" t="str">
        <f aca="false">IF($A1337="","",EDATE(INDEX(CARTAO_COMPRAS!$J:$J,INT((ROW()-2)/20)+2),MOD(ROW()-2,20)))</f>
        <v/>
      </c>
      <c r="I1337" s="4" t="str">
        <f aca="false">IF($H1337="","",$H1337-WEEKDAY($H1337,2)+1)</f>
        <v/>
      </c>
      <c r="J1337" s="4" t="str">
        <f aca="false">IF($I1337="","",$I1337+6)</f>
        <v/>
      </c>
      <c r="K1337" s="6" t="str">
        <f aca="false">IF($H1337="","",DATE(YEAR($H1337),MONTH($H1337),1))</f>
        <v/>
      </c>
      <c r="L1337" s="0" t="str">
        <f aca="false">IF($A1337="","",INDEX(CARTAO_COMPRAS!$K:$K,INT((ROW()-2)/20)+2))</f>
        <v/>
      </c>
      <c r="M1337" s="0" t="str">
        <f aca="false">IF($A1337="","","Compra no cartão")</f>
        <v/>
      </c>
    </row>
    <row r="1338" customFormat="false" ht="13.5" hidden="false" customHeight="false" outlineLevel="0" collapsed="false">
      <c r="A1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8" s="0" t="str">
        <f aca="false">IF($A1338="","",INDEX(CARTAO_COMPRAS!$C:$C,INT((ROW()-2)/20)+2))</f>
        <v/>
      </c>
      <c r="C1338" s="0" t="str">
        <f aca="false">IF($A1338="","",INDEX(CARTAO_COMPRAS!$D:$D,INT((ROW()-2)/20)+2))</f>
        <v/>
      </c>
      <c r="D1338" s="0" t="str">
        <f aca="false">IF($A1338="","",INDEX(CARTAO_COMPRAS!$E:$E,INT((ROW()-2)/20)+2))</f>
        <v/>
      </c>
      <c r="E1338" s="0" t="str">
        <f aca="false">IF($A1338="","",INDEX(CARTAO_COMPRAS!$H:$H,INT((ROW()-2)/20)+2)+MOD(ROW()-2,20))</f>
        <v/>
      </c>
      <c r="F1338" s="0" t="str">
        <f aca="false">IF($A1338="","",INDEX(CARTAO_COMPRAS!$G:$G,INT((ROW()-2)/20)+2))</f>
        <v/>
      </c>
      <c r="G1338" s="5" t="str">
        <f aca="false">IF($A1338="","",INDEX(CARTAO_COMPRAS!$I:$I,INT((ROW()-2)/20)+2))</f>
        <v/>
      </c>
      <c r="H1338" s="4" t="str">
        <f aca="false">IF($A1338="","",EDATE(INDEX(CARTAO_COMPRAS!$J:$J,INT((ROW()-2)/20)+2),MOD(ROW()-2,20)))</f>
        <v/>
      </c>
      <c r="I1338" s="4" t="str">
        <f aca="false">IF($H1338="","",$H1338-WEEKDAY($H1338,2)+1)</f>
        <v/>
      </c>
      <c r="J1338" s="4" t="str">
        <f aca="false">IF($I1338="","",$I1338+6)</f>
        <v/>
      </c>
      <c r="K1338" s="6" t="str">
        <f aca="false">IF($H1338="","",DATE(YEAR($H1338),MONTH($H1338),1))</f>
        <v/>
      </c>
      <c r="L1338" s="0" t="str">
        <f aca="false">IF($A1338="","",INDEX(CARTAO_COMPRAS!$K:$K,INT((ROW()-2)/20)+2))</f>
        <v/>
      </c>
      <c r="M1338" s="0" t="str">
        <f aca="false">IF($A1338="","","Compra no cartão")</f>
        <v/>
      </c>
    </row>
    <row r="1339" customFormat="false" ht="13.5" hidden="false" customHeight="false" outlineLevel="0" collapsed="false">
      <c r="A1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39" s="0" t="str">
        <f aca="false">IF($A1339="","",INDEX(CARTAO_COMPRAS!$C:$C,INT((ROW()-2)/20)+2))</f>
        <v/>
      </c>
      <c r="C1339" s="0" t="str">
        <f aca="false">IF($A1339="","",INDEX(CARTAO_COMPRAS!$D:$D,INT((ROW()-2)/20)+2))</f>
        <v/>
      </c>
      <c r="D1339" s="0" t="str">
        <f aca="false">IF($A1339="","",INDEX(CARTAO_COMPRAS!$E:$E,INT((ROW()-2)/20)+2))</f>
        <v/>
      </c>
      <c r="E1339" s="0" t="str">
        <f aca="false">IF($A1339="","",INDEX(CARTAO_COMPRAS!$H:$H,INT((ROW()-2)/20)+2)+MOD(ROW()-2,20))</f>
        <v/>
      </c>
      <c r="F1339" s="0" t="str">
        <f aca="false">IF($A1339="","",INDEX(CARTAO_COMPRAS!$G:$G,INT((ROW()-2)/20)+2))</f>
        <v/>
      </c>
      <c r="G1339" s="5" t="str">
        <f aca="false">IF($A1339="","",INDEX(CARTAO_COMPRAS!$I:$I,INT((ROW()-2)/20)+2))</f>
        <v/>
      </c>
      <c r="H1339" s="4" t="str">
        <f aca="false">IF($A1339="","",EDATE(INDEX(CARTAO_COMPRAS!$J:$J,INT((ROW()-2)/20)+2),MOD(ROW()-2,20)))</f>
        <v/>
      </c>
      <c r="I1339" s="4" t="str">
        <f aca="false">IF($H1339="","",$H1339-WEEKDAY($H1339,2)+1)</f>
        <v/>
      </c>
      <c r="J1339" s="4" t="str">
        <f aca="false">IF($I1339="","",$I1339+6)</f>
        <v/>
      </c>
      <c r="K1339" s="6" t="str">
        <f aca="false">IF($H1339="","",DATE(YEAR($H1339),MONTH($H1339),1))</f>
        <v/>
      </c>
      <c r="L1339" s="0" t="str">
        <f aca="false">IF($A1339="","",INDEX(CARTAO_COMPRAS!$K:$K,INT((ROW()-2)/20)+2))</f>
        <v/>
      </c>
      <c r="M1339" s="0" t="str">
        <f aca="false">IF($A1339="","","Compra no cartão")</f>
        <v/>
      </c>
    </row>
    <row r="1340" customFormat="false" ht="13.5" hidden="false" customHeight="false" outlineLevel="0" collapsed="false">
      <c r="A1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0" s="0" t="str">
        <f aca="false">IF($A1340="","",INDEX(CARTAO_COMPRAS!$C:$C,INT((ROW()-2)/20)+2))</f>
        <v/>
      </c>
      <c r="C1340" s="0" t="str">
        <f aca="false">IF($A1340="","",INDEX(CARTAO_COMPRAS!$D:$D,INT((ROW()-2)/20)+2))</f>
        <v/>
      </c>
      <c r="D1340" s="0" t="str">
        <f aca="false">IF($A1340="","",INDEX(CARTAO_COMPRAS!$E:$E,INT((ROW()-2)/20)+2))</f>
        <v/>
      </c>
      <c r="E1340" s="0" t="str">
        <f aca="false">IF($A1340="","",INDEX(CARTAO_COMPRAS!$H:$H,INT((ROW()-2)/20)+2)+MOD(ROW()-2,20))</f>
        <v/>
      </c>
      <c r="F1340" s="0" t="str">
        <f aca="false">IF($A1340="","",INDEX(CARTAO_COMPRAS!$G:$G,INT((ROW()-2)/20)+2))</f>
        <v/>
      </c>
      <c r="G1340" s="5" t="str">
        <f aca="false">IF($A1340="","",INDEX(CARTAO_COMPRAS!$I:$I,INT((ROW()-2)/20)+2))</f>
        <v/>
      </c>
      <c r="H1340" s="4" t="str">
        <f aca="false">IF($A1340="","",EDATE(INDEX(CARTAO_COMPRAS!$J:$J,INT((ROW()-2)/20)+2),MOD(ROW()-2,20)))</f>
        <v/>
      </c>
      <c r="I1340" s="4" t="str">
        <f aca="false">IF($H1340="","",$H1340-WEEKDAY($H1340,2)+1)</f>
        <v/>
      </c>
      <c r="J1340" s="4" t="str">
        <f aca="false">IF($I1340="","",$I1340+6)</f>
        <v/>
      </c>
      <c r="K1340" s="6" t="str">
        <f aca="false">IF($H1340="","",DATE(YEAR($H1340),MONTH($H1340),1))</f>
        <v/>
      </c>
      <c r="L1340" s="0" t="str">
        <f aca="false">IF($A1340="","",INDEX(CARTAO_COMPRAS!$K:$K,INT((ROW()-2)/20)+2))</f>
        <v/>
      </c>
      <c r="M1340" s="0" t="str">
        <f aca="false">IF($A1340="","","Compra no cartão")</f>
        <v/>
      </c>
    </row>
    <row r="1341" customFormat="false" ht="13.5" hidden="false" customHeight="false" outlineLevel="0" collapsed="false">
      <c r="A1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1" s="0" t="str">
        <f aca="false">IF($A1341="","",INDEX(CARTAO_COMPRAS!$C:$C,INT((ROW()-2)/20)+2))</f>
        <v/>
      </c>
      <c r="C1341" s="0" t="str">
        <f aca="false">IF($A1341="","",INDEX(CARTAO_COMPRAS!$D:$D,INT((ROW()-2)/20)+2))</f>
        <v/>
      </c>
      <c r="D1341" s="0" t="str">
        <f aca="false">IF($A1341="","",INDEX(CARTAO_COMPRAS!$E:$E,INT((ROW()-2)/20)+2))</f>
        <v/>
      </c>
      <c r="E1341" s="0" t="str">
        <f aca="false">IF($A1341="","",INDEX(CARTAO_COMPRAS!$H:$H,INT((ROW()-2)/20)+2)+MOD(ROW()-2,20))</f>
        <v/>
      </c>
      <c r="F1341" s="0" t="str">
        <f aca="false">IF($A1341="","",INDEX(CARTAO_COMPRAS!$G:$G,INT((ROW()-2)/20)+2))</f>
        <v/>
      </c>
      <c r="G1341" s="5" t="str">
        <f aca="false">IF($A1341="","",INDEX(CARTAO_COMPRAS!$I:$I,INT((ROW()-2)/20)+2))</f>
        <v/>
      </c>
      <c r="H1341" s="4" t="str">
        <f aca="false">IF($A1341="","",EDATE(INDEX(CARTAO_COMPRAS!$J:$J,INT((ROW()-2)/20)+2),MOD(ROW()-2,20)))</f>
        <v/>
      </c>
      <c r="I1341" s="4" t="str">
        <f aca="false">IF($H1341="","",$H1341-WEEKDAY($H1341,2)+1)</f>
        <v/>
      </c>
      <c r="J1341" s="4" t="str">
        <f aca="false">IF($I1341="","",$I1341+6)</f>
        <v/>
      </c>
      <c r="K1341" s="6" t="str">
        <f aca="false">IF($H1341="","",DATE(YEAR($H1341),MONTH($H1341),1))</f>
        <v/>
      </c>
      <c r="L1341" s="0" t="str">
        <f aca="false">IF($A1341="","",INDEX(CARTAO_COMPRAS!$K:$K,INT((ROW()-2)/20)+2))</f>
        <v/>
      </c>
      <c r="M1341" s="0" t="str">
        <f aca="false">IF($A1341="","","Compra no cartão")</f>
        <v/>
      </c>
    </row>
    <row r="1342" customFormat="false" ht="13.5" hidden="false" customHeight="false" outlineLevel="0" collapsed="false">
      <c r="A13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68</v>
      </c>
      <c r="B1342" s="0" t="str">
        <f aca="false">IF($A1342="","",INDEX(CARTAO_COMPRAS!$C:$C,INT((ROW()-2)/20)+2))</f>
        <v>Bradesco</v>
      </c>
      <c r="C1342" s="0" t="str">
        <f aca="false">IF($A1342="","",INDEX(CARTAO_COMPRAS!$D:$D,INT((ROW()-2)/20)+2))</f>
        <v>Suplementos</v>
      </c>
      <c r="D1342" s="0" t="str">
        <f aca="false">IF($A1342="","",INDEX(CARTAO_COMPRAS!$E:$E,INT((ROW()-2)/20)+2))</f>
        <v>Alimentação / Insumos</v>
      </c>
      <c r="E1342" s="0" t="n">
        <f aca="false">IF($A1342="","",INDEX(CARTAO_COMPRAS!$H:$H,INT((ROW()-2)/20)+2)+MOD(ROW()-2,20))</f>
        <v>1</v>
      </c>
      <c r="F1342" s="0" t="n">
        <f aca="false">IF($A1342="","",INDEX(CARTAO_COMPRAS!$G:$G,INT((ROW()-2)/20)+2))</f>
        <v>1</v>
      </c>
      <c r="G1342" s="5" t="n">
        <f aca="false">IF($A1342="","",INDEX(CARTAO_COMPRAS!$I:$I,INT((ROW()-2)/20)+2))</f>
        <v>195.85</v>
      </c>
      <c r="H1342" s="4" t="n">
        <f aca="false">IF($A1342="","",EDATE(INDEX(CARTAO_COMPRAS!$J:$J,INT((ROW()-2)/20)+2),MOD(ROW()-2,20)))</f>
        <v>46157</v>
      </c>
      <c r="I1342" s="4" t="n">
        <f aca="false">IF($H1342="","",$H1342-WEEKDAY($H1342,2)+1)</f>
        <v>46153</v>
      </c>
      <c r="J1342" s="4" t="n">
        <f aca="false">IF($I1342="","",$I1342+6)</f>
        <v>46159</v>
      </c>
      <c r="K1342" s="6" t="n">
        <f aca="false">IF($H1342="","",DATE(YEAR($H1342),MONTH($H1342),1))</f>
        <v>46143</v>
      </c>
      <c r="L1342" s="0" t="str">
        <f aca="false">IF($A1342="","",INDEX(CARTAO_COMPRAS!$K:$K,INT((ROW()-2)/20)+2))</f>
        <v>Pago</v>
      </c>
      <c r="M1342" s="0" t="str">
        <f aca="false">IF($A1342="","","Compra no cartão")</f>
        <v>Compra no cartão</v>
      </c>
    </row>
    <row r="1343" customFormat="false" ht="13.5" hidden="false" customHeight="false" outlineLevel="0" collapsed="false">
      <c r="A1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3" s="0" t="str">
        <f aca="false">IF($A1343="","",INDEX(CARTAO_COMPRAS!$C:$C,INT((ROW()-2)/20)+2))</f>
        <v/>
      </c>
      <c r="C1343" s="0" t="str">
        <f aca="false">IF($A1343="","",INDEX(CARTAO_COMPRAS!$D:$D,INT((ROW()-2)/20)+2))</f>
        <v/>
      </c>
      <c r="D1343" s="0" t="str">
        <f aca="false">IF($A1343="","",INDEX(CARTAO_COMPRAS!$E:$E,INT((ROW()-2)/20)+2))</f>
        <v/>
      </c>
      <c r="E1343" s="0" t="str">
        <f aca="false">IF($A1343="","",INDEX(CARTAO_COMPRAS!$H:$H,INT((ROW()-2)/20)+2)+MOD(ROW()-2,20))</f>
        <v/>
      </c>
      <c r="F1343" s="0" t="str">
        <f aca="false">IF($A1343="","",INDEX(CARTAO_COMPRAS!$G:$G,INT((ROW()-2)/20)+2))</f>
        <v/>
      </c>
      <c r="G1343" s="5" t="str">
        <f aca="false">IF($A1343="","",INDEX(CARTAO_COMPRAS!$I:$I,INT((ROW()-2)/20)+2))</f>
        <v/>
      </c>
      <c r="H1343" s="4" t="str">
        <f aca="false">IF($A1343="","",EDATE(INDEX(CARTAO_COMPRAS!$J:$J,INT((ROW()-2)/20)+2),MOD(ROW()-2,20)))</f>
        <v/>
      </c>
      <c r="I1343" s="4" t="str">
        <f aca="false">IF($H1343="","",$H1343-WEEKDAY($H1343,2)+1)</f>
        <v/>
      </c>
      <c r="J1343" s="4" t="str">
        <f aca="false">IF($I1343="","",$I1343+6)</f>
        <v/>
      </c>
      <c r="K1343" s="6" t="str">
        <f aca="false">IF($H1343="","",DATE(YEAR($H1343),MONTH($H1343),1))</f>
        <v/>
      </c>
      <c r="L1343" s="0" t="str">
        <f aca="false">IF($A1343="","",INDEX(CARTAO_COMPRAS!$K:$K,INT((ROW()-2)/20)+2))</f>
        <v/>
      </c>
      <c r="M1343" s="0" t="str">
        <f aca="false">IF($A1343="","","Compra no cartão")</f>
        <v/>
      </c>
    </row>
    <row r="1344" customFormat="false" ht="13.5" hidden="false" customHeight="false" outlineLevel="0" collapsed="false">
      <c r="A1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4" s="0" t="str">
        <f aca="false">IF($A1344="","",INDEX(CARTAO_COMPRAS!$C:$C,INT((ROW()-2)/20)+2))</f>
        <v/>
      </c>
      <c r="C1344" s="0" t="str">
        <f aca="false">IF($A1344="","",INDEX(CARTAO_COMPRAS!$D:$D,INT((ROW()-2)/20)+2))</f>
        <v/>
      </c>
      <c r="D1344" s="0" t="str">
        <f aca="false">IF($A1344="","",INDEX(CARTAO_COMPRAS!$E:$E,INT((ROW()-2)/20)+2))</f>
        <v/>
      </c>
      <c r="E1344" s="0" t="str">
        <f aca="false">IF($A1344="","",INDEX(CARTAO_COMPRAS!$H:$H,INT((ROW()-2)/20)+2)+MOD(ROW()-2,20))</f>
        <v/>
      </c>
      <c r="F1344" s="0" t="str">
        <f aca="false">IF($A1344="","",INDEX(CARTAO_COMPRAS!$G:$G,INT((ROW()-2)/20)+2))</f>
        <v/>
      </c>
      <c r="G1344" s="5" t="str">
        <f aca="false">IF($A1344="","",INDEX(CARTAO_COMPRAS!$I:$I,INT((ROW()-2)/20)+2))</f>
        <v/>
      </c>
      <c r="H1344" s="4" t="str">
        <f aca="false">IF($A1344="","",EDATE(INDEX(CARTAO_COMPRAS!$J:$J,INT((ROW()-2)/20)+2),MOD(ROW()-2,20)))</f>
        <v/>
      </c>
      <c r="I1344" s="4" t="str">
        <f aca="false">IF($H1344="","",$H1344-WEEKDAY($H1344,2)+1)</f>
        <v/>
      </c>
      <c r="J1344" s="4" t="str">
        <f aca="false">IF($I1344="","",$I1344+6)</f>
        <v/>
      </c>
      <c r="K1344" s="6" t="str">
        <f aca="false">IF($H1344="","",DATE(YEAR($H1344),MONTH($H1344),1))</f>
        <v/>
      </c>
      <c r="L1344" s="0" t="str">
        <f aca="false">IF($A1344="","",INDEX(CARTAO_COMPRAS!$K:$K,INT((ROW()-2)/20)+2))</f>
        <v/>
      </c>
      <c r="M1344" s="0" t="str">
        <f aca="false">IF($A1344="","","Compra no cartão")</f>
        <v/>
      </c>
    </row>
    <row r="1345" customFormat="false" ht="13.5" hidden="false" customHeight="false" outlineLevel="0" collapsed="false">
      <c r="A1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5" s="0" t="str">
        <f aca="false">IF($A1345="","",INDEX(CARTAO_COMPRAS!$C:$C,INT((ROW()-2)/20)+2))</f>
        <v/>
      </c>
      <c r="C1345" s="0" t="str">
        <f aca="false">IF($A1345="","",INDEX(CARTAO_COMPRAS!$D:$D,INT((ROW()-2)/20)+2))</f>
        <v/>
      </c>
      <c r="D1345" s="0" t="str">
        <f aca="false">IF($A1345="","",INDEX(CARTAO_COMPRAS!$E:$E,INT((ROW()-2)/20)+2))</f>
        <v/>
      </c>
      <c r="E1345" s="0" t="str">
        <f aca="false">IF($A1345="","",INDEX(CARTAO_COMPRAS!$H:$H,INT((ROW()-2)/20)+2)+MOD(ROW()-2,20))</f>
        <v/>
      </c>
      <c r="F1345" s="0" t="str">
        <f aca="false">IF($A1345="","",INDEX(CARTAO_COMPRAS!$G:$G,INT((ROW()-2)/20)+2))</f>
        <v/>
      </c>
      <c r="G1345" s="5" t="str">
        <f aca="false">IF($A1345="","",INDEX(CARTAO_COMPRAS!$I:$I,INT((ROW()-2)/20)+2))</f>
        <v/>
      </c>
      <c r="H1345" s="4" t="str">
        <f aca="false">IF($A1345="","",EDATE(INDEX(CARTAO_COMPRAS!$J:$J,INT((ROW()-2)/20)+2),MOD(ROW()-2,20)))</f>
        <v/>
      </c>
      <c r="I1345" s="4" t="str">
        <f aca="false">IF($H1345="","",$H1345-WEEKDAY($H1345,2)+1)</f>
        <v/>
      </c>
      <c r="J1345" s="4" t="str">
        <f aca="false">IF($I1345="","",$I1345+6)</f>
        <v/>
      </c>
      <c r="K1345" s="6" t="str">
        <f aca="false">IF($H1345="","",DATE(YEAR($H1345),MONTH($H1345),1))</f>
        <v/>
      </c>
      <c r="L1345" s="0" t="str">
        <f aca="false">IF($A1345="","",INDEX(CARTAO_COMPRAS!$K:$K,INT((ROW()-2)/20)+2))</f>
        <v/>
      </c>
      <c r="M1345" s="0" t="str">
        <f aca="false">IF($A1345="","","Compra no cartão")</f>
        <v/>
      </c>
    </row>
    <row r="1346" customFormat="false" ht="13.5" hidden="false" customHeight="false" outlineLevel="0" collapsed="false">
      <c r="A1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6" s="0" t="str">
        <f aca="false">IF($A1346="","",INDEX(CARTAO_COMPRAS!$C:$C,INT((ROW()-2)/20)+2))</f>
        <v/>
      </c>
      <c r="C1346" s="0" t="str">
        <f aca="false">IF($A1346="","",INDEX(CARTAO_COMPRAS!$D:$D,INT((ROW()-2)/20)+2))</f>
        <v/>
      </c>
      <c r="D1346" s="0" t="str">
        <f aca="false">IF($A1346="","",INDEX(CARTAO_COMPRAS!$E:$E,INT((ROW()-2)/20)+2))</f>
        <v/>
      </c>
      <c r="E1346" s="0" t="str">
        <f aca="false">IF($A1346="","",INDEX(CARTAO_COMPRAS!$H:$H,INT((ROW()-2)/20)+2)+MOD(ROW()-2,20))</f>
        <v/>
      </c>
      <c r="F1346" s="0" t="str">
        <f aca="false">IF($A1346="","",INDEX(CARTAO_COMPRAS!$G:$G,INT((ROW()-2)/20)+2))</f>
        <v/>
      </c>
      <c r="G1346" s="5" t="str">
        <f aca="false">IF($A1346="","",INDEX(CARTAO_COMPRAS!$I:$I,INT((ROW()-2)/20)+2))</f>
        <v/>
      </c>
      <c r="H1346" s="4" t="str">
        <f aca="false">IF($A1346="","",EDATE(INDEX(CARTAO_COMPRAS!$J:$J,INT((ROW()-2)/20)+2),MOD(ROW()-2,20)))</f>
        <v/>
      </c>
      <c r="I1346" s="4" t="str">
        <f aca="false">IF($H1346="","",$H1346-WEEKDAY($H1346,2)+1)</f>
        <v/>
      </c>
      <c r="J1346" s="4" t="str">
        <f aca="false">IF($I1346="","",$I1346+6)</f>
        <v/>
      </c>
      <c r="K1346" s="6" t="str">
        <f aca="false">IF($H1346="","",DATE(YEAR($H1346),MONTH($H1346),1))</f>
        <v/>
      </c>
      <c r="L1346" s="0" t="str">
        <f aca="false">IF($A1346="","",INDEX(CARTAO_COMPRAS!$K:$K,INT((ROW()-2)/20)+2))</f>
        <v/>
      </c>
      <c r="M1346" s="0" t="str">
        <f aca="false">IF($A1346="","","Compra no cartão")</f>
        <v/>
      </c>
    </row>
    <row r="1347" customFormat="false" ht="13.5" hidden="false" customHeight="false" outlineLevel="0" collapsed="false">
      <c r="A1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7" s="0" t="str">
        <f aca="false">IF($A1347="","",INDEX(CARTAO_COMPRAS!$C:$C,INT((ROW()-2)/20)+2))</f>
        <v/>
      </c>
      <c r="C1347" s="0" t="str">
        <f aca="false">IF($A1347="","",INDEX(CARTAO_COMPRAS!$D:$D,INT((ROW()-2)/20)+2))</f>
        <v/>
      </c>
      <c r="D1347" s="0" t="str">
        <f aca="false">IF($A1347="","",INDEX(CARTAO_COMPRAS!$E:$E,INT((ROW()-2)/20)+2))</f>
        <v/>
      </c>
      <c r="E1347" s="0" t="str">
        <f aca="false">IF($A1347="","",INDEX(CARTAO_COMPRAS!$H:$H,INT((ROW()-2)/20)+2)+MOD(ROW()-2,20))</f>
        <v/>
      </c>
      <c r="F1347" s="0" t="str">
        <f aca="false">IF($A1347="","",INDEX(CARTAO_COMPRAS!$G:$G,INT((ROW()-2)/20)+2))</f>
        <v/>
      </c>
      <c r="G1347" s="5" t="str">
        <f aca="false">IF($A1347="","",INDEX(CARTAO_COMPRAS!$I:$I,INT((ROW()-2)/20)+2))</f>
        <v/>
      </c>
      <c r="H1347" s="4" t="str">
        <f aca="false">IF($A1347="","",EDATE(INDEX(CARTAO_COMPRAS!$J:$J,INT((ROW()-2)/20)+2),MOD(ROW()-2,20)))</f>
        <v/>
      </c>
      <c r="I1347" s="4" t="str">
        <f aca="false">IF($H1347="","",$H1347-WEEKDAY($H1347,2)+1)</f>
        <v/>
      </c>
      <c r="J1347" s="4" t="str">
        <f aca="false">IF($I1347="","",$I1347+6)</f>
        <v/>
      </c>
      <c r="K1347" s="6" t="str">
        <f aca="false">IF($H1347="","",DATE(YEAR($H1347),MONTH($H1347),1))</f>
        <v/>
      </c>
      <c r="L1347" s="0" t="str">
        <f aca="false">IF($A1347="","",INDEX(CARTAO_COMPRAS!$K:$K,INT((ROW()-2)/20)+2))</f>
        <v/>
      </c>
      <c r="M1347" s="0" t="str">
        <f aca="false">IF($A1347="","","Compra no cartão")</f>
        <v/>
      </c>
    </row>
    <row r="1348" customFormat="false" ht="13.5" hidden="false" customHeight="false" outlineLevel="0" collapsed="false">
      <c r="A1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8" s="0" t="str">
        <f aca="false">IF($A1348="","",INDEX(CARTAO_COMPRAS!$C:$C,INT((ROW()-2)/20)+2))</f>
        <v/>
      </c>
      <c r="C1348" s="0" t="str">
        <f aca="false">IF($A1348="","",INDEX(CARTAO_COMPRAS!$D:$D,INT((ROW()-2)/20)+2))</f>
        <v/>
      </c>
      <c r="D1348" s="0" t="str">
        <f aca="false">IF($A1348="","",INDEX(CARTAO_COMPRAS!$E:$E,INT((ROW()-2)/20)+2))</f>
        <v/>
      </c>
      <c r="E1348" s="0" t="str">
        <f aca="false">IF($A1348="","",INDEX(CARTAO_COMPRAS!$H:$H,INT((ROW()-2)/20)+2)+MOD(ROW()-2,20))</f>
        <v/>
      </c>
      <c r="F1348" s="0" t="str">
        <f aca="false">IF($A1348="","",INDEX(CARTAO_COMPRAS!$G:$G,INT((ROW()-2)/20)+2))</f>
        <v/>
      </c>
      <c r="G1348" s="5" t="str">
        <f aca="false">IF($A1348="","",INDEX(CARTAO_COMPRAS!$I:$I,INT((ROW()-2)/20)+2))</f>
        <v/>
      </c>
      <c r="H1348" s="4" t="str">
        <f aca="false">IF($A1348="","",EDATE(INDEX(CARTAO_COMPRAS!$J:$J,INT((ROW()-2)/20)+2),MOD(ROW()-2,20)))</f>
        <v/>
      </c>
      <c r="I1348" s="4" t="str">
        <f aca="false">IF($H1348="","",$H1348-WEEKDAY($H1348,2)+1)</f>
        <v/>
      </c>
      <c r="J1348" s="4" t="str">
        <f aca="false">IF($I1348="","",$I1348+6)</f>
        <v/>
      </c>
      <c r="K1348" s="6" t="str">
        <f aca="false">IF($H1348="","",DATE(YEAR($H1348),MONTH($H1348),1))</f>
        <v/>
      </c>
      <c r="L1348" s="0" t="str">
        <f aca="false">IF($A1348="","",INDEX(CARTAO_COMPRAS!$K:$K,INT((ROW()-2)/20)+2))</f>
        <v/>
      </c>
      <c r="M1348" s="0" t="str">
        <f aca="false">IF($A1348="","","Compra no cartão")</f>
        <v/>
      </c>
    </row>
    <row r="1349" customFormat="false" ht="13.5" hidden="false" customHeight="false" outlineLevel="0" collapsed="false">
      <c r="A1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49" s="0" t="str">
        <f aca="false">IF($A1349="","",INDEX(CARTAO_COMPRAS!$C:$C,INT((ROW()-2)/20)+2))</f>
        <v/>
      </c>
      <c r="C1349" s="0" t="str">
        <f aca="false">IF($A1349="","",INDEX(CARTAO_COMPRAS!$D:$D,INT((ROW()-2)/20)+2))</f>
        <v/>
      </c>
      <c r="D1349" s="0" t="str">
        <f aca="false">IF($A1349="","",INDEX(CARTAO_COMPRAS!$E:$E,INT((ROW()-2)/20)+2))</f>
        <v/>
      </c>
      <c r="E1349" s="0" t="str">
        <f aca="false">IF($A1349="","",INDEX(CARTAO_COMPRAS!$H:$H,INT((ROW()-2)/20)+2)+MOD(ROW()-2,20))</f>
        <v/>
      </c>
      <c r="F1349" s="0" t="str">
        <f aca="false">IF($A1349="","",INDEX(CARTAO_COMPRAS!$G:$G,INT((ROW()-2)/20)+2))</f>
        <v/>
      </c>
      <c r="G1349" s="5" t="str">
        <f aca="false">IF($A1349="","",INDEX(CARTAO_COMPRAS!$I:$I,INT((ROW()-2)/20)+2))</f>
        <v/>
      </c>
      <c r="H1349" s="4" t="str">
        <f aca="false">IF($A1349="","",EDATE(INDEX(CARTAO_COMPRAS!$J:$J,INT((ROW()-2)/20)+2),MOD(ROW()-2,20)))</f>
        <v/>
      </c>
      <c r="I1349" s="4" t="str">
        <f aca="false">IF($H1349="","",$H1349-WEEKDAY($H1349,2)+1)</f>
        <v/>
      </c>
      <c r="J1349" s="4" t="str">
        <f aca="false">IF($I1349="","",$I1349+6)</f>
        <v/>
      </c>
      <c r="K1349" s="6" t="str">
        <f aca="false">IF($H1349="","",DATE(YEAR($H1349),MONTH($H1349),1))</f>
        <v/>
      </c>
      <c r="L1349" s="0" t="str">
        <f aca="false">IF($A1349="","",INDEX(CARTAO_COMPRAS!$K:$K,INT((ROW()-2)/20)+2))</f>
        <v/>
      </c>
      <c r="M1349" s="0" t="str">
        <f aca="false">IF($A1349="","","Compra no cartão")</f>
        <v/>
      </c>
    </row>
    <row r="1350" customFormat="false" ht="13.5" hidden="false" customHeight="false" outlineLevel="0" collapsed="false">
      <c r="A1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0" s="0" t="str">
        <f aca="false">IF($A1350="","",INDEX(CARTAO_COMPRAS!$C:$C,INT((ROW()-2)/20)+2))</f>
        <v/>
      </c>
      <c r="C1350" s="0" t="str">
        <f aca="false">IF($A1350="","",INDEX(CARTAO_COMPRAS!$D:$D,INT((ROW()-2)/20)+2))</f>
        <v/>
      </c>
      <c r="D1350" s="0" t="str">
        <f aca="false">IF($A1350="","",INDEX(CARTAO_COMPRAS!$E:$E,INT((ROW()-2)/20)+2))</f>
        <v/>
      </c>
      <c r="E1350" s="0" t="str">
        <f aca="false">IF($A1350="","",INDEX(CARTAO_COMPRAS!$H:$H,INT((ROW()-2)/20)+2)+MOD(ROW()-2,20))</f>
        <v/>
      </c>
      <c r="F1350" s="0" t="str">
        <f aca="false">IF($A1350="","",INDEX(CARTAO_COMPRAS!$G:$G,INT((ROW()-2)/20)+2))</f>
        <v/>
      </c>
      <c r="G1350" s="5" t="str">
        <f aca="false">IF($A1350="","",INDEX(CARTAO_COMPRAS!$I:$I,INT((ROW()-2)/20)+2))</f>
        <v/>
      </c>
      <c r="H1350" s="4" t="str">
        <f aca="false">IF($A1350="","",EDATE(INDEX(CARTAO_COMPRAS!$J:$J,INT((ROW()-2)/20)+2),MOD(ROW()-2,20)))</f>
        <v/>
      </c>
      <c r="I1350" s="4" t="str">
        <f aca="false">IF($H1350="","",$H1350-WEEKDAY($H1350,2)+1)</f>
        <v/>
      </c>
      <c r="J1350" s="4" t="str">
        <f aca="false">IF($I1350="","",$I1350+6)</f>
        <v/>
      </c>
      <c r="K1350" s="6" t="str">
        <f aca="false">IF($H1350="","",DATE(YEAR($H1350),MONTH($H1350),1))</f>
        <v/>
      </c>
      <c r="L1350" s="0" t="str">
        <f aca="false">IF($A1350="","",INDEX(CARTAO_COMPRAS!$K:$K,INT((ROW()-2)/20)+2))</f>
        <v/>
      </c>
      <c r="M1350" s="0" t="str">
        <f aca="false">IF($A1350="","","Compra no cartão")</f>
        <v/>
      </c>
    </row>
    <row r="1351" customFormat="false" ht="13.5" hidden="false" customHeight="false" outlineLevel="0" collapsed="false">
      <c r="A1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1" s="0" t="str">
        <f aca="false">IF($A1351="","",INDEX(CARTAO_COMPRAS!$C:$C,INT((ROW()-2)/20)+2))</f>
        <v/>
      </c>
      <c r="C1351" s="0" t="str">
        <f aca="false">IF($A1351="","",INDEX(CARTAO_COMPRAS!$D:$D,INT((ROW()-2)/20)+2))</f>
        <v/>
      </c>
      <c r="D1351" s="0" t="str">
        <f aca="false">IF($A1351="","",INDEX(CARTAO_COMPRAS!$E:$E,INT((ROW()-2)/20)+2))</f>
        <v/>
      </c>
      <c r="E1351" s="0" t="str">
        <f aca="false">IF($A1351="","",INDEX(CARTAO_COMPRAS!$H:$H,INT((ROW()-2)/20)+2)+MOD(ROW()-2,20))</f>
        <v/>
      </c>
      <c r="F1351" s="0" t="str">
        <f aca="false">IF($A1351="","",INDEX(CARTAO_COMPRAS!$G:$G,INT((ROW()-2)/20)+2))</f>
        <v/>
      </c>
      <c r="G1351" s="5" t="str">
        <f aca="false">IF($A1351="","",INDEX(CARTAO_COMPRAS!$I:$I,INT((ROW()-2)/20)+2))</f>
        <v/>
      </c>
      <c r="H1351" s="4" t="str">
        <f aca="false">IF($A1351="","",EDATE(INDEX(CARTAO_COMPRAS!$J:$J,INT((ROW()-2)/20)+2),MOD(ROW()-2,20)))</f>
        <v/>
      </c>
      <c r="I1351" s="4" t="str">
        <f aca="false">IF($H1351="","",$H1351-WEEKDAY($H1351,2)+1)</f>
        <v/>
      </c>
      <c r="J1351" s="4" t="str">
        <f aca="false">IF($I1351="","",$I1351+6)</f>
        <v/>
      </c>
      <c r="K1351" s="6" t="str">
        <f aca="false">IF($H1351="","",DATE(YEAR($H1351),MONTH($H1351),1))</f>
        <v/>
      </c>
      <c r="L1351" s="0" t="str">
        <f aca="false">IF($A1351="","",INDEX(CARTAO_COMPRAS!$K:$K,INT((ROW()-2)/20)+2))</f>
        <v/>
      </c>
      <c r="M1351" s="0" t="str">
        <f aca="false">IF($A1351="","","Compra no cartão")</f>
        <v/>
      </c>
    </row>
    <row r="1352" customFormat="false" ht="13.5" hidden="false" customHeight="false" outlineLevel="0" collapsed="false">
      <c r="A1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2" s="0" t="str">
        <f aca="false">IF($A1352="","",INDEX(CARTAO_COMPRAS!$C:$C,INT((ROW()-2)/20)+2))</f>
        <v/>
      </c>
      <c r="C1352" s="0" t="str">
        <f aca="false">IF($A1352="","",INDEX(CARTAO_COMPRAS!$D:$D,INT((ROW()-2)/20)+2))</f>
        <v/>
      </c>
      <c r="D1352" s="0" t="str">
        <f aca="false">IF($A1352="","",INDEX(CARTAO_COMPRAS!$E:$E,INT((ROW()-2)/20)+2))</f>
        <v/>
      </c>
      <c r="E1352" s="0" t="str">
        <f aca="false">IF($A1352="","",INDEX(CARTAO_COMPRAS!$H:$H,INT((ROW()-2)/20)+2)+MOD(ROW()-2,20))</f>
        <v/>
      </c>
      <c r="F1352" s="0" t="str">
        <f aca="false">IF($A1352="","",INDEX(CARTAO_COMPRAS!$G:$G,INT((ROW()-2)/20)+2))</f>
        <v/>
      </c>
      <c r="G1352" s="5" t="str">
        <f aca="false">IF($A1352="","",INDEX(CARTAO_COMPRAS!$I:$I,INT((ROW()-2)/20)+2))</f>
        <v/>
      </c>
      <c r="H1352" s="4" t="str">
        <f aca="false">IF($A1352="","",EDATE(INDEX(CARTAO_COMPRAS!$J:$J,INT((ROW()-2)/20)+2),MOD(ROW()-2,20)))</f>
        <v/>
      </c>
      <c r="I1352" s="4" t="str">
        <f aca="false">IF($H1352="","",$H1352-WEEKDAY($H1352,2)+1)</f>
        <v/>
      </c>
      <c r="J1352" s="4" t="str">
        <f aca="false">IF($I1352="","",$I1352+6)</f>
        <v/>
      </c>
      <c r="K1352" s="6" t="str">
        <f aca="false">IF($H1352="","",DATE(YEAR($H1352),MONTH($H1352),1))</f>
        <v/>
      </c>
      <c r="L1352" s="0" t="str">
        <f aca="false">IF($A1352="","",INDEX(CARTAO_COMPRAS!$K:$K,INT((ROW()-2)/20)+2))</f>
        <v/>
      </c>
      <c r="M1352" s="0" t="str">
        <f aca="false">IF($A1352="","","Compra no cartão")</f>
        <v/>
      </c>
    </row>
    <row r="1353" customFormat="false" ht="13.5" hidden="false" customHeight="false" outlineLevel="0" collapsed="false">
      <c r="A1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3" s="0" t="str">
        <f aca="false">IF($A1353="","",INDEX(CARTAO_COMPRAS!$C:$C,INT((ROW()-2)/20)+2))</f>
        <v/>
      </c>
      <c r="C1353" s="0" t="str">
        <f aca="false">IF($A1353="","",INDEX(CARTAO_COMPRAS!$D:$D,INT((ROW()-2)/20)+2))</f>
        <v/>
      </c>
      <c r="D1353" s="0" t="str">
        <f aca="false">IF($A1353="","",INDEX(CARTAO_COMPRAS!$E:$E,INT((ROW()-2)/20)+2))</f>
        <v/>
      </c>
      <c r="E1353" s="0" t="str">
        <f aca="false">IF($A1353="","",INDEX(CARTAO_COMPRAS!$H:$H,INT((ROW()-2)/20)+2)+MOD(ROW()-2,20))</f>
        <v/>
      </c>
      <c r="F1353" s="0" t="str">
        <f aca="false">IF($A1353="","",INDEX(CARTAO_COMPRAS!$G:$G,INT((ROW()-2)/20)+2))</f>
        <v/>
      </c>
      <c r="G1353" s="5" t="str">
        <f aca="false">IF($A1353="","",INDEX(CARTAO_COMPRAS!$I:$I,INT((ROW()-2)/20)+2))</f>
        <v/>
      </c>
      <c r="H1353" s="4" t="str">
        <f aca="false">IF($A1353="","",EDATE(INDEX(CARTAO_COMPRAS!$J:$J,INT((ROW()-2)/20)+2),MOD(ROW()-2,20)))</f>
        <v/>
      </c>
      <c r="I1353" s="4" t="str">
        <f aca="false">IF($H1353="","",$H1353-WEEKDAY($H1353,2)+1)</f>
        <v/>
      </c>
      <c r="J1353" s="4" t="str">
        <f aca="false">IF($I1353="","",$I1353+6)</f>
        <v/>
      </c>
      <c r="K1353" s="6" t="str">
        <f aca="false">IF($H1353="","",DATE(YEAR($H1353),MONTH($H1353),1))</f>
        <v/>
      </c>
      <c r="L1353" s="0" t="str">
        <f aca="false">IF($A1353="","",INDEX(CARTAO_COMPRAS!$K:$K,INT((ROW()-2)/20)+2))</f>
        <v/>
      </c>
      <c r="M1353" s="0" t="str">
        <f aca="false">IF($A1353="","","Compra no cartão")</f>
        <v/>
      </c>
    </row>
    <row r="1354" customFormat="false" ht="13.5" hidden="false" customHeight="false" outlineLevel="0" collapsed="false">
      <c r="A1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4" s="0" t="str">
        <f aca="false">IF($A1354="","",INDEX(CARTAO_COMPRAS!$C:$C,INT((ROW()-2)/20)+2))</f>
        <v/>
      </c>
      <c r="C1354" s="0" t="str">
        <f aca="false">IF($A1354="","",INDEX(CARTAO_COMPRAS!$D:$D,INT((ROW()-2)/20)+2))</f>
        <v/>
      </c>
      <c r="D1354" s="0" t="str">
        <f aca="false">IF($A1354="","",INDEX(CARTAO_COMPRAS!$E:$E,INT((ROW()-2)/20)+2))</f>
        <v/>
      </c>
      <c r="E1354" s="0" t="str">
        <f aca="false">IF($A1354="","",INDEX(CARTAO_COMPRAS!$H:$H,INT((ROW()-2)/20)+2)+MOD(ROW()-2,20))</f>
        <v/>
      </c>
      <c r="F1354" s="0" t="str">
        <f aca="false">IF($A1354="","",INDEX(CARTAO_COMPRAS!$G:$G,INT((ROW()-2)/20)+2))</f>
        <v/>
      </c>
      <c r="G1354" s="5" t="str">
        <f aca="false">IF($A1354="","",INDEX(CARTAO_COMPRAS!$I:$I,INT((ROW()-2)/20)+2))</f>
        <v/>
      </c>
      <c r="H1354" s="4" t="str">
        <f aca="false">IF($A1354="","",EDATE(INDEX(CARTAO_COMPRAS!$J:$J,INT((ROW()-2)/20)+2),MOD(ROW()-2,20)))</f>
        <v/>
      </c>
      <c r="I1354" s="4" t="str">
        <f aca="false">IF($H1354="","",$H1354-WEEKDAY($H1354,2)+1)</f>
        <v/>
      </c>
      <c r="J1354" s="4" t="str">
        <f aca="false">IF($I1354="","",$I1354+6)</f>
        <v/>
      </c>
      <c r="K1354" s="6" t="str">
        <f aca="false">IF($H1354="","",DATE(YEAR($H1354),MONTH($H1354),1))</f>
        <v/>
      </c>
      <c r="L1354" s="0" t="str">
        <f aca="false">IF($A1354="","",INDEX(CARTAO_COMPRAS!$K:$K,INT((ROW()-2)/20)+2))</f>
        <v/>
      </c>
      <c r="M1354" s="0" t="str">
        <f aca="false">IF($A1354="","","Compra no cartão")</f>
        <v/>
      </c>
    </row>
    <row r="1355" customFormat="false" ht="13.5" hidden="false" customHeight="false" outlineLevel="0" collapsed="false">
      <c r="A1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5" s="0" t="str">
        <f aca="false">IF($A1355="","",INDEX(CARTAO_COMPRAS!$C:$C,INT((ROW()-2)/20)+2))</f>
        <v/>
      </c>
      <c r="C1355" s="0" t="str">
        <f aca="false">IF($A1355="","",INDEX(CARTAO_COMPRAS!$D:$D,INT((ROW()-2)/20)+2))</f>
        <v/>
      </c>
      <c r="D1355" s="0" t="str">
        <f aca="false">IF($A1355="","",INDEX(CARTAO_COMPRAS!$E:$E,INT((ROW()-2)/20)+2))</f>
        <v/>
      </c>
      <c r="E1355" s="0" t="str">
        <f aca="false">IF($A1355="","",INDEX(CARTAO_COMPRAS!$H:$H,INT((ROW()-2)/20)+2)+MOD(ROW()-2,20))</f>
        <v/>
      </c>
      <c r="F1355" s="0" t="str">
        <f aca="false">IF($A1355="","",INDEX(CARTAO_COMPRAS!$G:$G,INT((ROW()-2)/20)+2))</f>
        <v/>
      </c>
      <c r="G1355" s="5" t="str">
        <f aca="false">IF($A1355="","",INDEX(CARTAO_COMPRAS!$I:$I,INT((ROW()-2)/20)+2))</f>
        <v/>
      </c>
      <c r="H1355" s="4" t="str">
        <f aca="false">IF($A1355="","",EDATE(INDEX(CARTAO_COMPRAS!$J:$J,INT((ROW()-2)/20)+2),MOD(ROW()-2,20)))</f>
        <v/>
      </c>
      <c r="I1355" s="4" t="str">
        <f aca="false">IF($H1355="","",$H1355-WEEKDAY($H1355,2)+1)</f>
        <v/>
      </c>
      <c r="J1355" s="4" t="str">
        <f aca="false">IF($I1355="","",$I1355+6)</f>
        <v/>
      </c>
      <c r="K1355" s="6" t="str">
        <f aca="false">IF($H1355="","",DATE(YEAR($H1355),MONTH($H1355),1))</f>
        <v/>
      </c>
      <c r="L1355" s="0" t="str">
        <f aca="false">IF($A1355="","",INDEX(CARTAO_COMPRAS!$K:$K,INT((ROW()-2)/20)+2))</f>
        <v/>
      </c>
      <c r="M1355" s="0" t="str">
        <f aca="false">IF($A1355="","","Compra no cartão")</f>
        <v/>
      </c>
    </row>
    <row r="1356" customFormat="false" ht="13.5" hidden="false" customHeight="false" outlineLevel="0" collapsed="false">
      <c r="A1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6" s="0" t="str">
        <f aca="false">IF($A1356="","",INDEX(CARTAO_COMPRAS!$C:$C,INT((ROW()-2)/20)+2))</f>
        <v/>
      </c>
      <c r="C1356" s="0" t="str">
        <f aca="false">IF($A1356="","",INDEX(CARTAO_COMPRAS!$D:$D,INT((ROW()-2)/20)+2))</f>
        <v/>
      </c>
      <c r="D1356" s="0" t="str">
        <f aca="false">IF($A1356="","",INDEX(CARTAO_COMPRAS!$E:$E,INT((ROW()-2)/20)+2))</f>
        <v/>
      </c>
      <c r="E1356" s="0" t="str">
        <f aca="false">IF($A1356="","",INDEX(CARTAO_COMPRAS!$H:$H,INT((ROW()-2)/20)+2)+MOD(ROW()-2,20))</f>
        <v/>
      </c>
      <c r="F1356" s="0" t="str">
        <f aca="false">IF($A1356="","",INDEX(CARTAO_COMPRAS!$G:$G,INT((ROW()-2)/20)+2))</f>
        <v/>
      </c>
      <c r="G1356" s="5" t="str">
        <f aca="false">IF($A1356="","",INDEX(CARTAO_COMPRAS!$I:$I,INT((ROW()-2)/20)+2))</f>
        <v/>
      </c>
      <c r="H1356" s="4" t="str">
        <f aca="false">IF($A1356="","",EDATE(INDEX(CARTAO_COMPRAS!$J:$J,INT((ROW()-2)/20)+2),MOD(ROW()-2,20)))</f>
        <v/>
      </c>
      <c r="I1356" s="4" t="str">
        <f aca="false">IF($H1356="","",$H1356-WEEKDAY($H1356,2)+1)</f>
        <v/>
      </c>
      <c r="J1356" s="4" t="str">
        <f aca="false">IF($I1356="","",$I1356+6)</f>
        <v/>
      </c>
      <c r="K1356" s="6" t="str">
        <f aca="false">IF($H1356="","",DATE(YEAR($H1356),MONTH($H1356),1))</f>
        <v/>
      </c>
      <c r="L1356" s="0" t="str">
        <f aca="false">IF($A1356="","",INDEX(CARTAO_COMPRAS!$K:$K,INT((ROW()-2)/20)+2))</f>
        <v/>
      </c>
      <c r="M1356" s="0" t="str">
        <f aca="false">IF($A1356="","","Compra no cartão")</f>
        <v/>
      </c>
    </row>
    <row r="1357" customFormat="false" ht="13.5" hidden="false" customHeight="false" outlineLevel="0" collapsed="false">
      <c r="A1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7" s="0" t="str">
        <f aca="false">IF($A1357="","",INDEX(CARTAO_COMPRAS!$C:$C,INT((ROW()-2)/20)+2))</f>
        <v/>
      </c>
      <c r="C1357" s="0" t="str">
        <f aca="false">IF($A1357="","",INDEX(CARTAO_COMPRAS!$D:$D,INT((ROW()-2)/20)+2))</f>
        <v/>
      </c>
      <c r="D1357" s="0" t="str">
        <f aca="false">IF($A1357="","",INDEX(CARTAO_COMPRAS!$E:$E,INT((ROW()-2)/20)+2))</f>
        <v/>
      </c>
      <c r="E1357" s="0" t="str">
        <f aca="false">IF($A1357="","",INDEX(CARTAO_COMPRAS!$H:$H,INT((ROW()-2)/20)+2)+MOD(ROW()-2,20))</f>
        <v/>
      </c>
      <c r="F1357" s="0" t="str">
        <f aca="false">IF($A1357="","",INDEX(CARTAO_COMPRAS!$G:$G,INT((ROW()-2)/20)+2))</f>
        <v/>
      </c>
      <c r="G1357" s="5" t="str">
        <f aca="false">IF($A1357="","",INDEX(CARTAO_COMPRAS!$I:$I,INT((ROW()-2)/20)+2))</f>
        <v/>
      </c>
      <c r="H1357" s="4" t="str">
        <f aca="false">IF($A1357="","",EDATE(INDEX(CARTAO_COMPRAS!$J:$J,INT((ROW()-2)/20)+2),MOD(ROW()-2,20)))</f>
        <v/>
      </c>
      <c r="I1357" s="4" t="str">
        <f aca="false">IF($H1357="","",$H1357-WEEKDAY($H1357,2)+1)</f>
        <v/>
      </c>
      <c r="J1357" s="4" t="str">
        <f aca="false">IF($I1357="","",$I1357+6)</f>
        <v/>
      </c>
      <c r="K1357" s="6" t="str">
        <f aca="false">IF($H1357="","",DATE(YEAR($H1357),MONTH($H1357),1))</f>
        <v/>
      </c>
      <c r="L1357" s="0" t="str">
        <f aca="false">IF($A1357="","",INDEX(CARTAO_COMPRAS!$K:$K,INT((ROW()-2)/20)+2))</f>
        <v/>
      </c>
      <c r="M1357" s="0" t="str">
        <f aca="false">IF($A1357="","","Compra no cartão")</f>
        <v/>
      </c>
    </row>
    <row r="1358" customFormat="false" ht="13.5" hidden="false" customHeight="false" outlineLevel="0" collapsed="false">
      <c r="A1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8" s="0" t="str">
        <f aca="false">IF($A1358="","",INDEX(CARTAO_COMPRAS!$C:$C,INT((ROW()-2)/20)+2))</f>
        <v/>
      </c>
      <c r="C1358" s="0" t="str">
        <f aca="false">IF($A1358="","",INDEX(CARTAO_COMPRAS!$D:$D,INT((ROW()-2)/20)+2))</f>
        <v/>
      </c>
      <c r="D1358" s="0" t="str">
        <f aca="false">IF($A1358="","",INDEX(CARTAO_COMPRAS!$E:$E,INT((ROW()-2)/20)+2))</f>
        <v/>
      </c>
      <c r="E1358" s="0" t="str">
        <f aca="false">IF($A1358="","",INDEX(CARTAO_COMPRAS!$H:$H,INT((ROW()-2)/20)+2)+MOD(ROW()-2,20))</f>
        <v/>
      </c>
      <c r="F1358" s="0" t="str">
        <f aca="false">IF($A1358="","",INDEX(CARTAO_COMPRAS!$G:$G,INT((ROW()-2)/20)+2))</f>
        <v/>
      </c>
      <c r="G1358" s="5" t="str">
        <f aca="false">IF($A1358="","",INDEX(CARTAO_COMPRAS!$I:$I,INT((ROW()-2)/20)+2))</f>
        <v/>
      </c>
      <c r="H1358" s="4" t="str">
        <f aca="false">IF($A1358="","",EDATE(INDEX(CARTAO_COMPRAS!$J:$J,INT((ROW()-2)/20)+2),MOD(ROW()-2,20)))</f>
        <v/>
      </c>
      <c r="I1358" s="4" t="str">
        <f aca="false">IF($H1358="","",$H1358-WEEKDAY($H1358,2)+1)</f>
        <v/>
      </c>
      <c r="J1358" s="4" t="str">
        <f aca="false">IF($I1358="","",$I1358+6)</f>
        <v/>
      </c>
      <c r="K1358" s="6" t="str">
        <f aca="false">IF($H1358="","",DATE(YEAR($H1358),MONTH($H1358),1))</f>
        <v/>
      </c>
      <c r="L1358" s="0" t="str">
        <f aca="false">IF($A1358="","",INDEX(CARTAO_COMPRAS!$K:$K,INT((ROW()-2)/20)+2))</f>
        <v/>
      </c>
      <c r="M1358" s="0" t="str">
        <f aca="false">IF($A1358="","","Compra no cartão")</f>
        <v/>
      </c>
    </row>
    <row r="1359" customFormat="false" ht="13.5" hidden="false" customHeight="false" outlineLevel="0" collapsed="false">
      <c r="A1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59" s="0" t="str">
        <f aca="false">IF($A1359="","",INDEX(CARTAO_COMPRAS!$C:$C,INT((ROW()-2)/20)+2))</f>
        <v/>
      </c>
      <c r="C1359" s="0" t="str">
        <f aca="false">IF($A1359="","",INDEX(CARTAO_COMPRAS!$D:$D,INT((ROW()-2)/20)+2))</f>
        <v/>
      </c>
      <c r="D1359" s="0" t="str">
        <f aca="false">IF($A1359="","",INDEX(CARTAO_COMPRAS!$E:$E,INT((ROW()-2)/20)+2))</f>
        <v/>
      </c>
      <c r="E1359" s="0" t="str">
        <f aca="false">IF($A1359="","",INDEX(CARTAO_COMPRAS!$H:$H,INT((ROW()-2)/20)+2)+MOD(ROW()-2,20))</f>
        <v/>
      </c>
      <c r="F1359" s="0" t="str">
        <f aca="false">IF($A1359="","",INDEX(CARTAO_COMPRAS!$G:$G,INT((ROW()-2)/20)+2))</f>
        <v/>
      </c>
      <c r="G1359" s="5" t="str">
        <f aca="false">IF($A1359="","",INDEX(CARTAO_COMPRAS!$I:$I,INT((ROW()-2)/20)+2))</f>
        <v/>
      </c>
      <c r="H1359" s="4" t="str">
        <f aca="false">IF($A1359="","",EDATE(INDEX(CARTAO_COMPRAS!$J:$J,INT((ROW()-2)/20)+2),MOD(ROW()-2,20)))</f>
        <v/>
      </c>
      <c r="I1359" s="4" t="str">
        <f aca="false">IF($H1359="","",$H1359-WEEKDAY($H1359,2)+1)</f>
        <v/>
      </c>
      <c r="J1359" s="4" t="str">
        <f aca="false">IF($I1359="","",$I1359+6)</f>
        <v/>
      </c>
      <c r="K1359" s="6" t="str">
        <f aca="false">IF($H1359="","",DATE(YEAR($H1359),MONTH($H1359),1))</f>
        <v/>
      </c>
      <c r="L1359" s="0" t="str">
        <f aca="false">IF($A1359="","",INDEX(CARTAO_COMPRAS!$K:$K,INT((ROW()-2)/20)+2))</f>
        <v/>
      </c>
      <c r="M1359" s="0" t="str">
        <f aca="false">IF($A1359="","","Compra no cartão")</f>
        <v/>
      </c>
    </row>
    <row r="1360" customFormat="false" ht="13.5" hidden="false" customHeight="false" outlineLevel="0" collapsed="false">
      <c r="A1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0" s="0" t="str">
        <f aca="false">IF($A1360="","",INDEX(CARTAO_COMPRAS!$C:$C,INT((ROW()-2)/20)+2))</f>
        <v/>
      </c>
      <c r="C1360" s="0" t="str">
        <f aca="false">IF($A1360="","",INDEX(CARTAO_COMPRAS!$D:$D,INT((ROW()-2)/20)+2))</f>
        <v/>
      </c>
      <c r="D1360" s="0" t="str">
        <f aca="false">IF($A1360="","",INDEX(CARTAO_COMPRAS!$E:$E,INT((ROW()-2)/20)+2))</f>
        <v/>
      </c>
      <c r="E1360" s="0" t="str">
        <f aca="false">IF($A1360="","",INDEX(CARTAO_COMPRAS!$H:$H,INT((ROW()-2)/20)+2)+MOD(ROW()-2,20))</f>
        <v/>
      </c>
      <c r="F1360" s="0" t="str">
        <f aca="false">IF($A1360="","",INDEX(CARTAO_COMPRAS!$G:$G,INT((ROW()-2)/20)+2))</f>
        <v/>
      </c>
      <c r="G1360" s="5" t="str">
        <f aca="false">IF($A1360="","",INDEX(CARTAO_COMPRAS!$I:$I,INT((ROW()-2)/20)+2))</f>
        <v/>
      </c>
      <c r="H1360" s="4" t="str">
        <f aca="false">IF($A1360="","",EDATE(INDEX(CARTAO_COMPRAS!$J:$J,INT((ROW()-2)/20)+2),MOD(ROW()-2,20)))</f>
        <v/>
      </c>
      <c r="I1360" s="4" t="str">
        <f aca="false">IF($H1360="","",$H1360-WEEKDAY($H1360,2)+1)</f>
        <v/>
      </c>
      <c r="J1360" s="4" t="str">
        <f aca="false">IF($I1360="","",$I1360+6)</f>
        <v/>
      </c>
      <c r="K1360" s="6" t="str">
        <f aca="false">IF($H1360="","",DATE(YEAR($H1360),MONTH($H1360),1))</f>
        <v/>
      </c>
      <c r="L1360" s="0" t="str">
        <f aca="false">IF($A1360="","",INDEX(CARTAO_COMPRAS!$K:$K,INT((ROW()-2)/20)+2))</f>
        <v/>
      </c>
      <c r="M1360" s="0" t="str">
        <f aca="false">IF($A1360="","","Compra no cartão")</f>
        <v/>
      </c>
    </row>
    <row r="1361" customFormat="false" ht="13.5" hidden="false" customHeight="false" outlineLevel="0" collapsed="false">
      <c r="A1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1" s="0" t="str">
        <f aca="false">IF($A1361="","",INDEX(CARTAO_COMPRAS!$C:$C,INT((ROW()-2)/20)+2))</f>
        <v/>
      </c>
      <c r="C1361" s="0" t="str">
        <f aca="false">IF($A1361="","",INDEX(CARTAO_COMPRAS!$D:$D,INT((ROW()-2)/20)+2))</f>
        <v/>
      </c>
      <c r="D1361" s="0" t="str">
        <f aca="false">IF($A1361="","",INDEX(CARTAO_COMPRAS!$E:$E,INT((ROW()-2)/20)+2))</f>
        <v/>
      </c>
      <c r="E1361" s="0" t="str">
        <f aca="false">IF($A1361="","",INDEX(CARTAO_COMPRAS!$H:$H,INT((ROW()-2)/20)+2)+MOD(ROW()-2,20))</f>
        <v/>
      </c>
      <c r="F1361" s="0" t="str">
        <f aca="false">IF($A1361="","",INDEX(CARTAO_COMPRAS!$G:$G,INT((ROW()-2)/20)+2))</f>
        <v/>
      </c>
      <c r="G1361" s="5" t="str">
        <f aca="false">IF($A1361="","",INDEX(CARTAO_COMPRAS!$I:$I,INT((ROW()-2)/20)+2))</f>
        <v/>
      </c>
      <c r="H1361" s="4" t="str">
        <f aca="false">IF($A1361="","",EDATE(INDEX(CARTAO_COMPRAS!$J:$J,INT((ROW()-2)/20)+2),MOD(ROW()-2,20)))</f>
        <v/>
      </c>
      <c r="I1361" s="4" t="str">
        <f aca="false">IF($H1361="","",$H1361-WEEKDAY($H1361,2)+1)</f>
        <v/>
      </c>
      <c r="J1361" s="4" t="str">
        <f aca="false">IF($I1361="","",$I1361+6)</f>
        <v/>
      </c>
      <c r="K1361" s="6" t="str">
        <f aca="false">IF($H1361="","",DATE(YEAR($H1361),MONTH($H1361),1))</f>
        <v/>
      </c>
      <c r="L1361" s="0" t="str">
        <f aca="false">IF($A1361="","",INDEX(CARTAO_COMPRAS!$K:$K,INT((ROW()-2)/20)+2))</f>
        <v/>
      </c>
      <c r="M1361" s="0" t="str">
        <f aca="false">IF($A1361="","","Compra no cartão")</f>
        <v/>
      </c>
    </row>
    <row r="1362" customFormat="false" ht="13.5" hidden="false" customHeight="false" outlineLevel="0" collapsed="false">
      <c r="A13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69</v>
      </c>
      <c r="B1362" s="0" t="str">
        <f aca="false">IF($A1362="","",INDEX(CARTAO_COMPRAS!$C:$C,INT((ROW()-2)/20)+2))</f>
        <v>Bradesco</v>
      </c>
      <c r="C1362" s="0" t="str">
        <f aca="false">IF($A1362="","",INDEX(CARTAO_COMPRAS!$D:$D,INT((ROW()-2)/20)+2))</f>
        <v>Giga Atacado</v>
      </c>
      <c r="D1362" s="0" t="str">
        <f aca="false">IF($A1362="","",INDEX(CARTAO_COMPRAS!$E:$E,INT((ROW()-2)/20)+2))</f>
        <v>Alimentação / Insumos</v>
      </c>
      <c r="E1362" s="0" t="n">
        <f aca="false">IF($A1362="","",INDEX(CARTAO_COMPRAS!$H:$H,INT((ROW()-2)/20)+2)+MOD(ROW()-2,20))</f>
        <v>1</v>
      </c>
      <c r="F1362" s="0" t="n">
        <f aca="false">IF($A1362="","",INDEX(CARTAO_COMPRAS!$G:$G,INT((ROW()-2)/20)+2))</f>
        <v>1</v>
      </c>
      <c r="G1362" s="5" t="n">
        <f aca="false">IF($A1362="","",INDEX(CARTAO_COMPRAS!$I:$I,INT((ROW()-2)/20)+2))</f>
        <v>782.1</v>
      </c>
      <c r="H1362" s="4" t="n">
        <f aca="false">IF($A1362="","",EDATE(INDEX(CARTAO_COMPRAS!$J:$J,INT((ROW()-2)/20)+2),MOD(ROW()-2,20)))</f>
        <v>46157</v>
      </c>
      <c r="I1362" s="4" t="n">
        <f aca="false">IF($H1362="","",$H1362-WEEKDAY($H1362,2)+1)</f>
        <v>46153</v>
      </c>
      <c r="J1362" s="4" t="n">
        <f aca="false">IF($I1362="","",$I1362+6)</f>
        <v>46159</v>
      </c>
      <c r="K1362" s="6" t="n">
        <f aca="false">IF($H1362="","",DATE(YEAR($H1362),MONTH($H1362),1))</f>
        <v>46143</v>
      </c>
      <c r="L1362" s="0" t="str">
        <f aca="false">IF($A1362="","",INDEX(CARTAO_COMPRAS!$K:$K,INT((ROW()-2)/20)+2))</f>
        <v>Pago</v>
      </c>
      <c r="M1362" s="0" t="str">
        <f aca="false">IF($A1362="","","Compra no cartão")</f>
        <v>Compra no cartão</v>
      </c>
    </row>
    <row r="1363" customFormat="false" ht="13.5" hidden="false" customHeight="false" outlineLevel="0" collapsed="false">
      <c r="A1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3" s="0" t="str">
        <f aca="false">IF($A1363="","",INDEX(CARTAO_COMPRAS!$C:$C,INT((ROW()-2)/20)+2))</f>
        <v/>
      </c>
      <c r="C1363" s="0" t="str">
        <f aca="false">IF($A1363="","",INDEX(CARTAO_COMPRAS!$D:$D,INT((ROW()-2)/20)+2))</f>
        <v/>
      </c>
      <c r="D1363" s="0" t="str">
        <f aca="false">IF($A1363="","",INDEX(CARTAO_COMPRAS!$E:$E,INT((ROW()-2)/20)+2))</f>
        <v/>
      </c>
      <c r="E1363" s="0" t="str">
        <f aca="false">IF($A1363="","",INDEX(CARTAO_COMPRAS!$H:$H,INT((ROW()-2)/20)+2)+MOD(ROW()-2,20))</f>
        <v/>
      </c>
      <c r="F1363" s="0" t="str">
        <f aca="false">IF($A1363="","",INDEX(CARTAO_COMPRAS!$G:$G,INT((ROW()-2)/20)+2))</f>
        <v/>
      </c>
      <c r="G1363" s="5" t="str">
        <f aca="false">IF($A1363="","",INDEX(CARTAO_COMPRAS!$I:$I,INT((ROW()-2)/20)+2))</f>
        <v/>
      </c>
      <c r="H1363" s="4" t="str">
        <f aca="false">IF($A1363="","",EDATE(INDEX(CARTAO_COMPRAS!$J:$J,INT((ROW()-2)/20)+2),MOD(ROW()-2,20)))</f>
        <v/>
      </c>
      <c r="I1363" s="4" t="str">
        <f aca="false">IF($H1363="","",$H1363-WEEKDAY($H1363,2)+1)</f>
        <v/>
      </c>
      <c r="J1363" s="4" t="str">
        <f aca="false">IF($I1363="","",$I1363+6)</f>
        <v/>
      </c>
      <c r="K1363" s="6" t="str">
        <f aca="false">IF($H1363="","",DATE(YEAR($H1363),MONTH($H1363),1))</f>
        <v/>
      </c>
      <c r="L1363" s="0" t="str">
        <f aca="false">IF($A1363="","",INDEX(CARTAO_COMPRAS!$K:$K,INT((ROW()-2)/20)+2))</f>
        <v/>
      </c>
      <c r="M1363" s="0" t="str">
        <f aca="false">IF($A1363="","","Compra no cartão")</f>
        <v/>
      </c>
    </row>
    <row r="1364" customFormat="false" ht="13.5" hidden="false" customHeight="false" outlineLevel="0" collapsed="false">
      <c r="A1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4" s="0" t="str">
        <f aca="false">IF($A1364="","",INDEX(CARTAO_COMPRAS!$C:$C,INT((ROW()-2)/20)+2))</f>
        <v/>
      </c>
      <c r="C1364" s="0" t="str">
        <f aca="false">IF($A1364="","",INDEX(CARTAO_COMPRAS!$D:$D,INT((ROW()-2)/20)+2))</f>
        <v/>
      </c>
      <c r="D1364" s="0" t="str">
        <f aca="false">IF($A1364="","",INDEX(CARTAO_COMPRAS!$E:$E,INT((ROW()-2)/20)+2))</f>
        <v/>
      </c>
      <c r="E1364" s="0" t="str">
        <f aca="false">IF($A1364="","",INDEX(CARTAO_COMPRAS!$H:$H,INT((ROW()-2)/20)+2)+MOD(ROW()-2,20))</f>
        <v/>
      </c>
      <c r="F1364" s="0" t="str">
        <f aca="false">IF($A1364="","",INDEX(CARTAO_COMPRAS!$G:$G,INT((ROW()-2)/20)+2))</f>
        <v/>
      </c>
      <c r="G1364" s="5" t="str">
        <f aca="false">IF($A1364="","",INDEX(CARTAO_COMPRAS!$I:$I,INT((ROW()-2)/20)+2))</f>
        <v/>
      </c>
      <c r="H1364" s="4" t="str">
        <f aca="false">IF($A1364="","",EDATE(INDEX(CARTAO_COMPRAS!$J:$J,INT((ROW()-2)/20)+2),MOD(ROW()-2,20)))</f>
        <v/>
      </c>
      <c r="I1364" s="4" t="str">
        <f aca="false">IF($H1364="","",$H1364-WEEKDAY($H1364,2)+1)</f>
        <v/>
      </c>
      <c r="J1364" s="4" t="str">
        <f aca="false">IF($I1364="","",$I1364+6)</f>
        <v/>
      </c>
      <c r="K1364" s="6" t="str">
        <f aca="false">IF($H1364="","",DATE(YEAR($H1364),MONTH($H1364),1))</f>
        <v/>
      </c>
      <c r="L1364" s="0" t="str">
        <f aca="false">IF($A1364="","",INDEX(CARTAO_COMPRAS!$K:$K,INT((ROW()-2)/20)+2))</f>
        <v/>
      </c>
      <c r="M1364" s="0" t="str">
        <f aca="false">IF($A1364="","","Compra no cartão")</f>
        <v/>
      </c>
    </row>
    <row r="1365" customFormat="false" ht="13.5" hidden="false" customHeight="false" outlineLevel="0" collapsed="false">
      <c r="A1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5" s="0" t="str">
        <f aca="false">IF($A1365="","",INDEX(CARTAO_COMPRAS!$C:$C,INT((ROW()-2)/20)+2))</f>
        <v/>
      </c>
      <c r="C1365" s="0" t="str">
        <f aca="false">IF($A1365="","",INDEX(CARTAO_COMPRAS!$D:$D,INT((ROW()-2)/20)+2))</f>
        <v/>
      </c>
      <c r="D1365" s="0" t="str">
        <f aca="false">IF($A1365="","",INDEX(CARTAO_COMPRAS!$E:$E,INT((ROW()-2)/20)+2))</f>
        <v/>
      </c>
      <c r="E1365" s="0" t="str">
        <f aca="false">IF($A1365="","",INDEX(CARTAO_COMPRAS!$H:$H,INT((ROW()-2)/20)+2)+MOD(ROW()-2,20))</f>
        <v/>
      </c>
      <c r="F1365" s="0" t="str">
        <f aca="false">IF($A1365="","",INDEX(CARTAO_COMPRAS!$G:$G,INT((ROW()-2)/20)+2))</f>
        <v/>
      </c>
      <c r="G1365" s="5" t="str">
        <f aca="false">IF($A1365="","",INDEX(CARTAO_COMPRAS!$I:$I,INT((ROW()-2)/20)+2))</f>
        <v/>
      </c>
      <c r="H1365" s="4" t="str">
        <f aca="false">IF($A1365="","",EDATE(INDEX(CARTAO_COMPRAS!$J:$J,INT((ROW()-2)/20)+2),MOD(ROW()-2,20)))</f>
        <v/>
      </c>
      <c r="I1365" s="4" t="str">
        <f aca="false">IF($H1365="","",$H1365-WEEKDAY($H1365,2)+1)</f>
        <v/>
      </c>
      <c r="J1365" s="4" t="str">
        <f aca="false">IF($I1365="","",$I1365+6)</f>
        <v/>
      </c>
      <c r="K1365" s="6" t="str">
        <f aca="false">IF($H1365="","",DATE(YEAR($H1365),MONTH($H1365),1))</f>
        <v/>
      </c>
      <c r="L1365" s="0" t="str">
        <f aca="false">IF($A1365="","",INDEX(CARTAO_COMPRAS!$K:$K,INT((ROW()-2)/20)+2))</f>
        <v/>
      </c>
      <c r="M1365" s="0" t="str">
        <f aca="false">IF($A1365="","","Compra no cartão")</f>
        <v/>
      </c>
    </row>
    <row r="1366" customFormat="false" ht="13.5" hidden="false" customHeight="false" outlineLevel="0" collapsed="false">
      <c r="A1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6" s="0" t="str">
        <f aca="false">IF($A1366="","",INDEX(CARTAO_COMPRAS!$C:$C,INT((ROW()-2)/20)+2))</f>
        <v/>
      </c>
      <c r="C1366" s="0" t="str">
        <f aca="false">IF($A1366="","",INDEX(CARTAO_COMPRAS!$D:$D,INT((ROW()-2)/20)+2))</f>
        <v/>
      </c>
      <c r="D1366" s="0" t="str">
        <f aca="false">IF($A1366="","",INDEX(CARTAO_COMPRAS!$E:$E,INT((ROW()-2)/20)+2))</f>
        <v/>
      </c>
      <c r="E1366" s="0" t="str">
        <f aca="false">IF($A1366="","",INDEX(CARTAO_COMPRAS!$H:$H,INT((ROW()-2)/20)+2)+MOD(ROW()-2,20))</f>
        <v/>
      </c>
      <c r="F1366" s="0" t="str">
        <f aca="false">IF($A1366="","",INDEX(CARTAO_COMPRAS!$G:$G,INT((ROW()-2)/20)+2))</f>
        <v/>
      </c>
      <c r="G1366" s="5" t="str">
        <f aca="false">IF($A1366="","",INDEX(CARTAO_COMPRAS!$I:$I,INT((ROW()-2)/20)+2))</f>
        <v/>
      </c>
      <c r="H1366" s="4" t="str">
        <f aca="false">IF($A1366="","",EDATE(INDEX(CARTAO_COMPRAS!$J:$J,INT((ROW()-2)/20)+2),MOD(ROW()-2,20)))</f>
        <v/>
      </c>
      <c r="I1366" s="4" t="str">
        <f aca="false">IF($H1366="","",$H1366-WEEKDAY($H1366,2)+1)</f>
        <v/>
      </c>
      <c r="J1366" s="4" t="str">
        <f aca="false">IF($I1366="","",$I1366+6)</f>
        <v/>
      </c>
      <c r="K1366" s="6" t="str">
        <f aca="false">IF($H1366="","",DATE(YEAR($H1366),MONTH($H1366),1))</f>
        <v/>
      </c>
      <c r="L1366" s="0" t="str">
        <f aca="false">IF($A1366="","",INDEX(CARTAO_COMPRAS!$K:$K,INT((ROW()-2)/20)+2))</f>
        <v/>
      </c>
      <c r="M1366" s="0" t="str">
        <f aca="false">IF($A1366="","","Compra no cartão")</f>
        <v/>
      </c>
    </row>
    <row r="1367" customFormat="false" ht="13.5" hidden="false" customHeight="false" outlineLevel="0" collapsed="false">
      <c r="A1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7" s="0" t="str">
        <f aca="false">IF($A1367="","",INDEX(CARTAO_COMPRAS!$C:$C,INT((ROW()-2)/20)+2))</f>
        <v/>
      </c>
      <c r="C1367" s="0" t="str">
        <f aca="false">IF($A1367="","",INDEX(CARTAO_COMPRAS!$D:$D,INT((ROW()-2)/20)+2))</f>
        <v/>
      </c>
      <c r="D1367" s="0" t="str">
        <f aca="false">IF($A1367="","",INDEX(CARTAO_COMPRAS!$E:$E,INT((ROW()-2)/20)+2))</f>
        <v/>
      </c>
      <c r="E1367" s="0" t="str">
        <f aca="false">IF($A1367="","",INDEX(CARTAO_COMPRAS!$H:$H,INT((ROW()-2)/20)+2)+MOD(ROW()-2,20))</f>
        <v/>
      </c>
      <c r="F1367" s="0" t="str">
        <f aca="false">IF($A1367="","",INDEX(CARTAO_COMPRAS!$G:$G,INT((ROW()-2)/20)+2))</f>
        <v/>
      </c>
      <c r="G1367" s="5" t="str">
        <f aca="false">IF($A1367="","",INDEX(CARTAO_COMPRAS!$I:$I,INT((ROW()-2)/20)+2))</f>
        <v/>
      </c>
      <c r="H1367" s="4" t="str">
        <f aca="false">IF($A1367="","",EDATE(INDEX(CARTAO_COMPRAS!$J:$J,INT((ROW()-2)/20)+2),MOD(ROW()-2,20)))</f>
        <v/>
      </c>
      <c r="I1367" s="4" t="str">
        <f aca="false">IF($H1367="","",$H1367-WEEKDAY($H1367,2)+1)</f>
        <v/>
      </c>
      <c r="J1367" s="4" t="str">
        <f aca="false">IF($I1367="","",$I1367+6)</f>
        <v/>
      </c>
      <c r="K1367" s="6" t="str">
        <f aca="false">IF($H1367="","",DATE(YEAR($H1367),MONTH($H1367),1))</f>
        <v/>
      </c>
      <c r="L1367" s="0" t="str">
        <f aca="false">IF($A1367="","",INDEX(CARTAO_COMPRAS!$K:$K,INT((ROW()-2)/20)+2))</f>
        <v/>
      </c>
      <c r="M1367" s="0" t="str">
        <f aca="false">IF($A1367="","","Compra no cartão")</f>
        <v/>
      </c>
    </row>
    <row r="1368" customFormat="false" ht="13.5" hidden="false" customHeight="false" outlineLevel="0" collapsed="false">
      <c r="A1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8" s="0" t="str">
        <f aca="false">IF($A1368="","",INDEX(CARTAO_COMPRAS!$C:$C,INT((ROW()-2)/20)+2))</f>
        <v/>
      </c>
      <c r="C1368" s="0" t="str">
        <f aca="false">IF($A1368="","",INDEX(CARTAO_COMPRAS!$D:$D,INT((ROW()-2)/20)+2))</f>
        <v/>
      </c>
      <c r="D1368" s="0" t="str">
        <f aca="false">IF($A1368="","",INDEX(CARTAO_COMPRAS!$E:$E,INT((ROW()-2)/20)+2))</f>
        <v/>
      </c>
      <c r="E1368" s="0" t="str">
        <f aca="false">IF($A1368="","",INDEX(CARTAO_COMPRAS!$H:$H,INT((ROW()-2)/20)+2)+MOD(ROW()-2,20))</f>
        <v/>
      </c>
      <c r="F1368" s="0" t="str">
        <f aca="false">IF($A1368="","",INDEX(CARTAO_COMPRAS!$G:$G,INT((ROW()-2)/20)+2))</f>
        <v/>
      </c>
      <c r="G1368" s="5" t="str">
        <f aca="false">IF($A1368="","",INDEX(CARTAO_COMPRAS!$I:$I,INT((ROW()-2)/20)+2))</f>
        <v/>
      </c>
      <c r="H1368" s="4" t="str">
        <f aca="false">IF($A1368="","",EDATE(INDEX(CARTAO_COMPRAS!$J:$J,INT((ROW()-2)/20)+2),MOD(ROW()-2,20)))</f>
        <v/>
      </c>
      <c r="I1368" s="4" t="str">
        <f aca="false">IF($H1368="","",$H1368-WEEKDAY($H1368,2)+1)</f>
        <v/>
      </c>
      <c r="J1368" s="4" t="str">
        <f aca="false">IF($I1368="","",$I1368+6)</f>
        <v/>
      </c>
      <c r="K1368" s="6" t="str">
        <f aca="false">IF($H1368="","",DATE(YEAR($H1368),MONTH($H1368),1))</f>
        <v/>
      </c>
      <c r="L1368" s="0" t="str">
        <f aca="false">IF($A1368="","",INDEX(CARTAO_COMPRAS!$K:$K,INT((ROW()-2)/20)+2))</f>
        <v/>
      </c>
      <c r="M1368" s="0" t="str">
        <f aca="false">IF($A1368="","","Compra no cartão")</f>
        <v/>
      </c>
    </row>
    <row r="1369" customFormat="false" ht="13.5" hidden="false" customHeight="false" outlineLevel="0" collapsed="false">
      <c r="A1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69" s="0" t="str">
        <f aca="false">IF($A1369="","",INDEX(CARTAO_COMPRAS!$C:$C,INT((ROW()-2)/20)+2))</f>
        <v/>
      </c>
      <c r="C1369" s="0" t="str">
        <f aca="false">IF($A1369="","",INDEX(CARTAO_COMPRAS!$D:$D,INT((ROW()-2)/20)+2))</f>
        <v/>
      </c>
      <c r="D1369" s="0" t="str">
        <f aca="false">IF($A1369="","",INDEX(CARTAO_COMPRAS!$E:$E,INT((ROW()-2)/20)+2))</f>
        <v/>
      </c>
      <c r="E1369" s="0" t="str">
        <f aca="false">IF($A1369="","",INDEX(CARTAO_COMPRAS!$H:$H,INT((ROW()-2)/20)+2)+MOD(ROW()-2,20))</f>
        <v/>
      </c>
      <c r="F1369" s="0" t="str">
        <f aca="false">IF($A1369="","",INDEX(CARTAO_COMPRAS!$G:$G,INT((ROW()-2)/20)+2))</f>
        <v/>
      </c>
      <c r="G1369" s="5" t="str">
        <f aca="false">IF($A1369="","",INDEX(CARTAO_COMPRAS!$I:$I,INT((ROW()-2)/20)+2))</f>
        <v/>
      </c>
      <c r="H1369" s="4" t="str">
        <f aca="false">IF($A1369="","",EDATE(INDEX(CARTAO_COMPRAS!$J:$J,INT((ROW()-2)/20)+2),MOD(ROW()-2,20)))</f>
        <v/>
      </c>
      <c r="I1369" s="4" t="str">
        <f aca="false">IF($H1369="","",$H1369-WEEKDAY($H1369,2)+1)</f>
        <v/>
      </c>
      <c r="J1369" s="4" t="str">
        <f aca="false">IF($I1369="","",$I1369+6)</f>
        <v/>
      </c>
      <c r="K1369" s="6" t="str">
        <f aca="false">IF($H1369="","",DATE(YEAR($H1369),MONTH($H1369),1))</f>
        <v/>
      </c>
      <c r="L1369" s="0" t="str">
        <f aca="false">IF($A1369="","",INDEX(CARTAO_COMPRAS!$K:$K,INT((ROW()-2)/20)+2))</f>
        <v/>
      </c>
      <c r="M1369" s="0" t="str">
        <f aca="false">IF($A1369="","","Compra no cartão")</f>
        <v/>
      </c>
    </row>
    <row r="1370" customFormat="false" ht="13.5" hidden="false" customHeight="false" outlineLevel="0" collapsed="false">
      <c r="A1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0" s="0" t="str">
        <f aca="false">IF($A1370="","",INDEX(CARTAO_COMPRAS!$C:$C,INT((ROW()-2)/20)+2))</f>
        <v/>
      </c>
      <c r="C1370" s="0" t="str">
        <f aca="false">IF($A1370="","",INDEX(CARTAO_COMPRAS!$D:$D,INT((ROW()-2)/20)+2))</f>
        <v/>
      </c>
      <c r="D1370" s="0" t="str">
        <f aca="false">IF($A1370="","",INDEX(CARTAO_COMPRAS!$E:$E,INT((ROW()-2)/20)+2))</f>
        <v/>
      </c>
      <c r="E1370" s="0" t="str">
        <f aca="false">IF($A1370="","",INDEX(CARTAO_COMPRAS!$H:$H,INT((ROW()-2)/20)+2)+MOD(ROW()-2,20))</f>
        <v/>
      </c>
      <c r="F1370" s="0" t="str">
        <f aca="false">IF($A1370="","",INDEX(CARTAO_COMPRAS!$G:$G,INT((ROW()-2)/20)+2))</f>
        <v/>
      </c>
      <c r="G1370" s="5" t="str">
        <f aca="false">IF($A1370="","",INDEX(CARTAO_COMPRAS!$I:$I,INT((ROW()-2)/20)+2))</f>
        <v/>
      </c>
      <c r="H1370" s="4" t="str">
        <f aca="false">IF($A1370="","",EDATE(INDEX(CARTAO_COMPRAS!$J:$J,INT((ROW()-2)/20)+2),MOD(ROW()-2,20)))</f>
        <v/>
      </c>
      <c r="I1370" s="4" t="str">
        <f aca="false">IF($H1370="","",$H1370-WEEKDAY($H1370,2)+1)</f>
        <v/>
      </c>
      <c r="J1370" s="4" t="str">
        <f aca="false">IF($I1370="","",$I1370+6)</f>
        <v/>
      </c>
      <c r="K1370" s="6" t="str">
        <f aca="false">IF($H1370="","",DATE(YEAR($H1370),MONTH($H1370),1))</f>
        <v/>
      </c>
      <c r="L1370" s="0" t="str">
        <f aca="false">IF($A1370="","",INDEX(CARTAO_COMPRAS!$K:$K,INT((ROW()-2)/20)+2))</f>
        <v/>
      </c>
      <c r="M1370" s="0" t="str">
        <f aca="false">IF($A1370="","","Compra no cartão")</f>
        <v/>
      </c>
    </row>
    <row r="1371" customFormat="false" ht="13.5" hidden="false" customHeight="false" outlineLevel="0" collapsed="false">
      <c r="A1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1" s="0" t="str">
        <f aca="false">IF($A1371="","",INDEX(CARTAO_COMPRAS!$C:$C,INT((ROW()-2)/20)+2))</f>
        <v/>
      </c>
      <c r="C1371" s="0" t="str">
        <f aca="false">IF($A1371="","",INDEX(CARTAO_COMPRAS!$D:$D,INT((ROW()-2)/20)+2))</f>
        <v/>
      </c>
      <c r="D1371" s="0" t="str">
        <f aca="false">IF($A1371="","",INDEX(CARTAO_COMPRAS!$E:$E,INT((ROW()-2)/20)+2))</f>
        <v/>
      </c>
      <c r="E1371" s="0" t="str">
        <f aca="false">IF($A1371="","",INDEX(CARTAO_COMPRAS!$H:$H,INT((ROW()-2)/20)+2)+MOD(ROW()-2,20))</f>
        <v/>
      </c>
      <c r="F1371" s="0" t="str">
        <f aca="false">IF($A1371="","",INDEX(CARTAO_COMPRAS!$G:$G,INT((ROW()-2)/20)+2))</f>
        <v/>
      </c>
      <c r="G1371" s="5" t="str">
        <f aca="false">IF($A1371="","",INDEX(CARTAO_COMPRAS!$I:$I,INT((ROW()-2)/20)+2))</f>
        <v/>
      </c>
      <c r="H1371" s="4" t="str">
        <f aca="false">IF($A1371="","",EDATE(INDEX(CARTAO_COMPRAS!$J:$J,INT((ROW()-2)/20)+2),MOD(ROW()-2,20)))</f>
        <v/>
      </c>
      <c r="I1371" s="4" t="str">
        <f aca="false">IF($H1371="","",$H1371-WEEKDAY($H1371,2)+1)</f>
        <v/>
      </c>
      <c r="J1371" s="4" t="str">
        <f aca="false">IF($I1371="","",$I1371+6)</f>
        <v/>
      </c>
      <c r="K1371" s="6" t="str">
        <f aca="false">IF($H1371="","",DATE(YEAR($H1371),MONTH($H1371),1))</f>
        <v/>
      </c>
      <c r="L1371" s="0" t="str">
        <f aca="false">IF($A1371="","",INDEX(CARTAO_COMPRAS!$K:$K,INT((ROW()-2)/20)+2))</f>
        <v/>
      </c>
      <c r="M1371" s="0" t="str">
        <f aca="false">IF($A1371="","","Compra no cartão")</f>
        <v/>
      </c>
    </row>
    <row r="1372" customFormat="false" ht="13.5" hidden="false" customHeight="false" outlineLevel="0" collapsed="false">
      <c r="A1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2" s="0" t="str">
        <f aca="false">IF($A1372="","",INDEX(CARTAO_COMPRAS!$C:$C,INT((ROW()-2)/20)+2))</f>
        <v/>
      </c>
      <c r="C1372" s="0" t="str">
        <f aca="false">IF($A1372="","",INDEX(CARTAO_COMPRAS!$D:$D,INT((ROW()-2)/20)+2))</f>
        <v/>
      </c>
      <c r="D1372" s="0" t="str">
        <f aca="false">IF($A1372="","",INDEX(CARTAO_COMPRAS!$E:$E,INT((ROW()-2)/20)+2))</f>
        <v/>
      </c>
      <c r="E1372" s="0" t="str">
        <f aca="false">IF($A1372="","",INDEX(CARTAO_COMPRAS!$H:$H,INT((ROW()-2)/20)+2)+MOD(ROW()-2,20))</f>
        <v/>
      </c>
      <c r="F1372" s="0" t="str">
        <f aca="false">IF($A1372="","",INDEX(CARTAO_COMPRAS!$G:$G,INT((ROW()-2)/20)+2))</f>
        <v/>
      </c>
      <c r="G1372" s="5" t="str">
        <f aca="false">IF($A1372="","",INDEX(CARTAO_COMPRAS!$I:$I,INT((ROW()-2)/20)+2))</f>
        <v/>
      </c>
      <c r="H1372" s="4" t="str">
        <f aca="false">IF($A1372="","",EDATE(INDEX(CARTAO_COMPRAS!$J:$J,INT((ROW()-2)/20)+2),MOD(ROW()-2,20)))</f>
        <v/>
      </c>
      <c r="I1372" s="4" t="str">
        <f aca="false">IF($H1372="","",$H1372-WEEKDAY($H1372,2)+1)</f>
        <v/>
      </c>
      <c r="J1372" s="4" t="str">
        <f aca="false">IF($I1372="","",$I1372+6)</f>
        <v/>
      </c>
      <c r="K1372" s="6" t="str">
        <f aca="false">IF($H1372="","",DATE(YEAR($H1372),MONTH($H1372),1))</f>
        <v/>
      </c>
      <c r="L1372" s="0" t="str">
        <f aca="false">IF($A1372="","",INDEX(CARTAO_COMPRAS!$K:$K,INT((ROW()-2)/20)+2))</f>
        <v/>
      </c>
      <c r="M1372" s="0" t="str">
        <f aca="false">IF($A1372="","","Compra no cartão")</f>
        <v/>
      </c>
    </row>
    <row r="1373" customFormat="false" ht="13.5" hidden="false" customHeight="false" outlineLevel="0" collapsed="false">
      <c r="A1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3" s="0" t="str">
        <f aca="false">IF($A1373="","",INDEX(CARTAO_COMPRAS!$C:$C,INT((ROW()-2)/20)+2))</f>
        <v/>
      </c>
      <c r="C1373" s="0" t="str">
        <f aca="false">IF($A1373="","",INDEX(CARTAO_COMPRAS!$D:$D,INT((ROW()-2)/20)+2))</f>
        <v/>
      </c>
      <c r="D1373" s="0" t="str">
        <f aca="false">IF($A1373="","",INDEX(CARTAO_COMPRAS!$E:$E,INT((ROW()-2)/20)+2))</f>
        <v/>
      </c>
      <c r="E1373" s="0" t="str">
        <f aca="false">IF($A1373="","",INDEX(CARTAO_COMPRAS!$H:$H,INT((ROW()-2)/20)+2)+MOD(ROW()-2,20))</f>
        <v/>
      </c>
      <c r="F1373" s="0" t="str">
        <f aca="false">IF($A1373="","",INDEX(CARTAO_COMPRAS!$G:$G,INT((ROW()-2)/20)+2))</f>
        <v/>
      </c>
      <c r="G1373" s="5" t="str">
        <f aca="false">IF($A1373="","",INDEX(CARTAO_COMPRAS!$I:$I,INT((ROW()-2)/20)+2))</f>
        <v/>
      </c>
      <c r="H1373" s="4" t="str">
        <f aca="false">IF($A1373="","",EDATE(INDEX(CARTAO_COMPRAS!$J:$J,INT((ROW()-2)/20)+2),MOD(ROW()-2,20)))</f>
        <v/>
      </c>
      <c r="I1373" s="4" t="str">
        <f aca="false">IF($H1373="","",$H1373-WEEKDAY($H1373,2)+1)</f>
        <v/>
      </c>
      <c r="J1373" s="4" t="str">
        <f aca="false">IF($I1373="","",$I1373+6)</f>
        <v/>
      </c>
      <c r="K1373" s="6" t="str">
        <f aca="false">IF($H1373="","",DATE(YEAR($H1373),MONTH($H1373),1))</f>
        <v/>
      </c>
      <c r="L1373" s="0" t="str">
        <f aca="false">IF($A1373="","",INDEX(CARTAO_COMPRAS!$K:$K,INT((ROW()-2)/20)+2))</f>
        <v/>
      </c>
      <c r="M1373" s="0" t="str">
        <f aca="false">IF($A1373="","","Compra no cartão")</f>
        <v/>
      </c>
    </row>
    <row r="1374" customFormat="false" ht="13.5" hidden="false" customHeight="false" outlineLevel="0" collapsed="false">
      <c r="A1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4" s="0" t="str">
        <f aca="false">IF($A1374="","",INDEX(CARTAO_COMPRAS!$C:$C,INT((ROW()-2)/20)+2))</f>
        <v/>
      </c>
      <c r="C1374" s="0" t="str">
        <f aca="false">IF($A1374="","",INDEX(CARTAO_COMPRAS!$D:$D,INT((ROW()-2)/20)+2))</f>
        <v/>
      </c>
      <c r="D1374" s="0" t="str">
        <f aca="false">IF($A1374="","",INDEX(CARTAO_COMPRAS!$E:$E,INT((ROW()-2)/20)+2))</f>
        <v/>
      </c>
      <c r="E1374" s="0" t="str">
        <f aca="false">IF($A1374="","",INDEX(CARTAO_COMPRAS!$H:$H,INT((ROW()-2)/20)+2)+MOD(ROW()-2,20))</f>
        <v/>
      </c>
      <c r="F1374" s="0" t="str">
        <f aca="false">IF($A1374="","",INDEX(CARTAO_COMPRAS!$G:$G,INT((ROW()-2)/20)+2))</f>
        <v/>
      </c>
      <c r="G1374" s="5" t="str">
        <f aca="false">IF($A1374="","",INDEX(CARTAO_COMPRAS!$I:$I,INT((ROW()-2)/20)+2))</f>
        <v/>
      </c>
      <c r="H1374" s="4" t="str">
        <f aca="false">IF($A1374="","",EDATE(INDEX(CARTAO_COMPRAS!$J:$J,INT((ROW()-2)/20)+2),MOD(ROW()-2,20)))</f>
        <v/>
      </c>
      <c r="I1374" s="4" t="str">
        <f aca="false">IF($H1374="","",$H1374-WEEKDAY($H1374,2)+1)</f>
        <v/>
      </c>
      <c r="J1374" s="4" t="str">
        <f aca="false">IF($I1374="","",$I1374+6)</f>
        <v/>
      </c>
      <c r="K1374" s="6" t="str">
        <f aca="false">IF($H1374="","",DATE(YEAR($H1374),MONTH($H1374),1))</f>
        <v/>
      </c>
      <c r="L1374" s="0" t="str">
        <f aca="false">IF($A1374="","",INDEX(CARTAO_COMPRAS!$K:$K,INT((ROW()-2)/20)+2))</f>
        <v/>
      </c>
      <c r="M1374" s="0" t="str">
        <f aca="false">IF($A1374="","","Compra no cartão")</f>
        <v/>
      </c>
    </row>
    <row r="1375" customFormat="false" ht="13.5" hidden="false" customHeight="false" outlineLevel="0" collapsed="false">
      <c r="A1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5" s="0" t="str">
        <f aca="false">IF($A1375="","",INDEX(CARTAO_COMPRAS!$C:$C,INT((ROW()-2)/20)+2))</f>
        <v/>
      </c>
      <c r="C1375" s="0" t="str">
        <f aca="false">IF($A1375="","",INDEX(CARTAO_COMPRAS!$D:$D,INT((ROW()-2)/20)+2))</f>
        <v/>
      </c>
      <c r="D1375" s="0" t="str">
        <f aca="false">IF($A1375="","",INDEX(CARTAO_COMPRAS!$E:$E,INT((ROW()-2)/20)+2))</f>
        <v/>
      </c>
      <c r="E1375" s="0" t="str">
        <f aca="false">IF($A1375="","",INDEX(CARTAO_COMPRAS!$H:$H,INT((ROW()-2)/20)+2)+MOD(ROW()-2,20))</f>
        <v/>
      </c>
      <c r="F1375" s="0" t="str">
        <f aca="false">IF($A1375="","",INDEX(CARTAO_COMPRAS!$G:$G,INT((ROW()-2)/20)+2))</f>
        <v/>
      </c>
      <c r="G1375" s="5" t="str">
        <f aca="false">IF($A1375="","",INDEX(CARTAO_COMPRAS!$I:$I,INT((ROW()-2)/20)+2))</f>
        <v/>
      </c>
      <c r="H1375" s="4" t="str">
        <f aca="false">IF($A1375="","",EDATE(INDEX(CARTAO_COMPRAS!$J:$J,INT((ROW()-2)/20)+2),MOD(ROW()-2,20)))</f>
        <v/>
      </c>
      <c r="I1375" s="4" t="str">
        <f aca="false">IF($H1375="","",$H1375-WEEKDAY($H1375,2)+1)</f>
        <v/>
      </c>
      <c r="J1375" s="4" t="str">
        <f aca="false">IF($I1375="","",$I1375+6)</f>
        <v/>
      </c>
      <c r="K1375" s="6" t="str">
        <f aca="false">IF($H1375="","",DATE(YEAR($H1375),MONTH($H1375),1))</f>
        <v/>
      </c>
      <c r="L1375" s="0" t="str">
        <f aca="false">IF($A1375="","",INDEX(CARTAO_COMPRAS!$K:$K,INT((ROW()-2)/20)+2))</f>
        <v/>
      </c>
      <c r="M1375" s="0" t="str">
        <f aca="false">IF($A1375="","","Compra no cartão")</f>
        <v/>
      </c>
    </row>
    <row r="1376" customFormat="false" ht="13.5" hidden="false" customHeight="false" outlineLevel="0" collapsed="false">
      <c r="A1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6" s="0" t="str">
        <f aca="false">IF($A1376="","",INDEX(CARTAO_COMPRAS!$C:$C,INT((ROW()-2)/20)+2))</f>
        <v/>
      </c>
      <c r="C1376" s="0" t="str">
        <f aca="false">IF($A1376="","",INDEX(CARTAO_COMPRAS!$D:$D,INT((ROW()-2)/20)+2))</f>
        <v/>
      </c>
      <c r="D1376" s="0" t="str">
        <f aca="false">IF($A1376="","",INDEX(CARTAO_COMPRAS!$E:$E,INT((ROW()-2)/20)+2))</f>
        <v/>
      </c>
      <c r="E1376" s="0" t="str">
        <f aca="false">IF($A1376="","",INDEX(CARTAO_COMPRAS!$H:$H,INT((ROW()-2)/20)+2)+MOD(ROW()-2,20))</f>
        <v/>
      </c>
      <c r="F1376" s="0" t="str">
        <f aca="false">IF($A1376="","",INDEX(CARTAO_COMPRAS!$G:$G,INT((ROW()-2)/20)+2))</f>
        <v/>
      </c>
      <c r="G1376" s="5" t="str">
        <f aca="false">IF($A1376="","",INDEX(CARTAO_COMPRAS!$I:$I,INT((ROW()-2)/20)+2))</f>
        <v/>
      </c>
      <c r="H1376" s="4" t="str">
        <f aca="false">IF($A1376="","",EDATE(INDEX(CARTAO_COMPRAS!$J:$J,INT((ROW()-2)/20)+2),MOD(ROW()-2,20)))</f>
        <v/>
      </c>
      <c r="I1376" s="4" t="str">
        <f aca="false">IF($H1376="","",$H1376-WEEKDAY($H1376,2)+1)</f>
        <v/>
      </c>
      <c r="J1376" s="4" t="str">
        <f aca="false">IF($I1376="","",$I1376+6)</f>
        <v/>
      </c>
      <c r="K1376" s="6" t="str">
        <f aca="false">IF($H1376="","",DATE(YEAR($H1376),MONTH($H1376),1))</f>
        <v/>
      </c>
      <c r="L1376" s="0" t="str">
        <f aca="false">IF($A1376="","",INDEX(CARTAO_COMPRAS!$K:$K,INT((ROW()-2)/20)+2))</f>
        <v/>
      </c>
      <c r="M1376" s="0" t="str">
        <f aca="false">IF($A1376="","","Compra no cartão")</f>
        <v/>
      </c>
    </row>
    <row r="1377" customFormat="false" ht="13.5" hidden="false" customHeight="false" outlineLevel="0" collapsed="false">
      <c r="A1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7" s="0" t="str">
        <f aca="false">IF($A1377="","",INDEX(CARTAO_COMPRAS!$C:$C,INT((ROW()-2)/20)+2))</f>
        <v/>
      </c>
      <c r="C1377" s="0" t="str">
        <f aca="false">IF($A1377="","",INDEX(CARTAO_COMPRAS!$D:$D,INT((ROW()-2)/20)+2))</f>
        <v/>
      </c>
      <c r="D1377" s="0" t="str">
        <f aca="false">IF($A1377="","",INDEX(CARTAO_COMPRAS!$E:$E,INT((ROW()-2)/20)+2))</f>
        <v/>
      </c>
      <c r="E1377" s="0" t="str">
        <f aca="false">IF($A1377="","",INDEX(CARTAO_COMPRAS!$H:$H,INT((ROW()-2)/20)+2)+MOD(ROW()-2,20))</f>
        <v/>
      </c>
      <c r="F1377" s="0" t="str">
        <f aca="false">IF($A1377="","",INDEX(CARTAO_COMPRAS!$G:$G,INT((ROW()-2)/20)+2))</f>
        <v/>
      </c>
      <c r="G1377" s="5" t="str">
        <f aca="false">IF($A1377="","",INDEX(CARTAO_COMPRAS!$I:$I,INT((ROW()-2)/20)+2))</f>
        <v/>
      </c>
      <c r="H1377" s="4" t="str">
        <f aca="false">IF($A1377="","",EDATE(INDEX(CARTAO_COMPRAS!$J:$J,INT((ROW()-2)/20)+2),MOD(ROW()-2,20)))</f>
        <v/>
      </c>
      <c r="I1377" s="4" t="str">
        <f aca="false">IF($H1377="","",$H1377-WEEKDAY($H1377,2)+1)</f>
        <v/>
      </c>
      <c r="J1377" s="4" t="str">
        <f aca="false">IF($I1377="","",$I1377+6)</f>
        <v/>
      </c>
      <c r="K1377" s="6" t="str">
        <f aca="false">IF($H1377="","",DATE(YEAR($H1377),MONTH($H1377),1))</f>
        <v/>
      </c>
      <c r="L1377" s="0" t="str">
        <f aca="false">IF($A1377="","",INDEX(CARTAO_COMPRAS!$K:$K,INT((ROW()-2)/20)+2))</f>
        <v/>
      </c>
      <c r="M1377" s="0" t="str">
        <f aca="false">IF($A1377="","","Compra no cartão")</f>
        <v/>
      </c>
    </row>
    <row r="1378" customFormat="false" ht="13.5" hidden="false" customHeight="false" outlineLevel="0" collapsed="false">
      <c r="A1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8" s="0" t="str">
        <f aca="false">IF($A1378="","",INDEX(CARTAO_COMPRAS!$C:$C,INT((ROW()-2)/20)+2))</f>
        <v/>
      </c>
      <c r="C1378" s="0" t="str">
        <f aca="false">IF($A1378="","",INDEX(CARTAO_COMPRAS!$D:$D,INT((ROW()-2)/20)+2))</f>
        <v/>
      </c>
      <c r="D1378" s="0" t="str">
        <f aca="false">IF($A1378="","",INDEX(CARTAO_COMPRAS!$E:$E,INT((ROW()-2)/20)+2))</f>
        <v/>
      </c>
      <c r="E1378" s="0" t="str">
        <f aca="false">IF($A1378="","",INDEX(CARTAO_COMPRAS!$H:$H,INT((ROW()-2)/20)+2)+MOD(ROW()-2,20))</f>
        <v/>
      </c>
      <c r="F1378" s="0" t="str">
        <f aca="false">IF($A1378="","",INDEX(CARTAO_COMPRAS!$G:$G,INT((ROW()-2)/20)+2))</f>
        <v/>
      </c>
      <c r="G1378" s="5" t="str">
        <f aca="false">IF($A1378="","",INDEX(CARTAO_COMPRAS!$I:$I,INT((ROW()-2)/20)+2))</f>
        <v/>
      </c>
      <c r="H1378" s="4" t="str">
        <f aca="false">IF($A1378="","",EDATE(INDEX(CARTAO_COMPRAS!$J:$J,INT((ROW()-2)/20)+2),MOD(ROW()-2,20)))</f>
        <v/>
      </c>
      <c r="I1378" s="4" t="str">
        <f aca="false">IF($H1378="","",$H1378-WEEKDAY($H1378,2)+1)</f>
        <v/>
      </c>
      <c r="J1378" s="4" t="str">
        <f aca="false">IF($I1378="","",$I1378+6)</f>
        <v/>
      </c>
      <c r="K1378" s="6" t="str">
        <f aca="false">IF($H1378="","",DATE(YEAR($H1378),MONTH($H1378),1))</f>
        <v/>
      </c>
      <c r="L1378" s="0" t="str">
        <f aca="false">IF($A1378="","",INDEX(CARTAO_COMPRAS!$K:$K,INT((ROW()-2)/20)+2))</f>
        <v/>
      </c>
      <c r="M1378" s="0" t="str">
        <f aca="false">IF($A1378="","","Compra no cartão")</f>
        <v/>
      </c>
    </row>
    <row r="1379" customFormat="false" ht="13.5" hidden="false" customHeight="false" outlineLevel="0" collapsed="false">
      <c r="A1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79" s="0" t="str">
        <f aca="false">IF($A1379="","",INDEX(CARTAO_COMPRAS!$C:$C,INT((ROW()-2)/20)+2))</f>
        <v/>
      </c>
      <c r="C1379" s="0" t="str">
        <f aca="false">IF($A1379="","",INDEX(CARTAO_COMPRAS!$D:$D,INT((ROW()-2)/20)+2))</f>
        <v/>
      </c>
      <c r="D1379" s="0" t="str">
        <f aca="false">IF($A1379="","",INDEX(CARTAO_COMPRAS!$E:$E,INT((ROW()-2)/20)+2))</f>
        <v/>
      </c>
      <c r="E1379" s="0" t="str">
        <f aca="false">IF($A1379="","",INDEX(CARTAO_COMPRAS!$H:$H,INT((ROW()-2)/20)+2)+MOD(ROW()-2,20))</f>
        <v/>
      </c>
      <c r="F1379" s="0" t="str">
        <f aca="false">IF($A1379="","",INDEX(CARTAO_COMPRAS!$G:$G,INT((ROW()-2)/20)+2))</f>
        <v/>
      </c>
      <c r="G1379" s="5" t="str">
        <f aca="false">IF($A1379="","",INDEX(CARTAO_COMPRAS!$I:$I,INT((ROW()-2)/20)+2))</f>
        <v/>
      </c>
      <c r="H1379" s="4" t="str">
        <f aca="false">IF($A1379="","",EDATE(INDEX(CARTAO_COMPRAS!$J:$J,INT((ROW()-2)/20)+2),MOD(ROW()-2,20)))</f>
        <v/>
      </c>
      <c r="I1379" s="4" t="str">
        <f aca="false">IF($H1379="","",$H1379-WEEKDAY($H1379,2)+1)</f>
        <v/>
      </c>
      <c r="J1379" s="4" t="str">
        <f aca="false">IF($I1379="","",$I1379+6)</f>
        <v/>
      </c>
      <c r="K1379" s="6" t="str">
        <f aca="false">IF($H1379="","",DATE(YEAR($H1379),MONTH($H1379),1))</f>
        <v/>
      </c>
      <c r="L1379" s="0" t="str">
        <f aca="false">IF($A1379="","",INDEX(CARTAO_COMPRAS!$K:$K,INT((ROW()-2)/20)+2))</f>
        <v/>
      </c>
      <c r="M1379" s="0" t="str">
        <f aca="false">IF($A1379="","","Compra no cartão")</f>
        <v/>
      </c>
    </row>
    <row r="1380" customFormat="false" ht="13.5" hidden="false" customHeight="false" outlineLevel="0" collapsed="false">
      <c r="A1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0" s="0" t="str">
        <f aca="false">IF($A1380="","",INDEX(CARTAO_COMPRAS!$C:$C,INT((ROW()-2)/20)+2))</f>
        <v/>
      </c>
      <c r="C1380" s="0" t="str">
        <f aca="false">IF($A1380="","",INDEX(CARTAO_COMPRAS!$D:$D,INT((ROW()-2)/20)+2))</f>
        <v/>
      </c>
      <c r="D1380" s="0" t="str">
        <f aca="false">IF($A1380="","",INDEX(CARTAO_COMPRAS!$E:$E,INT((ROW()-2)/20)+2))</f>
        <v/>
      </c>
      <c r="E1380" s="0" t="str">
        <f aca="false">IF($A1380="","",INDEX(CARTAO_COMPRAS!$H:$H,INT((ROW()-2)/20)+2)+MOD(ROW()-2,20))</f>
        <v/>
      </c>
      <c r="F1380" s="0" t="str">
        <f aca="false">IF($A1380="","",INDEX(CARTAO_COMPRAS!$G:$G,INT((ROW()-2)/20)+2))</f>
        <v/>
      </c>
      <c r="G1380" s="5" t="str">
        <f aca="false">IF($A1380="","",INDEX(CARTAO_COMPRAS!$I:$I,INT((ROW()-2)/20)+2))</f>
        <v/>
      </c>
      <c r="H1380" s="4" t="str">
        <f aca="false">IF($A1380="","",EDATE(INDEX(CARTAO_COMPRAS!$J:$J,INT((ROW()-2)/20)+2),MOD(ROW()-2,20)))</f>
        <v/>
      </c>
      <c r="I1380" s="4" t="str">
        <f aca="false">IF($H1380="","",$H1380-WEEKDAY($H1380,2)+1)</f>
        <v/>
      </c>
      <c r="J1380" s="4" t="str">
        <f aca="false">IF($I1380="","",$I1380+6)</f>
        <v/>
      </c>
      <c r="K1380" s="6" t="str">
        <f aca="false">IF($H1380="","",DATE(YEAR($H1380),MONTH($H1380),1))</f>
        <v/>
      </c>
      <c r="L1380" s="0" t="str">
        <f aca="false">IF($A1380="","",INDEX(CARTAO_COMPRAS!$K:$K,INT((ROW()-2)/20)+2))</f>
        <v/>
      </c>
      <c r="M1380" s="0" t="str">
        <f aca="false">IF($A1380="","","Compra no cartão")</f>
        <v/>
      </c>
    </row>
    <row r="1381" customFormat="false" ht="13.5" hidden="false" customHeight="false" outlineLevel="0" collapsed="false">
      <c r="A1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1" s="0" t="str">
        <f aca="false">IF($A1381="","",INDEX(CARTAO_COMPRAS!$C:$C,INT((ROW()-2)/20)+2))</f>
        <v/>
      </c>
      <c r="C1381" s="0" t="str">
        <f aca="false">IF($A1381="","",INDEX(CARTAO_COMPRAS!$D:$D,INT((ROW()-2)/20)+2))</f>
        <v/>
      </c>
      <c r="D1381" s="0" t="str">
        <f aca="false">IF($A1381="","",INDEX(CARTAO_COMPRAS!$E:$E,INT((ROW()-2)/20)+2))</f>
        <v/>
      </c>
      <c r="E1381" s="0" t="str">
        <f aca="false">IF($A1381="","",INDEX(CARTAO_COMPRAS!$H:$H,INT((ROW()-2)/20)+2)+MOD(ROW()-2,20))</f>
        <v/>
      </c>
      <c r="F1381" s="0" t="str">
        <f aca="false">IF($A1381="","",INDEX(CARTAO_COMPRAS!$G:$G,INT((ROW()-2)/20)+2))</f>
        <v/>
      </c>
      <c r="G1381" s="5" t="str">
        <f aca="false">IF($A1381="","",INDEX(CARTAO_COMPRAS!$I:$I,INT((ROW()-2)/20)+2))</f>
        <v/>
      </c>
      <c r="H1381" s="4" t="str">
        <f aca="false">IF($A1381="","",EDATE(INDEX(CARTAO_COMPRAS!$J:$J,INT((ROW()-2)/20)+2),MOD(ROW()-2,20)))</f>
        <v/>
      </c>
      <c r="I1381" s="4" t="str">
        <f aca="false">IF($H1381="","",$H1381-WEEKDAY($H1381,2)+1)</f>
        <v/>
      </c>
      <c r="J1381" s="4" t="str">
        <f aca="false">IF($I1381="","",$I1381+6)</f>
        <v/>
      </c>
      <c r="K1381" s="6" t="str">
        <f aca="false">IF($H1381="","",DATE(YEAR($H1381),MONTH($H1381),1))</f>
        <v/>
      </c>
      <c r="L1381" s="0" t="str">
        <f aca="false">IF($A1381="","",INDEX(CARTAO_COMPRAS!$K:$K,INT((ROW()-2)/20)+2))</f>
        <v/>
      </c>
      <c r="M1381" s="0" t="str">
        <f aca="false">IF($A1381="","","Compra no cartão")</f>
        <v/>
      </c>
    </row>
    <row r="1382" customFormat="false" ht="13.5" hidden="false" customHeight="false" outlineLevel="0" collapsed="false">
      <c r="A13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70</v>
      </c>
      <c r="B1382" s="0" t="str">
        <f aca="false">IF($A1382="","",INDEX(CARTAO_COMPRAS!$C:$C,INT((ROW()-2)/20)+2))</f>
        <v>Bradesco</v>
      </c>
      <c r="C1382" s="0" t="str">
        <f aca="false">IF($A1382="","",INDEX(CARTAO_COMPRAS!$D:$D,INT((ROW()-2)/20)+2))</f>
        <v>Assai Atacadista</v>
      </c>
      <c r="D1382" s="0" t="str">
        <f aca="false">IF($A1382="","",INDEX(CARTAO_COMPRAS!$E:$E,INT((ROW()-2)/20)+2))</f>
        <v>Alimentação / Insumos</v>
      </c>
      <c r="E1382" s="0" t="n">
        <f aca="false">IF($A1382="","",INDEX(CARTAO_COMPRAS!$H:$H,INT((ROW()-2)/20)+2)+MOD(ROW()-2,20))</f>
        <v>1</v>
      </c>
      <c r="F1382" s="0" t="n">
        <f aca="false">IF($A1382="","",INDEX(CARTAO_COMPRAS!$G:$G,INT((ROW()-2)/20)+2))</f>
        <v>1</v>
      </c>
      <c r="G1382" s="5" t="n">
        <f aca="false">IF($A1382="","",INDEX(CARTAO_COMPRAS!$I:$I,INT((ROW()-2)/20)+2))</f>
        <v>375.94</v>
      </c>
      <c r="H1382" s="4" t="n">
        <f aca="false">IF($A1382="","",EDATE(INDEX(CARTAO_COMPRAS!$J:$J,INT((ROW()-2)/20)+2),MOD(ROW()-2,20)))</f>
        <v>46157</v>
      </c>
      <c r="I1382" s="4" t="n">
        <f aca="false">IF($H1382="","",$H1382-WEEKDAY($H1382,2)+1)</f>
        <v>46153</v>
      </c>
      <c r="J1382" s="4" t="n">
        <f aca="false">IF($I1382="","",$I1382+6)</f>
        <v>46159</v>
      </c>
      <c r="K1382" s="6" t="n">
        <f aca="false">IF($H1382="","",DATE(YEAR($H1382),MONTH($H1382),1))</f>
        <v>46143</v>
      </c>
      <c r="L1382" s="0" t="str">
        <f aca="false">IF($A1382="","",INDEX(CARTAO_COMPRAS!$K:$K,INT((ROW()-2)/20)+2))</f>
        <v>Pago</v>
      </c>
      <c r="M1382" s="0" t="str">
        <f aca="false">IF($A1382="","","Compra no cartão")</f>
        <v>Compra no cartão</v>
      </c>
    </row>
    <row r="1383" customFormat="false" ht="13.5" hidden="false" customHeight="false" outlineLevel="0" collapsed="false">
      <c r="A1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3" s="0" t="str">
        <f aca="false">IF($A1383="","",INDEX(CARTAO_COMPRAS!$C:$C,INT((ROW()-2)/20)+2))</f>
        <v/>
      </c>
      <c r="C1383" s="0" t="str">
        <f aca="false">IF($A1383="","",INDEX(CARTAO_COMPRAS!$D:$D,INT((ROW()-2)/20)+2))</f>
        <v/>
      </c>
      <c r="D1383" s="0" t="str">
        <f aca="false">IF($A1383="","",INDEX(CARTAO_COMPRAS!$E:$E,INT((ROW()-2)/20)+2))</f>
        <v/>
      </c>
      <c r="E1383" s="0" t="str">
        <f aca="false">IF($A1383="","",INDEX(CARTAO_COMPRAS!$H:$H,INT((ROW()-2)/20)+2)+MOD(ROW()-2,20))</f>
        <v/>
      </c>
      <c r="F1383" s="0" t="str">
        <f aca="false">IF($A1383="","",INDEX(CARTAO_COMPRAS!$G:$G,INT((ROW()-2)/20)+2))</f>
        <v/>
      </c>
      <c r="G1383" s="5" t="str">
        <f aca="false">IF($A1383="","",INDEX(CARTAO_COMPRAS!$I:$I,INT((ROW()-2)/20)+2))</f>
        <v/>
      </c>
      <c r="H1383" s="4" t="str">
        <f aca="false">IF($A1383="","",EDATE(INDEX(CARTAO_COMPRAS!$J:$J,INT((ROW()-2)/20)+2),MOD(ROW()-2,20)))</f>
        <v/>
      </c>
      <c r="I1383" s="4" t="str">
        <f aca="false">IF($H1383="","",$H1383-WEEKDAY($H1383,2)+1)</f>
        <v/>
      </c>
      <c r="J1383" s="4" t="str">
        <f aca="false">IF($I1383="","",$I1383+6)</f>
        <v/>
      </c>
      <c r="K1383" s="6" t="str">
        <f aca="false">IF($H1383="","",DATE(YEAR($H1383),MONTH($H1383),1))</f>
        <v/>
      </c>
      <c r="L1383" s="0" t="str">
        <f aca="false">IF($A1383="","",INDEX(CARTAO_COMPRAS!$K:$K,INT((ROW()-2)/20)+2))</f>
        <v/>
      </c>
      <c r="M1383" s="0" t="str">
        <f aca="false">IF($A1383="","","Compra no cartão")</f>
        <v/>
      </c>
    </row>
    <row r="1384" customFormat="false" ht="13.5" hidden="false" customHeight="false" outlineLevel="0" collapsed="false">
      <c r="A1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4" s="0" t="str">
        <f aca="false">IF($A1384="","",INDEX(CARTAO_COMPRAS!$C:$C,INT((ROW()-2)/20)+2))</f>
        <v/>
      </c>
      <c r="C1384" s="0" t="str">
        <f aca="false">IF($A1384="","",INDEX(CARTAO_COMPRAS!$D:$D,INT((ROW()-2)/20)+2))</f>
        <v/>
      </c>
      <c r="D1384" s="0" t="str">
        <f aca="false">IF($A1384="","",INDEX(CARTAO_COMPRAS!$E:$E,INT((ROW()-2)/20)+2))</f>
        <v/>
      </c>
      <c r="E1384" s="0" t="str">
        <f aca="false">IF($A1384="","",INDEX(CARTAO_COMPRAS!$H:$H,INT((ROW()-2)/20)+2)+MOD(ROW()-2,20))</f>
        <v/>
      </c>
      <c r="F1384" s="0" t="str">
        <f aca="false">IF($A1384="","",INDEX(CARTAO_COMPRAS!$G:$G,INT((ROW()-2)/20)+2))</f>
        <v/>
      </c>
      <c r="G1384" s="5" t="str">
        <f aca="false">IF($A1384="","",INDEX(CARTAO_COMPRAS!$I:$I,INT((ROW()-2)/20)+2))</f>
        <v/>
      </c>
      <c r="H1384" s="4" t="str">
        <f aca="false">IF($A1384="","",EDATE(INDEX(CARTAO_COMPRAS!$J:$J,INT((ROW()-2)/20)+2),MOD(ROW()-2,20)))</f>
        <v/>
      </c>
      <c r="I1384" s="4" t="str">
        <f aca="false">IF($H1384="","",$H1384-WEEKDAY($H1384,2)+1)</f>
        <v/>
      </c>
      <c r="J1384" s="4" t="str">
        <f aca="false">IF($I1384="","",$I1384+6)</f>
        <v/>
      </c>
      <c r="K1384" s="6" t="str">
        <f aca="false">IF($H1384="","",DATE(YEAR($H1384),MONTH($H1384),1))</f>
        <v/>
      </c>
      <c r="L1384" s="0" t="str">
        <f aca="false">IF($A1384="","",INDEX(CARTAO_COMPRAS!$K:$K,INT((ROW()-2)/20)+2))</f>
        <v/>
      </c>
      <c r="M1384" s="0" t="str">
        <f aca="false">IF($A1384="","","Compra no cartão")</f>
        <v/>
      </c>
    </row>
    <row r="1385" customFormat="false" ht="13.5" hidden="false" customHeight="false" outlineLevel="0" collapsed="false">
      <c r="A1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5" s="0" t="str">
        <f aca="false">IF($A1385="","",INDEX(CARTAO_COMPRAS!$C:$C,INT((ROW()-2)/20)+2))</f>
        <v/>
      </c>
      <c r="C1385" s="0" t="str">
        <f aca="false">IF($A1385="","",INDEX(CARTAO_COMPRAS!$D:$D,INT((ROW()-2)/20)+2))</f>
        <v/>
      </c>
      <c r="D1385" s="0" t="str">
        <f aca="false">IF($A1385="","",INDEX(CARTAO_COMPRAS!$E:$E,INT((ROW()-2)/20)+2))</f>
        <v/>
      </c>
      <c r="E1385" s="0" t="str">
        <f aca="false">IF($A1385="","",INDEX(CARTAO_COMPRAS!$H:$H,INT((ROW()-2)/20)+2)+MOD(ROW()-2,20))</f>
        <v/>
      </c>
      <c r="F1385" s="0" t="str">
        <f aca="false">IF($A1385="","",INDEX(CARTAO_COMPRAS!$G:$G,INT((ROW()-2)/20)+2))</f>
        <v/>
      </c>
      <c r="G1385" s="5" t="str">
        <f aca="false">IF($A1385="","",INDEX(CARTAO_COMPRAS!$I:$I,INT((ROW()-2)/20)+2))</f>
        <v/>
      </c>
      <c r="H1385" s="4" t="str">
        <f aca="false">IF($A1385="","",EDATE(INDEX(CARTAO_COMPRAS!$J:$J,INT((ROW()-2)/20)+2),MOD(ROW()-2,20)))</f>
        <v/>
      </c>
      <c r="I1385" s="4" t="str">
        <f aca="false">IF($H1385="","",$H1385-WEEKDAY($H1385,2)+1)</f>
        <v/>
      </c>
      <c r="J1385" s="4" t="str">
        <f aca="false">IF($I1385="","",$I1385+6)</f>
        <v/>
      </c>
      <c r="K1385" s="6" t="str">
        <f aca="false">IF($H1385="","",DATE(YEAR($H1385),MONTH($H1385),1))</f>
        <v/>
      </c>
      <c r="L1385" s="0" t="str">
        <f aca="false">IF($A1385="","",INDEX(CARTAO_COMPRAS!$K:$K,INT((ROW()-2)/20)+2))</f>
        <v/>
      </c>
      <c r="M1385" s="0" t="str">
        <f aca="false">IF($A1385="","","Compra no cartão")</f>
        <v/>
      </c>
    </row>
    <row r="1386" customFormat="false" ht="13.5" hidden="false" customHeight="false" outlineLevel="0" collapsed="false">
      <c r="A1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6" s="0" t="str">
        <f aca="false">IF($A1386="","",INDEX(CARTAO_COMPRAS!$C:$C,INT((ROW()-2)/20)+2))</f>
        <v/>
      </c>
      <c r="C1386" s="0" t="str">
        <f aca="false">IF($A1386="","",INDEX(CARTAO_COMPRAS!$D:$D,INT((ROW()-2)/20)+2))</f>
        <v/>
      </c>
      <c r="D1386" s="0" t="str">
        <f aca="false">IF($A1386="","",INDEX(CARTAO_COMPRAS!$E:$E,INT((ROW()-2)/20)+2))</f>
        <v/>
      </c>
      <c r="E1386" s="0" t="str">
        <f aca="false">IF($A1386="","",INDEX(CARTAO_COMPRAS!$H:$H,INT((ROW()-2)/20)+2)+MOD(ROW()-2,20))</f>
        <v/>
      </c>
      <c r="F1386" s="0" t="str">
        <f aca="false">IF($A1386="","",INDEX(CARTAO_COMPRAS!$G:$G,INT((ROW()-2)/20)+2))</f>
        <v/>
      </c>
      <c r="G1386" s="5" t="str">
        <f aca="false">IF($A1386="","",INDEX(CARTAO_COMPRAS!$I:$I,INT((ROW()-2)/20)+2))</f>
        <v/>
      </c>
      <c r="H1386" s="4" t="str">
        <f aca="false">IF($A1386="","",EDATE(INDEX(CARTAO_COMPRAS!$J:$J,INT((ROW()-2)/20)+2),MOD(ROW()-2,20)))</f>
        <v/>
      </c>
      <c r="I1386" s="4" t="str">
        <f aca="false">IF($H1386="","",$H1386-WEEKDAY($H1386,2)+1)</f>
        <v/>
      </c>
      <c r="J1386" s="4" t="str">
        <f aca="false">IF($I1386="","",$I1386+6)</f>
        <v/>
      </c>
      <c r="K1386" s="6" t="str">
        <f aca="false">IF($H1386="","",DATE(YEAR($H1386),MONTH($H1386),1))</f>
        <v/>
      </c>
      <c r="L1386" s="0" t="str">
        <f aca="false">IF($A1386="","",INDEX(CARTAO_COMPRAS!$K:$K,INT((ROW()-2)/20)+2))</f>
        <v/>
      </c>
      <c r="M1386" s="0" t="str">
        <f aca="false">IF($A1386="","","Compra no cartão")</f>
        <v/>
      </c>
    </row>
    <row r="1387" customFormat="false" ht="13.5" hidden="false" customHeight="false" outlineLevel="0" collapsed="false">
      <c r="A1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7" s="0" t="str">
        <f aca="false">IF($A1387="","",INDEX(CARTAO_COMPRAS!$C:$C,INT((ROW()-2)/20)+2))</f>
        <v/>
      </c>
      <c r="C1387" s="0" t="str">
        <f aca="false">IF($A1387="","",INDEX(CARTAO_COMPRAS!$D:$D,INT((ROW()-2)/20)+2))</f>
        <v/>
      </c>
      <c r="D1387" s="0" t="str">
        <f aca="false">IF($A1387="","",INDEX(CARTAO_COMPRAS!$E:$E,INT((ROW()-2)/20)+2))</f>
        <v/>
      </c>
      <c r="E1387" s="0" t="str">
        <f aca="false">IF($A1387="","",INDEX(CARTAO_COMPRAS!$H:$H,INT((ROW()-2)/20)+2)+MOD(ROW()-2,20))</f>
        <v/>
      </c>
      <c r="F1387" s="0" t="str">
        <f aca="false">IF($A1387="","",INDEX(CARTAO_COMPRAS!$G:$G,INT((ROW()-2)/20)+2))</f>
        <v/>
      </c>
      <c r="G1387" s="5" t="str">
        <f aca="false">IF($A1387="","",INDEX(CARTAO_COMPRAS!$I:$I,INT((ROW()-2)/20)+2))</f>
        <v/>
      </c>
      <c r="H1387" s="4" t="str">
        <f aca="false">IF($A1387="","",EDATE(INDEX(CARTAO_COMPRAS!$J:$J,INT((ROW()-2)/20)+2),MOD(ROW()-2,20)))</f>
        <v/>
      </c>
      <c r="I1387" s="4" t="str">
        <f aca="false">IF($H1387="","",$H1387-WEEKDAY($H1387,2)+1)</f>
        <v/>
      </c>
      <c r="J1387" s="4" t="str">
        <f aca="false">IF($I1387="","",$I1387+6)</f>
        <v/>
      </c>
      <c r="K1387" s="6" t="str">
        <f aca="false">IF($H1387="","",DATE(YEAR($H1387),MONTH($H1387),1))</f>
        <v/>
      </c>
      <c r="L1387" s="0" t="str">
        <f aca="false">IF($A1387="","",INDEX(CARTAO_COMPRAS!$K:$K,INT((ROW()-2)/20)+2))</f>
        <v/>
      </c>
      <c r="M1387" s="0" t="str">
        <f aca="false">IF($A1387="","","Compra no cartão")</f>
        <v/>
      </c>
    </row>
    <row r="1388" customFormat="false" ht="13.5" hidden="false" customHeight="false" outlineLevel="0" collapsed="false">
      <c r="A1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8" s="0" t="str">
        <f aca="false">IF($A1388="","",INDEX(CARTAO_COMPRAS!$C:$C,INT((ROW()-2)/20)+2))</f>
        <v/>
      </c>
      <c r="C1388" s="0" t="str">
        <f aca="false">IF($A1388="","",INDEX(CARTAO_COMPRAS!$D:$D,INT((ROW()-2)/20)+2))</f>
        <v/>
      </c>
      <c r="D1388" s="0" t="str">
        <f aca="false">IF($A1388="","",INDEX(CARTAO_COMPRAS!$E:$E,INT((ROW()-2)/20)+2))</f>
        <v/>
      </c>
      <c r="E1388" s="0" t="str">
        <f aca="false">IF($A1388="","",INDEX(CARTAO_COMPRAS!$H:$H,INT((ROW()-2)/20)+2)+MOD(ROW()-2,20))</f>
        <v/>
      </c>
      <c r="F1388" s="0" t="str">
        <f aca="false">IF($A1388="","",INDEX(CARTAO_COMPRAS!$G:$G,INT((ROW()-2)/20)+2))</f>
        <v/>
      </c>
      <c r="G1388" s="5" t="str">
        <f aca="false">IF($A1388="","",INDEX(CARTAO_COMPRAS!$I:$I,INT((ROW()-2)/20)+2))</f>
        <v/>
      </c>
      <c r="H1388" s="4" t="str">
        <f aca="false">IF($A1388="","",EDATE(INDEX(CARTAO_COMPRAS!$J:$J,INT((ROW()-2)/20)+2),MOD(ROW()-2,20)))</f>
        <v/>
      </c>
      <c r="I1388" s="4" t="str">
        <f aca="false">IF($H1388="","",$H1388-WEEKDAY($H1388,2)+1)</f>
        <v/>
      </c>
      <c r="J1388" s="4" t="str">
        <f aca="false">IF($I1388="","",$I1388+6)</f>
        <v/>
      </c>
      <c r="K1388" s="6" t="str">
        <f aca="false">IF($H1388="","",DATE(YEAR($H1388),MONTH($H1388),1))</f>
        <v/>
      </c>
      <c r="L1388" s="0" t="str">
        <f aca="false">IF($A1388="","",INDEX(CARTAO_COMPRAS!$K:$K,INT((ROW()-2)/20)+2))</f>
        <v/>
      </c>
      <c r="M1388" s="0" t="str">
        <f aca="false">IF($A1388="","","Compra no cartão")</f>
        <v/>
      </c>
    </row>
    <row r="1389" customFormat="false" ht="13.5" hidden="false" customHeight="false" outlineLevel="0" collapsed="false">
      <c r="A1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89" s="0" t="str">
        <f aca="false">IF($A1389="","",INDEX(CARTAO_COMPRAS!$C:$C,INT((ROW()-2)/20)+2))</f>
        <v/>
      </c>
      <c r="C1389" s="0" t="str">
        <f aca="false">IF($A1389="","",INDEX(CARTAO_COMPRAS!$D:$D,INT((ROW()-2)/20)+2))</f>
        <v/>
      </c>
      <c r="D1389" s="0" t="str">
        <f aca="false">IF($A1389="","",INDEX(CARTAO_COMPRAS!$E:$E,INT((ROW()-2)/20)+2))</f>
        <v/>
      </c>
      <c r="E1389" s="0" t="str">
        <f aca="false">IF($A1389="","",INDEX(CARTAO_COMPRAS!$H:$H,INT((ROW()-2)/20)+2)+MOD(ROW()-2,20))</f>
        <v/>
      </c>
      <c r="F1389" s="0" t="str">
        <f aca="false">IF($A1389="","",INDEX(CARTAO_COMPRAS!$G:$G,INT((ROW()-2)/20)+2))</f>
        <v/>
      </c>
      <c r="G1389" s="5" t="str">
        <f aca="false">IF($A1389="","",INDEX(CARTAO_COMPRAS!$I:$I,INT((ROW()-2)/20)+2))</f>
        <v/>
      </c>
      <c r="H1389" s="4" t="str">
        <f aca="false">IF($A1389="","",EDATE(INDEX(CARTAO_COMPRAS!$J:$J,INT((ROW()-2)/20)+2),MOD(ROW()-2,20)))</f>
        <v/>
      </c>
      <c r="I1389" s="4" t="str">
        <f aca="false">IF($H1389="","",$H1389-WEEKDAY($H1389,2)+1)</f>
        <v/>
      </c>
      <c r="J1389" s="4" t="str">
        <f aca="false">IF($I1389="","",$I1389+6)</f>
        <v/>
      </c>
      <c r="K1389" s="6" t="str">
        <f aca="false">IF($H1389="","",DATE(YEAR($H1389),MONTH($H1389),1))</f>
        <v/>
      </c>
      <c r="L1389" s="0" t="str">
        <f aca="false">IF($A1389="","",INDEX(CARTAO_COMPRAS!$K:$K,INT((ROW()-2)/20)+2))</f>
        <v/>
      </c>
      <c r="M1389" s="0" t="str">
        <f aca="false">IF($A1389="","","Compra no cartão")</f>
        <v/>
      </c>
    </row>
    <row r="1390" customFormat="false" ht="13.5" hidden="false" customHeight="false" outlineLevel="0" collapsed="false">
      <c r="A1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0" s="0" t="str">
        <f aca="false">IF($A1390="","",INDEX(CARTAO_COMPRAS!$C:$C,INT((ROW()-2)/20)+2))</f>
        <v/>
      </c>
      <c r="C1390" s="0" t="str">
        <f aca="false">IF($A1390="","",INDEX(CARTAO_COMPRAS!$D:$D,INT((ROW()-2)/20)+2))</f>
        <v/>
      </c>
      <c r="D1390" s="0" t="str">
        <f aca="false">IF($A1390="","",INDEX(CARTAO_COMPRAS!$E:$E,INT((ROW()-2)/20)+2))</f>
        <v/>
      </c>
      <c r="E1390" s="0" t="str">
        <f aca="false">IF($A1390="","",INDEX(CARTAO_COMPRAS!$H:$H,INT((ROW()-2)/20)+2)+MOD(ROW()-2,20))</f>
        <v/>
      </c>
      <c r="F1390" s="0" t="str">
        <f aca="false">IF($A1390="","",INDEX(CARTAO_COMPRAS!$G:$G,INT((ROW()-2)/20)+2))</f>
        <v/>
      </c>
      <c r="G1390" s="5" t="str">
        <f aca="false">IF($A1390="","",INDEX(CARTAO_COMPRAS!$I:$I,INT((ROW()-2)/20)+2))</f>
        <v/>
      </c>
      <c r="H1390" s="4" t="str">
        <f aca="false">IF($A1390="","",EDATE(INDEX(CARTAO_COMPRAS!$J:$J,INT((ROW()-2)/20)+2),MOD(ROW()-2,20)))</f>
        <v/>
      </c>
      <c r="I1390" s="4" t="str">
        <f aca="false">IF($H1390="","",$H1390-WEEKDAY($H1390,2)+1)</f>
        <v/>
      </c>
      <c r="J1390" s="4" t="str">
        <f aca="false">IF($I1390="","",$I1390+6)</f>
        <v/>
      </c>
      <c r="K1390" s="6" t="str">
        <f aca="false">IF($H1390="","",DATE(YEAR($H1390),MONTH($H1390),1))</f>
        <v/>
      </c>
      <c r="L1390" s="0" t="str">
        <f aca="false">IF($A1390="","",INDEX(CARTAO_COMPRAS!$K:$K,INT((ROW()-2)/20)+2))</f>
        <v/>
      </c>
      <c r="M1390" s="0" t="str">
        <f aca="false">IF($A1390="","","Compra no cartão")</f>
        <v/>
      </c>
    </row>
    <row r="1391" customFormat="false" ht="13.5" hidden="false" customHeight="false" outlineLevel="0" collapsed="false">
      <c r="A1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1" s="0" t="str">
        <f aca="false">IF($A1391="","",INDEX(CARTAO_COMPRAS!$C:$C,INT((ROW()-2)/20)+2))</f>
        <v/>
      </c>
      <c r="C1391" s="0" t="str">
        <f aca="false">IF($A1391="","",INDEX(CARTAO_COMPRAS!$D:$D,INT((ROW()-2)/20)+2))</f>
        <v/>
      </c>
      <c r="D1391" s="0" t="str">
        <f aca="false">IF($A1391="","",INDEX(CARTAO_COMPRAS!$E:$E,INT((ROW()-2)/20)+2))</f>
        <v/>
      </c>
      <c r="E1391" s="0" t="str">
        <f aca="false">IF($A1391="","",INDEX(CARTAO_COMPRAS!$H:$H,INT((ROW()-2)/20)+2)+MOD(ROW()-2,20))</f>
        <v/>
      </c>
      <c r="F1391" s="0" t="str">
        <f aca="false">IF($A1391="","",INDEX(CARTAO_COMPRAS!$G:$G,INT((ROW()-2)/20)+2))</f>
        <v/>
      </c>
      <c r="G1391" s="5" t="str">
        <f aca="false">IF($A1391="","",INDEX(CARTAO_COMPRAS!$I:$I,INT((ROW()-2)/20)+2))</f>
        <v/>
      </c>
      <c r="H1391" s="4" t="str">
        <f aca="false">IF($A1391="","",EDATE(INDEX(CARTAO_COMPRAS!$J:$J,INT((ROW()-2)/20)+2),MOD(ROW()-2,20)))</f>
        <v/>
      </c>
      <c r="I1391" s="4" t="str">
        <f aca="false">IF($H1391="","",$H1391-WEEKDAY($H1391,2)+1)</f>
        <v/>
      </c>
      <c r="J1391" s="4" t="str">
        <f aca="false">IF($I1391="","",$I1391+6)</f>
        <v/>
      </c>
      <c r="K1391" s="6" t="str">
        <f aca="false">IF($H1391="","",DATE(YEAR($H1391),MONTH($H1391),1))</f>
        <v/>
      </c>
      <c r="L1391" s="0" t="str">
        <f aca="false">IF($A1391="","",INDEX(CARTAO_COMPRAS!$K:$K,INT((ROW()-2)/20)+2))</f>
        <v/>
      </c>
      <c r="M1391" s="0" t="str">
        <f aca="false">IF($A1391="","","Compra no cartão")</f>
        <v/>
      </c>
    </row>
    <row r="1392" customFormat="false" ht="13.5" hidden="false" customHeight="false" outlineLevel="0" collapsed="false">
      <c r="A1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2" s="0" t="str">
        <f aca="false">IF($A1392="","",INDEX(CARTAO_COMPRAS!$C:$C,INT((ROW()-2)/20)+2))</f>
        <v/>
      </c>
      <c r="C1392" s="0" t="str">
        <f aca="false">IF($A1392="","",INDEX(CARTAO_COMPRAS!$D:$D,INT((ROW()-2)/20)+2))</f>
        <v/>
      </c>
      <c r="D1392" s="0" t="str">
        <f aca="false">IF($A1392="","",INDEX(CARTAO_COMPRAS!$E:$E,INT((ROW()-2)/20)+2))</f>
        <v/>
      </c>
      <c r="E1392" s="0" t="str">
        <f aca="false">IF($A1392="","",INDEX(CARTAO_COMPRAS!$H:$H,INT((ROW()-2)/20)+2)+MOD(ROW()-2,20))</f>
        <v/>
      </c>
      <c r="F1392" s="0" t="str">
        <f aca="false">IF($A1392="","",INDEX(CARTAO_COMPRAS!$G:$G,INT((ROW()-2)/20)+2))</f>
        <v/>
      </c>
      <c r="G1392" s="5" t="str">
        <f aca="false">IF($A1392="","",INDEX(CARTAO_COMPRAS!$I:$I,INT((ROW()-2)/20)+2))</f>
        <v/>
      </c>
      <c r="H1392" s="4" t="str">
        <f aca="false">IF($A1392="","",EDATE(INDEX(CARTAO_COMPRAS!$J:$J,INT((ROW()-2)/20)+2),MOD(ROW()-2,20)))</f>
        <v/>
      </c>
      <c r="I1392" s="4" t="str">
        <f aca="false">IF($H1392="","",$H1392-WEEKDAY($H1392,2)+1)</f>
        <v/>
      </c>
      <c r="J1392" s="4" t="str">
        <f aca="false">IF($I1392="","",$I1392+6)</f>
        <v/>
      </c>
      <c r="K1392" s="6" t="str">
        <f aca="false">IF($H1392="","",DATE(YEAR($H1392),MONTH($H1392),1))</f>
        <v/>
      </c>
      <c r="L1392" s="0" t="str">
        <f aca="false">IF($A1392="","",INDEX(CARTAO_COMPRAS!$K:$K,INT((ROW()-2)/20)+2))</f>
        <v/>
      </c>
      <c r="M1392" s="0" t="str">
        <f aca="false">IF($A1392="","","Compra no cartão")</f>
        <v/>
      </c>
    </row>
    <row r="1393" customFormat="false" ht="13.5" hidden="false" customHeight="false" outlineLevel="0" collapsed="false">
      <c r="A1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3" s="0" t="str">
        <f aca="false">IF($A1393="","",INDEX(CARTAO_COMPRAS!$C:$C,INT((ROW()-2)/20)+2))</f>
        <v/>
      </c>
      <c r="C1393" s="0" t="str">
        <f aca="false">IF($A1393="","",INDEX(CARTAO_COMPRAS!$D:$D,INT((ROW()-2)/20)+2))</f>
        <v/>
      </c>
      <c r="D1393" s="0" t="str">
        <f aca="false">IF($A1393="","",INDEX(CARTAO_COMPRAS!$E:$E,INT((ROW()-2)/20)+2))</f>
        <v/>
      </c>
      <c r="E1393" s="0" t="str">
        <f aca="false">IF($A1393="","",INDEX(CARTAO_COMPRAS!$H:$H,INT((ROW()-2)/20)+2)+MOD(ROW()-2,20))</f>
        <v/>
      </c>
      <c r="F1393" s="0" t="str">
        <f aca="false">IF($A1393="","",INDEX(CARTAO_COMPRAS!$G:$G,INT((ROW()-2)/20)+2))</f>
        <v/>
      </c>
      <c r="G1393" s="5" t="str">
        <f aca="false">IF($A1393="","",INDEX(CARTAO_COMPRAS!$I:$I,INT((ROW()-2)/20)+2))</f>
        <v/>
      </c>
      <c r="H1393" s="4" t="str">
        <f aca="false">IF($A1393="","",EDATE(INDEX(CARTAO_COMPRAS!$J:$J,INT((ROW()-2)/20)+2),MOD(ROW()-2,20)))</f>
        <v/>
      </c>
      <c r="I1393" s="4" t="str">
        <f aca="false">IF($H1393="","",$H1393-WEEKDAY($H1393,2)+1)</f>
        <v/>
      </c>
      <c r="J1393" s="4" t="str">
        <f aca="false">IF($I1393="","",$I1393+6)</f>
        <v/>
      </c>
      <c r="K1393" s="6" t="str">
        <f aca="false">IF($H1393="","",DATE(YEAR($H1393),MONTH($H1393),1))</f>
        <v/>
      </c>
      <c r="L1393" s="0" t="str">
        <f aca="false">IF($A1393="","",INDEX(CARTAO_COMPRAS!$K:$K,INT((ROW()-2)/20)+2))</f>
        <v/>
      </c>
      <c r="M1393" s="0" t="str">
        <f aca="false">IF($A1393="","","Compra no cartão")</f>
        <v/>
      </c>
    </row>
    <row r="1394" customFormat="false" ht="13.5" hidden="false" customHeight="false" outlineLevel="0" collapsed="false">
      <c r="A1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4" s="0" t="str">
        <f aca="false">IF($A1394="","",INDEX(CARTAO_COMPRAS!$C:$C,INT((ROW()-2)/20)+2))</f>
        <v/>
      </c>
      <c r="C1394" s="0" t="str">
        <f aca="false">IF($A1394="","",INDEX(CARTAO_COMPRAS!$D:$D,INT((ROW()-2)/20)+2))</f>
        <v/>
      </c>
      <c r="D1394" s="0" t="str">
        <f aca="false">IF($A1394="","",INDEX(CARTAO_COMPRAS!$E:$E,INT((ROW()-2)/20)+2))</f>
        <v/>
      </c>
      <c r="E1394" s="0" t="str">
        <f aca="false">IF($A1394="","",INDEX(CARTAO_COMPRAS!$H:$H,INT((ROW()-2)/20)+2)+MOD(ROW()-2,20))</f>
        <v/>
      </c>
      <c r="F1394" s="0" t="str">
        <f aca="false">IF($A1394="","",INDEX(CARTAO_COMPRAS!$G:$G,INT((ROW()-2)/20)+2))</f>
        <v/>
      </c>
      <c r="G1394" s="5" t="str">
        <f aca="false">IF($A1394="","",INDEX(CARTAO_COMPRAS!$I:$I,INT((ROW()-2)/20)+2))</f>
        <v/>
      </c>
      <c r="H1394" s="4" t="str">
        <f aca="false">IF($A1394="","",EDATE(INDEX(CARTAO_COMPRAS!$J:$J,INT((ROW()-2)/20)+2),MOD(ROW()-2,20)))</f>
        <v/>
      </c>
      <c r="I1394" s="4" t="str">
        <f aca="false">IF($H1394="","",$H1394-WEEKDAY($H1394,2)+1)</f>
        <v/>
      </c>
      <c r="J1394" s="4" t="str">
        <f aca="false">IF($I1394="","",$I1394+6)</f>
        <v/>
      </c>
      <c r="K1394" s="6" t="str">
        <f aca="false">IF($H1394="","",DATE(YEAR($H1394),MONTH($H1394),1))</f>
        <v/>
      </c>
      <c r="L1394" s="0" t="str">
        <f aca="false">IF($A1394="","",INDEX(CARTAO_COMPRAS!$K:$K,INT((ROW()-2)/20)+2))</f>
        <v/>
      </c>
      <c r="M1394" s="0" t="str">
        <f aca="false">IF($A1394="","","Compra no cartão")</f>
        <v/>
      </c>
    </row>
    <row r="1395" customFormat="false" ht="13.5" hidden="false" customHeight="false" outlineLevel="0" collapsed="false">
      <c r="A1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5" s="0" t="str">
        <f aca="false">IF($A1395="","",INDEX(CARTAO_COMPRAS!$C:$C,INT((ROW()-2)/20)+2))</f>
        <v/>
      </c>
      <c r="C1395" s="0" t="str">
        <f aca="false">IF($A1395="","",INDEX(CARTAO_COMPRAS!$D:$D,INT((ROW()-2)/20)+2))</f>
        <v/>
      </c>
      <c r="D1395" s="0" t="str">
        <f aca="false">IF($A1395="","",INDEX(CARTAO_COMPRAS!$E:$E,INT((ROW()-2)/20)+2))</f>
        <v/>
      </c>
      <c r="E1395" s="0" t="str">
        <f aca="false">IF($A1395="","",INDEX(CARTAO_COMPRAS!$H:$H,INT((ROW()-2)/20)+2)+MOD(ROW()-2,20))</f>
        <v/>
      </c>
      <c r="F1395" s="0" t="str">
        <f aca="false">IF($A1395="","",INDEX(CARTAO_COMPRAS!$G:$G,INT((ROW()-2)/20)+2))</f>
        <v/>
      </c>
      <c r="G1395" s="5" t="str">
        <f aca="false">IF($A1395="","",INDEX(CARTAO_COMPRAS!$I:$I,INT((ROW()-2)/20)+2))</f>
        <v/>
      </c>
      <c r="H1395" s="4" t="str">
        <f aca="false">IF($A1395="","",EDATE(INDEX(CARTAO_COMPRAS!$J:$J,INT((ROW()-2)/20)+2),MOD(ROW()-2,20)))</f>
        <v/>
      </c>
      <c r="I1395" s="4" t="str">
        <f aca="false">IF($H1395="","",$H1395-WEEKDAY($H1395,2)+1)</f>
        <v/>
      </c>
      <c r="J1395" s="4" t="str">
        <f aca="false">IF($I1395="","",$I1395+6)</f>
        <v/>
      </c>
      <c r="K1395" s="6" t="str">
        <f aca="false">IF($H1395="","",DATE(YEAR($H1395),MONTH($H1395),1))</f>
        <v/>
      </c>
      <c r="L1395" s="0" t="str">
        <f aca="false">IF($A1395="","",INDEX(CARTAO_COMPRAS!$K:$K,INT((ROW()-2)/20)+2))</f>
        <v/>
      </c>
      <c r="M1395" s="0" t="str">
        <f aca="false">IF($A1395="","","Compra no cartão")</f>
        <v/>
      </c>
    </row>
    <row r="1396" customFormat="false" ht="13.5" hidden="false" customHeight="false" outlineLevel="0" collapsed="false">
      <c r="A1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6" s="0" t="str">
        <f aca="false">IF($A1396="","",INDEX(CARTAO_COMPRAS!$C:$C,INT((ROW()-2)/20)+2))</f>
        <v/>
      </c>
      <c r="C1396" s="0" t="str">
        <f aca="false">IF($A1396="","",INDEX(CARTAO_COMPRAS!$D:$D,INT((ROW()-2)/20)+2))</f>
        <v/>
      </c>
      <c r="D1396" s="0" t="str">
        <f aca="false">IF($A1396="","",INDEX(CARTAO_COMPRAS!$E:$E,INT((ROW()-2)/20)+2))</f>
        <v/>
      </c>
      <c r="E1396" s="0" t="str">
        <f aca="false">IF($A1396="","",INDEX(CARTAO_COMPRAS!$H:$H,INT((ROW()-2)/20)+2)+MOD(ROW()-2,20))</f>
        <v/>
      </c>
      <c r="F1396" s="0" t="str">
        <f aca="false">IF($A1396="","",INDEX(CARTAO_COMPRAS!$G:$G,INT((ROW()-2)/20)+2))</f>
        <v/>
      </c>
      <c r="G1396" s="5" t="str">
        <f aca="false">IF($A1396="","",INDEX(CARTAO_COMPRAS!$I:$I,INT((ROW()-2)/20)+2))</f>
        <v/>
      </c>
      <c r="H1396" s="4" t="str">
        <f aca="false">IF($A1396="","",EDATE(INDEX(CARTAO_COMPRAS!$J:$J,INT((ROW()-2)/20)+2),MOD(ROW()-2,20)))</f>
        <v/>
      </c>
      <c r="I1396" s="4" t="str">
        <f aca="false">IF($H1396="","",$H1396-WEEKDAY($H1396,2)+1)</f>
        <v/>
      </c>
      <c r="J1396" s="4" t="str">
        <f aca="false">IF($I1396="","",$I1396+6)</f>
        <v/>
      </c>
      <c r="K1396" s="6" t="str">
        <f aca="false">IF($H1396="","",DATE(YEAR($H1396),MONTH($H1396),1))</f>
        <v/>
      </c>
      <c r="L1396" s="0" t="str">
        <f aca="false">IF($A1396="","",INDEX(CARTAO_COMPRAS!$K:$K,INT((ROW()-2)/20)+2))</f>
        <v/>
      </c>
      <c r="M1396" s="0" t="str">
        <f aca="false">IF($A1396="","","Compra no cartão")</f>
        <v/>
      </c>
    </row>
    <row r="1397" customFormat="false" ht="13.5" hidden="false" customHeight="false" outlineLevel="0" collapsed="false">
      <c r="A1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7" s="0" t="str">
        <f aca="false">IF($A1397="","",INDEX(CARTAO_COMPRAS!$C:$C,INT((ROW()-2)/20)+2))</f>
        <v/>
      </c>
      <c r="C1397" s="0" t="str">
        <f aca="false">IF($A1397="","",INDEX(CARTAO_COMPRAS!$D:$D,INT((ROW()-2)/20)+2))</f>
        <v/>
      </c>
      <c r="D1397" s="0" t="str">
        <f aca="false">IF($A1397="","",INDEX(CARTAO_COMPRAS!$E:$E,INT((ROW()-2)/20)+2))</f>
        <v/>
      </c>
      <c r="E1397" s="0" t="str">
        <f aca="false">IF($A1397="","",INDEX(CARTAO_COMPRAS!$H:$H,INT((ROW()-2)/20)+2)+MOD(ROW()-2,20))</f>
        <v/>
      </c>
      <c r="F1397" s="0" t="str">
        <f aca="false">IF($A1397="","",INDEX(CARTAO_COMPRAS!$G:$G,INT((ROW()-2)/20)+2))</f>
        <v/>
      </c>
      <c r="G1397" s="5" t="str">
        <f aca="false">IF($A1397="","",INDEX(CARTAO_COMPRAS!$I:$I,INT((ROW()-2)/20)+2))</f>
        <v/>
      </c>
      <c r="H1397" s="4" t="str">
        <f aca="false">IF($A1397="","",EDATE(INDEX(CARTAO_COMPRAS!$J:$J,INT((ROW()-2)/20)+2),MOD(ROW()-2,20)))</f>
        <v/>
      </c>
      <c r="I1397" s="4" t="str">
        <f aca="false">IF($H1397="","",$H1397-WEEKDAY($H1397,2)+1)</f>
        <v/>
      </c>
      <c r="J1397" s="4" t="str">
        <f aca="false">IF($I1397="","",$I1397+6)</f>
        <v/>
      </c>
      <c r="K1397" s="6" t="str">
        <f aca="false">IF($H1397="","",DATE(YEAR($H1397),MONTH($H1397),1))</f>
        <v/>
      </c>
      <c r="L1397" s="0" t="str">
        <f aca="false">IF($A1397="","",INDEX(CARTAO_COMPRAS!$K:$K,INT((ROW()-2)/20)+2))</f>
        <v/>
      </c>
      <c r="M1397" s="0" t="str">
        <f aca="false">IF($A1397="","","Compra no cartão")</f>
        <v/>
      </c>
    </row>
    <row r="1398" customFormat="false" ht="13.5" hidden="false" customHeight="false" outlineLevel="0" collapsed="false">
      <c r="A1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8" s="0" t="str">
        <f aca="false">IF($A1398="","",INDEX(CARTAO_COMPRAS!$C:$C,INT((ROW()-2)/20)+2))</f>
        <v/>
      </c>
      <c r="C1398" s="0" t="str">
        <f aca="false">IF($A1398="","",INDEX(CARTAO_COMPRAS!$D:$D,INT((ROW()-2)/20)+2))</f>
        <v/>
      </c>
      <c r="D1398" s="0" t="str">
        <f aca="false">IF($A1398="","",INDEX(CARTAO_COMPRAS!$E:$E,INT((ROW()-2)/20)+2))</f>
        <v/>
      </c>
      <c r="E1398" s="0" t="str">
        <f aca="false">IF($A1398="","",INDEX(CARTAO_COMPRAS!$H:$H,INT((ROW()-2)/20)+2)+MOD(ROW()-2,20))</f>
        <v/>
      </c>
      <c r="F1398" s="0" t="str">
        <f aca="false">IF($A1398="","",INDEX(CARTAO_COMPRAS!$G:$G,INT((ROW()-2)/20)+2))</f>
        <v/>
      </c>
      <c r="G1398" s="5" t="str">
        <f aca="false">IF($A1398="","",INDEX(CARTAO_COMPRAS!$I:$I,INT((ROW()-2)/20)+2))</f>
        <v/>
      </c>
      <c r="H1398" s="4" t="str">
        <f aca="false">IF($A1398="","",EDATE(INDEX(CARTAO_COMPRAS!$J:$J,INT((ROW()-2)/20)+2),MOD(ROW()-2,20)))</f>
        <v/>
      </c>
      <c r="I1398" s="4" t="str">
        <f aca="false">IF($H1398="","",$H1398-WEEKDAY($H1398,2)+1)</f>
        <v/>
      </c>
      <c r="J1398" s="4" t="str">
        <f aca="false">IF($I1398="","",$I1398+6)</f>
        <v/>
      </c>
      <c r="K1398" s="6" t="str">
        <f aca="false">IF($H1398="","",DATE(YEAR($H1398),MONTH($H1398),1))</f>
        <v/>
      </c>
      <c r="L1398" s="0" t="str">
        <f aca="false">IF($A1398="","",INDEX(CARTAO_COMPRAS!$K:$K,INT((ROW()-2)/20)+2))</f>
        <v/>
      </c>
      <c r="M1398" s="0" t="str">
        <f aca="false">IF($A1398="","","Compra no cartão")</f>
        <v/>
      </c>
    </row>
    <row r="1399" customFormat="false" ht="13.5" hidden="false" customHeight="false" outlineLevel="0" collapsed="false">
      <c r="A1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399" s="0" t="str">
        <f aca="false">IF($A1399="","",INDEX(CARTAO_COMPRAS!$C:$C,INT((ROW()-2)/20)+2))</f>
        <v/>
      </c>
      <c r="C1399" s="0" t="str">
        <f aca="false">IF($A1399="","",INDEX(CARTAO_COMPRAS!$D:$D,INT((ROW()-2)/20)+2))</f>
        <v/>
      </c>
      <c r="D1399" s="0" t="str">
        <f aca="false">IF($A1399="","",INDEX(CARTAO_COMPRAS!$E:$E,INT((ROW()-2)/20)+2))</f>
        <v/>
      </c>
      <c r="E1399" s="0" t="str">
        <f aca="false">IF($A1399="","",INDEX(CARTAO_COMPRAS!$H:$H,INT((ROW()-2)/20)+2)+MOD(ROW()-2,20))</f>
        <v/>
      </c>
      <c r="F1399" s="0" t="str">
        <f aca="false">IF($A1399="","",INDEX(CARTAO_COMPRAS!$G:$G,INT((ROW()-2)/20)+2))</f>
        <v/>
      </c>
      <c r="G1399" s="5" t="str">
        <f aca="false">IF($A1399="","",INDEX(CARTAO_COMPRAS!$I:$I,INT((ROW()-2)/20)+2))</f>
        <v/>
      </c>
      <c r="H1399" s="4" t="str">
        <f aca="false">IF($A1399="","",EDATE(INDEX(CARTAO_COMPRAS!$J:$J,INT((ROW()-2)/20)+2),MOD(ROW()-2,20)))</f>
        <v/>
      </c>
      <c r="I1399" s="4" t="str">
        <f aca="false">IF($H1399="","",$H1399-WEEKDAY($H1399,2)+1)</f>
        <v/>
      </c>
      <c r="J1399" s="4" t="str">
        <f aca="false">IF($I1399="","",$I1399+6)</f>
        <v/>
      </c>
      <c r="K1399" s="6" t="str">
        <f aca="false">IF($H1399="","",DATE(YEAR($H1399),MONTH($H1399),1))</f>
        <v/>
      </c>
      <c r="L1399" s="0" t="str">
        <f aca="false">IF($A1399="","",INDEX(CARTAO_COMPRAS!$K:$K,INT((ROW()-2)/20)+2))</f>
        <v/>
      </c>
      <c r="M1399" s="0" t="str">
        <f aca="false">IF($A1399="","","Compra no cartão")</f>
        <v/>
      </c>
    </row>
    <row r="1400" customFormat="false" ht="13.5" hidden="false" customHeight="false" outlineLevel="0" collapsed="false">
      <c r="A1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0" s="0" t="str">
        <f aca="false">IF($A1400="","",INDEX(CARTAO_COMPRAS!$C:$C,INT((ROW()-2)/20)+2))</f>
        <v/>
      </c>
      <c r="C1400" s="0" t="str">
        <f aca="false">IF($A1400="","",INDEX(CARTAO_COMPRAS!$D:$D,INT((ROW()-2)/20)+2))</f>
        <v/>
      </c>
      <c r="D1400" s="0" t="str">
        <f aca="false">IF($A1400="","",INDEX(CARTAO_COMPRAS!$E:$E,INT((ROW()-2)/20)+2))</f>
        <v/>
      </c>
      <c r="E1400" s="0" t="str">
        <f aca="false">IF($A1400="","",INDEX(CARTAO_COMPRAS!$H:$H,INT((ROW()-2)/20)+2)+MOD(ROW()-2,20))</f>
        <v/>
      </c>
      <c r="F1400" s="0" t="str">
        <f aca="false">IF($A1400="","",INDEX(CARTAO_COMPRAS!$G:$G,INT((ROW()-2)/20)+2))</f>
        <v/>
      </c>
      <c r="G1400" s="5" t="str">
        <f aca="false">IF($A1400="","",INDEX(CARTAO_COMPRAS!$I:$I,INT((ROW()-2)/20)+2))</f>
        <v/>
      </c>
      <c r="H1400" s="4" t="str">
        <f aca="false">IF($A1400="","",EDATE(INDEX(CARTAO_COMPRAS!$J:$J,INT((ROW()-2)/20)+2),MOD(ROW()-2,20)))</f>
        <v/>
      </c>
      <c r="I1400" s="4" t="str">
        <f aca="false">IF($H1400="","",$H1400-WEEKDAY($H1400,2)+1)</f>
        <v/>
      </c>
      <c r="J1400" s="4" t="str">
        <f aca="false">IF($I1400="","",$I1400+6)</f>
        <v/>
      </c>
      <c r="K1400" s="6" t="str">
        <f aca="false">IF($H1400="","",DATE(YEAR($H1400),MONTH($H1400),1))</f>
        <v/>
      </c>
      <c r="L1400" s="0" t="str">
        <f aca="false">IF($A1400="","",INDEX(CARTAO_COMPRAS!$K:$K,INT((ROW()-2)/20)+2))</f>
        <v/>
      </c>
      <c r="M1400" s="0" t="str">
        <f aca="false">IF($A1400="","","Compra no cartão")</f>
        <v/>
      </c>
    </row>
    <row r="1401" customFormat="false" ht="13.5" hidden="false" customHeight="false" outlineLevel="0" collapsed="false">
      <c r="A1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1" s="0" t="str">
        <f aca="false">IF($A1401="","",INDEX(CARTAO_COMPRAS!$C:$C,INT((ROW()-2)/20)+2))</f>
        <v/>
      </c>
      <c r="C1401" s="0" t="str">
        <f aca="false">IF($A1401="","",INDEX(CARTAO_COMPRAS!$D:$D,INT((ROW()-2)/20)+2))</f>
        <v/>
      </c>
      <c r="D1401" s="0" t="str">
        <f aca="false">IF($A1401="","",INDEX(CARTAO_COMPRAS!$E:$E,INT((ROW()-2)/20)+2))</f>
        <v/>
      </c>
      <c r="E1401" s="0" t="str">
        <f aca="false">IF($A1401="","",INDEX(CARTAO_COMPRAS!$H:$H,INT((ROW()-2)/20)+2)+MOD(ROW()-2,20))</f>
        <v/>
      </c>
      <c r="F1401" s="0" t="str">
        <f aca="false">IF($A1401="","",INDEX(CARTAO_COMPRAS!$G:$G,INT((ROW()-2)/20)+2))</f>
        <v/>
      </c>
      <c r="G1401" s="5" t="str">
        <f aca="false">IF($A1401="","",INDEX(CARTAO_COMPRAS!$I:$I,INT((ROW()-2)/20)+2))</f>
        <v/>
      </c>
      <c r="H1401" s="4" t="str">
        <f aca="false">IF($A1401="","",EDATE(INDEX(CARTAO_COMPRAS!$J:$J,INT((ROW()-2)/20)+2),MOD(ROW()-2,20)))</f>
        <v/>
      </c>
      <c r="I1401" s="4" t="str">
        <f aca="false">IF($H1401="","",$H1401-WEEKDAY($H1401,2)+1)</f>
        <v/>
      </c>
      <c r="J1401" s="4" t="str">
        <f aca="false">IF($I1401="","",$I1401+6)</f>
        <v/>
      </c>
      <c r="K1401" s="6" t="str">
        <f aca="false">IF($H1401="","",DATE(YEAR($H1401),MONTH($H1401),1))</f>
        <v/>
      </c>
      <c r="L1401" s="0" t="str">
        <f aca="false">IF($A1401="","",INDEX(CARTAO_COMPRAS!$K:$K,INT((ROW()-2)/20)+2))</f>
        <v/>
      </c>
      <c r="M1401" s="0" t="str">
        <f aca="false">IF($A1401="","","Compra no cartão")</f>
        <v/>
      </c>
    </row>
    <row r="1402" customFormat="false" ht="13.5" hidden="false" customHeight="false" outlineLevel="0" collapsed="false">
      <c r="A14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71</v>
      </c>
      <c r="B1402" s="0" t="str">
        <f aca="false">IF($A1402="","",INDEX(CARTAO_COMPRAS!$C:$C,INT((ROW()-2)/20)+2))</f>
        <v>Bradesco</v>
      </c>
      <c r="C1402" s="0" t="str">
        <f aca="false">IF($A1402="","",INDEX(CARTAO_COMPRAS!$D:$D,INT((ROW()-2)/20)+2))</f>
        <v>Sonda Supermercados</v>
      </c>
      <c r="D1402" s="0" t="str">
        <f aca="false">IF($A1402="","",INDEX(CARTAO_COMPRAS!$E:$E,INT((ROW()-2)/20)+2))</f>
        <v>Alimentação / Insumos</v>
      </c>
      <c r="E1402" s="0" t="n">
        <f aca="false">IF($A1402="","",INDEX(CARTAO_COMPRAS!$H:$H,INT((ROW()-2)/20)+2)+MOD(ROW()-2,20))</f>
        <v>1</v>
      </c>
      <c r="F1402" s="0" t="n">
        <f aca="false">IF($A1402="","",INDEX(CARTAO_COMPRAS!$G:$G,INT((ROW()-2)/20)+2))</f>
        <v>2</v>
      </c>
      <c r="G1402" s="5" t="n">
        <f aca="false">IF($A1402="","",INDEX(CARTAO_COMPRAS!$I:$I,INT((ROW()-2)/20)+2))</f>
        <v>639.08</v>
      </c>
      <c r="H1402" s="4" t="n">
        <f aca="false">IF($A1402="","",EDATE(INDEX(CARTAO_COMPRAS!$J:$J,INT((ROW()-2)/20)+2),MOD(ROW()-2,20)))</f>
        <v>46157</v>
      </c>
      <c r="I1402" s="4" t="n">
        <f aca="false">IF($H1402="","",$H1402-WEEKDAY($H1402,2)+1)</f>
        <v>46153</v>
      </c>
      <c r="J1402" s="4" t="n">
        <f aca="false">IF($I1402="","",$I1402+6)</f>
        <v>46159</v>
      </c>
      <c r="K1402" s="6" t="n">
        <f aca="false">IF($H1402="","",DATE(YEAR($H1402),MONTH($H1402),1))</f>
        <v>46143</v>
      </c>
      <c r="L1402" s="0" t="str">
        <f aca="false">IF($A1402="","",INDEX(CARTAO_COMPRAS!$K:$K,INT((ROW()-2)/20)+2))</f>
        <v>Pago</v>
      </c>
      <c r="M1402" s="0" t="str">
        <f aca="false">IF($A1402="","","Compra no cartão")</f>
        <v>Compra no cartão</v>
      </c>
    </row>
    <row r="1403" customFormat="false" ht="13.5" hidden="false" customHeight="false" outlineLevel="0" collapsed="false">
      <c r="A14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71</v>
      </c>
      <c r="B1403" s="0" t="str">
        <f aca="false">IF($A1403="","",INDEX(CARTAO_COMPRAS!$C:$C,INT((ROW()-2)/20)+2))</f>
        <v>Bradesco</v>
      </c>
      <c r="C1403" s="0" t="str">
        <f aca="false">IF($A1403="","",INDEX(CARTAO_COMPRAS!$D:$D,INT((ROW()-2)/20)+2))</f>
        <v>Sonda Supermercados</v>
      </c>
      <c r="D1403" s="0" t="str">
        <f aca="false">IF($A1403="","",INDEX(CARTAO_COMPRAS!$E:$E,INT((ROW()-2)/20)+2))</f>
        <v>Alimentação / Insumos</v>
      </c>
      <c r="E1403" s="0" t="n">
        <f aca="false">IF($A1403="","",INDEX(CARTAO_COMPRAS!$H:$H,INT((ROW()-2)/20)+2)+MOD(ROW()-2,20))</f>
        <v>2</v>
      </c>
      <c r="F1403" s="0" t="n">
        <f aca="false">IF($A1403="","",INDEX(CARTAO_COMPRAS!$G:$G,INT((ROW()-2)/20)+2))</f>
        <v>2</v>
      </c>
      <c r="G1403" s="5" t="n">
        <f aca="false">IF($A1403="","",INDEX(CARTAO_COMPRAS!$I:$I,INT((ROW()-2)/20)+2))</f>
        <v>639.08</v>
      </c>
      <c r="H1403" s="4" t="n">
        <f aca="false">IF($A1403="","",EDATE(INDEX(CARTAO_COMPRAS!$J:$J,INT((ROW()-2)/20)+2),MOD(ROW()-2,20)))</f>
        <v>46188</v>
      </c>
      <c r="I1403" s="4" t="n">
        <f aca="false">IF($H1403="","",$H1403-WEEKDAY($H1403,2)+1)</f>
        <v>46188</v>
      </c>
      <c r="J1403" s="4" t="n">
        <f aca="false">IF($I1403="","",$I1403+6)</f>
        <v>46194</v>
      </c>
      <c r="K1403" s="6" t="n">
        <f aca="false">IF($H1403="","",DATE(YEAR($H1403),MONTH($H1403),1))</f>
        <v>46174</v>
      </c>
      <c r="L1403" s="0" t="str">
        <f aca="false">IF($A1403="","",INDEX(CARTAO_COMPRAS!$K:$K,INT((ROW()-2)/20)+2))</f>
        <v>Pago</v>
      </c>
      <c r="M1403" s="0" t="str">
        <f aca="false">IF($A1403="","","Compra no cartão")</f>
        <v>Compra no cartão</v>
      </c>
    </row>
    <row r="1404" customFormat="false" ht="13.5" hidden="false" customHeight="false" outlineLevel="0" collapsed="false">
      <c r="A1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4" s="0" t="str">
        <f aca="false">IF($A1404="","",INDEX(CARTAO_COMPRAS!$C:$C,INT((ROW()-2)/20)+2))</f>
        <v/>
      </c>
      <c r="C1404" s="0" t="str">
        <f aca="false">IF($A1404="","",INDEX(CARTAO_COMPRAS!$D:$D,INT((ROW()-2)/20)+2))</f>
        <v/>
      </c>
      <c r="D1404" s="0" t="str">
        <f aca="false">IF($A1404="","",INDEX(CARTAO_COMPRAS!$E:$E,INT((ROW()-2)/20)+2))</f>
        <v/>
      </c>
      <c r="E1404" s="0" t="str">
        <f aca="false">IF($A1404="","",INDEX(CARTAO_COMPRAS!$H:$H,INT((ROW()-2)/20)+2)+MOD(ROW()-2,20))</f>
        <v/>
      </c>
      <c r="F1404" s="0" t="str">
        <f aca="false">IF($A1404="","",INDEX(CARTAO_COMPRAS!$G:$G,INT((ROW()-2)/20)+2))</f>
        <v/>
      </c>
      <c r="G1404" s="5" t="str">
        <f aca="false">IF($A1404="","",INDEX(CARTAO_COMPRAS!$I:$I,INT((ROW()-2)/20)+2))</f>
        <v/>
      </c>
      <c r="H1404" s="4" t="str">
        <f aca="false">IF($A1404="","",EDATE(INDEX(CARTAO_COMPRAS!$J:$J,INT((ROW()-2)/20)+2),MOD(ROW()-2,20)))</f>
        <v/>
      </c>
      <c r="I1404" s="4" t="str">
        <f aca="false">IF($H1404="","",$H1404-WEEKDAY($H1404,2)+1)</f>
        <v/>
      </c>
      <c r="J1404" s="4" t="str">
        <f aca="false">IF($I1404="","",$I1404+6)</f>
        <v/>
      </c>
      <c r="K1404" s="6" t="str">
        <f aca="false">IF($H1404="","",DATE(YEAR($H1404),MONTH($H1404),1))</f>
        <v/>
      </c>
      <c r="L1404" s="0" t="str">
        <f aca="false">IF($A1404="","",INDEX(CARTAO_COMPRAS!$K:$K,INT((ROW()-2)/20)+2))</f>
        <v/>
      </c>
      <c r="M1404" s="0" t="str">
        <f aca="false">IF($A1404="","","Compra no cartão")</f>
        <v/>
      </c>
    </row>
    <row r="1405" customFormat="false" ht="13.5" hidden="false" customHeight="false" outlineLevel="0" collapsed="false">
      <c r="A1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5" s="0" t="str">
        <f aca="false">IF($A1405="","",INDEX(CARTAO_COMPRAS!$C:$C,INT((ROW()-2)/20)+2))</f>
        <v/>
      </c>
      <c r="C1405" s="0" t="str">
        <f aca="false">IF($A1405="","",INDEX(CARTAO_COMPRAS!$D:$D,INT((ROW()-2)/20)+2))</f>
        <v/>
      </c>
      <c r="D1405" s="0" t="str">
        <f aca="false">IF($A1405="","",INDEX(CARTAO_COMPRAS!$E:$E,INT((ROW()-2)/20)+2))</f>
        <v/>
      </c>
      <c r="E1405" s="0" t="str">
        <f aca="false">IF($A1405="","",INDEX(CARTAO_COMPRAS!$H:$H,INT((ROW()-2)/20)+2)+MOD(ROW()-2,20))</f>
        <v/>
      </c>
      <c r="F1405" s="0" t="str">
        <f aca="false">IF($A1405="","",INDEX(CARTAO_COMPRAS!$G:$G,INT((ROW()-2)/20)+2))</f>
        <v/>
      </c>
      <c r="G1405" s="5" t="str">
        <f aca="false">IF($A1405="","",INDEX(CARTAO_COMPRAS!$I:$I,INT((ROW()-2)/20)+2))</f>
        <v/>
      </c>
      <c r="H1405" s="4" t="str">
        <f aca="false">IF($A1405="","",EDATE(INDEX(CARTAO_COMPRAS!$J:$J,INT((ROW()-2)/20)+2),MOD(ROW()-2,20)))</f>
        <v/>
      </c>
      <c r="I1405" s="4" t="str">
        <f aca="false">IF($H1405="","",$H1405-WEEKDAY($H1405,2)+1)</f>
        <v/>
      </c>
      <c r="J1405" s="4" t="str">
        <f aca="false">IF($I1405="","",$I1405+6)</f>
        <v/>
      </c>
      <c r="K1405" s="6" t="str">
        <f aca="false">IF($H1405="","",DATE(YEAR($H1405),MONTH($H1405),1))</f>
        <v/>
      </c>
      <c r="L1405" s="0" t="str">
        <f aca="false">IF($A1405="","",INDEX(CARTAO_COMPRAS!$K:$K,INT((ROW()-2)/20)+2))</f>
        <v/>
      </c>
      <c r="M1405" s="0" t="str">
        <f aca="false">IF($A1405="","","Compra no cartão")</f>
        <v/>
      </c>
    </row>
    <row r="1406" customFormat="false" ht="13.5" hidden="false" customHeight="false" outlineLevel="0" collapsed="false">
      <c r="A1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6" s="0" t="str">
        <f aca="false">IF($A1406="","",INDEX(CARTAO_COMPRAS!$C:$C,INT((ROW()-2)/20)+2))</f>
        <v/>
      </c>
      <c r="C1406" s="0" t="str">
        <f aca="false">IF($A1406="","",INDEX(CARTAO_COMPRAS!$D:$D,INT((ROW()-2)/20)+2))</f>
        <v/>
      </c>
      <c r="D1406" s="0" t="str">
        <f aca="false">IF($A1406="","",INDEX(CARTAO_COMPRAS!$E:$E,INT((ROW()-2)/20)+2))</f>
        <v/>
      </c>
      <c r="E1406" s="0" t="str">
        <f aca="false">IF($A1406="","",INDEX(CARTAO_COMPRAS!$H:$H,INT((ROW()-2)/20)+2)+MOD(ROW()-2,20))</f>
        <v/>
      </c>
      <c r="F1406" s="0" t="str">
        <f aca="false">IF($A1406="","",INDEX(CARTAO_COMPRAS!$G:$G,INT((ROW()-2)/20)+2))</f>
        <v/>
      </c>
      <c r="G1406" s="5" t="str">
        <f aca="false">IF($A1406="","",INDEX(CARTAO_COMPRAS!$I:$I,INT((ROW()-2)/20)+2))</f>
        <v/>
      </c>
      <c r="H1406" s="4" t="str">
        <f aca="false">IF($A1406="","",EDATE(INDEX(CARTAO_COMPRAS!$J:$J,INT((ROW()-2)/20)+2),MOD(ROW()-2,20)))</f>
        <v/>
      </c>
      <c r="I1406" s="4" t="str">
        <f aca="false">IF($H1406="","",$H1406-WEEKDAY($H1406,2)+1)</f>
        <v/>
      </c>
      <c r="J1406" s="4" t="str">
        <f aca="false">IF($I1406="","",$I1406+6)</f>
        <v/>
      </c>
      <c r="K1406" s="6" t="str">
        <f aca="false">IF($H1406="","",DATE(YEAR($H1406),MONTH($H1406),1))</f>
        <v/>
      </c>
      <c r="L1406" s="0" t="str">
        <f aca="false">IF($A1406="","",INDEX(CARTAO_COMPRAS!$K:$K,INT((ROW()-2)/20)+2))</f>
        <v/>
      </c>
      <c r="M1406" s="0" t="str">
        <f aca="false">IF($A1406="","","Compra no cartão")</f>
        <v/>
      </c>
    </row>
    <row r="1407" customFormat="false" ht="13.5" hidden="false" customHeight="false" outlineLevel="0" collapsed="false">
      <c r="A1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7" s="0" t="str">
        <f aca="false">IF($A1407="","",INDEX(CARTAO_COMPRAS!$C:$C,INT((ROW()-2)/20)+2))</f>
        <v/>
      </c>
      <c r="C1407" s="0" t="str">
        <f aca="false">IF($A1407="","",INDEX(CARTAO_COMPRAS!$D:$D,INT((ROW()-2)/20)+2))</f>
        <v/>
      </c>
      <c r="D1407" s="0" t="str">
        <f aca="false">IF($A1407="","",INDEX(CARTAO_COMPRAS!$E:$E,INT((ROW()-2)/20)+2))</f>
        <v/>
      </c>
      <c r="E1407" s="0" t="str">
        <f aca="false">IF($A1407="","",INDEX(CARTAO_COMPRAS!$H:$H,INT((ROW()-2)/20)+2)+MOD(ROW()-2,20))</f>
        <v/>
      </c>
      <c r="F1407" s="0" t="str">
        <f aca="false">IF($A1407="","",INDEX(CARTAO_COMPRAS!$G:$G,INT((ROW()-2)/20)+2))</f>
        <v/>
      </c>
      <c r="G1407" s="5" t="str">
        <f aca="false">IF($A1407="","",INDEX(CARTAO_COMPRAS!$I:$I,INT((ROW()-2)/20)+2))</f>
        <v/>
      </c>
      <c r="H1407" s="4" t="str">
        <f aca="false">IF($A1407="","",EDATE(INDEX(CARTAO_COMPRAS!$J:$J,INT((ROW()-2)/20)+2),MOD(ROW()-2,20)))</f>
        <v/>
      </c>
      <c r="I1407" s="4" t="str">
        <f aca="false">IF($H1407="","",$H1407-WEEKDAY($H1407,2)+1)</f>
        <v/>
      </c>
      <c r="J1407" s="4" t="str">
        <f aca="false">IF($I1407="","",$I1407+6)</f>
        <v/>
      </c>
      <c r="K1407" s="6" t="str">
        <f aca="false">IF($H1407="","",DATE(YEAR($H1407),MONTH($H1407),1))</f>
        <v/>
      </c>
      <c r="L1407" s="0" t="str">
        <f aca="false">IF($A1407="","",INDEX(CARTAO_COMPRAS!$K:$K,INT((ROW()-2)/20)+2))</f>
        <v/>
      </c>
      <c r="M1407" s="0" t="str">
        <f aca="false">IF($A1407="","","Compra no cartão")</f>
        <v/>
      </c>
    </row>
    <row r="1408" customFormat="false" ht="13.5" hidden="false" customHeight="false" outlineLevel="0" collapsed="false">
      <c r="A1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8" s="0" t="str">
        <f aca="false">IF($A1408="","",INDEX(CARTAO_COMPRAS!$C:$C,INT((ROW()-2)/20)+2))</f>
        <v/>
      </c>
      <c r="C1408" s="0" t="str">
        <f aca="false">IF($A1408="","",INDEX(CARTAO_COMPRAS!$D:$D,INT((ROW()-2)/20)+2))</f>
        <v/>
      </c>
      <c r="D1408" s="0" t="str">
        <f aca="false">IF($A1408="","",INDEX(CARTAO_COMPRAS!$E:$E,INT((ROW()-2)/20)+2))</f>
        <v/>
      </c>
      <c r="E1408" s="0" t="str">
        <f aca="false">IF($A1408="","",INDEX(CARTAO_COMPRAS!$H:$H,INT((ROW()-2)/20)+2)+MOD(ROW()-2,20))</f>
        <v/>
      </c>
      <c r="F1408" s="0" t="str">
        <f aca="false">IF($A1408="","",INDEX(CARTAO_COMPRAS!$G:$G,INT((ROW()-2)/20)+2))</f>
        <v/>
      </c>
      <c r="G1408" s="5" t="str">
        <f aca="false">IF($A1408="","",INDEX(CARTAO_COMPRAS!$I:$I,INT((ROW()-2)/20)+2))</f>
        <v/>
      </c>
      <c r="H1408" s="4" t="str">
        <f aca="false">IF($A1408="","",EDATE(INDEX(CARTAO_COMPRAS!$J:$J,INT((ROW()-2)/20)+2),MOD(ROW()-2,20)))</f>
        <v/>
      </c>
      <c r="I1408" s="4" t="str">
        <f aca="false">IF($H1408="","",$H1408-WEEKDAY($H1408,2)+1)</f>
        <v/>
      </c>
      <c r="J1408" s="4" t="str">
        <f aca="false">IF($I1408="","",$I1408+6)</f>
        <v/>
      </c>
      <c r="K1408" s="6" t="str">
        <f aca="false">IF($H1408="","",DATE(YEAR($H1408),MONTH($H1408),1))</f>
        <v/>
      </c>
      <c r="L1408" s="0" t="str">
        <f aca="false">IF($A1408="","",INDEX(CARTAO_COMPRAS!$K:$K,INT((ROW()-2)/20)+2))</f>
        <v/>
      </c>
      <c r="M1408" s="0" t="str">
        <f aca="false">IF($A1408="","","Compra no cartão")</f>
        <v/>
      </c>
    </row>
    <row r="1409" customFormat="false" ht="13.5" hidden="false" customHeight="false" outlineLevel="0" collapsed="false">
      <c r="A1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09" s="0" t="str">
        <f aca="false">IF($A1409="","",INDEX(CARTAO_COMPRAS!$C:$C,INT((ROW()-2)/20)+2))</f>
        <v/>
      </c>
      <c r="C1409" s="0" t="str">
        <f aca="false">IF($A1409="","",INDEX(CARTAO_COMPRAS!$D:$D,INT((ROW()-2)/20)+2))</f>
        <v/>
      </c>
      <c r="D1409" s="0" t="str">
        <f aca="false">IF($A1409="","",INDEX(CARTAO_COMPRAS!$E:$E,INT((ROW()-2)/20)+2))</f>
        <v/>
      </c>
      <c r="E1409" s="0" t="str">
        <f aca="false">IF($A1409="","",INDEX(CARTAO_COMPRAS!$H:$H,INT((ROW()-2)/20)+2)+MOD(ROW()-2,20))</f>
        <v/>
      </c>
      <c r="F1409" s="0" t="str">
        <f aca="false">IF($A1409="","",INDEX(CARTAO_COMPRAS!$G:$G,INT((ROW()-2)/20)+2))</f>
        <v/>
      </c>
      <c r="G1409" s="5" t="str">
        <f aca="false">IF($A1409="","",INDEX(CARTAO_COMPRAS!$I:$I,INT((ROW()-2)/20)+2))</f>
        <v/>
      </c>
      <c r="H1409" s="4" t="str">
        <f aca="false">IF($A1409="","",EDATE(INDEX(CARTAO_COMPRAS!$J:$J,INT((ROW()-2)/20)+2),MOD(ROW()-2,20)))</f>
        <v/>
      </c>
      <c r="I1409" s="4" t="str">
        <f aca="false">IF($H1409="","",$H1409-WEEKDAY($H1409,2)+1)</f>
        <v/>
      </c>
      <c r="J1409" s="4" t="str">
        <f aca="false">IF($I1409="","",$I1409+6)</f>
        <v/>
      </c>
      <c r="K1409" s="6" t="str">
        <f aca="false">IF($H1409="","",DATE(YEAR($H1409),MONTH($H1409),1))</f>
        <v/>
      </c>
      <c r="L1409" s="0" t="str">
        <f aca="false">IF($A1409="","",INDEX(CARTAO_COMPRAS!$K:$K,INT((ROW()-2)/20)+2))</f>
        <v/>
      </c>
      <c r="M1409" s="0" t="str">
        <f aca="false">IF($A1409="","","Compra no cartão")</f>
        <v/>
      </c>
    </row>
    <row r="1410" customFormat="false" ht="13.5" hidden="false" customHeight="false" outlineLevel="0" collapsed="false">
      <c r="A1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0" s="0" t="str">
        <f aca="false">IF($A1410="","",INDEX(CARTAO_COMPRAS!$C:$C,INT((ROW()-2)/20)+2))</f>
        <v/>
      </c>
      <c r="C1410" s="0" t="str">
        <f aca="false">IF($A1410="","",INDEX(CARTAO_COMPRAS!$D:$D,INT((ROW()-2)/20)+2))</f>
        <v/>
      </c>
      <c r="D1410" s="0" t="str">
        <f aca="false">IF($A1410="","",INDEX(CARTAO_COMPRAS!$E:$E,INT((ROW()-2)/20)+2))</f>
        <v/>
      </c>
      <c r="E1410" s="0" t="str">
        <f aca="false">IF($A1410="","",INDEX(CARTAO_COMPRAS!$H:$H,INT((ROW()-2)/20)+2)+MOD(ROW()-2,20))</f>
        <v/>
      </c>
      <c r="F1410" s="0" t="str">
        <f aca="false">IF($A1410="","",INDEX(CARTAO_COMPRAS!$G:$G,INT((ROW()-2)/20)+2))</f>
        <v/>
      </c>
      <c r="G1410" s="5" t="str">
        <f aca="false">IF($A1410="","",INDEX(CARTAO_COMPRAS!$I:$I,INT((ROW()-2)/20)+2))</f>
        <v/>
      </c>
      <c r="H1410" s="4" t="str">
        <f aca="false">IF($A1410="","",EDATE(INDEX(CARTAO_COMPRAS!$J:$J,INT((ROW()-2)/20)+2),MOD(ROW()-2,20)))</f>
        <v/>
      </c>
      <c r="I1410" s="4" t="str">
        <f aca="false">IF($H1410="","",$H1410-WEEKDAY($H1410,2)+1)</f>
        <v/>
      </c>
      <c r="J1410" s="4" t="str">
        <f aca="false">IF($I1410="","",$I1410+6)</f>
        <v/>
      </c>
      <c r="K1410" s="6" t="str">
        <f aca="false">IF($H1410="","",DATE(YEAR($H1410),MONTH($H1410),1))</f>
        <v/>
      </c>
      <c r="L1410" s="0" t="str">
        <f aca="false">IF($A1410="","",INDEX(CARTAO_COMPRAS!$K:$K,INT((ROW()-2)/20)+2))</f>
        <v/>
      </c>
      <c r="M1410" s="0" t="str">
        <f aca="false">IF($A1410="","","Compra no cartão")</f>
        <v/>
      </c>
    </row>
    <row r="1411" customFormat="false" ht="13.5" hidden="false" customHeight="false" outlineLevel="0" collapsed="false">
      <c r="A1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1" s="0" t="str">
        <f aca="false">IF($A1411="","",INDEX(CARTAO_COMPRAS!$C:$C,INT((ROW()-2)/20)+2))</f>
        <v/>
      </c>
      <c r="C1411" s="0" t="str">
        <f aca="false">IF($A1411="","",INDEX(CARTAO_COMPRAS!$D:$D,INT((ROW()-2)/20)+2))</f>
        <v/>
      </c>
      <c r="D1411" s="0" t="str">
        <f aca="false">IF($A1411="","",INDEX(CARTAO_COMPRAS!$E:$E,INT((ROW()-2)/20)+2))</f>
        <v/>
      </c>
      <c r="E1411" s="0" t="str">
        <f aca="false">IF($A1411="","",INDEX(CARTAO_COMPRAS!$H:$H,INT((ROW()-2)/20)+2)+MOD(ROW()-2,20))</f>
        <v/>
      </c>
      <c r="F1411" s="0" t="str">
        <f aca="false">IF($A1411="","",INDEX(CARTAO_COMPRAS!$G:$G,INT((ROW()-2)/20)+2))</f>
        <v/>
      </c>
      <c r="G1411" s="5" t="str">
        <f aca="false">IF($A1411="","",INDEX(CARTAO_COMPRAS!$I:$I,INT((ROW()-2)/20)+2))</f>
        <v/>
      </c>
      <c r="H1411" s="4" t="str">
        <f aca="false">IF($A1411="","",EDATE(INDEX(CARTAO_COMPRAS!$J:$J,INT((ROW()-2)/20)+2),MOD(ROW()-2,20)))</f>
        <v/>
      </c>
      <c r="I1411" s="4" t="str">
        <f aca="false">IF($H1411="","",$H1411-WEEKDAY($H1411,2)+1)</f>
        <v/>
      </c>
      <c r="J1411" s="4" t="str">
        <f aca="false">IF($I1411="","",$I1411+6)</f>
        <v/>
      </c>
      <c r="K1411" s="6" t="str">
        <f aca="false">IF($H1411="","",DATE(YEAR($H1411),MONTH($H1411),1))</f>
        <v/>
      </c>
      <c r="L1411" s="0" t="str">
        <f aca="false">IF($A1411="","",INDEX(CARTAO_COMPRAS!$K:$K,INT((ROW()-2)/20)+2))</f>
        <v/>
      </c>
      <c r="M1411" s="0" t="str">
        <f aca="false">IF($A1411="","","Compra no cartão")</f>
        <v/>
      </c>
    </row>
    <row r="1412" customFormat="false" ht="13.5" hidden="false" customHeight="false" outlineLevel="0" collapsed="false">
      <c r="A1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2" s="0" t="str">
        <f aca="false">IF($A1412="","",INDEX(CARTAO_COMPRAS!$C:$C,INT((ROW()-2)/20)+2))</f>
        <v/>
      </c>
      <c r="C1412" s="0" t="str">
        <f aca="false">IF($A1412="","",INDEX(CARTAO_COMPRAS!$D:$D,INT((ROW()-2)/20)+2))</f>
        <v/>
      </c>
      <c r="D1412" s="0" t="str">
        <f aca="false">IF($A1412="","",INDEX(CARTAO_COMPRAS!$E:$E,INT((ROW()-2)/20)+2))</f>
        <v/>
      </c>
      <c r="E1412" s="0" t="str">
        <f aca="false">IF($A1412="","",INDEX(CARTAO_COMPRAS!$H:$H,INT((ROW()-2)/20)+2)+MOD(ROW()-2,20))</f>
        <v/>
      </c>
      <c r="F1412" s="0" t="str">
        <f aca="false">IF($A1412="","",INDEX(CARTAO_COMPRAS!$G:$G,INT((ROW()-2)/20)+2))</f>
        <v/>
      </c>
      <c r="G1412" s="5" t="str">
        <f aca="false">IF($A1412="","",INDEX(CARTAO_COMPRAS!$I:$I,INT((ROW()-2)/20)+2))</f>
        <v/>
      </c>
      <c r="H1412" s="4" t="str">
        <f aca="false">IF($A1412="","",EDATE(INDEX(CARTAO_COMPRAS!$J:$J,INT((ROW()-2)/20)+2),MOD(ROW()-2,20)))</f>
        <v/>
      </c>
      <c r="I1412" s="4" t="str">
        <f aca="false">IF($H1412="","",$H1412-WEEKDAY($H1412,2)+1)</f>
        <v/>
      </c>
      <c r="J1412" s="4" t="str">
        <f aca="false">IF($I1412="","",$I1412+6)</f>
        <v/>
      </c>
      <c r="K1412" s="6" t="str">
        <f aca="false">IF($H1412="","",DATE(YEAR($H1412),MONTH($H1412),1))</f>
        <v/>
      </c>
      <c r="L1412" s="0" t="str">
        <f aca="false">IF($A1412="","",INDEX(CARTAO_COMPRAS!$K:$K,INT((ROW()-2)/20)+2))</f>
        <v/>
      </c>
      <c r="M1412" s="0" t="str">
        <f aca="false">IF($A1412="","","Compra no cartão")</f>
        <v/>
      </c>
    </row>
    <row r="1413" customFormat="false" ht="13.5" hidden="false" customHeight="false" outlineLevel="0" collapsed="false">
      <c r="A1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3" s="0" t="str">
        <f aca="false">IF($A1413="","",INDEX(CARTAO_COMPRAS!$C:$C,INT((ROW()-2)/20)+2))</f>
        <v/>
      </c>
      <c r="C1413" s="0" t="str">
        <f aca="false">IF($A1413="","",INDEX(CARTAO_COMPRAS!$D:$D,INT((ROW()-2)/20)+2))</f>
        <v/>
      </c>
      <c r="D1413" s="0" t="str">
        <f aca="false">IF($A1413="","",INDEX(CARTAO_COMPRAS!$E:$E,INT((ROW()-2)/20)+2))</f>
        <v/>
      </c>
      <c r="E1413" s="0" t="str">
        <f aca="false">IF($A1413="","",INDEX(CARTAO_COMPRAS!$H:$H,INT((ROW()-2)/20)+2)+MOD(ROW()-2,20))</f>
        <v/>
      </c>
      <c r="F1413" s="0" t="str">
        <f aca="false">IF($A1413="","",INDEX(CARTAO_COMPRAS!$G:$G,INT((ROW()-2)/20)+2))</f>
        <v/>
      </c>
      <c r="G1413" s="5" t="str">
        <f aca="false">IF($A1413="","",INDEX(CARTAO_COMPRAS!$I:$I,INT((ROW()-2)/20)+2))</f>
        <v/>
      </c>
      <c r="H1413" s="4" t="str">
        <f aca="false">IF($A1413="","",EDATE(INDEX(CARTAO_COMPRAS!$J:$J,INT((ROW()-2)/20)+2),MOD(ROW()-2,20)))</f>
        <v/>
      </c>
      <c r="I1413" s="4" t="str">
        <f aca="false">IF($H1413="","",$H1413-WEEKDAY($H1413,2)+1)</f>
        <v/>
      </c>
      <c r="J1413" s="4" t="str">
        <f aca="false">IF($I1413="","",$I1413+6)</f>
        <v/>
      </c>
      <c r="K1413" s="6" t="str">
        <f aca="false">IF($H1413="","",DATE(YEAR($H1413),MONTH($H1413),1))</f>
        <v/>
      </c>
      <c r="L1413" s="0" t="str">
        <f aca="false">IF($A1413="","",INDEX(CARTAO_COMPRAS!$K:$K,INT((ROW()-2)/20)+2))</f>
        <v/>
      </c>
      <c r="M1413" s="0" t="str">
        <f aca="false">IF($A1413="","","Compra no cartão")</f>
        <v/>
      </c>
    </row>
    <row r="1414" customFormat="false" ht="13.5" hidden="false" customHeight="false" outlineLevel="0" collapsed="false">
      <c r="A1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4" s="0" t="str">
        <f aca="false">IF($A1414="","",INDEX(CARTAO_COMPRAS!$C:$C,INT((ROW()-2)/20)+2))</f>
        <v/>
      </c>
      <c r="C1414" s="0" t="str">
        <f aca="false">IF($A1414="","",INDEX(CARTAO_COMPRAS!$D:$D,INT((ROW()-2)/20)+2))</f>
        <v/>
      </c>
      <c r="D1414" s="0" t="str">
        <f aca="false">IF($A1414="","",INDEX(CARTAO_COMPRAS!$E:$E,INT((ROW()-2)/20)+2))</f>
        <v/>
      </c>
      <c r="E1414" s="0" t="str">
        <f aca="false">IF($A1414="","",INDEX(CARTAO_COMPRAS!$H:$H,INT((ROW()-2)/20)+2)+MOD(ROW()-2,20))</f>
        <v/>
      </c>
      <c r="F1414" s="0" t="str">
        <f aca="false">IF($A1414="","",INDEX(CARTAO_COMPRAS!$G:$G,INT((ROW()-2)/20)+2))</f>
        <v/>
      </c>
      <c r="G1414" s="5" t="str">
        <f aca="false">IF($A1414="","",INDEX(CARTAO_COMPRAS!$I:$I,INT((ROW()-2)/20)+2))</f>
        <v/>
      </c>
      <c r="H1414" s="4" t="str">
        <f aca="false">IF($A1414="","",EDATE(INDEX(CARTAO_COMPRAS!$J:$J,INT((ROW()-2)/20)+2),MOD(ROW()-2,20)))</f>
        <v/>
      </c>
      <c r="I1414" s="4" t="str">
        <f aca="false">IF($H1414="","",$H1414-WEEKDAY($H1414,2)+1)</f>
        <v/>
      </c>
      <c r="J1414" s="4" t="str">
        <f aca="false">IF($I1414="","",$I1414+6)</f>
        <v/>
      </c>
      <c r="K1414" s="6" t="str">
        <f aca="false">IF($H1414="","",DATE(YEAR($H1414),MONTH($H1414),1))</f>
        <v/>
      </c>
      <c r="L1414" s="0" t="str">
        <f aca="false">IF($A1414="","",INDEX(CARTAO_COMPRAS!$K:$K,INT((ROW()-2)/20)+2))</f>
        <v/>
      </c>
      <c r="M1414" s="0" t="str">
        <f aca="false">IF($A1414="","","Compra no cartão")</f>
        <v/>
      </c>
    </row>
    <row r="1415" customFormat="false" ht="13.5" hidden="false" customHeight="false" outlineLevel="0" collapsed="false">
      <c r="A1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5" s="0" t="str">
        <f aca="false">IF($A1415="","",INDEX(CARTAO_COMPRAS!$C:$C,INT((ROW()-2)/20)+2))</f>
        <v/>
      </c>
      <c r="C1415" s="0" t="str">
        <f aca="false">IF($A1415="","",INDEX(CARTAO_COMPRAS!$D:$D,INT((ROW()-2)/20)+2))</f>
        <v/>
      </c>
      <c r="D1415" s="0" t="str">
        <f aca="false">IF($A1415="","",INDEX(CARTAO_COMPRAS!$E:$E,INT((ROW()-2)/20)+2))</f>
        <v/>
      </c>
      <c r="E1415" s="0" t="str">
        <f aca="false">IF($A1415="","",INDEX(CARTAO_COMPRAS!$H:$H,INT((ROW()-2)/20)+2)+MOD(ROW()-2,20))</f>
        <v/>
      </c>
      <c r="F1415" s="0" t="str">
        <f aca="false">IF($A1415="","",INDEX(CARTAO_COMPRAS!$G:$G,INT((ROW()-2)/20)+2))</f>
        <v/>
      </c>
      <c r="G1415" s="5" t="str">
        <f aca="false">IF($A1415="","",INDEX(CARTAO_COMPRAS!$I:$I,INT((ROW()-2)/20)+2))</f>
        <v/>
      </c>
      <c r="H1415" s="4" t="str">
        <f aca="false">IF($A1415="","",EDATE(INDEX(CARTAO_COMPRAS!$J:$J,INT((ROW()-2)/20)+2),MOD(ROW()-2,20)))</f>
        <v/>
      </c>
      <c r="I1415" s="4" t="str">
        <f aca="false">IF($H1415="","",$H1415-WEEKDAY($H1415,2)+1)</f>
        <v/>
      </c>
      <c r="J1415" s="4" t="str">
        <f aca="false">IF($I1415="","",$I1415+6)</f>
        <v/>
      </c>
      <c r="K1415" s="6" t="str">
        <f aca="false">IF($H1415="","",DATE(YEAR($H1415),MONTH($H1415),1))</f>
        <v/>
      </c>
      <c r="L1415" s="0" t="str">
        <f aca="false">IF($A1415="","",INDEX(CARTAO_COMPRAS!$K:$K,INT((ROW()-2)/20)+2))</f>
        <v/>
      </c>
      <c r="M1415" s="0" t="str">
        <f aca="false">IF($A1415="","","Compra no cartão")</f>
        <v/>
      </c>
    </row>
    <row r="1416" customFormat="false" ht="13.5" hidden="false" customHeight="false" outlineLevel="0" collapsed="false">
      <c r="A1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6" s="0" t="str">
        <f aca="false">IF($A1416="","",INDEX(CARTAO_COMPRAS!$C:$C,INT((ROW()-2)/20)+2))</f>
        <v/>
      </c>
      <c r="C1416" s="0" t="str">
        <f aca="false">IF($A1416="","",INDEX(CARTAO_COMPRAS!$D:$D,INT((ROW()-2)/20)+2))</f>
        <v/>
      </c>
      <c r="D1416" s="0" t="str">
        <f aca="false">IF($A1416="","",INDEX(CARTAO_COMPRAS!$E:$E,INT((ROW()-2)/20)+2))</f>
        <v/>
      </c>
      <c r="E1416" s="0" t="str">
        <f aca="false">IF($A1416="","",INDEX(CARTAO_COMPRAS!$H:$H,INT((ROW()-2)/20)+2)+MOD(ROW()-2,20))</f>
        <v/>
      </c>
      <c r="F1416" s="0" t="str">
        <f aca="false">IF($A1416="","",INDEX(CARTAO_COMPRAS!$G:$G,INT((ROW()-2)/20)+2))</f>
        <v/>
      </c>
      <c r="G1416" s="5" t="str">
        <f aca="false">IF($A1416="","",INDEX(CARTAO_COMPRAS!$I:$I,INT((ROW()-2)/20)+2))</f>
        <v/>
      </c>
      <c r="H1416" s="4" t="str">
        <f aca="false">IF($A1416="","",EDATE(INDEX(CARTAO_COMPRAS!$J:$J,INT((ROW()-2)/20)+2),MOD(ROW()-2,20)))</f>
        <v/>
      </c>
      <c r="I1416" s="4" t="str">
        <f aca="false">IF($H1416="","",$H1416-WEEKDAY($H1416,2)+1)</f>
        <v/>
      </c>
      <c r="J1416" s="4" t="str">
        <f aca="false">IF($I1416="","",$I1416+6)</f>
        <v/>
      </c>
      <c r="K1416" s="6" t="str">
        <f aca="false">IF($H1416="","",DATE(YEAR($H1416),MONTH($H1416),1))</f>
        <v/>
      </c>
      <c r="L1416" s="0" t="str">
        <f aca="false">IF($A1416="","",INDEX(CARTAO_COMPRAS!$K:$K,INT((ROW()-2)/20)+2))</f>
        <v/>
      </c>
      <c r="M1416" s="0" t="str">
        <f aca="false">IF($A1416="","","Compra no cartão")</f>
        <v/>
      </c>
    </row>
    <row r="1417" customFormat="false" ht="13.5" hidden="false" customHeight="false" outlineLevel="0" collapsed="false">
      <c r="A1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7" s="0" t="str">
        <f aca="false">IF($A1417="","",INDEX(CARTAO_COMPRAS!$C:$C,INT((ROW()-2)/20)+2))</f>
        <v/>
      </c>
      <c r="C1417" s="0" t="str">
        <f aca="false">IF($A1417="","",INDEX(CARTAO_COMPRAS!$D:$D,INT((ROW()-2)/20)+2))</f>
        <v/>
      </c>
      <c r="D1417" s="0" t="str">
        <f aca="false">IF($A1417="","",INDEX(CARTAO_COMPRAS!$E:$E,INT((ROW()-2)/20)+2))</f>
        <v/>
      </c>
      <c r="E1417" s="0" t="str">
        <f aca="false">IF($A1417="","",INDEX(CARTAO_COMPRAS!$H:$H,INT((ROW()-2)/20)+2)+MOD(ROW()-2,20))</f>
        <v/>
      </c>
      <c r="F1417" s="0" t="str">
        <f aca="false">IF($A1417="","",INDEX(CARTAO_COMPRAS!$G:$G,INT((ROW()-2)/20)+2))</f>
        <v/>
      </c>
      <c r="G1417" s="5" t="str">
        <f aca="false">IF($A1417="","",INDEX(CARTAO_COMPRAS!$I:$I,INT((ROW()-2)/20)+2))</f>
        <v/>
      </c>
      <c r="H1417" s="4" t="str">
        <f aca="false">IF($A1417="","",EDATE(INDEX(CARTAO_COMPRAS!$J:$J,INT((ROW()-2)/20)+2),MOD(ROW()-2,20)))</f>
        <v/>
      </c>
      <c r="I1417" s="4" t="str">
        <f aca="false">IF($H1417="","",$H1417-WEEKDAY($H1417,2)+1)</f>
        <v/>
      </c>
      <c r="J1417" s="4" t="str">
        <f aca="false">IF($I1417="","",$I1417+6)</f>
        <v/>
      </c>
      <c r="K1417" s="6" t="str">
        <f aca="false">IF($H1417="","",DATE(YEAR($H1417),MONTH($H1417),1))</f>
        <v/>
      </c>
      <c r="L1417" s="0" t="str">
        <f aca="false">IF($A1417="","",INDEX(CARTAO_COMPRAS!$K:$K,INT((ROW()-2)/20)+2))</f>
        <v/>
      </c>
      <c r="M1417" s="0" t="str">
        <f aca="false">IF($A1417="","","Compra no cartão")</f>
        <v/>
      </c>
    </row>
    <row r="1418" customFormat="false" ht="13.5" hidden="false" customHeight="false" outlineLevel="0" collapsed="false">
      <c r="A1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8" s="0" t="str">
        <f aca="false">IF($A1418="","",INDEX(CARTAO_COMPRAS!$C:$C,INT((ROW()-2)/20)+2))</f>
        <v/>
      </c>
      <c r="C1418" s="0" t="str">
        <f aca="false">IF($A1418="","",INDEX(CARTAO_COMPRAS!$D:$D,INT((ROW()-2)/20)+2))</f>
        <v/>
      </c>
      <c r="D1418" s="0" t="str">
        <f aca="false">IF($A1418="","",INDEX(CARTAO_COMPRAS!$E:$E,INT((ROW()-2)/20)+2))</f>
        <v/>
      </c>
      <c r="E1418" s="0" t="str">
        <f aca="false">IF($A1418="","",INDEX(CARTAO_COMPRAS!$H:$H,INT((ROW()-2)/20)+2)+MOD(ROW()-2,20))</f>
        <v/>
      </c>
      <c r="F1418" s="0" t="str">
        <f aca="false">IF($A1418="","",INDEX(CARTAO_COMPRAS!$G:$G,INT((ROW()-2)/20)+2))</f>
        <v/>
      </c>
      <c r="G1418" s="5" t="str">
        <f aca="false">IF($A1418="","",INDEX(CARTAO_COMPRAS!$I:$I,INT((ROW()-2)/20)+2))</f>
        <v/>
      </c>
      <c r="H1418" s="4" t="str">
        <f aca="false">IF($A1418="","",EDATE(INDEX(CARTAO_COMPRAS!$J:$J,INT((ROW()-2)/20)+2),MOD(ROW()-2,20)))</f>
        <v/>
      </c>
      <c r="I1418" s="4" t="str">
        <f aca="false">IF($H1418="","",$H1418-WEEKDAY($H1418,2)+1)</f>
        <v/>
      </c>
      <c r="J1418" s="4" t="str">
        <f aca="false">IF($I1418="","",$I1418+6)</f>
        <v/>
      </c>
      <c r="K1418" s="6" t="str">
        <f aca="false">IF($H1418="","",DATE(YEAR($H1418),MONTH($H1418),1))</f>
        <v/>
      </c>
      <c r="L1418" s="0" t="str">
        <f aca="false">IF($A1418="","",INDEX(CARTAO_COMPRAS!$K:$K,INT((ROW()-2)/20)+2))</f>
        <v/>
      </c>
      <c r="M1418" s="0" t="str">
        <f aca="false">IF($A1418="","","Compra no cartão")</f>
        <v/>
      </c>
    </row>
    <row r="1419" customFormat="false" ht="13.5" hidden="false" customHeight="false" outlineLevel="0" collapsed="false">
      <c r="A1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19" s="0" t="str">
        <f aca="false">IF($A1419="","",INDEX(CARTAO_COMPRAS!$C:$C,INT((ROW()-2)/20)+2))</f>
        <v/>
      </c>
      <c r="C1419" s="0" t="str">
        <f aca="false">IF($A1419="","",INDEX(CARTAO_COMPRAS!$D:$D,INT((ROW()-2)/20)+2))</f>
        <v/>
      </c>
      <c r="D1419" s="0" t="str">
        <f aca="false">IF($A1419="","",INDEX(CARTAO_COMPRAS!$E:$E,INT((ROW()-2)/20)+2))</f>
        <v/>
      </c>
      <c r="E1419" s="0" t="str">
        <f aca="false">IF($A1419="","",INDEX(CARTAO_COMPRAS!$H:$H,INT((ROW()-2)/20)+2)+MOD(ROW()-2,20))</f>
        <v/>
      </c>
      <c r="F1419" s="0" t="str">
        <f aca="false">IF($A1419="","",INDEX(CARTAO_COMPRAS!$G:$G,INT((ROW()-2)/20)+2))</f>
        <v/>
      </c>
      <c r="G1419" s="5" t="str">
        <f aca="false">IF($A1419="","",INDEX(CARTAO_COMPRAS!$I:$I,INT((ROW()-2)/20)+2))</f>
        <v/>
      </c>
      <c r="H1419" s="4" t="str">
        <f aca="false">IF($A1419="","",EDATE(INDEX(CARTAO_COMPRAS!$J:$J,INT((ROW()-2)/20)+2),MOD(ROW()-2,20)))</f>
        <v/>
      </c>
      <c r="I1419" s="4" t="str">
        <f aca="false">IF($H1419="","",$H1419-WEEKDAY($H1419,2)+1)</f>
        <v/>
      </c>
      <c r="J1419" s="4" t="str">
        <f aca="false">IF($I1419="","",$I1419+6)</f>
        <v/>
      </c>
      <c r="K1419" s="6" t="str">
        <f aca="false">IF($H1419="","",DATE(YEAR($H1419),MONTH($H1419),1))</f>
        <v/>
      </c>
      <c r="L1419" s="0" t="str">
        <f aca="false">IF($A1419="","",INDEX(CARTAO_COMPRAS!$K:$K,INT((ROW()-2)/20)+2))</f>
        <v/>
      </c>
      <c r="M1419" s="0" t="str">
        <f aca="false">IF($A1419="","","Compra no cartão")</f>
        <v/>
      </c>
    </row>
    <row r="1420" customFormat="false" ht="13.5" hidden="false" customHeight="false" outlineLevel="0" collapsed="false">
      <c r="A1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0" s="0" t="str">
        <f aca="false">IF($A1420="","",INDEX(CARTAO_COMPRAS!$C:$C,INT((ROW()-2)/20)+2))</f>
        <v/>
      </c>
      <c r="C1420" s="0" t="str">
        <f aca="false">IF($A1420="","",INDEX(CARTAO_COMPRAS!$D:$D,INT((ROW()-2)/20)+2))</f>
        <v/>
      </c>
      <c r="D1420" s="0" t="str">
        <f aca="false">IF($A1420="","",INDEX(CARTAO_COMPRAS!$E:$E,INT((ROW()-2)/20)+2))</f>
        <v/>
      </c>
      <c r="E1420" s="0" t="str">
        <f aca="false">IF($A1420="","",INDEX(CARTAO_COMPRAS!$H:$H,INT((ROW()-2)/20)+2)+MOD(ROW()-2,20))</f>
        <v/>
      </c>
      <c r="F1420" s="0" t="str">
        <f aca="false">IF($A1420="","",INDEX(CARTAO_COMPRAS!$G:$G,INT((ROW()-2)/20)+2))</f>
        <v/>
      </c>
      <c r="G1420" s="5" t="str">
        <f aca="false">IF($A1420="","",INDEX(CARTAO_COMPRAS!$I:$I,INT((ROW()-2)/20)+2))</f>
        <v/>
      </c>
      <c r="H1420" s="4" t="str">
        <f aca="false">IF($A1420="","",EDATE(INDEX(CARTAO_COMPRAS!$J:$J,INT((ROW()-2)/20)+2),MOD(ROW()-2,20)))</f>
        <v/>
      </c>
      <c r="I1420" s="4" t="str">
        <f aca="false">IF($H1420="","",$H1420-WEEKDAY($H1420,2)+1)</f>
        <v/>
      </c>
      <c r="J1420" s="4" t="str">
        <f aca="false">IF($I1420="","",$I1420+6)</f>
        <v/>
      </c>
      <c r="K1420" s="6" t="str">
        <f aca="false">IF($H1420="","",DATE(YEAR($H1420),MONTH($H1420),1))</f>
        <v/>
      </c>
      <c r="L1420" s="0" t="str">
        <f aca="false">IF($A1420="","",INDEX(CARTAO_COMPRAS!$K:$K,INT((ROW()-2)/20)+2))</f>
        <v/>
      </c>
      <c r="M1420" s="0" t="str">
        <f aca="false">IF($A1420="","","Compra no cartão")</f>
        <v/>
      </c>
    </row>
    <row r="1421" customFormat="false" ht="13.5" hidden="false" customHeight="false" outlineLevel="0" collapsed="false">
      <c r="A1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1" s="0" t="str">
        <f aca="false">IF($A1421="","",INDEX(CARTAO_COMPRAS!$C:$C,INT((ROW()-2)/20)+2))</f>
        <v/>
      </c>
      <c r="C1421" s="0" t="str">
        <f aca="false">IF($A1421="","",INDEX(CARTAO_COMPRAS!$D:$D,INT((ROW()-2)/20)+2))</f>
        <v/>
      </c>
      <c r="D1421" s="0" t="str">
        <f aca="false">IF($A1421="","",INDEX(CARTAO_COMPRAS!$E:$E,INT((ROW()-2)/20)+2))</f>
        <v/>
      </c>
      <c r="E1421" s="0" t="str">
        <f aca="false">IF($A1421="","",INDEX(CARTAO_COMPRAS!$H:$H,INT((ROW()-2)/20)+2)+MOD(ROW()-2,20))</f>
        <v/>
      </c>
      <c r="F1421" s="0" t="str">
        <f aca="false">IF($A1421="","",INDEX(CARTAO_COMPRAS!$G:$G,INT((ROW()-2)/20)+2))</f>
        <v/>
      </c>
      <c r="G1421" s="5" t="str">
        <f aca="false">IF($A1421="","",INDEX(CARTAO_COMPRAS!$I:$I,INT((ROW()-2)/20)+2))</f>
        <v/>
      </c>
      <c r="H1421" s="4" t="str">
        <f aca="false">IF($A1421="","",EDATE(INDEX(CARTAO_COMPRAS!$J:$J,INT((ROW()-2)/20)+2),MOD(ROW()-2,20)))</f>
        <v/>
      </c>
      <c r="I1421" s="4" t="str">
        <f aca="false">IF($H1421="","",$H1421-WEEKDAY($H1421,2)+1)</f>
        <v/>
      </c>
      <c r="J1421" s="4" t="str">
        <f aca="false">IF($I1421="","",$I1421+6)</f>
        <v/>
      </c>
      <c r="K1421" s="6" t="str">
        <f aca="false">IF($H1421="","",DATE(YEAR($H1421),MONTH($H1421),1))</f>
        <v/>
      </c>
      <c r="L1421" s="0" t="str">
        <f aca="false">IF($A1421="","",INDEX(CARTAO_COMPRAS!$K:$K,INT((ROW()-2)/20)+2))</f>
        <v/>
      </c>
      <c r="M1421" s="0" t="str">
        <f aca="false">IF($A1421="","","Compra no cartão")</f>
        <v/>
      </c>
    </row>
    <row r="1422" customFormat="false" ht="13.5" hidden="false" customHeight="false" outlineLevel="0" collapsed="false">
      <c r="A14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72</v>
      </c>
      <c r="B1422" s="0" t="str">
        <f aca="false">IF($A1422="","",INDEX(CARTAO_COMPRAS!$C:$C,INT((ROW()-2)/20)+2))</f>
        <v>Bradesco</v>
      </c>
      <c r="C1422" s="0" t="str">
        <f aca="false">IF($A1422="","",INDEX(CARTAO_COMPRAS!$D:$D,INT((ROW()-2)/20)+2))</f>
        <v>Posto de gasolina</v>
      </c>
      <c r="D1422" s="0" t="str">
        <f aca="false">IF($A1422="","",INDEX(CARTAO_COMPRAS!$E:$E,INT((ROW()-2)/20)+2))</f>
        <v>Alimentação / Insumos</v>
      </c>
      <c r="E1422" s="0" t="n">
        <f aca="false">IF($A1422="","",INDEX(CARTAO_COMPRAS!$H:$H,INT((ROW()-2)/20)+2)+MOD(ROW()-2,20))</f>
        <v>1</v>
      </c>
      <c r="F1422" s="0" t="n">
        <f aca="false">IF($A1422="","",INDEX(CARTAO_COMPRAS!$G:$G,INT((ROW()-2)/20)+2))</f>
        <v>1</v>
      </c>
      <c r="G1422" s="5" t="n">
        <f aca="false">IF($A1422="","",INDEX(CARTAO_COMPRAS!$I:$I,INT((ROW()-2)/20)+2))</f>
        <v>50</v>
      </c>
      <c r="H1422" s="4" t="n">
        <f aca="false">IF($A1422="","",EDATE(INDEX(CARTAO_COMPRAS!$J:$J,INT((ROW()-2)/20)+2),MOD(ROW()-2,20)))</f>
        <v>46157</v>
      </c>
      <c r="I1422" s="4" t="n">
        <f aca="false">IF($H1422="","",$H1422-WEEKDAY($H1422,2)+1)</f>
        <v>46153</v>
      </c>
      <c r="J1422" s="4" t="n">
        <f aca="false">IF($I1422="","",$I1422+6)</f>
        <v>46159</v>
      </c>
      <c r="K1422" s="6" t="n">
        <f aca="false">IF($H1422="","",DATE(YEAR($H1422),MONTH($H1422),1))</f>
        <v>46143</v>
      </c>
      <c r="L1422" s="0" t="str">
        <f aca="false">IF($A1422="","",INDEX(CARTAO_COMPRAS!$K:$K,INT((ROW()-2)/20)+2))</f>
        <v>Pago</v>
      </c>
      <c r="M1422" s="0" t="str">
        <f aca="false">IF($A1422="","","Compra no cartão")</f>
        <v>Compra no cartão</v>
      </c>
    </row>
    <row r="1423" customFormat="false" ht="13.5" hidden="false" customHeight="false" outlineLevel="0" collapsed="false">
      <c r="A14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3" s="0" t="str">
        <f aca="false">IF($A1423="","",INDEX(CARTAO_COMPRAS!$C:$C,INT((ROW()-2)/20)+2))</f>
        <v/>
      </c>
      <c r="C1423" s="0" t="str">
        <f aca="false">IF($A1423="","",INDEX(CARTAO_COMPRAS!$D:$D,INT((ROW()-2)/20)+2))</f>
        <v/>
      </c>
      <c r="D1423" s="0" t="str">
        <f aca="false">IF($A1423="","",INDEX(CARTAO_COMPRAS!$E:$E,INT((ROW()-2)/20)+2))</f>
        <v/>
      </c>
      <c r="E1423" s="0" t="str">
        <f aca="false">IF($A1423="","",INDEX(CARTAO_COMPRAS!$H:$H,INT((ROW()-2)/20)+2)+MOD(ROW()-2,20))</f>
        <v/>
      </c>
      <c r="F1423" s="0" t="str">
        <f aca="false">IF($A1423="","",INDEX(CARTAO_COMPRAS!$G:$G,INT((ROW()-2)/20)+2))</f>
        <v/>
      </c>
      <c r="G1423" s="5" t="str">
        <f aca="false">IF($A1423="","",INDEX(CARTAO_COMPRAS!$I:$I,INT((ROW()-2)/20)+2))</f>
        <v/>
      </c>
      <c r="H1423" s="4" t="str">
        <f aca="false">IF($A1423="","",EDATE(INDEX(CARTAO_COMPRAS!$J:$J,INT((ROW()-2)/20)+2),MOD(ROW()-2,20)))</f>
        <v/>
      </c>
      <c r="I1423" s="4" t="str">
        <f aca="false">IF($H1423="","",$H1423-WEEKDAY($H1423,2)+1)</f>
        <v/>
      </c>
      <c r="J1423" s="4" t="str">
        <f aca="false">IF($I1423="","",$I1423+6)</f>
        <v/>
      </c>
      <c r="K1423" s="6" t="str">
        <f aca="false">IF($H1423="","",DATE(YEAR($H1423),MONTH($H1423),1))</f>
        <v/>
      </c>
      <c r="L1423" s="0" t="str">
        <f aca="false">IF($A1423="","",INDEX(CARTAO_COMPRAS!$K:$K,INT((ROW()-2)/20)+2))</f>
        <v/>
      </c>
      <c r="M1423" s="0" t="str">
        <f aca="false">IF($A1423="","","Compra no cartão")</f>
        <v/>
      </c>
    </row>
    <row r="1424" customFormat="false" ht="13.5" hidden="false" customHeight="false" outlineLevel="0" collapsed="false">
      <c r="A14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4" s="0" t="str">
        <f aca="false">IF($A1424="","",INDEX(CARTAO_COMPRAS!$C:$C,INT((ROW()-2)/20)+2))</f>
        <v/>
      </c>
      <c r="C1424" s="0" t="str">
        <f aca="false">IF($A1424="","",INDEX(CARTAO_COMPRAS!$D:$D,INT((ROW()-2)/20)+2))</f>
        <v/>
      </c>
      <c r="D1424" s="0" t="str">
        <f aca="false">IF($A1424="","",INDEX(CARTAO_COMPRAS!$E:$E,INT((ROW()-2)/20)+2))</f>
        <v/>
      </c>
      <c r="E1424" s="0" t="str">
        <f aca="false">IF($A1424="","",INDEX(CARTAO_COMPRAS!$H:$H,INT((ROW()-2)/20)+2)+MOD(ROW()-2,20))</f>
        <v/>
      </c>
      <c r="F1424" s="0" t="str">
        <f aca="false">IF($A1424="","",INDEX(CARTAO_COMPRAS!$G:$G,INT((ROW()-2)/20)+2))</f>
        <v/>
      </c>
      <c r="G1424" s="5" t="str">
        <f aca="false">IF($A1424="","",INDEX(CARTAO_COMPRAS!$I:$I,INT((ROW()-2)/20)+2))</f>
        <v/>
      </c>
      <c r="H1424" s="4" t="str">
        <f aca="false">IF($A1424="","",EDATE(INDEX(CARTAO_COMPRAS!$J:$J,INT((ROW()-2)/20)+2),MOD(ROW()-2,20)))</f>
        <v/>
      </c>
      <c r="I1424" s="4" t="str">
        <f aca="false">IF($H1424="","",$H1424-WEEKDAY($H1424,2)+1)</f>
        <v/>
      </c>
      <c r="J1424" s="4" t="str">
        <f aca="false">IF($I1424="","",$I1424+6)</f>
        <v/>
      </c>
      <c r="K1424" s="6" t="str">
        <f aca="false">IF($H1424="","",DATE(YEAR($H1424),MONTH($H1424),1))</f>
        <v/>
      </c>
      <c r="L1424" s="0" t="str">
        <f aca="false">IF($A1424="","",INDEX(CARTAO_COMPRAS!$K:$K,INT((ROW()-2)/20)+2))</f>
        <v/>
      </c>
      <c r="M1424" s="0" t="str">
        <f aca="false">IF($A1424="","","Compra no cartão")</f>
        <v/>
      </c>
    </row>
    <row r="1425" customFormat="false" ht="13.5" hidden="false" customHeight="false" outlineLevel="0" collapsed="false">
      <c r="A1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5" s="0" t="str">
        <f aca="false">IF($A1425="","",INDEX(CARTAO_COMPRAS!$C:$C,INT((ROW()-2)/20)+2))</f>
        <v/>
      </c>
      <c r="C1425" s="0" t="str">
        <f aca="false">IF($A1425="","",INDEX(CARTAO_COMPRAS!$D:$D,INT((ROW()-2)/20)+2))</f>
        <v/>
      </c>
      <c r="D1425" s="0" t="str">
        <f aca="false">IF($A1425="","",INDEX(CARTAO_COMPRAS!$E:$E,INT((ROW()-2)/20)+2))</f>
        <v/>
      </c>
      <c r="E1425" s="0" t="str">
        <f aca="false">IF($A1425="","",INDEX(CARTAO_COMPRAS!$H:$H,INT((ROW()-2)/20)+2)+MOD(ROW()-2,20))</f>
        <v/>
      </c>
      <c r="F1425" s="0" t="str">
        <f aca="false">IF($A1425="","",INDEX(CARTAO_COMPRAS!$G:$G,INT((ROW()-2)/20)+2))</f>
        <v/>
      </c>
      <c r="G1425" s="5" t="str">
        <f aca="false">IF($A1425="","",INDEX(CARTAO_COMPRAS!$I:$I,INT((ROW()-2)/20)+2))</f>
        <v/>
      </c>
      <c r="H1425" s="4" t="str">
        <f aca="false">IF($A1425="","",EDATE(INDEX(CARTAO_COMPRAS!$J:$J,INT((ROW()-2)/20)+2),MOD(ROW()-2,20)))</f>
        <v/>
      </c>
      <c r="I1425" s="4" t="str">
        <f aca="false">IF($H1425="","",$H1425-WEEKDAY($H1425,2)+1)</f>
        <v/>
      </c>
      <c r="J1425" s="4" t="str">
        <f aca="false">IF($I1425="","",$I1425+6)</f>
        <v/>
      </c>
      <c r="K1425" s="6" t="str">
        <f aca="false">IF($H1425="","",DATE(YEAR($H1425),MONTH($H1425),1))</f>
        <v/>
      </c>
      <c r="L1425" s="0" t="str">
        <f aca="false">IF($A1425="","",INDEX(CARTAO_COMPRAS!$K:$K,INT((ROW()-2)/20)+2))</f>
        <v/>
      </c>
      <c r="M1425" s="0" t="str">
        <f aca="false">IF($A1425="","","Compra no cartão")</f>
        <v/>
      </c>
    </row>
    <row r="1426" customFormat="false" ht="13.5" hidden="false" customHeight="false" outlineLevel="0" collapsed="false">
      <c r="A1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6" s="0" t="str">
        <f aca="false">IF($A1426="","",INDEX(CARTAO_COMPRAS!$C:$C,INT((ROW()-2)/20)+2))</f>
        <v/>
      </c>
      <c r="C1426" s="0" t="str">
        <f aca="false">IF($A1426="","",INDEX(CARTAO_COMPRAS!$D:$D,INT((ROW()-2)/20)+2))</f>
        <v/>
      </c>
      <c r="D1426" s="0" t="str">
        <f aca="false">IF($A1426="","",INDEX(CARTAO_COMPRAS!$E:$E,INT((ROW()-2)/20)+2))</f>
        <v/>
      </c>
      <c r="E1426" s="0" t="str">
        <f aca="false">IF($A1426="","",INDEX(CARTAO_COMPRAS!$H:$H,INT((ROW()-2)/20)+2)+MOD(ROW()-2,20))</f>
        <v/>
      </c>
      <c r="F1426" s="0" t="str">
        <f aca="false">IF($A1426="","",INDEX(CARTAO_COMPRAS!$G:$G,INT((ROW()-2)/20)+2))</f>
        <v/>
      </c>
      <c r="G1426" s="5" t="str">
        <f aca="false">IF($A1426="","",INDEX(CARTAO_COMPRAS!$I:$I,INT((ROW()-2)/20)+2))</f>
        <v/>
      </c>
      <c r="H1426" s="4" t="str">
        <f aca="false">IF($A1426="","",EDATE(INDEX(CARTAO_COMPRAS!$J:$J,INT((ROW()-2)/20)+2),MOD(ROW()-2,20)))</f>
        <v/>
      </c>
      <c r="I1426" s="4" t="str">
        <f aca="false">IF($H1426="","",$H1426-WEEKDAY($H1426,2)+1)</f>
        <v/>
      </c>
      <c r="J1426" s="4" t="str">
        <f aca="false">IF($I1426="","",$I1426+6)</f>
        <v/>
      </c>
      <c r="K1426" s="6" t="str">
        <f aca="false">IF($H1426="","",DATE(YEAR($H1426),MONTH($H1426),1))</f>
        <v/>
      </c>
      <c r="L1426" s="0" t="str">
        <f aca="false">IF($A1426="","",INDEX(CARTAO_COMPRAS!$K:$K,INT((ROW()-2)/20)+2))</f>
        <v/>
      </c>
      <c r="M1426" s="0" t="str">
        <f aca="false">IF($A1426="","","Compra no cartão")</f>
        <v/>
      </c>
    </row>
    <row r="1427" customFormat="false" ht="13.5" hidden="false" customHeight="false" outlineLevel="0" collapsed="false">
      <c r="A1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7" s="0" t="str">
        <f aca="false">IF($A1427="","",INDEX(CARTAO_COMPRAS!$C:$C,INT((ROW()-2)/20)+2))</f>
        <v/>
      </c>
      <c r="C1427" s="0" t="str">
        <f aca="false">IF($A1427="","",INDEX(CARTAO_COMPRAS!$D:$D,INT((ROW()-2)/20)+2))</f>
        <v/>
      </c>
      <c r="D1427" s="0" t="str">
        <f aca="false">IF($A1427="","",INDEX(CARTAO_COMPRAS!$E:$E,INT((ROW()-2)/20)+2))</f>
        <v/>
      </c>
      <c r="E1427" s="0" t="str">
        <f aca="false">IF($A1427="","",INDEX(CARTAO_COMPRAS!$H:$H,INT((ROW()-2)/20)+2)+MOD(ROW()-2,20))</f>
        <v/>
      </c>
      <c r="F1427" s="0" t="str">
        <f aca="false">IF($A1427="","",INDEX(CARTAO_COMPRAS!$G:$G,INT((ROW()-2)/20)+2))</f>
        <v/>
      </c>
      <c r="G1427" s="5" t="str">
        <f aca="false">IF($A1427="","",INDEX(CARTAO_COMPRAS!$I:$I,INT((ROW()-2)/20)+2))</f>
        <v/>
      </c>
      <c r="H1427" s="4" t="str">
        <f aca="false">IF($A1427="","",EDATE(INDEX(CARTAO_COMPRAS!$J:$J,INT((ROW()-2)/20)+2),MOD(ROW()-2,20)))</f>
        <v/>
      </c>
      <c r="I1427" s="4" t="str">
        <f aca="false">IF($H1427="","",$H1427-WEEKDAY($H1427,2)+1)</f>
        <v/>
      </c>
      <c r="J1427" s="4" t="str">
        <f aca="false">IF($I1427="","",$I1427+6)</f>
        <v/>
      </c>
      <c r="K1427" s="6" t="str">
        <f aca="false">IF($H1427="","",DATE(YEAR($H1427),MONTH($H1427),1))</f>
        <v/>
      </c>
      <c r="L1427" s="0" t="str">
        <f aca="false">IF($A1427="","",INDEX(CARTAO_COMPRAS!$K:$K,INT((ROW()-2)/20)+2))</f>
        <v/>
      </c>
      <c r="M1427" s="0" t="str">
        <f aca="false">IF($A1427="","","Compra no cartão")</f>
        <v/>
      </c>
    </row>
    <row r="1428" customFormat="false" ht="13.5" hidden="false" customHeight="false" outlineLevel="0" collapsed="false">
      <c r="A1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8" s="0" t="str">
        <f aca="false">IF($A1428="","",INDEX(CARTAO_COMPRAS!$C:$C,INT((ROW()-2)/20)+2))</f>
        <v/>
      </c>
      <c r="C1428" s="0" t="str">
        <f aca="false">IF($A1428="","",INDEX(CARTAO_COMPRAS!$D:$D,INT((ROW()-2)/20)+2))</f>
        <v/>
      </c>
      <c r="D1428" s="0" t="str">
        <f aca="false">IF($A1428="","",INDEX(CARTAO_COMPRAS!$E:$E,INT((ROW()-2)/20)+2))</f>
        <v/>
      </c>
      <c r="E1428" s="0" t="str">
        <f aca="false">IF($A1428="","",INDEX(CARTAO_COMPRAS!$H:$H,INT((ROW()-2)/20)+2)+MOD(ROW()-2,20))</f>
        <v/>
      </c>
      <c r="F1428" s="0" t="str">
        <f aca="false">IF($A1428="","",INDEX(CARTAO_COMPRAS!$G:$G,INT((ROW()-2)/20)+2))</f>
        <v/>
      </c>
      <c r="G1428" s="5" t="str">
        <f aca="false">IF($A1428="","",INDEX(CARTAO_COMPRAS!$I:$I,INT((ROW()-2)/20)+2))</f>
        <v/>
      </c>
      <c r="H1428" s="4" t="str">
        <f aca="false">IF($A1428="","",EDATE(INDEX(CARTAO_COMPRAS!$J:$J,INT((ROW()-2)/20)+2),MOD(ROW()-2,20)))</f>
        <v/>
      </c>
      <c r="I1428" s="4" t="str">
        <f aca="false">IF($H1428="","",$H1428-WEEKDAY($H1428,2)+1)</f>
        <v/>
      </c>
      <c r="J1428" s="4" t="str">
        <f aca="false">IF($I1428="","",$I1428+6)</f>
        <v/>
      </c>
      <c r="K1428" s="6" t="str">
        <f aca="false">IF($H1428="","",DATE(YEAR($H1428),MONTH($H1428),1))</f>
        <v/>
      </c>
      <c r="L1428" s="0" t="str">
        <f aca="false">IF($A1428="","",INDEX(CARTAO_COMPRAS!$K:$K,INT((ROW()-2)/20)+2))</f>
        <v/>
      </c>
      <c r="M1428" s="0" t="str">
        <f aca="false">IF($A1428="","","Compra no cartão")</f>
        <v/>
      </c>
    </row>
    <row r="1429" customFormat="false" ht="13.5" hidden="false" customHeight="false" outlineLevel="0" collapsed="false">
      <c r="A1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29" s="0" t="str">
        <f aca="false">IF($A1429="","",INDEX(CARTAO_COMPRAS!$C:$C,INT((ROW()-2)/20)+2))</f>
        <v/>
      </c>
      <c r="C1429" s="0" t="str">
        <f aca="false">IF($A1429="","",INDEX(CARTAO_COMPRAS!$D:$D,INT((ROW()-2)/20)+2))</f>
        <v/>
      </c>
      <c r="D1429" s="0" t="str">
        <f aca="false">IF($A1429="","",INDEX(CARTAO_COMPRAS!$E:$E,INT((ROW()-2)/20)+2))</f>
        <v/>
      </c>
      <c r="E1429" s="0" t="str">
        <f aca="false">IF($A1429="","",INDEX(CARTAO_COMPRAS!$H:$H,INT((ROW()-2)/20)+2)+MOD(ROW()-2,20))</f>
        <v/>
      </c>
      <c r="F1429" s="0" t="str">
        <f aca="false">IF($A1429="","",INDEX(CARTAO_COMPRAS!$G:$G,INT((ROW()-2)/20)+2))</f>
        <v/>
      </c>
      <c r="G1429" s="5" t="str">
        <f aca="false">IF($A1429="","",INDEX(CARTAO_COMPRAS!$I:$I,INT((ROW()-2)/20)+2))</f>
        <v/>
      </c>
      <c r="H1429" s="4" t="str">
        <f aca="false">IF($A1429="","",EDATE(INDEX(CARTAO_COMPRAS!$J:$J,INT((ROW()-2)/20)+2),MOD(ROW()-2,20)))</f>
        <v/>
      </c>
      <c r="I1429" s="4" t="str">
        <f aca="false">IF($H1429="","",$H1429-WEEKDAY($H1429,2)+1)</f>
        <v/>
      </c>
      <c r="J1429" s="4" t="str">
        <f aca="false">IF($I1429="","",$I1429+6)</f>
        <v/>
      </c>
      <c r="K1429" s="6" t="str">
        <f aca="false">IF($H1429="","",DATE(YEAR($H1429),MONTH($H1429),1))</f>
        <v/>
      </c>
      <c r="L1429" s="0" t="str">
        <f aca="false">IF($A1429="","",INDEX(CARTAO_COMPRAS!$K:$K,INT((ROW()-2)/20)+2))</f>
        <v/>
      </c>
      <c r="M1429" s="0" t="str">
        <f aca="false">IF($A1429="","","Compra no cartão")</f>
        <v/>
      </c>
    </row>
    <row r="1430" customFormat="false" ht="13.5" hidden="false" customHeight="false" outlineLevel="0" collapsed="false">
      <c r="A1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0" s="0" t="str">
        <f aca="false">IF($A1430="","",INDEX(CARTAO_COMPRAS!$C:$C,INT((ROW()-2)/20)+2))</f>
        <v/>
      </c>
      <c r="C1430" s="0" t="str">
        <f aca="false">IF($A1430="","",INDEX(CARTAO_COMPRAS!$D:$D,INT((ROW()-2)/20)+2))</f>
        <v/>
      </c>
      <c r="D1430" s="0" t="str">
        <f aca="false">IF($A1430="","",INDEX(CARTAO_COMPRAS!$E:$E,INT((ROW()-2)/20)+2))</f>
        <v/>
      </c>
      <c r="E1430" s="0" t="str">
        <f aca="false">IF($A1430="","",INDEX(CARTAO_COMPRAS!$H:$H,INT((ROW()-2)/20)+2)+MOD(ROW()-2,20))</f>
        <v/>
      </c>
      <c r="F1430" s="0" t="str">
        <f aca="false">IF($A1430="","",INDEX(CARTAO_COMPRAS!$G:$G,INT((ROW()-2)/20)+2))</f>
        <v/>
      </c>
      <c r="G1430" s="5" t="str">
        <f aca="false">IF($A1430="","",INDEX(CARTAO_COMPRAS!$I:$I,INT((ROW()-2)/20)+2))</f>
        <v/>
      </c>
      <c r="H1430" s="4" t="str">
        <f aca="false">IF($A1430="","",EDATE(INDEX(CARTAO_COMPRAS!$J:$J,INT((ROW()-2)/20)+2),MOD(ROW()-2,20)))</f>
        <v/>
      </c>
      <c r="I1430" s="4" t="str">
        <f aca="false">IF($H1430="","",$H1430-WEEKDAY($H1430,2)+1)</f>
        <v/>
      </c>
      <c r="J1430" s="4" t="str">
        <f aca="false">IF($I1430="","",$I1430+6)</f>
        <v/>
      </c>
      <c r="K1430" s="6" t="str">
        <f aca="false">IF($H1430="","",DATE(YEAR($H1430),MONTH($H1430),1))</f>
        <v/>
      </c>
      <c r="L1430" s="0" t="str">
        <f aca="false">IF($A1430="","",INDEX(CARTAO_COMPRAS!$K:$K,INT((ROW()-2)/20)+2))</f>
        <v/>
      </c>
      <c r="M1430" s="0" t="str">
        <f aca="false">IF($A1430="","","Compra no cartão")</f>
        <v/>
      </c>
    </row>
    <row r="1431" customFormat="false" ht="13.5" hidden="false" customHeight="false" outlineLevel="0" collapsed="false">
      <c r="A1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1" s="0" t="str">
        <f aca="false">IF($A1431="","",INDEX(CARTAO_COMPRAS!$C:$C,INT((ROW()-2)/20)+2))</f>
        <v/>
      </c>
      <c r="C1431" s="0" t="str">
        <f aca="false">IF($A1431="","",INDEX(CARTAO_COMPRAS!$D:$D,INT((ROW()-2)/20)+2))</f>
        <v/>
      </c>
      <c r="D1431" s="0" t="str">
        <f aca="false">IF($A1431="","",INDEX(CARTAO_COMPRAS!$E:$E,INT((ROW()-2)/20)+2))</f>
        <v/>
      </c>
      <c r="E1431" s="0" t="str">
        <f aca="false">IF($A1431="","",INDEX(CARTAO_COMPRAS!$H:$H,INT((ROW()-2)/20)+2)+MOD(ROW()-2,20))</f>
        <v/>
      </c>
      <c r="F1431" s="0" t="str">
        <f aca="false">IF($A1431="","",INDEX(CARTAO_COMPRAS!$G:$G,INT((ROW()-2)/20)+2))</f>
        <v/>
      </c>
      <c r="G1431" s="5" t="str">
        <f aca="false">IF($A1431="","",INDEX(CARTAO_COMPRAS!$I:$I,INT((ROW()-2)/20)+2))</f>
        <v/>
      </c>
      <c r="H1431" s="4" t="str">
        <f aca="false">IF($A1431="","",EDATE(INDEX(CARTAO_COMPRAS!$J:$J,INT((ROW()-2)/20)+2),MOD(ROW()-2,20)))</f>
        <v/>
      </c>
      <c r="I1431" s="4" t="str">
        <f aca="false">IF($H1431="","",$H1431-WEEKDAY($H1431,2)+1)</f>
        <v/>
      </c>
      <c r="J1431" s="4" t="str">
        <f aca="false">IF($I1431="","",$I1431+6)</f>
        <v/>
      </c>
      <c r="K1431" s="6" t="str">
        <f aca="false">IF($H1431="","",DATE(YEAR($H1431),MONTH($H1431),1))</f>
        <v/>
      </c>
      <c r="L1431" s="0" t="str">
        <f aca="false">IF($A1431="","",INDEX(CARTAO_COMPRAS!$K:$K,INT((ROW()-2)/20)+2))</f>
        <v/>
      </c>
      <c r="M1431" s="0" t="str">
        <f aca="false">IF($A1431="","","Compra no cartão")</f>
        <v/>
      </c>
    </row>
    <row r="1432" customFormat="false" ht="13.5" hidden="false" customHeight="false" outlineLevel="0" collapsed="false">
      <c r="A1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2" s="0" t="str">
        <f aca="false">IF($A1432="","",INDEX(CARTAO_COMPRAS!$C:$C,INT((ROW()-2)/20)+2))</f>
        <v/>
      </c>
      <c r="C1432" s="0" t="str">
        <f aca="false">IF($A1432="","",INDEX(CARTAO_COMPRAS!$D:$D,INT((ROW()-2)/20)+2))</f>
        <v/>
      </c>
      <c r="D1432" s="0" t="str">
        <f aca="false">IF($A1432="","",INDEX(CARTAO_COMPRAS!$E:$E,INT((ROW()-2)/20)+2))</f>
        <v/>
      </c>
      <c r="E1432" s="0" t="str">
        <f aca="false">IF($A1432="","",INDEX(CARTAO_COMPRAS!$H:$H,INT((ROW()-2)/20)+2)+MOD(ROW()-2,20))</f>
        <v/>
      </c>
      <c r="F1432" s="0" t="str">
        <f aca="false">IF($A1432="","",INDEX(CARTAO_COMPRAS!$G:$G,INT((ROW()-2)/20)+2))</f>
        <v/>
      </c>
      <c r="G1432" s="5" t="str">
        <f aca="false">IF($A1432="","",INDEX(CARTAO_COMPRAS!$I:$I,INT((ROW()-2)/20)+2))</f>
        <v/>
      </c>
      <c r="H1432" s="4" t="str">
        <f aca="false">IF($A1432="","",EDATE(INDEX(CARTAO_COMPRAS!$J:$J,INT((ROW()-2)/20)+2),MOD(ROW()-2,20)))</f>
        <v/>
      </c>
      <c r="I1432" s="4" t="str">
        <f aca="false">IF($H1432="","",$H1432-WEEKDAY($H1432,2)+1)</f>
        <v/>
      </c>
      <c r="J1432" s="4" t="str">
        <f aca="false">IF($I1432="","",$I1432+6)</f>
        <v/>
      </c>
      <c r="K1432" s="6" t="str">
        <f aca="false">IF($H1432="","",DATE(YEAR($H1432),MONTH($H1432),1))</f>
        <v/>
      </c>
      <c r="L1432" s="0" t="str">
        <f aca="false">IF($A1432="","",INDEX(CARTAO_COMPRAS!$K:$K,INT((ROW()-2)/20)+2))</f>
        <v/>
      </c>
      <c r="M1432" s="0" t="str">
        <f aca="false">IF($A1432="","","Compra no cartão")</f>
        <v/>
      </c>
    </row>
    <row r="1433" customFormat="false" ht="13.5" hidden="false" customHeight="false" outlineLevel="0" collapsed="false">
      <c r="A1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3" s="0" t="str">
        <f aca="false">IF($A1433="","",INDEX(CARTAO_COMPRAS!$C:$C,INT((ROW()-2)/20)+2))</f>
        <v/>
      </c>
      <c r="C1433" s="0" t="str">
        <f aca="false">IF($A1433="","",INDEX(CARTAO_COMPRAS!$D:$D,INT((ROW()-2)/20)+2))</f>
        <v/>
      </c>
      <c r="D1433" s="0" t="str">
        <f aca="false">IF($A1433="","",INDEX(CARTAO_COMPRAS!$E:$E,INT((ROW()-2)/20)+2))</f>
        <v/>
      </c>
      <c r="E1433" s="0" t="str">
        <f aca="false">IF($A1433="","",INDEX(CARTAO_COMPRAS!$H:$H,INT((ROW()-2)/20)+2)+MOD(ROW()-2,20))</f>
        <v/>
      </c>
      <c r="F1433" s="0" t="str">
        <f aca="false">IF($A1433="","",INDEX(CARTAO_COMPRAS!$G:$G,INT((ROW()-2)/20)+2))</f>
        <v/>
      </c>
      <c r="G1433" s="5" t="str">
        <f aca="false">IF($A1433="","",INDEX(CARTAO_COMPRAS!$I:$I,INT((ROW()-2)/20)+2))</f>
        <v/>
      </c>
      <c r="H1433" s="4" t="str">
        <f aca="false">IF($A1433="","",EDATE(INDEX(CARTAO_COMPRAS!$J:$J,INT((ROW()-2)/20)+2),MOD(ROW()-2,20)))</f>
        <v/>
      </c>
      <c r="I1433" s="4" t="str">
        <f aca="false">IF($H1433="","",$H1433-WEEKDAY($H1433,2)+1)</f>
        <v/>
      </c>
      <c r="J1433" s="4" t="str">
        <f aca="false">IF($I1433="","",$I1433+6)</f>
        <v/>
      </c>
      <c r="K1433" s="6" t="str">
        <f aca="false">IF($H1433="","",DATE(YEAR($H1433),MONTH($H1433),1))</f>
        <v/>
      </c>
      <c r="L1433" s="0" t="str">
        <f aca="false">IF($A1433="","",INDEX(CARTAO_COMPRAS!$K:$K,INT((ROW()-2)/20)+2))</f>
        <v/>
      </c>
      <c r="M1433" s="0" t="str">
        <f aca="false">IF($A1433="","","Compra no cartão")</f>
        <v/>
      </c>
    </row>
    <row r="1434" customFormat="false" ht="13.5" hidden="false" customHeight="false" outlineLevel="0" collapsed="false">
      <c r="A1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4" s="0" t="str">
        <f aca="false">IF($A1434="","",INDEX(CARTAO_COMPRAS!$C:$C,INT((ROW()-2)/20)+2))</f>
        <v/>
      </c>
      <c r="C1434" s="0" t="str">
        <f aca="false">IF($A1434="","",INDEX(CARTAO_COMPRAS!$D:$D,INT((ROW()-2)/20)+2))</f>
        <v/>
      </c>
      <c r="D1434" s="0" t="str">
        <f aca="false">IF($A1434="","",INDEX(CARTAO_COMPRAS!$E:$E,INT((ROW()-2)/20)+2))</f>
        <v/>
      </c>
      <c r="E1434" s="0" t="str">
        <f aca="false">IF($A1434="","",INDEX(CARTAO_COMPRAS!$H:$H,INT((ROW()-2)/20)+2)+MOD(ROW()-2,20))</f>
        <v/>
      </c>
      <c r="F1434" s="0" t="str">
        <f aca="false">IF($A1434="","",INDEX(CARTAO_COMPRAS!$G:$G,INT((ROW()-2)/20)+2))</f>
        <v/>
      </c>
      <c r="G1434" s="5" t="str">
        <f aca="false">IF($A1434="","",INDEX(CARTAO_COMPRAS!$I:$I,INT((ROW()-2)/20)+2))</f>
        <v/>
      </c>
      <c r="H1434" s="4" t="str">
        <f aca="false">IF($A1434="","",EDATE(INDEX(CARTAO_COMPRAS!$J:$J,INT((ROW()-2)/20)+2),MOD(ROW()-2,20)))</f>
        <v/>
      </c>
      <c r="I1434" s="4" t="str">
        <f aca="false">IF($H1434="","",$H1434-WEEKDAY($H1434,2)+1)</f>
        <v/>
      </c>
      <c r="J1434" s="4" t="str">
        <f aca="false">IF($I1434="","",$I1434+6)</f>
        <v/>
      </c>
      <c r="K1434" s="6" t="str">
        <f aca="false">IF($H1434="","",DATE(YEAR($H1434),MONTH($H1434),1))</f>
        <v/>
      </c>
      <c r="L1434" s="0" t="str">
        <f aca="false">IF($A1434="","",INDEX(CARTAO_COMPRAS!$K:$K,INT((ROW()-2)/20)+2))</f>
        <v/>
      </c>
      <c r="M1434" s="0" t="str">
        <f aca="false">IF($A1434="","","Compra no cartão")</f>
        <v/>
      </c>
    </row>
    <row r="1435" customFormat="false" ht="13.5" hidden="false" customHeight="false" outlineLevel="0" collapsed="false">
      <c r="A1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5" s="0" t="str">
        <f aca="false">IF($A1435="","",INDEX(CARTAO_COMPRAS!$C:$C,INT((ROW()-2)/20)+2))</f>
        <v/>
      </c>
      <c r="C1435" s="0" t="str">
        <f aca="false">IF($A1435="","",INDEX(CARTAO_COMPRAS!$D:$D,INT((ROW()-2)/20)+2))</f>
        <v/>
      </c>
      <c r="D1435" s="0" t="str">
        <f aca="false">IF($A1435="","",INDEX(CARTAO_COMPRAS!$E:$E,INT((ROW()-2)/20)+2))</f>
        <v/>
      </c>
      <c r="E1435" s="0" t="str">
        <f aca="false">IF($A1435="","",INDEX(CARTAO_COMPRAS!$H:$H,INT((ROW()-2)/20)+2)+MOD(ROW()-2,20))</f>
        <v/>
      </c>
      <c r="F1435" s="0" t="str">
        <f aca="false">IF($A1435="","",INDEX(CARTAO_COMPRAS!$G:$G,INT((ROW()-2)/20)+2))</f>
        <v/>
      </c>
      <c r="G1435" s="5" t="str">
        <f aca="false">IF($A1435="","",INDEX(CARTAO_COMPRAS!$I:$I,INT((ROW()-2)/20)+2))</f>
        <v/>
      </c>
      <c r="H1435" s="4" t="str">
        <f aca="false">IF($A1435="","",EDATE(INDEX(CARTAO_COMPRAS!$J:$J,INT((ROW()-2)/20)+2),MOD(ROW()-2,20)))</f>
        <v/>
      </c>
      <c r="I1435" s="4" t="str">
        <f aca="false">IF($H1435="","",$H1435-WEEKDAY($H1435,2)+1)</f>
        <v/>
      </c>
      <c r="J1435" s="4" t="str">
        <f aca="false">IF($I1435="","",$I1435+6)</f>
        <v/>
      </c>
      <c r="K1435" s="6" t="str">
        <f aca="false">IF($H1435="","",DATE(YEAR($H1435),MONTH($H1435),1))</f>
        <v/>
      </c>
      <c r="L1435" s="0" t="str">
        <f aca="false">IF($A1435="","",INDEX(CARTAO_COMPRAS!$K:$K,INT((ROW()-2)/20)+2))</f>
        <v/>
      </c>
      <c r="M1435" s="0" t="str">
        <f aca="false">IF($A1435="","","Compra no cartão")</f>
        <v/>
      </c>
    </row>
    <row r="1436" customFormat="false" ht="13.5" hidden="false" customHeight="false" outlineLevel="0" collapsed="false">
      <c r="A1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6" s="0" t="str">
        <f aca="false">IF($A1436="","",INDEX(CARTAO_COMPRAS!$C:$C,INT((ROW()-2)/20)+2))</f>
        <v/>
      </c>
      <c r="C1436" s="0" t="str">
        <f aca="false">IF($A1436="","",INDEX(CARTAO_COMPRAS!$D:$D,INT((ROW()-2)/20)+2))</f>
        <v/>
      </c>
      <c r="D1436" s="0" t="str">
        <f aca="false">IF($A1436="","",INDEX(CARTAO_COMPRAS!$E:$E,INT((ROW()-2)/20)+2))</f>
        <v/>
      </c>
      <c r="E1436" s="0" t="str">
        <f aca="false">IF($A1436="","",INDEX(CARTAO_COMPRAS!$H:$H,INT((ROW()-2)/20)+2)+MOD(ROW()-2,20))</f>
        <v/>
      </c>
      <c r="F1436" s="0" t="str">
        <f aca="false">IF($A1436="","",INDEX(CARTAO_COMPRAS!$G:$G,INT((ROW()-2)/20)+2))</f>
        <v/>
      </c>
      <c r="G1436" s="5" t="str">
        <f aca="false">IF($A1436="","",INDEX(CARTAO_COMPRAS!$I:$I,INT((ROW()-2)/20)+2))</f>
        <v/>
      </c>
      <c r="H1436" s="4" t="str">
        <f aca="false">IF($A1436="","",EDATE(INDEX(CARTAO_COMPRAS!$J:$J,INT((ROW()-2)/20)+2),MOD(ROW()-2,20)))</f>
        <v/>
      </c>
      <c r="I1436" s="4" t="str">
        <f aca="false">IF($H1436="","",$H1436-WEEKDAY($H1436,2)+1)</f>
        <v/>
      </c>
      <c r="J1436" s="4" t="str">
        <f aca="false">IF($I1436="","",$I1436+6)</f>
        <v/>
      </c>
      <c r="K1436" s="6" t="str">
        <f aca="false">IF($H1436="","",DATE(YEAR($H1436),MONTH($H1436),1))</f>
        <v/>
      </c>
      <c r="L1436" s="0" t="str">
        <f aca="false">IF($A1436="","",INDEX(CARTAO_COMPRAS!$K:$K,INT((ROW()-2)/20)+2))</f>
        <v/>
      </c>
      <c r="M1436" s="0" t="str">
        <f aca="false">IF($A1436="","","Compra no cartão")</f>
        <v/>
      </c>
    </row>
    <row r="1437" customFormat="false" ht="13.5" hidden="false" customHeight="false" outlineLevel="0" collapsed="false">
      <c r="A1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7" s="0" t="str">
        <f aca="false">IF($A1437="","",INDEX(CARTAO_COMPRAS!$C:$C,INT((ROW()-2)/20)+2))</f>
        <v/>
      </c>
      <c r="C1437" s="0" t="str">
        <f aca="false">IF($A1437="","",INDEX(CARTAO_COMPRAS!$D:$D,INT((ROW()-2)/20)+2))</f>
        <v/>
      </c>
      <c r="D1437" s="0" t="str">
        <f aca="false">IF($A1437="","",INDEX(CARTAO_COMPRAS!$E:$E,INT((ROW()-2)/20)+2))</f>
        <v/>
      </c>
      <c r="E1437" s="0" t="str">
        <f aca="false">IF($A1437="","",INDEX(CARTAO_COMPRAS!$H:$H,INT((ROW()-2)/20)+2)+MOD(ROW()-2,20))</f>
        <v/>
      </c>
      <c r="F1437" s="0" t="str">
        <f aca="false">IF($A1437="","",INDEX(CARTAO_COMPRAS!$G:$G,INT((ROW()-2)/20)+2))</f>
        <v/>
      </c>
      <c r="G1437" s="5" t="str">
        <f aca="false">IF($A1437="","",INDEX(CARTAO_COMPRAS!$I:$I,INT((ROW()-2)/20)+2))</f>
        <v/>
      </c>
      <c r="H1437" s="4" t="str">
        <f aca="false">IF($A1437="","",EDATE(INDEX(CARTAO_COMPRAS!$J:$J,INT((ROW()-2)/20)+2),MOD(ROW()-2,20)))</f>
        <v/>
      </c>
      <c r="I1437" s="4" t="str">
        <f aca="false">IF($H1437="","",$H1437-WEEKDAY($H1437,2)+1)</f>
        <v/>
      </c>
      <c r="J1437" s="4" t="str">
        <f aca="false">IF($I1437="","",$I1437+6)</f>
        <v/>
      </c>
      <c r="K1437" s="6" t="str">
        <f aca="false">IF($H1437="","",DATE(YEAR($H1437),MONTH($H1437),1))</f>
        <v/>
      </c>
      <c r="L1437" s="0" t="str">
        <f aca="false">IF($A1437="","",INDEX(CARTAO_COMPRAS!$K:$K,INT((ROW()-2)/20)+2))</f>
        <v/>
      </c>
      <c r="M1437" s="0" t="str">
        <f aca="false">IF($A1437="","","Compra no cartão")</f>
        <v/>
      </c>
    </row>
    <row r="1438" customFormat="false" ht="13.5" hidden="false" customHeight="false" outlineLevel="0" collapsed="false">
      <c r="A1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8" s="0" t="str">
        <f aca="false">IF($A1438="","",INDEX(CARTAO_COMPRAS!$C:$C,INT((ROW()-2)/20)+2))</f>
        <v/>
      </c>
      <c r="C1438" s="0" t="str">
        <f aca="false">IF($A1438="","",INDEX(CARTAO_COMPRAS!$D:$D,INT((ROW()-2)/20)+2))</f>
        <v/>
      </c>
      <c r="D1438" s="0" t="str">
        <f aca="false">IF($A1438="","",INDEX(CARTAO_COMPRAS!$E:$E,INT((ROW()-2)/20)+2))</f>
        <v/>
      </c>
      <c r="E1438" s="0" t="str">
        <f aca="false">IF($A1438="","",INDEX(CARTAO_COMPRAS!$H:$H,INT((ROW()-2)/20)+2)+MOD(ROW()-2,20))</f>
        <v/>
      </c>
      <c r="F1438" s="0" t="str">
        <f aca="false">IF($A1438="","",INDEX(CARTAO_COMPRAS!$G:$G,INT((ROW()-2)/20)+2))</f>
        <v/>
      </c>
      <c r="G1438" s="5" t="str">
        <f aca="false">IF($A1438="","",INDEX(CARTAO_COMPRAS!$I:$I,INT((ROW()-2)/20)+2))</f>
        <v/>
      </c>
      <c r="H1438" s="4" t="str">
        <f aca="false">IF($A1438="","",EDATE(INDEX(CARTAO_COMPRAS!$J:$J,INT((ROW()-2)/20)+2),MOD(ROW()-2,20)))</f>
        <v/>
      </c>
      <c r="I1438" s="4" t="str">
        <f aca="false">IF($H1438="","",$H1438-WEEKDAY($H1438,2)+1)</f>
        <v/>
      </c>
      <c r="J1438" s="4" t="str">
        <f aca="false">IF($I1438="","",$I1438+6)</f>
        <v/>
      </c>
      <c r="K1438" s="6" t="str">
        <f aca="false">IF($H1438="","",DATE(YEAR($H1438),MONTH($H1438),1))</f>
        <v/>
      </c>
      <c r="L1438" s="0" t="str">
        <f aca="false">IF($A1438="","",INDEX(CARTAO_COMPRAS!$K:$K,INT((ROW()-2)/20)+2))</f>
        <v/>
      </c>
      <c r="M1438" s="0" t="str">
        <f aca="false">IF($A1438="","","Compra no cartão")</f>
        <v/>
      </c>
    </row>
    <row r="1439" customFormat="false" ht="13.5" hidden="false" customHeight="false" outlineLevel="0" collapsed="false">
      <c r="A1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39" s="0" t="str">
        <f aca="false">IF($A1439="","",INDEX(CARTAO_COMPRAS!$C:$C,INT((ROW()-2)/20)+2))</f>
        <v/>
      </c>
      <c r="C1439" s="0" t="str">
        <f aca="false">IF($A1439="","",INDEX(CARTAO_COMPRAS!$D:$D,INT((ROW()-2)/20)+2))</f>
        <v/>
      </c>
      <c r="D1439" s="0" t="str">
        <f aca="false">IF($A1439="","",INDEX(CARTAO_COMPRAS!$E:$E,INT((ROW()-2)/20)+2))</f>
        <v/>
      </c>
      <c r="E1439" s="0" t="str">
        <f aca="false">IF($A1439="","",INDEX(CARTAO_COMPRAS!$H:$H,INT((ROW()-2)/20)+2)+MOD(ROW()-2,20))</f>
        <v/>
      </c>
      <c r="F1439" s="0" t="str">
        <f aca="false">IF($A1439="","",INDEX(CARTAO_COMPRAS!$G:$G,INT((ROW()-2)/20)+2))</f>
        <v/>
      </c>
      <c r="G1439" s="5" t="str">
        <f aca="false">IF($A1439="","",INDEX(CARTAO_COMPRAS!$I:$I,INT((ROW()-2)/20)+2))</f>
        <v/>
      </c>
      <c r="H1439" s="4" t="str">
        <f aca="false">IF($A1439="","",EDATE(INDEX(CARTAO_COMPRAS!$J:$J,INT((ROW()-2)/20)+2),MOD(ROW()-2,20)))</f>
        <v/>
      </c>
      <c r="I1439" s="4" t="str">
        <f aca="false">IF($H1439="","",$H1439-WEEKDAY($H1439,2)+1)</f>
        <v/>
      </c>
      <c r="J1439" s="4" t="str">
        <f aca="false">IF($I1439="","",$I1439+6)</f>
        <v/>
      </c>
      <c r="K1439" s="6" t="str">
        <f aca="false">IF($H1439="","",DATE(YEAR($H1439),MONTH($H1439),1))</f>
        <v/>
      </c>
      <c r="L1439" s="0" t="str">
        <f aca="false">IF($A1439="","",INDEX(CARTAO_COMPRAS!$K:$K,INT((ROW()-2)/20)+2))</f>
        <v/>
      </c>
      <c r="M1439" s="0" t="str">
        <f aca="false">IF($A1439="","","Compra no cartão")</f>
        <v/>
      </c>
    </row>
    <row r="1440" customFormat="false" ht="13.5" hidden="false" customHeight="false" outlineLevel="0" collapsed="false">
      <c r="A1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0" s="0" t="str">
        <f aca="false">IF($A1440="","",INDEX(CARTAO_COMPRAS!$C:$C,INT((ROW()-2)/20)+2))</f>
        <v/>
      </c>
      <c r="C1440" s="0" t="str">
        <f aca="false">IF($A1440="","",INDEX(CARTAO_COMPRAS!$D:$D,INT((ROW()-2)/20)+2))</f>
        <v/>
      </c>
      <c r="D1440" s="0" t="str">
        <f aca="false">IF($A1440="","",INDEX(CARTAO_COMPRAS!$E:$E,INT((ROW()-2)/20)+2))</f>
        <v/>
      </c>
      <c r="E1440" s="0" t="str">
        <f aca="false">IF($A1440="","",INDEX(CARTAO_COMPRAS!$H:$H,INT((ROW()-2)/20)+2)+MOD(ROW()-2,20))</f>
        <v/>
      </c>
      <c r="F1440" s="0" t="str">
        <f aca="false">IF($A1440="","",INDEX(CARTAO_COMPRAS!$G:$G,INT((ROW()-2)/20)+2))</f>
        <v/>
      </c>
      <c r="G1440" s="5" t="str">
        <f aca="false">IF($A1440="","",INDEX(CARTAO_COMPRAS!$I:$I,INT((ROW()-2)/20)+2))</f>
        <v/>
      </c>
      <c r="H1440" s="4" t="str">
        <f aca="false">IF($A1440="","",EDATE(INDEX(CARTAO_COMPRAS!$J:$J,INT((ROW()-2)/20)+2),MOD(ROW()-2,20)))</f>
        <v/>
      </c>
      <c r="I1440" s="4" t="str">
        <f aca="false">IF($H1440="","",$H1440-WEEKDAY($H1440,2)+1)</f>
        <v/>
      </c>
      <c r="J1440" s="4" t="str">
        <f aca="false">IF($I1440="","",$I1440+6)</f>
        <v/>
      </c>
      <c r="K1440" s="6" t="str">
        <f aca="false">IF($H1440="","",DATE(YEAR($H1440),MONTH($H1440),1))</f>
        <v/>
      </c>
      <c r="L1440" s="0" t="str">
        <f aca="false">IF($A1440="","",INDEX(CARTAO_COMPRAS!$K:$K,INT((ROW()-2)/20)+2))</f>
        <v/>
      </c>
      <c r="M1440" s="0" t="str">
        <f aca="false">IF($A1440="","","Compra no cartão")</f>
        <v/>
      </c>
    </row>
    <row r="1441" customFormat="false" ht="13.5" hidden="false" customHeight="false" outlineLevel="0" collapsed="false">
      <c r="A1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1" s="0" t="str">
        <f aca="false">IF($A1441="","",INDEX(CARTAO_COMPRAS!$C:$C,INT((ROW()-2)/20)+2))</f>
        <v/>
      </c>
      <c r="C1441" s="0" t="str">
        <f aca="false">IF($A1441="","",INDEX(CARTAO_COMPRAS!$D:$D,INT((ROW()-2)/20)+2))</f>
        <v/>
      </c>
      <c r="D1441" s="0" t="str">
        <f aca="false">IF($A1441="","",INDEX(CARTAO_COMPRAS!$E:$E,INT((ROW()-2)/20)+2))</f>
        <v/>
      </c>
      <c r="E1441" s="0" t="str">
        <f aca="false">IF($A1441="","",INDEX(CARTAO_COMPRAS!$H:$H,INT((ROW()-2)/20)+2)+MOD(ROW()-2,20))</f>
        <v/>
      </c>
      <c r="F1441" s="0" t="str">
        <f aca="false">IF($A1441="","",INDEX(CARTAO_COMPRAS!$G:$G,INT((ROW()-2)/20)+2))</f>
        <v/>
      </c>
      <c r="G1441" s="5" t="str">
        <f aca="false">IF($A1441="","",INDEX(CARTAO_COMPRAS!$I:$I,INT((ROW()-2)/20)+2))</f>
        <v/>
      </c>
      <c r="H1441" s="4" t="str">
        <f aca="false">IF($A1441="","",EDATE(INDEX(CARTAO_COMPRAS!$J:$J,INT((ROW()-2)/20)+2),MOD(ROW()-2,20)))</f>
        <v/>
      </c>
      <c r="I1441" s="4" t="str">
        <f aca="false">IF($H1441="","",$H1441-WEEKDAY($H1441,2)+1)</f>
        <v/>
      </c>
      <c r="J1441" s="4" t="str">
        <f aca="false">IF($I1441="","",$I1441+6)</f>
        <v/>
      </c>
      <c r="K1441" s="6" t="str">
        <f aca="false">IF($H1441="","",DATE(YEAR($H1441),MONTH($H1441),1))</f>
        <v/>
      </c>
      <c r="L1441" s="0" t="str">
        <f aca="false">IF($A1441="","",INDEX(CARTAO_COMPRAS!$K:$K,INT((ROW()-2)/20)+2))</f>
        <v/>
      </c>
      <c r="M1441" s="0" t="str">
        <f aca="false">IF($A1441="","","Compra no cartão")</f>
        <v/>
      </c>
    </row>
    <row r="1442" customFormat="false" ht="13.5" hidden="false" customHeight="false" outlineLevel="0" collapsed="false">
      <c r="A14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73</v>
      </c>
      <c r="B1442" s="0" t="str">
        <f aca="false">IF($A1442="","",INDEX(CARTAO_COMPRAS!$C:$C,INT((ROW()-2)/20)+2))</f>
        <v>Bradesco</v>
      </c>
      <c r="C1442" s="0" t="str">
        <f aca="false">IF($A1442="","",INDEX(CARTAO_COMPRAS!$D:$D,INT((ROW()-2)/20)+2))</f>
        <v>Qualive</v>
      </c>
      <c r="D1442" s="0" t="str">
        <f aca="false">IF($A1442="","",INDEX(CARTAO_COMPRAS!$E:$E,INT((ROW()-2)/20)+2))</f>
        <v>Alimentação / Insumos</v>
      </c>
      <c r="E1442" s="0" t="n">
        <f aca="false">IF($A1442="","",INDEX(CARTAO_COMPRAS!$H:$H,INT((ROW()-2)/20)+2)+MOD(ROW()-2,20))</f>
        <v>1</v>
      </c>
      <c r="F1442" s="0" t="n">
        <f aca="false">IF($A1442="","",INDEX(CARTAO_COMPRAS!$G:$G,INT((ROW()-2)/20)+2))</f>
        <v>1</v>
      </c>
      <c r="G1442" s="5" t="n">
        <f aca="false">IF($A1442="","",INDEX(CARTAO_COMPRAS!$I:$I,INT((ROW()-2)/20)+2))</f>
        <v>441.8</v>
      </c>
      <c r="H1442" s="4" t="n">
        <f aca="false">IF($A1442="","",EDATE(INDEX(CARTAO_COMPRAS!$J:$J,INT((ROW()-2)/20)+2),MOD(ROW()-2,20)))</f>
        <v>46157</v>
      </c>
      <c r="I1442" s="4" t="n">
        <f aca="false">IF($H1442="","",$H1442-WEEKDAY($H1442,2)+1)</f>
        <v>46153</v>
      </c>
      <c r="J1442" s="4" t="n">
        <f aca="false">IF($I1442="","",$I1442+6)</f>
        <v>46159</v>
      </c>
      <c r="K1442" s="6" t="n">
        <f aca="false">IF($H1442="","",DATE(YEAR($H1442),MONTH($H1442),1))</f>
        <v>46143</v>
      </c>
      <c r="L1442" s="0" t="str">
        <f aca="false">IF($A1442="","",INDEX(CARTAO_COMPRAS!$K:$K,INT((ROW()-2)/20)+2))</f>
        <v>Pago</v>
      </c>
      <c r="M1442" s="0" t="str">
        <f aca="false">IF($A1442="","","Compra no cartão")</f>
        <v>Compra no cartão</v>
      </c>
    </row>
    <row r="1443" customFormat="false" ht="13.5" hidden="false" customHeight="false" outlineLevel="0" collapsed="false">
      <c r="A1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3" s="0" t="str">
        <f aca="false">IF($A1443="","",INDEX(CARTAO_COMPRAS!$C:$C,INT((ROW()-2)/20)+2))</f>
        <v/>
      </c>
      <c r="C1443" s="0" t="str">
        <f aca="false">IF($A1443="","",INDEX(CARTAO_COMPRAS!$D:$D,INT((ROW()-2)/20)+2))</f>
        <v/>
      </c>
      <c r="D1443" s="0" t="str">
        <f aca="false">IF($A1443="","",INDEX(CARTAO_COMPRAS!$E:$E,INT((ROW()-2)/20)+2))</f>
        <v/>
      </c>
      <c r="E1443" s="0" t="str">
        <f aca="false">IF($A1443="","",INDEX(CARTAO_COMPRAS!$H:$H,INT((ROW()-2)/20)+2)+MOD(ROW()-2,20))</f>
        <v/>
      </c>
      <c r="F1443" s="0" t="str">
        <f aca="false">IF($A1443="","",INDEX(CARTAO_COMPRAS!$G:$G,INT((ROW()-2)/20)+2))</f>
        <v/>
      </c>
      <c r="G1443" s="5" t="str">
        <f aca="false">IF($A1443="","",INDEX(CARTAO_COMPRAS!$I:$I,INT((ROW()-2)/20)+2))</f>
        <v/>
      </c>
      <c r="H1443" s="4" t="str">
        <f aca="false">IF($A1443="","",EDATE(INDEX(CARTAO_COMPRAS!$J:$J,INT((ROW()-2)/20)+2),MOD(ROW()-2,20)))</f>
        <v/>
      </c>
      <c r="I1443" s="4" t="str">
        <f aca="false">IF($H1443="","",$H1443-WEEKDAY($H1443,2)+1)</f>
        <v/>
      </c>
      <c r="J1443" s="4" t="str">
        <f aca="false">IF($I1443="","",$I1443+6)</f>
        <v/>
      </c>
      <c r="K1443" s="6" t="str">
        <f aca="false">IF($H1443="","",DATE(YEAR($H1443),MONTH($H1443),1))</f>
        <v/>
      </c>
      <c r="L1443" s="0" t="str">
        <f aca="false">IF($A1443="","",INDEX(CARTAO_COMPRAS!$K:$K,INT((ROW()-2)/20)+2))</f>
        <v/>
      </c>
      <c r="M1443" s="0" t="str">
        <f aca="false">IF($A1443="","","Compra no cartão")</f>
        <v/>
      </c>
    </row>
    <row r="1444" customFormat="false" ht="13.5" hidden="false" customHeight="false" outlineLevel="0" collapsed="false">
      <c r="A1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4" s="0" t="str">
        <f aca="false">IF($A1444="","",INDEX(CARTAO_COMPRAS!$C:$C,INT((ROW()-2)/20)+2))</f>
        <v/>
      </c>
      <c r="C1444" s="0" t="str">
        <f aca="false">IF($A1444="","",INDEX(CARTAO_COMPRAS!$D:$D,INT((ROW()-2)/20)+2))</f>
        <v/>
      </c>
      <c r="D1444" s="0" t="str">
        <f aca="false">IF($A1444="","",INDEX(CARTAO_COMPRAS!$E:$E,INT((ROW()-2)/20)+2))</f>
        <v/>
      </c>
      <c r="E1444" s="0" t="str">
        <f aca="false">IF($A1444="","",INDEX(CARTAO_COMPRAS!$H:$H,INT((ROW()-2)/20)+2)+MOD(ROW()-2,20))</f>
        <v/>
      </c>
      <c r="F1444" s="0" t="str">
        <f aca="false">IF($A1444="","",INDEX(CARTAO_COMPRAS!$G:$G,INT((ROW()-2)/20)+2))</f>
        <v/>
      </c>
      <c r="G1444" s="5" t="str">
        <f aca="false">IF($A1444="","",INDEX(CARTAO_COMPRAS!$I:$I,INT((ROW()-2)/20)+2))</f>
        <v/>
      </c>
      <c r="H1444" s="4" t="str">
        <f aca="false">IF($A1444="","",EDATE(INDEX(CARTAO_COMPRAS!$J:$J,INT((ROW()-2)/20)+2),MOD(ROW()-2,20)))</f>
        <v/>
      </c>
      <c r="I1444" s="4" t="str">
        <f aca="false">IF($H1444="","",$H1444-WEEKDAY($H1444,2)+1)</f>
        <v/>
      </c>
      <c r="J1444" s="4" t="str">
        <f aca="false">IF($I1444="","",$I1444+6)</f>
        <v/>
      </c>
      <c r="K1444" s="6" t="str">
        <f aca="false">IF($H1444="","",DATE(YEAR($H1444),MONTH($H1444),1))</f>
        <v/>
      </c>
      <c r="L1444" s="0" t="str">
        <f aca="false">IF($A1444="","",INDEX(CARTAO_COMPRAS!$K:$K,INT((ROW()-2)/20)+2))</f>
        <v/>
      </c>
      <c r="M1444" s="0" t="str">
        <f aca="false">IF($A1444="","","Compra no cartão")</f>
        <v/>
      </c>
    </row>
    <row r="1445" customFormat="false" ht="13.5" hidden="false" customHeight="false" outlineLevel="0" collapsed="false">
      <c r="A1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5" s="0" t="str">
        <f aca="false">IF($A1445="","",INDEX(CARTAO_COMPRAS!$C:$C,INT((ROW()-2)/20)+2))</f>
        <v/>
      </c>
      <c r="C1445" s="0" t="str">
        <f aca="false">IF($A1445="","",INDEX(CARTAO_COMPRAS!$D:$D,INT((ROW()-2)/20)+2))</f>
        <v/>
      </c>
      <c r="D1445" s="0" t="str">
        <f aca="false">IF($A1445="","",INDEX(CARTAO_COMPRAS!$E:$E,INT((ROW()-2)/20)+2))</f>
        <v/>
      </c>
      <c r="E1445" s="0" t="str">
        <f aca="false">IF($A1445="","",INDEX(CARTAO_COMPRAS!$H:$H,INT((ROW()-2)/20)+2)+MOD(ROW()-2,20))</f>
        <v/>
      </c>
      <c r="F1445" s="0" t="str">
        <f aca="false">IF($A1445="","",INDEX(CARTAO_COMPRAS!$G:$G,INT((ROW()-2)/20)+2))</f>
        <v/>
      </c>
      <c r="G1445" s="5" t="str">
        <f aca="false">IF($A1445="","",INDEX(CARTAO_COMPRAS!$I:$I,INT((ROW()-2)/20)+2))</f>
        <v/>
      </c>
      <c r="H1445" s="4" t="str">
        <f aca="false">IF($A1445="","",EDATE(INDEX(CARTAO_COMPRAS!$J:$J,INT((ROW()-2)/20)+2),MOD(ROW()-2,20)))</f>
        <v/>
      </c>
      <c r="I1445" s="4" t="str">
        <f aca="false">IF($H1445="","",$H1445-WEEKDAY($H1445,2)+1)</f>
        <v/>
      </c>
      <c r="J1445" s="4" t="str">
        <f aca="false">IF($I1445="","",$I1445+6)</f>
        <v/>
      </c>
      <c r="K1445" s="6" t="str">
        <f aca="false">IF($H1445="","",DATE(YEAR($H1445),MONTH($H1445),1))</f>
        <v/>
      </c>
      <c r="L1445" s="0" t="str">
        <f aca="false">IF($A1445="","",INDEX(CARTAO_COMPRAS!$K:$K,INT((ROW()-2)/20)+2))</f>
        <v/>
      </c>
      <c r="M1445" s="0" t="str">
        <f aca="false">IF($A1445="","","Compra no cartão")</f>
        <v/>
      </c>
    </row>
    <row r="1446" customFormat="false" ht="13.5" hidden="false" customHeight="false" outlineLevel="0" collapsed="false">
      <c r="A1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6" s="0" t="str">
        <f aca="false">IF($A1446="","",INDEX(CARTAO_COMPRAS!$C:$C,INT((ROW()-2)/20)+2))</f>
        <v/>
      </c>
      <c r="C1446" s="0" t="str">
        <f aca="false">IF($A1446="","",INDEX(CARTAO_COMPRAS!$D:$D,INT((ROW()-2)/20)+2))</f>
        <v/>
      </c>
      <c r="D1446" s="0" t="str">
        <f aca="false">IF($A1446="","",INDEX(CARTAO_COMPRAS!$E:$E,INT((ROW()-2)/20)+2))</f>
        <v/>
      </c>
      <c r="E1446" s="0" t="str">
        <f aca="false">IF($A1446="","",INDEX(CARTAO_COMPRAS!$H:$H,INT((ROW()-2)/20)+2)+MOD(ROW()-2,20))</f>
        <v/>
      </c>
      <c r="F1446" s="0" t="str">
        <f aca="false">IF($A1446="","",INDEX(CARTAO_COMPRAS!$G:$G,INT((ROW()-2)/20)+2))</f>
        <v/>
      </c>
      <c r="G1446" s="5" t="str">
        <f aca="false">IF($A1446="","",INDEX(CARTAO_COMPRAS!$I:$I,INT((ROW()-2)/20)+2))</f>
        <v/>
      </c>
      <c r="H1446" s="4" t="str">
        <f aca="false">IF($A1446="","",EDATE(INDEX(CARTAO_COMPRAS!$J:$J,INT((ROW()-2)/20)+2),MOD(ROW()-2,20)))</f>
        <v/>
      </c>
      <c r="I1446" s="4" t="str">
        <f aca="false">IF($H1446="","",$H1446-WEEKDAY($H1446,2)+1)</f>
        <v/>
      </c>
      <c r="J1446" s="4" t="str">
        <f aca="false">IF($I1446="","",$I1446+6)</f>
        <v/>
      </c>
      <c r="K1446" s="6" t="str">
        <f aca="false">IF($H1446="","",DATE(YEAR($H1446),MONTH($H1446),1))</f>
        <v/>
      </c>
      <c r="L1446" s="0" t="str">
        <f aca="false">IF($A1446="","",INDEX(CARTAO_COMPRAS!$K:$K,INT((ROW()-2)/20)+2))</f>
        <v/>
      </c>
      <c r="M1446" s="0" t="str">
        <f aca="false">IF($A1446="","","Compra no cartão")</f>
        <v/>
      </c>
    </row>
    <row r="1447" customFormat="false" ht="13.5" hidden="false" customHeight="false" outlineLevel="0" collapsed="false">
      <c r="A1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7" s="0" t="str">
        <f aca="false">IF($A1447="","",INDEX(CARTAO_COMPRAS!$C:$C,INT((ROW()-2)/20)+2))</f>
        <v/>
      </c>
      <c r="C1447" s="0" t="str">
        <f aca="false">IF($A1447="","",INDEX(CARTAO_COMPRAS!$D:$D,INT((ROW()-2)/20)+2))</f>
        <v/>
      </c>
      <c r="D1447" s="0" t="str">
        <f aca="false">IF($A1447="","",INDEX(CARTAO_COMPRAS!$E:$E,INT((ROW()-2)/20)+2))</f>
        <v/>
      </c>
      <c r="E1447" s="0" t="str">
        <f aca="false">IF($A1447="","",INDEX(CARTAO_COMPRAS!$H:$H,INT((ROW()-2)/20)+2)+MOD(ROW()-2,20))</f>
        <v/>
      </c>
      <c r="F1447" s="0" t="str">
        <f aca="false">IF($A1447="","",INDEX(CARTAO_COMPRAS!$G:$G,INT((ROW()-2)/20)+2))</f>
        <v/>
      </c>
      <c r="G1447" s="5" t="str">
        <f aca="false">IF($A1447="","",INDEX(CARTAO_COMPRAS!$I:$I,INT((ROW()-2)/20)+2))</f>
        <v/>
      </c>
      <c r="H1447" s="4" t="str">
        <f aca="false">IF($A1447="","",EDATE(INDEX(CARTAO_COMPRAS!$J:$J,INT((ROW()-2)/20)+2),MOD(ROW()-2,20)))</f>
        <v/>
      </c>
      <c r="I1447" s="4" t="str">
        <f aca="false">IF($H1447="","",$H1447-WEEKDAY($H1447,2)+1)</f>
        <v/>
      </c>
      <c r="J1447" s="4" t="str">
        <f aca="false">IF($I1447="","",$I1447+6)</f>
        <v/>
      </c>
      <c r="K1447" s="6" t="str">
        <f aca="false">IF($H1447="","",DATE(YEAR($H1447),MONTH($H1447),1))</f>
        <v/>
      </c>
      <c r="L1447" s="0" t="str">
        <f aca="false">IF($A1447="","",INDEX(CARTAO_COMPRAS!$K:$K,INT((ROW()-2)/20)+2))</f>
        <v/>
      </c>
      <c r="M1447" s="0" t="str">
        <f aca="false">IF($A1447="","","Compra no cartão")</f>
        <v/>
      </c>
    </row>
    <row r="1448" customFormat="false" ht="13.5" hidden="false" customHeight="false" outlineLevel="0" collapsed="false">
      <c r="A1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8" s="0" t="str">
        <f aca="false">IF($A1448="","",INDEX(CARTAO_COMPRAS!$C:$C,INT((ROW()-2)/20)+2))</f>
        <v/>
      </c>
      <c r="C1448" s="0" t="str">
        <f aca="false">IF($A1448="","",INDEX(CARTAO_COMPRAS!$D:$D,INT((ROW()-2)/20)+2))</f>
        <v/>
      </c>
      <c r="D1448" s="0" t="str">
        <f aca="false">IF($A1448="","",INDEX(CARTAO_COMPRAS!$E:$E,INT((ROW()-2)/20)+2))</f>
        <v/>
      </c>
      <c r="E1448" s="0" t="str">
        <f aca="false">IF($A1448="","",INDEX(CARTAO_COMPRAS!$H:$H,INT((ROW()-2)/20)+2)+MOD(ROW()-2,20))</f>
        <v/>
      </c>
      <c r="F1448" s="0" t="str">
        <f aca="false">IF($A1448="","",INDEX(CARTAO_COMPRAS!$G:$G,INT((ROW()-2)/20)+2))</f>
        <v/>
      </c>
      <c r="G1448" s="5" t="str">
        <f aca="false">IF($A1448="","",INDEX(CARTAO_COMPRAS!$I:$I,INT((ROW()-2)/20)+2))</f>
        <v/>
      </c>
      <c r="H1448" s="4" t="str">
        <f aca="false">IF($A1448="","",EDATE(INDEX(CARTAO_COMPRAS!$J:$J,INT((ROW()-2)/20)+2),MOD(ROW()-2,20)))</f>
        <v/>
      </c>
      <c r="I1448" s="4" t="str">
        <f aca="false">IF($H1448="","",$H1448-WEEKDAY($H1448,2)+1)</f>
        <v/>
      </c>
      <c r="J1448" s="4" t="str">
        <f aca="false">IF($I1448="","",$I1448+6)</f>
        <v/>
      </c>
      <c r="K1448" s="6" t="str">
        <f aca="false">IF($H1448="","",DATE(YEAR($H1448),MONTH($H1448),1))</f>
        <v/>
      </c>
      <c r="L1448" s="0" t="str">
        <f aca="false">IF($A1448="","",INDEX(CARTAO_COMPRAS!$K:$K,INT((ROW()-2)/20)+2))</f>
        <v/>
      </c>
      <c r="M1448" s="0" t="str">
        <f aca="false">IF($A1448="","","Compra no cartão")</f>
        <v/>
      </c>
    </row>
    <row r="1449" customFormat="false" ht="13.5" hidden="false" customHeight="false" outlineLevel="0" collapsed="false">
      <c r="A1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49" s="0" t="str">
        <f aca="false">IF($A1449="","",INDEX(CARTAO_COMPRAS!$C:$C,INT((ROW()-2)/20)+2))</f>
        <v/>
      </c>
      <c r="C1449" s="0" t="str">
        <f aca="false">IF($A1449="","",INDEX(CARTAO_COMPRAS!$D:$D,INT((ROW()-2)/20)+2))</f>
        <v/>
      </c>
      <c r="D1449" s="0" t="str">
        <f aca="false">IF($A1449="","",INDEX(CARTAO_COMPRAS!$E:$E,INT((ROW()-2)/20)+2))</f>
        <v/>
      </c>
      <c r="E1449" s="0" t="str">
        <f aca="false">IF($A1449="","",INDEX(CARTAO_COMPRAS!$H:$H,INT((ROW()-2)/20)+2)+MOD(ROW()-2,20))</f>
        <v/>
      </c>
      <c r="F1449" s="0" t="str">
        <f aca="false">IF($A1449="","",INDEX(CARTAO_COMPRAS!$G:$G,INT((ROW()-2)/20)+2))</f>
        <v/>
      </c>
      <c r="G1449" s="5" t="str">
        <f aca="false">IF($A1449="","",INDEX(CARTAO_COMPRAS!$I:$I,INT((ROW()-2)/20)+2))</f>
        <v/>
      </c>
      <c r="H1449" s="4" t="str">
        <f aca="false">IF($A1449="","",EDATE(INDEX(CARTAO_COMPRAS!$J:$J,INT((ROW()-2)/20)+2),MOD(ROW()-2,20)))</f>
        <v/>
      </c>
      <c r="I1449" s="4" t="str">
        <f aca="false">IF($H1449="","",$H1449-WEEKDAY($H1449,2)+1)</f>
        <v/>
      </c>
      <c r="J1449" s="4" t="str">
        <f aca="false">IF($I1449="","",$I1449+6)</f>
        <v/>
      </c>
      <c r="K1449" s="6" t="str">
        <f aca="false">IF($H1449="","",DATE(YEAR($H1449),MONTH($H1449),1))</f>
        <v/>
      </c>
      <c r="L1449" s="0" t="str">
        <f aca="false">IF($A1449="","",INDEX(CARTAO_COMPRAS!$K:$K,INT((ROW()-2)/20)+2))</f>
        <v/>
      </c>
      <c r="M1449" s="0" t="str">
        <f aca="false">IF($A1449="","","Compra no cartão")</f>
        <v/>
      </c>
    </row>
    <row r="1450" customFormat="false" ht="13.5" hidden="false" customHeight="false" outlineLevel="0" collapsed="false">
      <c r="A1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0" s="0" t="str">
        <f aca="false">IF($A1450="","",INDEX(CARTAO_COMPRAS!$C:$C,INT((ROW()-2)/20)+2))</f>
        <v/>
      </c>
      <c r="C1450" s="0" t="str">
        <f aca="false">IF($A1450="","",INDEX(CARTAO_COMPRAS!$D:$D,INT((ROW()-2)/20)+2))</f>
        <v/>
      </c>
      <c r="D1450" s="0" t="str">
        <f aca="false">IF($A1450="","",INDEX(CARTAO_COMPRAS!$E:$E,INT((ROW()-2)/20)+2))</f>
        <v/>
      </c>
      <c r="E1450" s="0" t="str">
        <f aca="false">IF($A1450="","",INDEX(CARTAO_COMPRAS!$H:$H,INT((ROW()-2)/20)+2)+MOD(ROW()-2,20))</f>
        <v/>
      </c>
      <c r="F1450" s="0" t="str">
        <f aca="false">IF($A1450="","",INDEX(CARTAO_COMPRAS!$G:$G,INT((ROW()-2)/20)+2))</f>
        <v/>
      </c>
      <c r="G1450" s="5" t="str">
        <f aca="false">IF($A1450="","",INDEX(CARTAO_COMPRAS!$I:$I,INT((ROW()-2)/20)+2))</f>
        <v/>
      </c>
      <c r="H1450" s="4" t="str">
        <f aca="false">IF($A1450="","",EDATE(INDEX(CARTAO_COMPRAS!$J:$J,INT((ROW()-2)/20)+2),MOD(ROW()-2,20)))</f>
        <v/>
      </c>
      <c r="I1450" s="4" t="str">
        <f aca="false">IF($H1450="","",$H1450-WEEKDAY($H1450,2)+1)</f>
        <v/>
      </c>
      <c r="J1450" s="4" t="str">
        <f aca="false">IF($I1450="","",$I1450+6)</f>
        <v/>
      </c>
      <c r="K1450" s="6" t="str">
        <f aca="false">IF($H1450="","",DATE(YEAR($H1450),MONTH($H1450),1))</f>
        <v/>
      </c>
      <c r="L1450" s="0" t="str">
        <f aca="false">IF($A1450="","",INDEX(CARTAO_COMPRAS!$K:$K,INT((ROW()-2)/20)+2))</f>
        <v/>
      </c>
      <c r="M1450" s="0" t="str">
        <f aca="false">IF($A1450="","","Compra no cartão")</f>
        <v/>
      </c>
    </row>
    <row r="1451" customFormat="false" ht="13.5" hidden="false" customHeight="false" outlineLevel="0" collapsed="false">
      <c r="A1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1" s="0" t="str">
        <f aca="false">IF($A1451="","",INDEX(CARTAO_COMPRAS!$C:$C,INT((ROW()-2)/20)+2))</f>
        <v/>
      </c>
      <c r="C1451" s="0" t="str">
        <f aca="false">IF($A1451="","",INDEX(CARTAO_COMPRAS!$D:$D,INT((ROW()-2)/20)+2))</f>
        <v/>
      </c>
      <c r="D1451" s="0" t="str">
        <f aca="false">IF($A1451="","",INDEX(CARTAO_COMPRAS!$E:$E,INT((ROW()-2)/20)+2))</f>
        <v/>
      </c>
      <c r="E1451" s="0" t="str">
        <f aca="false">IF($A1451="","",INDEX(CARTAO_COMPRAS!$H:$H,INT((ROW()-2)/20)+2)+MOD(ROW()-2,20))</f>
        <v/>
      </c>
      <c r="F1451" s="0" t="str">
        <f aca="false">IF($A1451="","",INDEX(CARTAO_COMPRAS!$G:$G,INT((ROW()-2)/20)+2))</f>
        <v/>
      </c>
      <c r="G1451" s="5" t="str">
        <f aca="false">IF($A1451="","",INDEX(CARTAO_COMPRAS!$I:$I,INT((ROW()-2)/20)+2))</f>
        <v/>
      </c>
      <c r="H1451" s="4" t="str">
        <f aca="false">IF($A1451="","",EDATE(INDEX(CARTAO_COMPRAS!$J:$J,INT((ROW()-2)/20)+2),MOD(ROW()-2,20)))</f>
        <v/>
      </c>
      <c r="I1451" s="4" t="str">
        <f aca="false">IF($H1451="","",$H1451-WEEKDAY($H1451,2)+1)</f>
        <v/>
      </c>
      <c r="J1451" s="4" t="str">
        <f aca="false">IF($I1451="","",$I1451+6)</f>
        <v/>
      </c>
      <c r="K1451" s="6" t="str">
        <f aca="false">IF($H1451="","",DATE(YEAR($H1451),MONTH($H1451),1))</f>
        <v/>
      </c>
      <c r="L1451" s="0" t="str">
        <f aca="false">IF($A1451="","",INDEX(CARTAO_COMPRAS!$K:$K,INT((ROW()-2)/20)+2))</f>
        <v/>
      </c>
      <c r="M1451" s="0" t="str">
        <f aca="false">IF($A1451="","","Compra no cartão")</f>
        <v/>
      </c>
    </row>
    <row r="1452" customFormat="false" ht="13.5" hidden="false" customHeight="false" outlineLevel="0" collapsed="false">
      <c r="A1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2" s="0" t="str">
        <f aca="false">IF($A1452="","",INDEX(CARTAO_COMPRAS!$C:$C,INT((ROW()-2)/20)+2))</f>
        <v/>
      </c>
      <c r="C1452" s="0" t="str">
        <f aca="false">IF($A1452="","",INDEX(CARTAO_COMPRAS!$D:$D,INT((ROW()-2)/20)+2))</f>
        <v/>
      </c>
      <c r="D1452" s="0" t="str">
        <f aca="false">IF($A1452="","",INDEX(CARTAO_COMPRAS!$E:$E,INT((ROW()-2)/20)+2))</f>
        <v/>
      </c>
      <c r="E1452" s="0" t="str">
        <f aca="false">IF($A1452="","",INDEX(CARTAO_COMPRAS!$H:$H,INT((ROW()-2)/20)+2)+MOD(ROW()-2,20))</f>
        <v/>
      </c>
      <c r="F1452" s="0" t="str">
        <f aca="false">IF($A1452="","",INDEX(CARTAO_COMPRAS!$G:$G,INT((ROW()-2)/20)+2))</f>
        <v/>
      </c>
      <c r="G1452" s="5" t="str">
        <f aca="false">IF($A1452="","",INDEX(CARTAO_COMPRAS!$I:$I,INT((ROW()-2)/20)+2))</f>
        <v/>
      </c>
      <c r="H1452" s="4" t="str">
        <f aca="false">IF($A1452="","",EDATE(INDEX(CARTAO_COMPRAS!$J:$J,INT((ROW()-2)/20)+2),MOD(ROW()-2,20)))</f>
        <v/>
      </c>
      <c r="I1452" s="4" t="str">
        <f aca="false">IF($H1452="","",$H1452-WEEKDAY($H1452,2)+1)</f>
        <v/>
      </c>
      <c r="J1452" s="4" t="str">
        <f aca="false">IF($I1452="","",$I1452+6)</f>
        <v/>
      </c>
      <c r="K1452" s="6" t="str">
        <f aca="false">IF($H1452="","",DATE(YEAR($H1452),MONTH($H1452),1))</f>
        <v/>
      </c>
      <c r="L1452" s="0" t="str">
        <f aca="false">IF($A1452="","",INDEX(CARTAO_COMPRAS!$K:$K,INT((ROW()-2)/20)+2))</f>
        <v/>
      </c>
      <c r="M1452" s="0" t="str">
        <f aca="false">IF($A1452="","","Compra no cartão")</f>
        <v/>
      </c>
    </row>
    <row r="1453" customFormat="false" ht="13.5" hidden="false" customHeight="false" outlineLevel="0" collapsed="false">
      <c r="A1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3" s="0" t="str">
        <f aca="false">IF($A1453="","",INDEX(CARTAO_COMPRAS!$C:$C,INT((ROW()-2)/20)+2))</f>
        <v/>
      </c>
      <c r="C1453" s="0" t="str">
        <f aca="false">IF($A1453="","",INDEX(CARTAO_COMPRAS!$D:$D,INT((ROW()-2)/20)+2))</f>
        <v/>
      </c>
      <c r="D1453" s="0" t="str">
        <f aca="false">IF($A1453="","",INDEX(CARTAO_COMPRAS!$E:$E,INT((ROW()-2)/20)+2))</f>
        <v/>
      </c>
      <c r="E1453" s="0" t="str">
        <f aca="false">IF($A1453="","",INDEX(CARTAO_COMPRAS!$H:$H,INT((ROW()-2)/20)+2)+MOD(ROW()-2,20))</f>
        <v/>
      </c>
      <c r="F1453" s="0" t="str">
        <f aca="false">IF($A1453="","",INDEX(CARTAO_COMPRAS!$G:$G,INT((ROW()-2)/20)+2))</f>
        <v/>
      </c>
      <c r="G1453" s="5" t="str">
        <f aca="false">IF($A1453="","",INDEX(CARTAO_COMPRAS!$I:$I,INT((ROW()-2)/20)+2))</f>
        <v/>
      </c>
      <c r="H1453" s="4" t="str">
        <f aca="false">IF($A1453="","",EDATE(INDEX(CARTAO_COMPRAS!$J:$J,INT((ROW()-2)/20)+2),MOD(ROW()-2,20)))</f>
        <v/>
      </c>
      <c r="I1453" s="4" t="str">
        <f aca="false">IF($H1453="","",$H1453-WEEKDAY($H1453,2)+1)</f>
        <v/>
      </c>
      <c r="J1453" s="4" t="str">
        <f aca="false">IF($I1453="","",$I1453+6)</f>
        <v/>
      </c>
      <c r="K1453" s="6" t="str">
        <f aca="false">IF($H1453="","",DATE(YEAR($H1453),MONTH($H1453),1))</f>
        <v/>
      </c>
      <c r="L1453" s="0" t="str">
        <f aca="false">IF($A1453="","",INDEX(CARTAO_COMPRAS!$K:$K,INT((ROW()-2)/20)+2))</f>
        <v/>
      </c>
      <c r="M1453" s="0" t="str">
        <f aca="false">IF($A1453="","","Compra no cartão")</f>
        <v/>
      </c>
    </row>
    <row r="1454" customFormat="false" ht="13.5" hidden="false" customHeight="false" outlineLevel="0" collapsed="false">
      <c r="A1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4" s="0" t="str">
        <f aca="false">IF($A1454="","",INDEX(CARTAO_COMPRAS!$C:$C,INT((ROW()-2)/20)+2))</f>
        <v/>
      </c>
      <c r="C1454" s="0" t="str">
        <f aca="false">IF($A1454="","",INDEX(CARTAO_COMPRAS!$D:$D,INT((ROW()-2)/20)+2))</f>
        <v/>
      </c>
      <c r="D1454" s="0" t="str">
        <f aca="false">IF($A1454="","",INDEX(CARTAO_COMPRAS!$E:$E,INT((ROW()-2)/20)+2))</f>
        <v/>
      </c>
      <c r="E1454" s="0" t="str">
        <f aca="false">IF($A1454="","",INDEX(CARTAO_COMPRAS!$H:$H,INT((ROW()-2)/20)+2)+MOD(ROW()-2,20))</f>
        <v/>
      </c>
      <c r="F1454" s="0" t="str">
        <f aca="false">IF($A1454="","",INDEX(CARTAO_COMPRAS!$G:$G,INT((ROW()-2)/20)+2))</f>
        <v/>
      </c>
      <c r="G1454" s="5" t="str">
        <f aca="false">IF($A1454="","",INDEX(CARTAO_COMPRAS!$I:$I,INT((ROW()-2)/20)+2))</f>
        <v/>
      </c>
      <c r="H1454" s="4" t="str">
        <f aca="false">IF($A1454="","",EDATE(INDEX(CARTAO_COMPRAS!$J:$J,INT((ROW()-2)/20)+2),MOD(ROW()-2,20)))</f>
        <v/>
      </c>
      <c r="I1454" s="4" t="str">
        <f aca="false">IF($H1454="","",$H1454-WEEKDAY($H1454,2)+1)</f>
        <v/>
      </c>
      <c r="J1454" s="4" t="str">
        <f aca="false">IF($I1454="","",$I1454+6)</f>
        <v/>
      </c>
      <c r="K1454" s="6" t="str">
        <f aca="false">IF($H1454="","",DATE(YEAR($H1454),MONTH($H1454),1))</f>
        <v/>
      </c>
      <c r="L1454" s="0" t="str">
        <f aca="false">IF($A1454="","",INDEX(CARTAO_COMPRAS!$K:$K,INT((ROW()-2)/20)+2))</f>
        <v/>
      </c>
      <c r="M1454" s="0" t="str">
        <f aca="false">IF($A1454="","","Compra no cartão")</f>
        <v/>
      </c>
    </row>
    <row r="1455" customFormat="false" ht="13.5" hidden="false" customHeight="false" outlineLevel="0" collapsed="false">
      <c r="A1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5" s="0" t="str">
        <f aca="false">IF($A1455="","",INDEX(CARTAO_COMPRAS!$C:$C,INT((ROW()-2)/20)+2))</f>
        <v/>
      </c>
      <c r="C1455" s="0" t="str">
        <f aca="false">IF($A1455="","",INDEX(CARTAO_COMPRAS!$D:$D,INT((ROW()-2)/20)+2))</f>
        <v/>
      </c>
      <c r="D1455" s="0" t="str">
        <f aca="false">IF($A1455="","",INDEX(CARTAO_COMPRAS!$E:$E,INT((ROW()-2)/20)+2))</f>
        <v/>
      </c>
      <c r="E1455" s="0" t="str">
        <f aca="false">IF($A1455="","",INDEX(CARTAO_COMPRAS!$H:$H,INT((ROW()-2)/20)+2)+MOD(ROW()-2,20))</f>
        <v/>
      </c>
      <c r="F1455" s="0" t="str">
        <f aca="false">IF($A1455="","",INDEX(CARTAO_COMPRAS!$G:$G,INT((ROW()-2)/20)+2))</f>
        <v/>
      </c>
      <c r="G1455" s="5" t="str">
        <f aca="false">IF($A1455="","",INDEX(CARTAO_COMPRAS!$I:$I,INT((ROW()-2)/20)+2))</f>
        <v/>
      </c>
      <c r="H1455" s="4" t="str">
        <f aca="false">IF($A1455="","",EDATE(INDEX(CARTAO_COMPRAS!$J:$J,INT((ROW()-2)/20)+2),MOD(ROW()-2,20)))</f>
        <v/>
      </c>
      <c r="I1455" s="4" t="str">
        <f aca="false">IF($H1455="","",$H1455-WEEKDAY($H1455,2)+1)</f>
        <v/>
      </c>
      <c r="J1455" s="4" t="str">
        <f aca="false">IF($I1455="","",$I1455+6)</f>
        <v/>
      </c>
      <c r="K1455" s="6" t="str">
        <f aca="false">IF($H1455="","",DATE(YEAR($H1455),MONTH($H1455),1))</f>
        <v/>
      </c>
      <c r="L1455" s="0" t="str">
        <f aca="false">IF($A1455="","",INDEX(CARTAO_COMPRAS!$K:$K,INT((ROW()-2)/20)+2))</f>
        <v/>
      </c>
      <c r="M1455" s="0" t="str">
        <f aca="false">IF($A1455="","","Compra no cartão")</f>
        <v/>
      </c>
    </row>
    <row r="1456" customFormat="false" ht="13.5" hidden="false" customHeight="false" outlineLevel="0" collapsed="false">
      <c r="A1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6" s="0" t="str">
        <f aca="false">IF($A1456="","",INDEX(CARTAO_COMPRAS!$C:$C,INT((ROW()-2)/20)+2))</f>
        <v/>
      </c>
      <c r="C1456" s="0" t="str">
        <f aca="false">IF($A1456="","",INDEX(CARTAO_COMPRAS!$D:$D,INT((ROW()-2)/20)+2))</f>
        <v/>
      </c>
      <c r="D1456" s="0" t="str">
        <f aca="false">IF($A1456="","",INDEX(CARTAO_COMPRAS!$E:$E,INT((ROW()-2)/20)+2))</f>
        <v/>
      </c>
      <c r="E1456" s="0" t="str">
        <f aca="false">IF($A1456="","",INDEX(CARTAO_COMPRAS!$H:$H,INT((ROW()-2)/20)+2)+MOD(ROW()-2,20))</f>
        <v/>
      </c>
      <c r="F1456" s="0" t="str">
        <f aca="false">IF($A1456="","",INDEX(CARTAO_COMPRAS!$G:$G,INT((ROW()-2)/20)+2))</f>
        <v/>
      </c>
      <c r="G1456" s="5" t="str">
        <f aca="false">IF($A1456="","",INDEX(CARTAO_COMPRAS!$I:$I,INT((ROW()-2)/20)+2))</f>
        <v/>
      </c>
      <c r="H1456" s="4" t="str">
        <f aca="false">IF($A1456="","",EDATE(INDEX(CARTAO_COMPRAS!$J:$J,INT((ROW()-2)/20)+2),MOD(ROW()-2,20)))</f>
        <v/>
      </c>
      <c r="I1456" s="4" t="str">
        <f aca="false">IF($H1456="","",$H1456-WEEKDAY($H1456,2)+1)</f>
        <v/>
      </c>
      <c r="J1456" s="4" t="str">
        <f aca="false">IF($I1456="","",$I1456+6)</f>
        <v/>
      </c>
      <c r="K1456" s="6" t="str">
        <f aca="false">IF($H1456="","",DATE(YEAR($H1456),MONTH($H1456),1))</f>
        <v/>
      </c>
      <c r="L1456" s="0" t="str">
        <f aca="false">IF($A1456="","",INDEX(CARTAO_COMPRAS!$K:$K,INT((ROW()-2)/20)+2))</f>
        <v/>
      </c>
      <c r="M1456" s="0" t="str">
        <f aca="false">IF($A1456="","","Compra no cartão")</f>
        <v/>
      </c>
    </row>
    <row r="1457" customFormat="false" ht="13.5" hidden="false" customHeight="false" outlineLevel="0" collapsed="false">
      <c r="A1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7" s="0" t="str">
        <f aca="false">IF($A1457="","",INDEX(CARTAO_COMPRAS!$C:$C,INT((ROW()-2)/20)+2))</f>
        <v/>
      </c>
      <c r="C1457" s="0" t="str">
        <f aca="false">IF($A1457="","",INDEX(CARTAO_COMPRAS!$D:$D,INT((ROW()-2)/20)+2))</f>
        <v/>
      </c>
      <c r="D1457" s="0" t="str">
        <f aca="false">IF($A1457="","",INDEX(CARTAO_COMPRAS!$E:$E,INT((ROW()-2)/20)+2))</f>
        <v/>
      </c>
      <c r="E1457" s="0" t="str">
        <f aca="false">IF($A1457="","",INDEX(CARTAO_COMPRAS!$H:$H,INT((ROW()-2)/20)+2)+MOD(ROW()-2,20))</f>
        <v/>
      </c>
      <c r="F1457" s="0" t="str">
        <f aca="false">IF($A1457="","",INDEX(CARTAO_COMPRAS!$G:$G,INT((ROW()-2)/20)+2))</f>
        <v/>
      </c>
      <c r="G1457" s="5" t="str">
        <f aca="false">IF($A1457="","",INDEX(CARTAO_COMPRAS!$I:$I,INT((ROW()-2)/20)+2))</f>
        <v/>
      </c>
      <c r="H1457" s="4" t="str">
        <f aca="false">IF($A1457="","",EDATE(INDEX(CARTAO_COMPRAS!$J:$J,INT((ROW()-2)/20)+2),MOD(ROW()-2,20)))</f>
        <v/>
      </c>
      <c r="I1457" s="4" t="str">
        <f aca="false">IF($H1457="","",$H1457-WEEKDAY($H1457,2)+1)</f>
        <v/>
      </c>
      <c r="J1457" s="4" t="str">
        <f aca="false">IF($I1457="","",$I1457+6)</f>
        <v/>
      </c>
      <c r="K1457" s="6" t="str">
        <f aca="false">IF($H1457="","",DATE(YEAR($H1457),MONTH($H1457),1))</f>
        <v/>
      </c>
      <c r="L1457" s="0" t="str">
        <f aca="false">IF($A1457="","",INDEX(CARTAO_COMPRAS!$K:$K,INT((ROW()-2)/20)+2))</f>
        <v/>
      </c>
      <c r="M1457" s="0" t="str">
        <f aca="false">IF($A1457="","","Compra no cartão")</f>
        <v/>
      </c>
    </row>
    <row r="1458" customFormat="false" ht="13.5" hidden="false" customHeight="false" outlineLevel="0" collapsed="false">
      <c r="A1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8" s="0" t="str">
        <f aca="false">IF($A1458="","",INDEX(CARTAO_COMPRAS!$C:$C,INT((ROW()-2)/20)+2))</f>
        <v/>
      </c>
      <c r="C1458" s="0" t="str">
        <f aca="false">IF($A1458="","",INDEX(CARTAO_COMPRAS!$D:$D,INT((ROW()-2)/20)+2))</f>
        <v/>
      </c>
      <c r="D1458" s="0" t="str">
        <f aca="false">IF($A1458="","",INDEX(CARTAO_COMPRAS!$E:$E,INT((ROW()-2)/20)+2))</f>
        <v/>
      </c>
      <c r="E1458" s="0" t="str">
        <f aca="false">IF($A1458="","",INDEX(CARTAO_COMPRAS!$H:$H,INT((ROW()-2)/20)+2)+MOD(ROW()-2,20))</f>
        <v/>
      </c>
      <c r="F1458" s="0" t="str">
        <f aca="false">IF($A1458="","",INDEX(CARTAO_COMPRAS!$G:$G,INT((ROW()-2)/20)+2))</f>
        <v/>
      </c>
      <c r="G1458" s="5" t="str">
        <f aca="false">IF($A1458="","",INDEX(CARTAO_COMPRAS!$I:$I,INT((ROW()-2)/20)+2))</f>
        <v/>
      </c>
      <c r="H1458" s="4" t="str">
        <f aca="false">IF($A1458="","",EDATE(INDEX(CARTAO_COMPRAS!$J:$J,INT((ROW()-2)/20)+2),MOD(ROW()-2,20)))</f>
        <v/>
      </c>
      <c r="I1458" s="4" t="str">
        <f aca="false">IF($H1458="","",$H1458-WEEKDAY($H1458,2)+1)</f>
        <v/>
      </c>
      <c r="J1458" s="4" t="str">
        <f aca="false">IF($I1458="","",$I1458+6)</f>
        <v/>
      </c>
      <c r="K1458" s="6" t="str">
        <f aca="false">IF($H1458="","",DATE(YEAR($H1458),MONTH($H1458),1))</f>
        <v/>
      </c>
      <c r="L1458" s="0" t="str">
        <f aca="false">IF($A1458="","",INDEX(CARTAO_COMPRAS!$K:$K,INT((ROW()-2)/20)+2))</f>
        <v/>
      </c>
      <c r="M1458" s="0" t="str">
        <f aca="false">IF($A1458="","","Compra no cartão")</f>
        <v/>
      </c>
    </row>
    <row r="1459" customFormat="false" ht="13.5" hidden="false" customHeight="false" outlineLevel="0" collapsed="false">
      <c r="A1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59" s="0" t="str">
        <f aca="false">IF($A1459="","",INDEX(CARTAO_COMPRAS!$C:$C,INT((ROW()-2)/20)+2))</f>
        <v/>
      </c>
      <c r="C1459" s="0" t="str">
        <f aca="false">IF($A1459="","",INDEX(CARTAO_COMPRAS!$D:$D,INT((ROW()-2)/20)+2))</f>
        <v/>
      </c>
      <c r="D1459" s="0" t="str">
        <f aca="false">IF($A1459="","",INDEX(CARTAO_COMPRAS!$E:$E,INT((ROW()-2)/20)+2))</f>
        <v/>
      </c>
      <c r="E1459" s="0" t="str">
        <f aca="false">IF($A1459="","",INDEX(CARTAO_COMPRAS!$H:$H,INT((ROW()-2)/20)+2)+MOD(ROW()-2,20))</f>
        <v/>
      </c>
      <c r="F1459" s="0" t="str">
        <f aca="false">IF($A1459="","",INDEX(CARTAO_COMPRAS!$G:$G,INT((ROW()-2)/20)+2))</f>
        <v/>
      </c>
      <c r="G1459" s="5" t="str">
        <f aca="false">IF($A1459="","",INDEX(CARTAO_COMPRAS!$I:$I,INT((ROW()-2)/20)+2))</f>
        <v/>
      </c>
      <c r="H1459" s="4" t="str">
        <f aca="false">IF($A1459="","",EDATE(INDEX(CARTAO_COMPRAS!$J:$J,INT((ROW()-2)/20)+2),MOD(ROW()-2,20)))</f>
        <v/>
      </c>
      <c r="I1459" s="4" t="str">
        <f aca="false">IF($H1459="","",$H1459-WEEKDAY($H1459,2)+1)</f>
        <v/>
      </c>
      <c r="J1459" s="4" t="str">
        <f aca="false">IF($I1459="","",$I1459+6)</f>
        <v/>
      </c>
      <c r="K1459" s="6" t="str">
        <f aca="false">IF($H1459="","",DATE(YEAR($H1459),MONTH($H1459),1))</f>
        <v/>
      </c>
      <c r="L1459" s="0" t="str">
        <f aca="false">IF($A1459="","",INDEX(CARTAO_COMPRAS!$K:$K,INT((ROW()-2)/20)+2))</f>
        <v/>
      </c>
      <c r="M1459" s="0" t="str">
        <f aca="false">IF($A1459="","","Compra no cartão")</f>
        <v/>
      </c>
    </row>
    <row r="1460" customFormat="false" ht="13.5" hidden="false" customHeight="false" outlineLevel="0" collapsed="false">
      <c r="A1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60" s="0" t="str">
        <f aca="false">IF($A1460="","",INDEX(CARTAO_COMPRAS!$C:$C,INT((ROW()-2)/20)+2))</f>
        <v/>
      </c>
      <c r="C1460" s="0" t="str">
        <f aca="false">IF($A1460="","",INDEX(CARTAO_COMPRAS!$D:$D,INT((ROW()-2)/20)+2))</f>
        <v/>
      </c>
      <c r="D1460" s="0" t="str">
        <f aca="false">IF($A1460="","",INDEX(CARTAO_COMPRAS!$E:$E,INT((ROW()-2)/20)+2))</f>
        <v/>
      </c>
      <c r="E1460" s="0" t="str">
        <f aca="false">IF($A1460="","",INDEX(CARTAO_COMPRAS!$H:$H,INT((ROW()-2)/20)+2)+MOD(ROW()-2,20))</f>
        <v/>
      </c>
      <c r="F1460" s="0" t="str">
        <f aca="false">IF($A1460="","",INDEX(CARTAO_COMPRAS!$G:$G,INT((ROW()-2)/20)+2))</f>
        <v/>
      </c>
      <c r="G1460" s="5" t="str">
        <f aca="false">IF($A1460="","",INDEX(CARTAO_COMPRAS!$I:$I,INT((ROW()-2)/20)+2))</f>
        <v/>
      </c>
      <c r="H1460" s="4" t="str">
        <f aca="false">IF($A1460="","",EDATE(INDEX(CARTAO_COMPRAS!$J:$J,INT((ROW()-2)/20)+2),MOD(ROW()-2,20)))</f>
        <v/>
      </c>
      <c r="I1460" s="4" t="str">
        <f aca="false">IF($H1460="","",$H1460-WEEKDAY($H1460,2)+1)</f>
        <v/>
      </c>
      <c r="J1460" s="4" t="str">
        <f aca="false">IF($I1460="","",$I1460+6)</f>
        <v/>
      </c>
      <c r="K1460" s="6" t="str">
        <f aca="false">IF($H1460="","",DATE(YEAR($H1460),MONTH($H1460),1))</f>
        <v/>
      </c>
      <c r="L1460" s="0" t="str">
        <f aca="false">IF($A1460="","",INDEX(CARTAO_COMPRAS!$K:$K,INT((ROW()-2)/20)+2))</f>
        <v/>
      </c>
      <c r="M1460" s="0" t="str">
        <f aca="false">IF($A1460="","","Compra no cartão")</f>
        <v/>
      </c>
    </row>
    <row r="1461" customFormat="false" ht="13.5" hidden="false" customHeight="false" outlineLevel="0" collapsed="false">
      <c r="A1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61" s="0" t="str">
        <f aca="false">IF($A1461="","",INDEX(CARTAO_COMPRAS!$C:$C,INT((ROW()-2)/20)+2))</f>
        <v/>
      </c>
      <c r="C1461" s="0" t="str">
        <f aca="false">IF($A1461="","",INDEX(CARTAO_COMPRAS!$D:$D,INT((ROW()-2)/20)+2))</f>
        <v/>
      </c>
      <c r="D1461" s="0" t="str">
        <f aca="false">IF($A1461="","",INDEX(CARTAO_COMPRAS!$E:$E,INT((ROW()-2)/20)+2))</f>
        <v/>
      </c>
      <c r="E1461" s="0" t="str">
        <f aca="false">IF($A1461="","",INDEX(CARTAO_COMPRAS!$H:$H,INT((ROW()-2)/20)+2)+MOD(ROW()-2,20))</f>
        <v/>
      </c>
      <c r="F1461" s="0" t="str">
        <f aca="false">IF($A1461="","",INDEX(CARTAO_COMPRAS!$G:$G,INT((ROW()-2)/20)+2))</f>
        <v/>
      </c>
      <c r="G1461" s="5" t="str">
        <f aca="false">IF($A1461="","",INDEX(CARTAO_COMPRAS!$I:$I,INT((ROW()-2)/20)+2))</f>
        <v/>
      </c>
      <c r="H1461" s="4" t="str">
        <f aca="false">IF($A1461="","",EDATE(INDEX(CARTAO_COMPRAS!$J:$J,INT((ROW()-2)/20)+2),MOD(ROW()-2,20)))</f>
        <v/>
      </c>
      <c r="I1461" s="4" t="str">
        <f aca="false">IF($H1461="","",$H1461-WEEKDAY($H1461,2)+1)</f>
        <v/>
      </c>
      <c r="J1461" s="4" t="str">
        <f aca="false">IF($I1461="","",$I1461+6)</f>
        <v/>
      </c>
      <c r="K1461" s="6" t="str">
        <f aca="false">IF($H1461="","",DATE(YEAR($H1461),MONTH($H1461),1))</f>
        <v/>
      </c>
      <c r="L1461" s="0" t="str">
        <f aca="false">IF($A1461="","",INDEX(CARTAO_COMPRAS!$K:$K,INT((ROW()-2)/20)+2))</f>
        <v/>
      </c>
      <c r="M1461" s="0" t="str">
        <f aca="false">IF($A1461="","","Compra no cartão")</f>
        <v/>
      </c>
    </row>
    <row r="1462" customFormat="false" ht="13.5" hidden="false" customHeight="false" outlineLevel="0" collapsed="false">
      <c r="A14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74</v>
      </c>
      <c r="B1462" s="0" t="str">
        <f aca="false">IF($A1462="","",INDEX(CARTAO_COMPRAS!$C:$C,INT((ROW()-2)/20)+2))</f>
        <v>Bradesco</v>
      </c>
      <c r="C1462" s="0" t="str">
        <f aca="false">IF($A1462="","",INDEX(CARTAO_COMPRAS!$D:$D,INT((ROW()-2)/20)+2))</f>
        <v>Swfit - Açougue</v>
      </c>
      <c r="D1462" s="0" t="str">
        <f aca="false">IF($A1462="","",INDEX(CARTAO_COMPRAS!$E:$E,INT((ROW()-2)/20)+2))</f>
        <v>Alimentação / Insumos</v>
      </c>
      <c r="E1462" s="0" t="n">
        <f aca="false">IF($A1462="","",INDEX(CARTAO_COMPRAS!$H:$H,INT((ROW()-2)/20)+2)+MOD(ROW()-2,20))</f>
        <v>1</v>
      </c>
      <c r="F1462" s="0" t="n">
        <f aca="false">IF($A1462="","",INDEX(CARTAO_COMPRAS!$G:$G,INT((ROW()-2)/20)+2))</f>
        <v>4</v>
      </c>
      <c r="G1462" s="5" t="n">
        <f aca="false">IF($A1462="","",INDEX(CARTAO_COMPRAS!$I:$I,INT((ROW()-2)/20)+2))</f>
        <v>281.8</v>
      </c>
      <c r="H1462" s="4" t="n">
        <f aca="false">IF($A1462="","",EDATE(INDEX(CARTAO_COMPRAS!$J:$J,INT((ROW()-2)/20)+2),MOD(ROW()-2,20)))</f>
        <v>46157</v>
      </c>
      <c r="I1462" s="4" t="n">
        <f aca="false">IF($H1462="","",$H1462-WEEKDAY($H1462,2)+1)</f>
        <v>46153</v>
      </c>
      <c r="J1462" s="4" t="n">
        <f aca="false">IF($I1462="","",$I1462+6)</f>
        <v>46159</v>
      </c>
      <c r="K1462" s="6" t="n">
        <f aca="false">IF($H1462="","",DATE(YEAR($H1462),MONTH($H1462),1))</f>
        <v>46143</v>
      </c>
      <c r="L1462" s="0" t="str">
        <f aca="false">IF($A1462="","",INDEX(CARTAO_COMPRAS!$K:$K,INT((ROW()-2)/20)+2))</f>
        <v>Pago</v>
      </c>
      <c r="M1462" s="0" t="str">
        <f aca="false">IF($A1462="","","Compra no cartão")</f>
        <v>Compra no cartão</v>
      </c>
    </row>
    <row r="1463" customFormat="false" ht="13.5" hidden="false" customHeight="false" outlineLevel="0" collapsed="false">
      <c r="A14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74</v>
      </c>
      <c r="B1463" s="0" t="str">
        <f aca="false">IF($A1463="","",INDEX(CARTAO_COMPRAS!$C:$C,INT((ROW()-2)/20)+2))</f>
        <v>Bradesco</v>
      </c>
      <c r="C1463" s="0" t="str">
        <f aca="false">IF($A1463="","",INDEX(CARTAO_COMPRAS!$D:$D,INT((ROW()-2)/20)+2))</f>
        <v>Swfit - Açougue</v>
      </c>
      <c r="D1463" s="0" t="str">
        <f aca="false">IF($A1463="","",INDEX(CARTAO_COMPRAS!$E:$E,INT((ROW()-2)/20)+2))</f>
        <v>Alimentação / Insumos</v>
      </c>
      <c r="E1463" s="0" t="n">
        <f aca="false">IF($A1463="","",INDEX(CARTAO_COMPRAS!$H:$H,INT((ROW()-2)/20)+2)+MOD(ROW()-2,20))</f>
        <v>2</v>
      </c>
      <c r="F1463" s="0" t="n">
        <f aca="false">IF($A1463="","",INDEX(CARTAO_COMPRAS!$G:$G,INT((ROW()-2)/20)+2))</f>
        <v>4</v>
      </c>
      <c r="G1463" s="5" t="n">
        <f aca="false">IF($A1463="","",INDEX(CARTAO_COMPRAS!$I:$I,INT((ROW()-2)/20)+2))</f>
        <v>281.8</v>
      </c>
      <c r="H1463" s="4" t="n">
        <f aca="false">IF($A1463="","",EDATE(INDEX(CARTAO_COMPRAS!$J:$J,INT((ROW()-2)/20)+2),MOD(ROW()-2,20)))</f>
        <v>46188</v>
      </c>
      <c r="I1463" s="4" t="n">
        <f aca="false">IF($H1463="","",$H1463-WEEKDAY($H1463,2)+1)</f>
        <v>46188</v>
      </c>
      <c r="J1463" s="4" t="n">
        <f aca="false">IF($I1463="","",$I1463+6)</f>
        <v>46194</v>
      </c>
      <c r="K1463" s="6" t="n">
        <f aca="false">IF($H1463="","",DATE(YEAR($H1463),MONTH($H1463),1))</f>
        <v>46174</v>
      </c>
      <c r="L1463" s="0" t="str">
        <f aca="false">IF($A1463="","",INDEX(CARTAO_COMPRAS!$K:$K,INT((ROW()-2)/20)+2))</f>
        <v>Pago</v>
      </c>
      <c r="M1463" s="0" t="str">
        <f aca="false">IF($A1463="","","Compra no cartão")</f>
        <v>Compra no cartão</v>
      </c>
    </row>
    <row r="1464" customFormat="false" ht="13.5" hidden="false" customHeight="false" outlineLevel="0" collapsed="false">
      <c r="A14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74</v>
      </c>
      <c r="B1464" s="0" t="str">
        <f aca="false">IF($A1464="","",INDEX(CARTAO_COMPRAS!$C:$C,INT((ROW()-2)/20)+2))</f>
        <v>Bradesco</v>
      </c>
      <c r="C1464" s="0" t="str">
        <f aca="false">IF($A1464="","",INDEX(CARTAO_COMPRAS!$D:$D,INT((ROW()-2)/20)+2))</f>
        <v>Swfit - Açougue</v>
      </c>
      <c r="D1464" s="0" t="str">
        <f aca="false">IF($A1464="","",INDEX(CARTAO_COMPRAS!$E:$E,INT((ROW()-2)/20)+2))</f>
        <v>Alimentação / Insumos</v>
      </c>
      <c r="E1464" s="0" t="n">
        <f aca="false">IF($A1464="","",INDEX(CARTAO_COMPRAS!$H:$H,INT((ROW()-2)/20)+2)+MOD(ROW()-2,20))</f>
        <v>3</v>
      </c>
      <c r="F1464" s="0" t="n">
        <f aca="false">IF($A1464="","",INDEX(CARTAO_COMPRAS!$G:$G,INT((ROW()-2)/20)+2))</f>
        <v>4</v>
      </c>
      <c r="G1464" s="5" t="n">
        <f aca="false">IF($A1464="","",INDEX(CARTAO_COMPRAS!$I:$I,INT((ROW()-2)/20)+2))</f>
        <v>281.8</v>
      </c>
      <c r="H1464" s="4" t="n">
        <f aca="false">IF($A1464="","",EDATE(INDEX(CARTAO_COMPRAS!$J:$J,INT((ROW()-2)/20)+2),MOD(ROW()-2,20)))</f>
        <v>46218</v>
      </c>
      <c r="I1464" s="4" t="n">
        <f aca="false">IF($H1464="","",$H1464-WEEKDAY($H1464,2)+1)</f>
        <v>46216</v>
      </c>
      <c r="J1464" s="4" t="n">
        <f aca="false">IF($I1464="","",$I1464+6)</f>
        <v>46222</v>
      </c>
      <c r="K1464" s="6" t="n">
        <f aca="false">IF($H1464="","",DATE(YEAR($H1464),MONTH($H1464),1))</f>
        <v>46204</v>
      </c>
      <c r="L1464" s="0" t="str">
        <f aca="false">IF($A1464="","",INDEX(CARTAO_COMPRAS!$K:$K,INT((ROW()-2)/20)+2))</f>
        <v>Pago</v>
      </c>
      <c r="M1464" s="0" t="str">
        <f aca="false">IF($A1464="","","Compra no cartão")</f>
        <v>Compra no cartão</v>
      </c>
    </row>
    <row r="1465" customFormat="false" ht="13.5" hidden="false" customHeight="false" outlineLevel="0" collapsed="false">
      <c r="A146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74</v>
      </c>
      <c r="B1465" s="0" t="str">
        <f aca="false">IF($A1465="","",INDEX(CARTAO_COMPRAS!$C:$C,INT((ROW()-2)/20)+2))</f>
        <v>Bradesco</v>
      </c>
      <c r="C1465" s="0" t="str">
        <f aca="false">IF($A1465="","",INDEX(CARTAO_COMPRAS!$D:$D,INT((ROW()-2)/20)+2))</f>
        <v>Swfit - Açougue</v>
      </c>
      <c r="D1465" s="0" t="str">
        <f aca="false">IF($A1465="","",INDEX(CARTAO_COMPRAS!$E:$E,INT((ROW()-2)/20)+2))</f>
        <v>Alimentação / Insumos</v>
      </c>
      <c r="E1465" s="0" t="n">
        <f aca="false">IF($A1465="","",INDEX(CARTAO_COMPRAS!$H:$H,INT((ROW()-2)/20)+2)+MOD(ROW()-2,20))</f>
        <v>4</v>
      </c>
      <c r="F1465" s="0" t="n">
        <f aca="false">IF($A1465="","",INDEX(CARTAO_COMPRAS!$G:$G,INT((ROW()-2)/20)+2))</f>
        <v>4</v>
      </c>
      <c r="G1465" s="5" t="n">
        <f aca="false">IF($A1465="","",INDEX(CARTAO_COMPRAS!$I:$I,INT((ROW()-2)/20)+2))</f>
        <v>281.8</v>
      </c>
      <c r="H1465" s="4" t="n">
        <f aca="false">IF($A1465="","",EDATE(INDEX(CARTAO_COMPRAS!$J:$J,INT((ROW()-2)/20)+2),MOD(ROW()-2,20)))</f>
        <v>46249</v>
      </c>
      <c r="I1465" s="4" t="n">
        <f aca="false">IF($H1465="","",$H1465-WEEKDAY($H1465,2)+1)</f>
        <v>46244</v>
      </c>
      <c r="J1465" s="4" t="n">
        <f aca="false">IF($I1465="","",$I1465+6)</f>
        <v>46250</v>
      </c>
      <c r="K1465" s="6" t="n">
        <f aca="false">IF($H1465="","",DATE(YEAR($H1465),MONTH($H1465),1))</f>
        <v>46235</v>
      </c>
      <c r="L1465" s="0" t="str">
        <f aca="false">IF($A1465="","",INDEX(CARTAO_COMPRAS!$K:$K,INT((ROW()-2)/20)+2))</f>
        <v>Pago</v>
      </c>
      <c r="M1465" s="0" t="str">
        <f aca="false">IF($A1465="","","Compra no cartão")</f>
        <v>Compra no cartão</v>
      </c>
    </row>
    <row r="1466" customFormat="false" ht="13.5" hidden="false" customHeight="false" outlineLevel="0" collapsed="false">
      <c r="A1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66" s="0" t="str">
        <f aca="false">IF($A1466="","",INDEX(CARTAO_COMPRAS!$C:$C,INT((ROW()-2)/20)+2))</f>
        <v/>
      </c>
      <c r="C1466" s="0" t="str">
        <f aca="false">IF($A1466="","",INDEX(CARTAO_COMPRAS!$D:$D,INT((ROW()-2)/20)+2))</f>
        <v/>
      </c>
      <c r="D1466" s="0" t="str">
        <f aca="false">IF($A1466="","",INDEX(CARTAO_COMPRAS!$E:$E,INT((ROW()-2)/20)+2))</f>
        <v/>
      </c>
      <c r="E1466" s="0" t="str">
        <f aca="false">IF($A1466="","",INDEX(CARTAO_COMPRAS!$H:$H,INT((ROW()-2)/20)+2)+MOD(ROW()-2,20))</f>
        <v/>
      </c>
      <c r="F1466" s="0" t="str">
        <f aca="false">IF($A1466="","",INDEX(CARTAO_COMPRAS!$G:$G,INT((ROW()-2)/20)+2))</f>
        <v/>
      </c>
      <c r="G1466" s="5" t="str">
        <f aca="false">IF($A1466="","",INDEX(CARTAO_COMPRAS!$I:$I,INT((ROW()-2)/20)+2))</f>
        <v/>
      </c>
      <c r="H1466" s="4" t="str">
        <f aca="false">IF($A1466="","",EDATE(INDEX(CARTAO_COMPRAS!$J:$J,INT((ROW()-2)/20)+2),MOD(ROW()-2,20)))</f>
        <v/>
      </c>
      <c r="I1466" s="4" t="str">
        <f aca="false">IF($H1466="","",$H1466-WEEKDAY($H1466,2)+1)</f>
        <v/>
      </c>
      <c r="J1466" s="4" t="str">
        <f aca="false">IF($I1466="","",$I1466+6)</f>
        <v/>
      </c>
      <c r="K1466" s="6" t="str">
        <f aca="false">IF($H1466="","",DATE(YEAR($H1466),MONTH($H1466),1))</f>
        <v/>
      </c>
      <c r="L1466" s="0" t="str">
        <f aca="false">IF($A1466="","",INDEX(CARTAO_COMPRAS!$K:$K,INT((ROW()-2)/20)+2))</f>
        <v/>
      </c>
      <c r="M1466" s="0" t="str">
        <f aca="false">IF($A1466="","","Compra no cartão")</f>
        <v/>
      </c>
    </row>
    <row r="1467" customFormat="false" ht="13.5" hidden="false" customHeight="false" outlineLevel="0" collapsed="false">
      <c r="A1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67" s="0" t="str">
        <f aca="false">IF($A1467="","",INDEX(CARTAO_COMPRAS!$C:$C,INT((ROW()-2)/20)+2))</f>
        <v/>
      </c>
      <c r="C1467" s="0" t="str">
        <f aca="false">IF($A1467="","",INDEX(CARTAO_COMPRAS!$D:$D,INT((ROW()-2)/20)+2))</f>
        <v/>
      </c>
      <c r="D1467" s="0" t="str">
        <f aca="false">IF($A1467="","",INDEX(CARTAO_COMPRAS!$E:$E,INT((ROW()-2)/20)+2))</f>
        <v/>
      </c>
      <c r="E1467" s="0" t="str">
        <f aca="false">IF($A1467="","",INDEX(CARTAO_COMPRAS!$H:$H,INT((ROW()-2)/20)+2)+MOD(ROW()-2,20))</f>
        <v/>
      </c>
      <c r="F1467" s="0" t="str">
        <f aca="false">IF($A1467="","",INDEX(CARTAO_COMPRAS!$G:$G,INT((ROW()-2)/20)+2))</f>
        <v/>
      </c>
      <c r="G1467" s="5" t="str">
        <f aca="false">IF($A1467="","",INDEX(CARTAO_COMPRAS!$I:$I,INT((ROW()-2)/20)+2))</f>
        <v/>
      </c>
      <c r="H1467" s="4" t="str">
        <f aca="false">IF($A1467="","",EDATE(INDEX(CARTAO_COMPRAS!$J:$J,INT((ROW()-2)/20)+2),MOD(ROW()-2,20)))</f>
        <v/>
      </c>
      <c r="I1467" s="4" t="str">
        <f aca="false">IF($H1467="","",$H1467-WEEKDAY($H1467,2)+1)</f>
        <v/>
      </c>
      <c r="J1467" s="4" t="str">
        <f aca="false">IF($I1467="","",$I1467+6)</f>
        <v/>
      </c>
      <c r="K1467" s="6" t="str">
        <f aca="false">IF($H1467="","",DATE(YEAR($H1467),MONTH($H1467),1))</f>
        <v/>
      </c>
      <c r="L1467" s="0" t="str">
        <f aca="false">IF($A1467="","",INDEX(CARTAO_COMPRAS!$K:$K,INT((ROW()-2)/20)+2))</f>
        <v/>
      </c>
      <c r="M1467" s="0" t="str">
        <f aca="false">IF($A1467="","","Compra no cartão")</f>
        <v/>
      </c>
    </row>
    <row r="1468" customFormat="false" ht="13.5" hidden="false" customHeight="false" outlineLevel="0" collapsed="false">
      <c r="A1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68" s="0" t="str">
        <f aca="false">IF($A1468="","",INDEX(CARTAO_COMPRAS!$C:$C,INT((ROW()-2)/20)+2))</f>
        <v/>
      </c>
      <c r="C1468" s="0" t="str">
        <f aca="false">IF($A1468="","",INDEX(CARTAO_COMPRAS!$D:$D,INT((ROW()-2)/20)+2))</f>
        <v/>
      </c>
      <c r="D1468" s="0" t="str">
        <f aca="false">IF($A1468="","",INDEX(CARTAO_COMPRAS!$E:$E,INT((ROW()-2)/20)+2))</f>
        <v/>
      </c>
      <c r="E1468" s="0" t="str">
        <f aca="false">IF($A1468="","",INDEX(CARTAO_COMPRAS!$H:$H,INT((ROW()-2)/20)+2)+MOD(ROW()-2,20))</f>
        <v/>
      </c>
      <c r="F1468" s="0" t="str">
        <f aca="false">IF($A1468="","",INDEX(CARTAO_COMPRAS!$G:$G,INT((ROW()-2)/20)+2))</f>
        <v/>
      </c>
      <c r="G1468" s="5" t="str">
        <f aca="false">IF($A1468="","",INDEX(CARTAO_COMPRAS!$I:$I,INT((ROW()-2)/20)+2))</f>
        <v/>
      </c>
      <c r="H1468" s="4" t="str">
        <f aca="false">IF($A1468="","",EDATE(INDEX(CARTAO_COMPRAS!$J:$J,INT((ROW()-2)/20)+2),MOD(ROW()-2,20)))</f>
        <v/>
      </c>
      <c r="I1468" s="4" t="str">
        <f aca="false">IF($H1468="","",$H1468-WEEKDAY($H1468,2)+1)</f>
        <v/>
      </c>
      <c r="J1468" s="4" t="str">
        <f aca="false">IF($I1468="","",$I1468+6)</f>
        <v/>
      </c>
      <c r="K1468" s="6" t="str">
        <f aca="false">IF($H1468="","",DATE(YEAR($H1468),MONTH($H1468),1))</f>
        <v/>
      </c>
      <c r="L1468" s="0" t="str">
        <f aca="false">IF($A1468="","",INDEX(CARTAO_COMPRAS!$K:$K,INT((ROW()-2)/20)+2))</f>
        <v/>
      </c>
      <c r="M1468" s="0" t="str">
        <f aca="false">IF($A1468="","","Compra no cartão")</f>
        <v/>
      </c>
    </row>
    <row r="1469" customFormat="false" ht="13.5" hidden="false" customHeight="false" outlineLevel="0" collapsed="false">
      <c r="A1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69" s="0" t="str">
        <f aca="false">IF($A1469="","",INDEX(CARTAO_COMPRAS!$C:$C,INT((ROW()-2)/20)+2))</f>
        <v/>
      </c>
      <c r="C1469" s="0" t="str">
        <f aca="false">IF($A1469="","",INDEX(CARTAO_COMPRAS!$D:$D,INT((ROW()-2)/20)+2))</f>
        <v/>
      </c>
      <c r="D1469" s="0" t="str">
        <f aca="false">IF($A1469="","",INDEX(CARTAO_COMPRAS!$E:$E,INT((ROW()-2)/20)+2))</f>
        <v/>
      </c>
      <c r="E1469" s="0" t="str">
        <f aca="false">IF($A1469="","",INDEX(CARTAO_COMPRAS!$H:$H,INT((ROW()-2)/20)+2)+MOD(ROW()-2,20))</f>
        <v/>
      </c>
      <c r="F1469" s="0" t="str">
        <f aca="false">IF($A1469="","",INDEX(CARTAO_COMPRAS!$G:$G,INT((ROW()-2)/20)+2))</f>
        <v/>
      </c>
      <c r="G1469" s="5" t="str">
        <f aca="false">IF($A1469="","",INDEX(CARTAO_COMPRAS!$I:$I,INT((ROW()-2)/20)+2))</f>
        <v/>
      </c>
      <c r="H1469" s="4" t="str">
        <f aca="false">IF($A1469="","",EDATE(INDEX(CARTAO_COMPRAS!$J:$J,INT((ROW()-2)/20)+2),MOD(ROW()-2,20)))</f>
        <v/>
      </c>
      <c r="I1469" s="4" t="str">
        <f aca="false">IF($H1469="","",$H1469-WEEKDAY($H1469,2)+1)</f>
        <v/>
      </c>
      <c r="J1469" s="4" t="str">
        <f aca="false">IF($I1469="","",$I1469+6)</f>
        <v/>
      </c>
      <c r="K1469" s="6" t="str">
        <f aca="false">IF($H1469="","",DATE(YEAR($H1469),MONTH($H1469),1))</f>
        <v/>
      </c>
      <c r="L1469" s="0" t="str">
        <f aca="false">IF($A1469="","",INDEX(CARTAO_COMPRAS!$K:$K,INT((ROW()-2)/20)+2))</f>
        <v/>
      </c>
      <c r="M1469" s="0" t="str">
        <f aca="false">IF($A1469="","","Compra no cartão")</f>
        <v/>
      </c>
    </row>
    <row r="1470" customFormat="false" ht="13.5" hidden="false" customHeight="false" outlineLevel="0" collapsed="false">
      <c r="A1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0" s="0" t="str">
        <f aca="false">IF($A1470="","",INDEX(CARTAO_COMPRAS!$C:$C,INT((ROW()-2)/20)+2))</f>
        <v/>
      </c>
      <c r="C1470" s="0" t="str">
        <f aca="false">IF($A1470="","",INDEX(CARTAO_COMPRAS!$D:$D,INT((ROW()-2)/20)+2))</f>
        <v/>
      </c>
      <c r="D1470" s="0" t="str">
        <f aca="false">IF($A1470="","",INDEX(CARTAO_COMPRAS!$E:$E,INT((ROW()-2)/20)+2))</f>
        <v/>
      </c>
      <c r="E1470" s="0" t="str">
        <f aca="false">IF($A1470="","",INDEX(CARTAO_COMPRAS!$H:$H,INT((ROW()-2)/20)+2)+MOD(ROW()-2,20))</f>
        <v/>
      </c>
      <c r="F1470" s="0" t="str">
        <f aca="false">IF($A1470="","",INDEX(CARTAO_COMPRAS!$G:$G,INT((ROW()-2)/20)+2))</f>
        <v/>
      </c>
      <c r="G1470" s="5" t="str">
        <f aca="false">IF($A1470="","",INDEX(CARTAO_COMPRAS!$I:$I,INT((ROW()-2)/20)+2))</f>
        <v/>
      </c>
      <c r="H1470" s="4" t="str">
        <f aca="false">IF($A1470="","",EDATE(INDEX(CARTAO_COMPRAS!$J:$J,INT((ROW()-2)/20)+2),MOD(ROW()-2,20)))</f>
        <v/>
      </c>
      <c r="I1470" s="4" t="str">
        <f aca="false">IF($H1470="","",$H1470-WEEKDAY($H1470,2)+1)</f>
        <v/>
      </c>
      <c r="J1470" s="4" t="str">
        <f aca="false">IF($I1470="","",$I1470+6)</f>
        <v/>
      </c>
      <c r="K1470" s="6" t="str">
        <f aca="false">IF($H1470="","",DATE(YEAR($H1470),MONTH($H1470),1))</f>
        <v/>
      </c>
      <c r="L1470" s="0" t="str">
        <f aca="false">IF($A1470="","",INDEX(CARTAO_COMPRAS!$K:$K,INT((ROW()-2)/20)+2))</f>
        <v/>
      </c>
      <c r="M1470" s="0" t="str">
        <f aca="false">IF($A1470="","","Compra no cartão")</f>
        <v/>
      </c>
    </row>
    <row r="1471" customFormat="false" ht="13.5" hidden="false" customHeight="false" outlineLevel="0" collapsed="false">
      <c r="A1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1" s="0" t="str">
        <f aca="false">IF($A1471="","",INDEX(CARTAO_COMPRAS!$C:$C,INT((ROW()-2)/20)+2))</f>
        <v/>
      </c>
      <c r="C1471" s="0" t="str">
        <f aca="false">IF($A1471="","",INDEX(CARTAO_COMPRAS!$D:$D,INT((ROW()-2)/20)+2))</f>
        <v/>
      </c>
      <c r="D1471" s="0" t="str">
        <f aca="false">IF($A1471="","",INDEX(CARTAO_COMPRAS!$E:$E,INT((ROW()-2)/20)+2))</f>
        <v/>
      </c>
      <c r="E1471" s="0" t="str">
        <f aca="false">IF($A1471="","",INDEX(CARTAO_COMPRAS!$H:$H,INT((ROW()-2)/20)+2)+MOD(ROW()-2,20))</f>
        <v/>
      </c>
      <c r="F1471" s="0" t="str">
        <f aca="false">IF($A1471="","",INDEX(CARTAO_COMPRAS!$G:$G,INT((ROW()-2)/20)+2))</f>
        <v/>
      </c>
      <c r="G1471" s="5" t="str">
        <f aca="false">IF($A1471="","",INDEX(CARTAO_COMPRAS!$I:$I,INT((ROW()-2)/20)+2))</f>
        <v/>
      </c>
      <c r="H1471" s="4" t="str">
        <f aca="false">IF($A1471="","",EDATE(INDEX(CARTAO_COMPRAS!$J:$J,INT((ROW()-2)/20)+2),MOD(ROW()-2,20)))</f>
        <v/>
      </c>
      <c r="I1471" s="4" t="str">
        <f aca="false">IF($H1471="","",$H1471-WEEKDAY($H1471,2)+1)</f>
        <v/>
      </c>
      <c r="J1471" s="4" t="str">
        <f aca="false">IF($I1471="","",$I1471+6)</f>
        <v/>
      </c>
      <c r="K1471" s="6" t="str">
        <f aca="false">IF($H1471="","",DATE(YEAR($H1471),MONTH($H1471),1))</f>
        <v/>
      </c>
      <c r="L1471" s="0" t="str">
        <f aca="false">IF($A1471="","",INDEX(CARTAO_COMPRAS!$K:$K,INT((ROW()-2)/20)+2))</f>
        <v/>
      </c>
      <c r="M1471" s="0" t="str">
        <f aca="false">IF($A1471="","","Compra no cartão")</f>
        <v/>
      </c>
    </row>
    <row r="1472" customFormat="false" ht="13.5" hidden="false" customHeight="false" outlineLevel="0" collapsed="false">
      <c r="A1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2" s="0" t="str">
        <f aca="false">IF($A1472="","",INDEX(CARTAO_COMPRAS!$C:$C,INT((ROW()-2)/20)+2))</f>
        <v/>
      </c>
      <c r="C1472" s="0" t="str">
        <f aca="false">IF($A1472="","",INDEX(CARTAO_COMPRAS!$D:$D,INT((ROW()-2)/20)+2))</f>
        <v/>
      </c>
      <c r="D1472" s="0" t="str">
        <f aca="false">IF($A1472="","",INDEX(CARTAO_COMPRAS!$E:$E,INT((ROW()-2)/20)+2))</f>
        <v/>
      </c>
      <c r="E1472" s="0" t="str">
        <f aca="false">IF($A1472="","",INDEX(CARTAO_COMPRAS!$H:$H,INT((ROW()-2)/20)+2)+MOD(ROW()-2,20))</f>
        <v/>
      </c>
      <c r="F1472" s="0" t="str">
        <f aca="false">IF($A1472="","",INDEX(CARTAO_COMPRAS!$G:$G,INT((ROW()-2)/20)+2))</f>
        <v/>
      </c>
      <c r="G1472" s="5" t="str">
        <f aca="false">IF($A1472="","",INDEX(CARTAO_COMPRAS!$I:$I,INT((ROW()-2)/20)+2))</f>
        <v/>
      </c>
      <c r="H1472" s="4" t="str">
        <f aca="false">IF($A1472="","",EDATE(INDEX(CARTAO_COMPRAS!$J:$J,INT((ROW()-2)/20)+2),MOD(ROW()-2,20)))</f>
        <v/>
      </c>
      <c r="I1472" s="4" t="str">
        <f aca="false">IF($H1472="","",$H1472-WEEKDAY($H1472,2)+1)</f>
        <v/>
      </c>
      <c r="J1472" s="4" t="str">
        <f aca="false">IF($I1472="","",$I1472+6)</f>
        <v/>
      </c>
      <c r="K1472" s="6" t="str">
        <f aca="false">IF($H1472="","",DATE(YEAR($H1472),MONTH($H1472),1))</f>
        <v/>
      </c>
      <c r="L1472" s="0" t="str">
        <f aca="false">IF($A1472="","",INDEX(CARTAO_COMPRAS!$K:$K,INT((ROW()-2)/20)+2))</f>
        <v/>
      </c>
      <c r="M1472" s="0" t="str">
        <f aca="false">IF($A1472="","","Compra no cartão")</f>
        <v/>
      </c>
    </row>
    <row r="1473" customFormat="false" ht="13.5" hidden="false" customHeight="false" outlineLevel="0" collapsed="false">
      <c r="A1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3" s="0" t="str">
        <f aca="false">IF($A1473="","",INDEX(CARTAO_COMPRAS!$C:$C,INT((ROW()-2)/20)+2))</f>
        <v/>
      </c>
      <c r="C1473" s="0" t="str">
        <f aca="false">IF($A1473="","",INDEX(CARTAO_COMPRAS!$D:$D,INT((ROW()-2)/20)+2))</f>
        <v/>
      </c>
      <c r="D1473" s="0" t="str">
        <f aca="false">IF($A1473="","",INDEX(CARTAO_COMPRAS!$E:$E,INT((ROW()-2)/20)+2))</f>
        <v/>
      </c>
      <c r="E1473" s="0" t="str">
        <f aca="false">IF($A1473="","",INDEX(CARTAO_COMPRAS!$H:$H,INT((ROW()-2)/20)+2)+MOD(ROW()-2,20))</f>
        <v/>
      </c>
      <c r="F1473" s="0" t="str">
        <f aca="false">IF($A1473="","",INDEX(CARTAO_COMPRAS!$G:$G,INT((ROW()-2)/20)+2))</f>
        <v/>
      </c>
      <c r="G1473" s="5" t="str">
        <f aca="false">IF($A1473="","",INDEX(CARTAO_COMPRAS!$I:$I,INT((ROW()-2)/20)+2))</f>
        <v/>
      </c>
      <c r="H1473" s="4" t="str">
        <f aca="false">IF($A1473="","",EDATE(INDEX(CARTAO_COMPRAS!$J:$J,INT((ROW()-2)/20)+2),MOD(ROW()-2,20)))</f>
        <v/>
      </c>
      <c r="I1473" s="4" t="str">
        <f aca="false">IF($H1473="","",$H1473-WEEKDAY($H1473,2)+1)</f>
        <v/>
      </c>
      <c r="J1473" s="4" t="str">
        <f aca="false">IF($I1473="","",$I1473+6)</f>
        <v/>
      </c>
      <c r="K1473" s="6" t="str">
        <f aca="false">IF($H1473="","",DATE(YEAR($H1473),MONTH($H1473),1))</f>
        <v/>
      </c>
      <c r="L1473" s="0" t="str">
        <f aca="false">IF($A1473="","",INDEX(CARTAO_COMPRAS!$K:$K,INT((ROW()-2)/20)+2))</f>
        <v/>
      </c>
      <c r="M1473" s="0" t="str">
        <f aca="false">IF($A1473="","","Compra no cartão")</f>
        <v/>
      </c>
    </row>
    <row r="1474" customFormat="false" ht="13.5" hidden="false" customHeight="false" outlineLevel="0" collapsed="false">
      <c r="A1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4" s="0" t="str">
        <f aca="false">IF($A1474="","",INDEX(CARTAO_COMPRAS!$C:$C,INT((ROW()-2)/20)+2))</f>
        <v/>
      </c>
      <c r="C1474" s="0" t="str">
        <f aca="false">IF($A1474="","",INDEX(CARTAO_COMPRAS!$D:$D,INT((ROW()-2)/20)+2))</f>
        <v/>
      </c>
      <c r="D1474" s="0" t="str">
        <f aca="false">IF($A1474="","",INDEX(CARTAO_COMPRAS!$E:$E,INT((ROW()-2)/20)+2))</f>
        <v/>
      </c>
      <c r="E1474" s="0" t="str">
        <f aca="false">IF($A1474="","",INDEX(CARTAO_COMPRAS!$H:$H,INT((ROW()-2)/20)+2)+MOD(ROW()-2,20))</f>
        <v/>
      </c>
      <c r="F1474" s="0" t="str">
        <f aca="false">IF($A1474="","",INDEX(CARTAO_COMPRAS!$G:$G,INT((ROW()-2)/20)+2))</f>
        <v/>
      </c>
      <c r="G1474" s="5" t="str">
        <f aca="false">IF($A1474="","",INDEX(CARTAO_COMPRAS!$I:$I,INT((ROW()-2)/20)+2))</f>
        <v/>
      </c>
      <c r="H1474" s="4" t="str">
        <f aca="false">IF($A1474="","",EDATE(INDEX(CARTAO_COMPRAS!$J:$J,INT((ROW()-2)/20)+2),MOD(ROW()-2,20)))</f>
        <v/>
      </c>
      <c r="I1474" s="4" t="str">
        <f aca="false">IF($H1474="","",$H1474-WEEKDAY($H1474,2)+1)</f>
        <v/>
      </c>
      <c r="J1474" s="4" t="str">
        <f aca="false">IF($I1474="","",$I1474+6)</f>
        <v/>
      </c>
      <c r="K1474" s="6" t="str">
        <f aca="false">IF($H1474="","",DATE(YEAR($H1474),MONTH($H1474),1))</f>
        <v/>
      </c>
      <c r="L1474" s="0" t="str">
        <f aca="false">IF($A1474="","",INDEX(CARTAO_COMPRAS!$K:$K,INT((ROW()-2)/20)+2))</f>
        <v/>
      </c>
      <c r="M1474" s="0" t="str">
        <f aca="false">IF($A1474="","","Compra no cartão")</f>
        <v/>
      </c>
    </row>
    <row r="1475" customFormat="false" ht="13.5" hidden="false" customHeight="false" outlineLevel="0" collapsed="false">
      <c r="A1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5" s="0" t="str">
        <f aca="false">IF($A1475="","",INDEX(CARTAO_COMPRAS!$C:$C,INT((ROW()-2)/20)+2))</f>
        <v/>
      </c>
      <c r="C1475" s="0" t="str">
        <f aca="false">IF($A1475="","",INDEX(CARTAO_COMPRAS!$D:$D,INT((ROW()-2)/20)+2))</f>
        <v/>
      </c>
      <c r="D1475" s="0" t="str">
        <f aca="false">IF($A1475="","",INDEX(CARTAO_COMPRAS!$E:$E,INT((ROW()-2)/20)+2))</f>
        <v/>
      </c>
      <c r="E1475" s="0" t="str">
        <f aca="false">IF($A1475="","",INDEX(CARTAO_COMPRAS!$H:$H,INT((ROW()-2)/20)+2)+MOD(ROW()-2,20))</f>
        <v/>
      </c>
      <c r="F1475" s="0" t="str">
        <f aca="false">IF($A1475="","",INDEX(CARTAO_COMPRAS!$G:$G,INT((ROW()-2)/20)+2))</f>
        <v/>
      </c>
      <c r="G1475" s="5" t="str">
        <f aca="false">IF($A1475="","",INDEX(CARTAO_COMPRAS!$I:$I,INT((ROW()-2)/20)+2))</f>
        <v/>
      </c>
      <c r="H1475" s="4" t="str">
        <f aca="false">IF($A1475="","",EDATE(INDEX(CARTAO_COMPRAS!$J:$J,INT((ROW()-2)/20)+2),MOD(ROW()-2,20)))</f>
        <v/>
      </c>
      <c r="I1475" s="4" t="str">
        <f aca="false">IF($H1475="","",$H1475-WEEKDAY($H1475,2)+1)</f>
        <v/>
      </c>
      <c r="J1475" s="4" t="str">
        <f aca="false">IF($I1475="","",$I1475+6)</f>
        <v/>
      </c>
      <c r="K1475" s="6" t="str">
        <f aca="false">IF($H1475="","",DATE(YEAR($H1475),MONTH($H1475),1))</f>
        <v/>
      </c>
      <c r="L1475" s="0" t="str">
        <f aca="false">IF($A1475="","",INDEX(CARTAO_COMPRAS!$K:$K,INT((ROW()-2)/20)+2))</f>
        <v/>
      </c>
      <c r="M1475" s="0" t="str">
        <f aca="false">IF($A1475="","","Compra no cartão")</f>
        <v/>
      </c>
    </row>
    <row r="1476" customFormat="false" ht="13.5" hidden="false" customHeight="false" outlineLevel="0" collapsed="false">
      <c r="A1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6" s="0" t="str">
        <f aca="false">IF($A1476="","",INDEX(CARTAO_COMPRAS!$C:$C,INT((ROW()-2)/20)+2))</f>
        <v/>
      </c>
      <c r="C1476" s="0" t="str">
        <f aca="false">IF($A1476="","",INDEX(CARTAO_COMPRAS!$D:$D,INT((ROW()-2)/20)+2))</f>
        <v/>
      </c>
      <c r="D1476" s="0" t="str">
        <f aca="false">IF($A1476="","",INDEX(CARTAO_COMPRAS!$E:$E,INT((ROW()-2)/20)+2))</f>
        <v/>
      </c>
      <c r="E1476" s="0" t="str">
        <f aca="false">IF($A1476="","",INDEX(CARTAO_COMPRAS!$H:$H,INT((ROW()-2)/20)+2)+MOD(ROW()-2,20))</f>
        <v/>
      </c>
      <c r="F1476" s="0" t="str">
        <f aca="false">IF($A1476="","",INDEX(CARTAO_COMPRAS!$G:$G,INT((ROW()-2)/20)+2))</f>
        <v/>
      </c>
      <c r="G1476" s="5" t="str">
        <f aca="false">IF($A1476="","",INDEX(CARTAO_COMPRAS!$I:$I,INT((ROW()-2)/20)+2))</f>
        <v/>
      </c>
      <c r="H1476" s="4" t="str">
        <f aca="false">IF($A1476="","",EDATE(INDEX(CARTAO_COMPRAS!$J:$J,INT((ROW()-2)/20)+2),MOD(ROW()-2,20)))</f>
        <v/>
      </c>
      <c r="I1476" s="4" t="str">
        <f aca="false">IF($H1476="","",$H1476-WEEKDAY($H1476,2)+1)</f>
        <v/>
      </c>
      <c r="J1476" s="4" t="str">
        <f aca="false">IF($I1476="","",$I1476+6)</f>
        <v/>
      </c>
      <c r="K1476" s="6" t="str">
        <f aca="false">IF($H1476="","",DATE(YEAR($H1476),MONTH($H1476),1))</f>
        <v/>
      </c>
      <c r="L1476" s="0" t="str">
        <f aca="false">IF($A1476="","",INDEX(CARTAO_COMPRAS!$K:$K,INT((ROW()-2)/20)+2))</f>
        <v/>
      </c>
      <c r="M1476" s="0" t="str">
        <f aca="false">IF($A1476="","","Compra no cartão")</f>
        <v/>
      </c>
    </row>
    <row r="1477" customFormat="false" ht="13.5" hidden="false" customHeight="false" outlineLevel="0" collapsed="false">
      <c r="A1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7" s="0" t="str">
        <f aca="false">IF($A1477="","",INDEX(CARTAO_COMPRAS!$C:$C,INT((ROW()-2)/20)+2))</f>
        <v/>
      </c>
      <c r="C1477" s="0" t="str">
        <f aca="false">IF($A1477="","",INDEX(CARTAO_COMPRAS!$D:$D,INT((ROW()-2)/20)+2))</f>
        <v/>
      </c>
      <c r="D1477" s="0" t="str">
        <f aca="false">IF($A1477="","",INDEX(CARTAO_COMPRAS!$E:$E,INT((ROW()-2)/20)+2))</f>
        <v/>
      </c>
      <c r="E1477" s="0" t="str">
        <f aca="false">IF($A1477="","",INDEX(CARTAO_COMPRAS!$H:$H,INT((ROW()-2)/20)+2)+MOD(ROW()-2,20))</f>
        <v/>
      </c>
      <c r="F1477" s="0" t="str">
        <f aca="false">IF($A1477="","",INDEX(CARTAO_COMPRAS!$G:$G,INT((ROW()-2)/20)+2))</f>
        <v/>
      </c>
      <c r="G1477" s="5" t="str">
        <f aca="false">IF($A1477="","",INDEX(CARTAO_COMPRAS!$I:$I,INT((ROW()-2)/20)+2))</f>
        <v/>
      </c>
      <c r="H1477" s="4" t="str">
        <f aca="false">IF($A1477="","",EDATE(INDEX(CARTAO_COMPRAS!$J:$J,INT((ROW()-2)/20)+2),MOD(ROW()-2,20)))</f>
        <v/>
      </c>
      <c r="I1477" s="4" t="str">
        <f aca="false">IF($H1477="","",$H1477-WEEKDAY($H1477,2)+1)</f>
        <v/>
      </c>
      <c r="J1477" s="4" t="str">
        <f aca="false">IF($I1477="","",$I1477+6)</f>
        <v/>
      </c>
      <c r="K1477" s="6" t="str">
        <f aca="false">IF($H1477="","",DATE(YEAR($H1477),MONTH($H1477),1))</f>
        <v/>
      </c>
      <c r="L1477" s="0" t="str">
        <f aca="false">IF($A1477="","",INDEX(CARTAO_COMPRAS!$K:$K,INT((ROW()-2)/20)+2))</f>
        <v/>
      </c>
      <c r="M1477" s="0" t="str">
        <f aca="false">IF($A1477="","","Compra no cartão")</f>
        <v/>
      </c>
    </row>
    <row r="1478" customFormat="false" ht="13.5" hidden="false" customHeight="false" outlineLevel="0" collapsed="false">
      <c r="A1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8" s="0" t="str">
        <f aca="false">IF($A1478="","",INDEX(CARTAO_COMPRAS!$C:$C,INT((ROW()-2)/20)+2))</f>
        <v/>
      </c>
      <c r="C1478" s="0" t="str">
        <f aca="false">IF($A1478="","",INDEX(CARTAO_COMPRAS!$D:$D,INT((ROW()-2)/20)+2))</f>
        <v/>
      </c>
      <c r="D1478" s="0" t="str">
        <f aca="false">IF($A1478="","",INDEX(CARTAO_COMPRAS!$E:$E,INT((ROW()-2)/20)+2))</f>
        <v/>
      </c>
      <c r="E1478" s="0" t="str">
        <f aca="false">IF($A1478="","",INDEX(CARTAO_COMPRAS!$H:$H,INT((ROW()-2)/20)+2)+MOD(ROW()-2,20))</f>
        <v/>
      </c>
      <c r="F1478" s="0" t="str">
        <f aca="false">IF($A1478="","",INDEX(CARTAO_COMPRAS!$G:$G,INT((ROW()-2)/20)+2))</f>
        <v/>
      </c>
      <c r="G1478" s="5" t="str">
        <f aca="false">IF($A1478="","",INDEX(CARTAO_COMPRAS!$I:$I,INT((ROW()-2)/20)+2))</f>
        <v/>
      </c>
      <c r="H1478" s="4" t="str">
        <f aca="false">IF($A1478="","",EDATE(INDEX(CARTAO_COMPRAS!$J:$J,INT((ROW()-2)/20)+2),MOD(ROW()-2,20)))</f>
        <v/>
      </c>
      <c r="I1478" s="4" t="str">
        <f aca="false">IF($H1478="","",$H1478-WEEKDAY($H1478,2)+1)</f>
        <v/>
      </c>
      <c r="J1478" s="4" t="str">
        <f aca="false">IF($I1478="","",$I1478+6)</f>
        <v/>
      </c>
      <c r="K1478" s="6" t="str">
        <f aca="false">IF($H1478="","",DATE(YEAR($H1478),MONTH($H1478),1))</f>
        <v/>
      </c>
      <c r="L1478" s="0" t="str">
        <f aca="false">IF($A1478="","",INDEX(CARTAO_COMPRAS!$K:$K,INT((ROW()-2)/20)+2))</f>
        <v/>
      </c>
      <c r="M1478" s="0" t="str">
        <f aca="false">IF($A1478="","","Compra no cartão")</f>
        <v/>
      </c>
    </row>
    <row r="1479" customFormat="false" ht="13.5" hidden="false" customHeight="false" outlineLevel="0" collapsed="false">
      <c r="A1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79" s="0" t="str">
        <f aca="false">IF($A1479="","",INDEX(CARTAO_COMPRAS!$C:$C,INT((ROW()-2)/20)+2))</f>
        <v/>
      </c>
      <c r="C1479" s="0" t="str">
        <f aca="false">IF($A1479="","",INDEX(CARTAO_COMPRAS!$D:$D,INT((ROW()-2)/20)+2))</f>
        <v/>
      </c>
      <c r="D1479" s="0" t="str">
        <f aca="false">IF($A1479="","",INDEX(CARTAO_COMPRAS!$E:$E,INT((ROW()-2)/20)+2))</f>
        <v/>
      </c>
      <c r="E1479" s="0" t="str">
        <f aca="false">IF($A1479="","",INDEX(CARTAO_COMPRAS!$H:$H,INT((ROW()-2)/20)+2)+MOD(ROW()-2,20))</f>
        <v/>
      </c>
      <c r="F1479" s="0" t="str">
        <f aca="false">IF($A1479="","",INDEX(CARTAO_COMPRAS!$G:$G,INT((ROW()-2)/20)+2))</f>
        <v/>
      </c>
      <c r="G1479" s="5" t="str">
        <f aca="false">IF($A1479="","",INDEX(CARTAO_COMPRAS!$I:$I,INT((ROW()-2)/20)+2))</f>
        <v/>
      </c>
      <c r="H1479" s="4" t="str">
        <f aca="false">IF($A1479="","",EDATE(INDEX(CARTAO_COMPRAS!$J:$J,INT((ROW()-2)/20)+2),MOD(ROW()-2,20)))</f>
        <v/>
      </c>
      <c r="I1479" s="4" t="str">
        <f aca="false">IF($H1479="","",$H1479-WEEKDAY($H1479,2)+1)</f>
        <v/>
      </c>
      <c r="J1479" s="4" t="str">
        <f aca="false">IF($I1479="","",$I1479+6)</f>
        <v/>
      </c>
      <c r="K1479" s="6" t="str">
        <f aca="false">IF($H1479="","",DATE(YEAR($H1479),MONTH($H1479),1))</f>
        <v/>
      </c>
      <c r="L1479" s="0" t="str">
        <f aca="false">IF($A1479="","",INDEX(CARTAO_COMPRAS!$K:$K,INT((ROW()-2)/20)+2))</f>
        <v/>
      </c>
      <c r="M1479" s="0" t="str">
        <f aca="false">IF($A1479="","","Compra no cartão")</f>
        <v/>
      </c>
    </row>
    <row r="1480" customFormat="false" ht="13.5" hidden="false" customHeight="false" outlineLevel="0" collapsed="false">
      <c r="A1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80" s="0" t="str">
        <f aca="false">IF($A1480="","",INDEX(CARTAO_COMPRAS!$C:$C,INT((ROW()-2)/20)+2))</f>
        <v/>
      </c>
      <c r="C1480" s="0" t="str">
        <f aca="false">IF($A1480="","",INDEX(CARTAO_COMPRAS!$D:$D,INT((ROW()-2)/20)+2))</f>
        <v/>
      </c>
      <c r="D1480" s="0" t="str">
        <f aca="false">IF($A1480="","",INDEX(CARTAO_COMPRAS!$E:$E,INT((ROW()-2)/20)+2))</f>
        <v/>
      </c>
      <c r="E1480" s="0" t="str">
        <f aca="false">IF($A1480="","",INDEX(CARTAO_COMPRAS!$H:$H,INT((ROW()-2)/20)+2)+MOD(ROW()-2,20))</f>
        <v/>
      </c>
      <c r="F1480" s="0" t="str">
        <f aca="false">IF($A1480="","",INDEX(CARTAO_COMPRAS!$G:$G,INT((ROW()-2)/20)+2))</f>
        <v/>
      </c>
      <c r="G1480" s="5" t="str">
        <f aca="false">IF($A1480="","",INDEX(CARTAO_COMPRAS!$I:$I,INT((ROW()-2)/20)+2))</f>
        <v/>
      </c>
      <c r="H1480" s="4" t="str">
        <f aca="false">IF($A1480="","",EDATE(INDEX(CARTAO_COMPRAS!$J:$J,INT((ROW()-2)/20)+2),MOD(ROW()-2,20)))</f>
        <v/>
      </c>
      <c r="I1480" s="4" t="str">
        <f aca="false">IF($H1480="","",$H1480-WEEKDAY($H1480,2)+1)</f>
        <v/>
      </c>
      <c r="J1480" s="4" t="str">
        <f aca="false">IF($I1480="","",$I1480+6)</f>
        <v/>
      </c>
      <c r="K1480" s="6" t="str">
        <f aca="false">IF($H1480="","",DATE(YEAR($H1480),MONTH($H1480),1))</f>
        <v/>
      </c>
      <c r="L1480" s="0" t="str">
        <f aca="false">IF($A1480="","",INDEX(CARTAO_COMPRAS!$K:$K,INT((ROW()-2)/20)+2))</f>
        <v/>
      </c>
      <c r="M1480" s="0" t="str">
        <f aca="false">IF($A1480="","","Compra no cartão")</f>
        <v/>
      </c>
    </row>
    <row r="1481" customFormat="false" ht="13.5" hidden="false" customHeight="false" outlineLevel="0" collapsed="false">
      <c r="A1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81" s="0" t="str">
        <f aca="false">IF($A1481="","",INDEX(CARTAO_COMPRAS!$C:$C,INT((ROW()-2)/20)+2))</f>
        <v/>
      </c>
      <c r="C1481" s="0" t="str">
        <f aca="false">IF($A1481="","",INDEX(CARTAO_COMPRAS!$D:$D,INT((ROW()-2)/20)+2))</f>
        <v/>
      </c>
      <c r="D1481" s="0" t="str">
        <f aca="false">IF($A1481="","",INDEX(CARTAO_COMPRAS!$E:$E,INT((ROW()-2)/20)+2))</f>
        <v/>
      </c>
      <c r="E1481" s="0" t="str">
        <f aca="false">IF($A1481="","",INDEX(CARTAO_COMPRAS!$H:$H,INT((ROW()-2)/20)+2)+MOD(ROW()-2,20))</f>
        <v/>
      </c>
      <c r="F1481" s="0" t="str">
        <f aca="false">IF($A1481="","",INDEX(CARTAO_COMPRAS!$G:$G,INT((ROW()-2)/20)+2))</f>
        <v/>
      </c>
      <c r="G1481" s="5" t="str">
        <f aca="false">IF($A1481="","",INDEX(CARTAO_COMPRAS!$I:$I,INT((ROW()-2)/20)+2))</f>
        <v/>
      </c>
      <c r="H1481" s="4" t="str">
        <f aca="false">IF($A1481="","",EDATE(INDEX(CARTAO_COMPRAS!$J:$J,INT((ROW()-2)/20)+2),MOD(ROW()-2,20)))</f>
        <v/>
      </c>
      <c r="I1481" s="4" t="str">
        <f aca="false">IF($H1481="","",$H1481-WEEKDAY($H1481,2)+1)</f>
        <v/>
      </c>
      <c r="J1481" s="4" t="str">
        <f aca="false">IF($I1481="","",$I1481+6)</f>
        <v/>
      </c>
      <c r="K1481" s="6" t="str">
        <f aca="false">IF($H1481="","",DATE(YEAR($H1481),MONTH($H1481),1))</f>
        <v/>
      </c>
      <c r="L1481" s="0" t="str">
        <f aca="false">IF($A1481="","",INDEX(CARTAO_COMPRAS!$K:$K,INT((ROW()-2)/20)+2))</f>
        <v/>
      </c>
      <c r="M1481" s="0" t="str">
        <f aca="false">IF($A1481="","","Compra no cartão")</f>
        <v/>
      </c>
    </row>
    <row r="1482" customFormat="false" ht="13.5" hidden="false" customHeight="false" outlineLevel="0" collapsed="false">
      <c r="A14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75</v>
      </c>
      <c r="B1482" s="0" t="str">
        <f aca="false">IF($A1482="","",INDEX(CARTAO_COMPRAS!$C:$C,INT((ROW()-2)/20)+2))</f>
        <v>Bradesco</v>
      </c>
      <c r="C1482" s="0" t="str">
        <f aca="false">IF($A1482="","",INDEX(CARTAO_COMPRAS!$D:$D,INT((ROW()-2)/20)+2))</f>
        <v>Canvas</v>
      </c>
      <c r="D1482" s="0" t="str">
        <f aca="false">IF($A1482="","",INDEX(CARTAO_COMPRAS!$E:$E,INT((ROW()-2)/20)+2))</f>
        <v>Alimentação / Insumos</v>
      </c>
      <c r="E1482" s="0" t="n">
        <f aca="false">IF($A1482="","",INDEX(CARTAO_COMPRAS!$H:$H,INT((ROW()-2)/20)+2)+MOD(ROW()-2,20))</f>
        <v>9</v>
      </c>
      <c r="F1482" s="0" t="n">
        <f aca="false">IF($A1482="","",INDEX(CARTAO_COMPRAS!$G:$G,INT((ROW()-2)/20)+2))</f>
        <v>12</v>
      </c>
      <c r="G1482" s="5" t="n">
        <f aca="false">IF($A1482="","",INDEX(CARTAO_COMPRAS!$I:$I,INT((ROW()-2)/20)+2))</f>
        <v>24.16</v>
      </c>
      <c r="H1482" s="4" t="n">
        <f aca="false">IF($A1482="","",EDATE(INDEX(CARTAO_COMPRAS!$J:$J,INT((ROW()-2)/20)+2),MOD(ROW()-2,20)))</f>
        <v>46157</v>
      </c>
      <c r="I1482" s="4" t="n">
        <f aca="false">IF($H1482="","",$H1482-WEEKDAY($H1482,2)+1)</f>
        <v>46153</v>
      </c>
      <c r="J1482" s="4" t="n">
        <f aca="false">IF($I1482="","",$I1482+6)</f>
        <v>46159</v>
      </c>
      <c r="K1482" s="6" t="n">
        <f aca="false">IF($H1482="","",DATE(YEAR($H1482),MONTH($H1482),1))</f>
        <v>46143</v>
      </c>
      <c r="L1482" s="0" t="str">
        <f aca="false">IF($A1482="","",INDEX(CARTAO_COMPRAS!$K:$K,INT((ROW()-2)/20)+2))</f>
        <v>Pago</v>
      </c>
      <c r="M1482" s="0" t="str">
        <f aca="false">IF($A1482="","","Compra no cartão")</f>
        <v>Compra no cartão</v>
      </c>
    </row>
    <row r="1483" customFormat="false" ht="13.5" hidden="false" customHeight="false" outlineLevel="0" collapsed="false">
      <c r="A14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75</v>
      </c>
      <c r="B1483" s="0" t="str">
        <f aca="false">IF($A1483="","",INDEX(CARTAO_COMPRAS!$C:$C,INT((ROW()-2)/20)+2))</f>
        <v>Bradesco</v>
      </c>
      <c r="C1483" s="0" t="str">
        <f aca="false">IF($A1483="","",INDEX(CARTAO_COMPRAS!$D:$D,INT((ROW()-2)/20)+2))</f>
        <v>Canvas</v>
      </c>
      <c r="D1483" s="0" t="str">
        <f aca="false">IF($A1483="","",INDEX(CARTAO_COMPRAS!$E:$E,INT((ROW()-2)/20)+2))</f>
        <v>Alimentação / Insumos</v>
      </c>
      <c r="E1483" s="0" t="n">
        <f aca="false">IF($A1483="","",INDEX(CARTAO_COMPRAS!$H:$H,INT((ROW()-2)/20)+2)+MOD(ROW()-2,20))</f>
        <v>10</v>
      </c>
      <c r="F1483" s="0" t="n">
        <f aca="false">IF($A1483="","",INDEX(CARTAO_COMPRAS!$G:$G,INT((ROW()-2)/20)+2))</f>
        <v>12</v>
      </c>
      <c r="G1483" s="5" t="n">
        <f aca="false">IF($A1483="","",INDEX(CARTAO_COMPRAS!$I:$I,INT((ROW()-2)/20)+2))</f>
        <v>24.16</v>
      </c>
      <c r="H1483" s="4" t="n">
        <f aca="false">IF($A1483="","",EDATE(INDEX(CARTAO_COMPRAS!$J:$J,INT((ROW()-2)/20)+2),MOD(ROW()-2,20)))</f>
        <v>46188</v>
      </c>
      <c r="I1483" s="4" t="n">
        <f aca="false">IF($H1483="","",$H1483-WEEKDAY($H1483,2)+1)</f>
        <v>46188</v>
      </c>
      <c r="J1483" s="4" t="n">
        <f aca="false">IF($I1483="","",$I1483+6)</f>
        <v>46194</v>
      </c>
      <c r="K1483" s="6" t="n">
        <f aca="false">IF($H1483="","",DATE(YEAR($H1483),MONTH($H1483),1))</f>
        <v>46174</v>
      </c>
      <c r="L1483" s="0" t="str">
        <f aca="false">IF($A1483="","",INDEX(CARTAO_COMPRAS!$K:$K,INT((ROW()-2)/20)+2))</f>
        <v>Pago</v>
      </c>
      <c r="M1483" s="0" t="str">
        <f aca="false">IF($A1483="","","Compra no cartão")</f>
        <v>Compra no cartão</v>
      </c>
    </row>
    <row r="1484" customFormat="false" ht="13.5" hidden="false" customHeight="false" outlineLevel="0" collapsed="false">
      <c r="A148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75</v>
      </c>
      <c r="B1484" s="0" t="str">
        <f aca="false">IF($A1484="","",INDEX(CARTAO_COMPRAS!$C:$C,INT((ROW()-2)/20)+2))</f>
        <v>Bradesco</v>
      </c>
      <c r="C1484" s="0" t="str">
        <f aca="false">IF($A1484="","",INDEX(CARTAO_COMPRAS!$D:$D,INT((ROW()-2)/20)+2))</f>
        <v>Canvas</v>
      </c>
      <c r="D1484" s="0" t="str">
        <f aca="false">IF($A1484="","",INDEX(CARTAO_COMPRAS!$E:$E,INT((ROW()-2)/20)+2))</f>
        <v>Alimentação / Insumos</v>
      </c>
      <c r="E1484" s="0" t="n">
        <f aca="false">IF($A1484="","",INDEX(CARTAO_COMPRAS!$H:$H,INT((ROW()-2)/20)+2)+MOD(ROW()-2,20))</f>
        <v>11</v>
      </c>
      <c r="F1484" s="0" t="n">
        <f aca="false">IF($A1484="","",INDEX(CARTAO_COMPRAS!$G:$G,INT((ROW()-2)/20)+2))</f>
        <v>12</v>
      </c>
      <c r="G1484" s="5" t="n">
        <f aca="false">IF($A1484="","",INDEX(CARTAO_COMPRAS!$I:$I,INT((ROW()-2)/20)+2))</f>
        <v>24.16</v>
      </c>
      <c r="H1484" s="4" t="n">
        <f aca="false">IF($A1484="","",EDATE(INDEX(CARTAO_COMPRAS!$J:$J,INT((ROW()-2)/20)+2),MOD(ROW()-2,20)))</f>
        <v>46218</v>
      </c>
      <c r="I1484" s="4" t="n">
        <f aca="false">IF($H1484="","",$H1484-WEEKDAY($H1484,2)+1)</f>
        <v>46216</v>
      </c>
      <c r="J1484" s="4" t="n">
        <f aca="false">IF($I1484="","",$I1484+6)</f>
        <v>46222</v>
      </c>
      <c r="K1484" s="6" t="n">
        <f aca="false">IF($H1484="","",DATE(YEAR($H1484),MONTH($H1484),1))</f>
        <v>46204</v>
      </c>
      <c r="L1484" s="0" t="str">
        <f aca="false">IF($A1484="","",INDEX(CARTAO_COMPRAS!$K:$K,INT((ROW()-2)/20)+2))</f>
        <v>Pago</v>
      </c>
      <c r="M1484" s="0" t="str">
        <f aca="false">IF($A1484="","","Compra no cartão")</f>
        <v>Compra no cartão</v>
      </c>
    </row>
    <row r="1485" customFormat="false" ht="13.5" hidden="false" customHeight="false" outlineLevel="0" collapsed="false">
      <c r="A148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75</v>
      </c>
      <c r="B1485" s="0" t="str">
        <f aca="false">IF($A1485="","",INDEX(CARTAO_COMPRAS!$C:$C,INT((ROW()-2)/20)+2))</f>
        <v>Bradesco</v>
      </c>
      <c r="C1485" s="0" t="str">
        <f aca="false">IF($A1485="","",INDEX(CARTAO_COMPRAS!$D:$D,INT((ROW()-2)/20)+2))</f>
        <v>Canvas</v>
      </c>
      <c r="D1485" s="0" t="str">
        <f aca="false">IF($A1485="","",INDEX(CARTAO_COMPRAS!$E:$E,INT((ROW()-2)/20)+2))</f>
        <v>Alimentação / Insumos</v>
      </c>
      <c r="E1485" s="0" t="n">
        <f aca="false">IF($A1485="","",INDEX(CARTAO_COMPRAS!$H:$H,INT((ROW()-2)/20)+2)+MOD(ROW()-2,20))</f>
        <v>12</v>
      </c>
      <c r="F1485" s="0" t="n">
        <f aca="false">IF($A1485="","",INDEX(CARTAO_COMPRAS!$G:$G,INT((ROW()-2)/20)+2))</f>
        <v>12</v>
      </c>
      <c r="G1485" s="5" t="n">
        <f aca="false">IF($A1485="","",INDEX(CARTAO_COMPRAS!$I:$I,INT((ROW()-2)/20)+2))</f>
        <v>24.16</v>
      </c>
      <c r="H1485" s="4" t="n">
        <f aca="false">IF($A1485="","",EDATE(INDEX(CARTAO_COMPRAS!$J:$J,INT((ROW()-2)/20)+2),MOD(ROW()-2,20)))</f>
        <v>46249</v>
      </c>
      <c r="I1485" s="4" t="n">
        <f aca="false">IF($H1485="","",$H1485-WEEKDAY($H1485,2)+1)</f>
        <v>46244</v>
      </c>
      <c r="J1485" s="4" t="n">
        <f aca="false">IF($I1485="","",$I1485+6)</f>
        <v>46250</v>
      </c>
      <c r="K1485" s="6" t="n">
        <f aca="false">IF($H1485="","",DATE(YEAR($H1485),MONTH($H1485),1))</f>
        <v>46235</v>
      </c>
      <c r="L1485" s="0" t="str">
        <f aca="false">IF($A1485="","",INDEX(CARTAO_COMPRAS!$K:$K,INT((ROW()-2)/20)+2))</f>
        <v>Pago</v>
      </c>
      <c r="M1485" s="0" t="str">
        <f aca="false">IF($A1485="","","Compra no cartão")</f>
        <v>Compra no cartão</v>
      </c>
    </row>
    <row r="1486" customFormat="false" ht="13.5" hidden="false" customHeight="false" outlineLevel="0" collapsed="false">
      <c r="A1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86" s="0" t="str">
        <f aca="false">IF($A1486="","",INDEX(CARTAO_COMPRAS!$C:$C,INT((ROW()-2)/20)+2))</f>
        <v/>
      </c>
      <c r="C1486" s="0" t="str">
        <f aca="false">IF($A1486="","",INDEX(CARTAO_COMPRAS!$D:$D,INT((ROW()-2)/20)+2))</f>
        <v/>
      </c>
      <c r="D1486" s="0" t="str">
        <f aca="false">IF($A1486="","",INDEX(CARTAO_COMPRAS!$E:$E,INT((ROW()-2)/20)+2))</f>
        <v/>
      </c>
      <c r="E1486" s="0" t="str">
        <f aca="false">IF($A1486="","",INDEX(CARTAO_COMPRAS!$H:$H,INT((ROW()-2)/20)+2)+MOD(ROW()-2,20))</f>
        <v/>
      </c>
      <c r="F1486" s="0" t="str">
        <f aca="false">IF($A1486="","",INDEX(CARTAO_COMPRAS!$G:$G,INT((ROW()-2)/20)+2))</f>
        <v/>
      </c>
      <c r="G1486" s="5" t="str">
        <f aca="false">IF($A1486="","",INDEX(CARTAO_COMPRAS!$I:$I,INT((ROW()-2)/20)+2))</f>
        <v/>
      </c>
      <c r="H1486" s="4" t="str">
        <f aca="false">IF($A1486="","",EDATE(INDEX(CARTAO_COMPRAS!$J:$J,INT((ROW()-2)/20)+2),MOD(ROW()-2,20)))</f>
        <v/>
      </c>
      <c r="I1486" s="4" t="str">
        <f aca="false">IF($H1486="","",$H1486-WEEKDAY($H1486,2)+1)</f>
        <v/>
      </c>
      <c r="J1486" s="4" t="str">
        <f aca="false">IF($I1486="","",$I1486+6)</f>
        <v/>
      </c>
      <c r="K1486" s="6" t="str">
        <f aca="false">IF($H1486="","",DATE(YEAR($H1486),MONTH($H1486),1))</f>
        <v/>
      </c>
      <c r="L1486" s="0" t="str">
        <f aca="false">IF($A1486="","",INDEX(CARTAO_COMPRAS!$K:$K,INT((ROW()-2)/20)+2))</f>
        <v/>
      </c>
      <c r="M1486" s="0" t="str">
        <f aca="false">IF($A1486="","","Compra no cartão")</f>
        <v/>
      </c>
    </row>
    <row r="1487" customFormat="false" ht="13.5" hidden="false" customHeight="false" outlineLevel="0" collapsed="false">
      <c r="A1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87" s="0" t="str">
        <f aca="false">IF($A1487="","",INDEX(CARTAO_COMPRAS!$C:$C,INT((ROW()-2)/20)+2))</f>
        <v/>
      </c>
      <c r="C1487" s="0" t="str">
        <f aca="false">IF($A1487="","",INDEX(CARTAO_COMPRAS!$D:$D,INT((ROW()-2)/20)+2))</f>
        <v/>
      </c>
      <c r="D1487" s="0" t="str">
        <f aca="false">IF($A1487="","",INDEX(CARTAO_COMPRAS!$E:$E,INT((ROW()-2)/20)+2))</f>
        <v/>
      </c>
      <c r="E1487" s="0" t="str">
        <f aca="false">IF($A1487="","",INDEX(CARTAO_COMPRAS!$H:$H,INT((ROW()-2)/20)+2)+MOD(ROW()-2,20))</f>
        <v/>
      </c>
      <c r="F1487" s="0" t="str">
        <f aca="false">IF($A1487="","",INDEX(CARTAO_COMPRAS!$G:$G,INT((ROW()-2)/20)+2))</f>
        <v/>
      </c>
      <c r="G1487" s="5" t="str">
        <f aca="false">IF($A1487="","",INDEX(CARTAO_COMPRAS!$I:$I,INT((ROW()-2)/20)+2))</f>
        <v/>
      </c>
      <c r="H1487" s="4" t="str">
        <f aca="false">IF($A1487="","",EDATE(INDEX(CARTAO_COMPRAS!$J:$J,INT((ROW()-2)/20)+2),MOD(ROW()-2,20)))</f>
        <v/>
      </c>
      <c r="I1487" s="4" t="str">
        <f aca="false">IF($H1487="","",$H1487-WEEKDAY($H1487,2)+1)</f>
        <v/>
      </c>
      <c r="J1487" s="4" t="str">
        <f aca="false">IF($I1487="","",$I1487+6)</f>
        <v/>
      </c>
      <c r="K1487" s="6" t="str">
        <f aca="false">IF($H1487="","",DATE(YEAR($H1487),MONTH($H1487),1))</f>
        <v/>
      </c>
      <c r="L1487" s="0" t="str">
        <f aca="false">IF($A1487="","",INDEX(CARTAO_COMPRAS!$K:$K,INT((ROW()-2)/20)+2))</f>
        <v/>
      </c>
      <c r="M1487" s="0" t="str">
        <f aca="false">IF($A1487="","","Compra no cartão")</f>
        <v/>
      </c>
    </row>
    <row r="1488" customFormat="false" ht="13.5" hidden="false" customHeight="false" outlineLevel="0" collapsed="false">
      <c r="A1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88" s="0" t="str">
        <f aca="false">IF($A1488="","",INDEX(CARTAO_COMPRAS!$C:$C,INT((ROW()-2)/20)+2))</f>
        <v/>
      </c>
      <c r="C1488" s="0" t="str">
        <f aca="false">IF($A1488="","",INDEX(CARTAO_COMPRAS!$D:$D,INT((ROW()-2)/20)+2))</f>
        <v/>
      </c>
      <c r="D1488" s="0" t="str">
        <f aca="false">IF($A1488="","",INDEX(CARTAO_COMPRAS!$E:$E,INT((ROW()-2)/20)+2))</f>
        <v/>
      </c>
      <c r="E1488" s="0" t="str">
        <f aca="false">IF($A1488="","",INDEX(CARTAO_COMPRAS!$H:$H,INT((ROW()-2)/20)+2)+MOD(ROW()-2,20))</f>
        <v/>
      </c>
      <c r="F1488" s="0" t="str">
        <f aca="false">IF($A1488="","",INDEX(CARTAO_COMPRAS!$G:$G,INT((ROW()-2)/20)+2))</f>
        <v/>
      </c>
      <c r="G1488" s="5" t="str">
        <f aca="false">IF($A1488="","",INDEX(CARTAO_COMPRAS!$I:$I,INT((ROW()-2)/20)+2))</f>
        <v/>
      </c>
      <c r="H1488" s="4" t="str">
        <f aca="false">IF($A1488="","",EDATE(INDEX(CARTAO_COMPRAS!$J:$J,INT((ROW()-2)/20)+2),MOD(ROW()-2,20)))</f>
        <v/>
      </c>
      <c r="I1488" s="4" t="str">
        <f aca="false">IF($H1488="","",$H1488-WEEKDAY($H1488,2)+1)</f>
        <v/>
      </c>
      <c r="J1488" s="4" t="str">
        <f aca="false">IF($I1488="","",$I1488+6)</f>
        <v/>
      </c>
      <c r="K1488" s="6" t="str">
        <f aca="false">IF($H1488="","",DATE(YEAR($H1488),MONTH($H1488),1))</f>
        <v/>
      </c>
      <c r="L1488" s="0" t="str">
        <f aca="false">IF($A1488="","",INDEX(CARTAO_COMPRAS!$K:$K,INT((ROW()-2)/20)+2))</f>
        <v/>
      </c>
      <c r="M1488" s="0" t="str">
        <f aca="false">IF($A1488="","","Compra no cartão")</f>
        <v/>
      </c>
    </row>
    <row r="1489" customFormat="false" ht="13.5" hidden="false" customHeight="false" outlineLevel="0" collapsed="false">
      <c r="A1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89" s="0" t="str">
        <f aca="false">IF($A1489="","",INDEX(CARTAO_COMPRAS!$C:$C,INT((ROW()-2)/20)+2))</f>
        <v/>
      </c>
      <c r="C1489" s="0" t="str">
        <f aca="false">IF($A1489="","",INDEX(CARTAO_COMPRAS!$D:$D,INT((ROW()-2)/20)+2))</f>
        <v/>
      </c>
      <c r="D1489" s="0" t="str">
        <f aca="false">IF($A1489="","",INDEX(CARTAO_COMPRAS!$E:$E,INT((ROW()-2)/20)+2))</f>
        <v/>
      </c>
      <c r="E1489" s="0" t="str">
        <f aca="false">IF($A1489="","",INDEX(CARTAO_COMPRAS!$H:$H,INT((ROW()-2)/20)+2)+MOD(ROW()-2,20))</f>
        <v/>
      </c>
      <c r="F1489" s="0" t="str">
        <f aca="false">IF($A1489="","",INDEX(CARTAO_COMPRAS!$G:$G,INT((ROW()-2)/20)+2))</f>
        <v/>
      </c>
      <c r="G1489" s="5" t="str">
        <f aca="false">IF($A1489="","",INDEX(CARTAO_COMPRAS!$I:$I,INT((ROW()-2)/20)+2))</f>
        <v/>
      </c>
      <c r="H1489" s="4" t="str">
        <f aca="false">IF($A1489="","",EDATE(INDEX(CARTAO_COMPRAS!$J:$J,INT((ROW()-2)/20)+2),MOD(ROW()-2,20)))</f>
        <v/>
      </c>
      <c r="I1489" s="4" t="str">
        <f aca="false">IF($H1489="","",$H1489-WEEKDAY($H1489,2)+1)</f>
        <v/>
      </c>
      <c r="J1489" s="4" t="str">
        <f aca="false">IF($I1489="","",$I1489+6)</f>
        <v/>
      </c>
      <c r="K1489" s="6" t="str">
        <f aca="false">IF($H1489="","",DATE(YEAR($H1489),MONTH($H1489),1))</f>
        <v/>
      </c>
      <c r="L1489" s="0" t="str">
        <f aca="false">IF($A1489="","",INDEX(CARTAO_COMPRAS!$K:$K,INT((ROW()-2)/20)+2))</f>
        <v/>
      </c>
      <c r="M1489" s="0" t="str">
        <f aca="false">IF($A1489="","","Compra no cartão")</f>
        <v/>
      </c>
    </row>
    <row r="1490" customFormat="false" ht="13.5" hidden="false" customHeight="false" outlineLevel="0" collapsed="false">
      <c r="A1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0" s="0" t="str">
        <f aca="false">IF($A1490="","",INDEX(CARTAO_COMPRAS!$C:$C,INT((ROW()-2)/20)+2))</f>
        <v/>
      </c>
      <c r="C1490" s="0" t="str">
        <f aca="false">IF($A1490="","",INDEX(CARTAO_COMPRAS!$D:$D,INT((ROW()-2)/20)+2))</f>
        <v/>
      </c>
      <c r="D1490" s="0" t="str">
        <f aca="false">IF($A1490="","",INDEX(CARTAO_COMPRAS!$E:$E,INT((ROW()-2)/20)+2))</f>
        <v/>
      </c>
      <c r="E1490" s="0" t="str">
        <f aca="false">IF($A1490="","",INDEX(CARTAO_COMPRAS!$H:$H,INT((ROW()-2)/20)+2)+MOD(ROW()-2,20))</f>
        <v/>
      </c>
      <c r="F1490" s="0" t="str">
        <f aca="false">IF($A1490="","",INDEX(CARTAO_COMPRAS!$G:$G,INT((ROW()-2)/20)+2))</f>
        <v/>
      </c>
      <c r="G1490" s="5" t="str">
        <f aca="false">IF($A1490="","",INDEX(CARTAO_COMPRAS!$I:$I,INT((ROW()-2)/20)+2))</f>
        <v/>
      </c>
      <c r="H1490" s="4" t="str">
        <f aca="false">IF($A1490="","",EDATE(INDEX(CARTAO_COMPRAS!$J:$J,INT((ROW()-2)/20)+2),MOD(ROW()-2,20)))</f>
        <v/>
      </c>
      <c r="I1490" s="4" t="str">
        <f aca="false">IF($H1490="","",$H1490-WEEKDAY($H1490,2)+1)</f>
        <v/>
      </c>
      <c r="J1490" s="4" t="str">
        <f aca="false">IF($I1490="","",$I1490+6)</f>
        <v/>
      </c>
      <c r="K1490" s="6" t="str">
        <f aca="false">IF($H1490="","",DATE(YEAR($H1490),MONTH($H1490),1))</f>
        <v/>
      </c>
      <c r="L1490" s="0" t="str">
        <f aca="false">IF($A1490="","",INDEX(CARTAO_COMPRAS!$K:$K,INT((ROW()-2)/20)+2))</f>
        <v/>
      </c>
      <c r="M1490" s="0" t="str">
        <f aca="false">IF($A1490="","","Compra no cartão")</f>
        <v/>
      </c>
    </row>
    <row r="1491" customFormat="false" ht="13.5" hidden="false" customHeight="false" outlineLevel="0" collapsed="false">
      <c r="A1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1" s="0" t="str">
        <f aca="false">IF($A1491="","",INDEX(CARTAO_COMPRAS!$C:$C,INT((ROW()-2)/20)+2))</f>
        <v/>
      </c>
      <c r="C1491" s="0" t="str">
        <f aca="false">IF($A1491="","",INDEX(CARTAO_COMPRAS!$D:$D,INT((ROW()-2)/20)+2))</f>
        <v/>
      </c>
      <c r="D1491" s="0" t="str">
        <f aca="false">IF($A1491="","",INDEX(CARTAO_COMPRAS!$E:$E,INT((ROW()-2)/20)+2))</f>
        <v/>
      </c>
      <c r="E1491" s="0" t="str">
        <f aca="false">IF($A1491="","",INDEX(CARTAO_COMPRAS!$H:$H,INT((ROW()-2)/20)+2)+MOD(ROW()-2,20))</f>
        <v/>
      </c>
      <c r="F1491" s="0" t="str">
        <f aca="false">IF($A1491="","",INDEX(CARTAO_COMPRAS!$G:$G,INT((ROW()-2)/20)+2))</f>
        <v/>
      </c>
      <c r="G1491" s="5" t="str">
        <f aca="false">IF($A1491="","",INDEX(CARTAO_COMPRAS!$I:$I,INT((ROW()-2)/20)+2))</f>
        <v/>
      </c>
      <c r="H1491" s="4" t="str">
        <f aca="false">IF($A1491="","",EDATE(INDEX(CARTAO_COMPRAS!$J:$J,INT((ROW()-2)/20)+2),MOD(ROW()-2,20)))</f>
        <v/>
      </c>
      <c r="I1491" s="4" t="str">
        <f aca="false">IF($H1491="","",$H1491-WEEKDAY($H1491,2)+1)</f>
        <v/>
      </c>
      <c r="J1491" s="4" t="str">
        <f aca="false">IF($I1491="","",$I1491+6)</f>
        <v/>
      </c>
      <c r="K1491" s="6" t="str">
        <f aca="false">IF($H1491="","",DATE(YEAR($H1491),MONTH($H1491),1))</f>
        <v/>
      </c>
      <c r="L1491" s="0" t="str">
        <f aca="false">IF($A1491="","",INDEX(CARTAO_COMPRAS!$K:$K,INT((ROW()-2)/20)+2))</f>
        <v/>
      </c>
      <c r="M1491" s="0" t="str">
        <f aca="false">IF($A1491="","","Compra no cartão")</f>
        <v/>
      </c>
    </row>
    <row r="1492" customFormat="false" ht="13.5" hidden="false" customHeight="false" outlineLevel="0" collapsed="false">
      <c r="A1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2" s="0" t="str">
        <f aca="false">IF($A1492="","",INDEX(CARTAO_COMPRAS!$C:$C,INT((ROW()-2)/20)+2))</f>
        <v/>
      </c>
      <c r="C1492" s="0" t="str">
        <f aca="false">IF($A1492="","",INDEX(CARTAO_COMPRAS!$D:$D,INT((ROW()-2)/20)+2))</f>
        <v/>
      </c>
      <c r="D1492" s="0" t="str">
        <f aca="false">IF($A1492="","",INDEX(CARTAO_COMPRAS!$E:$E,INT((ROW()-2)/20)+2))</f>
        <v/>
      </c>
      <c r="E1492" s="0" t="str">
        <f aca="false">IF($A1492="","",INDEX(CARTAO_COMPRAS!$H:$H,INT((ROW()-2)/20)+2)+MOD(ROW()-2,20))</f>
        <v/>
      </c>
      <c r="F1492" s="0" t="str">
        <f aca="false">IF($A1492="","",INDEX(CARTAO_COMPRAS!$G:$G,INT((ROW()-2)/20)+2))</f>
        <v/>
      </c>
      <c r="G1492" s="5" t="str">
        <f aca="false">IF($A1492="","",INDEX(CARTAO_COMPRAS!$I:$I,INT((ROW()-2)/20)+2))</f>
        <v/>
      </c>
      <c r="H1492" s="4" t="str">
        <f aca="false">IF($A1492="","",EDATE(INDEX(CARTAO_COMPRAS!$J:$J,INT((ROW()-2)/20)+2),MOD(ROW()-2,20)))</f>
        <v/>
      </c>
      <c r="I1492" s="4" t="str">
        <f aca="false">IF($H1492="","",$H1492-WEEKDAY($H1492,2)+1)</f>
        <v/>
      </c>
      <c r="J1492" s="4" t="str">
        <f aca="false">IF($I1492="","",$I1492+6)</f>
        <v/>
      </c>
      <c r="K1492" s="6" t="str">
        <f aca="false">IF($H1492="","",DATE(YEAR($H1492),MONTH($H1492),1))</f>
        <v/>
      </c>
      <c r="L1492" s="0" t="str">
        <f aca="false">IF($A1492="","",INDEX(CARTAO_COMPRAS!$K:$K,INT((ROW()-2)/20)+2))</f>
        <v/>
      </c>
      <c r="M1492" s="0" t="str">
        <f aca="false">IF($A1492="","","Compra no cartão")</f>
        <v/>
      </c>
    </row>
    <row r="1493" customFormat="false" ht="13.5" hidden="false" customHeight="false" outlineLevel="0" collapsed="false">
      <c r="A1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3" s="0" t="str">
        <f aca="false">IF($A1493="","",INDEX(CARTAO_COMPRAS!$C:$C,INT((ROW()-2)/20)+2))</f>
        <v/>
      </c>
      <c r="C1493" s="0" t="str">
        <f aca="false">IF($A1493="","",INDEX(CARTAO_COMPRAS!$D:$D,INT((ROW()-2)/20)+2))</f>
        <v/>
      </c>
      <c r="D1493" s="0" t="str">
        <f aca="false">IF($A1493="","",INDEX(CARTAO_COMPRAS!$E:$E,INT((ROW()-2)/20)+2))</f>
        <v/>
      </c>
      <c r="E1493" s="0" t="str">
        <f aca="false">IF($A1493="","",INDEX(CARTAO_COMPRAS!$H:$H,INT((ROW()-2)/20)+2)+MOD(ROW()-2,20))</f>
        <v/>
      </c>
      <c r="F1493" s="0" t="str">
        <f aca="false">IF($A1493="","",INDEX(CARTAO_COMPRAS!$G:$G,INT((ROW()-2)/20)+2))</f>
        <v/>
      </c>
      <c r="G1493" s="5" t="str">
        <f aca="false">IF($A1493="","",INDEX(CARTAO_COMPRAS!$I:$I,INT((ROW()-2)/20)+2))</f>
        <v/>
      </c>
      <c r="H1493" s="4" t="str">
        <f aca="false">IF($A1493="","",EDATE(INDEX(CARTAO_COMPRAS!$J:$J,INT((ROW()-2)/20)+2),MOD(ROW()-2,20)))</f>
        <v/>
      </c>
      <c r="I1493" s="4" t="str">
        <f aca="false">IF($H1493="","",$H1493-WEEKDAY($H1493,2)+1)</f>
        <v/>
      </c>
      <c r="J1493" s="4" t="str">
        <f aca="false">IF($I1493="","",$I1493+6)</f>
        <v/>
      </c>
      <c r="K1493" s="6" t="str">
        <f aca="false">IF($H1493="","",DATE(YEAR($H1493),MONTH($H1493),1))</f>
        <v/>
      </c>
      <c r="L1493" s="0" t="str">
        <f aca="false">IF($A1493="","",INDEX(CARTAO_COMPRAS!$K:$K,INT((ROW()-2)/20)+2))</f>
        <v/>
      </c>
      <c r="M1493" s="0" t="str">
        <f aca="false">IF($A1493="","","Compra no cartão")</f>
        <v/>
      </c>
    </row>
    <row r="1494" customFormat="false" ht="13.5" hidden="false" customHeight="false" outlineLevel="0" collapsed="false">
      <c r="A1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4" s="0" t="str">
        <f aca="false">IF($A1494="","",INDEX(CARTAO_COMPRAS!$C:$C,INT((ROW()-2)/20)+2))</f>
        <v/>
      </c>
      <c r="C1494" s="0" t="str">
        <f aca="false">IF($A1494="","",INDEX(CARTAO_COMPRAS!$D:$D,INT((ROW()-2)/20)+2))</f>
        <v/>
      </c>
      <c r="D1494" s="0" t="str">
        <f aca="false">IF($A1494="","",INDEX(CARTAO_COMPRAS!$E:$E,INT((ROW()-2)/20)+2))</f>
        <v/>
      </c>
      <c r="E1494" s="0" t="str">
        <f aca="false">IF($A1494="","",INDEX(CARTAO_COMPRAS!$H:$H,INT((ROW()-2)/20)+2)+MOD(ROW()-2,20))</f>
        <v/>
      </c>
      <c r="F1494" s="0" t="str">
        <f aca="false">IF($A1494="","",INDEX(CARTAO_COMPRAS!$G:$G,INT((ROW()-2)/20)+2))</f>
        <v/>
      </c>
      <c r="G1494" s="5" t="str">
        <f aca="false">IF($A1494="","",INDEX(CARTAO_COMPRAS!$I:$I,INT((ROW()-2)/20)+2))</f>
        <v/>
      </c>
      <c r="H1494" s="4" t="str">
        <f aca="false">IF($A1494="","",EDATE(INDEX(CARTAO_COMPRAS!$J:$J,INT((ROW()-2)/20)+2),MOD(ROW()-2,20)))</f>
        <v/>
      </c>
      <c r="I1494" s="4" t="str">
        <f aca="false">IF($H1494="","",$H1494-WEEKDAY($H1494,2)+1)</f>
        <v/>
      </c>
      <c r="J1494" s="4" t="str">
        <f aca="false">IF($I1494="","",$I1494+6)</f>
        <v/>
      </c>
      <c r="K1494" s="6" t="str">
        <f aca="false">IF($H1494="","",DATE(YEAR($H1494),MONTH($H1494),1))</f>
        <v/>
      </c>
      <c r="L1494" s="0" t="str">
        <f aca="false">IF($A1494="","",INDEX(CARTAO_COMPRAS!$K:$K,INT((ROW()-2)/20)+2))</f>
        <v/>
      </c>
      <c r="M1494" s="0" t="str">
        <f aca="false">IF($A1494="","","Compra no cartão")</f>
        <v/>
      </c>
    </row>
    <row r="1495" customFormat="false" ht="13.5" hidden="false" customHeight="false" outlineLevel="0" collapsed="false">
      <c r="A1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5" s="0" t="str">
        <f aca="false">IF($A1495="","",INDEX(CARTAO_COMPRAS!$C:$C,INT((ROW()-2)/20)+2))</f>
        <v/>
      </c>
      <c r="C1495" s="0" t="str">
        <f aca="false">IF($A1495="","",INDEX(CARTAO_COMPRAS!$D:$D,INT((ROW()-2)/20)+2))</f>
        <v/>
      </c>
      <c r="D1495" s="0" t="str">
        <f aca="false">IF($A1495="","",INDEX(CARTAO_COMPRAS!$E:$E,INT((ROW()-2)/20)+2))</f>
        <v/>
      </c>
      <c r="E1495" s="0" t="str">
        <f aca="false">IF($A1495="","",INDEX(CARTAO_COMPRAS!$H:$H,INT((ROW()-2)/20)+2)+MOD(ROW()-2,20))</f>
        <v/>
      </c>
      <c r="F1495" s="0" t="str">
        <f aca="false">IF($A1495="","",INDEX(CARTAO_COMPRAS!$G:$G,INT((ROW()-2)/20)+2))</f>
        <v/>
      </c>
      <c r="G1495" s="5" t="str">
        <f aca="false">IF($A1495="","",INDEX(CARTAO_COMPRAS!$I:$I,INT((ROW()-2)/20)+2))</f>
        <v/>
      </c>
      <c r="H1495" s="4" t="str">
        <f aca="false">IF($A1495="","",EDATE(INDEX(CARTAO_COMPRAS!$J:$J,INT((ROW()-2)/20)+2),MOD(ROW()-2,20)))</f>
        <v/>
      </c>
      <c r="I1495" s="4" t="str">
        <f aca="false">IF($H1495="","",$H1495-WEEKDAY($H1495,2)+1)</f>
        <v/>
      </c>
      <c r="J1495" s="4" t="str">
        <f aca="false">IF($I1495="","",$I1495+6)</f>
        <v/>
      </c>
      <c r="K1495" s="6" t="str">
        <f aca="false">IF($H1495="","",DATE(YEAR($H1495),MONTH($H1495),1))</f>
        <v/>
      </c>
      <c r="L1495" s="0" t="str">
        <f aca="false">IF($A1495="","",INDEX(CARTAO_COMPRAS!$K:$K,INT((ROW()-2)/20)+2))</f>
        <v/>
      </c>
      <c r="M1495" s="0" t="str">
        <f aca="false">IF($A1495="","","Compra no cartão")</f>
        <v/>
      </c>
    </row>
    <row r="1496" customFormat="false" ht="13.5" hidden="false" customHeight="false" outlineLevel="0" collapsed="false">
      <c r="A1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6" s="0" t="str">
        <f aca="false">IF($A1496="","",INDEX(CARTAO_COMPRAS!$C:$C,INT((ROW()-2)/20)+2))</f>
        <v/>
      </c>
      <c r="C1496" s="0" t="str">
        <f aca="false">IF($A1496="","",INDEX(CARTAO_COMPRAS!$D:$D,INT((ROW()-2)/20)+2))</f>
        <v/>
      </c>
      <c r="D1496" s="0" t="str">
        <f aca="false">IF($A1496="","",INDEX(CARTAO_COMPRAS!$E:$E,INT((ROW()-2)/20)+2))</f>
        <v/>
      </c>
      <c r="E1496" s="0" t="str">
        <f aca="false">IF($A1496="","",INDEX(CARTAO_COMPRAS!$H:$H,INT((ROW()-2)/20)+2)+MOD(ROW()-2,20))</f>
        <v/>
      </c>
      <c r="F1496" s="0" t="str">
        <f aca="false">IF($A1496="","",INDEX(CARTAO_COMPRAS!$G:$G,INT((ROW()-2)/20)+2))</f>
        <v/>
      </c>
      <c r="G1496" s="5" t="str">
        <f aca="false">IF($A1496="","",INDEX(CARTAO_COMPRAS!$I:$I,INT((ROW()-2)/20)+2))</f>
        <v/>
      </c>
      <c r="H1496" s="4" t="str">
        <f aca="false">IF($A1496="","",EDATE(INDEX(CARTAO_COMPRAS!$J:$J,INT((ROW()-2)/20)+2),MOD(ROW()-2,20)))</f>
        <v/>
      </c>
      <c r="I1496" s="4" t="str">
        <f aca="false">IF($H1496="","",$H1496-WEEKDAY($H1496,2)+1)</f>
        <v/>
      </c>
      <c r="J1496" s="4" t="str">
        <f aca="false">IF($I1496="","",$I1496+6)</f>
        <v/>
      </c>
      <c r="K1496" s="6" t="str">
        <f aca="false">IF($H1496="","",DATE(YEAR($H1496),MONTH($H1496),1))</f>
        <v/>
      </c>
      <c r="L1496" s="0" t="str">
        <f aca="false">IF($A1496="","",INDEX(CARTAO_COMPRAS!$K:$K,INT((ROW()-2)/20)+2))</f>
        <v/>
      </c>
      <c r="M1496" s="0" t="str">
        <f aca="false">IF($A1496="","","Compra no cartão")</f>
        <v/>
      </c>
    </row>
    <row r="1497" customFormat="false" ht="13.5" hidden="false" customHeight="false" outlineLevel="0" collapsed="false">
      <c r="A1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7" s="0" t="str">
        <f aca="false">IF($A1497="","",INDEX(CARTAO_COMPRAS!$C:$C,INT((ROW()-2)/20)+2))</f>
        <v/>
      </c>
      <c r="C1497" s="0" t="str">
        <f aca="false">IF($A1497="","",INDEX(CARTAO_COMPRAS!$D:$D,INT((ROW()-2)/20)+2))</f>
        <v/>
      </c>
      <c r="D1497" s="0" t="str">
        <f aca="false">IF($A1497="","",INDEX(CARTAO_COMPRAS!$E:$E,INT((ROW()-2)/20)+2))</f>
        <v/>
      </c>
      <c r="E1497" s="0" t="str">
        <f aca="false">IF($A1497="","",INDEX(CARTAO_COMPRAS!$H:$H,INT((ROW()-2)/20)+2)+MOD(ROW()-2,20))</f>
        <v/>
      </c>
      <c r="F1497" s="0" t="str">
        <f aca="false">IF($A1497="","",INDEX(CARTAO_COMPRAS!$G:$G,INT((ROW()-2)/20)+2))</f>
        <v/>
      </c>
      <c r="G1497" s="5" t="str">
        <f aca="false">IF($A1497="","",INDEX(CARTAO_COMPRAS!$I:$I,INT((ROW()-2)/20)+2))</f>
        <v/>
      </c>
      <c r="H1497" s="4" t="str">
        <f aca="false">IF($A1497="","",EDATE(INDEX(CARTAO_COMPRAS!$J:$J,INT((ROW()-2)/20)+2),MOD(ROW()-2,20)))</f>
        <v/>
      </c>
      <c r="I1497" s="4" t="str">
        <f aca="false">IF($H1497="","",$H1497-WEEKDAY($H1497,2)+1)</f>
        <v/>
      </c>
      <c r="J1497" s="4" t="str">
        <f aca="false">IF($I1497="","",$I1497+6)</f>
        <v/>
      </c>
      <c r="K1497" s="6" t="str">
        <f aca="false">IF($H1497="","",DATE(YEAR($H1497),MONTH($H1497),1))</f>
        <v/>
      </c>
      <c r="L1497" s="0" t="str">
        <f aca="false">IF($A1497="","",INDEX(CARTAO_COMPRAS!$K:$K,INT((ROW()-2)/20)+2))</f>
        <v/>
      </c>
      <c r="M1497" s="0" t="str">
        <f aca="false">IF($A1497="","","Compra no cartão")</f>
        <v/>
      </c>
    </row>
    <row r="1498" customFormat="false" ht="13.5" hidden="false" customHeight="false" outlineLevel="0" collapsed="false">
      <c r="A1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8" s="0" t="str">
        <f aca="false">IF($A1498="","",INDEX(CARTAO_COMPRAS!$C:$C,INT((ROW()-2)/20)+2))</f>
        <v/>
      </c>
      <c r="C1498" s="0" t="str">
        <f aca="false">IF($A1498="","",INDEX(CARTAO_COMPRAS!$D:$D,INT((ROW()-2)/20)+2))</f>
        <v/>
      </c>
      <c r="D1498" s="0" t="str">
        <f aca="false">IF($A1498="","",INDEX(CARTAO_COMPRAS!$E:$E,INT((ROW()-2)/20)+2))</f>
        <v/>
      </c>
      <c r="E1498" s="0" t="str">
        <f aca="false">IF($A1498="","",INDEX(CARTAO_COMPRAS!$H:$H,INT((ROW()-2)/20)+2)+MOD(ROW()-2,20))</f>
        <v/>
      </c>
      <c r="F1498" s="0" t="str">
        <f aca="false">IF($A1498="","",INDEX(CARTAO_COMPRAS!$G:$G,INT((ROW()-2)/20)+2))</f>
        <v/>
      </c>
      <c r="G1498" s="5" t="str">
        <f aca="false">IF($A1498="","",INDEX(CARTAO_COMPRAS!$I:$I,INT((ROW()-2)/20)+2))</f>
        <v/>
      </c>
      <c r="H1498" s="4" t="str">
        <f aca="false">IF($A1498="","",EDATE(INDEX(CARTAO_COMPRAS!$J:$J,INT((ROW()-2)/20)+2),MOD(ROW()-2,20)))</f>
        <v/>
      </c>
      <c r="I1498" s="4" t="str">
        <f aca="false">IF($H1498="","",$H1498-WEEKDAY($H1498,2)+1)</f>
        <v/>
      </c>
      <c r="J1498" s="4" t="str">
        <f aca="false">IF($I1498="","",$I1498+6)</f>
        <v/>
      </c>
      <c r="K1498" s="6" t="str">
        <f aca="false">IF($H1498="","",DATE(YEAR($H1498),MONTH($H1498),1))</f>
        <v/>
      </c>
      <c r="L1498" s="0" t="str">
        <f aca="false">IF($A1498="","",INDEX(CARTAO_COMPRAS!$K:$K,INT((ROW()-2)/20)+2))</f>
        <v/>
      </c>
      <c r="M1498" s="0" t="str">
        <f aca="false">IF($A1498="","","Compra no cartão")</f>
        <v/>
      </c>
    </row>
    <row r="1499" customFormat="false" ht="13.5" hidden="false" customHeight="false" outlineLevel="0" collapsed="false">
      <c r="A1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499" s="0" t="str">
        <f aca="false">IF($A1499="","",INDEX(CARTAO_COMPRAS!$C:$C,INT((ROW()-2)/20)+2))</f>
        <v/>
      </c>
      <c r="C1499" s="0" t="str">
        <f aca="false">IF($A1499="","",INDEX(CARTAO_COMPRAS!$D:$D,INT((ROW()-2)/20)+2))</f>
        <v/>
      </c>
      <c r="D1499" s="0" t="str">
        <f aca="false">IF($A1499="","",INDEX(CARTAO_COMPRAS!$E:$E,INT((ROW()-2)/20)+2))</f>
        <v/>
      </c>
      <c r="E1499" s="0" t="str">
        <f aca="false">IF($A1499="","",INDEX(CARTAO_COMPRAS!$H:$H,INT((ROW()-2)/20)+2)+MOD(ROW()-2,20))</f>
        <v/>
      </c>
      <c r="F1499" s="0" t="str">
        <f aca="false">IF($A1499="","",INDEX(CARTAO_COMPRAS!$G:$G,INT((ROW()-2)/20)+2))</f>
        <v/>
      </c>
      <c r="G1499" s="5" t="str">
        <f aca="false">IF($A1499="","",INDEX(CARTAO_COMPRAS!$I:$I,INT((ROW()-2)/20)+2))</f>
        <v/>
      </c>
      <c r="H1499" s="4" t="str">
        <f aca="false">IF($A1499="","",EDATE(INDEX(CARTAO_COMPRAS!$J:$J,INT((ROW()-2)/20)+2),MOD(ROW()-2,20)))</f>
        <v/>
      </c>
      <c r="I1499" s="4" t="str">
        <f aca="false">IF($H1499="","",$H1499-WEEKDAY($H1499,2)+1)</f>
        <v/>
      </c>
      <c r="J1499" s="4" t="str">
        <f aca="false">IF($I1499="","",$I1499+6)</f>
        <v/>
      </c>
      <c r="K1499" s="6" t="str">
        <f aca="false">IF($H1499="","",DATE(YEAR($H1499),MONTH($H1499),1))</f>
        <v/>
      </c>
      <c r="L1499" s="0" t="str">
        <f aca="false">IF($A1499="","",INDEX(CARTAO_COMPRAS!$K:$K,INT((ROW()-2)/20)+2))</f>
        <v/>
      </c>
      <c r="M1499" s="0" t="str">
        <f aca="false">IF($A1499="","","Compra no cartão")</f>
        <v/>
      </c>
    </row>
    <row r="1500" customFormat="false" ht="13.5" hidden="false" customHeight="false" outlineLevel="0" collapsed="false">
      <c r="A1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0" s="0" t="str">
        <f aca="false">IF($A1500="","",INDEX(CARTAO_COMPRAS!$C:$C,INT((ROW()-2)/20)+2))</f>
        <v/>
      </c>
      <c r="C1500" s="0" t="str">
        <f aca="false">IF($A1500="","",INDEX(CARTAO_COMPRAS!$D:$D,INT((ROW()-2)/20)+2))</f>
        <v/>
      </c>
      <c r="D1500" s="0" t="str">
        <f aca="false">IF($A1500="","",INDEX(CARTAO_COMPRAS!$E:$E,INT((ROW()-2)/20)+2))</f>
        <v/>
      </c>
      <c r="E1500" s="0" t="str">
        <f aca="false">IF($A1500="","",INDEX(CARTAO_COMPRAS!$H:$H,INT((ROW()-2)/20)+2)+MOD(ROW()-2,20))</f>
        <v/>
      </c>
      <c r="F1500" s="0" t="str">
        <f aca="false">IF($A1500="","",INDEX(CARTAO_COMPRAS!$G:$G,INT((ROW()-2)/20)+2))</f>
        <v/>
      </c>
      <c r="G1500" s="5" t="str">
        <f aca="false">IF($A1500="","",INDEX(CARTAO_COMPRAS!$I:$I,INT((ROW()-2)/20)+2))</f>
        <v/>
      </c>
      <c r="H1500" s="4" t="str">
        <f aca="false">IF($A1500="","",EDATE(INDEX(CARTAO_COMPRAS!$J:$J,INT((ROW()-2)/20)+2),MOD(ROW()-2,20)))</f>
        <v/>
      </c>
      <c r="I1500" s="4" t="str">
        <f aca="false">IF($H1500="","",$H1500-WEEKDAY($H1500,2)+1)</f>
        <v/>
      </c>
      <c r="J1500" s="4" t="str">
        <f aca="false">IF($I1500="","",$I1500+6)</f>
        <v/>
      </c>
      <c r="K1500" s="6" t="str">
        <f aca="false">IF($H1500="","",DATE(YEAR($H1500),MONTH($H1500),1))</f>
        <v/>
      </c>
      <c r="L1500" s="0" t="str">
        <f aca="false">IF($A1500="","",INDEX(CARTAO_COMPRAS!$K:$K,INT((ROW()-2)/20)+2))</f>
        <v/>
      </c>
      <c r="M1500" s="0" t="str">
        <f aca="false">IF($A1500="","","Compra no cartão")</f>
        <v/>
      </c>
    </row>
    <row r="1501" customFormat="false" ht="13.5" hidden="false" customHeight="false" outlineLevel="0" collapsed="false">
      <c r="A1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1" s="0" t="str">
        <f aca="false">IF($A1501="","",INDEX(CARTAO_COMPRAS!$C:$C,INT((ROW()-2)/20)+2))</f>
        <v/>
      </c>
      <c r="C1501" s="0" t="str">
        <f aca="false">IF($A1501="","",INDEX(CARTAO_COMPRAS!$D:$D,INT((ROW()-2)/20)+2))</f>
        <v/>
      </c>
      <c r="D1501" s="0" t="str">
        <f aca="false">IF($A1501="","",INDEX(CARTAO_COMPRAS!$E:$E,INT((ROW()-2)/20)+2))</f>
        <v/>
      </c>
      <c r="E1501" s="0" t="str">
        <f aca="false">IF($A1501="","",INDEX(CARTAO_COMPRAS!$H:$H,INT((ROW()-2)/20)+2)+MOD(ROW()-2,20))</f>
        <v/>
      </c>
      <c r="F1501" s="0" t="str">
        <f aca="false">IF($A1501="","",INDEX(CARTAO_COMPRAS!$G:$G,INT((ROW()-2)/20)+2))</f>
        <v/>
      </c>
      <c r="G1501" s="5" t="str">
        <f aca="false">IF($A1501="","",INDEX(CARTAO_COMPRAS!$I:$I,INT((ROW()-2)/20)+2))</f>
        <v/>
      </c>
      <c r="H1501" s="4" t="str">
        <f aca="false">IF($A1501="","",EDATE(INDEX(CARTAO_COMPRAS!$J:$J,INT((ROW()-2)/20)+2),MOD(ROW()-2,20)))</f>
        <v/>
      </c>
      <c r="I1501" s="4" t="str">
        <f aca="false">IF($H1501="","",$H1501-WEEKDAY($H1501,2)+1)</f>
        <v/>
      </c>
      <c r="J1501" s="4" t="str">
        <f aca="false">IF($I1501="","",$I1501+6)</f>
        <v/>
      </c>
      <c r="K1501" s="6" t="str">
        <f aca="false">IF($H1501="","",DATE(YEAR($H1501),MONTH($H1501),1))</f>
        <v/>
      </c>
      <c r="L1501" s="0" t="str">
        <f aca="false">IF($A1501="","",INDEX(CARTAO_COMPRAS!$K:$K,INT((ROW()-2)/20)+2))</f>
        <v/>
      </c>
      <c r="M1501" s="0" t="str">
        <f aca="false">IF($A1501="","","Compra no cartão")</f>
        <v/>
      </c>
    </row>
    <row r="1502" customFormat="false" ht="13.5" hidden="false" customHeight="false" outlineLevel="0" collapsed="false">
      <c r="A15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76</v>
      </c>
      <c r="B1502" s="0" t="str">
        <f aca="false">IF($A1502="","",INDEX(CARTAO_COMPRAS!$C:$C,INT((ROW()-2)/20)+2))</f>
        <v>Bradesco</v>
      </c>
      <c r="C1502" s="0" t="str">
        <f aca="false">IF($A1502="","",INDEX(CARTAO_COMPRAS!$D:$D,INT((ROW()-2)/20)+2))</f>
        <v>Mercado Livre</v>
      </c>
      <c r="D1502" s="0" t="str">
        <f aca="false">IF($A1502="","",INDEX(CARTAO_COMPRAS!$E:$E,INT((ROW()-2)/20)+2))</f>
        <v>Alimentação / Insumos</v>
      </c>
      <c r="E1502" s="0" t="n">
        <f aca="false">IF($A1502="","",INDEX(CARTAO_COMPRAS!$H:$H,INT((ROW()-2)/20)+2)+MOD(ROW()-2,20))</f>
        <v>6</v>
      </c>
      <c r="F1502" s="0" t="n">
        <f aca="false">IF($A1502="","",INDEX(CARTAO_COMPRAS!$G:$G,INT((ROW()-2)/20)+2))</f>
        <v>7</v>
      </c>
      <c r="G1502" s="5" t="n">
        <f aca="false">IF($A1502="","",INDEX(CARTAO_COMPRAS!$I:$I,INT((ROW()-2)/20)+2))</f>
        <v>19.99</v>
      </c>
      <c r="H1502" s="4" t="n">
        <f aca="false">IF($A1502="","",EDATE(INDEX(CARTAO_COMPRAS!$J:$J,INT((ROW()-2)/20)+2),MOD(ROW()-2,20)))</f>
        <v>46157</v>
      </c>
      <c r="I1502" s="4" t="n">
        <f aca="false">IF($H1502="","",$H1502-WEEKDAY($H1502,2)+1)</f>
        <v>46153</v>
      </c>
      <c r="J1502" s="4" t="n">
        <f aca="false">IF($I1502="","",$I1502+6)</f>
        <v>46159</v>
      </c>
      <c r="K1502" s="6" t="n">
        <f aca="false">IF($H1502="","",DATE(YEAR($H1502),MONTH($H1502),1))</f>
        <v>46143</v>
      </c>
      <c r="L1502" s="0" t="str">
        <f aca="false">IF($A1502="","",INDEX(CARTAO_COMPRAS!$K:$K,INT((ROW()-2)/20)+2))</f>
        <v>Pago</v>
      </c>
      <c r="M1502" s="0" t="str">
        <f aca="false">IF($A1502="","","Compra no cartão")</f>
        <v>Compra no cartão</v>
      </c>
    </row>
    <row r="1503" customFormat="false" ht="13.5" hidden="false" customHeight="false" outlineLevel="0" collapsed="false">
      <c r="A15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76</v>
      </c>
      <c r="B1503" s="0" t="str">
        <f aca="false">IF($A1503="","",INDEX(CARTAO_COMPRAS!$C:$C,INT((ROW()-2)/20)+2))</f>
        <v>Bradesco</v>
      </c>
      <c r="C1503" s="0" t="str">
        <f aca="false">IF($A1503="","",INDEX(CARTAO_COMPRAS!$D:$D,INT((ROW()-2)/20)+2))</f>
        <v>Mercado Livre</v>
      </c>
      <c r="D1503" s="0" t="str">
        <f aca="false">IF($A1503="","",INDEX(CARTAO_COMPRAS!$E:$E,INT((ROW()-2)/20)+2))</f>
        <v>Alimentação / Insumos</v>
      </c>
      <c r="E1503" s="0" t="n">
        <f aca="false">IF($A1503="","",INDEX(CARTAO_COMPRAS!$H:$H,INT((ROW()-2)/20)+2)+MOD(ROW()-2,20))</f>
        <v>7</v>
      </c>
      <c r="F1503" s="0" t="n">
        <f aca="false">IF($A1503="","",INDEX(CARTAO_COMPRAS!$G:$G,INT((ROW()-2)/20)+2))</f>
        <v>7</v>
      </c>
      <c r="G1503" s="5" t="n">
        <f aca="false">IF($A1503="","",INDEX(CARTAO_COMPRAS!$I:$I,INT((ROW()-2)/20)+2))</f>
        <v>19.99</v>
      </c>
      <c r="H1503" s="4" t="n">
        <f aca="false">IF($A1503="","",EDATE(INDEX(CARTAO_COMPRAS!$J:$J,INT((ROW()-2)/20)+2),MOD(ROW()-2,20)))</f>
        <v>46188</v>
      </c>
      <c r="I1503" s="4" t="n">
        <f aca="false">IF($H1503="","",$H1503-WEEKDAY($H1503,2)+1)</f>
        <v>46188</v>
      </c>
      <c r="J1503" s="4" t="n">
        <f aca="false">IF($I1503="","",$I1503+6)</f>
        <v>46194</v>
      </c>
      <c r="K1503" s="6" t="n">
        <f aca="false">IF($H1503="","",DATE(YEAR($H1503),MONTH($H1503),1))</f>
        <v>46174</v>
      </c>
      <c r="L1503" s="0" t="str">
        <f aca="false">IF($A1503="","",INDEX(CARTAO_COMPRAS!$K:$K,INT((ROW()-2)/20)+2))</f>
        <v>Pago</v>
      </c>
      <c r="M1503" s="0" t="str">
        <f aca="false">IF($A1503="","","Compra no cartão")</f>
        <v>Compra no cartão</v>
      </c>
    </row>
    <row r="1504" customFormat="false" ht="13.5" hidden="false" customHeight="false" outlineLevel="0" collapsed="false">
      <c r="A1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4" s="0" t="str">
        <f aca="false">IF($A1504="","",INDEX(CARTAO_COMPRAS!$C:$C,INT((ROW()-2)/20)+2))</f>
        <v/>
      </c>
      <c r="C1504" s="0" t="str">
        <f aca="false">IF($A1504="","",INDEX(CARTAO_COMPRAS!$D:$D,INT((ROW()-2)/20)+2))</f>
        <v/>
      </c>
      <c r="D1504" s="0" t="str">
        <f aca="false">IF($A1504="","",INDEX(CARTAO_COMPRAS!$E:$E,INT((ROW()-2)/20)+2))</f>
        <v/>
      </c>
      <c r="E1504" s="0" t="str">
        <f aca="false">IF($A1504="","",INDEX(CARTAO_COMPRAS!$H:$H,INT((ROW()-2)/20)+2)+MOD(ROW()-2,20))</f>
        <v/>
      </c>
      <c r="F1504" s="0" t="str">
        <f aca="false">IF($A1504="","",INDEX(CARTAO_COMPRAS!$G:$G,INT((ROW()-2)/20)+2))</f>
        <v/>
      </c>
      <c r="G1504" s="5" t="str">
        <f aca="false">IF($A1504="","",INDEX(CARTAO_COMPRAS!$I:$I,INT((ROW()-2)/20)+2))</f>
        <v/>
      </c>
      <c r="H1504" s="4" t="str">
        <f aca="false">IF($A1504="","",EDATE(INDEX(CARTAO_COMPRAS!$J:$J,INT((ROW()-2)/20)+2),MOD(ROW()-2,20)))</f>
        <v/>
      </c>
      <c r="I1504" s="4" t="str">
        <f aca="false">IF($H1504="","",$H1504-WEEKDAY($H1504,2)+1)</f>
        <v/>
      </c>
      <c r="J1504" s="4" t="str">
        <f aca="false">IF($I1504="","",$I1504+6)</f>
        <v/>
      </c>
      <c r="K1504" s="6" t="str">
        <f aca="false">IF($H1504="","",DATE(YEAR($H1504),MONTH($H1504),1))</f>
        <v/>
      </c>
      <c r="L1504" s="0" t="str">
        <f aca="false">IF($A1504="","",INDEX(CARTAO_COMPRAS!$K:$K,INT((ROW()-2)/20)+2))</f>
        <v/>
      </c>
      <c r="M1504" s="0" t="str">
        <f aca="false">IF($A1504="","","Compra no cartão")</f>
        <v/>
      </c>
    </row>
    <row r="1505" customFormat="false" ht="13.5" hidden="false" customHeight="false" outlineLevel="0" collapsed="false">
      <c r="A1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5" s="0" t="str">
        <f aca="false">IF($A1505="","",INDEX(CARTAO_COMPRAS!$C:$C,INT((ROW()-2)/20)+2))</f>
        <v/>
      </c>
      <c r="C1505" s="0" t="str">
        <f aca="false">IF($A1505="","",INDEX(CARTAO_COMPRAS!$D:$D,INT((ROW()-2)/20)+2))</f>
        <v/>
      </c>
      <c r="D1505" s="0" t="str">
        <f aca="false">IF($A1505="","",INDEX(CARTAO_COMPRAS!$E:$E,INT((ROW()-2)/20)+2))</f>
        <v/>
      </c>
      <c r="E1505" s="0" t="str">
        <f aca="false">IF($A1505="","",INDEX(CARTAO_COMPRAS!$H:$H,INT((ROW()-2)/20)+2)+MOD(ROW()-2,20))</f>
        <v/>
      </c>
      <c r="F1505" s="0" t="str">
        <f aca="false">IF($A1505="","",INDEX(CARTAO_COMPRAS!$G:$G,INT((ROW()-2)/20)+2))</f>
        <v/>
      </c>
      <c r="G1505" s="5" t="str">
        <f aca="false">IF($A1505="","",INDEX(CARTAO_COMPRAS!$I:$I,INT((ROW()-2)/20)+2))</f>
        <v/>
      </c>
      <c r="H1505" s="4" t="str">
        <f aca="false">IF($A1505="","",EDATE(INDEX(CARTAO_COMPRAS!$J:$J,INT((ROW()-2)/20)+2),MOD(ROW()-2,20)))</f>
        <v/>
      </c>
      <c r="I1505" s="4" t="str">
        <f aca="false">IF($H1505="","",$H1505-WEEKDAY($H1505,2)+1)</f>
        <v/>
      </c>
      <c r="J1505" s="4" t="str">
        <f aca="false">IF($I1505="","",$I1505+6)</f>
        <v/>
      </c>
      <c r="K1505" s="6" t="str">
        <f aca="false">IF($H1505="","",DATE(YEAR($H1505),MONTH($H1505),1))</f>
        <v/>
      </c>
      <c r="L1505" s="0" t="str">
        <f aca="false">IF($A1505="","",INDEX(CARTAO_COMPRAS!$K:$K,INT((ROW()-2)/20)+2))</f>
        <v/>
      </c>
      <c r="M1505" s="0" t="str">
        <f aca="false">IF($A1505="","","Compra no cartão")</f>
        <v/>
      </c>
    </row>
    <row r="1506" customFormat="false" ht="13.5" hidden="false" customHeight="false" outlineLevel="0" collapsed="false">
      <c r="A1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6" s="0" t="str">
        <f aca="false">IF($A1506="","",INDEX(CARTAO_COMPRAS!$C:$C,INT((ROW()-2)/20)+2))</f>
        <v/>
      </c>
      <c r="C1506" s="0" t="str">
        <f aca="false">IF($A1506="","",INDEX(CARTAO_COMPRAS!$D:$D,INT((ROW()-2)/20)+2))</f>
        <v/>
      </c>
      <c r="D1506" s="0" t="str">
        <f aca="false">IF($A1506="","",INDEX(CARTAO_COMPRAS!$E:$E,INT((ROW()-2)/20)+2))</f>
        <v/>
      </c>
      <c r="E1506" s="0" t="str">
        <f aca="false">IF($A1506="","",INDEX(CARTAO_COMPRAS!$H:$H,INT((ROW()-2)/20)+2)+MOD(ROW()-2,20))</f>
        <v/>
      </c>
      <c r="F1506" s="0" t="str">
        <f aca="false">IF($A1506="","",INDEX(CARTAO_COMPRAS!$G:$G,INT((ROW()-2)/20)+2))</f>
        <v/>
      </c>
      <c r="G1506" s="5" t="str">
        <f aca="false">IF($A1506="","",INDEX(CARTAO_COMPRAS!$I:$I,INT((ROW()-2)/20)+2))</f>
        <v/>
      </c>
      <c r="H1506" s="4" t="str">
        <f aca="false">IF($A1506="","",EDATE(INDEX(CARTAO_COMPRAS!$J:$J,INT((ROW()-2)/20)+2),MOD(ROW()-2,20)))</f>
        <v/>
      </c>
      <c r="I1506" s="4" t="str">
        <f aca="false">IF($H1506="","",$H1506-WEEKDAY($H1506,2)+1)</f>
        <v/>
      </c>
      <c r="J1506" s="4" t="str">
        <f aca="false">IF($I1506="","",$I1506+6)</f>
        <v/>
      </c>
      <c r="K1506" s="6" t="str">
        <f aca="false">IF($H1506="","",DATE(YEAR($H1506),MONTH($H1506),1))</f>
        <v/>
      </c>
      <c r="L1506" s="0" t="str">
        <f aca="false">IF($A1506="","",INDEX(CARTAO_COMPRAS!$K:$K,INT((ROW()-2)/20)+2))</f>
        <v/>
      </c>
      <c r="M1506" s="0" t="str">
        <f aca="false">IF($A1506="","","Compra no cartão")</f>
        <v/>
      </c>
    </row>
    <row r="1507" customFormat="false" ht="13.5" hidden="false" customHeight="false" outlineLevel="0" collapsed="false">
      <c r="A1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7" s="0" t="str">
        <f aca="false">IF($A1507="","",INDEX(CARTAO_COMPRAS!$C:$C,INT((ROW()-2)/20)+2))</f>
        <v/>
      </c>
      <c r="C1507" s="0" t="str">
        <f aca="false">IF($A1507="","",INDEX(CARTAO_COMPRAS!$D:$D,INT((ROW()-2)/20)+2))</f>
        <v/>
      </c>
      <c r="D1507" s="0" t="str">
        <f aca="false">IF($A1507="","",INDEX(CARTAO_COMPRAS!$E:$E,INT((ROW()-2)/20)+2))</f>
        <v/>
      </c>
      <c r="E1507" s="0" t="str">
        <f aca="false">IF($A1507="","",INDEX(CARTAO_COMPRAS!$H:$H,INT((ROW()-2)/20)+2)+MOD(ROW()-2,20))</f>
        <v/>
      </c>
      <c r="F1507" s="0" t="str">
        <f aca="false">IF($A1507="","",INDEX(CARTAO_COMPRAS!$G:$G,INT((ROW()-2)/20)+2))</f>
        <v/>
      </c>
      <c r="G1507" s="5" t="str">
        <f aca="false">IF($A1507="","",INDEX(CARTAO_COMPRAS!$I:$I,INT((ROW()-2)/20)+2))</f>
        <v/>
      </c>
      <c r="H1507" s="4" t="str">
        <f aca="false">IF($A1507="","",EDATE(INDEX(CARTAO_COMPRAS!$J:$J,INT((ROW()-2)/20)+2),MOD(ROW()-2,20)))</f>
        <v/>
      </c>
      <c r="I1507" s="4" t="str">
        <f aca="false">IF($H1507="","",$H1507-WEEKDAY($H1507,2)+1)</f>
        <v/>
      </c>
      <c r="J1507" s="4" t="str">
        <f aca="false">IF($I1507="","",$I1507+6)</f>
        <v/>
      </c>
      <c r="K1507" s="6" t="str">
        <f aca="false">IF($H1507="","",DATE(YEAR($H1507),MONTH($H1507),1))</f>
        <v/>
      </c>
      <c r="L1507" s="0" t="str">
        <f aca="false">IF($A1507="","",INDEX(CARTAO_COMPRAS!$K:$K,INT((ROW()-2)/20)+2))</f>
        <v/>
      </c>
      <c r="M1507" s="0" t="str">
        <f aca="false">IF($A1507="","","Compra no cartão")</f>
        <v/>
      </c>
    </row>
    <row r="1508" customFormat="false" ht="13.5" hidden="false" customHeight="false" outlineLevel="0" collapsed="false">
      <c r="A1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8" s="0" t="str">
        <f aca="false">IF($A1508="","",INDEX(CARTAO_COMPRAS!$C:$C,INT((ROW()-2)/20)+2))</f>
        <v/>
      </c>
      <c r="C1508" s="0" t="str">
        <f aca="false">IF($A1508="","",INDEX(CARTAO_COMPRAS!$D:$D,INT((ROW()-2)/20)+2))</f>
        <v/>
      </c>
      <c r="D1508" s="0" t="str">
        <f aca="false">IF($A1508="","",INDEX(CARTAO_COMPRAS!$E:$E,INT((ROW()-2)/20)+2))</f>
        <v/>
      </c>
      <c r="E1508" s="0" t="str">
        <f aca="false">IF($A1508="","",INDEX(CARTAO_COMPRAS!$H:$H,INT((ROW()-2)/20)+2)+MOD(ROW()-2,20))</f>
        <v/>
      </c>
      <c r="F1508" s="0" t="str">
        <f aca="false">IF($A1508="","",INDEX(CARTAO_COMPRAS!$G:$G,INT((ROW()-2)/20)+2))</f>
        <v/>
      </c>
      <c r="G1508" s="5" t="str">
        <f aca="false">IF($A1508="","",INDEX(CARTAO_COMPRAS!$I:$I,INT((ROW()-2)/20)+2))</f>
        <v/>
      </c>
      <c r="H1508" s="4" t="str">
        <f aca="false">IF($A1508="","",EDATE(INDEX(CARTAO_COMPRAS!$J:$J,INT((ROW()-2)/20)+2),MOD(ROW()-2,20)))</f>
        <v/>
      </c>
      <c r="I1508" s="4" t="str">
        <f aca="false">IF($H1508="","",$H1508-WEEKDAY($H1508,2)+1)</f>
        <v/>
      </c>
      <c r="J1508" s="4" t="str">
        <f aca="false">IF($I1508="","",$I1508+6)</f>
        <v/>
      </c>
      <c r="K1508" s="6" t="str">
        <f aca="false">IF($H1508="","",DATE(YEAR($H1508),MONTH($H1508),1))</f>
        <v/>
      </c>
      <c r="L1508" s="0" t="str">
        <f aca="false">IF($A1508="","",INDEX(CARTAO_COMPRAS!$K:$K,INT((ROW()-2)/20)+2))</f>
        <v/>
      </c>
      <c r="M1508" s="0" t="str">
        <f aca="false">IF($A1508="","","Compra no cartão")</f>
        <v/>
      </c>
    </row>
    <row r="1509" customFormat="false" ht="13.5" hidden="false" customHeight="false" outlineLevel="0" collapsed="false">
      <c r="A1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09" s="0" t="str">
        <f aca="false">IF($A1509="","",INDEX(CARTAO_COMPRAS!$C:$C,INT((ROW()-2)/20)+2))</f>
        <v/>
      </c>
      <c r="C1509" s="0" t="str">
        <f aca="false">IF($A1509="","",INDEX(CARTAO_COMPRAS!$D:$D,INT((ROW()-2)/20)+2))</f>
        <v/>
      </c>
      <c r="D1509" s="0" t="str">
        <f aca="false">IF($A1509="","",INDEX(CARTAO_COMPRAS!$E:$E,INT((ROW()-2)/20)+2))</f>
        <v/>
      </c>
      <c r="E1509" s="0" t="str">
        <f aca="false">IF($A1509="","",INDEX(CARTAO_COMPRAS!$H:$H,INT((ROW()-2)/20)+2)+MOD(ROW()-2,20))</f>
        <v/>
      </c>
      <c r="F1509" s="0" t="str">
        <f aca="false">IF($A1509="","",INDEX(CARTAO_COMPRAS!$G:$G,INT((ROW()-2)/20)+2))</f>
        <v/>
      </c>
      <c r="G1509" s="5" t="str">
        <f aca="false">IF($A1509="","",INDEX(CARTAO_COMPRAS!$I:$I,INT((ROW()-2)/20)+2))</f>
        <v/>
      </c>
      <c r="H1509" s="4" t="str">
        <f aca="false">IF($A1509="","",EDATE(INDEX(CARTAO_COMPRAS!$J:$J,INT((ROW()-2)/20)+2),MOD(ROW()-2,20)))</f>
        <v/>
      </c>
      <c r="I1509" s="4" t="str">
        <f aca="false">IF($H1509="","",$H1509-WEEKDAY($H1509,2)+1)</f>
        <v/>
      </c>
      <c r="J1509" s="4" t="str">
        <f aca="false">IF($I1509="","",$I1509+6)</f>
        <v/>
      </c>
      <c r="K1509" s="6" t="str">
        <f aca="false">IF($H1509="","",DATE(YEAR($H1509),MONTH($H1509),1))</f>
        <v/>
      </c>
      <c r="L1509" s="0" t="str">
        <f aca="false">IF($A1509="","",INDEX(CARTAO_COMPRAS!$K:$K,INT((ROW()-2)/20)+2))</f>
        <v/>
      </c>
      <c r="M1509" s="0" t="str">
        <f aca="false">IF($A1509="","","Compra no cartão")</f>
        <v/>
      </c>
    </row>
    <row r="1510" customFormat="false" ht="13.5" hidden="false" customHeight="false" outlineLevel="0" collapsed="false">
      <c r="A1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0" s="0" t="str">
        <f aca="false">IF($A1510="","",INDEX(CARTAO_COMPRAS!$C:$C,INT((ROW()-2)/20)+2))</f>
        <v/>
      </c>
      <c r="C1510" s="0" t="str">
        <f aca="false">IF($A1510="","",INDEX(CARTAO_COMPRAS!$D:$D,INT((ROW()-2)/20)+2))</f>
        <v/>
      </c>
      <c r="D1510" s="0" t="str">
        <f aca="false">IF($A1510="","",INDEX(CARTAO_COMPRAS!$E:$E,INT((ROW()-2)/20)+2))</f>
        <v/>
      </c>
      <c r="E1510" s="0" t="str">
        <f aca="false">IF($A1510="","",INDEX(CARTAO_COMPRAS!$H:$H,INT((ROW()-2)/20)+2)+MOD(ROW()-2,20))</f>
        <v/>
      </c>
      <c r="F1510" s="0" t="str">
        <f aca="false">IF($A1510="","",INDEX(CARTAO_COMPRAS!$G:$G,INT((ROW()-2)/20)+2))</f>
        <v/>
      </c>
      <c r="G1510" s="5" t="str">
        <f aca="false">IF($A1510="","",INDEX(CARTAO_COMPRAS!$I:$I,INT((ROW()-2)/20)+2))</f>
        <v/>
      </c>
      <c r="H1510" s="4" t="str">
        <f aca="false">IF($A1510="","",EDATE(INDEX(CARTAO_COMPRAS!$J:$J,INT((ROW()-2)/20)+2),MOD(ROW()-2,20)))</f>
        <v/>
      </c>
      <c r="I1510" s="4" t="str">
        <f aca="false">IF($H1510="","",$H1510-WEEKDAY($H1510,2)+1)</f>
        <v/>
      </c>
      <c r="J1510" s="4" t="str">
        <f aca="false">IF($I1510="","",$I1510+6)</f>
        <v/>
      </c>
      <c r="K1510" s="6" t="str">
        <f aca="false">IF($H1510="","",DATE(YEAR($H1510),MONTH($H1510),1))</f>
        <v/>
      </c>
      <c r="L1510" s="0" t="str">
        <f aca="false">IF($A1510="","",INDEX(CARTAO_COMPRAS!$K:$K,INT((ROW()-2)/20)+2))</f>
        <v/>
      </c>
      <c r="M1510" s="0" t="str">
        <f aca="false">IF($A1510="","","Compra no cartão")</f>
        <v/>
      </c>
    </row>
    <row r="1511" customFormat="false" ht="13.5" hidden="false" customHeight="false" outlineLevel="0" collapsed="false">
      <c r="A1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1" s="0" t="str">
        <f aca="false">IF($A1511="","",INDEX(CARTAO_COMPRAS!$C:$C,INT((ROW()-2)/20)+2))</f>
        <v/>
      </c>
      <c r="C1511" s="0" t="str">
        <f aca="false">IF($A1511="","",INDEX(CARTAO_COMPRAS!$D:$D,INT((ROW()-2)/20)+2))</f>
        <v/>
      </c>
      <c r="D1511" s="0" t="str">
        <f aca="false">IF($A1511="","",INDEX(CARTAO_COMPRAS!$E:$E,INT((ROW()-2)/20)+2))</f>
        <v/>
      </c>
      <c r="E1511" s="0" t="str">
        <f aca="false">IF($A1511="","",INDEX(CARTAO_COMPRAS!$H:$H,INT((ROW()-2)/20)+2)+MOD(ROW()-2,20))</f>
        <v/>
      </c>
      <c r="F1511" s="0" t="str">
        <f aca="false">IF($A1511="","",INDEX(CARTAO_COMPRAS!$G:$G,INT((ROW()-2)/20)+2))</f>
        <v/>
      </c>
      <c r="G1511" s="5" t="str">
        <f aca="false">IF($A1511="","",INDEX(CARTAO_COMPRAS!$I:$I,INT((ROW()-2)/20)+2))</f>
        <v/>
      </c>
      <c r="H1511" s="4" t="str">
        <f aca="false">IF($A1511="","",EDATE(INDEX(CARTAO_COMPRAS!$J:$J,INT((ROW()-2)/20)+2),MOD(ROW()-2,20)))</f>
        <v/>
      </c>
      <c r="I1511" s="4" t="str">
        <f aca="false">IF($H1511="","",$H1511-WEEKDAY($H1511,2)+1)</f>
        <v/>
      </c>
      <c r="J1511" s="4" t="str">
        <f aca="false">IF($I1511="","",$I1511+6)</f>
        <v/>
      </c>
      <c r="K1511" s="6" t="str">
        <f aca="false">IF($H1511="","",DATE(YEAR($H1511),MONTH($H1511),1))</f>
        <v/>
      </c>
      <c r="L1511" s="0" t="str">
        <f aca="false">IF($A1511="","",INDEX(CARTAO_COMPRAS!$K:$K,INT((ROW()-2)/20)+2))</f>
        <v/>
      </c>
      <c r="M1511" s="0" t="str">
        <f aca="false">IF($A1511="","","Compra no cartão")</f>
        <v/>
      </c>
    </row>
    <row r="1512" customFormat="false" ht="13.5" hidden="false" customHeight="false" outlineLevel="0" collapsed="false">
      <c r="A1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2" s="0" t="str">
        <f aca="false">IF($A1512="","",INDEX(CARTAO_COMPRAS!$C:$C,INT((ROW()-2)/20)+2))</f>
        <v/>
      </c>
      <c r="C1512" s="0" t="str">
        <f aca="false">IF($A1512="","",INDEX(CARTAO_COMPRAS!$D:$D,INT((ROW()-2)/20)+2))</f>
        <v/>
      </c>
      <c r="D1512" s="0" t="str">
        <f aca="false">IF($A1512="","",INDEX(CARTAO_COMPRAS!$E:$E,INT((ROW()-2)/20)+2))</f>
        <v/>
      </c>
      <c r="E1512" s="0" t="str">
        <f aca="false">IF($A1512="","",INDEX(CARTAO_COMPRAS!$H:$H,INT((ROW()-2)/20)+2)+MOD(ROW()-2,20))</f>
        <v/>
      </c>
      <c r="F1512" s="0" t="str">
        <f aca="false">IF($A1512="","",INDEX(CARTAO_COMPRAS!$G:$G,INT((ROW()-2)/20)+2))</f>
        <v/>
      </c>
      <c r="G1512" s="5" t="str">
        <f aca="false">IF($A1512="","",INDEX(CARTAO_COMPRAS!$I:$I,INT((ROW()-2)/20)+2))</f>
        <v/>
      </c>
      <c r="H1512" s="4" t="str">
        <f aca="false">IF($A1512="","",EDATE(INDEX(CARTAO_COMPRAS!$J:$J,INT((ROW()-2)/20)+2),MOD(ROW()-2,20)))</f>
        <v/>
      </c>
      <c r="I1512" s="4" t="str">
        <f aca="false">IF($H1512="","",$H1512-WEEKDAY($H1512,2)+1)</f>
        <v/>
      </c>
      <c r="J1512" s="4" t="str">
        <f aca="false">IF($I1512="","",$I1512+6)</f>
        <v/>
      </c>
      <c r="K1512" s="6" t="str">
        <f aca="false">IF($H1512="","",DATE(YEAR($H1512),MONTH($H1512),1))</f>
        <v/>
      </c>
      <c r="L1512" s="0" t="str">
        <f aca="false">IF($A1512="","",INDEX(CARTAO_COMPRAS!$K:$K,INT((ROW()-2)/20)+2))</f>
        <v/>
      </c>
      <c r="M1512" s="0" t="str">
        <f aca="false">IF($A1512="","","Compra no cartão")</f>
        <v/>
      </c>
    </row>
    <row r="1513" customFormat="false" ht="13.5" hidden="false" customHeight="false" outlineLevel="0" collapsed="false">
      <c r="A1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3" s="0" t="str">
        <f aca="false">IF($A1513="","",INDEX(CARTAO_COMPRAS!$C:$C,INT((ROW()-2)/20)+2))</f>
        <v/>
      </c>
      <c r="C1513" s="0" t="str">
        <f aca="false">IF($A1513="","",INDEX(CARTAO_COMPRAS!$D:$D,INT((ROW()-2)/20)+2))</f>
        <v/>
      </c>
      <c r="D1513" s="0" t="str">
        <f aca="false">IF($A1513="","",INDEX(CARTAO_COMPRAS!$E:$E,INT((ROW()-2)/20)+2))</f>
        <v/>
      </c>
      <c r="E1513" s="0" t="str">
        <f aca="false">IF($A1513="","",INDEX(CARTAO_COMPRAS!$H:$H,INT((ROW()-2)/20)+2)+MOD(ROW()-2,20))</f>
        <v/>
      </c>
      <c r="F1513" s="0" t="str">
        <f aca="false">IF($A1513="","",INDEX(CARTAO_COMPRAS!$G:$G,INT((ROW()-2)/20)+2))</f>
        <v/>
      </c>
      <c r="G1513" s="5" t="str">
        <f aca="false">IF($A1513="","",INDEX(CARTAO_COMPRAS!$I:$I,INT((ROW()-2)/20)+2))</f>
        <v/>
      </c>
      <c r="H1513" s="4" t="str">
        <f aca="false">IF($A1513="","",EDATE(INDEX(CARTAO_COMPRAS!$J:$J,INT((ROW()-2)/20)+2),MOD(ROW()-2,20)))</f>
        <v/>
      </c>
      <c r="I1513" s="4" t="str">
        <f aca="false">IF($H1513="","",$H1513-WEEKDAY($H1513,2)+1)</f>
        <v/>
      </c>
      <c r="J1513" s="4" t="str">
        <f aca="false">IF($I1513="","",$I1513+6)</f>
        <v/>
      </c>
      <c r="K1513" s="6" t="str">
        <f aca="false">IF($H1513="","",DATE(YEAR($H1513),MONTH($H1513),1))</f>
        <v/>
      </c>
      <c r="L1513" s="0" t="str">
        <f aca="false">IF($A1513="","",INDEX(CARTAO_COMPRAS!$K:$K,INT((ROW()-2)/20)+2))</f>
        <v/>
      </c>
      <c r="M1513" s="0" t="str">
        <f aca="false">IF($A1513="","","Compra no cartão")</f>
        <v/>
      </c>
    </row>
    <row r="1514" customFormat="false" ht="13.5" hidden="false" customHeight="false" outlineLevel="0" collapsed="false">
      <c r="A1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4" s="0" t="str">
        <f aca="false">IF($A1514="","",INDEX(CARTAO_COMPRAS!$C:$C,INT((ROW()-2)/20)+2))</f>
        <v/>
      </c>
      <c r="C1514" s="0" t="str">
        <f aca="false">IF($A1514="","",INDEX(CARTAO_COMPRAS!$D:$D,INT((ROW()-2)/20)+2))</f>
        <v/>
      </c>
      <c r="D1514" s="0" t="str">
        <f aca="false">IF($A1514="","",INDEX(CARTAO_COMPRAS!$E:$E,INT((ROW()-2)/20)+2))</f>
        <v/>
      </c>
      <c r="E1514" s="0" t="str">
        <f aca="false">IF($A1514="","",INDEX(CARTAO_COMPRAS!$H:$H,INT((ROW()-2)/20)+2)+MOD(ROW()-2,20))</f>
        <v/>
      </c>
      <c r="F1514" s="0" t="str">
        <f aca="false">IF($A1514="","",INDEX(CARTAO_COMPRAS!$G:$G,INT((ROW()-2)/20)+2))</f>
        <v/>
      </c>
      <c r="G1514" s="5" t="str">
        <f aca="false">IF($A1514="","",INDEX(CARTAO_COMPRAS!$I:$I,INT((ROW()-2)/20)+2))</f>
        <v/>
      </c>
      <c r="H1514" s="4" t="str">
        <f aca="false">IF($A1514="","",EDATE(INDEX(CARTAO_COMPRAS!$J:$J,INT((ROW()-2)/20)+2),MOD(ROW()-2,20)))</f>
        <v/>
      </c>
      <c r="I1514" s="4" t="str">
        <f aca="false">IF($H1514="","",$H1514-WEEKDAY($H1514,2)+1)</f>
        <v/>
      </c>
      <c r="J1514" s="4" t="str">
        <f aca="false">IF($I1514="","",$I1514+6)</f>
        <v/>
      </c>
      <c r="K1514" s="6" t="str">
        <f aca="false">IF($H1514="","",DATE(YEAR($H1514),MONTH($H1514),1))</f>
        <v/>
      </c>
      <c r="L1514" s="0" t="str">
        <f aca="false">IF($A1514="","",INDEX(CARTAO_COMPRAS!$K:$K,INT((ROW()-2)/20)+2))</f>
        <v/>
      </c>
      <c r="M1514" s="0" t="str">
        <f aca="false">IF($A1514="","","Compra no cartão")</f>
        <v/>
      </c>
    </row>
    <row r="1515" customFormat="false" ht="13.5" hidden="false" customHeight="false" outlineLevel="0" collapsed="false">
      <c r="A1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5" s="0" t="str">
        <f aca="false">IF($A1515="","",INDEX(CARTAO_COMPRAS!$C:$C,INT((ROW()-2)/20)+2))</f>
        <v/>
      </c>
      <c r="C1515" s="0" t="str">
        <f aca="false">IF($A1515="","",INDEX(CARTAO_COMPRAS!$D:$D,INT((ROW()-2)/20)+2))</f>
        <v/>
      </c>
      <c r="D1515" s="0" t="str">
        <f aca="false">IF($A1515="","",INDEX(CARTAO_COMPRAS!$E:$E,INT((ROW()-2)/20)+2))</f>
        <v/>
      </c>
      <c r="E1515" s="0" t="str">
        <f aca="false">IF($A1515="","",INDEX(CARTAO_COMPRAS!$H:$H,INT((ROW()-2)/20)+2)+MOD(ROW()-2,20))</f>
        <v/>
      </c>
      <c r="F1515" s="0" t="str">
        <f aca="false">IF($A1515="","",INDEX(CARTAO_COMPRAS!$G:$G,INT((ROW()-2)/20)+2))</f>
        <v/>
      </c>
      <c r="G1515" s="5" t="str">
        <f aca="false">IF($A1515="","",INDEX(CARTAO_COMPRAS!$I:$I,INT((ROW()-2)/20)+2))</f>
        <v/>
      </c>
      <c r="H1515" s="4" t="str">
        <f aca="false">IF($A1515="","",EDATE(INDEX(CARTAO_COMPRAS!$J:$J,INT((ROW()-2)/20)+2),MOD(ROW()-2,20)))</f>
        <v/>
      </c>
      <c r="I1515" s="4" t="str">
        <f aca="false">IF($H1515="","",$H1515-WEEKDAY($H1515,2)+1)</f>
        <v/>
      </c>
      <c r="J1515" s="4" t="str">
        <f aca="false">IF($I1515="","",$I1515+6)</f>
        <v/>
      </c>
      <c r="K1515" s="6" t="str">
        <f aca="false">IF($H1515="","",DATE(YEAR($H1515),MONTH($H1515),1))</f>
        <v/>
      </c>
      <c r="L1515" s="0" t="str">
        <f aca="false">IF($A1515="","",INDEX(CARTAO_COMPRAS!$K:$K,INT((ROW()-2)/20)+2))</f>
        <v/>
      </c>
      <c r="M1515" s="0" t="str">
        <f aca="false">IF($A1515="","","Compra no cartão")</f>
        <v/>
      </c>
    </row>
    <row r="1516" customFormat="false" ht="13.5" hidden="false" customHeight="false" outlineLevel="0" collapsed="false">
      <c r="A1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6" s="0" t="str">
        <f aca="false">IF($A1516="","",INDEX(CARTAO_COMPRAS!$C:$C,INT((ROW()-2)/20)+2))</f>
        <v/>
      </c>
      <c r="C1516" s="0" t="str">
        <f aca="false">IF($A1516="","",INDEX(CARTAO_COMPRAS!$D:$D,INT((ROW()-2)/20)+2))</f>
        <v/>
      </c>
      <c r="D1516" s="0" t="str">
        <f aca="false">IF($A1516="","",INDEX(CARTAO_COMPRAS!$E:$E,INT((ROW()-2)/20)+2))</f>
        <v/>
      </c>
      <c r="E1516" s="0" t="str">
        <f aca="false">IF($A1516="","",INDEX(CARTAO_COMPRAS!$H:$H,INT((ROW()-2)/20)+2)+MOD(ROW()-2,20))</f>
        <v/>
      </c>
      <c r="F1516" s="0" t="str">
        <f aca="false">IF($A1516="","",INDEX(CARTAO_COMPRAS!$G:$G,INT((ROW()-2)/20)+2))</f>
        <v/>
      </c>
      <c r="G1516" s="5" t="str">
        <f aca="false">IF($A1516="","",INDEX(CARTAO_COMPRAS!$I:$I,INT((ROW()-2)/20)+2))</f>
        <v/>
      </c>
      <c r="H1516" s="4" t="str">
        <f aca="false">IF($A1516="","",EDATE(INDEX(CARTAO_COMPRAS!$J:$J,INT((ROW()-2)/20)+2),MOD(ROW()-2,20)))</f>
        <v/>
      </c>
      <c r="I1516" s="4" t="str">
        <f aca="false">IF($H1516="","",$H1516-WEEKDAY($H1516,2)+1)</f>
        <v/>
      </c>
      <c r="J1516" s="4" t="str">
        <f aca="false">IF($I1516="","",$I1516+6)</f>
        <v/>
      </c>
      <c r="K1516" s="6" t="str">
        <f aca="false">IF($H1516="","",DATE(YEAR($H1516),MONTH($H1516),1))</f>
        <v/>
      </c>
      <c r="L1516" s="0" t="str">
        <f aca="false">IF($A1516="","",INDEX(CARTAO_COMPRAS!$K:$K,INT((ROW()-2)/20)+2))</f>
        <v/>
      </c>
      <c r="M1516" s="0" t="str">
        <f aca="false">IF($A1516="","","Compra no cartão")</f>
        <v/>
      </c>
    </row>
    <row r="1517" customFormat="false" ht="13.5" hidden="false" customHeight="false" outlineLevel="0" collapsed="false">
      <c r="A1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7" s="0" t="str">
        <f aca="false">IF($A1517="","",INDEX(CARTAO_COMPRAS!$C:$C,INT((ROW()-2)/20)+2))</f>
        <v/>
      </c>
      <c r="C1517" s="0" t="str">
        <f aca="false">IF($A1517="","",INDEX(CARTAO_COMPRAS!$D:$D,INT((ROW()-2)/20)+2))</f>
        <v/>
      </c>
      <c r="D1517" s="0" t="str">
        <f aca="false">IF($A1517="","",INDEX(CARTAO_COMPRAS!$E:$E,INT((ROW()-2)/20)+2))</f>
        <v/>
      </c>
      <c r="E1517" s="0" t="str">
        <f aca="false">IF($A1517="","",INDEX(CARTAO_COMPRAS!$H:$H,INT((ROW()-2)/20)+2)+MOD(ROW()-2,20))</f>
        <v/>
      </c>
      <c r="F1517" s="0" t="str">
        <f aca="false">IF($A1517="","",INDEX(CARTAO_COMPRAS!$G:$G,INT((ROW()-2)/20)+2))</f>
        <v/>
      </c>
      <c r="G1517" s="5" t="str">
        <f aca="false">IF($A1517="","",INDEX(CARTAO_COMPRAS!$I:$I,INT((ROW()-2)/20)+2))</f>
        <v/>
      </c>
      <c r="H1517" s="4" t="str">
        <f aca="false">IF($A1517="","",EDATE(INDEX(CARTAO_COMPRAS!$J:$J,INT((ROW()-2)/20)+2),MOD(ROW()-2,20)))</f>
        <v/>
      </c>
      <c r="I1517" s="4" t="str">
        <f aca="false">IF($H1517="","",$H1517-WEEKDAY($H1517,2)+1)</f>
        <v/>
      </c>
      <c r="J1517" s="4" t="str">
        <f aca="false">IF($I1517="","",$I1517+6)</f>
        <v/>
      </c>
      <c r="K1517" s="6" t="str">
        <f aca="false">IF($H1517="","",DATE(YEAR($H1517),MONTH($H1517),1))</f>
        <v/>
      </c>
      <c r="L1517" s="0" t="str">
        <f aca="false">IF($A1517="","",INDEX(CARTAO_COMPRAS!$K:$K,INT((ROW()-2)/20)+2))</f>
        <v/>
      </c>
      <c r="M1517" s="0" t="str">
        <f aca="false">IF($A1517="","","Compra no cartão")</f>
        <v/>
      </c>
    </row>
    <row r="1518" customFormat="false" ht="13.5" hidden="false" customHeight="false" outlineLevel="0" collapsed="false">
      <c r="A1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8" s="0" t="str">
        <f aca="false">IF($A1518="","",INDEX(CARTAO_COMPRAS!$C:$C,INT((ROW()-2)/20)+2))</f>
        <v/>
      </c>
      <c r="C1518" s="0" t="str">
        <f aca="false">IF($A1518="","",INDEX(CARTAO_COMPRAS!$D:$D,INT((ROW()-2)/20)+2))</f>
        <v/>
      </c>
      <c r="D1518" s="0" t="str">
        <f aca="false">IF($A1518="","",INDEX(CARTAO_COMPRAS!$E:$E,INT((ROW()-2)/20)+2))</f>
        <v/>
      </c>
      <c r="E1518" s="0" t="str">
        <f aca="false">IF($A1518="","",INDEX(CARTAO_COMPRAS!$H:$H,INT((ROW()-2)/20)+2)+MOD(ROW()-2,20))</f>
        <v/>
      </c>
      <c r="F1518" s="0" t="str">
        <f aca="false">IF($A1518="","",INDEX(CARTAO_COMPRAS!$G:$G,INT((ROW()-2)/20)+2))</f>
        <v/>
      </c>
      <c r="G1518" s="5" t="str">
        <f aca="false">IF($A1518="","",INDEX(CARTAO_COMPRAS!$I:$I,INT((ROW()-2)/20)+2))</f>
        <v/>
      </c>
      <c r="H1518" s="4" t="str">
        <f aca="false">IF($A1518="","",EDATE(INDEX(CARTAO_COMPRAS!$J:$J,INT((ROW()-2)/20)+2),MOD(ROW()-2,20)))</f>
        <v/>
      </c>
      <c r="I1518" s="4" t="str">
        <f aca="false">IF($H1518="","",$H1518-WEEKDAY($H1518,2)+1)</f>
        <v/>
      </c>
      <c r="J1518" s="4" t="str">
        <f aca="false">IF($I1518="","",$I1518+6)</f>
        <v/>
      </c>
      <c r="K1518" s="6" t="str">
        <f aca="false">IF($H1518="","",DATE(YEAR($H1518),MONTH($H1518),1))</f>
        <v/>
      </c>
      <c r="L1518" s="0" t="str">
        <f aca="false">IF($A1518="","",INDEX(CARTAO_COMPRAS!$K:$K,INT((ROW()-2)/20)+2))</f>
        <v/>
      </c>
      <c r="M1518" s="0" t="str">
        <f aca="false">IF($A1518="","","Compra no cartão")</f>
        <v/>
      </c>
    </row>
    <row r="1519" customFormat="false" ht="13.5" hidden="false" customHeight="false" outlineLevel="0" collapsed="false">
      <c r="A1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19" s="0" t="str">
        <f aca="false">IF($A1519="","",INDEX(CARTAO_COMPRAS!$C:$C,INT((ROW()-2)/20)+2))</f>
        <v/>
      </c>
      <c r="C1519" s="0" t="str">
        <f aca="false">IF($A1519="","",INDEX(CARTAO_COMPRAS!$D:$D,INT((ROW()-2)/20)+2))</f>
        <v/>
      </c>
      <c r="D1519" s="0" t="str">
        <f aca="false">IF($A1519="","",INDEX(CARTAO_COMPRAS!$E:$E,INT((ROW()-2)/20)+2))</f>
        <v/>
      </c>
      <c r="E1519" s="0" t="str">
        <f aca="false">IF($A1519="","",INDEX(CARTAO_COMPRAS!$H:$H,INT((ROW()-2)/20)+2)+MOD(ROW()-2,20))</f>
        <v/>
      </c>
      <c r="F1519" s="0" t="str">
        <f aca="false">IF($A1519="","",INDEX(CARTAO_COMPRAS!$G:$G,INT((ROW()-2)/20)+2))</f>
        <v/>
      </c>
      <c r="G1519" s="5" t="str">
        <f aca="false">IF($A1519="","",INDEX(CARTAO_COMPRAS!$I:$I,INT((ROW()-2)/20)+2))</f>
        <v/>
      </c>
      <c r="H1519" s="4" t="str">
        <f aca="false">IF($A1519="","",EDATE(INDEX(CARTAO_COMPRAS!$J:$J,INT((ROW()-2)/20)+2),MOD(ROW()-2,20)))</f>
        <v/>
      </c>
      <c r="I1519" s="4" t="str">
        <f aca="false">IF($H1519="","",$H1519-WEEKDAY($H1519,2)+1)</f>
        <v/>
      </c>
      <c r="J1519" s="4" t="str">
        <f aca="false">IF($I1519="","",$I1519+6)</f>
        <v/>
      </c>
      <c r="K1519" s="6" t="str">
        <f aca="false">IF($H1519="","",DATE(YEAR($H1519),MONTH($H1519),1))</f>
        <v/>
      </c>
      <c r="L1519" s="0" t="str">
        <f aca="false">IF($A1519="","",INDEX(CARTAO_COMPRAS!$K:$K,INT((ROW()-2)/20)+2))</f>
        <v/>
      </c>
      <c r="M1519" s="0" t="str">
        <f aca="false">IF($A1519="","","Compra no cartão")</f>
        <v/>
      </c>
    </row>
    <row r="1520" customFormat="false" ht="13.5" hidden="false" customHeight="false" outlineLevel="0" collapsed="false">
      <c r="A1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0" s="0" t="str">
        <f aca="false">IF($A1520="","",INDEX(CARTAO_COMPRAS!$C:$C,INT((ROW()-2)/20)+2))</f>
        <v/>
      </c>
      <c r="C1520" s="0" t="str">
        <f aca="false">IF($A1520="","",INDEX(CARTAO_COMPRAS!$D:$D,INT((ROW()-2)/20)+2))</f>
        <v/>
      </c>
      <c r="D1520" s="0" t="str">
        <f aca="false">IF($A1520="","",INDEX(CARTAO_COMPRAS!$E:$E,INT((ROW()-2)/20)+2))</f>
        <v/>
      </c>
      <c r="E1520" s="0" t="str">
        <f aca="false">IF($A1520="","",INDEX(CARTAO_COMPRAS!$H:$H,INT((ROW()-2)/20)+2)+MOD(ROW()-2,20))</f>
        <v/>
      </c>
      <c r="F1520" s="0" t="str">
        <f aca="false">IF($A1520="","",INDEX(CARTAO_COMPRAS!$G:$G,INT((ROW()-2)/20)+2))</f>
        <v/>
      </c>
      <c r="G1520" s="5" t="str">
        <f aca="false">IF($A1520="","",INDEX(CARTAO_COMPRAS!$I:$I,INT((ROW()-2)/20)+2))</f>
        <v/>
      </c>
      <c r="H1520" s="4" t="str">
        <f aca="false">IF($A1520="","",EDATE(INDEX(CARTAO_COMPRAS!$J:$J,INT((ROW()-2)/20)+2),MOD(ROW()-2,20)))</f>
        <v/>
      </c>
      <c r="I1520" s="4" t="str">
        <f aca="false">IF($H1520="","",$H1520-WEEKDAY($H1520,2)+1)</f>
        <v/>
      </c>
      <c r="J1520" s="4" t="str">
        <f aca="false">IF($I1520="","",$I1520+6)</f>
        <v/>
      </c>
      <c r="K1520" s="6" t="str">
        <f aca="false">IF($H1520="","",DATE(YEAR($H1520),MONTH($H1520),1))</f>
        <v/>
      </c>
      <c r="L1520" s="0" t="str">
        <f aca="false">IF($A1520="","",INDEX(CARTAO_COMPRAS!$K:$K,INT((ROW()-2)/20)+2))</f>
        <v/>
      </c>
      <c r="M1520" s="0" t="str">
        <f aca="false">IF($A1520="","","Compra no cartão")</f>
        <v/>
      </c>
    </row>
    <row r="1521" customFormat="false" ht="13.5" hidden="false" customHeight="false" outlineLevel="0" collapsed="false">
      <c r="A1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1" s="0" t="str">
        <f aca="false">IF($A1521="","",INDEX(CARTAO_COMPRAS!$C:$C,INT((ROW()-2)/20)+2))</f>
        <v/>
      </c>
      <c r="C1521" s="0" t="str">
        <f aca="false">IF($A1521="","",INDEX(CARTAO_COMPRAS!$D:$D,INT((ROW()-2)/20)+2))</f>
        <v/>
      </c>
      <c r="D1521" s="0" t="str">
        <f aca="false">IF($A1521="","",INDEX(CARTAO_COMPRAS!$E:$E,INT((ROW()-2)/20)+2))</f>
        <v/>
      </c>
      <c r="E1521" s="0" t="str">
        <f aca="false">IF($A1521="","",INDEX(CARTAO_COMPRAS!$H:$H,INT((ROW()-2)/20)+2)+MOD(ROW()-2,20))</f>
        <v/>
      </c>
      <c r="F1521" s="0" t="str">
        <f aca="false">IF($A1521="","",INDEX(CARTAO_COMPRAS!$G:$G,INT((ROW()-2)/20)+2))</f>
        <v/>
      </c>
      <c r="G1521" s="5" t="str">
        <f aca="false">IF($A1521="","",INDEX(CARTAO_COMPRAS!$I:$I,INT((ROW()-2)/20)+2))</f>
        <v/>
      </c>
      <c r="H1521" s="4" t="str">
        <f aca="false">IF($A1521="","",EDATE(INDEX(CARTAO_COMPRAS!$J:$J,INT((ROW()-2)/20)+2),MOD(ROW()-2,20)))</f>
        <v/>
      </c>
      <c r="I1521" s="4" t="str">
        <f aca="false">IF($H1521="","",$H1521-WEEKDAY($H1521,2)+1)</f>
        <v/>
      </c>
      <c r="J1521" s="4" t="str">
        <f aca="false">IF($I1521="","",$I1521+6)</f>
        <v/>
      </c>
      <c r="K1521" s="6" t="str">
        <f aca="false">IF($H1521="","",DATE(YEAR($H1521),MONTH($H1521),1))</f>
        <v/>
      </c>
      <c r="L1521" s="0" t="str">
        <f aca="false">IF($A1521="","",INDEX(CARTAO_COMPRAS!$K:$K,INT((ROW()-2)/20)+2))</f>
        <v/>
      </c>
      <c r="M1521" s="0" t="str">
        <f aca="false">IF($A1521="","","Compra no cartão")</f>
        <v/>
      </c>
    </row>
    <row r="1522" customFormat="false" ht="13.5" hidden="false" customHeight="false" outlineLevel="0" collapsed="false">
      <c r="A15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77</v>
      </c>
      <c r="B1522" s="0" t="str">
        <f aca="false">IF($A1522="","",INDEX(CARTAO_COMPRAS!$C:$C,INT((ROW()-2)/20)+2))</f>
        <v>Bradesco</v>
      </c>
      <c r="C1522" s="0" t="str">
        <f aca="false">IF($A1522="","",INDEX(CARTAO_COMPRAS!$D:$D,INT((ROW()-2)/20)+2))</f>
        <v>Mercado Livre</v>
      </c>
      <c r="D1522" s="0" t="str">
        <f aca="false">IF($A1522="","",INDEX(CARTAO_COMPRAS!$E:$E,INT((ROW()-2)/20)+2))</f>
        <v>Alimentação / Insumos</v>
      </c>
      <c r="E1522" s="0" t="n">
        <f aca="false">IF($A1522="","",INDEX(CARTAO_COMPRAS!$H:$H,INT((ROW()-2)/20)+2)+MOD(ROW()-2,20))</f>
        <v>6</v>
      </c>
      <c r="F1522" s="0" t="n">
        <f aca="false">IF($A1522="","",INDEX(CARTAO_COMPRAS!$G:$G,INT((ROW()-2)/20)+2))</f>
        <v>6</v>
      </c>
      <c r="G1522" s="5" t="n">
        <f aca="false">IF($A1522="","",INDEX(CARTAO_COMPRAS!$I:$I,INT((ROW()-2)/20)+2))</f>
        <v>44.99</v>
      </c>
      <c r="H1522" s="4" t="n">
        <f aca="false">IF($A1522="","",EDATE(INDEX(CARTAO_COMPRAS!$J:$J,INT((ROW()-2)/20)+2),MOD(ROW()-2,20)))</f>
        <v>46157</v>
      </c>
      <c r="I1522" s="4" t="n">
        <f aca="false">IF($H1522="","",$H1522-WEEKDAY($H1522,2)+1)</f>
        <v>46153</v>
      </c>
      <c r="J1522" s="4" t="n">
        <f aca="false">IF($I1522="","",$I1522+6)</f>
        <v>46159</v>
      </c>
      <c r="K1522" s="6" t="n">
        <f aca="false">IF($H1522="","",DATE(YEAR($H1522),MONTH($H1522),1))</f>
        <v>46143</v>
      </c>
      <c r="L1522" s="0" t="str">
        <f aca="false">IF($A1522="","",INDEX(CARTAO_COMPRAS!$K:$K,INT((ROW()-2)/20)+2))</f>
        <v>Pago</v>
      </c>
      <c r="M1522" s="0" t="str">
        <f aca="false">IF($A1522="","","Compra no cartão")</f>
        <v>Compra no cartão</v>
      </c>
    </row>
    <row r="1523" customFormat="false" ht="13.5" hidden="false" customHeight="false" outlineLevel="0" collapsed="false">
      <c r="A1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3" s="0" t="str">
        <f aca="false">IF($A1523="","",INDEX(CARTAO_COMPRAS!$C:$C,INT((ROW()-2)/20)+2))</f>
        <v/>
      </c>
      <c r="C1523" s="0" t="str">
        <f aca="false">IF($A1523="","",INDEX(CARTAO_COMPRAS!$D:$D,INT((ROW()-2)/20)+2))</f>
        <v/>
      </c>
      <c r="D1523" s="0" t="str">
        <f aca="false">IF($A1523="","",INDEX(CARTAO_COMPRAS!$E:$E,INT((ROW()-2)/20)+2))</f>
        <v/>
      </c>
      <c r="E1523" s="0" t="str">
        <f aca="false">IF($A1523="","",INDEX(CARTAO_COMPRAS!$H:$H,INT((ROW()-2)/20)+2)+MOD(ROW()-2,20))</f>
        <v/>
      </c>
      <c r="F1523" s="0" t="str">
        <f aca="false">IF($A1523="","",INDEX(CARTAO_COMPRAS!$G:$G,INT((ROW()-2)/20)+2))</f>
        <v/>
      </c>
      <c r="G1523" s="5" t="str">
        <f aca="false">IF($A1523="","",INDEX(CARTAO_COMPRAS!$I:$I,INT((ROW()-2)/20)+2))</f>
        <v/>
      </c>
      <c r="H1523" s="4" t="str">
        <f aca="false">IF($A1523="","",EDATE(INDEX(CARTAO_COMPRAS!$J:$J,INT((ROW()-2)/20)+2),MOD(ROW()-2,20)))</f>
        <v/>
      </c>
      <c r="I1523" s="4" t="str">
        <f aca="false">IF($H1523="","",$H1523-WEEKDAY($H1523,2)+1)</f>
        <v/>
      </c>
      <c r="J1523" s="4" t="str">
        <f aca="false">IF($I1523="","",$I1523+6)</f>
        <v/>
      </c>
      <c r="K1523" s="6" t="str">
        <f aca="false">IF($H1523="","",DATE(YEAR($H1523),MONTH($H1523),1))</f>
        <v/>
      </c>
      <c r="L1523" s="0" t="str">
        <f aca="false">IF($A1523="","",INDEX(CARTAO_COMPRAS!$K:$K,INT((ROW()-2)/20)+2))</f>
        <v/>
      </c>
      <c r="M1523" s="0" t="str">
        <f aca="false">IF($A1523="","","Compra no cartão")</f>
        <v/>
      </c>
    </row>
    <row r="1524" customFormat="false" ht="13.5" hidden="false" customHeight="false" outlineLevel="0" collapsed="false">
      <c r="A1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4" s="0" t="str">
        <f aca="false">IF($A1524="","",INDEX(CARTAO_COMPRAS!$C:$C,INT((ROW()-2)/20)+2))</f>
        <v/>
      </c>
      <c r="C1524" s="0" t="str">
        <f aca="false">IF($A1524="","",INDEX(CARTAO_COMPRAS!$D:$D,INT((ROW()-2)/20)+2))</f>
        <v/>
      </c>
      <c r="D1524" s="0" t="str">
        <f aca="false">IF($A1524="","",INDEX(CARTAO_COMPRAS!$E:$E,INT((ROW()-2)/20)+2))</f>
        <v/>
      </c>
      <c r="E1524" s="0" t="str">
        <f aca="false">IF($A1524="","",INDEX(CARTAO_COMPRAS!$H:$H,INT((ROW()-2)/20)+2)+MOD(ROW()-2,20))</f>
        <v/>
      </c>
      <c r="F1524" s="0" t="str">
        <f aca="false">IF($A1524="","",INDEX(CARTAO_COMPRAS!$G:$G,INT((ROW()-2)/20)+2))</f>
        <v/>
      </c>
      <c r="G1524" s="5" t="str">
        <f aca="false">IF($A1524="","",INDEX(CARTAO_COMPRAS!$I:$I,INT((ROW()-2)/20)+2))</f>
        <v/>
      </c>
      <c r="H1524" s="4" t="str">
        <f aca="false">IF($A1524="","",EDATE(INDEX(CARTAO_COMPRAS!$J:$J,INT((ROW()-2)/20)+2),MOD(ROW()-2,20)))</f>
        <v/>
      </c>
      <c r="I1524" s="4" t="str">
        <f aca="false">IF($H1524="","",$H1524-WEEKDAY($H1524,2)+1)</f>
        <v/>
      </c>
      <c r="J1524" s="4" t="str">
        <f aca="false">IF($I1524="","",$I1524+6)</f>
        <v/>
      </c>
      <c r="K1524" s="6" t="str">
        <f aca="false">IF($H1524="","",DATE(YEAR($H1524),MONTH($H1524),1))</f>
        <v/>
      </c>
      <c r="L1524" s="0" t="str">
        <f aca="false">IF($A1524="","",INDEX(CARTAO_COMPRAS!$K:$K,INT((ROW()-2)/20)+2))</f>
        <v/>
      </c>
      <c r="M1524" s="0" t="str">
        <f aca="false">IF($A1524="","","Compra no cartão")</f>
        <v/>
      </c>
    </row>
    <row r="1525" customFormat="false" ht="13.5" hidden="false" customHeight="false" outlineLevel="0" collapsed="false">
      <c r="A1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5" s="0" t="str">
        <f aca="false">IF($A1525="","",INDEX(CARTAO_COMPRAS!$C:$C,INT((ROW()-2)/20)+2))</f>
        <v/>
      </c>
      <c r="C1525" s="0" t="str">
        <f aca="false">IF($A1525="","",INDEX(CARTAO_COMPRAS!$D:$D,INT((ROW()-2)/20)+2))</f>
        <v/>
      </c>
      <c r="D1525" s="0" t="str">
        <f aca="false">IF($A1525="","",INDEX(CARTAO_COMPRAS!$E:$E,INT((ROW()-2)/20)+2))</f>
        <v/>
      </c>
      <c r="E1525" s="0" t="str">
        <f aca="false">IF($A1525="","",INDEX(CARTAO_COMPRAS!$H:$H,INT((ROW()-2)/20)+2)+MOD(ROW()-2,20))</f>
        <v/>
      </c>
      <c r="F1525" s="0" t="str">
        <f aca="false">IF($A1525="","",INDEX(CARTAO_COMPRAS!$G:$G,INT((ROW()-2)/20)+2))</f>
        <v/>
      </c>
      <c r="G1525" s="5" t="str">
        <f aca="false">IF($A1525="","",INDEX(CARTAO_COMPRAS!$I:$I,INT((ROW()-2)/20)+2))</f>
        <v/>
      </c>
      <c r="H1525" s="4" t="str">
        <f aca="false">IF($A1525="","",EDATE(INDEX(CARTAO_COMPRAS!$J:$J,INT((ROW()-2)/20)+2),MOD(ROW()-2,20)))</f>
        <v/>
      </c>
      <c r="I1525" s="4" t="str">
        <f aca="false">IF($H1525="","",$H1525-WEEKDAY($H1525,2)+1)</f>
        <v/>
      </c>
      <c r="J1525" s="4" t="str">
        <f aca="false">IF($I1525="","",$I1525+6)</f>
        <v/>
      </c>
      <c r="K1525" s="6" t="str">
        <f aca="false">IF($H1525="","",DATE(YEAR($H1525),MONTH($H1525),1))</f>
        <v/>
      </c>
      <c r="L1525" s="0" t="str">
        <f aca="false">IF($A1525="","",INDEX(CARTAO_COMPRAS!$K:$K,INT((ROW()-2)/20)+2))</f>
        <v/>
      </c>
      <c r="M1525" s="0" t="str">
        <f aca="false">IF($A1525="","","Compra no cartão")</f>
        <v/>
      </c>
    </row>
    <row r="1526" customFormat="false" ht="13.5" hidden="false" customHeight="false" outlineLevel="0" collapsed="false">
      <c r="A1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6" s="0" t="str">
        <f aca="false">IF($A1526="","",INDEX(CARTAO_COMPRAS!$C:$C,INT((ROW()-2)/20)+2))</f>
        <v/>
      </c>
      <c r="C1526" s="0" t="str">
        <f aca="false">IF($A1526="","",INDEX(CARTAO_COMPRAS!$D:$D,INT((ROW()-2)/20)+2))</f>
        <v/>
      </c>
      <c r="D1526" s="0" t="str">
        <f aca="false">IF($A1526="","",INDEX(CARTAO_COMPRAS!$E:$E,INT((ROW()-2)/20)+2))</f>
        <v/>
      </c>
      <c r="E1526" s="0" t="str">
        <f aca="false">IF($A1526="","",INDEX(CARTAO_COMPRAS!$H:$H,INT((ROW()-2)/20)+2)+MOD(ROW()-2,20))</f>
        <v/>
      </c>
      <c r="F1526" s="0" t="str">
        <f aca="false">IF($A1526="","",INDEX(CARTAO_COMPRAS!$G:$G,INT((ROW()-2)/20)+2))</f>
        <v/>
      </c>
      <c r="G1526" s="5" t="str">
        <f aca="false">IF($A1526="","",INDEX(CARTAO_COMPRAS!$I:$I,INT((ROW()-2)/20)+2))</f>
        <v/>
      </c>
      <c r="H1526" s="4" t="str">
        <f aca="false">IF($A1526="","",EDATE(INDEX(CARTAO_COMPRAS!$J:$J,INT((ROW()-2)/20)+2),MOD(ROW()-2,20)))</f>
        <v/>
      </c>
      <c r="I1526" s="4" t="str">
        <f aca="false">IF($H1526="","",$H1526-WEEKDAY($H1526,2)+1)</f>
        <v/>
      </c>
      <c r="J1526" s="4" t="str">
        <f aca="false">IF($I1526="","",$I1526+6)</f>
        <v/>
      </c>
      <c r="K1526" s="6" t="str">
        <f aca="false">IF($H1526="","",DATE(YEAR($H1526),MONTH($H1526),1))</f>
        <v/>
      </c>
      <c r="L1526" s="0" t="str">
        <f aca="false">IF($A1526="","",INDEX(CARTAO_COMPRAS!$K:$K,INT((ROW()-2)/20)+2))</f>
        <v/>
      </c>
      <c r="M1526" s="0" t="str">
        <f aca="false">IF($A1526="","","Compra no cartão")</f>
        <v/>
      </c>
    </row>
    <row r="1527" customFormat="false" ht="13.5" hidden="false" customHeight="false" outlineLevel="0" collapsed="false">
      <c r="A1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7" s="0" t="str">
        <f aca="false">IF($A1527="","",INDEX(CARTAO_COMPRAS!$C:$C,INT((ROW()-2)/20)+2))</f>
        <v/>
      </c>
      <c r="C1527" s="0" t="str">
        <f aca="false">IF($A1527="","",INDEX(CARTAO_COMPRAS!$D:$D,INT((ROW()-2)/20)+2))</f>
        <v/>
      </c>
      <c r="D1527" s="0" t="str">
        <f aca="false">IF($A1527="","",INDEX(CARTAO_COMPRAS!$E:$E,INT((ROW()-2)/20)+2))</f>
        <v/>
      </c>
      <c r="E1527" s="0" t="str">
        <f aca="false">IF($A1527="","",INDEX(CARTAO_COMPRAS!$H:$H,INT((ROW()-2)/20)+2)+MOD(ROW()-2,20))</f>
        <v/>
      </c>
      <c r="F1527" s="0" t="str">
        <f aca="false">IF($A1527="","",INDEX(CARTAO_COMPRAS!$G:$G,INT((ROW()-2)/20)+2))</f>
        <v/>
      </c>
      <c r="G1527" s="5" t="str">
        <f aca="false">IF($A1527="","",INDEX(CARTAO_COMPRAS!$I:$I,INT((ROW()-2)/20)+2))</f>
        <v/>
      </c>
      <c r="H1527" s="4" t="str">
        <f aca="false">IF($A1527="","",EDATE(INDEX(CARTAO_COMPRAS!$J:$J,INT((ROW()-2)/20)+2),MOD(ROW()-2,20)))</f>
        <v/>
      </c>
      <c r="I1527" s="4" t="str">
        <f aca="false">IF($H1527="","",$H1527-WEEKDAY($H1527,2)+1)</f>
        <v/>
      </c>
      <c r="J1527" s="4" t="str">
        <f aca="false">IF($I1527="","",$I1527+6)</f>
        <v/>
      </c>
      <c r="K1527" s="6" t="str">
        <f aca="false">IF($H1527="","",DATE(YEAR($H1527),MONTH($H1527),1))</f>
        <v/>
      </c>
      <c r="L1527" s="0" t="str">
        <f aca="false">IF($A1527="","",INDEX(CARTAO_COMPRAS!$K:$K,INT((ROW()-2)/20)+2))</f>
        <v/>
      </c>
      <c r="M1527" s="0" t="str">
        <f aca="false">IF($A1527="","","Compra no cartão")</f>
        <v/>
      </c>
    </row>
    <row r="1528" customFormat="false" ht="13.5" hidden="false" customHeight="false" outlineLevel="0" collapsed="false">
      <c r="A1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8" s="0" t="str">
        <f aca="false">IF($A1528="","",INDEX(CARTAO_COMPRAS!$C:$C,INT((ROW()-2)/20)+2))</f>
        <v/>
      </c>
      <c r="C1528" s="0" t="str">
        <f aca="false">IF($A1528="","",INDEX(CARTAO_COMPRAS!$D:$D,INT((ROW()-2)/20)+2))</f>
        <v/>
      </c>
      <c r="D1528" s="0" t="str">
        <f aca="false">IF($A1528="","",INDEX(CARTAO_COMPRAS!$E:$E,INT((ROW()-2)/20)+2))</f>
        <v/>
      </c>
      <c r="E1528" s="0" t="str">
        <f aca="false">IF($A1528="","",INDEX(CARTAO_COMPRAS!$H:$H,INT((ROW()-2)/20)+2)+MOD(ROW()-2,20))</f>
        <v/>
      </c>
      <c r="F1528" s="0" t="str">
        <f aca="false">IF($A1528="","",INDEX(CARTAO_COMPRAS!$G:$G,INT((ROW()-2)/20)+2))</f>
        <v/>
      </c>
      <c r="G1528" s="5" t="str">
        <f aca="false">IF($A1528="","",INDEX(CARTAO_COMPRAS!$I:$I,INT((ROW()-2)/20)+2))</f>
        <v/>
      </c>
      <c r="H1528" s="4" t="str">
        <f aca="false">IF($A1528="","",EDATE(INDEX(CARTAO_COMPRAS!$J:$J,INT((ROW()-2)/20)+2),MOD(ROW()-2,20)))</f>
        <v/>
      </c>
      <c r="I1528" s="4" t="str">
        <f aca="false">IF($H1528="","",$H1528-WEEKDAY($H1528,2)+1)</f>
        <v/>
      </c>
      <c r="J1528" s="4" t="str">
        <f aca="false">IF($I1528="","",$I1528+6)</f>
        <v/>
      </c>
      <c r="K1528" s="6" t="str">
        <f aca="false">IF($H1528="","",DATE(YEAR($H1528),MONTH($H1528),1))</f>
        <v/>
      </c>
      <c r="L1528" s="0" t="str">
        <f aca="false">IF($A1528="","",INDEX(CARTAO_COMPRAS!$K:$K,INT((ROW()-2)/20)+2))</f>
        <v/>
      </c>
      <c r="M1528" s="0" t="str">
        <f aca="false">IF($A1528="","","Compra no cartão")</f>
        <v/>
      </c>
    </row>
    <row r="1529" customFormat="false" ht="13.5" hidden="false" customHeight="false" outlineLevel="0" collapsed="false">
      <c r="A1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29" s="0" t="str">
        <f aca="false">IF($A1529="","",INDEX(CARTAO_COMPRAS!$C:$C,INT((ROW()-2)/20)+2))</f>
        <v/>
      </c>
      <c r="C1529" s="0" t="str">
        <f aca="false">IF($A1529="","",INDEX(CARTAO_COMPRAS!$D:$D,INT((ROW()-2)/20)+2))</f>
        <v/>
      </c>
      <c r="D1529" s="0" t="str">
        <f aca="false">IF($A1529="","",INDEX(CARTAO_COMPRAS!$E:$E,INT((ROW()-2)/20)+2))</f>
        <v/>
      </c>
      <c r="E1529" s="0" t="str">
        <f aca="false">IF($A1529="","",INDEX(CARTAO_COMPRAS!$H:$H,INT((ROW()-2)/20)+2)+MOD(ROW()-2,20))</f>
        <v/>
      </c>
      <c r="F1529" s="0" t="str">
        <f aca="false">IF($A1529="","",INDEX(CARTAO_COMPRAS!$G:$G,INT((ROW()-2)/20)+2))</f>
        <v/>
      </c>
      <c r="G1529" s="5" t="str">
        <f aca="false">IF($A1529="","",INDEX(CARTAO_COMPRAS!$I:$I,INT((ROW()-2)/20)+2))</f>
        <v/>
      </c>
      <c r="H1529" s="4" t="str">
        <f aca="false">IF($A1529="","",EDATE(INDEX(CARTAO_COMPRAS!$J:$J,INT((ROW()-2)/20)+2),MOD(ROW()-2,20)))</f>
        <v/>
      </c>
      <c r="I1529" s="4" t="str">
        <f aca="false">IF($H1529="","",$H1529-WEEKDAY($H1529,2)+1)</f>
        <v/>
      </c>
      <c r="J1529" s="4" t="str">
        <f aca="false">IF($I1529="","",$I1529+6)</f>
        <v/>
      </c>
      <c r="K1529" s="6" t="str">
        <f aca="false">IF($H1529="","",DATE(YEAR($H1529),MONTH($H1529),1))</f>
        <v/>
      </c>
      <c r="L1529" s="0" t="str">
        <f aca="false">IF($A1529="","",INDEX(CARTAO_COMPRAS!$K:$K,INT((ROW()-2)/20)+2))</f>
        <v/>
      </c>
      <c r="M1529" s="0" t="str">
        <f aca="false">IF($A1529="","","Compra no cartão")</f>
        <v/>
      </c>
    </row>
    <row r="1530" customFormat="false" ht="13.5" hidden="false" customHeight="false" outlineLevel="0" collapsed="false">
      <c r="A1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0" s="0" t="str">
        <f aca="false">IF($A1530="","",INDEX(CARTAO_COMPRAS!$C:$C,INT((ROW()-2)/20)+2))</f>
        <v/>
      </c>
      <c r="C1530" s="0" t="str">
        <f aca="false">IF($A1530="","",INDEX(CARTAO_COMPRAS!$D:$D,INT((ROW()-2)/20)+2))</f>
        <v/>
      </c>
      <c r="D1530" s="0" t="str">
        <f aca="false">IF($A1530="","",INDEX(CARTAO_COMPRAS!$E:$E,INT((ROW()-2)/20)+2))</f>
        <v/>
      </c>
      <c r="E1530" s="0" t="str">
        <f aca="false">IF($A1530="","",INDEX(CARTAO_COMPRAS!$H:$H,INT((ROW()-2)/20)+2)+MOD(ROW()-2,20))</f>
        <v/>
      </c>
      <c r="F1530" s="0" t="str">
        <f aca="false">IF($A1530="","",INDEX(CARTAO_COMPRAS!$G:$G,INT((ROW()-2)/20)+2))</f>
        <v/>
      </c>
      <c r="G1530" s="5" t="str">
        <f aca="false">IF($A1530="","",INDEX(CARTAO_COMPRAS!$I:$I,INT((ROW()-2)/20)+2))</f>
        <v/>
      </c>
      <c r="H1530" s="4" t="str">
        <f aca="false">IF($A1530="","",EDATE(INDEX(CARTAO_COMPRAS!$J:$J,INT((ROW()-2)/20)+2),MOD(ROW()-2,20)))</f>
        <v/>
      </c>
      <c r="I1530" s="4" t="str">
        <f aca="false">IF($H1530="","",$H1530-WEEKDAY($H1530,2)+1)</f>
        <v/>
      </c>
      <c r="J1530" s="4" t="str">
        <f aca="false">IF($I1530="","",$I1530+6)</f>
        <v/>
      </c>
      <c r="K1530" s="6" t="str">
        <f aca="false">IF($H1530="","",DATE(YEAR($H1530),MONTH($H1530),1))</f>
        <v/>
      </c>
      <c r="L1530" s="0" t="str">
        <f aca="false">IF($A1530="","",INDEX(CARTAO_COMPRAS!$K:$K,INT((ROW()-2)/20)+2))</f>
        <v/>
      </c>
      <c r="M1530" s="0" t="str">
        <f aca="false">IF($A1530="","","Compra no cartão")</f>
        <v/>
      </c>
    </row>
    <row r="1531" customFormat="false" ht="13.5" hidden="false" customHeight="false" outlineLevel="0" collapsed="false">
      <c r="A1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1" s="0" t="str">
        <f aca="false">IF($A1531="","",INDEX(CARTAO_COMPRAS!$C:$C,INT((ROW()-2)/20)+2))</f>
        <v/>
      </c>
      <c r="C1531" s="0" t="str">
        <f aca="false">IF($A1531="","",INDEX(CARTAO_COMPRAS!$D:$D,INT((ROW()-2)/20)+2))</f>
        <v/>
      </c>
      <c r="D1531" s="0" t="str">
        <f aca="false">IF($A1531="","",INDEX(CARTAO_COMPRAS!$E:$E,INT((ROW()-2)/20)+2))</f>
        <v/>
      </c>
      <c r="E1531" s="0" t="str">
        <f aca="false">IF($A1531="","",INDEX(CARTAO_COMPRAS!$H:$H,INT((ROW()-2)/20)+2)+MOD(ROW()-2,20))</f>
        <v/>
      </c>
      <c r="F1531" s="0" t="str">
        <f aca="false">IF($A1531="","",INDEX(CARTAO_COMPRAS!$G:$G,INT((ROW()-2)/20)+2))</f>
        <v/>
      </c>
      <c r="G1531" s="5" t="str">
        <f aca="false">IF($A1531="","",INDEX(CARTAO_COMPRAS!$I:$I,INT((ROW()-2)/20)+2))</f>
        <v/>
      </c>
      <c r="H1531" s="4" t="str">
        <f aca="false">IF($A1531="","",EDATE(INDEX(CARTAO_COMPRAS!$J:$J,INT((ROW()-2)/20)+2),MOD(ROW()-2,20)))</f>
        <v/>
      </c>
      <c r="I1531" s="4" t="str">
        <f aca="false">IF($H1531="","",$H1531-WEEKDAY($H1531,2)+1)</f>
        <v/>
      </c>
      <c r="J1531" s="4" t="str">
        <f aca="false">IF($I1531="","",$I1531+6)</f>
        <v/>
      </c>
      <c r="K1531" s="6" t="str">
        <f aca="false">IF($H1531="","",DATE(YEAR($H1531),MONTH($H1531),1))</f>
        <v/>
      </c>
      <c r="L1531" s="0" t="str">
        <f aca="false">IF($A1531="","",INDEX(CARTAO_COMPRAS!$K:$K,INT((ROW()-2)/20)+2))</f>
        <v/>
      </c>
      <c r="M1531" s="0" t="str">
        <f aca="false">IF($A1531="","","Compra no cartão")</f>
        <v/>
      </c>
    </row>
    <row r="1532" customFormat="false" ht="13.5" hidden="false" customHeight="false" outlineLevel="0" collapsed="false">
      <c r="A1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2" s="0" t="str">
        <f aca="false">IF($A1532="","",INDEX(CARTAO_COMPRAS!$C:$C,INT((ROW()-2)/20)+2))</f>
        <v/>
      </c>
      <c r="C1532" s="0" t="str">
        <f aca="false">IF($A1532="","",INDEX(CARTAO_COMPRAS!$D:$D,INT((ROW()-2)/20)+2))</f>
        <v/>
      </c>
      <c r="D1532" s="0" t="str">
        <f aca="false">IF($A1532="","",INDEX(CARTAO_COMPRAS!$E:$E,INT((ROW()-2)/20)+2))</f>
        <v/>
      </c>
      <c r="E1532" s="0" t="str">
        <f aca="false">IF($A1532="","",INDEX(CARTAO_COMPRAS!$H:$H,INT((ROW()-2)/20)+2)+MOD(ROW()-2,20))</f>
        <v/>
      </c>
      <c r="F1532" s="0" t="str">
        <f aca="false">IF($A1532="","",INDEX(CARTAO_COMPRAS!$G:$G,INT((ROW()-2)/20)+2))</f>
        <v/>
      </c>
      <c r="G1532" s="5" t="str">
        <f aca="false">IF($A1532="","",INDEX(CARTAO_COMPRAS!$I:$I,INT((ROW()-2)/20)+2))</f>
        <v/>
      </c>
      <c r="H1532" s="4" t="str">
        <f aca="false">IF($A1532="","",EDATE(INDEX(CARTAO_COMPRAS!$J:$J,INT((ROW()-2)/20)+2),MOD(ROW()-2,20)))</f>
        <v/>
      </c>
      <c r="I1532" s="4" t="str">
        <f aca="false">IF($H1532="","",$H1532-WEEKDAY($H1532,2)+1)</f>
        <v/>
      </c>
      <c r="J1532" s="4" t="str">
        <f aca="false">IF($I1532="","",$I1532+6)</f>
        <v/>
      </c>
      <c r="K1532" s="6" t="str">
        <f aca="false">IF($H1532="","",DATE(YEAR($H1532),MONTH($H1532),1))</f>
        <v/>
      </c>
      <c r="L1532" s="0" t="str">
        <f aca="false">IF($A1532="","",INDEX(CARTAO_COMPRAS!$K:$K,INT((ROW()-2)/20)+2))</f>
        <v/>
      </c>
      <c r="M1532" s="0" t="str">
        <f aca="false">IF($A1532="","","Compra no cartão")</f>
        <v/>
      </c>
    </row>
    <row r="1533" customFormat="false" ht="13.5" hidden="false" customHeight="false" outlineLevel="0" collapsed="false">
      <c r="A1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3" s="0" t="str">
        <f aca="false">IF($A1533="","",INDEX(CARTAO_COMPRAS!$C:$C,INT((ROW()-2)/20)+2))</f>
        <v/>
      </c>
      <c r="C1533" s="0" t="str">
        <f aca="false">IF($A1533="","",INDEX(CARTAO_COMPRAS!$D:$D,INT((ROW()-2)/20)+2))</f>
        <v/>
      </c>
      <c r="D1533" s="0" t="str">
        <f aca="false">IF($A1533="","",INDEX(CARTAO_COMPRAS!$E:$E,INT((ROW()-2)/20)+2))</f>
        <v/>
      </c>
      <c r="E1533" s="0" t="str">
        <f aca="false">IF($A1533="","",INDEX(CARTAO_COMPRAS!$H:$H,INT((ROW()-2)/20)+2)+MOD(ROW()-2,20))</f>
        <v/>
      </c>
      <c r="F1533" s="0" t="str">
        <f aca="false">IF($A1533="","",INDEX(CARTAO_COMPRAS!$G:$G,INT((ROW()-2)/20)+2))</f>
        <v/>
      </c>
      <c r="G1533" s="5" t="str">
        <f aca="false">IF($A1533="","",INDEX(CARTAO_COMPRAS!$I:$I,INT((ROW()-2)/20)+2))</f>
        <v/>
      </c>
      <c r="H1533" s="4" t="str">
        <f aca="false">IF($A1533="","",EDATE(INDEX(CARTAO_COMPRAS!$J:$J,INT((ROW()-2)/20)+2),MOD(ROW()-2,20)))</f>
        <v/>
      </c>
      <c r="I1533" s="4" t="str">
        <f aca="false">IF($H1533="","",$H1533-WEEKDAY($H1533,2)+1)</f>
        <v/>
      </c>
      <c r="J1533" s="4" t="str">
        <f aca="false">IF($I1533="","",$I1533+6)</f>
        <v/>
      </c>
      <c r="K1533" s="6" t="str">
        <f aca="false">IF($H1533="","",DATE(YEAR($H1533),MONTH($H1533),1))</f>
        <v/>
      </c>
      <c r="L1533" s="0" t="str">
        <f aca="false">IF($A1533="","",INDEX(CARTAO_COMPRAS!$K:$K,INT((ROW()-2)/20)+2))</f>
        <v/>
      </c>
      <c r="M1533" s="0" t="str">
        <f aca="false">IF($A1533="","","Compra no cartão")</f>
        <v/>
      </c>
    </row>
    <row r="1534" customFormat="false" ht="13.5" hidden="false" customHeight="false" outlineLevel="0" collapsed="false">
      <c r="A1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4" s="0" t="str">
        <f aca="false">IF($A1534="","",INDEX(CARTAO_COMPRAS!$C:$C,INT((ROW()-2)/20)+2))</f>
        <v/>
      </c>
      <c r="C1534" s="0" t="str">
        <f aca="false">IF($A1534="","",INDEX(CARTAO_COMPRAS!$D:$D,INT((ROW()-2)/20)+2))</f>
        <v/>
      </c>
      <c r="D1534" s="0" t="str">
        <f aca="false">IF($A1534="","",INDEX(CARTAO_COMPRAS!$E:$E,INT((ROW()-2)/20)+2))</f>
        <v/>
      </c>
      <c r="E1534" s="0" t="str">
        <f aca="false">IF($A1534="","",INDEX(CARTAO_COMPRAS!$H:$H,INT((ROW()-2)/20)+2)+MOD(ROW()-2,20))</f>
        <v/>
      </c>
      <c r="F1534" s="0" t="str">
        <f aca="false">IF($A1534="","",INDEX(CARTAO_COMPRAS!$G:$G,INT((ROW()-2)/20)+2))</f>
        <v/>
      </c>
      <c r="G1534" s="5" t="str">
        <f aca="false">IF($A1534="","",INDEX(CARTAO_COMPRAS!$I:$I,INT((ROW()-2)/20)+2))</f>
        <v/>
      </c>
      <c r="H1534" s="4" t="str">
        <f aca="false">IF($A1534="","",EDATE(INDEX(CARTAO_COMPRAS!$J:$J,INT((ROW()-2)/20)+2),MOD(ROW()-2,20)))</f>
        <v/>
      </c>
      <c r="I1534" s="4" t="str">
        <f aca="false">IF($H1534="","",$H1534-WEEKDAY($H1534,2)+1)</f>
        <v/>
      </c>
      <c r="J1534" s="4" t="str">
        <f aca="false">IF($I1534="","",$I1534+6)</f>
        <v/>
      </c>
      <c r="K1534" s="6" t="str">
        <f aca="false">IF($H1534="","",DATE(YEAR($H1534),MONTH($H1534),1))</f>
        <v/>
      </c>
      <c r="L1534" s="0" t="str">
        <f aca="false">IF($A1534="","",INDEX(CARTAO_COMPRAS!$K:$K,INT((ROW()-2)/20)+2))</f>
        <v/>
      </c>
      <c r="M1534" s="0" t="str">
        <f aca="false">IF($A1534="","","Compra no cartão")</f>
        <v/>
      </c>
    </row>
    <row r="1535" customFormat="false" ht="13.5" hidden="false" customHeight="false" outlineLevel="0" collapsed="false">
      <c r="A1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5" s="0" t="str">
        <f aca="false">IF($A1535="","",INDEX(CARTAO_COMPRAS!$C:$C,INT((ROW()-2)/20)+2))</f>
        <v/>
      </c>
      <c r="C1535" s="0" t="str">
        <f aca="false">IF($A1535="","",INDEX(CARTAO_COMPRAS!$D:$D,INT((ROW()-2)/20)+2))</f>
        <v/>
      </c>
      <c r="D1535" s="0" t="str">
        <f aca="false">IF($A1535="","",INDEX(CARTAO_COMPRAS!$E:$E,INT((ROW()-2)/20)+2))</f>
        <v/>
      </c>
      <c r="E1535" s="0" t="str">
        <f aca="false">IF($A1535="","",INDEX(CARTAO_COMPRAS!$H:$H,INT((ROW()-2)/20)+2)+MOD(ROW()-2,20))</f>
        <v/>
      </c>
      <c r="F1535" s="0" t="str">
        <f aca="false">IF($A1535="","",INDEX(CARTAO_COMPRAS!$G:$G,INT((ROW()-2)/20)+2))</f>
        <v/>
      </c>
      <c r="G1535" s="5" t="str">
        <f aca="false">IF($A1535="","",INDEX(CARTAO_COMPRAS!$I:$I,INT((ROW()-2)/20)+2))</f>
        <v/>
      </c>
      <c r="H1535" s="4" t="str">
        <f aca="false">IF($A1535="","",EDATE(INDEX(CARTAO_COMPRAS!$J:$J,INT((ROW()-2)/20)+2),MOD(ROW()-2,20)))</f>
        <v/>
      </c>
      <c r="I1535" s="4" t="str">
        <f aca="false">IF($H1535="","",$H1535-WEEKDAY($H1535,2)+1)</f>
        <v/>
      </c>
      <c r="J1535" s="4" t="str">
        <f aca="false">IF($I1535="","",$I1535+6)</f>
        <v/>
      </c>
      <c r="K1535" s="6" t="str">
        <f aca="false">IF($H1535="","",DATE(YEAR($H1535),MONTH($H1535),1))</f>
        <v/>
      </c>
      <c r="L1535" s="0" t="str">
        <f aca="false">IF($A1535="","",INDEX(CARTAO_COMPRAS!$K:$K,INT((ROW()-2)/20)+2))</f>
        <v/>
      </c>
      <c r="M1535" s="0" t="str">
        <f aca="false">IF($A1535="","","Compra no cartão")</f>
        <v/>
      </c>
    </row>
    <row r="1536" customFormat="false" ht="13.5" hidden="false" customHeight="false" outlineLevel="0" collapsed="false">
      <c r="A1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6" s="0" t="str">
        <f aca="false">IF($A1536="","",INDEX(CARTAO_COMPRAS!$C:$C,INT((ROW()-2)/20)+2))</f>
        <v/>
      </c>
      <c r="C1536" s="0" t="str">
        <f aca="false">IF($A1536="","",INDEX(CARTAO_COMPRAS!$D:$D,INT((ROW()-2)/20)+2))</f>
        <v/>
      </c>
      <c r="D1536" s="0" t="str">
        <f aca="false">IF($A1536="","",INDEX(CARTAO_COMPRAS!$E:$E,INT((ROW()-2)/20)+2))</f>
        <v/>
      </c>
      <c r="E1536" s="0" t="str">
        <f aca="false">IF($A1536="","",INDEX(CARTAO_COMPRAS!$H:$H,INT((ROW()-2)/20)+2)+MOD(ROW()-2,20))</f>
        <v/>
      </c>
      <c r="F1536" s="0" t="str">
        <f aca="false">IF($A1536="","",INDEX(CARTAO_COMPRAS!$G:$G,INT((ROW()-2)/20)+2))</f>
        <v/>
      </c>
      <c r="G1536" s="5" t="str">
        <f aca="false">IF($A1536="","",INDEX(CARTAO_COMPRAS!$I:$I,INT((ROW()-2)/20)+2))</f>
        <v/>
      </c>
      <c r="H1536" s="4" t="str">
        <f aca="false">IF($A1536="","",EDATE(INDEX(CARTAO_COMPRAS!$J:$J,INT((ROW()-2)/20)+2),MOD(ROW()-2,20)))</f>
        <v/>
      </c>
      <c r="I1536" s="4" t="str">
        <f aca="false">IF($H1536="","",$H1536-WEEKDAY($H1536,2)+1)</f>
        <v/>
      </c>
      <c r="J1536" s="4" t="str">
        <f aca="false">IF($I1536="","",$I1536+6)</f>
        <v/>
      </c>
      <c r="K1536" s="6" t="str">
        <f aca="false">IF($H1536="","",DATE(YEAR($H1536),MONTH($H1536),1))</f>
        <v/>
      </c>
      <c r="L1536" s="0" t="str">
        <f aca="false">IF($A1536="","",INDEX(CARTAO_COMPRAS!$K:$K,INT((ROW()-2)/20)+2))</f>
        <v/>
      </c>
      <c r="M1536" s="0" t="str">
        <f aca="false">IF($A1536="","","Compra no cartão")</f>
        <v/>
      </c>
    </row>
    <row r="1537" customFormat="false" ht="13.5" hidden="false" customHeight="false" outlineLevel="0" collapsed="false">
      <c r="A1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7" s="0" t="str">
        <f aca="false">IF($A1537="","",INDEX(CARTAO_COMPRAS!$C:$C,INT((ROW()-2)/20)+2))</f>
        <v/>
      </c>
      <c r="C1537" s="0" t="str">
        <f aca="false">IF($A1537="","",INDEX(CARTAO_COMPRAS!$D:$D,INT((ROW()-2)/20)+2))</f>
        <v/>
      </c>
      <c r="D1537" s="0" t="str">
        <f aca="false">IF($A1537="","",INDEX(CARTAO_COMPRAS!$E:$E,INT((ROW()-2)/20)+2))</f>
        <v/>
      </c>
      <c r="E1537" s="0" t="str">
        <f aca="false">IF($A1537="","",INDEX(CARTAO_COMPRAS!$H:$H,INT((ROW()-2)/20)+2)+MOD(ROW()-2,20))</f>
        <v/>
      </c>
      <c r="F1537" s="0" t="str">
        <f aca="false">IF($A1537="","",INDEX(CARTAO_COMPRAS!$G:$G,INT((ROW()-2)/20)+2))</f>
        <v/>
      </c>
      <c r="G1537" s="5" t="str">
        <f aca="false">IF($A1537="","",INDEX(CARTAO_COMPRAS!$I:$I,INT((ROW()-2)/20)+2))</f>
        <v/>
      </c>
      <c r="H1537" s="4" t="str">
        <f aca="false">IF($A1537="","",EDATE(INDEX(CARTAO_COMPRAS!$J:$J,INT((ROW()-2)/20)+2),MOD(ROW()-2,20)))</f>
        <v/>
      </c>
      <c r="I1537" s="4" t="str">
        <f aca="false">IF($H1537="","",$H1537-WEEKDAY($H1537,2)+1)</f>
        <v/>
      </c>
      <c r="J1537" s="4" t="str">
        <f aca="false">IF($I1537="","",$I1537+6)</f>
        <v/>
      </c>
      <c r="K1537" s="6" t="str">
        <f aca="false">IF($H1537="","",DATE(YEAR($H1537),MONTH($H1537),1))</f>
        <v/>
      </c>
      <c r="L1537" s="0" t="str">
        <f aca="false">IF($A1537="","",INDEX(CARTAO_COMPRAS!$K:$K,INT((ROW()-2)/20)+2))</f>
        <v/>
      </c>
      <c r="M1537" s="0" t="str">
        <f aca="false">IF($A1537="","","Compra no cartão")</f>
        <v/>
      </c>
    </row>
    <row r="1538" customFormat="false" ht="13.5" hidden="false" customHeight="false" outlineLevel="0" collapsed="false">
      <c r="A1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8" s="0" t="str">
        <f aca="false">IF($A1538="","",INDEX(CARTAO_COMPRAS!$C:$C,INT((ROW()-2)/20)+2))</f>
        <v/>
      </c>
      <c r="C1538" s="0" t="str">
        <f aca="false">IF($A1538="","",INDEX(CARTAO_COMPRAS!$D:$D,INT((ROW()-2)/20)+2))</f>
        <v/>
      </c>
      <c r="D1538" s="0" t="str">
        <f aca="false">IF($A1538="","",INDEX(CARTAO_COMPRAS!$E:$E,INT((ROW()-2)/20)+2))</f>
        <v/>
      </c>
      <c r="E1538" s="0" t="str">
        <f aca="false">IF($A1538="","",INDEX(CARTAO_COMPRAS!$H:$H,INT((ROW()-2)/20)+2)+MOD(ROW()-2,20))</f>
        <v/>
      </c>
      <c r="F1538" s="0" t="str">
        <f aca="false">IF($A1538="","",INDEX(CARTAO_COMPRAS!$G:$G,INT((ROW()-2)/20)+2))</f>
        <v/>
      </c>
      <c r="G1538" s="5" t="str">
        <f aca="false">IF($A1538="","",INDEX(CARTAO_COMPRAS!$I:$I,INT((ROW()-2)/20)+2))</f>
        <v/>
      </c>
      <c r="H1538" s="4" t="str">
        <f aca="false">IF($A1538="","",EDATE(INDEX(CARTAO_COMPRAS!$J:$J,INT((ROW()-2)/20)+2),MOD(ROW()-2,20)))</f>
        <v/>
      </c>
      <c r="I1538" s="4" t="str">
        <f aca="false">IF($H1538="","",$H1538-WEEKDAY($H1538,2)+1)</f>
        <v/>
      </c>
      <c r="J1538" s="4" t="str">
        <f aca="false">IF($I1538="","",$I1538+6)</f>
        <v/>
      </c>
      <c r="K1538" s="6" t="str">
        <f aca="false">IF($H1538="","",DATE(YEAR($H1538),MONTH($H1538),1))</f>
        <v/>
      </c>
      <c r="L1538" s="0" t="str">
        <f aca="false">IF($A1538="","",INDEX(CARTAO_COMPRAS!$K:$K,INT((ROW()-2)/20)+2))</f>
        <v/>
      </c>
      <c r="M1538" s="0" t="str">
        <f aca="false">IF($A1538="","","Compra no cartão")</f>
        <v/>
      </c>
    </row>
    <row r="1539" customFormat="false" ht="13.5" hidden="false" customHeight="false" outlineLevel="0" collapsed="false">
      <c r="A1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39" s="0" t="str">
        <f aca="false">IF($A1539="","",INDEX(CARTAO_COMPRAS!$C:$C,INT((ROW()-2)/20)+2))</f>
        <v/>
      </c>
      <c r="C1539" s="0" t="str">
        <f aca="false">IF($A1539="","",INDEX(CARTAO_COMPRAS!$D:$D,INT((ROW()-2)/20)+2))</f>
        <v/>
      </c>
      <c r="D1539" s="0" t="str">
        <f aca="false">IF($A1539="","",INDEX(CARTAO_COMPRAS!$E:$E,INT((ROW()-2)/20)+2))</f>
        <v/>
      </c>
      <c r="E1539" s="0" t="str">
        <f aca="false">IF($A1539="","",INDEX(CARTAO_COMPRAS!$H:$H,INT((ROW()-2)/20)+2)+MOD(ROW()-2,20))</f>
        <v/>
      </c>
      <c r="F1539" s="0" t="str">
        <f aca="false">IF($A1539="","",INDEX(CARTAO_COMPRAS!$G:$G,INT((ROW()-2)/20)+2))</f>
        <v/>
      </c>
      <c r="G1539" s="5" t="str">
        <f aca="false">IF($A1539="","",INDEX(CARTAO_COMPRAS!$I:$I,INT((ROW()-2)/20)+2))</f>
        <v/>
      </c>
      <c r="H1539" s="4" t="str">
        <f aca="false">IF($A1539="","",EDATE(INDEX(CARTAO_COMPRAS!$J:$J,INT((ROW()-2)/20)+2),MOD(ROW()-2,20)))</f>
        <v/>
      </c>
      <c r="I1539" s="4" t="str">
        <f aca="false">IF($H1539="","",$H1539-WEEKDAY($H1539,2)+1)</f>
        <v/>
      </c>
      <c r="J1539" s="4" t="str">
        <f aca="false">IF($I1539="","",$I1539+6)</f>
        <v/>
      </c>
      <c r="K1539" s="6" t="str">
        <f aca="false">IF($H1539="","",DATE(YEAR($H1539),MONTH($H1539),1))</f>
        <v/>
      </c>
      <c r="L1539" s="0" t="str">
        <f aca="false">IF($A1539="","",INDEX(CARTAO_COMPRAS!$K:$K,INT((ROW()-2)/20)+2))</f>
        <v/>
      </c>
      <c r="M1539" s="0" t="str">
        <f aca="false">IF($A1539="","","Compra no cartão")</f>
        <v/>
      </c>
    </row>
    <row r="1540" customFormat="false" ht="13.5" hidden="false" customHeight="false" outlineLevel="0" collapsed="false">
      <c r="A1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0" s="0" t="str">
        <f aca="false">IF($A1540="","",INDEX(CARTAO_COMPRAS!$C:$C,INT((ROW()-2)/20)+2))</f>
        <v/>
      </c>
      <c r="C1540" s="0" t="str">
        <f aca="false">IF($A1540="","",INDEX(CARTAO_COMPRAS!$D:$D,INT((ROW()-2)/20)+2))</f>
        <v/>
      </c>
      <c r="D1540" s="0" t="str">
        <f aca="false">IF($A1540="","",INDEX(CARTAO_COMPRAS!$E:$E,INT((ROW()-2)/20)+2))</f>
        <v/>
      </c>
      <c r="E1540" s="0" t="str">
        <f aca="false">IF($A1540="","",INDEX(CARTAO_COMPRAS!$H:$H,INT((ROW()-2)/20)+2)+MOD(ROW()-2,20))</f>
        <v/>
      </c>
      <c r="F1540" s="0" t="str">
        <f aca="false">IF($A1540="","",INDEX(CARTAO_COMPRAS!$G:$G,INT((ROW()-2)/20)+2))</f>
        <v/>
      </c>
      <c r="G1540" s="5" t="str">
        <f aca="false">IF($A1540="","",INDEX(CARTAO_COMPRAS!$I:$I,INT((ROW()-2)/20)+2))</f>
        <v/>
      </c>
      <c r="H1540" s="4" t="str">
        <f aca="false">IF($A1540="","",EDATE(INDEX(CARTAO_COMPRAS!$J:$J,INT((ROW()-2)/20)+2),MOD(ROW()-2,20)))</f>
        <v/>
      </c>
      <c r="I1540" s="4" t="str">
        <f aca="false">IF($H1540="","",$H1540-WEEKDAY($H1540,2)+1)</f>
        <v/>
      </c>
      <c r="J1540" s="4" t="str">
        <f aca="false">IF($I1540="","",$I1540+6)</f>
        <v/>
      </c>
      <c r="K1540" s="6" t="str">
        <f aca="false">IF($H1540="","",DATE(YEAR($H1540),MONTH($H1540),1))</f>
        <v/>
      </c>
      <c r="L1540" s="0" t="str">
        <f aca="false">IF($A1540="","",INDEX(CARTAO_COMPRAS!$K:$K,INT((ROW()-2)/20)+2))</f>
        <v/>
      </c>
      <c r="M1540" s="0" t="str">
        <f aca="false">IF($A1540="","","Compra no cartão")</f>
        <v/>
      </c>
    </row>
    <row r="1541" customFormat="false" ht="13.5" hidden="false" customHeight="false" outlineLevel="0" collapsed="false">
      <c r="A1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1" s="0" t="str">
        <f aca="false">IF($A1541="","",INDEX(CARTAO_COMPRAS!$C:$C,INT((ROW()-2)/20)+2))</f>
        <v/>
      </c>
      <c r="C1541" s="0" t="str">
        <f aca="false">IF($A1541="","",INDEX(CARTAO_COMPRAS!$D:$D,INT((ROW()-2)/20)+2))</f>
        <v/>
      </c>
      <c r="D1541" s="0" t="str">
        <f aca="false">IF($A1541="","",INDEX(CARTAO_COMPRAS!$E:$E,INT((ROW()-2)/20)+2))</f>
        <v/>
      </c>
      <c r="E1541" s="0" t="str">
        <f aca="false">IF($A1541="","",INDEX(CARTAO_COMPRAS!$H:$H,INT((ROW()-2)/20)+2)+MOD(ROW()-2,20))</f>
        <v/>
      </c>
      <c r="F1541" s="0" t="str">
        <f aca="false">IF($A1541="","",INDEX(CARTAO_COMPRAS!$G:$G,INT((ROW()-2)/20)+2))</f>
        <v/>
      </c>
      <c r="G1541" s="5" t="str">
        <f aca="false">IF($A1541="","",INDEX(CARTAO_COMPRAS!$I:$I,INT((ROW()-2)/20)+2))</f>
        <v/>
      </c>
      <c r="H1541" s="4" t="str">
        <f aca="false">IF($A1541="","",EDATE(INDEX(CARTAO_COMPRAS!$J:$J,INT((ROW()-2)/20)+2),MOD(ROW()-2,20)))</f>
        <v/>
      </c>
      <c r="I1541" s="4" t="str">
        <f aca="false">IF($H1541="","",$H1541-WEEKDAY($H1541,2)+1)</f>
        <v/>
      </c>
      <c r="J1541" s="4" t="str">
        <f aca="false">IF($I1541="","",$I1541+6)</f>
        <v/>
      </c>
      <c r="K1541" s="6" t="str">
        <f aca="false">IF($H1541="","",DATE(YEAR($H1541),MONTH($H1541),1))</f>
        <v/>
      </c>
      <c r="L1541" s="0" t="str">
        <f aca="false">IF($A1541="","",INDEX(CARTAO_COMPRAS!$K:$K,INT((ROW()-2)/20)+2))</f>
        <v/>
      </c>
      <c r="M1541" s="0" t="str">
        <f aca="false">IF($A1541="","","Compra no cartão")</f>
        <v/>
      </c>
    </row>
    <row r="1542" customFormat="false" ht="13.5" hidden="false" customHeight="false" outlineLevel="0" collapsed="false">
      <c r="A15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78</v>
      </c>
      <c r="B1542" s="0" t="str">
        <f aca="false">IF($A1542="","",INDEX(CARTAO_COMPRAS!$C:$C,INT((ROW()-2)/20)+2))</f>
        <v>Bradesco</v>
      </c>
      <c r="C1542" s="0" t="str">
        <f aca="false">IF($A1542="","",INDEX(CARTAO_COMPRAS!$D:$D,INT((ROW()-2)/20)+2))</f>
        <v>Mercantil Santa Paula</v>
      </c>
      <c r="D1542" s="0" t="str">
        <f aca="false">IF($A1542="","",INDEX(CARTAO_COMPRAS!$E:$E,INT((ROW()-2)/20)+2))</f>
        <v>Alimentação / Insumos</v>
      </c>
      <c r="E1542" s="0" t="n">
        <f aca="false">IF($A1542="","",INDEX(CARTAO_COMPRAS!$H:$H,INT((ROW()-2)/20)+2)+MOD(ROW()-2,20))</f>
        <v>1</v>
      </c>
      <c r="F1542" s="0" t="n">
        <f aca="false">IF($A1542="","",INDEX(CARTAO_COMPRAS!$G:$G,INT((ROW()-2)/20)+2))</f>
        <v>1</v>
      </c>
      <c r="G1542" s="5" t="n">
        <f aca="false">IF($A1542="","",INDEX(CARTAO_COMPRAS!$I:$I,INT((ROW()-2)/20)+2))</f>
        <v>13.4</v>
      </c>
      <c r="H1542" s="4" t="n">
        <f aca="false">IF($A1542="","",EDATE(INDEX(CARTAO_COMPRAS!$J:$J,INT((ROW()-2)/20)+2),MOD(ROW()-2,20)))</f>
        <v>46188</v>
      </c>
      <c r="I1542" s="4" t="n">
        <f aca="false">IF($H1542="","",$H1542-WEEKDAY($H1542,2)+1)</f>
        <v>46188</v>
      </c>
      <c r="J1542" s="4" t="n">
        <f aca="false">IF($I1542="","",$I1542+6)</f>
        <v>46194</v>
      </c>
      <c r="K1542" s="6" t="n">
        <f aca="false">IF($H1542="","",DATE(YEAR($H1542),MONTH($H1542),1))</f>
        <v>46174</v>
      </c>
      <c r="L1542" s="0" t="str">
        <f aca="false">IF($A1542="","",INDEX(CARTAO_COMPRAS!$K:$K,INT((ROW()-2)/20)+2))</f>
        <v>Pago</v>
      </c>
      <c r="M1542" s="0" t="str">
        <f aca="false">IF($A1542="","","Compra no cartão")</f>
        <v>Compra no cartão</v>
      </c>
    </row>
    <row r="1543" customFormat="false" ht="13.5" hidden="false" customHeight="false" outlineLevel="0" collapsed="false">
      <c r="A1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3" s="0" t="str">
        <f aca="false">IF($A1543="","",INDEX(CARTAO_COMPRAS!$C:$C,INT((ROW()-2)/20)+2))</f>
        <v/>
      </c>
      <c r="C1543" s="0" t="str">
        <f aca="false">IF($A1543="","",INDEX(CARTAO_COMPRAS!$D:$D,INT((ROW()-2)/20)+2))</f>
        <v/>
      </c>
      <c r="D1543" s="0" t="str">
        <f aca="false">IF($A1543="","",INDEX(CARTAO_COMPRAS!$E:$E,INT((ROW()-2)/20)+2))</f>
        <v/>
      </c>
      <c r="E1543" s="0" t="str">
        <f aca="false">IF($A1543="","",INDEX(CARTAO_COMPRAS!$H:$H,INT((ROW()-2)/20)+2)+MOD(ROW()-2,20))</f>
        <v/>
      </c>
      <c r="F1543" s="0" t="str">
        <f aca="false">IF($A1543="","",INDEX(CARTAO_COMPRAS!$G:$G,INT((ROW()-2)/20)+2))</f>
        <v/>
      </c>
      <c r="G1543" s="5" t="str">
        <f aca="false">IF($A1543="","",INDEX(CARTAO_COMPRAS!$I:$I,INT((ROW()-2)/20)+2))</f>
        <v/>
      </c>
      <c r="H1543" s="4" t="str">
        <f aca="false">IF($A1543="","",EDATE(INDEX(CARTAO_COMPRAS!$J:$J,INT((ROW()-2)/20)+2),MOD(ROW()-2,20)))</f>
        <v/>
      </c>
      <c r="I1543" s="4" t="str">
        <f aca="false">IF($H1543="","",$H1543-WEEKDAY($H1543,2)+1)</f>
        <v/>
      </c>
      <c r="J1543" s="4" t="str">
        <f aca="false">IF($I1543="","",$I1543+6)</f>
        <v/>
      </c>
      <c r="K1543" s="6" t="str">
        <f aca="false">IF($H1543="","",DATE(YEAR($H1543),MONTH($H1543),1))</f>
        <v/>
      </c>
      <c r="L1543" s="0" t="str">
        <f aca="false">IF($A1543="","",INDEX(CARTAO_COMPRAS!$K:$K,INT((ROW()-2)/20)+2))</f>
        <v/>
      </c>
      <c r="M1543" s="0" t="str">
        <f aca="false">IF($A1543="","","Compra no cartão")</f>
        <v/>
      </c>
    </row>
    <row r="1544" customFormat="false" ht="13.5" hidden="false" customHeight="false" outlineLevel="0" collapsed="false">
      <c r="A1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4" s="0" t="str">
        <f aca="false">IF($A1544="","",INDEX(CARTAO_COMPRAS!$C:$C,INT((ROW()-2)/20)+2))</f>
        <v/>
      </c>
      <c r="C1544" s="0" t="str">
        <f aca="false">IF($A1544="","",INDEX(CARTAO_COMPRAS!$D:$D,INT((ROW()-2)/20)+2))</f>
        <v/>
      </c>
      <c r="D1544" s="0" t="str">
        <f aca="false">IF($A1544="","",INDEX(CARTAO_COMPRAS!$E:$E,INT((ROW()-2)/20)+2))</f>
        <v/>
      </c>
      <c r="E1544" s="0" t="str">
        <f aca="false">IF($A1544="","",INDEX(CARTAO_COMPRAS!$H:$H,INT((ROW()-2)/20)+2)+MOD(ROW()-2,20))</f>
        <v/>
      </c>
      <c r="F1544" s="0" t="str">
        <f aca="false">IF($A1544="","",INDEX(CARTAO_COMPRAS!$G:$G,INT((ROW()-2)/20)+2))</f>
        <v/>
      </c>
      <c r="G1544" s="5" t="str">
        <f aca="false">IF($A1544="","",INDEX(CARTAO_COMPRAS!$I:$I,INT((ROW()-2)/20)+2))</f>
        <v/>
      </c>
      <c r="H1544" s="4" t="str">
        <f aca="false">IF($A1544="","",EDATE(INDEX(CARTAO_COMPRAS!$J:$J,INT((ROW()-2)/20)+2),MOD(ROW()-2,20)))</f>
        <v/>
      </c>
      <c r="I1544" s="4" t="str">
        <f aca="false">IF($H1544="","",$H1544-WEEKDAY($H1544,2)+1)</f>
        <v/>
      </c>
      <c r="J1544" s="4" t="str">
        <f aca="false">IF($I1544="","",$I1544+6)</f>
        <v/>
      </c>
      <c r="K1544" s="6" t="str">
        <f aca="false">IF($H1544="","",DATE(YEAR($H1544),MONTH($H1544),1))</f>
        <v/>
      </c>
      <c r="L1544" s="0" t="str">
        <f aca="false">IF($A1544="","",INDEX(CARTAO_COMPRAS!$K:$K,INT((ROW()-2)/20)+2))</f>
        <v/>
      </c>
      <c r="M1544" s="0" t="str">
        <f aca="false">IF($A1544="","","Compra no cartão")</f>
        <v/>
      </c>
    </row>
    <row r="1545" customFormat="false" ht="13.5" hidden="false" customHeight="false" outlineLevel="0" collapsed="false">
      <c r="A1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5" s="0" t="str">
        <f aca="false">IF($A1545="","",INDEX(CARTAO_COMPRAS!$C:$C,INT((ROW()-2)/20)+2))</f>
        <v/>
      </c>
      <c r="C1545" s="0" t="str">
        <f aca="false">IF($A1545="","",INDEX(CARTAO_COMPRAS!$D:$D,INT((ROW()-2)/20)+2))</f>
        <v/>
      </c>
      <c r="D1545" s="0" t="str">
        <f aca="false">IF($A1545="","",INDEX(CARTAO_COMPRAS!$E:$E,INT((ROW()-2)/20)+2))</f>
        <v/>
      </c>
      <c r="E1545" s="0" t="str">
        <f aca="false">IF($A1545="","",INDEX(CARTAO_COMPRAS!$H:$H,INT((ROW()-2)/20)+2)+MOD(ROW()-2,20))</f>
        <v/>
      </c>
      <c r="F1545" s="0" t="str">
        <f aca="false">IF($A1545="","",INDEX(CARTAO_COMPRAS!$G:$G,INT((ROW()-2)/20)+2))</f>
        <v/>
      </c>
      <c r="G1545" s="5" t="str">
        <f aca="false">IF($A1545="","",INDEX(CARTAO_COMPRAS!$I:$I,INT((ROW()-2)/20)+2))</f>
        <v/>
      </c>
      <c r="H1545" s="4" t="str">
        <f aca="false">IF($A1545="","",EDATE(INDEX(CARTAO_COMPRAS!$J:$J,INT((ROW()-2)/20)+2),MOD(ROW()-2,20)))</f>
        <v/>
      </c>
      <c r="I1545" s="4" t="str">
        <f aca="false">IF($H1545="","",$H1545-WEEKDAY($H1545,2)+1)</f>
        <v/>
      </c>
      <c r="J1545" s="4" t="str">
        <f aca="false">IF($I1545="","",$I1545+6)</f>
        <v/>
      </c>
      <c r="K1545" s="6" t="str">
        <f aca="false">IF($H1545="","",DATE(YEAR($H1545),MONTH($H1545),1))</f>
        <v/>
      </c>
      <c r="L1545" s="0" t="str">
        <f aca="false">IF($A1545="","",INDEX(CARTAO_COMPRAS!$K:$K,INT((ROW()-2)/20)+2))</f>
        <v/>
      </c>
      <c r="M1545" s="0" t="str">
        <f aca="false">IF($A1545="","","Compra no cartão")</f>
        <v/>
      </c>
    </row>
    <row r="1546" customFormat="false" ht="13.5" hidden="false" customHeight="false" outlineLevel="0" collapsed="false">
      <c r="A1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6" s="0" t="str">
        <f aca="false">IF($A1546="","",INDEX(CARTAO_COMPRAS!$C:$C,INT((ROW()-2)/20)+2))</f>
        <v/>
      </c>
      <c r="C1546" s="0" t="str">
        <f aca="false">IF($A1546="","",INDEX(CARTAO_COMPRAS!$D:$D,INT((ROW()-2)/20)+2))</f>
        <v/>
      </c>
      <c r="D1546" s="0" t="str">
        <f aca="false">IF($A1546="","",INDEX(CARTAO_COMPRAS!$E:$E,INT((ROW()-2)/20)+2))</f>
        <v/>
      </c>
      <c r="E1546" s="0" t="str">
        <f aca="false">IF($A1546="","",INDEX(CARTAO_COMPRAS!$H:$H,INT((ROW()-2)/20)+2)+MOD(ROW()-2,20))</f>
        <v/>
      </c>
      <c r="F1546" s="0" t="str">
        <f aca="false">IF($A1546="","",INDEX(CARTAO_COMPRAS!$G:$G,INT((ROW()-2)/20)+2))</f>
        <v/>
      </c>
      <c r="G1546" s="5" t="str">
        <f aca="false">IF($A1546="","",INDEX(CARTAO_COMPRAS!$I:$I,INT((ROW()-2)/20)+2))</f>
        <v/>
      </c>
      <c r="H1546" s="4" t="str">
        <f aca="false">IF($A1546="","",EDATE(INDEX(CARTAO_COMPRAS!$J:$J,INT((ROW()-2)/20)+2),MOD(ROW()-2,20)))</f>
        <v/>
      </c>
      <c r="I1546" s="4" t="str">
        <f aca="false">IF($H1546="","",$H1546-WEEKDAY($H1546,2)+1)</f>
        <v/>
      </c>
      <c r="J1546" s="4" t="str">
        <f aca="false">IF($I1546="","",$I1546+6)</f>
        <v/>
      </c>
      <c r="K1546" s="6" t="str">
        <f aca="false">IF($H1546="","",DATE(YEAR($H1546),MONTH($H1546),1))</f>
        <v/>
      </c>
      <c r="L1546" s="0" t="str">
        <f aca="false">IF($A1546="","",INDEX(CARTAO_COMPRAS!$K:$K,INT((ROW()-2)/20)+2))</f>
        <v/>
      </c>
      <c r="M1546" s="0" t="str">
        <f aca="false">IF($A1546="","","Compra no cartão")</f>
        <v/>
      </c>
    </row>
    <row r="1547" customFormat="false" ht="13.5" hidden="false" customHeight="false" outlineLevel="0" collapsed="false">
      <c r="A1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7" s="0" t="str">
        <f aca="false">IF($A1547="","",INDEX(CARTAO_COMPRAS!$C:$C,INT((ROW()-2)/20)+2))</f>
        <v/>
      </c>
      <c r="C1547" s="0" t="str">
        <f aca="false">IF($A1547="","",INDEX(CARTAO_COMPRAS!$D:$D,INT((ROW()-2)/20)+2))</f>
        <v/>
      </c>
      <c r="D1547" s="0" t="str">
        <f aca="false">IF($A1547="","",INDEX(CARTAO_COMPRAS!$E:$E,INT((ROW()-2)/20)+2))</f>
        <v/>
      </c>
      <c r="E1547" s="0" t="str">
        <f aca="false">IF($A1547="","",INDEX(CARTAO_COMPRAS!$H:$H,INT((ROW()-2)/20)+2)+MOD(ROW()-2,20))</f>
        <v/>
      </c>
      <c r="F1547" s="0" t="str">
        <f aca="false">IF($A1547="","",INDEX(CARTAO_COMPRAS!$G:$G,INT((ROW()-2)/20)+2))</f>
        <v/>
      </c>
      <c r="G1547" s="5" t="str">
        <f aca="false">IF($A1547="","",INDEX(CARTAO_COMPRAS!$I:$I,INT((ROW()-2)/20)+2))</f>
        <v/>
      </c>
      <c r="H1547" s="4" t="str">
        <f aca="false">IF($A1547="","",EDATE(INDEX(CARTAO_COMPRAS!$J:$J,INT((ROW()-2)/20)+2),MOD(ROW()-2,20)))</f>
        <v/>
      </c>
      <c r="I1547" s="4" t="str">
        <f aca="false">IF($H1547="","",$H1547-WEEKDAY($H1547,2)+1)</f>
        <v/>
      </c>
      <c r="J1547" s="4" t="str">
        <f aca="false">IF($I1547="","",$I1547+6)</f>
        <v/>
      </c>
      <c r="K1547" s="6" t="str">
        <f aca="false">IF($H1547="","",DATE(YEAR($H1547),MONTH($H1547),1))</f>
        <v/>
      </c>
      <c r="L1547" s="0" t="str">
        <f aca="false">IF($A1547="","",INDEX(CARTAO_COMPRAS!$K:$K,INT((ROW()-2)/20)+2))</f>
        <v/>
      </c>
      <c r="M1547" s="0" t="str">
        <f aca="false">IF($A1547="","","Compra no cartão")</f>
        <v/>
      </c>
    </row>
    <row r="1548" customFormat="false" ht="13.5" hidden="false" customHeight="false" outlineLevel="0" collapsed="false">
      <c r="A1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8" s="0" t="str">
        <f aca="false">IF($A1548="","",INDEX(CARTAO_COMPRAS!$C:$C,INT((ROW()-2)/20)+2))</f>
        <v/>
      </c>
      <c r="C1548" s="0" t="str">
        <f aca="false">IF($A1548="","",INDEX(CARTAO_COMPRAS!$D:$D,INT((ROW()-2)/20)+2))</f>
        <v/>
      </c>
      <c r="D1548" s="0" t="str">
        <f aca="false">IF($A1548="","",INDEX(CARTAO_COMPRAS!$E:$E,INT((ROW()-2)/20)+2))</f>
        <v/>
      </c>
      <c r="E1548" s="0" t="str">
        <f aca="false">IF($A1548="","",INDEX(CARTAO_COMPRAS!$H:$H,INT((ROW()-2)/20)+2)+MOD(ROW()-2,20))</f>
        <v/>
      </c>
      <c r="F1548" s="0" t="str">
        <f aca="false">IF($A1548="","",INDEX(CARTAO_COMPRAS!$G:$G,INT((ROW()-2)/20)+2))</f>
        <v/>
      </c>
      <c r="G1548" s="5" t="str">
        <f aca="false">IF($A1548="","",INDEX(CARTAO_COMPRAS!$I:$I,INT((ROW()-2)/20)+2))</f>
        <v/>
      </c>
      <c r="H1548" s="4" t="str">
        <f aca="false">IF($A1548="","",EDATE(INDEX(CARTAO_COMPRAS!$J:$J,INT((ROW()-2)/20)+2),MOD(ROW()-2,20)))</f>
        <v/>
      </c>
      <c r="I1548" s="4" t="str">
        <f aca="false">IF($H1548="","",$H1548-WEEKDAY($H1548,2)+1)</f>
        <v/>
      </c>
      <c r="J1548" s="4" t="str">
        <f aca="false">IF($I1548="","",$I1548+6)</f>
        <v/>
      </c>
      <c r="K1548" s="6" t="str">
        <f aca="false">IF($H1548="","",DATE(YEAR($H1548),MONTH($H1548),1))</f>
        <v/>
      </c>
      <c r="L1548" s="0" t="str">
        <f aca="false">IF($A1548="","",INDEX(CARTAO_COMPRAS!$K:$K,INT((ROW()-2)/20)+2))</f>
        <v/>
      </c>
      <c r="M1548" s="0" t="str">
        <f aca="false">IF($A1548="","","Compra no cartão")</f>
        <v/>
      </c>
    </row>
    <row r="1549" customFormat="false" ht="13.5" hidden="false" customHeight="false" outlineLevel="0" collapsed="false">
      <c r="A1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49" s="0" t="str">
        <f aca="false">IF($A1549="","",INDEX(CARTAO_COMPRAS!$C:$C,INT((ROW()-2)/20)+2))</f>
        <v/>
      </c>
      <c r="C1549" s="0" t="str">
        <f aca="false">IF($A1549="","",INDEX(CARTAO_COMPRAS!$D:$D,INT((ROW()-2)/20)+2))</f>
        <v/>
      </c>
      <c r="D1549" s="0" t="str">
        <f aca="false">IF($A1549="","",INDEX(CARTAO_COMPRAS!$E:$E,INT((ROW()-2)/20)+2))</f>
        <v/>
      </c>
      <c r="E1549" s="0" t="str">
        <f aca="false">IF($A1549="","",INDEX(CARTAO_COMPRAS!$H:$H,INT((ROW()-2)/20)+2)+MOD(ROW()-2,20))</f>
        <v/>
      </c>
      <c r="F1549" s="0" t="str">
        <f aca="false">IF($A1549="","",INDEX(CARTAO_COMPRAS!$G:$G,INT((ROW()-2)/20)+2))</f>
        <v/>
      </c>
      <c r="G1549" s="5" t="str">
        <f aca="false">IF($A1549="","",INDEX(CARTAO_COMPRAS!$I:$I,INT((ROW()-2)/20)+2))</f>
        <v/>
      </c>
      <c r="H1549" s="4" t="str">
        <f aca="false">IF($A1549="","",EDATE(INDEX(CARTAO_COMPRAS!$J:$J,INT((ROW()-2)/20)+2),MOD(ROW()-2,20)))</f>
        <v/>
      </c>
      <c r="I1549" s="4" t="str">
        <f aca="false">IF($H1549="","",$H1549-WEEKDAY($H1549,2)+1)</f>
        <v/>
      </c>
      <c r="J1549" s="4" t="str">
        <f aca="false">IF($I1549="","",$I1549+6)</f>
        <v/>
      </c>
      <c r="K1549" s="6" t="str">
        <f aca="false">IF($H1549="","",DATE(YEAR($H1549),MONTH($H1549),1))</f>
        <v/>
      </c>
      <c r="L1549" s="0" t="str">
        <f aca="false">IF($A1549="","",INDEX(CARTAO_COMPRAS!$K:$K,INT((ROW()-2)/20)+2))</f>
        <v/>
      </c>
      <c r="M1549" s="0" t="str">
        <f aca="false">IF($A1549="","","Compra no cartão")</f>
        <v/>
      </c>
    </row>
    <row r="1550" customFormat="false" ht="13.5" hidden="false" customHeight="false" outlineLevel="0" collapsed="false">
      <c r="A1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0" s="0" t="str">
        <f aca="false">IF($A1550="","",INDEX(CARTAO_COMPRAS!$C:$C,INT((ROW()-2)/20)+2))</f>
        <v/>
      </c>
      <c r="C1550" s="0" t="str">
        <f aca="false">IF($A1550="","",INDEX(CARTAO_COMPRAS!$D:$D,INT((ROW()-2)/20)+2))</f>
        <v/>
      </c>
      <c r="D1550" s="0" t="str">
        <f aca="false">IF($A1550="","",INDEX(CARTAO_COMPRAS!$E:$E,INT((ROW()-2)/20)+2))</f>
        <v/>
      </c>
      <c r="E1550" s="0" t="str">
        <f aca="false">IF($A1550="","",INDEX(CARTAO_COMPRAS!$H:$H,INT((ROW()-2)/20)+2)+MOD(ROW()-2,20))</f>
        <v/>
      </c>
      <c r="F1550" s="0" t="str">
        <f aca="false">IF($A1550="","",INDEX(CARTAO_COMPRAS!$G:$G,INT((ROW()-2)/20)+2))</f>
        <v/>
      </c>
      <c r="G1550" s="5" t="str">
        <f aca="false">IF($A1550="","",INDEX(CARTAO_COMPRAS!$I:$I,INT((ROW()-2)/20)+2))</f>
        <v/>
      </c>
      <c r="H1550" s="4" t="str">
        <f aca="false">IF($A1550="","",EDATE(INDEX(CARTAO_COMPRAS!$J:$J,INT((ROW()-2)/20)+2),MOD(ROW()-2,20)))</f>
        <v/>
      </c>
      <c r="I1550" s="4" t="str">
        <f aca="false">IF($H1550="","",$H1550-WEEKDAY($H1550,2)+1)</f>
        <v/>
      </c>
      <c r="J1550" s="4" t="str">
        <f aca="false">IF($I1550="","",$I1550+6)</f>
        <v/>
      </c>
      <c r="K1550" s="6" t="str">
        <f aca="false">IF($H1550="","",DATE(YEAR($H1550),MONTH($H1550),1))</f>
        <v/>
      </c>
      <c r="L1550" s="0" t="str">
        <f aca="false">IF($A1550="","",INDEX(CARTAO_COMPRAS!$K:$K,INT((ROW()-2)/20)+2))</f>
        <v/>
      </c>
      <c r="M1550" s="0" t="str">
        <f aca="false">IF($A1550="","","Compra no cartão")</f>
        <v/>
      </c>
    </row>
    <row r="1551" customFormat="false" ht="13.5" hidden="false" customHeight="false" outlineLevel="0" collapsed="false">
      <c r="A1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1" s="0" t="str">
        <f aca="false">IF($A1551="","",INDEX(CARTAO_COMPRAS!$C:$C,INT((ROW()-2)/20)+2))</f>
        <v/>
      </c>
      <c r="C1551" s="0" t="str">
        <f aca="false">IF($A1551="","",INDEX(CARTAO_COMPRAS!$D:$D,INT((ROW()-2)/20)+2))</f>
        <v/>
      </c>
      <c r="D1551" s="0" t="str">
        <f aca="false">IF($A1551="","",INDEX(CARTAO_COMPRAS!$E:$E,INT((ROW()-2)/20)+2))</f>
        <v/>
      </c>
      <c r="E1551" s="0" t="str">
        <f aca="false">IF($A1551="","",INDEX(CARTAO_COMPRAS!$H:$H,INT((ROW()-2)/20)+2)+MOD(ROW()-2,20))</f>
        <v/>
      </c>
      <c r="F1551" s="0" t="str">
        <f aca="false">IF($A1551="","",INDEX(CARTAO_COMPRAS!$G:$G,INT((ROW()-2)/20)+2))</f>
        <v/>
      </c>
      <c r="G1551" s="5" t="str">
        <f aca="false">IF($A1551="","",INDEX(CARTAO_COMPRAS!$I:$I,INT((ROW()-2)/20)+2))</f>
        <v/>
      </c>
      <c r="H1551" s="4" t="str">
        <f aca="false">IF($A1551="","",EDATE(INDEX(CARTAO_COMPRAS!$J:$J,INT((ROW()-2)/20)+2),MOD(ROW()-2,20)))</f>
        <v/>
      </c>
      <c r="I1551" s="4" t="str">
        <f aca="false">IF($H1551="","",$H1551-WEEKDAY($H1551,2)+1)</f>
        <v/>
      </c>
      <c r="J1551" s="4" t="str">
        <f aca="false">IF($I1551="","",$I1551+6)</f>
        <v/>
      </c>
      <c r="K1551" s="6" t="str">
        <f aca="false">IF($H1551="","",DATE(YEAR($H1551),MONTH($H1551),1))</f>
        <v/>
      </c>
      <c r="L1551" s="0" t="str">
        <f aca="false">IF($A1551="","",INDEX(CARTAO_COMPRAS!$K:$K,INT((ROW()-2)/20)+2))</f>
        <v/>
      </c>
      <c r="M1551" s="0" t="str">
        <f aca="false">IF($A1551="","","Compra no cartão")</f>
        <v/>
      </c>
    </row>
    <row r="1552" customFormat="false" ht="13.5" hidden="false" customHeight="false" outlineLevel="0" collapsed="false">
      <c r="A1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2" s="0" t="str">
        <f aca="false">IF($A1552="","",INDEX(CARTAO_COMPRAS!$C:$C,INT((ROW()-2)/20)+2))</f>
        <v/>
      </c>
      <c r="C1552" s="0" t="str">
        <f aca="false">IF($A1552="","",INDEX(CARTAO_COMPRAS!$D:$D,INT((ROW()-2)/20)+2))</f>
        <v/>
      </c>
      <c r="D1552" s="0" t="str">
        <f aca="false">IF($A1552="","",INDEX(CARTAO_COMPRAS!$E:$E,INT((ROW()-2)/20)+2))</f>
        <v/>
      </c>
      <c r="E1552" s="0" t="str">
        <f aca="false">IF($A1552="","",INDEX(CARTAO_COMPRAS!$H:$H,INT((ROW()-2)/20)+2)+MOD(ROW()-2,20))</f>
        <v/>
      </c>
      <c r="F1552" s="0" t="str">
        <f aca="false">IF($A1552="","",INDEX(CARTAO_COMPRAS!$G:$G,INT((ROW()-2)/20)+2))</f>
        <v/>
      </c>
      <c r="G1552" s="5" t="str">
        <f aca="false">IF($A1552="","",INDEX(CARTAO_COMPRAS!$I:$I,INT((ROW()-2)/20)+2))</f>
        <v/>
      </c>
      <c r="H1552" s="4" t="str">
        <f aca="false">IF($A1552="","",EDATE(INDEX(CARTAO_COMPRAS!$J:$J,INT((ROW()-2)/20)+2),MOD(ROW()-2,20)))</f>
        <v/>
      </c>
      <c r="I1552" s="4" t="str">
        <f aca="false">IF($H1552="","",$H1552-WEEKDAY($H1552,2)+1)</f>
        <v/>
      </c>
      <c r="J1552" s="4" t="str">
        <f aca="false">IF($I1552="","",$I1552+6)</f>
        <v/>
      </c>
      <c r="K1552" s="6" t="str">
        <f aca="false">IF($H1552="","",DATE(YEAR($H1552),MONTH($H1552),1))</f>
        <v/>
      </c>
      <c r="L1552" s="0" t="str">
        <f aca="false">IF($A1552="","",INDEX(CARTAO_COMPRAS!$K:$K,INT((ROW()-2)/20)+2))</f>
        <v/>
      </c>
      <c r="M1552" s="0" t="str">
        <f aca="false">IF($A1552="","","Compra no cartão")</f>
        <v/>
      </c>
    </row>
    <row r="1553" customFormat="false" ht="13.5" hidden="false" customHeight="false" outlineLevel="0" collapsed="false">
      <c r="A1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3" s="0" t="str">
        <f aca="false">IF($A1553="","",INDEX(CARTAO_COMPRAS!$C:$C,INT((ROW()-2)/20)+2))</f>
        <v/>
      </c>
      <c r="C1553" s="0" t="str">
        <f aca="false">IF($A1553="","",INDEX(CARTAO_COMPRAS!$D:$D,INT((ROW()-2)/20)+2))</f>
        <v/>
      </c>
      <c r="D1553" s="0" t="str">
        <f aca="false">IF($A1553="","",INDEX(CARTAO_COMPRAS!$E:$E,INT((ROW()-2)/20)+2))</f>
        <v/>
      </c>
      <c r="E1553" s="0" t="str">
        <f aca="false">IF($A1553="","",INDEX(CARTAO_COMPRAS!$H:$H,INT((ROW()-2)/20)+2)+MOD(ROW()-2,20))</f>
        <v/>
      </c>
      <c r="F1553" s="0" t="str">
        <f aca="false">IF($A1553="","",INDEX(CARTAO_COMPRAS!$G:$G,INT((ROW()-2)/20)+2))</f>
        <v/>
      </c>
      <c r="G1553" s="5" t="str">
        <f aca="false">IF($A1553="","",INDEX(CARTAO_COMPRAS!$I:$I,INT((ROW()-2)/20)+2))</f>
        <v/>
      </c>
      <c r="H1553" s="4" t="str">
        <f aca="false">IF($A1553="","",EDATE(INDEX(CARTAO_COMPRAS!$J:$J,INT((ROW()-2)/20)+2),MOD(ROW()-2,20)))</f>
        <v/>
      </c>
      <c r="I1553" s="4" t="str">
        <f aca="false">IF($H1553="","",$H1553-WEEKDAY($H1553,2)+1)</f>
        <v/>
      </c>
      <c r="J1553" s="4" t="str">
        <f aca="false">IF($I1553="","",$I1553+6)</f>
        <v/>
      </c>
      <c r="K1553" s="6" t="str">
        <f aca="false">IF($H1553="","",DATE(YEAR($H1553),MONTH($H1553),1))</f>
        <v/>
      </c>
      <c r="L1553" s="0" t="str">
        <f aca="false">IF($A1553="","",INDEX(CARTAO_COMPRAS!$K:$K,INT((ROW()-2)/20)+2))</f>
        <v/>
      </c>
      <c r="M1553" s="0" t="str">
        <f aca="false">IF($A1553="","","Compra no cartão")</f>
        <v/>
      </c>
    </row>
    <row r="1554" customFormat="false" ht="13.5" hidden="false" customHeight="false" outlineLevel="0" collapsed="false">
      <c r="A1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4" s="0" t="str">
        <f aca="false">IF($A1554="","",INDEX(CARTAO_COMPRAS!$C:$C,INT((ROW()-2)/20)+2))</f>
        <v/>
      </c>
      <c r="C1554" s="0" t="str">
        <f aca="false">IF($A1554="","",INDEX(CARTAO_COMPRAS!$D:$D,INT((ROW()-2)/20)+2))</f>
        <v/>
      </c>
      <c r="D1554" s="0" t="str">
        <f aca="false">IF($A1554="","",INDEX(CARTAO_COMPRAS!$E:$E,INT((ROW()-2)/20)+2))</f>
        <v/>
      </c>
      <c r="E1554" s="0" t="str">
        <f aca="false">IF($A1554="","",INDEX(CARTAO_COMPRAS!$H:$H,INT((ROW()-2)/20)+2)+MOD(ROW()-2,20))</f>
        <v/>
      </c>
      <c r="F1554" s="0" t="str">
        <f aca="false">IF($A1554="","",INDEX(CARTAO_COMPRAS!$G:$G,INT((ROW()-2)/20)+2))</f>
        <v/>
      </c>
      <c r="G1554" s="5" t="str">
        <f aca="false">IF($A1554="","",INDEX(CARTAO_COMPRAS!$I:$I,INT((ROW()-2)/20)+2))</f>
        <v/>
      </c>
      <c r="H1554" s="4" t="str">
        <f aca="false">IF($A1554="","",EDATE(INDEX(CARTAO_COMPRAS!$J:$J,INT((ROW()-2)/20)+2),MOD(ROW()-2,20)))</f>
        <v/>
      </c>
      <c r="I1554" s="4" t="str">
        <f aca="false">IF($H1554="","",$H1554-WEEKDAY($H1554,2)+1)</f>
        <v/>
      </c>
      <c r="J1554" s="4" t="str">
        <f aca="false">IF($I1554="","",$I1554+6)</f>
        <v/>
      </c>
      <c r="K1554" s="6" t="str">
        <f aca="false">IF($H1554="","",DATE(YEAR($H1554),MONTH($H1554),1))</f>
        <v/>
      </c>
      <c r="L1554" s="0" t="str">
        <f aca="false">IF($A1554="","",INDEX(CARTAO_COMPRAS!$K:$K,INT((ROW()-2)/20)+2))</f>
        <v/>
      </c>
      <c r="M1554" s="0" t="str">
        <f aca="false">IF($A1554="","","Compra no cartão")</f>
        <v/>
      </c>
    </row>
    <row r="1555" customFormat="false" ht="13.5" hidden="false" customHeight="false" outlineLevel="0" collapsed="false">
      <c r="A1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5" s="0" t="str">
        <f aca="false">IF($A1555="","",INDEX(CARTAO_COMPRAS!$C:$C,INT((ROW()-2)/20)+2))</f>
        <v/>
      </c>
      <c r="C1555" s="0" t="str">
        <f aca="false">IF($A1555="","",INDEX(CARTAO_COMPRAS!$D:$D,INT((ROW()-2)/20)+2))</f>
        <v/>
      </c>
      <c r="D1555" s="0" t="str">
        <f aca="false">IF($A1555="","",INDEX(CARTAO_COMPRAS!$E:$E,INT((ROW()-2)/20)+2))</f>
        <v/>
      </c>
      <c r="E1555" s="0" t="str">
        <f aca="false">IF($A1555="","",INDEX(CARTAO_COMPRAS!$H:$H,INT((ROW()-2)/20)+2)+MOD(ROW()-2,20))</f>
        <v/>
      </c>
      <c r="F1555" s="0" t="str">
        <f aca="false">IF($A1555="","",INDEX(CARTAO_COMPRAS!$G:$G,INT((ROW()-2)/20)+2))</f>
        <v/>
      </c>
      <c r="G1555" s="5" t="str">
        <f aca="false">IF($A1555="","",INDEX(CARTAO_COMPRAS!$I:$I,INT((ROW()-2)/20)+2))</f>
        <v/>
      </c>
      <c r="H1555" s="4" t="str">
        <f aca="false">IF($A1555="","",EDATE(INDEX(CARTAO_COMPRAS!$J:$J,INT((ROW()-2)/20)+2),MOD(ROW()-2,20)))</f>
        <v/>
      </c>
      <c r="I1555" s="4" t="str">
        <f aca="false">IF($H1555="","",$H1555-WEEKDAY($H1555,2)+1)</f>
        <v/>
      </c>
      <c r="J1555" s="4" t="str">
        <f aca="false">IF($I1555="","",$I1555+6)</f>
        <v/>
      </c>
      <c r="K1555" s="6" t="str">
        <f aca="false">IF($H1555="","",DATE(YEAR($H1555),MONTH($H1555),1))</f>
        <v/>
      </c>
      <c r="L1555" s="0" t="str">
        <f aca="false">IF($A1555="","",INDEX(CARTAO_COMPRAS!$K:$K,INT((ROW()-2)/20)+2))</f>
        <v/>
      </c>
      <c r="M1555" s="0" t="str">
        <f aca="false">IF($A1555="","","Compra no cartão")</f>
        <v/>
      </c>
    </row>
    <row r="1556" customFormat="false" ht="13.5" hidden="false" customHeight="false" outlineLevel="0" collapsed="false">
      <c r="A1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6" s="0" t="str">
        <f aca="false">IF($A1556="","",INDEX(CARTAO_COMPRAS!$C:$C,INT((ROW()-2)/20)+2))</f>
        <v/>
      </c>
      <c r="C1556" s="0" t="str">
        <f aca="false">IF($A1556="","",INDEX(CARTAO_COMPRAS!$D:$D,INT((ROW()-2)/20)+2))</f>
        <v/>
      </c>
      <c r="D1556" s="0" t="str">
        <f aca="false">IF($A1556="","",INDEX(CARTAO_COMPRAS!$E:$E,INT((ROW()-2)/20)+2))</f>
        <v/>
      </c>
      <c r="E1556" s="0" t="str">
        <f aca="false">IF($A1556="","",INDEX(CARTAO_COMPRAS!$H:$H,INT((ROW()-2)/20)+2)+MOD(ROW()-2,20))</f>
        <v/>
      </c>
      <c r="F1556" s="0" t="str">
        <f aca="false">IF($A1556="","",INDEX(CARTAO_COMPRAS!$G:$G,INT((ROW()-2)/20)+2))</f>
        <v/>
      </c>
      <c r="G1556" s="5" t="str">
        <f aca="false">IF($A1556="","",INDEX(CARTAO_COMPRAS!$I:$I,INT((ROW()-2)/20)+2))</f>
        <v/>
      </c>
      <c r="H1556" s="4" t="str">
        <f aca="false">IF($A1556="","",EDATE(INDEX(CARTAO_COMPRAS!$J:$J,INT((ROW()-2)/20)+2),MOD(ROW()-2,20)))</f>
        <v/>
      </c>
      <c r="I1556" s="4" t="str">
        <f aca="false">IF($H1556="","",$H1556-WEEKDAY($H1556,2)+1)</f>
        <v/>
      </c>
      <c r="J1556" s="4" t="str">
        <f aca="false">IF($I1556="","",$I1556+6)</f>
        <v/>
      </c>
      <c r="K1556" s="6" t="str">
        <f aca="false">IF($H1556="","",DATE(YEAR($H1556),MONTH($H1556),1))</f>
        <v/>
      </c>
      <c r="L1556" s="0" t="str">
        <f aca="false">IF($A1556="","",INDEX(CARTAO_COMPRAS!$K:$K,INT((ROW()-2)/20)+2))</f>
        <v/>
      </c>
      <c r="M1556" s="0" t="str">
        <f aca="false">IF($A1556="","","Compra no cartão")</f>
        <v/>
      </c>
    </row>
    <row r="1557" customFormat="false" ht="13.5" hidden="false" customHeight="false" outlineLevel="0" collapsed="false">
      <c r="A1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7" s="0" t="str">
        <f aca="false">IF($A1557="","",INDEX(CARTAO_COMPRAS!$C:$C,INT((ROW()-2)/20)+2))</f>
        <v/>
      </c>
      <c r="C1557" s="0" t="str">
        <f aca="false">IF($A1557="","",INDEX(CARTAO_COMPRAS!$D:$D,INT((ROW()-2)/20)+2))</f>
        <v/>
      </c>
      <c r="D1557" s="0" t="str">
        <f aca="false">IF($A1557="","",INDEX(CARTAO_COMPRAS!$E:$E,INT((ROW()-2)/20)+2))</f>
        <v/>
      </c>
      <c r="E1557" s="0" t="str">
        <f aca="false">IF($A1557="","",INDEX(CARTAO_COMPRAS!$H:$H,INT((ROW()-2)/20)+2)+MOD(ROW()-2,20))</f>
        <v/>
      </c>
      <c r="F1557" s="0" t="str">
        <f aca="false">IF($A1557="","",INDEX(CARTAO_COMPRAS!$G:$G,INT((ROW()-2)/20)+2))</f>
        <v/>
      </c>
      <c r="G1557" s="5" t="str">
        <f aca="false">IF($A1557="","",INDEX(CARTAO_COMPRAS!$I:$I,INT((ROW()-2)/20)+2))</f>
        <v/>
      </c>
      <c r="H1557" s="4" t="str">
        <f aca="false">IF($A1557="","",EDATE(INDEX(CARTAO_COMPRAS!$J:$J,INT((ROW()-2)/20)+2),MOD(ROW()-2,20)))</f>
        <v/>
      </c>
      <c r="I1557" s="4" t="str">
        <f aca="false">IF($H1557="","",$H1557-WEEKDAY($H1557,2)+1)</f>
        <v/>
      </c>
      <c r="J1557" s="4" t="str">
        <f aca="false">IF($I1557="","",$I1557+6)</f>
        <v/>
      </c>
      <c r="K1557" s="6" t="str">
        <f aca="false">IF($H1557="","",DATE(YEAR($H1557),MONTH($H1557),1))</f>
        <v/>
      </c>
      <c r="L1557" s="0" t="str">
        <f aca="false">IF($A1557="","",INDEX(CARTAO_COMPRAS!$K:$K,INT((ROW()-2)/20)+2))</f>
        <v/>
      </c>
      <c r="M1557" s="0" t="str">
        <f aca="false">IF($A1557="","","Compra no cartão")</f>
        <v/>
      </c>
    </row>
    <row r="1558" customFormat="false" ht="13.5" hidden="false" customHeight="false" outlineLevel="0" collapsed="false">
      <c r="A1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8" s="0" t="str">
        <f aca="false">IF($A1558="","",INDEX(CARTAO_COMPRAS!$C:$C,INT((ROW()-2)/20)+2))</f>
        <v/>
      </c>
      <c r="C1558" s="0" t="str">
        <f aca="false">IF($A1558="","",INDEX(CARTAO_COMPRAS!$D:$D,INT((ROW()-2)/20)+2))</f>
        <v/>
      </c>
      <c r="D1558" s="0" t="str">
        <f aca="false">IF($A1558="","",INDEX(CARTAO_COMPRAS!$E:$E,INT((ROW()-2)/20)+2))</f>
        <v/>
      </c>
      <c r="E1558" s="0" t="str">
        <f aca="false">IF($A1558="","",INDEX(CARTAO_COMPRAS!$H:$H,INT((ROW()-2)/20)+2)+MOD(ROW()-2,20))</f>
        <v/>
      </c>
      <c r="F1558" s="0" t="str">
        <f aca="false">IF($A1558="","",INDEX(CARTAO_COMPRAS!$G:$G,INT((ROW()-2)/20)+2))</f>
        <v/>
      </c>
      <c r="G1558" s="5" t="str">
        <f aca="false">IF($A1558="","",INDEX(CARTAO_COMPRAS!$I:$I,INT((ROW()-2)/20)+2))</f>
        <v/>
      </c>
      <c r="H1558" s="4" t="str">
        <f aca="false">IF($A1558="","",EDATE(INDEX(CARTAO_COMPRAS!$J:$J,INT((ROW()-2)/20)+2),MOD(ROW()-2,20)))</f>
        <v/>
      </c>
      <c r="I1558" s="4" t="str">
        <f aca="false">IF($H1558="","",$H1558-WEEKDAY($H1558,2)+1)</f>
        <v/>
      </c>
      <c r="J1558" s="4" t="str">
        <f aca="false">IF($I1558="","",$I1558+6)</f>
        <v/>
      </c>
      <c r="K1558" s="6" t="str">
        <f aca="false">IF($H1558="","",DATE(YEAR($H1558),MONTH($H1558),1))</f>
        <v/>
      </c>
      <c r="L1558" s="0" t="str">
        <f aca="false">IF($A1558="","",INDEX(CARTAO_COMPRAS!$K:$K,INT((ROW()-2)/20)+2))</f>
        <v/>
      </c>
      <c r="M1558" s="0" t="str">
        <f aca="false">IF($A1558="","","Compra no cartão")</f>
        <v/>
      </c>
    </row>
    <row r="1559" customFormat="false" ht="13.5" hidden="false" customHeight="false" outlineLevel="0" collapsed="false">
      <c r="A1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59" s="0" t="str">
        <f aca="false">IF($A1559="","",INDEX(CARTAO_COMPRAS!$C:$C,INT((ROW()-2)/20)+2))</f>
        <v/>
      </c>
      <c r="C1559" s="0" t="str">
        <f aca="false">IF($A1559="","",INDEX(CARTAO_COMPRAS!$D:$D,INT((ROW()-2)/20)+2))</f>
        <v/>
      </c>
      <c r="D1559" s="0" t="str">
        <f aca="false">IF($A1559="","",INDEX(CARTAO_COMPRAS!$E:$E,INT((ROW()-2)/20)+2))</f>
        <v/>
      </c>
      <c r="E1559" s="0" t="str">
        <f aca="false">IF($A1559="","",INDEX(CARTAO_COMPRAS!$H:$H,INT((ROW()-2)/20)+2)+MOD(ROW()-2,20))</f>
        <v/>
      </c>
      <c r="F1559" s="0" t="str">
        <f aca="false">IF($A1559="","",INDEX(CARTAO_COMPRAS!$G:$G,INT((ROW()-2)/20)+2))</f>
        <v/>
      </c>
      <c r="G1559" s="5" t="str">
        <f aca="false">IF($A1559="","",INDEX(CARTAO_COMPRAS!$I:$I,INT((ROW()-2)/20)+2))</f>
        <v/>
      </c>
      <c r="H1559" s="4" t="str">
        <f aca="false">IF($A1559="","",EDATE(INDEX(CARTAO_COMPRAS!$J:$J,INT((ROW()-2)/20)+2),MOD(ROW()-2,20)))</f>
        <v/>
      </c>
      <c r="I1559" s="4" t="str">
        <f aca="false">IF($H1559="","",$H1559-WEEKDAY($H1559,2)+1)</f>
        <v/>
      </c>
      <c r="J1559" s="4" t="str">
        <f aca="false">IF($I1559="","",$I1559+6)</f>
        <v/>
      </c>
      <c r="K1559" s="6" t="str">
        <f aca="false">IF($H1559="","",DATE(YEAR($H1559),MONTH($H1559),1))</f>
        <v/>
      </c>
      <c r="L1559" s="0" t="str">
        <f aca="false">IF($A1559="","",INDEX(CARTAO_COMPRAS!$K:$K,INT((ROW()-2)/20)+2))</f>
        <v/>
      </c>
      <c r="M1559" s="0" t="str">
        <f aca="false">IF($A1559="","","Compra no cartão")</f>
        <v/>
      </c>
    </row>
    <row r="1560" customFormat="false" ht="13.5" hidden="false" customHeight="false" outlineLevel="0" collapsed="false">
      <c r="A1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60" s="0" t="str">
        <f aca="false">IF($A1560="","",INDEX(CARTAO_COMPRAS!$C:$C,INT((ROW()-2)/20)+2))</f>
        <v/>
      </c>
      <c r="C1560" s="0" t="str">
        <f aca="false">IF($A1560="","",INDEX(CARTAO_COMPRAS!$D:$D,INT((ROW()-2)/20)+2))</f>
        <v/>
      </c>
      <c r="D1560" s="0" t="str">
        <f aca="false">IF($A1560="","",INDEX(CARTAO_COMPRAS!$E:$E,INT((ROW()-2)/20)+2))</f>
        <v/>
      </c>
      <c r="E1560" s="0" t="str">
        <f aca="false">IF($A1560="","",INDEX(CARTAO_COMPRAS!$H:$H,INT((ROW()-2)/20)+2)+MOD(ROW()-2,20))</f>
        <v/>
      </c>
      <c r="F1560" s="0" t="str">
        <f aca="false">IF($A1560="","",INDEX(CARTAO_COMPRAS!$G:$G,INT((ROW()-2)/20)+2))</f>
        <v/>
      </c>
      <c r="G1560" s="5" t="str">
        <f aca="false">IF($A1560="","",INDEX(CARTAO_COMPRAS!$I:$I,INT((ROW()-2)/20)+2))</f>
        <v/>
      </c>
      <c r="H1560" s="4" t="str">
        <f aca="false">IF($A1560="","",EDATE(INDEX(CARTAO_COMPRAS!$J:$J,INT((ROW()-2)/20)+2),MOD(ROW()-2,20)))</f>
        <v/>
      </c>
      <c r="I1560" s="4" t="str">
        <f aca="false">IF($H1560="","",$H1560-WEEKDAY($H1560,2)+1)</f>
        <v/>
      </c>
      <c r="J1560" s="4" t="str">
        <f aca="false">IF($I1560="","",$I1560+6)</f>
        <v/>
      </c>
      <c r="K1560" s="6" t="str">
        <f aca="false">IF($H1560="","",DATE(YEAR($H1560),MONTH($H1560),1))</f>
        <v/>
      </c>
      <c r="L1560" s="0" t="str">
        <f aca="false">IF($A1560="","",INDEX(CARTAO_COMPRAS!$K:$K,INT((ROW()-2)/20)+2))</f>
        <v/>
      </c>
      <c r="M1560" s="0" t="str">
        <f aca="false">IF($A1560="","","Compra no cartão")</f>
        <v/>
      </c>
    </row>
    <row r="1561" customFormat="false" ht="13.5" hidden="false" customHeight="false" outlineLevel="0" collapsed="false">
      <c r="A1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61" s="0" t="str">
        <f aca="false">IF($A1561="","",INDEX(CARTAO_COMPRAS!$C:$C,INT((ROW()-2)/20)+2))</f>
        <v/>
      </c>
      <c r="C1561" s="0" t="str">
        <f aca="false">IF($A1561="","",INDEX(CARTAO_COMPRAS!$D:$D,INT((ROW()-2)/20)+2))</f>
        <v/>
      </c>
      <c r="D1561" s="0" t="str">
        <f aca="false">IF($A1561="","",INDEX(CARTAO_COMPRAS!$E:$E,INT((ROW()-2)/20)+2))</f>
        <v/>
      </c>
      <c r="E1561" s="0" t="str">
        <f aca="false">IF($A1561="","",INDEX(CARTAO_COMPRAS!$H:$H,INT((ROW()-2)/20)+2)+MOD(ROW()-2,20))</f>
        <v/>
      </c>
      <c r="F1561" s="0" t="str">
        <f aca="false">IF($A1561="","",INDEX(CARTAO_COMPRAS!$G:$G,INT((ROW()-2)/20)+2))</f>
        <v/>
      </c>
      <c r="G1561" s="5" t="str">
        <f aca="false">IF($A1561="","",INDEX(CARTAO_COMPRAS!$I:$I,INT((ROW()-2)/20)+2))</f>
        <v/>
      </c>
      <c r="H1561" s="4" t="str">
        <f aca="false">IF($A1561="","",EDATE(INDEX(CARTAO_COMPRAS!$J:$J,INT((ROW()-2)/20)+2),MOD(ROW()-2,20)))</f>
        <v/>
      </c>
      <c r="I1561" s="4" t="str">
        <f aca="false">IF($H1561="","",$H1561-WEEKDAY($H1561,2)+1)</f>
        <v/>
      </c>
      <c r="J1561" s="4" t="str">
        <f aca="false">IF($I1561="","",$I1561+6)</f>
        <v/>
      </c>
      <c r="K1561" s="6" t="str">
        <f aca="false">IF($H1561="","",DATE(YEAR($H1561),MONTH($H1561),1))</f>
        <v/>
      </c>
      <c r="L1561" s="0" t="str">
        <f aca="false">IF($A1561="","",INDEX(CARTAO_COMPRAS!$K:$K,INT((ROW()-2)/20)+2))</f>
        <v/>
      </c>
      <c r="M1561" s="0" t="str">
        <f aca="false">IF($A1561="","","Compra no cartão")</f>
        <v/>
      </c>
    </row>
    <row r="1562" customFormat="false" ht="13.5" hidden="false" customHeight="false" outlineLevel="0" collapsed="false">
      <c r="A15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79</v>
      </c>
      <c r="B1562" s="0" t="str">
        <f aca="false">IF($A1562="","",INDEX(CARTAO_COMPRAS!$C:$C,INT((ROW()-2)/20)+2))</f>
        <v>Bradesco</v>
      </c>
      <c r="C1562" s="0" t="str">
        <f aca="false">IF($A1562="","",INDEX(CARTAO_COMPRAS!$D:$D,INT((ROW()-2)/20)+2))</f>
        <v>Swfit - Açougue</v>
      </c>
      <c r="D1562" s="0" t="str">
        <f aca="false">IF($A1562="","",INDEX(CARTAO_COMPRAS!$E:$E,INT((ROW()-2)/20)+2))</f>
        <v>Alimentação / Insumos</v>
      </c>
      <c r="E1562" s="0" t="n">
        <f aca="false">IF($A1562="","",INDEX(CARTAO_COMPRAS!$H:$H,INT((ROW()-2)/20)+2)+MOD(ROW()-2,20))</f>
        <v>1</v>
      </c>
      <c r="F1562" s="0" t="n">
        <f aca="false">IF($A1562="","",INDEX(CARTAO_COMPRAS!$G:$G,INT((ROW()-2)/20)+2))</f>
        <v>4</v>
      </c>
      <c r="G1562" s="5" t="n">
        <f aca="false">IF($A1562="","",INDEX(CARTAO_COMPRAS!$I:$I,INT((ROW()-2)/20)+2))</f>
        <v>375.46</v>
      </c>
      <c r="H1562" s="4" t="n">
        <f aca="false">IF($A1562="","",EDATE(INDEX(CARTAO_COMPRAS!$J:$J,INT((ROW()-2)/20)+2),MOD(ROW()-2,20)))</f>
        <v>46188</v>
      </c>
      <c r="I1562" s="4" t="n">
        <f aca="false">IF($H1562="","",$H1562-WEEKDAY($H1562,2)+1)</f>
        <v>46188</v>
      </c>
      <c r="J1562" s="4" t="n">
        <f aca="false">IF($I1562="","",$I1562+6)</f>
        <v>46194</v>
      </c>
      <c r="K1562" s="6" t="n">
        <f aca="false">IF($H1562="","",DATE(YEAR($H1562),MONTH($H1562),1))</f>
        <v>46174</v>
      </c>
      <c r="L1562" s="0" t="str">
        <f aca="false">IF($A1562="","",INDEX(CARTAO_COMPRAS!$K:$K,INT((ROW()-2)/20)+2))</f>
        <v>Pago</v>
      </c>
      <c r="M1562" s="0" t="str">
        <f aca="false">IF($A1562="","","Compra no cartão")</f>
        <v>Compra no cartão</v>
      </c>
    </row>
    <row r="1563" customFormat="false" ht="13.5" hidden="false" customHeight="false" outlineLevel="0" collapsed="false">
      <c r="A15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79</v>
      </c>
      <c r="B1563" s="0" t="str">
        <f aca="false">IF($A1563="","",INDEX(CARTAO_COMPRAS!$C:$C,INT((ROW()-2)/20)+2))</f>
        <v>Bradesco</v>
      </c>
      <c r="C1563" s="0" t="str">
        <f aca="false">IF($A1563="","",INDEX(CARTAO_COMPRAS!$D:$D,INT((ROW()-2)/20)+2))</f>
        <v>Swfit - Açougue</v>
      </c>
      <c r="D1563" s="0" t="str">
        <f aca="false">IF($A1563="","",INDEX(CARTAO_COMPRAS!$E:$E,INT((ROW()-2)/20)+2))</f>
        <v>Alimentação / Insumos</v>
      </c>
      <c r="E1563" s="0" t="n">
        <f aca="false">IF($A1563="","",INDEX(CARTAO_COMPRAS!$H:$H,INT((ROW()-2)/20)+2)+MOD(ROW()-2,20))</f>
        <v>2</v>
      </c>
      <c r="F1563" s="0" t="n">
        <f aca="false">IF($A1563="","",INDEX(CARTAO_COMPRAS!$G:$G,INT((ROW()-2)/20)+2))</f>
        <v>4</v>
      </c>
      <c r="G1563" s="5" t="n">
        <f aca="false">IF($A1563="","",INDEX(CARTAO_COMPRAS!$I:$I,INT((ROW()-2)/20)+2))</f>
        <v>375.46</v>
      </c>
      <c r="H1563" s="4" t="n">
        <f aca="false">IF($A1563="","",EDATE(INDEX(CARTAO_COMPRAS!$J:$J,INT((ROW()-2)/20)+2),MOD(ROW()-2,20)))</f>
        <v>46218</v>
      </c>
      <c r="I1563" s="4" t="n">
        <f aca="false">IF($H1563="","",$H1563-WEEKDAY($H1563,2)+1)</f>
        <v>46216</v>
      </c>
      <c r="J1563" s="4" t="n">
        <f aca="false">IF($I1563="","",$I1563+6)</f>
        <v>46222</v>
      </c>
      <c r="K1563" s="6" t="n">
        <f aca="false">IF($H1563="","",DATE(YEAR($H1563),MONTH($H1563),1))</f>
        <v>46204</v>
      </c>
      <c r="L1563" s="0" t="str">
        <f aca="false">IF($A1563="","",INDEX(CARTAO_COMPRAS!$K:$K,INT((ROW()-2)/20)+2))</f>
        <v>Pago</v>
      </c>
      <c r="M1563" s="0" t="str">
        <f aca="false">IF($A1563="","","Compra no cartão")</f>
        <v>Compra no cartão</v>
      </c>
    </row>
    <row r="1564" customFormat="false" ht="13.5" hidden="false" customHeight="false" outlineLevel="0" collapsed="false">
      <c r="A15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79</v>
      </c>
      <c r="B1564" s="0" t="str">
        <f aca="false">IF($A1564="","",INDEX(CARTAO_COMPRAS!$C:$C,INT((ROW()-2)/20)+2))</f>
        <v>Bradesco</v>
      </c>
      <c r="C1564" s="0" t="str">
        <f aca="false">IF($A1564="","",INDEX(CARTAO_COMPRAS!$D:$D,INT((ROW()-2)/20)+2))</f>
        <v>Swfit - Açougue</v>
      </c>
      <c r="D1564" s="0" t="str">
        <f aca="false">IF($A1564="","",INDEX(CARTAO_COMPRAS!$E:$E,INT((ROW()-2)/20)+2))</f>
        <v>Alimentação / Insumos</v>
      </c>
      <c r="E1564" s="0" t="n">
        <f aca="false">IF($A1564="","",INDEX(CARTAO_COMPRAS!$H:$H,INT((ROW()-2)/20)+2)+MOD(ROW()-2,20))</f>
        <v>3</v>
      </c>
      <c r="F1564" s="0" t="n">
        <f aca="false">IF($A1564="","",INDEX(CARTAO_COMPRAS!$G:$G,INT((ROW()-2)/20)+2))</f>
        <v>4</v>
      </c>
      <c r="G1564" s="5" t="n">
        <f aca="false">IF($A1564="","",INDEX(CARTAO_COMPRAS!$I:$I,INT((ROW()-2)/20)+2))</f>
        <v>375.46</v>
      </c>
      <c r="H1564" s="4" t="n">
        <f aca="false">IF($A1564="","",EDATE(INDEX(CARTAO_COMPRAS!$J:$J,INT((ROW()-2)/20)+2),MOD(ROW()-2,20)))</f>
        <v>46249</v>
      </c>
      <c r="I1564" s="4" t="n">
        <f aca="false">IF($H1564="","",$H1564-WEEKDAY($H1564,2)+1)</f>
        <v>46244</v>
      </c>
      <c r="J1564" s="4" t="n">
        <f aca="false">IF($I1564="","",$I1564+6)</f>
        <v>46250</v>
      </c>
      <c r="K1564" s="6" t="n">
        <f aca="false">IF($H1564="","",DATE(YEAR($H1564),MONTH($H1564),1))</f>
        <v>46235</v>
      </c>
      <c r="L1564" s="0" t="str">
        <f aca="false">IF($A1564="","",INDEX(CARTAO_COMPRAS!$K:$K,INT((ROW()-2)/20)+2))</f>
        <v>Pago</v>
      </c>
      <c r="M1564" s="0" t="str">
        <f aca="false">IF($A1564="","","Compra no cartão")</f>
        <v>Compra no cartão</v>
      </c>
    </row>
    <row r="1565" customFormat="false" ht="13.5" hidden="false" customHeight="false" outlineLevel="0" collapsed="false">
      <c r="A156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79</v>
      </c>
      <c r="B1565" s="0" t="str">
        <f aca="false">IF($A1565="","",INDEX(CARTAO_COMPRAS!$C:$C,INT((ROW()-2)/20)+2))</f>
        <v>Bradesco</v>
      </c>
      <c r="C1565" s="0" t="str">
        <f aca="false">IF($A1565="","",INDEX(CARTAO_COMPRAS!$D:$D,INT((ROW()-2)/20)+2))</f>
        <v>Swfit - Açougue</v>
      </c>
      <c r="D1565" s="0" t="str">
        <f aca="false">IF($A1565="","",INDEX(CARTAO_COMPRAS!$E:$E,INT((ROW()-2)/20)+2))</f>
        <v>Alimentação / Insumos</v>
      </c>
      <c r="E1565" s="0" t="n">
        <f aca="false">IF($A1565="","",INDEX(CARTAO_COMPRAS!$H:$H,INT((ROW()-2)/20)+2)+MOD(ROW()-2,20))</f>
        <v>4</v>
      </c>
      <c r="F1565" s="0" t="n">
        <f aca="false">IF($A1565="","",INDEX(CARTAO_COMPRAS!$G:$G,INT((ROW()-2)/20)+2))</f>
        <v>4</v>
      </c>
      <c r="G1565" s="5" t="n">
        <f aca="false">IF($A1565="","",INDEX(CARTAO_COMPRAS!$I:$I,INT((ROW()-2)/20)+2))</f>
        <v>375.46</v>
      </c>
      <c r="H1565" s="4" t="n">
        <f aca="false">IF($A1565="","",EDATE(INDEX(CARTAO_COMPRAS!$J:$J,INT((ROW()-2)/20)+2),MOD(ROW()-2,20)))</f>
        <v>46280</v>
      </c>
      <c r="I1565" s="4" t="n">
        <f aca="false">IF($H1565="","",$H1565-WEEKDAY($H1565,2)+1)</f>
        <v>46279</v>
      </c>
      <c r="J1565" s="4" t="n">
        <f aca="false">IF($I1565="","",$I1565+6)</f>
        <v>46285</v>
      </c>
      <c r="K1565" s="6" t="n">
        <f aca="false">IF($H1565="","",DATE(YEAR($H1565),MONTH($H1565),1))</f>
        <v>46266</v>
      </c>
      <c r="L1565" s="0" t="str">
        <f aca="false">IF($A1565="","",INDEX(CARTAO_COMPRAS!$K:$K,INT((ROW()-2)/20)+2))</f>
        <v>Pago</v>
      </c>
      <c r="M1565" s="0" t="str">
        <f aca="false">IF($A1565="","","Compra no cartão")</f>
        <v>Compra no cartão</v>
      </c>
    </row>
    <row r="1566" customFormat="false" ht="13.5" hidden="false" customHeight="false" outlineLevel="0" collapsed="false">
      <c r="A1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66" s="0" t="str">
        <f aca="false">IF($A1566="","",INDEX(CARTAO_COMPRAS!$C:$C,INT((ROW()-2)/20)+2))</f>
        <v/>
      </c>
      <c r="C1566" s="0" t="str">
        <f aca="false">IF($A1566="","",INDEX(CARTAO_COMPRAS!$D:$D,INT((ROW()-2)/20)+2))</f>
        <v/>
      </c>
      <c r="D1566" s="0" t="str">
        <f aca="false">IF($A1566="","",INDEX(CARTAO_COMPRAS!$E:$E,INT((ROW()-2)/20)+2))</f>
        <v/>
      </c>
      <c r="E1566" s="0" t="str">
        <f aca="false">IF($A1566="","",INDEX(CARTAO_COMPRAS!$H:$H,INT((ROW()-2)/20)+2)+MOD(ROW()-2,20))</f>
        <v/>
      </c>
      <c r="F1566" s="0" t="str">
        <f aca="false">IF($A1566="","",INDEX(CARTAO_COMPRAS!$G:$G,INT((ROW()-2)/20)+2))</f>
        <v/>
      </c>
      <c r="G1566" s="5" t="str">
        <f aca="false">IF($A1566="","",INDEX(CARTAO_COMPRAS!$I:$I,INT((ROW()-2)/20)+2))</f>
        <v/>
      </c>
      <c r="H1566" s="4" t="str">
        <f aca="false">IF($A1566="","",EDATE(INDEX(CARTAO_COMPRAS!$J:$J,INT((ROW()-2)/20)+2),MOD(ROW()-2,20)))</f>
        <v/>
      </c>
      <c r="I1566" s="4" t="str">
        <f aca="false">IF($H1566="","",$H1566-WEEKDAY($H1566,2)+1)</f>
        <v/>
      </c>
      <c r="J1566" s="4" t="str">
        <f aca="false">IF($I1566="","",$I1566+6)</f>
        <v/>
      </c>
      <c r="K1566" s="6" t="str">
        <f aca="false">IF($H1566="","",DATE(YEAR($H1566),MONTH($H1566),1))</f>
        <v/>
      </c>
      <c r="L1566" s="0" t="str">
        <f aca="false">IF($A1566="","",INDEX(CARTAO_COMPRAS!$K:$K,INT((ROW()-2)/20)+2))</f>
        <v/>
      </c>
      <c r="M1566" s="0" t="str">
        <f aca="false">IF($A1566="","","Compra no cartão")</f>
        <v/>
      </c>
    </row>
    <row r="1567" customFormat="false" ht="13.5" hidden="false" customHeight="false" outlineLevel="0" collapsed="false">
      <c r="A1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67" s="0" t="str">
        <f aca="false">IF($A1567="","",INDEX(CARTAO_COMPRAS!$C:$C,INT((ROW()-2)/20)+2))</f>
        <v/>
      </c>
      <c r="C1567" s="0" t="str">
        <f aca="false">IF($A1567="","",INDEX(CARTAO_COMPRAS!$D:$D,INT((ROW()-2)/20)+2))</f>
        <v/>
      </c>
      <c r="D1567" s="0" t="str">
        <f aca="false">IF($A1567="","",INDEX(CARTAO_COMPRAS!$E:$E,INT((ROW()-2)/20)+2))</f>
        <v/>
      </c>
      <c r="E1567" s="0" t="str">
        <f aca="false">IF($A1567="","",INDEX(CARTAO_COMPRAS!$H:$H,INT((ROW()-2)/20)+2)+MOD(ROW()-2,20))</f>
        <v/>
      </c>
      <c r="F1567" s="0" t="str">
        <f aca="false">IF($A1567="","",INDEX(CARTAO_COMPRAS!$G:$G,INT((ROW()-2)/20)+2))</f>
        <v/>
      </c>
      <c r="G1567" s="5" t="str">
        <f aca="false">IF($A1567="","",INDEX(CARTAO_COMPRAS!$I:$I,INT((ROW()-2)/20)+2))</f>
        <v/>
      </c>
      <c r="H1567" s="4" t="str">
        <f aca="false">IF($A1567="","",EDATE(INDEX(CARTAO_COMPRAS!$J:$J,INT((ROW()-2)/20)+2),MOD(ROW()-2,20)))</f>
        <v/>
      </c>
      <c r="I1567" s="4" t="str">
        <f aca="false">IF($H1567="","",$H1567-WEEKDAY($H1567,2)+1)</f>
        <v/>
      </c>
      <c r="J1567" s="4" t="str">
        <f aca="false">IF($I1567="","",$I1567+6)</f>
        <v/>
      </c>
      <c r="K1567" s="6" t="str">
        <f aca="false">IF($H1567="","",DATE(YEAR($H1567),MONTH($H1567),1))</f>
        <v/>
      </c>
      <c r="L1567" s="0" t="str">
        <f aca="false">IF($A1567="","",INDEX(CARTAO_COMPRAS!$K:$K,INT((ROW()-2)/20)+2))</f>
        <v/>
      </c>
      <c r="M1567" s="0" t="str">
        <f aca="false">IF($A1567="","","Compra no cartão")</f>
        <v/>
      </c>
    </row>
    <row r="1568" customFormat="false" ht="13.5" hidden="false" customHeight="false" outlineLevel="0" collapsed="false">
      <c r="A1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68" s="0" t="str">
        <f aca="false">IF($A1568="","",INDEX(CARTAO_COMPRAS!$C:$C,INT((ROW()-2)/20)+2))</f>
        <v/>
      </c>
      <c r="C1568" s="0" t="str">
        <f aca="false">IF($A1568="","",INDEX(CARTAO_COMPRAS!$D:$D,INT((ROW()-2)/20)+2))</f>
        <v/>
      </c>
      <c r="D1568" s="0" t="str">
        <f aca="false">IF($A1568="","",INDEX(CARTAO_COMPRAS!$E:$E,INT((ROW()-2)/20)+2))</f>
        <v/>
      </c>
      <c r="E1568" s="0" t="str">
        <f aca="false">IF($A1568="","",INDEX(CARTAO_COMPRAS!$H:$H,INT((ROW()-2)/20)+2)+MOD(ROW()-2,20))</f>
        <v/>
      </c>
      <c r="F1568" s="0" t="str">
        <f aca="false">IF($A1568="","",INDEX(CARTAO_COMPRAS!$G:$G,INT((ROW()-2)/20)+2))</f>
        <v/>
      </c>
      <c r="G1568" s="5" t="str">
        <f aca="false">IF($A1568="","",INDEX(CARTAO_COMPRAS!$I:$I,INT((ROW()-2)/20)+2))</f>
        <v/>
      </c>
      <c r="H1568" s="4" t="str">
        <f aca="false">IF($A1568="","",EDATE(INDEX(CARTAO_COMPRAS!$J:$J,INT((ROW()-2)/20)+2),MOD(ROW()-2,20)))</f>
        <v/>
      </c>
      <c r="I1568" s="4" t="str">
        <f aca="false">IF($H1568="","",$H1568-WEEKDAY($H1568,2)+1)</f>
        <v/>
      </c>
      <c r="J1568" s="4" t="str">
        <f aca="false">IF($I1568="","",$I1568+6)</f>
        <v/>
      </c>
      <c r="K1568" s="6" t="str">
        <f aca="false">IF($H1568="","",DATE(YEAR($H1568),MONTH($H1568),1))</f>
        <v/>
      </c>
      <c r="L1568" s="0" t="str">
        <f aca="false">IF($A1568="","",INDEX(CARTAO_COMPRAS!$K:$K,INT((ROW()-2)/20)+2))</f>
        <v/>
      </c>
      <c r="M1568" s="0" t="str">
        <f aca="false">IF($A1568="","","Compra no cartão")</f>
        <v/>
      </c>
    </row>
    <row r="1569" customFormat="false" ht="13.5" hidden="false" customHeight="false" outlineLevel="0" collapsed="false">
      <c r="A1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69" s="0" t="str">
        <f aca="false">IF($A1569="","",INDEX(CARTAO_COMPRAS!$C:$C,INT((ROW()-2)/20)+2))</f>
        <v/>
      </c>
      <c r="C1569" s="0" t="str">
        <f aca="false">IF($A1569="","",INDEX(CARTAO_COMPRAS!$D:$D,INT((ROW()-2)/20)+2))</f>
        <v/>
      </c>
      <c r="D1569" s="0" t="str">
        <f aca="false">IF($A1569="","",INDEX(CARTAO_COMPRAS!$E:$E,INT((ROW()-2)/20)+2))</f>
        <v/>
      </c>
      <c r="E1569" s="0" t="str">
        <f aca="false">IF($A1569="","",INDEX(CARTAO_COMPRAS!$H:$H,INT((ROW()-2)/20)+2)+MOD(ROW()-2,20))</f>
        <v/>
      </c>
      <c r="F1569" s="0" t="str">
        <f aca="false">IF($A1569="","",INDEX(CARTAO_COMPRAS!$G:$G,INT((ROW()-2)/20)+2))</f>
        <v/>
      </c>
      <c r="G1569" s="5" t="str">
        <f aca="false">IF($A1569="","",INDEX(CARTAO_COMPRAS!$I:$I,INT((ROW()-2)/20)+2))</f>
        <v/>
      </c>
      <c r="H1569" s="4" t="str">
        <f aca="false">IF($A1569="","",EDATE(INDEX(CARTAO_COMPRAS!$J:$J,INT((ROW()-2)/20)+2),MOD(ROW()-2,20)))</f>
        <v/>
      </c>
      <c r="I1569" s="4" t="str">
        <f aca="false">IF($H1569="","",$H1569-WEEKDAY($H1569,2)+1)</f>
        <v/>
      </c>
      <c r="J1569" s="4" t="str">
        <f aca="false">IF($I1569="","",$I1569+6)</f>
        <v/>
      </c>
      <c r="K1569" s="6" t="str">
        <f aca="false">IF($H1569="","",DATE(YEAR($H1569),MONTH($H1569),1))</f>
        <v/>
      </c>
      <c r="L1569" s="0" t="str">
        <f aca="false">IF($A1569="","",INDEX(CARTAO_COMPRAS!$K:$K,INT((ROW()-2)/20)+2))</f>
        <v/>
      </c>
      <c r="M1569" s="0" t="str">
        <f aca="false">IF($A1569="","","Compra no cartão")</f>
        <v/>
      </c>
    </row>
    <row r="1570" customFormat="false" ht="13.5" hidden="false" customHeight="false" outlineLevel="0" collapsed="false">
      <c r="A1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0" s="0" t="str">
        <f aca="false">IF($A1570="","",INDEX(CARTAO_COMPRAS!$C:$C,INT((ROW()-2)/20)+2))</f>
        <v/>
      </c>
      <c r="C1570" s="0" t="str">
        <f aca="false">IF($A1570="","",INDEX(CARTAO_COMPRAS!$D:$D,INT((ROW()-2)/20)+2))</f>
        <v/>
      </c>
      <c r="D1570" s="0" t="str">
        <f aca="false">IF($A1570="","",INDEX(CARTAO_COMPRAS!$E:$E,INT((ROW()-2)/20)+2))</f>
        <v/>
      </c>
      <c r="E1570" s="0" t="str">
        <f aca="false">IF($A1570="","",INDEX(CARTAO_COMPRAS!$H:$H,INT((ROW()-2)/20)+2)+MOD(ROW()-2,20))</f>
        <v/>
      </c>
      <c r="F1570" s="0" t="str">
        <f aca="false">IF($A1570="","",INDEX(CARTAO_COMPRAS!$G:$G,INT((ROW()-2)/20)+2))</f>
        <v/>
      </c>
      <c r="G1570" s="5" t="str">
        <f aca="false">IF($A1570="","",INDEX(CARTAO_COMPRAS!$I:$I,INT((ROW()-2)/20)+2))</f>
        <v/>
      </c>
      <c r="H1570" s="4" t="str">
        <f aca="false">IF($A1570="","",EDATE(INDEX(CARTAO_COMPRAS!$J:$J,INT((ROW()-2)/20)+2),MOD(ROW()-2,20)))</f>
        <v/>
      </c>
      <c r="I1570" s="4" t="str">
        <f aca="false">IF($H1570="","",$H1570-WEEKDAY($H1570,2)+1)</f>
        <v/>
      </c>
      <c r="J1570" s="4" t="str">
        <f aca="false">IF($I1570="","",$I1570+6)</f>
        <v/>
      </c>
      <c r="K1570" s="6" t="str">
        <f aca="false">IF($H1570="","",DATE(YEAR($H1570),MONTH($H1570),1))</f>
        <v/>
      </c>
      <c r="L1570" s="0" t="str">
        <f aca="false">IF($A1570="","",INDEX(CARTAO_COMPRAS!$K:$K,INT((ROW()-2)/20)+2))</f>
        <v/>
      </c>
      <c r="M1570" s="0" t="str">
        <f aca="false">IF($A1570="","","Compra no cartão")</f>
        <v/>
      </c>
    </row>
    <row r="1571" customFormat="false" ht="13.5" hidden="false" customHeight="false" outlineLevel="0" collapsed="false">
      <c r="A1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1" s="0" t="str">
        <f aca="false">IF($A1571="","",INDEX(CARTAO_COMPRAS!$C:$C,INT((ROW()-2)/20)+2))</f>
        <v/>
      </c>
      <c r="C1571" s="0" t="str">
        <f aca="false">IF($A1571="","",INDEX(CARTAO_COMPRAS!$D:$D,INT((ROW()-2)/20)+2))</f>
        <v/>
      </c>
      <c r="D1571" s="0" t="str">
        <f aca="false">IF($A1571="","",INDEX(CARTAO_COMPRAS!$E:$E,INT((ROW()-2)/20)+2))</f>
        <v/>
      </c>
      <c r="E1571" s="0" t="str">
        <f aca="false">IF($A1571="","",INDEX(CARTAO_COMPRAS!$H:$H,INT((ROW()-2)/20)+2)+MOD(ROW()-2,20))</f>
        <v/>
      </c>
      <c r="F1571" s="0" t="str">
        <f aca="false">IF($A1571="","",INDEX(CARTAO_COMPRAS!$G:$G,INT((ROW()-2)/20)+2))</f>
        <v/>
      </c>
      <c r="G1571" s="5" t="str">
        <f aca="false">IF($A1571="","",INDEX(CARTAO_COMPRAS!$I:$I,INT((ROW()-2)/20)+2))</f>
        <v/>
      </c>
      <c r="H1571" s="4" t="str">
        <f aca="false">IF($A1571="","",EDATE(INDEX(CARTAO_COMPRAS!$J:$J,INT((ROW()-2)/20)+2),MOD(ROW()-2,20)))</f>
        <v/>
      </c>
      <c r="I1571" s="4" t="str">
        <f aca="false">IF($H1571="","",$H1571-WEEKDAY($H1571,2)+1)</f>
        <v/>
      </c>
      <c r="J1571" s="4" t="str">
        <f aca="false">IF($I1571="","",$I1571+6)</f>
        <v/>
      </c>
      <c r="K1571" s="6" t="str">
        <f aca="false">IF($H1571="","",DATE(YEAR($H1571),MONTH($H1571),1))</f>
        <v/>
      </c>
      <c r="L1571" s="0" t="str">
        <f aca="false">IF($A1571="","",INDEX(CARTAO_COMPRAS!$K:$K,INT((ROW()-2)/20)+2))</f>
        <v/>
      </c>
      <c r="M1571" s="0" t="str">
        <f aca="false">IF($A1571="","","Compra no cartão")</f>
        <v/>
      </c>
    </row>
    <row r="1572" customFormat="false" ht="13.5" hidden="false" customHeight="false" outlineLevel="0" collapsed="false">
      <c r="A1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2" s="0" t="str">
        <f aca="false">IF($A1572="","",INDEX(CARTAO_COMPRAS!$C:$C,INT((ROW()-2)/20)+2))</f>
        <v/>
      </c>
      <c r="C1572" s="0" t="str">
        <f aca="false">IF($A1572="","",INDEX(CARTAO_COMPRAS!$D:$D,INT((ROW()-2)/20)+2))</f>
        <v/>
      </c>
      <c r="D1572" s="0" t="str">
        <f aca="false">IF($A1572="","",INDEX(CARTAO_COMPRAS!$E:$E,INT((ROW()-2)/20)+2))</f>
        <v/>
      </c>
      <c r="E1572" s="0" t="str">
        <f aca="false">IF($A1572="","",INDEX(CARTAO_COMPRAS!$H:$H,INT((ROW()-2)/20)+2)+MOD(ROW()-2,20))</f>
        <v/>
      </c>
      <c r="F1572" s="0" t="str">
        <f aca="false">IF($A1572="","",INDEX(CARTAO_COMPRAS!$G:$G,INT((ROW()-2)/20)+2))</f>
        <v/>
      </c>
      <c r="G1572" s="5" t="str">
        <f aca="false">IF($A1572="","",INDEX(CARTAO_COMPRAS!$I:$I,INT((ROW()-2)/20)+2))</f>
        <v/>
      </c>
      <c r="H1572" s="4" t="str">
        <f aca="false">IF($A1572="","",EDATE(INDEX(CARTAO_COMPRAS!$J:$J,INT((ROW()-2)/20)+2),MOD(ROW()-2,20)))</f>
        <v/>
      </c>
      <c r="I1572" s="4" t="str">
        <f aca="false">IF($H1572="","",$H1572-WEEKDAY($H1572,2)+1)</f>
        <v/>
      </c>
      <c r="J1572" s="4" t="str">
        <f aca="false">IF($I1572="","",$I1572+6)</f>
        <v/>
      </c>
      <c r="K1572" s="6" t="str">
        <f aca="false">IF($H1572="","",DATE(YEAR($H1572),MONTH($H1572),1))</f>
        <v/>
      </c>
      <c r="L1572" s="0" t="str">
        <f aca="false">IF($A1572="","",INDEX(CARTAO_COMPRAS!$K:$K,INT((ROW()-2)/20)+2))</f>
        <v/>
      </c>
      <c r="M1572" s="0" t="str">
        <f aca="false">IF($A1572="","","Compra no cartão")</f>
        <v/>
      </c>
    </row>
    <row r="1573" customFormat="false" ht="13.5" hidden="false" customHeight="false" outlineLevel="0" collapsed="false">
      <c r="A1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3" s="0" t="str">
        <f aca="false">IF($A1573="","",INDEX(CARTAO_COMPRAS!$C:$C,INT((ROW()-2)/20)+2))</f>
        <v/>
      </c>
      <c r="C1573" s="0" t="str">
        <f aca="false">IF($A1573="","",INDEX(CARTAO_COMPRAS!$D:$D,INT((ROW()-2)/20)+2))</f>
        <v/>
      </c>
      <c r="D1573" s="0" t="str">
        <f aca="false">IF($A1573="","",INDEX(CARTAO_COMPRAS!$E:$E,INT((ROW()-2)/20)+2))</f>
        <v/>
      </c>
      <c r="E1573" s="0" t="str">
        <f aca="false">IF($A1573="","",INDEX(CARTAO_COMPRAS!$H:$H,INT((ROW()-2)/20)+2)+MOD(ROW()-2,20))</f>
        <v/>
      </c>
      <c r="F1573" s="0" t="str">
        <f aca="false">IF($A1573="","",INDEX(CARTAO_COMPRAS!$G:$G,INT((ROW()-2)/20)+2))</f>
        <v/>
      </c>
      <c r="G1573" s="5" t="str">
        <f aca="false">IF($A1573="","",INDEX(CARTAO_COMPRAS!$I:$I,INT((ROW()-2)/20)+2))</f>
        <v/>
      </c>
      <c r="H1573" s="4" t="str">
        <f aca="false">IF($A1573="","",EDATE(INDEX(CARTAO_COMPRAS!$J:$J,INT((ROW()-2)/20)+2),MOD(ROW()-2,20)))</f>
        <v/>
      </c>
      <c r="I1573" s="4" t="str">
        <f aca="false">IF($H1573="","",$H1573-WEEKDAY($H1573,2)+1)</f>
        <v/>
      </c>
      <c r="J1573" s="4" t="str">
        <f aca="false">IF($I1573="","",$I1573+6)</f>
        <v/>
      </c>
      <c r="K1573" s="6" t="str">
        <f aca="false">IF($H1573="","",DATE(YEAR($H1573),MONTH($H1573),1))</f>
        <v/>
      </c>
      <c r="L1573" s="0" t="str">
        <f aca="false">IF($A1573="","",INDEX(CARTAO_COMPRAS!$K:$K,INT((ROW()-2)/20)+2))</f>
        <v/>
      </c>
      <c r="M1573" s="0" t="str">
        <f aca="false">IF($A1573="","","Compra no cartão")</f>
        <v/>
      </c>
    </row>
    <row r="1574" customFormat="false" ht="13.5" hidden="false" customHeight="false" outlineLevel="0" collapsed="false">
      <c r="A1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4" s="0" t="str">
        <f aca="false">IF($A1574="","",INDEX(CARTAO_COMPRAS!$C:$C,INT((ROW()-2)/20)+2))</f>
        <v/>
      </c>
      <c r="C1574" s="0" t="str">
        <f aca="false">IF($A1574="","",INDEX(CARTAO_COMPRAS!$D:$D,INT((ROW()-2)/20)+2))</f>
        <v/>
      </c>
      <c r="D1574" s="0" t="str">
        <f aca="false">IF($A1574="","",INDEX(CARTAO_COMPRAS!$E:$E,INT((ROW()-2)/20)+2))</f>
        <v/>
      </c>
      <c r="E1574" s="0" t="str">
        <f aca="false">IF($A1574="","",INDEX(CARTAO_COMPRAS!$H:$H,INT((ROW()-2)/20)+2)+MOD(ROW()-2,20))</f>
        <v/>
      </c>
      <c r="F1574" s="0" t="str">
        <f aca="false">IF($A1574="","",INDEX(CARTAO_COMPRAS!$G:$G,INT((ROW()-2)/20)+2))</f>
        <v/>
      </c>
      <c r="G1574" s="5" t="str">
        <f aca="false">IF($A1574="","",INDEX(CARTAO_COMPRAS!$I:$I,INT((ROW()-2)/20)+2))</f>
        <v/>
      </c>
      <c r="H1574" s="4" t="str">
        <f aca="false">IF($A1574="","",EDATE(INDEX(CARTAO_COMPRAS!$J:$J,INT((ROW()-2)/20)+2),MOD(ROW()-2,20)))</f>
        <v/>
      </c>
      <c r="I1574" s="4" t="str">
        <f aca="false">IF($H1574="","",$H1574-WEEKDAY($H1574,2)+1)</f>
        <v/>
      </c>
      <c r="J1574" s="4" t="str">
        <f aca="false">IF($I1574="","",$I1574+6)</f>
        <v/>
      </c>
      <c r="K1574" s="6" t="str">
        <f aca="false">IF($H1574="","",DATE(YEAR($H1574),MONTH($H1574),1))</f>
        <v/>
      </c>
      <c r="L1574" s="0" t="str">
        <f aca="false">IF($A1574="","",INDEX(CARTAO_COMPRAS!$K:$K,INT((ROW()-2)/20)+2))</f>
        <v/>
      </c>
      <c r="M1574" s="0" t="str">
        <f aca="false">IF($A1574="","","Compra no cartão")</f>
        <v/>
      </c>
    </row>
    <row r="1575" customFormat="false" ht="13.5" hidden="false" customHeight="false" outlineLevel="0" collapsed="false">
      <c r="A1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5" s="0" t="str">
        <f aca="false">IF($A1575="","",INDEX(CARTAO_COMPRAS!$C:$C,INT((ROW()-2)/20)+2))</f>
        <v/>
      </c>
      <c r="C1575" s="0" t="str">
        <f aca="false">IF($A1575="","",INDEX(CARTAO_COMPRAS!$D:$D,INT((ROW()-2)/20)+2))</f>
        <v/>
      </c>
      <c r="D1575" s="0" t="str">
        <f aca="false">IF($A1575="","",INDEX(CARTAO_COMPRAS!$E:$E,INT((ROW()-2)/20)+2))</f>
        <v/>
      </c>
      <c r="E1575" s="0" t="str">
        <f aca="false">IF($A1575="","",INDEX(CARTAO_COMPRAS!$H:$H,INT((ROW()-2)/20)+2)+MOD(ROW()-2,20))</f>
        <v/>
      </c>
      <c r="F1575" s="0" t="str">
        <f aca="false">IF($A1575="","",INDEX(CARTAO_COMPRAS!$G:$G,INT((ROW()-2)/20)+2))</f>
        <v/>
      </c>
      <c r="G1575" s="5" t="str">
        <f aca="false">IF($A1575="","",INDEX(CARTAO_COMPRAS!$I:$I,INT((ROW()-2)/20)+2))</f>
        <v/>
      </c>
      <c r="H1575" s="4" t="str">
        <f aca="false">IF($A1575="","",EDATE(INDEX(CARTAO_COMPRAS!$J:$J,INT((ROW()-2)/20)+2),MOD(ROW()-2,20)))</f>
        <v/>
      </c>
      <c r="I1575" s="4" t="str">
        <f aca="false">IF($H1575="","",$H1575-WEEKDAY($H1575,2)+1)</f>
        <v/>
      </c>
      <c r="J1575" s="4" t="str">
        <f aca="false">IF($I1575="","",$I1575+6)</f>
        <v/>
      </c>
      <c r="K1575" s="6" t="str">
        <f aca="false">IF($H1575="","",DATE(YEAR($H1575),MONTH($H1575),1))</f>
        <v/>
      </c>
      <c r="L1575" s="0" t="str">
        <f aca="false">IF($A1575="","",INDEX(CARTAO_COMPRAS!$K:$K,INT((ROW()-2)/20)+2))</f>
        <v/>
      </c>
      <c r="M1575" s="0" t="str">
        <f aca="false">IF($A1575="","","Compra no cartão")</f>
        <v/>
      </c>
    </row>
    <row r="1576" customFormat="false" ht="13.5" hidden="false" customHeight="false" outlineLevel="0" collapsed="false">
      <c r="A1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6" s="0" t="str">
        <f aca="false">IF($A1576="","",INDEX(CARTAO_COMPRAS!$C:$C,INT((ROW()-2)/20)+2))</f>
        <v/>
      </c>
      <c r="C1576" s="0" t="str">
        <f aca="false">IF($A1576="","",INDEX(CARTAO_COMPRAS!$D:$D,INT((ROW()-2)/20)+2))</f>
        <v/>
      </c>
      <c r="D1576" s="0" t="str">
        <f aca="false">IF($A1576="","",INDEX(CARTAO_COMPRAS!$E:$E,INT((ROW()-2)/20)+2))</f>
        <v/>
      </c>
      <c r="E1576" s="0" t="str">
        <f aca="false">IF($A1576="","",INDEX(CARTAO_COMPRAS!$H:$H,INT((ROW()-2)/20)+2)+MOD(ROW()-2,20))</f>
        <v/>
      </c>
      <c r="F1576" s="0" t="str">
        <f aca="false">IF($A1576="","",INDEX(CARTAO_COMPRAS!$G:$G,INT((ROW()-2)/20)+2))</f>
        <v/>
      </c>
      <c r="G1576" s="5" t="str">
        <f aca="false">IF($A1576="","",INDEX(CARTAO_COMPRAS!$I:$I,INT((ROW()-2)/20)+2))</f>
        <v/>
      </c>
      <c r="H1576" s="4" t="str">
        <f aca="false">IF($A1576="","",EDATE(INDEX(CARTAO_COMPRAS!$J:$J,INT((ROW()-2)/20)+2),MOD(ROW()-2,20)))</f>
        <v/>
      </c>
      <c r="I1576" s="4" t="str">
        <f aca="false">IF($H1576="","",$H1576-WEEKDAY($H1576,2)+1)</f>
        <v/>
      </c>
      <c r="J1576" s="4" t="str">
        <f aca="false">IF($I1576="","",$I1576+6)</f>
        <v/>
      </c>
      <c r="K1576" s="6" t="str">
        <f aca="false">IF($H1576="","",DATE(YEAR($H1576),MONTH($H1576),1))</f>
        <v/>
      </c>
      <c r="L1576" s="0" t="str">
        <f aca="false">IF($A1576="","",INDEX(CARTAO_COMPRAS!$K:$K,INT((ROW()-2)/20)+2))</f>
        <v/>
      </c>
      <c r="M1576" s="0" t="str">
        <f aca="false">IF($A1576="","","Compra no cartão")</f>
        <v/>
      </c>
    </row>
    <row r="1577" customFormat="false" ht="13.5" hidden="false" customHeight="false" outlineLevel="0" collapsed="false">
      <c r="A1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7" s="0" t="str">
        <f aca="false">IF($A1577="","",INDEX(CARTAO_COMPRAS!$C:$C,INT((ROW()-2)/20)+2))</f>
        <v/>
      </c>
      <c r="C1577" s="0" t="str">
        <f aca="false">IF($A1577="","",INDEX(CARTAO_COMPRAS!$D:$D,INT((ROW()-2)/20)+2))</f>
        <v/>
      </c>
      <c r="D1577" s="0" t="str">
        <f aca="false">IF($A1577="","",INDEX(CARTAO_COMPRAS!$E:$E,INT((ROW()-2)/20)+2))</f>
        <v/>
      </c>
      <c r="E1577" s="0" t="str">
        <f aca="false">IF($A1577="","",INDEX(CARTAO_COMPRAS!$H:$H,INT((ROW()-2)/20)+2)+MOD(ROW()-2,20))</f>
        <v/>
      </c>
      <c r="F1577" s="0" t="str">
        <f aca="false">IF($A1577="","",INDEX(CARTAO_COMPRAS!$G:$G,INT((ROW()-2)/20)+2))</f>
        <v/>
      </c>
      <c r="G1577" s="5" t="str">
        <f aca="false">IF($A1577="","",INDEX(CARTAO_COMPRAS!$I:$I,INT((ROW()-2)/20)+2))</f>
        <v/>
      </c>
      <c r="H1577" s="4" t="str">
        <f aca="false">IF($A1577="","",EDATE(INDEX(CARTAO_COMPRAS!$J:$J,INT((ROW()-2)/20)+2),MOD(ROW()-2,20)))</f>
        <v/>
      </c>
      <c r="I1577" s="4" t="str">
        <f aca="false">IF($H1577="","",$H1577-WEEKDAY($H1577,2)+1)</f>
        <v/>
      </c>
      <c r="J1577" s="4" t="str">
        <f aca="false">IF($I1577="","",$I1577+6)</f>
        <v/>
      </c>
      <c r="K1577" s="6" t="str">
        <f aca="false">IF($H1577="","",DATE(YEAR($H1577),MONTH($H1577),1))</f>
        <v/>
      </c>
      <c r="L1577" s="0" t="str">
        <f aca="false">IF($A1577="","",INDEX(CARTAO_COMPRAS!$K:$K,INT((ROW()-2)/20)+2))</f>
        <v/>
      </c>
      <c r="M1577" s="0" t="str">
        <f aca="false">IF($A1577="","","Compra no cartão")</f>
        <v/>
      </c>
    </row>
    <row r="1578" customFormat="false" ht="13.5" hidden="false" customHeight="false" outlineLevel="0" collapsed="false">
      <c r="A1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8" s="0" t="str">
        <f aca="false">IF($A1578="","",INDEX(CARTAO_COMPRAS!$C:$C,INT((ROW()-2)/20)+2))</f>
        <v/>
      </c>
      <c r="C1578" s="0" t="str">
        <f aca="false">IF($A1578="","",INDEX(CARTAO_COMPRAS!$D:$D,INT((ROW()-2)/20)+2))</f>
        <v/>
      </c>
      <c r="D1578" s="0" t="str">
        <f aca="false">IF($A1578="","",INDEX(CARTAO_COMPRAS!$E:$E,INT((ROW()-2)/20)+2))</f>
        <v/>
      </c>
      <c r="E1578" s="0" t="str">
        <f aca="false">IF($A1578="","",INDEX(CARTAO_COMPRAS!$H:$H,INT((ROW()-2)/20)+2)+MOD(ROW()-2,20))</f>
        <v/>
      </c>
      <c r="F1578" s="0" t="str">
        <f aca="false">IF($A1578="","",INDEX(CARTAO_COMPRAS!$G:$G,INT((ROW()-2)/20)+2))</f>
        <v/>
      </c>
      <c r="G1578" s="5" t="str">
        <f aca="false">IF($A1578="","",INDEX(CARTAO_COMPRAS!$I:$I,INT((ROW()-2)/20)+2))</f>
        <v/>
      </c>
      <c r="H1578" s="4" t="str">
        <f aca="false">IF($A1578="","",EDATE(INDEX(CARTAO_COMPRAS!$J:$J,INT((ROW()-2)/20)+2),MOD(ROW()-2,20)))</f>
        <v/>
      </c>
      <c r="I1578" s="4" t="str">
        <f aca="false">IF($H1578="","",$H1578-WEEKDAY($H1578,2)+1)</f>
        <v/>
      </c>
      <c r="J1578" s="4" t="str">
        <f aca="false">IF($I1578="","",$I1578+6)</f>
        <v/>
      </c>
      <c r="K1578" s="6" t="str">
        <f aca="false">IF($H1578="","",DATE(YEAR($H1578),MONTH($H1578),1))</f>
        <v/>
      </c>
      <c r="L1578" s="0" t="str">
        <f aca="false">IF($A1578="","",INDEX(CARTAO_COMPRAS!$K:$K,INT((ROW()-2)/20)+2))</f>
        <v/>
      </c>
      <c r="M1578" s="0" t="str">
        <f aca="false">IF($A1578="","","Compra no cartão")</f>
        <v/>
      </c>
    </row>
    <row r="1579" customFormat="false" ht="13.5" hidden="false" customHeight="false" outlineLevel="0" collapsed="false">
      <c r="A1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79" s="0" t="str">
        <f aca="false">IF($A1579="","",INDEX(CARTAO_COMPRAS!$C:$C,INT((ROW()-2)/20)+2))</f>
        <v/>
      </c>
      <c r="C1579" s="0" t="str">
        <f aca="false">IF($A1579="","",INDEX(CARTAO_COMPRAS!$D:$D,INT((ROW()-2)/20)+2))</f>
        <v/>
      </c>
      <c r="D1579" s="0" t="str">
        <f aca="false">IF($A1579="","",INDEX(CARTAO_COMPRAS!$E:$E,INT((ROW()-2)/20)+2))</f>
        <v/>
      </c>
      <c r="E1579" s="0" t="str">
        <f aca="false">IF($A1579="","",INDEX(CARTAO_COMPRAS!$H:$H,INT((ROW()-2)/20)+2)+MOD(ROW()-2,20))</f>
        <v/>
      </c>
      <c r="F1579" s="0" t="str">
        <f aca="false">IF($A1579="","",INDEX(CARTAO_COMPRAS!$G:$G,INT((ROW()-2)/20)+2))</f>
        <v/>
      </c>
      <c r="G1579" s="5" t="str">
        <f aca="false">IF($A1579="","",INDEX(CARTAO_COMPRAS!$I:$I,INT((ROW()-2)/20)+2))</f>
        <v/>
      </c>
      <c r="H1579" s="4" t="str">
        <f aca="false">IF($A1579="","",EDATE(INDEX(CARTAO_COMPRAS!$J:$J,INT((ROW()-2)/20)+2),MOD(ROW()-2,20)))</f>
        <v/>
      </c>
      <c r="I1579" s="4" t="str">
        <f aca="false">IF($H1579="","",$H1579-WEEKDAY($H1579,2)+1)</f>
        <v/>
      </c>
      <c r="J1579" s="4" t="str">
        <f aca="false">IF($I1579="","",$I1579+6)</f>
        <v/>
      </c>
      <c r="K1579" s="6" t="str">
        <f aca="false">IF($H1579="","",DATE(YEAR($H1579),MONTH($H1579),1))</f>
        <v/>
      </c>
      <c r="L1579" s="0" t="str">
        <f aca="false">IF($A1579="","",INDEX(CARTAO_COMPRAS!$K:$K,INT((ROW()-2)/20)+2))</f>
        <v/>
      </c>
      <c r="M1579" s="0" t="str">
        <f aca="false">IF($A1579="","","Compra no cartão")</f>
        <v/>
      </c>
    </row>
    <row r="1580" customFormat="false" ht="13.5" hidden="false" customHeight="false" outlineLevel="0" collapsed="false">
      <c r="A1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0" s="0" t="str">
        <f aca="false">IF($A1580="","",INDEX(CARTAO_COMPRAS!$C:$C,INT((ROW()-2)/20)+2))</f>
        <v/>
      </c>
      <c r="C1580" s="0" t="str">
        <f aca="false">IF($A1580="","",INDEX(CARTAO_COMPRAS!$D:$D,INT((ROW()-2)/20)+2))</f>
        <v/>
      </c>
      <c r="D1580" s="0" t="str">
        <f aca="false">IF($A1580="","",INDEX(CARTAO_COMPRAS!$E:$E,INT((ROW()-2)/20)+2))</f>
        <v/>
      </c>
      <c r="E1580" s="0" t="str">
        <f aca="false">IF($A1580="","",INDEX(CARTAO_COMPRAS!$H:$H,INT((ROW()-2)/20)+2)+MOD(ROW()-2,20))</f>
        <v/>
      </c>
      <c r="F1580" s="0" t="str">
        <f aca="false">IF($A1580="","",INDEX(CARTAO_COMPRAS!$G:$G,INT((ROW()-2)/20)+2))</f>
        <v/>
      </c>
      <c r="G1580" s="5" t="str">
        <f aca="false">IF($A1580="","",INDEX(CARTAO_COMPRAS!$I:$I,INT((ROW()-2)/20)+2))</f>
        <v/>
      </c>
      <c r="H1580" s="4" t="str">
        <f aca="false">IF($A1580="","",EDATE(INDEX(CARTAO_COMPRAS!$J:$J,INT((ROW()-2)/20)+2),MOD(ROW()-2,20)))</f>
        <v/>
      </c>
      <c r="I1580" s="4" t="str">
        <f aca="false">IF($H1580="","",$H1580-WEEKDAY($H1580,2)+1)</f>
        <v/>
      </c>
      <c r="J1580" s="4" t="str">
        <f aca="false">IF($I1580="","",$I1580+6)</f>
        <v/>
      </c>
      <c r="K1580" s="6" t="str">
        <f aca="false">IF($H1580="","",DATE(YEAR($H1580),MONTH($H1580),1))</f>
        <v/>
      </c>
      <c r="L1580" s="0" t="str">
        <f aca="false">IF($A1580="","",INDEX(CARTAO_COMPRAS!$K:$K,INT((ROW()-2)/20)+2))</f>
        <v/>
      </c>
      <c r="M1580" s="0" t="str">
        <f aca="false">IF($A1580="","","Compra no cartão")</f>
        <v/>
      </c>
    </row>
    <row r="1581" customFormat="false" ht="13.5" hidden="false" customHeight="false" outlineLevel="0" collapsed="false">
      <c r="A1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1" s="0" t="str">
        <f aca="false">IF($A1581="","",INDEX(CARTAO_COMPRAS!$C:$C,INT((ROW()-2)/20)+2))</f>
        <v/>
      </c>
      <c r="C1581" s="0" t="str">
        <f aca="false">IF($A1581="","",INDEX(CARTAO_COMPRAS!$D:$D,INT((ROW()-2)/20)+2))</f>
        <v/>
      </c>
      <c r="D1581" s="0" t="str">
        <f aca="false">IF($A1581="","",INDEX(CARTAO_COMPRAS!$E:$E,INT((ROW()-2)/20)+2))</f>
        <v/>
      </c>
      <c r="E1581" s="0" t="str">
        <f aca="false">IF($A1581="","",INDEX(CARTAO_COMPRAS!$H:$H,INT((ROW()-2)/20)+2)+MOD(ROW()-2,20))</f>
        <v/>
      </c>
      <c r="F1581" s="0" t="str">
        <f aca="false">IF($A1581="","",INDEX(CARTAO_COMPRAS!$G:$G,INT((ROW()-2)/20)+2))</f>
        <v/>
      </c>
      <c r="G1581" s="5" t="str">
        <f aca="false">IF($A1581="","",INDEX(CARTAO_COMPRAS!$I:$I,INT((ROW()-2)/20)+2))</f>
        <v/>
      </c>
      <c r="H1581" s="4" t="str">
        <f aca="false">IF($A1581="","",EDATE(INDEX(CARTAO_COMPRAS!$J:$J,INT((ROW()-2)/20)+2),MOD(ROW()-2,20)))</f>
        <v/>
      </c>
      <c r="I1581" s="4" t="str">
        <f aca="false">IF($H1581="","",$H1581-WEEKDAY($H1581,2)+1)</f>
        <v/>
      </c>
      <c r="J1581" s="4" t="str">
        <f aca="false">IF($I1581="","",$I1581+6)</f>
        <v/>
      </c>
      <c r="K1581" s="6" t="str">
        <f aca="false">IF($H1581="","",DATE(YEAR($H1581),MONTH($H1581),1))</f>
        <v/>
      </c>
      <c r="L1581" s="0" t="str">
        <f aca="false">IF($A1581="","",INDEX(CARTAO_COMPRAS!$K:$K,INT((ROW()-2)/20)+2))</f>
        <v/>
      </c>
      <c r="M1581" s="0" t="str">
        <f aca="false">IF($A1581="","","Compra no cartão")</f>
        <v/>
      </c>
    </row>
    <row r="1582" customFormat="false" ht="13.5" hidden="false" customHeight="false" outlineLevel="0" collapsed="false">
      <c r="A15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80</v>
      </c>
      <c r="B1582" s="0" t="str">
        <f aca="false">IF($A1582="","",INDEX(CARTAO_COMPRAS!$C:$C,INT((ROW()-2)/20)+2))</f>
        <v>Bradesco</v>
      </c>
      <c r="C1582" s="0" t="str">
        <f aca="false">IF($A1582="","",INDEX(CARTAO_COMPRAS!$D:$D,INT((ROW()-2)/20)+2))</f>
        <v>Mercantil Santa Paula</v>
      </c>
      <c r="D1582" s="0" t="str">
        <f aca="false">IF($A1582="","",INDEX(CARTAO_COMPRAS!$E:$E,INT((ROW()-2)/20)+2))</f>
        <v>Alimentação / Insumos</v>
      </c>
      <c r="E1582" s="0" t="n">
        <f aca="false">IF($A1582="","",INDEX(CARTAO_COMPRAS!$H:$H,INT((ROW()-2)/20)+2)+MOD(ROW()-2,20))</f>
        <v>1</v>
      </c>
      <c r="F1582" s="0" t="n">
        <f aca="false">IF($A1582="","",INDEX(CARTAO_COMPRAS!$G:$G,INT((ROW()-2)/20)+2))</f>
        <v>1</v>
      </c>
      <c r="G1582" s="5" t="n">
        <f aca="false">IF($A1582="","",INDEX(CARTAO_COMPRAS!$I:$I,INT((ROW()-2)/20)+2))</f>
        <v>1394.25</v>
      </c>
      <c r="H1582" s="4" t="n">
        <f aca="false">IF($A1582="","",EDATE(INDEX(CARTAO_COMPRAS!$J:$J,INT((ROW()-2)/20)+2),MOD(ROW()-2,20)))</f>
        <v>46188</v>
      </c>
      <c r="I1582" s="4" t="n">
        <f aca="false">IF($H1582="","",$H1582-WEEKDAY($H1582,2)+1)</f>
        <v>46188</v>
      </c>
      <c r="J1582" s="4" t="n">
        <f aca="false">IF($I1582="","",$I1582+6)</f>
        <v>46194</v>
      </c>
      <c r="K1582" s="6" t="n">
        <f aca="false">IF($H1582="","",DATE(YEAR($H1582),MONTH($H1582),1))</f>
        <v>46174</v>
      </c>
      <c r="L1582" s="0" t="str">
        <f aca="false">IF($A1582="","",INDEX(CARTAO_COMPRAS!$K:$K,INT((ROW()-2)/20)+2))</f>
        <v>Pago</v>
      </c>
      <c r="M1582" s="0" t="str">
        <f aca="false">IF($A1582="","","Compra no cartão")</f>
        <v>Compra no cartão</v>
      </c>
    </row>
    <row r="1583" customFormat="false" ht="13.5" hidden="false" customHeight="false" outlineLevel="0" collapsed="false">
      <c r="A15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3" s="0" t="str">
        <f aca="false">IF($A1583="","",INDEX(CARTAO_COMPRAS!$C:$C,INT((ROW()-2)/20)+2))</f>
        <v/>
      </c>
      <c r="C1583" s="0" t="str">
        <f aca="false">IF($A1583="","",INDEX(CARTAO_COMPRAS!$D:$D,INT((ROW()-2)/20)+2))</f>
        <v/>
      </c>
      <c r="D1583" s="0" t="str">
        <f aca="false">IF($A1583="","",INDEX(CARTAO_COMPRAS!$E:$E,INT((ROW()-2)/20)+2))</f>
        <v/>
      </c>
      <c r="E1583" s="0" t="str">
        <f aca="false">IF($A1583="","",INDEX(CARTAO_COMPRAS!$H:$H,INT((ROW()-2)/20)+2)+MOD(ROW()-2,20))</f>
        <v/>
      </c>
      <c r="F1583" s="0" t="str">
        <f aca="false">IF($A1583="","",INDEX(CARTAO_COMPRAS!$G:$G,INT((ROW()-2)/20)+2))</f>
        <v/>
      </c>
      <c r="G1583" s="5" t="str">
        <f aca="false">IF($A1583="","",INDEX(CARTAO_COMPRAS!$I:$I,INT((ROW()-2)/20)+2))</f>
        <v/>
      </c>
      <c r="H1583" s="4" t="str">
        <f aca="false">IF($A1583="","",EDATE(INDEX(CARTAO_COMPRAS!$J:$J,INT((ROW()-2)/20)+2),MOD(ROW()-2,20)))</f>
        <v/>
      </c>
      <c r="I1583" s="4" t="str">
        <f aca="false">IF($H1583="","",$H1583-WEEKDAY($H1583,2)+1)</f>
        <v/>
      </c>
      <c r="J1583" s="4" t="str">
        <f aca="false">IF($I1583="","",$I1583+6)</f>
        <v/>
      </c>
      <c r="K1583" s="6" t="str">
        <f aca="false">IF($H1583="","",DATE(YEAR($H1583),MONTH($H1583),1))</f>
        <v/>
      </c>
      <c r="L1583" s="0" t="str">
        <f aca="false">IF($A1583="","",INDEX(CARTAO_COMPRAS!$K:$K,INT((ROW()-2)/20)+2))</f>
        <v/>
      </c>
      <c r="M1583" s="0" t="str">
        <f aca="false">IF($A1583="","","Compra no cartão")</f>
        <v/>
      </c>
    </row>
    <row r="1584" customFormat="false" ht="13.5" hidden="false" customHeight="false" outlineLevel="0" collapsed="false">
      <c r="A1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4" s="0" t="str">
        <f aca="false">IF($A1584="","",INDEX(CARTAO_COMPRAS!$C:$C,INT((ROW()-2)/20)+2))</f>
        <v/>
      </c>
      <c r="C1584" s="0" t="str">
        <f aca="false">IF($A1584="","",INDEX(CARTAO_COMPRAS!$D:$D,INT((ROW()-2)/20)+2))</f>
        <v/>
      </c>
      <c r="D1584" s="0" t="str">
        <f aca="false">IF($A1584="","",INDEX(CARTAO_COMPRAS!$E:$E,INT((ROW()-2)/20)+2))</f>
        <v/>
      </c>
      <c r="E1584" s="0" t="str">
        <f aca="false">IF($A1584="","",INDEX(CARTAO_COMPRAS!$H:$H,INT((ROW()-2)/20)+2)+MOD(ROW()-2,20))</f>
        <v/>
      </c>
      <c r="F1584" s="0" t="str">
        <f aca="false">IF($A1584="","",INDEX(CARTAO_COMPRAS!$G:$G,INT((ROW()-2)/20)+2))</f>
        <v/>
      </c>
      <c r="G1584" s="5" t="str">
        <f aca="false">IF($A1584="","",INDEX(CARTAO_COMPRAS!$I:$I,INT((ROW()-2)/20)+2))</f>
        <v/>
      </c>
      <c r="H1584" s="4" t="str">
        <f aca="false">IF($A1584="","",EDATE(INDEX(CARTAO_COMPRAS!$J:$J,INT((ROW()-2)/20)+2),MOD(ROW()-2,20)))</f>
        <v/>
      </c>
      <c r="I1584" s="4" t="str">
        <f aca="false">IF($H1584="","",$H1584-WEEKDAY($H1584,2)+1)</f>
        <v/>
      </c>
      <c r="J1584" s="4" t="str">
        <f aca="false">IF($I1584="","",$I1584+6)</f>
        <v/>
      </c>
      <c r="K1584" s="6" t="str">
        <f aca="false">IF($H1584="","",DATE(YEAR($H1584),MONTH($H1584),1))</f>
        <v/>
      </c>
      <c r="L1584" s="0" t="str">
        <f aca="false">IF($A1584="","",INDEX(CARTAO_COMPRAS!$K:$K,INT((ROW()-2)/20)+2))</f>
        <v/>
      </c>
      <c r="M1584" s="0" t="str">
        <f aca="false">IF($A1584="","","Compra no cartão")</f>
        <v/>
      </c>
    </row>
    <row r="1585" customFormat="false" ht="13.5" hidden="false" customHeight="false" outlineLevel="0" collapsed="false">
      <c r="A1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5" s="0" t="str">
        <f aca="false">IF($A1585="","",INDEX(CARTAO_COMPRAS!$C:$C,INT((ROW()-2)/20)+2))</f>
        <v/>
      </c>
      <c r="C1585" s="0" t="str">
        <f aca="false">IF($A1585="","",INDEX(CARTAO_COMPRAS!$D:$D,INT((ROW()-2)/20)+2))</f>
        <v/>
      </c>
      <c r="D1585" s="0" t="str">
        <f aca="false">IF($A1585="","",INDEX(CARTAO_COMPRAS!$E:$E,INT((ROW()-2)/20)+2))</f>
        <v/>
      </c>
      <c r="E1585" s="0" t="str">
        <f aca="false">IF($A1585="","",INDEX(CARTAO_COMPRAS!$H:$H,INT((ROW()-2)/20)+2)+MOD(ROW()-2,20))</f>
        <v/>
      </c>
      <c r="F1585" s="0" t="str">
        <f aca="false">IF($A1585="","",INDEX(CARTAO_COMPRAS!$G:$G,INT((ROW()-2)/20)+2))</f>
        <v/>
      </c>
      <c r="G1585" s="5" t="str">
        <f aca="false">IF($A1585="","",INDEX(CARTAO_COMPRAS!$I:$I,INT((ROW()-2)/20)+2))</f>
        <v/>
      </c>
      <c r="H1585" s="4" t="str">
        <f aca="false">IF($A1585="","",EDATE(INDEX(CARTAO_COMPRAS!$J:$J,INT((ROW()-2)/20)+2),MOD(ROW()-2,20)))</f>
        <v/>
      </c>
      <c r="I1585" s="4" t="str">
        <f aca="false">IF($H1585="","",$H1585-WEEKDAY($H1585,2)+1)</f>
        <v/>
      </c>
      <c r="J1585" s="4" t="str">
        <f aca="false">IF($I1585="","",$I1585+6)</f>
        <v/>
      </c>
      <c r="K1585" s="6" t="str">
        <f aca="false">IF($H1585="","",DATE(YEAR($H1585),MONTH($H1585),1))</f>
        <v/>
      </c>
      <c r="L1585" s="0" t="str">
        <f aca="false">IF($A1585="","",INDEX(CARTAO_COMPRAS!$K:$K,INT((ROW()-2)/20)+2))</f>
        <v/>
      </c>
      <c r="M1585" s="0" t="str">
        <f aca="false">IF($A1585="","","Compra no cartão")</f>
        <v/>
      </c>
    </row>
    <row r="1586" customFormat="false" ht="13.5" hidden="false" customHeight="false" outlineLevel="0" collapsed="false">
      <c r="A1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6" s="0" t="str">
        <f aca="false">IF($A1586="","",INDEX(CARTAO_COMPRAS!$C:$C,INT((ROW()-2)/20)+2))</f>
        <v/>
      </c>
      <c r="C1586" s="0" t="str">
        <f aca="false">IF($A1586="","",INDEX(CARTAO_COMPRAS!$D:$D,INT((ROW()-2)/20)+2))</f>
        <v/>
      </c>
      <c r="D1586" s="0" t="str">
        <f aca="false">IF($A1586="","",INDEX(CARTAO_COMPRAS!$E:$E,INT((ROW()-2)/20)+2))</f>
        <v/>
      </c>
      <c r="E1586" s="0" t="str">
        <f aca="false">IF($A1586="","",INDEX(CARTAO_COMPRAS!$H:$H,INT((ROW()-2)/20)+2)+MOD(ROW()-2,20))</f>
        <v/>
      </c>
      <c r="F1586" s="0" t="str">
        <f aca="false">IF($A1586="","",INDEX(CARTAO_COMPRAS!$G:$G,INT((ROW()-2)/20)+2))</f>
        <v/>
      </c>
      <c r="G1586" s="5" t="str">
        <f aca="false">IF($A1586="","",INDEX(CARTAO_COMPRAS!$I:$I,INT((ROW()-2)/20)+2))</f>
        <v/>
      </c>
      <c r="H1586" s="4" t="str">
        <f aca="false">IF($A1586="","",EDATE(INDEX(CARTAO_COMPRAS!$J:$J,INT((ROW()-2)/20)+2),MOD(ROW()-2,20)))</f>
        <v/>
      </c>
      <c r="I1586" s="4" t="str">
        <f aca="false">IF($H1586="","",$H1586-WEEKDAY($H1586,2)+1)</f>
        <v/>
      </c>
      <c r="J1586" s="4" t="str">
        <f aca="false">IF($I1586="","",$I1586+6)</f>
        <v/>
      </c>
      <c r="K1586" s="6" t="str">
        <f aca="false">IF($H1586="","",DATE(YEAR($H1586),MONTH($H1586),1))</f>
        <v/>
      </c>
      <c r="L1586" s="0" t="str">
        <f aca="false">IF($A1586="","",INDEX(CARTAO_COMPRAS!$K:$K,INT((ROW()-2)/20)+2))</f>
        <v/>
      </c>
      <c r="M1586" s="0" t="str">
        <f aca="false">IF($A1586="","","Compra no cartão")</f>
        <v/>
      </c>
    </row>
    <row r="1587" customFormat="false" ht="13.5" hidden="false" customHeight="false" outlineLevel="0" collapsed="false">
      <c r="A1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7" s="0" t="str">
        <f aca="false">IF($A1587="","",INDEX(CARTAO_COMPRAS!$C:$C,INT((ROW()-2)/20)+2))</f>
        <v/>
      </c>
      <c r="C1587" s="0" t="str">
        <f aca="false">IF($A1587="","",INDEX(CARTAO_COMPRAS!$D:$D,INT((ROW()-2)/20)+2))</f>
        <v/>
      </c>
      <c r="D1587" s="0" t="str">
        <f aca="false">IF($A1587="","",INDEX(CARTAO_COMPRAS!$E:$E,INT((ROW()-2)/20)+2))</f>
        <v/>
      </c>
      <c r="E1587" s="0" t="str">
        <f aca="false">IF($A1587="","",INDEX(CARTAO_COMPRAS!$H:$H,INT((ROW()-2)/20)+2)+MOD(ROW()-2,20))</f>
        <v/>
      </c>
      <c r="F1587" s="0" t="str">
        <f aca="false">IF($A1587="","",INDEX(CARTAO_COMPRAS!$G:$G,INT((ROW()-2)/20)+2))</f>
        <v/>
      </c>
      <c r="G1587" s="5" t="str">
        <f aca="false">IF($A1587="","",INDEX(CARTAO_COMPRAS!$I:$I,INT((ROW()-2)/20)+2))</f>
        <v/>
      </c>
      <c r="H1587" s="4" t="str">
        <f aca="false">IF($A1587="","",EDATE(INDEX(CARTAO_COMPRAS!$J:$J,INT((ROW()-2)/20)+2),MOD(ROW()-2,20)))</f>
        <v/>
      </c>
      <c r="I1587" s="4" t="str">
        <f aca="false">IF($H1587="","",$H1587-WEEKDAY($H1587,2)+1)</f>
        <v/>
      </c>
      <c r="J1587" s="4" t="str">
        <f aca="false">IF($I1587="","",$I1587+6)</f>
        <v/>
      </c>
      <c r="K1587" s="6" t="str">
        <f aca="false">IF($H1587="","",DATE(YEAR($H1587),MONTH($H1587),1))</f>
        <v/>
      </c>
      <c r="L1587" s="0" t="str">
        <f aca="false">IF($A1587="","",INDEX(CARTAO_COMPRAS!$K:$K,INT((ROW()-2)/20)+2))</f>
        <v/>
      </c>
      <c r="M1587" s="0" t="str">
        <f aca="false">IF($A1587="","","Compra no cartão")</f>
        <v/>
      </c>
    </row>
    <row r="1588" customFormat="false" ht="13.5" hidden="false" customHeight="false" outlineLevel="0" collapsed="false">
      <c r="A1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8" s="0" t="str">
        <f aca="false">IF($A1588="","",INDEX(CARTAO_COMPRAS!$C:$C,INT((ROW()-2)/20)+2))</f>
        <v/>
      </c>
      <c r="C1588" s="0" t="str">
        <f aca="false">IF($A1588="","",INDEX(CARTAO_COMPRAS!$D:$D,INT((ROW()-2)/20)+2))</f>
        <v/>
      </c>
      <c r="D1588" s="0" t="str">
        <f aca="false">IF($A1588="","",INDEX(CARTAO_COMPRAS!$E:$E,INT((ROW()-2)/20)+2))</f>
        <v/>
      </c>
      <c r="E1588" s="0" t="str">
        <f aca="false">IF($A1588="","",INDEX(CARTAO_COMPRAS!$H:$H,INT((ROW()-2)/20)+2)+MOD(ROW()-2,20))</f>
        <v/>
      </c>
      <c r="F1588" s="0" t="str">
        <f aca="false">IF($A1588="","",INDEX(CARTAO_COMPRAS!$G:$G,INT((ROW()-2)/20)+2))</f>
        <v/>
      </c>
      <c r="G1588" s="5" t="str">
        <f aca="false">IF($A1588="","",INDEX(CARTAO_COMPRAS!$I:$I,INT((ROW()-2)/20)+2))</f>
        <v/>
      </c>
      <c r="H1588" s="4" t="str">
        <f aca="false">IF($A1588="","",EDATE(INDEX(CARTAO_COMPRAS!$J:$J,INT((ROW()-2)/20)+2),MOD(ROW()-2,20)))</f>
        <v/>
      </c>
      <c r="I1588" s="4" t="str">
        <f aca="false">IF($H1588="","",$H1588-WEEKDAY($H1588,2)+1)</f>
        <v/>
      </c>
      <c r="J1588" s="4" t="str">
        <f aca="false">IF($I1588="","",$I1588+6)</f>
        <v/>
      </c>
      <c r="K1588" s="6" t="str">
        <f aca="false">IF($H1588="","",DATE(YEAR($H1588),MONTH($H1588),1))</f>
        <v/>
      </c>
      <c r="L1588" s="0" t="str">
        <f aca="false">IF($A1588="","",INDEX(CARTAO_COMPRAS!$K:$K,INT((ROW()-2)/20)+2))</f>
        <v/>
      </c>
      <c r="M1588" s="0" t="str">
        <f aca="false">IF($A1588="","","Compra no cartão")</f>
        <v/>
      </c>
    </row>
    <row r="1589" customFormat="false" ht="13.5" hidden="false" customHeight="false" outlineLevel="0" collapsed="false">
      <c r="A1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89" s="0" t="str">
        <f aca="false">IF($A1589="","",INDEX(CARTAO_COMPRAS!$C:$C,INT((ROW()-2)/20)+2))</f>
        <v/>
      </c>
      <c r="C1589" s="0" t="str">
        <f aca="false">IF($A1589="","",INDEX(CARTAO_COMPRAS!$D:$D,INT((ROW()-2)/20)+2))</f>
        <v/>
      </c>
      <c r="D1589" s="0" t="str">
        <f aca="false">IF($A1589="","",INDEX(CARTAO_COMPRAS!$E:$E,INT((ROW()-2)/20)+2))</f>
        <v/>
      </c>
      <c r="E1589" s="0" t="str">
        <f aca="false">IF($A1589="","",INDEX(CARTAO_COMPRAS!$H:$H,INT((ROW()-2)/20)+2)+MOD(ROW()-2,20))</f>
        <v/>
      </c>
      <c r="F1589" s="0" t="str">
        <f aca="false">IF($A1589="","",INDEX(CARTAO_COMPRAS!$G:$G,INT((ROW()-2)/20)+2))</f>
        <v/>
      </c>
      <c r="G1589" s="5" t="str">
        <f aca="false">IF($A1589="","",INDEX(CARTAO_COMPRAS!$I:$I,INT((ROW()-2)/20)+2))</f>
        <v/>
      </c>
      <c r="H1589" s="4" t="str">
        <f aca="false">IF($A1589="","",EDATE(INDEX(CARTAO_COMPRAS!$J:$J,INT((ROW()-2)/20)+2),MOD(ROW()-2,20)))</f>
        <v/>
      </c>
      <c r="I1589" s="4" t="str">
        <f aca="false">IF($H1589="","",$H1589-WEEKDAY($H1589,2)+1)</f>
        <v/>
      </c>
      <c r="J1589" s="4" t="str">
        <f aca="false">IF($I1589="","",$I1589+6)</f>
        <v/>
      </c>
      <c r="K1589" s="6" t="str">
        <f aca="false">IF($H1589="","",DATE(YEAR($H1589),MONTH($H1589),1))</f>
        <v/>
      </c>
      <c r="L1589" s="0" t="str">
        <f aca="false">IF($A1589="","",INDEX(CARTAO_COMPRAS!$K:$K,INT((ROW()-2)/20)+2))</f>
        <v/>
      </c>
      <c r="M1589" s="0" t="str">
        <f aca="false">IF($A1589="","","Compra no cartão")</f>
        <v/>
      </c>
    </row>
    <row r="1590" customFormat="false" ht="13.5" hidden="false" customHeight="false" outlineLevel="0" collapsed="false">
      <c r="A1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0" s="0" t="str">
        <f aca="false">IF($A1590="","",INDEX(CARTAO_COMPRAS!$C:$C,INT((ROW()-2)/20)+2))</f>
        <v/>
      </c>
      <c r="C1590" s="0" t="str">
        <f aca="false">IF($A1590="","",INDEX(CARTAO_COMPRAS!$D:$D,INT((ROW()-2)/20)+2))</f>
        <v/>
      </c>
      <c r="D1590" s="0" t="str">
        <f aca="false">IF($A1590="","",INDEX(CARTAO_COMPRAS!$E:$E,INT((ROW()-2)/20)+2))</f>
        <v/>
      </c>
      <c r="E1590" s="0" t="str">
        <f aca="false">IF($A1590="","",INDEX(CARTAO_COMPRAS!$H:$H,INT((ROW()-2)/20)+2)+MOD(ROW()-2,20))</f>
        <v/>
      </c>
      <c r="F1590" s="0" t="str">
        <f aca="false">IF($A1590="","",INDEX(CARTAO_COMPRAS!$G:$G,INT((ROW()-2)/20)+2))</f>
        <v/>
      </c>
      <c r="G1590" s="5" t="str">
        <f aca="false">IF($A1590="","",INDEX(CARTAO_COMPRAS!$I:$I,INT((ROW()-2)/20)+2))</f>
        <v/>
      </c>
      <c r="H1590" s="4" t="str">
        <f aca="false">IF($A1590="","",EDATE(INDEX(CARTAO_COMPRAS!$J:$J,INT((ROW()-2)/20)+2),MOD(ROW()-2,20)))</f>
        <v/>
      </c>
      <c r="I1590" s="4" t="str">
        <f aca="false">IF($H1590="","",$H1590-WEEKDAY($H1590,2)+1)</f>
        <v/>
      </c>
      <c r="J1590" s="4" t="str">
        <f aca="false">IF($I1590="","",$I1590+6)</f>
        <v/>
      </c>
      <c r="K1590" s="6" t="str">
        <f aca="false">IF($H1590="","",DATE(YEAR($H1590),MONTH($H1590),1))</f>
        <v/>
      </c>
      <c r="L1590" s="0" t="str">
        <f aca="false">IF($A1590="","",INDEX(CARTAO_COMPRAS!$K:$K,INT((ROW()-2)/20)+2))</f>
        <v/>
      </c>
      <c r="M1590" s="0" t="str">
        <f aca="false">IF($A1590="","","Compra no cartão")</f>
        <v/>
      </c>
    </row>
    <row r="1591" customFormat="false" ht="13.5" hidden="false" customHeight="false" outlineLevel="0" collapsed="false">
      <c r="A1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1" s="0" t="str">
        <f aca="false">IF($A1591="","",INDEX(CARTAO_COMPRAS!$C:$C,INT((ROW()-2)/20)+2))</f>
        <v/>
      </c>
      <c r="C1591" s="0" t="str">
        <f aca="false">IF($A1591="","",INDEX(CARTAO_COMPRAS!$D:$D,INT((ROW()-2)/20)+2))</f>
        <v/>
      </c>
      <c r="D1591" s="0" t="str">
        <f aca="false">IF($A1591="","",INDEX(CARTAO_COMPRAS!$E:$E,INT((ROW()-2)/20)+2))</f>
        <v/>
      </c>
      <c r="E1591" s="0" t="str">
        <f aca="false">IF($A1591="","",INDEX(CARTAO_COMPRAS!$H:$H,INT((ROW()-2)/20)+2)+MOD(ROW()-2,20))</f>
        <v/>
      </c>
      <c r="F1591" s="0" t="str">
        <f aca="false">IF($A1591="","",INDEX(CARTAO_COMPRAS!$G:$G,INT((ROW()-2)/20)+2))</f>
        <v/>
      </c>
      <c r="G1591" s="5" t="str">
        <f aca="false">IF($A1591="","",INDEX(CARTAO_COMPRAS!$I:$I,INT((ROW()-2)/20)+2))</f>
        <v/>
      </c>
      <c r="H1591" s="4" t="str">
        <f aca="false">IF($A1591="","",EDATE(INDEX(CARTAO_COMPRAS!$J:$J,INT((ROW()-2)/20)+2),MOD(ROW()-2,20)))</f>
        <v/>
      </c>
      <c r="I1591" s="4" t="str">
        <f aca="false">IF($H1591="","",$H1591-WEEKDAY($H1591,2)+1)</f>
        <v/>
      </c>
      <c r="J1591" s="4" t="str">
        <f aca="false">IF($I1591="","",$I1591+6)</f>
        <v/>
      </c>
      <c r="K1591" s="6" t="str">
        <f aca="false">IF($H1591="","",DATE(YEAR($H1591),MONTH($H1591),1))</f>
        <v/>
      </c>
      <c r="L1591" s="0" t="str">
        <f aca="false">IF($A1591="","",INDEX(CARTAO_COMPRAS!$K:$K,INT((ROW()-2)/20)+2))</f>
        <v/>
      </c>
      <c r="M1591" s="0" t="str">
        <f aca="false">IF($A1591="","","Compra no cartão")</f>
        <v/>
      </c>
    </row>
    <row r="1592" customFormat="false" ht="13.5" hidden="false" customHeight="false" outlineLevel="0" collapsed="false">
      <c r="A1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2" s="0" t="str">
        <f aca="false">IF($A1592="","",INDEX(CARTAO_COMPRAS!$C:$C,INT((ROW()-2)/20)+2))</f>
        <v/>
      </c>
      <c r="C1592" s="0" t="str">
        <f aca="false">IF($A1592="","",INDEX(CARTAO_COMPRAS!$D:$D,INT((ROW()-2)/20)+2))</f>
        <v/>
      </c>
      <c r="D1592" s="0" t="str">
        <f aca="false">IF($A1592="","",INDEX(CARTAO_COMPRAS!$E:$E,INT((ROW()-2)/20)+2))</f>
        <v/>
      </c>
      <c r="E1592" s="0" t="str">
        <f aca="false">IF($A1592="","",INDEX(CARTAO_COMPRAS!$H:$H,INT((ROW()-2)/20)+2)+MOD(ROW()-2,20))</f>
        <v/>
      </c>
      <c r="F1592" s="0" t="str">
        <f aca="false">IF($A1592="","",INDEX(CARTAO_COMPRAS!$G:$G,INT((ROW()-2)/20)+2))</f>
        <v/>
      </c>
      <c r="G1592" s="5" t="str">
        <f aca="false">IF($A1592="","",INDEX(CARTAO_COMPRAS!$I:$I,INT((ROW()-2)/20)+2))</f>
        <v/>
      </c>
      <c r="H1592" s="4" t="str">
        <f aca="false">IF($A1592="","",EDATE(INDEX(CARTAO_COMPRAS!$J:$J,INT((ROW()-2)/20)+2),MOD(ROW()-2,20)))</f>
        <v/>
      </c>
      <c r="I1592" s="4" t="str">
        <f aca="false">IF($H1592="","",$H1592-WEEKDAY($H1592,2)+1)</f>
        <v/>
      </c>
      <c r="J1592" s="4" t="str">
        <f aca="false">IF($I1592="","",$I1592+6)</f>
        <v/>
      </c>
      <c r="K1592" s="6" t="str">
        <f aca="false">IF($H1592="","",DATE(YEAR($H1592),MONTH($H1592),1))</f>
        <v/>
      </c>
      <c r="L1592" s="0" t="str">
        <f aca="false">IF($A1592="","",INDEX(CARTAO_COMPRAS!$K:$K,INT((ROW()-2)/20)+2))</f>
        <v/>
      </c>
      <c r="M1592" s="0" t="str">
        <f aca="false">IF($A1592="","","Compra no cartão")</f>
        <v/>
      </c>
    </row>
    <row r="1593" customFormat="false" ht="13.5" hidden="false" customHeight="false" outlineLevel="0" collapsed="false">
      <c r="A1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3" s="0" t="str">
        <f aca="false">IF($A1593="","",INDEX(CARTAO_COMPRAS!$C:$C,INT((ROW()-2)/20)+2))</f>
        <v/>
      </c>
      <c r="C1593" s="0" t="str">
        <f aca="false">IF($A1593="","",INDEX(CARTAO_COMPRAS!$D:$D,INT((ROW()-2)/20)+2))</f>
        <v/>
      </c>
      <c r="D1593" s="0" t="str">
        <f aca="false">IF($A1593="","",INDEX(CARTAO_COMPRAS!$E:$E,INT((ROW()-2)/20)+2))</f>
        <v/>
      </c>
      <c r="E1593" s="0" t="str">
        <f aca="false">IF($A1593="","",INDEX(CARTAO_COMPRAS!$H:$H,INT((ROW()-2)/20)+2)+MOD(ROW()-2,20))</f>
        <v/>
      </c>
      <c r="F1593" s="0" t="str">
        <f aca="false">IF($A1593="","",INDEX(CARTAO_COMPRAS!$G:$G,INT((ROW()-2)/20)+2))</f>
        <v/>
      </c>
      <c r="G1593" s="5" t="str">
        <f aca="false">IF($A1593="","",INDEX(CARTAO_COMPRAS!$I:$I,INT((ROW()-2)/20)+2))</f>
        <v/>
      </c>
      <c r="H1593" s="4" t="str">
        <f aca="false">IF($A1593="","",EDATE(INDEX(CARTAO_COMPRAS!$J:$J,INT((ROW()-2)/20)+2),MOD(ROW()-2,20)))</f>
        <v/>
      </c>
      <c r="I1593" s="4" t="str">
        <f aca="false">IF($H1593="","",$H1593-WEEKDAY($H1593,2)+1)</f>
        <v/>
      </c>
      <c r="J1593" s="4" t="str">
        <f aca="false">IF($I1593="","",$I1593+6)</f>
        <v/>
      </c>
      <c r="K1593" s="6" t="str">
        <f aca="false">IF($H1593="","",DATE(YEAR($H1593),MONTH($H1593),1))</f>
        <v/>
      </c>
      <c r="L1593" s="0" t="str">
        <f aca="false">IF($A1593="","",INDEX(CARTAO_COMPRAS!$K:$K,INT((ROW()-2)/20)+2))</f>
        <v/>
      </c>
      <c r="M1593" s="0" t="str">
        <f aca="false">IF($A1593="","","Compra no cartão")</f>
        <v/>
      </c>
    </row>
    <row r="1594" customFormat="false" ht="13.5" hidden="false" customHeight="false" outlineLevel="0" collapsed="false">
      <c r="A1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4" s="0" t="str">
        <f aca="false">IF($A1594="","",INDEX(CARTAO_COMPRAS!$C:$C,INT((ROW()-2)/20)+2))</f>
        <v/>
      </c>
      <c r="C1594" s="0" t="str">
        <f aca="false">IF($A1594="","",INDEX(CARTAO_COMPRAS!$D:$D,INT((ROW()-2)/20)+2))</f>
        <v/>
      </c>
      <c r="D1594" s="0" t="str">
        <f aca="false">IF($A1594="","",INDEX(CARTAO_COMPRAS!$E:$E,INT((ROW()-2)/20)+2))</f>
        <v/>
      </c>
      <c r="E1594" s="0" t="str">
        <f aca="false">IF($A1594="","",INDEX(CARTAO_COMPRAS!$H:$H,INT((ROW()-2)/20)+2)+MOD(ROW()-2,20))</f>
        <v/>
      </c>
      <c r="F1594" s="0" t="str">
        <f aca="false">IF($A1594="","",INDEX(CARTAO_COMPRAS!$G:$G,INT((ROW()-2)/20)+2))</f>
        <v/>
      </c>
      <c r="G1594" s="5" t="str">
        <f aca="false">IF($A1594="","",INDEX(CARTAO_COMPRAS!$I:$I,INT((ROW()-2)/20)+2))</f>
        <v/>
      </c>
      <c r="H1594" s="4" t="str">
        <f aca="false">IF($A1594="","",EDATE(INDEX(CARTAO_COMPRAS!$J:$J,INT((ROW()-2)/20)+2),MOD(ROW()-2,20)))</f>
        <v/>
      </c>
      <c r="I1594" s="4" t="str">
        <f aca="false">IF($H1594="","",$H1594-WEEKDAY($H1594,2)+1)</f>
        <v/>
      </c>
      <c r="J1594" s="4" t="str">
        <f aca="false">IF($I1594="","",$I1594+6)</f>
        <v/>
      </c>
      <c r="K1594" s="6" t="str">
        <f aca="false">IF($H1594="","",DATE(YEAR($H1594),MONTH($H1594),1))</f>
        <v/>
      </c>
      <c r="L1594" s="0" t="str">
        <f aca="false">IF($A1594="","",INDEX(CARTAO_COMPRAS!$K:$K,INT((ROW()-2)/20)+2))</f>
        <v/>
      </c>
      <c r="M1594" s="0" t="str">
        <f aca="false">IF($A1594="","","Compra no cartão")</f>
        <v/>
      </c>
    </row>
    <row r="1595" customFormat="false" ht="13.5" hidden="false" customHeight="false" outlineLevel="0" collapsed="false">
      <c r="A1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5" s="0" t="str">
        <f aca="false">IF($A1595="","",INDEX(CARTAO_COMPRAS!$C:$C,INT((ROW()-2)/20)+2))</f>
        <v/>
      </c>
      <c r="C1595" s="0" t="str">
        <f aca="false">IF($A1595="","",INDEX(CARTAO_COMPRAS!$D:$D,INT((ROW()-2)/20)+2))</f>
        <v/>
      </c>
      <c r="D1595" s="0" t="str">
        <f aca="false">IF($A1595="","",INDEX(CARTAO_COMPRAS!$E:$E,INT((ROW()-2)/20)+2))</f>
        <v/>
      </c>
      <c r="E1595" s="0" t="str">
        <f aca="false">IF($A1595="","",INDEX(CARTAO_COMPRAS!$H:$H,INT((ROW()-2)/20)+2)+MOD(ROW()-2,20))</f>
        <v/>
      </c>
      <c r="F1595" s="0" t="str">
        <f aca="false">IF($A1595="","",INDEX(CARTAO_COMPRAS!$G:$G,INT((ROW()-2)/20)+2))</f>
        <v/>
      </c>
      <c r="G1595" s="5" t="str">
        <f aca="false">IF($A1595="","",INDEX(CARTAO_COMPRAS!$I:$I,INT((ROW()-2)/20)+2))</f>
        <v/>
      </c>
      <c r="H1595" s="4" t="str">
        <f aca="false">IF($A1595="","",EDATE(INDEX(CARTAO_COMPRAS!$J:$J,INT((ROW()-2)/20)+2),MOD(ROW()-2,20)))</f>
        <v/>
      </c>
      <c r="I1595" s="4" t="str">
        <f aca="false">IF($H1595="","",$H1595-WEEKDAY($H1595,2)+1)</f>
        <v/>
      </c>
      <c r="J1595" s="4" t="str">
        <f aca="false">IF($I1595="","",$I1595+6)</f>
        <v/>
      </c>
      <c r="K1595" s="6" t="str">
        <f aca="false">IF($H1595="","",DATE(YEAR($H1595),MONTH($H1595),1))</f>
        <v/>
      </c>
      <c r="L1595" s="0" t="str">
        <f aca="false">IF($A1595="","",INDEX(CARTAO_COMPRAS!$K:$K,INT((ROW()-2)/20)+2))</f>
        <v/>
      </c>
      <c r="M1595" s="0" t="str">
        <f aca="false">IF($A1595="","","Compra no cartão")</f>
        <v/>
      </c>
    </row>
    <row r="1596" customFormat="false" ht="13.5" hidden="false" customHeight="false" outlineLevel="0" collapsed="false">
      <c r="A1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6" s="0" t="str">
        <f aca="false">IF($A1596="","",INDEX(CARTAO_COMPRAS!$C:$C,INT((ROW()-2)/20)+2))</f>
        <v/>
      </c>
      <c r="C1596" s="0" t="str">
        <f aca="false">IF($A1596="","",INDEX(CARTAO_COMPRAS!$D:$D,INT((ROW()-2)/20)+2))</f>
        <v/>
      </c>
      <c r="D1596" s="0" t="str">
        <f aca="false">IF($A1596="","",INDEX(CARTAO_COMPRAS!$E:$E,INT((ROW()-2)/20)+2))</f>
        <v/>
      </c>
      <c r="E1596" s="0" t="str">
        <f aca="false">IF($A1596="","",INDEX(CARTAO_COMPRAS!$H:$H,INT((ROW()-2)/20)+2)+MOD(ROW()-2,20))</f>
        <v/>
      </c>
      <c r="F1596" s="0" t="str">
        <f aca="false">IF($A1596="","",INDEX(CARTAO_COMPRAS!$G:$G,INT((ROW()-2)/20)+2))</f>
        <v/>
      </c>
      <c r="G1596" s="5" t="str">
        <f aca="false">IF($A1596="","",INDEX(CARTAO_COMPRAS!$I:$I,INT((ROW()-2)/20)+2))</f>
        <v/>
      </c>
      <c r="H1596" s="4" t="str">
        <f aca="false">IF($A1596="","",EDATE(INDEX(CARTAO_COMPRAS!$J:$J,INT((ROW()-2)/20)+2),MOD(ROW()-2,20)))</f>
        <v/>
      </c>
      <c r="I1596" s="4" t="str">
        <f aca="false">IF($H1596="","",$H1596-WEEKDAY($H1596,2)+1)</f>
        <v/>
      </c>
      <c r="J1596" s="4" t="str">
        <f aca="false">IF($I1596="","",$I1596+6)</f>
        <v/>
      </c>
      <c r="K1596" s="6" t="str">
        <f aca="false">IF($H1596="","",DATE(YEAR($H1596),MONTH($H1596),1))</f>
        <v/>
      </c>
      <c r="L1596" s="0" t="str">
        <f aca="false">IF($A1596="","",INDEX(CARTAO_COMPRAS!$K:$K,INT((ROW()-2)/20)+2))</f>
        <v/>
      </c>
      <c r="M1596" s="0" t="str">
        <f aca="false">IF($A1596="","","Compra no cartão")</f>
        <v/>
      </c>
    </row>
    <row r="1597" customFormat="false" ht="13.5" hidden="false" customHeight="false" outlineLevel="0" collapsed="false">
      <c r="A1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7" s="0" t="str">
        <f aca="false">IF($A1597="","",INDEX(CARTAO_COMPRAS!$C:$C,INT((ROW()-2)/20)+2))</f>
        <v/>
      </c>
      <c r="C1597" s="0" t="str">
        <f aca="false">IF($A1597="","",INDEX(CARTAO_COMPRAS!$D:$D,INT((ROW()-2)/20)+2))</f>
        <v/>
      </c>
      <c r="D1597" s="0" t="str">
        <f aca="false">IF($A1597="","",INDEX(CARTAO_COMPRAS!$E:$E,INT((ROW()-2)/20)+2))</f>
        <v/>
      </c>
      <c r="E1597" s="0" t="str">
        <f aca="false">IF($A1597="","",INDEX(CARTAO_COMPRAS!$H:$H,INT((ROW()-2)/20)+2)+MOD(ROW()-2,20))</f>
        <v/>
      </c>
      <c r="F1597" s="0" t="str">
        <f aca="false">IF($A1597="","",INDEX(CARTAO_COMPRAS!$G:$G,INT((ROW()-2)/20)+2))</f>
        <v/>
      </c>
      <c r="G1597" s="5" t="str">
        <f aca="false">IF($A1597="","",INDEX(CARTAO_COMPRAS!$I:$I,INT((ROW()-2)/20)+2))</f>
        <v/>
      </c>
      <c r="H1597" s="4" t="str">
        <f aca="false">IF($A1597="","",EDATE(INDEX(CARTAO_COMPRAS!$J:$J,INT((ROW()-2)/20)+2),MOD(ROW()-2,20)))</f>
        <v/>
      </c>
      <c r="I1597" s="4" t="str">
        <f aca="false">IF($H1597="","",$H1597-WEEKDAY($H1597,2)+1)</f>
        <v/>
      </c>
      <c r="J1597" s="4" t="str">
        <f aca="false">IF($I1597="","",$I1597+6)</f>
        <v/>
      </c>
      <c r="K1597" s="6" t="str">
        <f aca="false">IF($H1597="","",DATE(YEAR($H1597),MONTH($H1597),1))</f>
        <v/>
      </c>
      <c r="L1597" s="0" t="str">
        <f aca="false">IF($A1597="","",INDEX(CARTAO_COMPRAS!$K:$K,INT((ROW()-2)/20)+2))</f>
        <v/>
      </c>
      <c r="M1597" s="0" t="str">
        <f aca="false">IF($A1597="","","Compra no cartão")</f>
        <v/>
      </c>
    </row>
    <row r="1598" customFormat="false" ht="13.5" hidden="false" customHeight="false" outlineLevel="0" collapsed="false">
      <c r="A1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8" s="0" t="str">
        <f aca="false">IF($A1598="","",INDEX(CARTAO_COMPRAS!$C:$C,INT((ROW()-2)/20)+2))</f>
        <v/>
      </c>
      <c r="C1598" s="0" t="str">
        <f aca="false">IF($A1598="","",INDEX(CARTAO_COMPRAS!$D:$D,INT((ROW()-2)/20)+2))</f>
        <v/>
      </c>
      <c r="D1598" s="0" t="str">
        <f aca="false">IF($A1598="","",INDEX(CARTAO_COMPRAS!$E:$E,INT((ROW()-2)/20)+2))</f>
        <v/>
      </c>
      <c r="E1598" s="0" t="str">
        <f aca="false">IF($A1598="","",INDEX(CARTAO_COMPRAS!$H:$H,INT((ROW()-2)/20)+2)+MOD(ROW()-2,20))</f>
        <v/>
      </c>
      <c r="F1598" s="0" t="str">
        <f aca="false">IF($A1598="","",INDEX(CARTAO_COMPRAS!$G:$G,INT((ROW()-2)/20)+2))</f>
        <v/>
      </c>
      <c r="G1598" s="5" t="str">
        <f aca="false">IF($A1598="","",INDEX(CARTAO_COMPRAS!$I:$I,INT((ROW()-2)/20)+2))</f>
        <v/>
      </c>
      <c r="H1598" s="4" t="str">
        <f aca="false">IF($A1598="","",EDATE(INDEX(CARTAO_COMPRAS!$J:$J,INT((ROW()-2)/20)+2),MOD(ROW()-2,20)))</f>
        <v/>
      </c>
      <c r="I1598" s="4" t="str">
        <f aca="false">IF($H1598="","",$H1598-WEEKDAY($H1598,2)+1)</f>
        <v/>
      </c>
      <c r="J1598" s="4" t="str">
        <f aca="false">IF($I1598="","",$I1598+6)</f>
        <v/>
      </c>
      <c r="K1598" s="6" t="str">
        <f aca="false">IF($H1598="","",DATE(YEAR($H1598),MONTH($H1598),1))</f>
        <v/>
      </c>
      <c r="L1598" s="0" t="str">
        <f aca="false">IF($A1598="","",INDEX(CARTAO_COMPRAS!$K:$K,INT((ROW()-2)/20)+2))</f>
        <v/>
      </c>
      <c r="M1598" s="0" t="str">
        <f aca="false">IF($A1598="","","Compra no cartão")</f>
        <v/>
      </c>
    </row>
    <row r="1599" customFormat="false" ht="13.5" hidden="false" customHeight="false" outlineLevel="0" collapsed="false">
      <c r="A1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599" s="0" t="str">
        <f aca="false">IF($A1599="","",INDEX(CARTAO_COMPRAS!$C:$C,INT((ROW()-2)/20)+2))</f>
        <v/>
      </c>
      <c r="C1599" s="0" t="str">
        <f aca="false">IF($A1599="","",INDEX(CARTAO_COMPRAS!$D:$D,INT((ROW()-2)/20)+2))</f>
        <v/>
      </c>
      <c r="D1599" s="0" t="str">
        <f aca="false">IF($A1599="","",INDEX(CARTAO_COMPRAS!$E:$E,INT((ROW()-2)/20)+2))</f>
        <v/>
      </c>
      <c r="E1599" s="0" t="str">
        <f aca="false">IF($A1599="","",INDEX(CARTAO_COMPRAS!$H:$H,INT((ROW()-2)/20)+2)+MOD(ROW()-2,20))</f>
        <v/>
      </c>
      <c r="F1599" s="0" t="str">
        <f aca="false">IF($A1599="","",INDEX(CARTAO_COMPRAS!$G:$G,INT((ROW()-2)/20)+2))</f>
        <v/>
      </c>
      <c r="G1599" s="5" t="str">
        <f aca="false">IF($A1599="","",INDEX(CARTAO_COMPRAS!$I:$I,INT((ROW()-2)/20)+2))</f>
        <v/>
      </c>
      <c r="H1599" s="4" t="str">
        <f aca="false">IF($A1599="","",EDATE(INDEX(CARTAO_COMPRAS!$J:$J,INT((ROW()-2)/20)+2),MOD(ROW()-2,20)))</f>
        <v/>
      </c>
      <c r="I1599" s="4" t="str">
        <f aca="false">IF($H1599="","",$H1599-WEEKDAY($H1599,2)+1)</f>
        <v/>
      </c>
      <c r="J1599" s="4" t="str">
        <f aca="false">IF($I1599="","",$I1599+6)</f>
        <v/>
      </c>
      <c r="K1599" s="6" t="str">
        <f aca="false">IF($H1599="","",DATE(YEAR($H1599),MONTH($H1599),1))</f>
        <v/>
      </c>
      <c r="L1599" s="0" t="str">
        <f aca="false">IF($A1599="","",INDEX(CARTAO_COMPRAS!$K:$K,INT((ROW()-2)/20)+2))</f>
        <v/>
      </c>
      <c r="M1599" s="0" t="str">
        <f aca="false">IF($A1599="","","Compra no cartão")</f>
        <v/>
      </c>
    </row>
    <row r="1600" customFormat="false" ht="13.5" hidden="false" customHeight="false" outlineLevel="0" collapsed="false">
      <c r="A1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0" s="0" t="str">
        <f aca="false">IF($A1600="","",INDEX(CARTAO_COMPRAS!$C:$C,INT((ROW()-2)/20)+2))</f>
        <v/>
      </c>
      <c r="C1600" s="0" t="str">
        <f aca="false">IF($A1600="","",INDEX(CARTAO_COMPRAS!$D:$D,INT((ROW()-2)/20)+2))</f>
        <v/>
      </c>
      <c r="D1600" s="0" t="str">
        <f aca="false">IF($A1600="","",INDEX(CARTAO_COMPRAS!$E:$E,INT((ROW()-2)/20)+2))</f>
        <v/>
      </c>
      <c r="E1600" s="0" t="str">
        <f aca="false">IF($A1600="","",INDEX(CARTAO_COMPRAS!$H:$H,INT((ROW()-2)/20)+2)+MOD(ROW()-2,20))</f>
        <v/>
      </c>
      <c r="F1600" s="0" t="str">
        <f aca="false">IF($A1600="","",INDEX(CARTAO_COMPRAS!$G:$G,INT((ROW()-2)/20)+2))</f>
        <v/>
      </c>
      <c r="G1600" s="5" t="str">
        <f aca="false">IF($A1600="","",INDEX(CARTAO_COMPRAS!$I:$I,INT((ROW()-2)/20)+2))</f>
        <v/>
      </c>
      <c r="H1600" s="4" t="str">
        <f aca="false">IF($A1600="","",EDATE(INDEX(CARTAO_COMPRAS!$J:$J,INT((ROW()-2)/20)+2),MOD(ROW()-2,20)))</f>
        <v/>
      </c>
      <c r="I1600" s="4" t="str">
        <f aca="false">IF($H1600="","",$H1600-WEEKDAY($H1600,2)+1)</f>
        <v/>
      </c>
      <c r="J1600" s="4" t="str">
        <f aca="false">IF($I1600="","",$I1600+6)</f>
        <v/>
      </c>
      <c r="K1600" s="6" t="str">
        <f aca="false">IF($H1600="","",DATE(YEAR($H1600),MONTH($H1600),1))</f>
        <v/>
      </c>
      <c r="L1600" s="0" t="str">
        <f aca="false">IF($A1600="","",INDEX(CARTAO_COMPRAS!$K:$K,INT((ROW()-2)/20)+2))</f>
        <v/>
      </c>
      <c r="M1600" s="0" t="str">
        <f aca="false">IF($A1600="","","Compra no cartão")</f>
        <v/>
      </c>
    </row>
    <row r="1601" customFormat="false" ht="13.5" hidden="false" customHeight="false" outlineLevel="0" collapsed="false">
      <c r="A1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1" s="0" t="str">
        <f aca="false">IF($A1601="","",INDEX(CARTAO_COMPRAS!$C:$C,INT((ROW()-2)/20)+2))</f>
        <v/>
      </c>
      <c r="C1601" s="0" t="str">
        <f aca="false">IF($A1601="","",INDEX(CARTAO_COMPRAS!$D:$D,INT((ROW()-2)/20)+2))</f>
        <v/>
      </c>
      <c r="D1601" s="0" t="str">
        <f aca="false">IF($A1601="","",INDEX(CARTAO_COMPRAS!$E:$E,INT((ROW()-2)/20)+2))</f>
        <v/>
      </c>
      <c r="E1601" s="0" t="str">
        <f aca="false">IF($A1601="","",INDEX(CARTAO_COMPRAS!$H:$H,INT((ROW()-2)/20)+2)+MOD(ROW()-2,20))</f>
        <v/>
      </c>
      <c r="F1601" s="0" t="str">
        <f aca="false">IF($A1601="","",INDEX(CARTAO_COMPRAS!$G:$G,INT((ROW()-2)/20)+2))</f>
        <v/>
      </c>
      <c r="G1601" s="5" t="str">
        <f aca="false">IF($A1601="","",INDEX(CARTAO_COMPRAS!$I:$I,INT((ROW()-2)/20)+2))</f>
        <v/>
      </c>
      <c r="H1601" s="4" t="str">
        <f aca="false">IF($A1601="","",EDATE(INDEX(CARTAO_COMPRAS!$J:$J,INT((ROW()-2)/20)+2),MOD(ROW()-2,20)))</f>
        <v/>
      </c>
      <c r="I1601" s="4" t="str">
        <f aca="false">IF($H1601="","",$H1601-WEEKDAY($H1601,2)+1)</f>
        <v/>
      </c>
      <c r="J1601" s="4" t="str">
        <f aca="false">IF($I1601="","",$I1601+6)</f>
        <v/>
      </c>
      <c r="K1601" s="6" t="str">
        <f aca="false">IF($H1601="","",DATE(YEAR($H1601),MONTH($H1601),1))</f>
        <v/>
      </c>
      <c r="L1601" s="0" t="str">
        <f aca="false">IF($A1601="","",INDEX(CARTAO_COMPRAS!$K:$K,INT((ROW()-2)/20)+2))</f>
        <v/>
      </c>
      <c r="M1601" s="0" t="str">
        <f aca="false">IF($A1601="","","Compra no cartão")</f>
        <v/>
      </c>
    </row>
    <row r="1602" customFormat="false" ht="13.5" hidden="false" customHeight="false" outlineLevel="0" collapsed="false">
      <c r="A16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81</v>
      </c>
      <c r="B1602" s="0" t="str">
        <f aca="false">IF($A1602="","",INDEX(CARTAO_COMPRAS!$C:$C,INT((ROW()-2)/20)+2))</f>
        <v>Bradesco</v>
      </c>
      <c r="C1602" s="0" t="str">
        <f aca="false">IF($A1602="","",INDEX(CARTAO_COMPRAS!$D:$D,INT((ROW()-2)/20)+2))</f>
        <v>Giga Atacado</v>
      </c>
      <c r="D1602" s="0" t="str">
        <f aca="false">IF($A1602="","",INDEX(CARTAO_COMPRAS!$E:$E,INT((ROW()-2)/20)+2))</f>
        <v>Alimentação / Insumos</v>
      </c>
      <c r="E1602" s="0" t="n">
        <f aca="false">IF($A1602="","",INDEX(CARTAO_COMPRAS!$H:$H,INT((ROW()-2)/20)+2)+MOD(ROW()-2,20))</f>
        <v>1</v>
      </c>
      <c r="F1602" s="0" t="n">
        <f aca="false">IF($A1602="","",INDEX(CARTAO_COMPRAS!$G:$G,INT((ROW()-2)/20)+2))</f>
        <v>1</v>
      </c>
      <c r="G1602" s="5" t="n">
        <f aca="false">IF($A1602="","",INDEX(CARTAO_COMPRAS!$I:$I,INT((ROW()-2)/20)+2))</f>
        <v>354.81</v>
      </c>
      <c r="H1602" s="4" t="n">
        <f aca="false">IF($A1602="","",EDATE(INDEX(CARTAO_COMPRAS!$J:$J,INT((ROW()-2)/20)+2),MOD(ROW()-2,20)))</f>
        <v>46188</v>
      </c>
      <c r="I1602" s="4" t="n">
        <f aca="false">IF($H1602="","",$H1602-WEEKDAY($H1602,2)+1)</f>
        <v>46188</v>
      </c>
      <c r="J1602" s="4" t="n">
        <f aca="false">IF($I1602="","",$I1602+6)</f>
        <v>46194</v>
      </c>
      <c r="K1602" s="6" t="n">
        <f aca="false">IF($H1602="","",DATE(YEAR($H1602),MONTH($H1602),1))</f>
        <v>46174</v>
      </c>
      <c r="L1602" s="0" t="str">
        <f aca="false">IF($A1602="","",INDEX(CARTAO_COMPRAS!$K:$K,INT((ROW()-2)/20)+2))</f>
        <v>Pago</v>
      </c>
      <c r="M1602" s="0" t="str">
        <f aca="false">IF($A1602="","","Compra no cartão")</f>
        <v>Compra no cartão</v>
      </c>
    </row>
    <row r="1603" customFormat="false" ht="13.5" hidden="false" customHeight="false" outlineLevel="0" collapsed="false">
      <c r="A1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3" s="0" t="str">
        <f aca="false">IF($A1603="","",INDEX(CARTAO_COMPRAS!$C:$C,INT((ROW()-2)/20)+2))</f>
        <v/>
      </c>
      <c r="C1603" s="0" t="str">
        <f aca="false">IF($A1603="","",INDEX(CARTAO_COMPRAS!$D:$D,INT((ROW()-2)/20)+2))</f>
        <v/>
      </c>
      <c r="D1603" s="0" t="str">
        <f aca="false">IF($A1603="","",INDEX(CARTAO_COMPRAS!$E:$E,INT((ROW()-2)/20)+2))</f>
        <v/>
      </c>
      <c r="E1603" s="0" t="str">
        <f aca="false">IF($A1603="","",INDEX(CARTAO_COMPRAS!$H:$H,INT((ROW()-2)/20)+2)+MOD(ROW()-2,20))</f>
        <v/>
      </c>
      <c r="F1603" s="0" t="str">
        <f aca="false">IF($A1603="","",INDEX(CARTAO_COMPRAS!$G:$G,INT((ROW()-2)/20)+2))</f>
        <v/>
      </c>
      <c r="G1603" s="5" t="str">
        <f aca="false">IF($A1603="","",INDEX(CARTAO_COMPRAS!$I:$I,INT((ROW()-2)/20)+2))</f>
        <v/>
      </c>
      <c r="H1603" s="4" t="str">
        <f aca="false">IF($A1603="","",EDATE(INDEX(CARTAO_COMPRAS!$J:$J,INT((ROW()-2)/20)+2),MOD(ROW()-2,20)))</f>
        <v/>
      </c>
      <c r="I1603" s="4" t="str">
        <f aca="false">IF($H1603="","",$H1603-WEEKDAY($H1603,2)+1)</f>
        <v/>
      </c>
      <c r="J1603" s="4" t="str">
        <f aca="false">IF($I1603="","",$I1603+6)</f>
        <v/>
      </c>
      <c r="K1603" s="6" t="str">
        <f aca="false">IF($H1603="","",DATE(YEAR($H1603),MONTH($H1603),1))</f>
        <v/>
      </c>
      <c r="L1603" s="0" t="str">
        <f aca="false">IF($A1603="","",INDEX(CARTAO_COMPRAS!$K:$K,INT((ROW()-2)/20)+2))</f>
        <v/>
      </c>
      <c r="M1603" s="0" t="str">
        <f aca="false">IF($A1603="","","Compra no cartão")</f>
        <v/>
      </c>
    </row>
    <row r="1604" customFormat="false" ht="13.5" hidden="false" customHeight="false" outlineLevel="0" collapsed="false">
      <c r="A1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4" s="0" t="str">
        <f aca="false">IF($A1604="","",INDEX(CARTAO_COMPRAS!$C:$C,INT((ROW()-2)/20)+2))</f>
        <v/>
      </c>
      <c r="C1604" s="0" t="str">
        <f aca="false">IF($A1604="","",INDEX(CARTAO_COMPRAS!$D:$D,INT((ROW()-2)/20)+2))</f>
        <v/>
      </c>
      <c r="D1604" s="0" t="str">
        <f aca="false">IF($A1604="","",INDEX(CARTAO_COMPRAS!$E:$E,INT((ROW()-2)/20)+2))</f>
        <v/>
      </c>
      <c r="E1604" s="0" t="str">
        <f aca="false">IF($A1604="","",INDEX(CARTAO_COMPRAS!$H:$H,INT((ROW()-2)/20)+2)+MOD(ROW()-2,20))</f>
        <v/>
      </c>
      <c r="F1604" s="0" t="str">
        <f aca="false">IF($A1604="","",INDEX(CARTAO_COMPRAS!$G:$G,INT((ROW()-2)/20)+2))</f>
        <v/>
      </c>
      <c r="G1604" s="5" t="str">
        <f aca="false">IF($A1604="","",INDEX(CARTAO_COMPRAS!$I:$I,INT((ROW()-2)/20)+2))</f>
        <v/>
      </c>
      <c r="H1604" s="4" t="str">
        <f aca="false">IF($A1604="","",EDATE(INDEX(CARTAO_COMPRAS!$J:$J,INT((ROW()-2)/20)+2),MOD(ROW()-2,20)))</f>
        <v/>
      </c>
      <c r="I1604" s="4" t="str">
        <f aca="false">IF($H1604="","",$H1604-WEEKDAY($H1604,2)+1)</f>
        <v/>
      </c>
      <c r="J1604" s="4" t="str">
        <f aca="false">IF($I1604="","",$I1604+6)</f>
        <v/>
      </c>
      <c r="K1604" s="6" t="str">
        <f aca="false">IF($H1604="","",DATE(YEAR($H1604),MONTH($H1604),1))</f>
        <v/>
      </c>
      <c r="L1604" s="0" t="str">
        <f aca="false">IF($A1604="","",INDEX(CARTAO_COMPRAS!$K:$K,INT((ROW()-2)/20)+2))</f>
        <v/>
      </c>
      <c r="M1604" s="0" t="str">
        <f aca="false">IF($A1604="","","Compra no cartão")</f>
        <v/>
      </c>
    </row>
    <row r="1605" customFormat="false" ht="13.5" hidden="false" customHeight="false" outlineLevel="0" collapsed="false">
      <c r="A1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5" s="0" t="str">
        <f aca="false">IF($A1605="","",INDEX(CARTAO_COMPRAS!$C:$C,INT((ROW()-2)/20)+2))</f>
        <v/>
      </c>
      <c r="C1605" s="0" t="str">
        <f aca="false">IF($A1605="","",INDEX(CARTAO_COMPRAS!$D:$D,INT((ROW()-2)/20)+2))</f>
        <v/>
      </c>
      <c r="D1605" s="0" t="str">
        <f aca="false">IF($A1605="","",INDEX(CARTAO_COMPRAS!$E:$E,INT((ROW()-2)/20)+2))</f>
        <v/>
      </c>
      <c r="E1605" s="0" t="str">
        <f aca="false">IF($A1605="","",INDEX(CARTAO_COMPRAS!$H:$H,INT((ROW()-2)/20)+2)+MOD(ROW()-2,20))</f>
        <v/>
      </c>
      <c r="F1605" s="0" t="str">
        <f aca="false">IF($A1605="","",INDEX(CARTAO_COMPRAS!$G:$G,INT((ROW()-2)/20)+2))</f>
        <v/>
      </c>
      <c r="G1605" s="5" t="str">
        <f aca="false">IF($A1605="","",INDEX(CARTAO_COMPRAS!$I:$I,INT((ROW()-2)/20)+2))</f>
        <v/>
      </c>
      <c r="H1605" s="4" t="str">
        <f aca="false">IF($A1605="","",EDATE(INDEX(CARTAO_COMPRAS!$J:$J,INT((ROW()-2)/20)+2),MOD(ROW()-2,20)))</f>
        <v/>
      </c>
      <c r="I1605" s="4" t="str">
        <f aca="false">IF($H1605="","",$H1605-WEEKDAY($H1605,2)+1)</f>
        <v/>
      </c>
      <c r="J1605" s="4" t="str">
        <f aca="false">IF($I1605="","",$I1605+6)</f>
        <v/>
      </c>
      <c r="K1605" s="6" t="str">
        <f aca="false">IF($H1605="","",DATE(YEAR($H1605),MONTH($H1605),1))</f>
        <v/>
      </c>
      <c r="L1605" s="0" t="str">
        <f aca="false">IF($A1605="","",INDEX(CARTAO_COMPRAS!$K:$K,INT((ROW()-2)/20)+2))</f>
        <v/>
      </c>
      <c r="M1605" s="0" t="str">
        <f aca="false">IF($A1605="","","Compra no cartão")</f>
        <v/>
      </c>
    </row>
    <row r="1606" customFormat="false" ht="13.5" hidden="false" customHeight="false" outlineLevel="0" collapsed="false">
      <c r="A1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6" s="0" t="str">
        <f aca="false">IF($A1606="","",INDEX(CARTAO_COMPRAS!$C:$C,INT((ROW()-2)/20)+2))</f>
        <v/>
      </c>
      <c r="C1606" s="0" t="str">
        <f aca="false">IF($A1606="","",INDEX(CARTAO_COMPRAS!$D:$D,INT((ROW()-2)/20)+2))</f>
        <v/>
      </c>
      <c r="D1606" s="0" t="str">
        <f aca="false">IF($A1606="","",INDEX(CARTAO_COMPRAS!$E:$E,INT((ROW()-2)/20)+2))</f>
        <v/>
      </c>
      <c r="E1606" s="0" t="str">
        <f aca="false">IF($A1606="","",INDEX(CARTAO_COMPRAS!$H:$H,INT((ROW()-2)/20)+2)+MOD(ROW()-2,20))</f>
        <v/>
      </c>
      <c r="F1606" s="0" t="str">
        <f aca="false">IF($A1606="","",INDEX(CARTAO_COMPRAS!$G:$G,INT((ROW()-2)/20)+2))</f>
        <v/>
      </c>
      <c r="G1606" s="5" t="str">
        <f aca="false">IF($A1606="","",INDEX(CARTAO_COMPRAS!$I:$I,INT((ROW()-2)/20)+2))</f>
        <v/>
      </c>
      <c r="H1606" s="4" t="str">
        <f aca="false">IF($A1606="","",EDATE(INDEX(CARTAO_COMPRAS!$J:$J,INT((ROW()-2)/20)+2),MOD(ROW()-2,20)))</f>
        <v/>
      </c>
      <c r="I1606" s="4" t="str">
        <f aca="false">IF($H1606="","",$H1606-WEEKDAY($H1606,2)+1)</f>
        <v/>
      </c>
      <c r="J1606" s="4" t="str">
        <f aca="false">IF($I1606="","",$I1606+6)</f>
        <v/>
      </c>
      <c r="K1606" s="6" t="str">
        <f aca="false">IF($H1606="","",DATE(YEAR($H1606),MONTH($H1606),1))</f>
        <v/>
      </c>
      <c r="L1606" s="0" t="str">
        <f aca="false">IF($A1606="","",INDEX(CARTAO_COMPRAS!$K:$K,INT((ROW()-2)/20)+2))</f>
        <v/>
      </c>
      <c r="M1606" s="0" t="str">
        <f aca="false">IF($A1606="","","Compra no cartão")</f>
        <v/>
      </c>
    </row>
    <row r="1607" customFormat="false" ht="13.5" hidden="false" customHeight="false" outlineLevel="0" collapsed="false">
      <c r="A1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7" s="0" t="str">
        <f aca="false">IF($A1607="","",INDEX(CARTAO_COMPRAS!$C:$C,INT((ROW()-2)/20)+2))</f>
        <v/>
      </c>
      <c r="C1607" s="0" t="str">
        <f aca="false">IF($A1607="","",INDEX(CARTAO_COMPRAS!$D:$D,INT((ROW()-2)/20)+2))</f>
        <v/>
      </c>
      <c r="D1607" s="0" t="str">
        <f aca="false">IF($A1607="","",INDEX(CARTAO_COMPRAS!$E:$E,INT((ROW()-2)/20)+2))</f>
        <v/>
      </c>
      <c r="E1607" s="0" t="str">
        <f aca="false">IF($A1607="","",INDEX(CARTAO_COMPRAS!$H:$H,INT((ROW()-2)/20)+2)+MOD(ROW()-2,20))</f>
        <v/>
      </c>
      <c r="F1607" s="0" t="str">
        <f aca="false">IF($A1607="","",INDEX(CARTAO_COMPRAS!$G:$G,INT((ROW()-2)/20)+2))</f>
        <v/>
      </c>
      <c r="G1607" s="5" t="str">
        <f aca="false">IF($A1607="","",INDEX(CARTAO_COMPRAS!$I:$I,INT((ROW()-2)/20)+2))</f>
        <v/>
      </c>
      <c r="H1607" s="4" t="str">
        <f aca="false">IF($A1607="","",EDATE(INDEX(CARTAO_COMPRAS!$J:$J,INT((ROW()-2)/20)+2),MOD(ROW()-2,20)))</f>
        <v/>
      </c>
      <c r="I1607" s="4" t="str">
        <f aca="false">IF($H1607="","",$H1607-WEEKDAY($H1607,2)+1)</f>
        <v/>
      </c>
      <c r="J1607" s="4" t="str">
        <f aca="false">IF($I1607="","",$I1607+6)</f>
        <v/>
      </c>
      <c r="K1607" s="6" t="str">
        <f aca="false">IF($H1607="","",DATE(YEAR($H1607),MONTH($H1607),1))</f>
        <v/>
      </c>
      <c r="L1607" s="0" t="str">
        <f aca="false">IF($A1607="","",INDEX(CARTAO_COMPRAS!$K:$K,INT((ROW()-2)/20)+2))</f>
        <v/>
      </c>
      <c r="M1607" s="0" t="str">
        <f aca="false">IF($A1607="","","Compra no cartão")</f>
        <v/>
      </c>
    </row>
    <row r="1608" customFormat="false" ht="13.5" hidden="false" customHeight="false" outlineLevel="0" collapsed="false">
      <c r="A1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8" s="0" t="str">
        <f aca="false">IF($A1608="","",INDEX(CARTAO_COMPRAS!$C:$C,INT((ROW()-2)/20)+2))</f>
        <v/>
      </c>
      <c r="C1608" s="0" t="str">
        <f aca="false">IF($A1608="","",INDEX(CARTAO_COMPRAS!$D:$D,INT((ROW()-2)/20)+2))</f>
        <v/>
      </c>
      <c r="D1608" s="0" t="str">
        <f aca="false">IF($A1608="","",INDEX(CARTAO_COMPRAS!$E:$E,INT((ROW()-2)/20)+2))</f>
        <v/>
      </c>
      <c r="E1608" s="0" t="str">
        <f aca="false">IF($A1608="","",INDEX(CARTAO_COMPRAS!$H:$H,INT((ROW()-2)/20)+2)+MOD(ROW()-2,20))</f>
        <v/>
      </c>
      <c r="F1608" s="0" t="str">
        <f aca="false">IF($A1608="","",INDEX(CARTAO_COMPRAS!$G:$G,INT((ROW()-2)/20)+2))</f>
        <v/>
      </c>
      <c r="G1608" s="5" t="str">
        <f aca="false">IF($A1608="","",INDEX(CARTAO_COMPRAS!$I:$I,INT((ROW()-2)/20)+2))</f>
        <v/>
      </c>
      <c r="H1608" s="4" t="str">
        <f aca="false">IF($A1608="","",EDATE(INDEX(CARTAO_COMPRAS!$J:$J,INT((ROW()-2)/20)+2),MOD(ROW()-2,20)))</f>
        <v/>
      </c>
      <c r="I1608" s="4" t="str">
        <f aca="false">IF($H1608="","",$H1608-WEEKDAY($H1608,2)+1)</f>
        <v/>
      </c>
      <c r="J1608" s="4" t="str">
        <f aca="false">IF($I1608="","",$I1608+6)</f>
        <v/>
      </c>
      <c r="K1608" s="6" t="str">
        <f aca="false">IF($H1608="","",DATE(YEAR($H1608),MONTH($H1608),1))</f>
        <v/>
      </c>
      <c r="L1608" s="0" t="str">
        <f aca="false">IF($A1608="","",INDEX(CARTAO_COMPRAS!$K:$K,INT((ROW()-2)/20)+2))</f>
        <v/>
      </c>
      <c r="M1608" s="0" t="str">
        <f aca="false">IF($A1608="","","Compra no cartão")</f>
        <v/>
      </c>
    </row>
    <row r="1609" customFormat="false" ht="13.5" hidden="false" customHeight="false" outlineLevel="0" collapsed="false">
      <c r="A1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09" s="0" t="str">
        <f aca="false">IF($A1609="","",INDEX(CARTAO_COMPRAS!$C:$C,INT((ROW()-2)/20)+2))</f>
        <v/>
      </c>
      <c r="C1609" s="0" t="str">
        <f aca="false">IF($A1609="","",INDEX(CARTAO_COMPRAS!$D:$D,INT((ROW()-2)/20)+2))</f>
        <v/>
      </c>
      <c r="D1609" s="0" t="str">
        <f aca="false">IF($A1609="","",INDEX(CARTAO_COMPRAS!$E:$E,INT((ROW()-2)/20)+2))</f>
        <v/>
      </c>
      <c r="E1609" s="0" t="str">
        <f aca="false">IF($A1609="","",INDEX(CARTAO_COMPRAS!$H:$H,INT((ROW()-2)/20)+2)+MOD(ROW()-2,20))</f>
        <v/>
      </c>
      <c r="F1609" s="0" t="str">
        <f aca="false">IF($A1609="","",INDEX(CARTAO_COMPRAS!$G:$G,INT((ROW()-2)/20)+2))</f>
        <v/>
      </c>
      <c r="G1609" s="5" t="str">
        <f aca="false">IF($A1609="","",INDEX(CARTAO_COMPRAS!$I:$I,INT((ROW()-2)/20)+2))</f>
        <v/>
      </c>
      <c r="H1609" s="4" t="str">
        <f aca="false">IF($A1609="","",EDATE(INDEX(CARTAO_COMPRAS!$J:$J,INT((ROW()-2)/20)+2),MOD(ROW()-2,20)))</f>
        <v/>
      </c>
      <c r="I1609" s="4" t="str">
        <f aca="false">IF($H1609="","",$H1609-WEEKDAY($H1609,2)+1)</f>
        <v/>
      </c>
      <c r="J1609" s="4" t="str">
        <f aca="false">IF($I1609="","",$I1609+6)</f>
        <v/>
      </c>
      <c r="K1609" s="6" t="str">
        <f aca="false">IF($H1609="","",DATE(YEAR($H1609),MONTH($H1609),1))</f>
        <v/>
      </c>
      <c r="L1609" s="0" t="str">
        <f aca="false">IF($A1609="","",INDEX(CARTAO_COMPRAS!$K:$K,INT((ROW()-2)/20)+2))</f>
        <v/>
      </c>
      <c r="M1609" s="0" t="str">
        <f aca="false">IF($A1609="","","Compra no cartão")</f>
        <v/>
      </c>
    </row>
    <row r="1610" customFormat="false" ht="13.5" hidden="false" customHeight="false" outlineLevel="0" collapsed="false">
      <c r="A1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0" s="0" t="str">
        <f aca="false">IF($A1610="","",INDEX(CARTAO_COMPRAS!$C:$C,INT((ROW()-2)/20)+2))</f>
        <v/>
      </c>
      <c r="C1610" s="0" t="str">
        <f aca="false">IF($A1610="","",INDEX(CARTAO_COMPRAS!$D:$D,INT((ROW()-2)/20)+2))</f>
        <v/>
      </c>
      <c r="D1610" s="0" t="str">
        <f aca="false">IF($A1610="","",INDEX(CARTAO_COMPRAS!$E:$E,INT((ROW()-2)/20)+2))</f>
        <v/>
      </c>
      <c r="E1610" s="0" t="str">
        <f aca="false">IF($A1610="","",INDEX(CARTAO_COMPRAS!$H:$H,INT((ROW()-2)/20)+2)+MOD(ROW()-2,20))</f>
        <v/>
      </c>
      <c r="F1610" s="0" t="str">
        <f aca="false">IF($A1610="","",INDEX(CARTAO_COMPRAS!$G:$G,INT((ROW()-2)/20)+2))</f>
        <v/>
      </c>
      <c r="G1610" s="5" t="str">
        <f aca="false">IF($A1610="","",INDEX(CARTAO_COMPRAS!$I:$I,INT((ROW()-2)/20)+2))</f>
        <v/>
      </c>
      <c r="H1610" s="4" t="str">
        <f aca="false">IF($A1610="","",EDATE(INDEX(CARTAO_COMPRAS!$J:$J,INT((ROW()-2)/20)+2),MOD(ROW()-2,20)))</f>
        <v/>
      </c>
      <c r="I1610" s="4" t="str">
        <f aca="false">IF($H1610="","",$H1610-WEEKDAY($H1610,2)+1)</f>
        <v/>
      </c>
      <c r="J1610" s="4" t="str">
        <f aca="false">IF($I1610="","",$I1610+6)</f>
        <v/>
      </c>
      <c r="K1610" s="6" t="str">
        <f aca="false">IF($H1610="","",DATE(YEAR($H1610),MONTH($H1610),1))</f>
        <v/>
      </c>
      <c r="L1610" s="0" t="str">
        <f aca="false">IF($A1610="","",INDEX(CARTAO_COMPRAS!$K:$K,INT((ROW()-2)/20)+2))</f>
        <v/>
      </c>
      <c r="M1610" s="0" t="str">
        <f aca="false">IF($A1610="","","Compra no cartão")</f>
        <v/>
      </c>
    </row>
    <row r="1611" customFormat="false" ht="13.5" hidden="false" customHeight="false" outlineLevel="0" collapsed="false">
      <c r="A1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1" s="0" t="str">
        <f aca="false">IF($A1611="","",INDEX(CARTAO_COMPRAS!$C:$C,INT((ROW()-2)/20)+2))</f>
        <v/>
      </c>
      <c r="C1611" s="0" t="str">
        <f aca="false">IF($A1611="","",INDEX(CARTAO_COMPRAS!$D:$D,INT((ROW()-2)/20)+2))</f>
        <v/>
      </c>
      <c r="D1611" s="0" t="str">
        <f aca="false">IF($A1611="","",INDEX(CARTAO_COMPRAS!$E:$E,INT((ROW()-2)/20)+2))</f>
        <v/>
      </c>
      <c r="E1611" s="0" t="str">
        <f aca="false">IF($A1611="","",INDEX(CARTAO_COMPRAS!$H:$H,INT((ROW()-2)/20)+2)+MOD(ROW()-2,20))</f>
        <v/>
      </c>
      <c r="F1611" s="0" t="str">
        <f aca="false">IF($A1611="","",INDEX(CARTAO_COMPRAS!$G:$G,INT((ROW()-2)/20)+2))</f>
        <v/>
      </c>
      <c r="G1611" s="5" t="str">
        <f aca="false">IF($A1611="","",INDEX(CARTAO_COMPRAS!$I:$I,INT((ROW()-2)/20)+2))</f>
        <v/>
      </c>
      <c r="H1611" s="4" t="str">
        <f aca="false">IF($A1611="","",EDATE(INDEX(CARTAO_COMPRAS!$J:$J,INT((ROW()-2)/20)+2),MOD(ROW()-2,20)))</f>
        <v/>
      </c>
      <c r="I1611" s="4" t="str">
        <f aca="false">IF($H1611="","",$H1611-WEEKDAY($H1611,2)+1)</f>
        <v/>
      </c>
      <c r="J1611" s="4" t="str">
        <f aca="false">IF($I1611="","",$I1611+6)</f>
        <v/>
      </c>
      <c r="K1611" s="6" t="str">
        <f aca="false">IF($H1611="","",DATE(YEAR($H1611),MONTH($H1611),1))</f>
        <v/>
      </c>
      <c r="L1611" s="0" t="str">
        <f aca="false">IF($A1611="","",INDEX(CARTAO_COMPRAS!$K:$K,INT((ROW()-2)/20)+2))</f>
        <v/>
      </c>
      <c r="M1611" s="0" t="str">
        <f aca="false">IF($A1611="","","Compra no cartão")</f>
        <v/>
      </c>
    </row>
    <row r="1612" customFormat="false" ht="13.5" hidden="false" customHeight="false" outlineLevel="0" collapsed="false">
      <c r="A1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2" s="0" t="str">
        <f aca="false">IF($A1612="","",INDEX(CARTAO_COMPRAS!$C:$C,INT((ROW()-2)/20)+2))</f>
        <v/>
      </c>
      <c r="C1612" s="0" t="str">
        <f aca="false">IF($A1612="","",INDEX(CARTAO_COMPRAS!$D:$D,INT((ROW()-2)/20)+2))</f>
        <v/>
      </c>
      <c r="D1612" s="0" t="str">
        <f aca="false">IF($A1612="","",INDEX(CARTAO_COMPRAS!$E:$E,INT((ROW()-2)/20)+2))</f>
        <v/>
      </c>
      <c r="E1612" s="0" t="str">
        <f aca="false">IF($A1612="","",INDEX(CARTAO_COMPRAS!$H:$H,INT((ROW()-2)/20)+2)+MOD(ROW()-2,20))</f>
        <v/>
      </c>
      <c r="F1612" s="0" t="str">
        <f aca="false">IF($A1612="","",INDEX(CARTAO_COMPRAS!$G:$G,INT((ROW()-2)/20)+2))</f>
        <v/>
      </c>
      <c r="G1612" s="5" t="str">
        <f aca="false">IF($A1612="","",INDEX(CARTAO_COMPRAS!$I:$I,INT((ROW()-2)/20)+2))</f>
        <v/>
      </c>
      <c r="H1612" s="4" t="str">
        <f aca="false">IF($A1612="","",EDATE(INDEX(CARTAO_COMPRAS!$J:$J,INT((ROW()-2)/20)+2),MOD(ROW()-2,20)))</f>
        <v/>
      </c>
      <c r="I1612" s="4" t="str">
        <f aca="false">IF($H1612="","",$H1612-WEEKDAY($H1612,2)+1)</f>
        <v/>
      </c>
      <c r="J1612" s="4" t="str">
        <f aca="false">IF($I1612="","",$I1612+6)</f>
        <v/>
      </c>
      <c r="K1612" s="6" t="str">
        <f aca="false">IF($H1612="","",DATE(YEAR($H1612),MONTH($H1612),1))</f>
        <v/>
      </c>
      <c r="L1612" s="0" t="str">
        <f aca="false">IF($A1612="","",INDEX(CARTAO_COMPRAS!$K:$K,INT((ROW()-2)/20)+2))</f>
        <v/>
      </c>
      <c r="M1612" s="0" t="str">
        <f aca="false">IF($A1612="","","Compra no cartão")</f>
        <v/>
      </c>
    </row>
    <row r="1613" customFormat="false" ht="13.5" hidden="false" customHeight="false" outlineLevel="0" collapsed="false">
      <c r="A1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3" s="0" t="str">
        <f aca="false">IF($A1613="","",INDEX(CARTAO_COMPRAS!$C:$C,INT((ROW()-2)/20)+2))</f>
        <v/>
      </c>
      <c r="C1613" s="0" t="str">
        <f aca="false">IF($A1613="","",INDEX(CARTAO_COMPRAS!$D:$D,INT((ROW()-2)/20)+2))</f>
        <v/>
      </c>
      <c r="D1613" s="0" t="str">
        <f aca="false">IF($A1613="","",INDEX(CARTAO_COMPRAS!$E:$E,INT((ROW()-2)/20)+2))</f>
        <v/>
      </c>
      <c r="E1613" s="0" t="str">
        <f aca="false">IF($A1613="","",INDEX(CARTAO_COMPRAS!$H:$H,INT((ROW()-2)/20)+2)+MOD(ROW()-2,20))</f>
        <v/>
      </c>
      <c r="F1613" s="0" t="str">
        <f aca="false">IF($A1613="","",INDEX(CARTAO_COMPRAS!$G:$G,INT((ROW()-2)/20)+2))</f>
        <v/>
      </c>
      <c r="G1613" s="5" t="str">
        <f aca="false">IF($A1613="","",INDEX(CARTAO_COMPRAS!$I:$I,INT((ROW()-2)/20)+2))</f>
        <v/>
      </c>
      <c r="H1613" s="4" t="str">
        <f aca="false">IF($A1613="","",EDATE(INDEX(CARTAO_COMPRAS!$J:$J,INT((ROW()-2)/20)+2),MOD(ROW()-2,20)))</f>
        <v/>
      </c>
      <c r="I1613" s="4" t="str">
        <f aca="false">IF($H1613="","",$H1613-WEEKDAY($H1613,2)+1)</f>
        <v/>
      </c>
      <c r="J1613" s="4" t="str">
        <f aca="false">IF($I1613="","",$I1613+6)</f>
        <v/>
      </c>
      <c r="K1613" s="6" t="str">
        <f aca="false">IF($H1613="","",DATE(YEAR($H1613),MONTH($H1613),1))</f>
        <v/>
      </c>
      <c r="L1613" s="0" t="str">
        <f aca="false">IF($A1613="","",INDEX(CARTAO_COMPRAS!$K:$K,INT((ROW()-2)/20)+2))</f>
        <v/>
      </c>
      <c r="M1613" s="0" t="str">
        <f aca="false">IF($A1613="","","Compra no cartão")</f>
        <v/>
      </c>
    </row>
    <row r="1614" customFormat="false" ht="13.5" hidden="false" customHeight="false" outlineLevel="0" collapsed="false">
      <c r="A1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4" s="0" t="str">
        <f aca="false">IF($A1614="","",INDEX(CARTAO_COMPRAS!$C:$C,INT((ROW()-2)/20)+2))</f>
        <v/>
      </c>
      <c r="C1614" s="0" t="str">
        <f aca="false">IF($A1614="","",INDEX(CARTAO_COMPRAS!$D:$D,INT((ROW()-2)/20)+2))</f>
        <v/>
      </c>
      <c r="D1614" s="0" t="str">
        <f aca="false">IF($A1614="","",INDEX(CARTAO_COMPRAS!$E:$E,INT((ROW()-2)/20)+2))</f>
        <v/>
      </c>
      <c r="E1614" s="0" t="str">
        <f aca="false">IF($A1614="","",INDEX(CARTAO_COMPRAS!$H:$H,INT((ROW()-2)/20)+2)+MOD(ROW()-2,20))</f>
        <v/>
      </c>
      <c r="F1614" s="0" t="str">
        <f aca="false">IF($A1614="","",INDEX(CARTAO_COMPRAS!$G:$G,INT((ROW()-2)/20)+2))</f>
        <v/>
      </c>
      <c r="G1614" s="5" t="str">
        <f aca="false">IF($A1614="","",INDEX(CARTAO_COMPRAS!$I:$I,INT((ROW()-2)/20)+2))</f>
        <v/>
      </c>
      <c r="H1614" s="4" t="str">
        <f aca="false">IF($A1614="","",EDATE(INDEX(CARTAO_COMPRAS!$J:$J,INT((ROW()-2)/20)+2),MOD(ROW()-2,20)))</f>
        <v/>
      </c>
      <c r="I1614" s="4" t="str">
        <f aca="false">IF($H1614="","",$H1614-WEEKDAY($H1614,2)+1)</f>
        <v/>
      </c>
      <c r="J1614" s="4" t="str">
        <f aca="false">IF($I1614="","",$I1614+6)</f>
        <v/>
      </c>
      <c r="K1614" s="6" t="str">
        <f aca="false">IF($H1614="","",DATE(YEAR($H1614),MONTH($H1614),1))</f>
        <v/>
      </c>
      <c r="L1614" s="0" t="str">
        <f aca="false">IF($A1614="","",INDEX(CARTAO_COMPRAS!$K:$K,INT((ROW()-2)/20)+2))</f>
        <v/>
      </c>
      <c r="M1614" s="0" t="str">
        <f aca="false">IF($A1614="","","Compra no cartão")</f>
        <v/>
      </c>
    </row>
    <row r="1615" customFormat="false" ht="13.5" hidden="false" customHeight="false" outlineLevel="0" collapsed="false">
      <c r="A1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5" s="0" t="str">
        <f aca="false">IF($A1615="","",INDEX(CARTAO_COMPRAS!$C:$C,INT((ROW()-2)/20)+2))</f>
        <v/>
      </c>
      <c r="C1615" s="0" t="str">
        <f aca="false">IF($A1615="","",INDEX(CARTAO_COMPRAS!$D:$D,INT((ROW()-2)/20)+2))</f>
        <v/>
      </c>
      <c r="D1615" s="0" t="str">
        <f aca="false">IF($A1615="","",INDEX(CARTAO_COMPRAS!$E:$E,INT((ROW()-2)/20)+2))</f>
        <v/>
      </c>
      <c r="E1615" s="0" t="str">
        <f aca="false">IF($A1615="","",INDEX(CARTAO_COMPRAS!$H:$H,INT((ROW()-2)/20)+2)+MOD(ROW()-2,20))</f>
        <v/>
      </c>
      <c r="F1615" s="0" t="str">
        <f aca="false">IF($A1615="","",INDEX(CARTAO_COMPRAS!$G:$G,INT((ROW()-2)/20)+2))</f>
        <v/>
      </c>
      <c r="G1615" s="5" t="str">
        <f aca="false">IF($A1615="","",INDEX(CARTAO_COMPRAS!$I:$I,INT((ROW()-2)/20)+2))</f>
        <v/>
      </c>
      <c r="H1615" s="4" t="str">
        <f aca="false">IF($A1615="","",EDATE(INDEX(CARTAO_COMPRAS!$J:$J,INT((ROW()-2)/20)+2),MOD(ROW()-2,20)))</f>
        <v/>
      </c>
      <c r="I1615" s="4" t="str">
        <f aca="false">IF($H1615="","",$H1615-WEEKDAY($H1615,2)+1)</f>
        <v/>
      </c>
      <c r="J1615" s="4" t="str">
        <f aca="false">IF($I1615="","",$I1615+6)</f>
        <v/>
      </c>
      <c r="K1615" s="6" t="str">
        <f aca="false">IF($H1615="","",DATE(YEAR($H1615),MONTH($H1615),1))</f>
        <v/>
      </c>
      <c r="L1615" s="0" t="str">
        <f aca="false">IF($A1615="","",INDEX(CARTAO_COMPRAS!$K:$K,INT((ROW()-2)/20)+2))</f>
        <v/>
      </c>
      <c r="M1615" s="0" t="str">
        <f aca="false">IF($A1615="","","Compra no cartão")</f>
        <v/>
      </c>
    </row>
    <row r="1616" customFormat="false" ht="13.5" hidden="false" customHeight="false" outlineLevel="0" collapsed="false">
      <c r="A1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6" s="0" t="str">
        <f aca="false">IF($A1616="","",INDEX(CARTAO_COMPRAS!$C:$C,INT((ROW()-2)/20)+2))</f>
        <v/>
      </c>
      <c r="C1616" s="0" t="str">
        <f aca="false">IF($A1616="","",INDEX(CARTAO_COMPRAS!$D:$D,INT((ROW()-2)/20)+2))</f>
        <v/>
      </c>
      <c r="D1616" s="0" t="str">
        <f aca="false">IF($A1616="","",INDEX(CARTAO_COMPRAS!$E:$E,INT((ROW()-2)/20)+2))</f>
        <v/>
      </c>
      <c r="E1616" s="0" t="str">
        <f aca="false">IF($A1616="","",INDEX(CARTAO_COMPRAS!$H:$H,INT((ROW()-2)/20)+2)+MOD(ROW()-2,20))</f>
        <v/>
      </c>
      <c r="F1616" s="0" t="str">
        <f aca="false">IF($A1616="","",INDEX(CARTAO_COMPRAS!$G:$G,INT((ROW()-2)/20)+2))</f>
        <v/>
      </c>
      <c r="G1616" s="5" t="str">
        <f aca="false">IF($A1616="","",INDEX(CARTAO_COMPRAS!$I:$I,INT((ROW()-2)/20)+2))</f>
        <v/>
      </c>
      <c r="H1616" s="4" t="str">
        <f aca="false">IF($A1616="","",EDATE(INDEX(CARTAO_COMPRAS!$J:$J,INT((ROW()-2)/20)+2),MOD(ROW()-2,20)))</f>
        <v/>
      </c>
      <c r="I1616" s="4" t="str">
        <f aca="false">IF($H1616="","",$H1616-WEEKDAY($H1616,2)+1)</f>
        <v/>
      </c>
      <c r="J1616" s="4" t="str">
        <f aca="false">IF($I1616="","",$I1616+6)</f>
        <v/>
      </c>
      <c r="K1616" s="6" t="str">
        <f aca="false">IF($H1616="","",DATE(YEAR($H1616),MONTH($H1616),1))</f>
        <v/>
      </c>
      <c r="L1616" s="0" t="str">
        <f aca="false">IF($A1616="","",INDEX(CARTAO_COMPRAS!$K:$K,INT((ROW()-2)/20)+2))</f>
        <v/>
      </c>
      <c r="M1616" s="0" t="str">
        <f aca="false">IF($A1616="","","Compra no cartão")</f>
        <v/>
      </c>
    </row>
    <row r="1617" customFormat="false" ht="13.5" hidden="false" customHeight="false" outlineLevel="0" collapsed="false">
      <c r="A1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7" s="0" t="str">
        <f aca="false">IF($A1617="","",INDEX(CARTAO_COMPRAS!$C:$C,INT((ROW()-2)/20)+2))</f>
        <v/>
      </c>
      <c r="C1617" s="0" t="str">
        <f aca="false">IF($A1617="","",INDEX(CARTAO_COMPRAS!$D:$D,INT((ROW()-2)/20)+2))</f>
        <v/>
      </c>
      <c r="D1617" s="0" t="str">
        <f aca="false">IF($A1617="","",INDEX(CARTAO_COMPRAS!$E:$E,INT((ROW()-2)/20)+2))</f>
        <v/>
      </c>
      <c r="E1617" s="0" t="str">
        <f aca="false">IF($A1617="","",INDEX(CARTAO_COMPRAS!$H:$H,INT((ROW()-2)/20)+2)+MOD(ROW()-2,20))</f>
        <v/>
      </c>
      <c r="F1617" s="0" t="str">
        <f aca="false">IF($A1617="","",INDEX(CARTAO_COMPRAS!$G:$G,INT((ROW()-2)/20)+2))</f>
        <v/>
      </c>
      <c r="G1617" s="5" t="str">
        <f aca="false">IF($A1617="","",INDEX(CARTAO_COMPRAS!$I:$I,INT((ROW()-2)/20)+2))</f>
        <v/>
      </c>
      <c r="H1617" s="4" t="str">
        <f aca="false">IF($A1617="","",EDATE(INDEX(CARTAO_COMPRAS!$J:$J,INT((ROW()-2)/20)+2),MOD(ROW()-2,20)))</f>
        <v/>
      </c>
      <c r="I1617" s="4" t="str">
        <f aca="false">IF($H1617="","",$H1617-WEEKDAY($H1617,2)+1)</f>
        <v/>
      </c>
      <c r="J1617" s="4" t="str">
        <f aca="false">IF($I1617="","",$I1617+6)</f>
        <v/>
      </c>
      <c r="K1617" s="6" t="str">
        <f aca="false">IF($H1617="","",DATE(YEAR($H1617),MONTH($H1617),1))</f>
        <v/>
      </c>
      <c r="L1617" s="0" t="str">
        <f aca="false">IF($A1617="","",INDEX(CARTAO_COMPRAS!$K:$K,INT((ROW()-2)/20)+2))</f>
        <v/>
      </c>
      <c r="M1617" s="0" t="str">
        <f aca="false">IF($A1617="","","Compra no cartão")</f>
        <v/>
      </c>
    </row>
    <row r="1618" customFormat="false" ht="13.5" hidden="false" customHeight="false" outlineLevel="0" collapsed="false">
      <c r="A1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8" s="0" t="str">
        <f aca="false">IF($A1618="","",INDEX(CARTAO_COMPRAS!$C:$C,INT((ROW()-2)/20)+2))</f>
        <v/>
      </c>
      <c r="C1618" s="0" t="str">
        <f aca="false">IF($A1618="","",INDEX(CARTAO_COMPRAS!$D:$D,INT((ROW()-2)/20)+2))</f>
        <v/>
      </c>
      <c r="D1618" s="0" t="str">
        <f aca="false">IF($A1618="","",INDEX(CARTAO_COMPRAS!$E:$E,INT((ROW()-2)/20)+2))</f>
        <v/>
      </c>
      <c r="E1618" s="0" t="str">
        <f aca="false">IF($A1618="","",INDEX(CARTAO_COMPRAS!$H:$H,INT((ROW()-2)/20)+2)+MOD(ROW()-2,20))</f>
        <v/>
      </c>
      <c r="F1618" s="0" t="str">
        <f aca="false">IF($A1618="","",INDEX(CARTAO_COMPRAS!$G:$G,INT((ROW()-2)/20)+2))</f>
        <v/>
      </c>
      <c r="G1618" s="5" t="str">
        <f aca="false">IF($A1618="","",INDEX(CARTAO_COMPRAS!$I:$I,INT((ROW()-2)/20)+2))</f>
        <v/>
      </c>
      <c r="H1618" s="4" t="str">
        <f aca="false">IF($A1618="","",EDATE(INDEX(CARTAO_COMPRAS!$J:$J,INT((ROW()-2)/20)+2),MOD(ROW()-2,20)))</f>
        <v/>
      </c>
      <c r="I1618" s="4" t="str">
        <f aca="false">IF($H1618="","",$H1618-WEEKDAY($H1618,2)+1)</f>
        <v/>
      </c>
      <c r="J1618" s="4" t="str">
        <f aca="false">IF($I1618="","",$I1618+6)</f>
        <v/>
      </c>
      <c r="K1618" s="6" t="str">
        <f aca="false">IF($H1618="","",DATE(YEAR($H1618),MONTH($H1618),1))</f>
        <v/>
      </c>
      <c r="L1618" s="0" t="str">
        <f aca="false">IF($A1618="","",INDEX(CARTAO_COMPRAS!$K:$K,INT((ROW()-2)/20)+2))</f>
        <v/>
      </c>
      <c r="M1618" s="0" t="str">
        <f aca="false">IF($A1618="","","Compra no cartão")</f>
        <v/>
      </c>
    </row>
    <row r="1619" customFormat="false" ht="13.5" hidden="false" customHeight="false" outlineLevel="0" collapsed="false">
      <c r="A1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19" s="0" t="str">
        <f aca="false">IF($A1619="","",INDEX(CARTAO_COMPRAS!$C:$C,INT((ROW()-2)/20)+2))</f>
        <v/>
      </c>
      <c r="C1619" s="0" t="str">
        <f aca="false">IF($A1619="","",INDEX(CARTAO_COMPRAS!$D:$D,INT((ROW()-2)/20)+2))</f>
        <v/>
      </c>
      <c r="D1619" s="0" t="str">
        <f aca="false">IF($A1619="","",INDEX(CARTAO_COMPRAS!$E:$E,INT((ROW()-2)/20)+2))</f>
        <v/>
      </c>
      <c r="E1619" s="0" t="str">
        <f aca="false">IF($A1619="","",INDEX(CARTAO_COMPRAS!$H:$H,INT((ROW()-2)/20)+2)+MOD(ROW()-2,20))</f>
        <v/>
      </c>
      <c r="F1619" s="0" t="str">
        <f aca="false">IF($A1619="","",INDEX(CARTAO_COMPRAS!$G:$G,INT((ROW()-2)/20)+2))</f>
        <v/>
      </c>
      <c r="G1619" s="5" t="str">
        <f aca="false">IF($A1619="","",INDEX(CARTAO_COMPRAS!$I:$I,INT((ROW()-2)/20)+2))</f>
        <v/>
      </c>
      <c r="H1619" s="4" t="str">
        <f aca="false">IF($A1619="","",EDATE(INDEX(CARTAO_COMPRAS!$J:$J,INT((ROW()-2)/20)+2),MOD(ROW()-2,20)))</f>
        <v/>
      </c>
      <c r="I1619" s="4" t="str">
        <f aca="false">IF($H1619="","",$H1619-WEEKDAY($H1619,2)+1)</f>
        <v/>
      </c>
      <c r="J1619" s="4" t="str">
        <f aca="false">IF($I1619="","",$I1619+6)</f>
        <v/>
      </c>
      <c r="K1619" s="6" t="str">
        <f aca="false">IF($H1619="","",DATE(YEAR($H1619),MONTH($H1619),1))</f>
        <v/>
      </c>
      <c r="L1619" s="0" t="str">
        <f aca="false">IF($A1619="","",INDEX(CARTAO_COMPRAS!$K:$K,INT((ROW()-2)/20)+2))</f>
        <v/>
      </c>
      <c r="M1619" s="0" t="str">
        <f aca="false">IF($A1619="","","Compra no cartão")</f>
        <v/>
      </c>
    </row>
    <row r="1620" customFormat="false" ht="13.5" hidden="false" customHeight="false" outlineLevel="0" collapsed="false">
      <c r="A1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0" s="0" t="str">
        <f aca="false">IF($A1620="","",INDEX(CARTAO_COMPRAS!$C:$C,INT((ROW()-2)/20)+2))</f>
        <v/>
      </c>
      <c r="C1620" s="0" t="str">
        <f aca="false">IF($A1620="","",INDEX(CARTAO_COMPRAS!$D:$D,INT((ROW()-2)/20)+2))</f>
        <v/>
      </c>
      <c r="D1620" s="0" t="str">
        <f aca="false">IF($A1620="","",INDEX(CARTAO_COMPRAS!$E:$E,INT((ROW()-2)/20)+2))</f>
        <v/>
      </c>
      <c r="E1620" s="0" t="str">
        <f aca="false">IF($A1620="","",INDEX(CARTAO_COMPRAS!$H:$H,INT((ROW()-2)/20)+2)+MOD(ROW()-2,20))</f>
        <v/>
      </c>
      <c r="F1620" s="0" t="str">
        <f aca="false">IF($A1620="","",INDEX(CARTAO_COMPRAS!$G:$G,INT((ROW()-2)/20)+2))</f>
        <v/>
      </c>
      <c r="G1620" s="5" t="str">
        <f aca="false">IF($A1620="","",INDEX(CARTAO_COMPRAS!$I:$I,INT((ROW()-2)/20)+2))</f>
        <v/>
      </c>
      <c r="H1620" s="4" t="str">
        <f aca="false">IF($A1620="","",EDATE(INDEX(CARTAO_COMPRAS!$J:$J,INT((ROW()-2)/20)+2),MOD(ROW()-2,20)))</f>
        <v/>
      </c>
      <c r="I1620" s="4" t="str">
        <f aca="false">IF($H1620="","",$H1620-WEEKDAY($H1620,2)+1)</f>
        <v/>
      </c>
      <c r="J1620" s="4" t="str">
        <f aca="false">IF($I1620="","",$I1620+6)</f>
        <v/>
      </c>
      <c r="K1620" s="6" t="str">
        <f aca="false">IF($H1620="","",DATE(YEAR($H1620),MONTH($H1620),1))</f>
        <v/>
      </c>
      <c r="L1620" s="0" t="str">
        <f aca="false">IF($A1620="","",INDEX(CARTAO_COMPRAS!$K:$K,INT((ROW()-2)/20)+2))</f>
        <v/>
      </c>
      <c r="M1620" s="0" t="str">
        <f aca="false">IF($A1620="","","Compra no cartão")</f>
        <v/>
      </c>
    </row>
    <row r="1621" customFormat="false" ht="13.5" hidden="false" customHeight="false" outlineLevel="0" collapsed="false">
      <c r="A1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1" s="0" t="str">
        <f aca="false">IF($A1621="","",INDEX(CARTAO_COMPRAS!$C:$C,INT((ROW()-2)/20)+2))</f>
        <v/>
      </c>
      <c r="C1621" s="0" t="str">
        <f aca="false">IF($A1621="","",INDEX(CARTAO_COMPRAS!$D:$D,INT((ROW()-2)/20)+2))</f>
        <v/>
      </c>
      <c r="D1621" s="0" t="str">
        <f aca="false">IF($A1621="","",INDEX(CARTAO_COMPRAS!$E:$E,INT((ROW()-2)/20)+2))</f>
        <v/>
      </c>
      <c r="E1621" s="0" t="str">
        <f aca="false">IF($A1621="","",INDEX(CARTAO_COMPRAS!$H:$H,INT((ROW()-2)/20)+2)+MOD(ROW()-2,20))</f>
        <v/>
      </c>
      <c r="F1621" s="0" t="str">
        <f aca="false">IF($A1621="","",INDEX(CARTAO_COMPRAS!$G:$G,INT((ROW()-2)/20)+2))</f>
        <v/>
      </c>
      <c r="G1621" s="5" t="str">
        <f aca="false">IF($A1621="","",INDEX(CARTAO_COMPRAS!$I:$I,INT((ROW()-2)/20)+2))</f>
        <v/>
      </c>
      <c r="H1621" s="4" t="str">
        <f aca="false">IF($A1621="","",EDATE(INDEX(CARTAO_COMPRAS!$J:$J,INT((ROW()-2)/20)+2),MOD(ROW()-2,20)))</f>
        <v/>
      </c>
      <c r="I1621" s="4" t="str">
        <f aca="false">IF($H1621="","",$H1621-WEEKDAY($H1621,2)+1)</f>
        <v/>
      </c>
      <c r="J1621" s="4" t="str">
        <f aca="false">IF($I1621="","",$I1621+6)</f>
        <v/>
      </c>
      <c r="K1621" s="6" t="str">
        <f aca="false">IF($H1621="","",DATE(YEAR($H1621),MONTH($H1621),1))</f>
        <v/>
      </c>
      <c r="L1621" s="0" t="str">
        <f aca="false">IF($A1621="","",INDEX(CARTAO_COMPRAS!$K:$K,INT((ROW()-2)/20)+2))</f>
        <v/>
      </c>
      <c r="M1621" s="0" t="str">
        <f aca="false">IF($A1621="","","Compra no cartão")</f>
        <v/>
      </c>
    </row>
    <row r="1622" customFormat="false" ht="13.5" hidden="false" customHeight="false" outlineLevel="0" collapsed="false">
      <c r="A16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82</v>
      </c>
      <c r="B1622" s="0" t="str">
        <f aca="false">IF($A1622="","",INDEX(CARTAO_COMPRAS!$C:$C,INT((ROW()-2)/20)+2))</f>
        <v>Bradesco</v>
      </c>
      <c r="C1622" s="0" t="str">
        <f aca="false">IF($A1622="","",INDEX(CARTAO_COMPRAS!$D:$D,INT((ROW()-2)/20)+2))</f>
        <v>Buypack</v>
      </c>
      <c r="D1622" s="0" t="str">
        <f aca="false">IF($A1622="","",INDEX(CARTAO_COMPRAS!$E:$E,INT((ROW()-2)/20)+2))</f>
        <v>Alimentação / Insumos</v>
      </c>
      <c r="E1622" s="0" t="n">
        <f aca="false">IF($A1622="","",INDEX(CARTAO_COMPRAS!$H:$H,INT((ROW()-2)/20)+2)+MOD(ROW()-2,20))</f>
        <v>1</v>
      </c>
      <c r="F1622" s="0" t="n">
        <f aca="false">IF($A1622="","",INDEX(CARTAO_COMPRAS!$G:$G,INT((ROW()-2)/20)+2))</f>
        <v>1</v>
      </c>
      <c r="G1622" s="5" t="n">
        <f aca="false">IF($A1622="","",INDEX(CARTAO_COMPRAS!$I:$I,INT((ROW()-2)/20)+2))</f>
        <v>1471.52</v>
      </c>
      <c r="H1622" s="4" t="n">
        <f aca="false">IF($A1622="","",EDATE(INDEX(CARTAO_COMPRAS!$J:$J,INT((ROW()-2)/20)+2),MOD(ROW()-2,20)))</f>
        <v>46188</v>
      </c>
      <c r="I1622" s="4" t="n">
        <f aca="false">IF($H1622="","",$H1622-WEEKDAY($H1622,2)+1)</f>
        <v>46188</v>
      </c>
      <c r="J1622" s="4" t="n">
        <f aca="false">IF($I1622="","",$I1622+6)</f>
        <v>46194</v>
      </c>
      <c r="K1622" s="6" t="n">
        <f aca="false">IF($H1622="","",DATE(YEAR($H1622),MONTH($H1622),1))</f>
        <v>46174</v>
      </c>
      <c r="L1622" s="0" t="str">
        <f aca="false">IF($A1622="","",INDEX(CARTAO_COMPRAS!$K:$K,INT((ROW()-2)/20)+2))</f>
        <v>Pago</v>
      </c>
      <c r="M1622" s="0" t="str">
        <f aca="false">IF($A1622="","","Compra no cartão")</f>
        <v>Compra no cartão</v>
      </c>
    </row>
    <row r="1623" customFormat="false" ht="13.5" hidden="false" customHeight="false" outlineLevel="0" collapsed="false">
      <c r="A1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3" s="0" t="str">
        <f aca="false">IF($A1623="","",INDEX(CARTAO_COMPRAS!$C:$C,INT((ROW()-2)/20)+2))</f>
        <v/>
      </c>
      <c r="C1623" s="0" t="str">
        <f aca="false">IF($A1623="","",INDEX(CARTAO_COMPRAS!$D:$D,INT((ROW()-2)/20)+2))</f>
        <v/>
      </c>
      <c r="D1623" s="0" t="str">
        <f aca="false">IF($A1623="","",INDEX(CARTAO_COMPRAS!$E:$E,INT((ROW()-2)/20)+2))</f>
        <v/>
      </c>
      <c r="E1623" s="0" t="str">
        <f aca="false">IF($A1623="","",INDEX(CARTAO_COMPRAS!$H:$H,INT((ROW()-2)/20)+2)+MOD(ROW()-2,20))</f>
        <v/>
      </c>
      <c r="F1623" s="0" t="str">
        <f aca="false">IF($A1623="","",INDEX(CARTAO_COMPRAS!$G:$G,INT((ROW()-2)/20)+2))</f>
        <v/>
      </c>
      <c r="G1623" s="5" t="str">
        <f aca="false">IF($A1623="","",INDEX(CARTAO_COMPRAS!$I:$I,INT((ROW()-2)/20)+2))</f>
        <v/>
      </c>
      <c r="H1623" s="4" t="str">
        <f aca="false">IF($A1623="","",EDATE(INDEX(CARTAO_COMPRAS!$J:$J,INT((ROW()-2)/20)+2),MOD(ROW()-2,20)))</f>
        <v/>
      </c>
      <c r="I1623" s="4" t="str">
        <f aca="false">IF($H1623="","",$H1623-WEEKDAY($H1623,2)+1)</f>
        <v/>
      </c>
      <c r="J1623" s="4" t="str">
        <f aca="false">IF($I1623="","",$I1623+6)</f>
        <v/>
      </c>
      <c r="K1623" s="6" t="str">
        <f aca="false">IF($H1623="","",DATE(YEAR($H1623),MONTH($H1623),1))</f>
        <v/>
      </c>
      <c r="L1623" s="0" t="str">
        <f aca="false">IF($A1623="","",INDEX(CARTAO_COMPRAS!$K:$K,INT((ROW()-2)/20)+2))</f>
        <v/>
      </c>
      <c r="M1623" s="0" t="str">
        <f aca="false">IF($A1623="","","Compra no cartão")</f>
        <v/>
      </c>
    </row>
    <row r="1624" customFormat="false" ht="13.5" hidden="false" customHeight="false" outlineLevel="0" collapsed="false">
      <c r="A1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4" s="0" t="str">
        <f aca="false">IF($A1624="","",INDEX(CARTAO_COMPRAS!$C:$C,INT((ROW()-2)/20)+2))</f>
        <v/>
      </c>
      <c r="C1624" s="0" t="str">
        <f aca="false">IF($A1624="","",INDEX(CARTAO_COMPRAS!$D:$D,INT((ROW()-2)/20)+2))</f>
        <v/>
      </c>
      <c r="D1624" s="0" t="str">
        <f aca="false">IF($A1624="","",INDEX(CARTAO_COMPRAS!$E:$E,INT((ROW()-2)/20)+2))</f>
        <v/>
      </c>
      <c r="E1624" s="0" t="str">
        <f aca="false">IF($A1624="","",INDEX(CARTAO_COMPRAS!$H:$H,INT((ROW()-2)/20)+2)+MOD(ROW()-2,20))</f>
        <v/>
      </c>
      <c r="F1624" s="0" t="str">
        <f aca="false">IF($A1624="","",INDEX(CARTAO_COMPRAS!$G:$G,INT((ROW()-2)/20)+2))</f>
        <v/>
      </c>
      <c r="G1624" s="5" t="str">
        <f aca="false">IF($A1624="","",INDEX(CARTAO_COMPRAS!$I:$I,INT((ROW()-2)/20)+2))</f>
        <v/>
      </c>
      <c r="H1624" s="4" t="str">
        <f aca="false">IF($A1624="","",EDATE(INDEX(CARTAO_COMPRAS!$J:$J,INT((ROW()-2)/20)+2),MOD(ROW()-2,20)))</f>
        <v/>
      </c>
      <c r="I1624" s="4" t="str">
        <f aca="false">IF($H1624="","",$H1624-WEEKDAY($H1624,2)+1)</f>
        <v/>
      </c>
      <c r="J1624" s="4" t="str">
        <f aca="false">IF($I1624="","",$I1624+6)</f>
        <v/>
      </c>
      <c r="K1624" s="6" t="str">
        <f aca="false">IF($H1624="","",DATE(YEAR($H1624),MONTH($H1624),1))</f>
        <v/>
      </c>
      <c r="L1624" s="0" t="str">
        <f aca="false">IF($A1624="","",INDEX(CARTAO_COMPRAS!$K:$K,INT((ROW()-2)/20)+2))</f>
        <v/>
      </c>
      <c r="M1624" s="0" t="str">
        <f aca="false">IF($A1624="","","Compra no cartão")</f>
        <v/>
      </c>
    </row>
    <row r="1625" customFormat="false" ht="13.5" hidden="false" customHeight="false" outlineLevel="0" collapsed="false">
      <c r="A1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5" s="0" t="str">
        <f aca="false">IF($A1625="","",INDEX(CARTAO_COMPRAS!$C:$C,INT((ROW()-2)/20)+2))</f>
        <v/>
      </c>
      <c r="C1625" s="0" t="str">
        <f aca="false">IF($A1625="","",INDEX(CARTAO_COMPRAS!$D:$D,INT((ROW()-2)/20)+2))</f>
        <v/>
      </c>
      <c r="D1625" s="0" t="str">
        <f aca="false">IF($A1625="","",INDEX(CARTAO_COMPRAS!$E:$E,INT((ROW()-2)/20)+2))</f>
        <v/>
      </c>
      <c r="E1625" s="0" t="str">
        <f aca="false">IF($A1625="","",INDEX(CARTAO_COMPRAS!$H:$H,INT((ROW()-2)/20)+2)+MOD(ROW()-2,20))</f>
        <v/>
      </c>
      <c r="F1625" s="0" t="str">
        <f aca="false">IF($A1625="","",INDEX(CARTAO_COMPRAS!$G:$G,INT((ROW()-2)/20)+2))</f>
        <v/>
      </c>
      <c r="G1625" s="5" t="str">
        <f aca="false">IF($A1625="","",INDEX(CARTAO_COMPRAS!$I:$I,INT((ROW()-2)/20)+2))</f>
        <v/>
      </c>
      <c r="H1625" s="4" t="str">
        <f aca="false">IF($A1625="","",EDATE(INDEX(CARTAO_COMPRAS!$J:$J,INT((ROW()-2)/20)+2),MOD(ROW()-2,20)))</f>
        <v/>
      </c>
      <c r="I1625" s="4" t="str">
        <f aca="false">IF($H1625="","",$H1625-WEEKDAY($H1625,2)+1)</f>
        <v/>
      </c>
      <c r="J1625" s="4" t="str">
        <f aca="false">IF($I1625="","",$I1625+6)</f>
        <v/>
      </c>
      <c r="K1625" s="6" t="str">
        <f aca="false">IF($H1625="","",DATE(YEAR($H1625),MONTH($H1625),1))</f>
        <v/>
      </c>
      <c r="L1625" s="0" t="str">
        <f aca="false">IF($A1625="","",INDEX(CARTAO_COMPRAS!$K:$K,INT((ROW()-2)/20)+2))</f>
        <v/>
      </c>
      <c r="M1625" s="0" t="str">
        <f aca="false">IF($A1625="","","Compra no cartão")</f>
        <v/>
      </c>
    </row>
    <row r="1626" customFormat="false" ht="13.5" hidden="false" customHeight="false" outlineLevel="0" collapsed="false">
      <c r="A1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6" s="0" t="str">
        <f aca="false">IF($A1626="","",INDEX(CARTAO_COMPRAS!$C:$C,INT((ROW()-2)/20)+2))</f>
        <v/>
      </c>
      <c r="C1626" s="0" t="str">
        <f aca="false">IF($A1626="","",INDEX(CARTAO_COMPRAS!$D:$D,INT((ROW()-2)/20)+2))</f>
        <v/>
      </c>
      <c r="D1626" s="0" t="str">
        <f aca="false">IF($A1626="","",INDEX(CARTAO_COMPRAS!$E:$E,INT((ROW()-2)/20)+2))</f>
        <v/>
      </c>
      <c r="E1626" s="0" t="str">
        <f aca="false">IF($A1626="","",INDEX(CARTAO_COMPRAS!$H:$H,INT((ROW()-2)/20)+2)+MOD(ROW()-2,20))</f>
        <v/>
      </c>
      <c r="F1626" s="0" t="str">
        <f aca="false">IF($A1626="","",INDEX(CARTAO_COMPRAS!$G:$G,INT((ROW()-2)/20)+2))</f>
        <v/>
      </c>
      <c r="G1626" s="5" t="str">
        <f aca="false">IF($A1626="","",INDEX(CARTAO_COMPRAS!$I:$I,INT((ROW()-2)/20)+2))</f>
        <v/>
      </c>
      <c r="H1626" s="4" t="str">
        <f aca="false">IF($A1626="","",EDATE(INDEX(CARTAO_COMPRAS!$J:$J,INT((ROW()-2)/20)+2),MOD(ROW()-2,20)))</f>
        <v/>
      </c>
      <c r="I1626" s="4" t="str">
        <f aca="false">IF($H1626="","",$H1626-WEEKDAY($H1626,2)+1)</f>
        <v/>
      </c>
      <c r="J1626" s="4" t="str">
        <f aca="false">IF($I1626="","",$I1626+6)</f>
        <v/>
      </c>
      <c r="K1626" s="6" t="str">
        <f aca="false">IF($H1626="","",DATE(YEAR($H1626),MONTH($H1626),1))</f>
        <v/>
      </c>
      <c r="L1626" s="0" t="str">
        <f aca="false">IF($A1626="","",INDEX(CARTAO_COMPRAS!$K:$K,INT((ROW()-2)/20)+2))</f>
        <v/>
      </c>
      <c r="M1626" s="0" t="str">
        <f aca="false">IF($A1626="","","Compra no cartão")</f>
        <v/>
      </c>
    </row>
    <row r="1627" customFormat="false" ht="13.5" hidden="false" customHeight="false" outlineLevel="0" collapsed="false">
      <c r="A1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7" s="0" t="str">
        <f aca="false">IF($A1627="","",INDEX(CARTAO_COMPRAS!$C:$C,INT((ROW()-2)/20)+2))</f>
        <v/>
      </c>
      <c r="C1627" s="0" t="str">
        <f aca="false">IF($A1627="","",INDEX(CARTAO_COMPRAS!$D:$D,INT((ROW()-2)/20)+2))</f>
        <v/>
      </c>
      <c r="D1627" s="0" t="str">
        <f aca="false">IF($A1627="","",INDEX(CARTAO_COMPRAS!$E:$E,INT((ROW()-2)/20)+2))</f>
        <v/>
      </c>
      <c r="E1627" s="0" t="str">
        <f aca="false">IF($A1627="","",INDEX(CARTAO_COMPRAS!$H:$H,INT((ROW()-2)/20)+2)+MOD(ROW()-2,20))</f>
        <v/>
      </c>
      <c r="F1627" s="0" t="str">
        <f aca="false">IF($A1627="","",INDEX(CARTAO_COMPRAS!$G:$G,INT((ROW()-2)/20)+2))</f>
        <v/>
      </c>
      <c r="G1627" s="5" t="str">
        <f aca="false">IF($A1627="","",INDEX(CARTAO_COMPRAS!$I:$I,INT((ROW()-2)/20)+2))</f>
        <v/>
      </c>
      <c r="H1627" s="4" t="str">
        <f aca="false">IF($A1627="","",EDATE(INDEX(CARTAO_COMPRAS!$J:$J,INT((ROW()-2)/20)+2),MOD(ROW()-2,20)))</f>
        <v/>
      </c>
      <c r="I1627" s="4" t="str">
        <f aca="false">IF($H1627="","",$H1627-WEEKDAY($H1627,2)+1)</f>
        <v/>
      </c>
      <c r="J1627" s="4" t="str">
        <f aca="false">IF($I1627="","",$I1627+6)</f>
        <v/>
      </c>
      <c r="K1627" s="6" t="str">
        <f aca="false">IF($H1627="","",DATE(YEAR($H1627),MONTH($H1627),1))</f>
        <v/>
      </c>
      <c r="L1627" s="0" t="str">
        <f aca="false">IF($A1627="","",INDEX(CARTAO_COMPRAS!$K:$K,INT((ROW()-2)/20)+2))</f>
        <v/>
      </c>
      <c r="M1627" s="0" t="str">
        <f aca="false">IF($A1627="","","Compra no cartão")</f>
        <v/>
      </c>
    </row>
    <row r="1628" customFormat="false" ht="13.5" hidden="false" customHeight="false" outlineLevel="0" collapsed="false">
      <c r="A1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8" s="0" t="str">
        <f aca="false">IF($A1628="","",INDEX(CARTAO_COMPRAS!$C:$C,INT((ROW()-2)/20)+2))</f>
        <v/>
      </c>
      <c r="C1628" s="0" t="str">
        <f aca="false">IF($A1628="","",INDEX(CARTAO_COMPRAS!$D:$D,INT((ROW()-2)/20)+2))</f>
        <v/>
      </c>
      <c r="D1628" s="0" t="str">
        <f aca="false">IF($A1628="","",INDEX(CARTAO_COMPRAS!$E:$E,INT((ROW()-2)/20)+2))</f>
        <v/>
      </c>
      <c r="E1628" s="0" t="str">
        <f aca="false">IF($A1628="","",INDEX(CARTAO_COMPRAS!$H:$H,INT((ROW()-2)/20)+2)+MOD(ROW()-2,20))</f>
        <v/>
      </c>
      <c r="F1628" s="0" t="str">
        <f aca="false">IF($A1628="","",INDEX(CARTAO_COMPRAS!$G:$G,INT((ROW()-2)/20)+2))</f>
        <v/>
      </c>
      <c r="G1628" s="5" t="str">
        <f aca="false">IF($A1628="","",INDEX(CARTAO_COMPRAS!$I:$I,INT((ROW()-2)/20)+2))</f>
        <v/>
      </c>
      <c r="H1628" s="4" t="str">
        <f aca="false">IF($A1628="","",EDATE(INDEX(CARTAO_COMPRAS!$J:$J,INT((ROW()-2)/20)+2),MOD(ROW()-2,20)))</f>
        <v/>
      </c>
      <c r="I1628" s="4" t="str">
        <f aca="false">IF($H1628="","",$H1628-WEEKDAY($H1628,2)+1)</f>
        <v/>
      </c>
      <c r="J1628" s="4" t="str">
        <f aca="false">IF($I1628="","",$I1628+6)</f>
        <v/>
      </c>
      <c r="K1628" s="6" t="str">
        <f aca="false">IF($H1628="","",DATE(YEAR($H1628),MONTH($H1628),1))</f>
        <v/>
      </c>
      <c r="L1628" s="0" t="str">
        <f aca="false">IF($A1628="","",INDEX(CARTAO_COMPRAS!$K:$K,INT((ROW()-2)/20)+2))</f>
        <v/>
      </c>
      <c r="M1628" s="0" t="str">
        <f aca="false">IF($A1628="","","Compra no cartão")</f>
        <v/>
      </c>
    </row>
    <row r="1629" customFormat="false" ht="13.5" hidden="false" customHeight="false" outlineLevel="0" collapsed="false">
      <c r="A1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29" s="0" t="str">
        <f aca="false">IF($A1629="","",INDEX(CARTAO_COMPRAS!$C:$C,INT((ROW()-2)/20)+2))</f>
        <v/>
      </c>
      <c r="C1629" s="0" t="str">
        <f aca="false">IF($A1629="","",INDEX(CARTAO_COMPRAS!$D:$D,INT((ROW()-2)/20)+2))</f>
        <v/>
      </c>
      <c r="D1629" s="0" t="str">
        <f aca="false">IF($A1629="","",INDEX(CARTAO_COMPRAS!$E:$E,INT((ROW()-2)/20)+2))</f>
        <v/>
      </c>
      <c r="E1629" s="0" t="str">
        <f aca="false">IF($A1629="","",INDEX(CARTAO_COMPRAS!$H:$H,INT((ROW()-2)/20)+2)+MOD(ROW()-2,20))</f>
        <v/>
      </c>
      <c r="F1629" s="0" t="str">
        <f aca="false">IF($A1629="","",INDEX(CARTAO_COMPRAS!$G:$G,INT((ROW()-2)/20)+2))</f>
        <v/>
      </c>
      <c r="G1629" s="5" t="str">
        <f aca="false">IF($A1629="","",INDEX(CARTAO_COMPRAS!$I:$I,INT((ROW()-2)/20)+2))</f>
        <v/>
      </c>
      <c r="H1629" s="4" t="str">
        <f aca="false">IF($A1629="","",EDATE(INDEX(CARTAO_COMPRAS!$J:$J,INT((ROW()-2)/20)+2),MOD(ROW()-2,20)))</f>
        <v/>
      </c>
      <c r="I1629" s="4" t="str">
        <f aca="false">IF($H1629="","",$H1629-WEEKDAY($H1629,2)+1)</f>
        <v/>
      </c>
      <c r="J1629" s="4" t="str">
        <f aca="false">IF($I1629="","",$I1629+6)</f>
        <v/>
      </c>
      <c r="K1629" s="6" t="str">
        <f aca="false">IF($H1629="","",DATE(YEAR($H1629),MONTH($H1629),1))</f>
        <v/>
      </c>
      <c r="L1629" s="0" t="str">
        <f aca="false">IF($A1629="","",INDEX(CARTAO_COMPRAS!$K:$K,INT((ROW()-2)/20)+2))</f>
        <v/>
      </c>
      <c r="M1629" s="0" t="str">
        <f aca="false">IF($A1629="","","Compra no cartão")</f>
        <v/>
      </c>
    </row>
    <row r="1630" customFormat="false" ht="13.5" hidden="false" customHeight="false" outlineLevel="0" collapsed="false">
      <c r="A1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0" s="0" t="str">
        <f aca="false">IF($A1630="","",INDEX(CARTAO_COMPRAS!$C:$C,INT((ROW()-2)/20)+2))</f>
        <v/>
      </c>
      <c r="C1630" s="0" t="str">
        <f aca="false">IF($A1630="","",INDEX(CARTAO_COMPRAS!$D:$D,INT((ROW()-2)/20)+2))</f>
        <v/>
      </c>
      <c r="D1630" s="0" t="str">
        <f aca="false">IF($A1630="","",INDEX(CARTAO_COMPRAS!$E:$E,INT((ROW()-2)/20)+2))</f>
        <v/>
      </c>
      <c r="E1630" s="0" t="str">
        <f aca="false">IF($A1630="","",INDEX(CARTAO_COMPRAS!$H:$H,INT((ROW()-2)/20)+2)+MOD(ROW()-2,20))</f>
        <v/>
      </c>
      <c r="F1630" s="0" t="str">
        <f aca="false">IF($A1630="","",INDEX(CARTAO_COMPRAS!$G:$G,INT((ROW()-2)/20)+2))</f>
        <v/>
      </c>
      <c r="G1630" s="5" t="str">
        <f aca="false">IF($A1630="","",INDEX(CARTAO_COMPRAS!$I:$I,INT((ROW()-2)/20)+2))</f>
        <v/>
      </c>
      <c r="H1630" s="4" t="str">
        <f aca="false">IF($A1630="","",EDATE(INDEX(CARTAO_COMPRAS!$J:$J,INT((ROW()-2)/20)+2),MOD(ROW()-2,20)))</f>
        <v/>
      </c>
      <c r="I1630" s="4" t="str">
        <f aca="false">IF($H1630="","",$H1630-WEEKDAY($H1630,2)+1)</f>
        <v/>
      </c>
      <c r="J1630" s="4" t="str">
        <f aca="false">IF($I1630="","",$I1630+6)</f>
        <v/>
      </c>
      <c r="K1630" s="6" t="str">
        <f aca="false">IF($H1630="","",DATE(YEAR($H1630),MONTH($H1630),1))</f>
        <v/>
      </c>
      <c r="L1630" s="0" t="str">
        <f aca="false">IF($A1630="","",INDEX(CARTAO_COMPRAS!$K:$K,INT((ROW()-2)/20)+2))</f>
        <v/>
      </c>
      <c r="M1630" s="0" t="str">
        <f aca="false">IF($A1630="","","Compra no cartão")</f>
        <v/>
      </c>
    </row>
    <row r="1631" customFormat="false" ht="13.5" hidden="false" customHeight="false" outlineLevel="0" collapsed="false">
      <c r="A1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1" s="0" t="str">
        <f aca="false">IF($A1631="","",INDEX(CARTAO_COMPRAS!$C:$C,INT((ROW()-2)/20)+2))</f>
        <v/>
      </c>
      <c r="C1631" s="0" t="str">
        <f aca="false">IF($A1631="","",INDEX(CARTAO_COMPRAS!$D:$D,INT((ROW()-2)/20)+2))</f>
        <v/>
      </c>
      <c r="D1631" s="0" t="str">
        <f aca="false">IF($A1631="","",INDEX(CARTAO_COMPRAS!$E:$E,INT((ROW()-2)/20)+2))</f>
        <v/>
      </c>
      <c r="E1631" s="0" t="str">
        <f aca="false">IF($A1631="","",INDEX(CARTAO_COMPRAS!$H:$H,INT((ROW()-2)/20)+2)+MOD(ROW()-2,20))</f>
        <v/>
      </c>
      <c r="F1631" s="0" t="str">
        <f aca="false">IF($A1631="","",INDEX(CARTAO_COMPRAS!$G:$G,INT((ROW()-2)/20)+2))</f>
        <v/>
      </c>
      <c r="G1631" s="5" t="str">
        <f aca="false">IF($A1631="","",INDEX(CARTAO_COMPRAS!$I:$I,INT((ROW()-2)/20)+2))</f>
        <v/>
      </c>
      <c r="H1631" s="4" t="str">
        <f aca="false">IF($A1631="","",EDATE(INDEX(CARTAO_COMPRAS!$J:$J,INT((ROW()-2)/20)+2),MOD(ROW()-2,20)))</f>
        <v/>
      </c>
      <c r="I1631" s="4" t="str">
        <f aca="false">IF($H1631="","",$H1631-WEEKDAY($H1631,2)+1)</f>
        <v/>
      </c>
      <c r="J1631" s="4" t="str">
        <f aca="false">IF($I1631="","",$I1631+6)</f>
        <v/>
      </c>
      <c r="K1631" s="6" t="str">
        <f aca="false">IF($H1631="","",DATE(YEAR($H1631),MONTH($H1631),1))</f>
        <v/>
      </c>
      <c r="L1631" s="0" t="str">
        <f aca="false">IF($A1631="","",INDEX(CARTAO_COMPRAS!$K:$K,INT((ROW()-2)/20)+2))</f>
        <v/>
      </c>
      <c r="M1631" s="0" t="str">
        <f aca="false">IF($A1631="","","Compra no cartão")</f>
        <v/>
      </c>
    </row>
    <row r="1632" customFormat="false" ht="13.5" hidden="false" customHeight="false" outlineLevel="0" collapsed="false">
      <c r="A1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2" s="0" t="str">
        <f aca="false">IF($A1632="","",INDEX(CARTAO_COMPRAS!$C:$C,INT((ROW()-2)/20)+2))</f>
        <v/>
      </c>
      <c r="C1632" s="0" t="str">
        <f aca="false">IF($A1632="","",INDEX(CARTAO_COMPRAS!$D:$D,INT((ROW()-2)/20)+2))</f>
        <v/>
      </c>
      <c r="D1632" s="0" t="str">
        <f aca="false">IF($A1632="","",INDEX(CARTAO_COMPRAS!$E:$E,INT((ROW()-2)/20)+2))</f>
        <v/>
      </c>
      <c r="E1632" s="0" t="str">
        <f aca="false">IF($A1632="","",INDEX(CARTAO_COMPRAS!$H:$H,INT((ROW()-2)/20)+2)+MOD(ROW()-2,20))</f>
        <v/>
      </c>
      <c r="F1632" s="0" t="str">
        <f aca="false">IF($A1632="","",INDEX(CARTAO_COMPRAS!$G:$G,INT((ROW()-2)/20)+2))</f>
        <v/>
      </c>
      <c r="G1632" s="5" t="str">
        <f aca="false">IF($A1632="","",INDEX(CARTAO_COMPRAS!$I:$I,INT((ROW()-2)/20)+2))</f>
        <v/>
      </c>
      <c r="H1632" s="4" t="str">
        <f aca="false">IF($A1632="","",EDATE(INDEX(CARTAO_COMPRAS!$J:$J,INT((ROW()-2)/20)+2),MOD(ROW()-2,20)))</f>
        <v/>
      </c>
      <c r="I1632" s="4" t="str">
        <f aca="false">IF($H1632="","",$H1632-WEEKDAY($H1632,2)+1)</f>
        <v/>
      </c>
      <c r="J1632" s="4" t="str">
        <f aca="false">IF($I1632="","",$I1632+6)</f>
        <v/>
      </c>
      <c r="K1632" s="6" t="str">
        <f aca="false">IF($H1632="","",DATE(YEAR($H1632),MONTH($H1632),1))</f>
        <v/>
      </c>
      <c r="L1632" s="0" t="str">
        <f aca="false">IF($A1632="","",INDEX(CARTAO_COMPRAS!$K:$K,INT((ROW()-2)/20)+2))</f>
        <v/>
      </c>
      <c r="M1632" s="0" t="str">
        <f aca="false">IF($A1632="","","Compra no cartão")</f>
        <v/>
      </c>
    </row>
    <row r="1633" customFormat="false" ht="13.5" hidden="false" customHeight="false" outlineLevel="0" collapsed="false">
      <c r="A1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3" s="0" t="str">
        <f aca="false">IF($A1633="","",INDEX(CARTAO_COMPRAS!$C:$C,INT((ROW()-2)/20)+2))</f>
        <v/>
      </c>
      <c r="C1633" s="0" t="str">
        <f aca="false">IF($A1633="","",INDEX(CARTAO_COMPRAS!$D:$D,INT((ROW()-2)/20)+2))</f>
        <v/>
      </c>
      <c r="D1633" s="0" t="str">
        <f aca="false">IF($A1633="","",INDEX(CARTAO_COMPRAS!$E:$E,INT((ROW()-2)/20)+2))</f>
        <v/>
      </c>
      <c r="E1633" s="0" t="str">
        <f aca="false">IF($A1633="","",INDEX(CARTAO_COMPRAS!$H:$H,INT((ROW()-2)/20)+2)+MOD(ROW()-2,20))</f>
        <v/>
      </c>
      <c r="F1633" s="0" t="str">
        <f aca="false">IF($A1633="","",INDEX(CARTAO_COMPRAS!$G:$G,INT((ROW()-2)/20)+2))</f>
        <v/>
      </c>
      <c r="G1633" s="5" t="str">
        <f aca="false">IF($A1633="","",INDEX(CARTAO_COMPRAS!$I:$I,INT((ROW()-2)/20)+2))</f>
        <v/>
      </c>
      <c r="H1633" s="4" t="str">
        <f aca="false">IF($A1633="","",EDATE(INDEX(CARTAO_COMPRAS!$J:$J,INT((ROW()-2)/20)+2),MOD(ROW()-2,20)))</f>
        <v/>
      </c>
      <c r="I1633" s="4" t="str">
        <f aca="false">IF($H1633="","",$H1633-WEEKDAY($H1633,2)+1)</f>
        <v/>
      </c>
      <c r="J1633" s="4" t="str">
        <f aca="false">IF($I1633="","",$I1633+6)</f>
        <v/>
      </c>
      <c r="K1633" s="6" t="str">
        <f aca="false">IF($H1633="","",DATE(YEAR($H1633),MONTH($H1633),1))</f>
        <v/>
      </c>
      <c r="L1633" s="0" t="str">
        <f aca="false">IF($A1633="","",INDEX(CARTAO_COMPRAS!$K:$K,INT((ROW()-2)/20)+2))</f>
        <v/>
      </c>
      <c r="M1633" s="0" t="str">
        <f aca="false">IF($A1633="","","Compra no cartão")</f>
        <v/>
      </c>
    </row>
    <row r="1634" customFormat="false" ht="13.5" hidden="false" customHeight="false" outlineLevel="0" collapsed="false">
      <c r="A1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4" s="0" t="str">
        <f aca="false">IF($A1634="","",INDEX(CARTAO_COMPRAS!$C:$C,INT((ROW()-2)/20)+2))</f>
        <v/>
      </c>
      <c r="C1634" s="0" t="str">
        <f aca="false">IF($A1634="","",INDEX(CARTAO_COMPRAS!$D:$D,INT((ROW()-2)/20)+2))</f>
        <v/>
      </c>
      <c r="D1634" s="0" t="str">
        <f aca="false">IF($A1634="","",INDEX(CARTAO_COMPRAS!$E:$E,INT((ROW()-2)/20)+2))</f>
        <v/>
      </c>
      <c r="E1634" s="0" t="str">
        <f aca="false">IF($A1634="","",INDEX(CARTAO_COMPRAS!$H:$H,INT((ROW()-2)/20)+2)+MOD(ROW()-2,20))</f>
        <v/>
      </c>
      <c r="F1634" s="0" t="str">
        <f aca="false">IF($A1634="","",INDEX(CARTAO_COMPRAS!$G:$G,INT((ROW()-2)/20)+2))</f>
        <v/>
      </c>
      <c r="G1634" s="5" t="str">
        <f aca="false">IF($A1634="","",INDEX(CARTAO_COMPRAS!$I:$I,INT((ROW()-2)/20)+2))</f>
        <v/>
      </c>
      <c r="H1634" s="4" t="str">
        <f aca="false">IF($A1634="","",EDATE(INDEX(CARTAO_COMPRAS!$J:$J,INT((ROW()-2)/20)+2),MOD(ROW()-2,20)))</f>
        <v/>
      </c>
      <c r="I1634" s="4" t="str">
        <f aca="false">IF($H1634="","",$H1634-WEEKDAY($H1634,2)+1)</f>
        <v/>
      </c>
      <c r="J1634" s="4" t="str">
        <f aca="false">IF($I1634="","",$I1634+6)</f>
        <v/>
      </c>
      <c r="K1634" s="6" t="str">
        <f aca="false">IF($H1634="","",DATE(YEAR($H1634),MONTH($H1634),1))</f>
        <v/>
      </c>
      <c r="L1634" s="0" t="str">
        <f aca="false">IF($A1634="","",INDEX(CARTAO_COMPRAS!$K:$K,INT((ROW()-2)/20)+2))</f>
        <v/>
      </c>
      <c r="M1634" s="0" t="str">
        <f aca="false">IF($A1634="","","Compra no cartão")</f>
        <v/>
      </c>
    </row>
    <row r="1635" customFormat="false" ht="13.5" hidden="false" customHeight="false" outlineLevel="0" collapsed="false">
      <c r="A1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5" s="0" t="str">
        <f aca="false">IF($A1635="","",INDEX(CARTAO_COMPRAS!$C:$C,INT((ROW()-2)/20)+2))</f>
        <v/>
      </c>
      <c r="C1635" s="0" t="str">
        <f aca="false">IF($A1635="","",INDEX(CARTAO_COMPRAS!$D:$D,INT((ROW()-2)/20)+2))</f>
        <v/>
      </c>
      <c r="D1635" s="0" t="str">
        <f aca="false">IF($A1635="","",INDEX(CARTAO_COMPRAS!$E:$E,INT((ROW()-2)/20)+2))</f>
        <v/>
      </c>
      <c r="E1635" s="0" t="str">
        <f aca="false">IF($A1635="","",INDEX(CARTAO_COMPRAS!$H:$H,INT((ROW()-2)/20)+2)+MOD(ROW()-2,20))</f>
        <v/>
      </c>
      <c r="F1635" s="0" t="str">
        <f aca="false">IF($A1635="","",INDEX(CARTAO_COMPRAS!$G:$G,INT((ROW()-2)/20)+2))</f>
        <v/>
      </c>
      <c r="G1635" s="5" t="str">
        <f aca="false">IF($A1635="","",INDEX(CARTAO_COMPRAS!$I:$I,INT((ROW()-2)/20)+2))</f>
        <v/>
      </c>
      <c r="H1635" s="4" t="str">
        <f aca="false">IF($A1635="","",EDATE(INDEX(CARTAO_COMPRAS!$J:$J,INT((ROW()-2)/20)+2),MOD(ROW()-2,20)))</f>
        <v/>
      </c>
      <c r="I1635" s="4" t="str">
        <f aca="false">IF($H1635="","",$H1635-WEEKDAY($H1635,2)+1)</f>
        <v/>
      </c>
      <c r="J1635" s="4" t="str">
        <f aca="false">IF($I1635="","",$I1635+6)</f>
        <v/>
      </c>
      <c r="K1635" s="6" t="str">
        <f aca="false">IF($H1635="","",DATE(YEAR($H1635),MONTH($H1635),1))</f>
        <v/>
      </c>
      <c r="L1635" s="0" t="str">
        <f aca="false">IF($A1635="","",INDEX(CARTAO_COMPRAS!$K:$K,INT((ROW()-2)/20)+2))</f>
        <v/>
      </c>
      <c r="M1635" s="0" t="str">
        <f aca="false">IF($A1635="","","Compra no cartão")</f>
        <v/>
      </c>
    </row>
    <row r="1636" customFormat="false" ht="13.5" hidden="false" customHeight="false" outlineLevel="0" collapsed="false">
      <c r="A1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6" s="0" t="str">
        <f aca="false">IF($A1636="","",INDEX(CARTAO_COMPRAS!$C:$C,INT((ROW()-2)/20)+2))</f>
        <v/>
      </c>
      <c r="C1636" s="0" t="str">
        <f aca="false">IF($A1636="","",INDEX(CARTAO_COMPRAS!$D:$D,INT((ROW()-2)/20)+2))</f>
        <v/>
      </c>
      <c r="D1636" s="0" t="str">
        <f aca="false">IF($A1636="","",INDEX(CARTAO_COMPRAS!$E:$E,INT((ROW()-2)/20)+2))</f>
        <v/>
      </c>
      <c r="E1636" s="0" t="str">
        <f aca="false">IF($A1636="","",INDEX(CARTAO_COMPRAS!$H:$H,INT((ROW()-2)/20)+2)+MOD(ROW()-2,20))</f>
        <v/>
      </c>
      <c r="F1636" s="0" t="str">
        <f aca="false">IF($A1636="","",INDEX(CARTAO_COMPRAS!$G:$G,INT((ROW()-2)/20)+2))</f>
        <v/>
      </c>
      <c r="G1636" s="5" t="str">
        <f aca="false">IF($A1636="","",INDEX(CARTAO_COMPRAS!$I:$I,INT((ROW()-2)/20)+2))</f>
        <v/>
      </c>
      <c r="H1636" s="4" t="str">
        <f aca="false">IF($A1636="","",EDATE(INDEX(CARTAO_COMPRAS!$J:$J,INT((ROW()-2)/20)+2),MOD(ROW()-2,20)))</f>
        <v/>
      </c>
      <c r="I1636" s="4" t="str">
        <f aca="false">IF($H1636="","",$H1636-WEEKDAY($H1636,2)+1)</f>
        <v/>
      </c>
      <c r="J1636" s="4" t="str">
        <f aca="false">IF($I1636="","",$I1636+6)</f>
        <v/>
      </c>
      <c r="K1636" s="6" t="str">
        <f aca="false">IF($H1636="","",DATE(YEAR($H1636),MONTH($H1636),1))</f>
        <v/>
      </c>
      <c r="L1636" s="0" t="str">
        <f aca="false">IF($A1636="","",INDEX(CARTAO_COMPRAS!$K:$K,INT((ROW()-2)/20)+2))</f>
        <v/>
      </c>
      <c r="M1636" s="0" t="str">
        <f aca="false">IF($A1636="","","Compra no cartão")</f>
        <v/>
      </c>
    </row>
    <row r="1637" customFormat="false" ht="13.5" hidden="false" customHeight="false" outlineLevel="0" collapsed="false">
      <c r="A1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7" s="0" t="str">
        <f aca="false">IF($A1637="","",INDEX(CARTAO_COMPRAS!$C:$C,INT((ROW()-2)/20)+2))</f>
        <v/>
      </c>
      <c r="C1637" s="0" t="str">
        <f aca="false">IF($A1637="","",INDEX(CARTAO_COMPRAS!$D:$D,INT((ROW()-2)/20)+2))</f>
        <v/>
      </c>
      <c r="D1637" s="0" t="str">
        <f aca="false">IF($A1637="","",INDEX(CARTAO_COMPRAS!$E:$E,INT((ROW()-2)/20)+2))</f>
        <v/>
      </c>
      <c r="E1637" s="0" t="str">
        <f aca="false">IF($A1637="","",INDEX(CARTAO_COMPRAS!$H:$H,INT((ROW()-2)/20)+2)+MOD(ROW()-2,20))</f>
        <v/>
      </c>
      <c r="F1637" s="0" t="str">
        <f aca="false">IF($A1637="","",INDEX(CARTAO_COMPRAS!$G:$G,INT((ROW()-2)/20)+2))</f>
        <v/>
      </c>
      <c r="G1637" s="5" t="str">
        <f aca="false">IF($A1637="","",INDEX(CARTAO_COMPRAS!$I:$I,INT((ROW()-2)/20)+2))</f>
        <v/>
      </c>
      <c r="H1637" s="4" t="str">
        <f aca="false">IF($A1637="","",EDATE(INDEX(CARTAO_COMPRAS!$J:$J,INT((ROW()-2)/20)+2),MOD(ROW()-2,20)))</f>
        <v/>
      </c>
      <c r="I1637" s="4" t="str">
        <f aca="false">IF($H1637="","",$H1637-WEEKDAY($H1637,2)+1)</f>
        <v/>
      </c>
      <c r="J1637" s="4" t="str">
        <f aca="false">IF($I1637="","",$I1637+6)</f>
        <v/>
      </c>
      <c r="K1637" s="6" t="str">
        <f aca="false">IF($H1637="","",DATE(YEAR($H1637),MONTH($H1637),1))</f>
        <v/>
      </c>
      <c r="L1637" s="0" t="str">
        <f aca="false">IF($A1637="","",INDEX(CARTAO_COMPRAS!$K:$K,INT((ROW()-2)/20)+2))</f>
        <v/>
      </c>
      <c r="M1637" s="0" t="str">
        <f aca="false">IF($A1637="","","Compra no cartão")</f>
        <v/>
      </c>
    </row>
    <row r="1638" customFormat="false" ht="13.5" hidden="false" customHeight="false" outlineLevel="0" collapsed="false">
      <c r="A1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8" s="0" t="str">
        <f aca="false">IF($A1638="","",INDEX(CARTAO_COMPRAS!$C:$C,INT((ROW()-2)/20)+2))</f>
        <v/>
      </c>
      <c r="C1638" s="0" t="str">
        <f aca="false">IF($A1638="","",INDEX(CARTAO_COMPRAS!$D:$D,INT((ROW()-2)/20)+2))</f>
        <v/>
      </c>
      <c r="D1638" s="0" t="str">
        <f aca="false">IF($A1638="","",INDEX(CARTAO_COMPRAS!$E:$E,INT((ROW()-2)/20)+2))</f>
        <v/>
      </c>
      <c r="E1638" s="0" t="str">
        <f aca="false">IF($A1638="","",INDEX(CARTAO_COMPRAS!$H:$H,INT((ROW()-2)/20)+2)+MOD(ROW()-2,20))</f>
        <v/>
      </c>
      <c r="F1638" s="0" t="str">
        <f aca="false">IF($A1638="","",INDEX(CARTAO_COMPRAS!$G:$G,INT((ROW()-2)/20)+2))</f>
        <v/>
      </c>
      <c r="G1638" s="5" t="str">
        <f aca="false">IF($A1638="","",INDEX(CARTAO_COMPRAS!$I:$I,INT((ROW()-2)/20)+2))</f>
        <v/>
      </c>
      <c r="H1638" s="4" t="str">
        <f aca="false">IF($A1638="","",EDATE(INDEX(CARTAO_COMPRAS!$J:$J,INT((ROW()-2)/20)+2),MOD(ROW()-2,20)))</f>
        <v/>
      </c>
      <c r="I1638" s="4" t="str">
        <f aca="false">IF($H1638="","",$H1638-WEEKDAY($H1638,2)+1)</f>
        <v/>
      </c>
      <c r="J1638" s="4" t="str">
        <f aca="false">IF($I1638="","",$I1638+6)</f>
        <v/>
      </c>
      <c r="K1638" s="6" t="str">
        <f aca="false">IF($H1638="","",DATE(YEAR($H1638),MONTH($H1638),1))</f>
        <v/>
      </c>
      <c r="L1638" s="0" t="str">
        <f aca="false">IF($A1638="","",INDEX(CARTAO_COMPRAS!$K:$K,INT((ROW()-2)/20)+2))</f>
        <v/>
      </c>
      <c r="M1638" s="0" t="str">
        <f aca="false">IF($A1638="","","Compra no cartão")</f>
        <v/>
      </c>
    </row>
    <row r="1639" customFormat="false" ht="13.5" hidden="false" customHeight="false" outlineLevel="0" collapsed="false">
      <c r="A1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39" s="0" t="str">
        <f aca="false">IF($A1639="","",INDEX(CARTAO_COMPRAS!$C:$C,INT((ROW()-2)/20)+2))</f>
        <v/>
      </c>
      <c r="C1639" s="0" t="str">
        <f aca="false">IF($A1639="","",INDEX(CARTAO_COMPRAS!$D:$D,INT((ROW()-2)/20)+2))</f>
        <v/>
      </c>
      <c r="D1639" s="0" t="str">
        <f aca="false">IF($A1639="","",INDEX(CARTAO_COMPRAS!$E:$E,INT((ROW()-2)/20)+2))</f>
        <v/>
      </c>
      <c r="E1639" s="0" t="str">
        <f aca="false">IF($A1639="","",INDEX(CARTAO_COMPRAS!$H:$H,INT((ROW()-2)/20)+2)+MOD(ROW()-2,20))</f>
        <v/>
      </c>
      <c r="F1639" s="0" t="str">
        <f aca="false">IF($A1639="","",INDEX(CARTAO_COMPRAS!$G:$G,INT((ROW()-2)/20)+2))</f>
        <v/>
      </c>
      <c r="G1639" s="5" t="str">
        <f aca="false">IF($A1639="","",INDEX(CARTAO_COMPRAS!$I:$I,INT((ROW()-2)/20)+2))</f>
        <v/>
      </c>
      <c r="H1639" s="4" t="str">
        <f aca="false">IF($A1639="","",EDATE(INDEX(CARTAO_COMPRAS!$J:$J,INT((ROW()-2)/20)+2),MOD(ROW()-2,20)))</f>
        <v/>
      </c>
      <c r="I1639" s="4" t="str">
        <f aca="false">IF($H1639="","",$H1639-WEEKDAY($H1639,2)+1)</f>
        <v/>
      </c>
      <c r="J1639" s="4" t="str">
        <f aca="false">IF($I1639="","",$I1639+6)</f>
        <v/>
      </c>
      <c r="K1639" s="6" t="str">
        <f aca="false">IF($H1639="","",DATE(YEAR($H1639),MONTH($H1639),1))</f>
        <v/>
      </c>
      <c r="L1639" s="0" t="str">
        <f aca="false">IF($A1639="","",INDEX(CARTAO_COMPRAS!$K:$K,INT((ROW()-2)/20)+2))</f>
        <v/>
      </c>
      <c r="M1639" s="0" t="str">
        <f aca="false">IF($A1639="","","Compra no cartão")</f>
        <v/>
      </c>
    </row>
    <row r="1640" customFormat="false" ht="13.5" hidden="false" customHeight="false" outlineLevel="0" collapsed="false">
      <c r="A1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40" s="0" t="str">
        <f aca="false">IF($A1640="","",INDEX(CARTAO_COMPRAS!$C:$C,INT((ROW()-2)/20)+2))</f>
        <v/>
      </c>
      <c r="C1640" s="0" t="str">
        <f aca="false">IF($A1640="","",INDEX(CARTAO_COMPRAS!$D:$D,INT((ROW()-2)/20)+2))</f>
        <v/>
      </c>
      <c r="D1640" s="0" t="str">
        <f aca="false">IF($A1640="","",INDEX(CARTAO_COMPRAS!$E:$E,INT((ROW()-2)/20)+2))</f>
        <v/>
      </c>
      <c r="E1640" s="0" t="str">
        <f aca="false">IF($A1640="","",INDEX(CARTAO_COMPRAS!$H:$H,INT((ROW()-2)/20)+2)+MOD(ROW()-2,20))</f>
        <v/>
      </c>
      <c r="F1640" s="0" t="str">
        <f aca="false">IF($A1640="","",INDEX(CARTAO_COMPRAS!$G:$G,INT((ROW()-2)/20)+2))</f>
        <v/>
      </c>
      <c r="G1640" s="5" t="str">
        <f aca="false">IF($A1640="","",INDEX(CARTAO_COMPRAS!$I:$I,INT((ROW()-2)/20)+2))</f>
        <v/>
      </c>
      <c r="H1640" s="4" t="str">
        <f aca="false">IF($A1640="","",EDATE(INDEX(CARTAO_COMPRAS!$J:$J,INT((ROW()-2)/20)+2),MOD(ROW()-2,20)))</f>
        <v/>
      </c>
      <c r="I1640" s="4" t="str">
        <f aca="false">IF($H1640="","",$H1640-WEEKDAY($H1640,2)+1)</f>
        <v/>
      </c>
      <c r="J1640" s="4" t="str">
        <f aca="false">IF($I1640="","",$I1640+6)</f>
        <v/>
      </c>
      <c r="K1640" s="6" t="str">
        <f aca="false">IF($H1640="","",DATE(YEAR($H1640),MONTH($H1640),1))</f>
        <v/>
      </c>
      <c r="L1640" s="0" t="str">
        <f aca="false">IF($A1640="","",INDEX(CARTAO_COMPRAS!$K:$K,INT((ROW()-2)/20)+2))</f>
        <v/>
      </c>
      <c r="M1640" s="0" t="str">
        <f aca="false">IF($A1640="","","Compra no cartão")</f>
        <v/>
      </c>
    </row>
    <row r="1641" customFormat="false" ht="13.5" hidden="false" customHeight="false" outlineLevel="0" collapsed="false">
      <c r="A1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41" s="0" t="str">
        <f aca="false">IF($A1641="","",INDEX(CARTAO_COMPRAS!$C:$C,INT((ROW()-2)/20)+2))</f>
        <v/>
      </c>
      <c r="C1641" s="0" t="str">
        <f aca="false">IF($A1641="","",INDEX(CARTAO_COMPRAS!$D:$D,INT((ROW()-2)/20)+2))</f>
        <v/>
      </c>
      <c r="D1641" s="0" t="str">
        <f aca="false">IF($A1641="","",INDEX(CARTAO_COMPRAS!$E:$E,INT((ROW()-2)/20)+2))</f>
        <v/>
      </c>
      <c r="E1641" s="0" t="str">
        <f aca="false">IF($A1641="","",INDEX(CARTAO_COMPRAS!$H:$H,INT((ROW()-2)/20)+2)+MOD(ROW()-2,20))</f>
        <v/>
      </c>
      <c r="F1641" s="0" t="str">
        <f aca="false">IF($A1641="","",INDEX(CARTAO_COMPRAS!$G:$G,INT((ROW()-2)/20)+2))</f>
        <v/>
      </c>
      <c r="G1641" s="5" t="str">
        <f aca="false">IF($A1641="","",INDEX(CARTAO_COMPRAS!$I:$I,INT((ROW()-2)/20)+2))</f>
        <v/>
      </c>
      <c r="H1641" s="4" t="str">
        <f aca="false">IF($A1641="","",EDATE(INDEX(CARTAO_COMPRAS!$J:$J,INT((ROW()-2)/20)+2),MOD(ROW()-2,20)))</f>
        <v/>
      </c>
      <c r="I1641" s="4" t="str">
        <f aca="false">IF($H1641="","",$H1641-WEEKDAY($H1641,2)+1)</f>
        <v/>
      </c>
      <c r="J1641" s="4" t="str">
        <f aca="false">IF($I1641="","",$I1641+6)</f>
        <v/>
      </c>
      <c r="K1641" s="6" t="str">
        <f aca="false">IF($H1641="","",DATE(YEAR($H1641),MONTH($H1641),1))</f>
        <v/>
      </c>
      <c r="L1641" s="0" t="str">
        <f aca="false">IF($A1641="","",INDEX(CARTAO_COMPRAS!$K:$K,INT((ROW()-2)/20)+2))</f>
        <v/>
      </c>
      <c r="M1641" s="0" t="str">
        <f aca="false">IF($A1641="","","Compra no cartão")</f>
        <v/>
      </c>
    </row>
    <row r="1642" customFormat="false" ht="13.5" hidden="false" customHeight="false" outlineLevel="0" collapsed="false">
      <c r="A16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83</v>
      </c>
      <c r="B1642" s="0" t="str">
        <f aca="false">IF($A1642="","",INDEX(CARTAO_COMPRAS!$C:$C,INT((ROW()-2)/20)+2))</f>
        <v>Bradesco</v>
      </c>
      <c r="C1642" s="0" t="str">
        <f aca="false">IF($A1642="","",INDEX(CARTAO_COMPRAS!$D:$D,INT((ROW()-2)/20)+2))</f>
        <v>Swfit - Açougue</v>
      </c>
      <c r="D1642" s="0" t="str">
        <f aca="false">IF($A1642="","",INDEX(CARTAO_COMPRAS!$E:$E,INT((ROW()-2)/20)+2))</f>
        <v>Alimentação / Insumos</v>
      </c>
      <c r="E1642" s="0" t="n">
        <f aca="false">IF($A1642="","",INDEX(CARTAO_COMPRAS!$H:$H,INT((ROW()-2)/20)+2)+MOD(ROW()-2,20))</f>
        <v>1</v>
      </c>
      <c r="F1642" s="0" t="n">
        <f aca="false">IF($A1642="","",INDEX(CARTAO_COMPRAS!$G:$G,INT((ROW()-2)/20)+2))</f>
        <v>4</v>
      </c>
      <c r="G1642" s="5" t="n">
        <f aca="false">IF($A1642="","",INDEX(CARTAO_COMPRAS!$I:$I,INT((ROW()-2)/20)+2))</f>
        <v>61.19</v>
      </c>
      <c r="H1642" s="4" t="n">
        <f aca="false">IF($A1642="","",EDATE(INDEX(CARTAO_COMPRAS!$J:$J,INT((ROW()-2)/20)+2),MOD(ROW()-2,20)))</f>
        <v>46188</v>
      </c>
      <c r="I1642" s="4" t="n">
        <f aca="false">IF($H1642="","",$H1642-WEEKDAY($H1642,2)+1)</f>
        <v>46188</v>
      </c>
      <c r="J1642" s="4" t="n">
        <f aca="false">IF($I1642="","",$I1642+6)</f>
        <v>46194</v>
      </c>
      <c r="K1642" s="6" t="n">
        <f aca="false">IF($H1642="","",DATE(YEAR($H1642),MONTH($H1642),1))</f>
        <v>46174</v>
      </c>
      <c r="L1642" s="0" t="str">
        <f aca="false">IF($A1642="","",INDEX(CARTAO_COMPRAS!$K:$K,INT((ROW()-2)/20)+2))</f>
        <v>Pago</v>
      </c>
      <c r="M1642" s="0" t="str">
        <f aca="false">IF($A1642="","","Compra no cartão")</f>
        <v>Compra no cartão</v>
      </c>
    </row>
    <row r="1643" customFormat="false" ht="13.5" hidden="false" customHeight="false" outlineLevel="0" collapsed="false">
      <c r="A16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83</v>
      </c>
      <c r="B1643" s="0" t="str">
        <f aca="false">IF($A1643="","",INDEX(CARTAO_COMPRAS!$C:$C,INT((ROW()-2)/20)+2))</f>
        <v>Bradesco</v>
      </c>
      <c r="C1643" s="0" t="str">
        <f aca="false">IF($A1643="","",INDEX(CARTAO_COMPRAS!$D:$D,INT((ROW()-2)/20)+2))</f>
        <v>Swfit - Açougue</v>
      </c>
      <c r="D1643" s="0" t="str">
        <f aca="false">IF($A1643="","",INDEX(CARTAO_COMPRAS!$E:$E,INT((ROW()-2)/20)+2))</f>
        <v>Alimentação / Insumos</v>
      </c>
      <c r="E1643" s="0" t="n">
        <f aca="false">IF($A1643="","",INDEX(CARTAO_COMPRAS!$H:$H,INT((ROW()-2)/20)+2)+MOD(ROW()-2,20))</f>
        <v>2</v>
      </c>
      <c r="F1643" s="0" t="n">
        <f aca="false">IF($A1643="","",INDEX(CARTAO_COMPRAS!$G:$G,INT((ROW()-2)/20)+2))</f>
        <v>4</v>
      </c>
      <c r="G1643" s="5" t="n">
        <f aca="false">IF($A1643="","",INDEX(CARTAO_COMPRAS!$I:$I,INT((ROW()-2)/20)+2))</f>
        <v>61.19</v>
      </c>
      <c r="H1643" s="4" t="n">
        <f aca="false">IF($A1643="","",EDATE(INDEX(CARTAO_COMPRAS!$J:$J,INT((ROW()-2)/20)+2),MOD(ROW()-2,20)))</f>
        <v>46218</v>
      </c>
      <c r="I1643" s="4" t="n">
        <f aca="false">IF($H1643="","",$H1643-WEEKDAY($H1643,2)+1)</f>
        <v>46216</v>
      </c>
      <c r="J1643" s="4" t="n">
        <f aca="false">IF($I1643="","",$I1643+6)</f>
        <v>46222</v>
      </c>
      <c r="K1643" s="6" t="n">
        <f aca="false">IF($H1643="","",DATE(YEAR($H1643),MONTH($H1643),1))</f>
        <v>46204</v>
      </c>
      <c r="L1643" s="0" t="str">
        <f aca="false">IF($A1643="","",INDEX(CARTAO_COMPRAS!$K:$K,INT((ROW()-2)/20)+2))</f>
        <v>Pago</v>
      </c>
      <c r="M1643" s="0" t="str">
        <f aca="false">IF($A1643="","","Compra no cartão")</f>
        <v>Compra no cartão</v>
      </c>
    </row>
    <row r="1644" customFormat="false" ht="13.5" hidden="false" customHeight="false" outlineLevel="0" collapsed="false">
      <c r="A16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83</v>
      </c>
      <c r="B1644" s="0" t="str">
        <f aca="false">IF($A1644="","",INDEX(CARTAO_COMPRAS!$C:$C,INT((ROW()-2)/20)+2))</f>
        <v>Bradesco</v>
      </c>
      <c r="C1644" s="0" t="str">
        <f aca="false">IF($A1644="","",INDEX(CARTAO_COMPRAS!$D:$D,INT((ROW()-2)/20)+2))</f>
        <v>Swfit - Açougue</v>
      </c>
      <c r="D1644" s="0" t="str">
        <f aca="false">IF($A1644="","",INDEX(CARTAO_COMPRAS!$E:$E,INT((ROW()-2)/20)+2))</f>
        <v>Alimentação / Insumos</v>
      </c>
      <c r="E1644" s="0" t="n">
        <f aca="false">IF($A1644="","",INDEX(CARTAO_COMPRAS!$H:$H,INT((ROW()-2)/20)+2)+MOD(ROW()-2,20))</f>
        <v>3</v>
      </c>
      <c r="F1644" s="0" t="n">
        <f aca="false">IF($A1644="","",INDEX(CARTAO_COMPRAS!$G:$G,INT((ROW()-2)/20)+2))</f>
        <v>4</v>
      </c>
      <c r="G1644" s="5" t="n">
        <f aca="false">IF($A1644="","",INDEX(CARTAO_COMPRAS!$I:$I,INT((ROW()-2)/20)+2))</f>
        <v>61.19</v>
      </c>
      <c r="H1644" s="4" t="n">
        <f aca="false">IF($A1644="","",EDATE(INDEX(CARTAO_COMPRAS!$J:$J,INT((ROW()-2)/20)+2),MOD(ROW()-2,20)))</f>
        <v>46249</v>
      </c>
      <c r="I1644" s="4" t="n">
        <f aca="false">IF($H1644="","",$H1644-WEEKDAY($H1644,2)+1)</f>
        <v>46244</v>
      </c>
      <c r="J1644" s="4" t="n">
        <f aca="false">IF($I1644="","",$I1644+6)</f>
        <v>46250</v>
      </c>
      <c r="K1644" s="6" t="n">
        <f aca="false">IF($H1644="","",DATE(YEAR($H1644),MONTH($H1644),1))</f>
        <v>46235</v>
      </c>
      <c r="L1644" s="0" t="str">
        <f aca="false">IF($A1644="","",INDEX(CARTAO_COMPRAS!$K:$K,INT((ROW()-2)/20)+2))</f>
        <v>Pago</v>
      </c>
      <c r="M1644" s="0" t="str">
        <f aca="false">IF($A1644="","","Compra no cartão")</f>
        <v>Compra no cartão</v>
      </c>
    </row>
    <row r="1645" customFormat="false" ht="13.5" hidden="false" customHeight="false" outlineLevel="0" collapsed="false">
      <c r="A164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83</v>
      </c>
      <c r="B1645" s="0" t="str">
        <f aca="false">IF($A1645="","",INDEX(CARTAO_COMPRAS!$C:$C,INT((ROW()-2)/20)+2))</f>
        <v>Bradesco</v>
      </c>
      <c r="C1645" s="0" t="str">
        <f aca="false">IF($A1645="","",INDEX(CARTAO_COMPRAS!$D:$D,INT((ROW()-2)/20)+2))</f>
        <v>Swfit - Açougue</v>
      </c>
      <c r="D1645" s="0" t="str">
        <f aca="false">IF($A1645="","",INDEX(CARTAO_COMPRAS!$E:$E,INT((ROW()-2)/20)+2))</f>
        <v>Alimentação / Insumos</v>
      </c>
      <c r="E1645" s="0" t="n">
        <f aca="false">IF($A1645="","",INDEX(CARTAO_COMPRAS!$H:$H,INT((ROW()-2)/20)+2)+MOD(ROW()-2,20))</f>
        <v>4</v>
      </c>
      <c r="F1645" s="0" t="n">
        <f aca="false">IF($A1645="","",INDEX(CARTAO_COMPRAS!$G:$G,INT((ROW()-2)/20)+2))</f>
        <v>4</v>
      </c>
      <c r="G1645" s="5" t="n">
        <f aca="false">IF($A1645="","",INDEX(CARTAO_COMPRAS!$I:$I,INT((ROW()-2)/20)+2))</f>
        <v>61.19</v>
      </c>
      <c r="H1645" s="4" t="n">
        <f aca="false">IF($A1645="","",EDATE(INDEX(CARTAO_COMPRAS!$J:$J,INT((ROW()-2)/20)+2),MOD(ROW()-2,20)))</f>
        <v>46280</v>
      </c>
      <c r="I1645" s="4" t="n">
        <f aca="false">IF($H1645="","",$H1645-WEEKDAY($H1645,2)+1)</f>
        <v>46279</v>
      </c>
      <c r="J1645" s="4" t="n">
        <f aca="false">IF($I1645="","",$I1645+6)</f>
        <v>46285</v>
      </c>
      <c r="K1645" s="6" t="n">
        <f aca="false">IF($H1645="","",DATE(YEAR($H1645),MONTH($H1645),1))</f>
        <v>46266</v>
      </c>
      <c r="L1645" s="0" t="str">
        <f aca="false">IF($A1645="","",INDEX(CARTAO_COMPRAS!$K:$K,INT((ROW()-2)/20)+2))</f>
        <v>Pago</v>
      </c>
      <c r="M1645" s="0" t="str">
        <f aca="false">IF($A1645="","","Compra no cartão")</f>
        <v>Compra no cartão</v>
      </c>
    </row>
    <row r="1646" customFormat="false" ht="13.5" hidden="false" customHeight="false" outlineLevel="0" collapsed="false">
      <c r="A1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46" s="0" t="str">
        <f aca="false">IF($A1646="","",INDEX(CARTAO_COMPRAS!$C:$C,INT((ROW()-2)/20)+2))</f>
        <v/>
      </c>
      <c r="C1646" s="0" t="str">
        <f aca="false">IF($A1646="","",INDEX(CARTAO_COMPRAS!$D:$D,INT((ROW()-2)/20)+2))</f>
        <v/>
      </c>
      <c r="D1646" s="0" t="str">
        <f aca="false">IF($A1646="","",INDEX(CARTAO_COMPRAS!$E:$E,INT((ROW()-2)/20)+2))</f>
        <v/>
      </c>
      <c r="E1646" s="0" t="str">
        <f aca="false">IF($A1646="","",INDEX(CARTAO_COMPRAS!$H:$H,INT((ROW()-2)/20)+2)+MOD(ROW()-2,20))</f>
        <v/>
      </c>
      <c r="F1646" s="0" t="str">
        <f aca="false">IF($A1646="","",INDEX(CARTAO_COMPRAS!$G:$G,INT((ROW()-2)/20)+2))</f>
        <v/>
      </c>
      <c r="G1646" s="5" t="str">
        <f aca="false">IF($A1646="","",INDEX(CARTAO_COMPRAS!$I:$I,INT((ROW()-2)/20)+2))</f>
        <v/>
      </c>
      <c r="H1646" s="4" t="str">
        <f aca="false">IF($A1646="","",EDATE(INDEX(CARTAO_COMPRAS!$J:$J,INT((ROW()-2)/20)+2),MOD(ROW()-2,20)))</f>
        <v/>
      </c>
      <c r="I1646" s="4" t="str">
        <f aca="false">IF($H1646="","",$H1646-WEEKDAY($H1646,2)+1)</f>
        <v/>
      </c>
      <c r="J1646" s="4" t="str">
        <f aca="false">IF($I1646="","",$I1646+6)</f>
        <v/>
      </c>
      <c r="K1646" s="6" t="str">
        <f aca="false">IF($H1646="","",DATE(YEAR($H1646),MONTH($H1646),1))</f>
        <v/>
      </c>
      <c r="L1646" s="0" t="str">
        <f aca="false">IF($A1646="","",INDEX(CARTAO_COMPRAS!$K:$K,INT((ROW()-2)/20)+2))</f>
        <v/>
      </c>
      <c r="M1646" s="0" t="str">
        <f aca="false">IF($A1646="","","Compra no cartão")</f>
        <v/>
      </c>
    </row>
    <row r="1647" customFormat="false" ht="13.5" hidden="false" customHeight="false" outlineLevel="0" collapsed="false">
      <c r="A1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47" s="0" t="str">
        <f aca="false">IF($A1647="","",INDEX(CARTAO_COMPRAS!$C:$C,INT((ROW()-2)/20)+2))</f>
        <v/>
      </c>
      <c r="C1647" s="0" t="str">
        <f aca="false">IF($A1647="","",INDEX(CARTAO_COMPRAS!$D:$D,INT((ROW()-2)/20)+2))</f>
        <v/>
      </c>
      <c r="D1647" s="0" t="str">
        <f aca="false">IF($A1647="","",INDEX(CARTAO_COMPRAS!$E:$E,INT((ROW()-2)/20)+2))</f>
        <v/>
      </c>
      <c r="E1647" s="0" t="str">
        <f aca="false">IF($A1647="","",INDEX(CARTAO_COMPRAS!$H:$H,INT((ROW()-2)/20)+2)+MOD(ROW()-2,20))</f>
        <v/>
      </c>
      <c r="F1647" s="0" t="str">
        <f aca="false">IF($A1647="","",INDEX(CARTAO_COMPRAS!$G:$G,INT((ROW()-2)/20)+2))</f>
        <v/>
      </c>
      <c r="G1647" s="5" t="str">
        <f aca="false">IF($A1647="","",INDEX(CARTAO_COMPRAS!$I:$I,INT((ROW()-2)/20)+2))</f>
        <v/>
      </c>
      <c r="H1647" s="4" t="str">
        <f aca="false">IF($A1647="","",EDATE(INDEX(CARTAO_COMPRAS!$J:$J,INT((ROW()-2)/20)+2),MOD(ROW()-2,20)))</f>
        <v/>
      </c>
      <c r="I1647" s="4" t="str">
        <f aca="false">IF($H1647="","",$H1647-WEEKDAY($H1647,2)+1)</f>
        <v/>
      </c>
      <c r="J1647" s="4" t="str">
        <f aca="false">IF($I1647="","",$I1647+6)</f>
        <v/>
      </c>
      <c r="K1647" s="6" t="str">
        <f aca="false">IF($H1647="","",DATE(YEAR($H1647),MONTH($H1647),1))</f>
        <v/>
      </c>
      <c r="L1647" s="0" t="str">
        <f aca="false">IF($A1647="","",INDEX(CARTAO_COMPRAS!$K:$K,INT((ROW()-2)/20)+2))</f>
        <v/>
      </c>
      <c r="M1647" s="0" t="str">
        <f aca="false">IF($A1647="","","Compra no cartão")</f>
        <v/>
      </c>
    </row>
    <row r="1648" customFormat="false" ht="13.5" hidden="false" customHeight="false" outlineLevel="0" collapsed="false">
      <c r="A1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48" s="0" t="str">
        <f aca="false">IF($A1648="","",INDEX(CARTAO_COMPRAS!$C:$C,INT((ROW()-2)/20)+2))</f>
        <v/>
      </c>
      <c r="C1648" s="0" t="str">
        <f aca="false">IF($A1648="","",INDEX(CARTAO_COMPRAS!$D:$D,INT((ROW()-2)/20)+2))</f>
        <v/>
      </c>
      <c r="D1648" s="0" t="str">
        <f aca="false">IF($A1648="","",INDEX(CARTAO_COMPRAS!$E:$E,INT((ROW()-2)/20)+2))</f>
        <v/>
      </c>
      <c r="E1648" s="0" t="str">
        <f aca="false">IF($A1648="","",INDEX(CARTAO_COMPRAS!$H:$H,INT((ROW()-2)/20)+2)+MOD(ROW()-2,20))</f>
        <v/>
      </c>
      <c r="F1648" s="0" t="str">
        <f aca="false">IF($A1648="","",INDEX(CARTAO_COMPRAS!$G:$G,INT((ROW()-2)/20)+2))</f>
        <v/>
      </c>
      <c r="G1648" s="5" t="str">
        <f aca="false">IF($A1648="","",INDEX(CARTAO_COMPRAS!$I:$I,INT((ROW()-2)/20)+2))</f>
        <v/>
      </c>
      <c r="H1648" s="4" t="str">
        <f aca="false">IF($A1648="","",EDATE(INDEX(CARTAO_COMPRAS!$J:$J,INT((ROW()-2)/20)+2),MOD(ROW()-2,20)))</f>
        <v/>
      </c>
      <c r="I1648" s="4" t="str">
        <f aca="false">IF($H1648="","",$H1648-WEEKDAY($H1648,2)+1)</f>
        <v/>
      </c>
      <c r="J1648" s="4" t="str">
        <f aca="false">IF($I1648="","",$I1648+6)</f>
        <v/>
      </c>
      <c r="K1648" s="6" t="str">
        <f aca="false">IF($H1648="","",DATE(YEAR($H1648),MONTH($H1648),1))</f>
        <v/>
      </c>
      <c r="L1648" s="0" t="str">
        <f aca="false">IF($A1648="","",INDEX(CARTAO_COMPRAS!$K:$K,INT((ROW()-2)/20)+2))</f>
        <v/>
      </c>
      <c r="M1648" s="0" t="str">
        <f aca="false">IF($A1648="","","Compra no cartão")</f>
        <v/>
      </c>
    </row>
    <row r="1649" customFormat="false" ht="13.5" hidden="false" customHeight="false" outlineLevel="0" collapsed="false">
      <c r="A1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49" s="0" t="str">
        <f aca="false">IF($A1649="","",INDEX(CARTAO_COMPRAS!$C:$C,INT((ROW()-2)/20)+2))</f>
        <v/>
      </c>
      <c r="C1649" s="0" t="str">
        <f aca="false">IF($A1649="","",INDEX(CARTAO_COMPRAS!$D:$D,INT((ROW()-2)/20)+2))</f>
        <v/>
      </c>
      <c r="D1649" s="0" t="str">
        <f aca="false">IF($A1649="","",INDEX(CARTAO_COMPRAS!$E:$E,INT((ROW()-2)/20)+2))</f>
        <v/>
      </c>
      <c r="E1649" s="0" t="str">
        <f aca="false">IF($A1649="","",INDEX(CARTAO_COMPRAS!$H:$H,INT((ROW()-2)/20)+2)+MOD(ROW()-2,20))</f>
        <v/>
      </c>
      <c r="F1649" s="0" t="str">
        <f aca="false">IF($A1649="","",INDEX(CARTAO_COMPRAS!$G:$G,INT((ROW()-2)/20)+2))</f>
        <v/>
      </c>
      <c r="G1649" s="5" t="str">
        <f aca="false">IF($A1649="","",INDEX(CARTAO_COMPRAS!$I:$I,INT((ROW()-2)/20)+2))</f>
        <v/>
      </c>
      <c r="H1649" s="4" t="str">
        <f aca="false">IF($A1649="","",EDATE(INDEX(CARTAO_COMPRAS!$J:$J,INT((ROW()-2)/20)+2),MOD(ROW()-2,20)))</f>
        <v/>
      </c>
      <c r="I1649" s="4" t="str">
        <f aca="false">IF($H1649="","",$H1649-WEEKDAY($H1649,2)+1)</f>
        <v/>
      </c>
      <c r="J1649" s="4" t="str">
        <f aca="false">IF($I1649="","",$I1649+6)</f>
        <v/>
      </c>
      <c r="K1649" s="6" t="str">
        <f aca="false">IF($H1649="","",DATE(YEAR($H1649),MONTH($H1649),1))</f>
        <v/>
      </c>
      <c r="L1649" s="0" t="str">
        <f aca="false">IF($A1649="","",INDEX(CARTAO_COMPRAS!$K:$K,INT((ROW()-2)/20)+2))</f>
        <v/>
      </c>
      <c r="M1649" s="0" t="str">
        <f aca="false">IF($A1649="","","Compra no cartão")</f>
        <v/>
      </c>
    </row>
    <row r="1650" customFormat="false" ht="13.5" hidden="false" customHeight="false" outlineLevel="0" collapsed="false">
      <c r="A1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0" s="0" t="str">
        <f aca="false">IF($A1650="","",INDEX(CARTAO_COMPRAS!$C:$C,INT((ROW()-2)/20)+2))</f>
        <v/>
      </c>
      <c r="C1650" s="0" t="str">
        <f aca="false">IF($A1650="","",INDEX(CARTAO_COMPRAS!$D:$D,INT((ROW()-2)/20)+2))</f>
        <v/>
      </c>
      <c r="D1650" s="0" t="str">
        <f aca="false">IF($A1650="","",INDEX(CARTAO_COMPRAS!$E:$E,INT((ROW()-2)/20)+2))</f>
        <v/>
      </c>
      <c r="E1650" s="0" t="str">
        <f aca="false">IF($A1650="","",INDEX(CARTAO_COMPRAS!$H:$H,INT((ROW()-2)/20)+2)+MOD(ROW()-2,20))</f>
        <v/>
      </c>
      <c r="F1650" s="0" t="str">
        <f aca="false">IF($A1650="","",INDEX(CARTAO_COMPRAS!$G:$G,INT((ROW()-2)/20)+2))</f>
        <v/>
      </c>
      <c r="G1650" s="5" t="str">
        <f aca="false">IF($A1650="","",INDEX(CARTAO_COMPRAS!$I:$I,INT((ROW()-2)/20)+2))</f>
        <v/>
      </c>
      <c r="H1650" s="4" t="str">
        <f aca="false">IF($A1650="","",EDATE(INDEX(CARTAO_COMPRAS!$J:$J,INT((ROW()-2)/20)+2),MOD(ROW()-2,20)))</f>
        <v/>
      </c>
      <c r="I1650" s="4" t="str">
        <f aca="false">IF($H1650="","",$H1650-WEEKDAY($H1650,2)+1)</f>
        <v/>
      </c>
      <c r="J1650" s="4" t="str">
        <f aca="false">IF($I1650="","",$I1650+6)</f>
        <v/>
      </c>
      <c r="K1650" s="6" t="str">
        <f aca="false">IF($H1650="","",DATE(YEAR($H1650),MONTH($H1650),1))</f>
        <v/>
      </c>
      <c r="L1650" s="0" t="str">
        <f aca="false">IF($A1650="","",INDEX(CARTAO_COMPRAS!$K:$K,INT((ROW()-2)/20)+2))</f>
        <v/>
      </c>
      <c r="M1650" s="0" t="str">
        <f aca="false">IF($A1650="","","Compra no cartão")</f>
        <v/>
      </c>
    </row>
    <row r="1651" customFormat="false" ht="13.5" hidden="false" customHeight="false" outlineLevel="0" collapsed="false">
      <c r="A1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1" s="0" t="str">
        <f aca="false">IF($A1651="","",INDEX(CARTAO_COMPRAS!$C:$C,INT((ROW()-2)/20)+2))</f>
        <v/>
      </c>
      <c r="C1651" s="0" t="str">
        <f aca="false">IF($A1651="","",INDEX(CARTAO_COMPRAS!$D:$D,INT((ROW()-2)/20)+2))</f>
        <v/>
      </c>
      <c r="D1651" s="0" t="str">
        <f aca="false">IF($A1651="","",INDEX(CARTAO_COMPRAS!$E:$E,INT((ROW()-2)/20)+2))</f>
        <v/>
      </c>
      <c r="E1651" s="0" t="str">
        <f aca="false">IF($A1651="","",INDEX(CARTAO_COMPRAS!$H:$H,INT((ROW()-2)/20)+2)+MOD(ROW()-2,20))</f>
        <v/>
      </c>
      <c r="F1651" s="0" t="str">
        <f aca="false">IF($A1651="","",INDEX(CARTAO_COMPRAS!$G:$G,INT((ROW()-2)/20)+2))</f>
        <v/>
      </c>
      <c r="G1651" s="5" t="str">
        <f aca="false">IF($A1651="","",INDEX(CARTAO_COMPRAS!$I:$I,INT((ROW()-2)/20)+2))</f>
        <v/>
      </c>
      <c r="H1651" s="4" t="str">
        <f aca="false">IF($A1651="","",EDATE(INDEX(CARTAO_COMPRAS!$J:$J,INT((ROW()-2)/20)+2),MOD(ROW()-2,20)))</f>
        <v/>
      </c>
      <c r="I1651" s="4" t="str">
        <f aca="false">IF($H1651="","",$H1651-WEEKDAY($H1651,2)+1)</f>
        <v/>
      </c>
      <c r="J1651" s="4" t="str">
        <f aca="false">IF($I1651="","",$I1651+6)</f>
        <v/>
      </c>
      <c r="K1651" s="6" t="str">
        <f aca="false">IF($H1651="","",DATE(YEAR($H1651),MONTH($H1651),1))</f>
        <v/>
      </c>
      <c r="L1651" s="0" t="str">
        <f aca="false">IF($A1651="","",INDEX(CARTAO_COMPRAS!$K:$K,INT((ROW()-2)/20)+2))</f>
        <v/>
      </c>
      <c r="M1651" s="0" t="str">
        <f aca="false">IF($A1651="","","Compra no cartão")</f>
        <v/>
      </c>
    </row>
    <row r="1652" customFormat="false" ht="13.5" hidden="false" customHeight="false" outlineLevel="0" collapsed="false">
      <c r="A1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2" s="0" t="str">
        <f aca="false">IF($A1652="","",INDEX(CARTAO_COMPRAS!$C:$C,INT((ROW()-2)/20)+2))</f>
        <v/>
      </c>
      <c r="C1652" s="0" t="str">
        <f aca="false">IF($A1652="","",INDEX(CARTAO_COMPRAS!$D:$D,INT((ROW()-2)/20)+2))</f>
        <v/>
      </c>
      <c r="D1652" s="0" t="str">
        <f aca="false">IF($A1652="","",INDEX(CARTAO_COMPRAS!$E:$E,INT((ROW()-2)/20)+2))</f>
        <v/>
      </c>
      <c r="E1652" s="0" t="str">
        <f aca="false">IF($A1652="","",INDEX(CARTAO_COMPRAS!$H:$H,INT((ROW()-2)/20)+2)+MOD(ROW()-2,20))</f>
        <v/>
      </c>
      <c r="F1652" s="0" t="str">
        <f aca="false">IF($A1652="","",INDEX(CARTAO_COMPRAS!$G:$G,INT((ROW()-2)/20)+2))</f>
        <v/>
      </c>
      <c r="G1652" s="5" t="str">
        <f aca="false">IF($A1652="","",INDEX(CARTAO_COMPRAS!$I:$I,INT((ROW()-2)/20)+2))</f>
        <v/>
      </c>
      <c r="H1652" s="4" t="str">
        <f aca="false">IF($A1652="","",EDATE(INDEX(CARTAO_COMPRAS!$J:$J,INT((ROW()-2)/20)+2),MOD(ROW()-2,20)))</f>
        <v/>
      </c>
      <c r="I1652" s="4" t="str">
        <f aca="false">IF($H1652="","",$H1652-WEEKDAY($H1652,2)+1)</f>
        <v/>
      </c>
      <c r="J1652" s="4" t="str">
        <f aca="false">IF($I1652="","",$I1652+6)</f>
        <v/>
      </c>
      <c r="K1652" s="6" t="str">
        <f aca="false">IF($H1652="","",DATE(YEAR($H1652),MONTH($H1652),1))</f>
        <v/>
      </c>
      <c r="L1652" s="0" t="str">
        <f aca="false">IF($A1652="","",INDEX(CARTAO_COMPRAS!$K:$K,INT((ROW()-2)/20)+2))</f>
        <v/>
      </c>
      <c r="M1652" s="0" t="str">
        <f aca="false">IF($A1652="","","Compra no cartão")</f>
        <v/>
      </c>
    </row>
    <row r="1653" customFormat="false" ht="13.5" hidden="false" customHeight="false" outlineLevel="0" collapsed="false">
      <c r="A1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3" s="0" t="str">
        <f aca="false">IF($A1653="","",INDEX(CARTAO_COMPRAS!$C:$C,INT((ROW()-2)/20)+2))</f>
        <v/>
      </c>
      <c r="C1653" s="0" t="str">
        <f aca="false">IF($A1653="","",INDEX(CARTAO_COMPRAS!$D:$D,INT((ROW()-2)/20)+2))</f>
        <v/>
      </c>
      <c r="D1653" s="0" t="str">
        <f aca="false">IF($A1653="","",INDEX(CARTAO_COMPRAS!$E:$E,INT((ROW()-2)/20)+2))</f>
        <v/>
      </c>
      <c r="E1653" s="0" t="str">
        <f aca="false">IF($A1653="","",INDEX(CARTAO_COMPRAS!$H:$H,INT((ROW()-2)/20)+2)+MOD(ROW()-2,20))</f>
        <v/>
      </c>
      <c r="F1653" s="0" t="str">
        <f aca="false">IF($A1653="","",INDEX(CARTAO_COMPRAS!$G:$G,INT((ROW()-2)/20)+2))</f>
        <v/>
      </c>
      <c r="G1653" s="5" t="str">
        <f aca="false">IF($A1653="","",INDEX(CARTAO_COMPRAS!$I:$I,INT((ROW()-2)/20)+2))</f>
        <v/>
      </c>
      <c r="H1653" s="4" t="str">
        <f aca="false">IF($A1653="","",EDATE(INDEX(CARTAO_COMPRAS!$J:$J,INT((ROW()-2)/20)+2),MOD(ROW()-2,20)))</f>
        <v/>
      </c>
      <c r="I1653" s="4" t="str">
        <f aca="false">IF($H1653="","",$H1653-WEEKDAY($H1653,2)+1)</f>
        <v/>
      </c>
      <c r="J1653" s="4" t="str">
        <f aca="false">IF($I1653="","",$I1653+6)</f>
        <v/>
      </c>
      <c r="K1653" s="6" t="str">
        <f aca="false">IF($H1653="","",DATE(YEAR($H1653),MONTH($H1653),1))</f>
        <v/>
      </c>
      <c r="L1653" s="0" t="str">
        <f aca="false">IF($A1653="","",INDEX(CARTAO_COMPRAS!$K:$K,INT((ROW()-2)/20)+2))</f>
        <v/>
      </c>
      <c r="M1653" s="0" t="str">
        <f aca="false">IF($A1653="","","Compra no cartão")</f>
        <v/>
      </c>
    </row>
    <row r="1654" customFormat="false" ht="13.5" hidden="false" customHeight="false" outlineLevel="0" collapsed="false">
      <c r="A1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4" s="0" t="str">
        <f aca="false">IF($A1654="","",INDEX(CARTAO_COMPRAS!$C:$C,INT((ROW()-2)/20)+2))</f>
        <v/>
      </c>
      <c r="C1654" s="0" t="str">
        <f aca="false">IF($A1654="","",INDEX(CARTAO_COMPRAS!$D:$D,INT((ROW()-2)/20)+2))</f>
        <v/>
      </c>
      <c r="D1654" s="0" t="str">
        <f aca="false">IF($A1654="","",INDEX(CARTAO_COMPRAS!$E:$E,INT((ROW()-2)/20)+2))</f>
        <v/>
      </c>
      <c r="E1654" s="0" t="str">
        <f aca="false">IF($A1654="","",INDEX(CARTAO_COMPRAS!$H:$H,INT((ROW()-2)/20)+2)+MOD(ROW()-2,20))</f>
        <v/>
      </c>
      <c r="F1654" s="0" t="str">
        <f aca="false">IF($A1654="","",INDEX(CARTAO_COMPRAS!$G:$G,INT((ROW()-2)/20)+2))</f>
        <v/>
      </c>
      <c r="G1654" s="5" t="str">
        <f aca="false">IF($A1654="","",INDEX(CARTAO_COMPRAS!$I:$I,INT((ROW()-2)/20)+2))</f>
        <v/>
      </c>
      <c r="H1654" s="4" t="str">
        <f aca="false">IF($A1654="","",EDATE(INDEX(CARTAO_COMPRAS!$J:$J,INT((ROW()-2)/20)+2),MOD(ROW()-2,20)))</f>
        <v/>
      </c>
      <c r="I1654" s="4" t="str">
        <f aca="false">IF($H1654="","",$H1654-WEEKDAY($H1654,2)+1)</f>
        <v/>
      </c>
      <c r="J1654" s="4" t="str">
        <f aca="false">IF($I1654="","",$I1654+6)</f>
        <v/>
      </c>
      <c r="K1654" s="6" t="str">
        <f aca="false">IF($H1654="","",DATE(YEAR($H1654),MONTH($H1654),1))</f>
        <v/>
      </c>
      <c r="L1654" s="0" t="str">
        <f aca="false">IF($A1654="","",INDEX(CARTAO_COMPRAS!$K:$K,INT((ROW()-2)/20)+2))</f>
        <v/>
      </c>
      <c r="M1654" s="0" t="str">
        <f aca="false">IF($A1654="","","Compra no cartão")</f>
        <v/>
      </c>
    </row>
    <row r="1655" customFormat="false" ht="13.5" hidden="false" customHeight="false" outlineLevel="0" collapsed="false">
      <c r="A1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5" s="0" t="str">
        <f aca="false">IF($A1655="","",INDEX(CARTAO_COMPRAS!$C:$C,INT((ROW()-2)/20)+2))</f>
        <v/>
      </c>
      <c r="C1655" s="0" t="str">
        <f aca="false">IF($A1655="","",INDEX(CARTAO_COMPRAS!$D:$D,INT((ROW()-2)/20)+2))</f>
        <v/>
      </c>
      <c r="D1655" s="0" t="str">
        <f aca="false">IF($A1655="","",INDEX(CARTAO_COMPRAS!$E:$E,INT((ROW()-2)/20)+2))</f>
        <v/>
      </c>
      <c r="E1655" s="0" t="str">
        <f aca="false">IF($A1655="","",INDEX(CARTAO_COMPRAS!$H:$H,INT((ROW()-2)/20)+2)+MOD(ROW()-2,20))</f>
        <v/>
      </c>
      <c r="F1655" s="0" t="str">
        <f aca="false">IF($A1655="","",INDEX(CARTAO_COMPRAS!$G:$G,INT((ROW()-2)/20)+2))</f>
        <v/>
      </c>
      <c r="G1655" s="5" t="str">
        <f aca="false">IF($A1655="","",INDEX(CARTAO_COMPRAS!$I:$I,INT((ROW()-2)/20)+2))</f>
        <v/>
      </c>
      <c r="H1655" s="4" t="str">
        <f aca="false">IF($A1655="","",EDATE(INDEX(CARTAO_COMPRAS!$J:$J,INT((ROW()-2)/20)+2),MOD(ROW()-2,20)))</f>
        <v/>
      </c>
      <c r="I1655" s="4" t="str">
        <f aca="false">IF($H1655="","",$H1655-WEEKDAY($H1655,2)+1)</f>
        <v/>
      </c>
      <c r="J1655" s="4" t="str">
        <f aca="false">IF($I1655="","",$I1655+6)</f>
        <v/>
      </c>
      <c r="K1655" s="6" t="str">
        <f aca="false">IF($H1655="","",DATE(YEAR($H1655),MONTH($H1655),1))</f>
        <v/>
      </c>
      <c r="L1655" s="0" t="str">
        <f aca="false">IF($A1655="","",INDEX(CARTAO_COMPRAS!$K:$K,INT((ROW()-2)/20)+2))</f>
        <v/>
      </c>
      <c r="M1655" s="0" t="str">
        <f aca="false">IF($A1655="","","Compra no cartão")</f>
        <v/>
      </c>
    </row>
    <row r="1656" customFormat="false" ht="13.5" hidden="false" customHeight="false" outlineLevel="0" collapsed="false">
      <c r="A1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6" s="0" t="str">
        <f aca="false">IF($A1656="","",INDEX(CARTAO_COMPRAS!$C:$C,INT((ROW()-2)/20)+2))</f>
        <v/>
      </c>
      <c r="C1656" s="0" t="str">
        <f aca="false">IF($A1656="","",INDEX(CARTAO_COMPRAS!$D:$D,INT((ROW()-2)/20)+2))</f>
        <v/>
      </c>
      <c r="D1656" s="0" t="str">
        <f aca="false">IF($A1656="","",INDEX(CARTAO_COMPRAS!$E:$E,INT((ROW()-2)/20)+2))</f>
        <v/>
      </c>
      <c r="E1656" s="0" t="str">
        <f aca="false">IF($A1656="","",INDEX(CARTAO_COMPRAS!$H:$H,INT((ROW()-2)/20)+2)+MOD(ROW()-2,20))</f>
        <v/>
      </c>
      <c r="F1656" s="0" t="str">
        <f aca="false">IF($A1656="","",INDEX(CARTAO_COMPRAS!$G:$G,INT((ROW()-2)/20)+2))</f>
        <v/>
      </c>
      <c r="G1656" s="5" t="str">
        <f aca="false">IF($A1656="","",INDEX(CARTAO_COMPRAS!$I:$I,INT((ROW()-2)/20)+2))</f>
        <v/>
      </c>
      <c r="H1656" s="4" t="str">
        <f aca="false">IF($A1656="","",EDATE(INDEX(CARTAO_COMPRAS!$J:$J,INT((ROW()-2)/20)+2),MOD(ROW()-2,20)))</f>
        <v/>
      </c>
      <c r="I1656" s="4" t="str">
        <f aca="false">IF($H1656="","",$H1656-WEEKDAY($H1656,2)+1)</f>
        <v/>
      </c>
      <c r="J1656" s="4" t="str">
        <f aca="false">IF($I1656="","",$I1656+6)</f>
        <v/>
      </c>
      <c r="K1656" s="6" t="str">
        <f aca="false">IF($H1656="","",DATE(YEAR($H1656),MONTH($H1656),1))</f>
        <v/>
      </c>
      <c r="L1656" s="0" t="str">
        <f aca="false">IF($A1656="","",INDEX(CARTAO_COMPRAS!$K:$K,INT((ROW()-2)/20)+2))</f>
        <v/>
      </c>
      <c r="M1656" s="0" t="str">
        <f aca="false">IF($A1656="","","Compra no cartão")</f>
        <v/>
      </c>
    </row>
    <row r="1657" customFormat="false" ht="13.5" hidden="false" customHeight="false" outlineLevel="0" collapsed="false">
      <c r="A1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7" s="0" t="str">
        <f aca="false">IF($A1657="","",INDEX(CARTAO_COMPRAS!$C:$C,INT((ROW()-2)/20)+2))</f>
        <v/>
      </c>
      <c r="C1657" s="0" t="str">
        <f aca="false">IF($A1657="","",INDEX(CARTAO_COMPRAS!$D:$D,INT((ROW()-2)/20)+2))</f>
        <v/>
      </c>
      <c r="D1657" s="0" t="str">
        <f aca="false">IF($A1657="","",INDEX(CARTAO_COMPRAS!$E:$E,INT((ROW()-2)/20)+2))</f>
        <v/>
      </c>
      <c r="E1657" s="0" t="str">
        <f aca="false">IF($A1657="","",INDEX(CARTAO_COMPRAS!$H:$H,INT((ROW()-2)/20)+2)+MOD(ROW()-2,20))</f>
        <v/>
      </c>
      <c r="F1657" s="0" t="str">
        <f aca="false">IF($A1657="","",INDEX(CARTAO_COMPRAS!$G:$G,INT((ROW()-2)/20)+2))</f>
        <v/>
      </c>
      <c r="G1657" s="5" t="str">
        <f aca="false">IF($A1657="","",INDEX(CARTAO_COMPRAS!$I:$I,INT((ROW()-2)/20)+2))</f>
        <v/>
      </c>
      <c r="H1657" s="4" t="str">
        <f aca="false">IF($A1657="","",EDATE(INDEX(CARTAO_COMPRAS!$J:$J,INT((ROW()-2)/20)+2),MOD(ROW()-2,20)))</f>
        <v/>
      </c>
      <c r="I1657" s="4" t="str">
        <f aca="false">IF($H1657="","",$H1657-WEEKDAY($H1657,2)+1)</f>
        <v/>
      </c>
      <c r="J1657" s="4" t="str">
        <f aca="false">IF($I1657="","",$I1657+6)</f>
        <v/>
      </c>
      <c r="K1657" s="6" t="str">
        <f aca="false">IF($H1657="","",DATE(YEAR($H1657),MONTH($H1657),1))</f>
        <v/>
      </c>
      <c r="L1657" s="0" t="str">
        <f aca="false">IF($A1657="","",INDEX(CARTAO_COMPRAS!$K:$K,INT((ROW()-2)/20)+2))</f>
        <v/>
      </c>
      <c r="M1657" s="0" t="str">
        <f aca="false">IF($A1657="","","Compra no cartão")</f>
        <v/>
      </c>
    </row>
    <row r="1658" customFormat="false" ht="13.5" hidden="false" customHeight="false" outlineLevel="0" collapsed="false">
      <c r="A1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8" s="0" t="str">
        <f aca="false">IF($A1658="","",INDEX(CARTAO_COMPRAS!$C:$C,INT((ROW()-2)/20)+2))</f>
        <v/>
      </c>
      <c r="C1658" s="0" t="str">
        <f aca="false">IF($A1658="","",INDEX(CARTAO_COMPRAS!$D:$D,INT((ROW()-2)/20)+2))</f>
        <v/>
      </c>
      <c r="D1658" s="0" t="str">
        <f aca="false">IF($A1658="","",INDEX(CARTAO_COMPRAS!$E:$E,INT((ROW()-2)/20)+2))</f>
        <v/>
      </c>
      <c r="E1658" s="0" t="str">
        <f aca="false">IF($A1658="","",INDEX(CARTAO_COMPRAS!$H:$H,INT((ROW()-2)/20)+2)+MOD(ROW()-2,20))</f>
        <v/>
      </c>
      <c r="F1658" s="0" t="str">
        <f aca="false">IF($A1658="","",INDEX(CARTAO_COMPRAS!$G:$G,INT((ROW()-2)/20)+2))</f>
        <v/>
      </c>
      <c r="G1658" s="5" t="str">
        <f aca="false">IF($A1658="","",INDEX(CARTAO_COMPRAS!$I:$I,INT((ROW()-2)/20)+2))</f>
        <v/>
      </c>
      <c r="H1658" s="4" t="str">
        <f aca="false">IF($A1658="","",EDATE(INDEX(CARTAO_COMPRAS!$J:$J,INT((ROW()-2)/20)+2),MOD(ROW()-2,20)))</f>
        <v/>
      </c>
      <c r="I1658" s="4" t="str">
        <f aca="false">IF($H1658="","",$H1658-WEEKDAY($H1658,2)+1)</f>
        <v/>
      </c>
      <c r="J1658" s="4" t="str">
        <f aca="false">IF($I1658="","",$I1658+6)</f>
        <v/>
      </c>
      <c r="K1658" s="6" t="str">
        <f aca="false">IF($H1658="","",DATE(YEAR($H1658),MONTH($H1658),1))</f>
        <v/>
      </c>
      <c r="L1658" s="0" t="str">
        <f aca="false">IF($A1658="","",INDEX(CARTAO_COMPRAS!$K:$K,INT((ROW()-2)/20)+2))</f>
        <v/>
      </c>
      <c r="M1658" s="0" t="str">
        <f aca="false">IF($A1658="","","Compra no cartão")</f>
        <v/>
      </c>
    </row>
    <row r="1659" customFormat="false" ht="13.5" hidden="false" customHeight="false" outlineLevel="0" collapsed="false">
      <c r="A1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59" s="0" t="str">
        <f aca="false">IF($A1659="","",INDEX(CARTAO_COMPRAS!$C:$C,INT((ROW()-2)/20)+2))</f>
        <v/>
      </c>
      <c r="C1659" s="0" t="str">
        <f aca="false">IF($A1659="","",INDEX(CARTAO_COMPRAS!$D:$D,INT((ROW()-2)/20)+2))</f>
        <v/>
      </c>
      <c r="D1659" s="0" t="str">
        <f aca="false">IF($A1659="","",INDEX(CARTAO_COMPRAS!$E:$E,INT((ROW()-2)/20)+2))</f>
        <v/>
      </c>
      <c r="E1659" s="0" t="str">
        <f aca="false">IF($A1659="","",INDEX(CARTAO_COMPRAS!$H:$H,INT((ROW()-2)/20)+2)+MOD(ROW()-2,20))</f>
        <v/>
      </c>
      <c r="F1659" s="0" t="str">
        <f aca="false">IF($A1659="","",INDEX(CARTAO_COMPRAS!$G:$G,INT((ROW()-2)/20)+2))</f>
        <v/>
      </c>
      <c r="G1659" s="5" t="str">
        <f aca="false">IF($A1659="","",INDEX(CARTAO_COMPRAS!$I:$I,INT((ROW()-2)/20)+2))</f>
        <v/>
      </c>
      <c r="H1659" s="4" t="str">
        <f aca="false">IF($A1659="","",EDATE(INDEX(CARTAO_COMPRAS!$J:$J,INT((ROW()-2)/20)+2),MOD(ROW()-2,20)))</f>
        <v/>
      </c>
      <c r="I1659" s="4" t="str">
        <f aca="false">IF($H1659="","",$H1659-WEEKDAY($H1659,2)+1)</f>
        <v/>
      </c>
      <c r="J1659" s="4" t="str">
        <f aca="false">IF($I1659="","",$I1659+6)</f>
        <v/>
      </c>
      <c r="K1659" s="6" t="str">
        <f aca="false">IF($H1659="","",DATE(YEAR($H1659),MONTH($H1659),1))</f>
        <v/>
      </c>
      <c r="L1659" s="0" t="str">
        <f aca="false">IF($A1659="","",INDEX(CARTAO_COMPRAS!$K:$K,INT((ROW()-2)/20)+2))</f>
        <v/>
      </c>
      <c r="M1659" s="0" t="str">
        <f aca="false">IF($A1659="","","Compra no cartão")</f>
        <v/>
      </c>
    </row>
    <row r="1660" customFormat="false" ht="13.5" hidden="false" customHeight="false" outlineLevel="0" collapsed="false">
      <c r="A1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0" s="0" t="str">
        <f aca="false">IF($A1660="","",INDEX(CARTAO_COMPRAS!$C:$C,INT((ROW()-2)/20)+2))</f>
        <v/>
      </c>
      <c r="C1660" s="0" t="str">
        <f aca="false">IF($A1660="","",INDEX(CARTAO_COMPRAS!$D:$D,INT((ROW()-2)/20)+2))</f>
        <v/>
      </c>
      <c r="D1660" s="0" t="str">
        <f aca="false">IF($A1660="","",INDEX(CARTAO_COMPRAS!$E:$E,INT((ROW()-2)/20)+2))</f>
        <v/>
      </c>
      <c r="E1660" s="0" t="str">
        <f aca="false">IF($A1660="","",INDEX(CARTAO_COMPRAS!$H:$H,INT((ROW()-2)/20)+2)+MOD(ROW()-2,20))</f>
        <v/>
      </c>
      <c r="F1660" s="0" t="str">
        <f aca="false">IF($A1660="","",INDEX(CARTAO_COMPRAS!$G:$G,INT((ROW()-2)/20)+2))</f>
        <v/>
      </c>
      <c r="G1660" s="5" t="str">
        <f aca="false">IF($A1660="","",INDEX(CARTAO_COMPRAS!$I:$I,INT((ROW()-2)/20)+2))</f>
        <v/>
      </c>
      <c r="H1660" s="4" t="str">
        <f aca="false">IF($A1660="","",EDATE(INDEX(CARTAO_COMPRAS!$J:$J,INT((ROW()-2)/20)+2),MOD(ROW()-2,20)))</f>
        <v/>
      </c>
      <c r="I1660" s="4" t="str">
        <f aca="false">IF($H1660="","",$H1660-WEEKDAY($H1660,2)+1)</f>
        <v/>
      </c>
      <c r="J1660" s="4" t="str">
        <f aca="false">IF($I1660="","",$I1660+6)</f>
        <v/>
      </c>
      <c r="K1660" s="6" t="str">
        <f aca="false">IF($H1660="","",DATE(YEAR($H1660),MONTH($H1660),1))</f>
        <v/>
      </c>
      <c r="L1660" s="0" t="str">
        <f aca="false">IF($A1660="","",INDEX(CARTAO_COMPRAS!$K:$K,INT((ROW()-2)/20)+2))</f>
        <v/>
      </c>
      <c r="M1660" s="0" t="str">
        <f aca="false">IF($A1660="","","Compra no cartão")</f>
        <v/>
      </c>
    </row>
    <row r="1661" customFormat="false" ht="13.5" hidden="false" customHeight="false" outlineLevel="0" collapsed="false">
      <c r="A1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1" s="0" t="str">
        <f aca="false">IF($A1661="","",INDEX(CARTAO_COMPRAS!$C:$C,INT((ROW()-2)/20)+2))</f>
        <v/>
      </c>
      <c r="C1661" s="0" t="str">
        <f aca="false">IF($A1661="","",INDEX(CARTAO_COMPRAS!$D:$D,INT((ROW()-2)/20)+2))</f>
        <v/>
      </c>
      <c r="D1661" s="0" t="str">
        <f aca="false">IF($A1661="","",INDEX(CARTAO_COMPRAS!$E:$E,INT((ROW()-2)/20)+2))</f>
        <v/>
      </c>
      <c r="E1661" s="0" t="str">
        <f aca="false">IF($A1661="","",INDEX(CARTAO_COMPRAS!$H:$H,INT((ROW()-2)/20)+2)+MOD(ROW()-2,20))</f>
        <v/>
      </c>
      <c r="F1661" s="0" t="str">
        <f aca="false">IF($A1661="","",INDEX(CARTAO_COMPRAS!$G:$G,INT((ROW()-2)/20)+2))</f>
        <v/>
      </c>
      <c r="G1661" s="5" t="str">
        <f aca="false">IF($A1661="","",INDEX(CARTAO_COMPRAS!$I:$I,INT((ROW()-2)/20)+2))</f>
        <v/>
      </c>
      <c r="H1661" s="4" t="str">
        <f aca="false">IF($A1661="","",EDATE(INDEX(CARTAO_COMPRAS!$J:$J,INT((ROW()-2)/20)+2),MOD(ROW()-2,20)))</f>
        <v/>
      </c>
      <c r="I1661" s="4" t="str">
        <f aca="false">IF($H1661="","",$H1661-WEEKDAY($H1661,2)+1)</f>
        <v/>
      </c>
      <c r="J1661" s="4" t="str">
        <f aca="false">IF($I1661="","",$I1661+6)</f>
        <v/>
      </c>
      <c r="K1661" s="6" t="str">
        <f aca="false">IF($H1661="","",DATE(YEAR($H1661),MONTH($H1661),1))</f>
        <v/>
      </c>
      <c r="L1661" s="0" t="str">
        <f aca="false">IF($A1661="","",INDEX(CARTAO_COMPRAS!$K:$K,INT((ROW()-2)/20)+2))</f>
        <v/>
      </c>
      <c r="M1661" s="0" t="str">
        <f aca="false">IF($A1661="","","Compra no cartão")</f>
        <v/>
      </c>
    </row>
    <row r="1662" customFormat="false" ht="13.5" hidden="false" customHeight="false" outlineLevel="0" collapsed="false">
      <c r="A16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84</v>
      </c>
      <c r="B1662" s="0" t="str">
        <f aca="false">IF($A1662="","",INDEX(CARTAO_COMPRAS!$C:$C,INT((ROW()-2)/20)+2))</f>
        <v>Bradesco</v>
      </c>
      <c r="C1662" s="0" t="str">
        <f aca="false">IF($A1662="","",INDEX(CARTAO_COMPRAS!$D:$D,INT((ROW()-2)/20)+2))</f>
        <v>Supermercado</v>
      </c>
      <c r="D1662" s="0" t="str">
        <f aca="false">IF($A1662="","",INDEX(CARTAO_COMPRAS!$E:$E,INT((ROW()-2)/20)+2))</f>
        <v>Alimentação / Insumos</v>
      </c>
      <c r="E1662" s="0" t="n">
        <f aca="false">IF($A1662="","",INDEX(CARTAO_COMPRAS!$H:$H,INT((ROW()-2)/20)+2)+MOD(ROW()-2,20))</f>
        <v>1</v>
      </c>
      <c r="F1662" s="0" t="n">
        <f aca="false">IF($A1662="","",INDEX(CARTAO_COMPRAS!$G:$G,INT((ROW()-2)/20)+2))</f>
        <v>1</v>
      </c>
      <c r="G1662" s="5" t="n">
        <f aca="false">IF($A1662="","",INDEX(CARTAO_COMPRAS!$I:$I,INT((ROW()-2)/20)+2))</f>
        <v>383.81</v>
      </c>
      <c r="H1662" s="4" t="n">
        <f aca="false">IF($A1662="","",EDATE(INDEX(CARTAO_COMPRAS!$J:$J,INT((ROW()-2)/20)+2),MOD(ROW()-2,20)))</f>
        <v>46188</v>
      </c>
      <c r="I1662" s="4" t="n">
        <f aca="false">IF($H1662="","",$H1662-WEEKDAY($H1662,2)+1)</f>
        <v>46188</v>
      </c>
      <c r="J1662" s="4" t="n">
        <f aca="false">IF($I1662="","",$I1662+6)</f>
        <v>46194</v>
      </c>
      <c r="K1662" s="6" t="n">
        <f aca="false">IF($H1662="","",DATE(YEAR($H1662),MONTH($H1662),1))</f>
        <v>46174</v>
      </c>
      <c r="L1662" s="0" t="str">
        <f aca="false">IF($A1662="","",INDEX(CARTAO_COMPRAS!$K:$K,INT((ROW()-2)/20)+2))</f>
        <v>Pago</v>
      </c>
      <c r="M1662" s="0" t="str">
        <f aca="false">IF($A1662="","","Compra no cartão")</f>
        <v>Compra no cartão</v>
      </c>
    </row>
    <row r="1663" customFormat="false" ht="13.5" hidden="false" customHeight="false" outlineLevel="0" collapsed="false">
      <c r="A16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3" s="0" t="str">
        <f aca="false">IF($A1663="","",INDEX(CARTAO_COMPRAS!$C:$C,INT((ROW()-2)/20)+2))</f>
        <v/>
      </c>
      <c r="C1663" s="0" t="str">
        <f aca="false">IF($A1663="","",INDEX(CARTAO_COMPRAS!$D:$D,INT((ROW()-2)/20)+2))</f>
        <v/>
      </c>
      <c r="D1663" s="0" t="str">
        <f aca="false">IF($A1663="","",INDEX(CARTAO_COMPRAS!$E:$E,INT((ROW()-2)/20)+2))</f>
        <v/>
      </c>
      <c r="E1663" s="0" t="str">
        <f aca="false">IF($A1663="","",INDEX(CARTAO_COMPRAS!$H:$H,INT((ROW()-2)/20)+2)+MOD(ROW()-2,20))</f>
        <v/>
      </c>
      <c r="F1663" s="0" t="str">
        <f aca="false">IF($A1663="","",INDEX(CARTAO_COMPRAS!$G:$G,INT((ROW()-2)/20)+2))</f>
        <v/>
      </c>
      <c r="G1663" s="5" t="str">
        <f aca="false">IF($A1663="","",INDEX(CARTAO_COMPRAS!$I:$I,INT((ROW()-2)/20)+2))</f>
        <v/>
      </c>
      <c r="H1663" s="4" t="str">
        <f aca="false">IF($A1663="","",EDATE(INDEX(CARTAO_COMPRAS!$J:$J,INT((ROW()-2)/20)+2),MOD(ROW()-2,20)))</f>
        <v/>
      </c>
      <c r="I1663" s="4" t="str">
        <f aca="false">IF($H1663="","",$H1663-WEEKDAY($H1663,2)+1)</f>
        <v/>
      </c>
      <c r="J1663" s="4" t="str">
        <f aca="false">IF($I1663="","",$I1663+6)</f>
        <v/>
      </c>
      <c r="K1663" s="6" t="str">
        <f aca="false">IF($H1663="","",DATE(YEAR($H1663),MONTH($H1663),1))</f>
        <v/>
      </c>
      <c r="L1663" s="0" t="str">
        <f aca="false">IF($A1663="","",INDEX(CARTAO_COMPRAS!$K:$K,INT((ROW()-2)/20)+2))</f>
        <v/>
      </c>
      <c r="M1663" s="0" t="str">
        <f aca="false">IF($A1663="","","Compra no cartão")</f>
        <v/>
      </c>
    </row>
    <row r="1664" customFormat="false" ht="13.5" hidden="false" customHeight="false" outlineLevel="0" collapsed="false">
      <c r="A1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4" s="0" t="str">
        <f aca="false">IF($A1664="","",INDEX(CARTAO_COMPRAS!$C:$C,INT((ROW()-2)/20)+2))</f>
        <v/>
      </c>
      <c r="C1664" s="0" t="str">
        <f aca="false">IF($A1664="","",INDEX(CARTAO_COMPRAS!$D:$D,INT((ROW()-2)/20)+2))</f>
        <v/>
      </c>
      <c r="D1664" s="0" t="str">
        <f aca="false">IF($A1664="","",INDEX(CARTAO_COMPRAS!$E:$E,INT((ROW()-2)/20)+2))</f>
        <v/>
      </c>
      <c r="E1664" s="0" t="str">
        <f aca="false">IF($A1664="","",INDEX(CARTAO_COMPRAS!$H:$H,INT((ROW()-2)/20)+2)+MOD(ROW()-2,20))</f>
        <v/>
      </c>
      <c r="F1664" s="0" t="str">
        <f aca="false">IF($A1664="","",INDEX(CARTAO_COMPRAS!$G:$G,INT((ROW()-2)/20)+2))</f>
        <v/>
      </c>
      <c r="G1664" s="5" t="str">
        <f aca="false">IF($A1664="","",INDEX(CARTAO_COMPRAS!$I:$I,INT((ROW()-2)/20)+2))</f>
        <v/>
      </c>
      <c r="H1664" s="4" t="str">
        <f aca="false">IF($A1664="","",EDATE(INDEX(CARTAO_COMPRAS!$J:$J,INT((ROW()-2)/20)+2),MOD(ROW()-2,20)))</f>
        <v/>
      </c>
      <c r="I1664" s="4" t="str">
        <f aca="false">IF($H1664="","",$H1664-WEEKDAY($H1664,2)+1)</f>
        <v/>
      </c>
      <c r="J1664" s="4" t="str">
        <f aca="false">IF($I1664="","",$I1664+6)</f>
        <v/>
      </c>
      <c r="K1664" s="6" t="str">
        <f aca="false">IF($H1664="","",DATE(YEAR($H1664),MONTH($H1664),1))</f>
        <v/>
      </c>
      <c r="L1664" s="0" t="str">
        <f aca="false">IF($A1664="","",INDEX(CARTAO_COMPRAS!$K:$K,INT((ROW()-2)/20)+2))</f>
        <v/>
      </c>
      <c r="M1664" s="0" t="str">
        <f aca="false">IF($A1664="","","Compra no cartão")</f>
        <v/>
      </c>
    </row>
    <row r="1665" customFormat="false" ht="13.5" hidden="false" customHeight="false" outlineLevel="0" collapsed="false">
      <c r="A1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5" s="0" t="str">
        <f aca="false">IF($A1665="","",INDEX(CARTAO_COMPRAS!$C:$C,INT((ROW()-2)/20)+2))</f>
        <v/>
      </c>
      <c r="C1665" s="0" t="str">
        <f aca="false">IF($A1665="","",INDEX(CARTAO_COMPRAS!$D:$D,INT((ROW()-2)/20)+2))</f>
        <v/>
      </c>
      <c r="D1665" s="0" t="str">
        <f aca="false">IF($A1665="","",INDEX(CARTAO_COMPRAS!$E:$E,INT((ROW()-2)/20)+2))</f>
        <v/>
      </c>
      <c r="E1665" s="0" t="str">
        <f aca="false">IF($A1665="","",INDEX(CARTAO_COMPRAS!$H:$H,INT((ROW()-2)/20)+2)+MOD(ROW()-2,20))</f>
        <v/>
      </c>
      <c r="F1665" s="0" t="str">
        <f aca="false">IF($A1665="","",INDEX(CARTAO_COMPRAS!$G:$G,INT((ROW()-2)/20)+2))</f>
        <v/>
      </c>
      <c r="G1665" s="5" t="str">
        <f aca="false">IF($A1665="","",INDEX(CARTAO_COMPRAS!$I:$I,INT((ROW()-2)/20)+2))</f>
        <v/>
      </c>
      <c r="H1665" s="4" t="str">
        <f aca="false">IF($A1665="","",EDATE(INDEX(CARTAO_COMPRAS!$J:$J,INT((ROW()-2)/20)+2),MOD(ROW()-2,20)))</f>
        <v/>
      </c>
      <c r="I1665" s="4" t="str">
        <f aca="false">IF($H1665="","",$H1665-WEEKDAY($H1665,2)+1)</f>
        <v/>
      </c>
      <c r="J1665" s="4" t="str">
        <f aca="false">IF($I1665="","",$I1665+6)</f>
        <v/>
      </c>
      <c r="K1665" s="6" t="str">
        <f aca="false">IF($H1665="","",DATE(YEAR($H1665),MONTH($H1665),1))</f>
        <v/>
      </c>
      <c r="L1665" s="0" t="str">
        <f aca="false">IF($A1665="","",INDEX(CARTAO_COMPRAS!$K:$K,INT((ROW()-2)/20)+2))</f>
        <v/>
      </c>
      <c r="M1665" s="0" t="str">
        <f aca="false">IF($A1665="","","Compra no cartão")</f>
        <v/>
      </c>
    </row>
    <row r="1666" customFormat="false" ht="13.5" hidden="false" customHeight="false" outlineLevel="0" collapsed="false">
      <c r="A1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6" s="0" t="str">
        <f aca="false">IF($A1666="","",INDEX(CARTAO_COMPRAS!$C:$C,INT((ROW()-2)/20)+2))</f>
        <v/>
      </c>
      <c r="C1666" s="0" t="str">
        <f aca="false">IF($A1666="","",INDEX(CARTAO_COMPRAS!$D:$D,INT((ROW()-2)/20)+2))</f>
        <v/>
      </c>
      <c r="D1666" s="0" t="str">
        <f aca="false">IF($A1666="","",INDEX(CARTAO_COMPRAS!$E:$E,INT((ROW()-2)/20)+2))</f>
        <v/>
      </c>
      <c r="E1666" s="0" t="str">
        <f aca="false">IF($A1666="","",INDEX(CARTAO_COMPRAS!$H:$H,INT((ROW()-2)/20)+2)+MOD(ROW()-2,20))</f>
        <v/>
      </c>
      <c r="F1666" s="0" t="str">
        <f aca="false">IF($A1666="","",INDEX(CARTAO_COMPRAS!$G:$G,INT((ROW()-2)/20)+2))</f>
        <v/>
      </c>
      <c r="G1666" s="5" t="str">
        <f aca="false">IF($A1666="","",INDEX(CARTAO_COMPRAS!$I:$I,INT((ROW()-2)/20)+2))</f>
        <v/>
      </c>
      <c r="H1666" s="4" t="str">
        <f aca="false">IF($A1666="","",EDATE(INDEX(CARTAO_COMPRAS!$J:$J,INT((ROW()-2)/20)+2),MOD(ROW()-2,20)))</f>
        <v/>
      </c>
      <c r="I1666" s="4" t="str">
        <f aca="false">IF($H1666="","",$H1666-WEEKDAY($H1666,2)+1)</f>
        <v/>
      </c>
      <c r="J1666" s="4" t="str">
        <f aca="false">IF($I1666="","",$I1666+6)</f>
        <v/>
      </c>
      <c r="K1666" s="6" t="str">
        <f aca="false">IF($H1666="","",DATE(YEAR($H1666),MONTH($H1666),1))</f>
        <v/>
      </c>
      <c r="L1666" s="0" t="str">
        <f aca="false">IF($A1666="","",INDEX(CARTAO_COMPRAS!$K:$K,INT((ROW()-2)/20)+2))</f>
        <v/>
      </c>
      <c r="M1666" s="0" t="str">
        <f aca="false">IF($A1666="","","Compra no cartão")</f>
        <v/>
      </c>
    </row>
    <row r="1667" customFormat="false" ht="13.5" hidden="false" customHeight="false" outlineLevel="0" collapsed="false">
      <c r="A1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7" s="0" t="str">
        <f aca="false">IF($A1667="","",INDEX(CARTAO_COMPRAS!$C:$C,INT((ROW()-2)/20)+2))</f>
        <v/>
      </c>
      <c r="C1667" s="0" t="str">
        <f aca="false">IF($A1667="","",INDEX(CARTAO_COMPRAS!$D:$D,INT((ROW()-2)/20)+2))</f>
        <v/>
      </c>
      <c r="D1667" s="0" t="str">
        <f aca="false">IF($A1667="","",INDEX(CARTAO_COMPRAS!$E:$E,INT((ROW()-2)/20)+2))</f>
        <v/>
      </c>
      <c r="E1667" s="0" t="str">
        <f aca="false">IF($A1667="","",INDEX(CARTAO_COMPRAS!$H:$H,INT((ROW()-2)/20)+2)+MOD(ROW()-2,20))</f>
        <v/>
      </c>
      <c r="F1667" s="0" t="str">
        <f aca="false">IF($A1667="","",INDEX(CARTAO_COMPRAS!$G:$G,INT((ROW()-2)/20)+2))</f>
        <v/>
      </c>
      <c r="G1667" s="5" t="str">
        <f aca="false">IF($A1667="","",INDEX(CARTAO_COMPRAS!$I:$I,INT((ROW()-2)/20)+2))</f>
        <v/>
      </c>
      <c r="H1667" s="4" t="str">
        <f aca="false">IF($A1667="","",EDATE(INDEX(CARTAO_COMPRAS!$J:$J,INT((ROW()-2)/20)+2),MOD(ROW()-2,20)))</f>
        <v/>
      </c>
      <c r="I1667" s="4" t="str">
        <f aca="false">IF($H1667="","",$H1667-WEEKDAY($H1667,2)+1)</f>
        <v/>
      </c>
      <c r="J1667" s="4" t="str">
        <f aca="false">IF($I1667="","",$I1667+6)</f>
        <v/>
      </c>
      <c r="K1667" s="6" t="str">
        <f aca="false">IF($H1667="","",DATE(YEAR($H1667),MONTH($H1667),1))</f>
        <v/>
      </c>
      <c r="L1667" s="0" t="str">
        <f aca="false">IF($A1667="","",INDEX(CARTAO_COMPRAS!$K:$K,INT((ROW()-2)/20)+2))</f>
        <v/>
      </c>
      <c r="M1667" s="0" t="str">
        <f aca="false">IF($A1667="","","Compra no cartão")</f>
        <v/>
      </c>
    </row>
    <row r="1668" customFormat="false" ht="13.5" hidden="false" customHeight="false" outlineLevel="0" collapsed="false">
      <c r="A1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8" s="0" t="str">
        <f aca="false">IF($A1668="","",INDEX(CARTAO_COMPRAS!$C:$C,INT((ROW()-2)/20)+2))</f>
        <v/>
      </c>
      <c r="C1668" s="0" t="str">
        <f aca="false">IF($A1668="","",INDEX(CARTAO_COMPRAS!$D:$D,INT((ROW()-2)/20)+2))</f>
        <v/>
      </c>
      <c r="D1668" s="0" t="str">
        <f aca="false">IF($A1668="","",INDEX(CARTAO_COMPRAS!$E:$E,INT((ROW()-2)/20)+2))</f>
        <v/>
      </c>
      <c r="E1668" s="0" t="str">
        <f aca="false">IF($A1668="","",INDEX(CARTAO_COMPRAS!$H:$H,INT((ROW()-2)/20)+2)+MOD(ROW()-2,20))</f>
        <v/>
      </c>
      <c r="F1668" s="0" t="str">
        <f aca="false">IF($A1668="","",INDEX(CARTAO_COMPRAS!$G:$G,INT((ROW()-2)/20)+2))</f>
        <v/>
      </c>
      <c r="G1668" s="5" t="str">
        <f aca="false">IF($A1668="","",INDEX(CARTAO_COMPRAS!$I:$I,INT((ROW()-2)/20)+2))</f>
        <v/>
      </c>
      <c r="H1668" s="4" t="str">
        <f aca="false">IF($A1668="","",EDATE(INDEX(CARTAO_COMPRAS!$J:$J,INT((ROW()-2)/20)+2),MOD(ROW()-2,20)))</f>
        <v/>
      </c>
      <c r="I1668" s="4" t="str">
        <f aca="false">IF($H1668="","",$H1668-WEEKDAY($H1668,2)+1)</f>
        <v/>
      </c>
      <c r="J1668" s="4" t="str">
        <f aca="false">IF($I1668="","",$I1668+6)</f>
        <v/>
      </c>
      <c r="K1668" s="6" t="str">
        <f aca="false">IF($H1668="","",DATE(YEAR($H1668),MONTH($H1668),1))</f>
        <v/>
      </c>
      <c r="L1668" s="0" t="str">
        <f aca="false">IF($A1668="","",INDEX(CARTAO_COMPRAS!$K:$K,INT((ROW()-2)/20)+2))</f>
        <v/>
      </c>
      <c r="M1668" s="0" t="str">
        <f aca="false">IF($A1668="","","Compra no cartão")</f>
        <v/>
      </c>
    </row>
    <row r="1669" customFormat="false" ht="13.5" hidden="false" customHeight="false" outlineLevel="0" collapsed="false">
      <c r="A1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69" s="0" t="str">
        <f aca="false">IF($A1669="","",INDEX(CARTAO_COMPRAS!$C:$C,INT((ROW()-2)/20)+2))</f>
        <v/>
      </c>
      <c r="C1669" s="0" t="str">
        <f aca="false">IF($A1669="","",INDEX(CARTAO_COMPRAS!$D:$D,INT((ROW()-2)/20)+2))</f>
        <v/>
      </c>
      <c r="D1669" s="0" t="str">
        <f aca="false">IF($A1669="","",INDEX(CARTAO_COMPRAS!$E:$E,INT((ROW()-2)/20)+2))</f>
        <v/>
      </c>
      <c r="E1669" s="0" t="str">
        <f aca="false">IF($A1669="","",INDEX(CARTAO_COMPRAS!$H:$H,INT((ROW()-2)/20)+2)+MOD(ROW()-2,20))</f>
        <v/>
      </c>
      <c r="F1669" s="0" t="str">
        <f aca="false">IF($A1669="","",INDEX(CARTAO_COMPRAS!$G:$G,INT((ROW()-2)/20)+2))</f>
        <v/>
      </c>
      <c r="G1669" s="5" t="str">
        <f aca="false">IF($A1669="","",INDEX(CARTAO_COMPRAS!$I:$I,INT((ROW()-2)/20)+2))</f>
        <v/>
      </c>
      <c r="H1669" s="4" t="str">
        <f aca="false">IF($A1669="","",EDATE(INDEX(CARTAO_COMPRAS!$J:$J,INT((ROW()-2)/20)+2),MOD(ROW()-2,20)))</f>
        <v/>
      </c>
      <c r="I1669" s="4" t="str">
        <f aca="false">IF($H1669="","",$H1669-WEEKDAY($H1669,2)+1)</f>
        <v/>
      </c>
      <c r="J1669" s="4" t="str">
        <f aca="false">IF($I1669="","",$I1669+6)</f>
        <v/>
      </c>
      <c r="K1669" s="6" t="str">
        <f aca="false">IF($H1669="","",DATE(YEAR($H1669),MONTH($H1669),1))</f>
        <v/>
      </c>
      <c r="L1669" s="0" t="str">
        <f aca="false">IF($A1669="","",INDEX(CARTAO_COMPRAS!$K:$K,INT((ROW()-2)/20)+2))</f>
        <v/>
      </c>
      <c r="M1669" s="0" t="str">
        <f aca="false">IF($A1669="","","Compra no cartão")</f>
        <v/>
      </c>
    </row>
    <row r="1670" customFormat="false" ht="13.5" hidden="false" customHeight="false" outlineLevel="0" collapsed="false">
      <c r="A1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0" s="0" t="str">
        <f aca="false">IF($A1670="","",INDEX(CARTAO_COMPRAS!$C:$C,INT((ROW()-2)/20)+2))</f>
        <v/>
      </c>
      <c r="C1670" s="0" t="str">
        <f aca="false">IF($A1670="","",INDEX(CARTAO_COMPRAS!$D:$D,INT((ROW()-2)/20)+2))</f>
        <v/>
      </c>
      <c r="D1670" s="0" t="str">
        <f aca="false">IF($A1670="","",INDEX(CARTAO_COMPRAS!$E:$E,INT((ROW()-2)/20)+2))</f>
        <v/>
      </c>
      <c r="E1670" s="0" t="str">
        <f aca="false">IF($A1670="","",INDEX(CARTAO_COMPRAS!$H:$H,INT((ROW()-2)/20)+2)+MOD(ROW()-2,20))</f>
        <v/>
      </c>
      <c r="F1670" s="0" t="str">
        <f aca="false">IF($A1670="","",INDEX(CARTAO_COMPRAS!$G:$G,INT((ROW()-2)/20)+2))</f>
        <v/>
      </c>
      <c r="G1670" s="5" t="str">
        <f aca="false">IF($A1670="","",INDEX(CARTAO_COMPRAS!$I:$I,INT((ROW()-2)/20)+2))</f>
        <v/>
      </c>
      <c r="H1670" s="4" t="str">
        <f aca="false">IF($A1670="","",EDATE(INDEX(CARTAO_COMPRAS!$J:$J,INT((ROW()-2)/20)+2),MOD(ROW()-2,20)))</f>
        <v/>
      </c>
      <c r="I1670" s="4" t="str">
        <f aca="false">IF($H1670="","",$H1670-WEEKDAY($H1670,2)+1)</f>
        <v/>
      </c>
      <c r="J1670" s="4" t="str">
        <f aca="false">IF($I1670="","",$I1670+6)</f>
        <v/>
      </c>
      <c r="K1670" s="6" t="str">
        <f aca="false">IF($H1670="","",DATE(YEAR($H1670),MONTH($H1670),1))</f>
        <v/>
      </c>
      <c r="L1670" s="0" t="str">
        <f aca="false">IF($A1670="","",INDEX(CARTAO_COMPRAS!$K:$K,INT((ROW()-2)/20)+2))</f>
        <v/>
      </c>
      <c r="M1670" s="0" t="str">
        <f aca="false">IF($A1670="","","Compra no cartão")</f>
        <v/>
      </c>
    </row>
    <row r="1671" customFormat="false" ht="13.5" hidden="false" customHeight="false" outlineLevel="0" collapsed="false">
      <c r="A1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1" s="0" t="str">
        <f aca="false">IF($A1671="","",INDEX(CARTAO_COMPRAS!$C:$C,INT((ROW()-2)/20)+2))</f>
        <v/>
      </c>
      <c r="C1671" s="0" t="str">
        <f aca="false">IF($A1671="","",INDEX(CARTAO_COMPRAS!$D:$D,INT((ROW()-2)/20)+2))</f>
        <v/>
      </c>
      <c r="D1671" s="0" t="str">
        <f aca="false">IF($A1671="","",INDEX(CARTAO_COMPRAS!$E:$E,INT((ROW()-2)/20)+2))</f>
        <v/>
      </c>
      <c r="E1671" s="0" t="str">
        <f aca="false">IF($A1671="","",INDEX(CARTAO_COMPRAS!$H:$H,INT((ROW()-2)/20)+2)+MOD(ROW()-2,20))</f>
        <v/>
      </c>
      <c r="F1671" s="0" t="str">
        <f aca="false">IF($A1671="","",INDEX(CARTAO_COMPRAS!$G:$G,INT((ROW()-2)/20)+2))</f>
        <v/>
      </c>
      <c r="G1671" s="5" t="str">
        <f aca="false">IF($A1671="","",INDEX(CARTAO_COMPRAS!$I:$I,INT((ROW()-2)/20)+2))</f>
        <v/>
      </c>
      <c r="H1671" s="4" t="str">
        <f aca="false">IF($A1671="","",EDATE(INDEX(CARTAO_COMPRAS!$J:$J,INT((ROW()-2)/20)+2),MOD(ROW()-2,20)))</f>
        <v/>
      </c>
      <c r="I1671" s="4" t="str">
        <f aca="false">IF($H1671="","",$H1671-WEEKDAY($H1671,2)+1)</f>
        <v/>
      </c>
      <c r="J1671" s="4" t="str">
        <f aca="false">IF($I1671="","",$I1671+6)</f>
        <v/>
      </c>
      <c r="K1671" s="6" t="str">
        <f aca="false">IF($H1671="","",DATE(YEAR($H1671),MONTH($H1671),1))</f>
        <v/>
      </c>
      <c r="L1671" s="0" t="str">
        <f aca="false">IF($A1671="","",INDEX(CARTAO_COMPRAS!$K:$K,INT((ROW()-2)/20)+2))</f>
        <v/>
      </c>
      <c r="M1671" s="0" t="str">
        <f aca="false">IF($A1671="","","Compra no cartão")</f>
        <v/>
      </c>
    </row>
    <row r="1672" customFormat="false" ht="13.5" hidden="false" customHeight="false" outlineLevel="0" collapsed="false">
      <c r="A1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2" s="0" t="str">
        <f aca="false">IF($A1672="","",INDEX(CARTAO_COMPRAS!$C:$C,INT((ROW()-2)/20)+2))</f>
        <v/>
      </c>
      <c r="C1672" s="0" t="str">
        <f aca="false">IF($A1672="","",INDEX(CARTAO_COMPRAS!$D:$D,INT((ROW()-2)/20)+2))</f>
        <v/>
      </c>
      <c r="D1672" s="0" t="str">
        <f aca="false">IF($A1672="","",INDEX(CARTAO_COMPRAS!$E:$E,INT((ROW()-2)/20)+2))</f>
        <v/>
      </c>
      <c r="E1672" s="0" t="str">
        <f aca="false">IF($A1672="","",INDEX(CARTAO_COMPRAS!$H:$H,INT((ROW()-2)/20)+2)+MOD(ROW()-2,20))</f>
        <v/>
      </c>
      <c r="F1672" s="0" t="str">
        <f aca="false">IF($A1672="","",INDEX(CARTAO_COMPRAS!$G:$G,INT((ROW()-2)/20)+2))</f>
        <v/>
      </c>
      <c r="G1672" s="5" t="str">
        <f aca="false">IF($A1672="","",INDEX(CARTAO_COMPRAS!$I:$I,INT((ROW()-2)/20)+2))</f>
        <v/>
      </c>
      <c r="H1672" s="4" t="str">
        <f aca="false">IF($A1672="","",EDATE(INDEX(CARTAO_COMPRAS!$J:$J,INT((ROW()-2)/20)+2),MOD(ROW()-2,20)))</f>
        <v/>
      </c>
      <c r="I1672" s="4" t="str">
        <f aca="false">IF($H1672="","",$H1672-WEEKDAY($H1672,2)+1)</f>
        <v/>
      </c>
      <c r="J1672" s="4" t="str">
        <f aca="false">IF($I1672="","",$I1672+6)</f>
        <v/>
      </c>
      <c r="K1672" s="6" t="str">
        <f aca="false">IF($H1672="","",DATE(YEAR($H1672),MONTH($H1672),1))</f>
        <v/>
      </c>
      <c r="L1672" s="0" t="str">
        <f aca="false">IF($A1672="","",INDEX(CARTAO_COMPRAS!$K:$K,INT((ROW()-2)/20)+2))</f>
        <v/>
      </c>
      <c r="M1672" s="0" t="str">
        <f aca="false">IF($A1672="","","Compra no cartão")</f>
        <v/>
      </c>
    </row>
    <row r="1673" customFormat="false" ht="13.5" hidden="false" customHeight="false" outlineLevel="0" collapsed="false">
      <c r="A1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3" s="0" t="str">
        <f aca="false">IF($A1673="","",INDEX(CARTAO_COMPRAS!$C:$C,INT((ROW()-2)/20)+2))</f>
        <v/>
      </c>
      <c r="C1673" s="0" t="str">
        <f aca="false">IF($A1673="","",INDEX(CARTAO_COMPRAS!$D:$D,INT((ROW()-2)/20)+2))</f>
        <v/>
      </c>
      <c r="D1673" s="0" t="str">
        <f aca="false">IF($A1673="","",INDEX(CARTAO_COMPRAS!$E:$E,INT((ROW()-2)/20)+2))</f>
        <v/>
      </c>
      <c r="E1673" s="0" t="str">
        <f aca="false">IF($A1673="","",INDEX(CARTAO_COMPRAS!$H:$H,INT((ROW()-2)/20)+2)+MOD(ROW()-2,20))</f>
        <v/>
      </c>
      <c r="F1673" s="0" t="str">
        <f aca="false">IF($A1673="","",INDEX(CARTAO_COMPRAS!$G:$G,INT((ROW()-2)/20)+2))</f>
        <v/>
      </c>
      <c r="G1673" s="5" t="str">
        <f aca="false">IF($A1673="","",INDEX(CARTAO_COMPRAS!$I:$I,INT((ROW()-2)/20)+2))</f>
        <v/>
      </c>
      <c r="H1673" s="4" t="str">
        <f aca="false">IF($A1673="","",EDATE(INDEX(CARTAO_COMPRAS!$J:$J,INT((ROW()-2)/20)+2),MOD(ROW()-2,20)))</f>
        <v/>
      </c>
      <c r="I1673" s="4" t="str">
        <f aca="false">IF($H1673="","",$H1673-WEEKDAY($H1673,2)+1)</f>
        <v/>
      </c>
      <c r="J1673" s="4" t="str">
        <f aca="false">IF($I1673="","",$I1673+6)</f>
        <v/>
      </c>
      <c r="K1673" s="6" t="str">
        <f aca="false">IF($H1673="","",DATE(YEAR($H1673),MONTH($H1673),1))</f>
        <v/>
      </c>
      <c r="L1673" s="0" t="str">
        <f aca="false">IF($A1673="","",INDEX(CARTAO_COMPRAS!$K:$K,INT((ROW()-2)/20)+2))</f>
        <v/>
      </c>
      <c r="M1673" s="0" t="str">
        <f aca="false">IF($A1673="","","Compra no cartão")</f>
        <v/>
      </c>
    </row>
    <row r="1674" customFormat="false" ht="13.5" hidden="false" customHeight="false" outlineLevel="0" collapsed="false">
      <c r="A1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4" s="0" t="str">
        <f aca="false">IF($A1674="","",INDEX(CARTAO_COMPRAS!$C:$C,INT((ROW()-2)/20)+2))</f>
        <v/>
      </c>
      <c r="C1674" s="0" t="str">
        <f aca="false">IF($A1674="","",INDEX(CARTAO_COMPRAS!$D:$D,INT((ROW()-2)/20)+2))</f>
        <v/>
      </c>
      <c r="D1674" s="0" t="str">
        <f aca="false">IF($A1674="","",INDEX(CARTAO_COMPRAS!$E:$E,INT((ROW()-2)/20)+2))</f>
        <v/>
      </c>
      <c r="E1674" s="0" t="str">
        <f aca="false">IF($A1674="","",INDEX(CARTAO_COMPRAS!$H:$H,INT((ROW()-2)/20)+2)+MOD(ROW()-2,20))</f>
        <v/>
      </c>
      <c r="F1674" s="0" t="str">
        <f aca="false">IF($A1674="","",INDEX(CARTAO_COMPRAS!$G:$G,INT((ROW()-2)/20)+2))</f>
        <v/>
      </c>
      <c r="G1674" s="5" t="str">
        <f aca="false">IF($A1674="","",INDEX(CARTAO_COMPRAS!$I:$I,INT((ROW()-2)/20)+2))</f>
        <v/>
      </c>
      <c r="H1674" s="4" t="str">
        <f aca="false">IF($A1674="","",EDATE(INDEX(CARTAO_COMPRAS!$J:$J,INT((ROW()-2)/20)+2),MOD(ROW()-2,20)))</f>
        <v/>
      </c>
      <c r="I1674" s="4" t="str">
        <f aca="false">IF($H1674="","",$H1674-WEEKDAY($H1674,2)+1)</f>
        <v/>
      </c>
      <c r="J1674" s="4" t="str">
        <f aca="false">IF($I1674="","",$I1674+6)</f>
        <v/>
      </c>
      <c r="K1674" s="6" t="str">
        <f aca="false">IF($H1674="","",DATE(YEAR($H1674),MONTH($H1674),1))</f>
        <v/>
      </c>
      <c r="L1674" s="0" t="str">
        <f aca="false">IF($A1674="","",INDEX(CARTAO_COMPRAS!$K:$K,INT((ROW()-2)/20)+2))</f>
        <v/>
      </c>
      <c r="M1674" s="0" t="str">
        <f aca="false">IF($A1674="","","Compra no cartão")</f>
        <v/>
      </c>
    </row>
    <row r="1675" customFormat="false" ht="13.5" hidden="false" customHeight="false" outlineLevel="0" collapsed="false">
      <c r="A1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5" s="0" t="str">
        <f aca="false">IF($A1675="","",INDEX(CARTAO_COMPRAS!$C:$C,INT((ROW()-2)/20)+2))</f>
        <v/>
      </c>
      <c r="C1675" s="0" t="str">
        <f aca="false">IF($A1675="","",INDEX(CARTAO_COMPRAS!$D:$D,INT((ROW()-2)/20)+2))</f>
        <v/>
      </c>
      <c r="D1675" s="0" t="str">
        <f aca="false">IF($A1675="","",INDEX(CARTAO_COMPRAS!$E:$E,INT((ROW()-2)/20)+2))</f>
        <v/>
      </c>
      <c r="E1675" s="0" t="str">
        <f aca="false">IF($A1675="","",INDEX(CARTAO_COMPRAS!$H:$H,INT((ROW()-2)/20)+2)+MOD(ROW()-2,20))</f>
        <v/>
      </c>
      <c r="F1675" s="0" t="str">
        <f aca="false">IF($A1675="","",INDEX(CARTAO_COMPRAS!$G:$G,INT((ROW()-2)/20)+2))</f>
        <v/>
      </c>
      <c r="G1675" s="5" t="str">
        <f aca="false">IF($A1675="","",INDEX(CARTAO_COMPRAS!$I:$I,INT((ROW()-2)/20)+2))</f>
        <v/>
      </c>
      <c r="H1675" s="4" t="str">
        <f aca="false">IF($A1675="","",EDATE(INDEX(CARTAO_COMPRAS!$J:$J,INT((ROW()-2)/20)+2),MOD(ROW()-2,20)))</f>
        <v/>
      </c>
      <c r="I1675" s="4" t="str">
        <f aca="false">IF($H1675="","",$H1675-WEEKDAY($H1675,2)+1)</f>
        <v/>
      </c>
      <c r="J1675" s="4" t="str">
        <f aca="false">IF($I1675="","",$I1675+6)</f>
        <v/>
      </c>
      <c r="K1675" s="6" t="str">
        <f aca="false">IF($H1675="","",DATE(YEAR($H1675),MONTH($H1675),1))</f>
        <v/>
      </c>
      <c r="L1675" s="0" t="str">
        <f aca="false">IF($A1675="","",INDEX(CARTAO_COMPRAS!$K:$K,INT((ROW()-2)/20)+2))</f>
        <v/>
      </c>
      <c r="M1675" s="0" t="str">
        <f aca="false">IF($A1675="","","Compra no cartão")</f>
        <v/>
      </c>
    </row>
    <row r="1676" customFormat="false" ht="13.5" hidden="false" customHeight="false" outlineLevel="0" collapsed="false">
      <c r="A1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6" s="0" t="str">
        <f aca="false">IF($A1676="","",INDEX(CARTAO_COMPRAS!$C:$C,INT((ROW()-2)/20)+2))</f>
        <v/>
      </c>
      <c r="C1676" s="0" t="str">
        <f aca="false">IF($A1676="","",INDEX(CARTAO_COMPRAS!$D:$D,INT((ROW()-2)/20)+2))</f>
        <v/>
      </c>
      <c r="D1676" s="0" t="str">
        <f aca="false">IF($A1676="","",INDEX(CARTAO_COMPRAS!$E:$E,INT((ROW()-2)/20)+2))</f>
        <v/>
      </c>
      <c r="E1676" s="0" t="str">
        <f aca="false">IF($A1676="","",INDEX(CARTAO_COMPRAS!$H:$H,INT((ROW()-2)/20)+2)+MOD(ROW()-2,20))</f>
        <v/>
      </c>
      <c r="F1676" s="0" t="str">
        <f aca="false">IF($A1676="","",INDEX(CARTAO_COMPRAS!$G:$G,INT((ROW()-2)/20)+2))</f>
        <v/>
      </c>
      <c r="G1676" s="5" t="str">
        <f aca="false">IF($A1676="","",INDEX(CARTAO_COMPRAS!$I:$I,INT((ROW()-2)/20)+2))</f>
        <v/>
      </c>
      <c r="H1676" s="4" t="str">
        <f aca="false">IF($A1676="","",EDATE(INDEX(CARTAO_COMPRAS!$J:$J,INT((ROW()-2)/20)+2),MOD(ROW()-2,20)))</f>
        <v/>
      </c>
      <c r="I1676" s="4" t="str">
        <f aca="false">IF($H1676="","",$H1676-WEEKDAY($H1676,2)+1)</f>
        <v/>
      </c>
      <c r="J1676" s="4" t="str">
        <f aca="false">IF($I1676="","",$I1676+6)</f>
        <v/>
      </c>
      <c r="K1676" s="6" t="str">
        <f aca="false">IF($H1676="","",DATE(YEAR($H1676),MONTH($H1676),1))</f>
        <v/>
      </c>
      <c r="L1676" s="0" t="str">
        <f aca="false">IF($A1676="","",INDEX(CARTAO_COMPRAS!$K:$K,INT((ROW()-2)/20)+2))</f>
        <v/>
      </c>
      <c r="M1676" s="0" t="str">
        <f aca="false">IF($A1676="","","Compra no cartão")</f>
        <v/>
      </c>
    </row>
    <row r="1677" customFormat="false" ht="13.5" hidden="false" customHeight="false" outlineLevel="0" collapsed="false">
      <c r="A1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7" s="0" t="str">
        <f aca="false">IF($A1677="","",INDEX(CARTAO_COMPRAS!$C:$C,INT((ROW()-2)/20)+2))</f>
        <v/>
      </c>
      <c r="C1677" s="0" t="str">
        <f aca="false">IF($A1677="","",INDEX(CARTAO_COMPRAS!$D:$D,INT((ROW()-2)/20)+2))</f>
        <v/>
      </c>
      <c r="D1677" s="0" t="str">
        <f aca="false">IF($A1677="","",INDEX(CARTAO_COMPRAS!$E:$E,INT((ROW()-2)/20)+2))</f>
        <v/>
      </c>
      <c r="E1677" s="0" t="str">
        <f aca="false">IF($A1677="","",INDEX(CARTAO_COMPRAS!$H:$H,INT((ROW()-2)/20)+2)+MOD(ROW()-2,20))</f>
        <v/>
      </c>
      <c r="F1677" s="0" t="str">
        <f aca="false">IF($A1677="","",INDEX(CARTAO_COMPRAS!$G:$G,INT((ROW()-2)/20)+2))</f>
        <v/>
      </c>
      <c r="G1677" s="5" t="str">
        <f aca="false">IF($A1677="","",INDEX(CARTAO_COMPRAS!$I:$I,INT((ROW()-2)/20)+2))</f>
        <v/>
      </c>
      <c r="H1677" s="4" t="str">
        <f aca="false">IF($A1677="","",EDATE(INDEX(CARTAO_COMPRAS!$J:$J,INT((ROW()-2)/20)+2),MOD(ROW()-2,20)))</f>
        <v/>
      </c>
      <c r="I1677" s="4" t="str">
        <f aca="false">IF($H1677="","",$H1677-WEEKDAY($H1677,2)+1)</f>
        <v/>
      </c>
      <c r="J1677" s="4" t="str">
        <f aca="false">IF($I1677="","",$I1677+6)</f>
        <v/>
      </c>
      <c r="K1677" s="6" t="str">
        <f aca="false">IF($H1677="","",DATE(YEAR($H1677),MONTH($H1677),1))</f>
        <v/>
      </c>
      <c r="L1677" s="0" t="str">
        <f aca="false">IF($A1677="","",INDEX(CARTAO_COMPRAS!$K:$K,INT((ROW()-2)/20)+2))</f>
        <v/>
      </c>
      <c r="M1677" s="0" t="str">
        <f aca="false">IF($A1677="","","Compra no cartão")</f>
        <v/>
      </c>
    </row>
    <row r="1678" customFormat="false" ht="13.5" hidden="false" customHeight="false" outlineLevel="0" collapsed="false">
      <c r="A1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8" s="0" t="str">
        <f aca="false">IF($A1678="","",INDEX(CARTAO_COMPRAS!$C:$C,INT((ROW()-2)/20)+2))</f>
        <v/>
      </c>
      <c r="C1678" s="0" t="str">
        <f aca="false">IF($A1678="","",INDEX(CARTAO_COMPRAS!$D:$D,INT((ROW()-2)/20)+2))</f>
        <v/>
      </c>
      <c r="D1678" s="0" t="str">
        <f aca="false">IF($A1678="","",INDEX(CARTAO_COMPRAS!$E:$E,INT((ROW()-2)/20)+2))</f>
        <v/>
      </c>
      <c r="E1678" s="0" t="str">
        <f aca="false">IF($A1678="","",INDEX(CARTAO_COMPRAS!$H:$H,INT((ROW()-2)/20)+2)+MOD(ROW()-2,20))</f>
        <v/>
      </c>
      <c r="F1678" s="0" t="str">
        <f aca="false">IF($A1678="","",INDEX(CARTAO_COMPRAS!$G:$G,INT((ROW()-2)/20)+2))</f>
        <v/>
      </c>
      <c r="G1678" s="5" t="str">
        <f aca="false">IF($A1678="","",INDEX(CARTAO_COMPRAS!$I:$I,INT((ROW()-2)/20)+2))</f>
        <v/>
      </c>
      <c r="H1678" s="4" t="str">
        <f aca="false">IF($A1678="","",EDATE(INDEX(CARTAO_COMPRAS!$J:$J,INT((ROW()-2)/20)+2),MOD(ROW()-2,20)))</f>
        <v/>
      </c>
      <c r="I1678" s="4" t="str">
        <f aca="false">IF($H1678="","",$H1678-WEEKDAY($H1678,2)+1)</f>
        <v/>
      </c>
      <c r="J1678" s="4" t="str">
        <f aca="false">IF($I1678="","",$I1678+6)</f>
        <v/>
      </c>
      <c r="K1678" s="6" t="str">
        <f aca="false">IF($H1678="","",DATE(YEAR($H1678),MONTH($H1678),1))</f>
        <v/>
      </c>
      <c r="L1678" s="0" t="str">
        <f aca="false">IF($A1678="","",INDEX(CARTAO_COMPRAS!$K:$K,INT((ROW()-2)/20)+2))</f>
        <v/>
      </c>
      <c r="M1678" s="0" t="str">
        <f aca="false">IF($A1678="","","Compra no cartão")</f>
        <v/>
      </c>
    </row>
    <row r="1679" customFormat="false" ht="13.5" hidden="false" customHeight="false" outlineLevel="0" collapsed="false">
      <c r="A1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79" s="0" t="str">
        <f aca="false">IF($A1679="","",INDEX(CARTAO_COMPRAS!$C:$C,INT((ROW()-2)/20)+2))</f>
        <v/>
      </c>
      <c r="C1679" s="0" t="str">
        <f aca="false">IF($A1679="","",INDEX(CARTAO_COMPRAS!$D:$D,INT((ROW()-2)/20)+2))</f>
        <v/>
      </c>
      <c r="D1679" s="0" t="str">
        <f aca="false">IF($A1679="","",INDEX(CARTAO_COMPRAS!$E:$E,INT((ROW()-2)/20)+2))</f>
        <v/>
      </c>
      <c r="E1679" s="0" t="str">
        <f aca="false">IF($A1679="","",INDEX(CARTAO_COMPRAS!$H:$H,INT((ROW()-2)/20)+2)+MOD(ROW()-2,20))</f>
        <v/>
      </c>
      <c r="F1679" s="0" t="str">
        <f aca="false">IF($A1679="","",INDEX(CARTAO_COMPRAS!$G:$G,INT((ROW()-2)/20)+2))</f>
        <v/>
      </c>
      <c r="G1679" s="5" t="str">
        <f aca="false">IF($A1679="","",INDEX(CARTAO_COMPRAS!$I:$I,INT((ROW()-2)/20)+2))</f>
        <v/>
      </c>
      <c r="H1679" s="4" t="str">
        <f aca="false">IF($A1679="","",EDATE(INDEX(CARTAO_COMPRAS!$J:$J,INT((ROW()-2)/20)+2),MOD(ROW()-2,20)))</f>
        <v/>
      </c>
      <c r="I1679" s="4" t="str">
        <f aca="false">IF($H1679="","",$H1679-WEEKDAY($H1679,2)+1)</f>
        <v/>
      </c>
      <c r="J1679" s="4" t="str">
        <f aca="false">IF($I1679="","",$I1679+6)</f>
        <v/>
      </c>
      <c r="K1679" s="6" t="str">
        <f aca="false">IF($H1679="","",DATE(YEAR($H1679),MONTH($H1679),1))</f>
        <v/>
      </c>
      <c r="L1679" s="0" t="str">
        <f aca="false">IF($A1679="","",INDEX(CARTAO_COMPRAS!$K:$K,INT((ROW()-2)/20)+2))</f>
        <v/>
      </c>
      <c r="M1679" s="0" t="str">
        <f aca="false">IF($A1679="","","Compra no cartão")</f>
        <v/>
      </c>
    </row>
    <row r="1680" customFormat="false" ht="13.5" hidden="false" customHeight="false" outlineLevel="0" collapsed="false">
      <c r="A1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0" s="0" t="str">
        <f aca="false">IF($A1680="","",INDEX(CARTAO_COMPRAS!$C:$C,INT((ROW()-2)/20)+2))</f>
        <v/>
      </c>
      <c r="C1680" s="0" t="str">
        <f aca="false">IF($A1680="","",INDEX(CARTAO_COMPRAS!$D:$D,INT((ROW()-2)/20)+2))</f>
        <v/>
      </c>
      <c r="D1680" s="0" t="str">
        <f aca="false">IF($A1680="","",INDEX(CARTAO_COMPRAS!$E:$E,INT((ROW()-2)/20)+2))</f>
        <v/>
      </c>
      <c r="E1680" s="0" t="str">
        <f aca="false">IF($A1680="","",INDEX(CARTAO_COMPRAS!$H:$H,INT((ROW()-2)/20)+2)+MOD(ROW()-2,20))</f>
        <v/>
      </c>
      <c r="F1680" s="0" t="str">
        <f aca="false">IF($A1680="","",INDEX(CARTAO_COMPRAS!$G:$G,INT((ROW()-2)/20)+2))</f>
        <v/>
      </c>
      <c r="G1680" s="5" t="str">
        <f aca="false">IF($A1680="","",INDEX(CARTAO_COMPRAS!$I:$I,INT((ROW()-2)/20)+2))</f>
        <v/>
      </c>
      <c r="H1680" s="4" t="str">
        <f aca="false">IF($A1680="","",EDATE(INDEX(CARTAO_COMPRAS!$J:$J,INT((ROW()-2)/20)+2),MOD(ROW()-2,20)))</f>
        <v/>
      </c>
      <c r="I1680" s="4" t="str">
        <f aca="false">IF($H1680="","",$H1680-WEEKDAY($H1680,2)+1)</f>
        <v/>
      </c>
      <c r="J1680" s="4" t="str">
        <f aca="false">IF($I1680="","",$I1680+6)</f>
        <v/>
      </c>
      <c r="K1680" s="6" t="str">
        <f aca="false">IF($H1680="","",DATE(YEAR($H1680),MONTH($H1680),1))</f>
        <v/>
      </c>
      <c r="L1680" s="0" t="str">
        <f aca="false">IF($A1680="","",INDEX(CARTAO_COMPRAS!$K:$K,INT((ROW()-2)/20)+2))</f>
        <v/>
      </c>
      <c r="M1680" s="0" t="str">
        <f aca="false">IF($A1680="","","Compra no cartão")</f>
        <v/>
      </c>
    </row>
    <row r="1681" customFormat="false" ht="13.5" hidden="false" customHeight="false" outlineLevel="0" collapsed="false">
      <c r="A1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1" s="0" t="str">
        <f aca="false">IF($A1681="","",INDEX(CARTAO_COMPRAS!$C:$C,INT((ROW()-2)/20)+2))</f>
        <v/>
      </c>
      <c r="C1681" s="0" t="str">
        <f aca="false">IF($A1681="","",INDEX(CARTAO_COMPRAS!$D:$D,INT((ROW()-2)/20)+2))</f>
        <v/>
      </c>
      <c r="D1681" s="0" t="str">
        <f aca="false">IF($A1681="","",INDEX(CARTAO_COMPRAS!$E:$E,INT((ROW()-2)/20)+2))</f>
        <v/>
      </c>
      <c r="E1681" s="0" t="str">
        <f aca="false">IF($A1681="","",INDEX(CARTAO_COMPRAS!$H:$H,INT((ROW()-2)/20)+2)+MOD(ROW()-2,20))</f>
        <v/>
      </c>
      <c r="F1681" s="0" t="str">
        <f aca="false">IF($A1681="","",INDEX(CARTAO_COMPRAS!$G:$G,INT((ROW()-2)/20)+2))</f>
        <v/>
      </c>
      <c r="G1681" s="5" t="str">
        <f aca="false">IF($A1681="","",INDEX(CARTAO_COMPRAS!$I:$I,INT((ROW()-2)/20)+2))</f>
        <v/>
      </c>
      <c r="H1681" s="4" t="str">
        <f aca="false">IF($A1681="","",EDATE(INDEX(CARTAO_COMPRAS!$J:$J,INT((ROW()-2)/20)+2),MOD(ROW()-2,20)))</f>
        <v/>
      </c>
      <c r="I1681" s="4" t="str">
        <f aca="false">IF($H1681="","",$H1681-WEEKDAY($H1681,2)+1)</f>
        <v/>
      </c>
      <c r="J1681" s="4" t="str">
        <f aca="false">IF($I1681="","",$I1681+6)</f>
        <v/>
      </c>
      <c r="K1681" s="6" t="str">
        <f aca="false">IF($H1681="","",DATE(YEAR($H1681),MONTH($H1681),1))</f>
        <v/>
      </c>
      <c r="L1681" s="0" t="str">
        <f aca="false">IF($A1681="","",INDEX(CARTAO_COMPRAS!$K:$K,INT((ROW()-2)/20)+2))</f>
        <v/>
      </c>
      <c r="M1681" s="0" t="str">
        <f aca="false">IF($A1681="","","Compra no cartão")</f>
        <v/>
      </c>
    </row>
    <row r="1682" customFormat="false" ht="13.5" hidden="false" customHeight="false" outlineLevel="0" collapsed="false">
      <c r="A16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85</v>
      </c>
      <c r="B1682" s="0" t="str">
        <f aca="false">IF($A1682="","",INDEX(CARTAO_COMPRAS!$C:$C,INT((ROW()-2)/20)+2))</f>
        <v>Bradesco</v>
      </c>
      <c r="C1682" s="0" t="str">
        <f aca="false">IF($A1682="","",INDEX(CARTAO_COMPRAS!$D:$D,INT((ROW()-2)/20)+2))</f>
        <v>Sacola ifood</v>
      </c>
      <c r="D1682" s="0" t="str">
        <f aca="false">IF($A1682="","",INDEX(CARTAO_COMPRAS!$E:$E,INT((ROW()-2)/20)+2))</f>
        <v>Alimentação / Insumos</v>
      </c>
      <c r="E1682" s="0" t="n">
        <f aca="false">IF($A1682="","",INDEX(CARTAO_COMPRAS!$H:$H,INT((ROW()-2)/20)+2)+MOD(ROW()-2,20))</f>
        <v>1</v>
      </c>
      <c r="F1682" s="0" t="n">
        <f aca="false">IF($A1682="","",INDEX(CARTAO_COMPRAS!$G:$G,INT((ROW()-2)/20)+2))</f>
        <v>1</v>
      </c>
      <c r="G1682" s="5" t="n">
        <f aca="false">IF($A1682="","",INDEX(CARTAO_COMPRAS!$I:$I,INT((ROW()-2)/20)+2))</f>
        <v>401.07</v>
      </c>
      <c r="H1682" s="4" t="n">
        <f aca="false">IF($A1682="","",EDATE(INDEX(CARTAO_COMPRAS!$J:$J,INT((ROW()-2)/20)+2),MOD(ROW()-2,20)))</f>
        <v>46188</v>
      </c>
      <c r="I1682" s="4" t="n">
        <f aca="false">IF($H1682="","",$H1682-WEEKDAY($H1682,2)+1)</f>
        <v>46188</v>
      </c>
      <c r="J1682" s="4" t="n">
        <f aca="false">IF($I1682="","",$I1682+6)</f>
        <v>46194</v>
      </c>
      <c r="K1682" s="6" t="n">
        <f aca="false">IF($H1682="","",DATE(YEAR($H1682),MONTH($H1682),1))</f>
        <v>46174</v>
      </c>
      <c r="L1682" s="0" t="str">
        <f aca="false">IF($A1682="","",INDEX(CARTAO_COMPRAS!$K:$K,INT((ROW()-2)/20)+2))</f>
        <v>Pago</v>
      </c>
      <c r="M1682" s="0" t="str">
        <f aca="false">IF($A1682="","","Compra no cartão")</f>
        <v>Compra no cartão</v>
      </c>
    </row>
    <row r="1683" customFormat="false" ht="13.5" hidden="false" customHeight="false" outlineLevel="0" collapsed="false">
      <c r="A1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3" s="0" t="str">
        <f aca="false">IF($A1683="","",INDEX(CARTAO_COMPRAS!$C:$C,INT((ROW()-2)/20)+2))</f>
        <v/>
      </c>
      <c r="C1683" s="0" t="str">
        <f aca="false">IF($A1683="","",INDEX(CARTAO_COMPRAS!$D:$D,INT((ROW()-2)/20)+2))</f>
        <v/>
      </c>
      <c r="D1683" s="0" t="str">
        <f aca="false">IF($A1683="","",INDEX(CARTAO_COMPRAS!$E:$E,INT((ROW()-2)/20)+2))</f>
        <v/>
      </c>
      <c r="E1683" s="0" t="str">
        <f aca="false">IF($A1683="","",INDEX(CARTAO_COMPRAS!$H:$H,INT((ROW()-2)/20)+2)+MOD(ROW()-2,20))</f>
        <v/>
      </c>
      <c r="F1683" s="0" t="str">
        <f aca="false">IF($A1683="","",INDEX(CARTAO_COMPRAS!$G:$G,INT((ROW()-2)/20)+2))</f>
        <v/>
      </c>
      <c r="G1683" s="5" t="str">
        <f aca="false">IF($A1683="","",INDEX(CARTAO_COMPRAS!$I:$I,INT((ROW()-2)/20)+2))</f>
        <v/>
      </c>
      <c r="H1683" s="4" t="str">
        <f aca="false">IF($A1683="","",EDATE(INDEX(CARTAO_COMPRAS!$J:$J,INT((ROW()-2)/20)+2),MOD(ROW()-2,20)))</f>
        <v/>
      </c>
      <c r="I1683" s="4" t="str">
        <f aca="false">IF($H1683="","",$H1683-WEEKDAY($H1683,2)+1)</f>
        <v/>
      </c>
      <c r="J1683" s="4" t="str">
        <f aca="false">IF($I1683="","",$I1683+6)</f>
        <v/>
      </c>
      <c r="K1683" s="6" t="str">
        <f aca="false">IF($H1683="","",DATE(YEAR($H1683),MONTH($H1683),1))</f>
        <v/>
      </c>
      <c r="L1683" s="0" t="str">
        <f aca="false">IF($A1683="","",INDEX(CARTAO_COMPRAS!$K:$K,INT((ROW()-2)/20)+2))</f>
        <v/>
      </c>
      <c r="M1683" s="0" t="str">
        <f aca="false">IF($A1683="","","Compra no cartão")</f>
        <v/>
      </c>
    </row>
    <row r="1684" customFormat="false" ht="13.5" hidden="false" customHeight="false" outlineLevel="0" collapsed="false">
      <c r="A1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4" s="0" t="str">
        <f aca="false">IF($A1684="","",INDEX(CARTAO_COMPRAS!$C:$C,INT((ROW()-2)/20)+2))</f>
        <v/>
      </c>
      <c r="C1684" s="0" t="str">
        <f aca="false">IF($A1684="","",INDEX(CARTAO_COMPRAS!$D:$D,INT((ROW()-2)/20)+2))</f>
        <v/>
      </c>
      <c r="D1684" s="0" t="str">
        <f aca="false">IF($A1684="","",INDEX(CARTAO_COMPRAS!$E:$E,INT((ROW()-2)/20)+2))</f>
        <v/>
      </c>
      <c r="E1684" s="0" t="str">
        <f aca="false">IF($A1684="","",INDEX(CARTAO_COMPRAS!$H:$H,INT((ROW()-2)/20)+2)+MOD(ROW()-2,20))</f>
        <v/>
      </c>
      <c r="F1684" s="0" t="str">
        <f aca="false">IF($A1684="","",INDEX(CARTAO_COMPRAS!$G:$G,INT((ROW()-2)/20)+2))</f>
        <v/>
      </c>
      <c r="G1684" s="5" t="str">
        <f aca="false">IF($A1684="","",INDEX(CARTAO_COMPRAS!$I:$I,INT((ROW()-2)/20)+2))</f>
        <v/>
      </c>
      <c r="H1684" s="4" t="str">
        <f aca="false">IF($A1684="","",EDATE(INDEX(CARTAO_COMPRAS!$J:$J,INT((ROW()-2)/20)+2),MOD(ROW()-2,20)))</f>
        <v/>
      </c>
      <c r="I1684" s="4" t="str">
        <f aca="false">IF($H1684="","",$H1684-WEEKDAY($H1684,2)+1)</f>
        <v/>
      </c>
      <c r="J1684" s="4" t="str">
        <f aca="false">IF($I1684="","",$I1684+6)</f>
        <v/>
      </c>
      <c r="K1684" s="6" t="str">
        <f aca="false">IF($H1684="","",DATE(YEAR($H1684),MONTH($H1684),1))</f>
        <v/>
      </c>
      <c r="L1684" s="0" t="str">
        <f aca="false">IF($A1684="","",INDEX(CARTAO_COMPRAS!$K:$K,INT((ROW()-2)/20)+2))</f>
        <v/>
      </c>
      <c r="M1684" s="0" t="str">
        <f aca="false">IF($A1684="","","Compra no cartão")</f>
        <v/>
      </c>
    </row>
    <row r="1685" customFormat="false" ht="13.5" hidden="false" customHeight="false" outlineLevel="0" collapsed="false">
      <c r="A1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5" s="0" t="str">
        <f aca="false">IF($A1685="","",INDEX(CARTAO_COMPRAS!$C:$C,INT((ROW()-2)/20)+2))</f>
        <v/>
      </c>
      <c r="C1685" s="0" t="str">
        <f aca="false">IF($A1685="","",INDEX(CARTAO_COMPRAS!$D:$D,INT((ROW()-2)/20)+2))</f>
        <v/>
      </c>
      <c r="D1685" s="0" t="str">
        <f aca="false">IF($A1685="","",INDEX(CARTAO_COMPRAS!$E:$E,INT((ROW()-2)/20)+2))</f>
        <v/>
      </c>
      <c r="E1685" s="0" t="str">
        <f aca="false">IF($A1685="","",INDEX(CARTAO_COMPRAS!$H:$H,INT((ROW()-2)/20)+2)+MOD(ROW()-2,20))</f>
        <v/>
      </c>
      <c r="F1685" s="0" t="str">
        <f aca="false">IF($A1685="","",INDEX(CARTAO_COMPRAS!$G:$G,INT((ROW()-2)/20)+2))</f>
        <v/>
      </c>
      <c r="G1685" s="5" t="str">
        <f aca="false">IF($A1685="","",INDEX(CARTAO_COMPRAS!$I:$I,INT((ROW()-2)/20)+2))</f>
        <v/>
      </c>
      <c r="H1685" s="4" t="str">
        <f aca="false">IF($A1685="","",EDATE(INDEX(CARTAO_COMPRAS!$J:$J,INT((ROW()-2)/20)+2),MOD(ROW()-2,20)))</f>
        <v/>
      </c>
      <c r="I1685" s="4" t="str">
        <f aca="false">IF($H1685="","",$H1685-WEEKDAY($H1685,2)+1)</f>
        <v/>
      </c>
      <c r="J1685" s="4" t="str">
        <f aca="false">IF($I1685="","",$I1685+6)</f>
        <v/>
      </c>
      <c r="K1685" s="6" t="str">
        <f aca="false">IF($H1685="","",DATE(YEAR($H1685),MONTH($H1685),1))</f>
        <v/>
      </c>
      <c r="L1685" s="0" t="str">
        <f aca="false">IF($A1685="","",INDEX(CARTAO_COMPRAS!$K:$K,INT((ROW()-2)/20)+2))</f>
        <v/>
      </c>
      <c r="M1685" s="0" t="str">
        <f aca="false">IF($A1685="","","Compra no cartão")</f>
        <v/>
      </c>
    </row>
    <row r="1686" customFormat="false" ht="13.5" hidden="false" customHeight="false" outlineLevel="0" collapsed="false">
      <c r="A1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6" s="0" t="str">
        <f aca="false">IF($A1686="","",INDEX(CARTAO_COMPRAS!$C:$C,INT((ROW()-2)/20)+2))</f>
        <v/>
      </c>
      <c r="C1686" s="0" t="str">
        <f aca="false">IF($A1686="","",INDEX(CARTAO_COMPRAS!$D:$D,INT((ROW()-2)/20)+2))</f>
        <v/>
      </c>
      <c r="D1686" s="0" t="str">
        <f aca="false">IF($A1686="","",INDEX(CARTAO_COMPRAS!$E:$E,INT((ROW()-2)/20)+2))</f>
        <v/>
      </c>
      <c r="E1686" s="0" t="str">
        <f aca="false">IF($A1686="","",INDEX(CARTAO_COMPRAS!$H:$H,INT((ROW()-2)/20)+2)+MOD(ROW()-2,20))</f>
        <v/>
      </c>
      <c r="F1686" s="0" t="str">
        <f aca="false">IF($A1686="","",INDEX(CARTAO_COMPRAS!$G:$G,INT((ROW()-2)/20)+2))</f>
        <v/>
      </c>
      <c r="G1686" s="5" t="str">
        <f aca="false">IF($A1686="","",INDEX(CARTAO_COMPRAS!$I:$I,INT((ROW()-2)/20)+2))</f>
        <v/>
      </c>
      <c r="H1686" s="4" t="str">
        <f aca="false">IF($A1686="","",EDATE(INDEX(CARTAO_COMPRAS!$J:$J,INT((ROW()-2)/20)+2),MOD(ROW()-2,20)))</f>
        <v/>
      </c>
      <c r="I1686" s="4" t="str">
        <f aca="false">IF($H1686="","",$H1686-WEEKDAY($H1686,2)+1)</f>
        <v/>
      </c>
      <c r="J1686" s="4" t="str">
        <f aca="false">IF($I1686="","",$I1686+6)</f>
        <v/>
      </c>
      <c r="K1686" s="6" t="str">
        <f aca="false">IF($H1686="","",DATE(YEAR($H1686),MONTH($H1686),1))</f>
        <v/>
      </c>
      <c r="L1686" s="0" t="str">
        <f aca="false">IF($A1686="","",INDEX(CARTAO_COMPRAS!$K:$K,INT((ROW()-2)/20)+2))</f>
        <v/>
      </c>
      <c r="M1686" s="0" t="str">
        <f aca="false">IF($A1686="","","Compra no cartão")</f>
        <v/>
      </c>
    </row>
    <row r="1687" customFormat="false" ht="13.5" hidden="false" customHeight="false" outlineLevel="0" collapsed="false">
      <c r="A1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7" s="0" t="str">
        <f aca="false">IF($A1687="","",INDEX(CARTAO_COMPRAS!$C:$C,INT((ROW()-2)/20)+2))</f>
        <v/>
      </c>
      <c r="C1687" s="0" t="str">
        <f aca="false">IF($A1687="","",INDEX(CARTAO_COMPRAS!$D:$D,INT((ROW()-2)/20)+2))</f>
        <v/>
      </c>
      <c r="D1687" s="0" t="str">
        <f aca="false">IF($A1687="","",INDEX(CARTAO_COMPRAS!$E:$E,INT((ROW()-2)/20)+2))</f>
        <v/>
      </c>
      <c r="E1687" s="0" t="str">
        <f aca="false">IF($A1687="","",INDEX(CARTAO_COMPRAS!$H:$H,INT((ROW()-2)/20)+2)+MOD(ROW()-2,20))</f>
        <v/>
      </c>
      <c r="F1687" s="0" t="str">
        <f aca="false">IF($A1687="","",INDEX(CARTAO_COMPRAS!$G:$G,INT((ROW()-2)/20)+2))</f>
        <v/>
      </c>
      <c r="G1687" s="5" t="str">
        <f aca="false">IF($A1687="","",INDEX(CARTAO_COMPRAS!$I:$I,INT((ROW()-2)/20)+2))</f>
        <v/>
      </c>
      <c r="H1687" s="4" t="str">
        <f aca="false">IF($A1687="","",EDATE(INDEX(CARTAO_COMPRAS!$J:$J,INT((ROW()-2)/20)+2),MOD(ROW()-2,20)))</f>
        <v/>
      </c>
      <c r="I1687" s="4" t="str">
        <f aca="false">IF($H1687="","",$H1687-WEEKDAY($H1687,2)+1)</f>
        <v/>
      </c>
      <c r="J1687" s="4" t="str">
        <f aca="false">IF($I1687="","",$I1687+6)</f>
        <v/>
      </c>
      <c r="K1687" s="6" t="str">
        <f aca="false">IF($H1687="","",DATE(YEAR($H1687),MONTH($H1687),1))</f>
        <v/>
      </c>
      <c r="L1687" s="0" t="str">
        <f aca="false">IF($A1687="","",INDEX(CARTAO_COMPRAS!$K:$K,INT((ROW()-2)/20)+2))</f>
        <v/>
      </c>
      <c r="M1687" s="0" t="str">
        <f aca="false">IF($A1687="","","Compra no cartão")</f>
        <v/>
      </c>
    </row>
    <row r="1688" customFormat="false" ht="13.5" hidden="false" customHeight="false" outlineLevel="0" collapsed="false">
      <c r="A1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8" s="0" t="str">
        <f aca="false">IF($A1688="","",INDEX(CARTAO_COMPRAS!$C:$C,INT((ROW()-2)/20)+2))</f>
        <v/>
      </c>
      <c r="C1688" s="0" t="str">
        <f aca="false">IF($A1688="","",INDEX(CARTAO_COMPRAS!$D:$D,INT((ROW()-2)/20)+2))</f>
        <v/>
      </c>
      <c r="D1688" s="0" t="str">
        <f aca="false">IF($A1688="","",INDEX(CARTAO_COMPRAS!$E:$E,INT((ROW()-2)/20)+2))</f>
        <v/>
      </c>
      <c r="E1688" s="0" t="str">
        <f aca="false">IF($A1688="","",INDEX(CARTAO_COMPRAS!$H:$H,INT((ROW()-2)/20)+2)+MOD(ROW()-2,20))</f>
        <v/>
      </c>
      <c r="F1688" s="0" t="str">
        <f aca="false">IF($A1688="","",INDEX(CARTAO_COMPRAS!$G:$G,INT((ROW()-2)/20)+2))</f>
        <v/>
      </c>
      <c r="G1688" s="5" t="str">
        <f aca="false">IF($A1688="","",INDEX(CARTAO_COMPRAS!$I:$I,INT((ROW()-2)/20)+2))</f>
        <v/>
      </c>
      <c r="H1688" s="4" t="str">
        <f aca="false">IF($A1688="","",EDATE(INDEX(CARTAO_COMPRAS!$J:$J,INT((ROW()-2)/20)+2),MOD(ROW()-2,20)))</f>
        <v/>
      </c>
      <c r="I1688" s="4" t="str">
        <f aca="false">IF($H1688="","",$H1688-WEEKDAY($H1688,2)+1)</f>
        <v/>
      </c>
      <c r="J1688" s="4" t="str">
        <f aca="false">IF($I1688="","",$I1688+6)</f>
        <v/>
      </c>
      <c r="K1688" s="6" t="str">
        <f aca="false">IF($H1688="","",DATE(YEAR($H1688),MONTH($H1688),1))</f>
        <v/>
      </c>
      <c r="L1688" s="0" t="str">
        <f aca="false">IF($A1688="","",INDEX(CARTAO_COMPRAS!$K:$K,INT((ROW()-2)/20)+2))</f>
        <v/>
      </c>
      <c r="M1688" s="0" t="str">
        <f aca="false">IF($A1688="","","Compra no cartão")</f>
        <v/>
      </c>
    </row>
    <row r="1689" customFormat="false" ht="13.5" hidden="false" customHeight="false" outlineLevel="0" collapsed="false">
      <c r="A1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89" s="0" t="str">
        <f aca="false">IF($A1689="","",INDEX(CARTAO_COMPRAS!$C:$C,INT((ROW()-2)/20)+2))</f>
        <v/>
      </c>
      <c r="C1689" s="0" t="str">
        <f aca="false">IF($A1689="","",INDEX(CARTAO_COMPRAS!$D:$D,INT((ROW()-2)/20)+2))</f>
        <v/>
      </c>
      <c r="D1689" s="0" t="str">
        <f aca="false">IF($A1689="","",INDEX(CARTAO_COMPRAS!$E:$E,INT((ROW()-2)/20)+2))</f>
        <v/>
      </c>
      <c r="E1689" s="0" t="str">
        <f aca="false">IF($A1689="","",INDEX(CARTAO_COMPRAS!$H:$H,INT((ROW()-2)/20)+2)+MOD(ROW()-2,20))</f>
        <v/>
      </c>
      <c r="F1689" s="0" t="str">
        <f aca="false">IF($A1689="","",INDEX(CARTAO_COMPRAS!$G:$G,INT((ROW()-2)/20)+2))</f>
        <v/>
      </c>
      <c r="G1689" s="5" t="str">
        <f aca="false">IF($A1689="","",INDEX(CARTAO_COMPRAS!$I:$I,INT((ROW()-2)/20)+2))</f>
        <v/>
      </c>
      <c r="H1689" s="4" t="str">
        <f aca="false">IF($A1689="","",EDATE(INDEX(CARTAO_COMPRAS!$J:$J,INT((ROW()-2)/20)+2),MOD(ROW()-2,20)))</f>
        <v/>
      </c>
      <c r="I1689" s="4" t="str">
        <f aca="false">IF($H1689="","",$H1689-WEEKDAY($H1689,2)+1)</f>
        <v/>
      </c>
      <c r="J1689" s="4" t="str">
        <f aca="false">IF($I1689="","",$I1689+6)</f>
        <v/>
      </c>
      <c r="K1689" s="6" t="str">
        <f aca="false">IF($H1689="","",DATE(YEAR($H1689),MONTH($H1689),1))</f>
        <v/>
      </c>
      <c r="L1689" s="0" t="str">
        <f aca="false">IF($A1689="","",INDEX(CARTAO_COMPRAS!$K:$K,INT((ROW()-2)/20)+2))</f>
        <v/>
      </c>
      <c r="M1689" s="0" t="str">
        <f aca="false">IF($A1689="","","Compra no cartão")</f>
        <v/>
      </c>
    </row>
    <row r="1690" customFormat="false" ht="13.5" hidden="false" customHeight="false" outlineLevel="0" collapsed="false">
      <c r="A1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0" s="0" t="str">
        <f aca="false">IF($A1690="","",INDEX(CARTAO_COMPRAS!$C:$C,INT((ROW()-2)/20)+2))</f>
        <v/>
      </c>
      <c r="C1690" s="0" t="str">
        <f aca="false">IF($A1690="","",INDEX(CARTAO_COMPRAS!$D:$D,INT((ROW()-2)/20)+2))</f>
        <v/>
      </c>
      <c r="D1690" s="0" t="str">
        <f aca="false">IF($A1690="","",INDEX(CARTAO_COMPRAS!$E:$E,INT((ROW()-2)/20)+2))</f>
        <v/>
      </c>
      <c r="E1690" s="0" t="str">
        <f aca="false">IF($A1690="","",INDEX(CARTAO_COMPRAS!$H:$H,INT((ROW()-2)/20)+2)+MOD(ROW()-2,20))</f>
        <v/>
      </c>
      <c r="F1690" s="0" t="str">
        <f aca="false">IF($A1690="","",INDEX(CARTAO_COMPRAS!$G:$G,INT((ROW()-2)/20)+2))</f>
        <v/>
      </c>
      <c r="G1690" s="5" t="str">
        <f aca="false">IF($A1690="","",INDEX(CARTAO_COMPRAS!$I:$I,INT((ROW()-2)/20)+2))</f>
        <v/>
      </c>
      <c r="H1690" s="4" t="str">
        <f aca="false">IF($A1690="","",EDATE(INDEX(CARTAO_COMPRAS!$J:$J,INT((ROW()-2)/20)+2),MOD(ROW()-2,20)))</f>
        <v/>
      </c>
      <c r="I1690" s="4" t="str">
        <f aca="false">IF($H1690="","",$H1690-WEEKDAY($H1690,2)+1)</f>
        <v/>
      </c>
      <c r="J1690" s="4" t="str">
        <f aca="false">IF($I1690="","",$I1690+6)</f>
        <v/>
      </c>
      <c r="K1690" s="6" t="str">
        <f aca="false">IF($H1690="","",DATE(YEAR($H1690),MONTH($H1690),1))</f>
        <v/>
      </c>
      <c r="L1690" s="0" t="str">
        <f aca="false">IF($A1690="","",INDEX(CARTAO_COMPRAS!$K:$K,INT((ROW()-2)/20)+2))</f>
        <v/>
      </c>
      <c r="M1690" s="0" t="str">
        <f aca="false">IF($A1690="","","Compra no cartão")</f>
        <v/>
      </c>
    </row>
    <row r="1691" customFormat="false" ht="13.5" hidden="false" customHeight="false" outlineLevel="0" collapsed="false">
      <c r="A1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1" s="0" t="str">
        <f aca="false">IF($A1691="","",INDEX(CARTAO_COMPRAS!$C:$C,INT((ROW()-2)/20)+2))</f>
        <v/>
      </c>
      <c r="C1691" s="0" t="str">
        <f aca="false">IF($A1691="","",INDEX(CARTAO_COMPRAS!$D:$D,INT((ROW()-2)/20)+2))</f>
        <v/>
      </c>
      <c r="D1691" s="0" t="str">
        <f aca="false">IF($A1691="","",INDEX(CARTAO_COMPRAS!$E:$E,INT((ROW()-2)/20)+2))</f>
        <v/>
      </c>
      <c r="E1691" s="0" t="str">
        <f aca="false">IF($A1691="","",INDEX(CARTAO_COMPRAS!$H:$H,INT((ROW()-2)/20)+2)+MOD(ROW()-2,20))</f>
        <v/>
      </c>
      <c r="F1691" s="0" t="str">
        <f aca="false">IF($A1691="","",INDEX(CARTAO_COMPRAS!$G:$G,INT((ROW()-2)/20)+2))</f>
        <v/>
      </c>
      <c r="G1691" s="5" t="str">
        <f aca="false">IF($A1691="","",INDEX(CARTAO_COMPRAS!$I:$I,INT((ROW()-2)/20)+2))</f>
        <v/>
      </c>
      <c r="H1691" s="4" t="str">
        <f aca="false">IF($A1691="","",EDATE(INDEX(CARTAO_COMPRAS!$J:$J,INT((ROW()-2)/20)+2),MOD(ROW()-2,20)))</f>
        <v/>
      </c>
      <c r="I1691" s="4" t="str">
        <f aca="false">IF($H1691="","",$H1691-WEEKDAY($H1691,2)+1)</f>
        <v/>
      </c>
      <c r="J1691" s="4" t="str">
        <f aca="false">IF($I1691="","",$I1691+6)</f>
        <v/>
      </c>
      <c r="K1691" s="6" t="str">
        <f aca="false">IF($H1691="","",DATE(YEAR($H1691),MONTH($H1691),1))</f>
        <v/>
      </c>
      <c r="L1691" s="0" t="str">
        <f aca="false">IF($A1691="","",INDEX(CARTAO_COMPRAS!$K:$K,INT((ROW()-2)/20)+2))</f>
        <v/>
      </c>
      <c r="M1691" s="0" t="str">
        <f aca="false">IF($A1691="","","Compra no cartão")</f>
        <v/>
      </c>
    </row>
    <row r="1692" customFormat="false" ht="13.5" hidden="false" customHeight="false" outlineLevel="0" collapsed="false">
      <c r="A1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2" s="0" t="str">
        <f aca="false">IF($A1692="","",INDEX(CARTAO_COMPRAS!$C:$C,INT((ROW()-2)/20)+2))</f>
        <v/>
      </c>
      <c r="C1692" s="0" t="str">
        <f aca="false">IF($A1692="","",INDEX(CARTAO_COMPRAS!$D:$D,INT((ROW()-2)/20)+2))</f>
        <v/>
      </c>
      <c r="D1692" s="0" t="str">
        <f aca="false">IF($A1692="","",INDEX(CARTAO_COMPRAS!$E:$E,INT((ROW()-2)/20)+2))</f>
        <v/>
      </c>
      <c r="E1692" s="0" t="str">
        <f aca="false">IF($A1692="","",INDEX(CARTAO_COMPRAS!$H:$H,INT((ROW()-2)/20)+2)+MOD(ROW()-2,20))</f>
        <v/>
      </c>
      <c r="F1692" s="0" t="str">
        <f aca="false">IF($A1692="","",INDEX(CARTAO_COMPRAS!$G:$G,INT((ROW()-2)/20)+2))</f>
        <v/>
      </c>
      <c r="G1692" s="5" t="str">
        <f aca="false">IF($A1692="","",INDEX(CARTAO_COMPRAS!$I:$I,INT((ROW()-2)/20)+2))</f>
        <v/>
      </c>
      <c r="H1692" s="4" t="str">
        <f aca="false">IF($A1692="","",EDATE(INDEX(CARTAO_COMPRAS!$J:$J,INT((ROW()-2)/20)+2),MOD(ROW()-2,20)))</f>
        <v/>
      </c>
      <c r="I1692" s="4" t="str">
        <f aca="false">IF($H1692="","",$H1692-WEEKDAY($H1692,2)+1)</f>
        <v/>
      </c>
      <c r="J1692" s="4" t="str">
        <f aca="false">IF($I1692="","",$I1692+6)</f>
        <v/>
      </c>
      <c r="K1692" s="6" t="str">
        <f aca="false">IF($H1692="","",DATE(YEAR($H1692),MONTH($H1692),1))</f>
        <v/>
      </c>
      <c r="L1692" s="0" t="str">
        <f aca="false">IF($A1692="","",INDEX(CARTAO_COMPRAS!$K:$K,INT((ROW()-2)/20)+2))</f>
        <v/>
      </c>
      <c r="M1692" s="0" t="str">
        <f aca="false">IF($A1692="","","Compra no cartão")</f>
        <v/>
      </c>
    </row>
    <row r="1693" customFormat="false" ht="13.5" hidden="false" customHeight="false" outlineLevel="0" collapsed="false">
      <c r="A1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3" s="0" t="str">
        <f aca="false">IF($A1693="","",INDEX(CARTAO_COMPRAS!$C:$C,INT((ROW()-2)/20)+2))</f>
        <v/>
      </c>
      <c r="C1693" s="0" t="str">
        <f aca="false">IF($A1693="","",INDEX(CARTAO_COMPRAS!$D:$D,INT((ROW()-2)/20)+2))</f>
        <v/>
      </c>
      <c r="D1693" s="0" t="str">
        <f aca="false">IF($A1693="","",INDEX(CARTAO_COMPRAS!$E:$E,INT((ROW()-2)/20)+2))</f>
        <v/>
      </c>
      <c r="E1693" s="0" t="str">
        <f aca="false">IF($A1693="","",INDEX(CARTAO_COMPRAS!$H:$H,INT((ROW()-2)/20)+2)+MOD(ROW()-2,20))</f>
        <v/>
      </c>
      <c r="F1693" s="0" t="str">
        <f aca="false">IF($A1693="","",INDEX(CARTAO_COMPRAS!$G:$G,INT((ROW()-2)/20)+2))</f>
        <v/>
      </c>
      <c r="G1693" s="5" t="str">
        <f aca="false">IF($A1693="","",INDEX(CARTAO_COMPRAS!$I:$I,INT((ROW()-2)/20)+2))</f>
        <v/>
      </c>
      <c r="H1693" s="4" t="str">
        <f aca="false">IF($A1693="","",EDATE(INDEX(CARTAO_COMPRAS!$J:$J,INT((ROW()-2)/20)+2),MOD(ROW()-2,20)))</f>
        <v/>
      </c>
      <c r="I1693" s="4" t="str">
        <f aca="false">IF($H1693="","",$H1693-WEEKDAY($H1693,2)+1)</f>
        <v/>
      </c>
      <c r="J1693" s="4" t="str">
        <f aca="false">IF($I1693="","",$I1693+6)</f>
        <v/>
      </c>
      <c r="K1693" s="6" t="str">
        <f aca="false">IF($H1693="","",DATE(YEAR($H1693),MONTH($H1693),1))</f>
        <v/>
      </c>
      <c r="L1693" s="0" t="str">
        <f aca="false">IF($A1693="","",INDEX(CARTAO_COMPRAS!$K:$K,INT((ROW()-2)/20)+2))</f>
        <v/>
      </c>
      <c r="M1693" s="0" t="str">
        <f aca="false">IF($A1693="","","Compra no cartão")</f>
        <v/>
      </c>
    </row>
    <row r="1694" customFormat="false" ht="13.5" hidden="false" customHeight="false" outlineLevel="0" collapsed="false">
      <c r="A1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4" s="0" t="str">
        <f aca="false">IF($A1694="","",INDEX(CARTAO_COMPRAS!$C:$C,INT((ROW()-2)/20)+2))</f>
        <v/>
      </c>
      <c r="C1694" s="0" t="str">
        <f aca="false">IF($A1694="","",INDEX(CARTAO_COMPRAS!$D:$D,INT((ROW()-2)/20)+2))</f>
        <v/>
      </c>
      <c r="D1694" s="0" t="str">
        <f aca="false">IF($A1694="","",INDEX(CARTAO_COMPRAS!$E:$E,INT((ROW()-2)/20)+2))</f>
        <v/>
      </c>
      <c r="E1694" s="0" t="str">
        <f aca="false">IF($A1694="","",INDEX(CARTAO_COMPRAS!$H:$H,INT((ROW()-2)/20)+2)+MOD(ROW()-2,20))</f>
        <v/>
      </c>
      <c r="F1694" s="0" t="str">
        <f aca="false">IF($A1694="","",INDEX(CARTAO_COMPRAS!$G:$G,INT((ROW()-2)/20)+2))</f>
        <v/>
      </c>
      <c r="G1694" s="5" t="str">
        <f aca="false">IF($A1694="","",INDEX(CARTAO_COMPRAS!$I:$I,INT((ROW()-2)/20)+2))</f>
        <v/>
      </c>
      <c r="H1694" s="4" t="str">
        <f aca="false">IF($A1694="","",EDATE(INDEX(CARTAO_COMPRAS!$J:$J,INT((ROW()-2)/20)+2),MOD(ROW()-2,20)))</f>
        <v/>
      </c>
      <c r="I1694" s="4" t="str">
        <f aca="false">IF($H1694="","",$H1694-WEEKDAY($H1694,2)+1)</f>
        <v/>
      </c>
      <c r="J1694" s="4" t="str">
        <f aca="false">IF($I1694="","",$I1694+6)</f>
        <v/>
      </c>
      <c r="K1694" s="6" t="str">
        <f aca="false">IF($H1694="","",DATE(YEAR($H1694),MONTH($H1694),1))</f>
        <v/>
      </c>
      <c r="L1694" s="0" t="str">
        <f aca="false">IF($A1694="","",INDEX(CARTAO_COMPRAS!$K:$K,INT((ROW()-2)/20)+2))</f>
        <v/>
      </c>
      <c r="M1694" s="0" t="str">
        <f aca="false">IF($A1694="","","Compra no cartão")</f>
        <v/>
      </c>
    </row>
    <row r="1695" customFormat="false" ht="13.5" hidden="false" customHeight="false" outlineLevel="0" collapsed="false">
      <c r="A1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5" s="0" t="str">
        <f aca="false">IF($A1695="","",INDEX(CARTAO_COMPRAS!$C:$C,INT((ROW()-2)/20)+2))</f>
        <v/>
      </c>
      <c r="C1695" s="0" t="str">
        <f aca="false">IF($A1695="","",INDEX(CARTAO_COMPRAS!$D:$D,INT((ROW()-2)/20)+2))</f>
        <v/>
      </c>
      <c r="D1695" s="0" t="str">
        <f aca="false">IF($A1695="","",INDEX(CARTAO_COMPRAS!$E:$E,INT((ROW()-2)/20)+2))</f>
        <v/>
      </c>
      <c r="E1695" s="0" t="str">
        <f aca="false">IF($A1695="","",INDEX(CARTAO_COMPRAS!$H:$H,INT((ROW()-2)/20)+2)+MOD(ROW()-2,20))</f>
        <v/>
      </c>
      <c r="F1695" s="0" t="str">
        <f aca="false">IF($A1695="","",INDEX(CARTAO_COMPRAS!$G:$G,INT((ROW()-2)/20)+2))</f>
        <v/>
      </c>
      <c r="G1695" s="5" t="str">
        <f aca="false">IF($A1695="","",INDEX(CARTAO_COMPRAS!$I:$I,INT((ROW()-2)/20)+2))</f>
        <v/>
      </c>
      <c r="H1695" s="4" t="str">
        <f aca="false">IF($A1695="","",EDATE(INDEX(CARTAO_COMPRAS!$J:$J,INT((ROW()-2)/20)+2),MOD(ROW()-2,20)))</f>
        <v/>
      </c>
      <c r="I1695" s="4" t="str">
        <f aca="false">IF($H1695="","",$H1695-WEEKDAY($H1695,2)+1)</f>
        <v/>
      </c>
      <c r="J1695" s="4" t="str">
        <f aca="false">IF($I1695="","",$I1695+6)</f>
        <v/>
      </c>
      <c r="K1695" s="6" t="str">
        <f aca="false">IF($H1695="","",DATE(YEAR($H1695),MONTH($H1695),1))</f>
        <v/>
      </c>
      <c r="L1695" s="0" t="str">
        <f aca="false">IF($A1695="","",INDEX(CARTAO_COMPRAS!$K:$K,INT((ROW()-2)/20)+2))</f>
        <v/>
      </c>
      <c r="M1695" s="0" t="str">
        <f aca="false">IF($A1695="","","Compra no cartão")</f>
        <v/>
      </c>
    </row>
    <row r="1696" customFormat="false" ht="13.5" hidden="false" customHeight="false" outlineLevel="0" collapsed="false">
      <c r="A1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6" s="0" t="str">
        <f aca="false">IF($A1696="","",INDEX(CARTAO_COMPRAS!$C:$C,INT((ROW()-2)/20)+2))</f>
        <v/>
      </c>
      <c r="C1696" s="0" t="str">
        <f aca="false">IF($A1696="","",INDEX(CARTAO_COMPRAS!$D:$D,INT((ROW()-2)/20)+2))</f>
        <v/>
      </c>
      <c r="D1696" s="0" t="str">
        <f aca="false">IF($A1696="","",INDEX(CARTAO_COMPRAS!$E:$E,INT((ROW()-2)/20)+2))</f>
        <v/>
      </c>
      <c r="E1696" s="0" t="str">
        <f aca="false">IF($A1696="","",INDEX(CARTAO_COMPRAS!$H:$H,INT((ROW()-2)/20)+2)+MOD(ROW()-2,20))</f>
        <v/>
      </c>
      <c r="F1696" s="0" t="str">
        <f aca="false">IF($A1696="","",INDEX(CARTAO_COMPRAS!$G:$G,INT((ROW()-2)/20)+2))</f>
        <v/>
      </c>
      <c r="G1696" s="5" t="str">
        <f aca="false">IF($A1696="","",INDEX(CARTAO_COMPRAS!$I:$I,INT((ROW()-2)/20)+2))</f>
        <v/>
      </c>
      <c r="H1696" s="4" t="str">
        <f aca="false">IF($A1696="","",EDATE(INDEX(CARTAO_COMPRAS!$J:$J,INT((ROW()-2)/20)+2),MOD(ROW()-2,20)))</f>
        <v/>
      </c>
      <c r="I1696" s="4" t="str">
        <f aca="false">IF($H1696="","",$H1696-WEEKDAY($H1696,2)+1)</f>
        <v/>
      </c>
      <c r="J1696" s="4" t="str">
        <f aca="false">IF($I1696="","",$I1696+6)</f>
        <v/>
      </c>
      <c r="K1696" s="6" t="str">
        <f aca="false">IF($H1696="","",DATE(YEAR($H1696),MONTH($H1696),1))</f>
        <v/>
      </c>
      <c r="L1696" s="0" t="str">
        <f aca="false">IF($A1696="","",INDEX(CARTAO_COMPRAS!$K:$K,INT((ROW()-2)/20)+2))</f>
        <v/>
      </c>
      <c r="M1696" s="0" t="str">
        <f aca="false">IF($A1696="","","Compra no cartão")</f>
        <v/>
      </c>
    </row>
    <row r="1697" customFormat="false" ht="13.5" hidden="false" customHeight="false" outlineLevel="0" collapsed="false">
      <c r="A1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7" s="0" t="str">
        <f aca="false">IF($A1697="","",INDEX(CARTAO_COMPRAS!$C:$C,INT((ROW()-2)/20)+2))</f>
        <v/>
      </c>
      <c r="C1697" s="0" t="str">
        <f aca="false">IF($A1697="","",INDEX(CARTAO_COMPRAS!$D:$D,INT((ROW()-2)/20)+2))</f>
        <v/>
      </c>
      <c r="D1697" s="0" t="str">
        <f aca="false">IF($A1697="","",INDEX(CARTAO_COMPRAS!$E:$E,INT((ROW()-2)/20)+2))</f>
        <v/>
      </c>
      <c r="E1697" s="0" t="str">
        <f aca="false">IF($A1697="","",INDEX(CARTAO_COMPRAS!$H:$H,INT((ROW()-2)/20)+2)+MOD(ROW()-2,20))</f>
        <v/>
      </c>
      <c r="F1697" s="0" t="str">
        <f aca="false">IF($A1697="","",INDEX(CARTAO_COMPRAS!$G:$G,INT((ROW()-2)/20)+2))</f>
        <v/>
      </c>
      <c r="G1697" s="5" t="str">
        <f aca="false">IF($A1697="","",INDEX(CARTAO_COMPRAS!$I:$I,INT((ROW()-2)/20)+2))</f>
        <v/>
      </c>
      <c r="H1697" s="4" t="str">
        <f aca="false">IF($A1697="","",EDATE(INDEX(CARTAO_COMPRAS!$J:$J,INT((ROW()-2)/20)+2),MOD(ROW()-2,20)))</f>
        <v/>
      </c>
      <c r="I1697" s="4" t="str">
        <f aca="false">IF($H1697="","",$H1697-WEEKDAY($H1697,2)+1)</f>
        <v/>
      </c>
      <c r="J1697" s="4" t="str">
        <f aca="false">IF($I1697="","",$I1697+6)</f>
        <v/>
      </c>
      <c r="K1697" s="6" t="str">
        <f aca="false">IF($H1697="","",DATE(YEAR($H1697),MONTH($H1697),1))</f>
        <v/>
      </c>
      <c r="L1697" s="0" t="str">
        <f aca="false">IF($A1697="","",INDEX(CARTAO_COMPRAS!$K:$K,INT((ROW()-2)/20)+2))</f>
        <v/>
      </c>
      <c r="M1697" s="0" t="str">
        <f aca="false">IF($A1697="","","Compra no cartão")</f>
        <v/>
      </c>
    </row>
    <row r="1698" customFormat="false" ht="13.5" hidden="false" customHeight="false" outlineLevel="0" collapsed="false">
      <c r="A1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8" s="0" t="str">
        <f aca="false">IF($A1698="","",INDEX(CARTAO_COMPRAS!$C:$C,INT((ROW()-2)/20)+2))</f>
        <v/>
      </c>
      <c r="C1698" s="0" t="str">
        <f aca="false">IF($A1698="","",INDEX(CARTAO_COMPRAS!$D:$D,INT((ROW()-2)/20)+2))</f>
        <v/>
      </c>
      <c r="D1698" s="0" t="str">
        <f aca="false">IF($A1698="","",INDEX(CARTAO_COMPRAS!$E:$E,INT((ROW()-2)/20)+2))</f>
        <v/>
      </c>
      <c r="E1698" s="0" t="str">
        <f aca="false">IF($A1698="","",INDEX(CARTAO_COMPRAS!$H:$H,INT((ROW()-2)/20)+2)+MOD(ROW()-2,20))</f>
        <v/>
      </c>
      <c r="F1698" s="0" t="str">
        <f aca="false">IF($A1698="","",INDEX(CARTAO_COMPRAS!$G:$G,INT((ROW()-2)/20)+2))</f>
        <v/>
      </c>
      <c r="G1698" s="5" t="str">
        <f aca="false">IF($A1698="","",INDEX(CARTAO_COMPRAS!$I:$I,INT((ROW()-2)/20)+2))</f>
        <v/>
      </c>
      <c r="H1698" s="4" t="str">
        <f aca="false">IF($A1698="","",EDATE(INDEX(CARTAO_COMPRAS!$J:$J,INT((ROW()-2)/20)+2),MOD(ROW()-2,20)))</f>
        <v/>
      </c>
      <c r="I1698" s="4" t="str">
        <f aca="false">IF($H1698="","",$H1698-WEEKDAY($H1698,2)+1)</f>
        <v/>
      </c>
      <c r="J1698" s="4" t="str">
        <f aca="false">IF($I1698="","",$I1698+6)</f>
        <v/>
      </c>
      <c r="K1698" s="6" t="str">
        <f aca="false">IF($H1698="","",DATE(YEAR($H1698),MONTH($H1698),1))</f>
        <v/>
      </c>
      <c r="L1698" s="0" t="str">
        <f aca="false">IF($A1698="","",INDEX(CARTAO_COMPRAS!$K:$K,INT((ROW()-2)/20)+2))</f>
        <v/>
      </c>
      <c r="M1698" s="0" t="str">
        <f aca="false">IF($A1698="","","Compra no cartão")</f>
        <v/>
      </c>
    </row>
    <row r="1699" customFormat="false" ht="13.5" hidden="false" customHeight="false" outlineLevel="0" collapsed="false">
      <c r="A1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699" s="0" t="str">
        <f aca="false">IF($A1699="","",INDEX(CARTAO_COMPRAS!$C:$C,INT((ROW()-2)/20)+2))</f>
        <v/>
      </c>
      <c r="C1699" s="0" t="str">
        <f aca="false">IF($A1699="","",INDEX(CARTAO_COMPRAS!$D:$D,INT((ROW()-2)/20)+2))</f>
        <v/>
      </c>
      <c r="D1699" s="0" t="str">
        <f aca="false">IF($A1699="","",INDEX(CARTAO_COMPRAS!$E:$E,INT((ROW()-2)/20)+2))</f>
        <v/>
      </c>
      <c r="E1699" s="0" t="str">
        <f aca="false">IF($A1699="","",INDEX(CARTAO_COMPRAS!$H:$H,INT((ROW()-2)/20)+2)+MOD(ROW()-2,20))</f>
        <v/>
      </c>
      <c r="F1699" s="0" t="str">
        <f aca="false">IF($A1699="","",INDEX(CARTAO_COMPRAS!$G:$G,INT((ROW()-2)/20)+2))</f>
        <v/>
      </c>
      <c r="G1699" s="5" t="str">
        <f aca="false">IF($A1699="","",INDEX(CARTAO_COMPRAS!$I:$I,INT((ROW()-2)/20)+2))</f>
        <v/>
      </c>
      <c r="H1699" s="4" t="str">
        <f aca="false">IF($A1699="","",EDATE(INDEX(CARTAO_COMPRAS!$J:$J,INT((ROW()-2)/20)+2),MOD(ROW()-2,20)))</f>
        <v/>
      </c>
      <c r="I1699" s="4" t="str">
        <f aca="false">IF($H1699="","",$H1699-WEEKDAY($H1699,2)+1)</f>
        <v/>
      </c>
      <c r="J1699" s="4" t="str">
        <f aca="false">IF($I1699="","",$I1699+6)</f>
        <v/>
      </c>
      <c r="K1699" s="6" t="str">
        <f aca="false">IF($H1699="","",DATE(YEAR($H1699),MONTH($H1699),1))</f>
        <v/>
      </c>
      <c r="L1699" s="0" t="str">
        <f aca="false">IF($A1699="","",INDEX(CARTAO_COMPRAS!$K:$K,INT((ROW()-2)/20)+2))</f>
        <v/>
      </c>
      <c r="M1699" s="0" t="str">
        <f aca="false">IF($A1699="","","Compra no cartão")</f>
        <v/>
      </c>
    </row>
    <row r="1700" customFormat="false" ht="13.5" hidden="false" customHeight="false" outlineLevel="0" collapsed="false">
      <c r="A1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0" s="0" t="str">
        <f aca="false">IF($A1700="","",INDEX(CARTAO_COMPRAS!$C:$C,INT((ROW()-2)/20)+2))</f>
        <v/>
      </c>
      <c r="C1700" s="0" t="str">
        <f aca="false">IF($A1700="","",INDEX(CARTAO_COMPRAS!$D:$D,INT((ROW()-2)/20)+2))</f>
        <v/>
      </c>
      <c r="D1700" s="0" t="str">
        <f aca="false">IF($A1700="","",INDEX(CARTAO_COMPRAS!$E:$E,INT((ROW()-2)/20)+2))</f>
        <v/>
      </c>
      <c r="E1700" s="0" t="str">
        <f aca="false">IF($A1700="","",INDEX(CARTAO_COMPRAS!$H:$H,INT((ROW()-2)/20)+2)+MOD(ROW()-2,20))</f>
        <v/>
      </c>
      <c r="F1700" s="0" t="str">
        <f aca="false">IF($A1700="","",INDEX(CARTAO_COMPRAS!$G:$G,INT((ROW()-2)/20)+2))</f>
        <v/>
      </c>
      <c r="G1700" s="5" t="str">
        <f aca="false">IF($A1700="","",INDEX(CARTAO_COMPRAS!$I:$I,INT((ROW()-2)/20)+2))</f>
        <v/>
      </c>
      <c r="H1700" s="4" t="str">
        <f aca="false">IF($A1700="","",EDATE(INDEX(CARTAO_COMPRAS!$J:$J,INT((ROW()-2)/20)+2),MOD(ROW()-2,20)))</f>
        <v/>
      </c>
      <c r="I1700" s="4" t="str">
        <f aca="false">IF($H1700="","",$H1700-WEEKDAY($H1700,2)+1)</f>
        <v/>
      </c>
      <c r="J1700" s="4" t="str">
        <f aca="false">IF($I1700="","",$I1700+6)</f>
        <v/>
      </c>
      <c r="K1700" s="6" t="str">
        <f aca="false">IF($H1700="","",DATE(YEAR($H1700),MONTH($H1700),1))</f>
        <v/>
      </c>
      <c r="L1700" s="0" t="str">
        <f aca="false">IF($A1700="","",INDEX(CARTAO_COMPRAS!$K:$K,INT((ROW()-2)/20)+2))</f>
        <v/>
      </c>
      <c r="M1700" s="0" t="str">
        <f aca="false">IF($A1700="","","Compra no cartão")</f>
        <v/>
      </c>
    </row>
    <row r="1701" customFormat="false" ht="13.5" hidden="false" customHeight="false" outlineLevel="0" collapsed="false">
      <c r="A1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1" s="0" t="str">
        <f aca="false">IF($A1701="","",INDEX(CARTAO_COMPRAS!$C:$C,INT((ROW()-2)/20)+2))</f>
        <v/>
      </c>
      <c r="C1701" s="0" t="str">
        <f aca="false">IF($A1701="","",INDEX(CARTAO_COMPRAS!$D:$D,INT((ROW()-2)/20)+2))</f>
        <v/>
      </c>
      <c r="D1701" s="0" t="str">
        <f aca="false">IF($A1701="","",INDEX(CARTAO_COMPRAS!$E:$E,INT((ROW()-2)/20)+2))</f>
        <v/>
      </c>
      <c r="E1701" s="0" t="str">
        <f aca="false">IF($A1701="","",INDEX(CARTAO_COMPRAS!$H:$H,INT((ROW()-2)/20)+2)+MOD(ROW()-2,20))</f>
        <v/>
      </c>
      <c r="F1701" s="0" t="str">
        <f aca="false">IF($A1701="","",INDEX(CARTAO_COMPRAS!$G:$G,INT((ROW()-2)/20)+2))</f>
        <v/>
      </c>
      <c r="G1701" s="5" t="str">
        <f aca="false">IF($A1701="","",INDEX(CARTAO_COMPRAS!$I:$I,INT((ROW()-2)/20)+2))</f>
        <v/>
      </c>
      <c r="H1701" s="4" t="str">
        <f aca="false">IF($A1701="","",EDATE(INDEX(CARTAO_COMPRAS!$J:$J,INT((ROW()-2)/20)+2),MOD(ROW()-2,20)))</f>
        <v/>
      </c>
      <c r="I1701" s="4" t="str">
        <f aca="false">IF($H1701="","",$H1701-WEEKDAY($H1701,2)+1)</f>
        <v/>
      </c>
      <c r="J1701" s="4" t="str">
        <f aca="false">IF($I1701="","",$I1701+6)</f>
        <v/>
      </c>
      <c r="K1701" s="6" t="str">
        <f aca="false">IF($H1701="","",DATE(YEAR($H1701),MONTH($H1701),1))</f>
        <v/>
      </c>
      <c r="L1701" s="0" t="str">
        <f aca="false">IF($A1701="","",INDEX(CARTAO_COMPRAS!$K:$K,INT((ROW()-2)/20)+2))</f>
        <v/>
      </c>
      <c r="M1701" s="0" t="str">
        <f aca="false">IF($A1701="","","Compra no cartão")</f>
        <v/>
      </c>
    </row>
    <row r="1702" customFormat="false" ht="13.5" hidden="false" customHeight="false" outlineLevel="0" collapsed="false">
      <c r="A17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86</v>
      </c>
      <c r="B1702" s="0" t="str">
        <f aca="false">IF($A1702="","",INDEX(CARTAO_COMPRAS!$C:$C,INT((ROW()-2)/20)+2))</f>
        <v>Bradesco</v>
      </c>
      <c r="C1702" s="0" t="str">
        <f aca="false">IF($A1702="","",INDEX(CARTAO_COMPRAS!$D:$D,INT((ROW()-2)/20)+2))</f>
        <v>3 corações</v>
      </c>
      <c r="D1702" s="0" t="str">
        <f aca="false">IF($A1702="","",INDEX(CARTAO_COMPRAS!$E:$E,INT((ROW()-2)/20)+2))</f>
        <v>Alimentação / Insumos</v>
      </c>
      <c r="E1702" s="0" t="n">
        <f aca="false">IF($A1702="","",INDEX(CARTAO_COMPRAS!$H:$H,INT((ROW()-2)/20)+2)+MOD(ROW()-2,20))</f>
        <v>1</v>
      </c>
      <c r="F1702" s="0" t="n">
        <f aca="false">IF($A1702="","",INDEX(CARTAO_COMPRAS!$G:$G,INT((ROW()-2)/20)+2))</f>
        <v>2</v>
      </c>
      <c r="G1702" s="5" t="n">
        <f aca="false">IF($A1702="","",INDEX(CARTAO_COMPRAS!$I:$I,INT((ROW()-2)/20)+2))</f>
        <v>683.6</v>
      </c>
      <c r="H1702" s="4" t="n">
        <f aca="false">IF($A1702="","",EDATE(INDEX(CARTAO_COMPRAS!$J:$J,INT((ROW()-2)/20)+2),MOD(ROW()-2,20)))</f>
        <v>46188</v>
      </c>
      <c r="I1702" s="4" t="n">
        <f aca="false">IF($H1702="","",$H1702-WEEKDAY($H1702,2)+1)</f>
        <v>46188</v>
      </c>
      <c r="J1702" s="4" t="n">
        <f aca="false">IF($I1702="","",$I1702+6)</f>
        <v>46194</v>
      </c>
      <c r="K1702" s="6" t="n">
        <f aca="false">IF($H1702="","",DATE(YEAR($H1702),MONTH($H1702),1))</f>
        <v>46174</v>
      </c>
      <c r="L1702" s="0" t="str">
        <f aca="false">IF($A1702="","",INDEX(CARTAO_COMPRAS!$K:$K,INT((ROW()-2)/20)+2))</f>
        <v>Pago</v>
      </c>
      <c r="M1702" s="0" t="str">
        <f aca="false">IF($A1702="","","Compra no cartão")</f>
        <v>Compra no cartão</v>
      </c>
    </row>
    <row r="1703" customFormat="false" ht="13.5" hidden="false" customHeight="false" outlineLevel="0" collapsed="false">
      <c r="A17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86</v>
      </c>
      <c r="B1703" s="0" t="str">
        <f aca="false">IF($A1703="","",INDEX(CARTAO_COMPRAS!$C:$C,INT((ROW()-2)/20)+2))</f>
        <v>Bradesco</v>
      </c>
      <c r="C1703" s="0" t="str">
        <f aca="false">IF($A1703="","",INDEX(CARTAO_COMPRAS!$D:$D,INT((ROW()-2)/20)+2))</f>
        <v>3 corações</v>
      </c>
      <c r="D1703" s="0" t="str">
        <f aca="false">IF($A1703="","",INDEX(CARTAO_COMPRAS!$E:$E,INT((ROW()-2)/20)+2))</f>
        <v>Alimentação / Insumos</v>
      </c>
      <c r="E1703" s="0" t="n">
        <f aca="false">IF($A1703="","",INDEX(CARTAO_COMPRAS!$H:$H,INT((ROW()-2)/20)+2)+MOD(ROW()-2,20))</f>
        <v>2</v>
      </c>
      <c r="F1703" s="0" t="n">
        <f aca="false">IF($A1703="","",INDEX(CARTAO_COMPRAS!$G:$G,INT((ROW()-2)/20)+2))</f>
        <v>2</v>
      </c>
      <c r="G1703" s="5" t="n">
        <f aca="false">IF($A1703="","",INDEX(CARTAO_COMPRAS!$I:$I,INT((ROW()-2)/20)+2))</f>
        <v>683.6</v>
      </c>
      <c r="H1703" s="4" t="n">
        <f aca="false">IF($A1703="","",EDATE(INDEX(CARTAO_COMPRAS!$J:$J,INT((ROW()-2)/20)+2),MOD(ROW()-2,20)))</f>
        <v>46218</v>
      </c>
      <c r="I1703" s="4" t="n">
        <f aca="false">IF($H1703="","",$H1703-WEEKDAY($H1703,2)+1)</f>
        <v>46216</v>
      </c>
      <c r="J1703" s="4" t="n">
        <f aca="false">IF($I1703="","",$I1703+6)</f>
        <v>46222</v>
      </c>
      <c r="K1703" s="6" t="n">
        <f aca="false">IF($H1703="","",DATE(YEAR($H1703),MONTH($H1703),1))</f>
        <v>46204</v>
      </c>
      <c r="L1703" s="0" t="str">
        <f aca="false">IF($A1703="","",INDEX(CARTAO_COMPRAS!$K:$K,INT((ROW()-2)/20)+2))</f>
        <v>Pago</v>
      </c>
      <c r="M1703" s="0" t="str">
        <f aca="false">IF($A1703="","","Compra no cartão")</f>
        <v>Compra no cartão</v>
      </c>
    </row>
    <row r="1704" customFormat="false" ht="13.5" hidden="false" customHeight="false" outlineLevel="0" collapsed="false">
      <c r="A1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4" s="0" t="str">
        <f aca="false">IF($A1704="","",INDEX(CARTAO_COMPRAS!$C:$C,INT((ROW()-2)/20)+2))</f>
        <v/>
      </c>
      <c r="C1704" s="0" t="str">
        <f aca="false">IF($A1704="","",INDEX(CARTAO_COMPRAS!$D:$D,INT((ROW()-2)/20)+2))</f>
        <v/>
      </c>
      <c r="D1704" s="0" t="str">
        <f aca="false">IF($A1704="","",INDEX(CARTAO_COMPRAS!$E:$E,INT((ROW()-2)/20)+2))</f>
        <v/>
      </c>
      <c r="E1704" s="0" t="str">
        <f aca="false">IF($A1704="","",INDEX(CARTAO_COMPRAS!$H:$H,INT((ROW()-2)/20)+2)+MOD(ROW()-2,20))</f>
        <v/>
      </c>
      <c r="F1704" s="0" t="str">
        <f aca="false">IF($A1704="","",INDEX(CARTAO_COMPRAS!$G:$G,INT((ROW()-2)/20)+2))</f>
        <v/>
      </c>
      <c r="G1704" s="5" t="str">
        <f aca="false">IF($A1704="","",INDEX(CARTAO_COMPRAS!$I:$I,INT((ROW()-2)/20)+2))</f>
        <v/>
      </c>
      <c r="H1704" s="4" t="str">
        <f aca="false">IF($A1704="","",EDATE(INDEX(CARTAO_COMPRAS!$J:$J,INT((ROW()-2)/20)+2),MOD(ROW()-2,20)))</f>
        <v/>
      </c>
      <c r="I1704" s="4" t="str">
        <f aca="false">IF($H1704="","",$H1704-WEEKDAY($H1704,2)+1)</f>
        <v/>
      </c>
      <c r="J1704" s="4" t="str">
        <f aca="false">IF($I1704="","",$I1704+6)</f>
        <v/>
      </c>
      <c r="K1704" s="6" t="str">
        <f aca="false">IF($H1704="","",DATE(YEAR($H1704),MONTH($H1704),1))</f>
        <v/>
      </c>
      <c r="L1704" s="0" t="str">
        <f aca="false">IF($A1704="","",INDEX(CARTAO_COMPRAS!$K:$K,INT((ROW()-2)/20)+2))</f>
        <v/>
      </c>
      <c r="M1704" s="0" t="str">
        <f aca="false">IF($A1704="","","Compra no cartão")</f>
        <v/>
      </c>
    </row>
    <row r="1705" customFormat="false" ht="13.5" hidden="false" customHeight="false" outlineLevel="0" collapsed="false">
      <c r="A1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5" s="0" t="str">
        <f aca="false">IF($A1705="","",INDEX(CARTAO_COMPRAS!$C:$C,INT((ROW()-2)/20)+2))</f>
        <v/>
      </c>
      <c r="C1705" s="0" t="str">
        <f aca="false">IF($A1705="","",INDEX(CARTAO_COMPRAS!$D:$D,INT((ROW()-2)/20)+2))</f>
        <v/>
      </c>
      <c r="D1705" s="0" t="str">
        <f aca="false">IF($A1705="","",INDEX(CARTAO_COMPRAS!$E:$E,INT((ROW()-2)/20)+2))</f>
        <v/>
      </c>
      <c r="E1705" s="0" t="str">
        <f aca="false">IF($A1705="","",INDEX(CARTAO_COMPRAS!$H:$H,INT((ROW()-2)/20)+2)+MOD(ROW()-2,20))</f>
        <v/>
      </c>
      <c r="F1705" s="0" t="str">
        <f aca="false">IF($A1705="","",INDEX(CARTAO_COMPRAS!$G:$G,INT((ROW()-2)/20)+2))</f>
        <v/>
      </c>
      <c r="G1705" s="5" t="str">
        <f aca="false">IF($A1705="","",INDEX(CARTAO_COMPRAS!$I:$I,INT((ROW()-2)/20)+2))</f>
        <v/>
      </c>
      <c r="H1705" s="4" t="str">
        <f aca="false">IF($A1705="","",EDATE(INDEX(CARTAO_COMPRAS!$J:$J,INT((ROW()-2)/20)+2),MOD(ROW()-2,20)))</f>
        <v/>
      </c>
      <c r="I1705" s="4" t="str">
        <f aca="false">IF($H1705="","",$H1705-WEEKDAY($H1705,2)+1)</f>
        <v/>
      </c>
      <c r="J1705" s="4" t="str">
        <f aca="false">IF($I1705="","",$I1705+6)</f>
        <v/>
      </c>
      <c r="K1705" s="6" t="str">
        <f aca="false">IF($H1705="","",DATE(YEAR($H1705),MONTH($H1705),1))</f>
        <v/>
      </c>
      <c r="L1705" s="0" t="str">
        <f aca="false">IF($A1705="","",INDEX(CARTAO_COMPRAS!$K:$K,INT((ROW()-2)/20)+2))</f>
        <v/>
      </c>
      <c r="M1705" s="0" t="str">
        <f aca="false">IF($A1705="","","Compra no cartão")</f>
        <v/>
      </c>
    </row>
    <row r="1706" customFormat="false" ht="13.5" hidden="false" customHeight="false" outlineLevel="0" collapsed="false">
      <c r="A1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6" s="0" t="str">
        <f aca="false">IF($A1706="","",INDEX(CARTAO_COMPRAS!$C:$C,INT((ROW()-2)/20)+2))</f>
        <v/>
      </c>
      <c r="C1706" s="0" t="str">
        <f aca="false">IF($A1706="","",INDEX(CARTAO_COMPRAS!$D:$D,INT((ROW()-2)/20)+2))</f>
        <v/>
      </c>
      <c r="D1706" s="0" t="str">
        <f aca="false">IF($A1706="","",INDEX(CARTAO_COMPRAS!$E:$E,INT((ROW()-2)/20)+2))</f>
        <v/>
      </c>
      <c r="E1706" s="0" t="str">
        <f aca="false">IF($A1706="","",INDEX(CARTAO_COMPRAS!$H:$H,INT((ROW()-2)/20)+2)+MOD(ROW()-2,20))</f>
        <v/>
      </c>
      <c r="F1706" s="0" t="str">
        <f aca="false">IF($A1706="","",INDEX(CARTAO_COMPRAS!$G:$G,INT((ROW()-2)/20)+2))</f>
        <v/>
      </c>
      <c r="G1706" s="5" t="str">
        <f aca="false">IF($A1706="","",INDEX(CARTAO_COMPRAS!$I:$I,INT((ROW()-2)/20)+2))</f>
        <v/>
      </c>
      <c r="H1706" s="4" t="str">
        <f aca="false">IF($A1706="","",EDATE(INDEX(CARTAO_COMPRAS!$J:$J,INT((ROW()-2)/20)+2),MOD(ROW()-2,20)))</f>
        <v/>
      </c>
      <c r="I1706" s="4" t="str">
        <f aca="false">IF($H1706="","",$H1706-WEEKDAY($H1706,2)+1)</f>
        <v/>
      </c>
      <c r="J1706" s="4" t="str">
        <f aca="false">IF($I1706="","",$I1706+6)</f>
        <v/>
      </c>
      <c r="K1706" s="6" t="str">
        <f aca="false">IF($H1706="","",DATE(YEAR($H1706),MONTH($H1706),1))</f>
        <v/>
      </c>
      <c r="L1706" s="0" t="str">
        <f aca="false">IF($A1706="","",INDEX(CARTAO_COMPRAS!$K:$K,INT((ROW()-2)/20)+2))</f>
        <v/>
      </c>
      <c r="M1706" s="0" t="str">
        <f aca="false">IF($A1706="","","Compra no cartão")</f>
        <v/>
      </c>
    </row>
    <row r="1707" customFormat="false" ht="13.5" hidden="false" customHeight="false" outlineLevel="0" collapsed="false">
      <c r="A1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7" s="0" t="str">
        <f aca="false">IF($A1707="","",INDEX(CARTAO_COMPRAS!$C:$C,INT((ROW()-2)/20)+2))</f>
        <v/>
      </c>
      <c r="C1707" s="0" t="str">
        <f aca="false">IF($A1707="","",INDEX(CARTAO_COMPRAS!$D:$D,INT((ROW()-2)/20)+2))</f>
        <v/>
      </c>
      <c r="D1707" s="0" t="str">
        <f aca="false">IF($A1707="","",INDEX(CARTAO_COMPRAS!$E:$E,INT((ROW()-2)/20)+2))</f>
        <v/>
      </c>
      <c r="E1707" s="0" t="str">
        <f aca="false">IF($A1707="","",INDEX(CARTAO_COMPRAS!$H:$H,INT((ROW()-2)/20)+2)+MOD(ROW()-2,20))</f>
        <v/>
      </c>
      <c r="F1707" s="0" t="str">
        <f aca="false">IF($A1707="","",INDEX(CARTAO_COMPRAS!$G:$G,INT((ROW()-2)/20)+2))</f>
        <v/>
      </c>
      <c r="G1707" s="5" t="str">
        <f aca="false">IF($A1707="","",INDEX(CARTAO_COMPRAS!$I:$I,INT((ROW()-2)/20)+2))</f>
        <v/>
      </c>
      <c r="H1707" s="4" t="str">
        <f aca="false">IF($A1707="","",EDATE(INDEX(CARTAO_COMPRAS!$J:$J,INT((ROW()-2)/20)+2),MOD(ROW()-2,20)))</f>
        <v/>
      </c>
      <c r="I1707" s="4" t="str">
        <f aca="false">IF($H1707="","",$H1707-WEEKDAY($H1707,2)+1)</f>
        <v/>
      </c>
      <c r="J1707" s="4" t="str">
        <f aca="false">IF($I1707="","",$I1707+6)</f>
        <v/>
      </c>
      <c r="K1707" s="6" t="str">
        <f aca="false">IF($H1707="","",DATE(YEAR($H1707),MONTH($H1707),1))</f>
        <v/>
      </c>
      <c r="L1707" s="0" t="str">
        <f aca="false">IF($A1707="","",INDEX(CARTAO_COMPRAS!$K:$K,INT((ROW()-2)/20)+2))</f>
        <v/>
      </c>
      <c r="M1707" s="0" t="str">
        <f aca="false">IF($A1707="","","Compra no cartão")</f>
        <v/>
      </c>
    </row>
    <row r="1708" customFormat="false" ht="13.5" hidden="false" customHeight="false" outlineLevel="0" collapsed="false">
      <c r="A1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8" s="0" t="str">
        <f aca="false">IF($A1708="","",INDEX(CARTAO_COMPRAS!$C:$C,INT((ROW()-2)/20)+2))</f>
        <v/>
      </c>
      <c r="C1708" s="0" t="str">
        <f aca="false">IF($A1708="","",INDEX(CARTAO_COMPRAS!$D:$D,INT((ROW()-2)/20)+2))</f>
        <v/>
      </c>
      <c r="D1708" s="0" t="str">
        <f aca="false">IF($A1708="","",INDEX(CARTAO_COMPRAS!$E:$E,INT((ROW()-2)/20)+2))</f>
        <v/>
      </c>
      <c r="E1708" s="0" t="str">
        <f aca="false">IF($A1708="","",INDEX(CARTAO_COMPRAS!$H:$H,INT((ROW()-2)/20)+2)+MOD(ROW()-2,20))</f>
        <v/>
      </c>
      <c r="F1708" s="0" t="str">
        <f aca="false">IF($A1708="","",INDEX(CARTAO_COMPRAS!$G:$G,INT((ROW()-2)/20)+2))</f>
        <v/>
      </c>
      <c r="G1708" s="5" t="str">
        <f aca="false">IF($A1708="","",INDEX(CARTAO_COMPRAS!$I:$I,INT((ROW()-2)/20)+2))</f>
        <v/>
      </c>
      <c r="H1708" s="4" t="str">
        <f aca="false">IF($A1708="","",EDATE(INDEX(CARTAO_COMPRAS!$J:$J,INT((ROW()-2)/20)+2),MOD(ROW()-2,20)))</f>
        <v/>
      </c>
      <c r="I1708" s="4" t="str">
        <f aca="false">IF($H1708="","",$H1708-WEEKDAY($H1708,2)+1)</f>
        <v/>
      </c>
      <c r="J1708" s="4" t="str">
        <f aca="false">IF($I1708="","",$I1708+6)</f>
        <v/>
      </c>
      <c r="K1708" s="6" t="str">
        <f aca="false">IF($H1708="","",DATE(YEAR($H1708),MONTH($H1708),1))</f>
        <v/>
      </c>
      <c r="L1708" s="0" t="str">
        <f aca="false">IF($A1708="","",INDEX(CARTAO_COMPRAS!$K:$K,INT((ROW()-2)/20)+2))</f>
        <v/>
      </c>
      <c r="M1708" s="0" t="str">
        <f aca="false">IF($A1708="","","Compra no cartão")</f>
        <v/>
      </c>
    </row>
    <row r="1709" customFormat="false" ht="13.5" hidden="false" customHeight="false" outlineLevel="0" collapsed="false">
      <c r="A1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09" s="0" t="str">
        <f aca="false">IF($A1709="","",INDEX(CARTAO_COMPRAS!$C:$C,INT((ROW()-2)/20)+2))</f>
        <v/>
      </c>
      <c r="C1709" s="0" t="str">
        <f aca="false">IF($A1709="","",INDEX(CARTAO_COMPRAS!$D:$D,INT((ROW()-2)/20)+2))</f>
        <v/>
      </c>
      <c r="D1709" s="0" t="str">
        <f aca="false">IF($A1709="","",INDEX(CARTAO_COMPRAS!$E:$E,INT((ROW()-2)/20)+2))</f>
        <v/>
      </c>
      <c r="E1709" s="0" t="str">
        <f aca="false">IF($A1709="","",INDEX(CARTAO_COMPRAS!$H:$H,INT((ROW()-2)/20)+2)+MOD(ROW()-2,20))</f>
        <v/>
      </c>
      <c r="F1709" s="0" t="str">
        <f aca="false">IF($A1709="","",INDEX(CARTAO_COMPRAS!$G:$G,INT((ROW()-2)/20)+2))</f>
        <v/>
      </c>
      <c r="G1709" s="5" t="str">
        <f aca="false">IF($A1709="","",INDEX(CARTAO_COMPRAS!$I:$I,INT((ROW()-2)/20)+2))</f>
        <v/>
      </c>
      <c r="H1709" s="4" t="str">
        <f aca="false">IF($A1709="","",EDATE(INDEX(CARTAO_COMPRAS!$J:$J,INT((ROW()-2)/20)+2),MOD(ROW()-2,20)))</f>
        <v/>
      </c>
      <c r="I1709" s="4" t="str">
        <f aca="false">IF($H1709="","",$H1709-WEEKDAY($H1709,2)+1)</f>
        <v/>
      </c>
      <c r="J1709" s="4" t="str">
        <f aca="false">IF($I1709="","",$I1709+6)</f>
        <v/>
      </c>
      <c r="K1709" s="6" t="str">
        <f aca="false">IF($H1709="","",DATE(YEAR($H1709),MONTH($H1709),1))</f>
        <v/>
      </c>
      <c r="L1709" s="0" t="str">
        <f aca="false">IF($A1709="","",INDEX(CARTAO_COMPRAS!$K:$K,INT((ROW()-2)/20)+2))</f>
        <v/>
      </c>
      <c r="M1709" s="0" t="str">
        <f aca="false">IF($A1709="","","Compra no cartão")</f>
        <v/>
      </c>
    </row>
    <row r="1710" customFormat="false" ht="13.5" hidden="false" customHeight="false" outlineLevel="0" collapsed="false">
      <c r="A1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0" s="0" t="str">
        <f aca="false">IF($A1710="","",INDEX(CARTAO_COMPRAS!$C:$C,INT((ROW()-2)/20)+2))</f>
        <v/>
      </c>
      <c r="C1710" s="0" t="str">
        <f aca="false">IF($A1710="","",INDEX(CARTAO_COMPRAS!$D:$D,INT((ROW()-2)/20)+2))</f>
        <v/>
      </c>
      <c r="D1710" s="0" t="str">
        <f aca="false">IF($A1710="","",INDEX(CARTAO_COMPRAS!$E:$E,INT((ROW()-2)/20)+2))</f>
        <v/>
      </c>
      <c r="E1710" s="0" t="str">
        <f aca="false">IF($A1710="","",INDEX(CARTAO_COMPRAS!$H:$H,INT((ROW()-2)/20)+2)+MOD(ROW()-2,20))</f>
        <v/>
      </c>
      <c r="F1710" s="0" t="str">
        <f aca="false">IF($A1710="","",INDEX(CARTAO_COMPRAS!$G:$G,INT((ROW()-2)/20)+2))</f>
        <v/>
      </c>
      <c r="G1710" s="5" t="str">
        <f aca="false">IF($A1710="","",INDEX(CARTAO_COMPRAS!$I:$I,INT((ROW()-2)/20)+2))</f>
        <v/>
      </c>
      <c r="H1710" s="4" t="str">
        <f aca="false">IF($A1710="","",EDATE(INDEX(CARTAO_COMPRAS!$J:$J,INT((ROW()-2)/20)+2),MOD(ROW()-2,20)))</f>
        <v/>
      </c>
      <c r="I1710" s="4" t="str">
        <f aca="false">IF($H1710="","",$H1710-WEEKDAY($H1710,2)+1)</f>
        <v/>
      </c>
      <c r="J1710" s="4" t="str">
        <f aca="false">IF($I1710="","",$I1710+6)</f>
        <v/>
      </c>
      <c r="K1710" s="6" t="str">
        <f aca="false">IF($H1710="","",DATE(YEAR($H1710),MONTH($H1710),1))</f>
        <v/>
      </c>
      <c r="L1710" s="0" t="str">
        <f aca="false">IF($A1710="","",INDEX(CARTAO_COMPRAS!$K:$K,INT((ROW()-2)/20)+2))</f>
        <v/>
      </c>
      <c r="M1710" s="0" t="str">
        <f aca="false">IF($A1710="","","Compra no cartão")</f>
        <v/>
      </c>
    </row>
    <row r="1711" customFormat="false" ht="13.5" hidden="false" customHeight="false" outlineLevel="0" collapsed="false">
      <c r="A1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1" s="0" t="str">
        <f aca="false">IF($A1711="","",INDEX(CARTAO_COMPRAS!$C:$C,INT((ROW()-2)/20)+2))</f>
        <v/>
      </c>
      <c r="C1711" s="0" t="str">
        <f aca="false">IF($A1711="","",INDEX(CARTAO_COMPRAS!$D:$D,INT((ROW()-2)/20)+2))</f>
        <v/>
      </c>
      <c r="D1711" s="0" t="str">
        <f aca="false">IF($A1711="","",INDEX(CARTAO_COMPRAS!$E:$E,INT((ROW()-2)/20)+2))</f>
        <v/>
      </c>
      <c r="E1711" s="0" t="str">
        <f aca="false">IF($A1711="","",INDEX(CARTAO_COMPRAS!$H:$H,INT((ROW()-2)/20)+2)+MOD(ROW()-2,20))</f>
        <v/>
      </c>
      <c r="F1711" s="0" t="str">
        <f aca="false">IF($A1711="","",INDEX(CARTAO_COMPRAS!$G:$G,INT((ROW()-2)/20)+2))</f>
        <v/>
      </c>
      <c r="G1711" s="5" t="str">
        <f aca="false">IF($A1711="","",INDEX(CARTAO_COMPRAS!$I:$I,INT((ROW()-2)/20)+2))</f>
        <v/>
      </c>
      <c r="H1711" s="4" t="str">
        <f aca="false">IF($A1711="","",EDATE(INDEX(CARTAO_COMPRAS!$J:$J,INT((ROW()-2)/20)+2),MOD(ROW()-2,20)))</f>
        <v/>
      </c>
      <c r="I1711" s="4" t="str">
        <f aca="false">IF($H1711="","",$H1711-WEEKDAY($H1711,2)+1)</f>
        <v/>
      </c>
      <c r="J1711" s="4" t="str">
        <f aca="false">IF($I1711="","",$I1711+6)</f>
        <v/>
      </c>
      <c r="K1711" s="6" t="str">
        <f aca="false">IF($H1711="","",DATE(YEAR($H1711),MONTH($H1711),1))</f>
        <v/>
      </c>
      <c r="L1711" s="0" t="str">
        <f aca="false">IF($A1711="","",INDEX(CARTAO_COMPRAS!$K:$K,INT((ROW()-2)/20)+2))</f>
        <v/>
      </c>
      <c r="M1711" s="0" t="str">
        <f aca="false">IF($A1711="","","Compra no cartão")</f>
        <v/>
      </c>
    </row>
    <row r="1712" customFormat="false" ht="13.5" hidden="false" customHeight="false" outlineLevel="0" collapsed="false">
      <c r="A1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2" s="0" t="str">
        <f aca="false">IF($A1712="","",INDEX(CARTAO_COMPRAS!$C:$C,INT((ROW()-2)/20)+2))</f>
        <v/>
      </c>
      <c r="C1712" s="0" t="str">
        <f aca="false">IF($A1712="","",INDEX(CARTAO_COMPRAS!$D:$D,INT((ROW()-2)/20)+2))</f>
        <v/>
      </c>
      <c r="D1712" s="0" t="str">
        <f aca="false">IF($A1712="","",INDEX(CARTAO_COMPRAS!$E:$E,INT((ROW()-2)/20)+2))</f>
        <v/>
      </c>
      <c r="E1712" s="0" t="str">
        <f aca="false">IF($A1712="","",INDEX(CARTAO_COMPRAS!$H:$H,INT((ROW()-2)/20)+2)+MOD(ROW()-2,20))</f>
        <v/>
      </c>
      <c r="F1712" s="0" t="str">
        <f aca="false">IF($A1712="","",INDEX(CARTAO_COMPRAS!$G:$G,INT((ROW()-2)/20)+2))</f>
        <v/>
      </c>
      <c r="G1712" s="5" t="str">
        <f aca="false">IF($A1712="","",INDEX(CARTAO_COMPRAS!$I:$I,INT((ROW()-2)/20)+2))</f>
        <v/>
      </c>
      <c r="H1712" s="4" t="str">
        <f aca="false">IF($A1712="","",EDATE(INDEX(CARTAO_COMPRAS!$J:$J,INT((ROW()-2)/20)+2),MOD(ROW()-2,20)))</f>
        <v/>
      </c>
      <c r="I1712" s="4" t="str">
        <f aca="false">IF($H1712="","",$H1712-WEEKDAY($H1712,2)+1)</f>
        <v/>
      </c>
      <c r="J1712" s="4" t="str">
        <f aca="false">IF($I1712="","",$I1712+6)</f>
        <v/>
      </c>
      <c r="K1712" s="6" t="str">
        <f aca="false">IF($H1712="","",DATE(YEAR($H1712),MONTH($H1712),1))</f>
        <v/>
      </c>
      <c r="L1712" s="0" t="str">
        <f aca="false">IF($A1712="","",INDEX(CARTAO_COMPRAS!$K:$K,INT((ROW()-2)/20)+2))</f>
        <v/>
      </c>
      <c r="M1712" s="0" t="str">
        <f aca="false">IF($A1712="","","Compra no cartão")</f>
        <v/>
      </c>
    </row>
    <row r="1713" customFormat="false" ht="13.5" hidden="false" customHeight="false" outlineLevel="0" collapsed="false">
      <c r="A1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3" s="0" t="str">
        <f aca="false">IF($A1713="","",INDEX(CARTAO_COMPRAS!$C:$C,INT((ROW()-2)/20)+2))</f>
        <v/>
      </c>
      <c r="C1713" s="0" t="str">
        <f aca="false">IF($A1713="","",INDEX(CARTAO_COMPRAS!$D:$D,INT((ROW()-2)/20)+2))</f>
        <v/>
      </c>
      <c r="D1713" s="0" t="str">
        <f aca="false">IF($A1713="","",INDEX(CARTAO_COMPRAS!$E:$E,INT((ROW()-2)/20)+2))</f>
        <v/>
      </c>
      <c r="E1713" s="0" t="str">
        <f aca="false">IF($A1713="","",INDEX(CARTAO_COMPRAS!$H:$H,INT((ROW()-2)/20)+2)+MOD(ROW()-2,20))</f>
        <v/>
      </c>
      <c r="F1713" s="0" t="str">
        <f aca="false">IF($A1713="","",INDEX(CARTAO_COMPRAS!$G:$G,INT((ROW()-2)/20)+2))</f>
        <v/>
      </c>
      <c r="G1713" s="5" t="str">
        <f aca="false">IF($A1713="","",INDEX(CARTAO_COMPRAS!$I:$I,INT((ROW()-2)/20)+2))</f>
        <v/>
      </c>
      <c r="H1713" s="4" t="str">
        <f aca="false">IF($A1713="","",EDATE(INDEX(CARTAO_COMPRAS!$J:$J,INT((ROW()-2)/20)+2),MOD(ROW()-2,20)))</f>
        <v/>
      </c>
      <c r="I1713" s="4" t="str">
        <f aca="false">IF($H1713="","",$H1713-WEEKDAY($H1713,2)+1)</f>
        <v/>
      </c>
      <c r="J1713" s="4" t="str">
        <f aca="false">IF($I1713="","",$I1713+6)</f>
        <v/>
      </c>
      <c r="K1713" s="6" t="str">
        <f aca="false">IF($H1713="","",DATE(YEAR($H1713),MONTH($H1713),1))</f>
        <v/>
      </c>
      <c r="L1713" s="0" t="str">
        <f aca="false">IF($A1713="","",INDEX(CARTAO_COMPRAS!$K:$K,INT((ROW()-2)/20)+2))</f>
        <v/>
      </c>
      <c r="M1713" s="0" t="str">
        <f aca="false">IF($A1713="","","Compra no cartão")</f>
        <v/>
      </c>
    </row>
    <row r="1714" customFormat="false" ht="13.5" hidden="false" customHeight="false" outlineLevel="0" collapsed="false">
      <c r="A1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4" s="0" t="str">
        <f aca="false">IF($A1714="","",INDEX(CARTAO_COMPRAS!$C:$C,INT((ROW()-2)/20)+2))</f>
        <v/>
      </c>
      <c r="C1714" s="0" t="str">
        <f aca="false">IF($A1714="","",INDEX(CARTAO_COMPRAS!$D:$D,INT((ROW()-2)/20)+2))</f>
        <v/>
      </c>
      <c r="D1714" s="0" t="str">
        <f aca="false">IF($A1714="","",INDEX(CARTAO_COMPRAS!$E:$E,INT((ROW()-2)/20)+2))</f>
        <v/>
      </c>
      <c r="E1714" s="0" t="str">
        <f aca="false">IF($A1714="","",INDEX(CARTAO_COMPRAS!$H:$H,INT((ROW()-2)/20)+2)+MOD(ROW()-2,20))</f>
        <v/>
      </c>
      <c r="F1714" s="0" t="str">
        <f aca="false">IF($A1714="","",INDEX(CARTAO_COMPRAS!$G:$G,INT((ROW()-2)/20)+2))</f>
        <v/>
      </c>
      <c r="G1714" s="5" t="str">
        <f aca="false">IF($A1714="","",INDEX(CARTAO_COMPRAS!$I:$I,INT((ROW()-2)/20)+2))</f>
        <v/>
      </c>
      <c r="H1714" s="4" t="str">
        <f aca="false">IF($A1714="","",EDATE(INDEX(CARTAO_COMPRAS!$J:$J,INT((ROW()-2)/20)+2),MOD(ROW()-2,20)))</f>
        <v/>
      </c>
      <c r="I1714" s="4" t="str">
        <f aca="false">IF($H1714="","",$H1714-WEEKDAY($H1714,2)+1)</f>
        <v/>
      </c>
      <c r="J1714" s="4" t="str">
        <f aca="false">IF($I1714="","",$I1714+6)</f>
        <v/>
      </c>
      <c r="K1714" s="6" t="str">
        <f aca="false">IF($H1714="","",DATE(YEAR($H1714),MONTH($H1714),1))</f>
        <v/>
      </c>
      <c r="L1714" s="0" t="str">
        <f aca="false">IF($A1714="","",INDEX(CARTAO_COMPRAS!$K:$K,INT((ROW()-2)/20)+2))</f>
        <v/>
      </c>
      <c r="M1714" s="0" t="str">
        <f aca="false">IF($A1714="","","Compra no cartão")</f>
        <v/>
      </c>
    </row>
    <row r="1715" customFormat="false" ht="13.5" hidden="false" customHeight="false" outlineLevel="0" collapsed="false">
      <c r="A1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5" s="0" t="str">
        <f aca="false">IF($A1715="","",INDEX(CARTAO_COMPRAS!$C:$C,INT((ROW()-2)/20)+2))</f>
        <v/>
      </c>
      <c r="C1715" s="0" t="str">
        <f aca="false">IF($A1715="","",INDEX(CARTAO_COMPRAS!$D:$D,INT((ROW()-2)/20)+2))</f>
        <v/>
      </c>
      <c r="D1715" s="0" t="str">
        <f aca="false">IF($A1715="","",INDEX(CARTAO_COMPRAS!$E:$E,INT((ROW()-2)/20)+2))</f>
        <v/>
      </c>
      <c r="E1715" s="0" t="str">
        <f aca="false">IF($A1715="","",INDEX(CARTAO_COMPRAS!$H:$H,INT((ROW()-2)/20)+2)+MOD(ROW()-2,20))</f>
        <v/>
      </c>
      <c r="F1715" s="0" t="str">
        <f aca="false">IF($A1715="","",INDEX(CARTAO_COMPRAS!$G:$G,INT((ROW()-2)/20)+2))</f>
        <v/>
      </c>
      <c r="G1715" s="5" t="str">
        <f aca="false">IF($A1715="","",INDEX(CARTAO_COMPRAS!$I:$I,INT((ROW()-2)/20)+2))</f>
        <v/>
      </c>
      <c r="H1715" s="4" t="str">
        <f aca="false">IF($A1715="","",EDATE(INDEX(CARTAO_COMPRAS!$J:$J,INT((ROW()-2)/20)+2),MOD(ROW()-2,20)))</f>
        <v/>
      </c>
      <c r="I1715" s="4" t="str">
        <f aca="false">IF($H1715="","",$H1715-WEEKDAY($H1715,2)+1)</f>
        <v/>
      </c>
      <c r="J1715" s="4" t="str">
        <f aca="false">IF($I1715="","",$I1715+6)</f>
        <v/>
      </c>
      <c r="K1715" s="6" t="str">
        <f aca="false">IF($H1715="","",DATE(YEAR($H1715),MONTH($H1715),1))</f>
        <v/>
      </c>
      <c r="L1715" s="0" t="str">
        <f aca="false">IF($A1715="","",INDEX(CARTAO_COMPRAS!$K:$K,INT((ROW()-2)/20)+2))</f>
        <v/>
      </c>
      <c r="M1715" s="0" t="str">
        <f aca="false">IF($A1715="","","Compra no cartão")</f>
        <v/>
      </c>
    </row>
    <row r="1716" customFormat="false" ht="13.5" hidden="false" customHeight="false" outlineLevel="0" collapsed="false">
      <c r="A1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6" s="0" t="str">
        <f aca="false">IF($A1716="","",INDEX(CARTAO_COMPRAS!$C:$C,INT((ROW()-2)/20)+2))</f>
        <v/>
      </c>
      <c r="C1716" s="0" t="str">
        <f aca="false">IF($A1716="","",INDEX(CARTAO_COMPRAS!$D:$D,INT((ROW()-2)/20)+2))</f>
        <v/>
      </c>
      <c r="D1716" s="0" t="str">
        <f aca="false">IF($A1716="","",INDEX(CARTAO_COMPRAS!$E:$E,INT((ROW()-2)/20)+2))</f>
        <v/>
      </c>
      <c r="E1716" s="0" t="str">
        <f aca="false">IF($A1716="","",INDEX(CARTAO_COMPRAS!$H:$H,INT((ROW()-2)/20)+2)+MOD(ROW()-2,20))</f>
        <v/>
      </c>
      <c r="F1716" s="0" t="str">
        <f aca="false">IF($A1716="","",INDEX(CARTAO_COMPRAS!$G:$G,INT((ROW()-2)/20)+2))</f>
        <v/>
      </c>
      <c r="G1716" s="5" t="str">
        <f aca="false">IF($A1716="","",INDEX(CARTAO_COMPRAS!$I:$I,INT((ROW()-2)/20)+2))</f>
        <v/>
      </c>
      <c r="H1716" s="4" t="str">
        <f aca="false">IF($A1716="","",EDATE(INDEX(CARTAO_COMPRAS!$J:$J,INT((ROW()-2)/20)+2),MOD(ROW()-2,20)))</f>
        <v/>
      </c>
      <c r="I1716" s="4" t="str">
        <f aca="false">IF($H1716="","",$H1716-WEEKDAY($H1716,2)+1)</f>
        <v/>
      </c>
      <c r="J1716" s="4" t="str">
        <f aca="false">IF($I1716="","",$I1716+6)</f>
        <v/>
      </c>
      <c r="K1716" s="6" t="str">
        <f aca="false">IF($H1716="","",DATE(YEAR($H1716),MONTH($H1716),1))</f>
        <v/>
      </c>
      <c r="L1716" s="0" t="str">
        <f aca="false">IF($A1716="","",INDEX(CARTAO_COMPRAS!$K:$K,INT((ROW()-2)/20)+2))</f>
        <v/>
      </c>
      <c r="M1716" s="0" t="str">
        <f aca="false">IF($A1716="","","Compra no cartão")</f>
        <v/>
      </c>
    </row>
    <row r="1717" customFormat="false" ht="13.5" hidden="false" customHeight="false" outlineLevel="0" collapsed="false">
      <c r="A1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7" s="0" t="str">
        <f aca="false">IF($A1717="","",INDEX(CARTAO_COMPRAS!$C:$C,INT((ROW()-2)/20)+2))</f>
        <v/>
      </c>
      <c r="C1717" s="0" t="str">
        <f aca="false">IF($A1717="","",INDEX(CARTAO_COMPRAS!$D:$D,INT((ROW()-2)/20)+2))</f>
        <v/>
      </c>
      <c r="D1717" s="0" t="str">
        <f aca="false">IF($A1717="","",INDEX(CARTAO_COMPRAS!$E:$E,INT((ROW()-2)/20)+2))</f>
        <v/>
      </c>
      <c r="E1717" s="0" t="str">
        <f aca="false">IF($A1717="","",INDEX(CARTAO_COMPRAS!$H:$H,INT((ROW()-2)/20)+2)+MOD(ROW()-2,20))</f>
        <v/>
      </c>
      <c r="F1717" s="0" t="str">
        <f aca="false">IF($A1717="","",INDEX(CARTAO_COMPRAS!$G:$G,INT((ROW()-2)/20)+2))</f>
        <v/>
      </c>
      <c r="G1717" s="5" t="str">
        <f aca="false">IF($A1717="","",INDEX(CARTAO_COMPRAS!$I:$I,INT((ROW()-2)/20)+2))</f>
        <v/>
      </c>
      <c r="H1717" s="4" t="str">
        <f aca="false">IF($A1717="","",EDATE(INDEX(CARTAO_COMPRAS!$J:$J,INT((ROW()-2)/20)+2),MOD(ROW()-2,20)))</f>
        <v/>
      </c>
      <c r="I1717" s="4" t="str">
        <f aca="false">IF($H1717="","",$H1717-WEEKDAY($H1717,2)+1)</f>
        <v/>
      </c>
      <c r="J1717" s="4" t="str">
        <f aca="false">IF($I1717="","",$I1717+6)</f>
        <v/>
      </c>
      <c r="K1717" s="6" t="str">
        <f aca="false">IF($H1717="","",DATE(YEAR($H1717),MONTH($H1717),1))</f>
        <v/>
      </c>
      <c r="L1717" s="0" t="str">
        <f aca="false">IF($A1717="","",INDEX(CARTAO_COMPRAS!$K:$K,INT((ROW()-2)/20)+2))</f>
        <v/>
      </c>
      <c r="M1717" s="0" t="str">
        <f aca="false">IF($A1717="","","Compra no cartão")</f>
        <v/>
      </c>
    </row>
    <row r="1718" customFormat="false" ht="13.5" hidden="false" customHeight="false" outlineLevel="0" collapsed="false">
      <c r="A1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8" s="0" t="str">
        <f aca="false">IF($A1718="","",INDEX(CARTAO_COMPRAS!$C:$C,INT((ROW()-2)/20)+2))</f>
        <v/>
      </c>
      <c r="C1718" s="0" t="str">
        <f aca="false">IF($A1718="","",INDEX(CARTAO_COMPRAS!$D:$D,INT((ROW()-2)/20)+2))</f>
        <v/>
      </c>
      <c r="D1718" s="0" t="str">
        <f aca="false">IF($A1718="","",INDEX(CARTAO_COMPRAS!$E:$E,INT((ROW()-2)/20)+2))</f>
        <v/>
      </c>
      <c r="E1718" s="0" t="str">
        <f aca="false">IF($A1718="","",INDEX(CARTAO_COMPRAS!$H:$H,INT((ROW()-2)/20)+2)+MOD(ROW()-2,20))</f>
        <v/>
      </c>
      <c r="F1718" s="0" t="str">
        <f aca="false">IF($A1718="","",INDEX(CARTAO_COMPRAS!$G:$G,INT((ROW()-2)/20)+2))</f>
        <v/>
      </c>
      <c r="G1718" s="5" t="str">
        <f aca="false">IF($A1718="","",INDEX(CARTAO_COMPRAS!$I:$I,INT((ROW()-2)/20)+2))</f>
        <v/>
      </c>
      <c r="H1718" s="4" t="str">
        <f aca="false">IF($A1718="","",EDATE(INDEX(CARTAO_COMPRAS!$J:$J,INT((ROW()-2)/20)+2),MOD(ROW()-2,20)))</f>
        <v/>
      </c>
      <c r="I1718" s="4" t="str">
        <f aca="false">IF($H1718="","",$H1718-WEEKDAY($H1718,2)+1)</f>
        <v/>
      </c>
      <c r="J1718" s="4" t="str">
        <f aca="false">IF($I1718="","",$I1718+6)</f>
        <v/>
      </c>
      <c r="K1718" s="6" t="str">
        <f aca="false">IF($H1718="","",DATE(YEAR($H1718),MONTH($H1718),1))</f>
        <v/>
      </c>
      <c r="L1718" s="0" t="str">
        <f aca="false">IF($A1718="","",INDEX(CARTAO_COMPRAS!$K:$K,INT((ROW()-2)/20)+2))</f>
        <v/>
      </c>
      <c r="M1718" s="0" t="str">
        <f aca="false">IF($A1718="","","Compra no cartão")</f>
        <v/>
      </c>
    </row>
    <row r="1719" customFormat="false" ht="13.5" hidden="false" customHeight="false" outlineLevel="0" collapsed="false">
      <c r="A1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19" s="0" t="str">
        <f aca="false">IF($A1719="","",INDEX(CARTAO_COMPRAS!$C:$C,INT((ROW()-2)/20)+2))</f>
        <v/>
      </c>
      <c r="C1719" s="0" t="str">
        <f aca="false">IF($A1719="","",INDEX(CARTAO_COMPRAS!$D:$D,INT((ROW()-2)/20)+2))</f>
        <v/>
      </c>
      <c r="D1719" s="0" t="str">
        <f aca="false">IF($A1719="","",INDEX(CARTAO_COMPRAS!$E:$E,INT((ROW()-2)/20)+2))</f>
        <v/>
      </c>
      <c r="E1719" s="0" t="str">
        <f aca="false">IF($A1719="","",INDEX(CARTAO_COMPRAS!$H:$H,INT((ROW()-2)/20)+2)+MOD(ROW()-2,20))</f>
        <v/>
      </c>
      <c r="F1719" s="0" t="str">
        <f aca="false">IF($A1719="","",INDEX(CARTAO_COMPRAS!$G:$G,INT((ROW()-2)/20)+2))</f>
        <v/>
      </c>
      <c r="G1719" s="5" t="str">
        <f aca="false">IF($A1719="","",INDEX(CARTAO_COMPRAS!$I:$I,INT((ROW()-2)/20)+2))</f>
        <v/>
      </c>
      <c r="H1719" s="4" t="str">
        <f aca="false">IF($A1719="","",EDATE(INDEX(CARTAO_COMPRAS!$J:$J,INT((ROW()-2)/20)+2),MOD(ROW()-2,20)))</f>
        <v/>
      </c>
      <c r="I1719" s="4" t="str">
        <f aca="false">IF($H1719="","",$H1719-WEEKDAY($H1719,2)+1)</f>
        <v/>
      </c>
      <c r="J1719" s="4" t="str">
        <f aca="false">IF($I1719="","",$I1719+6)</f>
        <v/>
      </c>
      <c r="K1719" s="6" t="str">
        <f aca="false">IF($H1719="","",DATE(YEAR($H1719),MONTH($H1719),1))</f>
        <v/>
      </c>
      <c r="L1719" s="0" t="str">
        <f aca="false">IF($A1719="","",INDEX(CARTAO_COMPRAS!$K:$K,INT((ROW()-2)/20)+2))</f>
        <v/>
      </c>
      <c r="M1719" s="0" t="str">
        <f aca="false">IF($A1719="","","Compra no cartão")</f>
        <v/>
      </c>
    </row>
    <row r="1720" customFormat="false" ht="13.5" hidden="false" customHeight="false" outlineLevel="0" collapsed="false">
      <c r="A1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0" s="0" t="str">
        <f aca="false">IF($A1720="","",INDEX(CARTAO_COMPRAS!$C:$C,INT((ROW()-2)/20)+2))</f>
        <v/>
      </c>
      <c r="C1720" s="0" t="str">
        <f aca="false">IF($A1720="","",INDEX(CARTAO_COMPRAS!$D:$D,INT((ROW()-2)/20)+2))</f>
        <v/>
      </c>
      <c r="D1720" s="0" t="str">
        <f aca="false">IF($A1720="","",INDEX(CARTAO_COMPRAS!$E:$E,INT((ROW()-2)/20)+2))</f>
        <v/>
      </c>
      <c r="E1720" s="0" t="str">
        <f aca="false">IF($A1720="","",INDEX(CARTAO_COMPRAS!$H:$H,INT((ROW()-2)/20)+2)+MOD(ROW()-2,20))</f>
        <v/>
      </c>
      <c r="F1720" s="0" t="str">
        <f aca="false">IF($A1720="","",INDEX(CARTAO_COMPRAS!$G:$G,INT((ROW()-2)/20)+2))</f>
        <v/>
      </c>
      <c r="G1720" s="5" t="str">
        <f aca="false">IF($A1720="","",INDEX(CARTAO_COMPRAS!$I:$I,INT((ROW()-2)/20)+2))</f>
        <v/>
      </c>
      <c r="H1720" s="4" t="str">
        <f aca="false">IF($A1720="","",EDATE(INDEX(CARTAO_COMPRAS!$J:$J,INT((ROW()-2)/20)+2),MOD(ROW()-2,20)))</f>
        <v/>
      </c>
      <c r="I1720" s="4" t="str">
        <f aca="false">IF($H1720="","",$H1720-WEEKDAY($H1720,2)+1)</f>
        <v/>
      </c>
      <c r="J1720" s="4" t="str">
        <f aca="false">IF($I1720="","",$I1720+6)</f>
        <v/>
      </c>
      <c r="K1720" s="6" t="str">
        <f aca="false">IF($H1720="","",DATE(YEAR($H1720),MONTH($H1720),1))</f>
        <v/>
      </c>
      <c r="L1720" s="0" t="str">
        <f aca="false">IF($A1720="","",INDEX(CARTAO_COMPRAS!$K:$K,INT((ROW()-2)/20)+2))</f>
        <v/>
      </c>
      <c r="M1720" s="0" t="str">
        <f aca="false">IF($A1720="","","Compra no cartão")</f>
        <v/>
      </c>
    </row>
    <row r="1721" customFormat="false" ht="13.5" hidden="false" customHeight="false" outlineLevel="0" collapsed="false">
      <c r="A1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1" s="0" t="str">
        <f aca="false">IF($A1721="","",INDEX(CARTAO_COMPRAS!$C:$C,INT((ROW()-2)/20)+2))</f>
        <v/>
      </c>
      <c r="C1721" s="0" t="str">
        <f aca="false">IF($A1721="","",INDEX(CARTAO_COMPRAS!$D:$D,INT((ROW()-2)/20)+2))</f>
        <v/>
      </c>
      <c r="D1721" s="0" t="str">
        <f aca="false">IF($A1721="","",INDEX(CARTAO_COMPRAS!$E:$E,INT((ROW()-2)/20)+2))</f>
        <v/>
      </c>
      <c r="E1721" s="0" t="str">
        <f aca="false">IF($A1721="","",INDEX(CARTAO_COMPRAS!$H:$H,INT((ROW()-2)/20)+2)+MOD(ROW()-2,20))</f>
        <v/>
      </c>
      <c r="F1721" s="0" t="str">
        <f aca="false">IF($A1721="","",INDEX(CARTAO_COMPRAS!$G:$G,INT((ROW()-2)/20)+2))</f>
        <v/>
      </c>
      <c r="G1721" s="5" t="str">
        <f aca="false">IF($A1721="","",INDEX(CARTAO_COMPRAS!$I:$I,INT((ROW()-2)/20)+2))</f>
        <v/>
      </c>
      <c r="H1721" s="4" t="str">
        <f aca="false">IF($A1721="","",EDATE(INDEX(CARTAO_COMPRAS!$J:$J,INT((ROW()-2)/20)+2),MOD(ROW()-2,20)))</f>
        <v/>
      </c>
      <c r="I1721" s="4" t="str">
        <f aca="false">IF($H1721="","",$H1721-WEEKDAY($H1721,2)+1)</f>
        <v/>
      </c>
      <c r="J1721" s="4" t="str">
        <f aca="false">IF($I1721="","",$I1721+6)</f>
        <v/>
      </c>
      <c r="K1721" s="6" t="str">
        <f aca="false">IF($H1721="","",DATE(YEAR($H1721),MONTH($H1721),1))</f>
        <v/>
      </c>
      <c r="L1721" s="0" t="str">
        <f aca="false">IF($A1721="","",INDEX(CARTAO_COMPRAS!$K:$K,INT((ROW()-2)/20)+2))</f>
        <v/>
      </c>
      <c r="M1721" s="0" t="str">
        <f aca="false">IF($A1721="","","Compra no cartão")</f>
        <v/>
      </c>
    </row>
    <row r="1722" customFormat="false" ht="13.5" hidden="false" customHeight="false" outlineLevel="0" collapsed="false">
      <c r="A17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87</v>
      </c>
      <c r="B1722" s="0" t="str">
        <f aca="false">IF($A1722="","",INDEX(CARTAO_COMPRAS!$C:$C,INT((ROW()-2)/20)+2))</f>
        <v>Bradesco</v>
      </c>
      <c r="C1722" s="0" t="str">
        <f aca="false">IF($A1722="","",INDEX(CARTAO_COMPRAS!$D:$D,INT((ROW()-2)/20)+2))</f>
        <v>Supermercado</v>
      </c>
      <c r="D1722" s="0" t="str">
        <f aca="false">IF($A1722="","",INDEX(CARTAO_COMPRAS!$E:$E,INT((ROW()-2)/20)+2))</f>
        <v>Alimentação / Insumos</v>
      </c>
      <c r="E1722" s="0" t="n">
        <f aca="false">IF($A1722="","",INDEX(CARTAO_COMPRAS!$H:$H,INT((ROW()-2)/20)+2)+MOD(ROW()-2,20))</f>
        <v>1</v>
      </c>
      <c r="F1722" s="0" t="n">
        <f aca="false">IF($A1722="","",INDEX(CARTAO_COMPRAS!$G:$G,INT((ROW()-2)/20)+2))</f>
        <v>1</v>
      </c>
      <c r="G1722" s="5" t="n">
        <f aca="false">IF($A1722="","",INDEX(CARTAO_COMPRAS!$I:$I,INT((ROW()-2)/20)+2))</f>
        <v>185.95</v>
      </c>
      <c r="H1722" s="4" t="n">
        <f aca="false">IF($A1722="","",EDATE(INDEX(CARTAO_COMPRAS!$J:$J,INT((ROW()-2)/20)+2),MOD(ROW()-2,20)))</f>
        <v>46188</v>
      </c>
      <c r="I1722" s="4" t="n">
        <f aca="false">IF($H1722="","",$H1722-WEEKDAY($H1722,2)+1)</f>
        <v>46188</v>
      </c>
      <c r="J1722" s="4" t="n">
        <f aca="false">IF($I1722="","",$I1722+6)</f>
        <v>46194</v>
      </c>
      <c r="K1722" s="6" t="n">
        <f aca="false">IF($H1722="","",DATE(YEAR($H1722),MONTH($H1722),1))</f>
        <v>46174</v>
      </c>
      <c r="L1722" s="0" t="str">
        <f aca="false">IF($A1722="","",INDEX(CARTAO_COMPRAS!$K:$K,INT((ROW()-2)/20)+2))</f>
        <v>Pago</v>
      </c>
      <c r="M1722" s="0" t="str">
        <f aca="false">IF($A1722="","","Compra no cartão")</f>
        <v>Compra no cartão</v>
      </c>
    </row>
    <row r="1723" customFormat="false" ht="13.5" hidden="false" customHeight="false" outlineLevel="0" collapsed="false">
      <c r="A1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3" s="0" t="str">
        <f aca="false">IF($A1723="","",INDEX(CARTAO_COMPRAS!$C:$C,INT((ROW()-2)/20)+2))</f>
        <v/>
      </c>
      <c r="C1723" s="0" t="str">
        <f aca="false">IF($A1723="","",INDEX(CARTAO_COMPRAS!$D:$D,INT((ROW()-2)/20)+2))</f>
        <v/>
      </c>
      <c r="D1723" s="0" t="str">
        <f aca="false">IF($A1723="","",INDEX(CARTAO_COMPRAS!$E:$E,INT((ROW()-2)/20)+2))</f>
        <v/>
      </c>
      <c r="E1723" s="0" t="str">
        <f aca="false">IF($A1723="","",INDEX(CARTAO_COMPRAS!$H:$H,INT((ROW()-2)/20)+2)+MOD(ROW()-2,20))</f>
        <v/>
      </c>
      <c r="F1723" s="0" t="str">
        <f aca="false">IF($A1723="","",INDEX(CARTAO_COMPRAS!$G:$G,INT((ROW()-2)/20)+2))</f>
        <v/>
      </c>
      <c r="G1723" s="5" t="str">
        <f aca="false">IF($A1723="","",INDEX(CARTAO_COMPRAS!$I:$I,INT((ROW()-2)/20)+2))</f>
        <v/>
      </c>
      <c r="H1723" s="4" t="str">
        <f aca="false">IF($A1723="","",EDATE(INDEX(CARTAO_COMPRAS!$J:$J,INT((ROW()-2)/20)+2),MOD(ROW()-2,20)))</f>
        <v/>
      </c>
      <c r="I1723" s="4" t="str">
        <f aca="false">IF($H1723="","",$H1723-WEEKDAY($H1723,2)+1)</f>
        <v/>
      </c>
      <c r="J1723" s="4" t="str">
        <f aca="false">IF($I1723="","",$I1723+6)</f>
        <v/>
      </c>
      <c r="K1723" s="6" t="str">
        <f aca="false">IF($H1723="","",DATE(YEAR($H1723),MONTH($H1723),1))</f>
        <v/>
      </c>
      <c r="L1723" s="0" t="str">
        <f aca="false">IF($A1723="","",INDEX(CARTAO_COMPRAS!$K:$K,INT((ROW()-2)/20)+2))</f>
        <v/>
      </c>
      <c r="M1723" s="0" t="str">
        <f aca="false">IF($A1723="","","Compra no cartão")</f>
        <v/>
      </c>
    </row>
    <row r="1724" customFormat="false" ht="13.5" hidden="false" customHeight="false" outlineLevel="0" collapsed="false">
      <c r="A1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4" s="0" t="str">
        <f aca="false">IF($A1724="","",INDEX(CARTAO_COMPRAS!$C:$C,INT((ROW()-2)/20)+2))</f>
        <v/>
      </c>
      <c r="C1724" s="0" t="str">
        <f aca="false">IF($A1724="","",INDEX(CARTAO_COMPRAS!$D:$D,INT((ROW()-2)/20)+2))</f>
        <v/>
      </c>
      <c r="D1724" s="0" t="str">
        <f aca="false">IF($A1724="","",INDEX(CARTAO_COMPRAS!$E:$E,INT((ROW()-2)/20)+2))</f>
        <v/>
      </c>
      <c r="E1724" s="0" t="str">
        <f aca="false">IF($A1724="","",INDEX(CARTAO_COMPRAS!$H:$H,INT((ROW()-2)/20)+2)+MOD(ROW()-2,20))</f>
        <v/>
      </c>
      <c r="F1724" s="0" t="str">
        <f aca="false">IF($A1724="","",INDEX(CARTAO_COMPRAS!$G:$G,INT((ROW()-2)/20)+2))</f>
        <v/>
      </c>
      <c r="G1724" s="5" t="str">
        <f aca="false">IF($A1724="","",INDEX(CARTAO_COMPRAS!$I:$I,INT((ROW()-2)/20)+2))</f>
        <v/>
      </c>
      <c r="H1724" s="4" t="str">
        <f aca="false">IF($A1724="","",EDATE(INDEX(CARTAO_COMPRAS!$J:$J,INT((ROW()-2)/20)+2),MOD(ROW()-2,20)))</f>
        <v/>
      </c>
      <c r="I1724" s="4" t="str">
        <f aca="false">IF($H1724="","",$H1724-WEEKDAY($H1724,2)+1)</f>
        <v/>
      </c>
      <c r="J1724" s="4" t="str">
        <f aca="false">IF($I1724="","",$I1724+6)</f>
        <v/>
      </c>
      <c r="K1724" s="6" t="str">
        <f aca="false">IF($H1724="","",DATE(YEAR($H1724),MONTH($H1724),1))</f>
        <v/>
      </c>
      <c r="L1724" s="0" t="str">
        <f aca="false">IF($A1724="","",INDEX(CARTAO_COMPRAS!$K:$K,INT((ROW()-2)/20)+2))</f>
        <v/>
      </c>
      <c r="M1724" s="0" t="str">
        <f aca="false">IF($A1724="","","Compra no cartão")</f>
        <v/>
      </c>
    </row>
    <row r="1725" customFormat="false" ht="13.5" hidden="false" customHeight="false" outlineLevel="0" collapsed="false">
      <c r="A1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5" s="0" t="str">
        <f aca="false">IF($A1725="","",INDEX(CARTAO_COMPRAS!$C:$C,INT((ROW()-2)/20)+2))</f>
        <v/>
      </c>
      <c r="C1725" s="0" t="str">
        <f aca="false">IF($A1725="","",INDEX(CARTAO_COMPRAS!$D:$D,INT((ROW()-2)/20)+2))</f>
        <v/>
      </c>
      <c r="D1725" s="0" t="str">
        <f aca="false">IF($A1725="","",INDEX(CARTAO_COMPRAS!$E:$E,INT((ROW()-2)/20)+2))</f>
        <v/>
      </c>
      <c r="E1725" s="0" t="str">
        <f aca="false">IF($A1725="","",INDEX(CARTAO_COMPRAS!$H:$H,INT((ROW()-2)/20)+2)+MOD(ROW()-2,20))</f>
        <v/>
      </c>
      <c r="F1725" s="0" t="str">
        <f aca="false">IF($A1725="","",INDEX(CARTAO_COMPRAS!$G:$G,INT((ROW()-2)/20)+2))</f>
        <v/>
      </c>
      <c r="G1725" s="5" t="str">
        <f aca="false">IF($A1725="","",INDEX(CARTAO_COMPRAS!$I:$I,INT((ROW()-2)/20)+2))</f>
        <v/>
      </c>
      <c r="H1725" s="4" t="str">
        <f aca="false">IF($A1725="","",EDATE(INDEX(CARTAO_COMPRAS!$J:$J,INT((ROW()-2)/20)+2),MOD(ROW()-2,20)))</f>
        <v/>
      </c>
      <c r="I1725" s="4" t="str">
        <f aca="false">IF($H1725="","",$H1725-WEEKDAY($H1725,2)+1)</f>
        <v/>
      </c>
      <c r="J1725" s="4" t="str">
        <f aca="false">IF($I1725="","",$I1725+6)</f>
        <v/>
      </c>
      <c r="K1725" s="6" t="str">
        <f aca="false">IF($H1725="","",DATE(YEAR($H1725),MONTH($H1725),1))</f>
        <v/>
      </c>
      <c r="L1725" s="0" t="str">
        <f aca="false">IF($A1725="","",INDEX(CARTAO_COMPRAS!$K:$K,INT((ROW()-2)/20)+2))</f>
        <v/>
      </c>
      <c r="M1725" s="0" t="str">
        <f aca="false">IF($A1725="","","Compra no cartão")</f>
        <v/>
      </c>
    </row>
    <row r="1726" customFormat="false" ht="13.5" hidden="false" customHeight="false" outlineLevel="0" collapsed="false">
      <c r="A1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6" s="0" t="str">
        <f aca="false">IF($A1726="","",INDEX(CARTAO_COMPRAS!$C:$C,INT((ROW()-2)/20)+2))</f>
        <v/>
      </c>
      <c r="C1726" s="0" t="str">
        <f aca="false">IF($A1726="","",INDEX(CARTAO_COMPRAS!$D:$D,INT((ROW()-2)/20)+2))</f>
        <v/>
      </c>
      <c r="D1726" s="0" t="str">
        <f aca="false">IF($A1726="","",INDEX(CARTAO_COMPRAS!$E:$E,INT((ROW()-2)/20)+2))</f>
        <v/>
      </c>
      <c r="E1726" s="0" t="str">
        <f aca="false">IF($A1726="","",INDEX(CARTAO_COMPRAS!$H:$H,INT((ROW()-2)/20)+2)+MOD(ROW()-2,20))</f>
        <v/>
      </c>
      <c r="F1726" s="0" t="str">
        <f aca="false">IF($A1726="","",INDEX(CARTAO_COMPRAS!$G:$G,INT((ROW()-2)/20)+2))</f>
        <v/>
      </c>
      <c r="G1726" s="5" t="str">
        <f aca="false">IF($A1726="","",INDEX(CARTAO_COMPRAS!$I:$I,INT((ROW()-2)/20)+2))</f>
        <v/>
      </c>
      <c r="H1726" s="4" t="str">
        <f aca="false">IF($A1726="","",EDATE(INDEX(CARTAO_COMPRAS!$J:$J,INT((ROW()-2)/20)+2),MOD(ROW()-2,20)))</f>
        <v/>
      </c>
      <c r="I1726" s="4" t="str">
        <f aca="false">IF($H1726="","",$H1726-WEEKDAY($H1726,2)+1)</f>
        <v/>
      </c>
      <c r="J1726" s="4" t="str">
        <f aca="false">IF($I1726="","",$I1726+6)</f>
        <v/>
      </c>
      <c r="K1726" s="6" t="str">
        <f aca="false">IF($H1726="","",DATE(YEAR($H1726),MONTH($H1726),1))</f>
        <v/>
      </c>
      <c r="L1726" s="0" t="str">
        <f aca="false">IF($A1726="","",INDEX(CARTAO_COMPRAS!$K:$K,INT((ROW()-2)/20)+2))</f>
        <v/>
      </c>
      <c r="M1726" s="0" t="str">
        <f aca="false">IF($A1726="","","Compra no cartão")</f>
        <v/>
      </c>
    </row>
    <row r="1727" customFormat="false" ht="13.5" hidden="false" customHeight="false" outlineLevel="0" collapsed="false">
      <c r="A1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7" s="0" t="str">
        <f aca="false">IF($A1727="","",INDEX(CARTAO_COMPRAS!$C:$C,INT((ROW()-2)/20)+2))</f>
        <v/>
      </c>
      <c r="C1727" s="0" t="str">
        <f aca="false">IF($A1727="","",INDEX(CARTAO_COMPRAS!$D:$D,INT((ROW()-2)/20)+2))</f>
        <v/>
      </c>
      <c r="D1727" s="0" t="str">
        <f aca="false">IF($A1727="","",INDEX(CARTAO_COMPRAS!$E:$E,INT((ROW()-2)/20)+2))</f>
        <v/>
      </c>
      <c r="E1727" s="0" t="str">
        <f aca="false">IF($A1727="","",INDEX(CARTAO_COMPRAS!$H:$H,INT((ROW()-2)/20)+2)+MOD(ROW()-2,20))</f>
        <v/>
      </c>
      <c r="F1727" s="0" t="str">
        <f aca="false">IF($A1727="","",INDEX(CARTAO_COMPRAS!$G:$G,INT((ROW()-2)/20)+2))</f>
        <v/>
      </c>
      <c r="G1727" s="5" t="str">
        <f aca="false">IF($A1727="","",INDEX(CARTAO_COMPRAS!$I:$I,INT((ROW()-2)/20)+2))</f>
        <v/>
      </c>
      <c r="H1727" s="4" t="str">
        <f aca="false">IF($A1727="","",EDATE(INDEX(CARTAO_COMPRAS!$J:$J,INT((ROW()-2)/20)+2),MOD(ROW()-2,20)))</f>
        <v/>
      </c>
      <c r="I1727" s="4" t="str">
        <f aca="false">IF($H1727="","",$H1727-WEEKDAY($H1727,2)+1)</f>
        <v/>
      </c>
      <c r="J1727" s="4" t="str">
        <f aca="false">IF($I1727="","",$I1727+6)</f>
        <v/>
      </c>
      <c r="K1727" s="6" t="str">
        <f aca="false">IF($H1727="","",DATE(YEAR($H1727),MONTH($H1727),1))</f>
        <v/>
      </c>
      <c r="L1727" s="0" t="str">
        <f aca="false">IF($A1727="","",INDEX(CARTAO_COMPRAS!$K:$K,INT((ROW()-2)/20)+2))</f>
        <v/>
      </c>
      <c r="M1727" s="0" t="str">
        <f aca="false">IF($A1727="","","Compra no cartão")</f>
        <v/>
      </c>
    </row>
    <row r="1728" customFormat="false" ht="13.5" hidden="false" customHeight="false" outlineLevel="0" collapsed="false">
      <c r="A1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8" s="0" t="str">
        <f aca="false">IF($A1728="","",INDEX(CARTAO_COMPRAS!$C:$C,INT((ROW()-2)/20)+2))</f>
        <v/>
      </c>
      <c r="C1728" s="0" t="str">
        <f aca="false">IF($A1728="","",INDEX(CARTAO_COMPRAS!$D:$D,INT((ROW()-2)/20)+2))</f>
        <v/>
      </c>
      <c r="D1728" s="0" t="str">
        <f aca="false">IF($A1728="","",INDEX(CARTAO_COMPRAS!$E:$E,INT((ROW()-2)/20)+2))</f>
        <v/>
      </c>
      <c r="E1728" s="0" t="str">
        <f aca="false">IF($A1728="","",INDEX(CARTAO_COMPRAS!$H:$H,INT((ROW()-2)/20)+2)+MOD(ROW()-2,20))</f>
        <v/>
      </c>
      <c r="F1728" s="0" t="str">
        <f aca="false">IF($A1728="","",INDEX(CARTAO_COMPRAS!$G:$G,INT((ROW()-2)/20)+2))</f>
        <v/>
      </c>
      <c r="G1728" s="5" t="str">
        <f aca="false">IF($A1728="","",INDEX(CARTAO_COMPRAS!$I:$I,INT((ROW()-2)/20)+2))</f>
        <v/>
      </c>
      <c r="H1728" s="4" t="str">
        <f aca="false">IF($A1728="","",EDATE(INDEX(CARTAO_COMPRAS!$J:$J,INT((ROW()-2)/20)+2),MOD(ROW()-2,20)))</f>
        <v/>
      </c>
      <c r="I1728" s="4" t="str">
        <f aca="false">IF($H1728="","",$H1728-WEEKDAY($H1728,2)+1)</f>
        <v/>
      </c>
      <c r="J1728" s="4" t="str">
        <f aca="false">IF($I1728="","",$I1728+6)</f>
        <v/>
      </c>
      <c r="K1728" s="6" t="str">
        <f aca="false">IF($H1728="","",DATE(YEAR($H1728),MONTH($H1728),1))</f>
        <v/>
      </c>
      <c r="L1728" s="0" t="str">
        <f aca="false">IF($A1728="","",INDEX(CARTAO_COMPRAS!$K:$K,INT((ROW()-2)/20)+2))</f>
        <v/>
      </c>
      <c r="M1728" s="0" t="str">
        <f aca="false">IF($A1728="","","Compra no cartão")</f>
        <v/>
      </c>
    </row>
    <row r="1729" customFormat="false" ht="13.5" hidden="false" customHeight="false" outlineLevel="0" collapsed="false">
      <c r="A1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29" s="0" t="str">
        <f aca="false">IF($A1729="","",INDEX(CARTAO_COMPRAS!$C:$C,INT((ROW()-2)/20)+2))</f>
        <v/>
      </c>
      <c r="C1729" s="0" t="str">
        <f aca="false">IF($A1729="","",INDEX(CARTAO_COMPRAS!$D:$D,INT((ROW()-2)/20)+2))</f>
        <v/>
      </c>
      <c r="D1729" s="0" t="str">
        <f aca="false">IF($A1729="","",INDEX(CARTAO_COMPRAS!$E:$E,INT((ROW()-2)/20)+2))</f>
        <v/>
      </c>
      <c r="E1729" s="0" t="str">
        <f aca="false">IF($A1729="","",INDEX(CARTAO_COMPRAS!$H:$H,INT((ROW()-2)/20)+2)+MOD(ROW()-2,20))</f>
        <v/>
      </c>
      <c r="F1729" s="0" t="str">
        <f aca="false">IF($A1729="","",INDEX(CARTAO_COMPRAS!$G:$G,INT((ROW()-2)/20)+2))</f>
        <v/>
      </c>
      <c r="G1729" s="5" t="str">
        <f aca="false">IF($A1729="","",INDEX(CARTAO_COMPRAS!$I:$I,INT((ROW()-2)/20)+2))</f>
        <v/>
      </c>
      <c r="H1729" s="4" t="str">
        <f aca="false">IF($A1729="","",EDATE(INDEX(CARTAO_COMPRAS!$J:$J,INT((ROW()-2)/20)+2),MOD(ROW()-2,20)))</f>
        <v/>
      </c>
      <c r="I1729" s="4" t="str">
        <f aca="false">IF($H1729="","",$H1729-WEEKDAY($H1729,2)+1)</f>
        <v/>
      </c>
      <c r="J1729" s="4" t="str">
        <f aca="false">IF($I1729="","",$I1729+6)</f>
        <v/>
      </c>
      <c r="K1729" s="6" t="str">
        <f aca="false">IF($H1729="","",DATE(YEAR($H1729),MONTH($H1729),1))</f>
        <v/>
      </c>
      <c r="L1729" s="0" t="str">
        <f aca="false">IF($A1729="","",INDEX(CARTAO_COMPRAS!$K:$K,INT((ROW()-2)/20)+2))</f>
        <v/>
      </c>
      <c r="M1729" s="0" t="str">
        <f aca="false">IF($A1729="","","Compra no cartão")</f>
        <v/>
      </c>
    </row>
    <row r="1730" customFormat="false" ht="13.5" hidden="false" customHeight="false" outlineLevel="0" collapsed="false">
      <c r="A1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0" s="0" t="str">
        <f aca="false">IF($A1730="","",INDEX(CARTAO_COMPRAS!$C:$C,INT((ROW()-2)/20)+2))</f>
        <v/>
      </c>
      <c r="C1730" s="0" t="str">
        <f aca="false">IF($A1730="","",INDEX(CARTAO_COMPRAS!$D:$D,INT((ROW()-2)/20)+2))</f>
        <v/>
      </c>
      <c r="D1730" s="0" t="str">
        <f aca="false">IF($A1730="","",INDEX(CARTAO_COMPRAS!$E:$E,INT((ROW()-2)/20)+2))</f>
        <v/>
      </c>
      <c r="E1730" s="0" t="str">
        <f aca="false">IF($A1730="","",INDEX(CARTAO_COMPRAS!$H:$H,INT((ROW()-2)/20)+2)+MOD(ROW()-2,20))</f>
        <v/>
      </c>
      <c r="F1730" s="0" t="str">
        <f aca="false">IF($A1730="","",INDEX(CARTAO_COMPRAS!$G:$G,INT((ROW()-2)/20)+2))</f>
        <v/>
      </c>
      <c r="G1730" s="5" t="str">
        <f aca="false">IF($A1730="","",INDEX(CARTAO_COMPRAS!$I:$I,INT((ROW()-2)/20)+2))</f>
        <v/>
      </c>
      <c r="H1730" s="4" t="str">
        <f aca="false">IF($A1730="","",EDATE(INDEX(CARTAO_COMPRAS!$J:$J,INT((ROW()-2)/20)+2),MOD(ROW()-2,20)))</f>
        <v/>
      </c>
      <c r="I1730" s="4" t="str">
        <f aca="false">IF($H1730="","",$H1730-WEEKDAY($H1730,2)+1)</f>
        <v/>
      </c>
      <c r="J1730" s="4" t="str">
        <f aca="false">IF($I1730="","",$I1730+6)</f>
        <v/>
      </c>
      <c r="K1730" s="6" t="str">
        <f aca="false">IF($H1730="","",DATE(YEAR($H1730),MONTH($H1730),1))</f>
        <v/>
      </c>
      <c r="L1730" s="0" t="str">
        <f aca="false">IF($A1730="","",INDEX(CARTAO_COMPRAS!$K:$K,INT((ROW()-2)/20)+2))</f>
        <v/>
      </c>
      <c r="M1730" s="0" t="str">
        <f aca="false">IF($A1730="","","Compra no cartão")</f>
        <v/>
      </c>
    </row>
    <row r="1731" customFormat="false" ht="13.5" hidden="false" customHeight="false" outlineLevel="0" collapsed="false">
      <c r="A1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1" s="0" t="str">
        <f aca="false">IF($A1731="","",INDEX(CARTAO_COMPRAS!$C:$C,INT((ROW()-2)/20)+2))</f>
        <v/>
      </c>
      <c r="C1731" s="0" t="str">
        <f aca="false">IF($A1731="","",INDEX(CARTAO_COMPRAS!$D:$D,INT((ROW()-2)/20)+2))</f>
        <v/>
      </c>
      <c r="D1731" s="0" t="str">
        <f aca="false">IF($A1731="","",INDEX(CARTAO_COMPRAS!$E:$E,INT((ROW()-2)/20)+2))</f>
        <v/>
      </c>
      <c r="E1731" s="0" t="str">
        <f aca="false">IF($A1731="","",INDEX(CARTAO_COMPRAS!$H:$H,INT((ROW()-2)/20)+2)+MOD(ROW()-2,20))</f>
        <v/>
      </c>
      <c r="F1731" s="0" t="str">
        <f aca="false">IF($A1731="","",INDEX(CARTAO_COMPRAS!$G:$G,INT((ROW()-2)/20)+2))</f>
        <v/>
      </c>
      <c r="G1731" s="5" t="str">
        <f aca="false">IF($A1731="","",INDEX(CARTAO_COMPRAS!$I:$I,INT((ROW()-2)/20)+2))</f>
        <v/>
      </c>
      <c r="H1731" s="4" t="str">
        <f aca="false">IF($A1731="","",EDATE(INDEX(CARTAO_COMPRAS!$J:$J,INT((ROW()-2)/20)+2),MOD(ROW()-2,20)))</f>
        <v/>
      </c>
      <c r="I1731" s="4" t="str">
        <f aca="false">IF($H1731="","",$H1731-WEEKDAY($H1731,2)+1)</f>
        <v/>
      </c>
      <c r="J1731" s="4" t="str">
        <f aca="false">IF($I1731="","",$I1731+6)</f>
        <v/>
      </c>
      <c r="K1731" s="6" t="str">
        <f aca="false">IF($H1731="","",DATE(YEAR($H1731),MONTH($H1731),1))</f>
        <v/>
      </c>
      <c r="L1731" s="0" t="str">
        <f aca="false">IF($A1731="","",INDEX(CARTAO_COMPRAS!$K:$K,INT((ROW()-2)/20)+2))</f>
        <v/>
      </c>
      <c r="M1731" s="0" t="str">
        <f aca="false">IF($A1731="","","Compra no cartão")</f>
        <v/>
      </c>
    </row>
    <row r="1732" customFormat="false" ht="13.5" hidden="false" customHeight="false" outlineLevel="0" collapsed="false">
      <c r="A1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2" s="0" t="str">
        <f aca="false">IF($A1732="","",INDEX(CARTAO_COMPRAS!$C:$C,INT((ROW()-2)/20)+2))</f>
        <v/>
      </c>
      <c r="C1732" s="0" t="str">
        <f aca="false">IF($A1732="","",INDEX(CARTAO_COMPRAS!$D:$D,INT((ROW()-2)/20)+2))</f>
        <v/>
      </c>
      <c r="D1732" s="0" t="str">
        <f aca="false">IF($A1732="","",INDEX(CARTAO_COMPRAS!$E:$E,INT((ROW()-2)/20)+2))</f>
        <v/>
      </c>
      <c r="E1732" s="0" t="str">
        <f aca="false">IF($A1732="","",INDEX(CARTAO_COMPRAS!$H:$H,INT((ROW()-2)/20)+2)+MOD(ROW()-2,20))</f>
        <v/>
      </c>
      <c r="F1732" s="0" t="str">
        <f aca="false">IF($A1732="","",INDEX(CARTAO_COMPRAS!$G:$G,INT((ROW()-2)/20)+2))</f>
        <v/>
      </c>
      <c r="G1732" s="5" t="str">
        <f aca="false">IF($A1732="","",INDEX(CARTAO_COMPRAS!$I:$I,INT((ROW()-2)/20)+2))</f>
        <v/>
      </c>
      <c r="H1732" s="4" t="str">
        <f aca="false">IF($A1732="","",EDATE(INDEX(CARTAO_COMPRAS!$J:$J,INT((ROW()-2)/20)+2),MOD(ROW()-2,20)))</f>
        <v/>
      </c>
      <c r="I1732" s="4" t="str">
        <f aca="false">IF($H1732="","",$H1732-WEEKDAY($H1732,2)+1)</f>
        <v/>
      </c>
      <c r="J1732" s="4" t="str">
        <f aca="false">IF($I1732="","",$I1732+6)</f>
        <v/>
      </c>
      <c r="K1732" s="6" t="str">
        <f aca="false">IF($H1732="","",DATE(YEAR($H1732),MONTH($H1732),1))</f>
        <v/>
      </c>
      <c r="L1732" s="0" t="str">
        <f aca="false">IF($A1732="","",INDEX(CARTAO_COMPRAS!$K:$K,INT((ROW()-2)/20)+2))</f>
        <v/>
      </c>
      <c r="M1732" s="0" t="str">
        <f aca="false">IF($A1732="","","Compra no cartão")</f>
        <v/>
      </c>
    </row>
    <row r="1733" customFormat="false" ht="13.5" hidden="false" customHeight="false" outlineLevel="0" collapsed="false">
      <c r="A1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3" s="0" t="str">
        <f aca="false">IF($A1733="","",INDEX(CARTAO_COMPRAS!$C:$C,INT((ROW()-2)/20)+2))</f>
        <v/>
      </c>
      <c r="C1733" s="0" t="str">
        <f aca="false">IF($A1733="","",INDEX(CARTAO_COMPRAS!$D:$D,INT((ROW()-2)/20)+2))</f>
        <v/>
      </c>
      <c r="D1733" s="0" t="str">
        <f aca="false">IF($A1733="","",INDEX(CARTAO_COMPRAS!$E:$E,INT((ROW()-2)/20)+2))</f>
        <v/>
      </c>
      <c r="E1733" s="0" t="str">
        <f aca="false">IF($A1733="","",INDEX(CARTAO_COMPRAS!$H:$H,INT((ROW()-2)/20)+2)+MOD(ROW()-2,20))</f>
        <v/>
      </c>
      <c r="F1733" s="0" t="str">
        <f aca="false">IF($A1733="","",INDEX(CARTAO_COMPRAS!$G:$G,INT((ROW()-2)/20)+2))</f>
        <v/>
      </c>
      <c r="G1733" s="5" t="str">
        <f aca="false">IF($A1733="","",INDEX(CARTAO_COMPRAS!$I:$I,INT((ROW()-2)/20)+2))</f>
        <v/>
      </c>
      <c r="H1733" s="4" t="str">
        <f aca="false">IF($A1733="","",EDATE(INDEX(CARTAO_COMPRAS!$J:$J,INT((ROW()-2)/20)+2),MOD(ROW()-2,20)))</f>
        <v/>
      </c>
      <c r="I1733" s="4" t="str">
        <f aca="false">IF($H1733="","",$H1733-WEEKDAY($H1733,2)+1)</f>
        <v/>
      </c>
      <c r="J1733" s="4" t="str">
        <f aca="false">IF($I1733="","",$I1733+6)</f>
        <v/>
      </c>
      <c r="K1733" s="6" t="str">
        <f aca="false">IF($H1733="","",DATE(YEAR($H1733),MONTH($H1733),1))</f>
        <v/>
      </c>
      <c r="L1733" s="0" t="str">
        <f aca="false">IF($A1733="","",INDEX(CARTAO_COMPRAS!$K:$K,INT((ROW()-2)/20)+2))</f>
        <v/>
      </c>
      <c r="M1733" s="0" t="str">
        <f aca="false">IF($A1733="","","Compra no cartão")</f>
        <v/>
      </c>
    </row>
    <row r="1734" customFormat="false" ht="13.5" hidden="false" customHeight="false" outlineLevel="0" collapsed="false">
      <c r="A1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4" s="0" t="str">
        <f aca="false">IF($A1734="","",INDEX(CARTAO_COMPRAS!$C:$C,INT((ROW()-2)/20)+2))</f>
        <v/>
      </c>
      <c r="C1734" s="0" t="str">
        <f aca="false">IF($A1734="","",INDEX(CARTAO_COMPRAS!$D:$D,INT((ROW()-2)/20)+2))</f>
        <v/>
      </c>
      <c r="D1734" s="0" t="str">
        <f aca="false">IF($A1734="","",INDEX(CARTAO_COMPRAS!$E:$E,INT((ROW()-2)/20)+2))</f>
        <v/>
      </c>
      <c r="E1734" s="0" t="str">
        <f aca="false">IF($A1734="","",INDEX(CARTAO_COMPRAS!$H:$H,INT((ROW()-2)/20)+2)+MOD(ROW()-2,20))</f>
        <v/>
      </c>
      <c r="F1734" s="0" t="str">
        <f aca="false">IF($A1734="","",INDEX(CARTAO_COMPRAS!$G:$G,INT((ROW()-2)/20)+2))</f>
        <v/>
      </c>
      <c r="G1734" s="5" t="str">
        <f aca="false">IF($A1734="","",INDEX(CARTAO_COMPRAS!$I:$I,INT((ROW()-2)/20)+2))</f>
        <v/>
      </c>
      <c r="H1734" s="4" t="str">
        <f aca="false">IF($A1734="","",EDATE(INDEX(CARTAO_COMPRAS!$J:$J,INT((ROW()-2)/20)+2),MOD(ROW()-2,20)))</f>
        <v/>
      </c>
      <c r="I1734" s="4" t="str">
        <f aca="false">IF($H1734="","",$H1734-WEEKDAY($H1734,2)+1)</f>
        <v/>
      </c>
      <c r="J1734" s="4" t="str">
        <f aca="false">IF($I1734="","",$I1734+6)</f>
        <v/>
      </c>
      <c r="K1734" s="6" t="str">
        <f aca="false">IF($H1734="","",DATE(YEAR($H1734),MONTH($H1734),1))</f>
        <v/>
      </c>
      <c r="L1734" s="0" t="str">
        <f aca="false">IF($A1734="","",INDEX(CARTAO_COMPRAS!$K:$K,INT((ROW()-2)/20)+2))</f>
        <v/>
      </c>
      <c r="M1734" s="0" t="str">
        <f aca="false">IF($A1734="","","Compra no cartão")</f>
        <v/>
      </c>
    </row>
    <row r="1735" customFormat="false" ht="13.5" hidden="false" customHeight="false" outlineLevel="0" collapsed="false">
      <c r="A1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5" s="0" t="str">
        <f aca="false">IF($A1735="","",INDEX(CARTAO_COMPRAS!$C:$C,INT((ROW()-2)/20)+2))</f>
        <v/>
      </c>
      <c r="C1735" s="0" t="str">
        <f aca="false">IF($A1735="","",INDEX(CARTAO_COMPRAS!$D:$D,INT((ROW()-2)/20)+2))</f>
        <v/>
      </c>
      <c r="D1735" s="0" t="str">
        <f aca="false">IF($A1735="","",INDEX(CARTAO_COMPRAS!$E:$E,INT((ROW()-2)/20)+2))</f>
        <v/>
      </c>
      <c r="E1735" s="0" t="str">
        <f aca="false">IF($A1735="","",INDEX(CARTAO_COMPRAS!$H:$H,INT((ROW()-2)/20)+2)+MOD(ROW()-2,20))</f>
        <v/>
      </c>
      <c r="F1735" s="0" t="str">
        <f aca="false">IF($A1735="","",INDEX(CARTAO_COMPRAS!$G:$G,INT((ROW()-2)/20)+2))</f>
        <v/>
      </c>
      <c r="G1735" s="5" t="str">
        <f aca="false">IF($A1735="","",INDEX(CARTAO_COMPRAS!$I:$I,INT((ROW()-2)/20)+2))</f>
        <v/>
      </c>
      <c r="H1735" s="4" t="str">
        <f aca="false">IF($A1735="","",EDATE(INDEX(CARTAO_COMPRAS!$J:$J,INT((ROW()-2)/20)+2),MOD(ROW()-2,20)))</f>
        <v/>
      </c>
      <c r="I1735" s="4" t="str">
        <f aca="false">IF($H1735="","",$H1735-WEEKDAY($H1735,2)+1)</f>
        <v/>
      </c>
      <c r="J1735" s="4" t="str">
        <f aca="false">IF($I1735="","",$I1735+6)</f>
        <v/>
      </c>
      <c r="K1735" s="6" t="str">
        <f aca="false">IF($H1735="","",DATE(YEAR($H1735),MONTH($H1735),1))</f>
        <v/>
      </c>
      <c r="L1735" s="0" t="str">
        <f aca="false">IF($A1735="","",INDEX(CARTAO_COMPRAS!$K:$K,INT((ROW()-2)/20)+2))</f>
        <v/>
      </c>
      <c r="M1735" s="0" t="str">
        <f aca="false">IF($A1735="","","Compra no cartão")</f>
        <v/>
      </c>
    </row>
    <row r="1736" customFormat="false" ht="13.5" hidden="false" customHeight="false" outlineLevel="0" collapsed="false">
      <c r="A1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6" s="0" t="str">
        <f aca="false">IF($A1736="","",INDEX(CARTAO_COMPRAS!$C:$C,INT((ROW()-2)/20)+2))</f>
        <v/>
      </c>
      <c r="C1736" s="0" t="str">
        <f aca="false">IF($A1736="","",INDEX(CARTAO_COMPRAS!$D:$D,INT((ROW()-2)/20)+2))</f>
        <v/>
      </c>
      <c r="D1736" s="0" t="str">
        <f aca="false">IF($A1736="","",INDEX(CARTAO_COMPRAS!$E:$E,INT((ROW()-2)/20)+2))</f>
        <v/>
      </c>
      <c r="E1736" s="0" t="str">
        <f aca="false">IF($A1736="","",INDEX(CARTAO_COMPRAS!$H:$H,INT((ROW()-2)/20)+2)+MOD(ROW()-2,20))</f>
        <v/>
      </c>
      <c r="F1736" s="0" t="str">
        <f aca="false">IF($A1736="","",INDEX(CARTAO_COMPRAS!$G:$G,INT((ROW()-2)/20)+2))</f>
        <v/>
      </c>
      <c r="G1736" s="5" t="str">
        <f aca="false">IF($A1736="","",INDEX(CARTAO_COMPRAS!$I:$I,INT((ROW()-2)/20)+2))</f>
        <v/>
      </c>
      <c r="H1736" s="4" t="str">
        <f aca="false">IF($A1736="","",EDATE(INDEX(CARTAO_COMPRAS!$J:$J,INT((ROW()-2)/20)+2),MOD(ROW()-2,20)))</f>
        <v/>
      </c>
      <c r="I1736" s="4" t="str">
        <f aca="false">IF($H1736="","",$H1736-WEEKDAY($H1736,2)+1)</f>
        <v/>
      </c>
      <c r="J1736" s="4" t="str">
        <f aca="false">IF($I1736="","",$I1736+6)</f>
        <v/>
      </c>
      <c r="K1736" s="6" t="str">
        <f aca="false">IF($H1736="","",DATE(YEAR($H1736),MONTH($H1736),1))</f>
        <v/>
      </c>
      <c r="L1736" s="0" t="str">
        <f aca="false">IF($A1736="","",INDEX(CARTAO_COMPRAS!$K:$K,INT((ROW()-2)/20)+2))</f>
        <v/>
      </c>
      <c r="M1736" s="0" t="str">
        <f aca="false">IF($A1736="","","Compra no cartão")</f>
        <v/>
      </c>
    </row>
    <row r="1737" customFormat="false" ht="13.5" hidden="false" customHeight="false" outlineLevel="0" collapsed="false">
      <c r="A1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7" s="0" t="str">
        <f aca="false">IF($A1737="","",INDEX(CARTAO_COMPRAS!$C:$C,INT((ROW()-2)/20)+2))</f>
        <v/>
      </c>
      <c r="C1737" s="0" t="str">
        <f aca="false">IF($A1737="","",INDEX(CARTAO_COMPRAS!$D:$D,INT((ROW()-2)/20)+2))</f>
        <v/>
      </c>
      <c r="D1737" s="0" t="str">
        <f aca="false">IF($A1737="","",INDEX(CARTAO_COMPRAS!$E:$E,INT((ROW()-2)/20)+2))</f>
        <v/>
      </c>
      <c r="E1737" s="0" t="str">
        <f aca="false">IF($A1737="","",INDEX(CARTAO_COMPRAS!$H:$H,INT((ROW()-2)/20)+2)+MOD(ROW()-2,20))</f>
        <v/>
      </c>
      <c r="F1737" s="0" t="str">
        <f aca="false">IF($A1737="","",INDEX(CARTAO_COMPRAS!$G:$G,INT((ROW()-2)/20)+2))</f>
        <v/>
      </c>
      <c r="G1737" s="5" t="str">
        <f aca="false">IF($A1737="","",INDEX(CARTAO_COMPRAS!$I:$I,INT((ROW()-2)/20)+2))</f>
        <v/>
      </c>
      <c r="H1737" s="4" t="str">
        <f aca="false">IF($A1737="","",EDATE(INDEX(CARTAO_COMPRAS!$J:$J,INT((ROW()-2)/20)+2),MOD(ROW()-2,20)))</f>
        <v/>
      </c>
      <c r="I1737" s="4" t="str">
        <f aca="false">IF($H1737="","",$H1737-WEEKDAY($H1737,2)+1)</f>
        <v/>
      </c>
      <c r="J1737" s="4" t="str">
        <f aca="false">IF($I1737="","",$I1737+6)</f>
        <v/>
      </c>
      <c r="K1737" s="6" t="str">
        <f aca="false">IF($H1737="","",DATE(YEAR($H1737),MONTH($H1737),1))</f>
        <v/>
      </c>
      <c r="L1737" s="0" t="str">
        <f aca="false">IF($A1737="","",INDEX(CARTAO_COMPRAS!$K:$K,INT((ROW()-2)/20)+2))</f>
        <v/>
      </c>
      <c r="M1737" s="0" t="str">
        <f aca="false">IF($A1737="","","Compra no cartão")</f>
        <v/>
      </c>
    </row>
    <row r="1738" customFormat="false" ht="13.5" hidden="false" customHeight="false" outlineLevel="0" collapsed="false">
      <c r="A1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8" s="0" t="str">
        <f aca="false">IF($A1738="","",INDEX(CARTAO_COMPRAS!$C:$C,INT((ROW()-2)/20)+2))</f>
        <v/>
      </c>
      <c r="C1738" s="0" t="str">
        <f aca="false">IF($A1738="","",INDEX(CARTAO_COMPRAS!$D:$D,INT((ROW()-2)/20)+2))</f>
        <v/>
      </c>
      <c r="D1738" s="0" t="str">
        <f aca="false">IF($A1738="","",INDEX(CARTAO_COMPRAS!$E:$E,INT((ROW()-2)/20)+2))</f>
        <v/>
      </c>
      <c r="E1738" s="0" t="str">
        <f aca="false">IF($A1738="","",INDEX(CARTAO_COMPRAS!$H:$H,INT((ROW()-2)/20)+2)+MOD(ROW()-2,20))</f>
        <v/>
      </c>
      <c r="F1738" s="0" t="str">
        <f aca="false">IF($A1738="","",INDEX(CARTAO_COMPRAS!$G:$G,INT((ROW()-2)/20)+2))</f>
        <v/>
      </c>
      <c r="G1738" s="5" t="str">
        <f aca="false">IF($A1738="","",INDEX(CARTAO_COMPRAS!$I:$I,INT((ROW()-2)/20)+2))</f>
        <v/>
      </c>
      <c r="H1738" s="4" t="str">
        <f aca="false">IF($A1738="","",EDATE(INDEX(CARTAO_COMPRAS!$J:$J,INT((ROW()-2)/20)+2),MOD(ROW()-2,20)))</f>
        <v/>
      </c>
      <c r="I1738" s="4" t="str">
        <f aca="false">IF($H1738="","",$H1738-WEEKDAY($H1738,2)+1)</f>
        <v/>
      </c>
      <c r="J1738" s="4" t="str">
        <f aca="false">IF($I1738="","",$I1738+6)</f>
        <v/>
      </c>
      <c r="K1738" s="6" t="str">
        <f aca="false">IF($H1738="","",DATE(YEAR($H1738),MONTH($H1738),1))</f>
        <v/>
      </c>
      <c r="L1738" s="0" t="str">
        <f aca="false">IF($A1738="","",INDEX(CARTAO_COMPRAS!$K:$K,INT((ROW()-2)/20)+2))</f>
        <v/>
      </c>
      <c r="M1738" s="0" t="str">
        <f aca="false">IF($A1738="","","Compra no cartão")</f>
        <v/>
      </c>
    </row>
    <row r="1739" customFormat="false" ht="13.5" hidden="false" customHeight="false" outlineLevel="0" collapsed="false">
      <c r="A1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39" s="0" t="str">
        <f aca="false">IF($A1739="","",INDEX(CARTAO_COMPRAS!$C:$C,INT((ROW()-2)/20)+2))</f>
        <v/>
      </c>
      <c r="C1739" s="0" t="str">
        <f aca="false">IF($A1739="","",INDEX(CARTAO_COMPRAS!$D:$D,INT((ROW()-2)/20)+2))</f>
        <v/>
      </c>
      <c r="D1739" s="0" t="str">
        <f aca="false">IF($A1739="","",INDEX(CARTAO_COMPRAS!$E:$E,INT((ROW()-2)/20)+2))</f>
        <v/>
      </c>
      <c r="E1739" s="0" t="str">
        <f aca="false">IF($A1739="","",INDEX(CARTAO_COMPRAS!$H:$H,INT((ROW()-2)/20)+2)+MOD(ROW()-2,20))</f>
        <v/>
      </c>
      <c r="F1739" s="0" t="str">
        <f aca="false">IF($A1739="","",INDEX(CARTAO_COMPRAS!$G:$G,INT((ROW()-2)/20)+2))</f>
        <v/>
      </c>
      <c r="G1739" s="5" t="str">
        <f aca="false">IF($A1739="","",INDEX(CARTAO_COMPRAS!$I:$I,INT((ROW()-2)/20)+2))</f>
        <v/>
      </c>
      <c r="H1739" s="4" t="str">
        <f aca="false">IF($A1739="","",EDATE(INDEX(CARTAO_COMPRAS!$J:$J,INT((ROW()-2)/20)+2),MOD(ROW()-2,20)))</f>
        <v/>
      </c>
      <c r="I1739" s="4" t="str">
        <f aca="false">IF($H1739="","",$H1739-WEEKDAY($H1739,2)+1)</f>
        <v/>
      </c>
      <c r="J1739" s="4" t="str">
        <f aca="false">IF($I1739="","",$I1739+6)</f>
        <v/>
      </c>
      <c r="K1739" s="6" t="str">
        <f aca="false">IF($H1739="","",DATE(YEAR($H1739),MONTH($H1739),1))</f>
        <v/>
      </c>
      <c r="L1739" s="0" t="str">
        <f aca="false">IF($A1739="","",INDEX(CARTAO_COMPRAS!$K:$K,INT((ROW()-2)/20)+2))</f>
        <v/>
      </c>
      <c r="M1739" s="0" t="str">
        <f aca="false">IF($A1739="","","Compra no cartão")</f>
        <v/>
      </c>
    </row>
    <row r="1740" customFormat="false" ht="13.5" hidden="false" customHeight="false" outlineLevel="0" collapsed="false">
      <c r="A1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0" s="0" t="str">
        <f aca="false">IF($A1740="","",INDEX(CARTAO_COMPRAS!$C:$C,INT((ROW()-2)/20)+2))</f>
        <v/>
      </c>
      <c r="C1740" s="0" t="str">
        <f aca="false">IF($A1740="","",INDEX(CARTAO_COMPRAS!$D:$D,INT((ROW()-2)/20)+2))</f>
        <v/>
      </c>
      <c r="D1740" s="0" t="str">
        <f aca="false">IF($A1740="","",INDEX(CARTAO_COMPRAS!$E:$E,INT((ROW()-2)/20)+2))</f>
        <v/>
      </c>
      <c r="E1740" s="0" t="str">
        <f aca="false">IF($A1740="","",INDEX(CARTAO_COMPRAS!$H:$H,INT((ROW()-2)/20)+2)+MOD(ROW()-2,20))</f>
        <v/>
      </c>
      <c r="F1740" s="0" t="str">
        <f aca="false">IF($A1740="","",INDEX(CARTAO_COMPRAS!$G:$G,INT((ROW()-2)/20)+2))</f>
        <v/>
      </c>
      <c r="G1740" s="5" t="str">
        <f aca="false">IF($A1740="","",INDEX(CARTAO_COMPRAS!$I:$I,INT((ROW()-2)/20)+2))</f>
        <v/>
      </c>
      <c r="H1740" s="4" t="str">
        <f aca="false">IF($A1740="","",EDATE(INDEX(CARTAO_COMPRAS!$J:$J,INT((ROW()-2)/20)+2),MOD(ROW()-2,20)))</f>
        <v/>
      </c>
      <c r="I1740" s="4" t="str">
        <f aca="false">IF($H1740="","",$H1740-WEEKDAY($H1740,2)+1)</f>
        <v/>
      </c>
      <c r="J1740" s="4" t="str">
        <f aca="false">IF($I1740="","",$I1740+6)</f>
        <v/>
      </c>
      <c r="K1740" s="6" t="str">
        <f aca="false">IF($H1740="","",DATE(YEAR($H1740),MONTH($H1740),1))</f>
        <v/>
      </c>
      <c r="L1740" s="0" t="str">
        <f aca="false">IF($A1740="","",INDEX(CARTAO_COMPRAS!$K:$K,INT((ROW()-2)/20)+2))</f>
        <v/>
      </c>
      <c r="M1740" s="0" t="str">
        <f aca="false">IF($A1740="","","Compra no cartão")</f>
        <v/>
      </c>
    </row>
    <row r="1741" customFormat="false" ht="13.5" hidden="false" customHeight="false" outlineLevel="0" collapsed="false">
      <c r="A1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1" s="0" t="str">
        <f aca="false">IF($A1741="","",INDEX(CARTAO_COMPRAS!$C:$C,INT((ROW()-2)/20)+2))</f>
        <v/>
      </c>
      <c r="C1741" s="0" t="str">
        <f aca="false">IF($A1741="","",INDEX(CARTAO_COMPRAS!$D:$D,INT((ROW()-2)/20)+2))</f>
        <v/>
      </c>
      <c r="D1741" s="0" t="str">
        <f aca="false">IF($A1741="","",INDEX(CARTAO_COMPRAS!$E:$E,INT((ROW()-2)/20)+2))</f>
        <v/>
      </c>
      <c r="E1741" s="0" t="str">
        <f aca="false">IF($A1741="","",INDEX(CARTAO_COMPRAS!$H:$H,INT((ROW()-2)/20)+2)+MOD(ROW()-2,20))</f>
        <v/>
      </c>
      <c r="F1741" s="0" t="str">
        <f aca="false">IF($A1741="","",INDEX(CARTAO_COMPRAS!$G:$G,INT((ROW()-2)/20)+2))</f>
        <v/>
      </c>
      <c r="G1741" s="5" t="str">
        <f aca="false">IF($A1741="","",INDEX(CARTAO_COMPRAS!$I:$I,INT((ROW()-2)/20)+2))</f>
        <v/>
      </c>
      <c r="H1741" s="4" t="str">
        <f aca="false">IF($A1741="","",EDATE(INDEX(CARTAO_COMPRAS!$J:$J,INT((ROW()-2)/20)+2),MOD(ROW()-2,20)))</f>
        <v/>
      </c>
      <c r="I1741" s="4" t="str">
        <f aca="false">IF($H1741="","",$H1741-WEEKDAY($H1741,2)+1)</f>
        <v/>
      </c>
      <c r="J1741" s="4" t="str">
        <f aca="false">IF($I1741="","",$I1741+6)</f>
        <v/>
      </c>
      <c r="K1741" s="6" t="str">
        <f aca="false">IF($H1741="","",DATE(YEAR($H1741),MONTH($H1741),1))</f>
        <v/>
      </c>
      <c r="L1741" s="0" t="str">
        <f aca="false">IF($A1741="","",INDEX(CARTAO_COMPRAS!$K:$K,INT((ROW()-2)/20)+2))</f>
        <v/>
      </c>
      <c r="M1741" s="0" t="str">
        <f aca="false">IF($A1741="","","Compra no cartão")</f>
        <v/>
      </c>
    </row>
    <row r="1742" customFormat="false" ht="13.5" hidden="false" customHeight="false" outlineLevel="0" collapsed="false">
      <c r="A17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88</v>
      </c>
      <c r="B1742" s="0" t="str">
        <f aca="false">IF($A1742="","",INDEX(CARTAO_COMPRAS!$C:$C,INT((ROW()-2)/20)+2))</f>
        <v>Bradesco</v>
      </c>
      <c r="C1742" s="0" t="str">
        <f aca="false">IF($A1742="","",INDEX(CARTAO_COMPRAS!$D:$D,INT((ROW()-2)/20)+2))</f>
        <v>Posto de gasolina</v>
      </c>
      <c r="D1742" s="0" t="str">
        <f aca="false">IF($A1742="","",INDEX(CARTAO_COMPRAS!$E:$E,INT((ROW()-2)/20)+2))</f>
        <v>Alimentação / Insumos</v>
      </c>
      <c r="E1742" s="0" t="n">
        <f aca="false">IF($A1742="","",INDEX(CARTAO_COMPRAS!$H:$H,INT((ROW()-2)/20)+2)+MOD(ROW()-2,20))</f>
        <v>1</v>
      </c>
      <c r="F1742" s="0" t="n">
        <f aca="false">IF($A1742="","",INDEX(CARTAO_COMPRAS!$G:$G,INT((ROW()-2)/20)+2))</f>
        <v>1</v>
      </c>
      <c r="G1742" s="5" t="n">
        <f aca="false">IF($A1742="","",INDEX(CARTAO_COMPRAS!$I:$I,INT((ROW()-2)/20)+2))</f>
        <v>245.26</v>
      </c>
      <c r="H1742" s="4" t="n">
        <f aca="false">IF($A1742="","",EDATE(INDEX(CARTAO_COMPRAS!$J:$J,INT((ROW()-2)/20)+2),MOD(ROW()-2,20)))</f>
        <v>46188</v>
      </c>
      <c r="I1742" s="4" t="n">
        <f aca="false">IF($H1742="","",$H1742-WEEKDAY($H1742,2)+1)</f>
        <v>46188</v>
      </c>
      <c r="J1742" s="4" t="n">
        <f aca="false">IF($I1742="","",$I1742+6)</f>
        <v>46194</v>
      </c>
      <c r="K1742" s="6" t="n">
        <f aca="false">IF($H1742="","",DATE(YEAR($H1742),MONTH($H1742),1))</f>
        <v>46174</v>
      </c>
      <c r="L1742" s="0" t="str">
        <f aca="false">IF($A1742="","",INDEX(CARTAO_COMPRAS!$K:$K,INT((ROW()-2)/20)+2))</f>
        <v>Pago</v>
      </c>
      <c r="M1742" s="0" t="str">
        <f aca="false">IF($A1742="","","Compra no cartão")</f>
        <v>Compra no cartão</v>
      </c>
    </row>
    <row r="1743" customFormat="false" ht="13.5" hidden="false" customHeight="false" outlineLevel="0" collapsed="false">
      <c r="A1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3" s="0" t="str">
        <f aca="false">IF($A1743="","",INDEX(CARTAO_COMPRAS!$C:$C,INT((ROW()-2)/20)+2))</f>
        <v/>
      </c>
      <c r="C1743" s="0" t="str">
        <f aca="false">IF($A1743="","",INDEX(CARTAO_COMPRAS!$D:$D,INT((ROW()-2)/20)+2))</f>
        <v/>
      </c>
      <c r="D1743" s="0" t="str">
        <f aca="false">IF($A1743="","",INDEX(CARTAO_COMPRAS!$E:$E,INT((ROW()-2)/20)+2))</f>
        <v/>
      </c>
      <c r="E1743" s="0" t="str">
        <f aca="false">IF($A1743="","",INDEX(CARTAO_COMPRAS!$H:$H,INT((ROW()-2)/20)+2)+MOD(ROW()-2,20))</f>
        <v/>
      </c>
      <c r="F1743" s="0" t="str">
        <f aca="false">IF($A1743="","",INDEX(CARTAO_COMPRAS!$G:$G,INT((ROW()-2)/20)+2))</f>
        <v/>
      </c>
      <c r="G1743" s="5" t="str">
        <f aca="false">IF($A1743="","",INDEX(CARTAO_COMPRAS!$I:$I,INT((ROW()-2)/20)+2))</f>
        <v/>
      </c>
      <c r="H1743" s="4" t="str">
        <f aca="false">IF($A1743="","",EDATE(INDEX(CARTAO_COMPRAS!$J:$J,INT((ROW()-2)/20)+2),MOD(ROW()-2,20)))</f>
        <v/>
      </c>
      <c r="I1743" s="4" t="str">
        <f aca="false">IF($H1743="","",$H1743-WEEKDAY($H1743,2)+1)</f>
        <v/>
      </c>
      <c r="J1743" s="4" t="str">
        <f aca="false">IF($I1743="","",$I1743+6)</f>
        <v/>
      </c>
      <c r="K1743" s="6" t="str">
        <f aca="false">IF($H1743="","",DATE(YEAR($H1743),MONTH($H1743),1))</f>
        <v/>
      </c>
      <c r="L1743" s="0" t="str">
        <f aca="false">IF($A1743="","",INDEX(CARTAO_COMPRAS!$K:$K,INT((ROW()-2)/20)+2))</f>
        <v/>
      </c>
      <c r="M1743" s="0" t="str">
        <f aca="false">IF($A1743="","","Compra no cartão")</f>
        <v/>
      </c>
    </row>
    <row r="1744" customFormat="false" ht="13.5" hidden="false" customHeight="false" outlineLevel="0" collapsed="false">
      <c r="A1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4" s="0" t="str">
        <f aca="false">IF($A1744="","",INDEX(CARTAO_COMPRAS!$C:$C,INT((ROW()-2)/20)+2))</f>
        <v/>
      </c>
      <c r="C1744" s="0" t="str">
        <f aca="false">IF($A1744="","",INDEX(CARTAO_COMPRAS!$D:$D,INT((ROW()-2)/20)+2))</f>
        <v/>
      </c>
      <c r="D1744" s="0" t="str">
        <f aca="false">IF($A1744="","",INDEX(CARTAO_COMPRAS!$E:$E,INT((ROW()-2)/20)+2))</f>
        <v/>
      </c>
      <c r="E1744" s="0" t="str">
        <f aca="false">IF($A1744="","",INDEX(CARTAO_COMPRAS!$H:$H,INT((ROW()-2)/20)+2)+MOD(ROW()-2,20))</f>
        <v/>
      </c>
      <c r="F1744" s="0" t="str">
        <f aca="false">IF($A1744="","",INDEX(CARTAO_COMPRAS!$G:$G,INT((ROW()-2)/20)+2))</f>
        <v/>
      </c>
      <c r="G1744" s="5" t="str">
        <f aca="false">IF($A1744="","",INDEX(CARTAO_COMPRAS!$I:$I,INT((ROW()-2)/20)+2))</f>
        <v/>
      </c>
      <c r="H1744" s="4" t="str">
        <f aca="false">IF($A1744="","",EDATE(INDEX(CARTAO_COMPRAS!$J:$J,INT((ROW()-2)/20)+2),MOD(ROW()-2,20)))</f>
        <v/>
      </c>
      <c r="I1744" s="4" t="str">
        <f aca="false">IF($H1744="","",$H1744-WEEKDAY($H1744,2)+1)</f>
        <v/>
      </c>
      <c r="J1744" s="4" t="str">
        <f aca="false">IF($I1744="","",$I1744+6)</f>
        <v/>
      </c>
      <c r="K1744" s="6" t="str">
        <f aca="false">IF($H1744="","",DATE(YEAR($H1744),MONTH($H1744),1))</f>
        <v/>
      </c>
      <c r="L1744" s="0" t="str">
        <f aca="false">IF($A1744="","",INDEX(CARTAO_COMPRAS!$K:$K,INT((ROW()-2)/20)+2))</f>
        <v/>
      </c>
      <c r="M1744" s="0" t="str">
        <f aca="false">IF($A1744="","","Compra no cartão")</f>
        <v/>
      </c>
    </row>
    <row r="1745" customFormat="false" ht="13.5" hidden="false" customHeight="false" outlineLevel="0" collapsed="false">
      <c r="A1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5" s="0" t="str">
        <f aca="false">IF($A1745="","",INDEX(CARTAO_COMPRAS!$C:$C,INT((ROW()-2)/20)+2))</f>
        <v/>
      </c>
      <c r="C1745" s="0" t="str">
        <f aca="false">IF($A1745="","",INDEX(CARTAO_COMPRAS!$D:$D,INT((ROW()-2)/20)+2))</f>
        <v/>
      </c>
      <c r="D1745" s="0" t="str">
        <f aca="false">IF($A1745="","",INDEX(CARTAO_COMPRAS!$E:$E,INT((ROW()-2)/20)+2))</f>
        <v/>
      </c>
      <c r="E1745" s="0" t="str">
        <f aca="false">IF($A1745="","",INDEX(CARTAO_COMPRAS!$H:$H,INT((ROW()-2)/20)+2)+MOD(ROW()-2,20))</f>
        <v/>
      </c>
      <c r="F1745" s="0" t="str">
        <f aca="false">IF($A1745="","",INDEX(CARTAO_COMPRAS!$G:$G,INT((ROW()-2)/20)+2))</f>
        <v/>
      </c>
      <c r="G1745" s="5" t="str">
        <f aca="false">IF($A1745="","",INDEX(CARTAO_COMPRAS!$I:$I,INT((ROW()-2)/20)+2))</f>
        <v/>
      </c>
      <c r="H1745" s="4" t="str">
        <f aca="false">IF($A1745="","",EDATE(INDEX(CARTAO_COMPRAS!$J:$J,INT((ROW()-2)/20)+2),MOD(ROW()-2,20)))</f>
        <v/>
      </c>
      <c r="I1745" s="4" t="str">
        <f aca="false">IF($H1745="","",$H1745-WEEKDAY($H1745,2)+1)</f>
        <v/>
      </c>
      <c r="J1745" s="4" t="str">
        <f aca="false">IF($I1745="","",$I1745+6)</f>
        <v/>
      </c>
      <c r="K1745" s="6" t="str">
        <f aca="false">IF($H1745="","",DATE(YEAR($H1745),MONTH($H1745),1))</f>
        <v/>
      </c>
      <c r="L1745" s="0" t="str">
        <f aca="false">IF($A1745="","",INDEX(CARTAO_COMPRAS!$K:$K,INT((ROW()-2)/20)+2))</f>
        <v/>
      </c>
      <c r="M1745" s="0" t="str">
        <f aca="false">IF($A1745="","","Compra no cartão")</f>
        <v/>
      </c>
    </row>
    <row r="1746" customFormat="false" ht="13.5" hidden="false" customHeight="false" outlineLevel="0" collapsed="false">
      <c r="A1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6" s="0" t="str">
        <f aca="false">IF($A1746="","",INDEX(CARTAO_COMPRAS!$C:$C,INT((ROW()-2)/20)+2))</f>
        <v/>
      </c>
      <c r="C1746" s="0" t="str">
        <f aca="false">IF($A1746="","",INDEX(CARTAO_COMPRAS!$D:$D,INT((ROW()-2)/20)+2))</f>
        <v/>
      </c>
      <c r="D1746" s="0" t="str">
        <f aca="false">IF($A1746="","",INDEX(CARTAO_COMPRAS!$E:$E,INT((ROW()-2)/20)+2))</f>
        <v/>
      </c>
      <c r="E1746" s="0" t="str">
        <f aca="false">IF($A1746="","",INDEX(CARTAO_COMPRAS!$H:$H,INT((ROW()-2)/20)+2)+MOD(ROW()-2,20))</f>
        <v/>
      </c>
      <c r="F1746" s="0" t="str">
        <f aca="false">IF($A1746="","",INDEX(CARTAO_COMPRAS!$G:$G,INT((ROW()-2)/20)+2))</f>
        <v/>
      </c>
      <c r="G1746" s="5" t="str">
        <f aca="false">IF($A1746="","",INDEX(CARTAO_COMPRAS!$I:$I,INT((ROW()-2)/20)+2))</f>
        <v/>
      </c>
      <c r="H1746" s="4" t="str">
        <f aca="false">IF($A1746="","",EDATE(INDEX(CARTAO_COMPRAS!$J:$J,INT((ROW()-2)/20)+2),MOD(ROW()-2,20)))</f>
        <v/>
      </c>
      <c r="I1746" s="4" t="str">
        <f aca="false">IF($H1746="","",$H1746-WEEKDAY($H1746,2)+1)</f>
        <v/>
      </c>
      <c r="J1746" s="4" t="str">
        <f aca="false">IF($I1746="","",$I1746+6)</f>
        <v/>
      </c>
      <c r="K1746" s="6" t="str">
        <f aca="false">IF($H1746="","",DATE(YEAR($H1746),MONTH($H1746),1))</f>
        <v/>
      </c>
      <c r="L1746" s="0" t="str">
        <f aca="false">IF($A1746="","",INDEX(CARTAO_COMPRAS!$K:$K,INT((ROW()-2)/20)+2))</f>
        <v/>
      </c>
      <c r="M1746" s="0" t="str">
        <f aca="false">IF($A1746="","","Compra no cartão")</f>
        <v/>
      </c>
    </row>
    <row r="1747" customFormat="false" ht="13.5" hidden="false" customHeight="false" outlineLevel="0" collapsed="false">
      <c r="A1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7" s="0" t="str">
        <f aca="false">IF($A1747="","",INDEX(CARTAO_COMPRAS!$C:$C,INT((ROW()-2)/20)+2))</f>
        <v/>
      </c>
      <c r="C1747" s="0" t="str">
        <f aca="false">IF($A1747="","",INDEX(CARTAO_COMPRAS!$D:$D,INT((ROW()-2)/20)+2))</f>
        <v/>
      </c>
      <c r="D1747" s="0" t="str">
        <f aca="false">IF($A1747="","",INDEX(CARTAO_COMPRAS!$E:$E,INT((ROW()-2)/20)+2))</f>
        <v/>
      </c>
      <c r="E1747" s="0" t="str">
        <f aca="false">IF($A1747="","",INDEX(CARTAO_COMPRAS!$H:$H,INT((ROW()-2)/20)+2)+MOD(ROW()-2,20))</f>
        <v/>
      </c>
      <c r="F1747" s="0" t="str">
        <f aca="false">IF($A1747="","",INDEX(CARTAO_COMPRAS!$G:$G,INT((ROW()-2)/20)+2))</f>
        <v/>
      </c>
      <c r="G1747" s="5" t="str">
        <f aca="false">IF($A1747="","",INDEX(CARTAO_COMPRAS!$I:$I,INT((ROW()-2)/20)+2))</f>
        <v/>
      </c>
      <c r="H1747" s="4" t="str">
        <f aca="false">IF($A1747="","",EDATE(INDEX(CARTAO_COMPRAS!$J:$J,INT((ROW()-2)/20)+2),MOD(ROW()-2,20)))</f>
        <v/>
      </c>
      <c r="I1747" s="4" t="str">
        <f aca="false">IF($H1747="","",$H1747-WEEKDAY($H1747,2)+1)</f>
        <v/>
      </c>
      <c r="J1747" s="4" t="str">
        <f aca="false">IF($I1747="","",$I1747+6)</f>
        <v/>
      </c>
      <c r="K1747" s="6" t="str">
        <f aca="false">IF($H1747="","",DATE(YEAR($H1747),MONTH($H1747),1))</f>
        <v/>
      </c>
      <c r="L1747" s="0" t="str">
        <f aca="false">IF($A1747="","",INDEX(CARTAO_COMPRAS!$K:$K,INT((ROW()-2)/20)+2))</f>
        <v/>
      </c>
      <c r="M1747" s="0" t="str">
        <f aca="false">IF($A1747="","","Compra no cartão")</f>
        <v/>
      </c>
    </row>
    <row r="1748" customFormat="false" ht="13.5" hidden="false" customHeight="false" outlineLevel="0" collapsed="false">
      <c r="A1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8" s="0" t="str">
        <f aca="false">IF($A1748="","",INDEX(CARTAO_COMPRAS!$C:$C,INT((ROW()-2)/20)+2))</f>
        <v/>
      </c>
      <c r="C1748" s="0" t="str">
        <f aca="false">IF($A1748="","",INDEX(CARTAO_COMPRAS!$D:$D,INT((ROW()-2)/20)+2))</f>
        <v/>
      </c>
      <c r="D1748" s="0" t="str">
        <f aca="false">IF($A1748="","",INDEX(CARTAO_COMPRAS!$E:$E,INT((ROW()-2)/20)+2))</f>
        <v/>
      </c>
      <c r="E1748" s="0" t="str">
        <f aca="false">IF($A1748="","",INDEX(CARTAO_COMPRAS!$H:$H,INT((ROW()-2)/20)+2)+MOD(ROW()-2,20))</f>
        <v/>
      </c>
      <c r="F1748" s="0" t="str">
        <f aca="false">IF($A1748="","",INDEX(CARTAO_COMPRAS!$G:$G,INT((ROW()-2)/20)+2))</f>
        <v/>
      </c>
      <c r="G1748" s="5" t="str">
        <f aca="false">IF($A1748="","",INDEX(CARTAO_COMPRAS!$I:$I,INT((ROW()-2)/20)+2))</f>
        <v/>
      </c>
      <c r="H1748" s="4" t="str">
        <f aca="false">IF($A1748="","",EDATE(INDEX(CARTAO_COMPRAS!$J:$J,INT((ROW()-2)/20)+2),MOD(ROW()-2,20)))</f>
        <v/>
      </c>
      <c r="I1748" s="4" t="str">
        <f aca="false">IF($H1748="","",$H1748-WEEKDAY($H1748,2)+1)</f>
        <v/>
      </c>
      <c r="J1748" s="4" t="str">
        <f aca="false">IF($I1748="","",$I1748+6)</f>
        <v/>
      </c>
      <c r="K1748" s="6" t="str">
        <f aca="false">IF($H1748="","",DATE(YEAR($H1748),MONTH($H1748),1))</f>
        <v/>
      </c>
      <c r="L1748" s="0" t="str">
        <f aca="false">IF($A1748="","",INDEX(CARTAO_COMPRAS!$K:$K,INT((ROW()-2)/20)+2))</f>
        <v/>
      </c>
      <c r="M1748" s="0" t="str">
        <f aca="false">IF($A1748="","","Compra no cartão")</f>
        <v/>
      </c>
    </row>
    <row r="1749" customFormat="false" ht="13.5" hidden="false" customHeight="false" outlineLevel="0" collapsed="false">
      <c r="A1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49" s="0" t="str">
        <f aca="false">IF($A1749="","",INDEX(CARTAO_COMPRAS!$C:$C,INT((ROW()-2)/20)+2))</f>
        <v/>
      </c>
      <c r="C1749" s="0" t="str">
        <f aca="false">IF($A1749="","",INDEX(CARTAO_COMPRAS!$D:$D,INT((ROW()-2)/20)+2))</f>
        <v/>
      </c>
      <c r="D1749" s="0" t="str">
        <f aca="false">IF($A1749="","",INDEX(CARTAO_COMPRAS!$E:$E,INT((ROW()-2)/20)+2))</f>
        <v/>
      </c>
      <c r="E1749" s="0" t="str">
        <f aca="false">IF($A1749="","",INDEX(CARTAO_COMPRAS!$H:$H,INT((ROW()-2)/20)+2)+MOD(ROW()-2,20))</f>
        <v/>
      </c>
      <c r="F1749" s="0" t="str">
        <f aca="false">IF($A1749="","",INDEX(CARTAO_COMPRAS!$G:$G,INT((ROW()-2)/20)+2))</f>
        <v/>
      </c>
      <c r="G1749" s="5" t="str">
        <f aca="false">IF($A1749="","",INDEX(CARTAO_COMPRAS!$I:$I,INT((ROW()-2)/20)+2))</f>
        <v/>
      </c>
      <c r="H1749" s="4" t="str">
        <f aca="false">IF($A1749="","",EDATE(INDEX(CARTAO_COMPRAS!$J:$J,INT((ROW()-2)/20)+2),MOD(ROW()-2,20)))</f>
        <v/>
      </c>
      <c r="I1749" s="4" t="str">
        <f aca="false">IF($H1749="","",$H1749-WEEKDAY($H1749,2)+1)</f>
        <v/>
      </c>
      <c r="J1749" s="4" t="str">
        <f aca="false">IF($I1749="","",$I1749+6)</f>
        <v/>
      </c>
      <c r="K1749" s="6" t="str">
        <f aca="false">IF($H1749="","",DATE(YEAR($H1749),MONTH($H1749),1))</f>
        <v/>
      </c>
      <c r="L1749" s="0" t="str">
        <f aca="false">IF($A1749="","",INDEX(CARTAO_COMPRAS!$K:$K,INT((ROW()-2)/20)+2))</f>
        <v/>
      </c>
      <c r="M1749" s="0" t="str">
        <f aca="false">IF($A1749="","","Compra no cartão")</f>
        <v/>
      </c>
    </row>
    <row r="1750" customFormat="false" ht="13.5" hidden="false" customHeight="false" outlineLevel="0" collapsed="false">
      <c r="A1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0" s="0" t="str">
        <f aca="false">IF($A1750="","",INDEX(CARTAO_COMPRAS!$C:$C,INT((ROW()-2)/20)+2))</f>
        <v/>
      </c>
      <c r="C1750" s="0" t="str">
        <f aca="false">IF($A1750="","",INDEX(CARTAO_COMPRAS!$D:$D,INT((ROW()-2)/20)+2))</f>
        <v/>
      </c>
      <c r="D1750" s="0" t="str">
        <f aca="false">IF($A1750="","",INDEX(CARTAO_COMPRAS!$E:$E,INT((ROW()-2)/20)+2))</f>
        <v/>
      </c>
      <c r="E1750" s="0" t="str">
        <f aca="false">IF($A1750="","",INDEX(CARTAO_COMPRAS!$H:$H,INT((ROW()-2)/20)+2)+MOD(ROW()-2,20))</f>
        <v/>
      </c>
      <c r="F1750" s="0" t="str">
        <f aca="false">IF($A1750="","",INDEX(CARTAO_COMPRAS!$G:$G,INT((ROW()-2)/20)+2))</f>
        <v/>
      </c>
      <c r="G1750" s="5" t="str">
        <f aca="false">IF($A1750="","",INDEX(CARTAO_COMPRAS!$I:$I,INT((ROW()-2)/20)+2))</f>
        <v/>
      </c>
      <c r="H1750" s="4" t="str">
        <f aca="false">IF($A1750="","",EDATE(INDEX(CARTAO_COMPRAS!$J:$J,INT((ROW()-2)/20)+2),MOD(ROW()-2,20)))</f>
        <v/>
      </c>
      <c r="I1750" s="4" t="str">
        <f aca="false">IF($H1750="","",$H1750-WEEKDAY($H1750,2)+1)</f>
        <v/>
      </c>
      <c r="J1750" s="4" t="str">
        <f aca="false">IF($I1750="","",$I1750+6)</f>
        <v/>
      </c>
      <c r="K1750" s="6" t="str">
        <f aca="false">IF($H1750="","",DATE(YEAR($H1750),MONTH($H1750),1))</f>
        <v/>
      </c>
      <c r="L1750" s="0" t="str">
        <f aca="false">IF($A1750="","",INDEX(CARTAO_COMPRAS!$K:$K,INT((ROW()-2)/20)+2))</f>
        <v/>
      </c>
      <c r="M1750" s="0" t="str">
        <f aca="false">IF($A1750="","","Compra no cartão")</f>
        <v/>
      </c>
    </row>
    <row r="1751" customFormat="false" ht="13.5" hidden="false" customHeight="false" outlineLevel="0" collapsed="false">
      <c r="A1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1" s="0" t="str">
        <f aca="false">IF($A1751="","",INDEX(CARTAO_COMPRAS!$C:$C,INT((ROW()-2)/20)+2))</f>
        <v/>
      </c>
      <c r="C1751" s="0" t="str">
        <f aca="false">IF($A1751="","",INDEX(CARTAO_COMPRAS!$D:$D,INT((ROW()-2)/20)+2))</f>
        <v/>
      </c>
      <c r="D1751" s="0" t="str">
        <f aca="false">IF($A1751="","",INDEX(CARTAO_COMPRAS!$E:$E,INT((ROW()-2)/20)+2))</f>
        <v/>
      </c>
      <c r="E1751" s="0" t="str">
        <f aca="false">IF($A1751="","",INDEX(CARTAO_COMPRAS!$H:$H,INT((ROW()-2)/20)+2)+MOD(ROW()-2,20))</f>
        <v/>
      </c>
      <c r="F1751" s="0" t="str">
        <f aca="false">IF($A1751="","",INDEX(CARTAO_COMPRAS!$G:$G,INT((ROW()-2)/20)+2))</f>
        <v/>
      </c>
      <c r="G1751" s="5" t="str">
        <f aca="false">IF($A1751="","",INDEX(CARTAO_COMPRAS!$I:$I,INT((ROW()-2)/20)+2))</f>
        <v/>
      </c>
      <c r="H1751" s="4" t="str">
        <f aca="false">IF($A1751="","",EDATE(INDEX(CARTAO_COMPRAS!$J:$J,INT((ROW()-2)/20)+2),MOD(ROW()-2,20)))</f>
        <v/>
      </c>
      <c r="I1751" s="4" t="str">
        <f aca="false">IF($H1751="","",$H1751-WEEKDAY($H1751,2)+1)</f>
        <v/>
      </c>
      <c r="J1751" s="4" t="str">
        <f aca="false">IF($I1751="","",$I1751+6)</f>
        <v/>
      </c>
      <c r="K1751" s="6" t="str">
        <f aca="false">IF($H1751="","",DATE(YEAR($H1751),MONTH($H1751),1))</f>
        <v/>
      </c>
      <c r="L1751" s="0" t="str">
        <f aca="false">IF($A1751="","",INDEX(CARTAO_COMPRAS!$K:$K,INT((ROW()-2)/20)+2))</f>
        <v/>
      </c>
      <c r="M1751" s="0" t="str">
        <f aca="false">IF($A1751="","","Compra no cartão")</f>
        <v/>
      </c>
    </row>
    <row r="1752" customFormat="false" ht="13.5" hidden="false" customHeight="false" outlineLevel="0" collapsed="false">
      <c r="A1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2" s="0" t="str">
        <f aca="false">IF($A1752="","",INDEX(CARTAO_COMPRAS!$C:$C,INT((ROW()-2)/20)+2))</f>
        <v/>
      </c>
      <c r="C1752" s="0" t="str">
        <f aca="false">IF($A1752="","",INDEX(CARTAO_COMPRAS!$D:$D,INT((ROW()-2)/20)+2))</f>
        <v/>
      </c>
      <c r="D1752" s="0" t="str">
        <f aca="false">IF($A1752="","",INDEX(CARTAO_COMPRAS!$E:$E,INT((ROW()-2)/20)+2))</f>
        <v/>
      </c>
      <c r="E1752" s="0" t="str">
        <f aca="false">IF($A1752="","",INDEX(CARTAO_COMPRAS!$H:$H,INT((ROW()-2)/20)+2)+MOD(ROW()-2,20))</f>
        <v/>
      </c>
      <c r="F1752" s="0" t="str">
        <f aca="false">IF($A1752="","",INDEX(CARTAO_COMPRAS!$G:$G,INT((ROW()-2)/20)+2))</f>
        <v/>
      </c>
      <c r="G1752" s="5" t="str">
        <f aca="false">IF($A1752="","",INDEX(CARTAO_COMPRAS!$I:$I,INT((ROW()-2)/20)+2))</f>
        <v/>
      </c>
      <c r="H1752" s="4" t="str">
        <f aca="false">IF($A1752="","",EDATE(INDEX(CARTAO_COMPRAS!$J:$J,INT((ROW()-2)/20)+2),MOD(ROW()-2,20)))</f>
        <v/>
      </c>
      <c r="I1752" s="4" t="str">
        <f aca="false">IF($H1752="","",$H1752-WEEKDAY($H1752,2)+1)</f>
        <v/>
      </c>
      <c r="J1752" s="4" t="str">
        <f aca="false">IF($I1752="","",$I1752+6)</f>
        <v/>
      </c>
      <c r="K1752" s="6" t="str">
        <f aca="false">IF($H1752="","",DATE(YEAR($H1752),MONTH($H1752),1))</f>
        <v/>
      </c>
      <c r="L1752" s="0" t="str">
        <f aca="false">IF($A1752="","",INDEX(CARTAO_COMPRAS!$K:$K,INT((ROW()-2)/20)+2))</f>
        <v/>
      </c>
      <c r="M1752" s="0" t="str">
        <f aca="false">IF($A1752="","","Compra no cartão")</f>
        <v/>
      </c>
    </row>
    <row r="1753" customFormat="false" ht="13.5" hidden="false" customHeight="false" outlineLevel="0" collapsed="false">
      <c r="A1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3" s="0" t="str">
        <f aca="false">IF($A1753="","",INDEX(CARTAO_COMPRAS!$C:$C,INT((ROW()-2)/20)+2))</f>
        <v/>
      </c>
      <c r="C1753" s="0" t="str">
        <f aca="false">IF($A1753="","",INDEX(CARTAO_COMPRAS!$D:$D,INT((ROW()-2)/20)+2))</f>
        <v/>
      </c>
      <c r="D1753" s="0" t="str">
        <f aca="false">IF($A1753="","",INDEX(CARTAO_COMPRAS!$E:$E,INT((ROW()-2)/20)+2))</f>
        <v/>
      </c>
      <c r="E1753" s="0" t="str">
        <f aca="false">IF($A1753="","",INDEX(CARTAO_COMPRAS!$H:$H,INT((ROW()-2)/20)+2)+MOD(ROW()-2,20))</f>
        <v/>
      </c>
      <c r="F1753" s="0" t="str">
        <f aca="false">IF($A1753="","",INDEX(CARTAO_COMPRAS!$G:$G,INT((ROW()-2)/20)+2))</f>
        <v/>
      </c>
      <c r="G1753" s="5" t="str">
        <f aca="false">IF($A1753="","",INDEX(CARTAO_COMPRAS!$I:$I,INT((ROW()-2)/20)+2))</f>
        <v/>
      </c>
      <c r="H1753" s="4" t="str">
        <f aca="false">IF($A1753="","",EDATE(INDEX(CARTAO_COMPRAS!$J:$J,INT((ROW()-2)/20)+2),MOD(ROW()-2,20)))</f>
        <v/>
      </c>
      <c r="I1753" s="4" t="str">
        <f aca="false">IF($H1753="","",$H1753-WEEKDAY($H1753,2)+1)</f>
        <v/>
      </c>
      <c r="J1753" s="4" t="str">
        <f aca="false">IF($I1753="","",$I1753+6)</f>
        <v/>
      </c>
      <c r="K1753" s="6" t="str">
        <f aca="false">IF($H1753="","",DATE(YEAR($H1753),MONTH($H1753),1))</f>
        <v/>
      </c>
      <c r="L1753" s="0" t="str">
        <f aca="false">IF($A1753="","",INDEX(CARTAO_COMPRAS!$K:$K,INT((ROW()-2)/20)+2))</f>
        <v/>
      </c>
      <c r="M1753" s="0" t="str">
        <f aca="false">IF($A1753="","","Compra no cartão")</f>
        <v/>
      </c>
    </row>
    <row r="1754" customFormat="false" ht="13.5" hidden="false" customHeight="false" outlineLevel="0" collapsed="false">
      <c r="A1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4" s="0" t="str">
        <f aca="false">IF($A1754="","",INDEX(CARTAO_COMPRAS!$C:$C,INT((ROW()-2)/20)+2))</f>
        <v/>
      </c>
      <c r="C1754" s="0" t="str">
        <f aca="false">IF($A1754="","",INDEX(CARTAO_COMPRAS!$D:$D,INT((ROW()-2)/20)+2))</f>
        <v/>
      </c>
      <c r="D1754" s="0" t="str">
        <f aca="false">IF($A1754="","",INDEX(CARTAO_COMPRAS!$E:$E,INT((ROW()-2)/20)+2))</f>
        <v/>
      </c>
      <c r="E1754" s="0" t="str">
        <f aca="false">IF($A1754="","",INDEX(CARTAO_COMPRAS!$H:$H,INT((ROW()-2)/20)+2)+MOD(ROW()-2,20))</f>
        <v/>
      </c>
      <c r="F1754" s="0" t="str">
        <f aca="false">IF($A1754="","",INDEX(CARTAO_COMPRAS!$G:$G,INT((ROW()-2)/20)+2))</f>
        <v/>
      </c>
      <c r="G1754" s="5" t="str">
        <f aca="false">IF($A1754="","",INDEX(CARTAO_COMPRAS!$I:$I,INT((ROW()-2)/20)+2))</f>
        <v/>
      </c>
      <c r="H1754" s="4" t="str">
        <f aca="false">IF($A1754="","",EDATE(INDEX(CARTAO_COMPRAS!$J:$J,INT((ROW()-2)/20)+2),MOD(ROW()-2,20)))</f>
        <v/>
      </c>
      <c r="I1754" s="4" t="str">
        <f aca="false">IF($H1754="","",$H1754-WEEKDAY($H1754,2)+1)</f>
        <v/>
      </c>
      <c r="J1754" s="4" t="str">
        <f aca="false">IF($I1754="","",$I1754+6)</f>
        <v/>
      </c>
      <c r="K1754" s="6" t="str">
        <f aca="false">IF($H1754="","",DATE(YEAR($H1754),MONTH($H1754),1))</f>
        <v/>
      </c>
      <c r="L1754" s="0" t="str">
        <f aca="false">IF($A1754="","",INDEX(CARTAO_COMPRAS!$K:$K,INT((ROW()-2)/20)+2))</f>
        <v/>
      </c>
      <c r="M1754" s="0" t="str">
        <f aca="false">IF($A1754="","","Compra no cartão")</f>
        <v/>
      </c>
    </row>
    <row r="1755" customFormat="false" ht="13.5" hidden="false" customHeight="false" outlineLevel="0" collapsed="false">
      <c r="A1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5" s="0" t="str">
        <f aca="false">IF($A1755="","",INDEX(CARTAO_COMPRAS!$C:$C,INT((ROW()-2)/20)+2))</f>
        <v/>
      </c>
      <c r="C1755" s="0" t="str">
        <f aca="false">IF($A1755="","",INDEX(CARTAO_COMPRAS!$D:$D,INT((ROW()-2)/20)+2))</f>
        <v/>
      </c>
      <c r="D1755" s="0" t="str">
        <f aca="false">IF($A1755="","",INDEX(CARTAO_COMPRAS!$E:$E,INT((ROW()-2)/20)+2))</f>
        <v/>
      </c>
      <c r="E1755" s="0" t="str">
        <f aca="false">IF($A1755="","",INDEX(CARTAO_COMPRAS!$H:$H,INT((ROW()-2)/20)+2)+MOD(ROW()-2,20))</f>
        <v/>
      </c>
      <c r="F1755" s="0" t="str">
        <f aca="false">IF($A1755="","",INDEX(CARTAO_COMPRAS!$G:$G,INT((ROW()-2)/20)+2))</f>
        <v/>
      </c>
      <c r="G1755" s="5" t="str">
        <f aca="false">IF($A1755="","",INDEX(CARTAO_COMPRAS!$I:$I,INT((ROW()-2)/20)+2))</f>
        <v/>
      </c>
      <c r="H1755" s="4" t="str">
        <f aca="false">IF($A1755="","",EDATE(INDEX(CARTAO_COMPRAS!$J:$J,INT((ROW()-2)/20)+2),MOD(ROW()-2,20)))</f>
        <v/>
      </c>
      <c r="I1755" s="4" t="str">
        <f aca="false">IF($H1755="","",$H1755-WEEKDAY($H1755,2)+1)</f>
        <v/>
      </c>
      <c r="J1755" s="4" t="str">
        <f aca="false">IF($I1755="","",$I1755+6)</f>
        <v/>
      </c>
      <c r="K1755" s="6" t="str">
        <f aca="false">IF($H1755="","",DATE(YEAR($H1755),MONTH($H1755),1))</f>
        <v/>
      </c>
      <c r="L1755" s="0" t="str">
        <f aca="false">IF($A1755="","",INDEX(CARTAO_COMPRAS!$K:$K,INT((ROW()-2)/20)+2))</f>
        <v/>
      </c>
      <c r="M1755" s="0" t="str">
        <f aca="false">IF($A1755="","","Compra no cartão")</f>
        <v/>
      </c>
    </row>
    <row r="1756" customFormat="false" ht="13.5" hidden="false" customHeight="false" outlineLevel="0" collapsed="false">
      <c r="A1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6" s="0" t="str">
        <f aca="false">IF($A1756="","",INDEX(CARTAO_COMPRAS!$C:$C,INT((ROW()-2)/20)+2))</f>
        <v/>
      </c>
      <c r="C1756" s="0" t="str">
        <f aca="false">IF($A1756="","",INDEX(CARTAO_COMPRAS!$D:$D,INT((ROW()-2)/20)+2))</f>
        <v/>
      </c>
      <c r="D1756" s="0" t="str">
        <f aca="false">IF($A1756="","",INDEX(CARTAO_COMPRAS!$E:$E,INT((ROW()-2)/20)+2))</f>
        <v/>
      </c>
      <c r="E1756" s="0" t="str">
        <f aca="false">IF($A1756="","",INDEX(CARTAO_COMPRAS!$H:$H,INT((ROW()-2)/20)+2)+MOD(ROW()-2,20))</f>
        <v/>
      </c>
      <c r="F1756" s="0" t="str">
        <f aca="false">IF($A1756="","",INDEX(CARTAO_COMPRAS!$G:$G,INT((ROW()-2)/20)+2))</f>
        <v/>
      </c>
      <c r="G1756" s="5" t="str">
        <f aca="false">IF($A1756="","",INDEX(CARTAO_COMPRAS!$I:$I,INT((ROW()-2)/20)+2))</f>
        <v/>
      </c>
      <c r="H1756" s="4" t="str">
        <f aca="false">IF($A1756="","",EDATE(INDEX(CARTAO_COMPRAS!$J:$J,INT((ROW()-2)/20)+2),MOD(ROW()-2,20)))</f>
        <v/>
      </c>
      <c r="I1756" s="4" t="str">
        <f aca="false">IF($H1756="","",$H1756-WEEKDAY($H1756,2)+1)</f>
        <v/>
      </c>
      <c r="J1756" s="4" t="str">
        <f aca="false">IF($I1756="","",$I1756+6)</f>
        <v/>
      </c>
      <c r="K1756" s="6" t="str">
        <f aca="false">IF($H1756="","",DATE(YEAR($H1756),MONTH($H1756),1))</f>
        <v/>
      </c>
      <c r="L1756" s="0" t="str">
        <f aca="false">IF($A1756="","",INDEX(CARTAO_COMPRAS!$K:$K,INT((ROW()-2)/20)+2))</f>
        <v/>
      </c>
      <c r="M1756" s="0" t="str">
        <f aca="false">IF($A1756="","","Compra no cartão")</f>
        <v/>
      </c>
    </row>
    <row r="1757" customFormat="false" ht="13.5" hidden="false" customHeight="false" outlineLevel="0" collapsed="false">
      <c r="A1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7" s="0" t="str">
        <f aca="false">IF($A1757="","",INDEX(CARTAO_COMPRAS!$C:$C,INT((ROW()-2)/20)+2))</f>
        <v/>
      </c>
      <c r="C1757" s="0" t="str">
        <f aca="false">IF($A1757="","",INDEX(CARTAO_COMPRAS!$D:$D,INT((ROW()-2)/20)+2))</f>
        <v/>
      </c>
      <c r="D1757" s="0" t="str">
        <f aca="false">IF($A1757="","",INDEX(CARTAO_COMPRAS!$E:$E,INT((ROW()-2)/20)+2))</f>
        <v/>
      </c>
      <c r="E1757" s="0" t="str">
        <f aca="false">IF($A1757="","",INDEX(CARTAO_COMPRAS!$H:$H,INT((ROW()-2)/20)+2)+MOD(ROW()-2,20))</f>
        <v/>
      </c>
      <c r="F1757" s="0" t="str">
        <f aca="false">IF($A1757="","",INDEX(CARTAO_COMPRAS!$G:$G,INT((ROW()-2)/20)+2))</f>
        <v/>
      </c>
      <c r="G1757" s="5" t="str">
        <f aca="false">IF($A1757="","",INDEX(CARTAO_COMPRAS!$I:$I,INT((ROW()-2)/20)+2))</f>
        <v/>
      </c>
      <c r="H1757" s="4" t="str">
        <f aca="false">IF($A1757="","",EDATE(INDEX(CARTAO_COMPRAS!$J:$J,INT((ROW()-2)/20)+2),MOD(ROW()-2,20)))</f>
        <v/>
      </c>
      <c r="I1757" s="4" t="str">
        <f aca="false">IF($H1757="","",$H1757-WEEKDAY($H1757,2)+1)</f>
        <v/>
      </c>
      <c r="J1757" s="4" t="str">
        <f aca="false">IF($I1757="","",$I1757+6)</f>
        <v/>
      </c>
      <c r="K1757" s="6" t="str">
        <f aca="false">IF($H1757="","",DATE(YEAR($H1757),MONTH($H1757),1))</f>
        <v/>
      </c>
      <c r="L1757" s="0" t="str">
        <f aca="false">IF($A1757="","",INDEX(CARTAO_COMPRAS!$K:$K,INT((ROW()-2)/20)+2))</f>
        <v/>
      </c>
      <c r="M1757" s="0" t="str">
        <f aca="false">IF($A1757="","","Compra no cartão")</f>
        <v/>
      </c>
    </row>
    <row r="1758" customFormat="false" ht="13.5" hidden="false" customHeight="false" outlineLevel="0" collapsed="false">
      <c r="A1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8" s="0" t="str">
        <f aca="false">IF($A1758="","",INDEX(CARTAO_COMPRAS!$C:$C,INT((ROW()-2)/20)+2))</f>
        <v/>
      </c>
      <c r="C1758" s="0" t="str">
        <f aca="false">IF($A1758="","",INDEX(CARTAO_COMPRAS!$D:$D,INT((ROW()-2)/20)+2))</f>
        <v/>
      </c>
      <c r="D1758" s="0" t="str">
        <f aca="false">IF($A1758="","",INDEX(CARTAO_COMPRAS!$E:$E,INT((ROW()-2)/20)+2))</f>
        <v/>
      </c>
      <c r="E1758" s="0" t="str">
        <f aca="false">IF($A1758="","",INDEX(CARTAO_COMPRAS!$H:$H,INT((ROW()-2)/20)+2)+MOD(ROW()-2,20))</f>
        <v/>
      </c>
      <c r="F1758" s="0" t="str">
        <f aca="false">IF($A1758="","",INDEX(CARTAO_COMPRAS!$G:$G,INT((ROW()-2)/20)+2))</f>
        <v/>
      </c>
      <c r="G1758" s="5" t="str">
        <f aca="false">IF($A1758="","",INDEX(CARTAO_COMPRAS!$I:$I,INT((ROW()-2)/20)+2))</f>
        <v/>
      </c>
      <c r="H1758" s="4" t="str">
        <f aca="false">IF($A1758="","",EDATE(INDEX(CARTAO_COMPRAS!$J:$J,INT((ROW()-2)/20)+2),MOD(ROW()-2,20)))</f>
        <v/>
      </c>
      <c r="I1758" s="4" t="str">
        <f aca="false">IF($H1758="","",$H1758-WEEKDAY($H1758,2)+1)</f>
        <v/>
      </c>
      <c r="J1758" s="4" t="str">
        <f aca="false">IF($I1758="","",$I1758+6)</f>
        <v/>
      </c>
      <c r="K1758" s="6" t="str">
        <f aca="false">IF($H1758="","",DATE(YEAR($H1758),MONTH($H1758),1))</f>
        <v/>
      </c>
      <c r="L1758" s="0" t="str">
        <f aca="false">IF($A1758="","",INDEX(CARTAO_COMPRAS!$K:$K,INT((ROW()-2)/20)+2))</f>
        <v/>
      </c>
      <c r="M1758" s="0" t="str">
        <f aca="false">IF($A1758="","","Compra no cartão")</f>
        <v/>
      </c>
    </row>
    <row r="1759" customFormat="false" ht="13.5" hidden="false" customHeight="false" outlineLevel="0" collapsed="false">
      <c r="A1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59" s="0" t="str">
        <f aca="false">IF($A1759="","",INDEX(CARTAO_COMPRAS!$C:$C,INT((ROW()-2)/20)+2))</f>
        <v/>
      </c>
      <c r="C1759" s="0" t="str">
        <f aca="false">IF($A1759="","",INDEX(CARTAO_COMPRAS!$D:$D,INT((ROW()-2)/20)+2))</f>
        <v/>
      </c>
      <c r="D1759" s="0" t="str">
        <f aca="false">IF($A1759="","",INDEX(CARTAO_COMPRAS!$E:$E,INT((ROW()-2)/20)+2))</f>
        <v/>
      </c>
      <c r="E1759" s="0" t="str">
        <f aca="false">IF($A1759="","",INDEX(CARTAO_COMPRAS!$H:$H,INT((ROW()-2)/20)+2)+MOD(ROW()-2,20))</f>
        <v/>
      </c>
      <c r="F1759" s="0" t="str">
        <f aca="false">IF($A1759="","",INDEX(CARTAO_COMPRAS!$G:$G,INT((ROW()-2)/20)+2))</f>
        <v/>
      </c>
      <c r="G1759" s="5" t="str">
        <f aca="false">IF($A1759="","",INDEX(CARTAO_COMPRAS!$I:$I,INT((ROW()-2)/20)+2))</f>
        <v/>
      </c>
      <c r="H1759" s="4" t="str">
        <f aca="false">IF($A1759="","",EDATE(INDEX(CARTAO_COMPRAS!$J:$J,INT((ROW()-2)/20)+2),MOD(ROW()-2,20)))</f>
        <v/>
      </c>
      <c r="I1759" s="4" t="str">
        <f aca="false">IF($H1759="","",$H1759-WEEKDAY($H1759,2)+1)</f>
        <v/>
      </c>
      <c r="J1759" s="4" t="str">
        <f aca="false">IF($I1759="","",$I1759+6)</f>
        <v/>
      </c>
      <c r="K1759" s="6" t="str">
        <f aca="false">IF($H1759="","",DATE(YEAR($H1759),MONTH($H1759),1))</f>
        <v/>
      </c>
      <c r="L1759" s="0" t="str">
        <f aca="false">IF($A1759="","",INDEX(CARTAO_COMPRAS!$K:$K,INT((ROW()-2)/20)+2))</f>
        <v/>
      </c>
      <c r="M1759" s="0" t="str">
        <f aca="false">IF($A1759="","","Compra no cartão")</f>
        <v/>
      </c>
    </row>
    <row r="1760" customFormat="false" ht="13.5" hidden="false" customHeight="false" outlineLevel="0" collapsed="false">
      <c r="A1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0" s="0" t="str">
        <f aca="false">IF($A1760="","",INDEX(CARTAO_COMPRAS!$C:$C,INT((ROW()-2)/20)+2))</f>
        <v/>
      </c>
      <c r="C1760" s="0" t="str">
        <f aca="false">IF($A1760="","",INDEX(CARTAO_COMPRAS!$D:$D,INT((ROW()-2)/20)+2))</f>
        <v/>
      </c>
      <c r="D1760" s="0" t="str">
        <f aca="false">IF($A1760="","",INDEX(CARTAO_COMPRAS!$E:$E,INT((ROW()-2)/20)+2))</f>
        <v/>
      </c>
      <c r="E1760" s="0" t="str">
        <f aca="false">IF($A1760="","",INDEX(CARTAO_COMPRAS!$H:$H,INT((ROW()-2)/20)+2)+MOD(ROW()-2,20))</f>
        <v/>
      </c>
      <c r="F1760" s="0" t="str">
        <f aca="false">IF($A1760="","",INDEX(CARTAO_COMPRAS!$G:$G,INT((ROW()-2)/20)+2))</f>
        <v/>
      </c>
      <c r="G1760" s="5" t="str">
        <f aca="false">IF($A1760="","",INDEX(CARTAO_COMPRAS!$I:$I,INT((ROW()-2)/20)+2))</f>
        <v/>
      </c>
      <c r="H1760" s="4" t="str">
        <f aca="false">IF($A1760="","",EDATE(INDEX(CARTAO_COMPRAS!$J:$J,INT((ROW()-2)/20)+2),MOD(ROW()-2,20)))</f>
        <v/>
      </c>
      <c r="I1760" s="4" t="str">
        <f aca="false">IF($H1760="","",$H1760-WEEKDAY($H1760,2)+1)</f>
        <v/>
      </c>
      <c r="J1760" s="4" t="str">
        <f aca="false">IF($I1760="","",$I1760+6)</f>
        <v/>
      </c>
      <c r="K1760" s="6" t="str">
        <f aca="false">IF($H1760="","",DATE(YEAR($H1760),MONTH($H1760),1))</f>
        <v/>
      </c>
      <c r="L1760" s="0" t="str">
        <f aca="false">IF($A1760="","",INDEX(CARTAO_COMPRAS!$K:$K,INT((ROW()-2)/20)+2))</f>
        <v/>
      </c>
      <c r="M1760" s="0" t="str">
        <f aca="false">IF($A1760="","","Compra no cartão")</f>
        <v/>
      </c>
    </row>
    <row r="1761" customFormat="false" ht="13.5" hidden="false" customHeight="false" outlineLevel="0" collapsed="false">
      <c r="A1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1" s="0" t="str">
        <f aca="false">IF($A1761="","",INDEX(CARTAO_COMPRAS!$C:$C,INT((ROW()-2)/20)+2))</f>
        <v/>
      </c>
      <c r="C1761" s="0" t="str">
        <f aca="false">IF($A1761="","",INDEX(CARTAO_COMPRAS!$D:$D,INT((ROW()-2)/20)+2))</f>
        <v/>
      </c>
      <c r="D1761" s="0" t="str">
        <f aca="false">IF($A1761="","",INDEX(CARTAO_COMPRAS!$E:$E,INT((ROW()-2)/20)+2))</f>
        <v/>
      </c>
      <c r="E1761" s="0" t="str">
        <f aca="false">IF($A1761="","",INDEX(CARTAO_COMPRAS!$H:$H,INT((ROW()-2)/20)+2)+MOD(ROW()-2,20))</f>
        <v/>
      </c>
      <c r="F1761" s="0" t="str">
        <f aca="false">IF($A1761="","",INDEX(CARTAO_COMPRAS!$G:$G,INT((ROW()-2)/20)+2))</f>
        <v/>
      </c>
      <c r="G1761" s="5" t="str">
        <f aca="false">IF($A1761="","",INDEX(CARTAO_COMPRAS!$I:$I,INT((ROW()-2)/20)+2))</f>
        <v/>
      </c>
      <c r="H1761" s="4" t="str">
        <f aca="false">IF($A1761="","",EDATE(INDEX(CARTAO_COMPRAS!$J:$J,INT((ROW()-2)/20)+2),MOD(ROW()-2,20)))</f>
        <v/>
      </c>
      <c r="I1761" s="4" t="str">
        <f aca="false">IF($H1761="","",$H1761-WEEKDAY($H1761,2)+1)</f>
        <v/>
      </c>
      <c r="J1761" s="4" t="str">
        <f aca="false">IF($I1761="","",$I1761+6)</f>
        <v/>
      </c>
      <c r="K1761" s="6" t="str">
        <f aca="false">IF($H1761="","",DATE(YEAR($H1761),MONTH($H1761),1))</f>
        <v/>
      </c>
      <c r="L1761" s="0" t="str">
        <f aca="false">IF($A1761="","",INDEX(CARTAO_COMPRAS!$K:$K,INT((ROW()-2)/20)+2))</f>
        <v/>
      </c>
      <c r="M1761" s="0" t="str">
        <f aca="false">IF($A1761="","","Compra no cartão")</f>
        <v/>
      </c>
    </row>
    <row r="1762" customFormat="false" ht="13.5" hidden="false" customHeight="false" outlineLevel="0" collapsed="false">
      <c r="A17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89</v>
      </c>
      <c r="B1762" s="0" t="str">
        <f aca="false">IF($A1762="","",INDEX(CARTAO_COMPRAS!$C:$C,INT((ROW()-2)/20)+2))</f>
        <v>Bradesco</v>
      </c>
      <c r="C1762" s="0" t="str">
        <f aca="false">IF($A1762="","",INDEX(CARTAO_COMPRAS!$D:$D,INT((ROW()-2)/20)+2))</f>
        <v>Giga Atacado</v>
      </c>
      <c r="D1762" s="0" t="str">
        <f aca="false">IF($A1762="","",INDEX(CARTAO_COMPRAS!$E:$E,INT((ROW()-2)/20)+2))</f>
        <v>Alimentação / Insumos</v>
      </c>
      <c r="E1762" s="0" t="n">
        <f aca="false">IF($A1762="","",INDEX(CARTAO_COMPRAS!$H:$H,INT((ROW()-2)/20)+2)+MOD(ROW()-2,20))</f>
        <v>1</v>
      </c>
      <c r="F1762" s="0" t="n">
        <f aca="false">IF($A1762="","",INDEX(CARTAO_COMPRAS!$G:$G,INT((ROW()-2)/20)+2))</f>
        <v>1</v>
      </c>
      <c r="G1762" s="5" t="n">
        <f aca="false">IF($A1762="","",INDEX(CARTAO_COMPRAS!$I:$I,INT((ROW()-2)/20)+2))</f>
        <v>696.34</v>
      </c>
      <c r="H1762" s="4" t="n">
        <f aca="false">IF($A1762="","",EDATE(INDEX(CARTAO_COMPRAS!$J:$J,INT((ROW()-2)/20)+2),MOD(ROW()-2,20)))</f>
        <v>46188</v>
      </c>
      <c r="I1762" s="4" t="n">
        <f aca="false">IF($H1762="","",$H1762-WEEKDAY($H1762,2)+1)</f>
        <v>46188</v>
      </c>
      <c r="J1762" s="4" t="n">
        <f aca="false">IF($I1762="","",$I1762+6)</f>
        <v>46194</v>
      </c>
      <c r="K1762" s="6" t="n">
        <f aca="false">IF($H1762="","",DATE(YEAR($H1762),MONTH($H1762),1))</f>
        <v>46174</v>
      </c>
      <c r="L1762" s="0" t="str">
        <f aca="false">IF($A1762="","",INDEX(CARTAO_COMPRAS!$K:$K,INT((ROW()-2)/20)+2))</f>
        <v>Pago</v>
      </c>
      <c r="M1762" s="0" t="str">
        <f aca="false">IF($A1762="","","Compra no cartão")</f>
        <v>Compra no cartão</v>
      </c>
    </row>
    <row r="1763" customFormat="false" ht="13.5" hidden="false" customHeight="false" outlineLevel="0" collapsed="false">
      <c r="A1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3" s="0" t="str">
        <f aca="false">IF($A1763="","",INDEX(CARTAO_COMPRAS!$C:$C,INT((ROW()-2)/20)+2))</f>
        <v/>
      </c>
      <c r="C1763" s="0" t="str">
        <f aca="false">IF($A1763="","",INDEX(CARTAO_COMPRAS!$D:$D,INT((ROW()-2)/20)+2))</f>
        <v/>
      </c>
      <c r="D1763" s="0" t="str">
        <f aca="false">IF($A1763="","",INDEX(CARTAO_COMPRAS!$E:$E,INT((ROW()-2)/20)+2))</f>
        <v/>
      </c>
      <c r="E1763" s="0" t="str">
        <f aca="false">IF($A1763="","",INDEX(CARTAO_COMPRAS!$H:$H,INT((ROW()-2)/20)+2)+MOD(ROW()-2,20))</f>
        <v/>
      </c>
      <c r="F1763" s="0" t="str">
        <f aca="false">IF($A1763="","",INDEX(CARTAO_COMPRAS!$G:$G,INT((ROW()-2)/20)+2))</f>
        <v/>
      </c>
      <c r="G1763" s="5" t="str">
        <f aca="false">IF($A1763="","",INDEX(CARTAO_COMPRAS!$I:$I,INT((ROW()-2)/20)+2))</f>
        <v/>
      </c>
      <c r="H1763" s="4" t="str">
        <f aca="false">IF($A1763="","",EDATE(INDEX(CARTAO_COMPRAS!$J:$J,INT((ROW()-2)/20)+2),MOD(ROW()-2,20)))</f>
        <v/>
      </c>
      <c r="I1763" s="4" t="str">
        <f aca="false">IF($H1763="","",$H1763-WEEKDAY($H1763,2)+1)</f>
        <v/>
      </c>
      <c r="J1763" s="4" t="str">
        <f aca="false">IF($I1763="","",$I1763+6)</f>
        <v/>
      </c>
      <c r="K1763" s="6" t="str">
        <f aca="false">IF($H1763="","",DATE(YEAR($H1763),MONTH($H1763),1))</f>
        <v/>
      </c>
      <c r="L1763" s="0" t="str">
        <f aca="false">IF($A1763="","",INDEX(CARTAO_COMPRAS!$K:$K,INT((ROW()-2)/20)+2))</f>
        <v/>
      </c>
      <c r="M1763" s="0" t="str">
        <f aca="false">IF($A1763="","","Compra no cartão")</f>
        <v/>
      </c>
    </row>
    <row r="1764" customFormat="false" ht="13.5" hidden="false" customHeight="false" outlineLevel="0" collapsed="false">
      <c r="A1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4" s="0" t="str">
        <f aca="false">IF($A1764="","",INDEX(CARTAO_COMPRAS!$C:$C,INT((ROW()-2)/20)+2))</f>
        <v/>
      </c>
      <c r="C1764" s="0" t="str">
        <f aca="false">IF($A1764="","",INDEX(CARTAO_COMPRAS!$D:$D,INT((ROW()-2)/20)+2))</f>
        <v/>
      </c>
      <c r="D1764" s="0" t="str">
        <f aca="false">IF($A1764="","",INDEX(CARTAO_COMPRAS!$E:$E,INT((ROW()-2)/20)+2))</f>
        <v/>
      </c>
      <c r="E1764" s="0" t="str">
        <f aca="false">IF($A1764="","",INDEX(CARTAO_COMPRAS!$H:$H,INT((ROW()-2)/20)+2)+MOD(ROW()-2,20))</f>
        <v/>
      </c>
      <c r="F1764" s="0" t="str">
        <f aca="false">IF($A1764="","",INDEX(CARTAO_COMPRAS!$G:$G,INT((ROW()-2)/20)+2))</f>
        <v/>
      </c>
      <c r="G1764" s="5" t="str">
        <f aca="false">IF($A1764="","",INDEX(CARTAO_COMPRAS!$I:$I,INT((ROW()-2)/20)+2))</f>
        <v/>
      </c>
      <c r="H1764" s="4" t="str">
        <f aca="false">IF($A1764="","",EDATE(INDEX(CARTAO_COMPRAS!$J:$J,INT((ROW()-2)/20)+2),MOD(ROW()-2,20)))</f>
        <v/>
      </c>
      <c r="I1764" s="4" t="str">
        <f aca="false">IF($H1764="","",$H1764-WEEKDAY($H1764,2)+1)</f>
        <v/>
      </c>
      <c r="J1764" s="4" t="str">
        <f aca="false">IF($I1764="","",$I1764+6)</f>
        <v/>
      </c>
      <c r="K1764" s="6" t="str">
        <f aca="false">IF($H1764="","",DATE(YEAR($H1764),MONTH($H1764),1))</f>
        <v/>
      </c>
      <c r="L1764" s="0" t="str">
        <f aca="false">IF($A1764="","",INDEX(CARTAO_COMPRAS!$K:$K,INT((ROW()-2)/20)+2))</f>
        <v/>
      </c>
      <c r="M1764" s="0" t="str">
        <f aca="false">IF($A1764="","","Compra no cartão")</f>
        <v/>
      </c>
    </row>
    <row r="1765" customFormat="false" ht="13.5" hidden="false" customHeight="false" outlineLevel="0" collapsed="false">
      <c r="A1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5" s="0" t="str">
        <f aca="false">IF($A1765="","",INDEX(CARTAO_COMPRAS!$C:$C,INT((ROW()-2)/20)+2))</f>
        <v/>
      </c>
      <c r="C1765" s="0" t="str">
        <f aca="false">IF($A1765="","",INDEX(CARTAO_COMPRAS!$D:$D,INT((ROW()-2)/20)+2))</f>
        <v/>
      </c>
      <c r="D1765" s="0" t="str">
        <f aca="false">IF($A1765="","",INDEX(CARTAO_COMPRAS!$E:$E,INT((ROW()-2)/20)+2))</f>
        <v/>
      </c>
      <c r="E1765" s="0" t="str">
        <f aca="false">IF($A1765="","",INDEX(CARTAO_COMPRAS!$H:$H,INT((ROW()-2)/20)+2)+MOD(ROW()-2,20))</f>
        <v/>
      </c>
      <c r="F1765" s="0" t="str">
        <f aca="false">IF($A1765="","",INDEX(CARTAO_COMPRAS!$G:$G,INT((ROW()-2)/20)+2))</f>
        <v/>
      </c>
      <c r="G1765" s="5" t="str">
        <f aca="false">IF($A1765="","",INDEX(CARTAO_COMPRAS!$I:$I,INT((ROW()-2)/20)+2))</f>
        <v/>
      </c>
      <c r="H1765" s="4" t="str">
        <f aca="false">IF($A1765="","",EDATE(INDEX(CARTAO_COMPRAS!$J:$J,INT((ROW()-2)/20)+2),MOD(ROW()-2,20)))</f>
        <v/>
      </c>
      <c r="I1765" s="4" t="str">
        <f aca="false">IF($H1765="","",$H1765-WEEKDAY($H1765,2)+1)</f>
        <v/>
      </c>
      <c r="J1765" s="4" t="str">
        <f aca="false">IF($I1765="","",$I1765+6)</f>
        <v/>
      </c>
      <c r="K1765" s="6" t="str">
        <f aca="false">IF($H1765="","",DATE(YEAR($H1765),MONTH($H1765),1))</f>
        <v/>
      </c>
      <c r="L1765" s="0" t="str">
        <f aca="false">IF($A1765="","",INDEX(CARTAO_COMPRAS!$K:$K,INT((ROW()-2)/20)+2))</f>
        <v/>
      </c>
      <c r="M1765" s="0" t="str">
        <f aca="false">IF($A1765="","","Compra no cartão")</f>
        <v/>
      </c>
    </row>
    <row r="1766" customFormat="false" ht="13.5" hidden="false" customHeight="false" outlineLevel="0" collapsed="false">
      <c r="A1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6" s="0" t="str">
        <f aca="false">IF($A1766="","",INDEX(CARTAO_COMPRAS!$C:$C,INT((ROW()-2)/20)+2))</f>
        <v/>
      </c>
      <c r="C1766" s="0" t="str">
        <f aca="false">IF($A1766="","",INDEX(CARTAO_COMPRAS!$D:$D,INT((ROW()-2)/20)+2))</f>
        <v/>
      </c>
      <c r="D1766" s="0" t="str">
        <f aca="false">IF($A1766="","",INDEX(CARTAO_COMPRAS!$E:$E,INT((ROW()-2)/20)+2))</f>
        <v/>
      </c>
      <c r="E1766" s="0" t="str">
        <f aca="false">IF($A1766="","",INDEX(CARTAO_COMPRAS!$H:$H,INT((ROW()-2)/20)+2)+MOD(ROW()-2,20))</f>
        <v/>
      </c>
      <c r="F1766" s="0" t="str">
        <f aca="false">IF($A1766="","",INDEX(CARTAO_COMPRAS!$G:$G,INT((ROW()-2)/20)+2))</f>
        <v/>
      </c>
      <c r="G1766" s="5" t="str">
        <f aca="false">IF($A1766="","",INDEX(CARTAO_COMPRAS!$I:$I,INT((ROW()-2)/20)+2))</f>
        <v/>
      </c>
      <c r="H1766" s="4" t="str">
        <f aca="false">IF($A1766="","",EDATE(INDEX(CARTAO_COMPRAS!$J:$J,INT((ROW()-2)/20)+2),MOD(ROW()-2,20)))</f>
        <v/>
      </c>
      <c r="I1766" s="4" t="str">
        <f aca="false">IF($H1766="","",$H1766-WEEKDAY($H1766,2)+1)</f>
        <v/>
      </c>
      <c r="J1766" s="4" t="str">
        <f aca="false">IF($I1766="","",$I1766+6)</f>
        <v/>
      </c>
      <c r="K1766" s="6" t="str">
        <f aca="false">IF($H1766="","",DATE(YEAR($H1766),MONTH($H1766),1))</f>
        <v/>
      </c>
      <c r="L1766" s="0" t="str">
        <f aca="false">IF($A1766="","",INDEX(CARTAO_COMPRAS!$K:$K,INT((ROW()-2)/20)+2))</f>
        <v/>
      </c>
      <c r="M1766" s="0" t="str">
        <f aca="false">IF($A1766="","","Compra no cartão")</f>
        <v/>
      </c>
    </row>
    <row r="1767" customFormat="false" ht="13.5" hidden="false" customHeight="false" outlineLevel="0" collapsed="false">
      <c r="A1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7" s="0" t="str">
        <f aca="false">IF($A1767="","",INDEX(CARTAO_COMPRAS!$C:$C,INT((ROW()-2)/20)+2))</f>
        <v/>
      </c>
      <c r="C1767" s="0" t="str">
        <f aca="false">IF($A1767="","",INDEX(CARTAO_COMPRAS!$D:$D,INT((ROW()-2)/20)+2))</f>
        <v/>
      </c>
      <c r="D1767" s="0" t="str">
        <f aca="false">IF($A1767="","",INDEX(CARTAO_COMPRAS!$E:$E,INT((ROW()-2)/20)+2))</f>
        <v/>
      </c>
      <c r="E1767" s="0" t="str">
        <f aca="false">IF($A1767="","",INDEX(CARTAO_COMPRAS!$H:$H,INT((ROW()-2)/20)+2)+MOD(ROW()-2,20))</f>
        <v/>
      </c>
      <c r="F1767" s="0" t="str">
        <f aca="false">IF($A1767="","",INDEX(CARTAO_COMPRAS!$G:$G,INT((ROW()-2)/20)+2))</f>
        <v/>
      </c>
      <c r="G1767" s="5" t="str">
        <f aca="false">IF($A1767="","",INDEX(CARTAO_COMPRAS!$I:$I,INT((ROW()-2)/20)+2))</f>
        <v/>
      </c>
      <c r="H1767" s="4" t="str">
        <f aca="false">IF($A1767="","",EDATE(INDEX(CARTAO_COMPRAS!$J:$J,INT((ROW()-2)/20)+2),MOD(ROW()-2,20)))</f>
        <v/>
      </c>
      <c r="I1767" s="4" t="str">
        <f aca="false">IF($H1767="","",$H1767-WEEKDAY($H1767,2)+1)</f>
        <v/>
      </c>
      <c r="J1767" s="4" t="str">
        <f aca="false">IF($I1767="","",$I1767+6)</f>
        <v/>
      </c>
      <c r="K1767" s="6" t="str">
        <f aca="false">IF($H1767="","",DATE(YEAR($H1767),MONTH($H1767),1))</f>
        <v/>
      </c>
      <c r="L1767" s="0" t="str">
        <f aca="false">IF($A1767="","",INDEX(CARTAO_COMPRAS!$K:$K,INT((ROW()-2)/20)+2))</f>
        <v/>
      </c>
      <c r="M1767" s="0" t="str">
        <f aca="false">IF($A1767="","","Compra no cartão")</f>
        <v/>
      </c>
    </row>
    <row r="1768" customFormat="false" ht="13.5" hidden="false" customHeight="false" outlineLevel="0" collapsed="false">
      <c r="A1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8" s="0" t="str">
        <f aca="false">IF($A1768="","",INDEX(CARTAO_COMPRAS!$C:$C,INT((ROW()-2)/20)+2))</f>
        <v/>
      </c>
      <c r="C1768" s="0" t="str">
        <f aca="false">IF($A1768="","",INDEX(CARTAO_COMPRAS!$D:$D,INT((ROW()-2)/20)+2))</f>
        <v/>
      </c>
      <c r="D1768" s="0" t="str">
        <f aca="false">IF($A1768="","",INDEX(CARTAO_COMPRAS!$E:$E,INT((ROW()-2)/20)+2))</f>
        <v/>
      </c>
      <c r="E1768" s="0" t="str">
        <f aca="false">IF($A1768="","",INDEX(CARTAO_COMPRAS!$H:$H,INT((ROW()-2)/20)+2)+MOD(ROW()-2,20))</f>
        <v/>
      </c>
      <c r="F1768" s="0" t="str">
        <f aca="false">IF($A1768="","",INDEX(CARTAO_COMPRAS!$G:$G,INT((ROW()-2)/20)+2))</f>
        <v/>
      </c>
      <c r="G1768" s="5" t="str">
        <f aca="false">IF($A1768="","",INDEX(CARTAO_COMPRAS!$I:$I,INT((ROW()-2)/20)+2))</f>
        <v/>
      </c>
      <c r="H1768" s="4" t="str">
        <f aca="false">IF($A1768="","",EDATE(INDEX(CARTAO_COMPRAS!$J:$J,INT((ROW()-2)/20)+2),MOD(ROW()-2,20)))</f>
        <v/>
      </c>
      <c r="I1768" s="4" t="str">
        <f aca="false">IF($H1768="","",$H1768-WEEKDAY($H1768,2)+1)</f>
        <v/>
      </c>
      <c r="J1768" s="4" t="str">
        <f aca="false">IF($I1768="","",$I1768+6)</f>
        <v/>
      </c>
      <c r="K1768" s="6" t="str">
        <f aca="false">IF($H1768="","",DATE(YEAR($H1768),MONTH($H1768),1))</f>
        <v/>
      </c>
      <c r="L1768" s="0" t="str">
        <f aca="false">IF($A1768="","",INDEX(CARTAO_COMPRAS!$K:$K,INT((ROW()-2)/20)+2))</f>
        <v/>
      </c>
      <c r="M1768" s="0" t="str">
        <f aca="false">IF($A1768="","","Compra no cartão")</f>
        <v/>
      </c>
    </row>
    <row r="1769" customFormat="false" ht="13.5" hidden="false" customHeight="false" outlineLevel="0" collapsed="false">
      <c r="A1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69" s="0" t="str">
        <f aca="false">IF($A1769="","",INDEX(CARTAO_COMPRAS!$C:$C,INT((ROW()-2)/20)+2))</f>
        <v/>
      </c>
      <c r="C1769" s="0" t="str">
        <f aca="false">IF($A1769="","",INDEX(CARTAO_COMPRAS!$D:$D,INT((ROW()-2)/20)+2))</f>
        <v/>
      </c>
      <c r="D1769" s="0" t="str">
        <f aca="false">IF($A1769="","",INDEX(CARTAO_COMPRAS!$E:$E,INT((ROW()-2)/20)+2))</f>
        <v/>
      </c>
      <c r="E1769" s="0" t="str">
        <f aca="false">IF($A1769="","",INDEX(CARTAO_COMPRAS!$H:$H,INT((ROW()-2)/20)+2)+MOD(ROW()-2,20))</f>
        <v/>
      </c>
      <c r="F1769" s="0" t="str">
        <f aca="false">IF($A1769="","",INDEX(CARTAO_COMPRAS!$G:$G,INT((ROW()-2)/20)+2))</f>
        <v/>
      </c>
      <c r="G1769" s="5" t="str">
        <f aca="false">IF($A1769="","",INDEX(CARTAO_COMPRAS!$I:$I,INT((ROW()-2)/20)+2))</f>
        <v/>
      </c>
      <c r="H1769" s="4" t="str">
        <f aca="false">IF($A1769="","",EDATE(INDEX(CARTAO_COMPRAS!$J:$J,INT((ROW()-2)/20)+2),MOD(ROW()-2,20)))</f>
        <v/>
      </c>
      <c r="I1769" s="4" t="str">
        <f aca="false">IF($H1769="","",$H1769-WEEKDAY($H1769,2)+1)</f>
        <v/>
      </c>
      <c r="J1769" s="4" t="str">
        <f aca="false">IF($I1769="","",$I1769+6)</f>
        <v/>
      </c>
      <c r="K1769" s="6" t="str">
        <f aca="false">IF($H1769="","",DATE(YEAR($H1769),MONTH($H1769),1))</f>
        <v/>
      </c>
      <c r="L1769" s="0" t="str">
        <f aca="false">IF($A1769="","",INDEX(CARTAO_COMPRAS!$K:$K,INT((ROW()-2)/20)+2))</f>
        <v/>
      </c>
      <c r="M1769" s="0" t="str">
        <f aca="false">IF($A1769="","","Compra no cartão")</f>
        <v/>
      </c>
    </row>
    <row r="1770" customFormat="false" ht="13.5" hidden="false" customHeight="false" outlineLevel="0" collapsed="false">
      <c r="A1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0" s="0" t="str">
        <f aca="false">IF($A1770="","",INDEX(CARTAO_COMPRAS!$C:$C,INT((ROW()-2)/20)+2))</f>
        <v/>
      </c>
      <c r="C1770" s="0" t="str">
        <f aca="false">IF($A1770="","",INDEX(CARTAO_COMPRAS!$D:$D,INT((ROW()-2)/20)+2))</f>
        <v/>
      </c>
      <c r="D1770" s="0" t="str">
        <f aca="false">IF($A1770="","",INDEX(CARTAO_COMPRAS!$E:$E,INT((ROW()-2)/20)+2))</f>
        <v/>
      </c>
      <c r="E1770" s="0" t="str">
        <f aca="false">IF($A1770="","",INDEX(CARTAO_COMPRAS!$H:$H,INT((ROW()-2)/20)+2)+MOD(ROW()-2,20))</f>
        <v/>
      </c>
      <c r="F1770" s="0" t="str">
        <f aca="false">IF($A1770="","",INDEX(CARTAO_COMPRAS!$G:$G,INT((ROW()-2)/20)+2))</f>
        <v/>
      </c>
      <c r="G1770" s="5" t="str">
        <f aca="false">IF($A1770="","",INDEX(CARTAO_COMPRAS!$I:$I,INT((ROW()-2)/20)+2))</f>
        <v/>
      </c>
      <c r="H1770" s="4" t="str">
        <f aca="false">IF($A1770="","",EDATE(INDEX(CARTAO_COMPRAS!$J:$J,INT((ROW()-2)/20)+2),MOD(ROW()-2,20)))</f>
        <v/>
      </c>
      <c r="I1770" s="4" t="str">
        <f aca="false">IF($H1770="","",$H1770-WEEKDAY($H1770,2)+1)</f>
        <v/>
      </c>
      <c r="J1770" s="4" t="str">
        <f aca="false">IF($I1770="","",$I1770+6)</f>
        <v/>
      </c>
      <c r="K1770" s="6" t="str">
        <f aca="false">IF($H1770="","",DATE(YEAR($H1770),MONTH($H1770),1))</f>
        <v/>
      </c>
      <c r="L1770" s="0" t="str">
        <f aca="false">IF($A1770="","",INDEX(CARTAO_COMPRAS!$K:$K,INT((ROW()-2)/20)+2))</f>
        <v/>
      </c>
      <c r="M1770" s="0" t="str">
        <f aca="false">IF($A1770="","","Compra no cartão")</f>
        <v/>
      </c>
    </row>
    <row r="1771" customFormat="false" ht="13.5" hidden="false" customHeight="false" outlineLevel="0" collapsed="false">
      <c r="A1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1" s="0" t="str">
        <f aca="false">IF($A1771="","",INDEX(CARTAO_COMPRAS!$C:$C,INT((ROW()-2)/20)+2))</f>
        <v/>
      </c>
      <c r="C1771" s="0" t="str">
        <f aca="false">IF($A1771="","",INDEX(CARTAO_COMPRAS!$D:$D,INT((ROW()-2)/20)+2))</f>
        <v/>
      </c>
      <c r="D1771" s="0" t="str">
        <f aca="false">IF($A1771="","",INDEX(CARTAO_COMPRAS!$E:$E,INT((ROW()-2)/20)+2))</f>
        <v/>
      </c>
      <c r="E1771" s="0" t="str">
        <f aca="false">IF($A1771="","",INDEX(CARTAO_COMPRAS!$H:$H,INT((ROW()-2)/20)+2)+MOD(ROW()-2,20))</f>
        <v/>
      </c>
      <c r="F1771" s="0" t="str">
        <f aca="false">IF($A1771="","",INDEX(CARTAO_COMPRAS!$G:$G,INT((ROW()-2)/20)+2))</f>
        <v/>
      </c>
      <c r="G1771" s="5" t="str">
        <f aca="false">IF($A1771="","",INDEX(CARTAO_COMPRAS!$I:$I,INT((ROW()-2)/20)+2))</f>
        <v/>
      </c>
      <c r="H1771" s="4" t="str">
        <f aca="false">IF($A1771="","",EDATE(INDEX(CARTAO_COMPRAS!$J:$J,INT((ROW()-2)/20)+2),MOD(ROW()-2,20)))</f>
        <v/>
      </c>
      <c r="I1771" s="4" t="str">
        <f aca="false">IF($H1771="","",$H1771-WEEKDAY($H1771,2)+1)</f>
        <v/>
      </c>
      <c r="J1771" s="4" t="str">
        <f aca="false">IF($I1771="","",$I1771+6)</f>
        <v/>
      </c>
      <c r="K1771" s="6" t="str">
        <f aca="false">IF($H1771="","",DATE(YEAR($H1771),MONTH($H1771),1))</f>
        <v/>
      </c>
      <c r="L1771" s="0" t="str">
        <f aca="false">IF($A1771="","",INDEX(CARTAO_COMPRAS!$K:$K,INT((ROW()-2)/20)+2))</f>
        <v/>
      </c>
      <c r="M1771" s="0" t="str">
        <f aca="false">IF($A1771="","","Compra no cartão")</f>
        <v/>
      </c>
    </row>
    <row r="1772" customFormat="false" ht="13.5" hidden="false" customHeight="false" outlineLevel="0" collapsed="false">
      <c r="A1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2" s="0" t="str">
        <f aca="false">IF($A1772="","",INDEX(CARTAO_COMPRAS!$C:$C,INT((ROW()-2)/20)+2))</f>
        <v/>
      </c>
      <c r="C1772" s="0" t="str">
        <f aca="false">IF($A1772="","",INDEX(CARTAO_COMPRAS!$D:$D,INT((ROW()-2)/20)+2))</f>
        <v/>
      </c>
      <c r="D1772" s="0" t="str">
        <f aca="false">IF($A1772="","",INDEX(CARTAO_COMPRAS!$E:$E,INT((ROW()-2)/20)+2))</f>
        <v/>
      </c>
      <c r="E1772" s="0" t="str">
        <f aca="false">IF($A1772="","",INDEX(CARTAO_COMPRAS!$H:$H,INT((ROW()-2)/20)+2)+MOD(ROW()-2,20))</f>
        <v/>
      </c>
      <c r="F1772" s="0" t="str">
        <f aca="false">IF($A1772="","",INDEX(CARTAO_COMPRAS!$G:$G,INT((ROW()-2)/20)+2))</f>
        <v/>
      </c>
      <c r="G1772" s="5" t="str">
        <f aca="false">IF($A1772="","",INDEX(CARTAO_COMPRAS!$I:$I,INT((ROW()-2)/20)+2))</f>
        <v/>
      </c>
      <c r="H1772" s="4" t="str">
        <f aca="false">IF($A1772="","",EDATE(INDEX(CARTAO_COMPRAS!$J:$J,INT((ROW()-2)/20)+2),MOD(ROW()-2,20)))</f>
        <v/>
      </c>
      <c r="I1772" s="4" t="str">
        <f aca="false">IF($H1772="","",$H1772-WEEKDAY($H1772,2)+1)</f>
        <v/>
      </c>
      <c r="J1772" s="4" t="str">
        <f aca="false">IF($I1772="","",$I1772+6)</f>
        <v/>
      </c>
      <c r="K1772" s="6" t="str">
        <f aca="false">IF($H1772="","",DATE(YEAR($H1772),MONTH($H1772),1))</f>
        <v/>
      </c>
      <c r="L1772" s="0" t="str">
        <f aca="false">IF($A1772="","",INDEX(CARTAO_COMPRAS!$K:$K,INT((ROW()-2)/20)+2))</f>
        <v/>
      </c>
      <c r="M1772" s="0" t="str">
        <f aca="false">IF($A1772="","","Compra no cartão")</f>
        <v/>
      </c>
    </row>
    <row r="1773" customFormat="false" ht="13.5" hidden="false" customHeight="false" outlineLevel="0" collapsed="false">
      <c r="A1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3" s="0" t="str">
        <f aca="false">IF($A1773="","",INDEX(CARTAO_COMPRAS!$C:$C,INT((ROW()-2)/20)+2))</f>
        <v/>
      </c>
      <c r="C1773" s="0" t="str">
        <f aca="false">IF($A1773="","",INDEX(CARTAO_COMPRAS!$D:$D,INT((ROW()-2)/20)+2))</f>
        <v/>
      </c>
      <c r="D1773" s="0" t="str">
        <f aca="false">IF($A1773="","",INDEX(CARTAO_COMPRAS!$E:$E,INT((ROW()-2)/20)+2))</f>
        <v/>
      </c>
      <c r="E1773" s="0" t="str">
        <f aca="false">IF($A1773="","",INDEX(CARTAO_COMPRAS!$H:$H,INT((ROW()-2)/20)+2)+MOD(ROW()-2,20))</f>
        <v/>
      </c>
      <c r="F1773" s="0" t="str">
        <f aca="false">IF($A1773="","",INDEX(CARTAO_COMPRAS!$G:$G,INT((ROW()-2)/20)+2))</f>
        <v/>
      </c>
      <c r="G1773" s="5" t="str">
        <f aca="false">IF($A1773="","",INDEX(CARTAO_COMPRAS!$I:$I,INT((ROW()-2)/20)+2))</f>
        <v/>
      </c>
      <c r="H1773" s="4" t="str">
        <f aca="false">IF($A1773="","",EDATE(INDEX(CARTAO_COMPRAS!$J:$J,INT((ROW()-2)/20)+2),MOD(ROW()-2,20)))</f>
        <v/>
      </c>
      <c r="I1773" s="4" t="str">
        <f aca="false">IF($H1773="","",$H1773-WEEKDAY($H1773,2)+1)</f>
        <v/>
      </c>
      <c r="J1773" s="4" t="str">
        <f aca="false">IF($I1773="","",$I1773+6)</f>
        <v/>
      </c>
      <c r="K1773" s="6" t="str">
        <f aca="false">IF($H1773="","",DATE(YEAR($H1773),MONTH($H1773),1))</f>
        <v/>
      </c>
      <c r="L1773" s="0" t="str">
        <f aca="false">IF($A1773="","",INDEX(CARTAO_COMPRAS!$K:$K,INT((ROW()-2)/20)+2))</f>
        <v/>
      </c>
      <c r="M1773" s="0" t="str">
        <f aca="false">IF($A1773="","","Compra no cartão")</f>
        <v/>
      </c>
    </row>
    <row r="1774" customFormat="false" ht="13.5" hidden="false" customHeight="false" outlineLevel="0" collapsed="false">
      <c r="A1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4" s="0" t="str">
        <f aca="false">IF($A1774="","",INDEX(CARTAO_COMPRAS!$C:$C,INT((ROW()-2)/20)+2))</f>
        <v/>
      </c>
      <c r="C1774" s="0" t="str">
        <f aca="false">IF($A1774="","",INDEX(CARTAO_COMPRAS!$D:$D,INT((ROW()-2)/20)+2))</f>
        <v/>
      </c>
      <c r="D1774" s="0" t="str">
        <f aca="false">IF($A1774="","",INDEX(CARTAO_COMPRAS!$E:$E,INT((ROW()-2)/20)+2))</f>
        <v/>
      </c>
      <c r="E1774" s="0" t="str">
        <f aca="false">IF($A1774="","",INDEX(CARTAO_COMPRAS!$H:$H,INT((ROW()-2)/20)+2)+MOD(ROW()-2,20))</f>
        <v/>
      </c>
      <c r="F1774" s="0" t="str">
        <f aca="false">IF($A1774="","",INDEX(CARTAO_COMPRAS!$G:$G,INT((ROW()-2)/20)+2))</f>
        <v/>
      </c>
      <c r="G1774" s="5" t="str">
        <f aca="false">IF($A1774="","",INDEX(CARTAO_COMPRAS!$I:$I,INT((ROW()-2)/20)+2))</f>
        <v/>
      </c>
      <c r="H1774" s="4" t="str">
        <f aca="false">IF($A1774="","",EDATE(INDEX(CARTAO_COMPRAS!$J:$J,INT((ROW()-2)/20)+2),MOD(ROW()-2,20)))</f>
        <v/>
      </c>
      <c r="I1774" s="4" t="str">
        <f aca="false">IF($H1774="","",$H1774-WEEKDAY($H1774,2)+1)</f>
        <v/>
      </c>
      <c r="J1774" s="4" t="str">
        <f aca="false">IF($I1774="","",$I1774+6)</f>
        <v/>
      </c>
      <c r="K1774" s="6" t="str">
        <f aca="false">IF($H1774="","",DATE(YEAR($H1774),MONTH($H1774),1))</f>
        <v/>
      </c>
      <c r="L1774" s="0" t="str">
        <f aca="false">IF($A1774="","",INDEX(CARTAO_COMPRAS!$K:$K,INT((ROW()-2)/20)+2))</f>
        <v/>
      </c>
      <c r="M1774" s="0" t="str">
        <f aca="false">IF($A1774="","","Compra no cartão")</f>
        <v/>
      </c>
    </row>
    <row r="1775" customFormat="false" ht="13.5" hidden="false" customHeight="false" outlineLevel="0" collapsed="false">
      <c r="A1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5" s="0" t="str">
        <f aca="false">IF($A1775="","",INDEX(CARTAO_COMPRAS!$C:$C,INT((ROW()-2)/20)+2))</f>
        <v/>
      </c>
      <c r="C1775" s="0" t="str">
        <f aca="false">IF($A1775="","",INDEX(CARTAO_COMPRAS!$D:$D,INT((ROW()-2)/20)+2))</f>
        <v/>
      </c>
      <c r="D1775" s="0" t="str">
        <f aca="false">IF($A1775="","",INDEX(CARTAO_COMPRAS!$E:$E,INT((ROW()-2)/20)+2))</f>
        <v/>
      </c>
      <c r="E1775" s="0" t="str">
        <f aca="false">IF($A1775="","",INDEX(CARTAO_COMPRAS!$H:$H,INT((ROW()-2)/20)+2)+MOD(ROW()-2,20))</f>
        <v/>
      </c>
      <c r="F1775" s="0" t="str">
        <f aca="false">IF($A1775="","",INDEX(CARTAO_COMPRAS!$G:$G,INT((ROW()-2)/20)+2))</f>
        <v/>
      </c>
      <c r="G1775" s="5" t="str">
        <f aca="false">IF($A1775="","",INDEX(CARTAO_COMPRAS!$I:$I,INT((ROW()-2)/20)+2))</f>
        <v/>
      </c>
      <c r="H1775" s="4" t="str">
        <f aca="false">IF($A1775="","",EDATE(INDEX(CARTAO_COMPRAS!$J:$J,INT((ROW()-2)/20)+2),MOD(ROW()-2,20)))</f>
        <v/>
      </c>
      <c r="I1775" s="4" t="str">
        <f aca="false">IF($H1775="","",$H1775-WEEKDAY($H1775,2)+1)</f>
        <v/>
      </c>
      <c r="J1775" s="4" t="str">
        <f aca="false">IF($I1775="","",$I1775+6)</f>
        <v/>
      </c>
      <c r="K1775" s="6" t="str">
        <f aca="false">IF($H1775="","",DATE(YEAR($H1775),MONTH($H1775),1))</f>
        <v/>
      </c>
      <c r="L1775" s="0" t="str">
        <f aca="false">IF($A1775="","",INDEX(CARTAO_COMPRAS!$K:$K,INT((ROW()-2)/20)+2))</f>
        <v/>
      </c>
      <c r="M1775" s="0" t="str">
        <f aca="false">IF($A1775="","","Compra no cartão")</f>
        <v/>
      </c>
    </row>
    <row r="1776" customFormat="false" ht="13.5" hidden="false" customHeight="false" outlineLevel="0" collapsed="false">
      <c r="A1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6" s="0" t="str">
        <f aca="false">IF($A1776="","",INDEX(CARTAO_COMPRAS!$C:$C,INT((ROW()-2)/20)+2))</f>
        <v/>
      </c>
      <c r="C1776" s="0" t="str">
        <f aca="false">IF($A1776="","",INDEX(CARTAO_COMPRAS!$D:$D,INT((ROW()-2)/20)+2))</f>
        <v/>
      </c>
      <c r="D1776" s="0" t="str">
        <f aca="false">IF($A1776="","",INDEX(CARTAO_COMPRAS!$E:$E,INT((ROW()-2)/20)+2))</f>
        <v/>
      </c>
      <c r="E1776" s="0" t="str">
        <f aca="false">IF($A1776="","",INDEX(CARTAO_COMPRAS!$H:$H,INT((ROW()-2)/20)+2)+MOD(ROW()-2,20))</f>
        <v/>
      </c>
      <c r="F1776" s="0" t="str">
        <f aca="false">IF($A1776="","",INDEX(CARTAO_COMPRAS!$G:$G,INT((ROW()-2)/20)+2))</f>
        <v/>
      </c>
      <c r="G1776" s="5" t="str">
        <f aca="false">IF($A1776="","",INDEX(CARTAO_COMPRAS!$I:$I,INT((ROW()-2)/20)+2))</f>
        <v/>
      </c>
      <c r="H1776" s="4" t="str">
        <f aca="false">IF($A1776="","",EDATE(INDEX(CARTAO_COMPRAS!$J:$J,INT((ROW()-2)/20)+2),MOD(ROW()-2,20)))</f>
        <v/>
      </c>
      <c r="I1776" s="4" t="str">
        <f aca="false">IF($H1776="","",$H1776-WEEKDAY($H1776,2)+1)</f>
        <v/>
      </c>
      <c r="J1776" s="4" t="str">
        <f aca="false">IF($I1776="","",$I1776+6)</f>
        <v/>
      </c>
      <c r="K1776" s="6" t="str">
        <f aca="false">IF($H1776="","",DATE(YEAR($H1776),MONTH($H1776),1))</f>
        <v/>
      </c>
      <c r="L1776" s="0" t="str">
        <f aca="false">IF($A1776="","",INDEX(CARTAO_COMPRAS!$K:$K,INT((ROW()-2)/20)+2))</f>
        <v/>
      </c>
      <c r="M1776" s="0" t="str">
        <f aca="false">IF($A1776="","","Compra no cartão")</f>
        <v/>
      </c>
    </row>
    <row r="1777" customFormat="false" ht="13.5" hidden="false" customHeight="false" outlineLevel="0" collapsed="false">
      <c r="A1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7" s="0" t="str">
        <f aca="false">IF($A1777="","",INDEX(CARTAO_COMPRAS!$C:$C,INT((ROW()-2)/20)+2))</f>
        <v/>
      </c>
      <c r="C1777" s="0" t="str">
        <f aca="false">IF($A1777="","",INDEX(CARTAO_COMPRAS!$D:$D,INT((ROW()-2)/20)+2))</f>
        <v/>
      </c>
      <c r="D1777" s="0" t="str">
        <f aca="false">IF($A1777="","",INDEX(CARTAO_COMPRAS!$E:$E,INT((ROW()-2)/20)+2))</f>
        <v/>
      </c>
      <c r="E1777" s="0" t="str">
        <f aca="false">IF($A1777="","",INDEX(CARTAO_COMPRAS!$H:$H,INT((ROW()-2)/20)+2)+MOD(ROW()-2,20))</f>
        <v/>
      </c>
      <c r="F1777" s="0" t="str">
        <f aca="false">IF($A1777="","",INDEX(CARTAO_COMPRAS!$G:$G,INT((ROW()-2)/20)+2))</f>
        <v/>
      </c>
      <c r="G1777" s="5" t="str">
        <f aca="false">IF($A1777="","",INDEX(CARTAO_COMPRAS!$I:$I,INT((ROW()-2)/20)+2))</f>
        <v/>
      </c>
      <c r="H1777" s="4" t="str">
        <f aca="false">IF($A1777="","",EDATE(INDEX(CARTAO_COMPRAS!$J:$J,INT((ROW()-2)/20)+2),MOD(ROW()-2,20)))</f>
        <v/>
      </c>
      <c r="I1777" s="4" t="str">
        <f aca="false">IF($H1777="","",$H1777-WEEKDAY($H1777,2)+1)</f>
        <v/>
      </c>
      <c r="J1777" s="4" t="str">
        <f aca="false">IF($I1777="","",$I1777+6)</f>
        <v/>
      </c>
      <c r="K1777" s="6" t="str">
        <f aca="false">IF($H1777="","",DATE(YEAR($H1777),MONTH($H1777),1))</f>
        <v/>
      </c>
      <c r="L1777" s="0" t="str">
        <f aca="false">IF($A1777="","",INDEX(CARTAO_COMPRAS!$K:$K,INT((ROW()-2)/20)+2))</f>
        <v/>
      </c>
      <c r="M1777" s="0" t="str">
        <f aca="false">IF($A1777="","","Compra no cartão")</f>
        <v/>
      </c>
    </row>
    <row r="1778" customFormat="false" ht="13.5" hidden="false" customHeight="false" outlineLevel="0" collapsed="false">
      <c r="A1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8" s="0" t="str">
        <f aca="false">IF($A1778="","",INDEX(CARTAO_COMPRAS!$C:$C,INT((ROW()-2)/20)+2))</f>
        <v/>
      </c>
      <c r="C1778" s="0" t="str">
        <f aca="false">IF($A1778="","",INDEX(CARTAO_COMPRAS!$D:$D,INT((ROW()-2)/20)+2))</f>
        <v/>
      </c>
      <c r="D1778" s="0" t="str">
        <f aca="false">IF($A1778="","",INDEX(CARTAO_COMPRAS!$E:$E,INT((ROW()-2)/20)+2))</f>
        <v/>
      </c>
      <c r="E1778" s="0" t="str">
        <f aca="false">IF($A1778="","",INDEX(CARTAO_COMPRAS!$H:$H,INT((ROW()-2)/20)+2)+MOD(ROW()-2,20))</f>
        <v/>
      </c>
      <c r="F1778" s="0" t="str">
        <f aca="false">IF($A1778="","",INDEX(CARTAO_COMPRAS!$G:$G,INT((ROW()-2)/20)+2))</f>
        <v/>
      </c>
      <c r="G1778" s="5" t="str">
        <f aca="false">IF($A1778="","",INDEX(CARTAO_COMPRAS!$I:$I,INT((ROW()-2)/20)+2))</f>
        <v/>
      </c>
      <c r="H1778" s="4" t="str">
        <f aca="false">IF($A1778="","",EDATE(INDEX(CARTAO_COMPRAS!$J:$J,INT((ROW()-2)/20)+2),MOD(ROW()-2,20)))</f>
        <v/>
      </c>
      <c r="I1778" s="4" t="str">
        <f aca="false">IF($H1778="","",$H1778-WEEKDAY($H1778,2)+1)</f>
        <v/>
      </c>
      <c r="J1778" s="4" t="str">
        <f aca="false">IF($I1778="","",$I1778+6)</f>
        <v/>
      </c>
      <c r="K1778" s="6" t="str">
        <f aca="false">IF($H1778="","",DATE(YEAR($H1778),MONTH($H1778),1))</f>
        <v/>
      </c>
      <c r="L1778" s="0" t="str">
        <f aca="false">IF($A1778="","",INDEX(CARTAO_COMPRAS!$K:$K,INT((ROW()-2)/20)+2))</f>
        <v/>
      </c>
      <c r="M1778" s="0" t="str">
        <f aca="false">IF($A1778="","","Compra no cartão")</f>
        <v/>
      </c>
    </row>
    <row r="1779" customFormat="false" ht="13.5" hidden="false" customHeight="false" outlineLevel="0" collapsed="false">
      <c r="A1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79" s="0" t="str">
        <f aca="false">IF($A1779="","",INDEX(CARTAO_COMPRAS!$C:$C,INT((ROW()-2)/20)+2))</f>
        <v/>
      </c>
      <c r="C1779" s="0" t="str">
        <f aca="false">IF($A1779="","",INDEX(CARTAO_COMPRAS!$D:$D,INT((ROW()-2)/20)+2))</f>
        <v/>
      </c>
      <c r="D1779" s="0" t="str">
        <f aca="false">IF($A1779="","",INDEX(CARTAO_COMPRAS!$E:$E,INT((ROW()-2)/20)+2))</f>
        <v/>
      </c>
      <c r="E1779" s="0" t="str">
        <f aca="false">IF($A1779="","",INDEX(CARTAO_COMPRAS!$H:$H,INT((ROW()-2)/20)+2)+MOD(ROW()-2,20))</f>
        <v/>
      </c>
      <c r="F1779" s="0" t="str">
        <f aca="false">IF($A1779="","",INDEX(CARTAO_COMPRAS!$G:$G,INT((ROW()-2)/20)+2))</f>
        <v/>
      </c>
      <c r="G1779" s="5" t="str">
        <f aca="false">IF($A1779="","",INDEX(CARTAO_COMPRAS!$I:$I,INT((ROW()-2)/20)+2))</f>
        <v/>
      </c>
      <c r="H1779" s="4" t="str">
        <f aca="false">IF($A1779="","",EDATE(INDEX(CARTAO_COMPRAS!$J:$J,INT((ROW()-2)/20)+2),MOD(ROW()-2,20)))</f>
        <v/>
      </c>
      <c r="I1779" s="4" t="str">
        <f aca="false">IF($H1779="","",$H1779-WEEKDAY($H1779,2)+1)</f>
        <v/>
      </c>
      <c r="J1779" s="4" t="str">
        <f aca="false">IF($I1779="","",$I1779+6)</f>
        <v/>
      </c>
      <c r="K1779" s="6" t="str">
        <f aca="false">IF($H1779="","",DATE(YEAR($H1779),MONTH($H1779),1))</f>
        <v/>
      </c>
      <c r="L1779" s="0" t="str">
        <f aca="false">IF($A1779="","",INDEX(CARTAO_COMPRAS!$K:$K,INT((ROW()-2)/20)+2))</f>
        <v/>
      </c>
      <c r="M1779" s="0" t="str">
        <f aca="false">IF($A1779="","","Compra no cartão")</f>
        <v/>
      </c>
    </row>
    <row r="1780" customFormat="false" ht="13.5" hidden="false" customHeight="false" outlineLevel="0" collapsed="false">
      <c r="A1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0" s="0" t="str">
        <f aca="false">IF($A1780="","",INDEX(CARTAO_COMPRAS!$C:$C,INT((ROW()-2)/20)+2))</f>
        <v/>
      </c>
      <c r="C1780" s="0" t="str">
        <f aca="false">IF($A1780="","",INDEX(CARTAO_COMPRAS!$D:$D,INT((ROW()-2)/20)+2))</f>
        <v/>
      </c>
      <c r="D1780" s="0" t="str">
        <f aca="false">IF($A1780="","",INDEX(CARTAO_COMPRAS!$E:$E,INT((ROW()-2)/20)+2))</f>
        <v/>
      </c>
      <c r="E1780" s="0" t="str">
        <f aca="false">IF($A1780="","",INDEX(CARTAO_COMPRAS!$H:$H,INT((ROW()-2)/20)+2)+MOD(ROW()-2,20))</f>
        <v/>
      </c>
      <c r="F1780" s="0" t="str">
        <f aca="false">IF($A1780="","",INDEX(CARTAO_COMPRAS!$G:$G,INT((ROW()-2)/20)+2))</f>
        <v/>
      </c>
      <c r="G1780" s="5" t="str">
        <f aca="false">IF($A1780="","",INDEX(CARTAO_COMPRAS!$I:$I,INT((ROW()-2)/20)+2))</f>
        <v/>
      </c>
      <c r="H1780" s="4" t="str">
        <f aca="false">IF($A1780="","",EDATE(INDEX(CARTAO_COMPRAS!$J:$J,INT((ROW()-2)/20)+2),MOD(ROW()-2,20)))</f>
        <v/>
      </c>
      <c r="I1780" s="4" t="str">
        <f aca="false">IF($H1780="","",$H1780-WEEKDAY($H1780,2)+1)</f>
        <v/>
      </c>
      <c r="J1780" s="4" t="str">
        <f aca="false">IF($I1780="","",$I1780+6)</f>
        <v/>
      </c>
      <c r="K1780" s="6" t="str">
        <f aca="false">IF($H1780="","",DATE(YEAR($H1780),MONTH($H1780),1))</f>
        <v/>
      </c>
      <c r="L1780" s="0" t="str">
        <f aca="false">IF($A1780="","",INDEX(CARTAO_COMPRAS!$K:$K,INT((ROW()-2)/20)+2))</f>
        <v/>
      </c>
      <c r="M1780" s="0" t="str">
        <f aca="false">IF($A1780="","","Compra no cartão")</f>
        <v/>
      </c>
    </row>
    <row r="1781" customFormat="false" ht="13.5" hidden="false" customHeight="false" outlineLevel="0" collapsed="false">
      <c r="A1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1" s="0" t="str">
        <f aca="false">IF($A1781="","",INDEX(CARTAO_COMPRAS!$C:$C,INT((ROW()-2)/20)+2))</f>
        <v/>
      </c>
      <c r="C1781" s="0" t="str">
        <f aca="false">IF($A1781="","",INDEX(CARTAO_COMPRAS!$D:$D,INT((ROW()-2)/20)+2))</f>
        <v/>
      </c>
      <c r="D1781" s="0" t="str">
        <f aca="false">IF($A1781="","",INDEX(CARTAO_COMPRAS!$E:$E,INT((ROW()-2)/20)+2))</f>
        <v/>
      </c>
      <c r="E1781" s="0" t="str">
        <f aca="false">IF($A1781="","",INDEX(CARTAO_COMPRAS!$H:$H,INT((ROW()-2)/20)+2)+MOD(ROW()-2,20))</f>
        <v/>
      </c>
      <c r="F1781" s="0" t="str">
        <f aca="false">IF($A1781="","",INDEX(CARTAO_COMPRAS!$G:$G,INT((ROW()-2)/20)+2))</f>
        <v/>
      </c>
      <c r="G1781" s="5" t="str">
        <f aca="false">IF($A1781="","",INDEX(CARTAO_COMPRAS!$I:$I,INT((ROW()-2)/20)+2))</f>
        <v/>
      </c>
      <c r="H1781" s="4" t="str">
        <f aca="false">IF($A1781="","",EDATE(INDEX(CARTAO_COMPRAS!$J:$J,INT((ROW()-2)/20)+2),MOD(ROW()-2,20)))</f>
        <v/>
      </c>
      <c r="I1781" s="4" t="str">
        <f aca="false">IF($H1781="","",$H1781-WEEKDAY($H1781,2)+1)</f>
        <v/>
      </c>
      <c r="J1781" s="4" t="str">
        <f aca="false">IF($I1781="","",$I1781+6)</f>
        <v/>
      </c>
      <c r="K1781" s="6" t="str">
        <f aca="false">IF($H1781="","",DATE(YEAR($H1781),MONTH($H1781),1))</f>
        <v/>
      </c>
      <c r="L1781" s="0" t="str">
        <f aca="false">IF($A1781="","",INDEX(CARTAO_COMPRAS!$K:$K,INT((ROW()-2)/20)+2))</f>
        <v/>
      </c>
      <c r="M1781" s="0" t="str">
        <f aca="false">IF($A1781="","","Compra no cartão")</f>
        <v/>
      </c>
    </row>
    <row r="1782" customFormat="false" ht="13.5" hidden="false" customHeight="false" outlineLevel="0" collapsed="false">
      <c r="A17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90</v>
      </c>
      <c r="B1782" s="0" t="str">
        <f aca="false">IF($A1782="","",INDEX(CARTAO_COMPRAS!$C:$C,INT((ROW()-2)/20)+2))</f>
        <v>Bradesco</v>
      </c>
      <c r="C1782" s="0" t="str">
        <f aca="false">IF($A1782="","",INDEX(CARTAO_COMPRAS!$D:$D,INT((ROW()-2)/20)+2))</f>
        <v>Qualive</v>
      </c>
      <c r="D1782" s="0" t="str">
        <f aca="false">IF($A1782="","",INDEX(CARTAO_COMPRAS!$E:$E,INT((ROW()-2)/20)+2))</f>
        <v>Alimentação / Insumos</v>
      </c>
      <c r="E1782" s="0" t="n">
        <f aca="false">IF($A1782="","",INDEX(CARTAO_COMPRAS!$H:$H,INT((ROW()-2)/20)+2)+MOD(ROW()-2,20))</f>
        <v>1</v>
      </c>
      <c r="F1782" s="0" t="n">
        <f aca="false">IF($A1782="","",INDEX(CARTAO_COMPRAS!$G:$G,INT((ROW()-2)/20)+2))</f>
        <v>1</v>
      </c>
      <c r="G1782" s="5" t="n">
        <f aca="false">IF($A1782="","",INDEX(CARTAO_COMPRAS!$I:$I,INT((ROW()-2)/20)+2))</f>
        <v>441.8</v>
      </c>
      <c r="H1782" s="4" t="n">
        <f aca="false">IF($A1782="","",EDATE(INDEX(CARTAO_COMPRAS!$J:$J,INT((ROW()-2)/20)+2),MOD(ROW()-2,20)))</f>
        <v>46188</v>
      </c>
      <c r="I1782" s="4" t="n">
        <f aca="false">IF($H1782="","",$H1782-WEEKDAY($H1782,2)+1)</f>
        <v>46188</v>
      </c>
      <c r="J1782" s="4" t="n">
        <f aca="false">IF($I1782="","",$I1782+6)</f>
        <v>46194</v>
      </c>
      <c r="K1782" s="6" t="n">
        <f aca="false">IF($H1782="","",DATE(YEAR($H1782),MONTH($H1782),1))</f>
        <v>46174</v>
      </c>
      <c r="L1782" s="0" t="str">
        <f aca="false">IF($A1782="","",INDEX(CARTAO_COMPRAS!$K:$K,INT((ROW()-2)/20)+2))</f>
        <v>Pago</v>
      </c>
      <c r="M1782" s="0" t="str">
        <f aca="false">IF($A1782="","","Compra no cartão")</f>
        <v>Compra no cartão</v>
      </c>
    </row>
    <row r="1783" customFormat="false" ht="13.5" hidden="false" customHeight="false" outlineLevel="0" collapsed="false">
      <c r="A1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3" s="0" t="str">
        <f aca="false">IF($A1783="","",INDEX(CARTAO_COMPRAS!$C:$C,INT((ROW()-2)/20)+2))</f>
        <v/>
      </c>
      <c r="C1783" s="0" t="str">
        <f aca="false">IF($A1783="","",INDEX(CARTAO_COMPRAS!$D:$D,INT((ROW()-2)/20)+2))</f>
        <v/>
      </c>
      <c r="D1783" s="0" t="str">
        <f aca="false">IF($A1783="","",INDEX(CARTAO_COMPRAS!$E:$E,INT((ROW()-2)/20)+2))</f>
        <v/>
      </c>
      <c r="E1783" s="0" t="str">
        <f aca="false">IF($A1783="","",INDEX(CARTAO_COMPRAS!$H:$H,INT((ROW()-2)/20)+2)+MOD(ROW()-2,20))</f>
        <v/>
      </c>
      <c r="F1783" s="0" t="str">
        <f aca="false">IF($A1783="","",INDEX(CARTAO_COMPRAS!$G:$G,INT((ROW()-2)/20)+2))</f>
        <v/>
      </c>
      <c r="G1783" s="5" t="str">
        <f aca="false">IF($A1783="","",INDEX(CARTAO_COMPRAS!$I:$I,INT((ROW()-2)/20)+2))</f>
        <v/>
      </c>
      <c r="H1783" s="4" t="str">
        <f aca="false">IF($A1783="","",EDATE(INDEX(CARTAO_COMPRAS!$J:$J,INT((ROW()-2)/20)+2),MOD(ROW()-2,20)))</f>
        <v/>
      </c>
      <c r="I1783" s="4" t="str">
        <f aca="false">IF($H1783="","",$H1783-WEEKDAY($H1783,2)+1)</f>
        <v/>
      </c>
      <c r="J1783" s="4" t="str">
        <f aca="false">IF($I1783="","",$I1783+6)</f>
        <v/>
      </c>
      <c r="K1783" s="6" t="str">
        <f aca="false">IF($H1783="","",DATE(YEAR($H1783),MONTH($H1783),1))</f>
        <v/>
      </c>
      <c r="L1783" s="0" t="str">
        <f aca="false">IF($A1783="","",INDEX(CARTAO_COMPRAS!$K:$K,INT((ROW()-2)/20)+2))</f>
        <v/>
      </c>
      <c r="M1783" s="0" t="str">
        <f aca="false">IF($A1783="","","Compra no cartão")</f>
        <v/>
      </c>
    </row>
    <row r="1784" customFormat="false" ht="13.5" hidden="false" customHeight="false" outlineLevel="0" collapsed="false">
      <c r="A1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4" s="0" t="str">
        <f aca="false">IF($A1784="","",INDEX(CARTAO_COMPRAS!$C:$C,INT((ROW()-2)/20)+2))</f>
        <v/>
      </c>
      <c r="C1784" s="0" t="str">
        <f aca="false">IF($A1784="","",INDEX(CARTAO_COMPRAS!$D:$D,INT((ROW()-2)/20)+2))</f>
        <v/>
      </c>
      <c r="D1784" s="0" t="str">
        <f aca="false">IF($A1784="","",INDEX(CARTAO_COMPRAS!$E:$E,INT((ROW()-2)/20)+2))</f>
        <v/>
      </c>
      <c r="E1784" s="0" t="str">
        <f aca="false">IF($A1784="","",INDEX(CARTAO_COMPRAS!$H:$H,INT((ROW()-2)/20)+2)+MOD(ROW()-2,20))</f>
        <v/>
      </c>
      <c r="F1784" s="0" t="str">
        <f aca="false">IF($A1784="","",INDEX(CARTAO_COMPRAS!$G:$G,INT((ROW()-2)/20)+2))</f>
        <v/>
      </c>
      <c r="G1784" s="5" t="str">
        <f aca="false">IF($A1784="","",INDEX(CARTAO_COMPRAS!$I:$I,INT((ROW()-2)/20)+2))</f>
        <v/>
      </c>
      <c r="H1784" s="4" t="str">
        <f aca="false">IF($A1784="","",EDATE(INDEX(CARTAO_COMPRAS!$J:$J,INT((ROW()-2)/20)+2),MOD(ROW()-2,20)))</f>
        <v/>
      </c>
      <c r="I1784" s="4" t="str">
        <f aca="false">IF($H1784="","",$H1784-WEEKDAY($H1784,2)+1)</f>
        <v/>
      </c>
      <c r="J1784" s="4" t="str">
        <f aca="false">IF($I1784="","",$I1784+6)</f>
        <v/>
      </c>
      <c r="K1784" s="6" t="str">
        <f aca="false">IF($H1784="","",DATE(YEAR($H1784),MONTH($H1784),1))</f>
        <v/>
      </c>
      <c r="L1784" s="0" t="str">
        <f aca="false">IF($A1784="","",INDEX(CARTAO_COMPRAS!$K:$K,INT((ROW()-2)/20)+2))</f>
        <v/>
      </c>
      <c r="M1784" s="0" t="str">
        <f aca="false">IF($A1784="","","Compra no cartão")</f>
        <v/>
      </c>
    </row>
    <row r="1785" customFormat="false" ht="13.5" hidden="false" customHeight="false" outlineLevel="0" collapsed="false">
      <c r="A1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5" s="0" t="str">
        <f aca="false">IF($A1785="","",INDEX(CARTAO_COMPRAS!$C:$C,INT((ROW()-2)/20)+2))</f>
        <v/>
      </c>
      <c r="C1785" s="0" t="str">
        <f aca="false">IF($A1785="","",INDEX(CARTAO_COMPRAS!$D:$D,INT((ROW()-2)/20)+2))</f>
        <v/>
      </c>
      <c r="D1785" s="0" t="str">
        <f aca="false">IF($A1785="","",INDEX(CARTAO_COMPRAS!$E:$E,INT((ROW()-2)/20)+2))</f>
        <v/>
      </c>
      <c r="E1785" s="0" t="str">
        <f aca="false">IF($A1785="","",INDEX(CARTAO_COMPRAS!$H:$H,INT((ROW()-2)/20)+2)+MOD(ROW()-2,20))</f>
        <v/>
      </c>
      <c r="F1785" s="0" t="str">
        <f aca="false">IF($A1785="","",INDEX(CARTAO_COMPRAS!$G:$G,INT((ROW()-2)/20)+2))</f>
        <v/>
      </c>
      <c r="G1785" s="5" t="str">
        <f aca="false">IF($A1785="","",INDEX(CARTAO_COMPRAS!$I:$I,INT((ROW()-2)/20)+2))</f>
        <v/>
      </c>
      <c r="H1785" s="4" t="str">
        <f aca="false">IF($A1785="","",EDATE(INDEX(CARTAO_COMPRAS!$J:$J,INT((ROW()-2)/20)+2),MOD(ROW()-2,20)))</f>
        <v/>
      </c>
      <c r="I1785" s="4" t="str">
        <f aca="false">IF($H1785="","",$H1785-WEEKDAY($H1785,2)+1)</f>
        <v/>
      </c>
      <c r="J1785" s="4" t="str">
        <f aca="false">IF($I1785="","",$I1785+6)</f>
        <v/>
      </c>
      <c r="K1785" s="6" t="str">
        <f aca="false">IF($H1785="","",DATE(YEAR($H1785),MONTH($H1785),1))</f>
        <v/>
      </c>
      <c r="L1785" s="0" t="str">
        <f aca="false">IF($A1785="","",INDEX(CARTAO_COMPRAS!$K:$K,INT((ROW()-2)/20)+2))</f>
        <v/>
      </c>
      <c r="M1785" s="0" t="str">
        <f aca="false">IF($A1785="","","Compra no cartão")</f>
        <v/>
      </c>
    </row>
    <row r="1786" customFormat="false" ht="13.5" hidden="false" customHeight="false" outlineLevel="0" collapsed="false">
      <c r="A1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6" s="0" t="str">
        <f aca="false">IF($A1786="","",INDEX(CARTAO_COMPRAS!$C:$C,INT((ROW()-2)/20)+2))</f>
        <v/>
      </c>
      <c r="C1786" s="0" t="str">
        <f aca="false">IF($A1786="","",INDEX(CARTAO_COMPRAS!$D:$D,INT((ROW()-2)/20)+2))</f>
        <v/>
      </c>
      <c r="D1786" s="0" t="str">
        <f aca="false">IF($A1786="","",INDEX(CARTAO_COMPRAS!$E:$E,INT((ROW()-2)/20)+2))</f>
        <v/>
      </c>
      <c r="E1786" s="0" t="str">
        <f aca="false">IF($A1786="","",INDEX(CARTAO_COMPRAS!$H:$H,INT((ROW()-2)/20)+2)+MOD(ROW()-2,20))</f>
        <v/>
      </c>
      <c r="F1786" s="0" t="str">
        <f aca="false">IF($A1786="","",INDEX(CARTAO_COMPRAS!$G:$G,INT((ROW()-2)/20)+2))</f>
        <v/>
      </c>
      <c r="G1786" s="5" t="str">
        <f aca="false">IF($A1786="","",INDEX(CARTAO_COMPRAS!$I:$I,INT((ROW()-2)/20)+2))</f>
        <v/>
      </c>
      <c r="H1786" s="4" t="str">
        <f aca="false">IF($A1786="","",EDATE(INDEX(CARTAO_COMPRAS!$J:$J,INT((ROW()-2)/20)+2),MOD(ROW()-2,20)))</f>
        <v/>
      </c>
      <c r="I1786" s="4" t="str">
        <f aca="false">IF($H1786="","",$H1786-WEEKDAY($H1786,2)+1)</f>
        <v/>
      </c>
      <c r="J1786" s="4" t="str">
        <f aca="false">IF($I1786="","",$I1786+6)</f>
        <v/>
      </c>
      <c r="K1786" s="6" t="str">
        <f aca="false">IF($H1786="","",DATE(YEAR($H1786),MONTH($H1786),1))</f>
        <v/>
      </c>
      <c r="L1786" s="0" t="str">
        <f aca="false">IF($A1786="","",INDEX(CARTAO_COMPRAS!$K:$K,INT((ROW()-2)/20)+2))</f>
        <v/>
      </c>
      <c r="M1786" s="0" t="str">
        <f aca="false">IF($A1786="","","Compra no cartão")</f>
        <v/>
      </c>
    </row>
    <row r="1787" customFormat="false" ht="13.5" hidden="false" customHeight="false" outlineLevel="0" collapsed="false">
      <c r="A1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7" s="0" t="str">
        <f aca="false">IF($A1787="","",INDEX(CARTAO_COMPRAS!$C:$C,INT((ROW()-2)/20)+2))</f>
        <v/>
      </c>
      <c r="C1787" s="0" t="str">
        <f aca="false">IF($A1787="","",INDEX(CARTAO_COMPRAS!$D:$D,INT((ROW()-2)/20)+2))</f>
        <v/>
      </c>
      <c r="D1787" s="0" t="str">
        <f aca="false">IF($A1787="","",INDEX(CARTAO_COMPRAS!$E:$E,INT((ROW()-2)/20)+2))</f>
        <v/>
      </c>
      <c r="E1787" s="0" t="str">
        <f aca="false">IF($A1787="","",INDEX(CARTAO_COMPRAS!$H:$H,INT((ROW()-2)/20)+2)+MOD(ROW()-2,20))</f>
        <v/>
      </c>
      <c r="F1787" s="0" t="str">
        <f aca="false">IF($A1787="","",INDEX(CARTAO_COMPRAS!$G:$G,INT((ROW()-2)/20)+2))</f>
        <v/>
      </c>
      <c r="G1787" s="5" t="str">
        <f aca="false">IF($A1787="","",INDEX(CARTAO_COMPRAS!$I:$I,INT((ROW()-2)/20)+2))</f>
        <v/>
      </c>
      <c r="H1787" s="4" t="str">
        <f aca="false">IF($A1787="","",EDATE(INDEX(CARTAO_COMPRAS!$J:$J,INT((ROW()-2)/20)+2),MOD(ROW()-2,20)))</f>
        <v/>
      </c>
      <c r="I1787" s="4" t="str">
        <f aca="false">IF($H1787="","",$H1787-WEEKDAY($H1787,2)+1)</f>
        <v/>
      </c>
      <c r="J1787" s="4" t="str">
        <f aca="false">IF($I1787="","",$I1787+6)</f>
        <v/>
      </c>
      <c r="K1787" s="6" t="str">
        <f aca="false">IF($H1787="","",DATE(YEAR($H1787),MONTH($H1787),1))</f>
        <v/>
      </c>
      <c r="L1787" s="0" t="str">
        <f aca="false">IF($A1787="","",INDEX(CARTAO_COMPRAS!$K:$K,INT((ROW()-2)/20)+2))</f>
        <v/>
      </c>
      <c r="M1787" s="0" t="str">
        <f aca="false">IF($A1787="","","Compra no cartão")</f>
        <v/>
      </c>
    </row>
    <row r="1788" customFormat="false" ht="13.5" hidden="false" customHeight="false" outlineLevel="0" collapsed="false">
      <c r="A1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8" s="0" t="str">
        <f aca="false">IF($A1788="","",INDEX(CARTAO_COMPRAS!$C:$C,INT((ROW()-2)/20)+2))</f>
        <v/>
      </c>
      <c r="C1788" s="0" t="str">
        <f aca="false">IF($A1788="","",INDEX(CARTAO_COMPRAS!$D:$D,INT((ROW()-2)/20)+2))</f>
        <v/>
      </c>
      <c r="D1788" s="0" t="str">
        <f aca="false">IF($A1788="","",INDEX(CARTAO_COMPRAS!$E:$E,INT((ROW()-2)/20)+2))</f>
        <v/>
      </c>
      <c r="E1788" s="0" t="str">
        <f aca="false">IF($A1788="","",INDEX(CARTAO_COMPRAS!$H:$H,INT((ROW()-2)/20)+2)+MOD(ROW()-2,20))</f>
        <v/>
      </c>
      <c r="F1788" s="0" t="str">
        <f aca="false">IF($A1788="","",INDEX(CARTAO_COMPRAS!$G:$G,INT((ROW()-2)/20)+2))</f>
        <v/>
      </c>
      <c r="G1788" s="5" t="str">
        <f aca="false">IF($A1788="","",INDEX(CARTAO_COMPRAS!$I:$I,INT((ROW()-2)/20)+2))</f>
        <v/>
      </c>
      <c r="H1788" s="4" t="str">
        <f aca="false">IF($A1788="","",EDATE(INDEX(CARTAO_COMPRAS!$J:$J,INT((ROW()-2)/20)+2),MOD(ROW()-2,20)))</f>
        <v/>
      </c>
      <c r="I1788" s="4" t="str">
        <f aca="false">IF($H1788="","",$H1788-WEEKDAY($H1788,2)+1)</f>
        <v/>
      </c>
      <c r="J1788" s="4" t="str">
        <f aca="false">IF($I1788="","",$I1788+6)</f>
        <v/>
      </c>
      <c r="K1788" s="6" t="str">
        <f aca="false">IF($H1788="","",DATE(YEAR($H1788),MONTH($H1788),1))</f>
        <v/>
      </c>
      <c r="L1788" s="0" t="str">
        <f aca="false">IF($A1788="","",INDEX(CARTAO_COMPRAS!$K:$K,INT((ROW()-2)/20)+2))</f>
        <v/>
      </c>
      <c r="M1788" s="0" t="str">
        <f aca="false">IF($A1788="","","Compra no cartão")</f>
        <v/>
      </c>
    </row>
    <row r="1789" customFormat="false" ht="13.5" hidden="false" customHeight="false" outlineLevel="0" collapsed="false">
      <c r="A1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89" s="0" t="str">
        <f aca="false">IF($A1789="","",INDEX(CARTAO_COMPRAS!$C:$C,INT((ROW()-2)/20)+2))</f>
        <v/>
      </c>
      <c r="C1789" s="0" t="str">
        <f aca="false">IF($A1789="","",INDEX(CARTAO_COMPRAS!$D:$D,INT((ROW()-2)/20)+2))</f>
        <v/>
      </c>
      <c r="D1789" s="0" t="str">
        <f aca="false">IF($A1789="","",INDEX(CARTAO_COMPRAS!$E:$E,INT((ROW()-2)/20)+2))</f>
        <v/>
      </c>
      <c r="E1789" s="0" t="str">
        <f aca="false">IF($A1789="","",INDEX(CARTAO_COMPRAS!$H:$H,INT((ROW()-2)/20)+2)+MOD(ROW()-2,20))</f>
        <v/>
      </c>
      <c r="F1789" s="0" t="str">
        <f aca="false">IF($A1789="","",INDEX(CARTAO_COMPRAS!$G:$G,INT((ROW()-2)/20)+2))</f>
        <v/>
      </c>
      <c r="G1789" s="5" t="str">
        <f aca="false">IF($A1789="","",INDEX(CARTAO_COMPRAS!$I:$I,INT((ROW()-2)/20)+2))</f>
        <v/>
      </c>
      <c r="H1789" s="4" t="str">
        <f aca="false">IF($A1789="","",EDATE(INDEX(CARTAO_COMPRAS!$J:$J,INT((ROW()-2)/20)+2),MOD(ROW()-2,20)))</f>
        <v/>
      </c>
      <c r="I1789" s="4" t="str">
        <f aca="false">IF($H1789="","",$H1789-WEEKDAY($H1789,2)+1)</f>
        <v/>
      </c>
      <c r="J1789" s="4" t="str">
        <f aca="false">IF($I1789="","",$I1789+6)</f>
        <v/>
      </c>
      <c r="K1789" s="6" t="str">
        <f aca="false">IF($H1789="","",DATE(YEAR($H1789),MONTH($H1789),1))</f>
        <v/>
      </c>
      <c r="L1789" s="0" t="str">
        <f aca="false">IF($A1789="","",INDEX(CARTAO_COMPRAS!$K:$K,INT((ROW()-2)/20)+2))</f>
        <v/>
      </c>
      <c r="M1789" s="0" t="str">
        <f aca="false">IF($A1789="","","Compra no cartão")</f>
        <v/>
      </c>
    </row>
    <row r="1790" customFormat="false" ht="13.5" hidden="false" customHeight="false" outlineLevel="0" collapsed="false">
      <c r="A1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0" s="0" t="str">
        <f aca="false">IF($A1790="","",INDEX(CARTAO_COMPRAS!$C:$C,INT((ROW()-2)/20)+2))</f>
        <v/>
      </c>
      <c r="C1790" s="0" t="str">
        <f aca="false">IF($A1790="","",INDEX(CARTAO_COMPRAS!$D:$D,INT((ROW()-2)/20)+2))</f>
        <v/>
      </c>
      <c r="D1790" s="0" t="str">
        <f aca="false">IF($A1790="","",INDEX(CARTAO_COMPRAS!$E:$E,INT((ROW()-2)/20)+2))</f>
        <v/>
      </c>
      <c r="E1790" s="0" t="str">
        <f aca="false">IF($A1790="","",INDEX(CARTAO_COMPRAS!$H:$H,INT((ROW()-2)/20)+2)+MOD(ROW()-2,20))</f>
        <v/>
      </c>
      <c r="F1790" s="0" t="str">
        <f aca="false">IF($A1790="","",INDEX(CARTAO_COMPRAS!$G:$G,INT((ROW()-2)/20)+2))</f>
        <v/>
      </c>
      <c r="G1790" s="5" t="str">
        <f aca="false">IF($A1790="","",INDEX(CARTAO_COMPRAS!$I:$I,INT((ROW()-2)/20)+2))</f>
        <v/>
      </c>
      <c r="H1790" s="4" t="str">
        <f aca="false">IF($A1790="","",EDATE(INDEX(CARTAO_COMPRAS!$J:$J,INT((ROW()-2)/20)+2),MOD(ROW()-2,20)))</f>
        <v/>
      </c>
      <c r="I1790" s="4" t="str">
        <f aca="false">IF($H1790="","",$H1790-WEEKDAY($H1790,2)+1)</f>
        <v/>
      </c>
      <c r="J1790" s="4" t="str">
        <f aca="false">IF($I1790="","",$I1790+6)</f>
        <v/>
      </c>
      <c r="K1790" s="6" t="str">
        <f aca="false">IF($H1790="","",DATE(YEAR($H1790),MONTH($H1790),1))</f>
        <v/>
      </c>
      <c r="L1790" s="0" t="str">
        <f aca="false">IF($A1790="","",INDEX(CARTAO_COMPRAS!$K:$K,INT((ROW()-2)/20)+2))</f>
        <v/>
      </c>
      <c r="M1790" s="0" t="str">
        <f aca="false">IF($A1790="","","Compra no cartão")</f>
        <v/>
      </c>
    </row>
    <row r="1791" customFormat="false" ht="13.5" hidden="false" customHeight="false" outlineLevel="0" collapsed="false">
      <c r="A1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1" s="0" t="str">
        <f aca="false">IF($A1791="","",INDEX(CARTAO_COMPRAS!$C:$C,INT((ROW()-2)/20)+2))</f>
        <v/>
      </c>
      <c r="C1791" s="0" t="str">
        <f aca="false">IF($A1791="","",INDEX(CARTAO_COMPRAS!$D:$D,INT((ROW()-2)/20)+2))</f>
        <v/>
      </c>
      <c r="D1791" s="0" t="str">
        <f aca="false">IF($A1791="","",INDEX(CARTAO_COMPRAS!$E:$E,INT((ROW()-2)/20)+2))</f>
        <v/>
      </c>
      <c r="E1791" s="0" t="str">
        <f aca="false">IF($A1791="","",INDEX(CARTAO_COMPRAS!$H:$H,INT((ROW()-2)/20)+2)+MOD(ROW()-2,20))</f>
        <v/>
      </c>
      <c r="F1791" s="0" t="str">
        <f aca="false">IF($A1791="","",INDEX(CARTAO_COMPRAS!$G:$G,INT((ROW()-2)/20)+2))</f>
        <v/>
      </c>
      <c r="G1791" s="5" t="str">
        <f aca="false">IF($A1791="","",INDEX(CARTAO_COMPRAS!$I:$I,INT((ROW()-2)/20)+2))</f>
        <v/>
      </c>
      <c r="H1791" s="4" t="str">
        <f aca="false">IF($A1791="","",EDATE(INDEX(CARTAO_COMPRAS!$J:$J,INT((ROW()-2)/20)+2),MOD(ROW()-2,20)))</f>
        <v/>
      </c>
      <c r="I1791" s="4" t="str">
        <f aca="false">IF($H1791="","",$H1791-WEEKDAY($H1791,2)+1)</f>
        <v/>
      </c>
      <c r="J1791" s="4" t="str">
        <f aca="false">IF($I1791="","",$I1791+6)</f>
        <v/>
      </c>
      <c r="K1791" s="6" t="str">
        <f aca="false">IF($H1791="","",DATE(YEAR($H1791),MONTH($H1791),1))</f>
        <v/>
      </c>
      <c r="L1791" s="0" t="str">
        <f aca="false">IF($A1791="","",INDEX(CARTAO_COMPRAS!$K:$K,INT((ROW()-2)/20)+2))</f>
        <v/>
      </c>
      <c r="M1791" s="0" t="str">
        <f aca="false">IF($A1791="","","Compra no cartão")</f>
        <v/>
      </c>
    </row>
    <row r="1792" customFormat="false" ht="13.5" hidden="false" customHeight="false" outlineLevel="0" collapsed="false">
      <c r="A1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2" s="0" t="str">
        <f aca="false">IF($A1792="","",INDEX(CARTAO_COMPRAS!$C:$C,INT((ROW()-2)/20)+2))</f>
        <v/>
      </c>
      <c r="C1792" s="0" t="str">
        <f aca="false">IF($A1792="","",INDEX(CARTAO_COMPRAS!$D:$D,INT((ROW()-2)/20)+2))</f>
        <v/>
      </c>
      <c r="D1792" s="0" t="str">
        <f aca="false">IF($A1792="","",INDEX(CARTAO_COMPRAS!$E:$E,INT((ROW()-2)/20)+2))</f>
        <v/>
      </c>
      <c r="E1792" s="0" t="str">
        <f aca="false">IF($A1792="","",INDEX(CARTAO_COMPRAS!$H:$H,INT((ROW()-2)/20)+2)+MOD(ROW()-2,20))</f>
        <v/>
      </c>
      <c r="F1792" s="0" t="str">
        <f aca="false">IF($A1792="","",INDEX(CARTAO_COMPRAS!$G:$G,INT((ROW()-2)/20)+2))</f>
        <v/>
      </c>
      <c r="G1792" s="5" t="str">
        <f aca="false">IF($A1792="","",INDEX(CARTAO_COMPRAS!$I:$I,INT((ROW()-2)/20)+2))</f>
        <v/>
      </c>
      <c r="H1792" s="4" t="str">
        <f aca="false">IF($A1792="","",EDATE(INDEX(CARTAO_COMPRAS!$J:$J,INT((ROW()-2)/20)+2),MOD(ROW()-2,20)))</f>
        <v/>
      </c>
      <c r="I1792" s="4" t="str">
        <f aca="false">IF($H1792="","",$H1792-WEEKDAY($H1792,2)+1)</f>
        <v/>
      </c>
      <c r="J1792" s="4" t="str">
        <f aca="false">IF($I1792="","",$I1792+6)</f>
        <v/>
      </c>
      <c r="K1792" s="6" t="str">
        <f aca="false">IF($H1792="","",DATE(YEAR($H1792),MONTH($H1792),1))</f>
        <v/>
      </c>
      <c r="L1792" s="0" t="str">
        <f aca="false">IF($A1792="","",INDEX(CARTAO_COMPRAS!$K:$K,INT((ROW()-2)/20)+2))</f>
        <v/>
      </c>
      <c r="M1792" s="0" t="str">
        <f aca="false">IF($A1792="","","Compra no cartão")</f>
        <v/>
      </c>
    </row>
    <row r="1793" customFormat="false" ht="13.5" hidden="false" customHeight="false" outlineLevel="0" collapsed="false">
      <c r="A1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3" s="0" t="str">
        <f aca="false">IF($A1793="","",INDEX(CARTAO_COMPRAS!$C:$C,INT((ROW()-2)/20)+2))</f>
        <v/>
      </c>
      <c r="C1793" s="0" t="str">
        <f aca="false">IF($A1793="","",INDEX(CARTAO_COMPRAS!$D:$D,INT((ROW()-2)/20)+2))</f>
        <v/>
      </c>
      <c r="D1793" s="0" t="str">
        <f aca="false">IF($A1793="","",INDEX(CARTAO_COMPRAS!$E:$E,INT((ROW()-2)/20)+2))</f>
        <v/>
      </c>
      <c r="E1793" s="0" t="str">
        <f aca="false">IF($A1793="","",INDEX(CARTAO_COMPRAS!$H:$H,INT((ROW()-2)/20)+2)+MOD(ROW()-2,20))</f>
        <v/>
      </c>
      <c r="F1793" s="0" t="str">
        <f aca="false">IF($A1793="","",INDEX(CARTAO_COMPRAS!$G:$G,INT((ROW()-2)/20)+2))</f>
        <v/>
      </c>
      <c r="G1793" s="5" t="str">
        <f aca="false">IF($A1793="","",INDEX(CARTAO_COMPRAS!$I:$I,INT((ROW()-2)/20)+2))</f>
        <v/>
      </c>
      <c r="H1793" s="4" t="str">
        <f aca="false">IF($A1793="","",EDATE(INDEX(CARTAO_COMPRAS!$J:$J,INT((ROW()-2)/20)+2),MOD(ROW()-2,20)))</f>
        <v/>
      </c>
      <c r="I1793" s="4" t="str">
        <f aca="false">IF($H1793="","",$H1793-WEEKDAY($H1793,2)+1)</f>
        <v/>
      </c>
      <c r="J1793" s="4" t="str">
        <f aca="false">IF($I1793="","",$I1793+6)</f>
        <v/>
      </c>
      <c r="K1793" s="6" t="str">
        <f aca="false">IF($H1793="","",DATE(YEAR($H1793),MONTH($H1793),1))</f>
        <v/>
      </c>
      <c r="L1793" s="0" t="str">
        <f aca="false">IF($A1793="","",INDEX(CARTAO_COMPRAS!$K:$K,INT((ROW()-2)/20)+2))</f>
        <v/>
      </c>
      <c r="M1793" s="0" t="str">
        <f aca="false">IF($A1793="","","Compra no cartão")</f>
        <v/>
      </c>
    </row>
    <row r="1794" customFormat="false" ht="13.5" hidden="false" customHeight="false" outlineLevel="0" collapsed="false">
      <c r="A1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4" s="0" t="str">
        <f aca="false">IF($A1794="","",INDEX(CARTAO_COMPRAS!$C:$C,INT((ROW()-2)/20)+2))</f>
        <v/>
      </c>
      <c r="C1794" s="0" t="str">
        <f aca="false">IF($A1794="","",INDEX(CARTAO_COMPRAS!$D:$D,INT((ROW()-2)/20)+2))</f>
        <v/>
      </c>
      <c r="D1794" s="0" t="str">
        <f aca="false">IF($A1794="","",INDEX(CARTAO_COMPRAS!$E:$E,INT((ROW()-2)/20)+2))</f>
        <v/>
      </c>
      <c r="E1794" s="0" t="str">
        <f aca="false">IF($A1794="","",INDEX(CARTAO_COMPRAS!$H:$H,INT((ROW()-2)/20)+2)+MOD(ROW()-2,20))</f>
        <v/>
      </c>
      <c r="F1794" s="0" t="str">
        <f aca="false">IF($A1794="","",INDEX(CARTAO_COMPRAS!$G:$G,INT((ROW()-2)/20)+2))</f>
        <v/>
      </c>
      <c r="G1794" s="5" t="str">
        <f aca="false">IF($A1794="","",INDEX(CARTAO_COMPRAS!$I:$I,INT((ROW()-2)/20)+2))</f>
        <v/>
      </c>
      <c r="H1794" s="4" t="str">
        <f aca="false">IF($A1794="","",EDATE(INDEX(CARTAO_COMPRAS!$J:$J,INT((ROW()-2)/20)+2),MOD(ROW()-2,20)))</f>
        <v/>
      </c>
      <c r="I1794" s="4" t="str">
        <f aca="false">IF($H1794="","",$H1794-WEEKDAY($H1794,2)+1)</f>
        <v/>
      </c>
      <c r="J1794" s="4" t="str">
        <f aca="false">IF($I1794="","",$I1794+6)</f>
        <v/>
      </c>
      <c r="K1794" s="6" t="str">
        <f aca="false">IF($H1794="","",DATE(YEAR($H1794),MONTH($H1794),1))</f>
        <v/>
      </c>
      <c r="L1794" s="0" t="str">
        <f aca="false">IF($A1794="","",INDEX(CARTAO_COMPRAS!$K:$K,INT((ROW()-2)/20)+2))</f>
        <v/>
      </c>
      <c r="M1794" s="0" t="str">
        <f aca="false">IF($A1794="","","Compra no cartão")</f>
        <v/>
      </c>
    </row>
    <row r="1795" customFormat="false" ht="13.5" hidden="false" customHeight="false" outlineLevel="0" collapsed="false">
      <c r="A1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5" s="0" t="str">
        <f aca="false">IF($A1795="","",INDEX(CARTAO_COMPRAS!$C:$C,INT((ROW()-2)/20)+2))</f>
        <v/>
      </c>
      <c r="C1795" s="0" t="str">
        <f aca="false">IF($A1795="","",INDEX(CARTAO_COMPRAS!$D:$D,INT((ROW()-2)/20)+2))</f>
        <v/>
      </c>
      <c r="D1795" s="0" t="str">
        <f aca="false">IF($A1795="","",INDEX(CARTAO_COMPRAS!$E:$E,INT((ROW()-2)/20)+2))</f>
        <v/>
      </c>
      <c r="E1795" s="0" t="str">
        <f aca="false">IF($A1795="","",INDEX(CARTAO_COMPRAS!$H:$H,INT((ROW()-2)/20)+2)+MOD(ROW()-2,20))</f>
        <v/>
      </c>
      <c r="F1795" s="0" t="str">
        <f aca="false">IF($A1795="","",INDEX(CARTAO_COMPRAS!$G:$G,INT((ROW()-2)/20)+2))</f>
        <v/>
      </c>
      <c r="G1795" s="5" t="str">
        <f aca="false">IF($A1795="","",INDEX(CARTAO_COMPRAS!$I:$I,INT((ROW()-2)/20)+2))</f>
        <v/>
      </c>
      <c r="H1795" s="4" t="str">
        <f aca="false">IF($A1795="","",EDATE(INDEX(CARTAO_COMPRAS!$J:$J,INT((ROW()-2)/20)+2),MOD(ROW()-2,20)))</f>
        <v/>
      </c>
      <c r="I1795" s="4" t="str">
        <f aca="false">IF($H1795="","",$H1795-WEEKDAY($H1795,2)+1)</f>
        <v/>
      </c>
      <c r="J1795" s="4" t="str">
        <f aca="false">IF($I1795="","",$I1795+6)</f>
        <v/>
      </c>
      <c r="K1795" s="6" t="str">
        <f aca="false">IF($H1795="","",DATE(YEAR($H1795),MONTH($H1795),1))</f>
        <v/>
      </c>
      <c r="L1795" s="0" t="str">
        <f aca="false">IF($A1795="","",INDEX(CARTAO_COMPRAS!$K:$K,INT((ROW()-2)/20)+2))</f>
        <v/>
      </c>
      <c r="M1795" s="0" t="str">
        <f aca="false">IF($A1795="","","Compra no cartão")</f>
        <v/>
      </c>
    </row>
    <row r="1796" customFormat="false" ht="13.5" hidden="false" customHeight="false" outlineLevel="0" collapsed="false">
      <c r="A1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6" s="0" t="str">
        <f aca="false">IF($A1796="","",INDEX(CARTAO_COMPRAS!$C:$C,INT((ROW()-2)/20)+2))</f>
        <v/>
      </c>
      <c r="C1796" s="0" t="str">
        <f aca="false">IF($A1796="","",INDEX(CARTAO_COMPRAS!$D:$D,INT((ROW()-2)/20)+2))</f>
        <v/>
      </c>
      <c r="D1796" s="0" t="str">
        <f aca="false">IF($A1796="","",INDEX(CARTAO_COMPRAS!$E:$E,INT((ROW()-2)/20)+2))</f>
        <v/>
      </c>
      <c r="E1796" s="0" t="str">
        <f aca="false">IF($A1796="","",INDEX(CARTAO_COMPRAS!$H:$H,INT((ROW()-2)/20)+2)+MOD(ROW()-2,20))</f>
        <v/>
      </c>
      <c r="F1796" s="0" t="str">
        <f aca="false">IF($A1796="","",INDEX(CARTAO_COMPRAS!$G:$G,INT((ROW()-2)/20)+2))</f>
        <v/>
      </c>
      <c r="G1796" s="5" t="str">
        <f aca="false">IF($A1796="","",INDEX(CARTAO_COMPRAS!$I:$I,INT((ROW()-2)/20)+2))</f>
        <v/>
      </c>
      <c r="H1796" s="4" t="str">
        <f aca="false">IF($A1796="","",EDATE(INDEX(CARTAO_COMPRAS!$J:$J,INT((ROW()-2)/20)+2),MOD(ROW()-2,20)))</f>
        <v/>
      </c>
      <c r="I1796" s="4" t="str">
        <f aca="false">IF($H1796="","",$H1796-WEEKDAY($H1796,2)+1)</f>
        <v/>
      </c>
      <c r="J1796" s="4" t="str">
        <f aca="false">IF($I1796="","",$I1796+6)</f>
        <v/>
      </c>
      <c r="K1796" s="6" t="str">
        <f aca="false">IF($H1796="","",DATE(YEAR($H1796),MONTH($H1796),1))</f>
        <v/>
      </c>
      <c r="L1796" s="0" t="str">
        <f aca="false">IF($A1796="","",INDEX(CARTAO_COMPRAS!$K:$K,INT((ROW()-2)/20)+2))</f>
        <v/>
      </c>
      <c r="M1796" s="0" t="str">
        <f aca="false">IF($A1796="","","Compra no cartão")</f>
        <v/>
      </c>
    </row>
    <row r="1797" customFormat="false" ht="13.5" hidden="false" customHeight="false" outlineLevel="0" collapsed="false">
      <c r="A1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7" s="0" t="str">
        <f aca="false">IF($A1797="","",INDEX(CARTAO_COMPRAS!$C:$C,INT((ROW()-2)/20)+2))</f>
        <v/>
      </c>
      <c r="C1797" s="0" t="str">
        <f aca="false">IF($A1797="","",INDEX(CARTAO_COMPRAS!$D:$D,INT((ROW()-2)/20)+2))</f>
        <v/>
      </c>
      <c r="D1797" s="0" t="str">
        <f aca="false">IF($A1797="","",INDEX(CARTAO_COMPRAS!$E:$E,INT((ROW()-2)/20)+2))</f>
        <v/>
      </c>
      <c r="E1797" s="0" t="str">
        <f aca="false">IF($A1797="","",INDEX(CARTAO_COMPRAS!$H:$H,INT((ROW()-2)/20)+2)+MOD(ROW()-2,20))</f>
        <v/>
      </c>
      <c r="F1797" s="0" t="str">
        <f aca="false">IF($A1797="","",INDEX(CARTAO_COMPRAS!$G:$G,INT((ROW()-2)/20)+2))</f>
        <v/>
      </c>
      <c r="G1797" s="5" t="str">
        <f aca="false">IF($A1797="","",INDEX(CARTAO_COMPRAS!$I:$I,INT((ROW()-2)/20)+2))</f>
        <v/>
      </c>
      <c r="H1797" s="4" t="str">
        <f aca="false">IF($A1797="","",EDATE(INDEX(CARTAO_COMPRAS!$J:$J,INT((ROW()-2)/20)+2),MOD(ROW()-2,20)))</f>
        <v/>
      </c>
      <c r="I1797" s="4" t="str">
        <f aca="false">IF($H1797="","",$H1797-WEEKDAY($H1797,2)+1)</f>
        <v/>
      </c>
      <c r="J1797" s="4" t="str">
        <f aca="false">IF($I1797="","",$I1797+6)</f>
        <v/>
      </c>
      <c r="K1797" s="6" t="str">
        <f aca="false">IF($H1797="","",DATE(YEAR($H1797),MONTH($H1797),1))</f>
        <v/>
      </c>
      <c r="L1797" s="0" t="str">
        <f aca="false">IF($A1797="","",INDEX(CARTAO_COMPRAS!$K:$K,INT((ROW()-2)/20)+2))</f>
        <v/>
      </c>
      <c r="M1797" s="0" t="str">
        <f aca="false">IF($A1797="","","Compra no cartão")</f>
        <v/>
      </c>
    </row>
    <row r="1798" customFormat="false" ht="13.5" hidden="false" customHeight="false" outlineLevel="0" collapsed="false">
      <c r="A1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8" s="0" t="str">
        <f aca="false">IF($A1798="","",INDEX(CARTAO_COMPRAS!$C:$C,INT((ROW()-2)/20)+2))</f>
        <v/>
      </c>
      <c r="C1798" s="0" t="str">
        <f aca="false">IF($A1798="","",INDEX(CARTAO_COMPRAS!$D:$D,INT((ROW()-2)/20)+2))</f>
        <v/>
      </c>
      <c r="D1798" s="0" t="str">
        <f aca="false">IF($A1798="","",INDEX(CARTAO_COMPRAS!$E:$E,INT((ROW()-2)/20)+2))</f>
        <v/>
      </c>
      <c r="E1798" s="0" t="str">
        <f aca="false">IF($A1798="","",INDEX(CARTAO_COMPRAS!$H:$H,INT((ROW()-2)/20)+2)+MOD(ROW()-2,20))</f>
        <v/>
      </c>
      <c r="F1798" s="0" t="str">
        <f aca="false">IF($A1798="","",INDEX(CARTAO_COMPRAS!$G:$G,INT((ROW()-2)/20)+2))</f>
        <v/>
      </c>
      <c r="G1798" s="5" t="str">
        <f aca="false">IF($A1798="","",INDEX(CARTAO_COMPRAS!$I:$I,INT((ROW()-2)/20)+2))</f>
        <v/>
      </c>
      <c r="H1798" s="4" t="str">
        <f aca="false">IF($A1798="","",EDATE(INDEX(CARTAO_COMPRAS!$J:$J,INT((ROW()-2)/20)+2),MOD(ROW()-2,20)))</f>
        <v/>
      </c>
      <c r="I1798" s="4" t="str">
        <f aca="false">IF($H1798="","",$H1798-WEEKDAY($H1798,2)+1)</f>
        <v/>
      </c>
      <c r="J1798" s="4" t="str">
        <f aca="false">IF($I1798="","",$I1798+6)</f>
        <v/>
      </c>
      <c r="K1798" s="6" t="str">
        <f aca="false">IF($H1798="","",DATE(YEAR($H1798),MONTH($H1798),1))</f>
        <v/>
      </c>
      <c r="L1798" s="0" t="str">
        <f aca="false">IF($A1798="","",INDEX(CARTAO_COMPRAS!$K:$K,INT((ROW()-2)/20)+2))</f>
        <v/>
      </c>
      <c r="M1798" s="0" t="str">
        <f aca="false">IF($A1798="","","Compra no cartão")</f>
        <v/>
      </c>
    </row>
    <row r="1799" customFormat="false" ht="13.5" hidden="false" customHeight="false" outlineLevel="0" collapsed="false">
      <c r="A1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799" s="0" t="str">
        <f aca="false">IF($A1799="","",INDEX(CARTAO_COMPRAS!$C:$C,INT((ROW()-2)/20)+2))</f>
        <v/>
      </c>
      <c r="C1799" s="0" t="str">
        <f aca="false">IF($A1799="","",INDEX(CARTAO_COMPRAS!$D:$D,INT((ROW()-2)/20)+2))</f>
        <v/>
      </c>
      <c r="D1799" s="0" t="str">
        <f aca="false">IF($A1799="","",INDEX(CARTAO_COMPRAS!$E:$E,INT((ROW()-2)/20)+2))</f>
        <v/>
      </c>
      <c r="E1799" s="0" t="str">
        <f aca="false">IF($A1799="","",INDEX(CARTAO_COMPRAS!$H:$H,INT((ROW()-2)/20)+2)+MOD(ROW()-2,20))</f>
        <v/>
      </c>
      <c r="F1799" s="0" t="str">
        <f aca="false">IF($A1799="","",INDEX(CARTAO_COMPRAS!$G:$G,INT((ROW()-2)/20)+2))</f>
        <v/>
      </c>
      <c r="G1799" s="5" t="str">
        <f aca="false">IF($A1799="","",INDEX(CARTAO_COMPRAS!$I:$I,INT((ROW()-2)/20)+2))</f>
        <v/>
      </c>
      <c r="H1799" s="4" t="str">
        <f aca="false">IF($A1799="","",EDATE(INDEX(CARTAO_COMPRAS!$J:$J,INT((ROW()-2)/20)+2),MOD(ROW()-2,20)))</f>
        <v/>
      </c>
      <c r="I1799" s="4" t="str">
        <f aca="false">IF($H1799="","",$H1799-WEEKDAY($H1799,2)+1)</f>
        <v/>
      </c>
      <c r="J1799" s="4" t="str">
        <f aca="false">IF($I1799="","",$I1799+6)</f>
        <v/>
      </c>
      <c r="K1799" s="6" t="str">
        <f aca="false">IF($H1799="","",DATE(YEAR($H1799),MONTH($H1799),1))</f>
        <v/>
      </c>
      <c r="L1799" s="0" t="str">
        <f aca="false">IF($A1799="","",INDEX(CARTAO_COMPRAS!$K:$K,INT((ROW()-2)/20)+2))</f>
        <v/>
      </c>
      <c r="M1799" s="0" t="str">
        <f aca="false">IF($A1799="","","Compra no cartão")</f>
        <v/>
      </c>
    </row>
    <row r="1800" customFormat="false" ht="13.5" hidden="false" customHeight="false" outlineLevel="0" collapsed="false">
      <c r="A1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00" s="0" t="str">
        <f aca="false">IF($A1800="","",INDEX(CARTAO_COMPRAS!$C:$C,INT((ROW()-2)/20)+2))</f>
        <v/>
      </c>
      <c r="C1800" s="0" t="str">
        <f aca="false">IF($A1800="","",INDEX(CARTAO_COMPRAS!$D:$D,INT((ROW()-2)/20)+2))</f>
        <v/>
      </c>
      <c r="D1800" s="0" t="str">
        <f aca="false">IF($A1800="","",INDEX(CARTAO_COMPRAS!$E:$E,INT((ROW()-2)/20)+2))</f>
        <v/>
      </c>
      <c r="E1800" s="0" t="str">
        <f aca="false">IF($A1800="","",INDEX(CARTAO_COMPRAS!$H:$H,INT((ROW()-2)/20)+2)+MOD(ROW()-2,20))</f>
        <v/>
      </c>
      <c r="F1800" s="0" t="str">
        <f aca="false">IF($A1800="","",INDEX(CARTAO_COMPRAS!$G:$G,INT((ROW()-2)/20)+2))</f>
        <v/>
      </c>
      <c r="G1800" s="5" t="str">
        <f aca="false">IF($A1800="","",INDEX(CARTAO_COMPRAS!$I:$I,INT((ROW()-2)/20)+2))</f>
        <v/>
      </c>
      <c r="H1800" s="4" t="str">
        <f aca="false">IF($A1800="","",EDATE(INDEX(CARTAO_COMPRAS!$J:$J,INT((ROW()-2)/20)+2),MOD(ROW()-2,20)))</f>
        <v/>
      </c>
      <c r="I1800" s="4" t="str">
        <f aca="false">IF($H1800="","",$H1800-WEEKDAY($H1800,2)+1)</f>
        <v/>
      </c>
      <c r="J1800" s="4" t="str">
        <f aca="false">IF($I1800="","",$I1800+6)</f>
        <v/>
      </c>
      <c r="K1800" s="6" t="str">
        <f aca="false">IF($H1800="","",DATE(YEAR($H1800),MONTH($H1800),1))</f>
        <v/>
      </c>
      <c r="L1800" s="0" t="str">
        <f aca="false">IF($A1800="","",INDEX(CARTAO_COMPRAS!$K:$K,INT((ROW()-2)/20)+2))</f>
        <v/>
      </c>
      <c r="M1800" s="0" t="str">
        <f aca="false">IF($A1800="","","Compra no cartão")</f>
        <v/>
      </c>
    </row>
    <row r="1801" customFormat="false" ht="13.5" hidden="false" customHeight="false" outlineLevel="0" collapsed="false">
      <c r="A1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01" s="0" t="str">
        <f aca="false">IF($A1801="","",INDEX(CARTAO_COMPRAS!$C:$C,INT((ROW()-2)/20)+2))</f>
        <v/>
      </c>
      <c r="C1801" s="0" t="str">
        <f aca="false">IF($A1801="","",INDEX(CARTAO_COMPRAS!$D:$D,INT((ROW()-2)/20)+2))</f>
        <v/>
      </c>
      <c r="D1801" s="0" t="str">
        <f aca="false">IF($A1801="","",INDEX(CARTAO_COMPRAS!$E:$E,INT((ROW()-2)/20)+2))</f>
        <v/>
      </c>
      <c r="E1801" s="0" t="str">
        <f aca="false">IF($A1801="","",INDEX(CARTAO_COMPRAS!$H:$H,INT((ROW()-2)/20)+2)+MOD(ROW()-2,20))</f>
        <v/>
      </c>
      <c r="F1801" s="0" t="str">
        <f aca="false">IF($A1801="","",INDEX(CARTAO_COMPRAS!$G:$G,INT((ROW()-2)/20)+2))</f>
        <v/>
      </c>
      <c r="G1801" s="5" t="str">
        <f aca="false">IF($A1801="","",INDEX(CARTAO_COMPRAS!$I:$I,INT((ROW()-2)/20)+2))</f>
        <v/>
      </c>
      <c r="H1801" s="4" t="str">
        <f aca="false">IF($A1801="","",EDATE(INDEX(CARTAO_COMPRAS!$J:$J,INT((ROW()-2)/20)+2),MOD(ROW()-2,20)))</f>
        <v/>
      </c>
      <c r="I1801" s="4" t="str">
        <f aca="false">IF($H1801="","",$H1801-WEEKDAY($H1801,2)+1)</f>
        <v/>
      </c>
      <c r="J1801" s="4" t="str">
        <f aca="false">IF($I1801="","",$I1801+6)</f>
        <v/>
      </c>
      <c r="K1801" s="6" t="str">
        <f aca="false">IF($H1801="","",DATE(YEAR($H1801),MONTH($H1801),1))</f>
        <v/>
      </c>
      <c r="L1801" s="0" t="str">
        <f aca="false">IF($A1801="","",INDEX(CARTAO_COMPRAS!$K:$K,INT((ROW()-2)/20)+2))</f>
        <v/>
      </c>
      <c r="M1801" s="0" t="str">
        <f aca="false">IF($A1801="","","Compra no cartão")</f>
        <v/>
      </c>
    </row>
    <row r="1802" customFormat="false" ht="13.5" hidden="false" customHeight="false" outlineLevel="0" collapsed="false">
      <c r="A18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91</v>
      </c>
      <c r="B1802" s="0" t="str">
        <f aca="false">IF($A1802="","",INDEX(CARTAO_COMPRAS!$C:$C,INT((ROW()-2)/20)+2))</f>
        <v>Bradesco</v>
      </c>
      <c r="C1802" s="0" t="str">
        <f aca="false">IF($A1802="","",INDEX(CARTAO_COMPRAS!$D:$D,INT((ROW()-2)/20)+2))</f>
        <v>Drogaria</v>
      </c>
      <c r="D1802" s="0" t="str">
        <f aca="false">IF($A1802="","",INDEX(CARTAO_COMPRAS!$E:$E,INT((ROW()-2)/20)+2))</f>
        <v>Alimentação / Insumos</v>
      </c>
      <c r="E1802" s="0" t="n">
        <f aca="false">IF($A1802="","",INDEX(CARTAO_COMPRAS!$H:$H,INT((ROW()-2)/20)+2)+MOD(ROW()-2,20))</f>
        <v>1</v>
      </c>
      <c r="F1802" s="0" t="n">
        <f aca="false">IF($A1802="","",INDEX(CARTAO_COMPRAS!$G:$G,INT((ROW()-2)/20)+2))</f>
        <v>3</v>
      </c>
      <c r="G1802" s="5" t="n">
        <f aca="false">IF($A1802="","",INDEX(CARTAO_COMPRAS!$I:$I,INT((ROW()-2)/20)+2))</f>
        <v>242.48</v>
      </c>
      <c r="H1802" s="4" t="n">
        <f aca="false">IF($A1802="","",EDATE(INDEX(CARTAO_COMPRAS!$J:$J,INT((ROW()-2)/20)+2),MOD(ROW()-2,20)))</f>
        <v>46188</v>
      </c>
      <c r="I1802" s="4" t="n">
        <f aca="false">IF($H1802="","",$H1802-WEEKDAY($H1802,2)+1)</f>
        <v>46188</v>
      </c>
      <c r="J1802" s="4" t="n">
        <f aca="false">IF($I1802="","",$I1802+6)</f>
        <v>46194</v>
      </c>
      <c r="K1802" s="6" t="n">
        <f aca="false">IF($H1802="","",DATE(YEAR($H1802),MONTH($H1802),1))</f>
        <v>46174</v>
      </c>
      <c r="L1802" s="0" t="str">
        <f aca="false">IF($A1802="","",INDEX(CARTAO_COMPRAS!$K:$K,INT((ROW()-2)/20)+2))</f>
        <v>Pago</v>
      </c>
      <c r="M1802" s="0" t="str">
        <f aca="false">IF($A1802="","","Compra no cartão")</f>
        <v>Compra no cartão</v>
      </c>
    </row>
    <row r="1803" customFormat="false" ht="13.5" hidden="false" customHeight="false" outlineLevel="0" collapsed="false">
      <c r="A18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91</v>
      </c>
      <c r="B1803" s="0" t="str">
        <f aca="false">IF($A1803="","",INDEX(CARTAO_COMPRAS!$C:$C,INT((ROW()-2)/20)+2))</f>
        <v>Bradesco</v>
      </c>
      <c r="C1803" s="0" t="str">
        <f aca="false">IF($A1803="","",INDEX(CARTAO_COMPRAS!$D:$D,INT((ROW()-2)/20)+2))</f>
        <v>Drogaria</v>
      </c>
      <c r="D1803" s="0" t="str">
        <f aca="false">IF($A1803="","",INDEX(CARTAO_COMPRAS!$E:$E,INT((ROW()-2)/20)+2))</f>
        <v>Alimentação / Insumos</v>
      </c>
      <c r="E1803" s="0" t="n">
        <f aca="false">IF($A1803="","",INDEX(CARTAO_COMPRAS!$H:$H,INT((ROW()-2)/20)+2)+MOD(ROW()-2,20))</f>
        <v>2</v>
      </c>
      <c r="F1803" s="0" t="n">
        <f aca="false">IF($A1803="","",INDEX(CARTAO_COMPRAS!$G:$G,INT((ROW()-2)/20)+2))</f>
        <v>3</v>
      </c>
      <c r="G1803" s="5" t="n">
        <f aca="false">IF($A1803="","",INDEX(CARTAO_COMPRAS!$I:$I,INT((ROW()-2)/20)+2))</f>
        <v>242.48</v>
      </c>
      <c r="H1803" s="4" t="n">
        <f aca="false">IF($A1803="","",EDATE(INDEX(CARTAO_COMPRAS!$J:$J,INT((ROW()-2)/20)+2),MOD(ROW()-2,20)))</f>
        <v>46218</v>
      </c>
      <c r="I1803" s="4" t="n">
        <f aca="false">IF($H1803="","",$H1803-WEEKDAY($H1803,2)+1)</f>
        <v>46216</v>
      </c>
      <c r="J1803" s="4" t="n">
        <f aca="false">IF($I1803="","",$I1803+6)</f>
        <v>46222</v>
      </c>
      <c r="K1803" s="6" t="n">
        <f aca="false">IF($H1803="","",DATE(YEAR($H1803),MONTH($H1803),1))</f>
        <v>46204</v>
      </c>
      <c r="L1803" s="0" t="str">
        <f aca="false">IF($A1803="","",INDEX(CARTAO_COMPRAS!$K:$K,INT((ROW()-2)/20)+2))</f>
        <v>Pago</v>
      </c>
      <c r="M1803" s="0" t="str">
        <f aca="false">IF($A1803="","","Compra no cartão")</f>
        <v>Compra no cartão</v>
      </c>
    </row>
    <row r="1804" customFormat="false" ht="13.5" hidden="false" customHeight="false" outlineLevel="0" collapsed="false">
      <c r="A18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91</v>
      </c>
      <c r="B1804" s="0" t="str">
        <f aca="false">IF($A1804="","",INDEX(CARTAO_COMPRAS!$C:$C,INT((ROW()-2)/20)+2))</f>
        <v>Bradesco</v>
      </c>
      <c r="C1804" s="0" t="str">
        <f aca="false">IF($A1804="","",INDEX(CARTAO_COMPRAS!$D:$D,INT((ROW()-2)/20)+2))</f>
        <v>Drogaria</v>
      </c>
      <c r="D1804" s="0" t="str">
        <f aca="false">IF($A1804="","",INDEX(CARTAO_COMPRAS!$E:$E,INT((ROW()-2)/20)+2))</f>
        <v>Alimentação / Insumos</v>
      </c>
      <c r="E1804" s="0" t="n">
        <f aca="false">IF($A1804="","",INDEX(CARTAO_COMPRAS!$H:$H,INT((ROW()-2)/20)+2)+MOD(ROW()-2,20))</f>
        <v>3</v>
      </c>
      <c r="F1804" s="0" t="n">
        <f aca="false">IF($A1804="","",INDEX(CARTAO_COMPRAS!$G:$G,INT((ROW()-2)/20)+2))</f>
        <v>3</v>
      </c>
      <c r="G1804" s="5" t="n">
        <f aca="false">IF($A1804="","",INDEX(CARTAO_COMPRAS!$I:$I,INT((ROW()-2)/20)+2))</f>
        <v>242.48</v>
      </c>
      <c r="H1804" s="4" t="n">
        <f aca="false">IF($A1804="","",EDATE(INDEX(CARTAO_COMPRAS!$J:$J,INT((ROW()-2)/20)+2),MOD(ROW()-2,20)))</f>
        <v>46249</v>
      </c>
      <c r="I1804" s="4" t="n">
        <f aca="false">IF($H1804="","",$H1804-WEEKDAY($H1804,2)+1)</f>
        <v>46244</v>
      </c>
      <c r="J1804" s="4" t="n">
        <f aca="false">IF($I1804="","",$I1804+6)</f>
        <v>46250</v>
      </c>
      <c r="K1804" s="6" t="n">
        <f aca="false">IF($H1804="","",DATE(YEAR($H1804),MONTH($H1804),1))</f>
        <v>46235</v>
      </c>
      <c r="L1804" s="0" t="str">
        <f aca="false">IF($A1804="","",INDEX(CARTAO_COMPRAS!$K:$K,INT((ROW()-2)/20)+2))</f>
        <v>Pago</v>
      </c>
      <c r="M1804" s="0" t="str">
        <f aca="false">IF($A1804="","","Compra no cartão")</f>
        <v>Compra no cartão</v>
      </c>
    </row>
    <row r="1805" customFormat="false" ht="13.5" hidden="false" customHeight="false" outlineLevel="0" collapsed="false">
      <c r="A1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05" s="0" t="str">
        <f aca="false">IF($A1805="","",INDEX(CARTAO_COMPRAS!$C:$C,INT((ROW()-2)/20)+2))</f>
        <v/>
      </c>
      <c r="C1805" s="0" t="str">
        <f aca="false">IF($A1805="","",INDEX(CARTAO_COMPRAS!$D:$D,INT((ROW()-2)/20)+2))</f>
        <v/>
      </c>
      <c r="D1805" s="0" t="str">
        <f aca="false">IF($A1805="","",INDEX(CARTAO_COMPRAS!$E:$E,INT((ROW()-2)/20)+2))</f>
        <v/>
      </c>
      <c r="E1805" s="0" t="str">
        <f aca="false">IF($A1805="","",INDEX(CARTAO_COMPRAS!$H:$H,INT((ROW()-2)/20)+2)+MOD(ROW()-2,20))</f>
        <v/>
      </c>
      <c r="F1805" s="0" t="str">
        <f aca="false">IF($A1805="","",INDEX(CARTAO_COMPRAS!$G:$G,INT((ROW()-2)/20)+2))</f>
        <v/>
      </c>
      <c r="G1805" s="5" t="str">
        <f aca="false">IF($A1805="","",INDEX(CARTAO_COMPRAS!$I:$I,INT((ROW()-2)/20)+2))</f>
        <v/>
      </c>
      <c r="H1805" s="4" t="str">
        <f aca="false">IF($A1805="","",EDATE(INDEX(CARTAO_COMPRAS!$J:$J,INT((ROW()-2)/20)+2),MOD(ROW()-2,20)))</f>
        <v/>
      </c>
      <c r="I1805" s="4" t="str">
        <f aca="false">IF($H1805="","",$H1805-WEEKDAY($H1805,2)+1)</f>
        <v/>
      </c>
      <c r="J1805" s="4" t="str">
        <f aca="false">IF($I1805="","",$I1805+6)</f>
        <v/>
      </c>
      <c r="K1805" s="6" t="str">
        <f aca="false">IF($H1805="","",DATE(YEAR($H1805),MONTH($H1805),1))</f>
        <v/>
      </c>
      <c r="L1805" s="0" t="str">
        <f aca="false">IF($A1805="","",INDEX(CARTAO_COMPRAS!$K:$K,INT((ROW()-2)/20)+2))</f>
        <v/>
      </c>
      <c r="M1805" s="0" t="str">
        <f aca="false">IF($A1805="","","Compra no cartão")</f>
        <v/>
      </c>
    </row>
    <row r="1806" customFormat="false" ht="13.5" hidden="false" customHeight="false" outlineLevel="0" collapsed="false">
      <c r="A1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06" s="0" t="str">
        <f aca="false">IF($A1806="","",INDEX(CARTAO_COMPRAS!$C:$C,INT((ROW()-2)/20)+2))</f>
        <v/>
      </c>
      <c r="C1806" s="0" t="str">
        <f aca="false">IF($A1806="","",INDEX(CARTAO_COMPRAS!$D:$D,INT((ROW()-2)/20)+2))</f>
        <v/>
      </c>
      <c r="D1806" s="0" t="str">
        <f aca="false">IF($A1806="","",INDEX(CARTAO_COMPRAS!$E:$E,INT((ROW()-2)/20)+2))</f>
        <v/>
      </c>
      <c r="E1806" s="0" t="str">
        <f aca="false">IF($A1806="","",INDEX(CARTAO_COMPRAS!$H:$H,INT((ROW()-2)/20)+2)+MOD(ROW()-2,20))</f>
        <v/>
      </c>
      <c r="F1806" s="0" t="str">
        <f aca="false">IF($A1806="","",INDEX(CARTAO_COMPRAS!$G:$G,INT((ROW()-2)/20)+2))</f>
        <v/>
      </c>
      <c r="G1806" s="5" t="str">
        <f aca="false">IF($A1806="","",INDEX(CARTAO_COMPRAS!$I:$I,INT((ROW()-2)/20)+2))</f>
        <v/>
      </c>
      <c r="H1806" s="4" t="str">
        <f aca="false">IF($A1806="","",EDATE(INDEX(CARTAO_COMPRAS!$J:$J,INT((ROW()-2)/20)+2),MOD(ROW()-2,20)))</f>
        <v/>
      </c>
      <c r="I1806" s="4" t="str">
        <f aca="false">IF($H1806="","",$H1806-WEEKDAY($H1806,2)+1)</f>
        <v/>
      </c>
      <c r="J1806" s="4" t="str">
        <f aca="false">IF($I1806="","",$I1806+6)</f>
        <v/>
      </c>
      <c r="K1806" s="6" t="str">
        <f aca="false">IF($H1806="","",DATE(YEAR($H1806),MONTH($H1806),1))</f>
        <v/>
      </c>
      <c r="L1806" s="0" t="str">
        <f aca="false">IF($A1806="","",INDEX(CARTAO_COMPRAS!$K:$K,INT((ROW()-2)/20)+2))</f>
        <v/>
      </c>
      <c r="M1806" s="0" t="str">
        <f aca="false">IF($A1806="","","Compra no cartão")</f>
        <v/>
      </c>
    </row>
    <row r="1807" customFormat="false" ht="13.5" hidden="false" customHeight="false" outlineLevel="0" collapsed="false">
      <c r="A1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07" s="0" t="str">
        <f aca="false">IF($A1807="","",INDEX(CARTAO_COMPRAS!$C:$C,INT((ROW()-2)/20)+2))</f>
        <v/>
      </c>
      <c r="C1807" s="0" t="str">
        <f aca="false">IF($A1807="","",INDEX(CARTAO_COMPRAS!$D:$D,INT((ROW()-2)/20)+2))</f>
        <v/>
      </c>
      <c r="D1807" s="0" t="str">
        <f aca="false">IF($A1807="","",INDEX(CARTAO_COMPRAS!$E:$E,INT((ROW()-2)/20)+2))</f>
        <v/>
      </c>
      <c r="E1807" s="0" t="str">
        <f aca="false">IF($A1807="","",INDEX(CARTAO_COMPRAS!$H:$H,INT((ROW()-2)/20)+2)+MOD(ROW()-2,20))</f>
        <v/>
      </c>
      <c r="F1807" s="0" t="str">
        <f aca="false">IF($A1807="","",INDEX(CARTAO_COMPRAS!$G:$G,INT((ROW()-2)/20)+2))</f>
        <v/>
      </c>
      <c r="G1807" s="5" t="str">
        <f aca="false">IF($A1807="","",INDEX(CARTAO_COMPRAS!$I:$I,INT((ROW()-2)/20)+2))</f>
        <v/>
      </c>
      <c r="H1807" s="4" t="str">
        <f aca="false">IF($A1807="","",EDATE(INDEX(CARTAO_COMPRAS!$J:$J,INT((ROW()-2)/20)+2),MOD(ROW()-2,20)))</f>
        <v/>
      </c>
      <c r="I1807" s="4" t="str">
        <f aca="false">IF($H1807="","",$H1807-WEEKDAY($H1807,2)+1)</f>
        <v/>
      </c>
      <c r="J1807" s="4" t="str">
        <f aca="false">IF($I1807="","",$I1807+6)</f>
        <v/>
      </c>
      <c r="K1807" s="6" t="str">
        <f aca="false">IF($H1807="","",DATE(YEAR($H1807),MONTH($H1807),1))</f>
        <v/>
      </c>
      <c r="L1807" s="0" t="str">
        <f aca="false">IF($A1807="","",INDEX(CARTAO_COMPRAS!$K:$K,INT((ROW()-2)/20)+2))</f>
        <v/>
      </c>
      <c r="M1807" s="0" t="str">
        <f aca="false">IF($A1807="","","Compra no cartão")</f>
        <v/>
      </c>
    </row>
    <row r="1808" customFormat="false" ht="13.5" hidden="false" customHeight="false" outlineLevel="0" collapsed="false">
      <c r="A1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08" s="0" t="str">
        <f aca="false">IF($A1808="","",INDEX(CARTAO_COMPRAS!$C:$C,INT((ROW()-2)/20)+2))</f>
        <v/>
      </c>
      <c r="C1808" s="0" t="str">
        <f aca="false">IF($A1808="","",INDEX(CARTAO_COMPRAS!$D:$D,INT((ROW()-2)/20)+2))</f>
        <v/>
      </c>
      <c r="D1808" s="0" t="str">
        <f aca="false">IF($A1808="","",INDEX(CARTAO_COMPRAS!$E:$E,INT((ROW()-2)/20)+2))</f>
        <v/>
      </c>
      <c r="E1808" s="0" t="str">
        <f aca="false">IF($A1808="","",INDEX(CARTAO_COMPRAS!$H:$H,INT((ROW()-2)/20)+2)+MOD(ROW()-2,20))</f>
        <v/>
      </c>
      <c r="F1808" s="0" t="str">
        <f aca="false">IF($A1808="","",INDEX(CARTAO_COMPRAS!$G:$G,INT((ROW()-2)/20)+2))</f>
        <v/>
      </c>
      <c r="G1808" s="5" t="str">
        <f aca="false">IF($A1808="","",INDEX(CARTAO_COMPRAS!$I:$I,INT((ROW()-2)/20)+2))</f>
        <v/>
      </c>
      <c r="H1808" s="4" t="str">
        <f aca="false">IF($A1808="","",EDATE(INDEX(CARTAO_COMPRAS!$J:$J,INT((ROW()-2)/20)+2),MOD(ROW()-2,20)))</f>
        <v/>
      </c>
      <c r="I1808" s="4" t="str">
        <f aca="false">IF($H1808="","",$H1808-WEEKDAY($H1808,2)+1)</f>
        <v/>
      </c>
      <c r="J1808" s="4" t="str">
        <f aca="false">IF($I1808="","",$I1808+6)</f>
        <v/>
      </c>
      <c r="K1808" s="6" t="str">
        <f aca="false">IF($H1808="","",DATE(YEAR($H1808),MONTH($H1808),1))</f>
        <v/>
      </c>
      <c r="L1808" s="0" t="str">
        <f aca="false">IF($A1808="","",INDEX(CARTAO_COMPRAS!$K:$K,INT((ROW()-2)/20)+2))</f>
        <v/>
      </c>
      <c r="M1808" s="0" t="str">
        <f aca="false">IF($A1808="","","Compra no cartão")</f>
        <v/>
      </c>
    </row>
    <row r="1809" customFormat="false" ht="13.5" hidden="false" customHeight="false" outlineLevel="0" collapsed="false">
      <c r="A1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09" s="0" t="str">
        <f aca="false">IF($A1809="","",INDEX(CARTAO_COMPRAS!$C:$C,INT((ROW()-2)/20)+2))</f>
        <v/>
      </c>
      <c r="C1809" s="0" t="str">
        <f aca="false">IF($A1809="","",INDEX(CARTAO_COMPRAS!$D:$D,INT((ROW()-2)/20)+2))</f>
        <v/>
      </c>
      <c r="D1809" s="0" t="str">
        <f aca="false">IF($A1809="","",INDEX(CARTAO_COMPRAS!$E:$E,INT((ROW()-2)/20)+2))</f>
        <v/>
      </c>
      <c r="E1809" s="0" t="str">
        <f aca="false">IF($A1809="","",INDEX(CARTAO_COMPRAS!$H:$H,INT((ROW()-2)/20)+2)+MOD(ROW()-2,20))</f>
        <v/>
      </c>
      <c r="F1809" s="0" t="str">
        <f aca="false">IF($A1809="","",INDEX(CARTAO_COMPRAS!$G:$G,INT((ROW()-2)/20)+2))</f>
        <v/>
      </c>
      <c r="G1809" s="5" t="str">
        <f aca="false">IF($A1809="","",INDEX(CARTAO_COMPRAS!$I:$I,INT((ROW()-2)/20)+2))</f>
        <v/>
      </c>
      <c r="H1809" s="4" t="str">
        <f aca="false">IF($A1809="","",EDATE(INDEX(CARTAO_COMPRAS!$J:$J,INT((ROW()-2)/20)+2),MOD(ROW()-2,20)))</f>
        <v/>
      </c>
      <c r="I1809" s="4" t="str">
        <f aca="false">IF($H1809="","",$H1809-WEEKDAY($H1809,2)+1)</f>
        <v/>
      </c>
      <c r="J1809" s="4" t="str">
        <f aca="false">IF($I1809="","",$I1809+6)</f>
        <v/>
      </c>
      <c r="K1809" s="6" t="str">
        <f aca="false">IF($H1809="","",DATE(YEAR($H1809),MONTH($H1809),1))</f>
        <v/>
      </c>
      <c r="L1809" s="0" t="str">
        <f aca="false">IF($A1809="","",INDEX(CARTAO_COMPRAS!$K:$K,INT((ROW()-2)/20)+2))</f>
        <v/>
      </c>
      <c r="M1809" s="0" t="str">
        <f aca="false">IF($A1809="","","Compra no cartão")</f>
        <v/>
      </c>
    </row>
    <row r="1810" customFormat="false" ht="13.5" hidden="false" customHeight="false" outlineLevel="0" collapsed="false">
      <c r="A1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0" s="0" t="str">
        <f aca="false">IF($A1810="","",INDEX(CARTAO_COMPRAS!$C:$C,INT((ROW()-2)/20)+2))</f>
        <v/>
      </c>
      <c r="C1810" s="0" t="str">
        <f aca="false">IF($A1810="","",INDEX(CARTAO_COMPRAS!$D:$D,INT((ROW()-2)/20)+2))</f>
        <v/>
      </c>
      <c r="D1810" s="0" t="str">
        <f aca="false">IF($A1810="","",INDEX(CARTAO_COMPRAS!$E:$E,INT((ROW()-2)/20)+2))</f>
        <v/>
      </c>
      <c r="E1810" s="0" t="str">
        <f aca="false">IF($A1810="","",INDEX(CARTAO_COMPRAS!$H:$H,INT((ROW()-2)/20)+2)+MOD(ROW()-2,20))</f>
        <v/>
      </c>
      <c r="F1810" s="0" t="str">
        <f aca="false">IF($A1810="","",INDEX(CARTAO_COMPRAS!$G:$G,INT((ROW()-2)/20)+2))</f>
        <v/>
      </c>
      <c r="G1810" s="5" t="str">
        <f aca="false">IF($A1810="","",INDEX(CARTAO_COMPRAS!$I:$I,INT((ROW()-2)/20)+2))</f>
        <v/>
      </c>
      <c r="H1810" s="4" t="str">
        <f aca="false">IF($A1810="","",EDATE(INDEX(CARTAO_COMPRAS!$J:$J,INT((ROW()-2)/20)+2),MOD(ROW()-2,20)))</f>
        <v/>
      </c>
      <c r="I1810" s="4" t="str">
        <f aca="false">IF($H1810="","",$H1810-WEEKDAY($H1810,2)+1)</f>
        <v/>
      </c>
      <c r="J1810" s="4" t="str">
        <f aca="false">IF($I1810="","",$I1810+6)</f>
        <v/>
      </c>
      <c r="K1810" s="6" t="str">
        <f aca="false">IF($H1810="","",DATE(YEAR($H1810),MONTH($H1810),1))</f>
        <v/>
      </c>
      <c r="L1810" s="0" t="str">
        <f aca="false">IF($A1810="","",INDEX(CARTAO_COMPRAS!$K:$K,INT((ROW()-2)/20)+2))</f>
        <v/>
      </c>
      <c r="M1810" s="0" t="str">
        <f aca="false">IF($A1810="","","Compra no cartão")</f>
        <v/>
      </c>
    </row>
    <row r="1811" customFormat="false" ht="13.5" hidden="false" customHeight="false" outlineLevel="0" collapsed="false">
      <c r="A1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1" s="0" t="str">
        <f aca="false">IF($A1811="","",INDEX(CARTAO_COMPRAS!$C:$C,INT((ROW()-2)/20)+2))</f>
        <v/>
      </c>
      <c r="C1811" s="0" t="str">
        <f aca="false">IF($A1811="","",INDEX(CARTAO_COMPRAS!$D:$D,INT((ROW()-2)/20)+2))</f>
        <v/>
      </c>
      <c r="D1811" s="0" t="str">
        <f aca="false">IF($A1811="","",INDEX(CARTAO_COMPRAS!$E:$E,INT((ROW()-2)/20)+2))</f>
        <v/>
      </c>
      <c r="E1811" s="0" t="str">
        <f aca="false">IF($A1811="","",INDEX(CARTAO_COMPRAS!$H:$H,INT((ROW()-2)/20)+2)+MOD(ROW()-2,20))</f>
        <v/>
      </c>
      <c r="F1811" s="0" t="str">
        <f aca="false">IF($A1811="","",INDEX(CARTAO_COMPRAS!$G:$G,INT((ROW()-2)/20)+2))</f>
        <v/>
      </c>
      <c r="G1811" s="5" t="str">
        <f aca="false">IF($A1811="","",INDEX(CARTAO_COMPRAS!$I:$I,INT((ROW()-2)/20)+2))</f>
        <v/>
      </c>
      <c r="H1811" s="4" t="str">
        <f aca="false">IF($A1811="","",EDATE(INDEX(CARTAO_COMPRAS!$J:$J,INT((ROW()-2)/20)+2),MOD(ROW()-2,20)))</f>
        <v/>
      </c>
      <c r="I1811" s="4" t="str">
        <f aca="false">IF($H1811="","",$H1811-WEEKDAY($H1811,2)+1)</f>
        <v/>
      </c>
      <c r="J1811" s="4" t="str">
        <f aca="false">IF($I1811="","",$I1811+6)</f>
        <v/>
      </c>
      <c r="K1811" s="6" t="str">
        <f aca="false">IF($H1811="","",DATE(YEAR($H1811),MONTH($H1811),1))</f>
        <v/>
      </c>
      <c r="L1811" s="0" t="str">
        <f aca="false">IF($A1811="","",INDEX(CARTAO_COMPRAS!$K:$K,INT((ROW()-2)/20)+2))</f>
        <v/>
      </c>
      <c r="M1811" s="0" t="str">
        <f aca="false">IF($A1811="","","Compra no cartão")</f>
        <v/>
      </c>
    </row>
    <row r="1812" customFormat="false" ht="13.5" hidden="false" customHeight="false" outlineLevel="0" collapsed="false">
      <c r="A1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2" s="0" t="str">
        <f aca="false">IF($A1812="","",INDEX(CARTAO_COMPRAS!$C:$C,INT((ROW()-2)/20)+2))</f>
        <v/>
      </c>
      <c r="C1812" s="0" t="str">
        <f aca="false">IF($A1812="","",INDEX(CARTAO_COMPRAS!$D:$D,INT((ROW()-2)/20)+2))</f>
        <v/>
      </c>
      <c r="D1812" s="0" t="str">
        <f aca="false">IF($A1812="","",INDEX(CARTAO_COMPRAS!$E:$E,INT((ROW()-2)/20)+2))</f>
        <v/>
      </c>
      <c r="E1812" s="0" t="str">
        <f aca="false">IF($A1812="","",INDEX(CARTAO_COMPRAS!$H:$H,INT((ROW()-2)/20)+2)+MOD(ROW()-2,20))</f>
        <v/>
      </c>
      <c r="F1812" s="0" t="str">
        <f aca="false">IF($A1812="","",INDEX(CARTAO_COMPRAS!$G:$G,INT((ROW()-2)/20)+2))</f>
        <v/>
      </c>
      <c r="G1812" s="5" t="str">
        <f aca="false">IF($A1812="","",INDEX(CARTAO_COMPRAS!$I:$I,INT((ROW()-2)/20)+2))</f>
        <v/>
      </c>
      <c r="H1812" s="4" t="str">
        <f aca="false">IF($A1812="","",EDATE(INDEX(CARTAO_COMPRAS!$J:$J,INT((ROW()-2)/20)+2),MOD(ROW()-2,20)))</f>
        <v/>
      </c>
      <c r="I1812" s="4" t="str">
        <f aca="false">IF($H1812="","",$H1812-WEEKDAY($H1812,2)+1)</f>
        <v/>
      </c>
      <c r="J1812" s="4" t="str">
        <f aca="false">IF($I1812="","",$I1812+6)</f>
        <v/>
      </c>
      <c r="K1812" s="6" t="str">
        <f aca="false">IF($H1812="","",DATE(YEAR($H1812),MONTH($H1812),1))</f>
        <v/>
      </c>
      <c r="L1812" s="0" t="str">
        <f aca="false">IF($A1812="","",INDEX(CARTAO_COMPRAS!$K:$K,INT((ROW()-2)/20)+2))</f>
        <v/>
      </c>
      <c r="M1812" s="0" t="str">
        <f aca="false">IF($A1812="","","Compra no cartão")</f>
        <v/>
      </c>
    </row>
    <row r="1813" customFormat="false" ht="13.5" hidden="false" customHeight="false" outlineLevel="0" collapsed="false">
      <c r="A1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3" s="0" t="str">
        <f aca="false">IF($A1813="","",INDEX(CARTAO_COMPRAS!$C:$C,INT((ROW()-2)/20)+2))</f>
        <v/>
      </c>
      <c r="C1813" s="0" t="str">
        <f aca="false">IF($A1813="","",INDEX(CARTAO_COMPRAS!$D:$D,INT((ROW()-2)/20)+2))</f>
        <v/>
      </c>
      <c r="D1813" s="0" t="str">
        <f aca="false">IF($A1813="","",INDEX(CARTAO_COMPRAS!$E:$E,INT((ROW()-2)/20)+2))</f>
        <v/>
      </c>
      <c r="E1813" s="0" t="str">
        <f aca="false">IF($A1813="","",INDEX(CARTAO_COMPRAS!$H:$H,INT((ROW()-2)/20)+2)+MOD(ROW()-2,20))</f>
        <v/>
      </c>
      <c r="F1813" s="0" t="str">
        <f aca="false">IF($A1813="","",INDEX(CARTAO_COMPRAS!$G:$G,INT((ROW()-2)/20)+2))</f>
        <v/>
      </c>
      <c r="G1813" s="5" t="str">
        <f aca="false">IF($A1813="","",INDEX(CARTAO_COMPRAS!$I:$I,INT((ROW()-2)/20)+2))</f>
        <v/>
      </c>
      <c r="H1813" s="4" t="str">
        <f aca="false">IF($A1813="","",EDATE(INDEX(CARTAO_COMPRAS!$J:$J,INT((ROW()-2)/20)+2),MOD(ROW()-2,20)))</f>
        <v/>
      </c>
      <c r="I1813" s="4" t="str">
        <f aca="false">IF($H1813="","",$H1813-WEEKDAY($H1813,2)+1)</f>
        <v/>
      </c>
      <c r="J1813" s="4" t="str">
        <f aca="false">IF($I1813="","",$I1813+6)</f>
        <v/>
      </c>
      <c r="K1813" s="6" t="str">
        <f aca="false">IF($H1813="","",DATE(YEAR($H1813),MONTH($H1813),1))</f>
        <v/>
      </c>
      <c r="L1813" s="0" t="str">
        <f aca="false">IF($A1813="","",INDEX(CARTAO_COMPRAS!$K:$K,INT((ROW()-2)/20)+2))</f>
        <v/>
      </c>
      <c r="M1813" s="0" t="str">
        <f aca="false">IF($A1813="","","Compra no cartão")</f>
        <v/>
      </c>
    </row>
    <row r="1814" customFormat="false" ht="13.5" hidden="false" customHeight="false" outlineLevel="0" collapsed="false">
      <c r="A1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4" s="0" t="str">
        <f aca="false">IF($A1814="","",INDEX(CARTAO_COMPRAS!$C:$C,INT((ROW()-2)/20)+2))</f>
        <v/>
      </c>
      <c r="C1814" s="0" t="str">
        <f aca="false">IF($A1814="","",INDEX(CARTAO_COMPRAS!$D:$D,INT((ROW()-2)/20)+2))</f>
        <v/>
      </c>
      <c r="D1814" s="0" t="str">
        <f aca="false">IF($A1814="","",INDEX(CARTAO_COMPRAS!$E:$E,INT((ROW()-2)/20)+2))</f>
        <v/>
      </c>
      <c r="E1814" s="0" t="str">
        <f aca="false">IF($A1814="","",INDEX(CARTAO_COMPRAS!$H:$H,INT((ROW()-2)/20)+2)+MOD(ROW()-2,20))</f>
        <v/>
      </c>
      <c r="F1814" s="0" t="str">
        <f aca="false">IF($A1814="","",INDEX(CARTAO_COMPRAS!$G:$G,INT((ROW()-2)/20)+2))</f>
        <v/>
      </c>
      <c r="G1814" s="5" t="str">
        <f aca="false">IF($A1814="","",INDEX(CARTAO_COMPRAS!$I:$I,INT((ROW()-2)/20)+2))</f>
        <v/>
      </c>
      <c r="H1814" s="4" t="str">
        <f aca="false">IF($A1814="","",EDATE(INDEX(CARTAO_COMPRAS!$J:$J,INT((ROW()-2)/20)+2),MOD(ROW()-2,20)))</f>
        <v/>
      </c>
      <c r="I1814" s="4" t="str">
        <f aca="false">IF($H1814="","",$H1814-WEEKDAY($H1814,2)+1)</f>
        <v/>
      </c>
      <c r="J1814" s="4" t="str">
        <f aca="false">IF($I1814="","",$I1814+6)</f>
        <v/>
      </c>
      <c r="K1814" s="6" t="str">
        <f aca="false">IF($H1814="","",DATE(YEAR($H1814),MONTH($H1814),1))</f>
        <v/>
      </c>
      <c r="L1814" s="0" t="str">
        <f aca="false">IF($A1814="","",INDEX(CARTAO_COMPRAS!$K:$K,INT((ROW()-2)/20)+2))</f>
        <v/>
      </c>
      <c r="M1814" s="0" t="str">
        <f aca="false">IF($A1814="","","Compra no cartão")</f>
        <v/>
      </c>
    </row>
    <row r="1815" customFormat="false" ht="13.5" hidden="false" customHeight="false" outlineLevel="0" collapsed="false">
      <c r="A1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5" s="0" t="str">
        <f aca="false">IF($A1815="","",INDEX(CARTAO_COMPRAS!$C:$C,INT((ROW()-2)/20)+2))</f>
        <v/>
      </c>
      <c r="C1815" s="0" t="str">
        <f aca="false">IF($A1815="","",INDEX(CARTAO_COMPRAS!$D:$D,INT((ROW()-2)/20)+2))</f>
        <v/>
      </c>
      <c r="D1815" s="0" t="str">
        <f aca="false">IF($A1815="","",INDEX(CARTAO_COMPRAS!$E:$E,INT((ROW()-2)/20)+2))</f>
        <v/>
      </c>
      <c r="E1815" s="0" t="str">
        <f aca="false">IF($A1815="","",INDEX(CARTAO_COMPRAS!$H:$H,INT((ROW()-2)/20)+2)+MOD(ROW()-2,20))</f>
        <v/>
      </c>
      <c r="F1815" s="0" t="str">
        <f aca="false">IF($A1815="","",INDEX(CARTAO_COMPRAS!$G:$G,INT((ROW()-2)/20)+2))</f>
        <v/>
      </c>
      <c r="G1815" s="5" t="str">
        <f aca="false">IF($A1815="","",INDEX(CARTAO_COMPRAS!$I:$I,INT((ROW()-2)/20)+2))</f>
        <v/>
      </c>
      <c r="H1815" s="4" t="str">
        <f aca="false">IF($A1815="","",EDATE(INDEX(CARTAO_COMPRAS!$J:$J,INT((ROW()-2)/20)+2),MOD(ROW()-2,20)))</f>
        <v/>
      </c>
      <c r="I1815" s="4" t="str">
        <f aca="false">IF($H1815="","",$H1815-WEEKDAY($H1815,2)+1)</f>
        <v/>
      </c>
      <c r="J1815" s="4" t="str">
        <f aca="false">IF($I1815="","",$I1815+6)</f>
        <v/>
      </c>
      <c r="K1815" s="6" t="str">
        <f aca="false">IF($H1815="","",DATE(YEAR($H1815),MONTH($H1815),1))</f>
        <v/>
      </c>
      <c r="L1815" s="0" t="str">
        <f aca="false">IF($A1815="","",INDEX(CARTAO_COMPRAS!$K:$K,INT((ROW()-2)/20)+2))</f>
        <v/>
      </c>
      <c r="M1815" s="0" t="str">
        <f aca="false">IF($A1815="","","Compra no cartão")</f>
        <v/>
      </c>
    </row>
    <row r="1816" customFormat="false" ht="13.5" hidden="false" customHeight="false" outlineLevel="0" collapsed="false">
      <c r="A1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6" s="0" t="str">
        <f aca="false">IF($A1816="","",INDEX(CARTAO_COMPRAS!$C:$C,INT((ROW()-2)/20)+2))</f>
        <v/>
      </c>
      <c r="C1816" s="0" t="str">
        <f aca="false">IF($A1816="","",INDEX(CARTAO_COMPRAS!$D:$D,INT((ROW()-2)/20)+2))</f>
        <v/>
      </c>
      <c r="D1816" s="0" t="str">
        <f aca="false">IF($A1816="","",INDEX(CARTAO_COMPRAS!$E:$E,INT((ROW()-2)/20)+2))</f>
        <v/>
      </c>
      <c r="E1816" s="0" t="str">
        <f aca="false">IF($A1816="","",INDEX(CARTAO_COMPRAS!$H:$H,INT((ROW()-2)/20)+2)+MOD(ROW()-2,20))</f>
        <v/>
      </c>
      <c r="F1816" s="0" t="str">
        <f aca="false">IF($A1816="","",INDEX(CARTAO_COMPRAS!$G:$G,INT((ROW()-2)/20)+2))</f>
        <v/>
      </c>
      <c r="G1816" s="5" t="str">
        <f aca="false">IF($A1816="","",INDEX(CARTAO_COMPRAS!$I:$I,INT((ROW()-2)/20)+2))</f>
        <v/>
      </c>
      <c r="H1816" s="4" t="str">
        <f aca="false">IF($A1816="","",EDATE(INDEX(CARTAO_COMPRAS!$J:$J,INT((ROW()-2)/20)+2),MOD(ROW()-2,20)))</f>
        <v/>
      </c>
      <c r="I1816" s="4" t="str">
        <f aca="false">IF($H1816="","",$H1816-WEEKDAY($H1816,2)+1)</f>
        <v/>
      </c>
      <c r="J1816" s="4" t="str">
        <f aca="false">IF($I1816="","",$I1816+6)</f>
        <v/>
      </c>
      <c r="K1816" s="6" t="str">
        <f aca="false">IF($H1816="","",DATE(YEAR($H1816),MONTH($H1816),1))</f>
        <v/>
      </c>
      <c r="L1816" s="0" t="str">
        <f aca="false">IF($A1816="","",INDEX(CARTAO_COMPRAS!$K:$K,INT((ROW()-2)/20)+2))</f>
        <v/>
      </c>
      <c r="M1816" s="0" t="str">
        <f aca="false">IF($A1816="","","Compra no cartão")</f>
        <v/>
      </c>
    </row>
    <row r="1817" customFormat="false" ht="13.5" hidden="false" customHeight="false" outlineLevel="0" collapsed="false">
      <c r="A1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7" s="0" t="str">
        <f aca="false">IF($A1817="","",INDEX(CARTAO_COMPRAS!$C:$C,INT((ROW()-2)/20)+2))</f>
        <v/>
      </c>
      <c r="C1817" s="0" t="str">
        <f aca="false">IF($A1817="","",INDEX(CARTAO_COMPRAS!$D:$D,INT((ROW()-2)/20)+2))</f>
        <v/>
      </c>
      <c r="D1817" s="0" t="str">
        <f aca="false">IF($A1817="","",INDEX(CARTAO_COMPRAS!$E:$E,INT((ROW()-2)/20)+2))</f>
        <v/>
      </c>
      <c r="E1817" s="0" t="str">
        <f aca="false">IF($A1817="","",INDEX(CARTAO_COMPRAS!$H:$H,INT((ROW()-2)/20)+2)+MOD(ROW()-2,20))</f>
        <v/>
      </c>
      <c r="F1817" s="0" t="str">
        <f aca="false">IF($A1817="","",INDEX(CARTAO_COMPRAS!$G:$G,INT((ROW()-2)/20)+2))</f>
        <v/>
      </c>
      <c r="G1817" s="5" t="str">
        <f aca="false">IF($A1817="","",INDEX(CARTAO_COMPRAS!$I:$I,INT((ROW()-2)/20)+2))</f>
        <v/>
      </c>
      <c r="H1817" s="4" t="str">
        <f aca="false">IF($A1817="","",EDATE(INDEX(CARTAO_COMPRAS!$J:$J,INT((ROW()-2)/20)+2),MOD(ROW()-2,20)))</f>
        <v/>
      </c>
      <c r="I1817" s="4" t="str">
        <f aca="false">IF($H1817="","",$H1817-WEEKDAY($H1817,2)+1)</f>
        <v/>
      </c>
      <c r="J1817" s="4" t="str">
        <f aca="false">IF($I1817="","",$I1817+6)</f>
        <v/>
      </c>
      <c r="K1817" s="6" t="str">
        <f aca="false">IF($H1817="","",DATE(YEAR($H1817),MONTH($H1817),1))</f>
        <v/>
      </c>
      <c r="L1817" s="0" t="str">
        <f aca="false">IF($A1817="","",INDEX(CARTAO_COMPRAS!$K:$K,INT((ROW()-2)/20)+2))</f>
        <v/>
      </c>
      <c r="M1817" s="0" t="str">
        <f aca="false">IF($A1817="","","Compra no cartão")</f>
        <v/>
      </c>
    </row>
    <row r="1818" customFormat="false" ht="13.5" hidden="false" customHeight="false" outlineLevel="0" collapsed="false">
      <c r="A1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8" s="0" t="str">
        <f aca="false">IF($A1818="","",INDEX(CARTAO_COMPRAS!$C:$C,INT((ROW()-2)/20)+2))</f>
        <v/>
      </c>
      <c r="C1818" s="0" t="str">
        <f aca="false">IF($A1818="","",INDEX(CARTAO_COMPRAS!$D:$D,INT((ROW()-2)/20)+2))</f>
        <v/>
      </c>
      <c r="D1818" s="0" t="str">
        <f aca="false">IF($A1818="","",INDEX(CARTAO_COMPRAS!$E:$E,INT((ROW()-2)/20)+2))</f>
        <v/>
      </c>
      <c r="E1818" s="0" t="str">
        <f aca="false">IF($A1818="","",INDEX(CARTAO_COMPRAS!$H:$H,INT((ROW()-2)/20)+2)+MOD(ROW()-2,20))</f>
        <v/>
      </c>
      <c r="F1818" s="0" t="str">
        <f aca="false">IF($A1818="","",INDEX(CARTAO_COMPRAS!$G:$G,INT((ROW()-2)/20)+2))</f>
        <v/>
      </c>
      <c r="G1818" s="5" t="str">
        <f aca="false">IF($A1818="","",INDEX(CARTAO_COMPRAS!$I:$I,INT((ROW()-2)/20)+2))</f>
        <v/>
      </c>
      <c r="H1818" s="4" t="str">
        <f aca="false">IF($A1818="","",EDATE(INDEX(CARTAO_COMPRAS!$J:$J,INT((ROW()-2)/20)+2),MOD(ROW()-2,20)))</f>
        <v/>
      </c>
      <c r="I1818" s="4" t="str">
        <f aca="false">IF($H1818="","",$H1818-WEEKDAY($H1818,2)+1)</f>
        <v/>
      </c>
      <c r="J1818" s="4" t="str">
        <f aca="false">IF($I1818="","",$I1818+6)</f>
        <v/>
      </c>
      <c r="K1818" s="6" t="str">
        <f aca="false">IF($H1818="","",DATE(YEAR($H1818),MONTH($H1818),1))</f>
        <v/>
      </c>
      <c r="L1818" s="0" t="str">
        <f aca="false">IF($A1818="","",INDEX(CARTAO_COMPRAS!$K:$K,INT((ROW()-2)/20)+2))</f>
        <v/>
      </c>
      <c r="M1818" s="0" t="str">
        <f aca="false">IF($A1818="","","Compra no cartão")</f>
        <v/>
      </c>
    </row>
    <row r="1819" customFormat="false" ht="13.5" hidden="false" customHeight="false" outlineLevel="0" collapsed="false">
      <c r="A1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19" s="0" t="str">
        <f aca="false">IF($A1819="","",INDEX(CARTAO_COMPRAS!$C:$C,INT((ROW()-2)/20)+2))</f>
        <v/>
      </c>
      <c r="C1819" s="0" t="str">
        <f aca="false">IF($A1819="","",INDEX(CARTAO_COMPRAS!$D:$D,INT((ROW()-2)/20)+2))</f>
        <v/>
      </c>
      <c r="D1819" s="0" t="str">
        <f aca="false">IF($A1819="","",INDEX(CARTAO_COMPRAS!$E:$E,INT((ROW()-2)/20)+2))</f>
        <v/>
      </c>
      <c r="E1819" s="0" t="str">
        <f aca="false">IF($A1819="","",INDEX(CARTAO_COMPRAS!$H:$H,INT((ROW()-2)/20)+2)+MOD(ROW()-2,20))</f>
        <v/>
      </c>
      <c r="F1819" s="0" t="str">
        <f aca="false">IF($A1819="","",INDEX(CARTAO_COMPRAS!$G:$G,INT((ROW()-2)/20)+2))</f>
        <v/>
      </c>
      <c r="G1819" s="5" t="str">
        <f aca="false">IF($A1819="","",INDEX(CARTAO_COMPRAS!$I:$I,INT((ROW()-2)/20)+2))</f>
        <v/>
      </c>
      <c r="H1819" s="4" t="str">
        <f aca="false">IF($A1819="","",EDATE(INDEX(CARTAO_COMPRAS!$J:$J,INT((ROW()-2)/20)+2),MOD(ROW()-2,20)))</f>
        <v/>
      </c>
      <c r="I1819" s="4" t="str">
        <f aca="false">IF($H1819="","",$H1819-WEEKDAY($H1819,2)+1)</f>
        <v/>
      </c>
      <c r="J1819" s="4" t="str">
        <f aca="false">IF($I1819="","",$I1819+6)</f>
        <v/>
      </c>
      <c r="K1819" s="6" t="str">
        <f aca="false">IF($H1819="","",DATE(YEAR($H1819),MONTH($H1819),1))</f>
        <v/>
      </c>
      <c r="L1819" s="0" t="str">
        <f aca="false">IF($A1819="","",INDEX(CARTAO_COMPRAS!$K:$K,INT((ROW()-2)/20)+2))</f>
        <v/>
      </c>
      <c r="M1819" s="0" t="str">
        <f aca="false">IF($A1819="","","Compra no cartão")</f>
        <v/>
      </c>
    </row>
    <row r="1820" customFormat="false" ht="13.5" hidden="false" customHeight="false" outlineLevel="0" collapsed="false">
      <c r="A1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20" s="0" t="str">
        <f aca="false">IF($A1820="","",INDEX(CARTAO_COMPRAS!$C:$C,INT((ROW()-2)/20)+2))</f>
        <v/>
      </c>
      <c r="C1820" s="0" t="str">
        <f aca="false">IF($A1820="","",INDEX(CARTAO_COMPRAS!$D:$D,INT((ROW()-2)/20)+2))</f>
        <v/>
      </c>
      <c r="D1820" s="0" t="str">
        <f aca="false">IF($A1820="","",INDEX(CARTAO_COMPRAS!$E:$E,INT((ROW()-2)/20)+2))</f>
        <v/>
      </c>
      <c r="E1820" s="0" t="str">
        <f aca="false">IF($A1820="","",INDEX(CARTAO_COMPRAS!$H:$H,INT((ROW()-2)/20)+2)+MOD(ROW()-2,20))</f>
        <v/>
      </c>
      <c r="F1820" s="0" t="str">
        <f aca="false">IF($A1820="","",INDEX(CARTAO_COMPRAS!$G:$G,INT((ROW()-2)/20)+2))</f>
        <v/>
      </c>
      <c r="G1820" s="5" t="str">
        <f aca="false">IF($A1820="","",INDEX(CARTAO_COMPRAS!$I:$I,INT((ROW()-2)/20)+2))</f>
        <v/>
      </c>
      <c r="H1820" s="4" t="str">
        <f aca="false">IF($A1820="","",EDATE(INDEX(CARTAO_COMPRAS!$J:$J,INT((ROW()-2)/20)+2),MOD(ROW()-2,20)))</f>
        <v/>
      </c>
      <c r="I1820" s="4" t="str">
        <f aca="false">IF($H1820="","",$H1820-WEEKDAY($H1820,2)+1)</f>
        <v/>
      </c>
      <c r="J1820" s="4" t="str">
        <f aca="false">IF($I1820="","",$I1820+6)</f>
        <v/>
      </c>
      <c r="K1820" s="6" t="str">
        <f aca="false">IF($H1820="","",DATE(YEAR($H1820),MONTH($H1820),1))</f>
        <v/>
      </c>
      <c r="L1820" s="0" t="str">
        <f aca="false">IF($A1820="","",INDEX(CARTAO_COMPRAS!$K:$K,INT((ROW()-2)/20)+2))</f>
        <v/>
      </c>
      <c r="M1820" s="0" t="str">
        <f aca="false">IF($A1820="","","Compra no cartão")</f>
        <v/>
      </c>
    </row>
    <row r="1821" customFormat="false" ht="13.5" hidden="false" customHeight="false" outlineLevel="0" collapsed="false">
      <c r="A1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21" s="0" t="str">
        <f aca="false">IF($A1821="","",INDEX(CARTAO_COMPRAS!$C:$C,INT((ROW()-2)/20)+2))</f>
        <v/>
      </c>
      <c r="C1821" s="0" t="str">
        <f aca="false">IF($A1821="","",INDEX(CARTAO_COMPRAS!$D:$D,INT((ROW()-2)/20)+2))</f>
        <v/>
      </c>
      <c r="D1821" s="0" t="str">
        <f aca="false">IF($A1821="","",INDEX(CARTAO_COMPRAS!$E:$E,INT((ROW()-2)/20)+2))</f>
        <v/>
      </c>
      <c r="E1821" s="0" t="str">
        <f aca="false">IF($A1821="","",INDEX(CARTAO_COMPRAS!$H:$H,INT((ROW()-2)/20)+2)+MOD(ROW()-2,20))</f>
        <v/>
      </c>
      <c r="F1821" s="0" t="str">
        <f aca="false">IF($A1821="","",INDEX(CARTAO_COMPRAS!$G:$G,INT((ROW()-2)/20)+2))</f>
        <v/>
      </c>
      <c r="G1821" s="5" t="str">
        <f aca="false">IF($A1821="","",INDEX(CARTAO_COMPRAS!$I:$I,INT((ROW()-2)/20)+2))</f>
        <v/>
      </c>
      <c r="H1821" s="4" t="str">
        <f aca="false">IF($A1821="","",EDATE(INDEX(CARTAO_COMPRAS!$J:$J,INT((ROW()-2)/20)+2),MOD(ROW()-2,20)))</f>
        <v/>
      </c>
      <c r="I1821" s="4" t="str">
        <f aca="false">IF($H1821="","",$H1821-WEEKDAY($H1821,2)+1)</f>
        <v/>
      </c>
      <c r="J1821" s="4" t="str">
        <f aca="false">IF($I1821="","",$I1821+6)</f>
        <v/>
      </c>
      <c r="K1821" s="6" t="str">
        <f aca="false">IF($H1821="","",DATE(YEAR($H1821),MONTH($H1821),1))</f>
        <v/>
      </c>
      <c r="L1821" s="0" t="str">
        <f aca="false">IF($A1821="","",INDEX(CARTAO_COMPRAS!$K:$K,INT((ROW()-2)/20)+2))</f>
        <v/>
      </c>
      <c r="M1821" s="0" t="str">
        <f aca="false">IF($A1821="","","Compra no cartão")</f>
        <v/>
      </c>
    </row>
    <row r="1822" customFormat="false" ht="13.5" hidden="false" customHeight="false" outlineLevel="0" collapsed="false">
      <c r="A18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92</v>
      </c>
      <c r="B1822" s="0" t="str">
        <f aca="false">IF($A1822="","",INDEX(CARTAO_COMPRAS!$C:$C,INT((ROW()-2)/20)+2))</f>
        <v>Bradesco</v>
      </c>
      <c r="C1822" s="0" t="str">
        <f aca="false">IF($A1822="","",INDEX(CARTAO_COMPRAS!$D:$D,INT((ROW()-2)/20)+2))</f>
        <v>Swfit - Açougue</v>
      </c>
      <c r="D1822" s="0" t="str">
        <f aca="false">IF($A1822="","",INDEX(CARTAO_COMPRAS!$E:$E,INT((ROW()-2)/20)+2))</f>
        <v>Alimentação / Insumos</v>
      </c>
      <c r="E1822" s="0" t="n">
        <f aca="false">IF($A1822="","",INDEX(CARTAO_COMPRAS!$H:$H,INT((ROW()-2)/20)+2)+MOD(ROW()-2,20))</f>
        <v>1</v>
      </c>
      <c r="F1822" s="0" t="n">
        <f aca="false">IF($A1822="","",INDEX(CARTAO_COMPRAS!$G:$G,INT((ROW()-2)/20)+2))</f>
        <v>4</v>
      </c>
      <c r="G1822" s="5" t="n">
        <f aca="false">IF($A1822="","",INDEX(CARTAO_COMPRAS!$I:$I,INT((ROW()-2)/20)+2))</f>
        <v>240.98</v>
      </c>
      <c r="H1822" s="4" t="n">
        <f aca="false">IF($A1822="","",EDATE(INDEX(CARTAO_COMPRAS!$J:$J,INT((ROW()-2)/20)+2),MOD(ROW()-2,20)))</f>
        <v>46188</v>
      </c>
      <c r="I1822" s="4" t="n">
        <f aca="false">IF($H1822="","",$H1822-WEEKDAY($H1822,2)+1)</f>
        <v>46188</v>
      </c>
      <c r="J1822" s="4" t="n">
        <f aca="false">IF($I1822="","",$I1822+6)</f>
        <v>46194</v>
      </c>
      <c r="K1822" s="6" t="n">
        <f aca="false">IF($H1822="","",DATE(YEAR($H1822),MONTH($H1822),1))</f>
        <v>46174</v>
      </c>
      <c r="L1822" s="0" t="str">
        <f aca="false">IF($A1822="","",INDEX(CARTAO_COMPRAS!$K:$K,INT((ROW()-2)/20)+2))</f>
        <v>Pago</v>
      </c>
      <c r="M1822" s="0" t="str">
        <f aca="false">IF($A1822="","","Compra no cartão")</f>
        <v>Compra no cartão</v>
      </c>
    </row>
    <row r="1823" customFormat="false" ht="13.5" hidden="false" customHeight="false" outlineLevel="0" collapsed="false">
      <c r="A18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92</v>
      </c>
      <c r="B1823" s="0" t="str">
        <f aca="false">IF($A1823="","",INDEX(CARTAO_COMPRAS!$C:$C,INT((ROW()-2)/20)+2))</f>
        <v>Bradesco</v>
      </c>
      <c r="C1823" s="0" t="str">
        <f aca="false">IF($A1823="","",INDEX(CARTAO_COMPRAS!$D:$D,INT((ROW()-2)/20)+2))</f>
        <v>Swfit - Açougue</v>
      </c>
      <c r="D1823" s="0" t="str">
        <f aca="false">IF($A1823="","",INDEX(CARTAO_COMPRAS!$E:$E,INT((ROW()-2)/20)+2))</f>
        <v>Alimentação / Insumos</v>
      </c>
      <c r="E1823" s="0" t="n">
        <f aca="false">IF($A1823="","",INDEX(CARTAO_COMPRAS!$H:$H,INT((ROW()-2)/20)+2)+MOD(ROW()-2,20))</f>
        <v>2</v>
      </c>
      <c r="F1823" s="0" t="n">
        <f aca="false">IF($A1823="","",INDEX(CARTAO_COMPRAS!$G:$G,INT((ROW()-2)/20)+2))</f>
        <v>4</v>
      </c>
      <c r="G1823" s="5" t="n">
        <f aca="false">IF($A1823="","",INDEX(CARTAO_COMPRAS!$I:$I,INT((ROW()-2)/20)+2))</f>
        <v>240.98</v>
      </c>
      <c r="H1823" s="4" t="n">
        <f aca="false">IF($A1823="","",EDATE(INDEX(CARTAO_COMPRAS!$J:$J,INT((ROW()-2)/20)+2),MOD(ROW()-2,20)))</f>
        <v>46218</v>
      </c>
      <c r="I1823" s="4" t="n">
        <f aca="false">IF($H1823="","",$H1823-WEEKDAY($H1823,2)+1)</f>
        <v>46216</v>
      </c>
      <c r="J1823" s="4" t="n">
        <f aca="false">IF($I1823="","",$I1823+6)</f>
        <v>46222</v>
      </c>
      <c r="K1823" s="6" t="n">
        <f aca="false">IF($H1823="","",DATE(YEAR($H1823),MONTH($H1823),1))</f>
        <v>46204</v>
      </c>
      <c r="L1823" s="0" t="str">
        <f aca="false">IF($A1823="","",INDEX(CARTAO_COMPRAS!$K:$K,INT((ROW()-2)/20)+2))</f>
        <v>Pago</v>
      </c>
      <c r="M1823" s="0" t="str">
        <f aca="false">IF($A1823="","","Compra no cartão")</f>
        <v>Compra no cartão</v>
      </c>
    </row>
    <row r="1824" customFormat="false" ht="13.5" hidden="false" customHeight="false" outlineLevel="0" collapsed="false">
      <c r="A18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92</v>
      </c>
      <c r="B1824" s="0" t="str">
        <f aca="false">IF($A1824="","",INDEX(CARTAO_COMPRAS!$C:$C,INT((ROW()-2)/20)+2))</f>
        <v>Bradesco</v>
      </c>
      <c r="C1824" s="0" t="str">
        <f aca="false">IF($A1824="","",INDEX(CARTAO_COMPRAS!$D:$D,INT((ROW()-2)/20)+2))</f>
        <v>Swfit - Açougue</v>
      </c>
      <c r="D1824" s="0" t="str">
        <f aca="false">IF($A1824="","",INDEX(CARTAO_COMPRAS!$E:$E,INT((ROW()-2)/20)+2))</f>
        <v>Alimentação / Insumos</v>
      </c>
      <c r="E1824" s="0" t="n">
        <f aca="false">IF($A1824="","",INDEX(CARTAO_COMPRAS!$H:$H,INT((ROW()-2)/20)+2)+MOD(ROW()-2,20))</f>
        <v>3</v>
      </c>
      <c r="F1824" s="0" t="n">
        <f aca="false">IF($A1824="","",INDEX(CARTAO_COMPRAS!$G:$G,INT((ROW()-2)/20)+2))</f>
        <v>4</v>
      </c>
      <c r="G1824" s="5" t="n">
        <f aca="false">IF($A1824="","",INDEX(CARTAO_COMPRAS!$I:$I,INT((ROW()-2)/20)+2))</f>
        <v>240.98</v>
      </c>
      <c r="H1824" s="4" t="n">
        <f aca="false">IF($A1824="","",EDATE(INDEX(CARTAO_COMPRAS!$J:$J,INT((ROW()-2)/20)+2),MOD(ROW()-2,20)))</f>
        <v>46249</v>
      </c>
      <c r="I1824" s="4" t="n">
        <f aca="false">IF($H1824="","",$H1824-WEEKDAY($H1824,2)+1)</f>
        <v>46244</v>
      </c>
      <c r="J1824" s="4" t="n">
        <f aca="false">IF($I1824="","",$I1824+6)</f>
        <v>46250</v>
      </c>
      <c r="K1824" s="6" t="n">
        <f aca="false">IF($H1824="","",DATE(YEAR($H1824),MONTH($H1824),1))</f>
        <v>46235</v>
      </c>
      <c r="L1824" s="0" t="str">
        <f aca="false">IF($A1824="","",INDEX(CARTAO_COMPRAS!$K:$K,INT((ROW()-2)/20)+2))</f>
        <v>Pago</v>
      </c>
      <c r="M1824" s="0" t="str">
        <f aca="false">IF($A1824="","","Compra no cartão")</f>
        <v>Compra no cartão</v>
      </c>
    </row>
    <row r="1825" customFormat="false" ht="13.5" hidden="false" customHeight="false" outlineLevel="0" collapsed="false">
      <c r="A182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92</v>
      </c>
      <c r="B1825" s="0" t="str">
        <f aca="false">IF($A1825="","",INDEX(CARTAO_COMPRAS!$C:$C,INT((ROW()-2)/20)+2))</f>
        <v>Bradesco</v>
      </c>
      <c r="C1825" s="0" t="str">
        <f aca="false">IF($A1825="","",INDEX(CARTAO_COMPRAS!$D:$D,INT((ROW()-2)/20)+2))</f>
        <v>Swfit - Açougue</v>
      </c>
      <c r="D1825" s="0" t="str">
        <f aca="false">IF($A1825="","",INDEX(CARTAO_COMPRAS!$E:$E,INT((ROW()-2)/20)+2))</f>
        <v>Alimentação / Insumos</v>
      </c>
      <c r="E1825" s="0" t="n">
        <f aca="false">IF($A1825="","",INDEX(CARTAO_COMPRAS!$H:$H,INT((ROW()-2)/20)+2)+MOD(ROW()-2,20))</f>
        <v>4</v>
      </c>
      <c r="F1825" s="0" t="n">
        <f aca="false">IF($A1825="","",INDEX(CARTAO_COMPRAS!$G:$G,INT((ROW()-2)/20)+2))</f>
        <v>4</v>
      </c>
      <c r="G1825" s="5" t="n">
        <f aca="false">IF($A1825="","",INDEX(CARTAO_COMPRAS!$I:$I,INT((ROW()-2)/20)+2))</f>
        <v>240.98</v>
      </c>
      <c r="H1825" s="4" t="n">
        <f aca="false">IF($A1825="","",EDATE(INDEX(CARTAO_COMPRAS!$J:$J,INT((ROW()-2)/20)+2),MOD(ROW()-2,20)))</f>
        <v>46280</v>
      </c>
      <c r="I1825" s="4" t="n">
        <f aca="false">IF($H1825="","",$H1825-WEEKDAY($H1825,2)+1)</f>
        <v>46279</v>
      </c>
      <c r="J1825" s="4" t="n">
        <f aca="false">IF($I1825="","",$I1825+6)</f>
        <v>46285</v>
      </c>
      <c r="K1825" s="6" t="n">
        <f aca="false">IF($H1825="","",DATE(YEAR($H1825),MONTH($H1825),1))</f>
        <v>46266</v>
      </c>
      <c r="L1825" s="0" t="str">
        <f aca="false">IF($A1825="","",INDEX(CARTAO_COMPRAS!$K:$K,INT((ROW()-2)/20)+2))</f>
        <v>Pago</v>
      </c>
      <c r="M1825" s="0" t="str">
        <f aca="false">IF($A1825="","","Compra no cartão")</f>
        <v>Compra no cartão</v>
      </c>
    </row>
    <row r="1826" customFormat="false" ht="13.5" hidden="false" customHeight="false" outlineLevel="0" collapsed="false">
      <c r="A1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26" s="0" t="str">
        <f aca="false">IF($A1826="","",INDEX(CARTAO_COMPRAS!$C:$C,INT((ROW()-2)/20)+2))</f>
        <v/>
      </c>
      <c r="C1826" s="0" t="str">
        <f aca="false">IF($A1826="","",INDEX(CARTAO_COMPRAS!$D:$D,INT((ROW()-2)/20)+2))</f>
        <v/>
      </c>
      <c r="D1826" s="0" t="str">
        <f aca="false">IF($A1826="","",INDEX(CARTAO_COMPRAS!$E:$E,INT((ROW()-2)/20)+2))</f>
        <v/>
      </c>
      <c r="E1826" s="0" t="str">
        <f aca="false">IF($A1826="","",INDEX(CARTAO_COMPRAS!$H:$H,INT((ROW()-2)/20)+2)+MOD(ROW()-2,20))</f>
        <v/>
      </c>
      <c r="F1826" s="0" t="str">
        <f aca="false">IF($A1826="","",INDEX(CARTAO_COMPRAS!$G:$G,INT((ROW()-2)/20)+2))</f>
        <v/>
      </c>
      <c r="G1826" s="5" t="str">
        <f aca="false">IF($A1826="","",INDEX(CARTAO_COMPRAS!$I:$I,INT((ROW()-2)/20)+2))</f>
        <v/>
      </c>
      <c r="H1826" s="4" t="str">
        <f aca="false">IF($A1826="","",EDATE(INDEX(CARTAO_COMPRAS!$J:$J,INT((ROW()-2)/20)+2),MOD(ROW()-2,20)))</f>
        <v/>
      </c>
      <c r="I1826" s="4" t="str">
        <f aca="false">IF($H1826="","",$H1826-WEEKDAY($H1826,2)+1)</f>
        <v/>
      </c>
      <c r="J1826" s="4" t="str">
        <f aca="false">IF($I1826="","",$I1826+6)</f>
        <v/>
      </c>
      <c r="K1826" s="6" t="str">
        <f aca="false">IF($H1826="","",DATE(YEAR($H1826),MONTH($H1826),1))</f>
        <v/>
      </c>
      <c r="L1826" s="0" t="str">
        <f aca="false">IF($A1826="","",INDEX(CARTAO_COMPRAS!$K:$K,INT((ROW()-2)/20)+2))</f>
        <v/>
      </c>
      <c r="M1826" s="0" t="str">
        <f aca="false">IF($A1826="","","Compra no cartão")</f>
        <v/>
      </c>
    </row>
    <row r="1827" customFormat="false" ht="13.5" hidden="false" customHeight="false" outlineLevel="0" collapsed="false">
      <c r="A1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27" s="0" t="str">
        <f aca="false">IF($A1827="","",INDEX(CARTAO_COMPRAS!$C:$C,INT((ROW()-2)/20)+2))</f>
        <v/>
      </c>
      <c r="C1827" s="0" t="str">
        <f aca="false">IF($A1827="","",INDEX(CARTAO_COMPRAS!$D:$D,INT((ROW()-2)/20)+2))</f>
        <v/>
      </c>
      <c r="D1827" s="0" t="str">
        <f aca="false">IF($A1827="","",INDEX(CARTAO_COMPRAS!$E:$E,INT((ROW()-2)/20)+2))</f>
        <v/>
      </c>
      <c r="E1827" s="0" t="str">
        <f aca="false">IF($A1827="","",INDEX(CARTAO_COMPRAS!$H:$H,INT((ROW()-2)/20)+2)+MOD(ROW()-2,20))</f>
        <v/>
      </c>
      <c r="F1827" s="0" t="str">
        <f aca="false">IF($A1827="","",INDEX(CARTAO_COMPRAS!$G:$G,INT((ROW()-2)/20)+2))</f>
        <v/>
      </c>
      <c r="G1827" s="5" t="str">
        <f aca="false">IF($A1827="","",INDEX(CARTAO_COMPRAS!$I:$I,INT((ROW()-2)/20)+2))</f>
        <v/>
      </c>
      <c r="H1827" s="4" t="str">
        <f aca="false">IF($A1827="","",EDATE(INDEX(CARTAO_COMPRAS!$J:$J,INT((ROW()-2)/20)+2),MOD(ROW()-2,20)))</f>
        <v/>
      </c>
      <c r="I1827" s="4" t="str">
        <f aca="false">IF($H1827="","",$H1827-WEEKDAY($H1827,2)+1)</f>
        <v/>
      </c>
      <c r="J1827" s="4" t="str">
        <f aca="false">IF($I1827="","",$I1827+6)</f>
        <v/>
      </c>
      <c r="K1827" s="6" t="str">
        <f aca="false">IF($H1827="","",DATE(YEAR($H1827),MONTH($H1827),1))</f>
        <v/>
      </c>
      <c r="L1827" s="0" t="str">
        <f aca="false">IF($A1827="","",INDEX(CARTAO_COMPRAS!$K:$K,INT((ROW()-2)/20)+2))</f>
        <v/>
      </c>
      <c r="M1827" s="0" t="str">
        <f aca="false">IF($A1827="","","Compra no cartão")</f>
        <v/>
      </c>
    </row>
    <row r="1828" customFormat="false" ht="13.5" hidden="false" customHeight="false" outlineLevel="0" collapsed="false">
      <c r="A1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28" s="0" t="str">
        <f aca="false">IF($A1828="","",INDEX(CARTAO_COMPRAS!$C:$C,INT((ROW()-2)/20)+2))</f>
        <v/>
      </c>
      <c r="C1828" s="0" t="str">
        <f aca="false">IF($A1828="","",INDEX(CARTAO_COMPRAS!$D:$D,INT((ROW()-2)/20)+2))</f>
        <v/>
      </c>
      <c r="D1828" s="0" t="str">
        <f aca="false">IF($A1828="","",INDEX(CARTAO_COMPRAS!$E:$E,INT((ROW()-2)/20)+2))</f>
        <v/>
      </c>
      <c r="E1828" s="0" t="str">
        <f aca="false">IF($A1828="","",INDEX(CARTAO_COMPRAS!$H:$H,INT((ROW()-2)/20)+2)+MOD(ROW()-2,20))</f>
        <v/>
      </c>
      <c r="F1828" s="0" t="str">
        <f aca="false">IF($A1828="","",INDEX(CARTAO_COMPRAS!$G:$G,INT((ROW()-2)/20)+2))</f>
        <v/>
      </c>
      <c r="G1828" s="5" t="str">
        <f aca="false">IF($A1828="","",INDEX(CARTAO_COMPRAS!$I:$I,INT((ROW()-2)/20)+2))</f>
        <v/>
      </c>
      <c r="H1828" s="4" t="str">
        <f aca="false">IF($A1828="","",EDATE(INDEX(CARTAO_COMPRAS!$J:$J,INT((ROW()-2)/20)+2),MOD(ROW()-2,20)))</f>
        <v/>
      </c>
      <c r="I1828" s="4" t="str">
        <f aca="false">IF($H1828="","",$H1828-WEEKDAY($H1828,2)+1)</f>
        <v/>
      </c>
      <c r="J1828" s="4" t="str">
        <f aca="false">IF($I1828="","",$I1828+6)</f>
        <v/>
      </c>
      <c r="K1828" s="6" t="str">
        <f aca="false">IF($H1828="","",DATE(YEAR($H1828),MONTH($H1828),1))</f>
        <v/>
      </c>
      <c r="L1828" s="0" t="str">
        <f aca="false">IF($A1828="","",INDEX(CARTAO_COMPRAS!$K:$K,INT((ROW()-2)/20)+2))</f>
        <v/>
      </c>
      <c r="M1828" s="0" t="str">
        <f aca="false">IF($A1828="","","Compra no cartão")</f>
        <v/>
      </c>
    </row>
    <row r="1829" customFormat="false" ht="13.5" hidden="false" customHeight="false" outlineLevel="0" collapsed="false">
      <c r="A1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29" s="0" t="str">
        <f aca="false">IF($A1829="","",INDEX(CARTAO_COMPRAS!$C:$C,INT((ROW()-2)/20)+2))</f>
        <v/>
      </c>
      <c r="C1829" s="0" t="str">
        <f aca="false">IF($A1829="","",INDEX(CARTAO_COMPRAS!$D:$D,INT((ROW()-2)/20)+2))</f>
        <v/>
      </c>
      <c r="D1829" s="0" t="str">
        <f aca="false">IF($A1829="","",INDEX(CARTAO_COMPRAS!$E:$E,INT((ROW()-2)/20)+2))</f>
        <v/>
      </c>
      <c r="E1829" s="0" t="str">
        <f aca="false">IF($A1829="","",INDEX(CARTAO_COMPRAS!$H:$H,INT((ROW()-2)/20)+2)+MOD(ROW()-2,20))</f>
        <v/>
      </c>
      <c r="F1829" s="0" t="str">
        <f aca="false">IF($A1829="","",INDEX(CARTAO_COMPRAS!$G:$G,INT((ROW()-2)/20)+2))</f>
        <v/>
      </c>
      <c r="G1829" s="5" t="str">
        <f aca="false">IF($A1829="","",INDEX(CARTAO_COMPRAS!$I:$I,INT((ROW()-2)/20)+2))</f>
        <v/>
      </c>
      <c r="H1829" s="4" t="str">
        <f aca="false">IF($A1829="","",EDATE(INDEX(CARTAO_COMPRAS!$J:$J,INT((ROW()-2)/20)+2),MOD(ROW()-2,20)))</f>
        <v/>
      </c>
      <c r="I1829" s="4" t="str">
        <f aca="false">IF($H1829="","",$H1829-WEEKDAY($H1829,2)+1)</f>
        <v/>
      </c>
      <c r="J1829" s="4" t="str">
        <f aca="false">IF($I1829="","",$I1829+6)</f>
        <v/>
      </c>
      <c r="K1829" s="6" t="str">
        <f aca="false">IF($H1829="","",DATE(YEAR($H1829),MONTH($H1829),1))</f>
        <v/>
      </c>
      <c r="L1829" s="0" t="str">
        <f aca="false">IF($A1829="","",INDEX(CARTAO_COMPRAS!$K:$K,INT((ROW()-2)/20)+2))</f>
        <v/>
      </c>
      <c r="M1829" s="0" t="str">
        <f aca="false">IF($A1829="","","Compra no cartão")</f>
        <v/>
      </c>
    </row>
    <row r="1830" customFormat="false" ht="13.5" hidden="false" customHeight="false" outlineLevel="0" collapsed="false">
      <c r="A1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0" s="0" t="str">
        <f aca="false">IF($A1830="","",INDEX(CARTAO_COMPRAS!$C:$C,INT((ROW()-2)/20)+2))</f>
        <v/>
      </c>
      <c r="C1830" s="0" t="str">
        <f aca="false">IF($A1830="","",INDEX(CARTAO_COMPRAS!$D:$D,INT((ROW()-2)/20)+2))</f>
        <v/>
      </c>
      <c r="D1830" s="0" t="str">
        <f aca="false">IF($A1830="","",INDEX(CARTAO_COMPRAS!$E:$E,INT((ROW()-2)/20)+2))</f>
        <v/>
      </c>
      <c r="E1830" s="0" t="str">
        <f aca="false">IF($A1830="","",INDEX(CARTAO_COMPRAS!$H:$H,INT((ROW()-2)/20)+2)+MOD(ROW()-2,20))</f>
        <v/>
      </c>
      <c r="F1830" s="0" t="str">
        <f aca="false">IF($A1830="","",INDEX(CARTAO_COMPRAS!$G:$G,INT((ROW()-2)/20)+2))</f>
        <v/>
      </c>
      <c r="G1830" s="5" t="str">
        <f aca="false">IF($A1830="","",INDEX(CARTAO_COMPRAS!$I:$I,INT((ROW()-2)/20)+2))</f>
        <v/>
      </c>
      <c r="H1830" s="4" t="str">
        <f aca="false">IF($A1830="","",EDATE(INDEX(CARTAO_COMPRAS!$J:$J,INT((ROW()-2)/20)+2),MOD(ROW()-2,20)))</f>
        <v/>
      </c>
      <c r="I1830" s="4" t="str">
        <f aca="false">IF($H1830="","",$H1830-WEEKDAY($H1830,2)+1)</f>
        <v/>
      </c>
      <c r="J1830" s="4" t="str">
        <f aca="false">IF($I1830="","",$I1830+6)</f>
        <v/>
      </c>
      <c r="K1830" s="6" t="str">
        <f aca="false">IF($H1830="","",DATE(YEAR($H1830),MONTH($H1830),1))</f>
        <v/>
      </c>
      <c r="L1830" s="0" t="str">
        <f aca="false">IF($A1830="","",INDEX(CARTAO_COMPRAS!$K:$K,INT((ROW()-2)/20)+2))</f>
        <v/>
      </c>
      <c r="M1830" s="0" t="str">
        <f aca="false">IF($A1830="","","Compra no cartão")</f>
        <v/>
      </c>
    </row>
    <row r="1831" customFormat="false" ht="13.5" hidden="false" customHeight="false" outlineLevel="0" collapsed="false">
      <c r="A1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1" s="0" t="str">
        <f aca="false">IF($A1831="","",INDEX(CARTAO_COMPRAS!$C:$C,INT((ROW()-2)/20)+2))</f>
        <v/>
      </c>
      <c r="C1831" s="0" t="str">
        <f aca="false">IF($A1831="","",INDEX(CARTAO_COMPRAS!$D:$D,INT((ROW()-2)/20)+2))</f>
        <v/>
      </c>
      <c r="D1831" s="0" t="str">
        <f aca="false">IF($A1831="","",INDEX(CARTAO_COMPRAS!$E:$E,INT((ROW()-2)/20)+2))</f>
        <v/>
      </c>
      <c r="E1831" s="0" t="str">
        <f aca="false">IF($A1831="","",INDEX(CARTAO_COMPRAS!$H:$H,INT((ROW()-2)/20)+2)+MOD(ROW()-2,20))</f>
        <v/>
      </c>
      <c r="F1831" s="0" t="str">
        <f aca="false">IF($A1831="","",INDEX(CARTAO_COMPRAS!$G:$G,INT((ROW()-2)/20)+2))</f>
        <v/>
      </c>
      <c r="G1831" s="5" t="str">
        <f aca="false">IF($A1831="","",INDEX(CARTAO_COMPRAS!$I:$I,INT((ROW()-2)/20)+2))</f>
        <v/>
      </c>
      <c r="H1831" s="4" t="str">
        <f aca="false">IF($A1831="","",EDATE(INDEX(CARTAO_COMPRAS!$J:$J,INT((ROW()-2)/20)+2),MOD(ROW()-2,20)))</f>
        <v/>
      </c>
      <c r="I1831" s="4" t="str">
        <f aca="false">IF($H1831="","",$H1831-WEEKDAY($H1831,2)+1)</f>
        <v/>
      </c>
      <c r="J1831" s="4" t="str">
        <f aca="false">IF($I1831="","",$I1831+6)</f>
        <v/>
      </c>
      <c r="K1831" s="6" t="str">
        <f aca="false">IF($H1831="","",DATE(YEAR($H1831),MONTH($H1831),1))</f>
        <v/>
      </c>
      <c r="L1831" s="0" t="str">
        <f aca="false">IF($A1831="","",INDEX(CARTAO_COMPRAS!$K:$K,INT((ROW()-2)/20)+2))</f>
        <v/>
      </c>
      <c r="M1831" s="0" t="str">
        <f aca="false">IF($A1831="","","Compra no cartão")</f>
        <v/>
      </c>
    </row>
    <row r="1832" customFormat="false" ht="13.5" hidden="false" customHeight="false" outlineLevel="0" collapsed="false">
      <c r="A1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2" s="0" t="str">
        <f aca="false">IF($A1832="","",INDEX(CARTAO_COMPRAS!$C:$C,INT((ROW()-2)/20)+2))</f>
        <v/>
      </c>
      <c r="C1832" s="0" t="str">
        <f aca="false">IF($A1832="","",INDEX(CARTAO_COMPRAS!$D:$D,INT((ROW()-2)/20)+2))</f>
        <v/>
      </c>
      <c r="D1832" s="0" t="str">
        <f aca="false">IF($A1832="","",INDEX(CARTAO_COMPRAS!$E:$E,INT((ROW()-2)/20)+2))</f>
        <v/>
      </c>
      <c r="E1832" s="0" t="str">
        <f aca="false">IF($A1832="","",INDEX(CARTAO_COMPRAS!$H:$H,INT((ROW()-2)/20)+2)+MOD(ROW()-2,20))</f>
        <v/>
      </c>
      <c r="F1832" s="0" t="str">
        <f aca="false">IF($A1832="","",INDEX(CARTAO_COMPRAS!$G:$G,INT((ROW()-2)/20)+2))</f>
        <v/>
      </c>
      <c r="G1832" s="5" t="str">
        <f aca="false">IF($A1832="","",INDEX(CARTAO_COMPRAS!$I:$I,INT((ROW()-2)/20)+2))</f>
        <v/>
      </c>
      <c r="H1832" s="4" t="str">
        <f aca="false">IF($A1832="","",EDATE(INDEX(CARTAO_COMPRAS!$J:$J,INT((ROW()-2)/20)+2),MOD(ROW()-2,20)))</f>
        <v/>
      </c>
      <c r="I1832" s="4" t="str">
        <f aca="false">IF($H1832="","",$H1832-WEEKDAY($H1832,2)+1)</f>
        <v/>
      </c>
      <c r="J1832" s="4" t="str">
        <f aca="false">IF($I1832="","",$I1832+6)</f>
        <v/>
      </c>
      <c r="K1832" s="6" t="str">
        <f aca="false">IF($H1832="","",DATE(YEAR($H1832),MONTH($H1832),1))</f>
        <v/>
      </c>
      <c r="L1832" s="0" t="str">
        <f aca="false">IF($A1832="","",INDEX(CARTAO_COMPRAS!$K:$K,INT((ROW()-2)/20)+2))</f>
        <v/>
      </c>
      <c r="M1832" s="0" t="str">
        <f aca="false">IF($A1832="","","Compra no cartão")</f>
        <v/>
      </c>
    </row>
    <row r="1833" customFormat="false" ht="13.5" hidden="false" customHeight="false" outlineLevel="0" collapsed="false">
      <c r="A1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3" s="0" t="str">
        <f aca="false">IF($A1833="","",INDEX(CARTAO_COMPRAS!$C:$C,INT((ROW()-2)/20)+2))</f>
        <v/>
      </c>
      <c r="C1833" s="0" t="str">
        <f aca="false">IF($A1833="","",INDEX(CARTAO_COMPRAS!$D:$D,INT((ROW()-2)/20)+2))</f>
        <v/>
      </c>
      <c r="D1833" s="0" t="str">
        <f aca="false">IF($A1833="","",INDEX(CARTAO_COMPRAS!$E:$E,INT((ROW()-2)/20)+2))</f>
        <v/>
      </c>
      <c r="E1833" s="0" t="str">
        <f aca="false">IF($A1833="","",INDEX(CARTAO_COMPRAS!$H:$H,INT((ROW()-2)/20)+2)+MOD(ROW()-2,20))</f>
        <v/>
      </c>
      <c r="F1833" s="0" t="str">
        <f aca="false">IF($A1833="","",INDEX(CARTAO_COMPRAS!$G:$G,INT((ROW()-2)/20)+2))</f>
        <v/>
      </c>
      <c r="G1833" s="5" t="str">
        <f aca="false">IF($A1833="","",INDEX(CARTAO_COMPRAS!$I:$I,INT((ROW()-2)/20)+2))</f>
        <v/>
      </c>
      <c r="H1833" s="4" t="str">
        <f aca="false">IF($A1833="","",EDATE(INDEX(CARTAO_COMPRAS!$J:$J,INT((ROW()-2)/20)+2),MOD(ROW()-2,20)))</f>
        <v/>
      </c>
      <c r="I1833" s="4" t="str">
        <f aca="false">IF($H1833="","",$H1833-WEEKDAY($H1833,2)+1)</f>
        <v/>
      </c>
      <c r="J1833" s="4" t="str">
        <f aca="false">IF($I1833="","",$I1833+6)</f>
        <v/>
      </c>
      <c r="K1833" s="6" t="str">
        <f aca="false">IF($H1833="","",DATE(YEAR($H1833),MONTH($H1833),1))</f>
        <v/>
      </c>
      <c r="L1833" s="0" t="str">
        <f aca="false">IF($A1833="","",INDEX(CARTAO_COMPRAS!$K:$K,INT((ROW()-2)/20)+2))</f>
        <v/>
      </c>
      <c r="M1833" s="0" t="str">
        <f aca="false">IF($A1833="","","Compra no cartão")</f>
        <v/>
      </c>
    </row>
    <row r="1834" customFormat="false" ht="13.5" hidden="false" customHeight="false" outlineLevel="0" collapsed="false">
      <c r="A1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4" s="0" t="str">
        <f aca="false">IF($A1834="","",INDEX(CARTAO_COMPRAS!$C:$C,INT((ROW()-2)/20)+2))</f>
        <v/>
      </c>
      <c r="C1834" s="0" t="str">
        <f aca="false">IF($A1834="","",INDEX(CARTAO_COMPRAS!$D:$D,INT((ROW()-2)/20)+2))</f>
        <v/>
      </c>
      <c r="D1834" s="0" t="str">
        <f aca="false">IF($A1834="","",INDEX(CARTAO_COMPRAS!$E:$E,INT((ROW()-2)/20)+2))</f>
        <v/>
      </c>
      <c r="E1834" s="0" t="str">
        <f aca="false">IF($A1834="","",INDEX(CARTAO_COMPRAS!$H:$H,INT((ROW()-2)/20)+2)+MOD(ROW()-2,20))</f>
        <v/>
      </c>
      <c r="F1834" s="0" t="str">
        <f aca="false">IF($A1834="","",INDEX(CARTAO_COMPRAS!$G:$G,INT((ROW()-2)/20)+2))</f>
        <v/>
      </c>
      <c r="G1834" s="5" t="str">
        <f aca="false">IF($A1834="","",INDEX(CARTAO_COMPRAS!$I:$I,INT((ROW()-2)/20)+2))</f>
        <v/>
      </c>
      <c r="H1834" s="4" t="str">
        <f aca="false">IF($A1834="","",EDATE(INDEX(CARTAO_COMPRAS!$J:$J,INT((ROW()-2)/20)+2),MOD(ROW()-2,20)))</f>
        <v/>
      </c>
      <c r="I1834" s="4" t="str">
        <f aca="false">IF($H1834="","",$H1834-WEEKDAY($H1834,2)+1)</f>
        <v/>
      </c>
      <c r="J1834" s="4" t="str">
        <f aca="false">IF($I1834="","",$I1834+6)</f>
        <v/>
      </c>
      <c r="K1834" s="6" t="str">
        <f aca="false">IF($H1834="","",DATE(YEAR($H1834),MONTH($H1834),1))</f>
        <v/>
      </c>
      <c r="L1834" s="0" t="str">
        <f aca="false">IF($A1834="","",INDEX(CARTAO_COMPRAS!$K:$K,INT((ROW()-2)/20)+2))</f>
        <v/>
      </c>
      <c r="M1834" s="0" t="str">
        <f aca="false">IF($A1834="","","Compra no cartão")</f>
        <v/>
      </c>
    </row>
    <row r="1835" customFormat="false" ht="13.5" hidden="false" customHeight="false" outlineLevel="0" collapsed="false">
      <c r="A1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5" s="0" t="str">
        <f aca="false">IF($A1835="","",INDEX(CARTAO_COMPRAS!$C:$C,INT((ROW()-2)/20)+2))</f>
        <v/>
      </c>
      <c r="C1835" s="0" t="str">
        <f aca="false">IF($A1835="","",INDEX(CARTAO_COMPRAS!$D:$D,INT((ROW()-2)/20)+2))</f>
        <v/>
      </c>
      <c r="D1835" s="0" t="str">
        <f aca="false">IF($A1835="","",INDEX(CARTAO_COMPRAS!$E:$E,INT((ROW()-2)/20)+2))</f>
        <v/>
      </c>
      <c r="E1835" s="0" t="str">
        <f aca="false">IF($A1835="","",INDEX(CARTAO_COMPRAS!$H:$H,INT((ROW()-2)/20)+2)+MOD(ROW()-2,20))</f>
        <v/>
      </c>
      <c r="F1835" s="0" t="str">
        <f aca="false">IF($A1835="","",INDEX(CARTAO_COMPRAS!$G:$G,INT((ROW()-2)/20)+2))</f>
        <v/>
      </c>
      <c r="G1835" s="5" t="str">
        <f aca="false">IF($A1835="","",INDEX(CARTAO_COMPRAS!$I:$I,INT((ROW()-2)/20)+2))</f>
        <v/>
      </c>
      <c r="H1835" s="4" t="str">
        <f aca="false">IF($A1835="","",EDATE(INDEX(CARTAO_COMPRAS!$J:$J,INT((ROW()-2)/20)+2),MOD(ROW()-2,20)))</f>
        <v/>
      </c>
      <c r="I1835" s="4" t="str">
        <f aca="false">IF($H1835="","",$H1835-WEEKDAY($H1835,2)+1)</f>
        <v/>
      </c>
      <c r="J1835" s="4" t="str">
        <f aca="false">IF($I1835="","",$I1835+6)</f>
        <v/>
      </c>
      <c r="K1835" s="6" t="str">
        <f aca="false">IF($H1835="","",DATE(YEAR($H1835),MONTH($H1835),1))</f>
        <v/>
      </c>
      <c r="L1835" s="0" t="str">
        <f aca="false">IF($A1835="","",INDEX(CARTAO_COMPRAS!$K:$K,INT((ROW()-2)/20)+2))</f>
        <v/>
      </c>
      <c r="M1835" s="0" t="str">
        <f aca="false">IF($A1835="","","Compra no cartão")</f>
        <v/>
      </c>
    </row>
    <row r="1836" customFormat="false" ht="13.5" hidden="false" customHeight="false" outlineLevel="0" collapsed="false">
      <c r="A1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6" s="0" t="str">
        <f aca="false">IF($A1836="","",INDEX(CARTAO_COMPRAS!$C:$C,INT((ROW()-2)/20)+2))</f>
        <v/>
      </c>
      <c r="C1836" s="0" t="str">
        <f aca="false">IF($A1836="","",INDEX(CARTAO_COMPRAS!$D:$D,INT((ROW()-2)/20)+2))</f>
        <v/>
      </c>
      <c r="D1836" s="0" t="str">
        <f aca="false">IF($A1836="","",INDEX(CARTAO_COMPRAS!$E:$E,INT((ROW()-2)/20)+2))</f>
        <v/>
      </c>
      <c r="E1836" s="0" t="str">
        <f aca="false">IF($A1836="","",INDEX(CARTAO_COMPRAS!$H:$H,INT((ROW()-2)/20)+2)+MOD(ROW()-2,20))</f>
        <v/>
      </c>
      <c r="F1836" s="0" t="str">
        <f aca="false">IF($A1836="","",INDEX(CARTAO_COMPRAS!$G:$G,INT((ROW()-2)/20)+2))</f>
        <v/>
      </c>
      <c r="G1836" s="5" t="str">
        <f aca="false">IF($A1836="","",INDEX(CARTAO_COMPRAS!$I:$I,INT((ROW()-2)/20)+2))</f>
        <v/>
      </c>
      <c r="H1836" s="4" t="str">
        <f aca="false">IF($A1836="","",EDATE(INDEX(CARTAO_COMPRAS!$J:$J,INT((ROW()-2)/20)+2),MOD(ROW()-2,20)))</f>
        <v/>
      </c>
      <c r="I1836" s="4" t="str">
        <f aca="false">IF($H1836="","",$H1836-WEEKDAY($H1836,2)+1)</f>
        <v/>
      </c>
      <c r="J1836" s="4" t="str">
        <f aca="false">IF($I1836="","",$I1836+6)</f>
        <v/>
      </c>
      <c r="K1836" s="6" t="str">
        <f aca="false">IF($H1836="","",DATE(YEAR($H1836),MONTH($H1836),1))</f>
        <v/>
      </c>
      <c r="L1836" s="0" t="str">
        <f aca="false">IF($A1836="","",INDEX(CARTAO_COMPRAS!$K:$K,INT((ROW()-2)/20)+2))</f>
        <v/>
      </c>
      <c r="M1836" s="0" t="str">
        <f aca="false">IF($A1836="","","Compra no cartão")</f>
        <v/>
      </c>
    </row>
    <row r="1837" customFormat="false" ht="13.5" hidden="false" customHeight="false" outlineLevel="0" collapsed="false">
      <c r="A1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7" s="0" t="str">
        <f aca="false">IF($A1837="","",INDEX(CARTAO_COMPRAS!$C:$C,INT((ROW()-2)/20)+2))</f>
        <v/>
      </c>
      <c r="C1837" s="0" t="str">
        <f aca="false">IF($A1837="","",INDEX(CARTAO_COMPRAS!$D:$D,INT((ROW()-2)/20)+2))</f>
        <v/>
      </c>
      <c r="D1837" s="0" t="str">
        <f aca="false">IF($A1837="","",INDEX(CARTAO_COMPRAS!$E:$E,INT((ROW()-2)/20)+2))</f>
        <v/>
      </c>
      <c r="E1837" s="0" t="str">
        <f aca="false">IF($A1837="","",INDEX(CARTAO_COMPRAS!$H:$H,INT((ROW()-2)/20)+2)+MOD(ROW()-2,20))</f>
        <v/>
      </c>
      <c r="F1837" s="0" t="str">
        <f aca="false">IF($A1837="","",INDEX(CARTAO_COMPRAS!$G:$G,INT((ROW()-2)/20)+2))</f>
        <v/>
      </c>
      <c r="G1837" s="5" t="str">
        <f aca="false">IF($A1837="","",INDEX(CARTAO_COMPRAS!$I:$I,INT((ROW()-2)/20)+2))</f>
        <v/>
      </c>
      <c r="H1837" s="4" t="str">
        <f aca="false">IF($A1837="","",EDATE(INDEX(CARTAO_COMPRAS!$J:$J,INT((ROW()-2)/20)+2),MOD(ROW()-2,20)))</f>
        <v/>
      </c>
      <c r="I1837" s="4" t="str">
        <f aca="false">IF($H1837="","",$H1837-WEEKDAY($H1837,2)+1)</f>
        <v/>
      </c>
      <c r="J1837" s="4" t="str">
        <f aca="false">IF($I1837="","",$I1837+6)</f>
        <v/>
      </c>
      <c r="K1837" s="6" t="str">
        <f aca="false">IF($H1837="","",DATE(YEAR($H1837),MONTH($H1837),1))</f>
        <v/>
      </c>
      <c r="L1837" s="0" t="str">
        <f aca="false">IF($A1837="","",INDEX(CARTAO_COMPRAS!$K:$K,INT((ROW()-2)/20)+2))</f>
        <v/>
      </c>
      <c r="M1837" s="0" t="str">
        <f aca="false">IF($A1837="","","Compra no cartão")</f>
        <v/>
      </c>
    </row>
    <row r="1838" customFormat="false" ht="13.5" hidden="false" customHeight="false" outlineLevel="0" collapsed="false">
      <c r="A1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8" s="0" t="str">
        <f aca="false">IF($A1838="","",INDEX(CARTAO_COMPRAS!$C:$C,INT((ROW()-2)/20)+2))</f>
        <v/>
      </c>
      <c r="C1838" s="0" t="str">
        <f aca="false">IF($A1838="","",INDEX(CARTAO_COMPRAS!$D:$D,INT((ROW()-2)/20)+2))</f>
        <v/>
      </c>
      <c r="D1838" s="0" t="str">
        <f aca="false">IF($A1838="","",INDEX(CARTAO_COMPRAS!$E:$E,INT((ROW()-2)/20)+2))</f>
        <v/>
      </c>
      <c r="E1838" s="0" t="str">
        <f aca="false">IF($A1838="","",INDEX(CARTAO_COMPRAS!$H:$H,INT((ROW()-2)/20)+2)+MOD(ROW()-2,20))</f>
        <v/>
      </c>
      <c r="F1838" s="0" t="str">
        <f aca="false">IF($A1838="","",INDEX(CARTAO_COMPRAS!$G:$G,INT((ROW()-2)/20)+2))</f>
        <v/>
      </c>
      <c r="G1838" s="5" t="str">
        <f aca="false">IF($A1838="","",INDEX(CARTAO_COMPRAS!$I:$I,INT((ROW()-2)/20)+2))</f>
        <v/>
      </c>
      <c r="H1838" s="4" t="str">
        <f aca="false">IF($A1838="","",EDATE(INDEX(CARTAO_COMPRAS!$J:$J,INT((ROW()-2)/20)+2),MOD(ROW()-2,20)))</f>
        <v/>
      </c>
      <c r="I1838" s="4" t="str">
        <f aca="false">IF($H1838="","",$H1838-WEEKDAY($H1838,2)+1)</f>
        <v/>
      </c>
      <c r="J1838" s="4" t="str">
        <f aca="false">IF($I1838="","",$I1838+6)</f>
        <v/>
      </c>
      <c r="K1838" s="6" t="str">
        <f aca="false">IF($H1838="","",DATE(YEAR($H1838),MONTH($H1838),1))</f>
        <v/>
      </c>
      <c r="L1838" s="0" t="str">
        <f aca="false">IF($A1838="","",INDEX(CARTAO_COMPRAS!$K:$K,INT((ROW()-2)/20)+2))</f>
        <v/>
      </c>
      <c r="M1838" s="0" t="str">
        <f aca="false">IF($A1838="","","Compra no cartão")</f>
        <v/>
      </c>
    </row>
    <row r="1839" customFormat="false" ht="13.5" hidden="false" customHeight="false" outlineLevel="0" collapsed="false">
      <c r="A1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39" s="0" t="str">
        <f aca="false">IF($A1839="","",INDEX(CARTAO_COMPRAS!$C:$C,INT((ROW()-2)/20)+2))</f>
        <v/>
      </c>
      <c r="C1839" s="0" t="str">
        <f aca="false">IF($A1839="","",INDEX(CARTAO_COMPRAS!$D:$D,INT((ROW()-2)/20)+2))</f>
        <v/>
      </c>
      <c r="D1839" s="0" t="str">
        <f aca="false">IF($A1839="","",INDEX(CARTAO_COMPRAS!$E:$E,INT((ROW()-2)/20)+2))</f>
        <v/>
      </c>
      <c r="E1839" s="0" t="str">
        <f aca="false">IF($A1839="","",INDEX(CARTAO_COMPRAS!$H:$H,INT((ROW()-2)/20)+2)+MOD(ROW()-2,20))</f>
        <v/>
      </c>
      <c r="F1839" s="0" t="str">
        <f aca="false">IF($A1839="","",INDEX(CARTAO_COMPRAS!$G:$G,INT((ROW()-2)/20)+2))</f>
        <v/>
      </c>
      <c r="G1839" s="5" t="str">
        <f aca="false">IF($A1839="","",INDEX(CARTAO_COMPRAS!$I:$I,INT((ROW()-2)/20)+2))</f>
        <v/>
      </c>
      <c r="H1839" s="4" t="str">
        <f aca="false">IF($A1839="","",EDATE(INDEX(CARTAO_COMPRAS!$J:$J,INT((ROW()-2)/20)+2),MOD(ROW()-2,20)))</f>
        <v/>
      </c>
      <c r="I1839" s="4" t="str">
        <f aca="false">IF($H1839="","",$H1839-WEEKDAY($H1839,2)+1)</f>
        <v/>
      </c>
      <c r="J1839" s="4" t="str">
        <f aca="false">IF($I1839="","",$I1839+6)</f>
        <v/>
      </c>
      <c r="K1839" s="6" t="str">
        <f aca="false">IF($H1839="","",DATE(YEAR($H1839),MONTH($H1839),1))</f>
        <v/>
      </c>
      <c r="L1839" s="0" t="str">
        <f aca="false">IF($A1839="","",INDEX(CARTAO_COMPRAS!$K:$K,INT((ROW()-2)/20)+2))</f>
        <v/>
      </c>
      <c r="M1839" s="0" t="str">
        <f aca="false">IF($A1839="","","Compra no cartão")</f>
        <v/>
      </c>
    </row>
    <row r="1840" customFormat="false" ht="13.5" hidden="false" customHeight="false" outlineLevel="0" collapsed="false">
      <c r="A1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0" s="0" t="str">
        <f aca="false">IF($A1840="","",INDEX(CARTAO_COMPRAS!$C:$C,INT((ROW()-2)/20)+2))</f>
        <v/>
      </c>
      <c r="C1840" s="0" t="str">
        <f aca="false">IF($A1840="","",INDEX(CARTAO_COMPRAS!$D:$D,INT((ROW()-2)/20)+2))</f>
        <v/>
      </c>
      <c r="D1840" s="0" t="str">
        <f aca="false">IF($A1840="","",INDEX(CARTAO_COMPRAS!$E:$E,INT((ROW()-2)/20)+2))</f>
        <v/>
      </c>
      <c r="E1840" s="0" t="str">
        <f aca="false">IF($A1840="","",INDEX(CARTAO_COMPRAS!$H:$H,INT((ROW()-2)/20)+2)+MOD(ROW()-2,20))</f>
        <v/>
      </c>
      <c r="F1840" s="0" t="str">
        <f aca="false">IF($A1840="","",INDEX(CARTAO_COMPRAS!$G:$G,INT((ROW()-2)/20)+2))</f>
        <v/>
      </c>
      <c r="G1840" s="5" t="str">
        <f aca="false">IF($A1840="","",INDEX(CARTAO_COMPRAS!$I:$I,INT((ROW()-2)/20)+2))</f>
        <v/>
      </c>
      <c r="H1840" s="4" t="str">
        <f aca="false">IF($A1840="","",EDATE(INDEX(CARTAO_COMPRAS!$J:$J,INT((ROW()-2)/20)+2),MOD(ROW()-2,20)))</f>
        <v/>
      </c>
      <c r="I1840" s="4" t="str">
        <f aca="false">IF($H1840="","",$H1840-WEEKDAY($H1840,2)+1)</f>
        <v/>
      </c>
      <c r="J1840" s="4" t="str">
        <f aca="false">IF($I1840="","",$I1840+6)</f>
        <v/>
      </c>
      <c r="K1840" s="6" t="str">
        <f aca="false">IF($H1840="","",DATE(YEAR($H1840),MONTH($H1840),1))</f>
        <v/>
      </c>
      <c r="L1840" s="0" t="str">
        <f aca="false">IF($A1840="","",INDEX(CARTAO_COMPRAS!$K:$K,INT((ROW()-2)/20)+2))</f>
        <v/>
      </c>
      <c r="M1840" s="0" t="str">
        <f aca="false">IF($A1840="","","Compra no cartão")</f>
        <v/>
      </c>
    </row>
    <row r="1841" customFormat="false" ht="13.5" hidden="false" customHeight="false" outlineLevel="0" collapsed="false">
      <c r="A1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1" s="0" t="str">
        <f aca="false">IF($A1841="","",INDEX(CARTAO_COMPRAS!$C:$C,INT((ROW()-2)/20)+2))</f>
        <v/>
      </c>
      <c r="C1841" s="0" t="str">
        <f aca="false">IF($A1841="","",INDEX(CARTAO_COMPRAS!$D:$D,INT((ROW()-2)/20)+2))</f>
        <v/>
      </c>
      <c r="D1841" s="0" t="str">
        <f aca="false">IF($A1841="","",INDEX(CARTAO_COMPRAS!$E:$E,INT((ROW()-2)/20)+2))</f>
        <v/>
      </c>
      <c r="E1841" s="0" t="str">
        <f aca="false">IF($A1841="","",INDEX(CARTAO_COMPRAS!$H:$H,INT((ROW()-2)/20)+2)+MOD(ROW()-2,20))</f>
        <v/>
      </c>
      <c r="F1841" s="0" t="str">
        <f aca="false">IF($A1841="","",INDEX(CARTAO_COMPRAS!$G:$G,INT((ROW()-2)/20)+2))</f>
        <v/>
      </c>
      <c r="G1841" s="5" t="str">
        <f aca="false">IF($A1841="","",INDEX(CARTAO_COMPRAS!$I:$I,INT((ROW()-2)/20)+2))</f>
        <v/>
      </c>
      <c r="H1841" s="4" t="str">
        <f aca="false">IF($A1841="","",EDATE(INDEX(CARTAO_COMPRAS!$J:$J,INT((ROW()-2)/20)+2),MOD(ROW()-2,20)))</f>
        <v/>
      </c>
      <c r="I1841" s="4" t="str">
        <f aca="false">IF($H1841="","",$H1841-WEEKDAY($H1841,2)+1)</f>
        <v/>
      </c>
      <c r="J1841" s="4" t="str">
        <f aca="false">IF($I1841="","",$I1841+6)</f>
        <v/>
      </c>
      <c r="K1841" s="6" t="str">
        <f aca="false">IF($H1841="","",DATE(YEAR($H1841),MONTH($H1841),1))</f>
        <v/>
      </c>
      <c r="L1841" s="0" t="str">
        <f aca="false">IF($A1841="","",INDEX(CARTAO_COMPRAS!$K:$K,INT((ROW()-2)/20)+2))</f>
        <v/>
      </c>
      <c r="M1841" s="0" t="str">
        <f aca="false">IF($A1841="","","Compra no cartão")</f>
        <v/>
      </c>
    </row>
    <row r="1842" customFormat="false" ht="13.5" hidden="false" customHeight="false" outlineLevel="0" collapsed="false">
      <c r="A18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93</v>
      </c>
      <c r="B1842" s="0" t="str">
        <f aca="false">IF($A1842="","",INDEX(CARTAO_COMPRAS!$C:$C,INT((ROW()-2)/20)+2))</f>
        <v>Bradesco</v>
      </c>
      <c r="C1842" s="0" t="str">
        <f aca="false">IF($A1842="","",INDEX(CARTAO_COMPRAS!$D:$D,INT((ROW()-2)/20)+2))</f>
        <v>Supermercado</v>
      </c>
      <c r="D1842" s="0" t="str">
        <f aca="false">IF($A1842="","",INDEX(CARTAO_COMPRAS!$E:$E,INT((ROW()-2)/20)+2))</f>
        <v>Alimentação / Insumos</v>
      </c>
      <c r="E1842" s="0" t="n">
        <f aca="false">IF($A1842="","",INDEX(CARTAO_COMPRAS!$H:$H,INT((ROW()-2)/20)+2)+MOD(ROW()-2,20))</f>
        <v>1</v>
      </c>
      <c r="F1842" s="0" t="n">
        <f aca="false">IF($A1842="","",INDEX(CARTAO_COMPRAS!$G:$G,INT((ROW()-2)/20)+2))</f>
        <v>1</v>
      </c>
      <c r="G1842" s="5" t="n">
        <f aca="false">IF($A1842="","",INDEX(CARTAO_COMPRAS!$I:$I,INT((ROW()-2)/20)+2))</f>
        <v>123.21</v>
      </c>
      <c r="H1842" s="4" t="n">
        <f aca="false">IF($A1842="","",EDATE(INDEX(CARTAO_COMPRAS!$J:$J,INT((ROW()-2)/20)+2),MOD(ROW()-2,20)))</f>
        <v>46188</v>
      </c>
      <c r="I1842" s="4" t="n">
        <f aca="false">IF($H1842="","",$H1842-WEEKDAY($H1842,2)+1)</f>
        <v>46188</v>
      </c>
      <c r="J1842" s="4" t="n">
        <f aca="false">IF($I1842="","",$I1842+6)</f>
        <v>46194</v>
      </c>
      <c r="K1842" s="6" t="n">
        <f aca="false">IF($H1842="","",DATE(YEAR($H1842),MONTH($H1842),1))</f>
        <v>46174</v>
      </c>
      <c r="L1842" s="0" t="str">
        <f aca="false">IF($A1842="","",INDEX(CARTAO_COMPRAS!$K:$K,INT((ROW()-2)/20)+2))</f>
        <v>Pago</v>
      </c>
      <c r="M1842" s="0" t="str">
        <f aca="false">IF($A1842="","","Compra no cartão")</f>
        <v>Compra no cartão</v>
      </c>
    </row>
    <row r="1843" customFormat="false" ht="13.5" hidden="false" customHeight="false" outlineLevel="0" collapsed="false">
      <c r="A1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3" s="0" t="str">
        <f aca="false">IF($A1843="","",INDEX(CARTAO_COMPRAS!$C:$C,INT((ROW()-2)/20)+2))</f>
        <v/>
      </c>
      <c r="C1843" s="0" t="str">
        <f aca="false">IF($A1843="","",INDEX(CARTAO_COMPRAS!$D:$D,INT((ROW()-2)/20)+2))</f>
        <v/>
      </c>
      <c r="D1843" s="0" t="str">
        <f aca="false">IF($A1843="","",INDEX(CARTAO_COMPRAS!$E:$E,INT((ROW()-2)/20)+2))</f>
        <v/>
      </c>
      <c r="E1843" s="0" t="str">
        <f aca="false">IF($A1843="","",INDEX(CARTAO_COMPRAS!$H:$H,INT((ROW()-2)/20)+2)+MOD(ROW()-2,20))</f>
        <v/>
      </c>
      <c r="F1843" s="0" t="str">
        <f aca="false">IF($A1843="","",INDEX(CARTAO_COMPRAS!$G:$G,INT((ROW()-2)/20)+2))</f>
        <v/>
      </c>
      <c r="G1843" s="5" t="str">
        <f aca="false">IF($A1843="","",INDEX(CARTAO_COMPRAS!$I:$I,INT((ROW()-2)/20)+2))</f>
        <v/>
      </c>
      <c r="H1843" s="4" t="str">
        <f aca="false">IF($A1843="","",EDATE(INDEX(CARTAO_COMPRAS!$J:$J,INT((ROW()-2)/20)+2),MOD(ROW()-2,20)))</f>
        <v/>
      </c>
      <c r="I1843" s="4" t="str">
        <f aca="false">IF($H1843="","",$H1843-WEEKDAY($H1843,2)+1)</f>
        <v/>
      </c>
      <c r="J1843" s="4" t="str">
        <f aca="false">IF($I1843="","",$I1843+6)</f>
        <v/>
      </c>
      <c r="K1843" s="6" t="str">
        <f aca="false">IF($H1843="","",DATE(YEAR($H1843),MONTH($H1843),1))</f>
        <v/>
      </c>
      <c r="L1843" s="0" t="str">
        <f aca="false">IF($A1843="","",INDEX(CARTAO_COMPRAS!$K:$K,INT((ROW()-2)/20)+2))</f>
        <v/>
      </c>
      <c r="M1843" s="0" t="str">
        <f aca="false">IF($A1843="","","Compra no cartão")</f>
        <v/>
      </c>
    </row>
    <row r="1844" customFormat="false" ht="13.5" hidden="false" customHeight="false" outlineLevel="0" collapsed="false">
      <c r="A1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4" s="0" t="str">
        <f aca="false">IF($A1844="","",INDEX(CARTAO_COMPRAS!$C:$C,INT((ROW()-2)/20)+2))</f>
        <v/>
      </c>
      <c r="C1844" s="0" t="str">
        <f aca="false">IF($A1844="","",INDEX(CARTAO_COMPRAS!$D:$D,INT((ROW()-2)/20)+2))</f>
        <v/>
      </c>
      <c r="D1844" s="0" t="str">
        <f aca="false">IF($A1844="","",INDEX(CARTAO_COMPRAS!$E:$E,INT((ROW()-2)/20)+2))</f>
        <v/>
      </c>
      <c r="E1844" s="0" t="str">
        <f aca="false">IF($A1844="","",INDEX(CARTAO_COMPRAS!$H:$H,INT((ROW()-2)/20)+2)+MOD(ROW()-2,20))</f>
        <v/>
      </c>
      <c r="F1844" s="0" t="str">
        <f aca="false">IF($A1844="","",INDEX(CARTAO_COMPRAS!$G:$G,INT((ROW()-2)/20)+2))</f>
        <v/>
      </c>
      <c r="G1844" s="5" t="str">
        <f aca="false">IF($A1844="","",INDEX(CARTAO_COMPRAS!$I:$I,INT((ROW()-2)/20)+2))</f>
        <v/>
      </c>
      <c r="H1844" s="4" t="str">
        <f aca="false">IF($A1844="","",EDATE(INDEX(CARTAO_COMPRAS!$J:$J,INT((ROW()-2)/20)+2),MOD(ROW()-2,20)))</f>
        <v/>
      </c>
      <c r="I1844" s="4" t="str">
        <f aca="false">IF($H1844="","",$H1844-WEEKDAY($H1844,2)+1)</f>
        <v/>
      </c>
      <c r="J1844" s="4" t="str">
        <f aca="false">IF($I1844="","",$I1844+6)</f>
        <v/>
      </c>
      <c r="K1844" s="6" t="str">
        <f aca="false">IF($H1844="","",DATE(YEAR($H1844),MONTH($H1844),1))</f>
        <v/>
      </c>
      <c r="L1844" s="0" t="str">
        <f aca="false">IF($A1844="","",INDEX(CARTAO_COMPRAS!$K:$K,INT((ROW()-2)/20)+2))</f>
        <v/>
      </c>
      <c r="M1844" s="0" t="str">
        <f aca="false">IF($A1844="","","Compra no cartão")</f>
        <v/>
      </c>
    </row>
    <row r="1845" customFormat="false" ht="13.5" hidden="false" customHeight="false" outlineLevel="0" collapsed="false">
      <c r="A1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5" s="0" t="str">
        <f aca="false">IF($A1845="","",INDEX(CARTAO_COMPRAS!$C:$C,INT((ROW()-2)/20)+2))</f>
        <v/>
      </c>
      <c r="C1845" s="0" t="str">
        <f aca="false">IF($A1845="","",INDEX(CARTAO_COMPRAS!$D:$D,INT((ROW()-2)/20)+2))</f>
        <v/>
      </c>
      <c r="D1845" s="0" t="str">
        <f aca="false">IF($A1845="","",INDEX(CARTAO_COMPRAS!$E:$E,INT((ROW()-2)/20)+2))</f>
        <v/>
      </c>
      <c r="E1845" s="0" t="str">
        <f aca="false">IF($A1845="","",INDEX(CARTAO_COMPRAS!$H:$H,INT((ROW()-2)/20)+2)+MOD(ROW()-2,20))</f>
        <v/>
      </c>
      <c r="F1845" s="0" t="str">
        <f aca="false">IF($A1845="","",INDEX(CARTAO_COMPRAS!$G:$G,INT((ROW()-2)/20)+2))</f>
        <v/>
      </c>
      <c r="G1845" s="5" t="str">
        <f aca="false">IF($A1845="","",INDEX(CARTAO_COMPRAS!$I:$I,INT((ROW()-2)/20)+2))</f>
        <v/>
      </c>
      <c r="H1845" s="4" t="str">
        <f aca="false">IF($A1845="","",EDATE(INDEX(CARTAO_COMPRAS!$J:$J,INT((ROW()-2)/20)+2),MOD(ROW()-2,20)))</f>
        <v/>
      </c>
      <c r="I1845" s="4" t="str">
        <f aca="false">IF($H1845="","",$H1845-WEEKDAY($H1845,2)+1)</f>
        <v/>
      </c>
      <c r="J1845" s="4" t="str">
        <f aca="false">IF($I1845="","",$I1845+6)</f>
        <v/>
      </c>
      <c r="K1845" s="6" t="str">
        <f aca="false">IF($H1845="","",DATE(YEAR($H1845),MONTH($H1845),1))</f>
        <v/>
      </c>
      <c r="L1845" s="0" t="str">
        <f aca="false">IF($A1845="","",INDEX(CARTAO_COMPRAS!$K:$K,INT((ROW()-2)/20)+2))</f>
        <v/>
      </c>
      <c r="M1845" s="0" t="str">
        <f aca="false">IF($A1845="","","Compra no cartão")</f>
        <v/>
      </c>
    </row>
    <row r="1846" customFormat="false" ht="13.5" hidden="false" customHeight="false" outlineLevel="0" collapsed="false">
      <c r="A1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6" s="0" t="str">
        <f aca="false">IF($A1846="","",INDEX(CARTAO_COMPRAS!$C:$C,INT((ROW()-2)/20)+2))</f>
        <v/>
      </c>
      <c r="C1846" s="0" t="str">
        <f aca="false">IF($A1846="","",INDEX(CARTAO_COMPRAS!$D:$D,INT((ROW()-2)/20)+2))</f>
        <v/>
      </c>
      <c r="D1846" s="0" t="str">
        <f aca="false">IF($A1846="","",INDEX(CARTAO_COMPRAS!$E:$E,INT((ROW()-2)/20)+2))</f>
        <v/>
      </c>
      <c r="E1846" s="0" t="str">
        <f aca="false">IF($A1846="","",INDEX(CARTAO_COMPRAS!$H:$H,INT((ROW()-2)/20)+2)+MOD(ROW()-2,20))</f>
        <v/>
      </c>
      <c r="F1846" s="0" t="str">
        <f aca="false">IF($A1846="","",INDEX(CARTAO_COMPRAS!$G:$G,INT((ROW()-2)/20)+2))</f>
        <v/>
      </c>
      <c r="G1846" s="5" t="str">
        <f aca="false">IF($A1846="","",INDEX(CARTAO_COMPRAS!$I:$I,INT((ROW()-2)/20)+2))</f>
        <v/>
      </c>
      <c r="H1846" s="4" t="str">
        <f aca="false">IF($A1846="","",EDATE(INDEX(CARTAO_COMPRAS!$J:$J,INT((ROW()-2)/20)+2),MOD(ROW()-2,20)))</f>
        <v/>
      </c>
      <c r="I1846" s="4" t="str">
        <f aca="false">IF($H1846="","",$H1846-WEEKDAY($H1846,2)+1)</f>
        <v/>
      </c>
      <c r="J1846" s="4" t="str">
        <f aca="false">IF($I1846="","",$I1846+6)</f>
        <v/>
      </c>
      <c r="K1846" s="6" t="str">
        <f aca="false">IF($H1846="","",DATE(YEAR($H1846),MONTH($H1846),1))</f>
        <v/>
      </c>
      <c r="L1846" s="0" t="str">
        <f aca="false">IF($A1846="","",INDEX(CARTAO_COMPRAS!$K:$K,INT((ROW()-2)/20)+2))</f>
        <v/>
      </c>
      <c r="M1846" s="0" t="str">
        <f aca="false">IF($A1846="","","Compra no cartão")</f>
        <v/>
      </c>
    </row>
    <row r="1847" customFormat="false" ht="13.5" hidden="false" customHeight="false" outlineLevel="0" collapsed="false">
      <c r="A1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7" s="0" t="str">
        <f aca="false">IF($A1847="","",INDEX(CARTAO_COMPRAS!$C:$C,INT((ROW()-2)/20)+2))</f>
        <v/>
      </c>
      <c r="C1847" s="0" t="str">
        <f aca="false">IF($A1847="","",INDEX(CARTAO_COMPRAS!$D:$D,INT((ROW()-2)/20)+2))</f>
        <v/>
      </c>
      <c r="D1847" s="0" t="str">
        <f aca="false">IF($A1847="","",INDEX(CARTAO_COMPRAS!$E:$E,INT((ROW()-2)/20)+2))</f>
        <v/>
      </c>
      <c r="E1847" s="0" t="str">
        <f aca="false">IF($A1847="","",INDEX(CARTAO_COMPRAS!$H:$H,INT((ROW()-2)/20)+2)+MOD(ROW()-2,20))</f>
        <v/>
      </c>
      <c r="F1847" s="0" t="str">
        <f aca="false">IF($A1847="","",INDEX(CARTAO_COMPRAS!$G:$G,INT((ROW()-2)/20)+2))</f>
        <v/>
      </c>
      <c r="G1847" s="5" t="str">
        <f aca="false">IF($A1847="","",INDEX(CARTAO_COMPRAS!$I:$I,INT((ROW()-2)/20)+2))</f>
        <v/>
      </c>
      <c r="H1847" s="4" t="str">
        <f aca="false">IF($A1847="","",EDATE(INDEX(CARTAO_COMPRAS!$J:$J,INT((ROW()-2)/20)+2),MOD(ROW()-2,20)))</f>
        <v/>
      </c>
      <c r="I1847" s="4" t="str">
        <f aca="false">IF($H1847="","",$H1847-WEEKDAY($H1847,2)+1)</f>
        <v/>
      </c>
      <c r="J1847" s="4" t="str">
        <f aca="false">IF($I1847="","",$I1847+6)</f>
        <v/>
      </c>
      <c r="K1847" s="6" t="str">
        <f aca="false">IF($H1847="","",DATE(YEAR($H1847),MONTH($H1847),1))</f>
        <v/>
      </c>
      <c r="L1847" s="0" t="str">
        <f aca="false">IF($A1847="","",INDEX(CARTAO_COMPRAS!$K:$K,INT((ROW()-2)/20)+2))</f>
        <v/>
      </c>
      <c r="M1847" s="0" t="str">
        <f aca="false">IF($A1847="","","Compra no cartão")</f>
        <v/>
      </c>
    </row>
    <row r="1848" customFormat="false" ht="13.5" hidden="false" customHeight="false" outlineLevel="0" collapsed="false">
      <c r="A1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8" s="0" t="str">
        <f aca="false">IF($A1848="","",INDEX(CARTAO_COMPRAS!$C:$C,INT((ROW()-2)/20)+2))</f>
        <v/>
      </c>
      <c r="C1848" s="0" t="str">
        <f aca="false">IF($A1848="","",INDEX(CARTAO_COMPRAS!$D:$D,INT((ROW()-2)/20)+2))</f>
        <v/>
      </c>
      <c r="D1848" s="0" t="str">
        <f aca="false">IF($A1848="","",INDEX(CARTAO_COMPRAS!$E:$E,INT((ROW()-2)/20)+2))</f>
        <v/>
      </c>
      <c r="E1848" s="0" t="str">
        <f aca="false">IF($A1848="","",INDEX(CARTAO_COMPRAS!$H:$H,INT((ROW()-2)/20)+2)+MOD(ROW()-2,20))</f>
        <v/>
      </c>
      <c r="F1848" s="0" t="str">
        <f aca="false">IF($A1848="","",INDEX(CARTAO_COMPRAS!$G:$G,INT((ROW()-2)/20)+2))</f>
        <v/>
      </c>
      <c r="G1848" s="5" t="str">
        <f aca="false">IF($A1848="","",INDEX(CARTAO_COMPRAS!$I:$I,INT((ROW()-2)/20)+2))</f>
        <v/>
      </c>
      <c r="H1848" s="4" t="str">
        <f aca="false">IF($A1848="","",EDATE(INDEX(CARTAO_COMPRAS!$J:$J,INT((ROW()-2)/20)+2),MOD(ROW()-2,20)))</f>
        <v/>
      </c>
      <c r="I1848" s="4" t="str">
        <f aca="false">IF($H1848="","",$H1848-WEEKDAY($H1848,2)+1)</f>
        <v/>
      </c>
      <c r="J1848" s="4" t="str">
        <f aca="false">IF($I1848="","",$I1848+6)</f>
        <v/>
      </c>
      <c r="K1848" s="6" t="str">
        <f aca="false">IF($H1848="","",DATE(YEAR($H1848),MONTH($H1848),1))</f>
        <v/>
      </c>
      <c r="L1848" s="0" t="str">
        <f aca="false">IF($A1848="","",INDEX(CARTAO_COMPRAS!$K:$K,INT((ROW()-2)/20)+2))</f>
        <v/>
      </c>
      <c r="M1848" s="0" t="str">
        <f aca="false">IF($A1848="","","Compra no cartão")</f>
        <v/>
      </c>
    </row>
    <row r="1849" customFormat="false" ht="13.5" hidden="false" customHeight="false" outlineLevel="0" collapsed="false">
      <c r="A1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49" s="0" t="str">
        <f aca="false">IF($A1849="","",INDEX(CARTAO_COMPRAS!$C:$C,INT((ROW()-2)/20)+2))</f>
        <v/>
      </c>
      <c r="C1849" s="0" t="str">
        <f aca="false">IF($A1849="","",INDEX(CARTAO_COMPRAS!$D:$D,INT((ROW()-2)/20)+2))</f>
        <v/>
      </c>
      <c r="D1849" s="0" t="str">
        <f aca="false">IF($A1849="","",INDEX(CARTAO_COMPRAS!$E:$E,INT((ROW()-2)/20)+2))</f>
        <v/>
      </c>
      <c r="E1849" s="0" t="str">
        <f aca="false">IF($A1849="","",INDEX(CARTAO_COMPRAS!$H:$H,INT((ROW()-2)/20)+2)+MOD(ROW()-2,20))</f>
        <v/>
      </c>
      <c r="F1849" s="0" t="str">
        <f aca="false">IF($A1849="","",INDEX(CARTAO_COMPRAS!$G:$G,INT((ROW()-2)/20)+2))</f>
        <v/>
      </c>
      <c r="G1849" s="5" t="str">
        <f aca="false">IF($A1849="","",INDEX(CARTAO_COMPRAS!$I:$I,INT((ROW()-2)/20)+2))</f>
        <v/>
      </c>
      <c r="H1849" s="4" t="str">
        <f aca="false">IF($A1849="","",EDATE(INDEX(CARTAO_COMPRAS!$J:$J,INT((ROW()-2)/20)+2),MOD(ROW()-2,20)))</f>
        <v/>
      </c>
      <c r="I1849" s="4" t="str">
        <f aca="false">IF($H1849="","",$H1849-WEEKDAY($H1849,2)+1)</f>
        <v/>
      </c>
      <c r="J1849" s="4" t="str">
        <f aca="false">IF($I1849="","",$I1849+6)</f>
        <v/>
      </c>
      <c r="K1849" s="6" t="str">
        <f aca="false">IF($H1849="","",DATE(YEAR($H1849),MONTH($H1849),1))</f>
        <v/>
      </c>
      <c r="L1849" s="0" t="str">
        <f aca="false">IF($A1849="","",INDEX(CARTAO_COMPRAS!$K:$K,INT((ROW()-2)/20)+2))</f>
        <v/>
      </c>
      <c r="M1849" s="0" t="str">
        <f aca="false">IF($A1849="","","Compra no cartão")</f>
        <v/>
      </c>
    </row>
    <row r="1850" customFormat="false" ht="13.5" hidden="false" customHeight="false" outlineLevel="0" collapsed="false">
      <c r="A1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0" s="0" t="str">
        <f aca="false">IF($A1850="","",INDEX(CARTAO_COMPRAS!$C:$C,INT((ROW()-2)/20)+2))</f>
        <v/>
      </c>
      <c r="C1850" s="0" t="str">
        <f aca="false">IF($A1850="","",INDEX(CARTAO_COMPRAS!$D:$D,INT((ROW()-2)/20)+2))</f>
        <v/>
      </c>
      <c r="D1850" s="0" t="str">
        <f aca="false">IF($A1850="","",INDEX(CARTAO_COMPRAS!$E:$E,INT((ROW()-2)/20)+2))</f>
        <v/>
      </c>
      <c r="E1850" s="0" t="str">
        <f aca="false">IF($A1850="","",INDEX(CARTAO_COMPRAS!$H:$H,INT((ROW()-2)/20)+2)+MOD(ROW()-2,20))</f>
        <v/>
      </c>
      <c r="F1850" s="0" t="str">
        <f aca="false">IF($A1850="","",INDEX(CARTAO_COMPRAS!$G:$G,INT((ROW()-2)/20)+2))</f>
        <v/>
      </c>
      <c r="G1850" s="5" t="str">
        <f aca="false">IF($A1850="","",INDEX(CARTAO_COMPRAS!$I:$I,INT((ROW()-2)/20)+2))</f>
        <v/>
      </c>
      <c r="H1850" s="4" t="str">
        <f aca="false">IF($A1850="","",EDATE(INDEX(CARTAO_COMPRAS!$J:$J,INT((ROW()-2)/20)+2),MOD(ROW()-2,20)))</f>
        <v/>
      </c>
      <c r="I1850" s="4" t="str">
        <f aca="false">IF($H1850="","",$H1850-WEEKDAY($H1850,2)+1)</f>
        <v/>
      </c>
      <c r="J1850" s="4" t="str">
        <f aca="false">IF($I1850="","",$I1850+6)</f>
        <v/>
      </c>
      <c r="K1850" s="6" t="str">
        <f aca="false">IF($H1850="","",DATE(YEAR($H1850),MONTH($H1850),1))</f>
        <v/>
      </c>
      <c r="L1850" s="0" t="str">
        <f aca="false">IF($A1850="","",INDEX(CARTAO_COMPRAS!$K:$K,INT((ROW()-2)/20)+2))</f>
        <v/>
      </c>
      <c r="M1850" s="0" t="str">
        <f aca="false">IF($A1850="","","Compra no cartão")</f>
        <v/>
      </c>
    </row>
    <row r="1851" customFormat="false" ht="13.5" hidden="false" customHeight="false" outlineLevel="0" collapsed="false">
      <c r="A1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1" s="0" t="str">
        <f aca="false">IF($A1851="","",INDEX(CARTAO_COMPRAS!$C:$C,INT((ROW()-2)/20)+2))</f>
        <v/>
      </c>
      <c r="C1851" s="0" t="str">
        <f aca="false">IF($A1851="","",INDEX(CARTAO_COMPRAS!$D:$D,INT((ROW()-2)/20)+2))</f>
        <v/>
      </c>
      <c r="D1851" s="0" t="str">
        <f aca="false">IF($A1851="","",INDEX(CARTAO_COMPRAS!$E:$E,INT((ROW()-2)/20)+2))</f>
        <v/>
      </c>
      <c r="E1851" s="0" t="str">
        <f aca="false">IF($A1851="","",INDEX(CARTAO_COMPRAS!$H:$H,INT((ROW()-2)/20)+2)+MOD(ROW()-2,20))</f>
        <v/>
      </c>
      <c r="F1851" s="0" t="str">
        <f aca="false">IF($A1851="","",INDEX(CARTAO_COMPRAS!$G:$G,INT((ROW()-2)/20)+2))</f>
        <v/>
      </c>
      <c r="G1851" s="5" t="str">
        <f aca="false">IF($A1851="","",INDEX(CARTAO_COMPRAS!$I:$I,INT((ROW()-2)/20)+2))</f>
        <v/>
      </c>
      <c r="H1851" s="4" t="str">
        <f aca="false">IF($A1851="","",EDATE(INDEX(CARTAO_COMPRAS!$J:$J,INT((ROW()-2)/20)+2),MOD(ROW()-2,20)))</f>
        <v/>
      </c>
      <c r="I1851" s="4" t="str">
        <f aca="false">IF($H1851="","",$H1851-WEEKDAY($H1851,2)+1)</f>
        <v/>
      </c>
      <c r="J1851" s="4" t="str">
        <f aca="false">IF($I1851="","",$I1851+6)</f>
        <v/>
      </c>
      <c r="K1851" s="6" t="str">
        <f aca="false">IF($H1851="","",DATE(YEAR($H1851),MONTH($H1851),1))</f>
        <v/>
      </c>
      <c r="L1851" s="0" t="str">
        <f aca="false">IF($A1851="","",INDEX(CARTAO_COMPRAS!$K:$K,INT((ROW()-2)/20)+2))</f>
        <v/>
      </c>
      <c r="M1851" s="0" t="str">
        <f aca="false">IF($A1851="","","Compra no cartão")</f>
        <v/>
      </c>
    </row>
    <row r="1852" customFormat="false" ht="13.5" hidden="false" customHeight="false" outlineLevel="0" collapsed="false">
      <c r="A1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2" s="0" t="str">
        <f aca="false">IF($A1852="","",INDEX(CARTAO_COMPRAS!$C:$C,INT((ROW()-2)/20)+2))</f>
        <v/>
      </c>
      <c r="C1852" s="0" t="str">
        <f aca="false">IF($A1852="","",INDEX(CARTAO_COMPRAS!$D:$D,INT((ROW()-2)/20)+2))</f>
        <v/>
      </c>
      <c r="D1852" s="0" t="str">
        <f aca="false">IF($A1852="","",INDEX(CARTAO_COMPRAS!$E:$E,INT((ROW()-2)/20)+2))</f>
        <v/>
      </c>
      <c r="E1852" s="0" t="str">
        <f aca="false">IF($A1852="","",INDEX(CARTAO_COMPRAS!$H:$H,INT((ROW()-2)/20)+2)+MOD(ROW()-2,20))</f>
        <v/>
      </c>
      <c r="F1852" s="0" t="str">
        <f aca="false">IF($A1852="","",INDEX(CARTAO_COMPRAS!$G:$G,INT((ROW()-2)/20)+2))</f>
        <v/>
      </c>
      <c r="G1852" s="5" t="str">
        <f aca="false">IF($A1852="","",INDEX(CARTAO_COMPRAS!$I:$I,INT((ROW()-2)/20)+2))</f>
        <v/>
      </c>
      <c r="H1852" s="4" t="str">
        <f aca="false">IF($A1852="","",EDATE(INDEX(CARTAO_COMPRAS!$J:$J,INT((ROW()-2)/20)+2),MOD(ROW()-2,20)))</f>
        <v/>
      </c>
      <c r="I1852" s="4" t="str">
        <f aca="false">IF($H1852="","",$H1852-WEEKDAY($H1852,2)+1)</f>
        <v/>
      </c>
      <c r="J1852" s="4" t="str">
        <f aca="false">IF($I1852="","",$I1852+6)</f>
        <v/>
      </c>
      <c r="K1852" s="6" t="str">
        <f aca="false">IF($H1852="","",DATE(YEAR($H1852),MONTH($H1852),1))</f>
        <v/>
      </c>
      <c r="L1852" s="0" t="str">
        <f aca="false">IF($A1852="","",INDEX(CARTAO_COMPRAS!$K:$K,INT((ROW()-2)/20)+2))</f>
        <v/>
      </c>
      <c r="M1852" s="0" t="str">
        <f aca="false">IF($A1852="","","Compra no cartão")</f>
        <v/>
      </c>
    </row>
    <row r="1853" customFormat="false" ht="13.5" hidden="false" customHeight="false" outlineLevel="0" collapsed="false">
      <c r="A1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3" s="0" t="str">
        <f aca="false">IF($A1853="","",INDEX(CARTAO_COMPRAS!$C:$C,INT((ROW()-2)/20)+2))</f>
        <v/>
      </c>
      <c r="C1853" s="0" t="str">
        <f aca="false">IF($A1853="","",INDEX(CARTAO_COMPRAS!$D:$D,INT((ROW()-2)/20)+2))</f>
        <v/>
      </c>
      <c r="D1853" s="0" t="str">
        <f aca="false">IF($A1853="","",INDEX(CARTAO_COMPRAS!$E:$E,INT((ROW()-2)/20)+2))</f>
        <v/>
      </c>
      <c r="E1853" s="0" t="str">
        <f aca="false">IF($A1853="","",INDEX(CARTAO_COMPRAS!$H:$H,INT((ROW()-2)/20)+2)+MOD(ROW()-2,20))</f>
        <v/>
      </c>
      <c r="F1853" s="0" t="str">
        <f aca="false">IF($A1853="","",INDEX(CARTAO_COMPRAS!$G:$G,INT((ROW()-2)/20)+2))</f>
        <v/>
      </c>
      <c r="G1853" s="5" t="str">
        <f aca="false">IF($A1853="","",INDEX(CARTAO_COMPRAS!$I:$I,INT((ROW()-2)/20)+2))</f>
        <v/>
      </c>
      <c r="H1853" s="4" t="str">
        <f aca="false">IF($A1853="","",EDATE(INDEX(CARTAO_COMPRAS!$J:$J,INT((ROW()-2)/20)+2),MOD(ROW()-2,20)))</f>
        <v/>
      </c>
      <c r="I1853" s="4" t="str">
        <f aca="false">IF($H1853="","",$H1853-WEEKDAY($H1853,2)+1)</f>
        <v/>
      </c>
      <c r="J1853" s="4" t="str">
        <f aca="false">IF($I1853="","",$I1853+6)</f>
        <v/>
      </c>
      <c r="K1853" s="6" t="str">
        <f aca="false">IF($H1853="","",DATE(YEAR($H1853),MONTH($H1853),1))</f>
        <v/>
      </c>
      <c r="L1853" s="0" t="str">
        <f aca="false">IF($A1853="","",INDEX(CARTAO_COMPRAS!$K:$K,INT((ROW()-2)/20)+2))</f>
        <v/>
      </c>
      <c r="M1853" s="0" t="str">
        <f aca="false">IF($A1853="","","Compra no cartão")</f>
        <v/>
      </c>
    </row>
    <row r="1854" customFormat="false" ht="13.5" hidden="false" customHeight="false" outlineLevel="0" collapsed="false">
      <c r="A1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4" s="0" t="str">
        <f aca="false">IF($A1854="","",INDEX(CARTAO_COMPRAS!$C:$C,INT((ROW()-2)/20)+2))</f>
        <v/>
      </c>
      <c r="C1854" s="0" t="str">
        <f aca="false">IF($A1854="","",INDEX(CARTAO_COMPRAS!$D:$D,INT((ROW()-2)/20)+2))</f>
        <v/>
      </c>
      <c r="D1854" s="0" t="str">
        <f aca="false">IF($A1854="","",INDEX(CARTAO_COMPRAS!$E:$E,INT((ROW()-2)/20)+2))</f>
        <v/>
      </c>
      <c r="E1854" s="0" t="str">
        <f aca="false">IF($A1854="","",INDEX(CARTAO_COMPRAS!$H:$H,INT((ROW()-2)/20)+2)+MOD(ROW()-2,20))</f>
        <v/>
      </c>
      <c r="F1854" s="0" t="str">
        <f aca="false">IF($A1854="","",INDEX(CARTAO_COMPRAS!$G:$G,INT((ROW()-2)/20)+2))</f>
        <v/>
      </c>
      <c r="G1854" s="5" t="str">
        <f aca="false">IF($A1854="","",INDEX(CARTAO_COMPRAS!$I:$I,INT((ROW()-2)/20)+2))</f>
        <v/>
      </c>
      <c r="H1854" s="4" t="str">
        <f aca="false">IF($A1854="","",EDATE(INDEX(CARTAO_COMPRAS!$J:$J,INT((ROW()-2)/20)+2),MOD(ROW()-2,20)))</f>
        <v/>
      </c>
      <c r="I1854" s="4" t="str">
        <f aca="false">IF($H1854="","",$H1854-WEEKDAY($H1854,2)+1)</f>
        <v/>
      </c>
      <c r="J1854" s="4" t="str">
        <f aca="false">IF($I1854="","",$I1854+6)</f>
        <v/>
      </c>
      <c r="K1854" s="6" t="str">
        <f aca="false">IF($H1854="","",DATE(YEAR($H1854),MONTH($H1854),1))</f>
        <v/>
      </c>
      <c r="L1854" s="0" t="str">
        <f aca="false">IF($A1854="","",INDEX(CARTAO_COMPRAS!$K:$K,INT((ROW()-2)/20)+2))</f>
        <v/>
      </c>
      <c r="M1854" s="0" t="str">
        <f aca="false">IF($A1854="","","Compra no cartão")</f>
        <v/>
      </c>
    </row>
    <row r="1855" customFormat="false" ht="13.5" hidden="false" customHeight="false" outlineLevel="0" collapsed="false">
      <c r="A1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5" s="0" t="str">
        <f aca="false">IF($A1855="","",INDEX(CARTAO_COMPRAS!$C:$C,INT((ROW()-2)/20)+2))</f>
        <v/>
      </c>
      <c r="C1855" s="0" t="str">
        <f aca="false">IF($A1855="","",INDEX(CARTAO_COMPRAS!$D:$D,INT((ROW()-2)/20)+2))</f>
        <v/>
      </c>
      <c r="D1855" s="0" t="str">
        <f aca="false">IF($A1855="","",INDEX(CARTAO_COMPRAS!$E:$E,INT((ROW()-2)/20)+2))</f>
        <v/>
      </c>
      <c r="E1855" s="0" t="str">
        <f aca="false">IF($A1855="","",INDEX(CARTAO_COMPRAS!$H:$H,INT((ROW()-2)/20)+2)+MOD(ROW()-2,20))</f>
        <v/>
      </c>
      <c r="F1855" s="0" t="str">
        <f aca="false">IF($A1855="","",INDEX(CARTAO_COMPRAS!$G:$G,INT((ROW()-2)/20)+2))</f>
        <v/>
      </c>
      <c r="G1855" s="5" t="str">
        <f aca="false">IF($A1855="","",INDEX(CARTAO_COMPRAS!$I:$I,INT((ROW()-2)/20)+2))</f>
        <v/>
      </c>
      <c r="H1855" s="4" t="str">
        <f aca="false">IF($A1855="","",EDATE(INDEX(CARTAO_COMPRAS!$J:$J,INT((ROW()-2)/20)+2),MOD(ROW()-2,20)))</f>
        <v/>
      </c>
      <c r="I1855" s="4" t="str">
        <f aca="false">IF($H1855="","",$H1855-WEEKDAY($H1855,2)+1)</f>
        <v/>
      </c>
      <c r="J1855" s="4" t="str">
        <f aca="false">IF($I1855="","",$I1855+6)</f>
        <v/>
      </c>
      <c r="K1855" s="6" t="str">
        <f aca="false">IF($H1855="","",DATE(YEAR($H1855),MONTH($H1855),1))</f>
        <v/>
      </c>
      <c r="L1855" s="0" t="str">
        <f aca="false">IF($A1855="","",INDEX(CARTAO_COMPRAS!$K:$K,INT((ROW()-2)/20)+2))</f>
        <v/>
      </c>
      <c r="M1855" s="0" t="str">
        <f aca="false">IF($A1855="","","Compra no cartão")</f>
        <v/>
      </c>
    </row>
    <row r="1856" customFormat="false" ht="13.5" hidden="false" customHeight="false" outlineLevel="0" collapsed="false">
      <c r="A1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6" s="0" t="str">
        <f aca="false">IF($A1856="","",INDEX(CARTAO_COMPRAS!$C:$C,INT((ROW()-2)/20)+2))</f>
        <v/>
      </c>
      <c r="C1856" s="0" t="str">
        <f aca="false">IF($A1856="","",INDEX(CARTAO_COMPRAS!$D:$D,INT((ROW()-2)/20)+2))</f>
        <v/>
      </c>
      <c r="D1856" s="0" t="str">
        <f aca="false">IF($A1856="","",INDEX(CARTAO_COMPRAS!$E:$E,INT((ROW()-2)/20)+2))</f>
        <v/>
      </c>
      <c r="E1856" s="0" t="str">
        <f aca="false">IF($A1856="","",INDEX(CARTAO_COMPRAS!$H:$H,INT((ROW()-2)/20)+2)+MOD(ROW()-2,20))</f>
        <v/>
      </c>
      <c r="F1856" s="0" t="str">
        <f aca="false">IF($A1856="","",INDEX(CARTAO_COMPRAS!$G:$G,INT((ROW()-2)/20)+2))</f>
        <v/>
      </c>
      <c r="G1856" s="5" t="str">
        <f aca="false">IF($A1856="","",INDEX(CARTAO_COMPRAS!$I:$I,INT((ROW()-2)/20)+2))</f>
        <v/>
      </c>
      <c r="H1856" s="4" t="str">
        <f aca="false">IF($A1856="","",EDATE(INDEX(CARTAO_COMPRAS!$J:$J,INT((ROW()-2)/20)+2),MOD(ROW()-2,20)))</f>
        <v/>
      </c>
      <c r="I1856" s="4" t="str">
        <f aca="false">IF($H1856="","",$H1856-WEEKDAY($H1856,2)+1)</f>
        <v/>
      </c>
      <c r="J1856" s="4" t="str">
        <f aca="false">IF($I1856="","",$I1856+6)</f>
        <v/>
      </c>
      <c r="K1856" s="6" t="str">
        <f aca="false">IF($H1856="","",DATE(YEAR($H1856),MONTH($H1856),1))</f>
        <v/>
      </c>
      <c r="L1856" s="0" t="str">
        <f aca="false">IF($A1856="","",INDEX(CARTAO_COMPRAS!$K:$K,INT((ROW()-2)/20)+2))</f>
        <v/>
      </c>
      <c r="M1856" s="0" t="str">
        <f aca="false">IF($A1856="","","Compra no cartão")</f>
        <v/>
      </c>
    </row>
    <row r="1857" customFormat="false" ht="13.5" hidden="false" customHeight="false" outlineLevel="0" collapsed="false">
      <c r="A1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7" s="0" t="str">
        <f aca="false">IF($A1857="","",INDEX(CARTAO_COMPRAS!$C:$C,INT((ROW()-2)/20)+2))</f>
        <v/>
      </c>
      <c r="C1857" s="0" t="str">
        <f aca="false">IF($A1857="","",INDEX(CARTAO_COMPRAS!$D:$D,INT((ROW()-2)/20)+2))</f>
        <v/>
      </c>
      <c r="D1857" s="0" t="str">
        <f aca="false">IF($A1857="","",INDEX(CARTAO_COMPRAS!$E:$E,INT((ROW()-2)/20)+2))</f>
        <v/>
      </c>
      <c r="E1857" s="0" t="str">
        <f aca="false">IF($A1857="","",INDEX(CARTAO_COMPRAS!$H:$H,INT((ROW()-2)/20)+2)+MOD(ROW()-2,20))</f>
        <v/>
      </c>
      <c r="F1857" s="0" t="str">
        <f aca="false">IF($A1857="","",INDEX(CARTAO_COMPRAS!$G:$G,INT((ROW()-2)/20)+2))</f>
        <v/>
      </c>
      <c r="G1857" s="5" t="str">
        <f aca="false">IF($A1857="","",INDEX(CARTAO_COMPRAS!$I:$I,INT((ROW()-2)/20)+2))</f>
        <v/>
      </c>
      <c r="H1857" s="4" t="str">
        <f aca="false">IF($A1857="","",EDATE(INDEX(CARTAO_COMPRAS!$J:$J,INT((ROW()-2)/20)+2),MOD(ROW()-2,20)))</f>
        <v/>
      </c>
      <c r="I1857" s="4" t="str">
        <f aca="false">IF($H1857="","",$H1857-WEEKDAY($H1857,2)+1)</f>
        <v/>
      </c>
      <c r="J1857" s="4" t="str">
        <f aca="false">IF($I1857="","",$I1857+6)</f>
        <v/>
      </c>
      <c r="K1857" s="6" t="str">
        <f aca="false">IF($H1857="","",DATE(YEAR($H1857),MONTH($H1857),1))</f>
        <v/>
      </c>
      <c r="L1857" s="0" t="str">
        <f aca="false">IF($A1857="","",INDEX(CARTAO_COMPRAS!$K:$K,INT((ROW()-2)/20)+2))</f>
        <v/>
      </c>
      <c r="M1857" s="0" t="str">
        <f aca="false">IF($A1857="","","Compra no cartão")</f>
        <v/>
      </c>
    </row>
    <row r="1858" customFormat="false" ht="13.5" hidden="false" customHeight="false" outlineLevel="0" collapsed="false">
      <c r="A1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8" s="0" t="str">
        <f aca="false">IF($A1858="","",INDEX(CARTAO_COMPRAS!$C:$C,INT((ROW()-2)/20)+2))</f>
        <v/>
      </c>
      <c r="C1858" s="0" t="str">
        <f aca="false">IF($A1858="","",INDEX(CARTAO_COMPRAS!$D:$D,INT((ROW()-2)/20)+2))</f>
        <v/>
      </c>
      <c r="D1858" s="0" t="str">
        <f aca="false">IF($A1858="","",INDEX(CARTAO_COMPRAS!$E:$E,INT((ROW()-2)/20)+2))</f>
        <v/>
      </c>
      <c r="E1858" s="0" t="str">
        <f aca="false">IF($A1858="","",INDEX(CARTAO_COMPRAS!$H:$H,INT((ROW()-2)/20)+2)+MOD(ROW()-2,20))</f>
        <v/>
      </c>
      <c r="F1858" s="0" t="str">
        <f aca="false">IF($A1858="","",INDEX(CARTAO_COMPRAS!$G:$G,INT((ROW()-2)/20)+2))</f>
        <v/>
      </c>
      <c r="G1858" s="5" t="str">
        <f aca="false">IF($A1858="","",INDEX(CARTAO_COMPRAS!$I:$I,INT((ROW()-2)/20)+2))</f>
        <v/>
      </c>
      <c r="H1858" s="4" t="str">
        <f aca="false">IF($A1858="","",EDATE(INDEX(CARTAO_COMPRAS!$J:$J,INT((ROW()-2)/20)+2),MOD(ROW()-2,20)))</f>
        <v/>
      </c>
      <c r="I1858" s="4" t="str">
        <f aca="false">IF($H1858="","",$H1858-WEEKDAY($H1858,2)+1)</f>
        <v/>
      </c>
      <c r="J1858" s="4" t="str">
        <f aca="false">IF($I1858="","",$I1858+6)</f>
        <v/>
      </c>
      <c r="K1858" s="6" t="str">
        <f aca="false">IF($H1858="","",DATE(YEAR($H1858),MONTH($H1858),1))</f>
        <v/>
      </c>
      <c r="L1858" s="0" t="str">
        <f aca="false">IF($A1858="","",INDEX(CARTAO_COMPRAS!$K:$K,INT((ROW()-2)/20)+2))</f>
        <v/>
      </c>
      <c r="M1858" s="0" t="str">
        <f aca="false">IF($A1858="","","Compra no cartão")</f>
        <v/>
      </c>
    </row>
    <row r="1859" customFormat="false" ht="13.5" hidden="false" customHeight="false" outlineLevel="0" collapsed="false">
      <c r="A1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59" s="0" t="str">
        <f aca="false">IF($A1859="","",INDEX(CARTAO_COMPRAS!$C:$C,INT((ROW()-2)/20)+2))</f>
        <v/>
      </c>
      <c r="C1859" s="0" t="str">
        <f aca="false">IF($A1859="","",INDEX(CARTAO_COMPRAS!$D:$D,INT((ROW()-2)/20)+2))</f>
        <v/>
      </c>
      <c r="D1859" s="0" t="str">
        <f aca="false">IF($A1859="","",INDEX(CARTAO_COMPRAS!$E:$E,INT((ROW()-2)/20)+2))</f>
        <v/>
      </c>
      <c r="E1859" s="0" t="str">
        <f aca="false">IF($A1859="","",INDEX(CARTAO_COMPRAS!$H:$H,INT((ROW()-2)/20)+2)+MOD(ROW()-2,20))</f>
        <v/>
      </c>
      <c r="F1859" s="0" t="str">
        <f aca="false">IF($A1859="","",INDEX(CARTAO_COMPRAS!$G:$G,INT((ROW()-2)/20)+2))</f>
        <v/>
      </c>
      <c r="G1859" s="5" t="str">
        <f aca="false">IF($A1859="","",INDEX(CARTAO_COMPRAS!$I:$I,INT((ROW()-2)/20)+2))</f>
        <v/>
      </c>
      <c r="H1859" s="4" t="str">
        <f aca="false">IF($A1859="","",EDATE(INDEX(CARTAO_COMPRAS!$J:$J,INT((ROW()-2)/20)+2),MOD(ROW()-2,20)))</f>
        <v/>
      </c>
      <c r="I1859" s="4" t="str">
        <f aca="false">IF($H1859="","",$H1859-WEEKDAY($H1859,2)+1)</f>
        <v/>
      </c>
      <c r="J1859" s="4" t="str">
        <f aca="false">IF($I1859="","",$I1859+6)</f>
        <v/>
      </c>
      <c r="K1859" s="6" t="str">
        <f aca="false">IF($H1859="","",DATE(YEAR($H1859),MONTH($H1859),1))</f>
        <v/>
      </c>
      <c r="L1859" s="0" t="str">
        <f aca="false">IF($A1859="","",INDEX(CARTAO_COMPRAS!$K:$K,INT((ROW()-2)/20)+2))</f>
        <v/>
      </c>
      <c r="M1859" s="0" t="str">
        <f aca="false">IF($A1859="","","Compra no cartão")</f>
        <v/>
      </c>
    </row>
    <row r="1860" customFormat="false" ht="13.5" hidden="false" customHeight="false" outlineLevel="0" collapsed="false">
      <c r="A1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0" s="0" t="str">
        <f aca="false">IF($A1860="","",INDEX(CARTAO_COMPRAS!$C:$C,INT((ROW()-2)/20)+2))</f>
        <v/>
      </c>
      <c r="C1860" s="0" t="str">
        <f aca="false">IF($A1860="","",INDEX(CARTAO_COMPRAS!$D:$D,INT((ROW()-2)/20)+2))</f>
        <v/>
      </c>
      <c r="D1860" s="0" t="str">
        <f aca="false">IF($A1860="","",INDEX(CARTAO_COMPRAS!$E:$E,INT((ROW()-2)/20)+2))</f>
        <v/>
      </c>
      <c r="E1860" s="0" t="str">
        <f aca="false">IF($A1860="","",INDEX(CARTAO_COMPRAS!$H:$H,INT((ROW()-2)/20)+2)+MOD(ROW()-2,20))</f>
        <v/>
      </c>
      <c r="F1860" s="0" t="str">
        <f aca="false">IF($A1860="","",INDEX(CARTAO_COMPRAS!$G:$G,INT((ROW()-2)/20)+2))</f>
        <v/>
      </c>
      <c r="G1860" s="5" t="str">
        <f aca="false">IF($A1860="","",INDEX(CARTAO_COMPRAS!$I:$I,INT((ROW()-2)/20)+2))</f>
        <v/>
      </c>
      <c r="H1860" s="4" t="str">
        <f aca="false">IF($A1860="","",EDATE(INDEX(CARTAO_COMPRAS!$J:$J,INT((ROW()-2)/20)+2),MOD(ROW()-2,20)))</f>
        <v/>
      </c>
      <c r="I1860" s="4" t="str">
        <f aca="false">IF($H1860="","",$H1860-WEEKDAY($H1860,2)+1)</f>
        <v/>
      </c>
      <c r="J1860" s="4" t="str">
        <f aca="false">IF($I1860="","",$I1860+6)</f>
        <v/>
      </c>
      <c r="K1860" s="6" t="str">
        <f aca="false">IF($H1860="","",DATE(YEAR($H1860),MONTH($H1860),1))</f>
        <v/>
      </c>
      <c r="L1860" s="0" t="str">
        <f aca="false">IF($A1860="","",INDEX(CARTAO_COMPRAS!$K:$K,INT((ROW()-2)/20)+2))</f>
        <v/>
      </c>
      <c r="M1860" s="0" t="str">
        <f aca="false">IF($A1860="","","Compra no cartão")</f>
        <v/>
      </c>
    </row>
    <row r="1861" customFormat="false" ht="13.5" hidden="false" customHeight="false" outlineLevel="0" collapsed="false">
      <c r="A1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1" s="0" t="str">
        <f aca="false">IF($A1861="","",INDEX(CARTAO_COMPRAS!$C:$C,INT((ROW()-2)/20)+2))</f>
        <v/>
      </c>
      <c r="C1861" s="0" t="str">
        <f aca="false">IF($A1861="","",INDEX(CARTAO_COMPRAS!$D:$D,INT((ROW()-2)/20)+2))</f>
        <v/>
      </c>
      <c r="D1861" s="0" t="str">
        <f aca="false">IF($A1861="","",INDEX(CARTAO_COMPRAS!$E:$E,INT((ROW()-2)/20)+2))</f>
        <v/>
      </c>
      <c r="E1861" s="0" t="str">
        <f aca="false">IF($A1861="","",INDEX(CARTAO_COMPRAS!$H:$H,INT((ROW()-2)/20)+2)+MOD(ROW()-2,20))</f>
        <v/>
      </c>
      <c r="F1861" s="0" t="str">
        <f aca="false">IF($A1861="","",INDEX(CARTAO_COMPRAS!$G:$G,INT((ROW()-2)/20)+2))</f>
        <v/>
      </c>
      <c r="G1861" s="5" t="str">
        <f aca="false">IF($A1861="","",INDEX(CARTAO_COMPRAS!$I:$I,INT((ROW()-2)/20)+2))</f>
        <v/>
      </c>
      <c r="H1861" s="4" t="str">
        <f aca="false">IF($A1861="","",EDATE(INDEX(CARTAO_COMPRAS!$J:$J,INT((ROW()-2)/20)+2),MOD(ROW()-2,20)))</f>
        <v/>
      </c>
      <c r="I1861" s="4" t="str">
        <f aca="false">IF($H1861="","",$H1861-WEEKDAY($H1861,2)+1)</f>
        <v/>
      </c>
      <c r="J1861" s="4" t="str">
        <f aca="false">IF($I1861="","",$I1861+6)</f>
        <v/>
      </c>
      <c r="K1861" s="6" t="str">
        <f aca="false">IF($H1861="","",DATE(YEAR($H1861),MONTH($H1861),1))</f>
        <v/>
      </c>
      <c r="L1861" s="0" t="str">
        <f aca="false">IF($A1861="","",INDEX(CARTAO_COMPRAS!$K:$K,INT((ROW()-2)/20)+2))</f>
        <v/>
      </c>
      <c r="M1861" s="0" t="str">
        <f aca="false">IF($A1861="","","Compra no cartão")</f>
        <v/>
      </c>
    </row>
    <row r="1862" customFormat="false" ht="13.5" hidden="false" customHeight="false" outlineLevel="0" collapsed="false">
      <c r="A18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94</v>
      </c>
      <c r="B1862" s="0" t="str">
        <f aca="false">IF($A1862="","",INDEX(CARTAO_COMPRAS!$C:$C,INT((ROW()-2)/20)+2))</f>
        <v>Bradesco</v>
      </c>
      <c r="C1862" s="0" t="str">
        <f aca="false">IF($A1862="","",INDEX(CARTAO_COMPRAS!$D:$D,INT((ROW()-2)/20)+2))</f>
        <v>Icasei - presente casamento</v>
      </c>
      <c r="D1862" s="0" t="str">
        <f aca="false">IF($A1862="","",INDEX(CARTAO_COMPRAS!$E:$E,INT((ROW()-2)/20)+2))</f>
        <v>Alimentação / Insumos</v>
      </c>
      <c r="E1862" s="0" t="n">
        <f aca="false">IF($A1862="","",INDEX(CARTAO_COMPRAS!$H:$H,INT((ROW()-2)/20)+2)+MOD(ROW()-2,20))</f>
        <v>1</v>
      </c>
      <c r="F1862" s="0" t="n">
        <f aca="false">IF($A1862="","",INDEX(CARTAO_COMPRAS!$G:$G,INT((ROW()-2)/20)+2))</f>
        <v>2</v>
      </c>
      <c r="G1862" s="5" t="n">
        <f aca="false">IF($A1862="","",INDEX(CARTAO_COMPRAS!$I:$I,INT((ROW()-2)/20)+2))</f>
        <v>229.61</v>
      </c>
      <c r="H1862" s="4" t="n">
        <f aca="false">IF($A1862="","",EDATE(INDEX(CARTAO_COMPRAS!$J:$J,INT((ROW()-2)/20)+2),MOD(ROW()-2,20)))</f>
        <v>46188</v>
      </c>
      <c r="I1862" s="4" t="n">
        <f aca="false">IF($H1862="","",$H1862-WEEKDAY($H1862,2)+1)</f>
        <v>46188</v>
      </c>
      <c r="J1862" s="4" t="n">
        <f aca="false">IF($I1862="","",$I1862+6)</f>
        <v>46194</v>
      </c>
      <c r="K1862" s="6" t="n">
        <f aca="false">IF($H1862="","",DATE(YEAR($H1862),MONTH($H1862),1))</f>
        <v>46174</v>
      </c>
      <c r="L1862" s="0" t="str">
        <f aca="false">IF($A1862="","",INDEX(CARTAO_COMPRAS!$K:$K,INT((ROW()-2)/20)+2))</f>
        <v>Pago</v>
      </c>
      <c r="M1862" s="0" t="str">
        <f aca="false">IF($A1862="","","Compra no cartão")</f>
        <v>Compra no cartão</v>
      </c>
    </row>
    <row r="1863" customFormat="false" ht="13.5" hidden="false" customHeight="false" outlineLevel="0" collapsed="false">
      <c r="A18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94</v>
      </c>
      <c r="B1863" s="0" t="str">
        <f aca="false">IF($A1863="","",INDEX(CARTAO_COMPRAS!$C:$C,INT((ROW()-2)/20)+2))</f>
        <v>Bradesco</v>
      </c>
      <c r="C1863" s="0" t="str">
        <f aca="false">IF($A1863="","",INDEX(CARTAO_COMPRAS!$D:$D,INT((ROW()-2)/20)+2))</f>
        <v>Icasei - presente casamento</v>
      </c>
      <c r="D1863" s="0" t="str">
        <f aca="false">IF($A1863="","",INDEX(CARTAO_COMPRAS!$E:$E,INT((ROW()-2)/20)+2))</f>
        <v>Alimentação / Insumos</v>
      </c>
      <c r="E1863" s="0" t="n">
        <f aca="false">IF($A1863="","",INDEX(CARTAO_COMPRAS!$H:$H,INT((ROW()-2)/20)+2)+MOD(ROW()-2,20))</f>
        <v>2</v>
      </c>
      <c r="F1863" s="0" t="n">
        <f aca="false">IF($A1863="","",INDEX(CARTAO_COMPRAS!$G:$G,INT((ROW()-2)/20)+2))</f>
        <v>2</v>
      </c>
      <c r="G1863" s="5" t="n">
        <f aca="false">IF($A1863="","",INDEX(CARTAO_COMPRAS!$I:$I,INT((ROW()-2)/20)+2))</f>
        <v>229.61</v>
      </c>
      <c r="H1863" s="4" t="n">
        <f aca="false">IF($A1863="","",EDATE(INDEX(CARTAO_COMPRAS!$J:$J,INT((ROW()-2)/20)+2),MOD(ROW()-2,20)))</f>
        <v>46218</v>
      </c>
      <c r="I1863" s="4" t="n">
        <f aca="false">IF($H1863="","",$H1863-WEEKDAY($H1863,2)+1)</f>
        <v>46216</v>
      </c>
      <c r="J1863" s="4" t="n">
        <f aca="false">IF($I1863="","",$I1863+6)</f>
        <v>46222</v>
      </c>
      <c r="K1863" s="6" t="n">
        <f aca="false">IF($H1863="","",DATE(YEAR($H1863),MONTH($H1863),1))</f>
        <v>46204</v>
      </c>
      <c r="L1863" s="0" t="str">
        <f aca="false">IF($A1863="","",INDEX(CARTAO_COMPRAS!$K:$K,INT((ROW()-2)/20)+2))</f>
        <v>Pago</v>
      </c>
      <c r="M1863" s="0" t="str">
        <f aca="false">IF($A1863="","","Compra no cartão")</f>
        <v>Compra no cartão</v>
      </c>
    </row>
    <row r="1864" customFormat="false" ht="13.5" hidden="false" customHeight="false" outlineLevel="0" collapsed="false">
      <c r="A1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4" s="0" t="str">
        <f aca="false">IF($A1864="","",INDEX(CARTAO_COMPRAS!$C:$C,INT((ROW()-2)/20)+2))</f>
        <v/>
      </c>
      <c r="C1864" s="0" t="str">
        <f aca="false">IF($A1864="","",INDEX(CARTAO_COMPRAS!$D:$D,INT((ROW()-2)/20)+2))</f>
        <v/>
      </c>
      <c r="D1864" s="0" t="str">
        <f aca="false">IF($A1864="","",INDEX(CARTAO_COMPRAS!$E:$E,INT((ROW()-2)/20)+2))</f>
        <v/>
      </c>
      <c r="E1864" s="0" t="str">
        <f aca="false">IF($A1864="","",INDEX(CARTAO_COMPRAS!$H:$H,INT((ROW()-2)/20)+2)+MOD(ROW()-2,20))</f>
        <v/>
      </c>
      <c r="F1864" s="0" t="str">
        <f aca="false">IF($A1864="","",INDEX(CARTAO_COMPRAS!$G:$G,INT((ROW()-2)/20)+2))</f>
        <v/>
      </c>
      <c r="G1864" s="5" t="str">
        <f aca="false">IF($A1864="","",INDEX(CARTAO_COMPRAS!$I:$I,INT((ROW()-2)/20)+2))</f>
        <v/>
      </c>
      <c r="H1864" s="4" t="str">
        <f aca="false">IF($A1864="","",EDATE(INDEX(CARTAO_COMPRAS!$J:$J,INT((ROW()-2)/20)+2),MOD(ROW()-2,20)))</f>
        <v/>
      </c>
      <c r="I1864" s="4" t="str">
        <f aca="false">IF($H1864="","",$H1864-WEEKDAY($H1864,2)+1)</f>
        <v/>
      </c>
      <c r="J1864" s="4" t="str">
        <f aca="false">IF($I1864="","",$I1864+6)</f>
        <v/>
      </c>
      <c r="K1864" s="6" t="str">
        <f aca="false">IF($H1864="","",DATE(YEAR($H1864),MONTH($H1864),1))</f>
        <v/>
      </c>
      <c r="L1864" s="0" t="str">
        <f aca="false">IF($A1864="","",INDEX(CARTAO_COMPRAS!$K:$K,INT((ROW()-2)/20)+2))</f>
        <v/>
      </c>
      <c r="M1864" s="0" t="str">
        <f aca="false">IF($A1864="","","Compra no cartão")</f>
        <v/>
      </c>
    </row>
    <row r="1865" customFormat="false" ht="13.5" hidden="false" customHeight="false" outlineLevel="0" collapsed="false">
      <c r="A1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5" s="0" t="str">
        <f aca="false">IF($A1865="","",INDEX(CARTAO_COMPRAS!$C:$C,INT((ROW()-2)/20)+2))</f>
        <v/>
      </c>
      <c r="C1865" s="0" t="str">
        <f aca="false">IF($A1865="","",INDEX(CARTAO_COMPRAS!$D:$D,INT((ROW()-2)/20)+2))</f>
        <v/>
      </c>
      <c r="D1865" s="0" t="str">
        <f aca="false">IF($A1865="","",INDEX(CARTAO_COMPRAS!$E:$E,INT((ROW()-2)/20)+2))</f>
        <v/>
      </c>
      <c r="E1865" s="0" t="str">
        <f aca="false">IF($A1865="","",INDEX(CARTAO_COMPRAS!$H:$H,INT((ROW()-2)/20)+2)+MOD(ROW()-2,20))</f>
        <v/>
      </c>
      <c r="F1865" s="0" t="str">
        <f aca="false">IF($A1865="","",INDEX(CARTAO_COMPRAS!$G:$G,INT((ROW()-2)/20)+2))</f>
        <v/>
      </c>
      <c r="G1865" s="5" t="str">
        <f aca="false">IF($A1865="","",INDEX(CARTAO_COMPRAS!$I:$I,INT((ROW()-2)/20)+2))</f>
        <v/>
      </c>
      <c r="H1865" s="4" t="str">
        <f aca="false">IF($A1865="","",EDATE(INDEX(CARTAO_COMPRAS!$J:$J,INT((ROW()-2)/20)+2),MOD(ROW()-2,20)))</f>
        <v/>
      </c>
      <c r="I1865" s="4" t="str">
        <f aca="false">IF($H1865="","",$H1865-WEEKDAY($H1865,2)+1)</f>
        <v/>
      </c>
      <c r="J1865" s="4" t="str">
        <f aca="false">IF($I1865="","",$I1865+6)</f>
        <v/>
      </c>
      <c r="K1865" s="6" t="str">
        <f aca="false">IF($H1865="","",DATE(YEAR($H1865),MONTH($H1865),1))</f>
        <v/>
      </c>
      <c r="L1865" s="0" t="str">
        <f aca="false">IF($A1865="","",INDEX(CARTAO_COMPRAS!$K:$K,INT((ROW()-2)/20)+2))</f>
        <v/>
      </c>
      <c r="M1865" s="0" t="str">
        <f aca="false">IF($A1865="","","Compra no cartão")</f>
        <v/>
      </c>
    </row>
    <row r="1866" customFormat="false" ht="13.5" hidden="false" customHeight="false" outlineLevel="0" collapsed="false">
      <c r="A1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6" s="0" t="str">
        <f aca="false">IF($A1866="","",INDEX(CARTAO_COMPRAS!$C:$C,INT((ROW()-2)/20)+2))</f>
        <v/>
      </c>
      <c r="C1866" s="0" t="str">
        <f aca="false">IF($A1866="","",INDEX(CARTAO_COMPRAS!$D:$D,INT((ROW()-2)/20)+2))</f>
        <v/>
      </c>
      <c r="D1866" s="0" t="str">
        <f aca="false">IF($A1866="","",INDEX(CARTAO_COMPRAS!$E:$E,INT((ROW()-2)/20)+2))</f>
        <v/>
      </c>
      <c r="E1866" s="0" t="str">
        <f aca="false">IF($A1866="","",INDEX(CARTAO_COMPRAS!$H:$H,INT((ROW()-2)/20)+2)+MOD(ROW()-2,20))</f>
        <v/>
      </c>
      <c r="F1866" s="0" t="str">
        <f aca="false">IF($A1866="","",INDEX(CARTAO_COMPRAS!$G:$G,INT((ROW()-2)/20)+2))</f>
        <v/>
      </c>
      <c r="G1866" s="5" t="str">
        <f aca="false">IF($A1866="","",INDEX(CARTAO_COMPRAS!$I:$I,INT((ROW()-2)/20)+2))</f>
        <v/>
      </c>
      <c r="H1866" s="4" t="str">
        <f aca="false">IF($A1866="","",EDATE(INDEX(CARTAO_COMPRAS!$J:$J,INT((ROW()-2)/20)+2),MOD(ROW()-2,20)))</f>
        <v/>
      </c>
      <c r="I1866" s="4" t="str">
        <f aca="false">IF($H1866="","",$H1866-WEEKDAY($H1866,2)+1)</f>
        <v/>
      </c>
      <c r="J1866" s="4" t="str">
        <f aca="false">IF($I1866="","",$I1866+6)</f>
        <v/>
      </c>
      <c r="K1866" s="6" t="str">
        <f aca="false">IF($H1866="","",DATE(YEAR($H1866),MONTH($H1866),1))</f>
        <v/>
      </c>
      <c r="L1866" s="0" t="str">
        <f aca="false">IF($A1866="","",INDEX(CARTAO_COMPRAS!$K:$K,INT((ROW()-2)/20)+2))</f>
        <v/>
      </c>
      <c r="M1866" s="0" t="str">
        <f aca="false">IF($A1866="","","Compra no cartão")</f>
        <v/>
      </c>
    </row>
    <row r="1867" customFormat="false" ht="13.5" hidden="false" customHeight="false" outlineLevel="0" collapsed="false">
      <c r="A1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7" s="0" t="str">
        <f aca="false">IF($A1867="","",INDEX(CARTAO_COMPRAS!$C:$C,INT((ROW()-2)/20)+2))</f>
        <v/>
      </c>
      <c r="C1867" s="0" t="str">
        <f aca="false">IF($A1867="","",INDEX(CARTAO_COMPRAS!$D:$D,INT((ROW()-2)/20)+2))</f>
        <v/>
      </c>
      <c r="D1867" s="0" t="str">
        <f aca="false">IF($A1867="","",INDEX(CARTAO_COMPRAS!$E:$E,INT((ROW()-2)/20)+2))</f>
        <v/>
      </c>
      <c r="E1867" s="0" t="str">
        <f aca="false">IF($A1867="","",INDEX(CARTAO_COMPRAS!$H:$H,INT((ROW()-2)/20)+2)+MOD(ROW()-2,20))</f>
        <v/>
      </c>
      <c r="F1867" s="0" t="str">
        <f aca="false">IF($A1867="","",INDEX(CARTAO_COMPRAS!$G:$G,INT((ROW()-2)/20)+2))</f>
        <v/>
      </c>
      <c r="G1867" s="5" t="str">
        <f aca="false">IF($A1867="","",INDEX(CARTAO_COMPRAS!$I:$I,INT((ROW()-2)/20)+2))</f>
        <v/>
      </c>
      <c r="H1867" s="4" t="str">
        <f aca="false">IF($A1867="","",EDATE(INDEX(CARTAO_COMPRAS!$J:$J,INT((ROW()-2)/20)+2),MOD(ROW()-2,20)))</f>
        <v/>
      </c>
      <c r="I1867" s="4" t="str">
        <f aca="false">IF($H1867="","",$H1867-WEEKDAY($H1867,2)+1)</f>
        <v/>
      </c>
      <c r="J1867" s="4" t="str">
        <f aca="false">IF($I1867="","",$I1867+6)</f>
        <v/>
      </c>
      <c r="K1867" s="6" t="str">
        <f aca="false">IF($H1867="","",DATE(YEAR($H1867),MONTH($H1867),1))</f>
        <v/>
      </c>
      <c r="L1867" s="0" t="str">
        <f aca="false">IF($A1867="","",INDEX(CARTAO_COMPRAS!$K:$K,INT((ROW()-2)/20)+2))</f>
        <v/>
      </c>
      <c r="M1867" s="0" t="str">
        <f aca="false">IF($A1867="","","Compra no cartão")</f>
        <v/>
      </c>
    </row>
    <row r="1868" customFormat="false" ht="13.5" hidden="false" customHeight="false" outlineLevel="0" collapsed="false">
      <c r="A1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8" s="0" t="str">
        <f aca="false">IF($A1868="","",INDEX(CARTAO_COMPRAS!$C:$C,INT((ROW()-2)/20)+2))</f>
        <v/>
      </c>
      <c r="C1868" s="0" t="str">
        <f aca="false">IF($A1868="","",INDEX(CARTAO_COMPRAS!$D:$D,INT((ROW()-2)/20)+2))</f>
        <v/>
      </c>
      <c r="D1868" s="0" t="str">
        <f aca="false">IF($A1868="","",INDEX(CARTAO_COMPRAS!$E:$E,INT((ROW()-2)/20)+2))</f>
        <v/>
      </c>
      <c r="E1868" s="0" t="str">
        <f aca="false">IF($A1868="","",INDEX(CARTAO_COMPRAS!$H:$H,INT((ROW()-2)/20)+2)+MOD(ROW()-2,20))</f>
        <v/>
      </c>
      <c r="F1868" s="0" t="str">
        <f aca="false">IF($A1868="","",INDEX(CARTAO_COMPRAS!$G:$G,INT((ROW()-2)/20)+2))</f>
        <v/>
      </c>
      <c r="G1868" s="5" t="str">
        <f aca="false">IF($A1868="","",INDEX(CARTAO_COMPRAS!$I:$I,INT((ROW()-2)/20)+2))</f>
        <v/>
      </c>
      <c r="H1868" s="4" t="str">
        <f aca="false">IF($A1868="","",EDATE(INDEX(CARTAO_COMPRAS!$J:$J,INT((ROW()-2)/20)+2),MOD(ROW()-2,20)))</f>
        <v/>
      </c>
      <c r="I1868" s="4" t="str">
        <f aca="false">IF($H1868="","",$H1868-WEEKDAY($H1868,2)+1)</f>
        <v/>
      </c>
      <c r="J1868" s="4" t="str">
        <f aca="false">IF($I1868="","",$I1868+6)</f>
        <v/>
      </c>
      <c r="K1868" s="6" t="str">
        <f aca="false">IF($H1868="","",DATE(YEAR($H1868),MONTH($H1868),1))</f>
        <v/>
      </c>
      <c r="L1868" s="0" t="str">
        <f aca="false">IF($A1868="","",INDEX(CARTAO_COMPRAS!$K:$K,INT((ROW()-2)/20)+2))</f>
        <v/>
      </c>
      <c r="M1868" s="0" t="str">
        <f aca="false">IF($A1868="","","Compra no cartão")</f>
        <v/>
      </c>
    </row>
    <row r="1869" customFormat="false" ht="13.5" hidden="false" customHeight="false" outlineLevel="0" collapsed="false">
      <c r="A1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69" s="0" t="str">
        <f aca="false">IF($A1869="","",INDEX(CARTAO_COMPRAS!$C:$C,INT((ROW()-2)/20)+2))</f>
        <v/>
      </c>
      <c r="C1869" s="0" t="str">
        <f aca="false">IF($A1869="","",INDEX(CARTAO_COMPRAS!$D:$D,INT((ROW()-2)/20)+2))</f>
        <v/>
      </c>
      <c r="D1869" s="0" t="str">
        <f aca="false">IF($A1869="","",INDEX(CARTAO_COMPRAS!$E:$E,INT((ROW()-2)/20)+2))</f>
        <v/>
      </c>
      <c r="E1869" s="0" t="str">
        <f aca="false">IF($A1869="","",INDEX(CARTAO_COMPRAS!$H:$H,INT((ROW()-2)/20)+2)+MOD(ROW()-2,20))</f>
        <v/>
      </c>
      <c r="F1869" s="0" t="str">
        <f aca="false">IF($A1869="","",INDEX(CARTAO_COMPRAS!$G:$G,INT((ROW()-2)/20)+2))</f>
        <v/>
      </c>
      <c r="G1869" s="5" t="str">
        <f aca="false">IF($A1869="","",INDEX(CARTAO_COMPRAS!$I:$I,INT((ROW()-2)/20)+2))</f>
        <v/>
      </c>
      <c r="H1869" s="4" t="str">
        <f aca="false">IF($A1869="","",EDATE(INDEX(CARTAO_COMPRAS!$J:$J,INT((ROW()-2)/20)+2),MOD(ROW()-2,20)))</f>
        <v/>
      </c>
      <c r="I1869" s="4" t="str">
        <f aca="false">IF($H1869="","",$H1869-WEEKDAY($H1869,2)+1)</f>
        <v/>
      </c>
      <c r="J1869" s="4" t="str">
        <f aca="false">IF($I1869="","",$I1869+6)</f>
        <v/>
      </c>
      <c r="K1869" s="6" t="str">
        <f aca="false">IF($H1869="","",DATE(YEAR($H1869),MONTH($H1869),1))</f>
        <v/>
      </c>
      <c r="L1869" s="0" t="str">
        <f aca="false">IF($A1869="","",INDEX(CARTAO_COMPRAS!$K:$K,INT((ROW()-2)/20)+2))</f>
        <v/>
      </c>
      <c r="M1869" s="0" t="str">
        <f aca="false">IF($A1869="","","Compra no cartão")</f>
        <v/>
      </c>
    </row>
    <row r="1870" customFormat="false" ht="13.5" hidden="false" customHeight="false" outlineLevel="0" collapsed="false">
      <c r="A1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0" s="0" t="str">
        <f aca="false">IF($A1870="","",INDEX(CARTAO_COMPRAS!$C:$C,INT((ROW()-2)/20)+2))</f>
        <v/>
      </c>
      <c r="C1870" s="0" t="str">
        <f aca="false">IF($A1870="","",INDEX(CARTAO_COMPRAS!$D:$D,INT((ROW()-2)/20)+2))</f>
        <v/>
      </c>
      <c r="D1870" s="0" t="str">
        <f aca="false">IF($A1870="","",INDEX(CARTAO_COMPRAS!$E:$E,INT((ROW()-2)/20)+2))</f>
        <v/>
      </c>
      <c r="E1870" s="0" t="str">
        <f aca="false">IF($A1870="","",INDEX(CARTAO_COMPRAS!$H:$H,INT((ROW()-2)/20)+2)+MOD(ROW()-2,20))</f>
        <v/>
      </c>
      <c r="F1870" s="0" t="str">
        <f aca="false">IF($A1870="","",INDEX(CARTAO_COMPRAS!$G:$G,INT((ROW()-2)/20)+2))</f>
        <v/>
      </c>
      <c r="G1870" s="5" t="str">
        <f aca="false">IF($A1870="","",INDEX(CARTAO_COMPRAS!$I:$I,INT((ROW()-2)/20)+2))</f>
        <v/>
      </c>
      <c r="H1870" s="4" t="str">
        <f aca="false">IF($A1870="","",EDATE(INDEX(CARTAO_COMPRAS!$J:$J,INT((ROW()-2)/20)+2),MOD(ROW()-2,20)))</f>
        <v/>
      </c>
      <c r="I1870" s="4" t="str">
        <f aca="false">IF($H1870="","",$H1870-WEEKDAY($H1870,2)+1)</f>
        <v/>
      </c>
      <c r="J1870" s="4" t="str">
        <f aca="false">IF($I1870="","",$I1870+6)</f>
        <v/>
      </c>
      <c r="K1870" s="6" t="str">
        <f aca="false">IF($H1870="","",DATE(YEAR($H1870),MONTH($H1870),1))</f>
        <v/>
      </c>
      <c r="L1870" s="0" t="str">
        <f aca="false">IF($A1870="","",INDEX(CARTAO_COMPRAS!$K:$K,INT((ROW()-2)/20)+2))</f>
        <v/>
      </c>
      <c r="M1870" s="0" t="str">
        <f aca="false">IF($A1870="","","Compra no cartão")</f>
        <v/>
      </c>
    </row>
    <row r="1871" customFormat="false" ht="13.5" hidden="false" customHeight="false" outlineLevel="0" collapsed="false">
      <c r="A1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1" s="0" t="str">
        <f aca="false">IF($A1871="","",INDEX(CARTAO_COMPRAS!$C:$C,INT((ROW()-2)/20)+2))</f>
        <v/>
      </c>
      <c r="C1871" s="0" t="str">
        <f aca="false">IF($A1871="","",INDEX(CARTAO_COMPRAS!$D:$D,INT((ROW()-2)/20)+2))</f>
        <v/>
      </c>
      <c r="D1871" s="0" t="str">
        <f aca="false">IF($A1871="","",INDEX(CARTAO_COMPRAS!$E:$E,INT((ROW()-2)/20)+2))</f>
        <v/>
      </c>
      <c r="E1871" s="0" t="str">
        <f aca="false">IF($A1871="","",INDEX(CARTAO_COMPRAS!$H:$H,INT((ROW()-2)/20)+2)+MOD(ROW()-2,20))</f>
        <v/>
      </c>
      <c r="F1871" s="0" t="str">
        <f aca="false">IF($A1871="","",INDEX(CARTAO_COMPRAS!$G:$G,INT((ROW()-2)/20)+2))</f>
        <v/>
      </c>
      <c r="G1871" s="5" t="str">
        <f aca="false">IF($A1871="","",INDEX(CARTAO_COMPRAS!$I:$I,INT((ROW()-2)/20)+2))</f>
        <v/>
      </c>
      <c r="H1871" s="4" t="str">
        <f aca="false">IF($A1871="","",EDATE(INDEX(CARTAO_COMPRAS!$J:$J,INT((ROW()-2)/20)+2),MOD(ROW()-2,20)))</f>
        <v/>
      </c>
      <c r="I1871" s="4" t="str">
        <f aca="false">IF($H1871="","",$H1871-WEEKDAY($H1871,2)+1)</f>
        <v/>
      </c>
      <c r="J1871" s="4" t="str">
        <f aca="false">IF($I1871="","",$I1871+6)</f>
        <v/>
      </c>
      <c r="K1871" s="6" t="str">
        <f aca="false">IF($H1871="","",DATE(YEAR($H1871),MONTH($H1871),1))</f>
        <v/>
      </c>
      <c r="L1871" s="0" t="str">
        <f aca="false">IF($A1871="","",INDEX(CARTAO_COMPRAS!$K:$K,INT((ROW()-2)/20)+2))</f>
        <v/>
      </c>
      <c r="M1871" s="0" t="str">
        <f aca="false">IF($A1871="","","Compra no cartão")</f>
        <v/>
      </c>
    </row>
    <row r="1872" customFormat="false" ht="13.5" hidden="false" customHeight="false" outlineLevel="0" collapsed="false">
      <c r="A1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2" s="0" t="str">
        <f aca="false">IF($A1872="","",INDEX(CARTAO_COMPRAS!$C:$C,INT((ROW()-2)/20)+2))</f>
        <v/>
      </c>
      <c r="C1872" s="0" t="str">
        <f aca="false">IF($A1872="","",INDEX(CARTAO_COMPRAS!$D:$D,INT((ROW()-2)/20)+2))</f>
        <v/>
      </c>
      <c r="D1872" s="0" t="str">
        <f aca="false">IF($A1872="","",INDEX(CARTAO_COMPRAS!$E:$E,INT((ROW()-2)/20)+2))</f>
        <v/>
      </c>
      <c r="E1872" s="0" t="str">
        <f aca="false">IF($A1872="","",INDEX(CARTAO_COMPRAS!$H:$H,INT((ROW()-2)/20)+2)+MOD(ROW()-2,20))</f>
        <v/>
      </c>
      <c r="F1872" s="0" t="str">
        <f aca="false">IF($A1872="","",INDEX(CARTAO_COMPRAS!$G:$G,INT((ROW()-2)/20)+2))</f>
        <v/>
      </c>
      <c r="G1872" s="5" t="str">
        <f aca="false">IF($A1872="","",INDEX(CARTAO_COMPRAS!$I:$I,INT((ROW()-2)/20)+2))</f>
        <v/>
      </c>
      <c r="H1872" s="4" t="str">
        <f aca="false">IF($A1872="","",EDATE(INDEX(CARTAO_COMPRAS!$J:$J,INT((ROW()-2)/20)+2),MOD(ROW()-2,20)))</f>
        <v/>
      </c>
      <c r="I1872" s="4" t="str">
        <f aca="false">IF($H1872="","",$H1872-WEEKDAY($H1872,2)+1)</f>
        <v/>
      </c>
      <c r="J1872" s="4" t="str">
        <f aca="false">IF($I1872="","",$I1872+6)</f>
        <v/>
      </c>
      <c r="K1872" s="6" t="str">
        <f aca="false">IF($H1872="","",DATE(YEAR($H1872),MONTH($H1872),1))</f>
        <v/>
      </c>
      <c r="L1872" s="0" t="str">
        <f aca="false">IF($A1872="","",INDEX(CARTAO_COMPRAS!$K:$K,INT((ROW()-2)/20)+2))</f>
        <v/>
      </c>
      <c r="M1872" s="0" t="str">
        <f aca="false">IF($A1872="","","Compra no cartão")</f>
        <v/>
      </c>
    </row>
    <row r="1873" customFormat="false" ht="13.5" hidden="false" customHeight="false" outlineLevel="0" collapsed="false">
      <c r="A1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3" s="0" t="str">
        <f aca="false">IF($A1873="","",INDEX(CARTAO_COMPRAS!$C:$C,INT((ROW()-2)/20)+2))</f>
        <v/>
      </c>
      <c r="C1873" s="0" t="str">
        <f aca="false">IF($A1873="","",INDEX(CARTAO_COMPRAS!$D:$D,INT((ROW()-2)/20)+2))</f>
        <v/>
      </c>
      <c r="D1873" s="0" t="str">
        <f aca="false">IF($A1873="","",INDEX(CARTAO_COMPRAS!$E:$E,INT((ROW()-2)/20)+2))</f>
        <v/>
      </c>
      <c r="E1873" s="0" t="str">
        <f aca="false">IF($A1873="","",INDEX(CARTAO_COMPRAS!$H:$H,INT((ROW()-2)/20)+2)+MOD(ROW()-2,20))</f>
        <v/>
      </c>
      <c r="F1873" s="0" t="str">
        <f aca="false">IF($A1873="","",INDEX(CARTAO_COMPRAS!$G:$G,INT((ROW()-2)/20)+2))</f>
        <v/>
      </c>
      <c r="G1873" s="5" t="str">
        <f aca="false">IF($A1873="","",INDEX(CARTAO_COMPRAS!$I:$I,INT((ROW()-2)/20)+2))</f>
        <v/>
      </c>
      <c r="H1873" s="4" t="str">
        <f aca="false">IF($A1873="","",EDATE(INDEX(CARTAO_COMPRAS!$J:$J,INT((ROW()-2)/20)+2),MOD(ROW()-2,20)))</f>
        <v/>
      </c>
      <c r="I1873" s="4" t="str">
        <f aca="false">IF($H1873="","",$H1873-WEEKDAY($H1873,2)+1)</f>
        <v/>
      </c>
      <c r="J1873" s="4" t="str">
        <f aca="false">IF($I1873="","",$I1873+6)</f>
        <v/>
      </c>
      <c r="K1873" s="6" t="str">
        <f aca="false">IF($H1873="","",DATE(YEAR($H1873),MONTH($H1873),1))</f>
        <v/>
      </c>
      <c r="L1873" s="0" t="str">
        <f aca="false">IF($A1873="","",INDEX(CARTAO_COMPRAS!$K:$K,INT((ROW()-2)/20)+2))</f>
        <v/>
      </c>
      <c r="M1873" s="0" t="str">
        <f aca="false">IF($A1873="","","Compra no cartão")</f>
        <v/>
      </c>
    </row>
    <row r="1874" customFormat="false" ht="13.5" hidden="false" customHeight="false" outlineLevel="0" collapsed="false">
      <c r="A1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4" s="0" t="str">
        <f aca="false">IF($A1874="","",INDEX(CARTAO_COMPRAS!$C:$C,INT((ROW()-2)/20)+2))</f>
        <v/>
      </c>
      <c r="C1874" s="0" t="str">
        <f aca="false">IF($A1874="","",INDEX(CARTAO_COMPRAS!$D:$D,INT((ROW()-2)/20)+2))</f>
        <v/>
      </c>
      <c r="D1874" s="0" t="str">
        <f aca="false">IF($A1874="","",INDEX(CARTAO_COMPRAS!$E:$E,INT((ROW()-2)/20)+2))</f>
        <v/>
      </c>
      <c r="E1874" s="0" t="str">
        <f aca="false">IF($A1874="","",INDEX(CARTAO_COMPRAS!$H:$H,INT((ROW()-2)/20)+2)+MOD(ROW()-2,20))</f>
        <v/>
      </c>
      <c r="F1874" s="0" t="str">
        <f aca="false">IF($A1874="","",INDEX(CARTAO_COMPRAS!$G:$G,INT((ROW()-2)/20)+2))</f>
        <v/>
      </c>
      <c r="G1874" s="5" t="str">
        <f aca="false">IF($A1874="","",INDEX(CARTAO_COMPRAS!$I:$I,INT((ROW()-2)/20)+2))</f>
        <v/>
      </c>
      <c r="H1874" s="4" t="str">
        <f aca="false">IF($A1874="","",EDATE(INDEX(CARTAO_COMPRAS!$J:$J,INT((ROW()-2)/20)+2),MOD(ROW()-2,20)))</f>
        <v/>
      </c>
      <c r="I1874" s="4" t="str">
        <f aca="false">IF($H1874="","",$H1874-WEEKDAY($H1874,2)+1)</f>
        <v/>
      </c>
      <c r="J1874" s="4" t="str">
        <f aca="false">IF($I1874="","",$I1874+6)</f>
        <v/>
      </c>
      <c r="K1874" s="6" t="str">
        <f aca="false">IF($H1874="","",DATE(YEAR($H1874),MONTH($H1874),1))</f>
        <v/>
      </c>
      <c r="L1874" s="0" t="str">
        <f aca="false">IF($A1874="","",INDEX(CARTAO_COMPRAS!$K:$K,INT((ROW()-2)/20)+2))</f>
        <v/>
      </c>
      <c r="M1874" s="0" t="str">
        <f aca="false">IF($A1874="","","Compra no cartão")</f>
        <v/>
      </c>
    </row>
    <row r="1875" customFormat="false" ht="13.5" hidden="false" customHeight="false" outlineLevel="0" collapsed="false">
      <c r="A1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5" s="0" t="str">
        <f aca="false">IF($A1875="","",INDEX(CARTAO_COMPRAS!$C:$C,INT((ROW()-2)/20)+2))</f>
        <v/>
      </c>
      <c r="C1875" s="0" t="str">
        <f aca="false">IF($A1875="","",INDEX(CARTAO_COMPRAS!$D:$D,INT((ROW()-2)/20)+2))</f>
        <v/>
      </c>
      <c r="D1875" s="0" t="str">
        <f aca="false">IF($A1875="","",INDEX(CARTAO_COMPRAS!$E:$E,INT((ROW()-2)/20)+2))</f>
        <v/>
      </c>
      <c r="E1875" s="0" t="str">
        <f aca="false">IF($A1875="","",INDEX(CARTAO_COMPRAS!$H:$H,INT((ROW()-2)/20)+2)+MOD(ROW()-2,20))</f>
        <v/>
      </c>
      <c r="F1875" s="0" t="str">
        <f aca="false">IF($A1875="","",INDEX(CARTAO_COMPRAS!$G:$G,INT((ROW()-2)/20)+2))</f>
        <v/>
      </c>
      <c r="G1875" s="5" t="str">
        <f aca="false">IF($A1875="","",INDEX(CARTAO_COMPRAS!$I:$I,INT((ROW()-2)/20)+2))</f>
        <v/>
      </c>
      <c r="H1875" s="4" t="str">
        <f aca="false">IF($A1875="","",EDATE(INDEX(CARTAO_COMPRAS!$J:$J,INT((ROW()-2)/20)+2),MOD(ROW()-2,20)))</f>
        <v/>
      </c>
      <c r="I1875" s="4" t="str">
        <f aca="false">IF($H1875="","",$H1875-WEEKDAY($H1875,2)+1)</f>
        <v/>
      </c>
      <c r="J1875" s="4" t="str">
        <f aca="false">IF($I1875="","",$I1875+6)</f>
        <v/>
      </c>
      <c r="K1875" s="6" t="str">
        <f aca="false">IF($H1875="","",DATE(YEAR($H1875),MONTH($H1875),1))</f>
        <v/>
      </c>
      <c r="L1875" s="0" t="str">
        <f aca="false">IF($A1875="","",INDEX(CARTAO_COMPRAS!$K:$K,INT((ROW()-2)/20)+2))</f>
        <v/>
      </c>
      <c r="M1875" s="0" t="str">
        <f aca="false">IF($A1875="","","Compra no cartão")</f>
        <v/>
      </c>
    </row>
    <row r="1876" customFormat="false" ht="13.5" hidden="false" customHeight="false" outlineLevel="0" collapsed="false">
      <c r="A1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6" s="0" t="str">
        <f aca="false">IF($A1876="","",INDEX(CARTAO_COMPRAS!$C:$C,INT((ROW()-2)/20)+2))</f>
        <v/>
      </c>
      <c r="C1876" s="0" t="str">
        <f aca="false">IF($A1876="","",INDEX(CARTAO_COMPRAS!$D:$D,INT((ROW()-2)/20)+2))</f>
        <v/>
      </c>
      <c r="D1876" s="0" t="str">
        <f aca="false">IF($A1876="","",INDEX(CARTAO_COMPRAS!$E:$E,INT((ROW()-2)/20)+2))</f>
        <v/>
      </c>
      <c r="E1876" s="0" t="str">
        <f aca="false">IF($A1876="","",INDEX(CARTAO_COMPRAS!$H:$H,INT((ROW()-2)/20)+2)+MOD(ROW()-2,20))</f>
        <v/>
      </c>
      <c r="F1876" s="0" t="str">
        <f aca="false">IF($A1876="","",INDEX(CARTAO_COMPRAS!$G:$G,INT((ROW()-2)/20)+2))</f>
        <v/>
      </c>
      <c r="G1876" s="5" t="str">
        <f aca="false">IF($A1876="","",INDEX(CARTAO_COMPRAS!$I:$I,INT((ROW()-2)/20)+2))</f>
        <v/>
      </c>
      <c r="H1876" s="4" t="str">
        <f aca="false">IF($A1876="","",EDATE(INDEX(CARTAO_COMPRAS!$J:$J,INT((ROW()-2)/20)+2),MOD(ROW()-2,20)))</f>
        <v/>
      </c>
      <c r="I1876" s="4" t="str">
        <f aca="false">IF($H1876="","",$H1876-WEEKDAY($H1876,2)+1)</f>
        <v/>
      </c>
      <c r="J1876" s="4" t="str">
        <f aca="false">IF($I1876="","",$I1876+6)</f>
        <v/>
      </c>
      <c r="K1876" s="6" t="str">
        <f aca="false">IF($H1876="","",DATE(YEAR($H1876),MONTH($H1876),1))</f>
        <v/>
      </c>
      <c r="L1876" s="0" t="str">
        <f aca="false">IF($A1876="","",INDEX(CARTAO_COMPRAS!$K:$K,INT((ROW()-2)/20)+2))</f>
        <v/>
      </c>
      <c r="M1876" s="0" t="str">
        <f aca="false">IF($A1876="","","Compra no cartão")</f>
        <v/>
      </c>
    </row>
    <row r="1877" customFormat="false" ht="13.5" hidden="false" customHeight="false" outlineLevel="0" collapsed="false">
      <c r="A1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7" s="0" t="str">
        <f aca="false">IF($A1877="","",INDEX(CARTAO_COMPRAS!$C:$C,INT((ROW()-2)/20)+2))</f>
        <v/>
      </c>
      <c r="C1877" s="0" t="str">
        <f aca="false">IF($A1877="","",INDEX(CARTAO_COMPRAS!$D:$D,INT((ROW()-2)/20)+2))</f>
        <v/>
      </c>
      <c r="D1877" s="0" t="str">
        <f aca="false">IF($A1877="","",INDEX(CARTAO_COMPRAS!$E:$E,INT((ROW()-2)/20)+2))</f>
        <v/>
      </c>
      <c r="E1877" s="0" t="str">
        <f aca="false">IF($A1877="","",INDEX(CARTAO_COMPRAS!$H:$H,INT((ROW()-2)/20)+2)+MOD(ROW()-2,20))</f>
        <v/>
      </c>
      <c r="F1877" s="0" t="str">
        <f aca="false">IF($A1877="","",INDEX(CARTAO_COMPRAS!$G:$G,INT((ROW()-2)/20)+2))</f>
        <v/>
      </c>
      <c r="G1877" s="5" t="str">
        <f aca="false">IF($A1877="","",INDEX(CARTAO_COMPRAS!$I:$I,INT((ROW()-2)/20)+2))</f>
        <v/>
      </c>
      <c r="H1877" s="4" t="str">
        <f aca="false">IF($A1877="","",EDATE(INDEX(CARTAO_COMPRAS!$J:$J,INT((ROW()-2)/20)+2),MOD(ROW()-2,20)))</f>
        <v/>
      </c>
      <c r="I1877" s="4" t="str">
        <f aca="false">IF($H1877="","",$H1877-WEEKDAY($H1877,2)+1)</f>
        <v/>
      </c>
      <c r="J1877" s="4" t="str">
        <f aca="false">IF($I1877="","",$I1877+6)</f>
        <v/>
      </c>
      <c r="K1877" s="6" t="str">
        <f aca="false">IF($H1877="","",DATE(YEAR($H1877),MONTH($H1877),1))</f>
        <v/>
      </c>
      <c r="L1877" s="0" t="str">
        <f aca="false">IF($A1877="","",INDEX(CARTAO_COMPRAS!$K:$K,INT((ROW()-2)/20)+2))</f>
        <v/>
      </c>
      <c r="M1877" s="0" t="str">
        <f aca="false">IF($A1877="","","Compra no cartão")</f>
        <v/>
      </c>
    </row>
    <row r="1878" customFormat="false" ht="13.5" hidden="false" customHeight="false" outlineLevel="0" collapsed="false">
      <c r="A1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8" s="0" t="str">
        <f aca="false">IF($A1878="","",INDEX(CARTAO_COMPRAS!$C:$C,INT((ROW()-2)/20)+2))</f>
        <v/>
      </c>
      <c r="C1878" s="0" t="str">
        <f aca="false">IF($A1878="","",INDEX(CARTAO_COMPRAS!$D:$D,INT((ROW()-2)/20)+2))</f>
        <v/>
      </c>
      <c r="D1878" s="0" t="str">
        <f aca="false">IF($A1878="","",INDEX(CARTAO_COMPRAS!$E:$E,INT((ROW()-2)/20)+2))</f>
        <v/>
      </c>
      <c r="E1878" s="0" t="str">
        <f aca="false">IF($A1878="","",INDEX(CARTAO_COMPRAS!$H:$H,INT((ROW()-2)/20)+2)+MOD(ROW()-2,20))</f>
        <v/>
      </c>
      <c r="F1878" s="0" t="str">
        <f aca="false">IF($A1878="","",INDEX(CARTAO_COMPRAS!$G:$G,INT((ROW()-2)/20)+2))</f>
        <v/>
      </c>
      <c r="G1878" s="5" t="str">
        <f aca="false">IF($A1878="","",INDEX(CARTAO_COMPRAS!$I:$I,INT((ROW()-2)/20)+2))</f>
        <v/>
      </c>
      <c r="H1878" s="4" t="str">
        <f aca="false">IF($A1878="","",EDATE(INDEX(CARTAO_COMPRAS!$J:$J,INT((ROW()-2)/20)+2),MOD(ROW()-2,20)))</f>
        <v/>
      </c>
      <c r="I1878" s="4" t="str">
        <f aca="false">IF($H1878="","",$H1878-WEEKDAY($H1878,2)+1)</f>
        <v/>
      </c>
      <c r="J1878" s="4" t="str">
        <f aca="false">IF($I1878="","",$I1878+6)</f>
        <v/>
      </c>
      <c r="K1878" s="6" t="str">
        <f aca="false">IF($H1878="","",DATE(YEAR($H1878),MONTH($H1878),1))</f>
        <v/>
      </c>
      <c r="L1878" s="0" t="str">
        <f aca="false">IF($A1878="","",INDEX(CARTAO_COMPRAS!$K:$K,INT((ROW()-2)/20)+2))</f>
        <v/>
      </c>
      <c r="M1878" s="0" t="str">
        <f aca="false">IF($A1878="","","Compra no cartão")</f>
        <v/>
      </c>
    </row>
    <row r="1879" customFormat="false" ht="13.5" hidden="false" customHeight="false" outlineLevel="0" collapsed="false">
      <c r="A1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79" s="0" t="str">
        <f aca="false">IF($A1879="","",INDEX(CARTAO_COMPRAS!$C:$C,INT((ROW()-2)/20)+2))</f>
        <v/>
      </c>
      <c r="C1879" s="0" t="str">
        <f aca="false">IF($A1879="","",INDEX(CARTAO_COMPRAS!$D:$D,INT((ROW()-2)/20)+2))</f>
        <v/>
      </c>
      <c r="D1879" s="0" t="str">
        <f aca="false">IF($A1879="","",INDEX(CARTAO_COMPRAS!$E:$E,INT((ROW()-2)/20)+2))</f>
        <v/>
      </c>
      <c r="E1879" s="0" t="str">
        <f aca="false">IF($A1879="","",INDEX(CARTAO_COMPRAS!$H:$H,INT((ROW()-2)/20)+2)+MOD(ROW()-2,20))</f>
        <v/>
      </c>
      <c r="F1879" s="0" t="str">
        <f aca="false">IF($A1879="","",INDEX(CARTAO_COMPRAS!$G:$G,INT((ROW()-2)/20)+2))</f>
        <v/>
      </c>
      <c r="G1879" s="5" t="str">
        <f aca="false">IF($A1879="","",INDEX(CARTAO_COMPRAS!$I:$I,INT((ROW()-2)/20)+2))</f>
        <v/>
      </c>
      <c r="H1879" s="4" t="str">
        <f aca="false">IF($A1879="","",EDATE(INDEX(CARTAO_COMPRAS!$J:$J,INT((ROW()-2)/20)+2),MOD(ROW()-2,20)))</f>
        <v/>
      </c>
      <c r="I1879" s="4" t="str">
        <f aca="false">IF($H1879="","",$H1879-WEEKDAY($H1879,2)+1)</f>
        <v/>
      </c>
      <c r="J1879" s="4" t="str">
        <f aca="false">IF($I1879="","",$I1879+6)</f>
        <v/>
      </c>
      <c r="K1879" s="6" t="str">
        <f aca="false">IF($H1879="","",DATE(YEAR($H1879),MONTH($H1879),1))</f>
        <v/>
      </c>
      <c r="L1879" s="0" t="str">
        <f aca="false">IF($A1879="","",INDEX(CARTAO_COMPRAS!$K:$K,INT((ROW()-2)/20)+2))</f>
        <v/>
      </c>
      <c r="M1879" s="0" t="str">
        <f aca="false">IF($A1879="","","Compra no cartão")</f>
        <v/>
      </c>
    </row>
    <row r="1880" customFormat="false" ht="13.5" hidden="false" customHeight="false" outlineLevel="0" collapsed="false">
      <c r="A1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0" s="0" t="str">
        <f aca="false">IF($A1880="","",INDEX(CARTAO_COMPRAS!$C:$C,INT((ROW()-2)/20)+2))</f>
        <v/>
      </c>
      <c r="C1880" s="0" t="str">
        <f aca="false">IF($A1880="","",INDEX(CARTAO_COMPRAS!$D:$D,INT((ROW()-2)/20)+2))</f>
        <v/>
      </c>
      <c r="D1880" s="0" t="str">
        <f aca="false">IF($A1880="","",INDEX(CARTAO_COMPRAS!$E:$E,INT((ROW()-2)/20)+2))</f>
        <v/>
      </c>
      <c r="E1880" s="0" t="str">
        <f aca="false">IF($A1880="","",INDEX(CARTAO_COMPRAS!$H:$H,INT((ROW()-2)/20)+2)+MOD(ROW()-2,20))</f>
        <v/>
      </c>
      <c r="F1880" s="0" t="str">
        <f aca="false">IF($A1880="","",INDEX(CARTAO_COMPRAS!$G:$G,INT((ROW()-2)/20)+2))</f>
        <v/>
      </c>
      <c r="G1880" s="5" t="str">
        <f aca="false">IF($A1880="","",INDEX(CARTAO_COMPRAS!$I:$I,INT((ROW()-2)/20)+2))</f>
        <v/>
      </c>
      <c r="H1880" s="4" t="str">
        <f aca="false">IF($A1880="","",EDATE(INDEX(CARTAO_COMPRAS!$J:$J,INT((ROW()-2)/20)+2),MOD(ROW()-2,20)))</f>
        <v/>
      </c>
      <c r="I1880" s="4" t="str">
        <f aca="false">IF($H1880="","",$H1880-WEEKDAY($H1880,2)+1)</f>
        <v/>
      </c>
      <c r="J1880" s="4" t="str">
        <f aca="false">IF($I1880="","",$I1880+6)</f>
        <v/>
      </c>
      <c r="K1880" s="6" t="str">
        <f aca="false">IF($H1880="","",DATE(YEAR($H1880),MONTH($H1880),1))</f>
        <v/>
      </c>
      <c r="L1880" s="0" t="str">
        <f aca="false">IF($A1880="","",INDEX(CARTAO_COMPRAS!$K:$K,INT((ROW()-2)/20)+2))</f>
        <v/>
      </c>
      <c r="M1880" s="0" t="str">
        <f aca="false">IF($A1880="","","Compra no cartão")</f>
        <v/>
      </c>
    </row>
    <row r="1881" customFormat="false" ht="13.5" hidden="false" customHeight="false" outlineLevel="0" collapsed="false">
      <c r="A1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1" s="0" t="str">
        <f aca="false">IF($A1881="","",INDEX(CARTAO_COMPRAS!$C:$C,INT((ROW()-2)/20)+2))</f>
        <v/>
      </c>
      <c r="C1881" s="0" t="str">
        <f aca="false">IF($A1881="","",INDEX(CARTAO_COMPRAS!$D:$D,INT((ROW()-2)/20)+2))</f>
        <v/>
      </c>
      <c r="D1881" s="0" t="str">
        <f aca="false">IF($A1881="","",INDEX(CARTAO_COMPRAS!$E:$E,INT((ROW()-2)/20)+2))</f>
        <v/>
      </c>
      <c r="E1881" s="0" t="str">
        <f aca="false">IF($A1881="","",INDEX(CARTAO_COMPRAS!$H:$H,INT((ROW()-2)/20)+2)+MOD(ROW()-2,20))</f>
        <v/>
      </c>
      <c r="F1881" s="0" t="str">
        <f aca="false">IF($A1881="","",INDEX(CARTAO_COMPRAS!$G:$G,INT((ROW()-2)/20)+2))</f>
        <v/>
      </c>
      <c r="G1881" s="5" t="str">
        <f aca="false">IF($A1881="","",INDEX(CARTAO_COMPRAS!$I:$I,INT((ROW()-2)/20)+2))</f>
        <v/>
      </c>
      <c r="H1881" s="4" t="str">
        <f aca="false">IF($A1881="","",EDATE(INDEX(CARTAO_COMPRAS!$J:$J,INT((ROW()-2)/20)+2),MOD(ROW()-2,20)))</f>
        <v/>
      </c>
      <c r="I1881" s="4" t="str">
        <f aca="false">IF($H1881="","",$H1881-WEEKDAY($H1881,2)+1)</f>
        <v/>
      </c>
      <c r="J1881" s="4" t="str">
        <f aca="false">IF($I1881="","",$I1881+6)</f>
        <v/>
      </c>
      <c r="K1881" s="6" t="str">
        <f aca="false">IF($H1881="","",DATE(YEAR($H1881),MONTH($H1881),1))</f>
        <v/>
      </c>
      <c r="L1881" s="0" t="str">
        <f aca="false">IF($A1881="","",INDEX(CARTAO_COMPRAS!$K:$K,INT((ROW()-2)/20)+2))</f>
        <v/>
      </c>
      <c r="M1881" s="0" t="str">
        <f aca="false">IF($A1881="","","Compra no cartão")</f>
        <v/>
      </c>
    </row>
    <row r="1882" customFormat="false" ht="13.5" hidden="false" customHeight="false" outlineLevel="0" collapsed="false">
      <c r="A18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95</v>
      </c>
      <c r="B1882" s="0" t="str">
        <f aca="false">IF($A1882="","",INDEX(CARTAO_COMPRAS!$C:$C,INT((ROW()-2)/20)+2))</f>
        <v>Bradesco</v>
      </c>
      <c r="C1882" s="0" t="str">
        <f aca="false">IF($A1882="","",INDEX(CARTAO_COMPRAS!$D:$D,INT((ROW()-2)/20)+2))</f>
        <v>Giga Atacado</v>
      </c>
      <c r="D1882" s="0" t="str">
        <f aca="false">IF($A1882="","",INDEX(CARTAO_COMPRAS!$E:$E,INT((ROW()-2)/20)+2))</f>
        <v>Alimentação / Insumos</v>
      </c>
      <c r="E1882" s="0" t="n">
        <f aca="false">IF($A1882="","",INDEX(CARTAO_COMPRAS!$H:$H,INT((ROW()-2)/20)+2)+MOD(ROW()-2,20))</f>
        <v>1</v>
      </c>
      <c r="F1882" s="0" t="n">
        <f aca="false">IF($A1882="","",INDEX(CARTAO_COMPRAS!$G:$G,INT((ROW()-2)/20)+2))</f>
        <v>1</v>
      </c>
      <c r="G1882" s="5" t="n">
        <f aca="false">IF($A1882="","",INDEX(CARTAO_COMPRAS!$I:$I,INT((ROW()-2)/20)+2))</f>
        <v>964.11</v>
      </c>
      <c r="H1882" s="4" t="n">
        <f aca="false">IF($A1882="","",EDATE(INDEX(CARTAO_COMPRAS!$J:$J,INT((ROW()-2)/20)+2),MOD(ROW()-2,20)))</f>
        <v>46188</v>
      </c>
      <c r="I1882" s="4" t="n">
        <f aca="false">IF($H1882="","",$H1882-WEEKDAY($H1882,2)+1)</f>
        <v>46188</v>
      </c>
      <c r="J1882" s="4" t="n">
        <f aca="false">IF($I1882="","",$I1882+6)</f>
        <v>46194</v>
      </c>
      <c r="K1882" s="6" t="n">
        <f aca="false">IF($H1882="","",DATE(YEAR($H1882),MONTH($H1882),1))</f>
        <v>46174</v>
      </c>
      <c r="L1882" s="0" t="str">
        <f aca="false">IF($A1882="","",INDEX(CARTAO_COMPRAS!$K:$K,INT((ROW()-2)/20)+2))</f>
        <v>Pago</v>
      </c>
      <c r="M1882" s="0" t="str">
        <f aca="false">IF($A1882="","","Compra no cartão")</f>
        <v>Compra no cartão</v>
      </c>
    </row>
    <row r="1883" customFormat="false" ht="13.5" hidden="false" customHeight="false" outlineLevel="0" collapsed="false">
      <c r="A1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3" s="0" t="str">
        <f aca="false">IF($A1883="","",INDEX(CARTAO_COMPRAS!$C:$C,INT((ROW()-2)/20)+2))</f>
        <v/>
      </c>
      <c r="C1883" s="0" t="str">
        <f aca="false">IF($A1883="","",INDEX(CARTAO_COMPRAS!$D:$D,INT((ROW()-2)/20)+2))</f>
        <v/>
      </c>
      <c r="D1883" s="0" t="str">
        <f aca="false">IF($A1883="","",INDEX(CARTAO_COMPRAS!$E:$E,INT((ROW()-2)/20)+2))</f>
        <v/>
      </c>
      <c r="E1883" s="0" t="str">
        <f aca="false">IF($A1883="","",INDEX(CARTAO_COMPRAS!$H:$H,INT((ROW()-2)/20)+2)+MOD(ROW()-2,20))</f>
        <v/>
      </c>
      <c r="F1883" s="0" t="str">
        <f aca="false">IF($A1883="","",INDEX(CARTAO_COMPRAS!$G:$G,INT((ROW()-2)/20)+2))</f>
        <v/>
      </c>
      <c r="G1883" s="5" t="str">
        <f aca="false">IF($A1883="","",INDEX(CARTAO_COMPRAS!$I:$I,INT((ROW()-2)/20)+2))</f>
        <v/>
      </c>
      <c r="H1883" s="4" t="str">
        <f aca="false">IF($A1883="","",EDATE(INDEX(CARTAO_COMPRAS!$J:$J,INT((ROW()-2)/20)+2),MOD(ROW()-2,20)))</f>
        <v/>
      </c>
      <c r="I1883" s="4" t="str">
        <f aca="false">IF($H1883="","",$H1883-WEEKDAY($H1883,2)+1)</f>
        <v/>
      </c>
      <c r="J1883" s="4" t="str">
        <f aca="false">IF($I1883="","",$I1883+6)</f>
        <v/>
      </c>
      <c r="K1883" s="6" t="str">
        <f aca="false">IF($H1883="","",DATE(YEAR($H1883),MONTH($H1883),1))</f>
        <v/>
      </c>
      <c r="L1883" s="0" t="str">
        <f aca="false">IF($A1883="","",INDEX(CARTAO_COMPRAS!$K:$K,INT((ROW()-2)/20)+2))</f>
        <v/>
      </c>
      <c r="M1883" s="0" t="str">
        <f aca="false">IF($A1883="","","Compra no cartão")</f>
        <v/>
      </c>
    </row>
    <row r="1884" customFormat="false" ht="13.5" hidden="false" customHeight="false" outlineLevel="0" collapsed="false">
      <c r="A1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4" s="0" t="str">
        <f aca="false">IF($A1884="","",INDEX(CARTAO_COMPRAS!$C:$C,INT((ROW()-2)/20)+2))</f>
        <v/>
      </c>
      <c r="C1884" s="0" t="str">
        <f aca="false">IF($A1884="","",INDEX(CARTAO_COMPRAS!$D:$D,INT((ROW()-2)/20)+2))</f>
        <v/>
      </c>
      <c r="D1884" s="0" t="str">
        <f aca="false">IF($A1884="","",INDEX(CARTAO_COMPRAS!$E:$E,INT((ROW()-2)/20)+2))</f>
        <v/>
      </c>
      <c r="E1884" s="0" t="str">
        <f aca="false">IF($A1884="","",INDEX(CARTAO_COMPRAS!$H:$H,INT((ROW()-2)/20)+2)+MOD(ROW()-2,20))</f>
        <v/>
      </c>
      <c r="F1884" s="0" t="str">
        <f aca="false">IF($A1884="","",INDEX(CARTAO_COMPRAS!$G:$G,INT((ROW()-2)/20)+2))</f>
        <v/>
      </c>
      <c r="G1884" s="5" t="str">
        <f aca="false">IF($A1884="","",INDEX(CARTAO_COMPRAS!$I:$I,INT((ROW()-2)/20)+2))</f>
        <v/>
      </c>
      <c r="H1884" s="4" t="str">
        <f aca="false">IF($A1884="","",EDATE(INDEX(CARTAO_COMPRAS!$J:$J,INT((ROW()-2)/20)+2),MOD(ROW()-2,20)))</f>
        <v/>
      </c>
      <c r="I1884" s="4" t="str">
        <f aca="false">IF($H1884="","",$H1884-WEEKDAY($H1884,2)+1)</f>
        <v/>
      </c>
      <c r="J1884" s="4" t="str">
        <f aca="false">IF($I1884="","",$I1884+6)</f>
        <v/>
      </c>
      <c r="K1884" s="6" t="str">
        <f aca="false">IF($H1884="","",DATE(YEAR($H1884),MONTH($H1884),1))</f>
        <v/>
      </c>
      <c r="L1884" s="0" t="str">
        <f aca="false">IF($A1884="","",INDEX(CARTAO_COMPRAS!$K:$K,INT((ROW()-2)/20)+2))</f>
        <v/>
      </c>
      <c r="M1884" s="0" t="str">
        <f aca="false">IF($A1884="","","Compra no cartão")</f>
        <v/>
      </c>
    </row>
    <row r="1885" customFormat="false" ht="13.5" hidden="false" customHeight="false" outlineLevel="0" collapsed="false">
      <c r="A1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5" s="0" t="str">
        <f aca="false">IF($A1885="","",INDEX(CARTAO_COMPRAS!$C:$C,INT((ROW()-2)/20)+2))</f>
        <v/>
      </c>
      <c r="C1885" s="0" t="str">
        <f aca="false">IF($A1885="","",INDEX(CARTAO_COMPRAS!$D:$D,INT((ROW()-2)/20)+2))</f>
        <v/>
      </c>
      <c r="D1885" s="0" t="str">
        <f aca="false">IF($A1885="","",INDEX(CARTAO_COMPRAS!$E:$E,INT((ROW()-2)/20)+2))</f>
        <v/>
      </c>
      <c r="E1885" s="0" t="str">
        <f aca="false">IF($A1885="","",INDEX(CARTAO_COMPRAS!$H:$H,INT((ROW()-2)/20)+2)+MOD(ROW()-2,20))</f>
        <v/>
      </c>
      <c r="F1885" s="0" t="str">
        <f aca="false">IF($A1885="","",INDEX(CARTAO_COMPRAS!$G:$G,INT((ROW()-2)/20)+2))</f>
        <v/>
      </c>
      <c r="G1885" s="5" t="str">
        <f aca="false">IF($A1885="","",INDEX(CARTAO_COMPRAS!$I:$I,INT((ROW()-2)/20)+2))</f>
        <v/>
      </c>
      <c r="H1885" s="4" t="str">
        <f aca="false">IF($A1885="","",EDATE(INDEX(CARTAO_COMPRAS!$J:$J,INT((ROW()-2)/20)+2),MOD(ROW()-2,20)))</f>
        <v/>
      </c>
      <c r="I1885" s="4" t="str">
        <f aca="false">IF($H1885="","",$H1885-WEEKDAY($H1885,2)+1)</f>
        <v/>
      </c>
      <c r="J1885" s="4" t="str">
        <f aca="false">IF($I1885="","",$I1885+6)</f>
        <v/>
      </c>
      <c r="K1885" s="6" t="str">
        <f aca="false">IF($H1885="","",DATE(YEAR($H1885),MONTH($H1885),1))</f>
        <v/>
      </c>
      <c r="L1885" s="0" t="str">
        <f aca="false">IF($A1885="","",INDEX(CARTAO_COMPRAS!$K:$K,INT((ROW()-2)/20)+2))</f>
        <v/>
      </c>
      <c r="M1885" s="0" t="str">
        <f aca="false">IF($A1885="","","Compra no cartão")</f>
        <v/>
      </c>
    </row>
    <row r="1886" customFormat="false" ht="13.5" hidden="false" customHeight="false" outlineLevel="0" collapsed="false">
      <c r="A1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6" s="0" t="str">
        <f aca="false">IF($A1886="","",INDEX(CARTAO_COMPRAS!$C:$C,INT((ROW()-2)/20)+2))</f>
        <v/>
      </c>
      <c r="C1886" s="0" t="str">
        <f aca="false">IF($A1886="","",INDEX(CARTAO_COMPRAS!$D:$D,INT((ROW()-2)/20)+2))</f>
        <v/>
      </c>
      <c r="D1886" s="0" t="str">
        <f aca="false">IF($A1886="","",INDEX(CARTAO_COMPRAS!$E:$E,INT((ROW()-2)/20)+2))</f>
        <v/>
      </c>
      <c r="E1886" s="0" t="str">
        <f aca="false">IF($A1886="","",INDEX(CARTAO_COMPRAS!$H:$H,INT((ROW()-2)/20)+2)+MOD(ROW()-2,20))</f>
        <v/>
      </c>
      <c r="F1886" s="0" t="str">
        <f aca="false">IF($A1886="","",INDEX(CARTAO_COMPRAS!$G:$G,INT((ROW()-2)/20)+2))</f>
        <v/>
      </c>
      <c r="G1886" s="5" t="str">
        <f aca="false">IF($A1886="","",INDEX(CARTAO_COMPRAS!$I:$I,INT((ROW()-2)/20)+2))</f>
        <v/>
      </c>
      <c r="H1886" s="4" t="str">
        <f aca="false">IF($A1886="","",EDATE(INDEX(CARTAO_COMPRAS!$J:$J,INT((ROW()-2)/20)+2),MOD(ROW()-2,20)))</f>
        <v/>
      </c>
      <c r="I1886" s="4" t="str">
        <f aca="false">IF($H1886="","",$H1886-WEEKDAY($H1886,2)+1)</f>
        <v/>
      </c>
      <c r="J1886" s="4" t="str">
        <f aca="false">IF($I1886="","",$I1886+6)</f>
        <v/>
      </c>
      <c r="K1886" s="6" t="str">
        <f aca="false">IF($H1886="","",DATE(YEAR($H1886),MONTH($H1886),1))</f>
        <v/>
      </c>
      <c r="L1886" s="0" t="str">
        <f aca="false">IF($A1886="","",INDEX(CARTAO_COMPRAS!$K:$K,INT((ROW()-2)/20)+2))</f>
        <v/>
      </c>
      <c r="M1886" s="0" t="str">
        <f aca="false">IF($A1886="","","Compra no cartão")</f>
        <v/>
      </c>
    </row>
    <row r="1887" customFormat="false" ht="13.5" hidden="false" customHeight="false" outlineLevel="0" collapsed="false">
      <c r="A1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7" s="0" t="str">
        <f aca="false">IF($A1887="","",INDEX(CARTAO_COMPRAS!$C:$C,INT((ROW()-2)/20)+2))</f>
        <v/>
      </c>
      <c r="C1887" s="0" t="str">
        <f aca="false">IF($A1887="","",INDEX(CARTAO_COMPRAS!$D:$D,INT((ROW()-2)/20)+2))</f>
        <v/>
      </c>
      <c r="D1887" s="0" t="str">
        <f aca="false">IF($A1887="","",INDEX(CARTAO_COMPRAS!$E:$E,INT((ROW()-2)/20)+2))</f>
        <v/>
      </c>
      <c r="E1887" s="0" t="str">
        <f aca="false">IF($A1887="","",INDEX(CARTAO_COMPRAS!$H:$H,INT((ROW()-2)/20)+2)+MOD(ROW()-2,20))</f>
        <v/>
      </c>
      <c r="F1887" s="0" t="str">
        <f aca="false">IF($A1887="","",INDEX(CARTAO_COMPRAS!$G:$G,INT((ROW()-2)/20)+2))</f>
        <v/>
      </c>
      <c r="G1887" s="5" t="str">
        <f aca="false">IF($A1887="","",INDEX(CARTAO_COMPRAS!$I:$I,INT((ROW()-2)/20)+2))</f>
        <v/>
      </c>
      <c r="H1887" s="4" t="str">
        <f aca="false">IF($A1887="","",EDATE(INDEX(CARTAO_COMPRAS!$J:$J,INT((ROW()-2)/20)+2),MOD(ROW()-2,20)))</f>
        <v/>
      </c>
      <c r="I1887" s="4" t="str">
        <f aca="false">IF($H1887="","",$H1887-WEEKDAY($H1887,2)+1)</f>
        <v/>
      </c>
      <c r="J1887" s="4" t="str">
        <f aca="false">IF($I1887="","",$I1887+6)</f>
        <v/>
      </c>
      <c r="K1887" s="6" t="str">
        <f aca="false">IF($H1887="","",DATE(YEAR($H1887),MONTH($H1887),1))</f>
        <v/>
      </c>
      <c r="L1887" s="0" t="str">
        <f aca="false">IF($A1887="","",INDEX(CARTAO_COMPRAS!$K:$K,INT((ROW()-2)/20)+2))</f>
        <v/>
      </c>
      <c r="M1887" s="0" t="str">
        <f aca="false">IF($A1887="","","Compra no cartão")</f>
        <v/>
      </c>
    </row>
    <row r="1888" customFormat="false" ht="13.5" hidden="false" customHeight="false" outlineLevel="0" collapsed="false">
      <c r="A1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8" s="0" t="str">
        <f aca="false">IF($A1888="","",INDEX(CARTAO_COMPRAS!$C:$C,INT((ROW()-2)/20)+2))</f>
        <v/>
      </c>
      <c r="C1888" s="0" t="str">
        <f aca="false">IF($A1888="","",INDEX(CARTAO_COMPRAS!$D:$D,INT((ROW()-2)/20)+2))</f>
        <v/>
      </c>
      <c r="D1888" s="0" t="str">
        <f aca="false">IF($A1888="","",INDEX(CARTAO_COMPRAS!$E:$E,INT((ROW()-2)/20)+2))</f>
        <v/>
      </c>
      <c r="E1888" s="0" t="str">
        <f aca="false">IF($A1888="","",INDEX(CARTAO_COMPRAS!$H:$H,INT((ROW()-2)/20)+2)+MOD(ROW()-2,20))</f>
        <v/>
      </c>
      <c r="F1888" s="0" t="str">
        <f aca="false">IF($A1888="","",INDEX(CARTAO_COMPRAS!$G:$G,INT((ROW()-2)/20)+2))</f>
        <v/>
      </c>
      <c r="G1888" s="5" t="str">
        <f aca="false">IF($A1888="","",INDEX(CARTAO_COMPRAS!$I:$I,INT((ROW()-2)/20)+2))</f>
        <v/>
      </c>
      <c r="H1888" s="4" t="str">
        <f aca="false">IF($A1888="","",EDATE(INDEX(CARTAO_COMPRAS!$J:$J,INT((ROW()-2)/20)+2),MOD(ROW()-2,20)))</f>
        <v/>
      </c>
      <c r="I1888" s="4" t="str">
        <f aca="false">IF($H1888="","",$H1888-WEEKDAY($H1888,2)+1)</f>
        <v/>
      </c>
      <c r="J1888" s="4" t="str">
        <f aca="false">IF($I1888="","",$I1888+6)</f>
        <v/>
      </c>
      <c r="K1888" s="6" t="str">
        <f aca="false">IF($H1888="","",DATE(YEAR($H1888),MONTH($H1888),1))</f>
        <v/>
      </c>
      <c r="L1888" s="0" t="str">
        <f aca="false">IF($A1888="","",INDEX(CARTAO_COMPRAS!$K:$K,INT((ROW()-2)/20)+2))</f>
        <v/>
      </c>
      <c r="M1888" s="0" t="str">
        <f aca="false">IF($A1888="","","Compra no cartão")</f>
        <v/>
      </c>
    </row>
    <row r="1889" customFormat="false" ht="13.5" hidden="false" customHeight="false" outlineLevel="0" collapsed="false">
      <c r="A1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89" s="0" t="str">
        <f aca="false">IF($A1889="","",INDEX(CARTAO_COMPRAS!$C:$C,INT((ROW()-2)/20)+2))</f>
        <v/>
      </c>
      <c r="C1889" s="0" t="str">
        <f aca="false">IF($A1889="","",INDEX(CARTAO_COMPRAS!$D:$D,INT((ROW()-2)/20)+2))</f>
        <v/>
      </c>
      <c r="D1889" s="0" t="str">
        <f aca="false">IF($A1889="","",INDEX(CARTAO_COMPRAS!$E:$E,INT((ROW()-2)/20)+2))</f>
        <v/>
      </c>
      <c r="E1889" s="0" t="str">
        <f aca="false">IF($A1889="","",INDEX(CARTAO_COMPRAS!$H:$H,INT((ROW()-2)/20)+2)+MOD(ROW()-2,20))</f>
        <v/>
      </c>
      <c r="F1889" s="0" t="str">
        <f aca="false">IF($A1889="","",INDEX(CARTAO_COMPRAS!$G:$G,INT((ROW()-2)/20)+2))</f>
        <v/>
      </c>
      <c r="G1889" s="5" t="str">
        <f aca="false">IF($A1889="","",INDEX(CARTAO_COMPRAS!$I:$I,INT((ROW()-2)/20)+2))</f>
        <v/>
      </c>
      <c r="H1889" s="4" t="str">
        <f aca="false">IF($A1889="","",EDATE(INDEX(CARTAO_COMPRAS!$J:$J,INT((ROW()-2)/20)+2),MOD(ROW()-2,20)))</f>
        <v/>
      </c>
      <c r="I1889" s="4" t="str">
        <f aca="false">IF($H1889="","",$H1889-WEEKDAY($H1889,2)+1)</f>
        <v/>
      </c>
      <c r="J1889" s="4" t="str">
        <f aca="false">IF($I1889="","",$I1889+6)</f>
        <v/>
      </c>
      <c r="K1889" s="6" t="str">
        <f aca="false">IF($H1889="","",DATE(YEAR($H1889),MONTH($H1889),1))</f>
        <v/>
      </c>
      <c r="L1889" s="0" t="str">
        <f aca="false">IF($A1889="","",INDEX(CARTAO_COMPRAS!$K:$K,INT((ROW()-2)/20)+2))</f>
        <v/>
      </c>
      <c r="M1889" s="0" t="str">
        <f aca="false">IF($A1889="","","Compra no cartão")</f>
        <v/>
      </c>
    </row>
    <row r="1890" customFormat="false" ht="13.5" hidden="false" customHeight="false" outlineLevel="0" collapsed="false">
      <c r="A1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0" s="0" t="str">
        <f aca="false">IF($A1890="","",INDEX(CARTAO_COMPRAS!$C:$C,INT((ROW()-2)/20)+2))</f>
        <v/>
      </c>
      <c r="C1890" s="0" t="str">
        <f aca="false">IF($A1890="","",INDEX(CARTAO_COMPRAS!$D:$D,INT((ROW()-2)/20)+2))</f>
        <v/>
      </c>
      <c r="D1890" s="0" t="str">
        <f aca="false">IF($A1890="","",INDEX(CARTAO_COMPRAS!$E:$E,INT((ROW()-2)/20)+2))</f>
        <v/>
      </c>
      <c r="E1890" s="0" t="str">
        <f aca="false">IF($A1890="","",INDEX(CARTAO_COMPRAS!$H:$H,INT((ROW()-2)/20)+2)+MOD(ROW()-2,20))</f>
        <v/>
      </c>
      <c r="F1890" s="0" t="str">
        <f aca="false">IF($A1890="","",INDEX(CARTAO_COMPRAS!$G:$G,INT((ROW()-2)/20)+2))</f>
        <v/>
      </c>
      <c r="G1890" s="5" t="str">
        <f aca="false">IF($A1890="","",INDEX(CARTAO_COMPRAS!$I:$I,INT((ROW()-2)/20)+2))</f>
        <v/>
      </c>
      <c r="H1890" s="4" t="str">
        <f aca="false">IF($A1890="","",EDATE(INDEX(CARTAO_COMPRAS!$J:$J,INT((ROW()-2)/20)+2),MOD(ROW()-2,20)))</f>
        <v/>
      </c>
      <c r="I1890" s="4" t="str">
        <f aca="false">IF($H1890="","",$H1890-WEEKDAY($H1890,2)+1)</f>
        <v/>
      </c>
      <c r="J1890" s="4" t="str">
        <f aca="false">IF($I1890="","",$I1890+6)</f>
        <v/>
      </c>
      <c r="K1890" s="6" t="str">
        <f aca="false">IF($H1890="","",DATE(YEAR($H1890),MONTH($H1890),1))</f>
        <v/>
      </c>
      <c r="L1890" s="0" t="str">
        <f aca="false">IF($A1890="","",INDEX(CARTAO_COMPRAS!$K:$K,INT((ROW()-2)/20)+2))</f>
        <v/>
      </c>
      <c r="M1890" s="0" t="str">
        <f aca="false">IF($A1890="","","Compra no cartão")</f>
        <v/>
      </c>
    </row>
    <row r="1891" customFormat="false" ht="13.5" hidden="false" customHeight="false" outlineLevel="0" collapsed="false">
      <c r="A1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1" s="0" t="str">
        <f aca="false">IF($A1891="","",INDEX(CARTAO_COMPRAS!$C:$C,INT((ROW()-2)/20)+2))</f>
        <v/>
      </c>
      <c r="C1891" s="0" t="str">
        <f aca="false">IF($A1891="","",INDEX(CARTAO_COMPRAS!$D:$D,INT((ROW()-2)/20)+2))</f>
        <v/>
      </c>
      <c r="D1891" s="0" t="str">
        <f aca="false">IF($A1891="","",INDEX(CARTAO_COMPRAS!$E:$E,INT((ROW()-2)/20)+2))</f>
        <v/>
      </c>
      <c r="E1891" s="0" t="str">
        <f aca="false">IF($A1891="","",INDEX(CARTAO_COMPRAS!$H:$H,INT((ROW()-2)/20)+2)+MOD(ROW()-2,20))</f>
        <v/>
      </c>
      <c r="F1891" s="0" t="str">
        <f aca="false">IF($A1891="","",INDEX(CARTAO_COMPRAS!$G:$G,INT((ROW()-2)/20)+2))</f>
        <v/>
      </c>
      <c r="G1891" s="5" t="str">
        <f aca="false">IF($A1891="","",INDEX(CARTAO_COMPRAS!$I:$I,INT((ROW()-2)/20)+2))</f>
        <v/>
      </c>
      <c r="H1891" s="4" t="str">
        <f aca="false">IF($A1891="","",EDATE(INDEX(CARTAO_COMPRAS!$J:$J,INT((ROW()-2)/20)+2),MOD(ROW()-2,20)))</f>
        <v/>
      </c>
      <c r="I1891" s="4" t="str">
        <f aca="false">IF($H1891="","",$H1891-WEEKDAY($H1891,2)+1)</f>
        <v/>
      </c>
      <c r="J1891" s="4" t="str">
        <f aca="false">IF($I1891="","",$I1891+6)</f>
        <v/>
      </c>
      <c r="K1891" s="6" t="str">
        <f aca="false">IF($H1891="","",DATE(YEAR($H1891),MONTH($H1891),1))</f>
        <v/>
      </c>
      <c r="L1891" s="0" t="str">
        <f aca="false">IF($A1891="","",INDEX(CARTAO_COMPRAS!$K:$K,INT((ROW()-2)/20)+2))</f>
        <v/>
      </c>
      <c r="M1891" s="0" t="str">
        <f aca="false">IF($A1891="","","Compra no cartão")</f>
        <v/>
      </c>
    </row>
    <row r="1892" customFormat="false" ht="13.5" hidden="false" customHeight="false" outlineLevel="0" collapsed="false">
      <c r="A1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2" s="0" t="str">
        <f aca="false">IF($A1892="","",INDEX(CARTAO_COMPRAS!$C:$C,INT((ROW()-2)/20)+2))</f>
        <v/>
      </c>
      <c r="C1892" s="0" t="str">
        <f aca="false">IF($A1892="","",INDEX(CARTAO_COMPRAS!$D:$D,INT((ROW()-2)/20)+2))</f>
        <v/>
      </c>
      <c r="D1892" s="0" t="str">
        <f aca="false">IF($A1892="","",INDEX(CARTAO_COMPRAS!$E:$E,INT((ROW()-2)/20)+2))</f>
        <v/>
      </c>
      <c r="E1892" s="0" t="str">
        <f aca="false">IF($A1892="","",INDEX(CARTAO_COMPRAS!$H:$H,INT((ROW()-2)/20)+2)+MOD(ROW()-2,20))</f>
        <v/>
      </c>
      <c r="F1892" s="0" t="str">
        <f aca="false">IF($A1892="","",INDEX(CARTAO_COMPRAS!$G:$G,INT((ROW()-2)/20)+2))</f>
        <v/>
      </c>
      <c r="G1892" s="5" t="str">
        <f aca="false">IF($A1892="","",INDEX(CARTAO_COMPRAS!$I:$I,INT((ROW()-2)/20)+2))</f>
        <v/>
      </c>
      <c r="H1892" s="4" t="str">
        <f aca="false">IF($A1892="","",EDATE(INDEX(CARTAO_COMPRAS!$J:$J,INT((ROW()-2)/20)+2),MOD(ROW()-2,20)))</f>
        <v/>
      </c>
      <c r="I1892" s="4" t="str">
        <f aca="false">IF($H1892="","",$H1892-WEEKDAY($H1892,2)+1)</f>
        <v/>
      </c>
      <c r="J1892" s="4" t="str">
        <f aca="false">IF($I1892="","",$I1892+6)</f>
        <v/>
      </c>
      <c r="K1892" s="6" t="str">
        <f aca="false">IF($H1892="","",DATE(YEAR($H1892),MONTH($H1892),1))</f>
        <v/>
      </c>
      <c r="L1892" s="0" t="str">
        <f aca="false">IF($A1892="","",INDEX(CARTAO_COMPRAS!$K:$K,INT((ROW()-2)/20)+2))</f>
        <v/>
      </c>
      <c r="M1892" s="0" t="str">
        <f aca="false">IF($A1892="","","Compra no cartão")</f>
        <v/>
      </c>
    </row>
    <row r="1893" customFormat="false" ht="13.5" hidden="false" customHeight="false" outlineLevel="0" collapsed="false">
      <c r="A1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3" s="0" t="str">
        <f aca="false">IF($A1893="","",INDEX(CARTAO_COMPRAS!$C:$C,INT((ROW()-2)/20)+2))</f>
        <v/>
      </c>
      <c r="C1893" s="0" t="str">
        <f aca="false">IF($A1893="","",INDEX(CARTAO_COMPRAS!$D:$D,INT((ROW()-2)/20)+2))</f>
        <v/>
      </c>
      <c r="D1893" s="0" t="str">
        <f aca="false">IF($A1893="","",INDEX(CARTAO_COMPRAS!$E:$E,INT((ROW()-2)/20)+2))</f>
        <v/>
      </c>
      <c r="E1893" s="0" t="str">
        <f aca="false">IF($A1893="","",INDEX(CARTAO_COMPRAS!$H:$H,INT((ROW()-2)/20)+2)+MOD(ROW()-2,20))</f>
        <v/>
      </c>
      <c r="F1893" s="0" t="str">
        <f aca="false">IF($A1893="","",INDEX(CARTAO_COMPRAS!$G:$G,INT((ROW()-2)/20)+2))</f>
        <v/>
      </c>
      <c r="G1893" s="5" t="str">
        <f aca="false">IF($A1893="","",INDEX(CARTAO_COMPRAS!$I:$I,INT((ROW()-2)/20)+2))</f>
        <v/>
      </c>
      <c r="H1893" s="4" t="str">
        <f aca="false">IF($A1893="","",EDATE(INDEX(CARTAO_COMPRAS!$J:$J,INT((ROW()-2)/20)+2),MOD(ROW()-2,20)))</f>
        <v/>
      </c>
      <c r="I1893" s="4" t="str">
        <f aca="false">IF($H1893="","",$H1893-WEEKDAY($H1893,2)+1)</f>
        <v/>
      </c>
      <c r="J1893" s="4" t="str">
        <f aca="false">IF($I1893="","",$I1893+6)</f>
        <v/>
      </c>
      <c r="K1893" s="6" t="str">
        <f aca="false">IF($H1893="","",DATE(YEAR($H1893),MONTH($H1893),1))</f>
        <v/>
      </c>
      <c r="L1893" s="0" t="str">
        <f aca="false">IF($A1893="","",INDEX(CARTAO_COMPRAS!$K:$K,INT((ROW()-2)/20)+2))</f>
        <v/>
      </c>
      <c r="M1893" s="0" t="str">
        <f aca="false">IF($A1893="","","Compra no cartão")</f>
        <v/>
      </c>
    </row>
    <row r="1894" customFormat="false" ht="13.5" hidden="false" customHeight="false" outlineLevel="0" collapsed="false">
      <c r="A1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4" s="0" t="str">
        <f aca="false">IF($A1894="","",INDEX(CARTAO_COMPRAS!$C:$C,INT((ROW()-2)/20)+2))</f>
        <v/>
      </c>
      <c r="C1894" s="0" t="str">
        <f aca="false">IF($A1894="","",INDEX(CARTAO_COMPRAS!$D:$D,INT((ROW()-2)/20)+2))</f>
        <v/>
      </c>
      <c r="D1894" s="0" t="str">
        <f aca="false">IF($A1894="","",INDEX(CARTAO_COMPRAS!$E:$E,INT((ROW()-2)/20)+2))</f>
        <v/>
      </c>
      <c r="E1894" s="0" t="str">
        <f aca="false">IF($A1894="","",INDEX(CARTAO_COMPRAS!$H:$H,INT((ROW()-2)/20)+2)+MOD(ROW()-2,20))</f>
        <v/>
      </c>
      <c r="F1894" s="0" t="str">
        <f aca="false">IF($A1894="","",INDEX(CARTAO_COMPRAS!$G:$G,INT((ROW()-2)/20)+2))</f>
        <v/>
      </c>
      <c r="G1894" s="5" t="str">
        <f aca="false">IF($A1894="","",INDEX(CARTAO_COMPRAS!$I:$I,INT((ROW()-2)/20)+2))</f>
        <v/>
      </c>
      <c r="H1894" s="4" t="str">
        <f aca="false">IF($A1894="","",EDATE(INDEX(CARTAO_COMPRAS!$J:$J,INT((ROW()-2)/20)+2),MOD(ROW()-2,20)))</f>
        <v/>
      </c>
      <c r="I1894" s="4" t="str">
        <f aca="false">IF($H1894="","",$H1894-WEEKDAY($H1894,2)+1)</f>
        <v/>
      </c>
      <c r="J1894" s="4" t="str">
        <f aca="false">IF($I1894="","",$I1894+6)</f>
        <v/>
      </c>
      <c r="K1894" s="6" t="str">
        <f aca="false">IF($H1894="","",DATE(YEAR($H1894),MONTH($H1894),1))</f>
        <v/>
      </c>
      <c r="L1894" s="0" t="str">
        <f aca="false">IF($A1894="","",INDEX(CARTAO_COMPRAS!$K:$K,INT((ROW()-2)/20)+2))</f>
        <v/>
      </c>
      <c r="M1894" s="0" t="str">
        <f aca="false">IF($A1894="","","Compra no cartão")</f>
        <v/>
      </c>
    </row>
    <row r="1895" customFormat="false" ht="13.5" hidden="false" customHeight="false" outlineLevel="0" collapsed="false">
      <c r="A1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5" s="0" t="str">
        <f aca="false">IF($A1895="","",INDEX(CARTAO_COMPRAS!$C:$C,INT((ROW()-2)/20)+2))</f>
        <v/>
      </c>
      <c r="C1895" s="0" t="str">
        <f aca="false">IF($A1895="","",INDEX(CARTAO_COMPRAS!$D:$D,INT((ROW()-2)/20)+2))</f>
        <v/>
      </c>
      <c r="D1895" s="0" t="str">
        <f aca="false">IF($A1895="","",INDEX(CARTAO_COMPRAS!$E:$E,INT((ROW()-2)/20)+2))</f>
        <v/>
      </c>
      <c r="E1895" s="0" t="str">
        <f aca="false">IF($A1895="","",INDEX(CARTAO_COMPRAS!$H:$H,INT((ROW()-2)/20)+2)+MOD(ROW()-2,20))</f>
        <v/>
      </c>
      <c r="F1895" s="0" t="str">
        <f aca="false">IF($A1895="","",INDEX(CARTAO_COMPRAS!$G:$G,INT((ROW()-2)/20)+2))</f>
        <v/>
      </c>
      <c r="G1895" s="5" t="str">
        <f aca="false">IF($A1895="","",INDEX(CARTAO_COMPRAS!$I:$I,INT((ROW()-2)/20)+2))</f>
        <v/>
      </c>
      <c r="H1895" s="4" t="str">
        <f aca="false">IF($A1895="","",EDATE(INDEX(CARTAO_COMPRAS!$J:$J,INT((ROW()-2)/20)+2),MOD(ROW()-2,20)))</f>
        <v/>
      </c>
      <c r="I1895" s="4" t="str">
        <f aca="false">IF($H1895="","",$H1895-WEEKDAY($H1895,2)+1)</f>
        <v/>
      </c>
      <c r="J1895" s="4" t="str">
        <f aca="false">IF($I1895="","",$I1895+6)</f>
        <v/>
      </c>
      <c r="K1895" s="6" t="str">
        <f aca="false">IF($H1895="","",DATE(YEAR($H1895),MONTH($H1895),1))</f>
        <v/>
      </c>
      <c r="L1895" s="0" t="str">
        <f aca="false">IF($A1895="","",INDEX(CARTAO_COMPRAS!$K:$K,INT((ROW()-2)/20)+2))</f>
        <v/>
      </c>
      <c r="M1895" s="0" t="str">
        <f aca="false">IF($A1895="","","Compra no cartão")</f>
        <v/>
      </c>
    </row>
    <row r="1896" customFormat="false" ht="13.5" hidden="false" customHeight="false" outlineLevel="0" collapsed="false">
      <c r="A1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6" s="0" t="str">
        <f aca="false">IF($A1896="","",INDEX(CARTAO_COMPRAS!$C:$C,INT((ROW()-2)/20)+2))</f>
        <v/>
      </c>
      <c r="C1896" s="0" t="str">
        <f aca="false">IF($A1896="","",INDEX(CARTAO_COMPRAS!$D:$D,INT((ROW()-2)/20)+2))</f>
        <v/>
      </c>
      <c r="D1896" s="0" t="str">
        <f aca="false">IF($A1896="","",INDEX(CARTAO_COMPRAS!$E:$E,INT((ROW()-2)/20)+2))</f>
        <v/>
      </c>
      <c r="E1896" s="0" t="str">
        <f aca="false">IF($A1896="","",INDEX(CARTAO_COMPRAS!$H:$H,INT((ROW()-2)/20)+2)+MOD(ROW()-2,20))</f>
        <v/>
      </c>
      <c r="F1896" s="0" t="str">
        <f aca="false">IF($A1896="","",INDEX(CARTAO_COMPRAS!$G:$G,INT((ROW()-2)/20)+2))</f>
        <v/>
      </c>
      <c r="G1896" s="5" t="str">
        <f aca="false">IF($A1896="","",INDEX(CARTAO_COMPRAS!$I:$I,INT((ROW()-2)/20)+2))</f>
        <v/>
      </c>
      <c r="H1896" s="4" t="str">
        <f aca="false">IF($A1896="","",EDATE(INDEX(CARTAO_COMPRAS!$J:$J,INT((ROW()-2)/20)+2),MOD(ROW()-2,20)))</f>
        <v/>
      </c>
      <c r="I1896" s="4" t="str">
        <f aca="false">IF($H1896="","",$H1896-WEEKDAY($H1896,2)+1)</f>
        <v/>
      </c>
      <c r="J1896" s="4" t="str">
        <f aca="false">IF($I1896="","",$I1896+6)</f>
        <v/>
      </c>
      <c r="K1896" s="6" t="str">
        <f aca="false">IF($H1896="","",DATE(YEAR($H1896),MONTH($H1896),1))</f>
        <v/>
      </c>
      <c r="L1896" s="0" t="str">
        <f aca="false">IF($A1896="","",INDEX(CARTAO_COMPRAS!$K:$K,INT((ROW()-2)/20)+2))</f>
        <v/>
      </c>
      <c r="M1896" s="0" t="str">
        <f aca="false">IF($A1896="","","Compra no cartão")</f>
        <v/>
      </c>
    </row>
    <row r="1897" customFormat="false" ht="13.5" hidden="false" customHeight="false" outlineLevel="0" collapsed="false">
      <c r="A1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7" s="0" t="str">
        <f aca="false">IF($A1897="","",INDEX(CARTAO_COMPRAS!$C:$C,INT((ROW()-2)/20)+2))</f>
        <v/>
      </c>
      <c r="C1897" s="0" t="str">
        <f aca="false">IF($A1897="","",INDEX(CARTAO_COMPRAS!$D:$D,INT((ROW()-2)/20)+2))</f>
        <v/>
      </c>
      <c r="D1897" s="0" t="str">
        <f aca="false">IF($A1897="","",INDEX(CARTAO_COMPRAS!$E:$E,INT((ROW()-2)/20)+2))</f>
        <v/>
      </c>
      <c r="E1897" s="0" t="str">
        <f aca="false">IF($A1897="","",INDEX(CARTAO_COMPRAS!$H:$H,INT((ROW()-2)/20)+2)+MOD(ROW()-2,20))</f>
        <v/>
      </c>
      <c r="F1897" s="0" t="str">
        <f aca="false">IF($A1897="","",INDEX(CARTAO_COMPRAS!$G:$G,INT((ROW()-2)/20)+2))</f>
        <v/>
      </c>
      <c r="G1897" s="5" t="str">
        <f aca="false">IF($A1897="","",INDEX(CARTAO_COMPRAS!$I:$I,INT((ROW()-2)/20)+2))</f>
        <v/>
      </c>
      <c r="H1897" s="4" t="str">
        <f aca="false">IF($A1897="","",EDATE(INDEX(CARTAO_COMPRAS!$J:$J,INT((ROW()-2)/20)+2),MOD(ROW()-2,20)))</f>
        <v/>
      </c>
      <c r="I1897" s="4" t="str">
        <f aca="false">IF($H1897="","",$H1897-WEEKDAY($H1897,2)+1)</f>
        <v/>
      </c>
      <c r="J1897" s="4" t="str">
        <f aca="false">IF($I1897="","",$I1897+6)</f>
        <v/>
      </c>
      <c r="K1897" s="6" t="str">
        <f aca="false">IF($H1897="","",DATE(YEAR($H1897),MONTH($H1897),1))</f>
        <v/>
      </c>
      <c r="L1897" s="0" t="str">
        <f aca="false">IF($A1897="","",INDEX(CARTAO_COMPRAS!$K:$K,INT((ROW()-2)/20)+2))</f>
        <v/>
      </c>
      <c r="M1897" s="0" t="str">
        <f aca="false">IF($A1897="","","Compra no cartão")</f>
        <v/>
      </c>
    </row>
    <row r="1898" customFormat="false" ht="13.5" hidden="false" customHeight="false" outlineLevel="0" collapsed="false">
      <c r="A1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8" s="0" t="str">
        <f aca="false">IF($A1898="","",INDEX(CARTAO_COMPRAS!$C:$C,INT((ROW()-2)/20)+2))</f>
        <v/>
      </c>
      <c r="C1898" s="0" t="str">
        <f aca="false">IF($A1898="","",INDEX(CARTAO_COMPRAS!$D:$D,INT((ROW()-2)/20)+2))</f>
        <v/>
      </c>
      <c r="D1898" s="0" t="str">
        <f aca="false">IF($A1898="","",INDEX(CARTAO_COMPRAS!$E:$E,INT((ROW()-2)/20)+2))</f>
        <v/>
      </c>
      <c r="E1898" s="0" t="str">
        <f aca="false">IF($A1898="","",INDEX(CARTAO_COMPRAS!$H:$H,INT((ROW()-2)/20)+2)+MOD(ROW()-2,20))</f>
        <v/>
      </c>
      <c r="F1898" s="0" t="str">
        <f aca="false">IF($A1898="","",INDEX(CARTAO_COMPRAS!$G:$G,INT((ROW()-2)/20)+2))</f>
        <v/>
      </c>
      <c r="G1898" s="5" t="str">
        <f aca="false">IF($A1898="","",INDEX(CARTAO_COMPRAS!$I:$I,INT((ROW()-2)/20)+2))</f>
        <v/>
      </c>
      <c r="H1898" s="4" t="str">
        <f aca="false">IF($A1898="","",EDATE(INDEX(CARTAO_COMPRAS!$J:$J,INT((ROW()-2)/20)+2),MOD(ROW()-2,20)))</f>
        <v/>
      </c>
      <c r="I1898" s="4" t="str">
        <f aca="false">IF($H1898="","",$H1898-WEEKDAY($H1898,2)+1)</f>
        <v/>
      </c>
      <c r="J1898" s="4" t="str">
        <f aca="false">IF($I1898="","",$I1898+6)</f>
        <v/>
      </c>
      <c r="K1898" s="6" t="str">
        <f aca="false">IF($H1898="","",DATE(YEAR($H1898),MONTH($H1898),1))</f>
        <v/>
      </c>
      <c r="L1898" s="0" t="str">
        <f aca="false">IF($A1898="","",INDEX(CARTAO_COMPRAS!$K:$K,INT((ROW()-2)/20)+2))</f>
        <v/>
      </c>
      <c r="M1898" s="0" t="str">
        <f aca="false">IF($A1898="","","Compra no cartão")</f>
        <v/>
      </c>
    </row>
    <row r="1899" customFormat="false" ht="13.5" hidden="false" customHeight="false" outlineLevel="0" collapsed="false">
      <c r="A1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899" s="0" t="str">
        <f aca="false">IF($A1899="","",INDEX(CARTAO_COMPRAS!$C:$C,INT((ROW()-2)/20)+2))</f>
        <v/>
      </c>
      <c r="C1899" s="0" t="str">
        <f aca="false">IF($A1899="","",INDEX(CARTAO_COMPRAS!$D:$D,INT((ROW()-2)/20)+2))</f>
        <v/>
      </c>
      <c r="D1899" s="0" t="str">
        <f aca="false">IF($A1899="","",INDEX(CARTAO_COMPRAS!$E:$E,INT((ROW()-2)/20)+2))</f>
        <v/>
      </c>
      <c r="E1899" s="0" t="str">
        <f aca="false">IF($A1899="","",INDEX(CARTAO_COMPRAS!$H:$H,INT((ROW()-2)/20)+2)+MOD(ROW()-2,20))</f>
        <v/>
      </c>
      <c r="F1899" s="0" t="str">
        <f aca="false">IF($A1899="","",INDEX(CARTAO_COMPRAS!$G:$G,INT((ROW()-2)/20)+2))</f>
        <v/>
      </c>
      <c r="G1899" s="5" t="str">
        <f aca="false">IF($A1899="","",INDEX(CARTAO_COMPRAS!$I:$I,INT((ROW()-2)/20)+2))</f>
        <v/>
      </c>
      <c r="H1899" s="4" t="str">
        <f aca="false">IF($A1899="","",EDATE(INDEX(CARTAO_COMPRAS!$J:$J,INT((ROW()-2)/20)+2),MOD(ROW()-2,20)))</f>
        <v/>
      </c>
      <c r="I1899" s="4" t="str">
        <f aca="false">IF($H1899="","",$H1899-WEEKDAY($H1899,2)+1)</f>
        <v/>
      </c>
      <c r="J1899" s="4" t="str">
        <f aca="false">IF($I1899="","",$I1899+6)</f>
        <v/>
      </c>
      <c r="K1899" s="6" t="str">
        <f aca="false">IF($H1899="","",DATE(YEAR($H1899),MONTH($H1899),1))</f>
        <v/>
      </c>
      <c r="L1899" s="0" t="str">
        <f aca="false">IF($A1899="","",INDEX(CARTAO_COMPRAS!$K:$K,INT((ROW()-2)/20)+2))</f>
        <v/>
      </c>
      <c r="M1899" s="0" t="str">
        <f aca="false">IF($A1899="","","Compra no cartão")</f>
        <v/>
      </c>
    </row>
    <row r="1900" customFormat="false" ht="13.5" hidden="false" customHeight="false" outlineLevel="0" collapsed="false">
      <c r="A1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00" s="0" t="str">
        <f aca="false">IF($A1900="","",INDEX(CARTAO_COMPRAS!$C:$C,INT((ROW()-2)/20)+2))</f>
        <v/>
      </c>
      <c r="C1900" s="0" t="str">
        <f aca="false">IF($A1900="","",INDEX(CARTAO_COMPRAS!$D:$D,INT((ROW()-2)/20)+2))</f>
        <v/>
      </c>
      <c r="D1900" s="0" t="str">
        <f aca="false">IF($A1900="","",INDEX(CARTAO_COMPRAS!$E:$E,INT((ROW()-2)/20)+2))</f>
        <v/>
      </c>
      <c r="E1900" s="0" t="str">
        <f aca="false">IF($A1900="","",INDEX(CARTAO_COMPRAS!$H:$H,INT((ROW()-2)/20)+2)+MOD(ROW()-2,20))</f>
        <v/>
      </c>
      <c r="F1900" s="0" t="str">
        <f aca="false">IF($A1900="","",INDEX(CARTAO_COMPRAS!$G:$G,INT((ROW()-2)/20)+2))</f>
        <v/>
      </c>
      <c r="G1900" s="5" t="str">
        <f aca="false">IF($A1900="","",INDEX(CARTAO_COMPRAS!$I:$I,INT((ROW()-2)/20)+2))</f>
        <v/>
      </c>
      <c r="H1900" s="4" t="str">
        <f aca="false">IF($A1900="","",EDATE(INDEX(CARTAO_COMPRAS!$J:$J,INT((ROW()-2)/20)+2),MOD(ROW()-2,20)))</f>
        <v/>
      </c>
      <c r="I1900" s="4" t="str">
        <f aca="false">IF($H1900="","",$H1900-WEEKDAY($H1900,2)+1)</f>
        <v/>
      </c>
      <c r="J1900" s="4" t="str">
        <f aca="false">IF($I1900="","",$I1900+6)</f>
        <v/>
      </c>
      <c r="K1900" s="6" t="str">
        <f aca="false">IF($H1900="","",DATE(YEAR($H1900),MONTH($H1900),1))</f>
        <v/>
      </c>
      <c r="L1900" s="0" t="str">
        <f aca="false">IF($A1900="","",INDEX(CARTAO_COMPRAS!$K:$K,INT((ROW()-2)/20)+2))</f>
        <v/>
      </c>
      <c r="M1900" s="0" t="str">
        <f aca="false">IF($A1900="","","Compra no cartão")</f>
        <v/>
      </c>
    </row>
    <row r="1901" customFormat="false" ht="13.5" hidden="false" customHeight="false" outlineLevel="0" collapsed="false">
      <c r="A1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01" s="0" t="str">
        <f aca="false">IF($A1901="","",INDEX(CARTAO_COMPRAS!$C:$C,INT((ROW()-2)/20)+2))</f>
        <v/>
      </c>
      <c r="C1901" s="0" t="str">
        <f aca="false">IF($A1901="","",INDEX(CARTAO_COMPRAS!$D:$D,INT((ROW()-2)/20)+2))</f>
        <v/>
      </c>
      <c r="D1901" s="0" t="str">
        <f aca="false">IF($A1901="","",INDEX(CARTAO_COMPRAS!$E:$E,INT((ROW()-2)/20)+2))</f>
        <v/>
      </c>
      <c r="E1901" s="0" t="str">
        <f aca="false">IF($A1901="","",INDEX(CARTAO_COMPRAS!$H:$H,INT((ROW()-2)/20)+2)+MOD(ROW()-2,20))</f>
        <v/>
      </c>
      <c r="F1901" s="0" t="str">
        <f aca="false">IF($A1901="","",INDEX(CARTAO_COMPRAS!$G:$G,INT((ROW()-2)/20)+2))</f>
        <v/>
      </c>
      <c r="G1901" s="5" t="str">
        <f aca="false">IF($A1901="","",INDEX(CARTAO_COMPRAS!$I:$I,INT((ROW()-2)/20)+2))</f>
        <v/>
      </c>
      <c r="H1901" s="4" t="str">
        <f aca="false">IF($A1901="","",EDATE(INDEX(CARTAO_COMPRAS!$J:$J,INT((ROW()-2)/20)+2),MOD(ROW()-2,20)))</f>
        <v/>
      </c>
      <c r="I1901" s="4" t="str">
        <f aca="false">IF($H1901="","",$H1901-WEEKDAY($H1901,2)+1)</f>
        <v/>
      </c>
      <c r="J1901" s="4" t="str">
        <f aca="false">IF($I1901="","",$I1901+6)</f>
        <v/>
      </c>
      <c r="K1901" s="6" t="str">
        <f aca="false">IF($H1901="","",DATE(YEAR($H1901),MONTH($H1901),1))</f>
        <v/>
      </c>
      <c r="L1901" s="0" t="str">
        <f aca="false">IF($A1901="","",INDEX(CARTAO_COMPRAS!$K:$K,INT((ROW()-2)/20)+2))</f>
        <v/>
      </c>
      <c r="M1901" s="0" t="str">
        <f aca="false">IF($A1901="","","Compra no cartão")</f>
        <v/>
      </c>
    </row>
    <row r="1902" customFormat="false" ht="13.5" hidden="false" customHeight="false" outlineLevel="0" collapsed="false">
      <c r="A19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96</v>
      </c>
      <c r="B1902" s="0" t="str">
        <f aca="false">IF($A1902="","",INDEX(CARTAO_COMPRAS!$C:$C,INT((ROW()-2)/20)+2))</f>
        <v>Bradesco</v>
      </c>
      <c r="C1902" s="0" t="str">
        <f aca="false">IF($A1902="","",INDEX(CARTAO_COMPRAS!$D:$D,INT((ROW()-2)/20)+2))</f>
        <v>Swfit - Açougue</v>
      </c>
      <c r="D1902" s="0" t="str">
        <f aca="false">IF($A1902="","",INDEX(CARTAO_COMPRAS!$E:$E,INT((ROW()-2)/20)+2))</f>
        <v>Alimentação / Insumos</v>
      </c>
      <c r="E1902" s="0" t="n">
        <f aca="false">IF($A1902="","",INDEX(CARTAO_COMPRAS!$H:$H,INT((ROW()-2)/20)+2)+MOD(ROW()-2,20))</f>
        <v>1</v>
      </c>
      <c r="F1902" s="0" t="n">
        <f aca="false">IF($A1902="","",INDEX(CARTAO_COMPRAS!$G:$G,INT((ROW()-2)/20)+2))</f>
        <v>4</v>
      </c>
      <c r="G1902" s="5" t="n">
        <f aca="false">IF($A1902="","",INDEX(CARTAO_COMPRAS!$I:$I,INT((ROW()-2)/20)+2))</f>
        <v>310.77</v>
      </c>
      <c r="H1902" s="4" t="n">
        <f aca="false">IF($A1902="","",EDATE(INDEX(CARTAO_COMPRAS!$J:$J,INT((ROW()-2)/20)+2),MOD(ROW()-2,20)))</f>
        <v>46188</v>
      </c>
      <c r="I1902" s="4" t="n">
        <f aca="false">IF($H1902="","",$H1902-WEEKDAY($H1902,2)+1)</f>
        <v>46188</v>
      </c>
      <c r="J1902" s="4" t="n">
        <f aca="false">IF($I1902="","",$I1902+6)</f>
        <v>46194</v>
      </c>
      <c r="K1902" s="6" t="n">
        <f aca="false">IF($H1902="","",DATE(YEAR($H1902),MONTH($H1902),1))</f>
        <v>46174</v>
      </c>
      <c r="L1902" s="0" t="str">
        <f aca="false">IF($A1902="","",INDEX(CARTAO_COMPRAS!$K:$K,INT((ROW()-2)/20)+2))</f>
        <v>Pago</v>
      </c>
      <c r="M1902" s="0" t="str">
        <f aca="false">IF($A1902="","","Compra no cartão")</f>
        <v>Compra no cartão</v>
      </c>
    </row>
    <row r="1903" customFormat="false" ht="13.5" hidden="false" customHeight="false" outlineLevel="0" collapsed="false">
      <c r="A19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96</v>
      </c>
      <c r="B1903" s="0" t="str">
        <f aca="false">IF($A1903="","",INDEX(CARTAO_COMPRAS!$C:$C,INT((ROW()-2)/20)+2))</f>
        <v>Bradesco</v>
      </c>
      <c r="C1903" s="0" t="str">
        <f aca="false">IF($A1903="","",INDEX(CARTAO_COMPRAS!$D:$D,INT((ROW()-2)/20)+2))</f>
        <v>Swfit - Açougue</v>
      </c>
      <c r="D1903" s="0" t="str">
        <f aca="false">IF($A1903="","",INDEX(CARTAO_COMPRAS!$E:$E,INT((ROW()-2)/20)+2))</f>
        <v>Alimentação / Insumos</v>
      </c>
      <c r="E1903" s="0" t="n">
        <f aca="false">IF($A1903="","",INDEX(CARTAO_COMPRAS!$H:$H,INT((ROW()-2)/20)+2)+MOD(ROW()-2,20))</f>
        <v>2</v>
      </c>
      <c r="F1903" s="0" t="n">
        <f aca="false">IF($A1903="","",INDEX(CARTAO_COMPRAS!$G:$G,INT((ROW()-2)/20)+2))</f>
        <v>4</v>
      </c>
      <c r="G1903" s="5" t="n">
        <f aca="false">IF($A1903="","",INDEX(CARTAO_COMPRAS!$I:$I,INT((ROW()-2)/20)+2))</f>
        <v>310.77</v>
      </c>
      <c r="H1903" s="4" t="n">
        <f aca="false">IF($A1903="","",EDATE(INDEX(CARTAO_COMPRAS!$J:$J,INT((ROW()-2)/20)+2),MOD(ROW()-2,20)))</f>
        <v>46218</v>
      </c>
      <c r="I1903" s="4" t="n">
        <f aca="false">IF($H1903="","",$H1903-WEEKDAY($H1903,2)+1)</f>
        <v>46216</v>
      </c>
      <c r="J1903" s="4" t="n">
        <f aca="false">IF($I1903="","",$I1903+6)</f>
        <v>46222</v>
      </c>
      <c r="K1903" s="6" t="n">
        <f aca="false">IF($H1903="","",DATE(YEAR($H1903),MONTH($H1903),1))</f>
        <v>46204</v>
      </c>
      <c r="L1903" s="0" t="str">
        <f aca="false">IF($A1903="","",INDEX(CARTAO_COMPRAS!$K:$K,INT((ROW()-2)/20)+2))</f>
        <v>Pago</v>
      </c>
      <c r="M1903" s="0" t="str">
        <f aca="false">IF($A1903="","","Compra no cartão")</f>
        <v>Compra no cartão</v>
      </c>
    </row>
    <row r="1904" customFormat="false" ht="13.5" hidden="false" customHeight="false" outlineLevel="0" collapsed="false">
      <c r="A19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96</v>
      </c>
      <c r="B1904" s="0" t="str">
        <f aca="false">IF($A1904="","",INDEX(CARTAO_COMPRAS!$C:$C,INT((ROW()-2)/20)+2))</f>
        <v>Bradesco</v>
      </c>
      <c r="C1904" s="0" t="str">
        <f aca="false">IF($A1904="","",INDEX(CARTAO_COMPRAS!$D:$D,INT((ROW()-2)/20)+2))</f>
        <v>Swfit - Açougue</v>
      </c>
      <c r="D1904" s="0" t="str">
        <f aca="false">IF($A1904="","",INDEX(CARTAO_COMPRAS!$E:$E,INT((ROW()-2)/20)+2))</f>
        <v>Alimentação / Insumos</v>
      </c>
      <c r="E1904" s="0" t="n">
        <f aca="false">IF($A1904="","",INDEX(CARTAO_COMPRAS!$H:$H,INT((ROW()-2)/20)+2)+MOD(ROW()-2,20))</f>
        <v>3</v>
      </c>
      <c r="F1904" s="0" t="n">
        <f aca="false">IF($A1904="","",INDEX(CARTAO_COMPRAS!$G:$G,INT((ROW()-2)/20)+2))</f>
        <v>4</v>
      </c>
      <c r="G1904" s="5" t="n">
        <f aca="false">IF($A1904="","",INDEX(CARTAO_COMPRAS!$I:$I,INT((ROW()-2)/20)+2))</f>
        <v>310.77</v>
      </c>
      <c r="H1904" s="4" t="n">
        <f aca="false">IF($A1904="","",EDATE(INDEX(CARTAO_COMPRAS!$J:$J,INT((ROW()-2)/20)+2),MOD(ROW()-2,20)))</f>
        <v>46249</v>
      </c>
      <c r="I1904" s="4" t="n">
        <f aca="false">IF($H1904="","",$H1904-WEEKDAY($H1904,2)+1)</f>
        <v>46244</v>
      </c>
      <c r="J1904" s="4" t="n">
        <f aca="false">IF($I1904="","",$I1904+6)</f>
        <v>46250</v>
      </c>
      <c r="K1904" s="6" t="n">
        <f aca="false">IF($H1904="","",DATE(YEAR($H1904),MONTH($H1904),1))</f>
        <v>46235</v>
      </c>
      <c r="L1904" s="0" t="str">
        <f aca="false">IF($A1904="","",INDEX(CARTAO_COMPRAS!$K:$K,INT((ROW()-2)/20)+2))</f>
        <v>Pago</v>
      </c>
      <c r="M1904" s="0" t="str">
        <f aca="false">IF($A1904="","","Compra no cartão")</f>
        <v>Compra no cartão</v>
      </c>
    </row>
    <row r="1905" customFormat="false" ht="13.5" hidden="false" customHeight="false" outlineLevel="0" collapsed="false">
      <c r="A190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96</v>
      </c>
      <c r="B1905" s="0" t="str">
        <f aca="false">IF($A1905="","",INDEX(CARTAO_COMPRAS!$C:$C,INT((ROW()-2)/20)+2))</f>
        <v>Bradesco</v>
      </c>
      <c r="C1905" s="0" t="str">
        <f aca="false">IF($A1905="","",INDEX(CARTAO_COMPRAS!$D:$D,INT((ROW()-2)/20)+2))</f>
        <v>Swfit - Açougue</v>
      </c>
      <c r="D1905" s="0" t="str">
        <f aca="false">IF($A1905="","",INDEX(CARTAO_COMPRAS!$E:$E,INT((ROW()-2)/20)+2))</f>
        <v>Alimentação / Insumos</v>
      </c>
      <c r="E1905" s="0" t="n">
        <f aca="false">IF($A1905="","",INDEX(CARTAO_COMPRAS!$H:$H,INT((ROW()-2)/20)+2)+MOD(ROW()-2,20))</f>
        <v>4</v>
      </c>
      <c r="F1905" s="0" t="n">
        <f aca="false">IF($A1905="","",INDEX(CARTAO_COMPRAS!$G:$G,INT((ROW()-2)/20)+2))</f>
        <v>4</v>
      </c>
      <c r="G1905" s="5" t="n">
        <f aca="false">IF($A1905="","",INDEX(CARTAO_COMPRAS!$I:$I,INT((ROW()-2)/20)+2))</f>
        <v>310.77</v>
      </c>
      <c r="H1905" s="4" t="n">
        <f aca="false">IF($A1905="","",EDATE(INDEX(CARTAO_COMPRAS!$J:$J,INT((ROW()-2)/20)+2),MOD(ROW()-2,20)))</f>
        <v>46280</v>
      </c>
      <c r="I1905" s="4" t="n">
        <f aca="false">IF($H1905="","",$H1905-WEEKDAY($H1905,2)+1)</f>
        <v>46279</v>
      </c>
      <c r="J1905" s="4" t="n">
        <f aca="false">IF($I1905="","",$I1905+6)</f>
        <v>46285</v>
      </c>
      <c r="K1905" s="6" t="n">
        <f aca="false">IF($H1905="","",DATE(YEAR($H1905),MONTH($H1905),1))</f>
        <v>46266</v>
      </c>
      <c r="L1905" s="0" t="str">
        <f aca="false">IF($A1905="","",INDEX(CARTAO_COMPRAS!$K:$K,INT((ROW()-2)/20)+2))</f>
        <v>Pago</v>
      </c>
      <c r="M1905" s="0" t="str">
        <f aca="false">IF($A1905="","","Compra no cartão")</f>
        <v>Compra no cartão</v>
      </c>
    </row>
    <row r="1906" customFormat="false" ht="13.5" hidden="false" customHeight="false" outlineLevel="0" collapsed="false">
      <c r="A1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06" s="0" t="str">
        <f aca="false">IF($A1906="","",INDEX(CARTAO_COMPRAS!$C:$C,INT((ROW()-2)/20)+2))</f>
        <v/>
      </c>
      <c r="C1906" s="0" t="str">
        <f aca="false">IF($A1906="","",INDEX(CARTAO_COMPRAS!$D:$D,INT((ROW()-2)/20)+2))</f>
        <v/>
      </c>
      <c r="D1906" s="0" t="str">
        <f aca="false">IF($A1906="","",INDEX(CARTAO_COMPRAS!$E:$E,INT((ROW()-2)/20)+2))</f>
        <v/>
      </c>
      <c r="E1906" s="0" t="str">
        <f aca="false">IF($A1906="","",INDEX(CARTAO_COMPRAS!$H:$H,INT((ROW()-2)/20)+2)+MOD(ROW()-2,20))</f>
        <v/>
      </c>
      <c r="F1906" s="0" t="str">
        <f aca="false">IF($A1906="","",INDEX(CARTAO_COMPRAS!$G:$G,INT((ROW()-2)/20)+2))</f>
        <v/>
      </c>
      <c r="G1906" s="5" t="str">
        <f aca="false">IF($A1906="","",INDEX(CARTAO_COMPRAS!$I:$I,INT((ROW()-2)/20)+2))</f>
        <v/>
      </c>
      <c r="H1906" s="4" t="str">
        <f aca="false">IF($A1906="","",EDATE(INDEX(CARTAO_COMPRAS!$J:$J,INT((ROW()-2)/20)+2),MOD(ROW()-2,20)))</f>
        <v/>
      </c>
      <c r="I1906" s="4" t="str">
        <f aca="false">IF($H1906="","",$H1906-WEEKDAY($H1906,2)+1)</f>
        <v/>
      </c>
      <c r="J1906" s="4" t="str">
        <f aca="false">IF($I1906="","",$I1906+6)</f>
        <v/>
      </c>
      <c r="K1906" s="6" t="str">
        <f aca="false">IF($H1906="","",DATE(YEAR($H1906),MONTH($H1906),1))</f>
        <v/>
      </c>
      <c r="L1906" s="0" t="str">
        <f aca="false">IF($A1906="","",INDEX(CARTAO_COMPRAS!$K:$K,INT((ROW()-2)/20)+2))</f>
        <v/>
      </c>
      <c r="M1906" s="0" t="str">
        <f aca="false">IF($A1906="","","Compra no cartão")</f>
        <v/>
      </c>
    </row>
    <row r="1907" customFormat="false" ht="13.5" hidden="false" customHeight="false" outlineLevel="0" collapsed="false">
      <c r="A1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07" s="0" t="str">
        <f aca="false">IF($A1907="","",INDEX(CARTAO_COMPRAS!$C:$C,INT((ROW()-2)/20)+2))</f>
        <v/>
      </c>
      <c r="C1907" s="0" t="str">
        <f aca="false">IF($A1907="","",INDEX(CARTAO_COMPRAS!$D:$D,INT((ROW()-2)/20)+2))</f>
        <v/>
      </c>
      <c r="D1907" s="0" t="str">
        <f aca="false">IF($A1907="","",INDEX(CARTAO_COMPRAS!$E:$E,INT((ROW()-2)/20)+2))</f>
        <v/>
      </c>
      <c r="E1907" s="0" t="str">
        <f aca="false">IF($A1907="","",INDEX(CARTAO_COMPRAS!$H:$H,INT((ROW()-2)/20)+2)+MOD(ROW()-2,20))</f>
        <v/>
      </c>
      <c r="F1907" s="0" t="str">
        <f aca="false">IF($A1907="","",INDEX(CARTAO_COMPRAS!$G:$G,INT((ROW()-2)/20)+2))</f>
        <v/>
      </c>
      <c r="G1907" s="5" t="str">
        <f aca="false">IF($A1907="","",INDEX(CARTAO_COMPRAS!$I:$I,INT((ROW()-2)/20)+2))</f>
        <v/>
      </c>
      <c r="H1907" s="4" t="str">
        <f aca="false">IF($A1907="","",EDATE(INDEX(CARTAO_COMPRAS!$J:$J,INT((ROW()-2)/20)+2),MOD(ROW()-2,20)))</f>
        <v/>
      </c>
      <c r="I1907" s="4" t="str">
        <f aca="false">IF($H1907="","",$H1907-WEEKDAY($H1907,2)+1)</f>
        <v/>
      </c>
      <c r="J1907" s="4" t="str">
        <f aca="false">IF($I1907="","",$I1907+6)</f>
        <v/>
      </c>
      <c r="K1907" s="6" t="str">
        <f aca="false">IF($H1907="","",DATE(YEAR($H1907),MONTH($H1907),1))</f>
        <v/>
      </c>
      <c r="L1907" s="0" t="str">
        <f aca="false">IF($A1907="","",INDEX(CARTAO_COMPRAS!$K:$K,INT((ROW()-2)/20)+2))</f>
        <v/>
      </c>
      <c r="M1907" s="0" t="str">
        <f aca="false">IF($A1907="","","Compra no cartão")</f>
        <v/>
      </c>
    </row>
    <row r="1908" customFormat="false" ht="13.5" hidden="false" customHeight="false" outlineLevel="0" collapsed="false">
      <c r="A1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08" s="0" t="str">
        <f aca="false">IF($A1908="","",INDEX(CARTAO_COMPRAS!$C:$C,INT((ROW()-2)/20)+2))</f>
        <v/>
      </c>
      <c r="C1908" s="0" t="str">
        <f aca="false">IF($A1908="","",INDEX(CARTAO_COMPRAS!$D:$D,INT((ROW()-2)/20)+2))</f>
        <v/>
      </c>
      <c r="D1908" s="0" t="str">
        <f aca="false">IF($A1908="","",INDEX(CARTAO_COMPRAS!$E:$E,INT((ROW()-2)/20)+2))</f>
        <v/>
      </c>
      <c r="E1908" s="0" t="str">
        <f aca="false">IF($A1908="","",INDEX(CARTAO_COMPRAS!$H:$H,INT((ROW()-2)/20)+2)+MOD(ROW()-2,20))</f>
        <v/>
      </c>
      <c r="F1908" s="0" t="str">
        <f aca="false">IF($A1908="","",INDEX(CARTAO_COMPRAS!$G:$G,INT((ROW()-2)/20)+2))</f>
        <v/>
      </c>
      <c r="G1908" s="5" t="str">
        <f aca="false">IF($A1908="","",INDEX(CARTAO_COMPRAS!$I:$I,INT((ROW()-2)/20)+2))</f>
        <v/>
      </c>
      <c r="H1908" s="4" t="str">
        <f aca="false">IF($A1908="","",EDATE(INDEX(CARTAO_COMPRAS!$J:$J,INT((ROW()-2)/20)+2),MOD(ROW()-2,20)))</f>
        <v/>
      </c>
      <c r="I1908" s="4" t="str">
        <f aca="false">IF($H1908="","",$H1908-WEEKDAY($H1908,2)+1)</f>
        <v/>
      </c>
      <c r="J1908" s="4" t="str">
        <f aca="false">IF($I1908="","",$I1908+6)</f>
        <v/>
      </c>
      <c r="K1908" s="6" t="str">
        <f aca="false">IF($H1908="","",DATE(YEAR($H1908),MONTH($H1908),1))</f>
        <v/>
      </c>
      <c r="L1908" s="0" t="str">
        <f aca="false">IF($A1908="","",INDEX(CARTAO_COMPRAS!$K:$K,INT((ROW()-2)/20)+2))</f>
        <v/>
      </c>
      <c r="M1908" s="0" t="str">
        <f aca="false">IF($A1908="","","Compra no cartão")</f>
        <v/>
      </c>
    </row>
    <row r="1909" customFormat="false" ht="13.5" hidden="false" customHeight="false" outlineLevel="0" collapsed="false">
      <c r="A1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09" s="0" t="str">
        <f aca="false">IF($A1909="","",INDEX(CARTAO_COMPRAS!$C:$C,INT((ROW()-2)/20)+2))</f>
        <v/>
      </c>
      <c r="C1909" s="0" t="str">
        <f aca="false">IF($A1909="","",INDEX(CARTAO_COMPRAS!$D:$D,INT((ROW()-2)/20)+2))</f>
        <v/>
      </c>
      <c r="D1909" s="0" t="str">
        <f aca="false">IF($A1909="","",INDEX(CARTAO_COMPRAS!$E:$E,INT((ROW()-2)/20)+2))</f>
        <v/>
      </c>
      <c r="E1909" s="0" t="str">
        <f aca="false">IF($A1909="","",INDEX(CARTAO_COMPRAS!$H:$H,INT((ROW()-2)/20)+2)+MOD(ROW()-2,20))</f>
        <v/>
      </c>
      <c r="F1909" s="0" t="str">
        <f aca="false">IF($A1909="","",INDEX(CARTAO_COMPRAS!$G:$G,INT((ROW()-2)/20)+2))</f>
        <v/>
      </c>
      <c r="G1909" s="5" t="str">
        <f aca="false">IF($A1909="","",INDEX(CARTAO_COMPRAS!$I:$I,INT((ROW()-2)/20)+2))</f>
        <v/>
      </c>
      <c r="H1909" s="4" t="str">
        <f aca="false">IF($A1909="","",EDATE(INDEX(CARTAO_COMPRAS!$J:$J,INT((ROW()-2)/20)+2),MOD(ROW()-2,20)))</f>
        <v/>
      </c>
      <c r="I1909" s="4" t="str">
        <f aca="false">IF($H1909="","",$H1909-WEEKDAY($H1909,2)+1)</f>
        <v/>
      </c>
      <c r="J1909" s="4" t="str">
        <f aca="false">IF($I1909="","",$I1909+6)</f>
        <v/>
      </c>
      <c r="K1909" s="6" t="str">
        <f aca="false">IF($H1909="","",DATE(YEAR($H1909),MONTH($H1909),1))</f>
        <v/>
      </c>
      <c r="L1909" s="0" t="str">
        <f aca="false">IF($A1909="","",INDEX(CARTAO_COMPRAS!$K:$K,INT((ROW()-2)/20)+2))</f>
        <v/>
      </c>
      <c r="M1909" s="0" t="str">
        <f aca="false">IF($A1909="","","Compra no cartão")</f>
        <v/>
      </c>
    </row>
    <row r="1910" customFormat="false" ht="13.5" hidden="false" customHeight="false" outlineLevel="0" collapsed="false">
      <c r="A1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0" s="0" t="str">
        <f aca="false">IF($A1910="","",INDEX(CARTAO_COMPRAS!$C:$C,INT((ROW()-2)/20)+2))</f>
        <v/>
      </c>
      <c r="C1910" s="0" t="str">
        <f aca="false">IF($A1910="","",INDEX(CARTAO_COMPRAS!$D:$D,INT((ROW()-2)/20)+2))</f>
        <v/>
      </c>
      <c r="D1910" s="0" t="str">
        <f aca="false">IF($A1910="","",INDEX(CARTAO_COMPRAS!$E:$E,INT((ROW()-2)/20)+2))</f>
        <v/>
      </c>
      <c r="E1910" s="0" t="str">
        <f aca="false">IF($A1910="","",INDEX(CARTAO_COMPRAS!$H:$H,INT((ROW()-2)/20)+2)+MOD(ROW()-2,20))</f>
        <v/>
      </c>
      <c r="F1910" s="0" t="str">
        <f aca="false">IF($A1910="","",INDEX(CARTAO_COMPRAS!$G:$G,INT((ROW()-2)/20)+2))</f>
        <v/>
      </c>
      <c r="G1910" s="5" t="str">
        <f aca="false">IF($A1910="","",INDEX(CARTAO_COMPRAS!$I:$I,INT((ROW()-2)/20)+2))</f>
        <v/>
      </c>
      <c r="H1910" s="4" t="str">
        <f aca="false">IF($A1910="","",EDATE(INDEX(CARTAO_COMPRAS!$J:$J,INT((ROW()-2)/20)+2),MOD(ROW()-2,20)))</f>
        <v/>
      </c>
      <c r="I1910" s="4" t="str">
        <f aca="false">IF($H1910="","",$H1910-WEEKDAY($H1910,2)+1)</f>
        <v/>
      </c>
      <c r="J1910" s="4" t="str">
        <f aca="false">IF($I1910="","",$I1910+6)</f>
        <v/>
      </c>
      <c r="K1910" s="6" t="str">
        <f aca="false">IF($H1910="","",DATE(YEAR($H1910),MONTH($H1910),1))</f>
        <v/>
      </c>
      <c r="L1910" s="0" t="str">
        <f aca="false">IF($A1910="","",INDEX(CARTAO_COMPRAS!$K:$K,INT((ROW()-2)/20)+2))</f>
        <v/>
      </c>
      <c r="M1910" s="0" t="str">
        <f aca="false">IF($A1910="","","Compra no cartão")</f>
        <v/>
      </c>
    </row>
    <row r="1911" customFormat="false" ht="13.5" hidden="false" customHeight="false" outlineLevel="0" collapsed="false">
      <c r="A1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1" s="0" t="str">
        <f aca="false">IF($A1911="","",INDEX(CARTAO_COMPRAS!$C:$C,INT((ROW()-2)/20)+2))</f>
        <v/>
      </c>
      <c r="C1911" s="0" t="str">
        <f aca="false">IF($A1911="","",INDEX(CARTAO_COMPRAS!$D:$D,INT((ROW()-2)/20)+2))</f>
        <v/>
      </c>
      <c r="D1911" s="0" t="str">
        <f aca="false">IF($A1911="","",INDEX(CARTAO_COMPRAS!$E:$E,INT((ROW()-2)/20)+2))</f>
        <v/>
      </c>
      <c r="E1911" s="0" t="str">
        <f aca="false">IF($A1911="","",INDEX(CARTAO_COMPRAS!$H:$H,INT((ROW()-2)/20)+2)+MOD(ROW()-2,20))</f>
        <v/>
      </c>
      <c r="F1911" s="0" t="str">
        <f aca="false">IF($A1911="","",INDEX(CARTAO_COMPRAS!$G:$G,INT((ROW()-2)/20)+2))</f>
        <v/>
      </c>
      <c r="G1911" s="5" t="str">
        <f aca="false">IF($A1911="","",INDEX(CARTAO_COMPRAS!$I:$I,INT((ROW()-2)/20)+2))</f>
        <v/>
      </c>
      <c r="H1911" s="4" t="str">
        <f aca="false">IF($A1911="","",EDATE(INDEX(CARTAO_COMPRAS!$J:$J,INT((ROW()-2)/20)+2),MOD(ROW()-2,20)))</f>
        <v/>
      </c>
      <c r="I1911" s="4" t="str">
        <f aca="false">IF($H1911="","",$H1911-WEEKDAY($H1911,2)+1)</f>
        <v/>
      </c>
      <c r="J1911" s="4" t="str">
        <f aca="false">IF($I1911="","",$I1911+6)</f>
        <v/>
      </c>
      <c r="K1911" s="6" t="str">
        <f aca="false">IF($H1911="","",DATE(YEAR($H1911),MONTH($H1911),1))</f>
        <v/>
      </c>
      <c r="L1911" s="0" t="str">
        <f aca="false">IF($A1911="","",INDEX(CARTAO_COMPRAS!$K:$K,INT((ROW()-2)/20)+2))</f>
        <v/>
      </c>
      <c r="M1911" s="0" t="str">
        <f aca="false">IF($A1911="","","Compra no cartão")</f>
        <v/>
      </c>
    </row>
    <row r="1912" customFormat="false" ht="13.5" hidden="false" customHeight="false" outlineLevel="0" collapsed="false">
      <c r="A1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2" s="0" t="str">
        <f aca="false">IF($A1912="","",INDEX(CARTAO_COMPRAS!$C:$C,INT((ROW()-2)/20)+2))</f>
        <v/>
      </c>
      <c r="C1912" s="0" t="str">
        <f aca="false">IF($A1912="","",INDEX(CARTAO_COMPRAS!$D:$D,INT((ROW()-2)/20)+2))</f>
        <v/>
      </c>
      <c r="D1912" s="0" t="str">
        <f aca="false">IF($A1912="","",INDEX(CARTAO_COMPRAS!$E:$E,INT((ROW()-2)/20)+2))</f>
        <v/>
      </c>
      <c r="E1912" s="0" t="str">
        <f aca="false">IF($A1912="","",INDEX(CARTAO_COMPRAS!$H:$H,INT((ROW()-2)/20)+2)+MOD(ROW()-2,20))</f>
        <v/>
      </c>
      <c r="F1912" s="0" t="str">
        <f aca="false">IF($A1912="","",INDEX(CARTAO_COMPRAS!$G:$G,INT((ROW()-2)/20)+2))</f>
        <v/>
      </c>
      <c r="G1912" s="5" t="str">
        <f aca="false">IF($A1912="","",INDEX(CARTAO_COMPRAS!$I:$I,INT((ROW()-2)/20)+2))</f>
        <v/>
      </c>
      <c r="H1912" s="4" t="str">
        <f aca="false">IF($A1912="","",EDATE(INDEX(CARTAO_COMPRAS!$J:$J,INT((ROW()-2)/20)+2),MOD(ROW()-2,20)))</f>
        <v/>
      </c>
      <c r="I1912" s="4" t="str">
        <f aca="false">IF($H1912="","",$H1912-WEEKDAY($H1912,2)+1)</f>
        <v/>
      </c>
      <c r="J1912" s="4" t="str">
        <f aca="false">IF($I1912="","",$I1912+6)</f>
        <v/>
      </c>
      <c r="K1912" s="6" t="str">
        <f aca="false">IF($H1912="","",DATE(YEAR($H1912),MONTH($H1912),1))</f>
        <v/>
      </c>
      <c r="L1912" s="0" t="str">
        <f aca="false">IF($A1912="","",INDEX(CARTAO_COMPRAS!$K:$K,INT((ROW()-2)/20)+2))</f>
        <v/>
      </c>
      <c r="M1912" s="0" t="str">
        <f aca="false">IF($A1912="","","Compra no cartão")</f>
        <v/>
      </c>
    </row>
    <row r="1913" customFormat="false" ht="13.5" hidden="false" customHeight="false" outlineLevel="0" collapsed="false">
      <c r="A1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3" s="0" t="str">
        <f aca="false">IF($A1913="","",INDEX(CARTAO_COMPRAS!$C:$C,INT((ROW()-2)/20)+2))</f>
        <v/>
      </c>
      <c r="C1913" s="0" t="str">
        <f aca="false">IF($A1913="","",INDEX(CARTAO_COMPRAS!$D:$D,INT((ROW()-2)/20)+2))</f>
        <v/>
      </c>
      <c r="D1913" s="0" t="str">
        <f aca="false">IF($A1913="","",INDEX(CARTAO_COMPRAS!$E:$E,INT((ROW()-2)/20)+2))</f>
        <v/>
      </c>
      <c r="E1913" s="0" t="str">
        <f aca="false">IF($A1913="","",INDEX(CARTAO_COMPRAS!$H:$H,INT((ROW()-2)/20)+2)+MOD(ROW()-2,20))</f>
        <v/>
      </c>
      <c r="F1913" s="0" t="str">
        <f aca="false">IF($A1913="","",INDEX(CARTAO_COMPRAS!$G:$G,INT((ROW()-2)/20)+2))</f>
        <v/>
      </c>
      <c r="G1913" s="5" t="str">
        <f aca="false">IF($A1913="","",INDEX(CARTAO_COMPRAS!$I:$I,INT((ROW()-2)/20)+2))</f>
        <v/>
      </c>
      <c r="H1913" s="4" t="str">
        <f aca="false">IF($A1913="","",EDATE(INDEX(CARTAO_COMPRAS!$J:$J,INT((ROW()-2)/20)+2),MOD(ROW()-2,20)))</f>
        <v/>
      </c>
      <c r="I1913" s="4" t="str">
        <f aca="false">IF($H1913="","",$H1913-WEEKDAY($H1913,2)+1)</f>
        <v/>
      </c>
      <c r="J1913" s="4" t="str">
        <f aca="false">IF($I1913="","",$I1913+6)</f>
        <v/>
      </c>
      <c r="K1913" s="6" t="str">
        <f aca="false">IF($H1913="","",DATE(YEAR($H1913),MONTH($H1913),1))</f>
        <v/>
      </c>
      <c r="L1913" s="0" t="str">
        <f aca="false">IF($A1913="","",INDEX(CARTAO_COMPRAS!$K:$K,INT((ROW()-2)/20)+2))</f>
        <v/>
      </c>
      <c r="M1913" s="0" t="str">
        <f aca="false">IF($A1913="","","Compra no cartão")</f>
        <v/>
      </c>
    </row>
    <row r="1914" customFormat="false" ht="13.5" hidden="false" customHeight="false" outlineLevel="0" collapsed="false">
      <c r="A1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4" s="0" t="str">
        <f aca="false">IF($A1914="","",INDEX(CARTAO_COMPRAS!$C:$C,INT((ROW()-2)/20)+2))</f>
        <v/>
      </c>
      <c r="C1914" s="0" t="str">
        <f aca="false">IF($A1914="","",INDEX(CARTAO_COMPRAS!$D:$D,INT((ROW()-2)/20)+2))</f>
        <v/>
      </c>
      <c r="D1914" s="0" t="str">
        <f aca="false">IF($A1914="","",INDEX(CARTAO_COMPRAS!$E:$E,INT((ROW()-2)/20)+2))</f>
        <v/>
      </c>
      <c r="E1914" s="0" t="str">
        <f aca="false">IF($A1914="","",INDEX(CARTAO_COMPRAS!$H:$H,INT((ROW()-2)/20)+2)+MOD(ROW()-2,20))</f>
        <v/>
      </c>
      <c r="F1914" s="0" t="str">
        <f aca="false">IF($A1914="","",INDEX(CARTAO_COMPRAS!$G:$G,INT((ROW()-2)/20)+2))</f>
        <v/>
      </c>
      <c r="G1914" s="5" t="str">
        <f aca="false">IF($A1914="","",INDEX(CARTAO_COMPRAS!$I:$I,INT((ROW()-2)/20)+2))</f>
        <v/>
      </c>
      <c r="H1914" s="4" t="str">
        <f aca="false">IF($A1914="","",EDATE(INDEX(CARTAO_COMPRAS!$J:$J,INT((ROW()-2)/20)+2),MOD(ROW()-2,20)))</f>
        <v/>
      </c>
      <c r="I1914" s="4" t="str">
        <f aca="false">IF($H1914="","",$H1914-WEEKDAY($H1914,2)+1)</f>
        <v/>
      </c>
      <c r="J1914" s="4" t="str">
        <f aca="false">IF($I1914="","",$I1914+6)</f>
        <v/>
      </c>
      <c r="K1914" s="6" t="str">
        <f aca="false">IF($H1914="","",DATE(YEAR($H1914),MONTH($H1914),1))</f>
        <v/>
      </c>
      <c r="L1914" s="0" t="str">
        <f aca="false">IF($A1914="","",INDEX(CARTAO_COMPRAS!$K:$K,INT((ROW()-2)/20)+2))</f>
        <v/>
      </c>
      <c r="M1914" s="0" t="str">
        <f aca="false">IF($A1914="","","Compra no cartão")</f>
        <v/>
      </c>
    </row>
    <row r="1915" customFormat="false" ht="13.5" hidden="false" customHeight="false" outlineLevel="0" collapsed="false">
      <c r="A1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5" s="0" t="str">
        <f aca="false">IF($A1915="","",INDEX(CARTAO_COMPRAS!$C:$C,INT((ROW()-2)/20)+2))</f>
        <v/>
      </c>
      <c r="C1915" s="0" t="str">
        <f aca="false">IF($A1915="","",INDEX(CARTAO_COMPRAS!$D:$D,INT((ROW()-2)/20)+2))</f>
        <v/>
      </c>
      <c r="D1915" s="0" t="str">
        <f aca="false">IF($A1915="","",INDEX(CARTAO_COMPRAS!$E:$E,INT((ROW()-2)/20)+2))</f>
        <v/>
      </c>
      <c r="E1915" s="0" t="str">
        <f aca="false">IF($A1915="","",INDEX(CARTAO_COMPRAS!$H:$H,INT((ROW()-2)/20)+2)+MOD(ROW()-2,20))</f>
        <v/>
      </c>
      <c r="F1915" s="0" t="str">
        <f aca="false">IF($A1915="","",INDEX(CARTAO_COMPRAS!$G:$G,INT((ROW()-2)/20)+2))</f>
        <v/>
      </c>
      <c r="G1915" s="5" t="str">
        <f aca="false">IF($A1915="","",INDEX(CARTAO_COMPRAS!$I:$I,INT((ROW()-2)/20)+2))</f>
        <v/>
      </c>
      <c r="H1915" s="4" t="str">
        <f aca="false">IF($A1915="","",EDATE(INDEX(CARTAO_COMPRAS!$J:$J,INT((ROW()-2)/20)+2),MOD(ROW()-2,20)))</f>
        <v/>
      </c>
      <c r="I1915" s="4" t="str">
        <f aca="false">IF($H1915="","",$H1915-WEEKDAY($H1915,2)+1)</f>
        <v/>
      </c>
      <c r="J1915" s="4" t="str">
        <f aca="false">IF($I1915="","",$I1915+6)</f>
        <v/>
      </c>
      <c r="K1915" s="6" t="str">
        <f aca="false">IF($H1915="","",DATE(YEAR($H1915),MONTH($H1915),1))</f>
        <v/>
      </c>
      <c r="L1915" s="0" t="str">
        <f aca="false">IF($A1915="","",INDEX(CARTAO_COMPRAS!$K:$K,INT((ROW()-2)/20)+2))</f>
        <v/>
      </c>
      <c r="M1915" s="0" t="str">
        <f aca="false">IF($A1915="","","Compra no cartão")</f>
        <v/>
      </c>
    </row>
    <row r="1916" customFormat="false" ht="13.5" hidden="false" customHeight="false" outlineLevel="0" collapsed="false">
      <c r="A1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6" s="0" t="str">
        <f aca="false">IF($A1916="","",INDEX(CARTAO_COMPRAS!$C:$C,INT((ROW()-2)/20)+2))</f>
        <v/>
      </c>
      <c r="C1916" s="0" t="str">
        <f aca="false">IF($A1916="","",INDEX(CARTAO_COMPRAS!$D:$D,INT((ROW()-2)/20)+2))</f>
        <v/>
      </c>
      <c r="D1916" s="0" t="str">
        <f aca="false">IF($A1916="","",INDEX(CARTAO_COMPRAS!$E:$E,INT((ROW()-2)/20)+2))</f>
        <v/>
      </c>
      <c r="E1916" s="0" t="str">
        <f aca="false">IF($A1916="","",INDEX(CARTAO_COMPRAS!$H:$H,INT((ROW()-2)/20)+2)+MOD(ROW()-2,20))</f>
        <v/>
      </c>
      <c r="F1916" s="0" t="str">
        <f aca="false">IF($A1916="","",INDEX(CARTAO_COMPRAS!$G:$G,INT((ROW()-2)/20)+2))</f>
        <v/>
      </c>
      <c r="G1916" s="5" t="str">
        <f aca="false">IF($A1916="","",INDEX(CARTAO_COMPRAS!$I:$I,INT((ROW()-2)/20)+2))</f>
        <v/>
      </c>
      <c r="H1916" s="4" t="str">
        <f aca="false">IF($A1916="","",EDATE(INDEX(CARTAO_COMPRAS!$J:$J,INT((ROW()-2)/20)+2),MOD(ROW()-2,20)))</f>
        <v/>
      </c>
      <c r="I1916" s="4" t="str">
        <f aca="false">IF($H1916="","",$H1916-WEEKDAY($H1916,2)+1)</f>
        <v/>
      </c>
      <c r="J1916" s="4" t="str">
        <f aca="false">IF($I1916="","",$I1916+6)</f>
        <v/>
      </c>
      <c r="K1916" s="6" t="str">
        <f aca="false">IF($H1916="","",DATE(YEAR($H1916),MONTH($H1916),1))</f>
        <v/>
      </c>
      <c r="L1916" s="0" t="str">
        <f aca="false">IF($A1916="","",INDEX(CARTAO_COMPRAS!$K:$K,INT((ROW()-2)/20)+2))</f>
        <v/>
      </c>
      <c r="M1916" s="0" t="str">
        <f aca="false">IF($A1916="","","Compra no cartão")</f>
        <v/>
      </c>
    </row>
    <row r="1917" customFormat="false" ht="13.5" hidden="false" customHeight="false" outlineLevel="0" collapsed="false">
      <c r="A1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7" s="0" t="str">
        <f aca="false">IF($A1917="","",INDEX(CARTAO_COMPRAS!$C:$C,INT((ROW()-2)/20)+2))</f>
        <v/>
      </c>
      <c r="C1917" s="0" t="str">
        <f aca="false">IF($A1917="","",INDEX(CARTAO_COMPRAS!$D:$D,INT((ROW()-2)/20)+2))</f>
        <v/>
      </c>
      <c r="D1917" s="0" t="str">
        <f aca="false">IF($A1917="","",INDEX(CARTAO_COMPRAS!$E:$E,INT((ROW()-2)/20)+2))</f>
        <v/>
      </c>
      <c r="E1917" s="0" t="str">
        <f aca="false">IF($A1917="","",INDEX(CARTAO_COMPRAS!$H:$H,INT((ROW()-2)/20)+2)+MOD(ROW()-2,20))</f>
        <v/>
      </c>
      <c r="F1917" s="0" t="str">
        <f aca="false">IF($A1917="","",INDEX(CARTAO_COMPRAS!$G:$G,INT((ROW()-2)/20)+2))</f>
        <v/>
      </c>
      <c r="G1917" s="5" t="str">
        <f aca="false">IF($A1917="","",INDEX(CARTAO_COMPRAS!$I:$I,INT((ROW()-2)/20)+2))</f>
        <v/>
      </c>
      <c r="H1917" s="4" t="str">
        <f aca="false">IF($A1917="","",EDATE(INDEX(CARTAO_COMPRAS!$J:$J,INT((ROW()-2)/20)+2),MOD(ROW()-2,20)))</f>
        <v/>
      </c>
      <c r="I1917" s="4" t="str">
        <f aca="false">IF($H1917="","",$H1917-WEEKDAY($H1917,2)+1)</f>
        <v/>
      </c>
      <c r="J1917" s="4" t="str">
        <f aca="false">IF($I1917="","",$I1917+6)</f>
        <v/>
      </c>
      <c r="K1917" s="6" t="str">
        <f aca="false">IF($H1917="","",DATE(YEAR($H1917),MONTH($H1917),1))</f>
        <v/>
      </c>
      <c r="L1917" s="0" t="str">
        <f aca="false">IF($A1917="","",INDEX(CARTAO_COMPRAS!$K:$K,INT((ROW()-2)/20)+2))</f>
        <v/>
      </c>
      <c r="M1917" s="0" t="str">
        <f aca="false">IF($A1917="","","Compra no cartão")</f>
        <v/>
      </c>
    </row>
    <row r="1918" customFormat="false" ht="13.5" hidden="false" customHeight="false" outlineLevel="0" collapsed="false">
      <c r="A1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8" s="0" t="str">
        <f aca="false">IF($A1918="","",INDEX(CARTAO_COMPRAS!$C:$C,INT((ROW()-2)/20)+2))</f>
        <v/>
      </c>
      <c r="C1918" s="0" t="str">
        <f aca="false">IF($A1918="","",INDEX(CARTAO_COMPRAS!$D:$D,INT((ROW()-2)/20)+2))</f>
        <v/>
      </c>
      <c r="D1918" s="0" t="str">
        <f aca="false">IF($A1918="","",INDEX(CARTAO_COMPRAS!$E:$E,INT((ROW()-2)/20)+2))</f>
        <v/>
      </c>
      <c r="E1918" s="0" t="str">
        <f aca="false">IF($A1918="","",INDEX(CARTAO_COMPRAS!$H:$H,INT((ROW()-2)/20)+2)+MOD(ROW()-2,20))</f>
        <v/>
      </c>
      <c r="F1918" s="0" t="str">
        <f aca="false">IF($A1918="","",INDEX(CARTAO_COMPRAS!$G:$G,INT((ROW()-2)/20)+2))</f>
        <v/>
      </c>
      <c r="G1918" s="5" t="str">
        <f aca="false">IF($A1918="","",INDEX(CARTAO_COMPRAS!$I:$I,INT((ROW()-2)/20)+2))</f>
        <v/>
      </c>
      <c r="H1918" s="4" t="str">
        <f aca="false">IF($A1918="","",EDATE(INDEX(CARTAO_COMPRAS!$J:$J,INT((ROW()-2)/20)+2),MOD(ROW()-2,20)))</f>
        <v/>
      </c>
      <c r="I1918" s="4" t="str">
        <f aca="false">IF($H1918="","",$H1918-WEEKDAY($H1918,2)+1)</f>
        <v/>
      </c>
      <c r="J1918" s="4" t="str">
        <f aca="false">IF($I1918="","",$I1918+6)</f>
        <v/>
      </c>
      <c r="K1918" s="6" t="str">
        <f aca="false">IF($H1918="","",DATE(YEAR($H1918),MONTH($H1918),1))</f>
        <v/>
      </c>
      <c r="L1918" s="0" t="str">
        <f aca="false">IF($A1918="","",INDEX(CARTAO_COMPRAS!$K:$K,INT((ROW()-2)/20)+2))</f>
        <v/>
      </c>
      <c r="M1918" s="0" t="str">
        <f aca="false">IF($A1918="","","Compra no cartão")</f>
        <v/>
      </c>
    </row>
    <row r="1919" customFormat="false" ht="13.5" hidden="false" customHeight="false" outlineLevel="0" collapsed="false">
      <c r="A1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19" s="0" t="str">
        <f aca="false">IF($A1919="","",INDEX(CARTAO_COMPRAS!$C:$C,INT((ROW()-2)/20)+2))</f>
        <v/>
      </c>
      <c r="C1919" s="0" t="str">
        <f aca="false">IF($A1919="","",INDEX(CARTAO_COMPRAS!$D:$D,INT((ROW()-2)/20)+2))</f>
        <v/>
      </c>
      <c r="D1919" s="0" t="str">
        <f aca="false">IF($A1919="","",INDEX(CARTAO_COMPRAS!$E:$E,INT((ROW()-2)/20)+2))</f>
        <v/>
      </c>
      <c r="E1919" s="0" t="str">
        <f aca="false">IF($A1919="","",INDEX(CARTAO_COMPRAS!$H:$H,INT((ROW()-2)/20)+2)+MOD(ROW()-2,20))</f>
        <v/>
      </c>
      <c r="F1919" s="0" t="str">
        <f aca="false">IF($A1919="","",INDEX(CARTAO_COMPRAS!$G:$G,INT((ROW()-2)/20)+2))</f>
        <v/>
      </c>
      <c r="G1919" s="5" t="str">
        <f aca="false">IF($A1919="","",INDEX(CARTAO_COMPRAS!$I:$I,INT((ROW()-2)/20)+2))</f>
        <v/>
      </c>
      <c r="H1919" s="4" t="str">
        <f aca="false">IF($A1919="","",EDATE(INDEX(CARTAO_COMPRAS!$J:$J,INT((ROW()-2)/20)+2),MOD(ROW()-2,20)))</f>
        <v/>
      </c>
      <c r="I1919" s="4" t="str">
        <f aca="false">IF($H1919="","",$H1919-WEEKDAY($H1919,2)+1)</f>
        <v/>
      </c>
      <c r="J1919" s="4" t="str">
        <f aca="false">IF($I1919="","",$I1919+6)</f>
        <v/>
      </c>
      <c r="K1919" s="6" t="str">
        <f aca="false">IF($H1919="","",DATE(YEAR($H1919),MONTH($H1919),1))</f>
        <v/>
      </c>
      <c r="L1919" s="0" t="str">
        <f aca="false">IF($A1919="","",INDEX(CARTAO_COMPRAS!$K:$K,INT((ROW()-2)/20)+2))</f>
        <v/>
      </c>
      <c r="M1919" s="0" t="str">
        <f aca="false">IF($A1919="","","Compra no cartão")</f>
        <v/>
      </c>
    </row>
    <row r="1920" customFormat="false" ht="13.5" hidden="false" customHeight="false" outlineLevel="0" collapsed="false">
      <c r="A1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0" s="0" t="str">
        <f aca="false">IF($A1920="","",INDEX(CARTAO_COMPRAS!$C:$C,INT((ROW()-2)/20)+2))</f>
        <v/>
      </c>
      <c r="C1920" s="0" t="str">
        <f aca="false">IF($A1920="","",INDEX(CARTAO_COMPRAS!$D:$D,INT((ROW()-2)/20)+2))</f>
        <v/>
      </c>
      <c r="D1920" s="0" t="str">
        <f aca="false">IF($A1920="","",INDEX(CARTAO_COMPRAS!$E:$E,INT((ROW()-2)/20)+2))</f>
        <v/>
      </c>
      <c r="E1920" s="0" t="str">
        <f aca="false">IF($A1920="","",INDEX(CARTAO_COMPRAS!$H:$H,INT((ROW()-2)/20)+2)+MOD(ROW()-2,20))</f>
        <v/>
      </c>
      <c r="F1920" s="0" t="str">
        <f aca="false">IF($A1920="","",INDEX(CARTAO_COMPRAS!$G:$G,INT((ROW()-2)/20)+2))</f>
        <v/>
      </c>
      <c r="G1920" s="5" t="str">
        <f aca="false">IF($A1920="","",INDEX(CARTAO_COMPRAS!$I:$I,INT((ROW()-2)/20)+2))</f>
        <v/>
      </c>
      <c r="H1920" s="4" t="str">
        <f aca="false">IF($A1920="","",EDATE(INDEX(CARTAO_COMPRAS!$J:$J,INT((ROW()-2)/20)+2),MOD(ROW()-2,20)))</f>
        <v/>
      </c>
      <c r="I1920" s="4" t="str">
        <f aca="false">IF($H1920="","",$H1920-WEEKDAY($H1920,2)+1)</f>
        <v/>
      </c>
      <c r="J1920" s="4" t="str">
        <f aca="false">IF($I1920="","",$I1920+6)</f>
        <v/>
      </c>
      <c r="K1920" s="6" t="str">
        <f aca="false">IF($H1920="","",DATE(YEAR($H1920),MONTH($H1920),1))</f>
        <v/>
      </c>
      <c r="L1920" s="0" t="str">
        <f aca="false">IF($A1920="","",INDEX(CARTAO_COMPRAS!$K:$K,INT((ROW()-2)/20)+2))</f>
        <v/>
      </c>
      <c r="M1920" s="0" t="str">
        <f aca="false">IF($A1920="","","Compra no cartão")</f>
        <v/>
      </c>
    </row>
    <row r="1921" customFormat="false" ht="13.5" hidden="false" customHeight="false" outlineLevel="0" collapsed="false">
      <c r="A1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1" s="0" t="str">
        <f aca="false">IF($A1921="","",INDEX(CARTAO_COMPRAS!$C:$C,INT((ROW()-2)/20)+2))</f>
        <v/>
      </c>
      <c r="C1921" s="0" t="str">
        <f aca="false">IF($A1921="","",INDEX(CARTAO_COMPRAS!$D:$D,INT((ROW()-2)/20)+2))</f>
        <v/>
      </c>
      <c r="D1921" s="0" t="str">
        <f aca="false">IF($A1921="","",INDEX(CARTAO_COMPRAS!$E:$E,INT((ROW()-2)/20)+2))</f>
        <v/>
      </c>
      <c r="E1921" s="0" t="str">
        <f aca="false">IF($A1921="","",INDEX(CARTAO_COMPRAS!$H:$H,INT((ROW()-2)/20)+2)+MOD(ROW()-2,20))</f>
        <v/>
      </c>
      <c r="F1921" s="0" t="str">
        <f aca="false">IF($A1921="","",INDEX(CARTAO_COMPRAS!$G:$G,INT((ROW()-2)/20)+2))</f>
        <v/>
      </c>
      <c r="G1921" s="5" t="str">
        <f aca="false">IF($A1921="","",INDEX(CARTAO_COMPRAS!$I:$I,INT((ROW()-2)/20)+2))</f>
        <v/>
      </c>
      <c r="H1921" s="4" t="str">
        <f aca="false">IF($A1921="","",EDATE(INDEX(CARTAO_COMPRAS!$J:$J,INT((ROW()-2)/20)+2),MOD(ROW()-2,20)))</f>
        <v/>
      </c>
      <c r="I1921" s="4" t="str">
        <f aca="false">IF($H1921="","",$H1921-WEEKDAY($H1921,2)+1)</f>
        <v/>
      </c>
      <c r="J1921" s="4" t="str">
        <f aca="false">IF($I1921="","",$I1921+6)</f>
        <v/>
      </c>
      <c r="K1921" s="6" t="str">
        <f aca="false">IF($H1921="","",DATE(YEAR($H1921),MONTH($H1921),1))</f>
        <v/>
      </c>
      <c r="L1921" s="0" t="str">
        <f aca="false">IF($A1921="","",INDEX(CARTAO_COMPRAS!$K:$K,INT((ROW()-2)/20)+2))</f>
        <v/>
      </c>
      <c r="M1921" s="0" t="str">
        <f aca="false">IF($A1921="","","Compra no cartão")</f>
        <v/>
      </c>
    </row>
    <row r="1922" customFormat="false" ht="13.5" hidden="false" customHeight="false" outlineLevel="0" collapsed="false">
      <c r="A19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97</v>
      </c>
      <c r="B1922" s="0" t="str">
        <f aca="false">IF($A1922="","",INDEX(CARTAO_COMPRAS!$C:$C,INT((ROW()-2)/20)+2))</f>
        <v>Bradesco</v>
      </c>
      <c r="C1922" s="0" t="str">
        <f aca="false">IF($A1922="","",INDEX(CARTAO_COMPRAS!$D:$D,INT((ROW()-2)/20)+2))</f>
        <v>Trimais - supermercado</v>
      </c>
      <c r="D1922" s="0" t="str">
        <f aca="false">IF($A1922="","",INDEX(CARTAO_COMPRAS!$E:$E,INT((ROW()-2)/20)+2))</f>
        <v>Alimentação / Insumos</v>
      </c>
      <c r="E1922" s="0" t="n">
        <f aca="false">IF($A1922="","",INDEX(CARTAO_COMPRAS!$H:$H,INT((ROW()-2)/20)+2)+MOD(ROW()-2,20))</f>
        <v>1</v>
      </c>
      <c r="F1922" s="0" t="n">
        <f aca="false">IF($A1922="","",INDEX(CARTAO_COMPRAS!$G:$G,INT((ROW()-2)/20)+2))</f>
        <v>2</v>
      </c>
      <c r="G1922" s="5" t="n">
        <f aca="false">IF($A1922="","",INDEX(CARTAO_COMPRAS!$I:$I,INT((ROW()-2)/20)+2))</f>
        <v>225.565</v>
      </c>
      <c r="H1922" s="4" t="n">
        <f aca="false">IF($A1922="","",EDATE(INDEX(CARTAO_COMPRAS!$J:$J,INT((ROW()-2)/20)+2),MOD(ROW()-2,20)))</f>
        <v>46188</v>
      </c>
      <c r="I1922" s="4" t="n">
        <f aca="false">IF($H1922="","",$H1922-WEEKDAY($H1922,2)+1)</f>
        <v>46188</v>
      </c>
      <c r="J1922" s="4" t="n">
        <f aca="false">IF($I1922="","",$I1922+6)</f>
        <v>46194</v>
      </c>
      <c r="K1922" s="6" t="n">
        <f aca="false">IF($H1922="","",DATE(YEAR($H1922),MONTH($H1922),1))</f>
        <v>46174</v>
      </c>
      <c r="L1922" s="0" t="str">
        <f aca="false">IF($A1922="","",INDEX(CARTAO_COMPRAS!$K:$K,INT((ROW()-2)/20)+2))</f>
        <v>Pago</v>
      </c>
      <c r="M1922" s="0" t="str">
        <f aca="false">IF($A1922="","","Compra no cartão")</f>
        <v>Compra no cartão</v>
      </c>
    </row>
    <row r="1923" customFormat="false" ht="13.5" hidden="false" customHeight="false" outlineLevel="0" collapsed="false">
      <c r="A19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97</v>
      </c>
      <c r="B1923" s="0" t="str">
        <f aca="false">IF($A1923="","",INDEX(CARTAO_COMPRAS!$C:$C,INT((ROW()-2)/20)+2))</f>
        <v>Bradesco</v>
      </c>
      <c r="C1923" s="0" t="str">
        <f aca="false">IF($A1923="","",INDEX(CARTAO_COMPRAS!$D:$D,INT((ROW()-2)/20)+2))</f>
        <v>Trimais - supermercado</v>
      </c>
      <c r="D1923" s="0" t="str">
        <f aca="false">IF($A1923="","",INDEX(CARTAO_COMPRAS!$E:$E,INT((ROW()-2)/20)+2))</f>
        <v>Alimentação / Insumos</v>
      </c>
      <c r="E1923" s="0" t="n">
        <f aca="false">IF($A1923="","",INDEX(CARTAO_COMPRAS!$H:$H,INT((ROW()-2)/20)+2)+MOD(ROW()-2,20))</f>
        <v>2</v>
      </c>
      <c r="F1923" s="0" t="n">
        <f aca="false">IF($A1923="","",INDEX(CARTAO_COMPRAS!$G:$G,INT((ROW()-2)/20)+2))</f>
        <v>2</v>
      </c>
      <c r="G1923" s="5" t="n">
        <f aca="false">IF($A1923="","",INDEX(CARTAO_COMPRAS!$I:$I,INT((ROW()-2)/20)+2))</f>
        <v>225.565</v>
      </c>
      <c r="H1923" s="4" t="n">
        <f aca="false">IF($A1923="","",EDATE(INDEX(CARTAO_COMPRAS!$J:$J,INT((ROW()-2)/20)+2),MOD(ROW()-2,20)))</f>
        <v>46218</v>
      </c>
      <c r="I1923" s="4" t="n">
        <f aca="false">IF($H1923="","",$H1923-WEEKDAY($H1923,2)+1)</f>
        <v>46216</v>
      </c>
      <c r="J1923" s="4" t="n">
        <f aca="false">IF($I1923="","",$I1923+6)</f>
        <v>46222</v>
      </c>
      <c r="K1923" s="6" t="n">
        <f aca="false">IF($H1923="","",DATE(YEAR($H1923),MONTH($H1923),1))</f>
        <v>46204</v>
      </c>
      <c r="L1923" s="0" t="str">
        <f aca="false">IF($A1923="","",INDEX(CARTAO_COMPRAS!$K:$K,INT((ROW()-2)/20)+2))</f>
        <v>Pago</v>
      </c>
      <c r="M1923" s="0" t="str">
        <f aca="false">IF($A1923="","","Compra no cartão")</f>
        <v>Compra no cartão</v>
      </c>
    </row>
    <row r="1924" customFormat="false" ht="13.5" hidden="false" customHeight="false" outlineLevel="0" collapsed="false">
      <c r="A1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4" s="0" t="str">
        <f aca="false">IF($A1924="","",INDEX(CARTAO_COMPRAS!$C:$C,INT((ROW()-2)/20)+2))</f>
        <v/>
      </c>
      <c r="C1924" s="0" t="str">
        <f aca="false">IF($A1924="","",INDEX(CARTAO_COMPRAS!$D:$D,INT((ROW()-2)/20)+2))</f>
        <v/>
      </c>
      <c r="D1924" s="0" t="str">
        <f aca="false">IF($A1924="","",INDEX(CARTAO_COMPRAS!$E:$E,INT((ROW()-2)/20)+2))</f>
        <v/>
      </c>
      <c r="E1924" s="0" t="str">
        <f aca="false">IF($A1924="","",INDEX(CARTAO_COMPRAS!$H:$H,INT((ROW()-2)/20)+2)+MOD(ROW()-2,20))</f>
        <v/>
      </c>
      <c r="F1924" s="0" t="str">
        <f aca="false">IF($A1924="","",INDEX(CARTAO_COMPRAS!$G:$G,INT((ROW()-2)/20)+2))</f>
        <v/>
      </c>
      <c r="G1924" s="5" t="str">
        <f aca="false">IF($A1924="","",INDEX(CARTAO_COMPRAS!$I:$I,INT((ROW()-2)/20)+2))</f>
        <v/>
      </c>
      <c r="H1924" s="4" t="str">
        <f aca="false">IF($A1924="","",EDATE(INDEX(CARTAO_COMPRAS!$J:$J,INT((ROW()-2)/20)+2),MOD(ROW()-2,20)))</f>
        <v/>
      </c>
      <c r="I1924" s="4" t="str">
        <f aca="false">IF($H1924="","",$H1924-WEEKDAY($H1924,2)+1)</f>
        <v/>
      </c>
      <c r="J1924" s="4" t="str">
        <f aca="false">IF($I1924="","",$I1924+6)</f>
        <v/>
      </c>
      <c r="K1924" s="6" t="str">
        <f aca="false">IF($H1924="","",DATE(YEAR($H1924),MONTH($H1924),1))</f>
        <v/>
      </c>
      <c r="L1924" s="0" t="str">
        <f aca="false">IF($A1924="","",INDEX(CARTAO_COMPRAS!$K:$K,INT((ROW()-2)/20)+2))</f>
        <v/>
      </c>
      <c r="M1924" s="0" t="str">
        <f aca="false">IF($A1924="","","Compra no cartão")</f>
        <v/>
      </c>
    </row>
    <row r="1925" customFormat="false" ht="13.5" hidden="false" customHeight="false" outlineLevel="0" collapsed="false">
      <c r="A1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5" s="0" t="str">
        <f aca="false">IF($A1925="","",INDEX(CARTAO_COMPRAS!$C:$C,INT((ROW()-2)/20)+2))</f>
        <v/>
      </c>
      <c r="C1925" s="0" t="str">
        <f aca="false">IF($A1925="","",INDEX(CARTAO_COMPRAS!$D:$D,INT((ROW()-2)/20)+2))</f>
        <v/>
      </c>
      <c r="D1925" s="0" t="str">
        <f aca="false">IF($A1925="","",INDEX(CARTAO_COMPRAS!$E:$E,INT((ROW()-2)/20)+2))</f>
        <v/>
      </c>
      <c r="E1925" s="0" t="str">
        <f aca="false">IF($A1925="","",INDEX(CARTAO_COMPRAS!$H:$H,INT((ROW()-2)/20)+2)+MOD(ROW()-2,20))</f>
        <v/>
      </c>
      <c r="F1925" s="0" t="str">
        <f aca="false">IF($A1925="","",INDEX(CARTAO_COMPRAS!$G:$G,INT((ROW()-2)/20)+2))</f>
        <v/>
      </c>
      <c r="G1925" s="5" t="str">
        <f aca="false">IF($A1925="","",INDEX(CARTAO_COMPRAS!$I:$I,INT((ROW()-2)/20)+2))</f>
        <v/>
      </c>
      <c r="H1925" s="4" t="str">
        <f aca="false">IF($A1925="","",EDATE(INDEX(CARTAO_COMPRAS!$J:$J,INT((ROW()-2)/20)+2),MOD(ROW()-2,20)))</f>
        <v/>
      </c>
      <c r="I1925" s="4" t="str">
        <f aca="false">IF($H1925="","",$H1925-WEEKDAY($H1925,2)+1)</f>
        <v/>
      </c>
      <c r="J1925" s="4" t="str">
        <f aca="false">IF($I1925="","",$I1925+6)</f>
        <v/>
      </c>
      <c r="K1925" s="6" t="str">
        <f aca="false">IF($H1925="","",DATE(YEAR($H1925),MONTH($H1925),1))</f>
        <v/>
      </c>
      <c r="L1925" s="0" t="str">
        <f aca="false">IF($A1925="","",INDEX(CARTAO_COMPRAS!$K:$K,INT((ROW()-2)/20)+2))</f>
        <v/>
      </c>
      <c r="M1925" s="0" t="str">
        <f aca="false">IF($A1925="","","Compra no cartão")</f>
        <v/>
      </c>
    </row>
    <row r="1926" customFormat="false" ht="13.5" hidden="false" customHeight="false" outlineLevel="0" collapsed="false">
      <c r="A1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6" s="0" t="str">
        <f aca="false">IF($A1926="","",INDEX(CARTAO_COMPRAS!$C:$C,INT((ROW()-2)/20)+2))</f>
        <v/>
      </c>
      <c r="C1926" s="0" t="str">
        <f aca="false">IF($A1926="","",INDEX(CARTAO_COMPRAS!$D:$D,INT((ROW()-2)/20)+2))</f>
        <v/>
      </c>
      <c r="D1926" s="0" t="str">
        <f aca="false">IF($A1926="","",INDEX(CARTAO_COMPRAS!$E:$E,INT((ROW()-2)/20)+2))</f>
        <v/>
      </c>
      <c r="E1926" s="0" t="str">
        <f aca="false">IF($A1926="","",INDEX(CARTAO_COMPRAS!$H:$H,INT((ROW()-2)/20)+2)+MOD(ROW()-2,20))</f>
        <v/>
      </c>
      <c r="F1926" s="0" t="str">
        <f aca="false">IF($A1926="","",INDEX(CARTAO_COMPRAS!$G:$G,INT((ROW()-2)/20)+2))</f>
        <v/>
      </c>
      <c r="G1926" s="5" t="str">
        <f aca="false">IF($A1926="","",INDEX(CARTAO_COMPRAS!$I:$I,INT((ROW()-2)/20)+2))</f>
        <v/>
      </c>
      <c r="H1926" s="4" t="str">
        <f aca="false">IF($A1926="","",EDATE(INDEX(CARTAO_COMPRAS!$J:$J,INT((ROW()-2)/20)+2),MOD(ROW()-2,20)))</f>
        <v/>
      </c>
      <c r="I1926" s="4" t="str">
        <f aca="false">IF($H1926="","",$H1926-WEEKDAY($H1926,2)+1)</f>
        <v/>
      </c>
      <c r="J1926" s="4" t="str">
        <f aca="false">IF($I1926="","",$I1926+6)</f>
        <v/>
      </c>
      <c r="K1926" s="6" t="str">
        <f aca="false">IF($H1926="","",DATE(YEAR($H1926),MONTH($H1926),1))</f>
        <v/>
      </c>
      <c r="L1926" s="0" t="str">
        <f aca="false">IF($A1926="","",INDEX(CARTAO_COMPRAS!$K:$K,INT((ROW()-2)/20)+2))</f>
        <v/>
      </c>
      <c r="M1926" s="0" t="str">
        <f aca="false">IF($A1926="","","Compra no cartão")</f>
        <v/>
      </c>
    </row>
    <row r="1927" customFormat="false" ht="13.5" hidden="false" customHeight="false" outlineLevel="0" collapsed="false">
      <c r="A1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7" s="0" t="str">
        <f aca="false">IF($A1927="","",INDEX(CARTAO_COMPRAS!$C:$C,INT((ROW()-2)/20)+2))</f>
        <v/>
      </c>
      <c r="C1927" s="0" t="str">
        <f aca="false">IF($A1927="","",INDEX(CARTAO_COMPRAS!$D:$D,INT((ROW()-2)/20)+2))</f>
        <v/>
      </c>
      <c r="D1927" s="0" t="str">
        <f aca="false">IF($A1927="","",INDEX(CARTAO_COMPRAS!$E:$E,INT((ROW()-2)/20)+2))</f>
        <v/>
      </c>
      <c r="E1927" s="0" t="str">
        <f aca="false">IF($A1927="","",INDEX(CARTAO_COMPRAS!$H:$H,INT((ROW()-2)/20)+2)+MOD(ROW()-2,20))</f>
        <v/>
      </c>
      <c r="F1927" s="0" t="str">
        <f aca="false">IF($A1927="","",INDEX(CARTAO_COMPRAS!$G:$G,INT((ROW()-2)/20)+2))</f>
        <v/>
      </c>
      <c r="G1927" s="5" t="str">
        <f aca="false">IF($A1927="","",INDEX(CARTAO_COMPRAS!$I:$I,INT((ROW()-2)/20)+2))</f>
        <v/>
      </c>
      <c r="H1927" s="4" t="str">
        <f aca="false">IF($A1927="","",EDATE(INDEX(CARTAO_COMPRAS!$J:$J,INT((ROW()-2)/20)+2),MOD(ROW()-2,20)))</f>
        <v/>
      </c>
      <c r="I1927" s="4" t="str">
        <f aca="false">IF($H1927="","",$H1927-WEEKDAY($H1927,2)+1)</f>
        <v/>
      </c>
      <c r="J1927" s="4" t="str">
        <f aca="false">IF($I1927="","",$I1927+6)</f>
        <v/>
      </c>
      <c r="K1927" s="6" t="str">
        <f aca="false">IF($H1927="","",DATE(YEAR($H1927),MONTH($H1927),1))</f>
        <v/>
      </c>
      <c r="L1927" s="0" t="str">
        <f aca="false">IF($A1927="","",INDEX(CARTAO_COMPRAS!$K:$K,INT((ROW()-2)/20)+2))</f>
        <v/>
      </c>
      <c r="M1927" s="0" t="str">
        <f aca="false">IF($A1927="","","Compra no cartão")</f>
        <v/>
      </c>
    </row>
    <row r="1928" customFormat="false" ht="13.5" hidden="false" customHeight="false" outlineLevel="0" collapsed="false">
      <c r="A1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8" s="0" t="str">
        <f aca="false">IF($A1928="","",INDEX(CARTAO_COMPRAS!$C:$C,INT((ROW()-2)/20)+2))</f>
        <v/>
      </c>
      <c r="C1928" s="0" t="str">
        <f aca="false">IF($A1928="","",INDEX(CARTAO_COMPRAS!$D:$D,INT((ROW()-2)/20)+2))</f>
        <v/>
      </c>
      <c r="D1928" s="0" t="str">
        <f aca="false">IF($A1928="","",INDEX(CARTAO_COMPRAS!$E:$E,INT((ROW()-2)/20)+2))</f>
        <v/>
      </c>
      <c r="E1928" s="0" t="str">
        <f aca="false">IF($A1928="","",INDEX(CARTAO_COMPRAS!$H:$H,INT((ROW()-2)/20)+2)+MOD(ROW()-2,20))</f>
        <v/>
      </c>
      <c r="F1928" s="0" t="str">
        <f aca="false">IF($A1928="","",INDEX(CARTAO_COMPRAS!$G:$G,INT((ROW()-2)/20)+2))</f>
        <v/>
      </c>
      <c r="G1928" s="5" t="str">
        <f aca="false">IF($A1928="","",INDEX(CARTAO_COMPRAS!$I:$I,INT((ROW()-2)/20)+2))</f>
        <v/>
      </c>
      <c r="H1928" s="4" t="str">
        <f aca="false">IF($A1928="","",EDATE(INDEX(CARTAO_COMPRAS!$J:$J,INT((ROW()-2)/20)+2),MOD(ROW()-2,20)))</f>
        <v/>
      </c>
      <c r="I1928" s="4" t="str">
        <f aca="false">IF($H1928="","",$H1928-WEEKDAY($H1928,2)+1)</f>
        <v/>
      </c>
      <c r="J1928" s="4" t="str">
        <f aca="false">IF($I1928="","",$I1928+6)</f>
        <v/>
      </c>
      <c r="K1928" s="6" t="str">
        <f aca="false">IF($H1928="","",DATE(YEAR($H1928),MONTH($H1928),1))</f>
        <v/>
      </c>
      <c r="L1928" s="0" t="str">
        <f aca="false">IF($A1928="","",INDEX(CARTAO_COMPRAS!$K:$K,INT((ROW()-2)/20)+2))</f>
        <v/>
      </c>
      <c r="M1928" s="0" t="str">
        <f aca="false">IF($A1928="","","Compra no cartão")</f>
        <v/>
      </c>
    </row>
    <row r="1929" customFormat="false" ht="13.5" hidden="false" customHeight="false" outlineLevel="0" collapsed="false">
      <c r="A1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29" s="0" t="str">
        <f aca="false">IF($A1929="","",INDEX(CARTAO_COMPRAS!$C:$C,INT((ROW()-2)/20)+2))</f>
        <v/>
      </c>
      <c r="C1929" s="0" t="str">
        <f aca="false">IF($A1929="","",INDEX(CARTAO_COMPRAS!$D:$D,INT((ROW()-2)/20)+2))</f>
        <v/>
      </c>
      <c r="D1929" s="0" t="str">
        <f aca="false">IF($A1929="","",INDEX(CARTAO_COMPRAS!$E:$E,INT((ROW()-2)/20)+2))</f>
        <v/>
      </c>
      <c r="E1929" s="0" t="str">
        <f aca="false">IF($A1929="","",INDEX(CARTAO_COMPRAS!$H:$H,INT((ROW()-2)/20)+2)+MOD(ROW()-2,20))</f>
        <v/>
      </c>
      <c r="F1929" s="0" t="str">
        <f aca="false">IF($A1929="","",INDEX(CARTAO_COMPRAS!$G:$G,INT((ROW()-2)/20)+2))</f>
        <v/>
      </c>
      <c r="G1929" s="5" t="str">
        <f aca="false">IF($A1929="","",INDEX(CARTAO_COMPRAS!$I:$I,INT((ROW()-2)/20)+2))</f>
        <v/>
      </c>
      <c r="H1929" s="4" t="str">
        <f aca="false">IF($A1929="","",EDATE(INDEX(CARTAO_COMPRAS!$J:$J,INT((ROW()-2)/20)+2),MOD(ROW()-2,20)))</f>
        <v/>
      </c>
      <c r="I1929" s="4" t="str">
        <f aca="false">IF($H1929="","",$H1929-WEEKDAY($H1929,2)+1)</f>
        <v/>
      </c>
      <c r="J1929" s="4" t="str">
        <f aca="false">IF($I1929="","",$I1929+6)</f>
        <v/>
      </c>
      <c r="K1929" s="6" t="str">
        <f aca="false">IF($H1929="","",DATE(YEAR($H1929),MONTH($H1929),1))</f>
        <v/>
      </c>
      <c r="L1929" s="0" t="str">
        <f aca="false">IF($A1929="","",INDEX(CARTAO_COMPRAS!$K:$K,INT((ROW()-2)/20)+2))</f>
        <v/>
      </c>
      <c r="M1929" s="0" t="str">
        <f aca="false">IF($A1929="","","Compra no cartão")</f>
        <v/>
      </c>
    </row>
    <row r="1930" customFormat="false" ht="13.5" hidden="false" customHeight="false" outlineLevel="0" collapsed="false">
      <c r="A1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0" s="0" t="str">
        <f aca="false">IF($A1930="","",INDEX(CARTAO_COMPRAS!$C:$C,INT((ROW()-2)/20)+2))</f>
        <v/>
      </c>
      <c r="C1930" s="0" t="str">
        <f aca="false">IF($A1930="","",INDEX(CARTAO_COMPRAS!$D:$D,INT((ROW()-2)/20)+2))</f>
        <v/>
      </c>
      <c r="D1930" s="0" t="str">
        <f aca="false">IF($A1930="","",INDEX(CARTAO_COMPRAS!$E:$E,INT((ROW()-2)/20)+2))</f>
        <v/>
      </c>
      <c r="E1930" s="0" t="str">
        <f aca="false">IF($A1930="","",INDEX(CARTAO_COMPRAS!$H:$H,INT((ROW()-2)/20)+2)+MOD(ROW()-2,20))</f>
        <v/>
      </c>
      <c r="F1930" s="0" t="str">
        <f aca="false">IF($A1930="","",INDEX(CARTAO_COMPRAS!$G:$G,INT((ROW()-2)/20)+2))</f>
        <v/>
      </c>
      <c r="G1930" s="5" t="str">
        <f aca="false">IF($A1930="","",INDEX(CARTAO_COMPRAS!$I:$I,INT((ROW()-2)/20)+2))</f>
        <v/>
      </c>
      <c r="H1930" s="4" t="str">
        <f aca="false">IF($A1930="","",EDATE(INDEX(CARTAO_COMPRAS!$J:$J,INT((ROW()-2)/20)+2),MOD(ROW()-2,20)))</f>
        <v/>
      </c>
      <c r="I1930" s="4" t="str">
        <f aca="false">IF($H1930="","",$H1930-WEEKDAY($H1930,2)+1)</f>
        <v/>
      </c>
      <c r="J1930" s="4" t="str">
        <f aca="false">IF($I1930="","",$I1930+6)</f>
        <v/>
      </c>
      <c r="K1930" s="6" t="str">
        <f aca="false">IF($H1930="","",DATE(YEAR($H1930),MONTH($H1930),1))</f>
        <v/>
      </c>
      <c r="L1930" s="0" t="str">
        <f aca="false">IF($A1930="","",INDEX(CARTAO_COMPRAS!$K:$K,INT((ROW()-2)/20)+2))</f>
        <v/>
      </c>
      <c r="M1930" s="0" t="str">
        <f aca="false">IF($A1930="","","Compra no cartão")</f>
        <v/>
      </c>
    </row>
    <row r="1931" customFormat="false" ht="13.5" hidden="false" customHeight="false" outlineLevel="0" collapsed="false">
      <c r="A1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1" s="0" t="str">
        <f aca="false">IF($A1931="","",INDEX(CARTAO_COMPRAS!$C:$C,INT((ROW()-2)/20)+2))</f>
        <v/>
      </c>
      <c r="C1931" s="0" t="str">
        <f aca="false">IF($A1931="","",INDEX(CARTAO_COMPRAS!$D:$D,INT((ROW()-2)/20)+2))</f>
        <v/>
      </c>
      <c r="D1931" s="0" t="str">
        <f aca="false">IF($A1931="","",INDEX(CARTAO_COMPRAS!$E:$E,INT((ROW()-2)/20)+2))</f>
        <v/>
      </c>
      <c r="E1931" s="0" t="str">
        <f aca="false">IF($A1931="","",INDEX(CARTAO_COMPRAS!$H:$H,INT((ROW()-2)/20)+2)+MOD(ROW()-2,20))</f>
        <v/>
      </c>
      <c r="F1931" s="0" t="str">
        <f aca="false">IF($A1931="","",INDEX(CARTAO_COMPRAS!$G:$G,INT((ROW()-2)/20)+2))</f>
        <v/>
      </c>
      <c r="G1931" s="5" t="str">
        <f aca="false">IF($A1931="","",INDEX(CARTAO_COMPRAS!$I:$I,INT((ROW()-2)/20)+2))</f>
        <v/>
      </c>
      <c r="H1931" s="4" t="str">
        <f aca="false">IF($A1931="","",EDATE(INDEX(CARTAO_COMPRAS!$J:$J,INT((ROW()-2)/20)+2),MOD(ROW()-2,20)))</f>
        <v/>
      </c>
      <c r="I1931" s="4" t="str">
        <f aca="false">IF($H1931="","",$H1931-WEEKDAY($H1931,2)+1)</f>
        <v/>
      </c>
      <c r="J1931" s="4" t="str">
        <f aca="false">IF($I1931="","",$I1931+6)</f>
        <v/>
      </c>
      <c r="K1931" s="6" t="str">
        <f aca="false">IF($H1931="","",DATE(YEAR($H1931),MONTH($H1931),1))</f>
        <v/>
      </c>
      <c r="L1931" s="0" t="str">
        <f aca="false">IF($A1931="","",INDEX(CARTAO_COMPRAS!$K:$K,INT((ROW()-2)/20)+2))</f>
        <v/>
      </c>
      <c r="M1931" s="0" t="str">
        <f aca="false">IF($A1931="","","Compra no cartão")</f>
        <v/>
      </c>
    </row>
    <row r="1932" customFormat="false" ht="13.5" hidden="false" customHeight="false" outlineLevel="0" collapsed="false">
      <c r="A1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2" s="0" t="str">
        <f aca="false">IF($A1932="","",INDEX(CARTAO_COMPRAS!$C:$C,INT((ROW()-2)/20)+2))</f>
        <v/>
      </c>
      <c r="C1932" s="0" t="str">
        <f aca="false">IF($A1932="","",INDEX(CARTAO_COMPRAS!$D:$D,INT((ROW()-2)/20)+2))</f>
        <v/>
      </c>
      <c r="D1932" s="0" t="str">
        <f aca="false">IF($A1932="","",INDEX(CARTAO_COMPRAS!$E:$E,INT((ROW()-2)/20)+2))</f>
        <v/>
      </c>
      <c r="E1932" s="0" t="str">
        <f aca="false">IF($A1932="","",INDEX(CARTAO_COMPRAS!$H:$H,INT((ROW()-2)/20)+2)+MOD(ROW()-2,20))</f>
        <v/>
      </c>
      <c r="F1932" s="0" t="str">
        <f aca="false">IF($A1932="","",INDEX(CARTAO_COMPRAS!$G:$G,INT((ROW()-2)/20)+2))</f>
        <v/>
      </c>
      <c r="G1932" s="5" t="str">
        <f aca="false">IF($A1932="","",INDEX(CARTAO_COMPRAS!$I:$I,INT((ROW()-2)/20)+2))</f>
        <v/>
      </c>
      <c r="H1932" s="4" t="str">
        <f aca="false">IF($A1932="","",EDATE(INDEX(CARTAO_COMPRAS!$J:$J,INT((ROW()-2)/20)+2),MOD(ROW()-2,20)))</f>
        <v/>
      </c>
      <c r="I1932" s="4" t="str">
        <f aca="false">IF($H1932="","",$H1932-WEEKDAY($H1932,2)+1)</f>
        <v/>
      </c>
      <c r="J1932" s="4" t="str">
        <f aca="false">IF($I1932="","",$I1932+6)</f>
        <v/>
      </c>
      <c r="K1932" s="6" t="str">
        <f aca="false">IF($H1932="","",DATE(YEAR($H1932),MONTH($H1932),1))</f>
        <v/>
      </c>
      <c r="L1932" s="0" t="str">
        <f aca="false">IF($A1932="","",INDEX(CARTAO_COMPRAS!$K:$K,INT((ROW()-2)/20)+2))</f>
        <v/>
      </c>
      <c r="M1932" s="0" t="str">
        <f aca="false">IF($A1932="","","Compra no cartão")</f>
        <v/>
      </c>
    </row>
    <row r="1933" customFormat="false" ht="13.5" hidden="false" customHeight="false" outlineLevel="0" collapsed="false">
      <c r="A1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3" s="0" t="str">
        <f aca="false">IF($A1933="","",INDEX(CARTAO_COMPRAS!$C:$C,INT((ROW()-2)/20)+2))</f>
        <v/>
      </c>
      <c r="C1933" s="0" t="str">
        <f aca="false">IF($A1933="","",INDEX(CARTAO_COMPRAS!$D:$D,INT((ROW()-2)/20)+2))</f>
        <v/>
      </c>
      <c r="D1933" s="0" t="str">
        <f aca="false">IF($A1933="","",INDEX(CARTAO_COMPRAS!$E:$E,INT((ROW()-2)/20)+2))</f>
        <v/>
      </c>
      <c r="E1933" s="0" t="str">
        <f aca="false">IF($A1933="","",INDEX(CARTAO_COMPRAS!$H:$H,INT((ROW()-2)/20)+2)+MOD(ROW()-2,20))</f>
        <v/>
      </c>
      <c r="F1933" s="0" t="str">
        <f aca="false">IF($A1933="","",INDEX(CARTAO_COMPRAS!$G:$G,INT((ROW()-2)/20)+2))</f>
        <v/>
      </c>
      <c r="G1933" s="5" t="str">
        <f aca="false">IF($A1933="","",INDEX(CARTAO_COMPRAS!$I:$I,INT((ROW()-2)/20)+2))</f>
        <v/>
      </c>
      <c r="H1933" s="4" t="str">
        <f aca="false">IF($A1933="","",EDATE(INDEX(CARTAO_COMPRAS!$J:$J,INT((ROW()-2)/20)+2),MOD(ROW()-2,20)))</f>
        <v/>
      </c>
      <c r="I1933" s="4" t="str">
        <f aca="false">IF($H1933="","",$H1933-WEEKDAY($H1933,2)+1)</f>
        <v/>
      </c>
      <c r="J1933" s="4" t="str">
        <f aca="false">IF($I1933="","",$I1933+6)</f>
        <v/>
      </c>
      <c r="K1933" s="6" t="str">
        <f aca="false">IF($H1933="","",DATE(YEAR($H1933),MONTH($H1933),1))</f>
        <v/>
      </c>
      <c r="L1933" s="0" t="str">
        <f aca="false">IF($A1933="","",INDEX(CARTAO_COMPRAS!$K:$K,INT((ROW()-2)/20)+2))</f>
        <v/>
      </c>
      <c r="M1933" s="0" t="str">
        <f aca="false">IF($A1933="","","Compra no cartão")</f>
        <v/>
      </c>
    </row>
    <row r="1934" customFormat="false" ht="13.5" hidden="false" customHeight="false" outlineLevel="0" collapsed="false">
      <c r="A1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4" s="0" t="str">
        <f aca="false">IF($A1934="","",INDEX(CARTAO_COMPRAS!$C:$C,INT((ROW()-2)/20)+2))</f>
        <v/>
      </c>
      <c r="C1934" s="0" t="str">
        <f aca="false">IF($A1934="","",INDEX(CARTAO_COMPRAS!$D:$D,INT((ROW()-2)/20)+2))</f>
        <v/>
      </c>
      <c r="D1934" s="0" t="str">
        <f aca="false">IF($A1934="","",INDEX(CARTAO_COMPRAS!$E:$E,INT((ROW()-2)/20)+2))</f>
        <v/>
      </c>
      <c r="E1934" s="0" t="str">
        <f aca="false">IF($A1934="","",INDEX(CARTAO_COMPRAS!$H:$H,INT((ROW()-2)/20)+2)+MOD(ROW()-2,20))</f>
        <v/>
      </c>
      <c r="F1934" s="0" t="str">
        <f aca="false">IF($A1934="","",INDEX(CARTAO_COMPRAS!$G:$G,INT((ROW()-2)/20)+2))</f>
        <v/>
      </c>
      <c r="G1934" s="5" t="str">
        <f aca="false">IF($A1934="","",INDEX(CARTAO_COMPRAS!$I:$I,INT((ROW()-2)/20)+2))</f>
        <v/>
      </c>
      <c r="H1934" s="4" t="str">
        <f aca="false">IF($A1934="","",EDATE(INDEX(CARTAO_COMPRAS!$J:$J,INT((ROW()-2)/20)+2),MOD(ROW()-2,20)))</f>
        <v/>
      </c>
      <c r="I1934" s="4" t="str">
        <f aca="false">IF($H1934="","",$H1934-WEEKDAY($H1934,2)+1)</f>
        <v/>
      </c>
      <c r="J1934" s="4" t="str">
        <f aca="false">IF($I1934="","",$I1934+6)</f>
        <v/>
      </c>
      <c r="K1934" s="6" t="str">
        <f aca="false">IF($H1934="","",DATE(YEAR($H1934),MONTH($H1934),1))</f>
        <v/>
      </c>
      <c r="L1934" s="0" t="str">
        <f aca="false">IF($A1934="","",INDEX(CARTAO_COMPRAS!$K:$K,INT((ROW()-2)/20)+2))</f>
        <v/>
      </c>
      <c r="M1934" s="0" t="str">
        <f aca="false">IF($A1934="","","Compra no cartão")</f>
        <v/>
      </c>
    </row>
    <row r="1935" customFormat="false" ht="13.5" hidden="false" customHeight="false" outlineLevel="0" collapsed="false">
      <c r="A1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5" s="0" t="str">
        <f aca="false">IF($A1935="","",INDEX(CARTAO_COMPRAS!$C:$C,INT((ROW()-2)/20)+2))</f>
        <v/>
      </c>
      <c r="C1935" s="0" t="str">
        <f aca="false">IF($A1935="","",INDEX(CARTAO_COMPRAS!$D:$D,INT((ROW()-2)/20)+2))</f>
        <v/>
      </c>
      <c r="D1935" s="0" t="str">
        <f aca="false">IF($A1935="","",INDEX(CARTAO_COMPRAS!$E:$E,INT((ROW()-2)/20)+2))</f>
        <v/>
      </c>
      <c r="E1935" s="0" t="str">
        <f aca="false">IF($A1935="","",INDEX(CARTAO_COMPRAS!$H:$H,INT((ROW()-2)/20)+2)+MOD(ROW()-2,20))</f>
        <v/>
      </c>
      <c r="F1935" s="0" t="str">
        <f aca="false">IF($A1935="","",INDEX(CARTAO_COMPRAS!$G:$G,INT((ROW()-2)/20)+2))</f>
        <v/>
      </c>
      <c r="G1935" s="5" t="str">
        <f aca="false">IF($A1935="","",INDEX(CARTAO_COMPRAS!$I:$I,INT((ROW()-2)/20)+2))</f>
        <v/>
      </c>
      <c r="H1935" s="4" t="str">
        <f aca="false">IF($A1935="","",EDATE(INDEX(CARTAO_COMPRAS!$J:$J,INT((ROW()-2)/20)+2),MOD(ROW()-2,20)))</f>
        <v/>
      </c>
      <c r="I1935" s="4" t="str">
        <f aca="false">IF($H1935="","",$H1935-WEEKDAY($H1935,2)+1)</f>
        <v/>
      </c>
      <c r="J1935" s="4" t="str">
        <f aca="false">IF($I1935="","",$I1935+6)</f>
        <v/>
      </c>
      <c r="K1935" s="6" t="str">
        <f aca="false">IF($H1935="","",DATE(YEAR($H1935),MONTH($H1935),1))</f>
        <v/>
      </c>
      <c r="L1935" s="0" t="str">
        <f aca="false">IF($A1935="","",INDEX(CARTAO_COMPRAS!$K:$K,INT((ROW()-2)/20)+2))</f>
        <v/>
      </c>
      <c r="M1935" s="0" t="str">
        <f aca="false">IF($A1935="","","Compra no cartão")</f>
        <v/>
      </c>
    </row>
    <row r="1936" customFormat="false" ht="13.5" hidden="false" customHeight="false" outlineLevel="0" collapsed="false">
      <c r="A1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6" s="0" t="str">
        <f aca="false">IF($A1936="","",INDEX(CARTAO_COMPRAS!$C:$C,INT((ROW()-2)/20)+2))</f>
        <v/>
      </c>
      <c r="C1936" s="0" t="str">
        <f aca="false">IF($A1936="","",INDEX(CARTAO_COMPRAS!$D:$D,INT((ROW()-2)/20)+2))</f>
        <v/>
      </c>
      <c r="D1936" s="0" t="str">
        <f aca="false">IF($A1936="","",INDEX(CARTAO_COMPRAS!$E:$E,INT((ROW()-2)/20)+2))</f>
        <v/>
      </c>
      <c r="E1936" s="0" t="str">
        <f aca="false">IF($A1936="","",INDEX(CARTAO_COMPRAS!$H:$H,INT((ROW()-2)/20)+2)+MOD(ROW()-2,20))</f>
        <v/>
      </c>
      <c r="F1936" s="0" t="str">
        <f aca="false">IF($A1936="","",INDEX(CARTAO_COMPRAS!$G:$G,INT((ROW()-2)/20)+2))</f>
        <v/>
      </c>
      <c r="G1936" s="5" t="str">
        <f aca="false">IF($A1936="","",INDEX(CARTAO_COMPRAS!$I:$I,INT((ROW()-2)/20)+2))</f>
        <v/>
      </c>
      <c r="H1936" s="4" t="str">
        <f aca="false">IF($A1936="","",EDATE(INDEX(CARTAO_COMPRAS!$J:$J,INT((ROW()-2)/20)+2),MOD(ROW()-2,20)))</f>
        <v/>
      </c>
      <c r="I1936" s="4" t="str">
        <f aca="false">IF($H1936="","",$H1936-WEEKDAY($H1936,2)+1)</f>
        <v/>
      </c>
      <c r="J1936" s="4" t="str">
        <f aca="false">IF($I1936="","",$I1936+6)</f>
        <v/>
      </c>
      <c r="K1936" s="6" t="str">
        <f aca="false">IF($H1936="","",DATE(YEAR($H1936),MONTH($H1936),1))</f>
        <v/>
      </c>
      <c r="L1936" s="0" t="str">
        <f aca="false">IF($A1936="","",INDEX(CARTAO_COMPRAS!$K:$K,INT((ROW()-2)/20)+2))</f>
        <v/>
      </c>
      <c r="M1936" s="0" t="str">
        <f aca="false">IF($A1936="","","Compra no cartão")</f>
        <v/>
      </c>
    </row>
    <row r="1937" customFormat="false" ht="13.5" hidden="false" customHeight="false" outlineLevel="0" collapsed="false">
      <c r="A1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7" s="0" t="str">
        <f aca="false">IF($A1937="","",INDEX(CARTAO_COMPRAS!$C:$C,INT((ROW()-2)/20)+2))</f>
        <v/>
      </c>
      <c r="C1937" s="0" t="str">
        <f aca="false">IF($A1937="","",INDEX(CARTAO_COMPRAS!$D:$D,INT((ROW()-2)/20)+2))</f>
        <v/>
      </c>
      <c r="D1937" s="0" t="str">
        <f aca="false">IF($A1937="","",INDEX(CARTAO_COMPRAS!$E:$E,INT((ROW()-2)/20)+2))</f>
        <v/>
      </c>
      <c r="E1937" s="0" t="str">
        <f aca="false">IF($A1937="","",INDEX(CARTAO_COMPRAS!$H:$H,INT((ROW()-2)/20)+2)+MOD(ROW()-2,20))</f>
        <v/>
      </c>
      <c r="F1937" s="0" t="str">
        <f aca="false">IF($A1937="","",INDEX(CARTAO_COMPRAS!$G:$G,INT((ROW()-2)/20)+2))</f>
        <v/>
      </c>
      <c r="G1937" s="5" t="str">
        <f aca="false">IF($A1937="","",INDEX(CARTAO_COMPRAS!$I:$I,INT((ROW()-2)/20)+2))</f>
        <v/>
      </c>
      <c r="H1937" s="4" t="str">
        <f aca="false">IF($A1937="","",EDATE(INDEX(CARTAO_COMPRAS!$J:$J,INT((ROW()-2)/20)+2),MOD(ROW()-2,20)))</f>
        <v/>
      </c>
      <c r="I1937" s="4" t="str">
        <f aca="false">IF($H1937="","",$H1937-WEEKDAY($H1937,2)+1)</f>
        <v/>
      </c>
      <c r="J1937" s="4" t="str">
        <f aca="false">IF($I1937="","",$I1937+6)</f>
        <v/>
      </c>
      <c r="K1937" s="6" t="str">
        <f aca="false">IF($H1937="","",DATE(YEAR($H1937),MONTH($H1937),1))</f>
        <v/>
      </c>
      <c r="L1937" s="0" t="str">
        <f aca="false">IF($A1937="","",INDEX(CARTAO_COMPRAS!$K:$K,INT((ROW()-2)/20)+2))</f>
        <v/>
      </c>
      <c r="M1937" s="0" t="str">
        <f aca="false">IF($A1937="","","Compra no cartão")</f>
        <v/>
      </c>
    </row>
    <row r="1938" customFormat="false" ht="13.5" hidden="false" customHeight="false" outlineLevel="0" collapsed="false">
      <c r="A1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8" s="0" t="str">
        <f aca="false">IF($A1938="","",INDEX(CARTAO_COMPRAS!$C:$C,INT((ROW()-2)/20)+2))</f>
        <v/>
      </c>
      <c r="C1938" s="0" t="str">
        <f aca="false">IF($A1938="","",INDEX(CARTAO_COMPRAS!$D:$D,INT((ROW()-2)/20)+2))</f>
        <v/>
      </c>
      <c r="D1938" s="0" t="str">
        <f aca="false">IF($A1938="","",INDEX(CARTAO_COMPRAS!$E:$E,INT((ROW()-2)/20)+2))</f>
        <v/>
      </c>
      <c r="E1938" s="0" t="str">
        <f aca="false">IF($A1938="","",INDEX(CARTAO_COMPRAS!$H:$H,INT((ROW()-2)/20)+2)+MOD(ROW()-2,20))</f>
        <v/>
      </c>
      <c r="F1938" s="0" t="str">
        <f aca="false">IF($A1938="","",INDEX(CARTAO_COMPRAS!$G:$G,INT((ROW()-2)/20)+2))</f>
        <v/>
      </c>
      <c r="G1938" s="5" t="str">
        <f aca="false">IF($A1938="","",INDEX(CARTAO_COMPRAS!$I:$I,INT((ROW()-2)/20)+2))</f>
        <v/>
      </c>
      <c r="H1938" s="4" t="str">
        <f aca="false">IF($A1938="","",EDATE(INDEX(CARTAO_COMPRAS!$J:$J,INT((ROW()-2)/20)+2),MOD(ROW()-2,20)))</f>
        <v/>
      </c>
      <c r="I1938" s="4" t="str">
        <f aca="false">IF($H1938="","",$H1938-WEEKDAY($H1938,2)+1)</f>
        <v/>
      </c>
      <c r="J1938" s="4" t="str">
        <f aca="false">IF($I1938="","",$I1938+6)</f>
        <v/>
      </c>
      <c r="K1938" s="6" t="str">
        <f aca="false">IF($H1938="","",DATE(YEAR($H1938),MONTH($H1938),1))</f>
        <v/>
      </c>
      <c r="L1938" s="0" t="str">
        <f aca="false">IF($A1938="","",INDEX(CARTAO_COMPRAS!$K:$K,INT((ROW()-2)/20)+2))</f>
        <v/>
      </c>
      <c r="M1938" s="0" t="str">
        <f aca="false">IF($A1938="","","Compra no cartão")</f>
        <v/>
      </c>
    </row>
    <row r="1939" customFormat="false" ht="13.5" hidden="false" customHeight="false" outlineLevel="0" collapsed="false">
      <c r="A1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39" s="0" t="str">
        <f aca="false">IF($A1939="","",INDEX(CARTAO_COMPRAS!$C:$C,INT((ROW()-2)/20)+2))</f>
        <v/>
      </c>
      <c r="C1939" s="0" t="str">
        <f aca="false">IF($A1939="","",INDEX(CARTAO_COMPRAS!$D:$D,INT((ROW()-2)/20)+2))</f>
        <v/>
      </c>
      <c r="D1939" s="0" t="str">
        <f aca="false">IF($A1939="","",INDEX(CARTAO_COMPRAS!$E:$E,INT((ROW()-2)/20)+2))</f>
        <v/>
      </c>
      <c r="E1939" s="0" t="str">
        <f aca="false">IF($A1939="","",INDEX(CARTAO_COMPRAS!$H:$H,INT((ROW()-2)/20)+2)+MOD(ROW()-2,20))</f>
        <v/>
      </c>
      <c r="F1939" s="0" t="str">
        <f aca="false">IF($A1939="","",INDEX(CARTAO_COMPRAS!$G:$G,INT((ROW()-2)/20)+2))</f>
        <v/>
      </c>
      <c r="G1939" s="5" t="str">
        <f aca="false">IF($A1939="","",INDEX(CARTAO_COMPRAS!$I:$I,INT((ROW()-2)/20)+2))</f>
        <v/>
      </c>
      <c r="H1939" s="4" t="str">
        <f aca="false">IF($A1939="","",EDATE(INDEX(CARTAO_COMPRAS!$J:$J,INT((ROW()-2)/20)+2),MOD(ROW()-2,20)))</f>
        <v/>
      </c>
      <c r="I1939" s="4" t="str">
        <f aca="false">IF($H1939="","",$H1939-WEEKDAY($H1939,2)+1)</f>
        <v/>
      </c>
      <c r="J1939" s="4" t="str">
        <f aca="false">IF($I1939="","",$I1939+6)</f>
        <v/>
      </c>
      <c r="K1939" s="6" t="str">
        <f aca="false">IF($H1939="","",DATE(YEAR($H1939),MONTH($H1939),1))</f>
        <v/>
      </c>
      <c r="L1939" s="0" t="str">
        <f aca="false">IF($A1939="","",INDEX(CARTAO_COMPRAS!$K:$K,INT((ROW()-2)/20)+2))</f>
        <v/>
      </c>
      <c r="M1939" s="0" t="str">
        <f aca="false">IF($A1939="","","Compra no cartão")</f>
        <v/>
      </c>
    </row>
    <row r="1940" customFormat="false" ht="13.5" hidden="false" customHeight="false" outlineLevel="0" collapsed="false">
      <c r="A1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0" s="0" t="str">
        <f aca="false">IF($A1940="","",INDEX(CARTAO_COMPRAS!$C:$C,INT((ROW()-2)/20)+2))</f>
        <v/>
      </c>
      <c r="C1940" s="0" t="str">
        <f aca="false">IF($A1940="","",INDEX(CARTAO_COMPRAS!$D:$D,INT((ROW()-2)/20)+2))</f>
        <v/>
      </c>
      <c r="D1940" s="0" t="str">
        <f aca="false">IF($A1940="","",INDEX(CARTAO_COMPRAS!$E:$E,INT((ROW()-2)/20)+2))</f>
        <v/>
      </c>
      <c r="E1940" s="0" t="str">
        <f aca="false">IF($A1940="","",INDEX(CARTAO_COMPRAS!$H:$H,INT((ROW()-2)/20)+2)+MOD(ROW()-2,20))</f>
        <v/>
      </c>
      <c r="F1940" s="0" t="str">
        <f aca="false">IF($A1940="","",INDEX(CARTAO_COMPRAS!$G:$G,INT((ROW()-2)/20)+2))</f>
        <v/>
      </c>
      <c r="G1940" s="5" t="str">
        <f aca="false">IF($A1940="","",INDEX(CARTAO_COMPRAS!$I:$I,INT((ROW()-2)/20)+2))</f>
        <v/>
      </c>
      <c r="H1940" s="4" t="str">
        <f aca="false">IF($A1940="","",EDATE(INDEX(CARTAO_COMPRAS!$J:$J,INT((ROW()-2)/20)+2),MOD(ROW()-2,20)))</f>
        <v/>
      </c>
      <c r="I1940" s="4" t="str">
        <f aca="false">IF($H1940="","",$H1940-WEEKDAY($H1940,2)+1)</f>
        <v/>
      </c>
      <c r="J1940" s="4" t="str">
        <f aca="false">IF($I1940="","",$I1940+6)</f>
        <v/>
      </c>
      <c r="K1940" s="6" t="str">
        <f aca="false">IF($H1940="","",DATE(YEAR($H1940),MONTH($H1940),1))</f>
        <v/>
      </c>
      <c r="L1940" s="0" t="str">
        <f aca="false">IF($A1940="","",INDEX(CARTAO_COMPRAS!$K:$K,INT((ROW()-2)/20)+2))</f>
        <v/>
      </c>
      <c r="M1940" s="0" t="str">
        <f aca="false">IF($A1940="","","Compra no cartão")</f>
        <v/>
      </c>
    </row>
    <row r="1941" customFormat="false" ht="13.5" hidden="false" customHeight="false" outlineLevel="0" collapsed="false">
      <c r="A1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1" s="0" t="str">
        <f aca="false">IF($A1941="","",INDEX(CARTAO_COMPRAS!$C:$C,INT((ROW()-2)/20)+2))</f>
        <v/>
      </c>
      <c r="C1941" s="0" t="str">
        <f aca="false">IF($A1941="","",INDEX(CARTAO_COMPRAS!$D:$D,INT((ROW()-2)/20)+2))</f>
        <v/>
      </c>
      <c r="D1941" s="0" t="str">
        <f aca="false">IF($A1941="","",INDEX(CARTAO_COMPRAS!$E:$E,INT((ROW()-2)/20)+2))</f>
        <v/>
      </c>
      <c r="E1941" s="0" t="str">
        <f aca="false">IF($A1941="","",INDEX(CARTAO_COMPRAS!$H:$H,INT((ROW()-2)/20)+2)+MOD(ROW()-2,20))</f>
        <v/>
      </c>
      <c r="F1941" s="0" t="str">
        <f aca="false">IF($A1941="","",INDEX(CARTAO_COMPRAS!$G:$G,INT((ROW()-2)/20)+2))</f>
        <v/>
      </c>
      <c r="G1941" s="5" t="str">
        <f aca="false">IF($A1941="","",INDEX(CARTAO_COMPRAS!$I:$I,INT((ROW()-2)/20)+2))</f>
        <v/>
      </c>
      <c r="H1941" s="4" t="str">
        <f aca="false">IF($A1941="","",EDATE(INDEX(CARTAO_COMPRAS!$J:$J,INT((ROW()-2)/20)+2),MOD(ROW()-2,20)))</f>
        <v/>
      </c>
      <c r="I1941" s="4" t="str">
        <f aca="false">IF($H1941="","",$H1941-WEEKDAY($H1941,2)+1)</f>
        <v/>
      </c>
      <c r="J1941" s="4" t="str">
        <f aca="false">IF($I1941="","",$I1941+6)</f>
        <v/>
      </c>
      <c r="K1941" s="6" t="str">
        <f aca="false">IF($H1941="","",DATE(YEAR($H1941),MONTH($H1941),1))</f>
        <v/>
      </c>
      <c r="L1941" s="0" t="str">
        <f aca="false">IF($A1941="","",INDEX(CARTAO_COMPRAS!$K:$K,INT((ROW()-2)/20)+2))</f>
        <v/>
      </c>
      <c r="M1941" s="0" t="str">
        <f aca="false">IF($A1941="","","Compra no cartão")</f>
        <v/>
      </c>
    </row>
    <row r="1942" customFormat="false" ht="13.5" hidden="false" customHeight="false" outlineLevel="0" collapsed="false">
      <c r="A19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98</v>
      </c>
      <c r="B1942" s="0" t="str">
        <f aca="false">IF($A1942="","",INDEX(CARTAO_COMPRAS!$C:$C,INT((ROW()-2)/20)+2))</f>
        <v>Bradesco</v>
      </c>
      <c r="C1942" s="0" t="str">
        <f aca="false">IF($A1942="","",INDEX(CARTAO_COMPRAS!$D:$D,INT((ROW()-2)/20)+2))</f>
        <v>Fss Comercio</v>
      </c>
      <c r="D1942" s="0" t="str">
        <f aca="false">IF($A1942="","",INDEX(CARTAO_COMPRAS!$E:$E,INT((ROW()-2)/20)+2))</f>
        <v>Alimentação / Insumos</v>
      </c>
      <c r="E1942" s="0" t="n">
        <f aca="false">IF($A1942="","",INDEX(CARTAO_COMPRAS!$H:$H,INT((ROW()-2)/20)+2)+MOD(ROW()-2,20))</f>
        <v>1</v>
      </c>
      <c r="F1942" s="0" t="n">
        <f aca="false">IF($A1942="","",INDEX(CARTAO_COMPRAS!$G:$G,INT((ROW()-2)/20)+2))</f>
        <v>1</v>
      </c>
      <c r="G1942" s="5" t="n">
        <f aca="false">IF($A1942="","",INDEX(CARTAO_COMPRAS!$I:$I,INT((ROW()-2)/20)+2))</f>
        <v>565.03</v>
      </c>
      <c r="H1942" s="4" t="n">
        <f aca="false">IF($A1942="","",EDATE(INDEX(CARTAO_COMPRAS!$J:$J,INT((ROW()-2)/20)+2),MOD(ROW()-2,20)))</f>
        <v>46188</v>
      </c>
      <c r="I1942" s="4" t="n">
        <f aca="false">IF($H1942="","",$H1942-WEEKDAY($H1942,2)+1)</f>
        <v>46188</v>
      </c>
      <c r="J1942" s="4" t="n">
        <f aca="false">IF($I1942="","",$I1942+6)</f>
        <v>46194</v>
      </c>
      <c r="K1942" s="6" t="n">
        <f aca="false">IF($H1942="","",DATE(YEAR($H1942),MONTH($H1942),1))</f>
        <v>46174</v>
      </c>
      <c r="L1942" s="0" t="str">
        <f aca="false">IF($A1942="","",INDEX(CARTAO_COMPRAS!$K:$K,INT((ROW()-2)/20)+2))</f>
        <v>Pago</v>
      </c>
      <c r="M1942" s="0" t="str">
        <f aca="false">IF($A1942="","","Compra no cartão")</f>
        <v>Compra no cartão</v>
      </c>
    </row>
    <row r="1943" customFormat="false" ht="13.5" hidden="false" customHeight="false" outlineLevel="0" collapsed="false">
      <c r="A1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3" s="0" t="str">
        <f aca="false">IF($A1943="","",INDEX(CARTAO_COMPRAS!$C:$C,INT((ROW()-2)/20)+2))</f>
        <v/>
      </c>
      <c r="C1943" s="0" t="str">
        <f aca="false">IF($A1943="","",INDEX(CARTAO_COMPRAS!$D:$D,INT((ROW()-2)/20)+2))</f>
        <v/>
      </c>
      <c r="D1943" s="0" t="str">
        <f aca="false">IF($A1943="","",INDEX(CARTAO_COMPRAS!$E:$E,INT((ROW()-2)/20)+2))</f>
        <v/>
      </c>
      <c r="E1943" s="0" t="str">
        <f aca="false">IF($A1943="","",INDEX(CARTAO_COMPRAS!$H:$H,INT((ROW()-2)/20)+2)+MOD(ROW()-2,20))</f>
        <v/>
      </c>
      <c r="F1943" s="0" t="str">
        <f aca="false">IF($A1943="","",INDEX(CARTAO_COMPRAS!$G:$G,INT((ROW()-2)/20)+2))</f>
        <v/>
      </c>
      <c r="G1943" s="5" t="str">
        <f aca="false">IF($A1943="","",INDEX(CARTAO_COMPRAS!$I:$I,INT((ROW()-2)/20)+2))</f>
        <v/>
      </c>
      <c r="H1943" s="4" t="str">
        <f aca="false">IF($A1943="","",EDATE(INDEX(CARTAO_COMPRAS!$J:$J,INT((ROW()-2)/20)+2),MOD(ROW()-2,20)))</f>
        <v/>
      </c>
      <c r="I1943" s="4" t="str">
        <f aca="false">IF($H1943="","",$H1943-WEEKDAY($H1943,2)+1)</f>
        <v/>
      </c>
      <c r="J1943" s="4" t="str">
        <f aca="false">IF($I1943="","",$I1943+6)</f>
        <v/>
      </c>
      <c r="K1943" s="6" t="str">
        <f aca="false">IF($H1943="","",DATE(YEAR($H1943),MONTH($H1943),1))</f>
        <v/>
      </c>
      <c r="L1943" s="0" t="str">
        <f aca="false">IF($A1943="","",INDEX(CARTAO_COMPRAS!$K:$K,INT((ROW()-2)/20)+2))</f>
        <v/>
      </c>
      <c r="M1943" s="0" t="str">
        <f aca="false">IF($A1943="","","Compra no cartão")</f>
        <v/>
      </c>
    </row>
    <row r="1944" customFormat="false" ht="13.5" hidden="false" customHeight="false" outlineLevel="0" collapsed="false">
      <c r="A1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4" s="0" t="str">
        <f aca="false">IF($A1944="","",INDEX(CARTAO_COMPRAS!$C:$C,INT((ROW()-2)/20)+2))</f>
        <v/>
      </c>
      <c r="C1944" s="0" t="str">
        <f aca="false">IF($A1944="","",INDEX(CARTAO_COMPRAS!$D:$D,INT((ROW()-2)/20)+2))</f>
        <v/>
      </c>
      <c r="D1944" s="0" t="str">
        <f aca="false">IF($A1944="","",INDEX(CARTAO_COMPRAS!$E:$E,INT((ROW()-2)/20)+2))</f>
        <v/>
      </c>
      <c r="E1944" s="0" t="str">
        <f aca="false">IF($A1944="","",INDEX(CARTAO_COMPRAS!$H:$H,INT((ROW()-2)/20)+2)+MOD(ROW()-2,20))</f>
        <v/>
      </c>
      <c r="F1944" s="0" t="str">
        <f aca="false">IF($A1944="","",INDEX(CARTAO_COMPRAS!$G:$G,INT((ROW()-2)/20)+2))</f>
        <v/>
      </c>
      <c r="G1944" s="5" t="str">
        <f aca="false">IF($A1944="","",INDEX(CARTAO_COMPRAS!$I:$I,INT((ROW()-2)/20)+2))</f>
        <v/>
      </c>
      <c r="H1944" s="4" t="str">
        <f aca="false">IF($A1944="","",EDATE(INDEX(CARTAO_COMPRAS!$J:$J,INT((ROW()-2)/20)+2),MOD(ROW()-2,20)))</f>
        <v/>
      </c>
      <c r="I1944" s="4" t="str">
        <f aca="false">IF($H1944="","",$H1944-WEEKDAY($H1944,2)+1)</f>
        <v/>
      </c>
      <c r="J1944" s="4" t="str">
        <f aca="false">IF($I1944="","",$I1944+6)</f>
        <v/>
      </c>
      <c r="K1944" s="6" t="str">
        <f aca="false">IF($H1944="","",DATE(YEAR($H1944),MONTH($H1944),1))</f>
        <v/>
      </c>
      <c r="L1944" s="0" t="str">
        <f aca="false">IF($A1944="","",INDEX(CARTAO_COMPRAS!$K:$K,INT((ROW()-2)/20)+2))</f>
        <v/>
      </c>
      <c r="M1944" s="0" t="str">
        <f aca="false">IF($A1944="","","Compra no cartão")</f>
        <v/>
      </c>
    </row>
    <row r="1945" customFormat="false" ht="13.5" hidden="false" customHeight="false" outlineLevel="0" collapsed="false">
      <c r="A1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5" s="0" t="str">
        <f aca="false">IF($A1945="","",INDEX(CARTAO_COMPRAS!$C:$C,INT((ROW()-2)/20)+2))</f>
        <v/>
      </c>
      <c r="C1945" s="0" t="str">
        <f aca="false">IF($A1945="","",INDEX(CARTAO_COMPRAS!$D:$D,INT((ROW()-2)/20)+2))</f>
        <v/>
      </c>
      <c r="D1945" s="0" t="str">
        <f aca="false">IF($A1945="","",INDEX(CARTAO_COMPRAS!$E:$E,INT((ROW()-2)/20)+2))</f>
        <v/>
      </c>
      <c r="E1945" s="0" t="str">
        <f aca="false">IF($A1945="","",INDEX(CARTAO_COMPRAS!$H:$H,INT((ROW()-2)/20)+2)+MOD(ROW()-2,20))</f>
        <v/>
      </c>
      <c r="F1945" s="0" t="str">
        <f aca="false">IF($A1945="","",INDEX(CARTAO_COMPRAS!$G:$G,INT((ROW()-2)/20)+2))</f>
        <v/>
      </c>
      <c r="G1945" s="5" t="str">
        <f aca="false">IF($A1945="","",INDEX(CARTAO_COMPRAS!$I:$I,INT((ROW()-2)/20)+2))</f>
        <v/>
      </c>
      <c r="H1945" s="4" t="str">
        <f aca="false">IF($A1945="","",EDATE(INDEX(CARTAO_COMPRAS!$J:$J,INT((ROW()-2)/20)+2),MOD(ROW()-2,20)))</f>
        <v/>
      </c>
      <c r="I1945" s="4" t="str">
        <f aca="false">IF($H1945="","",$H1945-WEEKDAY($H1945,2)+1)</f>
        <v/>
      </c>
      <c r="J1945" s="4" t="str">
        <f aca="false">IF($I1945="","",$I1945+6)</f>
        <v/>
      </c>
      <c r="K1945" s="6" t="str">
        <f aca="false">IF($H1945="","",DATE(YEAR($H1945),MONTH($H1945),1))</f>
        <v/>
      </c>
      <c r="L1945" s="0" t="str">
        <f aca="false">IF($A1945="","",INDEX(CARTAO_COMPRAS!$K:$K,INT((ROW()-2)/20)+2))</f>
        <v/>
      </c>
      <c r="M1945" s="0" t="str">
        <f aca="false">IF($A1945="","","Compra no cartão")</f>
        <v/>
      </c>
    </row>
    <row r="1946" customFormat="false" ht="13.5" hidden="false" customHeight="false" outlineLevel="0" collapsed="false">
      <c r="A1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6" s="0" t="str">
        <f aca="false">IF($A1946="","",INDEX(CARTAO_COMPRAS!$C:$C,INT((ROW()-2)/20)+2))</f>
        <v/>
      </c>
      <c r="C1946" s="0" t="str">
        <f aca="false">IF($A1946="","",INDEX(CARTAO_COMPRAS!$D:$D,INT((ROW()-2)/20)+2))</f>
        <v/>
      </c>
      <c r="D1946" s="0" t="str">
        <f aca="false">IF($A1946="","",INDEX(CARTAO_COMPRAS!$E:$E,INT((ROW()-2)/20)+2))</f>
        <v/>
      </c>
      <c r="E1946" s="0" t="str">
        <f aca="false">IF($A1946="","",INDEX(CARTAO_COMPRAS!$H:$H,INT((ROW()-2)/20)+2)+MOD(ROW()-2,20))</f>
        <v/>
      </c>
      <c r="F1946" s="0" t="str">
        <f aca="false">IF($A1946="","",INDEX(CARTAO_COMPRAS!$G:$G,INT((ROW()-2)/20)+2))</f>
        <v/>
      </c>
      <c r="G1946" s="5" t="str">
        <f aca="false">IF($A1946="","",INDEX(CARTAO_COMPRAS!$I:$I,INT((ROW()-2)/20)+2))</f>
        <v/>
      </c>
      <c r="H1946" s="4" t="str">
        <f aca="false">IF($A1946="","",EDATE(INDEX(CARTAO_COMPRAS!$J:$J,INT((ROW()-2)/20)+2),MOD(ROW()-2,20)))</f>
        <v/>
      </c>
      <c r="I1946" s="4" t="str">
        <f aca="false">IF($H1946="","",$H1946-WEEKDAY($H1946,2)+1)</f>
        <v/>
      </c>
      <c r="J1946" s="4" t="str">
        <f aca="false">IF($I1946="","",$I1946+6)</f>
        <v/>
      </c>
      <c r="K1946" s="6" t="str">
        <f aca="false">IF($H1946="","",DATE(YEAR($H1946),MONTH($H1946),1))</f>
        <v/>
      </c>
      <c r="L1946" s="0" t="str">
        <f aca="false">IF($A1946="","",INDEX(CARTAO_COMPRAS!$K:$K,INT((ROW()-2)/20)+2))</f>
        <v/>
      </c>
      <c r="M1946" s="0" t="str">
        <f aca="false">IF($A1946="","","Compra no cartão")</f>
        <v/>
      </c>
    </row>
    <row r="1947" customFormat="false" ht="13.5" hidden="false" customHeight="false" outlineLevel="0" collapsed="false">
      <c r="A1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7" s="0" t="str">
        <f aca="false">IF($A1947="","",INDEX(CARTAO_COMPRAS!$C:$C,INT((ROW()-2)/20)+2))</f>
        <v/>
      </c>
      <c r="C1947" s="0" t="str">
        <f aca="false">IF($A1947="","",INDEX(CARTAO_COMPRAS!$D:$D,INT((ROW()-2)/20)+2))</f>
        <v/>
      </c>
      <c r="D1947" s="0" t="str">
        <f aca="false">IF($A1947="","",INDEX(CARTAO_COMPRAS!$E:$E,INT((ROW()-2)/20)+2))</f>
        <v/>
      </c>
      <c r="E1947" s="0" t="str">
        <f aca="false">IF($A1947="","",INDEX(CARTAO_COMPRAS!$H:$H,INT((ROW()-2)/20)+2)+MOD(ROW()-2,20))</f>
        <v/>
      </c>
      <c r="F1947" s="0" t="str">
        <f aca="false">IF($A1947="","",INDEX(CARTAO_COMPRAS!$G:$G,INT((ROW()-2)/20)+2))</f>
        <v/>
      </c>
      <c r="G1947" s="5" t="str">
        <f aca="false">IF($A1947="","",INDEX(CARTAO_COMPRAS!$I:$I,INT((ROW()-2)/20)+2))</f>
        <v/>
      </c>
      <c r="H1947" s="4" t="str">
        <f aca="false">IF($A1947="","",EDATE(INDEX(CARTAO_COMPRAS!$J:$J,INT((ROW()-2)/20)+2),MOD(ROW()-2,20)))</f>
        <v/>
      </c>
      <c r="I1947" s="4" t="str">
        <f aca="false">IF($H1947="","",$H1947-WEEKDAY($H1947,2)+1)</f>
        <v/>
      </c>
      <c r="J1947" s="4" t="str">
        <f aca="false">IF($I1947="","",$I1947+6)</f>
        <v/>
      </c>
      <c r="K1947" s="6" t="str">
        <f aca="false">IF($H1947="","",DATE(YEAR($H1947),MONTH($H1947),1))</f>
        <v/>
      </c>
      <c r="L1947" s="0" t="str">
        <f aca="false">IF($A1947="","",INDEX(CARTAO_COMPRAS!$K:$K,INT((ROW()-2)/20)+2))</f>
        <v/>
      </c>
      <c r="M1947" s="0" t="str">
        <f aca="false">IF($A1947="","","Compra no cartão")</f>
        <v/>
      </c>
    </row>
    <row r="1948" customFormat="false" ht="13.5" hidden="false" customHeight="false" outlineLevel="0" collapsed="false">
      <c r="A1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8" s="0" t="str">
        <f aca="false">IF($A1948="","",INDEX(CARTAO_COMPRAS!$C:$C,INT((ROW()-2)/20)+2))</f>
        <v/>
      </c>
      <c r="C1948" s="0" t="str">
        <f aca="false">IF($A1948="","",INDEX(CARTAO_COMPRAS!$D:$D,INT((ROW()-2)/20)+2))</f>
        <v/>
      </c>
      <c r="D1948" s="0" t="str">
        <f aca="false">IF($A1948="","",INDEX(CARTAO_COMPRAS!$E:$E,INT((ROW()-2)/20)+2))</f>
        <v/>
      </c>
      <c r="E1948" s="0" t="str">
        <f aca="false">IF($A1948="","",INDEX(CARTAO_COMPRAS!$H:$H,INT((ROW()-2)/20)+2)+MOD(ROW()-2,20))</f>
        <v/>
      </c>
      <c r="F1948" s="0" t="str">
        <f aca="false">IF($A1948="","",INDEX(CARTAO_COMPRAS!$G:$G,INT((ROW()-2)/20)+2))</f>
        <v/>
      </c>
      <c r="G1948" s="5" t="str">
        <f aca="false">IF($A1948="","",INDEX(CARTAO_COMPRAS!$I:$I,INT((ROW()-2)/20)+2))</f>
        <v/>
      </c>
      <c r="H1948" s="4" t="str">
        <f aca="false">IF($A1948="","",EDATE(INDEX(CARTAO_COMPRAS!$J:$J,INT((ROW()-2)/20)+2),MOD(ROW()-2,20)))</f>
        <v/>
      </c>
      <c r="I1948" s="4" t="str">
        <f aca="false">IF($H1948="","",$H1948-WEEKDAY($H1948,2)+1)</f>
        <v/>
      </c>
      <c r="J1948" s="4" t="str">
        <f aca="false">IF($I1948="","",$I1948+6)</f>
        <v/>
      </c>
      <c r="K1948" s="6" t="str">
        <f aca="false">IF($H1948="","",DATE(YEAR($H1948),MONTH($H1948),1))</f>
        <v/>
      </c>
      <c r="L1948" s="0" t="str">
        <f aca="false">IF($A1948="","",INDEX(CARTAO_COMPRAS!$K:$K,INT((ROW()-2)/20)+2))</f>
        <v/>
      </c>
      <c r="M1948" s="0" t="str">
        <f aca="false">IF($A1948="","","Compra no cartão")</f>
        <v/>
      </c>
    </row>
    <row r="1949" customFormat="false" ht="13.5" hidden="false" customHeight="false" outlineLevel="0" collapsed="false">
      <c r="A1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49" s="0" t="str">
        <f aca="false">IF($A1949="","",INDEX(CARTAO_COMPRAS!$C:$C,INT((ROW()-2)/20)+2))</f>
        <v/>
      </c>
      <c r="C1949" s="0" t="str">
        <f aca="false">IF($A1949="","",INDEX(CARTAO_COMPRAS!$D:$D,INT((ROW()-2)/20)+2))</f>
        <v/>
      </c>
      <c r="D1949" s="0" t="str">
        <f aca="false">IF($A1949="","",INDEX(CARTAO_COMPRAS!$E:$E,INT((ROW()-2)/20)+2))</f>
        <v/>
      </c>
      <c r="E1949" s="0" t="str">
        <f aca="false">IF($A1949="","",INDEX(CARTAO_COMPRAS!$H:$H,INT((ROW()-2)/20)+2)+MOD(ROW()-2,20))</f>
        <v/>
      </c>
      <c r="F1949" s="0" t="str">
        <f aca="false">IF($A1949="","",INDEX(CARTAO_COMPRAS!$G:$G,INT((ROW()-2)/20)+2))</f>
        <v/>
      </c>
      <c r="G1949" s="5" t="str">
        <f aca="false">IF($A1949="","",INDEX(CARTAO_COMPRAS!$I:$I,INT((ROW()-2)/20)+2))</f>
        <v/>
      </c>
      <c r="H1949" s="4" t="str">
        <f aca="false">IF($A1949="","",EDATE(INDEX(CARTAO_COMPRAS!$J:$J,INT((ROW()-2)/20)+2),MOD(ROW()-2,20)))</f>
        <v/>
      </c>
      <c r="I1949" s="4" t="str">
        <f aca="false">IF($H1949="","",$H1949-WEEKDAY($H1949,2)+1)</f>
        <v/>
      </c>
      <c r="J1949" s="4" t="str">
        <f aca="false">IF($I1949="","",$I1949+6)</f>
        <v/>
      </c>
      <c r="K1949" s="6" t="str">
        <f aca="false">IF($H1949="","",DATE(YEAR($H1949),MONTH($H1949),1))</f>
        <v/>
      </c>
      <c r="L1949" s="0" t="str">
        <f aca="false">IF($A1949="","",INDEX(CARTAO_COMPRAS!$K:$K,INT((ROW()-2)/20)+2))</f>
        <v/>
      </c>
      <c r="M1949" s="0" t="str">
        <f aca="false">IF($A1949="","","Compra no cartão")</f>
        <v/>
      </c>
    </row>
    <row r="1950" customFormat="false" ht="13.5" hidden="false" customHeight="false" outlineLevel="0" collapsed="false">
      <c r="A1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0" s="0" t="str">
        <f aca="false">IF($A1950="","",INDEX(CARTAO_COMPRAS!$C:$C,INT((ROW()-2)/20)+2))</f>
        <v/>
      </c>
      <c r="C1950" s="0" t="str">
        <f aca="false">IF($A1950="","",INDEX(CARTAO_COMPRAS!$D:$D,INT((ROW()-2)/20)+2))</f>
        <v/>
      </c>
      <c r="D1950" s="0" t="str">
        <f aca="false">IF($A1950="","",INDEX(CARTAO_COMPRAS!$E:$E,INT((ROW()-2)/20)+2))</f>
        <v/>
      </c>
      <c r="E1950" s="0" t="str">
        <f aca="false">IF($A1950="","",INDEX(CARTAO_COMPRAS!$H:$H,INT((ROW()-2)/20)+2)+MOD(ROW()-2,20))</f>
        <v/>
      </c>
      <c r="F1950" s="0" t="str">
        <f aca="false">IF($A1950="","",INDEX(CARTAO_COMPRAS!$G:$G,INT((ROW()-2)/20)+2))</f>
        <v/>
      </c>
      <c r="G1950" s="5" t="str">
        <f aca="false">IF($A1950="","",INDEX(CARTAO_COMPRAS!$I:$I,INT((ROW()-2)/20)+2))</f>
        <v/>
      </c>
      <c r="H1950" s="4" t="str">
        <f aca="false">IF($A1950="","",EDATE(INDEX(CARTAO_COMPRAS!$J:$J,INT((ROW()-2)/20)+2),MOD(ROW()-2,20)))</f>
        <v/>
      </c>
      <c r="I1950" s="4" t="str">
        <f aca="false">IF($H1950="","",$H1950-WEEKDAY($H1950,2)+1)</f>
        <v/>
      </c>
      <c r="J1950" s="4" t="str">
        <f aca="false">IF($I1950="","",$I1950+6)</f>
        <v/>
      </c>
      <c r="K1950" s="6" t="str">
        <f aca="false">IF($H1950="","",DATE(YEAR($H1950),MONTH($H1950),1))</f>
        <v/>
      </c>
      <c r="L1950" s="0" t="str">
        <f aca="false">IF($A1950="","",INDEX(CARTAO_COMPRAS!$K:$K,INT((ROW()-2)/20)+2))</f>
        <v/>
      </c>
      <c r="M1950" s="0" t="str">
        <f aca="false">IF($A1950="","","Compra no cartão")</f>
        <v/>
      </c>
    </row>
    <row r="1951" customFormat="false" ht="13.5" hidden="false" customHeight="false" outlineLevel="0" collapsed="false">
      <c r="A1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1" s="0" t="str">
        <f aca="false">IF($A1951="","",INDEX(CARTAO_COMPRAS!$C:$C,INT((ROW()-2)/20)+2))</f>
        <v/>
      </c>
      <c r="C1951" s="0" t="str">
        <f aca="false">IF($A1951="","",INDEX(CARTAO_COMPRAS!$D:$D,INT((ROW()-2)/20)+2))</f>
        <v/>
      </c>
      <c r="D1951" s="0" t="str">
        <f aca="false">IF($A1951="","",INDEX(CARTAO_COMPRAS!$E:$E,INT((ROW()-2)/20)+2))</f>
        <v/>
      </c>
      <c r="E1951" s="0" t="str">
        <f aca="false">IF($A1951="","",INDEX(CARTAO_COMPRAS!$H:$H,INT((ROW()-2)/20)+2)+MOD(ROW()-2,20))</f>
        <v/>
      </c>
      <c r="F1951" s="0" t="str">
        <f aca="false">IF($A1951="","",INDEX(CARTAO_COMPRAS!$G:$G,INT((ROW()-2)/20)+2))</f>
        <v/>
      </c>
      <c r="G1951" s="5" t="str">
        <f aca="false">IF($A1951="","",INDEX(CARTAO_COMPRAS!$I:$I,INT((ROW()-2)/20)+2))</f>
        <v/>
      </c>
      <c r="H1951" s="4" t="str">
        <f aca="false">IF($A1951="","",EDATE(INDEX(CARTAO_COMPRAS!$J:$J,INT((ROW()-2)/20)+2),MOD(ROW()-2,20)))</f>
        <v/>
      </c>
      <c r="I1951" s="4" t="str">
        <f aca="false">IF($H1951="","",$H1951-WEEKDAY($H1951,2)+1)</f>
        <v/>
      </c>
      <c r="J1951" s="4" t="str">
        <f aca="false">IF($I1951="","",$I1951+6)</f>
        <v/>
      </c>
      <c r="K1951" s="6" t="str">
        <f aca="false">IF($H1951="","",DATE(YEAR($H1951),MONTH($H1951),1))</f>
        <v/>
      </c>
      <c r="L1951" s="0" t="str">
        <f aca="false">IF($A1951="","",INDEX(CARTAO_COMPRAS!$K:$K,INT((ROW()-2)/20)+2))</f>
        <v/>
      </c>
      <c r="M1951" s="0" t="str">
        <f aca="false">IF($A1951="","","Compra no cartão")</f>
        <v/>
      </c>
    </row>
    <row r="1952" customFormat="false" ht="13.5" hidden="false" customHeight="false" outlineLevel="0" collapsed="false">
      <c r="A1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2" s="0" t="str">
        <f aca="false">IF($A1952="","",INDEX(CARTAO_COMPRAS!$C:$C,INT((ROW()-2)/20)+2))</f>
        <v/>
      </c>
      <c r="C1952" s="0" t="str">
        <f aca="false">IF($A1952="","",INDEX(CARTAO_COMPRAS!$D:$D,INT((ROW()-2)/20)+2))</f>
        <v/>
      </c>
      <c r="D1952" s="0" t="str">
        <f aca="false">IF($A1952="","",INDEX(CARTAO_COMPRAS!$E:$E,INT((ROW()-2)/20)+2))</f>
        <v/>
      </c>
      <c r="E1952" s="0" t="str">
        <f aca="false">IF($A1952="","",INDEX(CARTAO_COMPRAS!$H:$H,INT((ROW()-2)/20)+2)+MOD(ROW()-2,20))</f>
        <v/>
      </c>
      <c r="F1952" s="0" t="str">
        <f aca="false">IF($A1952="","",INDEX(CARTAO_COMPRAS!$G:$G,INT((ROW()-2)/20)+2))</f>
        <v/>
      </c>
      <c r="G1952" s="5" t="str">
        <f aca="false">IF($A1952="","",INDEX(CARTAO_COMPRAS!$I:$I,INT((ROW()-2)/20)+2))</f>
        <v/>
      </c>
      <c r="H1952" s="4" t="str">
        <f aca="false">IF($A1952="","",EDATE(INDEX(CARTAO_COMPRAS!$J:$J,INT((ROW()-2)/20)+2),MOD(ROW()-2,20)))</f>
        <v/>
      </c>
      <c r="I1952" s="4" t="str">
        <f aca="false">IF($H1952="","",$H1952-WEEKDAY($H1952,2)+1)</f>
        <v/>
      </c>
      <c r="J1952" s="4" t="str">
        <f aca="false">IF($I1952="","",$I1952+6)</f>
        <v/>
      </c>
      <c r="K1952" s="6" t="str">
        <f aca="false">IF($H1952="","",DATE(YEAR($H1952),MONTH($H1952),1))</f>
        <v/>
      </c>
      <c r="L1952" s="0" t="str">
        <f aca="false">IF($A1952="","",INDEX(CARTAO_COMPRAS!$K:$K,INT((ROW()-2)/20)+2))</f>
        <v/>
      </c>
      <c r="M1952" s="0" t="str">
        <f aca="false">IF($A1952="","","Compra no cartão")</f>
        <v/>
      </c>
    </row>
    <row r="1953" customFormat="false" ht="13.5" hidden="false" customHeight="false" outlineLevel="0" collapsed="false">
      <c r="A1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3" s="0" t="str">
        <f aca="false">IF($A1953="","",INDEX(CARTAO_COMPRAS!$C:$C,INT((ROW()-2)/20)+2))</f>
        <v/>
      </c>
      <c r="C1953" s="0" t="str">
        <f aca="false">IF($A1953="","",INDEX(CARTAO_COMPRAS!$D:$D,INT((ROW()-2)/20)+2))</f>
        <v/>
      </c>
      <c r="D1953" s="0" t="str">
        <f aca="false">IF($A1953="","",INDEX(CARTAO_COMPRAS!$E:$E,INT((ROW()-2)/20)+2))</f>
        <v/>
      </c>
      <c r="E1953" s="0" t="str">
        <f aca="false">IF($A1953="","",INDEX(CARTAO_COMPRAS!$H:$H,INT((ROW()-2)/20)+2)+MOD(ROW()-2,20))</f>
        <v/>
      </c>
      <c r="F1953" s="0" t="str">
        <f aca="false">IF($A1953="","",INDEX(CARTAO_COMPRAS!$G:$G,INT((ROW()-2)/20)+2))</f>
        <v/>
      </c>
      <c r="G1953" s="5" t="str">
        <f aca="false">IF($A1953="","",INDEX(CARTAO_COMPRAS!$I:$I,INT((ROW()-2)/20)+2))</f>
        <v/>
      </c>
      <c r="H1953" s="4" t="str">
        <f aca="false">IF($A1953="","",EDATE(INDEX(CARTAO_COMPRAS!$J:$J,INT((ROW()-2)/20)+2),MOD(ROW()-2,20)))</f>
        <v/>
      </c>
      <c r="I1953" s="4" t="str">
        <f aca="false">IF($H1953="","",$H1953-WEEKDAY($H1953,2)+1)</f>
        <v/>
      </c>
      <c r="J1953" s="4" t="str">
        <f aca="false">IF($I1953="","",$I1953+6)</f>
        <v/>
      </c>
      <c r="K1953" s="6" t="str">
        <f aca="false">IF($H1953="","",DATE(YEAR($H1953),MONTH($H1953),1))</f>
        <v/>
      </c>
      <c r="L1953" s="0" t="str">
        <f aca="false">IF($A1953="","",INDEX(CARTAO_COMPRAS!$K:$K,INT((ROW()-2)/20)+2))</f>
        <v/>
      </c>
      <c r="M1953" s="0" t="str">
        <f aca="false">IF($A1953="","","Compra no cartão")</f>
        <v/>
      </c>
    </row>
    <row r="1954" customFormat="false" ht="13.5" hidden="false" customHeight="false" outlineLevel="0" collapsed="false">
      <c r="A1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4" s="0" t="str">
        <f aca="false">IF($A1954="","",INDEX(CARTAO_COMPRAS!$C:$C,INT((ROW()-2)/20)+2))</f>
        <v/>
      </c>
      <c r="C1954" s="0" t="str">
        <f aca="false">IF($A1954="","",INDEX(CARTAO_COMPRAS!$D:$D,INT((ROW()-2)/20)+2))</f>
        <v/>
      </c>
      <c r="D1954" s="0" t="str">
        <f aca="false">IF($A1954="","",INDEX(CARTAO_COMPRAS!$E:$E,INT((ROW()-2)/20)+2))</f>
        <v/>
      </c>
      <c r="E1954" s="0" t="str">
        <f aca="false">IF($A1954="","",INDEX(CARTAO_COMPRAS!$H:$H,INT((ROW()-2)/20)+2)+MOD(ROW()-2,20))</f>
        <v/>
      </c>
      <c r="F1954" s="0" t="str">
        <f aca="false">IF($A1954="","",INDEX(CARTAO_COMPRAS!$G:$G,INT((ROW()-2)/20)+2))</f>
        <v/>
      </c>
      <c r="G1954" s="5" t="str">
        <f aca="false">IF($A1954="","",INDEX(CARTAO_COMPRAS!$I:$I,INT((ROW()-2)/20)+2))</f>
        <v/>
      </c>
      <c r="H1954" s="4" t="str">
        <f aca="false">IF($A1954="","",EDATE(INDEX(CARTAO_COMPRAS!$J:$J,INT((ROW()-2)/20)+2),MOD(ROW()-2,20)))</f>
        <v/>
      </c>
      <c r="I1954" s="4" t="str">
        <f aca="false">IF($H1954="","",$H1954-WEEKDAY($H1954,2)+1)</f>
        <v/>
      </c>
      <c r="J1954" s="4" t="str">
        <f aca="false">IF($I1954="","",$I1954+6)</f>
        <v/>
      </c>
      <c r="K1954" s="6" t="str">
        <f aca="false">IF($H1954="","",DATE(YEAR($H1954),MONTH($H1954),1))</f>
        <v/>
      </c>
      <c r="L1954" s="0" t="str">
        <f aca="false">IF($A1954="","",INDEX(CARTAO_COMPRAS!$K:$K,INT((ROW()-2)/20)+2))</f>
        <v/>
      </c>
      <c r="M1954" s="0" t="str">
        <f aca="false">IF($A1954="","","Compra no cartão")</f>
        <v/>
      </c>
    </row>
    <row r="1955" customFormat="false" ht="13.5" hidden="false" customHeight="false" outlineLevel="0" collapsed="false">
      <c r="A1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5" s="0" t="str">
        <f aca="false">IF($A1955="","",INDEX(CARTAO_COMPRAS!$C:$C,INT((ROW()-2)/20)+2))</f>
        <v/>
      </c>
      <c r="C1955" s="0" t="str">
        <f aca="false">IF($A1955="","",INDEX(CARTAO_COMPRAS!$D:$D,INT((ROW()-2)/20)+2))</f>
        <v/>
      </c>
      <c r="D1955" s="0" t="str">
        <f aca="false">IF($A1955="","",INDEX(CARTAO_COMPRAS!$E:$E,INT((ROW()-2)/20)+2))</f>
        <v/>
      </c>
      <c r="E1955" s="0" t="str">
        <f aca="false">IF($A1955="","",INDEX(CARTAO_COMPRAS!$H:$H,INT((ROW()-2)/20)+2)+MOD(ROW()-2,20))</f>
        <v/>
      </c>
      <c r="F1955" s="0" t="str">
        <f aca="false">IF($A1955="","",INDEX(CARTAO_COMPRAS!$G:$G,INT((ROW()-2)/20)+2))</f>
        <v/>
      </c>
      <c r="G1955" s="5" t="str">
        <f aca="false">IF($A1955="","",INDEX(CARTAO_COMPRAS!$I:$I,INT((ROW()-2)/20)+2))</f>
        <v/>
      </c>
      <c r="H1955" s="4" t="str">
        <f aca="false">IF($A1955="","",EDATE(INDEX(CARTAO_COMPRAS!$J:$J,INT((ROW()-2)/20)+2),MOD(ROW()-2,20)))</f>
        <v/>
      </c>
      <c r="I1955" s="4" t="str">
        <f aca="false">IF($H1955="","",$H1955-WEEKDAY($H1955,2)+1)</f>
        <v/>
      </c>
      <c r="J1955" s="4" t="str">
        <f aca="false">IF($I1955="","",$I1955+6)</f>
        <v/>
      </c>
      <c r="K1955" s="6" t="str">
        <f aca="false">IF($H1955="","",DATE(YEAR($H1955),MONTH($H1955),1))</f>
        <v/>
      </c>
      <c r="L1955" s="0" t="str">
        <f aca="false">IF($A1955="","",INDEX(CARTAO_COMPRAS!$K:$K,INT((ROW()-2)/20)+2))</f>
        <v/>
      </c>
      <c r="M1955" s="0" t="str">
        <f aca="false">IF($A1955="","","Compra no cartão")</f>
        <v/>
      </c>
    </row>
    <row r="1956" customFormat="false" ht="13.5" hidden="false" customHeight="false" outlineLevel="0" collapsed="false">
      <c r="A1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6" s="0" t="str">
        <f aca="false">IF($A1956="","",INDEX(CARTAO_COMPRAS!$C:$C,INT((ROW()-2)/20)+2))</f>
        <v/>
      </c>
      <c r="C1956" s="0" t="str">
        <f aca="false">IF($A1956="","",INDEX(CARTAO_COMPRAS!$D:$D,INT((ROW()-2)/20)+2))</f>
        <v/>
      </c>
      <c r="D1956" s="0" t="str">
        <f aca="false">IF($A1956="","",INDEX(CARTAO_COMPRAS!$E:$E,INT((ROW()-2)/20)+2))</f>
        <v/>
      </c>
      <c r="E1956" s="0" t="str">
        <f aca="false">IF($A1956="","",INDEX(CARTAO_COMPRAS!$H:$H,INT((ROW()-2)/20)+2)+MOD(ROW()-2,20))</f>
        <v/>
      </c>
      <c r="F1956" s="0" t="str">
        <f aca="false">IF($A1956="","",INDEX(CARTAO_COMPRAS!$G:$G,INT((ROW()-2)/20)+2))</f>
        <v/>
      </c>
      <c r="G1956" s="5" t="str">
        <f aca="false">IF($A1956="","",INDEX(CARTAO_COMPRAS!$I:$I,INT((ROW()-2)/20)+2))</f>
        <v/>
      </c>
      <c r="H1956" s="4" t="str">
        <f aca="false">IF($A1956="","",EDATE(INDEX(CARTAO_COMPRAS!$J:$J,INT((ROW()-2)/20)+2),MOD(ROW()-2,20)))</f>
        <v/>
      </c>
      <c r="I1956" s="4" t="str">
        <f aca="false">IF($H1956="","",$H1956-WEEKDAY($H1956,2)+1)</f>
        <v/>
      </c>
      <c r="J1956" s="4" t="str">
        <f aca="false">IF($I1956="","",$I1956+6)</f>
        <v/>
      </c>
      <c r="K1956" s="6" t="str">
        <f aca="false">IF($H1956="","",DATE(YEAR($H1956),MONTH($H1956),1))</f>
        <v/>
      </c>
      <c r="L1956" s="0" t="str">
        <f aca="false">IF($A1956="","",INDEX(CARTAO_COMPRAS!$K:$K,INT((ROW()-2)/20)+2))</f>
        <v/>
      </c>
      <c r="M1956" s="0" t="str">
        <f aca="false">IF($A1956="","","Compra no cartão")</f>
        <v/>
      </c>
    </row>
    <row r="1957" customFormat="false" ht="13.5" hidden="false" customHeight="false" outlineLevel="0" collapsed="false">
      <c r="A1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7" s="0" t="str">
        <f aca="false">IF($A1957="","",INDEX(CARTAO_COMPRAS!$C:$C,INT((ROW()-2)/20)+2))</f>
        <v/>
      </c>
      <c r="C1957" s="0" t="str">
        <f aca="false">IF($A1957="","",INDEX(CARTAO_COMPRAS!$D:$D,INT((ROW()-2)/20)+2))</f>
        <v/>
      </c>
      <c r="D1957" s="0" t="str">
        <f aca="false">IF($A1957="","",INDEX(CARTAO_COMPRAS!$E:$E,INT((ROW()-2)/20)+2))</f>
        <v/>
      </c>
      <c r="E1957" s="0" t="str">
        <f aca="false">IF($A1957="","",INDEX(CARTAO_COMPRAS!$H:$H,INT((ROW()-2)/20)+2)+MOD(ROW()-2,20))</f>
        <v/>
      </c>
      <c r="F1957" s="0" t="str">
        <f aca="false">IF($A1957="","",INDEX(CARTAO_COMPRAS!$G:$G,INT((ROW()-2)/20)+2))</f>
        <v/>
      </c>
      <c r="G1957" s="5" t="str">
        <f aca="false">IF($A1957="","",INDEX(CARTAO_COMPRAS!$I:$I,INT((ROW()-2)/20)+2))</f>
        <v/>
      </c>
      <c r="H1957" s="4" t="str">
        <f aca="false">IF($A1957="","",EDATE(INDEX(CARTAO_COMPRAS!$J:$J,INT((ROW()-2)/20)+2),MOD(ROW()-2,20)))</f>
        <v/>
      </c>
      <c r="I1957" s="4" t="str">
        <f aca="false">IF($H1957="","",$H1957-WEEKDAY($H1957,2)+1)</f>
        <v/>
      </c>
      <c r="J1957" s="4" t="str">
        <f aca="false">IF($I1957="","",$I1957+6)</f>
        <v/>
      </c>
      <c r="K1957" s="6" t="str">
        <f aca="false">IF($H1957="","",DATE(YEAR($H1957),MONTH($H1957),1))</f>
        <v/>
      </c>
      <c r="L1957" s="0" t="str">
        <f aca="false">IF($A1957="","",INDEX(CARTAO_COMPRAS!$K:$K,INT((ROW()-2)/20)+2))</f>
        <v/>
      </c>
      <c r="M1957" s="0" t="str">
        <f aca="false">IF($A1957="","","Compra no cartão")</f>
        <v/>
      </c>
    </row>
    <row r="1958" customFormat="false" ht="13.5" hidden="false" customHeight="false" outlineLevel="0" collapsed="false">
      <c r="A1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8" s="0" t="str">
        <f aca="false">IF($A1958="","",INDEX(CARTAO_COMPRAS!$C:$C,INT((ROW()-2)/20)+2))</f>
        <v/>
      </c>
      <c r="C1958" s="0" t="str">
        <f aca="false">IF($A1958="","",INDEX(CARTAO_COMPRAS!$D:$D,INT((ROW()-2)/20)+2))</f>
        <v/>
      </c>
      <c r="D1958" s="0" t="str">
        <f aca="false">IF($A1958="","",INDEX(CARTAO_COMPRAS!$E:$E,INT((ROW()-2)/20)+2))</f>
        <v/>
      </c>
      <c r="E1958" s="0" t="str">
        <f aca="false">IF($A1958="","",INDEX(CARTAO_COMPRAS!$H:$H,INT((ROW()-2)/20)+2)+MOD(ROW()-2,20))</f>
        <v/>
      </c>
      <c r="F1958" s="0" t="str">
        <f aca="false">IF($A1958="","",INDEX(CARTAO_COMPRAS!$G:$G,INT((ROW()-2)/20)+2))</f>
        <v/>
      </c>
      <c r="G1958" s="5" t="str">
        <f aca="false">IF($A1958="","",INDEX(CARTAO_COMPRAS!$I:$I,INT((ROW()-2)/20)+2))</f>
        <v/>
      </c>
      <c r="H1958" s="4" t="str">
        <f aca="false">IF($A1958="","",EDATE(INDEX(CARTAO_COMPRAS!$J:$J,INT((ROW()-2)/20)+2),MOD(ROW()-2,20)))</f>
        <v/>
      </c>
      <c r="I1958" s="4" t="str">
        <f aca="false">IF($H1958="","",$H1958-WEEKDAY($H1958,2)+1)</f>
        <v/>
      </c>
      <c r="J1958" s="4" t="str">
        <f aca="false">IF($I1958="","",$I1958+6)</f>
        <v/>
      </c>
      <c r="K1958" s="6" t="str">
        <f aca="false">IF($H1958="","",DATE(YEAR($H1958),MONTH($H1958),1))</f>
        <v/>
      </c>
      <c r="L1958" s="0" t="str">
        <f aca="false">IF($A1958="","",INDEX(CARTAO_COMPRAS!$K:$K,INT((ROW()-2)/20)+2))</f>
        <v/>
      </c>
      <c r="M1958" s="0" t="str">
        <f aca="false">IF($A1958="","","Compra no cartão")</f>
        <v/>
      </c>
    </row>
    <row r="1959" customFormat="false" ht="13.5" hidden="false" customHeight="false" outlineLevel="0" collapsed="false">
      <c r="A1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59" s="0" t="str">
        <f aca="false">IF($A1959="","",INDEX(CARTAO_COMPRAS!$C:$C,INT((ROW()-2)/20)+2))</f>
        <v/>
      </c>
      <c r="C1959" s="0" t="str">
        <f aca="false">IF($A1959="","",INDEX(CARTAO_COMPRAS!$D:$D,INT((ROW()-2)/20)+2))</f>
        <v/>
      </c>
      <c r="D1959" s="0" t="str">
        <f aca="false">IF($A1959="","",INDEX(CARTAO_COMPRAS!$E:$E,INT((ROW()-2)/20)+2))</f>
        <v/>
      </c>
      <c r="E1959" s="0" t="str">
        <f aca="false">IF($A1959="","",INDEX(CARTAO_COMPRAS!$H:$H,INT((ROW()-2)/20)+2)+MOD(ROW()-2,20))</f>
        <v/>
      </c>
      <c r="F1959" s="0" t="str">
        <f aca="false">IF($A1959="","",INDEX(CARTAO_COMPRAS!$G:$G,INT((ROW()-2)/20)+2))</f>
        <v/>
      </c>
      <c r="G1959" s="5" t="str">
        <f aca="false">IF($A1959="","",INDEX(CARTAO_COMPRAS!$I:$I,INT((ROW()-2)/20)+2))</f>
        <v/>
      </c>
      <c r="H1959" s="4" t="str">
        <f aca="false">IF($A1959="","",EDATE(INDEX(CARTAO_COMPRAS!$J:$J,INT((ROW()-2)/20)+2),MOD(ROW()-2,20)))</f>
        <v/>
      </c>
      <c r="I1959" s="4" t="str">
        <f aca="false">IF($H1959="","",$H1959-WEEKDAY($H1959,2)+1)</f>
        <v/>
      </c>
      <c r="J1959" s="4" t="str">
        <f aca="false">IF($I1959="","",$I1959+6)</f>
        <v/>
      </c>
      <c r="K1959" s="6" t="str">
        <f aca="false">IF($H1959="","",DATE(YEAR($H1959),MONTH($H1959),1))</f>
        <v/>
      </c>
      <c r="L1959" s="0" t="str">
        <f aca="false">IF($A1959="","",INDEX(CARTAO_COMPRAS!$K:$K,INT((ROW()-2)/20)+2))</f>
        <v/>
      </c>
      <c r="M1959" s="0" t="str">
        <f aca="false">IF($A1959="","","Compra no cartão")</f>
        <v/>
      </c>
    </row>
    <row r="1960" customFormat="false" ht="13.5" hidden="false" customHeight="false" outlineLevel="0" collapsed="false">
      <c r="A1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0" s="0" t="str">
        <f aca="false">IF($A1960="","",INDEX(CARTAO_COMPRAS!$C:$C,INT((ROW()-2)/20)+2))</f>
        <v/>
      </c>
      <c r="C1960" s="0" t="str">
        <f aca="false">IF($A1960="","",INDEX(CARTAO_COMPRAS!$D:$D,INT((ROW()-2)/20)+2))</f>
        <v/>
      </c>
      <c r="D1960" s="0" t="str">
        <f aca="false">IF($A1960="","",INDEX(CARTAO_COMPRAS!$E:$E,INT((ROW()-2)/20)+2))</f>
        <v/>
      </c>
      <c r="E1960" s="0" t="str">
        <f aca="false">IF($A1960="","",INDEX(CARTAO_COMPRAS!$H:$H,INT((ROW()-2)/20)+2)+MOD(ROW()-2,20))</f>
        <v/>
      </c>
      <c r="F1960" s="0" t="str">
        <f aca="false">IF($A1960="","",INDEX(CARTAO_COMPRAS!$G:$G,INT((ROW()-2)/20)+2))</f>
        <v/>
      </c>
      <c r="G1960" s="5" t="str">
        <f aca="false">IF($A1960="","",INDEX(CARTAO_COMPRAS!$I:$I,INT((ROW()-2)/20)+2))</f>
        <v/>
      </c>
      <c r="H1960" s="4" t="str">
        <f aca="false">IF($A1960="","",EDATE(INDEX(CARTAO_COMPRAS!$J:$J,INT((ROW()-2)/20)+2),MOD(ROW()-2,20)))</f>
        <v/>
      </c>
      <c r="I1960" s="4" t="str">
        <f aca="false">IF($H1960="","",$H1960-WEEKDAY($H1960,2)+1)</f>
        <v/>
      </c>
      <c r="J1960" s="4" t="str">
        <f aca="false">IF($I1960="","",$I1960+6)</f>
        <v/>
      </c>
      <c r="K1960" s="6" t="str">
        <f aca="false">IF($H1960="","",DATE(YEAR($H1960),MONTH($H1960),1))</f>
        <v/>
      </c>
      <c r="L1960" s="0" t="str">
        <f aca="false">IF($A1960="","",INDEX(CARTAO_COMPRAS!$K:$K,INT((ROW()-2)/20)+2))</f>
        <v/>
      </c>
      <c r="M1960" s="0" t="str">
        <f aca="false">IF($A1960="","","Compra no cartão")</f>
        <v/>
      </c>
    </row>
    <row r="1961" customFormat="false" ht="13.5" hidden="false" customHeight="false" outlineLevel="0" collapsed="false">
      <c r="A1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1" s="0" t="str">
        <f aca="false">IF($A1961="","",INDEX(CARTAO_COMPRAS!$C:$C,INT((ROW()-2)/20)+2))</f>
        <v/>
      </c>
      <c r="C1961" s="0" t="str">
        <f aca="false">IF($A1961="","",INDEX(CARTAO_COMPRAS!$D:$D,INT((ROW()-2)/20)+2))</f>
        <v/>
      </c>
      <c r="D1961" s="0" t="str">
        <f aca="false">IF($A1961="","",INDEX(CARTAO_COMPRAS!$E:$E,INT((ROW()-2)/20)+2))</f>
        <v/>
      </c>
      <c r="E1961" s="0" t="str">
        <f aca="false">IF($A1961="","",INDEX(CARTAO_COMPRAS!$H:$H,INT((ROW()-2)/20)+2)+MOD(ROW()-2,20))</f>
        <v/>
      </c>
      <c r="F1961" s="0" t="str">
        <f aca="false">IF($A1961="","",INDEX(CARTAO_COMPRAS!$G:$G,INT((ROW()-2)/20)+2))</f>
        <v/>
      </c>
      <c r="G1961" s="5" t="str">
        <f aca="false">IF($A1961="","",INDEX(CARTAO_COMPRAS!$I:$I,INT((ROW()-2)/20)+2))</f>
        <v/>
      </c>
      <c r="H1961" s="4" t="str">
        <f aca="false">IF($A1961="","",EDATE(INDEX(CARTAO_COMPRAS!$J:$J,INT((ROW()-2)/20)+2),MOD(ROW()-2,20)))</f>
        <v/>
      </c>
      <c r="I1961" s="4" t="str">
        <f aca="false">IF($H1961="","",$H1961-WEEKDAY($H1961,2)+1)</f>
        <v/>
      </c>
      <c r="J1961" s="4" t="str">
        <f aca="false">IF($I1961="","",$I1961+6)</f>
        <v/>
      </c>
      <c r="K1961" s="6" t="str">
        <f aca="false">IF($H1961="","",DATE(YEAR($H1961),MONTH($H1961),1))</f>
        <v/>
      </c>
      <c r="L1961" s="0" t="str">
        <f aca="false">IF($A1961="","",INDEX(CARTAO_COMPRAS!$K:$K,INT((ROW()-2)/20)+2))</f>
        <v/>
      </c>
      <c r="M1961" s="0" t="str">
        <f aca="false">IF($A1961="","","Compra no cartão")</f>
        <v/>
      </c>
    </row>
    <row r="1962" customFormat="false" ht="13.5" hidden="false" customHeight="false" outlineLevel="0" collapsed="false">
      <c r="A19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99</v>
      </c>
      <c r="B1962" s="0" t="str">
        <f aca="false">IF($A1962="","",INDEX(CARTAO_COMPRAS!$C:$C,INT((ROW()-2)/20)+2))</f>
        <v>Bradesco</v>
      </c>
      <c r="C1962" s="0" t="str">
        <f aca="false">IF($A1962="","",INDEX(CARTAO_COMPRAS!$D:$D,INT((ROW()-2)/20)+2))</f>
        <v>Mercado Limão</v>
      </c>
      <c r="D1962" s="0" t="str">
        <f aca="false">IF($A1962="","",INDEX(CARTAO_COMPRAS!$E:$E,INT((ROW()-2)/20)+2))</f>
        <v>Alimentação / Insumos</v>
      </c>
      <c r="E1962" s="0" t="n">
        <f aca="false">IF($A1962="","",INDEX(CARTAO_COMPRAS!$H:$H,INT((ROW()-2)/20)+2)+MOD(ROW()-2,20))</f>
        <v>1</v>
      </c>
      <c r="F1962" s="0" t="n">
        <f aca="false">IF($A1962="","",INDEX(CARTAO_COMPRAS!$G:$G,INT((ROW()-2)/20)+2))</f>
        <v>1</v>
      </c>
      <c r="G1962" s="5" t="n">
        <f aca="false">IF($A1962="","",INDEX(CARTAO_COMPRAS!$I:$I,INT((ROW()-2)/20)+2))</f>
        <v>128.73</v>
      </c>
      <c r="H1962" s="4" t="n">
        <f aca="false">IF($A1962="","",EDATE(INDEX(CARTAO_COMPRAS!$J:$J,INT((ROW()-2)/20)+2),MOD(ROW()-2,20)))</f>
        <v>46188</v>
      </c>
      <c r="I1962" s="4" t="n">
        <f aca="false">IF($H1962="","",$H1962-WEEKDAY($H1962,2)+1)</f>
        <v>46188</v>
      </c>
      <c r="J1962" s="4" t="n">
        <f aca="false">IF($I1962="","",$I1962+6)</f>
        <v>46194</v>
      </c>
      <c r="K1962" s="6" t="n">
        <f aca="false">IF($H1962="","",DATE(YEAR($H1962),MONTH($H1962),1))</f>
        <v>46174</v>
      </c>
      <c r="L1962" s="0" t="str">
        <f aca="false">IF($A1962="","",INDEX(CARTAO_COMPRAS!$K:$K,INT((ROW()-2)/20)+2))</f>
        <v>Pago</v>
      </c>
      <c r="M1962" s="0" t="str">
        <f aca="false">IF($A1962="","","Compra no cartão")</f>
        <v>Compra no cartão</v>
      </c>
    </row>
    <row r="1963" customFormat="false" ht="13.5" hidden="false" customHeight="false" outlineLevel="0" collapsed="false">
      <c r="A1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3" s="0" t="str">
        <f aca="false">IF($A1963="","",INDEX(CARTAO_COMPRAS!$C:$C,INT((ROW()-2)/20)+2))</f>
        <v/>
      </c>
      <c r="C1963" s="0" t="str">
        <f aca="false">IF($A1963="","",INDEX(CARTAO_COMPRAS!$D:$D,INT((ROW()-2)/20)+2))</f>
        <v/>
      </c>
      <c r="D1963" s="0" t="str">
        <f aca="false">IF($A1963="","",INDEX(CARTAO_COMPRAS!$E:$E,INT((ROW()-2)/20)+2))</f>
        <v/>
      </c>
      <c r="E1963" s="0" t="str">
        <f aca="false">IF($A1963="","",INDEX(CARTAO_COMPRAS!$H:$H,INT((ROW()-2)/20)+2)+MOD(ROW()-2,20))</f>
        <v/>
      </c>
      <c r="F1963" s="0" t="str">
        <f aca="false">IF($A1963="","",INDEX(CARTAO_COMPRAS!$G:$G,INT((ROW()-2)/20)+2))</f>
        <v/>
      </c>
      <c r="G1963" s="5" t="str">
        <f aca="false">IF($A1963="","",INDEX(CARTAO_COMPRAS!$I:$I,INT((ROW()-2)/20)+2))</f>
        <v/>
      </c>
      <c r="H1963" s="4" t="str">
        <f aca="false">IF($A1963="","",EDATE(INDEX(CARTAO_COMPRAS!$J:$J,INT((ROW()-2)/20)+2),MOD(ROW()-2,20)))</f>
        <v/>
      </c>
      <c r="I1963" s="4" t="str">
        <f aca="false">IF($H1963="","",$H1963-WEEKDAY($H1963,2)+1)</f>
        <v/>
      </c>
      <c r="J1963" s="4" t="str">
        <f aca="false">IF($I1963="","",$I1963+6)</f>
        <v/>
      </c>
      <c r="K1963" s="6" t="str">
        <f aca="false">IF($H1963="","",DATE(YEAR($H1963),MONTH($H1963),1))</f>
        <v/>
      </c>
      <c r="L1963" s="0" t="str">
        <f aca="false">IF($A1963="","",INDEX(CARTAO_COMPRAS!$K:$K,INT((ROW()-2)/20)+2))</f>
        <v/>
      </c>
      <c r="M1963" s="0" t="str">
        <f aca="false">IF($A1963="","","Compra no cartão")</f>
        <v/>
      </c>
    </row>
    <row r="1964" customFormat="false" ht="13.5" hidden="false" customHeight="false" outlineLevel="0" collapsed="false">
      <c r="A1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4" s="0" t="str">
        <f aca="false">IF($A1964="","",INDEX(CARTAO_COMPRAS!$C:$C,INT((ROW()-2)/20)+2))</f>
        <v/>
      </c>
      <c r="C1964" s="0" t="str">
        <f aca="false">IF($A1964="","",INDEX(CARTAO_COMPRAS!$D:$D,INT((ROW()-2)/20)+2))</f>
        <v/>
      </c>
      <c r="D1964" s="0" t="str">
        <f aca="false">IF($A1964="","",INDEX(CARTAO_COMPRAS!$E:$E,INT((ROW()-2)/20)+2))</f>
        <v/>
      </c>
      <c r="E1964" s="0" t="str">
        <f aca="false">IF($A1964="","",INDEX(CARTAO_COMPRAS!$H:$H,INT((ROW()-2)/20)+2)+MOD(ROW()-2,20))</f>
        <v/>
      </c>
      <c r="F1964" s="0" t="str">
        <f aca="false">IF($A1964="","",INDEX(CARTAO_COMPRAS!$G:$G,INT((ROW()-2)/20)+2))</f>
        <v/>
      </c>
      <c r="G1964" s="5" t="str">
        <f aca="false">IF($A1964="","",INDEX(CARTAO_COMPRAS!$I:$I,INT((ROW()-2)/20)+2))</f>
        <v/>
      </c>
      <c r="H1964" s="4" t="str">
        <f aca="false">IF($A1964="","",EDATE(INDEX(CARTAO_COMPRAS!$J:$J,INT((ROW()-2)/20)+2),MOD(ROW()-2,20)))</f>
        <v/>
      </c>
      <c r="I1964" s="4" t="str">
        <f aca="false">IF($H1964="","",$H1964-WEEKDAY($H1964,2)+1)</f>
        <v/>
      </c>
      <c r="J1964" s="4" t="str">
        <f aca="false">IF($I1964="","",$I1964+6)</f>
        <v/>
      </c>
      <c r="K1964" s="6" t="str">
        <f aca="false">IF($H1964="","",DATE(YEAR($H1964),MONTH($H1964),1))</f>
        <v/>
      </c>
      <c r="L1964" s="0" t="str">
        <f aca="false">IF($A1964="","",INDEX(CARTAO_COMPRAS!$K:$K,INT((ROW()-2)/20)+2))</f>
        <v/>
      </c>
      <c r="M1964" s="0" t="str">
        <f aca="false">IF($A1964="","","Compra no cartão")</f>
        <v/>
      </c>
    </row>
    <row r="1965" customFormat="false" ht="13.5" hidden="false" customHeight="false" outlineLevel="0" collapsed="false">
      <c r="A1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5" s="0" t="str">
        <f aca="false">IF($A1965="","",INDEX(CARTAO_COMPRAS!$C:$C,INT((ROW()-2)/20)+2))</f>
        <v/>
      </c>
      <c r="C1965" s="0" t="str">
        <f aca="false">IF($A1965="","",INDEX(CARTAO_COMPRAS!$D:$D,INT((ROW()-2)/20)+2))</f>
        <v/>
      </c>
      <c r="D1965" s="0" t="str">
        <f aca="false">IF($A1965="","",INDEX(CARTAO_COMPRAS!$E:$E,INT((ROW()-2)/20)+2))</f>
        <v/>
      </c>
      <c r="E1965" s="0" t="str">
        <f aca="false">IF($A1965="","",INDEX(CARTAO_COMPRAS!$H:$H,INT((ROW()-2)/20)+2)+MOD(ROW()-2,20))</f>
        <v/>
      </c>
      <c r="F1965" s="0" t="str">
        <f aca="false">IF($A1965="","",INDEX(CARTAO_COMPRAS!$G:$G,INT((ROW()-2)/20)+2))</f>
        <v/>
      </c>
      <c r="G1965" s="5" t="str">
        <f aca="false">IF($A1965="","",INDEX(CARTAO_COMPRAS!$I:$I,INT((ROW()-2)/20)+2))</f>
        <v/>
      </c>
      <c r="H1965" s="4" t="str">
        <f aca="false">IF($A1965="","",EDATE(INDEX(CARTAO_COMPRAS!$J:$J,INT((ROW()-2)/20)+2),MOD(ROW()-2,20)))</f>
        <v/>
      </c>
      <c r="I1965" s="4" t="str">
        <f aca="false">IF($H1965="","",$H1965-WEEKDAY($H1965,2)+1)</f>
        <v/>
      </c>
      <c r="J1965" s="4" t="str">
        <f aca="false">IF($I1965="","",$I1965+6)</f>
        <v/>
      </c>
      <c r="K1965" s="6" t="str">
        <f aca="false">IF($H1965="","",DATE(YEAR($H1965),MONTH($H1965),1))</f>
        <v/>
      </c>
      <c r="L1965" s="0" t="str">
        <f aca="false">IF($A1965="","",INDEX(CARTAO_COMPRAS!$K:$K,INT((ROW()-2)/20)+2))</f>
        <v/>
      </c>
      <c r="M1965" s="0" t="str">
        <f aca="false">IF($A1965="","","Compra no cartão")</f>
        <v/>
      </c>
    </row>
    <row r="1966" customFormat="false" ht="13.5" hidden="false" customHeight="false" outlineLevel="0" collapsed="false">
      <c r="A1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6" s="0" t="str">
        <f aca="false">IF($A1966="","",INDEX(CARTAO_COMPRAS!$C:$C,INT((ROW()-2)/20)+2))</f>
        <v/>
      </c>
      <c r="C1966" s="0" t="str">
        <f aca="false">IF($A1966="","",INDEX(CARTAO_COMPRAS!$D:$D,INT((ROW()-2)/20)+2))</f>
        <v/>
      </c>
      <c r="D1966" s="0" t="str">
        <f aca="false">IF($A1966="","",INDEX(CARTAO_COMPRAS!$E:$E,INT((ROW()-2)/20)+2))</f>
        <v/>
      </c>
      <c r="E1966" s="0" t="str">
        <f aca="false">IF($A1966="","",INDEX(CARTAO_COMPRAS!$H:$H,INT((ROW()-2)/20)+2)+MOD(ROW()-2,20))</f>
        <v/>
      </c>
      <c r="F1966" s="0" t="str">
        <f aca="false">IF($A1966="","",INDEX(CARTAO_COMPRAS!$G:$G,INT((ROW()-2)/20)+2))</f>
        <v/>
      </c>
      <c r="G1966" s="5" t="str">
        <f aca="false">IF($A1966="","",INDEX(CARTAO_COMPRAS!$I:$I,INT((ROW()-2)/20)+2))</f>
        <v/>
      </c>
      <c r="H1966" s="4" t="str">
        <f aca="false">IF($A1966="","",EDATE(INDEX(CARTAO_COMPRAS!$J:$J,INT((ROW()-2)/20)+2),MOD(ROW()-2,20)))</f>
        <v/>
      </c>
      <c r="I1966" s="4" t="str">
        <f aca="false">IF($H1966="","",$H1966-WEEKDAY($H1966,2)+1)</f>
        <v/>
      </c>
      <c r="J1966" s="4" t="str">
        <f aca="false">IF($I1966="","",$I1966+6)</f>
        <v/>
      </c>
      <c r="K1966" s="6" t="str">
        <f aca="false">IF($H1966="","",DATE(YEAR($H1966),MONTH($H1966),1))</f>
        <v/>
      </c>
      <c r="L1966" s="0" t="str">
        <f aca="false">IF($A1966="","",INDEX(CARTAO_COMPRAS!$K:$K,INT((ROW()-2)/20)+2))</f>
        <v/>
      </c>
      <c r="M1966" s="0" t="str">
        <f aca="false">IF($A1966="","","Compra no cartão")</f>
        <v/>
      </c>
    </row>
    <row r="1967" customFormat="false" ht="13.5" hidden="false" customHeight="false" outlineLevel="0" collapsed="false">
      <c r="A1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7" s="0" t="str">
        <f aca="false">IF($A1967="","",INDEX(CARTAO_COMPRAS!$C:$C,INT((ROW()-2)/20)+2))</f>
        <v/>
      </c>
      <c r="C1967" s="0" t="str">
        <f aca="false">IF($A1967="","",INDEX(CARTAO_COMPRAS!$D:$D,INT((ROW()-2)/20)+2))</f>
        <v/>
      </c>
      <c r="D1967" s="0" t="str">
        <f aca="false">IF($A1967="","",INDEX(CARTAO_COMPRAS!$E:$E,INT((ROW()-2)/20)+2))</f>
        <v/>
      </c>
      <c r="E1967" s="0" t="str">
        <f aca="false">IF($A1967="","",INDEX(CARTAO_COMPRAS!$H:$H,INT((ROW()-2)/20)+2)+MOD(ROW()-2,20))</f>
        <v/>
      </c>
      <c r="F1967" s="0" t="str">
        <f aca="false">IF($A1967="","",INDEX(CARTAO_COMPRAS!$G:$G,INT((ROW()-2)/20)+2))</f>
        <v/>
      </c>
      <c r="G1967" s="5" t="str">
        <f aca="false">IF($A1967="","",INDEX(CARTAO_COMPRAS!$I:$I,INT((ROW()-2)/20)+2))</f>
        <v/>
      </c>
      <c r="H1967" s="4" t="str">
        <f aca="false">IF($A1967="","",EDATE(INDEX(CARTAO_COMPRAS!$J:$J,INT((ROW()-2)/20)+2),MOD(ROW()-2,20)))</f>
        <v/>
      </c>
      <c r="I1967" s="4" t="str">
        <f aca="false">IF($H1967="","",$H1967-WEEKDAY($H1967,2)+1)</f>
        <v/>
      </c>
      <c r="J1967" s="4" t="str">
        <f aca="false">IF($I1967="","",$I1967+6)</f>
        <v/>
      </c>
      <c r="K1967" s="6" t="str">
        <f aca="false">IF($H1967="","",DATE(YEAR($H1967),MONTH($H1967),1))</f>
        <v/>
      </c>
      <c r="L1967" s="0" t="str">
        <f aca="false">IF($A1967="","",INDEX(CARTAO_COMPRAS!$K:$K,INT((ROW()-2)/20)+2))</f>
        <v/>
      </c>
      <c r="M1967" s="0" t="str">
        <f aca="false">IF($A1967="","","Compra no cartão")</f>
        <v/>
      </c>
    </row>
    <row r="1968" customFormat="false" ht="13.5" hidden="false" customHeight="false" outlineLevel="0" collapsed="false">
      <c r="A1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8" s="0" t="str">
        <f aca="false">IF($A1968="","",INDEX(CARTAO_COMPRAS!$C:$C,INT((ROW()-2)/20)+2))</f>
        <v/>
      </c>
      <c r="C1968" s="0" t="str">
        <f aca="false">IF($A1968="","",INDEX(CARTAO_COMPRAS!$D:$D,INT((ROW()-2)/20)+2))</f>
        <v/>
      </c>
      <c r="D1968" s="0" t="str">
        <f aca="false">IF($A1968="","",INDEX(CARTAO_COMPRAS!$E:$E,INT((ROW()-2)/20)+2))</f>
        <v/>
      </c>
      <c r="E1968" s="0" t="str">
        <f aca="false">IF($A1968="","",INDEX(CARTAO_COMPRAS!$H:$H,INT((ROW()-2)/20)+2)+MOD(ROW()-2,20))</f>
        <v/>
      </c>
      <c r="F1968" s="0" t="str">
        <f aca="false">IF($A1968="","",INDEX(CARTAO_COMPRAS!$G:$G,INT((ROW()-2)/20)+2))</f>
        <v/>
      </c>
      <c r="G1968" s="5" t="str">
        <f aca="false">IF($A1968="","",INDEX(CARTAO_COMPRAS!$I:$I,INT((ROW()-2)/20)+2))</f>
        <v/>
      </c>
      <c r="H1968" s="4" t="str">
        <f aca="false">IF($A1968="","",EDATE(INDEX(CARTAO_COMPRAS!$J:$J,INT((ROW()-2)/20)+2),MOD(ROW()-2,20)))</f>
        <v/>
      </c>
      <c r="I1968" s="4" t="str">
        <f aca="false">IF($H1968="","",$H1968-WEEKDAY($H1968,2)+1)</f>
        <v/>
      </c>
      <c r="J1968" s="4" t="str">
        <f aca="false">IF($I1968="","",$I1968+6)</f>
        <v/>
      </c>
      <c r="K1968" s="6" t="str">
        <f aca="false">IF($H1968="","",DATE(YEAR($H1968),MONTH($H1968),1))</f>
        <v/>
      </c>
      <c r="L1968" s="0" t="str">
        <f aca="false">IF($A1968="","",INDEX(CARTAO_COMPRAS!$K:$K,INT((ROW()-2)/20)+2))</f>
        <v/>
      </c>
      <c r="M1968" s="0" t="str">
        <f aca="false">IF($A1968="","","Compra no cartão")</f>
        <v/>
      </c>
    </row>
    <row r="1969" customFormat="false" ht="13.5" hidden="false" customHeight="false" outlineLevel="0" collapsed="false">
      <c r="A1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69" s="0" t="str">
        <f aca="false">IF($A1969="","",INDEX(CARTAO_COMPRAS!$C:$C,INT((ROW()-2)/20)+2))</f>
        <v/>
      </c>
      <c r="C1969" s="0" t="str">
        <f aca="false">IF($A1969="","",INDEX(CARTAO_COMPRAS!$D:$D,INT((ROW()-2)/20)+2))</f>
        <v/>
      </c>
      <c r="D1969" s="0" t="str">
        <f aca="false">IF($A1969="","",INDEX(CARTAO_COMPRAS!$E:$E,INT((ROW()-2)/20)+2))</f>
        <v/>
      </c>
      <c r="E1969" s="0" t="str">
        <f aca="false">IF($A1969="","",INDEX(CARTAO_COMPRAS!$H:$H,INT((ROW()-2)/20)+2)+MOD(ROW()-2,20))</f>
        <v/>
      </c>
      <c r="F1969" s="0" t="str">
        <f aca="false">IF($A1969="","",INDEX(CARTAO_COMPRAS!$G:$G,INT((ROW()-2)/20)+2))</f>
        <v/>
      </c>
      <c r="G1969" s="5" t="str">
        <f aca="false">IF($A1969="","",INDEX(CARTAO_COMPRAS!$I:$I,INT((ROW()-2)/20)+2))</f>
        <v/>
      </c>
      <c r="H1969" s="4" t="str">
        <f aca="false">IF($A1969="","",EDATE(INDEX(CARTAO_COMPRAS!$J:$J,INT((ROW()-2)/20)+2),MOD(ROW()-2,20)))</f>
        <v/>
      </c>
      <c r="I1969" s="4" t="str">
        <f aca="false">IF($H1969="","",$H1969-WEEKDAY($H1969,2)+1)</f>
        <v/>
      </c>
      <c r="J1969" s="4" t="str">
        <f aca="false">IF($I1969="","",$I1969+6)</f>
        <v/>
      </c>
      <c r="K1969" s="6" t="str">
        <f aca="false">IF($H1969="","",DATE(YEAR($H1969),MONTH($H1969),1))</f>
        <v/>
      </c>
      <c r="L1969" s="0" t="str">
        <f aca="false">IF($A1969="","",INDEX(CARTAO_COMPRAS!$K:$K,INT((ROW()-2)/20)+2))</f>
        <v/>
      </c>
      <c r="M1969" s="0" t="str">
        <f aca="false">IF($A1969="","","Compra no cartão")</f>
        <v/>
      </c>
    </row>
    <row r="1970" customFormat="false" ht="13.5" hidden="false" customHeight="false" outlineLevel="0" collapsed="false">
      <c r="A1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0" s="0" t="str">
        <f aca="false">IF($A1970="","",INDEX(CARTAO_COMPRAS!$C:$C,INT((ROW()-2)/20)+2))</f>
        <v/>
      </c>
      <c r="C1970" s="0" t="str">
        <f aca="false">IF($A1970="","",INDEX(CARTAO_COMPRAS!$D:$D,INT((ROW()-2)/20)+2))</f>
        <v/>
      </c>
      <c r="D1970" s="0" t="str">
        <f aca="false">IF($A1970="","",INDEX(CARTAO_COMPRAS!$E:$E,INT((ROW()-2)/20)+2))</f>
        <v/>
      </c>
      <c r="E1970" s="0" t="str">
        <f aca="false">IF($A1970="","",INDEX(CARTAO_COMPRAS!$H:$H,INT((ROW()-2)/20)+2)+MOD(ROW()-2,20))</f>
        <v/>
      </c>
      <c r="F1970" s="0" t="str">
        <f aca="false">IF($A1970="","",INDEX(CARTAO_COMPRAS!$G:$G,INT((ROW()-2)/20)+2))</f>
        <v/>
      </c>
      <c r="G1970" s="5" t="str">
        <f aca="false">IF($A1970="","",INDEX(CARTAO_COMPRAS!$I:$I,INT((ROW()-2)/20)+2))</f>
        <v/>
      </c>
      <c r="H1970" s="4" t="str">
        <f aca="false">IF($A1970="","",EDATE(INDEX(CARTAO_COMPRAS!$J:$J,INT((ROW()-2)/20)+2),MOD(ROW()-2,20)))</f>
        <v/>
      </c>
      <c r="I1970" s="4" t="str">
        <f aca="false">IF($H1970="","",$H1970-WEEKDAY($H1970,2)+1)</f>
        <v/>
      </c>
      <c r="J1970" s="4" t="str">
        <f aca="false">IF($I1970="","",$I1970+6)</f>
        <v/>
      </c>
      <c r="K1970" s="6" t="str">
        <f aca="false">IF($H1970="","",DATE(YEAR($H1970),MONTH($H1970),1))</f>
        <v/>
      </c>
      <c r="L1970" s="0" t="str">
        <f aca="false">IF($A1970="","",INDEX(CARTAO_COMPRAS!$K:$K,INT((ROW()-2)/20)+2))</f>
        <v/>
      </c>
      <c r="M1970" s="0" t="str">
        <f aca="false">IF($A1970="","","Compra no cartão")</f>
        <v/>
      </c>
    </row>
    <row r="1971" customFormat="false" ht="13.5" hidden="false" customHeight="false" outlineLevel="0" collapsed="false">
      <c r="A1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1" s="0" t="str">
        <f aca="false">IF($A1971="","",INDEX(CARTAO_COMPRAS!$C:$C,INT((ROW()-2)/20)+2))</f>
        <v/>
      </c>
      <c r="C1971" s="0" t="str">
        <f aca="false">IF($A1971="","",INDEX(CARTAO_COMPRAS!$D:$D,INT((ROW()-2)/20)+2))</f>
        <v/>
      </c>
      <c r="D1971" s="0" t="str">
        <f aca="false">IF($A1971="","",INDEX(CARTAO_COMPRAS!$E:$E,INT((ROW()-2)/20)+2))</f>
        <v/>
      </c>
      <c r="E1971" s="0" t="str">
        <f aca="false">IF($A1971="","",INDEX(CARTAO_COMPRAS!$H:$H,INT((ROW()-2)/20)+2)+MOD(ROW()-2,20))</f>
        <v/>
      </c>
      <c r="F1971" s="0" t="str">
        <f aca="false">IF($A1971="","",INDEX(CARTAO_COMPRAS!$G:$G,INT((ROW()-2)/20)+2))</f>
        <v/>
      </c>
      <c r="G1971" s="5" t="str">
        <f aca="false">IF($A1971="","",INDEX(CARTAO_COMPRAS!$I:$I,INT((ROW()-2)/20)+2))</f>
        <v/>
      </c>
      <c r="H1971" s="4" t="str">
        <f aca="false">IF($A1971="","",EDATE(INDEX(CARTAO_COMPRAS!$J:$J,INT((ROW()-2)/20)+2),MOD(ROW()-2,20)))</f>
        <v/>
      </c>
      <c r="I1971" s="4" t="str">
        <f aca="false">IF($H1971="","",$H1971-WEEKDAY($H1971,2)+1)</f>
        <v/>
      </c>
      <c r="J1971" s="4" t="str">
        <f aca="false">IF($I1971="","",$I1971+6)</f>
        <v/>
      </c>
      <c r="K1971" s="6" t="str">
        <f aca="false">IF($H1971="","",DATE(YEAR($H1971),MONTH($H1971),1))</f>
        <v/>
      </c>
      <c r="L1971" s="0" t="str">
        <f aca="false">IF($A1971="","",INDEX(CARTAO_COMPRAS!$K:$K,INT((ROW()-2)/20)+2))</f>
        <v/>
      </c>
      <c r="M1971" s="0" t="str">
        <f aca="false">IF($A1971="","","Compra no cartão")</f>
        <v/>
      </c>
    </row>
    <row r="1972" customFormat="false" ht="13.5" hidden="false" customHeight="false" outlineLevel="0" collapsed="false">
      <c r="A1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2" s="0" t="str">
        <f aca="false">IF($A1972="","",INDEX(CARTAO_COMPRAS!$C:$C,INT((ROW()-2)/20)+2))</f>
        <v/>
      </c>
      <c r="C1972" s="0" t="str">
        <f aca="false">IF($A1972="","",INDEX(CARTAO_COMPRAS!$D:$D,INT((ROW()-2)/20)+2))</f>
        <v/>
      </c>
      <c r="D1972" s="0" t="str">
        <f aca="false">IF($A1972="","",INDEX(CARTAO_COMPRAS!$E:$E,INT((ROW()-2)/20)+2))</f>
        <v/>
      </c>
      <c r="E1972" s="0" t="str">
        <f aca="false">IF($A1972="","",INDEX(CARTAO_COMPRAS!$H:$H,INT((ROW()-2)/20)+2)+MOD(ROW()-2,20))</f>
        <v/>
      </c>
      <c r="F1972" s="0" t="str">
        <f aca="false">IF($A1972="","",INDEX(CARTAO_COMPRAS!$G:$G,INT((ROW()-2)/20)+2))</f>
        <v/>
      </c>
      <c r="G1972" s="5" t="str">
        <f aca="false">IF($A1972="","",INDEX(CARTAO_COMPRAS!$I:$I,INT((ROW()-2)/20)+2))</f>
        <v/>
      </c>
      <c r="H1972" s="4" t="str">
        <f aca="false">IF($A1972="","",EDATE(INDEX(CARTAO_COMPRAS!$J:$J,INT((ROW()-2)/20)+2),MOD(ROW()-2,20)))</f>
        <v/>
      </c>
      <c r="I1972" s="4" t="str">
        <f aca="false">IF($H1972="","",$H1972-WEEKDAY($H1972,2)+1)</f>
        <v/>
      </c>
      <c r="J1972" s="4" t="str">
        <f aca="false">IF($I1972="","",$I1972+6)</f>
        <v/>
      </c>
      <c r="K1972" s="6" t="str">
        <f aca="false">IF($H1972="","",DATE(YEAR($H1972),MONTH($H1972),1))</f>
        <v/>
      </c>
      <c r="L1972" s="0" t="str">
        <f aca="false">IF($A1972="","",INDEX(CARTAO_COMPRAS!$K:$K,INT((ROW()-2)/20)+2))</f>
        <v/>
      </c>
      <c r="M1972" s="0" t="str">
        <f aca="false">IF($A1972="","","Compra no cartão")</f>
        <v/>
      </c>
    </row>
    <row r="1973" customFormat="false" ht="13.5" hidden="false" customHeight="false" outlineLevel="0" collapsed="false">
      <c r="A1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3" s="0" t="str">
        <f aca="false">IF($A1973="","",INDEX(CARTAO_COMPRAS!$C:$C,INT((ROW()-2)/20)+2))</f>
        <v/>
      </c>
      <c r="C1973" s="0" t="str">
        <f aca="false">IF($A1973="","",INDEX(CARTAO_COMPRAS!$D:$D,INT((ROW()-2)/20)+2))</f>
        <v/>
      </c>
      <c r="D1973" s="0" t="str">
        <f aca="false">IF($A1973="","",INDEX(CARTAO_COMPRAS!$E:$E,INT((ROW()-2)/20)+2))</f>
        <v/>
      </c>
      <c r="E1973" s="0" t="str">
        <f aca="false">IF($A1973="","",INDEX(CARTAO_COMPRAS!$H:$H,INT((ROW()-2)/20)+2)+MOD(ROW()-2,20))</f>
        <v/>
      </c>
      <c r="F1973" s="0" t="str">
        <f aca="false">IF($A1973="","",INDEX(CARTAO_COMPRAS!$G:$G,INT((ROW()-2)/20)+2))</f>
        <v/>
      </c>
      <c r="G1973" s="5" t="str">
        <f aca="false">IF($A1973="","",INDEX(CARTAO_COMPRAS!$I:$I,INT((ROW()-2)/20)+2))</f>
        <v/>
      </c>
      <c r="H1973" s="4" t="str">
        <f aca="false">IF($A1973="","",EDATE(INDEX(CARTAO_COMPRAS!$J:$J,INT((ROW()-2)/20)+2),MOD(ROW()-2,20)))</f>
        <v/>
      </c>
      <c r="I1973" s="4" t="str">
        <f aca="false">IF($H1973="","",$H1973-WEEKDAY($H1973,2)+1)</f>
        <v/>
      </c>
      <c r="J1973" s="4" t="str">
        <f aca="false">IF($I1973="","",$I1973+6)</f>
        <v/>
      </c>
      <c r="K1973" s="6" t="str">
        <f aca="false">IF($H1973="","",DATE(YEAR($H1973),MONTH($H1973),1))</f>
        <v/>
      </c>
      <c r="L1973" s="0" t="str">
        <f aca="false">IF($A1973="","",INDEX(CARTAO_COMPRAS!$K:$K,INT((ROW()-2)/20)+2))</f>
        <v/>
      </c>
      <c r="M1973" s="0" t="str">
        <f aca="false">IF($A1973="","","Compra no cartão")</f>
        <v/>
      </c>
    </row>
    <row r="1974" customFormat="false" ht="13.5" hidden="false" customHeight="false" outlineLevel="0" collapsed="false">
      <c r="A1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4" s="0" t="str">
        <f aca="false">IF($A1974="","",INDEX(CARTAO_COMPRAS!$C:$C,INT((ROW()-2)/20)+2))</f>
        <v/>
      </c>
      <c r="C1974" s="0" t="str">
        <f aca="false">IF($A1974="","",INDEX(CARTAO_COMPRAS!$D:$D,INT((ROW()-2)/20)+2))</f>
        <v/>
      </c>
      <c r="D1974" s="0" t="str">
        <f aca="false">IF($A1974="","",INDEX(CARTAO_COMPRAS!$E:$E,INT((ROW()-2)/20)+2))</f>
        <v/>
      </c>
      <c r="E1974" s="0" t="str">
        <f aca="false">IF($A1974="","",INDEX(CARTAO_COMPRAS!$H:$H,INT((ROW()-2)/20)+2)+MOD(ROW()-2,20))</f>
        <v/>
      </c>
      <c r="F1974" s="0" t="str">
        <f aca="false">IF($A1974="","",INDEX(CARTAO_COMPRAS!$G:$G,INT((ROW()-2)/20)+2))</f>
        <v/>
      </c>
      <c r="G1974" s="5" t="str">
        <f aca="false">IF($A1974="","",INDEX(CARTAO_COMPRAS!$I:$I,INT((ROW()-2)/20)+2))</f>
        <v/>
      </c>
      <c r="H1974" s="4" t="str">
        <f aca="false">IF($A1974="","",EDATE(INDEX(CARTAO_COMPRAS!$J:$J,INT((ROW()-2)/20)+2),MOD(ROW()-2,20)))</f>
        <v/>
      </c>
      <c r="I1974" s="4" t="str">
        <f aca="false">IF($H1974="","",$H1974-WEEKDAY($H1974,2)+1)</f>
        <v/>
      </c>
      <c r="J1974" s="4" t="str">
        <f aca="false">IF($I1974="","",$I1974+6)</f>
        <v/>
      </c>
      <c r="K1974" s="6" t="str">
        <f aca="false">IF($H1974="","",DATE(YEAR($H1974),MONTH($H1974),1))</f>
        <v/>
      </c>
      <c r="L1974" s="0" t="str">
        <f aca="false">IF($A1974="","",INDEX(CARTAO_COMPRAS!$K:$K,INT((ROW()-2)/20)+2))</f>
        <v/>
      </c>
      <c r="M1974" s="0" t="str">
        <f aca="false">IF($A1974="","","Compra no cartão")</f>
        <v/>
      </c>
    </row>
    <row r="1975" customFormat="false" ht="13.5" hidden="false" customHeight="false" outlineLevel="0" collapsed="false">
      <c r="A1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5" s="0" t="str">
        <f aca="false">IF($A1975="","",INDEX(CARTAO_COMPRAS!$C:$C,INT((ROW()-2)/20)+2))</f>
        <v/>
      </c>
      <c r="C1975" s="0" t="str">
        <f aca="false">IF($A1975="","",INDEX(CARTAO_COMPRAS!$D:$D,INT((ROW()-2)/20)+2))</f>
        <v/>
      </c>
      <c r="D1975" s="0" t="str">
        <f aca="false">IF($A1975="","",INDEX(CARTAO_COMPRAS!$E:$E,INT((ROW()-2)/20)+2))</f>
        <v/>
      </c>
      <c r="E1975" s="0" t="str">
        <f aca="false">IF($A1975="","",INDEX(CARTAO_COMPRAS!$H:$H,INT((ROW()-2)/20)+2)+MOD(ROW()-2,20))</f>
        <v/>
      </c>
      <c r="F1975" s="0" t="str">
        <f aca="false">IF($A1975="","",INDEX(CARTAO_COMPRAS!$G:$G,INT((ROW()-2)/20)+2))</f>
        <v/>
      </c>
      <c r="G1975" s="5" t="str">
        <f aca="false">IF($A1975="","",INDEX(CARTAO_COMPRAS!$I:$I,INT((ROW()-2)/20)+2))</f>
        <v/>
      </c>
      <c r="H1975" s="4" t="str">
        <f aca="false">IF($A1975="","",EDATE(INDEX(CARTAO_COMPRAS!$J:$J,INT((ROW()-2)/20)+2),MOD(ROW()-2,20)))</f>
        <v/>
      </c>
      <c r="I1975" s="4" t="str">
        <f aca="false">IF($H1975="","",$H1975-WEEKDAY($H1975,2)+1)</f>
        <v/>
      </c>
      <c r="J1975" s="4" t="str">
        <f aca="false">IF($I1975="","",$I1975+6)</f>
        <v/>
      </c>
      <c r="K1975" s="6" t="str">
        <f aca="false">IF($H1975="","",DATE(YEAR($H1975),MONTH($H1975),1))</f>
        <v/>
      </c>
      <c r="L1975" s="0" t="str">
        <f aca="false">IF($A1975="","",INDEX(CARTAO_COMPRAS!$K:$K,INT((ROW()-2)/20)+2))</f>
        <v/>
      </c>
      <c r="M1975" s="0" t="str">
        <f aca="false">IF($A1975="","","Compra no cartão")</f>
        <v/>
      </c>
    </row>
    <row r="1976" customFormat="false" ht="13.5" hidden="false" customHeight="false" outlineLevel="0" collapsed="false">
      <c r="A1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6" s="0" t="str">
        <f aca="false">IF($A1976="","",INDEX(CARTAO_COMPRAS!$C:$C,INT((ROW()-2)/20)+2))</f>
        <v/>
      </c>
      <c r="C1976" s="0" t="str">
        <f aca="false">IF($A1976="","",INDEX(CARTAO_COMPRAS!$D:$D,INT((ROW()-2)/20)+2))</f>
        <v/>
      </c>
      <c r="D1976" s="0" t="str">
        <f aca="false">IF($A1976="","",INDEX(CARTAO_COMPRAS!$E:$E,INT((ROW()-2)/20)+2))</f>
        <v/>
      </c>
      <c r="E1976" s="0" t="str">
        <f aca="false">IF($A1976="","",INDEX(CARTAO_COMPRAS!$H:$H,INT((ROW()-2)/20)+2)+MOD(ROW()-2,20))</f>
        <v/>
      </c>
      <c r="F1976" s="0" t="str">
        <f aca="false">IF($A1976="","",INDEX(CARTAO_COMPRAS!$G:$G,INT((ROW()-2)/20)+2))</f>
        <v/>
      </c>
      <c r="G1976" s="5" t="str">
        <f aca="false">IF($A1976="","",INDEX(CARTAO_COMPRAS!$I:$I,INT((ROW()-2)/20)+2))</f>
        <v/>
      </c>
      <c r="H1976" s="4" t="str">
        <f aca="false">IF($A1976="","",EDATE(INDEX(CARTAO_COMPRAS!$J:$J,INT((ROW()-2)/20)+2),MOD(ROW()-2,20)))</f>
        <v/>
      </c>
      <c r="I1976" s="4" t="str">
        <f aca="false">IF($H1976="","",$H1976-WEEKDAY($H1976,2)+1)</f>
        <v/>
      </c>
      <c r="J1976" s="4" t="str">
        <f aca="false">IF($I1976="","",$I1976+6)</f>
        <v/>
      </c>
      <c r="K1976" s="6" t="str">
        <f aca="false">IF($H1976="","",DATE(YEAR($H1976),MONTH($H1976),1))</f>
        <v/>
      </c>
      <c r="L1976" s="0" t="str">
        <f aca="false">IF($A1976="","",INDEX(CARTAO_COMPRAS!$K:$K,INT((ROW()-2)/20)+2))</f>
        <v/>
      </c>
      <c r="M1976" s="0" t="str">
        <f aca="false">IF($A1976="","","Compra no cartão")</f>
        <v/>
      </c>
    </row>
    <row r="1977" customFormat="false" ht="13.5" hidden="false" customHeight="false" outlineLevel="0" collapsed="false">
      <c r="A1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7" s="0" t="str">
        <f aca="false">IF($A1977="","",INDEX(CARTAO_COMPRAS!$C:$C,INT((ROW()-2)/20)+2))</f>
        <v/>
      </c>
      <c r="C1977" s="0" t="str">
        <f aca="false">IF($A1977="","",INDEX(CARTAO_COMPRAS!$D:$D,INT((ROW()-2)/20)+2))</f>
        <v/>
      </c>
      <c r="D1977" s="0" t="str">
        <f aca="false">IF($A1977="","",INDEX(CARTAO_COMPRAS!$E:$E,INT((ROW()-2)/20)+2))</f>
        <v/>
      </c>
      <c r="E1977" s="0" t="str">
        <f aca="false">IF($A1977="","",INDEX(CARTAO_COMPRAS!$H:$H,INT((ROW()-2)/20)+2)+MOD(ROW()-2,20))</f>
        <v/>
      </c>
      <c r="F1977" s="0" t="str">
        <f aca="false">IF($A1977="","",INDEX(CARTAO_COMPRAS!$G:$G,INT((ROW()-2)/20)+2))</f>
        <v/>
      </c>
      <c r="G1977" s="5" t="str">
        <f aca="false">IF($A1977="","",INDEX(CARTAO_COMPRAS!$I:$I,INT((ROW()-2)/20)+2))</f>
        <v/>
      </c>
      <c r="H1977" s="4" t="str">
        <f aca="false">IF($A1977="","",EDATE(INDEX(CARTAO_COMPRAS!$J:$J,INT((ROW()-2)/20)+2),MOD(ROW()-2,20)))</f>
        <v/>
      </c>
      <c r="I1977" s="4" t="str">
        <f aca="false">IF($H1977="","",$H1977-WEEKDAY($H1977,2)+1)</f>
        <v/>
      </c>
      <c r="J1977" s="4" t="str">
        <f aca="false">IF($I1977="","",$I1977+6)</f>
        <v/>
      </c>
      <c r="K1977" s="6" t="str">
        <f aca="false">IF($H1977="","",DATE(YEAR($H1977),MONTH($H1977),1))</f>
        <v/>
      </c>
      <c r="L1977" s="0" t="str">
        <f aca="false">IF($A1977="","",INDEX(CARTAO_COMPRAS!$K:$K,INT((ROW()-2)/20)+2))</f>
        <v/>
      </c>
      <c r="M1977" s="0" t="str">
        <f aca="false">IF($A1977="","","Compra no cartão")</f>
        <v/>
      </c>
    </row>
    <row r="1978" customFormat="false" ht="13.5" hidden="false" customHeight="false" outlineLevel="0" collapsed="false">
      <c r="A1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8" s="0" t="str">
        <f aca="false">IF($A1978="","",INDEX(CARTAO_COMPRAS!$C:$C,INT((ROW()-2)/20)+2))</f>
        <v/>
      </c>
      <c r="C1978" s="0" t="str">
        <f aca="false">IF($A1978="","",INDEX(CARTAO_COMPRAS!$D:$D,INT((ROW()-2)/20)+2))</f>
        <v/>
      </c>
      <c r="D1978" s="0" t="str">
        <f aca="false">IF($A1978="","",INDEX(CARTAO_COMPRAS!$E:$E,INT((ROW()-2)/20)+2))</f>
        <v/>
      </c>
      <c r="E1978" s="0" t="str">
        <f aca="false">IF($A1978="","",INDEX(CARTAO_COMPRAS!$H:$H,INT((ROW()-2)/20)+2)+MOD(ROW()-2,20))</f>
        <v/>
      </c>
      <c r="F1978" s="0" t="str">
        <f aca="false">IF($A1978="","",INDEX(CARTAO_COMPRAS!$G:$G,INT((ROW()-2)/20)+2))</f>
        <v/>
      </c>
      <c r="G1978" s="5" t="str">
        <f aca="false">IF($A1978="","",INDEX(CARTAO_COMPRAS!$I:$I,INT((ROW()-2)/20)+2))</f>
        <v/>
      </c>
      <c r="H1978" s="4" t="str">
        <f aca="false">IF($A1978="","",EDATE(INDEX(CARTAO_COMPRAS!$J:$J,INT((ROW()-2)/20)+2),MOD(ROW()-2,20)))</f>
        <v/>
      </c>
      <c r="I1978" s="4" t="str">
        <f aca="false">IF($H1978="","",$H1978-WEEKDAY($H1978,2)+1)</f>
        <v/>
      </c>
      <c r="J1978" s="4" t="str">
        <f aca="false">IF($I1978="","",$I1978+6)</f>
        <v/>
      </c>
      <c r="K1978" s="6" t="str">
        <f aca="false">IF($H1978="","",DATE(YEAR($H1978),MONTH($H1978),1))</f>
        <v/>
      </c>
      <c r="L1978" s="0" t="str">
        <f aca="false">IF($A1978="","",INDEX(CARTAO_COMPRAS!$K:$K,INT((ROW()-2)/20)+2))</f>
        <v/>
      </c>
      <c r="M1978" s="0" t="str">
        <f aca="false">IF($A1978="","","Compra no cartão")</f>
        <v/>
      </c>
    </row>
    <row r="1979" customFormat="false" ht="13.5" hidden="false" customHeight="false" outlineLevel="0" collapsed="false">
      <c r="A1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79" s="0" t="str">
        <f aca="false">IF($A1979="","",INDEX(CARTAO_COMPRAS!$C:$C,INT((ROW()-2)/20)+2))</f>
        <v/>
      </c>
      <c r="C1979" s="0" t="str">
        <f aca="false">IF($A1979="","",INDEX(CARTAO_COMPRAS!$D:$D,INT((ROW()-2)/20)+2))</f>
        <v/>
      </c>
      <c r="D1979" s="0" t="str">
        <f aca="false">IF($A1979="","",INDEX(CARTAO_COMPRAS!$E:$E,INT((ROW()-2)/20)+2))</f>
        <v/>
      </c>
      <c r="E1979" s="0" t="str">
        <f aca="false">IF($A1979="","",INDEX(CARTAO_COMPRAS!$H:$H,INT((ROW()-2)/20)+2)+MOD(ROW()-2,20))</f>
        <v/>
      </c>
      <c r="F1979" s="0" t="str">
        <f aca="false">IF($A1979="","",INDEX(CARTAO_COMPRAS!$G:$G,INT((ROW()-2)/20)+2))</f>
        <v/>
      </c>
      <c r="G1979" s="5" t="str">
        <f aca="false">IF($A1979="","",INDEX(CARTAO_COMPRAS!$I:$I,INT((ROW()-2)/20)+2))</f>
        <v/>
      </c>
      <c r="H1979" s="4" t="str">
        <f aca="false">IF($A1979="","",EDATE(INDEX(CARTAO_COMPRAS!$J:$J,INT((ROW()-2)/20)+2),MOD(ROW()-2,20)))</f>
        <v/>
      </c>
      <c r="I1979" s="4" t="str">
        <f aca="false">IF($H1979="","",$H1979-WEEKDAY($H1979,2)+1)</f>
        <v/>
      </c>
      <c r="J1979" s="4" t="str">
        <f aca="false">IF($I1979="","",$I1979+6)</f>
        <v/>
      </c>
      <c r="K1979" s="6" t="str">
        <f aca="false">IF($H1979="","",DATE(YEAR($H1979),MONTH($H1979),1))</f>
        <v/>
      </c>
      <c r="L1979" s="0" t="str">
        <f aca="false">IF($A1979="","",INDEX(CARTAO_COMPRAS!$K:$K,INT((ROW()-2)/20)+2))</f>
        <v/>
      </c>
      <c r="M1979" s="0" t="str">
        <f aca="false">IF($A1979="","","Compra no cartão")</f>
        <v/>
      </c>
    </row>
    <row r="1980" customFormat="false" ht="13.5" hidden="false" customHeight="false" outlineLevel="0" collapsed="false">
      <c r="A1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0" s="0" t="str">
        <f aca="false">IF($A1980="","",INDEX(CARTAO_COMPRAS!$C:$C,INT((ROW()-2)/20)+2))</f>
        <v/>
      </c>
      <c r="C1980" s="0" t="str">
        <f aca="false">IF($A1980="","",INDEX(CARTAO_COMPRAS!$D:$D,INT((ROW()-2)/20)+2))</f>
        <v/>
      </c>
      <c r="D1980" s="0" t="str">
        <f aca="false">IF($A1980="","",INDEX(CARTAO_COMPRAS!$E:$E,INT((ROW()-2)/20)+2))</f>
        <v/>
      </c>
      <c r="E1980" s="0" t="str">
        <f aca="false">IF($A1980="","",INDEX(CARTAO_COMPRAS!$H:$H,INT((ROW()-2)/20)+2)+MOD(ROW()-2,20))</f>
        <v/>
      </c>
      <c r="F1980" s="0" t="str">
        <f aca="false">IF($A1980="","",INDEX(CARTAO_COMPRAS!$G:$G,INT((ROW()-2)/20)+2))</f>
        <v/>
      </c>
      <c r="G1980" s="5" t="str">
        <f aca="false">IF($A1980="","",INDEX(CARTAO_COMPRAS!$I:$I,INT((ROW()-2)/20)+2))</f>
        <v/>
      </c>
      <c r="H1980" s="4" t="str">
        <f aca="false">IF($A1980="","",EDATE(INDEX(CARTAO_COMPRAS!$J:$J,INT((ROW()-2)/20)+2),MOD(ROW()-2,20)))</f>
        <v/>
      </c>
      <c r="I1980" s="4" t="str">
        <f aca="false">IF($H1980="","",$H1980-WEEKDAY($H1980,2)+1)</f>
        <v/>
      </c>
      <c r="J1980" s="4" t="str">
        <f aca="false">IF($I1980="","",$I1980+6)</f>
        <v/>
      </c>
      <c r="K1980" s="6" t="str">
        <f aca="false">IF($H1980="","",DATE(YEAR($H1980),MONTH($H1980),1))</f>
        <v/>
      </c>
      <c r="L1980" s="0" t="str">
        <f aca="false">IF($A1980="","",INDEX(CARTAO_COMPRAS!$K:$K,INT((ROW()-2)/20)+2))</f>
        <v/>
      </c>
      <c r="M1980" s="0" t="str">
        <f aca="false">IF($A1980="","","Compra no cartão")</f>
        <v/>
      </c>
    </row>
    <row r="1981" customFormat="false" ht="13.5" hidden="false" customHeight="false" outlineLevel="0" collapsed="false">
      <c r="A1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1" s="0" t="str">
        <f aca="false">IF($A1981="","",INDEX(CARTAO_COMPRAS!$C:$C,INT((ROW()-2)/20)+2))</f>
        <v/>
      </c>
      <c r="C1981" s="0" t="str">
        <f aca="false">IF($A1981="","",INDEX(CARTAO_COMPRAS!$D:$D,INT((ROW()-2)/20)+2))</f>
        <v/>
      </c>
      <c r="D1981" s="0" t="str">
        <f aca="false">IF($A1981="","",INDEX(CARTAO_COMPRAS!$E:$E,INT((ROW()-2)/20)+2))</f>
        <v/>
      </c>
      <c r="E1981" s="0" t="str">
        <f aca="false">IF($A1981="","",INDEX(CARTAO_COMPRAS!$H:$H,INT((ROW()-2)/20)+2)+MOD(ROW()-2,20))</f>
        <v/>
      </c>
      <c r="F1981" s="0" t="str">
        <f aca="false">IF($A1981="","",INDEX(CARTAO_COMPRAS!$G:$G,INT((ROW()-2)/20)+2))</f>
        <v/>
      </c>
      <c r="G1981" s="5" t="str">
        <f aca="false">IF($A1981="","",INDEX(CARTAO_COMPRAS!$I:$I,INT((ROW()-2)/20)+2))</f>
        <v/>
      </c>
      <c r="H1981" s="4" t="str">
        <f aca="false">IF($A1981="","",EDATE(INDEX(CARTAO_COMPRAS!$J:$J,INT((ROW()-2)/20)+2),MOD(ROW()-2,20)))</f>
        <v/>
      </c>
      <c r="I1981" s="4" t="str">
        <f aca="false">IF($H1981="","",$H1981-WEEKDAY($H1981,2)+1)</f>
        <v/>
      </c>
      <c r="J1981" s="4" t="str">
        <f aca="false">IF($I1981="","",$I1981+6)</f>
        <v/>
      </c>
      <c r="K1981" s="6" t="str">
        <f aca="false">IF($H1981="","",DATE(YEAR($H1981),MONTH($H1981),1))</f>
        <v/>
      </c>
      <c r="L1981" s="0" t="str">
        <f aca="false">IF($A1981="","",INDEX(CARTAO_COMPRAS!$K:$K,INT((ROW()-2)/20)+2))</f>
        <v/>
      </c>
      <c r="M1981" s="0" t="str">
        <f aca="false">IF($A1981="","","Compra no cartão")</f>
        <v/>
      </c>
    </row>
    <row r="1982" customFormat="false" ht="13.5" hidden="false" customHeight="false" outlineLevel="0" collapsed="false">
      <c r="A19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100</v>
      </c>
      <c r="B1982" s="0" t="str">
        <f aca="false">IF($A1982="","",INDEX(CARTAO_COMPRAS!$C:$C,INT((ROW()-2)/20)+2))</f>
        <v>Bradesco</v>
      </c>
      <c r="C1982" s="0" t="str">
        <f aca="false">IF($A1982="","",INDEX(CARTAO_COMPRAS!$D:$D,INT((ROW()-2)/20)+2))</f>
        <v>Mercado Livre</v>
      </c>
      <c r="D1982" s="0" t="str">
        <f aca="false">IF($A1982="","",INDEX(CARTAO_COMPRAS!$E:$E,INT((ROW()-2)/20)+2))</f>
        <v>Alimentação / Insumos</v>
      </c>
      <c r="E1982" s="0" t="n">
        <f aca="false">IF($A1982="","",INDEX(CARTAO_COMPRAS!$H:$H,INT((ROW()-2)/20)+2)+MOD(ROW()-2,20))</f>
        <v>1</v>
      </c>
      <c r="F1982" s="0" t="n">
        <f aca="false">IF($A1982="","",INDEX(CARTAO_COMPRAS!$G:$G,INT((ROW()-2)/20)+2))</f>
        <v>1</v>
      </c>
      <c r="G1982" s="5" t="n">
        <f aca="false">IF($A1982="","",INDEX(CARTAO_COMPRAS!$I:$I,INT((ROW()-2)/20)+2))</f>
        <v>361.36</v>
      </c>
      <c r="H1982" s="4" t="n">
        <f aca="false">IF($A1982="","",EDATE(INDEX(CARTAO_COMPRAS!$J:$J,INT((ROW()-2)/20)+2),MOD(ROW()-2,20)))</f>
        <v>46188</v>
      </c>
      <c r="I1982" s="4" t="n">
        <f aca="false">IF($H1982="","",$H1982-WEEKDAY($H1982,2)+1)</f>
        <v>46188</v>
      </c>
      <c r="J1982" s="4" t="n">
        <f aca="false">IF($I1982="","",$I1982+6)</f>
        <v>46194</v>
      </c>
      <c r="K1982" s="6" t="n">
        <f aca="false">IF($H1982="","",DATE(YEAR($H1982),MONTH($H1982),1))</f>
        <v>46174</v>
      </c>
      <c r="L1982" s="0" t="str">
        <f aca="false">IF($A1982="","",INDEX(CARTAO_COMPRAS!$K:$K,INT((ROW()-2)/20)+2))</f>
        <v>Pago</v>
      </c>
      <c r="M1982" s="0" t="str">
        <f aca="false">IF($A1982="","","Compra no cartão")</f>
        <v>Compra no cartão</v>
      </c>
    </row>
    <row r="1983" customFormat="false" ht="13.5" hidden="false" customHeight="false" outlineLevel="0" collapsed="false">
      <c r="A1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3" s="0" t="str">
        <f aca="false">IF($A1983="","",INDEX(CARTAO_COMPRAS!$C:$C,INT((ROW()-2)/20)+2))</f>
        <v/>
      </c>
      <c r="C1983" s="0" t="str">
        <f aca="false">IF($A1983="","",INDEX(CARTAO_COMPRAS!$D:$D,INT((ROW()-2)/20)+2))</f>
        <v/>
      </c>
      <c r="D1983" s="0" t="str">
        <f aca="false">IF($A1983="","",INDEX(CARTAO_COMPRAS!$E:$E,INT((ROW()-2)/20)+2))</f>
        <v/>
      </c>
      <c r="E1983" s="0" t="str">
        <f aca="false">IF($A1983="","",INDEX(CARTAO_COMPRAS!$H:$H,INT((ROW()-2)/20)+2)+MOD(ROW()-2,20))</f>
        <v/>
      </c>
      <c r="F1983" s="0" t="str">
        <f aca="false">IF($A1983="","",INDEX(CARTAO_COMPRAS!$G:$G,INT((ROW()-2)/20)+2))</f>
        <v/>
      </c>
      <c r="G1983" s="5" t="str">
        <f aca="false">IF($A1983="","",INDEX(CARTAO_COMPRAS!$I:$I,INT((ROW()-2)/20)+2))</f>
        <v/>
      </c>
      <c r="H1983" s="4" t="str">
        <f aca="false">IF($A1983="","",EDATE(INDEX(CARTAO_COMPRAS!$J:$J,INT((ROW()-2)/20)+2),MOD(ROW()-2,20)))</f>
        <v/>
      </c>
      <c r="I1983" s="4" t="str">
        <f aca="false">IF($H1983="","",$H1983-WEEKDAY($H1983,2)+1)</f>
        <v/>
      </c>
      <c r="J1983" s="4" t="str">
        <f aca="false">IF($I1983="","",$I1983+6)</f>
        <v/>
      </c>
      <c r="K1983" s="6" t="str">
        <f aca="false">IF($H1983="","",DATE(YEAR($H1983),MONTH($H1983),1))</f>
        <v/>
      </c>
      <c r="L1983" s="0" t="str">
        <f aca="false">IF($A1983="","",INDEX(CARTAO_COMPRAS!$K:$K,INT((ROW()-2)/20)+2))</f>
        <v/>
      </c>
      <c r="M1983" s="0" t="str">
        <f aca="false">IF($A1983="","","Compra no cartão")</f>
        <v/>
      </c>
    </row>
    <row r="1984" customFormat="false" ht="13.5" hidden="false" customHeight="false" outlineLevel="0" collapsed="false">
      <c r="A1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4" s="0" t="str">
        <f aca="false">IF($A1984="","",INDEX(CARTAO_COMPRAS!$C:$C,INT((ROW()-2)/20)+2))</f>
        <v/>
      </c>
      <c r="C1984" s="0" t="str">
        <f aca="false">IF($A1984="","",INDEX(CARTAO_COMPRAS!$D:$D,INT((ROW()-2)/20)+2))</f>
        <v/>
      </c>
      <c r="D1984" s="0" t="str">
        <f aca="false">IF($A1984="","",INDEX(CARTAO_COMPRAS!$E:$E,INT((ROW()-2)/20)+2))</f>
        <v/>
      </c>
      <c r="E1984" s="0" t="str">
        <f aca="false">IF($A1984="","",INDEX(CARTAO_COMPRAS!$H:$H,INT((ROW()-2)/20)+2)+MOD(ROW()-2,20))</f>
        <v/>
      </c>
      <c r="F1984" s="0" t="str">
        <f aca="false">IF($A1984="","",INDEX(CARTAO_COMPRAS!$G:$G,INT((ROW()-2)/20)+2))</f>
        <v/>
      </c>
      <c r="G1984" s="5" t="str">
        <f aca="false">IF($A1984="","",INDEX(CARTAO_COMPRAS!$I:$I,INT((ROW()-2)/20)+2))</f>
        <v/>
      </c>
      <c r="H1984" s="4" t="str">
        <f aca="false">IF($A1984="","",EDATE(INDEX(CARTAO_COMPRAS!$J:$J,INT((ROW()-2)/20)+2),MOD(ROW()-2,20)))</f>
        <v/>
      </c>
      <c r="I1984" s="4" t="str">
        <f aca="false">IF($H1984="","",$H1984-WEEKDAY($H1984,2)+1)</f>
        <v/>
      </c>
      <c r="J1984" s="4" t="str">
        <f aca="false">IF($I1984="","",$I1984+6)</f>
        <v/>
      </c>
      <c r="K1984" s="6" t="str">
        <f aca="false">IF($H1984="","",DATE(YEAR($H1984),MONTH($H1984),1))</f>
        <v/>
      </c>
      <c r="L1984" s="0" t="str">
        <f aca="false">IF($A1984="","",INDEX(CARTAO_COMPRAS!$K:$K,INT((ROW()-2)/20)+2))</f>
        <v/>
      </c>
      <c r="M1984" s="0" t="str">
        <f aca="false">IF($A1984="","","Compra no cartão")</f>
        <v/>
      </c>
    </row>
    <row r="1985" customFormat="false" ht="13.5" hidden="false" customHeight="false" outlineLevel="0" collapsed="false">
      <c r="A1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5" s="0" t="str">
        <f aca="false">IF($A1985="","",INDEX(CARTAO_COMPRAS!$C:$C,INT((ROW()-2)/20)+2))</f>
        <v/>
      </c>
      <c r="C1985" s="0" t="str">
        <f aca="false">IF($A1985="","",INDEX(CARTAO_COMPRAS!$D:$D,INT((ROW()-2)/20)+2))</f>
        <v/>
      </c>
      <c r="D1985" s="0" t="str">
        <f aca="false">IF($A1985="","",INDEX(CARTAO_COMPRAS!$E:$E,INT((ROW()-2)/20)+2))</f>
        <v/>
      </c>
      <c r="E1985" s="0" t="str">
        <f aca="false">IF($A1985="","",INDEX(CARTAO_COMPRAS!$H:$H,INT((ROW()-2)/20)+2)+MOD(ROW()-2,20))</f>
        <v/>
      </c>
      <c r="F1985" s="0" t="str">
        <f aca="false">IF($A1985="","",INDEX(CARTAO_COMPRAS!$G:$G,INT((ROW()-2)/20)+2))</f>
        <v/>
      </c>
      <c r="G1985" s="5" t="str">
        <f aca="false">IF($A1985="","",INDEX(CARTAO_COMPRAS!$I:$I,INT((ROW()-2)/20)+2))</f>
        <v/>
      </c>
      <c r="H1985" s="4" t="str">
        <f aca="false">IF($A1985="","",EDATE(INDEX(CARTAO_COMPRAS!$J:$J,INT((ROW()-2)/20)+2),MOD(ROW()-2,20)))</f>
        <v/>
      </c>
      <c r="I1985" s="4" t="str">
        <f aca="false">IF($H1985="","",$H1985-WEEKDAY($H1985,2)+1)</f>
        <v/>
      </c>
      <c r="J1985" s="4" t="str">
        <f aca="false">IF($I1985="","",$I1985+6)</f>
        <v/>
      </c>
      <c r="K1985" s="6" t="str">
        <f aca="false">IF($H1985="","",DATE(YEAR($H1985),MONTH($H1985),1))</f>
        <v/>
      </c>
      <c r="L1985" s="0" t="str">
        <f aca="false">IF($A1985="","",INDEX(CARTAO_COMPRAS!$K:$K,INT((ROW()-2)/20)+2))</f>
        <v/>
      </c>
      <c r="M1985" s="0" t="str">
        <f aca="false">IF($A1985="","","Compra no cartão")</f>
        <v/>
      </c>
    </row>
    <row r="1986" customFormat="false" ht="13.5" hidden="false" customHeight="false" outlineLevel="0" collapsed="false">
      <c r="A1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6" s="0" t="str">
        <f aca="false">IF($A1986="","",INDEX(CARTAO_COMPRAS!$C:$C,INT((ROW()-2)/20)+2))</f>
        <v/>
      </c>
      <c r="C1986" s="0" t="str">
        <f aca="false">IF($A1986="","",INDEX(CARTAO_COMPRAS!$D:$D,INT((ROW()-2)/20)+2))</f>
        <v/>
      </c>
      <c r="D1986" s="0" t="str">
        <f aca="false">IF($A1986="","",INDEX(CARTAO_COMPRAS!$E:$E,INT((ROW()-2)/20)+2))</f>
        <v/>
      </c>
      <c r="E1986" s="0" t="str">
        <f aca="false">IF($A1986="","",INDEX(CARTAO_COMPRAS!$H:$H,INT((ROW()-2)/20)+2)+MOD(ROW()-2,20))</f>
        <v/>
      </c>
      <c r="F1986" s="0" t="str">
        <f aca="false">IF($A1986="","",INDEX(CARTAO_COMPRAS!$G:$G,INT((ROW()-2)/20)+2))</f>
        <v/>
      </c>
      <c r="G1986" s="5" t="str">
        <f aca="false">IF($A1986="","",INDEX(CARTAO_COMPRAS!$I:$I,INT((ROW()-2)/20)+2))</f>
        <v/>
      </c>
      <c r="H1986" s="4" t="str">
        <f aca="false">IF($A1986="","",EDATE(INDEX(CARTAO_COMPRAS!$J:$J,INT((ROW()-2)/20)+2),MOD(ROW()-2,20)))</f>
        <v/>
      </c>
      <c r="I1986" s="4" t="str">
        <f aca="false">IF($H1986="","",$H1986-WEEKDAY($H1986,2)+1)</f>
        <v/>
      </c>
      <c r="J1986" s="4" t="str">
        <f aca="false">IF($I1986="","",$I1986+6)</f>
        <v/>
      </c>
      <c r="K1986" s="6" t="str">
        <f aca="false">IF($H1986="","",DATE(YEAR($H1986),MONTH($H1986),1))</f>
        <v/>
      </c>
      <c r="L1986" s="0" t="str">
        <f aca="false">IF($A1986="","",INDEX(CARTAO_COMPRAS!$K:$K,INT((ROW()-2)/20)+2))</f>
        <v/>
      </c>
      <c r="M1986" s="0" t="str">
        <f aca="false">IF($A1986="","","Compra no cartão")</f>
        <v/>
      </c>
    </row>
    <row r="1987" customFormat="false" ht="13.5" hidden="false" customHeight="false" outlineLevel="0" collapsed="false">
      <c r="A1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7" s="0" t="str">
        <f aca="false">IF($A1987="","",INDEX(CARTAO_COMPRAS!$C:$C,INT((ROW()-2)/20)+2))</f>
        <v/>
      </c>
      <c r="C1987" s="0" t="str">
        <f aca="false">IF($A1987="","",INDEX(CARTAO_COMPRAS!$D:$D,INT((ROW()-2)/20)+2))</f>
        <v/>
      </c>
      <c r="D1987" s="0" t="str">
        <f aca="false">IF($A1987="","",INDEX(CARTAO_COMPRAS!$E:$E,INT((ROW()-2)/20)+2))</f>
        <v/>
      </c>
      <c r="E1987" s="0" t="str">
        <f aca="false">IF($A1987="","",INDEX(CARTAO_COMPRAS!$H:$H,INT((ROW()-2)/20)+2)+MOD(ROW()-2,20))</f>
        <v/>
      </c>
      <c r="F1987" s="0" t="str">
        <f aca="false">IF($A1987="","",INDEX(CARTAO_COMPRAS!$G:$G,INT((ROW()-2)/20)+2))</f>
        <v/>
      </c>
      <c r="G1987" s="5" t="str">
        <f aca="false">IF($A1987="","",INDEX(CARTAO_COMPRAS!$I:$I,INT((ROW()-2)/20)+2))</f>
        <v/>
      </c>
      <c r="H1987" s="4" t="str">
        <f aca="false">IF($A1987="","",EDATE(INDEX(CARTAO_COMPRAS!$J:$J,INT((ROW()-2)/20)+2),MOD(ROW()-2,20)))</f>
        <v/>
      </c>
      <c r="I1987" s="4" t="str">
        <f aca="false">IF($H1987="","",$H1987-WEEKDAY($H1987,2)+1)</f>
        <v/>
      </c>
      <c r="J1987" s="4" t="str">
        <f aca="false">IF($I1987="","",$I1987+6)</f>
        <v/>
      </c>
      <c r="K1987" s="6" t="str">
        <f aca="false">IF($H1987="","",DATE(YEAR($H1987),MONTH($H1987),1))</f>
        <v/>
      </c>
      <c r="L1987" s="0" t="str">
        <f aca="false">IF($A1987="","",INDEX(CARTAO_COMPRAS!$K:$K,INT((ROW()-2)/20)+2))</f>
        <v/>
      </c>
      <c r="M1987" s="0" t="str">
        <f aca="false">IF($A1987="","","Compra no cartão")</f>
        <v/>
      </c>
    </row>
    <row r="1988" customFormat="false" ht="13.5" hidden="false" customHeight="false" outlineLevel="0" collapsed="false">
      <c r="A1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8" s="0" t="str">
        <f aca="false">IF($A1988="","",INDEX(CARTAO_COMPRAS!$C:$C,INT((ROW()-2)/20)+2))</f>
        <v/>
      </c>
      <c r="C1988" s="0" t="str">
        <f aca="false">IF($A1988="","",INDEX(CARTAO_COMPRAS!$D:$D,INT((ROW()-2)/20)+2))</f>
        <v/>
      </c>
      <c r="D1988" s="0" t="str">
        <f aca="false">IF($A1988="","",INDEX(CARTAO_COMPRAS!$E:$E,INT((ROW()-2)/20)+2))</f>
        <v/>
      </c>
      <c r="E1988" s="0" t="str">
        <f aca="false">IF($A1988="","",INDEX(CARTAO_COMPRAS!$H:$H,INT((ROW()-2)/20)+2)+MOD(ROW()-2,20))</f>
        <v/>
      </c>
      <c r="F1988" s="0" t="str">
        <f aca="false">IF($A1988="","",INDEX(CARTAO_COMPRAS!$G:$G,INT((ROW()-2)/20)+2))</f>
        <v/>
      </c>
      <c r="G1988" s="5" t="str">
        <f aca="false">IF($A1988="","",INDEX(CARTAO_COMPRAS!$I:$I,INT((ROW()-2)/20)+2))</f>
        <v/>
      </c>
      <c r="H1988" s="4" t="str">
        <f aca="false">IF($A1988="","",EDATE(INDEX(CARTAO_COMPRAS!$J:$J,INT((ROW()-2)/20)+2),MOD(ROW()-2,20)))</f>
        <v/>
      </c>
      <c r="I1988" s="4" t="str">
        <f aca="false">IF($H1988="","",$H1988-WEEKDAY($H1988,2)+1)</f>
        <v/>
      </c>
      <c r="J1988" s="4" t="str">
        <f aca="false">IF($I1988="","",$I1988+6)</f>
        <v/>
      </c>
      <c r="K1988" s="6" t="str">
        <f aca="false">IF($H1988="","",DATE(YEAR($H1988),MONTH($H1988),1))</f>
        <v/>
      </c>
      <c r="L1988" s="0" t="str">
        <f aca="false">IF($A1988="","",INDEX(CARTAO_COMPRAS!$K:$K,INT((ROW()-2)/20)+2))</f>
        <v/>
      </c>
      <c r="M1988" s="0" t="str">
        <f aca="false">IF($A1988="","","Compra no cartão")</f>
        <v/>
      </c>
    </row>
    <row r="1989" customFormat="false" ht="13.5" hidden="false" customHeight="false" outlineLevel="0" collapsed="false">
      <c r="A1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89" s="0" t="str">
        <f aca="false">IF($A1989="","",INDEX(CARTAO_COMPRAS!$C:$C,INT((ROW()-2)/20)+2))</f>
        <v/>
      </c>
      <c r="C1989" s="0" t="str">
        <f aca="false">IF($A1989="","",INDEX(CARTAO_COMPRAS!$D:$D,INT((ROW()-2)/20)+2))</f>
        <v/>
      </c>
      <c r="D1989" s="0" t="str">
        <f aca="false">IF($A1989="","",INDEX(CARTAO_COMPRAS!$E:$E,INT((ROW()-2)/20)+2))</f>
        <v/>
      </c>
      <c r="E1989" s="0" t="str">
        <f aca="false">IF($A1989="","",INDEX(CARTAO_COMPRAS!$H:$H,INT((ROW()-2)/20)+2)+MOD(ROW()-2,20))</f>
        <v/>
      </c>
      <c r="F1989" s="0" t="str">
        <f aca="false">IF($A1989="","",INDEX(CARTAO_COMPRAS!$G:$G,INT((ROW()-2)/20)+2))</f>
        <v/>
      </c>
      <c r="G1989" s="5" t="str">
        <f aca="false">IF($A1989="","",INDEX(CARTAO_COMPRAS!$I:$I,INT((ROW()-2)/20)+2))</f>
        <v/>
      </c>
      <c r="H1989" s="4" t="str">
        <f aca="false">IF($A1989="","",EDATE(INDEX(CARTAO_COMPRAS!$J:$J,INT((ROW()-2)/20)+2),MOD(ROW()-2,20)))</f>
        <v/>
      </c>
      <c r="I1989" s="4" t="str">
        <f aca="false">IF($H1989="","",$H1989-WEEKDAY($H1989,2)+1)</f>
        <v/>
      </c>
      <c r="J1989" s="4" t="str">
        <f aca="false">IF($I1989="","",$I1989+6)</f>
        <v/>
      </c>
      <c r="K1989" s="6" t="str">
        <f aca="false">IF($H1989="","",DATE(YEAR($H1989),MONTH($H1989),1))</f>
        <v/>
      </c>
      <c r="L1989" s="0" t="str">
        <f aca="false">IF($A1989="","",INDEX(CARTAO_COMPRAS!$K:$K,INT((ROW()-2)/20)+2))</f>
        <v/>
      </c>
      <c r="M1989" s="0" t="str">
        <f aca="false">IF($A1989="","","Compra no cartão")</f>
        <v/>
      </c>
    </row>
    <row r="1990" customFormat="false" ht="13.5" hidden="false" customHeight="false" outlineLevel="0" collapsed="false">
      <c r="A1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0" s="0" t="str">
        <f aca="false">IF($A1990="","",INDEX(CARTAO_COMPRAS!$C:$C,INT((ROW()-2)/20)+2))</f>
        <v/>
      </c>
      <c r="C1990" s="0" t="str">
        <f aca="false">IF($A1990="","",INDEX(CARTAO_COMPRAS!$D:$D,INT((ROW()-2)/20)+2))</f>
        <v/>
      </c>
      <c r="D1990" s="0" t="str">
        <f aca="false">IF($A1990="","",INDEX(CARTAO_COMPRAS!$E:$E,INT((ROW()-2)/20)+2))</f>
        <v/>
      </c>
      <c r="E1990" s="0" t="str">
        <f aca="false">IF($A1990="","",INDEX(CARTAO_COMPRAS!$H:$H,INT((ROW()-2)/20)+2)+MOD(ROW()-2,20))</f>
        <v/>
      </c>
      <c r="F1990" s="0" t="str">
        <f aca="false">IF($A1990="","",INDEX(CARTAO_COMPRAS!$G:$G,INT((ROW()-2)/20)+2))</f>
        <v/>
      </c>
      <c r="G1990" s="5" t="str">
        <f aca="false">IF($A1990="","",INDEX(CARTAO_COMPRAS!$I:$I,INT((ROW()-2)/20)+2))</f>
        <v/>
      </c>
      <c r="H1990" s="4" t="str">
        <f aca="false">IF($A1990="","",EDATE(INDEX(CARTAO_COMPRAS!$J:$J,INT((ROW()-2)/20)+2),MOD(ROW()-2,20)))</f>
        <v/>
      </c>
      <c r="I1990" s="4" t="str">
        <f aca="false">IF($H1990="","",$H1990-WEEKDAY($H1990,2)+1)</f>
        <v/>
      </c>
      <c r="J1990" s="4" t="str">
        <f aca="false">IF($I1990="","",$I1990+6)</f>
        <v/>
      </c>
      <c r="K1990" s="6" t="str">
        <f aca="false">IF($H1990="","",DATE(YEAR($H1990),MONTH($H1990),1))</f>
        <v/>
      </c>
      <c r="L1990" s="0" t="str">
        <f aca="false">IF($A1990="","",INDEX(CARTAO_COMPRAS!$K:$K,INT((ROW()-2)/20)+2))</f>
        <v/>
      </c>
      <c r="M1990" s="0" t="str">
        <f aca="false">IF($A1990="","","Compra no cartão")</f>
        <v/>
      </c>
    </row>
    <row r="1991" customFormat="false" ht="13.5" hidden="false" customHeight="false" outlineLevel="0" collapsed="false">
      <c r="A1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1" s="0" t="str">
        <f aca="false">IF($A1991="","",INDEX(CARTAO_COMPRAS!$C:$C,INT((ROW()-2)/20)+2))</f>
        <v/>
      </c>
      <c r="C1991" s="0" t="str">
        <f aca="false">IF($A1991="","",INDEX(CARTAO_COMPRAS!$D:$D,INT((ROW()-2)/20)+2))</f>
        <v/>
      </c>
      <c r="D1991" s="0" t="str">
        <f aca="false">IF($A1991="","",INDEX(CARTAO_COMPRAS!$E:$E,INT((ROW()-2)/20)+2))</f>
        <v/>
      </c>
      <c r="E1991" s="0" t="str">
        <f aca="false">IF($A1991="","",INDEX(CARTAO_COMPRAS!$H:$H,INT((ROW()-2)/20)+2)+MOD(ROW()-2,20))</f>
        <v/>
      </c>
      <c r="F1991" s="0" t="str">
        <f aca="false">IF($A1991="","",INDEX(CARTAO_COMPRAS!$G:$G,INT((ROW()-2)/20)+2))</f>
        <v/>
      </c>
      <c r="G1991" s="5" t="str">
        <f aca="false">IF($A1991="","",INDEX(CARTAO_COMPRAS!$I:$I,INT((ROW()-2)/20)+2))</f>
        <v/>
      </c>
      <c r="H1991" s="4" t="str">
        <f aca="false">IF($A1991="","",EDATE(INDEX(CARTAO_COMPRAS!$J:$J,INT((ROW()-2)/20)+2),MOD(ROW()-2,20)))</f>
        <v/>
      </c>
      <c r="I1991" s="4" t="str">
        <f aca="false">IF($H1991="","",$H1991-WEEKDAY($H1991,2)+1)</f>
        <v/>
      </c>
      <c r="J1991" s="4" t="str">
        <f aca="false">IF($I1991="","",$I1991+6)</f>
        <v/>
      </c>
      <c r="K1991" s="6" t="str">
        <f aca="false">IF($H1991="","",DATE(YEAR($H1991),MONTH($H1991),1))</f>
        <v/>
      </c>
      <c r="L1991" s="0" t="str">
        <f aca="false">IF($A1991="","",INDEX(CARTAO_COMPRAS!$K:$K,INT((ROW()-2)/20)+2))</f>
        <v/>
      </c>
      <c r="M1991" s="0" t="str">
        <f aca="false">IF($A1991="","","Compra no cartão")</f>
        <v/>
      </c>
    </row>
    <row r="1992" customFormat="false" ht="13.5" hidden="false" customHeight="false" outlineLevel="0" collapsed="false">
      <c r="A1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2" s="0" t="str">
        <f aca="false">IF($A1992="","",INDEX(CARTAO_COMPRAS!$C:$C,INT((ROW()-2)/20)+2))</f>
        <v/>
      </c>
      <c r="C1992" s="0" t="str">
        <f aca="false">IF($A1992="","",INDEX(CARTAO_COMPRAS!$D:$D,INT((ROW()-2)/20)+2))</f>
        <v/>
      </c>
      <c r="D1992" s="0" t="str">
        <f aca="false">IF($A1992="","",INDEX(CARTAO_COMPRAS!$E:$E,INT((ROW()-2)/20)+2))</f>
        <v/>
      </c>
      <c r="E1992" s="0" t="str">
        <f aca="false">IF($A1992="","",INDEX(CARTAO_COMPRAS!$H:$H,INT((ROW()-2)/20)+2)+MOD(ROW()-2,20))</f>
        <v/>
      </c>
      <c r="F1992" s="0" t="str">
        <f aca="false">IF($A1992="","",INDEX(CARTAO_COMPRAS!$G:$G,INT((ROW()-2)/20)+2))</f>
        <v/>
      </c>
      <c r="G1992" s="5" t="str">
        <f aca="false">IF($A1992="","",INDEX(CARTAO_COMPRAS!$I:$I,INT((ROW()-2)/20)+2))</f>
        <v/>
      </c>
      <c r="H1992" s="4" t="str">
        <f aca="false">IF($A1992="","",EDATE(INDEX(CARTAO_COMPRAS!$J:$J,INT((ROW()-2)/20)+2),MOD(ROW()-2,20)))</f>
        <v/>
      </c>
      <c r="I1992" s="4" t="str">
        <f aca="false">IF($H1992="","",$H1992-WEEKDAY($H1992,2)+1)</f>
        <v/>
      </c>
      <c r="J1992" s="4" t="str">
        <f aca="false">IF($I1992="","",$I1992+6)</f>
        <v/>
      </c>
      <c r="K1992" s="6" t="str">
        <f aca="false">IF($H1992="","",DATE(YEAR($H1992),MONTH($H1992),1))</f>
        <v/>
      </c>
      <c r="L1992" s="0" t="str">
        <f aca="false">IF($A1992="","",INDEX(CARTAO_COMPRAS!$K:$K,INT((ROW()-2)/20)+2))</f>
        <v/>
      </c>
      <c r="M1992" s="0" t="str">
        <f aca="false">IF($A1992="","","Compra no cartão")</f>
        <v/>
      </c>
    </row>
    <row r="1993" customFormat="false" ht="13.5" hidden="false" customHeight="false" outlineLevel="0" collapsed="false">
      <c r="A1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3" s="0" t="str">
        <f aca="false">IF($A1993="","",INDEX(CARTAO_COMPRAS!$C:$C,INT((ROW()-2)/20)+2))</f>
        <v/>
      </c>
      <c r="C1993" s="0" t="str">
        <f aca="false">IF($A1993="","",INDEX(CARTAO_COMPRAS!$D:$D,INT((ROW()-2)/20)+2))</f>
        <v/>
      </c>
      <c r="D1993" s="0" t="str">
        <f aca="false">IF($A1993="","",INDEX(CARTAO_COMPRAS!$E:$E,INT((ROW()-2)/20)+2))</f>
        <v/>
      </c>
      <c r="E1993" s="0" t="str">
        <f aca="false">IF($A1993="","",INDEX(CARTAO_COMPRAS!$H:$H,INT((ROW()-2)/20)+2)+MOD(ROW()-2,20))</f>
        <v/>
      </c>
      <c r="F1993" s="0" t="str">
        <f aca="false">IF($A1993="","",INDEX(CARTAO_COMPRAS!$G:$G,INT((ROW()-2)/20)+2))</f>
        <v/>
      </c>
      <c r="G1993" s="5" t="str">
        <f aca="false">IF($A1993="","",INDEX(CARTAO_COMPRAS!$I:$I,INT((ROW()-2)/20)+2))</f>
        <v/>
      </c>
      <c r="H1993" s="4" t="str">
        <f aca="false">IF($A1993="","",EDATE(INDEX(CARTAO_COMPRAS!$J:$J,INT((ROW()-2)/20)+2),MOD(ROW()-2,20)))</f>
        <v/>
      </c>
      <c r="I1993" s="4" t="str">
        <f aca="false">IF($H1993="","",$H1993-WEEKDAY($H1993,2)+1)</f>
        <v/>
      </c>
      <c r="J1993" s="4" t="str">
        <f aca="false">IF($I1993="","",$I1993+6)</f>
        <v/>
      </c>
      <c r="K1993" s="6" t="str">
        <f aca="false">IF($H1993="","",DATE(YEAR($H1993),MONTH($H1993),1))</f>
        <v/>
      </c>
      <c r="L1993" s="0" t="str">
        <f aca="false">IF($A1993="","",INDEX(CARTAO_COMPRAS!$K:$K,INT((ROW()-2)/20)+2))</f>
        <v/>
      </c>
      <c r="M1993" s="0" t="str">
        <f aca="false">IF($A1993="","","Compra no cartão")</f>
        <v/>
      </c>
    </row>
    <row r="1994" customFormat="false" ht="13.5" hidden="false" customHeight="false" outlineLevel="0" collapsed="false">
      <c r="A1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4" s="0" t="str">
        <f aca="false">IF($A1994="","",INDEX(CARTAO_COMPRAS!$C:$C,INT((ROW()-2)/20)+2))</f>
        <v/>
      </c>
      <c r="C1994" s="0" t="str">
        <f aca="false">IF($A1994="","",INDEX(CARTAO_COMPRAS!$D:$D,INT((ROW()-2)/20)+2))</f>
        <v/>
      </c>
      <c r="D1994" s="0" t="str">
        <f aca="false">IF($A1994="","",INDEX(CARTAO_COMPRAS!$E:$E,INT((ROW()-2)/20)+2))</f>
        <v/>
      </c>
      <c r="E1994" s="0" t="str">
        <f aca="false">IF($A1994="","",INDEX(CARTAO_COMPRAS!$H:$H,INT((ROW()-2)/20)+2)+MOD(ROW()-2,20))</f>
        <v/>
      </c>
      <c r="F1994" s="0" t="str">
        <f aca="false">IF($A1994="","",INDEX(CARTAO_COMPRAS!$G:$G,INT((ROW()-2)/20)+2))</f>
        <v/>
      </c>
      <c r="G1994" s="5" t="str">
        <f aca="false">IF($A1994="","",INDEX(CARTAO_COMPRAS!$I:$I,INT((ROW()-2)/20)+2))</f>
        <v/>
      </c>
      <c r="H1994" s="4" t="str">
        <f aca="false">IF($A1994="","",EDATE(INDEX(CARTAO_COMPRAS!$J:$J,INT((ROW()-2)/20)+2),MOD(ROW()-2,20)))</f>
        <v/>
      </c>
      <c r="I1994" s="4" t="str">
        <f aca="false">IF($H1994="","",$H1994-WEEKDAY($H1994,2)+1)</f>
        <v/>
      </c>
      <c r="J1994" s="4" t="str">
        <f aca="false">IF($I1994="","",$I1994+6)</f>
        <v/>
      </c>
      <c r="K1994" s="6" t="str">
        <f aca="false">IF($H1994="","",DATE(YEAR($H1994),MONTH($H1994),1))</f>
        <v/>
      </c>
      <c r="L1994" s="0" t="str">
        <f aca="false">IF($A1994="","",INDEX(CARTAO_COMPRAS!$K:$K,INT((ROW()-2)/20)+2))</f>
        <v/>
      </c>
      <c r="M1994" s="0" t="str">
        <f aca="false">IF($A1994="","","Compra no cartão")</f>
        <v/>
      </c>
    </row>
    <row r="1995" customFormat="false" ht="13.5" hidden="false" customHeight="false" outlineLevel="0" collapsed="false">
      <c r="A1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5" s="0" t="str">
        <f aca="false">IF($A1995="","",INDEX(CARTAO_COMPRAS!$C:$C,INT((ROW()-2)/20)+2))</f>
        <v/>
      </c>
      <c r="C1995" s="0" t="str">
        <f aca="false">IF($A1995="","",INDEX(CARTAO_COMPRAS!$D:$D,INT((ROW()-2)/20)+2))</f>
        <v/>
      </c>
      <c r="D1995" s="0" t="str">
        <f aca="false">IF($A1995="","",INDEX(CARTAO_COMPRAS!$E:$E,INT((ROW()-2)/20)+2))</f>
        <v/>
      </c>
      <c r="E1995" s="0" t="str">
        <f aca="false">IF($A1995="","",INDEX(CARTAO_COMPRAS!$H:$H,INT((ROW()-2)/20)+2)+MOD(ROW()-2,20))</f>
        <v/>
      </c>
      <c r="F1995" s="0" t="str">
        <f aca="false">IF($A1995="","",INDEX(CARTAO_COMPRAS!$G:$G,INT((ROW()-2)/20)+2))</f>
        <v/>
      </c>
      <c r="G1995" s="5" t="str">
        <f aca="false">IF($A1995="","",INDEX(CARTAO_COMPRAS!$I:$I,INT((ROW()-2)/20)+2))</f>
        <v/>
      </c>
      <c r="H1995" s="4" t="str">
        <f aca="false">IF($A1995="","",EDATE(INDEX(CARTAO_COMPRAS!$J:$J,INT((ROW()-2)/20)+2),MOD(ROW()-2,20)))</f>
        <v/>
      </c>
      <c r="I1995" s="4" t="str">
        <f aca="false">IF($H1995="","",$H1995-WEEKDAY($H1995,2)+1)</f>
        <v/>
      </c>
      <c r="J1995" s="4" t="str">
        <f aca="false">IF($I1995="","",$I1995+6)</f>
        <v/>
      </c>
      <c r="K1995" s="6" t="str">
        <f aca="false">IF($H1995="","",DATE(YEAR($H1995),MONTH($H1995),1))</f>
        <v/>
      </c>
      <c r="L1995" s="0" t="str">
        <f aca="false">IF($A1995="","",INDEX(CARTAO_COMPRAS!$K:$K,INT((ROW()-2)/20)+2))</f>
        <v/>
      </c>
      <c r="M1995" s="0" t="str">
        <f aca="false">IF($A1995="","","Compra no cartão")</f>
        <v/>
      </c>
    </row>
    <row r="1996" customFormat="false" ht="13.5" hidden="false" customHeight="false" outlineLevel="0" collapsed="false">
      <c r="A1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6" s="0" t="str">
        <f aca="false">IF($A1996="","",INDEX(CARTAO_COMPRAS!$C:$C,INT((ROW()-2)/20)+2))</f>
        <v/>
      </c>
      <c r="C1996" s="0" t="str">
        <f aca="false">IF($A1996="","",INDEX(CARTAO_COMPRAS!$D:$D,INT((ROW()-2)/20)+2))</f>
        <v/>
      </c>
      <c r="D1996" s="0" t="str">
        <f aca="false">IF($A1996="","",INDEX(CARTAO_COMPRAS!$E:$E,INT((ROW()-2)/20)+2))</f>
        <v/>
      </c>
      <c r="E1996" s="0" t="str">
        <f aca="false">IF($A1996="","",INDEX(CARTAO_COMPRAS!$H:$H,INT((ROW()-2)/20)+2)+MOD(ROW()-2,20))</f>
        <v/>
      </c>
      <c r="F1996" s="0" t="str">
        <f aca="false">IF($A1996="","",INDEX(CARTAO_COMPRAS!$G:$G,INT((ROW()-2)/20)+2))</f>
        <v/>
      </c>
      <c r="G1996" s="5" t="str">
        <f aca="false">IF($A1996="","",INDEX(CARTAO_COMPRAS!$I:$I,INT((ROW()-2)/20)+2))</f>
        <v/>
      </c>
      <c r="H1996" s="4" t="str">
        <f aca="false">IF($A1996="","",EDATE(INDEX(CARTAO_COMPRAS!$J:$J,INT((ROW()-2)/20)+2),MOD(ROW()-2,20)))</f>
        <v/>
      </c>
      <c r="I1996" s="4" t="str">
        <f aca="false">IF($H1996="","",$H1996-WEEKDAY($H1996,2)+1)</f>
        <v/>
      </c>
      <c r="J1996" s="4" t="str">
        <f aca="false">IF($I1996="","",$I1996+6)</f>
        <v/>
      </c>
      <c r="K1996" s="6" t="str">
        <f aca="false">IF($H1996="","",DATE(YEAR($H1996),MONTH($H1996),1))</f>
        <v/>
      </c>
      <c r="L1996" s="0" t="str">
        <f aca="false">IF($A1996="","",INDEX(CARTAO_COMPRAS!$K:$K,INT((ROW()-2)/20)+2))</f>
        <v/>
      </c>
      <c r="M1996" s="0" t="str">
        <f aca="false">IF($A1996="","","Compra no cartão")</f>
        <v/>
      </c>
    </row>
    <row r="1997" customFormat="false" ht="13.5" hidden="false" customHeight="false" outlineLevel="0" collapsed="false">
      <c r="A1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7" s="0" t="str">
        <f aca="false">IF($A1997="","",INDEX(CARTAO_COMPRAS!$C:$C,INT((ROW()-2)/20)+2))</f>
        <v/>
      </c>
      <c r="C1997" s="0" t="str">
        <f aca="false">IF($A1997="","",INDEX(CARTAO_COMPRAS!$D:$D,INT((ROW()-2)/20)+2))</f>
        <v/>
      </c>
      <c r="D1997" s="0" t="str">
        <f aca="false">IF($A1997="","",INDEX(CARTAO_COMPRAS!$E:$E,INT((ROW()-2)/20)+2))</f>
        <v/>
      </c>
      <c r="E1997" s="0" t="str">
        <f aca="false">IF($A1997="","",INDEX(CARTAO_COMPRAS!$H:$H,INT((ROW()-2)/20)+2)+MOD(ROW()-2,20))</f>
        <v/>
      </c>
      <c r="F1997" s="0" t="str">
        <f aca="false">IF($A1997="","",INDEX(CARTAO_COMPRAS!$G:$G,INT((ROW()-2)/20)+2))</f>
        <v/>
      </c>
      <c r="G1997" s="5" t="str">
        <f aca="false">IF($A1997="","",INDEX(CARTAO_COMPRAS!$I:$I,INT((ROW()-2)/20)+2))</f>
        <v/>
      </c>
      <c r="H1997" s="4" t="str">
        <f aca="false">IF($A1997="","",EDATE(INDEX(CARTAO_COMPRAS!$J:$J,INT((ROW()-2)/20)+2),MOD(ROW()-2,20)))</f>
        <v/>
      </c>
      <c r="I1997" s="4" t="str">
        <f aca="false">IF($H1997="","",$H1997-WEEKDAY($H1997,2)+1)</f>
        <v/>
      </c>
      <c r="J1997" s="4" t="str">
        <f aca="false">IF($I1997="","",$I1997+6)</f>
        <v/>
      </c>
      <c r="K1997" s="6" t="str">
        <f aca="false">IF($H1997="","",DATE(YEAR($H1997),MONTH($H1997),1))</f>
        <v/>
      </c>
      <c r="L1997" s="0" t="str">
        <f aca="false">IF($A1997="","",INDEX(CARTAO_COMPRAS!$K:$K,INT((ROW()-2)/20)+2))</f>
        <v/>
      </c>
      <c r="M1997" s="0" t="str">
        <f aca="false">IF($A1997="","","Compra no cartão")</f>
        <v/>
      </c>
    </row>
    <row r="1998" customFormat="false" ht="13.5" hidden="false" customHeight="false" outlineLevel="0" collapsed="false">
      <c r="A1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8" s="0" t="str">
        <f aca="false">IF($A1998="","",INDEX(CARTAO_COMPRAS!$C:$C,INT((ROW()-2)/20)+2))</f>
        <v/>
      </c>
      <c r="C1998" s="0" t="str">
        <f aca="false">IF($A1998="","",INDEX(CARTAO_COMPRAS!$D:$D,INT((ROW()-2)/20)+2))</f>
        <v/>
      </c>
      <c r="D1998" s="0" t="str">
        <f aca="false">IF($A1998="","",INDEX(CARTAO_COMPRAS!$E:$E,INT((ROW()-2)/20)+2))</f>
        <v/>
      </c>
      <c r="E1998" s="0" t="str">
        <f aca="false">IF($A1998="","",INDEX(CARTAO_COMPRAS!$H:$H,INT((ROW()-2)/20)+2)+MOD(ROW()-2,20))</f>
        <v/>
      </c>
      <c r="F1998" s="0" t="str">
        <f aca="false">IF($A1998="","",INDEX(CARTAO_COMPRAS!$G:$G,INT((ROW()-2)/20)+2))</f>
        <v/>
      </c>
      <c r="G1998" s="5" t="str">
        <f aca="false">IF($A1998="","",INDEX(CARTAO_COMPRAS!$I:$I,INT((ROW()-2)/20)+2))</f>
        <v/>
      </c>
      <c r="H1998" s="4" t="str">
        <f aca="false">IF($A1998="","",EDATE(INDEX(CARTAO_COMPRAS!$J:$J,INT((ROW()-2)/20)+2),MOD(ROW()-2,20)))</f>
        <v/>
      </c>
      <c r="I1998" s="4" t="str">
        <f aca="false">IF($H1998="","",$H1998-WEEKDAY($H1998,2)+1)</f>
        <v/>
      </c>
      <c r="J1998" s="4" t="str">
        <f aca="false">IF($I1998="","",$I1998+6)</f>
        <v/>
      </c>
      <c r="K1998" s="6" t="str">
        <f aca="false">IF($H1998="","",DATE(YEAR($H1998),MONTH($H1998),1))</f>
        <v/>
      </c>
      <c r="L1998" s="0" t="str">
        <f aca="false">IF($A1998="","",INDEX(CARTAO_COMPRAS!$K:$K,INT((ROW()-2)/20)+2))</f>
        <v/>
      </c>
      <c r="M1998" s="0" t="str">
        <f aca="false">IF($A1998="","","Compra no cartão")</f>
        <v/>
      </c>
    </row>
    <row r="1999" customFormat="false" ht="13.5" hidden="false" customHeight="false" outlineLevel="0" collapsed="false">
      <c r="A1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999" s="0" t="str">
        <f aca="false">IF($A1999="","",INDEX(CARTAO_COMPRAS!$C:$C,INT((ROW()-2)/20)+2))</f>
        <v/>
      </c>
      <c r="C1999" s="0" t="str">
        <f aca="false">IF($A1999="","",INDEX(CARTAO_COMPRAS!$D:$D,INT((ROW()-2)/20)+2))</f>
        <v/>
      </c>
      <c r="D1999" s="0" t="str">
        <f aca="false">IF($A1999="","",INDEX(CARTAO_COMPRAS!$E:$E,INT((ROW()-2)/20)+2))</f>
        <v/>
      </c>
      <c r="E1999" s="0" t="str">
        <f aca="false">IF($A1999="","",INDEX(CARTAO_COMPRAS!$H:$H,INT((ROW()-2)/20)+2)+MOD(ROW()-2,20))</f>
        <v/>
      </c>
      <c r="F1999" s="0" t="str">
        <f aca="false">IF($A1999="","",INDEX(CARTAO_COMPRAS!$G:$G,INT((ROW()-2)/20)+2))</f>
        <v/>
      </c>
      <c r="G1999" s="5" t="str">
        <f aca="false">IF($A1999="","",INDEX(CARTAO_COMPRAS!$I:$I,INT((ROW()-2)/20)+2))</f>
        <v/>
      </c>
      <c r="H1999" s="4" t="str">
        <f aca="false">IF($A1999="","",EDATE(INDEX(CARTAO_COMPRAS!$J:$J,INT((ROW()-2)/20)+2),MOD(ROW()-2,20)))</f>
        <v/>
      </c>
      <c r="I1999" s="4" t="str">
        <f aca="false">IF($H1999="","",$H1999-WEEKDAY($H1999,2)+1)</f>
        <v/>
      </c>
      <c r="J1999" s="4" t="str">
        <f aca="false">IF($I1999="","",$I1999+6)</f>
        <v/>
      </c>
      <c r="K1999" s="6" t="str">
        <f aca="false">IF($H1999="","",DATE(YEAR($H1999),MONTH($H1999),1))</f>
        <v/>
      </c>
      <c r="L1999" s="0" t="str">
        <f aca="false">IF($A1999="","",INDEX(CARTAO_COMPRAS!$K:$K,INT((ROW()-2)/20)+2))</f>
        <v/>
      </c>
      <c r="M1999" s="0" t="str">
        <f aca="false">IF($A1999="","","Compra no cartão")</f>
        <v/>
      </c>
    </row>
    <row r="2000" customFormat="false" ht="13.5" hidden="false" customHeight="false" outlineLevel="0" collapsed="false">
      <c r="A2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00" s="0" t="str">
        <f aca="false">IF($A2000="","",INDEX(CARTAO_COMPRAS!$C:$C,INT((ROW()-2)/20)+2))</f>
        <v/>
      </c>
      <c r="C2000" s="0" t="str">
        <f aca="false">IF($A2000="","",INDEX(CARTAO_COMPRAS!$D:$D,INT((ROW()-2)/20)+2))</f>
        <v/>
      </c>
      <c r="D2000" s="0" t="str">
        <f aca="false">IF($A2000="","",INDEX(CARTAO_COMPRAS!$E:$E,INT((ROW()-2)/20)+2))</f>
        <v/>
      </c>
      <c r="E2000" s="0" t="str">
        <f aca="false">IF($A2000="","",INDEX(CARTAO_COMPRAS!$H:$H,INT((ROW()-2)/20)+2)+MOD(ROW()-2,20))</f>
        <v/>
      </c>
      <c r="F2000" s="0" t="str">
        <f aca="false">IF($A2000="","",INDEX(CARTAO_COMPRAS!$G:$G,INT((ROW()-2)/20)+2))</f>
        <v/>
      </c>
      <c r="G2000" s="5" t="str">
        <f aca="false">IF($A2000="","",INDEX(CARTAO_COMPRAS!$I:$I,INT((ROW()-2)/20)+2))</f>
        <v/>
      </c>
      <c r="H2000" s="4" t="str">
        <f aca="false">IF($A2000="","",EDATE(INDEX(CARTAO_COMPRAS!$J:$J,INT((ROW()-2)/20)+2),MOD(ROW()-2,20)))</f>
        <v/>
      </c>
      <c r="I2000" s="4" t="str">
        <f aca="false">IF($H2000="","",$H2000-WEEKDAY($H2000,2)+1)</f>
        <v/>
      </c>
      <c r="J2000" s="4" t="str">
        <f aca="false">IF($I2000="","",$I2000+6)</f>
        <v/>
      </c>
      <c r="K2000" s="6" t="str">
        <f aca="false">IF($H2000="","",DATE(YEAR($H2000),MONTH($H2000),1))</f>
        <v/>
      </c>
      <c r="L2000" s="0" t="str">
        <f aca="false">IF($A2000="","",INDEX(CARTAO_COMPRAS!$K:$K,INT((ROW()-2)/20)+2))</f>
        <v/>
      </c>
      <c r="M2000" s="0" t="str">
        <f aca="false">IF($A2000="","","Compra no cartão")</f>
        <v/>
      </c>
    </row>
    <row r="2001" customFormat="false" ht="13.5" hidden="false" customHeight="false" outlineLevel="0" collapsed="false">
      <c r="A2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01" s="0" t="str">
        <f aca="false">IF($A2001="","",INDEX(CARTAO_COMPRAS!$C:$C,INT((ROW()-2)/20)+2))</f>
        <v/>
      </c>
      <c r="C2001" s="0" t="str">
        <f aca="false">IF($A2001="","",INDEX(CARTAO_COMPRAS!$D:$D,INT((ROW()-2)/20)+2))</f>
        <v/>
      </c>
      <c r="D2001" s="0" t="str">
        <f aca="false">IF($A2001="","",INDEX(CARTAO_COMPRAS!$E:$E,INT((ROW()-2)/20)+2))</f>
        <v/>
      </c>
      <c r="E2001" s="0" t="str">
        <f aca="false">IF($A2001="","",INDEX(CARTAO_COMPRAS!$H:$H,INT((ROW()-2)/20)+2)+MOD(ROW()-2,20))</f>
        <v/>
      </c>
      <c r="F2001" s="0" t="str">
        <f aca="false">IF($A2001="","",INDEX(CARTAO_COMPRAS!$G:$G,INT((ROW()-2)/20)+2))</f>
        <v/>
      </c>
      <c r="G2001" s="5" t="str">
        <f aca="false">IF($A2001="","",INDEX(CARTAO_COMPRAS!$I:$I,INT((ROW()-2)/20)+2))</f>
        <v/>
      </c>
      <c r="H2001" s="4" t="str">
        <f aca="false">IF($A2001="","",EDATE(INDEX(CARTAO_COMPRAS!$J:$J,INT((ROW()-2)/20)+2),MOD(ROW()-2,20)))</f>
        <v/>
      </c>
      <c r="I2001" s="4" t="str">
        <f aca="false">IF($H2001="","",$H2001-WEEKDAY($H2001,2)+1)</f>
        <v/>
      </c>
      <c r="J2001" s="4" t="str">
        <f aca="false">IF($I2001="","",$I2001+6)</f>
        <v/>
      </c>
      <c r="K2001" s="6" t="str">
        <f aca="false">IF($H2001="","",DATE(YEAR($H2001),MONTH($H2001),1))</f>
        <v/>
      </c>
      <c r="L2001" s="0" t="str">
        <f aca="false">IF($A2001="","",INDEX(CARTAO_COMPRAS!$K:$K,INT((ROW()-2)/20)+2))</f>
        <v/>
      </c>
      <c r="M2001" s="0" t="str">
        <f aca="false">IF($A2001="","","Compra no cartão")</f>
        <v/>
      </c>
    </row>
    <row r="2002" customFormat="false" ht="13.5" hidden="false" customHeight="false" outlineLevel="0" collapsed="false">
      <c r="A20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101</v>
      </c>
      <c r="B2002" s="0" t="str">
        <f aca="false">IF($A2002="","",INDEX(CARTAO_COMPRAS!$C:$C,INT((ROW()-2)/20)+2))</f>
        <v>Bradesco</v>
      </c>
      <c r="C2002" s="0" t="str">
        <f aca="false">IF($A2002="","",INDEX(CARTAO_COMPRAS!$D:$D,INT((ROW()-2)/20)+2))</f>
        <v>Mercado Livre</v>
      </c>
      <c r="D2002" s="0" t="str">
        <f aca="false">IF($A2002="","",INDEX(CARTAO_COMPRAS!$E:$E,INT((ROW()-2)/20)+2))</f>
        <v>Alimentação / Insumos</v>
      </c>
      <c r="E2002" s="0" t="n">
        <f aca="false">IF($A2002="","",INDEX(CARTAO_COMPRAS!$H:$H,INT((ROW()-2)/20)+2)+MOD(ROW()-2,20))</f>
        <v>1</v>
      </c>
      <c r="F2002" s="0" t="n">
        <f aca="false">IF($A2002="","",INDEX(CARTAO_COMPRAS!$G:$G,INT((ROW()-2)/20)+2))</f>
        <v>7</v>
      </c>
      <c r="G2002" s="5" t="n">
        <f aca="false">IF($A2002="","",INDEX(CARTAO_COMPRAS!$I:$I,INT((ROW()-2)/20)+2))</f>
        <v>48.5</v>
      </c>
      <c r="H2002" s="4" t="n">
        <f aca="false">IF($A2002="","",EDATE(INDEX(CARTAO_COMPRAS!$J:$J,INT((ROW()-2)/20)+2),MOD(ROW()-2,20)))</f>
        <v>46188</v>
      </c>
      <c r="I2002" s="4" t="n">
        <f aca="false">IF($H2002="","",$H2002-WEEKDAY($H2002,2)+1)</f>
        <v>46188</v>
      </c>
      <c r="J2002" s="4" t="n">
        <f aca="false">IF($I2002="","",$I2002+6)</f>
        <v>46194</v>
      </c>
      <c r="K2002" s="6" t="n">
        <f aca="false">IF($H2002="","",DATE(YEAR($H2002),MONTH($H2002),1))</f>
        <v>46174</v>
      </c>
      <c r="L2002" s="0" t="str">
        <f aca="false">IF($A2002="","",INDEX(CARTAO_COMPRAS!$K:$K,INT((ROW()-2)/20)+2))</f>
        <v>Pago</v>
      </c>
      <c r="M2002" s="0" t="str">
        <f aca="false">IF($A2002="","","Compra no cartão")</f>
        <v>Compra no cartão</v>
      </c>
    </row>
    <row r="2003" customFormat="false" ht="13.5" hidden="false" customHeight="false" outlineLevel="0" collapsed="false">
      <c r="A20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101</v>
      </c>
      <c r="B2003" s="0" t="str">
        <f aca="false">IF($A2003="","",INDEX(CARTAO_COMPRAS!$C:$C,INT((ROW()-2)/20)+2))</f>
        <v>Bradesco</v>
      </c>
      <c r="C2003" s="0" t="str">
        <f aca="false">IF($A2003="","",INDEX(CARTAO_COMPRAS!$D:$D,INT((ROW()-2)/20)+2))</f>
        <v>Mercado Livre</v>
      </c>
      <c r="D2003" s="0" t="str">
        <f aca="false">IF($A2003="","",INDEX(CARTAO_COMPRAS!$E:$E,INT((ROW()-2)/20)+2))</f>
        <v>Alimentação / Insumos</v>
      </c>
      <c r="E2003" s="0" t="n">
        <f aca="false">IF($A2003="","",INDEX(CARTAO_COMPRAS!$H:$H,INT((ROW()-2)/20)+2)+MOD(ROW()-2,20))</f>
        <v>2</v>
      </c>
      <c r="F2003" s="0" t="n">
        <f aca="false">IF($A2003="","",INDEX(CARTAO_COMPRAS!$G:$G,INT((ROW()-2)/20)+2))</f>
        <v>7</v>
      </c>
      <c r="G2003" s="5" t="n">
        <f aca="false">IF($A2003="","",INDEX(CARTAO_COMPRAS!$I:$I,INT((ROW()-2)/20)+2))</f>
        <v>48.5</v>
      </c>
      <c r="H2003" s="4" t="n">
        <f aca="false">IF($A2003="","",EDATE(INDEX(CARTAO_COMPRAS!$J:$J,INT((ROW()-2)/20)+2),MOD(ROW()-2,20)))</f>
        <v>46218</v>
      </c>
      <c r="I2003" s="4" t="n">
        <f aca="false">IF($H2003="","",$H2003-WEEKDAY($H2003,2)+1)</f>
        <v>46216</v>
      </c>
      <c r="J2003" s="4" t="n">
        <f aca="false">IF($I2003="","",$I2003+6)</f>
        <v>46222</v>
      </c>
      <c r="K2003" s="6" t="n">
        <f aca="false">IF($H2003="","",DATE(YEAR($H2003),MONTH($H2003),1))</f>
        <v>46204</v>
      </c>
      <c r="L2003" s="0" t="str">
        <f aca="false">IF($A2003="","",INDEX(CARTAO_COMPRAS!$K:$K,INT((ROW()-2)/20)+2))</f>
        <v>Pago</v>
      </c>
      <c r="M2003" s="0" t="str">
        <f aca="false">IF($A2003="","","Compra no cartão")</f>
        <v>Compra no cartão</v>
      </c>
    </row>
    <row r="2004" customFormat="false" ht="13.5" hidden="false" customHeight="false" outlineLevel="0" collapsed="false">
      <c r="A20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101</v>
      </c>
      <c r="B2004" s="0" t="str">
        <f aca="false">IF($A2004="","",INDEX(CARTAO_COMPRAS!$C:$C,INT((ROW()-2)/20)+2))</f>
        <v>Bradesco</v>
      </c>
      <c r="C2004" s="0" t="str">
        <f aca="false">IF($A2004="","",INDEX(CARTAO_COMPRAS!$D:$D,INT((ROW()-2)/20)+2))</f>
        <v>Mercado Livre</v>
      </c>
      <c r="D2004" s="0" t="str">
        <f aca="false">IF($A2004="","",INDEX(CARTAO_COMPRAS!$E:$E,INT((ROW()-2)/20)+2))</f>
        <v>Alimentação / Insumos</v>
      </c>
      <c r="E2004" s="0" t="n">
        <f aca="false">IF($A2004="","",INDEX(CARTAO_COMPRAS!$H:$H,INT((ROW()-2)/20)+2)+MOD(ROW()-2,20))</f>
        <v>3</v>
      </c>
      <c r="F2004" s="0" t="n">
        <f aca="false">IF($A2004="","",INDEX(CARTAO_COMPRAS!$G:$G,INT((ROW()-2)/20)+2))</f>
        <v>7</v>
      </c>
      <c r="G2004" s="5" t="n">
        <f aca="false">IF($A2004="","",INDEX(CARTAO_COMPRAS!$I:$I,INT((ROW()-2)/20)+2))</f>
        <v>48.5</v>
      </c>
      <c r="H2004" s="4" t="n">
        <f aca="false">IF($A2004="","",EDATE(INDEX(CARTAO_COMPRAS!$J:$J,INT((ROW()-2)/20)+2),MOD(ROW()-2,20)))</f>
        <v>46249</v>
      </c>
      <c r="I2004" s="4" t="n">
        <f aca="false">IF($H2004="","",$H2004-WEEKDAY($H2004,2)+1)</f>
        <v>46244</v>
      </c>
      <c r="J2004" s="4" t="n">
        <f aca="false">IF($I2004="","",$I2004+6)</f>
        <v>46250</v>
      </c>
      <c r="K2004" s="6" t="n">
        <f aca="false">IF($H2004="","",DATE(YEAR($H2004),MONTH($H2004),1))</f>
        <v>46235</v>
      </c>
      <c r="L2004" s="0" t="str">
        <f aca="false">IF($A2004="","",INDEX(CARTAO_COMPRAS!$K:$K,INT((ROW()-2)/20)+2))</f>
        <v>Pago</v>
      </c>
      <c r="M2004" s="0" t="str">
        <f aca="false">IF($A2004="","","Compra no cartão")</f>
        <v>Compra no cartão</v>
      </c>
    </row>
    <row r="2005" customFormat="false" ht="13.5" hidden="false" customHeight="false" outlineLevel="0" collapsed="false">
      <c r="A200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101</v>
      </c>
      <c r="B2005" s="0" t="str">
        <f aca="false">IF($A2005="","",INDEX(CARTAO_COMPRAS!$C:$C,INT((ROW()-2)/20)+2))</f>
        <v>Bradesco</v>
      </c>
      <c r="C2005" s="0" t="str">
        <f aca="false">IF($A2005="","",INDEX(CARTAO_COMPRAS!$D:$D,INT((ROW()-2)/20)+2))</f>
        <v>Mercado Livre</v>
      </c>
      <c r="D2005" s="0" t="str">
        <f aca="false">IF($A2005="","",INDEX(CARTAO_COMPRAS!$E:$E,INT((ROW()-2)/20)+2))</f>
        <v>Alimentação / Insumos</v>
      </c>
      <c r="E2005" s="0" t="n">
        <f aca="false">IF($A2005="","",INDEX(CARTAO_COMPRAS!$H:$H,INT((ROW()-2)/20)+2)+MOD(ROW()-2,20))</f>
        <v>4</v>
      </c>
      <c r="F2005" s="0" t="n">
        <f aca="false">IF($A2005="","",INDEX(CARTAO_COMPRAS!$G:$G,INT((ROW()-2)/20)+2))</f>
        <v>7</v>
      </c>
      <c r="G2005" s="5" t="n">
        <f aca="false">IF($A2005="","",INDEX(CARTAO_COMPRAS!$I:$I,INT((ROW()-2)/20)+2))</f>
        <v>48.5</v>
      </c>
      <c r="H2005" s="4" t="n">
        <f aca="false">IF($A2005="","",EDATE(INDEX(CARTAO_COMPRAS!$J:$J,INT((ROW()-2)/20)+2),MOD(ROW()-2,20)))</f>
        <v>46280</v>
      </c>
      <c r="I2005" s="4" t="n">
        <f aca="false">IF($H2005="","",$H2005-WEEKDAY($H2005,2)+1)</f>
        <v>46279</v>
      </c>
      <c r="J2005" s="4" t="n">
        <f aca="false">IF($I2005="","",$I2005+6)</f>
        <v>46285</v>
      </c>
      <c r="K2005" s="6" t="n">
        <f aca="false">IF($H2005="","",DATE(YEAR($H2005),MONTH($H2005),1))</f>
        <v>46266</v>
      </c>
      <c r="L2005" s="0" t="str">
        <f aca="false">IF($A2005="","",INDEX(CARTAO_COMPRAS!$K:$K,INT((ROW()-2)/20)+2))</f>
        <v>Pago</v>
      </c>
      <c r="M2005" s="0" t="str">
        <f aca="false">IF($A2005="","","Compra no cartão")</f>
        <v>Compra no cartão</v>
      </c>
    </row>
    <row r="2006" customFormat="false" ht="13.5" hidden="false" customHeight="false" outlineLevel="0" collapsed="false">
      <c r="A200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101</v>
      </c>
      <c r="B2006" s="0" t="str">
        <f aca="false">IF($A2006="","",INDEX(CARTAO_COMPRAS!$C:$C,INT((ROW()-2)/20)+2))</f>
        <v>Bradesco</v>
      </c>
      <c r="C2006" s="0" t="str">
        <f aca="false">IF($A2006="","",INDEX(CARTAO_COMPRAS!$D:$D,INT((ROW()-2)/20)+2))</f>
        <v>Mercado Livre</v>
      </c>
      <c r="D2006" s="0" t="str">
        <f aca="false">IF($A2006="","",INDEX(CARTAO_COMPRAS!$E:$E,INT((ROW()-2)/20)+2))</f>
        <v>Alimentação / Insumos</v>
      </c>
      <c r="E2006" s="0" t="n">
        <f aca="false">IF($A2006="","",INDEX(CARTAO_COMPRAS!$H:$H,INT((ROW()-2)/20)+2)+MOD(ROW()-2,20))</f>
        <v>5</v>
      </c>
      <c r="F2006" s="0" t="n">
        <f aca="false">IF($A2006="","",INDEX(CARTAO_COMPRAS!$G:$G,INT((ROW()-2)/20)+2))</f>
        <v>7</v>
      </c>
      <c r="G2006" s="5" t="n">
        <f aca="false">IF($A2006="","",INDEX(CARTAO_COMPRAS!$I:$I,INT((ROW()-2)/20)+2))</f>
        <v>48.5</v>
      </c>
      <c r="H2006" s="4" t="n">
        <f aca="false">IF($A2006="","",EDATE(INDEX(CARTAO_COMPRAS!$J:$J,INT((ROW()-2)/20)+2),MOD(ROW()-2,20)))</f>
        <v>46310</v>
      </c>
      <c r="I2006" s="4" t="n">
        <f aca="false">IF($H2006="","",$H2006-WEEKDAY($H2006,2)+1)</f>
        <v>46307</v>
      </c>
      <c r="J2006" s="4" t="n">
        <f aca="false">IF($I2006="","",$I2006+6)</f>
        <v>46313</v>
      </c>
      <c r="K2006" s="6" t="n">
        <f aca="false">IF($H2006="","",DATE(YEAR($H2006),MONTH($H2006),1))</f>
        <v>46296</v>
      </c>
      <c r="L2006" s="0" t="str">
        <f aca="false">IF($A2006="","",INDEX(CARTAO_COMPRAS!$K:$K,INT((ROW()-2)/20)+2))</f>
        <v>Pago</v>
      </c>
      <c r="M2006" s="0" t="str">
        <f aca="false">IF($A2006="","","Compra no cartão")</f>
        <v>Compra no cartão</v>
      </c>
    </row>
    <row r="2007" customFormat="false" ht="13.5" hidden="false" customHeight="false" outlineLevel="0" collapsed="false">
      <c r="A2007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101</v>
      </c>
      <c r="B2007" s="0" t="str">
        <f aca="false">IF($A2007="","",INDEX(CARTAO_COMPRAS!$C:$C,INT((ROW()-2)/20)+2))</f>
        <v>Bradesco</v>
      </c>
      <c r="C2007" s="0" t="str">
        <f aca="false">IF($A2007="","",INDEX(CARTAO_COMPRAS!$D:$D,INT((ROW()-2)/20)+2))</f>
        <v>Mercado Livre</v>
      </c>
      <c r="D2007" s="0" t="str">
        <f aca="false">IF($A2007="","",INDEX(CARTAO_COMPRAS!$E:$E,INT((ROW()-2)/20)+2))</f>
        <v>Alimentação / Insumos</v>
      </c>
      <c r="E2007" s="0" t="n">
        <f aca="false">IF($A2007="","",INDEX(CARTAO_COMPRAS!$H:$H,INT((ROW()-2)/20)+2)+MOD(ROW()-2,20))</f>
        <v>6</v>
      </c>
      <c r="F2007" s="0" t="n">
        <f aca="false">IF($A2007="","",INDEX(CARTAO_COMPRAS!$G:$G,INT((ROW()-2)/20)+2))</f>
        <v>7</v>
      </c>
      <c r="G2007" s="5" t="n">
        <f aca="false">IF($A2007="","",INDEX(CARTAO_COMPRAS!$I:$I,INT((ROW()-2)/20)+2))</f>
        <v>48.5</v>
      </c>
      <c r="H2007" s="4" t="n">
        <f aca="false">IF($A2007="","",EDATE(INDEX(CARTAO_COMPRAS!$J:$J,INT((ROW()-2)/20)+2),MOD(ROW()-2,20)))</f>
        <v>46341</v>
      </c>
      <c r="I2007" s="4" t="n">
        <f aca="false">IF($H2007="","",$H2007-WEEKDAY($H2007,2)+1)</f>
        <v>46335</v>
      </c>
      <c r="J2007" s="4" t="n">
        <f aca="false">IF($I2007="","",$I2007+6)</f>
        <v>46341</v>
      </c>
      <c r="K2007" s="6" t="n">
        <f aca="false">IF($H2007="","",DATE(YEAR($H2007),MONTH($H2007),1))</f>
        <v>46327</v>
      </c>
      <c r="L2007" s="0" t="str">
        <f aca="false">IF($A2007="","",INDEX(CARTAO_COMPRAS!$K:$K,INT((ROW()-2)/20)+2))</f>
        <v>Pago</v>
      </c>
      <c r="M2007" s="0" t="str">
        <f aca="false">IF($A2007="","","Compra no cartão")</f>
        <v>Compra no cartão</v>
      </c>
    </row>
    <row r="2008" customFormat="false" ht="13.5" hidden="false" customHeight="false" outlineLevel="0" collapsed="false">
      <c r="A2008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101</v>
      </c>
      <c r="B2008" s="0" t="str">
        <f aca="false">IF($A2008="","",INDEX(CARTAO_COMPRAS!$C:$C,INT((ROW()-2)/20)+2))</f>
        <v>Bradesco</v>
      </c>
      <c r="C2008" s="0" t="str">
        <f aca="false">IF($A2008="","",INDEX(CARTAO_COMPRAS!$D:$D,INT((ROW()-2)/20)+2))</f>
        <v>Mercado Livre</v>
      </c>
      <c r="D2008" s="0" t="str">
        <f aca="false">IF($A2008="","",INDEX(CARTAO_COMPRAS!$E:$E,INT((ROW()-2)/20)+2))</f>
        <v>Alimentação / Insumos</v>
      </c>
      <c r="E2008" s="0" t="n">
        <f aca="false">IF($A2008="","",INDEX(CARTAO_COMPRAS!$H:$H,INT((ROW()-2)/20)+2)+MOD(ROW()-2,20))</f>
        <v>7</v>
      </c>
      <c r="F2008" s="0" t="n">
        <f aca="false">IF($A2008="","",INDEX(CARTAO_COMPRAS!$G:$G,INT((ROW()-2)/20)+2))</f>
        <v>7</v>
      </c>
      <c r="G2008" s="5" t="n">
        <f aca="false">IF($A2008="","",INDEX(CARTAO_COMPRAS!$I:$I,INT((ROW()-2)/20)+2))</f>
        <v>48.5</v>
      </c>
      <c r="H2008" s="4" t="n">
        <f aca="false">IF($A2008="","",EDATE(INDEX(CARTAO_COMPRAS!$J:$J,INT((ROW()-2)/20)+2),MOD(ROW()-2,20)))</f>
        <v>46371</v>
      </c>
      <c r="I2008" s="4" t="n">
        <f aca="false">IF($H2008="","",$H2008-WEEKDAY($H2008,2)+1)</f>
        <v>46370</v>
      </c>
      <c r="J2008" s="4" t="n">
        <f aca="false">IF($I2008="","",$I2008+6)</f>
        <v>46376</v>
      </c>
      <c r="K2008" s="6" t="n">
        <f aca="false">IF($H2008="","",DATE(YEAR($H2008),MONTH($H2008),1))</f>
        <v>46357</v>
      </c>
      <c r="L2008" s="0" t="str">
        <f aca="false">IF($A2008="","",INDEX(CARTAO_COMPRAS!$K:$K,INT((ROW()-2)/20)+2))</f>
        <v>Pago</v>
      </c>
      <c r="M2008" s="0" t="str">
        <f aca="false">IF($A2008="","","Compra no cartão")</f>
        <v>Compra no cartão</v>
      </c>
    </row>
    <row r="2009" customFormat="false" ht="13.5" hidden="false" customHeight="false" outlineLevel="0" collapsed="false">
      <c r="A2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09" s="0" t="str">
        <f aca="false">IF($A2009="","",INDEX(CARTAO_COMPRAS!$C:$C,INT((ROW()-2)/20)+2))</f>
        <v/>
      </c>
      <c r="C2009" s="0" t="str">
        <f aca="false">IF($A2009="","",INDEX(CARTAO_COMPRAS!$D:$D,INT((ROW()-2)/20)+2))</f>
        <v/>
      </c>
      <c r="D2009" s="0" t="str">
        <f aca="false">IF($A2009="","",INDEX(CARTAO_COMPRAS!$E:$E,INT((ROW()-2)/20)+2))</f>
        <v/>
      </c>
      <c r="E2009" s="0" t="str">
        <f aca="false">IF($A2009="","",INDEX(CARTAO_COMPRAS!$H:$H,INT((ROW()-2)/20)+2)+MOD(ROW()-2,20))</f>
        <v/>
      </c>
      <c r="F2009" s="0" t="str">
        <f aca="false">IF($A2009="","",INDEX(CARTAO_COMPRAS!$G:$G,INT((ROW()-2)/20)+2))</f>
        <v/>
      </c>
      <c r="G2009" s="5" t="str">
        <f aca="false">IF($A2009="","",INDEX(CARTAO_COMPRAS!$I:$I,INT((ROW()-2)/20)+2))</f>
        <v/>
      </c>
      <c r="H2009" s="4" t="str">
        <f aca="false">IF($A2009="","",EDATE(INDEX(CARTAO_COMPRAS!$J:$J,INT((ROW()-2)/20)+2),MOD(ROW()-2,20)))</f>
        <v/>
      </c>
      <c r="I2009" s="4" t="str">
        <f aca="false">IF($H2009="","",$H2009-WEEKDAY($H2009,2)+1)</f>
        <v/>
      </c>
      <c r="J2009" s="4" t="str">
        <f aca="false">IF($I2009="","",$I2009+6)</f>
        <v/>
      </c>
      <c r="K2009" s="6" t="str">
        <f aca="false">IF($H2009="","",DATE(YEAR($H2009),MONTH($H2009),1))</f>
        <v/>
      </c>
      <c r="L2009" s="0" t="str">
        <f aca="false">IF($A2009="","",INDEX(CARTAO_COMPRAS!$K:$K,INT((ROW()-2)/20)+2))</f>
        <v/>
      </c>
      <c r="M2009" s="0" t="str">
        <f aca="false">IF($A2009="","","Compra no cartão")</f>
        <v/>
      </c>
    </row>
    <row r="2010" customFormat="false" ht="13.5" hidden="false" customHeight="false" outlineLevel="0" collapsed="false">
      <c r="A2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0" s="0" t="str">
        <f aca="false">IF($A2010="","",INDEX(CARTAO_COMPRAS!$C:$C,INT((ROW()-2)/20)+2))</f>
        <v/>
      </c>
      <c r="C2010" s="0" t="str">
        <f aca="false">IF($A2010="","",INDEX(CARTAO_COMPRAS!$D:$D,INT((ROW()-2)/20)+2))</f>
        <v/>
      </c>
      <c r="D2010" s="0" t="str">
        <f aca="false">IF($A2010="","",INDEX(CARTAO_COMPRAS!$E:$E,INT((ROW()-2)/20)+2))</f>
        <v/>
      </c>
      <c r="E2010" s="0" t="str">
        <f aca="false">IF($A2010="","",INDEX(CARTAO_COMPRAS!$H:$H,INT((ROW()-2)/20)+2)+MOD(ROW()-2,20))</f>
        <v/>
      </c>
      <c r="F2010" s="0" t="str">
        <f aca="false">IF($A2010="","",INDEX(CARTAO_COMPRAS!$G:$G,INT((ROW()-2)/20)+2))</f>
        <v/>
      </c>
      <c r="G2010" s="5" t="str">
        <f aca="false">IF($A2010="","",INDEX(CARTAO_COMPRAS!$I:$I,INT((ROW()-2)/20)+2))</f>
        <v/>
      </c>
      <c r="H2010" s="4" t="str">
        <f aca="false">IF($A2010="","",EDATE(INDEX(CARTAO_COMPRAS!$J:$J,INT((ROW()-2)/20)+2),MOD(ROW()-2,20)))</f>
        <v/>
      </c>
      <c r="I2010" s="4" t="str">
        <f aca="false">IF($H2010="","",$H2010-WEEKDAY($H2010,2)+1)</f>
        <v/>
      </c>
      <c r="J2010" s="4" t="str">
        <f aca="false">IF($I2010="","",$I2010+6)</f>
        <v/>
      </c>
      <c r="K2010" s="6" t="str">
        <f aca="false">IF($H2010="","",DATE(YEAR($H2010),MONTH($H2010),1))</f>
        <v/>
      </c>
      <c r="L2010" s="0" t="str">
        <f aca="false">IF($A2010="","",INDEX(CARTAO_COMPRAS!$K:$K,INT((ROW()-2)/20)+2))</f>
        <v/>
      </c>
      <c r="M2010" s="0" t="str">
        <f aca="false">IF($A2010="","","Compra no cartão")</f>
        <v/>
      </c>
    </row>
    <row r="2011" customFormat="false" ht="13.5" hidden="false" customHeight="false" outlineLevel="0" collapsed="false">
      <c r="A2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1" s="0" t="str">
        <f aca="false">IF($A2011="","",INDEX(CARTAO_COMPRAS!$C:$C,INT((ROW()-2)/20)+2))</f>
        <v/>
      </c>
      <c r="C2011" s="0" t="str">
        <f aca="false">IF($A2011="","",INDEX(CARTAO_COMPRAS!$D:$D,INT((ROW()-2)/20)+2))</f>
        <v/>
      </c>
      <c r="D2011" s="0" t="str">
        <f aca="false">IF($A2011="","",INDEX(CARTAO_COMPRAS!$E:$E,INT((ROW()-2)/20)+2))</f>
        <v/>
      </c>
      <c r="E2011" s="0" t="str">
        <f aca="false">IF($A2011="","",INDEX(CARTAO_COMPRAS!$H:$H,INT((ROW()-2)/20)+2)+MOD(ROW()-2,20))</f>
        <v/>
      </c>
      <c r="F2011" s="0" t="str">
        <f aca="false">IF($A2011="","",INDEX(CARTAO_COMPRAS!$G:$G,INT((ROW()-2)/20)+2))</f>
        <v/>
      </c>
      <c r="G2011" s="5" t="str">
        <f aca="false">IF($A2011="","",INDEX(CARTAO_COMPRAS!$I:$I,INT((ROW()-2)/20)+2))</f>
        <v/>
      </c>
      <c r="H2011" s="4" t="str">
        <f aca="false">IF($A2011="","",EDATE(INDEX(CARTAO_COMPRAS!$J:$J,INT((ROW()-2)/20)+2),MOD(ROW()-2,20)))</f>
        <v/>
      </c>
      <c r="I2011" s="4" t="str">
        <f aca="false">IF($H2011="","",$H2011-WEEKDAY($H2011,2)+1)</f>
        <v/>
      </c>
      <c r="J2011" s="4" t="str">
        <f aca="false">IF($I2011="","",$I2011+6)</f>
        <v/>
      </c>
      <c r="K2011" s="6" t="str">
        <f aca="false">IF($H2011="","",DATE(YEAR($H2011),MONTH($H2011),1))</f>
        <v/>
      </c>
      <c r="L2011" s="0" t="str">
        <f aca="false">IF($A2011="","",INDEX(CARTAO_COMPRAS!$K:$K,INT((ROW()-2)/20)+2))</f>
        <v/>
      </c>
      <c r="M2011" s="0" t="str">
        <f aca="false">IF($A2011="","","Compra no cartão")</f>
        <v/>
      </c>
    </row>
    <row r="2012" customFormat="false" ht="13.5" hidden="false" customHeight="false" outlineLevel="0" collapsed="false">
      <c r="A2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2" s="0" t="str">
        <f aca="false">IF($A2012="","",INDEX(CARTAO_COMPRAS!$C:$C,INT((ROW()-2)/20)+2))</f>
        <v/>
      </c>
      <c r="C2012" s="0" t="str">
        <f aca="false">IF($A2012="","",INDEX(CARTAO_COMPRAS!$D:$D,INT((ROW()-2)/20)+2))</f>
        <v/>
      </c>
      <c r="D2012" s="0" t="str">
        <f aca="false">IF($A2012="","",INDEX(CARTAO_COMPRAS!$E:$E,INT((ROW()-2)/20)+2))</f>
        <v/>
      </c>
      <c r="E2012" s="0" t="str">
        <f aca="false">IF($A2012="","",INDEX(CARTAO_COMPRAS!$H:$H,INT((ROW()-2)/20)+2)+MOD(ROW()-2,20))</f>
        <v/>
      </c>
      <c r="F2012" s="0" t="str">
        <f aca="false">IF($A2012="","",INDEX(CARTAO_COMPRAS!$G:$G,INT((ROW()-2)/20)+2))</f>
        <v/>
      </c>
      <c r="G2012" s="5" t="str">
        <f aca="false">IF($A2012="","",INDEX(CARTAO_COMPRAS!$I:$I,INT((ROW()-2)/20)+2))</f>
        <v/>
      </c>
      <c r="H2012" s="4" t="str">
        <f aca="false">IF($A2012="","",EDATE(INDEX(CARTAO_COMPRAS!$J:$J,INT((ROW()-2)/20)+2),MOD(ROW()-2,20)))</f>
        <v/>
      </c>
      <c r="I2012" s="4" t="str">
        <f aca="false">IF($H2012="","",$H2012-WEEKDAY($H2012,2)+1)</f>
        <v/>
      </c>
      <c r="J2012" s="4" t="str">
        <f aca="false">IF($I2012="","",$I2012+6)</f>
        <v/>
      </c>
      <c r="K2012" s="6" t="str">
        <f aca="false">IF($H2012="","",DATE(YEAR($H2012),MONTH($H2012),1))</f>
        <v/>
      </c>
      <c r="L2012" s="0" t="str">
        <f aca="false">IF($A2012="","",INDEX(CARTAO_COMPRAS!$K:$K,INT((ROW()-2)/20)+2))</f>
        <v/>
      </c>
      <c r="M2012" s="0" t="str">
        <f aca="false">IF($A2012="","","Compra no cartão")</f>
        <v/>
      </c>
    </row>
    <row r="2013" customFormat="false" ht="13.5" hidden="false" customHeight="false" outlineLevel="0" collapsed="false">
      <c r="A2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3" s="0" t="str">
        <f aca="false">IF($A2013="","",INDEX(CARTAO_COMPRAS!$C:$C,INT((ROW()-2)/20)+2))</f>
        <v/>
      </c>
      <c r="C2013" s="0" t="str">
        <f aca="false">IF($A2013="","",INDEX(CARTAO_COMPRAS!$D:$D,INT((ROW()-2)/20)+2))</f>
        <v/>
      </c>
      <c r="D2013" s="0" t="str">
        <f aca="false">IF($A2013="","",INDEX(CARTAO_COMPRAS!$E:$E,INT((ROW()-2)/20)+2))</f>
        <v/>
      </c>
      <c r="E2013" s="0" t="str">
        <f aca="false">IF($A2013="","",INDEX(CARTAO_COMPRAS!$H:$H,INT((ROW()-2)/20)+2)+MOD(ROW()-2,20))</f>
        <v/>
      </c>
      <c r="F2013" s="0" t="str">
        <f aca="false">IF($A2013="","",INDEX(CARTAO_COMPRAS!$G:$G,INT((ROW()-2)/20)+2))</f>
        <v/>
      </c>
      <c r="G2013" s="5" t="str">
        <f aca="false">IF($A2013="","",INDEX(CARTAO_COMPRAS!$I:$I,INT((ROW()-2)/20)+2))</f>
        <v/>
      </c>
      <c r="H2013" s="4" t="str">
        <f aca="false">IF($A2013="","",EDATE(INDEX(CARTAO_COMPRAS!$J:$J,INT((ROW()-2)/20)+2),MOD(ROW()-2,20)))</f>
        <v/>
      </c>
      <c r="I2013" s="4" t="str">
        <f aca="false">IF($H2013="","",$H2013-WEEKDAY($H2013,2)+1)</f>
        <v/>
      </c>
      <c r="J2013" s="4" t="str">
        <f aca="false">IF($I2013="","",$I2013+6)</f>
        <v/>
      </c>
      <c r="K2013" s="6" t="str">
        <f aca="false">IF($H2013="","",DATE(YEAR($H2013),MONTH($H2013),1))</f>
        <v/>
      </c>
      <c r="L2013" s="0" t="str">
        <f aca="false">IF($A2013="","",INDEX(CARTAO_COMPRAS!$K:$K,INT((ROW()-2)/20)+2))</f>
        <v/>
      </c>
      <c r="M2013" s="0" t="str">
        <f aca="false">IF($A2013="","","Compra no cartão")</f>
        <v/>
      </c>
    </row>
    <row r="2014" customFormat="false" ht="13.5" hidden="false" customHeight="false" outlineLevel="0" collapsed="false">
      <c r="A2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4" s="0" t="str">
        <f aca="false">IF($A2014="","",INDEX(CARTAO_COMPRAS!$C:$C,INT((ROW()-2)/20)+2))</f>
        <v/>
      </c>
      <c r="C2014" s="0" t="str">
        <f aca="false">IF($A2014="","",INDEX(CARTAO_COMPRAS!$D:$D,INT((ROW()-2)/20)+2))</f>
        <v/>
      </c>
      <c r="D2014" s="0" t="str">
        <f aca="false">IF($A2014="","",INDEX(CARTAO_COMPRAS!$E:$E,INT((ROW()-2)/20)+2))</f>
        <v/>
      </c>
      <c r="E2014" s="0" t="str">
        <f aca="false">IF($A2014="","",INDEX(CARTAO_COMPRAS!$H:$H,INT((ROW()-2)/20)+2)+MOD(ROW()-2,20))</f>
        <v/>
      </c>
      <c r="F2014" s="0" t="str">
        <f aca="false">IF($A2014="","",INDEX(CARTAO_COMPRAS!$G:$G,INT((ROW()-2)/20)+2))</f>
        <v/>
      </c>
      <c r="G2014" s="5" t="str">
        <f aca="false">IF($A2014="","",INDEX(CARTAO_COMPRAS!$I:$I,INT((ROW()-2)/20)+2))</f>
        <v/>
      </c>
      <c r="H2014" s="4" t="str">
        <f aca="false">IF($A2014="","",EDATE(INDEX(CARTAO_COMPRAS!$J:$J,INT((ROW()-2)/20)+2),MOD(ROW()-2,20)))</f>
        <v/>
      </c>
      <c r="I2014" s="4" t="str">
        <f aca="false">IF($H2014="","",$H2014-WEEKDAY($H2014,2)+1)</f>
        <v/>
      </c>
      <c r="J2014" s="4" t="str">
        <f aca="false">IF($I2014="","",$I2014+6)</f>
        <v/>
      </c>
      <c r="K2014" s="6" t="str">
        <f aca="false">IF($H2014="","",DATE(YEAR($H2014),MONTH($H2014),1))</f>
        <v/>
      </c>
      <c r="L2014" s="0" t="str">
        <f aca="false">IF($A2014="","",INDEX(CARTAO_COMPRAS!$K:$K,INT((ROW()-2)/20)+2))</f>
        <v/>
      </c>
      <c r="M2014" s="0" t="str">
        <f aca="false">IF($A2014="","","Compra no cartão")</f>
        <v/>
      </c>
    </row>
    <row r="2015" customFormat="false" ht="13.5" hidden="false" customHeight="false" outlineLevel="0" collapsed="false">
      <c r="A2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5" s="0" t="str">
        <f aca="false">IF($A2015="","",INDEX(CARTAO_COMPRAS!$C:$C,INT((ROW()-2)/20)+2))</f>
        <v/>
      </c>
      <c r="C2015" s="0" t="str">
        <f aca="false">IF($A2015="","",INDEX(CARTAO_COMPRAS!$D:$D,INT((ROW()-2)/20)+2))</f>
        <v/>
      </c>
      <c r="D2015" s="0" t="str">
        <f aca="false">IF($A2015="","",INDEX(CARTAO_COMPRAS!$E:$E,INT((ROW()-2)/20)+2))</f>
        <v/>
      </c>
      <c r="E2015" s="0" t="str">
        <f aca="false">IF($A2015="","",INDEX(CARTAO_COMPRAS!$H:$H,INT((ROW()-2)/20)+2)+MOD(ROW()-2,20))</f>
        <v/>
      </c>
      <c r="F2015" s="0" t="str">
        <f aca="false">IF($A2015="","",INDEX(CARTAO_COMPRAS!$G:$G,INT((ROW()-2)/20)+2))</f>
        <v/>
      </c>
      <c r="G2015" s="5" t="str">
        <f aca="false">IF($A2015="","",INDEX(CARTAO_COMPRAS!$I:$I,INT((ROW()-2)/20)+2))</f>
        <v/>
      </c>
      <c r="H2015" s="4" t="str">
        <f aca="false">IF($A2015="","",EDATE(INDEX(CARTAO_COMPRAS!$J:$J,INT((ROW()-2)/20)+2),MOD(ROW()-2,20)))</f>
        <v/>
      </c>
      <c r="I2015" s="4" t="str">
        <f aca="false">IF($H2015="","",$H2015-WEEKDAY($H2015,2)+1)</f>
        <v/>
      </c>
      <c r="J2015" s="4" t="str">
        <f aca="false">IF($I2015="","",$I2015+6)</f>
        <v/>
      </c>
      <c r="K2015" s="6" t="str">
        <f aca="false">IF($H2015="","",DATE(YEAR($H2015),MONTH($H2015),1))</f>
        <v/>
      </c>
      <c r="L2015" s="0" t="str">
        <f aca="false">IF($A2015="","",INDEX(CARTAO_COMPRAS!$K:$K,INT((ROW()-2)/20)+2))</f>
        <v/>
      </c>
      <c r="M2015" s="0" t="str">
        <f aca="false">IF($A2015="","","Compra no cartão")</f>
        <v/>
      </c>
    </row>
    <row r="2016" customFormat="false" ht="13.5" hidden="false" customHeight="false" outlineLevel="0" collapsed="false">
      <c r="A2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6" s="0" t="str">
        <f aca="false">IF($A2016="","",INDEX(CARTAO_COMPRAS!$C:$C,INT((ROW()-2)/20)+2))</f>
        <v/>
      </c>
      <c r="C2016" s="0" t="str">
        <f aca="false">IF($A2016="","",INDEX(CARTAO_COMPRAS!$D:$D,INT((ROW()-2)/20)+2))</f>
        <v/>
      </c>
      <c r="D2016" s="0" t="str">
        <f aca="false">IF($A2016="","",INDEX(CARTAO_COMPRAS!$E:$E,INT((ROW()-2)/20)+2))</f>
        <v/>
      </c>
      <c r="E2016" s="0" t="str">
        <f aca="false">IF($A2016="","",INDEX(CARTAO_COMPRAS!$H:$H,INT((ROW()-2)/20)+2)+MOD(ROW()-2,20))</f>
        <v/>
      </c>
      <c r="F2016" s="0" t="str">
        <f aca="false">IF($A2016="","",INDEX(CARTAO_COMPRAS!$G:$G,INT((ROW()-2)/20)+2))</f>
        <v/>
      </c>
      <c r="G2016" s="5" t="str">
        <f aca="false">IF($A2016="","",INDEX(CARTAO_COMPRAS!$I:$I,INT((ROW()-2)/20)+2))</f>
        <v/>
      </c>
      <c r="H2016" s="4" t="str">
        <f aca="false">IF($A2016="","",EDATE(INDEX(CARTAO_COMPRAS!$J:$J,INT((ROW()-2)/20)+2),MOD(ROW()-2,20)))</f>
        <v/>
      </c>
      <c r="I2016" s="4" t="str">
        <f aca="false">IF($H2016="","",$H2016-WEEKDAY($H2016,2)+1)</f>
        <v/>
      </c>
      <c r="J2016" s="4" t="str">
        <f aca="false">IF($I2016="","",$I2016+6)</f>
        <v/>
      </c>
      <c r="K2016" s="6" t="str">
        <f aca="false">IF($H2016="","",DATE(YEAR($H2016),MONTH($H2016),1))</f>
        <v/>
      </c>
      <c r="L2016" s="0" t="str">
        <f aca="false">IF($A2016="","",INDEX(CARTAO_COMPRAS!$K:$K,INT((ROW()-2)/20)+2))</f>
        <v/>
      </c>
      <c r="M2016" s="0" t="str">
        <f aca="false">IF($A2016="","","Compra no cartão")</f>
        <v/>
      </c>
    </row>
    <row r="2017" customFormat="false" ht="13.5" hidden="false" customHeight="false" outlineLevel="0" collapsed="false">
      <c r="A2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7" s="0" t="str">
        <f aca="false">IF($A2017="","",INDEX(CARTAO_COMPRAS!$C:$C,INT((ROW()-2)/20)+2))</f>
        <v/>
      </c>
      <c r="C2017" s="0" t="str">
        <f aca="false">IF($A2017="","",INDEX(CARTAO_COMPRAS!$D:$D,INT((ROW()-2)/20)+2))</f>
        <v/>
      </c>
      <c r="D2017" s="0" t="str">
        <f aca="false">IF($A2017="","",INDEX(CARTAO_COMPRAS!$E:$E,INT((ROW()-2)/20)+2))</f>
        <v/>
      </c>
      <c r="E2017" s="0" t="str">
        <f aca="false">IF($A2017="","",INDEX(CARTAO_COMPRAS!$H:$H,INT((ROW()-2)/20)+2)+MOD(ROW()-2,20))</f>
        <v/>
      </c>
      <c r="F2017" s="0" t="str">
        <f aca="false">IF($A2017="","",INDEX(CARTAO_COMPRAS!$G:$G,INT((ROW()-2)/20)+2))</f>
        <v/>
      </c>
      <c r="G2017" s="5" t="str">
        <f aca="false">IF($A2017="","",INDEX(CARTAO_COMPRAS!$I:$I,INT((ROW()-2)/20)+2))</f>
        <v/>
      </c>
      <c r="H2017" s="4" t="str">
        <f aca="false">IF($A2017="","",EDATE(INDEX(CARTAO_COMPRAS!$J:$J,INT((ROW()-2)/20)+2),MOD(ROW()-2,20)))</f>
        <v/>
      </c>
      <c r="I2017" s="4" t="str">
        <f aca="false">IF($H2017="","",$H2017-WEEKDAY($H2017,2)+1)</f>
        <v/>
      </c>
      <c r="J2017" s="4" t="str">
        <f aca="false">IF($I2017="","",$I2017+6)</f>
        <v/>
      </c>
      <c r="K2017" s="6" t="str">
        <f aca="false">IF($H2017="","",DATE(YEAR($H2017),MONTH($H2017),1))</f>
        <v/>
      </c>
      <c r="L2017" s="0" t="str">
        <f aca="false">IF($A2017="","",INDEX(CARTAO_COMPRAS!$K:$K,INT((ROW()-2)/20)+2))</f>
        <v/>
      </c>
      <c r="M2017" s="0" t="str">
        <f aca="false">IF($A2017="","","Compra no cartão")</f>
        <v/>
      </c>
    </row>
    <row r="2018" customFormat="false" ht="13.5" hidden="false" customHeight="false" outlineLevel="0" collapsed="false">
      <c r="A2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8" s="0" t="str">
        <f aca="false">IF($A2018="","",INDEX(CARTAO_COMPRAS!$C:$C,INT((ROW()-2)/20)+2))</f>
        <v/>
      </c>
      <c r="C2018" s="0" t="str">
        <f aca="false">IF($A2018="","",INDEX(CARTAO_COMPRAS!$D:$D,INT((ROW()-2)/20)+2))</f>
        <v/>
      </c>
      <c r="D2018" s="0" t="str">
        <f aca="false">IF($A2018="","",INDEX(CARTAO_COMPRAS!$E:$E,INT((ROW()-2)/20)+2))</f>
        <v/>
      </c>
      <c r="E2018" s="0" t="str">
        <f aca="false">IF($A2018="","",INDEX(CARTAO_COMPRAS!$H:$H,INT((ROW()-2)/20)+2)+MOD(ROW()-2,20))</f>
        <v/>
      </c>
      <c r="F2018" s="0" t="str">
        <f aca="false">IF($A2018="","",INDEX(CARTAO_COMPRAS!$G:$G,INT((ROW()-2)/20)+2))</f>
        <v/>
      </c>
      <c r="G2018" s="5" t="str">
        <f aca="false">IF($A2018="","",INDEX(CARTAO_COMPRAS!$I:$I,INT((ROW()-2)/20)+2))</f>
        <v/>
      </c>
      <c r="H2018" s="4" t="str">
        <f aca="false">IF($A2018="","",EDATE(INDEX(CARTAO_COMPRAS!$J:$J,INT((ROW()-2)/20)+2),MOD(ROW()-2,20)))</f>
        <v/>
      </c>
      <c r="I2018" s="4" t="str">
        <f aca="false">IF($H2018="","",$H2018-WEEKDAY($H2018,2)+1)</f>
        <v/>
      </c>
      <c r="J2018" s="4" t="str">
        <f aca="false">IF($I2018="","",$I2018+6)</f>
        <v/>
      </c>
      <c r="K2018" s="6" t="str">
        <f aca="false">IF($H2018="","",DATE(YEAR($H2018),MONTH($H2018),1))</f>
        <v/>
      </c>
      <c r="L2018" s="0" t="str">
        <f aca="false">IF($A2018="","",INDEX(CARTAO_COMPRAS!$K:$K,INT((ROW()-2)/20)+2))</f>
        <v/>
      </c>
      <c r="M2018" s="0" t="str">
        <f aca="false">IF($A2018="","","Compra no cartão")</f>
        <v/>
      </c>
    </row>
    <row r="2019" customFormat="false" ht="13.5" hidden="false" customHeight="false" outlineLevel="0" collapsed="false">
      <c r="A2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19" s="0" t="str">
        <f aca="false">IF($A2019="","",INDEX(CARTAO_COMPRAS!$C:$C,INT((ROW()-2)/20)+2))</f>
        <v/>
      </c>
      <c r="C2019" s="0" t="str">
        <f aca="false">IF($A2019="","",INDEX(CARTAO_COMPRAS!$D:$D,INT((ROW()-2)/20)+2))</f>
        <v/>
      </c>
      <c r="D2019" s="0" t="str">
        <f aca="false">IF($A2019="","",INDEX(CARTAO_COMPRAS!$E:$E,INT((ROW()-2)/20)+2))</f>
        <v/>
      </c>
      <c r="E2019" s="0" t="str">
        <f aca="false">IF($A2019="","",INDEX(CARTAO_COMPRAS!$H:$H,INT((ROW()-2)/20)+2)+MOD(ROW()-2,20))</f>
        <v/>
      </c>
      <c r="F2019" s="0" t="str">
        <f aca="false">IF($A2019="","",INDEX(CARTAO_COMPRAS!$G:$G,INT((ROW()-2)/20)+2))</f>
        <v/>
      </c>
      <c r="G2019" s="5" t="str">
        <f aca="false">IF($A2019="","",INDEX(CARTAO_COMPRAS!$I:$I,INT((ROW()-2)/20)+2))</f>
        <v/>
      </c>
      <c r="H2019" s="4" t="str">
        <f aca="false">IF($A2019="","",EDATE(INDEX(CARTAO_COMPRAS!$J:$J,INT((ROW()-2)/20)+2),MOD(ROW()-2,20)))</f>
        <v/>
      </c>
      <c r="I2019" s="4" t="str">
        <f aca="false">IF($H2019="","",$H2019-WEEKDAY($H2019,2)+1)</f>
        <v/>
      </c>
      <c r="J2019" s="4" t="str">
        <f aca="false">IF($I2019="","",$I2019+6)</f>
        <v/>
      </c>
      <c r="K2019" s="6" t="str">
        <f aca="false">IF($H2019="","",DATE(YEAR($H2019),MONTH($H2019),1))</f>
        <v/>
      </c>
      <c r="L2019" s="0" t="str">
        <f aca="false">IF($A2019="","",INDEX(CARTAO_COMPRAS!$K:$K,INT((ROW()-2)/20)+2))</f>
        <v/>
      </c>
      <c r="M2019" s="0" t="str">
        <f aca="false">IF($A2019="","","Compra no cartão")</f>
        <v/>
      </c>
    </row>
    <row r="2020" customFormat="false" ht="13.5" hidden="false" customHeight="false" outlineLevel="0" collapsed="false">
      <c r="A2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20" s="0" t="str">
        <f aca="false">IF($A2020="","",INDEX(CARTAO_COMPRAS!$C:$C,INT((ROW()-2)/20)+2))</f>
        <v/>
      </c>
      <c r="C2020" s="0" t="str">
        <f aca="false">IF($A2020="","",INDEX(CARTAO_COMPRAS!$D:$D,INT((ROW()-2)/20)+2))</f>
        <v/>
      </c>
      <c r="D2020" s="0" t="str">
        <f aca="false">IF($A2020="","",INDEX(CARTAO_COMPRAS!$E:$E,INT((ROW()-2)/20)+2))</f>
        <v/>
      </c>
      <c r="E2020" s="0" t="str">
        <f aca="false">IF($A2020="","",INDEX(CARTAO_COMPRAS!$H:$H,INT((ROW()-2)/20)+2)+MOD(ROW()-2,20))</f>
        <v/>
      </c>
      <c r="F2020" s="0" t="str">
        <f aca="false">IF($A2020="","",INDEX(CARTAO_COMPRAS!$G:$G,INT((ROW()-2)/20)+2))</f>
        <v/>
      </c>
      <c r="G2020" s="5" t="str">
        <f aca="false">IF($A2020="","",INDEX(CARTAO_COMPRAS!$I:$I,INT((ROW()-2)/20)+2))</f>
        <v/>
      </c>
      <c r="H2020" s="4" t="str">
        <f aca="false">IF($A2020="","",EDATE(INDEX(CARTAO_COMPRAS!$J:$J,INT((ROW()-2)/20)+2),MOD(ROW()-2,20)))</f>
        <v/>
      </c>
      <c r="I2020" s="4" t="str">
        <f aca="false">IF($H2020="","",$H2020-WEEKDAY($H2020,2)+1)</f>
        <v/>
      </c>
      <c r="J2020" s="4" t="str">
        <f aca="false">IF($I2020="","",$I2020+6)</f>
        <v/>
      </c>
      <c r="K2020" s="6" t="str">
        <f aca="false">IF($H2020="","",DATE(YEAR($H2020),MONTH($H2020),1))</f>
        <v/>
      </c>
      <c r="L2020" s="0" t="str">
        <f aca="false">IF($A2020="","",INDEX(CARTAO_COMPRAS!$K:$K,INT((ROW()-2)/20)+2))</f>
        <v/>
      </c>
      <c r="M2020" s="0" t="str">
        <f aca="false">IF($A2020="","","Compra no cartão")</f>
        <v/>
      </c>
    </row>
    <row r="2021" customFormat="false" ht="13.5" hidden="false" customHeight="false" outlineLevel="0" collapsed="false">
      <c r="A2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21" s="0" t="str">
        <f aca="false">IF($A2021="","",INDEX(CARTAO_COMPRAS!$C:$C,INT((ROW()-2)/20)+2))</f>
        <v/>
      </c>
      <c r="C2021" s="0" t="str">
        <f aca="false">IF($A2021="","",INDEX(CARTAO_COMPRAS!$D:$D,INT((ROW()-2)/20)+2))</f>
        <v/>
      </c>
      <c r="D2021" s="0" t="str">
        <f aca="false">IF($A2021="","",INDEX(CARTAO_COMPRAS!$E:$E,INT((ROW()-2)/20)+2))</f>
        <v/>
      </c>
      <c r="E2021" s="0" t="str">
        <f aca="false">IF($A2021="","",INDEX(CARTAO_COMPRAS!$H:$H,INT((ROW()-2)/20)+2)+MOD(ROW()-2,20))</f>
        <v/>
      </c>
      <c r="F2021" s="0" t="str">
        <f aca="false">IF($A2021="","",INDEX(CARTAO_COMPRAS!$G:$G,INT((ROW()-2)/20)+2))</f>
        <v/>
      </c>
      <c r="G2021" s="5" t="str">
        <f aca="false">IF($A2021="","",INDEX(CARTAO_COMPRAS!$I:$I,INT((ROW()-2)/20)+2))</f>
        <v/>
      </c>
      <c r="H2021" s="4" t="str">
        <f aca="false">IF($A2021="","",EDATE(INDEX(CARTAO_COMPRAS!$J:$J,INT((ROW()-2)/20)+2),MOD(ROW()-2,20)))</f>
        <v/>
      </c>
      <c r="I2021" s="4" t="str">
        <f aca="false">IF($H2021="","",$H2021-WEEKDAY($H2021,2)+1)</f>
        <v/>
      </c>
      <c r="J2021" s="4" t="str">
        <f aca="false">IF($I2021="","",$I2021+6)</f>
        <v/>
      </c>
      <c r="K2021" s="6" t="str">
        <f aca="false">IF($H2021="","",DATE(YEAR($H2021),MONTH($H2021),1))</f>
        <v/>
      </c>
      <c r="L2021" s="0" t="str">
        <f aca="false">IF($A2021="","",INDEX(CARTAO_COMPRAS!$K:$K,INT((ROW()-2)/20)+2))</f>
        <v/>
      </c>
      <c r="M2021" s="0" t="str">
        <f aca="false">IF($A2021="","","Compra no cartão")</f>
        <v/>
      </c>
    </row>
    <row r="2022" customFormat="false" ht="13.5" hidden="false" customHeight="false" outlineLevel="0" collapsed="false">
      <c r="A20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102</v>
      </c>
      <c r="B2022" s="0" t="str">
        <f aca="false">IF($A2022="","",INDEX(CARTAO_COMPRAS!$C:$C,INT((ROW()-2)/20)+2))</f>
        <v>Bradesco</v>
      </c>
      <c r="C2022" s="0" t="str">
        <f aca="false">IF($A2022="","",INDEX(CARTAO_COMPRAS!$D:$D,INT((ROW()-2)/20)+2))</f>
        <v>Swfit - Açougue</v>
      </c>
      <c r="D2022" s="0" t="str">
        <f aca="false">IF($A2022="","",INDEX(CARTAO_COMPRAS!$E:$E,INT((ROW()-2)/20)+2))</f>
        <v>Alimentação / Insumos</v>
      </c>
      <c r="E2022" s="0" t="n">
        <f aca="false">IF($A2022="","",INDEX(CARTAO_COMPRAS!$H:$H,INT((ROW()-2)/20)+2)+MOD(ROW()-2,20))</f>
        <v>1</v>
      </c>
      <c r="F2022" s="0" t="n">
        <f aca="false">IF($A2022="","",INDEX(CARTAO_COMPRAS!$G:$G,INT((ROW()-2)/20)+2))</f>
        <v>4</v>
      </c>
      <c r="G2022" s="5" t="n">
        <f aca="false">IF($A2022="","",INDEX(CARTAO_COMPRAS!$I:$I,INT((ROW()-2)/20)+2))</f>
        <v>89.08</v>
      </c>
      <c r="H2022" s="4" t="n">
        <f aca="false">IF($A2022="","",EDATE(INDEX(CARTAO_COMPRAS!$J:$J,INT((ROW()-2)/20)+2),MOD(ROW()-2,20)))</f>
        <v>46188</v>
      </c>
      <c r="I2022" s="4" t="n">
        <f aca="false">IF($H2022="","",$H2022-WEEKDAY($H2022,2)+1)</f>
        <v>46188</v>
      </c>
      <c r="J2022" s="4" t="n">
        <f aca="false">IF($I2022="","",$I2022+6)</f>
        <v>46194</v>
      </c>
      <c r="K2022" s="6" t="n">
        <f aca="false">IF($H2022="","",DATE(YEAR($H2022),MONTH($H2022),1))</f>
        <v>46174</v>
      </c>
      <c r="L2022" s="0" t="str">
        <f aca="false">IF($A2022="","",INDEX(CARTAO_COMPRAS!$K:$K,INT((ROW()-2)/20)+2))</f>
        <v>Pago</v>
      </c>
      <c r="M2022" s="0" t="str">
        <f aca="false">IF($A2022="","","Compra no cartão")</f>
        <v>Compra no cartão</v>
      </c>
    </row>
    <row r="2023" customFormat="false" ht="13.5" hidden="false" customHeight="false" outlineLevel="0" collapsed="false">
      <c r="A20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102</v>
      </c>
      <c r="B2023" s="0" t="str">
        <f aca="false">IF($A2023="","",INDEX(CARTAO_COMPRAS!$C:$C,INT((ROW()-2)/20)+2))</f>
        <v>Bradesco</v>
      </c>
      <c r="C2023" s="0" t="str">
        <f aca="false">IF($A2023="","",INDEX(CARTAO_COMPRAS!$D:$D,INT((ROW()-2)/20)+2))</f>
        <v>Swfit - Açougue</v>
      </c>
      <c r="D2023" s="0" t="str">
        <f aca="false">IF($A2023="","",INDEX(CARTAO_COMPRAS!$E:$E,INT((ROW()-2)/20)+2))</f>
        <v>Alimentação / Insumos</v>
      </c>
      <c r="E2023" s="0" t="n">
        <f aca="false">IF($A2023="","",INDEX(CARTAO_COMPRAS!$H:$H,INT((ROW()-2)/20)+2)+MOD(ROW()-2,20))</f>
        <v>2</v>
      </c>
      <c r="F2023" s="0" t="n">
        <f aca="false">IF($A2023="","",INDEX(CARTAO_COMPRAS!$G:$G,INT((ROW()-2)/20)+2))</f>
        <v>4</v>
      </c>
      <c r="G2023" s="5" t="n">
        <f aca="false">IF($A2023="","",INDEX(CARTAO_COMPRAS!$I:$I,INT((ROW()-2)/20)+2))</f>
        <v>89.08</v>
      </c>
      <c r="H2023" s="4" t="n">
        <f aca="false">IF($A2023="","",EDATE(INDEX(CARTAO_COMPRAS!$J:$J,INT((ROW()-2)/20)+2),MOD(ROW()-2,20)))</f>
        <v>46218</v>
      </c>
      <c r="I2023" s="4" t="n">
        <f aca="false">IF($H2023="","",$H2023-WEEKDAY($H2023,2)+1)</f>
        <v>46216</v>
      </c>
      <c r="J2023" s="4" t="n">
        <f aca="false">IF($I2023="","",$I2023+6)</f>
        <v>46222</v>
      </c>
      <c r="K2023" s="6" t="n">
        <f aca="false">IF($H2023="","",DATE(YEAR($H2023),MONTH($H2023),1))</f>
        <v>46204</v>
      </c>
      <c r="L2023" s="0" t="str">
        <f aca="false">IF($A2023="","",INDEX(CARTAO_COMPRAS!$K:$K,INT((ROW()-2)/20)+2))</f>
        <v>Pago</v>
      </c>
      <c r="M2023" s="0" t="str">
        <f aca="false">IF($A2023="","","Compra no cartão")</f>
        <v>Compra no cartão</v>
      </c>
    </row>
    <row r="2024" customFormat="false" ht="13.5" hidden="false" customHeight="false" outlineLevel="0" collapsed="false">
      <c r="A20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102</v>
      </c>
      <c r="B2024" s="0" t="str">
        <f aca="false">IF($A2024="","",INDEX(CARTAO_COMPRAS!$C:$C,INT((ROW()-2)/20)+2))</f>
        <v>Bradesco</v>
      </c>
      <c r="C2024" s="0" t="str">
        <f aca="false">IF($A2024="","",INDEX(CARTAO_COMPRAS!$D:$D,INT((ROW()-2)/20)+2))</f>
        <v>Swfit - Açougue</v>
      </c>
      <c r="D2024" s="0" t="str">
        <f aca="false">IF($A2024="","",INDEX(CARTAO_COMPRAS!$E:$E,INT((ROW()-2)/20)+2))</f>
        <v>Alimentação / Insumos</v>
      </c>
      <c r="E2024" s="0" t="n">
        <f aca="false">IF($A2024="","",INDEX(CARTAO_COMPRAS!$H:$H,INT((ROW()-2)/20)+2)+MOD(ROW()-2,20))</f>
        <v>3</v>
      </c>
      <c r="F2024" s="0" t="n">
        <f aca="false">IF($A2024="","",INDEX(CARTAO_COMPRAS!$G:$G,INT((ROW()-2)/20)+2))</f>
        <v>4</v>
      </c>
      <c r="G2024" s="5" t="n">
        <f aca="false">IF($A2024="","",INDEX(CARTAO_COMPRAS!$I:$I,INT((ROW()-2)/20)+2))</f>
        <v>89.08</v>
      </c>
      <c r="H2024" s="4" t="n">
        <f aca="false">IF($A2024="","",EDATE(INDEX(CARTAO_COMPRAS!$J:$J,INT((ROW()-2)/20)+2),MOD(ROW()-2,20)))</f>
        <v>46249</v>
      </c>
      <c r="I2024" s="4" t="n">
        <f aca="false">IF($H2024="","",$H2024-WEEKDAY($H2024,2)+1)</f>
        <v>46244</v>
      </c>
      <c r="J2024" s="4" t="n">
        <f aca="false">IF($I2024="","",$I2024+6)</f>
        <v>46250</v>
      </c>
      <c r="K2024" s="6" t="n">
        <f aca="false">IF($H2024="","",DATE(YEAR($H2024),MONTH($H2024),1))</f>
        <v>46235</v>
      </c>
      <c r="L2024" s="0" t="str">
        <f aca="false">IF($A2024="","",INDEX(CARTAO_COMPRAS!$K:$K,INT((ROW()-2)/20)+2))</f>
        <v>Pago</v>
      </c>
      <c r="M2024" s="0" t="str">
        <f aca="false">IF($A2024="","","Compra no cartão")</f>
        <v>Compra no cartão</v>
      </c>
    </row>
    <row r="2025" customFormat="false" ht="13.5" hidden="false" customHeight="false" outlineLevel="0" collapsed="false">
      <c r="A202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102</v>
      </c>
      <c r="B2025" s="0" t="str">
        <f aca="false">IF($A2025="","",INDEX(CARTAO_COMPRAS!$C:$C,INT((ROW()-2)/20)+2))</f>
        <v>Bradesco</v>
      </c>
      <c r="C2025" s="0" t="str">
        <f aca="false">IF($A2025="","",INDEX(CARTAO_COMPRAS!$D:$D,INT((ROW()-2)/20)+2))</f>
        <v>Swfit - Açougue</v>
      </c>
      <c r="D2025" s="0" t="str">
        <f aca="false">IF($A2025="","",INDEX(CARTAO_COMPRAS!$E:$E,INT((ROW()-2)/20)+2))</f>
        <v>Alimentação / Insumos</v>
      </c>
      <c r="E2025" s="0" t="n">
        <f aca="false">IF($A2025="","",INDEX(CARTAO_COMPRAS!$H:$H,INT((ROW()-2)/20)+2)+MOD(ROW()-2,20))</f>
        <v>4</v>
      </c>
      <c r="F2025" s="0" t="n">
        <f aca="false">IF($A2025="","",INDEX(CARTAO_COMPRAS!$G:$G,INT((ROW()-2)/20)+2))</f>
        <v>4</v>
      </c>
      <c r="G2025" s="5" t="n">
        <f aca="false">IF($A2025="","",INDEX(CARTAO_COMPRAS!$I:$I,INT((ROW()-2)/20)+2))</f>
        <v>89.08</v>
      </c>
      <c r="H2025" s="4" t="n">
        <f aca="false">IF($A2025="","",EDATE(INDEX(CARTAO_COMPRAS!$J:$J,INT((ROW()-2)/20)+2),MOD(ROW()-2,20)))</f>
        <v>46280</v>
      </c>
      <c r="I2025" s="4" t="n">
        <f aca="false">IF($H2025="","",$H2025-WEEKDAY($H2025,2)+1)</f>
        <v>46279</v>
      </c>
      <c r="J2025" s="4" t="n">
        <f aca="false">IF($I2025="","",$I2025+6)</f>
        <v>46285</v>
      </c>
      <c r="K2025" s="6" t="n">
        <f aca="false">IF($H2025="","",DATE(YEAR($H2025),MONTH($H2025),1))</f>
        <v>46266</v>
      </c>
      <c r="L2025" s="0" t="str">
        <f aca="false">IF($A2025="","",INDEX(CARTAO_COMPRAS!$K:$K,INT((ROW()-2)/20)+2))</f>
        <v>Pago</v>
      </c>
      <c r="M2025" s="0" t="str">
        <f aca="false">IF($A2025="","","Compra no cartão")</f>
        <v>Compra no cartão</v>
      </c>
    </row>
    <row r="2026" customFormat="false" ht="13.5" hidden="false" customHeight="false" outlineLevel="0" collapsed="false">
      <c r="A2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26" s="0" t="str">
        <f aca="false">IF($A2026="","",INDEX(CARTAO_COMPRAS!$C:$C,INT((ROW()-2)/20)+2))</f>
        <v/>
      </c>
      <c r="C2026" s="0" t="str">
        <f aca="false">IF($A2026="","",INDEX(CARTAO_COMPRAS!$D:$D,INT((ROW()-2)/20)+2))</f>
        <v/>
      </c>
      <c r="D2026" s="0" t="str">
        <f aca="false">IF($A2026="","",INDEX(CARTAO_COMPRAS!$E:$E,INT((ROW()-2)/20)+2))</f>
        <v/>
      </c>
      <c r="E2026" s="0" t="str">
        <f aca="false">IF($A2026="","",INDEX(CARTAO_COMPRAS!$H:$H,INT((ROW()-2)/20)+2)+MOD(ROW()-2,20))</f>
        <v/>
      </c>
      <c r="F2026" s="0" t="str">
        <f aca="false">IF($A2026="","",INDEX(CARTAO_COMPRAS!$G:$G,INT((ROW()-2)/20)+2))</f>
        <v/>
      </c>
      <c r="G2026" s="5" t="str">
        <f aca="false">IF($A2026="","",INDEX(CARTAO_COMPRAS!$I:$I,INT((ROW()-2)/20)+2))</f>
        <v/>
      </c>
      <c r="H2026" s="4" t="str">
        <f aca="false">IF($A2026="","",EDATE(INDEX(CARTAO_COMPRAS!$J:$J,INT((ROW()-2)/20)+2),MOD(ROW()-2,20)))</f>
        <v/>
      </c>
      <c r="I2026" s="4" t="str">
        <f aca="false">IF($H2026="","",$H2026-WEEKDAY($H2026,2)+1)</f>
        <v/>
      </c>
      <c r="J2026" s="4" t="str">
        <f aca="false">IF($I2026="","",$I2026+6)</f>
        <v/>
      </c>
      <c r="K2026" s="6" t="str">
        <f aca="false">IF($H2026="","",DATE(YEAR($H2026),MONTH($H2026),1))</f>
        <v/>
      </c>
      <c r="L2026" s="0" t="str">
        <f aca="false">IF($A2026="","",INDEX(CARTAO_COMPRAS!$K:$K,INT((ROW()-2)/20)+2))</f>
        <v/>
      </c>
      <c r="M2026" s="0" t="str">
        <f aca="false">IF($A2026="","","Compra no cartão")</f>
        <v/>
      </c>
    </row>
    <row r="2027" customFormat="false" ht="13.5" hidden="false" customHeight="false" outlineLevel="0" collapsed="false">
      <c r="A2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27" s="0" t="str">
        <f aca="false">IF($A2027="","",INDEX(CARTAO_COMPRAS!$C:$C,INT((ROW()-2)/20)+2))</f>
        <v/>
      </c>
      <c r="C2027" s="0" t="str">
        <f aca="false">IF($A2027="","",INDEX(CARTAO_COMPRAS!$D:$D,INT((ROW()-2)/20)+2))</f>
        <v/>
      </c>
      <c r="D2027" s="0" t="str">
        <f aca="false">IF($A2027="","",INDEX(CARTAO_COMPRAS!$E:$E,INT((ROW()-2)/20)+2))</f>
        <v/>
      </c>
      <c r="E2027" s="0" t="str">
        <f aca="false">IF($A2027="","",INDEX(CARTAO_COMPRAS!$H:$H,INT((ROW()-2)/20)+2)+MOD(ROW()-2,20))</f>
        <v/>
      </c>
      <c r="F2027" s="0" t="str">
        <f aca="false">IF($A2027="","",INDEX(CARTAO_COMPRAS!$G:$G,INT((ROW()-2)/20)+2))</f>
        <v/>
      </c>
      <c r="G2027" s="5" t="str">
        <f aca="false">IF($A2027="","",INDEX(CARTAO_COMPRAS!$I:$I,INT((ROW()-2)/20)+2))</f>
        <v/>
      </c>
      <c r="H2027" s="4" t="str">
        <f aca="false">IF($A2027="","",EDATE(INDEX(CARTAO_COMPRAS!$J:$J,INT((ROW()-2)/20)+2),MOD(ROW()-2,20)))</f>
        <v/>
      </c>
      <c r="I2027" s="4" t="str">
        <f aca="false">IF($H2027="","",$H2027-WEEKDAY($H2027,2)+1)</f>
        <v/>
      </c>
      <c r="J2027" s="4" t="str">
        <f aca="false">IF($I2027="","",$I2027+6)</f>
        <v/>
      </c>
      <c r="K2027" s="6" t="str">
        <f aca="false">IF($H2027="","",DATE(YEAR($H2027),MONTH($H2027),1))</f>
        <v/>
      </c>
      <c r="L2027" s="0" t="str">
        <f aca="false">IF($A2027="","",INDEX(CARTAO_COMPRAS!$K:$K,INT((ROW()-2)/20)+2))</f>
        <v/>
      </c>
      <c r="M2027" s="0" t="str">
        <f aca="false">IF($A2027="","","Compra no cartão")</f>
        <v/>
      </c>
    </row>
    <row r="2028" customFormat="false" ht="13.5" hidden="false" customHeight="false" outlineLevel="0" collapsed="false">
      <c r="A2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28" s="0" t="str">
        <f aca="false">IF($A2028="","",INDEX(CARTAO_COMPRAS!$C:$C,INT((ROW()-2)/20)+2))</f>
        <v/>
      </c>
      <c r="C2028" s="0" t="str">
        <f aca="false">IF($A2028="","",INDEX(CARTAO_COMPRAS!$D:$D,INT((ROW()-2)/20)+2))</f>
        <v/>
      </c>
      <c r="D2028" s="0" t="str">
        <f aca="false">IF($A2028="","",INDEX(CARTAO_COMPRAS!$E:$E,INT((ROW()-2)/20)+2))</f>
        <v/>
      </c>
      <c r="E2028" s="0" t="str">
        <f aca="false">IF($A2028="","",INDEX(CARTAO_COMPRAS!$H:$H,INT((ROW()-2)/20)+2)+MOD(ROW()-2,20))</f>
        <v/>
      </c>
      <c r="F2028" s="0" t="str">
        <f aca="false">IF($A2028="","",INDEX(CARTAO_COMPRAS!$G:$G,INT((ROW()-2)/20)+2))</f>
        <v/>
      </c>
      <c r="G2028" s="5" t="str">
        <f aca="false">IF($A2028="","",INDEX(CARTAO_COMPRAS!$I:$I,INT((ROW()-2)/20)+2))</f>
        <v/>
      </c>
      <c r="H2028" s="4" t="str">
        <f aca="false">IF($A2028="","",EDATE(INDEX(CARTAO_COMPRAS!$J:$J,INT((ROW()-2)/20)+2),MOD(ROW()-2,20)))</f>
        <v/>
      </c>
      <c r="I2028" s="4" t="str">
        <f aca="false">IF($H2028="","",$H2028-WEEKDAY($H2028,2)+1)</f>
        <v/>
      </c>
      <c r="J2028" s="4" t="str">
        <f aca="false">IF($I2028="","",$I2028+6)</f>
        <v/>
      </c>
      <c r="K2028" s="6" t="str">
        <f aca="false">IF($H2028="","",DATE(YEAR($H2028),MONTH($H2028),1))</f>
        <v/>
      </c>
      <c r="L2028" s="0" t="str">
        <f aca="false">IF($A2028="","",INDEX(CARTAO_COMPRAS!$K:$K,INT((ROW()-2)/20)+2))</f>
        <v/>
      </c>
      <c r="M2028" s="0" t="str">
        <f aca="false">IF($A2028="","","Compra no cartão")</f>
        <v/>
      </c>
    </row>
    <row r="2029" customFormat="false" ht="13.5" hidden="false" customHeight="false" outlineLevel="0" collapsed="false">
      <c r="A2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29" s="0" t="str">
        <f aca="false">IF($A2029="","",INDEX(CARTAO_COMPRAS!$C:$C,INT((ROW()-2)/20)+2))</f>
        <v/>
      </c>
      <c r="C2029" s="0" t="str">
        <f aca="false">IF($A2029="","",INDEX(CARTAO_COMPRAS!$D:$D,INT((ROW()-2)/20)+2))</f>
        <v/>
      </c>
      <c r="D2029" s="0" t="str">
        <f aca="false">IF($A2029="","",INDEX(CARTAO_COMPRAS!$E:$E,INT((ROW()-2)/20)+2))</f>
        <v/>
      </c>
      <c r="E2029" s="0" t="str">
        <f aca="false">IF($A2029="","",INDEX(CARTAO_COMPRAS!$H:$H,INT((ROW()-2)/20)+2)+MOD(ROW()-2,20))</f>
        <v/>
      </c>
      <c r="F2029" s="0" t="str">
        <f aca="false">IF($A2029="","",INDEX(CARTAO_COMPRAS!$G:$G,INT((ROW()-2)/20)+2))</f>
        <v/>
      </c>
      <c r="G2029" s="5" t="str">
        <f aca="false">IF($A2029="","",INDEX(CARTAO_COMPRAS!$I:$I,INT((ROW()-2)/20)+2))</f>
        <v/>
      </c>
      <c r="H2029" s="4" t="str">
        <f aca="false">IF($A2029="","",EDATE(INDEX(CARTAO_COMPRAS!$J:$J,INT((ROW()-2)/20)+2),MOD(ROW()-2,20)))</f>
        <v/>
      </c>
      <c r="I2029" s="4" t="str">
        <f aca="false">IF($H2029="","",$H2029-WEEKDAY($H2029,2)+1)</f>
        <v/>
      </c>
      <c r="J2029" s="4" t="str">
        <f aca="false">IF($I2029="","",$I2029+6)</f>
        <v/>
      </c>
      <c r="K2029" s="6" t="str">
        <f aca="false">IF($H2029="","",DATE(YEAR($H2029),MONTH($H2029),1))</f>
        <v/>
      </c>
      <c r="L2029" s="0" t="str">
        <f aca="false">IF($A2029="","",INDEX(CARTAO_COMPRAS!$K:$K,INT((ROW()-2)/20)+2))</f>
        <v/>
      </c>
      <c r="M2029" s="0" t="str">
        <f aca="false">IF($A2029="","","Compra no cartão")</f>
        <v/>
      </c>
    </row>
    <row r="2030" customFormat="false" ht="13.5" hidden="false" customHeight="false" outlineLevel="0" collapsed="false">
      <c r="A2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0" s="0" t="str">
        <f aca="false">IF($A2030="","",INDEX(CARTAO_COMPRAS!$C:$C,INT((ROW()-2)/20)+2))</f>
        <v/>
      </c>
      <c r="C2030" s="0" t="str">
        <f aca="false">IF($A2030="","",INDEX(CARTAO_COMPRAS!$D:$D,INT((ROW()-2)/20)+2))</f>
        <v/>
      </c>
      <c r="D2030" s="0" t="str">
        <f aca="false">IF($A2030="","",INDEX(CARTAO_COMPRAS!$E:$E,INT((ROW()-2)/20)+2))</f>
        <v/>
      </c>
      <c r="E2030" s="0" t="str">
        <f aca="false">IF($A2030="","",INDEX(CARTAO_COMPRAS!$H:$H,INT((ROW()-2)/20)+2)+MOD(ROW()-2,20))</f>
        <v/>
      </c>
      <c r="F2030" s="0" t="str">
        <f aca="false">IF($A2030="","",INDEX(CARTAO_COMPRAS!$G:$G,INT((ROW()-2)/20)+2))</f>
        <v/>
      </c>
      <c r="G2030" s="5" t="str">
        <f aca="false">IF($A2030="","",INDEX(CARTAO_COMPRAS!$I:$I,INT((ROW()-2)/20)+2))</f>
        <v/>
      </c>
      <c r="H2030" s="4" t="str">
        <f aca="false">IF($A2030="","",EDATE(INDEX(CARTAO_COMPRAS!$J:$J,INT((ROW()-2)/20)+2),MOD(ROW()-2,20)))</f>
        <v/>
      </c>
      <c r="I2030" s="4" t="str">
        <f aca="false">IF($H2030="","",$H2030-WEEKDAY($H2030,2)+1)</f>
        <v/>
      </c>
      <c r="J2030" s="4" t="str">
        <f aca="false">IF($I2030="","",$I2030+6)</f>
        <v/>
      </c>
      <c r="K2030" s="6" t="str">
        <f aca="false">IF($H2030="","",DATE(YEAR($H2030),MONTH($H2030),1))</f>
        <v/>
      </c>
      <c r="L2030" s="0" t="str">
        <f aca="false">IF($A2030="","",INDEX(CARTAO_COMPRAS!$K:$K,INT((ROW()-2)/20)+2))</f>
        <v/>
      </c>
      <c r="M2030" s="0" t="str">
        <f aca="false">IF($A2030="","","Compra no cartão")</f>
        <v/>
      </c>
    </row>
    <row r="2031" customFormat="false" ht="13.5" hidden="false" customHeight="false" outlineLevel="0" collapsed="false">
      <c r="A2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1" s="0" t="str">
        <f aca="false">IF($A2031="","",INDEX(CARTAO_COMPRAS!$C:$C,INT((ROW()-2)/20)+2))</f>
        <v/>
      </c>
      <c r="C2031" s="0" t="str">
        <f aca="false">IF($A2031="","",INDEX(CARTAO_COMPRAS!$D:$D,INT((ROW()-2)/20)+2))</f>
        <v/>
      </c>
      <c r="D2031" s="0" t="str">
        <f aca="false">IF($A2031="","",INDEX(CARTAO_COMPRAS!$E:$E,INT((ROW()-2)/20)+2))</f>
        <v/>
      </c>
      <c r="E2031" s="0" t="str">
        <f aca="false">IF($A2031="","",INDEX(CARTAO_COMPRAS!$H:$H,INT((ROW()-2)/20)+2)+MOD(ROW()-2,20))</f>
        <v/>
      </c>
      <c r="F2031" s="0" t="str">
        <f aca="false">IF($A2031="","",INDEX(CARTAO_COMPRAS!$G:$G,INT((ROW()-2)/20)+2))</f>
        <v/>
      </c>
      <c r="G2031" s="5" t="str">
        <f aca="false">IF($A2031="","",INDEX(CARTAO_COMPRAS!$I:$I,INT((ROW()-2)/20)+2))</f>
        <v/>
      </c>
      <c r="H2031" s="4" t="str">
        <f aca="false">IF($A2031="","",EDATE(INDEX(CARTAO_COMPRAS!$J:$J,INT((ROW()-2)/20)+2),MOD(ROW()-2,20)))</f>
        <v/>
      </c>
      <c r="I2031" s="4" t="str">
        <f aca="false">IF($H2031="","",$H2031-WEEKDAY($H2031,2)+1)</f>
        <v/>
      </c>
      <c r="J2031" s="4" t="str">
        <f aca="false">IF($I2031="","",$I2031+6)</f>
        <v/>
      </c>
      <c r="K2031" s="6" t="str">
        <f aca="false">IF($H2031="","",DATE(YEAR($H2031),MONTH($H2031),1))</f>
        <v/>
      </c>
      <c r="L2031" s="0" t="str">
        <f aca="false">IF($A2031="","",INDEX(CARTAO_COMPRAS!$K:$K,INT((ROW()-2)/20)+2))</f>
        <v/>
      </c>
      <c r="M2031" s="0" t="str">
        <f aca="false">IF($A2031="","","Compra no cartão")</f>
        <v/>
      </c>
    </row>
    <row r="2032" customFormat="false" ht="13.5" hidden="false" customHeight="false" outlineLevel="0" collapsed="false">
      <c r="A2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2" s="0" t="str">
        <f aca="false">IF($A2032="","",INDEX(CARTAO_COMPRAS!$C:$C,INT((ROW()-2)/20)+2))</f>
        <v/>
      </c>
      <c r="C2032" s="0" t="str">
        <f aca="false">IF($A2032="","",INDEX(CARTAO_COMPRAS!$D:$D,INT((ROW()-2)/20)+2))</f>
        <v/>
      </c>
      <c r="D2032" s="0" t="str">
        <f aca="false">IF($A2032="","",INDEX(CARTAO_COMPRAS!$E:$E,INT((ROW()-2)/20)+2))</f>
        <v/>
      </c>
      <c r="E2032" s="0" t="str">
        <f aca="false">IF($A2032="","",INDEX(CARTAO_COMPRAS!$H:$H,INT((ROW()-2)/20)+2)+MOD(ROW()-2,20))</f>
        <v/>
      </c>
      <c r="F2032" s="0" t="str">
        <f aca="false">IF($A2032="","",INDEX(CARTAO_COMPRAS!$G:$G,INT((ROW()-2)/20)+2))</f>
        <v/>
      </c>
      <c r="G2032" s="5" t="str">
        <f aca="false">IF($A2032="","",INDEX(CARTAO_COMPRAS!$I:$I,INT((ROW()-2)/20)+2))</f>
        <v/>
      </c>
      <c r="H2032" s="4" t="str">
        <f aca="false">IF($A2032="","",EDATE(INDEX(CARTAO_COMPRAS!$J:$J,INT((ROW()-2)/20)+2),MOD(ROW()-2,20)))</f>
        <v/>
      </c>
      <c r="I2032" s="4" t="str">
        <f aca="false">IF($H2032="","",$H2032-WEEKDAY($H2032,2)+1)</f>
        <v/>
      </c>
      <c r="J2032" s="4" t="str">
        <f aca="false">IF($I2032="","",$I2032+6)</f>
        <v/>
      </c>
      <c r="K2032" s="6" t="str">
        <f aca="false">IF($H2032="","",DATE(YEAR($H2032),MONTH($H2032),1))</f>
        <v/>
      </c>
      <c r="L2032" s="0" t="str">
        <f aca="false">IF($A2032="","",INDEX(CARTAO_COMPRAS!$K:$K,INT((ROW()-2)/20)+2))</f>
        <v/>
      </c>
      <c r="M2032" s="0" t="str">
        <f aca="false">IF($A2032="","","Compra no cartão")</f>
        <v/>
      </c>
    </row>
    <row r="2033" customFormat="false" ht="13.5" hidden="false" customHeight="false" outlineLevel="0" collapsed="false">
      <c r="A2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3" s="0" t="str">
        <f aca="false">IF($A2033="","",INDEX(CARTAO_COMPRAS!$C:$C,INT((ROW()-2)/20)+2))</f>
        <v/>
      </c>
      <c r="C2033" s="0" t="str">
        <f aca="false">IF($A2033="","",INDEX(CARTAO_COMPRAS!$D:$D,INT((ROW()-2)/20)+2))</f>
        <v/>
      </c>
      <c r="D2033" s="0" t="str">
        <f aca="false">IF($A2033="","",INDEX(CARTAO_COMPRAS!$E:$E,INT((ROW()-2)/20)+2))</f>
        <v/>
      </c>
      <c r="E2033" s="0" t="str">
        <f aca="false">IF($A2033="","",INDEX(CARTAO_COMPRAS!$H:$H,INT((ROW()-2)/20)+2)+MOD(ROW()-2,20))</f>
        <v/>
      </c>
      <c r="F2033" s="0" t="str">
        <f aca="false">IF($A2033="","",INDEX(CARTAO_COMPRAS!$G:$G,INT((ROW()-2)/20)+2))</f>
        <v/>
      </c>
      <c r="G2033" s="5" t="str">
        <f aca="false">IF($A2033="","",INDEX(CARTAO_COMPRAS!$I:$I,INT((ROW()-2)/20)+2))</f>
        <v/>
      </c>
      <c r="H2033" s="4" t="str">
        <f aca="false">IF($A2033="","",EDATE(INDEX(CARTAO_COMPRAS!$J:$J,INT((ROW()-2)/20)+2),MOD(ROW()-2,20)))</f>
        <v/>
      </c>
      <c r="I2033" s="4" t="str">
        <f aca="false">IF($H2033="","",$H2033-WEEKDAY($H2033,2)+1)</f>
        <v/>
      </c>
      <c r="J2033" s="4" t="str">
        <f aca="false">IF($I2033="","",$I2033+6)</f>
        <v/>
      </c>
      <c r="K2033" s="6" t="str">
        <f aca="false">IF($H2033="","",DATE(YEAR($H2033),MONTH($H2033),1))</f>
        <v/>
      </c>
      <c r="L2033" s="0" t="str">
        <f aca="false">IF($A2033="","",INDEX(CARTAO_COMPRAS!$K:$K,INT((ROW()-2)/20)+2))</f>
        <v/>
      </c>
      <c r="M2033" s="0" t="str">
        <f aca="false">IF($A2033="","","Compra no cartão")</f>
        <v/>
      </c>
    </row>
    <row r="2034" customFormat="false" ht="13.5" hidden="false" customHeight="false" outlineLevel="0" collapsed="false">
      <c r="A2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4" s="0" t="str">
        <f aca="false">IF($A2034="","",INDEX(CARTAO_COMPRAS!$C:$C,INT((ROW()-2)/20)+2))</f>
        <v/>
      </c>
      <c r="C2034" s="0" t="str">
        <f aca="false">IF($A2034="","",INDEX(CARTAO_COMPRAS!$D:$D,INT((ROW()-2)/20)+2))</f>
        <v/>
      </c>
      <c r="D2034" s="0" t="str">
        <f aca="false">IF($A2034="","",INDEX(CARTAO_COMPRAS!$E:$E,INT((ROW()-2)/20)+2))</f>
        <v/>
      </c>
      <c r="E2034" s="0" t="str">
        <f aca="false">IF($A2034="","",INDEX(CARTAO_COMPRAS!$H:$H,INT((ROW()-2)/20)+2)+MOD(ROW()-2,20))</f>
        <v/>
      </c>
      <c r="F2034" s="0" t="str">
        <f aca="false">IF($A2034="","",INDEX(CARTAO_COMPRAS!$G:$G,INT((ROW()-2)/20)+2))</f>
        <v/>
      </c>
      <c r="G2034" s="5" t="str">
        <f aca="false">IF($A2034="","",INDEX(CARTAO_COMPRAS!$I:$I,INT((ROW()-2)/20)+2))</f>
        <v/>
      </c>
      <c r="H2034" s="4" t="str">
        <f aca="false">IF($A2034="","",EDATE(INDEX(CARTAO_COMPRAS!$J:$J,INT((ROW()-2)/20)+2),MOD(ROW()-2,20)))</f>
        <v/>
      </c>
      <c r="I2034" s="4" t="str">
        <f aca="false">IF($H2034="","",$H2034-WEEKDAY($H2034,2)+1)</f>
        <v/>
      </c>
      <c r="J2034" s="4" t="str">
        <f aca="false">IF($I2034="","",$I2034+6)</f>
        <v/>
      </c>
      <c r="K2034" s="6" t="str">
        <f aca="false">IF($H2034="","",DATE(YEAR($H2034),MONTH($H2034),1))</f>
        <v/>
      </c>
      <c r="L2034" s="0" t="str">
        <f aca="false">IF($A2034="","",INDEX(CARTAO_COMPRAS!$K:$K,INT((ROW()-2)/20)+2))</f>
        <v/>
      </c>
      <c r="M2034" s="0" t="str">
        <f aca="false">IF($A2034="","","Compra no cartão")</f>
        <v/>
      </c>
    </row>
    <row r="2035" customFormat="false" ht="13.5" hidden="false" customHeight="false" outlineLevel="0" collapsed="false">
      <c r="A2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5" s="0" t="str">
        <f aca="false">IF($A2035="","",INDEX(CARTAO_COMPRAS!$C:$C,INT((ROW()-2)/20)+2))</f>
        <v/>
      </c>
      <c r="C2035" s="0" t="str">
        <f aca="false">IF($A2035="","",INDEX(CARTAO_COMPRAS!$D:$D,INT((ROW()-2)/20)+2))</f>
        <v/>
      </c>
      <c r="D2035" s="0" t="str">
        <f aca="false">IF($A2035="","",INDEX(CARTAO_COMPRAS!$E:$E,INT((ROW()-2)/20)+2))</f>
        <v/>
      </c>
      <c r="E2035" s="0" t="str">
        <f aca="false">IF($A2035="","",INDEX(CARTAO_COMPRAS!$H:$H,INT((ROW()-2)/20)+2)+MOD(ROW()-2,20))</f>
        <v/>
      </c>
      <c r="F2035" s="0" t="str">
        <f aca="false">IF($A2035="","",INDEX(CARTAO_COMPRAS!$G:$G,INT((ROW()-2)/20)+2))</f>
        <v/>
      </c>
      <c r="G2035" s="5" t="str">
        <f aca="false">IF($A2035="","",INDEX(CARTAO_COMPRAS!$I:$I,INT((ROW()-2)/20)+2))</f>
        <v/>
      </c>
      <c r="H2035" s="4" t="str">
        <f aca="false">IF($A2035="","",EDATE(INDEX(CARTAO_COMPRAS!$J:$J,INT((ROW()-2)/20)+2),MOD(ROW()-2,20)))</f>
        <v/>
      </c>
      <c r="I2035" s="4" t="str">
        <f aca="false">IF($H2035="","",$H2035-WEEKDAY($H2035,2)+1)</f>
        <v/>
      </c>
      <c r="J2035" s="4" t="str">
        <f aca="false">IF($I2035="","",$I2035+6)</f>
        <v/>
      </c>
      <c r="K2035" s="6" t="str">
        <f aca="false">IF($H2035="","",DATE(YEAR($H2035),MONTH($H2035),1))</f>
        <v/>
      </c>
      <c r="L2035" s="0" t="str">
        <f aca="false">IF($A2035="","",INDEX(CARTAO_COMPRAS!$K:$K,INT((ROW()-2)/20)+2))</f>
        <v/>
      </c>
      <c r="M2035" s="0" t="str">
        <f aca="false">IF($A2035="","","Compra no cartão")</f>
        <v/>
      </c>
    </row>
    <row r="2036" customFormat="false" ht="13.5" hidden="false" customHeight="false" outlineLevel="0" collapsed="false">
      <c r="A2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6" s="0" t="str">
        <f aca="false">IF($A2036="","",INDEX(CARTAO_COMPRAS!$C:$C,INT((ROW()-2)/20)+2))</f>
        <v/>
      </c>
      <c r="C2036" s="0" t="str">
        <f aca="false">IF($A2036="","",INDEX(CARTAO_COMPRAS!$D:$D,INT((ROW()-2)/20)+2))</f>
        <v/>
      </c>
      <c r="D2036" s="0" t="str">
        <f aca="false">IF($A2036="","",INDEX(CARTAO_COMPRAS!$E:$E,INT((ROW()-2)/20)+2))</f>
        <v/>
      </c>
      <c r="E2036" s="0" t="str">
        <f aca="false">IF($A2036="","",INDEX(CARTAO_COMPRAS!$H:$H,INT((ROW()-2)/20)+2)+MOD(ROW()-2,20))</f>
        <v/>
      </c>
      <c r="F2036" s="0" t="str">
        <f aca="false">IF($A2036="","",INDEX(CARTAO_COMPRAS!$G:$G,INT((ROW()-2)/20)+2))</f>
        <v/>
      </c>
      <c r="G2036" s="5" t="str">
        <f aca="false">IF($A2036="","",INDEX(CARTAO_COMPRAS!$I:$I,INT((ROW()-2)/20)+2))</f>
        <v/>
      </c>
      <c r="H2036" s="4" t="str">
        <f aca="false">IF($A2036="","",EDATE(INDEX(CARTAO_COMPRAS!$J:$J,INT((ROW()-2)/20)+2),MOD(ROW()-2,20)))</f>
        <v/>
      </c>
      <c r="I2036" s="4" t="str">
        <f aca="false">IF($H2036="","",$H2036-WEEKDAY($H2036,2)+1)</f>
        <v/>
      </c>
      <c r="J2036" s="4" t="str">
        <f aca="false">IF($I2036="","",$I2036+6)</f>
        <v/>
      </c>
      <c r="K2036" s="6" t="str">
        <f aca="false">IF($H2036="","",DATE(YEAR($H2036),MONTH($H2036),1))</f>
        <v/>
      </c>
      <c r="L2036" s="0" t="str">
        <f aca="false">IF($A2036="","",INDEX(CARTAO_COMPRAS!$K:$K,INT((ROW()-2)/20)+2))</f>
        <v/>
      </c>
      <c r="M2036" s="0" t="str">
        <f aca="false">IF($A2036="","","Compra no cartão")</f>
        <v/>
      </c>
    </row>
    <row r="2037" customFormat="false" ht="13.5" hidden="false" customHeight="false" outlineLevel="0" collapsed="false">
      <c r="A2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7" s="0" t="str">
        <f aca="false">IF($A2037="","",INDEX(CARTAO_COMPRAS!$C:$C,INT((ROW()-2)/20)+2))</f>
        <v/>
      </c>
      <c r="C2037" s="0" t="str">
        <f aca="false">IF($A2037="","",INDEX(CARTAO_COMPRAS!$D:$D,INT((ROW()-2)/20)+2))</f>
        <v/>
      </c>
      <c r="D2037" s="0" t="str">
        <f aca="false">IF($A2037="","",INDEX(CARTAO_COMPRAS!$E:$E,INT((ROW()-2)/20)+2))</f>
        <v/>
      </c>
      <c r="E2037" s="0" t="str">
        <f aca="false">IF($A2037="","",INDEX(CARTAO_COMPRAS!$H:$H,INT((ROW()-2)/20)+2)+MOD(ROW()-2,20))</f>
        <v/>
      </c>
      <c r="F2037" s="0" t="str">
        <f aca="false">IF($A2037="","",INDEX(CARTAO_COMPRAS!$G:$G,INT((ROW()-2)/20)+2))</f>
        <v/>
      </c>
      <c r="G2037" s="5" t="str">
        <f aca="false">IF($A2037="","",INDEX(CARTAO_COMPRAS!$I:$I,INT((ROW()-2)/20)+2))</f>
        <v/>
      </c>
      <c r="H2037" s="4" t="str">
        <f aca="false">IF($A2037="","",EDATE(INDEX(CARTAO_COMPRAS!$J:$J,INT((ROW()-2)/20)+2),MOD(ROW()-2,20)))</f>
        <v/>
      </c>
      <c r="I2037" s="4" t="str">
        <f aca="false">IF($H2037="","",$H2037-WEEKDAY($H2037,2)+1)</f>
        <v/>
      </c>
      <c r="J2037" s="4" t="str">
        <f aca="false">IF($I2037="","",$I2037+6)</f>
        <v/>
      </c>
      <c r="K2037" s="6" t="str">
        <f aca="false">IF($H2037="","",DATE(YEAR($H2037),MONTH($H2037),1))</f>
        <v/>
      </c>
      <c r="L2037" s="0" t="str">
        <f aca="false">IF($A2037="","",INDEX(CARTAO_COMPRAS!$K:$K,INT((ROW()-2)/20)+2))</f>
        <v/>
      </c>
      <c r="M2037" s="0" t="str">
        <f aca="false">IF($A2037="","","Compra no cartão")</f>
        <v/>
      </c>
    </row>
    <row r="2038" customFormat="false" ht="13.5" hidden="false" customHeight="false" outlineLevel="0" collapsed="false">
      <c r="A2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8" s="0" t="str">
        <f aca="false">IF($A2038="","",INDEX(CARTAO_COMPRAS!$C:$C,INT((ROW()-2)/20)+2))</f>
        <v/>
      </c>
      <c r="C2038" s="0" t="str">
        <f aca="false">IF($A2038="","",INDEX(CARTAO_COMPRAS!$D:$D,INT((ROW()-2)/20)+2))</f>
        <v/>
      </c>
      <c r="D2038" s="0" t="str">
        <f aca="false">IF($A2038="","",INDEX(CARTAO_COMPRAS!$E:$E,INT((ROW()-2)/20)+2))</f>
        <v/>
      </c>
      <c r="E2038" s="0" t="str">
        <f aca="false">IF($A2038="","",INDEX(CARTAO_COMPRAS!$H:$H,INT((ROW()-2)/20)+2)+MOD(ROW()-2,20))</f>
        <v/>
      </c>
      <c r="F2038" s="0" t="str">
        <f aca="false">IF($A2038="","",INDEX(CARTAO_COMPRAS!$G:$G,INT((ROW()-2)/20)+2))</f>
        <v/>
      </c>
      <c r="G2038" s="5" t="str">
        <f aca="false">IF($A2038="","",INDEX(CARTAO_COMPRAS!$I:$I,INT((ROW()-2)/20)+2))</f>
        <v/>
      </c>
      <c r="H2038" s="4" t="str">
        <f aca="false">IF($A2038="","",EDATE(INDEX(CARTAO_COMPRAS!$J:$J,INT((ROW()-2)/20)+2),MOD(ROW()-2,20)))</f>
        <v/>
      </c>
      <c r="I2038" s="4" t="str">
        <f aca="false">IF($H2038="","",$H2038-WEEKDAY($H2038,2)+1)</f>
        <v/>
      </c>
      <c r="J2038" s="4" t="str">
        <f aca="false">IF($I2038="","",$I2038+6)</f>
        <v/>
      </c>
      <c r="K2038" s="6" t="str">
        <f aca="false">IF($H2038="","",DATE(YEAR($H2038),MONTH($H2038),1))</f>
        <v/>
      </c>
      <c r="L2038" s="0" t="str">
        <f aca="false">IF($A2038="","",INDEX(CARTAO_COMPRAS!$K:$K,INT((ROW()-2)/20)+2))</f>
        <v/>
      </c>
      <c r="M2038" s="0" t="str">
        <f aca="false">IF($A2038="","","Compra no cartão")</f>
        <v/>
      </c>
    </row>
    <row r="2039" customFormat="false" ht="13.5" hidden="false" customHeight="false" outlineLevel="0" collapsed="false">
      <c r="A2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39" s="0" t="str">
        <f aca="false">IF($A2039="","",INDEX(CARTAO_COMPRAS!$C:$C,INT((ROW()-2)/20)+2))</f>
        <v/>
      </c>
      <c r="C2039" s="0" t="str">
        <f aca="false">IF($A2039="","",INDEX(CARTAO_COMPRAS!$D:$D,INT((ROW()-2)/20)+2))</f>
        <v/>
      </c>
      <c r="D2039" s="0" t="str">
        <f aca="false">IF($A2039="","",INDEX(CARTAO_COMPRAS!$E:$E,INT((ROW()-2)/20)+2))</f>
        <v/>
      </c>
      <c r="E2039" s="0" t="str">
        <f aca="false">IF($A2039="","",INDEX(CARTAO_COMPRAS!$H:$H,INT((ROW()-2)/20)+2)+MOD(ROW()-2,20))</f>
        <v/>
      </c>
      <c r="F2039" s="0" t="str">
        <f aca="false">IF($A2039="","",INDEX(CARTAO_COMPRAS!$G:$G,INT((ROW()-2)/20)+2))</f>
        <v/>
      </c>
      <c r="G2039" s="5" t="str">
        <f aca="false">IF($A2039="","",INDEX(CARTAO_COMPRAS!$I:$I,INT((ROW()-2)/20)+2))</f>
        <v/>
      </c>
      <c r="H2039" s="4" t="str">
        <f aca="false">IF($A2039="","",EDATE(INDEX(CARTAO_COMPRAS!$J:$J,INT((ROW()-2)/20)+2),MOD(ROW()-2,20)))</f>
        <v/>
      </c>
      <c r="I2039" s="4" t="str">
        <f aca="false">IF($H2039="","",$H2039-WEEKDAY($H2039,2)+1)</f>
        <v/>
      </c>
      <c r="J2039" s="4" t="str">
        <f aca="false">IF($I2039="","",$I2039+6)</f>
        <v/>
      </c>
      <c r="K2039" s="6" t="str">
        <f aca="false">IF($H2039="","",DATE(YEAR($H2039),MONTH($H2039),1))</f>
        <v/>
      </c>
      <c r="L2039" s="0" t="str">
        <f aca="false">IF($A2039="","",INDEX(CARTAO_COMPRAS!$K:$K,INT((ROW()-2)/20)+2))</f>
        <v/>
      </c>
      <c r="M2039" s="0" t="str">
        <f aca="false">IF($A2039="","","Compra no cartão")</f>
        <v/>
      </c>
    </row>
    <row r="2040" customFormat="false" ht="13.5" hidden="false" customHeight="false" outlineLevel="0" collapsed="false">
      <c r="A2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40" s="0" t="str">
        <f aca="false">IF($A2040="","",INDEX(CARTAO_COMPRAS!$C:$C,INT((ROW()-2)/20)+2))</f>
        <v/>
      </c>
      <c r="C2040" s="0" t="str">
        <f aca="false">IF($A2040="","",INDEX(CARTAO_COMPRAS!$D:$D,INT((ROW()-2)/20)+2))</f>
        <v/>
      </c>
      <c r="D2040" s="0" t="str">
        <f aca="false">IF($A2040="","",INDEX(CARTAO_COMPRAS!$E:$E,INT((ROW()-2)/20)+2))</f>
        <v/>
      </c>
      <c r="E2040" s="0" t="str">
        <f aca="false">IF($A2040="","",INDEX(CARTAO_COMPRAS!$H:$H,INT((ROW()-2)/20)+2)+MOD(ROW()-2,20))</f>
        <v/>
      </c>
      <c r="F2040" s="0" t="str">
        <f aca="false">IF($A2040="","",INDEX(CARTAO_COMPRAS!$G:$G,INT((ROW()-2)/20)+2))</f>
        <v/>
      </c>
      <c r="G2040" s="5" t="str">
        <f aca="false">IF($A2040="","",INDEX(CARTAO_COMPRAS!$I:$I,INT((ROW()-2)/20)+2))</f>
        <v/>
      </c>
      <c r="H2040" s="4" t="str">
        <f aca="false">IF($A2040="","",EDATE(INDEX(CARTAO_COMPRAS!$J:$J,INT((ROW()-2)/20)+2),MOD(ROW()-2,20)))</f>
        <v/>
      </c>
      <c r="I2040" s="4" t="str">
        <f aca="false">IF($H2040="","",$H2040-WEEKDAY($H2040,2)+1)</f>
        <v/>
      </c>
      <c r="J2040" s="4" t="str">
        <f aca="false">IF($I2040="","",$I2040+6)</f>
        <v/>
      </c>
      <c r="K2040" s="6" t="str">
        <f aca="false">IF($H2040="","",DATE(YEAR($H2040),MONTH($H2040),1))</f>
        <v/>
      </c>
      <c r="L2040" s="0" t="str">
        <f aca="false">IF($A2040="","",INDEX(CARTAO_COMPRAS!$K:$K,INT((ROW()-2)/20)+2))</f>
        <v/>
      </c>
      <c r="M2040" s="0" t="str">
        <f aca="false">IF($A2040="","","Compra no cartão")</f>
        <v/>
      </c>
    </row>
    <row r="2041" customFormat="false" ht="13.5" hidden="false" customHeight="false" outlineLevel="0" collapsed="false">
      <c r="A2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41" s="0" t="str">
        <f aca="false">IF($A2041="","",INDEX(CARTAO_COMPRAS!$C:$C,INT((ROW()-2)/20)+2))</f>
        <v/>
      </c>
      <c r="C2041" s="0" t="str">
        <f aca="false">IF($A2041="","",INDEX(CARTAO_COMPRAS!$D:$D,INT((ROW()-2)/20)+2))</f>
        <v/>
      </c>
      <c r="D2041" s="0" t="str">
        <f aca="false">IF($A2041="","",INDEX(CARTAO_COMPRAS!$E:$E,INT((ROW()-2)/20)+2))</f>
        <v/>
      </c>
      <c r="E2041" s="0" t="str">
        <f aca="false">IF($A2041="","",INDEX(CARTAO_COMPRAS!$H:$H,INT((ROW()-2)/20)+2)+MOD(ROW()-2,20))</f>
        <v/>
      </c>
      <c r="F2041" s="0" t="str">
        <f aca="false">IF($A2041="","",INDEX(CARTAO_COMPRAS!$G:$G,INT((ROW()-2)/20)+2))</f>
        <v/>
      </c>
      <c r="G2041" s="5" t="str">
        <f aca="false">IF($A2041="","",INDEX(CARTAO_COMPRAS!$I:$I,INT((ROW()-2)/20)+2))</f>
        <v/>
      </c>
      <c r="H2041" s="4" t="str">
        <f aca="false">IF($A2041="","",EDATE(INDEX(CARTAO_COMPRAS!$J:$J,INT((ROW()-2)/20)+2),MOD(ROW()-2,20)))</f>
        <v/>
      </c>
      <c r="I2041" s="4" t="str">
        <f aca="false">IF($H2041="","",$H2041-WEEKDAY($H2041,2)+1)</f>
        <v/>
      </c>
      <c r="J2041" s="4" t="str">
        <f aca="false">IF($I2041="","",$I2041+6)</f>
        <v/>
      </c>
      <c r="K2041" s="6" t="str">
        <f aca="false">IF($H2041="","",DATE(YEAR($H2041),MONTH($H2041),1))</f>
        <v/>
      </c>
      <c r="L2041" s="0" t="str">
        <f aca="false">IF($A2041="","",INDEX(CARTAO_COMPRAS!$K:$K,INT((ROW()-2)/20)+2))</f>
        <v/>
      </c>
      <c r="M2041" s="0" t="str">
        <f aca="false">IF($A2041="","","Compra no cartão")</f>
        <v/>
      </c>
    </row>
    <row r="2042" customFormat="false" ht="13.5" hidden="false" customHeight="false" outlineLevel="0" collapsed="false">
      <c r="A20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103</v>
      </c>
      <c r="B2042" s="0" t="str">
        <f aca="false">IF($A2042="","",INDEX(CARTAO_COMPRAS!$C:$C,INT((ROW()-2)/20)+2))</f>
        <v>Bradesco</v>
      </c>
      <c r="C2042" s="0" t="str">
        <f aca="false">IF($A2042="","",INDEX(CARTAO_COMPRAS!$D:$D,INT((ROW()-2)/20)+2))</f>
        <v>Suplementos</v>
      </c>
      <c r="D2042" s="0" t="str">
        <f aca="false">IF($A2042="","",INDEX(CARTAO_COMPRAS!$E:$E,INT((ROW()-2)/20)+2))</f>
        <v>Alimentação / Insumos</v>
      </c>
      <c r="E2042" s="0" t="n">
        <f aca="false">IF($A2042="","",INDEX(CARTAO_COMPRAS!$H:$H,INT((ROW()-2)/20)+2)+MOD(ROW()-2,20))</f>
        <v>1</v>
      </c>
      <c r="F2042" s="0" t="n">
        <f aca="false">IF($A2042="","",INDEX(CARTAO_COMPRAS!$G:$G,INT((ROW()-2)/20)+2))</f>
        <v>3</v>
      </c>
      <c r="G2042" s="5" t="n">
        <f aca="false">IF($A2042="","",INDEX(CARTAO_COMPRAS!$I:$I,INT((ROW()-2)/20)+2))</f>
        <v>338.03</v>
      </c>
      <c r="H2042" s="4" t="n">
        <f aca="false">IF($A2042="","",EDATE(INDEX(CARTAO_COMPRAS!$J:$J,INT((ROW()-2)/20)+2),MOD(ROW()-2,20)))</f>
        <v>46188</v>
      </c>
      <c r="I2042" s="4" t="n">
        <f aca="false">IF($H2042="","",$H2042-WEEKDAY($H2042,2)+1)</f>
        <v>46188</v>
      </c>
      <c r="J2042" s="4" t="n">
        <f aca="false">IF($I2042="","",$I2042+6)</f>
        <v>46194</v>
      </c>
      <c r="K2042" s="6" t="n">
        <f aca="false">IF($H2042="","",DATE(YEAR($H2042),MONTH($H2042),1))</f>
        <v>46174</v>
      </c>
      <c r="L2042" s="0" t="str">
        <f aca="false">IF($A2042="","",INDEX(CARTAO_COMPRAS!$K:$K,INT((ROW()-2)/20)+2))</f>
        <v>Pago</v>
      </c>
      <c r="M2042" s="0" t="str">
        <f aca="false">IF($A2042="","","Compra no cartão")</f>
        <v>Compra no cartão</v>
      </c>
    </row>
    <row r="2043" customFormat="false" ht="13.5" hidden="false" customHeight="false" outlineLevel="0" collapsed="false">
      <c r="A20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103</v>
      </c>
      <c r="B2043" s="0" t="str">
        <f aca="false">IF($A2043="","",INDEX(CARTAO_COMPRAS!$C:$C,INT((ROW()-2)/20)+2))</f>
        <v>Bradesco</v>
      </c>
      <c r="C2043" s="0" t="str">
        <f aca="false">IF($A2043="","",INDEX(CARTAO_COMPRAS!$D:$D,INT((ROW()-2)/20)+2))</f>
        <v>Suplementos</v>
      </c>
      <c r="D2043" s="0" t="str">
        <f aca="false">IF($A2043="","",INDEX(CARTAO_COMPRAS!$E:$E,INT((ROW()-2)/20)+2))</f>
        <v>Alimentação / Insumos</v>
      </c>
      <c r="E2043" s="0" t="n">
        <f aca="false">IF($A2043="","",INDEX(CARTAO_COMPRAS!$H:$H,INT((ROW()-2)/20)+2)+MOD(ROW()-2,20))</f>
        <v>2</v>
      </c>
      <c r="F2043" s="0" t="n">
        <f aca="false">IF($A2043="","",INDEX(CARTAO_COMPRAS!$G:$G,INT((ROW()-2)/20)+2))</f>
        <v>3</v>
      </c>
      <c r="G2043" s="5" t="n">
        <f aca="false">IF($A2043="","",INDEX(CARTAO_COMPRAS!$I:$I,INT((ROW()-2)/20)+2))</f>
        <v>338.03</v>
      </c>
      <c r="H2043" s="4" t="n">
        <f aca="false">IF($A2043="","",EDATE(INDEX(CARTAO_COMPRAS!$J:$J,INT((ROW()-2)/20)+2),MOD(ROW()-2,20)))</f>
        <v>46218</v>
      </c>
      <c r="I2043" s="4" t="n">
        <f aca="false">IF($H2043="","",$H2043-WEEKDAY($H2043,2)+1)</f>
        <v>46216</v>
      </c>
      <c r="J2043" s="4" t="n">
        <f aca="false">IF($I2043="","",$I2043+6)</f>
        <v>46222</v>
      </c>
      <c r="K2043" s="6" t="n">
        <f aca="false">IF($H2043="","",DATE(YEAR($H2043),MONTH($H2043),1))</f>
        <v>46204</v>
      </c>
      <c r="L2043" s="0" t="str">
        <f aca="false">IF($A2043="","",INDEX(CARTAO_COMPRAS!$K:$K,INT((ROW()-2)/20)+2))</f>
        <v>Pago</v>
      </c>
      <c r="M2043" s="0" t="str">
        <f aca="false">IF($A2043="","","Compra no cartão")</f>
        <v>Compra no cartão</v>
      </c>
    </row>
    <row r="2044" customFormat="false" ht="13.5" hidden="false" customHeight="false" outlineLevel="0" collapsed="false">
      <c r="A20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103</v>
      </c>
      <c r="B2044" s="0" t="str">
        <f aca="false">IF($A2044="","",INDEX(CARTAO_COMPRAS!$C:$C,INT((ROW()-2)/20)+2))</f>
        <v>Bradesco</v>
      </c>
      <c r="C2044" s="0" t="str">
        <f aca="false">IF($A2044="","",INDEX(CARTAO_COMPRAS!$D:$D,INT((ROW()-2)/20)+2))</f>
        <v>Suplementos</v>
      </c>
      <c r="D2044" s="0" t="str">
        <f aca="false">IF($A2044="","",INDEX(CARTAO_COMPRAS!$E:$E,INT((ROW()-2)/20)+2))</f>
        <v>Alimentação / Insumos</v>
      </c>
      <c r="E2044" s="0" t="n">
        <f aca="false">IF($A2044="","",INDEX(CARTAO_COMPRAS!$H:$H,INT((ROW()-2)/20)+2)+MOD(ROW()-2,20))</f>
        <v>3</v>
      </c>
      <c r="F2044" s="0" t="n">
        <f aca="false">IF($A2044="","",INDEX(CARTAO_COMPRAS!$G:$G,INT((ROW()-2)/20)+2))</f>
        <v>3</v>
      </c>
      <c r="G2044" s="5" t="n">
        <f aca="false">IF($A2044="","",INDEX(CARTAO_COMPRAS!$I:$I,INT((ROW()-2)/20)+2))</f>
        <v>338.03</v>
      </c>
      <c r="H2044" s="4" t="n">
        <f aca="false">IF($A2044="","",EDATE(INDEX(CARTAO_COMPRAS!$J:$J,INT((ROW()-2)/20)+2),MOD(ROW()-2,20)))</f>
        <v>46249</v>
      </c>
      <c r="I2044" s="4" t="n">
        <f aca="false">IF($H2044="","",$H2044-WEEKDAY($H2044,2)+1)</f>
        <v>46244</v>
      </c>
      <c r="J2044" s="4" t="n">
        <f aca="false">IF($I2044="","",$I2044+6)</f>
        <v>46250</v>
      </c>
      <c r="K2044" s="6" t="n">
        <f aca="false">IF($H2044="","",DATE(YEAR($H2044),MONTH($H2044),1))</f>
        <v>46235</v>
      </c>
      <c r="L2044" s="0" t="str">
        <f aca="false">IF($A2044="","",INDEX(CARTAO_COMPRAS!$K:$K,INT((ROW()-2)/20)+2))</f>
        <v>Pago</v>
      </c>
      <c r="M2044" s="0" t="str">
        <f aca="false">IF($A2044="","","Compra no cartão")</f>
        <v>Compra no cartão</v>
      </c>
    </row>
    <row r="2045" customFormat="false" ht="13.5" hidden="false" customHeight="false" outlineLevel="0" collapsed="false">
      <c r="A2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45" s="0" t="str">
        <f aca="false">IF($A2045="","",INDEX(CARTAO_COMPRAS!$C:$C,INT((ROW()-2)/20)+2))</f>
        <v/>
      </c>
      <c r="C2045" s="0" t="str">
        <f aca="false">IF($A2045="","",INDEX(CARTAO_COMPRAS!$D:$D,INT((ROW()-2)/20)+2))</f>
        <v/>
      </c>
      <c r="D2045" s="0" t="str">
        <f aca="false">IF($A2045="","",INDEX(CARTAO_COMPRAS!$E:$E,INT((ROW()-2)/20)+2))</f>
        <v/>
      </c>
      <c r="E2045" s="0" t="str">
        <f aca="false">IF($A2045="","",INDEX(CARTAO_COMPRAS!$H:$H,INT((ROW()-2)/20)+2)+MOD(ROW()-2,20))</f>
        <v/>
      </c>
      <c r="F2045" s="0" t="str">
        <f aca="false">IF($A2045="","",INDEX(CARTAO_COMPRAS!$G:$G,INT((ROW()-2)/20)+2))</f>
        <v/>
      </c>
      <c r="G2045" s="5" t="str">
        <f aca="false">IF($A2045="","",INDEX(CARTAO_COMPRAS!$I:$I,INT((ROW()-2)/20)+2))</f>
        <v/>
      </c>
      <c r="H2045" s="4" t="str">
        <f aca="false">IF($A2045="","",EDATE(INDEX(CARTAO_COMPRAS!$J:$J,INT((ROW()-2)/20)+2),MOD(ROW()-2,20)))</f>
        <v/>
      </c>
      <c r="I2045" s="4" t="str">
        <f aca="false">IF($H2045="","",$H2045-WEEKDAY($H2045,2)+1)</f>
        <v/>
      </c>
      <c r="J2045" s="4" t="str">
        <f aca="false">IF($I2045="","",$I2045+6)</f>
        <v/>
      </c>
      <c r="K2045" s="6" t="str">
        <f aca="false">IF($H2045="","",DATE(YEAR($H2045),MONTH($H2045),1))</f>
        <v/>
      </c>
      <c r="L2045" s="0" t="str">
        <f aca="false">IF($A2045="","",INDEX(CARTAO_COMPRAS!$K:$K,INT((ROW()-2)/20)+2))</f>
        <v/>
      </c>
      <c r="M2045" s="0" t="str">
        <f aca="false">IF($A2045="","","Compra no cartão")</f>
        <v/>
      </c>
    </row>
    <row r="2046" customFormat="false" ht="13.5" hidden="false" customHeight="false" outlineLevel="0" collapsed="false">
      <c r="A2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46" s="0" t="str">
        <f aca="false">IF($A2046="","",INDEX(CARTAO_COMPRAS!$C:$C,INT((ROW()-2)/20)+2))</f>
        <v/>
      </c>
      <c r="C2046" s="0" t="str">
        <f aca="false">IF($A2046="","",INDEX(CARTAO_COMPRAS!$D:$D,INT((ROW()-2)/20)+2))</f>
        <v/>
      </c>
      <c r="D2046" s="0" t="str">
        <f aca="false">IF($A2046="","",INDEX(CARTAO_COMPRAS!$E:$E,INT((ROW()-2)/20)+2))</f>
        <v/>
      </c>
      <c r="E2046" s="0" t="str">
        <f aca="false">IF($A2046="","",INDEX(CARTAO_COMPRAS!$H:$H,INT((ROW()-2)/20)+2)+MOD(ROW()-2,20))</f>
        <v/>
      </c>
      <c r="F2046" s="0" t="str">
        <f aca="false">IF($A2046="","",INDEX(CARTAO_COMPRAS!$G:$G,INT((ROW()-2)/20)+2))</f>
        <v/>
      </c>
      <c r="G2046" s="5" t="str">
        <f aca="false">IF($A2046="","",INDEX(CARTAO_COMPRAS!$I:$I,INT((ROW()-2)/20)+2))</f>
        <v/>
      </c>
      <c r="H2046" s="4" t="str">
        <f aca="false">IF($A2046="","",EDATE(INDEX(CARTAO_COMPRAS!$J:$J,INT((ROW()-2)/20)+2),MOD(ROW()-2,20)))</f>
        <v/>
      </c>
      <c r="I2046" s="4" t="str">
        <f aca="false">IF($H2046="","",$H2046-WEEKDAY($H2046,2)+1)</f>
        <v/>
      </c>
      <c r="J2046" s="4" t="str">
        <f aca="false">IF($I2046="","",$I2046+6)</f>
        <v/>
      </c>
      <c r="K2046" s="6" t="str">
        <f aca="false">IF($H2046="","",DATE(YEAR($H2046),MONTH($H2046),1))</f>
        <v/>
      </c>
      <c r="L2046" s="0" t="str">
        <f aca="false">IF($A2046="","",INDEX(CARTAO_COMPRAS!$K:$K,INT((ROW()-2)/20)+2))</f>
        <v/>
      </c>
      <c r="M2046" s="0" t="str">
        <f aca="false">IF($A2046="","","Compra no cartão")</f>
        <v/>
      </c>
    </row>
    <row r="2047" customFormat="false" ht="13.5" hidden="false" customHeight="false" outlineLevel="0" collapsed="false">
      <c r="A2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47" s="0" t="str">
        <f aca="false">IF($A2047="","",INDEX(CARTAO_COMPRAS!$C:$C,INT((ROW()-2)/20)+2))</f>
        <v/>
      </c>
      <c r="C2047" s="0" t="str">
        <f aca="false">IF($A2047="","",INDEX(CARTAO_COMPRAS!$D:$D,INT((ROW()-2)/20)+2))</f>
        <v/>
      </c>
      <c r="D2047" s="0" t="str">
        <f aca="false">IF($A2047="","",INDEX(CARTAO_COMPRAS!$E:$E,INT((ROW()-2)/20)+2))</f>
        <v/>
      </c>
      <c r="E2047" s="0" t="str">
        <f aca="false">IF($A2047="","",INDEX(CARTAO_COMPRAS!$H:$H,INT((ROW()-2)/20)+2)+MOD(ROW()-2,20))</f>
        <v/>
      </c>
      <c r="F2047" s="0" t="str">
        <f aca="false">IF($A2047="","",INDEX(CARTAO_COMPRAS!$G:$G,INT((ROW()-2)/20)+2))</f>
        <v/>
      </c>
      <c r="G2047" s="5" t="str">
        <f aca="false">IF($A2047="","",INDEX(CARTAO_COMPRAS!$I:$I,INT((ROW()-2)/20)+2))</f>
        <v/>
      </c>
      <c r="H2047" s="4" t="str">
        <f aca="false">IF($A2047="","",EDATE(INDEX(CARTAO_COMPRAS!$J:$J,INT((ROW()-2)/20)+2),MOD(ROW()-2,20)))</f>
        <v/>
      </c>
      <c r="I2047" s="4" t="str">
        <f aca="false">IF($H2047="","",$H2047-WEEKDAY($H2047,2)+1)</f>
        <v/>
      </c>
      <c r="J2047" s="4" t="str">
        <f aca="false">IF($I2047="","",$I2047+6)</f>
        <v/>
      </c>
      <c r="K2047" s="6" t="str">
        <f aca="false">IF($H2047="","",DATE(YEAR($H2047),MONTH($H2047),1))</f>
        <v/>
      </c>
      <c r="L2047" s="0" t="str">
        <f aca="false">IF($A2047="","",INDEX(CARTAO_COMPRAS!$K:$K,INT((ROW()-2)/20)+2))</f>
        <v/>
      </c>
      <c r="M2047" s="0" t="str">
        <f aca="false">IF($A2047="","","Compra no cartão")</f>
        <v/>
      </c>
    </row>
    <row r="2048" customFormat="false" ht="13.5" hidden="false" customHeight="false" outlineLevel="0" collapsed="false">
      <c r="A2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48" s="0" t="str">
        <f aca="false">IF($A2048="","",INDEX(CARTAO_COMPRAS!$C:$C,INT((ROW()-2)/20)+2))</f>
        <v/>
      </c>
      <c r="C2048" s="0" t="str">
        <f aca="false">IF($A2048="","",INDEX(CARTAO_COMPRAS!$D:$D,INT((ROW()-2)/20)+2))</f>
        <v/>
      </c>
      <c r="D2048" s="0" t="str">
        <f aca="false">IF($A2048="","",INDEX(CARTAO_COMPRAS!$E:$E,INT((ROW()-2)/20)+2))</f>
        <v/>
      </c>
      <c r="E2048" s="0" t="str">
        <f aca="false">IF($A2048="","",INDEX(CARTAO_COMPRAS!$H:$H,INT((ROW()-2)/20)+2)+MOD(ROW()-2,20))</f>
        <v/>
      </c>
      <c r="F2048" s="0" t="str">
        <f aca="false">IF($A2048="","",INDEX(CARTAO_COMPRAS!$G:$G,INT((ROW()-2)/20)+2))</f>
        <v/>
      </c>
      <c r="G2048" s="5" t="str">
        <f aca="false">IF($A2048="","",INDEX(CARTAO_COMPRAS!$I:$I,INT((ROW()-2)/20)+2))</f>
        <v/>
      </c>
      <c r="H2048" s="4" t="str">
        <f aca="false">IF($A2048="","",EDATE(INDEX(CARTAO_COMPRAS!$J:$J,INT((ROW()-2)/20)+2),MOD(ROW()-2,20)))</f>
        <v/>
      </c>
      <c r="I2048" s="4" t="str">
        <f aca="false">IF($H2048="","",$H2048-WEEKDAY($H2048,2)+1)</f>
        <v/>
      </c>
      <c r="J2048" s="4" t="str">
        <f aca="false">IF($I2048="","",$I2048+6)</f>
        <v/>
      </c>
      <c r="K2048" s="6" t="str">
        <f aca="false">IF($H2048="","",DATE(YEAR($H2048),MONTH($H2048),1))</f>
        <v/>
      </c>
      <c r="L2048" s="0" t="str">
        <f aca="false">IF($A2048="","",INDEX(CARTAO_COMPRAS!$K:$K,INT((ROW()-2)/20)+2))</f>
        <v/>
      </c>
      <c r="M2048" s="0" t="str">
        <f aca="false">IF($A2048="","","Compra no cartão")</f>
        <v/>
      </c>
    </row>
    <row r="2049" customFormat="false" ht="13.5" hidden="false" customHeight="false" outlineLevel="0" collapsed="false">
      <c r="A2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49" s="0" t="str">
        <f aca="false">IF($A2049="","",INDEX(CARTAO_COMPRAS!$C:$C,INT((ROW()-2)/20)+2))</f>
        <v/>
      </c>
      <c r="C2049" s="0" t="str">
        <f aca="false">IF($A2049="","",INDEX(CARTAO_COMPRAS!$D:$D,INT((ROW()-2)/20)+2))</f>
        <v/>
      </c>
      <c r="D2049" s="0" t="str">
        <f aca="false">IF($A2049="","",INDEX(CARTAO_COMPRAS!$E:$E,INT((ROW()-2)/20)+2))</f>
        <v/>
      </c>
      <c r="E2049" s="0" t="str">
        <f aca="false">IF($A2049="","",INDEX(CARTAO_COMPRAS!$H:$H,INT((ROW()-2)/20)+2)+MOD(ROW()-2,20))</f>
        <v/>
      </c>
      <c r="F2049" s="0" t="str">
        <f aca="false">IF($A2049="","",INDEX(CARTAO_COMPRAS!$G:$G,INT((ROW()-2)/20)+2))</f>
        <v/>
      </c>
      <c r="G2049" s="5" t="str">
        <f aca="false">IF($A2049="","",INDEX(CARTAO_COMPRAS!$I:$I,INT((ROW()-2)/20)+2))</f>
        <v/>
      </c>
      <c r="H2049" s="4" t="str">
        <f aca="false">IF($A2049="","",EDATE(INDEX(CARTAO_COMPRAS!$J:$J,INT((ROW()-2)/20)+2),MOD(ROW()-2,20)))</f>
        <v/>
      </c>
      <c r="I2049" s="4" t="str">
        <f aca="false">IF($H2049="","",$H2049-WEEKDAY($H2049,2)+1)</f>
        <v/>
      </c>
      <c r="J2049" s="4" t="str">
        <f aca="false">IF($I2049="","",$I2049+6)</f>
        <v/>
      </c>
      <c r="K2049" s="6" t="str">
        <f aca="false">IF($H2049="","",DATE(YEAR($H2049),MONTH($H2049),1))</f>
        <v/>
      </c>
      <c r="L2049" s="0" t="str">
        <f aca="false">IF($A2049="","",INDEX(CARTAO_COMPRAS!$K:$K,INT((ROW()-2)/20)+2))</f>
        <v/>
      </c>
      <c r="M2049" s="0" t="str">
        <f aca="false">IF($A2049="","","Compra no cartão")</f>
        <v/>
      </c>
    </row>
    <row r="2050" customFormat="false" ht="13.5" hidden="false" customHeight="false" outlineLevel="0" collapsed="false">
      <c r="A2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0" s="0" t="str">
        <f aca="false">IF($A2050="","",INDEX(CARTAO_COMPRAS!$C:$C,INT((ROW()-2)/20)+2))</f>
        <v/>
      </c>
      <c r="C2050" s="0" t="str">
        <f aca="false">IF($A2050="","",INDEX(CARTAO_COMPRAS!$D:$D,INT((ROW()-2)/20)+2))</f>
        <v/>
      </c>
      <c r="D2050" s="0" t="str">
        <f aca="false">IF($A2050="","",INDEX(CARTAO_COMPRAS!$E:$E,INT((ROW()-2)/20)+2))</f>
        <v/>
      </c>
      <c r="E2050" s="0" t="str">
        <f aca="false">IF($A2050="","",INDEX(CARTAO_COMPRAS!$H:$H,INT((ROW()-2)/20)+2)+MOD(ROW()-2,20))</f>
        <v/>
      </c>
      <c r="F2050" s="0" t="str">
        <f aca="false">IF($A2050="","",INDEX(CARTAO_COMPRAS!$G:$G,INT((ROW()-2)/20)+2))</f>
        <v/>
      </c>
      <c r="G2050" s="5" t="str">
        <f aca="false">IF($A2050="","",INDEX(CARTAO_COMPRAS!$I:$I,INT((ROW()-2)/20)+2))</f>
        <v/>
      </c>
      <c r="H2050" s="4" t="str">
        <f aca="false">IF($A2050="","",EDATE(INDEX(CARTAO_COMPRAS!$J:$J,INT((ROW()-2)/20)+2),MOD(ROW()-2,20)))</f>
        <v/>
      </c>
      <c r="I2050" s="4" t="str">
        <f aca="false">IF($H2050="","",$H2050-WEEKDAY($H2050,2)+1)</f>
        <v/>
      </c>
      <c r="J2050" s="4" t="str">
        <f aca="false">IF($I2050="","",$I2050+6)</f>
        <v/>
      </c>
      <c r="K2050" s="6" t="str">
        <f aca="false">IF($H2050="","",DATE(YEAR($H2050),MONTH($H2050),1))</f>
        <v/>
      </c>
      <c r="L2050" s="0" t="str">
        <f aca="false">IF($A2050="","",INDEX(CARTAO_COMPRAS!$K:$K,INT((ROW()-2)/20)+2))</f>
        <v/>
      </c>
      <c r="M2050" s="0" t="str">
        <f aca="false">IF($A2050="","","Compra no cartão")</f>
        <v/>
      </c>
    </row>
    <row r="2051" customFormat="false" ht="13.5" hidden="false" customHeight="false" outlineLevel="0" collapsed="false">
      <c r="A2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1" s="0" t="str">
        <f aca="false">IF($A2051="","",INDEX(CARTAO_COMPRAS!$C:$C,INT((ROW()-2)/20)+2))</f>
        <v/>
      </c>
      <c r="C2051" s="0" t="str">
        <f aca="false">IF($A2051="","",INDEX(CARTAO_COMPRAS!$D:$D,INT((ROW()-2)/20)+2))</f>
        <v/>
      </c>
      <c r="D2051" s="0" t="str">
        <f aca="false">IF($A2051="","",INDEX(CARTAO_COMPRAS!$E:$E,INT((ROW()-2)/20)+2))</f>
        <v/>
      </c>
      <c r="E2051" s="0" t="str">
        <f aca="false">IF($A2051="","",INDEX(CARTAO_COMPRAS!$H:$H,INT((ROW()-2)/20)+2)+MOD(ROW()-2,20))</f>
        <v/>
      </c>
      <c r="F2051" s="0" t="str">
        <f aca="false">IF($A2051="","",INDEX(CARTAO_COMPRAS!$G:$G,INT((ROW()-2)/20)+2))</f>
        <v/>
      </c>
      <c r="G2051" s="5" t="str">
        <f aca="false">IF($A2051="","",INDEX(CARTAO_COMPRAS!$I:$I,INT((ROW()-2)/20)+2))</f>
        <v/>
      </c>
      <c r="H2051" s="4" t="str">
        <f aca="false">IF($A2051="","",EDATE(INDEX(CARTAO_COMPRAS!$J:$J,INT((ROW()-2)/20)+2),MOD(ROW()-2,20)))</f>
        <v/>
      </c>
      <c r="I2051" s="4" t="str">
        <f aca="false">IF($H2051="","",$H2051-WEEKDAY($H2051,2)+1)</f>
        <v/>
      </c>
      <c r="J2051" s="4" t="str">
        <f aca="false">IF($I2051="","",$I2051+6)</f>
        <v/>
      </c>
      <c r="K2051" s="6" t="str">
        <f aca="false">IF($H2051="","",DATE(YEAR($H2051),MONTH($H2051),1))</f>
        <v/>
      </c>
      <c r="L2051" s="0" t="str">
        <f aca="false">IF($A2051="","",INDEX(CARTAO_COMPRAS!$K:$K,INT((ROW()-2)/20)+2))</f>
        <v/>
      </c>
      <c r="M2051" s="0" t="str">
        <f aca="false">IF($A2051="","","Compra no cartão")</f>
        <v/>
      </c>
    </row>
    <row r="2052" customFormat="false" ht="13.5" hidden="false" customHeight="false" outlineLevel="0" collapsed="false">
      <c r="A2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2" s="0" t="str">
        <f aca="false">IF($A2052="","",INDEX(CARTAO_COMPRAS!$C:$C,INT((ROW()-2)/20)+2))</f>
        <v/>
      </c>
      <c r="C2052" s="0" t="str">
        <f aca="false">IF($A2052="","",INDEX(CARTAO_COMPRAS!$D:$D,INT((ROW()-2)/20)+2))</f>
        <v/>
      </c>
      <c r="D2052" s="0" t="str">
        <f aca="false">IF($A2052="","",INDEX(CARTAO_COMPRAS!$E:$E,INT((ROW()-2)/20)+2))</f>
        <v/>
      </c>
      <c r="E2052" s="0" t="str">
        <f aca="false">IF($A2052="","",INDEX(CARTAO_COMPRAS!$H:$H,INT((ROW()-2)/20)+2)+MOD(ROW()-2,20))</f>
        <v/>
      </c>
      <c r="F2052" s="0" t="str">
        <f aca="false">IF($A2052="","",INDEX(CARTAO_COMPRAS!$G:$G,INT((ROW()-2)/20)+2))</f>
        <v/>
      </c>
      <c r="G2052" s="5" t="str">
        <f aca="false">IF($A2052="","",INDEX(CARTAO_COMPRAS!$I:$I,INT((ROW()-2)/20)+2))</f>
        <v/>
      </c>
      <c r="H2052" s="4" t="str">
        <f aca="false">IF($A2052="","",EDATE(INDEX(CARTAO_COMPRAS!$J:$J,INT((ROW()-2)/20)+2),MOD(ROW()-2,20)))</f>
        <v/>
      </c>
      <c r="I2052" s="4" t="str">
        <f aca="false">IF($H2052="","",$H2052-WEEKDAY($H2052,2)+1)</f>
        <v/>
      </c>
      <c r="J2052" s="4" t="str">
        <f aca="false">IF($I2052="","",$I2052+6)</f>
        <v/>
      </c>
      <c r="K2052" s="6" t="str">
        <f aca="false">IF($H2052="","",DATE(YEAR($H2052),MONTH($H2052),1))</f>
        <v/>
      </c>
      <c r="L2052" s="0" t="str">
        <f aca="false">IF($A2052="","",INDEX(CARTAO_COMPRAS!$K:$K,INT((ROW()-2)/20)+2))</f>
        <v/>
      </c>
      <c r="M2052" s="0" t="str">
        <f aca="false">IF($A2052="","","Compra no cartão")</f>
        <v/>
      </c>
    </row>
    <row r="2053" customFormat="false" ht="13.5" hidden="false" customHeight="false" outlineLevel="0" collapsed="false">
      <c r="A2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3" s="0" t="str">
        <f aca="false">IF($A2053="","",INDEX(CARTAO_COMPRAS!$C:$C,INT((ROW()-2)/20)+2))</f>
        <v/>
      </c>
      <c r="C2053" s="0" t="str">
        <f aca="false">IF($A2053="","",INDEX(CARTAO_COMPRAS!$D:$D,INT((ROW()-2)/20)+2))</f>
        <v/>
      </c>
      <c r="D2053" s="0" t="str">
        <f aca="false">IF($A2053="","",INDEX(CARTAO_COMPRAS!$E:$E,INT((ROW()-2)/20)+2))</f>
        <v/>
      </c>
      <c r="E2053" s="0" t="str">
        <f aca="false">IF($A2053="","",INDEX(CARTAO_COMPRAS!$H:$H,INT((ROW()-2)/20)+2)+MOD(ROW()-2,20))</f>
        <v/>
      </c>
      <c r="F2053" s="0" t="str">
        <f aca="false">IF($A2053="","",INDEX(CARTAO_COMPRAS!$G:$G,INT((ROW()-2)/20)+2))</f>
        <v/>
      </c>
      <c r="G2053" s="5" t="str">
        <f aca="false">IF($A2053="","",INDEX(CARTAO_COMPRAS!$I:$I,INT((ROW()-2)/20)+2))</f>
        <v/>
      </c>
      <c r="H2053" s="4" t="str">
        <f aca="false">IF($A2053="","",EDATE(INDEX(CARTAO_COMPRAS!$J:$J,INT((ROW()-2)/20)+2),MOD(ROW()-2,20)))</f>
        <v/>
      </c>
      <c r="I2053" s="4" t="str">
        <f aca="false">IF($H2053="","",$H2053-WEEKDAY($H2053,2)+1)</f>
        <v/>
      </c>
      <c r="J2053" s="4" t="str">
        <f aca="false">IF($I2053="","",$I2053+6)</f>
        <v/>
      </c>
      <c r="K2053" s="6" t="str">
        <f aca="false">IF($H2053="","",DATE(YEAR($H2053),MONTH($H2053),1))</f>
        <v/>
      </c>
      <c r="L2053" s="0" t="str">
        <f aca="false">IF($A2053="","",INDEX(CARTAO_COMPRAS!$K:$K,INT((ROW()-2)/20)+2))</f>
        <v/>
      </c>
      <c r="M2053" s="0" t="str">
        <f aca="false">IF($A2053="","","Compra no cartão")</f>
        <v/>
      </c>
    </row>
    <row r="2054" customFormat="false" ht="13.5" hidden="false" customHeight="false" outlineLevel="0" collapsed="false">
      <c r="A2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4" s="0" t="str">
        <f aca="false">IF($A2054="","",INDEX(CARTAO_COMPRAS!$C:$C,INT((ROW()-2)/20)+2))</f>
        <v/>
      </c>
      <c r="C2054" s="0" t="str">
        <f aca="false">IF($A2054="","",INDEX(CARTAO_COMPRAS!$D:$D,INT((ROW()-2)/20)+2))</f>
        <v/>
      </c>
      <c r="D2054" s="0" t="str">
        <f aca="false">IF($A2054="","",INDEX(CARTAO_COMPRAS!$E:$E,INT((ROW()-2)/20)+2))</f>
        <v/>
      </c>
      <c r="E2054" s="0" t="str">
        <f aca="false">IF($A2054="","",INDEX(CARTAO_COMPRAS!$H:$H,INT((ROW()-2)/20)+2)+MOD(ROW()-2,20))</f>
        <v/>
      </c>
      <c r="F2054" s="0" t="str">
        <f aca="false">IF($A2054="","",INDEX(CARTAO_COMPRAS!$G:$G,INT((ROW()-2)/20)+2))</f>
        <v/>
      </c>
      <c r="G2054" s="5" t="str">
        <f aca="false">IF($A2054="","",INDEX(CARTAO_COMPRAS!$I:$I,INT((ROW()-2)/20)+2))</f>
        <v/>
      </c>
      <c r="H2054" s="4" t="str">
        <f aca="false">IF($A2054="","",EDATE(INDEX(CARTAO_COMPRAS!$J:$J,INT((ROW()-2)/20)+2),MOD(ROW()-2,20)))</f>
        <v/>
      </c>
      <c r="I2054" s="4" t="str">
        <f aca="false">IF($H2054="","",$H2054-WEEKDAY($H2054,2)+1)</f>
        <v/>
      </c>
      <c r="J2054" s="4" t="str">
        <f aca="false">IF($I2054="","",$I2054+6)</f>
        <v/>
      </c>
      <c r="K2054" s="6" t="str">
        <f aca="false">IF($H2054="","",DATE(YEAR($H2054),MONTH($H2054),1))</f>
        <v/>
      </c>
      <c r="L2054" s="0" t="str">
        <f aca="false">IF($A2054="","",INDEX(CARTAO_COMPRAS!$K:$K,INT((ROW()-2)/20)+2))</f>
        <v/>
      </c>
      <c r="M2054" s="0" t="str">
        <f aca="false">IF($A2054="","","Compra no cartão")</f>
        <v/>
      </c>
    </row>
    <row r="2055" customFormat="false" ht="13.5" hidden="false" customHeight="false" outlineLevel="0" collapsed="false">
      <c r="A2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5" s="0" t="str">
        <f aca="false">IF($A2055="","",INDEX(CARTAO_COMPRAS!$C:$C,INT((ROW()-2)/20)+2))</f>
        <v/>
      </c>
      <c r="C2055" s="0" t="str">
        <f aca="false">IF($A2055="","",INDEX(CARTAO_COMPRAS!$D:$D,INT((ROW()-2)/20)+2))</f>
        <v/>
      </c>
      <c r="D2055" s="0" t="str">
        <f aca="false">IF($A2055="","",INDEX(CARTAO_COMPRAS!$E:$E,INT((ROW()-2)/20)+2))</f>
        <v/>
      </c>
      <c r="E2055" s="0" t="str">
        <f aca="false">IF($A2055="","",INDEX(CARTAO_COMPRAS!$H:$H,INT((ROW()-2)/20)+2)+MOD(ROW()-2,20))</f>
        <v/>
      </c>
      <c r="F2055" s="0" t="str">
        <f aca="false">IF($A2055="","",INDEX(CARTAO_COMPRAS!$G:$G,INT((ROW()-2)/20)+2))</f>
        <v/>
      </c>
      <c r="G2055" s="5" t="str">
        <f aca="false">IF($A2055="","",INDEX(CARTAO_COMPRAS!$I:$I,INT((ROW()-2)/20)+2))</f>
        <v/>
      </c>
      <c r="H2055" s="4" t="str">
        <f aca="false">IF($A2055="","",EDATE(INDEX(CARTAO_COMPRAS!$J:$J,INT((ROW()-2)/20)+2),MOD(ROW()-2,20)))</f>
        <v/>
      </c>
      <c r="I2055" s="4" t="str">
        <f aca="false">IF($H2055="","",$H2055-WEEKDAY($H2055,2)+1)</f>
        <v/>
      </c>
      <c r="J2055" s="4" t="str">
        <f aca="false">IF($I2055="","",$I2055+6)</f>
        <v/>
      </c>
      <c r="K2055" s="6" t="str">
        <f aca="false">IF($H2055="","",DATE(YEAR($H2055),MONTH($H2055),1))</f>
        <v/>
      </c>
      <c r="L2055" s="0" t="str">
        <f aca="false">IF($A2055="","",INDEX(CARTAO_COMPRAS!$K:$K,INT((ROW()-2)/20)+2))</f>
        <v/>
      </c>
      <c r="M2055" s="0" t="str">
        <f aca="false">IF($A2055="","","Compra no cartão")</f>
        <v/>
      </c>
    </row>
    <row r="2056" customFormat="false" ht="13.5" hidden="false" customHeight="false" outlineLevel="0" collapsed="false">
      <c r="A2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6" s="0" t="str">
        <f aca="false">IF($A2056="","",INDEX(CARTAO_COMPRAS!$C:$C,INT((ROW()-2)/20)+2))</f>
        <v/>
      </c>
      <c r="C2056" s="0" t="str">
        <f aca="false">IF($A2056="","",INDEX(CARTAO_COMPRAS!$D:$D,INT((ROW()-2)/20)+2))</f>
        <v/>
      </c>
      <c r="D2056" s="0" t="str">
        <f aca="false">IF($A2056="","",INDEX(CARTAO_COMPRAS!$E:$E,INT((ROW()-2)/20)+2))</f>
        <v/>
      </c>
      <c r="E2056" s="0" t="str">
        <f aca="false">IF($A2056="","",INDEX(CARTAO_COMPRAS!$H:$H,INT((ROW()-2)/20)+2)+MOD(ROW()-2,20))</f>
        <v/>
      </c>
      <c r="F2056" s="0" t="str">
        <f aca="false">IF($A2056="","",INDEX(CARTAO_COMPRAS!$G:$G,INT((ROW()-2)/20)+2))</f>
        <v/>
      </c>
      <c r="G2056" s="5" t="str">
        <f aca="false">IF($A2056="","",INDEX(CARTAO_COMPRAS!$I:$I,INT((ROW()-2)/20)+2))</f>
        <v/>
      </c>
      <c r="H2056" s="4" t="str">
        <f aca="false">IF($A2056="","",EDATE(INDEX(CARTAO_COMPRAS!$J:$J,INT((ROW()-2)/20)+2),MOD(ROW()-2,20)))</f>
        <v/>
      </c>
      <c r="I2056" s="4" t="str">
        <f aca="false">IF($H2056="","",$H2056-WEEKDAY($H2056,2)+1)</f>
        <v/>
      </c>
      <c r="J2056" s="4" t="str">
        <f aca="false">IF($I2056="","",$I2056+6)</f>
        <v/>
      </c>
      <c r="K2056" s="6" t="str">
        <f aca="false">IF($H2056="","",DATE(YEAR($H2056),MONTH($H2056),1))</f>
        <v/>
      </c>
      <c r="L2056" s="0" t="str">
        <f aca="false">IF($A2056="","",INDEX(CARTAO_COMPRAS!$K:$K,INT((ROW()-2)/20)+2))</f>
        <v/>
      </c>
      <c r="M2056" s="0" t="str">
        <f aca="false">IF($A2056="","","Compra no cartão")</f>
        <v/>
      </c>
    </row>
    <row r="2057" customFormat="false" ht="13.5" hidden="false" customHeight="false" outlineLevel="0" collapsed="false">
      <c r="A2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7" s="0" t="str">
        <f aca="false">IF($A2057="","",INDEX(CARTAO_COMPRAS!$C:$C,INT((ROW()-2)/20)+2))</f>
        <v/>
      </c>
      <c r="C2057" s="0" t="str">
        <f aca="false">IF($A2057="","",INDEX(CARTAO_COMPRAS!$D:$D,INT((ROW()-2)/20)+2))</f>
        <v/>
      </c>
      <c r="D2057" s="0" t="str">
        <f aca="false">IF($A2057="","",INDEX(CARTAO_COMPRAS!$E:$E,INT((ROW()-2)/20)+2))</f>
        <v/>
      </c>
      <c r="E2057" s="0" t="str">
        <f aca="false">IF($A2057="","",INDEX(CARTAO_COMPRAS!$H:$H,INT((ROW()-2)/20)+2)+MOD(ROW()-2,20))</f>
        <v/>
      </c>
      <c r="F2057" s="0" t="str">
        <f aca="false">IF($A2057="","",INDEX(CARTAO_COMPRAS!$G:$G,INT((ROW()-2)/20)+2))</f>
        <v/>
      </c>
      <c r="G2057" s="5" t="str">
        <f aca="false">IF($A2057="","",INDEX(CARTAO_COMPRAS!$I:$I,INT((ROW()-2)/20)+2))</f>
        <v/>
      </c>
      <c r="H2057" s="4" t="str">
        <f aca="false">IF($A2057="","",EDATE(INDEX(CARTAO_COMPRAS!$J:$J,INT((ROW()-2)/20)+2),MOD(ROW()-2,20)))</f>
        <v/>
      </c>
      <c r="I2057" s="4" t="str">
        <f aca="false">IF($H2057="","",$H2057-WEEKDAY($H2057,2)+1)</f>
        <v/>
      </c>
      <c r="J2057" s="4" t="str">
        <f aca="false">IF($I2057="","",$I2057+6)</f>
        <v/>
      </c>
      <c r="K2057" s="6" t="str">
        <f aca="false">IF($H2057="","",DATE(YEAR($H2057),MONTH($H2057),1))</f>
        <v/>
      </c>
      <c r="L2057" s="0" t="str">
        <f aca="false">IF($A2057="","",INDEX(CARTAO_COMPRAS!$K:$K,INT((ROW()-2)/20)+2))</f>
        <v/>
      </c>
      <c r="M2057" s="0" t="str">
        <f aca="false">IF($A2057="","","Compra no cartão")</f>
        <v/>
      </c>
    </row>
    <row r="2058" customFormat="false" ht="13.5" hidden="false" customHeight="false" outlineLevel="0" collapsed="false">
      <c r="A2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8" s="0" t="str">
        <f aca="false">IF($A2058="","",INDEX(CARTAO_COMPRAS!$C:$C,INT((ROW()-2)/20)+2))</f>
        <v/>
      </c>
      <c r="C2058" s="0" t="str">
        <f aca="false">IF($A2058="","",INDEX(CARTAO_COMPRAS!$D:$D,INT((ROW()-2)/20)+2))</f>
        <v/>
      </c>
      <c r="D2058" s="0" t="str">
        <f aca="false">IF($A2058="","",INDEX(CARTAO_COMPRAS!$E:$E,INT((ROW()-2)/20)+2))</f>
        <v/>
      </c>
      <c r="E2058" s="0" t="str">
        <f aca="false">IF($A2058="","",INDEX(CARTAO_COMPRAS!$H:$H,INT((ROW()-2)/20)+2)+MOD(ROW()-2,20))</f>
        <v/>
      </c>
      <c r="F2058" s="0" t="str">
        <f aca="false">IF($A2058="","",INDEX(CARTAO_COMPRAS!$G:$G,INT((ROW()-2)/20)+2))</f>
        <v/>
      </c>
      <c r="G2058" s="5" t="str">
        <f aca="false">IF($A2058="","",INDEX(CARTAO_COMPRAS!$I:$I,INT((ROW()-2)/20)+2))</f>
        <v/>
      </c>
      <c r="H2058" s="4" t="str">
        <f aca="false">IF($A2058="","",EDATE(INDEX(CARTAO_COMPRAS!$J:$J,INT((ROW()-2)/20)+2),MOD(ROW()-2,20)))</f>
        <v/>
      </c>
      <c r="I2058" s="4" t="str">
        <f aca="false">IF($H2058="","",$H2058-WEEKDAY($H2058,2)+1)</f>
        <v/>
      </c>
      <c r="J2058" s="4" t="str">
        <f aca="false">IF($I2058="","",$I2058+6)</f>
        <v/>
      </c>
      <c r="K2058" s="6" t="str">
        <f aca="false">IF($H2058="","",DATE(YEAR($H2058),MONTH($H2058),1))</f>
        <v/>
      </c>
      <c r="L2058" s="0" t="str">
        <f aca="false">IF($A2058="","",INDEX(CARTAO_COMPRAS!$K:$K,INT((ROW()-2)/20)+2))</f>
        <v/>
      </c>
      <c r="M2058" s="0" t="str">
        <f aca="false">IF($A2058="","","Compra no cartão")</f>
        <v/>
      </c>
    </row>
    <row r="2059" customFormat="false" ht="13.5" hidden="false" customHeight="false" outlineLevel="0" collapsed="false">
      <c r="A2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59" s="0" t="str">
        <f aca="false">IF($A2059="","",INDEX(CARTAO_COMPRAS!$C:$C,INT((ROW()-2)/20)+2))</f>
        <v/>
      </c>
      <c r="C2059" s="0" t="str">
        <f aca="false">IF($A2059="","",INDEX(CARTAO_COMPRAS!$D:$D,INT((ROW()-2)/20)+2))</f>
        <v/>
      </c>
      <c r="D2059" s="0" t="str">
        <f aca="false">IF($A2059="","",INDEX(CARTAO_COMPRAS!$E:$E,INT((ROW()-2)/20)+2))</f>
        <v/>
      </c>
      <c r="E2059" s="0" t="str">
        <f aca="false">IF($A2059="","",INDEX(CARTAO_COMPRAS!$H:$H,INT((ROW()-2)/20)+2)+MOD(ROW()-2,20))</f>
        <v/>
      </c>
      <c r="F2059" s="0" t="str">
        <f aca="false">IF($A2059="","",INDEX(CARTAO_COMPRAS!$G:$G,INT((ROW()-2)/20)+2))</f>
        <v/>
      </c>
      <c r="G2059" s="5" t="str">
        <f aca="false">IF($A2059="","",INDEX(CARTAO_COMPRAS!$I:$I,INT((ROW()-2)/20)+2))</f>
        <v/>
      </c>
      <c r="H2059" s="4" t="str">
        <f aca="false">IF($A2059="","",EDATE(INDEX(CARTAO_COMPRAS!$J:$J,INT((ROW()-2)/20)+2),MOD(ROW()-2,20)))</f>
        <v/>
      </c>
      <c r="I2059" s="4" t="str">
        <f aca="false">IF($H2059="","",$H2059-WEEKDAY($H2059,2)+1)</f>
        <v/>
      </c>
      <c r="J2059" s="4" t="str">
        <f aca="false">IF($I2059="","",$I2059+6)</f>
        <v/>
      </c>
      <c r="K2059" s="6" t="str">
        <f aca="false">IF($H2059="","",DATE(YEAR($H2059),MONTH($H2059),1))</f>
        <v/>
      </c>
      <c r="L2059" s="0" t="str">
        <f aca="false">IF($A2059="","",INDEX(CARTAO_COMPRAS!$K:$K,INT((ROW()-2)/20)+2))</f>
        <v/>
      </c>
      <c r="M2059" s="0" t="str">
        <f aca="false">IF($A2059="","","Compra no cartão")</f>
        <v/>
      </c>
    </row>
    <row r="2060" customFormat="false" ht="13.5" hidden="false" customHeight="false" outlineLevel="0" collapsed="false">
      <c r="A2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0" s="0" t="str">
        <f aca="false">IF($A2060="","",INDEX(CARTAO_COMPRAS!$C:$C,INT((ROW()-2)/20)+2))</f>
        <v/>
      </c>
      <c r="C2060" s="0" t="str">
        <f aca="false">IF($A2060="","",INDEX(CARTAO_COMPRAS!$D:$D,INT((ROW()-2)/20)+2))</f>
        <v/>
      </c>
      <c r="D2060" s="0" t="str">
        <f aca="false">IF($A2060="","",INDEX(CARTAO_COMPRAS!$E:$E,INT((ROW()-2)/20)+2))</f>
        <v/>
      </c>
      <c r="E2060" s="0" t="str">
        <f aca="false">IF($A2060="","",INDEX(CARTAO_COMPRAS!$H:$H,INT((ROW()-2)/20)+2)+MOD(ROW()-2,20))</f>
        <v/>
      </c>
      <c r="F2060" s="0" t="str">
        <f aca="false">IF($A2060="","",INDEX(CARTAO_COMPRAS!$G:$G,INT((ROW()-2)/20)+2))</f>
        <v/>
      </c>
      <c r="G2060" s="5" t="str">
        <f aca="false">IF($A2060="","",INDEX(CARTAO_COMPRAS!$I:$I,INT((ROW()-2)/20)+2))</f>
        <v/>
      </c>
      <c r="H2060" s="4" t="str">
        <f aca="false">IF($A2060="","",EDATE(INDEX(CARTAO_COMPRAS!$J:$J,INT((ROW()-2)/20)+2),MOD(ROW()-2,20)))</f>
        <v/>
      </c>
      <c r="I2060" s="4" t="str">
        <f aca="false">IF($H2060="","",$H2060-WEEKDAY($H2060,2)+1)</f>
        <v/>
      </c>
      <c r="J2060" s="4" t="str">
        <f aca="false">IF($I2060="","",$I2060+6)</f>
        <v/>
      </c>
      <c r="K2060" s="6" t="str">
        <f aca="false">IF($H2060="","",DATE(YEAR($H2060),MONTH($H2060),1))</f>
        <v/>
      </c>
      <c r="L2060" s="0" t="str">
        <f aca="false">IF($A2060="","",INDEX(CARTAO_COMPRAS!$K:$K,INT((ROW()-2)/20)+2))</f>
        <v/>
      </c>
      <c r="M2060" s="0" t="str">
        <f aca="false">IF($A2060="","","Compra no cartão")</f>
        <v/>
      </c>
    </row>
    <row r="2061" customFormat="false" ht="13.5" hidden="false" customHeight="false" outlineLevel="0" collapsed="false">
      <c r="A2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1" s="0" t="str">
        <f aca="false">IF($A2061="","",INDEX(CARTAO_COMPRAS!$C:$C,INT((ROW()-2)/20)+2))</f>
        <v/>
      </c>
      <c r="C2061" s="0" t="str">
        <f aca="false">IF($A2061="","",INDEX(CARTAO_COMPRAS!$D:$D,INT((ROW()-2)/20)+2))</f>
        <v/>
      </c>
      <c r="D2061" s="0" t="str">
        <f aca="false">IF($A2061="","",INDEX(CARTAO_COMPRAS!$E:$E,INT((ROW()-2)/20)+2))</f>
        <v/>
      </c>
      <c r="E2061" s="0" t="str">
        <f aca="false">IF($A2061="","",INDEX(CARTAO_COMPRAS!$H:$H,INT((ROW()-2)/20)+2)+MOD(ROW()-2,20))</f>
        <v/>
      </c>
      <c r="F2061" s="0" t="str">
        <f aca="false">IF($A2061="","",INDEX(CARTAO_COMPRAS!$G:$G,INT((ROW()-2)/20)+2))</f>
        <v/>
      </c>
      <c r="G2061" s="5" t="str">
        <f aca="false">IF($A2061="","",INDEX(CARTAO_COMPRAS!$I:$I,INT((ROW()-2)/20)+2))</f>
        <v/>
      </c>
      <c r="H2061" s="4" t="str">
        <f aca="false">IF($A2061="","",EDATE(INDEX(CARTAO_COMPRAS!$J:$J,INT((ROW()-2)/20)+2),MOD(ROW()-2,20)))</f>
        <v/>
      </c>
      <c r="I2061" s="4" t="str">
        <f aca="false">IF($H2061="","",$H2061-WEEKDAY($H2061,2)+1)</f>
        <v/>
      </c>
      <c r="J2061" s="4" t="str">
        <f aca="false">IF($I2061="","",$I2061+6)</f>
        <v/>
      </c>
      <c r="K2061" s="6" t="str">
        <f aca="false">IF($H2061="","",DATE(YEAR($H2061),MONTH($H2061),1))</f>
        <v/>
      </c>
      <c r="L2061" s="0" t="str">
        <f aca="false">IF($A2061="","",INDEX(CARTAO_COMPRAS!$K:$K,INT((ROW()-2)/20)+2))</f>
        <v/>
      </c>
      <c r="M2061" s="0" t="str">
        <f aca="false">IF($A2061="","","Compra no cartão")</f>
        <v/>
      </c>
    </row>
    <row r="2062" customFormat="false" ht="13.5" hidden="false" customHeight="false" outlineLevel="0" collapsed="false">
      <c r="A20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104</v>
      </c>
      <c r="B2062" s="0" t="str">
        <f aca="false">IF($A2062="","",INDEX(CARTAO_COMPRAS!$C:$C,INT((ROW()-2)/20)+2))</f>
        <v>Bradesco</v>
      </c>
      <c r="C2062" s="0" t="str">
        <f aca="false">IF($A2062="","",INDEX(CARTAO_COMPRAS!$D:$D,INT((ROW()-2)/20)+2))</f>
        <v>Giga Atacado</v>
      </c>
      <c r="D2062" s="0" t="str">
        <f aca="false">IF($A2062="","",INDEX(CARTAO_COMPRAS!$E:$E,INT((ROW()-2)/20)+2))</f>
        <v>Alimentação / Insumos</v>
      </c>
      <c r="E2062" s="0" t="n">
        <f aca="false">IF($A2062="","",INDEX(CARTAO_COMPRAS!$H:$H,INT((ROW()-2)/20)+2)+MOD(ROW()-2,20))</f>
        <v>1</v>
      </c>
      <c r="F2062" s="0" t="n">
        <f aca="false">IF($A2062="","",INDEX(CARTAO_COMPRAS!$G:$G,INT((ROW()-2)/20)+2))</f>
        <v>1</v>
      </c>
      <c r="G2062" s="5" t="n">
        <f aca="false">IF($A2062="","",INDEX(CARTAO_COMPRAS!$I:$I,INT((ROW()-2)/20)+2))</f>
        <v>788.92</v>
      </c>
      <c r="H2062" s="4" t="n">
        <f aca="false">IF($A2062="","",EDATE(INDEX(CARTAO_COMPRAS!$J:$J,INT((ROW()-2)/20)+2),MOD(ROW()-2,20)))</f>
        <v>46188</v>
      </c>
      <c r="I2062" s="4" t="n">
        <f aca="false">IF($H2062="","",$H2062-WEEKDAY($H2062,2)+1)</f>
        <v>46188</v>
      </c>
      <c r="J2062" s="4" t="n">
        <f aca="false">IF($I2062="","",$I2062+6)</f>
        <v>46194</v>
      </c>
      <c r="K2062" s="6" t="n">
        <f aca="false">IF($H2062="","",DATE(YEAR($H2062),MONTH($H2062),1))</f>
        <v>46174</v>
      </c>
      <c r="L2062" s="0" t="str">
        <f aca="false">IF($A2062="","",INDEX(CARTAO_COMPRAS!$K:$K,INT((ROW()-2)/20)+2))</f>
        <v>Pago</v>
      </c>
      <c r="M2062" s="0" t="str">
        <f aca="false">IF($A2062="","","Compra no cartão")</f>
        <v>Compra no cartão</v>
      </c>
    </row>
    <row r="2063" customFormat="false" ht="13.5" hidden="false" customHeight="false" outlineLevel="0" collapsed="false">
      <c r="A2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3" s="0" t="str">
        <f aca="false">IF($A2063="","",INDEX(CARTAO_COMPRAS!$C:$C,INT((ROW()-2)/20)+2))</f>
        <v/>
      </c>
      <c r="C2063" s="0" t="str">
        <f aca="false">IF($A2063="","",INDEX(CARTAO_COMPRAS!$D:$D,INT((ROW()-2)/20)+2))</f>
        <v/>
      </c>
      <c r="D2063" s="0" t="str">
        <f aca="false">IF($A2063="","",INDEX(CARTAO_COMPRAS!$E:$E,INT((ROW()-2)/20)+2))</f>
        <v/>
      </c>
      <c r="E2063" s="0" t="str">
        <f aca="false">IF($A2063="","",INDEX(CARTAO_COMPRAS!$H:$H,INT((ROW()-2)/20)+2)+MOD(ROW()-2,20))</f>
        <v/>
      </c>
      <c r="F2063" s="0" t="str">
        <f aca="false">IF($A2063="","",INDEX(CARTAO_COMPRAS!$G:$G,INT((ROW()-2)/20)+2))</f>
        <v/>
      </c>
      <c r="G2063" s="5" t="str">
        <f aca="false">IF($A2063="","",INDEX(CARTAO_COMPRAS!$I:$I,INT((ROW()-2)/20)+2))</f>
        <v/>
      </c>
      <c r="H2063" s="4" t="str">
        <f aca="false">IF($A2063="","",EDATE(INDEX(CARTAO_COMPRAS!$J:$J,INT((ROW()-2)/20)+2),MOD(ROW()-2,20)))</f>
        <v/>
      </c>
      <c r="I2063" s="4" t="str">
        <f aca="false">IF($H2063="","",$H2063-WEEKDAY($H2063,2)+1)</f>
        <v/>
      </c>
      <c r="J2063" s="4" t="str">
        <f aca="false">IF($I2063="","",$I2063+6)</f>
        <v/>
      </c>
      <c r="K2063" s="6" t="str">
        <f aca="false">IF($H2063="","",DATE(YEAR($H2063),MONTH($H2063),1))</f>
        <v/>
      </c>
      <c r="L2063" s="0" t="str">
        <f aca="false">IF($A2063="","",INDEX(CARTAO_COMPRAS!$K:$K,INT((ROW()-2)/20)+2))</f>
        <v/>
      </c>
      <c r="M2063" s="0" t="str">
        <f aca="false">IF($A2063="","","Compra no cartão")</f>
        <v/>
      </c>
    </row>
    <row r="2064" customFormat="false" ht="13.5" hidden="false" customHeight="false" outlineLevel="0" collapsed="false">
      <c r="A2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4" s="0" t="str">
        <f aca="false">IF($A2064="","",INDEX(CARTAO_COMPRAS!$C:$C,INT((ROW()-2)/20)+2))</f>
        <v/>
      </c>
      <c r="C2064" s="0" t="str">
        <f aca="false">IF($A2064="","",INDEX(CARTAO_COMPRAS!$D:$D,INT((ROW()-2)/20)+2))</f>
        <v/>
      </c>
      <c r="D2064" s="0" t="str">
        <f aca="false">IF($A2064="","",INDEX(CARTAO_COMPRAS!$E:$E,INT((ROW()-2)/20)+2))</f>
        <v/>
      </c>
      <c r="E2064" s="0" t="str">
        <f aca="false">IF($A2064="","",INDEX(CARTAO_COMPRAS!$H:$H,INT((ROW()-2)/20)+2)+MOD(ROW()-2,20))</f>
        <v/>
      </c>
      <c r="F2064" s="0" t="str">
        <f aca="false">IF($A2064="","",INDEX(CARTAO_COMPRAS!$G:$G,INT((ROW()-2)/20)+2))</f>
        <v/>
      </c>
      <c r="G2064" s="5" t="str">
        <f aca="false">IF($A2064="","",INDEX(CARTAO_COMPRAS!$I:$I,INT((ROW()-2)/20)+2))</f>
        <v/>
      </c>
      <c r="H2064" s="4" t="str">
        <f aca="false">IF($A2064="","",EDATE(INDEX(CARTAO_COMPRAS!$J:$J,INT((ROW()-2)/20)+2),MOD(ROW()-2,20)))</f>
        <v/>
      </c>
      <c r="I2064" s="4" t="str">
        <f aca="false">IF($H2064="","",$H2064-WEEKDAY($H2064,2)+1)</f>
        <v/>
      </c>
      <c r="J2064" s="4" t="str">
        <f aca="false">IF($I2064="","",$I2064+6)</f>
        <v/>
      </c>
      <c r="K2064" s="6" t="str">
        <f aca="false">IF($H2064="","",DATE(YEAR($H2064),MONTH($H2064),1))</f>
        <v/>
      </c>
      <c r="L2064" s="0" t="str">
        <f aca="false">IF($A2064="","",INDEX(CARTAO_COMPRAS!$K:$K,INT((ROW()-2)/20)+2))</f>
        <v/>
      </c>
      <c r="M2064" s="0" t="str">
        <f aca="false">IF($A2064="","","Compra no cartão")</f>
        <v/>
      </c>
    </row>
    <row r="2065" customFormat="false" ht="13.5" hidden="false" customHeight="false" outlineLevel="0" collapsed="false">
      <c r="A2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5" s="0" t="str">
        <f aca="false">IF($A2065="","",INDEX(CARTAO_COMPRAS!$C:$C,INT((ROW()-2)/20)+2))</f>
        <v/>
      </c>
      <c r="C2065" s="0" t="str">
        <f aca="false">IF($A2065="","",INDEX(CARTAO_COMPRAS!$D:$D,INT((ROW()-2)/20)+2))</f>
        <v/>
      </c>
      <c r="D2065" s="0" t="str">
        <f aca="false">IF($A2065="","",INDEX(CARTAO_COMPRAS!$E:$E,INT((ROW()-2)/20)+2))</f>
        <v/>
      </c>
      <c r="E2065" s="0" t="str">
        <f aca="false">IF($A2065="","",INDEX(CARTAO_COMPRAS!$H:$H,INT((ROW()-2)/20)+2)+MOD(ROW()-2,20))</f>
        <v/>
      </c>
      <c r="F2065" s="0" t="str">
        <f aca="false">IF($A2065="","",INDEX(CARTAO_COMPRAS!$G:$G,INT((ROW()-2)/20)+2))</f>
        <v/>
      </c>
      <c r="G2065" s="5" t="str">
        <f aca="false">IF($A2065="","",INDEX(CARTAO_COMPRAS!$I:$I,INT((ROW()-2)/20)+2))</f>
        <v/>
      </c>
      <c r="H2065" s="4" t="str">
        <f aca="false">IF($A2065="","",EDATE(INDEX(CARTAO_COMPRAS!$J:$J,INT((ROW()-2)/20)+2),MOD(ROW()-2,20)))</f>
        <v/>
      </c>
      <c r="I2065" s="4" t="str">
        <f aca="false">IF($H2065="","",$H2065-WEEKDAY($H2065,2)+1)</f>
        <v/>
      </c>
      <c r="J2065" s="4" t="str">
        <f aca="false">IF($I2065="","",$I2065+6)</f>
        <v/>
      </c>
      <c r="K2065" s="6" t="str">
        <f aca="false">IF($H2065="","",DATE(YEAR($H2065),MONTH($H2065),1))</f>
        <v/>
      </c>
      <c r="L2065" s="0" t="str">
        <f aca="false">IF($A2065="","",INDEX(CARTAO_COMPRAS!$K:$K,INT((ROW()-2)/20)+2))</f>
        <v/>
      </c>
      <c r="M2065" s="0" t="str">
        <f aca="false">IF($A2065="","","Compra no cartão")</f>
        <v/>
      </c>
    </row>
    <row r="2066" customFormat="false" ht="13.5" hidden="false" customHeight="false" outlineLevel="0" collapsed="false">
      <c r="A2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6" s="0" t="str">
        <f aca="false">IF($A2066="","",INDEX(CARTAO_COMPRAS!$C:$C,INT((ROW()-2)/20)+2))</f>
        <v/>
      </c>
      <c r="C2066" s="0" t="str">
        <f aca="false">IF($A2066="","",INDEX(CARTAO_COMPRAS!$D:$D,INT((ROW()-2)/20)+2))</f>
        <v/>
      </c>
      <c r="D2066" s="0" t="str">
        <f aca="false">IF($A2066="","",INDEX(CARTAO_COMPRAS!$E:$E,INT((ROW()-2)/20)+2))</f>
        <v/>
      </c>
      <c r="E2066" s="0" t="str">
        <f aca="false">IF($A2066="","",INDEX(CARTAO_COMPRAS!$H:$H,INT((ROW()-2)/20)+2)+MOD(ROW()-2,20))</f>
        <v/>
      </c>
      <c r="F2066" s="0" t="str">
        <f aca="false">IF($A2066="","",INDEX(CARTAO_COMPRAS!$G:$G,INT((ROW()-2)/20)+2))</f>
        <v/>
      </c>
      <c r="G2066" s="5" t="str">
        <f aca="false">IF($A2066="","",INDEX(CARTAO_COMPRAS!$I:$I,INT((ROW()-2)/20)+2))</f>
        <v/>
      </c>
      <c r="H2066" s="4" t="str">
        <f aca="false">IF($A2066="","",EDATE(INDEX(CARTAO_COMPRAS!$J:$J,INT((ROW()-2)/20)+2),MOD(ROW()-2,20)))</f>
        <v/>
      </c>
      <c r="I2066" s="4" t="str">
        <f aca="false">IF($H2066="","",$H2066-WEEKDAY($H2066,2)+1)</f>
        <v/>
      </c>
      <c r="J2066" s="4" t="str">
        <f aca="false">IF($I2066="","",$I2066+6)</f>
        <v/>
      </c>
      <c r="K2066" s="6" t="str">
        <f aca="false">IF($H2066="","",DATE(YEAR($H2066),MONTH($H2066),1))</f>
        <v/>
      </c>
      <c r="L2066" s="0" t="str">
        <f aca="false">IF($A2066="","",INDEX(CARTAO_COMPRAS!$K:$K,INT((ROW()-2)/20)+2))</f>
        <v/>
      </c>
      <c r="M2066" s="0" t="str">
        <f aca="false">IF($A2066="","","Compra no cartão")</f>
        <v/>
      </c>
    </row>
    <row r="2067" customFormat="false" ht="13.5" hidden="false" customHeight="false" outlineLevel="0" collapsed="false">
      <c r="A2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7" s="0" t="str">
        <f aca="false">IF($A2067="","",INDEX(CARTAO_COMPRAS!$C:$C,INT((ROW()-2)/20)+2))</f>
        <v/>
      </c>
      <c r="C2067" s="0" t="str">
        <f aca="false">IF($A2067="","",INDEX(CARTAO_COMPRAS!$D:$D,INT((ROW()-2)/20)+2))</f>
        <v/>
      </c>
      <c r="D2067" s="0" t="str">
        <f aca="false">IF($A2067="","",INDEX(CARTAO_COMPRAS!$E:$E,INT((ROW()-2)/20)+2))</f>
        <v/>
      </c>
      <c r="E2067" s="0" t="str">
        <f aca="false">IF($A2067="","",INDEX(CARTAO_COMPRAS!$H:$H,INT((ROW()-2)/20)+2)+MOD(ROW()-2,20))</f>
        <v/>
      </c>
      <c r="F2067" s="0" t="str">
        <f aca="false">IF($A2067="","",INDEX(CARTAO_COMPRAS!$G:$G,INT((ROW()-2)/20)+2))</f>
        <v/>
      </c>
      <c r="G2067" s="5" t="str">
        <f aca="false">IF($A2067="","",INDEX(CARTAO_COMPRAS!$I:$I,INT((ROW()-2)/20)+2))</f>
        <v/>
      </c>
      <c r="H2067" s="4" t="str">
        <f aca="false">IF($A2067="","",EDATE(INDEX(CARTAO_COMPRAS!$J:$J,INT((ROW()-2)/20)+2),MOD(ROW()-2,20)))</f>
        <v/>
      </c>
      <c r="I2067" s="4" t="str">
        <f aca="false">IF($H2067="","",$H2067-WEEKDAY($H2067,2)+1)</f>
        <v/>
      </c>
      <c r="J2067" s="4" t="str">
        <f aca="false">IF($I2067="","",$I2067+6)</f>
        <v/>
      </c>
      <c r="K2067" s="6" t="str">
        <f aca="false">IF($H2067="","",DATE(YEAR($H2067),MONTH($H2067),1))</f>
        <v/>
      </c>
      <c r="L2067" s="0" t="str">
        <f aca="false">IF($A2067="","",INDEX(CARTAO_COMPRAS!$K:$K,INT((ROW()-2)/20)+2))</f>
        <v/>
      </c>
      <c r="M2067" s="0" t="str">
        <f aca="false">IF($A2067="","","Compra no cartão")</f>
        <v/>
      </c>
    </row>
    <row r="2068" customFormat="false" ht="13.5" hidden="false" customHeight="false" outlineLevel="0" collapsed="false">
      <c r="A2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8" s="0" t="str">
        <f aca="false">IF($A2068="","",INDEX(CARTAO_COMPRAS!$C:$C,INT((ROW()-2)/20)+2))</f>
        <v/>
      </c>
      <c r="C2068" s="0" t="str">
        <f aca="false">IF($A2068="","",INDEX(CARTAO_COMPRAS!$D:$D,INT((ROW()-2)/20)+2))</f>
        <v/>
      </c>
      <c r="D2068" s="0" t="str">
        <f aca="false">IF($A2068="","",INDEX(CARTAO_COMPRAS!$E:$E,INT((ROW()-2)/20)+2))</f>
        <v/>
      </c>
      <c r="E2068" s="0" t="str">
        <f aca="false">IF($A2068="","",INDEX(CARTAO_COMPRAS!$H:$H,INT((ROW()-2)/20)+2)+MOD(ROW()-2,20))</f>
        <v/>
      </c>
      <c r="F2068" s="0" t="str">
        <f aca="false">IF($A2068="","",INDEX(CARTAO_COMPRAS!$G:$G,INT((ROW()-2)/20)+2))</f>
        <v/>
      </c>
      <c r="G2068" s="5" t="str">
        <f aca="false">IF($A2068="","",INDEX(CARTAO_COMPRAS!$I:$I,INT((ROW()-2)/20)+2))</f>
        <v/>
      </c>
      <c r="H2068" s="4" t="str">
        <f aca="false">IF($A2068="","",EDATE(INDEX(CARTAO_COMPRAS!$J:$J,INT((ROW()-2)/20)+2),MOD(ROW()-2,20)))</f>
        <v/>
      </c>
      <c r="I2068" s="4" t="str">
        <f aca="false">IF($H2068="","",$H2068-WEEKDAY($H2068,2)+1)</f>
        <v/>
      </c>
      <c r="J2068" s="4" t="str">
        <f aca="false">IF($I2068="","",$I2068+6)</f>
        <v/>
      </c>
      <c r="K2068" s="6" t="str">
        <f aca="false">IF($H2068="","",DATE(YEAR($H2068),MONTH($H2068),1))</f>
        <v/>
      </c>
      <c r="L2068" s="0" t="str">
        <f aca="false">IF($A2068="","",INDEX(CARTAO_COMPRAS!$K:$K,INT((ROW()-2)/20)+2))</f>
        <v/>
      </c>
      <c r="M2068" s="0" t="str">
        <f aca="false">IF($A2068="","","Compra no cartão")</f>
        <v/>
      </c>
    </row>
    <row r="2069" customFormat="false" ht="13.5" hidden="false" customHeight="false" outlineLevel="0" collapsed="false">
      <c r="A2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69" s="0" t="str">
        <f aca="false">IF($A2069="","",INDEX(CARTAO_COMPRAS!$C:$C,INT((ROW()-2)/20)+2))</f>
        <v/>
      </c>
      <c r="C2069" s="0" t="str">
        <f aca="false">IF($A2069="","",INDEX(CARTAO_COMPRAS!$D:$D,INT((ROW()-2)/20)+2))</f>
        <v/>
      </c>
      <c r="D2069" s="0" t="str">
        <f aca="false">IF($A2069="","",INDEX(CARTAO_COMPRAS!$E:$E,INT((ROW()-2)/20)+2))</f>
        <v/>
      </c>
      <c r="E2069" s="0" t="str">
        <f aca="false">IF($A2069="","",INDEX(CARTAO_COMPRAS!$H:$H,INT((ROW()-2)/20)+2)+MOD(ROW()-2,20))</f>
        <v/>
      </c>
      <c r="F2069" s="0" t="str">
        <f aca="false">IF($A2069="","",INDEX(CARTAO_COMPRAS!$G:$G,INT((ROW()-2)/20)+2))</f>
        <v/>
      </c>
      <c r="G2069" s="5" t="str">
        <f aca="false">IF($A2069="","",INDEX(CARTAO_COMPRAS!$I:$I,INT((ROW()-2)/20)+2))</f>
        <v/>
      </c>
      <c r="H2069" s="4" t="str">
        <f aca="false">IF($A2069="","",EDATE(INDEX(CARTAO_COMPRAS!$J:$J,INT((ROW()-2)/20)+2),MOD(ROW()-2,20)))</f>
        <v/>
      </c>
      <c r="I2069" s="4" t="str">
        <f aca="false">IF($H2069="","",$H2069-WEEKDAY($H2069,2)+1)</f>
        <v/>
      </c>
      <c r="J2069" s="4" t="str">
        <f aca="false">IF($I2069="","",$I2069+6)</f>
        <v/>
      </c>
      <c r="K2069" s="6" t="str">
        <f aca="false">IF($H2069="","",DATE(YEAR($H2069),MONTH($H2069),1))</f>
        <v/>
      </c>
      <c r="L2069" s="0" t="str">
        <f aca="false">IF($A2069="","",INDEX(CARTAO_COMPRAS!$K:$K,INT((ROW()-2)/20)+2))</f>
        <v/>
      </c>
      <c r="M2069" s="0" t="str">
        <f aca="false">IF($A2069="","","Compra no cartão")</f>
        <v/>
      </c>
    </row>
    <row r="2070" customFormat="false" ht="13.5" hidden="false" customHeight="false" outlineLevel="0" collapsed="false">
      <c r="A2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0" s="0" t="str">
        <f aca="false">IF($A2070="","",INDEX(CARTAO_COMPRAS!$C:$C,INT((ROW()-2)/20)+2))</f>
        <v/>
      </c>
      <c r="C2070" s="0" t="str">
        <f aca="false">IF($A2070="","",INDEX(CARTAO_COMPRAS!$D:$D,INT((ROW()-2)/20)+2))</f>
        <v/>
      </c>
      <c r="D2070" s="0" t="str">
        <f aca="false">IF($A2070="","",INDEX(CARTAO_COMPRAS!$E:$E,INT((ROW()-2)/20)+2))</f>
        <v/>
      </c>
      <c r="E2070" s="0" t="str">
        <f aca="false">IF($A2070="","",INDEX(CARTAO_COMPRAS!$H:$H,INT((ROW()-2)/20)+2)+MOD(ROW()-2,20))</f>
        <v/>
      </c>
      <c r="F2070" s="0" t="str">
        <f aca="false">IF($A2070="","",INDEX(CARTAO_COMPRAS!$G:$G,INT((ROW()-2)/20)+2))</f>
        <v/>
      </c>
      <c r="G2070" s="5" t="str">
        <f aca="false">IF($A2070="","",INDEX(CARTAO_COMPRAS!$I:$I,INT((ROW()-2)/20)+2))</f>
        <v/>
      </c>
      <c r="H2070" s="4" t="str">
        <f aca="false">IF($A2070="","",EDATE(INDEX(CARTAO_COMPRAS!$J:$J,INT((ROW()-2)/20)+2),MOD(ROW()-2,20)))</f>
        <v/>
      </c>
      <c r="I2070" s="4" t="str">
        <f aca="false">IF($H2070="","",$H2070-WEEKDAY($H2070,2)+1)</f>
        <v/>
      </c>
      <c r="J2070" s="4" t="str">
        <f aca="false">IF($I2070="","",$I2070+6)</f>
        <v/>
      </c>
      <c r="K2070" s="6" t="str">
        <f aca="false">IF($H2070="","",DATE(YEAR($H2070),MONTH($H2070),1))</f>
        <v/>
      </c>
      <c r="L2070" s="0" t="str">
        <f aca="false">IF($A2070="","",INDEX(CARTAO_COMPRAS!$K:$K,INT((ROW()-2)/20)+2))</f>
        <v/>
      </c>
      <c r="M2070" s="0" t="str">
        <f aca="false">IF($A2070="","","Compra no cartão")</f>
        <v/>
      </c>
    </row>
    <row r="2071" customFormat="false" ht="13.5" hidden="false" customHeight="false" outlineLevel="0" collapsed="false">
      <c r="A2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1" s="0" t="str">
        <f aca="false">IF($A2071="","",INDEX(CARTAO_COMPRAS!$C:$C,INT((ROW()-2)/20)+2))</f>
        <v/>
      </c>
      <c r="C2071" s="0" t="str">
        <f aca="false">IF($A2071="","",INDEX(CARTAO_COMPRAS!$D:$D,INT((ROW()-2)/20)+2))</f>
        <v/>
      </c>
      <c r="D2071" s="0" t="str">
        <f aca="false">IF($A2071="","",INDEX(CARTAO_COMPRAS!$E:$E,INT((ROW()-2)/20)+2))</f>
        <v/>
      </c>
      <c r="E2071" s="0" t="str">
        <f aca="false">IF($A2071="","",INDEX(CARTAO_COMPRAS!$H:$H,INT((ROW()-2)/20)+2)+MOD(ROW()-2,20))</f>
        <v/>
      </c>
      <c r="F2071" s="0" t="str">
        <f aca="false">IF($A2071="","",INDEX(CARTAO_COMPRAS!$G:$G,INT((ROW()-2)/20)+2))</f>
        <v/>
      </c>
      <c r="G2071" s="5" t="str">
        <f aca="false">IF($A2071="","",INDEX(CARTAO_COMPRAS!$I:$I,INT((ROW()-2)/20)+2))</f>
        <v/>
      </c>
      <c r="H2071" s="4" t="str">
        <f aca="false">IF($A2071="","",EDATE(INDEX(CARTAO_COMPRAS!$J:$J,INT((ROW()-2)/20)+2),MOD(ROW()-2,20)))</f>
        <v/>
      </c>
      <c r="I2071" s="4" t="str">
        <f aca="false">IF($H2071="","",$H2071-WEEKDAY($H2071,2)+1)</f>
        <v/>
      </c>
      <c r="J2071" s="4" t="str">
        <f aca="false">IF($I2071="","",$I2071+6)</f>
        <v/>
      </c>
      <c r="K2071" s="6" t="str">
        <f aca="false">IF($H2071="","",DATE(YEAR($H2071),MONTH($H2071),1))</f>
        <v/>
      </c>
      <c r="L2071" s="0" t="str">
        <f aca="false">IF($A2071="","",INDEX(CARTAO_COMPRAS!$K:$K,INT((ROW()-2)/20)+2))</f>
        <v/>
      </c>
      <c r="M2071" s="0" t="str">
        <f aca="false">IF($A2071="","","Compra no cartão")</f>
        <v/>
      </c>
    </row>
    <row r="2072" customFormat="false" ht="13.5" hidden="false" customHeight="false" outlineLevel="0" collapsed="false">
      <c r="A2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2" s="0" t="str">
        <f aca="false">IF($A2072="","",INDEX(CARTAO_COMPRAS!$C:$C,INT((ROW()-2)/20)+2))</f>
        <v/>
      </c>
      <c r="C2072" s="0" t="str">
        <f aca="false">IF($A2072="","",INDEX(CARTAO_COMPRAS!$D:$D,INT((ROW()-2)/20)+2))</f>
        <v/>
      </c>
      <c r="D2072" s="0" t="str">
        <f aca="false">IF($A2072="","",INDEX(CARTAO_COMPRAS!$E:$E,INT((ROW()-2)/20)+2))</f>
        <v/>
      </c>
      <c r="E2072" s="0" t="str">
        <f aca="false">IF($A2072="","",INDEX(CARTAO_COMPRAS!$H:$H,INT((ROW()-2)/20)+2)+MOD(ROW()-2,20))</f>
        <v/>
      </c>
      <c r="F2072" s="0" t="str">
        <f aca="false">IF($A2072="","",INDEX(CARTAO_COMPRAS!$G:$G,INT((ROW()-2)/20)+2))</f>
        <v/>
      </c>
      <c r="G2072" s="5" t="str">
        <f aca="false">IF($A2072="","",INDEX(CARTAO_COMPRAS!$I:$I,INT((ROW()-2)/20)+2))</f>
        <v/>
      </c>
      <c r="H2072" s="4" t="str">
        <f aca="false">IF($A2072="","",EDATE(INDEX(CARTAO_COMPRAS!$J:$J,INT((ROW()-2)/20)+2),MOD(ROW()-2,20)))</f>
        <v/>
      </c>
      <c r="I2072" s="4" t="str">
        <f aca="false">IF($H2072="","",$H2072-WEEKDAY($H2072,2)+1)</f>
        <v/>
      </c>
      <c r="J2072" s="4" t="str">
        <f aca="false">IF($I2072="","",$I2072+6)</f>
        <v/>
      </c>
      <c r="K2072" s="6" t="str">
        <f aca="false">IF($H2072="","",DATE(YEAR($H2072),MONTH($H2072),1))</f>
        <v/>
      </c>
      <c r="L2072" s="0" t="str">
        <f aca="false">IF($A2072="","",INDEX(CARTAO_COMPRAS!$K:$K,INT((ROW()-2)/20)+2))</f>
        <v/>
      </c>
      <c r="M2072" s="0" t="str">
        <f aca="false">IF($A2072="","","Compra no cartão")</f>
        <v/>
      </c>
    </row>
    <row r="2073" customFormat="false" ht="13.5" hidden="false" customHeight="false" outlineLevel="0" collapsed="false">
      <c r="A2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3" s="0" t="str">
        <f aca="false">IF($A2073="","",INDEX(CARTAO_COMPRAS!$C:$C,INT((ROW()-2)/20)+2))</f>
        <v/>
      </c>
      <c r="C2073" s="0" t="str">
        <f aca="false">IF($A2073="","",INDEX(CARTAO_COMPRAS!$D:$D,INT((ROW()-2)/20)+2))</f>
        <v/>
      </c>
      <c r="D2073" s="0" t="str">
        <f aca="false">IF($A2073="","",INDEX(CARTAO_COMPRAS!$E:$E,INT((ROW()-2)/20)+2))</f>
        <v/>
      </c>
      <c r="E2073" s="0" t="str">
        <f aca="false">IF($A2073="","",INDEX(CARTAO_COMPRAS!$H:$H,INT((ROW()-2)/20)+2)+MOD(ROW()-2,20))</f>
        <v/>
      </c>
      <c r="F2073" s="0" t="str">
        <f aca="false">IF($A2073="","",INDEX(CARTAO_COMPRAS!$G:$G,INT((ROW()-2)/20)+2))</f>
        <v/>
      </c>
      <c r="G2073" s="5" t="str">
        <f aca="false">IF($A2073="","",INDEX(CARTAO_COMPRAS!$I:$I,INT((ROW()-2)/20)+2))</f>
        <v/>
      </c>
      <c r="H2073" s="4" t="str">
        <f aca="false">IF($A2073="","",EDATE(INDEX(CARTAO_COMPRAS!$J:$J,INT((ROW()-2)/20)+2),MOD(ROW()-2,20)))</f>
        <v/>
      </c>
      <c r="I2073" s="4" t="str">
        <f aca="false">IF($H2073="","",$H2073-WEEKDAY($H2073,2)+1)</f>
        <v/>
      </c>
      <c r="J2073" s="4" t="str">
        <f aca="false">IF($I2073="","",$I2073+6)</f>
        <v/>
      </c>
      <c r="K2073" s="6" t="str">
        <f aca="false">IF($H2073="","",DATE(YEAR($H2073),MONTH($H2073),1))</f>
        <v/>
      </c>
      <c r="L2073" s="0" t="str">
        <f aca="false">IF($A2073="","",INDEX(CARTAO_COMPRAS!$K:$K,INT((ROW()-2)/20)+2))</f>
        <v/>
      </c>
      <c r="M2073" s="0" t="str">
        <f aca="false">IF($A2073="","","Compra no cartão")</f>
        <v/>
      </c>
    </row>
    <row r="2074" customFormat="false" ht="13.5" hidden="false" customHeight="false" outlineLevel="0" collapsed="false">
      <c r="A2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4" s="0" t="str">
        <f aca="false">IF($A2074="","",INDEX(CARTAO_COMPRAS!$C:$C,INT((ROW()-2)/20)+2))</f>
        <v/>
      </c>
      <c r="C2074" s="0" t="str">
        <f aca="false">IF($A2074="","",INDEX(CARTAO_COMPRAS!$D:$D,INT((ROW()-2)/20)+2))</f>
        <v/>
      </c>
      <c r="D2074" s="0" t="str">
        <f aca="false">IF($A2074="","",INDEX(CARTAO_COMPRAS!$E:$E,INT((ROW()-2)/20)+2))</f>
        <v/>
      </c>
      <c r="E2074" s="0" t="str">
        <f aca="false">IF($A2074="","",INDEX(CARTAO_COMPRAS!$H:$H,INT((ROW()-2)/20)+2)+MOD(ROW()-2,20))</f>
        <v/>
      </c>
      <c r="F2074" s="0" t="str">
        <f aca="false">IF($A2074="","",INDEX(CARTAO_COMPRAS!$G:$G,INT((ROW()-2)/20)+2))</f>
        <v/>
      </c>
      <c r="G2074" s="5" t="str">
        <f aca="false">IF($A2074="","",INDEX(CARTAO_COMPRAS!$I:$I,INT((ROW()-2)/20)+2))</f>
        <v/>
      </c>
      <c r="H2074" s="4" t="str">
        <f aca="false">IF($A2074="","",EDATE(INDEX(CARTAO_COMPRAS!$J:$J,INT((ROW()-2)/20)+2),MOD(ROW()-2,20)))</f>
        <v/>
      </c>
      <c r="I2074" s="4" t="str">
        <f aca="false">IF($H2074="","",$H2074-WEEKDAY($H2074,2)+1)</f>
        <v/>
      </c>
      <c r="J2074" s="4" t="str">
        <f aca="false">IF($I2074="","",$I2074+6)</f>
        <v/>
      </c>
      <c r="K2074" s="6" t="str">
        <f aca="false">IF($H2074="","",DATE(YEAR($H2074),MONTH($H2074),1))</f>
        <v/>
      </c>
      <c r="L2074" s="0" t="str">
        <f aca="false">IF($A2074="","",INDEX(CARTAO_COMPRAS!$K:$K,INT((ROW()-2)/20)+2))</f>
        <v/>
      </c>
      <c r="M2074" s="0" t="str">
        <f aca="false">IF($A2074="","","Compra no cartão")</f>
        <v/>
      </c>
    </row>
    <row r="2075" customFormat="false" ht="13.5" hidden="false" customHeight="false" outlineLevel="0" collapsed="false">
      <c r="A2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5" s="0" t="str">
        <f aca="false">IF($A2075="","",INDEX(CARTAO_COMPRAS!$C:$C,INT((ROW()-2)/20)+2))</f>
        <v/>
      </c>
      <c r="C2075" s="0" t="str">
        <f aca="false">IF($A2075="","",INDEX(CARTAO_COMPRAS!$D:$D,INT((ROW()-2)/20)+2))</f>
        <v/>
      </c>
      <c r="D2075" s="0" t="str">
        <f aca="false">IF($A2075="","",INDEX(CARTAO_COMPRAS!$E:$E,INT((ROW()-2)/20)+2))</f>
        <v/>
      </c>
      <c r="E2075" s="0" t="str">
        <f aca="false">IF($A2075="","",INDEX(CARTAO_COMPRAS!$H:$H,INT((ROW()-2)/20)+2)+MOD(ROW()-2,20))</f>
        <v/>
      </c>
      <c r="F2075" s="0" t="str">
        <f aca="false">IF($A2075="","",INDEX(CARTAO_COMPRAS!$G:$G,INT((ROW()-2)/20)+2))</f>
        <v/>
      </c>
      <c r="G2075" s="5" t="str">
        <f aca="false">IF($A2075="","",INDEX(CARTAO_COMPRAS!$I:$I,INT((ROW()-2)/20)+2))</f>
        <v/>
      </c>
      <c r="H2075" s="4" t="str">
        <f aca="false">IF($A2075="","",EDATE(INDEX(CARTAO_COMPRAS!$J:$J,INT((ROW()-2)/20)+2),MOD(ROW()-2,20)))</f>
        <v/>
      </c>
      <c r="I2075" s="4" t="str">
        <f aca="false">IF($H2075="","",$H2075-WEEKDAY($H2075,2)+1)</f>
        <v/>
      </c>
      <c r="J2075" s="4" t="str">
        <f aca="false">IF($I2075="","",$I2075+6)</f>
        <v/>
      </c>
      <c r="K2075" s="6" t="str">
        <f aca="false">IF($H2075="","",DATE(YEAR($H2075),MONTH($H2075),1))</f>
        <v/>
      </c>
      <c r="L2075" s="0" t="str">
        <f aca="false">IF($A2075="","",INDEX(CARTAO_COMPRAS!$K:$K,INT((ROW()-2)/20)+2))</f>
        <v/>
      </c>
      <c r="M2075" s="0" t="str">
        <f aca="false">IF($A2075="","","Compra no cartão")</f>
        <v/>
      </c>
    </row>
    <row r="2076" customFormat="false" ht="13.5" hidden="false" customHeight="false" outlineLevel="0" collapsed="false">
      <c r="A2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6" s="0" t="str">
        <f aca="false">IF($A2076="","",INDEX(CARTAO_COMPRAS!$C:$C,INT((ROW()-2)/20)+2))</f>
        <v/>
      </c>
      <c r="C2076" s="0" t="str">
        <f aca="false">IF($A2076="","",INDEX(CARTAO_COMPRAS!$D:$D,INT((ROW()-2)/20)+2))</f>
        <v/>
      </c>
      <c r="D2076" s="0" t="str">
        <f aca="false">IF($A2076="","",INDEX(CARTAO_COMPRAS!$E:$E,INT((ROW()-2)/20)+2))</f>
        <v/>
      </c>
      <c r="E2076" s="0" t="str">
        <f aca="false">IF($A2076="","",INDEX(CARTAO_COMPRAS!$H:$H,INT((ROW()-2)/20)+2)+MOD(ROW()-2,20))</f>
        <v/>
      </c>
      <c r="F2076" s="0" t="str">
        <f aca="false">IF($A2076="","",INDEX(CARTAO_COMPRAS!$G:$G,INT((ROW()-2)/20)+2))</f>
        <v/>
      </c>
      <c r="G2076" s="5" t="str">
        <f aca="false">IF($A2076="","",INDEX(CARTAO_COMPRAS!$I:$I,INT((ROW()-2)/20)+2))</f>
        <v/>
      </c>
      <c r="H2076" s="4" t="str">
        <f aca="false">IF($A2076="","",EDATE(INDEX(CARTAO_COMPRAS!$J:$J,INT((ROW()-2)/20)+2),MOD(ROW()-2,20)))</f>
        <v/>
      </c>
      <c r="I2076" s="4" t="str">
        <f aca="false">IF($H2076="","",$H2076-WEEKDAY($H2076,2)+1)</f>
        <v/>
      </c>
      <c r="J2076" s="4" t="str">
        <f aca="false">IF($I2076="","",$I2076+6)</f>
        <v/>
      </c>
      <c r="K2076" s="6" t="str">
        <f aca="false">IF($H2076="","",DATE(YEAR($H2076),MONTH($H2076),1))</f>
        <v/>
      </c>
      <c r="L2076" s="0" t="str">
        <f aca="false">IF($A2076="","",INDEX(CARTAO_COMPRAS!$K:$K,INT((ROW()-2)/20)+2))</f>
        <v/>
      </c>
      <c r="M2076" s="0" t="str">
        <f aca="false">IF($A2076="","","Compra no cartão")</f>
        <v/>
      </c>
    </row>
    <row r="2077" customFormat="false" ht="13.5" hidden="false" customHeight="false" outlineLevel="0" collapsed="false">
      <c r="A2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7" s="0" t="str">
        <f aca="false">IF($A2077="","",INDEX(CARTAO_COMPRAS!$C:$C,INT((ROW()-2)/20)+2))</f>
        <v/>
      </c>
      <c r="C2077" s="0" t="str">
        <f aca="false">IF($A2077="","",INDEX(CARTAO_COMPRAS!$D:$D,INT((ROW()-2)/20)+2))</f>
        <v/>
      </c>
      <c r="D2077" s="0" t="str">
        <f aca="false">IF($A2077="","",INDEX(CARTAO_COMPRAS!$E:$E,INT((ROW()-2)/20)+2))</f>
        <v/>
      </c>
      <c r="E2077" s="0" t="str">
        <f aca="false">IF($A2077="","",INDEX(CARTAO_COMPRAS!$H:$H,INT((ROW()-2)/20)+2)+MOD(ROW()-2,20))</f>
        <v/>
      </c>
      <c r="F2077" s="0" t="str">
        <f aca="false">IF($A2077="","",INDEX(CARTAO_COMPRAS!$G:$G,INT((ROW()-2)/20)+2))</f>
        <v/>
      </c>
      <c r="G2077" s="5" t="str">
        <f aca="false">IF($A2077="","",INDEX(CARTAO_COMPRAS!$I:$I,INT((ROW()-2)/20)+2))</f>
        <v/>
      </c>
      <c r="H2077" s="4" t="str">
        <f aca="false">IF($A2077="","",EDATE(INDEX(CARTAO_COMPRAS!$J:$J,INT((ROW()-2)/20)+2),MOD(ROW()-2,20)))</f>
        <v/>
      </c>
      <c r="I2077" s="4" t="str">
        <f aca="false">IF($H2077="","",$H2077-WEEKDAY($H2077,2)+1)</f>
        <v/>
      </c>
      <c r="J2077" s="4" t="str">
        <f aca="false">IF($I2077="","",$I2077+6)</f>
        <v/>
      </c>
      <c r="K2077" s="6" t="str">
        <f aca="false">IF($H2077="","",DATE(YEAR($H2077),MONTH($H2077),1))</f>
        <v/>
      </c>
      <c r="L2077" s="0" t="str">
        <f aca="false">IF($A2077="","",INDEX(CARTAO_COMPRAS!$K:$K,INT((ROW()-2)/20)+2))</f>
        <v/>
      </c>
      <c r="M2077" s="0" t="str">
        <f aca="false">IF($A2077="","","Compra no cartão")</f>
        <v/>
      </c>
    </row>
    <row r="2078" customFormat="false" ht="13.5" hidden="false" customHeight="false" outlineLevel="0" collapsed="false">
      <c r="A2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8" s="0" t="str">
        <f aca="false">IF($A2078="","",INDEX(CARTAO_COMPRAS!$C:$C,INT((ROW()-2)/20)+2))</f>
        <v/>
      </c>
      <c r="C2078" s="0" t="str">
        <f aca="false">IF($A2078="","",INDEX(CARTAO_COMPRAS!$D:$D,INT((ROW()-2)/20)+2))</f>
        <v/>
      </c>
      <c r="D2078" s="0" t="str">
        <f aca="false">IF($A2078="","",INDEX(CARTAO_COMPRAS!$E:$E,INT((ROW()-2)/20)+2))</f>
        <v/>
      </c>
      <c r="E2078" s="0" t="str">
        <f aca="false">IF($A2078="","",INDEX(CARTAO_COMPRAS!$H:$H,INT((ROW()-2)/20)+2)+MOD(ROW()-2,20))</f>
        <v/>
      </c>
      <c r="F2078" s="0" t="str">
        <f aca="false">IF($A2078="","",INDEX(CARTAO_COMPRAS!$G:$G,INT((ROW()-2)/20)+2))</f>
        <v/>
      </c>
      <c r="G2078" s="5" t="str">
        <f aca="false">IF($A2078="","",INDEX(CARTAO_COMPRAS!$I:$I,INT((ROW()-2)/20)+2))</f>
        <v/>
      </c>
      <c r="H2078" s="4" t="str">
        <f aca="false">IF($A2078="","",EDATE(INDEX(CARTAO_COMPRAS!$J:$J,INT((ROW()-2)/20)+2),MOD(ROW()-2,20)))</f>
        <v/>
      </c>
      <c r="I2078" s="4" t="str">
        <f aca="false">IF($H2078="","",$H2078-WEEKDAY($H2078,2)+1)</f>
        <v/>
      </c>
      <c r="J2078" s="4" t="str">
        <f aca="false">IF($I2078="","",$I2078+6)</f>
        <v/>
      </c>
      <c r="K2078" s="6" t="str">
        <f aca="false">IF($H2078="","",DATE(YEAR($H2078),MONTH($H2078),1))</f>
        <v/>
      </c>
      <c r="L2078" s="0" t="str">
        <f aca="false">IF($A2078="","",INDEX(CARTAO_COMPRAS!$K:$K,INT((ROW()-2)/20)+2))</f>
        <v/>
      </c>
      <c r="M2078" s="0" t="str">
        <f aca="false">IF($A2078="","","Compra no cartão")</f>
        <v/>
      </c>
    </row>
    <row r="2079" customFormat="false" ht="13.5" hidden="false" customHeight="false" outlineLevel="0" collapsed="false">
      <c r="A2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79" s="0" t="str">
        <f aca="false">IF($A2079="","",INDEX(CARTAO_COMPRAS!$C:$C,INT((ROW()-2)/20)+2))</f>
        <v/>
      </c>
      <c r="C2079" s="0" t="str">
        <f aca="false">IF($A2079="","",INDEX(CARTAO_COMPRAS!$D:$D,INT((ROW()-2)/20)+2))</f>
        <v/>
      </c>
      <c r="D2079" s="0" t="str">
        <f aca="false">IF($A2079="","",INDEX(CARTAO_COMPRAS!$E:$E,INT((ROW()-2)/20)+2))</f>
        <v/>
      </c>
      <c r="E2079" s="0" t="str">
        <f aca="false">IF($A2079="","",INDEX(CARTAO_COMPRAS!$H:$H,INT((ROW()-2)/20)+2)+MOD(ROW()-2,20))</f>
        <v/>
      </c>
      <c r="F2079" s="0" t="str">
        <f aca="false">IF($A2079="","",INDEX(CARTAO_COMPRAS!$G:$G,INT((ROW()-2)/20)+2))</f>
        <v/>
      </c>
      <c r="G2079" s="5" t="str">
        <f aca="false">IF($A2079="","",INDEX(CARTAO_COMPRAS!$I:$I,INT((ROW()-2)/20)+2))</f>
        <v/>
      </c>
      <c r="H2079" s="4" t="str">
        <f aca="false">IF($A2079="","",EDATE(INDEX(CARTAO_COMPRAS!$J:$J,INT((ROW()-2)/20)+2),MOD(ROW()-2,20)))</f>
        <v/>
      </c>
      <c r="I2079" s="4" t="str">
        <f aca="false">IF($H2079="","",$H2079-WEEKDAY($H2079,2)+1)</f>
        <v/>
      </c>
      <c r="J2079" s="4" t="str">
        <f aca="false">IF($I2079="","",$I2079+6)</f>
        <v/>
      </c>
      <c r="K2079" s="6" t="str">
        <f aca="false">IF($H2079="","",DATE(YEAR($H2079),MONTH($H2079),1))</f>
        <v/>
      </c>
      <c r="L2079" s="0" t="str">
        <f aca="false">IF($A2079="","",INDEX(CARTAO_COMPRAS!$K:$K,INT((ROW()-2)/20)+2))</f>
        <v/>
      </c>
      <c r="M2079" s="0" t="str">
        <f aca="false">IF($A2079="","","Compra no cartão")</f>
        <v/>
      </c>
    </row>
    <row r="2080" customFormat="false" ht="13.5" hidden="false" customHeight="false" outlineLevel="0" collapsed="false">
      <c r="A2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0" s="0" t="str">
        <f aca="false">IF($A2080="","",INDEX(CARTAO_COMPRAS!$C:$C,INT((ROW()-2)/20)+2))</f>
        <v/>
      </c>
      <c r="C2080" s="0" t="str">
        <f aca="false">IF($A2080="","",INDEX(CARTAO_COMPRAS!$D:$D,INT((ROW()-2)/20)+2))</f>
        <v/>
      </c>
      <c r="D2080" s="0" t="str">
        <f aca="false">IF($A2080="","",INDEX(CARTAO_COMPRAS!$E:$E,INT((ROW()-2)/20)+2))</f>
        <v/>
      </c>
      <c r="E2080" s="0" t="str">
        <f aca="false">IF($A2080="","",INDEX(CARTAO_COMPRAS!$H:$H,INT((ROW()-2)/20)+2)+MOD(ROW()-2,20))</f>
        <v/>
      </c>
      <c r="F2080" s="0" t="str">
        <f aca="false">IF($A2080="","",INDEX(CARTAO_COMPRAS!$G:$G,INT((ROW()-2)/20)+2))</f>
        <v/>
      </c>
      <c r="G2080" s="5" t="str">
        <f aca="false">IF($A2080="","",INDEX(CARTAO_COMPRAS!$I:$I,INT((ROW()-2)/20)+2))</f>
        <v/>
      </c>
      <c r="H2080" s="4" t="str">
        <f aca="false">IF($A2080="","",EDATE(INDEX(CARTAO_COMPRAS!$J:$J,INT((ROW()-2)/20)+2),MOD(ROW()-2,20)))</f>
        <v/>
      </c>
      <c r="I2080" s="4" t="str">
        <f aca="false">IF($H2080="","",$H2080-WEEKDAY($H2080,2)+1)</f>
        <v/>
      </c>
      <c r="J2080" s="4" t="str">
        <f aca="false">IF($I2080="","",$I2080+6)</f>
        <v/>
      </c>
      <c r="K2080" s="6" t="str">
        <f aca="false">IF($H2080="","",DATE(YEAR($H2080),MONTH($H2080),1))</f>
        <v/>
      </c>
      <c r="L2080" s="0" t="str">
        <f aca="false">IF($A2080="","",INDEX(CARTAO_COMPRAS!$K:$K,INT((ROW()-2)/20)+2))</f>
        <v/>
      </c>
      <c r="M2080" s="0" t="str">
        <f aca="false">IF($A2080="","","Compra no cartão")</f>
        <v/>
      </c>
    </row>
    <row r="2081" customFormat="false" ht="13.5" hidden="false" customHeight="false" outlineLevel="0" collapsed="false">
      <c r="A2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1" s="0" t="str">
        <f aca="false">IF($A2081="","",INDEX(CARTAO_COMPRAS!$C:$C,INT((ROW()-2)/20)+2))</f>
        <v/>
      </c>
      <c r="C2081" s="0" t="str">
        <f aca="false">IF($A2081="","",INDEX(CARTAO_COMPRAS!$D:$D,INT((ROW()-2)/20)+2))</f>
        <v/>
      </c>
      <c r="D2081" s="0" t="str">
        <f aca="false">IF($A2081="","",INDEX(CARTAO_COMPRAS!$E:$E,INT((ROW()-2)/20)+2))</f>
        <v/>
      </c>
      <c r="E2081" s="0" t="str">
        <f aca="false">IF($A2081="","",INDEX(CARTAO_COMPRAS!$H:$H,INT((ROW()-2)/20)+2)+MOD(ROW()-2,20))</f>
        <v/>
      </c>
      <c r="F2081" s="0" t="str">
        <f aca="false">IF($A2081="","",INDEX(CARTAO_COMPRAS!$G:$G,INT((ROW()-2)/20)+2))</f>
        <v/>
      </c>
      <c r="G2081" s="5" t="str">
        <f aca="false">IF($A2081="","",INDEX(CARTAO_COMPRAS!$I:$I,INT((ROW()-2)/20)+2))</f>
        <v/>
      </c>
      <c r="H2081" s="4" t="str">
        <f aca="false">IF($A2081="","",EDATE(INDEX(CARTAO_COMPRAS!$J:$J,INT((ROW()-2)/20)+2),MOD(ROW()-2,20)))</f>
        <v/>
      </c>
      <c r="I2081" s="4" t="str">
        <f aca="false">IF($H2081="","",$H2081-WEEKDAY($H2081,2)+1)</f>
        <v/>
      </c>
      <c r="J2081" s="4" t="str">
        <f aca="false">IF($I2081="","",$I2081+6)</f>
        <v/>
      </c>
      <c r="K2081" s="6" t="str">
        <f aca="false">IF($H2081="","",DATE(YEAR($H2081),MONTH($H2081),1))</f>
        <v/>
      </c>
      <c r="L2081" s="0" t="str">
        <f aca="false">IF($A2081="","",INDEX(CARTAO_COMPRAS!$K:$K,INT((ROW()-2)/20)+2))</f>
        <v/>
      </c>
      <c r="M2081" s="0" t="str">
        <f aca="false">IF($A2081="","","Compra no cartão")</f>
        <v/>
      </c>
    </row>
    <row r="2082" customFormat="false" ht="13.5" hidden="false" customHeight="false" outlineLevel="0" collapsed="false">
      <c r="A20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105</v>
      </c>
      <c r="B2082" s="0" t="str">
        <f aca="false">IF($A2082="","",INDEX(CARTAO_COMPRAS!$C:$C,INT((ROW()-2)/20)+2))</f>
        <v>Bradesco</v>
      </c>
      <c r="C2082" s="0" t="str">
        <f aca="false">IF($A2082="","",INDEX(CARTAO_COMPRAS!$D:$D,INT((ROW()-2)/20)+2))</f>
        <v>Giga Atacado</v>
      </c>
      <c r="D2082" s="0" t="str">
        <f aca="false">IF($A2082="","",INDEX(CARTAO_COMPRAS!$E:$E,INT((ROW()-2)/20)+2))</f>
        <v>Alimentação / Insumos</v>
      </c>
      <c r="E2082" s="0" t="n">
        <f aca="false">IF($A2082="","",INDEX(CARTAO_COMPRAS!$H:$H,INT((ROW()-2)/20)+2)+MOD(ROW()-2,20))</f>
        <v>1</v>
      </c>
      <c r="F2082" s="0" t="n">
        <f aca="false">IF($A2082="","",INDEX(CARTAO_COMPRAS!$G:$G,INT((ROW()-2)/20)+2))</f>
        <v>1</v>
      </c>
      <c r="G2082" s="5" t="n">
        <f aca="false">IF($A2082="","",INDEX(CARTAO_COMPRAS!$I:$I,INT((ROW()-2)/20)+2))</f>
        <v>941.68</v>
      </c>
      <c r="H2082" s="4" t="n">
        <f aca="false">IF($A2082="","",EDATE(INDEX(CARTAO_COMPRAS!$J:$J,INT((ROW()-2)/20)+2),MOD(ROW()-2,20)))</f>
        <v>46188</v>
      </c>
      <c r="I2082" s="4" t="n">
        <f aca="false">IF($H2082="","",$H2082-WEEKDAY($H2082,2)+1)</f>
        <v>46188</v>
      </c>
      <c r="J2082" s="4" t="n">
        <f aca="false">IF($I2082="","",$I2082+6)</f>
        <v>46194</v>
      </c>
      <c r="K2082" s="6" t="n">
        <f aca="false">IF($H2082="","",DATE(YEAR($H2082),MONTH($H2082),1))</f>
        <v>46174</v>
      </c>
      <c r="L2082" s="0" t="str">
        <f aca="false">IF($A2082="","",INDEX(CARTAO_COMPRAS!$K:$K,INT((ROW()-2)/20)+2))</f>
        <v>Pago</v>
      </c>
      <c r="M2082" s="0" t="str">
        <f aca="false">IF($A2082="","","Compra no cartão")</f>
        <v>Compra no cartão</v>
      </c>
    </row>
    <row r="2083" customFormat="false" ht="13.5" hidden="false" customHeight="false" outlineLevel="0" collapsed="false">
      <c r="A2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3" s="0" t="str">
        <f aca="false">IF($A2083="","",INDEX(CARTAO_COMPRAS!$C:$C,INT((ROW()-2)/20)+2))</f>
        <v/>
      </c>
      <c r="C2083" s="0" t="str">
        <f aca="false">IF($A2083="","",INDEX(CARTAO_COMPRAS!$D:$D,INT((ROW()-2)/20)+2))</f>
        <v/>
      </c>
      <c r="D2083" s="0" t="str">
        <f aca="false">IF($A2083="","",INDEX(CARTAO_COMPRAS!$E:$E,INT((ROW()-2)/20)+2))</f>
        <v/>
      </c>
      <c r="E2083" s="0" t="str">
        <f aca="false">IF($A2083="","",INDEX(CARTAO_COMPRAS!$H:$H,INT((ROW()-2)/20)+2)+MOD(ROW()-2,20))</f>
        <v/>
      </c>
      <c r="F2083" s="0" t="str">
        <f aca="false">IF($A2083="","",INDEX(CARTAO_COMPRAS!$G:$G,INT((ROW()-2)/20)+2))</f>
        <v/>
      </c>
      <c r="G2083" s="5" t="str">
        <f aca="false">IF($A2083="","",INDEX(CARTAO_COMPRAS!$I:$I,INT((ROW()-2)/20)+2))</f>
        <v/>
      </c>
      <c r="H2083" s="4" t="str">
        <f aca="false">IF($A2083="","",EDATE(INDEX(CARTAO_COMPRAS!$J:$J,INT((ROW()-2)/20)+2),MOD(ROW()-2,20)))</f>
        <v/>
      </c>
      <c r="I2083" s="4" t="str">
        <f aca="false">IF($H2083="","",$H2083-WEEKDAY($H2083,2)+1)</f>
        <v/>
      </c>
      <c r="J2083" s="4" t="str">
        <f aca="false">IF($I2083="","",$I2083+6)</f>
        <v/>
      </c>
      <c r="K2083" s="6" t="str">
        <f aca="false">IF($H2083="","",DATE(YEAR($H2083),MONTH($H2083),1))</f>
        <v/>
      </c>
      <c r="L2083" s="0" t="str">
        <f aca="false">IF($A2083="","",INDEX(CARTAO_COMPRAS!$K:$K,INT((ROW()-2)/20)+2))</f>
        <v/>
      </c>
      <c r="M2083" s="0" t="str">
        <f aca="false">IF($A2083="","","Compra no cartão")</f>
        <v/>
      </c>
    </row>
    <row r="2084" customFormat="false" ht="13.5" hidden="false" customHeight="false" outlineLevel="0" collapsed="false">
      <c r="A2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4" s="0" t="str">
        <f aca="false">IF($A2084="","",INDEX(CARTAO_COMPRAS!$C:$C,INT((ROW()-2)/20)+2))</f>
        <v/>
      </c>
      <c r="C2084" s="0" t="str">
        <f aca="false">IF($A2084="","",INDEX(CARTAO_COMPRAS!$D:$D,INT((ROW()-2)/20)+2))</f>
        <v/>
      </c>
      <c r="D2084" s="0" t="str">
        <f aca="false">IF($A2084="","",INDEX(CARTAO_COMPRAS!$E:$E,INT((ROW()-2)/20)+2))</f>
        <v/>
      </c>
      <c r="E2084" s="0" t="str">
        <f aca="false">IF($A2084="","",INDEX(CARTAO_COMPRAS!$H:$H,INT((ROW()-2)/20)+2)+MOD(ROW()-2,20))</f>
        <v/>
      </c>
      <c r="F2084" s="0" t="str">
        <f aca="false">IF($A2084="","",INDEX(CARTAO_COMPRAS!$G:$G,INT((ROW()-2)/20)+2))</f>
        <v/>
      </c>
      <c r="G2084" s="5" t="str">
        <f aca="false">IF($A2084="","",INDEX(CARTAO_COMPRAS!$I:$I,INT((ROW()-2)/20)+2))</f>
        <v/>
      </c>
      <c r="H2084" s="4" t="str">
        <f aca="false">IF($A2084="","",EDATE(INDEX(CARTAO_COMPRAS!$J:$J,INT((ROW()-2)/20)+2),MOD(ROW()-2,20)))</f>
        <v/>
      </c>
      <c r="I2084" s="4" t="str">
        <f aca="false">IF($H2084="","",$H2084-WEEKDAY($H2084,2)+1)</f>
        <v/>
      </c>
      <c r="J2084" s="4" t="str">
        <f aca="false">IF($I2084="","",$I2084+6)</f>
        <v/>
      </c>
      <c r="K2084" s="6" t="str">
        <f aca="false">IF($H2084="","",DATE(YEAR($H2084),MONTH($H2084),1))</f>
        <v/>
      </c>
      <c r="L2084" s="0" t="str">
        <f aca="false">IF($A2084="","",INDEX(CARTAO_COMPRAS!$K:$K,INT((ROW()-2)/20)+2))</f>
        <v/>
      </c>
      <c r="M2084" s="0" t="str">
        <f aca="false">IF($A2084="","","Compra no cartão")</f>
        <v/>
      </c>
    </row>
    <row r="2085" customFormat="false" ht="13.5" hidden="false" customHeight="false" outlineLevel="0" collapsed="false">
      <c r="A2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5" s="0" t="str">
        <f aca="false">IF($A2085="","",INDEX(CARTAO_COMPRAS!$C:$C,INT((ROW()-2)/20)+2))</f>
        <v/>
      </c>
      <c r="C2085" s="0" t="str">
        <f aca="false">IF($A2085="","",INDEX(CARTAO_COMPRAS!$D:$D,INT((ROW()-2)/20)+2))</f>
        <v/>
      </c>
      <c r="D2085" s="0" t="str">
        <f aca="false">IF($A2085="","",INDEX(CARTAO_COMPRAS!$E:$E,INT((ROW()-2)/20)+2))</f>
        <v/>
      </c>
      <c r="E2085" s="0" t="str">
        <f aca="false">IF($A2085="","",INDEX(CARTAO_COMPRAS!$H:$H,INT((ROW()-2)/20)+2)+MOD(ROW()-2,20))</f>
        <v/>
      </c>
      <c r="F2085" s="0" t="str">
        <f aca="false">IF($A2085="","",INDEX(CARTAO_COMPRAS!$G:$G,INT((ROW()-2)/20)+2))</f>
        <v/>
      </c>
      <c r="G2085" s="5" t="str">
        <f aca="false">IF($A2085="","",INDEX(CARTAO_COMPRAS!$I:$I,INT((ROW()-2)/20)+2))</f>
        <v/>
      </c>
      <c r="H2085" s="4" t="str">
        <f aca="false">IF($A2085="","",EDATE(INDEX(CARTAO_COMPRAS!$J:$J,INT((ROW()-2)/20)+2),MOD(ROW()-2,20)))</f>
        <v/>
      </c>
      <c r="I2085" s="4" t="str">
        <f aca="false">IF($H2085="","",$H2085-WEEKDAY($H2085,2)+1)</f>
        <v/>
      </c>
      <c r="J2085" s="4" t="str">
        <f aca="false">IF($I2085="","",$I2085+6)</f>
        <v/>
      </c>
      <c r="K2085" s="6" t="str">
        <f aca="false">IF($H2085="","",DATE(YEAR($H2085),MONTH($H2085),1))</f>
        <v/>
      </c>
      <c r="L2085" s="0" t="str">
        <f aca="false">IF($A2085="","",INDEX(CARTAO_COMPRAS!$K:$K,INT((ROW()-2)/20)+2))</f>
        <v/>
      </c>
      <c r="M2085" s="0" t="str">
        <f aca="false">IF($A2085="","","Compra no cartão")</f>
        <v/>
      </c>
    </row>
    <row r="2086" customFormat="false" ht="13.5" hidden="false" customHeight="false" outlineLevel="0" collapsed="false">
      <c r="A2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6" s="0" t="str">
        <f aca="false">IF($A2086="","",INDEX(CARTAO_COMPRAS!$C:$C,INT((ROW()-2)/20)+2))</f>
        <v/>
      </c>
      <c r="C2086" s="0" t="str">
        <f aca="false">IF($A2086="","",INDEX(CARTAO_COMPRAS!$D:$D,INT((ROW()-2)/20)+2))</f>
        <v/>
      </c>
      <c r="D2086" s="0" t="str">
        <f aca="false">IF($A2086="","",INDEX(CARTAO_COMPRAS!$E:$E,INT((ROW()-2)/20)+2))</f>
        <v/>
      </c>
      <c r="E2086" s="0" t="str">
        <f aca="false">IF($A2086="","",INDEX(CARTAO_COMPRAS!$H:$H,INT((ROW()-2)/20)+2)+MOD(ROW()-2,20))</f>
        <v/>
      </c>
      <c r="F2086" s="0" t="str">
        <f aca="false">IF($A2086="","",INDEX(CARTAO_COMPRAS!$G:$G,INT((ROW()-2)/20)+2))</f>
        <v/>
      </c>
      <c r="G2086" s="5" t="str">
        <f aca="false">IF($A2086="","",INDEX(CARTAO_COMPRAS!$I:$I,INT((ROW()-2)/20)+2))</f>
        <v/>
      </c>
      <c r="H2086" s="4" t="str">
        <f aca="false">IF($A2086="","",EDATE(INDEX(CARTAO_COMPRAS!$J:$J,INT((ROW()-2)/20)+2),MOD(ROW()-2,20)))</f>
        <v/>
      </c>
      <c r="I2086" s="4" t="str">
        <f aca="false">IF($H2086="","",$H2086-WEEKDAY($H2086,2)+1)</f>
        <v/>
      </c>
      <c r="J2086" s="4" t="str">
        <f aca="false">IF($I2086="","",$I2086+6)</f>
        <v/>
      </c>
      <c r="K2086" s="6" t="str">
        <f aca="false">IF($H2086="","",DATE(YEAR($H2086),MONTH($H2086),1))</f>
        <v/>
      </c>
      <c r="L2086" s="0" t="str">
        <f aca="false">IF($A2086="","",INDEX(CARTAO_COMPRAS!$K:$K,INT((ROW()-2)/20)+2))</f>
        <v/>
      </c>
      <c r="M2086" s="0" t="str">
        <f aca="false">IF($A2086="","","Compra no cartão")</f>
        <v/>
      </c>
    </row>
    <row r="2087" customFormat="false" ht="13.5" hidden="false" customHeight="false" outlineLevel="0" collapsed="false">
      <c r="A2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7" s="0" t="str">
        <f aca="false">IF($A2087="","",INDEX(CARTAO_COMPRAS!$C:$C,INT((ROW()-2)/20)+2))</f>
        <v/>
      </c>
      <c r="C2087" s="0" t="str">
        <f aca="false">IF($A2087="","",INDEX(CARTAO_COMPRAS!$D:$D,INT((ROW()-2)/20)+2))</f>
        <v/>
      </c>
      <c r="D2087" s="0" t="str">
        <f aca="false">IF($A2087="","",INDEX(CARTAO_COMPRAS!$E:$E,INT((ROW()-2)/20)+2))</f>
        <v/>
      </c>
      <c r="E2087" s="0" t="str">
        <f aca="false">IF($A2087="","",INDEX(CARTAO_COMPRAS!$H:$H,INT((ROW()-2)/20)+2)+MOD(ROW()-2,20))</f>
        <v/>
      </c>
      <c r="F2087" s="0" t="str">
        <f aca="false">IF($A2087="","",INDEX(CARTAO_COMPRAS!$G:$G,INT((ROW()-2)/20)+2))</f>
        <v/>
      </c>
      <c r="G2087" s="5" t="str">
        <f aca="false">IF($A2087="","",INDEX(CARTAO_COMPRAS!$I:$I,INT((ROW()-2)/20)+2))</f>
        <v/>
      </c>
      <c r="H2087" s="4" t="str">
        <f aca="false">IF($A2087="","",EDATE(INDEX(CARTAO_COMPRAS!$J:$J,INT((ROW()-2)/20)+2),MOD(ROW()-2,20)))</f>
        <v/>
      </c>
      <c r="I2087" s="4" t="str">
        <f aca="false">IF($H2087="","",$H2087-WEEKDAY($H2087,2)+1)</f>
        <v/>
      </c>
      <c r="J2087" s="4" t="str">
        <f aca="false">IF($I2087="","",$I2087+6)</f>
        <v/>
      </c>
      <c r="K2087" s="6" t="str">
        <f aca="false">IF($H2087="","",DATE(YEAR($H2087),MONTH($H2087),1))</f>
        <v/>
      </c>
      <c r="L2087" s="0" t="str">
        <f aca="false">IF($A2087="","",INDEX(CARTAO_COMPRAS!$K:$K,INT((ROW()-2)/20)+2))</f>
        <v/>
      </c>
      <c r="M2087" s="0" t="str">
        <f aca="false">IF($A2087="","","Compra no cartão")</f>
        <v/>
      </c>
    </row>
    <row r="2088" customFormat="false" ht="13.5" hidden="false" customHeight="false" outlineLevel="0" collapsed="false">
      <c r="A2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8" s="0" t="str">
        <f aca="false">IF($A2088="","",INDEX(CARTAO_COMPRAS!$C:$C,INT((ROW()-2)/20)+2))</f>
        <v/>
      </c>
      <c r="C2088" s="0" t="str">
        <f aca="false">IF($A2088="","",INDEX(CARTAO_COMPRAS!$D:$D,INT((ROW()-2)/20)+2))</f>
        <v/>
      </c>
      <c r="D2088" s="0" t="str">
        <f aca="false">IF($A2088="","",INDEX(CARTAO_COMPRAS!$E:$E,INT((ROW()-2)/20)+2))</f>
        <v/>
      </c>
      <c r="E2088" s="0" t="str">
        <f aca="false">IF($A2088="","",INDEX(CARTAO_COMPRAS!$H:$H,INT((ROW()-2)/20)+2)+MOD(ROW()-2,20))</f>
        <v/>
      </c>
      <c r="F2088" s="0" t="str">
        <f aca="false">IF($A2088="","",INDEX(CARTAO_COMPRAS!$G:$G,INT((ROW()-2)/20)+2))</f>
        <v/>
      </c>
      <c r="G2088" s="5" t="str">
        <f aca="false">IF($A2088="","",INDEX(CARTAO_COMPRAS!$I:$I,INT((ROW()-2)/20)+2))</f>
        <v/>
      </c>
      <c r="H2088" s="4" t="str">
        <f aca="false">IF($A2088="","",EDATE(INDEX(CARTAO_COMPRAS!$J:$J,INT((ROW()-2)/20)+2),MOD(ROW()-2,20)))</f>
        <v/>
      </c>
      <c r="I2088" s="4" t="str">
        <f aca="false">IF($H2088="","",$H2088-WEEKDAY($H2088,2)+1)</f>
        <v/>
      </c>
      <c r="J2088" s="4" t="str">
        <f aca="false">IF($I2088="","",$I2088+6)</f>
        <v/>
      </c>
      <c r="K2088" s="6" t="str">
        <f aca="false">IF($H2088="","",DATE(YEAR($H2088),MONTH($H2088),1))</f>
        <v/>
      </c>
      <c r="L2088" s="0" t="str">
        <f aca="false">IF($A2088="","",INDEX(CARTAO_COMPRAS!$K:$K,INT((ROW()-2)/20)+2))</f>
        <v/>
      </c>
      <c r="M2088" s="0" t="str">
        <f aca="false">IF($A2088="","","Compra no cartão")</f>
        <v/>
      </c>
    </row>
    <row r="2089" customFormat="false" ht="13.5" hidden="false" customHeight="false" outlineLevel="0" collapsed="false">
      <c r="A2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89" s="0" t="str">
        <f aca="false">IF($A2089="","",INDEX(CARTAO_COMPRAS!$C:$C,INT((ROW()-2)/20)+2))</f>
        <v/>
      </c>
      <c r="C2089" s="0" t="str">
        <f aca="false">IF($A2089="","",INDEX(CARTAO_COMPRAS!$D:$D,INT((ROW()-2)/20)+2))</f>
        <v/>
      </c>
      <c r="D2089" s="0" t="str">
        <f aca="false">IF($A2089="","",INDEX(CARTAO_COMPRAS!$E:$E,INT((ROW()-2)/20)+2))</f>
        <v/>
      </c>
      <c r="E2089" s="0" t="str">
        <f aca="false">IF($A2089="","",INDEX(CARTAO_COMPRAS!$H:$H,INT((ROW()-2)/20)+2)+MOD(ROW()-2,20))</f>
        <v/>
      </c>
      <c r="F2089" s="0" t="str">
        <f aca="false">IF($A2089="","",INDEX(CARTAO_COMPRAS!$G:$G,INT((ROW()-2)/20)+2))</f>
        <v/>
      </c>
      <c r="G2089" s="5" t="str">
        <f aca="false">IF($A2089="","",INDEX(CARTAO_COMPRAS!$I:$I,INT((ROW()-2)/20)+2))</f>
        <v/>
      </c>
      <c r="H2089" s="4" t="str">
        <f aca="false">IF($A2089="","",EDATE(INDEX(CARTAO_COMPRAS!$J:$J,INT((ROW()-2)/20)+2),MOD(ROW()-2,20)))</f>
        <v/>
      </c>
      <c r="I2089" s="4" t="str">
        <f aca="false">IF($H2089="","",$H2089-WEEKDAY($H2089,2)+1)</f>
        <v/>
      </c>
      <c r="J2089" s="4" t="str">
        <f aca="false">IF($I2089="","",$I2089+6)</f>
        <v/>
      </c>
      <c r="K2089" s="6" t="str">
        <f aca="false">IF($H2089="","",DATE(YEAR($H2089),MONTH($H2089),1))</f>
        <v/>
      </c>
      <c r="L2089" s="0" t="str">
        <f aca="false">IF($A2089="","",INDEX(CARTAO_COMPRAS!$K:$K,INT((ROW()-2)/20)+2))</f>
        <v/>
      </c>
      <c r="M2089" s="0" t="str">
        <f aca="false">IF($A2089="","","Compra no cartão")</f>
        <v/>
      </c>
    </row>
    <row r="2090" customFormat="false" ht="13.5" hidden="false" customHeight="false" outlineLevel="0" collapsed="false">
      <c r="A2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0" s="0" t="str">
        <f aca="false">IF($A2090="","",INDEX(CARTAO_COMPRAS!$C:$C,INT((ROW()-2)/20)+2))</f>
        <v/>
      </c>
      <c r="C2090" s="0" t="str">
        <f aca="false">IF($A2090="","",INDEX(CARTAO_COMPRAS!$D:$D,INT((ROW()-2)/20)+2))</f>
        <v/>
      </c>
      <c r="D2090" s="0" t="str">
        <f aca="false">IF($A2090="","",INDEX(CARTAO_COMPRAS!$E:$E,INT((ROW()-2)/20)+2))</f>
        <v/>
      </c>
      <c r="E2090" s="0" t="str">
        <f aca="false">IF($A2090="","",INDEX(CARTAO_COMPRAS!$H:$H,INT((ROW()-2)/20)+2)+MOD(ROW()-2,20))</f>
        <v/>
      </c>
      <c r="F2090" s="0" t="str">
        <f aca="false">IF($A2090="","",INDEX(CARTAO_COMPRAS!$G:$G,INT((ROW()-2)/20)+2))</f>
        <v/>
      </c>
      <c r="G2090" s="5" t="str">
        <f aca="false">IF($A2090="","",INDEX(CARTAO_COMPRAS!$I:$I,INT((ROW()-2)/20)+2))</f>
        <v/>
      </c>
      <c r="H2090" s="4" t="str">
        <f aca="false">IF($A2090="","",EDATE(INDEX(CARTAO_COMPRAS!$J:$J,INT((ROW()-2)/20)+2),MOD(ROW()-2,20)))</f>
        <v/>
      </c>
      <c r="I2090" s="4" t="str">
        <f aca="false">IF($H2090="","",$H2090-WEEKDAY($H2090,2)+1)</f>
        <v/>
      </c>
      <c r="J2090" s="4" t="str">
        <f aca="false">IF($I2090="","",$I2090+6)</f>
        <v/>
      </c>
      <c r="K2090" s="6" t="str">
        <f aca="false">IF($H2090="","",DATE(YEAR($H2090),MONTH($H2090),1))</f>
        <v/>
      </c>
      <c r="L2090" s="0" t="str">
        <f aca="false">IF($A2090="","",INDEX(CARTAO_COMPRAS!$K:$K,INT((ROW()-2)/20)+2))</f>
        <v/>
      </c>
      <c r="M2090" s="0" t="str">
        <f aca="false">IF($A2090="","","Compra no cartão")</f>
        <v/>
      </c>
    </row>
    <row r="2091" customFormat="false" ht="13.5" hidden="false" customHeight="false" outlineLevel="0" collapsed="false">
      <c r="A2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1" s="0" t="str">
        <f aca="false">IF($A2091="","",INDEX(CARTAO_COMPRAS!$C:$C,INT((ROW()-2)/20)+2))</f>
        <v/>
      </c>
      <c r="C2091" s="0" t="str">
        <f aca="false">IF($A2091="","",INDEX(CARTAO_COMPRAS!$D:$D,INT((ROW()-2)/20)+2))</f>
        <v/>
      </c>
      <c r="D2091" s="0" t="str">
        <f aca="false">IF($A2091="","",INDEX(CARTAO_COMPRAS!$E:$E,INT((ROW()-2)/20)+2))</f>
        <v/>
      </c>
      <c r="E2091" s="0" t="str">
        <f aca="false">IF($A2091="","",INDEX(CARTAO_COMPRAS!$H:$H,INT((ROW()-2)/20)+2)+MOD(ROW()-2,20))</f>
        <v/>
      </c>
      <c r="F2091" s="0" t="str">
        <f aca="false">IF($A2091="","",INDEX(CARTAO_COMPRAS!$G:$G,INT((ROW()-2)/20)+2))</f>
        <v/>
      </c>
      <c r="G2091" s="5" t="str">
        <f aca="false">IF($A2091="","",INDEX(CARTAO_COMPRAS!$I:$I,INT((ROW()-2)/20)+2))</f>
        <v/>
      </c>
      <c r="H2091" s="4" t="str">
        <f aca="false">IF($A2091="","",EDATE(INDEX(CARTAO_COMPRAS!$J:$J,INT((ROW()-2)/20)+2),MOD(ROW()-2,20)))</f>
        <v/>
      </c>
      <c r="I2091" s="4" t="str">
        <f aca="false">IF($H2091="","",$H2091-WEEKDAY($H2091,2)+1)</f>
        <v/>
      </c>
      <c r="J2091" s="4" t="str">
        <f aca="false">IF($I2091="","",$I2091+6)</f>
        <v/>
      </c>
      <c r="K2091" s="6" t="str">
        <f aca="false">IF($H2091="","",DATE(YEAR($H2091),MONTH($H2091),1))</f>
        <v/>
      </c>
      <c r="L2091" s="0" t="str">
        <f aca="false">IF($A2091="","",INDEX(CARTAO_COMPRAS!$K:$K,INT((ROW()-2)/20)+2))</f>
        <v/>
      </c>
      <c r="M2091" s="0" t="str">
        <f aca="false">IF($A2091="","","Compra no cartão")</f>
        <v/>
      </c>
    </row>
    <row r="2092" customFormat="false" ht="13.5" hidden="false" customHeight="false" outlineLevel="0" collapsed="false">
      <c r="A2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2" s="0" t="str">
        <f aca="false">IF($A2092="","",INDEX(CARTAO_COMPRAS!$C:$C,INT((ROW()-2)/20)+2))</f>
        <v/>
      </c>
      <c r="C2092" s="0" t="str">
        <f aca="false">IF($A2092="","",INDEX(CARTAO_COMPRAS!$D:$D,INT((ROW()-2)/20)+2))</f>
        <v/>
      </c>
      <c r="D2092" s="0" t="str">
        <f aca="false">IF($A2092="","",INDEX(CARTAO_COMPRAS!$E:$E,INT((ROW()-2)/20)+2))</f>
        <v/>
      </c>
      <c r="E2092" s="0" t="str">
        <f aca="false">IF($A2092="","",INDEX(CARTAO_COMPRAS!$H:$H,INT((ROW()-2)/20)+2)+MOD(ROW()-2,20))</f>
        <v/>
      </c>
      <c r="F2092" s="0" t="str">
        <f aca="false">IF($A2092="","",INDEX(CARTAO_COMPRAS!$G:$G,INT((ROW()-2)/20)+2))</f>
        <v/>
      </c>
      <c r="G2092" s="5" t="str">
        <f aca="false">IF($A2092="","",INDEX(CARTAO_COMPRAS!$I:$I,INT((ROW()-2)/20)+2))</f>
        <v/>
      </c>
      <c r="H2092" s="4" t="str">
        <f aca="false">IF($A2092="","",EDATE(INDEX(CARTAO_COMPRAS!$J:$J,INT((ROW()-2)/20)+2),MOD(ROW()-2,20)))</f>
        <v/>
      </c>
      <c r="I2092" s="4" t="str">
        <f aca="false">IF($H2092="","",$H2092-WEEKDAY($H2092,2)+1)</f>
        <v/>
      </c>
      <c r="J2092" s="4" t="str">
        <f aca="false">IF($I2092="","",$I2092+6)</f>
        <v/>
      </c>
      <c r="K2092" s="6" t="str">
        <f aca="false">IF($H2092="","",DATE(YEAR($H2092),MONTH($H2092),1))</f>
        <v/>
      </c>
      <c r="L2092" s="0" t="str">
        <f aca="false">IF($A2092="","",INDEX(CARTAO_COMPRAS!$K:$K,INT((ROW()-2)/20)+2))</f>
        <v/>
      </c>
      <c r="M2092" s="0" t="str">
        <f aca="false">IF($A2092="","","Compra no cartão")</f>
        <v/>
      </c>
    </row>
    <row r="2093" customFormat="false" ht="13.5" hidden="false" customHeight="false" outlineLevel="0" collapsed="false">
      <c r="A2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3" s="0" t="str">
        <f aca="false">IF($A2093="","",INDEX(CARTAO_COMPRAS!$C:$C,INT((ROW()-2)/20)+2))</f>
        <v/>
      </c>
      <c r="C2093" s="0" t="str">
        <f aca="false">IF($A2093="","",INDEX(CARTAO_COMPRAS!$D:$D,INT((ROW()-2)/20)+2))</f>
        <v/>
      </c>
      <c r="D2093" s="0" t="str">
        <f aca="false">IF($A2093="","",INDEX(CARTAO_COMPRAS!$E:$E,INT((ROW()-2)/20)+2))</f>
        <v/>
      </c>
      <c r="E2093" s="0" t="str">
        <f aca="false">IF($A2093="","",INDEX(CARTAO_COMPRAS!$H:$H,INT((ROW()-2)/20)+2)+MOD(ROW()-2,20))</f>
        <v/>
      </c>
      <c r="F2093" s="0" t="str">
        <f aca="false">IF($A2093="","",INDEX(CARTAO_COMPRAS!$G:$G,INT((ROW()-2)/20)+2))</f>
        <v/>
      </c>
      <c r="G2093" s="5" t="str">
        <f aca="false">IF($A2093="","",INDEX(CARTAO_COMPRAS!$I:$I,INT((ROW()-2)/20)+2))</f>
        <v/>
      </c>
      <c r="H2093" s="4" t="str">
        <f aca="false">IF($A2093="","",EDATE(INDEX(CARTAO_COMPRAS!$J:$J,INT((ROW()-2)/20)+2),MOD(ROW()-2,20)))</f>
        <v/>
      </c>
      <c r="I2093" s="4" t="str">
        <f aca="false">IF($H2093="","",$H2093-WEEKDAY($H2093,2)+1)</f>
        <v/>
      </c>
      <c r="J2093" s="4" t="str">
        <f aca="false">IF($I2093="","",$I2093+6)</f>
        <v/>
      </c>
      <c r="K2093" s="6" t="str">
        <f aca="false">IF($H2093="","",DATE(YEAR($H2093),MONTH($H2093),1))</f>
        <v/>
      </c>
      <c r="L2093" s="0" t="str">
        <f aca="false">IF($A2093="","",INDEX(CARTAO_COMPRAS!$K:$K,INT((ROW()-2)/20)+2))</f>
        <v/>
      </c>
      <c r="M2093" s="0" t="str">
        <f aca="false">IF($A2093="","","Compra no cartão")</f>
        <v/>
      </c>
    </row>
    <row r="2094" customFormat="false" ht="13.5" hidden="false" customHeight="false" outlineLevel="0" collapsed="false">
      <c r="A2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4" s="0" t="str">
        <f aca="false">IF($A2094="","",INDEX(CARTAO_COMPRAS!$C:$C,INT((ROW()-2)/20)+2))</f>
        <v/>
      </c>
      <c r="C2094" s="0" t="str">
        <f aca="false">IF($A2094="","",INDEX(CARTAO_COMPRAS!$D:$D,INT((ROW()-2)/20)+2))</f>
        <v/>
      </c>
      <c r="D2094" s="0" t="str">
        <f aca="false">IF($A2094="","",INDEX(CARTAO_COMPRAS!$E:$E,INT((ROW()-2)/20)+2))</f>
        <v/>
      </c>
      <c r="E2094" s="0" t="str">
        <f aca="false">IF($A2094="","",INDEX(CARTAO_COMPRAS!$H:$H,INT((ROW()-2)/20)+2)+MOD(ROW()-2,20))</f>
        <v/>
      </c>
      <c r="F2094" s="0" t="str">
        <f aca="false">IF($A2094="","",INDEX(CARTAO_COMPRAS!$G:$G,INT((ROW()-2)/20)+2))</f>
        <v/>
      </c>
      <c r="G2094" s="5" t="str">
        <f aca="false">IF($A2094="","",INDEX(CARTAO_COMPRAS!$I:$I,INT((ROW()-2)/20)+2))</f>
        <v/>
      </c>
      <c r="H2094" s="4" t="str">
        <f aca="false">IF($A2094="","",EDATE(INDEX(CARTAO_COMPRAS!$J:$J,INT((ROW()-2)/20)+2),MOD(ROW()-2,20)))</f>
        <v/>
      </c>
      <c r="I2094" s="4" t="str">
        <f aca="false">IF($H2094="","",$H2094-WEEKDAY($H2094,2)+1)</f>
        <v/>
      </c>
      <c r="J2094" s="4" t="str">
        <f aca="false">IF($I2094="","",$I2094+6)</f>
        <v/>
      </c>
      <c r="K2094" s="6" t="str">
        <f aca="false">IF($H2094="","",DATE(YEAR($H2094),MONTH($H2094),1))</f>
        <v/>
      </c>
      <c r="L2094" s="0" t="str">
        <f aca="false">IF($A2094="","",INDEX(CARTAO_COMPRAS!$K:$K,INT((ROW()-2)/20)+2))</f>
        <v/>
      </c>
      <c r="M2094" s="0" t="str">
        <f aca="false">IF($A2094="","","Compra no cartão")</f>
        <v/>
      </c>
    </row>
    <row r="2095" customFormat="false" ht="13.5" hidden="false" customHeight="false" outlineLevel="0" collapsed="false">
      <c r="A2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5" s="0" t="str">
        <f aca="false">IF($A2095="","",INDEX(CARTAO_COMPRAS!$C:$C,INT((ROW()-2)/20)+2))</f>
        <v/>
      </c>
      <c r="C2095" s="0" t="str">
        <f aca="false">IF($A2095="","",INDEX(CARTAO_COMPRAS!$D:$D,INT((ROW()-2)/20)+2))</f>
        <v/>
      </c>
      <c r="D2095" s="0" t="str">
        <f aca="false">IF($A2095="","",INDEX(CARTAO_COMPRAS!$E:$E,INT((ROW()-2)/20)+2))</f>
        <v/>
      </c>
      <c r="E2095" s="0" t="str">
        <f aca="false">IF($A2095="","",INDEX(CARTAO_COMPRAS!$H:$H,INT((ROW()-2)/20)+2)+MOD(ROW()-2,20))</f>
        <v/>
      </c>
      <c r="F2095" s="0" t="str">
        <f aca="false">IF($A2095="","",INDEX(CARTAO_COMPRAS!$G:$G,INT((ROW()-2)/20)+2))</f>
        <v/>
      </c>
      <c r="G2095" s="5" t="str">
        <f aca="false">IF($A2095="","",INDEX(CARTAO_COMPRAS!$I:$I,INT((ROW()-2)/20)+2))</f>
        <v/>
      </c>
      <c r="H2095" s="4" t="str">
        <f aca="false">IF($A2095="","",EDATE(INDEX(CARTAO_COMPRAS!$J:$J,INT((ROW()-2)/20)+2),MOD(ROW()-2,20)))</f>
        <v/>
      </c>
      <c r="I2095" s="4" t="str">
        <f aca="false">IF($H2095="","",$H2095-WEEKDAY($H2095,2)+1)</f>
        <v/>
      </c>
      <c r="J2095" s="4" t="str">
        <f aca="false">IF($I2095="","",$I2095+6)</f>
        <v/>
      </c>
      <c r="K2095" s="6" t="str">
        <f aca="false">IF($H2095="","",DATE(YEAR($H2095),MONTH($H2095),1))</f>
        <v/>
      </c>
      <c r="L2095" s="0" t="str">
        <f aca="false">IF($A2095="","",INDEX(CARTAO_COMPRAS!$K:$K,INT((ROW()-2)/20)+2))</f>
        <v/>
      </c>
      <c r="M2095" s="0" t="str">
        <f aca="false">IF($A2095="","","Compra no cartão")</f>
        <v/>
      </c>
    </row>
    <row r="2096" customFormat="false" ht="13.5" hidden="false" customHeight="false" outlineLevel="0" collapsed="false">
      <c r="A2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6" s="0" t="str">
        <f aca="false">IF($A2096="","",INDEX(CARTAO_COMPRAS!$C:$C,INT((ROW()-2)/20)+2))</f>
        <v/>
      </c>
      <c r="C2096" s="0" t="str">
        <f aca="false">IF($A2096="","",INDEX(CARTAO_COMPRAS!$D:$D,INT((ROW()-2)/20)+2))</f>
        <v/>
      </c>
      <c r="D2096" s="0" t="str">
        <f aca="false">IF($A2096="","",INDEX(CARTAO_COMPRAS!$E:$E,INT((ROW()-2)/20)+2))</f>
        <v/>
      </c>
      <c r="E2096" s="0" t="str">
        <f aca="false">IF($A2096="","",INDEX(CARTAO_COMPRAS!$H:$H,INT((ROW()-2)/20)+2)+MOD(ROW()-2,20))</f>
        <v/>
      </c>
      <c r="F2096" s="0" t="str">
        <f aca="false">IF($A2096="","",INDEX(CARTAO_COMPRAS!$G:$G,INT((ROW()-2)/20)+2))</f>
        <v/>
      </c>
      <c r="G2096" s="5" t="str">
        <f aca="false">IF($A2096="","",INDEX(CARTAO_COMPRAS!$I:$I,INT((ROW()-2)/20)+2))</f>
        <v/>
      </c>
      <c r="H2096" s="4" t="str">
        <f aca="false">IF($A2096="","",EDATE(INDEX(CARTAO_COMPRAS!$J:$J,INT((ROW()-2)/20)+2),MOD(ROW()-2,20)))</f>
        <v/>
      </c>
      <c r="I2096" s="4" t="str">
        <f aca="false">IF($H2096="","",$H2096-WEEKDAY($H2096,2)+1)</f>
        <v/>
      </c>
      <c r="J2096" s="4" t="str">
        <f aca="false">IF($I2096="","",$I2096+6)</f>
        <v/>
      </c>
      <c r="K2096" s="6" t="str">
        <f aca="false">IF($H2096="","",DATE(YEAR($H2096),MONTH($H2096),1))</f>
        <v/>
      </c>
      <c r="L2096" s="0" t="str">
        <f aca="false">IF($A2096="","",INDEX(CARTAO_COMPRAS!$K:$K,INT((ROW()-2)/20)+2))</f>
        <v/>
      </c>
      <c r="M2096" s="0" t="str">
        <f aca="false">IF($A2096="","","Compra no cartão")</f>
        <v/>
      </c>
    </row>
    <row r="2097" customFormat="false" ht="13.5" hidden="false" customHeight="false" outlineLevel="0" collapsed="false">
      <c r="A2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7" s="0" t="str">
        <f aca="false">IF($A2097="","",INDEX(CARTAO_COMPRAS!$C:$C,INT((ROW()-2)/20)+2))</f>
        <v/>
      </c>
      <c r="C2097" s="0" t="str">
        <f aca="false">IF($A2097="","",INDEX(CARTAO_COMPRAS!$D:$D,INT((ROW()-2)/20)+2))</f>
        <v/>
      </c>
      <c r="D2097" s="0" t="str">
        <f aca="false">IF($A2097="","",INDEX(CARTAO_COMPRAS!$E:$E,INT((ROW()-2)/20)+2))</f>
        <v/>
      </c>
      <c r="E2097" s="0" t="str">
        <f aca="false">IF($A2097="","",INDEX(CARTAO_COMPRAS!$H:$H,INT((ROW()-2)/20)+2)+MOD(ROW()-2,20))</f>
        <v/>
      </c>
      <c r="F2097" s="0" t="str">
        <f aca="false">IF($A2097="","",INDEX(CARTAO_COMPRAS!$G:$G,INT((ROW()-2)/20)+2))</f>
        <v/>
      </c>
      <c r="G2097" s="5" t="str">
        <f aca="false">IF($A2097="","",INDEX(CARTAO_COMPRAS!$I:$I,INT((ROW()-2)/20)+2))</f>
        <v/>
      </c>
      <c r="H2097" s="4" t="str">
        <f aca="false">IF($A2097="","",EDATE(INDEX(CARTAO_COMPRAS!$J:$J,INT((ROW()-2)/20)+2),MOD(ROW()-2,20)))</f>
        <v/>
      </c>
      <c r="I2097" s="4" t="str">
        <f aca="false">IF($H2097="","",$H2097-WEEKDAY($H2097,2)+1)</f>
        <v/>
      </c>
      <c r="J2097" s="4" t="str">
        <f aca="false">IF($I2097="","",$I2097+6)</f>
        <v/>
      </c>
      <c r="K2097" s="6" t="str">
        <f aca="false">IF($H2097="","",DATE(YEAR($H2097),MONTH($H2097),1))</f>
        <v/>
      </c>
      <c r="L2097" s="0" t="str">
        <f aca="false">IF($A2097="","",INDEX(CARTAO_COMPRAS!$K:$K,INT((ROW()-2)/20)+2))</f>
        <v/>
      </c>
      <c r="M2097" s="0" t="str">
        <f aca="false">IF($A2097="","","Compra no cartão")</f>
        <v/>
      </c>
    </row>
    <row r="2098" customFormat="false" ht="13.5" hidden="false" customHeight="false" outlineLevel="0" collapsed="false">
      <c r="A2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8" s="0" t="str">
        <f aca="false">IF($A2098="","",INDEX(CARTAO_COMPRAS!$C:$C,INT((ROW()-2)/20)+2))</f>
        <v/>
      </c>
      <c r="C2098" s="0" t="str">
        <f aca="false">IF($A2098="","",INDEX(CARTAO_COMPRAS!$D:$D,INT((ROW()-2)/20)+2))</f>
        <v/>
      </c>
      <c r="D2098" s="0" t="str">
        <f aca="false">IF($A2098="","",INDEX(CARTAO_COMPRAS!$E:$E,INT((ROW()-2)/20)+2))</f>
        <v/>
      </c>
      <c r="E2098" s="0" t="str">
        <f aca="false">IF($A2098="","",INDEX(CARTAO_COMPRAS!$H:$H,INT((ROW()-2)/20)+2)+MOD(ROW()-2,20))</f>
        <v/>
      </c>
      <c r="F2098" s="0" t="str">
        <f aca="false">IF($A2098="","",INDEX(CARTAO_COMPRAS!$G:$G,INT((ROW()-2)/20)+2))</f>
        <v/>
      </c>
      <c r="G2098" s="5" t="str">
        <f aca="false">IF($A2098="","",INDEX(CARTAO_COMPRAS!$I:$I,INT((ROW()-2)/20)+2))</f>
        <v/>
      </c>
      <c r="H2098" s="4" t="str">
        <f aca="false">IF($A2098="","",EDATE(INDEX(CARTAO_COMPRAS!$J:$J,INT((ROW()-2)/20)+2),MOD(ROW()-2,20)))</f>
        <v/>
      </c>
      <c r="I2098" s="4" t="str">
        <f aca="false">IF($H2098="","",$H2098-WEEKDAY($H2098,2)+1)</f>
        <v/>
      </c>
      <c r="J2098" s="4" t="str">
        <f aca="false">IF($I2098="","",$I2098+6)</f>
        <v/>
      </c>
      <c r="K2098" s="6" t="str">
        <f aca="false">IF($H2098="","",DATE(YEAR($H2098),MONTH($H2098),1))</f>
        <v/>
      </c>
      <c r="L2098" s="0" t="str">
        <f aca="false">IF($A2098="","",INDEX(CARTAO_COMPRAS!$K:$K,INT((ROW()-2)/20)+2))</f>
        <v/>
      </c>
      <c r="M2098" s="0" t="str">
        <f aca="false">IF($A2098="","","Compra no cartão")</f>
        <v/>
      </c>
    </row>
    <row r="2099" customFormat="false" ht="13.5" hidden="false" customHeight="false" outlineLevel="0" collapsed="false">
      <c r="A2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099" s="0" t="str">
        <f aca="false">IF($A2099="","",INDEX(CARTAO_COMPRAS!$C:$C,INT((ROW()-2)/20)+2))</f>
        <v/>
      </c>
      <c r="C2099" s="0" t="str">
        <f aca="false">IF($A2099="","",INDEX(CARTAO_COMPRAS!$D:$D,INT((ROW()-2)/20)+2))</f>
        <v/>
      </c>
      <c r="D2099" s="0" t="str">
        <f aca="false">IF($A2099="","",INDEX(CARTAO_COMPRAS!$E:$E,INT((ROW()-2)/20)+2))</f>
        <v/>
      </c>
      <c r="E2099" s="0" t="str">
        <f aca="false">IF($A2099="","",INDEX(CARTAO_COMPRAS!$H:$H,INT((ROW()-2)/20)+2)+MOD(ROW()-2,20))</f>
        <v/>
      </c>
      <c r="F2099" s="0" t="str">
        <f aca="false">IF($A2099="","",INDEX(CARTAO_COMPRAS!$G:$G,INT((ROW()-2)/20)+2))</f>
        <v/>
      </c>
      <c r="G2099" s="5" t="str">
        <f aca="false">IF($A2099="","",INDEX(CARTAO_COMPRAS!$I:$I,INT((ROW()-2)/20)+2))</f>
        <v/>
      </c>
      <c r="H2099" s="4" t="str">
        <f aca="false">IF($A2099="","",EDATE(INDEX(CARTAO_COMPRAS!$J:$J,INT((ROW()-2)/20)+2),MOD(ROW()-2,20)))</f>
        <v/>
      </c>
      <c r="I2099" s="4" t="str">
        <f aca="false">IF($H2099="","",$H2099-WEEKDAY($H2099,2)+1)</f>
        <v/>
      </c>
      <c r="J2099" s="4" t="str">
        <f aca="false">IF($I2099="","",$I2099+6)</f>
        <v/>
      </c>
      <c r="K2099" s="6" t="str">
        <f aca="false">IF($H2099="","",DATE(YEAR($H2099),MONTH($H2099),1))</f>
        <v/>
      </c>
      <c r="L2099" s="0" t="str">
        <f aca="false">IF($A2099="","",INDEX(CARTAO_COMPRAS!$K:$K,INT((ROW()-2)/20)+2))</f>
        <v/>
      </c>
      <c r="M2099" s="0" t="str">
        <f aca="false">IF($A2099="","","Compra no cartão")</f>
        <v/>
      </c>
    </row>
    <row r="2100" customFormat="false" ht="13.5" hidden="false" customHeight="false" outlineLevel="0" collapsed="false">
      <c r="A2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0" s="0" t="str">
        <f aca="false">IF($A2100="","",INDEX(CARTAO_COMPRAS!$C:$C,INT((ROW()-2)/20)+2))</f>
        <v/>
      </c>
      <c r="C2100" s="0" t="str">
        <f aca="false">IF($A2100="","",INDEX(CARTAO_COMPRAS!$D:$D,INT((ROW()-2)/20)+2))</f>
        <v/>
      </c>
      <c r="D2100" s="0" t="str">
        <f aca="false">IF($A2100="","",INDEX(CARTAO_COMPRAS!$E:$E,INT((ROW()-2)/20)+2))</f>
        <v/>
      </c>
      <c r="E2100" s="0" t="str">
        <f aca="false">IF($A2100="","",INDEX(CARTAO_COMPRAS!$H:$H,INT((ROW()-2)/20)+2)+MOD(ROW()-2,20))</f>
        <v/>
      </c>
      <c r="F2100" s="0" t="str">
        <f aca="false">IF($A2100="","",INDEX(CARTAO_COMPRAS!$G:$G,INT((ROW()-2)/20)+2))</f>
        <v/>
      </c>
      <c r="G2100" s="5" t="str">
        <f aca="false">IF($A2100="","",INDEX(CARTAO_COMPRAS!$I:$I,INT((ROW()-2)/20)+2))</f>
        <v/>
      </c>
      <c r="H2100" s="4" t="str">
        <f aca="false">IF($A2100="","",EDATE(INDEX(CARTAO_COMPRAS!$J:$J,INT((ROW()-2)/20)+2),MOD(ROW()-2,20)))</f>
        <v/>
      </c>
      <c r="I2100" s="4" t="str">
        <f aca="false">IF($H2100="","",$H2100-WEEKDAY($H2100,2)+1)</f>
        <v/>
      </c>
      <c r="J2100" s="4" t="str">
        <f aca="false">IF($I2100="","",$I2100+6)</f>
        <v/>
      </c>
      <c r="K2100" s="6" t="str">
        <f aca="false">IF($H2100="","",DATE(YEAR($H2100),MONTH($H2100),1))</f>
        <v/>
      </c>
      <c r="L2100" s="0" t="str">
        <f aca="false">IF($A2100="","",INDEX(CARTAO_COMPRAS!$K:$K,INT((ROW()-2)/20)+2))</f>
        <v/>
      </c>
      <c r="M2100" s="0" t="str">
        <f aca="false">IF($A2100="","","Compra no cartão")</f>
        <v/>
      </c>
    </row>
    <row r="2101" customFormat="false" ht="13.5" hidden="false" customHeight="false" outlineLevel="0" collapsed="false">
      <c r="A2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1" s="0" t="str">
        <f aca="false">IF($A2101="","",INDEX(CARTAO_COMPRAS!$C:$C,INT((ROW()-2)/20)+2))</f>
        <v/>
      </c>
      <c r="C2101" s="0" t="str">
        <f aca="false">IF($A2101="","",INDEX(CARTAO_COMPRAS!$D:$D,INT((ROW()-2)/20)+2))</f>
        <v/>
      </c>
      <c r="D2101" s="0" t="str">
        <f aca="false">IF($A2101="","",INDEX(CARTAO_COMPRAS!$E:$E,INT((ROW()-2)/20)+2))</f>
        <v/>
      </c>
      <c r="E2101" s="0" t="str">
        <f aca="false">IF($A2101="","",INDEX(CARTAO_COMPRAS!$H:$H,INT((ROW()-2)/20)+2)+MOD(ROW()-2,20))</f>
        <v/>
      </c>
      <c r="F2101" s="0" t="str">
        <f aca="false">IF($A2101="","",INDEX(CARTAO_COMPRAS!$G:$G,INT((ROW()-2)/20)+2))</f>
        <v/>
      </c>
      <c r="G2101" s="5" t="str">
        <f aca="false">IF($A2101="","",INDEX(CARTAO_COMPRAS!$I:$I,INT((ROW()-2)/20)+2))</f>
        <v/>
      </c>
      <c r="H2101" s="4" t="str">
        <f aca="false">IF($A2101="","",EDATE(INDEX(CARTAO_COMPRAS!$J:$J,INT((ROW()-2)/20)+2),MOD(ROW()-2,20)))</f>
        <v/>
      </c>
      <c r="I2101" s="4" t="str">
        <f aca="false">IF($H2101="","",$H2101-WEEKDAY($H2101,2)+1)</f>
        <v/>
      </c>
      <c r="J2101" s="4" t="str">
        <f aca="false">IF($I2101="","",$I2101+6)</f>
        <v/>
      </c>
      <c r="K2101" s="6" t="str">
        <f aca="false">IF($H2101="","",DATE(YEAR($H2101),MONTH($H2101),1))</f>
        <v/>
      </c>
      <c r="L2101" s="0" t="str">
        <f aca="false">IF($A2101="","",INDEX(CARTAO_COMPRAS!$K:$K,INT((ROW()-2)/20)+2))</f>
        <v/>
      </c>
      <c r="M2101" s="0" t="str">
        <f aca="false">IF($A2101="","","Compra no cartão")</f>
        <v/>
      </c>
    </row>
    <row r="2102" customFormat="false" ht="13.5" hidden="false" customHeight="false" outlineLevel="0" collapsed="false">
      <c r="A21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106</v>
      </c>
      <c r="B2102" s="0" t="str">
        <f aca="false">IF($A2102="","",INDEX(CARTAO_COMPRAS!$C:$C,INT((ROW()-2)/20)+2))</f>
        <v>Bradesco</v>
      </c>
      <c r="C2102" s="0" t="str">
        <f aca="false">IF($A2102="","",INDEX(CARTAO_COMPRAS!$D:$D,INT((ROW()-2)/20)+2))</f>
        <v>Supermercado</v>
      </c>
      <c r="D2102" s="0" t="str">
        <f aca="false">IF($A2102="","",INDEX(CARTAO_COMPRAS!$E:$E,INT((ROW()-2)/20)+2))</f>
        <v>Alimentação / Insumos</v>
      </c>
      <c r="E2102" s="0" t="n">
        <f aca="false">IF($A2102="","",INDEX(CARTAO_COMPRAS!$H:$H,INT((ROW()-2)/20)+2)+MOD(ROW()-2,20))</f>
        <v>1</v>
      </c>
      <c r="F2102" s="0" t="n">
        <f aca="false">IF($A2102="","",INDEX(CARTAO_COMPRAS!$G:$G,INT((ROW()-2)/20)+2))</f>
        <v>1</v>
      </c>
      <c r="G2102" s="5" t="n">
        <f aca="false">IF($A2102="","",INDEX(CARTAO_COMPRAS!$I:$I,INT((ROW()-2)/20)+2))</f>
        <v>292.48</v>
      </c>
      <c r="H2102" s="4" t="n">
        <f aca="false">IF($A2102="","",EDATE(INDEX(CARTAO_COMPRAS!$J:$J,INT((ROW()-2)/20)+2),MOD(ROW()-2,20)))</f>
        <v>46188</v>
      </c>
      <c r="I2102" s="4" t="n">
        <f aca="false">IF($H2102="","",$H2102-WEEKDAY($H2102,2)+1)</f>
        <v>46188</v>
      </c>
      <c r="J2102" s="4" t="n">
        <f aca="false">IF($I2102="","",$I2102+6)</f>
        <v>46194</v>
      </c>
      <c r="K2102" s="6" t="n">
        <f aca="false">IF($H2102="","",DATE(YEAR($H2102),MONTH($H2102),1))</f>
        <v>46174</v>
      </c>
      <c r="L2102" s="0" t="str">
        <f aca="false">IF($A2102="","",INDEX(CARTAO_COMPRAS!$K:$K,INT((ROW()-2)/20)+2))</f>
        <v>Pago</v>
      </c>
      <c r="M2102" s="0" t="str">
        <f aca="false">IF($A2102="","","Compra no cartão")</f>
        <v>Compra no cartão</v>
      </c>
    </row>
    <row r="2103" customFormat="false" ht="13.5" hidden="false" customHeight="false" outlineLevel="0" collapsed="false">
      <c r="A2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3" s="0" t="str">
        <f aca="false">IF($A2103="","",INDEX(CARTAO_COMPRAS!$C:$C,INT((ROW()-2)/20)+2))</f>
        <v/>
      </c>
      <c r="C2103" s="0" t="str">
        <f aca="false">IF($A2103="","",INDEX(CARTAO_COMPRAS!$D:$D,INT((ROW()-2)/20)+2))</f>
        <v/>
      </c>
      <c r="D2103" s="0" t="str">
        <f aca="false">IF($A2103="","",INDEX(CARTAO_COMPRAS!$E:$E,INT((ROW()-2)/20)+2))</f>
        <v/>
      </c>
      <c r="E2103" s="0" t="str">
        <f aca="false">IF($A2103="","",INDEX(CARTAO_COMPRAS!$H:$H,INT((ROW()-2)/20)+2)+MOD(ROW()-2,20))</f>
        <v/>
      </c>
      <c r="F2103" s="0" t="str">
        <f aca="false">IF($A2103="","",INDEX(CARTAO_COMPRAS!$G:$G,INT((ROW()-2)/20)+2))</f>
        <v/>
      </c>
      <c r="G2103" s="5" t="str">
        <f aca="false">IF($A2103="","",INDEX(CARTAO_COMPRAS!$I:$I,INT((ROW()-2)/20)+2))</f>
        <v/>
      </c>
      <c r="H2103" s="4" t="str">
        <f aca="false">IF($A2103="","",EDATE(INDEX(CARTAO_COMPRAS!$J:$J,INT((ROW()-2)/20)+2),MOD(ROW()-2,20)))</f>
        <v/>
      </c>
      <c r="I2103" s="4" t="str">
        <f aca="false">IF($H2103="","",$H2103-WEEKDAY($H2103,2)+1)</f>
        <v/>
      </c>
      <c r="J2103" s="4" t="str">
        <f aca="false">IF($I2103="","",$I2103+6)</f>
        <v/>
      </c>
      <c r="K2103" s="6" t="str">
        <f aca="false">IF($H2103="","",DATE(YEAR($H2103),MONTH($H2103),1))</f>
        <v/>
      </c>
      <c r="L2103" s="0" t="str">
        <f aca="false">IF($A2103="","",INDEX(CARTAO_COMPRAS!$K:$K,INT((ROW()-2)/20)+2))</f>
        <v/>
      </c>
      <c r="M2103" s="0" t="str">
        <f aca="false">IF($A2103="","","Compra no cartão")</f>
        <v/>
      </c>
    </row>
    <row r="2104" customFormat="false" ht="13.5" hidden="false" customHeight="false" outlineLevel="0" collapsed="false">
      <c r="A2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4" s="0" t="str">
        <f aca="false">IF($A2104="","",INDEX(CARTAO_COMPRAS!$C:$C,INT((ROW()-2)/20)+2))</f>
        <v/>
      </c>
      <c r="C2104" s="0" t="str">
        <f aca="false">IF($A2104="","",INDEX(CARTAO_COMPRAS!$D:$D,INT((ROW()-2)/20)+2))</f>
        <v/>
      </c>
      <c r="D2104" s="0" t="str">
        <f aca="false">IF($A2104="","",INDEX(CARTAO_COMPRAS!$E:$E,INT((ROW()-2)/20)+2))</f>
        <v/>
      </c>
      <c r="E2104" s="0" t="str">
        <f aca="false">IF($A2104="","",INDEX(CARTAO_COMPRAS!$H:$H,INT((ROW()-2)/20)+2)+MOD(ROW()-2,20))</f>
        <v/>
      </c>
      <c r="F2104" s="0" t="str">
        <f aca="false">IF($A2104="","",INDEX(CARTAO_COMPRAS!$G:$G,INT((ROW()-2)/20)+2))</f>
        <v/>
      </c>
      <c r="G2104" s="5" t="str">
        <f aca="false">IF($A2104="","",INDEX(CARTAO_COMPRAS!$I:$I,INT((ROW()-2)/20)+2))</f>
        <v/>
      </c>
      <c r="H2104" s="4" t="str">
        <f aca="false">IF($A2104="","",EDATE(INDEX(CARTAO_COMPRAS!$J:$J,INT((ROW()-2)/20)+2),MOD(ROW()-2,20)))</f>
        <v/>
      </c>
      <c r="I2104" s="4" t="str">
        <f aca="false">IF($H2104="","",$H2104-WEEKDAY($H2104,2)+1)</f>
        <v/>
      </c>
      <c r="J2104" s="4" t="str">
        <f aca="false">IF($I2104="","",$I2104+6)</f>
        <v/>
      </c>
      <c r="K2104" s="6" t="str">
        <f aca="false">IF($H2104="","",DATE(YEAR($H2104),MONTH($H2104),1))</f>
        <v/>
      </c>
      <c r="L2104" s="0" t="str">
        <f aca="false">IF($A2104="","",INDEX(CARTAO_COMPRAS!$K:$K,INT((ROW()-2)/20)+2))</f>
        <v/>
      </c>
      <c r="M2104" s="0" t="str">
        <f aca="false">IF($A2104="","","Compra no cartão")</f>
        <v/>
      </c>
    </row>
    <row r="2105" customFormat="false" ht="13.5" hidden="false" customHeight="false" outlineLevel="0" collapsed="false">
      <c r="A2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5" s="0" t="str">
        <f aca="false">IF($A2105="","",INDEX(CARTAO_COMPRAS!$C:$C,INT((ROW()-2)/20)+2))</f>
        <v/>
      </c>
      <c r="C2105" s="0" t="str">
        <f aca="false">IF($A2105="","",INDEX(CARTAO_COMPRAS!$D:$D,INT((ROW()-2)/20)+2))</f>
        <v/>
      </c>
      <c r="D2105" s="0" t="str">
        <f aca="false">IF($A2105="","",INDEX(CARTAO_COMPRAS!$E:$E,INT((ROW()-2)/20)+2))</f>
        <v/>
      </c>
      <c r="E2105" s="0" t="str">
        <f aca="false">IF($A2105="","",INDEX(CARTAO_COMPRAS!$H:$H,INT((ROW()-2)/20)+2)+MOD(ROW()-2,20))</f>
        <v/>
      </c>
      <c r="F2105" s="0" t="str">
        <f aca="false">IF($A2105="","",INDEX(CARTAO_COMPRAS!$G:$G,INT((ROW()-2)/20)+2))</f>
        <v/>
      </c>
      <c r="G2105" s="5" t="str">
        <f aca="false">IF($A2105="","",INDEX(CARTAO_COMPRAS!$I:$I,INT((ROW()-2)/20)+2))</f>
        <v/>
      </c>
      <c r="H2105" s="4" t="str">
        <f aca="false">IF($A2105="","",EDATE(INDEX(CARTAO_COMPRAS!$J:$J,INT((ROW()-2)/20)+2),MOD(ROW()-2,20)))</f>
        <v/>
      </c>
      <c r="I2105" s="4" t="str">
        <f aca="false">IF($H2105="","",$H2105-WEEKDAY($H2105,2)+1)</f>
        <v/>
      </c>
      <c r="J2105" s="4" t="str">
        <f aca="false">IF($I2105="","",$I2105+6)</f>
        <v/>
      </c>
      <c r="K2105" s="6" t="str">
        <f aca="false">IF($H2105="","",DATE(YEAR($H2105),MONTH($H2105),1))</f>
        <v/>
      </c>
      <c r="L2105" s="0" t="str">
        <f aca="false">IF($A2105="","",INDEX(CARTAO_COMPRAS!$K:$K,INT((ROW()-2)/20)+2))</f>
        <v/>
      </c>
      <c r="M2105" s="0" t="str">
        <f aca="false">IF($A2105="","","Compra no cartão")</f>
        <v/>
      </c>
    </row>
    <row r="2106" customFormat="false" ht="13.5" hidden="false" customHeight="false" outlineLevel="0" collapsed="false">
      <c r="A2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6" s="0" t="str">
        <f aca="false">IF($A2106="","",INDEX(CARTAO_COMPRAS!$C:$C,INT((ROW()-2)/20)+2))</f>
        <v/>
      </c>
      <c r="C2106" s="0" t="str">
        <f aca="false">IF($A2106="","",INDEX(CARTAO_COMPRAS!$D:$D,INT((ROW()-2)/20)+2))</f>
        <v/>
      </c>
      <c r="D2106" s="0" t="str">
        <f aca="false">IF($A2106="","",INDEX(CARTAO_COMPRAS!$E:$E,INT((ROW()-2)/20)+2))</f>
        <v/>
      </c>
      <c r="E2106" s="0" t="str">
        <f aca="false">IF($A2106="","",INDEX(CARTAO_COMPRAS!$H:$H,INT((ROW()-2)/20)+2)+MOD(ROW()-2,20))</f>
        <v/>
      </c>
      <c r="F2106" s="0" t="str">
        <f aca="false">IF($A2106="","",INDEX(CARTAO_COMPRAS!$G:$G,INT((ROW()-2)/20)+2))</f>
        <v/>
      </c>
      <c r="G2106" s="5" t="str">
        <f aca="false">IF($A2106="","",INDEX(CARTAO_COMPRAS!$I:$I,INT((ROW()-2)/20)+2))</f>
        <v/>
      </c>
      <c r="H2106" s="4" t="str">
        <f aca="false">IF($A2106="","",EDATE(INDEX(CARTAO_COMPRAS!$J:$J,INT((ROW()-2)/20)+2),MOD(ROW()-2,20)))</f>
        <v/>
      </c>
      <c r="I2106" s="4" t="str">
        <f aca="false">IF($H2106="","",$H2106-WEEKDAY($H2106,2)+1)</f>
        <v/>
      </c>
      <c r="J2106" s="4" t="str">
        <f aca="false">IF($I2106="","",$I2106+6)</f>
        <v/>
      </c>
      <c r="K2106" s="6" t="str">
        <f aca="false">IF($H2106="","",DATE(YEAR($H2106),MONTH($H2106),1))</f>
        <v/>
      </c>
      <c r="L2106" s="0" t="str">
        <f aca="false">IF($A2106="","",INDEX(CARTAO_COMPRAS!$K:$K,INT((ROW()-2)/20)+2))</f>
        <v/>
      </c>
      <c r="M2106" s="0" t="str">
        <f aca="false">IF($A2106="","","Compra no cartão")</f>
        <v/>
      </c>
    </row>
    <row r="2107" customFormat="false" ht="13.5" hidden="false" customHeight="false" outlineLevel="0" collapsed="false">
      <c r="A2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7" s="0" t="str">
        <f aca="false">IF($A2107="","",INDEX(CARTAO_COMPRAS!$C:$C,INT((ROW()-2)/20)+2))</f>
        <v/>
      </c>
      <c r="C2107" s="0" t="str">
        <f aca="false">IF($A2107="","",INDEX(CARTAO_COMPRAS!$D:$D,INT((ROW()-2)/20)+2))</f>
        <v/>
      </c>
      <c r="D2107" s="0" t="str">
        <f aca="false">IF($A2107="","",INDEX(CARTAO_COMPRAS!$E:$E,INT((ROW()-2)/20)+2))</f>
        <v/>
      </c>
      <c r="E2107" s="0" t="str">
        <f aca="false">IF($A2107="","",INDEX(CARTAO_COMPRAS!$H:$H,INT((ROW()-2)/20)+2)+MOD(ROW()-2,20))</f>
        <v/>
      </c>
      <c r="F2107" s="0" t="str">
        <f aca="false">IF($A2107="","",INDEX(CARTAO_COMPRAS!$G:$G,INT((ROW()-2)/20)+2))</f>
        <v/>
      </c>
      <c r="G2107" s="5" t="str">
        <f aca="false">IF($A2107="","",INDEX(CARTAO_COMPRAS!$I:$I,INT((ROW()-2)/20)+2))</f>
        <v/>
      </c>
      <c r="H2107" s="4" t="str">
        <f aca="false">IF($A2107="","",EDATE(INDEX(CARTAO_COMPRAS!$J:$J,INT((ROW()-2)/20)+2),MOD(ROW()-2,20)))</f>
        <v/>
      </c>
      <c r="I2107" s="4" t="str">
        <f aca="false">IF($H2107="","",$H2107-WEEKDAY($H2107,2)+1)</f>
        <v/>
      </c>
      <c r="J2107" s="4" t="str">
        <f aca="false">IF($I2107="","",$I2107+6)</f>
        <v/>
      </c>
      <c r="K2107" s="6" t="str">
        <f aca="false">IF($H2107="","",DATE(YEAR($H2107),MONTH($H2107),1))</f>
        <v/>
      </c>
      <c r="L2107" s="0" t="str">
        <f aca="false">IF($A2107="","",INDEX(CARTAO_COMPRAS!$K:$K,INT((ROW()-2)/20)+2))</f>
        <v/>
      </c>
      <c r="M2107" s="0" t="str">
        <f aca="false">IF($A2107="","","Compra no cartão")</f>
        <v/>
      </c>
    </row>
    <row r="2108" customFormat="false" ht="13.5" hidden="false" customHeight="false" outlineLevel="0" collapsed="false">
      <c r="A2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8" s="0" t="str">
        <f aca="false">IF($A2108="","",INDEX(CARTAO_COMPRAS!$C:$C,INT((ROW()-2)/20)+2))</f>
        <v/>
      </c>
      <c r="C2108" s="0" t="str">
        <f aca="false">IF($A2108="","",INDEX(CARTAO_COMPRAS!$D:$D,INT((ROW()-2)/20)+2))</f>
        <v/>
      </c>
      <c r="D2108" s="0" t="str">
        <f aca="false">IF($A2108="","",INDEX(CARTAO_COMPRAS!$E:$E,INT((ROW()-2)/20)+2))</f>
        <v/>
      </c>
      <c r="E2108" s="0" t="str">
        <f aca="false">IF($A2108="","",INDEX(CARTAO_COMPRAS!$H:$H,INT((ROW()-2)/20)+2)+MOD(ROW()-2,20))</f>
        <v/>
      </c>
      <c r="F2108" s="0" t="str">
        <f aca="false">IF($A2108="","",INDEX(CARTAO_COMPRAS!$G:$G,INT((ROW()-2)/20)+2))</f>
        <v/>
      </c>
      <c r="G2108" s="5" t="str">
        <f aca="false">IF($A2108="","",INDEX(CARTAO_COMPRAS!$I:$I,INT((ROW()-2)/20)+2))</f>
        <v/>
      </c>
      <c r="H2108" s="4" t="str">
        <f aca="false">IF($A2108="","",EDATE(INDEX(CARTAO_COMPRAS!$J:$J,INT((ROW()-2)/20)+2),MOD(ROW()-2,20)))</f>
        <v/>
      </c>
      <c r="I2108" s="4" t="str">
        <f aca="false">IF($H2108="","",$H2108-WEEKDAY($H2108,2)+1)</f>
        <v/>
      </c>
      <c r="J2108" s="4" t="str">
        <f aca="false">IF($I2108="","",$I2108+6)</f>
        <v/>
      </c>
      <c r="K2108" s="6" t="str">
        <f aca="false">IF($H2108="","",DATE(YEAR($H2108),MONTH($H2108),1))</f>
        <v/>
      </c>
      <c r="L2108" s="0" t="str">
        <f aca="false">IF($A2108="","",INDEX(CARTAO_COMPRAS!$K:$K,INT((ROW()-2)/20)+2))</f>
        <v/>
      </c>
      <c r="M2108" s="0" t="str">
        <f aca="false">IF($A2108="","","Compra no cartão")</f>
        <v/>
      </c>
    </row>
    <row r="2109" customFormat="false" ht="13.5" hidden="false" customHeight="false" outlineLevel="0" collapsed="false">
      <c r="A2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09" s="0" t="str">
        <f aca="false">IF($A2109="","",INDEX(CARTAO_COMPRAS!$C:$C,INT((ROW()-2)/20)+2))</f>
        <v/>
      </c>
      <c r="C2109" s="0" t="str">
        <f aca="false">IF($A2109="","",INDEX(CARTAO_COMPRAS!$D:$D,INT((ROW()-2)/20)+2))</f>
        <v/>
      </c>
      <c r="D2109" s="0" t="str">
        <f aca="false">IF($A2109="","",INDEX(CARTAO_COMPRAS!$E:$E,INT((ROW()-2)/20)+2))</f>
        <v/>
      </c>
      <c r="E2109" s="0" t="str">
        <f aca="false">IF($A2109="","",INDEX(CARTAO_COMPRAS!$H:$H,INT((ROW()-2)/20)+2)+MOD(ROW()-2,20))</f>
        <v/>
      </c>
      <c r="F2109" s="0" t="str">
        <f aca="false">IF($A2109="","",INDEX(CARTAO_COMPRAS!$G:$G,INT((ROW()-2)/20)+2))</f>
        <v/>
      </c>
      <c r="G2109" s="5" t="str">
        <f aca="false">IF($A2109="","",INDEX(CARTAO_COMPRAS!$I:$I,INT((ROW()-2)/20)+2))</f>
        <v/>
      </c>
      <c r="H2109" s="4" t="str">
        <f aca="false">IF($A2109="","",EDATE(INDEX(CARTAO_COMPRAS!$J:$J,INT((ROW()-2)/20)+2),MOD(ROW()-2,20)))</f>
        <v/>
      </c>
      <c r="I2109" s="4" t="str">
        <f aca="false">IF($H2109="","",$H2109-WEEKDAY($H2109,2)+1)</f>
        <v/>
      </c>
      <c r="J2109" s="4" t="str">
        <f aca="false">IF($I2109="","",$I2109+6)</f>
        <v/>
      </c>
      <c r="K2109" s="6" t="str">
        <f aca="false">IF($H2109="","",DATE(YEAR($H2109),MONTH($H2109),1))</f>
        <v/>
      </c>
      <c r="L2109" s="0" t="str">
        <f aca="false">IF($A2109="","",INDEX(CARTAO_COMPRAS!$K:$K,INT((ROW()-2)/20)+2))</f>
        <v/>
      </c>
      <c r="M2109" s="0" t="str">
        <f aca="false">IF($A2109="","","Compra no cartão")</f>
        <v/>
      </c>
    </row>
    <row r="2110" customFormat="false" ht="13.5" hidden="false" customHeight="false" outlineLevel="0" collapsed="false">
      <c r="A2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0" s="0" t="str">
        <f aca="false">IF($A2110="","",INDEX(CARTAO_COMPRAS!$C:$C,INT((ROW()-2)/20)+2))</f>
        <v/>
      </c>
      <c r="C2110" s="0" t="str">
        <f aca="false">IF($A2110="","",INDEX(CARTAO_COMPRAS!$D:$D,INT((ROW()-2)/20)+2))</f>
        <v/>
      </c>
      <c r="D2110" s="0" t="str">
        <f aca="false">IF($A2110="","",INDEX(CARTAO_COMPRAS!$E:$E,INT((ROW()-2)/20)+2))</f>
        <v/>
      </c>
      <c r="E2110" s="0" t="str">
        <f aca="false">IF($A2110="","",INDEX(CARTAO_COMPRAS!$H:$H,INT((ROW()-2)/20)+2)+MOD(ROW()-2,20))</f>
        <v/>
      </c>
      <c r="F2110" s="0" t="str">
        <f aca="false">IF($A2110="","",INDEX(CARTAO_COMPRAS!$G:$G,INT((ROW()-2)/20)+2))</f>
        <v/>
      </c>
      <c r="G2110" s="5" t="str">
        <f aca="false">IF($A2110="","",INDEX(CARTAO_COMPRAS!$I:$I,INT((ROW()-2)/20)+2))</f>
        <v/>
      </c>
      <c r="H2110" s="4" t="str">
        <f aca="false">IF($A2110="","",EDATE(INDEX(CARTAO_COMPRAS!$J:$J,INT((ROW()-2)/20)+2),MOD(ROW()-2,20)))</f>
        <v/>
      </c>
      <c r="I2110" s="4" t="str">
        <f aca="false">IF($H2110="","",$H2110-WEEKDAY($H2110,2)+1)</f>
        <v/>
      </c>
      <c r="J2110" s="4" t="str">
        <f aca="false">IF($I2110="","",$I2110+6)</f>
        <v/>
      </c>
      <c r="K2110" s="6" t="str">
        <f aca="false">IF($H2110="","",DATE(YEAR($H2110),MONTH($H2110),1))</f>
        <v/>
      </c>
      <c r="L2110" s="0" t="str">
        <f aca="false">IF($A2110="","",INDEX(CARTAO_COMPRAS!$K:$K,INT((ROW()-2)/20)+2))</f>
        <v/>
      </c>
      <c r="M2110" s="0" t="str">
        <f aca="false">IF($A2110="","","Compra no cartão")</f>
        <v/>
      </c>
    </row>
    <row r="2111" customFormat="false" ht="13.5" hidden="false" customHeight="false" outlineLevel="0" collapsed="false">
      <c r="A2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1" s="0" t="str">
        <f aca="false">IF($A2111="","",INDEX(CARTAO_COMPRAS!$C:$C,INT((ROW()-2)/20)+2))</f>
        <v/>
      </c>
      <c r="C2111" s="0" t="str">
        <f aca="false">IF($A2111="","",INDEX(CARTAO_COMPRAS!$D:$D,INT((ROW()-2)/20)+2))</f>
        <v/>
      </c>
      <c r="D2111" s="0" t="str">
        <f aca="false">IF($A2111="","",INDEX(CARTAO_COMPRAS!$E:$E,INT((ROW()-2)/20)+2))</f>
        <v/>
      </c>
      <c r="E2111" s="0" t="str">
        <f aca="false">IF($A2111="","",INDEX(CARTAO_COMPRAS!$H:$H,INT((ROW()-2)/20)+2)+MOD(ROW()-2,20))</f>
        <v/>
      </c>
      <c r="F2111" s="0" t="str">
        <f aca="false">IF($A2111="","",INDEX(CARTAO_COMPRAS!$G:$G,INT((ROW()-2)/20)+2))</f>
        <v/>
      </c>
      <c r="G2111" s="5" t="str">
        <f aca="false">IF($A2111="","",INDEX(CARTAO_COMPRAS!$I:$I,INT((ROW()-2)/20)+2))</f>
        <v/>
      </c>
      <c r="H2111" s="4" t="str">
        <f aca="false">IF($A2111="","",EDATE(INDEX(CARTAO_COMPRAS!$J:$J,INT((ROW()-2)/20)+2),MOD(ROW()-2,20)))</f>
        <v/>
      </c>
      <c r="I2111" s="4" t="str">
        <f aca="false">IF($H2111="","",$H2111-WEEKDAY($H2111,2)+1)</f>
        <v/>
      </c>
      <c r="J2111" s="4" t="str">
        <f aca="false">IF($I2111="","",$I2111+6)</f>
        <v/>
      </c>
      <c r="K2111" s="6" t="str">
        <f aca="false">IF($H2111="","",DATE(YEAR($H2111),MONTH($H2111),1))</f>
        <v/>
      </c>
      <c r="L2111" s="0" t="str">
        <f aca="false">IF($A2111="","",INDEX(CARTAO_COMPRAS!$K:$K,INT((ROW()-2)/20)+2))</f>
        <v/>
      </c>
      <c r="M2111" s="0" t="str">
        <f aca="false">IF($A2111="","","Compra no cartão")</f>
        <v/>
      </c>
    </row>
    <row r="2112" customFormat="false" ht="13.5" hidden="false" customHeight="false" outlineLevel="0" collapsed="false">
      <c r="A2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2" s="0" t="str">
        <f aca="false">IF($A2112="","",INDEX(CARTAO_COMPRAS!$C:$C,INT((ROW()-2)/20)+2))</f>
        <v/>
      </c>
      <c r="C2112" s="0" t="str">
        <f aca="false">IF($A2112="","",INDEX(CARTAO_COMPRAS!$D:$D,INT((ROW()-2)/20)+2))</f>
        <v/>
      </c>
      <c r="D2112" s="0" t="str">
        <f aca="false">IF($A2112="","",INDEX(CARTAO_COMPRAS!$E:$E,INT((ROW()-2)/20)+2))</f>
        <v/>
      </c>
      <c r="E2112" s="0" t="str">
        <f aca="false">IF($A2112="","",INDEX(CARTAO_COMPRAS!$H:$H,INT((ROW()-2)/20)+2)+MOD(ROW()-2,20))</f>
        <v/>
      </c>
      <c r="F2112" s="0" t="str">
        <f aca="false">IF($A2112="","",INDEX(CARTAO_COMPRAS!$G:$G,INT((ROW()-2)/20)+2))</f>
        <v/>
      </c>
      <c r="G2112" s="5" t="str">
        <f aca="false">IF($A2112="","",INDEX(CARTAO_COMPRAS!$I:$I,INT((ROW()-2)/20)+2))</f>
        <v/>
      </c>
      <c r="H2112" s="4" t="str">
        <f aca="false">IF($A2112="","",EDATE(INDEX(CARTAO_COMPRAS!$J:$J,INT((ROW()-2)/20)+2),MOD(ROW()-2,20)))</f>
        <v/>
      </c>
      <c r="I2112" s="4" t="str">
        <f aca="false">IF($H2112="","",$H2112-WEEKDAY($H2112,2)+1)</f>
        <v/>
      </c>
      <c r="J2112" s="4" t="str">
        <f aca="false">IF($I2112="","",$I2112+6)</f>
        <v/>
      </c>
      <c r="K2112" s="6" t="str">
        <f aca="false">IF($H2112="","",DATE(YEAR($H2112),MONTH($H2112),1))</f>
        <v/>
      </c>
      <c r="L2112" s="0" t="str">
        <f aca="false">IF($A2112="","",INDEX(CARTAO_COMPRAS!$K:$K,INT((ROW()-2)/20)+2))</f>
        <v/>
      </c>
      <c r="M2112" s="0" t="str">
        <f aca="false">IF($A2112="","","Compra no cartão")</f>
        <v/>
      </c>
    </row>
    <row r="2113" customFormat="false" ht="13.5" hidden="false" customHeight="false" outlineLevel="0" collapsed="false">
      <c r="A2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3" s="0" t="str">
        <f aca="false">IF($A2113="","",INDEX(CARTAO_COMPRAS!$C:$C,INT((ROW()-2)/20)+2))</f>
        <v/>
      </c>
      <c r="C2113" s="0" t="str">
        <f aca="false">IF($A2113="","",INDEX(CARTAO_COMPRAS!$D:$D,INT((ROW()-2)/20)+2))</f>
        <v/>
      </c>
      <c r="D2113" s="0" t="str">
        <f aca="false">IF($A2113="","",INDEX(CARTAO_COMPRAS!$E:$E,INT((ROW()-2)/20)+2))</f>
        <v/>
      </c>
      <c r="E2113" s="0" t="str">
        <f aca="false">IF($A2113="","",INDEX(CARTAO_COMPRAS!$H:$H,INT((ROW()-2)/20)+2)+MOD(ROW()-2,20))</f>
        <v/>
      </c>
      <c r="F2113" s="0" t="str">
        <f aca="false">IF($A2113="","",INDEX(CARTAO_COMPRAS!$G:$G,INT((ROW()-2)/20)+2))</f>
        <v/>
      </c>
      <c r="G2113" s="5" t="str">
        <f aca="false">IF($A2113="","",INDEX(CARTAO_COMPRAS!$I:$I,INT((ROW()-2)/20)+2))</f>
        <v/>
      </c>
      <c r="H2113" s="4" t="str">
        <f aca="false">IF($A2113="","",EDATE(INDEX(CARTAO_COMPRAS!$J:$J,INT((ROW()-2)/20)+2),MOD(ROW()-2,20)))</f>
        <v/>
      </c>
      <c r="I2113" s="4" t="str">
        <f aca="false">IF($H2113="","",$H2113-WEEKDAY($H2113,2)+1)</f>
        <v/>
      </c>
      <c r="J2113" s="4" t="str">
        <f aca="false">IF($I2113="","",$I2113+6)</f>
        <v/>
      </c>
      <c r="K2113" s="6" t="str">
        <f aca="false">IF($H2113="","",DATE(YEAR($H2113),MONTH($H2113),1))</f>
        <v/>
      </c>
      <c r="L2113" s="0" t="str">
        <f aca="false">IF($A2113="","",INDEX(CARTAO_COMPRAS!$K:$K,INT((ROW()-2)/20)+2))</f>
        <v/>
      </c>
      <c r="M2113" s="0" t="str">
        <f aca="false">IF($A2113="","","Compra no cartão")</f>
        <v/>
      </c>
    </row>
    <row r="2114" customFormat="false" ht="13.5" hidden="false" customHeight="false" outlineLevel="0" collapsed="false">
      <c r="A2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4" s="0" t="str">
        <f aca="false">IF($A2114="","",INDEX(CARTAO_COMPRAS!$C:$C,INT((ROW()-2)/20)+2))</f>
        <v/>
      </c>
      <c r="C2114" s="0" t="str">
        <f aca="false">IF($A2114="","",INDEX(CARTAO_COMPRAS!$D:$D,INT((ROW()-2)/20)+2))</f>
        <v/>
      </c>
      <c r="D2114" s="0" t="str">
        <f aca="false">IF($A2114="","",INDEX(CARTAO_COMPRAS!$E:$E,INT((ROW()-2)/20)+2))</f>
        <v/>
      </c>
      <c r="E2114" s="0" t="str">
        <f aca="false">IF($A2114="","",INDEX(CARTAO_COMPRAS!$H:$H,INT((ROW()-2)/20)+2)+MOD(ROW()-2,20))</f>
        <v/>
      </c>
      <c r="F2114" s="0" t="str">
        <f aca="false">IF($A2114="","",INDEX(CARTAO_COMPRAS!$G:$G,INT((ROW()-2)/20)+2))</f>
        <v/>
      </c>
      <c r="G2114" s="5" t="str">
        <f aca="false">IF($A2114="","",INDEX(CARTAO_COMPRAS!$I:$I,INT((ROW()-2)/20)+2))</f>
        <v/>
      </c>
      <c r="H2114" s="4" t="str">
        <f aca="false">IF($A2114="","",EDATE(INDEX(CARTAO_COMPRAS!$J:$J,INT((ROW()-2)/20)+2),MOD(ROW()-2,20)))</f>
        <v/>
      </c>
      <c r="I2114" s="4" t="str">
        <f aca="false">IF($H2114="","",$H2114-WEEKDAY($H2114,2)+1)</f>
        <v/>
      </c>
      <c r="J2114" s="4" t="str">
        <f aca="false">IF($I2114="","",$I2114+6)</f>
        <v/>
      </c>
      <c r="K2114" s="6" t="str">
        <f aca="false">IF($H2114="","",DATE(YEAR($H2114),MONTH($H2114),1))</f>
        <v/>
      </c>
      <c r="L2114" s="0" t="str">
        <f aca="false">IF($A2114="","",INDEX(CARTAO_COMPRAS!$K:$K,INT((ROW()-2)/20)+2))</f>
        <v/>
      </c>
      <c r="M2114" s="0" t="str">
        <f aca="false">IF($A2114="","","Compra no cartão")</f>
        <v/>
      </c>
    </row>
    <row r="2115" customFormat="false" ht="13.5" hidden="false" customHeight="false" outlineLevel="0" collapsed="false">
      <c r="A2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5" s="0" t="str">
        <f aca="false">IF($A2115="","",INDEX(CARTAO_COMPRAS!$C:$C,INT((ROW()-2)/20)+2))</f>
        <v/>
      </c>
      <c r="C2115" s="0" t="str">
        <f aca="false">IF($A2115="","",INDEX(CARTAO_COMPRAS!$D:$D,INT((ROW()-2)/20)+2))</f>
        <v/>
      </c>
      <c r="D2115" s="0" t="str">
        <f aca="false">IF($A2115="","",INDEX(CARTAO_COMPRAS!$E:$E,INT((ROW()-2)/20)+2))</f>
        <v/>
      </c>
      <c r="E2115" s="0" t="str">
        <f aca="false">IF($A2115="","",INDEX(CARTAO_COMPRAS!$H:$H,INT((ROW()-2)/20)+2)+MOD(ROW()-2,20))</f>
        <v/>
      </c>
      <c r="F2115" s="0" t="str">
        <f aca="false">IF($A2115="","",INDEX(CARTAO_COMPRAS!$G:$G,INT((ROW()-2)/20)+2))</f>
        <v/>
      </c>
      <c r="G2115" s="5" t="str">
        <f aca="false">IF($A2115="","",INDEX(CARTAO_COMPRAS!$I:$I,INT((ROW()-2)/20)+2))</f>
        <v/>
      </c>
      <c r="H2115" s="4" t="str">
        <f aca="false">IF($A2115="","",EDATE(INDEX(CARTAO_COMPRAS!$J:$J,INT((ROW()-2)/20)+2),MOD(ROW()-2,20)))</f>
        <v/>
      </c>
      <c r="I2115" s="4" t="str">
        <f aca="false">IF($H2115="","",$H2115-WEEKDAY($H2115,2)+1)</f>
        <v/>
      </c>
      <c r="J2115" s="4" t="str">
        <f aca="false">IF($I2115="","",$I2115+6)</f>
        <v/>
      </c>
      <c r="K2115" s="6" t="str">
        <f aca="false">IF($H2115="","",DATE(YEAR($H2115),MONTH($H2115),1))</f>
        <v/>
      </c>
      <c r="L2115" s="0" t="str">
        <f aca="false">IF($A2115="","",INDEX(CARTAO_COMPRAS!$K:$K,INT((ROW()-2)/20)+2))</f>
        <v/>
      </c>
      <c r="M2115" s="0" t="str">
        <f aca="false">IF($A2115="","","Compra no cartão")</f>
        <v/>
      </c>
    </row>
    <row r="2116" customFormat="false" ht="13.5" hidden="false" customHeight="false" outlineLevel="0" collapsed="false">
      <c r="A2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6" s="0" t="str">
        <f aca="false">IF($A2116="","",INDEX(CARTAO_COMPRAS!$C:$C,INT((ROW()-2)/20)+2))</f>
        <v/>
      </c>
      <c r="C2116" s="0" t="str">
        <f aca="false">IF($A2116="","",INDEX(CARTAO_COMPRAS!$D:$D,INT((ROW()-2)/20)+2))</f>
        <v/>
      </c>
      <c r="D2116" s="0" t="str">
        <f aca="false">IF($A2116="","",INDEX(CARTAO_COMPRAS!$E:$E,INT((ROW()-2)/20)+2))</f>
        <v/>
      </c>
      <c r="E2116" s="0" t="str">
        <f aca="false">IF($A2116="","",INDEX(CARTAO_COMPRAS!$H:$H,INT((ROW()-2)/20)+2)+MOD(ROW()-2,20))</f>
        <v/>
      </c>
      <c r="F2116" s="0" t="str">
        <f aca="false">IF($A2116="","",INDEX(CARTAO_COMPRAS!$G:$G,INT((ROW()-2)/20)+2))</f>
        <v/>
      </c>
      <c r="G2116" s="5" t="str">
        <f aca="false">IF($A2116="","",INDEX(CARTAO_COMPRAS!$I:$I,INT((ROW()-2)/20)+2))</f>
        <v/>
      </c>
      <c r="H2116" s="4" t="str">
        <f aca="false">IF($A2116="","",EDATE(INDEX(CARTAO_COMPRAS!$J:$J,INT((ROW()-2)/20)+2),MOD(ROW()-2,20)))</f>
        <v/>
      </c>
      <c r="I2116" s="4" t="str">
        <f aca="false">IF($H2116="","",$H2116-WEEKDAY($H2116,2)+1)</f>
        <v/>
      </c>
      <c r="J2116" s="4" t="str">
        <f aca="false">IF($I2116="","",$I2116+6)</f>
        <v/>
      </c>
      <c r="K2116" s="6" t="str">
        <f aca="false">IF($H2116="","",DATE(YEAR($H2116),MONTH($H2116),1))</f>
        <v/>
      </c>
      <c r="L2116" s="0" t="str">
        <f aca="false">IF($A2116="","",INDEX(CARTAO_COMPRAS!$K:$K,INT((ROW()-2)/20)+2))</f>
        <v/>
      </c>
      <c r="M2116" s="0" t="str">
        <f aca="false">IF($A2116="","","Compra no cartão")</f>
        <v/>
      </c>
    </row>
    <row r="2117" customFormat="false" ht="13.5" hidden="false" customHeight="false" outlineLevel="0" collapsed="false">
      <c r="A2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7" s="0" t="str">
        <f aca="false">IF($A2117="","",INDEX(CARTAO_COMPRAS!$C:$C,INT((ROW()-2)/20)+2))</f>
        <v/>
      </c>
      <c r="C2117" s="0" t="str">
        <f aca="false">IF($A2117="","",INDEX(CARTAO_COMPRAS!$D:$D,INT((ROW()-2)/20)+2))</f>
        <v/>
      </c>
      <c r="D2117" s="0" t="str">
        <f aca="false">IF($A2117="","",INDEX(CARTAO_COMPRAS!$E:$E,INT((ROW()-2)/20)+2))</f>
        <v/>
      </c>
      <c r="E2117" s="0" t="str">
        <f aca="false">IF($A2117="","",INDEX(CARTAO_COMPRAS!$H:$H,INT((ROW()-2)/20)+2)+MOD(ROW()-2,20))</f>
        <v/>
      </c>
      <c r="F2117" s="0" t="str">
        <f aca="false">IF($A2117="","",INDEX(CARTAO_COMPRAS!$G:$G,INT((ROW()-2)/20)+2))</f>
        <v/>
      </c>
      <c r="G2117" s="5" t="str">
        <f aca="false">IF($A2117="","",INDEX(CARTAO_COMPRAS!$I:$I,INT((ROW()-2)/20)+2))</f>
        <v/>
      </c>
      <c r="H2117" s="4" t="str">
        <f aca="false">IF($A2117="","",EDATE(INDEX(CARTAO_COMPRAS!$J:$J,INT((ROW()-2)/20)+2),MOD(ROW()-2,20)))</f>
        <v/>
      </c>
      <c r="I2117" s="4" t="str">
        <f aca="false">IF($H2117="","",$H2117-WEEKDAY($H2117,2)+1)</f>
        <v/>
      </c>
      <c r="J2117" s="4" t="str">
        <f aca="false">IF($I2117="","",$I2117+6)</f>
        <v/>
      </c>
      <c r="K2117" s="6" t="str">
        <f aca="false">IF($H2117="","",DATE(YEAR($H2117),MONTH($H2117),1))</f>
        <v/>
      </c>
      <c r="L2117" s="0" t="str">
        <f aca="false">IF($A2117="","",INDEX(CARTAO_COMPRAS!$K:$K,INT((ROW()-2)/20)+2))</f>
        <v/>
      </c>
      <c r="M2117" s="0" t="str">
        <f aca="false">IF($A2117="","","Compra no cartão")</f>
        <v/>
      </c>
    </row>
    <row r="2118" customFormat="false" ht="13.5" hidden="false" customHeight="false" outlineLevel="0" collapsed="false">
      <c r="A2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8" s="0" t="str">
        <f aca="false">IF($A2118="","",INDEX(CARTAO_COMPRAS!$C:$C,INT((ROW()-2)/20)+2))</f>
        <v/>
      </c>
      <c r="C2118" s="0" t="str">
        <f aca="false">IF($A2118="","",INDEX(CARTAO_COMPRAS!$D:$D,INT((ROW()-2)/20)+2))</f>
        <v/>
      </c>
      <c r="D2118" s="0" t="str">
        <f aca="false">IF($A2118="","",INDEX(CARTAO_COMPRAS!$E:$E,INT((ROW()-2)/20)+2))</f>
        <v/>
      </c>
      <c r="E2118" s="0" t="str">
        <f aca="false">IF($A2118="","",INDEX(CARTAO_COMPRAS!$H:$H,INT((ROW()-2)/20)+2)+MOD(ROW()-2,20))</f>
        <v/>
      </c>
      <c r="F2118" s="0" t="str">
        <f aca="false">IF($A2118="","",INDEX(CARTAO_COMPRAS!$G:$G,INT((ROW()-2)/20)+2))</f>
        <v/>
      </c>
      <c r="G2118" s="5" t="str">
        <f aca="false">IF($A2118="","",INDEX(CARTAO_COMPRAS!$I:$I,INT((ROW()-2)/20)+2))</f>
        <v/>
      </c>
      <c r="H2118" s="4" t="str">
        <f aca="false">IF($A2118="","",EDATE(INDEX(CARTAO_COMPRAS!$J:$J,INT((ROW()-2)/20)+2),MOD(ROW()-2,20)))</f>
        <v/>
      </c>
      <c r="I2118" s="4" t="str">
        <f aca="false">IF($H2118="","",$H2118-WEEKDAY($H2118,2)+1)</f>
        <v/>
      </c>
      <c r="J2118" s="4" t="str">
        <f aca="false">IF($I2118="","",$I2118+6)</f>
        <v/>
      </c>
      <c r="K2118" s="6" t="str">
        <f aca="false">IF($H2118="","",DATE(YEAR($H2118),MONTH($H2118),1))</f>
        <v/>
      </c>
      <c r="L2118" s="0" t="str">
        <f aca="false">IF($A2118="","",INDEX(CARTAO_COMPRAS!$K:$K,INT((ROW()-2)/20)+2))</f>
        <v/>
      </c>
      <c r="M2118" s="0" t="str">
        <f aca="false">IF($A2118="","","Compra no cartão")</f>
        <v/>
      </c>
    </row>
    <row r="2119" customFormat="false" ht="13.5" hidden="false" customHeight="false" outlineLevel="0" collapsed="false">
      <c r="A2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19" s="0" t="str">
        <f aca="false">IF($A2119="","",INDEX(CARTAO_COMPRAS!$C:$C,INT((ROW()-2)/20)+2))</f>
        <v/>
      </c>
      <c r="C2119" s="0" t="str">
        <f aca="false">IF($A2119="","",INDEX(CARTAO_COMPRAS!$D:$D,INT((ROW()-2)/20)+2))</f>
        <v/>
      </c>
      <c r="D2119" s="0" t="str">
        <f aca="false">IF($A2119="","",INDEX(CARTAO_COMPRAS!$E:$E,INT((ROW()-2)/20)+2))</f>
        <v/>
      </c>
      <c r="E2119" s="0" t="str">
        <f aca="false">IF($A2119="","",INDEX(CARTAO_COMPRAS!$H:$H,INT((ROW()-2)/20)+2)+MOD(ROW()-2,20))</f>
        <v/>
      </c>
      <c r="F2119" s="0" t="str">
        <f aca="false">IF($A2119="","",INDEX(CARTAO_COMPRAS!$G:$G,INT((ROW()-2)/20)+2))</f>
        <v/>
      </c>
      <c r="G2119" s="5" t="str">
        <f aca="false">IF($A2119="","",INDEX(CARTAO_COMPRAS!$I:$I,INT((ROW()-2)/20)+2))</f>
        <v/>
      </c>
      <c r="H2119" s="4" t="str">
        <f aca="false">IF($A2119="","",EDATE(INDEX(CARTAO_COMPRAS!$J:$J,INT((ROW()-2)/20)+2),MOD(ROW()-2,20)))</f>
        <v/>
      </c>
      <c r="I2119" s="4" t="str">
        <f aca="false">IF($H2119="","",$H2119-WEEKDAY($H2119,2)+1)</f>
        <v/>
      </c>
      <c r="J2119" s="4" t="str">
        <f aca="false">IF($I2119="","",$I2119+6)</f>
        <v/>
      </c>
      <c r="K2119" s="6" t="str">
        <f aca="false">IF($H2119="","",DATE(YEAR($H2119),MONTH($H2119),1))</f>
        <v/>
      </c>
      <c r="L2119" s="0" t="str">
        <f aca="false">IF($A2119="","",INDEX(CARTAO_COMPRAS!$K:$K,INT((ROW()-2)/20)+2))</f>
        <v/>
      </c>
      <c r="M2119" s="0" t="str">
        <f aca="false">IF($A2119="","","Compra no cartão")</f>
        <v/>
      </c>
    </row>
    <row r="2120" customFormat="false" ht="13.5" hidden="false" customHeight="false" outlineLevel="0" collapsed="false">
      <c r="A2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0" s="0" t="str">
        <f aca="false">IF($A2120="","",INDEX(CARTAO_COMPRAS!$C:$C,INT((ROW()-2)/20)+2))</f>
        <v/>
      </c>
      <c r="C2120" s="0" t="str">
        <f aca="false">IF($A2120="","",INDEX(CARTAO_COMPRAS!$D:$D,INT((ROW()-2)/20)+2))</f>
        <v/>
      </c>
      <c r="D2120" s="0" t="str">
        <f aca="false">IF($A2120="","",INDEX(CARTAO_COMPRAS!$E:$E,INT((ROW()-2)/20)+2))</f>
        <v/>
      </c>
      <c r="E2120" s="0" t="str">
        <f aca="false">IF($A2120="","",INDEX(CARTAO_COMPRAS!$H:$H,INT((ROW()-2)/20)+2)+MOD(ROW()-2,20))</f>
        <v/>
      </c>
      <c r="F2120" s="0" t="str">
        <f aca="false">IF($A2120="","",INDEX(CARTAO_COMPRAS!$G:$G,INT((ROW()-2)/20)+2))</f>
        <v/>
      </c>
      <c r="G2120" s="5" t="str">
        <f aca="false">IF($A2120="","",INDEX(CARTAO_COMPRAS!$I:$I,INT((ROW()-2)/20)+2))</f>
        <v/>
      </c>
      <c r="H2120" s="4" t="str">
        <f aca="false">IF($A2120="","",EDATE(INDEX(CARTAO_COMPRAS!$J:$J,INT((ROW()-2)/20)+2),MOD(ROW()-2,20)))</f>
        <v/>
      </c>
      <c r="I2120" s="4" t="str">
        <f aca="false">IF($H2120="","",$H2120-WEEKDAY($H2120,2)+1)</f>
        <v/>
      </c>
      <c r="J2120" s="4" t="str">
        <f aca="false">IF($I2120="","",$I2120+6)</f>
        <v/>
      </c>
      <c r="K2120" s="6" t="str">
        <f aca="false">IF($H2120="","",DATE(YEAR($H2120),MONTH($H2120),1))</f>
        <v/>
      </c>
      <c r="L2120" s="0" t="str">
        <f aca="false">IF($A2120="","",INDEX(CARTAO_COMPRAS!$K:$K,INT((ROW()-2)/20)+2))</f>
        <v/>
      </c>
      <c r="M2120" s="0" t="str">
        <f aca="false">IF($A2120="","","Compra no cartão")</f>
        <v/>
      </c>
    </row>
    <row r="2121" customFormat="false" ht="13.5" hidden="false" customHeight="false" outlineLevel="0" collapsed="false">
      <c r="A2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1" s="0" t="str">
        <f aca="false">IF($A2121="","",INDEX(CARTAO_COMPRAS!$C:$C,INT((ROW()-2)/20)+2))</f>
        <v/>
      </c>
      <c r="C2121" s="0" t="str">
        <f aca="false">IF($A2121="","",INDEX(CARTAO_COMPRAS!$D:$D,INT((ROW()-2)/20)+2))</f>
        <v/>
      </c>
      <c r="D2121" s="0" t="str">
        <f aca="false">IF($A2121="","",INDEX(CARTAO_COMPRAS!$E:$E,INT((ROW()-2)/20)+2))</f>
        <v/>
      </c>
      <c r="E2121" s="0" t="str">
        <f aca="false">IF($A2121="","",INDEX(CARTAO_COMPRAS!$H:$H,INT((ROW()-2)/20)+2)+MOD(ROW()-2,20))</f>
        <v/>
      </c>
      <c r="F2121" s="0" t="str">
        <f aca="false">IF($A2121="","",INDEX(CARTAO_COMPRAS!$G:$G,INT((ROW()-2)/20)+2))</f>
        <v/>
      </c>
      <c r="G2121" s="5" t="str">
        <f aca="false">IF($A2121="","",INDEX(CARTAO_COMPRAS!$I:$I,INT((ROW()-2)/20)+2))</f>
        <v/>
      </c>
      <c r="H2121" s="4" t="str">
        <f aca="false">IF($A2121="","",EDATE(INDEX(CARTAO_COMPRAS!$J:$J,INT((ROW()-2)/20)+2),MOD(ROW()-2,20)))</f>
        <v/>
      </c>
      <c r="I2121" s="4" t="str">
        <f aca="false">IF($H2121="","",$H2121-WEEKDAY($H2121,2)+1)</f>
        <v/>
      </c>
      <c r="J2121" s="4" t="str">
        <f aca="false">IF($I2121="","",$I2121+6)</f>
        <v/>
      </c>
      <c r="K2121" s="6" t="str">
        <f aca="false">IF($H2121="","",DATE(YEAR($H2121),MONTH($H2121),1))</f>
        <v/>
      </c>
      <c r="L2121" s="0" t="str">
        <f aca="false">IF($A2121="","",INDEX(CARTAO_COMPRAS!$K:$K,INT((ROW()-2)/20)+2))</f>
        <v/>
      </c>
      <c r="M2121" s="0" t="str">
        <f aca="false">IF($A2121="","","Compra no cartão")</f>
        <v/>
      </c>
    </row>
    <row r="2122" customFormat="false" ht="13.5" hidden="false" customHeight="false" outlineLevel="0" collapsed="false">
      <c r="A21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107</v>
      </c>
      <c r="B2122" s="0" t="str">
        <f aca="false">IF($A2122="","",INDEX(CARTAO_COMPRAS!$C:$C,INT((ROW()-2)/20)+2))</f>
        <v>Bradesco</v>
      </c>
      <c r="C2122" s="0" t="str">
        <f aca="false">IF($A2122="","",INDEX(CARTAO_COMPRAS!$D:$D,INT((ROW()-2)/20)+2))</f>
        <v>Trimais - supermercado</v>
      </c>
      <c r="D2122" s="0" t="str">
        <f aca="false">IF($A2122="","",INDEX(CARTAO_COMPRAS!$E:$E,INT((ROW()-2)/20)+2))</f>
        <v>Alimentação / Insumos</v>
      </c>
      <c r="E2122" s="0" t="n">
        <f aca="false">IF($A2122="","",INDEX(CARTAO_COMPRAS!$H:$H,INT((ROW()-2)/20)+2)+MOD(ROW()-2,20))</f>
        <v>1</v>
      </c>
      <c r="F2122" s="0" t="n">
        <f aca="false">IF($A2122="","",INDEX(CARTAO_COMPRAS!$G:$G,INT((ROW()-2)/20)+2))</f>
        <v>2</v>
      </c>
      <c r="G2122" s="5" t="n">
        <f aca="false">IF($A2122="","",INDEX(CARTAO_COMPRAS!$I:$I,INT((ROW()-2)/20)+2))</f>
        <v>396.1</v>
      </c>
      <c r="H2122" s="4" t="n">
        <f aca="false">IF($A2122="","",EDATE(INDEX(CARTAO_COMPRAS!$J:$J,INT((ROW()-2)/20)+2),MOD(ROW()-2,20)))</f>
        <v>46188</v>
      </c>
      <c r="I2122" s="4" t="n">
        <f aca="false">IF($H2122="","",$H2122-WEEKDAY($H2122,2)+1)</f>
        <v>46188</v>
      </c>
      <c r="J2122" s="4" t="n">
        <f aca="false">IF($I2122="","",$I2122+6)</f>
        <v>46194</v>
      </c>
      <c r="K2122" s="6" t="n">
        <f aca="false">IF($H2122="","",DATE(YEAR($H2122),MONTH($H2122),1))</f>
        <v>46174</v>
      </c>
      <c r="L2122" s="0" t="str">
        <f aca="false">IF($A2122="","",INDEX(CARTAO_COMPRAS!$K:$K,INT((ROW()-2)/20)+2))</f>
        <v>Pago</v>
      </c>
      <c r="M2122" s="0" t="str">
        <f aca="false">IF($A2122="","","Compra no cartão")</f>
        <v>Compra no cartão</v>
      </c>
    </row>
    <row r="2123" customFormat="false" ht="13.5" hidden="false" customHeight="false" outlineLevel="0" collapsed="false">
      <c r="A21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107</v>
      </c>
      <c r="B2123" s="0" t="str">
        <f aca="false">IF($A2123="","",INDEX(CARTAO_COMPRAS!$C:$C,INT((ROW()-2)/20)+2))</f>
        <v>Bradesco</v>
      </c>
      <c r="C2123" s="0" t="str">
        <f aca="false">IF($A2123="","",INDEX(CARTAO_COMPRAS!$D:$D,INT((ROW()-2)/20)+2))</f>
        <v>Trimais - supermercado</v>
      </c>
      <c r="D2123" s="0" t="str">
        <f aca="false">IF($A2123="","",INDEX(CARTAO_COMPRAS!$E:$E,INT((ROW()-2)/20)+2))</f>
        <v>Alimentação / Insumos</v>
      </c>
      <c r="E2123" s="0" t="n">
        <f aca="false">IF($A2123="","",INDEX(CARTAO_COMPRAS!$H:$H,INT((ROW()-2)/20)+2)+MOD(ROW()-2,20))</f>
        <v>2</v>
      </c>
      <c r="F2123" s="0" t="n">
        <f aca="false">IF($A2123="","",INDEX(CARTAO_COMPRAS!$G:$G,INT((ROW()-2)/20)+2))</f>
        <v>2</v>
      </c>
      <c r="G2123" s="5" t="n">
        <f aca="false">IF($A2123="","",INDEX(CARTAO_COMPRAS!$I:$I,INT((ROW()-2)/20)+2))</f>
        <v>396.1</v>
      </c>
      <c r="H2123" s="4" t="n">
        <f aca="false">IF($A2123="","",EDATE(INDEX(CARTAO_COMPRAS!$J:$J,INT((ROW()-2)/20)+2),MOD(ROW()-2,20)))</f>
        <v>46218</v>
      </c>
      <c r="I2123" s="4" t="n">
        <f aca="false">IF($H2123="","",$H2123-WEEKDAY($H2123,2)+1)</f>
        <v>46216</v>
      </c>
      <c r="J2123" s="4" t="n">
        <f aca="false">IF($I2123="","",$I2123+6)</f>
        <v>46222</v>
      </c>
      <c r="K2123" s="6" t="n">
        <f aca="false">IF($H2123="","",DATE(YEAR($H2123),MONTH($H2123),1))</f>
        <v>46204</v>
      </c>
      <c r="L2123" s="0" t="str">
        <f aca="false">IF($A2123="","",INDEX(CARTAO_COMPRAS!$K:$K,INT((ROW()-2)/20)+2))</f>
        <v>Pago</v>
      </c>
      <c r="M2123" s="0" t="str">
        <f aca="false">IF($A2123="","","Compra no cartão")</f>
        <v>Compra no cartão</v>
      </c>
    </row>
    <row r="2124" customFormat="false" ht="13.5" hidden="false" customHeight="false" outlineLevel="0" collapsed="false">
      <c r="A2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4" s="0" t="str">
        <f aca="false">IF($A2124="","",INDEX(CARTAO_COMPRAS!$C:$C,INT((ROW()-2)/20)+2))</f>
        <v/>
      </c>
      <c r="C2124" s="0" t="str">
        <f aca="false">IF($A2124="","",INDEX(CARTAO_COMPRAS!$D:$D,INT((ROW()-2)/20)+2))</f>
        <v/>
      </c>
      <c r="D2124" s="0" t="str">
        <f aca="false">IF($A2124="","",INDEX(CARTAO_COMPRAS!$E:$E,INT((ROW()-2)/20)+2))</f>
        <v/>
      </c>
      <c r="E2124" s="0" t="str">
        <f aca="false">IF($A2124="","",INDEX(CARTAO_COMPRAS!$H:$H,INT((ROW()-2)/20)+2)+MOD(ROW()-2,20))</f>
        <v/>
      </c>
      <c r="F2124" s="0" t="str">
        <f aca="false">IF($A2124="","",INDEX(CARTAO_COMPRAS!$G:$G,INT((ROW()-2)/20)+2))</f>
        <v/>
      </c>
      <c r="G2124" s="5" t="str">
        <f aca="false">IF($A2124="","",INDEX(CARTAO_COMPRAS!$I:$I,INT((ROW()-2)/20)+2))</f>
        <v/>
      </c>
      <c r="H2124" s="4" t="str">
        <f aca="false">IF($A2124="","",EDATE(INDEX(CARTAO_COMPRAS!$J:$J,INT((ROW()-2)/20)+2),MOD(ROW()-2,20)))</f>
        <v/>
      </c>
      <c r="I2124" s="4" t="str">
        <f aca="false">IF($H2124="","",$H2124-WEEKDAY($H2124,2)+1)</f>
        <v/>
      </c>
      <c r="J2124" s="4" t="str">
        <f aca="false">IF($I2124="","",$I2124+6)</f>
        <v/>
      </c>
      <c r="K2124" s="6" t="str">
        <f aca="false">IF($H2124="","",DATE(YEAR($H2124),MONTH($H2124),1))</f>
        <v/>
      </c>
      <c r="L2124" s="0" t="str">
        <f aca="false">IF($A2124="","",INDEX(CARTAO_COMPRAS!$K:$K,INT((ROW()-2)/20)+2))</f>
        <v/>
      </c>
      <c r="M2124" s="0" t="str">
        <f aca="false">IF($A2124="","","Compra no cartão")</f>
        <v/>
      </c>
    </row>
    <row r="2125" customFormat="false" ht="13.5" hidden="false" customHeight="false" outlineLevel="0" collapsed="false">
      <c r="A2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5" s="0" t="str">
        <f aca="false">IF($A2125="","",INDEX(CARTAO_COMPRAS!$C:$C,INT((ROW()-2)/20)+2))</f>
        <v/>
      </c>
      <c r="C2125" s="0" t="str">
        <f aca="false">IF($A2125="","",INDEX(CARTAO_COMPRAS!$D:$D,INT((ROW()-2)/20)+2))</f>
        <v/>
      </c>
      <c r="D2125" s="0" t="str">
        <f aca="false">IF($A2125="","",INDEX(CARTAO_COMPRAS!$E:$E,INT((ROW()-2)/20)+2))</f>
        <v/>
      </c>
      <c r="E2125" s="0" t="str">
        <f aca="false">IF($A2125="","",INDEX(CARTAO_COMPRAS!$H:$H,INT((ROW()-2)/20)+2)+MOD(ROW()-2,20))</f>
        <v/>
      </c>
      <c r="F2125" s="0" t="str">
        <f aca="false">IF($A2125="","",INDEX(CARTAO_COMPRAS!$G:$G,INT((ROW()-2)/20)+2))</f>
        <v/>
      </c>
      <c r="G2125" s="5" t="str">
        <f aca="false">IF($A2125="","",INDEX(CARTAO_COMPRAS!$I:$I,INT((ROW()-2)/20)+2))</f>
        <v/>
      </c>
      <c r="H2125" s="4" t="str">
        <f aca="false">IF($A2125="","",EDATE(INDEX(CARTAO_COMPRAS!$J:$J,INT((ROW()-2)/20)+2),MOD(ROW()-2,20)))</f>
        <v/>
      </c>
      <c r="I2125" s="4" t="str">
        <f aca="false">IF($H2125="","",$H2125-WEEKDAY($H2125,2)+1)</f>
        <v/>
      </c>
      <c r="J2125" s="4" t="str">
        <f aca="false">IF($I2125="","",$I2125+6)</f>
        <v/>
      </c>
      <c r="K2125" s="6" t="str">
        <f aca="false">IF($H2125="","",DATE(YEAR($H2125),MONTH($H2125),1))</f>
        <v/>
      </c>
      <c r="L2125" s="0" t="str">
        <f aca="false">IF($A2125="","",INDEX(CARTAO_COMPRAS!$K:$K,INT((ROW()-2)/20)+2))</f>
        <v/>
      </c>
      <c r="M2125" s="0" t="str">
        <f aca="false">IF($A2125="","","Compra no cartão")</f>
        <v/>
      </c>
    </row>
    <row r="2126" customFormat="false" ht="13.5" hidden="false" customHeight="false" outlineLevel="0" collapsed="false">
      <c r="A2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6" s="0" t="str">
        <f aca="false">IF($A2126="","",INDEX(CARTAO_COMPRAS!$C:$C,INT((ROW()-2)/20)+2))</f>
        <v/>
      </c>
      <c r="C2126" s="0" t="str">
        <f aca="false">IF($A2126="","",INDEX(CARTAO_COMPRAS!$D:$D,INT((ROW()-2)/20)+2))</f>
        <v/>
      </c>
      <c r="D2126" s="0" t="str">
        <f aca="false">IF($A2126="","",INDEX(CARTAO_COMPRAS!$E:$E,INT((ROW()-2)/20)+2))</f>
        <v/>
      </c>
      <c r="E2126" s="0" t="str">
        <f aca="false">IF($A2126="","",INDEX(CARTAO_COMPRAS!$H:$H,INT((ROW()-2)/20)+2)+MOD(ROW()-2,20))</f>
        <v/>
      </c>
      <c r="F2126" s="0" t="str">
        <f aca="false">IF($A2126="","",INDEX(CARTAO_COMPRAS!$G:$G,INT((ROW()-2)/20)+2))</f>
        <v/>
      </c>
      <c r="G2126" s="5" t="str">
        <f aca="false">IF($A2126="","",INDEX(CARTAO_COMPRAS!$I:$I,INT((ROW()-2)/20)+2))</f>
        <v/>
      </c>
      <c r="H2126" s="4" t="str">
        <f aca="false">IF($A2126="","",EDATE(INDEX(CARTAO_COMPRAS!$J:$J,INT((ROW()-2)/20)+2),MOD(ROW()-2,20)))</f>
        <v/>
      </c>
      <c r="I2126" s="4" t="str">
        <f aca="false">IF($H2126="","",$H2126-WEEKDAY($H2126,2)+1)</f>
        <v/>
      </c>
      <c r="J2126" s="4" t="str">
        <f aca="false">IF($I2126="","",$I2126+6)</f>
        <v/>
      </c>
      <c r="K2126" s="6" t="str">
        <f aca="false">IF($H2126="","",DATE(YEAR($H2126),MONTH($H2126),1))</f>
        <v/>
      </c>
      <c r="L2126" s="0" t="str">
        <f aca="false">IF($A2126="","",INDEX(CARTAO_COMPRAS!$K:$K,INT((ROW()-2)/20)+2))</f>
        <v/>
      </c>
      <c r="M2126" s="0" t="str">
        <f aca="false">IF($A2126="","","Compra no cartão")</f>
        <v/>
      </c>
    </row>
    <row r="2127" customFormat="false" ht="13.5" hidden="false" customHeight="false" outlineLevel="0" collapsed="false">
      <c r="A2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7" s="0" t="str">
        <f aca="false">IF($A2127="","",INDEX(CARTAO_COMPRAS!$C:$C,INT((ROW()-2)/20)+2))</f>
        <v/>
      </c>
      <c r="C2127" s="0" t="str">
        <f aca="false">IF($A2127="","",INDEX(CARTAO_COMPRAS!$D:$D,INT((ROW()-2)/20)+2))</f>
        <v/>
      </c>
      <c r="D2127" s="0" t="str">
        <f aca="false">IF($A2127="","",INDEX(CARTAO_COMPRAS!$E:$E,INT((ROW()-2)/20)+2))</f>
        <v/>
      </c>
      <c r="E2127" s="0" t="str">
        <f aca="false">IF($A2127="","",INDEX(CARTAO_COMPRAS!$H:$H,INT((ROW()-2)/20)+2)+MOD(ROW()-2,20))</f>
        <v/>
      </c>
      <c r="F2127" s="0" t="str">
        <f aca="false">IF($A2127="","",INDEX(CARTAO_COMPRAS!$G:$G,INT((ROW()-2)/20)+2))</f>
        <v/>
      </c>
      <c r="G2127" s="5" t="str">
        <f aca="false">IF($A2127="","",INDEX(CARTAO_COMPRAS!$I:$I,INT((ROW()-2)/20)+2))</f>
        <v/>
      </c>
      <c r="H2127" s="4" t="str">
        <f aca="false">IF($A2127="","",EDATE(INDEX(CARTAO_COMPRAS!$J:$J,INT((ROW()-2)/20)+2),MOD(ROW()-2,20)))</f>
        <v/>
      </c>
      <c r="I2127" s="4" t="str">
        <f aca="false">IF($H2127="","",$H2127-WEEKDAY($H2127,2)+1)</f>
        <v/>
      </c>
      <c r="J2127" s="4" t="str">
        <f aca="false">IF($I2127="","",$I2127+6)</f>
        <v/>
      </c>
      <c r="K2127" s="6" t="str">
        <f aca="false">IF($H2127="","",DATE(YEAR($H2127),MONTH($H2127),1))</f>
        <v/>
      </c>
      <c r="L2127" s="0" t="str">
        <f aca="false">IF($A2127="","",INDEX(CARTAO_COMPRAS!$K:$K,INT((ROW()-2)/20)+2))</f>
        <v/>
      </c>
      <c r="M2127" s="0" t="str">
        <f aca="false">IF($A2127="","","Compra no cartão")</f>
        <v/>
      </c>
    </row>
    <row r="2128" customFormat="false" ht="13.5" hidden="false" customHeight="false" outlineLevel="0" collapsed="false">
      <c r="A2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8" s="0" t="str">
        <f aca="false">IF($A2128="","",INDEX(CARTAO_COMPRAS!$C:$C,INT((ROW()-2)/20)+2))</f>
        <v/>
      </c>
      <c r="C2128" s="0" t="str">
        <f aca="false">IF($A2128="","",INDEX(CARTAO_COMPRAS!$D:$D,INT((ROW()-2)/20)+2))</f>
        <v/>
      </c>
      <c r="D2128" s="0" t="str">
        <f aca="false">IF($A2128="","",INDEX(CARTAO_COMPRAS!$E:$E,INT((ROW()-2)/20)+2))</f>
        <v/>
      </c>
      <c r="E2128" s="0" t="str">
        <f aca="false">IF($A2128="","",INDEX(CARTAO_COMPRAS!$H:$H,INT((ROW()-2)/20)+2)+MOD(ROW()-2,20))</f>
        <v/>
      </c>
      <c r="F2128" s="0" t="str">
        <f aca="false">IF($A2128="","",INDEX(CARTAO_COMPRAS!$G:$G,INT((ROW()-2)/20)+2))</f>
        <v/>
      </c>
      <c r="G2128" s="5" t="str">
        <f aca="false">IF($A2128="","",INDEX(CARTAO_COMPRAS!$I:$I,INT((ROW()-2)/20)+2))</f>
        <v/>
      </c>
      <c r="H2128" s="4" t="str">
        <f aca="false">IF($A2128="","",EDATE(INDEX(CARTAO_COMPRAS!$J:$J,INT((ROW()-2)/20)+2),MOD(ROW()-2,20)))</f>
        <v/>
      </c>
      <c r="I2128" s="4" t="str">
        <f aca="false">IF($H2128="","",$H2128-WEEKDAY($H2128,2)+1)</f>
        <v/>
      </c>
      <c r="J2128" s="4" t="str">
        <f aca="false">IF($I2128="","",$I2128+6)</f>
        <v/>
      </c>
      <c r="K2128" s="6" t="str">
        <f aca="false">IF($H2128="","",DATE(YEAR($H2128),MONTH($H2128),1))</f>
        <v/>
      </c>
      <c r="L2128" s="0" t="str">
        <f aca="false">IF($A2128="","",INDEX(CARTAO_COMPRAS!$K:$K,INT((ROW()-2)/20)+2))</f>
        <v/>
      </c>
      <c r="M2128" s="0" t="str">
        <f aca="false">IF($A2128="","","Compra no cartão")</f>
        <v/>
      </c>
    </row>
    <row r="2129" customFormat="false" ht="13.5" hidden="false" customHeight="false" outlineLevel="0" collapsed="false">
      <c r="A2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29" s="0" t="str">
        <f aca="false">IF($A2129="","",INDEX(CARTAO_COMPRAS!$C:$C,INT((ROW()-2)/20)+2))</f>
        <v/>
      </c>
      <c r="C2129" s="0" t="str">
        <f aca="false">IF($A2129="","",INDEX(CARTAO_COMPRAS!$D:$D,INT((ROW()-2)/20)+2))</f>
        <v/>
      </c>
      <c r="D2129" s="0" t="str">
        <f aca="false">IF($A2129="","",INDEX(CARTAO_COMPRAS!$E:$E,INT((ROW()-2)/20)+2))</f>
        <v/>
      </c>
      <c r="E2129" s="0" t="str">
        <f aca="false">IF($A2129="","",INDEX(CARTAO_COMPRAS!$H:$H,INT((ROW()-2)/20)+2)+MOD(ROW()-2,20))</f>
        <v/>
      </c>
      <c r="F2129" s="0" t="str">
        <f aca="false">IF($A2129="","",INDEX(CARTAO_COMPRAS!$G:$G,INT((ROW()-2)/20)+2))</f>
        <v/>
      </c>
      <c r="G2129" s="5" t="str">
        <f aca="false">IF($A2129="","",INDEX(CARTAO_COMPRAS!$I:$I,INT((ROW()-2)/20)+2))</f>
        <v/>
      </c>
      <c r="H2129" s="4" t="str">
        <f aca="false">IF($A2129="","",EDATE(INDEX(CARTAO_COMPRAS!$J:$J,INT((ROW()-2)/20)+2),MOD(ROW()-2,20)))</f>
        <v/>
      </c>
      <c r="I2129" s="4" t="str">
        <f aca="false">IF($H2129="","",$H2129-WEEKDAY($H2129,2)+1)</f>
        <v/>
      </c>
      <c r="J2129" s="4" t="str">
        <f aca="false">IF($I2129="","",$I2129+6)</f>
        <v/>
      </c>
      <c r="K2129" s="6" t="str">
        <f aca="false">IF($H2129="","",DATE(YEAR($H2129),MONTH($H2129),1))</f>
        <v/>
      </c>
      <c r="L2129" s="0" t="str">
        <f aca="false">IF($A2129="","",INDEX(CARTAO_COMPRAS!$K:$K,INT((ROW()-2)/20)+2))</f>
        <v/>
      </c>
      <c r="M2129" s="0" t="str">
        <f aca="false">IF($A2129="","","Compra no cartão")</f>
        <v/>
      </c>
    </row>
    <row r="2130" customFormat="false" ht="13.5" hidden="false" customHeight="false" outlineLevel="0" collapsed="false">
      <c r="A2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0" s="0" t="str">
        <f aca="false">IF($A2130="","",INDEX(CARTAO_COMPRAS!$C:$C,INT((ROW()-2)/20)+2))</f>
        <v/>
      </c>
      <c r="C2130" s="0" t="str">
        <f aca="false">IF($A2130="","",INDEX(CARTAO_COMPRAS!$D:$D,INT((ROW()-2)/20)+2))</f>
        <v/>
      </c>
      <c r="D2130" s="0" t="str">
        <f aca="false">IF($A2130="","",INDEX(CARTAO_COMPRAS!$E:$E,INT((ROW()-2)/20)+2))</f>
        <v/>
      </c>
      <c r="E2130" s="0" t="str">
        <f aca="false">IF($A2130="","",INDEX(CARTAO_COMPRAS!$H:$H,INT((ROW()-2)/20)+2)+MOD(ROW()-2,20))</f>
        <v/>
      </c>
      <c r="F2130" s="0" t="str">
        <f aca="false">IF($A2130="","",INDEX(CARTAO_COMPRAS!$G:$G,INT((ROW()-2)/20)+2))</f>
        <v/>
      </c>
      <c r="G2130" s="5" t="str">
        <f aca="false">IF($A2130="","",INDEX(CARTAO_COMPRAS!$I:$I,INT((ROW()-2)/20)+2))</f>
        <v/>
      </c>
      <c r="H2130" s="4" t="str">
        <f aca="false">IF($A2130="","",EDATE(INDEX(CARTAO_COMPRAS!$J:$J,INT((ROW()-2)/20)+2),MOD(ROW()-2,20)))</f>
        <v/>
      </c>
      <c r="I2130" s="4" t="str">
        <f aca="false">IF($H2130="","",$H2130-WEEKDAY($H2130,2)+1)</f>
        <v/>
      </c>
      <c r="J2130" s="4" t="str">
        <f aca="false">IF($I2130="","",$I2130+6)</f>
        <v/>
      </c>
      <c r="K2130" s="6" t="str">
        <f aca="false">IF($H2130="","",DATE(YEAR($H2130),MONTH($H2130),1))</f>
        <v/>
      </c>
      <c r="L2130" s="0" t="str">
        <f aca="false">IF($A2130="","",INDEX(CARTAO_COMPRAS!$K:$K,INT((ROW()-2)/20)+2))</f>
        <v/>
      </c>
      <c r="M2130" s="0" t="str">
        <f aca="false">IF($A2130="","","Compra no cartão")</f>
        <v/>
      </c>
    </row>
    <row r="2131" customFormat="false" ht="13.5" hidden="false" customHeight="false" outlineLevel="0" collapsed="false">
      <c r="A2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1" s="0" t="str">
        <f aca="false">IF($A2131="","",INDEX(CARTAO_COMPRAS!$C:$C,INT((ROW()-2)/20)+2))</f>
        <v/>
      </c>
      <c r="C2131" s="0" t="str">
        <f aca="false">IF($A2131="","",INDEX(CARTAO_COMPRAS!$D:$D,INT((ROW()-2)/20)+2))</f>
        <v/>
      </c>
      <c r="D2131" s="0" t="str">
        <f aca="false">IF($A2131="","",INDEX(CARTAO_COMPRAS!$E:$E,INT((ROW()-2)/20)+2))</f>
        <v/>
      </c>
      <c r="E2131" s="0" t="str">
        <f aca="false">IF($A2131="","",INDEX(CARTAO_COMPRAS!$H:$H,INT((ROW()-2)/20)+2)+MOD(ROW()-2,20))</f>
        <v/>
      </c>
      <c r="F2131" s="0" t="str">
        <f aca="false">IF($A2131="","",INDEX(CARTAO_COMPRAS!$G:$G,INT((ROW()-2)/20)+2))</f>
        <v/>
      </c>
      <c r="G2131" s="5" t="str">
        <f aca="false">IF($A2131="","",INDEX(CARTAO_COMPRAS!$I:$I,INT((ROW()-2)/20)+2))</f>
        <v/>
      </c>
      <c r="H2131" s="4" t="str">
        <f aca="false">IF($A2131="","",EDATE(INDEX(CARTAO_COMPRAS!$J:$J,INT((ROW()-2)/20)+2),MOD(ROW()-2,20)))</f>
        <v/>
      </c>
      <c r="I2131" s="4" t="str">
        <f aca="false">IF($H2131="","",$H2131-WEEKDAY($H2131,2)+1)</f>
        <v/>
      </c>
      <c r="J2131" s="4" t="str">
        <f aca="false">IF($I2131="","",$I2131+6)</f>
        <v/>
      </c>
      <c r="K2131" s="6" t="str">
        <f aca="false">IF($H2131="","",DATE(YEAR($H2131),MONTH($H2131),1))</f>
        <v/>
      </c>
      <c r="L2131" s="0" t="str">
        <f aca="false">IF($A2131="","",INDEX(CARTAO_COMPRAS!$K:$K,INT((ROW()-2)/20)+2))</f>
        <v/>
      </c>
      <c r="M2131" s="0" t="str">
        <f aca="false">IF($A2131="","","Compra no cartão")</f>
        <v/>
      </c>
    </row>
    <row r="2132" customFormat="false" ht="13.5" hidden="false" customHeight="false" outlineLevel="0" collapsed="false">
      <c r="A2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2" s="0" t="str">
        <f aca="false">IF($A2132="","",INDEX(CARTAO_COMPRAS!$C:$C,INT((ROW()-2)/20)+2))</f>
        <v/>
      </c>
      <c r="C2132" s="0" t="str">
        <f aca="false">IF($A2132="","",INDEX(CARTAO_COMPRAS!$D:$D,INT((ROW()-2)/20)+2))</f>
        <v/>
      </c>
      <c r="D2132" s="0" t="str">
        <f aca="false">IF($A2132="","",INDEX(CARTAO_COMPRAS!$E:$E,INT((ROW()-2)/20)+2))</f>
        <v/>
      </c>
      <c r="E2132" s="0" t="str">
        <f aca="false">IF($A2132="","",INDEX(CARTAO_COMPRAS!$H:$H,INT((ROW()-2)/20)+2)+MOD(ROW()-2,20))</f>
        <v/>
      </c>
      <c r="F2132" s="0" t="str">
        <f aca="false">IF($A2132="","",INDEX(CARTAO_COMPRAS!$G:$G,INT((ROW()-2)/20)+2))</f>
        <v/>
      </c>
      <c r="G2132" s="5" t="str">
        <f aca="false">IF($A2132="","",INDEX(CARTAO_COMPRAS!$I:$I,INT((ROW()-2)/20)+2))</f>
        <v/>
      </c>
      <c r="H2132" s="4" t="str">
        <f aca="false">IF($A2132="","",EDATE(INDEX(CARTAO_COMPRAS!$J:$J,INT((ROW()-2)/20)+2),MOD(ROW()-2,20)))</f>
        <v/>
      </c>
      <c r="I2132" s="4" t="str">
        <f aca="false">IF($H2132="","",$H2132-WEEKDAY($H2132,2)+1)</f>
        <v/>
      </c>
      <c r="J2132" s="4" t="str">
        <f aca="false">IF($I2132="","",$I2132+6)</f>
        <v/>
      </c>
      <c r="K2132" s="6" t="str">
        <f aca="false">IF($H2132="","",DATE(YEAR($H2132),MONTH($H2132),1))</f>
        <v/>
      </c>
      <c r="L2132" s="0" t="str">
        <f aca="false">IF($A2132="","",INDEX(CARTAO_COMPRAS!$K:$K,INT((ROW()-2)/20)+2))</f>
        <v/>
      </c>
      <c r="M2132" s="0" t="str">
        <f aca="false">IF($A2132="","","Compra no cartão")</f>
        <v/>
      </c>
    </row>
    <row r="2133" customFormat="false" ht="13.5" hidden="false" customHeight="false" outlineLevel="0" collapsed="false">
      <c r="A2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3" s="0" t="str">
        <f aca="false">IF($A2133="","",INDEX(CARTAO_COMPRAS!$C:$C,INT((ROW()-2)/20)+2))</f>
        <v/>
      </c>
      <c r="C2133" s="0" t="str">
        <f aca="false">IF($A2133="","",INDEX(CARTAO_COMPRAS!$D:$D,INT((ROW()-2)/20)+2))</f>
        <v/>
      </c>
      <c r="D2133" s="0" t="str">
        <f aca="false">IF($A2133="","",INDEX(CARTAO_COMPRAS!$E:$E,INT((ROW()-2)/20)+2))</f>
        <v/>
      </c>
      <c r="E2133" s="0" t="str">
        <f aca="false">IF($A2133="","",INDEX(CARTAO_COMPRAS!$H:$H,INT((ROW()-2)/20)+2)+MOD(ROW()-2,20))</f>
        <v/>
      </c>
      <c r="F2133" s="0" t="str">
        <f aca="false">IF($A2133="","",INDEX(CARTAO_COMPRAS!$G:$G,INT((ROW()-2)/20)+2))</f>
        <v/>
      </c>
      <c r="G2133" s="5" t="str">
        <f aca="false">IF($A2133="","",INDEX(CARTAO_COMPRAS!$I:$I,INT((ROW()-2)/20)+2))</f>
        <v/>
      </c>
      <c r="H2133" s="4" t="str">
        <f aca="false">IF($A2133="","",EDATE(INDEX(CARTAO_COMPRAS!$J:$J,INT((ROW()-2)/20)+2),MOD(ROW()-2,20)))</f>
        <v/>
      </c>
      <c r="I2133" s="4" t="str">
        <f aca="false">IF($H2133="","",$H2133-WEEKDAY($H2133,2)+1)</f>
        <v/>
      </c>
      <c r="J2133" s="4" t="str">
        <f aca="false">IF($I2133="","",$I2133+6)</f>
        <v/>
      </c>
      <c r="K2133" s="6" t="str">
        <f aca="false">IF($H2133="","",DATE(YEAR($H2133),MONTH($H2133),1))</f>
        <v/>
      </c>
      <c r="L2133" s="0" t="str">
        <f aca="false">IF($A2133="","",INDEX(CARTAO_COMPRAS!$K:$K,INT((ROW()-2)/20)+2))</f>
        <v/>
      </c>
      <c r="M2133" s="0" t="str">
        <f aca="false">IF($A2133="","","Compra no cartão")</f>
        <v/>
      </c>
    </row>
    <row r="2134" customFormat="false" ht="13.5" hidden="false" customHeight="false" outlineLevel="0" collapsed="false">
      <c r="A2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4" s="0" t="str">
        <f aca="false">IF($A2134="","",INDEX(CARTAO_COMPRAS!$C:$C,INT((ROW()-2)/20)+2))</f>
        <v/>
      </c>
      <c r="C2134" s="0" t="str">
        <f aca="false">IF($A2134="","",INDEX(CARTAO_COMPRAS!$D:$D,INT((ROW()-2)/20)+2))</f>
        <v/>
      </c>
      <c r="D2134" s="0" t="str">
        <f aca="false">IF($A2134="","",INDEX(CARTAO_COMPRAS!$E:$E,INT((ROW()-2)/20)+2))</f>
        <v/>
      </c>
      <c r="E2134" s="0" t="str">
        <f aca="false">IF($A2134="","",INDEX(CARTAO_COMPRAS!$H:$H,INT((ROW()-2)/20)+2)+MOD(ROW()-2,20))</f>
        <v/>
      </c>
      <c r="F2134" s="0" t="str">
        <f aca="false">IF($A2134="","",INDEX(CARTAO_COMPRAS!$G:$G,INT((ROW()-2)/20)+2))</f>
        <v/>
      </c>
      <c r="G2134" s="5" t="str">
        <f aca="false">IF($A2134="","",INDEX(CARTAO_COMPRAS!$I:$I,INT((ROW()-2)/20)+2))</f>
        <v/>
      </c>
      <c r="H2134" s="4" t="str">
        <f aca="false">IF($A2134="","",EDATE(INDEX(CARTAO_COMPRAS!$J:$J,INT((ROW()-2)/20)+2),MOD(ROW()-2,20)))</f>
        <v/>
      </c>
      <c r="I2134" s="4" t="str">
        <f aca="false">IF($H2134="","",$H2134-WEEKDAY($H2134,2)+1)</f>
        <v/>
      </c>
      <c r="J2134" s="4" t="str">
        <f aca="false">IF($I2134="","",$I2134+6)</f>
        <v/>
      </c>
      <c r="K2134" s="6" t="str">
        <f aca="false">IF($H2134="","",DATE(YEAR($H2134),MONTH($H2134),1))</f>
        <v/>
      </c>
      <c r="L2134" s="0" t="str">
        <f aca="false">IF($A2134="","",INDEX(CARTAO_COMPRAS!$K:$K,INT((ROW()-2)/20)+2))</f>
        <v/>
      </c>
      <c r="M2134" s="0" t="str">
        <f aca="false">IF($A2134="","","Compra no cartão")</f>
        <v/>
      </c>
    </row>
    <row r="2135" customFormat="false" ht="13.5" hidden="false" customHeight="false" outlineLevel="0" collapsed="false">
      <c r="A2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5" s="0" t="str">
        <f aca="false">IF($A2135="","",INDEX(CARTAO_COMPRAS!$C:$C,INT((ROW()-2)/20)+2))</f>
        <v/>
      </c>
      <c r="C2135" s="0" t="str">
        <f aca="false">IF($A2135="","",INDEX(CARTAO_COMPRAS!$D:$D,INT((ROW()-2)/20)+2))</f>
        <v/>
      </c>
      <c r="D2135" s="0" t="str">
        <f aca="false">IF($A2135="","",INDEX(CARTAO_COMPRAS!$E:$E,INT((ROW()-2)/20)+2))</f>
        <v/>
      </c>
      <c r="E2135" s="0" t="str">
        <f aca="false">IF($A2135="","",INDEX(CARTAO_COMPRAS!$H:$H,INT((ROW()-2)/20)+2)+MOD(ROW()-2,20))</f>
        <v/>
      </c>
      <c r="F2135" s="0" t="str">
        <f aca="false">IF($A2135="","",INDEX(CARTAO_COMPRAS!$G:$G,INT((ROW()-2)/20)+2))</f>
        <v/>
      </c>
      <c r="G2135" s="5" t="str">
        <f aca="false">IF($A2135="","",INDEX(CARTAO_COMPRAS!$I:$I,INT((ROW()-2)/20)+2))</f>
        <v/>
      </c>
      <c r="H2135" s="4" t="str">
        <f aca="false">IF($A2135="","",EDATE(INDEX(CARTAO_COMPRAS!$J:$J,INT((ROW()-2)/20)+2),MOD(ROW()-2,20)))</f>
        <v/>
      </c>
      <c r="I2135" s="4" t="str">
        <f aca="false">IF($H2135="","",$H2135-WEEKDAY($H2135,2)+1)</f>
        <v/>
      </c>
      <c r="J2135" s="4" t="str">
        <f aca="false">IF($I2135="","",$I2135+6)</f>
        <v/>
      </c>
      <c r="K2135" s="6" t="str">
        <f aca="false">IF($H2135="","",DATE(YEAR($H2135),MONTH($H2135),1))</f>
        <v/>
      </c>
      <c r="L2135" s="0" t="str">
        <f aca="false">IF($A2135="","",INDEX(CARTAO_COMPRAS!$K:$K,INT((ROW()-2)/20)+2))</f>
        <v/>
      </c>
      <c r="M2135" s="0" t="str">
        <f aca="false">IF($A2135="","","Compra no cartão")</f>
        <v/>
      </c>
    </row>
    <row r="2136" customFormat="false" ht="13.5" hidden="false" customHeight="false" outlineLevel="0" collapsed="false">
      <c r="A2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6" s="0" t="str">
        <f aca="false">IF($A2136="","",INDEX(CARTAO_COMPRAS!$C:$C,INT((ROW()-2)/20)+2))</f>
        <v/>
      </c>
      <c r="C2136" s="0" t="str">
        <f aca="false">IF($A2136="","",INDEX(CARTAO_COMPRAS!$D:$D,INT((ROW()-2)/20)+2))</f>
        <v/>
      </c>
      <c r="D2136" s="0" t="str">
        <f aca="false">IF($A2136="","",INDEX(CARTAO_COMPRAS!$E:$E,INT((ROW()-2)/20)+2))</f>
        <v/>
      </c>
      <c r="E2136" s="0" t="str">
        <f aca="false">IF($A2136="","",INDEX(CARTAO_COMPRAS!$H:$H,INT((ROW()-2)/20)+2)+MOD(ROW()-2,20))</f>
        <v/>
      </c>
      <c r="F2136" s="0" t="str">
        <f aca="false">IF($A2136="","",INDEX(CARTAO_COMPRAS!$G:$G,INT((ROW()-2)/20)+2))</f>
        <v/>
      </c>
      <c r="G2136" s="5" t="str">
        <f aca="false">IF($A2136="","",INDEX(CARTAO_COMPRAS!$I:$I,INT((ROW()-2)/20)+2))</f>
        <v/>
      </c>
      <c r="H2136" s="4" t="str">
        <f aca="false">IF($A2136="","",EDATE(INDEX(CARTAO_COMPRAS!$J:$J,INT((ROW()-2)/20)+2),MOD(ROW()-2,20)))</f>
        <v/>
      </c>
      <c r="I2136" s="4" t="str">
        <f aca="false">IF($H2136="","",$H2136-WEEKDAY($H2136,2)+1)</f>
        <v/>
      </c>
      <c r="J2136" s="4" t="str">
        <f aca="false">IF($I2136="","",$I2136+6)</f>
        <v/>
      </c>
      <c r="K2136" s="6" t="str">
        <f aca="false">IF($H2136="","",DATE(YEAR($H2136),MONTH($H2136),1))</f>
        <v/>
      </c>
      <c r="L2136" s="0" t="str">
        <f aca="false">IF($A2136="","",INDEX(CARTAO_COMPRAS!$K:$K,INT((ROW()-2)/20)+2))</f>
        <v/>
      </c>
      <c r="M2136" s="0" t="str">
        <f aca="false">IF($A2136="","","Compra no cartão")</f>
        <v/>
      </c>
    </row>
    <row r="2137" customFormat="false" ht="13.5" hidden="false" customHeight="false" outlineLevel="0" collapsed="false">
      <c r="A2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7" s="0" t="str">
        <f aca="false">IF($A2137="","",INDEX(CARTAO_COMPRAS!$C:$C,INT((ROW()-2)/20)+2))</f>
        <v/>
      </c>
      <c r="C2137" s="0" t="str">
        <f aca="false">IF($A2137="","",INDEX(CARTAO_COMPRAS!$D:$D,INT((ROW()-2)/20)+2))</f>
        <v/>
      </c>
      <c r="D2137" s="0" t="str">
        <f aca="false">IF($A2137="","",INDEX(CARTAO_COMPRAS!$E:$E,INT((ROW()-2)/20)+2))</f>
        <v/>
      </c>
      <c r="E2137" s="0" t="str">
        <f aca="false">IF($A2137="","",INDEX(CARTAO_COMPRAS!$H:$H,INT((ROW()-2)/20)+2)+MOD(ROW()-2,20))</f>
        <v/>
      </c>
      <c r="F2137" s="0" t="str">
        <f aca="false">IF($A2137="","",INDEX(CARTAO_COMPRAS!$G:$G,INT((ROW()-2)/20)+2))</f>
        <v/>
      </c>
      <c r="G2137" s="5" t="str">
        <f aca="false">IF($A2137="","",INDEX(CARTAO_COMPRAS!$I:$I,INT((ROW()-2)/20)+2))</f>
        <v/>
      </c>
      <c r="H2137" s="4" t="str">
        <f aca="false">IF($A2137="","",EDATE(INDEX(CARTAO_COMPRAS!$J:$J,INT((ROW()-2)/20)+2),MOD(ROW()-2,20)))</f>
        <v/>
      </c>
      <c r="I2137" s="4" t="str">
        <f aca="false">IF($H2137="","",$H2137-WEEKDAY($H2137,2)+1)</f>
        <v/>
      </c>
      <c r="J2137" s="4" t="str">
        <f aca="false">IF($I2137="","",$I2137+6)</f>
        <v/>
      </c>
      <c r="K2137" s="6" t="str">
        <f aca="false">IF($H2137="","",DATE(YEAR($H2137),MONTH($H2137),1))</f>
        <v/>
      </c>
      <c r="L2137" s="0" t="str">
        <f aca="false">IF($A2137="","",INDEX(CARTAO_COMPRAS!$K:$K,INT((ROW()-2)/20)+2))</f>
        <v/>
      </c>
      <c r="M2137" s="0" t="str">
        <f aca="false">IF($A2137="","","Compra no cartão")</f>
        <v/>
      </c>
    </row>
    <row r="2138" customFormat="false" ht="13.5" hidden="false" customHeight="false" outlineLevel="0" collapsed="false">
      <c r="A2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8" s="0" t="str">
        <f aca="false">IF($A2138="","",INDEX(CARTAO_COMPRAS!$C:$C,INT((ROW()-2)/20)+2))</f>
        <v/>
      </c>
      <c r="C2138" s="0" t="str">
        <f aca="false">IF($A2138="","",INDEX(CARTAO_COMPRAS!$D:$D,INT((ROW()-2)/20)+2))</f>
        <v/>
      </c>
      <c r="D2138" s="0" t="str">
        <f aca="false">IF($A2138="","",INDEX(CARTAO_COMPRAS!$E:$E,INT((ROW()-2)/20)+2))</f>
        <v/>
      </c>
      <c r="E2138" s="0" t="str">
        <f aca="false">IF($A2138="","",INDEX(CARTAO_COMPRAS!$H:$H,INT((ROW()-2)/20)+2)+MOD(ROW()-2,20))</f>
        <v/>
      </c>
      <c r="F2138" s="0" t="str">
        <f aca="false">IF($A2138="","",INDEX(CARTAO_COMPRAS!$G:$G,INT((ROW()-2)/20)+2))</f>
        <v/>
      </c>
      <c r="G2138" s="5" t="str">
        <f aca="false">IF($A2138="","",INDEX(CARTAO_COMPRAS!$I:$I,INT((ROW()-2)/20)+2))</f>
        <v/>
      </c>
      <c r="H2138" s="4" t="str">
        <f aca="false">IF($A2138="","",EDATE(INDEX(CARTAO_COMPRAS!$J:$J,INT((ROW()-2)/20)+2),MOD(ROW()-2,20)))</f>
        <v/>
      </c>
      <c r="I2138" s="4" t="str">
        <f aca="false">IF($H2138="","",$H2138-WEEKDAY($H2138,2)+1)</f>
        <v/>
      </c>
      <c r="J2138" s="4" t="str">
        <f aca="false">IF($I2138="","",$I2138+6)</f>
        <v/>
      </c>
      <c r="K2138" s="6" t="str">
        <f aca="false">IF($H2138="","",DATE(YEAR($H2138),MONTH($H2138),1))</f>
        <v/>
      </c>
      <c r="L2138" s="0" t="str">
        <f aca="false">IF($A2138="","",INDEX(CARTAO_COMPRAS!$K:$K,INT((ROW()-2)/20)+2))</f>
        <v/>
      </c>
      <c r="M2138" s="0" t="str">
        <f aca="false">IF($A2138="","","Compra no cartão")</f>
        <v/>
      </c>
    </row>
    <row r="2139" customFormat="false" ht="13.5" hidden="false" customHeight="false" outlineLevel="0" collapsed="false">
      <c r="A2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39" s="0" t="str">
        <f aca="false">IF($A2139="","",INDEX(CARTAO_COMPRAS!$C:$C,INT((ROW()-2)/20)+2))</f>
        <v/>
      </c>
      <c r="C2139" s="0" t="str">
        <f aca="false">IF($A2139="","",INDEX(CARTAO_COMPRAS!$D:$D,INT((ROW()-2)/20)+2))</f>
        <v/>
      </c>
      <c r="D2139" s="0" t="str">
        <f aca="false">IF($A2139="","",INDEX(CARTAO_COMPRAS!$E:$E,INT((ROW()-2)/20)+2))</f>
        <v/>
      </c>
      <c r="E2139" s="0" t="str">
        <f aca="false">IF($A2139="","",INDEX(CARTAO_COMPRAS!$H:$H,INT((ROW()-2)/20)+2)+MOD(ROW()-2,20))</f>
        <v/>
      </c>
      <c r="F2139" s="0" t="str">
        <f aca="false">IF($A2139="","",INDEX(CARTAO_COMPRAS!$G:$G,INT((ROW()-2)/20)+2))</f>
        <v/>
      </c>
      <c r="G2139" s="5" t="str">
        <f aca="false">IF($A2139="","",INDEX(CARTAO_COMPRAS!$I:$I,INT((ROW()-2)/20)+2))</f>
        <v/>
      </c>
      <c r="H2139" s="4" t="str">
        <f aca="false">IF($A2139="","",EDATE(INDEX(CARTAO_COMPRAS!$J:$J,INT((ROW()-2)/20)+2),MOD(ROW()-2,20)))</f>
        <v/>
      </c>
      <c r="I2139" s="4" t="str">
        <f aca="false">IF($H2139="","",$H2139-WEEKDAY($H2139,2)+1)</f>
        <v/>
      </c>
      <c r="J2139" s="4" t="str">
        <f aca="false">IF($I2139="","",$I2139+6)</f>
        <v/>
      </c>
      <c r="K2139" s="6" t="str">
        <f aca="false">IF($H2139="","",DATE(YEAR($H2139),MONTH($H2139),1))</f>
        <v/>
      </c>
      <c r="L2139" s="0" t="str">
        <f aca="false">IF($A2139="","",INDEX(CARTAO_COMPRAS!$K:$K,INT((ROW()-2)/20)+2))</f>
        <v/>
      </c>
      <c r="M2139" s="0" t="str">
        <f aca="false">IF($A2139="","","Compra no cartão")</f>
        <v/>
      </c>
    </row>
    <row r="2140" customFormat="false" ht="13.5" hidden="false" customHeight="false" outlineLevel="0" collapsed="false">
      <c r="A2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0" s="0" t="str">
        <f aca="false">IF($A2140="","",INDEX(CARTAO_COMPRAS!$C:$C,INT((ROW()-2)/20)+2))</f>
        <v/>
      </c>
      <c r="C2140" s="0" t="str">
        <f aca="false">IF($A2140="","",INDEX(CARTAO_COMPRAS!$D:$D,INT((ROW()-2)/20)+2))</f>
        <v/>
      </c>
      <c r="D2140" s="0" t="str">
        <f aca="false">IF($A2140="","",INDEX(CARTAO_COMPRAS!$E:$E,INT((ROW()-2)/20)+2))</f>
        <v/>
      </c>
      <c r="E2140" s="0" t="str">
        <f aca="false">IF($A2140="","",INDEX(CARTAO_COMPRAS!$H:$H,INT((ROW()-2)/20)+2)+MOD(ROW()-2,20))</f>
        <v/>
      </c>
      <c r="F2140" s="0" t="str">
        <f aca="false">IF($A2140="","",INDEX(CARTAO_COMPRAS!$G:$G,INT((ROW()-2)/20)+2))</f>
        <v/>
      </c>
      <c r="G2140" s="5" t="str">
        <f aca="false">IF($A2140="","",INDEX(CARTAO_COMPRAS!$I:$I,INT((ROW()-2)/20)+2))</f>
        <v/>
      </c>
      <c r="H2140" s="4" t="str">
        <f aca="false">IF($A2140="","",EDATE(INDEX(CARTAO_COMPRAS!$J:$J,INT((ROW()-2)/20)+2),MOD(ROW()-2,20)))</f>
        <v/>
      </c>
      <c r="I2140" s="4" t="str">
        <f aca="false">IF($H2140="","",$H2140-WEEKDAY($H2140,2)+1)</f>
        <v/>
      </c>
      <c r="J2140" s="4" t="str">
        <f aca="false">IF($I2140="","",$I2140+6)</f>
        <v/>
      </c>
      <c r="K2140" s="6" t="str">
        <f aca="false">IF($H2140="","",DATE(YEAR($H2140),MONTH($H2140),1))</f>
        <v/>
      </c>
      <c r="L2140" s="0" t="str">
        <f aca="false">IF($A2140="","",INDEX(CARTAO_COMPRAS!$K:$K,INT((ROW()-2)/20)+2))</f>
        <v/>
      </c>
      <c r="M2140" s="0" t="str">
        <f aca="false">IF($A2140="","","Compra no cartão")</f>
        <v/>
      </c>
    </row>
    <row r="2141" customFormat="false" ht="13.5" hidden="false" customHeight="false" outlineLevel="0" collapsed="false">
      <c r="A2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1" s="0" t="str">
        <f aca="false">IF($A2141="","",INDEX(CARTAO_COMPRAS!$C:$C,INT((ROW()-2)/20)+2))</f>
        <v/>
      </c>
      <c r="C2141" s="0" t="str">
        <f aca="false">IF($A2141="","",INDEX(CARTAO_COMPRAS!$D:$D,INT((ROW()-2)/20)+2))</f>
        <v/>
      </c>
      <c r="D2141" s="0" t="str">
        <f aca="false">IF($A2141="","",INDEX(CARTAO_COMPRAS!$E:$E,INT((ROW()-2)/20)+2))</f>
        <v/>
      </c>
      <c r="E2141" s="0" t="str">
        <f aca="false">IF($A2141="","",INDEX(CARTAO_COMPRAS!$H:$H,INT((ROW()-2)/20)+2)+MOD(ROW()-2,20))</f>
        <v/>
      </c>
      <c r="F2141" s="0" t="str">
        <f aca="false">IF($A2141="","",INDEX(CARTAO_COMPRAS!$G:$G,INT((ROW()-2)/20)+2))</f>
        <v/>
      </c>
      <c r="G2141" s="5" t="str">
        <f aca="false">IF($A2141="","",INDEX(CARTAO_COMPRAS!$I:$I,INT((ROW()-2)/20)+2))</f>
        <v/>
      </c>
      <c r="H2141" s="4" t="str">
        <f aca="false">IF($A2141="","",EDATE(INDEX(CARTAO_COMPRAS!$J:$J,INT((ROW()-2)/20)+2),MOD(ROW()-2,20)))</f>
        <v/>
      </c>
      <c r="I2141" s="4" t="str">
        <f aca="false">IF($H2141="","",$H2141-WEEKDAY($H2141,2)+1)</f>
        <v/>
      </c>
      <c r="J2141" s="4" t="str">
        <f aca="false">IF($I2141="","",$I2141+6)</f>
        <v/>
      </c>
      <c r="K2141" s="6" t="str">
        <f aca="false">IF($H2141="","",DATE(YEAR($H2141),MONTH($H2141),1))</f>
        <v/>
      </c>
      <c r="L2141" s="0" t="str">
        <f aca="false">IF($A2141="","",INDEX(CARTAO_COMPRAS!$K:$K,INT((ROW()-2)/20)+2))</f>
        <v/>
      </c>
      <c r="M2141" s="0" t="str">
        <f aca="false">IF($A2141="","","Compra no cartão")</f>
        <v/>
      </c>
    </row>
    <row r="2142" customFormat="false" ht="13.5" hidden="false" customHeight="false" outlineLevel="0" collapsed="false">
      <c r="A21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108</v>
      </c>
      <c r="B2142" s="0" t="str">
        <f aca="false">IF($A2142="","",INDEX(CARTAO_COMPRAS!$C:$C,INT((ROW()-2)/20)+2))</f>
        <v>Bradesco</v>
      </c>
      <c r="C2142" s="0" t="str">
        <f aca="false">IF($A2142="","",INDEX(CARTAO_COMPRAS!$D:$D,INT((ROW()-2)/20)+2))</f>
        <v>Supermercado</v>
      </c>
      <c r="D2142" s="0" t="str">
        <f aca="false">IF($A2142="","",INDEX(CARTAO_COMPRAS!$E:$E,INT((ROW()-2)/20)+2))</f>
        <v>Alimentação / Insumos</v>
      </c>
      <c r="E2142" s="0" t="n">
        <f aca="false">IF($A2142="","",INDEX(CARTAO_COMPRAS!$H:$H,INT((ROW()-2)/20)+2)+MOD(ROW()-2,20))</f>
        <v>1</v>
      </c>
      <c r="F2142" s="0" t="n">
        <f aca="false">IF($A2142="","",INDEX(CARTAO_COMPRAS!$G:$G,INT((ROW()-2)/20)+2))</f>
        <v>1</v>
      </c>
      <c r="G2142" s="5" t="n">
        <f aca="false">IF($A2142="","",INDEX(CARTAO_COMPRAS!$I:$I,INT((ROW()-2)/20)+2))</f>
        <v>177.94</v>
      </c>
      <c r="H2142" s="4" t="n">
        <f aca="false">IF($A2142="","",EDATE(INDEX(CARTAO_COMPRAS!$J:$J,INT((ROW()-2)/20)+2),MOD(ROW()-2,20)))</f>
        <v>46188</v>
      </c>
      <c r="I2142" s="4" t="n">
        <f aca="false">IF($H2142="","",$H2142-WEEKDAY($H2142,2)+1)</f>
        <v>46188</v>
      </c>
      <c r="J2142" s="4" t="n">
        <f aca="false">IF($I2142="","",$I2142+6)</f>
        <v>46194</v>
      </c>
      <c r="K2142" s="6" t="n">
        <f aca="false">IF($H2142="","",DATE(YEAR($H2142),MONTH($H2142),1))</f>
        <v>46174</v>
      </c>
      <c r="L2142" s="0" t="str">
        <f aca="false">IF($A2142="","",INDEX(CARTAO_COMPRAS!$K:$K,INT((ROW()-2)/20)+2))</f>
        <v>Pago</v>
      </c>
      <c r="M2142" s="0" t="str">
        <f aca="false">IF($A2142="","","Compra no cartão")</f>
        <v>Compra no cartão</v>
      </c>
    </row>
    <row r="2143" customFormat="false" ht="13.5" hidden="false" customHeight="false" outlineLevel="0" collapsed="false">
      <c r="A2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3" s="0" t="str">
        <f aca="false">IF($A2143="","",INDEX(CARTAO_COMPRAS!$C:$C,INT((ROW()-2)/20)+2))</f>
        <v/>
      </c>
      <c r="C2143" s="0" t="str">
        <f aca="false">IF($A2143="","",INDEX(CARTAO_COMPRAS!$D:$D,INT((ROW()-2)/20)+2))</f>
        <v/>
      </c>
      <c r="D2143" s="0" t="str">
        <f aca="false">IF($A2143="","",INDEX(CARTAO_COMPRAS!$E:$E,INT((ROW()-2)/20)+2))</f>
        <v/>
      </c>
      <c r="E2143" s="0" t="str">
        <f aca="false">IF($A2143="","",INDEX(CARTAO_COMPRAS!$H:$H,INT((ROW()-2)/20)+2)+MOD(ROW()-2,20))</f>
        <v/>
      </c>
      <c r="F2143" s="0" t="str">
        <f aca="false">IF($A2143="","",INDEX(CARTAO_COMPRAS!$G:$G,INT((ROW()-2)/20)+2))</f>
        <v/>
      </c>
      <c r="G2143" s="5" t="str">
        <f aca="false">IF($A2143="","",INDEX(CARTAO_COMPRAS!$I:$I,INT((ROW()-2)/20)+2))</f>
        <v/>
      </c>
      <c r="H2143" s="4" t="str">
        <f aca="false">IF($A2143="","",EDATE(INDEX(CARTAO_COMPRAS!$J:$J,INT((ROW()-2)/20)+2),MOD(ROW()-2,20)))</f>
        <v/>
      </c>
      <c r="I2143" s="4" t="str">
        <f aca="false">IF($H2143="","",$H2143-WEEKDAY($H2143,2)+1)</f>
        <v/>
      </c>
      <c r="J2143" s="4" t="str">
        <f aca="false">IF($I2143="","",$I2143+6)</f>
        <v/>
      </c>
      <c r="K2143" s="6" t="str">
        <f aca="false">IF($H2143="","",DATE(YEAR($H2143),MONTH($H2143),1))</f>
        <v/>
      </c>
      <c r="L2143" s="0" t="str">
        <f aca="false">IF($A2143="","",INDEX(CARTAO_COMPRAS!$K:$K,INT((ROW()-2)/20)+2))</f>
        <v/>
      </c>
      <c r="M2143" s="0" t="str">
        <f aca="false">IF($A2143="","","Compra no cartão")</f>
        <v/>
      </c>
    </row>
    <row r="2144" customFormat="false" ht="13.5" hidden="false" customHeight="false" outlineLevel="0" collapsed="false">
      <c r="A2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4" s="0" t="str">
        <f aca="false">IF($A2144="","",INDEX(CARTAO_COMPRAS!$C:$C,INT((ROW()-2)/20)+2))</f>
        <v/>
      </c>
      <c r="C2144" s="0" t="str">
        <f aca="false">IF($A2144="","",INDEX(CARTAO_COMPRAS!$D:$D,INT((ROW()-2)/20)+2))</f>
        <v/>
      </c>
      <c r="D2144" s="0" t="str">
        <f aca="false">IF($A2144="","",INDEX(CARTAO_COMPRAS!$E:$E,INT((ROW()-2)/20)+2))</f>
        <v/>
      </c>
      <c r="E2144" s="0" t="str">
        <f aca="false">IF($A2144="","",INDEX(CARTAO_COMPRAS!$H:$H,INT((ROW()-2)/20)+2)+MOD(ROW()-2,20))</f>
        <v/>
      </c>
      <c r="F2144" s="0" t="str">
        <f aca="false">IF($A2144="","",INDEX(CARTAO_COMPRAS!$G:$G,INT((ROW()-2)/20)+2))</f>
        <v/>
      </c>
      <c r="G2144" s="5" t="str">
        <f aca="false">IF($A2144="","",INDEX(CARTAO_COMPRAS!$I:$I,INT((ROW()-2)/20)+2))</f>
        <v/>
      </c>
      <c r="H2144" s="4" t="str">
        <f aca="false">IF($A2144="","",EDATE(INDEX(CARTAO_COMPRAS!$J:$J,INT((ROW()-2)/20)+2),MOD(ROW()-2,20)))</f>
        <v/>
      </c>
      <c r="I2144" s="4" t="str">
        <f aca="false">IF($H2144="","",$H2144-WEEKDAY($H2144,2)+1)</f>
        <v/>
      </c>
      <c r="J2144" s="4" t="str">
        <f aca="false">IF($I2144="","",$I2144+6)</f>
        <v/>
      </c>
      <c r="K2144" s="6" t="str">
        <f aca="false">IF($H2144="","",DATE(YEAR($H2144),MONTH($H2144),1))</f>
        <v/>
      </c>
      <c r="L2144" s="0" t="str">
        <f aca="false">IF($A2144="","",INDEX(CARTAO_COMPRAS!$K:$K,INT((ROW()-2)/20)+2))</f>
        <v/>
      </c>
      <c r="M2144" s="0" t="str">
        <f aca="false">IF($A2144="","","Compra no cartão")</f>
        <v/>
      </c>
    </row>
    <row r="2145" customFormat="false" ht="13.5" hidden="false" customHeight="false" outlineLevel="0" collapsed="false">
      <c r="A2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5" s="0" t="str">
        <f aca="false">IF($A2145="","",INDEX(CARTAO_COMPRAS!$C:$C,INT((ROW()-2)/20)+2))</f>
        <v/>
      </c>
      <c r="C2145" s="0" t="str">
        <f aca="false">IF($A2145="","",INDEX(CARTAO_COMPRAS!$D:$D,INT((ROW()-2)/20)+2))</f>
        <v/>
      </c>
      <c r="D2145" s="0" t="str">
        <f aca="false">IF($A2145="","",INDEX(CARTAO_COMPRAS!$E:$E,INT((ROW()-2)/20)+2))</f>
        <v/>
      </c>
      <c r="E2145" s="0" t="str">
        <f aca="false">IF($A2145="","",INDEX(CARTAO_COMPRAS!$H:$H,INT((ROW()-2)/20)+2)+MOD(ROW()-2,20))</f>
        <v/>
      </c>
      <c r="F2145" s="0" t="str">
        <f aca="false">IF($A2145="","",INDEX(CARTAO_COMPRAS!$G:$G,INT((ROW()-2)/20)+2))</f>
        <v/>
      </c>
      <c r="G2145" s="5" t="str">
        <f aca="false">IF($A2145="","",INDEX(CARTAO_COMPRAS!$I:$I,INT((ROW()-2)/20)+2))</f>
        <v/>
      </c>
      <c r="H2145" s="4" t="str">
        <f aca="false">IF($A2145="","",EDATE(INDEX(CARTAO_COMPRAS!$J:$J,INT((ROW()-2)/20)+2),MOD(ROW()-2,20)))</f>
        <v/>
      </c>
      <c r="I2145" s="4" t="str">
        <f aca="false">IF($H2145="","",$H2145-WEEKDAY($H2145,2)+1)</f>
        <v/>
      </c>
      <c r="J2145" s="4" t="str">
        <f aca="false">IF($I2145="","",$I2145+6)</f>
        <v/>
      </c>
      <c r="K2145" s="6" t="str">
        <f aca="false">IF($H2145="","",DATE(YEAR($H2145),MONTH($H2145),1))</f>
        <v/>
      </c>
      <c r="L2145" s="0" t="str">
        <f aca="false">IF($A2145="","",INDEX(CARTAO_COMPRAS!$K:$K,INT((ROW()-2)/20)+2))</f>
        <v/>
      </c>
      <c r="M2145" s="0" t="str">
        <f aca="false">IF($A2145="","","Compra no cartão")</f>
        <v/>
      </c>
    </row>
    <row r="2146" customFormat="false" ht="13.5" hidden="false" customHeight="false" outlineLevel="0" collapsed="false">
      <c r="A2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6" s="0" t="str">
        <f aca="false">IF($A2146="","",INDEX(CARTAO_COMPRAS!$C:$C,INT((ROW()-2)/20)+2))</f>
        <v/>
      </c>
      <c r="C2146" s="0" t="str">
        <f aca="false">IF($A2146="","",INDEX(CARTAO_COMPRAS!$D:$D,INT((ROW()-2)/20)+2))</f>
        <v/>
      </c>
      <c r="D2146" s="0" t="str">
        <f aca="false">IF($A2146="","",INDEX(CARTAO_COMPRAS!$E:$E,INT((ROW()-2)/20)+2))</f>
        <v/>
      </c>
      <c r="E2146" s="0" t="str">
        <f aca="false">IF($A2146="","",INDEX(CARTAO_COMPRAS!$H:$H,INT((ROW()-2)/20)+2)+MOD(ROW()-2,20))</f>
        <v/>
      </c>
      <c r="F2146" s="0" t="str">
        <f aca="false">IF($A2146="","",INDEX(CARTAO_COMPRAS!$G:$G,INT((ROW()-2)/20)+2))</f>
        <v/>
      </c>
      <c r="G2146" s="5" t="str">
        <f aca="false">IF($A2146="","",INDEX(CARTAO_COMPRAS!$I:$I,INT((ROW()-2)/20)+2))</f>
        <v/>
      </c>
      <c r="H2146" s="4" t="str">
        <f aca="false">IF($A2146="","",EDATE(INDEX(CARTAO_COMPRAS!$J:$J,INT((ROW()-2)/20)+2),MOD(ROW()-2,20)))</f>
        <v/>
      </c>
      <c r="I2146" s="4" t="str">
        <f aca="false">IF($H2146="","",$H2146-WEEKDAY($H2146,2)+1)</f>
        <v/>
      </c>
      <c r="J2146" s="4" t="str">
        <f aca="false">IF($I2146="","",$I2146+6)</f>
        <v/>
      </c>
      <c r="K2146" s="6" t="str">
        <f aca="false">IF($H2146="","",DATE(YEAR($H2146),MONTH($H2146),1))</f>
        <v/>
      </c>
      <c r="L2146" s="0" t="str">
        <f aca="false">IF($A2146="","",INDEX(CARTAO_COMPRAS!$K:$K,INT((ROW()-2)/20)+2))</f>
        <v/>
      </c>
      <c r="M2146" s="0" t="str">
        <f aca="false">IF($A2146="","","Compra no cartão")</f>
        <v/>
      </c>
    </row>
    <row r="2147" customFormat="false" ht="13.5" hidden="false" customHeight="false" outlineLevel="0" collapsed="false">
      <c r="A2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7" s="0" t="str">
        <f aca="false">IF($A2147="","",INDEX(CARTAO_COMPRAS!$C:$C,INT((ROW()-2)/20)+2))</f>
        <v/>
      </c>
      <c r="C2147" s="0" t="str">
        <f aca="false">IF($A2147="","",INDEX(CARTAO_COMPRAS!$D:$D,INT((ROW()-2)/20)+2))</f>
        <v/>
      </c>
      <c r="D2147" s="0" t="str">
        <f aca="false">IF($A2147="","",INDEX(CARTAO_COMPRAS!$E:$E,INT((ROW()-2)/20)+2))</f>
        <v/>
      </c>
      <c r="E2147" s="0" t="str">
        <f aca="false">IF($A2147="","",INDEX(CARTAO_COMPRAS!$H:$H,INT((ROW()-2)/20)+2)+MOD(ROW()-2,20))</f>
        <v/>
      </c>
      <c r="F2147" s="0" t="str">
        <f aca="false">IF($A2147="","",INDEX(CARTAO_COMPRAS!$G:$G,INT((ROW()-2)/20)+2))</f>
        <v/>
      </c>
      <c r="G2147" s="5" t="str">
        <f aca="false">IF($A2147="","",INDEX(CARTAO_COMPRAS!$I:$I,INT((ROW()-2)/20)+2))</f>
        <v/>
      </c>
      <c r="H2147" s="4" t="str">
        <f aca="false">IF($A2147="","",EDATE(INDEX(CARTAO_COMPRAS!$J:$J,INT((ROW()-2)/20)+2),MOD(ROW()-2,20)))</f>
        <v/>
      </c>
      <c r="I2147" s="4" t="str">
        <f aca="false">IF($H2147="","",$H2147-WEEKDAY($H2147,2)+1)</f>
        <v/>
      </c>
      <c r="J2147" s="4" t="str">
        <f aca="false">IF($I2147="","",$I2147+6)</f>
        <v/>
      </c>
      <c r="K2147" s="6" t="str">
        <f aca="false">IF($H2147="","",DATE(YEAR($H2147),MONTH($H2147),1))</f>
        <v/>
      </c>
      <c r="L2147" s="0" t="str">
        <f aca="false">IF($A2147="","",INDEX(CARTAO_COMPRAS!$K:$K,INT((ROW()-2)/20)+2))</f>
        <v/>
      </c>
      <c r="M2147" s="0" t="str">
        <f aca="false">IF($A2147="","","Compra no cartão")</f>
        <v/>
      </c>
    </row>
    <row r="2148" customFormat="false" ht="13.5" hidden="false" customHeight="false" outlineLevel="0" collapsed="false">
      <c r="A2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8" s="0" t="str">
        <f aca="false">IF($A2148="","",INDEX(CARTAO_COMPRAS!$C:$C,INT((ROW()-2)/20)+2))</f>
        <v/>
      </c>
      <c r="C2148" s="0" t="str">
        <f aca="false">IF($A2148="","",INDEX(CARTAO_COMPRAS!$D:$D,INT((ROW()-2)/20)+2))</f>
        <v/>
      </c>
      <c r="D2148" s="0" t="str">
        <f aca="false">IF($A2148="","",INDEX(CARTAO_COMPRAS!$E:$E,INT((ROW()-2)/20)+2))</f>
        <v/>
      </c>
      <c r="E2148" s="0" t="str">
        <f aca="false">IF($A2148="","",INDEX(CARTAO_COMPRAS!$H:$H,INT((ROW()-2)/20)+2)+MOD(ROW()-2,20))</f>
        <v/>
      </c>
      <c r="F2148" s="0" t="str">
        <f aca="false">IF($A2148="","",INDEX(CARTAO_COMPRAS!$G:$G,INT((ROW()-2)/20)+2))</f>
        <v/>
      </c>
      <c r="G2148" s="5" t="str">
        <f aca="false">IF($A2148="","",INDEX(CARTAO_COMPRAS!$I:$I,INT((ROW()-2)/20)+2))</f>
        <v/>
      </c>
      <c r="H2148" s="4" t="str">
        <f aca="false">IF($A2148="","",EDATE(INDEX(CARTAO_COMPRAS!$J:$J,INT((ROW()-2)/20)+2),MOD(ROW()-2,20)))</f>
        <v/>
      </c>
      <c r="I2148" s="4" t="str">
        <f aca="false">IF($H2148="","",$H2148-WEEKDAY($H2148,2)+1)</f>
        <v/>
      </c>
      <c r="J2148" s="4" t="str">
        <f aca="false">IF($I2148="","",$I2148+6)</f>
        <v/>
      </c>
      <c r="K2148" s="6" t="str">
        <f aca="false">IF($H2148="","",DATE(YEAR($H2148),MONTH($H2148),1))</f>
        <v/>
      </c>
      <c r="L2148" s="0" t="str">
        <f aca="false">IF($A2148="","",INDEX(CARTAO_COMPRAS!$K:$K,INT((ROW()-2)/20)+2))</f>
        <v/>
      </c>
      <c r="M2148" s="0" t="str">
        <f aca="false">IF($A2148="","","Compra no cartão")</f>
        <v/>
      </c>
    </row>
    <row r="2149" customFormat="false" ht="13.5" hidden="false" customHeight="false" outlineLevel="0" collapsed="false">
      <c r="A2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49" s="0" t="str">
        <f aca="false">IF($A2149="","",INDEX(CARTAO_COMPRAS!$C:$C,INT((ROW()-2)/20)+2))</f>
        <v/>
      </c>
      <c r="C2149" s="0" t="str">
        <f aca="false">IF($A2149="","",INDEX(CARTAO_COMPRAS!$D:$D,INT((ROW()-2)/20)+2))</f>
        <v/>
      </c>
      <c r="D2149" s="0" t="str">
        <f aca="false">IF($A2149="","",INDEX(CARTAO_COMPRAS!$E:$E,INT((ROW()-2)/20)+2))</f>
        <v/>
      </c>
      <c r="E2149" s="0" t="str">
        <f aca="false">IF($A2149="","",INDEX(CARTAO_COMPRAS!$H:$H,INT((ROW()-2)/20)+2)+MOD(ROW()-2,20))</f>
        <v/>
      </c>
      <c r="F2149" s="0" t="str">
        <f aca="false">IF($A2149="","",INDEX(CARTAO_COMPRAS!$G:$G,INT((ROW()-2)/20)+2))</f>
        <v/>
      </c>
      <c r="G2149" s="5" t="str">
        <f aca="false">IF($A2149="","",INDEX(CARTAO_COMPRAS!$I:$I,INT((ROW()-2)/20)+2))</f>
        <v/>
      </c>
      <c r="H2149" s="4" t="str">
        <f aca="false">IF($A2149="","",EDATE(INDEX(CARTAO_COMPRAS!$J:$J,INT((ROW()-2)/20)+2),MOD(ROW()-2,20)))</f>
        <v/>
      </c>
      <c r="I2149" s="4" t="str">
        <f aca="false">IF($H2149="","",$H2149-WEEKDAY($H2149,2)+1)</f>
        <v/>
      </c>
      <c r="J2149" s="4" t="str">
        <f aca="false">IF($I2149="","",$I2149+6)</f>
        <v/>
      </c>
      <c r="K2149" s="6" t="str">
        <f aca="false">IF($H2149="","",DATE(YEAR($H2149),MONTH($H2149),1))</f>
        <v/>
      </c>
      <c r="L2149" s="0" t="str">
        <f aca="false">IF($A2149="","",INDEX(CARTAO_COMPRAS!$K:$K,INT((ROW()-2)/20)+2))</f>
        <v/>
      </c>
      <c r="M2149" s="0" t="str">
        <f aca="false">IF($A2149="","","Compra no cartão")</f>
        <v/>
      </c>
    </row>
    <row r="2150" customFormat="false" ht="13.5" hidden="false" customHeight="false" outlineLevel="0" collapsed="false">
      <c r="A2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0" s="0" t="str">
        <f aca="false">IF($A2150="","",INDEX(CARTAO_COMPRAS!$C:$C,INT((ROW()-2)/20)+2))</f>
        <v/>
      </c>
      <c r="C2150" s="0" t="str">
        <f aca="false">IF($A2150="","",INDEX(CARTAO_COMPRAS!$D:$D,INT((ROW()-2)/20)+2))</f>
        <v/>
      </c>
      <c r="D2150" s="0" t="str">
        <f aca="false">IF($A2150="","",INDEX(CARTAO_COMPRAS!$E:$E,INT((ROW()-2)/20)+2))</f>
        <v/>
      </c>
      <c r="E2150" s="0" t="str">
        <f aca="false">IF($A2150="","",INDEX(CARTAO_COMPRAS!$H:$H,INT((ROW()-2)/20)+2)+MOD(ROW()-2,20))</f>
        <v/>
      </c>
      <c r="F2150" s="0" t="str">
        <f aca="false">IF($A2150="","",INDEX(CARTAO_COMPRAS!$G:$G,INT((ROW()-2)/20)+2))</f>
        <v/>
      </c>
      <c r="G2150" s="5" t="str">
        <f aca="false">IF($A2150="","",INDEX(CARTAO_COMPRAS!$I:$I,INT((ROW()-2)/20)+2))</f>
        <v/>
      </c>
      <c r="H2150" s="4" t="str">
        <f aca="false">IF($A2150="","",EDATE(INDEX(CARTAO_COMPRAS!$J:$J,INT((ROW()-2)/20)+2),MOD(ROW()-2,20)))</f>
        <v/>
      </c>
      <c r="I2150" s="4" t="str">
        <f aca="false">IF($H2150="","",$H2150-WEEKDAY($H2150,2)+1)</f>
        <v/>
      </c>
      <c r="J2150" s="4" t="str">
        <f aca="false">IF($I2150="","",$I2150+6)</f>
        <v/>
      </c>
      <c r="K2150" s="6" t="str">
        <f aca="false">IF($H2150="","",DATE(YEAR($H2150),MONTH($H2150),1))</f>
        <v/>
      </c>
      <c r="L2150" s="0" t="str">
        <f aca="false">IF($A2150="","",INDEX(CARTAO_COMPRAS!$K:$K,INT((ROW()-2)/20)+2))</f>
        <v/>
      </c>
      <c r="M2150" s="0" t="str">
        <f aca="false">IF($A2150="","","Compra no cartão")</f>
        <v/>
      </c>
    </row>
    <row r="2151" customFormat="false" ht="13.5" hidden="false" customHeight="false" outlineLevel="0" collapsed="false">
      <c r="A2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1" s="0" t="str">
        <f aca="false">IF($A2151="","",INDEX(CARTAO_COMPRAS!$C:$C,INT((ROW()-2)/20)+2))</f>
        <v/>
      </c>
      <c r="C2151" s="0" t="str">
        <f aca="false">IF($A2151="","",INDEX(CARTAO_COMPRAS!$D:$D,INT((ROW()-2)/20)+2))</f>
        <v/>
      </c>
      <c r="D2151" s="0" t="str">
        <f aca="false">IF($A2151="","",INDEX(CARTAO_COMPRAS!$E:$E,INT((ROW()-2)/20)+2))</f>
        <v/>
      </c>
      <c r="E2151" s="0" t="str">
        <f aca="false">IF($A2151="","",INDEX(CARTAO_COMPRAS!$H:$H,INT((ROW()-2)/20)+2)+MOD(ROW()-2,20))</f>
        <v/>
      </c>
      <c r="F2151" s="0" t="str">
        <f aca="false">IF($A2151="","",INDEX(CARTAO_COMPRAS!$G:$G,INT((ROW()-2)/20)+2))</f>
        <v/>
      </c>
      <c r="G2151" s="5" t="str">
        <f aca="false">IF($A2151="","",INDEX(CARTAO_COMPRAS!$I:$I,INT((ROW()-2)/20)+2))</f>
        <v/>
      </c>
      <c r="H2151" s="4" t="str">
        <f aca="false">IF($A2151="","",EDATE(INDEX(CARTAO_COMPRAS!$J:$J,INT((ROW()-2)/20)+2),MOD(ROW()-2,20)))</f>
        <v/>
      </c>
      <c r="I2151" s="4" t="str">
        <f aca="false">IF($H2151="","",$H2151-WEEKDAY($H2151,2)+1)</f>
        <v/>
      </c>
      <c r="J2151" s="4" t="str">
        <f aca="false">IF($I2151="","",$I2151+6)</f>
        <v/>
      </c>
      <c r="K2151" s="6" t="str">
        <f aca="false">IF($H2151="","",DATE(YEAR($H2151),MONTH($H2151),1))</f>
        <v/>
      </c>
      <c r="L2151" s="0" t="str">
        <f aca="false">IF($A2151="","",INDEX(CARTAO_COMPRAS!$K:$K,INT((ROW()-2)/20)+2))</f>
        <v/>
      </c>
      <c r="M2151" s="0" t="str">
        <f aca="false">IF($A2151="","","Compra no cartão")</f>
        <v/>
      </c>
    </row>
    <row r="2152" customFormat="false" ht="13.5" hidden="false" customHeight="false" outlineLevel="0" collapsed="false">
      <c r="A2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2" s="0" t="str">
        <f aca="false">IF($A2152="","",INDEX(CARTAO_COMPRAS!$C:$C,INT((ROW()-2)/20)+2))</f>
        <v/>
      </c>
      <c r="C2152" s="0" t="str">
        <f aca="false">IF($A2152="","",INDEX(CARTAO_COMPRAS!$D:$D,INT((ROW()-2)/20)+2))</f>
        <v/>
      </c>
      <c r="D2152" s="0" t="str">
        <f aca="false">IF($A2152="","",INDEX(CARTAO_COMPRAS!$E:$E,INT((ROW()-2)/20)+2))</f>
        <v/>
      </c>
      <c r="E2152" s="0" t="str">
        <f aca="false">IF($A2152="","",INDEX(CARTAO_COMPRAS!$H:$H,INT((ROW()-2)/20)+2)+MOD(ROW()-2,20))</f>
        <v/>
      </c>
      <c r="F2152" s="0" t="str">
        <f aca="false">IF($A2152="","",INDEX(CARTAO_COMPRAS!$G:$G,INT((ROW()-2)/20)+2))</f>
        <v/>
      </c>
      <c r="G2152" s="5" t="str">
        <f aca="false">IF($A2152="","",INDEX(CARTAO_COMPRAS!$I:$I,INT((ROW()-2)/20)+2))</f>
        <v/>
      </c>
      <c r="H2152" s="4" t="str">
        <f aca="false">IF($A2152="","",EDATE(INDEX(CARTAO_COMPRAS!$J:$J,INT((ROW()-2)/20)+2),MOD(ROW()-2,20)))</f>
        <v/>
      </c>
      <c r="I2152" s="4" t="str">
        <f aca="false">IF($H2152="","",$H2152-WEEKDAY($H2152,2)+1)</f>
        <v/>
      </c>
      <c r="J2152" s="4" t="str">
        <f aca="false">IF($I2152="","",$I2152+6)</f>
        <v/>
      </c>
      <c r="K2152" s="6" t="str">
        <f aca="false">IF($H2152="","",DATE(YEAR($H2152),MONTH($H2152),1))</f>
        <v/>
      </c>
      <c r="L2152" s="0" t="str">
        <f aca="false">IF($A2152="","",INDEX(CARTAO_COMPRAS!$K:$K,INT((ROW()-2)/20)+2))</f>
        <v/>
      </c>
      <c r="M2152" s="0" t="str">
        <f aca="false">IF($A2152="","","Compra no cartão")</f>
        <v/>
      </c>
    </row>
    <row r="2153" customFormat="false" ht="13.5" hidden="false" customHeight="false" outlineLevel="0" collapsed="false">
      <c r="A2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3" s="0" t="str">
        <f aca="false">IF($A2153="","",INDEX(CARTAO_COMPRAS!$C:$C,INT((ROW()-2)/20)+2))</f>
        <v/>
      </c>
      <c r="C2153" s="0" t="str">
        <f aca="false">IF($A2153="","",INDEX(CARTAO_COMPRAS!$D:$D,INT((ROW()-2)/20)+2))</f>
        <v/>
      </c>
      <c r="D2153" s="0" t="str">
        <f aca="false">IF($A2153="","",INDEX(CARTAO_COMPRAS!$E:$E,INT((ROW()-2)/20)+2))</f>
        <v/>
      </c>
      <c r="E2153" s="0" t="str">
        <f aca="false">IF($A2153="","",INDEX(CARTAO_COMPRAS!$H:$H,INT((ROW()-2)/20)+2)+MOD(ROW()-2,20))</f>
        <v/>
      </c>
      <c r="F2153" s="0" t="str">
        <f aca="false">IF($A2153="","",INDEX(CARTAO_COMPRAS!$G:$G,INT((ROW()-2)/20)+2))</f>
        <v/>
      </c>
      <c r="G2153" s="5" t="str">
        <f aca="false">IF($A2153="","",INDEX(CARTAO_COMPRAS!$I:$I,INT((ROW()-2)/20)+2))</f>
        <v/>
      </c>
      <c r="H2153" s="4" t="str">
        <f aca="false">IF($A2153="","",EDATE(INDEX(CARTAO_COMPRAS!$J:$J,INT((ROW()-2)/20)+2),MOD(ROW()-2,20)))</f>
        <v/>
      </c>
      <c r="I2153" s="4" t="str">
        <f aca="false">IF($H2153="","",$H2153-WEEKDAY($H2153,2)+1)</f>
        <v/>
      </c>
      <c r="J2153" s="4" t="str">
        <f aca="false">IF($I2153="","",$I2153+6)</f>
        <v/>
      </c>
      <c r="K2153" s="6" t="str">
        <f aca="false">IF($H2153="","",DATE(YEAR($H2153),MONTH($H2153),1))</f>
        <v/>
      </c>
      <c r="L2153" s="0" t="str">
        <f aca="false">IF($A2153="","",INDEX(CARTAO_COMPRAS!$K:$K,INT((ROW()-2)/20)+2))</f>
        <v/>
      </c>
      <c r="M2153" s="0" t="str">
        <f aca="false">IF($A2153="","","Compra no cartão")</f>
        <v/>
      </c>
    </row>
    <row r="2154" customFormat="false" ht="13.5" hidden="false" customHeight="false" outlineLevel="0" collapsed="false">
      <c r="A2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4" s="0" t="str">
        <f aca="false">IF($A2154="","",INDEX(CARTAO_COMPRAS!$C:$C,INT((ROW()-2)/20)+2))</f>
        <v/>
      </c>
      <c r="C2154" s="0" t="str">
        <f aca="false">IF($A2154="","",INDEX(CARTAO_COMPRAS!$D:$D,INT((ROW()-2)/20)+2))</f>
        <v/>
      </c>
      <c r="D2154" s="0" t="str">
        <f aca="false">IF($A2154="","",INDEX(CARTAO_COMPRAS!$E:$E,INT((ROW()-2)/20)+2))</f>
        <v/>
      </c>
      <c r="E2154" s="0" t="str">
        <f aca="false">IF($A2154="","",INDEX(CARTAO_COMPRAS!$H:$H,INT((ROW()-2)/20)+2)+MOD(ROW()-2,20))</f>
        <v/>
      </c>
      <c r="F2154" s="0" t="str">
        <f aca="false">IF($A2154="","",INDEX(CARTAO_COMPRAS!$G:$G,INT((ROW()-2)/20)+2))</f>
        <v/>
      </c>
      <c r="G2154" s="5" t="str">
        <f aca="false">IF($A2154="","",INDEX(CARTAO_COMPRAS!$I:$I,INT((ROW()-2)/20)+2))</f>
        <v/>
      </c>
      <c r="H2154" s="4" t="str">
        <f aca="false">IF($A2154="","",EDATE(INDEX(CARTAO_COMPRAS!$J:$J,INT((ROW()-2)/20)+2),MOD(ROW()-2,20)))</f>
        <v/>
      </c>
      <c r="I2154" s="4" t="str">
        <f aca="false">IF($H2154="","",$H2154-WEEKDAY($H2154,2)+1)</f>
        <v/>
      </c>
      <c r="J2154" s="4" t="str">
        <f aca="false">IF($I2154="","",$I2154+6)</f>
        <v/>
      </c>
      <c r="K2154" s="6" t="str">
        <f aca="false">IF($H2154="","",DATE(YEAR($H2154),MONTH($H2154),1))</f>
        <v/>
      </c>
      <c r="L2154" s="0" t="str">
        <f aca="false">IF($A2154="","",INDEX(CARTAO_COMPRAS!$K:$K,INT((ROW()-2)/20)+2))</f>
        <v/>
      </c>
      <c r="M2154" s="0" t="str">
        <f aca="false">IF($A2154="","","Compra no cartão")</f>
        <v/>
      </c>
    </row>
    <row r="2155" customFormat="false" ht="13.5" hidden="false" customHeight="false" outlineLevel="0" collapsed="false">
      <c r="A2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5" s="0" t="str">
        <f aca="false">IF($A2155="","",INDEX(CARTAO_COMPRAS!$C:$C,INT((ROW()-2)/20)+2))</f>
        <v/>
      </c>
      <c r="C2155" s="0" t="str">
        <f aca="false">IF($A2155="","",INDEX(CARTAO_COMPRAS!$D:$D,INT((ROW()-2)/20)+2))</f>
        <v/>
      </c>
      <c r="D2155" s="0" t="str">
        <f aca="false">IF($A2155="","",INDEX(CARTAO_COMPRAS!$E:$E,INT((ROW()-2)/20)+2))</f>
        <v/>
      </c>
      <c r="E2155" s="0" t="str">
        <f aca="false">IF($A2155="","",INDEX(CARTAO_COMPRAS!$H:$H,INT((ROW()-2)/20)+2)+MOD(ROW()-2,20))</f>
        <v/>
      </c>
      <c r="F2155" s="0" t="str">
        <f aca="false">IF($A2155="","",INDEX(CARTAO_COMPRAS!$G:$G,INT((ROW()-2)/20)+2))</f>
        <v/>
      </c>
      <c r="G2155" s="5" t="str">
        <f aca="false">IF($A2155="","",INDEX(CARTAO_COMPRAS!$I:$I,INT((ROW()-2)/20)+2))</f>
        <v/>
      </c>
      <c r="H2155" s="4" t="str">
        <f aca="false">IF($A2155="","",EDATE(INDEX(CARTAO_COMPRAS!$J:$J,INT((ROW()-2)/20)+2),MOD(ROW()-2,20)))</f>
        <v/>
      </c>
      <c r="I2155" s="4" t="str">
        <f aca="false">IF($H2155="","",$H2155-WEEKDAY($H2155,2)+1)</f>
        <v/>
      </c>
      <c r="J2155" s="4" t="str">
        <f aca="false">IF($I2155="","",$I2155+6)</f>
        <v/>
      </c>
      <c r="K2155" s="6" t="str">
        <f aca="false">IF($H2155="","",DATE(YEAR($H2155),MONTH($H2155),1))</f>
        <v/>
      </c>
      <c r="L2155" s="0" t="str">
        <f aca="false">IF($A2155="","",INDEX(CARTAO_COMPRAS!$K:$K,INT((ROW()-2)/20)+2))</f>
        <v/>
      </c>
      <c r="M2155" s="0" t="str">
        <f aca="false">IF($A2155="","","Compra no cartão")</f>
        <v/>
      </c>
    </row>
    <row r="2156" customFormat="false" ht="13.5" hidden="false" customHeight="false" outlineLevel="0" collapsed="false">
      <c r="A2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6" s="0" t="str">
        <f aca="false">IF($A2156="","",INDEX(CARTAO_COMPRAS!$C:$C,INT((ROW()-2)/20)+2))</f>
        <v/>
      </c>
      <c r="C2156" s="0" t="str">
        <f aca="false">IF($A2156="","",INDEX(CARTAO_COMPRAS!$D:$D,INT((ROW()-2)/20)+2))</f>
        <v/>
      </c>
      <c r="D2156" s="0" t="str">
        <f aca="false">IF($A2156="","",INDEX(CARTAO_COMPRAS!$E:$E,INT((ROW()-2)/20)+2))</f>
        <v/>
      </c>
      <c r="E2156" s="0" t="str">
        <f aca="false">IF($A2156="","",INDEX(CARTAO_COMPRAS!$H:$H,INT((ROW()-2)/20)+2)+MOD(ROW()-2,20))</f>
        <v/>
      </c>
      <c r="F2156" s="0" t="str">
        <f aca="false">IF($A2156="","",INDEX(CARTAO_COMPRAS!$G:$G,INT((ROW()-2)/20)+2))</f>
        <v/>
      </c>
      <c r="G2156" s="5" t="str">
        <f aca="false">IF($A2156="","",INDEX(CARTAO_COMPRAS!$I:$I,INT((ROW()-2)/20)+2))</f>
        <v/>
      </c>
      <c r="H2156" s="4" t="str">
        <f aca="false">IF($A2156="","",EDATE(INDEX(CARTAO_COMPRAS!$J:$J,INT((ROW()-2)/20)+2),MOD(ROW()-2,20)))</f>
        <v/>
      </c>
      <c r="I2156" s="4" t="str">
        <f aca="false">IF($H2156="","",$H2156-WEEKDAY($H2156,2)+1)</f>
        <v/>
      </c>
      <c r="J2156" s="4" t="str">
        <f aca="false">IF($I2156="","",$I2156+6)</f>
        <v/>
      </c>
      <c r="K2156" s="6" t="str">
        <f aca="false">IF($H2156="","",DATE(YEAR($H2156),MONTH($H2156),1))</f>
        <v/>
      </c>
      <c r="L2156" s="0" t="str">
        <f aca="false">IF($A2156="","",INDEX(CARTAO_COMPRAS!$K:$K,INT((ROW()-2)/20)+2))</f>
        <v/>
      </c>
      <c r="M2156" s="0" t="str">
        <f aca="false">IF($A2156="","","Compra no cartão")</f>
        <v/>
      </c>
    </row>
    <row r="2157" customFormat="false" ht="13.5" hidden="false" customHeight="false" outlineLevel="0" collapsed="false">
      <c r="A2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7" s="0" t="str">
        <f aca="false">IF($A2157="","",INDEX(CARTAO_COMPRAS!$C:$C,INT((ROW()-2)/20)+2))</f>
        <v/>
      </c>
      <c r="C2157" s="0" t="str">
        <f aca="false">IF($A2157="","",INDEX(CARTAO_COMPRAS!$D:$D,INT((ROW()-2)/20)+2))</f>
        <v/>
      </c>
      <c r="D2157" s="0" t="str">
        <f aca="false">IF($A2157="","",INDEX(CARTAO_COMPRAS!$E:$E,INT((ROW()-2)/20)+2))</f>
        <v/>
      </c>
      <c r="E2157" s="0" t="str">
        <f aca="false">IF($A2157="","",INDEX(CARTAO_COMPRAS!$H:$H,INT((ROW()-2)/20)+2)+MOD(ROW()-2,20))</f>
        <v/>
      </c>
      <c r="F2157" s="0" t="str">
        <f aca="false">IF($A2157="","",INDEX(CARTAO_COMPRAS!$G:$G,INT((ROW()-2)/20)+2))</f>
        <v/>
      </c>
      <c r="G2157" s="5" t="str">
        <f aca="false">IF($A2157="","",INDEX(CARTAO_COMPRAS!$I:$I,INT((ROW()-2)/20)+2))</f>
        <v/>
      </c>
      <c r="H2157" s="4" t="str">
        <f aca="false">IF($A2157="","",EDATE(INDEX(CARTAO_COMPRAS!$J:$J,INT((ROW()-2)/20)+2),MOD(ROW()-2,20)))</f>
        <v/>
      </c>
      <c r="I2157" s="4" t="str">
        <f aca="false">IF($H2157="","",$H2157-WEEKDAY($H2157,2)+1)</f>
        <v/>
      </c>
      <c r="J2157" s="4" t="str">
        <f aca="false">IF($I2157="","",$I2157+6)</f>
        <v/>
      </c>
      <c r="K2157" s="6" t="str">
        <f aca="false">IF($H2157="","",DATE(YEAR($H2157),MONTH($H2157),1))</f>
        <v/>
      </c>
      <c r="L2157" s="0" t="str">
        <f aca="false">IF($A2157="","",INDEX(CARTAO_COMPRAS!$K:$K,INT((ROW()-2)/20)+2))</f>
        <v/>
      </c>
      <c r="M2157" s="0" t="str">
        <f aca="false">IF($A2157="","","Compra no cartão")</f>
        <v/>
      </c>
    </row>
    <row r="2158" customFormat="false" ht="13.5" hidden="false" customHeight="false" outlineLevel="0" collapsed="false">
      <c r="A2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8" s="0" t="str">
        <f aca="false">IF($A2158="","",INDEX(CARTAO_COMPRAS!$C:$C,INT((ROW()-2)/20)+2))</f>
        <v/>
      </c>
      <c r="C2158" s="0" t="str">
        <f aca="false">IF($A2158="","",INDEX(CARTAO_COMPRAS!$D:$D,INT((ROW()-2)/20)+2))</f>
        <v/>
      </c>
      <c r="D2158" s="0" t="str">
        <f aca="false">IF($A2158="","",INDEX(CARTAO_COMPRAS!$E:$E,INT((ROW()-2)/20)+2))</f>
        <v/>
      </c>
      <c r="E2158" s="0" t="str">
        <f aca="false">IF($A2158="","",INDEX(CARTAO_COMPRAS!$H:$H,INT((ROW()-2)/20)+2)+MOD(ROW()-2,20))</f>
        <v/>
      </c>
      <c r="F2158" s="0" t="str">
        <f aca="false">IF($A2158="","",INDEX(CARTAO_COMPRAS!$G:$G,INT((ROW()-2)/20)+2))</f>
        <v/>
      </c>
      <c r="G2158" s="5" t="str">
        <f aca="false">IF($A2158="","",INDEX(CARTAO_COMPRAS!$I:$I,INT((ROW()-2)/20)+2))</f>
        <v/>
      </c>
      <c r="H2158" s="4" t="str">
        <f aca="false">IF($A2158="","",EDATE(INDEX(CARTAO_COMPRAS!$J:$J,INT((ROW()-2)/20)+2),MOD(ROW()-2,20)))</f>
        <v/>
      </c>
      <c r="I2158" s="4" t="str">
        <f aca="false">IF($H2158="","",$H2158-WEEKDAY($H2158,2)+1)</f>
        <v/>
      </c>
      <c r="J2158" s="4" t="str">
        <f aca="false">IF($I2158="","",$I2158+6)</f>
        <v/>
      </c>
      <c r="K2158" s="6" t="str">
        <f aca="false">IF($H2158="","",DATE(YEAR($H2158),MONTH($H2158),1))</f>
        <v/>
      </c>
      <c r="L2158" s="0" t="str">
        <f aca="false">IF($A2158="","",INDEX(CARTAO_COMPRAS!$K:$K,INT((ROW()-2)/20)+2))</f>
        <v/>
      </c>
      <c r="M2158" s="0" t="str">
        <f aca="false">IF($A2158="","","Compra no cartão")</f>
        <v/>
      </c>
    </row>
    <row r="2159" customFormat="false" ht="13.5" hidden="false" customHeight="false" outlineLevel="0" collapsed="false">
      <c r="A2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59" s="0" t="str">
        <f aca="false">IF($A2159="","",INDEX(CARTAO_COMPRAS!$C:$C,INT((ROW()-2)/20)+2))</f>
        <v/>
      </c>
      <c r="C2159" s="0" t="str">
        <f aca="false">IF($A2159="","",INDEX(CARTAO_COMPRAS!$D:$D,INT((ROW()-2)/20)+2))</f>
        <v/>
      </c>
      <c r="D2159" s="0" t="str">
        <f aca="false">IF($A2159="","",INDEX(CARTAO_COMPRAS!$E:$E,INT((ROW()-2)/20)+2))</f>
        <v/>
      </c>
      <c r="E2159" s="0" t="str">
        <f aca="false">IF($A2159="","",INDEX(CARTAO_COMPRAS!$H:$H,INT((ROW()-2)/20)+2)+MOD(ROW()-2,20))</f>
        <v/>
      </c>
      <c r="F2159" s="0" t="str">
        <f aca="false">IF($A2159="","",INDEX(CARTAO_COMPRAS!$G:$G,INT((ROW()-2)/20)+2))</f>
        <v/>
      </c>
      <c r="G2159" s="5" t="str">
        <f aca="false">IF($A2159="","",INDEX(CARTAO_COMPRAS!$I:$I,INT((ROW()-2)/20)+2))</f>
        <v/>
      </c>
      <c r="H2159" s="4" t="str">
        <f aca="false">IF($A2159="","",EDATE(INDEX(CARTAO_COMPRAS!$J:$J,INT((ROW()-2)/20)+2),MOD(ROW()-2,20)))</f>
        <v/>
      </c>
      <c r="I2159" s="4" t="str">
        <f aca="false">IF($H2159="","",$H2159-WEEKDAY($H2159,2)+1)</f>
        <v/>
      </c>
      <c r="J2159" s="4" t="str">
        <f aca="false">IF($I2159="","",$I2159+6)</f>
        <v/>
      </c>
      <c r="K2159" s="6" t="str">
        <f aca="false">IF($H2159="","",DATE(YEAR($H2159),MONTH($H2159),1))</f>
        <v/>
      </c>
      <c r="L2159" s="0" t="str">
        <f aca="false">IF($A2159="","",INDEX(CARTAO_COMPRAS!$K:$K,INT((ROW()-2)/20)+2))</f>
        <v/>
      </c>
      <c r="M2159" s="0" t="str">
        <f aca="false">IF($A2159="","","Compra no cartão")</f>
        <v/>
      </c>
    </row>
    <row r="2160" customFormat="false" ht="13.5" hidden="false" customHeight="false" outlineLevel="0" collapsed="false">
      <c r="A2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0" s="0" t="str">
        <f aca="false">IF($A2160="","",INDEX(CARTAO_COMPRAS!$C:$C,INT((ROW()-2)/20)+2))</f>
        <v/>
      </c>
      <c r="C2160" s="0" t="str">
        <f aca="false">IF($A2160="","",INDEX(CARTAO_COMPRAS!$D:$D,INT((ROW()-2)/20)+2))</f>
        <v/>
      </c>
      <c r="D2160" s="0" t="str">
        <f aca="false">IF($A2160="","",INDEX(CARTAO_COMPRAS!$E:$E,INT((ROW()-2)/20)+2))</f>
        <v/>
      </c>
      <c r="E2160" s="0" t="str">
        <f aca="false">IF($A2160="","",INDEX(CARTAO_COMPRAS!$H:$H,INT((ROW()-2)/20)+2)+MOD(ROW()-2,20))</f>
        <v/>
      </c>
      <c r="F2160" s="0" t="str">
        <f aca="false">IF($A2160="","",INDEX(CARTAO_COMPRAS!$G:$G,INT((ROW()-2)/20)+2))</f>
        <v/>
      </c>
      <c r="G2160" s="5" t="str">
        <f aca="false">IF($A2160="","",INDEX(CARTAO_COMPRAS!$I:$I,INT((ROW()-2)/20)+2))</f>
        <v/>
      </c>
      <c r="H2160" s="4" t="str">
        <f aca="false">IF($A2160="","",EDATE(INDEX(CARTAO_COMPRAS!$J:$J,INT((ROW()-2)/20)+2),MOD(ROW()-2,20)))</f>
        <v/>
      </c>
      <c r="I2160" s="4" t="str">
        <f aca="false">IF($H2160="","",$H2160-WEEKDAY($H2160,2)+1)</f>
        <v/>
      </c>
      <c r="J2160" s="4" t="str">
        <f aca="false">IF($I2160="","",$I2160+6)</f>
        <v/>
      </c>
      <c r="K2160" s="6" t="str">
        <f aca="false">IF($H2160="","",DATE(YEAR($H2160),MONTH($H2160),1))</f>
        <v/>
      </c>
      <c r="L2160" s="0" t="str">
        <f aca="false">IF($A2160="","",INDEX(CARTAO_COMPRAS!$K:$K,INT((ROW()-2)/20)+2))</f>
        <v/>
      </c>
      <c r="M2160" s="0" t="str">
        <f aca="false">IF($A2160="","","Compra no cartão")</f>
        <v/>
      </c>
    </row>
    <row r="2161" customFormat="false" ht="13.5" hidden="false" customHeight="false" outlineLevel="0" collapsed="false">
      <c r="A2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1" s="0" t="str">
        <f aca="false">IF($A2161="","",INDEX(CARTAO_COMPRAS!$C:$C,INT((ROW()-2)/20)+2))</f>
        <v/>
      </c>
      <c r="C2161" s="0" t="str">
        <f aca="false">IF($A2161="","",INDEX(CARTAO_COMPRAS!$D:$D,INT((ROW()-2)/20)+2))</f>
        <v/>
      </c>
      <c r="D2161" s="0" t="str">
        <f aca="false">IF($A2161="","",INDEX(CARTAO_COMPRAS!$E:$E,INT((ROW()-2)/20)+2))</f>
        <v/>
      </c>
      <c r="E2161" s="0" t="str">
        <f aca="false">IF($A2161="","",INDEX(CARTAO_COMPRAS!$H:$H,INT((ROW()-2)/20)+2)+MOD(ROW()-2,20))</f>
        <v/>
      </c>
      <c r="F2161" s="0" t="str">
        <f aca="false">IF($A2161="","",INDEX(CARTAO_COMPRAS!$G:$G,INT((ROW()-2)/20)+2))</f>
        <v/>
      </c>
      <c r="G2161" s="5" t="str">
        <f aca="false">IF($A2161="","",INDEX(CARTAO_COMPRAS!$I:$I,INT((ROW()-2)/20)+2))</f>
        <v/>
      </c>
      <c r="H2161" s="4" t="str">
        <f aca="false">IF($A2161="","",EDATE(INDEX(CARTAO_COMPRAS!$J:$J,INT((ROW()-2)/20)+2),MOD(ROW()-2,20)))</f>
        <v/>
      </c>
      <c r="I2161" s="4" t="str">
        <f aca="false">IF($H2161="","",$H2161-WEEKDAY($H2161,2)+1)</f>
        <v/>
      </c>
      <c r="J2161" s="4" t="str">
        <f aca="false">IF($I2161="","",$I2161+6)</f>
        <v/>
      </c>
      <c r="K2161" s="6" t="str">
        <f aca="false">IF($H2161="","",DATE(YEAR($H2161),MONTH($H2161),1))</f>
        <v/>
      </c>
      <c r="L2161" s="0" t="str">
        <f aca="false">IF($A2161="","",INDEX(CARTAO_COMPRAS!$K:$K,INT((ROW()-2)/20)+2))</f>
        <v/>
      </c>
      <c r="M2161" s="0" t="str">
        <f aca="false">IF($A2161="","","Compra no cartão")</f>
        <v/>
      </c>
    </row>
    <row r="2162" customFormat="false" ht="13.5" hidden="false" customHeight="false" outlineLevel="0" collapsed="false">
      <c r="A21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109</v>
      </c>
      <c r="B2162" s="0" t="str">
        <f aca="false">IF($A2162="","",INDEX(CARTAO_COMPRAS!$C:$C,INT((ROW()-2)/20)+2))</f>
        <v>Bradesco</v>
      </c>
      <c r="C2162" s="0" t="str">
        <f aca="false">IF($A2162="","",INDEX(CARTAO_COMPRAS!$D:$D,INT((ROW()-2)/20)+2))</f>
        <v>Indeed - plataforma de recrutamento</v>
      </c>
      <c r="D2162" s="0" t="str">
        <f aca="false">IF($A2162="","",INDEX(CARTAO_COMPRAS!$E:$E,INT((ROW()-2)/20)+2))</f>
        <v>Fornecedores</v>
      </c>
      <c r="E2162" s="0" t="n">
        <f aca="false">IF($A2162="","",INDEX(CARTAO_COMPRAS!$H:$H,INT((ROW()-2)/20)+2)+MOD(ROW()-2,20))</f>
        <v>1</v>
      </c>
      <c r="F2162" s="0" t="n">
        <f aca="false">IF($A2162="","",INDEX(CARTAO_COMPRAS!$G:$G,INT((ROW()-2)/20)+2))</f>
        <v>1</v>
      </c>
      <c r="G2162" s="5" t="n">
        <f aca="false">IF($A2162="","",INDEX(CARTAO_COMPRAS!$I:$I,INT((ROW()-2)/20)+2))</f>
        <v>318.72</v>
      </c>
      <c r="H2162" s="4" t="n">
        <f aca="false">IF($A2162="","",EDATE(INDEX(CARTAO_COMPRAS!$J:$J,INT((ROW()-2)/20)+2),MOD(ROW()-2,20)))</f>
        <v>46218</v>
      </c>
      <c r="I2162" s="4" t="n">
        <f aca="false">IF($H2162="","",$H2162-WEEKDAY($H2162,2)+1)</f>
        <v>46216</v>
      </c>
      <c r="J2162" s="4" t="n">
        <f aca="false">IF($I2162="","",$I2162+6)</f>
        <v>46222</v>
      </c>
      <c r="K2162" s="6" t="n">
        <f aca="false">IF($H2162="","",DATE(YEAR($H2162),MONTH($H2162),1))</f>
        <v>46204</v>
      </c>
      <c r="L2162" s="0" t="str">
        <f aca="false">IF($A2162="","",INDEX(CARTAO_COMPRAS!$K:$K,INT((ROW()-2)/20)+2))</f>
        <v>Previsto</v>
      </c>
      <c r="M2162" s="0" t="str">
        <f aca="false">IF($A2162="","","Compra no cartão")</f>
        <v>Compra no cartão</v>
      </c>
    </row>
    <row r="2163" customFormat="false" ht="13.5" hidden="false" customHeight="false" outlineLevel="0" collapsed="false">
      <c r="A2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3" s="0" t="str">
        <f aca="false">IF($A2163="","",INDEX(CARTAO_COMPRAS!$C:$C,INT((ROW()-2)/20)+2))</f>
        <v/>
      </c>
      <c r="C2163" s="0" t="str">
        <f aca="false">IF($A2163="","",INDEX(CARTAO_COMPRAS!$D:$D,INT((ROW()-2)/20)+2))</f>
        <v/>
      </c>
      <c r="D2163" s="0" t="str">
        <f aca="false">IF($A2163="","",INDEX(CARTAO_COMPRAS!$E:$E,INT((ROW()-2)/20)+2))</f>
        <v/>
      </c>
      <c r="E2163" s="0" t="str">
        <f aca="false">IF($A2163="","",INDEX(CARTAO_COMPRAS!$H:$H,INT((ROW()-2)/20)+2)+MOD(ROW()-2,20))</f>
        <v/>
      </c>
      <c r="F2163" s="0" t="str">
        <f aca="false">IF($A2163="","",INDEX(CARTAO_COMPRAS!$G:$G,INT((ROW()-2)/20)+2))</f>
        <v/>
      </c>
      <c r="G2163" s="5" t="str">
        <f aca="false">IF($A2163="","",INDEX(CARTAO_COMPRAS!$I:$I,INT((ROW()-2)/20)+2))</f>
        <v/>
      </c>
      <c r="H2163" s="4" t="str">
        <f aca="false">IF($A2163="","",EDATE(INDEX(CARTAO_COMPRAS!$J:$J,INT((ROW()-2)/20)+2),MOD(ROW()-2,20)))</f>
        <v/>
      </c>
      <c r="I2163" s="4" t="str">
        <f aca="false">IF($H2163="","",$H2163-WEEKDAY($H2163,2)+1)</f>
        <v/>
      </c>
      <c r="J2163" s="4" t="str">
        <f aca="false">IF($I2163="","",$I2163+6)</f>
        <v/>
      </c>
      <c r="K2163" s="6" t="str">
        <f aca="false">IF($H2163="","",DATE(YEAR($H2163),MONTH($H2163),1))</f>
        <v/>
      </c>
      <c r="L2163" s="0" t="str">
        <f aca="false">IF($A2163="","",INDEX(CARTAO_COMPRAS!$K:$K,INT((ROW()-2)/20)+2))</f>
        <v/>
      </c>
      <c r="M2163" s="0" t="str">
        <f aca="false">IF($A2163="","","Compra no cartão")</f>
        <v/>
      </c>
    </row>
    <row r="2164" customFormat="false" ht="13.5" hidden="false" customHeight="false" outlineLevel="0" collapsed="false">
      <c r="A2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4" s="0" t="str">
        <f aca="false">IF($A2164="","",INDEX(CARTAO_COMPRAS!$C:$C,INT((ROW()-2)/20)+2))</f>
        <v/>
      </c>
      <c r="C2164" s="0" t="str">
        <f aca="false">IF($A2164="","",INDEX(CARTAO_COMPRAS!$D:$D,INT((ROW()-2)/20)+2))</f>
        <v/>
      </c>
      <c r="D2164" s="0" t="str">
        <f aca="false">IF($A2164="","",INDEX(CARTAO_COMPRAS!$E:$E,INT((ROW()-2)/20)+2))</f>
        <v/>
      </c>
      <c r="E2164" s="0" t="str">
        <f aca="false">IF($A2164="","",INDEX(CARTAO_COMPRAS!$H:$H,INT((ROW()-2)/20)+2)+MOD(ROW()-2,20))</f>
        <v/>
      </c>
      <c r="F2164" s="0" t="str">
        <f aca="false">IF($A2164="","",INDEX(CARTAO_COMPRAS!$G:$G,INT((ROW()-2)/20)+2))</f>
        <v/>
      </c>
      <c r="G2164" s="5" t="str">
        <f aca="false">IF($A2164="","",INDEX(CARTAO_COMPRAS!$I:$I,INT((ROW()-2)/20)+2))</f>
        <v/>
      </c>
      <c r="H2164" s="4" t="str">
        <f aca="false">IF($A2164="","",EDATE(INDEX(CARTAO_COMPRAS!$J:$J,INT((ROW()-2)/20)+2),MOD(ROW()-2,20)))</f>
        <v/>
      </c>
      <c r="I2164" s="4" t="str">
        <f aca="false">IF($H2164="","",$H2164-WEEKDAY($H2164,2)+1)</f>
        <v/>
      </c>
      <c r="J2164" s="4" t="str">
        <f aca="false">IF($I2164="","",$I2164+6)</f>
        <v/>
      </c>
      <c r="K2164" s="6" t="str">
        <f aca="false">IF($H2164="","",DATE(YEAR($H2164),MONTH($H2164),1))</f>
        <v/>
      </c>
      <c r="L2164" s="0" t="str">
        <f aca="false">IF($A2164="","",INDEX(CARTAO_COMPRAS!$K:$K,INT((ROW()-2)/20)+2))</f>
        <v/>
      </c>
      <c r="M2164" s="0" t="str">
        <f aca="false">IF($A2164="","","Compra no cartão")</f>
        <v/>
      </c>
    </row>
    <row r="2165" customFormat="false" ht="13.5" hidden="false" customHeight="false" outlineLevel="0" collapsed="false">
      <c r="A2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5" s="0" t="str">
        <f aca="false">IF($A2165="","",INDEX(CARTAO_COMPRAS!$C:$C,INT((ROW()-2)/20)+2))</f>
        <v/>
      </c>
      <c r="C2165" s="0" t="str">
        <f aca="false">IF($A2165="","",INDEX(CARTAO_COMPRAS!$D:$D,INT((ROW()-2)/20)+2))</f>
        <v/>
      </c>
      <c r="D2165" s="0" t="str">
        <f aca="false">IF($A2165="","",INDEX(CARTAO_COMPRAS!$E:$E,INT((ROW()-2)/20)+2))</f>
        <v/>
      </c>
      <c r="E2165" s="0" t="str">
        <f aca="false">IF($A2165="","",INDEX(CARTAO_COMPRAS!$H:$H,INT((ROW()-2)/20)+2)+MOD(ROW()-2,20))</f>
        <v/>
      </c>
      <c r="F2165" s="0" t="str">
        <f aca="false">IF($A2165="","",INDEX(CARTAO_COMPRAS!$G:$G,INT((ROW()-2)/20)+2))</f>
        <v/>
      </c>
      <c r="G2165" s="5" t="str">
        <f aca="false">IF($A2165="","",INDEX(CARTAO_COMPRAS!$I:$I,INT((ROW()-2)/20)+2))</f>
        <v/>
      </c>
      <c r="H2165" s="4" t="str">
        <f aca="false">IF($A2165="","",EDATE(INDEX(CARTAO_COMPRAS!$J:$J,INT((ROW()-2)/20)+2),MOD(ROW()-2,20)))</f>
        <v/>
      </c>
      <c r="I2165" s="4" t="str">
        <f aca="false">IF($H2165="","",$H2165-WEEKDAY($H2165,2)+1)</f>
        <v/>
      </c>
      <c r="J2165" s="4" t="str">
        <f aca="false">IF($I2165="","",$I2165+6)</f>
        <v/>
      </c>
      <c r="K2165" s="6" t="str">
        <f aca="false">IF($H2165="","",DATE(YEAR($H2165),MONTH($H2165),1))</f>
        <v/>
      </c>
      <c r="L2165" s="0" t="str">
        <f aca="false">IF($A2165="","",INDEX(CARTAO_COMPRAS!$K:$K,INT((ROW()-2)/20)+2))</f>
        <v/>
      </c>
      <c r="M2165" s="0" t="str">
        <f aca="false">IF($A2165="","","Compra no cartão")</f>
        <v/>
      </c>
    </row>
    <row r="2166" customFormat="false" ht="13.5" hidden="false" customHeight="false" outlineLevel="0" collapsed="false">
      <c r="A2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6" s="0" t="str">
        <f aca="false">IF($A2166="","",INDEX(CARTAO_COMPRAS!$C:$C,INT((ROW()-2)/20)+2))</f>
        <v/>
      </c>
      <c r="C2166" s="0" t="str">
        <f aca="false">IF($A2166="","",INDEX(CARTAO_COMPRAS!$D:$D,INT((ROW()-2)/20)+2))</f>
        <v/>
      </c>
      <c r="D2166" s="0" t="str">
        <f aca="false">IF($A2166="","",INDEX(CARTAO_COMPRAS!$E:$E,INT((ROW()-2)/20)+2))</f>
        <v/>
      </c>
      <c r="E2166" s="0" t="str">
        <f aca="false">IF($A2166="","",INDEX(CARTAO_COMPRAS!$H:$H,INT((ROW()-2)/20)+2)+MOD(ROW()-2,20))</f>
        <v/>
      </c>
      <c r="F2166" s="0" t="str">
        <f aca="false">IF($A2166="","",INDEX(CARTAO_COMPRAS!$G:$G,INT((ROW()-2)/20)+2))</f>
        <v/>
      </c>
      <c r="G2166" s="5" t="str">
        <f aca="false">IF($A2166="","",INDEX(CARTAO_COMPRAS!$I:$I,INT((ROW()-2)/20)+2))</f>
        <v/>
      </c>
      <c r="H2166" s="4" t="str">
        <f aca="false">IF($A2166="","",EDATE(INDEX(CARTAO_COMPRAS!$J:$J,INT((ROW()-2)/20)+2),MOD(ROW()-2,20)))</f>
        <v/>
      </c>
      <c r="I2166" s="4" t="str">
        <f aca="false">IF($H2166="","",$H2166-WEEKDAY($H2166,2)+1)</f>
        <v/>
      </c>
      <c r="J2166" s="4" t="str">
        <f aca="false">IF($I2166="","",$I2166+6)</f>
        <v/>
      </c>
      <c r="K2166" s="6" t="str">
        <f aca="false">IF($H2166="","",DATE(YEAR($H2166),MONTH($H2166),1))</f>
        <v/>
      </c>
      <c r="L2166" s="0" t="str">
        <f aca="false">IF($A2166="","",INDEX(CARTAO_COMPRAS!$K:$K,INT((ROW()-2)/20)+2))</f>
        <v/>
      </c>
      <c r="M2166" s="0" t="str">
        <f aca="false">IF($A2166="","","Compra no cartão")</f>
        <v/>
      </c>
    </row>
    <row r="2167" customFormat="false" ht="13.5" hidden="false" customHeight="false" outlineLevel="0" collapsed="false">
      <c r="A2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7" s="0" t="str">
        <f aca="false">IF($A2167="","",INDEX(CARTAO_COMPRAS!$C:$C,INT((ROW()-2)/20)+2))</f>
        <v/>
      </c>
      <c r="C2167" s="0" t="str">
        <f aca="false">IF($A2167="","",INDEX(CARTAO_COMPRAS!$D:$D,INT((ROW()-2)/20)+2))</f>
        <v/>
      </c>
      <c r="D2167" s="0" t="str">
        <f aca="false">IF($A2167="","",INDEX(CARTAO_COMPRAS!$E:$E,INT((ROW()-2)/20)+2))</f>
        <v/>
      </c>
      <c r="E2167" s="0" t="str">
        <f aca="false">IF($A2167="","",INDEX(CARTAO_COMPRAS!$H:$H,INT((ROW()-2)/20)+2)+MOD(ROW()-2,20))</f>
        <v/>
      </c>
      <c r="F2167" s="0" t="str">
        <f aca="false">IF($A2167="","",INDEX(CARTAO_COMPRAS!$G:$G,INT((ROW()-2)/20)+2))</f>
        <v/>
      </c>
      <c r="G2167" s="5" t="str">
        <f aca="false">IF($A2167="","",INDEX(CARTAO_COMPRAS!$I:$I,INT((ROW()-2)/20)+2))</f>
        <v/>
      </c>
      <c r="H2167" s="4" t="str">
        <f aca="false">IF($A2167="","",EDATE(INDEX(CARTAO_COMPRAS!$J:$J,INT((ROW()-2)/20)+2),MOD(ROW()-2,20)))</f>
        <v/>
      </c>
      <c r="I2167" s="4" t="str">
        <f aca="false">IF($H2167="","",$H2167-WEEKDAY($H2167,2)+1)</f>
        <v/>
      </c>
      <c r="J2167" s="4" t="str">
        <f aca="false">IF($I2167="","",$I2167+6)</f>
        <v/>
      </c>
      <c r="K2167" s="6" t="str">
        <f aca="false">IF($H2167="","",DATE(YEAR($H2167),MONTH($H2167),1))</f>
        <v/>
      </c>
      <c r="L2167" s="0" t="str">
        <f aca="false">IF($A2167="","",INDEX(CARTAO_COMPRAS!$K:$K,INT((ROW()-2)/20)+2))</f>
        <v/>
      </c>
      <c r="M2167" s="0" t="str">
        <f aca="false">IF($A2167="","","Compra no cartão")</f>
        <v/>
      </c>
    </row>
    <row r="2168" customFormat="false" ht="13.5" hidden="false" customHeight="false" outlineLevel="0" collapsed="false">
      <c r="A2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8" s="0" t="str">
        <f aca="false">IF($A2168="","",INDEX(CARTAO_COMPRAS!$C:$C,INT((ROW()-2)/20)+2))</f>
        <v/>
      </c>
      <c r="C2168" s="0" t="str">
        <f aca="false">IF($A2168="","",INDEX(CARTAO_COMPRAS!$D:$D,INT((ROW()-2)/20)+2))</f>
        <v/>
      </c>
      <c r="D2168" s="0" t="str">
        <f aca="false">IF($A2168="","",INDEX(CARTAO_COMPRAS!$E:$E,INT((ROW()-2)/20)+2))</f>
        <v/>
      </c>
      <c r="E2168" s="0" t="str">
        <f aca="false">IF($A2168="","",INDEX(CARTAO_COMPRAS!$H:$H,INT((ROW()-2)/20)+2)+MOD(ROW()-2,20))</f>
        <v/>
      </c>
      <c r="F2168" s="0" t="str">
        <f aca="false">IF($A2168="","",INDEX(CARTAO_COMPRAS!$G:$G,INT((ROW()-2)/20)+2))</f>
        <v/>
      </c>
      <c r="G2168" s="5" t="str">
        <f aca="false">IF($A2168="","",INDEX(CARTAO_COMPRAS!$I:$I,INT((ROW()-2)/20)+2))</f>
        <v/>
      </c>
      <c r="H2168" s="4" t="str">
        <f aca="false">IF($A2168="","",EDATE(INDEX(CARTAO_COMPRAS!$J:$J,INT((ROW()-2)/20)+2),MOD(ROW()-2,20)))</f>
        <v/>
      </c>
      <c r="I2168" s="4" t="str">
        <f aca="false">IF($H2168="","",$H2168-WEEKDAY($H2168,2)+1)</f>
        <v/>
      </c>
      <c r="J2168" s="4" t="str">
        <f aca="false">IF($I2168="","",$I2168+6)</f>
        <v/>
      </c>
      <c r="K2168" s="6" t="str">
        <f aca="false">IF($H2168="","",DATE(YEAR($H2168),MONTH($H2168),1))</f>
        <v/>
      </c>
      <c r="L2168" s="0" t="str">
        <f aca="false">IF($A2168="","",INDEX(CARTAO_COMPRAS!$K:$K,INT((ROW()-2)/20)+2))</f>
        <v/>
      </c>
      <c r="M2168" s="0" t="str">
        <f aca="false">IF($A2168="","","Compra no cartão")</f>
        <v/>
      </c>
    </row>
    <row r="2169" customFormat="false" ht="13.5" hidden="false" customHeight="false" outlineLevel="0" collapsed="false">
      <c r="A2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69" s="0" t="str">
        <f aca="false">IF($A2169="","",INDEX(CARTAO_COMPRAS!$C:$C,INT((ROW()-2)/20)+2))</f>
        <v/>
      </c>
      <c r="C2169" s="0" t="str">
        <f aca="false">IF($A2169="","",INDEX(CARTAO_COMPRAS!$D:$D,INT((ROW()-2)/20)+2))</f>
        <v/>
      </c>
      <c r="D2169" s="0" t="str">
        <f aca="false">IF($A2169="","",INDEX(CARTAO_COMPRAS!$E:$E,INT((ROW()-2)/20)+2))</f>
        <v/>
      </c>
      <c r="E2169" s="0" t="str">
        <f aca="false">IF($A2169="","",INDEX(CARTAO_COMPRAS!$H:$H,INT((ROW()-2)/20)+2)+MOD(ROW()-2,20))</f>
        <v/>
      </c>
      <c r="F2169" s="0" t="str">
        <f aca="false">IF($A2169="","",INDEX(CARTAO_COMPRAS!$G:$G,INT((ROW()-2)/20)+2))</f>
        <v/>
      </c>
      <c r="G2169" s="5" t="str">
        <f aca="false">IF($A2169="","",INDEX(CARTAO_COMPRAS!$I:$I,INT((ROW()-2)/20)+2))</f>
        <v/>
      </c>
      <c r="H2169" s="4" t="str">
        <f aca="false">IF($A2169="","",EDATE(INDEX(CARTAO_COMPRAS!$J:$J,INT((ROW()-2)/20)+2),MOD(ROW()-2,20)))</f>
        <v/>
      </c>
      <c r="I2169" s="4" t="str">
        <f aca="false">IF($H2169="","",$H2169-WEEKDAY($H2169,2)+1)</f>
        <v/>
      </c>
      <c r="J2169" s="4" t="str">
        <f aca="false">IF($I2169="","",$I2169+6)</f>
        <v/>
      </c>
      <c r="K2169" s="6" t="str">
        <f aca="false">IF($H2169="","",DATE(YEAR($H2169),MONTH($H2169),1))</f>
        <v/>
      </c>
      <c r="L2169" s="0" t="str">
        <f aca="false">IF($A2169="","",INDEX(CARTAO_COMPRAS!$K:$K,INT((ROW()-2)/20)+2))</f>
        <v/>
      </c>
      <c r="M2169" s="0" t="str">
        <f aca="false">IF($A2169="","","Compra no cartão")</f>
        <v/>
      </c>
    </row>
    <row r="2170" customFormat="false" ht="13.5" hidden="false" customHeight="false" outlineLevel="0" collapsed="false">
      <c r="A2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0" s="0" t="str">
        <f aca="false">IF($A2170="","",INDEX(CARTAO_COMPRAS!$C:$C,INT((ROW()-2)/20)+2))</f>
        <v/>
      </c>
      <c r="C2170" s="0" t="str">
        <f aca="false">IF($A2170="","",INDEX(CARTAO_COMPRAS!$D:$D,INT((ROW()-2)/20)+2))</f>
        <v/>
      </c>
      <c r="D2170" s="0" t="str">
        <f aca="false">IF($A2170="","",INDEX(CARTAO_COMPRAS!$E:$E,INT((ROW()-2)/20)+2))</f>
        <v/>
      </c>
      <c r="E2170" s="0" t="str">
        <f aca="false">IF($A2170="","",INDEX(CARTAO_COMPRAS!$H:$H,INT((ROW()-2)/20)+2)+MOD(ROW()-2,20))</f>
        <v/>
      </c>
      <c r="F2170" s="0" t="str">
        <f aca="false">IF($A2170="","",INDEX(CARTAO_COMPRAS!$G:$G,INT((ROW()-2)/20)+2))</f>
        <v/>
      </c>
      <c r="G2170" s="5" t="str">
        <f aca="false">IF($A2170="","",INDEX(CARTAO_COMPRAS!$I:$I,INT((ROW()-2)/20)+2))</f>
        <v/>
      </c>
      <c r="H2170" s="4" t="str">
        <f aca="false">IF($A2170="","",EDATE(INDEX(CARTAO_COMPRAS!$J:$J,INT((ROW()-2)/20)+2),MOD(ROW()-2,20)))</f>
        <v/>
      </c>
      <c r="I2170" s="4" t="str">
        <f aca="false">IF($H2170="","",$H2170-WEEKDAY($H2170,2)+1)</f>
        <v/>
      </c>
      <c r="J2170" s="4" t="str">
        <f aca="false">IF($I2170="","",$I2170+6)</f>
        <v/>
      </c>
      <c r="K2170" s="6" t="str">
        <f aca="false">IF($H2170="","",DATE(YEAR($H2170),MONTH($H2170),1))</f>
        <v/>
      </c>
      <c r="L2170" s="0" t="str">
        <f aca="false">IF($A2170="","",INDEX(CARTAO_COMPRAS!$K:$K,INT((ROW()-2)/20)+2))</f>
        <v/>
      </c>
      <c r="M2170" s="0" t="str">
        <f aca="false">IF($A2170="","","Compra no cartão")</f>
        <v/>
      </c>
    </row>
    <row r="2171" customFormat="false" ht="13.5" hidden="false" customHeight="false" outlineLevel="0" collapsed="false">
      <c r="A2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1" s="0" t="str">
        <f aca="false">IF($A2171="","",INDEX(CARTAO_COMPRAS!$C:$C,INT((ROW()-2)/20)+2))</f>
        <v/>
      </c>
      <c r="C2171" s="0" t="str">
        <f aca="false">IF($A2171="","",INDEX(CARTAO_COMPRAS!$D:$D,INT((ROW()-2)/20)+2))</f>
        <v/>
      </c>
      <c r="D2171" s="0" t="str">
        <f aca="false">IF($A2171="","",INDEX(CARTAO_COMPRAS!$E:$E,INT((ROW()-2)/20)+2))</f>
        <v/>
      </c>
      <c r="E2171" s="0" t="str">
        <f aca="false">IF($A2171="","",INDEX(CARTAO_COMPRAS!$H:$H,INT((ROW()-2)/20)+2)+MOD(ROW()-2,20))</f>
        <v/>
      </c>
      <c r="F2171" s="0" t="str">
        <f aca="false">IF($A2171="","",INDEX(CARTAO_COMPRAS!$G:$G,INT((ROW()-2)/20)+2))</f>
        <v/>
      </c>
      <c r="G2171" s="5" t="str">
        <f aca="false">IF($A2171="","",INDEX(CARTAO_COMPRAS!$I:$I,INT((ROW()-2)/20)+2))</f>
        <v/>
      </c>
      <c r="H2171" s="4" t="str">
        <f aca="false">IF($A2171="","",EDATE(INDEX(CARTAO_COMPRAS!$J:$J,INT((ROW()-2)/20)+2),MOD(ROW()-2,20)))</f>
        <v/>
      </c>
      <c r="I2171" s="4" t="str">
        <f aca="false">IF($H2171="","",$H2171-WEEKDAY($H2171,2)+1)</f>
        <v/>
      </c>
      <c r="J2171" s="4" t="str">
        <f aca="false">IF($I2171="","",$I2171+6)</f>
        <v/>
      </c>
      <c r="K2171" s="6" t="str">
        <f aca="false">IF($H2171="","",DATE(YEAR($H2171),MONTH($H2171),1))</f>
        <v/>
      </c>
      <c r="L2171" s="0" t="str">
        <f aca="false">IF($A2171="","",INDEX(CARTAO_COMPRAS!$K:$K,INT((ROW()-2)/20)+2))</f>
        <v/>
      </c>
      <c r="M2171" s="0" t="str">
        <f aca="false">IF($A2171="","","Compra no cartão")</f>
        <v/>
      </c>
    </row>
    <row r="2172" customFormat="false" ht="13.5" hidden="false" customHeight="false" outlineLevel="0" collapsed="false">
      <c r="A2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2" s="0" t="str">
        <f aca="false">IF($A2172="","",INDEX(CARTAO_COMPRAS!$C:$C,INT((ROW()-2)/20)+2))</f>
        <v/>
      </c>
      <c r="C2172" s="0" t="str">
        <f aca="false">IF($A2172="","",INDEX(CARTAO_COMPRAS!$D:$D,INT((ROW()-2)/20)+2))</f>
        <v/>
      </c>
      <c r="D2172" s="0" t="str">
        <f aca="false">IF($A2172="","",INDEX(CARTAO_COMPRAS!$E:$E,INT((ROW()-2)/20)+2))</f>
        <v/>
      </c>
      <c r="E2172" s="0" t="str">
        <f aca="false">IF($A2172="","",INDEX(CARTAO_COMPRAS!$H:$H,INT((ROW()-2)/20)+2)+MOD(ROW()-2,20))</f>
        <v/>
      </c>
      <c r="F2172" s="0" t="str">
        <f aca="false">IF($A2172="","",INDEX(CARTAO_COMPRAS!$G:$G,INT((ROW()-2)/20)+2))</f>
        <v/>
      </c>
      <c r="G2172" s="5" t="str">
        <f aca="false">IF($A2172="","",INDEX(CARTAO_COMPRAS!$I:$I,INT((ROW()-2)/20)+2))</f>
        <v/>
      </c>
      <c r="H2172" s="4" t="str">
        <f aca="false">IF($A2172="","",EDATE(INDEX(CARTAO_COMPRAS!$J:$J,INT((ROW()-2)/20)+2),MOD(ROW()-2,20)))</f>
        <v/>
      </c>
      <c r="I2172" s="4" t="str">
        <f aca="false">IF($H2172="","",$H2172-WEEKDAY($H2172,2)+1)</f>
        <v/>
      </c>
      <c r="J2172" s="4" t="str">
        <f aca="false">IF($I2172="","",$I2172+6)</f>
        <v/>
      </c>
      <c r="K2172" s="6" t="str">
        <f aca="false">IF($H2172="","",DATE(YEAR($H2172),MONTH($H2172),1))</f>
        <v/>
      </c>
      <c r="L2172" s="0" t="str">
        <f aca="false">IF($A2172="","",INDEX(CARTAO_COMPRAS!$K:$K,INT((ROW()-2)/20)+2))</f>
        <v/>
      </c>
      <c r="M2172" s="0" t="str">
        <f aca="false">IF($A2172="","","Compra no cartão")</f>
        <v/>
      </c>
    </row>
    <row r="2173" customFormat="false" ht="13.5" hidden="false" customHeight="false" outlineLevel="0" collapsed="false">
      <c r="A2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3" s="0" t="str">
        <f aca="false">IF($A2173="","",INDEX(CARTAO_COMPRAS!$C:$C,INT((ROW()-2)/20)+2))</f>
        <v/>
      </c>
      <c r="C2173" s="0" t="str">
        <f aca="false">IF($A2173="","",INDEX(CARTAO_COMPRAS!$D:$D,INT((ROW()-2)/20)+2))</f>
        <v/>
      </c>
      <c r="D2173" s="0" t="str">
        <f aca="false">IF($A2173="","",INDEX(CARTAO_COMPRAS!$E:$E,INT((ROW()-2)/20)+2))</f>
        <v/>
      </c>
      <c r="E2173" s="0" t="str">
        <f aca="false">IF($A2173="","",INDEX(CARTAO_COMPRAS!$H:$H,INT((ROW()-2)/20)+2)+MOD(ROW()-2,20))</f>
        <v/>
      </c>
      <c r="F2173" s="0" t="str">
        <f aca="false">IF($A2173="","",INDEX(CARTAO_COMPRAS!$G:$G,INT((ROW()-2)/20)+2))</f>
        <v/>
      </c>
      <c r="G2173" s="5" t="str">
        <f aca="false">IF($A2173="","",INDEX(CARTAO_COMPRAS!$I:$I,INT((ROW()-2)/20)+2))</f>
        <v/>
      </c>
      <c r="H2173" s="4" t="str">
        <f aca="false">IF($A2173="","",EDATE(INDEX(CARTAO_COMPRAS!$J:$J,INT((ROW()-2)/20)+2),MOD(ROW()-2,20)))</f>
        <v/>
      </c>
      <c r="I2173" s="4" t="str">
        <f aca="false">IF($H2173="","",$H2173-WEEKDAY($H2173,2)+1)</f>
        <v/>
      </c>
      <c r="J2173" s="4" t="str">
        <f aca="false">IF($I2173="","",$I2173+6)</f>
        <v/>
      </c>
      <c r="K2173" s="6" t="str">
        <f aca="false">IF($H2173="","",DATE(YEAR($H2173),MONTH($H2173),1))</f>
        <v/>
      </c>
      <c r="L2173" s="0" t="str">
        <f aca="false">IF($A2173="","",INDEX(CARTAO_COMPRAS!$K:$K,INT((ROW()-2)/20)+2))</f>
        <v/>
      </c>
      <c r="M2173" s="0" t="str">
        <f aca="false">IF($A2173="","","Compra no cartão")</f>
        <v/>
      </c>
    </row>
    <row r="2174" customFormat="false" ht="13.5" hidden="false" customHeight="false" outlineLevel="0" collapsed="false">
      <c r="A2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4" s="0" t="str">
        <f aca="false">IF($A2174="","",INDEX(CARTAO_COMPRAS!$C:$C,INT((ROW()-2)/20)+2))</f>
        <v/>
      </c>
      <c r="C2174" s="0" t="str">
        <f aca="false">IF($A2174="","",INDEX(CARTAO_COMPRAS!$D:$D,INT((ROW()-2)/20)+2))</f>
        <v/>
      </c>
      <c r="D2174" s="0" t="str">
        <f aca="false">IF($A2174="","",INDEX(CARTAO_COMPRAS!$E:$E,INT((ROW()-2)/20)+2))</f>
        <v/>
      </c>
      <c r="E2174" s="0" t="str">
        <f aca="false">IF($A2174="","",INDEX(CARTAO_COMPRAS!$H:$H,INT((ROW()-2)/20)+2)+MOD(ROW()-2,20))</f>
        <v/>
      </c>
      <c r="F2174" s="0" t="str">
        <f aca="false">IF($A2174="","",INDEX(CARTAO_COMPRAS!$G:$G,INT((ROW()-2)/20)+2))</f>
        <v/>
      </c>
      <c r="G2174" s="5" t="str">
        <f aca="false">IF($A2174="","",INDEX(CARTAO_COMPRAS!$I:$I,INT((ROW()-2)/20)+2))</f>
        <v/>
      </c>
      <c r="H2174" s="4" t="str">
        <f aca="false">IF($A2174="","",EDATE(INDEX(CARTAO_COMPRAS!$J:$J,INT((ROW()-2)/20)+2),MOD(ROW()-2,20)))</f>
        <v/>
      </c>
      <c r="I2174" s="4" t="str">
        <f aca="false">IF($H2174="","",$H2174-WEEKDAY($H2174,2)+1)</f>
        <v/>
      </c>
      <c r="J2174" s="4" t="str">
        <f aca="false">IF($I2174="","",$I2174+6)</f>
        <v/>
      </c>
      <c r="K2174" s="6" t="str">
        <f aca="false">IF($H2174="","",DATE(YEAR($H2174),MONTH($H2174),1))</f>
        <v/>
      </c>
      <c r="L2174" s="0" t="str">
        <f aca="false">IF($A2174="","",INDEX(CARTAO_COMPRAS!$K:$K,INT((ROW()-2)/20)+2))</f>
        <v/>
      </c>
      <c r="M2174" s="0" t="str">
        <f aca="false">IF($A2174="","","Compra no cartão")</f>
        <v/>
      </c>
    </row>
    <row r="2175" customFormat="false" ht="13.5" hidden="false" customHeight="false" outlineLevel="0" collapsed="false">
      <c r="A2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5" s="0" t="str">
        <f aca="false">IF($A2175="","",INDEX(CARTAO_COMPRAS!$C:$C,INT((ROW()-2)/20)+2))</f>
        <v/>
      </c>
      <c r="C2175" s="0" t="str">
        <f aca="false">IF($A2175="","",INDEX(CARTAO_COMPRAS!$D:$D,INT((ROW()-2)/20)+2))</f>
        <v/>
      </c>
      <c r="D2175" s="0" t="str">
        <f aca="false">IF($A2175="","",INDEX(CARTAO_COMPRAS!$E:$E,INT((ROW()-2)/20)+2))</f>
        <v/>
      </c>
      <c r="E2175" s="0" t="str">
        <f aca="false">IF($A2175="","",INDEX(CARTAO_COMPRAS!$H:$H,INT((ROW()-2)/20)+2)+MOD(ROW()-2,20))</f>
        <v/>
      </c>
      <c r="F2175" s="0" t="str">
        <f aca="false">IF($A2175="","",INDEX(CARTAO_COMPRAS!$G:$G,INT((ROW()-2)/20)+2))</f>
        <v/>
      </c>
      <c r="G2175" s="5" t="str">
        <f aca="false">IF($A2175="","",INDEX(CARTAO_COMPRAS!$I:$I,INT((ROW()-2)/20)+2))</f>
        <v/>
      </c>
      <c r="H2175" s="4" t="str">
        <f aca="false">IF($A2175="","",EDATE(INDEX(CARTAO_COMPRAS!$J:$J,INT((ROW()-2)/20)+2),MOD(ROW()-2,20)))</f>
        <v/>
      </c>
      <c r="I2175" s="4" t="str">
        <f aca="false">IF($H2175="","",$H2175-WEEKDAY($H2175,2)+1)</f>
        <v/>
      </c>
      <c r="J2175" s="4" t="str">
        <f aca="false">IF($I2175="","",$I2175+6)</f>
        <v/>
      </c>
      <c r="K2175" s="6" t="str">
        <f aca="false">IF($H2175="","",DATE(YEAR($H2175),MONTH($H2175),1))</f>
        <v/>
      </c>
      <c r="L2175" s="0" t="str">
        <f aca="false">IF($A2175="","",INDEX(CARTAO_COMPRAS!$K:$K,INT((ROW()-2)/20)+2))</f>
        <v/>
      </c>
      <c r="M2175" s="0" t="str">
        <f aca="false">IF($A2175="","","Compra no cartão")</f>
        <v/>
      </c>
    </row>
    <row r="2176" customFormat="false" ht="13.5" hidden="false" customHeight="false" outlineLevel="0" collapsed="false">
      <c r="A2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6" s="0" t="str">
        <f aca="false">IF($A2176="","",INDEX(CARTAO_COMPRAS!$C:$C,INT((ROW()-2)/20)+2))</f>
        <v/>
      </c>
      <c r="C2176" s="0" t="str">
        <f aca="false">IF($A2176="","",INDEX(CARTAO_COMPRAS!$D:$D,INT((ROW()-2)/20)+2))</f>
        <v/>
      </c>
      <c r="D2176" s="0" t="str">
        <f aca="false">IF($A2176="","",INDEX(CARTAO_COMPRAS!$E:$E,INT((ROW()-2)/20)+2))</f>
        <v/>
      </c>
      <c r="E2176" s="0" t="str">
        <f aca="false">IF($A2176="","",INDEX(CARTAO_COMPRAS!$H:$H,INT((ROW()-2)/20)+2)+MOD(ROW()-2,20))</f>
        <v/>
      </c>
      <c r="F2176" s="0" t="str">
        <f aca="false">IF($A2176="","",INDEX(CARTAO_COMPRAS!$G:$G,INT((ROW()-2)/20)+2))</f>
        <v/>
      </c>
      <c r="G2176" s="5" t="str">
        <f aca="false">IF($A2176="","",INDEX(CARTAO_COMPRAS!$I:$I,INT((ROW()-2)/20)+2))</f>
        <v/>
      </c>
      <c r="H2176" s="4" t="str">
        <f aca="false">IF($A2176="","",EDATE(INDEX(CARTAO_COMPRAS!$J:$J,INT((ROW()-2)/20)+2),MOD(ROW()-2,20)))</f>
        <v/>
      </c>
      <c r="I2176" s="4" t="str">
        <f aca="false">IF($H2176="","",$H2176-WEEKDAY($H2176,2)+1)</f>
        <v/>
      </c>
      <c r="J2176" s="4" t="str">
        <f aca="false">IF($I2176="","",$I2176+6)</f>
        <v/>
      </c>
      <c r="K2176" s="6" t="str">
        <f aca="false">IF($H2176="","",DATE(YEAR($H2176),MONTH($H2176),1))</f>
        <v/>
      </c>
      <c r="L2176" s="0" t="str">
        <f aca="false">IF($A2176="","",INDEX(CARTAO_COMPRAS!$K:$K,INT((ROW()-2)/20)+2))</f>
        <v/>
      </c>
      <c r="M2176" s="0" t="str">
        <f aca="false">IF($A2176="","","Compra no cartão")</f>
        <v/>
      </c>
    </row>
    <row r="2177" customFormat="false" ht="13.5" hidden="false" customHeight="false" outlineLevel="0" collapsed="false">
      <c r="A2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7" s="0" t="str">
        <f aca="false">IF($A2177="","",INDEX(CARTAO_COMPRAS!$C:$C,INT((ROW()-2)/20)+2))</f>
        <v/>
      </c>
      <c r="C2177" s="0" t="str">
        <f aca="false">IF($A2177="","",INDEX(CARTAO_COMPRAS!$D:$D,INT((ROW()-2)/20)+2))</f>
        <v/>
      </c>
      <c r="D2177" s="0" t="str">
        <f aca="false">IF($A2177="","",INDEX(CARTAO_COMPRAS!$E:$E,INT((ROW()-2)/20)+2))</f>
        <v/>
      </c>
      <c r="E2177" s="0" t="str">
        <f aca="false">IF($A2177="","",INDEX(CARTAO_COMPRAS!$H:$H,INT((ROW()-2)/20)+2)+MOD(ROW()-2,20))</f>
        <v/>
      </c>
      <c r="F2177" s="0" t="str">
        <f aca="false">IF($A2177="","",INDEX(CARTAO_COMPRAS!$G:$G,INT((ROW()-2)/20)+2))</f>
        <v/>
      </c>
      <c r="G2177" s="5" t="str">
        <f aca="false">IF($A2177="","",INDEX(CARTAO_COMPRAS!$I:$I,INT((ROW()-2)/20)+2))</f>
        <v/>
      </c>
      <c r="H2177" s="4" t="str">
        <f aca="false">IF($A2177="","",EDATE(INDEX(CARTAO_COMPRAS!$J:$J,INT((ROW()-2)/20)+2),MOD(ROW()-2,20)))</f>
        <v/>
      </c>
      <c r="I2177" s="4" t="str">
        <f aca="false">IF($H2177="","",$H2177-WEEKDAY($H2177,2)+1)</f>
        <v/>
      </c>
      <c r="J2177" s="4" t="str">
        <f aca="false">IF($I2177="","",$I2177+6)</f>
        <v/>
      </c>
      <c r="K2177" s="6" t="str">
        <f aca="false">IF($H2177="","",DATE(YEAR($H2177),MONTH($H2177),1))</f>
        <v/>
      </c>
      <c r="L2177" s="0" t="str">
        <f aca="false">IF($A2177="","",INDEX(CARTAO_COMPRAS!$K:$K,INT((ROW()-2)/20)+2))</f>
        <v/>
      </c>
      <c r="M2177" s="0" t="str">
        <f aca="false">IF($A2177="","","Compra no cartão")</f>
        <v/>
      </c>
    </row>
    <row r="2178" customFormat="false" ht="13.5" hidden="false" customHeight="false" outlineLevel="0" collapsed="false">
      <c r="A2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8" s="0" t="str">
        <f aca="false">IF($A2178="","",INDEX(CARTAO_COMPRAS!$C:$C,INT((ROW()-2)/20)+2))</f>
        <v/>
      </c>
      <c r="C2178" s="0" t="str">
        <f aca="false">IF($A2178="","",INDEX(CARTAO_COMPRAS!$D:$D,INT((ROW()-2)/20)+2))</f>
        <v/>
      </c>
      <c r="D2178" s="0" t="str">
        <f aca="false">IF($A2178="","",INDEX(CARTAO_COMPRAS!$E:$E,INT((ROW()-2)/20)+2))</f>
        <v/>
      </c>
      <c r="E2178" s="0" t="str">
        <f aca="false">IF($A2178="","",INDEX(CARTAO_COMPRAS!$H:$H,INT((ROW()-2)/20)+2)+MOD(ROW()-2,20))</f>
        <v/>
      </c>
      <c r="F2178" s="0" t="str">
        <f aca="false">IF($A2178="","",INDEX(CARTAO_COMPRAS!$G:$G,INT((ROW()-2)/20)+2))</f>
        <v/>
      </c>
      <c r="G2178" s="5" t="str">
        <f aca="false">IF($A2178="","",INDEX(CARTAO_COMPRAS!$I:$I,INT((ROW()-2)/20)+2))</f>
        <v/>
      </c>
      <c r="H2178" s="4" t="str">
        <f aca="false">IF($A2178="","",EDATE(INDEX(CARTAO_COMPRAS!$J:$J,INT((ROW()-2)/20)+2),MOD(ROW()-2,20)))</f>
        <v/>
      </c>
      <c r="I2178" s="4" t="str">
        <f aca="false">IF($H2178="","",$H2178-WEEKDAY($H2178,2)+1)</f>
        <v/>
      </c>
      <c r="J2178" s="4" t="str">
        <f aca="false">IF($I2178="","",$I2178+6)</f>
        <v/>
      </c>
      <c r="K2178" s="6" t="str">
        <f aca="false">IF($H2178="","",DATE(YEAR($H2178),MONTH($H2178),1))</f>
        <v/>
      </c>
      <c r="L2178" s="0" t="str">
        <f aca="false">IF($A2178="","",INDEX(CARTAO_COMPRAS!$K:$K,INT((ROW()-2)/20)+2))</f>
        <v/>
      </c>
      <c r="M2178" s="0" t="str">
        <f aca="false">IF($A2178="","","Compra no cartão")</f>
        <v/>
      </c>
    </row>
    <row r="2179" customFormat="false" ht="13.5" hidden="false" customHeight="false" outlineLevel="0" collapsed="false">
      <c r="A2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79" s="0" t="str">
        <f aca="false">IF($A2179="","",INDEX(CARTAO_COMPRAS!$C:$C,INT((ROW()-2)/20)+2))</f>
        <v/>
      </c>
      <c r="C2179" s="0" t="str">
        <f aca="false">IF($A2179="","",INDEX(CARTAO_COMPRAS!$D:$D,INT((ROW()-2)/20)+2))</f>
        <v/>
      </c>
      <c r="D2179" s="0" t="str">
        <f aca="false">IF($A2179="","",INDEX(CARTAO_COMPRAS!$E:$E,INT((ROW()-2)/20)+2))</f>
        <v/>
      </c>
      <c r="E2179" s="0" t="str">
        <f aca="false">IF($A2179="","",INDEX(CARTAO_COMPRAS!$H:$H,INT((ROW()-2)/20)+2)+MOD(ROW()-2,20))</f>
        <v/>
      </c>
      <c r="F2179" s="0" t="str">
        <f aca="false">IF($A2179="","",INDEX(CARTAO_COMPRAS!$G:$G,INT((ROW()-2)/20)+2))</f>
        <v/>
      </c>
      <c r="G2179" s="5" t="str">
        <f aca="false">IF($A2179="","",INDEX(CARTAO_COMPRAS!$I:$I,INT((ROW()-2)/20)+2))</f>
        <v/>
      </c>
      <c r="H2179" s="4" t="str">
        <f aca="false">IF($A2179="","",EDATE(INDEX(CARTAO_COMPRAS!$J:$J,INT((ROW()-2)/20)+2),MOD(ROW()-2,20)))</f>
        <v/>
      </c>
      <c r="I2179" s="4" t="str">
        <f aca="false">IF($H2179="","",$H2179-WEEKDAY($H2179,2)+1)</f>
        <v/>
      </c>
      <c r="J2179" s="4" t="str">
        <f aca="false">IF($I2179="","",$I2179+6)</f>
        <v/>
      </c>
      <c r="K2179" s="6" t="str">
        <f aca="false">IF($H2179="","",DATE(YEAR($H2179),MONTH($H2179),1))</f>
        <v/>
      </c>
      <c r="L2179" s="0" t="str">
        <f aca="false">IF($A2179="","",INDEX(CARTAO_COMPRAS!$K:$K,INT((ROW()-2)/20)+2))</f>
        <v/>
      </c>
      <c r="M2179" s="0" t="str">
        <f aca="false">IF($A2179="","","Compra no cartão")</f>
        <v/>
      </c>
    </row>
    <row r="2180" customFormat="false" ht="13.5" hidden="false" customHeight="false" outlineLevel="0" collapsed="false">
      <c r="A2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0" s="0" t="str">
        <f aca="false">IF($A2180="","",INDEX(CARTAO_COMPRAS!$C:$C,INT((ROW()-2)/20)+2))</f>
        <v/>
      </c>
      <c r="C2180" s="0" t="str">
        <f aca="false">IF($A2180="","",INDEX(CARTAO_COMPRAS!$D:$D,INT((ROW()-2)/20)+2))</f>
        <v/>
      </c>
      <c r="D2180" s="0" t="str">
        <f aca="false">IF($A2180="","",INDEX(CARTAO_COMPRAS!$E:$E,INT((ROW()-2)/20)+2))</f>
        <v/>
      </c>
      <c r="E2180" s="0" t="str">
        <f aca="false">IF($A2180="","",INDEX(CARTAO_COMPRAS!$H:$H,INT((ROW()-2)/20)+2)+MOD(ROW()-2,20))</f>
        <v/>
      </c>
      <c r="F2180" s="0" t="str">
        <f aca="false">IF($A2180="","",INDEX(CARTAO_COMPRAS!$G:$G,INT((ROW()-2)/20)+2))</f>
        <v/>
      </c>
      <c r="G2180" s="5" t="str">
        <f aca="false">IF($A2180="","",INDEX(CARTAO_COMPRAS!$I:$I,INT((ROW()-2)/20)+2))</f>
        <v/>
      </c>
      <c r="H2180" s="4" t="str">
        <f aca="false">IF($A2180="","",EDATE(INDEX(CARTAO_COMPRAS!$J:$J,INT((ROW()-2)/20)+2),MOD(ROW()-2,20)))</f>
        <v/>
      </c>
      <c r="I2180" s="4" t="str">
        <f aca="false">IF($H2180="","",$H2180-WEEKDAY($H2180,2)+1)</f>
        <v/>
      </c>
      <c r="J2180" s="4" t="str">
        <f aca="false">IF($I2180="","",$I2180+6)</f>
        <v/>
      </c>
      <c r="K2180" s="6" t="str">
        <f aca="false">IF($H2180="","",DATE(YEAR($H2180),MONTH($H2180),1))</f>
        <v/>
      </c>
      <c r="L2180" s="0" t="str">
        <f aca="false">IF($A2180="","",INDEX(CARTAO_COMPRAS!$K:$K,INT((ROW()-2)/20)+2))</f>
        <v/>
      </c>
      <c r="M2180" s="0" t="str">
        <f aca="false">IF($A2180="","","Compra no cartão")</f>
        <v/>
      </c>
    </row>
    <row r="2181" customFormat="false" ht="13.5" hidden="false" customHeight="false" outlineLevel="0" collapsed="false">
      <c r="A2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1" s="0" t="str">
        <f aca="false">IF($A2181="","",INDEX(CARTAO_COMPRAS!$C:$C,INT((ROW()-2)/20)+2))</f>
        <v/>
      </c>
      <c r="C2181" s="0" t="str">
        <f aca="false">IF($A2181="","",INDEX(CARTAO_COMPRAS!$D:$D,INT((ROW()-2)/20)+2))</f>
        <v/>
      </c>
      <c r="D2181" s="0" t="str">
        <f aca="false">IF($A2181="","",INDEX(CARTAO_COMPRAS!$E:$E,INT((ROW()-2)/20)+2))</f>
        <v/>
      </c>
      <c r="E2181" s="0" t="str">
        <f aca="false">IF($A2181="","",INDEX(CARTAO_COMPRAS!$H:$H,INT((ROW()-2)/20)+2)+MOD(ROW()-2,20))</f>
        <v/>
      </c>
      <c r="F2181" s="0" t="str">
        <f aca="false">IF($A2181="","",INDEX(CARTAO_COMPRAS!$G:$G,INT((ROW()-2)/20)+2))</f>
        <v/>
      </c>
      <c r="G2181" s="5" t="str">
        <f aca="false">IF($A2181="","",INDEX(CARTAO_COMPRAS!$I:$I,INT((ROW()-2)/20)+2))</f>
        <v/>
      </c>
      <c r="H2181" s="4" t="str">
        <f aca="false">IF($A2181="","",EDATE(INDEX(CARTAO_COMPRAS!$J:$J,INT((ROW()-2)/20)+2),MOD(ROW()-2,20)))</f>
        <v/>
      </c>
      <c r="I2181" s="4" t="str">
        <f aca="false">IF($H2181="","",$H2181-WEEKDAY($H2181,2)+1)</f>
        <v/>
      </c>
      <c r="J2181" s="4" t="str">
        <f aca="false">IF($I2181="","",$I2181+6)</f>
        <v/>
      </c>
      <c r="K2181" s="6" t="str">
        <f aca="false">IF($H2181="","",DATE(YEAR($H2181),MONTH($H2181),1))</f>
        <v/>
      </c>
      <c r="L2181" s="0" t="str">
        <f aca="false">IF($A2181="","",INDEX(CARTAO_COMPRAS!$K:$K,INT((ROW()-2)/20)+2))</f>
        <v/>
      </c>
      <c r="M2181" s="0" t="str">
        <f aca="false">IF($A2181="","","Compra no cartão")</f>
        <v/>
      </c>
    </row>
    <row r="2182" customFormat="false" ht="13.5" hidden="false" customHeight="false" outlineLevel="0" collapsed="false">
      <c r="A21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110</v>
      </c>
      <c r="B2182" s="0" t="str">
        <f aca="false">IF($A2182="","",INDEX(CARTAO_COMPRAS!$C:$C,INT((ROW()-2)/20)+2))</f>
        <v>Bradesco</v>
      </c>
      <c r="C2182" s="0" t="str">
        <f aca="false">IF($A2182="","",INDEX(CARTAO_COMPRAS!$D:$D,INT((ROW()-2)/20)+2))</f>
        <v>Giga Atacado</v>
      </c>
      <c r="D2182" s="0" t="str">
        <f aca="false">IF($A2182="","",INDEX(CARTAO_COMPRAS!$E:$E,INT((ROW()-2)/20)+2))</f>
        <v>Alimentação / Insumos</v>
      </c>
      <c r="E2182" s="0" t="n">
        <f aca="false">IF($A2182="","",INDEX(CARTAO_COMPRAS!$H:$H,INT((ROW()-2)/20)+2)+MOD(ROW()-2,20))</f>
        <v>1</v>
      </c>
      <c r="F2182" s="0" t="n">
        <f aca="false">IF($A2182="","",INDEX(CARTAO_COMPRAS!$G:$G,INT((ROW()-2)/20)+2))</f>
        <v>1</v>
      </c>
      <c r="G2182" s="5" t="n">
        <f aca="false">IF($A2182="","",INDEX(CARTAO_COMPRAS!$I:$I,INT((ROW()-2)/20)+2))</f>
        <v>1354.15</v>
      </c>
      <c r="H2182" s="4" t="n">
        <f aca="false">IF($A2182="","",EDATE(INDEX(CARTAO_COMPRAS!$J:$J,INT((ROW()-2)/20)+2),MOD(ROW()-2,20)))</f>
        <v>46218</v>
      </c>
      <c r="I2182" s="4" t="n">
        <f aca="false">IF($H2182="","",$H2182-WEEKDAY($H2182,2)+1)</f>
        <v>46216</v>
      </c>
      <c r="J2182" s="4" t="n">
        <f aca="false">IF($I2182="","",$I2182+6)</f>
        <v>46222</v>
      </c>
      <c r="K2182" s="6" t="n">
        <f aca="false">IF($H2182="","",DATE(YEAR($H2182),MONTH($H2182),1))</f>
        <v>46204</v>
      </c>
      <c r="L2182" s="0" t="str">
        <f aca="false">IF($A2182="","",INDEX(CARTAO_COMPRAS!$K:$K,INT((ROW()-2)/20)+2))</f>
        <v>Previsto</v>
      </c>
      <c r="M2182" s="0" t="str">
        <f aca="false">IF($A2182="","","Compra no cartão")</f>
        <v>Compra no cartão</v>
      </c>
    </row>
    <row r="2183" customFormat="false" ht="13.5" hidden="false" customHeight="false" outlineLevel="0" collapsed="false">
      <c r="A2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3" s="0" t="str">
        <f aca="false">IF($A2183="","",INDEX(CARTAO_COMPRAS!$C:$C,INT((ROW()-2)/20)+2))</f>
        <v/>
      </c>
      <c r="C2183" s="0" t="str">
        <f aca="false">IF($A2183="","",INDEX(CARTAO_COMPRAS!$D:$D,INT((ROW()-2)/20)+2))</f>
        <v/>
      </c>
      <c r="D2183" s="0" t="str">
        <f aca="false">IF($A2183="","",INDEX(CARTAO_COMPRAS!$E:$E,INT((ROW()-2)/20)+2))</f>
        <v/>
      </c>
      <c r="E2183" s="0" t="str">
        <f aca="false">IF($A2183="","",INDEX(CARTAO_COMPRAS!$H:$H,INT((ROW()-2)/20)+2)+MOD(ROW()-2,20))</f>
        <v/>
      </c>
      <c r="F2183" s="0" t="str">
        <f aca="false">IF($A2183="","",INDEX(CARTAO_COMPRAS!$G:$G,INT((ROW()-2)/20)+2))</f>
        <v/>
      </c>
      <c r="G2183" s="5" t="str">
        <f aca="false">IF($A2183="","",INDEX(CARTAO_COMPRAS!$I:$I,INT((ROW()-2)/20)+2))</f>
        <v/>
      </c>
      <c r="H2183" s="4" t="str">
        <f aca="false">IF($A2183="","",EDATE(INDEX(CARTAO_COMPRAS!$J:$J,INT((ROW()-2)/20)+2),MOD(ROW()-2,20)))</f>
        <v/>
      </c>
      <c r="I2183" s="4" t="str">
        <f aca="false">IF($H2183="","",$H2183-WEEKDAY($H2183,2)+1)</f>
        <v/>
      </c>
      <c r="J2183" s="4" t="str">
        <f aca="false">IF($I2183="","",$I2183+6)</f>
        <v/>
      </c>
      <c r="K2183" s="6" t="str">
        <f aca="false">IF($H2183="","",DATE(YEAR($H2183),MONTH($H2183),1))</f>
        <v/>
      </c>
      <c r="L2183" s="0" t="str">
        <f aca="false">IF($A2183="","",INDEX(CARTAO_COMPRAS!$K:$K,INT((ROW()-2)/20)+2))</f>
        <v/>
      </c>
      <c r="M2183" s="0" t="str">
        <f aca="false">IF($A2183="","","Compra no cartão")</f>
        <v/>
      </c>
    </row>
    <row r="2184" customFormat="false" ht="13.5" hidden="false" customHeight="false" outlineLevel="0" collapsed="false">
      <c r="A2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4" s="0" t="str">
        <f aca="false">IF($A2184="","",INDEX(CARTAO_COMPRAS!$C:$C,INT((ROW()-2)/20)+2))</f>
        <v/>
      </c>
      <c r="C2184" s="0" t="str">
        <f aca="false">IF($A2184="","",INDEX(CARTAO_COMPRAS!$D:$D,INT((ROW()-2)/20)+2))</f>
        <v/>
      </c>
      <c r="D2184" s="0" t="str">
        <f aca="false">IF($A2184="","",INDEX(CARTAO_COMPRAS!$E:$E,INT((ROW()-2)/20)+2))</f>
        <v/>
      </c>
      <c r="E2184" s="0" t="str">
        <f aca="false">IF($A2184="","",INDEX(CARTAO_COMPRAS!$H:$H,INT((ROW()-2)/20)+2)+MOD(ROW()-2,20))</f>
        <v/>
      </c>
      <c r="F2184" s="0" t="str">
        <f aca="false">IF($A2184="","",INDEX(CARTAO_COMPRAS!$G:$G,INT((ROW()-2)/20)+2))</f>
        <v/>
      </c>
      <c r="G2184" s="5" t="str">
        <f aca="false">IF($A2184="","",INDEX(CARTAO_COMPRAS!$I:$I,INT((ROW()-2)/20)+2))</f>
        <v/>
      </c>
      <c r="H2184" s="4" t="str">
        <f aca="false">IF($A2184="","",EDATE(INDEX(CARTAO_COMPRAS!$J:$J,INT((ROW()-2)/20)+2),MOD(ROW()-2,20)))</f>
        <v/>
      </c>
      <c r="I2184" s="4" t="str">
        <f aca="false">IF($H2184="","",$H2184-WEEKDAY($H2184,2)+1)</f>
        <v/>
      </c>
      <c r="J2184" s="4" t="str">
        <f aca="false">IF($I2184="","",$I2184+6)</f>
        <v/>
      </c>
      <c r="K2184" s="6" t="str">
        <f aca="false">IF($H2184="","",DATE(YEAR($H2184),MONTH($H2184),1))</f>
        <v/>
      </c>
      <c r="L2184" s="0" t="str">
        <f aca="false">IF($A2184="","",INDEX(CARTAO_COMPRAS!$K:$K,INT((ROW()-2)/20)+2))</f>
        <v/>
      </c>
      <c r="M2184" s="0" t="str">
        <f aca="false">IF($A2184="","","Compra no cartão")</f>
        <v/>
      </c>
    </row>
    <row r="2185" customFormat="false" ht="13.5" hidden="false" customHeight="false" outlineLevel="0" collapsed="false">
      <c r="A2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5" s="0" t="str">
        <f aca="false">IF($A2185="","",INDEX(CARTAO_COMPRAS!$C:$C,INT((ROW()-2)/20)+2))</f>
        <v/>
      </c>
      <c r="C2185" s="0" t="str">
        <f aca="false">IF($A2185="","",INDEX(CARTAO_COMPRAS!$D:$D,INT((ROW()-2)/20)+2))</f>
        <v/>
      </c>
      <c r="D2185" s="0" t="str">
        <f aca="false">IF($A2185="","",INDEX(CARTAO_COMPRAS!$E:$E,INT((ROW()-2)/20)+2))</f>
        <v/>
      </c>
      <c r="E2185" s="0" t="str">
        <f aca="false">IF($A2185="","",INDEX(CARTAO_COMPRAS!$H:$H,INT((ROW()-2)/20)+2)+MOD(ROW()-2,20))</f>
        <v/>
      </c>
      <c r="F2185" s="0" t="str">
        <f aca="false">IF($A2185="","",INDEX(CARTAO_COMPRAS!$G:$G,INT((ROW()-2)/20)+2))</f>
        <v/>
      </c>
      <c r="G2185" s="5" t="str">
        <f aca="false">IF($A2185="","",INDEX(CARTAO_COMPRAS!$I:$I,INT((ROW()-2)/20)+2))</f>
        <v/>
      </c>
      <c r="H2185" s="4" t="str">
        <f aca="false">IF($A2185="","",EDATE(INDEX(CARTAO_COMPRAS!$J:$J,INT((ROW()-2)/20)+2),MOD(ROW()-2,20)))</f>
        <v/>
      </c>
      <c r="I2185" s="4" t="str">
        <f aca="false">IF($H2185="","",$H2185-WEEKDAY($H2185,2)+1)</f>
        <v/>
      </c>
      <c r="J2185" s="4" t="str">
        <f aca="false">IF($I2185="","",$I2185+6)</f>
        <v/>
      </c>
      <c r="K2185" s="6" t="str">
        <f aca="false">IF($H2185="","",DATE(YEAR($H2185),MONTH($H2185),1))</f>
        <v/>
      </c>
      <c r="L2185" s="0" t="str">
        <f aca="false">IF($A2185="","",INDEX(CARTAO_COMPRAS!$K:$K,INT((ROW()-2)/20)+2))</f>
        <v/>
      </c>
      <c r="M2185" s="0" t="str">
        <f aca="false">IF($A2185="","","Compra no cartão")</f>
        <v/>
      </c>
    </row>
    <row r="2186" customFormat="false" ht="13.5" hidden="false" customHeight="false" outlineLevel="0" collapsed="false">
      <c r="A2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6" s="0" t="str">
        <f aca="false">IF($A2186="","",INDEX(CARTAO_COMPRAS!$C:$C,INT((ROW()-2)/20)+2))</f>
        <v/>
      </c>
      <c r="C2186" s="0" t="str">
        <f aca="false">IF($A2186="","",INDEX(CARTAO_COMPRAS!$D:$D,INT((ROW()-2)/20)+2))</f>
        <v/>
      </c>
      <c r="D2186" s="0" t="str">
        <f aca="false">IF($A2186="","",INDEX(CARTAO_COMPRAS!$E:$E,INT((ROW()-2)/20)+2))</f>
        <v/>
      </c>
      <c r="E2186" s="0" t="str">
        <f aca="false">IF($A2186="","",INDEX(CARTAO_COMPRAS!$H:$H,INT((ROW()-2)/20)+2)+MOD(ROW()-2,20))</f>
        <v/>
      </c>
      <c r="F2186" s="0" t="str">
        <f aca="false">IF($A2186="","",INDEX(CARTAO_COMPRAS!$G:$G,INT((ROW()-2)/20)+2))</f>
        <v/>
      </c>
      <c r="G2186" s="5" t="str">
        <f aca="false">IF($A2186="","",INDEX(CARTAO_COMPRAS!$I:$I,INT((ROW()-2)/20)+2))</f>
        <v/>
      </c>
      <c r="H2186" s="4" t="str">
        <f aca="false">IF($A2186="","",EDATE(INDEX(CARTAO_COMPRAS!$J:$J,INT((ROW()-2)/20)+2),MOD(ROW()-2,20)))</f>
        <v/>
      </c>
      <c r="I2186" s="4" t="str">
        <f aca="false">IF($H2186="","",$H2186-WEEKDAY($H2186,2)+1)</f>
        <v/>
      </c>
      <c r="J2186" s="4" t="str">
        <f aca="false">IF($I2186="","",$I2186+6)</f>
        <v/>
      </c>
      <c r="K2186" s="6" t="str">
        <f aca="false">IF($H2186="","",DATE(YEAR($H2186),MONTH($H2186),1))</f>
        <v/>
      </c>
      <c r="L2186" s="0" t="str">
        <f aca="false">IF($A2186="","",INDEX(CARTAO_COMPRAS!$K:$K,INT((ROW()-2)/20)+2))</f>
        <v/>
      </c>
      <c r="M2186" s="0" t="str">
        <f aca="false">IF($A2186="","","Compra no cartão")</f>
        <v/>
      </c>
    </row>
    <row r="2187" customFormat="false" ht="13.5" hidden="false" customHeight="false" outlineLevel="0" collapsed="false">
      <c r="A2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7" s="0" t="str">
        <f aca="false">IF($A2187="","",INDEX(CARTAO_COMPRAS!$C:$C,INT((ROW()-2)/20)+2))</f>
        <v/>
      </c>
      <c r="C2187" s="0" t="str">
        <f aca="false">IF($A2187="","",INDEX(CARTAO_COMPRAS!$D:$D,INT((ROW()-2)/20)+2))</f>
        <v/>
      </c>
      <c r="D2187" s="0" t="str">
        <f aca="false">IF($A2187="","",INDEX(CARTAO_COMPRAS!$E:$E,INT((ROW()-2)/20)+2))</f>
        <v/>
      </c>
      <c r="E2187" s="0" t="str">
        <f aca="false">IF($A2187="","",INDEX(CARTAO_COMPRAS!$H:$H,INT((ROW()-2)/20)+2)+MOD(ROW()-2,20))</f>
        <v/>
      </c>
      <c r="F2187" s="0" t="str">
        <f aca="false">IF($A2187="","",INDEX(CARTAO_COMPRAS!$G:$G,INT((ROW()-2)/20)+2))</f>
        <v/>
      </c>
      <c r="G2187" s="5" t="str">
        <f aca="false">IF($A2187="","",INDEX(CARTAO_COMPRAS!$I:$I,INT((ROW()-2)/20)+2))</f>
        <v/>
      </c>
      <c r="H2187" s="4" t="str">
        <f aca="false">IF($A2187="","",EDATE(INDEX(CARTAO_COMPRAS!$J:$J,INT((ROW()-2)/20)+2),MOD(ROW()-2,20)))</f>
        <v/>
      </c>
      <c r="I2187" s="4" t="str">
        <f aca="false">IF($H2187="","",$H2187-WEEKDAY($H2187,2)+1)</f>
        <v/>
      </c>
      <c r="J2187" s="4" t="str">
        <f aca="false">IF($I2187="","",$I2187+6)</f>
        <v/>
      </c>
      <c r="K2187" s="6" t="str">
        <f aca="false">IF($H2187="","",DATE(YEAR($H2187),MONTH($H2187),1))</f>
        <v/>
      </c>
      <c r="L2187" s="0" t="str">
        <f aca="false">IF($A2187="","",INDEX(CARTAO_COMPRAS!$K:$K,INT((ROW()-2)/20)+2))</f>
        <v/>
      </c>
      <c r="M2187" s="0" t="str">
        <f aca="false">IF($A2187="","","Compra no cartão")</f>
        <v/>
      </c>
    </row>
    <row r="2188" customFormat="false" ht="13.5" hidden="false" customHeight="false" outlineLevel="0" collapsed="false">
      <c r="A2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8" s="0" t="str">
        <f aca="false">IF($A2188="","",INDEX(CARTAO_COMPRAS!$C:$C,INT((ROW()-2)/20)+2))</f>
        <v/>
      </c>
      <c r="C2188" s="0" t="str">
        <f aca="false">IF($A2188="","",INDEX(CARTAO_COMPRAS!$D:$D,INT((ROW()-2)/20)+2))</f>
        <v/>
      </c>
      <c r="D2188" s="0" t="str">
        <f aca="false">IF($A2188="","",INDEX(CARTAO_COMPRAS!$E:$E,INT((ROW()-2)/20)+2))</f>
        <v/>
      </c>
      <c r="E2188" s="0" t="str">
        <f aca="false">IF($A2188="","",INDEX(CARTAO_COMPRAS!$H:$H,INT((ROW()-2)/20)+2)+MOD(ROW()-2,20))</f>
        <v/>
      </c>
      <c r="F2188" s="0" t="str">
        <f aca="false">IF($A2188="","",INDEX(CARTAO_COMPRAS!$G:$G,INT((ROW()-2)/20)+2))</f>
        <v/>
      </c>
      <c r="G2188" s="5" t="str">
        <f aca="false">IF($A2188="","",INDEX(CARTAO_COMPRAS!$I:$I,INT((ROW()-2)/20)+2))</f>
        <v/>
      </c>
      <c r="H2188" s="4" t="str">
        <f aca="false">IF($A2188="","",EDATE(INDEX(CARTAO_COMPRAS!$J:$J,INT((ROW()-2)/20)+2),MOD(ROW()-2,20)))</f>
        <v/>
      </c>
      <c r="I2188" s="4" t="str">
        <f aca="false">IF($H2188="","",$H2188-WEEKDAY($H2188,2)+1)</f>
        <v/>
      </c>
      <c r="J2188" s="4" t="str">
        <f aca="false">IF($I2188="","",$I2188+6)</f>
        <v/>
      </c>
      <c r="K2188" s="6" t="str">
        <f aca="false">IF($H2188="","",DATE(YEAR($H2188),MONTH($H2188),1))</f>
        <v/>
      </c>
      <c r="L2188" s="0" t="str">
        <f aca="false">IF($A2188="","",INDEX(CARTAO_COMPRAS!$K:$K,INT((ROW()-2)/20)+2))</f>
        <v/>
      </c>
      <c r="M2188" s="0" t="str">
        <f aca="false">IF($A2188="","","Compra no cartão")</f>
        <v/>
      </c>
    </row>
    <row r="2189" customFormat="false" ht="13.5" hidden="false" customHeight="false" outlineLevel="0" collapsed="false">
      <c r="A2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89" s="0" t="str">
        <f aca="false">IF($A2189="","",INDEX(CARTAO_COMPRAS!$C:$C,INT((ROW()-2)/20)+2))</f>
        <v/>
      </c>
      <c r="C2189" s="0" t="str">
        <f aca="false">IF($A2189="","",INDEX(CARTAO_COMPRAS!$D:$D,INT((ROW()-2)/20)+2))</f>
        <v/>
      </c>
      <c r="D2189" s="0" t="str">
        <f aca="false">IF($A2189="","",INDEX(CARTAO_COMPRAS!$E:$E,INT((ROW()-2)/20)+2))</f>
        <v/>
      </c>
      <c r="E2189" s="0" t="str">
        <f aca="false">IF($A2189="","",INDEX(CARTAO_COMPRAS!$H:$H,INT((ROW()-2)/20)+2)+MOD(ROW()-2,20))</f>
        <v/>
      </c>
      <c r="F2189" s="0" t="str">
        <f aca="false">IF($A2189="","",INDEX(CARTAO_COMPRAS!$G:$G,INT((ROW()-2)/20)+2))</f>
        <v/>
      </c>
      <c r="G2189" s="5" t="str">
        <f aca="false">IF($A2189="","",INDEX(CARTAO_COMPRAS!$I:$I,INT((ROW()-2)/20)+2))</f>
        <v/>
      </c>
      <c r="H2189" s="4" t="str">
        <f aca="false">IF($A2189="","",EDATE(INDEX(CARTAO_COMPRAS!$J:$J,INT((ROW()-2)/20)+2),MOD(ROW()-2,20)))</f>
        <v/>
      </c>
      <c r="I2189" s="4" t="str">
        <f aca="false">IF($H2189="","",$H2189-WEEKDAY($H2189,2)+1)</f>
        <v/>
      </c>
      <c r="J2189" s="4" t="str">
        <f aca="false">IF($I2189="","",$I2189+6)</f>
        <v/>
      </c>
      <c r="K2189" s="6" t="str">
        <f aca="false">IF($H2189="","",DATE(YEAR($H2189),MONTH($H2189),1))</f>
        <v/>
      </c>
      <c r="L2189" s="0" t="str">
        <f aca="false">IF($A2189="","",INDEX(CARTAO_COMPRAS!$K:$K,INT((ROW()-2)/20)+2))</f>
        <v/>
      </c>
      <c r="M2189" s="0" t="str">
        <f aca="false">IF($A2189="","","Compra no cartão")</f>
        <v/>
      </c>
    </row>
    <row r="2190" customFormat="false" ht="13.5" hidden="false" customHeight="false" outlineLevel="0" collapsed="false">
      <c r="A2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0" s="0" t="str">
        <f aca="false">IF($A2190="","",INDEX(CARTAO_COMPRAS!$C:$C,INT((ROW()-2)/20)+2))</f>
        <v/>
      </c>
      <c r="C2190" s="0" t="str">
        <f aca="false">IF($A2190="","",INDEX(CARTAO_COMPRAS!$D:$D,INT((ROW()-2)/20)+2))</f>
        <v/>
      </c>
      <c r="D2190" s="0" t="str">
        <f aca="false">IF($A2190="","",INDEX(CARTAO_COMPRAS!$E:$E,INT((ROW()-2)/20)+2))</f>
        <v/>
      </c>
      <c r="E2190" s="0" t="str">
        <f aca="false">IF($A2190="","",INDEX(CARTAO_COMPRAS!$H:$H,INT((ROW()-2)/20)+2)+MOD(ROW()-2,20))</f>
        <v/>
      </c>
      <c r="F2190" s="0" t="str">
        <f aca="false">IF($A2190="","",INDEX(CARTAO_COMPRAS!$G:$G,INT((ROW()-2)/20)+2))</f>
        <v/>
      </c>
      <c r="G2190" s="5" t="str">
        <f aca="false">IF($A2190="","",INDEX(CARTAO_COMPRAS!$I:$I,INT((ROW()-2)/20)+2))</f>
        <v/>
      </c>
      <c r="H2190" s="4" t="str">
        <f aca="false">IF($A2190="","",EDATE(INDEX(CARTAO_COMPRAS!$J:$J,INT((ROW()-2)/20)+2),MOD(ROW()-2,20)))</f>
        <v/>
      </c>
      <c r="I2190" s="4" t="str">
        <f aca="false">IF($H2190="","",$H2190-WEEKDAY($H2190,2)+1)</f>
        <v/>
      </c>
      <c r="J2190" s="4" t="str">
        <f aca="false">IF($I2190="","",$I2190+6)</f>
        <v/>
      </c>
      <c r="K2190" s="6" t="str">
        <f aca="false">IF($H2190="","",DATE(YEAR($H2190),MONTH($H2190),1))</f>
        <v/>
      </c>
      <c r="L2190" s="0" t="str">
        <f aca="false">IF($A2190="","",INDEX(CARTAO_COMPRAS!$K:$K,INT((ROW()-2)/20)+2))</f>
        <v/>
      </c>
      <c r="M2190" s="0" t="str">
        <f aca="false">IF($A2190="","","Compra no cartão")</f>
        <v/>
      </c>
    </row>
    <row r="2191" customFormat="false" ht="13.5" hidden="false" customHeight="false" outlineLevel="0" collapsed="false">
      <c r="A2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1" s="0" t="str">
        <f aca="false">IF($A2191="","",INDEX(CARTAO_COMPRAS!$C:$C,INT((ROW()-2)/20)+2))</f>
        <v/>
      </c>
      <c r="C2191" s="0" t="str">
        <f aca="false">IF($A2191="","",INDEX(CARTAO_COMPRAS!$D:$D,INT((ROW()-2)/20)+2))</f>
        <v/>
      </c>
      <c r="D2191" s="0" t="str">
        <f aca="false">IF($A2191="","",INDEX(CARTAO_COMPRAS!$E:$E,INT((ROW()-2)/20)+2))</f>
        <v/>
      </c>
      <c r="E2191" s="0" t="str">
        <f aca="false">IF($A2191="","",INDEX(CARTAO_COMPRAS!$H:$H,INT((ROW()-2)/20)+2)+MOD(ROW()-2,20))</f>
        <v/>
      </c>
      <c r="F2191" s="0" t="str">
        <f aca="false">IF($A2191="","",INDEX(CARTAO_COMPRAS!$G:$G,INT((ROW()-2)/20)+2))</f>
        <v/>
      </c>
      <c r="G2191" s="5" t="str">
        <f aca="false">IF($A2191="","",INDEX(CARTAO_COMPRAS!$I:$I,INT((ROW()-2)/20)+2))</f>
        <v/>
      </c>
      <c r="H2191" s="4" t="str">
        <f aca="false">IF($A2191="","",EDATE(INDEX(CARTAO_COMPRAS!$J:$J,INT((ROW()-2)/20)+2),MOD(ROW()-2,20)))</f>
        <v/>
      </c>
      <c r="I2191" s="4" t="str">
        <f aca="false">IF($H2191="","",$H2191-WEEKDAY($H2191,2)+1)</f>
        <v/>
      </c>
      <c r="J2191" s="4" t="str">
        <f aca="false">IF($I2191="","",$I2191+6)</f>
        <v/>
      </c>
      <c r="K2191" s="6" t="str">
        <f aca="false">IF($H2191="","",DATE(YEAR($H2191),MONTH($H2191),1))</f>
        <v/>
      </c>
      <c r="L2191" s="0" t="str">
        <f aca="false">IF($A2191="","",INDEX(CARTAO_COMPRAS!$K:$K,INT((ROW()-2)/20)+2))</f>
        <v/>
      </c>
      <c r="M2191" s="0" t="str">
        <f aca="false">IF($A2191="","","Compra no cartão")</f>
        <v/>
      </c>
    </row>
    <row r="2192" customFormat="false" ht="13.5" hidden="false" customHeight="false" outlineLevel="0" collapsed="false">
      <c r="A2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2" s="0" t="str">
        <f aca="false">IF($A2192="","",INDEX(CARTAO_COMPRAS!$C:$C,INT((ROW()-2)/20)+2))</f>
        <v/>
      </c>
      <c r="C2192" s="0" t="str">
        <f aca="false">IF($A2192="","",INDEX(CARTAO_COMPRAS!$D:$D,INT((ROW()-2)/20)+2))</f>
        <v/>
      </c>
      <c r="D2192" s="0" t="str">
        <f aca="false">IF($A2192="","",INDEX(CARTAO_COMPRAS!$E:$E,INT((ROW()-2)/20)+2))</f>
        <v/>
      </c>
      <c r="E2192" s="0" t="str">
        <f aca="false">IF($A2192="","",INDEX(CARTAO_COMPRAS!$H:$H,INT((ROW()-2)/20)+2)+MOD(ROW()-2,20))</f>
        <v/>
      </c>
      <c r="F2192" s="0" t="str">
        <f aca="false">IF($A2192="","",INDEX(CARTAO_COMPRAS!$G:$G,INT((ROW()-2)/20)+2))</f>
        <v/>
      </c>
      <c r="G2192" s="5" t="str">
        <f aca="false">IF($A2192="","",INDEX(CARTAO_COMPRAS!$I:$I,INT((ROW()-2)/20)+2))</f>
        <v/>
      </c>
      <c r="H2192" s="4" t="str">
        <f aca="false">IF($A2192="","",EDATE(INDEX(CARTAO_COMPRAS!$J:$J,INT((ROW()-2)/20)+2),MOD(ROW()-2,20)))</f>
        <v/>
      </c>
      <c r="I2192" s="4" t="str">
        <f aca="false">IF($H2192="","",$H2192-WEEKDAY($H2192,2)+1)</f>
        <v/>
      </c>
      <c r="J2192" s="4" t="str">
        <f aca="false">IF($I2192="","",$I2192+6)</f>
        <v/>
      </c>
      <c r="K2192" s="6" t="str">
        <f aca="false">IF($H2192="","",DATE(YEAR($H2192),MONTH($H2192),1))</f>
        <v/>
      </c>
      <c r="L2192" s="0" t="str">
        <f aca="false">IF($A2192="","",INDEX(CARTAO_COMPRAS!$K:$K,INT((ROW()-2)/20)+2))</f>
        <v/>
      </c>
      <c r="M2192" s="0" t="str">
        <f aca="false">IF($A2192="","","Compra no cartão")</f>
        <v/>
      </c>
    </row>
    <row r="2193" customFormat="false" ht="13.5" hidden="false" customHeight="false" outlineLevel="0" collapsed="false">
      <c r="A2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3" s="0" t="str">
        <f aca="false">IF($A2193="","",INDEX(CARTAO_COMPRAS!$C:$C,INT((ROW()-2)/20)+2))</f>
        <v/>
      </c>
      <c r="C2193" s="0" t="str">
        <f aca="false">IF($A2193="","",INDEX(CARTAO_COMPRAS!$D:$D,INT((ROW()-2)/20)+2))</f>
        <v/>
      </c>
      <c r="D2193" s="0" t="str">
        <f aca="false">IF($A2193="","",INDEX(CARTAO_COMPRAS!$E:$E,INT((ROW()-2)/20)+2))</f>
        <v/>
      </c>
      <c r="E2193" s="0" t="str">
        <f aca="false">IF($A2193="","",INDEX(CARTAO_COMPRAS!$H:$H,INT((ROW()-2)/20)+2)+MOD(ROW()-2,20))</f>
        <v/>
      </c>
      <c r="F2193" s="0" t="str">
        <f aca="false">IF($A2193="","",INDEX(CARTAO_COMPRAS!$G:$G,INT((ROW()-2)/20)+2))</f>
        <v/>
      </c>
      <c r="G2193" s="5" t="str">
        <f aca="false">IF($A2193="","",INDEX(CARTAO_COMPRAS!$I:$I,INT((ROW()-2)/20)+2))</f>
        <v/>
      </c>
      <c r="H2193" s="4" t="str">
        <f aca="false">IF($A2193="","",EDATE(INDEX(CARTAO_COMPRAS!$J:$J,INT((ROW()-2)/20)+2),MOD(ROW()-2,20)))</f>
        <v/>
      </c>
      <c r="I2193" s="4" t="str">
        <f aca="false">IF($H2193="","",$H2193-WEEKDAY($H2193,2)+1)</f>
        <v/>
      </c>
      <c r="J2193" s="4" t="str">
        <f aca="false">IF($I2193="","",$I2193+6)</f>
        <v/>
      </c>
      <c r="K2193" s="6" t="str">
        <f aca="false">IF($H2193="","",DATE(YEAR($H2193),MONTH($H2193),1))</f>
        <v/>
      </c>
      <c r="L2193" s="0" t="str">
        <f aca="false">IF($A2193="","",INDEX(CARTAO_COMPRAS!$K:$K,INT((ROW()-2)/20)+2))</f>
        <v/>
      </c>
      <c r="M2193" s="0" t="str">
        <f aca="false">IF($A2193="","","Compra no cartão")</f>
        <v/>
      </c>
    </row>
    <row r="2194" customFormat="false" ht="13.5" hidden="false" customHeight="false" outlineLevel="0" collapsed="false">
      <c r="A2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4" s="0" t="str">
        <f aca="false">IF($A2194="","",INDEX(CARTAO_COMPRAS!$C:$C,INT((ROW()-2)/20)+2))</f>
        <v/>
      </c>
      <c r="C2194" s="0" t="str">
        <f aca="false">IF($A2194="","",INDEX(CARTAO_COMPRAS!$D:$D,INT((ROW()-2)/20)+2))</f>
        <v/>
      </c>
      <c r="D2194" s="0" t="str">
        <f aca="false">IF($A2194="","",INDEX(CARTAO_COMPRAS!$E:$E,INT((ROW()-2)/20)+2))</f>
        <v/>
      </c>
      <c r="E2194" s="0" t="str">
        <f aca="false">IF($A2194="","",INDEX(CARTAO_COMPRAS!$H:$H,INT((ROW()-2)/20)+2)+MOD(ROW()-2,20))</f>
        <v/>
      </c>
      <c r="F2194" s="0" t="str">
        <f aca="false">IF($A2194="","",INDEX(CARTAO_COMPRAS!$G:$G,INT((ROW()-2)/20)+2))</f>
        <v/>
      </c>
      <c r="G2194" s="5" t="str">
        <f aca="false">IF($A2194="","",INDEX(CARTAO_COMPRAS!$I:$I,INT((ROW()-2)/20)+2))</f>
        <v/>
      </c>
      <c r="H2194" s="4" t="str">
        <f aca="false">IF($A2194="","",EDATE(INDEX(CARTAO_COMPRAS!$J:$J,INT((ROW()-2)/20)+2),MOD(ROW()-2,20)))</f>
        <v/>
      </c>
      <c r="I2194" s="4" t="str">
        <f aca="false">IF($H2194="","",$H2194-WEEKDAY($H2194,2)+1)</f>
        <v/>
      </c>
      <c r="J2194" s="4" t="str">
        <f aca="false">IF($I2194="","",$I2194+6)</f>
        <v/>
      </c>
      <c r="K2194" s="6" t="str">
        <f aca="false">IF($H2194="","",DATE(YEAR($H2194),MONTH($H2194),1))</f>
        <v/>
      </c>
      <c r="L2194" s="0" t="str">
        <f aca="false">IF($A2194="","",INDEX(CARTAO_COMPRAS!$K:$K,INT((ROW()-2)/20)+2))</f>
        <v/>
      </c>
      <c r="M2194" s="0" t="str">
        <f aca="false">IF($A2194="","","Compra no cartão")</f>
        <v/>
      </c>
    </row>
    <row r="2195" customFormat="false" ht="13.5" hidden="false" customHeight="false" outlineLevel="0" collapsed="false">
      <c r="A2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5" s="0" t="str">
        <f aca="false">IF($A2195="","",INDEX(CARTAO_COMPRAS!$C:$C,INT((ROW()-2)/20)+2))</f>
        <v/>
      </c>
      <c r="C2195" s="0" t="str">
        <f aca="false">IF($A2195="","",INDEX(CARTAO_COMPRAS!$D:$D,INT((ROW()-2)/20)+2))</f>
        <v/>
      </c>
      <c r="D2195" s="0" t="str">
        <f aca="false">IF($A2195="","",INDEX(CARTAO_COMPRAS!$E:$E,INT((ROW()-2)/20)+2))</f>
        <v/>
      </c>
      <c r="E2195" s="0" t="str">
        <f aca="false">IF($A2195="","",INDEX(CARTAO_COMPRAS!$H:$H,INT((ROW()-2)/20)+2)+MOD(ROW()-2,20))</f>
        <v/>
      </c>
      <c r="F2195" s="0" t="str">
        <f aca="false">IF($A2195="","",INDEX(CARTAO_COMPRAS!$G:$G,INT((ROW()-2)/20)+2))</f>
        <v/>
      </c>
      <c r="G2195" s="5" t="str">
        <f aca="false">IF($A2195="","",INDEX(CARTAO_COMPRAS!$I:$I,INT((ROW()-2)/20)+2))</f>
        <v/>
      </c>
      <c r="H2195" s="4" t="str">
        <f aca="false">IF($A2195="","",EDATE(INDEX(CARTAO_COMPRAS!$J:$J,INT((ROW()-2)/20)+2),MOD(ROW()-2,20)))</f>
        <v/>
      </c>
      <c r="I2195" s="4" t="str">
        <f aca="false">IF($H2195="","",$H2195-WEEKDAY($H2195,2)+1)</f>
        <v/>
      </c>
      <c r="J2195" s="4" t="str">
        <f aca="false">IF($I2195="","",$I2195+6)</f>
        <v/>
      </c>
      <c r="K2195" s="6" t="str">
        <f aca="false">IF($H2195="","",DATE(YEAR($H2195),MONTH($H2195),1))</f>
        <v/>
      </c>
      <c r="L2195" s="0" t="str">
        <f aca="false">IF($A2195="","",INDEX(CARTAO_COMPRAS!$K:$K,INT((ROW()-2)/20)+2))</f>
        <v/>
      </c>
      <c r="M2195" s="0" t="str">
        <f aca="false">IF($A2195="","","Compra no cartão")</f>
        <v/>
      </c>
    </row>
    <row r="2196" customFormat="false" ht="13.5" hidden="false" customHeight="false" outlineLevel="0" collapsed="false">
      <c r="A2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6" s="0" t="str">
        <f aca="false">IF($A2196="","",INDEX(CARTAO_COMPRAS!$C:$C,INT((ROW()-2)/20)+2))</f>
        <v/>
      </c>
      <c r="C2196" s="0" t="str">
        <f aca="false">IF($A2196="","",INDEX(CARTAO_COMPRAS!$D:$D,INT((ROW()-2)/20)+2))</f>
        <v/>
      </c>
      <c r="D2196" s="0" t="str">
        <f aca="false">IF($A2196="","",INDEX(CARTAO_COMPRAS!$E:$E,INT((ROW()-2)/20)+2))</f>
        <v/>
      </c>
      <c r="E2196" s="0" t="str">
        <f aca="false">IF($A2196="","",INDEX(CARTAO_COMPRAS!$H:$H,INT((ROW()-2)/20)+2)+MOD(ROW()-2,20))</f>
        <v/>
      </c>
      <c r="F2196" s="0" t="str">
        <f aca="false">IF($A2196="","",INDEX(CARTAO_COMPRAS!$G:$G,INT((ROW()-2)/20)+2))</f>
        <v/>
      </c>
      <c r="G2196" s="5" t="str">
        <f aca="false">IF($A2196="","",INDEX(CARTAO_COMPRAS!$I:$I,INT((ROW()-2)/20)+2))</f>
        <v/>
      </c>
      <c r="H2196" s="4" t="str">
        <f aca="false">IF($A2196="","",EDATE(INDEX(CARTAO_COMPRAS!$J:$J,INT((ROW()-2)/20)+2),MOD(ROW()-2,20)))</f>
        <v/>
      </c>
      <c r="I2196" s="4" t="str">
        <f aca="false">IF($H2196="","",$H2196-WEEKDAY($H2196,2)+1)</f>
        <v/>
      </c>
      <c r="J2196" s="4" t="str">
        <f aca="false">IF($I2196="","",$I2196+6)</f>
        <v/>
      </c>
      <c r="K2196" s="6" t="str">
        <f aca="false">IF($H2196="","",DATE(YEAR($H2196),MONTH($H2196),1))</f>
        <v/>
      </c>
      <c r="L2196" s="0" t="str">
        <f aca="false">IF($A2196="","",INDEX(CARTAO_COMPRAS!$K:$K,INT((ROW()-2)/20)+2))</f>
        <v/>
      </c>
      <c r="M2196" s="0" t="str">
        <f aca="false">IF($A2196="","","Compra no cartão")</f>
        <v/>
      </c>
    </row>
    <row r="2197" customFormat="false" ht="13.5" hidden="false" customHeight="false" outlineLevel="0" collapsed="false">
      <c r="A2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7" s="0" t="str">
        <f aca="false">IF($A2197="","",INDEX(CARTAO_COMPRAS!$C:$C,INT((ROW()-2)/20)+2))</f>
        <v/>
      </c>
      <c r="C2197" s="0" t="str">
        <f aca="false">IF($A2197="","",INDEX(CARTAO_COMPRAS!$D:$D,INT((ROW()-2)/20)+2))</f>
        <v/>
      </c>
      <c r="D2197" s="0" t="str">
        <f aca="false">IF($A2197="","",INDEX(CARTAO_COMPRAS!$E:$E,INT((ROW()-2)/20)+2))</f>
        <v/>
      </c>
      <c r="E2197" s="0" t="str">
        <f aca="false">IF($A2197="","",INDEX(CARTAO_COMPRAS!$H:$H,INT((ROW()-2)/20)+2)+MOD(ROW()-2,20))</f>
        <v/>
      </c>
      <c r="F2197" s="0" t="str">
        <f aca="false">IF($A2197="","",INDEX(CARTAO_COMPRAS!$G:$G,INT((ROW()-2)/20)+2))</f>
        <v/>
      </c>
      <c r="G2197" s="5" t="str">
        <f aca="false">IF($A2197="","",INDEX(CARTAO_COMPRAS!$I:$I,INT((ROW()-2)/20)+2))</f>
        <v/>
      </c>
      <c r="H2197" s="4" t="str">
        <f aca="false">IF($A2197="","",EDATE(INDEX(CARTAO_COMPRAS!$J:$J,INT((ROW()-2)/20)+2),MOD(ROW()-2,20)))</f>
        <v/>
      </c>
      <c r="I2197" s="4" t="str">
        <f aca="false">IF($H2197="","",$H2197-WEEKDAY($H2197,2)+1)</f>
        <v/>
      </c>
      <c r="J2197" s="4" t="str">
        <f aca="false">IF($I2197="","",$I2197+6)</f>
        <v/>
      </c>
      <c r="K2197" s="6" t="str">
        <f aca="false">IF($H2197="","",DATE(YEAR($H2197),MONTH($H2197),1))</f>
        <v/>
      </c>
      <c r="L2197" s="0" t="str">
        <f aca="false">IF($A2197="","",INDEX(CARTAO_COMPRAS!$K:$K,INT((ROW()-2)/20)+2))</f>
        <v/>
      </c>
      <c r="M2197" s="0" t="str">
        <f aca="false">IF($A2197="","","Compra no cartão")</f>
        <v/>
      </c>
    </row>
    <row r="2198" customFormat="false" ht="13.5" hidden="false" customHeight="false" outlineLevel="0" collapsed="false">
      <c r="A2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8" s="0" t="str">
        <f aca="false">IF($A2198="","",INDEX(CARTAO_COMPRAS!$C:$C,INT((ROW()-2)/20)+2))</f>
        <v/>
      </c>
      <c r="C2198" s="0" t="str">
        <f aca="false">IF($A2198="","",INDEX(CARTAO_COMPRAS!$D:$D,INT((ROW()-2)/20)+2))</f>
        <v/>
      </c>
      <c r="D2198" s="0" t="str">
        <f aca="false">IF($A2198="","",INDEX(CARTAO_COMPRAS!$E:$E,INT((ROW()-2)/20)+2))</f>
        <v/>
      </c>
      <c r="E2198" s="0" t="str">
        <f aca="false">IF($A2198="","",INDEX(CARTAO_COMPRAS!$H:$H,INT((ROW()-2)/20)+2)+MOD(ROW()-2,20))</f>
        <v/>
      </c>
      <c r="F2198" s="0" t="str">
        <f aca="false">IF($A2198="","",INDEX(CARTAO_COMPRAS!$G:$G,INT((ROW()-2)/20)+2))</f>
        <v/>
      </c>
      <c r="G2198" s="5" t="str">
        <f aca="false">IF($A2198="","",INDEX(CARTAO_COMPRAS!$I:$I,INT((ROW()-2)/20)+2))</f>
        <v/>
      </c>
      <c r="H2198" s="4" t="str">
        <f aca="false">IF($A2198="","",EDATE(INDEX(CARTAO_COMPRAS!$J:$J,INT((ROW()-2)/20)+2),MOD(ROW()-2,20)))</f>
        <v/>
      </c>
      <c r="I2198" s="4" t="str">
        <f aca="false">IF($H2198="","",$H2198-WEEKDAY($H2198,2)+1)</f>
        <v/>
      </c>
      <c r="J2198" s="4" t="str">
        <f aca="false">IF($I2198="","",$I2198+6)</f>
        <v/>
      </c>
      <c r="K2198" s="6" t="str">
        <f aca="false">IF($H2198="","",DATE(YEAR($H2198),MONTH($H2198),1))</f>
        <v/>
      </c>
      <c r="L2198" s="0" t="str">
        <f aca="false">IF($A2198="","",INDEX(CARTAO_COMPRAS!$K:$K,INT((ROW()-2)/20)+2))</f>
        <v/>
      </c>
      <c r="M2198" s="0" t="str">
        <f aca="false">IF($A2198="","","Compra no cartão")</f>
        <v/>
      </c>
    </row>
    <row r="2199" customFormat="false" ht="13.5" hidden="false" customHeight="false" outlineLevel="0" collapsed="false">
      <c r="A2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199" s="0" t="str">
        <f aca="false">IF($A2199="","",INDEX(CARTAO_COMPRAS!$C:$C,INT((ROW()-2)/20)+2))</f>
        <v/>
      </c>
      <c r="C2199" s="0" t="str">
        <f aca="false">IF($A2199="","",INDEX(CARTAO_COMPRAS!$D:$D,INT((ROW()-2)/20)+2))</f>
        <v/>
      </c>
      <c r="D2199" s="0" t="str">
        <f aca="false">IF($A2199="","",INDEX(CARTAO_COMPRAS!$E:$E,INT((ROW()-2)/20)+2))</f>
        <v/>
      </c>
      <c r="E2199" s="0" t="str">
        <f aca="false">IF($A2199="","",INDEX(CARTAO_COMPRAS!$H:$H,INT((ROW()-2)/20)+2)+MOD(ROW()-2,20))</f>
        <v/>
      </c>
      <c r="F2199" s="0" t="str">
        <f aca="false">IF($A2199="","",INDEX(CARTAO_COMPRAS!$G:$G,INT((ROW()-2)/20)+2))</f>
        <v/>
      </c>
      <c r="G2199" s="5" t="str">
        <f aca="false">IF($A2199="","",INDEX(CARTAO_COMPRAS!$I:$I,INT((ROW()-2)/20)+2))</f>
        <v/>
      </c>
      <c r="H2199" s="4" t="str">
        <f aca="false">IF($A2199="","",EDATE(INDEX(CARTAO_COMPRAS!$J:$J,INT((ROW()-2)/20)+2),MOD(ROW()-2,20)))</f>
        <v/>
      </c>
      <c r="I2199" s="4" t="str">
        <f aca="false">IF($H2199="","",$H2199-WEEKDAY($H2199,2)+1)</f>
        <v/>
      </c>
      <c r="J2199" s="4" t="str">
        <f aca="false">IF($I2199="","",$I2199+6)</f>
        <v/>
      </c>
      <c r="K2199" s="6" t="str">
        <f aca="false">IF($H2199="","",DATE(YEAR($H2199),MONTH($H2199),1))</f>
        <v/>
      </c>
      <c r="L2199" s="0" t="str">
        <f aca="false">IF($A2199="","",INDEX(CARTAO_COMPRAS!$K:$K,INT((ROW()-2)/20)+2))</f>
        <v/>
      </c>
      <c r="M2199" s="0" t="str">
        <f aca="false">IF($A2199="","","Compra no cartão")</f>
        <v/>
      </c>
    </row>
    <row r="2200" customFormat="false" ht="13.5" hidden="false" customHeight="false" outlineLevel="0" collapsed="false">
      <c r="A2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00" s="0" t="str">
        <f aca="false">IF($A2200="","",INDEX(CARTAO_COMPRAS!$C:$C,INT((ROW()-2)/20)+2))</f>
        <v/>
      </c>
      <c r="C2200" s="0" t="str">
        <f aca="false">IF($A2200="","",INDEX(CARTAO_COMPRAS!$D:$D,INT((ROW()-2)/20)+2))</f>
        <v/>
      </c>
      <c r="D2200" s="0" t="str">
        <f aca="false">IF($A2200="","",INDEX(CARTAO_COMPRAS!$E:$E,INT((ROW()-2)/20)+2))</f>
        <v/>
      </c>
      <c r="E2200" s="0" t="str">
        <f aca="false">IF($A2200="","",INDEX(CARTAO_COMPRAS!$H:$H,INT((ROW()-2)/20)+2)+MOD(ROW()-2,20))</f>
        <v/>
      </c>
      <c r="F2200" s="0" t="str">
        <f aca="false">IF($A2200="","",INDEX(CARTAO_COMPRAS!$G:$G,INT((ROW()-2)/20)+2))</f>
        <v/>
      </c>
      <c r="G2200" s="5" t="str">
        <f aca="false">IF($A2200="","",INDEX(CARTAO_COMPRAS!$I:$I,INT((ROW()-2)/20)+2))</f>
        <v/>
      </c>
      <c r="H2200" s="4" t="str">
        <f aca="false">IF($A2200="","",EDATE(INDEX(CARTAO_COMPRAS!$J:$J,INT((ROW()-2)/20)+2),MOD(ROW()-2,20)))</f>
        <v/>
      </c>
      <c r="I2200" s="4" t="str">
        <f aca="false">IF($H2200="","",$H2200-WEEKDAY($H2200,2)+1)</f>
        <v/>
      </c>
      <c r="J2200" s="4" t="str">
        <f aca="false">IF($I2200="","",$I2200+6)</f>
        <v/>
      </c>
      <c r="K2200" s="6" t="str">
        <f aca="false">IF($H2200="","",DATE(YEAR($H2200),MONTH($H2200),1))</f>
        <v/>
      </c>
      <c r="L2200" s="0" t="str">
        <f aca="false">IF($A2200="","",INDEX(CARTAO_COMPRAS!$K:$K,INT((ROW()-2)/20)+2))</f>
        <v/>
      </c>
      <c r="M2200" s="0" t="str">
        <f aca="false">IF($A2200="","","Compra no cartão")</f>
        <v/>
      </c>
    </row>
    <row r="2201" customFormat="false" ht="13.5" hidden="false" customHeight="false" outlineLevel="0" collapsed="false">
      <c r="A2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01" s="0" t="str">
        <f aca="false">IF($A2201="","",INDEX(CARTAO_COMPRAS!$C:$C,INT((ROW()-2)/20)+2))</f>
        <v/>
      </c>
      <c r="C2201" s="0" t="str">
        <f aca="false">IF($A2201="","",INDEX(CARTAO_COMPRAS!$D:$D,INT((ROW()-2)/20)+2))</f>
        <v/>
      </c>
      <c r="D2201" s="0" t="str">
        <f aca="false">IF($A2201="","",INDEX(CARTAO_COMPRAS!$E:$E,INT((ROW()-2)/20)+2))</f>
        <v/>
      </c>
      <c r="E2201" s="0" t="str">
        <f aca="false">IF($A2201="","",INDEX(CARTAO_COMPRAS!$H:$H,INT((ROW()-2)/20)+2)+MOD(ROW()-2,20))</f>
        <v/>
      </c>
      <c r="F2201" s="0" t="str">
        <f aca="false">IF($A2201="","",INDEX(CARTAO_COMPRAS!$G:$G,INT((ROW()-2)/20)+2))</f>
        <v/>
      </c>
      <c r="G2201" s="5" t="str">
        <f aca="false">IF($A2201="","",INDEX(CARTAO_COMPRAS!$I:$I,INT((ROW()-2)/20)+2))</f>
        <v/>
      </c>
      <c r="H2201" s="4" t="str">
        <f aca="false">IF($A2201="","",EDATE(INDEX(CARTAO_COMPRAS!$J:$J,INT((ROW()-2)/20)+2),MOD(ROW()-2,20)))</f>
        <v/>
      </c>
      <c r="I2201" s="4" t="str">
        <f aca="false">IF($H2201="","",$H2201-WEEKDAY($H2201,2)+1)</f>
        <v/>
      </c>
      <c r="J2201" s="4" t="str">
        <f aca="false">IF($I2201="","",$I2201+6)</f>
        <v/>
      </c>
      <c r="K2201" s="6" t="str">
        <f aca="false">IF($H2201="","",DATE(YEAR($H2201),MONTH($H2201),1))</f>
        <v/>
      </c>
      <c r="L2201" s="0" t="str">
        <f aca="false">IF($A2201="","",INDEX(CARTAO_COMPRAS!$K:$K,INT((ROW()-2)/20)+2))</f>
        <v/>
      </c>
      <c r="M2201" s="0" t="str">
        <f aca="false">IF($A2201="","","Compra no cartão")</f>
        <v/>
      </c>
    </row>
    <row r="2202" customFormat="false" ht="13.5" hidden="false" customHeight="false" outlineLevel="0" collapsed="false">
      <c r="A22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111</v>
      </c>
      <c r="B2202" s="0" t="str">
        <f aca="false">IF($A2202="","",INDEX(CARTAO_COMPRAS!$C:$C,INT((ROW()-2)/20)+2))</f>
        <v>Bradesco</v>
      </c>
      <c r="C2202" s="0" t="str">
        <f aca="false">IF($A2202="","",INDEX(CARTAO_COMPRAS!$D:$D,INT((ROW()-2)/20)+2))</f>
        <v>Swfit - Açougue</v>
      </c>
      <c r="D2202" s="0" t="str">
        <f aca="false">IF($A2202="","",INDEX(CARTAO_COMPRAS!$E:$E,INT((ROW()-2)/20)+2))</f>
        <v>Alimentação / Insumos</v>
      </c>
      <c r="E2202" s="0" t="n">
        <f aca="false">IF($A2202="","",INDEX(CARTAO_COMPRAS!$H:$H,INT((ROW()-2)/20)+2)+MOD(ROW()-2,20))</f>
        <v>1</v>
      </c>
      <c r="F2202" s="0" t="n">
        <f aca="false">IF($A2202="","",INDEX(CARTAO_COMPRAS!$G:$G,INT((ROW()-2)/20)+2))</f>
        <v>4</v>
      </c>
      <c r="G2202" s="5" t="n">
        <f aca="false">IF($A2202="","",INDEX(CARTAO_COMPRAS!$I:$I,INT((ROW()-2)/20)+2))</f>
        <v>399.4475</v>
      </c>
      <c r="H2202" s="4" t="n">
        <f aca="false">IF($A2202="","",EDATE(INDEX(CARTAO_COMPRAS!$J:$J,INT((ROW()-2)/20)+2),MOD(ROW()-2,20)))</f>
        <v>46218</v>
      </c>
      <c r="I2202" s="4" t="n">
        <f aca="false">IF($H2202="","",$H2202-WEEKDAY($H2202,2)+1)</f>
        <v>46216</v>
      </c>
      <c r="J2202" s="4" t="n">
        <f aca="false">IF($I2202="","",$I2202+6)</f>
        <v>46222</v>
      </c>
      <c r="K2202" s="6" t="n">
        <f aca="false">IF($H2202="","",DATE(YEAR($H2202),MONTH($H2202),1))</f>
        <v>46204</v>
      </c>
      <c r="L2202" s="0" t="str">
        <f aca="false">IF($A2202="","",INDEX(CARTAO_COMPRAS!$K:$K,INT((ROW()-2)/20)+2))</f>
        <v>Previsto</v>
      </c>
      <c r="M2202" s="0" t="str">
        <f aca="false">IF($A2202="","","Compra no cartão")</f>
        <v>Compra no cartão</v>
      </c>
    </row>
    <row r="2203" customFormat="false" ht="13.5" hidden="false" customHeight="false" outlineLevel="0" collapsed="false">
      <c r="A22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111</v>
      </c>
      <c r="B2203" s="0" t="str">
        <f aca="false">IF($A2203="","",INDEX(CARTAO_COMPRAS!$C:$C,INT((ROW()-2)/20)+2))</f>
        <v>Bradesco</v>
      </c>
      <c r="C2203" s="0" t="str">
        <f aca="false">IF($A2203="","",INDEX(CARTAO_COMPRAS!$D:$D,INT((ROW()-2)/20)+2))</f>
        <v>Swfit - Açougue</v>
      </c>
      <c r="D2203" s="0" t="str">
        <f aca="false">IF($A2203="","",INDEX(CARTAO_COMPRAS!$E:$E,INT((ROW()-2)/20)+2))</f>
        <v>Alimentação / Insumos</v>
      </c>
      <c r="E2203" s="0" t="n">
        <f aca="false">IF($A2203="","",INDEX(CARTAO_COMPRAS!$H:$H,INT((ROW()-2)/20)+2)+MOD(ROW()-2,20))</f>
        <v>2</v>
      </c>
      <c r="F2203" s="0" t="n">
        <f aca="false">IF($A2203="","",INDEX(CARTAO_COMPRAS!$G:$G,INT((ROW()-2)/20)+2))</f>
        <v>4</v>
      </c>
      <c r="G2203" s="5" t="n">
        <f aca="false">IF($A2203="","",INDEX(CARTAO_COMPRAS!$I:$I,INT((ROW()-2)/20)+2))</f>
        <v>399.4475</v>
      </c>
      <c r="H2203" s="4" t="n">
        <f aca="false">IF($A2203="","",EDATE(INDEX(CARTAO_COMPRAS!$J:$J,INT((ROW()-2)/20)+2),MOD(ROW()-2,20)))</f>
        <v>46249</v>
      </c>
      <c r="I2203" s="4" t="n">
        <f aca="false">IF($H2203="","",$H2203-WEEKDAY($H2203,2)+1)</f>
        <v>46244</v>
      </c>
      <c r="J2203" s="4" t="n">
        <f aca="false">IF($I2203="","",$I2203+6)</f>
        <v>46250</v>
      </c>
      <c r="K2203" s="6" t="n">
        <f aca="false">IF($H2203="","",DATE(YEAR($H2203),MONTH($H2203),1))</f>
        <v>46235</v>
      </c>
      <c r="L2203" s="0" t="str">
        <f aca="false">IF($A2203="","",INDEX(CARTAO_COMPRAS!$K:$K,INT((ROW()-2)/20)+2))</f>
        <v>Previsto</v>
      </c>
      <c r="M2203" s="0" t="str">
        <f aca="false">IF($A2203="","","Compra no cartão")</f>
        <v>Compra no cartão</v>
      </c>
    </row>
    <row r="2204" customFormat="false" ht="13.5" hidden="false" customHeight="false" outlineLevel="0" collapsed="false">
      <c r="A22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111</v>
      </c>
      <c r="B2204" s="0" t="str">
        <f aca="false">IF($A2204="","",INDEX(CARTAO_COMPRAS!$C:$C,INT((ROW()-2)/20)+2))</f>
        <v>Bradesco</v>
      </c>
      <c r="C2204" s="0" t="str">
        <f aca="false">IF($A2204="","",INDEX(CARTAO_COMPRAS!$D:$D,INT((ROW()-2)/20)+2))</f>
        <v>Swfit - Açougue</v>
      </c>
      <c r="D2204" s="0" t="str">
        <f aca="false">IF($A2204="","",INDEX(CARTAO_COMPRAS!$E:$E,INT((ROW()-2)/20)+2))</f>
        <v>Alimentação / Insumos</v>
      </c>
      <c r="E2204" s="0" t="n">
        <f aca="false">IF($A2204="","",INDEX(CARTAO_COMPRAS!$H:$H,INT((ROW()-2)/20)+2)+MOD(ROW()-2,20))</f>
        <v>3</v>
      </c>
      <c r="F2204" s="0" t="n">
        <f aca="false">IF($A2204="","",INDEX(CARTAO_COMPRAS!$G:$G,INT((ROW()-2)/20)+2))</f>
        <v>4</v>
      </c>
      <c r="G2204" s="5" t="n">
        <f aca="false">IF($A2204="","",INDEX(CARTAO_COMPRAS!$I:$I,INT((ROW()-2)/20)+2))</f>
        <v>399.4475</v>
      </c>
      <c r="H2204" s="4" t="n">
        <f aca="false">IF($A2204="","",EDATE(INDEX(CARTAO_COMPRAS!$J:$J,INT((ROW()-2)/20)+2),MOD(ROW()-2,20)))</f>
        <v>46280</v>
      </c>
      <c r="I2204" s="4" t="n">
        <f aca="false">IF($H2204="","",$H2204-WEEKDAY($H2204,2)+1)</f>
        <v>46279</v>
      </c>
      <c r="J2204" s="4" t="n">
        <f aca="false">IF($I2204="","",$I2204+6)</f>
        <v>46285</v>
      </c>
      <c r="K2204" s="6" t="n">
        <f aca="false">IF($H2204="","",DATE(YEAR($H2204),MONTH($H2204),1))</f>
        <v>46266</v>
      </c>
      <c r="L2204" s="0" t="str">
        <f aca="false">IF($A2204="","",INDEX(CARTAO_COMPRAS!$K:$K,INT((ROW()-2)/20)+2))</f>
        <v>Previsto</v>
      </c>
      <c r="M2204" s="0" t="str">
        <f aca="false">IF($A2204="","","Compra no cartão")</f>
        <v>Compra no cartão</v>
      </c>
    </row>
    <row r="2205" customFormat="false" ht="13.5" hidden="false" customHeight="false" outlineLevel="0" collapsed="false">
      <c r="A220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111</v>
      </c>
      <c r="B2205" s="0" t="str">
        <f aca="false">IF($A2205="","",INDEX(CARTAO_COMPRAS!$C:$C,INT((ROW()-2)/20)+2))</f>
        <v>Bradesco</v>
      </c>
      <c r="C2205" s="0" t="str">
        <f aca="false">IF($A2205="","",INDEX(CARTAO_COMPRAS!$D:$D,INT((ROW()-2)/20)+2))</f>
        <v>Swfit - Açougue</v>
      </c>
      <c r="D2205" s="0" t="str">
        <f aca="false">IF($A2205="","",INDEX(CARTAO_COMPRAS!$E:$E,INT((ROW()-2)/20)+2))</f>
        <v>Alimentação / Insumos</v>
      </c>
      <c r="E2205" s="0" t="n">
        <f aca="false">IF($A2205="","",INDEX(CARTAO_COMPRAS!$H:$H,INT((ROW()-2)/20)+2)+MOD(ROW()-2,20))</f>
        <v>4</v>
      </c>
      <c r="F2205" s="0" t="n">
        <f aca="false">IF($A2205="","",INDEX(CARTAO_COMPRAS!$G:$G,INT((ROW()-2)/20)+2))</f>
        <v>4</v>
      </c>
      <c r="G2205" s="5" t="n">
        <f aca="false">IF($A2205="","",INDEX(CARTAO_COMPRAS!$I:$I,INT((ROW()-2)/20)+2))</f>
        <v>399.4475</v>
      </c>
      <c r="H2205" s="4" t="n">
        <f aca="false">IF($A2205="","",EDATE(INDEX(CARTAO_COMPRAS!$J:$J,INT((ROW()-2)/20)+2),MOD(ROW()-2,20)))</f>
        <v>46310</v>
      </c>
      <c r="I2205" s="4" t="n">
        <f aca="false">IF($H2205="","",$H2205-WEEKDAY($H2205,2)+1)</f>
        <v>46307</v>
      </c>
      <c r="J2205" s="4" t="n">
        <f aca="false">IF($I2205="","",$I2205+6)</f>
        <v>46313</v>
      </c>
      <c r="K2205" s="6" t="n">
        <f aca="false">IF($H2205="","",DATE(YEAR($H2205),MONTH($H2205),1))</f>
        <v>46296</v>
      </c>
      <c r="L2205" s="0" t="str">
        <f aca="false">IF($A2205="","",INDEX(CARTAO_COMPRAS!$K:$K,INT((ROW()-2)/20)+2))</f>
        <v>Previsto</v>
      </c>
      <c r="M2205" s="0" t="str">
        <f aca="false">IF($A2205="","","Compra no cartão")</f>
        <v>Compra no cartão</v>
      </c>
    </row>
    <row r="2206" customFormat="false" ht="13.5" hidden="false" customHeight="false" outlineLevel="0" collapsed="false">
      <c r="A2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06" s="0" t="str">
        <f aca="false">IF($A2206="","",INDEX(CARTAO_COMPRAS!$C:$C,INT((ROW()-2)/20)+2))</f>
        <v/>
      </c>
      <c r="C2206" s="0" t="str">
        <f aca="false">IF($A2206="","",INDEX(CARTAO_COMPRAS!$D:$D,INT((ROW()-2)/20)+2))</f>
        <v/>
      </c>
      <c r="D2206" s="0" t="str">
        <f aca="false">IF($A2206="","",INDEX(CARTAO_COMPRAS!$E:$E,INT((ROW()-2)/20)+2))</f>
        <v/>
      </c>
      <c r="E2206" s="0" t="str">
        <f aca="false">IF($A2206="","",INDEX(CARTAO_COMPRAS!$H:$H,INT((ROW()-2)/20)+2)+MOD(ROW()-2,20))</f>
        <v/>
      </c>
      <c r="F2206" s="0" t="str">
        <f aca="false">IF($A2206="","",INDEX(CARTAO_COMPRAS!$G:$G,INT((ROW()-2)/20)+2))</f>
        <v/>
      </c>
      <c r="G2206" s="5" t="str">
        <f aca="false">IF($A2206="","",INDEX(CARTAO_COMPRAS!$I:$I,INT((ROW()-2)/20)+2))</f>
        <v/>
      </c>
      <c r="H2206" s="4" t="str">
        <f aca="false">IF($A2206="","",EDATE(INDEX(CARTAO_COMPRAS!$J:$J,INT((ROW()-2)/20)+2),MOD(ROW()-2,20)))</f>
        <v/>
      </c>
      <c r="I2206" s="4" t="str">
        <f aca="false">IF($H2206="","",$H2206-WEEKDAY($H2206,2)+1)</f>
        <v/>
      </c>
      <c r="J2206" s="4" t="str">
        <f aca="false">IF($I2206="","",$I2206+6)</f>
        <v/>
      </c>
      <c r="K2206" s="6" t="str">
        <f aca="false">IF($H2206="","",DATE(YEAR($H2206),MONTH($H2206),1))</f>
        <v/>
      </c>
      <c r="L2206" s="0" t="str">
        <f aca="false">IF($A2206="","",INDEX(CARTAO_COMPRAS!$K:$K,INT((ROW()-2)/20)+2))</f>
        <v/>
      </c>
      <c r="M2206" s="0" t="str">
        <f aca="false">IF($A2206="","","Compra no cartão")</f>
        <v/>
      </c>
    </row>
    <row r="2207" customFormat="false" ht="13.5" hidden="false" customHeight="false" outlineLevel="0" collapsed="false">
      <c r="A2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07" s="0" t="str">
        <f aca="false">IF($A2207="","",INDEX(CARTAO_COMPRAS!$C:$C,INT((ROW()-2)/20)+2))</f>
        <v/>
      </c>
      <c r="C2207" s="0" t="str">
        <f aca="false">IF($A2207="","",INDEX(CARTAO_COMPRAS!$D:$D,INT((ROW()-2)/20)+2))</f>
        <v/>
      </c>
      <c r="D2207" s="0" t="str">
        <f aca="false">IF($A2207="","",INDEX(CARTAO_COMPRAS!$E:$E,INT((ROW()-2)/20)+2))</f>
        <v/>
      </c>
      <c r="E2207" s="0" t="str">
        <f aca="false">IF($A2207="","",INDEX(CARTAO_COMPRAS!$H:$H,INT((ROW()-2)/20)+2)+MOD(ROW()-2,20))</f>
        <v/>
      </c>
      <c r="F2207" s="0" t="str">
        <f aca="false">IF($A2207="","",INDEX(CARTAO_COMPRAS!$G:$G,INT((ROW()-2)/20)+2))</f>
        <v/>
      </c>
      <c r="G2207" s="5" t="str">
        <f aca="false">IF($A2207="","",INDEX(CARTAO_COMPRAS!$I:$I,INT((ROW()-2)/20)+2))</f>
        <v/>
      </c>
      <c r="H2207" s="4" t="str">
        <f aca="false">IF($A2207="","",EDATE(INDEX(CARTAO_COMPRAS!$J:$J,INT((ROW()-2)/20)+2),MOD(ROW()-2,20)))</f>
        <v/>
      </c>
      <c r="I2207" s="4" t="str">
        <f aca="false">IF($H2207="","",$H2207-WEEKDAY($H2207,2)+1)</f>
        <v/>
      </c>
      <c r="J2207" s="4" t="str">
        <f aca="false">IF($I2207="","",$I2207+6)</f>
        <v/>
      </c>
      <c r="K2207" s="6" t="str">
        <f aca="false">IF($H2207="","",DATE(YEAR($H2207),MONTH($H2207),1))</f>
        <v/>
      </c>
      <c r="L2207" s="0" t="str">
        <f aca="false">IF($A2207="","",INDEX(CARTAO_COMPRAS!$K:$K,INT((ROW()-2)/20)+2))</f>
        <v/>
      </c>
      <c r="M2207" s="0" t="str">
        <f aca="false">IF($A2207="","","Compra no cartão")</f>
        <v/>
      </c>
    </row>
    <row r="2208" customFormat="false" ht="13.5" hidden="false" customHeight="false" outlineLevel="0" collapsed="false">
      <c r="A2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08" s="0" t="str">
        <f aca="false">IF($A2208="","",INDEX(CARTAO_COMPRAS!$C:$C,INT((ROW()-2)/20)+2))</f>
        <v/>
      </c>
      <c r="C2208" s="0" t="str">
        <f aca="false">IF($A2208="","",INDEX(CARTAO_COMPRAS!$D:$D,INT((ROW()-2)/20)+2))</f>
        <v/>
      </c>
      <c r="D2208" s="0" t="str">
        <f aca="false">IF($A2208="","",INDEX(CARTAO_COMPRAS!$E:$E,INT((ROW()-2)/20)+2))</f>
        <v/>
      </c>
      <c r="E2208" s="0" t="str">
        <f aca="false">IF($A2208="","",INDEX(CARTAO_COMPRAS!$H:$H,INT((ROW()-2)/20)+2)+MOD(ROW()-2,20))</f>
        <v/>
      </c>
      <c r="F2208" s="0" t="str">
        <f aca="false">IF($A2208="","",INDEX(CARTAO_COMPRAS!$G:$G,INT((ROW()-2)/20)+2))</f>
        <v/>
      </c>
      <c r="G2208" s="5" t="str">
        <f aca="false">IF($A2208="","",INDEX(CARTAO_COMPRAS!$I:$I,INT((ROW()-2)/20)+2))</f>
        <v/>
      </c>
      <c r="H2208" s="4" t="str">
        <f aca="false">IF($A2208="","",EDATE(INDEX(CARTAO_COMPRAS!$J:$J,INT((ROW()-2)/20)+2),MOD(ROW()-2,20)))</f>
        <v/>
      </c>
      <c r="I2208" s="4" t="str">
        <f aca="false">IF($H2208="","",$H2208-WEEKDAY($H2208,2)+1)</f>
        <v/>
      </c>
      <c r="J2208" s="4" t="str">
        <f aca="false">IF($I2208="","",$I2208+6)</f>
        <v/>
      </c>
      <c r="K2208" s="6" t="str">
        <f aca="false">IF($H2208="","",DATE(YEAR($H2208),MONTH($H2208),1))</f>
        <v/>
      </c>
      <c r="L2208" s="0" t="str">
        <f aca="false">IF($A2208="","",INDEX(CARTAO_COMPRAS!$K:$K,INT((ROW()-2)/20)+2))</f>
        <v/>
      </c>
      <c r="M2208" s="0" t="str">
        <f aca="false">IF($A2208="","","Compra no cartão")</f>
        <v/>
      </c>
    </row>
    <row r="2209" customFormat="false" ht="13.5" hidden="false" customHeight="false" outlineLevel="0" collapsed="false">
      <c r="A2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09" s="0" t="str">
        <f aca="false">IF($A2209="","",INDEX(CARTAO_COMPRAS!$C:$C,INT((ROW()-2)/20)+2))</f>
        <v/>
      </c>
      <c r="C2209" s="0" t="str">
        <f aca="false">IF($A2209="","",INDEX(CARTAO_COMPRAS!$D:$D,INT((ROW()-2)/20)+2))</f>
        <v/>
      </c>
      <c r="D2209" s="0" t="str">
        <f aca="false">IF($A2209="","",INDEX(CARTAO_COMPRAS!$E:$E,INT((ROW()-2)/20)+2))</f>
        <v/>
      </c>
      <c r="E2209" s="0" t="str">
        <f aca="false">IF($A2209="","",INDEX(CARTAO_COMPRAS!$H:$H,INT((ROW()-2)/20)+2)+MOD(ROW()-2,20))</f>
        <v/>
      </c>
      <c r="F2209" s="0" t="str">
        <f aca="false">IF($A2209="","",INDEX(CARTAO_COMPRAS!$G:$G,INT((ROW()-2)/20)+2))</f>
        <v/>
      </c>
      <c r="G2209" s="5" t="str">
        <f aca="false">IF($A2209="","",INDEX(CARTAO_COMPRAS!$I:$I,INT((ROW()-2)/20)+2))</f>
        <v/>
      </c>
      <c r="H2209" s="4" t="str">
        <f aca="false">IF($A2209="","",EDATE(INDEX(CARTAO_COMPRAS!$J:$J,INT((ROW()-2)/20)+2),MOD(ROW()-2,20)))</f>
        <v/>
      </c>
      <c r="I2209" s="4" t="str">
        <f aca="false">IF($H2209="","",$H2209-WEEKDAY($H2209,2)+1)</f>
        <v/>
      </c>
      <c r="J2209" s="4" t="str">
        <f aca="false">IF($I2209="","",$I2209+6)</f>
        <v/>
      </c>
      <c r="K2209" s="6" t="str">
        <f aca="false">IF($H2209="","",DATE(YEAR($H2209),MONTH($H2209),1))</f>
        <v/>
      </c>
      <c r="L2209" s="0" t="str">
        <f aca="false">IF($A2209="","",INDEX(CARTAO_COMPRAS!$K:$K,INT((ROW()-2)/20)+2))</f>
        <v/>
      </c>
      <c r="M2209" s="0" t="str">
        <f aca="false">IF($A2209="","","Compra no cartão")</f>
        <v/>
      </c>
    </row>
    <row r="2210" customFormat="false" ht="13.5" hidden="false" customHeight="false" outlineLevel="0" collapsed="false">
      <c r="A2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0" s="0" t="str">
        <f aca="false">IF($A2210="","",INDEX(CARTAO_COMPRAS!$C:$C,INT((ROW()-2)/20)+2))</f>
        <v/>
      </c>
      <c r="C2210" s="0" t="str">
        <f aca="false">IF($A2210="","",INDEX(CARTAO_COMPRAS!$D:$D,INT((ROW()-2)/20)+2))</f>
        <v/>
      </c>
      <c r="D2210" s="0" t="str">
        <f aca="false">IF($A2210="","",INDEX(CARTAO_COMPRAS!$E:$E,INT((ROW()-2)/20)+2))</f>
        <v/>
      </c>
      <c r="E2210" s="0" t="str">
        <f aca="false">IF($A2210="","",INDEX(CARTAO_COMPRAS!$H:$H,INT((ROW()-2)/20)+2)+MOD(ROW()-2,20))</f>
        <v/>
      </c>
      <c r="F2210" s="0" t="str">
        <f aca="false">IF($A2210="","",INDEX(CARTAO_COMPRAS!$G:$G,INT((ROW()-2)/20)+2))</f>
        <v/>
      </c>
      <c r="G2210" s="5" t="str">
        <f aca="false">IF($A2210="","",INDEX(CARTAO_COMPRAS!$I:$I,INT((ROW()-2)/20)+2))</f>
        <v/>
      </c>
      <c r="H2210" s="4" t="str">
        <f aca="false">IF($A2210="","",EDATE(INDEX(CARTAO_COMPRAS!$J:$J,INT((ROW()-2)/20)+2),MOD(ROW()-2,20)))</f>
        <v/>
      </c>
      <c r="I2210" s="4" t="str">
        <f aca="false">IF($H2210="","",$H2210-WEEKDAY($H2210,2)+1)</f>
        <v/>
      </c>
      <c r="J2210" s="4" t="str">
        <f aca="false">IF($I2210="","",$I2210+6)</f>
        <v/>
      </c>
      <c r="K2210" s="6" t="str">
        <f aca="false">IF($H2210="","",DATE(YEAR($H2210),MONTH($H2210),1))</f>
        <v/>
      </c>
      <c r="L2210" s="0" t="str">
        <f aca="false">IF($A2210="","",INDEX(CARTAO_COMPRAS!$K:$K,INT((ROW()-2)/20)+2))</f>
        <v/>
      </c>
      <c r="M2210" s="0" t="str">
        <f aca="false">IF($A2210="","","Compra no cartão")</f>
        <v/>
      </c>
    </row>
    <row r="2211" customFormat="false" ht="13.5" hidden="false" customHeight="false" outlineLevel="0" collapsed="false">
      <c r="A2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1" s="0" t="str">
        <f aca="false">IF($A2211="","",INDEX(CARTAO_COMPRAS!$C:$C,INT((ROW()-2)/20)+2))</f>
        <v/>
      </c>
      <c r="C2211" s="0" t="str">
        <f aca="false">IF($A2211="","",INDEX(CARTAO_COMPRAS!$D:$D,INT((ROW()-2)/20)+2))</f>
        <v/>
      </c>
      <c r="D2211" s="0" t="str">
        <f aca="false">IF($A2211="","",INDEX(CARTAO_COMPRAS!$E:$E,INT((ROW()-2)/20)+2))</f>
        <v/>
      </c>
      <c r="E2211" s="0" t="str">
        <f aca="false">IF($A2211="","",INDEX(CARTAO_COMPRAS!$H:$H,INT((ROW()-2)/20)+2)+MOD(ROW()-2,20))</f>
        <v/>
      </c>
      <c r="F2211" s="0" t="str">
        <f aca="false">IF($A2211="","",INDEX(CARTAO_COMPRAS!$G:$G,INT((ROW()-2)/20)+2))</f>
        <v/>
      </c>
      <c r="G2211" s="5" t="str">
        <f aca="false">IF($A2211="","",INDEX(CARTAO_COMPRAS!$I:$I,INT((ROW()-2)/20)+2))</f>
        <v/>
      </c>
      <c r="H2211" s="4" t="str">
        <f aca="false">IF($A2211="","",EDATE(INDEX(CARTAO_COMPRAS!$J:$J,INT((ROW()-2)/20)+2),MOD(ROW()-2,20)))</f>
        <v/>
      </c>
      <c r="I2211" s="4" t="str">
        <f aca="false">IF($H2211="","",$H2211-WEEKDAY($H2211,2)+1)</f>
        <v/>
      </c>
      <c r="J2211" s="4" t="str">
        <f aca="false">IF($I2211="","",$I2211+6)</f>
        <v/>
      </c>
      <c r="K2211" s="6" t="str">
        <f aca="false">IF($H2211="","",DATE(YEAR($H2211),MONTH($H2211),1))</f>
        <v/>
      </c>
      <c r="L2211" s="0" t="str">
        <f aca="false">IF($A2211="","",INDEX(CARTAO_COMPRAS!$K:$K,INT((ROW()-2)/20)+2))</f>
        <v/>
      </c>
      <c r="M2211" s="0" t="str">
        <f aca="false">IF($A2211="","","Compra no cartão")</f>
        <v/>
      </c>
    </row>
    <row r="2212" customFormat="false" ht="13.5" hidden="false" customHeight="false" outlineLevel="0" collapsed="false">
      <c r="A2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2" s="0" t="str">
        <f aca="false">IF($A2212="","",INDEX(CARTAO_COMPRAS!$C:$C,INT((ROW()-2)/20)+2))</f>
        <v/>
      </c>
      <c r="C2212" s="0" t="str">
        <f aca="false">IF($A2212="","",INDEX(CARTAO_COMPRAS!$D:$D,INT((ROW()-2)/20)+2))</f>
        <v/>
      </c>
      <c r="D2212" s="0" t="str">
        <f aca="false">IF($A2212="","",INDEX(CARTAO_COMPRAS!$E:$E,INT((ROW()-2)/20)+2))</f>
        <v/>
      </c>
      <c r="E2212" s="0" t="str">
        <f aca="false">IF($A2212="","",INDEX(CARTAO_COMPRAS!$H:$H,INT((ROW()-2)/20)+2)+MOD(ROW()-2,20))</f>
        <v/>
      </c>
      <c r="F2212" s="0" t="str">
        <f aca="false">IF($A2212="","",INDEX(CARTAO_COMPRAS!$G:$G,INT((ROW()-2)/20)+2))</f>
        <v/>
      </c>
      <c r="G2212" s="5" t="str">
        <f aca="false">IF($A2212="","",INDEX(CARTAO_COMPRAS!$I:$I,INT((ROW()-2)/20)+2))</f>
        <v/>
      </c>
      <c r="H2212" s="4" t="str">
        <f aca="false">IF($A2212="","",EDATE(INDEX(CARTAO_COMPRAS!$J:$J,INT((ROW()-2)/20)+2),MOD(ROW()-2,20)))</f>
        <v/>
      </c>
      <c r="I2212" s="4" t="str">
        <f aca="false">IF($H2212="","",$H2212-WEEKDAY($H2212,2)+1)</f>
        <v/>
      </c>
      <c r="J2212" s="4" t="str">
        <f aca="false">IF($I2212="","",$I2212+6)</f>
        <v/>
      </c>
      <c r="K2212" s="6" t="str">
        <f aca="false">IF($H2212="","",DATE(YEAR($H2212),MONTH($H2212),1))</f>
        <v/>
      </c>
      <c r="L2212" s="0" t="str">
        <f aca="false">IF($A2212="","",INDEX(CARTAO_COMPRAS!$K:$K,INT((ROW()-2)/20)+2))</f>
        <v/>
      </c>
      <c r="M2212" s="0" t="str">
        <f aca="false">IF($A2212="","","Compra no cartão")</f>
        <v/>
      </c>
    </row>
    <row r="2213" customFormat="false" ht="13.5" hidden="false" customHeight="false" outlineLevel="0" collapsed="false">
      <c r="A2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3" s="0" t="str">
        <f aca="false">IF($A2213="","",INDEX(CARTAO_COMPRAS!$C:$C,INT((ROW()-2)/20)+2))</f>
        <v/>
      </c>
      <c r="C2213" s="0" t="str">
        <f aca="false">IF($A2213="","",INDEX(CARTAO_COMPRAS!$D:$D,INT((ROW()-2)/20)+2))</f>
        <v/>
      </c>
      <c r="D2213" s="0" t="str">
        <f aca="false">IF($A2213="","",INDEX(CARTAO_COMPRAS!$E:$E,INT((ROW()-2)/20)+2))</f>
        <v/>
      </c>
      <c r="E2213" s="0" t="str">
        <f aca="false">IF($A2213="","",INDEX(CARTAO_COMPRAS!$H:$H,INT((ROW()-2)/20)+2)+MOD(ROW()-2,20))</f>
        <v/>
      </c>
      <c r="F2213" s="0" t="str">
        <f aca="false">IF($A2213="","",INDEX(CARTAO_COMPRAS!$G:$G,INT((ROW()-2)/20)+2))</f>
        <v/>
      </c>
      <c r="G2213" s="5" t="str">
        <f aca="false">IF($A2213="","",INDEX(CARTAO_COMPRAS!$I:$I,INT((ROW()-2)/20)+2))</f>
        <v/>
      </c>
      <c r="H2213" s="4" t="str">
        <f aca="false">IF($A2213="","",EDATE(INDEX(CARTAO_COMPRAS!$J:$J,INT((ROW()-2)/20)+2),MOD(ROW()-2,20)))</f>
        <v/>
      </c>
      <c r="I2213" s="4" t="str">
        <f aca="false">IF($H2213="","",$H2213-WEEKDAY($H2213,2)+1)</f>
        <v/>
      </c>
      <c r="J2213" s="4" t="str">
        <f aca="false">IF($I2213="","",$I2213+6)</f>
        <v/>
      </c>
      <c r="K2213" s="6" t="str">
        <f aca="false">IF($H2213="","",DATE(YEAR($H2213),MONTH($H2213),1))</f>
        <v/>
      </c>
      <c r="L2213" s="0" t="str">
        <f aca="false">IF($A2213="","",INDEX(CARTAO_COMPRAS!$K:$K,INT((ROW()-2)/20)+2))</f>
        <v/>
      </c>
      <c r="M2213" s="0" t="str">
        <f aca="false">IF($A2213="","","Compra no cartão")</f>
        <v/>
      </c>
    </row>
    <row r="2214" customFormat="false" ht="13.5" hidden="false" customHeight="false" outlineLevel="0" collapsed="false">
      <c r="A2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4" s="0" t="str">
        <f aca="false">IF($A2214="","",INDEX(CARTAO_COMPRAS!$C:$C,INT((ROW()-2)/20)+2))</f>
        <v/>
      </c>
      <c r="C2214" s="0" t="str">
        <f aca="false">IF($A2214="","",INDEX(CARTAO_COMPRAS!$D:$D,INT((ROW()-2)/20)+2))</f>
        <v/>
      </c>
      <c r="D2214" s="0" t="str">
        <f aca="false">IF($A2214="","",INDEX(CARTAO_COMPRAS!$E:$E,INT((ROW()-2)/20)+2))</f>
        <v/>
      </c>
      <c r="E2214" s="0" t="str">
        <f aca="false">IF($A2214="","",INDEX(CARTAO_COMPRAS!$H:$H,INT((ROW()-2)/20)+2)+MOD(ROW()-2,20))</f>
        <v/>
      </c>
      <c r="F2214" s="0" t="str">
        <f aca="false">IF($A2214="","",INDEX(CARTAO_COMPRAS!$G:$G,INT((ROW()-2)/20)+2))</f>
        <v/>
      </c>
      <c r="G2214" s="5" t="str">
        <f aca="false">IF($A2214="","",INDEX(CARTAO_COMPRAS!$I:$I,INT((ROW()-2)/20)+2))</f>
        <v/>
      </c>
      <c r="H2214" s="4" t="str">
        <f aca="false">IF($A2214="","",EDATE(INDEX(CARTAO_COMPRAS!$J:$J,INT((ROW()-2)/20)+2),MOD(ROW()-2,20)))</f>
        <v/>
      </c>
      <c r="I2214" s="4" t="str">
        <f aca="false">IF($H2214="","",$H2214-WEEKDAY($H2214,2)+1)</f>
        <v/>
      </c>
      <c r="J2214" s="4" t="str">
        <f aca="false">IF($I2214="","",$I2214+6)</f>
        <v/>
      </c>
      <c r="K2214" s="6" t="str">
        <f aca="false">IF($H2214="","",DATE(YEAR($H2214),MONTH($H2214),1))</f>
        <v/>
      </c>
      <c r="L2214" s="0" t="str">
        <f aca="false">IF($A2214="","",INDEX(CARTAO_COMPRAS!$K:$K,INT((ROW()-2)/20)+2))</f>
        <v/>
      </c>
      <c r="M2214" s="0" t="str">
        <f aca="false">IF($A2214="","","Compra no cartão")</f>
        <v/>
      </c>
    </row>
    <row r="2215" customFormat="false" ht="13.5" hidden="false" customHeight="false" outlineLevel="0" collapsed="false">
      <c r="A2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5" s="0" t="str">
        <f aca="false">IF($A2215="","",INDEX(CARTAO_COMPRAS!$C:$C,INT((ROW()-2)/20)+2))</f>
        <v/>
      </c>
      <c r="C2215" s="0" t="str">
        <f aca="false">IF($A2215="","",INDEX(CARTAO_COMPRAS!$D:$D,INT((ROW()-2)/20)+2))</f>
        <v/>
      </c>
      <c r="D2215" s="0" t="str">
        <f aca="false">IF($A2215="","",INDEX(CARTAO_COMPRAS!$E:$E,INT((ROW()-2)/20)+2))</f>
        <v/>
      </c>
      <c r="E2215" s="0" t="str">
        <f aca="false">IF($A2215="","",INDEX(CARTAO_COMPRAS!$H:$H,INT((ROW()-2)/20)+2)+MOD(ROW()-2,20))</f>
        <v/>
      </c>
      <c r="F2215" s="0" t="str">
        <f aca="false">IF($A2215="","",INDEX(CARTAO_COMPRAS!$G:$G,INT((ROW()-2)/20)+2))</f>
        <v/>
      </c>
      <c r="G2215" s="5" t="str">
        <f aca="false">IF($A2215="","",INDEX(CARTAO_COMPRAS!$I:$I,INT((ROW()-2)/20)+2))</f>
        <v/>
      </c>
      <c r="H2215" s="4" t="str">
        <f aca="false">IF($A2215="","",EDATE(INDEX(CARTAO_COMPRAS!$J:$J,INT((ROW()-2)/20)+2),MOD(ROW()-2,20)))</f>
        <v/>
      </c>
      <c r="I2215" s="4" t="str">
        <f aca="false">IF($H2215="","",$H2215-WEEKDAY($H2215,2)+1)</f>
        <v/>
      </c>
      <c r="J2215" s="4" t="str">
        <f aca="false">IF($I2215="","",$I2215+6)</f>
        <v/>
      </c>
      <c r="K2215" s="6" t="str">
        <f aca="false">IF($H2215="","",DATE(YEAR($H2215),MONTH($H2215),1))</f>
        <v/>
      </c>
      <c r="L2215" s="0" t="str">
        <f aca="false">IF($A2215="","",INDEX(CARTAO_COMPRAS!$K:$K,INT((ROW()-2)/20)+2))</f>
        <v/>
      </c>
      <c r="M2215" s="0" t="str">
        <f aca="false">IF($A2215="","","Compra no cartão")</f>
        <v/>
      </c>
    </row>
    <row r="2216" customFormat="false" ht="13.5" hidden="false" customHeight="false" outlineLevel="0" collapsed="false">
      <c r="A2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6" s="0" t="str">
        <f aca="false">IF($A2216="","",INDEX(CARTAO_COMPRAS!$C:$C,INT((ROW()-2)/20)+2))</f>
        <v/>
      </c>
      <c r="C2216" s="0" t="str">
        <f aca="false">IF($A2216="","",INDEX(CARTAO_COMPRAS!$D:$D,INT((ROW()-2)/20)+2))</f>
        <v/>
      </c>
      <c r="D2216" s="0" t="str">
        <f aca="false">IF($A2216="","",INDEX(CARTAO_COMPRAS!$E:$E,INT((ROW()-2)/20)+2))</f>
        <v/>
      </c>
      <c r="E2216" s="0" t="str">
        <f aca="false">IF($A2216="","",INDEX(CARTAO_COMPRAS!$H:$H,INT((ROW()-2)/20)+2)+MOD(ROW()-2,20))</f>
        <v/>
      </c>
      <c r="F2216" s="0" t="str">
        <f aca="false">IF($A2216="","",INDEX(CARTAO_COMPRAS!$G:$G,INT((ROW()-2)/20)+2))</f>
        <v/>
      </c>
      <c r="G2216" s="5" t="str">
        <f aca="false">IF($A2216="","",INDEX(CARTAO_COMPRAS!$I:$I,INT((ROW()-2)/20)+2))</f>
        <v/>
      </c>
      <c r="H2216" s="4" t="str">
        <f aca="false">IF($A2216="","",EDATE(INDEX(CARTAO_COMPRAS!$J:$J,INT((ROW()-2)/20)+2),MOD(ROW()-2,20)))</f>
        <v/>
      </c>
      <c r="I2216" s="4" t="str">
        <f aca="false">IF($H2216="","",$H2216-WEEKDAY($H2216,2)+1)</f>
        <v/>
      </c>
      <c r="J2216" s="4" t="str">
        <f aca="false">IF($I2216="","",$I2216+6)</f>
        <v/>
      </c>
      <c r="K2216" s="6" t="str">
        <f aca="false">IF($H2216="","",DATE(YEAR($H2216),MONTH($H2216),1))</f>
        <v/>
      </c>
      <c r="L2216" s="0" t="str">
        <f aca="false">IF($A2216="","",INDEX(CARTAO_COMPRAS!$K:$K,INT((ROW()-2)/20)+2))</f>
        <v/>
      </c>
      <c r="M2216" s="0" t="str">
        <f aca="false">IF($A2216="","","Compra no cartão")</f>
        <v/>
      </c>
    </row>
    <row r="2217" customFormat="false" ht="13.5" hidden="false" customHeight="false" outlineLevel="0" collapsed="false">
      <c r="A2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7" s="0" t="str">
        <f aca="false">IF($A2217="","",INDEX(CARTAO_COMPRAS!$C:$C,INT((ROW()-2)/20)+2))</f>
        <v/>
      </c>
      <c r="C2217" s="0" t="str">
        <f aca="false">IF($A2217="","",INDEX(CARTAO_COMPRAS!$D:$D,INT((ROW()-2)/20)+2))</f>
        <v/>
      </c>
      <c r="D2217" s="0" t="str">
        <f aca="false">IF($A2217="","",INDEX(CARTAO_COMPRAS!$E:$E,INT((ROW()-2)/20)+2))</f>
        <v/>
      </c>
      <c r="E2217" s="0" t="str">
        <f aca="false">IF($A2217="","",INDEX(CARTAO_COMPRAS!$H:$H,INT((ROW()-2)/20)+2)+MOD(ROW()-2,20))</f>
        <v/>
      </c>
      <c r="F2217" s="0" t="str">
        <f aca="false">IF($A2217="","",INDEX(CARTAO_COMPRAS!$G:$G,INT((ROW()-2)/20)+2))</f>
        <v/>
      </c>
      <c r="G2217" s="5" t="str">
        <f aca="false">IF($A2217="","",INDEX(CARTAO_COMPRAS!$I:$I,INT((ROW()-2)/20)+2))</f>
        <v/>
      </c>
      <c r="H2217" s="4" t="str">
        <f aca="false">IF($A2217="","",EDATE(INDEX(CARTAO_COMPRAS!$J:$J,INT((ROW()-2)/20)+2),MOD(ROW()-2,20)))</f>
        <v/>
      </c>
      <c r="I2217" s="4" t="str">
        <f aca="false">IF($H2217="","",$H2217-WEEKDAY($H2217,2)+1)</f>
        <v/>
      </c>
      <c r="J2217" s="4" t="str">
        <f aca="false">IF($I2217="","",$I2217+6)</f>
        <v/>
      </c>
      <c r="K2217" s="6" t="str">
        <f aca="false">IF($H2217="","",DATE(YEAR($H2217),MONTH($H2217),1))</f>
        <v/>
      </c>
      <c r="L2217" s="0" t="str">
        <f aca="false">IF($A2217="","",INDEX(CARTAO_COMPRAS!$K:$K,INT((ROW()-2)/20)+2))</f>
        <v/>
      </c>
      <c r="M2217" s="0" t="str">
        <f aca="false">IF($A2217="","","Compra no cartão")</f>
        <v/>
      </c>
    </row>
    <row r="2218" customFormat="false" ht="13.5" hidden="false" customHeight="false" outlineLevel="0" collapsed="false">
      <c r="A2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8" s="0" t="str">
        <f aca="false">IF($A2218="","",INDEX(CARTAO_COMPRAS!$C:$C,INT((ROW()-2)/20)+2))</f>
        <v/>
      </c>
      <c r="C2218" s="0" t="str">
        <f aca="false">IF($A2218="","",INDEX(CARTAO_COMPRAS!$D:$D,INT((ROW()-2)/20)+2))</f>
        <v/>
      </c>
      <c r="D2218" s="0" t="str">
        <f aca="false">IF($A2218="","",INDEX(CARTAO_COMPRAS!$E:$E,INT((ROW()-2)/20)+2))</f>
        <v/>
      </c>
      <c r="E2218" s="0" t="str">
        <f aca="false">IF($A2218="","",INDEX(CARTAO_COMPRAS!$H:$H,INT((ROW()-2)/20)+2)+MOD(ROW()-2,20))</f>
        <v/>
      </c>
      <c r="F2218" s="0" t="str">
        <f aca="false">IF($A2218="","",INDEX(CARTAO_COMPRAS!$G:$G,INT((ROW()-2)/20)+2))</f>
        <v/>
      </c>
      <c r="G2218" s="5" t="str">
        <f aca="false">IF($A2218="","",INDEX(CARTAO_COMPRAS!$I:$I,INT((ROW()-2)/20)+2))</f>
        <v/>
      </c>
      <c r="H2218" s="4" t="str">
        <f aca="false">IF($A2218="","",EDATE(INDEX(CARTAO_COMPRAS!$J:$J,INT((ROW()-2)/20)+2),MOD(ROW()-2,20)))</f>
        <v/>
      </c>
      <c r="I2218" s="4" t="str">
        <f aca="false">IF($H2218="","",$H2218-WEEKDAY($H2218,2)+1)</f>
        <v/>
      </c>
      <c r="J2218" s="4" t="str">
        <f aca="false">IF($I2218="","",$I2218+6)</f>
        <v/>
      </c>
      <c r="K2218" s="6" t="str">
        <f aca="false">IF($H2218="","",DATE(YEAR($H2218),MONTH($H2218),1))</f>
        <v/>
      </c>
      <c r="L2218" s="0" t="str">
        <f aca="false">IF($A2218="","",INDEX(CARTAO_COMPRAS!$K:$K,INT((ROW()-2)/20)+2))</f>
        <v/>
      </c>
      <c r="M2218" s="0" t="str">
        <f aca="false">IF($A2218="","","Compra no cartão")</f>
        <v/>
      </c>
    </row>
    <row r="2219" customFormat="false" ht="13.5" hidden="false" customHeight="false" outlineLevel="0" collapsed="false">
      <c r="A2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19" s="0" t="str">
        <f aca="false">IF($A2219="","",INDEX(CARTAO_COMPRAS!$C:$C,INT((ROW()-2)/20)+2))</f>
        <v/>
      </c>
      <c r="C2219" s="0" t="str">
        <f aca="false">IF($A2219="","",INDEX(CARTAO_COMPRAS!$D:$D,INT((ROW()-2)/20)+2))</f>
        <v/>
      </c>
      <c r="D2219" s="0" t="str">
        <f aca="false">IF($A2219="","",INDEX(CARTAO_COMPRAS!$E:$E,INT((ROW()-2)/20)+2))</f>
        <v/>
      </c>
      <c r="E2219" s="0" t="str">
        <f aca="false">IF($A2219="","",INDEX(CARTAO_COMPRAS!$H:$H,INT((ROW()-2)/20)+2)+MOD(ROW()-2,20))</f>
        <v/>
      </c>
      <c r="F2219" s="0" t="str">
        <f aca="false">IF($A2219="","",INDEX(CARTAO_COMPRAS!$G:$G,INT((ROW()-2)/20)+2))</f>
        <v/>
      </c>
      <c r="G2219" s="5" t="str">
        <f aca="false">IF($A2219="","",INDEX(CARTAO_COMPRAS!$I:$I,INT((ROW()-2)/20)+2))</f>
        <v/>
      </c>
      <c r="H2219" s="4" t="str">
        <f aca="false">IF($A2219="","",EDATE(INDEX(CARTAO_COMPRAS!$J:$J,INT((ROW()-2)/20)+2),MOD(ROW()-2,20)))</f>
        <v/>
      </c>
      <c r="I2219" s="4" t="str">
        <f aca="false">IF($H2219="","",$H2219-WEEKDAY($H2219,2)+1)</f>
        <v/>
      </c>
      <c r="J2219" s="4" t="str">
        <f aca="false">IF($I2219="","",$I2219+6)</f>
        <v/>
      </c>
      <c r="K2219" s="6" t="str">
        <f aca="false">IF($H2219="","",DATE(YEAR($H2219),MONTH($H2219),1))</f>
        <v/>
      </c>
      <c r="L2219" s="0" t="str">
        <f aca="false">IF($A2219="","",INDEX(CARTAO_COMPRAS!$K:$K,INT((ROW()-2)/20)+2))</f>
        <v/>
      </c>
      <c r="M2219" s="0" t="str">
        <f aca="false">IF($A2219="","","Compra no cartão")</f>
        <v/>
      </c>
    </row>
    <row r="2220" customFormat="false" ht="13.5" hidden="false" customHeight="false" outlineLevel="0" collapsed="false">
      <c r="A2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0" s="0" t="str">
        <f aca="false">IF($A2220="","",INDEX(CARTAO_COMPRAS!$C:$C,INT((ROW()-2)/20)+2))</f>
        <v/>
      </c>
      <c r="C2220" s="0" t="str">
        <f aca="false">IF($A2220="","",INDEX(CARTAO_COMPRAS!$D:$D,INT((ROW()-2)/20)+2))</f>
        <v/>
      </c>
      <c r="D2220" s="0" t="str">
        <f aca="false">IF($A2220="","",INDEX(CARTAO_COMPRAS!$E:$E,INT((ROW()-2)/20)+2))</f>
        <v/>
      </c>
      <c r="E2220" s="0" t="str">
        <f aca="false">IF($A2220="","",INDEX(CARTAO_COMPRAS!$H:$H,INT((ROW()-2)/20)+2)+MOD(ROW()-2,20))</f>
        <v/>
      </c>
      <c r="F2220" s="0" t="str">
        <f aca="false">IF($A2220="","",INDEX(CARTAO_COMPRAS!$G:$G,INT((ROW()-2)/20)+2))</f>
        <v/>
      </c>
      <c r="G2220" s="5" t="str">
        <f aca="false">IF($A2220="","",INDEX(CARTAO_COMPRAS!$I:$I,INT((ROW()-2)/20)+2))</f>
        <v/>
      </c>
      <c r="H2220" s="4" t="str">
        <f aca="false">IF($A2220="","",EDATE(INDEX(CARTAO_COMPRAS!$J:$J,INT((ROW()-2)/20)+2),MOD(ROW()-2,20)))</f>
        <v/>
      </c>
      <c r="I2220" s="4" t="str">
        <f aca="false">IF($H2220="","",$H2220-WEEKDAY($H2220,2)+1)</f>
        <v/>
      </c>
      <c r="J2220" s="4" t="str">
        <f aca="false">IF($I2220="","",$I2220+6)</f>
        <v/>
      </c>
      <c r="K2220" s="6" t="str">
        <f aca="false">IF($H2220="","",DATE(YEAR($H2220),MONTH($H2220),1))</f>
        <v/>
      </c>
      <c r="L2220" s="0" t="str">
        <f aca="false">IF($A2220="","",INDEX(CARTAO_COMPRAS!$K:$K,INT((ROW()-2)/20)+2))</f>
        <v/>
      </c>
      <c r="M2220" s="0" t="str">
        <f aca="false">IF($A2220="","","Compra no cartão")</f>
        <v/>
      </c>
    </row>
    <row r="2221" customFormat="false" ht="13.5" hidden="false" customHeight="false" outlineLevel="0" collapsed="false">
      <c r="A2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1" s="0" t="str">
        <f aca="false">IF($A2221="","",INDEX(CARTAO_COMPRAS!$C:$C,INT((ROW()-2)/20)+2))</f>
        <v/>
      </c>
      <c r="C2221" s="0" t="str">
        <f aca="false">IF($A2221="","",INDEX(CARTAO_COMPRAS!$D:$D,INT((ROW()-2)/20)+2))</f>
        <v/>
      </c>
      <c r="D2221" s="0" t="str">
        <f aca="false">IF($A2221="","",INDEX(CARTAO_COMPRAS!$E:$E,INT((ROW()-2)/20)+2))</f>
        <v/>
      </c>
      <c r="E2221" s="0" t="str">
        <f aca="false">IF($A2221="","",INDEX(CARTAO_COMPRAS!$H:$H,INT((ROW()-2)/20)+2)+MOD(ROW()-2,20))</f>
        <v/>
      </c>
      <c r="F2221" s="0" t="str">
        <f aca="false">IF($A2221="","",INDEX(CARTAO_COMPRAS!$G:$G,INT((ROW()-2)/20)+2))</f>
        <v/>
      </c>
      <c r="G2221" s="5" t="str">
        <f aca="false">IF($A2221="","",INDEX(CARTAO_COMPRAS!$I:$I,INT((ROW()-2)/20)+2))</f>
        <v/>
      </c>
      <c r="H2221" s="4" t="str">
        <f aca="false">IF($A2221="","",EDATE(INDEX(CARTAO_COMPRAS!$J:$J,INT((ROW()-2)/20)+2),MOD(ROW()-2,20)))</f>
        <v/>
      </c>
      <c r="I2221" s="4" t="str">
        <f aca="false">IF($H2221="","",$H2221-WEEKDAY($H2221,2)+1)</f>
        <v/>
      </c>
      <c r="J2221" s="4" t="str">
        <f aca="false">IF($I2221="","",$I2221+6)</f>
        <v/>
      </c>
      <c r="K2221" s="6" t="str">
        <f aca="false">IF($H2221="","",DATE(YEAR($H2221),MONTH($H2221),1))</f>
        <v/>
      </c>
      <c r="L2221" s="0" t="str">
        <f aca="false">IF($A2221="","",INDEX(CARTAO_COMPRAS!$K:$K,INT((ROW()-2)/20)+2))</f>
        <v/>
      </c>
      <c r="M2221" s="0" t="str">
        <f aca="false">IF($A2221="","","Compra no cartão")</f>
        <v/>
      </c>
    </row>
    <row r="2222" customFormat="false" ht="13.5" hidden="false" customHeight="false" outlineLevel="0" collapsed="false">
      <c r="A22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112</v>
      </c>
      <c r="B2222" s="0" t="str">
        <f aca="false">IF($A2222="","",INDEX(CARTAO_COMPRAS!$C:$C,INT((ROW()-2)/20)+2))</f>
        <v>Bradesco</v>
      </c>
      <c r="C2222" s="0" t="str">
        <f aca="false">IF($A2222="","",INDEX(CARTAO_COMPRAS!$D:$D,INT((ROW()-2)/20)+2))</f>
        <v>Buypack</v>
      </c>
      <c r="D2222" s="0" t="str">
        <f aca="false">IF($A2222="","",INDEX(CARTAO_COMPRAS!$E:$E,INT((ROW()-2)/20)+2))</f>
        <v>Fornecedores</v>
      </c>
      <c r="E2222" s="0" t="n">
        <f aca="false">IF($A2222="","",INDEX(CARTAO_COMPRAS!$H:$H,INT((ROW()-2)/20)+2)+MOD(ROW()-2,20))</f>
        <v>1</v>
      </c>
      <c r="F2222" s="0" t="n">
        <f aca="false">IF($A2222="","",INDEX(CARTAO_COMPRAS!$G:$G,INT((ROW()-2)/20)+2))</f>
        <v>1</v>
      </c>
      <c r="G2222" s="5" t="n">
        <f aca="false">IF($A2222="","",INDEX(CARTAO_COMPRAS!$I:$I,INT((ROW()-2)/20)+2))</f>
        <v>1118.2</v>
      </c>
      <c r="H2222" s="4" t="n">
        <f aca="false">IF($A2222="","",EDATE(INDEX(CARTAO_COMPRAS!$J:$J,INT((ROW()-2)/20)+2),MOD(ROW()-2,20)))</f>
        <v>46218</v>
      </c>
      <c r="I2222" s="4" t="n">
        <f aca="false">IF($H2222="","",$H2222-WEEKDAY($H2222,2)+1)</f>
        <v>46216</v>
      </c>
      <c r="J2222" s="4" t="n">
        <f aca="false">IF($I2222="","",$I2222+6)</f>
        <v>46222</v>
      </c>
      <c r="K2222" s="6" t="n">
        <f aca="false">IF($H2222="","",DATE(YEAR($H2222),MONTH($H2222),1))</f>
        <v>46204</v>
      </c>
      <c r="L2222" s="0" t="str">
        <f aca="false">IF($A2222="","",INDEX(CARTAO_COMPRAS!$K:$K,INT((ROW()-2)/20)+2))</f>
        <v>Previsto</v>
      </c>
      <c r="M2222" s="0" t="str">
        <f aca="false">IF($A2222="","","Compra no cartão")</f>
        <v>Compra no cartão</v>
      </c>
    </row>
    <row r="2223" customFormat="false" ht="13.5" hidden="false" customHeight="false" outlineLevel="0" collapsed="false">
      <c r="A2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3" s="0" t="str">
        <f aca="false">IF($A2223="","",INDEX(CARTAO_COMPRAS!$C:$C,INT((ROW()-2)/20)+2))</f>
        <v/>
      </c>
      <c r="C2223" s="0" t="str">
        <f aca="false">IF($A2223="","",INDEX(CARTAO_COMPRAS!$D:$D,INT((ROW()-2)/20)+2))</f>
        <v/>
      </c>
      <c r="D2223" s="0" t="str">
        <f aca="false">IF($A2223="","",INDEX(CARTAO_COMPRAS!$E:$E,INT((ROW()-2)/20)+2))</f>
        <v/>
      </c>
      <c r="E2223" s="0" t="str">
        <f aca="false">IF($A2223="","",INDEX(CARTAO_COMPRAS!$H:$H,INT((ROW()-2)/20)+2)+MOD(ROW()-2,20))</f>
        <v/>
      </c>
      <c r="F2223" s="0" t="str">
        <f aca="false">IF($A2223="","",INDEX(CARTAO_COMPRAS!$G:$G,INT((ROW()-2)/20)+2))</f>
        <v/>
      </c>
      <c r="G2223" s="5" t="str">
        <f aca="false">IF($A2223="","",INDEX(CARTAO_COMPRAS!$I:$I,INT((ROW()-2)/20)+2))</f>
        <v/>
      </c>
      <c r="H2223" s="4" t="str">
        <f aca="false">IF($A2223="","",EDATE(INDEX(CARTAO_COMPRAS!$J:$J,INT((ROW()-2)/20)+2),MOD(ROW()-2,20)))</f>
        <v/>
      </c>
      <c r="I2223" s="4" t="str">
        <f aca="false">IF($H2223="","",$H2223-WEEKDAY($H2223,2)+1)</f>
        <v/>
      </c>
      <c r="J2223" s="4" t="str">
        <f aca="false">IF($I2223="","",$I2223+6)</f>
        <v/>
      </c>
      <c r="K2223" s="6" t="str">
        <f aca="false">IF($H2223="","",DATE(YEAR($H2223),MONTH($H2223),1))</f>
        <v/>
      </c>
      <c r="L2223" s="0" t="str">
        <f aca="false">IF($A2223="","",INDEX(CARTAO_COMPRAS!$K:$K,INT((ROW()-2)/20)+2))</f>
        <v/>
      </c>
      <c r="M2223" s="0" t="str">
        <f aca="false">IF($A2223="","","Compra no cartão")</f>
        <v/>
      </c>
    </row>
    <row r="2224" customFormat="false" ht="13.5" hidden="false" customHeight="false" outlineLevel="0" collapsed="false">
      <c r="A2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4" s="0" t="str">
        <f aca="false">IF($A2224="","",INDEX(CARTAO_COMPRAS!$C:$C,INT((ROW()-2)/20)+2))</f>
        <v/>
      </c>
      <c r="C2224" s="0" t="str">
        <f aca="false">IF($A2224="","",INDEX(CARTAO_COMPRAS!$D:$D,INT((ROW()-2)/20)+2))</f>
        <v/>
      </c>
      <c r="D2224" s="0" t="str">
        <f aca="false">IF($A2224="","",INDEX(CARTAO_COMPRAS!$E:$E,INT((ROW()-2)/20)+2))</f>
        <v/>
      </c>
      <c r="E2224" s="0" t="str">
        <f aca="false">IF($A2224="","",INDEX(CARTAO_COMPRAS!$H:$H,INT((ROW()-2)/20)+2)+MOD(ROW()-2,20))</f>
        <v/>
      </c>
      <c r="F2224" s="0" t="str">
        <f aca="false">IF($A2224="","",INDEX(CARTAO_COMPRAS!$G:$G,INT((ROW()-2)/20)+2))</f>
        <v/>
      </c>
      <c r="G2224" s="5" t="str">
        <f aca="false">IF($A2224="","",INDEX(CARTAO_COMPRAS!$I:$I,INT((ROW()-2)/20)+2))</f>
        <v/>
      </c>
      <c r="H2224" s="4" t="str">
        <f aca="false">IF($A2224="","",EDATE(INDEX(CARTAO_COMPRAS!$J:$J,INT((ROW()-2)/20)+2),MOD(ROW()-2,20)))</f>
        <v/>
      </c>
      <c r="I2224" s="4" t="str">
        <f aca="false">IF($H2224="","",$H2224-WEEKDAY($H2224,2)+1)</f>
        <v/>
      </c>
      <c r="J2224" s="4" t="str">
        <f aca="false">IF($I2224="","",$I2224+6)</f>
        <v/>
      </c>
      <c r="K2224" s="6" t="str">
        <f aca="false">IF($H2224="","",DATE(YEAR($H2224),MONTH($H2224),1))</f>
        <v/>
      </c>
      <c r="L2224" s="0" t="str">
        <f aca="false">IF($A2224="","",INDEX(CARTAO_COMPRAS!$K:$K,INT((ROW()-2)/20)+2))</f>
        <v/>
      </c>
      <c r="M2224" s="0" t="str">
        <f aca="false">IF($A2224="","","Compra no cartão")</f>
        <v/>
      </c>
    </row>
    <row r="2225" customFormat="false" ht="13.5" hidden="false" customHeight="false" outlineLevel="0" collapsed="false">
      <c r="A2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5" s="0" t="str">
        <f aca="false">IF($A2225="","",INDEX(CARTAO_COMPRAS!$C:$C,INT((ROW()-2)/20)+2))</f>
        <v/>
      </c>
      <c r="C2225" s="0" t="str">
        <f aca="false">IF($A2225="","",INDEX(CARTAO_COMPRAS!$D:$D,INT((ROW()-2)/20)+2))</f>
        <v/>
      </c>
      <c r="D2225" s="0" t="str">
        <f aca="false">IF($A2225="","",INDEX(CARTAO_COMPRAS!$E:$E,INT((ROW()-2)/20)+2))</f>
        <v/>
      </c>
      <c r="E2225" s="0" t="str">
        <f aca="false">IF($A2225="","",INDEX(CARTAO_COMPRAS!$H:$H,INT((ROW()-2)/20)+2)+MOD(ROW()-2,20))</f>
        <v/>
      </c>
      <c r="F2225" s="0" t="str">
        <f aca="false">IF($A2225="","",INDEX(CARTAO_COMPRAS!$G:$G,INT((ROW()-2)/20)+2))</f>
        <v/>
      </c>
      <c r="G2225" s="5" t="str">
        <f aca="false">IF($A2225="","",INDEX(CARTAO_COMPRAS!$I:$I,INT((ROW()-2)/20)+2))</f>
        <v/>
      </c>
      <c r="H2225" s="4" t="str">
        <f aca="false">IF($A2225="","",EDATE(INDEX(CARTAO_COMPRAS!$J:$J,INT((ROW()-2)/20)+2),MOD(ROW()-2,20)))</f>
        <v/>
      </c>
      <c r="I2225" s="4" t="str">
        <f aca="false">IF($H2225="","",$H2225-WEEKDAY($H2225,2)+1)</f>
        <v/>
      </c>
      <c r="J2225" s="4" t="str">
        <f aca="false">IF($I2225="","",$I2225+6)</f>
        <v/>
      </c>
      <c r="K2225" s="6" t="str">
        <f aca="false">IF($H2225="","",DATE(YEAR($H2225),MONTH($H2225),1))</f>
        <v/>
      </c>
      <c r="L2225" s="0" t="str">
        <f aca="false">IF($A2225="","",INDEX(CARTAO_COMPRAS!$K:$K,INT((ROW()-2)/20)+2))</f>
        <v/>
      </c>
      <c r="M2225" s="0" t="str">
        <f aca="false">IF($A2225="","","Compra no cartão")</f>
        <v/>
      </c>
    </row>
    <row r="2226" customFormat="false" ht="13.5" hidden="false" customHeight="false" outlineLevel="0" collapsed="false">
      <c r="A2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6" s="0" t="str">
        <f aca="false">IF($A2226="","",INDEX(CARTAO_COMPRAS!$C:$C,INT((ROW()-2)/20)+2))</f>
        <v/>
      </c>
      <c r="C2226" s="0" t="str">
        <f aca="false">IF($A2226="","",INDEX(CARTAO_COMPRAS!$D:$D,INT((ROW()-2)/20)+2))</f>
        <v/>
      </c>
      <c r="D2226" s="0" t="str">
        <f aca="false">IF($A2226="","",INDEX(CARTAO_COMPRAS!$E:$E,INT((ROW()-2)/20)+2))</f>
        <v/>
      </c>
      <c r="E2226" s="0" t="str">
        <f aca="false">IF($A2226="","",INDEX(CARTAO_COMPRAS!$H:$H,INT((ROW()-2)/20)+2)+MOD(ROW()-2,20))</f>
        <v/>
      </c>
      <c r="F2226" s="0" t="str">
        <f aca="false">IF($A2226="","",INDEX(CARTAO_COMPRAS!$G:$G,INT((ROW()-2)/20)+2))</f>
        <v/>
      </c>
      <c r="G2226" s="5" t="str">
        <f aca="false">IF($A2226="","",INDEX(CARTAO_COMPRAS!$I:$I,INT((ROW()-2)/20)+2))</f>
        <v/>
      </c>
      <c r="H2226" s="4" t="str">
        <f aca="false">IF($A2226="","",EDATE(INDEX(CARTAO_COMPRAS!$J:$J,INT((ROW()-2)/20)+2),MOD(ROW()-2,20)))</f>
        <v/>
      </c>
      <c r="I2226" s="4" t="str">
        <f aca="false">IF($H2226="","",$H2226-WEEKDAY($H2226,2)+1)</f>
        <v/>
      </c>
      <c r="J2226" s="4" t="str">
        <f aca="false">IF($I2226="","",$I2226+6)</f>
        <v/>
      </c>
      <c r="K2226" s="6" t="str">
        <f aca="false">IF($H2226="","",DATE(YEAR($H2226),MONTH($H2226),1))</f>
        <v/>
      </c>
      <c r="L2226" s="0" t="str">
        <f aca="false">IF($A2226="","",INDEX(CARTAO_COMPRAS!$K:$K,INT((ROW()-2)/20)+2))</f>
        <v/>
      </c>
      <c r="M2226" s="0" t="str">
        <f aca="false">IF($A2226="","","Compra no cartão")</f>
        <v/>
      </c>
    </row>
    <row r="2227" customFormat="false" ht="13.5" hidden="false" customHeight="false" outlineLevel="0" collapsed="false">
      <c r="A2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7" s="0" t="str">
        <f aca="false">IF($A2227="","",INDEX(CARTAO_COMPRAS!$C:$C,INT((ROW()-2)/20)+2))</f>
        <v/>
      </c>
      <c r="C2227" s="0" t="str">
        <f aca="false">IF($A2227="","",INDEX(CARTAO_COMPRAS!$D:$D,INT((ROW()-2)/20)+2))</f>
        <v/>
      </c>
      <c r="D2227" s="0" t="str">
        <f aca="false">IF($A2227="","",INDEX(CARTAO_COMPRAS!$E:$E,INT((ROW()-2)/20)+2))</f>
        <v/>
      </c>
      <c r="E2227" s="0" t="str">
        <f aca="false">IF($A2227="","",INDEX(CARTAO_COMPRAS!$H:$H,INT((ROW()-2)/20)+2)+MOD(ROW()-2,20))</f>
        <v/>
      </c>
      <c r="F2227" s="0" t="str">
        <f aca="false">IF($A2227="","",INDEX(CARTAO_COMPRAS!$G:$G,INT((ROW()-2)/20)+2))</f>
        <v/>
      </c>
      <c r="G2227" s="5" t="str">
        <f aca="false">IF($A2227="","",INDEX(CARTAO_COMPRAS!$I:$I,INT((ROW()-2)/20)+2))</f>
        <v/>
      </c>
      <c r="H2227" s="4" t="str">
        <f aca="false">IF($A2227="","",EDATE(INDEX(CARTAO_COMPRAS!$J:$J,INT((ROW()-2)/20)+2),MOD(ROW()-2,20)))</f>
        <v/>
      </c>
      <c r="I2227" s="4" t="str">
        <f aca="false">IF($H2227="","",$H2227-WEEKDAY($H2227,2)+1)</f>
        <v/>
      </c>
      <c r="J2227" s="4" t="str">
        <f aca="false">IF($I2227="","",$I2227+6)</f>
        <v/>
      </c>
      <c r="K2227" s="6" t="str">
        <f aca="false">IF($H2227="","",DATE(YEAR($H2227),MONTH($H2227),1))</f>
        <v/>
      </c>
      <c r="L2227" s="0" t="str">
        <f aca="false">IF($A2227="","",INDEX(CARTAO_COMPRAS!$K:$K,INT((ROW()-2)/20)+2))</f>
        <v/>
      </c>
      <c r="M2227" s="0" t="str">
        <f aca="false">IF($A2227="","","Compra no cartão")</f>
        <v/>
      </c>
    </row>
    <row r="2228" customFormat="false" ht="13.5" hidden="false" customHeight="false" outlineLevel="0" collapsed="false">
      <c r="A2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8" s="0" t="str">
        <f aca="false">IF($A2228="","",INDEX(CARTAO_COMPRAS!$C:$C,INT((ROW()-2)/20)+2))</f>
        <v/>
      </c>
      <c r="C2228" s="0" t="str">
        <f aca="false">IF($A2228="","",INDEX(CARTAO_COMPRAS!$D:$D,INT((ROW()-2)/20)+2))</f>
        <v/>
      </c>
      <c r="D2228" s="0" t="str">
        <f aca="false">IF($A2228="","",INDEX(CARTAO_COMPRAS!$E:$E,INT((ROW()-2)/20)+2))</f>
        <v/>
      </c>
      <c r="E2228" s="0" t="str">
        <f aca="false">IF($A2228="","",INDEX(CARTAO_COMPRAS!$H:$H,INT((ROW()-2)/20)+2)+MOD(ROW()-2,20))</f>
        <v/>
      </c>
      <c r="F2228" s="0" t="str">
        <f aca="false">IF($A2228="","",INDEX(CARTAO_COMPRAS!$G:$G,INT((ROW()-2)/20)+2))</f>
        <v/>
      </c>
      <c r="G2228" s="5" t="str">
        <f aca="false">IF($A2228="","",INDEX(CARTAO_COMPRAS!$I:$I,INT((ROW()-2)/20)+2))</f>
        <v/>
      </c>
      <c r="H2228" s="4" t="str">
        <f aca="false">IF($A2228="","",EDATE(INDEX(CARTAO_COMPRAS!$J:$J,INT((ROW()-2)/20)+2),MOD(ROW()-2,20)))</f>
        <v/>
      </c>
      <c r="I2228" s="4" t="str">
        <f aca="false">IF($H2228="","",$H2228-WEEKDAY($H2228,2)+1)</f>
        <v/>
      </c>
      <c r="J2228" s="4" t="str">
        <f aca="false">IF($I2228="","",$I2228+6)</f>
        <v/>
      </c>
      <c r="K2228" s="6" t="str">
        <f aca="false">IF($H2228="","",DATE(YEAR($H2228),MONTH($H2228),1))</f>
        <v/>
      </c>
      <c r="L2228" s="0" t="str">
        <f aca="false">IF($A2228="","",INDEX(CARTAO_COMPRAS!$K:$K,INT((ROW()-2)/20)+2))</f>
        <v/>
      </c>
      <c r="M2228" s="0" t="str">
        <f aca="false">IF($A2228="","","Compra no cartão")</f>
        <v/>
      </c>
    </row>
    <row r="2229" customFormat="false" ht="13.5" hidden="false" customHeight="false" outlineLevel="0" collapsed="false">
      <c r="A2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29" s="0" t="str">
        <f aca="false">IF($A2229="","",INDEX(CARTAO_COMPRAS!$C:$C,INT((ROW()-2)/20)+2))</f>
        <v/>
      </c>
      <c r="C2229" s="0" t="str">
        <f aca="false">IF($A2229="","",INDEX(CARTAO_COMPRAS!$D:$D,INT((ROW()-2)/20)+2))</f>
        <v/>
      </c>
      <c r="D2229" s="0" t="str">
        <f aca="false">IF($A2229="","",INDEX(CARTAO_COMPRAS!$E:$E,INT((ROW()-2)/20)+2))</f>
        <v/>
      </c>
      <c r="E2229" s="0" t="str">
        <f aca="false">IF($A2229="","",INDEX(CARTAO_COMPRAS!$H:$H,INT((ROW()-2)/20)+2)+MOD(ROW()-2,20))</f>
        <v/>
      </c>
      <c r="F2229" s="0" t="str">
        <f aca="false">IF($A2229="","",INDEX(CARTAO_COMPRAS!$G:$G,INT((ROW()-2)/20)+2))</f>
        <v/>
      </c>
      <c r="G2229" s="5" t="str">
        <f aca="false">IF($A2229="","",INDEX(CARTAO_COMPRAS!$I:$I,INT((ROW()-2)/20)+2))</f>
        <v/>
      </c>
      <c r="H2229" s="4" t="str">
        <f aca="false">IF($A2229="","",EDATE(INDEX(CARTAO_COMPRAS!$J:$J,INT((ROW()-2)/20)+2),MOD(ROW()-2,20)))</f>
        <v/>
      </c>
      <c r="I2229" s="4" t="str">
        <f aca="false">IF($H2229="","",$H2229-WEEKDAY($H2229,2)+1)</f>
        <v/>
      </c>
      <c r="J2229" s="4" t="str">
        <f aca="false">IF($I2229="","",$I2229+6)</f>
        <v/>
      </c>
      <c r="K2229" s="6" t="str">
        <f aca="false">IF($H2229="","",DATE(YEAR($H2229),MONTH($H2229),1))</f>
        <v/>
      </c>
      <c r="L2229" s="0" t="str">
        <f aca="false">IF($A2229="","",INDEX(CARTAO_COMPRAS!$K:$K,INT((ROW()-2)/20)+2))</f>
        <v/>
      </c>
      <c r="M2229" s="0" t="str">
        <f aca="false">IF($A2229="","","Compra no cartão")</f>
        <v/>
      </c>
    </row>
    <row r="2230" customFormat="false" ht="13.5" hidden="false" customHeight="false" outlineLevel="0" collapsed="false">
      <c r="A2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0" s="0" t="str">
        <f aca="false">IF($A2230="","",INDEX(CARTAO_COMPRAS!$C:$C,INT((ROW()-2)/20)+2))</f>
        <v/>
      </c>
      <c r="C2230" s="0" t="str">
        <f aca="false">IF($A2230="","",INDEX(CARTAO_COMPRAS!$D:$D,INT((ROW()-2)/20)+2))</f>
        <v/>
      </c>
      <c r="D2230" s="0" t="str">
        <f aca="false">IF($A2230="","",INDEX(CARTAO_COMPRAS!$E:$E,INT((ROW()-2)/20)+2))</f>
        <v/>
      </c>
      <c r="E2230" s="0" t="str">
        <f aca="false">IF($A2230="","",INDEX(CARTAO_COMPRAS!$H:$H,INT((ROW()-2)/20)+2)+MOD(ROW()-2,20))</f>
        <v/>
      </c>
      <c r="F2230" s="0" t="str">
        <f aca="false">IF($A2230="","",INDEX(CARTAO_COMPRAS!$G:$G,INT((ROW()-2)/20)+2))</f>
        <v/>
      </c>
      <c r="G2230" s="5" t="str">
        <f aca="false">IF($A2230="","",INDEX(CARTAO_COMPRAS!$I:$I,INT((ROW()-2)/20)+2))</f>
        <v/>
      </c>
      <c r="H2230" s="4" t="str">
        <f aca="false">IF($A2230="","",EDATE(INDEX(CARTAO_COMPRAS!$J:$J,INT((ROW()-2)/20)+2),MOD(ROW()-2,20)))</f>
        <v/>
      </c>
      <c r="I2230" s="4" t="str">
        <f aca="false">IF($H2230="","",$H2230-WEEKDAY($H2230,2)+1)</f>
        <v/>
      </c>
      <c r="J2230" s="4" t="str">
        <f aca="false">IF($I2230="","",$I2230+6)</f>
        <v/>
      </c>
      <c r="K2230" s="6" t="str">
        <f aca="false">IF($H2230="","",DATE(YEAR($H2230),MONTH($H2230),1))</f>
        <v/>
      </c>
      <c r="L2230" s="0" t="str">
        <f aca="false">IF($A2230="","",INDEX(CARTAO_COMPRAS!$K:$K,INT((ROW()-2)/20)+2))</f>
        <v/>
      </c>
      <c r="M2230" s="0" t="str">
        <f aca="false">IF($A2230="","","Compra no cartão")</f>
        <v/>
      </c>
    </row>
    <row r="2231" customFormat="false" ht="13.5" hidden="false" customHeight="false" outlineLevel="0" collapsed="false">
      <c r="A2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1" s="0" t="str">
        <f aca="false">IF($A2231="","",INDEX(CARTAO_COMPRAS!$C:$C,INT((ROW()-2)/20)+2))</f>
        <v/>
      </c>
      <c r="C2231" s="0" t="str">
        <f aca="false">IF($A2231="","",INDEX(CARTAO_COMPRAS!$D:$D,INT((ROW()-2)/20)+2))</f>
        <v/>
      </c>
      <c r="D2231" s="0" t="str">
        <f aca="false">IF($A2231="","",INDEX(CARTAO_COMPRAS!$E:$E,INT((ROW()-2)/20)+2))</f>
        <v/>
      </c>
      <c r="E2231" s="0" t="str">
        <f aca="false">IF($A2231="","",INDEX(CARTAO_COMPRAS!$H:$H,INT((ROW()-2)/20)+2)+MOD(ROW()-2,20))</f>
        <v/>
      </c>
      <c r="F2231" s="0" t="str">
        <f aca="false">IF($A2231="","",INDEX(CARTAO_COMPRAS!$G:$G,INT((ROW()-2)/20)+2))</f>
        <v/>
      </c>
      <c r="G2231" s="5" t="str">
        <f aca="false">IF($A2231="","",INDEX(CARTAO_COMPRAS!$I:$I,INT((ROW()-2)/20)+2))</f>
        <v/>
      </c>
      <c r="H2231" s="4" t="str">
        <f aca="false">IF($A2231="","",EDATE(INDEX(CARTAO_COMPRAS!$J:$J,INT((ROW()-2)/20)+2),MOD(ROW()-2,20)))</f>
        <v/>
      </c>
      <c r="I2231" s="4" t="str">
        <f aca="false">IF($H2231="","",$H2231-WEEKDAY($H2231,2)+1)</f>
        <v/>
      </c>
      <c r="J2231" s="4" t="str">
        <f aca="false">IF($I2231="","",$I2231+6)</f>
        <v/>
      </c>
      <c r="K2231" s="6" t="str">
        <f aca="false">IF($H2231="","",DATE(YEAR($H2231),MONTH($H2231),1))</f>
        <v/>
      </c>
      <c r="L2231" s="0" t="str">
        <f aca="false">IF($A2231="","",INDEX(CARTAO_COMPRAS!$K:$K,INT((ROW()-2)/20)+2))</f>
        <v/>
      </c>
      <c r="M2231" s="0" t="str">
        <f aca="false">IF($A2231="","","Compra no cartão")</f>
        <v/>
      </c>
    </row>
    <row r="2232" customFormat="false" ht="13.5" hidden="false" customHeight="false" outlineLevel="0" collapsed="false">
      <c r="A2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2" s="0" t="str">
        <f aca="false">IF($A2232="","",INDEX(CARTAO_COMPRAS!$C:$C,INT((ROW()-2)/20)+2))</f>
        <v/>
      </c>
      <c r="C2232" s="0" t="str">
        <f aca="false">IF($A2232="","",INDEX(CARTAO_COMPRAS!$D:$D,INT((ROW()-2)/20)+2))</f>
        <v/>
      </c>
      <c r="D2232" s="0" t="str">
        <f aca="false">IF($A2232="","",INDEX(CARTAO_COMPRAS!$E:$E,INT((ROW()-2)/20)+2))</f>
        <v/>
      </c>
      <c r="E2232" s="0" t="str">
        <f aca="false">IF($A2232="","",INDEX(CARTAO_COMPRAS!$H:$H,INT((ROW()-2)/20)+2)+MOD(ROW()-2,20))</f>
        <v/>
      </c>
      <c r="F2232" s="0" t="str">
        <f aca="false">IF($A2232="","",INDEX(CARTAO_COMPRAS!$G:$G,INT((ROW()-2)/20)+2))</f>
        <v/>
      </c>
      <c r="G2232" s="5" t="str">
        <f aca="false">IF($A2232="","",INDEX(CARTAO_COMPRAS!$I:$I,INT((ROW()-2)/20)+2))</f>
        <v/>
      </c>
      <c r="H2232" s="4" t="str">
        <f aca="false">IF($A2232="","",EDATE(INDEX(CARTAO_COMPRAS!$J:$J,INT((ROW()-2)/20)+2),MOD(ROW()-2,20)))</f>
        <v/>
      </c>
      <c r="I2232" s="4" t="str">
        <f aca="false">IF($H2232="","",$H2232-WEEKDAY($H2232,2)+1)</f>
        <v/>
      </c>
      <c r="J2232" s="4" t="str">
        <f aca="false">IF($I2232="","",$I2232+6)</f>
        <v/>
      </c>
      <c r="K2232" s="6" t="str">
        <f aca="false">IF($H2232="","",DATE(YEAR($H2232),MONTH($H2232),1))</f>
        <v/>
      </c>
      <c r="L2232" s="0" t="str">
        <f aca="false">IF($A2232="","",INDEX(CARTAO_COMPRAS!$K:$K,INT((ROW()-2)/20)+2))</f>
        <v/>
      </c>
      <c r="M2232" s="0" t="str">
        <f aca="false">IF($A2232="","","Compra no cartão")</f>
        <v/>
      </c>
    </row>
    <row r="2233" customFormat="false" ht="13.5" hidden="false" customHeight="false" outlineLevel="0" collapsed="false">
      <c r="A2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3" s="0" t="str">
        <f aca="false">IF($A2233="","",INDEX(CARTAO_COMPRAS!$C:$C,INT((ROW()-2)/20)+2))</f>
        <v/>
      </c>
      <c r="C2233" s="0" t="str">
        <f aca="false">IF($A2233="","",INDEX(CARTAO_COMPRAS!$D:$D,INT((ROW()-2)/20)+2))</f>
        <v/>
      </c>
      <c r="D2233" s="0" t="str">
        <f aca="false">IF($A2233="","",INDEX(CARTAO_COMPRAS!$E:$E,INT((ROW()-2)/20)+2))</f>
        <v/>
      </c>
      <c r="E2233" s="0" t="str">
        <f aca="false">IF($A2233="","",INDEX(CARTAO_COMPRAS!$H:$H,INT((ROW()-2)/20)+2)+MOD(ROW()-2,20))</f>
        <v/>
      </c>
      <c r="F2233" s="0" t="str">
        <f aca="false">IF($A2233="","",INDEX(CARTAO_COMPRAS!$G:$G,INT((ROW()-2)/20)+2))</f>
        <v/>
      </c>
      <c r="G2233" s="5" t="str">
        <f aca="false">IF($A2233="","",INDEX(CARTAO_COMPRAS!$I:$I,INT((ROW()-2)/20)+2))</f>
        <v/>
      </c>
      <c r="H2233" s="4" t="str">
        <f aca="false">IF($A2233="","",EDATE(INDEX(CARTAO_COMPRAS!$J:$J,INT((ROW()-2)/20)+2),MOD(ROW()-2,20)))</f>
        <v/>
      </c>
      <c r="I2233" s="4" t="str">
        <f aca="false">IF($H2233="","",$H2233-WEEKDAY($H2233,2)+1)</f>
        <v/>
      </c>
      <c r="J2233" s="4" t="str">
        <f aca="false">IF($I2233="","",$I2233+6)</f>
        <v/>
      </c>
      <c r="K2233" s="6" t="str">
        <f aca="false">IF($H2233="","",DATE(YEAR($H2233),MONTH($H2233),1))</f>
        <v/>
      </c>
      <c r="L2233" s="0" t="str">
        <f aca="false">IF($A2233="","",INDEX(CARTAO_COMPRAS!$K:$K,INT((ROW()-2)/20)+2))</f>
        <v/>
      </c>
      <c r="M2233" s="0" t="str">
        <f aca="false">IF($A2233="","","Compra no cartão")</f>
        <v/>
      </c>
    </row>
    <row r="2234" customFormat="false" ht="13.5" hidden="false" customHeight="false" outlineLevel="0" collapsed="false">
      <c r="A2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4" s="0" t="str">
        <f aca="false">IF($A2234="","",INDEX(CARTAO_COMPRAS!$C:$C,INT((ROW()-2)/20)+2))</f>
        <v/>
      </c>
      <c r="C2234" s="0" t="str">
        <f aca="false">IF($A2234="","",INDEX(CARTAO_COMPRAS!$D:$D,INT((ROW()-2)/20)+2))</f>
        <v/>
      </c>
      <c r="D2234" s="0" t="str">
        <f aca="false">IF($A2234="","",INDEX(CARTAO_COMPRAS!$E:$E,INT((ROW()-2)/20)+2))</f>
        <v/>
      </c>
      <c r="E2234" s="0" t="str">
        <f aca="false">IF($A2234="","",INDEX(CARTAO_COMPRAS!$H:$H,INT((ROW()-2)/20)+2)+MOD(ROW()-2,20))</f>
        <v/>
      </c>
      <c r="F2234" s="0" t="str">
        <f aca="false">IF($A2234="","",INDEX(CARTAO_COMPRAS!$G:$G,INT((ROW()-2)/20)+2))</f>
        <v/>
      </c>
      <c r="G2234" s="5" t="str">
        <f aca="false">IF($A2234="","",INDEX(CARTAO_COMPRAS!$I:$I,INT((ROW()-2)/20)+2))</f>
        <v/>
      </c>
      <c r="H2234" s="4" t="str">
        <f aca="false">IF($A2234="","",EDATE(INDEX(CARTAO_COMPRAS!$J:$J,INT((ROW()-2)/20)+2),MOD(ROW()-2,20)))</f>
        <v/>
      </c>
      <c r="I2234" s="4" t="str">
        <f aca="false">IF($H2234="","",$H2234-WEEKDAY($H2234,2)+1)</f>
        <v/>
      </c>
      <c r="J2234" s="4" t="str">
        <f aca="false">IF($I2234="","",$I2234+6)</f>
        <v/>
      </c>
      <c r="K2234" s="6" t="str">
        <f aca="false">IF($H2234="","",DATE(YEAR($H2234),MONTH($H2234),1))</f>
        <v/>
      </c>
      <c r="L2234" s="0" t="str">
        <f aca="false">IF($A2234="","",INDEX(CARTAO_COMPRAS!$K:$K,INT((ROW()-2)/20)+2))</f>
        <v/>
      </c>
      <c r="M2234" s="0" t="str">
        <f aca="false">IF($A2234="","","Compra no cartão")</f>
        <v/>
      </c>
    </row>
    <row r="2235" customFormat="false" ht="13.5" hidden="false" customHeight="false" outlineLevel="0" collapsed="false">
      <c r="A2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5" s="0" t="str">
        <f aca="false">IF($A2235="","",INDEX(CARTAO_COMPRAS!$C:$C,INT((ROW()-2)/20)+2))</f>
        <v/>
      </c>
      <c r="C2235" s="0" t="str">
        <f aca="false">IF($A2235="","",INDEX(CARTAO_COMPRAS!$D:$D,INT((ROW()-2)/20)+2))</f>
        <v/>
      </c>
      <c r="D2235" s="0" t="str">
        <f aca="false">IF($A2235="","",INDEX(CARTAO_COMPRAS!$E:$E,INT((ROW()-2)/20)+2))</f>
        <v/>
      </c>
      <c r="E2235" s="0" t="str">
        <f aca="false">IF($A2235="","",INDEX(CARTAO_COMPRAS!$H:$H,INT((ROW()-2)/20)+2)+MOD(ROW()-2,20))</f>
        <v/>
      </c>
      <c r="F2235" s="0" t="str">
        <f aca="false">IF($A2235="","",INDEX(CARTAO_COMPRAS!$G:$G,INT((ROW()-2)/20)+2))</f>
        <v/>
      </c>
      <c r="G2235" s="5" t="str">
        <f aca="false">IF($A2235="","",INDEX(CARTAO_COMPRAS!$I:$I,INT((ROW()-2)/20)+2))</f>
        <v/>
      </c>
      <c r="H2235" s="4" t="str">
        <f aca="false">IF($A2235="","",EDATE(INDEX(CARTAO_COMPRAS!$J:$J,INT((ROW()-2)/20)+2),MOD(ROW()-2,20)))</f>
        <v/>
      </c>
      <c r="I2235" s="4" t="str">
        <f aca="false">IF($H2235="","",$H2235-WEEKDAY($H2235,2)+1)</f>
        <v/>
      </c>
      <c r="J2235" s="4" t="str">
        <f aca="false">IF($I2235="","",$I2235+6)</f>
        <v/>
      </c>
      <c r="K2235" s="6" t="str">
        <f aca="false">IF($H2235="","",DATE(YEAR($H2235),MONTH($H2235),1))</f>
        <v/>
      </c>
      <c r="L2235" s="0" t="str">
        <f aca="false">IF($A2235="","",INDEX(CARTAO_COMPRAS!$K:$K,INT((ROW()-2)/20)+2))</f>
        <v/>
      </c>
      <c r="M2235" s="0" t="str">
        <f aca="false">IF($A2235="","","Compra no cartão")</f>
        <v/>
      </c>
    </row>
    <row r="2236" customFormat="false" ht="13.5" hidden="false" customHeight="false" outlineLevel="0" collapsed="false">
      <c r="A2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6" s="0" t="str">
        <f aca="false">IF($A2236="","",INDEX(CARTAO_COMPRAS!$C:$C,INT((ROW()-2)/20)+2))</f>
        <v/>
      </c>
      <c r="C2236" s="0" t="str">
        <f aca="false">IF($A2236="","",INDEX(CARTAO_COMPRAS!$D:$D,INT((ROW()-2)/20)+2))</f>
        <v/>
      </c>
      <c r="D2236" s="0" t="str">
        <f aca="false">IF($A2236="","",INDEX(CARTAO_COMPRAS!$E:$E,INT((ROW()-2)/20)+2))</f>
        <v/>
      </c>
      <c r="E2236" s="0" t="str">
        <f aca="false">IF($A2236="","",INDEX(CARTAO_COMPRAS!$H:$H,INT((ROW()-2)/20)+2)+MOD(ROW()-2,20))</f>
        <v/>
      </c>
      <c r="F2236" s="0" t="str">
        <f aca="false">IF($A2236="","",INDEX(CARTAO_COMPRAS!$G:$G,INT((ROW()-2)/20)+2))</f>
        <v/>
      </c>
      <c r="G2236" s="5" t="str">
        <f aca="false">IF($A2236="","",INDEX(CARTAO_COMPRAS!$I:$I,INT((ROW()-2)/20)+2))</f>
        <v/>
      </c>
      <c r="H2236" s="4" t="str">
        <f aca="false">IF($A2236="","",EDATE(INDEX(CARTAO_COMPRAS!$J:$J,INT((ROW()-2)/20)+2),MOD(ROW()-2,20)))</f>
        <v/>
      </c>
      <c r="I2236" s="4" t="str">
        <f aca="false">IF($H2236="","",$H2236-WEEKDAY($H2236,2)+1)</f>
        <v/>
      </c>
      <c r="J2236" s="4" t="str">
        <f aca="false">IF($I2236="","",$I2236+6)</f>
        <v/>
      </c>
      <c r="K2236" s="6" t="str">
        <f aca="false">IF($H2236="","",DATE(YEAR($H2236),MONTH($H2236),1))</f>
        <v/>
      </c>
      <c r="L2236" s="0" t="str">
        <f aca="false">IF($A2236="","",INDEX(CARTAO_COMPRAS!$K:$K,INT((ROW()-2)/20)+2))</f>
        <v/>
      </c>
      <c r="M2236" s="0" t="str">
        <f aca="false">IF($A2236="","","Compra no cartão")</f>
        <v/>
      </c>
    </row>
    <row r="2237" customFormat="false" ht="13.5" hidden="false" customHeight="false" outlineLevel="0" collapsed="false">
      <c r="A2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7" s="0" t="str">
        <f aca="false">IF($A2237="","",INDEX(CARTAO_COMPRAS!$C:$C,INT((ROW()-2)/20)+2))</f>
        <v/>
      </c>
      <c r="C2237" s="0" t="str">
        <f aca="false">IF($A2237="","",INDEX(CARTAO_COMPRAS!$D:$D,INT((ROW()-2)/20)+2))</f>
        <v/>
      </c>
      <c r="D2237" s="0" t="str">
        <f aca="false">IF($A2237="","",INDEX(CARTAO_COMPRAS!$E:$E,INT((ROW()-2)/20)+2))</f>
        <v/>
      </c>
      <c r="E2237" s="0" t="str">
        <f aca="false">IF($A2237="","",INDEX(CARTAO_COMPRAS!$H:$H,INT((ROW()-2)/20)+2)+MOD(ROW()-2,20))</f>
        <v/>
      </c>
      <c r="F2237" s="0" t="str">
        <f aca="false">IF($A2237="","",INDEX(CARTAO_COMPRAS!$G:$G,INT((ROW()-2)/20)+2))</f>
        <v/>
      </c>
      <c r="G2237" s="5" t="str">
        <f aca="false">IF($A2237="","",INDEX(CARTAO_COMPRAS!$I:$I,INT((ROW()-2)/20)+2))</f>
        <v/>
      </c>
      <c r="H2237" s="4" t="str">
        <f aca="false">IF($A2237="","",EDATE(INDEX(CARTAO_COMPRAS!$J:$J,INT((ROW()-2)/20)+2),MOD(ROW()-2,20)))</f>
        <v/>
      </c>
      <c r="I2237" s="4" t="str">
        <f aca="false">IF($H2237="","",$H2237-WEEKDAY($H2237,2)+1)</f>
        <v/>
      </c>
      <c r="J2237" s="4" t="str">
        <f aca="false">IF($I2237="","",$I2237+6)</f>
        <v/>
      </c>
      <c r="K2237" s="6" t="str">
        <f aca="false">IF($H2237="","",DATE(YEAR($H2237),MONTH($H2237),1))</f>
        <v/>
      </c>
      <c r="L2237" s="0" t="str">
        <f aca="false">IF($A2237="","",INDEX(CARTAO_COMPRAS!$K:$K,INT((ROW()-2)/20)+2))</f>
        <v/>
      </c>
      <c r="M2237" s="0" t="str">
        <f aca="false">IF($A2237="","","Compra no cartão")</f>
        <v/>
      </c>
    </row>
    <row r="2238" customFormat="false" ht="13.5" hidden="false" customHeight="false" outlineLevel="0" collapsed="false">
      <c r="A2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8" s="0" t="str">
        <f aca="false">IF($A2238="","",INDEX(CARTAO_COMPRAS!$C:$C,INT((ROW()-2)/20)+2))</f>
        <v/>
      </c>
      <c r="C2238" s="0" t="str">
        <f aca="false">IF($A2238="","",INDEX(CARTAO_COMPRAS!$D:$D,INT((ROW()-2)/20)+2))</f>
        <v/>
      </c>
      <c r="D2238" s="0" t="str">
        <f aca="false">IF($A2238="","",INDEX(CARTAO_COMPRAS!$E:$E,INT((ROW()-2)/20)+2))</f>
        <v/>
      </c>
      <c r="E2238" s="0" t="str">
        <f aca="false">IF($A2238="","",INDEX(CARTAO_COMPRAS!$H:$H,INT((ROW()-2)/20)+2)+MOD(ROW()-2,20))</f>
        <v/>
      </c>
      <c r="F2238" s="0" t="str">
        <f aca="false">IF($A2238="","",INDEX(CARTAO_COMPRAS!$G:$G,INT((ROW()-2)/20)+2))</f>
        <v/>
      </c>
      <c r="G2238" s="5" t="str">
        <f aca="false">IF($A2238="","",INDEX(CARTAO_COMPRAS!$I:$I,INT((ROW()-2)/20)+2))</f>
        <v/>
      </c>
      <c r="H2238" s="4" t="str">
        <f aca="false">IF($A2238="","",EDATE(INDEX(CARTAO_COMPRAS!$J:$J,INT((ROW()-2)/20)+2),MOD(ROW()-2,20)))</f>
        <v/>
      </c>
      <c r="I2238" s="4" t="str">
        <f aca="false">IF($H2238="","",$H2238-WEEKDAY($H2238,2)+1)</f>
        <v/>
      </c>
      <c r="J2238" s="4" t="str">
        <f aca="false">IF($I2238="","",$I2238+6)</f>
        <v/>
      </c>
      <c r="K2238" s="6" t="str">
        <f aca="false">IF($H2238="","",DATE(YEAR($H2238),MONTH($H2238),1))</f>
        <v/>
      </c>
      <c r="L2238" s="0" t="str">
        <f aca="false">IF($A2238="","",INDEX(CARTAO_COMPRAS!$K:$K,INT((ROW()-2)/20)+2))</f>
        <v/>
      </c>
      <c r="M2238" s="0" t="str">
        <f aca="false">IF($A2238="","","Compra no cartão")</f>
        <v/>
      </c>
    </row>
    <row r="2239" customFormat="false" ht="13.5" hidden="false" customHeight="false" outlineLevel="0" collapsed="false">
      <c r="A2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39" s="0" t="str">
        <f aca="false">IF($A2239="","",INDEX(CARTAO_COMPRAS!$C:$C,INT((ROW()-2)/20)+2))</f>
        <v/>
      </c>
      <c r="C2239" s="0" t="str">
        <f aca="false">IF($A2239="","",INDEX(CARTAO_COMPRAS!$D:$D,INT((ROW()-2)/20)+2))</f>
        <v/>
      </c>
      <c r="D2239" s="0" t="str">
        <f aca="false">IF($A2239="","",INDEX(CARTAO_COMPRAS!$E:$E,INT((ROW()-2)/20)+2))</f>
        <v/>
      </c>
      <c r="E2239" s="0" t="str">
        <f aca="false">IF($A2239="","",INDEX(CARTAO_COMPRAS!$H:$H,INT((ROW()-2)/20)+2)+MOD(ROW()-2,20))</f>
        <v/>
      </c>
      <c r="F2239" s="0" t="str">
        <f aca="false">IF($A2239="","",INDEX(CARTAO_COMPRAS!$G:$G,INT((ROW()-2)/20)+2))</f>
        <v/>
      </c>
      <c r="G2239" s="5" t="str">
        <f aca="false">IF($A2239="","",INDEX(CARTAO_COMPRAS!$I:$I,INT((ROW()-2)/20)+2))</f>
        <v/>
      </c>
      <c r="H2239" s="4" t="str">
        <f aca="false">IF($A2239="","",EDATE(INDEX(CARTAO_COMPRAS!$J:$J,INT((ROW()-2)/20)+2),MOD(ROW()-2,20)))</f>
        <v/>
      </c>
      <c r="I2239" s="4" t="str">
        <f aca="false">IF($H2239="","",$H2239-WEEKDAY($H2239,2)+1)</f>
        <v/>
      </c>
      <c r="J2239" s="4" t="str">
        <f aca="false">IF($I2239="","",$I2239+6)</f>
        <v/>
      </c>
      <c r="K2239" s="6" t="str">
        <f aca="false">IF($H2239="","",DATE(YEAR($H2239),MONTH($H2239),1))</f>
        <v/>
      </c>
      <c r="L2239" s="0" t="str">
        <f aca="false">IF($A2239="","",INDEX(CARTAO_COMPRAS!$K:$K,INT((ROW()-2)/20)+2))</f>
        <v/>
      </c>
      <c r="M2239" s="0" t="str">
        <f aca="false">IF($A2239="","","Compra no cartão")</f>
        <v/>
      </c>
    </row>
    <row r="2240" customFormat="false" ht="13.5" hidden="false" customHeight="false" outlineLevel="0" collapsed="false">
      <c r="A2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0" s="0" t="str">
        <f aca="false">IF($A2240="","",INDEX(CARTAO_COMPRAS!$C:$C,INT((ROW()-2)/20)+2))</f>
        <v/>
      </c>
      <c r="C2240" s="0" t="str">
        <f aca="false">IF($A2240="","",INDEX(CARTAO_COMPRAS!$D:$D,INT((ROW()-2)/20)+2))</f>
        <v/>
      </c>
      <c r="D2240" s="0" t="str">
        <f aca="false">IF($A2240="","",INDEX(CARTAO_COMPRAS!$E:$E,INT((ROW()-2)/20)+2))</f>
        <v/>
      </c>
      <c r="E2240" s="0" t="str">
        <f aca="false">IF($A2240="","",INDEX(CARTAO_COMPRAS!$H:$H,INT((ROW()-2)/20)+2)+MOD(ROW()-2,20))</f>
        <v/>
      </c>
      <c r="F2240" s="0" t="str">
        <f aca="false">IF($A2240="","",INDEX(CARTAO_COMPRAS!$G:$G,INT((ROW()-2)/20)+2))</f>
        <v/>
      </c>
      <c r="G2240" s="5" t="str">
        <f aca="false">IF($A2240="","",INDEX(CARTAO_COMPRAS!$I:$I,INT((ROW()-2)/20)+2))</f>
        <v/>
      </c>
      <c r="H2240" s="4" t="str">
        <f aca="false">IF($A2240="","",EDATE(INDEX(CARTAO_COMPRAS!$J:$J,INT((ROW()-2)/20)+2),MOD(ROW()-2,20)))</f>
        <v/>
      </c>
      <c r="I2240" s="4" t="str">
        <f aca="false">IF($H2240="","",$H2240-WEEKDAY($H2240,2)+1)</f>
        <v/>
      </c>
      <c r="J2240" s="4" t="str">
        <f aca="false">IF($I2240="","",$I2240+6)</f>
        <v/>
      </c>
      <c r="K2240" s="6" t="str">
        <f aca="false">IF($H2240="","",DATE(YEAR($H2240),MONTH($H2240),1))</f>
        <v/>
      </c>
      <c r="L2240" s="0" t="str">
        <f aca="false">IF($A2240="","",INDEX(CARTAO_COMPRAS!$K:$K,INT((ROW()-2)/20)+2))</f>
        <v/>
      </c>
      <c r="M2240" s="0" t="str">
        <f aca="false">IF($A2240="","","Compra no cartão")</f>
        <v/>
      </c>
    </row>
    <row r="2241" customFormat="false" ht="13.5" hidden="false" customHeight="false" outlineLevel="0" collapsed="false">
      <c r="A2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1" s="0" t="str">
        <f aca="false">IF($A2241="","",INDEX(CARTAO_COMPRAS!$C:$C,INT((ROW()-2)/20)+2))</f>
        <v/>
      </c>
      <c r="C2241" s="0" t="str">
        <f aca="false">IF($A2241="","",INDEX(CARTAO_COMPRAS!$D:$D,INT((ROW()-2)/20)+2))</f>
        <v/>
      </c>
      <c r="D2241" s="0" t="str">
        <f aca="false">IF($A2241="","",INDEX(CARTAO_COMPRAS!$E:$E,INT((ROW()-2)/20)+2))</f>
        <v/>
      </c>
      <c r="E2241" s="0" t="str">
        <f aca="false">IF($A2241="","",INDEX(CARTAO_COMPRAS!$H:$H,INT((ROW()-2)/20)+2)+MOD(ROW()-2,20))</f>
        <v/>
      </c>
      <c r="F2241" s="0" t="str">
        <f aca="false">IF($A2241="","",INDEX(CARTAO_COMPRAS!$G:$G,INT((ROW()-2)/20)+2))</f>
        <v/>
      </c>
      <c r="G2241" s="5" t="str">
        <f aca="false">IF($A2241="","",INDEX(CARTAO_COMPRAS!$I:$I,INT((ROW()-2)/20)+2))</f>
        <v/>
      </c>
      <c r="H2241" s="4" t="str">
        <f aca="false">IF($A2241="","",EDATE(INDEX(CARTAO_COMPRAS!$J:$J,INT((ROW()-2)/20)+2),MOD(ROW()-2,20)))</f>
        <v/>
      </c>
      <c r="I2241" s="4" t="str">
        <f aca="false">IF($H2241="","",$H2241-WEEKDAY($H2241,2)+1)</f>
        <v/>
      </c>
      <c r="J2241" s="4" t="str">
        <f aca="false">IF($I2241="","",$I2241+6)</f>
        <v/>
      </c>
      <c r="K2241" s="6" t="str">
        <f aca="false">IF($H2241="","",DATE(YEAR($H2241),MONTH($H2241),1))</f>
        <v/>
      </c>
      <c r="L2241" s="0" t="str">
        <f aca="false">IF($A2241="","",INDEX(CARTAO_COMPRAS!$K:$K,INT((ROW()-2)/20)+2))</f>
        <v/>
      </c>
      <c r="M2241" s="0" t="str">
        <f aca="false">IF($A2241="","","Compra no cartão")</f>
        <v/>
      </c>
    </row>
    <row r="2242" customFormat="false" ht="13.5" hidden="false" customHeight="false" outlineLevel="0" collapsed="false">
      <c r="A22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113</v>
      </c>
      <c r="B2242" s="0" t="str">
        <f aca="false">IF($A2242="","",INDEX(CARTAO_COMPRAS!$C:$C,INT((ROW()-2)/20)+2))</f>
        <v>Bradesco</v>
      </c>
      <c r="C2242" s="0" t="str">
        <f aca="false">IF($A2242="","",INDEX(CARTAO_COMPRAS!$D:$D,INT((ROW()-2)/20)+2))</f>
        <v>Supermercado</v>
      </c>
      <c r="D2242" s="0" t="str">
        <f aca="false">IF($A2242="","",INDEX(CARTAO_COMPRAS!$E:$E,INT((ROW()-2)/20)+2))</f>
        <v>Alimentação / Insumos</v>
      </c>
      <c r="E2242" s="0" t="n">
        <f aca="false">IF($A2242="","",INDEX(CARTAO_COMPRAS!$H:$H,INT((ROW()-2)/20)+2)+MOD(ROW()-2,20))</f>
        <v>1</v>
      </c>
      <c r="F2242" s="0" t="n">
        <f aca="false">IF($A2242="","",INDEX(CARTAO_COMPRAS!$G:$G,INT((ROW()-2)/20)+2))</f>
        <v>1</v>
      </c>
      <c r="G2242" s="5" t="n">
        <f aca="false">IF($A2242="","",INDEX(CARTAO_COMPRAS!$I:$I,INT((ROW()-2)/20)+2))</f>
        <v>72.99</v>
      </c>
      <c r="H2242" s="4" t="n">
        <f aca="false">IF($A2242="","",EDATE(INDEX(CARTAO_COMPRAS!$J:$J,INT((ROW()-2)/20)+2),MOD(ROW()-2,20)))</f>
        <v>46218</v>
      </c>
      <c r="I2242" s="4" t="n">
        <f aca="false">IF($H2242="","",$H2242-WEEKDAY($H2242,2)+1)</f>
        <v>46216</v>
      </c>
      <c r="J2242" s="4" t="n">
        <f aca="false">IF($I2242="","",$I2242+6)</f>
        <v>46222</v>
      </c>
      <c r="K2242" s="6" t="n">
        <f aca="false">IF($H2242="","",DATE(YEAR($H2242),MONTH($H2242),1))</f>
        <v>46204</v>
      </c>
      <c r="L2242" s="0" t="str">
        <f aca="false">IF($A2242="","",INDEX(CARTAO_COMPRAS!$K:$K,INT((ROW()-2)/20)+2))</f>
        <v>Previsto</v>
      </c>
      <c r="M2242" s="0" t="str">
        <f aca="false">IF($A2242="","","Compra no cartão")</f>
        <v>Compra no cartão</v>
      </c>
    </row>
    <row r="2243" customFormat="false" ht="13.5" hidden="false" customHeight="false" outlineLevel="0" collapsed="false">
      <c r="A2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3" s="0" t="str">
        <f aca="false">IF($A2243="","",INDEX(CARTAO_COMPRAS!$C:$C,INT((ROW()-2)/20)+2))</f>
        <v/>
      </c>
      <c r="C2243" s="0" t="str">
        <f aca="false">IF($A2243="","",INDEX(CARTAO_COMPRAS!$D:$D,INT((ROW()-2)/20)+2))</f>
        <v/>
      </c>
      <c r="D2243" s="0" t="str">
        <f aca="false">IF($A2243="","",INDEX(CARTAO_COMPRAS!$E:$E,INT((ROW()-2)/20)+2))</f>
        <v/>
      </c>
      <c r="E2243" s="0" t="str">
        <f aca="false">IF($A2243="","",INDEX(CARTAO_COMPRAS!$H:$H,INT((ROW()-2)/20)+2)+MOD(ROW()-2,20))</f>
        <v/>
      </c>
      <c r="F2243" s="0" t="str">
        <f aca="false">IF($A2243="","",INDEX(CARTAO_COMPRAS!$G:$G,INT((ROW()-2)/20)+2))</f>
        <v/>
      </c>
      <c r="G2243" s="5" t="str">
        <f aca="false">IF($A2243="","",INDEX(CARTAO_COMPRAS!$I:$I,INT((ROW()-2)/20)+2))</f>
        <v/>
      </c>
      <c r="H2243" s="4" t="str">
        <f aca="false">IF($A2243="","",EDATE(INDEX(CARTAO_COMPRAS!$J:$J,INT((ROW()-2)/20)+2),MOD(ROW()-2,20)))</f>
        <v/>
      </c>
      <c r="I2243" s="4" t="str">
        <f aca="false">IF($H2243="","",$H2243-WEEKDAY($H2243,2)+1)</f>
        <v/>
      </c>
      <c r="J2243" s="4" t="str">
        <f aca="false">IF($I2243="","",$I2243+6)</f>
        <v/>
      </c>
      <c r="K2243" s="6" t="str">
        <f aca="false">IF($H2243="","",DATE(YEAR($H2243),MONTH($H2243),1))</f>
        <v/>
      </c>
      <c r="L2243" s="0" t="str">
        <f aca="false">IF($A2243="","",INDEX(CARTAO_COMPRAS!$K:$K,INT((ROW()-2)/20)+2))</f>
        <v/>
      </c>
      <c r="M2243" s="0" t="str">
        <f aca="false">IF($A2243="","","Compra no cartão")</f>
        <v/>
      </c>
    </row>
    <row r="2244" customFormat="false" ht="13.5" hidden="false" customHeight="false" outlineLevel="0" collapsed="false">
      <c r="A2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4" s="0" t="str">
        <f aca="false">IF($A2244="","",INDEX(CARTAO_COMPRAS!$C:$C,INT((ROW()-2)/20)+2))</f>
        <v/>
      </c>
      <c r="C2244" s="0" t="str">
        <f aca="false">IF($A2244="","",INDEX(CARTAO_COMPRAS!$D:$D,INT((ROW()-2)/20)+2))</f>
        <v/>
      </c>
      <c r="D2244" s="0" t="str">
        <f aca="false">IF($A2244="","",INDEX(CARTAO_COMPRAS!$E:$E,INT((ROW()-2)/20)+2))</f>
        <v/>
      </c>
      <c r="E2244" s="0" t="str">
        <f aca="false">IF($A2244="","",INDEX(CARTAO_COMPRAS!$H:$H,INT((ROW()-2)/20)+2)+MOD(ROW()-2,20))</f>
        <v/>
      </c>
      <c r="F2244" s="0" t="str">
        <f aca="false">IF($A2244="","",INDEX(CARTAO_COMPRAS!$G:$G,INT((ROW()-2)/20)+2))</f>
        <v/>
      </c>
      <c r="G2244" s="5" t="str">
        <f aca="false">IF($A2244="","",INDEX(CARTAO_COMPRAS!$I:$I,INT((ROW()-2)/20)+2))</f>
        <v/>
      </c>
      <c r="H2244" s="4" t="str">
        <f aca="false">IF($A2244="","",EDATE(INDEX(CARTAO_COMPRAS!$J:$J,INT((ROW()-2)/20)+2),MOD(ROW()-2,20)))</f>
        <v/>
      </c>
      <c r="I2244" s="4" t="str">
        <f aca="false">IF($H2244="","",$H2244-WEEKDAY($H2244,2)+1)</f>
        <v/>
      </c>
      <c r="J2244" s="4" t="str">
        <f aca="false">IF($I2244="","",$I2244+6)</f>
        <v/>
      </c>
      <c r="K2244" s="6" t="str">
        <f aca="false">IF($H2244="","",DATE(YEAR($H2244),MONTH($H2244),1))</f>
        <v/>
      </c>
      <c r="L2244" s="0" t="str">
        <f aca="false">IF($A2244="","",INDEX(CARTAO_COMPRAS!$K:$K,INT((ROW()-2)/20)+2))</f>
        <v/>
      </c>
      <c r="M2244" s="0" t="str">
        <f aca="false">IF($A2244="","","Compra no cartão")</f>
        <v/>
      </c>
    </row>
    <row r="2245" customFormat="false" ht="13.5" hidden="false" customHeight="false" outlineLevel="0" collapsed="false">
      <c r="A2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5" s="0" t="str">
        <f aca="false">IF($A2245="","",INDEX(CARTAO_COMPRAS!$C:$C,INT((ROW()-2)/20)+2))</f>
        <v/>
      </c>
      <c r="C2245" s="0" t="str">
        <f aca="false">IF($A2245="","",INDEX(CARTAO_COMPRAS!$D:$D,INT((ROW()-2)/20)+2))</f>
        <v/>
      </c>
      <c r="D2245" s="0" t="str">
        <f aca="false">IF($A2245="","",INDEX(CARTAO_COMPRAS!$E:$E,INT((ROW()-2)/20)+2))</f>
        <v/>
      </c>
      <c r="E2245" s="0" t="str">
        <f aca="false">IF($A2245="","",INDEX(CARTAO_COMPRAS!$H:$H,INT((ROW()-2)/20)+2)+MOD(ROW()-2,20))</f>
        <v/>
      </c>
      <c r="F2245" s="0" t="str">
        <f aca="false">IF($A2245="","",INDEX(CARTAO_COMPRAS!$G:$G,INT((ROW()-2)/20)+2))</f>
        <v/>
      </c>
      <c r="G2245" s="5" t="str">
        <f aca="false">IF($A2245="","",INDEX(CARTAO_COMPRAS!$I:$I,INT((ROW()-2)/20)+2))</f>
        <v/>
      </c>
      <c r="H2245" s="4" t="str">
        <f aca="false">IF($A2245="","",EDATE(INDEX(CARTAO_COMPRAS!$J:$J,INT((ROW()-2)/20)+2),MOD(ROW()-2,20)))</f>
        <v/>
      </c>
      <c r="I2245" s="4" t="str">
        <f aca="false">IF($H2245="","",$H2245-WEEKDAY($H2245,2)+1)</f>
        <v/>
      </c>
      <c r="J2245" s="4" t="str">
        <f aca="false">IF($I2245="","",$I2245+6)</f>
        <v/>
      </c>
      <c r="K2245" s="6" t="str">
        <f aca="false">IF($H2245="","",DATE(YEAR($H2245),MONTH($H2245),1))</f>
        <v/>
      </c>
      <c r="L2245" s="0" t="str">
        <f aca="false">IF($A2245="","",INDEX(CARTAO_COMPRAS!$K:$K,INT((ROW()-2)/20)+2))</f>
        <v/>
      </c>
      <c r="M2245" s="0" t="str">
        <f aca="false">IF($A2245="","","Compra no cartão")</f>
        <v/>
      </c>
    </row>
    <row r="2246" customFormat="false" ht="13.5" hidden="false" customHeight="false" outlineLevel="0" collapsed="false">
      <c r="A2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6" s="0" t="str">
        <f aca="false">IF($A2246="","",INDEX(CARTAO_COMPRAS!$C:$C,INT((ROW()-2)/20)+2))</f>
        <v/>
      </c>
      <c r="C2246" s="0" t="str">
        <f aca="false">IF($A2246="","",INDEX(CARTAO_COMPRAS!$D:$D,INT((ROW()-2)/20)+2))</f>
        <v/>
      </c>
      <c r="D2246" s="0" t="str">
        <f aca="false">IF($A2246="","",INDEX(CARTAO_COMPRAS!$E:$E,INT((ROW()-2)/20)+2))</f>
        <v/>
      </c>
      <c r="E2246" s="0" t="str">
        <f aca="false">IF($A2246="","",INDEX(CARTAO_COMPRAS!$H:$H,INT((ROW()-2)/20)+2)+MOD(ROW()-2,20))</f>
        <v/>
      </c>
      <c r="F2246" s="0" t="str">
        <f aca="false">IF($A2246="","",INDEX(CARTAO_COMPRAS!$G:$G,INT((ROW()-2)/20)+2))</f>
        <v/>
      </c>
      <c r="G2246" s="5" t="str">
        <f aca="false">IF($A2246="","",INDEX(CARTAO_COMPRAS!$I:$I,INT((ROW()-2)/20)+2))</f>
        <v/>
      </c>
      <c r="H2246" s="4" t="str">
        <f aca="false">IF($A2246="","",EDATE(INDEX(CARTAO_COMPRAS!$J:$J,INT((ROW()-2)/20)+2),MOD(ROW()-2,20)))</f>
        <v/>
      </c>
      <c r="I2246" s="4" t="str">
        <f aca="false">IF($H2246="","",$H2246-WEEKDAY($H2246,2)+1)</f>
        <v/>
      </c>
      <c r="J2246" s="4" t="str">
        <f aca="false">IF($I2246="","",$I2246+6)</f>
        <v/>
      </c>
      <c r="K2246" s="6" t="str">
        <f aca="false">IF($H2246="","",DATE(YEAR($H2246),MONTH($H2246),1))</f>
        <v/>
      </c>
      <c r="L2246" s="0" t="str">
        <f aca="false">IF($A2246="","",INDEX(CARTAO_COMPRAS!$K:$K,INT((ROW()-2)/20)+2))</f>
        <v/>
      </c>
      <c r="M2246" s="0" t="str">
        <f aca="false">IF($A2246="","","Compra no cartão")</f>
        <v/>
      </c>
    </row>
    <row r="2247" customFormat="false" ht="13.5" hidden="false" customHeight="false" outlineLevel="0" collapsed="false">
      <c r="A2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7" s="0" t="str">
        <f aca="false">IF($A2247="","",INDEX(CARTAO_COMPRAS!$C:$C,INT((ROW()-2)/20)+2))</f>
        <v/>
      </c>
      <c r="C2247" s="0" t="str">
        <f aca="false">IF($A2247="","",INDEX(CARTAO_COMPRAS!$D:$D,INT((ROW()-2)/20)+2))</f>
        <v/>
      </c>
      <c r="D2247" s="0" t="str">
        <f aca="false">IF($A2247="","",INDEX(CARTAO_COMPRAS!$E:$E,INT((ROW()-2)/20)+2))</f>
        <v/>
      </c>
      <c r="E2247" s="0" t="str">
        <f aca="false">IF($A2247="","",INDEX(CARTAO_COMPRAS!$H:$H,INT((ROW()-2)/20)+2)+MOD(ROW()-2,20))</f>
        <v/>
      </c>
      <c r="F2247" s="0" t="str">
        <f aca="false">IF($A2247="","",INDEX(CARTAO_COMPRAS!$G:$G,INT((ROW()-2)/20)+2))</f>
        <v/>
      </c>
      <c r="G2247" s="5" t="str">
        <f aca="false">IF($A2247="","",INDEX(CARTAO_COMPRAS!$I:$I,INT((ROW()-2)/20)+2))</f>
        <v/>
      </c>
      <c r="H2247" s="4" t="str">
        <f aca="false">IF($A2247="","",EDATE(INDEX(CARTAO_COMPRAS!$J:$J,INT((ROW()-2)/20)+2),MOD(ROW()-2,20)))</f>
        <v/>
      </c>
      <c r="I2247" s="4" t="str">
        <f aca="false">IF($H2247="","",$H2247-WEEKDAY($H2247,2)+1)</f>
        <v/>
      </c>
      <c r="J2247" s="4" t="str">
        <f aca="false">IF($I2247="","",$I2247+6)</f>
        <v/>
      </c>
      <c r="K2247" s="6" t="str">
        <f aca="false">IF($H2247="","",DATE(YEAR($H2247),MONTH($H2247),1))</f>
        <v/>
      </c>
      <c r="L2247" s="0" t="str">
        <f aca="false">IF($A2247="","",INDEX(CARTAO_COMPRAS!$K:$K,INT((ROW()-2)/20)+2))</f>
        <v/>
      </c>
      <c r="M2247" s="0" t="str">
        <f aca="false">IF($A2247="","","Compra no cartão")</f>
        <v/>
      </c>
    </row>
    <row r="2248" customFormat="false" ht="13.5" hidden="false" customHeight="false" outlineLevel="0" collapsed="false">
      <c r="A2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8" s="0" t="str">
        <f aca="false">IF($A2248="","",INDEX(CARTAO_COMPRAS!$C:$C,INT((ROW()-2)/20)+2))</f>
        <v/>
      </c>
      <c r="C2248" s="0" t="str">
        <f aca="false">IF($A2248="","",INDEX(CARTAO_COMPRAS!$D:$D,INT((ROW()-2)/20)+2))</f>
        <v/>
      </c>
      <c r="D2248" s="0" t="str">
        <f aca="false">IF($A2248="","",INDEX(CARTAO_COMPRAS!$E:$E,INT((ROW()-2)/20)+2))</f>
        <v/>
      </c>
      <c r="E2248" s="0" t="str">
        <f aca="false">IF($A2248="","",INDEX(CARTAO_COMPRAS!$H:$H,INT((ROW()-2)/20)+2)+MOD(ROW()-2,20))</f>
        <v/>
      </c>
      <c r="F2248" s="0" t="str">
        <f aca="false">IF($A2248="","",INDEX(CARTAO_COMPRAS!$G:$G,INT((ROW()-2)/20)+2))</f>
        <v/>
      </c>
      <c r="G2248" s="5" t="str">
        <f aca="false">IF($A2248="","",INDEX(CARTAO_COMPRAS!$I:$I,INT((ROW()-2)/20)+2))</f>
        <v/>
      </c>
      <c r="H2248" s="4" t="str">
        <f aca="false">IF($A2248="","",EDATE(INDEX(CARTAO_COMPRAS!$J:$J,INT((ROW()-2)/20)+2),MOD(ROW()-2,20)))</f>
        <v/>
      </c>
      <c r="I2248" s="4" t="str">
        <f aca="false">IF($H2248="","",$H2248-WEEKDAY($H2248,2)+1)</f>
        <v/>
      </c>
      <c r="J2248" s="4" t="str">
        <f aca="false">IF($I2248="","",$I2248+6)</f>
        <v/>
      </c>
      <c r="K2248" s="6" t="str">
        <f aca="false">IF($H2248="","",DATE(YEAR($H2248),MONTH($H2248),1))</f>
        <v/>
      </c>
      <c r="L2248" s="0" t="str">
        <f aca="false">IF($A2248="","",INDEX(CARTAO_COMPRAS!$K:$K,INT((ROW()-2)/20)+2))</f>
        <v/>
      </c>
      <c r="M2248" s="0" t="str">
        <f aca="false">IF($A2248="","","Compra no cartão")</f>
        <v/>
      </c>
    </row>
    <row r="2249" customFormat="false" ht="13.5" hidden="false" customHeight="false" outlineLevel="0" collapsed="false">
      <c r="A2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49" s="0" t="str">
        <f aca="false">IF($A2249="","",INDEX(CARTAO_COMPRAS!$C:$C,INT((ROW()-2)/20)+2))</f>
        <v/>
      </c>
      <c r="C2249" s="0" t="str">
        <f aca="false">IF($A2249="","",INDEX(CARTAO_COMPRAS!$D:$D,INT((ROW()-2)/20)+2))</f>
        <v/>
      </c>
      <c r="D2249" s="0" t="str">
        <f aca="false">IF($A2249="","",INDEX(CARTAO_COMPRAS!$E:$E,INT((ROW()-2)/20)+2))</f>
        <v/>
      </c>
      <c r="E2249" s="0" t="str">
        <f aca="false">IF($A2249="","",INDEX(CARTAO_COMPRAS!$H:$H,INT((ROW()-2)/20)+2)+MOD(ROW()-2,20))</f>
        <v/>
      </c>
      <c r="F2249" s="0" t="str">
        <f aca="false">IF($A2249="","",INDEX(CARTAO_COMPRAS!$G:$G,INT((ROW()-2)/20)+2))</f>
        <v/>
      </c>
      <c r="G2249" s="5" t="str">
        <f aca="false">IF($A2249="","",INDEX(CARTAO_COMPRAS!$I:$I,INT((ROW()-2)/20)+2))</f>
        <v/>
      </c>
      <c r="H2249" s="4" t="str">
        <f aca="false">IF($A2249="","",EDATE(INDEX(CARTAO_COMPRAS!$J:$J,INT((ROW()-2)/20)+2),MOD(ROW()-2,20)))</f>
        <v/>
      </c>
      <c r="I2249" s="4" t="str">
        <f aca="false">IF($H2249="","",$H2249-WEEKDAY($H2249,2)+1)</f>
        <v/>
      </c>
      <c r="J2249" s="4" t="str">
        <f aca="false">IF($I2249="","",$I2249+6)</f>
        <v/>
      </c>
      <c r="K2249" s="6" t="str">
        <f aca="false">IF($H2249="","",DATE(YEAR($H2249),MONTH($H2249),1))</f>
        <v/>
      </c>
      <c r="L2249" s="0" t="str">
        <f aca="false">IF($A2249="","",INDEX(CARTAO_COMPRAS!$K:$K,INT((ROW()-2)/20)+2))</f>
        <v/>
      </c>
      <c r="M2249" s="0" t="str">
        <f aca="false">IF($A2249="","","Compra no cartão")</f>
        <v/>
      </c>
    </row>
    <row r="2250" customFormat="false" ht="13.5" hidden="false" customHeight="false" outlineLevel="0" collapsed="false">
      <c r="A2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0" s="0" t="str">
        <f aca="false">IF($A2250="","",INDEX(CARTAO_COMPRAS!$C:$C,INT((ROW()-2)/20)+2))</f>
        <v/>
      </c>
      <c r="C2250" s="0" t="str">
        <f aca="false">IF($A2250="","",INDEX(CARTAO_COMPRAS!$D:$D,INT((ROW()-2)/20)+2))</f>
        <v/>
      </c>
      <c r="D2250" s="0" t="str">
        <f aca="false">IF($A2250="","",INDEX(CARTAO_COMPRAS!$E:$E,INT((ROW()-2)/20)+2))</f>
        <v/>
      </c>
      <c r="E2250" s="0" t="str">
        <f aca="false">IF($A2250="","",INDEX(CARTAO_COMPRAS!$H:$H,INT((ROW()-2)/20)+2)+MOD(ROW()-2,20))</f>
        <v/>
      </c>
      <c r="F2250" s="0" t="str">
        <f aca="false">IF($A2250="","",INDEX(CARTAO_COMPRAS!$G:$G,INT((ROW()-2)/20)+2))</f>
        <v/>
      </c>
      <c r="G2250" s="5" t="str">
        <f aca="false">IF($A2250="","",INDEX(CARTAO_COMPRAS!$I:$I,INT((ROW()-2)/20)+2))</f>
        <v/>
      </c>
      <c r="H2250" s="4" t="str">
        <f aca="false">IF($A2250="","",EDATE(INDEX(CARTAO_COMPRAS!$J:$J,INT((ROW()-2)/20)+2),MOD(ROW()-2,20)))</f>
        <v/>
      </c>
      <c r="I2250" s="4" t="str">
        <f aca="false">IF($H2250="","",$H2250-WEEKDAY($H2250,2)+1)</f>
        <v/>
      </c>
      <c r="J2250" s="4" t="str">
        <f aca="false">IF($I2250="","",$I2250+6)</f>
        <v/>
      </c>
      <c r="K2250" s="6" t="str">
        <f aca="false">IF($H2250="","",DATE(YEAR($H2250),MONTH($H2250),1))</f>
        <v/>
      </c>
      <c r="L2250" s="0" t="str">
        <f aca="false">IF($A2250="","",INDEX(CARTAO_COMPRAS!$K:$K,INT((ROW()-2)/20)+2))</f>
        <v/>
      </c>
      <c r="M2250" s="0" t="str">
        <f aca="false">IF($A2250="","","Compra no cartão")</f>
        <v/>
      </c>
    </row>
    <row r="2251" customFormat="false" ht="13.5" hidden="false" customHeight="false" outlineLevel="0" collapsed="false">
      <c r="A2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1" s="0" t="str">
        <f aca="false">IF($A2251="","",INDEX(CARTAO_COMPRAS!$C:$C,INT((ROW()-2)/20)+2))</f>
        <v/>
      </c>
      <c r="C2251" s="0" t="str">
        <f aca="false">IF($A2251="","",INDEX(CARTAO_COMPRAS!$D:$D,INT((ROW()-2)/20)+2))</f>
        <v/>
      </c>
      <c r="D2251" s="0" t="str">
        <f aca="false">IF($A2251="","",INDEX(CARTAO_COMPRAS!$E:$E,INT((ROW()-2)/20)+2))</f>
        <v/>
      </c>
      <c r="E2251" s="0" t="str">
        <f aca="false">IF($A2251="","",INDEX(CARTAO_COMPRAS!$H:$H,INT((ROW()-2)/20)+2)+MOD(ROW()-2,20))</f>
        <v/>
      </c>
      <c r="F2251" s="0" t="str">
        <f aca="false">IF($A2251="","",INDEX(CARTAO_COMPRAS!$G:$G,INT((ROW()-2)/20)+2))</f>
        <v/>
      </c>
      <c r="G2251" s="5" t="str">
        <f aca="false">IF($A2251="","",INDEX(CARTAO_COMPRAS!$I:$I,INT((ROW()-2)/20)+2))</f>
        <v/>
      </c>
      <c r="H2251" s="4" t="str">
        <f aca="false">IF($A2251="","",EDATE(INDEX(CARTAO_COMPRAS!$J:$J,INT((ROW()-2)/20)+2),MOD(ROW()-2,20)))</f>
        <v/>
      </c>
      <c r="I2251" s="4" t="str">
        <f aca="false">IF($H2251="","",$H2251-WEEKDAY($H2251,2)+1)</f>
        <v/>
      </c>
      <c r="J2251" s="4" t="str">
        <f aca="false">IF($I2251="","",$I2251+6)</f>
        <v/>
      </c>
      <c r="K2251" s="6" t="str">
        <f aca="false">IF($H2251="","",DATE(YEAR($H2251),MONTH($H2251),1))</f>
        <v/>
      </c>
      <c r="L2251" s="0" t="str">
        <f aca="false">IF($A2251="","",INDEX(CARTAO_COMPRAS!$K:$K,INT((ROW()-2)/20)+2))</f>
        <v/>
      </c>
      <c r="M2251" s="0" t="str">
        <f aca="false">IF($A2251="","","Compra no cartão")</f>
        <v/>
      </c>
    </row>
    <row r="2252" customFormat="false" ht="13.5" hidden="false" customHeight="false" outlineLevel="0" collapsed="false">
      <c r="A2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2" s="0" t="str">
        <f aca="false">IF($A2252="","",INDEX(CARTAO_COMPRAS!$C:$C,INT((ROW()-2)/20)+2))</f>
        <v/>
      </c>
      <c r="C2252" s="0" t="str">
        <f aca="false">IF($A2252="","",INDEX(CARTAO_COMPRAS!$D:$D,INT((ROW()-2)/20)+2))</f>
        <v/>
      </c>
      <c r="D2252" s="0" t="str">
        <f aca="false">IF($A2252="","",INDEX(CARTAO_COMPRAS!$E:$E,INT((ROW()-2)/20)+2))</f>
        <v/>
      </c>
      <c r="E2252" s="0" t="str">
        <f aca="false">IF($A2252="","",INDEX(CARTAO_COMPRAS!$H:$H,INT((ROW()-2)/20)+2)+MOD(ROW()-2,20))</f>
        <v/>
      </c>
      <c r="F2252" s="0" t="str">
        <f aca="false">IF($A2252="","",INDEX(CARTAO_COMPRAS!$G:$G,INT((ROW()-2)/20)+2))</f>
        <v/>
      </c>
      <c r="G2252" s="5" t="str">
        <f aca="false">IF($A2252="","",INDEX(CARTAO_COMPRAS!$I:$I,INT((ROW()-2)/20)+2))</f>
        <v/>
      </c>
      <c r="H2252" s="4" t="str">
        <f aca="false">IF($A2252="","",EDATE(INDEX(CARTAO_COMPRAS!$J:$J,INT((ROW()-2)/20)+2),MOD(ROW()-2,20)))</f>
        <v/>
      </c>
      <c r="I2252" s="4" t="str">
        <f aca="false">IF($H2252="","",$H2252-WEEKDAY($H2252,2)+1)</f>
        <v/>
      </c>
      <c r="J2252" s="4" t="str">
        <f aca="false">IF($I2252="","",$I2252+6)</f>
        <v/>
      </c>
      <c r="K2252" s="6" t="str">
        <f aca="false">IF($H2252="","",DATE(YEAR($H2252),MONTH($H2252),1))</f>
        <v/>
      </c>
      <c r="L2252" s="0" t="str">
        <f aca="false">IF($A2252="","",INDEX(CARTAO_COMPRAS!$K:$K,INT((ROW()-2)/20)+2))</f>
        <v/>
      </c>
      <c r="M2252" s="0" t="str">
        <f aca="false">IF($A2252="","","Compra no cartão")</f>
        <v/>
      </c>
    </row>
    <row r="2253" customFormat="false" ht="13.5" hidden="false" customHeight="false" outlineLevel="0" collapsed="false">
      <c r="A2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3" s="0" t="str">
        <f aca="false">IF($A2253="","",INDEX(CARTAO_COMPRAS!$C:$C,INT((ROW()-2)/20)+2))</f>
        <v/>
      </c>
      <c r="C2253" s="0" t="str">
        <f aca="false">IF($A2253="","",INDEX(CARTAO_COMPRAS!$D:$D,INT((ROW()-2)/20)+2))</f>
        <v/>
      </c>
      <c r="D2253" s="0" t="str">
        <f aca="false">IF($A2253="","",INDEX(CARTAO_COMPRAS!$E:$E,INT((ROW()-2)/20)+2))</f>
        <v/>
      </c>
      <c r="E2253" s="0" t="str">
        <f aca="false">IF($A2253="","",INDEX(CARTAO_COMPRAS!$H:$H,INT((ROW()-2)/20)+2)+MOD(ROW()-2,20))</f>
        <v/>
      </c>
      <c r="F2253" s="0" t="str">
        <f aca="false">IF($A2253="","",INDEX(CARTAO_COMPRAS!$G:$G,INT((ROW()-2)/20)+2))</f>
        <v/>
      </c>
      <c r="G2253" s="5" t="str">
        <f aca="false">IF($A2253="","",INDEX(CARTAO_COMPRAS!$I:$I,INT((ROW()-2)/20)+2))</f>
        <v/>
      </c>
      <c r="H2253" s="4" t="str">
        <f aca="false">IF($A2253="","",EDATE(INDEX(CARTAO_COMPRAS!$J:$J,INT((ROW()-2)/20)+2),MOD(ROW()-2,20)))</f>
        <v/>
      </c>
      <c r="I2253" s="4" t="str">
        <f aca="false">IF($H2253="","",$H2253-WEEKDAY($H2253,2)+1)</f>
        <v/>
      </c>
      <c r="J2253" s="4" t="str">
        <f aca="false">IF($I2253="","",$I2253+6)</f>
        <v/>
      </c>
      <c r="K2253" s="6" t="str">
        <f aca="false">IF($H2253="","",DATE(YEAR($H2253),MONTH($H2253),1))</f>
        <v/>
      </c>
      <c r="L2253" s="0" t="str">
        <f aca="false">IF($A2253="","",INDEX(CARTAO_COMPRAS!$K:$K,INT((ROW()-2)/20)+2))</f>
        <v/>
      </c>
      <c r="M2253" s="0" t="str">
        <f aca="false">IF($A2253="","","Compra no cartão")</f>
        <v/>
      </c>
    </row>
    <row r="2254" customFormat="false" ht="13.5" hidden="false" customHeight="false" outlineLevel="0" collapsed="false">
      <c r="A2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4" s="0" t="str">
        <f aca="false">IF($A2254="","",INDEX(CARTAO_COMPRAS!$C:$C,INT((ROW()-2)/20)+2))</f>
        <v/>
      </c>
      <c r="C2254" s="0" t="str">
        <f aca="false">IF($A2254="","",INDEX(CARTAO_COMPRAS!$D:$D,INT((ROW()-2)/20)+2))</f>
        <v/>
      </c>
      <c r="D2254" s="0" t="str">
        <f aca="false">IF($A2254="","",INDEX(CARTAO_COMPRAS!$E:$E,INT((ROW()-2)/20)+2))</f>
        <v/>
      </c>
      <c r="E2254" s="0" t="str">
        <f aca="false">IF($A2254="","",INDEX(CARTAO_COMPRAS!$H:$H,INT((ROW()-2)/20)+2)+MOD(ROW()-2,20))</f>
        <v/>
      </c>
      <c r="F2254" s="0" t="str">
        <f aca="false">IF($A2254="","",INDEX(CARTAO_COMPRAS!$G:$G,INT((ROW()-2)/20)+2))</f>
        <v/>
      </c>
      <c r="G2254" s="5" t="str">
        <f aca="false">IF($A2254="","",INDEX(CARTAO_COMPRAS!$I:$I,INT((ROW()-2)/20)+2))</f>
        <v/>
      </c>
      <c r="H2254" s="4" t="str">
        <f aca="false">IF($A2254="","",EDATE(INDEX(CARTAO_COMPRAS!$J:$J,INT((ROW()-2)/20)+2),MOD(ROW()-2,20)))</f>
        <v/>
      </c>
      <c r="I2254" s="4" t="str">
        <f aca="false">IF($H2254="","",$H2254-WEEKDAY($H2254,2)+1)</f>
        <v/>
      </c>
      <c r="J2254" s="4" t="str">
        <f aca="false">IF($I2254="","",$I2254+6)</f>
        <v/>
      </c>
      <c r="K2254" s="6" t="str">
        <f aca="false">IF($H2254="","",DATE(YEAR($H2254),MONTH($H2254),1))</f>
        <v/>
      </c>
      <c r="L2254" s="0" t="str">
        <f aca="false">IF($A2254="","",INDEX(CARTAO_COMPRAS!$K:$K,INT((ROW()-2)/20)+2))</f>
        <v/>
      </c>
      <c r="M2254" s="0" t="str">
        <f aca="false">IF($A2254="","","Compra no cartão")</f>
        <v/>
      </c>
    </row>
    <row r="2255" customFormat="false" ht="13.5" hidden="false" customHeight="false" outlineLevel="0" collapsed="false">
      <c r="A2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5" s="0" t="str">
        <f aca="false">IF($A2255="","",INDEX(CARTAO_COMPRAS!$C:$C,INT((ROW()-2)/20)+2))</f>
        <v/>
      </c>
      <c r="C2255" s="0" t="str">
        <f aca="false">IF($A2255="","",INDEX(CARTAO_COMPRAS!$D:$D,INT((ROW()-2)/20)+2))</f>
        <v/>
      </c>
      <c r="D2255" s="0" t="str">
        <f aca="false">IF($A2255="","",INDEX(CARTAO_COMPRAS!$E:$E,INT((ROW()-2)/20)+2))</f>
        <v/>
      </c>
      <c r="E2255" s="0" t="str">
        <f aca="false">IF($A2255="","",INDEX(CARTAO_COMPRAS!$H:$H,INT((ROW()-2)/20)+2)+MOD(ROW()-2,20))</f>
        <v/>
      </c>
      <c r="F2255" s="0" t="str">
        <f aca="false">IF($A2255="","",INDEX(CARTAO_COMPRAS!$G:$G,INT((ROW()-2)/20)+2))</f>
        <v/>
      </c>
      <c r="G2255" s="5" t="str">
        <f aca="false">IF($A2255="","",INDEX(CARTAO_COMPRAS!$I:$I,INT((ROW()-2)/20)+2))</f>
        <v/>
      </c>
      <c r="H2255" s="4" t="str">
        <f aca="false">IF($A2255="","",EDATE(INDEX(CARTAO_COMPRAS!$J:$J,INT((ROW()-2)/20)+2),MOD(ROW()-2,20)))</f>
        <v/>
      </c>
      <c r="I2255" s="4" t="str">
        <f aca="false">IF($H2255="","",$H2255-WEEKDAY($H2255,2)+1)</f>
        <v/>
      </c>
      <c r="J2255" s="4" t="str">
        <f aca="false">IF($I2255="","",$I2255+6)</f>
        <v/>
      </c>
      <c r="K2255" s="6" t="str">
        <f aca="false">IF($H2255="","",DATE(YEAR($H2255),MONTH($H2255),1))</f>
        <v/>
      </c>
      <c r="L2255" s="0" t="str">
        <f aca="false">IF($A2255="","",INDEX(CARTAO_COMPRAS!$K:$K,INT((ROW()-2)/20)+2))</f>
        <v/>
      </c>
      <c r="M2255" s="0" t="str">
        <f aca="false">IF($A2255="","","Compra no cartão")</f>
        <v/>
      </c>
    </row>
    <row r="2256" customFormat="false" ht="13.5" hidden="false" customHeight="false" outlineLevel="0" collapsed="false">
      <c r="A2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6" s="0" t="str">
        <f aca="false">IF($A2256="","",INDEX(CARTAO_COMPRAS!$C:$C,INT((ROW()-2)/20)+2))</f>
        <v/>
      </c>
      <c r="C2256" s="0" t="str">
        <f aca="false">IF($A2256="","",INDEX(CARTAO_COMPRAS!$D:$D,INT((ROW()-2)/20)+2))</f>
        <v/>
      </c>
      <c r="D2256" s="0" t="str">
        <f aca="false">IF($A2256="","",INDEX(CARTAO_COMPRAS!$E:$E,INT((ROW()-2)/20)+2))</f>
        <v/>
      </c>
      <c r="E2256" s="0" t="str">
        <f aca="false">IF($A2256="","",INDEX(CARTAO_COMPRAS!$H:$H,INT((ROW()-2)/20)+2)+MOD(ROW()-2,20))</f>
        <v/>
      </c>
      <c r="F2256" s="0" t="str">
        <f aca="false">IF($A2256="","",INDEX(CARTAO_COMPRAS!$G:$G,INT((ROW()-2)/20)+2))</f>
        <v/>
      </c>
      <c r="G2256" s="5" t="str">
        <f aca="false">IF($A2256="","",INDEX(CARTAO_COMPRAS!$I:$I,INT((ROW()-2)/20)+2))</f>
        <v/>
      </c>
      <c r="H2256" s="4" t="str">
        <f aca="false">IF($A2256="","",EDATE(INDEX(CARTAO_COMPRAS!$J:$J,INT((ROW()-2)/20)+2),MOD(ROW()-2,20)))</f>
        <v/>
      </c>
      <c r="I2256" s="4" t="str">
        <f aca="false">IF($H2256="","",$H2256-WEEKDAY($H2256,2)+1)</f>
        <v/>
      </c>
      <c r="J2256" s="4" t="str">
        <f aca="false">IF($I2256="","",$I2256+6)</f>
        <v/>
      </c>
      <c r="K2256" s="6" t="str">
        <f aca="false">IF($H2256="","",DATE(YEAR($H2256),MONTH($H2256),1))</f>
        <v/>
      </c>
      <c r="L2256" s="0" t="str">
        <f aca="false">IF($A2256="","",INDEX(CARTAO_COMPRAS!$K:$K,INT((ROW()-2)/20)+2))</f>
        <v/>
      </c>
      <c r="M2256" s="0" t="str">
        <f aca="false">IF($A2256="","","Compra no cartão")</f>
        <v/>
      </c>
    </row>
    <row r="2257" customFormat="false" ht="13.5" hidden="false" customHeight="false" outlineLevel="0" collapsed="false">
      <c r="A2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7" s="0" t="str">
        <f aca="false">IF($A2257="","",INDEX(CARTAO_COMPRAS!$C:$C,INT((ROW()-2)/20)+2))</f>
        <v/>
      </c>
      <c r="C2257" s="0" t="str">
        <f aca="false">IF($A2257="","",INDEX(CARTAO_COMPRAS!$D:$D,INT((ROW()-2)/20)+2))</f>
        <v/>
      </c>
      <c r="D2257" s="0" t="str">
        <f aca="false">IF($A2257="","",INDEX(CARTAO_COMPRAS!$E:$E,INT((ROW()-2)/20)+2))</f>
        <v/>
      </c>
      <c r="E2257" s="0" t="str">
        <f aca="false">IF($A2257="","",INDEX(CARTAO_COMPRAS!$H:$H,INT((ROW()-2)/20)+2)+MOD(ROW()-2,20))</f>
        <v/>
      </c>
      <c r="F2257" s="0" t="str">
        <f aca="false">IF($A2257="","",INDEX(CARTAO_COMPRAS!$G:$G,INT((ROW()-2)/20)+2))</f>
        <v/>
      </c>
      <c r="G2257" s="5" t="str">
        <f aca="false">IF($A2257="","",INDEX(CARTAO_COMPRAS!$I:$I,INT((ROW()-2)/20)+2))</f>
        <v/>
      </c>
      <c r="H2257" s="4" t="str">
        <f aca="false">IF($A2257="","",EDATE(INDEX(CARTAO_COMPRAS!$J:$J,INT((ROW()-2)/20)+2),MOD(ROW()-2,20)))</f>
        <v/>
      </c>
      <c r="I2257" s="4" t="str">
        <f aca="false">IF($H2257="","",$H2257-WEEKDAY($H2257,2)+1)</f>
        <v/>
      </c>
      <c r="J2257" s="4" t="str">
        <f aca="false">IF($I2257="","",$I2257+6)</f>
        <v/>
      </c>
      <c r="K2257" s="6" t="str">
        <f aca="false">IF($H2257="","",DATE(YEAR($H2257),MONTH($H2257),1))</f>
        <v/>
      </c>
      <c r="L2257" s="0" t="str">
        <f aca="false">IF($A2257="","",INDEX(CARTAO_COMPRAS!$K:$K,INT((ROW()-2)/20)+2))</f>
        <v/>
      </c>
      <c r="M2257" s="0" t="str">
        <f aca="false">IF($A2257="","","Compra no cartão")</f>
        <v/>
      </c>
    </row>
    <row r="2258" customFormat="false" ht="13.5" hidden="false" customHeight="false" outlineLevel="0" collapsed="false">
      <c r="A2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8" s="0" t="str">
        <f aca="false">IF($A2258="","",INDEX(CARTAO_COMPRAS!$C:$C,INT((ROW()-2)/20)+2))</f>
        <v/>
      </c>
      <c r="C2258" s="0" t="str">
        <f aca="false">IF($A2258="","",INDEX(CARTAO_COMPRAS!$D:$D,INT((ROW()-2)/20)+2))</f>
        <v/>
      </c>
      <c r="D2258" s="0" t="str">
        <f aca="false">IF($A2258="","",INDEX(CARTAO_COMPRAS!$E:$E,INT((ROW()-2)/20)+2))</f>
        <v/>
      </c>
      <c r="E2258" s="0" t="str">
        <f aca="false">IF($A2258="","",INDEX(CARTAO_COMPRAS!$H:$H,INT((ROW()-2)/20)+2)+MOD(ROW()-2,20))</f>
        <v/>
      </c>
      <c r="F2258" s="0" t="str">
        <f aca="false">IF($A2258="","",INDEX(CARTAO_COMPRAS!$G:$G,INT((ROW()-2)/20)+2))</f>
        <v/>
      </c>
      <c r="G2258" s="5" t="str">
        <f aca="false">IF($A2258="","",INDEX(CARTAO_COMPRAS!$I:$I,INT((ROW()-2)/20)+2))</f>
        <v/>
      </c>
      <c r="H2258" s="4" t="str">
        <f aca="false">IF($A2258="","",EDATE(INDEX(CARTAO_COMPRAS!$J:$J,INT((ROW()-2)/20)+2),MOD(ROW()-2,20)))</f>
        <v/>
      </c>
      <c r="I2258" s="4" t="str">
        <f aca="false">IF($H2258="","",$H2258-WEEKDAY($H2258,2)+1)</f>
        <v/>
      </c>
      <c r="J2258" s="4" t="str">
        <f aca="false">IF($I2258="","",$I2258+6)</f>
        <v/>
      </c>
      <c r="K2258" s="6" t="str">
        <f aca="false">IF($H2258="","",DATE(YEAR($H2258),MONTH($H2258),1))</f>
        <v/>
      </c>
      <c r="L2258" s="0" t="str">
        <f aca="false">IF($A2258="","",INDEX(CARTAO_COMPRAS!$K:$K,INT((ROW()-2)/20)+2))</f>
        <v/>
      </c>
      <c r="M2258" s="0" t="str">
        <f aca="false">IF($A2258="","","Compra no cartão")</f>
        <v/>
      </c>
    </row>
    <row r="2259" customFormat="false" ht="13.5" hidden="false" customHeight="false" outlineLevel="0" collapsed="false">
      <c r="A2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59" s="0" t="str">
        <f aca="false">IF($A2259="","",INDEX(CARTAO_COMPRAS!$C:$C,INT((ROW()-2)/20)+2))</f>
        <v/>
      </c>
      <c r="C2259" s="0" t="str">
        <f aca="false">IF($A2259="","",INDEX(CARTAO_COMPRAS!$D:$D,INT((ROW()-2)/20)+2))</f>
        <v/>
      </c>
      <c r="D2259" s="0" t="str">
        <f aca="false">IF($A2259="","",INDEX(CARTAO_COMPRAS!$E:$E,INT((ROW()-2)/20)+2))</f>
        <v/>
      </c>
      <c r="E2259" s="0" t="str">
        <f aca="false">IF($A2259="","",INDEX(CARTAO_COMPRAS!$H:$H,INT((ROW()-2)/20)+2)+MOD(ROW()-2,20))</f>
        <v/>
      </c>
      <c r="F2259" s="0" t="str">
        <f aca="false">IF($A2259="","",INDEX(CARTAO_COMPRAS!$G:$G,INT((ROW()-2)/20)+2))</f>
        <v/>
      </c>
      <c r="G2259" s="5" t="str">
        <f aca="false">IF($A2259="","",INDEX(CARTAO_COMPRAS!$I:$I,INT((ROW()-2)/20)+2))</f>
        <v/>
      </c>
      <c r="H2259" s="4" t="str">
        <f aca="false">IF($A2259="","",EDATE(INDEX(CARTAO_COMPRAS!$J:$J,INT((ROW()-2)/20)+2),MOD(ROW()-2,20)))</f>
        <v/>
      </c>
      <c r="I2259" s="4" t="str">
        <f aca="false">IF($H2259="","",$H2259-WEEKDAY($H2259,2)+1)</f>
        <v/>
      </c>
      <c r="J2259" s="4" t="str">
        <f aca="false">IF($I2259="","",$I2259+6)</f>
        <v/>
      </c>
      <c r="K2259" s="6" t="str">
        <f aca="false">IF($H2259="","",DATE(YEAR($H2259),MONTH($H2259),1))</f>
        <v/>
      </c>
      <c r="L2259" s="0" t="str">
        <f aca="false">IF($A2259="","",INDEX(CARTAO_COMPRAS!$K:$K,INT((ROW()-2)/20)+2))</f>
        <v/>
      </c>
      <c r="M2259" s="0" t="str">
        <f aca="false">IF($A2259="","","Compra no cartão")</f>
        <v/>
      </c>
    </row>
    <row r="2260" customFormat="false" ht="13.5" hidden="false" customHeight="false" outlineLevel="0" collapsed="false">
      <c r="A2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0" s="0" t="str">
        <f aca="false">IF($A2260="","",INDEX(CARTAO_COMPRAS!$C:$C,INT((ROW()-2)/20)+2))</f>
        <v/>
      </c>
      <c r="C2260" s="0" t="str">
        <f aca="false">IF($A2260="","",INDEX(CARTAO_COMPRAS!$D:$D,INT((ROW()-2)/20)+2))</f>
        <v/>
      </c>
      <c r="D2260" s="0" t="str">
        <f aca="false">IF($A2260="","",INDEX(CARTAO_COMPRAS!$E:$E,INT((ROW()-2)/20)+2))</f>
        <v/>
      </c>
      <c r="E2260" s="0" t="str">
        <f aca="false">IF($A2260="","",INDEX(CARTAO_COMPRAS!$H:$H,INT((ROW()-2)/20)+2)+MOD(ROW()-2,20))</f>
        <v/>
      </c>
      <c r="F2260" s="0" t="str">
        <f aca="false">IF($A2260="","",INDEX(CARTAO_COMPRAS!$G:$G,INT((ROW()-2)/20)+2))</f>
        <v/>
      </c>
      <c r="G2260" s="5" t="str">
        <f aca="false">IF($A2260="","",INDEX(CARTAO_COMPRAS!$I:$I,INT((ROW()-2)/20)+2))</f>
        <v/>
      </c>
      <c r="H2260" s="4" t="str">
        <f aca="false">IF($A2260="","",EDATE(INDEX(CARTAO_COMPRAS!$J:$J,INT((ROW()-2)/20)+2),MOD(ROW()-2,20)))</f>
        <v/>
      </c>
      <c r="I2260" s="4" t="str">
        <f aca="false">IF($H2260="","",$H2260-WEEKDAY($H2260,2)+1)</f>
        <v/>
      </c>
      <c r="J2260" s="4" t="str">
        <f aca="false">IF($I2260="","",$I2260+6)</f>
        <v/>
      </c>
      <c r="K2260" s="6" t="str">
        <f aca="false">IF($H2260="","",DATE(YEAR($H2260),MONTH($H2260),1))</f>
        <v/>
      </c>
      <c r="L2260" s="0" t="str">
        <f aca="false">IF($A2260="","",INDEX(CARTAO_COMPRAS!$K:$K,INT((ROW()-2)/20)+2))</f>
        <v/>
      </c>
      <c r="M2260" s="0" t="str">
        <f aca="false">IF($A2260="","","Compra no cartão")</f>
        <v/>
      </c>
    </row>
    <row r="2261" customFormat="false" ht="13.5" hidden="false" customHeight="false" outlineLevel="0" collapsed="false">
      <c r="A2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1" s="0" t="str">
        <f aca="false">IF($A2261="","",INDEX(CARTAO_COMPRAS!$C:$C,INT((ROW()-2)/20)+2))</f>
        <v/>
      </c>
      <c r="C2261" s="0" t="str">
        <f aca="false">IF($A2261="","",INDEX(CARTAO_COMPRAS!$D:$D,INT((ROW()-2)/20)+2))</f>
        <v/>
      </c>
      <c r="D2261" s="0" t="str">
        <f aca="false">IF($A2261="","",INDEX(CARTAO_COMPRAS!$E:$E,INT((ROW()-2)/20)+2))</f>
        <v/>
      </c>
      <c r="E2261" s="0" t="str">
        <f aca="false">IF($A2261="","",INDEX(CARTAO_COMPRAS!$H:$H,INT((ROW()-2)/20)+2)+MOD(ROW()-2,20))</f>
        <v/>
      </c>
      <c r="F2261" s="0" t="str">
        <f aca="false">IF($A2261="","",INDEX(CARTAO_COMPRAS!$G:$G,INT((ROW()-2)/20)+2))</f>
        <v/>
      </c>
      <c r="G2261" s="5" t="str">
        <f aca="false">IF($A2261="","",INDEX(CARTAO_COMPRAS!$I:$I,INT((ROW()-2)/20)+2))</f>
        <v/>
      </c>
      <c r="H2261" s="4" t="str">
        <f aca="false">IF($A2261="","",EDATE(INDEX(CARTAO_COMPRAS!$J:$J,INT((ROW()-2)/20)+2),MOD(ROW()-2,20)))</f>
        <v/>
      </c>
      <c r="I2261" s="4" t="str">
        <f aca="false">IF($H2261="","",$H2261-WEEKDAY($H2261,2)+1)</f>
        <v/>
      </c>
      <c r="J2261" s="4" t="str">
        <f aca="false">IF($I2261="","",$I2261+6)</f>
        <v/>
      </c>
      <c r="K2261" s="6" t="str">
        <f aca="false">IF($H2261="","",DATE(YEAR($H2261),MONTH($H2261),1))</f>
        <v/>
      </c>
      <c r="L2261" s="0" t="str">
        <f aca="false">IF($A2261="","",INDEX(CARTAO_COMPRAS!$K:$K,INT((ROW()-2)/20)+2))</f>
        <v/>
      </c>
      <c r="M2261" s="0" t="str">
        <f aca="false">IF($A2261="","","Compra no cartão")</f>
        <v/>
      </c>
    </row>
    <row r="2262" customFormat="false" ht="13.5" hidden="false" customHeight="false" outlineLevel="0" collapsed="false">
      <c r="A22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114</v>
      </c>
      <c r="B2262" s="0" t="str">
        <f aca="false">IF($A2262="","",INDEX(CARTAO_COMPRAS!$C:$C,INT((ROW()-2)/20)+2))</f>
        <v>Bradesco</v>
      </c>
      <c r="C2262" s="0" t="str">
        <f aca="false">IF($A2262="","",INDEX(CARTAO_COMPRAS!$D:$D,INT((ROW()-2)/20)+2))</f>
        <v>Mercantil Santa Paula</v>
      </c>
      <c r="D2262" s="0" t="str">
        <f aca="false">IF($A2262="","",INDEX(CARTAO_COMPRAS!$E:$E,INT((ROW()-2)/20)+2))</f>
        <v>Alimentação / Insumos</v>
      </c>
      <c r="E2262" s="0" t="n">
        <f aca="false">IF($A2262="","",INDEX(CARTAO_COMPRAS!$H:$H,INT((ROW()-2)/20)+2)+MOD(ROW()-2,20))</f>
        <v>1</v>
      </c>
      <c r="F2262" s="0" t="n">
        <f aca="false">IF($A2262="","",INDEX(CARTAO_COMPRAS!$G:$G,INT((ROW()-2)/20)+2))</f>
        <v>1</v>
      </c>
      <c r="G2262" s="5" t="n">
        <f aca="false">IF($A2262="","",INDEX(CARTAO_COMPRAS!$I:$I,INT((ROW()-2)/20)+2))</f>
        <v>1681.36</v>
      </c>
      <c r="H2262" s="4" t="n">
        <f aca="false">IF($A2262="","",EDATE(INDEX(CARTAO_COMPRAS!$J:$J,INT((ROW()-2)/20)+2),MOD(ROW()-2,20)))</f>
        <v>46218</v>
      </c>
      <c r="I2262" s="4" t="n">
        <f aca="false">IF($H2262="","",$H2262-WEEKDAY($H2262,2)+1)</f>
        <v>46216</v>
      </c>
      <c r="J2262" s="4" t="n">
        <f aca="false">IF($I2262="","",$I2262+6)</f>
        <v>46222</v>
      </c>
      <c r="K2262" s="6" t="n">
        <f aca="false">IF($H2262="","",DATE(YEAR($H2262),MONTH($H2262),1))</f>
        <v>46204</v>
      </c>
      <c r="L2262" s="0" t="str">
        <f aca="false">IF($A2262="","",INDEX(CARTAO_COMPRAS!$K:$K,INT((ROW()-2)/20)+2))</f>
        <v>Previsto</v>
      </c>
      <c r="M2262" s="0" t="str">
        <f aca="false">IF($A2262="","","Compra no cartão")</f>
        <v>Compra no cartão</v>
      </c>
    </row>
    <row r="2263" customFormat="false" ht="13.5" hidden="false" customHeight="false" outlineLevel="0" collapsed="false">
      <c r="A2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3" s="0" t="str">
        <f aca="false">IF($A2263="","",INDEX(CARTAO_COMPRAS!$C:$C,INT((ROW()-2)/20)+2))</f>
        <v/>
      </c>
      <c r="C2263" s="0" t="str">
        <f aca="false">IF($A2263="","",INDEX(CARTAO_COMPRAS!$D:$D,INT((ROW()-2)/20)+2))</f>
        <v/>
      </c>
      <c r="D2263" s="0" t="str">
        <f aca="false">IF($A2263="","",INDEX(CARTAO_COMPRAS!$E:$E,INT((ROW()-2)/20)+2))</f>
        <v/>
      </c>
      <c r="E2263" s="0" t="str">
        <f aca="false">IF($A2263="","",INDEX(CARTAO_COMPRAS!$H:$H,INT((ROW()-2)/20)+2)+MOD(ROW()-2,20))</f>
        <v/>
      </c>
      <c r="F2263" s="0" t="str">
        <f aca="false">IF($A2263="","",INDEX(CARTAO_COMPRAS!$G:$G,INT((ROW()-2)/20)+2))</f>
        <v/>
      </c>
      <c r="G2263" s="5" t="str">
        <f aca="false">IF($A2263="","",INDEX(CARTAO_COMPRAS!$I:$I,INT((ROW()-2)/20)+2))</f>
        <v/>
      </c>
      <c r="H2263" s="4" t="str">
        <f aca="false">IF($A2263="","",EDATE(INDEX(CARTAO_COMPRAS!$J:$J,INT((ROW()-2)/20)+2),MOD(ROW()-2,20)))</f>
        <v/>
      </c>
      <c r="I2263" s="4" t="str">
        <f aca="false">IF($H2263="","",$H2263-WEEKDAY($H2263,2)+1)</f>
        <v/>
      </c>
      <c r="J2263" s="4" t="str">
        <f aca="false">IF($I2263="","",$I2263+6)</f>
        <v/>
      </c>
      <c r="K2263" s="6" t="str">
        <f aca="false">IF($H2263="","",DATE(YEAR($H2263),MONTH($H2263),1))</f>
        <v/>
      </c>
      <c r="L2263" s="0" t="str">
        <f aca="false">IF($A2263="","",INDEX(CARTAO_COMPRAS!$K:$K,INT((ROW()-2)/20)+2))</f>
        <v/>
      </c>
      <c r="M2263" s="0" t="str">
        <f aca="false">IF($A2263="","","Compra no cartão")</f>
        <v/>
      </c>
    </row>
    <row r="2264" customFormat="false" ht="13.5" hidden="false" customHeight="false" outlineLevel="0" collapsed="false">
      <c r="A2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4" s="0" t="str">
        <f aca="false">IF($A2264="","",INDEX(CARTAO_COMPRAS!$C:$C,INT((ROW()-2)/20)+2))</f>
        <v/>
      </c>
      <c r="C2264" s="0" t="str">
        <f aca="false">IF($A2264="","",INDEX(CARTAO_COMPRAS!$D:$D,INT((ROW()-2)/20)+2))</f>
        <v/>
      </c>
      <c r="D2264" s="0" t="str">
        <f aca="false">IF($A2264="","",INDEX(CARTAO_COMPRAS!$E:$E,INT((ROW()-2)/20)+2))</f>
        <v/>
      </c>
      <c r="E2264" s="0" t="str">
        <f aca="false">IF($A2264="","",INDEX(CARTAO_COMPRAS!$H:$H,INT((ROW()-2)/20)+2)+MOD(ROW()-2,20))</f>
        <v/>
      </c>
      <c r="F2264" s="0" t="str">
        <f aca="false">IF($A2264="","",INDEX(CARTAO_COMPRAS!$G:$G,INT((ROW()-2)/20)+2))</f>
        <v/>
      </c>
      <c r="G2264" s="5" t="str">
        <f aca="false">IF($A2264="","",INDEX(CARTAO_COMPRAS!$I:$I,INT((ROW()-2)/20)+2))</f>
        <v/>
      </c>
      <c r="H2264" s="4" t="str">
        <f aca="false">IF($A2264="","",EDATE(INDEX(CARTAO_COMPRAS!$J:$J,INT((ROW()-2)/20)+2),MOD(ROW()-2,20)))</f>
        <v/>
      </c>
      <c r="I2264" s="4" t="str">
        <f aca="false">IF($H2264="","",$H2264-WEEKDAY($H2264,2)+1)</f>
        <v/>
      </c>
      <c r="J2264" s="4" t="str">
        <f aca="false">IF($I2264="","",$I2264+6)</f>
        <v/>
      </c>
      <c r="K2264" s="6" t="str">
        <f aca="false">IF($H2264="","",DATE(YEAR($H2264),MONTH($H2264),1))</f>
        <v/>
      </c>
      <c r="L2264" s="0" t="str">
        <f aca="false">IF($A2264="","",INDEX(CARTAO_COMPRAS!$K:$K,INT((ROW()-2)/20)+2))</f>
        <v/>
      </c>
      <c r="M2264" s="0" t="str">
        <f aca="false">IF($A2264="","","Compra no cartão")</f>
        <v/>
      </c>
    </row>
    <row r="2265" customFormat="false" ht="13.5" hidden="false" customHeight="false" outlineLevel="0" collapsed="false">
      <c r="A2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5" s="0" t="str">
        <f aca="false">IF($A2265="","",INDEX(CARTAO_COMPRAS!$C:$C,INT((ROW()-2)/20)+2))</f>
        <v/>
      </c>
      <c r="C2265" s="0" t="str">
        <f aca="false">IF($A2265="","",INDEX(CARTAO_COMPRAS!$D:$D,INT((ROW()-2)/20)+2))</f>
        <v/>
      </c>
      <c r="D2265" s="0" t="str">
        <f aca="false">IF($A2265="","",INDEX(CARTAO_COMPRAS!$E:$E,INT((ROW()-2)/20)+2))</f>
        <v/>
      </c>
      <c r="E2265" s="0" t="str">
        <f aca="false">IF($A2265="","",INDEX(CARTAO_COMPRAS!$H:$H,INT((ROW()-2)/20)+2)+MOD(ROW()-2,20))</f>
        <v/>
      </c>
      <c r="F2265" s="0" t="str">
        <f aca="false">IF($A2265="","",INDEX(CARTAO_COMPRAS!$G:$G,INT((ROW()-2)/20)+2))</f>
        <v/>
      </c>
      <c r="G2265" s="5" t="str">
        <f aca="false">IF($A2265="","",INDEX(CARTAO_COMPRAS!$I:$I,INT((ROW()-2)/20)+2))</f>
        <v/>
      </c>
      <c r="H2265" s="4" t="str">
        <f aca="false">IF($A2265="","",EDATE(INDEX(CARTAO_COMPRAS!$J:$J,INT((ROW()-2)/20)+2),MOD(ROW()-2,20)))</f>
        <v/>
      </c>
      <c r="I2265" s="4" t="str">
        <f aca="false">IF($H2265="","",$H2265-WEEKDAY($H2265,2)+1)</f>
        <v/>
      </c>
      <c r="J2265" s="4" t="str">
        <f aca="false">IF($I2265="","",$I2265+6)</f>
        <v/>
      </c>
      <c r="K2265" s="6" t="str">
        <f aca="false">IF($H2265="","",DATE(YEAR($H2265),MONTH($H2265),1))</f>
        <v/>
      </c>
      <c r="L2265" s="0" t="str">
        <f aca="false">IF($A2265="","",INDEX(CARTAO_COMPRAS!$K:$K,INT((ROW()-2)/20)+2))</f>
        <v/>
      </c>
      <c r="M2265" s="0" t="str">
        <f aca="false">IF($A2265="","","Compra no cartão")</f>
        <v/>
      </c>
    </row>
    <row r="2266" customFormat="false" ht="13.5" hidden="false" customHeight="false" outlineLevel="0" collapsed="false">
      <c r="A2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6" s="0" t="str">
        <f aca="false">IF($A2266="","",INDEX(CARTAO_COMPRAS!$C:$C,INT((ROW()-2)/20)+2))</f>
        <v/>
      </c>
      <c r="C2266" s="0" t="str">
        <f aca="false">IF($A2266="","",INDEX(CARTAO_COMPRAS!$D:$D,INT((ROW()-2)/20)+2))</f>
        <v/>
      </c>
      <c r="D2266" s="0" t="str">
        <f aca="false">IF($A2266="","",INDEX(CARTAO_COMPRAS!$E:$E,INT((ROW()-2)/20)+2))</f>
        <v/>
      </c>
      <c r="E2266" s="0" t="str">
        <f aca="false">IF($A2266="","",INDEX(CARTAO_COMPRAS!$H:$H,INT((ROW()-2)/20)+2)+MOD(ROW()-2,20))</f>
        <v/>
      </c>
      <c r="F2266" s="0" t="str">
        <f aca="false">IF($A2266="","",INDEX(CARTAO_COMPRAS!$G:$G,INT((ROW()-2)/20)+2))</f>
        <v/>
      </c>
      <c r="G2266" s="5" t="str">
        <f aca="false">IF($A2266="","",INDEX(CARTAO_COMPRAS!$I:$I,INT((ROW()-2)/20)+2))</f>
        <v/>
      </c>
      <c r="H2266" s="4" t="str">
        <f aca="false">IF($A2266="","",EDATE(INDEX(CARTAO_COMPRAS!$J:$J,INT((ROW()-2)/20)+2),MOD(ROW()-2,20)))</f>
        <v/>
      </c>
      <c r="I2266" s="4" t="str">
        <f aca="false">IF($H2266="","",$H2266-WEEKDAY($H2266,2)+1)</f>
        <v/>
      </c>
      <c r="J2266" s="4" t="str">
        <f aca="false">IF($I2266="","",$I2266+6)</f>
        <v/>
      </c>
      <c r="K2266" s="6" t="str">
        <f aca="false">IF($H2266="","",DATE(YEAR($H2266),MONTH($H2266),1))</f>
        <v/>
      </c>
      <c r="L2266" s="0" t="str">
        <f aca="false">IF($A2266="","",INDEX(CARTAO_COMPRAS!$K:$K,INT((ROW()-2)/20)+2))</f>
        <v/>
      </c>
      <c r="M2266" s="0" t="str">
        <f aca="false">IF($A2266="","","Compra no cartão")</f>
        <v/>
      </c>
    </row>
    <row r="2267" customFormat="false" ht="13.5" hidden="false" customHeight="false" outlineLevel="0" collapsed="false">
      <c r="A2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7" s="0" t="str">
        <f aca="false">IF($A2267="","",INDEX(CARTAO_COMPRAS!$C:$C,INT((ROW()-2)/20)+2))</f>
        <v/>
      </c>
      <c r="C2267" s="0" t="str">
        <f aca="false">IF($A2267="","",INDEX(CARTAO_COMPRAS!$D:$D,INT((ROW()-2)/20)+2))</f>
        <v/>
      </c>
      <c r="D2267" s="0" t="str">
        <f aca="false">IF($A2267="","",INDEX(CARTAO_COMPRAS!$E:$E,INT((ROW()-2)/20)+2))</f>
        <v/>
      </c>
      <c r="E2267" s="0" t="str">
        <f aca="false">IF($A2267="","",INDEX(CARTAO_COMPRAS!$H:$H,INT((ROW()-2)/20)+2)+MOD(ROW()-2,20))</f>
        <v/>
      </c>
      <c r="F2267" s="0" t="str">
        <f aca="false">IF($A2267="","",INDEX(CARTAO_COMPRAS!$G:$G,INT((ROW()-2)/20)+2))</f>
        <v/>
      </c>
      <c r="G2267" s="5" t="str">
        <f aca="false">IF($A2267="","",INDEX(CARTAO_COMPRAS!$I:$I,INT((ROW()-2)/20)+2))</f>
        <v/>
      </c>
      <c r="H2267" s="4" t="str">
        <f aca="false">IF($A2267="","",EDATE(INDEX(CARTAO_COMPRAS!$J:$J,INT((ROW()-2)/20)+2),MOD(ROW()-2,20)))</f>
        <v/>
      </c>
      <c r="I2267" s="4" t="str">
        <f aca="false">IF($H2267="","",$H2267-WEEKDAY($H2267,2)+1)</f>
        <v/>
      </c>
      <c r="J2267" s="4" t="str">
        <f aca="false">IF($I2267="","",$I2267+6)</f>
        <v/>
      </c>
      <c r="K2267" s="6" t="str">
        <f aca="false">IF($H2267="","",DATE(YEAR($H2267),MONTH($H2267),1))</f>
        <v/>
      </c>
      <c r="L2267" s="0" t="str">
        <f aca="false">IF($A2267="","",INDEX(CARTAO_COMPRAS!$K:$K,INT((ROW()-2)/20)+2))</f>
        <v/>
      </c>
      <c r="M2267" s="0" t="str">
        <f aca="false">IF($A2267="","","Compra no cartão")</f>
        <v/>
      </c>
    </row>
    <row r="2268" customFormat="false" ht="13.5" hidden="false" customHeight="false" outlineLevel="0" collapsed="false">
      <c r="A2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8" s="0" t="str">
        <f aca="false">IF($A2268="","",INDEX(CARTAO_COMPRAS!$C:$C,INT((ROW()-2)/20)+2))</f>
        <v/>
      </c>
      <c r="C2268" s="0" t="str">
        <f aca="false">IF($A2268="","",INDEX(CARTAO_COMPRAS!$D:$D,INT((ROW()-2)/20)+2))</f>
        <v/>
      </c>
      <c r="D2268" s="0" t="str">
        <f aca="false">IF($A2268="","",INDEX(CARTAO_COMPRAS!$E:$E,INT((ROW()-2)/20)+2))</f>
        <v/>
      </c>
      <c r="E2268" s="0" t="str">
        <f aca="false">IF($A2268="","",INDEX(CARTAO_COMPRAS!$H:$H,INT((ROW()-2)/20)+2)+MOD(ROW()-2,20))</f>
        <v/>
      </c>
      <c r="F2268" s="0" t="str">
        <f aca="false">IF($A2268="","",INDEX(CARTAO_COMPRAS!$G:$G,INT((ROW()-2)/20)+2))</f>
        <v/>
      </c>
      <c r="G2268" s="5" t="str">
        <f aca="false">IF($A2268="","",INDEX(CARTAO_COMPRAS!$I:$I,INT((ROW()-2)/20)+2))</f>
        <v/>
      </c>
      <c r="H2268" s="4" t="str">
        <f aca="false">IF($A2268="","",EDATE(INDEX(CARTAO_COMPRAS!$J:$J,INT((ROW()-2)/20)+2),MOD(ROW()-2,20)))</f>
        <v/>
      </c>
      <c r="I2268" s="4" t="str">
        <f aca="false">IF($H2268="","",$H2268-WEEKDAY($H2268,2)+1)</f>
        <v/>
      </c>
      <c r="J2268" s="4" t="str">
        <f aca="false">IF($I2268="","",$I2268+6)</f>
        <v/>
      </c>
      <c r="K2268" s="6" t="str">
        <f aca="false">IF($H2268="","",DATE(YEAR($H2268),MONTH($H2268),1))</f>
        <v/>
      </c>
      <c r="L2268" s="0" t="str">
        <f aca="false">IF($A2268="","",INDEX(CARTAO_COMPRAS!$K:$K,INT((ROW()-2)/20)+2))</f>
        <v/>
      </c>
      <c r="M2268" s="0" t="str">
        <f aca="false">IF($A2268="","","Compra no cartão")</f>
        <v/>
      </c>
    </row>
    <row r="2269" customFormat="false" ht="13.5" hidden="false" customHeight="false" outlineLevel="0" collapsed="false">
      <c r="A2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69" s="0" t="str">
        <f aca="false">IF($A2269="","",INDEX(CARTAO_COMPRAS!$C:$C,INT((ROW()-2)/20)+2))</f>
        <v/>
      </c>
      <c r="C2269" s="0" t="str">
        <f aca="false">IF($A2269="","",INDEX(CARTAO_COMPRAS!$D:$D,INT((ROW()-2)/20)+2))</f>
        <v/>
      </c>
      <c r="D2269" s="0" t="str">
        <f aca="false">IF($A2269="","",INDEX(CARTAO_COMPRAS!$E:$E,INT((ROW()-2)/20)+2))</f>
        <v/>
      </c>
      <c r="E2269" s="0" t="str">
        <f aca="false">IF($A2269="","",INDEX(CARTAO_COMPRAS!$H:$H,INT((ROW()-2)/20)+2)+MOD(ROW()-2,20))</f>
        <v/>
      </c>
      <c r="F2269" s="0" t="str">
        <f aca="false">IF($A2269="","",INDEX(CARTAO_COMPRAS!$G:$G,INT((ROW()-2)/20)+2))</f>
        <v/>
      </c>
      <c r="G2269" s="5" t="str">
        <f aca="false">IF($A2269="","",INDEX(CARTAO_COMPRAS!$I:$I,INT((ROW()-2)/20)+2))</f>
        <v/>
      </c>
      <c r="H2269" s="4" t="str">
        <f aca="false">IF($A2269="","",EDATE(INDEX(CARTAO_COMPRAS!$J:$J,INT((ROW()-2)/20)+2),MOD(ROW()-2,20)))</f>
        <v/>
      </c>
      <c r="I2269" s="4" t="str">
        <f aca="false">IF($H2269="","",$H2269-WEEKDAY($H2269,2)+1)</f>
        <v/>
      </c>
      <c r="J2269" s="4" t="str">
        <f aca="false">IF($I2269="","",$I2269+6)</f>
        <v/>
      </c>
      <c r="K2269" s="6" t="str">
        <f aca="false">IF($H2269="","",DATE(YEAR($H2269),MONTH($H2269),1))</f>
        <v/>
      </c>
      <c r="L2269" s="0" t="str">
        <f aca="false">IF($A2269="","",INDEX(CARTAO_COMPRAS!$K:$K,INT((ROW()-2)/20)+2))</f>
        <v/>
      </c>
      <c r="M2269" s="0" t="str">
        <f aca="false">IF($A2269="","","Compra no cartão")</f>
        <v/>
      </c>
    </row>
    <row r="2270" customFormat="false" ht="13.5" hidden="false" customHeight="false" outlineLevel="0" collapsed="false">
      <c r="A2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0" s="0" t="str">
        <f aca="false">IF($A2270="","",INDEX(CARTAO_COMPRAS!$C:$C,INT((ROW()-2)/20)+2))</f>
        <v/>
      </c>
      <c r="C2270" s="0" t="str">
        <f aca="false">IF($A2270="","",INDEX(CARTAO_COMPRAS!$D:$D,INT((ROW()-2)/20)+2))</f>
        <v/>
      </c>
      <c r="D2270" s="0" t="str">
        <f aca="false">IF($A2270="","",INDEX(CARTAO_COMPRAS!$E:$E,INT((ROW()-2)/20)+2))</f>
        <v/>
      </c>
      <c r="E2270" s="0" t="str">
        <f aca="false">IF($A2270="","",INDEX(CARTAO_COMPRAS!$H:$H,INT((ROW()-2)/20)+2)+MOD(ROW()-2,20))</f>
        <v/>
      </c>
      <c r="F2270" s="0" t="str">
        <f aca="false">IF($A2270="","",INDEX(CARTAO_COMPRAS!$G:$G,INT((ROW()-2)/20)+2))</f>
        <v/>
      </c>
      <c r="G2270" s="5" t="str">
        <f aca="false">IF($A2270="","",INDEX(CARTAO_COMPRAS!$I:$I,INT((ROW()-2)/20)+2))</f>
        <v/>
      </c>
      <c r="H2270" s="4" t="str">
        <f aca="false">IF($A2270="","",EDATE(INDEX(CARTAO_COMPRAS!$J:$J,INT((ROW()-2)/20)+2),MOD(ROW()-2,20)))</f>
        <v/>
      </c>
      <c r="I2270" s="4" t="str">
        <f aca="false">IF($H2270="","",$H2270-WEEKDAY($H2270,2)+1)</f>
        <v/>
      </c>
      <c r="J2270" s="4" t="str">
        <f aca="false">IF($I2270="","",$I2270+6)</f>
        <v/>
      </c>
      <c r="K2270" s="6" t="str">
        <f aca="false">IF($H2270="","",DATE(YEAR($H2270),MONTH($H2270),1))</f>
        <v/>
      </c>
      <c r="L2270" s="0" t="str">
        <f aca="false">IF($A2270="","",INDEX(CARTAO_COMPRAS!$K:$K,INT((ROW()-2)/20)+2))</f>
        <v/>
      </c>
      <c r="M2270" s="0" t="str">
        <f aca="false">IF($A2270="","","Compra no cartão")</f>
        <v/>
      </c>
    </row>
    <row r="2271" customFormat="false" ht="13.5" hidden="false" customHeight="false" outlineLevel="0" collapsed="false">
      <c r="A2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1" s="0" t="str">
        <f aca="false">IF($A2271="","",INDEX(CARTAO_COMPRAS!$C:$C,INT((ROW()-2)/20)+2))</f>
        <v/>
      </c>
      <c r="C2271" s="0" t="str">
        <f aca="false">IF($A2271="","",INDEX(CARTAO_COMPRAS!$D:$D,INT((ROW()-2)/20)+2))</f>
        <v/>
      </c>
      <c r="D2271" s="0" t="str">
        <f aca="false">IF($A2271="","",INDEX(CARTAO_COMPRAS!$E:$E,INT((ROW()-2)/20)+2))</f>
        <v/>
      </c>
      <c r="E2271" s="0" t="str">
        <f aca="false">IF($A2271="","",INDEX(CARTAO_COMPRAS!$H:$H,INT((ROW()-2)/20)+2)+MOD(ROW()-2,20))</f>
        <v/>
      </c>
      <c r="F2271" s="0" t="str">
        <f aca="false">IF($A2271="","",INDEX(CARTAO_COMPRAS!$G:$G,INT((ROW()-2)/20)+2))</f>
        <v/>
      </c>
      <c r="G2271" s="5" t="str">
        <f aca="false">IF($A2271="","",INDEX(CARTAO_COMPRAS!$I:$I,INT((ROW()-2)/20)+2))</f>
        <v/>
      </c>
      <c r="H2271" s="4" t="str">
        <f aca="false">IF($A2271="","",EDATE(INDEX(CARTAO_COMPRAS!$J:$J,INT((ROW()-2)/20)+2),MOD(ROW()-2,20)))</f>
        <v/>
      </c>
      <c r="I2271" s="4" t="str">
        <f aca="false">IF($H2271="","",$H2271-WEEKDAY($H2271,2)+1)</f>
        <v/>
      </c>
      <c r="J2271" s="4" t="str">
        <f aca="false">IF($I2271="","",$I2271+6)</f>
        <v/>
      </c>
      <c r="K2271" s="6" t="str">
        <f aca="false">IF($H2271="","",DATE(YEAR($H2271),MONTH($H2271),1))</f>
        <v/>
      </c>
      <c r="L2271" s="0" t="str">
        <f aca="false">IF($A2271="","",INDEX(CARTAO_COMPRAS!$K:$K,INT((ROW()-2)/20)+2))</f>
        <v/>
      </c>
      <c r="M2271" s="0" t="str">
        <f aca="false">IF($A2271="","","Compra no cartão")</f>
        <v/>
      </c>
    </row>
    <row r="2272" customFormat="false" ht="13.5" hidden="false" customHeight="false" outlineLevel="0" collapsed="false">
      <c r="A2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2" s="0" t="str">
        <f aca="false">IF($A2272="","",INDEX(CARTAO_COMPRAS!$C:$C,INT((ROW()-2)/20)+2))</f>
        <v/>
      </c>
      <c r="C2272" s="0" t="str">
        <f aca="false">IF($A2272="","",INDEX(CARTAO_COMPRAS!$D:$D,INT((ROW()-2)/20)+2))</f>
        <v/>
      </c>
      <c r="D2272" s="0" t="str">
        <f aca="false">IF($A2272="","",INDEX(CARTAO_COMPRAS!$E:$E,INT((ROW()-2)/20)+2))</f>
        <v/>
      </c>
      <c r="E2272" s="0" t="str">
        <f aca="false">IF($A2272="","",INDEX(CARTAO_COMPRAS!$H:$H,INT((ROW()-2)/20)+2)+MOD(ROW()-2,20))</f>
        <v/>
      </c>
      <c r="F2272" s="0" t="str">
        <f aca="false">IF($A2272="","",INDEX(CARTAO_COMPRAS!$G:$G,INT((ROW()-2)/20)+2))</f>
        <v/>
      </c>
      <c r="G2272" s="5" t="str">
        <f aca="false">IF($A2272="","",INDEX(CARTAO_COMPRAS!$I:$I,INT((ROW()-2)/20)+2))</f>
        <v/>
      </c>
      <c r="H2272" s="4" t="str">
        <f aca="false">IF($A2272="","",EDATE(INDEX(CARTAO_COMPRAS!$J:$J,INT((ROW()-2)/20)+2),MOD(ROW()-2,20)))</f>
        <v/>
      </c>
      <c r="I2272" s="4" t="str">
        <f aca="false">IF($H2272="","",$H2272-WEEKDAY($H2272,2)+1)</f>
        <v/>
      </c>
      <c r="J2272" s="4" t="str">
        <f aca="false">IF($I2272="","",$I2272+6)</f>
        <v/>
      </c>
      <c r="K2272" s="6" t="str">
        <f aca="false">IF($H2272="","",DATE(YEAR($H2272),MONTH($H2272),1))</f>
        <v/>
      </c>
      <c r="L2272" s="0" t="str">
        <f aca="false">IF($A2272="","",INDEX(CARTAO_COMPRAS!$K:$K,INT((ROW()-2)/20)+2))</f>
        <v/>
      </c>
      <c r="M2272" s="0" t="str">
        <f aca="false">IF($A2272="","","Compra no cartão")</f>
        <v/>
      </c>
    </row>
    <row r="2273" customFormat="false" ht="13.5" hidden="false" customHeight="false" outlineLevel="0" collapsed="false">
      <c r="A2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3" s="0" t="str">
        <f aca="false">IF($A2273="","",INDEX(CARTAO_COMPRAS!$C:$C,INT((ROW()-2)/20)+2))</f>
        <v/>
      </c>
      <c r="C2273" s="0" t="str">
        <f aca="false">IF($A2273="","",INDEX(CARTAO_COMPRAS!$D:$D,INT((ROW()-2)/20)+2))</f>
        <v/>
      </c>
      <c r="D2273" s="0" t="str">
        <f aca="false">IF($A2273="","",INDEX(CARTAO_COMPRAS!$E:$E,INT((ROW()-2)/20)+2))</f>
        <v/>
      </c>
      <c r="E2273" s="0" t="str">
        <f aca="false">IF($A2273="","",INDEX(CARTAO_COMPRAS!$H:$H,INT((ROW()-2)/20)+2)+MOD(ROW()-2,20))</f>
        <v/>
      </c>
      <c r="F2273" s="0" t="str">
        <f aca="false">IF($A2273="","",INDEX(CARTAO_COMPRAS!$G:$G,INT((ROW()-2)/20)+2))</f>
        <v/>
      </c>
      <c r="G2273" s="5" t="str">
        <f aca="false">IF($A2273="","",INDEX(CARTAO_COMPRAS!$I:$I,INT((ROW()-2)/20)+2))</f>
        <v/>
      </c>
      <c r="H2273" s="4" t="str">
        <f aca="false">IF($A2273="","",EDATE(INDEX(CARTAO_COMPRAS!$J:$J,INT((ROW()-2)/20)+2),MOD(ROW()-2,20)))</f>
        <v/>
      </c>
      <c r="I2273" s="4" t="str">
        <f aca="false">IF($H2273="","",$H2273-WEEKDAY($H2273,2)+1)</f>
        <v/>
      </c>
      <c r="J2273" s="4" t="str">
        <f aca="false">IF($I2273="","",$I2273+6)</f>
        <v/>
      </c>
      <c r="K2273" s="6" t="str">
        <f aca="false">IF($H2273="","",DATE(YEAR($H2273),MONTH($H2273),1))</f>
        <v/>
      </c>
      <c r="L2273" s="0" t="str">
        <f aca="false">IF($A2273="","",INDEX(CARTAO_COMPRAS!$K:$K,INT((ROW()-2)/20)+2))</f>
        <v/>
      </c>
      <c r="M2273" s="0" t="str">
        <f aca="false">IF($A2273="","","Compra no cartão")</f>
        <v/>
      </c>
    </row>
    <row r="2274" customFormat="false" ht="13.5" hidden="false" customHeight="false" outlineLevel="0" collapsed="false">
      <c r="A2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4" s="0" t="str">
        <f aca="false">IF($A2274="","",INDEX(CARTAO_COMPRAS!$C:$C,INT((ROW()-2)/20)+2))</f>
        <v/>
      </c>
      <c r="C2274" s="0" t="str">
        <f aca="false">IF($A2274="","",INDEX(CARTAO_COMPRAS!$D:$D,INT((ROW()-2)/20)+2))</f>
        <v/>
      </c>
      <c r="D2274" s="0" t="str">
        <f aca="false">IF($A2274="","",INDEX(CARTAO_COMPRAS!$E:$E,INT((ROW()-2)/20)+2))</f>
        <v/>
      </c>
      <c r="E2274" s="0" t="str">
        <f aca="false">IF($A2274="","",INDEX(CARTAO_COMPRAS!$H:$H,INT((ROW()-2)/20)+2)+MOD(ROW()-2,20))</f>
        <v/>
      </c>
      <c r="F2274" s="0" t="str">
        <f aca="false">IF($A2274="","",INDEX(CARTAO_COMPRAS!$G:$G,INT((ROW()-2)/20)+2))</f>
        <v/>
      </c>
      <c r="G2274" s="5" t="str">
        <f aca="false">IF($A2274="","",INDEX(CARTAO_COMPRAS!$I:$I,INT((ROW()-2)/20)+2))</f>
        <v/>
      </c>
      <c r="H2274" s="4" t="str">
        <f aca="false">IF($A2274="","",EDATE(INDEX(CARTAO_COMPRAS!$J:$J,INT((ROW()-2)/20)+2),MOD(ROW()-2,20)))</f>
        <v/>
      </c>
      <c r="I2274" s="4" t="str">
        <f aca="false">IF($H2274="","",$H2274-WEEKDAY($H2274,2)+1)</f>
        <v/>
      </c>
      <c r="J2274" s="4" t="str">
        <f aca="false">IF($I2274="","",$I2274+6)</f>
        <v/>
      </c>
      <c r="K2274" s="6" t="str">
        <f aca="false">IF($H2274="","",DATE(YEAR($H2274),MONTH($H2274),1))</f>
        <v/>
      </c>
      <c r="L2274" s="0" t="str">
        <f aca="false">IF($A2274="","",INDEX(CARTAO_COMPRAS!$K:$K,INT((ROW()-2)/20)+2))</f>
        <v/>
      </c>
      <c r="M2274" s="0" t="str">
        <f aca="false">IF($A2274="","","Compra no cartão")</f>
        <v/>
      </c>
    </row>
    <row r="2275" customFormat="false" ht="13.5" hidden="false" customHeight="false" outlineLevel="0" collapsed="false">
      <c r="A2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5" s="0" t="str">
        <f aca="false">IF($A2275="","",INDEX(CARTAO_COMPRAS!$C:$C,INT((ROW()-2)/20)+2))</f>
        <v/>
      </c>
      <c r="C2275" s="0" t="str">
        <f aca="false">IF($A2275="","",INDEX(CARTAO_COMPRAS!$D:$D,INT((ROW()-2)/20)+2))</f>
        <v/>
      </c>
      <c r="D2275" s="0" t="str">
        <f aca="false">IF($A2275="","",INDEX(CARTAO_COMPRAS!$E:$E,INT((ROW()-2)/20)+2))</f>
        <v/>
      </c>
      <c r="E2275" s="0" t="str">
        <f aca="false">IF($A2275="","",INDEX(CARTAO_COMPRAS!$H:$H,INT((ROW()-2)/20)+2)+MOD(ROW()-2,20))</f>
        <v/>
      </c>
      <c r="F2275" s="0" t="str">
        <f aca="false">IF($A2275="","",INDEX(CARTAO_COMPRAS!$G:$G,INT((ROW()-2)/20)+2))</f>
        <v/>
      </c>
      <c r="G2275" s="5" t="str">
        <f aca="false">IF($A2275="","",INDEX(CARTAO_COMPRAS!$I:$I,INT((ROW()-2)/20)+2))</f>
        <v/>
      </c>
      <c r="H2275" s="4" t="str">
        <f aca="false">IF($A2275="","",EDATE(INDEX(CARTAO_COMPRAS!$J:$J,INT((ROW()-2)/20)+2),MOD(ROW()-2,20)))</f>
        <v/>
      </c>
      <c r="I2275" s="4" t="str">
        <f aca="false">IF($H2275="","",$H2275-WEEKDAY($H2275,2)+1)</f>
        <v/>
      </c>
      <c r="J2275" s="4" t="str">
        <f aca="false">IF($I2275="","",$I2275+6)</f>
        <v/>
      </c>
      <c r="K2275" s="6" t="str">
        <f aca="false">IF($H2275="","",DATE(YEAR($H2275),MONTH($H2275),1))</f>
        <v/>
      </c>
      <c r="L2275" s="0" t="str">
        <f aca="false">IF($A2275="","",INDEX(CARTAO_COMPRAS!$K:$K,INT((ROW()-2)/20)+2))</f>
        <v/>
      </c>
      <c r="M2275" s="0" t="str">
        <f aca="false">IF($A2275="","","Compra no cartão")</f>
        <v/>
      </c>
    </row>
    <row r="2276" customFormat="false" ht="13.5" hidden="false" customHeight="false" outlineLevel="0" collapsed="false">
      <c r="A2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6" s="0" t="str">
        <f aca="false">IF($A2276="","",INDEX(CARTAO_COMPRAS!$C:$C,INT((ROW()-2)/20)+2))</f>
        <v/>
      </c>
      <c r="C2276" s="0" t="str">
        <f aca="false">IF($A2276="","",INDEX(CARTAO_COMPRAS!$D:$D,INT((ROW()-2)/20)+2))</f>
        <v/>
      </c>
      <c r="D2276" s="0" t="str">
        <f aca="false">IF($A2276="","",INDEX(CARTAO_COMPRAS!$E:$E,INT((ROW()-2)/20)+2))</f>
        <v/>
      </c>
      <c r="E2276" s="0" t="str">
        <f aca="false">IF($A2276="","",INDEX(CARTAO_COMPRAS!$H:$H,INT((ROW()-2)/20)+2)+MOD(ROW()-2,20))</f>
        <v/>
      </c>
      <c r="F2276" s="0" t="str">
        <f aca="false">IF($A2276="","",INDEX(CARTAO_COMPRAS!$G:$G,INT((ROW()-2)/20)+2))</f>
        <v/>
      </c>
      <c r="G2276" s="5" t="str">
        <f aca="false">IF($A2276="","",INDEX(CARTAO_COMPRAS!$I:$I,INT((ROW()-2)/20)+2))</f>
        <v/>
      </c>
      <c r="H2276" s="4" t="str">
        <f aca="false">IF($A2276="","",EDATE(INDEX(CARTAO_COMPRAS!$J:$J,INT((ROW()-2)/20)+2),MOD(ROW()-2,20)))</f>
        <v/>
      </c>
      <c r="I2276" s="4" t="str">
        <f aca="false">IF($H2276="","",$H2276-WEEKDAY($H2276,2)+1)</f>
        <v/>
      </c>
      <c r="J2276" s="4" t="str">
        <f aca="false">IF($I2276="","",$I2276+6)</f>
        <v/>
      </c>
      <c r="K2276" s="6" t="str">
        <f aca="false">IF($H2276="","",DATE(YEAR($H2276),MONTH($H2276),1))</f>
        <v/>
      </c>
      <c r="L2276" s="0" t="str">
        <f aca="false">IF($A2276="","",INDEX(CARTAO_COMPRAS!$K:$K,INT((ROW()-2)/20)+2))</f>
        <v/>
      </c>
      <c r="M2276" s="0" t="str">
        <f aca="false">IF($A2276="","","Compra no cartão")</f>
        <v/>
      </c>
    </row>
    <row r="2277" customFormat="false" ht="13.5" hidden="false" customHeight="false" outlineLevel="0" collapsed="false">
      <c r="A2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7" s="0" t="str">
        <f aca="false">IF($A2277="","",INDEX(CARTAO_COMPRAS!$C:$C,INT((ROW()-2)/20)+2))</f>
        <v/>
      </c>
      <c r="C2277" s="0" t="str">
        <f aca="false">IF($A2277="","",INDEX(CARTAO_COMPRAS!$D:$D,INT((ROW()-2)/20)+2))</f>
        <v/>
      </c>
      <c r="D2277" s="0" t="str">
        <f aca="false">IF($A2277="","",INDEX(CARTAO_COMPRAS!$E:$E,INT((ROW()-2)/20)+2))</f>
        <v/>
      </c>
      <c r="E2277" s="0" t="str">
        <f aca="false">IF($A2277="","",INDEX(CARTAO_COMPRAS!$H:$H,INT((ROW()-2)/20)+2)+MOD(ROW()-2,20))</f>
        <v/>
      </c>
      <c r="F2277" s="0" t="str">
        <f aca="false">IF($A2277="","",INDEX(CARTAO_COMPRAS!$G:$G,INT((ROW()-2)/20)+2))</f>
        <v/>
      </c>
      <c r="G2277" s="5" t="str">
        <f aca="false">IF($A2277="","",INDEX(CARTAO_COMPRAS!$I:$I,INT((ROW()-2)/20)+2))</f>
        <v/>
      </c>
      <c r="H2277" s="4" t="str">
        <f aca="false">IF($A2277="","",EDATE(INDEX(CARTAO_COMPRAS!$J:$J,INT((ROW()-2)/20)+2),MOD(ROW()-2,20)))</f>
        <v/>
      </c>
      <c r="I2277" s="4" t="str">
        <f aca="false">IF($H2277="","",$H2277-WEEKDAY($H2277,2)+1)</f>
        <v/>
      </c>
      <c r="J2277" s="4" t="str">
        <f aca="false">IF($I2277="","",$I2277+6)</f>
        <v/>
      </c>
      <c r="K2277" s="6" t="str">
        <f aca="false">IF($H2277="","",DATE(YEAR($H2277),MONTH($H2277),1))</f>
        <v/>
      </c>
      <c r="L2277" s="0" t="str">
        <f aca="false">IF($A2277="","",INDEX(CARTAO_COMPRAS!$K:$K,INT((ROW()-2)/20)+2))</f>
        <v/>
      </c>
      <c r="M2277" s="0" t="str">
        <f aca="false">IF($A2277="","","Compra no cartão")</f>
        <v/>
      </c>
    </row>
    <row r="2278" customFormat="false" ht="13.5" hidden="false" customHeight="false" outlineLevel="0" collapsed="false">
      <c r="A2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8" s="0" t="str">
        <f aca="false">IF($A2278="","",INDEX(CARTAO_COMPRAS!$C:$C,INT((ROW()-2)/20)+2))</f>
        <v/>
      </c>
      <c r="C2278" s="0" t="str">
        <f aca="false">IF($A2278="","",INDEX(CARTAO_COMPRAS!$D:$D,INT((ROW()-2)/20)+2))</f>
        <v/>
      </c>
      <c r="D2278" s="0" t="str">
        <f aca="false">IF($A2278="","",INDEX(CARTAO_COMPRAS!$E:$E,INT((ROW()-2)/20)+2))</f>
        <v/>
      </c>
      <c r="E2278" s="0" t="str">
        <f aca="false">IF($A2278="","",INDEX(CARTAO_COMPRAS!$H:$H,INT((ROW()-2)/20)+2)+MOD(ROW()-2,20))</f>
        <v/>
      </c>
      <c r="F2278" s="0" t="str">
        <f aca="false">IF($A2278="","",INDEX(CARTAO_COMPRAS!$G:$G,INT((ROW()-2)/20)+2))</f>
        <v/>
      </c>
      <c r="G2278" s="5" t="str">
        <f aca="false">IF($A2278="","",INDEX(CARTAO_COMPRAS!$I:$I,INT((ROW()-2)/20)+2))</f>
        <v/>
      </c>
      <c r="H2278" s="4" t="str">
        <f aca="false">IF($A2278="","",EDATE(INDEX(CARTAO_COMPRAS!$J:$J,INT((ROW()-2)/20)+2),MOD(ROW()-2,20)))</f>
        <v/>
      </c>
      <c r="I2278" s="4" t="str">
        <f aca="false">IF($H2278="","",$H2278-WEEKDAY($H2278,2)+1)</f>
        <v/>
      </c>
      <c r="J2278" s="4" t="str">
        <f aca="false">IF($I2278="","",$I2278+6)</f>
        <v/>
      </c>
      <c r="K2278" s="6" t="str">
        <f aca="false">IF($H2278="","",DATE(YEAR($H2278),MONTH($H2278),1))</f>
        <v/>
      </c>
      <c r="L2278" s="0" t="str">
        <f aca="false">IF($A2278="","",INDEX(CARTAO_COMPRAS!$K:$K,INT((ROW()-2)/20)+2))</f>
        <v/>
      </c>
      <c r="M2278" s="0" t="str">
        <f aca="false">IF($A2278="","","Compra no cartão")</f>
        <v/>
      </c>
    </row>
    <row r="2279" customFormat="false" ht="13.5" hidden="false" customHeight="false" outlineLevel="0" collapsed="false">
      <c r="A2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79" s="0" t="str">
        <f aca="false">IF($A2279="","",INDEX(CARTAO_COMPRAS!$C:$C,INT((ROW()-2)/20)+2))</f>
        <v/>
      </c>
      <c r="C2279" s="0" t="str">
        <f aca="false">IF($A2279="","",INDEX(CARTAO_COMPRAS!$D:$D,INT((ROW()-2)/20)+2))</f>
        <v/>
      </c>
      <c r="D2279" s="0" t="str">
        <f aca="false">IF($A2279="","",INDEX(CARTAO_COMPRAS!$E:$E,INT((ROW()-2)/20)+2))</f>
        <v/>
      </c>
      <c r="E2279" s="0" t="str">
        <f aca="false">IF($A2279="","",INDEX(CARTAO_COMPRAS!$H:$H,INT((ROW()-2)/20)+2)+MOD(ROW()-2,20))</f>
        <v/>
      </c>
      <c r="F2279" s="0" t="str">
        <f aca="false">IF($A2279="","",INDEX(CARTAO_COMPRAS!$G:$G,INT((ROW()-2)/20)+2))</f>
        <v/>
      </c>
      <c r="G2279" s="5" t="str">
        <f aca="false">IF($A2279="","",INDEX(CARTAO_COMPRAS!$I:$I,INT((ROW()-2)/20)+2))</f>
        <v/>
      </c>
      <c r="H2279" s="4" t="str">
        <f aca="false">IF($A2279="","",EDATE(INDEX(CARTAO_COMPRAS!$J:$J,INT((ROW()-2)/20)+2),MOD(ROW()-2,20)))</f>
        <v/>
      </c>
      <c r="I2279" s="4" t="str">
        <f aca="false">IF($H2279="","",$H2279-WEEKDAY($H2279,2)+1)</f>
        <v/>
      </c>
      <c r="J2279" s="4" t="str">
        <f aca="false">IF($I2279="","",$I2279+6)</f>
        <v/>
      </c>
      <c r="K2279" s="6" t="str">
        <f aca="false">IF($H2279="","",DATE(YEAR($H2279),MONTH($H2279),1))</f>
        <v/>
      </c>
      <c r="L2279" s="0" t="str">
        <f aca="false">IF($A2279="","",INDEX(CARTAO_COMPRAS!$K:$K,INT((ROW()-2)/20)+2))</f>
        <v/>
      </c>
      <c r="M2279" s="0" t="str">
        <f aca="false">IF($A2279="","","Compra no cartão")</f>
        <v/>
      </c>
    </row>
    <row r="2280" customFormat="false" ht="13.5" hidden="false" customHeight="false" outlineLevel="0" collapsed="false">
      <c r="A2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0" s="0" t="str">
        <f aca="false">IF($A2280="","",INDEX(CARTAO_COMPRAS!$C:$C,INT((ROW()-2)/20)+2))</f>
        <v/>
      </c>
      <c r="C2280" s="0" t="str">
        <f aca="false">IF($A2280="","",INDEX(CARTAO_COMPRAS!$D:$D,INT((ROW()-2)/20)+2))</f>
        <v/>
      </c>
      <c r="D2280" s="0" t="str">
        <f aca="false">IF($A2280="","",INDEX(CARTAO_COMPRAS!$E:$E,INT((ROW()-2)/20)+2))</f>
        <v/>
      </c>
      <c r="E2280" s="0" t="str">
        <f aca="false">IF($A2280="","",INDEX(CARTAO_COMPRAS!$H:$H,INT((ROW()-2)/20)+2)+MOD(ROW()-2,20))</f>
        <v/>
      </c>
      <c r="F2280" s="0" t="str">
        <f aca="false">IF($A2280="","",INDEX(CARTAO_COMPRAS!$G:$G,INT((ROW()-2)/20)+2))</f>
        <v/>
      </c>
      <c r="G2280" s="5" t="str">
        <f aca="false">IF($A2280="","",INDEX(CARTAO_COMPRAS!$I:$I,INT((ROW()-2)/20)+2))</f>
        <v/>
      </c>
      <c r="H2280" s="4" t="str">
        <f aca="false">IF($A2280="","",EDATE(INDEX(CARTAO_COMPRAS!$J:$J,INT((ROW()-2)/20)+2),MOD(ROW()-2,20)))</f>
        <v/>
      </c>
      <c r="I2280" s="4" t="str">
        <f aca="false">IF($H2280="","",$H2280-WEEKDAY($H2280,2)+1)</f>
        <v/>
      </c>
      <c r="J2280" s="4" t="str">
        <f aca="false">IF($I2280="","",$I2280+6)</f>
        <v/>
      </c>
      <c r="K2280" s="6" t="str">
        <f aca="false">IF($H2280="","",DATE(YEAR($H2280),MONTH($H2280),1))</f>
        <v/>
      </c>
      <c r="L2280" s="0" t="str">
        <f aca="false">IF($A2280="","",INDEX(CARTAO_COMPRAS!$K:$K,INT((ROW()-2)/20)+2))</f>
        <v/>
      </c>
      <c r="M2280" s="0" t="str">
        <f aca="false">IF($A2280="","","Compra no cartão")</f>
        <v/>
      </c>
    </row>
    <row r="2281" customFormat="false" ht="13.5" hidden="false" customHeight="false" outlineLevel="0" collapsed="false">
      <c r="A2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1" s="0" t="str">
        <f aca="false">IF($A2281="","",INDEX(CARTAO_COMPRAS!$C:$C,INT((ROW()-2)/20)+2))</f>
        <v/>
      </c>
      <c r="C2281" s="0" t="str">
        <f aca="false">IF($A2281="","",INDEX(CARTAO_COMPRAS!$D:$D,INT((ROW()-2)/20)+2))</f>
        <v/>
      </c>
      <c r="D2281" s="0" t="str">
        <f aca="false">IF($A2281="","",INDEX(CARTAO_COMPRAS!$E:$E,INT((ROW()-2)/20)+2))</f>
        <v/>
      </c>
      <c r="E2281" s="0" t="str">
        <f aca="false">IF($A2281="","",INDEX(CARTAO_COMPRAS!$H:$H,INT((ROW()-2)/20)+2)+MOD(ROW()-2,20))</f>
        <v/>
      </c>
      <c r="F2281" s="0" t="str">
        <f aca="false">IF($A2281="","",INDEX(CARTAO_COMPRAS!$G:$G,INT((ROW()-2)/20)+2))</f>
        <v/>
      </c>
      <c r="G2281" s="5" t="str">
        <f aca="false">IF($A2281="","",INDEX(CARTAO_COMPRAS!$I:$I,INT((ROW()-2)/20)+2))</f>
        <v/>
      </c>
      <c r="H2281" s="4" t="str">
        <f aca="false">IF($A2281="","",EDATE(INDEX(CARTAO_COMPRAS!$J:$J,INT((ROW()-2)/20)+2),MOD(ROW()-2,20)))</f>
        <v/>
      </c>
      <c r="I2281" s="4" t="str">
        <f aca="false">IF($H2281="","",$H2281-WEEKDAY($H2281,2)+1)</f>
        <v/>
      </c>
      <c r="J2281" s="4" t="str">
        <f aca="false">IF($I2281="","",$I2281+6)</f>
        <v/>
      </c>
      <c r="K2281" s="6" t="str">
        <f aca="false">IF($H2281="","",DATE(YEAR($H2281),MONTH($H2281),1))</f>
        <v/>
      </c>
      <c r="L2281" s="0" t="str">
        <f aca="false">IF($A2281="","",INDEX(CARTAO_COMPRAS!$K:$K,INT((ROW()-2)/20)+2))</f>
        <v/>
      </c>
      <c r="M2281" s="0" t="str">
        <f aca="false">IF($A2281="","","Compra no cartão")</f>
        <v/>
      </c>
    </row>
    <row r="2282" customFormat="false" ht="13.5" hidden="false" customHeight="false" outlineLevel="0" collapsed="false">
      <c r="A22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115</v>
      </c>
      <c r="B2282" s="0" t="str">
        <f aca="false">IF($A2282="","",INDEX(CARTAO_COMPRAS!$C:$C,INT((ROW()-2)/20)+2))</f>
        <v>Bradesco</v>
      </c>
      <c r="C2282" s="0" t="str">
        <f aca="false">IF($A2282="","",INDEX(CARTAO_COMPRAS!$D:$D,INT((ROW()-2)/20)+2))</f>
        <v>Qualive</v>
      </c>
      <c r="D2282" s="0" t="str">
        <f aca="false">IF($A2282="","",INDEX(CARTAO_COMPRAS!$E:$E,INT((ROW()-2)/20)+2))</f>
        <v>Alimentação / Insumos</v>
      </c>
      <c r="E2282" s="0" t="n">
        <f aca="false">IF($A2282="","",INDEX(CARTAO_COMPRAS!$H:$H,INT((ROW()-2)/20)+2)+MOD(ROW()-2,20))</f>
        <v>1</v>
      </c>
      <c r="F2282" s="0" t="n">
        <f aca="false">IF($A2282="","",INDEX(CARTAO_COMPRAS!$G:$G,INT((ROW()-2)/20)+2))</f>
        <v>1</v>
      </c>
      <c r="G2282" s="5" t="n">
        <f aca="false">IF($A2282="","",INDEX(CARTAO_COMPRAS!$I:$I,INT((ROW()-2)/20)+2))</f>
        <v>453.8</v>
      </c>
      <c r="H2282" s="4" t="n">
        <f aca="false">IF($A2282="","",EDATE(INDEX(CARTAO_COMPRAS!$J:$J,INT((ROW()-2)/20)+2),MOD(ROW()-2,20)))</f>
        <v>46218</v>
      </c>
      <c r="I2282" s="4" t="n">
        <f aca="false">IF($H2282="","",$H2282-WEEKDAY($H2282,2)+1)</f>
        <v>46216</v>
      </c>
      <c r="J2282" s="4" t="n">
        <f aca="false">IF($I2282="","",$I2282+6)</f>
        <v>46222</v>
      </c>
      <c r="K2282" s="6" t="n">
        <f aca="false">IF($H2282="","",DATE(YEAR($H2282),MONTH($H2282),1))</f>
        <v>46204</v>
      </c>
      <c r="L2282" s="0" t="str">
        <f aca="false">IF($A2282="","",INDEX(CARTAO_COMPRAS!$K:$K,INT((ROW()-2)/20)+2))</f>
        <v>Previsto</v>
      </c>
      <c r="M2282" s="0" t="str">
        <f aca="false">IF($A2282="","","Compra no cartão")</f>
        <v>Compra no cartão</v>
      </c>
    </row>
    <row r="2283" customFormat="false" ht="13.5" hidden="false" customHeight="false" outlineLevel="0" collapsed="false">
      <c r="A2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3" s="0" t="str">
        <f aca="false">IF($A2283="","",INDEX(CARTAO_COMPRAS!$C:$C,INT((ROW()-2)/20)+2))</f>
        <v/>
      </c>
      <c r="C2283" s="0" t="str">
        <f aca="false">IF($A2283="","",INDEX(CARTAO_COMPRAS!$D:$D,INT((ROW()-2)/20)+2))</f>
        <v/>
      </c>
      <c r="D2283" s="0" t="str">
        <f aca="false">IF($A2283="","",INDEX(CARTAO_COMPRAS!$E:$E,INT((ROW()-2)/20)+2))</f>
        <v/>
      </c>
      <c r="E2283" s="0" t="str">
        <f aca="false">IF($A2283="","",INDEX(CARTAO_COMPRAS!$H:$H,INT((ROW()-2)/20)+2)+MOD(ROW()-2,20))</f>
        <v/>
      </c>
      <c r="F2283" s="0" t="str">
        <f aca="false">IF($A2283="","",INDEX(CARTAO_COMPRAS!$G:$G,INT((ROW()-2)/20)+2))</f>
        <v/>
      </c>
      <c r="G2283" s="5" t="str">
        <f aca="false">IF($A2283="","",INDEX(CARTAO_COMPRAS!$I:$I,INT((ROW()-2)/20)+2))</f>
        <v/>
      </c>
      <c r="H2283" s="4" t="str">
        <f aca="false">IF($A2283="","",EDATE(INDEX(CARTAO_COMPRAS!$J:$J,INT((ROW()-2)/20)+2),MOD(ROW()-2,20)))</f>
        <v/>
      </c>
      <c r="I2283" s="4" t="str">
        <f aca="false">IF($H2283="","",$H2283-WEEKDAY($H2283,2)+1)</f>
        <v/>
      </c>
      <c r="J2283" s="4" t="str">
        <f aca="false">IF($I2283="","",$I2283+6)</f>
        <v/>
      </c>
      <c r="K2283" s="6" t="str">
        <f aca="false">IF($H2283="","",DATE(YEAR($H2283),MONTH($H2283),1))</f>
        <v/>
      </c>
      <c r="L2283" s="0" t="str">
        <f aca="false">IF($A2283="","",INDEX(CARTAO_COMPRAS!$K:$K,INT((ROW()-2)/20)+2))</f>
        <v/>
      </c>
      <c r="M2283" s="0" t="str">
        <f aca="false">IF($A2283="","","Compra no cartão")</f>
        <v/>
      </c>
    </row>
    <row r="2284" customFormat="false" ht="13.5" hidden="false" customHeight="false" outlineLevel="0" collapsed="false">
      <c r="A2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4" s="0" t="str">
        <f aca="false">IF($A2284="","",INDEX(CARTAO_COMPRAS!$C:$C,INT((ROW()-2)/20)+2))</f>
        <v/>
      </c>
      <c r="C2284" s="0" t="str">
        <f aca="false">IF($A2284="","",INDEX(CARTAO_COMPRAS!$D:$D,INT((ROW()-2)/20)+2))</f>
        <v/>
      </c>
      <c r="D2284" s="0" t="str">
        <f aca="false">IF($A2284="","",INDEX(CARTAO_COMPRAS!$E:$E,INT((ROW()-2)/20)+2))</f>
        <v/>
      </c>
      <c r="E2284" s="0" t="str">
        <f aca="false">IF($A2284="","",INDEX(CARTAO_COMPRAS!$H:$H,INT((ROW()-2)/20)+2)+MOD(ROW()-2,20))</f>
        <v/>
      </c>
      <c r="F2284" s="0" t="str">
        <f aca="false">IF($A2284="","",INDEX(CARTAO_COMPRAS!$G:$G,INT((ROW()-2)/20)+2))</f>
        <v/>
      </c>
      <c r="G2284" s="5" t="str">
        <f aca="false">IF($A2284="","",INDEX(CARTAO_COMPRAS!$I:$I,INT((ROW()-2)/20)+2))</f>
        <v/>
      </c>
      <c r="H2284" s="4" t="str">
        <f aca="false">IF($A2284="","",EDATE(INDEX(CARTAO_COMPRAS!$J:$J,INT((ROW()-2)/20)+2),MOD(ROW()-2,20)))</f>
        <v/>
      </c>
      <c r="I2284" s="4" t="str">
        <f aca="false">IF($H2284="","",$H2284-WEEKDAY($H2284,2)+1)</f>
        <v/>
      </c>
      <c r="J2284" s="4" t="str">
        <f aca="false">IF($I2284="","",$I2284+6)</f>
        <v/>
      </c>
      <c r="K2284" s="6" t="str">
        <f aca="false">IF($H2284="","",DATE(YEAR($H2284),MONTH($H2284),1))</f>
        <v/>
      </c>
      <c r="L2284" s="0" t="str">
        <f aca="false">IF($A2284="","",INDEX(CARTAO_COMPRAS!$K:$K,INT((ROW()-2)/20)+2))</f>
        <v/>
      </c>
      <c r="M2284" s="0" t="str">
        <f aca="false">IF($A2284="","","Compra no cartão")</f>
        <v/>
      </c>
    </row>
    <row r="2285" customFormat="false" ht="13.5" hidden="false" customHeight="false" outlineLevel="0" collapsed="false">
      <c r="A2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5" s="0" t="str">
        <f aca="false">IF($A2285="","",INDEX(CARTAO_COMPRAS!$C:$C,INT((ROW()-2)/20)+2))</f>
        <v/>
      </c>
      <c r="C2285" s="0" t="str">
        <f aca="false">IF($A2285="","",INDEX(CARTAO_COMPRAS!$D:$D,INT((ROW()-2)/20)+2))</f>
        <v/>
      </c>
      <c r="D2285" s="0" t="str">
        <f aca="false">IF($A2285="","",INDEX(CARTAO_COMPRAS!$E:$E,INT((ROW()-2)/20)+2))</f>
        <v/>
      </c>
      <c r="E2285" s="0" t="str">
        <f aca="false">IF($A2285="","",INDEX(CARTAO_COMPRAS!$H:$H,INT((ROW()-2)/20)+2)+MOD(ROW()-2,20))</f>
        <v/>
      </c>
      <c r="F2285" s="0" t="str">
        <f aca="false">IF($A2285="","",INDEX(CARTAO_COMPRAS!$G:$G,INT((ROW()-2)/20)+2))</f>
        <v/>
      </c>
      <c r="G2285" s="5" t="str">
        <f aca="false">IF($A2285="","",INDEX(CARTAO_COMPRAS!$I:$I,INT((ROW()-2)/20)+2))</f>
        <v/>
      </c>
      <c r="H2285" s="4" t="str">
        <f aca="false">IF($A2285="","",EDATE(INDEX(CARTAO_COMPRAS!$J:$J,INT((ROW()-2)/20)+2),MOD(ROW()-2,20)))</f>
        <v/>
      </c>
      <c r="I2285" s="4" t="str">
        <f aca="false">IF($H2285="","",$H2285-WEEKDAY($H2285,2)+1)</f>
        <v/>
      </c>
      <c r="J2285" s="4" t="str">
        <f aca="false">IF($I2285="","",$I2285+6)</f>
        <v/>
      </c>
      <c r="K2285" s="6" t="str">
        <f aca="false">IF($H2285="","",DATE(YEAR($H2285),MONTH($H2285),1))</f>
        <v/>
      </c>
      <c r="L2285" s="0" t="str">
        <f aca="false">IF($A2285="","",INDEX(CARTAO_COMPRAS!$K:$K,INT((ROW()-2)/20)+2))</f>
        <v/>
      </c>
      <c r="M2285" s="0" t="str">
        <f aca="false">IF($A2285="","","Compra no cartão")</f>
        <v/>
      </c>
    </row>
    <row r="2286" customFormat="false" ht="13.5" hidden="false" customHeight="false" outlineLevel="0" collapsed="false">
      <c r="A2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6" s="0" t="str">
        <f aca="false">IF($A2286="","",INDEX(CARTAO_COMPRAS!$C:$C,INT((ROW()-2)/20)+2))</f>
        <v/>
      </c>
      <c r="C2286" s="0" t="str">
        <f aca="false">IF($A2286="","",INDEX(CARTAO_COMPRAS!$D:$D,INT((ROW()-2)/20)+2))</f>
        <v/>
      </c>
      <c r="D2286" s="0" t="str">
        <f aca="false">IF($A2286="","",INDEX(CARTAO_COMPRAS!$E:$E,INT((ROW()-2)/20)+2))</f>
        <v/>
      </c>
      <c r="E2286" s="0" t="str">
        <f aca="false">IF($A2286="","",INDEX(CARTAO_COMPRAS!$H:$H,INT((ROW()-2)/20)+2)+MOD(ROW()-2,20))</f>
        <v/>
      </c>
      <c r="F2286" s="0" t="str">
        <f aca="false">IF($A2286="","",INDEX(CARTAO_COMPRAS!$G:$G,INT((ROW()-2)/20)+2))</f>
        <v/>
      </c>
      <c r="G2286" s="5" t="str">
        <f aca="false">IF($A2286="","",INDEX(CARTAO_COMPRAS!$I:$I,INT((ROW()-2)/20)+2))</f>
        <v/>
      </c>
      <c r="H2286" s="4" t="str">
        <f aca="false">IF($A2286="","",EDATE(INDEX(CARTAO_COMPRAS!$J:$J,INT((ROW()-2)/20)+2),MOD(ROW()-2,20)))</f>
        <v/>
      </c>
      <c r="I2286" s="4" t="str">
        <f aca="false">IF($H2286="","",$H2286-WEEKDAY($H2286,2)+1)</f>
        <v/>
      </c>
      <c r="J2286" s="4" t="str">
        <f aca="false">IF($I2286="","",$I2286+6)</f>
        <v/>
      </c>
      <c r="K2286" s="6" t="str">
        <f aca="false">IF($H2286="","",DATE(YEAR($H2286),MONTH($H2286),1))</f>
        <v/>
      </c>
      <c r="L2286" s="0" t="str">
        <f aca="false">IF($A2286="","",INDEX(CARTAO_COMPRAS!$K:$K,INT((ROW()-2)/20)+2))</f>
        <v/>
      </c>
      <c r="M2286" s="0" t="str">
        <f aca="false">IF($A2286="","","Compra no cartão")</f>
        <v/>
      </c>
    </row>
    <row r="2287" customFormat="false" ht="13.5" hidden="false" customHeight="false" outlineLevel="0" collapsed="false">
      <c r="A2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7" s="0" t="str">
        <f aca="false">IF($A2287="","",INDEX(CARTAO_COMPRAS!$C:$C,INT((ROW()-2)/20)+2))</f>
        <v/>
      </c>
      <c r="C2287" s="0" t="str">
        <f aca="false">IF($A2287="","",INDEX(CARTAO_COMPRAS!$D:$D,INT((ROW()-2)/20)+2))</f>
        <v/>
      </c>
      <c r="D2287" s="0" t="str">
        <f aca="false">IF($A2287="","",INDEX(CARTAO_COMPRAS!$E:$E,INT((ROW()-2)/20)+2))</f>
        <v/>
      </c>
      <c r="E2287" s="0" t="str">
        <f aca="false">IF($A2287="","",INDEX(CARTAO_COMPRAS!$H:$H,INT((ROW()-2)/20)+2)+MOD(ROW()-2,20))</f>
        <v/>
      </c>
      <c r="F2287" s="0" t="str">
        <f aca="false">IF($A2287="","",INDEX(CARTAO_COMPRAS!$G:$G,INT((ROW()-2)/20)+2))</f>
        <v/>
      </c>
      <c r="G2287" s="5" t="str">
        <f aca="false">IF($A2287="","",INDEX(CARTAO_COMPRAS!$I:$I,INT((ROW()-2)/20)+2))</f>
        <v/>
      </c>
      <c r="H2287" s="4" t="str">
        <f aca="false">IF($A2287="","",EDATE(INDEX(CARTAO_COMPRAS!$J:$J,INT((ROW()-2)/20)+2),MOD(ROW()-2,20)))</f>
        <v/>
      </c>
      <c r="I2287" s="4" t="str">
        <f aca="false">IF($H2287="","",$H2287-WEEKDAY($H2287,2)+1)</f>
        <v/>
      </c>
      <c r="J2287" s="4" t="str">
        <f aca="false">IF($I2287="","",$I2287+6)</f>
        <v/>
      </c>
      <c r="K2287" s="6" t="str">
        <f aca="false">IF($H2287="","",DATE(YEAR($H2287),MONTH($H2287),1))</f>
        <v/>
      </c>
      <c r="L2287" s="0" t="str">
        <f aca="false">IF($A2287="","",INDEX(CARTAO_COMPRAS!$K:$K,INT((ROW()-2)/20)+2))</f>
        <v/>
      </c>
      <c r="M2287" s="0" t="str">
        <f aca="false">IF($A2287="","","Compra no cartão")</f>
        <v/>
      </c>
    </row>
    <row r="2288" customFormat="false" ht="13.5" hidden="false" customHeight="false" outlineLevel="0" collapsed="false">
      <c r="A2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8" s="0" t="str">
        <f aca="false">IF($A2288="","",INDEX(CARTAO_COMPRAS!$C:$C,INT((ROW()-2)/20)+2))</f>
        <v/>
      </c>
      <c r="C2288" s="0" t="str">
        <f aca="false">IF($A2288="","",INDEX(CARTAO_COMPRAS!$D:$D,INT((ROW()-2)/20)+2))</f>
        <v/>
      </c>
      <c r="D2288" s="0" t="str">
        <f aca="false">IF($A2288="","",INDEX(CARTAO_COMPRAS!$E:$E,INT((ROW()-2)/20)+2))</f>
        <v/>
      </c>
      <c r="E2288" s="0" t="str">
        <f aca="false">IF($A2288="","",INDEX(CARTAO_COMPRAS!$H:$H,INT((ROW()-2)/20)+2)+MOD(ROW()-2,20))</f>
        <v/>
      </c>
      <c r="F2288" s="0" t="str">
        <f aca="false">IF($A2288="","",INDEX(CARTAO_COMPRAS!$G:$G,INT((ROW()-2)/20)+2))</f>
        <v/>
      </c>
      <c r="G2288" s="5" t="str">
        <f aca="false">IF($A2288="","",INDEX(CARTAO_COMPRAS!$I:$I,INT((ROW()-2)/20)+2))</f>
        <v/>
      </c>
      <c r="H2288" s="4" t="str">
        <f aca="false">IF($A2288="","",EDATE(INDEX(CARTAO_COMPRAS!$J:$J,INT((ROW()-2)/20)+2),MOD(ROW()-2,20)))</f>
        <v/>
      </c>
      <c r="I2288" s="4" t="str">
        <f aca="false">IF($H2288="","",$H2288-WEEKDAY($H2288,2)+1)</f>
        <v/>
      </c>
      <c r="J2288" s="4" t="str">
        <f aca="false">IF($I2288="","",$I2288+6)</f>
        <v/>
      </c>
      <c r="K2288" s="6" t="str">
        <f aca="false">IF($H2288="","",DATE(YEAR($H2288),MONTH($H2288),1))</f>
        <v/>
      </c>
      <c r="L2288" s="0" t="str">
        <f aca="false">IF($A2288="","",INDEX(CARTAO_COMPRAS!$K:$K,INT((ROW()-2)/20)+2))</f>
        <v/>
      </c>
      <c r="M2288" s="0" t="str">
        <f aca="false">IF($A2288="","","Compra no cartão")</f>
        <v/>
      </c>
    </row>
    <row r="2289" customFormat="false" ht="13.5" hidden="false" customHeight="false" outlineLevel="0" collapsed="false">
      <c r="A2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89" s="0" t="str">
        <f aca="false">IF($A2289="","",INDEX(CARTAO_COMPRAS!$C:$C,INT((ROW()-2)/20)+2))</f>
        <v/>
      </c>
      <c r="C2289" s="0" t="str">
        <f aca="false">IF($A2289="","",INDEX(CARTAO_COMPRAS!$D:$D,INT((ROW()-2)/20)+2))</f>
        <v/>
      </c>
      <c r="D2289" s="0" t="str">
        <f aca="false">IF($A2289="","",INDEX(CARTAO_COMPRAS!$E:$E,INT((ROW()-2)/20)+2))</f>
        <v/>
      </c>
      <c r="E2289" s="0" t="str">
        <f aca="false">IF($A2289="","",INDEX(CARTAO_COMPRAS!$H:$H,INT((ROW()-2)/20)+2)+MOD(ROW()-2,20))</f>
        <v/>
      </c>
      <c r="F2289" s="0" t="str">
        <f aca="false">IF($A2289="","",INDEX(CARTAO_COMPRAS!$G:$G,INT((ROW()-2)/20)+2))</f>
        <v/>
      </c>
      <c r="G2289" s="5" t="str">
        <f aca="false">IF($A2289="","",INDEX(CARTAO_COMPRAS!$I:$I,INT((ROW()-2)/20)+2))</f>
        <v/>
      </c>
      <c r="H2289" s="4" t="str">
        <f aca="false">IF($A2289="","",EDATE(INDEX(CARTAO_COMPRAS!$J:$J,INT((ROW()-2)/20)+2),MOD(ROW()-2,20)))</f>
        <v/>
      </c>
      <c r="I2289" s="4" t="str">
        <f aca="false">IF($H2289="","",$H2289-WEEKDAY($H2289,2)+1)</f>
        <v/>
      </c>
      <c r="J2289" s="4" t="str">
        <f aca="false">IF($I2289="","",$I2289+6)</f>
        <v/>
      </c>
      <c r="K2289" s="6" t="str">
        <f aca="false">IF($H2289="","",DATE(YEAR($H2289),MONTH($H2289),1))</f>
        <v/>
      </c>
      <c r="L2289" s="0" t="str">
        <f aca="false">IF($A2289="","",INDEX(CARTAO_COMPRAS!$K:$K,INT((ROW()-2)/20)+2))</f>
        <v/>
      </c>
      <c r="M2289" s="0" t="str">
        <f aca="false">IF($A2289="","","Compra no cartão")</f>
        <v/>
      </c>
    </row>
    <row r="2290" customFormat="false" ht="13.5" hidden="false" customHeight="false" outlineLevel="0" collapsed="false">
      <c r="A2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0" s="0" t="str">
        <f aca="false">IF($A2290="","",INDEX(CARTAO_COMPRAS!$C:$C,INT((ROW()-2)/20)+2))</f>
        <v/>
      </c>
      <c r="C2290" s="0" t="str">
        <f aca="false">IF($A2290="","",INDEX(CARTAO_COMPRAS!$D:$D,INT((ROW()-2)/20)+2))</f>
        <v/>
      </c>
      <c r="D2290" s="0" t="str">
        <f aca="false">IF($A2290="","",INDEX(CARTAO_COMPRAS!$E:$E,INT((ROW()-2)/20)+2))</f>
        <v/>
      </c>
      <c r="E2290" s="0" t="str">
        <f aca="false">IF($A2290="","",INDEX(CARTAO_COMPRAS!$H:$H,INT((ROW()-2)/20)+2)+MOD(ROW()-2,20))</f>
        <v/>
      </c>
      <c r="F2290" s="0" t="str">
        <f aca="false">IF($A2290="","",INDEX(CARTAO_COMPRAS!$G:$G,INT((ROW()-2)/20)+2))</f>
        <v/>
      </c>
      <c r="G2290" s="5" t="str">
        <f aca="false">IF($A2290="","",INDEX(CARTAO_COMPRAS!$I:$I,INT((ROW()-2)/20)+2))</f>
        <v/>
      </c>
      <c r="H2290" s="4" t="str">
        <f aca="false">IF($A2290="","",EDATE(INDEX(CARTAO_COMPRAS!$J:$J,INT((ROW()-2)/20)+2),MOD(ROW()-2,20)))</f>
        <v/>
      </c>
      <c r="I2290" s="4" t="str">
        <f aca="false">IF($H2290="","",$H2290-WEEKDAY($H2290,2)+1)</f>
        <v/>
      </c>
      <c r="J2290" s="4" t="str">
        <f aca="false">IF($I2290="","",$I2290+6)</f>
        <v/>
      </c>
      <c r="K2290" s="6" t="str">
        <f aca="false">IF($H2290="","",DATE(YEAR($H2290),MONTH($H2290),1))</f>
        <v/>
      </c>
      <c r="L2290" s="0" t="str">
        <f aca="false">IF($A2290="","",INDEX(CARTAO_COMPRAS!$K:$K,INT((ROW()-2)/20)+2))</f>
        <v/>
      </c>
      <c r="M2290" s="0" t="str">
        <f aca="false">IF($A2290="","","Compra no cartão")</f>
        <v/>
      </c>
    </row>
    <row r="2291" customFormat="false" ht="13.5" hidden="false" customHeight="false" outlineLevel="0" collapsed="false">
      <c r="A2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1" s="0" t="str">
        <f aca="false">IF($A2291="","",INDEX(CARTAO_COMPRAS!$C:$C,INT((ROW()-2)/20)+2))</f>
        <v/>
      </c>
      <c r="C2291" s="0" t="str">
        <f aca="false">IF($A2291="","",INDEX(CARTAO_COMPRAS!$D:$D,INT((ROW()-2)/20)+2))</f>
        <v/>
      </c>
      <c r="D2291" s="0" t="str">
        <f aca="false">IF($A2291="","",INDEX(CARTAO_COMPRAS!$E:$E,INT((ROW()-2)/20)+2))</f>
        <v/>
      </c>
      <c r="E2291" s="0" t="str">
        <f aca="false">IF($A2291="","",INDEX(CARTAO_COMPRAS!$H:$H,INT((ROW()-2)/20)+2)+MOD(ROW()-2,20))</f>
        <v/>
      </c>
      <c r="F2291" s="0" t="str">
        <f aca="false">IF($A2291="","",INDEX(CARTAO_COMPRAS!$G:$G,INT((ROW()-2)/20)+2))</f>
        <v/>
      </c>
      <c r="G2291" s="5" t="str">
        <f aca="false">IF($A2291="","",INDEX(CARTAO_COMPRAS!$I:$I,INT((ROW()-2)/20)+2))</f>
        <v/>
      </c>
      <c r="H2291" s="4" t="str">
        <f aca="false">IF($A2291="","",EDATE(INDEX(CARTAO_COMPRAS!$J:$J,INT((ROW()-2)/20)+2),MOD(ROW()-2,20)))</f>
        <v/>
      </c>
      <c r="I2291" s="4" t="str">
        <f aca="false">IF($H2291="","",$H2291-WEEKDAY($H2291,2)+1)</f>
        <v/>
      </c>
      <c r="J2291" s="4" t="str">
        <f aca="false">IF($I2291="","",$I2291+6)</f>
        <v/>
      </c>
      <c r="K2291" s="6" t="str">
        <f aca="false">IF($H2291="","",DATE(YEAR($H2291),MONTH($H2291),1))</f>
        <v/>
      </c>
      <c r="L2291" s="0" t="str">
        <f aca="false">IF($A2291="","",INDEX(CARTAO_COMPRAS!$K:$K,INT((ROW()-2)/20)+2))</f>
        <v/>
      </c>
      <c r="M2291" s="0" t="str">
        <f aca="false">IF($A2291="","","Compra no cartão")</f>
        <v/>
      </c>
    </row>
    <row r="2292" customFormat="false" ht="13.5" hidden="false" customHeight="false" outlineLevel="0" collapsed="false">
      <c r="A2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2" s="0" t="str">
        <f aca="false">IF($A2292="","",INDEX(CARTAO_COMPRAS!$C:$C,INT((ROW()-2)/20)+2))</f>
        <v/>
      </c>
      <c r="C2292" s="0" t="str">
        <f aca="false">IF($A2292="","",INDEX(CARTAO_COMPRAS!$D:$D,INT((ROW()-2)/20)+2))</f>
        <v/>
      </c>
      <c r="D2292" s="0" t="str">
        <f aca="false">IF($A2292="","",INDEX(CARTAO_COMPRAS!$E:$E,INT((ROW()-2)/20)+2))</f>
        <v/>
      </c>
      <c r="E2292" s="0" t="str">
        <f aca="false">IF($A2292="","",INDEX(CARTAO_COMPRAS!$H:$H,INT((ROW()-2)/20)+2)+MOD(ROW()-2,20))</f>
        <v/>
      </c>
      <c r="F2292" s="0" t="str">
        <f aca="false">IF($A2292="","",INDEX(CARTAO_COMPRAS!$G:$G,INT((ROW()-2)/20)+2))</f>
        <v/>
      </c>
      <c r="G2292" s="5" t="str">
        <f aca="false">IF($A2292="","",INDEX(CARTAO_COMPRAS!$I:$I,INT((ROW()-2)/20)+2))</f>
        <v/>
      </c>
      <c r="H2292" s="4" t="str">
        <f aca="false">IF($A2292="","",EDATE(INDEX(CARTAO_COMPRAS!$J:$J,INT((ROW()-2)/20)+2),MOD(ROW()-2,20)))</f>
        <v/>
      </c>
      <c r="I2292" s="4" t="str">
        <f aca="false">IF($H2292="","",$H2292-WEEKDAY($H2292,2)+1)</f>
        <v/>
      </c>
      <c r="J2292" s="4" t="str">
        <f aca="false">IF($I2292="","",$I2292+6)</f>
        <v/>
      </c>
      <c r="K2292" s="6" t="str">
        <f aca="false">IF($H2292="","",DATE(YEAR($H2292),MONTH($H2292),1))</f>
        <v/>
      </c>
      <c r="L2292" s="0" t="str">
        <f aca="false">IF($A2292="","",INDEX(CARTAO_COMPRAS!$K:$K,INT((ROW()-2)/20)+2))</f>
        <v/>
      </c>
      <c r="M2292" s="0" t="str">
        <f aca="false">IF($A2292="","","Compra no cartão")</f>
        <v/>
      </c>
    </row>
    <row r="2293" customFormat="false" ht="13.5" hidden="false" customHeight="false" outlineLevel="0" collapsed="false">
      <c r="A2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3" s="0" t="str">
        <f aca="false">IF($A2293="","",INDEX(CARTAO_COMPRAS!$C:$C,INT((ROW()-2)/20)+2))</f>
        <v/>
      </c>
      <c r="C2293" s="0" t="str">
        <f aca="false">IF($A2293="","",INDEX(CARTAO_COMPRAS!$D:$D,INT((ROW()-2)/20)+2))</f>
        <v/>
      </c>
      <c r="D2293" s="0" t="str">
        <f aca="false">IF($A2293="","",INDEX(CARTAO_COMPRAS!$E:$E,INT((ROW()-2)/20)+2))</f>
        <v/>
      </c>
      <c r="E2293" s="0" t="str">
        <f aca="false">IF($A2293="","",INDEX(CARTAO_COMPRAS!$H:$H,INT((ROW()-2)/20)+2)+MOD(ROW()-2,20))</f>
        <v/>
      </c>
      <c r="F2293" s="0" t="str">
        <f aca="false">IF($A2293="","",INDEX(CARTAO_COMPRAS!$G:$G,INT((ROW()-2)/20)+2))</f>
        <v/>
      </c>
      <c r="G2293" s="5" t="str">
        <f aca="false">IF($A2293="","",INDEX(CARTAO_COMPRAS!$I:$I,INT((ROW()-2)/20)+2))</f>
        <v/>
      </c>
      <c r="H2293" s="4" t="str">
        <f aca="false">IF($A2293="","",EDATE(INDEX(CARTAO_COMPRAS!$J:$J,INT((ROW()-2)/20)+2),MOD(ROW()-2,20)))</f>
        <v/>
      </c>
      <c r="I2293" s="4" t="str">
        <f aca="false">IF($H2293="","",$H2293-WEEKDAY($H2293,2)+1)</f>
        <v/>
      </c>
      <c r="J2293" s="4" t="str">
        <f aca="false">IF($I2293="","",$I2293+6)</f>
        <v/>
      </c>
      <c r="K2293" s="6" t="str">
        <f aca="false">IF($H2293="","",DATE(YEAR($H2293),MONTH($H2293),1))</f>
        <v/>
      </c>
      <c r="L2293" s="0" t="str">
        <f aca="false">IF($A2293="","",INDEX(CARTAO_COMPRAS!$K:$K,INT((ROW()-2)/20)+2))</f>
        <v/>
      </c>
      <c r="M2293" s="0" t="str">
        <f aca="false">IF($A2293="","","Compra no cartão")</f>
        <v/>
      </c>
    </row>
    <row r="2294" customFormat="false" ht="13.5" hidden="false" customHeight="false" outlineLevel="0" collapsed="false">
      <c r="A2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4" s="0" t="str">
        <f aca="false">IF($A2294="","",INDEX(CARTAO_COMPRAS!$C:$C,INT((ROW()-2)/20)+2))</f>
        <v/>
      </c>
      <c r="C2294" s="0" t="str">
        <f aca="false">IF($A2294="","",INDEX(CARTAO_COMPRAS!$D:$D,INT((ROW()-2)/20)+2))</f>
        <v/>
      </c>
      <c r="D2294" s="0" t="str">
        <f aca="false">IF($A2294="","",INDEX(CARTAO_COMPRAS!$E:$E,INT((ROW()-2)/20)+2))</f>
        <v/>
      </c>
      <c r="E2294" s="0" t="str">
        <f aca="false">IF($A2294="","",INDEX(CARTAO_COMPRAS!$H:$H,INT((ROW()-2)/20)+2)+MOD(ROW()-2,20))</f>
        <v/>
      </c>
      <c r="F2294" s="0" t="str">
        <f aca="false">IF($A2294="","",INDEX(CARTAO_COMPRAS!$G:$G,INT((ROW()-2)/20)+2))</f>
        <v/>
      </c>
      <c r="G2294" s="5" t="str">
        <f aca="false">IF($A2294="","",INDEX(CARTAO_COMPRAS!$I:$I,INT((ROW()-2)/20)+2))</f>
        <v/>
      </c>
      <c r="H2294" s="4" t="str">
        <f aca="false">IF($A2294="","",EDATE(INDEX(CARTAO_COMPRAS!$J:$J,INT((ROW()-2)/20)+2),MOD(ROW()-2,20)))</f>
        <v/>
      </c>
      <c r="I2294" s="4" t="str">
        <f aca="false">IF($H2294="","",$H2294-WEEKDAY($H2294,2)+1)</f>
        <v/>
      </c>
      <c r="J2294" s="4" t="str">
        <f aca="false">IF($I2294="","",$I2294+6)</f>
        <v/>
      </c>
      <c r="K2294" s="6" t="str">
        <f aca="false">IF($H2294="","",DATE(YEAR($H2294),MONTH($H2294),1))</f>
        <v/>
      </c>
      <c r="L2294" s="0" t="str">
        <f aca="false">IF($A2294="","",INDEX(CARTAO_COMPRAS!$K:$K,INT((ROW()-2)/20)+2))</f>
        <v/>
      </c>
      <c r="M2294" s="0" t="str">
        <f aca="false">IF($A2294="","","Compra no cartão")</f>
        <v/>
      </c>
    </row>
    <row r="2295" customFormat="false" ht="13.5" hidden="false" customHeight="false" outlineLevel="0" collapsed="false">
      <c r="A2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5" s="0" t="str">
        <f aca="false">IF($A2295="","",INDEX(CARTAO_COMPRAS!$C:$C,INT((ROW()-2)/20)+2))</f>
        <v/>
      </c>
      <c r="C2295" s="0" t="str">
        <f aca="false">IF($A2295="","",INDEX(CARTAO_COMPRAS!$D:$D,INT((ROW()-2)/20)+2))</f>
        <v/>
      </c>
      <c r="D2295" s="0" t="str">
        <f aca="false">IF($A2295="","",INDEX(CARTAO_COMPRAS!$E:$E,INT((ROW()-2)/20)+2))</f>
        <v/>
      </c>
      <c r="E2295" s="0" t="str">
        <f aca="false">IF($A2295="","",INDEX(CARTAO_COMPRAS!$H:$H,INT((ROW()-2)/20)+2)+MOD(ROW()-2,20))</f>
        <v/>
      </c>
      <c r="F2295" s="0" t="str">
        <f aca="false">IF($A2295="","",INDEX(CARTAO_COMPRAS!$G:$G,INT((ROW()-2)/20)+2))</f>
        <v/>
      </c>
      <c r="G2295" s="5" t="str">
        <f aca="false">IF($A2295="","",INDEX(CARTAO_COMPRAS!$I:$I,INT((ROW()-2)/20)+2))</f>
        <v/>
      </c>
      <c r="H2295" s="4" t="str">
        <f aca="false">IF($A2295="","",EDATE(INDEX(CARTAO_COMPRAS!$J:$J,INT((ROW()-2)/20)+2),MOD(ROW()-2,20)))</f>
        <v/>
      </c>
      <c r="I2295" s="4" t="str">
        <f aca="false">IF($H2295="","",$H2295-WEEKDAY($H2295,2)+1)</f>
        <v/>
      </c>
      <c r="J2295" s="4" t="str">
        <f aca="false">IF($I2295="","",$I2295+6)</f>
        <v/>
      </c>
      <c r="K2295" s="6" t="str">
        <f aca="false">IF($H2295="","",DATE(YEAR($H2295),MONTH($H2295),1))</f>
        <v/>
      </c>
      <c r="L2295" s="0" t="str">
        <f aca="false">IF($A2295="","",INDEX(CARTAO_COMPRAS!$K:$K,INT((ROW()-2)/20)+2))</f>
        <v/>
      </c>
      <c r="M2295" s="0" t="str">
        <f aca="false">IF($A2295="","","Compra no cartão")</f>
        <v/>
      </c>
    </row>
    <row r="2296" customFormat="false" ht="13.5" hidden="false" customHeight="false" outlineLevel="0" collapsed="false">
      <c r="A2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6" s="0" t="str">
        <f aca="false">IF($A2296="","",INDEX(CARTAO_COMPRAS!$C:$C,INT((ROW()-2)/20)+2))</f>
        <v/>
      </c>
      <c r="C2296" s="0" t="str">
        <f aca="false">IF($A2296="","",INDEX(CARTAO_COMPRAS!$D:$D,INT((ROW()-2)/20)+2))</f>
        <v/>
      </c>
      <c r="D2296" s="0" t="str">
        <f aca="false">IF($A2296="","",INDEX(CARTAO_COMPRAS!$E:$E,INT((ROW()-2)/20)+2))</f>
        <v/>
      </c>
      <c r="E2296" s="0" t="str">
        <f aca="false">IF($A2296="","",INDEX(CARTAO_COMPRAS!$H:$H,INT((ROW()-2)/20)+2)+MOD(ROW()-2,20))</f>
        <v/>
      </c>
      <c r="F2296" s="0" t="str">
        <f aca="false">IF($A2296="","",INDEX(CARTAO_COMPRAS!$G:$G,INT((ROW()-2)/20)+2))</f>
        <v/>
      </c>
      <c r="G2296" s="5" t="str">
        <f aca="false">IF($A2296="","",INDEX(CARTAO_COMPRAS!$I:$I,INT((ROW()-2)/20)+2))</f>
        <v/>
      </c>
      <c r="H2296" s="4" t="str">
        <f aca="false">IF($A2296="","",EDATE(INDEX(CARTAO_COMPRAS!$J:$J,INT((ROW()-2)/20)+2),MOD(ROW()-2,20)))</f>
        <v/>
      </c>
      <c r="I2296" s="4" t="str">
        <f aca="false">IF($H2296="","",$H2296-WEEKDAY($H2296,2)+1)</f>
        <v/>
      </c>
      <c r="J2296" s="4" t="str">
        <f aca="false">IF($I2296="","",$I2296+6)</f>
        <v/>
      </c>
      <c r="K2296" s="6" t="str">
        <f aca="false">IF($H2296="","",DATE(YEAR($H2296),MONTH($H2296),1))</f>
        <v/>
      </c>
      <c r="L2296" s="0" t="str">
        <f aca="false">IF($A2296="","",INDEX(CARTAO_COMPRAS!$K:$K,INT((ROW()-2)/20)+2))</f>
        <v/>
      </c>
      <c r="M2296" s="0" t="str">
        <f aca="false">IF($A2296="","","Compra no cartão")</f>
        <v/>
      </c>
    </row>
    <row r="2297" customFormat="false" ht="13.5" hidden="false" customHeight="false" outlineLevel="0" collapsed="false">
      <c r="A2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7" s="0" t="str">
        <f aca="false">IF($A2297="","",INDEX(CARTAO_COMPRAS!$C:$C,INT((ROW()-2)/20)+2))</f>
        <v/>
      </c>
      <c r="C2297" s="0" t="str">
        <f aca="false">IF($A2297="","",INDEX(CARTAO_COMPRAS!$D:$D,INT((ROW()-2)/20)+2))</f>
        <v/>
      </c>
      <c r="D2297" s="0" t="str">
        <f aca="false">IF($A2297="","",INDEX(CARTAO_COMPRAS!$E:$E,INT((ROW()-2)/20)+2))</f>
        <v/>
      </c>
      <c r="E2297" s="0" t="str">
        <f aca="false">IF($A2297="","",INDEX(CARTAO_COMPRAS!$H:$H,INT((ROW()-2)/20)+2)+MOD(ROW()-2,20))</f>
        <v/>
      </c>
      <c r="F2297" s="0" t="str">
        <f aca="false">IF($A2297="","",INDEX(CARTAO_COMPRAS!$G:$G,INT((ROW()-2)/20)+2))</f>
        <v/>
      </c>
      <c r="G2297" s="5" t="str">
        <f aca="false">IF($A2297="","",INDEX(CARTAO_COMPRAS!$I:$I,INT((ROW()-2)/20)+2))</f>
        <v/>
      </c>
      <c r="H2297" s="4" t="str">
        <f aca="false">IF($A2297="","",EDATE(INDEX(CARTAO_COMPRAS!$J:$J,INT((ROW()-2)/20)+2),MOD(ROW()-2,20)))</f>
        <v/>
      </c>
      <c r="I2297" s="4" t="str">
        <f aca="false">IF($H2297="","",$H2297-WEEKDAY($H2297,2)+1)</f>
        <v/>
      </c>
      <c r="J2297" s="4" t="str">
        <f aca="false">IF($I2297="","",$I2297+6)</f>
        <v/>
      </c>
      <c r="K2297" s="6" t="str">
        <f aca="false">IF($H2297="","",DATE(YEAR($H2297),MONTH($H2297),1))</f>
        <v/>
      </c>
      <c r="L2297" s="0" t="str">
        <f aca="false">IF($A2297="","",INDEX(CARTAO_COMPRAS!$K:$K,INT((ROW()-2)/20)+2))</f>
        <v/>
      </c>
      <c r="M2297" s="0" t="str">
        <f aca="false">IF($A2297="","","Compra no cartão")</f>
        <v/>
      </c>
    </row>
    <row r="2298" customFormat="false" ht="13.5" hidden="false" customHeight="false" outlineLevel="0" collapsed="false">
      <c r="A2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8" s="0" t="str">
        <f aca="false">IF($A2298="","",INDEX(CARTAO_COMPRAS!$C:$C,INT((ROW()-2)/20)+2))</f>
        <v/>
      </c>
      <c r="C2298" s="0" t="str">
        <f aca="false">IF($A2298="","",INDEX(CARTAO_COMPRAS!$D:$D,INT((ROW()-2)/20)+2))</f>
        <v/>
      </c>
      <c r="D2298" s="0" t="str">
        <f aca="false">IF($A2298="","",INDEX(CARTAO_COMPRAS!$E:$E,INT((ROW()-2)/20)+2))</f>
        <v/>
      </c>
      <c r="E2298" s="0" t="str">
        <f aca="false">IF($A2298="","",INDEX(CARTAO_COMPRAS!$H:$H,INT((ROW()-2)/20)+2)+MOD(ROW()-2,20))</f>
        <v/>
      </c>
      <c r="F2298" s="0" t="str">
        <f aca="false">IF($A2298="","",INDEX(CARTAO_COMPRAS!$G:$G,INT((ROW()-2)/20)+2))</f>
        <v/>
      </c>
      <c r="G2298" s="5" t="str">
        <f aca="false">IF($A2298="","",INDEX(CARTAO_COMPRAS!$I:$I,INT((ROW()-2)/20)+2))</f>
        <v/>
      </c>
      <c r="H2298" s="4" t="str">
        <f aca="false">IF($A2298="","",EDATE(INDEX(CARTAO_COMPRAS!$J:$J,INT((ROW()-2)/20)+2),MOD(ROW()-2,20)))</f>
        <v/>
      </c>
      <c r="I2298" s="4" t="str">
        <f aca="false">IF($H2298="","",$H2298-WEEKDAY($H2298,2)+1)</f>
        <v/>
      </c>
      <c r="J2298" s="4" t="str">
        <f aca="false">IF($I2298="","",$I2298+6)</f>
        <v/>
      </c>
      <c r="K2298" s="6" t="str">
        <f aca="false">IF($H2298="","",DATE(YEAR($H2298),MONTH($H2298),1))</f>
        <v/>
      </c>
      <c r="L2298" s="0" t="str">
        <f aca="false">IF($A2298="","",INDEX(CARTAO_COMPRAS!$K:$K,INT((ROW()-2)/20)+2))</f>
        <v/>
      </c>
      <c r="M2298" s="0" t="str">
        <f aca="false">IF($A2298="","","Compra no cartão")</f>
        <v/>
      </c>
    </row>
    <row r="2299" customFormat="false" ht="13.5" hidden="false" customHeight="false" outlineLevel="0" collapsed="false">
      <c r="A2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299" s="0" t="str">
        <f aca="false">IF($A2299="","",INDEX(CARTAO_COMPRAS!$C:$C,INT((ROW()-2)/20)+2))</f>
        <v/>
      </c>
      <c r="C2299" s="0" t="str">
        <f aca="false">IF($A2299="","",INDEX(CARTAO_COMPRAS!$D:$D,INT((ROW()-2)/20)+2))</f>
        <v/>
      </c>
      <c r="D2299" s="0" t="str">
        <f aca="false">IF($A2299="","",INDEX(CARTAO_COMPRAS!$E:$E,INT((ROW()-2)/20)+2))</f>
        <v/>
      </c>
      <c r="E2299" s="0" t="str">
        <f aca="false">IF($A2299="","",INDEX(CARTAO_COMPRAS!$H:$H,INT((ROW()-2)/20)+2)+MOD(ROW()-2,20))</f>
        <v/>
      </c>
      <c r="F2299" s="0" t="str">
        <f aca="false">IF($A2299="","",INDEX(CARTAO_COMPRAS!$G:$G,INT((ROW()-2)/20)+2))</f>
        <v/>
      </c>
      <c r="G2299" s="5" t="str">
        <f aca="false">IF($A2299="","",INDEX(CARTAO_COMPRAS!$I:$I,INT((ROW()-2)/20)+2))</f>
        <v/>
      </c>
      <c r="H2299" s="4" t="str">
        <f aca="false">IF($A2299="","",EDATE(INDEX(CARTAO_COMPRAS!$J:$J,INT((ROW()-2)/20)+2),MOD(ROW()-2,20)))</f>
        <v/>
      </c>
      <c r="I2299" s="4" t="str">
        <f aca="false">IF($H2299="","",$H2299-WEEKDAY($H2299,2)+1)</f>
        <v/>
      </c>
      <c r="J2299" s="4" t="str">
        <f aca="false">IF($I2299="","",$I2299+6)</f>
        <v/>
      </c>
      <c r="K2299" s="6" t="str">
        <f aca="false">IF($H2299="","",DATE(YEAR($H2299),MONTH($H2299),1))</f>
        <v/>
      </c>
      <c r="L2299" s="0" t="str">
        <f aca="false">IF($A2299="","",INDEX(CARTAO_COMPRAS!$K:$K,INT((ROW()-2)/20)+2))</f>
        <v/>
      </c>
      <c r="M2299" s="0" t="str">
        <f aca="false">IF($A2299="","","Compra no cartão")</f>
        <v/>
      </c>
    </row>
    <row r="2300" customFormat="false" ht="13.5" hidden="false" customHeight="false" outlineLevel="0" collapsed="false">
      <c r="A2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0" s="0" t="str">
        <f aca="false">IF($A2300="","",INDEX(CARTAO_COMPRAS!$C:$C,INT((ROW()-2)/20)+2))</f>
        <v/>
      </c>
      <c r="C2300" s="0" t="str">
        <f aca="false">IF($A2300="","",INDEX(CARTAO_COMPRAS!$D:$D,INT((ROW()-2)/20)+2))</f>
        <v/>
      </c>
      <c r="D2300" s="0" t="str">
        <f aca="false">IF($A2300="","",INDEX(CARTAO_COMPRAS!$E:$E,INT((ROW()-2)/20)+2))</f>
        <v/>
      </c>
      <c r="E2300" s="0" t="str">
        <f aca="false">IF($A2300="","",INDEX(CARTAO_COMPRAS!$H:$H,INT((ROW()-2)/20)+2)+MOD(ROW()-2,20))</f>
        <v/>
      </c>
      <c r="F2300" s="0" t="str">
        <f aca="false">IF($A2300="","",INDEX(CARTAO_COMPRAS!$G:$G,INT((ROW()-2)/20)+2))</f>
        <v/>
      </c>
      <c r="G2300" s="5" t="str">
        <f aca="false">IF($A2300="","",INDEX(CARTAO_COMPRAS!$I:$I,INT((ROW()-2)/20)+2))</f>
        <v/>
      </c>
      <c r="H2300" s="4" t="str">
        <f aca="false">IF($A2300="","",EDATE(INDEX(CARTAO_COMPRAS!$J:$J,INT((ROW()-2)/20)+2),MOD(ROW()-2,20)))</f>
        <v/>
      </c>
      <c r="I2300" s="4" t="str">
        <f aca="false">IF($H2300="","",$H2300-WEEKDAY($H2300,2)+1)</f>
        <v/>
      </c>
      <c r="J2300" s="4" t="str">
        <f aca="false">IF($I2300="","",$I2300+6)</f>
        <v/>
      </c>
      <c r="K2300" s="6" t="str">
        <f aca="false">IF($H2300="","",DATE(YEAR($H2300),MONTH($H2300),1))</f>
        <v/>
      </c>
      <c r="L2300" s="0" t="str">
        <f aca="false">IF($A2300="","",INDEX(CARTAO_COMPRAS!$K:$K,INT((ROW()-2)/20)+2))</f>
        <v/>
      </c>
      <c r="M2300" s="0" t="str">
        <f aca="false">IF($A2300="","","Compra no cartão")</f>
        <v/>
      </c>
    </row>
    <row r="2301" customFormat="false" ht="13.5" hidden="false" customHeight="false" outlineLevel="0" collapsed="false">
      <c r="A2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1" s="0" t="str">
        <f aca="false">IF($A2301="","",INDEX(CARTAO_COMPRAS!$C:$C,INT((ROW()-2)/20)+2))</f>
        <v/>
      </c>
      <c r="C2301" s="0" t="str">
        <f aca="false">IF($A2301="","",INDEX(CARTAO_COMPRAS!$D:$D,INT((ROW()-2)/20)+2))</f>
        <v/>
      </c>
      <c r="D2301" s="0" t="str">
        <f aca="false">IF($A2301="","",INDEX(CARTAO_COMPRAS!$E:$E,INT((ROW()-2)/20)+2))</f>
        <v/>
      </c>
      <c r="E2301" s="0" t="str">
        <f aca="false">IF($A2301="","",INDEX(CARTAO_COMPRAS!$H:$H,INT((ROW()-2)/20)+2)+MOD(ROW()-2,20))</f>
        <v/>
      </c>
      <c r="F2301" s="0" t="str">
        <f aca="false">IF($A2301="","",INDEX(CARTAO_COMPRAS!$G:$G,INT((ROW()-2)/20)+2))</f>
        <v/>
      </c>
      <c r="G2301" s="5" t="str">
        <f aca="false">IF($A2301="","",INDEX(CARTAO_COMPRAS!$I:$I,INT((ROW()-2)/20)+2))</f>
        <v/>
      </c>
      <c r="H2301" s="4" t="str">
        <f aca="false">IF($A2301="","",EDATE(INDEX(CARTAO_COMPRAS!$J:$J,INT((ROW()-2)/20)+2),MOD(ROW()-2,20)))</f>
        <v/>
      </c>
      <c r="I2301" s="4" t="str">
        <f aca="false">IF($H2301="","",$H2301-WEEKDAY($H2301,2)+1)</f>
        <v/>
      </c>
      <c r="J2301" s="4" t="str">
        <f aca="false">IF($I2301="","",$I2301+6)</f>
        <v/>
      </c>
      <c r="K2301" s="6" t="str">
        <f aca="false">IF($H2301="","",DATE(YEAR($H2301),MONTH($H2301),1))</f>
        <v/>
      </c>
      <c r="L2301" s="0" t="str">
        <f aca="false">IF($A2301="","",INDEX(CARTAO_COMPRAS!$K:$K,INT((ROW()-2)/20)+2))</f>
        <v/>
      </c>
      <c r="M2301" s="0" t="str">
        <f aca="false">IF($A2301="","","Compra no cartão")</f>
        <v/>
      </c>
    </row>
    <row r="2302" customFormat="false" ht="13.5" hidden="false" customHeight="false" outlineLevel="0" collapsed="false">
      <c r="A23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116</v>
      </c>
      <c r="B2302" s="0" t="str">
        <f aca="false">IF($A2302="","",INDEX(CARTAO_COMPRAS!$C:$C,INT((ROW()-2)/20)+2))</f>
        <v>Bradesco</v>
      </c>
      <c r="C2302" s="0" t="str">
        <f aca="false">IF($A2302="","",INDEX(CARTAO_COMPRAS!$D:$D,INT((ROW()-2)/20)+2))</f>
        <v>Supermercado</v>
      </c>
      <c r="D2302" s="0" t="str">
        <f aca="false">IF($A2302="","",INDEX(CARTAO_COMPRAS!$E:$E,INT((ROW()-2)/20)+2))</f>
        <v>Alimentação / Insumos</v>
      </c>
      <c r="E2302" s="0" t="n">
        <f aca="false">IF($A2302="","",INDEX(CARTAO_COMPRAS!$H:$H,INT((ROW()-2)/20)+2)+MOD(ROW()-2,20))</f>
        <v>1</v>
      </c>
      <c r="F2302" s="0" t="n">
        <f aca="false">IF($A2302="","",INDEX(CARTAO_COMPRAS!$G:$G,INT((ROW()-2)/20)+2))</f>
        <v>1</v>
      </c>
      <c r="G2302" s="5" t="n">
        <f aca="false">IF($A2302="","",INDEX(CARTAO_COMPRAS!$I:$I,INT((ROW()-2)/20)+2))</f>
        <v>141.85</v>
      </c>
      <c r="H2302" s="4" t="n">
        <f aca="false">IF($A2302="","",EDATE(INDEX(CARTAO_COMPRAS!$J:$J,INT((ROW()-2)/20)+2),MOD(ROW()-2,20)))</f>
        <v>46218</v>
      </c>
      <c r="I2302" s="4" t="n">
        <f aca="false">IF($H2302="","",$H2302-WEEKDAY($H2302,2)+1)</f>
        <v>46216</v>
      </c>
      <c r="J2302" s="4" t="n">
        <f aca="false">IF($I2302="","",$I2302+6)</f>
        <v>46222</v>
      </c>
      <c r="K2302" s="6" t="n">
        <f aca="false">IF($H2302="","",DATE(YEAR($H2302),MONTH($H2302),1))</f>
        <v>46204</v>
      </c>
      <c r="L2302" s="0" t="str">
        <f aca="false">IF($A2302="","",INDEX(CARTAO_COMPRAS!$K:$K,INT((ROW()-2)/20)+2))</f>
        <v>Previsto</v>
      </c>
      <c r="M2302" s="0" t="str">
        <f aca="false">IF($A2302="","","Compra no cartão")</f>
        <v>Compra no cartão</v>
      </c>
    </row>
    <row r="2303" customFormat="false" ht="13.5" hidden="false" customHeight="false" outlineLevel="0" collapsed="false">
      <c r="A2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3" s="0" t="str">
        <f aca="false">IF($A2303="","",INDEX(CARTAO_COMPRAS!$C:$C,INT((ROW()-2)/20)+2))</f>
        <v/>
      </c>
      <c r="C2303" s="0" t="str">
        <f aca="false">IF($A2303="","",INDEX(CARTAO_COMPRAS!$D:$D,INT((ROW()-2)/20)+2))</f>
        <v/>
      </c>
      <c r="D2303" s="0" t="str">
        <f aca="false">IF($A2303="","",INDEX(CARTAO_COMPRAS!$E:$E,INT((ROW()-2)/20)+2))</f>
        <v/>
      </c>
      <c r="E2303" s="0" t="str">
        <f aca="false">IF($A2303="","",INDEX(CARTAO_COMPRAS!$H:$H,INT((ROW()-2)/20)+2)+MOD(ROW()-2,20))</f>
        <v/>
      </c>
      <c r="F2303" s="0" t="str">
        <f aca="false">IF($A2303="","",INDEX(CARTAO_COMPRAS!$G:$G,INT((ROW()-2)/20)+2))</f>
        <v/>
      </c>
      <c r="G2303" s="5" t="str">
        <f aca="false">IF($A2303="","",INDEX(CARTAO_COMPRAS!$I:$I,INT((ROW()-2)/20)+2))</f>
        <v/>
      </c>
      <c r="H2303" s="4" t="str">
        <f aca="false">IF($A2303="","",EDATE(INDEX(CARTAO_COMPRAS!$J:$J,INT((ROW()-2)/20)+2),MOD(ROW()-2,20)))</f>
        <v/>
      </c>
      <c r="I2303" s="4" t="str">
        <f aca="false">IF($H2303="","",$H2303-WEEKDAY($H2303,2)+1)</f>
        <v/>
      </c>
      <c r="J2303" s="4" t="str">
        <f aca="false">IF($I2303="","",$I2303+6)</f>
        <v/>
      </c>
      <c r="K2303" s="6" t="str">
        <f aca="false">IF($H2303="","",DATE(YEAR($H2303),MONTH($H2303),1))</f>
        <v/>
      </c>
      <c r="L2303" s="0" t="str">
        <f aca="false">IF($A2303="","",INDEX(CARTAO_COMPRAS!$K:$K,INT((ROW()-2)/20)+2))</f>
        <v/>
      </c>
      <c r="M2303" s="0" t="str">
        <f aca="false">IF($A2303="","","Compra no cartão")</f>
        <v/>
      </c>
    </row>
    <row r="2304" customFormat="false" ht="13.5" hidden="false" customHeight="false" outlineLevel="0" collapsed="false">
      <c r="A2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4" s="0" t="str">
        <f aca="false">IF($A2304="","",INDEX(CARTAO_COMPRAS!$C:$C,INT((ROW()-2)/20)+2))</f>
        <v/>
      </c>
      <c r="C2304" s="0" t="str">
        <f aca="false">IF($A2304="","",INDEX(CARTAO_COMPRAS!$D:$D,INT((ROW()-2)/20)+2))</f>
        <v/>
      </c>
      <c r="D2304" s="0" t="str">
        <f aca="false">IF($A2304="","",INDEX(CARTAO_COMPRAS!$E:$E,INT((ROW()-2)/20)+2))</f>
        <v/>
      </c>
      <c r="E2304" s="0" t="str">
        <f aca="false">IF($A2304="","",INDEX(CARTAO_COMPRAS!$H:$H,INT((ROW()-2)/20)+2)+MOD(ROW()-2,20))</f>
        <v/>
      </c>
      <c r="F2304" s="0" t="str">
        <f aca="false">IF($A2304="","",INDEX(CARTAO_COMPRAS!$G:$G,INT((ROW()-2)/20)+2))</f>
        <v/>
      </c>
      <c r="G2304" s="5" t="str">
        <f aca="false">IF($A2304="","",INDEX(CARTAO_COMPRAS!$I:$I,INT((ROW()-2)/20)+2))</f>
        <v/>
      </c>
      <c r="H2304" s="4" t="str">
        <f aca="false">IF($A2304="","",EDATE(INDEX(CARTAO_COMPRAS!$J:$J,INT((ROW()-2)/20)+2),MOD(ROW()-2,20)))</f>
        <v/>
      </c>
      <c r="I2304" s="4" t="str">
        <f aca="false">IF($H2304="","",$H2304-WEEKDAY($H2304,2)+1)</f>
        <v/>
      </c>
      <c r="J2304" s="4" t="str">
        <f aca="false">IF($I2304="","",$I2304+6)</f>
        <v/>
      </c>
      <c r="K2304" s="6" t="str">
        <f aca="false">IF($H2304="","",DATE(YEAR($H2304),MONTH($H2304),1))</f>
        <v/>
      </c>
      <c r="L2304" s="0" t="str">
        <f aca="false">IF($A2304="","",INDEX(CARTAO_COMPRAS!$K:$K,INT((ROW()-2)/20)+2))</f>
        <v/>
      </c>
      <c r="M2304" s="0" t="str">
        <f aca="false">IF($A2304="","","Compra no cartão")</f>
        <v/>
      </c>
    </row>
    <row r="2305" customFormat="false" ht="13.5" hidden="false" customHeight="false" outlineLevel="0" collapsed="false">
      <c r="A2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5" s="0" t="str">
        <f aca="false">IF($A2305="","",INDEX(CARTAO_COMPRAS!$C:$C,INT((ROW()-2)/20)+2))</f>
        <v/>
      </c>
      <c r="C2305" s="0" t="str">
        <f aca="false">IF($A2305="","",INDEX(CARTAO_COMPRAS!$D:$D,INT((ROW()-2)/20)+2))</f>
        <v/>
      </c>
      <c r="D2305" s="0" t="str">
        <f aca="false">IF($A2305="","",INDEX(CARTAO_COMPRAS!$E:$E,INT((ROW()-2)/20)+2))</f>
        <v/>
      </c>
      <c r="E2305" s="0" t="str">
        <f aca="false">IF($A2305="","",INDEX(CARTAO_COMPRAS!$H:$H,INT((ROW()-2)/20)+2)+MOD(ROW()-2,20))</f>
        <v/>
      </c>
      <c r="F2305" s="0" t="str">
        <f aca="false">IF($A2305="","",INDEX(CARTAO_COMPRAS!$G:$G,INT((ROW()-2)/20)+2))</f>
        <v/>
      </c>
      <c r="G2305" s="5" t="str">
        <f aca="false">IF($A2305="","",INDEX(CARTAO_COMPRAS!$I:$I,INT((ROW()-2)/20)+2))</f>
        <v/>
      </c>
      <c r="H2305" s="4" t="str">
        <f aca="false">IF($A2305="","",EDATE(INDEX(CARTAO_COMPRAS!$J:$J,INT((ROW()-2)/20)+2),MOD(ROW()-2,20)))</f>
        <v/>
      </c>
      <c r="I2305" s="4" t="str">
        <f aca="false">IF($H2305="","",$H2305-WEEKDAY($H2305,2)+1)</f>
        <v/>
      </c>
      <c r="J2305" s="4" t="str">
        <f aca="false">IF($I2305="","",$I2305+6)</f>
        <v/>
      </c>
      <c r="K2305" s="6" t="str">
        <f aca="false">IF($H2305="","",DATE(YEAR($H2305),MONTH($H2305),1))</f>
        <v/>
      </c>
      <c r="L2305" s="0" t="str">
        <f aca="false">IF($A2305="","",INDEX(CARTAO_COMPRAS!$K:$K,INT((ROW()-2)/20)+2))</f>
        <v/>
      </c>
      <c r="M2305" s="0" t="str">
        <f aca="false">IF($A2305="","","Compra no cartão")</f>
        <v/>
      </c>
    </row>
    <row r="2306" customFormat="false" ht="13.5" hidden="false" customHeight="false" outlineLevel="0" collapsed="false">
      <c r="A2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6" s="0" t="str">
        <f aca="false">IF($A2306="","",INDEX(CARTAO_COMPRAS!$C:$C,INT((ROW()-2)/20)+2))</f>
        <v/>
      </c>
      <c r="C2306" s="0" t="str">
        <f aca="false">IF($A2306="","",INDEX(CARTAO_COMPRAS!$D:$D,INT((ROW()-2)/20)+2))</f>
        <v/>
      </c>
      <c r="D2306" s="0" t="str">
        <f aca="false">IF($A2306="","",INDEX(CARTAO_COMPRAS!$E:$E,INT((ROW()-2)/20)+2))</f>
        <v/>
      </c>
      <c r="E2306" s="0" t="str">
        <f aca="false">IF($A2306="","",INDEX(CARTAO_COMPRAS!$H:$H,INT((ROW()-2)/20)+2)+MOD(ROW()-2,20))</f>
        <v/>
      </c>
      <c r="F2306" s="0" t="str">
        <f aca="false">IF($A2306="","",INDEX(CARTAO_COMPRAS!$G:$G,INT((ROW()-2)/20)+2))</f>
        <v/>
      </c>
      <c r="G2306" s="5" t="str">
        <f aca="false">IF($A2306="","",INDEX(CARTAO_COMPRAS!$I:$I,INT((ROW()-2)/20)+2))</f>
        <v/>
      </c>
      <c r="H2306" s="4" t="str">
        <f aca="false">IF($A2306="","",EDATE(INDEX(CARTAO_COMPRAS!$J:$J,INT((ROW()-2)/20)+2),MOD(ROW()-2,20)))</f>
        <v/>
      </c>
      <c r="I2306" s="4" t="str">
        <f aca="false">IF($H2306="","",$H2306-WEEKDAY($H2306,2)+1)</f>
        <v/>
      </c>
      <c r="J2306" s="4" t="str">
        <f aca="false">IF($I2306="","",$I2306+6)</f>
        <v/>
      </c>
      <c r="K2306" s="6" t="str">
        <f aca="false">IF($H2306="","",DATE(YEAR($H2306),MONTH($H2306),1))</f>
        <v/>
      </c>
      <c r="L2306" s="0" t="str">
        <f aca="false">IF($A2306="","",INDEX(CARTAO_COMPRAS!$K:$K,INT((ROW()-2)/20)+2))</f>
        <v/>
      </c>
      <c r="M2306" s="0" t="str">
        <f aca="false">IF($A2306="","","Compra no cartão")</f>
        <v/>
      </c>
    </row>
    <row r="2307" customFormat="false" ht="13.5" hidden="false" customHeight="false" outlineLevel="0" collapsed="false">
      <c r="A2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7" s="0" t="str">
        <f aca="false">IF($A2307="","",INDEX(CARTAO_COMPRAS!$C:$C,INT((ROW()-2)/20)+2))</f>
        <v/>
      </c>
      <c r="C2307" s="0" t="str">
        <f aca="false">IF($A2307="","",INDEX(CARTAO_COMPRAS!$D:$D,INT((ROW()-2)/20)+2))</f>
        <v/>
      </c>
      <c r="D2307" s="0" t="str">
        <f aca="false">IF($A2307="","",INDEX(CARTAO_COMPRAS!$E:$E,INT((ROW()-2)/20)+2))</f>
        <v/>
      </c>
      <c r="E2307" s="0" t="str">
        <f aca="false">IF($A2307="","",INDEX(CARTAO_COMPRAS!$H:$H,INT((ROW()-2)/20)+2)+MOD(ROW()-2,20))</f>
        <v/>
      </c>
      <c r="F2307" s="0" t="str">
        <f aca="false">IF($A2307="","",INDEX(CARTAO_COMPRAS!$G:$G,INT((ROW()-2)/20)+2))</f>
        <v/>
      </c>
      <c r="G2307" s="5" t="str">
        <f aca="false">IF($A2307="","",INDEX(CARTAO_COMPRAS!$I:$I,INT((ROW()-2)/20)+2))</f>
        <v/>
      </c>
      <c r="H2307" s="4" t="str">
        <f aca="false">IF($A2307="","",EDATE(INDEX(CARTAO_COMPRAS!$J:$J,INT((ROW()-2)/20)+2),MOD(ROW()-2,20)))</f>
        <v/>
      </c>
      <c r="I2307" s="4" t="str">
        <f aca="false">IF($H2307="","",$H2307-WEEKDAY($H2307,2)+1)</f>
        <v/>
      </c>
      <c r="J2307" s="4" t="str">
        <f aca="false">IF($I2307="","",$I2307+6)</f>
        <v/>
      </c>
      <c r="K2307" s="6" t="str">
        <f aca="false">IF($H2307="","",DATE(YEAR($H2307),MONTH($H2307),1))</f>
        <v/>
      </c>
      <c r="L2307" s="0" t="str">
        <f aca="false">IF($A2307="","",INDEX(CARTAO_COMPRAS!$K:$K,INT((ROW()-2)/20)+2))</f>
        <v/>
      </c>
      <c r="M2307" s="0" t="str">
        <f aca="false">IF($A2307="","","Compra no cartão")</f>
        <v/>
      </c>
    </row>
    <row r="2308" customFormat="false" ht="13.5" hidden="false" customHeight="false" outlineLevel="0" collapsed="false">
      <c r="A2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8" s="0" t="str">
        <f aca="false">IF($A2308="","",INDEX(CARTAO_COMPRAS!$C:$C,INT((ROW()-2)/20)+2))</f>
        <v/>
      </c>
      <c r="C2308" s="0" t="str">
        <f aca="false">IF($A2308="","",INDEX(CARTAO_COMPRAS!$D:$D,INT((ROW()-2)/20)+2))</f>
        <v/>
      </c>
      <c r="D2308" s="0" t="str">
        <f aca="false">IF($A2308="","",INDEX(CARTAO_COMPRAS!$E:$E,INT((ROW()-2)/20)+2))</f>
        <v/>
      </c>
      <c r="E2308" s="0" t="str">
        <f aca="false">IF($A2308="","",INDEX(CARTAO_COMPRAS!$H:$H,INT((ROW()-2)/20)+2)+MOD(ROW()-2,20))</f>
        <v/>
      </c>
      <c r="F2308" s="0" t="str">
        <f aca="false">IF($A2308="","",INDEX(CARTAO_COMPRAS!$G:$G,INT((ROW()-2)/20)+2))</f>
        <v/>
      </c>
      <c r="G2308" s="5" t="str">
        <f aca="false">IF($A2308="","",INDEX(CARTAO_COMPRAS!$I:$I,INT((ROW()-2)/20)+2))</f>
        <v/>
      </c>
      <c r="H2308" s="4" t="str">
        <f aca="false">IF($A2308="","",EDATE(INDEX(CARTAO_COMPRAS!$J:$J,INT((ROW()-2)/20)+2),MOD(ROW()-2,20)))</f>
        <v/>
      </c>
      <c r="I2308" s="4" t="str">
        <f aca="false">IF($H2308="","",$H2308-WEEKDAY($H2308,2)+1)</f>
        <v/>
      </c>
      <c r="J2308" s="4" t="str">
        <f aca="false">IF($I2308="","",$I2308+6)</f>
        <v/>
      </c>
      <c r="K2308" s="6" t="str">
        <f aca="false">IF($H2308="","",DATE(YEAR($H2308),MONTH($H2308),1))</f>
        <v/>
      </c>
      <c r="L2308" s="0" t="str">
        <f aca="false">IF($A2308="","",INDEX(CARTAO_COMPRAS!$K:$K,INT((ROW()-2)/20)+2))</f>
        <v/>
      </c>
      <c r="M2308" s="0" t="str">
        <f aca="false">IF($A2308="","","Compra no cartão")</f>
        <v/>
      </c>
    </row>
    <row r="2309" customFormat="false" ht="13.5" hidden="false" customHeight="false" outlineLevel="0" collapsed="false">
      <c r="A2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09" s="0" t="str">
        <f aca="false">IF($A2309="","",INDEX(CARTAO_COMPRAS!$C:$C,INT((ROW()-2)/20)+2))</f>
        <v/>
      </c>
      <c r="C2309" s="0" t="str">
        <f aca="false">IF($A2309="","",INDEX(CARTAO_COMPRAS!$D:$D,INT((ROW()-2)/20)+2))</f>
        <v/>
      </c>
      <c r="D2309" s="0" t="str">
        <f aca="false">IF($A2309="","",INDEX(CARTAO_COMPRAS!$E:$E,INT((ROW()-2)/20)+2))</f>
        <v/>
      </c>
      <c r="E2309" s="0" t="str">
        <f aca="false">IF($A2309="","",INDEX(CARTAO_COMPRAS!$H:$H,INT((ROW()-2)/20)+2)+MOD(ROW()-2,20))</f>
        <v/>
      </c>
      <c r="F2309" s="0" t="str">
        <f aca="false">IF($A2309="","",INDEX(CARTAO_COMPRAS!$G:$G,INT((ROW()-2)/20)+2))</f>
        <v/>
      </c>
      <c r="G2309" s="5" t="str">
        <f aca="false">IF($A2309="","",INDEX(CARTAO_COMPRAS!$I:$I,INT((ROW()-2)/20)+2))</f>
        <v/>
      </c>
      <c r="H2309" s="4" t="str">
        <f aca="false">IF($A2309="","",EDATE(INDEX(CARTAO_COMPRAS!$J:$J,INT((ROW()-2)/20)+2),MOD(ROW()-2,20)))</f>
        <v/>
      </c>
      <c r="I2309" s="4" t="str">
        <f aca="false">IF($H2309="","",$H2309-WEEKDAY($H2309,2)+1)</f>
        <v/>
      </c>
      <c r="J2309" s="4" t="str">
        <f aca="false">IF($I2309="","",$I2309+6)</f>
        <v/>
      </c>
      <c r="K2309" s="6" t="str">
        <f aca="false">IF($H2309="","",DATE(YEAR($H2309),MONTH($H2309),1))</f>
        <v/>
      </c>
      <c r="L2309" s="0" t="str">
        <f aca="false">IF($A2309="","",INDEX(CARTAO_COMPRAS!$K:$K,INT((ROW()-2)/20)+2))</f>
        <v/>
      </c>
      <c r="M2309" s="0" t="str">
        <f aca="false">IF($A2309="","","Compra no cartão")</f>
        <v/>
      </c>
    </row>
    <row r="2310" customFormat="false" ht="13.5" hidden="false" customHeight="false" outlineLevel="0" collapsed="false">
      <c r="A2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0" s="0" t="str">
        <f aca="false">IF($A2310="","",INDEX(CARTAO_COMPRAS!$C:$C,INT((ROW()-2)/20)+2))</f>
        <v/>
      </c>
      <c r="C2310" s="0" t="str">
        <f aca="false">IF($A2310="","",INDEX(CARTAO_COMPRAS!$D:$D,INT((ROW()-2)/20)+2))</f>
        <v/>
      </c>
      <c r="D2310" s="0" t="str">
        <f aca="false">IF($A2310="","",INDEX(CARTAO_COMPRAS!$E:$E,INT((ROW()-2)/20)+2))</f>
        <v/>
      </c>
      <c r="E2310" s="0" t="str">
        <f aca="false">IF($A2310="","",INDEX(CARTAO_COMPRAS!$H:$H,INT((ROW()-2)/20)+2)+MOD(ROW()-2,20))</f>
        <v/>
      </c>
      <c r="F2310" s="0" t="str">
        <f aca="false">IF($A2310="","",INDEX(CARTAO_COMPRAS!$G:$G,INT((ROW()-2)/20)+2))</f>
        <v/>
      </c>
      <c r="G2310" s="5" t="str">
        <f aca="false">IF($A2310="","",INDEX(CARTAO_COMPRAS!$I:$I,INT((ROW()-2)/20)+2))</f>
        <v/>
      </c>
      <c r="H2310" s="4" t="str">
        <f aca="false">IF($A2310="","",EDATE(INDEX(CARTAO_COMPRAS!$J:$J,INT((ROW()-2)/20)+2),MOD(ROW()-2,20)))</f>
        <v/>
      </c>
      <c r="I2310" s="4" t="str">
        <f aca="false">IF($H2310="","",$H2310-WEEKDAY($H2310,2)+1)</f>
        <v/>
      </c>
      <c r="J2310" s="4" t="str">
        <f aca="false">IF($I2310="","",$I2310+6)</f>
        <v/>
      </c>
      <c r="K2310" s="6" t="str">
        <f aca="false">IF($H2310="","",DATE(YEAR($H2310),MONTH($H2310),1))</f>
        <v/>
      </c>
      <c r="L2310" s="0" t="str">
        <f aca="false">IF($A2310="","",INDEX(CARTAO_COMPRAS!$K:$K,INT((ROW()-2)/20)+2))</f>
        <v/>
      </c>
      <c r="M2310" s="0" t="str">
        <f aca="false">IF($A2310="","","Compra no cartão")</f>
        <v/>
      </c>
    </row>
    <row r="2311" customFormat="false" ht="13.5" hidden="false" customHeight="false" outlineLevel="0" collapsed="false">
      <c r="A2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1" s="0" t="str">
        <f aca="false">IF($A2311="","",INDEX(CARTAO_COMPRAS!$C:$C,INT((ROW()-2)/20)+2))</f>
        <v/>
      </c>
      <c r="C2311" s="0" t="str">
        <f aca="false">IF($A2311="","",INDEX(CARTAO_COMPRAS!$D:$D,INT((ROW()-2)/20)+2))</f>
        <v/>
      </c>
      <c r="D2311" s="0" t="str">
        <f aca="false">IF($A2311="","",INDEX(CARTAO_COMPRAS!$E:$E,INT((ROW()-2)/20)+2))</f>
        <v/>
      </c>
      <c r="E2311" s="0" t="str">
        <f aca="false">IF($A2311="","",INDEX(CARTAO_COMPRAS!$H:$H,INT((ROW()-2)/20)+2)+MOD(ROW()-2,20))</f>
        <v/>
      </c>
      <c r="F2311" s="0" t="str">
        <f aca="false">IF($A2311="","",INDEX(CARTAO_COMPRAS!$G:$G,INT((ROW()-2)/20)+2))</f>
        <v/>
      </c>
      <c r="G2311" s="5" t="str">
        <f aca="false">IF($A2311="","",INDEX(CARTAO_COMPRAS!$I:$I,INT((ROW()-2)/20)+2))</f>
        <v/>
      </c>
      <c r="H2311" s="4" t="str">
        <f aca="false">IF($A2311="","",EDATE(INDEX(CARTAO_COMPRAS!$J:$J,INT((ROW()-2)/20)+2),MOD(ROW()-2,20)))</f>
        <v/>
      </c>
      <c r="I2311" s="4" t="str">
        <f aca="false">IF($H2311="","",$H2311-WEEKDAY($H2311,2)+1)</f>
        <v/>
      </c>
      <c r="J2311" s="4" t="str">
        <f aca="false">IF($I2311="","",$I2311+6)</f>
        <v/>
      </c>
      <c r="K2311" s="6" t="str">
        <f aca="false">IF($H2311="","",DATE(YEAR($H2311),MONTH($H2311),1))</f>
        <v/>
      </c>
      <c r="L2311" s="0" t="str">
        <f aca="false">IF($A2311="","",INDEX(CARTAO_COMPRAS!$K:$K,INT((ROW()-2)/20)+2))</f>
        <v/>
      </c>
      <c r="M2311" s="0" t="str">
        <f aca="false">IF($A2311="","","Compra no cartão")</f>
        <v/>
      </c>
    </row>
    <row r="2312" customFormat="false" ht="13.5" hidden="false" customHeight="false" outlineLevel="0" collapsed="false">
      <c r="A2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2" s="0" t="str">
        <f aca="false">IF($A2312="","",INDEX(CARTAO_COMPRAS!$C:$C,INT((ROW()-2)/20)+2))</f>
        <v/>
      </c>
      <c r="C2312" s="0" t="str">
        <f aca="false">IF($A2312="","",INDEX(CARTAO_COMPRAS!$D:$D,INT((ROW()-2)/20)+2))</f>
        <v/>
      </c>
      <c r="D2312" s="0" t="str">
        <f aca="false">IF($A2312="","",INDEX(CARTAO_COMPRAS!$E:$E,INT((ROW()-2)/20)+2))</f>
        <v/>
      </c>
      <c r="E2312" s="0" t="str">
        <f aca="false">IF($A2312="","",INDEX(CARTAO_COMPRAS!$H:$H,INT((ROW()-2)/20)+2)+MOD(ROW()-2,20))</f>
        <v/>
      </c>
      <c r="F2312" s="0" t="str">
        <f aca="false">IF($A2312="","",INDEX(CARTAO_COMPRAS!$G:$G,INT((ROW()-2)/20)+2))</f>
        <v/>
      </c>
      <c r="G2312" s="5" t="str">
        <f aca="false">IF($A2312="","",INDEX(CARTAO_COMPRAS!$I:$I,INT((ROW()-2)/20)+2))</f>
        <v/>
      </c>
      <c r="H2312" s="4" t="str">
        <f aca="false">IF($A2312="","",EDATE(INDEX(CARTAO_COMPRAS!$J:$J,INT((ROW()-2)/20)+2),MOD(ROW()-2,20)))</f>
        <v/>
      </c>
      <c r="I2312" s="4" t="str">
        <f aca="false">IF($H2312="","",$H2312-WEEKDAY($H2312,2)+1)</f>
        <v/>
      </c>
      <c r="J2312" s="4" t="str">
        <f aca="false">IF($I2312="","",$I2312+6)</f>
        <v/>
      </c>
      <c r="K2312" s="6" t="str">
        <f aca="false">IF($H2312="","",DATE(YEAR($H2312),MONTH($H2312),1))</f>
        <v/>
      </c>
      <c r="L2312" s="0" t="str">
        <f aca="false">IF($A2312="","",INDEX(CARTAO_COMPRAS!$K:$K,INT((ROW()-2)/20)+2))</f>
        <v/>
      </c>
      <c r="M2312" s="0" t="str">
        <f aca="false">IF($A2312="","","Compra no cartão")</f>
        <v/>
      </c>
    </row>
    <row r="2313" customFormat="false" ht="13.5" hidden="false" customHeight="false" outlineLevel="0" collapsed="false">
      <c r="A2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3" s="0" t="str">
        <f aca="false">IF($A2313="","",INDEX(CARTAO_COMPRAS!$C:$C,INT((ROW()-2)/20)+2))</f>
        <v/>
      </c>
      <c r="C2313" s="0" t="str">
        <f aca="false">IF($A2313="","",INDEX(CARTAO_COMPRAS!$D:$D,INT((ROW()-2)/20)+2))</f>
        <v/>
      </c>
      <c r="D2313" s="0" t="str">
        <f aca="false">IF($A2313="","",INDEX(CARTAO_COMPRAS!$E:$E,INT((ROW()-2)/20)+2))</f>
        <v/>
      </c>
      <c r="E2313" s="0" t="str">
        <f aca="false">IF($A2313="","",INDEX(CARTAO_COMPRAS!$H:$H,INT((ROW()-2)/20)+2)+MOD(ROW()-2,20))</f>
        <v/>
      </c>
      <c r="F2313" s="0" t="str">
        <f aca="false">IF($A2313="","",INDEX(CARTAO_COMPRAS!$G:$G,INT((ROW()-2)/20)+2))</f>
        <v/>
      </c>
      <c r="G2313" s="5" t="str">
        <f aca="false">IF($A2313="","",INDEX(CARTAO_COMPRAS!$I:$I,INT((ROW()-2)/20)+2))</f>
        <v/>
      </c>
      <c r="H2313" s="4" t="str">
        <f aca="false">IF($A2313="","",EDATE(INDEX(CARTAO_COMPRAS!$J:$J,INT((ROW()-2)/20)+2),MOD(ROW()-2,20)))</f>
        <v/>
      </c>
      <c r="I2313" s="4" t="str">
        <f aca="false">IF($H2313="","",$H2313-WEEKDAY($H2313,2)+1)</f>
        <v/>
      </c>
      <c r="J2313" s="4" t="str">
        <f aca="false">IF($I2313="","",$I2313+6)</f>
        <v/>
      </c>
      <c r="K2313" s="6" t="str">
        <f aca="false">IF($H2313="","",DATE(YEAR($H2313),MONTH($H2313),1))</f>
        <v/>
      </c>
      <c r="L2313" s="0" t="str">
        <f aca="false">IF($A2313="","",INDEX(CARTAO_COMPRAS!$K:$K,INT((ROW()-2)/20)+2))</f>
        <v/>
      </c>
      <c r="M2313" s="0" t="str">
        <f aca="false">IF($A2313="","","Compra no cartão")</f>
        <v/>
      </c>
    </row>
    <row r="2314" customFormat="false" ht="13.5" hidden="false" customHeight="false" outlineLevel="0" collapsed="false">
      <c r="A2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4" s="0" t="str">
        <f aca="false">IF($A2314="","",INDEX(CARTAO_COMPRAS!$C:$C,INT((ROW()-2)/20)+2))</f>
        <v/>
      </c>
      <c r="C2314" s="0" t="str">
        <f aca="false">IF($A2314="","",INDEX(CARTAO_COMPRAS!$D:$D,INT((ROW()-2)/20)+2))</f>
        <v/>
      </c>
      <c r="D2314" s="0" t="str">
        <f aca="false">IF($A2314="","",INDEX(CARTAO_COMPRAS!$E:$E,INT((ROW()-2)/20)+2))</f>
        <v/>
      </c>
      <c r="E2314" s="0" t="str">
        <f aca="false">IF($A2314="","",INDEX(CARTAO_COMPRAS!$H:$H,INT((ROW()-2)/20)+2)+MOD(ROW()-2,20))</f>
        <v/>
      </c>
      <c r="F2314" s="0" t="str">
        <f aca="false">IF($A2314="","",INDEX(CARTAO_COMPRAS!$G:$G,INT((ROW()-2)/20)+2))</f>
        <v/>
      </c>
      <c r="G2314" s="5" t="str">
        <f aca="false">IF($A2314="","",INDEX(CARTAO_COMPRAS!$I:$I,INT((ROW()-2)/20)+2))</f>
        <v/>
      </c>
      <c r="H2314" s="4" t="str">
        <f aca="false">IF($A2314="","",EDATE(INDEX(CARTAO_COMPRAS!$J:$J,INT((ROW()-2)/20)+2),MOD(ROW()-2,20)))</f>
        <v/>
      </c>
      <c r="I2314" s="4" t="str">
        <f aca="false">IF($H2314="","",$H2314-WEEKDAY($H2314,2)+1)</f>
        <v/>
      </c>
      <c r="J2314" s="4" t="str">
        <f aca="false">IF($I2314="","",$I2314+6)</f>
        <v/>
      </c>
      <c r="K2314" s="6" t="str">
        <f aca="false">IF($H2314="","",DATE(YEAR($H2314),MONTH($H2314),1))</f>
        <v/>
      </c>
      <c r="L2314" s="0" t="str">
        <f aca="false">IF($A2314="","",INDEX(CARTAO_COMPRAS!$K:$K,INT((ROW()-2)/20)+2))</f>
        <v/>
      </c>
      <c r="M2314" s="0" t="str">
        <f aca="false">IF($A2314="","","Compra no cartão")</f>
        <v/>
      </c>
    </row>
    <row r="2315" customFormat="false" ht="13.5" hidden="false" customHeight="false" outlineLevel="0" collapsed="false">
      <c r="A2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5" s="0" t="str">
        <f aca="false">IF($A2315="","",INDEX(CARTAO_COMPRAS!$C:$C,INT((ROW()-2)/20)+2))</f>
        <v/>
      </c>
      <c r="C2315" s="0" t="str">
        <f aca="false">IF($A2315="","",INDEX(CARTAO_COMPRAS!$D:$D,INT((ROW()-2)/20)+2))</f>
        <v/>
      </c>
      <c r="D2315" s="0" t="str">
        <f aca="false">IF($A2315="","",INDEX(CARTAO_COMPRAS!$E:$E,INT((ROW()-2)/20)+2))</f>
        <v/>
      </c>
      <c r="E2315" s="0" t="str">
        <f aca="false">IF($A2315="","",INDEX(CARTAO_COMPRAS!$H:$H,INT((ROW()-2)/20)+2)+MOD(ROW()-2,20))</f>
        <v/>
      </c>
      <c r="F2315" s="0" t="str">
        <f aca="false">IF($A2315="","",INDEX(CARTAO_COMPRAS!$G:$G,INT((ROW()-2)/20)+2))</f>
        <v/>
      </c>
      <c r="G2315" s="5" t="str">
        <f aca="false">IF($A2315="","",INDEX(CARTAO_COMPRAS!$I:$I,INT((ROW()-2)/20)+2))</f>
        <v/>
      </c>
      <c r="H2315" s="4" t="str">
        <f aca="false">IF($A2315="","",EDATE(INDEX(CARTAO_COMPRAS!$J:$J,INT((ROW()-2)/20)+2),MOD(ROW()-2,20)))</f>
        <v/>
      </c>
      <c r="I2315" s="4" t="str">
        <f aca="false">IF($H2315="","",$H2315-WEEKDAY($H2315,2)+1)</f>
        <v/>
      </c>
      <c r="J2315" s="4" t="str">
        <f aca="false">IF($I2315="","",$I2315+6)</f>
        <v/>
      </c>
      <c r="K2315" s="6" t="str">
        <f aca="false">IF($H2315="","",DATE(YEAR($H2315),MONTH($H2315),1))</f>
        <v/>
      </c>
      <c r="L2315" s="0" t="str">
        <f aca="false">IF($A2315="","",INDEX(CARTAO_COMPRAS!$K:$K,INT((ROW()-2)/20)+2))</f>
        <v/>
      </c>
      <c r="M2315" s="0" t="str">
        <f aca="false">IF($A2315="","","Compra no cartão")</f>
        <v/>
      </c>
    </row>
    <row r="2316" customFormat="false" ht="13.5" hidden="false" customHeight="false" outlineLevel="0" collapsed="false">
      <c r="A2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6" s="0" t="str">
        <f aca="false">IF($A2316="","",INDEX(CARTAO_COMPRAS!$C:$C,INT((ROW()-2)/20)+2))</f>
        <v/>
      </c>
      <c r="C2316" s="0" t="str">
        <f aca="false">IF($A2316="","",INDEX(CARTAO_COMPRAS!$D:$D,INT((ROW()-2)/20)+2))</f>
        <v/>
      </c>
      <c r="D2316" s="0" t="str">
        <f aca="false">IF($A2316="","",INDEX(CARTAO_COMPRAS!$E:$E,INT((ROW()-2)/20)+2))</f>
        <v/>
      </c>
      <c r="E2316" s="0" t="str">
        <f aca="false">IF($A2316="","",INDEX(CARTAO_COMPRAS!$H:$H,INT((ROW()-2)/20)+2)+MOD(ROW()-2,20))</f>
        <v/>
      </c>
      <c r="F2316" s="0" t="str">
        <f aca="false">IF($A2316="","",INDEX(CARTAO_COMPRAS!$G:$G,INT((ROW()-2)/20)+2))</f>
        <v/>
      </c>
      <c r="G2316" s="5" t="str">
        <f aca="false">IF($A2316="","",INDEX(CARTAO_COMPRAS!$I:$I,INT((ROW()-2)/20)+2))</f>
        <v/>
      </c>
      <c r="H2316" s="4" t="str">
        <f aca="false">IF($A2316="","",EDATE(INDEX(CARTAO_COMPRAS!$J:$J,INT((ROW()-2)/20)+2),MOD(ROW()-2,20)))</f>
        <v/>
      </c>
      <c r="I2316" s="4" t="str">
        <f aca="false">IF($H2316="","",$H2316-WEEKDAY($H2316,2)+1)</f>
        <v/>
      </c>
      <c r="J2316" s="4" t="str">
        <f aca="false">IF($I2316="","",$I2316+6)</f>
        <v/>
      </c>
      <c r="K2316" s="6" t="str">
        <f aca="false">IF($H2316="","",DATE(YEAR($H2316),MONTH($H2316),1))</f>
        <v/>
      </c>
      <c r="L2316" s="0" t="str">
        <f aca="false">IF($A2316="","",INDEX(CARTAO_COMPRAS!$K:$K,INT((ROW()-2)/20)+2))</f>
        <v/>
      </c>
      <c r="M2316" s="0" t="str">
        <f aca="false">IF($A2316="","","Compra no cartão")</f>
        <v/>
      </c>
    </row>
    <row r="2317" customFormat="false" ht="13.5" hidden="false" customHeight="false" outlineLevel="0" collapsed="false">
      <c r="A2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7" s="0" t="str">
        <f aca="false">IF($A2317="","",INDEX(CARTAO_COMPRAS!$C:$C,INT((ROW()-2)/20)+2))</f>
        <v/>
      </c>
      <c r="C2317" s="0" t="str">
        <f aca="false">IF($A2317="","",INDEX(CARTAO_COMPRAS!$D:$D,INT((ROW()-2)/20)+2))</f>
        <v/>
      </c>
      <c r="D2317" s="0" t="str">
        <f aca="false">IF($A2317="","",INDEX(CARTAO_COMPRAS!$E:$E,INT((ROW()-2)/20)+2))</f>
        <v/>
      </c>
      <c r="E2317" s="0" t="str">
        <f aca="false">IF($A2317="","",INDEX(CARTAO_COMPRAS!$H:$H,INT((ROW()-2)/20)+2)+MOD(ROW()-2,20))</f>
        <v/>
      </c>
      <c r="F2317" s="0" t="str">
        <f aca="false">IF($A2317="","",INDEX(CARTAO_COMPRAS!$G:$G,INT((ROW()-2)/20)+2))</f>
        <v/>
      </c>
      <c r="G2317" s="5" t="str">
        <f aca="false">IF($A2317="","",INDEX(CARTAO_COMPRAS!$I:$I,INT((ROW()-2)/20)+2))</f>
        <v/>
      </c>
      <c r="H2317" s="4" t="str">
        <f aca="false">IF($A2317="","",EDATE(INDEX(CARTAO_COMPRAS!$J:$J,INT((ROW()-2)/20)+2),MOD(ROW()-2,20)))</f>
        <v/>
      </c>
      <c r="I2317" s="4" t="str">
        <f aca="false">IF($H2317="","",$H2317-WEEKDAY($H2317,2)+1)</f>
        <v/>
      </c>
      <c r="J2317" s="4" t="str">
        <f aca="false">IF($I2317="","",$I2317+6)</f>
        <v/>
      </c>
      <c r="K2317" s="6" t="str">
        <f aca="false">IF($H2317="","",DATE(YEAR($H2317),MONTH($H2317),1))</f>
        <v/>
      </c>
      <c r="L2317" s="0" t="str">
        <f aca="false">IF($A2317="","",INDEX(CARTAO_COMPRAS!$K:$K,INT((ROW()-2)/20)+2))</f>
        <v/>
      </c>
      <c r="M2317" s="0" t="str">
        <f aca="false">IF($A2317="","","Compra no cartão")</f>
        <v/>
      </c>
    </row>
    <row r="2318" customFormat="false" ht="13.5" hidden="false" customHeight="false" outlineLevel="0" collapsed="false">
      <c r="A2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8" s="0" t="str">
        <f aca="false">IF($A2318="","",INDEX(CARTAO_COMPRAS!$C:$C,INT((ROW()-2)/20)+2))</f>
        <v/>
      </c>
      <c r="C2318" s="0" t="str">
        <f aca="false">IF($A2318="","",INDEX(CARTAO_COMPRAS!$D:$D,INT((ROW()-2)/20)+2))</f>
        <v/>
      </c>
      <c r="D2318" s="0" t="str">
        <f aca="false">IF($A2318="","",INDEX(CARTAO_COMPRAS!$E:$E,INT((ROW()-2)/20)+2))</f>
        <v/>
      </c>
      <c r="E2318" s="0" t="str">
        <f aca="false">IF($A2318="","",INDEX(CARTAO_COMPRAS!$H:$H,INT((ROW()-2)/20)+2)+MOD(ROW()-2,20))</f>
        <v/>
      </c>
      <c r="F2318" s="0" t="str">
        <f aca="false">IF($A2318="","",INDEX(CARTAO_COMPRAS!$G:$G,INT((ROW()-2)/20)+2))</f>
        <v/>
      </c>
      <c r="G2318" s="5" t="str">
        <f aca="false">IF($A2318="","",INDEX(CARTAO_COMPRAS!$I:$I,INT((ROW()-2)/20)+2))</f>
        <v/>
      </c>
      <c r="H2318" s="4" t="str">
        <f aca="false">IF($A2318="","",EDATE(INDEX(CARTAO_COMPRAS!$J:$J,INT((ROW()-2)/20)+2),MOD(ROW()-2,20)))</f>
        <v/>
      </c>
      <c r="I2318" s="4" t="str">
        <f aca="false">IF($H2318="","",$H2318-WEEKDAY($H2318,2)+1)</f>
        <v/>
      </c>
      <c r="J2318" s="4" t="str">
        <f aca="false">IF($I2318="","",$I2318+6)</f>
        <v/>
      </c>
      <c r="K2318" s="6" t="str">
        <f aca="false">IF($H2318="","",DATE(YEAR($H2318),MONTH($H2318),1))</f>
        <v/>
      </c>
      <c r="L2318" s="0" t="str">
        <f aca="false">IF($A2318="","",INDEX(CARTAO_COMPRAS!$K:$K,INT((ROW()-2)/20)+2))</f>
        <v/>
      </c>
      <c r="M2318" s="0" t="str">
        <f aca="false">IF($A2318="","","Compra no cartão")</f>
        <v/>
      </c>
    </row>
    <row r="2319" customFormat="false" ht="13.5" hidden="false" customHeight="false" outlineLevel="0" collapsed="false">
      <c r="A2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19" s="0" t="str">
        <f aca="false">IF($A2319="","",INDEX(CARTAO_COMPRAS!$C:$C,INT((ROW()-2)/20)+2))</f>
        <v/>
      </c>
      <c r="C2319" s="0" t="str">
        <f aca="false">IF($A2319="","",INDEX(CARTAO_COMPRAS!$D:$D,INT((ROW()-2)/20)+2))</f>
        <v/>
      </c>
      <c r="D2319" s="0" t="str">
        <f aca="false">IF($A2319="","",INDEX(CARTAO_COMPRAS!$E:$E,INT((ROW()-2)/20)+2))</f>
        <v/>
      </c>
      <c r="E2319" s="0" t="str">
        <f aca="false">IF($A2319="","",INDEX(CARTAO_COMPRAS!$H:$H,INT((ROW()-2)/20)+2)+MOD(ROW()-2,20))</f>
        <v/>
      </c>
      <c r="F2319" s="0" t="str">
        <f aca="false">IF($A2319="","",INDEX(CARTAO_COMPRAS!$G:$G,INT((ROW()-2)/20)+2))</f>
        <v/>
      </c>
      <c r="G2319" s="5" t="str">
        <f aca="false">IF($A2319="","",INDEX(CARTAO_COMPRAS!$I:$I,INT((ROW()-2)/20)+2))</f>
        <v/>
      </c>
      <c r="H2319" s="4" t="str">
        <f aca="false">IF($A2319="","",EDATE(INDEX(CARTAO_COMPRAS!$J:$J,INT((ROW()-2)/20)+2),MOD(ROW()-2,20)))</f>
        <v/>
      </c>
      <c r="I2319" s="4" t="str">
        <f aca="false">IF($H2319="","",$H2319-WEEKDAY($H2319,2)+1)</f>
        <v/>
      </c>
      <c r="J2319" s="4" t="str">
        <f aca="false">IF($I2319="","",$I2319+6)</f>
        <v/>
      </c>
      <c r="K2319" s="6" t="str">
        <f aca="false">IF($H2319="","",DATE(YEAR($H2319),MONTH($H2319),1))</f>
        <v/>
      </c>
      <c r="L2319" s="0" t="str">
        <f aca="false">IF($A2319="","",INDEX(CARTAO_COMPRAS!$K:$K,INT((ROW()-2)/20)+2))</f>
        <v/>
      </c>
      <c r="M2319" s="0" t="str">
        <f aca="false">IF($A2319="","","Compra no cartão")</f>
        <v/>
      </c>
    </row>
    <row r="2320" customFormat="false" ht="13.5" hidden="false" customHeight="false" outlineLevel="0" collapsed="false">
      <c r="A2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0" s="0" t="str">
        <f aca="false">IF($A2320="","",INDEX(CARTAO_COMPRAS!$C:$C,INT((ROW()-2)/20)+2))</f>
        <v/>
      </c>
      <c r="C2320" s="0" t="str">
        <f aca="false">IF($A2320="","",INDEX(CARTAO_COMPRAS!$D:$D,INT((ROW()-2)/20)+2))</f>
        <v/>
      </c>
      <c r="D2320" s="0" t="str">
        <f aca="false">IF($A2320="","",INDEX(CARTAO_COMPRAS!$E:$E,INT((ROW()-2)/20)+2))</f>
        <v/>
      </c>
      <c r="E2320" s="0" t="str">
        <f aca="false">IF($A2320="","",INDEX(CARTAO_COMPRAS!$H:$H,INT((ROW()-2)/20)+2)+MOD(ROW()-2,20))</f>
        <v/>
      </c>
      <c r="F2320" s="0" t="str">
        <f aca="false">IF($A2320="","",INDEX(CARTAO_COMPRAS!$G:$G,INT((ROW()-2)/20)+2))</f>
        <v/>
      </c>
      <c r="G2320" s="5" t="str">
        <f aca="false">IF($A2320="","",INDEX(CARTAO_COMPRAS!$I:$I,INT((ROW()-2)/20)+2))</f>
        <v/>
      </c>
      <c r="H2320" s="4" t="str">
        <f aca="false">IF($A2320="","",EDATE(INDEX(CARTAO_COMPRAS!$J:$J,INT((ROW()-2)/20)+2),MOD(ROW()-2,20)))</f>
        <v/>
      </c>
      <c r="I2320" s="4" t="str">
        <f aca="false">IF($H2320="","",$H2320-WEEKDAY($H2320,2)+1)</f>
        <v/>
      </c>
      <c r="J2320" s="4" t="str">
        <f aca="false">IF($I2320="","",$I2320+6)</f>
        <v/>
      </c>
      <c r="K2320" s="6" t="str">
        <f aca="false">IF($H2320="","",DATE(YEAR($H2320),MONTH($H2320),1))</f>
        <v/>
      </c>
      <c r="L2320" s="0" t="str">
        <f aca="false">IF($A2320="","",INDEX(CARTAO_COMPRAS!$K:$K,INT((ROW()-2)/20)+2))</f>
        <v/>
      </c>
      <c r="M2320" s="0" t="str">
        <f aca="false">IF($A2320="","","Compra no cartão")</f>
        <v/>
      </c>
    </row>
    <row r="2321" customFormat="false" ht="13.5" hidden="false" customHeight="false" outlineLevel="0" collapsed="false">
      <c r="A2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1" s="0" t="str">
        <f aca="false">IF($A2321="","",INDEX(CARTAO_COMPRAS!$C:$C,INT((ROW()-2)/20)+2))</f>
        <v/>
      </c>
      <c r="C2321" s="0" t="str">
        <f aca="false">IF($A2321="","",INDEX(CARTAO_COMPRAS!$D:$D,INT((ROW()-2)/20)+2))</f>
        <v/>
      </c>
      <c r="D2321" s="0" t="str">
        <f aca="false">IF($A2321="","",INDEX(CARTAO_COMPRAS!$E:$E,INT((ROW()-2)/20)+2))</f>
        <v/>
      </c>
      <c r="E2321" s="0" t="str">
        <f aca="false">IF($A2321="","",INDEX(CARTAO_COMPRAS!$H:$H,INT((ROW()-2)/20)+2)+MOD(ROW()-2,20))</f>
        <v/>
      </c>
      <c r="F2321" s="0" t="str">
        <f aca="false">IF($A2321="","",INDEX(CARTAO_COMPRAS!$G:$G,INT((ROW()-2)/20)+2))</f>
        <v/>
      </c>
      <c r="G2321" s="5" t="str">
        <f aca="false">IF($A2321="","",INDEX(CARTAO_COMPRAS!$I:$I,INT((ROW()-2)/20)+2))</f>
        <v/>
      </c>
      <c r="H2321" s="4" t="str">
        <f aca="false">IF($A2321="","",EDATE(INDEX(CARTAO_COMPRAS!$J:$J,INT((ROW()-2)/20)+2),MOD(ROW()-2,20)))</f>
        <v/>
      </c>
      <c r="I2321" s="4" t="str">
        <f aca="false">IF($H2321="","",$H2321-WEEKDAY($H2321,2)+1)</f>
        <v/>
      </c>
      <c r="J2321" s="4" t="str">
        <f aca="false">IF($I2321="","",$I2321+6)</f>
        <v/>
      </c>
      <c r="K2321" s="6" t="str">
        <f aca="false">IF($H2321="","",DATE(YEAR($H2321),MONTH($H2321),1))</f>
        <v/>
      </c>
      <c r="L2321" s="0" t="str">
        <f aca="false">IF($A2321="","",INDEX(CARTAO_COMPRAS!$K:$K,INT((ROW()-2)/20)+2))</f>
        <v/>
      </c>
      <c r="M2321" s="0" t="str">
        <f aca="false">IF($A2321="","","Compra no cartão")</f>
        <v/>
      </c>
    </row>
    <row r="2322" customFormat="false" ht="13.5" hidden="false" customHeight="false" outlineLevel="0" collapsed="false">
      <c r="A23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117</v>
      </c>
      <c r="B2322" s="0" t="str">
        <f aca="false">IF($A2322="","",INDEX(CARTAO_COMPRAS!$C:$C,INT((ROW()-2)/20)+2))</f>
        <v>Bradesco</v>
      </c>
      <c r="C2322" s="0" t="str">
        <f aca="false">IF($A2322="","",INDEX(CARTAO_COMPRAS!$D:$D,INT((ROW()-2)/20)+2))</f>
        <v>Supermercado </v>
      </c>
      <c r="D2322" s="0" t="str">
        <f aca="false">IF($A2322="","",INDEX(CARTAO_COMPRAS!$E:$E,INT((ROW()-2)/20)+2))</f>
        <v>Alimentação / Insumos</v>
      </c>
      <c r="E2322" s="0" t="n">
        <f aca="false">IF($A2322="","",INDEX(CARTAO_COMPRAS!$H:$H,INT((ROW()-2)/20)+2)+MOD(ROW()-2,20))</f>
        <v>1</v>
      </c>
      <c r="F2322" s="0" t="n">
        <f aca="false">IF($A2322="","",INDEX(CARTAO_COMPRAS!$G:$G,INT((ROW()-2)/20)+2))</f>
        <v>1</v>
      </c>
      <c r="G2322" s="5" t="n">
        <f aca="false">IF($A2322="","",INDEX(CARTAO_COMPRAS!$I:$I,INT((ROW()-2)/20)+2))</f>
        <v>124.99</v>
      </c>
      <c r="H2322" s="4" t="n">
        <f aca="false">IF($A2322="","",EDATE(INDEX(CARTAO_COMPRAS!$J:$J,INT((ROW()-2)/20)+2),MOD(ROW()-2,20)))</f>
        <v>46218</v>
      </c>
      <c r="I2322" s="4" t="n">
        <f aca="false">IF($H2322="","",$H2322-WEEKDAY($H2322,2)+1)</f>
        <v>46216</v>
      </c>
      <c r="J2322" s="4" t="n">
        <f aca="false">IF($I2322="","",$I2322+6)</f>
        <v>46222</v>
      </c>
      <c r="K2322" s="6" t="n">
        <f aca="false">IF($H2322="","",DATE(YEAR($H2322),MONTH($H2322),1))</f>
        <v>46204</v>
      </c>
      <c r="L2322" s="0" t="str">
        <f aca="false">IF($A2322="","",INDEX(CARTAO_COMPRAS!$K:$K,INT((ROW()-2)/20)+2))</f>
        <v>Previsto</v>
      </c>
      <c r="M2322" s="0" t="str">
        <f aca="false">IF($A2322="","","Compra no cartão")</f>
        <v>Compra no cartão</v>
      </c>
    </row>
    <row r="2323" customFormat="false" ht="13.5" hidden="false" customHeight="false" outlineLevel="0" collapsed="false">
      <c r="A2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3" s="0" t="str">
        <f aca="false">IF($A2323="","",INDEX(CARTAO_COMPRAS!$C:$C,INT((ROW()-2)/20)+2))</f>
        <v/>
      </c>
      <c r="C2323" s="0" t="str">
        <f aca="false">IF($A2323="","",INDEX(CARTAO_COMPRAS!$D:$D,INT((ROW()-2)/20)+2))</f>
        <v/>
      </c>
      <c r="D2323" s="0" t="str">
        <f aca="false">IF($A2323="","",INDEX(CARTAO_COMPRAS!$E:$E,INT((ROW()-2)/20)+2))</f>
        <v/>
      </c>
      <c r="E2323" s="0" t="str">
        <f aca="false">IF($A2323="","",INDEX(CARTAO_COMPRAS!$H:$H,INT((ROW()-2)/20)+2)+MOD(ROW()-2,20))</f>
        <v/>
      </c>
      <c r="F2323" s="0" t="str">
        <f aca="false">IF($A2323="","",INDEX(CARTAO_COMPRAS!$G:$G,INT((ROW()-2)/20)+2))</f>
        <v/>
      </c>
      <c r="G2323" s="5" t="str">
        <f aca="false">IF($A2323="","",INDEX(CARTAO_COMPRAS!$I:$I,INT((ROW()-2)/20)+2))</f>
        <v/>
      </c>
      <c r="H2323" s="4" t="str">
        <f aca="false">IF($A2323="","",EDATE(INDEX(CARTAO_COMPRAS!$J:$J,INT((ROW()-2)/20)+2),MOD(ROW()-2,20)))</f>
        <v/>
      </c>
      <c r="I2323" s="4" t="str">
        <f aca="false">IF($H2323="","",$H2323-WEEKDAY($H2323,2)+1)</f>
        <v/>
      </c>
      <c r="J2323" s="4" t="str">
        <f aca="false">IF($I2323="","",$I2323+6)</f>
        <v/>
      </c>
      <c r="K2323" s="6" t="str">
        <f aca="false">IF($H2323="","",DATE(YEAR($H2323),MONTH($H2323),1))</f>
        <v/>
      </c>
      <c r="L2323" s="0" t="str">
        <f aca="false">IF($A2323="","",INDEX(CARTAO_COMPRAS!$K:$K,INT((ROW()-2)/20)+2))</f>
        <v/>
      </c>
      <c r="M2323" s="0" t="str">
        <f aca="false">IF($A2323="","","Compra no cartão")</f>
        <v/>
      </c>
    </row>
    <row r="2324" customFormat="false" ht="13.5" hidden="false" customHeight="false" outlineLevel="0" collapsed="false">
      <c r="A2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4" s="0" t="str">
        <f aca="false">IF($A2324="","",INDEX(CARTAO_COMPRAS!$C:$C,INT((ROW()-2)/20)+2))</f>
        <v/>
      </c>
      <c r="C2324" s="0" t="str">
        <f aca="false">IF($A2324="","",INDEX(CARTAO_COMPRAS!$D:$D,INT((ROW()-2)/20)+2))</f>
        <v/>
      </c>
      <c r="D2324" s="0" t="str">
        <f aca="false">IF($A2324="","",INDEX(CARTAO_COMPRAS!$E:$E,INT((ROW()-2)/20)+2))</f>
        <v/>
      </c>
      <c r="E2324" s="0" t="str">
        <f aca="false">IF($A2324="","",INDEX(CARTAO_COMPRAS!$H:$H,INT((ROW()-2)/20)+2)+MOD(ROW()-2,20))</f>
        <v/>
      </c>
      <c r="F2324" s="0" t="str">
        <f aca="false">IF($A2324="","",INDEX(CARTAO_COMPRAS!$G:$G,INT((ROW()-2)/20)+2))</f>
        <v/>
      </c>
      <c r="G2324" s="5" t="str">
        <f aca="false">IF($A2324="","",INDEX(CARTAO_COMPRAS!$I:$I,INT((ROW()-2)/20)+2))</f>
        <v/>
      </c>
      <c r="H2324" s="4" t="str">
        <f aca="false">IF($A2324="","",EDATE(INDEX(CARTAO_COMPRAS!$J:$J,INT((ROW()-2)/20)+2),MOD(ROW()-2,20)))</f>
        <v/>
      </c>
      <c r="I2324" s="4" t="str">
        <f aca="false">IF($H2324="","",$H2324-WEEKDAY($H2324,2)+1)</f>
        <v/>
      </c>
      <c r="J2324" s="4" t="str">
        <f aca="false">IF($I2324="","",$I2324+6)</f>
        <v/>
      </c>
      <c r="K2324" s="6" t="str">
        <f aca="false">IF($H2324="","",DATE(YEAR($H2324),MONTH($H2324),1))</f>
        <v/>
      </c>
      <c r="L2324" s="0" t="str">
        <f aca="false">IF($A2324="","",INDEX(CARTAO_COMPRAS!$K:$K,INT((ROW()-2)/20)+2))</f>
        <v/>
      </c>
      <c r="M2324" s="0" t="str">
        <f aca="false">IF($A2324="","","Compra no cartão")</f>
        <v/>
      </c>
    </row>
    <row r="2325" customFormat="false" ht="13.5" hidden="false" customHeight="false" outlineLevel="0" collapsed="false">
      <c r="A2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5" s="0" t="str">
        <f aca="false">IF($A2325="","",INDEX(CARTAO_COMPRAS!$C:$C,INT((ROW()-2)/20)+2))</f>
        <v/>
      </c>
      <c r="C2325" s="0" t="str">
        <f aca="false">IF($A2325="","",INDEX(CARTAO_COMPRAS!$D:$D,INT((ROW()-2)/20)+2))</f>
        <v/>
      </c>
      <c r="D2325" s="0" t="str">
        <f aca="false">IF($A2325="","",INDEX(CARTAO_COMPRAS!$E:$E,INT((ROW()-2)/20)+2))</f>
        <v/>
      </c>
      <c r="E2325" s="0" t="str">
        <f aca="false">IF($A2325="","",INDEX(CARTAO_COMPRAS!$H:$H,INT((ROW()-2)/20)+2)+MOD(ROW()-2,20))</f>
        <v/>
      </c>
      <c r="F2325" s="0" t="str">
        <f aca="false">IF($A2325="","",INDEX(CARTAO_COMPRAS!$G:$G,INT((ROW()-2)/20)+2))</f>
        <v/>
      </c>
      <c r="G2325" s="5" t="str">
        <f aca="false">IF($A2325="","",INDEX(CARTAO_COMPRAS!$I:$I,INT((ROW()-2)/20)+2))</f>
        <v/>
      </c>
      <c r="H2325" s="4" t="str">
        <f aca="false">IF($A2325="","",EDATE(INDEX(CARTAO_COMPRAS!$J:$J,INT((ROW()-2)/20)+2),MOD(ROW()-2,20)))</f>
        <v/>
      </c>
      <c r="I2325" s="4" t="str">
        <f aca="false">IF($H2325="","",$H2325-WEEKDAY($H2325,2)+1)</f>
        <v/>
      </c>
      <c r="J2325" s="4" t="str">
        <f aca="false">IF($I2325="","",$I2325+6)</f>
        <v/>
      </c>
      <c r="K2325" s="6" t="str">
        <f aca="false">IF($H2325="","",DATE(YEAR($H2325),MONTH($H2325),1))</f>
        <v/>
      </c>
      <c r="L2325" s="0" t="str">
        <f aca="false">IF($A2325="","",INDEX(CARTAO_COMPRAS!$K:$K,INT((ROW()-2)/20)+2))</f>
        <v/>
      </c>
      <c r="M2325" s="0" t="str">
        <f aca="false">IF($A2325="","","Compra no cartão")</f>
        <v/>
      </c>
    </row>
    <row r="2326" customFormat="false" ht="13.5" hidden="false" customHeight="false" outlineLevel="0" collapsed="false">
      <c r="A2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6" s="0" t="str">
        <f aca="false">IF($A2326="","",INDEX(CARTAO_COMPRAS!$C:$C,INT((ROW()-2)/20)+2))</f>
        <v/>
      </c>
      <c r="C2326" s="0" t="str">
        <f aca="false">IF($A2326="","",INDEX(CARTAO_COMPRAS!$D:$D,INT((ROW()-2)/20)+2))</f>
        <v/>
      </c>
      <c r="D2326" s="0" t="str">
        <f aca="false">IF($A2326="","",INDEX(CARTAO_COMPRAS!$E:$E,INT((ROW()-2)/20)+2))</f>
        <v/>
      </c>
      <c r="E2326" s="0" t="str">
        <f aca="false">IF($A2326="","",INDEX(CARTAO_COMPRAS!$H:$H,INT((ROW()-2)/20)+2)+MOD(ROW()-2,20))</f>
        <v/>
      </c>
      <c r="F2326" s="0" t="str">
        <f aca="false">IF($A2326="","",INDEX(CARTAO_COMPRAS!$G:$G,INT((ROW()-2)/20)+2))</f>
        <v/>
      </c>
      <c r="G2326" s="5" t="str">
        <f aca="false">IF($A2326="","",INDEX(CARTAO_COMPRAS!$I:$I,INT((ROW()-2)/20)+2))</f>
        <v/>
      </c>
      <c r="H2326" s="4" t="str">
        <f aca="false">IF($A2326="","",EDATE(INDEX(CARTAO_COMPRAS!$J:$J,INT((ROW()-2)/20)+2),MOD(ROW()-2,20)))</f>
        <v/>
      </c>
      <c r="I2326" s="4" t="str">
        <f aca="false">IF($H2326="","",$H2326-WEEKDAY($H2326,2)+1)</f>
        <v/>
      </c>
      <c r="J2326" s="4" t="str">
        <f aca="false">IF($I2326="","",$I2326+6)</f>
        <v/>
      </c>
      <c r="K2326" s="6" t="str">
        <f aca="false">IF($H2326="","",DATE(YEAR($H2326),MONTH($H2326),1))</f>
        <v/>
      </c>
      <c r="L2326" s="0" t="str">
        <f aca="false">IF($A2326="","",INDEX(CARTAO_COMPRAS!$K:$K,INT((ROW()-2)/20)+2))</f>
        <v/>
      </c>
      <c r="M2326" s="0" t="str">
        <f aca="false">IF($A2326="","","Compra no cartão")</f>
        <v/>
      </c>
    </row>
    <row r="2327" customFormat="false" ht="13.5" hidden="false" customHeight="false" outlineLevel="0" collapsed="false">
      <c r="A2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7" s="0" t="str">
        <f aca="false">IF($A2327="","",INDEX(CARTAO_COMPRAS!$C:$C,INT((ROW()-2)/20)+2))</f>
        <v/>
      </c>
      <c r="C2327" s="0" t="str">
        <f aca="false">IF($A2327="","",INDEX(CARTAO_COMPRAS!$D:$D,INT((ROW()-2)/20)+2))</f>
        <v/>
      </c>
      <c r="D2327" s="0" t="str">
        <f aca="false">IF($A2327="","",INDEX(CARTAO_COMPRAS!$E:$E,INT((ROW()-2)/20)+2))</f>
        <v/>
      </c>
      <c r="E2327" s="0" t="str">
        <f aca="false">IF($A2327="","",INDEX(CARTAO_COMPRAS!$H:$H,INT((ROW()-2)/20)+2)+MOD(ROW()-2,20))</f>
        <v/>
      </c>
      <c r="F2327" s="0" t="str">
        <f aca="false">IF($A2327="","",INDEX(CARTAO_COMPRAS!$G:$G,INT((ROW()-2)/20)+2))</f>
        <v/>
      </c>
      <c r="G2327" s="5" t="str">
        <f aca="false">IF($A2327="","",INDEX(CARTAO_COMPRAS!$I:$I,INT((ROW()-2)/20)+2))</f>
        <v/>
      </c>
      <c r="H2327" s="4" t="str">
        <f aca="false">IF($A2327="","",EDATE(INDEX(CARTAO_COMPRAS!$J:$J,INT((ROW()-2)/20)+2),MOD(ROW()-2,20)))</f>
        <v/>
      </c>
      <c r="I2327" s="4" t="str">
        <f aca="false">IF($H2327="","",$H2327-WEEKDAY($H2327,2)+1)</f>
        <v/>
      </c>
      <c r="J2327" s="4" t="str">
        <f aca="false">IF($I2327="","",$I2327+6)</f>
        <v/>
      </c>
      <c r="K2327" s="6" t="str">
        <f aca="false">IF($H2327="","",DATE(YEAR($H2327),MONTH($H2327),1))</f>
        <v/>
      </c>
      <c r="L2327" s="0" t="str">
        <f aca="false">IF($A2327="","",INDEX(CARTAO_COMPRAS!$K:$K,INT((ROW()-2)/20)+2))</f>
        <v/>
      </c>
      <c r="M2327" s="0" t="str">
        <f aca="false">IF($A2327="","","Compra no cartão")</f>
        <v/>
      </c>
    </row>
    <row r="2328" customFormat="false" ht="13.5" hidden="false" customHeight="false" outlineLevel="0" collapsed="false">
      <c r="A2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8" s="0" t="str">
        <f aca="false">IF($A2328="","",INDEX(CARTAO_COMPRAS!$C:$C,INT((ROW()-2)/20)+2))</f>
        <v/>
      </c>
      <c r="C2328" s="0" t="str">
        <f aca="false">IF($A2328="","",INDEX(CARTAO_COMPRAS!$D:$D,INT((ROW()-2)/20)+2))</f>
        <v/>
      </c>
      <c r="D2328" s="0" t="str">
        <f aca="false">IF($A2328="","",INDEX(CARTAO_COMPRAS!$E:$E,INT((ROW()-2)/20)+2))</f>
        <v/>
      </c>
      <c r="E2328" s="0" t="str">
        <f aca="false">IF($A2328="","",INDEX(CARTAO_COMPRAS!$H:$H,INT((ROW()-2)/20)+2)+MOD(ROW()-2,20))</f>
        <v/>
      </c>
      <c r="F2328" s="0" t="str">
        <f aca="false">IF($A2328="","",INDEX(CARTAO_COMPRAS!$G:$G,INT((ROW()-2)/20)+2))</f>
        <v/>
      </c>
      <c r="G2328" s="5" t="str">
        <f aca="false">IF($A2328="","",INDEX(CARTAO_COMPRAS!$I:$I,INT((ROW()-2)/20)+2))</f>
        <v/>
      </c>
      <c r="H2328" s="4" t="str">
        <f aca="false">IF($A2328="","",EDATE(INDEX(CARTAO_COMPRAS!$J:$J,INT((ROW()-2)/20)+2),MOD(ROW()-2,20)))</f>
        <v/>
      </c>
      <c r="I2328" s="4" t="str">
        <f aca="false">IF($H2328="","",$H2328-WEEKDAY($H2328,2)+1)</f>
        <v/>
      </c>
      <c r="J2328" s="4" t="str">
        <f aca="false">IF($I2328="","",$I2328+6)</f>
        <v/>
      </c>
      <c r="K2328" s="6" t="str">
        <f aca="false">IF($H2328="","",DATE(YEAR($H2328),MONTH($H2328),1))</f>
        <v/>
      </c>
      <c r="L2328" s="0" t="str">
        <f aca="false">IF($A2328="","",INDEX(CARTAO_COMPRAS!$K:$K,INT((ROW()-2)/20)+2))</f>
        <v/>
      </c>
      <c r="M2328" s="0" t="str">
        <f aca="false">IF($A2328="","","Compra no cartão")</f>
        <v/>
      </c>
    </row>
    <row r="2329" customFormat="false" ht="13.5" hidden="false" customHeight="false" outlineLevel="0" collapsed="false">
      <c r="A2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29" s="0" t="str">
        <f aca="false">IF($A2329="","",INDEX(CARTAO_COMPRAS!$C:$C,INT((ROW()-2)/20)+2))</f>
        <v/>
      </c>
      <c r="C2329" s="0" t="str">
        <f aca="false">IF($A2329="","",INDEX(CARTAO_COMPRAS!$D:$D,INT((ROW()-2)/20)+2))</f>
        <v/>
      </c>
      <c r="D2329" s="0" t="str">
        <f aca="false">IF($A2329="","",INDEX(CARTAO_COMPRAS!$E:$E,INT((ROW()-2)/20)+2))</f>
        <v/>
      </c>
      <c r="E2329" s="0" t="str">
        <f aca="false">IF($A2329="","",INDEX(CARTAO_COMPRAS!$H:$H,INT((ROW()-2)/20)+2)+MOD(ROW()-2,20))</f>
        <v/>
      </c>
      <c r="F2329" s="0" t="str">
        <f aca="false">IF($A2329="","",INDEX(CARTAO_COMPRAS!$G:$G,INT((ROW()-2)/20)+2))</f>
        <v/>
      </c>
      <c r="G2329" s="5" t="str">
        <f aca="false">IF($A2329="","",INDEX(CARTAO_COMPRAS!$I:$I,INT((ROW()-2)/20)+2))</f>
        <v/>
      </c>
      <c r="H2329" s="4" t="str">
        <f aca="false">IF($A2329="","",EDATE(INDEX(CARTAO_COMPRAS!$J:$J,INT((ROW()-2)/20)+2),MOD(ROW()-2,20)))</f>
        <v/>
      </c>
      <c r="I2329" s="4" t="str">
        <f aca="false">IF($H2329="","",$H2329-WEEKDAY($H2329,2)+1)</f>
        <v/>
      </c>
      <c r="J2329" s="4" t="str">
        <f aca="false">IF($I2329="","",$I2329+6)</f>
        <v/>
      </c>
      <c r="K2329" s="6" t="str">
        <f aca="false">IF($H2329="","",DATE(YEAR($H2329),MONTH($H2329),1))</f>
        <v/>
      </c>
      <c r="L2329" s="0" t="str">
        <f aca="false">IF($A2329="","",INDEX(CARTAO_COMPRAS!$K:$K,INT((ROW()-2)/20)+2))</f>
        <v/>
      </c>
      <c r="M2329" s="0" t="str">
        <f aca="false">IF($A2329="","","Compra no cartão")</f>
        <v/>
      </c>
    </row>
    <row r="2330" customFormat="false" ht="13.5" hidden="false" customHeight="false" outlineLevel="0" collapsed="false">
      <c r="A2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0" s="0" t="str">
        <f aca="false">IF($A2330="","",INDEX(CARTAO_COMPRAS!$C:$C,INT((ROW()-2)/20)+2))</f>
        <v/>
      </c>
      <c r="C2330" s="0" t="str">
        <f aca="false">IF($A2330="","",INDEX(CARTAO_COMPRAS!$D:$D,INT((ROW()-2)/20)+2))</f>
        <v/>
      </c>
      <c r="D2330" s="0" t="str">
        <f aca="false">IF($A2330="","",INDEX(CARTAO_COMPRAS!$E:$E,INT((ROW()-2)/20)+2))</f>
        <v/>
      </c>
      <c r="E2330" s="0" t="str">
        <f aca="false">IF($A2330="","",INDEX(CARTAO_COMPRAS!$H:$H,INT((ROW()-2)/20)+2)+MOD(ROW()-2,20))</f>
        <v/>
      </c>
      <c r="F2330" s="0" t="str">
        <f aca="false">IF($A2330="","",INDEX(CARTAO_COMPRAS!$G:$G,INT((ROW()-2)/20)+2))</f>
        <v/>
      </c>
      <c r="G2330" s="5" t="str">
        <f aca="false">IF($A2330="","",INDEX(CARTAO_COMPRAS!$I:$I,INT((ROW()-2)/20)+2))</f>
        <v/>
      </c>
      <c r="H2330" s="4" t="str">
        <f aca="false">IF($A2330="","",EDATE(INDEX(CARTAO_COMPRAS!$J:$J,INT((ROW()-2)/20)+2),MOD(ROW()-2,20)))</f>
        <v/>
      </c>
      <c r="I2330" s="4" t="str">
        <f aca="false">IF($H2330="","",$H2330-WEEKDAY($H2330,2)+1)</f>
        <v/>
      </c>
      <c r="J2330" s="4" t="str">
        <f aca="false">IF($I2330="","",$I2330+6)</f>
        <v/>
      </c>
      <c r="K2330" s="6" t="str">
        <f aca="false">IF($H2330="","",DATE(YEAR($H2330),MONTH($H2330),1))</f>
        <v/>
      </c>
      <c r="L2330" s="0" t="str">
        <f aca="false">IF($A2330="","",INDEX(CARTAO_COMPRAS!$K:$K,INT((ROW()-2)/20)+2))</f>
        <v/>
      </c>
      <c r="M2330" s="0" t="str">
        <f aca="false">IF($A2330="","","Compra no cartão")</f>
        <v/>
      </c>
    </row>
    <row r="2331" customFormat="false" ht="13.5" hidden="false" customHeight="false" outlineLevel="0" collapsed="false">
      <c r="A2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1" s="0" t="str">
        <f aca="false">IF($A2331="","",INDEX(CARTAO_COMPRAS!$C:$C,INT((ROW()-2)/20)+2))</f>
        <v/>
      </c>
      <c r="C2331" s="0" t="str">
        <f aca="false">IF($A2331="","",INDEX(CARTAO_COMPRAS!$D:$D,INT((ROW()-2)/20)+2))</f>
        <v/>
      </c>
      <c r="D2331" s="0" t="str">
        <f aca="false">IF($A2331="","",INDEX(CARTAO_COMPRAS!$E:$E,INT((ROW()-2)/20)+2))</f>
        <v/>
      </c>
      <c r="E2331" s="0" t="str">
        <f aca="false">IF($A2331="","",INDEX(CARTAO_COMPRAS!$H:$H,INT((ROW()-2)/20)+2)+MOD(ROW()-2,20))</f>
        <v/>
      </c>
      <c r="F2331" s="0" t="str">
        <f aca="false">IF($A2331="","",INDEX(CARTAO_COMPRAS!$G:$G,INT((ROW()-2)/20)+2))</f>
        <v/>
      </c>
      <c r="G2331" s="5" t="str">
        <f aca="false">IF($A2331="","",INDEX(CARTAO_COMPRAS!$I:$I,INT((ROW()-2)/20)+2))</f>
        <v/>
      </c>
      <c r="H2331" s="4" t="str">
        <f aca="false">IF($A2331="","",EDATE(INDEX(CARTAO_COMPRAS!$J:$J,INT((ROW()-2)/20)+2),MOD(ROW()-2,20)))</f>
        <v/>
      </c>
      <c r="I2331" s="4" t="str">
        <f aca="false">IF($H2331="","",$H2331-WEEKDAY($H2331,2)+1)</f>
        <v/>
      </c>
      <c r="J2331" s="4" t="str">
        <f aca="false">IF($I2331="","",$I2331+6)</f>
        <v/>
      </c>
      <c r="K2331" s="6" t="str">
        <f aca="false">IF($H2331="","",DATE(YEAR($H2331),MONTH($H2331),1))</f>
        <v/>
      </c>
      <c r="L2331" s="0" t="str">
        <f aca="false">IF($A2331="","",INDEX(CARTAO_COMPRAS!$K:$K,INT((ROW()-2)/20)+2))</f>
        <v/>
      </c>
      <c r="M2331" s="0" t="str">
        <f aca="false">IF($A2331="","","Compra no cartão")</f>
        <v/>
      </c>
    </row>
    <row r="2332" customFormat="false" ht="13.5" hidden="false" customHeight="false" outlineLevel="0" collapsed="false">
      <c r="A2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2" s="0" t="str">
        <f aca="false">IF($A2332="","",INDEX(CARTAO_COMPRAS!$C:$C,INT((ROW()-2)/20)+2))</f>
        <v/>
      </c>
      <c r="C2332" s="0" t="str">
        <f aca="false">IF($A2332="","",INDEX(CARTAO_COMPRAS!$D:$D,INT((ROW()-2)/20)+2))</f>
        <v/>
      </c>
      <c r="D2332" s="0" t="str">
        <f aca="false">IF($A2332="","",INDEX(CARTAO_COMPRAS!$E:$E,INT((ROW()-2)/20)+2))</f>
        <v/>
      </c>
      <c r="E2332" s="0" t="str">
        <f aca="false">IF($A2332="","",INDEX(CARTAO_COMPRAS!$H:$H,INT((ROW()-2)/20)+2)+MOD(ROW()-2,20))</f>
        <v/>
      </c>
      <c r="F2332" s="0" t="str">
        <f aca="false">IF($A2332="","",INDEX(CARTAO_COMPRAS!$G:$G,INT((ROW()-2)/20)+2))</f>
        <v/>
      </c>
      <c r="G2332" s="5" t="str">
        <f aca="false">IF($A2332="","",INDEX(CARTAO_COMPRAS!$I:$I,INT((ROW()-2)/20)+2))</f>
        <v/>
      </c>
      <c r="H2332" s="4" t="str">
        <f aca="false">IF($A2332="","",EDATE(INDEX(CARTAO_COMPRAS!$J:$J,INT((ROW()-2)/20)+2),MOD(ROW()-2,20)))</f>
        <v/>
      </c>
      <c r="I2332" s="4" t="str">
        <f aca="false">IF($H2332="","",$H2332-WEEKDAY($H2332,2)+1)</f>
        <v/>
      </c>
      <c r="J2332" s="4" t="str">
        <f aca="false">IF($I2332="","",$I2332+6)</f>
        <v/>
      </c>
      <c r="K2332" s="6" t="str">
        <f aca="false">IF($H2332="","",DATE(YEAR($H2332),MONTH($H2332),1))</f>
        <v/>
      </c>
      <c r="L2332" s="0" t="str">
        <f aca="false">IF($A2332="","",INDEX(CARTAO_COMPRAS!$K:$K,INT((ROW()-2)/20)+2))</f>
        <v/>
      </c>
      <c r="M2332" s="0" t="str">
        <f aca="false">IF($A2332="","","Compra no cartão")</f>
        <v/>
      </c>
    </row>
    <row r="2333" customFormat="false" ht="13.5" hidden="false" customHeight="false" outlineLevel="0" collapsed="false">
      <c r="A2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3" s="0" t="str">
        <f aca="false">IF($A2333="","",INDEX(CARTAO_COMPRAS!$C:$C,INT((ROW()-2)/20)+2))</f>
        <v/>
      </c>
      <c r="C2333" s="0" t="str">
        <f aca="false">IF($A2333="","",INDEX(CARTAO_COMPRAS!$D:$D,INT((ROW()-2)/20)+2))</f>
        <v/>
      </c>
      <c r="D2333" s="0" t="str">
        <f aca="false">IF($A2333="","",INDEX(CARTAO_COMPRAS!$E:$E,INT((ROW()-2)/20)+2))</f>
        <v/>
      </c>
      <c r="E2333" s="0" t="str">
        <f aca="false">IF($A2333="","",INDEX(CARTAO_COMPRAS!$H:$H,INT((ROW()-2)/20)+2)+MOD(ROW()-2,20))</f>
        <v/>
      </c>
      <c r="F2333" s="0" t="str">
        <f aca="false">IF($A2333="","",INDEX(CARTAO_COMPRAS!$G:$G,INT((ROW()-2)/20)+2))</f>
        <v/>
      </c>
      <c r="G2333" s="5" t="str">
        <f aca="false">IF($A2333="","",INDEX(CARTAO_COMPRAS!$I:$I,INT((ROW()-2)/20)+2))</f>
        <v/>
      </c>
      <c r="H2333" s="4" t="str">
        <f aca="false">IF($A2333="","",EDATE(INDEX(CARTAO_COMPRAS!$J:$J,INT((ROW()-2)/20)+2),MOD(ROW()-2,20)))</f>
        <v/>
      </c>
      <c r="I2333" s="4" t="str">
        <f aca="false">IF($H2333="","",$H2333-WEEKDAY($H2333,2)+1)</f>
        <v/>
      </c>
      <c r="J2333" s="4" t="str">
        <f aca="false">IF($I2333="","",$I2333+6)</f>
        <v/>
      </c>
      <c r="K2333" s="6" t="str">
        <f aca="false">IF($H2333="","",DATE(YEAR($H2333),MONTH($H2333),1))</f>
        <v/>
      </c>
      <c r="L2333" s="0" t="str">
        <f aca="false">IF($A2333="","",INDEX(CARTAO_COMPRAS!$K:$K,INT((ROW()-2)/20)+2))</f>
        <v/>
      </c>
      <c r="M2333" s="0" t="str">
        <f aca="false">IF($A2333="","","Compra no cartão")</f>
        <v/>
      </c>
    </row>
    <row r="2334" customFormat="false" ht="13.5" hidden="false" customHeight="false" outlineLevel="0" collapsed="false">
      <c r="A2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4" s="0" t="str">
        <f aca="false">IF($A2334="","",INDEX(CARTAO_COMPRAS!$C:$C,INT((ROW()-2)/20)+2))</f>
        <v/>
      </c>
      <c r="C2334" s="0" t="str">
        <f aca="false">IF($A2334="","",INDEX(CARTAO_COMPRAS!$D:$D,INT((ROW()-2)/20)+2))</f>
        <v/>
      </c>
      <c r="D2334" s="0" t="str">
        <f aca="false">IF($A2334="","",INDEX(CARTAO_COMPRAS!$E:$E,INT((ROW()-2)/20)+2))</f>
        <v/>
      </c>
      <c r="E2334" s="0" t="str">
        <f aca="false">IF($A2334="","",INDEX(CARTAO_COMPRAS!$H:$H,INT((ROW()-2)/20)+2)+MOD(ROW()-2,20))</f>
        <v/>
      </c>
      <c r="F2334" s="0" t="str">
        <f aca="false">IF($A2334="","",INDEX(CARTAO_COMPRAS!$G:$G,INT((ROW()-2)/20)+2))</f>
        <v/>
      </c>
      <c r="G2334" s="5" t="str">
        <f aca="false">IF($A2334="","",INDEX(CARTAO_COMPRAS!$I:$I,INT((ROW()-2)/20)+2))</f>
        <v/>
      </c>
      <c r="H2334" s="4" t="str">
        <f aca="false">IF($A2334="","",EDATE(INDEX(CARTAO_COMPRAS!$J:$J,INT((ROW()-2)/20)+2),MOD(ROW()-2,20)))</f>
        <v/>
      </c>
      <c r="I2334" s="4" t="str">
        <f aca="false">IF($H2334="","",$H2334-WEEKDAY($H2334,2)+1)</f>
        <v/>
      </c>
      <c r="J2334" s="4" t="str">
        <f aca="false">IF($I2334="","",$I2334+6)</f>
        <v/>
      </c>
      <c r="K2334" s="6" t="str">
        <f aca="false">IF($H2334="","",DATE(YEAR($H2334),MONTH($H2334),1))</f>
        <v/>
      </c>
      <c r="L2334" s="0" t="str">
        <f aca="false">IF($A2334="","",INDEX(CARTAO_COMPRAS!$K:$K,INT((ROW()-2)/20)+2))</f>
        <v/>
      </c>
      <c r="M2334" s="0" t="str">
        <f aca="false">IF($A2334="","","Compra no cartão")</f>
        <v/>
      </c>
    </row>
    <row r="2335" customFormat="false" ht="13.5" hidden="false" customHeight="false" outlineLevel="0" collapsed="false">
      <c r="A2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5" s="0" t="str">
        <f aca="false">IF($A2335="","",INDEX(CARTAO_COMPRAS!$C:$C,INT((ROW()-2)/20)+2))</f>
        <v/>
      </c>
      <c r="C2335" s="0" t="str">
        <f aca="false">IF($A2335="","",INDEX(CARTAO_COMPRAS!$D:$D,INT((ROW()-2)/20)+2))</f>
        <v/>
      </c>
      <c r="D2335" s="0" t="str">
        <f aca="false">IF($A2335="","",INDEX(CARTAO_COMPRAS!$E:$E,INT((ROW()-2)/20)+2))</f>
        <v/>
      </c>
      <c r="E2335" s="0" t="str">
        <f aca="false">IF($A2335="","",INDEX(CARTAO_COMPRAS!$H:$H,INT((ROW()-2)/20)+2)+MOD(ROW()-2,20))</f>
        <v/>
      </c>
      <c r="F2335" s="0" t="str">
        <f aca="false">IF($A2335="","",INDEX(CARTAO_COMPRAS!$G:$G,INT((ROW()-2)/20)+2))</f>
        <v/>
      </c>
      <c r="G2335" s="5" t="str">
        <f aca="false">IF($A2335="","",INDEX(CARTAO_COMPRAS!$I:$I,INT((ROW()-2)/20)+2))</f>
        <v/>
      </c>
      <c r="H2335" s="4" t="str">
        <f aca="false">IF($A2335="","",EDATE(INDEX(CARTAO_COMPRAS!$J:$J,INT((ROW()-2)/20)+2),MOD(ROW()-2,20)))</f>
        <v/>
      </c>
      <c r="I2335" s="4" t="str">
        <f aca="false">IF($H2335="","",$H2335-WEEKDAY($H2335,2)+1)</f>
        <v/>
      </c>
      <c r="J2335" s="4" t="str">
        <f aca="false">IF($I2335="","",$I2335+6)</f>
        <v/>
      </c>
      <c r="K2335" s="6" t="str">
        <f aca="false">IF($H2335="","",DATE(YEAR($H2335),MONTH($H2335),1))</f>
        <v/>
      </c>
      <c r="L2335" s="0" t="str">
        <f aca="false">IF($A2335="","",INDEX(CARTAO_COMPRAS!$K:$K,INT((ROW()-2)/20)+2))</f>
        <v/>
      </c>
      <c r="M2335" s="0" t="str">
        <f aca="false">IF($A2335="","","Compra no cartão")</f>
        <v/>
      </c>
    </row>
    <row r="2336" customFormat="false" ht="13.5" hidden="false" customHeight="false" outlineLevel="0" collapsed="false">
      <c r="A2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6" s="0" t="str">
        <f aca="false">IF($A2336="","",INDEX(CARTAO_COMPRAS!$C:$C,INT((ROW()-2)/20)+2))</f>
        <v/>
      </c>
      <c r="C2336" s="0" t="str">
        <f aca="false">IF($A2336="","",INDEX(CARTAO_COMPRAS!$D:$D,INT((ROW()-2)/20)+2))</f>
        <v/>
      </c>
      <c r="D2336" s="0" t="str">
        <f aca="false">IF($A2336="","",INDEX(CARTAO_COMPRAS!$E:$E,INT((ROW()-2)/20)+2))</f>
        <v/>
      </c>
      <c r="E2336" s="0" t="str">
        <f aca="false">IF($A2336="","",INDEX(CARTAO_COMPRAS!$H:$H,INT((ROW()-2)/20)+2)+MOD(ROW()-2,20))</f>
        <v/>
      </c>
      <c r="F2336" s="0" t="str">
        <f aca="false">IF($A2336="","",INDEX(CARTAO_COMPRAS!$G:$G,INT((ROW()-2)/20)+2))</f>
        <v/>
      </c>
      <c r="G2336" s="5" t="str">
        <f aca="false">IF($A2336="","",INDEX(CARTAO_COMPRAS!$I:$I,INT((ROW()-2)/20)+2))</f>
        <v/>
      </c>
      <c r="H2336" s="4" t="str">
        <f aca="false">IF($A2336="","",EDATE(INDEX(CARTAO_COMPRAS!$J:$J,INT((ROW()-2)/20)+2),MOD(ROW()-2,20)))</f>
        <v/>
      </c>
      <c r="I2336" s="4" t="str">
        <f aca="false">IF($H2336="","",$H2336-WEEKDAY($H2336,2)+1)</f>
        <v/>
      </c>
      <c r="J2336" s="4" t="str">
        <f aca="false">IF($I2336="","",$I2336+6)</f>
        <v/>
      </c>
      <c r="K2336" s="6" t="str">
        <f aca="false">IF($H2336="","",DATE(YEAR($H2336),MONTH($H2336),1))</f>
        <v/>
      </c>
      <c r="L2336" s="0" t="str">
        <f aca="false">IF($A2336="","",INDEX(CARTAO_COMPRAS!$K:$K,INT((ROW()-2)/20)+2))</f>
        <v/>
      </c>
      <c r="M2336" s="0" t="str">
        <f aca="false">IF($A2336="","","Compra no cartão")</f>
        <v/>
      </c>
    </row>
    <row r="2337" customFormat="false" ht="13.5" hidden="false" customHeight="false" outlineLevel="0" collapsed="false">
      <c r="A2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7" s="0" t="str">
        <f aca="false">IF($A2337="","",INDEX(CARTAO_COMPRAS!$C:$C,INT((ROW()-2)/20)+2))</f>
        <v/>
      </c>
      <c r="C2337" s="0" t="str">
        <f aca="false">IF($A2337="","",INDEX(CARTAO_COMPRAS!$D:$D,INT((ROW()-2)/20)+2))</f>
        <v/>
      </c>
      <c r="D2337" s="0" t="str">
        <f aca="false">IF($A2337="","",INDEX(CARTAO_COMPRAS!$E:$E,INT((ROW()-2)/20)+2))</f>
        <v/>
      </c>
      <c r="E2337" s="0" t="str">
        <f aca="false">IF($A2337="","",INDEX(CARTAO_COMPRAS!$H:$H,INT((ROW()-2)/20)+2)+MOD(ROW()-2,20))</f>
        <v/>
      </c>
      <c r="F2337" s="0" t="str">
        <f aca="false">IF($A2337="","",INDEX(CARTAO_COMPRAS!$G:$G,INT((ROW()-2)/20)+2))</f>
        <v/>
      </c>
      <c r="G2337" s="5" t="str">
        <f aca="false">IF($A2337="","",INDEX(CARTAO_COMPRAS!$I:$I,INT((ROW()-2)/20)+2))</f>
        <v/>
      </c>
      <c r="H2337" s="4" t="str">
        <f aca="false">IF($A2337="","",EDATE(INDEX(CARTAO_COMPRAS!$J:$J,INT((ROW()-2)/20)+2),MOD(ROW()-2,20)))</f>
        <v/>
      </c>
      <c r="I2337" s="4" t="str">
        <f aca="false">IF($H2337="","",$H2337-WEEKDAY($H2337,2)+1)</f>
        <v/>
      </c>
      <c r="J2337" s="4" t="str">
        <f aca="false">IF($I2337="","",$I2337+6)</f>
        <v/>
      </c>
      <c r="K2337" s="6" t="str">
        <f aca="false">IF($H2337="","",DATE(YEAR($H2337),MONTH($H2337),1))</f>
        <v/>
      </c>
      <c r="L2337" s="0" t="str">
        <f aca="false">IF($A2337="","",INDEX(CARTAO_COMPRAS!$K:$K,INT((ROW()-2)/20)+2))</f>
        <v/>
      </c>
      <c r="M2337" s="0" t="str">
        <f aca="false">IF($A2337="","","Compra no cartão")</f>
        <v/>
      </c>
    </row>
    <row r="2338" customFormat="false" ht="13.5" hidden="false" customHeight="false" outlineLevel="0" collapsed="false">
      <c r="A2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8" s="0" t="str">
        <f aca="false">IF($A2338="","",INDEX(CARTAO_COMPRAS!$C:$C,INT((ROW()-2)/20)+2))</f>
        <v/>
      </c>
      <c r="C2338" s="0" t="str">
        <f aca="false">IF($A2338="","",INDEX(CARTAO_COMPRAS!$D:$D,INT((ROW()-2)/20)+2))</f>
        <v/>
      </c>
      <c r="D2338" s="0" t="str">
        <f aca="false">IF($A2338="","",INDEX(CARTAO_COMPRAS!$E:$E,INT((ROW()-2)/20)+2))</f>
        <v/>
      </c>
      <c r="E2338" s="0" t="str">
        <f aca="false">IF($A2338="","",INDEX(CARTAO_COMPRAS!$H:$H,INT((ROW()-2)/20)+2)+MOD(ROW()-2,20))</f>
        <v/>
      </c>
      <c r="F2338" s="0" t="str">
        <f aca="false">IF($A2338="","",INDEX(CARTAO_COMPRAS!$G:$G,INT((ROW()-2)/20)+2))</f>
        <v/>
      </c>
      <c r="G2338" s="5" t="str">
        <f aca="false">IF($A2338="","",INDEX(CARTAO_COMPRAS!$I:$I,INT((ROW()-2)/20)+2))</f>
        <v/>
      </c>
      <c r="H2338" s="4" t="str">
        <f aca="false">IF($A2338="","",EDATE(INDEX(CARTAO_COMPRAS!$J:$J,INT((ROW()-2)/20)+2),MOD(ROW()-2,20)))</f>
        <v/>
      </c>
      <c r="I2338" s="4" t="str">
        <f aca="false">IF($H2338="","",$H2338-WEEKDAY($H2338,2)+1)</f>
        <v/>
      </c>
      <c r="J2338" s="4" t="str">
        <f aca="false">IF($I2338="","",$I2338+6)</f>
        <v/>
      </c>
      <c r="K2338" s="6" t="str">
        <f aca="false">IF($H2338="","",DATE(YEAR($H2338),MONTH($H2338),1))</f>
        <v/>
      </c>
      <c r="L2338" s="0" t="str">
        <f aca="false">IF($A2338="","",INDEX(CARTAO_COMPRAS!$K:$K,INT((ROW()-2)/20)+2))</f>
        <v/>
      </c>
      <c r="M2338" s="0" t="str">
        <f aca="false">IF($A2338="","","Compra no cartão")</f>
        <v/>
      </c>
    </row>
    <row r="2339" customFormat="false" ht="13.5" hidden="false" customHeight="false" outlineLevel="0" collapsed="false">
      <c r="A2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39" s="0" t="str">
        <f aca="false">IF($A2339="","",INDEX(CARTAO_COMPRAS!$C:$C,INT((ROW()-2)/20)+2))</f>
        <v/>
      </c>
      <c r="C2339" s="0" t="str">
        <f aca="false">IF($A2339="","",INDEX(CARTAO_COMPRAS!$D:$D,INT((ROW()-2)/20)+2))</f>
        <v/>
      </c>
      <c r="D2339" s="0" t="str">
        <f aca="false">IF($A2339="","",INDEX(CARTAO_COMPRAS!$E:$E,INT((ROW()-2)/20)+2))</f>
        <v/>
      </c>
      <c r="E2339" s="0" t="str">
        <f aca="false">IF($A2339="","",INDEX(CARTAO_COMPRAS!$H:$H,INT((ROW()-2)/20)+2)+MOD(ROW()-2,20))</f>
        <v/>
      </c>
      <c r="F2339" s="0" t="str">
        <f aca="false">IF($A2339="","",INDEX(CARTAO_COMPRAS!$G:$G,INT((ROW()-2)/20)+2))</f>
        <v/>
      </c>
      <c r="G2339" s="5" t="str">
        <f aca="false">IF($A2339="","",INDEX(CARTAO_COMPRAS!$I:$I,INT((ROW()-2)/20)+2))</f>
        <v/>
      </c>
      <c r="H2339" s="4" t="str">
        <f aca="false">IF($A2339="","",EDATE(INDEX(CARTAO_COMPRAS!$J:$J,INT((ROW()-2)/20)+2),MOD(ROW()-2,20)))</f>
        <v/>
      </c>
      <c r="I2339" s="4" t="str">
        <f aca="false">IF($H2339="","",$H2339-WEEKDAY($H2339,2)+1)</f>
        <v/>
      </c>
      <c r="J2339" s="4" t="str">
        <f aca="false">IF($I2339="","",$I2339+6)</f>
        <v/>
      </c>
      <c r="K2339" s="6" t="str">
        <f aca="false">IF($H2339="","",DATE(YEAR($H2339),MONTH($H2339),1))</f>
        <v/>
      </c>
      <c r="L2339" s="0" t="str">
        <f aca="false">IF($A2339="","",INDEX(CARTAO_COMPRAS!$K:$K,INT((ROW()-2)/20)+2))</f>
        <v/>
      </c>
      <c r="M2339" s="0" t="str">
        <f aca="false">IF($A2339="","","Compra no cartão")</f>
        <v/>
      </c>
    </row>
    <row r="2340" customFormat="false" ht="13.5" hidden="false" customHeight="false" outlineLevel="0" collapsed="false">
      <c r="A2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0" s="0" t="str">
        <f aca="false">IF($A2340="","",INDEX(CARTAO_COMPRAS!$C:$C,INT((ROW()-2)/20)+2))</f>
        <v/>
      </c>
      <c r="C2340" s="0" t="str">
        <f aca="false">IF($A2340="","",INDEX(CARTAO_COMPRAS!$D:$D,INT((ROW()-2)/20)+2))</f>
        <v/>
      </c>
      <c r="D2340" s="0" t="str">
        <f aca="false">IF($A2340="","",INDEX(CARTAO_COMPRAS!$E:$E,INT((ROW()-2)/20)+2))</f>
        <v/>
      </c>
      <c r="E2340" s="0" t="str">
        <f aca="false">IF($A2340="","",INDEX(CARTAO_COMPRAS!$H:$H,INT((ROW()-2)/20)+2)+MOD(ROW()-2,20))</f>
        <v/>
      </c>
      <c r="F2340" s="0" t="str">
        <f aca="false">IF($A2340="","",INDEX(CARTAO_COMPRAS!$G:$G,INT((ROW()-2)/20)+2))</f>
        <v/>
      </c>
      <c r="G2340" s="5" t="str">
        <f aca="false">IF($A2340="","",INDEX(CARTAO_COMPRAS!$I:$I,INT((ROW()-2)/20)+2))</f>
        <v/>
      </c>
      <c r="H2340" s="4" t="str">
        <f aca="false">IF($A2340="","",EDATE(INDEX(CARTAO_COMPRAS!$J:$J,INT((ROW()-2)/20)+2),MOD(ROW()-2,20)))</f>
        <v/>
      </c>
      <c r="I2340" s="4" t="str">
        <f aca="false">IF($H2340="","",$H2340-WEEKDAY($H2340,2)+1)</f>
        <v/>
      </c>
      <c r="J2340" s="4" t="str">
        <f aca="false">IF($I2340="","",$I2340+6)</f>
        <v/>
      </c>
      <c r="K2340" s="6" t="str">
        <f aca="false">IF($H2340="","",DATE(YEAR($H2340),MONTH($H2340),1))</f>
        <v/>
      </c>
      <c r="L2340" s="0" t="str">
        <f aca="false">IF($A2340="","",INDEX(CARTAO_COMPRAS!$K:$K,INT((ROW()-2)/20)+2))</f>
        <v/>
      </c>
      <c r="M2340" s="0" t="str">
        <f aca="false">IF($A2340="","","Compra no cartão")</f>
        <v/>
      </c>
    </row>
    <row r="2341" customFormat="false" ht="13.5" hidden="false" customHeight="false" outlineLevel="0" collapsed="false">
      <c r="A2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1" s="0" t="str">
        <f aca="false">IF($A2341="","",INDEX(CARTAO_COMPRAS!$C:$C,INT((ROW()-2)/20)+2))</f>
        <v/>
      </c>
      <c r="C2341" s="0" t="str">
        <f aca="false">IF($A2341="","",INDEX(CARTAO_COMPRAS!$D:$D,INT((ROW()-2)/20)+2))</f>
        <v/>
      </c>
      <c r="D2341" s="0" t="str">
        <f aca="false">IF($A2341="","",INDEX(CARTAO_COMPRAS!$E:$E,INT((ROW()-2)/20)+2))</f>
        <v/>
      </c>
      <c r="E2341" s="0" t="str">
        <f aca="false">IF($A2341="","",INDEX(CARTAO_COMPRAS!$H:$H,INT((ROW()-2)/20)+2)+MOD(ROW()-2,20))</f>
        <v/>
      </c>
      <c r="F2341" s="0" t="str">
        <f aca="false">IF($A2341="","",INDEX(CARTAO_COMPRAS!$G:$G,INT((ROW()-2)/20)+2))</f>
        <v/>
      </c>
      <c r="G2341" s="5" t="str">
        <f aca="false">IF($A2341="","",INDEX(CARTAO_COMPRAS!$I:$I,INT((ROW()-2)/20)+2))</f>
        <v/>
      </c>
      <c r="H2341" s="4" t="str">
        <f aca="false">IF($A2341="","",EDATE(INDEX(CARTAO_COMPRAS!$J:$J,INT((ROW()-2)/20)+2),MOD(ROW()-2,20)))</f>
        <v/>
      </c>
      <c r="I2341" s="4" t="str">
        <f aca="false">IF($H2341="","",$H2341-WEEKDAY($H2341,2)+1)</f>
        <v/>
      </c>
      <c r="J2341" s="4" t="str">
        <f aca="false">IF($I2341="","",$I2341+6)</f>
        <v/>
      </c>
      <c r="K2341" s="6" t="str">
        <f aca="false">IF($H2341="","",DATE(YEAR($H2341),MONTH($H2341),1))</f>
        <v/>
      </c>
      <c r="L2341" s="0" t="str">
        <f aca="false">IF($A2341="","",INDEX(CARTAO_COMPRAS!$K:$K,INT((ROW()-2)/20)+2))</f>
        <v/>
      </c>
      <c r="M2341" s="0" t="str">
        <f aca="false">IF($A2341="","","Compra no cartão")</f>
        <v/>
      </c>
    </row>
    <row r="2342" customFormat="false" ht="13.5" hidden="false" customHeight="false" outlineLevel="0" collapsed="false">
      <c r="A23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118</v>
      </c>
      <c r="B2342" s="0" t="str">
        <f aca="false">IF($A2342="","",INDEX(CARTAO_COMPRAS!$C:$C,INT((ROW()-2)/20)+2))</f>
        <v>Bradesco</v>
      </c>
      <c r="C2342" s="0" t="str">
        <f aca="false">IF($A2342="","",INDEX(CARTAO_COMPRAS!$D:$D,INT((ROW()-2)/20)+2))</f>
        <v>Fss Comercio</v>
      </c>
      <c r="D2342" s="0" t="str">
        <f aca="false">IF($A2342="","",INDEX(CARTAO_COMPRAS!$E:$E,INT((ROW()-2)/20)+2))</f>
        <v>Alimentação / Insumos</v>
      </c>
      <c r="E2342" s="0" t="n">
        <f aca="false">IF($A2342="","",INDEX(CARTAO_COMPRAS!$H:$H,INT((ROW()-2)/20)+2)+MOD(ROW()-2,20))</f>
        <v>1</v>
      </c>
      <c r="F2342" s="0" t="n">
        <f aca="false">IF($A2342="","",INDEX(CARTAO_COMPRAS!$G:$G,INT((ROW()-2)/20)+2))</f>
        <v>1</v>
      </c>
      <c r="G2342" s="5" t="n">
        <f aca="false">IF($A2342="","",INDEX(CARTAO_COMPRAS!$I:$I,INT((ROW()-2)/20)+2))</f>
        <v>190.78</v>
      </c>
      <c r="H2342" s="4" t="n">
        <f aca="false">IF($A2342="","",EDATE(INDEX(CARTAO_COMPRAS!$J:$J,INT((ROW()-2)/20)+2),MOD(ROW()-2,20)))</f>
        <v>46218</v>
      </c>
      <c r="I2342" s="4" t="n">
        <f aca="false">IF($H2342="","",$H2342-WEEKDAY($H2342,2)+1)</f>
        <v>46216</v>
      </c>
      <c r="J2342" s="4" t="n">
        <f aca="false">IF($I2342="","",$I2342+6)</f>
        <v>46222</v>
      </c>
      <c r="K2342" s="6" t="n">
        <f aca="false">IF($H2342="","",DATE(YEAR($H2342),MONTH($H2342),1))</f>
        <v>46204</v>
      </c>
      <c r="L2342" s="0" t="str">
        <f aca="false">IF($A2342="","",INDEX(CARTAO_COMPRAS!$K:$K,INT((ROW()-2)/20)+2))</f>
        <v>Previsto</v>
      </c>
      <c r="M2342" s="0" t="str">
        <f aca="false">IF($A2342="","","Compra no cartão")</f>
        <v>Compra no cartão</v>
      </c>
    </row>
    <row r="2343" customFormat="false" ht="13.5" hidden="false" customHeight="false" outlineLevel="0" collapsed="false">
      <c r="A2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3" s="0" t="str">
        <f aca="false">IF($A2343="","",INDEX(CARTAO_COMPRAS!$C:$C,INT((ROW()-2)/20)+2))</f>
        <v/>
      </c>
      <c r="C2343" s="0" t="str">
        <f aca="false">IF($A2343="","",INDEX(CARTAO_COMPRAS!$D:$D,INT((ROW()-2)/20)+2))</f>
        <v/>
      </c>
      <c r="D2343" s="0" t="str">
        <f aca="false">IF($A2343="","",INDEX(CARTAO_COMPRAS!$E:$E,INT((ROW()-2)/20)+2))</f>
        <v/>
      </c>
      <c r="E2343" s="0" t="str">
        <f aca="false">IF($A2343="","",INDEX(CARTAO_COMPRAS!$H:$H,INT((ROW()-2)/20)+2)+MOD(ROW()-2,20))</f>
        <v/>
      </c>
      <c r="F2343" s="0" t="str">
        <f aca="false">IF($A2343="","",INDEX(CARTAO_COMPRAS!$G:$G,INT((ROW()-2)/20)+2))</f>
        <v/>
      </c>
      <c r="G2343" s="5" t="str">
        <f aca="false">IF($A2343="","",INDEX(CARTAO_COMPRAS!$I:$I,INT((ROW()-2)/20)+2))</f>
        <v/>
      </c>
      <c r="H2343" s="4" t="str">
        <f aca="false">IF($A2343="","",EDATE(INDEX(CARTAO_COMPRAS!$J:$J,INT((ROW()-2)/20)+2),MOD(ROW()-2,20)))</f>
        <v/>
      </c>
      <c r="I2343" s="4" t="str">
        <f aca="false">IF($H2343="","",$H2343-WEEKDAY($H2343,2)+1)</f>
        <v/>
      </c>
      <c r="J2343" s="4" t="str">
        <f aca="false">IF($I2343="","",$I2343+6)</f>
        <v/>
      </c>
      <c r="K2343" s="6" t="str">
        <f aca="false">IF($H2343="","",DATE(YEAR($H2343),MONTH($H2343),1))</f>
        <v/>
      </c>
      <c r="L2343" s="0" t="str">
        <f aca="false">IF($A2343="","",INDEX(CARTAO_COMPRAS!$K:$K,INT((ROW()-2)/20)+2))</f>
        <v/>
      </c>
      <c r="M2343" s="0" t="str">
        <f aca="false">IF($A2343="","","Compra no cartão")</f>
        <v/>
      </c>
    </row>
    <row r="2344" customFormat="false" ht="13.5" hidden="false" customHeight="false" outlineLevel="0" collapsed="false">
      <c r="A2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4" s="0" t="str">
        <f aca="false">IF($A2344="","",INDEX(CARTAO_COMPRAS!$C:$C,INT((ROW()-2)/20)+2))</f>
        <v/>
      </c>
      <c r="C2344" s="0" t="str">
        <f aca="false">IF($A2344="","",INDEX(CARTAO_COMPRAS!$D:$D,INT((ROW()-2)/20)+2))</f>
        <v/>
      </c>
      <c r="D2344" s="0" t="str">
        <f aca="false">IF($A2344="","",INDEX(CARTAO_COMPRAS!$E:$E,INT((ROW()-2)/20)+2))</f>
        <v/>
      </c>
      <c r="E2344" s="0" t="str">
        <f aca="false">IF($A2344="","",INDEX(CARTAO_COMPRAS!$H:$H,INT((ROW()-2)/20)+2)+MOD(ROW()-2,20))</f>
        <v/>
      </c>
      <c r="F2344" s="0" t="str">
        <f aca="false">IF($A2344="","",INDEX(CARTAO_COMPRAS!$G:$G,INT((ROW()-2)/20)+2))</f>
        <v/>
      </c>
      <c r="G2344" s="5" t="str">
        <f aca="false">IF($A2344="","",INDEX(CARTAO_COMPRAS!$I:$I,INT((ROW()-2)/20)+2))</f>
        <v/>
      </c>
      <c r="H2344" s="4" t="str">
        <f aca="false">IF($A2344="","",EDATE(INDEX(CARTAO_COMPRAS!$J:$J,INT((ROW()-2)/20)+2),MOD(ROW()-2,20)))</f>
        <v/>
      </c>
      <c r="I2344" s="4" t="str">
        <f aca="false">IF($H2344="","",$H2344-WEEKDAY($H2344,2)+1)</f>
        <v/>
      </c>
      <c r="J2344" s="4" t="str">
        <f aca="false">IF($I2344="","",$I2344+6)</f>
        <v/>
      </c>
      <c r="K2344" s="6" t="str">
        <f aca="false">IF($H2344="","",DATE(YEAR($H2344),MONTH($H2344),1))</f>
        <v/>
      </c>
      <c r="L2344" s="0" t="str">
        <f aca="false">IF($A2344="","",INDEX(CARTAO_COMPRAS!$K:$K,INT((ROW()-2)/20)+2))</f>
        <v/>
      </c>
      <c r="M2344" s="0" t="str">
        <f aca="false">IF($A2344="","","Compra no cartão")</f>
        <v/>
      </c>
    </row>
    <row r="2345" customFormat="false" ht="13.5" hidden="false" customHeight="false" outlineLevel="0" collapsed="false">
      <c r="A2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5" s="0" t="str">
        <f aca="false">IF($A2345="","",INDEX(CARTAO_COMPRAS!$C:$C,INT((ROW()-2)/20)+2))</f>
        <v/>
      </c>
      <c r="C2345" s="0" t="str">
        <f aca="false">IF($A2345="","",INDEX(CARTAO_COMPRAS!$D:$D,INT((ROW()-2)/20)+2))</f>
        <v/>
      </c>
      <c r="D2345" s="0" t="str">
        <f aca="false">IF($A2345="","",INDEX(CARTAO_COMPRAS!$E:$E,INT((ROW()-2)/20)+2))</f>
        <v/>
      </c>
      <c r="E2345" s="0" t="str">
        <f aca="false">IF($A2345="","",INDEX(CARTAO_COMPRAS!$H:$H,INT((ROW()-2)/20)+2)+MOD(ROW()-2,20))</f>
        <v/>
      </c>
      <c r="F2345" s="0" t="str">
        <f aca="false">IF($A2345="","",INDEX(CARTAO_COMPRAS!$G:$G,INT((ROW()-2)/20)+2))</f>
        <v/>
      </c>
      <c r="G2345" s="5" t="str">
        <f aca="false">IF($A2345="","",INDEX(CARTAO_COMPRAS!$I:$I,INT((ROW()-2)/20)+2))</f>
        <v/>
      </c>
      <c r="H2345" s="4" t="str">
        <f aca="false">IF($A2345="","",EDATE(INDEX(CARTAO_COMPRAS!$J:$J,INT((ROW()-2)/20)+2),MOD(ROW()-2,20)))</f>
        <v/>
      </c>
      <c r="I2345" s="4" t="str">
        <f aca="false">IF($H2345="","",$H2345-WEEKDAY($H2345,2)+1)</f>
        <v/>
      </c>
      <c r="J2345" s="4" t="str">
        <f aca="false">IF($I2345="","",$I2345+6)</f>
        <v/>
      </c>
      <c r="K2345" s="6" t="str">
        <f aca="false">IF($H2345="","",DATE(YEAR($H2345),MONTH($H2345),1))</f>
        <v/>
      </c>
      <c r="L2345" s="0" t="str">
        <f aca="false">IF($A2345="","",INDEX(CARTAO_COMPRAS!$K:$K,INT((ROW()-2)/20)+2))</f>
        <v/>
      </c>
      <c r="M2345" s="0" t="str">
        <f aca="false">IF($A2345="","","Compra no cartão")</f>
        <v/>
      </c>
    </row>
    <row r="2346" customFormat="false" ht="13.5" hidden="false" customHeight="false" outlineLevel="0" collapsed="false">
      <c r="A2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6" s="0" t="str">
        <f aca="false">IF($A2346="","",INDEX(CARTAO_COMPRAS!$C:$C,INT((ROW()-2)/20)+2))</f>
        <v/>
      </c>
      <c r="C2346" s="0" t="str">
        <f aca="false">IF($A2346="","",INDEX(CARTAO_COMPRAS!$D:$D,INT((ROW()-2)/20)+2))</f>
        <v/>
      </c>
      <c r="D2346" s="0" t="str">
        <f aca="false">IF($A2346="","",INDEX(CARTAO_COMPRAS!$E:$E,INT((ROW()-2)/20)+2))</f>
        <v/>
      </c>
      <c r="E2346" s="0" t="str">
        <f aca="false">IF($A2346="","",INDEX(CARTAO_COMPRAS!$H:$H,INT((ROW()-2)/20)+2)+MOD(ROW()-2,20))</f>
        <v/>
      </c>
      <c r="F2346" s="0" t="str">
        <f aca="false">IF($A2346="","",INDEX(CARTAO_COMPRAS!$G:$G,INT((ROW()-2)/20)+2))</f>
        <v/>
      </c>
      <c r="G2346" s="5" t="str">
        <f aca="false">IF($A2346="","",INDEX(CARTAO_COMPRAS!$I:$I,INT((ROW()-2)/20)+2))</f>
        <v/>
      </c>
      <c r="H2346" s="4" t="str">
        <f aca="false">IF($A2346="","",EDATE(INDEX(CARTAO_COMPRAS!$J:$J,INT((ROW()-2)/20)+2),MOD(ROW()-2,20)))</f>
        <v/>
      </c>
      <c r="I2346" s="4" t="str">
        <f aca="false">IF($H2346="","",$H2346-WEEKDAY($H2346,2)+1)</f>
        <v/>
      </c>
      <c r="J2346" s="4" t="str">
        <f aca="false">IF($I2346="","",$I2346+6)</f>
        <v/>
      </c>
      <c r="K2346" s="6" t="str">
        <f aca="false">IF($H2346="","",DATE(YEAR($H2346),MONTH($H2346),1))</f>
        <v/>
      </c>
      <c r="L2346" s="0" t="str">
        <f aca="false">IF($A2346="","",INDEX(CARTAO_COMPRAS!$K:$K,INT((ROW()-2)/20)+2))</f>
        <v/>
      </c>
      <c r="M2346" s="0" t="str">
        <f aca="false">IF($A2346="","","Compra no cartão")</f>
        <v/>
      </c>
    </row>
    <row r="2347" customFormat="false" ht="13.5" hidden="false" customHeight="false" outlineLevel="0" collapsed="false">
      <c r="A2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7" s="0" t="str">
        <f aca="false">IF($A2347="","",INDEX(CARTAO_COMPRAS!$C:$C,INT((ROW()-2)/20)+2))</f>
        <v/>
      </c>
      <c r="C2347" s="0" t="str">
        <f aca="false">IF($A2347="","",INDEX(CARTAO_COMPRAS!$D:$D,INT((ROW()-2)/20)+2))</f>
        <v/>
      </c>
      <c r="D2347" s="0" t="str">
        <f aca="false">IF($A2347="","",INDEX(CARTAO_COMPRAS!$E:$E,INT((ROW()-2)/20)+2))</f>
        <v/>
      </c>
      <c r="E2347" s="0" t="str">
        <f aca="false">IF($A2347="","",INDEX(CARTAO_COMPRAS!$H:$H,INT((ROW()-2)/20)+2)+MOD(ROW()-2,20))</f>
        <v/>
      </c>
      <c r="F2347" s="0" t="str">
        <f aca="false">IF($A2347="","",INDEX(CARTAO_COMPRAS!$G:$G,INT((ROW()-2)/20)+2))</f>
        <v/>
      </c>
      <c r="G2347" s="5" t="str">
        <f aca="false">IF($A2347="","",INDEX(CARTAO_COMPRAS!$I:$I,INT((ROW()-2)/20)+2))</f>
        <v/>
      </c>
      <c r="H2347" s="4" t="str">
        <f aca="false">IF($A2347="","",EDATE(INDEX(CARTAO_COMPRAS!$J:$J,INT((ROW()-2)/20)+2),MOD(ROW()-2,20)))</f>
        <v/>
      </c>
      <c r="I2347" s="4" t="str">
        <f aca="false">IF($H2347="","",$H2347-WEEKDAY($H2347,2)+1)</f>
        <v/>
      </c>
      <c r="J2347" s="4" t="str">
        <f aca="false">IF($I2347="","",$I2347+6)</f>
        <v/>
      </c>
      <c r="K2347" s="6" t="str">
        <f aca="false">IF($H2347="","",DATE(YEAR($H2347),MONTH($H2347),1))</f>
        <v/>
      </c>
      <c r="L2347" s="0" t="str">
        <f aca="false">IF($A2347="","",INDEX(CARTAO_COMPRAS!$K:$K,INT((ROW()-2)/20)+2))</f>
        <v/>
      </c>
      <c r="M2347" s="0" t="str">
        <f aca="false">IF($A2347="","","Compra no cartão")</f>
        <v/>
      </c>
    </row>
    <row r="2348" customFormat="false" ht="13.5" hidden="false" customHeight="false" outlineLevel="0" collapsed="false">
      <c r="A2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8" s="0" t="str">
        <f aca="false">IF($A2348="","",INDEX(CARTAO_COMPRAS!$C:$C,INT((ROW()-2)/20)+2))</f>
        <v/>
      </c>
      <c r="C2348" s="0" t="str">
        <f aca="false">IF($A2348="","",INDEX(CARTAO_COMPRAS!$D:$D,INT((ROW()-2)/20)+2))</f>
        <v/>
      </c>
      <c r="D2348" s="0" t="str">
        <f aca="false">IF($A2348="","",INDEX(CARTAO_COMPRAS!$E:$E,INT((ROW()-2)/20)+2))</f>
        <v/>
      </c>
      <c r="E2348" s="0" t="str">
        <f aca="false">IF($A2348="","",INDEX(CARTAO_COMPRAS!$H:$H,INT((ROW()-2)/20)+2)+MOD(ROW()-2,20))</f>
        <v/>
      </c>
      <c r="F2348" s="0" t="str">
        <f aca="false">IF($A2348="","",INDEX(CARTAO_COMPRAS!$G:$G,INT((ROW()-2)/20)+2))</f>
        <v/>
      </c>
      <c r="G2348" s="5" t="str">
        <f aca="false">IF($A2348="","",INDEX(CARTAO_COMPRAS!$I:$I,INT((ROW()-2)/20)+2))</f>
        <v/>
      </c>
      <c r="H2348" s="4" t="str">
        <f aca="false">IF($A2348="","",EDATE(INDEX(CARTAO_COMPRAS!$J:$J,INT((ROW()-2)/20)+2),MOD(ROW()-2,20)))</f>
        <v/>
      </c>
      <c r="I2348" s="4" t="str">
        <f aca="false">IF($H2348="","",$H2348-WEEKDAY($H2348,2)+1)</f>
        <v/>
      </c>
      <c r="J2348" s="4" t="str">
        <f aca="false">IF($I2348="","",$I2348+6)</f>
        <v/>
      </c>
      <c r="K2348" s="6" t="str">
        <f aca="false">IF($H2348="","",DATE(YEAR($H2348),MONTH($H2348),1))</f>
        <v/>
      </c>
      <c r="L2348" s="0" t="str">
        <f aca="false">IF($A2348="","",INDEX(CARTAO_COMPRAS!$K:$K,INT((ROW()-2)/20)+2))</f>
        <v/>
      </c>
      <c r="M2348" s="0" t="str">
        <f aca="false">IF($A2348="","","Compra no cartão")</f>
        <v/>
      </c>
    </row>
    <row r="2349" customFormat="false" ht="13.5" hidden="false" customHeight="false" outlineLevel="0" collapsed="false">
      <c r="A2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49" s="0" t="str">
        <f aca="false">IF($A2349="","",INDEX(CARTAO_COMPRAS!$C:$C,INT((ROW()-2)/20)+2))</f>
        <v/>
      </c>
      <c r="C2349" s="0" t="str">
        <f aca="false">IF($A2349="","",INDEX(CARTAO_COMPRAS!$D:$D,INT((ROW()-2)/20)+2))</f>
        <v/>
      </c>
      <c r="D2349" s="0" t="str">
        <f aca="false">IF($A2349="","",INDEX(CARTAO_COMPRAS!$E:$E,INT((ROW()-2)/20)+2))</f>
        <v/>
      </c>
      <c r="E2349" s="0" t="str">
        <f aca="false">IF($A2349="","",INDEX(CARTAO_COMPRAS!$H:$H,INT((ROW()-2)/20)+2)+MOD(ROW()-2,20))</f>
        <v/>
      </c>
      <c r="F2349" s="0" t="str">
        <f aca="false">IF($A2349="","",INDEX(CARTAO_COMPRAS!$G:$G,INT((ROW()-2)/20)+2))</f>
        <v/>
      </c>
      <c r="G2349" s="5" t="str">
        <f aca="false">IF($A2349="","",INDEX(CARTAO_COMPRAS!$I:$I,INT((ROW()-2)/20)+2))</f>
        <v/>
      </c>
      <c r="H2349" s="4" t="str">
        <f aca="false">IF($A2349="","",EDATE(INDEX(CARTAO_COMPRAS!$J:$J,INT((ROW()-2)/20)+2),MOD(ROW()-2,20)))</f>
        <v/>
      </c>
      <c r="I2349" s="4" t="str">
        <f aca="false">IF($H2349="","",$H2349-WEEKDAY($H2349,2)+1)</f>
        <v/>
      </c>
      <c r="J2349" s="4" t="str">
        <f aca="false">IF($I2349="","",$I2349+6)</f>
        <v/>
      </c>
      <c r="K2349" s="6" t="str">
        <f aca="false">IF($H2349="","",DATE(YEAR($H2349),MONTH($H2349),1))</f>
        <v/>
      </c>
      <c r="L2349" s="0" t="str">
        <f aca="false">IF($A2349="","",INDEX(CARTAO_COMPRAS!$K:$K,INT((ROW()-2)/20)+2))</f>
        <v/>
      </c>
      <c r="M2349" s="0" t="str">
        <f aca="false">IF($A2349="","","Compra no cartão")</f>
        <v/>
      </c>
    </row>
    <row r="2350" customFormat="false" ht="13.5" hidden="false" customHeight="false" outlineLevel="0" collapsed="false">
      <c r="A2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0" s="0" t="str">
        <f aca="false">IF($A2350="","",INDEX(CARTAO_COMPRAS!$C:$C,INT((ROW()-2)/20)+2))</f>
        <v/>
      </c>
      <c r="C2350" s="0" t="str">
        <f aca="false">IF($A2350="","",INDEX(CARTAO_COMPRAS!$D:$D,INT((ROW()-2)/20)+2))</f>
        <v/>
      </c>
      <c r="D2350" s="0" t="str">
        <f aca="false">IF($A2350="","",INDEX(CARTAO_COMPRAS!$E:$E,INT((ROW()-2)/20)+2))</f>
        <v/>
      </c>
      <c r="E2350" s="0" t="str">
        <f aca="false">IF($A2350="","",INDEX(CARTAO_COMPRAS!$H:$H,INT((ROW()-2)/20)+2)+MOD(ROW()-2,20))</f>
        <v/>
      </c>
      <c r="F2350" s="0" t="str">
        <f aca="false">IF($A2350="","",INDEX(CARTAO_COMPRAS!$G:$G,INT((ROW()-2)/20)+2))</f>
        <v/>
      </c>
      <c r="G2350" s="5" t="str">
        <f aca="false">IF($A2350="","",INDEX(CARTAO_COMPRAS!$I:$I,INT((ROW()-2)/20)+2))</f>
        <v/>
      </c>
      <c r="H2350" s="4" t="str">
        <f aca="false">IF($A2350="","",EDATE(INDEX(CARTAO_COMPRAS!$J:$J,INT((ROW()-2)/20)+2),MOD(ROW()-2,20)))</f>
        <v/>
      </c>
      <c r="I2350" s="4" t="str">
        <f aca="false">IF($H2350="","",$H2350-WEEKDAY($H2350,2)+1)</f>
        <v/>
      </c>
      <c r="J2350" s="4" t="str">
        <f aca="false">IF($I2350="","",$I2350+6)</f>
        <v/>
      </c>
      <c r="K2350" s="6" t="str">
        <f aca="false">IF($H2350="","",DATE(YEAR($H2350),MONTH($H2350),1))</f>
        <v/>
      </c>
      <c r="L2350" s="0" t="str">
        <f aca="false">IF($A2350="","",INDEX(CARTAO_COMPRAS!$K:$K,INT((ROW()-2)/20)+2))</f>
        <v/>
      </c>
      <c r="M2350" s="0" t="str">
        <f aca="false">IF($A2350="","","Compra no cartão")</f>
        <v/>
      </c>
    </row>
    <row r="2351" customFormat="false" ht="13.5" hidden="false" customHeight="false" outlineLevel="0" collapsed="false">
      <c r="A2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1" s="0" t="str">
        <f aca="false">IF($A2351="","",INDEX(CARTAO_COMPRAS!$C:$C,INT((ROW()-2)/20)+2))</f>
        <v/>
      </c>
      <c r="C2351" s="0" t="str">
        <f aca="false">IF($A2351="","",INDEX(CARTAO_COMPRAS!$D:$D,INT((ROW()-2)/20)+2))</f>
        <v/>
      </c>
      <c r="D2351" s="0" t="str">
        <f aca="false">IF($A2351="","",INDEX(CARTAO_COMPRAS!$E:$E,INT((ROW()-2)/20)+2))</f>
        <v/>
      </c>
      <c r="E2351" s="0" t="str">
        <f aca="false">IF($A2351="","",INDEX(CARTAO_COMPRAS!$H:$H,INT((ROW()-2)/20)+2)+MOD(ROW()-2,20))</f>
        <v/>
      </c>
      <c r="F2351" s="0" t="str">
        <f aca="false">IF($A2351="","",INDEX(CARTAO_COMPRAS!$G:$G,INT((ROW()-2)/20)+2))</f>
        <v/>
      </c>
      <c r="G2351" s="5" t="str">
        <f aca="false">IF($A2351="","",INDEX(CARTAO_COMPRAS!$I:$I,INT((ROW()-2)/20)+2))</f>
        <v/>
      </c>
      <c r="H2351" s="4" t="str">
        <f aca="false">IF($A2351="","",EDATE(INDEX(CARTAO_COMPRAS!$J:$J,INT((ROW()-2)/20)+2),MOD(ROW()-2,20)))</f>
        <v/>
      </c>
      <c r="I2351" s="4" t="str">
        <f aca="false">IF($H2351="","",$H2351-WEEKDAY($H2351,2)+1)</f>
        <v/>
      </c>
      <c r="J2351" s="4" t="str">
        <f aca="false">IF($I2351="","",$I2351+6)</f>
        <v/>
      </c>
      <c r="K2351" s="6" t="str">
        <f aca="false">IF($H2351="","",DATE(YEAR($H2351),MONTH($H2351),1))</f>
        <v/>
      </c>
      <c r="L2351" s="0" t="str">
        <f aca="false">IF($A2351="","",INDEX(CARTAO_COMPRAS!$K:$K,INT((ROW()-2)/20)+2))</f>
        <v/>
      </c>
      <c r="M2351" s="0" t="str">
        <f aca="false">IF($A2351="","","Compra no cartão")</f>
        <v/>
      </c>
    </row>
    <row r="2352" customFormat="false" ht="13.5" hidden="false" customHeight="false" outlineLevel="0" collapsed="false">
      <c r="A2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2" s="0" t="str">
        <f aca="false">IF($A2352="","",INDEX(CARTAO_COMPRAS!$C:$C,INT((ROW()-2)/20)+2))</f>
        <v/>
      </c>
      <c r="C2352" s="0" t="str">
        <f aca="false">IF($A2352="","",INDEX(CARTAO_COMPRAS!$D:$D,INT((ROW()-2)/20)+2))</f>
        <v/>
      </c>
      <c r="D2352" s="0" t="str">
        <f aca="false">IF($A2352="","",INDEX(CARTAO_COMPRAS!$E:$E,INT((ROW()-2)/20)+2))</f>
        <v/>
      </c>
      <c r="E2352" s="0" t="str">
        <f aca="false">IF($A2352="","",INDEX(CARTAO_COMPRAS!$H:$H,INT((ROW()-2)/20)+2)+MOD(ROW()-2,20))</f>
        <v/>
      </c>
      <c r="F2352" s="0" t="str">
        <f aca="false">IF($A2352="","",INDEX(CARTAO_COMPRAS!$G:$G,INT((ROW()-2)/20)+2))</f>
        <v/>
      </c>
      <c r="G2352" s="5" t="str">
        <f aca="false">IF($A2352="","",INDEX(CARTAO_COMPRAS!$I:$I,INT((ROW()-2)/20)+2))</f>
        <v/>
      </c>
      <c r="H2352" s="4" t="str">
        <f aca="false">IF($A2352="","",EDATE(INDEX(CARTAO_COMPRAS!$J:$J,INT((ROW()-2)/20)+2),MOD(ROW()-2,20)))</f>
        <v/>
      </c>
      <c r="I2352" s="4" t="str">
        <f aca="false">IF($H2352="","",$H2352-WEEKDAY($H2352,2)+1)</f>
        <v/>
      </c>
      <c r="J2352" s="4" t="str">
        <f aca="false">IF($I2352="","",$I2352+6)</f>
        <v/>
      </c>
      <c r="K2352" s="6" t="str">
        <f aca="false">IF($H2352="","",DATE(YEAR($H2352),MONTH($H2352),1))</f>
        <v/>
      </c>
      <c r="L2352" s="0" t="str">
        <f aca="false">IF($A2352="","",INDEX(CARTAO_COMPRAS!$K:$K,INT((ROW()-2)/20)+2))</f>
        <v/>
      </c>
      <c r="M2352" s="0" t="str">
        <f aca="false">IF($A2352="","","Compra no cartão")</f>
        <v/>
      </c>
    </row>
    <row r="2353" customFormat="false" ht="13.5" hidden="false" customHeight="false" outlineLevel="0" collapsed="false">
      <c r="A2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3" s="0" t="str">
        <f aca="false">IF($A2353="","",INDEX(CARTAO_COMPRAS!$C:$C,INT((ROW()-2)/20)+2))</f>
        <v/>
      </c>
      <c r="C2353" s="0" t="str">
        <f aca="false">IF($A2353="","",INDEX(CARTAO_COMPRAS!$D:$D,INT((ROW()-2)/20)+2))</f>
        <v/>
      </c>
      <c r="D2353" s="0" t="str">
        <f aca="false">IF($A2353="","",INDEX(CARTAO_COMPRAS!$E:$E,INT((ROW()-2)/20)+2))</f>
        <v/>
      </c>
      <c r="E2353" s="0" t="str">
        <f aca="false">IF($A2353="","",INDEX(CARTAO_COMPRAS!$H:$H,INT((ROW()-2)/20)+2)+MOD(ROW()-2,20))</f>
        <v/>
      </c>
      <c r="F2353" s="0" t="str">
        <f aca="false">IF($A2353="","",INDEX(CARTAO_COMPRAS!$G:$G,INT((ROW()-2)/20)+2))</f>
        <v/>
      </c>
      <c r="G2353" s="5" t="str">
        <f aca="false">IF($A2353="","",INDEX(CARTAO_COMPRAS!$I:$I,INT((ROW()-2)/20)+2))</f>
        <v/>
      </c>
      <c r="H2353" s="4" t="str">
        <f aca="false">IF($A2353="","",EDATE(INDEX(CARTAO_COMPRAS!$J:$J,INT((ROW()-2)/20)+2),MOD(ROW()-2,20)))</f>
        <v/>
      </c>
      <c r="I2353" s="4" t="str">
        <f aca="false">IF($H2353="","",$H2353-WEEKDAY($H2353,2)+1)</f>
        <v/>
      </c>
      <c r="J2353" s="4" t="str">
        <f aca="false">IF($I2353="","",$I2353+6)</f>
        <v/>
      </c>
      <c r="K2353" s="6" t="str">
        <f aca="false">IF($H2353="","",DATE(YEAR($H2353),MONTH($H2353),1))</f>
        <v/>
      </c>
      <c r="L2353" s="0" t="str">
        <f aca="false">IF($A2353="","",INDEX(CARTAO_COMPRAS!$K:$K,INT((ROW()-2)/20)+2))</f>
        <v/>
      </c>
      <c r="M2353" s="0" t="str">
        <f aca="false">IF($A2353="","","Compra no cartão")</f>
        <v/>
      </c>
    </row>
    <row r="2354" customFormat="false" ht="13.5" hidden="false" customHeight="false" outlineLevel="0" collapsed="false">
      <c r="A2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4" s="0" t="str">
        <f aca="false">IF($A2354="","",INDEX(CARTAO_COMPRAS!$C:$C,INT((ROW()-2)/20)+2))</f>
        <v/>
      </c>
      <c r="C2354" s="0" t="str">
        <f aca="false">IF($A2354="","",INDEX(CARTAO_COMPRAS!$D:$D,INT((ROW()-2)/20)+2))</f>
        <v/>
      </c>
      <c r="D2354" s="0" t="str">
        <f aca="false">IF($A2354="","",INDEX(CARTAO_COMPRAS!$E:$E,INT((ROW()-2)/20)+2))</f>
        <v/>
      </c>
      <c r="E2354" s="0" t="str">
        <f aca="false">IF($A2354="","",INDEX(CARTAO_COMPRAS!$H:$H,INT((ROW()-2)/20)+2)+MOD(ROW()-2,20))</f>
        <v/>
      </c>
      <c r="F2354" s="0" t="str">
        <f aca="false">IF($A2354="","",INDEX(CARTAO_COMPRAS!$G:$G,INT((ROW()-2)/20)+2))</f>
        <v/>
      </c>
      <c r="G2354" s="5" t="str">
        <f aca="false">IF($A2354="","",INDEX(CARTAO_COMPRAS!$I:$I,INT((ROW()-2)/20)+2))</f>
        <v/>
      </c>
      <c r="H2354" s="4" t="str">
        <f aca="false">IF($A2354="","",EDATE(INDEX(CARTAO_COMPRAS!$J:$J,INT((ROW()-2)/20)+2),MOD(ROW()-2,20)))</f>
        <v/>
      </c>
      <c r="I2354" s="4" t="str">
        <f aca="false">IF($H2354="","",$H2354-WEEKDAY($H2354,2)+1)</f>
        <v/>
      </c>
      <c r="J2354" s="4" t="str">
        <f aca="false">IF($I2354="","",$I2354+6)</f>
        <v/>
      </c>
      <c r="K2354" s="6" t="str">
        <f aca="false">IF($H2354="","",DATE(YEAR($H2354),MONTH($H2354),1))</f>
        <v/>
      </c>
      <c r="L2354" s="0" t="str">
        <f aca="false">IF($A2354="","",INDEX(CARTAO_COMPRAS!$K:$K,INT((ROW()-2)/20)+2))</f>
        <v/>
      </c>
      <c r="M2354" s="0" t="str">
        <f aca="false">IF($A2354="","","Compra no cartão")</f>
        <v/>
      </c>
    </row>
    <row r="2355" customFormat="false" ht="13.5" hidden="false" customHeight="false" outlineLevel="0" collapsed="false">
      <c r="A2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5" s="0" t="str">
        <f aca="false">IF($A2355="","",INDEX(CARTAO_COMPRAS!$C:$C,INT((ROW()-2)/20)+2))</f>
        <v/>
      </c>
      <c r="C2355" s="0" t="str">
        <f aca="false">IF($A2355="","",INDEX(CARTAO_COMPRAS!$D:$D,INT((ROW()-2)/20)+2))</f>
        <v/>
      </c>
      <c r="D2355" s="0" t="str">
        <f aca="false">IF($A2355="","",INDEX(CARTAO_COMPRAS!$E:$E,INT((ROW()-2)/20)+2))</f>
        <v/>
      </c>
      <c r="E2355" s="0" t="str">
        <f aca="false">IF($A2355="","",INDEX(CARTAO_COMPRAS!$H:$H,INT((ROW()-2)/20)+2)+MOD(ROW()-2,20))</f>
        <v/>
      </c>
      <c r="F2355" s="0" t="str">
        <f aca="false">IF($A2355="","",INDEX(CARTAO_COMPRAS!$G:$G,INT((ROW()-2)/20)+2))</f>
        <v/>
      </c>
      <c r="G2355" s="5" t="str">
        <f aca="false">IF($A2355="","",INDEX(CARTAO_COMPRAS!$I:$I,INT((ROW()-2)/20)+2))</f>
        <v/>
      </c>
      <c r="H2355" s="4" t="str">
        <f aca="false">IF($A2355="","",EDATE(INDEX(CARTAO_COMPRAS!$J:$J,INT((ROW()-2)/20)+2),MOD(ROW()-2,20)))</f>
        <v/>
      </c>
      <c r="I2355" s="4" t="str">
        <f aca="false">IF($H2355="","",$H2355-WEEKDAY($H2355,2)+1)</f>
        <v/>
      </c>
      <c r="J2355" s="4" t="str">
        <f aca="false">IF($I2355="","",$I2355+6)</f>
        <v/>
      </c>
      <c r="K2355" s="6" t="str">
        <f aca="false">IF($H2355="","",DATE(YEAR($H2355),MONTH($H2355),1))</f>
        <v/>
      </c>
      <c r="L2355" s="0" t="str">
        <f aca="false">IF($A2355="","",INDEX(CARTAO_COMPRAS!$K:$K,INT((ROW()-2)/20)+2))</f>
        <v/>
      </c>
      <c r="M2355" s="0" t="str">
        <f aca="false">IF($A2355="","","Compra no cartão")</f>
        <v/>
      </c>
    </row>
    <row r="2356" customFormat="false" ht="13.5" hidden="false" customHeight="false" outlineLevel="0" collapsed="false">
      <c r="A2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6" s="0" t="str">
        <f aca="false">IF($A2356="","",INDEX(CARTAO_COMPRAS!$C:$C,INT((ROW()-2)/20)+2))</f>
        <v/>
      </c>
      <c r="C2356" s="0" t="str">
        <f aca="false">IF($A2356="","",INDEX(CARTAO_COMPRAS!$D:$D,INT((ROW()-2)/20)+2))</f>
        <v/>
      </c>
      <c r="D2356" s="0" t="str">
        <f aca="false">IF($A2356="","",INDEX(CARTAO_COMPRAS!$E:$E,INT((ROW()-2)/20)+2))</f>
        <v/>
      </c>
      <c r="E2356" s="0" t="str">
        <f aca="false">IF($A2356="","",INDEX(CARTAO_COMPRAS!$H:$H,INT((ROW()-2)/20)+2)+MOD(ROW()-2,20))</f>
        <v/>
      </c>
      <c r="F2356" s="0" t="str">
        <f aca="false">IF($A2356="","",INDEX(CARTAO_COMPRAS!$G:$G,INT((ROW()-2)/20)+2))</f>
        <v/>
      </c>
      <c r="G2356" s="5" t="str">
        <f aca="false">IF($A2356="","",INDEX(CARTAO_COMPRAS!$I:$I,INT((ROW()-2)/20)+2))</f>
        <v/>
      </c>
      <c r="H2356" s="4" t="str">
        <f aca="false">IF($A2356="","",EDATE(INDEX(CARTAO_COMPRAS!$J:$J,INT((ROW()-2)/20)+2),MOD(ROW()-2,20)))</f>
        <v/>
      </c>
      <c r="I2356" s="4" t="str">
        <f aca="false">IF($H2356="","",$H2356-WEEKDAY($H2356,2)+1)</f>
        <v/>
      </c>
      <c r="J2356" s="4" t="str">
        <f aca="false">IF($I2356="","",$I2356+6)</f>
        <v/>
      </c>
      <c r="K2356" s="6" t="str">
        <f aca="false">IF($H2356="","",DATE(YEAR($H2356),MONTH($H2356),1))</f>
        <v/>
      </c>
      <c r="L2356" s="0" t="str">
        <f aca="false">IF($A2356="","",INDEX(CARTAO_COMPRAS!$K:$K,INT((ROW()-2)/20)+2))</f>
        <v/>
      </c>
      <c r="M2356" s="0" t="str">
        <f aca="false">IF($A2356="","","Compra no cartão")</f>
        <v/>
      </c>
    </row>
    <row r="2357" customFormat="false" ht="13.5" hidden="false" customHeight="false" outlineLevel="0" collapsed="false">
      <c r="A2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7" s="0" t="str">
        <f aca="false">IF($A2357="","",INDEX(CARTAO_COMPRAS!$C:$C,INT((ROW()-2)/20)+2))</f>
        <v/>
      </c>
      <c r="C2357" s="0" t="str">
        <f aca="false">IF($A2357="","",INDEX(CARTAO_COMPRAS!$D:$D,INT((ROW()-2)/20)+2))</f>
        <v/>
      </c>
      <c r="D2357" s="0" t="str">
        <f aca="false">IF($A2357="","",INDEX(CARTAO_COMPRAS!$E:$E,INT((ROW()-2)/20)+2))</f>
        <v/>
      </c>
      <c r="E2357" s="0" t="str">
        <f aca="false">IF($A2357="","",INDEX(CARTAO_COMPRAS!$H:$H,INT((ROW()-2)/20)+2)+MOD(ROW()-2,20))</f>
        <v/>
      </c>
      <c r="F2357" s="0" t="str">
        <f aca="false">IF($A2357="","",INDEX(CARTAO_COMPRAS!$G:$G,INT((ROW()-2)/20)+2))</f>
        <v/>
      </c>
      <c r="G2357" s="5" t="str">
        <f aca="false">IF($A2357="","",INDEX(CARTAO_COMPRAS!$I:$I,INT((ROW()-2)/20)+2))</f>
        <v/>
      </c>
      <c r="H2357" s="4" t="str">
        <f aca="false">IF($A2357="","",EDATE(INDEX(CARTAO_COMPRAS!$J:$J,INT((ROW()-2)/20)+2),MOD(ROW()-2,20)))</f>
        <v/>
      </c>
      <c r="I2357" s="4" t="str">
        <f aca="false">IF($H2357="","",$H2357-WEEKDAY($H2357,2)+1)</f>
        <v/>
      </c>
      <c r="J2357" s="4" t="str">
        <f aca="false">IF($I2357="","",$I2357+6)</f>
        <v/>
      </c>
      <c r="K2357" s="6" t="str">
        <f aca="false">IF($H2357="","",DATE(YEAR($H2357),MONTH($H2357),1))</f>
        <v/>
      </c>
      <c r="L2357" s="0" t="str">
        <f aca="false">IF($A2357="","",INDEX(CARTAO_COMPRAS!$K:$K,INT((ROW()-2)/20)+2))</f>
        <v/>
      </c>
      <c r="M2357" s="0" t="str">
        <f aca="false">IF($A2357="","","Compra no cartão")</f>
        <v/>
      </c>
    </row>
    <row r="2358" customFormat="false" ht="13.5" hidden="false" customHeight="false" outlineLevel="0" collapsed="false">
      <c r="A2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8" s="0" t="str">
        <f aca="false">IF($A2358="","",INDEX(CARTAO_COMPRAS!$C:$C,INT((ROW()-2)/20)+2))</f>
        <v/>
      </c>
      <c r="C2358" s="0" t="str">
        <f aca="false">IF($A2358="","",INDEX(CARTAO_COMPRAS!$D:$D,INT((ROW()-2)/20)+2))</f>
        <v/>
      </c>
      <c r="D2358" s="0" t="str">
        <f aca="false">IF($A2358="","",INDEX(CARTAO_COMPRAS!$E:$E,INT((ROW()-2)/20)+2))</f>
        <v/>
      </c>
      <c r="E2358" s="0" t="str">
        <f aca="false">IF($A2358="","",INDEX(CARTAO_COMPRAS!$H:$H,INT((ROW()-2)/20)+2)+MOD(ROW()-2,20))</f>
        <v/>
      </c>
      <c r="F2358" s="0" t="str">
        <f aca="false">IF($A2358="","",INDEX(CARTAO_COMPRAS!$G:$G,INT((ROW()-2)/20)+2))</f>
        <v/>
      </c>
      <c r="G2358" s="5" t="str">
        <f aca="false">IF($A2358="","",INDEX(CARTAO_COMPRAS!$I:$I,INT((ROW()-2)/20)+2))</f>
        <v/>
      </c>
      <c r="H2358" s="4" t="str">
        <f aca="false">IF($A2358="","",EDATE(INDEX(CARTAO_COMPRAS!$J:$J,INT((ROW()-2)/20)+2),MOD(ROW()-2,20)))</f>
        <v/>
      </c>
      <c r="I2358" s="4" t="str">
        <f aca="false">IF($H2358="","",$H2358-WEEKDAY($H2358,2)+1)</f>
        <v/>
      </c>
      <c r="J2358" s="4" t="str">
        <f aca="false">IF($I2358="","",$I2358+6)</f>
        <v/>
      </c>
      <c r="K2358" s="6" t="str">
        <f aca="false">IF($H2358="","",DATE(YEAR($H2358),MONTH($H2358),1))</f>
        <v/>
      </c>
      <c r="L2358" s="0" t="str">
        <f aca="false">IF($A2358="","",INDEX(CARTAO_COMPRAS!$K:$K,INT((ROW()-2)/20)+2))</f>
        <v/>
      </c>
      <c r="M2358" s="0" t="str">
        <f aca="false">IF($A2358="","","Compra no cartão")</f>
        <v/>
      </c>
    </row>
    <row r="2359" customFormat="false" ht="13.5" hidden="false" customHeight="false" outlineLevel="0" collapsed="false">
      <c r="A2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59" s="0" t="str">
        <f aca="false">IF($A2359="","",INDEX(CARTAO_COMPRAS!$C:$C,INT((ROW()-2)/20)+2))</f>
        <v/>
      </c>
      <c r="C2359" s="0" t="str">
        <f aca="false">IF($A2359="","",INDEX(CARTAO_COMPRAS!$D:$D,INT((ROW()-2)/20)+2))</f>
        <v/>
      </c>
      <c r="D2359" s="0" t="str">
        <f aca="false">IF($A2359="","",INDEX(CARTAO_COMPRAS!$E:$E,INT((ROW()-2)/20)+2))</f>
        <v/>
      </c>
      <c r="E2359" s="0" t="str">
        <f aca="false">IF($A2359="","",INDEX(CARTAO_COMPRAS!$H:$H,INT((ROW()-2)/20)+2)+MOD(ROW()-2,20))</f>
        <v/>
      </c>
      <c r="F2359" s="0" t="str">
        <f aca="false">IF($A2359="","",INDEX(CARTAO_COMPRAS!$G:$G,INT((ROW()-2)/20)+2))</f>
        <v/>
      </c>
      <c r="G2359" s="5" t="str">
        <f aca="false">IF($A2359="","",INDEX(CARTAO_COMPRAS!$I:$I,INT((ROW()-2)/20)+2))</f>
        <v/>
      </c>
      <c r="H2359" s="4" t="str">
        <f aca="false">IF($A2359="","",EDATE(INDEX(CARTAO_COMPRAS!$J:$J,INT((ROW()-2)/20)+2),MOD(ROW()-2,20)))</f>
        <v/>
      </c>
      <c r="I2359" s="4" t="str">
        <f aca="false">IF($H2359="","",$H2359-WEEKDAY($H2359,2)+1)</f>
        <v/>
      </c>
      <c r="J2359" s="4" t="str">
        <f aca="false">IF($I2359="","",$I2359+6)</f>
        <v/>
      </c>
      <c r="K2359" s="6" t="str">
        <f aca="false">IF($H2359="","",DATE(YEAR($H2359),MONTH($H2359),1))</f>
        <v/>
      </c>
      <c r="L2359" s="0" t="str">
        <f aca="false">IF($A2359="","",INDEX(CARTAO_COMPRAS!$K:$K,INT((ROW()-2)/20)+2))</f>
        <v/>
      </c>
      <c r="M2359" s="0" t="str">
        <f aca="false">IF($A2359="","","Compra no cartão")</f>
        <v/>
      </c>
    </row>
    <row r="2360" customFormat="false" ht="13.5" hidden="false" customHeight="false" outlineLevel="0" collapsed="false">
      <c r="A2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0" s="0" t="str">
        <f aca="false">IF($A2360="","",INDEX(CARTAO_COMPRAS!$C:$C,INT((ROW()-2)/20)+2))</f>
        <v/>
      </c>
      <c r="C2360" s="0" t="str">
        <f aca="false">IF($A2360="","",INDEX(CARTAO_COMPRAS!$D:$D,INT((ROW()-2)/20)+2))</f>
        <v/>
      </c>
      <c r="D2360" s="0" t="str">
        <f aca="false">IF($A2360="","",INDEX(CARTAO_COMPRAS!$E:$E,INT((ROW()-2)/20)+2))</f>
        <v/>
      </c>
      <c r="E2360" s="0" t="str">
        <f aca="false">IF($A2360="","",INDEX(CARTAO_COMPRAS!$H:$H,INT((ROW()-2)/20)+2)+MOD(ROW()-2,20))</f>
        <v/>
      </c>
      <c r="F2360" s="0" t="str">
        <f aca="false">IF($A2360="","",INDEX(CARTAO_COMPRAS!$G:$G,INT((ROW()-2)/20)+2))</f>
        <v/>
      </c>
      <c r="G2360" s="5" t="str">
        <f aca="false">IF($A2360="","",INDEX(CARTAO_COMPRAS!$I:$I,INT((ROW()-2)/20)+2))</f>
        <v/>
      </c>
      <c r="H2360" s="4" t="str">
        <f aca="false">IF($A2360="","",EDATE(INDEX(CARTAO_COMPRAS!$J:$J,INT((ROW()-2)/20)+2),MOD(ROW()-2,20)))</f>
        <v/>
      </c>
      <c r="I2360" s="4" t="str">
        <f aca="false">IF($H2360="","",$H2360-WEEKDAY($H2360,2)+1)</f>
        <v/>
      </c>
      <c r="J2360" s="4" t="str">
        <f aca="false">IF($I2360="","",$I2360+6)</f>
        <v/>
      </c>
      <c r="K2360" s="6" t="str">
        <f aca="false">IF($H2360="","",DATE(YEAR($H2360),MONTH($H2360),1))</f>
        <v/>
      </c>
      <c r="L2360" s="0" t="str">
        <f aca="false">IF($A2360="","",INDEX(CARTAO_COMPRAS!$K:$K,INT((ROW()-2)/20)+2))</f>
        <v/>
      </c>
      <c r="M2360" s="0" t="str">
        <f aca="false">IF($A2360="","","Compra no cartão")</f>
        <v/>
      </c>
    </row>
    <row r="2361" customFormat="false" ht="13.5" hidden="false" customHeight="false" outlineLevel="0" collapsed="false">
      <c r="A2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1" s="0" t="str">
        <f aca="false">IF($A2361="","",INDEX(CARTAO_COMPRAS!$C:$C,INT((ROW()-2)/20)+2))</f>
        <v/>
      </c>
      <c r="C2361" s="0" t="str">
        <f aca="false">IF($A2361="","",INDEX(CARTAO_COMPRAS!$D:$D,INT((ROW()-2)/20)+2))</f>
        <v/>
      </c>
      <c r="D2361" s="0" t="str">
        <f aca="false">IF($A2361="","",INDEX(CARTAO_COMPRAS!$E:$E,INT((ROW()-2)/20)+2))</f>
        <v/>
      </c>
      <c r="E2361" s="0" t="str">
        <f aca="false">IF($A2361="","",INDEX(CARTAO_COMPRAS!$H:$H,INT((ROW()-2)/20)+2)+MOD(ROW()-2,20))</f>
        <v/>
      </c>
      <c r="F2361" s="0" t="str">
        <f aca="false">IF($A2361="","",INDEX(CARTAO_COMPRAS!$G:$G,INT((ROW()-2)/20)+2))</f>
        <v/>
      </c>
      <c r="G2361" s="5" t="str">
        <f aca="false">IF($A2361="","",INDEX(CARTAO_COMPRAS!$I:$I,INT((ROW()-2)/20)+2))</f>
        <v/>
      </c>
      <c r="H2361" s="4" t="str">
        <f aca="false">IF($A2361="","",EDATE(INDEX(CARTAO_COMPRAS!$J:$J,INT((ROW()-2)/20)+2),MOD(ROW()-2,20)))</f>
        <v/>
      </c>
      <c r="I2361" s="4" t="str">
        <f aca="false">IF($H2361="","",$H2361-WEEKDAY($H2361,2)+1)</f>
        <v/>
      </c>
      <c r="J2361" s="4" t="str">
        <f aca="false">IF($I2361="","",$I2361+6)</f>
        <v/>
      </c>
      <c r="K2361" s="6" t="str">
        <f aca="false">IF($H2361="","",DATE(YEAR($H2361),MONTH($H2361),1))</f>
        <v/>
      </c>
      <c r="L2361" s="0" t="str">
        <f aca="false">IF($A2361="","",INDEX(CARTAO_COMPRAS!$K:$K,INT((ROW()-2)/20)+2))</f>
        <v/>
      </c>
      <c r="M2361" s="0" t="str">
        <f aca="false">IF($A2361="","","Compra no cartão")</f>
        <v/>
      </c>
    </row>
    <row r="2362" customFormat="false" ht="13.5" hidden="false" customHeight="false" outlineLevel="0" collapsed="false">
      <c r="A23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119</v>
      </c>
      <c r="B2362" s="0" t="str">
        <f aca="false">IF($A2362="","",INDEX(CARTAO_COMPRAS!$C:$C,INT((ROW()-2)/20)+2))</f>
        <v>Bradesco</v>
      </c>
      <c r="C2362" s="0" t="str">
        <f aca="false">IF($A2362="","",INDEX(CARTAO_COMPRAS!$D:$D,INT((ROW()-2)/20)+2))</f>
        <v>Sonda Supermercados</v>
      </c>
      <c r="D2362" s="0" t="str">
        <f aca="false">IF($A2362="","",INDEX(CARTAO_COMPRAS!$E:$E,INT((ROW()-2)/20)+2))</f>
        <v>Alimentação / Insumos</v>
      </c>
      <c r="E2362" s="0" t="n">
        <f aca="false">IF($A2362="","",INDEX(CARTAO_COMPRAS!$H:$H,INT((ROW()-2)/20)+2)+MOD(ROW()-2,20))</f>
        <v>1</v>
      </c>
      <c r="F2362" s="0" t="n">
        <f aca="false">IF($A2362="","",INDEX(CARTAO_COMPRAS!$G:$G,INT((ROW()-2)/20)+2))</f>
        <v>2</v>
      </c>
      <c r="G2362" s="5" t="n">
        <f aca="false">IF($A2362="","",INDEX(CARTAO_COMPRAS!$I:$I,INT((ROW()-2)/20)+2))</f>
        <v>419.44</v>
      </c>
      <c r="H2362" s="4" t="n">
        <f aca="false">IF($A2362="","",EDATE(INDEX(CARTAO_COMPRAS!$J:$J,INT((ROW()-2)/20)+2),MOD(ROW()-2,20)))</f>
        <v>46218</v>
      </c>
      <c r="I2362" s="4" t="n">
        <f aca="false">IF($H2362="","",$H2362-WEEKDAY($H2362,2)+1)</f>
        <v>46216</v>
      </c>
      <c r="J2362" s="4" t="n">
        <f aca="false">IF($I2362="","",$I2362+6)</f>
        <v>46222</v>
      </c>
      <c r="K2362" s="6" t="n">
        <f aca="false">IF($H2362="","",DATE(YEAR($H2362),MONTH($H2362),1))</f>
        <v>46204</v>
      </c>
      <c r="L2362" s="0" t="str">
        <f aca="false">IF($A2362="","",INDEX(CARTAO_COMPRAS!$K:$K,INT((ROW()-2)/20)+2))</f>
        <v>Previsto</v>
      </c>
      <c r="M2362" s="0" t="str">
        <f aca="false">IF($A2362="","","Compra no cartão")</f>
        <v>Compra no cartão</v>
      </c>
    </row>
    <row r="2363" customFormat="false" ht="13.5" hidden="false" customHeight="false" outlineLevel="0" collapsed="false">
      <c r="A23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119</v>
      </c>
      <c r="B2363" s="0" t="str">
        <f aca="false">IF($A2363="","",INDEX(CARTAO_COMPRAS!$C:$C,INT((ROW()-2)/20)+2))</f>
        <v>Bradesco</v>
      </c>
      <c r="C2363" s="0" t="str">
        <f aca="false">IF($A2363="","",INDEX(CARTAO_COMPRAS!$D:$D,INT((ROW()-2)/20)+2))</f>
        <v>Sonda Supermercados</v>
      </c>
      <c r="D2363" s="0" t="str">
        <f aca="false">IF($A2363="","",INDEX(CARTAO_COMPRAS!$E:$E,INT((ROW()-2)/20)+2))</f>
        <v>Alimentação / Insumos</v>
      </c>
      <c r="E2363" s="0" t="n">
        <f aca="false">IF($A2363="","",INDEX(CARTAO_COMPRAS!$H:$H,INT((ROW()-2)/20)+2)+MOD(ROW()-2,20))</f>
        <v>2</v>
      </c>
      <c r="F2363" s="0" t="n">
        <f aca="false">IF($A2363="","",INDEX(CARTAO_COMPRAS!$G:$G,INT((ROW()-2)/20)+2))</f>
        <v>2</v>
      </c>
      <c r="G2363" s="5" t="n">
        <f aca="false">IF($A2363="","",INDEX(CARTAO_COMPRAS!$I:$I,INT((ROW()-2)/20)+2))</f>
        <v>419.44</v>
      </c>
      <c r="H2363" s="4" t="n">
        <f aca="false">IF($A2363="","",EDATE(INDEX(CARTAO_COMPRAS!$J:$J,INT((ROW()-2)/20)+2),MOD(ROW()-2,20)))</f>
        <v>46249</v>
      </c>
      <c r="I2363" s="4" t="n">
        <f aca="false">IF($H2363="","",$H2363-WEEKDAY($H2363,2)+1)</f>
        <v>46244</v>
      </c>
      <c r="J2363" s="4" t="n">
        <f aca="false">IF($I2363="","",$I2363+6)</f>
        <v>46250</v>
      </c>
      <c r="K2363" s="6" t="n">
        <f aca="false">IF($H2363="","",DATE(YEAR($H2363),MONTH($H2363),1))</f>
        <v>46235</v>
      </c>
      <c r="L2363" s="0" t="str">
        <f aca="false">IF($A2363="","",INDEX(CARTAO_COMPRAS!$K:$K,INT((ROW()-2)/20)+2))</f>
        <v>Previsto</v>
      </c>
      <c r="M2363" s="0" t="str">
        <f aca="false">IF($A2363="","","Compra no cartão")</f>
        <v>Compra no cartão</v>
      </c>
    </row>
    <row r="2364" customFormat="false" ht="13.5" hidden="false" customHeight="false" outlineLevel="0" collapsed="false">
      <c r="A2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4" s="0" t="str">
        <f aca="false">IF($A2364="","",INDEX(CARTAO_COMPRAS!$C:$C,INT((ROW()-2)/20)+2))</f>
        <v/>
      </c>
      <c r="C2364" s="0" t="str">
        <f aca="false">IF($A2364="","",INDEX(CARTAO_COMPRAS!$D:$D,INT((ROW()-2)/20)+2))</f>
        <v/>
      </c>
      <c r="D2364" s="0" t="str">
        <f aca="false">IF($A2364="","",INDEX(CARTAO_COMPRAS!$E:$E,INT((ROW()-2)/20)+2))</f>
        <v/>
      </c>
      <c r="E2364" s="0" t="str">
        <f aca="false">IF($A2364="","",INDEX(CARTAO_COMPRAS!$H:$H,INT((ROW()-2)/20)+2)+MOD(ROW()-2,20))</f>
        <v/>
      </c>
      <c r="F2364" s="0" t="str">
        <f aca="false">IF($A2364="","",INDEX(CARTAO_COMPRAS!$G:$G,INT((ROW()-2)/20)+2))</f>
        <v/>
      </c>
      <c r="G2364" s="5" t="str">
        <f aca="false">IF($A2364="","",INDEX(CARTAO_COMPRAS!$I:$I,INT((ROW()-2)/20)+2))</f>
        <v/>
      </c>
      <c r="H2364" s="4" t="str">
        <f aca="false">IF($A2364="","",EDATE(INDEX(CARTAO_COMPRAS!$J:$J,INT((ROW()-2)/20)+2),MOD(ROW()-2,20)))</f>
        <v/>
      </c>
      <c r="I2364" s="4" t="str">
        <f aca="false">IF($H2364="","",$H2364-WEEKDAY($H2364,2)+1)</f>
        <v/>
      </c>
      <c r="J2364" s="4" t="str">
        <f aca="false">IF($I2364="","",$I2364+6)</f>
        <v/>
      </c>
      <c r="K2364" s="6" t="str">
        <f aca="false">IF($H2364="","",DATE(YEAR($H2364),MONTH($H2364),1))</f>
        <v/>
      </c>
      <c r="L2364" s="0" t="str">
        <f aca="false">IF($A2364="","",INDEX(CARTAO_COMPRAS!$K:$K,INT((ROW()-2)/20)+2))</f>
        <v/>
      </c>
      <c r="M2364" s="0" t="str">
        <f aca="false">IF($A2364="","","Compra no cartão")</f>
        <v/>
      </c>
    </row>
    <row r="2365" customFormat="false" ht="13.5" hidden="false" customHeight="false" outlineLevel="0" collapsed="false">
      <c r="A2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5" s="0" t="str">
        <f aca="false">IF($A2365="","",INDEX(CARTAO_COMPRAS!$C:$C,INT((ROW()-2)/20)+2))</f>
        <v/>
      </c>
      <c r="C2365" s="0" t="str">
        <f aca="false">IF($A2365="","",INDEX(CARTAO_COMPRAS!$D:$D,INT((ROW()-2)/20)+2))</f>
        <v/>
      </c>
      <c r="D2365" s="0" t="str">
        <f aca="false">IF($A2365="","",INDEX(CARTAO_COMPRAS!$E:$E,INT((ROW()-2)/20)+2))</f>
        <v/>
      </c>
      <c r="E2365" s="0" t="str">
        <f aca="false">IF($A2365="","",INDEX(CARTAO_COMPRAS!$H:$H,INT((ROW()-2)/20)+2)+MOD(ROW()-2,20))</f>
        <v/>
      </c>
      <c r="F2365" s="0" t="str">
        <f aca="false">IF($A2365="","",INDEX(CARTAO_COMPRAS!$G:$G,INT((ROW()-2)/20)+2))</f>
        <v/>
      </c>
      <c r="G2365" s="5" t="str">
        <f aca="false">IF($A2365="","",INDEX(CARTAO_COMPRAS!$I:$I,INT((ROW()-2)/20)+2))</f>
        <v/>
      </c>
      <c r="H2365" s="4" t="str">
        <f aca="false">IF($A2365="","",EDATE(INDEX(CARTAO_COMPRAS!$J:$J,INT((ROW()-2)/20)+2),MOD(ROW()-2,20)))</f>
        <v/>
      </c>
      <c r="I2365" s="4" t="str">
        <f aca="false">IF($H2365="","",$H2365-WEEKDAY($H2365,2)+1)</f>
        <v/>
      </c>
      <c r="J2365" s="4" t="str">
        <f aca="false">IF($I2365="","",$I2365+6)</f>
        <v/>
      </c>
      <c r="K2365" s="6" t="str">
        <f aca="false">IF($H2365="","",DATE(YEAR($H2365),MONTH($H2365),1))</f>
        <v/>
      </c>
      <c r="L2365" s="0" t="str">
        <f aca="false">IF($A2365="","",INDEX(CARTAO_COMPRAS!$K:$K,INT((ROW()-2)/20)+2))</f>
        <v/>
      </c>
      <c r="M2365" s="0" t="str">
        <f aca="false">IF($A2365="","","Compra no cartão")</f>
        <v/>
      </c>
    </row>
    <row r="2366" customFormat="false" ht="13.5" hidden="false" customHeight="false" outlineLevel="0" collapsed="false">
      <c r="A2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6" s="0" t="str">
        <f aca="false">IF($A2366="","",INDEX(CARTAO_COMPRAS!$C:$C,INT((ROW()-2)/20)+2))</f>
        <v/>
      </c>
      <c r="C2366" s="0" t="str">
        <f aca="false">IF($A2366="","",INDEX(CARTAO_COMPRAS!$D:$D,INT((ROW()-2)/20)+2))</f>
        <v/>
      </c>
      <c r="D2366" s="0" t="str">
        <f aca="false">IF($A2366="","",INDEX(CARTAO_COMPRAS!$E:$E,INT((ROW()-2)/20)+2))</f>
        <v/>
      </c>
      <c r="E2366" s="0" t="str">
        <f aca="false">IF($A2366="","",INDEX(CARTAO_COMPRAS!$H:$H,INT((ROW()-2)/20)+2)+MOD(ROW()-2,20))</f>
        <v/>
      </c>
      <c r="F2366" s="0" t="str">
        <f aca="false">IF($A2366="","",INDEX(CARTAO_COMPRAS!$G:$G,INT((ROW()-2)/20)+2))</f>
        <v/>
      </c>
      <c r="G2366" s="5" t="str">
        <f aca="false">IF($A2366="","",INDEX(CARTAO_COMPRAS!$I:$I,INT((ROW()-2)/20)+2))</f>
        <v/>
      </c>
      <c r="H2366" s="4" t="str">
        <f aca="false">IF($A2366="","",EDATE(INDEX(CARTAO_COMPRAS!$J:$J,INT((ROW()-2)/20)+2),MOD(ROW()-2,20)))</f>
        <v/>
      </c>
      <c r="I2366" s="4" t="str">
        <f aca="false">IF($H2366="","",$H2366-WEEKDAY($H2366,2)+1)</f>
        <v/>
      </c>
      <c r="J2366" s="4" t="str">
        <f aca="false">IF($I2366="","",$I2366+6)</f>
        <v/>
      </c>
      <c r="K2366" s="6" t="str">
        <f aca="false">IF($H2366="","",DATE(YEAR($H2366),MONTH($H2366),1))</f>
        <v/>
      </c>
      <c r="L2366" s="0" t="str">
        <f aca="false">IF($A2366="","",INDEX(CARTAO_COMPRAS!$K:$K,INT((ROW()-2)/20)+2))</f>
        <v/>
      </c>
      <c r="M2366" s="0" t="str">
        <f aca="false">IF($A2366="","","Compra no cartão")</f>
        <v/>
      </c>
    </row>
    <row r="2367" customFormat="false" ht="13.5" hidden="false" customHeight="false" outlineLevel="0" collapsed="false">
      <c r="A2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7" s="0" t="str">
        <f aca="false">IF($A2367="","",INDEX(CARTAO_COMPRAS!$C:$C,INT((ROW()-2)/20)+2))</f>
        <v/>
      </c>
      <c r="C2367" s="0" t="str">
        <f aca="false">IF($A2367="","",INDEX(CARTAO_COMPRAS!$D:$D,INT((ROW()-2)/20)+2))</f>
        <v/>
      </c>
      <c r="D2367" s="0" t="str">
        <f aca="false">IF($A2367="","",INDEX(CARTAO_COMPRAS!$E:$E,INT((ROW()-2)/20)+2))</f>
        <v/>
      </c>
      <c r="E2367" s="0" t="str">
        <f aca="false">IF($A2367="","",INDEX(CARTAO_COMPRAS!$H:$H,INT((ROW()-2)/20)+2)+MOD(ROW()-2,20))</f>
        <v/>
      </c>
      <c r="F2367" s="0" t="str">
        <f aca="false">IF($A2367="","",INDEX(CARTAO_COMPRAS!$G:$G,INT((ROW()-2)/20)+2))</f>
        <v/>
      </c>
      <c r="G2367" s="5" t="str">
        <f aca="false">IF($A2367="","",INDEX(CARTAO_COMPRAS!$I:$I,INT((ROW()-2)/20)+2))</f>
        <v/>
      </c>
      <c r="H2367" s="4" t="str">
        <f aca="false">IF($A2367="","",EDATE(INDEX(CARTAO_COMPRAS!$J:$J,INT((ROW()-2)/20)+2),MOD(ROW()-2,20)))</f>
        <v/>
      </c>
      <c r="I2367" s="4" t="str">
        <f aca="false">IF($H2367="","",$H2367-WEEKDAY($H2367,2)+1)</f>
        <v/>
      </c>
      <c r="J2367" s="4" t="str">
        <f aca="false">IF($I2367="","",$I2367+6)</f>
        <v/>
      </c>
      <c r="K2367" s="6" t="str">
        <f aca="false">IF($H2367="","",DATE(YEAR($H2367),MONTH($H2367),1))</f>
        <v/>
      </c>
      <c r="L2367" s="0" t="str">
        <f aca="false">IF($A2367="","",INDEX(CARTAO_COMPRAS!$K:$K,INT((ROW()-2)/20)+2))</f>
        <v/>
      </c>
      <c r="M2367" s="0" t="str">
        <f aca="false">IF($A2367="","","Compra no cartão")</f>
        <v/>
      </c>
    </row>
    <row r="2368" customFormat="false" ht="13.5" hidden="false" customHeight="false" outlineLevel="0" collapsed="false">
      <c r="A2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8" s="0" t="str">
        <f aca="false">IF($A2368="","",INDEX(CARTAO_COMPRAS!$C:$C,INT((ROW()-2)/20)+2))</f>
        <v/>
      </c>
      <c r="C2368" s="0" t="str">
        <f aca="false">IF($A2368="","",INDEX(CARTAO_COMPRAS!$D:$D,INT((ROW()-2)/20)+2))</f>
        <v/>
      </c>
      <c r="D2368" s="0" t="str">
        <f aca="false">IF($A2368="","",INDEX(CARTAO_COMPRAS!$E:$E,INT((ROW()-2)/20)+2))</f>
        <v/>
      </c>
      <c r="E2368" s="0" t="str">
        <f aca="false">IF($A2368="","",INDEX(CARTAO_COMPRAS!$H:$H,INT((ROW()-2)/20)+2)+MOD(ROW()-2,20))</f>
        <v/>
      </c>
      <c r="F2368" s="0" t="str">
        <f aca="false">IF($A2368="","",INDEX(CARTAO_COMPRAS!$G:$G,INT((ROW()-2)/20)+2))</f>
        <v/>
      </c>
      <c r="G2368" s="5" t="str">
        <f aca="false">IF($A2368="","",INDEX(CARTAO_COMPRAS!$I:$I,INT((ROW()-2)/20)+2))</f>
        <v/>
      </c>
      <c r="H2368" s="4" t="str">
        <f aca="false">IF($A2368="","",EDATE(INDEX(CARTAO_COMPRAS!$J:$J,INT((ROW()-2)/20)+2),MOD(ROW()-2,20)))</f>
        <v/>
      </c>
      <c r="I2368" s="4" t="str">
        <f aca="false">IF($H2368="","",$H2368-WEEKDAY($H2368,2)+1)</f>
        <v/>
      </c>
      <c r="J2368" s="4" t="str">
        <f aca="false">IF($I2368="","",$I2368+6)</f>
        <v/>
      </c>
      <c r="K2368" s="6" t="str">
        <f aca="false">IF($H2368="","",DATE(YEAR($H2368),MONTH($H2368),1))</f>
        <v/>
      </c>
      <c r="L2368" s="0" t="str">
        <f aca="false">IF($A2368="","",INDEX(CARTAO_COMPRAS!$K:$K,INT((ROW()-2)/20)+2))</f>
        <v/>
      </c>
      <c r="M2368" s="0" t="str">
        <f aca="false">IF($A2368="","","Compra no cartão")</f>
        <v/>
      </c>
    </row>
    <row r="2369" customFormat="false" ht="13.5" hidden="false" customHeight="false" outlineLevel="0" collapsed="false">
      <c r="A2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69" s="0" t="str">
        <f aca="false">IF($A2369="","",INDEX(CARTAO_COMPRAS!$C:$C,INT((ROW()-2)/20)+2))</f>
        <v/>
      </c>
      <c r="C2369" s="0" t="str">
        <f aca="false">IF($A2369="","",INDEX(CARTAO_COMPRAS!$D:$D,INT((ROW()-2)/20)+2))</f>
        <v/>
      </c>
      <c r="D2369" s="0" t="str">
        <f aca="false">IF($A2369="","",INDEX(CARTAO_COMPRAS!$E:$E,INT((ROW()-2)/20)+2))</f>
        <v/>
      </c>
      <c r="E2369" s="0" t="str">
        <f aca="false">IF($A2369="","",INDEX(CARTAO_COMPRAS!$H:$H,INT((ROW()-2)/20)+2)+MOD(ROW()-2,20))</f>
        <v/>
      </c>
      <c r="F2369" s="0" t="str">
        <f aca="false">IF($A2369="","",INDEX(CARTAO_COMPRAS!$G:$G,INT((ROW()-2)/20)+2))</f>
        <v/>
      </c>
      <c r="G2369" s="5" t="str">
        <f aca="false">IF($A2369="","",INDEX(CARTAO_COMPRAS!$I:$I,INT((ROW()-2)/20)+2))</f>
        <v/>
      </c>
      <c r="H2369" s="4" t="str">
        <f aca="false">IF($A2369="","",EDATE(INDEX(CARTAO_COMPRAS!$J:$J,INT((ROW()-2)/20)+2),MOD(ROW()-2,20)))</f>
        <v/>
      </c>
      <c r="I2369" s="4" t="str">
        <f aca="false">IF($H2369="","",$H2369-WEEKDAY($H2369,2)+1)</f>
        <v/>
      </c>
      <c r="J2369" s="4" t="str">
        <f aca="false">IF($I2369="","",$I2369+6)</f>
        <v/>
      </c>
      <c r="K2369" s="6" t="str">
        <f aca="false">IF($H2369="","",DATE(YEAR($H2369),MONTH($H2369),1))</f>
        <v/>
      </c>
      <c r="L2369" s="0" t="str">
        <f aca="false">IF($A2369="","",INDEX(CARTAO_COMPRAS!$K:$K,INT((ROW()-2)/20)+2))</f>
        <v/>
      </c>
      <c r="M2369" s="0" t="str">
        <f aca="false">IF($A2369="","","Compra no cartão")</f>
        <v/>
      </c>
    </row>
    <row r="2370" customFormat="false" ht="13.5" hidden="false" customHeight="false" outlineLevel="0" collapsed="false">
      <c r="A2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0" s="0" t="str">
        <f aca="false">IF($A2370="","",INDEX(CARTAO_COMPRAS!$C:$C,INT((ROW()-2)/20)+2))</f>
        <v/>
      </c>
      <c r="C2370" s="0" t="str">
        <f aca="false">IF($A2370="","",INDEX(CARTAO_COMPRAS!$D:$D,INT((ROW()-2)/20)+2))</f>
        <v/>
      </c>
      <c r="D2370" s="0" t="str">
        <f aca="false">IF($A2370="","",INDEX(CARTAO_COMPRAS!$E:$E,INT((ROW()-2)/20)+2))</f>
        <v/>
      </c>
      <c r="E2370" s="0" t="str">
        <f aca="false">IF($A2370="","",INDEX(CARTAO_COMPRAS!$H:$H,INT((ROW()-2)/20)+2)+MOD(ROW()-2,20))</f>
        <v/>
      </c>
      <c r="F2370" s="0" t="str">
        <f aca="false">IF($A2370="","",INDEX(CARTAO_COMPRAS!$G:$G,INT((ROW()-2)/20)+2))</f>
        <v/>
      </c>
      <c r="G2370" s="5" t="str">
        <f aca="false">IF($A2370="","",INDEX(CARTAO_COMPRAS!$I:$I,INT((ROW()-2)/20)+2))</f>
        <v/>
      </c>
      <c r="H2370" s="4" t="str">
        <f aca="false">IF($A2370="","",EDATE(INDEX(CARTAO_COMPRAS!$J:$J,INT((ROW()-2)/20)+2),MOD(ROW()-2,20)))</f>
        <v/>
      </c>
      <c r="I2370" s="4" t="str">
        <f aca="false">IF($H2370="","",$H2370-WEEKDAY($H2370,2)+1)</f>
        <v/>
      </c>
      <c r="J2370" s="4" t="str">
        <f aca="false">IF($I2370="","",$I2370+6)</f>
        <v/>
      </c>
      <c r="K2370" s="6" t="str">
        <f aca="false">IF($H2370="","",DATE(YEAR($H2370),MONTH($H2370),1))</f>
        <v/>
      </c>
      <c r="L2370" s="0" t="str">
        <f aca="false">IF($A2370="","",INDEX(CARTAO_COMPRAS!$K:$K,INT((ROW()-2)/20)+2))</f>
        <v/>
      </c>
      <c r="M2370" s="0" t="str">
        <f aca="false">IF($A2370="","","Compra no cartão")</f>
        <v/>
      </c>
    </row>
    <row r="2371" customFormat="false" ht="13.5" hidden="false" customHeight="false" outlineLevel="0" collapsed="false">
      <c r="A2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1" s="0" t="str">
        <f aca="false">IF($A2371="","",INDEX(CARTAO_COMPRAS!$C:$C,INT((ROW()-2)/20)+2))</f>
        <v/>
      </c>
      <c r="C2371" s="0" t="str">
        <f aca="false">IF($A2371="","",INDEX(CARTAO_COMPRAS!$D:$D,INT((ROW()-2)/20)+2))</f>
        <v/>
      </c>
      <c r="D2371" s="0" t="str">
        <f aca="false">IF($A2371="","",INDEX(CARTAO_COMPRAS!$E:$E,INT((ROW()-2)/20)+2))</f>
        <v/>
      </c>
      <c r="E2371" s="0" t="str">
        <f aca="false">IF($A2371="","",INDEX(CARTAO_COMPRAS!$H:$H,INT((ROW()-2)/20)+2)+MOD(ROW()-2,20))</f>
        <v/>
      </c>
      <c r="F2371" s="0" t="str">
        <f aca="false">IF($A2371="","",INDEX(CARTAO_COMPRAS!$G:$G,INT((ROW()-2)/20)+2))</f>
        <v/>
      </c>
      <c r="G2371" s="5" t="str">
        <f aca="false">IF($A2371="","",INDEX(CARTAO_COMPRAS!$I:$I,INT((ROW()-2)/20)+2))</f>
        <v/>
      </c>
      <c r="H2371" s="4" t="str">
        <f aca="false">IF($A2371="","",EDATE(INDEX(CARTAO_COMPRAS!$J:$J,INT((ROW()-2)/20)+2),MOD(ROW()-2,20)))</f>
        <v/>
      </c>
      <c r="I2371" s="4" t="str">
        <f aca="false">IF($H2371="","",$H2371-WEEKDAY($H2371,2)+1)</f>
        <v/>
      </c>
      <c r="J2371" s="4" t="str">
        <f aca="false">IF($I2371="","",$I2371+6)</f>
        <v/>
      </c>
      <c r="K2371" s="6" t="str">
        <f aca="false">IF($H2371="","",DATE(YEAR($H2371),MONTH($H2371),1))</f>
        <v/>
      </c>
      <c r="L2371" s="0" t="str">
        <f aca="false">IF($A2371="","",INDEX(CARTAO_COMPRAS!$K:$K,INT((ROW()-2)/20)+2))</f>
        <v/>
      </c>
      <c r="M2371" s="0" t="str">
        <f aca="false">IF($A2371="","","Compra no cartão")</f>
        <v/>
      </c>
    </row>
    <row r="2372" customFormat="false" ht="13.5" hidden="false" customHeight="false" outlineLevel="0" collapsed="false">
      <c r="A2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2" s="0" t="str">
        <f aca="false">IF($A2372="","",INDEX(CARTAO_COMPRAS!$C:$C,INT((ROW()-2)/20)+2))</f>
        <v/>
      </c>
      <c r="C2372" s="0" t="str">
        <f aca="false">IF($A2372="","",INDEX(CARTAO_COMPRAS!$D:$D,INT((ROW()-2)/20)+2))</f>
        <v/>
      </c>
      <c r="D2372" s="0" t="str">
        <f aca="false">IF($A2372="","",INDEX(CARTAO_COMPRAS!$E:$E,INT((ROW()-2)/20)+2))</f>
        <v/>
      </c>
      <c r="E2372" s="0" t="str">
        <f aca="false">IF($A2372="","",INDEX(CARTAO_COMPRAS!$H:$H,INT((ROW()-2)/20)+2)+MOD(ROW()-2,20))</f>
        <v/>
      </c>
      <c r="F2372" s="0" t="str">
        <f aca="false">IF($A2372="","",INDEX(CARTAO_COMPRAS!$G:$G,INT((ROW()-2)/20)+2))</f>
        <v/>
      </c>
      <c r="G2372" s="5" t="str">
        <f aca="false">IF($A2372="","",INDEX(CARTAO_COMPRAS!$I:$I,INT((ROW()-2)/20)+2))</f>
        <v/>
      </c>
      <c r="H2372" s="4" t="str">
        <f aca="false">IF($A2372="","",EDATE(INDEX(CARTAO_COMPRAS!$J:$J,INT((ROW()-2)/20)+2),MOD(ROW()-2,20)))</f>
        <v/>
      </c>
      <c r="I2372" s="4" t="str">
        <f aca="false">IF($H2372="","",$H2372-WEEKDAY($H2372,2)+1)</f>
        <v/>
      </c>
      <c r="J2372" s="4" t="str">
        <f aca="false">IF($I2372="","",$I2372+6)</f>
        <v/>
      </c>
      <c r="K2372" s="6" t="str">
        <f aca="false">IF($H2372="","",DATE(YEAR($H2372),MONTH($H2372),1))</f>
        <v/>
      </c>
      <c r="L2372" s="0" t="str">
        <f aca="false">IF($A2372="","",INDEX(CARTAO_COMPRAS!$K:$K,INT((ROW()-2)/20)+2))</f>
        <v/>
      </c>
      <c r="M2372" s="0" t="str">
        <f aca="false">IF($A2372="","","Compra no cartão")</f>
        <v/>
      </c>
    </row>
    <row r="2373" customFormat="false" ht="13.5" hidden="false" customHeight="false" outlineLevel="0" collapsed="false">
      <c r="A2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3" s="0" t="str">
        <f aca="false">IF($A2373="","",INDEX(CARTAO_COMPRAS!$C:$C,INT((ROW()-2)/20)+2))</f>
        <v/>
      </c>
      <c r="C2373" s="0" t="str">
        <f aca="false">IF($A2373="","",INDEX(CARTAO_COMPRAS!$D:$D,INT((ROW()-2)/20)+2))</f>
        <v/>
      </c>
      <c r="D2373" s="0" t="str">
        <f aca="false">IF($A2373="","",INDEX(CARTAO_COMPRAS!$E:$E,INT((ROW()-2)/20)+2))</f>
        <v/>
      </c>
      <c r="E2373" s="0" t="str">
        <f aca="false">IF($A2373="","",INDEX(CARTAO_COMPRAS!$H:$H,INT((ROW()-2)/20)+2)+MOD(ROW()-2,20))</f>
        <v/>
      </c>
      <c r="F2373" s="0" t="str">
        <f aca="false">IF($A2373="","",INDEX(CARTAO_COMPRAS!$G:$G,INT((ROW()-2)/20)+2))</f>
        <v/>
      </c>
      <c r="G2373" s="5" t="str">
        <f aca="false">IF($A2373="","",INDEX(CARTAO_COMPRAS!$I:$I,INT((ROW()-2)/20)+2))</f>
        <v/>
      </c>
      <c r="H2373" s="4" t="str">
        <f aca="false">IF($A2373="","",EDATE(INDEX(CARTAO_COMPRAS!$J:$J,INT((ROW()-2)/20)+2),MOD(ROW()-2,20)))</f>
        <v/>
      </c>
      <c r="I2373" s="4" t="str">
        <f aca="false">IF($H2373="","",$H2373-WEEKDAY($H2373,2)+1)</f>
        <v/>
      </c>
      <c r="J2373" s="4" t="str">
        <f aca="false">IF($I2373="","",$I2373+6)</f>
        <v/>
      </c>
      <c r="K2373" s="6" t="str">
        <f aca="false">IF($H2373="","",DATE(YEAR($H2373),MONTH($H2373),1))</f>
        <v/>
      </c>
      <c r="L2373" s="0" t="str">
        <f aca="false">IF($A2373="","",INDEX(CARTAO_COMPRAS!$K:$K,INT((ROW()-2)/20)+2))</f>
        <v/>
      </c>
      <c r="M2373" s="0" t="str">
        <f aca="false">IF($A2373="","","Compra no cartão")</f>
        <v/>
      </c>
    </row>
    <row r="2374" customFormat="false" ht="13.5" hidden="false" customHeight="false" outlineLevel="0" collapsed="false">
      <c r="A2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4" s="0" t="str">
        <f aca="false">IF($A2374="","",INDEX(CARTAO_COMPRAS!$C:$C,INT((ROW()-2)/20)+2))</f>
        <v/>
      </c>
      <c r="C2374" s="0" t="str">
        <f aca="false">IF($A2374="","",INDEX(CARTAO_COMPRAS!$D:$D,INT((ROW()-2)/20)+2))</f>
        <v/>
      </c>
      <c r="D2374" s="0" t="str">
        <f aca="false">IF($A2374="","",INDEX(CARTAO_COMPRAS!$E:$E,INT((ROW()-2)/20)+2))</f>
        <v/>
      </c>
      <c r="E2374" s="0" t="str">
        <f aca="false">IF($A2374="","",INDEX(CARTAO_COMPRAS!$H:$H,INT((ROW()-2)/20)+2)+MOD(ROW()-2,20))</f>
        <v/>
      </c>
      <c r="F2374" s="0" t="str">
        <f aca="false">IF($A2374="","",INDEX(CARTAO_COMPRAS!$G:$G,INT((ROW()-2)/20)+2))</f>
        <v/>
      </c>
      <c r="G2374" s="5" t="str">
        <f aca="false">IF($A2374="","",INDEX(CARTAO_COMPRAS!$I:$I,INT((ROW()-2)/20)+2))</f>
        <v/>
      </c>
      <c r="H2374" s="4" t="str">
        <f aca="false">IF($A2374="","",EDATE(INDEX(CARTAO_COMPRAS!$J:$J,INT((ROW()-2)/20)+2),MOD(ROW()-2,20)))</f>
        <v/>
      </c>
      <c r="I2374" s="4" t="str">
        <f aca="false">IF($H2374="","",$H2374-WEEKDAY($H2374,2)+1)</f>
        <v/>
      </c>
      <c r="J2374" s="4" t="str">
        <f aca="false">IF($I2374="","",$I2374+6)</f>
        <v/>
      </c>
      <c r="K2374" s="6" t="str">
        <f aca="false">IF($H2374="","",DATE(YEAR($H2374),MONTH($H2374),1))</f>
        <v/>
      </c>
      <c r="L2374" s="0" t="str">
        <f aca="false">IF($A2374="","",INDEX(CARTAO_COMPRAS!$K:$K,INT((ROW()-2)/20)+2))</f>
        <v/>
      </c>
      <c r="M2374" s="0" t="str">
        <f aca="false">IF($A2374="","","Compra no cartão")</f>
        <v/>
      </c>
    </row>
    <row r="2375" customFormat="false" ht="13.5" hidden="false" customHeight="false" outlineLevel="0" collapsed="false">
      <c r="A2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5" s="0" t="str">
        <f aca="false">IF($A2375="","",INDEX(CARTAO_COMPRAS!$C:$C,INT((ROW()-2)/20)+2))</f>
        <v/>
      </c>
      <c r="C2375" s="0" t="str">
        <f aca="false">IF($A2375="","",INDEX(CARTAO_COMPRAS!$D:$D,INT((ROW()-2)/20)+2))</f>
        <v/>
      </c>
      <c r="D2375" s="0" t="str">
        <f aca="false">IF($A2375="","",INDEX(CARTAO_COMPRAS!$E:$E,INT((ROW()-2)/20)+2))</f>
        <v/>
      </c>
      <c r="E2375" s="0" t="str">
        <f aca="false">IF($A2375="","",INDEX(CARTAO_COMPRAS!$H:$H,INT((ROW()-2)/20)+2)+MOD(ROW()-2,20))</f>
        <v/>
      </c>
      <c r="F2375" s="0" t="str">
        <f aca="false">IF($A2375="","",INDEX(CARTAO_COMPRAS!$G:$G,INT((ROW()-2)/20)+2))</f>
        <v/>
      </c>
      <c r="G2375" s="5" t="str">
        <f aca="false">IF($A2375="","",INDEX(CARTAO_COMPRAS!$I:$I,INT((ROW()-2)/20)+2))</f>
        <v/>
      </c>
      <c r="H2375" s="4" t="str">
        <f aca="false">IF($A2375="","",EDATE(INDEX(CARTAO_COMPRAS!$J:$J,INT((ROW()-2)/20)+2),MOD(ROW()-2,20)))</f>
        <v/>
      </c>
      <c r="I2375" s="4" t="str">
        <f aca="false">IF($H2375="","",$H2375-WEEKDAY($H2375,2)+1)</f>
        <v/>
      </c>
      <c r="J2375" s="4" t="str">
        <f aca="false">IF($I2375="","",$I2375+6)</f>
        <v/>
      </c>
      <c r="K2375" s="6" t="str">
        <f aca="false">IF($H2375="","",DATE(YEAR($H2375),MONTH($H2375),1))</f>
        <v/>
      </c>
      <c r="L2375" s="0" t="str">
        <f aca="false">IF($A2375="","",INDEX(CARTAO_COMPRAS!$K:$K,INT((ROW()-2)/20)+2))</f>
        <v/>
      </c>
      <c r="M2375" s="0" t="str">
        <f aca="false">IF($A2375="","","Compra no cartão")</f>
        <v/>
      </c>
    </row>
    <row r="2376" customFormat="false" ht="13.5" hidden="false" customHeight="false" outlineLevel="0" collapsed="false">
      <c r="A2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6" s="0" t="str">
        <f aca="false">IF($A2376="","",INDEX(CARTAO_COMPRAS!$C:$C,INT((ROW()-2)/20)+2))</f>
        <v/>
      </c>
      <c r="C2376" s="0" t="str">
        <f aca="false">IF($A2376="","",INDEX(CARTAO_COMPRAS!$D:$D,INT((ROW()-2)/20)+2))</f>
        <v/>
      </c>
      <c r="D2376" s="0" t="str">
        <f aca="false">IF($A2376="","",INDEX(CARTAO_COMPRAS!$E:$E,INT((ROW()-2)/20)+2))</f>
        <v/>
      </c>
      <c r="E2376" s="0" t="str">
        <f aca="false">IF($A2376="","",INDEX(CARTAO_COMPRAS!$H:$H,INT((ROW()-2)/20)+2)+MOD(ROW()-2,20))</f>
        <v/>
      </c>
      <c r="F2376" s="0" t="str">
        <f aca="false">IF($A2376="","",INDEX(CARTAO_COMPRAS!$G:$G,INT((ROW()-2)/20)+2))</f>
        <v/>
      </c>
      <c r="G2376" s="5" t="str">
        <f aca="false">IF($A2376="","",INDEX(CARTAO_COMPRAS!$I:$I,INT((ROW()-2)/20)+2))</f>
        <v/>
      </c>
      <c r="H2376" s="4" t="str">
        <f aca="false">IF($A2376="","",EDATE(INDEX(CARTAO_COMPRAS!$J:$J,INT((ROW()-2)/20)+2),MOD(ROW()-2,20)))</f>
        <v/>
      </c>
      <c r="I2376" s="4" t="str">
        <f aca="false">IF($H2376="","",$H2376-WEEKDAY($H2376,2)+1)</f>
        <v/>
      </c>
      <c r="J2376" s="4" t="str">
        <f aca="false">IF($I2376="","",$I2376+6)</f>
        <v/>
      </c>
      <c r="K2376" s="6" t="str">
        <f aca="false">IF($H2376="","",DATE(YEAR($H2376),MONTH($H2376),1))</f>
        <v/>
      </c>
      <c r="L2376" s="0" t="str">
        <f aca="false">IF($A2376="","",INDEX(CARTAO_COMPRAS!$K:$K,INT((ROW()-2)/20)+2))</f>
        <v/>
      </c>
      <c r="M2376" s="0" t="str">
        <f aca="false">IF($A2376="","","Compra no cartão")</f>
        <v/>
      </c>
    </row>
    <row r="2377" customFormat="false" ht="13.5" hidden="false" customHeight="false" outlineLevel="0" collapsed="false">
      <c r="A2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7" s="0" t="str">
        <f aca="false">IF($A2377="","",INDEX(CARTAO_COMPRAS!$C:$C,INT((ROW()-2)/20)+2))</f>
        <v/>
      </c>
      <c r="C2377" s="0" t="str">
        <f aca="false">IF($A2377="","",INDEX(CARTAO_COMPRAS!$D:$D,INT((ROW()-2)/20)+2))</f>
        <v/>
      </c>
      <c r="D2377" s="0" t="str">
        <f aca="false">IF($A2377="","",INDEX(CARTAO_COMPRAS!$E:$E,INT((ROW()-2)/20)+2))</f>
        <v/>
      </c>
      <c r="E2377" s="0" t="str">
        <f aca="false">IF($A2377="","",INDEX(CARTAO_COMPRAS!$H:$H,INT((ROW()-2)/20)+2)+MOD(ROW()-2,20))</f>
        <v/>
      </c>
      <c r="F2377" s="0" t="str">
        <f aca="false">IF($A2377="","",INDEX(CARTAO_COMPRAS!$G:$G,INT((ROW()-2)/20)+2))</f>
        <v/>
      </c>
      <c r="G2377" s="5" t="str">
        <f aca="false">IF($A2377="","",INDEX(CARTAO_COMPRAS!$I:$I,INT((ROW()-2)/20)+2))</f>
        <v/>
      </c>
      <c r="H2377" s="4" t="str">
        <f aca="false">IF($A2377="","",EDATE(INDEX(CARTAO_COMPRAS!$J:$J,INT((ROW()-2)/20)+2),MOD(ROW()-2,20)))</f>
        <v/>
      </c>
      <c r="I2377" s="4" t="str">
        <f aca="false">IF($H2377="","",$H2377-WEEKDAY($H2377,2)+1)</f>
        <v/>
      </c>
      <c r="J2377" s="4" t="str">
        <f aca="false">IF($I2377="","",$I2377+6)</f>
        <v/>
      </c>
      <c r="K2377" s="6" t="str">
        <f aca="false">IF($H2377="","",DATE(YEAR($H2377),MONTH($H2377),1))</f>
        <v/>
      </c>
      <c r="L2377" s="0" t="str">
        <f aca="false">IF($A2377="","",INDEX(CARTAO_COMPRAS!$K:$K,INT((ROW()-2)/20)+2))</f>
        <v/>
      </c>
      <c r="M2377" s="0" t="str">
        <f aca="false">IF($A2377="","","Compra no cartão")</f>
        <v/>
      </c>
    </row>
    <row r="2378" customFormat="false" ht="13.5" hidden="false" customHeight="false" outlineLevel="0" collapsed="false">
      <c r="A2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8" s="0" t="str">
        <f aca="false">IF($A2378="","",INDEX(CARTAO_COMPRAS!$C:$C,INT((ROW()-2)/20)+2))</f>
        <v/>
      </c>
      <c r="C2378" s="0" t="str">
        <f aca="false">IF($A2378="","",INDEX(CARTAO_COMPRAS!$D:$D,INT((ROW()-2)/20)+2))</f>
        <v/>
      </c>
      <c r="D2378" s="0" t="str">
        <f aca="false">IF($A2378="","",INDEX(CARTAO_COMPRAS!$E:$E,INT((ROW()-2)/20)+2))</f>
        <v/>
      </c>
      <c r="E2378" s="0" t="str">
        <f aca="false">IF($A2378="","",INDEX(CARTAO_COMPRAS!$H:$H,INT((ROW()-2)/20)+2)+MOD(ROW()-2,20))</f>
        <v/>
      </c>
      <c r="F2378" s="0" t="str">
        <f aca="false">IF($A2378="","",INDEX(CARTAO_COMPRAS!$G:$G,INT((ROW()-2)/20)+2))</f>
        <v/>
      </c>
      <c r="G2378" s="5" t="str">
        <f aca="false">IF($A2378="","",INDEX(CARTAO_COMPRAS!$I:$I,INT((ROW()-2)/20)+2))</f>
        <v/>
      </c>
      <c r="H2378" s="4" t="str">
        <f aca="false">IF($A2378="","",EDATE(INDEX(CARTAO_COMPRAS!$J:$J,INT((ROW()-2)/20)+2),MOD(ROW()-2,20)))</f>
        <v/>
      </c>
      <c r="I2378" s="4" t="str">
        <f aca="false">IF($H2378="","",$H2378-WEEKDAY($H2378,2)+1)</f>
        <v/>
      </c>
      <c r="J2378" s="4" t="str">
        <f aca="false">IF($I2378="","",$I2378+6)</f>
        <v/>
      </c>
      <c r="K2378" s="6" t="str">
        <f aca="false">IF($H2378="","",DATE(YEAR($H2378),MONTH($H2378),1))</f>
        <v/>
      </c>
      <c r="L2378" s="0" t="str">
        <f aca="false">IF($A2378="","",INDEX(CARTAO_COMPRAS!$K:$K,INT((ROW()-2)/20)+2))</f>
        <v/>
      </c>
      <c r="M2378" s="0" t="str">
        <f aca="false">IF($A2378="","","Compra no cartão")</f>
        <v/>
      </c>
    </row>
    <row r="2379" customFormat="false" ht="13.5" hidden="false" customHeight="false" outlineLevel="0" collapsed="false">
      <c r="A2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79" s="0" t="str">
        <f aca="false">IF($A2379="","",INDEX(CARTAO_COMPRAS!$C:$C,INT((ROW()-2)/20)+2))</f>
        <v/>
      </c>
      <c r="C2379" s="0" t="str">
        <f aca="false">IF($A2379="","",INDEX(CARTAO_COMPRAS!$D:$D,INT((ROW()-2)/20)+2))</f>
        <v/>
      </c>
      <c r="D2379" s="0" t="str">
        <f aca="false">IF($A2379="","",INDEX(CARTAO_COMPRAS!$E:$E,INT((ROW()-2)/20)+2))</f>
        <v/>
      </c>
      <c r="E2379" s="0" t="str">
        <f aca="false">IF($A2379="","",INDEX(CARTAO_COMPRAS!$H:$H,INT((ROW()-2)/20)+2)+MOD(ROW()-2,20))</f>
        <v/>
      </c>
      <c r="F2379" s="0" t="str">
        <f aca="false">IF($A2379="","",INDEX(CARTAO_COMPRAS!$G:$G,INT((ROW()-2)/20)+2))</f>
        <v/>
      </c>
      <c r="G2379" s="5" t="str">
        <f aca="false">IF($A2379="","",INDEX(CARTAO_COMPRAS!$I:$I,INT((ROW()-2)/20)+2))</f>
        <v/>
      </c>
      <c r="H2379" s="4" t="str">
        <f aca="false">IF($A2379="","",EDATE(INDEX(CARTAO_COMPRAS!$J:$J,INT((ROW()-2)/20)+2),MOD(ROW()-2,20)))</f>
        <v/>
      </c>
      <c r="I2379" s="4" t="str">
        <f aca="false">IF($H2379="","",$H2379-WEEKDAY($H2379,2)+1)</f>
        <v/>
      </c>
      <c r="J2379" s="4" t="str">
        <f aca="false">IF($I2379="","",$I2379+6)</f>
        <v/>
      </c>
      <c r="K2379" s="6" t="str">
        <f aca="false">IF($H2379="","",DATE(YEAR($H2379),MONTH($H2379),1))</f>
        <v/>
      </c>
      <c r="L2379" s="0" t="str">
        <f aca="false">IF($A2379="","",INDEX(CARTAO_COMPRAS!$K:$K,INT((ROW()-2)/20)+2))</f>
        <v/>
      </c>
      <c r="M2379" s="0" t="str">
        <f aca="false">IF($A2379="","","Compra no cartão")</f>
        <v/>
      </c>
    </row>
    <row r="2380" customFormat="false" ht="13.5" hidden="false" customHeight="false" outlineLevel="0" collapsed="false">
      <c r="A2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0" s="0" t="str">
        <f aca="false">IF($A2380="","",INDEX(CARTAO_COMPRAS!$C:$C,INT((ROW()-2)/20)+2))</f>
        <v/>
      </c>
      <c r="C2380" s="0" t="str">
        <f aca="false">IF($A2380="","",INDEX(CARTAO_COMPRAS!$D:$D,INT((ROW()-2)/20)+2))</f>
        <v/>
      </c>
      <c r="D2380" s="0" t="str">
        <f aca="false">IF($A2380="","",INDEX(CARTAO_COMPRAS!$E:$E,INT((ROW()-2)/20)+2))</f>
        <v/>
      </c>
      <c r="E2380" s="0" t="str">
        <f aca="false">IF($A2380="","",INDEX(CARTAO_COMPRAS!$H:$H,INT((ROW()-2)/20)+2)+MOD(ROW()-2,20))</f>
        <v/>
      </c>
      <c r="F2380" s="0" t="str">
        <f aca="false">IF($A2380="","",INDEX(CARTAO_COMPRAS!$G:$G,INT((ROW()-2)/20)+2))</f>
        <v/>
      </c>
      <c r="G2380" s="5" t="str">
        <f aca="false">IF($A2380="","",INDEX(CARTAO_COMPRAS!$I:$I,INT((ROW()-2)/20)+2))</f>
        <v/>
      </c>
      <c r="H2380" s="4" t="str">
        <f aca="false">IF($A2380="","",EDATE(INDEX(CARTAO_COMPRAS!$J:$J,INT((ROW()-2)/20)+2),MOD(ROW()-2,20)))</f>
        <v/>
      </c>
      <c r="I2380" s="4" t="str">
        <f aca="false">IF($H2380="","",$H2380-WEEKDAY($H2380,2)+1)</f>
        <v/>
      </c>
      <c r="J2380" s="4" t="str">
        <f aca="false">IF($I2380="","",$I2380+6)</f>
        <v/>
      </c>
      <c r="K2380" s="6" t="str">
        <f aca="false">IF($H2380="","",DATE(YEAR($H2380),MONTH($H2380),1))</f>
        <v/>
      </c>
      <c r="L2380" s="0" t="str">
        <f aca="false">IF($A2380="","",INDEX(CARTAO_COMPRAS!$K:$K,INT((ROW()-2)/20)+2))</f>
        <v/>
      </c>
      <c r="M2380" s="0" t="str">
        <f aca="false">IF($A2380="","","Compra no cartão")</f>
        <v/>
      </c>
    </row>
    <row r="2381" customFormat="false" ht="13.5" hidden="false" customHeight="false" outlineLevel="0" collapsed="false">
      <c r="A2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1" s="0" t="str">
        <f aca="false">IF($A2381="","",INDEX(CARTAO_COMPRAS!$C:$C,INT((ROW()-2)/20)+2))</f>
        <v/>
      </c>
      <c r="C2381" s="0" t="str">
        <f aca="false">IF($A2381="","",INDEX(CARTAO_COMPRAS!$D:$D,INT((ROW()-2)/20)+2))</f>
        <v/>
      </c>
      <c r="D2381" s="0" t="str">
        <f aca="false">IF($A2381="","",INDEX(CARTAO_COMPRAS!$E:$E,INT((ROW()-2)/20)+2))</f>
        <v/>
      </c>
      <c r="E2381" s="0" t="str">
        <f aca="false">IF($A2381="","",INDEX(CARTAO_COMPRAS!$H:$H,INT((ROW()-2)/20)+2)+MOD(ROW()-2,20))</f>
        <v/>
      </c>
      <c r="F2381" s="0" t="str">
        <f aca="false">IF($A2381="","",INDEX(CARTAO_COMPRAS!$G:$G,INT((ROW()-2)/20)+2))</f>
        <v/>
      </c>
      <c r="G2381" s="5" t="str">
        <f aca="false">IF($A2381="","",INDEX(CARTAO_COMPRAS!$I:$I,INT((ROW()-2)/20)+2))</f>
        <v/>
      </c>
      <c r="H2381" s="4" t="str">
        <f aca="false">IF($A2381="","",EDATE(INDEX(CARTAO_COMPRAS!$J:$J,INT((ROW()-2)/20)+2),MOD(ROW()-2,20)))</f>
        <v/>
      </c>
      <c r="I2381" s="4" t="str">
        <f aca="false">IF($H2381="","",$H2381-WEEKDAY($H2381,2)+1)</f>
        <v/>
      </c>
      <c r="J2381" s="4" t="str">
        <f aca="false">IF($I2381="","",$I2381+6)</f>
        <v/>
      </c>
      <c r="K2381" s="6" t="str">
        <f aca="false">IF($H2381="","",DATE(YEAR($H2381),MONTH($H2381),1))</f>
        <v/>
      </c>
      <c r="L2381" s="0" t="str">
        <f aca="false">IF($A2381="","",INDEX(CARTAO_COMPRAS!$K:$K,INT((ROW()-2)/20)+2))</f>
        <v/>
      </c>
      <c r="M2381" s="0" t="str">
        <f aca="false">IF($A2381="","","Compra no cartão")</f>
        <v/>
      </c>
    </row>
    <row r="2382" customFormat="false" ht="13.5" hidden="false" customHeight="false" outlineLevel="0" collapsed="false">
      <c r="A23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120</v>
      </c>
      <c r="B2382" s="0" t="str">
        <f aca="false">IF($A2382="","",INDEX(CARTAO_COMPRAS!$C:$C,INT((ROW()-2)/20)+2))</f>
        <v>Bradesco</v>
      </c>
      <c r="C2382" s="0" t="str">
        <f aca="false">IF($A2382="","",INDEX(CARTAO_COMPRAS!$D:$D,INT((ROW()-2)/20)+2))</f>
        <v>Sonda Supermercados</v>
      </c>
      <c r="D2382" s="0" t="str">
        <f aca="false">IF($A2382="","",INDEX(CARTAO_COMPRAS!$E:$E,INT((ROW()-2)/20)+2))</f>
        <v>Alimentação / Insumos</v>
      </c>
      <c r="E2382" s="0" t="n">
        <f aca="false">IF($A2382="","",INDEX(CARTAO_COMPRAS!$H:$H,INT((ROW()-2)/20)+2)+MOD(ROW()-2,20))</f>
        <v>1</v>
      </c>
      <c r="F2382" s="0" t="n">
        <f aca="false">IF($A2382="","",INDEX(CARTAO_COMPRAS!$G:$G,INT((ROW()-2)/20)+2))</f>
        <v>2</v>
      </c>
      <c r="G2382" s="5" t="n">
        <f aca="false">IF($A2382="","",INDEX(CARTAO_COMPRAS!$I:$I,INT((ROW()-2)/20)+2))</f>
        <v>152.225</v>
      </c>
      <c r="H2382" s="4" t="n">
        <f aca="false">IF($A2382="","",EDATE(INDEX(CARTAO_COMPRAS!$J:$J,INT((ROW()-2)/20)+2),MOD(ROW()-2,20)))</f>
        <v>46218</v>
      </c>
      <c r="I2382" s="4" t="n">
        <f aca="false">IF($H2382="","",$H2382-WEEKDAY($H2382,2)+1)</f>
        <v>46216</v>
      </c>
      <c r="J2382" s="4" t="n">
        <f aca="false">IF($I2382="","",$I2382+6)</f>
        <v>46222</v>
      </c>
      <c r="K2382" s="6" t="n">
        <f aca="false">IF($H2382="","",DATE(YEAR($H2382),MONTH($H2382),1))</f>
        <v>46204</v>
      </c>
      <c r="L2382" s="0" t="str">
        <f aca="false">IF($A2382="","",INDEX(CARTAO_COMPRAS!$K:$K,INT((ROW()-2)/20)+2))</f>
        <v>Previsto</v>
      </c>
      <c r="M2382" s="0" t="str">
        <f aca="false">IF($A2382="","","Compra no cartão")</f>
        <v>Compra no cartão</v>
      </c>
    </row>
    <row r="2383" customFormat="false" ht="13.5" hidden="false" customHeight="false" outlineLevel="0" collapsed="false">
      <c r="A23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120</v>
      </c>
      <c r="B2383" s="0" t="str">
        <f aca="false">IF($A2383="","",INDEX(CARTAO_COMPRAS!$C:$C,INT((ROW()-2)/20)+2))</f>
        <v>Bradesco</v>
      </c>
      <c r="C2383" s="0" t="str">
        <f aca="false">IF($A2383="","",INDEX(CARTAO_COMPRAS!$D:$D,INT((ROW()-2)/20)+2))</f>
        <v>Sonda Supermercados</v>
      </c>
      <c r="D2383" s="0" t="str">
        <f aca="false">IF($A2383="","",INDEX(CARTAO_COMPRAS!$E:$E,INT((ROW()-2)/20)+2))</f>
        <v>Alimentação / Insumos</v>
      </c>
      <c r="E2383" s="0" t="n">
        <f aca="false">IF($A2383="","",INDEX(CARTAO_COMPRAS!$H:$H,INT((ROW()-2)/20)+2)+MOD(ROW()-2,20))</f>
        <v>2</v>
      </c>
      <c r="F2383" s="0" t="n">
        <f aca="false">IF($A2383="","",INDEX(CARTAO_COMPRAS!$G:$G,INT((ROW()-2)/20)+2))</f>
        <v>2</v>
      </c>
      <c r="G2383" s="5" t="n">
        <f aca="false">IF($A2383="","",INDEX(CARTAO_COMPRAS!$I:$I,INT((ROW()-2)/20)+2))</f>
        <v>152.225</v>
      </c>
      <c r="H2383" s="4" t="n">
        <f aca="false">IF($A2383="","",EDATE(INDEX(CARTAO_COMPRAS!$J:$J,INT((ROW()-2)/20)+2),MOD(ROW()-2,20)))</f>
        <v>46249</v>
      </c>
      <c r="I2383" s="4" t="n">
        <f aca="false">IF($H2383="","",$H2383-WEEKDAY($H2383,2)+1)</f>
        <v>46244</v>
      </c>
      <c r="J2383" s="4" t="n">
        <f aca="false">IF($I2383="","",$I2383+6)</f>
        <v>46250</v>
      </c>
      <c r="K2383" s="6" t="n">
        <f aca="false">IF($H2383="","",DATE(YEAR($H2383),MONTH($H2383),1))</f>
        <v>46235</v>
      </c>
      <c r="L2383" s="0" t="str">
        <f aca="false">IF($A2383="","",INDEX(CARTAO_COMPRAS!$K:$K,INT((ROW()-2)/20)+2))</f>
        <v>Previsto</v>
      </c>
      <c r="M2383" s="0" t="str">
        <f aca="false">IF($A2383="","","Compra no cartão")</f>
        <v>Compra no cartão</v>
      </c>
    </row>
    <row r="2384" customFormat="false" ht="13.5" hidden="false" customHeight="false" outlineLevel="0" collapsed="false">
      <c r="A2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4" s="0" t="str">
        <f aca="false">IF($A2384="","",INDEX(CARTAO_COMPRAS!$C:$C,INT((ROW()-2)/20)+2))</f>
        <v/>
      </c>
      <c r="C2384" s="0" t="str">
        <f aca="false">IF($A2384="","",INDEX(CARTAO_COMPRAS!$D:$D,INT((ROW()-2)/20)+2))</f>
        <v/>
      </c>
      <c r="D2384" s="0" t="str">
        <f aca="false">IF($A2384="","",INDEX(CARTAO_COMPRAS!$E:$E,INT((ROW()-2)/20)+2))</f>
        <v/>
      </c>
      <c r="E2384" s="0" t="str">
        <f aca="false">IF($A2384="","",INDEX(CARTAO_COMPRAS!$H:$H,INT((ROW()-2)/20)+2)+MOD(ROW()-2,20))</f>
        <v/>
      </c>
      <c r="F2384" s="0" t="str">
        <f aca="false">IF($A2384="","",INDEX(CARTAO_COMPRAS!$G:$G,INT((ROW()-2)/20)+2))</f>
        <v/>
      </c>
      <c r="G2384" s="5" t="str">
        <f aca="false">IF($A2384="","",INDEX(CARTAO_COMPRAS!$I:$I,INT((ROW()-2)/20)+2))</f>
        <v/>
      </c>
      <c r="H2384" s="4" t="str">
        <f aca="false">IF($A2384="","",EDATE(INDEX(CARTAO_COMPRAS!$J:$J,INT((ROW()-2)/20)+2),MOD(ROW()-2,20)))</f>
        <v/>
      </c>
      <c r="I2384" s="4" t="str">
        <f aca="false">IF($H2384="","",$H2384-WEEKDAY($H2384,2)+1)</f>
        <v/>
      </c>
      <c r="J2384" s="4" t="str">
        <f aca="false">IF($I2384="","",$I2384+6)</f>
        <v/>
      </c>
      <c r="K2384" s="6" t="str">
        <f aca="false">IF($H2384="","",DATE(YEAR($H2384),MONTH($H2384),1))</f>
        <v/>
      </c>
      <c r="L2384" s="0" t="str">
        <f aca="false">IF($A2384="","",INDEX(CARTAO_COMPRAS!$K:$K,INT((ROW()-2)/20)+2))</f>
        <v/>
      </c>
      <c r="M2384" s="0" t="str">
        <f aca="false">IF($A2384="","","Compra no cartão")</f>
        <v/>
      </c>
    </row>
    <row r="2385" customFormat="false" ht="13.5" hidden="false" customHeight="false" outlineLevel="0" collapsed="false">
      <c r="A2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5" s="0" t="str">
        <f aca="false">IF($A2385="","",INDEX(CARTAO_COMPRAS!$C:$C,INT((ROW()-2)/20)+2))</f>
        <v/>
      </c>
      <c r="C2385" s="0" t="str">
        <f aca="false">IF($A2385="","",INDEX(CARTAO_COMPRAS!$D:$D,INT((ROW()-2)/20)+2))</f>
        <v/>
      </c>
      <c r="D2385" s="0" t="str">
        <f aca="false">IF($A2385="","",INDEX(CARTAO_COMPRAS!$E:$E,INT((ROW()-2)/20)+2))</f>
        <v/>
      </c>
      <c r="E2385" s="0" t="str">
        <f aca="false">IF($A2385="","",INDEX(CARTAO_COMPRAS!$H:$H,INT((ROW()-2)/20)+2)+MOD(ROW()-2,20))</f>
        <v/>
      </c>
      <c r="F2385" s="0" t="str">
        <f aca="false">IF($A2385="","",INDEX(CARTAO_COMPRAS!$G:$G,INT((ROW()-2)/20)+2))</f>
        <v/>
      </c>
      <c r="G2385" s="5" t="str">
        <f aca="false">IF($A2385="","",INDEX(CARTAO_COMPRAS!$I:$I,INT((ROW()-2)/20)+2))</f>
        <v/>
      </c>
      <c r="H2385" s="4" t="str">
        <f aca="false">IF($A2385="","",EDATE(INDEX(CARTAO_COMPRAS!$J:$J,INT((ROW()-2)/20)+2),MOD(ROW()-2,20)))</f>
        <v/>
      </c>
      <c r="I2385" s="4" t="str">
        <f aca="false">IF($H2385="","",$H2385-WEEKDAY($H2385,2)+1)</f>
        <v/>
      </c>
      <c r="J2385" s="4" t="str">
        <f aca="false">IF($I2385="","",$I2385+6)</f>
        <v/>
      </c>
      <c r="K2385" s="6" t="str">
        <f aca="false">IF($H2385="","",DATE(YEAR($H2385),MONTH($H2385),1))</f>
        <v/>
      </c>
      <c r="L2385" s="0" t="str">
        <f aca="false">IF($A2385="","",INDEX(CARTAO_COMPRAS!$K:$K,INT((ROW()-2)/20)+2))</f>
        <v/>
      </c>
      <c r="M2385" s="0" t="str">
        <f aca="false">IF($A2385="","","Compra no cartão")</f>
        <v/>
      </c>
    </row>
    <row r="2386" customFormat="false" ht="13.5" hidden="false" customHeight="false" outlineLevel="0" collapsed="false">
      <c r="A2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6" s="0" t="str">
        <f aca="false">IF($A2386="","",INDEX(CARTAO_COMPRAS!$C:$C,INT((ROW()-2)/20)+2))</f>
        <v/>
      </c>
      <c r="C2386" s="0" t="str">
        <f aca="false">IF($A2386="","",INDEX(CARTAO_COMPRAS!$D:$D,INT((ROW()-2)/20)+2))</f>
        <v/>
      </c>
      <c r="D2386" s="0" t="str">
        <f aca="false">IF($A2386="","",INDEX(CARTAO_COMPRAS!$E:$E,INT((ROW()-2)/20)+2))</f>
        <v/>
      </c>
      <c r="E2386" s="0" t="str">
        <f aca="false">IF($A2386="","",INDEX(CARTAO_COMPRAS!$H:$H,INT((ROW()-2)/20)+2)+MOD(ROW()-2,20))</f>
        <v/>
      </c>
      <c r="F2386" s="0" t="str">
        <f aca="false">IF($A2386="","",INDEX(CARTAO_COMPRAS!$G:$G,INT((ROW()-2)/20)+2))</f>
        <v/>
      </c>
      <c r="G2386" s="5" t="str">
        <f aca="false">IF($A2386="","",INDEX(CARTAO_COMPRAS!$I:$I,INT((ROW()-2)/20)+2))</f>
        <v/>
      </c>
      <c r="H2386" s="4" t="str">
        <f aca="false">IF($A2386="","",EDATE(INDEX(CARTAO_COMPRAS!$J:$J,INT((ROW()-2)/20)+2),MOD(ROW()-2,20)))</f>
        <v/>
      </c>
      <c r="I2386" s="4" t="str">
        <f aca="false">IF($H2386="","",$H2386-WEEKDAY($H2386,2)+1)</f>
        <v/>
      </c>
      <c r="J2386" s="4" t="str">
        <f aca="false">IF($I2386="","",$I2386+6)</f>
        <v/>
      </c>
      <c r="K2386" s="6" t="str">
        <f aca="false">IF($H2386="","",DATE(YEAR($H2386),MONTH($H2386),1))</f>
        <v/>
      </c>
      <c r="L2386" s="0" t="str">
        <f aca="false">IF($A2386="","",INDEX(CARTAO_COMPRAS!$K:$K,INT((ROW()-2)/20)+2))</f>
        <v/>
      </c>
      <c r="M2386" s="0" t="str">
        <f aca="false">IF($A2386="","","Compra no cartão")</f>
        <v/>
      </c>
    </row>
    <row r="2387" customFormat="false" ht="13.5" hidden="false" customHeight="false" outlineLevel="0" collapsed="false">
      <c r="A2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7" s="0" t="str">
        <f aca="false">IF($A2387="","",INDEX(CARTAO_COMPRAS!$C:$C,INT((ROW()-2)/20)+2))</f>
        <v/>
      </c>
      <c r="C2387" s="0" t="str">
        <f aca="false">IF($A2387="","",INDEX(CARTAO_COMPRAS!$D:$D,INT((ROW()-2)/20)+2))</f>
        <v/>
      </c>
      <c r="D2387" s="0" t="str">
        <f aca="false">IF($A2387="","",INDEX(CARTAO_COMPRAS!$E:$E,INT((ROW()-2)/20)+2))</f>
        <v/>
      </c>
      <c r="E2387" s="0" t="str">
        <f aca="false">IF($A2387="","",INDEX(CARTAO_COMPRAS!$H:$H,INT((ROW()-2)/20)+2)+MOD(ROW()-2,20))</f>
        <v/>
      </c>
      <c r="F2387" s="0" t="str">
        <f aca="false">IF($A2387="","",INDEX(CARTAO_COMPRAS!$G:$G,INT((ROW()-2)/20)+2))</f>
        <v/>
      </c>
      <c r="G2387" s="5" t="str">
        <f aca="false">IF($A2387="","",INDEX(CARTAO_COMPRAS!$I:$I,INT((ROW()-2)/20)+2))</f>
        <v/>
      </c>
      <c r="H2387" s="4" t="str">
        <f aca="false">IF($A2387="","",EDATE(INDEX(CARTAO_COMPRAS!$J:$J,INT((ROW()-2)/20)+2),MOD(ROW()-2,20)))</f>
        <v/>
      </c>
      <c r="I2387" s="4" t="str">
        <f aca="false">IF($H2387="","",$H2387-WEEKDAY($H2387,2)+1)</f>
        <v/>
      </c>
      <c r="J2387" s="4" t="str">
        <f aca="false">IF($I2387="","",$I2387+6)</f>
        <v/>
      </c>
      <c r="K2387" s="6" t="str">
        <f aca="false">IF($H2387="","",DATE(YEAR($H2387),MONTH($H2387),1))</f>
        <v/>
      </c>
      <c r="L2387" s="0" t="str">
        <f aca="false">IF($A2387="","",INDEX(CARTAO_COMPRAS!$K:$K,INT((ROW()-2)/20)+2))</f>
        <v/>
      </c>
      <c r="M2387" s="0" t="str">
        <f aca="false">IF($A2387="","","Compra no cartão")</f>
        <v/>
      </c>
    </row>
    <row r="2388" customFormat="false" ht="13.5" hidden="false" customHeight="false" outlineLevel="0" collapsed="false">
      <c r="A2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8" s="0" t="str">
        <f aca="false">IF($A2388="","",INDEX(CARTAO_COMPRAS!$C:$C,INT((ROW()-2)/20)+2))</f>
        <v/>
      </c>
      <c r="C2388" s="0" t="str">
        <f aca="false">IF($A2388="","",INDEX(CARTAO_COMPRAS!$D:$D,INT((ROW()-2)/20)+2))</f>
        <v/>
      </c>
      <c r="D2388" s="0" t="str">
        <f aca="false">IF($A2388="","",INDEX(CARTAO_COMPRAS!$E:$E,INT((ROW()-2)/20)+2))</f>
        <v/>
      </c>
      <c r="E2388" s="0" t="str">
        <f aca="false">IF($A2388="","",INDEX(CARTAO_COMPRAS!$H:$H,INT((ROW()-2)/20)+2)+MOD(ROW()-2,20))</f>
        <v/>
      </c>
      <c r="F2388" s="0" t="str">
        <f aca="false">IF($A2388="","",INDEX(CARTAO_COMPRAS!$G:$G,INT((ROW()-2)/20)+2))</f>
        <v/>
      </c>
      <c r="G2388" s="5" t="str">
        <f aca="false">IF($A2388="","",INDEX(CARTAO_COMPRAS!$I:$I,INT((ROW()-2)/20)+2))</f>
        <v/>
      </c>
      <c r="H2388" s="4" t="str">
        <f aca="false">IF($A2388="","",EDATE(INDEX(CARTAO_COMPRAS!$J:$J,INT((ROW()-2)/20)+2),MOD(ROW()-2,20)))</f>
        <v/>
      </c>
      <c r="I2388" s="4" t="str">
        <f aca="false">IF($H2388="","",$H2388-WEEKDAY($H2388,2)+1)</f>
        <v/>
      </c>
      <c r="J2388" s="4" t="str">
        <f aca="false">IF($I2388="","",$I2388+6)</f>
        <v/>
      </c>
      <c r="K2388" s="6" t="str">
        <f aca="false">IF($H2388="","",DATE(YEAR($H2388),MONTH($H2388),1))</f>
        <v/>
      </c>
      <c r="L2388" s="0" t="str">
        <f aca="false">IF($A2388="","",INDEX(CARTAO_COMPRAS!$K:$K,INT((ROW()-2)/20)+2))</f>
        <v/>
      </c>
      <c r="M2388" s="0" t="str">
        <f aca="false">IF($A2388="","","Compra no cartão")</f>
        <v/>
      </c>
    </row>
    <row r="2389" customFormat="false" ht="13.5" hidden="false" customHeight="false" outlineLevel="0" collapsed="false">
      <c r="A2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89" s="0" t="str">
        <f aca="false">IF($A2389="","",INDEX(CARTAO_COMPRAS!$C:$C,INT((ROW()-2)/20)+2))</f>
        <v/>
      </c>
      <c r="C2389" s="0" t="str">
        <f aca="false">IF($A2389="","",INDEX(CARTAO_COMPRAS!$D:$D,INT((ROW()-2)/20)+2))</f>
        <v/>
      </c>
      <c r="D2389" s="0" t="str">
        <f aca="false">IF($A2389="","",INDEX(CARTAO_COMPRAS!$E:$E,INT((ROW()-2)/20)+2))</f>
        <v/>
      </c>
      <c r="E2389" s="0" t="str">
        <f aca="false">IF($A2389="","",INDEX(CARTAO_COMPRAS!$H:$H,INT((ROW()-2)/20)+2)+MOD(ROW()-2,20))</f>
        <v/>
      </c>
      <c r="F2389" s="0" t="str">
        <f aca="false">IF($A2389="","",INDEX(CARTAO_COMPRAS!$G:$G,INT((ROW()-2)/20)+2))</f>
        <v/>
      </c>
      <c r="G2389" s="5" t="str">
        <f aca="false">IF($A2389="","",INDEX(CARTAO_COMPRAS!$I:$I,INT((ROW()-2)/20)+2))</f>
        <v/>
      </c>
      <c r="H2389" s="4" t="str">
        <f aca="false">IF($A2389="","",EDATE(INDEX(CARTAO_COMPRAS!$J:$J,INT((ROW()-2)/20)+2),MOD(ROW()-2,20)))</f>
        <v/>
      </c>
      <c r="I2389" s="4" t="str">
        <f aca="false">IF($H2389="","",$H2389-WEEKDAY($H2389,2)+1)</f>
        <v/>
      </c>
      <c r="J2389" s="4" t="str">
        <f aca="false">IF($I2389="","",$I2389+6)</f>
        <v/>
      </c>
      <c r="K2389" s="6" t="str">
        <f aca="false">IF($H2389="","",DATE(YEAR($H2389),MONTH($H2389),1))</f>
        <v/>
      </c>
      <c r="L2389" s="0" t="str">
        <f aca="false">IF($A2389="","",INDEX(CARTAO_COMPRAS!$K:$K,INT((ROW()-2)/20)+2))</f>
        <v/>
      </c>
      <c r="M2389" s="0" t="str">
        <f aca="false">IF($A2389="","","Compra no cartão")</f>
        <v/>
      </c>
    </row>
    <row r="2390" customFormat="false" ht="13.5" hidden="false" customHeight="false" outlineLevel="0" collapsed="false">
      <c r="A2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0" s="0" t="str">
        <f aca="false">IF($A2390="","",INDEX(CARTAO_COMPRAS!$C:$C,INT((ROW()-2)/20)+2))</f>
        <v/>
      </c>
      <c r="C2390" s="0" t="str">
        <f aca="false">IF($A2390="","",INDEX(CARTAO_COMPRAS!$D:$D,INT((ROW()-2)/20)+2))</f>
        <v/>
      </c>
      <c r="D2390" s="0" t="str">
        <f aca="false">IF($A2390="","",INDEX(CARTAO_COMPRAS!$E:$E,INT((ROW()-2)/20)+2))</f>
        <v/>
      </c>
      <c r="E2390" s="0" t="str">
        <f aca="false">IF($A2390="","",INDEX(CARTAO_COMPRAS!$H:$H,INT((ROW()-2)/20)+2)+MOD(ROW()-2,20))</f>
        <v/>
      </c>
      <c r="F2390" s="0" t="str">
        <f aca="false">IF($A2390="","",INDEX(CARTAO_COMPRAS!$G:$G,INT((ROW()-2)/20)+2))</f>
        <v/>
      </c>
      <c r="G2390" s="5" t="str">
        <f aca="false">IF($A2390="","",INDEX(CARTAO_COMPRAS!$I:$I,INT((ROW()-2)/20)+2))</f>
        <v/>
      </c>
      <c r="H2390" s="4" t="str">
        <f aca="false">IF($A2390="","",EDATE(INDEX(CARTAO_COMPRAS!$J:$J,INT((ROW()-2)/20)+2),MOD(ROW()-2,20)))</f>
        <v/>
      </c>
      <c r="I2390" s="4" t="str">
        <f aca="false">IF($H2390="","",$H2390-WEEKDAY($H2390,2)+1)</f>
        <v/>
      </c>
      <c r="J2390" s="4" t="str">
        <f aca="false">IF($I2390="","",$I2390+6)</f>
        <v/>
      </c>
      <c r="K2390" s="6" t="str">
        <f aca="false">IF($H2390="","",DATE(YEAR($H2390),MONTH($H2390),1))</f>
        <v/>
      </c>
      <c r="L2390" s="0" t="str">
        <f aca="false">IF($A2390="","",INDEX(CARTAO_COMPRAS!$K:$K,INT((ROW()-2)/20)+2))</f>
        <v/>
      </c>
      <c r="M2390" s="0" t="str">
        <f aca="false">IF($A2390="","","Compra no cartão")</f>
        <v/>
      </c>
    </row>
    <row r="2391" customFormat="false" ht="13.5" hidden="false" customHeight="false" outlineLevel="0" collapsed="false">
      <c r="A2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1" s="0" t="str">
        <f aca="false">IF($A2391="","",INDEX(CARTAO_COMPRAS!$C:$C,INT((ROW()-2)/20)+2))</f>
        <v/>
      </c>
      <c r="C2391" s="0" t="str">
        <f aca="false">IF($A2391="","",INDEX(CARTAO_COMPRAS!$D:$D,INT((ROW()-2)/20)+2))</f>
        <v/>
      </c>
      <c r="D2391" s="0" t="str">
        <f aca="false">IF($A2391="","",INDEX(CARTAO_COMPRAS!$E:$E,INT((ROW()-2)/20)+2))</f>
        <v/>
      </c>
      <c r="E2391" s="0" t="str">
        <f aca="false">IF($A2391="","",INDEX(CARTAO_COMPRAS!$H:$H,INT((ROW()-2)/20)+2)+MOD(ROW()-2,20))</f>
        <v/>
      </c>
      <c r="F2391" s="0" t="str">
        <f aca="false">IF($A2391="","",INDEX(CARTAO_COMPRAS!$G:$G,INT((ROW()-2)/20)+2))</f>
        <v/>
      </c>
      <c r="G2391" s="5" t="str">
        <f aca="false">IF($A2391="","",INDEX(CARTAO_COMPRAS!$I:$I,INT((ROW()-2)/20)+2))</f>
        <v/>
      </c>
      <c r="H2391" s="4" t="str">
        <f aca="false">IF($A2391="","",EDATE(INDEX(CARTAO_COMPRAS!$J:$J,INT((ROW()-2)/20)+2),MOD(ROW()-2,20)))</f>
        <v/>
      </c>
      <c r="I2391" s="4" t="str">
        <f aca="false">IF($H2391="","",$H2391-WEEKDAY($H2391,2)+1)</f>
        <v/>
      </c>
      <c r="J2391" s="4" t="str">
        <f aca="false">IF($I2391="","",$I2391+6)</f>
        <v/>
      </c>
      <c r="K2391" s="6" t="str">
        <f aca="false">IF($H2391="","",DATE(YEAR($H2391),MONTH($H2391),1))</f>
        <v/>
      </c>
      <c r="L2391" s="0" t="str">
        <f aca="false">IF($A2391="","",INDEX(CARTAO_COMPRAS!$K:$K,INT((ROW()-2)/20)+2))</f>
        <v/>
      </c>
      <c r="M2391" s="0" t="str">
        <f aca="false">IF($A2391="","","Compra no cartão")</f>
        <v/>
      </c>
    </row>
    <row r="2392" customFormat="false" ht="13.5" hidden="false" customHeight="false" outlineLevel="0" collapsed="false">
      <c r="A2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2" s="0" t="str">
        <f aca="false">IF($A2392="","",INDEX(CARTAO_COMPRAS!$C:$C,INT((ROW()-2)/20)+2))</f>
        <v/>
      </c>
      <c r="C2392" s="0" t="str">
        <f aca="false">IF($A2392="","",INDEX(CARTAO_COMPRAS!$D:$D,INT((ROW()-2)/20)+2))</f>
        <v/>
      </c>
      <c r="D2392" s="0" t="str">
        <f aca="false">IF($A2392="","",INDEX(CARTAO_COMPRAS!$E:$E,INT((ROW()-2)/20)+2))</f>
        <v/>
      </c>
      <c r="E2392" s="0" t="str">
        <f aca="false">IF($A2392="","",INDEX(CARTAO_COMPRAS!$H:$H,INT((ROW()-2)/20)+2)+MOD(ROW()-2,20))</f>
        <v/>
      </c>
      <c r="F2392" s="0" t="str">
        <f aca="false">IF($A2392="","",INDEX(CARTAO_COMPRAS!$G:$G,INT((ROW()-2)/20)+2))</f>
        <v/>
      </c>
      <c r="G2392" s="5" t="str">
        <f aca="false">IF($A2392="","",INDEX(CARTAO_COMPRAS!$I:$I,INT((ROW()-2)/20)+2))</f>
        <v/>
      </c>
      <c r="H2392" s="4" t="str">
        <f aca="false">IF($A2392="","",EDATE(INDEX(CARTAO_COMPRAS!$J:$J,INT((ROW()-2)/20)+2),MOD(ROW()-2,20)))</f>
        <v/>
      </c>
      <c r="I2392" s="4" t="str">
        <f aca="false">IF($H2392="","",$H2392-WEEKDAY($H2392,2)+1)</f>
        <v/>
      </c>
      <c r="J2392" s="4" t="str">
        <f aca="false">IF($I2392="","",$I2392+6)</f>
        <v/>
      </c>
      <c r="K2392" s="6" t="str">
        <f aca="false">IF($H2392="","",DATE(YEAR($H2392),MONTH($H2392),1))</f>
        <v/>
      </c>
      <c r="L2392" s="0" t="str">
        <f aca="false">IF($A2392="","",INDEX(CARTAO_COMPRAS!$K:$K,INT((ROW()-2)/20)+2))</f>
        <v/>
      </c>
      <c r="M2392" s="0" t="str">
        <f aca="false">IF($A2392="","","Compra no cartão")</f>
        <v/>
      </c>
    </row>
    <row r="2393" customFormat="false" ht="13.5" hidden="false" customHeight="false" outlineLevel="0" collapsed="false">
      <c r="A2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3" s="0" t="str">
        <f aca="false">IF($A2393="","",INDEX(CARTAO_COMPRAS!$C:$C,INT((ROW()-2)/20)+2))</f>
        <v/>
      </c>
      <c r="C2393" s="0" t="str">
        <f aca="false">IF($A2393="","",INDEX(CARTAO_COMPRAS!$D:$D,INT((ROW()-2)/20)+2))</f>
        <v/>
      </c>
      <c r="D2393" s="0" t="str">
        <f aca="false">IF($A2393="","",INDEX(CARTAO_COMPRAS!$E:$E,INT((ROW()-2)/20)+2))</f>
        <v/>
      </c>
      <c r="E2393" s="0" t="str">
        <f aca="false">IF($A2393="","",INDEX(CARTAO_COMPRAS!$H:$H,INT((ROW()-2)/20)+2)+MOD(ROW()-2,20))</f>
        <v/>
      </c>
      <c r="F2393" s="0" t="str">
        <f aca="false">IF($A2393="","",INDEX(CARTAO_COMPRAS!$G:$G,INT((ROW()-2)/20)+2))</f>
        <v/>
      </c>
      <c r="G2393" s="5" t="str">
        <f aca="false">IF($A2393="","",INDEX(CARTAO_COMPRAS!$I:$I,INT((ROW()-2)/20)+2))</f>
        <v/>
      </c>
      <c r="H2393" s="4" t="str">
        <f aca="false">IF($A2393="","",EDATE(INDEX(CARTAO_COMPRAS!$J:$J,INT((ROW()-2)/20)+2),MOD(ROW()-2,20)))</f>
        <v/>
      </c>
      <c r="I2393" s="4" t="str">
        <f aca="false">IF($H2393="","",$H2393-WEEKDAY($H2393,2)+1)</f>
        <v/>
      </c>
      <c r="J2393" s="4" t="str">
        <f aca="false">IF($I2393="","",$I2393+6)</f>
        <v/>
      </c>
      <c r="K2393" s="6" t="str">
        <f aca="false">IF($H2393="","",DATE(YEAR($H2393),MONTH($H2393),1))</f>
        <v/>
      </c>
      <c r="L2393" s="0" t="str">
        <f aca="false">IF($A2393="","",INDEX(CARTAO_COMPRAS!$K:$K,INT((ROW()-2)/20)+2))</f>
        <v/>
      </c>
      <c r="M2393" s="0" t="str">
        <f aca="false">IF($A2393="","","Compra no cartão")</f>
        <v/>
      </c>
    </row>
    <row r="2394" customFormat="false" ht="13.5" hidden="false" customHeight="false" outlineLevel="0" collapsed="false">
      <c r="A2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4" s="0" t="str">
        <f aca="false">IF($A2394="","",INDEX(CARTAO_COMPRAS!$C:$C,INT((ROW()-2)/20)+2))</f>
        <v/>
      </c>
      <c r="C2394" s="0" t="str">
        <f aca="false">IF($A2394="","",INDEX(CARTAO_COMPRAS!$D:$D,INT((ROW()-2)/20)+2))</f>
        <v/>
      </c>
      <c r="D2394" s="0" t="str">
        <f aca="false">IF($A2394="","",INDEX(CARTAO_COMPRAS!$E:$E,INT((ROW()-2)/20)+2))</f>
        <v/>
      </c>
      <c r="E2394" s="0" t="str">
        <f aca="false">IF($A2394="","",INDEX(CARTAO_COMPRAS!$H:$H,INT((ROW()-2)/20)+2)+MOD(ROW()-2,20))</f>
        <v/>
      </c>
      <c r="F2394" s="0" t="str">
        <f aca="false">IF($A2394="","",INDEX(CARTAO_COMPRAS!$G:$G,INT((ROW()-2)/20)+2))</f>
        <v/>
      </c>
      <c r="G2394" s="5" t="str">
        <f aca="false">IF($A2394="","",INDEX(CARTAO_COMPRAS!$I:$I,INT((ROW()-2)/20)+2))</f>
        <v/>
      </c>
      <c r="H2394" s="4" t="str">
        <f aca="false">IF($A2394="","",EDATE(INDEX(CARTAO_COMPRAS!$J:$J,INT((ROW()-2)/20)+2),MOD(ROW()-2,20)))</f>
        <v/>
      </c>
      <c r="I2394" s="4" t="str">
        <f aca="false">IF($H2394="","",$H2394-WEEKDAY($H2394,2)+1)</f>
        <v/>
      </c>
      <c r="J2394" s="4" t="str">
        <f aca="false">IF($I2394="","",$I2394+6)</f>
        <v/>
      </c>
      <c r="K2394" s="6" t="str">
        <f aca="false">IF($H2394="","",DATE(YEAR($H2394),MONTH($H2394),1))</f>
        <v/>
      </c>
      <c r="L2394" s="0" t="str">
        <f aca="false">IF($A2394="","",INDEX(CARTAO_COMPRAS!$K:$K,INT((ROW()-2)/20)+2))</f>
        <v/>
      </c>
      <c r="M2394" s="0" t="str">
        <f aca="false">IF($A2394="","","Compra no cartão")</f>
        <v/>
      </c>
    </row>
    <row r="2395" customFormat="false" ht="13.5" hidden="false" customHeight="false" outlineLevel="0" collapsed="false">
      <c r="A2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5" s="0" t="str">
        <f aca="false">IF($A2395="","",INDEX(CARTAO_COMPRAS!$C:$C,INT((ROW()-2)/20)+2))</f>
        <v/>
      </c>
      <c r="C2395" s="0" t="str">
        <f aca="false">IF($A2395="","",INDEX(CARTAO_COMPRAS!$D:$D,INT((ROW()-2)/20)+2))</f>
        <v/>
      </c>
      <c r="D2395" s="0" t="str">
        <f aca="false">IF($A2395="","",INDEX(CARTAO_COMPRAS!$E:$E,INT((ROW()-2)/20)+2))</f>
        <v/>
      </c>
      <c r="E2395" s="0" t="str">
        <f aca="false">IF($A2395="","",INDEX(CARTAO_COMPRAS!$H:$H,INT((ROW()-2)/20)+2)+MOD(ROW()-2,20))</f>
        <v/>
      </c>
      <c r="F2395" s="0" t="str">
        <f aca="false">IF($A2395="","",INDEX(CARTAO_COMPRAS!$G:$G,INT((ROW()-2)/20)+2))</f>
        <v/>
      </c>
      <c r="G2395" s="5" t="str">
        <f aca="false">IF($A2395="","",INDEX(CARTAO_COMPRAS!$I:$I,INT((ROW()-2)/20)+2))</f>
        <v/>
      </c>
      <c r="H2395" s="4" t="str">
        <f aca="false">IF($A2395="","",EDATE(INDEX(CARTAO_COMPRAS!$J:$J,INT((ROW()-2)/20)+2),MOD(ROW()-2,20)))</f>
        <v/>
      </c>
      <c r="I2395" s="4" t="str">
        <f aca="false">IF($H2395="","",$H2395-WEEKDAY($H2395,2)+1)</f>
        <v/>
      </c>
      <c r="J2395" s="4" t="str">
        <f aca="false">IF($I2395="","",$I2395+6)</f>
        <v/>
      </c>
      <c r="K2395" s="6" t="str">
        <f aca="false">IF($H2395="","",DATE(YEAR($H2395),MONTH($H2395),1))</f>
        <v/>
      </c>
      <c r="L2395" s="0" t="str">
        <f aca="false">IF($A2395="","",INDEX(CARTAO_COMPRAS!$K:$K,INT((ROW()-2)/20)+2))</f>
        <v/>
      </c>
      <c r="M2395" s="0" t="str">
        <f aca="false">IF($A2395="","","Compra no cartão")</f>
        <v/>
      </c>
    </row>
    <row r="2396" customFormat="false" ht="13.5" hidden="false" customHeight="false" outlineLevel="0" collapsed="false">
      <c r="A2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6" s="0" t="str">
        <f aca="false">IF($A2396="","",INDEX(CARTAO_COMPRAS!$C:$C,INT((ROW()-2)/20)+2))</f>
        <v/>
      </c>
      <c r="C2396" s="0" t="str">
        <f aca="false">IF($A2396="","",INDEX(CARTAO_COMPRAS!$D:$D,INT((ROW()-2)/20)+2))</f>
        <v/>
      </c>
      <c r="D2396" s="0" t="str">
        <f aca="false">IF($A2396="","",INDEX(CARTAO_COMPRAS!$E:$E,INT((ROW()-2)/20)+2))</f>
        <v/>
      </c>
      <c r="E2396" s="0" t="str">
        <f aca="false">IF($A2396="","",INDEX(CARTAO_COMPRAS!$H:$H,INT((ROW()-2)/20)+2)+MOD(ROW()-2,20))</f>
        <v/>
      </c>
      <c r="F2396" s="0" t="str">
        <f aca="false">IF($A2396="","",INDEX(CARTAO_COMPRAS!$G:$G,INT((ROW()-2)/20)+2))</f>
        <v/>
      </c>
      <c r="G2396" s="5" t="str">
        <f aca="false">IF($A2396="","",INDEX(CARTAO_COMPRAS!$I:$I,INT((ROW()-2)/20)+2))</f>
        <v/>
      </c>
      <c r="H2396" s="4" t="str">
        <f aca="false">IF($A2396="","",EDATE(INDEX(CARTAO_COMPRAS!$J:$J,INT((ROW()-2)/20)+2),MOD(ROW()-2,20)))</f>
        <v/>
      </c>
      <c r="I2396" s="4" t="str">
        <f aca="false">IF($H2396="","",$H2396-WEEKDAY($H2396,2)+1)</f>
        <v/>
      </c>
      <c r="J2396" s="4" t="str">
        <f aca="false">IF($I2396="","",$I2396+6)</f>
        <v/>
      </c>
      <c r="K2396" s="6" t="str">
        <f aca="false">IF($H2396="","",DATE(YEAR($H2396),MONTH($H2396),1))</f>
        <v/>
      </c>
      <c r="L2396" s="0" t="str">
        <f aca="false">IF($A2396="","",INDEX(CARTAO_COMPRAS!$K:$K,INT((ROW()-2)/20)+2))</f>
        <v/>
      </c>
      <c r="M2396" s="0" t="str">
        <f aca="false">IF($A2396="","","Compra no cartão")</f>
        <v/>
      </c>
    </row>
    <row r="2397" customFormat="false" ht="13.5" hidden="false" customHeight="false" outlineLevel="0" collapsed="false">
      <c r="A2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7" s="0" t="str">
        <f aca="false">IF($A2397="","",INDEX(CARTAO_COMPRAS!$C:$C,INT((ROW()-2)/20)+2))</f>
        <v/>
      </c>
      <c r="C2397" s="0" t="str">
        <f aca="false">IF($A2397="","",INDEX(CARTAO_COMPRAS!$D:$D,INT((ROW()-2)/20)+2))</f>
        <v/>
      </c>
      <c r="D2397" s="0" t="str">
        <f aca="false">IF($A2397="","",INDEX(CARTAO_COMPRAS!$E:$E,INT((ROW()-2)/20)+2))</f>
        <v/>
      </c>
      <c r="E2397" s="0" t="str">
        <f aca="false">IF($A2397="","",INDEX(CARTAO_COMPRAS!$H:$H,INT((ROW()-2)/20)+2)+MOD(ROW()-2,20))</f>
        <v/>
      </c>
      <c r="F2397" s="0" t="str">
        <f aca="false">IF($A2397="","",INDEX(CARTAO_COMPRAS!$G:$G,INT((ROW()-2)/20)+2))</f>
        <v/>
      </c>
      <c r="G2397" s="5" t="str">
        <f aca="false">IF($A2397="","",INDEX(CARTAO_COMPRAS!$I:$I,INT((ROW()-2)/20)+2))</f>
        <v/>
      </c>
      <c r="H2397" s="4" t="str">
        <f aca="false">IF($A2397="","",EDATE(INDEX(CARTAO_COMPRAS!$J:$J,INT((ROW()-2)/20)+2),MOD(ROW()-2,20)))</f>
        <v/>
      </c>
      <c r="I2397" s="4" t="str">
        <f aca="false">IF($H2397="","",$H2397-WEEKDAY($H2397,2)+1)</f>
        <v/>
      </c>
      <c r="J2397" s="4" t="str">
        <f aca="false">IF($I2397="","",$I2397+6)</f>
        <v/>
      </c>
      <c r="K2397" s="6" t="str">
        <f aca="false">IF($H2397="","",DATE(YEAR($H2397),MONTH($H2397),1))</f>
        <v/>
      </c>
      <c r="L2397" s="0" t="str">
        <f aca="false">IF($A2397="","",INDEX(CARTAO_COMPRAS!$K:$K,INT((ROW()-2)/20)+2))</f>
        <v/>
      </c>
      <c r="M2397" s="0" t="str">
        <f aca="false">IF($A2397="","","Compra no cartão")</f>
        <v/>
      </c>
    </row>
    <row r="2398" customFormat="false" ht="13.5" hidden="false" customHeight="false" outlineLevel="0" collapsed="false">
      <c r="A2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8" s="0" t="str">
        <f aca="false">IF($A2398="","",INDEX(CARTAO_COMPRAS!$C:$C,INT((ROW()-2)/20)+2))</f>
        <v/>
      </c>
      <c r="C2398" s="0" t="str">
        <f aca="false">IF($A2398="","",INDEX(CARTAO_COMPRAS!$D:$D,INT((ROW()-2)/20)+2))</f>
        <v/>
      </c>
      <c r="D2398" s="0" t="str">
        <f aca="false">IF($A2398="","",INDEX(CARTAO_COMPRAS!$E:$E,INT((ROW()-2)/20)+2))</f>
        <v/>
      </c>
      <c r="E2398" s="0" t="str">
        <f aca="false">IF($A2398="","",INDEX(CARTAO_COMPRAS!$H:$H,INT((ROW()-2)/20)+2)+MOD(ROW()-2,20))</f>
        <v/>
      </c>
      <c r="F2398" s="0" t="str">
        <f aca="false">IF($A2398="","",INDEX(CARTAO_COMPRAS!$G:$G,INT((ROW()-2)/20)+2))</f>
        <v/>
      </c>
      <c r="G2398" s="5" t="str">
        <f aca="false">IF($A2398="","",INDEX(CARTAO_COMPRAS!$I:$I,INT((ROW()-2)/20)+2))</f>
        <v/>
      </c>
      <c r="H2398" s="4" t="str">
        <f aca="false">IF($A2398="","",EDATE(INDEX(CARTAO_COMPRAS!$J:$J,INT((ROW()-2)/20)+2),MOD(ROW()-2,20)))</f>
        <v/>
      </c>
      <c r="I2398" s="4" t="str">
        <f aca="false">IF($H2398="","",$H2398-WEEKDAY($H2398,2)+1)</f>
        <v/>
      </c>
      <c r="J2398" s="4" t="str">
        <f aca="false">IF($I2398="","",$I2398+6)</f>
        <v/>
      </c>
      <c r="K2398" s="6" t="str">
        <f aca="false">IF($H2398="","",DATE(YEAR($H2398),MONTH($H2398),1))</f>
        <v/>
      </c>
      <c r="L2398" s="0" t="str">
        <f aca="false">IF($A2398="","",INDEX(CARTAO_COMPRAS!$K:$K,INT((ROW()-2)/20)+2))</f>
        <v/>
      </c>
      <c r="M2398" s="0" t="str">
        <f aca="false">IF($A2398="","","Compra no cartão")</f>
        <v/>
      </c>
    </row>
    <row r="2399" customFormat="false" ht="13.5" hidden="false" customHeight="false" outlineLevel="0" collapsed="false">
      <c r="A2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399" s="0" t="str">
        <f aca="false">IF($A2399="","",INDEX(CARTAO_COMPRAS!$C:$C,INT((ROW()-2)/20)+2))</f>
        <v/>
      </c>
      <c r="C2399" s="0" t="str">
        <f aca="false">IF($A2399="","",INDEX(CARTAO_COMPRAS!$D:$D,INT((ROW()-2)/20)+2))</f>
        <v/>
      </c>
      <c r="D2399" s="0" t="str">
        <f aca="false">IF($A2399="","",INDEX(CARTAO_COMPRAS!$E:$E,INT((ROW()-2)/20)+2))</f>
        <v/>
      </c>
      <c r="E2399" s="0" t="str">
        <f aca="false">IF($A2399="","",INDEX(CARTAO_COMPRAS!$H:$H,INT((ROW()-2)/20)+2)+MOD(ROW()-2,20))</f>
        <v/>
      </c>
      <c r="F2399" s="0" t="str">
        <f aca="false">IF($A2399="","",INDEX(CARTAO_COMPRAS!$G:$G,INT((ROW()-2)/20)+2))</f>
        <v/>
      </c>
      <c r="G2399" s="5" t="str">
        <f aca="false">IF($A2399="","",INDEX(CARTAO_COMPRAS!$I:$I,INT((ROW()-2)/20)+2))</f>
        <v/>
      </c>
      <c r="H2399" s="4" t="str">
        <f aca="false">IF($A2399="","",EDATE(INDEX(CARTAO_COMPRAS!$J:$J,INT((ROW()-2)/20)+2),MOD(ROW()-2,20)))</f>
        <v/>
      </c>
      <c r="I2399" s="4" t="str">
        <f aca="false">IF($H2399="","",$H2399-WEEKDAY($H2399,2)+1)</f>
        <v/>
      </c>
      <c r="J2399" s="4" t="str">
        <f aca="false">IF($I2399="","",$I2399+6)</f>
        <v/>
      </c>
      <c r="K2399" s="6" t="str">
        <f aca="false">IF($H2399="","",DATE(YEAR($H2399),MONTH($H2399),1))</f>
        <v/>
      </c>
      <c r="L2399" s="0" t="str">
        <f aca="false">IF($A2399="","",INDEX(CARTAO_COMPRAS!$K:$K,INT((ROW()-2)/20)+2))</f>
        <v/>
      </c>
      <c r="M2399" s="0" t="str">
        <f aca="false">IF($A2399="","","Compra no cartão")</f>
        <v/>
      </c>
    </row>
    <row r="2400" customFormat="false" ht="13.5" hidden="false" customHeight="false" outlineLevel="0" collapsed="false">
      <c r="A2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00" s="0" t="str">
        <f aca="false">IF($A2400="","",INDEX(CARTAO_COMPRAS!$C:$C,INT((ROW()-2)/20)+2))</f>
        <v/>
      </c>
      <c r="C2400" s="0" t="str">
        <f aca="false">IF($A2400="","",INDEX(CARTAO_COMPRAS!$D:$D,INT((ROW()-2)/20)+2))</f>
        <v/>
      </c>
      <c r="D2400" s="0" t="str">
        <f aca="false">IF($A2400="","",INDEX(CARTAO_COMPRAS!$E:$E,INT((ROW()-2)/20)+2))</f>
        <v/>
      </c>
      <c r="E2400" s="0" t="str">
        <f aca="false">IF($A2400="","",INDEX(CARTAO_COMPRAS!$H:$H,INT((ROW()-2)/20)+2)+MOD(ROW()-2,20))</f>
        <v/>
      </c>
      <c r="F2400" s="0" t="str">
        <f aca="false">IF($A2400="","",INDEX(CARTAO_COMPRAS!$G:$G,INT((ROW()-2)/20)+2))</f>
        <v/>
      </c>
      <c r="G2400" s="5" t="str">
        <f aca="false">IF($A2400="","",INDEX(CARTAO_COMPRAS!$I:$I,INT((ROW()-2)/20)+2))</f>
        <v/>
      </c>
      <c r="H2400" s="4" t="str">
        <f aca="false">IF($A2400="","",EDATE(INDEX(CARTAO_COMPRAS!$J:$J,INT((ROW()-2)/20)+2),MOD(ROW()-2,20)))</f>
        <v/>
      </c>
      <c r="I2400" s="4" t="str">
        <f aca="false">IF($H2400="","",$H2400-WEEKDAY($H2400,2)+1)</f>
        <v/>
      </c>
      <c r="J2400" s="4" t="str">
        <f aca="false">IF($I2400="","",$I2400+6)</f>
        <v/>
      </c>
      <c r="K2400" s="6" t="str">
        <f aca="false">IF($H2400="","",DATE(YEAR($H2400),MONTH($H2400),1))</f>
        <v/>
      </c>
      <c r="L2400" s="0" t="str">
        <f aca="false">IF($A2400="","",INDEX(CARTAO_COMPRAS!$K:$K,INT((ROW()-2)/20)+2))</f>
        <v/>
      </c>
      <c r="M2400" s="0" t="str">
        <f aca="false">IF($A2400="","","Compra no cartão")</f>
        <v/>
      </c>
    </row>
    <row r="2401" customFormat="false" ht="13.5" hidden="false" customHeight="false" outlineLevel="0" collapsed="false">
      <c r="A2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01" s="0" t="str">
        <f aca="false">IF($A2401="","",INDEX(CARTAO_COMPRAS!$C:$C,INT((ROW()-2)/20)+2))</f>
        <v/>
      </c>
      <c r="C2401" s="0" t="str">
        <f aca="false">IF($A2401="","",INDEX(CARTAO_COMPRAS!$D:$D,INT((ROW()-2)/20)+2))</f>
        <v/>
      </c>
      <c r="D2401" s="0" t="str">
        <f aca="false">IF($A2401="","",INDEX(CARTAO_COMPRAS!$E:$E,INT((ROW()-2)/20)+2))</f>
        <v/>
      </c>
      <c r="E2401" s="0" t="str">
        <f aca="false">IF($A2401="","",INDEX(CARTAO_COMPRAS!$H:$H,INT((ROW()-2)/20)+2)+MOD(ROW()-2,20))</f>
        <v/>
      </c>
      <c r="F2401" s="0" t="str">
        <f aca="false">IF($A2401="","",INDEX(CARTAO_COMPRAS!$G:$G,INT((ROW()-2)/20)+2))</f>
        <v/>
      </c>
      <c r="G2401" s="5" t="str">
        <f aca="false">IF($A2401="","",INDEX(CARTAO_COMPRAS!$I:$I,INT((ROW()-2)/20)+2))</f>
        <v/>
      </c>
      <c r="H2401" s="4" t="str">
        <f aca="false">IF($A2401="","",EDATE(INDEX(CARTAO_COMPRAS!$J:$J,INT((ROW()-2)/20)+2),MOD(ROW()-2,20)))</f>
        <v/>
      </c>
      <c r="I2401" s="4" t="str">
        <f aca="false">IF($H2401="","",$H2401-WEEKDAY($H2401,2)+1)</f>
        <v/>
      </c>
      <c r="J2401" s="4" t="str">
        <f aca="false">IF($I2401="","",$I2401+6)</f>
        <v/>
      </c>
      <c r="K2401" s="6" t="str">
        <f aca="false">IF($H2401="","",DATE(YEAR($H2401),MONTH($H2401),1))</f>
        <v/>
      </c>
      <c r="L2401" s="0" t="str">
        <f aca="false">IF($A2401="","",INDEX(CARTAO_COMPRAS!$K:$K,INT((ROW()-2)/20)+2))</f>
        <v/>
      </c>
      <c r="M2401" s="0" t="str">
        <f aca="false">IF($A2401="","","Compra no cartão")</f>
        <v/>
      </c>
    </row>
    <row r="2402" customFormat="false" ht="13.5" hidden="false" customHeight="false" outlineLevel="0" collapsed="false">
      <c r="A24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121</v>
      </c>
      <c r="B2402" s="0" t="str">
        <f aca="false">IF($A2402="","",INDEX(CARTAO_COMPRAS!$C:$C,INT((ROW()-2)/20)+2))</f>
        <v>Bradesco</v>
      </c>
      <c r="C2402" s="0" t="str">
        <f aca="false">IF($A2402="","",INDEX(CARTAO_COMPRAS!$D:$D,INT((ROW()-2)/20)+2))</f>
        <v>Mercado Livre</v>
      </c>
      <c r="D2402" s="0" t="str">
        <f aca="false">IF($A2402="","",INDEX(CARTAO_COMPRAS!$E:$E,INT((ROW()-2)/20)+2))</f>
        <v>Alimentação / Insumos</v>
      </c>
      <c r="E2402" s="0" t="n">
        <f aca="false">IF($A2402="","",INDEX(CARTAO_COMPRAS!$H:$H,INT((ROW()-2)/20)+2)+MOD(ROW()-2,20))</f>
        <v>1</v>
      </c>
      <c r="F2402" s="0" t="n">
        <f aca="false">IF($A2402="","",INDEX(CARTAO_COMPRAS!$G:$G,INT((ROW()-2)/20)+2))</f>
        <v>6</v>
      </c>
      <c r="G2402" s="5" t="n">
        <f aca="false">IF($A2402="","",INDEX(CARTAO_COMPRAS!$I:$I,INT((ROW()-2)/20)+2))</f>
        <v>38</v>
      </c>
      <c r="H2402" s="4" t="n">
        <f aca="false">IF($A2402="","",EDATE(INDEX(CARTAO_COMPRAS!$J:$J,INT((ROW()-2)/20)+2),MOD(ROW()-2,20)))</f>
        <v>46218</v>
      </c>
      <c r="I2402" s="4" t="n">
        <f aca="false">IF($H2402="","",$H2402-WEEKDAY($H2402,2)+1)</f>
        <v>46216</v>
      </c>
      <c r="J2402" s="4" t="n">
        <f aca="false">IF($I2402="","",$I2402+6)</f>
        <v>46222</v>
      </c>
      <c r="K2402" s="6" t="n">
        <f aca="false">IF($H2402="","",DATE(YEAR($H2402),MONTH($H2402),1))</f>
        <v>46204</v>
      </c>
      <c r="L2402" s="0" t="str">
        <f aca="false">IF($A2402="","",INDEX(CARTAO_COMPRAS!$K:$K,INT((ROW()-2)/20)+2))</f>
        <v>Previsto</v>
      </c>
      <c r="M2402" s="0" t="str">
        <f aca="false">IF($A2402="","","Compra no cartão")</f>
        <v>Compra no cartão</v>
      </c>
    </row>
    <row r="2403" customFormat="false" ht="13.5" hidden="false" customHeight="false" outlineLevel="0" collapsed="false">
      <c r="A24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121</v>
      </c>
      <c r="B2403" s="0" t="str">
        <f aca="false">IF($A2403="","",INDEX(CARTAO_COMPRAS!$C:$C,INT((ROW()-2)/20)+2))</f>
        <v>Bradesco</v>
      </c>
      <c r="C2403" s="0" t="str">
        <f aca="false">IF($A2403="","",INDEX(CARTAO_COMPRAS!$D:$D,INT((ROW()-2)/20)+2))</f>
        <v>Mercado Livre</v>
      </c>
      <c r="D2403" s="0" t="str">
        <f aca="false">IF($A2403="","",INDEX(CARTAO_COMPRAS!$E:$E,INT((ROW()-2)/20)+2))</f>
        <v>Alimentação / Insumos</v>
      </c>
      <c r="E2403" s="0" t="n">
        <f aca="false">IF($A2403="","",INDEX(CARTAO_COMPRAS!$H:$H,INT((ROW()-2)/20)+2)+MOD(ROW()-2,20))</f>
        <v>2</v>
      </c>
      <c r="F2403" s="0" t="n">
        <f aca="false">IF($A2403="","",INDEX(CARTAO_COMPRAS!$G:$G,INT((ROW()-2)/20)+2))</f>
        <v>6</v>
      </c>
      <c r="G2403" s="5" t="n">
        <f aca="false">IF($A2403="","",INDEX(CARTAO_COMPRAS!$I:$I,INT((ROW()-2)/20)+2))</f>
        <v>38</v>
      </c>
      <c r="H2403" s="4" t="n">
        <f aca="false">IF($A2403="","",EDATE(INDEX(CARTAO_COMPRAS!$J:$J,INT((ROW()-2)/20)+2),MOD(ROW()-2,20)))</f>
        <v>46249</v>
      </c>
      <c r="I2403" s="4" t="n">
        <f aca="false">IF($H2403="","",$H2403-WEEKDAY($H2403,2)+1)</f>
        <v>46244</v>
      </c>
      <c r="J2403" s="4" t="n">
        <f aca="false">IF($I2403="","",$I2403+6)</f>
        <v>46250</v>
      </c>
      <c r="K2403" s="6" t="n">
        <f aca="false">IF($H2403="","",DATE(YEAR($H2403),MONTH($H2403),1))</f>
        <v>46235</v>
      </c>
      <c r="L2403" s="0" t="str">
        <f aca="false">IF($A2403="","",INDEX(CARTAO_COMPRAS!$K:$K,INT((ROW()-2)/20)+2))</f>
        <v>Previsto</v>
      </c>
      <c r="M2403" s="0" t="str">
        <f aca="false">IF($A2403="","","Compra no cartão")</f>
        <v>Compra no cartão</v>
      </c>
    </row>
    <row r="2404" customFormat="false" ht="13.5" hidden="false" customHeight="false" outlineLevel="0" collapsed="false">
      <c r="A24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121</v>
      </c>
      <c r="B2404" s="0" t="str">
        <f aca="false">IF($A2404="","",INDEX(CARTAO_COMPRAS!$C:$C,INT((ROW()-2)/20)+2))</f>
        <v>Bradesco</v>
      </c>
      <c r="C2404" s="0" t="str">
        <f aca="false">IF($A2404="","",INDEX(CARTAO_COMPRAS!$D:$D,INT((ROW()-2)/20)+2))</f>
        <v>Mercado Livre</v>
      </c>
      <c r="D2404" s="0" t="str">
        <f aca="false">IF($A2404="","",INDEX(CARTAO_COMPRAS!$E:$E,INT((ROW()-2)/20)+2))</f>
        <v>Alimentação / Insumos</v>
      </c>
      <c r="E2404" s="0" t="n">
        <f aca="false">IF($A2404="","",INDEX(CARTAO_COMPRAS!$H:$H,INT((ROW()-2)/20)+2)+MOD(ROW()-2,20))</f>
        <v>3</v>
      </c>
      <c r="F2404" s="0" t="n">
        <f aca="false">IF($A2404="","",INDEX(CARTAO_COMPRAS!$G:$G,INT((ROW()-2)/20)+2))</f>
        <v>6</v>
      </c>
      <c r="G2404" s="5" t="n">
        <f aca="false">IF($A2404="","",INDEX(CARTAO_COMPRAS!$I:$I,INT((ROW()-2)/20)+2))</f>
        <v>38</v>
      </c>
      <c r="H2404" s="4" t="n">
        <f aca="false">IF($A2404="","",EDATE(INDEX(CARTAO_COMPRAS!$J:$J,INT((ROW()-2)/20)+2),MOD(ROW()-2,20)))</f>
        <v>46280</v>
      </c>
      <c r="I2404" s="4" t="n">
        <f aca="false">IF($H2404="","",$H2404-WEEKDAY($H2404,2)+1)</f>
        <v>46279</v>
      </c>
      <c r="J2404" s="4" t="n">
        <f aca="false">IF($I2404="","",$I2404+6)</f>
        <v>46285</v>
      </c>
      <c r="K2404" s="6" t="n">
        <f aca="false">IF($H2404="","",DATE(YEAR($H2404),MONTH($H2404),1))</f>
        <v>46266</v>
      </c>
      <c r="L2404" s="0" t="str">
        <f aca="false">IF($A2404="","",INDEX(CARTAO_COMPRAS!$K:$K,INT((ROW()-2)/20)+2))</f>
        <v>Previsto</v>
      </c>
      <c r="M2404" s="0" t="str">
        <f aca="false">IF($A2404="","","Compra no cartão")</f>
        <v>Compra no cartão</v>
      </c>
    </row>
    <row r="2405" customFormat="false" ht="13.5" hidden="false" customHeight="false" outlineLevel="0" collapsed="false">
      <c r="A240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121</v>
      </c>
      <c r="B2405" s="0" t="str">
        <f aca="false">IF($A2405="","",INDEX(CARTAO_COMPRAS!$C:$C,INT((ROW()-2)/20)+2))</f>
        <v>Bradesco</v>
      </c>
      <c r="C2405" s="0" t="str">
        <f aca="false">IF($A2405="","",INDEX(CARTAO_COMPRAS!$D:$D,INT((ROW()-2)/20)+2))</f>
        <v>Mercado Livre</v>
      </c>
      <c r="D2405" s="0" t="str">
        <f aca="false">IF($A2405="","",INDEX(CARTAO_COMPRAS!$E:$E,INT((ROW()-2)/20)+2))</f>
        <v>Alimentação / Insumos</v>
      </c>
      <c r="E2405" s="0" t="n">
        <f aca="false">IF($A2405="","",INDEX(CARTAO_COMPRAS!$H:$H,INT((ROW()-2)/20)+2)+MOD(ROW()-2,20))</f>
        <v>4</v>
      </c>
      <c r="F2405" s="0" t="n">
        <f aca="false">IF($A2405="","",INDEX(CARTAO_COMPRAS!$G:$G,INT((ROW()-2)/20)+2))</f>
        <v>6</v>
      </c>
      <c r="G2405" s="5" t="n">
        <f aca="false">IF($A2405="","",INDEX(CARTAO_COMPRAS!$I:$I,INT((ROW()-2)/20)+2))</f>
        <v>38</v>
      </c>
      <c r="H2405" s="4" t="n">
        <f aca="false">IF($A2405="","",EDATE(INDEX(CARTAO_COMPRAS!$J:$J,INT((ROW()-2)/20)+2),MOD(ROW()-2,20)))</f>
        <v>46310</v>
      </c>
      <c r="I2405" s="4" t="n">
        <f aca="false">IF($H2405="","",$H2405-WEEKDAY($H2405,2)+1)</f>
        <v>46307</v>
      </c>
      <c r="J2405" s="4" t="n">
        <f aca="false">IF($I2405="","",$I2405+6)</f>
        <v>46313</v>
      </c>
      <c r="K2405" s="6" t="n">
        <f aca="false">IF($H2405="","",DATE(YEAR($H2405),MONTH($H2405),1))</f>
        <v>46296</v>
      </c>
      <c r="L2405" s="0" t="str">
        <f aca="false">IF($A2405="","",INDEX(CARTAO_COMPRAS!$K:$K,INT((ROW()-2)/20)+2))</f>
        <v>Previsto</v>
      </c>
      <c r="M2405" s="0" t="str">
        <f aca="false">IF($A2405="","","Compra no cartão")</f>
        <v>Compra no cartão</v>
      </c>
    </row>
    <row r="2406" customFormat="false" ht="13.5" hidden="false" customHeight="false" outlineLevel="0" collapsed="false">
      <c r="A240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121</v>
      </c>
      <c r="B2406" s="0" t="str">
        <f aca="false">IF($A2406="","",INDEX(CARTAO_COMPRAS!$C:$C,INT((ROW()-2)/20)+2))</f>
        <v>Bradesco</v>
      </c>
      <c r="C2406" s="0" t="str">
        <f aca="false">IF($A2406="","",INDEX(CARTAO_COMPRAS!$D:$D,INT((ROW()-2)/20)+2))</f>
        <v>Mercado Livre</v>
      </c>
      <c r="D2406" s="0" t="str">
        <f aca="false">IF($A2406="","",INDEX(CARTAO_COMPRAS!$E:$E,INT((ROW()-2)/20)+2))</f>
        <v>Alimentação / Insumos</v>
      </c>
      <c r="E2406" s="0" t="n">
        <f aca="false">IF($A2406="","",INDEX(CARTAO_COMPRAS!$H:$H,INT((ROW()-2)/20)+2)+MOD(ROW()-2,20))</f>
        <v>5</v>
      </c>
      <c r="F2406" s="0" t="n">
        <f aca="false">IF($A2406="","",INDEX(CARTAO_COMPRAS!$G:$G,INT((ROW()-2)/20)+2))</f>
        <v>6</v>
      </c>
      <c r="G2406" s="5" t="n">
        <f aca="false">IF($A2406="","",INDEX(CARTAO_COMPRAS!$I:$I,INT((ROW()-2)/20)+2))</f>
        <v>38</v>
      </c>
      <c r="H2406" s="4" t="n">
        <f aca="false">IF($A2406="","",EDATE(INDEX(CARTAO_COMPRAS!$J:$J,INT((ROW()-2)/20)+2),MOD(ROW()-2,20)))</f>
        <v>46341</v>
      </c>
      <c r="I2406" s="4" t="n">
        <f aca="false">IF($H2406="","",$H2406-WEEKDAY($H2406,2)+1)</f>
        <v>46335</v>
      </c>
      <c r="J2406" s="4" t="n">
        <f aca="false">IF($I2406="","",$I2406+6)</f>
        <v>46341</v>
      </c>
      <c r="K2406" s="6" t="n">
        <f aca="false">IF($H2406="","",DATE(YEAR($H2406),MONTH($H2406),1))</f>
        <v>46327</v>
      </c>
      <c r="L2406" s="0" t="str">
        <f aca="false">IF($A2406="","",INDEX(CARTAO_COMPRAS!$K:$K,INT((ROW()-2)/20)+2))</f>
        <v>Previsto</v>
      </c>
      <c r="M2406" s="0" t="str">
        <f aca="false">IF($A2406="","","Compra no cartão")</f>
        <v>Compra no cartão</v>
      </c>
    </row>
    <row r="2407" customFormat="false" ht="13.5" hidden="false" customHeight="false" outlineLevel="0" collapsed="false">
      <c r="A2407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121</v>
      </c>
      <c r="B2407" s="0" t="str">
        <f aca="false">IF($A2407="","",INDEX(CARTAO_COMPRAS!$C:$C,INT((ROW()-2)/20)+2))</f>
        <v>Bradesco</v>
      </c>
      <c r="C2407" s="0" t="str">
        <f aca="false">IF($A2407="","",INDEX(CARTAO_COMPRAS!$D:$D,INT((ROW()-2)/20)+2))</f>
        <v>Mercado Livre</v>
      </c>
      <c r="D2407" s="0" t="str">
        <f aca="false">IF($A2407="","",INDEX(CARTAO_COMPRAS!$E:$E,INT((ROW()-2)/20)+2))</f>
        <v>Alimentação / Insumos</v>
      </c>
      <c r="E2407" s="0" t="n">
        <f aca="false">IF($A2407="","",INDEX(CARTAO_COMPRAS!$H:$H,INT((ROW()-2)/20)+2)+MOD(ROW()-2,20))</f>
        <v>6</v>
      </c>
      <c r="F2407" s="0" t="n">
        <f aca="false">IF($A2407="","",INDEX(CARTAO_COMPRAS!$G:$G,INT((ROW()-2)/20)+2))</f>
        <v>6</v>
      </c>
      <c r="G2407" s="5" t="n">
        <f aca="false">IF($A2407="","",INDEX(CARTAO_COMPRAS!$I:$I,INT((ROW()-2)/20)+2))</f>
        <v>38</v>
      </c>
      <c r="H2407" s="4" t="n">
        <f aca="false">IF($A2407="","",EDATE(INDEX(CARTAO_COMPRAS!$J:$J,INT((ROW()-2)/20)+2),MOD(ROW()-2,20)))</f>
        <v>46371</v>
      </c>
      <c r="I2407" s="4" t="n">
        <f aca="false">IF($H2407="","",$H2407-WEEKDAY($H2407,2)+1)</f>
        <v>46370</v>
      </c>
      <c r="J2407" s="4" t="n">
        <f aca="false">IF($I2407="","",$I2407+6)</f>
        <v>46376</v>
      </c>
      <c r="K2407" s="6" t="n">
        <f aca="false">IF($H2407="","",DATE(YEAR($H2407),MONTH($H2407),1))</f>
        <v>46357</v>
      </c>
      <c r="L2407" s="0" t="str">
        <f aca="false">IF($A2407="","",INDEX(CARTAO_COMPRAS!$K:$K,INT((ROW()-2)/20)+2))</f>
        <v>Previsto</v>
      </c>
      <c r="M2407" s="0" t="str">
        <f aca="false">IF($A2407="","","Compra no cartão")</f>
        <v>Compra no cartão</v>
      </c>
    </row>
    <row r="2408" customFormat="false" ht="13.5" hidden="false" customHeight="false" outlineLevel="0" collapsed="false">
      <c r="A2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08" s="0" t="str">
        <f aca="false">IF($A2408="","",INDEX(CARTAO_COMPRAS!$C:$C,INT((ROW()-2)/20)+2))</f>
        <v/>
      </c>
      <c r="C2408" s="0" t="str">
        <f aca="false">IF($A2408="","",INDEX(CARTAO_COMPRAS!$D:$D,INT((ROW()-2)/20)+2))</f>
        <v/>
      </c>
      <c r="D2408" s="0" t="str">
        <f aca="false">IF($A2408="","",INDEX(CARTAO_COMPRAS!$E:$E,INT((ROW()-2)/20)+2))</f>
        <v/>
      </c>
      <c r="E2408" s="0" t="str">
        <f aca="false">IF($A2408="","",INDEX(CARTAO_COMPRAS!$H:$H,INT((ROW()-2)/20)+2)+MOD(ROW()-2,20))</f>
        <v/>
      </c>
      <c r="F2408" s="0" t="str">
        <f aca="false">IF($A2408="","",INDEX(CARTAO_COMPRAS!$G:$G,INT((ROW()-2)/20)+2))</f>
        <v/>
      </c>
      <c r="G2408" s="5" t="str">
        <f aca="false">IF($A2408="","",INDEX(CARTAO_COMPRAS!$I:$I,INT((ROW()-2)/20)+2))</f>
        <v/>
      </c>
      <c r="H2408" s="4" t="str">
        <f aca="false">IF($A2408="","",EDATE(INDEX(CARTAO_COMPRAS!$J:$J,INT((ROW()-2)/20)+2),MOD(ROW()-2,20)))</f>
        <v/>
      </c>
      <c r="I2408" s="4" t="str">
        <f aca="false">IF($H2408="","",$H2408-WEEKDAY($H2408,2)+1)</f>
        <v/>
      </c>
      <c r="J2408" s="4" t="str">
        <f aca="false">IF($I2408="","",$I2408+6)</f>
        <v/>
      </c>
      <c r="K2408" s="6" t="str">
        <f aca="false">IF($H2408="","",DATE(YEAR($H2408),MONTH($H2408),1))</f>
        <v/>
      </c>
      <c r="L2408" s="0" t="str">
        <f aca="false">IF($A2408="","",INDEX(CARTAO_COMPRAS!$K:$K,INT((ROW()-2)/20)+2))</f>
        <v/>
      </c>
      <c r="M2408" s="0" t="str">
        <f aca="false">IF($A2408="","","Compra no cartão")</f>
        <v/>
      </c>
    </row>
    <row r="2409" customFormat="false" ht="13.5" hidden="false" customHeight="false" outlineLevel="0" collapsed="false">
      <c r="A2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09" s="0" t="str">
        <f aca="false">IF($A2409="","",INDEX(CARTAO_COMPRAS!$C:$C,INT((ROW()-2)/20)+2))</f>
        <v/>
      </c>
      <c r="C2409" s="0" t="str">
        <f aca="false">IF($A2409="","",INDEX(CARTAO_COMPRAS!$D:$D,INT((ROW()-2)/20)+2))</f>
        <v/>
      </c>
      <c r="D2409" s="0" t="str">
        <f aca="false">IF($A2409="","",INDEX(CARTAO_COMPRAS!$E:$E,INT((ROW()-2)/20)+2))</f>
        <v/>
      </c>
      <c r="E2409" s="0" t="str">
        <f aca="false">IF($A2409="","",INDEX(CARTAO_COMPRAS!$H:$H,INT((ROW()-2)/20)+2)+MOD(ROW()-2,20))</f>
        <v/>
      </c>
      <c r="F2409" s="0" t="str">
        <f aca="false">IF($A2409="","",INDEX(CARTAO_COMPRAS!$G:$G,INT((ROW()-2)/20)+2))</f>
        <v/>
      </c>
      <c r="G2409" s="5" t="str">
        <f aca="false">IF($A2409="","",INDEX(CARTAO_COMPRAS!$I:$I,INT((ROW()-2)/20)+2))</f>
        <v/>
      </c>
      <c r="H2409" s="4" t="str">
        <f aca="false">IF($A2409="","",EDATE(INDEX(CARTAO_COMPRAS!$J:$J,INT((ROW()-2)/20)+2),MOD(ROW()-2,20)))</f>
        <v/>
      </c>
      <c r="I2409" s="4" t="str">
        <f aca="false">IF($H2409="","",$H2409-WEEKDAY($H2409,2)+1)</f>
        <v/>
      </c>
      <c r="J2409" s="4" t="str">
        <f aca="false">IF($I2409="","",$I2409+6)</f>
        <v/>
      </c>
      <c r="K2409" s="6" t="str">
        <f aca="false">IF($H2409="","",DATE(YEAR($H2409),MONTH($H2409),1))</f>
        <v/>
      </c>
      <c r="L2409" s="0" t="str">
        <f aca="false">IF($A2409="","",INDEX(CARTAO_COMPRAS!$K:$K,INT((ROW()-2)/20)+2))</f>
        <v/>
      </c>
      <c r="M2409" s="0" t="str">
        <f aca="false">IF($A2409="","","Compra no cartão")</f>
        <v/>
      </c>
    </row>
    <row r="2410" customFormat="false" ht="13.5" hidden="false" customHeight="false" outlineLevel="0" collapsed="false">
      <c r="A2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0" s="0" t="str">
        <f aca="false">IF($A2410="","",INDEX(CARTAO_COMPRAS!$C:$C,INT((ROW()-2)/20)+2))</f>
        <v/>
      </c>
      <c r="C2410" s="0" t="str">
        <f aca="false">IF($A2410="","",INDEX(CARTAO_COMPRAS!$D:$D,INT((ROW()-2)/20)+2))</f>
        <v/>
      </c>
      <c r="D2410" s="0" t="str">
        <f aca="false">IF($A2410="","",INDEX(CARTAO_COMPRAS!$E:$E,INT((ROW()-2)/20)+2))</f>
        <v/>
      </c>
      <c r="E2410" s="0" t="str">
        <f aca="false">IF($A2410="","",INDEX(CARTAO_COMPRAS!$H:$H,INT((ROW()-2)/20)+2)+MOD(ROW()-2,20))</f>
        <v/>
      </c>
      <c r="F2410" s="0" t="str">
        <f aca="false">IF($A2410="","",INDEX(CARTAO_COMPRAS!$G:$G,INT((ROW()-2)/20)+2))</f>
        <v/>
      </c>
      <c r="G2410" s="5" t="str">
        <f aca="false">IF($A2410="","",INDEX(CARTAO_COMPRAS!$I:$I,INT((ROW()-2)/20)+2))</f>
        <v/>
      </c>
      <c r="H2410" s="4" t="str">
        <f aca="false">IF($A2410="","",EDATE(INDEX(CARTAO_COMPRAS!$J:$J,INT((ROW()-2)/20)+2),MOD(ROW()-2,20)))</f>
        <v/>
      </c>
      <c r="I2410" s="4" t="str">
        <f aca="false">IF($H2410="","",$H2410-WEEKDAY($H2410,2)+1)</f>
        <v/>
      </c>
      <c r="J2410" s="4" t="str">
        <f aca="false">IF($I2410="","",$I2410+6)</f>
        <v/>
      </c>
      <c r="K2410" s="6" t="str">
        <f aca="false">IF($H2410="","",DATE(YEAR($H2410),MONTH($H2410),1))</f>
        <v/>
      </c>
      <c r="L2410" s="0" t="str">
        <f aca="false">IF($A2410="","",INDEX(CARTAO_COMPRAS!$K:$K,INT((ROW()-2)/20)+2))</f>
        <v/>
      </c>
      <c r="M2410" s="0" t="str">
        <f aca="false">IF($A2410="","","Compra no cartão")</f>
        <v/>
      </c>
    </row>
    <row r="2411" customFormat="false" ht="13.5" hidden="false" customHeight="false" outlineLevel="0" collapsed="false">
      <c r="A2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1" s="0" t="str">
        <f aca="false">IF($A2411="","",INDEX(CARTAO_COMPRAS!$C:$C,INT((ROW()-2)/20)+2))</f>
        <v/>
      </c>
      <c r="C2411" s="0" t="str">
        <f aca="false">IF($A2411="","",INDEX(CARTAO_COMPRAS!$D:$D,INT((ROW()-2)/20)+2))</f>
        <v/>
      </c>
      <c r="D2411" s="0" t="str">
        <f aca="false">IF($A2411="","",INDEX(CARTAO_COMPRAS!$E:$E,INT((ROW()-2)/20)+2))</f>
        <v/>
      </c>
      <c r="E2411" s="0" t="str">
        <f aca="false">IF($A2411="","",INDEX(CARTAO_COMPRAS!$H:$H,INT((ROW()-2)/20)+2)+MOD(ROW()-2,20))</f>
        <v/>
      </c>
      <c r="F2411" s="0" t="str">
        <f aca="false">IF($A2411="","",INDEX(CARTAO_COMPRAS!$G:$G,INT((ROW()-2)/20)+2))</f>
        <v/>
      </c>
      <c r="G2411" s="5" t="str">
        <f aca="false">IF($A2411="","",INDEX(CARTAO_COMPRAS!$I:$I,INT((ROW()-2)/20)+2))</f>
        <v/>
      </c>
      <c r="H2411" s="4" t="str">
        <f aca="false">IF($A2411="","",EDATE(INDEX(CARTAO_COMPRAS!$J:$J,INT((ROW()-2)/20)+2),MOD(ROW()-2,20)))</f>
        <v/>
      </c>
      <c r="I2411" s="4" t="str">
        <f aca="false">IF($H2411="","",$H2411-WEEKDAY($H2411,2)+1)</f>
        <v/>
      </c>
      <c r="J2411" s="4" t="str">
        <f aca="false">IF($I2411="","",$I2411+6)</f>
        <v/>
      </c>
      <c r="K2411" s="6" t="str">
        <f aca="false">IF($H2411="","",DATE(YEAR($H2411),MONTH($H2411),1))</f>
        <v/>
      </c>
      <c r="L2411" s="0" t="str">
        <f aca="false">IF($A2411="","",INDEX(CARTAO_COMPRAS!$K:$K,INT((ROW()-2)/20)+2))</f>
        <v/>
      </c>
      <c r="M2411" s="0" t="str">
        <f aca="false">IF($A2411="","","Compra no cartão")</f>
        <v/>
      </c>
    </row>
    <row r="2412" customFormat="false" ht="13.5" hidden="false" customHeight="false" outlineLevel="0" collapsed="false">
      <c r="A2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2" s="0" t="str">
        <f aca="false">IF($A2412="","",INDEX(CARTAO_COMPRAS!$C:$C,INT((ROW()-2)/20)+2))</f>
        <v/>
      </c>
      <c r="C2412" s="0" t="str">
        <f aca="false">IF($A2412="","",INDEX(CARTAO_COMPRAS!$D:$D,INT((ROW()-2)/20)+2))</f>
        <v/>
      </c>
      <c r="D2412" s="0" t="str">
        <f aca="false">IF($A2412="","",INDEX(CARTAO_COMPRAS!$E:$E,INT((ROW()-2)/20)+2))</f>
        <v/>
      </c>
      <c r="E2412" s="0" t="str">
        <f aca="false">IF($A2412="","",INDEX(CARTAO_COMPRAS!$H:$H,INT((ROW()-2)/20)+2)+MOD(ROW()-2,20))</f>
        <v/>
      </c>
      <c r="F2412" s="0" t="str">
        <f aca="false">IF($A2412="","",INDEX(CARTAO_COMPRAS!$G:$G,INT((ROW()-2)/20)+2))</f>
        <v/>
      </c>
      <c r="G2412" s="5" t="str">
        <f aca="false">IF($A2412="","",INDEX(CARTAO_COMPRAS!$I:$I,INT((ROW()-2)/20)+2))</f>
        <v/>
      </c>
      <c r="H2412" s="4" t="str">
        <f aca="false">IF($A2412="","",EDATE(INDEX(CARTAO_COMPRAS!$J:$J,INT((ROW()-2)/20)+2),MOD(ROW()-2,20)))</f>
        <v/>
      </c>
      <c r="I2412" s="4" t="str">
        <f aca="false">IF($H2412="","",$H2412-WEEKDAY($H2412,2)+1)</f>
        <v/>
      </c>
      <c r="J2412" s="4" t="str">
        <f aca="false">IF($I2412="","",$I2412+6)</f>
        <v/>
      </c>
      <c r="K2412" s="6" t="str">
        <f aca="false">IF($H2412="","",DATE(YEAR($H2412),MONTH($H2412),1))</f>
        <v/>
      </c>
      <c r="L2412" s="0" t="str">
        <f aca="false">IF($A2412="","",INDEX(CARTAO_COMPRAS!$K:$K,INT((ROW()-2)/20)+2))</f>
        <v/>
      </c>
      <c r="M2412" s="0" t="str">
        <f aca="false">IF($A2412="","","Compra no cartão")</f>
        <v/>
      </c>
    </row>
    <row r="2413" customFormat="false" ht="13.5" hidden="false" customHeight="false" outlineLevel="0" collapsed="false">
      <c r="A2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3" s="0" t="str">
        <f aca="false">IF($A2413="","",INDEX(CARTAO_COMPRAS!$C:$C,INT((ROW()-2)/20)+2))</f>
        <v/>
      </c>
      <c r="C2413" s="0" t="str">
        <f aca="false">IF($A2413="","",INDEX(CARTAO_COMPRAS!$D:$D,INT((ROW()-2)/20)+2))</f>
        <v/>
      </c>
      <c r="D2413" s="0" t="str">
        <f aca="false">IF($A2413="","",INDEX(CARTAO_COMPRAS!$E:$E,INT((ROW()-2)/20)+2))</f>
        <v/>
      </c>
      <c r="E2413" s="0" t="str">
        <f aca="false">IF($A2413="","",INDEX(CARTAO_COMPRAS!$H:$H,INT((ROW()-2)/20)+2)+MOD(ROW()-2,20))</f>
        <v/>
      </c>
      <c r="F2413" s="0" t="str">
        <f aca="false">IF($A2413="","",INDEX(CARTAO_COMPRAS!$G:$G,INT((ROW()-2)/20)+2))</f>
        <v/>
      </c>
      <c r="G2413" s="5" t="str">
        <f aca="false">IF($A2413="","",INDEX(CARTAO_COMPRAS!$I:$I,INT((ROW()-2)/20)+2))</f>
        <v/>
      </c>
      <c r="H2413" s="4" t="str">
        <f aca="false">IF($A2413="","",EDATE(INDEX(CARTAO_COMPRAS!$J:$J,INT((ROW()-2)/20)+2),MOD(ROW()-2,20)))</f>
        <v/>
      </c>
      <c r="I2413" s="4" t="str">
        <f aca="false">IF($H2413="","",$H2413-WEEKDAY($H2413,2)+1)</f>
        <v/>
      </c>
      <c r="J2413" s="4" t="str">
        <f aca="false">IF($I2413="","",$I2413+6)</f>
        <v/>
      </c>
      <c r="K2413" s="6" t="str">
        <f aca="false">IF($H2413="","",DATE(YEAR($H2413),MONTH($H2413),1))</f>
        <v/>
      </c>
      <c r="L2413" s="0" t="str">
        <f aca="false">IF($A2413="","",INDEX(CARTAO_COMPRAS!$K:$K,INT((ROW()-2)/20)+2))</f>
        <v/>
      </c>
      <c r="M2413" s="0" t="str">
        <f aca="false">IF($A2413="","","Compra no cartão")</f>
        <v/>
      </c>
    </row>
    <row r="2414" customFormat="false" ht="13.5" hidden="false" customHeight="false" outlineLevel="0" collapsed="false">
      <c r="A2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4" s="0" t="str">
        <f aca="false">IF($A2414="","",INDEX(CARTAO_COMPRAS!$C:$C,INT((ROW()-2)/20)+2))</f>
        <v/>
      </c>
      <c r="C2414" s="0" t="str">
        <f aca="false">IF($A2414="","",INDEX(CARTAO_COMPRAS!$D:$D,INT((ROW()-2)/20)+2))</f>
        <v/>
      </c>
      <c r="D2414" s="0" t="str">
        <f aca="false">IF($A2414="","",INDEX(CARTAO_COMPRAS!$E:$E,INT((ROW()-2)/20)+2))</f>
        <v/>
      </c>
      <c r="E2414" s="0" t="str">
        <f aca="false">IF($A2414="","",INDEX(CARTAO_COMPRAS!$H:$H,INT((ROW()-2)/20)+2)+MOD(ROW()-2,20))</f>
        <v/>
      </c>
      <c r="F2414" s="0" t="str">
        <f aca="false">IF($A2414="","",INDEX(CARTAO_COMPRAS!$G:$G,INT((ROW()-2)/20)+2))</f>
        <v/>
      </c>
      <c r="G2414" s="5" t="str">
        <f aca="false">IF($A2414="","",INDEX(CARTAO_COMPRAS!$I:$I,INT((ROW()-2)/20)+2))</f>
        <v/>
      </c>
      <c r="H2414" s="4" t="str">
        <f aca="false">IF($A2414="","",EDATE(INDEX(CARTAO_COMPRAS!$J:$J,INT((ROW()-2)/20)+2),MOD(ROW()-2,20)))</f>
        <v/>
      </c>
      <c r="I2414" s="4" t="str">
        <f aca="false">IF($H2414="","",$H2414-WEEKDAY($H2414,2)+1)</f>
        <v/>
      </c>
      <c r="J2414" s="4" t="str">
        <f aca="false">IF($I2414="","",$I2414+6)</f>
        <v/>
      </c>
      <c r="K2414" s="6" t="str">
        <f aca="false">IF($H2414="","",DATE(YEAR($H2414),MONTH($H2414),1))</f>
        <v/>
      </c>
      <c r="L2414" s="0" t="str">
        <f aca="false">IF($A2414="","",INDEX(CARTAO_COMPRAS!$K:$K,INT((ROW()-2)/20)+2))</f>
        <v/>
      </c>
      <c r="M2414" s="0" t="str">
        <f aca="false">IF($A2414="","","Compra no cartão")</f>
        <v/>
      </c>
    </row>
    <row r="2415" customFormat="false" ht="13.5" hidden="false" customHeight="false" outlineLevel="0" collapsed="false">
      <c r="A2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5" s="0" t="str">
        <f aca="false">IF($A2415="","",INDEX(CARTAO_COMPRAS!$C:$C,INT((ROW()-2)/20)+2))</f>
        <v/>
      </c>
      <c r="C2415" s="0" t="str">
        <f aca="false">IF($A2415="","",INDEX(CARTAO_COMPRAS!$D:$D,INT((ROW()-2)/20)+2))</f>
        <v/>
      </c>
      <c r="D2415" s="0" t="str">
        <f aca="false">IF($A2415="","",INDEX(CARTAO_COMPRAS!$E:$E,INT((ROW()-2)/20)+2))</f>
        <v/>
      </c>
      <c r="E2415" s="0" t="str">
        <f aca="false">IF($A2415="","",INDEX(CARTAO_COMPRAS!$H:$H,INT((ROW()-2)/20)+2)+MOD(ROW()-2,20))</f>
        <v/>
      </c>
      <c r="F2415" s="0" t="str">
        <f aca="false">IF($A2415="","",INDEX(CARTAO_COMPRAS!$G:$G,INT((ROW()-2)/20)+2))</f>
        <v/>
      </c>
      <c r="G2415" s="5" t="str">
        <f aca="false">IF($A2415="","",INDEX(CARTAO_COMPRAS!$I:$I,INT((ROW()-2)/20)+2))</f>
        <v/>
      </c>
      <c r="H2415" s="4" t="str">
        <f aca="false">IF($A2415="","",EDATE(INDEX(CARTAO_COMPRAS!$J:$J,INT((ROW()-2)/20)+2),MOD(ROW()-2,20)))</f>
        <v/>
      </c>
      <c r="I2415" s="4" t="str">
        <f aca="false">IF($H2415="","",$H2415-WEEKDAY($H2415,2)+1)</f>
        <v/>
      </c>
      <c r="J2415" s="4" t="str">
        <f aca="false">IF($I2415="","",$I2415+6)</f>
        <v/>
      </c>
      <c r="K2415" s="6" t="str">
        <f aca="false">IF($H2415="","",DATE(YEAR($H2415),MONTH($H2415),1))</f>
        <v/>
      </c>
      <c r="L2415" s="0" t="str">
        <f aca="false">IF($A2415="","",INDEX(CARTAO_COMPRAS!$K:$K,INT((ROW()-2)/20)+2))</f>
        <v/>
      </c>
      <c r="M2415" s="0" t="str">
        <f aca="false">IF($A2415="","","Compra no cartão")</f>
        <v/>
      </c>
    </row>
    <row r="2416" customFormat="false" ht="13.5" hidden="false" customHeight="false" outlineLevel="0" collapsed="false">
      <c r="A2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6" s="0" t="str">
        <f aca="false">IF($A2416="","",INDEX(CARTAO_COMPRAS!$C:$C,INT((ROW()-2)/20)+2))</f>
        <v/>
      </c>
      <c r="C2416" s="0" t="str">
        <f aca="false">IF($A2416="","",INDEX(CARTAO_COMPRAS!$D:$D,INT((ROW()-2)/20)+2))</f>
        <v/>
      </c>
      <c r="D2416" s="0" t="str">
        <f aca="false">IF($A2416="","",INDEX(CARTAO_COMPRAS!$E:$E,INT((ROW()-2)/20)+2))</f>
        <v/>
      </c>
      <c r="E2416" s="0" t="str">
        <f aca="false">IF($A2416="","",INDEX(CARTAO_COMPRAS!$H:$H,INT((ROW()-2)/20)+2)+MOD(ROW()-2,20))</f>
        <v/>
      </c>
      <c r="F2416" s="0" t="str">
        <f aca="false">IF($A2416="","",INDEX(CARTAO_COMPRAS!$G:$G,INT((ROW()-2)/20)+2))</f>
        <v/>
      </c>
      <c r="G2416" s="5" t="str">
        <f aca="false">IF($A2416="","",INDEX(CARTAO_COMPRAS!$I:$I,INT((ROW()-2)/20)+2))</f>
        <v/>
      </c>
      <c r="H2416" s="4" t="str">
        <f aca="false">IF($A2416="","",EDATE(INDEX(CARTAO_COMPRAS!$J:$J,INT((ROW()-2)/20)+2),MOD(ROW()-2,20)))</f>
        <v/>
      </c>
      <c r="I2416" s="4" t="str">
        <f aca="false">IF($H2416="","",$H2416-WEEKDAY($H2416,2)+1)</f>
        <v/>
      </c>
      <c r="J2416" s="4" t="str">
        <f aca="false">IF($I2416="","",$I2416+6)</f>
        <v/>
      </c>
      <c r="K2416" s="6" t="str">
        <f aca="false">IF($H2416="","",DATE(YEAR($H2416),MONTH($H2416),1))</f>
        <v/>
      </c>
      <c r="L2416" s="0" t="str">
        <f aca="false">IF($A2416="","",INDEX(CARTAO_COMPRAS!$K:$K,INT((ROW()-2)/20)+2))</f>
        <v/>
      </c>
      <c r="M2416" s="0" t="str">
        <f aca="false">IF($A2416="","","Compra no cartão")</f>
        <v/>
      </c>
    </row>
    <row r="2417" customFormat="false" ht="13.5" hidden="false" customHeight="false" outlineLevel="0" collapsed="false">
      <c r="A2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7" s="0" t="str">
        <f aca="false">IF($A2417="","",INDEX(CARTAO_COMPRAS!$C:$C,INT((ROW()-2)/20)+2))</f>
        <v/>
      </c>
      <c r="C2417" s="0" t="str">
        <f aca="false">IF($A2417="","",INDEX(CARTAO_COMPRAS!$D:$D,INT((ROW()-2)/20)+2))</f>
        <v/>
      </c>
      <c r="D2417" s="0" t="str">
        <f aca="false">IF($A2417="","",INDEX(CARTAO_COMPRAS!$E:$E,INT((ROW()-2)/20)+2))</f>
        <v/>
      </c>
      <c r="E2417" s="0" t="str">
        <f aca="false">IF($A2417="","",INDEX(CARTAO_COMPRAS!$H:$H,INT((ROW()-2)/20)+2)+MOD(ROW()-2,20))</f>
        <v/>
      </c>
      <c r="F2417" s="0" t="str">
        <f aca="false">IF($A2417="","",INDEX(CARTAO_COMPRAS!$G:$G,INT((ROW()-2)/20)+2))</f>
        <v/>
      </c>
      <c r="G2417" s="5" t="str">
        <f aca="false">IF($A2417="","",INDEX(CARTAO_COMPRAS!$I:$I,INT((ROW()-2)/20)+2))</f>
        <v/>
      </c>
      <c r="H2417" s="4" t="str">
        <f aca="false">IF($A2417="","",EDATE(INDEX(CARTAO_COMPRAS!$J:$J,INT((ROW()-2)/20)+2),MOD(ROW()-2,20)))</f>
        <v/>
      </c>
      <c r="I2417" s="4" t="str">
        <f aca="false">IF($H2417="","",$H2417-WEEKDAY($H2417,2)+1)</f>
        <v/>
      </c>
      <c r="J2417" s="4" t="str">
        <f aca="false">IF($I2417="","",$I2417+6)</f>
        <v/>
      </c>
      <c r="K2417" s="6" t="str">
        <f aca="false">IF($H2417="","",DATE(YEAR($H2417),MONTH($H2417),1))</f>
        <v/>
      </c>
      <c r="L2417" s="0" t="str">
        <f aca="false">IF($A2417="","",INDEX(CARTAO_COMPRAS!$K:$K,INT((ROW()-2)/20)+2))</f>
        <v/>
      </c>
      <c r="M2417" s="0" t="str">
        <f aca="false">IF($A2417="","","Compra no cartão")</f>
        <v/>
      </c>
    </row>
    <row r="2418" customFormat="false" ht="13.5" hidden="false" customHeight="false" outlineLevel="0" collapsed="false">
      <c r="A2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8" s="0" t="str">
        <f aca="false">IF($A2418="","",INDEX(CARTAO_COMPRAS!$C:$C,INT((ROW()-2)/20)+2))</f>
        <v/>
      </c>
      <c r="C2418" s="0" t="str">
        <f aca="false">IF($A2418="","",INDEX(CARTAO_COMPRAS!$D:$D,INT((ROW()-2)/20)+2))</f>
        <v/>
      </c>
      <c r="D2418" s="0" t="str">
        <f aca="false">IF($A2418="","",INDEX(CARTAO_COMPRAS!$E:$E,INT((ROW()-2)/20)+2))</f>
        <v/>
      </c>
      <c r="E2418" s="0" t="str">
        <f aca="false">IF($A2418="","",INDEX(CARTAO_COMPRAS!$H:$H,INT((ROW()-2)/20)+2)+MOD(ROW()-2,20))</f>
        <v/>
      </c>
      <c r="F2418" s="0" t="str">
        <f aca="false">IF($A2418="","",INDEX(CARTAO_COMPRAS!$G:$G,INT((ROW()-2)/20)+2))</f>
        <v/>
      </c>
      <c r="G2418" s="5" t="str">
        <f aca="false">IF($A2418="","",INDEX(CARTAO_COMPRAS!$I:$I,INT((ROW()-2)/20)+2))</f>
        <v/>
      </c>
      <c r="H2418" s="4" t="str">
        <f aca="false">IF($A2418="","",EDATE(INDEX(CARTAO_COMPRAS!$J:$J,INT((ROW()-2)/20)+2),MOD(ROW()-2,20)))</f>
        <v/>
      </c>
      <c r="I2418" s="4" t="str">
        <f aca="false">IF($H2418="","",$H2418-WEEKDAY($H2418,2)+1)</f>
        <v/>
      </c>
      <c r="J2418" s="4" t="str">
        <f aca="false">IF($I2418="","",$I2418+6)</f>
        <v/>
      </c>
      <c r="K2418" s="6" t="str">
        <f aca="false">IF($H2418="","",DATE(YEAR($H2418),MONTH($H2418),1))</f>
        <v/>
      </c>
      <c r="L2418" s="0" t="str">
        <f aca="false">IF($A2418="","",INDEX(CARTAO_COMPRAS!$K:$K,INT((ROW()-2)/20)+2))</f>
        <v/>
      </c>
      <c r="M2418" s="0" t="str">
        <f aca="false">IF($A2418="","","Compra no cartão")</f>
        <v/>
      </c>
    </row>
    <row r="2419" customFormat="false" ht="13.5" hidden="false" customHeight="false" outlineLevel="0" collapsed="false">
      <c r="A2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19" s="0" t="str">
        <f aca="false">IF($A2419="","",INDEX(CARTAO_COMPRAS!$C:$C,INT((ROW()-2)/20)+2))</f>
        <v/>
      </c>
      <c r="C2419" s="0" t="str">
        <f aca="false">IF($A2419="","",INDEX(CARTAO_COMPRAS!$D:$D,INT((ROW()-2)/20)+2))</f>
        <v/>
      </c>
      <c r="D2419" s="0" t="str">
        <f aca="false">IF($A2419="","",INDEX(CARTAO_COMPRAS!$E:$E,INT((ROW()-2)/20)+2))</f>
        <v/>
      </c>
      <c r="E2419" s="0" t="str">
        <f aca="false">IF($A2419="","",INDEX(CARTAO_COMPRAS!$H:$H,INT((ROW()-2)/20)+2)+MOD(ROW()-2,20))</f>
        <v/>
      </c>
      <c r="F2419" s="0" t="str">
        <f aca="false">IF($A2419="","",INDEX(CARTAO_COMPRAS!$G:$G,INT((ROW()-2)/20)+2))</f>
        <v/>
      </c>
      <c r="G2419" s="5" t="str">
        <f aca="false">IF($A2419="","",INDEX(CARTAO_COMPRAS!$I:$I,INT((ROW()-2)/20)+2))</f>
        <v/>
      </c>
      <c r="H2419" s="4" t="str">
        <f aca="false">IF($A2419="","",EDATE(INDEX(CARTAO_COMPRAS!$J:$J,INT((ROW()-2)/20)+2),MOD(ROW()-2,20)))</f>
        <v/>
      </c>
      <c r="I2419" s="4" t="str">
        <f aca="false">IF($H2419="","",$H2419-WEEKDAY($H2419,2)+1)</f>
        <v/>
      </c>
      <c r="J2419" s="4" t="str">
        <f aca="false">IF($I2419="","",$I2419+6)</f>
        <v/>
      </c>
      <c r="K2419" s="6" t="str">
        <f aca="false">IF($H2419="","",DATE(YEAR($H2419),MONTH($H2419),1))</f>
        <v/>
      </c>
      <c r="L2419" s="0" t="str">
        <f aca="false">IF($A2419="","",INDEX(CARTAO_COMPRAS!$K:$K,INT((ROW()-2)/20)+2))</f>
        <v/>
      </c>
      <c r="M2419" s="0" t="str">
        <f aca="false">IF($A2419="","","Compra no cartão")</f>
        <v/>
      </c>
    </row>
    <row r="2420" customFormat="false" ht="13.5" hidden="false" customHeight="false" outlineLevel="0" collapsed="false">
      <c r="A2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20" s="0" t="str">
        <f aca="false">IF($A2420="","",INDEX(CARTAO_COMPRAS!$C:$C,INT((ROW()-2)/20)+2))</f>
        <v/>
      </c>
      <c r="C2420" s="0" t="str">
        <f aca="false">IF($A2420="","",INDEX(CARTAO_COMPRAS!$D:$D,INT((ROW()-2)/20)+2))</f>
        <v/>
      </c>
      <c r="D2420" s="0" t="str">
        <f aca="false">IF($A2420="","",INDEX(CARTAO_COMPRAS!$E:$E,INT((ROW()-2)/20)+2))</f>
        <v/>
      </c>
      <c r="E2420" s="0" t="str">
        <f aca="false">IF($A2420="","",INDEX(CARTAO_COMPRAS!$H:$H,INT((ROW()-2)/20)+2)+MOD(ROW()-2,20))</f>
        <v/>
      </c>
      <c r="F2420" s="0" t="str">
        <f aca="false">IF($A2420="","",INDEX(CARTAO_COMPRAS!$G:$G,INT((ROW()-2)/20)+2))</f>
        <v/>
      </c>
      <c r="G2420" s="5" t="str">
        <f aca="false">IF($A2420="","",INDEX(CARTAO_COMPRAS!$I:$I,INT((ROW()-2)/20)+2))</f>
        <v/>
      </c>
      <c r="H2420" s="4" t="str">
        <f aca="false">IF($A2420="","",EDATE(INDEX(CARTAO_COMPRAS!$J:$J,INT((ROW()-2)/20)+2),MOD(ROW()-2,20)))</f>
        <v/>
      </c>
      <c r="I2420" s="4" t="str">
        <f aca="false">IF($H2420="","",$H2420-WEEKDAY($H2420,2)+1)</f>
        <v/>
      </c>
      <c r="J2420" s="4" t="str">
        <f aca="false">IF($I2420="","",$I2420+6)</f>
        <v/>
      </c>
      <c r="K2420" s="6" t="str">
        <f aca="false">IF($H2420="","",DATE(YEAR($H2420),MONTH($H2420),1))</f>
        <v/>
      </c>
      <c r="L2420" s="0" t="str">
        <f aca="false">IF($A2420="","",INDEX(CARTAO_COMPRAS!$K:$K,INT((ROW()-2)/20)+2))</f>
        <v/>
      </c>
      <c r="M2420" s="0" t="str">
        <f aca="false">IF($A2420="","","Compra no cartão")</f>
        <v/>
      </c>
    </row>
    <row r="2421" customFormat="false" ht="13.5" hidden="false" customHeight="false" outlineLevel="0" collapsed="false">
      <c r="A2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21" s="0" t="str">
        <f aca="false">IF($A2421="","",INDEX(CARTAO_COMPRAS!$C:$C,INT((ROW()-2)/20)+2))</f>
        <v/>
      </c>
      <c r="C2421" s="0" t="str">
        <f aca="false">IF($A2421="","",INDEX(CARTAO_COMPRAS!$D:$D,INT((ROW()-2)/20)+2))</f>
        <v/>
      </c>
      <c r="D2421" s="0" t="str">
        <f aca="false">IF($A2421="","",INDEX(CARTAO_COMPRAS!$E:$E,INT((ROW()-2)/20)+2))</f>
        <v/>
      </c>
      <c r="E2421" s="0" t="str">
        <f aca="false">IF($A2421="","",INDEX(CARTAO_COMPRAS!$H:$H,INT((ROW()-2)/20)+2)+MOD(ROW()-2,20))</f>
        <v/>
      </c>
      <c r="F2421" s="0" t="str">
        <f aca="false">IF($A2421="","",INDEX(CARTAO_COMPRAS!$G:$G,INT((ROW()-2)/20)+2))</f>
        <v/>
      </c>
      <c r="G2421" s="5" t="str">
        <f aca="false">IF($A2421="","",INDEX(CARTAO_COMPRAS!$I:$I,INT((ROW()-2)/20)+2))</f>
        <v/>
      </c>
      <c r="H2421" s="4" t="str">
        <f aca="false">IF($A2421="","",EDATE(INDEX(CARTAO_COMPRAS!$J:$J,INT((ROW()-2)/20)+2),MOD(ROW()-2,20)))</f>
        <v/>
      </c>
      <c r="I2421" s="4" t="str">
        <f aca="false">IF($H2421="","",$H2421-WEEKDAY($H2421,2)+1)</f>
        <v/>
      </c>
      <c r="J2421" s="4" t="str">
        <f aca="false">IF($I2421="","",$I2421+6)</f>
        <v/>
      </c>
      <c r="K2421" s="6" t="str">
        <f aca="false">IF($H2421="","",DATE(YEAR($H2421),MONTH($H2421),1))</f>
        <v/>
      </c>
      <c r="L2421" s="0" t="str">
        <f aca="false">IF($A2421="","",INDEX(CARTAO_COMPRAS!$K:$K,INT((ROW()-2)/20)+2))</f>
        <v/>
      </c>
      <c r="M2421" s="0" t="str">
        <f aca="false">IF($A2421="","","Compra no cartão")</f>
        <v/>
      </c>
    </row>
    <row r="2422" customFormat="false" ht="13.5" hidden="false" customHeight="false" outlineLevel="0" collapsed="false">
      <c r="A24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122</v>
      </c>
      <c r="B2422" s="0" t="str">
        <f aca="false">IF($A2422="","",INDEX(CARTAO_COMPRAS!$C:$C,INT((ROW()-2)/20)+2))</f>
        <v>Bradesco</v>
      </c>
      <c r="C2422" s="0" t="str">
        <f aca="false">IF($A2422="","",INDEX(CARTAO_COMPRAS!$D:$D,INT((ROW()-2)/20)+2))</f>
        <v>Mercado Livre</v>
      </c>
      <c r="D2422" s="0" t="str">
        <f aca="false">IF($A2422="","",INDEX(CARTAO_COMPRAS!$E:$E,INT((ROW()-2)/20)+2))</f>
        <v>Alimentação / Insumos</v>
      </c>
      <c r="E2422" s="0" t="n">
        <f aca="false">IF($A2422="","",INDEX(CARTAO_COMPRAS!$H:$H,INT((ROW()-2)/20)+2)+MOD(ROW()-2,20))</f>
        <v>1</v>
      </c>
      <c r="F2422" s="0" t="n">
        <f aca="false">IF($A2422="","",INDEX(CARTAO_COMPRAS!$G:$G,INT((ROW()-2)/20)+2))</f>
        <v>6</v>
      </c>
      <c r="G2422" s="5" t="n">
        <f aca="false">IF($A2422="","",INDEX(CARTAO_COMPRAS!$I:$I,INT((ROW()-2)/20)+2))</f>
        <v>19.44</v>
      </c>
      <c r="H2422" s="4" t="n">
        <f aca="false">IF($A2422="","",EDATE(INDEX(CARTAO_COMPRAS!$J:$J,INT((ROW()-2)/20)+2),MOD(ROW()-2,20)))</f>
        <v>46218</v>
      </c>
      <c r="I2422" s="4" t="n">
        <f aca="false">IF($H2422="","",$H2422-WEEKDAY($H2422,2)+1)</f>
        <v>46216</v>
      </c>
      <c r="J2422" s="4" t="n">
        <f aca="false">IF($I2422="","",$I2422+6)</f>
        <v>46222</v>
      </c>
      <c r="K2422" s="6" t="n">
        <f aca="false">IF($H2422="","",DATE(YEAR($H2422),MONTH($H2422),1))</f>
        <v>46204</v>
      </c>
      <c r="L2422" s="0" t="str">
        <f aca="false">IF($A2422="","",INDEX(CARTAO_COMPRAS!$K:$K,INT((ROW()-2)/20)+2))</f>
        <v>Previsto</v>
      </c>
      <c r="M2422" s="0" t="str">
        <f aca="false">IF($A2422="","","Compra no cartão")</f>
        <v>Compra no cartão</v>
      </c>
    </row>
    <row r="2423" customFormat="false" ht="13.5" hidden="false" customHeight="false" outlineLevel="0" collapsed="false">
      <c r="A24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122</v>
      </c>
      <c r="B2423" s="0" t="str">
        <f aca="false">IF($A2423="","",INDEX(CARTAO_COMPRAS!$C:$C,INT((ROW()-2)/20)+2))</f>
        <v>Bradesco</v>
      </c>
      <c r="C2423" s="0" t="str">
        <f aca="false">IF($A2423="","",INDEX(CARTAO_COMPRAS!$D:$D,INT((ROW()-2)/20)+2))</f>
        <v>Mercado Livre</v>
      </c>
      <c r="D2423" s="0" t="str">
        <f aca="false">IF($A2423="","",INDEX(CARTAO_COMPRAS!$E:$E,INT((ROW()-2)/20)+2))</f>
        <v>Alimentação / Insumos</v>
      </c>
      <c r="E2423" s="0" t="n">
        <f aca="false">IF($A2423="","",INDEX(CARTAO_COMPRAS!$H:$H,INT((ROW()-2)/20)+2)+MOD(ROW()-2,20))</f>
        <v>2</v>
      </c>
      <c r="F2423" s="0" t="n">
        <f aca="false">IF($A2423="","",INDEX(CARTAO_COMPRAS!$G:$G,INT((ROW()-2)/20)+2))</f>
        <v>6</v>
      </c>
      <c r="G2423" s="5" t="n">
        <f aca="false">IF($A2423="","",INDEX(CARTAO_COMPRAS!$I:$I,INT((ROW()-2)/20)+2))</f>
        <v>19.44</v>
      </c>
      <c r="H2423" s="4" t="n">
        <f aca="false">IF($A2423="","",EDATE(INDEX(CARTAO_COMPRAS!$J:$J,INT((ROW()-2)/20)+2),MOD(ROW()-2,20)))</f>
        <v>46249</v>
      </c>
      <c r="I2423" s="4" t="n">
        <f aca="false">IF($H2423="","",$H2423-WEEKDAY($H2423,2)+1)</f>
        <v>46244</v>
      </c>
      <c r="J2423" s="4" t="n">
        <f aca="false">IF($I2423="","",$I2423+6)</f>
        <v>46250</v>
      </c>
      <c r="K2423" s="6" t="n">
        <f aca="false">IF($H2423="","",DATE(YEAR($H2423),MONTH($H2423),1))</f>
        <v>46235</v>
      </c>
      <c r="L2423" s="0" t="str">
        <f aca="false">IF($A2423="","",INDEX(CARTAO_COMPRAS!$K:$K,INT((ROW()-2)/20)+2))</f>
        <v>Previsto</v>
      </c>
      <c r="M2423" s="0" t="str">
        <f aca="false">IF($A2423="","","Compra no cartão")</f>
        <v>Compra no cartão</v>
      </c>
    </row>
    <row r="2424" customFormat="false" ht="13.5" hidden="false" customHeight="false" outlineLevel="0" collapsed="false">
      <c r="A24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122</v>
      </c>
      <c r="B2424" s="0" t="str">
        <f aca="false">IF($A2424="","",INDEX(CARTAO_COMPRAS!$C:$C,INT((ROW()-2)/20)+2))</f>
        <v>Bradesco</v>
      </c>
      <c r="C2424" s="0" t="str">
        <f aca="false">IF($A2424="","",INDEX(CARTAO_COMPRAS!$D:$D,INT((ROW()-2)/20)+2))</f>
        <v>Mercado Livre</v>
      </c>
      <c r="D2424" s="0" t="str">
        <f aca="false">IF($A2424="","",INDEX(CARTAO_COMPRAS!$E:$E,INT((ROW()-2)/20)+2))</f>
        <v>Alimentação / Insumos</v>
      </c>
      <c r="E2424" s="0" t="n">
        <f aca="false">IF($A2424="","",INDEX(CARTAO_COMPRAS!$H:$H,INT((ROW()-2)/20)+2)+MOD(ROW()-2,20))</f>
        <v>3</v>
      </c>
      <c r="F2424" s="0" t="n">
        <f aca="false">IF($A2424="","",INDEX(CARTAO_COMPRAS!$G:$G,INT((ROW()-2)/20)+2))</f>
        <v>6</v>
      </c>
      <c r="G2424" s="5" t="n">
        <f aca="false">IF($A2424="","",INDEX(CARTAO_COMPRAS!$I:$I,INT((ROW()-2)/20)+2))</f>
        <v>19.44</v>
      </c>
      <c r="H2424" s="4" t="n">
        <f aca="false">IF($A2424="","",EDATE(INDEX(CARTAO_COMPRAS!$J:$J,INT((ROW()-2)/20)+2),MOD(ROW()-2,20)))</f>
        <v>46280</v>
      </c>
      <c r="I2424" s="4" t="n">
        <f aca="false">IF($H2424="","",$H2424-WEEKDAY($H2424,2)+1)</f>
        <v>46279</v>
      </c>
      <c r="J2424" s="4" t="n">
        <f aca="false">IF($I2424="","",$I2424+6)</f>
        <v>46285</v>
      </c>
      <c r="K2424" s="6" t="n">
        <f aca="false">IF($H2424="","",DATE(YEAR($H2424),MONTH($H2424),1))</f>
        <v>46266</v>
      </c>
      <c r="L2424" s="0" t="str">
        <f aca="false">IF($A2424="","",INDEX(CARTAO_COMPRAS!$K:$K,INT((ROW()-2)/20)+2))</f>
        <v>Previsto</v>
      </c>
      <c r="M2424" s="0" t="str">
        <f aca="false">IF($A2424="","","Compra no cartão")</f>
        <v>Compra no cartão</v>
      </c>
    </row>
    <row r="2425" customFormat="false" ht="13.5" hidden="false" customHeight="false" outlineLevel="0" collapsed="false">
      <c r="A242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122</v>
      </c>
      <c r="B2425" s="0" t="str">
        <f aca="false">IF($A2425="","",INDEX(CARTAO_COMPRAS!$C:$C,INT((ROW()-2)/20)+2))</f>
        <v>Bradesco</v>
      </c>
      <c r="C2425" s="0" t="str">
        <f aca="false">IF($A2425="","",INDEX(CARTAO_COMPRAS!$D:$D,INT((ROW()-2)/20)+2))</f>
        <v>Mercado Livre</v>
      </c>
      <c r="D2425" s="0" t="str">
        <f aca="false">IF($A2425="","",INDEX(CARTAO_COMPRAS!$E:$E,INT((ROW()-2)/20)+2))</f>
        <v>Alimentação / Insumos</v>
      </c>
      <c r="E2425" s="0" t="n">
        <f aca="false">IF($A2425="","",INDEX(CARTAO_COMPRAS!$H:$H,INT((ROW()-2)/20)+2)+MOD(ROW()-2,20))</f>
        <v>4</v>
      </c>
      <c r="F2425" s="0" t="n">
        <f aca="false">IF($A2425="","",INDEX(CARTAO_COMPRAS!$G:$G,INT((ROW()-2)/20)+2))</f>
        <v>6</v>
      </c>
      <c r="G2425" s="5" t="n">
        <f aca="false">IF($A2425="","",INDEX(CARTAO_COMPRAS!$I:$I,INT((ROW()-2)/20)+2))</f>
        <v>19.44</v>
      </c>
      <c r="H2425" s="4" t="n">
        <f aca="false">IF($A2425="","",EDATE(INDEX(CARTAO_COMPRAS!$J:$J,INT((ROW()-2)/20)+2),MOD(ROW()-2,20)))</f>
        <v>46310</v>
      </c>
      <c r="I2425" s="4" t="n">
        <f aca="false">IF($H2425="","",$H2425-WEEKDAY($H2425,2)+1)</f>
        <v>46307</v>
      </c>
      <c r="J2425" s="4" t="n">
        <f aca="false">IF($I2425="","",$I2425+6)</f>
        <v>46313</v>
      </c>
      <c r="K2425" s="6" t="n">
        <f aca="false">IF($H2425="","",DATE(YEAR($H2425),MONTH($H2425),1))</f>
        <v>46296</v>
      </c>
      <c r="L2425" s="0" t="str">
        <f aca="false">IF($A2425="","",INDEX(CARTAO_COMPRAS!$K:$K,INT((ROW()-2)/20)+2))</f>
        <v>Previsto</v>
      </c>
      <c r="M2425" s="0" t="str">
        <f aca="false">IF($A2425="","","Compra no cartão")</f>
        <v>Compra no cartão</v>
      </c>
    </row>
    <row r="2426" customFormat="false" ht="13.5" hidden="false" customHeight="false" outlineLevel="0" collapsed="false">
      <c r="A242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122</v>
      </c>
      <c r="B2426" s="0" t="str">
        <f aca="false">IF($A2426="","",INDEX(CARTAO_COMPRAS!$C:$C,INT((ROW()-2)/20)+2))</f>
        <v>Bradesco</v>
      </c>
      <c r="C2426" s="0" t="str">
        <f aca="false">IF($A2426="","",INDEX(CARTAO_COMPRAS!$D:$D,INT((ROW()-2)/20)+2))</f>
        <v>Mercado Livre</v>
      </c>
      <c r="D2426" s="0" t="str">
        <f aca="false">IF($A2426="","",INDEX(CARTAO_COMPRAS!$E:$E,INT((ROW()-2)/20)+2))</f>
        <v>Alimentação / Insumos</v>
      </c>
      <c r="E2426" s="0" t="n">
        <f aca="false">IF($A2426="","",INDEX(CARTAO_COMPRAS!$H:$H,INT((ROW()-2)/20)+2)+MOD(ROW()-2,20))</f>
        <v>5</v>
      </c>
      <c r="F2426" s="0" t="n">
        <f aca="false">IF($A2426="","",INDEX(CARTAO_COMPRAS!$G:$G,INT((ROW()-2)/20)+2))</f>
        <v>6</v>
      </c>
      <c r="G2426" s="5" t="n">
        <f aca="false">IF($A2426="","",INDEX(CARTAO_COMPRAS!$I:$I,INT((ROW()-2)/20)+2))</f>
        <v>19.44</v>
      </c>
      <c r="H2426" s="4" t="n">
        <f aca="false">IF($A2426="","",EDATE(INDEX(CARTAO_COMPRAS!$J:$J,INT((ROW()-2)/20)+2),MOD(ROW()-2,20)))</f>
        <v>46341</v>
      </c>
      <c r="I2426" s="4" t="n">
        <f aca="false">IF($H2426="","",$H2426-WEEKDAY($H2426,2)+1)</f>
        <v>46335</v>
      </c>
      <c r="J2426" s="4" t="n">
        <f aca="false">IF($I2426="","",$I2426+6)</f>
        <v>46341</v>
      </c>
      <c r="K2426" s="6" t="n">
        <f aca="false">IF($H2426="","",DATE(YEAR($H2426),MONTH($H2426),1))</f>
        <v>46327</v>
      </c>
      <c r="L2426" s="0" t="str">
        <f aca="false">IF($A2426="","",INDEX(CARTAO_COMPRAS!$K:$K,INT((ROW()-2)/20)+2))</f>
        <v>Previsto</v>
      </c>
      <c r="M2426" s="0" t="str">
        <f aca="false">IF($A2426="","","Compra no cartão")</f>
        <v>Compra no cartão</v>
      </c>
    </row>
    <row r="2427" customFormat="false" ht="13.5" hidden="false" customHeight="false" outlineLevel="0" collapsed="false">
      <c r="A2427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122</v>
      </c>
      <c r="B2427" s="0" t="str">
        <f aca="false">IF($A2427="","",INDEX(CARTAO_COMPRAS!$C:$C,INT((ROW()-2)/20)+2))</f>
        <v>Bradesco</v>
      </c>
      <c r="C2427" s="0" t="str">
        <f aca="false">IF($A2427="","",INDEX(CARTAO_COMPRAS!$D:$D,INT((ROW()-2)/20)+2))</f>
        <v>Mercado Livre</v>
      </c>
      <c r="D2427" s="0" t="str">
        <f aca="false">IF($A2427="","",INDEX(CARTAO_COMPRAS!$E:$E,INT((ROW()-2)/20)+2))</f>
        <v>Alimentação / Insumos</v>
      </c>
      <c r="E2427" s="0" t="n">
        <f aca="false">IF($A2427="","",INDEX(CARTAO_COMPRAS!$H:$H,INT((ROW()-2)/20)+2)+MOD(ROW()-2,20))</f>
        <v>6</v>
      </c>
      <c r="F2427" s="0" t="n">
        <f aca="false">IF($A2427="","",INDEX(CARTAO_COMPRAS!$G:$G,INT((ROW()-2)/20)+2))</f>
        <v>6</v>
      </c>
      <c r="G2427" s="5" t="n">
        <f aca="false">IF($A2427="","",INDEX(CARTAO_COMPRAS!$I:$I,INT((ROW()-2)/20)+2))</f>
        <v>19.44</v>
      </c>
      <c r="H2427" s="4" t="n">
        <f aca="false">IF($A2427="","",EDATE(INDEX(CARTAO_COMPRAS!$J:$J,INT((ROW()-2)/20)+2),MOD(ROW()-2,20)))</f>
        <v>46371</v>
      </c>
      <c r="I2427" s="4" t="n">
        <f aca="false">IF($H2427="","",$H2427-WEEKDAY($H2427,2)+1)</f>
        <v>46370</v>
      </c>
      <c r="J2427" s="4" t="n">
        <f aca="false">IF($I2427="","",$I2427+6)</f>
        <v>46376</v>
      </c>
      <c r="K2427" s="6" t="n">
        <f aca="false">IF($H2427="","",DATE(YEAR($H2427),MONTH($H2427),1))</f>
        <v>46357</v>
      </c>
      <c r="L2427" s="0" t="str">
        <f aca="false">IF($A2427="","",INDEX(CARTAO_COMPRAS!$K:$K,INT((ROW()-2)/20)+2))</f>
        <v>Previsto</v>
      </c>
      <c r="M2427" s="0" t="str">
        <f aca="false">IF($A2427="","","Compra no cartão")</f>
        <v>Compra no cartão</v>
      </c>
    </row>
    <row r="2428" customFormat="false" ht="13.5" hidden="false" customHeight="false" outlineLevel="0" collapsed="false">
      <c r="A2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28" s="0" t="str">
        <f aca="false">IF($A2428="","",INDEX(CARTAO_COMPRAS!$C:$C,INT((ROW()-2)/20)+2))</f>
        <v/>
      </c>
      <c r="C2428" s="0" t="str">
        <f aca="false">IF($A2428="","",INDEX(CARTAO_COMPRAS!$D:$D,INT((ROW()-2)/20)+2))</f>
        <v/>
      </c>
      <c r="D2428" s="0" t="str">
        <f aca="false">IF($A2428="","",INDEX(CARTAO_COMPRAS!$E:$E,INT((ROW()-2)/20)+2))</f>
        <v/>
      </c>
      <c r="E2428" s="0" t="str">
        <f aca="false">IF($A2428="","",INDEX(CARTAO_COMPRAS!$H:$H,INT((ROW()-2)/20)+2)+MOD(ROW()-2,20))</f>
        <v/>
      </c>
      <c r="F2428" s="0" t="str">
        <f aca="false">IF($A2428="","",INDEX(CARTAO_COMPRAS!$G:$G,INT((ROW()-2)/20)+2))</f>
        <v/>
      </c>
      <c r="G2428" s="5" t="str">
        <f aca="false">IF($A2428="","",INDEX(CARTAO_COMPRAS!$I:$I,INT((ROW()-2)/20)+2))</f>
        <v/>
      </c>
      <c r="H2428" s="4" t="str">
        <f aca="false">IF($A2428="","",EDATE(INDEX(CARTAO_COMPRAS!$J:$J,INT((ROW()-2)/20)+2),MOD(ROW()-2,20)))</f>
        <v/>
      </c>
      <c r="I2428" s="4" t="str">
        <f aca="false">IF($H2428="","",$H2428-WEEKDAY($H2428,2)+1)</f>
        <v/>
      </c>
      <c r="J2428" s="4" t="str">
        <f aca="false">IF($I2428="","",$I2428+6)</f>
        <v/>
      </c>
      <c r="K2428" s="6" t="str">
        <f aca="false">IF($H2428="","",DATE(YEAR($H2428),MONTH($H2428),1))</f>
        <v/>
      </c>
      <c r="L2428" s="0" t="str">
        <f aca="false">IF($A2428="","",INDEX(CARTAO_COMPRAS!$K:$K,INT((ROW()-2)/20)+2))</f>
        <v/>
      </c>
      <c r="M2428" s="0" t="str">
        <f aca="false">IF($A2428="","","Compra no cartão")</f>
        <v/>
      </c>
    </row>
    <row r="2429" customFormat="false" ht="13.5" hidden="false" customHeight="false" outlineLevel="0" collapsed="false">
      <c r="A2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29" s="0" t="str">
        <f aca="false">IF($A2429="","",INDEX(CARTAO_COMPRAS!$C:$C,INT((ROW()-2)/20)+2))</f>
        <v/>
      </c>
      <c r="C2429" s="0" t="str">
        <f aca="false">IF($A2429="","",INDEX(CARTAO_COMPRAS!$D:$D,INT((ROW()-2)/20)+2))</f>
        <v/>
      </c>
      <c r="D2429" s="0" t="str">
        <f aca="false">IF($A2429="","",INDEX(CARTAO_COMPRAS!$E:$E,INT((ROW()-2)/20)+2))</f>
        <v/>
      </c>
      <c r="E2429" s="0" t="str">
        <f aca="false">IF($A2429="","",INDEX(CARTAO_COMPRAS!$H:$H,INT((ROW()-2)/20)+2)+MOD(ROW()-2,20))</f>
        <v/>
      </c>
      <c r="F2429" s="0" t="str">
        <f aca="false">IF($A2429="","",INDEX(CARTAO_COMPRAS!$G:$G,INT((ROW()-2)/20)+2))</f>
        <v/>
      </c>
      <c r="G2429" s="5" t="str">
        <f aca="false">IF($A2429="","",INDEX(CARTAO_COMPRAS!$I:$I,INT((ROW()-2)/20)+2))</f>
        <v/>
      </c>
      <c r="H2429" s="4" t="str">
        <f aca="false">IF($A2429="","",EDATE(INDEX(CARTAO_COMPRAS!$J:$J,INT((ROW()-2)/20)+2),MOD(ROW()-2,20)))</f>
        <v/>
      </c>
      <c r="I2429" s="4" t="str">
        <f aca="false">IF($H2429="","",$H2429-WEEKDAY($H2429,2)+1)</f>
        <v/>
      </c>
      <c r="J2429" s="4" t="str">
        <f aca="false">IF($I2429="","",$I2429+6)</f>
        <v/>
      </c>
      <c r="K2429" s="6" t="str">
        <f aca="false">IF($H2429="","",DATE(YEAR($H2429),MONTH($H2429),1))</f>
        <v/>
      </c>
      <c r="L2429" s="0" t="str">
        <f aca="false">IF($A2429="","",INDEX(CARTAO_COMPRAS!$K:$K,INT((ROW()-2)/20)+2))</f>
        <v/>
      </c>
      <c r="M2429" s="0" t="str">
        <f aca="false">IF($A2429="","","Compra no cartão")</f>
        <v/>
      </c>
    </row>
    <row r="2430" customFormat="false" ht="13.5" hidden="false" customHeight="false" outlineLevel="0" collapsed="false">
      <c r="A2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0" s="0" t="str">
        <f aca="false">IF($A2430="","",INDEX(CARTAO_COMPRAS!$C:$C,INT((ROW()-2)/20)+2))</f>
        <v/>
      </c>
      <c r="C2430" s="0" t="str">
        <f aca="false">IF($A2430="","",INDEX(CARTAO_COMPRAS!$D:$D,INT((ROW()-2)/20)+2))</f>
        <v/>
      </c>
      <c r="D2430" s="0" t="str">
        <f aca="false">IF($A2430="","",INDEX(CARTAO_COMPRAS!$E:$E,INT((ROW()-2)/20)+2))</f>
        <v/>
      </c>
      <c r="E2430" s="0" t="str">
        <f aca="false">IF($A2430="","",INDEX(CARTAO_COMPRAS!$H:$H,INT((ROW()-2)/20)+2)+MOD(ROW()-2,20))</f>
        <v/>
      </c>
      <c r="F2430" s="0" t="str">
        <f aca="false">IF($A2430="","",INDEX(CARTAO_COMPRAS!$G:$G,INT((ROW()-2)/20)+2))</f>
        <v/>
      </c>
      <c r="G2430" s="5" t="str">
        <f aca="false">IF($A2430="","",INDEX(CARTAO_COMPRAS!$I:$I,INT((ROW()-2)/20)+2))</f>
        <v/>
      </c>
      <c r="H2430" s="4" t="str">
        <f aca="false">IF($A2430="","",EDATE(INDEX(CARTAO_COMPRAS!$J:$J,INT((ROW()-2)/20)+2),MOD(ROW()-2,20)))</f>
        <v/>
      </c>
      <c r="I2430" s="4" t="str">
        <f aca="false">IF($H2430="","",$H2430-WEEKDAY($H2430,2)+1)</f>
        <v/>
      </c>
      <c r="J2430" s="4" t="str">
        <f aca="false">IF($I2430="","",$I2430+6)</f>
        <v/>
      </c>
      <c r="K2430" s="6" t="str">
        <f aca="false">IF($H2430="","",DATE(YEAR($H2430),MONTH($H2430),1))</f>
        <v/>
      </c>
      <c r="L2430" s="0" t="str">
        <f aca="false">IF($A2430="","",INDEX(CARTAO_COMPRAS!$K:$K,INT((ROW()-2)/20)+2))</f>
        <v/>
      </c>
      <c r="M2430" s="0" t="str">
        <f aca="false">IF($A2430="","","Compra no cartão")</f>
        <v/>
      </c>
    </row>
    <row r="2431" customFormat="false" ht="13.5" hidden="false" customHeight="false" outlineLevel="0" collapsed="false">
      <c r="A2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1" s="0" t="str">
        <f aca="false">IF($A2431="","",INDEX(CARTAO_COMPRAS!$C:$C,INT((ROW()-2)/20)+2))</f>
        <v/>
      </c>
      <c r="C2431" s="0" t="str">
        <f aca="false">IF($A2431="","",INDEX(CARTAO_COMPRAS!$D:$D,INT((ROW()-2)/20)+2))</f>
        <v/>
      </c>
      <c r="D2431" s="0" t="str">
        <f aca="false">IF($A2431="","",INDEX(CARTAO_COMPRAS!$E:$E,INT((ROW()-2)/20)+2))</f>
        <v/>
      </c>
      <c r="E2431" s="0" t="str">
        <f aca="false">IF($A2431="","",INDEX(CARTAO_COMPRAS!$H:$H,INT((ROW()-2)/20)+2)+MOD(ROW()-2,20))</f>
        <v/>
      </c>
      <c r="F2431" s="0" t="str">
        <f aca="false">IF($A2431="","",INDEX(CARTAO_COMPRAS!$G:$G,INT((ROW()-2)/20)+2))</f>
        <v/>
      </c>
      <c r="G2431" s="5" t="str">
        <f aca="false">IF($A2431="","",INDEX(CARTAO_COMPRAS!$I:$I,INT((ROW()-2)/20)+2))</f>
        <v/>
      </c>
      <c r="H2431" s="4" t="str">
        <f aca="false">IF($A2431="","",EDATE(INDEX(CARTAO_COMPRAS!$J:$J,INT((ROW()-2)/20)+2),MOD(ROW()-2,20)))</f>
        <v/>
      </c>
      <c r="I2431" s="4" t="str">
        <f aca="false">IF($H2431="","",$H2431-WEEKDAY($H2431,2)+1)</f>
        <v/>
      </c>
      <c r="J2431" s="4" t="str">
        <f aca="false">IF($I2431="","",$I2431+6)</f>
        <v/>
      </c>
      <c r="K2431" s="6" t="str">
        <f aca="false">IF($H2431="","",DATE(YEAR($H2431),MONTH($H2431),1))</f>
        <v/>
      </c>
      <c r="L2431" s="0" t="str">
        <f aca="false">IF($A2431="","",INDEX(CARTAO_COMPRAS!$K:$K,INT((ROW()-2)/20)+2))</f>
        <v/>
      </c>
      <c r="M2431" s="0" t="str">
        <f aca="false">IF($A2431="","","Compra no cartão")</f>
        <v/>
      </c>
    </row>
    <row r="2432" customFormat="false" ht="13.5" hidden="false" customHeight="false" outlineLevel="0" collapsed="false">
      <c r="A2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2" s="0" t="str">
        <f aca="false">IF($A2432="","",INDEX(CARTAO_COMPRAS!$C:$C,INT((ROW()-2)/20)+2))</f>
        <v/>
      </c>
      <c r="C2432" s="0" t="str">
        <f aca="false">IF($A2432="","",INDEX(CARTAO_COMPRAS!$D:$D,INT((ROW()-2)/20)+2))</f>
        <v/>
      </c>
      <c r="D2432" s="0" t="str">
        <f aca="false">IF($A2432="","",INDEX(CARTAO_COMPRAS!$E:$E,INT((ROW()-2)/20)+2))</f>
        <v/>
      </c>
      <c r="E2432" s="0" t="str">
        <f aca="false">IF($A2432="","",INDEX(CARTAO_COMPRAS!$H:$H,INT((ROW()-2)/20)+2)+MOD(ROW()-2,20))</f>
        <v/>
      </c>
      <c r="F2432" s="0" t="str">
        <f aca="false">IF($A2432="","",INDEX(CARTAO_COMPRAS!$G:$G,INT((ROW()-2)/20)+2))</f>
        <v/>
      </c>
      <c r="G2432" s="5" t="str">
        <f aca="false">IF($A2432="","",INDEX(CARTAO_COMPRAS!$I:$I,INT((ROW()-2)/20)+2))</f>
        <v/>
      </c>
      <c r="H2432" s="4" t="str">
        <f aca="false">IF($A2432="","",EDATE(INDEX(CARTAO_COMPRAS!$J:$J,INT((ROW()-2)/20)+2),MOD(ROW()-2,20)))</f>
        <v/>
      </c>
      <c r="I2432" s="4" t="str">
        <f aca="false">IF($H2432="","",$H2432-WEEKDAY($H2432,2)+1)</f>
        <v/>
      </c>
      <c r="J2432" s="4" t="str">
        <f aca="false">IF($I2432="","",$I2432+6)</f>
        <v/>
      </c>
      <c r="K2432" s="6" t="str">
        <f aca="false">IF($H2432="","",DATE(YEAR($H2432),MONTH($H2432),1))</f>
        <v/>
      </c>
      <c r="L2432" s="0" t="str">
        <f aca="false">IF($A2432="","",INDEX(CARTAO_COMPRAS!$K:$K,INT((ROW()-2)/20)+2))</f>
        <v/>
      </c>
      <c r="M2432" s="0" t="str">
        <f aca="false">IF($A2432="","","Compra no cartão")</f>
        <v/>
      </c>
    </row>
    <row r="2433" customFormat="false" ht="13.5" hidden="false" customHeight="false" outlineLevel="0" collapsed="false">
      <c r="A2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3" s="0" t="str">
        <f aca="false">IF($A2433="","",INDEX(CARTAO_COMPRAS!$C:$C,INT((ROW()-2)/20)+2))</f>
        <v/>
      </c>
      <c r="C2433" s="0" t="str">
        <f aca="false">IF($A2433="","",INDEX(CARTAO_COMPRAS!$D:$D,INT((ROW()-2)/20)+2))</f>
        <v/>
      </c>
      <c r="D2433" s="0" t="str">
        <f aca="false">IF($A2433="","",INDEX(CARTAO_COMPRAS!$E:$E,INT((ROW()-2)/20)+2))</f>
        <v/>
      </c>
      <c r="E2433" s="0" t="str">
        <f aca="false">IF($A2433="","",INDEX(CARTAO_COMPRAS!$H:$H,INT((ROW()-2)/20)+2)+MOD(ROW()-2,20))</f>
        <v/>
      </c>
      <c r="F2433" s="0" t="str">
        <f aca="false">IF($A2433="","",INDEX(CARTAO_COMPRAS!$G:$G,INT((ROW()-2)/20)+2))</f>
        <v/>
      </c>
      <c r="G2433" s="5" t="str">
        <f aca="false">IF($A2433="","",INDEX(CARTAO_COMPRAS!$I:$I,INT((ROW()-2)/20)+2))</f>
        <v/>
      </c>
      <c r="H2433" s="4" t="str">
        <f aca="false">IF($A2433="","",EDATE(INDEX(CARTAO_COMPRAS!$J:$J,INT((ROW()-2)/20)+2),MOD(ROW()-2,20)))</f>
        <v/>
      </c>
      <c r="I2433" s="4" t="str">
        <f aca="false">IF($H2433="","",$H2433-WEEKDAY($H2433,2)+1)</f>
        <v/>
      </c>
      <c r="J2433" s="4" t="str">
        <f aca="false">IF($I2433="","",$I2433+6)</f>
        <v/>
      </c>
      <c r="K2433" s="6" t="str">
        <f aca="false">IF($H2433="","",DATE(YEAR($H2433),MONTH($H2433),1))</f>
        <v/>
      </c>
      <c r="L2433" s="0" t="str">
        <f aca="false">IF($A2433="","",INDEX(CARTAO_COMPRAS!$K:$K,INT((ROW()-2)/20)+2))</f>
        <v/>
      </c>
      <c r="M2433" s="0" t="str">
        <f aca="false">IF($A2433="","","Compra no cartão")</f>
        <v/>
      </c>
    </row>
    <row r="2434" customFormat="false" ht="13.5" hidden="false" customHeight="false" outlineLevel="0" collapsed="false">
      <c r="A2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4" s="0" t="str">
        <f aca="false">IF($A2434="","",INDEX(CARTAO_COMPRAS!$C:$C,INT((ROW()-2)/20)+2))</f>
        <v/>
      </c>
      <c r="C2434" s="0" t="str">
        <f aca="false">IF($A2434="","",INDEX(CARTAO_COMPRAS!$D:$D,INT((ROW()-2)/20)+2))</f>
        <v/>
      </c>
      <c r="D2434" s="0" t="str">
        <f aca="false">IF($A2434="","",INDEX(CARTAO_COMPRAS!$E:$E,INT((ROW()-2)/20)+2))</f>
        <v/>
      </c>
      <c r="E2434" s="0" t="str">
        <f aca="false">IF($A2434="","",INDEX(CARTAO_COMPRAS!$H:$H,INT((ROW()-2)/20)+2)+MOD(ROW()-2,20))</f>
        <v/>
      </c>
      <c r="F2434" s="0" t="str">
        <f aca="false">IF($A2434="","",INDEX(CARTAO_COMPRAS!$G:$G,INT((ROW()-2)/20)+2))</f>
        <v/>
      </c>
      <c r="G2434" s="5" t="str">
        <f aca="false">IF($A2434="","",INDEX(CARTAO_COMPRAS!$I:$I,INT((ROW()-2)/20)+2))</f>
        <v/>
      </c>
      <c r="H2434" s="4" t="str">
        <f aca="false">IF($A2434="","",EDATE(INDEX(CARTAO_COMPRAS!$J:$J,INT((ROW()-2)/20)+2),MOD(ROW()-2,20)))</f>
        <v/>
      </c>
      <c r="I2434" s="4" t="str">
        <f aca="false">IF($H2434="","",$H2434-WEEKDAY($H2434,2)+1)</f>
        <v/>
      </c>
      <c r="J2434" s="4" t="str">
        <f aca="false">IF($I2434="","",$I2434+6)</f>
        <v/>
      </c>
      <c r="K2434" s="6" t="str">
        <f aca="false">IF($H2434="","",DATE(YEAR($H2434),MONTH($H2434),1))</f>
        <v/>
      </c>
      <c r="L2434" s="0" t="str">
        <f aca="false">IF($A2434="","",INDEX(CARTAO_COMPRAS!$K:$K,INT((ROW()-2)/20)+2))</f>
        <v/>
      </c>
      <c r="M2434" s="0" t="str">
        <f aca="false">IF($A2434="","","Compra no cartão")</f>
        <v/>
      </c>
    </row>
    <row r="2435" customFormat="false" ht="13.5" hidden="false" customHeight="false" outlineLevel="0" collapsed="false">
      <c r="A2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5" s="0" t="str">
        <f aca="false">IF($A2435="","",INDEX(CARTAO_COMPRAS!$C:$C,INT((ROW()-2)/20)+2))</f>
        <v/>
      </c>
      <c r="C2435" s="0" t="str">
        <f aca="false">IF($A2435="","",INDEX(CARTAO_COMPRAS!$D:$D,INT((ROW()-2)/20)+2))</f>
        <v/>
      </c>
      <c r="D2435" s="0" t="str">
        <f aca="false">IF($A2435="","",INDEX(CARTAO_COMPRAS!$E:$E,INT((ROW()-2)/20)+2))</f>
        <v/>
      </c>
      <c r="E2435" s="0" t="str">
        <f aca="false">IF($A2435="","",INDEX(CARTAO_COMPRAS!$H:$H,INT((ROW()-2)/20)+2)+MOD(ROW()-2,20))</f>
        <v/>
      </c>
      <c r="F2435" s="0" t="str">
        <f aca="false">IF($A2435="","",INDEX(CARTAO_COMPRAS!$G:$G,INT((ROW()-2)/20)+2))</f>
        <v/>
      </c>
      <c r="G2435" s="5" t="str">
        <f aca="false">IF($A2435="","",INDEX(CARTAO_COMPRAS!$I:$I,INT((ROW()-2)/20)+2))</f>
        <v/>
      </c>
      <c r="H2435" s="4" t="str">
        <f aca="false">IF($A2435="","",EDATE(INDEX(CARTAO_COMPRAS!$J:$J,INT((ROW()-2)/20)+2),MOD(ROW()-2,20)))</f>
        <v/>
      </c>
      <c r="I2435" s="4" t="str">
        <f aca="false">IF($H2435="","",$H2435-WEEKDAY($H2435,2)+1)</f>
        <v/>
      </c>
      <c r="J2435" s="4" t="str">
        <f aca="false">IF($I2435="","",$I2435+6)</f>
        <v/>
      </c>
      <c r="K2435" s="6" t="str">
        <f aca="false">IF($H2435="","",DATE(YEAR($H2435),MONTH($H2435),1))</f>
        <v/>
      </c>
      <c r="L2435" s="0" t="str">
        <f aca="false">IF($A2435="","",INDEX(CARTAO_COMPRAS!$K:$K,INT((ROW()-2)/20)+2))</f>
        <v/>
      </c>
      <c r="M2435" s="0" t="str">
        <f aca="false">IF($A2435="","","Compra no cartão")</f>
        <v/>
      </c>
    </row>
    <row r="2436" customFormat="false" ht="13.5" hidden="false" customHeight="false" outlineLevel="0" collapsed="false">
      <c r="A2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6" s="0" t="str">
        <f aca="false">IF($A2436="","",INDEX(CARTAO_COMPRAS!$C:$C,INT((ROW()-2)/20)+2))</f>
        <v/>
      </c>
      <c r="C2436" s="0" t="str">
        <f aca="false">IF($A2436="","",INDEX(CARTAO_COMPRAS!$D:$D,INT((ROW()-2)/20)+2))</f>
        <v/>
      </c>
      <c r="D2436" s="0" t="str">
        <f aca="false">IF($A2436="","",INDEX(CARTAO_COMPRAS!$E:$E,INT((ROW()-2)/20)+2))</f>
        <v/>
      </c>
      <c r="E2436" s="0" t="str">
        <f aca="false">IF($A2436="","",INDEX(CARTAO_COMPRAS!$H:$H,INT((ROW()-2)/20)+2)+MOD(ROW()-2,20))</f>
        <v/>
      </c>
      <c r="F2436" s="0" t="str">
        <f aca="false">IF($A2436="","",INDEX(CARTAO_COMPRAS!$G:$G,INT((ROW()-2)/20)+2))</f>
        <v/>
      </c>
      <c r="G2436" s="5" t="str">
        <f aca="false">IF($A2436="","",INDEX(CARTAO_COMPRAS!$I:$I,INT((ROW()-2)/20)+2))</f>
        <v/>
      </c>
      <c r="H2436" s="4" t="str">
        <f aca="false">IF($A2436="","",EDATE(INDEX(CARTAO_COMPRAS!$J:$J,INT((ROW()-2)/20)+2),MOD(ROW()-2,20)))</f>
        <v/>
      </c>
      <c r="I2436" s="4" t="str">
        <f aca="false">IF($H2436="","",$H2436-WEEKDAY($H2436,2)+1)</f>
        <v/>
      </c>
      <c r="J2436" s="4" t="str">
        <f aca="false">IF($I2436="","",$I2436+6)</f>
        <v/>
      </c>
      <c r="K2436" s="6" t="str">
        <f aca="false">IF($H2436="","",DATE(YEAR($H2436),MONTH($H2436),1))</f>
        <v/>
      </c>
      <c r="L2436" s="0" t="str">
        <f aca="false">IF($A2436="","",INDEX(CARTAO_COMPRAS!$K:$K,INT((ROW()-2)/20)+2))</f>
        <v/>
      </c>
      <c r="M2436" s="0" t="str">
        <f aca="false">IF($A2436="","","Compra no cartão")</f>
        <v/>
      </c>
    </row>
    <row r="2437" customFormat="false" ht="13.5" hidden="false" customHeight="false" outlineLevel="0" collapsed="false">
      <c r="A2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7" s="0" t="str">
        <f aca="false">IF($A2437="","",INDEX(CARTAO_COMPRAS!$C:$C,INT((ROW()-2)/20)+2))</f>
        <v/>
      </c>
      <c r="C2437" s="0" t="str">
        <f aca="false">IF($A2437="","",INDEX(CARTAO_COMPRAS!$D:$D,INT((ROW()-2)/20)+2))</f>
        <v/>
      </c>
      <c r="D2437" s="0" t="str">
        <f aca="false">IF($A2437="","",INDEX(CARTAO_COMPRAS!$E:$E,INT((ROW()-2)/20)+2))</f>
        <v/>
      </c>
      <c r="E2437" s="0" t="str">
        <f aca="false">IF($A2437="","",INDEX(CARTAO_COMPRAS!$H:$H,INT((ROW()-2)/20)+2)+MOD(ROW()-2,20))</f>
        <v/>
      </c>
      <c r="F2437" s="0" t="str">
        <f aca="false">IF($A2437="","",INDEX(CARTAO_COMPRAS!$G:$G,INT((ROW()-2)/20)+2))</f>
        <v/>
      </c>
      <c r="G2437" s="5" t="str">
        <f aca="false">IF($A2437="","",INDEX(CARTAO_COMPRAS!$I:$I,INT((ROW()-2)/20)+2))</f>
        <v/>
      </c>
      <c r="H2437" s="4" t="str">
        <f aca="false">IF($A2437="","",EDATE(INDEX(CARTAO_COMPRAS!$J:$J,INT((ROW()-2)/20)+2),MOD(ROW()-2,20)))</f>
        <v/>
      </c>
      <c r="I2437" s="4" t="str">
        <f aca="false">IF($H2437="","",$H2437-WEEKDAY($H2437,2)+1)</f>
        <v/>
      </c>
      <c r="J2437" s="4" t="str">
        <f aca="false">IF($I2437="","",$I2437+6)</f>
        <v/>
      </c>
      <c r="K2437" s="6" t="str">
        <f aca="false">IF($H2437="","",DATE(YEAR($H2437),MONTH($H2437),1))</f>
        <v/>
      </c>
      <c r="L2437" s="0" t="str">
        <f aca="false">IF($A2437="","",INDEX(CARTAO_COMPRAS!$K:$K,INT((ROW()-2)/20)+2))</f>
        <v/>
      </c>
      <c r="M2437" s="0" t="str">
        <f aca="false">IF($A2437="","","Compra no cartão")</f>
        <v/>
      </c>
    </row>
    <row r="2438" customFormat="false" ht="13.5" hidden="false" customHeight="false" outlineLevel="0" collapsed="false">
      <c r="A2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8" s="0" t="str">
        <f aca="false">IF($A2438="","",INDEX(CARTAO_COMPRAS!$C:$C,INT((ROW()-2)/20)+2))</f>
        <v/>
      </c>
      <c r="C2438" s="0" t="str">
        <f aca="false">IF($A2438="","",INDEX(CARTAO_COMPRAS!$D:$D,INT((ROW()-2)/20)+2))</f>
        <v/>
      </c>
      <c r="D2438" s="0" t="str">
        <f aca="false">IF($A2438="","",INDEX(CARTAO_COMPRAS!$E:$E,INT((ROW()-2)/20)+2))</f>
        <v/>
      </c>
      <c r="E2438" s="0" t="str">
        <f aca="false">IF($A2438="","",INDEX(CARTAO_COMPRAS!$H:$H,INT((ROW()-2)/20)+2)+MOD(ROW()-2,20))</f>
        <v/>
      </c>
      <c r="F2438" s="0" t="str">
        <f aca="false">IF($A2438="","",INDEX(CARTAO_COMPRAS!$G:$G,INT((ROW()-2)/20)+2))</f>
        <v/>
      </c>
      <c r="G2438" s="5" t="str">
        <f aca="false">IF($A2438="","",INDEX(CARTAO_COMPRAS!$I:$I,INT((ROW()-2)/20)+2))</f>
        <v/>
      </c>
      <c r="H2438" s="4" t="str">
        <f aca="false">IF($A2438="","",EDATE(INDEX(CARTAO_COMPRAS!$J:$J,INT((ROW()-2)/20)+2),MOD(ROW()-2,20)))</f>
        <v/>
      </c>
      <c r="I2438" s="4" t="str">
        <f aca="false">IF($H2438="","",$H2438-WEEKDAY($H2438,2)+1)</f>
        <v/>
      </c>
      <c r="J2438" s="4" t="str">
        <f aca="false">IF($I2438="","",$I2438+6)</f>
        <v/>
      </c>
      <c r="K2438" s="6" t="str">
        <f aca="false">IF($H2438="","",DATE(YEAR($H2438),MONTH($H2438),1))</f>
        <v/>
      </c>
      <c r="L2438" s="0" t="str">
        <f aca="false">IF($A2438="","",INDEX(CARTAO_COMPRAS!$K:$K,INT((ROW()-2)/20)+2))</f>
        <v/>
      </c>
      <c r="M2438" s="0" t="str">
        <f aca="false">IF($A2438="","","Compra no cartão")</f>
        <v/>
      </c>
    </row>
    <row r="2439" customFormat="false" ht="13.5" hidden="false" customHeight="false" outlineLevel="0" collapsed="false">
      <c r="A2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39" s="0" t="str">
        <f aca="false">IF($A2439="","",INDEX(CARTAO_COMPRAS!$C:$C,INT((ROW()-2)/20)+2))</f>
        <v/>
      </c>
      <c r="C2439" s="0" t="str">
        <f aca="false">IF($A2439="","",INDEX(CARTAO_COMPRAS!$D:$D,INT((ROW()-2)/20)+2))</f>
        <v/>
      </c>
      <c r="D2439" s="0" t="str">
        <f aca="false">IF($A2439="","",INDEX(CARTAO_COMPRAS!$E:$E,INT((ROW()-2)/20)+2))</f>
        <v/>
      </c>
      <c r="E2439" s="0" t="str">
        <f aca="false">IF($A2439="","",INDEX(CARTAO_COMPRAS!$H:$H,INT((ROW()-2)/20)+2)+MOD(ROW()-2,20))</f>
        <v/>
      </c>
      <c r="F2439" s="0" t="str">
        <f aca="false">IF($A2439="","",INDEX(CARTAO_COMPRAS!$G:$G,INT((ROW()-2)/20)+2))</f>
        <v/>
      </c>
      <c r="G2439" s="5" t="str">
        <f aca="false">IF($A2439="","",INDEX(CARTAO_COMPRAS!$I:$I,INT((ROW()-2)/20)+2))</f>
        <v/>
      </c>
      <c r="H2439" s="4" t="str">
        <f aca="false">IF($A2439="","",EDATE(INDEX(CARTAO_COMPRAS!$J:$J,INT((ROW()-2)/20)+2),MOD(ROW()-2,20)))</f>
        <v/>
      </c>
      <c r="I2439" s="4" t="str">
        <f aca="false">IF($H2439="","",$H2439-WEEKDAY($H2439,2)+1)</f>
        <v/>
      </c>
      <c r="J2439" s="4" t="str">
        <f aca="false">IF($I2439="","",$I2439+6)</f>
        <v/>
      </c>
      <c r="K2439" s="6" t="str">
        <f aca="false">IF($H2439="","",DATE(YEAR($H2439),MONTH($H2439),1))</f>
        <v/>
      </c>
      <c r="L2439" s="0" t="str">
        <f aca="false">IF($A2439="","",INDEX(CARTAO_COMPRAS!$K:$K,INT((ROW()-2)/20)+2))</f>
        <v/>
      </c>
      <c r="M2439" s="0" t="str">
        <f aca="false">IF($A2439="","","Compra no cartão")</f>
        <v/>
      </c>
    </row>
    <row r="2440" customFormat="false" ht="13.5" hidden="false" customHeight="false" outlineLevel="0" collapsed="false">
      <c r="A2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40" s="0" t="str">
        <f aca="false">IF($A2440="","",INDEX(CARTAO_COMPRAS!$C:$C,INT((ROW()-2)/20)+2))</f>
        <v/>
      </c>
      <c r="C2440" s="0" t="str">
        <f aca="false">IF($A2440="","",INDEX(CARTAO_COMPRAS!$D:$D,INT((ROW()-2)/20)+2))</f>
        <v/>
      </c>
      <c r="D2440" s="0" t="str">
        <f aca="false">IF($A2440="","",INDEX(CARTAO_COMPRAS!$E:$E,INT((ROW()-2)/20)+2))</f>
        <v/>
      </c>
      <c r="E2440" s="0" t="str">
        <f aca="false">IF($A2440="","",INDEX(CARTAO_COMPRAS!$H:$H,INT((ROW()-2)/20)+2)+MOD(ROW()-2,20))</f>
        <v/>
      </c>
      <c r="F2440" s="0" t="str">
        <f aca="false">IF($A2440="","",INDEX(CARTAO_COMPRAS!$G:$G,INT((ROW()-2)/20)+2))</f>
        <v/>
      </c>
      <c r="G2440" s="5" t="str">
        <f aca="false">IF($A2440="","",INDEX(CARTAO_COMPRAS!$I:$I,INT((ROW()-2)/20)+2))</f>
        <v/>
      </c>
      <c r="H2440" s="4" t="str">
        <f aca="false">IF($A2440="","",EDATE(INDEX(CARTAO_COMPRAS!$J:$J,INT((ROW()-2)/20)+2),MOD(ROW()-2,20)))</f>
        <v/>
      </c>
      <c r="I2440" s="4" t="str">
        <f aca="false">IF($H2440="","",$H2440-WEEKDAY($H2440,2)+1)</f>
        <v/>
      </c>
      <c r="J2440" s="4" t="str">
        <f aca="false">IF($I2440="","",$I2440+6)</f>
        <v/>
      </c>
      <c r="K2440" s="6" t="str">
        <f aca="false">IF($H2440="","",DATE(YEAR($H2440),MONTH($H2440),1))</f>
        <v/>
      </c>
      <c r="L2440" s="0" t="str">
        <f aca="false">IF($A2440="","",INDEX(CARTAO_COMPRAS!$K:$K,INT((ROW()-2)/20)+2))</f>
        <v/>
      </c>
      <c r="M2440" s="0" t="str">
        <f aca="false">IF($A2440="","","Compra no cartão")</f>
        <v/>
      </c>
    </row>
    <row r="2441" customFormat="false" ht="13.5" hidden="false" customHeight="false" outlineLevel="0" collapsed="false">
      <c r="A2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41" s="0" t="str">
        <f aca="false">IF($A2441="","",INDEX(CARTAO_COMPRAS!$C:$C,INT((ROW()-2)/20)+2))</f>
        <v/>
      </c>
      <c r="C2441" s="0" t="str">
        <f aca="false">IF($A2441="","",INDEX(CARTAO_COMPRAS!$D:$D,INT((ROW()-2)/20)+2))</f>
        <v/>
      </c>
      <c r="D2441" s="0" t="str">
        <f aca="false">IF($A2441="","",INDEX(CARTAO_COMPRAS!$E:$E,INT((ROW()-2)/20)+2))</f>
        <v/>
      </c>
      <c r="E2441" s="0" t="str">
        <f aca="false">IF($A2441="","",INDEX(CARTAO_COMPRAS!$H:$H,INT((ROW()-2)/20)+2)+MOD(ROW()-2,20))</f>
        <v/>
      </c>
      <c r="F2441" s="0" t="str">
        <f aca="false">IF($A2441="","",INDEX(CARTAO_COMPRAS!$G:$G,INT((ROW()-2)/20)+2))</f>
        <v/>
      </c>
      <c r="G2441" s="5" t="str">
        <f aca="false">IF($A2441="","",INDEX(CARTAO_COMPRAS!$I:$I,INT((ROW()-2)/20)+2))</f>
        <v/>
      </c>
      <c r="H2441" s="4" t="str">
        <f aca="false">IF($A2441="","",EDATE(INDEX(CARTAO_COMPRAS!$J:$J,INT((ROW()-2)/20)+2),MOD(ROW()-2,20)))</f>
        <v/>
      </c>
      <c r="I2441" s="4" t="str">
        <f aca="false">IF($H2441="","",$H2441-WEEKDAY($H2441,2)+1)</f>
        <v/>
      </c>
      <c r="J2441" s="4" t="str">
        <f aca="false">IF($I2441="","",$I2441+6)</f>
        <v/>
      </c>
      <c r="K2441" s="6" t="str">
        <f aca="false">IF($H2441="","",DATE(YEAR($H2441),MONTH($H2441),1))</f>
        <v/>
      </c>
      <c r="L2441" s="0" t="str">
        <f aca="false">IF($A2441="","",INDEX(CARTAO_COMPRAS!$K:$K,INT((ROW()-2)/20)+2))</f>
        <v/>
      </c>
      <c r="M2441" s="0" t="str">
        <f aca="false">IF($A2441="","","Compra no cartão")</f>
        <v/>
      </c>
    </row>
    <row r="2442" customFormat="false" ht="13.5" hidden="false" customHeight="false" outlineLevel="0" collapsed="false">
      <c r="A24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123</v>
      </c>
      <c r="B2442" s="0" t="str">
        <f aca="false">IF($A2442="","",INDEX(CARTAO_COMPRAS!$C:$C,INT((ROW()-2)/20)+2))</f>
        <v>Bradesco</v>
      </c>
      <c r="C2442" s="0" t="str">
        <f aca="false">IF($A2442="","",INDEX(CARTAO_COMPRAS!$D:$D,INT((ROW()-2)/20)+2))</f>
        <v>Mercado Livre</v>
      </c>
      <c r="D2442" s="0" t="str">
        <f aca="false">IF($A2442="","",INDEX(CARTAO_COMPRAS!$E:$E,INT((ROW()-2)/20)+2))</f>
        <v>Alimentação / Insumos</v>
      </c>
      <c r="E2442" s="0" t="n">
        <f aca="false">IF($A2442="","",INDEX(CARTAO_COMPRAS!$H:$H,INT((ROW()-2)/20)+2)+MOD(ROW()-2,20))</f>
        <v>1</v>
      </c>
      <c r="F2442" s="0" t="n">
        <f aca="false">IF($A2442="","",INDEX(CARTAO_COMPRAS!$G:$G,INT((ROW()-2)/20)+2))</f>
        <v>6</v>
      </c>
      <c r="G2442" s="5" t="n">
        <f aca="false">IF($A2442="","",INDEX(CARTAO_COMPRAS!$I:$I,INT((ROW()-2)/20)+2))</f>
        <v>50.42</v>
      </c>
      <c r="H2442" s="4" t="n">
        <f aca="false">IF($A2442="","",EDATE(INDEX(CARTAO_COMPRAS!$J:$J,INT((ROW()-2)/20)+2),MOD(ROW()-2,20)))</f>
        <v>46218</v>
      </c>
      <c r="I2442" s="4" t="n">
        <f aca="false">IF($H2442="","",$H2442-WEEKDAY($H2442,2)+1)</f>
        <v>46216</v>
      </c>
      <c r="J2442" s="4" t="n">
        <f aca="false">IF($I2442="","",$I2442+6)</f>
        <v>46222</v>
      </c>
      <c r="K2442" s="6" t="n">
        <f aca="false">IF($H2442="","",DATE(YEAR($H2442),MONTH($H2442),1))</f>
        <v>46204</v>
      </c>
      <c r="L2442" s="0" t="str">
        <f aca="false">IF($A2442="","",INDEX(CARTAO_COMPRAS!$K:$K,INT((ROW()-2)/20)+2))</f>
        <v>Previsto</v>
      </c>
      <c r="M2442" s="0" t="str">
        <f aca="false">IF($A2442="","","Compra no cartão")</f>
        <v>Compra no cartão</v>
      </c>
    </row>
    <row r="2443" customFormat="false" ht="13.5" hidden="false" customHeight="false" outlineLevel="0" collapsed="false">
      <c r="A24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123</v>
      </c>
      <c r="B2443" s="0" t="str">
        <f aca="false">IF($A2443="","",INDEX(CARTAO_COMPRAS!$C:$C,INT((ROW()-2)/20)+2))</f>
        <v>Bradesco</v>
      </c>
      <c r="C2443" s="0" t="str">
        <f aca="false">IF($A2443="","",INDEX(CARTAO_COMPRAS!$D:$D,INT((ROW()-2)/20)+2))</f>
        <v>Mercado Livre</v>
      </c>
      <c r="D2443" s="0" t="str">
        <f aca="false">IF($A2443="","",INDEX(CARTAO_COMPRAS!$E:$E,INT((ROW()-2)/20)+2))</f>
        <v>Alimentação / Insumos</v>
      </c>
      <c r="E2443" s="0" t="n">
        <f aca="false">IF($A2443="","",INDEX(CARTAO_COMPRAS!$H:$H,INT((ROW()-2)/20)+2)+MOD(ROW()-2,20))</f>
        <v>2</v>
      </c>
      <c r="F2443" s="0" t="n">
        <f aca="false">IF($A2443="","",INDEX(CARTAO_COMPRAS!$G:$G,INT((ROW()-2)/20)+2))</f>
        <v>6</v>
      </c>
      <c r="G2443" s="5" t="n">
        <f aca="false">IF($A2443="","",INDEX(CARTAO_COMPRAS!$I:$I,INT((ROW()-2)/20)+2))</f>
        <v>50.42</v>
      </c>
      <c r="H2443" s="4" t="n">
        <f aca="false">IF($A2443="","",EDATE(INDEX(CARTAO_COMPRAS!$J:$J,INT((ROW()-2)/20)+2),MOD(ROW()-2,20)))</f>
        <v>46249</v>
      </c>
      <c r="I2443" s="4" t="n">
        <f aca="false">IF($H2443="","",$H2443-WEEKDAY($H2443,2)+1)</f>
        <v>46244</v>
      </c>
      <c r="J2443" s="4" t="n">
        <f aca="false">IF($I2443="","",$I2443+6)</f>
        <v>46250</v>
      </c>
      <c r="K2443" s="6" t="n">
        <f aca="false">IF($H2443="","",DATE(YEAR($H2443),MONTH($H2443),1))</f>
        <v>46235</v>
      </c>
      <c r="L2443" s="0" t="str">
        <f aca="false">IF($A2443="","",INDEX(CARTAO_COMPRAS!$K:$K,INT((ROW()-2)/20)+2))</f>
        <v>Previsto</v>
      </c>
      <c r="M2443" s="0" t="str">
        <f aca="false">IF($A2443="","","Compra no cartão")</f>
        <v>Compra no cartão</v>
      </c>
    </row>
    <row r="2444" customFormat="false" ht="13.5" hidden="false" customHeight="false" outlineLevel="0" collapsed="false">
      <c r="A24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123</v>
      </c>
      <c r="B2444" s="0" t="str">
        <f aca="false">IF($A2444="","",INDEX(CARTAO_COMPRAS!$C:$C,INT((ROW()-2)/20)+2))</f>
        <v>Bradesco</v>
      </c>
      <c r="C2444" s="0" t="str">
        <f aca="false">IF($A2444="","",INDEX(CARTAO_COMPRAS!$D:$D,INT((ROW()-2)/20)+2))</f>
        <v>Mercado Livre</v>
      </c>
      <c r="D2444" s="0" t="str">
        <f aca="false">IF($A2444="","",INDEX(CARTAO_COMPRAS!$E:$E,INT((ROW()-2)/20)+2))</f>
        <v>Alimentação / Insumos</v>
      </c>
      <c r="E2444" s="0" t="n">
        <f aca="false">IF($A2444="","",INDEX(CARTAO_COMPRAS!$H:$H,INT((ROW()-2)/20)+2)+MOD(ROW()-2,20))</f>
        <v>3</v>
      </c>
      <c r="F2444" s="0" t="n">
        <f aca="false">IF($A2444="","",INDEX(CARTAO_COMPRAS!$G:$G,INT((ROW()-2)/20)+2))</f>
        <v>6</v>
      </c>
      <c r="G2444" s="5" t="n">
        <f aca="false">IF($A2444="","",INDEX(CARTAO_COMPRAS!$I:$I,INT((ROW()-2)/20)+2))</f>
        <v>50.42</v>
      </c>
      <c r="H2444" s="4" t="n">
        <f aca="false">IF($A2444="","",EDATE(INDEX(CARTAO_COMPRAS!$J:$J,INT((ROW()-2)/20)+2),MOD(ROW()-2,20)))</f>
        <v>46280</v>
      </c>
      <c r="I2444" s="4" t="n">
        <f aca="false">IF($H2444="","",$H2444-WEEKDAY($H2444,2)+1)</f>
        <v>46279</v>
      </c>
      <c r="J2444" s="4" t="n">
        <f aca="false">IF($I2444="","",$I2444+6)</f>
        <v>46285</v>
      </c>
      <c r="K2444" s="6" t="n">
        <f aca="false">IF($H2444="","",DATE(YEAR($H2444),MONTH($H2444),1))</f>
        <v>46266</v>
      </c>
      <c r="L2444" s="0" t="str">
        <f aca="false">IF($A2444="","",INDEX(CARTAO_COMPRAS!$K:$K,INT((ROW()-2)/20)+2))</f>
        <v>Previsto</v>
      </c>
      <c r="M2444" s="0" t="str">
        <f aca="false">IF($A2444="","","Compra no cartão")</f>
        <v>Compra no cartão</v>
      </c>
    </row>
    <row r="2445" customFormat="false" ht="13.5" hidden="false" customHeight="false" outlineLevel="0" collapsed="false">
      <c r="A244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123</v>
      </c>
      <c r="B2445" s="0" t="str">
        <f aca="false">IF($A2445="","",INDEX(CARTAO_COMPRAS!$C:$C,INT((ROW()-2)/20)+2))</f>
        <v>Bradesco</v>
      </c>
      <c r="C2445" s="0" t="str">
        <f aca="false">IF($A2445="","",INDEX(CARTAO_COMPRAS!$D:$D,INT((ROW()-2)/20)+2))</f>
        <v>Mercado Livre</v>
      </c>
      <c r="D2445" s="0" t="str">
        <f aca="false">IF($A2445="","",INDEX(CARTAO_COMPRAS!$E:$E,INT((ROW()-2)/20)+2))</f>
        <v>Alimentação / Insumos</v>
      </c>
      <c r="E2445" s="0" t="n">
        <f aca="false">IF($A2445="","",INDEX(CARTAO_COMPRAS!$H:$H,INT((ROW()-2)/20)+2)+MOD(ROW()-2,20))</f>
        <v>4</v>
      </c>
      <c r="F2445" s="0" t="n">
        <f aca="false">IF($A2445="","",INDEX(CARTAO_COMPRAS!$G:$G,INT((ROW()-2)/20)+2))</f>
        <v>6</v>
      </c>
      <c r="G2445" s="5" t="n">
        <f aca="false">IF($A2445="","",INDEX(CARTAO_COMPRAS!$I:$I,INT((ROW()-2)/20)+2))</f>
        <v>50.42</v>
      </c>
      <c r="H2445" s="4" t="n">
        <f aca="false">IF($A2445="","",EDATE(INDEX(CARTAO_COMPRAS!$J:$J,INT((ROW()-2)/20)+2),MOD(ROW()-2,20)))</f>
        <v>46310</v>
      </c>
      <c r="I2445" s="4" t="n">
        <f aca="false">IF($H2445="","",$H2445-WEEKDAY($H2445,2)+1)</f>
        <v>46307</v>
      </c>
      <c r="J2445" s="4" t="n">
        <f aca="false">IF($I2445="","",$I2445+6)</f>
        <v>46313</v>
      </c>
      <c r="K2445" s="6" t="n">
        <f aca="false">IF($H2445="","",DATE(YEAR($H2445),MONTH($H2445),1))</f>
        <v>46296</v>
      </c>
      <c r="L2445" s="0" t="str">
        <f aca="false">IF($A2445="","",INDEX(CARTAO_COMPRAS!$K:$K,INT((ROW()-2)/20)+2))</f>
        <v>Previsto</v>
      </c>
      <c r="M2445" s="0" t="str">
        <f aca="false">IF($A2445="","","Compra no cartão")</f>
        <v>Compra no cartão</v>
      </c>
    </row>
    <row r="2446" customFormat="false" ht="13.5" hidden="false" customHeight="false" outlineLevel="0" collapsed="false">
      <c r="A244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123</v>
      </c>
      <c r="B2446" s="0" t="str">
        <f aca="false">IF($A2446="","",INDEX(CARTAO_COMPRAS!$C:$C,INT((ROW()-2)/20)+2))</f>
        <v>Bradesco</v>
      </c>
      <c r="C2446" s="0" t="str">
        <f aca="false">IF($A2446="","",INDEX(CARTAO_COMPRAS!$D:$D,INT((ROW()-2)/20)+2))</f>
        <v>Mercado Livre</v>
      </c>
      <c r="D2446" s="0" t="str">
        <f aca="false">IF($A2446="","",INDEX(CARTAO_COMPRAS!$E:$E,INT((ROW()-2)/20)+2))</f>
        <v>Alimentação / Insumos</v>
      </c>
      <c r="E2446" s="0" t="n">
        <f aca="false">IF($A2446="","",INDEX(CARTAO_COMPRAS!$H:$H,INT((ROW()-2)/20)+2)+MOD(ROW()-2,20))</f>
        <v>5</v>
      </c>
      <c r="F2446" s="0" t="n">
        <f aca="false">IF($A2446="","",INDEX(CARTAO_COMPRAS!$G:$G,INT((ROW()-2)/20)+2))</f>
        <v>6</v>
      </c>
      <c r="G2446" s="5" t="n">
        <f aca="false">IF($A2446="","",INDEX(CARTAO_COMPRAS!$I:$I,INT((ROW()-2)/20)+2))</f>
        <v>50.42</v>
      </c>
      <c r="H2446" s="4" t="n">
        <f aca="false">IF($A2446="","",EDATE(INDEX(CARTAO_COMPRAS!$J:$J,INT((ROW()-2)/20)+2),MOD(ROW()-2,20)))</f>
        <v>46341</v>
      </c>
      <c r="I2446" s="4" t="n">
        <f aca="false">IF($H2446="","",$H2446-WEEKDAY($H2446,2)+1)</f>
        <v>46335</v>
      </c>
      <c r="J2446" s="4" t="n">
        <f aca="false">IF($I2446="","",$I2446+6)</f>
        <v>46341</v>
      </c>
      <c r="K2446" s="6" t="n">
        <f aca="false">IF($H2446="","",DATE(YEAR($H2446),MONTH($H2446),1))</f>
        <v>46327</v>
      </c>
      <c r="L2446" s="0" t="str">
        <f aca="false">IF($A2446="","",INDEX(CARTAO_COMPRAS!$K:$K,INT((ROW()-2)/20)+2))</f>
        <v>Previsto</v>
      </c>
      <c r="M2446" s="0" t="str">
        <f aca="false">IF($A2446="","","Compra no cartão")</f>
        <v>Compra no cartão</v>
      </c>
    </row>
    <row r="2447" customFormat="false" ht="13.5" hidden="false" customHeight="false" outlineLevel="0" collapsed="false">
      <c r="A2447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123</v>
      </c>
      <c r="B2447" s="0" t="str">
        <f aca="false">IF($A2447="","",INDEX(CARTAO_COMPRAS!$C:$C,INT((ROW()-2)/20)+2))</f>
        <v>Bradesco</v>
      </c>
      <c r="C2447" s="0" t="str">
        <f aca="false">IF($A2447="","",INDEX(CARTAO_COMPRAS!$D:$D,INT((ROW()-2)/20)+2))</f>
        <v>Mercado Livre</v>
      </c>
      <c r="D2447" s="0" t="str">
        <f aca="false">IF($A2447="","",INDEX(CARTAO_COMPRAS!$E:$E,INT((ROW()-2)/20)+2))</f>
        <v>Alimentação / Insumos</v>
      </c>
      <c r="E2447" s="0" t="n">
        <f aca="false">IF($A2447="","",INDEX(CARTAO_COMPRAS!$H:$H,INT((ROW()-2)/20)+2)+MOD(ROW()-2,20))</f>
        <v>6</v>
      </c>
      <c r="F2447" s="0" t="n">
        <f aca="false">IF($A2447="","",INDEX(CARTAO_COMPRAS!$G:$G,INT((ROW()-2)/20)+2))</f>
        <v>6</v>
      </c>
      <c r="G2447" s="5" t="n">
        <f aca="false">IF($A2447="","",INDEX(CARTAO_COMPRAS!$I:$I,INT((ROW()-2)/20)+2))</f>
        <v>50.42</v>
      </c>
      <c r="H2447" s="4" t="n">
        <f aca="false">IF($A2447="","",EDATE(INDEX(CARTAO_COMPRAS!$J:$J,INT((ROW()-2)/20)+2),MOD(ROW()-2,20)))</f>
        <v>46371</v>
      </c>
      <c r="I2447" s="4" t="n">
        <f aca="false">IF($H2447="","",$H2447-WEEKDAY($H2447,2)+1)</f>
        <v>46370</v>
      </c>
      <c r="J2447" s="4" t="n">
        <f aca="false">IF($I2447="","",$I2447+6)</f>
        <v>46376</v>
      </c>
      <c r="K2447" s="6" t="n">
        <f aca="false">IF($H2447="","",DATE(YEAR($H2447),MONTH($H2447),1))</f>
        <v>46357</v>
      </c>
      <c r="L2447" s="0" t="str">
        <f aca="false">IF($A2447="","",INDEX(CARTAO_COMPRAS!$K:$K,INT((ROW()-2)/20)+2))</f>
        <v>Previsto</v>
      </c>
      <c r="M2447" s="0" t="str">
        <f aca="false">IF($A2447="","","Compra no cartão")</f>
        <v>Compra no cartão</v>
      </c>
    </row>
    <row r="2448" customFormat="false" ht="13.5" hidden="false" customHeight="false" outlineLevel="0" collapsed="false">
      <c r="A2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48" s="0" t="str">
        <f aca="false">IF($A2448="","",INDEX(CARTAO_COMPRAS!$C:$C,INT((ROW()-2)/20)+2))</f>
        <v/>
      </c>
      <c r="C2448" s="0" t="str">
        <f aca="false">IF($A2448="","",INDEX(CARTAO_COMPRAS!$D:$D,INT((ROW()-2)/20)+2))</f>
        <v/>
      </c>
      <c r="D2448" s="0" t="str">
        <f aca="false">IF($A2448="","",INDEX(CARTAO_COMPRAS!$E:$E,INT((ROW()-2)/20)+2))</f>
        <v/>
      </c>
      <c r="E2448" s="0" t="str">
        <f aca="false">IF($A2448="","",INDEX(CARTAO_COMPRAS!$H:$H,INT((ROW()-2)/20)+2)+MOD(ROW()-2,20))</f>
        <v/>
      </c>
      <c r="F2448" s="0" t="str">
        <f aca="false">IF($A2448="","",INDEX(CARTAO_COMPRAS!$G:$G,INT((ROW()-2)/20)+2))</f>
        <v/>
      </c>
      <c r="G2448" s="5" t="str">
        <f aca="false">IF($A2448="","",INDEX(CARTAO_COMPRAS!$I:$I,INT((ROW()-2)/20)+2))</f>
        <v/>
      </c>
      <c r="H2448" s="4" t="str">
        <f aca="false">IF($A2448="","",EDATE(INDEX(CARTAO_COMPRAS!$J:$J,INT((ROW()-2)/20)+2),MOD(ROW()-2,20)))</f>
        <v/>
      </c>
      <c r="I2448" s="4" t="str">
        <f aca="false">IF($H2448="","",$H2448-WEEKDAY($H2448,2)+1)</f>
        <v/>
      </c>
      <c r="J2448" s="4" t="str">
        <f aca="false">IF($I2448="","",$I2448+6)</f>
        <v/>
      </c>
      <c r="K2448" s="6" t="str">
        <f aca="false">IF($H2448="","",DATE(YEAR($H2448),MONTH($H2448),1))</f>
        <v/>
      </c>
      <c r="L2448" s="0" t="str">
        <f aca="false">IF($A2448="","",INDEX(CARTAO_COMPRAS!$K:$K,INT((ROW()-2)/20)+2))</f>
        <v/>
      </c>
      <c r="M2448" s="0" t="str">
        <f aca="false">IF($A2448="","","Compra no cartão")</f>
        <v/>
      </c>
    </row>
    <row r="2449" customFormat="false" ht="13.5" hidden="false" customHeight="false" outlineLevel="0" collapsed="false">
      <c r="A2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49" s="0" t="str">
        <f aca="false">IF($A2449="","",INDEX(CARTAO_COMPRAS!$C:$C,INT((ROW()-2)/20)+2))</f>
        <v/>
      </c>
      <c r="C2449" s="0" t="str">
        <f aca="false">IF($A2449="","",INDEX(CARTAO_COMPRAS!$D:$D,INT((ROW()-2)/20)+2))</f>
        <v/>
      </c>
      <c r="D2449" s="0" t="str">
        <f aca="false">IF($A2449="","",INDEX(CARTAO_COMPRAS!$E:$E,INT((ROW()-2)/20)+2))</f>
        <v/>
      </c>
      <c r="E2449" s="0" t="str">
        <f aca="false">IF($A2449="","",INDEX(CARTAO_COMPRAS!$H:$H,INT((ROW()-2)/20)+2)+MOD(ROW()-2,20))</f>
        <v/>
      </c>
      <c r="F2449" s="0" t="str">
        <f aca="false">IF($A2449="","",INDEX(CARTAO_COMPRAS!$G:$G,INT((ROW()-2)/20)+2))</f>
        <v/>
      </c>
      <c r="G2449" s="5" t="str">
        <f aca="false">IF($A2449="","",INDEX(CARTAO_COMPRAS!$I:$I,INT((ROW()-2)/20)+2))</f>
        <v/>
      </c>
      <c r="H2449" s="4" t="str">
        <f aca="false">IF($A2449="","",EDATE(INDEX(CARTAO_COMPRAS!$J:$J,INT((ROW()-2)/20)+2),MOD(ROW()-2,20)))</f>
        <v/>
      </c>
      <c r="I2449" s="4" t="str">
        <f aca="false">IF($H2449="","",$H2449-WEEKDAY($H2449,2)+1)</f>
        <v/>
      </c>
      <c r="J2449" s="4" t="str">
        <f aca="false">IF($I2449="","",$I2449+6)</f>
        <v/>
      </c>
      <c r="K2449" s="6" t="str">
        <f aca="false">IF($H2449="","",DATE(YEAR($H2449),MONTH($H2449),1))</f>
        <v/>
      </c>
      <c r="L2449" s="0" t="str">
        <f aca="false">IF($A2449="","",INDEX(CARTAO_COMPRAS!$K:$K,INT((ROW()-2)/20)+2))</f>
        <v/>
      </c>
      <c r="M2449" s="0" t="str">
        <f aca="false">IF($A2449="","","Compra no cartão")</f>
        <v/>
      </c>
    </row>
    <row r="2450" customFormat="false" ht="13.5" hidden="false" customHeight="false" outlineLevel="0" collapsed="false">
      <c r="A2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0" s="0" t="str">
        <f aca="false">IF($A2450="","",INDEX(CARTAO_COMPRAS!$C:$C,INT((ROW()-2)/20)+2))</f>
        <v/>
      </c>
      <c r="C2450" s="0" t="str">
        <f aca="false">IF($A2450="","",INDEX(CARTAO_COMPRAS!$D:$D,INT((ROW()-2)/20)+2))</f>
        <v/>
      </c>
      <c r="D2450" s="0" t="str">
        <f aca="false">IF($A2450="","",INDEX(CARTAO_COMPRAS!$E:$E,INT((ROW()-2)/20)+2))</f>
        <v/>
      </c>
      <c r="E2450" s="0" t="str">
        <f aca="false">IF($A2450="","",INDEX(CARTAO_COMPRAS!$H:$H,INT((ROW()-2)/20)+2)+MOD(ROW()-2,20))</f>
        <v/>
      </c>
      <c r="F2450" s="0" t="str">
        <f aca="false">IF($A2450="","",INDEX(CARTAO_COMPRAS!$G:$G,INT((ROW()-2)/20)+2))</f>
        <v/>
      </c>
      <c r="G2450" s="5" t="str">
        <f aca="false">IF($A2450="","",INDEX(CARTAO_COMPRAS!$I:$I,INT((ROW()-2)/20)+2))</f>
        <v/>
      </c>
      <c r="H2450" s="4" t="str">
        <f aca="false">IF($A2450="","",EDATE(INDEX(CARTAO_COMPRAS!$J:$J,INT((ROW()-2)/20)+2),MOD(ROW()-2,20)))</f>
        <v/>
      </c>
      <c r="I2450" s="4" t="str">
        <f aca="false">IF($H2450="","",$H2450-WEEKDAY($H2450,2)+1)</f>
        <v/>
      </c>
      <c r="J2450" s="4" t="str">
        <f aca="false">IF($I2450="","",$I2450+6)</f>
        <v/>
      </c>
      <c r="K2450" s="6" t="str">
        <f aca="false">IF($H2450="","",DATE(YEAR($H2450),MONTH($H2450),1))</f>
        <v/>
      </c>
      <c r="L2450" s="0" t="str">
        <f aca="false">IF($A2450="","",INDEX(CARTAO_COMPRAS!$K:$K,INT((ROW()-2)/20)+2))</f>
        <v/>
      </c>
      <c r="M2450" s="0" t="str">
        <f aca="false">IF($A2450="","","Compra no cartão")</f>
        <v/>
      </c>
    </row>
    <row r="2451" customFormat="false" ht="13.5" hidden="false" customHeight="false" outlineLevel="0" collapsed="false">
      <c r="A2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1" s="0" t="str">
        <f aca="false">IF($A2451="","",INDEX(CARTAO_COMPRAS!$C:$C,INT((ROW()-2)/20)+2))</f>
        <v/>
      </c>
      <c r="C2451" s="0" t="str">
        <f aca="false">IF($A2451="","",INDEX(CARTAO_COMPRAS!$D:$D,INT((ROW()-2)/20)+2))</f>
        <v/>
      </c>
      <c r="D2451" s="0" t="str">
        <f aca="false">IF($A2451="","",INDEX(CARTAO_COMPRAS!$E:$E,INT((ROW()-2)/20)+2))</f>
        <v/>
      </c>
      <c r="E2451" s="0" t="str">
        <f aca="false">IF($A2451="","",INDEX(CARTAO_COMPRAS!$H:$H,INT((ROW()-2)/20)+2)+MOD(ROW()-2,20))</f>
        <v/>
      </c>
      <c r="F2451" s="0" t="str">
        <f aca="false">IF($A2451="","",INDEX(CARTAO_COMPRAS!$G:$G,INT((ROW()-2)/20)+2))</f>
        <v/>
      </c>
      <c r="G2451" s="5" t="str">
        <f aca="false">IF($A2451="","",INDEX(CARTAO_COMPRAS!$I:$I,INT((ROW()-2)/20)+2))</f>
        <v/>
      </c>
      <c r="H2451" s="4" t="str">
        <f aca="false">IF($A2451="","",EDATE(INDEX(CARTAO_COMPRAS!$J:$J,INT((ROW()-2)/20)+2),MOD(ROW()-2,20)))</f>
        <v/>
      </c>
      <c r="I2451" s="4" t="str">
        <f aca="false">IF($H2451="","",$H2451-WEEKDAY($H2451,2)+1)</f>
        <v/>
      </c>
      <c r="J2451" s="4" t="str">
        <f aca="false">IF($I2451="","",$I2451+6)</f>
        <v/>
      </c>
      <c r="K2451" s="6" t="str">
        <f aca="false">IF($H2451="","",DATE(YEAR($H2451),MONTH($H2451),1))</f>
        <v/>
      </c>
      <c r="L2451" s="0" t="str">
        <f aca="false">IF($A2451="","",INDEX(CARTAO_COMPRAS!$K:$K,INT((ROW()-2)/20)+2))</f>
        <v/>
      </c>
      <c r="M2451" s="0" t="str">
        <f aca="false">IF($A2451="","","Compra no cartão")</f>
        <v/>
      </c>
    </row>
    <row r="2452" customFormat="false" ht="13.5" hidden="false" customHeight="false" outlineLevel="0" collapsed="false">
      <c r="A2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2" s="0" t="str">
        <f aca="false">IF($A2452="","",INDEX(CARTAO_COMPRAS!$C:$C,INT((ROW()-2)/20)+2))</f>
        <v/>
      </c>
      <c r="C2452" s="0" t="str">
        <f aca="false">IF($A2452="","",INDEX(CARTAO_COMPRAS!$D:$D,INT((ROW()-2)/20)+2))</f>
        <v/>
      </c>
      <c r="D2452" s="0" t="str">
        <f aca="false">IF($A2452="","",INDEX(CARTAO_COMPRAS!$E:$E,INT((ROW()-2)/20)+2))</f>
        <v/>
      </c>
      <c r="E2452" s="0" t="str">
        <f aca="false">IF($A2452="","",INDEX(CARTAO_COMPRAS!$H:$H,INT((ROW()-2)/20)+2)+MOD(ROW()-2,20))</f>
        <v/>
      </c>
      <c r="F2452" s="0" t="str">
        <f aca="false">IF($A2452="","",INDEX(CARTAO_COMPRAS!$G:$G,INT((ROW()-2)/20)+2))</f>
        <v/>
      </c>
      <c r="G2452" s="5" t="str">
        <f aca="false">IF($A2452="","",INDEX(CARTAO_COMPRAS!$I:$I,INT((ROW()-2)/20)+2))</f>
        <v/>
      </c>
      <c r="H2452" s="4" t="str">
        <f aca="false">IF($A2452="","",EDATE(INDEX(CARTAO_COMPRAS!$J:$J,INT((ROW()-2)/20)+2),MOD(ROW()-2,20)))</f>
        <v/>
      </c>
      <c r="I2452" s="4" t="str">
        <f aca="false">IF($H2452="","",$H2452-WEEKDAY($H2452,2)+1)</f>
        <v/>
      </c>
      <c r="J2452" s="4" t="str">
        <f aca="false">IF($I2452="","",$I2452+6)</f>
        <v/>
      </c>
      <c r="K2452" s="6" t="str">
        <f aca="false">IF($H2452="","",DATE(YEAR($H2452),MONTH($H2452),1))</f>
        <v/>
      </c>
      <c r="L2452" s="0" t="str">
        <f aca="false">IF($A2452="","",INDEX(CARTAO_COMPRAS!$K:$K,INT((ROW()-2)/20)+2))</f>
        <v/>
      </c>
      <c r="M2452" s="0" t="str">
        <f aca="false">IF($A2452="","","Compra no cartão")</f>
        <v/>
      </c>
    </row>
    <row r="2453" customFormat="false" ht="13.5" hidden="false" customHeight="false" outlineLevel="0" collapsed="false">
      <c r="A2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3" s="0" t="str">
        <f aca="false">IF($A2453="","",INDEX(CARTAO_COMPRAS!$C:$C,INT((ROW()-2)/20)+2))</f>
        <v/>
      </c>
      <c r="C2453" s="0" t="str">
        <f aca="false">IF($A2453="","",INDEX(CARTAO_COMPRAS!$D:$D,INT((ROW()-2)/20)+2))</f>
        <v/>
      </c>
      <c r="D2453" s="0" t="str">
        <f aca="false">IF($A2453="","",INDEX(CARTAO_COMPRAS!$E:$E,INT((ROW()-2)/20)+2))</f>
        <v/>
      </c>
      <c r="E2453" s="0" t="str">
        <f aca="false">IF($A2453="","",INDEX(CARTAO_COMPRAS!$H:$H,INT((ROW()-2)/20)+2)+MOD(ROW()-2,20))</f>
        <v/>
      </c>
      <c r="F2453" s="0" t="str">
        <f aca="false">IF($A2453="","",INDEX(CARTAO_COMPRAS!$G:$G,INT((ROW()-2)/20)+2))</f>
        <v/>
      </c>
      <c r="G2453" s="5" t="str">
        <f aca="false">IF($A2453="","",INDEX(CARTAO_COMPRAS!$I:$I,INT((ROW()-2)/20)+2))</f>
        <v/>
      </c>
      <c r="H2453" s="4" t="str">
        <f aca="false">IF($A2453="","",EDATE(INDEX(CARTAO_COMPRAS!$J:$J,INT((ROW()-2)/20)+2),MOD(ROW()-2,20)))</f>
        <v/>
      </c>
      <c r="I2453" s="4" t="str">
        <f aca="false">IF($H2453="","",$H2453-WEEKDAY($H2453,2)+1)</f>
        <v/>
      </c>
      <c r="J2453" s="4" t="str">
        <f aca="false">IF($I2453="","",$I2453+6)</f>
        <v/>
      </c>
      <c r="K2453" s="6" t="str">
        <f aca="false">IF($H2453="","",DATE(YEAR($H2453),MONTH($H2453),1))</f>
        <v/>
      </c>
      <c r="L2453" s="0" t="str">
        <f aca="false">IF($A2453="","",INDEX(CARTAO_COMPRAS!$K:$K,INT((ROW()-2)/20)+2))</f>
        <v/>
      </c>
      <c r="M2453" s="0" t="str">
        <f aca="false">IF($A2453="","","Compra no cartão")</f>
        <v/>
      </c>
    </row>
    <row r="2454" customFormat="false" ht="13.5" hidden="false" customHeight="false" outlineLevel="0" collapsed="false">
      <c r="A2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4" s="0" t="str">
        <f aca="false">IF($A2454="","",INDEX(CARTAO_COMPRAS!$C:$C,INT((ROW()-2)/20)+2))</f>
        <v/>
      </c>
      <c r="C2454" s="0" t="str">
        <f aca="false">IF($A2454="","",INDEX(CARTAO_COMPRAS!$D:$D,INT((ROW()-2)/20)+2))</f>
        <v/>
      </c>
      <c r="D2454" s="0" t="str">
        <f aca="false">IF($A2454="","",INDEX(CARTAO_COMPRAS!$E:$E,INT((ROW()-2)/20)+2))</f>
        <v/>
      </c>
      <c r="E2454" s="0" t="str">
        <f aca="false">IF($A2454="","",INDEX(CARTAO_COMPRAS!$H:$H,INT((ROW()-2)/20)+2)+MOD(ROW()-2,20))</f>
        <v/>
      </c>
      <c r="F2454" s="0" t="str">
        <f aca="false">IF($A2454="","",INDEX(CARTAO_COMPRAS!$G:$G,INT((ROW()-2)/20)+2))</f>
        <v/>
      </c>
      <c r="G2454" s="5" t="str">
        <f aca="false">IF($A2454="","",INDEX(CARTAO_COMPRAS!$I:$I,INT((ROW()-2)/20)+2))</f>
        <v/>
      </c>
      <c r="H2454" s="4" t="str">
        <f aca="false">IF($A2454="","",EDATE(INDEX(CARTAO_COMPRAS!$J:$J,INT((ROW()-2)/20)+2),MOD(ROW()-2,20)))</f>
        <v/>
      </c>
      <c r="I2454" s="4" t="str">
        <f aca="false">IF($H2454="","",$H2454-WEEKDAY($H2454,2)+1)</f>
        <v/>
      </c>
      <c r="J2454" s="4" t="str">
        <f aca="false">IF($I2454="","",$I2454+6)</f>
        <v/>
      </c>
      <c r="K2454" s="6" t="str">
        <f aca="false">IF($H2454="","",DATE(YEAR($H2454),MONTH($H2454),1))</f>
        <v/>
      </c>
      <c r="L2454" s="0" t="str">
        <f aca="false">IF($A2454="","",INDEX(CARTAO_COMPRAS!$K:$K,INT((ROW()-2)/20)+2))</f>
        <v/>
      </c>
      <c r="M2454" s="0" t="str">
        <f aca="false">IF($A2454="","","Compra no cartão")</f>
        <v/>
      </c>
    </row>
    <row r="2455" customFormat="false" ht="13.5" hidden="false" customHeight="false" outlineLevel="0" collapsed="false">
      <c r="A2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5" s="0" t="str">
        <f aca="false">IF($A2455="","",INDEX(CARTAO_COMPRAS!$C:$C,INT((ROW()-2)/20)+2))</f>
        <v/>
      </c>
      <c r="C2455" s="0" t="str">
        <f aca="false">IF($A2455="","",INDEX(CARTAO_COMPRAS!$D:$D,INT((ROW()-2)/20)+2))</f>
        <v/>
      </c>
      <c r="D2455" s="0" t="str">
        <f aca="false">IF($A2455="","",INDEX(CARTAO_COMPRAS!$E:$E,INT((ROW()-2)/20)+2))</f>
        <v/>
      </c>
      <c r="E2455" s="0" t="str">
        <f aca="false">IF($A2455="","",INDEX(CARTAO_COMPRAS!$H:$H,INT((ROW()-2)/20)+2)+MOD(ROW()-2,20))</f>
        <v/>
      </c>
      <c r="F2455" s="0" t="str">
        <f aca="false">IF($A2455="","",INDEX(CARTAO_COMPRAS!$G:$G,INT((ROW()-2)/20)+2))</f>
        <v/>
      </c>
      <c r="G2455" s="5" t="str">
        <f aca="false">IF($A2455="","",INDEX(CARTAO_COMPRAS!$I:$I,INT((ROW()-2)/20)+2))</f>
        <v/>
      </c>
      <c r="H2455" s="4" t="str">
        <f aca="false">IF($A2455="","",EDATE(INDEX(CARTAO_COMPRAS!$J:$J,INT((ROW()-2)/20)+2),MOD(ROW()-2,20)))</f>
        <v/>
      </c>
      <c r="I2455" s="4" t="str">
        <f aca="false">IF($H2455="","",$H2455-WEEKDAY($H2455,2)+1)</f>
        <v/>
      </c>
      <c r="J2455" s="4" t="str">
        <f aca="false">IF($I2455="","",$I2455+6)</f>
        <v/>
      </c>
      <c r="K2455" s="6" t="str">
        <f aca="false">IF($H2455="","",DATE(YEAR($H2455),MONTH($H2455),1))</f>
        <v/>
      </c>
      <c r="L2455" s="0" t="str">
        <f aca="false">IF($A2455="","",INDEX(CARTAO_COMPRAS!$K:$K,INT((ROW()-2)/20)+2))</f>
        <v/>
      </c>
      <c r="M2455" s="0" t="str">
        <f aca="false">IF($A2455="","","Compra no cartão")</f>
        <v/>
      </c>
    </row>
    <row r="2456" customFormat="false" ht="13.5" hidden="false" customHeight="false" outlineLevel="0" collapsed="false">
      <c r="A2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6" s="0" t="str">
        <f aca="false">IF($A2456="","",INDEX(CARTAO_COMPRAS!$C:$C,INT((ROW()-2)/20)+2))</f>
        <v/>
      </c>
      <c r="C2456" s="0" t="str">
        <f aca="false">IF($A2456="","",INDEX(CARTAO_COMPRAS!$D:$D,INT((ROW()-2)/20)+2))</f>
        <v/>
      </c>
      <c r="D2456" s="0" t="str">
        <f aca="false">IF($A2456="","",INDEX(CARTAO_COMPRAS!$E:$E,INT((ROW()-2)/20)+2))</f>
        <v/>
      </c>
      <c r="E2456" s="0" t="str">
        <f aca="false">IF($A2456="","",INDEX(CARTAO_COMPRAS!$H:$H,INT((ROW()-2)/20)+2)+MOD(ROW()-2,20))</f>
        <v/>
      </c>
      <c r="F2456" s="0" t="str">
        <f aca="false">IF($A2456="","",INDEX(CARTAO_COMPRAS!$G:$G,INT((ROW()-2)/20)+2))</f>
        <v/>
      </c>
      <c r="G2456" s="5" t="str">
        <f aca="false">IF($A2456="","",INDEX(CARTAO_COMPRAS!$I:$I,INT((ROW()-2)/20)+2))</f>
        <v/>
      </c>
      <c r="H2456" s="4" t="str">
        <f aca="false">IF($A2456="","",EDATE(INDEX(CARTAO_COMPRAS!$J:$J,INT((ROW()-2)/20)+2),MOD(ROW()-2,20)))</f>
        <v/>
      </c>
      <c r="I2456" s="4" t="str">
        <f aca="false">IF($H2456="","",$H2456-WEEKDAY($H2456,2)+1)</f>
        <v/>
      </c>
      <c r="J2456" s="4" t="str">
        <f aca="false">IF($I2456="","",$I2456+6)</f>
        <v/>
      </c>
      <c r="K2456" s="6" t="str">
        <f aca="false">IF($H2456="","",DATE(YEAR($H2456),MONTH($H2456),1))</f>
        <v/>
      </c>
      <c r="L2456" s="0" t="str">
        <f aca="false">IF($A2456="","",INDEX(CARTAO_COMPRAS!$K:$K,INT((ROW()-2)/20)+2))</f>
        <v/>
      </c>
      <c r="M2456" s="0" t="str">
        <f aca="false">IF($A2456="","","Compra no cartão")</f>
        <v/>
      </c>
    </row>
    <row r="2457" customFormat="false" ht="13.5" hidden="false" customHeight="false" outlineLevel="0" collapsed="false">
      <c r="A2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7" s="0" t="str">
        <f aca="false">IF($A2457="","",INDEX(CARTAO_COMPRAS!$C:$C,INT((ROW()-2)/20)+2))</f>
        <v/>
      </c>
      <c r="C2457" s="0" t="str">
        <f aca="false">IF($A2457="","",INDEX(CARTAO_COMPRAS!$D:$D,INT((ROW()-2)/20)+2))</f>
        <v/>
      </c>
      <c r="D2457" s="0" t="str">
        <f aca="false">IF($A2457="","",INDEX(CARTAO_COMPRAS!$E:$E,INT((ROW()-2)/20)+2))</f>
        <v/>
      </c>
      <c r="E2457" s="0" t="str">
        <f aca="false">IF($A2457="","",INDEX(CARTAO_COMPRAS!$H:$H,INT((ROW()-2)/20)+2)+MOD(ROW()-2,20))</f>
        <v/>
      </c>
      <c r="F2457" s="0" t="str">
        <f aca="false">IF($A2457="","",INDEX(CARTAO_COMPRAS!$G:$G,INT((ROW()-2)/20)+2))</f>
        <v/>
      </c>
      <c r="G2457" s="5" t="str">
        <f aca="false">IF($A2457="","",INDEX(CARTAO_COMPRAS!$I:$I,INT((ROW()-2)/20)+2))</f>
        <v/>
      </c>
      <c r="H2457" s="4" t="str">
        <f aca="false">IF($A2457="","",EDATE(INDEX(CARTAO_COMPRAS!$J:$J,INT((ROW()-2)/20)+2),MOD(ROW()-2,20)))</f>
        <v/>
      </c>
      <c r="I2457" s="4" t="str">
        <f aca="false">IF($H2457="","",$H2457-WEEKDAY($H2457,2)+1)</f>
        <v/>
      </c>
      <c r="J2457" s="4" t="str">
        <f aca="false">IF($I2457="","",$I2457+6)</f>
        <v/>
      </c>
      <c r="K2457" s="6" t="str">
        <f aca="false">IF($H2457="","",DATE(YEAR($H2457),MONTH($H2457),1))</f>
        <v/>
      </c>
      <c r="L2457" s="0" t="str">
        <f aca="false">IF($A2457="","",INDEX(CARTAO_COMPRAS!$K:$K,INT((ROW()-2)/20)+2))</f>
        <v/>
      </c>
      <c r="M2457" s="0" t="str">
        <f aca="false">IF($A2457="","","Compra no cartão")</f>
        <v/>
      </c>
    </row>
    <row r="2458" customFormat="false" ht="13.5" hidden="false" customHeight="false" outlineLevel="0" collapsed="false">
      <c r="A2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8" s="0" t="str">
        <f aca="false">IF($A2458="","",INDEX(CARTAO_COMPRAS!$C:$C,INT((ROW()-2)/20)+2))</f>
        <v/>
      </c>
      <c r="C2458" s="0" t="str">
        <f aca="false">IF($A2458="","",INDEX(CARTAO_COMPRAS!$D:$D,INT((ROW()-2)/20)+2))</f>
        <v/>
      </c>
      <c r="D2458" s="0" t="str">
        <f aca="false">IF($A2458="","",INDEX(CARTAO_COMPRAS!$E:$E,INT((ROW()-2)/20)+2))</f>
        <v/>
      </c>
      <c r="E2458" s="0" t="str">
        <f aca="false">IF($A2458="","",INDEX(CARTAO_COMPRAS!$H:$H,INT((ROW()-2)/20)+2)+MOD(ROW()-2,20))</f>
        <v/>
      </c>
      <c r="F2458" s="0" t="str">
        <f aca="false">IF($A2458="","",INDEX(CARTAO_COMPRAS!$G:$G,INT((ROW()-2)/20)+2))</f>
        <v/>
      </c>
      <c r="G2458" s="5" t="str">
        <f aca="false">IF($A2458="","",INDEX(CARTAO_COMPRAS!$I:$I,INT((ROW()-2)/20)+2))</f>
        <v/>
      </c>
      <c r="H2458" s="4" t="str">
        <f aca="false">IF($A2458="","",EDATE(INDEX(CARTAO_COMPRAS!$J:$J,INT((ROW()-2)/20)+2),MOD(ROW()-2,20)))</f>
        <v/>
      </c>
      <c r="I2458" s="4" t="str">
        <f aca="false">IF($H2458="","",$H2458-WEEKDAY($H2458,2)+1)</f>
        <v/>
      </c>
      <c r="J2458" s="4" t="str">
        <f aca="false">IF($I2458="","",$I2458+6)</f>
        <v/>
      </c>
      <c r="K2458" s="6" t="str">
        <f aca="false">IF($H2458="","",DATE(YEAR($H2458),MONTH($H2458),1))</f>
        <v/>
      </c>
      <c r="L2458" s="0" t="str">
        <f aca="false">IF($A2458="","",INDEX(CARTAO_COMPRAS!$K:$K,INT((ROW()-2)/20)+2))</f>
        <v/>
      </c>
      <c r="M2458" s="0" t="str">
        <f aca="false">IF($A2458="","","Compra no cartão")</f>
        <v/>
      </c>
    </row>
    <row r="2459" customFormat="false" ht="13.5" hidden="false" customHeight="false" outlineLevel="0" collapsed="false">
      <c r="A2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59" s="0" t="str">
        <f aca="false">IF($A2459="","",INDEX(CARTAO_COMPRAS!$C:$C,INT((ROW()-2)/20)+2))</f>
        <v/>
      </c>
      <c r="C2459" s="0" t="str">
        <f aca="false">IF($A2459="","",INDEX(CARTAO_COMPRAS!$D:$D,INT((ROW()-2)/20)+2))</f>
        <v/>
      </c>
      <c r="D2459" s="0" t="str">
        <f aca="false">IF($A2459="","",INDEX(CARTAO_COMPRAS!$E:$E,INT((ROW()-2)/20)+2))</f>
        <v/>
      </c>
      <c r="E2459" s="0" t="str">
        <f aca="false">IF($A2459="","",INDEX(CARTAO_COMPRAS!$H:$H,INT((ROW()-2)/20)+2)+MOD(ROW()-2,20))</f>
        <v/>
      </c>
      <c r="F2459" s="0" t="str">
        <f aca="false">IF($A2459="","",INDEX(CARTAO_COMPRAS!$G:$G,INT((ROW()-2)/20)+2))</f>
        <v/>
      </c>
      <c r="G2459" s="5" t="str">
        <f aca="false">IF($A2459="","",INDEX(CARTAO_COMPRAS!$I:$I,INT((ROW()-2)/20)+2))</f>
        <v/>
      </c>
      <c r="H2459" s="4" t="str">
        <f aca="false">IF($A2459="","",EDATE(INDEX(CARTAO_COMPRAS!$J:$J,INT((ROW()-2)/20)+2),MOD(ROW()-2,20)))</f>
        <v/>
      </c>
      <c r="I2459" s="4" t="str">
        <f aca="false">IF($H2459="","",$H2459-WEEKDAY($H2459,2)+1)</f>
        <v/>
      </c>
      <c r="J2459" s="4" t="str">
        <f aca="false">IF($I2459="","",$I2459+6)</f>
        <v/>
      </c>
      <c r="K2459" s="6" t="str">
        <f aca="false">IF($H2459="","",DATE(YEAR($H2459),MONTH($H2459),1))</f>
        <v/>
      </c>
      <c r="L2459" s="0" t="str">
        <f aca="false">IF($A2459="","",INDEX(CARTAO_COMPRAS!$K:$K,INT((ROW()-2)/20)+2))</f>
        <v/>
      </c>
      <c r="M2459" s="0" t="str">
        <f aca="false">IF($A2459="","","Compra no cartão")</f>
        <v/>
      </c>
    </row>
    <row r="2460" customFormat="false" ht="13.5" hidden="false" customHeight="false" outlineLevel="0" collapsed="false">
      <c r="A2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0" s="0" t="str">
        <f aca="false">IF($A2460="","",INDEX(CARTAO_COMPRAS!$C:$C,INT((ROW()-2)/20)+2))</f>
        <v/>
      </c>
      <c r="C2460" s="0" t="str">
        <f aca="false">IF($A2460="","",INDEX(CARTAO_COMPRAS!$D:$D,INT((ROW()-2)/20)+2))</f>
        <v/>
      </c>
      <c r="D2460" s="0" t="str">
        <f aca="false">IF($A2460="","",INDEX(CARTAO_COMPRAS!$E:$E,INT((ROW()-2)/20)+2))</f>
        <v/>
      </c>
      <c r="E2460" s="0" t="str">
        <f aca="false">IF($A2460="","",INDEX(CARTAO_COMPRAS!$H:$H,INT((ROW()-2)/20)+2)+MOD(ROW()-2,20))</f>
        <v/>
      </c>
      <c r="F2460" s="0" t="str">
        <f aca="false">IF($A2460="","",INDEX(CARTAO_COMPRAS!$G:$G,INT((ROW()-2)/20)+2))</f>
        <v/>
      </c>
      <c r="G2460" s="5" t="str">
        <f aca="false">IF($A2460="","",INDEX(CARTAO_COMPRAS!$I:$I,INT((ROW()-2)/20)+2))</f>
        <v/>
      </c>
      <c r="H2460" s="4" t="str">
        <f aca="false">IF($A2460="","",EDATE(INDEX(CARTAO_COMPRAS!$J:$J,INT((ROW()-2)/20)+2),MOD(ROW()-2,20)))</f>
        <v/>
      </c>
      <c r="I2460" s="4" t="str">
        <f aca="false">IF($H2460="","",$H2460-WEEKDAY($H2460,2)+1)</f>
        <v/>
      </c>
      <c r="J2460" s="4" t="str">
        <f aca="false">IF($I2460="","",$I2460+6)</f>
        <v/>
      </c>
      <c r="K2460" s="6" t="str">
        <f aca="false">IF($H2460="","",DATE(YEAR($H2460),MONTH($H2460),1))</f>
        <v/>
      </c>
      <c r="L2460" s="0" t="str">
        <f aca="false">IF($A2460="","",INDEX(CARTAO_COMPRAS!$K:$K,INT((ROW()-2)/20)+2))</f>
        <v/>
      </c>
      <c r="M2460" s="0" t="str">
        <f aca="false">IF($A2460="","","Compra no cartão")</f>
        <v/>
      </c>
    </row>
    <row r="2461" customFormat="false" ht="13.5" hidden="false" customHeight="false" outlineLevel="0" collapsed="false">
      <c r="A2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1" s="0" t="str">
        <f aca="false">IF($A2461="","",INDEX(CARTAO_COMPRAS!$C:$C,INT((ROW()-2)/20)+2))</f>
        <v/>
      </c>
      <c r="C2461" s="0" t="str">
        <f aca="false">IF($A2461="","",INDEX(CARTAO_COMPRAS!$D:$D,INT((ROW()-2)/20)+2))</f>
        <v/>
      </c>
      <c r="D2461" s="0" t="str">
        <f aca="false">IF($A2461="","",INDEX(CARTAO_COMPRAS!$E:$E,INT((ROW()-2)/20)+2))</f>
        <v/>
      </c>
      <c r="E2461" s="0" t="str">
        <f aca="false">IF($A2461="","",INDEX(CARTAO_COMPRAS!$H:$H,INT((ROW()-2)/20)+2)+MOD(ROW()-2,20))</f>
        <v/>
      </c>
      <c r="F2461" s="0" t="str">
        <f aca="false">IF($A2461="","",INDEX(CARTAO_COMPRAS!$G:$G,INT((ROW()-2)/20)+2))</f>
        <v/>
      </c>
      <c r="G2461" s="5" t="str">
        <f aca="false">IF($A2461="","",INDEX(CARTAO_COMPRAS!$I:$I,INT((ROW()-2)/20)+2))</f>
        <v/>
      </c>
      <c r="H2461" s="4" t="str">
        <f aca="false">IF($A2461="","",EDATE(INDEX(CARTAO_COMPRAS!$J:$J,INT((ROW()-2)/20)+2),MOD(ROW()-2,20)))</f>
        <v/>
      </c>
      <c r="I2461" s="4" t="str">
        <f aca="false">IF($H2461="","",$H2461-WEEKDAY($H2461,2)+1)</f>
        <v/>
      </c>
      <c r="J2461" s="4" t="str">
        <f aca="false">IF($I2461="","",$I2461+6)</f>
        <v/>
      </c>
      <c r="K2461" s="6" t="str">
        <f aca="false">IF($H2461="","",DATE(YEAR($H2461),MONTH($H2461),1))</f>
        <v/>
      </c>
      <c r="L2461" s="0" t="str">
        <f aca="false">IF($A2461="","",INDEX(CARTAO_COMPRAS!$K:$K,INT((ROW()-2)/20)+2))</f>
        <v/>
      </c>
      <c r="M2461" s="0" t="str">
        <f aca="false">IF($A2461="","","Compra no cartão")</f>
        <v/>
      </c>
    </row>
    <row r="2462" customFormat="false" ht="13.5" hidden="false" customHeight="false" outlineLevel="0" collapsed="false">
      <c r="A24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124</v>
      </c>
      <c r="B2462" s="0" t="str">
        <f aca="false">IF($A2462="","",INDEX(CARTAO_COMPRAS!$C:$C,INT((ROW()-2)/20)+2))</f>
        <v>Bradesco</v>
      </c>
      <c r="C2462" s="0" t="str">
        <f aca="false">IF($A2462="","",INDEX(CARTAO_COMPRAS!$D:$D,INT((ROW()-2)/20)+2))</f>
        <v>Supermercado </v>
      </c>
      <c r="D2462" s="0" t="str">
        <f aca="false">IF($A2462="","",INDEX(CARTAO_COMPRAS!$E:$E,INT((ROW()-2)/20)+2))</f>
        <v>Alimentação / Insumos</v>
      </c>
      <c r="E2462" s="0" t="n">
        <f aca="false">IF($A2462="","",INDEX(CARTAO_COMPRAS!$H:$H,INT((ROW()-2)/20)+2)+MOD(ROW()-2,20))</f>
        <v>1</v>
      </c>
      <c r="F2462" s="0" t="n">
        <f aca="false">IF($A2462="","",INDEX(CARTAO_COMPRAS!$G:$G,INT((ROW()-2)/20)+2))</f>
        <v>1</v>
      </c>
      <c r="G2462" s="5" t="n">
        <f aca="false">IF($A2462="","",INDEX(CARTAO_COMPRAS!$I:$I,INT((ROW()-2)/20)+2))</f>
        <v>392.13</v>
      </c>
      <c r="H2462" s="4" t="n">
        <f aca="false">IF($A2462="","",EDATE(INDEX(CARTAO_COMPRAS!$J:$J,INT((ROW()-2)/20)+2),MOD(ROW()-2,20)))</f>
        <v>46218</v>
      </c>
      <c r="I2462" s="4" t="n">
        <f aca="false">IF($H2462="","",$H2462-WEEKDAY($H2462,2)+1)</f>
        <v>46216</v>
      </c>
      <c r="J2462" s="4" t="n">
        <f aca="false">IF($I2462="","",$I2462+6)</f>
        <v>46222</v>
      </c>
      <c r="K2462" s="6" t="n">
        <f aca="false">IF($H2462="","",DATE(YEAR($H2462),MONTH($H2462),1))</f>
        <v>46204</v>
      </c>
      <c r="L2462" s="0" t="str">
        <f aca="false">IF($A2462="","",INDEX(CARTAO_COMPRAS!$K:$K,INT((ROW()-2)/20)+2))</f>
        <v>Previsto</v>
      </c>
      <c r="M2462" s="0" t="str">
        <f aca="false">IF($A2462="","","Compra no cartão")</f>
        <v>Compra no cartão</v>
      </c>
    </row>
    <row r="2463" customFormat="false" ht="13.5" hidden="false" customHeight="false" outlineLevel="0" collapsed="false">
      <c r="A2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3" s="0" t="str">
        <f aca="false">IF($A2463="","",INDEX(CARTAO_COMPRAS!$C:$C,INT((ROW()-2)/20)+2))</f>
        <v/>
      </c>
      <c r="C2463" s="0" t="str">
        <f aca="false">IF($A2463="","",INDEX(CARTAO_COMPRAS!$D:$D,INT((ROW()-2)/20)+2))</f>
        <v/>
      </c>
      <c r="D2463" s="0" t="str">
        <f aca="false">IF($A2463="","",INDEX(CARTAO_COMPRAS!$E:$E,INT((ROW()-2)/20)+2))</f>
        <v/>
      </c>
      <c r="E2463" s="0" t="str">
        <f aca="false">IF($A2463="","",INDEX(CARTAO_COMPRAS!$H:$H,INT((ROW()-2)/20)+2)+MOD(ROW()-2,20))</f>
        <v/>
      </c>
      <c r="F2463" s="0" t="str">
        <f aca="false">IF($A2463="","",INDEX(CARTAO_COMPRAS!$G:$G,INT((ROW()-2)/20)+2))</f>
        <v/>
      </c>
      <c r="G2463" s="5" t="str">
        <f aca="false">IF($A2463="","",INDEX(CARTAO_COMPRAS!$I:$I,INT((ROW()-2)/20)+2))</f>
        <v/>
      </c>
      <c r="H2463" s="4" t="str">
        <f aca="false">IF($A2463="","",EDATE(INDEX(CARTAO_COMPRAS!$J:$J,INT((ROW()-2)/20)+2),MOD(ROW()-2,20)))</f>
        <v/>
      </c>
      <c r="I2463" s="4" t="str">
        <f aca="false">IF($H2463="","",$H2463-WEEKDAY($H2463,2)+1)</f>
        <v/>
      </c>
      <c r="J2463" s="4" t="str">
        <f aca="false">IF($I2463="","",$I2463+6)</f>
        <v/>
      </c>
      <c r="K2463" s="6" t="str">
        <f aca="false">IF($H2463="","",DATE(YEAR($H2463),MONTH($H2463),1))</f>
        <v/>
      </c>
      <c r="L2463" s="0" t="str">
        <f aca="false">IF($A2463="","",INDEX(CARTAO_COMPRAS!$K:$K,INT((ROW()-2)/20)+2))</f>
        <v/>
      </c>
      <c r="M2463" s="0" t="str">
        <f aca="false">IF($A2463="","","Compra no cartão")</f>
        <v/>
      </c>
    </row>
    <row r="2464" customFormat="false" ht="13.5" hidden="false" customHeight="false" outlineLevel="0" collapsed="false">
      <c r="A2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4" s="0" t="str">
        <f aca="false">IF($A2464="","",INDEX(CARTAO_COMPRAS!$C:$C,INT((ROW()-2)/20)+2))</f>
        <v/>
      </c>
      <c r="C2464" s="0" t="str">
        <f aca="false">IF($A2464="","",INDEX(CARTAO_COMPRAS!$D:$D,INT((ROW()-2)/20)+2))</f>
        <v/>
      </c>
      <c r="D2464" s="0" t="str">
        <f aca="false">IF($A2464="","",INDEX(CARTAO_COMPRAS!$E:$E,INT((ROW()-2)/20)+2))</f>
        <v/>
      </c>
      <c r="E2464" s="0" t="str">
        <f aca="false">IF($A2464="","",INDEX(CARTAO_COMPRAS!$H:$H,INT((ROW()-2)/20)+2)+MOD(ROW()-2,20))</f>
        <v/>
      </c>
      <c r="F2464" s="0" t="str">
        <f aca="false">IF($A2464="","",INDEX(CARTAO_COMPRAS!$G:$G,INT((ROW()-2)/20)+2))</f>
        <v/>
      </c>
      <c r="G2464" s="5" t="str">
        <f aca="false">IF($A2464="","",INDEX(CARTAO_COMPRAS!$I:$I,INT((ROW()-2)/20)+2))</f>
        <v/>
      </c>
      <c r="H2464" s="4" t="str">
        <f aca="false">IF($A2464="","",EDATE(INDEX(CARTAO_COMPRAS!$J:$J,INT((ROW()-2)/20)+2),MOD(ROW()-2,20)))</f>
        <v/>
      </c>
      <c r="I2464" s="4" t="str">
        <f aca="false">IF($H2464="","",$H2464-WEEKDAY($H2464,2)+1)</f>
        <v/>
      </c>
      <c r="J2464" s="4" t="str">
        <f aca="false">IF($I2464="","",$I2464+6)</f>
        <v/>
      </c>
      <c r="K2464" s="6" t="str">
        <f aca="false">IF($H2464="","",DATE(YEAR($H2464),MONTH($H2464),1))</f>
        <v/>
      </c>
      <c r="L2464" s="0" t="str">
        <f aca="false">IF($A2464="","",INDEX(CARTAO_COMPRAS!$K:$K,INT((ROW()-2)/20)+2))</f>
        <v/>
      </c>
      <c r="M2464" s="0" t="str">
        <f aca="false">IF($A2464="","","Compra no cartão")</f>
        <v/>
      </c>
    </row>
    <row r="2465" customFormat="false" ht="13.5" hidden="false" customHeight="false" outlineLevel="0" collapsed="false">
      <c r="A2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5" s="0" t="str">
        <f aca="false">IF($A2465="","",INDEX(CARTAO_COMPRAS!$C:$C,INT((ROW()-2)/20)+2))</f>
        <v/>
      </c>
      <c r="C2465" s="0" t="str">
        <f aca="false">IF($A2465="","",INDEX(CARTAO_COMPRAS!$D:$D,INT((ROW()-2)/20)+2))</f>
        <v/>
      </c>
      <c r="D2465" s="0" t="str">
        <f aca="false">IF($A2465="","",INDEX(CARTAO_COMPRAS!$E:$E,INT((ROW()-2)/20)+2))</f>
        <v/>
      </c>
      <c r="E2465" s="0" t="str">
        <f aca="false">IF($A2465="","",INDEX(CARTAO_COMPRAS!$H:$H,INT((ROW()-2)/20)+2)+MOD(ROW()-2,20))</f>
        <v/>
      </c>
      <c r="F2465" s="0" t="str">
        <f aca="false">IF($A2465="","",INDEX(CARTAO_COMPRAS!$G:$G,INT((ROW()-2)/20)+2))</f>
        <v/>
      </c>
      <c r="G2465" s="5" t="str">
        <f aca="false">IF($A2465="","",INDEX(CARTAO_COMPRAS!$I:$I,INT((ROW()-2)/20)+2))</f>
        <v/>
      </c>
      <c r="H2465" s="4" t="str">
        <f aca="false">IF($A2465="","",EDATE(INDEX(CARTAO_COMPRAS!$J:$J,INT((ROW()-2)/20)+2),MOD(ROW()-2,20)))</f>
        <v/>
      </c>
      <c r="I2465" s="4" t="str">
        <f aca="false">IF($H2465="","",$H2465-WEEKDAY($H2465,2)+1)</f>
        <v/>
      </c>
      <c r="J2465" s="4" t="str">
        <f aca="false">IF($I2465="","",$I2465+6)</f>
        <v/>
      </c>
      <c r="K2465" s="6" t="str">
        <f aca="false">IF($H2465="","",DATE(YEAR($H2465),MONTH($H2465),1))</f>
        <v/>
      </c>
      <c r="L2465" s="0" t="str">
        <f aca="false">IF($A2465="","",INDEX(CARTAO_COMPRAS!$K:$K,INT((ROW()-2)/20)+2))</f>
        <v/>
      </c>
      <c r="M2465" s="0" t="str">
        <f aca="false">IF($A2465="","","Compra no cartão")</f>
        <v/>
      </c>
    </row>
    <row r="2466" customFormat="false" ht="13.5" hidden="false" customHeight="false" outlineLevel="0" collapsed="false">
      <c r="A2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6" s="0" t="str">
        <f aca="false">IF($A2466="","",INDEX(CARTAO_COMPRAS!$C:$C,INT((ROW()-2)/20)+2))</f>
        <v/>
      </c>
      <c r="C2466" s="0" t="str">
        <f aca="false">IF($A2466="","",INDEX(CARTAO_COMPRAS!$D:$D,INT((ROW()-2)/20)+2))</f>
        <v/>
      </c>
      <c r="D2466" s="0" t="str">
        <f aca="false">IF($A2466="","",INDEX(CARTAO_COMPRAS!$E:$E,INT((ROW()-2)/20)+2))</f>
        <v/>
      </c>
      <c r="E2466" s="0" t="str">
        <f aca="false">IF($A2466="","",INDEX(CARTAO_COMPRAS!$H:$H,INT((ROW()-2)/20)+2)+MOD(ROW()-2,20))</f>
        <v/>
      </c>
      <c r="F2466" s="0" t="str">
        <f aca="false">IF($A2466="","",INDEX(CARTAO_COMPRAS!$G:$G,INT((ROW()-2)/20)+2))</f>
        <v/>
      </c>
      <c r="G2466" s="5" t="str">
        <f aca="false">IF($A2466="","",INDEX(CARTAO_COMPRAS!$I:$I,INT((ROW()-2)/20)+2))</f>
        <v/>
      </c>
      <c r="H2466" s="4" t="str">
        <f aca="false">IF($A2466="","",EDATE(INDEX(CARTAO_COMPRAS!$J:$J,INT((ROW()-2)/20)+2),MOD(ROW()-2,20)))</f>
        <v/>
      </c>
      <c r="I2466" s="4" t="str">
        <f aca="false">IF($H2466="","",$H2466-WEEKDAY($H2466,2)+1)</f>
        <v/>
      </c>
      <c r="J2466" s="4" t="str">
        <f aca="false">IF($I2466="","",$I2466+6)</f>
        <v/>
      </c>
      <c r="K2466" s="6" t="str">
        <f aca="false">IF($H2466="","",DATE(YEAR($H2466),MONTH($H2466),1))</f>
        <v/>
      </c>
      <c r="L2466" s="0" t="str">
        <f aca="false">IF($A2466="","",INDEX(CARTAO_COMPRAS!$K:$K,INT((ROW()-2)/20)+2))</f>
        <v/>
      </c>
      <c r="M2466" s="0" t="str">
        <f aca="false">IF($A2466="","","Compra no cartão")</f>
        <v/>
      </c>
    </row>
    <row r="2467" customFormat="false" ht="13.5" hidden="false" customHeight="false" outlineLevel="0" collapsed="false">
      <c r="A2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7" s="0" t="str">
        <f aca="false">IF($A2467="","",INDEX(CARTAO_COMPRAS!$C:$C,INT((ROW()-2)/20)+2))</f>
        <v/>
      </c>
      <c r="C2467" s="0" t="str">
        <f aca="false">IF($A2467="","",INDEX(CARTAO_COMPRAS!$D:$D,INT((ROW()-2)/20)+2))</f>
        <v/>
      </c>
      <c r="D2467" s="0" t="str">
        <f aca="false">IF($A2467="","",INDEX(CARTAO_COMPRAS!$E:$E,INT((ROW()-2)/20)+2))</f>
        <v/>
      </c>
      <c r="E2467" s="0" t="str">
        <f aca="false">IF($A2467="","",INDEX(CARTAO_COMPRAS!$H:$H,INT((ROW()-2)/20)+2)+MOD(ROW()-2,20))</f>
        <v/>
      </c>
      <c r="F2467" s="0" t="str">
        <f aca="false">IF($A2467="","",INDEX(CARTAO_COMPRAS!$G:$G,INT((ROW()-2)/20)+2))</f>
        <v/>
      </c>
      <c r="G2467" s="5" t="str">
        <f aca="false">IF($A2467="","",INDEX(CARTAO_COMPRAS!$I:$I,INT((ROW()-2)/20)+2))</f>
        <v/>
      </c>
      <c r="H2467" s="4" t="str">
        <f aca="false">IF($A2467="","",EDATE(INDEX(CARTAO_COMPRAS!$J:$J,INT((ROW()-2)/20)+2),MOD(ROW()-2,20)))</f>
        <v/>
      </c>
      <c r="I2467" s="4" t="str">
        <f aca="false">IF($H2467="","",$H2467-WEEKDAY($H2467,2)+1)</f>
        <v/>
      </c>
      <c r="J2467" s="4" t="str">
        <f aca="false">IF($I2467="","",$I2467+6)</f>
        <v/>
      </c>
      <c r="K2467" s="6" t="str">
        <f aca="false">IF($H2467="","",DATE(YEAR($H2467),MONTH($H2467),1))</f>
        <v/>
      </c>
      <c r="L2467" s="0" t="str">
        <f aca="false">IF($A2467="","",INDEX(CARTAO_COMPRAS!$K:$K,INT((ROW()-2)/20)+2))</f>
        <v/>
      </c>
      <c r="M2467" s="0" t="str">
        <f aca="false">IF($A2467="","","Compra no cartão")</f>
        <v/>
      </c>
    </row>
    <row r="2468" customFormat="false" ht="13.5" hidden="false" customHeight="false" outlineLevel="0" collapsed="false">
      <c r="A2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8" s="0" t="str">
        <f aca="false">IF($A2468="","",INDEX(CARTAO_COMPRAS!$C:$C,INT((ROW()-2)/20)+2))</f>
        <v/>
      </c>
      <c r="C2468" s="0" t="str">
        <f aca="false">IF($A2468="","",INDEX(CARTAO_COMPRAS!$D:$D,INT((ROW()-2)/20)+2))</f>
        <v/>
      </c>
      <c r="D2468" s="0" t="str">
        <f aca="false">IF($A2468="","",INDEX(CARTAO_COMPRAS!$E:$E,INT((ROW()-2)/20)+2))</f>
        <v/>
      </c>
      <c r="E2468" s="0" t="str">
        <f aca="false">IF($A2468="","",INDEX(CARTAO_COMPRAS!$H:$H,INT((ROW()-2)/20)+2)+MOD(ROW()-2,20))</f>
        <v/>
      </c>
      <c r="F2468" s="0" t="str">
        <f aca="false">IF($A2468="","",INDEX(CARTAO_COMPRAS!$G:$G,INT((ROW()-2)/20)+2))</f>
        <v/>
      </c>
      <c r="G2468" s="5" t="str">
        <f aca="false">IF($A2468="","",INDEX(CARTAO_COMPRAS!$I:$I,INT((ROW()-2)/20)+2))</f>
        <v/>
      </c>
      <c r="H2468" s="4" t="str">
        <f aca="false">IF($A2468="","",EDATE(INDEX(CARTAO_COMPRAS!$J:$J,INT((ROW()-2)/20)+2),MOD(ROW()-2,20)))</f>
        <v/>
      </c>
      <c r="I2468" s="4" t="str">
        <f aca="false">IF($H2468="","",$H2468-WEEKDAY($H2468,2)+1)</f>
        <v/>
      </c>
      <c r="J2468" s="4" t="str">
        <f aca="false">IF($I2468="","",$I2468+6)</f>
        <v/>
      </c>
      <c r="K2468" s="6" t="str">
        <f aca="false">IF($H2468="","",DATE(YEAR($H2468),MONTH($H2468),1))</f>
        <v/>
      </c>
      <c r="L2468" s="0" t="str">
        <f aca="false">IF($A2468="","",INDEX(CARTAO_COMPRAS!$K:$K,INT((ROW()-2)/20)+2))</f>
        <v/>
      </c>
      <c r="M2468" s="0" t="str">
        <f aca="false">IF($A2468="","","Compra no cartão")</f>
        <v/>
      </c>
    </row>
    <row r="2469" customFormat="false" ht="13.5" hidden="false" customHeight="false" outlineLevel="0" collapsed="false">
      <c r="A2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69" s="0" t="str">
        <f aca="false">IF($A2469="","",INDEX(CARTAO_COMPRAS!$C:$C,INT((ROW()-2)/20)+2))</f>
        <v/>
      </c>
      <c r="C2469" s="0" t="str">
        <f aca="false">IF($A2469="","",INDEX(CARTAO_COMPRAS!$D:$D,INT((ROW()-2)/20)+2))</f>
        <v/>
      </c>
      <c r="D2469" s="0" t="str">
        <f aca="false">IF($A2469="","",INDEX(CARTAO_COMPRAS!$E:$E,INT((ROW()-2)/20)+2))</f>
        <v/>
      </c>
      <c r="E2469" s="0" t="str">
        <f aca="false">IF($A2469="","",INDEX(CARTAO_COMPRAS!$H:$H,INT((ROW()-2)/20)+2)+MOD(ROW()-2,20))</f>
        <v/>
      </c>
      <c r="F2469" s="0" t="str">
        <f aca="false">IF($A2469="","",INDEX(CARTAO_COMPRAS!$G:$G,INT((ROW()-2)/20)+2))</f>
        <v/>
      </c>
      <c r="G2469" s="5" t="str">
        <f aca="false">IF($A2469="","",INDEX(CARTAO_COMPRAS!$I:$I,INT((ROW()-2)/20)+2))</f>
        <v/>
      </c>
      <c r="H2469" s="4" t="str">
        <f aca="false">IF($A2469="","",EDATE(INDEX(CARTAO_COMPRAS!$J:$J,INT((ROW()-2)/20)+2),MOD(ROW()-2,20)))</f>
        <v/>
      </c>
      <c r="I2469" s="4" t="str">
        <f aca="false">IF($H2469="","",$H2469-WEEKDAY($H2469,2)+1)</f>
        <v/>
      </c>
      <c r="J2469" s="4" t="str">
        <f aca="false">IF($I2469="","",$I2469+6)</f>
        <v/>
      </c>
      <c r="K2469" s="6" t="str">
        <f aca="false">IF($H2469="","",DATE(YEAR($H2469),MONTH($H2469),1))</f>
        <v/>
      </c>
      <c r="L2469" s="0" t="str">
        <f aca="false">IF($A2469="","",INDEX(CARTAO_COMPRAS!$K:$K,INT((ROW()-2)/20)+2))</f>
        <v/>
      </c>
      <c r="M2469" s="0" t="str">
        <f aca="false">IF($A2469="","","Compra no cartão")</f>
        <v/>
      </c>
    </row>
    <row r="2470" customFormat="false" ht="13.5" hidden="false" customHeight="false" outlineLevel="0" collapsed="false">
      <c r="A2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0" s="0" t="str">
        <f aca="false">IF($A2470="","",INDEX(CARTAO_COMPRAS!$C:$C,INT((ROW()-2)/20)+2))</f>
        <v/>
      </c>
      <c r="C2470" s="0" t="str">
        <f aca="false">IF($A2470="","",INDEX(CARTAO_COMPRAS!$D:$D,INT((ROW()-2)/20)+2))</f>
        <v/>
      </c>
      <c r="D2470" s="0" t="str">
        <f aca="false">IF($A2470="","",INDEX(CARTAO_COMPRAS!$E:$E,INT((ROW()-2)/20)+2))</f>
        <v/>
      </c>
      <c r="E2470" s="0" t="str">
        <f aca="false">IF($A2470="","",INDEX(CARTAO_COMPRAS!$H:$H,INT((ROW()-2)/20)+2)+MOD(ROW()-2,20))</f>
        <v/>
      </c>
      <c r="F2470" s="0" t="str">
        <f aca="false">IF($A2470="","",INDEX(CARTAO_COMPRAS!$G:$G,INT((ROW()-2)/20)+2))</f>
        <v/>
      </c>
      <c r="G2470" s="5" t="str">
        <f aca="false">IF($A2470="","",INDEX(CARTAO_COMPRAS!$I:$I,INT((ROW()-2)/20)+2))</f>
        <v/>
      </c>
      <c r="H2470" s="4" t="str">
        <f aca="false">IF($A2470="","",EDATE(INDEX(CARTAO_COMPRAS!$J:$J,INT((ROW()-2)/20)+2),MOD(ROW()-2,20)))</f>
        <v/>
      </c>
      <c r="I2470" s="4" t="str">
        <f aca="false">IF($H2470="","",$H2470-WEEKDAY($H2470,2)+1)</f>
        <v/>
      </c>
      <c r="J2470" s="4" t="str">
        <f aca="false">IF($I2470="","",$I2470+6)</f>
        <v/>
      </c>
      <c r="K2470" s="6" t="str">
        <f aca="false">IF($H2470="","",DATE(YEAR($H2470),MONTH($H2470),1))</f>
        <v/>
      </c>
      <c r="L2470" s="0" t="str">
        <f aca="false">IF($A2470="","",INDEX(CARTAO_COMPRAS!$K:$K,INT((ROW()-2)/20)+2))</f>
        <v/>
      </c>
      <c r="M2470" s="0" t="str">
        <f aca="false">IF($A2470="","","Compra no cartão")</f>
        <v/>
      </c>
    </row>
    <row r="2471" customFormat="false" ht="13.5" hidden="false" customHeight="false" outlineLevel="0" collapsed="false">
      <c r="A2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1" s="0" t="str">
        <f aca="false">IF($A2471="","",INDEX(CARTAO_COMPRAS!$C:$C,INT((ROW()-2)/20)+2))</f>
        <v/>
      </c>
      <c r="C2471" s="0" t="str">
        <f aca="false">IF($A2471="","",INDEX(CARTAO_COMPRAS!$D:$D,INT((ROW()-2)/20)+2))</f>
        <v/>
      </c>
      <c r="D2471" s="0" t="str">
        <f aca="false">IF($A2471="","",INDEX(CARTAO_COMPRAS!$E:$E,INT((ROW()-2)/20)+2))</f>
        <v/>
      </c>
      <c r="E2471" s="0" t="str">
        <f aca="false">IF($A2471="","",INDEX(CARTAO_COMPRAS!$H:$H,INT((ROW()-2)/20)+2)+MOD(ROW()-2,20))</f>
        <v/>
      </c>
      <c r="F2471" s="0" t="str">
        <f aca="false">IF($A2471="","",INDEX(CARTAO_COMPRAS!$G:$G,INT((ROW()-2)/20)+2))</f>
        <v/>
      </c>
      <c r="G2471" s="5" t="str">
        <f aca="false">IF($A2471="","",INDEX(CARTAO_COMPRAS!$I:$I,INT((ROW()-2)/20)+2))</f>
        <v/>
      </c>
      <c r="H2471" s="4" t="str">
        <f aca="false">IF($A2471="","",EDATE(INDEX(CARTAO_COMPRAS!$J:$J,INT((ROW()-2)/20)+2),MOD(ROW()-2,20)))</f>
        <v/>
      </c>
      <c r="I2471" s="4" t="str">
        <f aca="false">IF($H2471="","",$H2471-WEEKDAY($H2471,2)+1)</f>
        <v/>
      </c>
      <c r="J2471" s="4" t="str">
        <f aca="false">IF($I2471="","",$I2471+6)</f>
        <v/>
      </c>
      <c r="K2471" s="6" t="str">
        <f aca="false">IF($H2471="","",DATE(YEAR($H2471),MONTH($H2471),1))</f>
        <v/>
      </c>
      <c r="L2471" s="0" t="str">
        <f aca="false">IF($A2471="","",INDEX(CARTAO_COMPRAS!$K:$K,INT((ROW()-2)/20)+2))</f>
        <v/>
      </c>
      <c r="M2471" s="0" t="str">
        <f aca="false">IF($A2471="","","Compra no cartão")</f>
        <v/>
      </c>
    </row>
    <row r="2472" customFormat="false" ht="13.5" hidden="false" customHeight="false" outlineLevel="0" collapsed="false">
      <c r="A2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2" s="0" t="str">
        <f aca="false">IF($A2472="","",INDEX(CARTAO_COMPRAS!$C:$C,INT((ROW()-2)/20)+2))</f>
        <v/>
      </c>
      <c r="C2472" s="0" t="str">
        <f aca="false">IF($A2472="","",INDEX(CARTAO_COMPRAS!$D:$D,INT((ROW()-2)/20)+2))</f>
        <v/>
      </c>
      <c r="D2472" s="0" t="str">
        <f aca="false">IF($A2472="","",INDEX(CARTAO_COMPRAS!$E:$E,INT((ROW()-2)/20)+2))</f>
        <v/>
      </c>
      <c r="E2472" s="0" t="str">
        <f aca="false">IF($A2472="","",INDEX(CARTAO_COMPRAS!$H:$H,INT((ROW()-2)/20)+2)+MOD(ROW()-2,20))</f>
        <v/>
      </c>
      <c r="F2472" s="0" t="str">
        <f aca="false">IF($A2472="","",INDEX(CARTAO_COMPRAS!$G:$G,INT((ROW()-2)/20)+2))</f>
        <v/>
      </c>
      <c r="G2472" s="5" t="str">
        <f aca="false">IF($A2472="","",INDEX(CARTAO_COMPRAS!$I:$I,INT((ROW()-2)/20)+2))</f>
        <v/>
      </c>
      <c r="H2472" s="4" t="str">
        <f aca="false">IF($A2472="","",EDATE(INDEX(CARTAO_COMPRAS!$J:$J,INT((ROW()-2)/20)+2),MOD(ROW()-2,20)))</f>
        <v/>
      </c>
      <c r="I2472" s="4" t="str">
        <f aca="false">IF($H2472="","",$H2472-WEEKDAY($H2472,2)+1)</f>
        <v/>
      </c>
      <c r="J2472" s="4" t="str">
        <f aca="false">IF($I2472="","",$I2472+6)</f>
        <v/>
      </c>
      <c r="K2472" s="6" t="str">
        <f aca="false">IF($H2472="","",DATE(YEAR($H2472),MONTH($H2472),1))</f>
        <v/>
      </c>
      <c r="L2472" s="0" t="str">
        <f aca="false">IF($A2472="","",INDEX(CARTAO_COMPRAS!$K:$K,INT((ROW()-2)/20)+2))</f>
        <v/>
      </c>
      <c r="M2472" s="0" t="str">
        <f aca="false">IF($A2472="","","Compra no cartão")</f>
        <v/>
      </c>
    </row>
    <row r="2473" customFormat="false" ht="13.5" hidden="false" customHeight="false" outlineLevel="0" collapsed="false">
      <c r="A2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3" s="0" t="str">
        <f aca="false">IF($A2473="","",INDEX(CARTAO_COMPRAS!$C:$C,INT((ROW()-2)/20)+2))</f>
        <v/>
      </c>
      <c r="C2473" s="0" t="str">
        <f aca="false">IF($A2473="","",INDEX(CARTAO_COMPRAS!$D:$D,INT((ROW()-2)/20)+2))</f>
        <v/>
      </c>
      <c r="D2473" s="0" t="str">
        <f aca="false">IF($A2473="","",INDEX(CARTAO_COMPRAS!$E:$E,INT((ROW()-2)/20)+2))</f>
        <v/>
      </c>
      <c r="E2473" s="0" t="str">
        <f aca="false">IF($A2473="","",INDEX(CARTAO_COMPRAS!$H:$H,INT((ROW()-2)/20)+2)+MOD(ROW()-2,20))</f>
        <v/>
      </c>
      <c r="F2473" s="0" t="str">
        <f aca="false">IF($A2473="","",INDEX(CARTAO_COMPRAS!$G:$G,INT((ROW()-2)/20)+2))</f>
        <v/>
      </c>
      <c r="G2473" s="5" t="str">
        <f aca="false">IF($A2473="","",INDEX(CARTAO_COMPRAS!$I:$I,INT((ROW()-2)/20)+2))</f>
        <v/>
      </c>
      <c r="H2473" s="4" t="str">
        <f aca="false">IF($A2473="","",EDATE(INDEX(CARTAO_COMPRAS!$J:$J,INT((ROW()-2)/20)+2),MOD(ROW()-2,20)))</f>
        <v/>
      </c>
      <c r="I2473" s="4" t="str">
        <f aca="false">IF($H2473="","",$H2473-WEEKDAY($H2473,2)+1)</f>
        <v/>
      </c>
      <c r="J2473" s="4" t="str">
        <f aca="false">IF($I2473="","",$I2473+6)</f>
        <v/>
      </c>
      <c r="K2473" s="6" t="str">
        <f aca="false">IF($H2473="","",DATE(YEAR($H2473),MONTH($H2473),1))</f>
        <v/>
      </c>
      <c r="L2473" s="0" t="str">
        <f aca="false">IF($A2473="","",INDEX(CARTAO_COMPRAS!$K:$K,INT((ROW()-2)/20)+2))</f>
        <v/>
      </c>
      <c r="M2473" s="0" t="str">
        <f aca="false">IF($A2473="","","Compra no cartão")</f>
        <v/>
      </c>
    </row>
    <row r="2474" customFormat="false" ht="13.5" hidden="false" customHeight="false" outlineLevel="0" collapsed="false">
      <c r="A2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4" s="0" t="str">
        <f aca="false">IF($A2474="","",INDEX(CARTAO_COMPRAS!$C:$C,INT((ROW()-2)/20)+2))</f>
        <v/>
      </c>
      <c r="C2474" s="0" t="str">
        <f aca="false">IF($A2474="","",INDEX(CARTAO_COMPRAS!$D:$D,INT((ROW()-2)/20)+2))</f>
        <v/>
      </c>
      <c r="D2474" s="0" t="str">
        <f aca="false">IF($A2474="","",INDEX(CARTAO_COMPRAS!$E:$E,INT((ROW()-2)/20)+2))</f>
        <v/>
      </c>
      <c r="E2474" s="0" t="str">
        <f aca="false">IF($A2474="","",INDEX(CARTAO_COMPRAS!$H:$H,INT((ROW()-2)/20)+2)+MOD(ROW()-2,20))</f>
        <v/>
      </c>
      <c r="F2474" s="0" t="str">
        <f aca="false">IF($A2474="","",INDEX(CARTAO_COMPRAS!$G:$G,INT((ROW()-2)/20)+2))</f>
        <v/>
      </c>
      <c r="G2474" s="5" t="str">
        <f aca="false">IF($A2474="","",INDEX(CARTAO_COMPRAS!$I:$I,INT((ROW()-2)/20)+2))</f>
        <v/>
      </c>
      <c r="H2474" s="4" t="str">
        <f aca="false">IF($A2474="","",EDATE(INDEX(CARTAO_COMPRAS!$J:$J,INT((ROW()-2)/20)+2),MOD(ROW()-2,20)))</f>
        <v/>
      </c>
      <c r="I2474" s="4" t="str">
        <f aca="false">IF($H2474="","",$H2474-WEEKDAY($H2474,2)+1)</f>
        <v/>
      </c>
      <c r="J2474" s="4" t="str">
        <f aca="false">IF($I2474="","",$I2474+6)</f>
        <v/>
      </c>
      <c r="K2474" s="6" t="str">
        <f aca="false">IF($H2474="","",DATE(YEAR($H2474),MONTH($H2474),1))</f>
        <v/>
      </c>
      <c r="L2474" s="0" t="str">
        <f aca="false">IF($A2474="","",INDEX(CARTAO_COMPRAS!$K:$K,INT((ROW()-2)/20)+2))</f>
        <v/>
      </c>
      <c r="M2474" s="0" t="str">
        <f aca="false">IF($A2474="","","Compra no cartão")</f>
        <v/>
      </c>
    </row>
    <row r="2475" customFormat="false" ht="13.5" hidden="false" customHeight="false" outlineLevel="0" collapsed="false">
      <c r="A2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5" s="0" t="str">
        <f aca="false">IF($A2475="","",INDEX(CARTAO_COMPRAS!$C:$C,INT((ROW()-2)/20)+2))</f>
        <v/>
      </c>
      <c r="C2475" s="0" t="str">
        <f aca="false">IF($A2475="","",INDEX(CARTAO_COMPRAS!$D:$D,INT((ROW()-2)/20)+2))</f>
        <v/>
      </c>
      <c r="D2475" s="0" t="str">
        <f aca="false">IF($A2475="","",INDEX(CARTAO_COMPRAS!$E:$E,INT((ROW()-2)/20)+2))</f>
        <v/>
      </c>
      <c r="E2475" s="0" t="str">
        <f aca="false">IF($A2475="","",INDEX(CARTAO_COMPRAS!$H:$H,INT((ROW()-2)/20)+2)+MOD(ROW()-2,20))</f>
        <v/>
      </c>
      <c r="F2475" s="0" t="str">
        <f aca="false">IF($A2475="","",INDEX(CARTAO_COMPRAS!$G:$G,INT((ROW()-2)/20)+2))</f>
        <v/>
      </c>
      <c r="G2475" s="5" t="str">
        <f aca="false">IF($A2475="","",INDEX(CARTAO_COMPRAS!$I:$I,INT((ROW()-2)/20)+2))</f>
        <v/>
      </c>
      <c r="H2475" s="4" t="str">
        <f aca="false">IF($A2475="","",EDATE(INDEX(CARTAO_COMPRAS!$J:$J,INT((ROW()-2)/20)+2),MOD(ROW()-2,20)))</f>
        <v/>
      </c>
      <c r="I2475" s="4" t="str">
        <f aca="false">IF($H2475="","",$H2475-WEEKDAY($H2475,2)+1)</f>
        <v/>
      </c>
      <c r="J2475" s="4" t="str">
        <f aca="false">IF($I2475="","",$I2475+6)</f>
        <v/>
      </c>
      <c r="K2475" s="6" t="str">
        <f aca="false">IF($H2475="","",DATE(YEAR($H2475),MONTH($H2475),1))</f>
        <v/>
      </c>
      <c r="L2475" s="0" t="str">
        <f aca="false">IF($A2475="","",INDEX(CARTAO_COMPRAS!$K:$K,INT((ROW()-2)/20)+2))</f>
        <v/>
      </c>
      <c r="M2475" s="0" t="str">
        <f aca="false">IF($A2475="","","Compra no cartão")</f>
        <v/>
      </c>
    </row>
    <row r="2476" customFormat="false" ht="13.5" hidden="false" customHeight="false" outlineLevel="0" collapsed="false">
      <c r="A2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6" s="0" t="str">
        <f aca="false">IF($A2476="","",INDEX(CARTAO_COMPRAS!$C:$C,INT((ROW()-2)/20)+2))</f>
        <v/>
      </c>
      <c r="C2476" s="0" t="str">
        <f aca="false">IF($A2476="","",INDEX(CARTAO_COMPRAS!$D:$D,INT((ROW()-2)/20)+2))</f>
        <v/>
      </c>
      <c r="D2476" s="0" t="str">
        <f aca="false">IF($A2476="","",INDEX(CARTAO_COMPRAS!$E:$E,INT((ROW()-2)/20)+2))</f>
        <v/>
      </c>
      <c r="E2476" s="0" t="str">
        <f aca="false">IF($A2476="","",INDEX(CARTAO_COMPRAS!$H:$H,INT((ROW()-2)/20)+2)+MOD(ROW()-2,20))</f>
        <v/>
      </c>
      <c r="F2476" s="0" t="str">
        <f aca="false">IF($A2476="","",INDEX(CARTAO_COMPRAS!$G:$G,INT((ROW()-2)/20)+2))</f>
        <v/>
      </c>
      <c r="G2476" s="5" t="str">
        <f aca="false">IF($A2476="","",INDEX(CARTAO_COMPRAS!$I:$I,INT((ROW()-2)/20)+2))</f>
        <v/>
      </c>
      <c r="H2476" s="4" t="str">
        <f aca="false">IF($A2476="","",EDATE(INDEX(CARTAO_COMPRAS!$J:$J,INT((ROW()-2)/20)+2),MOD(ROW()-2,20)))</f>
        <v/>
      </c>
      <c r="I2476" s="4" t="str">
        <f aca="false">IF($H2476="","",$H2476-WEEKDAY($H2476,2)+1)</f>
        <v/>
      </c>
      <c r="J2476" s="4" t="str">
        <f aca="false">IF($I2476="","",$I2476+6)</f>
        <v/>
      </c>
      <c r="K2476" s="6" t="str">
        <f aca="false">IF($H2476="","",DATE(YEAR($H2476),MONTH($H2476),1))</f>
        <v/>
      </c>
      <c r="L2476" s="0" t="str">
        <f aca="false">IF($A2476="","",INDEX(CARTAO_COMPRAS!$K:$K,INT((ROW()-2)/20)+2))</f>
        <v/>
      </c>
      <c r="M2476" s="0" t="str">
        <f aca="false">IF($A2476="","","Compra no cartão")</f>
        <v/>
      </c>
    </row>
    <row r="2477" customFormat="false" ht="13.5" hidden="false" customHeight="false" outlineLevel="0" collapsed="false">
      <c r="A2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7" s="0" t="str">
        <f aca="false">IF($A2477="","",INDEX(CARTAO_COMPRAS!$C:$C,INT((ROW()-2)/20)+2))</f>
        <v/>
      </c>
      <c r="C2477" s="0" t="str">
        <f aca="false">IF($A2477="","",INDEX(CARTAO_COMPRAS!$D:$D,INT((ROW()-2)/20)+2))</f>
        <v/>
      </c>
      <c r="D2477" s="0" t="str">
        <f aca="false">IF($A2477="","",INDEX(CARTAO_COMPRAS!$E:$E,INT((ROW()-2)/20)+2))</f>
        <v/>
      </c>
      <c r="E2477" s="0" t="str">
        <f aca="false">IF($A2477="","",INDEX(CARTAO_COMPRAS!$H:$H,INT((ROW()-2)/20)+2)+MOD(ROW()-2,20))</f>
        <v/>
      </c>
      <c r="F2477" s="0" t="str">
        <f aca="false">IF($A2477="","",INDEX(CARTAO_COMPRAS!$G:$G,INT((ROW()-2)/20)+2))</f>
        <v/>
      </c>
      <c r="G2477" s="5" t="str">
        <f aca="false">IF($A2477="","",INDEX(CARTAO_COMPRAS!$I:$I,INT((ROW()-2)/20)+2))</f>
        <v/>
      </c>
      <c r="H2477" s="4" t="str">
        <f aca="false">IF($A2477="","",EDATE(INDEX(CARTAO_COMPRAS!$J:$J,INT((ROW()-2)/20)+2),MOD(ROW()-2,20)))</f>
        <v/>
      </c>
      <c r="I2477" s="4" t="str">
        <f aca="false">IF($H2477="","",$H2477-WEEKDAY($H2477,2)+1)</f>
        <v/>
      </c>
      <c r="J2477" s="4" t="str">
        <f aca="false">IF($I2477="","",$I2477+6)</f>
        <v/>
      </c>
      <c r="K2477" s="6" t="str">
        <f aca="false">IF($H2477="","",DATE(YEAR($H2477),MONTH($H2477),1))</f>
        <v/>
      </c>
      <c r="L2477" s="0" t="str">
        <f aca="false">IF($A2477="","",INDEX(CARTAO_COMPRAS!$K:$K,INT((ROW()-2)/20)+2))</f>
        <v/>
      </c>
      <c r="M2477" s="0" t="str">
        <f aca="false">IF($A2477="","","Compra no cartão")</f>
        <v/>
      </c>
    </row>
    <row r="2478" customFormat="false" ht="13.5" hidden="false" customHeight="false" outlineLevel="0" collapsed="false">
      <c r="A2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8" s="0" t="str">
        <f aca="false">IF($A2478="","",INDEX(CARTAO_COMPRAS!$C:$C,INT((ROW()-2)/20)+2))</f>
        <v/>
      </c>
      <c r="C2478" s="0" t="str">
        <f aca="false">IF($A2478="","",INDEX(CARTAO_COMPRAS!$D:$D,INT((ROW()-2)/20)+2))</f>
        <v/>
      </c>
      <c r="D2478" s="0" t="str">
        <f aca="false">IF($A2478="","",INDEX(CARTAO_COMPRAS!$E:$E,INT((ROW()-2)/20)+2))</f>
        <v/>
      </c>
      <c r="E2478" s="0" t="str">
        <f aca="false">IF($A2478="","",INDEX(CARTAO_COMPRAS!$H:$H,INT((ROW()-2)/20)+2)+MOD(ROW()-2,20))</f>
        <v/>
      </c>
      <c r="F2478" s="0" t="str">
        <f aca="false">IF($A2478="","",INDEX(CARTAO_COMPRAS!$G:$G,INT((ROW()-2)/20)+2))</f>
        <v/>
      </c>
      <c r="G2478" s="5" t="str">
        <f aca="false">IF($A2478="","",INDEX(CARTAO_COMPRAS!$I:$I,INT((ROW()-2)/20)+2))</f>
        <v/>
      </c>
      <c r="H2478" s="4" t="str">
        <f aca="false">IF($A2478="","",EDATE(INDEX(CARTAO_COMPRAS!$J:$J,INT((ROW()-2)/20)+2),MOD(ROW()-2,20)))</f>
        <v/>
      </c>
      <c r="I2478" s="4" t="str">
        <f aca="false">IF($H2478="","",$H2478-WEEKDAY($H2478,2)+1)</f>
        <v/>
      </c>
      <c r="J2478" s="4" t="str">
        <f aca="false">IF($I2478="","",$I2478+6)</f>
        <v/>
      </c>
      <c r="K2478" s="6" t="str">
        <f aca="false">IF($H2478="","",DATE(YEAR($H2478),MONTH($H2478),1))</f>
        <v/>
      </c>
      <c r="L2478" s="0" t="str">
        <f aca="false">IF($A2478="","",INDEX(CARTAO_COMPRAS!$K:$K,INT((ROW()-2)/20)+2))</f>
        <v/>
      </c>
      <c r="M2478" s="0" t="str">
        <f aca="false">IF($A2478="","","Compra no cartão")</f>
        <v/>
      </c>
    </row>
    <row r="2479" customFormat="false" ht="13.5" hidden="false" customHeight="false" outlineLevel="0" collapsed="false">
      <c r="A2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79" s="0" t="str">
        <f aca="false">IF($A2479="","",INDEX(CARTAO_COMPRAS!$C:$C,INT((ROW()-2)/20)+2))</f>
        <v/>
      </c>
      <c r="C2479" s="0" t="str">
        <f aca="false">IF($A2479="","",INDEX(CARTAO_COMPRAS!$D:$D,INT((ROW()-2)/20)+2))</f>
        <v/>
      </c>
      <c r="D2479" s="0" t="str">
        <f aca="false">IF($A2479="","",INDEX(CARTAO_COMPRAS!$E:$E,INT((ROW()-2)/20)+2))</f>
        <v/>
      </c>
      <c r="E2479" s="0" t="str">
        <f aca="false">IF($A2479="","",INDEX(CARTAO_COMPRAS!$H:$H,INT((ROW()-2)/20)+2)+MOD(ROW()-2,20))</f>
        <v/>
      </c>
      <c r="F2479" s="0" t="str">
        <f aca="false">IF($A2479="","",INDEX(CARTAO_COMPRAS!$G:$G,INT((ROW()-2)/20)+2))</f>
        <v/>
      </c>
      <c r="G2479" s="5" t="str">
        <f aca="false">IF($A2479="","",INDEX(CARTAO_COMPRAS!$I:$I,INT((ROW()-2)/20)+2))</f>
        <v/>
      </c>
      <c r="H2479" s="4" t="str">
        <f aca="false">IF($A2479="","",EDATE(INDEX(CARTAO_COMPRAS!$J:$J,INT((ROW()-2)/20)+2),MOD(ROW()-2,20)))</f>
        <v/>
      </c>
      <c r="I2479" s="4" t="str">
        <f aca="false">IF($H2479="","",$H2479-WEEKDAY($H2479,2)+1)</f>
        <v/>
      </c>
      <c r="J2479" s="4" t="str">
        <f aca="false">IF($I2479="","",$I2479+6)</f>
        <v/>
      </c>
      <c r="K2479" s="6" t="str">
        <f aca="false">IF($H2479="","",DATE(YEAR($H2479),MONTH($H2479),1))</f>
        <v/>
      </c>
      <c r="L2479" s="0" t="str">
        <f aca="false">IF($A2479="","",INDEX(CARTAO_COMPRAS!$K:$K,INT((ROW()-2)/20)+2))</f>
        <v/>
      </c>
      <c r="M2479" s="0" t="str">
        <f aca="false">IF($A2479="","","Compra no cartão")</f>
        <v/>
      </c>
    </row>
    <row r="2480" customFormat="false" ht="13.5" hidden="false" customHeight="false" outlineLevel="0" collapsed="false">
      <c r="A2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0" s="0" t="str">
        <f aca="false">IF($A2480="","",INDEX(CARTAO_COMPRAS!$C:$C,INT((ROW()-2)/20)+2))</f>
        <v/>
      </c>
      <c r="C2480" s="0" t="str">
        <f aca="false">IF($A2480="","",INDEX(CARTAO_COMPRAS!$D:$D,INT((ROW()-2)/20)+2))</f>
        <v/>
      </c>
      <c r="D2480" s="0" t="str">
        <f aca="false">IF($A2480="","",INDEX(CARTAO_COMPRAS!$E:$E,INT((ROW()-2)/20)+2))</f>
        <v/>
      </c>
      <c r="E2480" s="0" t="str">
        <f aca="false">IF($A2480="","",INDEX(CARTAO_COMPRAS!$H:$H,INT((ROW()-2)/20)+2)+MOD(ROW()-2,20))</f>
        <v/>
      </c>
      <c r="F2480" s="0" t="str">
        <f aca="false">IF($A2480="","",INDEX(CARTAO_COMPRAS!$G:$G,INT((ROW()-2)/20)+2))</f>
        <v/>
      </c>
      <c r="G2480" s="5" t="str">
        <f aca="false">IF($A2480="","",INDEX(CARTAO_COMPRAS!$I:$I,INT((ROW()-2)/20)+2))</f>
        <v/>
      </c>
      <c r="H2480" s="4" t="str">
        <f aca="false">IF($A2480="","",EDATE(INDEX(CARTAO_COMPRAS!$J:$J,INT((ROW()-2)/20)+2),MOD(ROW()-2,20)))</f>
        <v/>
      </c>
      <c r="I2480" s="4" t="str">
        <f aca="false">IF($H2480="","",$H2480-WEEKDAY($H2480,2)+1)</f>
        <v/>
      </c>
      <c r="J2480" s="4" t="str">
        <f aca="false">IF($I2480="","",$I2480+6)</f>
        <v/>
      </c>
      <c r="K2480" s="6" t="str">
        <f aca="false">IF($H2480="","",DATE(YEAR($H2480),MONTH($H2480),1))</f>
        <v/>
      </c>
      <c r="L2480" s="0" t="str">
        <f aca="false">IF($A2480="","",INDEX(CARTAO_COMPRAS!$K:$K,INT((ROW()-2)/20)+2))</f>
        <v/>
      </c>
      <c r="M2480" s="0" t="str">
        <f aca="false">IF($A2480="","","Compra no cartão")</f>
        <v/>
      </c>
    </row>
    <row r="2481" customFormat="false" ht="13.5" hidden="false" customHeight="false" outlineLevel="0" collapsed="false">
      <c r="A2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1" s="0" t="str">
        <f aca="false">IF($A2481="","",INDEX(CARTAO_COMPRAS!$C:$C,INT((ROW()-2)/20)+2))</f>
        <v/>
      </c>
      <c r="C2481" s="0" t="str">
        <f aca="false">IF($A2481="","",INDEX(CARTAO_COMPRAS!$D:$D,INT((ROW()-2)/20)+2))</f>
        <v/>
      </c>
      <c r="D2481" s="0" t="str">
        <f aca="false">IF($A2481="","",INDEX(CARTAO_COMPRAS!$E:$E,INT((ROW()-2)/20)+2))</f>
        <v/>
      </c>
      <c r="E2481" s="0" t="str">
        <f aca="false">IF($A2481="","",INDEX(CARTAO_COMPRAS!$H:$H,INT((ROW()-2)/20)+2)+MOD(ROW()-2,20))</f>
        <v/>
      </c>
      <c r="F2481" s="0" t="str">
        <f aca="false">IF($A2481="","",INDEX(CARTAO_COMPRAS!$G:$G,INT((ROW()-2)/20)+2))</f>
        <v/>
      </c>
      <c r="G2481" s="5" t="str">
        <f aca="false">IF($A2481="","",INDEX(CARTAO_COMPRAS!$I:$I,INT((ROW()-2)/20)+2))</f>
        <v/>
      </c>
      <c r="H2481" s="4" t="str">
        <f aca="false">IF($A2481="","",EDATE(INDEX(CARTAO_COMPRAS!$J:$J,INT((ROW()-2)/20)+2),MOD(ROW()-2,20)))</f>
        <v/>
      </c>
      <c r="I2481" s="4" t="str">
        <f aca="false">IF($H2481="","",$H2481-WEEKDAY($H2481,2)+1)</f>
        <v/>
      </c>
      <c r="J2481" s="4" t="str">
        <f aca="false">IF($I2481="","",$I2481+6)</f>
        <v/>
      </c>
      <c r="K2481" s="6" t="str">
        <f aca="false">IF($H2481="","",DATE(YEAR($H2481),MONTH($H2481),1))</f>
        <v/>
      </c>
      <c r="L2481" s="0" t="str">
        <f aca="false">IF($A2481="","",INDEX(CARTAO_COMPRAS!$K:$K,INT((ROW()-2)/20)+2))</f>
        <v/>
      </c>
      <c r="M2481" s="0" t="str">
        <f aca="false">IF($A2481="","","Compra no cartão")</f>
        <v/>
      </c>
    </row>
    <row r="2482" customFormat="false" ht="13.5" hidden="false" customHeight="false" outlineLevel="0" collapsed="false">
      <c r="A24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125</v>
      </c>
      <c r="B2482" s="0" t="str">
        <f aca="false">IF($A2482="","",INDEX(CARTAO_COMPRAS!$C:$C,INT((ROW()-2)/20)+2))</f>
        <v>Bradesco</v>
      </c>
      <c r="C2482" s="0" t="str">
        <f aca="false">IF($A2482="","",INDEX(CARTAO_COMPRAS!$D:$D,INT((ROW()-2)/20)+2))</f>
        <v>Telera - novo numero</v>
      </c>
      <c r="D2482" s="0" t="str">
        <f aca="false">IF($A2482="","",INDEX(CARTAO_COMPRAS!$E:$E,INT((ROW()-2)/20)+2))</f>
        <v>Fornecedores</v>
      </c>
      <c r="E2482" s="0" t="n">
        <f aca="false">IF($A2482="","",INDEX(CARTAO_COMPRAS!$H:$H,INT((ROW()-2)/20)+2)+MOD(ROW()-2,20))</f>
        <v>1</v>
      </c>
      <c r="F2482" s="0" t="n">
        <f aca="false">IF($A2482="","",INDEX(CARTAO_COMPRAS!$G:$G,INT((ROW()-2)/20)+2))</f>
        <v>1</v>
      </c>
      <c r="G2482" s="5" t="n">
        <f aca="false">IF($A2482="","",INDEX(CARTAO_COMPRAS!$I:$I,INT((ROW()-2)/20)+2))</f>
        <v>10.99</v>
      </c>
      <c r="H2482" s="4" t="n">
        <f aca="false">IF($A2482="","",EDATE(INDEX(CARTAO_COMPRAS!$J:$J,INT((ROW()-2)/20)+2),MOD(ROW()-2,20)))</f>
        <v>46218</v>
      </c>
      <c r="I2482" s="4" t="n">
        <f aca="false">IF($H2482="","",$H2482-WEEKDAY($H2482,2)+1)</f>
        <v>46216</v>
      </c>
      <c r="J2482" s="4" t="n">
        <f aca="false">IF($I2482="","",$I2482+6)</f>
        <v>46222</v>
      </c>
      <c r="K2482" s="6" t="n">
        <f aca="false">IF($H2482="","",DATE(YEAR($H2482),MONTH($H2482),1))</f>
        <v>46204</v>
      </c>
      <c r="L2482" s="0" t="str">
        <f aca="false">IF($A2482="","",INDEX(CARTAO_COMPRAS!$K:$K,INT((ROW()-2)/20)+2))</f>
        <v>Previsto</v>
      </c>
      <c r="M2482" s="0" t="str">
        <f aca="false">IF($A2482="","","Compra no cartão")</f>
        <v>Compra no cartão</v>
      </c>
    </row>
    <row r="2483" customFormat="false" ht="13.5" hidden="false" customHeight="false" outlineLevel="0" collapsed="false">
      <c r="A2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3" s="0" t="str">
        <f aca="false">IF($A2483="","",INDEX(CARTAO_COMPRAS!$C:$C,INT((ROW()-2)/20)+2))</f>
        <v/>
      </c>
      <c r="C2483" s="0" t="str">
        <f aca="false">IF($A2483="","",INDEX(CARTAO_COMPRAS!$D:$D,INT((ROW()-2)/20)+2))</f>
        <v/>
      </c>
      <c r="D2483" s="0" t="str">
        <f aca="false">IF($A2483="","",INDEX(CARTAO_COMPRAS!$E:$E,INT((ROW()-2)/20)+2))</f>
        <v/>
      </c>
      <c r="E2483" s="0" t="str">
        <f aca="false">IF($A2483="","",INDEX(CARTAO_COMPRAS!$H:$H,INT((ROW()-2)/20)+2)+MOD(ROW()-2,20))</f>
        <v/>
      </c>
      <c r="F2483" s="0" t="str">
        <f aca="false">IF($A2483="","",INDEX(CARTAO_COMPRAS!$G:$G,INT((ROW()-2)/20)+2))</f>
        <v/>
      </c>
      <c r="G2483" s="5" t="str">
        <f aca="false">IF($A2483="","",INDEX(CARTAO_COMPRAS!$I:$I,INT((ROW()-2)/20)+2))</f>
        <v/>
      </c>
      <c r="H2483" s="4" t="str">
        <f aca="false">IF($A2483="","",EDATE(INDEX(CARTAO_COMPRAS!$J:$J,INT((ROW()-2)/20)+2),MOD(ROW()-2,20)))</f>
        <v/>
      </c>
      <c r="I2483" s="4" t="str">
        <f aca="false">IF($H2483="","",$H2483-WEEKDAY($H2483,2)+1)</f>
        <v/>
      </c>
      <c r="J2483" s="4" t="str">
        <f aca="false">IF($I2483="","",$I2483+6)</f>
        <v/>
      </c>
      <c r="K2483" s="6" t="str">
        <f aca="false">IF($H2483="","",DATE(YEAR($H2483),MONTH($H2483),1))</f>
        <v/>
      </c>
      <c r="L2483" s="0" t="str">
        <f aca="false">IF($A2483="","",INDEX(CARTAO_COMPRAS!$K:$K,INT((ROW()-2)/20)+2))</f>
        <v/>
      </c>
      <c r="M2483" s="0" t="str">
        <f aca="false">IF($A2483="","","Compra no cartão")</f>
        <v/>
      </c>
    </row>
    <row r="2484" customFormat="false" ht="13.5" hidden="false" customHeight="false" outlineLevel="0" collapsed="false">
      <c r="A2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4" s="0" t="str">
        <f aca="false">IF($A2484="","",INDEX(CARTAO_COMPRAS!$C:$C,INT((ROW()-2)/20)+2))</f>
        <v/>
      </c>
      <c r="C2484" s="0" t="str">
        <f aca="false">IF($A2484="","",INDEX(CARTAO_COMPRAS!$D:$D,INT((ROW()-2)/20)+2))</f>
        <v/>
      </c>
      <c r="D2484" s="0" t="str">
        <f aca="false">IF($A2484="","",INDEX(CARTAO_COMPRAS!$E:$E,INT((ROW()-2)/20)+2))</f>
        <v/>
      </c>
      <c r="E2484" s="0" t="str">
        <f aca="false">IF($A2484="","",INDEX(CARTAO_COMPRAS!$H:$H,INT((ROW()-2)/20)+2)+MOD(ROW()-2,20))</f>
        <v/>
      </c>
      <c r="F2484" s="0" t="str">
        <f aca="false">IF($A2484="","",INDEX(CARTAO_COMPRAS!$G:$G,INT((ROW()-2)/20)+2))</f>
        <v/>
      </c>
      <c r="G2484" s="5" t="str">
        <f aca="false">IF($A2484="","",INDEX(CARTAO_COMPRAS!$I:$I,INT((ROW()-2)/20)+2))</f>
        <v/>
      </c>
      <c r="H2484" s="4" t="str">
        <f aca="false">IF($A2484="","",EDATE(INDEX(CARTAO_COMPRAS!$J:$J,INT((ROW()-2)/20)+2),MOD(ROW()-2,20)))</f>
        <v/>
      </c>
      <c r="I2484" s="4" t="str">
        <f aca="false">IF($H2484="","",$H2484-WEEKDAY($H2484,2)+1)</f>
        <v/>
      </c>
      <c r="J2484" s="4" t="str">
        <f aca="false">IF($I2484="","",$I2484+6)</f>
        <v/>
      </c>
      <c r="K2484" s="6" t="str">
        <f aca="false">IF($H2484="","",DATE(YEAR($H2484),MONTH($H2484),1))</f>
        <v/>
      </c>
      <c r="L2484" s="0" t="str">
        <f aca="false">IF($A2484="","",INDEX(CARTAO_COMPRAS!$K:$K,INT((ROW()-2)/20)+2))</f>
        <v/>
      </c>
      <c r="M2484" s="0" t="str">
        <f aca="false">IF($A2484="","","Compra no cartão")</f>
        <v/>
      </c>
    </row>
    <row r="2485" customFormat="false" ht="13.5" hidden="false" customHeight="false" outlineLevel="0" collapsed="false">
      <c r="A2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5" s="0" t="str">
        <f aca="false">IF($A2485="","",INDEX(CARTAO_COMPRAS!$C:$C,INT((ROW()-2)/20)+2))</f>
        <v/>
      </c>
      <c r="C2485" s="0" t="str">
        <f aca="false">IF($A2485="","",INDEX(CARTAO_COMPRAS!$D:$D,INT((ROW()-2)/20)+2))</f>
        <v/>
      </c>
      <c r="D2485" s="0" t="str">
        <f aca="false">IF($A2485="","",INDEX(CARTAO_COMPRAS!$E:$E,INT((ROW()-2)/20)+2))</f>
        <v/>
      </c>
      <c r="E2485" s="0" t="str">
        <f aca="false">IF($A2485="","",INDEX(CARTAO_COMPRAS!$H:$H,INT((ROW()-2)/20)+2)+MOD(ROW()-2,20))</f>
        <v/>
      </c>
      <c r="F2485" s="0" t="str">
        <f aca="false">IF($A2485="","",INDEX(CARTAO_COMPRAS!$G:$G,INT((ROW()-2)/20)+2))</f>
        <v/>
      </c>
      <c r="G2485" s="5" t="str">
        <f aca="false">IF($A2485="","",INDEX(CARTAO_COMPRAS!$I:$I,INT((ROW()-2)/20)+2))</f>
        <v/>
      </c>
      <c r="H2485" s="4" t="str">
        <f aca="false">IF($A2485="","",EDATE(INDEX(CARTAO_COMPRAS!$J:$J,INT((ROW()-2)/20)+2),MOD(ROW()-2,20)))</f>
        <v/>
      </c>
      <c r="I2485" s="4" t="str">
        <f aca="false">IF($H2485="","",$H2485-WEEKDAY($H2485,2)+1)</f>
        <v/>
      </c>
      <c r="J2485" s="4" t="str">
        <f aca="false">IF($I2485="","",$I2485+6)</f>
        <v/>
      </c>
      <c r="K2485" s="6" t="str">
        <f aca="false">IF($H2485="","",DATE(YEAR($H2485),MONTH($H2485),1))</f>
        <v/>
      </c>
      <c r="L2485" s="0" t="str">
        <f aca="false">IF($A2485="","",INDEX(CARTAO_COMPRAS!$K:$K,INT((ROW()-2)/20)+2))</f>
        <v/>
      </c>
      <c r="M2485" s="0" t="str">
        <f aca="false">IF($A2485="","","Compra no cartão")</f>
        <v/>
      </c>
    </row>
    <row r="2486" customFormat="false" ht="13.5" hidden="false" customHeight="false" outlineLevel="0" collapsed="false">
      <c r="A2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6" s="0" t="str">
        <f aca="false">IF($A2486="","",INDEX(CARTAO_COMPRAS!$C:$C,INT((ROW()-2)/20)+2))</f>
        <v/>
      </c>
      <c r="C2486" s="0" t="str">
        <f aca="false">IF($A2486="","",INDEX(CARTAO_COMPRAS!$D:$D,INT((ROW()-2)/20)+2))</f>
        <v/>
      </c>
      <c r="D2486" s="0" t="str">
        <f aca="false">IF($A2486="","",INDEX(CARTAO_COMPRAS!$E:$E,INT((ROW()-2)/20)+2))</f>
        <v/>
      </c>
      <c r="E2486" s="0" t="str">
        <f aca="false">IF($A2486="","",INDEX(CARTAO_COMPRAS!$H:$H,INT((ROW()-2)/20)+2)+MOD(ROW()-2,20))</f>
        <v/>
      </c>
      <c r="F2486" s="0" t="str">
        <f aca="false">IF($A2486="","",INDEX(CARTAO_COMPRAS!$G:$G,INT((ROW()-2)/20)+2))</f>
        <v/>
      </c>
      <c r="G2486" s="5" t="str">
        <f aca="false">IF($A2486="","",INDEX(CARTAO_COMPRAS!$I:$I,INT((ROW()-2)/20)+2))</f>
        <v/>
      </c>
      <c r="H2486" s="4" t="str">
        <f aca="false">IF($A2486="","",EDATE(INDEX(CARTAO_COMPRAS!$J:$J,INT((ROW()-2)/20)+2),MOD(ROW()-2,20)))</f>
        <v/>
      </c>
      <c r="I2486" s="4" t="str">
        <f aca="false">IF($H2486="","",$H2486-WEEKDAY($H2486,2)+1)</f>
        <v/>
      </c>
      <c r="J2486" s="4" t="str">
        <f aca="false">IF($I2486="","",$I2486+6)</f>
        <v/>
      </c>
      <c r="K2486" s="6" t="str">
        <f aca="false">IF($H2486="","",DATE(YEAR($H2486),MONTH($H2486),1))</f>
        <v/>
      </c>
      <c r="L2486" s="0" t="str">
        <f aca="false">IF($A2486="","",INDEX(CARTAO_COMPRAS!$K:$K,INT((ROW()-2)/20)+2))</f>
        <v/>
      </c>
      <c r="M2486" s="0" t="str">
        <f aca="false">IF($A2486="","","Compra no cartão")</f>
        <v/>
      </c>
    </row>
    <row r="2487" customFormat="false" ht="13.5" hidden="false" customHeight="false" outlineLevel="0" collapsed="false">
      <c r="A2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7" s="0" t="str">
        <f aca="false">IF($A2487="","",INDEX(CARTAO_COMPRAS!$C:$C,INT((ROW()-2)/20)+2))</f>
        <v/>
      </c>
      <c r="C2487" s="0" t="str">
        <f aca="false">IF($A2487="","",INDEX(CARTAO_COMPRAS!$D:$D,INT((ROW()-2)/20)+2))</f>
        <v/>
      </c>
      <c r="D2487" s="0" t="str">
        <f aca="false">IF($A2487="","",INDEX(CARTAO_COMPRAS!$E:$E,INT((ROW()-2)/20)+2))</f>
        <v/>
      </c>
      <c r="E2487" s="0" t="str">
        <f aca="false">IF($A2487="","",INDEX(CARTAO_COMPRAS!$H:$H,INT((ROW()-2)/20)+2)+MOD(ROW()-2,20))</f>
        <v/>
      </c>
      <c r="F2487" s="0" t="str">
        <f aca="false">IF($A2487="","",INDEX(CARTAO_COMPRAS!$G:$G,INT((ROW()-2)/20)+2))</f>
        <v/>
      </c>
      <c r="G2487" s="5" t="str">
        <f aca="false">IF($A2487="","",INDEX(CARTAO_COMPRAS!$I:$I,INT((ROW()-2)/20)+2))</f>
        <v/>
      </c>
      <c r="H2487" s="4" t="str">
        <f aca="false">IF($A2487="","",EDATE(INDEX(CARTAO_COMPRAS!$J:$J,INT((ROW()-2)/20)+2),MOD(ROW()-2,20)))</f>
        <v/>
      </c>
      <c r="I2487" s="4" t="str">
        <f aca="false">IF($H2487="","",$H2487-WEEKDAY($H2487,2)+1)</f>
        <v/>
      </c>
      <c r="J2487" s="4" t="str">
        <f aca="false">IF($I2487="","",$I2487+6)</f>
        <v/>
      </c>
      <c r="K2487" s="6" t="str">
        <f aca="false">IF($H2487="","",DATE(YEAR($H2487),MONTH($H2487),1))</f>
        <v/>
      </c>
      <c r="L2487" s="0" t="str">
        <f aca="false">IF($A2487="","",INDEX(CARTAO_COMPRAS!$K:$K,INT((ROW()-2)/20)+2))</f>
        <v/>
      </c>
      <c r="M2487" s="0" t="str">
        <f aca="false">IF($A2487="","","Compra no cartão")</f>
        <v/>
      </c>
    </row>
    <row r="2488" customFormat="false" ht="13.5" hidden="false" customHeight="false" outlineLevel="0" collapsed="false">
      <c r="A2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8" s="0" t="str">
        <f aca="false">IF($A2488="","",INDEX(CARTAO_COMPRAS!$C:$C,INT((ROW()-2)/20)+2))</f>
        <v/>
      </c>
      <c r="C2488" s="0" t="str">
        <f aca="false">IF($A2488="","",INDEX(CARTAO_COMPRAS!$D:$D,INT((ROW()-2)/20)+2))</f>
        <v/>
      </c>
      <c r="D2488" s="0" t="str">
        <f aca="false">IF($A2488="","",INDEX(CARTAO_COMPRAS!$E:$E,INT((ROW()-2)/20)+2))</f>
        <v/>
      </c>
      <c r="E2488" s="0" t="str">
        <f aca="false">IF($A2488="","",INDEX(CARTAO_COMPRAS!$H:$H,INT((ROW()-2)/20)+2)+MOD(ROW()-2,20))</f>
        <v/>
      </c>
      <c r="F2488" s="0" t="str">
        <f aca="false">IF($A2488="","",INDEX(CARTAO_COMPRAS!$G:$G,INT((ROW()-2)/20)+2))</f>
        <v/>
      </c>
      <c r="G2488" s="5" t="str">
        <f aca="false">IF($A2488="","",INDEX(CARTAO_COMPRAS!$I:$I,INT((ROW()-2)/20)+2))</f>
        <v/>
      </c>
      <c r="H2488" s="4" t="str">
        <f aca="false">IF($A2488="","",EDATE(INDEX(CARTAO_COMPRAS!$J:$J,INT((ROW()-2)/20)+2),MOD(ROW()-2,20)))</f>
        <v/>
      </c>
      <c r="I2488" s="4" t="str">
        <f aca="false">IF($H2488="","",$H2488-WEEKDAY($H2488,2)+1)</f>
        <v/>
      </c>
      <c r="J2488" s="4" t="str">
        <f aca="false">IF($I2488="","",$I2488+6)</f>
        <v/>
      </c>
      <c r="K2488" s="6" t="str">
        <f aca="false">IF($H2488="","",DATE(YEAR($H2488),MONTH($H2488),1))</f>
        <v/>
      </c>
      <c r="L2488" s="0" t="str">
        <f aca="false">IF($A2488="","",INDEX(CARTAO_COMPRAS!$K:$K,INT((ROW()-2)/20)+2))</f>
        <v/>
      </c>
      <c r="M2488" s="0" t="str">
        <f aca="false">IF($A2488="","","Compra no cartão")</f>
        <v/>
      </c>
    </row>
    <row r="2489" customFormat="false" ht="13.5" hidden="false" customHeight="false" outlineLevel="0" collapsed="false">
      <c r="A2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89" s="0" t="str">
        <f aca="false">IF($A2489="","",INDEX(CARTAO_COMPRAS!$C:$C,INT((ROW()-2)/20)+2))</f>
        <v/>
      </c>
      <c r="C2489" s="0" t="str">
        <f aca="false">IF($A2489="","",INDEX(CARTAO_COMPRAS!$D:$D,INT((ROW()-2)/20)+2))</f>
        <v/>
      </c>
      <c r="D2489" s="0" t="str">
        <f aca="false">IF($A2489="","",INDEX(CARTAO_COMPRAS!$E:$E,INT((ROW()-2)/20)+2))</f>
        <v/>
      </c>
      <c r="E2489" s="0" t="str">
        <f aca="false">IF($A2489="","",INDEX(CARTAO_COMPRAS!$H:$H,INT((ROW()-2)/20)+2)+MOD(ROW()-2,20))</f>
        <v/>
      </c>
      <c r="F2489" s="0" t="str">
        <f aca="false">IF($A2489="","",INDEX(CARTAO_COMPRAS!$G:$G,INT((ROW()-2)/20)+2))</f>
        <v/>
      </c>
      <c r="G2489" s="5" t="str">
        <f aca="false">IF($A2489="","",INDEX(CARTAO_COMPRAS!$I:$I,INT((ROW()-2)/20)+2))</f>
        <v/>
      </c>
      <c r="H2489" s="4" t="str">
        <f aca="false">IF($A2489="","",EDATE(INDEX(CARTAO_COMPRAS!$J:$J,INT((ROW()-2)/20)+2),MOD(ROW()-2,20)))</f>
        <v/>
      </c>
      <c r="I2489" s="4" t="str">
        <f aca="false">IF($H2489="","",$H2489-WEEKDAY($H2489,2)+1)</f>
        <v/>
      </c>
      <c r="J2489" s="4" t="str">
        <f aca="false">IF($I2489="","",$I2489+6)</f>
        <v/>
      </c>
      <c r="K2489" s="6" t="str">
        <f aca="false">IF($H2489="","",DATE(YEAR($H2489),MONTH($H2489),1))</f>
        <v/>
      </c>
      <c r="L2489" s="0" t="str">
        <f aca="false">IF($A2489="","",INDEX(CARTAO_COMPRAS!$K:$K,INT((ROW()-2)/20)+2))</f>
        <v/>
      </c>
      <c r="M2489" s="0" t="str">
        <f aca="false">IF($A2489="","","Compra no cartão")</f>
        <v/>
      </c>
    </row>
    <row r="2490" customFormat="false" ht="13.5" hidden="false" customHeight="false" outlineLevel="0" collapsed="false">
      <c r="A2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0" s="0" t="str">
        <f aca="false">IF($A2490="","",INDEX(CARTAO_COMPRAS!$C:$C,INT((ROW()-2)/20)+2))</f>
        <v/>
      </c>
      <c r="C2490" s="0" t="str">
        <f aca="false">IF($A2490="","",INDEX(CARTAO_COMPRAS!$D:$D,INT((ROW()-2)/20)+2))</f>
        <v/>
      </c>
      <c r="D2490" s="0" t="str">
        <f aca="false">IF($A2490="","",INDEX(CARTAO_COMPRAS!$E:$E,INT((ROW()-2)/20)+2))</f>
        <v/>
      </c>
      <c r="E2490" s="0" t="str">
        <f aca="false">IF($A2490="","",INDEX(CARTAO_COMPRAS!$H:$H,INT((ROW()-2)/20)+2)+MOD(ROW()-2,20))</f>
        <v/>
      </c>
      <c r="F2490" s="0" t="str">
        <f aca="false">IF($A2490="","",INDEX(CARTAO_COMPRAS!$G:$G,INT((ROW()-2)/20)+2))</f>
        <v/>
      </c>
      <c r="G2490" s="5" t="str">
        <f aca="false">IF($A2490="","",INDEX(CARTAO_COMPRAS!$I:$I,INT((ROW()-2)/20)+2))</f>
        <v/>
      </c>
      <c r="H2490" s="4" t="str">
        <f aca="false">IF($A2490="","",EDATE(INDEX(CARTAO_COMPRAS!$J:$J,INT((ROW()-2)/20)+2),MOD(ROW()-2,20)))</f>
        <v/>
      </c>
      <c r="I2490" s="4" t="str">
        <f aca="false">IF($H2490="","",$H2490-WEEKDAY($H2490,2)+1)</f>
        <v/>
      </c>
      <c r="J2490" s="4" t="str">
        <f aca="false">IF($I2490="","",$I2490+6)</f>
        <v/>
      </c>
      <c r="K2490" s="6" t="str">
        <f aca="false">IF($H2490="","",DATE(YEAR($H2490),MONTH($H2490),1))</f>
        <v/>
      </c>
      <c r="L2490" s="0" t="str">
        <f aca="false">IF($A2490="","",INDEX(CARTAO_COMPRAS!$K:$K,INT((ROW()-2)/20)+2))</f>
        <v/>
      </c>
      <c r="M2490" s="0" t="str">
        <f aca="false">IF($A2490="","","Compra no cartão")</f>
        <v/>
      </c>
    </row>
    <row r="2491" customFormat="false" ht="13.5" hidden="false" customHeight="false" outlineLevel="0" collapsed="false">
      <c r="A2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1" s="0" t="str">
        <f aca="false">IF($A2491="","",INDEX(CARTAO_COMPRAS!$C:$C,INT((ROW()-2)/20)+2))</f>
        <v/>
      </c>
      <c r="C2491" s="0" t="str">
        <f aca="false">IF($A2491="","",INDEX(CARTAO_COMPRAS!$D:$D,INT((ROW()-2)/20)+2))</f>
        <v/>
      </c>
      <c r="D2491" s="0" t="str">
        <f aca="false">IF($A2491="","",INDEX(CARTAO_COMPRAS!$E:$E,INT((ROW()-2)/20)+2))</f>
        <v/>
      </c>
      <c r="E2491" s="0" t="str">
        <f aca="false">IF($A2491="","",INDEX(CARTAO_COMPRAS!$H:$H,INT((ROW()-2)/20)+2)+MOD(ROW()-2,20))</f>
        <v/>
      </c>
      <c r="F2491" s="0" t="str">
        <f aca="false">IF($A2491="","",INDEX(CARTAO_COMPRAS!$G:$G,INT((ROW()-2)/20)+2))</f>
        <v/>
      </c>
      <c r="G2491" s="5" t="str">
        <f aca="false">IF($A2491="","",INDEX(CARTAO_COMPRAS!$I:$I,INT((ROW()-2)/20)+2))</f>
        <v/>
      </c>
      <c r="H2491" s="4" t="str">
        <f aca="false">IF($A2491="","",EDATE(INDEX(CARTAO_COMPRAS!$J:$J,INT((ROW()-2)/20)+2),MOD(ROW()-2,20)))</f>
        <v/>
      </c>
      <c r="I2491" s="4" t="str">
        <f aca="false">IF($H2491="","",$H2491-WEEKDAY($H2491,2)+1)</f>
        <v/>
      </c>
      <c r="J2491" s="4" t="str">
        <f aca="false">IF($I2491="","",$I2491+6)</f>
        <v/>
      </c>
      <c r="K2491" s="6" t="str">
        <f aca="false">IF($H2491="","",DATE(YEAR($H2491),MONTH($H2491),1))</f>
        <v/>
      </c>
      <c r="L2491" s="0" t="str">
        <f aca="false">IF($A2491="","",INDEX(CARTAO_COMPRAS!$K:$K,INT((ROW()-2)/20)+2))</f>
        <v/>
      </c>
      <c r="M2491" s="0" t="str">
        <f aca="false">IF($A2491="","","Compra no cartão")</f>
        <v/>
      </c>
    </row>
    <row r="2492" customFormat="false" ht="13.5" hidden="false" customHeight="false" outlineLevel="0" collapsed="false">
      <c r="A2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2" s="0" t="str">
        <f aca="false">IF($A2492="","",INDEX(CARTAO_COMPRAS!$C:$C,INT((ROW()-2)/20)+2))</f>
        <v/>
      </c>
      <c r="C2492" s="0" t="str">
        <f aca="false">IF($A2492="","",INDEX(CARTAO_COMPRAS!$D:$D,INT((ROW()-2)/20)+2))</f>
        <v/>
      </c>
      <c r="D2492" s="0" t="str">
        <f aca="false">IF($A2492="","",INDEX(CARTAO_COMPRAS!$E:$E,INT((ROW()-2)/20)+2))</f>
        <v/>
      </c>
      <c r="E2492" s="0" t="str">
        <f aca="false">IF($A2492="","",INDEX(CARTAO_COMPRAS!$H:$H,INT((ROW()-2)/20)+2)+MOD(ROW()-2,20))</f>
        <v/>
      </c>
      <c r="F2492" s="0" t="str">
        <f aca="false">IF($A2492="","",INDEX(CARTAO_COMPRAS!$G:$G,INT((ROW()-2)/20)+2))</f>
        <v/>
      </c>
      <c r="G2492" s="5" t="str">
        <f aca="false">IF($A2492="","",INDEX(CARTAO_COMPRAS!$I:$I,INT((ROW()-2)/20)+2))</f>
        <v/>
      </c>
      <c r="H2492" s="4" t="str">
        <f aca="false">IF($A2492="","",EDATE(INDEX(CARTAO_COMPRAS!$J:$J,INT((ROW()-2)/20)+2),MOD(ROW()-2,20)))</f>
        <v/>
      </c>
      <c r="I2492" s="4" t="str">
        <f aca="false">IF($H2492="","",$H2492-WEEKDAY($H2492,2)+1)</f>
        <v/>
      </c>
      <c r="J2492" s="4" t="str">
        <f aca="false">IF($I2492="","",$I2492+6)</f>
        <v/>
      </c>
      <c r="K2492" s="6" t="str">
        <f aca="false">IF($H2492="","",DATE(YEAR($H2492),MONTH($H2492),1))</f>
        <v/>
      </c>
      <c r="L2492" s="0" t="str">
        <f aca="false">IF($A2492="","",INDEX(CARTAO_COMPRAS!$K:$K,INT((ROW()-2)/20)+2))</f>
        <v/>
      </c>
      <c r="M2492" s="0" t="str">
        <f aca="false">IF($A2492="","","Compra no cartão")</f>
        <v/>
      </c>
    </row>
    <row r="2493" customFormat="false" ht="13.5" hidden="false" customHeight="false" outlineLevel="0" collapsed="false">
      <c r="A2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3" s="0" t="str">
        <f aca="false">IF($A2493="","",INDEX(CARTAO_COMPRAS!$C:$C,INT((ROW()-2)/20)+2))</f>
        <v/>
      </c>
      <c r="C2493" s="0" t="str">
        <f aca="false">IF($A2493="","",INDEX(CARTAO_COMPRAS!$D:$D,INT((ROW()-2)/20)+2))</f>
        <v/>
      </c>
      <c r="D2493" s="0" t="str">
        <f aca="false">IF($A2493="","",INDEX(CARTAO_COMPRAS!$E:$E,INT((ROW()-2)/20)+2))</f>
        <v/>
      </c>
      <c r="E2493" s="0" t="str">
        <f aca="false">IF($A2493="","",INDEX(CARTAO_COMPRAS!$H:$H,INT((ROW()-2)/20)+2)+MOD(ROW()-2,20))</f>
        <v/>
      </c>
      <c r="F2493" s="0" t="str">
        <f aca="false">IF($A2493="","",INDEX(CARTAO_COMPRAS!$G:$G,INT((ROW()-2)/20)+2))</f>
        <v/>
      </c>
      <c r="G2493" s="5" t="str">
        <f aca="false">IF($A2493="","",INDEX(CARTAO_COMPRAS!$I:$I,INT((ROW()-2)/20)+2))</f>
        <v/>
      </c>
      <c r="H2493" s="4" t="str">
        <f aca="false">IF($A2493="","",EDATE(INDEX(CARTAO_COMPRAS!$J:$J,INT((ROW()-2)/20)+2),MOD(ROW()-2,20)))</f>
        <v/>
      </c>
      <c r="I2493" s="4" t="str">
        <f aca="false">IF($H2493="","",$H2493-WEEKDAY($H2493,2)+1)</f>
        <v/>
      </c>
      <c r="J2493" s="4" t="str">
        <f aca="false">IF($I2493="","",$I2493+6)</f>
        <v/>
      </c>
      <c r="K2493" s="6" t="str">
        <f aca="false">IF($H2493="","",DATE(YEAR($H2493),MONTH($H2493),1))</f>
        <v/>
      </c>
      <c r="L2493" s="0" t="str">
        <f aca="false">IF($A2493="","",INDEX(CARTAO_COMPRAS!$K:$K,INT((ROW()-2)/20)+2))</f>
        <v/>
      </c>
      <c r="M2493" s="0" t="str">
        <f aca="false">IF($A2493="","","Compra no cartão")</f>
        <v/>
      </c>
    </row>
    <row r="2494" customFormat="false" ht="13.5" hidden="false" customHeight="false" outlineLevel="0" collapsed="false">
      <c r="A2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4" s="0" t="str">
        <f aca="false">IF($A2494="","",INDEX(CARTAO_COMPRAS!$C:$C,INT((ROW()-2)/20)+2))</f>
        <v/>
      </c>
      <c r="C2494" s="0" t="str">
        <f aca="false">IF($A2494="","",INDEX(CARTAO_COMPRAS!$D:$D,INT((ROW()-2)/20)+2))</f>
        <v/>
      </c>
      <c r="D2494" s="0" t="str">
        <f aca="false">IF($A2494="","",INDEX(CARTAO_COMPRAS!$E:$E,INT((ROW()-2)/20)+2))</f>
        <v/>
      </c>
      <c r="E2494" s="0" t="str">
        <f aca="false">IF($A2494="","",INDEX(CARTAO_COMPRAS!$H:$H,INT((ROW()-2)/20)+2)+MOD(ROW()-2,20))</f>
        <v/>
      </c>
      <c r="F2494" s="0" t="str">
        <f aca="false">IF($A2494="","",INDEX(CARTAO_COMPRAS!$G:$G,INT((ROW()-2)/20)+2))</f>
        <v/>
      </c>
      <c r="G2494" s="5" t="str">
        <f aca="false">IF($A2494="","",INDEX(CARTAO_COMPRAS!$I:$I,INT((ROW()-2)/20)+2))</f>
        <v/>
      </c>
      <c r="H2494" s="4" t="str">
        <f aca="false">IF($A2494="","",EDATE(INDEX(CARTAO_COMPRAS!$J:$J,INT((ROW()-2)/20)+2),MOD(ROW()-2,20)))</f>
        <v/>
      </c>
      <c r="I2494" s="4" t="str">
        <f aca="false">IF($H2494="","",$H2494-WEEKDAY($H2494,2)+1)</f>
        <v/>
      </c>
      <c r="J2494" s="4" t="str">
        <f aca="false">IF($I2494="","",$I2494+6)</f>
        <v/>
      </c>
      <c r="K2494" s="6" t="str">
        <f aca="false">IF($H2494="","",DATE(YEAR($H2494),MONTH($H2494),1))</f>
        <v/>
      </c>
      <c r="L2494" s="0" t="str">
        <f aca="false">IF($A2494="","",INDEX(CARTAO_COMPRAS!$K:$K,INT((ROW()-2)/20)+2))</f>
        <v/>
      </c>
      <c r="M2494" s="0" t="str">
        <f aca="false">IF($A2494="","","Compra no cartão")</f>
        <v/>
      </c>
    </row>
    <row r="2495" customFormat="false" ht="13.5" hidden="false" customHeight="false" outlineLevel="0" collapsed="false">
      <c r="A2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5" s="0" t="str">
        <f aca="false">IF($A2495="","",INDEX(CARTAO_COMPRAS!$C:$C,INT((ROW()-2)/20)+2))</f>
        <v/>
      </c>
      <c r="C2495" s="0" t="str">
        <f aca="false">IF($A2495="","",INDEX(CARTAO_COMPRAS!$D:$D,INT((ROW()-2)/20)+2))</f>
        <v/>
      </c>
      <c r="D2495" s="0" t="str">
        <f aca="false">IF($A2495="","",INDEX(CARTAO_COMPRAS!$E:$E,INT((ROW()-2)/20)+2))</f>
        <v/>
      </c>
      <c r="E2495" s="0" t="str">
        <f aca="false">IF($A2495="","",INDEX(CARTAO_COMPRAS!$H:$H,INT((ROW()-2)/20)+2)+MOD(ROW()-2,20))</f>
        <v/>
      </c>
      <c r="F2495" s="0" t="str">
        <f aca="false">IF($A2495="","",INDEX(CARTAO_COMPRAS!$G:$G,INT((ROW()-2)/20)+2))</f>
        <v/>
      </c>
      <c r="G2495" s="5" t="str">
        <f aca="false">IF($A2495="","",INDEX(CARTAO_COMPRAS!$I:$I,INT((ROW()-2)/20)+2))</f>
        <v/>
      </c>
      <c r="H2495" s="4" t="str">
        <f aca="false">IF($A2495="","",EDATE(INDEX(CARTAO_COMPRAS!$J:$J,INT((ROW()-2)/20)+2),MOD(ROW()-2,20)))</f>
        <v/>
      </c>
      <c r="I2495" s="4" t="str">
        <f aca="false">IF($H2495="","",$H2495-WEEKDAY($H2495,2)+1)</f>
        <v/>
      </c>
      <c r="J2495" s="4" t="str">
        <f aca="false">IF($I2495="","",$I2495+6)</f>
        <v/>
      </c>
      <c r="K2495" s="6" t="str">
        <f aca="false">IF($H2495="","",DATE(YEAR($H2495),MONTH($H2495),1))</f>
        <v/>
      </c>
      <c r="L2495" s="0" t="str">
        <f aca="false">IF($A2495="","",INDEX(CARTAO_COMPRAS!$K:$K,INT((ROW()-2)/20)+2))</f>
        <v/>
      </c>
      <c r="M2495" s="0" t="str">
        <f aca="false">IF($A2495="","","Compra no cartão")</f>
        <v/>
      </c>
    </row>
    <row r="2496" customFormat="false" ht="13.5" hidden="false" customHeight="false" outlineLevel="0" collapsed="false">
      <c r="A2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6" s="0" t="str">
        <f aca="false">IF($A2496="","",INDEX(CARTAO_COMPRAS!$C:$C,INT((ROW()-2)/20)+2))</f>
        <v/>
      </c>
      <c r="C2496" s="0" t="str">
        <f aca="false">IF($A2496="","",INDEX(CARTAO_COMPRAS!$D:$D,INT((ROW()-2)/20)+2))</f>
        <v/>
      </c>
      <c r="D2496" s="0" t="str">
        <f aca="false">IF($A2496="","",INDEX(CARTAO_COMPRAS!$E:$E,INT((ROW()-2)/20)+2))</f>
        <v/>
      </c>
      <c r="E2496" s="0" t="str">
        <f aca="false">IF($A2496="","",INDEX(CARTAO_COMPRAS!$H:$H,INT((ROW()-2)/20)+2)+MOD(ROW()-2,20))</f>
        <v/>
      </c>
      <c r="F2496" s="0" t="str">
        <f aca="false">IF($A2496="","",INDEX(CARTAO_COMPRAS!$G:$G,INT((ROW()-2)/20)+2))</f>
        <v/>
      </c>
      <c r="G2496" s="5" t="str">
        <f aca="false">IF($A2496="","",INDEX(CARTAO_COMPRAS!$I:$I,INT((ROW()-2)/20)+2))</f>
        <v/>
      </c>
      <c r="H2496" s="4" t="str">
        <f aca="false">IF($A2496="","",EDATE(INDEX(CARTAO_COMPRAS!$J:$J,INT((ROW()-2)/20)+2),MOD(ROW()-2,20)))</f>
        <v/>
      </c>
      <c r="I2496" s="4" t="str">
        <f aca="false">IF($H2496="","",$H2496-WEEKDAY($H2496,2)+1)</f>
        <v/>
      </c>
      <c r="J2496" s="4" t="str">
        <f aca="false">IF($I2496="","",$I2496+6)</f>
        <v/>
      </c>
      <c r="K2496" s="6" t="str">
        <f aca="false">IF($H2496="","",DATE(YEAR($H2496),MONTH($H2496),1))</f>
        <v/>
      </c>
      <c r="L2496" s="0" t="str">
        <f aca="false">IF($A2496="","",INDEX(CARTAO_COMPRAS!$K:$K,INT((ROW()-2)/20)+2))</f>
        <v/>
      </c>
      <c r="M2496" s="0" t="str">
        <f aca="false">IF($A2496="","","Compra no cartão")</f>
        <v/>
      </c>
    </row>
    <row r="2497" customFormat="false" ht="13.5" hidden="false" customHeight="false" outlineLevel="0" collapsed="false">
      <c r="A2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7" s="0" t="str">
        <f aca="false">IF($A2497="","",INDEX(CARTAO_COMPRAS!$C:$C,INT((ROW()-2)/20)+2))</f>
        <v/>
      </c>
      <c r="C2497" s="0" t="str">
        <f aca="false">IF($A2497="","",INDEX(CARTAO_COMPRAS!$D:$D,INT((ROW()-2)/20)+2))</f>
        <v/>
      </c>
      <c r="D2497" s="0" t="str">
        <f aca="false">IF($A2497="","",INDEX(CARTAO_COMPRAS!$E:$E,INT((ROW()-2)/20)+2))</f>
        <v/>
      </c>
      <c r="E2497" s="0" t="str">
        <f aca="false">IF($A2497="","",INDEX(CARTAO_COMPRAS!$H:$H,INT((ROW()-2)/20)+2)+MOD(ROW()-2,20))</f>
        <v/>
      </c>
      <c r="F2497" s="0" t="str">
        <f aca="false">IF($A2497="","",INDEX(CARTAO_COMPRAS!$G:$G,INT((ROW()-2)/20)+2))</f>
        <v/>
      </c>
      <c r="G2497" s="5" t="str">
        <f aca="false">IF($A2497="","",INDEX(CARTAO_COMPRAS!$I:$I,INT((ROW()-2)/20)+2))</f>
        <v/>
      </c>
      <c r="H2497" s="4" t="str">
        <f aca="false">IF($A2497="","",EDATE(INDEX(CARTAO_COMPRAS!$J:$J,INT((ROW()-2)/20)+2),MOD(ROW()-2,20)))</f>
        <v/>
      </c>
      <c r="I2497" s="4" t="str">
        <f aca="false">IF($H2497="","",$H2497-WEEKDAY($H2497,2)+1)</f>
        <v/>
      </c>
      <c r="J2497" s="4" t="str">
        <f aca="false">IF($I2497="","",$I2497+6)</f>
        <v/>
      </c>
      <c r="K2497" s="6" t="str">
        <f aca="false">IF($H2497="","",DATE(YEAR($H2497),MONTH($H2497),1))</f>
        <v/>
      </c>
      <c r="L2497" s="0" t="str">
        <f aca="false">IF($A2497="","",INDEX(CARTAO_COMPRAS!$K:$K,INT((ROW()-2)/20)+2))</f>
        <v/>
      </c>
      <c r="M2497" s="0" t="str">
        <f aca="false">IF($A2497="","","Compra no cartão")</f>
        <v/>
      </c>
    </row>
    <row r="2498" customFormat="false" ht="13.5" hidden="false" customHeight="false" outlineLevel="0" collapsed="false">
      <c r="A2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8" s="0" t="str">
        <f aca="false">IF($A2498="","",INDEX(CARTAO_COMPRAS!$C:$C,INT((ROW()-2)/20)+2))</f>
        <v/>
      </c>
      <c r="C2498" s="0" t="str">
        <f aca="false">IF($A2498="","",INDEX(CARTAO_COMPRAS!$D:$D,INT((ROW()-2)/20)+2))</f>
        <v/>
      </c>
      <c r="D2498" s="0" t="str">
        <f aca="false">IF($A2498="","",INDEX(CARTAO_COMPRAS!$E:$E,INT((ROW()-2)/20)+2))</f>
        <v/>
      </c>
      <c r="E2498" s="0" t="str">
        <f aca="false">IF($A2498="","",INDEX(CARTAO_COMPRAS!$H:$H,INT((ROW()-2)/20)+2)+MOD(ROW()-2,20))</f>
        <v/>
      </c>
      <c r="F2498" s="0" t="str">
        <f aca="false">IF($A2498="","",INDEX(CARTAO_COMPRAS!$G:$G,INT((ROW()-2)/20)+2))</f>
        <v/>
      </c>
      <c r="G2498" s="5" t="str">
        <f aca="false">IF($A2498="","",INDEX(CARTAO_COMPRAS!$I:$I,INT((ROW()-2)/20)+2))</f>
        <v/>
      </c>
      <c r="H2498" s="4" t="str">
        <f aca="false">IF($A2498="","",EDATE(INDEX(CARTAO_COMPRAS!$J:$J,INT((ROW()-2)/20)+2),MOD(ROW()-2,20)))</f>
        <v/>
      </c>
      <c r="I2498" s="4" t="str">
        <f aca="false">IF($H2498="","",$H2498-WEEKDAY($H2498,2)+1)</f>
        <v/>
      </c>
      <c r="J2498" s="4" t="str">
        <f aca="false">IF($I2498="","",$I2498+6)</f>
        <v/>
      </c>
      <c r="K2498" s="6" t="str">
        <f aca="false">IF($H2498="","",DATE(YEAR($H2498),MONTH($H2498),1))</f>
        <v/>
      </c>
      <c r="L2498" s="0" t="str">
        <f aca="false">IF($A2498="","",INDEX(CARTAO_COMPRAS!$K:$K,INT((ROW()-2)/20)+2))</f>
        <v/>
      </c>
      <c r="M2498" s="0" t="str">
        <f aca="false">IF($A2498="","","Compra no cartão")</f>
        <v/>
      </c>
    </row>
    <row r="2499" customFormat="false" ht="13.5" hidden="false" customHeight="false" outlineLevel="0" collapsed="false">
      <c r="A2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499" s="0" t="str">
        <f aca="false">IF($A2499="","",INDEX(CARTAO_COMPRAS!$C:$C,INT((ROW()-2)/20)+2))</f>
        <v/>
      </c>
      <c r="C2499" s="0" t="str">
        <f aca="false">IF($A2499="","",INDEX(CARTAO_COMPRAS!$D:$D,INT((ROW()-2)/20)+2))</f>
        <v/>
      </c>
      <c r="D2499" s="0" t="str">
        <f aca="false">IF($A2499="","",INDEX(CARTAO_COMPRAS!$E:$E,INT((ROW()-2)/20)+2))</f>
        <v/>
      </c>
      <c r="E2499" s="0" t="str">
        <f aca="false">IF($A2499="","",INDEX(CARTAO_COMPRAS!$H:$H,INT((ROW()-2)/20)+2)+MOD(ROW()-2,20))</f>
        <v/>
      </c>
      <c r="F2499" s="0" t="str">
        <f aca="false">IF($A2499="","",INDEX(CARTAO_COMPRAS!$G:$G,INT((ROW()-2)/20)+2))</f>
        <v/>
      </c>
      <c r="G2499" s="5" t="str">
        <f aca="false">IF($A2499="","",INDEX(CARTAO_COMPRAS!$I:$I,INT((ROW()-2)/20)+2))</f>
        <v/>
      </c>
      <c r="H2499" s="4" t="str">
        <f aca="false">IF($A2499="","",EDATE(INDEX(CARTAO_COMPRAS!$J:$J,INT((ROW()-2)/20)+2),MOD(ROW()-2,20)))</f>
        <v/>
      </c>
      <c r="I2499" s="4" t="str">
        <f aca="false">IF($H2499="","",$H2499-WEEKDAY($H2499,2)+1)</f>
        <v/>
      </c>
      <c r="J2499" s="4" t="str">
        <f aca="false">IF($I2499="","",$I2499+6)</f>
        <v/>
      </c>
      <c r="K2499" s="6" t="str">
        <f aca="false">IF($H2499="","",DATE(YEAR($H2499),MONTH($H2499),1))</f>
        <v/>
      </c>
      <c r="L2499" s="0" t="str">
        <f aca="false">IF($A2499="","",INDEX(CARTAO_COMPRAS!$K:$K,INT((ROW()-2)/20)+2))</f>
        <v/>
      </c>
      <c r="M2499" s="0" t="str">
        <f aca="false">IF($A2499="","","Compra no cartão")</f>
        <v/>
      </c>
    </row>
    <row r="2500" customFormat="false" ht="13.5" hidden="false" customHeight="false" outlineLevel="0" collapsed="false">
      <c r="A2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0" s="0" t="str">
        <f aca="false">IF($A2500="","",INDEX(CARTAO_COMPRAS!$C:$C,INT((ROW()-2)/20)+2))</f>
        <v/>
      </c>
      <c r="C2500" s="0" t="str">
        <f aca="false">IF($A2500="","",INDEX(CARTAO_COMPRAS!$D:$D,INT((ROW()-2)/20)+2))</f>
        <v/>
      </c>
      <c r="D2500" s="0" t="str">
        <f aca="false">IF($A2500="","",INDEX(CARTAO_COMPRAS!$E:$E,INT((ROW()-2)/20)+2))</f>
        <v/>
      </c>
      <c r="E2500" s="0" t="str">
        <f aca="false">IF($A2500="","",INDEX(CARTAO_COMPRAS!$H:$H,INT((ROW()-2)/20)+2)+MOD(ROW()-2,20))</f>
        <v/>
      </c>
      <c r="F2500" s="0" t="str">
        <f aca="false">IF($A2500="","",INDEX(CARTAO_COMPRAS!$G:$G,INT((ROW()-2)/20)+2))</f>
        <v/>
      </c>
      <c r="G2500" s="5" t="str">
        <f aca="false">IF($A2500="","",INDEX(CARTAO_COMPRAS!$I:$I,INT((ROW()-2)/20)+2))</f>
        <v/>
      </c>
      <c r="H2500" s="4" t="str">
        <f aca="false">IF($A2500="","",EDATE(INDEX(CARTAO_COMPRAS!$J:$J,INT((ROW()-2)/20)+2),MOD(ROW()-2,20)))</f>
        <v/>
      </c>
      <c r="I2500" s="4" t="str">
        <f aca="false">IF($H2500="","",$H2500-WEEKDAY($H2500,2)+1)</f>
        <v/>
      </c>
      <c r="J2500" s="4" t="str">
        <f aca="false">IF($I2500="","",$I2500+6)</f>
        <v/>
      </c>
      <c r="K2500" s="6" t="str">
        <f aca="false">IF($H2500="","",DATE(YEAR($H2500),MONTH($H2500),1))</f>
        <v/>
      </c>
      <c r="L2500" s="0" t="str">
        <f aca="false">IF($A2500="","",INDEX(CARTAO_COMPRAS!$K:$K,INT((ROW()-2)/20)+2))</f>
        <v/>
      </c>
      <c r="M2500" s="0" t="str">
        <f aca="false">IF($A2500="","","Compra no cartão")</f>
        <v/>
      </c>
    </row>
    <row r="2501" customFormat="false" ht="13.5" hidden="false" customHeight="false" outlineLevel="0" collapsed="false">
      <c r="A2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1" s="0" t="str">
        <f aca="false">IF($A2501="","",INDEX(CARTAO_COMPRAS!$C:$C,INT((ROW()-2)/20)+2))</f>
        <v/>
      </c>
      <c r="C2501" s="0" t="str">
        <f aca="false">IF($A2501="","",INDEX(CARTAO_COMPRAS!$D:$D,INT((ROW()-2)/20)+2))</f>
        <v/>
      </c>
      <c r="D2501" s="0" t="str">
        <f aca="false">IF($A2501="","",INDEX(CARTAO_COMPRAS!$E:$E,INT((ROW()-2)/20)+2))</f>
        <v/>
      </c>
      <c r="E2501" s="0" t="str">
        <f aca="false">IF($A2501="","",INDEX(CARTAO_COMPRAS!$H:$H,INT((ROW()-2)/20)+2)+MOD(ROW()-2,20))</f>
        <v/>
      </c>
      <c r="F2501" s="0" t="str">
        <f aca="false">IF($A2501="","",INDEX(CARTAO_COMPRAS!$G:$G,INT((ROW()-2)/20)+2))</f>
        <v/>
      </c>
      <c r="G2501" s="5" t="str">
        <f aca="false">IF($A2501="","",INDEX(CARTAO_COMPRAS!$I:$I,INT((ROW()-2)/20)+2))</f>
        <v/>
      </c>
      <c r="H2501" s="4" t="str">
        <f aca="false">IF($A2501="","",EDATE(INDEX(CARTAO_COMPRAS!$J:$J,INT((ROW()-2)/20)+2),MOD(ROW()-2,20)))</f>
        <v/>
      </c>
      <c r="I2501" s="4" t="str">
        <f aca="false">IF($H2501="","",$H2501-WEEKDAY($H2501,2)+1)</f>
        <v/>
      </c>
      <c r="J2501" s="4" t="str">
        <f aca="false">IF($I2501="","",$I2501+6)</f>
        <v/>
      </c>
      <c r="K2501" s="6" t="str">
        <f aca="false">IF($H2501="","",DATE(YEAR($H2501),MONTH($H2501),1))</f>
        <v/>
      </c>
      <c r="L2501" s="0" t="str">
        <f aca="false">IF($A2501="","",INDEX(CARTAO_COMPRAS!$K:$K,INT((ROW()-2)/20)+2))</f>
        <v/>
      </c>
      <c r="M2501" s="0" t="str">
        <f aca="false">IF($A2501="","","Compra no cartão")</f>
        <v/>
      </c>
    </row>
    <row r="2502" customFormat="false" ht="13.5" hidden="false" customHeight="false" outlineLevel="0" collapsed="false">
      <c r="A25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126</v>
      </c>
      <c r="B2502" s="0" t="str">
        <f aca="false">IF($A2502="","",INDEX(CARTAO_COMPRAS!$C:$C,INT((ROW()-2)/20)+2))</f>
        <v>Bradesco</v>
      </c>
      <c r="C2502" s="0" t="str">
        <f aca="false">IF($A2502="","",INDEX(CARTAO_COMPRAS!$D:$D,INT((ROW()-2)/20)+2))</f>
        <v>Sacola ifood</v>
      </c>
      <c r="D2502" s="0" t="str">
        <f aca="false">IF($A2502="","",INDEX(CARTAO_COMPRAS!$E:$E,INT((ROW()-2)/20)+2))</f>
        <v>Fornecedores</v>
      </c>
      <c r="E2502" s="0" t="n">
        <f aca="false">IF($A2502="","",INDEX(CARTAO_COMPRAS!$H:$H,INT((ROW()-2)/20)+2)+MOD(ROW()-2,20))</f>
        <v>1</v>
      </c>
      <c r="F2502" s="0" t="n">
        <f aca="false">IF($A2502="","",INDEX(CARTAO_COMPRAS!$G:$G,INT((ROW()-2)/20)+2))</f>
        <v>1</v>
      </c>
      <c r="G2502" s="5" t="n">
        <f aca="false">IF($A2502="","",INDEX(CARTAO_COMPRAS!$I:$I,INT((ROW()-2)/20)+2))</f>
        <v>314.15</v>
      </c>
      <c r="H2502" s="4" t="n">
        <f aca="false">IF($A2502="","",EDATE(INDEX(CARTAO_COMPRAS!$J:$J,INT((ROW()-2)/20)+2),MOD(ROW()-2,20)))</f>
        <v>46218</v>
      </c>
      <c r="I2502" s="4" t="n">
        <f aca="false">IF($H2502="","",$H2502-WEEKDAY($H2502,2)+1)</f>
        <v>46216</v>
      </c>
      <c r="J2502" s="4" t="n">
        <f aca="false">IF($I2502="","",$I2502+6)</f>
        <v>46222</v>
      </c>
      <c r="K2502" s="6" t="n">
        <f aca="false">IF($H2502="","",DATE(YEAR($H2502),MONTH($H2502),1))</f>
        <v>46204</v>
      </c>
      <c r="L2502" s="0" t="str">
        <f aca="false">IF($A2502="","",INDEX(CARTAO_COMPRAS!$K:$K,INT((ROW()-2)/20)+2))</f>
        <v>Previsto</v>
      </c>
      <c r="M2502" s="0" t="str">
        <f aca="false">IF($A2502="","","Compra no cartão")</f>
        <v>Compra no cartão</v>
      </c>
    </row>
    <row r="2503" customFormat="false" ht="13.5" hidden="false" customHeight="false" outlineLevel="0" collapsed="false">
      <c r="A2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3" s="0" t="str">
        <f aca="false">IF($A2503="","",INDEX(CARTAO_COMPRAS!$C:$C,INT((ROW()-2)/20)+2))</f>
        <v/>
      </c>
      <c r="C2503" s="0" t="str">
        <f aca="false">IF($A2503="","",INDEX(CARTAO_COMPRAS!$D:$D,INT((ROW()-2)/20)+2))</f>
        <v/>
      </c>
      <c r="D2503" s="0" t="str">
        <f aca="false">IF($A2503="","",INDEX(CARTAO_COMPRAS!$E:$E,INT((ROW()-2)/20)+2))</f>
        <v/>
      </c>
      <c r="E2503" s="0" t="str">
        <f aca="false">IF($A2503="","",INDEX(CARTAO_COMPRAS!$H:$H,INT((ROW()-2)/20)+2)+MOD(ROW()-2,20))</f>
        <v/>
      </c>
      <c r="F2503" s="0" t="str">
        <f aca="false">IF($A2503="","",INDEX(CARTAO_COMPRAS!$G:$G,INT((ROW()-2)/20)+2))</f>
        <v/>
      </c>
      <c r="G2503" s="5" t="str">
        <f aca="false">IF($A2503="","",INDEX(CARTAO_COMPRAS!$I:$I,INT((ROW()-2)/20)+2))</f>
        <v/>
      </c>
      <c r="H2503" s="4" t="str">
        <f aca="false">IF($A2503="","",EDATE(INDEX(CARTAO_COMPRAS!$J:$J,INT((ROW()-2)/20)+2),MOD(ROW()-2,20)))</f>
        <v/>
      </c>
      <c r="I2503" s="4" t="str">
        <f aca="false">IF($H2503="","",$H2503-WEEKDAY($H2503,2)+1)</f>
        <v/>
      </c>
      <c r="J2503" s="4" t="str">
        <f aca="false">IF($I2503="","",$I2503+6)</f>
        <v/>
      </c>
      <c r="K2503" s="6" t="str">
        <f aca="false">IF($H2503="","",DATE(YEAR($H2503),MONTH($H2503),1))</f>
        <v/>
      </c>
      <c r="L2503" s="0" t="str">
        <f aca="false">IF($A2503="","",INDEX(CARTAO_COMPRAS!$K:$K,INT((ROW()-2)/20)+2))</f>
        <v/>
      </c>
      <c r="M2503" s="0" t="str">
        <f aca="false">IF($A2503="","","Compra no cartão")</f>
        <v/>
      </c>
    </row>
    <row r="2504" customFormat="false" ht="13.5" hidden="false" customHeight="false" outlineLevel="0" collapsed="false">
      <c r="A2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4" s="0" t="str">
        <f aca="false">IF($A2504="","",INDEX(CARTAO_COMPRAS!$C:$C,INT((ROW()-2)/20)+2))</f>
        <v/>
      </c>
      <c r="C2504" s="0" t="str">
        <f aca="false">IF($A2504="","",INDEX(CARTAO_COMPRAS!$D:$D,INT((ROW()-2)/20)+2))</f>
        <v/>
      </c>
      <c r="D2504" s="0" t="str">
        <f aca="false">IF($A2504="","",INDEX(CARTAO_COMPRAS!$E:$E,INT((ROW()-2)/20)+2))</f>
        <v/>
      </c>
      <c r="E2504" s="0" t="str">
        <f aca="false">IF($A2504="","",INDEX(CARTAO_COMPRAS!$H:$H,INT((ROW()-2)/20)+2)+MOD(ROW()-2,20))</f>
        <v/>
      </c>
      <c r="F2504" s="0" t="str">
        <f aca="false">IF($A2504="","",INDEX(CARTAO_COMPRAS!$G:$G,INT((ROW()-2)/20)+2))</f>
        <v/>
      </c>
      <c r="G2504" s="5" t="str">
        <f aca="false">IF($A2504="","",INDEX(CARTAO_COMPRAS!$I:$I,INT((ROW()-2)/20)+2))</f>
        <v/>
      </c>
      <c r="H2504" s="4" t="str">
        <f aca="false">IF($A2504="","",EDATE(INDEX(CARTAO_COMPRAS!$J:$J,INT((ROW()-2)/20)+2),MOD(ROW()-2,20)))</f>
        <v/>
      </c>
      <c r="I2504" s="4" t="str">
        <f aca="false">IF($H2504="","",$H2504-WEEKDAY($H2504,2)+1)</f>
        <v/>
      </c>
      <c r="J2504" s="4" t="str">
        <f aca="false">IF($I2504="","",$I2504+6)</f>
        <v/>
      </c>
      <c r="K2504" s="6" t="str">
        <f aca="false">IF($H2504="","",DATE(YEAR($H2504),MONTH($H2504),1))</f>
        <v/>
      </c>
      <c r="L2504" s="0" t="str">
        <f aca="false">IF($A2504="","",INDEX(CARTAO_COMPRAS!$K:$K,INT((ROW()-2)/20)+2))</f>
        <v/>
      </c>
      <c r="M2504" s="0" t="str">
        <f aca="false">IF($A2504="","","Compra no cartão")</f>
        <v/>
      </c>
    </row>
    <row r="2505" customFormat="false" ht="13.5" hidden="false" customHeight="false" outlineLevel="0" collapsed="false">
      <c r="A2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5" s="0" t="str">
        <f aca="false">IF($A2505="","",INDEX(CARTAO_COMPRAS!$C:$C,INT((ROW()-2)/20)+2))</f>
        <v/>
      </c>
      <c r="C2505" s="0" t="str">
        <f aca="false">IF($A2505="","",INDEX(CARTAO_COMPRAS!$D:$D,INT((ROW()-2)/20)+2))</f>
        <v/>
      </c>
      <c r="D2505" s="0" t="str">
        <f aca="false">IF($A2505="","",INDEX(CARTAO_COMPRAS!$E:$E,INT((ROW()-2)/20)+2))</f>
        <v/>
      </c>
      <c r="E2505" s="0" t="str">
        <f aca="false">IF($A2505="","",INDEX(CARTAO_COMPRAS!$H:$H,INT((ROW()-2)/20)+2)+MOD(ROW()-2,20))</f>
        <v/>
      </c>
      <c r="F2505" s="0" t="str">
        <f aca="false">IF($A2505="","",INDEX(CARTAO_COMPRAS!$G:$G,INT((ROW()-2)/20)+2))</f>
        <v/>
      </c>
      <c r="G2505" s="5" t="str">
        <f aca="false">IF($A2505="","",INDEX(CARTAO_COMPRAS!$I:$I,INT((ROW()-2)/20)+2))</f>
        <v/>
      </c>
      <c r="H2505" s="4" t="str">
        <f aca="false">IF($A2505="","",EDATE(INDEX(CARTAO_COMPRAS!$J:$J,INT((ROW()-2)/20)+2),MOD(ROW()-2,20)))</f>
        <v/>
      </c>
      <c r="I2505" s="4" t="str">
        <f aca="false">IF($H2505="","",$H2505-WEEKDAY($H2505,2)+1)</f>
        <v/>
      </c>
      <c r="J2505" s="4" t="str">
        <f aca="false">IF($I2505="","",$I2505+6)</f>
        <v/>
      </c>
      <c r="K2505" s="6" t="str">
        <f aca="false">IF($H2505="","",DATE(YEAR($H2505),MONTH($H2505),1))</f>
        <v/>
      </c>
      <c r="L2505" s="0" t="str">
        <f aca="false">IF($A2505="","",INDEX(CARTAO_COMPRAS!$K:$K,INT((ROW()-2)/20)+2))</f>
        <v/>
      </c>
      <c r="M2505" s="0" t="str">
        <f aca="false">IF($A2505="","","Compra no cartão")</f>
        <v/>
      </c>
    </row>
    <row r="2506" customFormat="false" ht="13.5" hidden="false" customHeight="false" outlineLevel="0" collapsed="false">
      <c r="A2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6" s="0" t="str">
        <f aca="false">IF($A2506="","",INDEX(CARTAO_COMPRAS!$C:$C,INT((ROW()-2)/20)+2))</f>
        <v/>
      </c>
      <c r="C2506" s="0" t="str">
        <f aca="false">IF($A2506="","",INDEX(CARTAO_COMPRAS!$D:$D,INT((ROW()-2)/20)+2))</f>
        <v/>
      </c>
      <c r="D2506" s="0" t="str">
        <f aca="false">IF($A2506="","",INDEX(CARTAO_COMPRAS!$E:$E,INT((ROW()-2)/20)+2))</f>
        <v/>
      </c>
      <c r="E2506" s="0" t="str">
        <f aca="false">IF($A2506="","",INDEX(CARTAO_COMPRAS!$H:$H,INT((ROW()-2)/20)+2)+MOD(ROW()-2,20))</f>
        <v/>
      </c>
      <c r="F2506" s="0" t="str">
        <f aca="false">IF($A2506="","",INDEX(CARTAO_COMPRAS!$G:$G,INT((ROW()-2)/20)+2))</f>
        <v/>
      </c>
      <c r="G2506" s="5" t="str">
        <f aca="false">IF($A2506="","",INDEX(CARTAO_COMPRAS!$I:$I,INT((ROW()-2)/20)+2))</f>
        <v/>
      </c>
      <c r="H2506" s="4" t="str">
        <f aca="false">IF($A2506="","",EDATE(INDEX(CARTAO_COMPRAS!$J:$J,INT((ROW()-2)/20)+2),MOD(ROW()-2,20)))</f>
        <v/>
      </c>
      <c r="I2506" s="4" t="str">
        <f aca="false">IF($H2506="","",$H2506-WEEKDAY($H2506,2)+1)</f>
        <v/>
      </c>
      <c r="J2506" s="4" t="str">
        <f aca="false">IF($I2506="","",$I2506+6)</f>
        <v/>
      </c>
      <c r="K2506" s="6" t="str">
        <f aca="false">IF($H2506="","",DATE(YEAR($H2506),MONTH($H2506),1))</f>
        <v/>
      </c>
      <c r="L2506" s="0" t="str">
        <f aca="false">IF($A2506="","",INDEX(CARTAO_COMPRAS!$K:$K,INT((ROW()-2)/20)+2))</f>
        <v/>
      </c>
      <c r="M2506" s="0" t="str">
        <f aca="false">IF($A2506="","","Compra no cartão")</f>
        <v/>
      </c>
    </row>
    <row r="2507" customFormat="false" ht="13.5" hidden="false" customHeight="false" outlineLevel="0" collapsed="false">
      <c r="A2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7" s="0" t="str">
        <f aca="false">IF($A2507="","",INDEX(CARTAO_COMPRAS!$C:$C,INT((ROW()-2)/20)+2))</f>
        <v/>
      </c>
      <c r="C2507" s="0" t="str">
        <f aca="false">IF($A2507="","",INDEX(CARTAO_COMPRAS!$D:$D,INT((ROW()-2)/20)+2))</f>
        <v/>
      </c>
      <c r="D2507" s="0" t="str">
        <f aca="false">IF($A2507="","",INDEX(CARTAO_COMPRAS!$E:$E,INT((ROW()-2)/20)+2))</f>
        <v/>
      </c>
      <c r="E2507" s="0" t="str">
        <f aca="false">IF($A2507="","",INDEX(CARTAO_COMPRAS!$H:$H,INT((ROW()-2)/20)+2)+MOD(ROW()-2,20))</f>
        <v/>
      </c>
      <c r="F2507" s="0" t="str">
        <f aca="false">IF($A2507="","",INDEX(CARTAO_COMPRAS!$G:$G,INT((ROW()-2)/20)+2))</f>
        <v/>
      </c>
      <c r="G2507" s="5" t="str">
        <f aca="false">IF($A2507="","",INDEX(CARTAO_COMPRAS!$I:$I,INT((ROW()-2)/20)+2))</f>
        <v/>
      </c>
      <c r="H2507" s="4" t="str">
        <f aca="false">IF($A2507="","",EDATE(INDEX(CARTAO_COMPRAS!$J:$J,INT((ROW()-2)/20)+2),MOD(ROW()-2,20)))</f>
        <v/>
      </c>
      <c r="I2507" s="4" t="str">
        <f aca="false">IF($H2507="","",$H2507-WEEKDAY($H2507,2)+1)</f>
        <v/>
      </c>
      <c r="J2507" s="4" t="str">
        <f aca="false">IF($I2507="","",$I2507+6)</f>
        <v/>
      </c>
      <c r="K2507" s="6" t="str">
        <f aca="false">IF($H2507="","",DATE(YEAR($H2507),MONTH($H2507),1))</f>
        <v/>
      </c>
      <c r="L2507" s="0" t="str">
        <f aca="false">IF($A2507="","",INDEX(CARTAO_COMPRAS!$K:$K,INT((ROW()-2)/20)+2))</f>
        <v/>
      </c>
      <c r="M2507" s="0" t="str">
        <f aca="false">IF($A2507="","","Compra no cartão")</f>
        <v/>
      </c>
    </row>
    <row r="2508" customFormat="false" ht="13.5" hidden="false" customHeight="false" outlineLevel="0" collapsed="false">
      <c r="A2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8" s="0" t="str">
        <f aca="false">IF($A2508="","",INDEX(CARTAO_COMPRAS!$C:$C,INT((ROW()-2)/20)+2))</f>
        <v/>
      </c>
      <c r="C2508" s="0" t="str">
        <f aca="false">IF($A2508="","",INDEX(CARTAO_COMPRAS!$D:$D,INT((ROW()-2)/20)+2))</f>
        <v/>
      </c>
      <c r="D2508" s="0" t="str">
        <f aca="false">IF($A2508="","",INDEX(CARTAO_COMPRAS!$E:$E,INT((ROW()-2)/20)+2))</f>
        <v/>
      </c>
      <c r="E2508" s="0" t="str">
        <f aca="false">IF($A2508="","",INDEX(CARTAO_COMPRAS!$H:$H,INT((ROW()-2)/20)+2)+MOD(ROW()-2,20))</f>
        <v/>
      </c>
      <c r="F2508" s="0" t="str">
        <f aca="false">IF($A2508="","",INDEX(CARTAO_COMPRAS!$G:$G,INT((ROW()-2)/20)+2))</f>
        <v/>
      </c>
      <c r="G2508" s="5" t="str">
        <f aca="false">IF($A2508="","",INDEX(CARTAO_COMPRAS!$I:$I,INT((ROW()-2)/20)+2))</f>
        <v/>
      </c>
      <c r="H2508" s="4" t="str">
        <f aca="false">IF($A2508="","",EDATE(INDEX(CARTAO_COMPRAS!$J:$J,INT((ROW()-2)/20)+2),MOD(ROW()-2,20)))</f>
        <v/>
      </c>
      <c r="I2508" s="4" t="str">
        <f aca="false">IF($H2508="","",$H2508-WEEKDAY($H2508,2)+1)</f>
        <v/>
      </c>
      <c r="J2508" s="4" t="str">
        <f aca="false">IF($I2508="","",$I2508+6)</f>
        <v/>
      </c>
      <c r="K2508" s="6" t="str">
        <f aca="false">IF($H2508="","",DATE(YEAR($H2508),MONTH($H2508),1))</f>
        <v/>
      </c>
      <c r="L2508" s="0" t="str">
        <f aca="false">IF($A2508="","",INDEX(CARTAO_COMPRAS!$K:$K,INT((ROW()-2)/20)+2))</f>
        <v/>
      </c>
      <c r="M2508" s="0" t="str">
        <f aca="false">IF($A2508="","","Compra no cartão")</f>
        <v/>
      </c>
    </row>
    <row r="2509" customFormat="false" ht="13.5" hidden="false" customHeight="false" outlineLevel="0" collapsed="false">
      <c r="A2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09" s="0" t="str">
        <f aca="false">IF($A2509="","",INDEX(CARTAO_COMPRAS!$C:$C,INT((ROW()-2)/20)+2))</f>
        <v/>
      </c>
      <c r="C2509" s="0" t="str">
        <f aca="false">IF($A2509="","",INDEX(CARTAO_COMPRAS!$D:$D,INT((ROW()-2)/20)+2))</f>
        <v/>
      </c>
      <c r="D2509" s="0" t="str">
        <f aca="false">IF($A2509="","",INDEX(CARTAO_COMPRAS!$E:$E,INT((ROW()-2)/20)+2))</f>
        <v/>
      </c>
      <c r="E2509" s="0" t="str">
        <f aca="false">IF($A2509="","",INDEX(CARTAO_COMPRAS!$H:$H,INT((ROW()-2)/20)+2)+MOD(ROW()-2,20))</f>
        <v/>
      </c>
      <c r="F2509" s="0" t="str">
        <f aca="false">IF($A2509="","",INDEX(CARTAO_COMPRAS!$G:$G,INT((ROW()-2)/20)+2))</f>
        <v/>
      </c>
      <c r="G2509" s="5" t="str">
        <f aca="false">IF($A2509="","",INDEX(CARTAO_COMPRAS!$I:$I,INT((ROW()-2)/20)+2))</f>
        <v/>
      </c>
      <c r="H2509" s="4" t="str">
        <f aca="false">IF($A2509="","",EDATE(INDEX(CARTAO_COMPRAS!$J:$J,INT((ROW()-2)/20)+2),MOD(ROW()-2,20)))</f>
        <v/>
      </c>
      <c r="I2509" s="4" t="str">
        <f aca="false">IF($H2509="","",$H2509-WEEKDAY($H2509,2)+1)</f>
        <v/>
      </c>
      <c r="J2509" s="4" t="str">
        <f aca="false">IF($I2509="","",$I2509+6)</f>
        <v/>
      </c>
      <c r="K2509" s="6" t="str">
        <f aca="false">IF($H2509="","",DATE(YEAR($H2509),MONTH($H2509),1))</f>
        <v/>
      </c>
      <c r="L2509" s="0" t="str">
        <f aca="false">IF($A2509="","",INDEX(CARTAO_COMPRAS!$K:$K,INT((ROW()-2)/20)+2))</f>
        <v/>
      </c>
      <c r="M2509" s="0" t="str">
        <f aca="false">IF($A2509="","","Compra no cartão")</f>
        <v/>
      </c>
    </row>
    <row r="2510" customFormat="false" ht="13.5" hidden="false" customHeight="false" outlineLevel="0" collapsed="false">
      <c r="A2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0" s="0" t="str">
        <f aca="false">IF($A2510="","",INDEX(CARTAO_COMPRAS!$C:$C,INT((ROW()-2)/20)+2))</f>
        <v/>
      </c>
      <c r="C2510" s="0" t="str">
        <f aca="false">IF($A2510="","",INDEX(CARTAO_COMPRAS!$D:$D,INT((ROW()-2)/20)+2))</f>
        <v/>
      </c>
      <c r="D2510" s="0" t="str">
        <f aca="false">IF($A2510="","",INDEX(CARTAO_COMPRAS!$E:$E,INT((ROW()-2)/20)+2))</f>
        <v/>
      </c>
      <c r="E2510" s="0" t="str">
        <f aca="false">IF($A2510="","",INDEX(CARTAO_COMPRAS!$H:$H,INT((ROW()-2)/20)+2)+MOD(ROW()-2,20))</f>
        <v/>
      </c>
      <c r="F2510" s="0" t="str">
        <f aca="false">IF($A2510="","",INDEX(CARTAO_COMPRAS!$G:$G,INT((ROW()-2)/20)+2))</f>
        <v/>
      </c>
      <c r="G2510" s="5" t="str">
        <f aca="false">IF($A2510="","",INDEX(CARTAO_COMPRAS!$I:$I,INT((ROW()-2)/20)+2))</f>
        <v/>
      </c>
      <c r="H2510" s="4" t="str">
        <f aca="false">IF($A2510="","",EDATE(INDEX(CARTAO_COMPRAS!$J:$J,INT((ROW()-2)/20)+2),MOD(ROW()-2,20)))</f>
        <v/>
      </c>
      <c r="I2510" s="4" t="str">
        <f aca="false">IF($H2510="","",$H2510-WEEKDAY($H2510,2)+1)</f>
        <v/>
      </c>
      <c r="J2510" s="4" t="str">
        <f aca="false">IF($I2510="","",$I2510+6)</f>
        <v/>
      </c>
      <c r="K2510" s="6" t="str">
        <f aca="false">IF($H2510="","",DATE(YEAR($H2510),MONTH($H2510),1))</f>
        <v/>
      </c>
      <c r="L2510" s="0" t="str">
        <f aca="false">IF($A2510="","",INDEX(CARTAO_COMPRAS!$K:$K,INT((ROW()-2)/20)+2))</f>
        <v/>
      </c>
      <c r="M2510" s="0" t="str">
        <f aca="false">IF($A2510="","","Compra no cartão")</f>
        <v/>
      </c>
    </row>
    <row r="2511" customFormat="false" ht="13.5" hidden="false" customHeight="false" outlineLevel="0" collapsed="false">
      <c r="A2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1" s="0" t="str">
        <f aca="false">IF($A2511="","",INDEX(CARTAO_COMPRAS!$C:$C,INT((ROW()-2)/20)+2))</f>
        <v/>
      </c>
      <c r="C2511" s="0" t="str">
        <f aca="false">IF($A2511="","",INDEX(CARTAO_COMPRAS!$D:$D,INT((ROW()-2)/20)+2))</f>
        <v/>
      </c>
      <c r="D2511" s="0" t="str">
        <f aca="false">IF($A2511="","",INDEX(CARTAO_COMPRAS!$E:$E,INT((ROW()-2)/20)+2))</f>
        <v/>
      </c>
      <c r="E2511" s="0" t="str">
        <f aca="false">IF($A2511="","",INDEX(CARTAO_COMPRAS!$H:$H,INT((ROW()-2)/20)+2)+MOD(ROW()-2,20))</f>
        <v/>
      </c>
      <c r="F2511" s="0" t="str">
        <f aca="false">IF($A2511="","",INDEX(CARTAO_COMPRAS!$G:$G,INT((ROW()-2)/20)+2))</f>
        <v/>
      </c>
      <c r="G2511" s="5" t="str">
        <f aca="false">IF($A2511="","",INDEX(CARTAO_COMPRAS!$I:$I,INT((ROW()-2)/20)+2))</f>
        <v/>
      </c>
      <c r="H2511" s="4" t="str">
        <f aca="false">IF($A2511="","",EDATE(INDEX(CARTAO_COMPRAS!$J:$J,INT((ROW()-2)/20)+2),MOD(ROW()-2,20)))</f>
        <v/>
      </c>
      <c r="I2511" s="4" t="str">
        <f aca="false">IF($H2511="","",$H2511-WEEKDAY($H2511,2)+1)</f>
        <v/>
      </c>
      <c r="J2511" s="4" t="str">
        <f aca="false">IF($I2511="","",$I2511+6)</f>
        <v/>
      </c>
      <c r="K2511" s="6" t="str">
        <f aca="false">IF($H2511="","",DATE(YEAR($H2511),MONTH($H2511),1))</f>
        <v/>
      </c>
      <c r="L2511" s="0" t="str">
        <f aca="false">IF($A2511="","",INDEX(CARTAO_COMPRAS!$K:$K,INT((ROW()-2)/20)+2))</f>
        <v/>
      </c>
      <c r="M2511" s="0" t="str">
        <f aca="false">IF($A2511="","","Compra no cartão")</f>
        <v/>
      </c>
    </row>
    <row r="2512" customFormat="false" ht="13.5" hidden="false" customHeight="false" outlineLevel="0" collapsed="false">
      <c r="A2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2" s="0" t="str">
        <f aca="false">IF($A2512="","",INDEX(CARTAO_COMPRAS!$C:$C,INT((ROW()-2)/20)+2))</f>
        <v/>
      </c>
      <c r="C2512" s="0" t="str">
        <f aca="false">IF($A2512="","",INDEX(CARTAO_COMPRAS!$D:$D,INT((ROW()-2)/20)+2))</f>
        <v/>
      </c>
      <c r="D2512" s="0" t="str">
        <f aca="false">IF($A2512="","",INDEX(CARTAO_COMPRAS!$E:$E,INT((ROW()-2)/20)+2))</f>
        <v/>
      </c>
      <c r="E2512" s="0" t="str">
        <f aca="false">IF($A2512="","",INDEX(CARTAO_COMPRAS!$H:$H,INT((ROW()-2)/20)+2)+MOD(ROW()-2,20))</f>
        <v/>
      </c>
      <c r="F2512" s="0" t="str">
        <f aca="false">IF($A2512="","",INDEX(CARTAO_COMPRAS!$G:$G,INT((ROW()-2)/20)+2))</f>
        <v/>
      </c>
      <c r="G2512" s="5" t="str">
        <f aca="false">IF($A2512="","",INDEX(CARTAO_COMPRAS!$I:$I,INT((ROW()-2)/20)+2))</f>
        <v/>
      </c>
      <c r="H2512" s="4" t="str">
        <f aca="false">IF($A2512="","",EDATE(INDEX(CARTAO_COMPRAS!$J:$J,INT((ROW()-2)/20)+2),MOD(ROW()-2,20)))</f>
        <v/>
      </c>
      <c r="I2512" s="4" t="str">
        <f aca="false">IF($H2512="","",$H2512-WEEKDAY($H2512,2)+1)</f>
        <v/>
      </c>
      <c r="J2512" s="4" t="str">
        <f aca="false">IF($I2512="","",$I2512+6)</f>
        <v/>
      </c>
      <c r="K2512" s="6" t="str">
        <f aca="false">IF($H2512="","",DATE(YEAR($H2512),MONTH($H2512),1))</f>
        <v/>
      </c>
      <c r="L2512" s="0" t="str">
        <f aca="false">IF($A2512="","",INDEX(CARTAO_COMPRAS!$K:$K,INT((ROW()-2)/20)+2))</f>
        <v/>
      </c>
      <c r="M2512" s="0" t="str">
        <f aca="false">IF($A2512="","","Compra no cartão")</f>
        <v/>
      </c>
    </row>
    <row r="2513" customFormat="false" ht="13.5" hidden="false" customHeight="false" outlineLevel="0" collapsed="false">
      <c r="A2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3" s="0" t="str">
        <f aca="false">IF($A2513="","",INDEX(CARTAO_COMPRAS!$C:$C,INT((ROW()-2)/20)+2))</f>
        <v/>
      </c>
      <c r="C2513" s="0" t="str">
        <f aca="false">IF($A2513="","",INDEX(CARTAO_COMPRAS!$D:$D,INT((ROW()-2)/20)+2))</f>
        <v/>
      </c>
      <c r="D2513" s="0" t="str">
        <f aca="false">IF($A2513="","",INDEX(CARTAO_COMPRAS!$E:$E,INT((ROW()-2)/20)+2))</f>
        <v/>
      </c>
      <c r="E2513" s="0" t="str">
        <f aca="false">IF($A2513="","",INDEX(CARTAO_COMPRAS!$H:$H,INT((ROW()-2)/20)+2)+MOD(ROW()-2,20))</f>
        <v/>
      </c>
      <c r="F2513" s="0" t="str">
        <f aca="false">IF($A2513="","",INDEX(CARTAO_COMPRAS!$G:$G,INT((ROW()-2)/20)+2))</f>
        <v/>
      </c>
      <c r="G2513" s="5" t="str">
        <f aca="false">IF($A2513="","",INDEX(CARTAO_COMPRAS!$I:$I,INT((ROW()-2)/20)+2))</f>
        <v/>
      </c>
      <c r="H2513" s="4" t="str">
        <f aca="false">IF($A2513="","",EDATE(INDEX(CARTAO_COMPRAS!$J:$J,INT((ROW()-2)/20)+2),MOD(ROW()-2,20)))</f>
        <v/>
      </c>
      <c r="I2513" s="4" t="str">
        <f aca="false">IF($H2513="","",$H2513-WEEKDAY($H2513,2)+1)</f>
        <v/>
      </c>
      <c r="J2513" s="4" t="str">
        <f aca="false">IF($I2513="","",$I2513+6)</f>
        <v/>
      </c>
      <c r="K2513" s="6" t="str">
        <f aca="false">IF($H2513="","",DATE(YEAR($H2513),MONTH($H2513),1))</f>
        <v/>
      </c>
      <c r="L2513" s="0" t="str">
        <f aca="false">IF($A2513="","",INDEX(CARTAO_COMPRAS!$K:$K,INT((ROW()-2)/20)+2))</f>
        <v/>
      </c>
      <c r="M2513" s="0" t="str">
        <f aca="false">IF($A2513="","","Compra no cartão")</f>
        <v/>
      </c>
    </row>
    <row r="2514" customFormat="false" ht="13.5" hidden="false" customHeight="false" outlineLevel="0" collapsed="false">
      <c r="A2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4" s="0" t="str">
        <f aca="false">IF($A2514="","",INDEX(CARTAO_COMPRAS!$C:$C,INT((ROW()-2)/20)+2))</f>
        <v/>
      </c>
      <c r="C2514" s="0" t="str">
        <f aca="false">IF($A2514="","",INDEX(CARTAO_COMPRAS!$D:$D,INT((ROW()-2)/20)+2))</f>
        <v/>
      </c>
      <c r="D2514" s="0" t="str">
        <f aca="false">IF($A2514="","",INDEX(CARTAO_COMPRAS!$E:$E,INT((ROW()-2)/20)+2))</f>
        <v/>
      </c>
      <c r="E2514" s="0" t="str">
        <f aca="false">IF($A2514="","",INDEX(CARTAO_COMPRAS!$H:$H,INT((ROW()-2)/20)+2)+MOD(ROW()-2,20))</f>
        <v/>
      </c>
      <c r="F2514" s="0" t="str">
        <f aca="false">IF($A2514="","",INDEX(CARTAO_COMPRAS!$G:$G,INT((ROW()-2)/20)+2))</f>
        <v/>
      </c>
      <c r="G2514" s="5" t="str">
        <f aca="false">IF($A2514="","",INDEX(CARTAO_COMPRAS!$I:$I,INT((ROW()-2)/20)+2))</f>
        <v/>
      </c>
      <c r="H2514" s="4" t="str">
        <f aca="false">IF($A2514="","",EDATE(INDEX(CARTAO_COMPRAS!$J:$J,INT((ROW()-2)/20)+2),MOD(ROW()-2,20)))</f>
        <v/>
      </c>
      <c r="I2514" s="4" t="str">
        <f aca="false">IF($H2514="","",$H2514-WEEKDAY($H2514,2)+1)</f>
        <v/>
      </c>
      <c r="J2514" s="4" t="str">
        <f aca="false">IF($I2514="","",$I2514+6)</f>
        <v/>
      </c>
      <c r="K2514" s="6" t="str">
        <f aca="false">IF($H2514="","",DATE(YEAR($H2514),MONTH($H2514),1))</f>
        <v/>
      </c>
      <c r="L2514" s="0" t="str">
        <f aca="false">IF($A2514="","",INDEX(CARTAO_COMPRAS!$K:$K,INT((ROW()-2)/20)+2))</f>
        <v/>
      </c>
      <c r="M2514" s="0" t="str">
        <f aca="false">IF($A2514="","","Compra no cartão")</f>
        <v/>
      </c>
    </row>
    <row r="2515" customFormat="false" ht="13.5" hidden="false" customHeight="false" outlineLevel="0" collapsed="false">
      <c r="A2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5" s="0" t="str">
        <f aca="false">IF($A2515="","",INDEX(CARTAO_COMPRAS!$C:$C,INT((ROW()-2)/20)+2))</f>
        <v/>
      </c>
      <c r="C2515" s="0" t="str">
        <f aca="false">IF($A2515="","",INDEX(CARTAO_COMPRAS!$D:$D,INT((ROW()-2)/20)+2))</f>
        <v/>
      </c>
      <c r="D2515" s="0" t="str">
        <f aca="false">IF($A2515="","",INDEX(CARTAO_COMPRAS!$E:$E,INT((ROW()-2)/20)+2))</f>
        <v/>
      </c>
      <c r="E2515" s="0" t="str">
        <f aca="false">IF($A2515="","",INDEX(CARTAO_COMPRAS!$H:$H,INT((ROW()-2)/20)+2)+MOD(ROW()-2,20))</f>
        <v/>
      </c>
      <c r="F2515" s="0" t="str">
        <f aca="false">IF($A2515="","",INDEX(CARTAO_COMPRAS!$G:$G,INT((ROW()-2)/20)+2))</f>
        <v/>
      </c>
      <c r="G2515" s="5" t="str">
        <f aca="false">IF($A2515="","",INDEX(CARTAO_COMPRAS!$I:$I,INT((ROW()-2)/20)+2))</f>
        <v/>
      </c>
      <c r="H2515" s="4" t="str">
        <f aca="false">IF($A2515="","",EDATE(INDEX(CARTAO_COMPRAS!$J:$J,INT((ROW()-2)/20)+2),MOD(ROW()-2,20)))</f>
        <v/>
      </c>
      <c r="I2515" s="4" t="str">
        <f aca="false">IF($H2515="","",$H2515-WEEKDAY($H2515,2)+1)</f>
        <v/>
      </c>
      <c r="J2515" s="4" t="str">
        <f aca="false">IF($I2515="","",$I2515+6)</f>
        <v/>
      </c>
      <c r="K2515" s="6" t="str">
        <f aca="false">IF($H2515="","",DATE(YEAR($H2515),MONTH($H2515),1))</f>
        <v/>
      </c>
      <c r="L2515" s="0" t="str">
        <f aca="false">IF($A2515="","",INDEX(CARTAO_COMPRAS!$K:$K,INT((ROW()-2)/20)+2))</f>
        <v/>
      </c>
      <c r="M2515" s="0" t="str">
        <f aca="false">IF($A2515="","","Compra no cartão")</f>
        <v/>
      </c>
    </row>
    <row r="2516" customFormat="false" ht="13.5" hidden="false" customHeight="false" outlineLevel="0" collapsed="false">
      <c r="A2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6" s="0" t="str">
        <f aca="false">IF($A2516="","",INDEX(CARTAO_COMPRAS!$C:$C,INT((ROW()-2)/20)+2))</f>
        <v/>
      </c>
      <c r="C2516" s="0" t="str">
        <f aca="false">IF($A2516="","",INDEX(CARTAO_COMPRAS!$D:$D,INT((ROW()-2)/20)+2))</f>
        <v/>
      </c>
      <c r="D2516" s="0" t="str">
        <f aca="false">IF($A2516="","",INDEX(CARTAO_COMPRAS!$E:$E,INT((ROW()-2)/20)+2))</f>
        <v/>
      </c>
      <c r="E2516" s="0" t="str">
        <f aca="false">IF($A2516="","",INDEX(CARTAO_COMPRAS!$H:$H,INT((ROW()-2)/20)+2)+MOD(ROW()-2,20))</f>
        <v/>
      </c>
      <c r="F2516" s="0" t="str">
        <f aca="false">IF($A2516="","",INDEX(CARTAO_COMPRAS!$G:$G,INT((ROW()-2)/20)+2))</f>
        <v/>
      </c>
      <c r="G2516" s="5" t="str">
        <f aca="false">IF($A2516="","",INDEX(CARTAO_COMPRAS!$I:$I,INT((ROW()-2)/20)+2))</f>
        <v/>
      </c>
      <c r="H2516" s="4" t="str">
        <f aca="false">IF($A2516="","",EDATE(INDEX(CARTAO_COMPRAS!$J:$J,INT((ROW()-2)/20)+2),MOD(ROW()-2,20)))</f>
        <v/>
      </c>
      <c r="I2516" s="4" t="str">
        <f aca="false">IF($H2516="","",$H2516-WEEKDAY($H2516,2)+1)</f>
        <v/>
      </c>
      <c r="J2516" s="4" t="str">
        <f aca="false">IF($I2516="","",$I2516+6)</f>
        <v/>
      </c>
      <c r="K2516" s="6" t="str">
        <f aca="false">IF($H2516="","",DATE(YEAR($H2516),MONTH($H2516),1))</f>
        <v/>
      </c>
      <c r="L2516" s="0" t="str">
        <f aca="false">IF($A2516="","",INDEX(CARTAO_COMPRAS!$K:$K,INT((ROW()-2)/20)+2))</f>
        <v/>
      </c>
      <c r="M2516" s="0" t="str">
        <f aca="false">IF($A2516="","","Compra no cartão")</f>
        <v/>
      </c>
    </row>
    <row r="2517" customFormat="false" ht="13.5" hidden="false" customHeight="false" outlineLevel="0" collapsed="false">
      <c r="A2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7" s="0" t="str">
        <f aca="false">IF($A2517="","",INDEX(CARTAO_COMPRAS!$C:$C,INT((ROW()-2)/20)+2))</f>
        <v/>
      </c>
      <c r="C2517" s="0" t="str">
        <f aca="false">IF($A2517="","",INDEX(CARTAO_COMPRAS!$D:$D,INT((ROW()-2)/20)+2))</f>
        <v/>
      </c>
      <c r="D2517" s="0" t="str">
        <f aca="false">IF($A2517="","",INDEX(CARTAO_COMPRAS!$E:$E,INT((ROW()-2)/20)+2))</f>
        <v/>
      </c>
      <c r="E2517" s="0" t="str">
        <f aca="false">IF($A2517="","",INDEX(CARTAO_COMPRAS!$H:$H,INT((ROW()-2)/20)+2)+MOD(ROW()-2,20))</f>
        <v/>
      </c>
      <c r="F2517" s="0" t="str">
        <f aca="false">IF($A2517="","",INDEX(CARTAO_COMPRAS!$G:$G,INT((ROW()-2)/20)+2))</f>
        <v/>
      </c>
      <c r="G2517" s="5" t="str">
        <f aca="false">IF($A2517="","",INDEX(CARTAO_COMPRAS!$I:$I,INT((ROW()-2)/20)+2))</f>
        <v/>
      </c>
      <c r="H2517" s="4" t="str">
        <f aca="false">IF($A2517="","",EDATE(INDEX(CARTAO_COMPRAS!$J:$J,INT((ROW()-2)/20)+2),MOD(ROW()-2,20)))</f>
        <v/>
      </c>
      <c r="I2517" s="4" t="str">
        <f aca="false">IF($H2517="","",$H2517-WEEKDAY($H2517,2)+1)</f>
        <v/>
      </c>
      <c r="J2517" s="4" t="str">
        <f aca="false">IF($I2517="","",$I2517+6)</f>
        <v/>
      </c>
      <c r="K2517" s="6" t="str">
        <f aca="false">IF($H2517="","",DATE(YEAR($H2517),MONTH($H2517),1))</f>
        <v/>
      </c>
      <c r="L2517" s="0" t="str">
        <f aca="false">IF($A2517="","",INDEX(CARTAO_COMPRAS!$K:$K,INT((ROW()-2)/20)+2))</f>
        <v/>
      </c>
      <c r="M2517" s="0" t="str">
        <f aca="false">IF($A2517="","","Compra no cartão")</f>
        <v/>
      </c>
    </row>
    <row r="2518" customFormat="false" ht="13.5" hidden="false" customHeight="false" outlineLevel="0" collapsed="false">
      <c r="A2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8" s="0" t="str">
        <f aca="false">IF($A2518="","",INDEX(CARTAO_COMPRAS!$C:$C,INT((ROW()-2)/20)+2))</f>
        <v/>
      </c>
      <c r="C2518" s="0" t="str">
        <f aca="false">IF($A2518="","",INDEX(CARTAO_COMPRAS!$D:$D,INT((ROW()-2)/20)+2))</f>
        <v/>
      </c>
      <c r="D2518" s="0" t="str">
        <f aca="false">IF($A2518="","",INDEX(CARTAO_COMPRAS!$E:$E,INT((ROW()-2)/20)+2))</f>
        <v/>
      </c>
      <c r="E2518" s="0" t="str">
        <f aca="false">IF($A2518="","",INDEX(CARTAO_COMPRAS!$H:$H,INT((ROW()-2)/20)+2)+MOD(ROW()-2,20))</f>
        <v/>
      </c>
      <c r="F2518" s="0" t="str">
        <f aca="false">IF($A2518="","",INDEX(CARTAO_COMPRAS!$G:$G,INT((ROW()-2)/20)+2))</f>
        <v/>
      </c>
      <c r="G2518" s="5" t="str">
        <f aca="false">IF($A2518="","",INDEX(CARTAO_COMPRAS!$I:$I,INT((ROW()-2)/20)+2))</f>
        <v/>
      </c>
      <c r="H2518" s="4" t="str">
        <f aca="false">IF($A2518="","",EDATE(INDEX(CARTAO_COMPRAS!$J:$J,INT((ROW()-2)/20)+2),MOD(ROW()-2,20)))</f>
        <v/>
      </c>
      <c r="I2518" s="4" t="str">
        <f aca="false">IF($H2518="","",$H2518-WEEKDAY($H2518,2)+1)</f>
        <v/>
      </c>
      <c r="J2518" s="4" t="str">
        <f aca="false">IF($I2518="","",$I2518+6)</f>
        <v/>
      </c>
      <c r="K2518" s="6" t="str">
        <f aca="false">IF($H2518="","",DATE(YEAR($H2518),MONTH($H2518),1))</f>
        <v/>
      </c>
      <c r="L2518" s="0" t="str">
        <f aca="false">IF($A2518="","",INDEX(CARTAO_COMPRAS!$K:$K,INT((ROW()-2)/20)+2))</f>
        <v/>
      </c>
      <c r="M2518" s="0" t="str">
        <f aca="false">IF($A2518="","","Compra no cartão")</f>
        <v/>
      </c>
    </row>
    <row r="2519" customFormat="false" ht="13.5" hidden="false" customHeight="false" outlineLevel="0" collapsed="false">
      <c r="A2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19" s="0" t="str">
        <f aca="false">IF($A2519="","",INDEX(CARTAO_COMPRAS!$C:$C,INT((ROW()-2)/20)+2))</f>
        <v/>
      </c>
      <c r="C2519" s="0" t="str">
        <f aca="false">IF($A2519="","",INDEX(CARTAO_COMPRAS!$D:$D,INT((ROW()-2)/20)+2))</f>
        <v/>
      </c>
      <c r="D2519" s="0" t="str">
        <f aca="false">IF($A2519="","",INDEX(CARTAO_COMPRAS!$E:$E,INT((ROW()-2)/20)+2))</f>
        <v/>
      </c>
      <c r="E2519" s="0" t="str">
        <f aca="false">IF($A2519="","",INDEX(CARTAO_COMPRAS!$H:$H,INT((ROW()-2)/20)+2)+MOD(ROW()-2,20))</f>
        <v/>
      </c>
      <c r="F2519" s="0" t="str">
        <f aca="false">IF($A2519="","",INDEX(CARTAO_COMPRAS!$G:$G,INT((ROW()-2)/20)+2))</f>
        <v/>
      </c>
      <c r="G2519" s="5" t="str">
        <f aca="false">IF($A2519="","",INDEX(CARTAO_COMPRAS!$I:$I,INT((ROW()-2)/20)+2))</f>
        <v/>
      </c>
      <c r="H2519" s="4" t="str">
        <f aca="false">IF($A2519="","",EDATE(INDEX(CARTAO_COMPRAS!$J:$J,INT((ROW()-2)/20)+2),MOD(ROW()-2,20)))</f>
        <v/>
      </c>
      <c r="I2519" s="4" t="str">
        <f aca="false">IF($H2519="","",$H2519-WEEKDAY($H2519,2)+1)</f>
        <v/>
      </c>
      <c r="J2519" s="4" t="str">
        <f aca="false">IF($I2519="","",$I2519+6)</f>
        <v/>
      </c>
      <c r="K2519" s="6" t="str">
        <f aca="false">IF($H2519="","",DATE(YEAR($H2519),MONTH($H2519),1))</f>
        <v/>
      </c>
      <c r="L2519" s="0" t="str">
        <f aca="false">IF($A2519="","",INDEX(CARTAO_COMPRAS!$K:$K,INT((ROW()-2)/20)+2))</f>
        <v/>
      </c>
      <c r="M2519" s="0" t="str">
        <f aca="false">IF($A2519="","","Compra no cartão")</f>
        <v/>
      </c>
    </row>
    <row r="2520" customFormat="false" ht="13.5" hidden="false" customHeight="false" outlineLevel="0" collapsed="false">
      <c r="A2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0" s="0" t="str">
        <f aca="false">IF($A2520="","",INDEX(CARTAO_COMPRAS!$C:$C,INT((ROW()-2)/20)+2))</f>
        <v/>
      </c>
      <c r="C2520" s="0" t="str">
        <f aca="false">IF($A2520="","",INDEX(CARTAO_COMPRAS!$D:$D,INT((ROW()-2)/20)+2))</f>
        <v/>
      </c>
      <c r="D2520" s="0" t="str">
        <f aca="false">IF($A2520="","",INDEX(CARTAO_COMPRAS!$E:$E,INT((ROW()-2)/20)+2))</f>
        <v/>
      </c>
      <c r="E2520" s="0" t="str">
        <f aca="false">IF($A2520="","",INDEX(CARTAO_COMPRAS!$H:$H,INT((ROW()-2)/20)+2)+MOD(ROW()-2,20))</f>
        <v/>
      </c>
      <c r="F2520" s="0" t="str">
        <f aca="false">IF($A2520="","",INDEX(CARTAO_COMPRAS!$G:$G,INT((ROW()-2)/20)+2))</f>
        <v/>
      </c>
      <c r="G2520" s="5" t="str">
        <f aca="false">IF($A2520="","",INDEX(CARTAO_COMPRAS!$I:$I,INT((ROW()-2)/20)+2))</f>
        <v/>
      </c>
      <c r="H2520" s="4" t="str">
        <f aca="false">IF($A2520="","",EDATE(INDEX(CARTAO_COMPRAS!$J:$J,INT((ROW()-2)/20)+2),MOD(ROW()-2,20)))</f>
        <v/>
      </c>
      <c r="I2520" s="4" t="str">
        <f aca="false">IF($H2520="","",$H2520-WEEKDAY($H2520,2)+1)</f>
        <v/>
      </c>
      <c r="J2520" s="4" t="str">
        <f aca="false">IF($I2520="","",$I2520+6)</f>
        <v/>
      </c>
      <c r="K2520" s="6" t="str">
        <f aca="false">IF($H2520="","",DATE(YEAR($H2520),MONTH($H2520),1))</f>
        <v/>
      </c>
      <c r="L2520" s="0" t="str">
        <f aca="false">IF($A2520="","",INDEX(CARTAO_COMPRAS!$K:$K,INT((ROW()-2)/20)+2))</f>
        <v/>
      </c>
      <c r="M2520" s="0" t="str">
        <f aca="false">IF($A2520="","","Compra no cartão")</f>
        <v/>
      </c>
    </row>
    <row r="2521" customFormat="false" ht="13.5" hidden="false" customHeight="false" outlineLevel="0" collapsed="false">
      <c r="A2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1" s="0" t="str">
        <f aca="false">IF($A2521="","",INDEX(CARTAO_COMPRAS!$C:$C,INT((ROW()-2)/20)+2))</f>
        <v/>
      </c>
      <c r="C2521" s="0" t="str">
        <f aca="false">IF($A2521="","",INDEX(CARTAO_COMPRAS!$D:$D,INT((ROW()-2)/20)+2))</f>
        <v/>
      </c>
      <c r="D2521" s="0" t="str">
        <f aca="false">IF($A2521="","",INDEX(CARTAO_COMPRAS!$E:$E,INT((ROW()-2)/20)+2))</f>
        <v/>
      </c>
      <c r="E2521" s="0" t="str">
        <f aca="false">IF($A2521="","",INDEX(CARTAO_COMPRAS!$H:$H,INT((ROW()-2)/20)+2)+MOD(ROW()-2,20))</f>
        <v/>
      </c>
      <c r="F2521" s="0" t="str">
        <f aca="false">IF($A2521="","",INDEX(CARTAO_COMPRAS!$G:$G,INT((ROW()-2)/20)+2))</f>
        <v/>
      </c>
      <c r="G2521" s="5" t="str">
        <f aca="false">IF($A2521="","",INDEX(CARTAO_COMPRAS!$I:$I,INT((ROW()-2)/20)+2))</f>
        <v/>
      </c>
      <c r="H2521" s="4" t="str">
        <f aca="false">IF($A2521="","",EDATE(INDEX(CARTAO_COMPRAS!$J:$J,INT((ROW()-2)/20)+2),MOD(ROW()-2,20)))</f>
        <v/>
      </c>
      <c r="I2521" s="4" t="str">
        <f aca="false">IF($H2521="","",$H2521-WEEKDAY($H2521,2)+1)</f>
        <v/>
      </c>
      <c r="J2521" s="4" t="str">
        <f aca="false">IF($I2521="","",$I2521+6)</f>
        <v/>
      </c>
      <c r="K2521" s="6" t="str">
        <f aca="false">IF($H2521="","",DATE(YEAR($H2521),MONTH($H2521),1))</f>
        <v/>
      </c>
      <c r="L2521" s="0" t="str">
        <f aca="false">IF($A2521="","",INDEX(CARTAO_COMPRAS!$K:$K,INT((ROW()-2)/20)+2))</f>
        <v/>
      </c>
      <c r="M2521" s="0" t="str">
        <f aca="false">IF($A2521="","","Compra no cartão")</f>
        <v/>
      </c>
    </row>
    <row r="2522" customFormat="false" ht="13.5" hidden="false" customHeight="false" outlineLevel="0" collapsed="false">
      <c r="A25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127</v>
      </c>
      <c r="B2522" s="0" t="str">
        <f aca="false">IF($A2522="","",INDEX(CARTAO_COMPRAS!$C:$C,INT((ROW()-2)/20)+2))</f>
        <v>Bradesco</v>
      </c>
      <c r="C2522" s="0" t="str">
        <f aca="false">IF($A2522="","",INDEX(CARTAO_COMPRAS!$D:$D,INT((ROW()-2)/20)+2))</f>
        <v>Giga Atacado</v>
      </c>
      <c r="D2522" s="0" t="str">
        <f aca="false">IF($A2522="","",INDEX(CARTAO_COMPRAS!$E:$E,INT((ROW()-2)/20)+2))</f>
        <v>Alimentação / Insumos</v>
      </c>
      <c r="E2522" s="0" t="n">
        <f aca="false">IF($A2522="","",INDEX(CARTAO_COMPRAS!$H:$H,INT((ROW()-2)/20)+2)+MOD(ROW()-2,20))</f>
        <v>1</v>
      </c>
      <c r="F2522" s="0" t="n">
        <f aca="false">IF($A2522="","",INDEX(CARTAO_COMPRAS!$G:$G,INT((ROW()-2)/20)+2))</f>
        <v>1</v>
      </c>
      <c r="G2522" s="5" t="n">
        <f aca="false">IF($A2522="","",INDEX(CARTAO_COMPRAS!$I:$I,INT((ROW()-2)/20)+2))</f>
        <v>745.53</v>
      </c>
      <c r="H2522" s="4" t="n">
        <f aca="false">IF($A2522="","",EDATE(INDEX(CARTAO_COMPRAS!$J:$J,INT((ROW()-2)/20)+2),MOD(ROW()-2,20)))</f>
        <v>46218</v>
      </c>
      <c r="I2522" s="4" t="n">
        <f aca="false">IF($H2522="","",$H2522-WEEKDAY($H2522,2)+1)</f>
        <v>46216</v>
      </c>
      <c r="J2522" s="4" t="n">
        <f aca="false">IF($I2522="","",$I2522+6)</f>
        <v>46222</v>
      </c>
      <c r="K2522" s="6" t="n">
        <f aca="false">IF($H2522="","",DATE(YEAR($H2522),MONTH($H2522),1))</f>
        <v>46204</v>
      </c>
      <c r="L2522" s="0" t="str">
        <f aca="false">IF($A2522="","",INDEX(CARTAO_COMPRAS!$K:$K,INT((ROW()-2)/20)+2))</f>
        <v>Previsto</v>
      </c>
      <c r="M2522" s="0" t="str">
        <f aca="false">IF($A2522="","","Compra no cartão")</f>
        <v>Compra no cartão</v>
      </c>
    </row>
    <row r="2523" customFormat="false" ht="13.5" hidden="false" customHeight="false" outlineLevel="0" collapsed="false">
      <c r="A2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3" s="0" t="str">
        <f aca="false">IF($A2523="","",INDEX(CARTAO_COMPRAS!$C:$C,INT((ROW()-2)/20)+2))</f>
        <v/>
      </c>
      <c r="C2523" s="0" t="str">
        <f aca="false">IF($A2523="","",INDEX(CARTAO_COMPRAS!$D:$D,INT((ROW()-2)/20)+2))</f>
        <v/>
      </c>
      <c r="D2523" s="0" t="str">
        <f aca="false">IF($A2523="","",INDEX(CARTAO_COMPRAS!$E:$E,INT((ROW()-2)/20)+2))</f>
        <v/>
      </c>
      <c r="E2523" s="0" t="str">
        <f aca="false">IF($A2523="","",INDEX(CARTAO_COMPRAS!$H:$H,INT((ROW()-2)/20)+2)+MOD(ROW()-2,20))</f>
        <v/>
      </c>
      <c r="F2523" s="0" t="str">
        <f aca="false">IF($A2523="","",INDEX(CARTAO_COMPRAS!$G:$G,INT((ROW()-2)/20)+2))</f>
        <v/>
      </c>
      <c r="G2523" s="5" t="str">
        <f aca="false">IF($A2523="","",INDEX(CARTAO_COMPRAS!$I:$I,INT((ROW()-2)/20)+2))</f>
        <v/>
      </c>
      <c r="H2523" s="4" t="str">
        <f aca="false">IF($A2523="","",EDATE(INDEX(CARTAO_COMPRAS!$J:$J,INT((ROW()-2)/20)+2),MOD(ROW()-2,20)))</f>
        <v/>
      </c>
      <c r="I2523" s="4" t="str">
        <f aca="false">IF($H2523="","",$H2523-WEEKDAY($H2523,2)+1)</f>
        <v/>
      </c>
      <c r="J2523" s="4" t="str">
        <f aca="false">IF($I2523="","",$I2523+6)</f>
        <v/>
      </c>
      <c r="K2523" s="6" t="str">
        <f aca="false">IF($H2523="","",DATE(YEAR($H2523),MONTH($H2523),1))</f>
        <v/>
      </c>
      <c r="L2523" s="0" t="str">
        <f aca="false">IF($A2523="","",INDEX(CARTAO_COMPRAS!$K:$K,INT((ROW()-2)/20)+2))</f>
        <v/>
      </c>
      <c r="M2523" s="0" t="str">
        <f aca="false">IF($A2523="","","Compra no cartão")</f>
        <v/>
      </c>
    </row>
    <row r="2524" customFormat="false" ht="13.5" hidden="false" customHeight="false" outlineLevel="0" collapsed="false">
      <c r="A2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4" s="0" t="str">
        <f aca="false">IF($A2524="","",INDEX(CARTAO_COMPRAS!$C:$C,INT((ROW()-2)/20)+2))</f>
        <v/>
      </c>
      <c r="C2524" s="0" t="str">
        <f aca="false">IF($A2524="","",INDEX(CARTAO_COMPRAS!$D:$D,INT((ROW()-2)/20)+2))</f>
        <v/>
      </c>
      <c r="D2524" s="0" t="str">
        <f aca="false">IF($A2524="","",INDEX(CARTAO_COMPRAS!$E:$E,INT((ROW()-2)/20)+2))</f>
        <v/>
      </c>
      <c r="E2524" s="0" t="str">
        <f aca="false">IF($A2524="","",INDEX(CARTAO_COMPRAS!$H:$H,INT((ROW()-2)/20)+2)+MOD(ROW()-2,20))</f>
        <v/>
      </c>
      <c r="F2524" s="0" t="str">
        <f aca="false">IF($A2524="","",INDEX(CARTAO_COMPRAS!$G:$G,INT((ROW()-2)/20)+2))</f>
        <v/>
      </c>
      <c r="G2524" s="5" t="str">
        <f aca="false">IF($A2524="","",INDEX(CARTAO_COMPRAS!$I:$I,INT((ROW()-2)/20)+2))</f>
        <v/>
      </c>
      <c r="H2524" s="4" t="str">
        <f aca="false">IF($A2524="","",EDATE(INDEX(CARTAO_COMPRAS!$J:$J,INT((ROW()-2)/20)+2),MOD(ROW()-2,20)))</f>
        <v/>
      </c>
      <c r="I2524" s="4" t="str">
        <f aca="false">IF($H2524="","",$H2524-WEEKDAY($H2524,2)+1)</f>
        <v/>
      </c>
      <c r="J2524" s="4" t="str">
        <f aca="false">IF($I2524="","",$I2524+6)</f>
        <v/>
      </c>
      <c r="K2524" s="6" t="str">
        <f aca="false">IF($H2524="","",DATE(YEAR($H2524),MONTH($H2524),1))</f>
        <v/>
      </c>
      <c r="L2524" s="0" t="str">
        <f aca="false">IF($A2524="","",INDEX(CARTAO_COMPRAS!$K:$K,INT((ROW()-2)/20)+2))</f>
        <v/>
      </c>
      <c r="M2524" s="0" t="str">
        <f aca="false">IF($A2524="","","Compra no cartão")</f>
        <v/>
      </c>
    </row>
    <row r="2525" customFormat="false" ht="13.5" hidden="false" customHeight="false" outlineLevel="0" collapsed="false">
      <c r="A2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5" s="0" t="str">
        <f aca="false">IF($A2525="","",INDEX(CARTAO_COMPRAS!$C:$C,INT((ROW()-2)/20)+2))</f>
        <v/>
      </c>
      <c r="C2525" s="0" t="str">
        <f aca="false">IF($A2525="","",INDEX(CARTAO_COMPRAS!$D:$D,INT((ROW()-2)/20)+2))</f>
        <v/>
      </c>
      <c r="D2525" s="0" t="str">
        <f aca="false">IF($A2525="","",INDEX(CARTAO_COMPRAS!$E:$E,INT((ROW()-2)/20)+2))</f>
        <v/>
      </c>
      <c r="E2525" s="0" t="str">
        <f aca="false">IF($A2525="","",INDEX(CARTAO_COMPRAS!$H:$H,INT((ROW()-2)/20)+2)+MOD(ROW()-2,20))</f>
        <v/>
      </c>
      <c r="F2525" s="0" t="str">
        <f aca="false">IF($A2525="","",INDEX(CARTAO_COMPRAS!$G:$G,INT((ROW()-2)/20)+2))</f>
        <v/>
      </c>
      <c r="G2525" s="5" t="str">
        <f aca="false">IF($A2525="","",INDEX(CARTAO_COMPRAS!$I:$I,INT((ROW()-2)/20)+2))</f>
        <v/>
      </c>
      <c r="H2525" s="4" t="str">
        <f aca="false">IF($A2525="","",EDATE(INDEX(CARTAO_COMPRAS!$J:$J,INT((ROW()-2)/20)+2),MOD(ROW()-2,20)))</f>
        <v/>
      </c>
      <c r="I2525" s="4" t="str">
        <f aca="false">IF($H2525="","",$H2525-WEEKDAY($H2525,2)+1)</f>
        <v/>
      </c>
      <c r="J2525" s="4" t="str">
        <f aca="false">IF($I2525="","",$I2525+6)</f>
        <v/>
      </c>
      <c r="K2525" s="6" t="str">
        <f aca="false">IF($H2525="","",DATE(YEAR($H2525),MONTH($H2525),1))</f>
        <v/>
      </c>
      <c r="L2525" s="0" t="str">
        <f aca="false">IF($A2525="","",INDEX(CARTAO_COMPRAS!$K:$K,INT((ROW()-2)/20)+2))</f>
        <v/>
      </c>
      <c r="M2525" s="0" t="str">
        <f aca="false">IF($A2525="","","Compra no cartão")</f>
        <v/>
      </c>
    </row>
    <row r="2526" customFormat="false" ht="13.5" hidden="false" customHeight="false" outlineLevel="0" collapsed="false">
      <c r="A2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6" s="0" t="str">
        <f aca="false">IF($A2526="","",INDEX(CARTAO_COMPRAS!$C:$C,INT((ROW()-2)/20)+2))</f>
        <v/>
      </c>
      <c r="C2526" s="0" t="str">
        <f aca="false">IF($A2526="","",INDEX(CARTAO_COMPRAS!$D:$D,INT((ROW()-2)/20)+2))</f>
        <v/>
      </c>
      <c r="D2526" s="0" t="str">
        <f aca="false">IF($A2526="","",INDEX(CARTAO_COMPRAS!$E:$E,INT((ROW()-2)/20)+2))</f>
        <v/>
      </c>
      <c r="E2526" s="0" t="str">
        <f aca="false">IF($A2526="","",INDEX(CARTAO_COMPRAS!$H:$H,INT((ROW()-2)/20)+2)+MOD(ROW()-2,20))</f>
        <v/>
      </c>
      <c r="F2526" s="0" t="str">
        <f aca="false">IF($A2526="","",INDEX(CARTAO_COMPRAS!$G:$G,INT((ROW()-2)/20)+2))</f>
        <v/>
      </c>
      <c r="G2526" s="5" t="str">
        <f aca="false">IF($A2526="","",INDEX(CARTAO_COMPRAS!$I:$I,INT((ROW()-2)/20)+2))</f>
        <v/>
      </c>
      <c r="H2526" s="4" t="str">
        <f aca="false">IF($A2526="","",EDATE(INDEX(CARTAO_COMPRAS!$J:$J,INT((ROW()-2)/20)+2),MOD(ROW()-2,20)))</f>
        <v/>
      </c>
      <c r="I2526" s="4" t="str">
        <f aca="false">IF($H2526="","",$H2526-WEEKDAY($H2526,2)+1)</f>
        <v/>
      </c>
      <c r="J2526" s="4" t="str">
        <f aca="false">IF($I2526="","",$I2526+6)</f>
        <v/>
      </c>
      <c r="K2526" s="6" t="str">
        <f aca="false">IF($H2526="","",DATE(YEAR($H2526),MONTH($H2526),1))</f>
        <v/>
      </c>
      <c r="L2526" s="0" t="str">
        <f aca="false">IF($A2526="","",INDEX(CARTAO_COMPRAS!$K:$K,INT((ROW()-2)/20)+2))</f>
        <v/>
      </c>
      <c r="M2526" s="0" t="str">
        <f aca="false">IF($A2526="","","Compra no cartão")</f>
        <v/>
      </c>
    </row>
    <row r="2527" customFormat="false" ht="13.5" hidden="false" customHeight="false" outlineLevel="0" collapsed="false">
      <c r="A2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7" s="0" t="str">
        <f aca="false">IF($A2527="","",INDEX(CARTAO_COMPRAS!$C:$C,INT((ROW()-2)/20)+2))</f>
        <v/>
      </c>
      <c r="C2527" s="0" t="str">
        <f aca="false">IF($A2527="","",INDEX(CARTAO_COMPRAS!$D:$D,INT((ROW()-2)/20)+2))</f>
        <v/>
      </c>
      <c r="D2527" s="0" t="str">
        <f aca="false">IF($A2527="","",INDEX(CARTAO_COMPRAS!$E:$E,INT((ROW()-2)/20)+2))</f>
        <v/>
      </c>
      <c r="E2527" s="0" t="str">
        <f aca="false">IF($A2527="","",INDEX(CARTAO_COMPRAS!$H:$H,INT((ROW()-2)/20)+2)+MOD(ROW()-2,20))</f>
        <v/>
      </c>
      <c r="F2527" s="0" t="str">
        <f aca="false">IF($A2527="","",INDEX(CARTAO_COMPRAS!$G:$G,INT((ROW()-2)/20)+2))</f>
        <v/>
      </c>
      <c r="G2527" s="5" t="str">
        <f aca="false">IF($A2527="","",INDEX(CARTAO_COMPRAS!$I:$I,INT((ROW()-2)/20)+2))</f>
        <v/>
      </c>
      <c r="H2527" s="4" t="str">
        <f aca="false">IF($A2527="","",EDATE(INDEX(CARTAO_COMPRAS!$J:$J,INT((ROW()-2)/20)+2),MOD(ROW()-2,20)))</f>
        <v/>
      </c>
      <c r="I2527" s="4" t="str">
        <f aca="false">IF($H2527="","",$H2527-WEEKDAY($H2527,2)+1)</f>
        <v/>
      </c>
      <c r="J2527" s="4" t="str">
        <f aca="false">IF($I2527="","",$I2527+6)</f>
        <v/>
      </c>
      <c r="K2527" s="6" t="str">
        <f aca="false">IF($H2527="","",DATE(YEAR($H2527),MONTH($H2527),1))</f>
        <v/>
      </c>
      <c r="L2527" s="0" t="str">
        <f aca="false">IF($A2527="","",INDEX(CARTAO_COMPRAS!$K:$K,INT((ROW()-2)/20)+2))</f>
        <v/>
      </c>
      <c r="M2527" s="0" t="str">
        <f aca="false">IF($A2527="","","Compra no cartão")</f>
        <v/>
      </c>
    </row>
    <row r="2528" customFormat="false" ht="13.5" hidden="false" customHeight="false" outlineLevel="0" collapsed="false">
      <c r="A2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8" s="0" t="str">
        <f aca="false">IF($A2528="","",INDEX(CARTAO_COMPRAS!$C:$C,INT((ROW()-2)/20)+2))</f>
        <v/>
      </c>
      <c r="C2528" s="0" t="str">
        <f aca="false">IF($A2528="","",INDEX(CARTAO_COMPRAS!$D:$D,INT((ROW()-2)/20)+2))</f>
        <v/>
      </c>
      <c r="D2528" s="0" t="str">
        <f aca="false">IF($A2528="","",INDEX(CARTAO_COMPRAS!$E:$E,INT((ROW()-2)/20)+2))</f>
        <v/>
      </c>
      <c r="E2528" s="0" t="str">
        <f aca="false">IF($A2528="","",INDEX(CARTAO_COMPRAS!$H:$H,INT((ROW()-2)/20)+2)+MOD(ROW()-2,20))</f>
        <v/>
      </c>
      <c r="F2528" s="0" t="str">
        <f aca="false">IF($A2528="","",INDEX(CARTAO_COMPRAS!$G:$G,INT((ROW()-2)/20)+2))</f>
        <v/>
      </c>
      <c r="G2528" s="5" t="str">
        <f aca="false">IF($A2528="","",INDEX(CARTAO_COMPRAS!$I:$I,INT((ROW()-2)/20)+2))</f>
        <v/>
      </c>
      <c r="H2528" s="4" t="str">
        <f aca="false">IF($A2528="","",EDATE(INDEX(CARTAO_COMPRAS!$J:$J,INT((ROW()-2)/20)+2),MOD(ROW()-2,20)))</f>
        <v/>
      </c>
      <c r="I2528" s="4" t="str">
        <f aca="false">IF($H2528="","",$H2528-WEEKDAY($H2528,2)+1)</f>
        <v/>
      </c>
      <c r="J2528" s="4" t="str">
        <f aca="false">IF($I2528="","",$I2528+6)</f>
        <v/>
      </c>
      <c r="K2528" s="6" t="str">
        <f aca="false">IF($H2528="","",DATE(YEAR($H2528),MONTH($H2528),1))</f>
        <v/>
      </c>
      <c r="L2528" s="0" t="str">
        <f aca="false">IF($A2528="","",INDEX(CARTAO_COMPRAS!$K:$K,INT((ROW()-2)/20)+2))</f>
        <v/>
      </c>
      <c r="M2528" s="0" t="str">
        <f aca="false">IF($A2528="","","Compra no cartão")</f>
        <v/>
      </c>
    </row>
    <row r="2529" customFormat="false" ht="13.5" hidden="false" customHeight="false" outlineLevel="0" collapsed="false">
      <c r="A2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29" s="0" t="str">
        <f aca="false">IF($A2529="","",INDEX(CARTAO_COMPRAS!$C:$C,INT((ROW()-2)/20)+2))</f>
        <v/>
      </c>
      <c r="C2529" s="0" t="str">
        <f aca="false">IF($A2529="","",INDEX(CARTAO_COMPRAS!$D:$D,INT((ROW()-2)/20)+2))</f>
        <v/>
      </c>
      <c r="D2529" s="0" t="str">
        <f aca="false">IF($A2529="","",INDEX(CARTAO_COMPRAS!$E:$E,INT((ROW()-2)/20)+2))</f>
        <v/>
      </c>
      <c r="E2529" s="0" t="str">
        <f aca="false">IF($A2529="","",INDEX(CARTAO_COMPRAS!$H:$H,INT((ROW()-2)/20)+2)+MOD(ROW()-2,20))</f>
        <v/>
      </c>
      <c r="F2529" s="0" t="str">
        <f aca="false">IF($A2529="","",INDEX(CARTAO_COMPRAS!$G:$G,INT((ROW()-2)/20)+2))</f>
        <v/>
      </c>
      <c r="G2529" s="5" t="str">
        <f aca="false">IF($A2529="","",INDEX(CARTAO_COMPRAS!$I:$I,INT((ROW()-2)/20)+2))</f>
        <v/>
      </c>
      <c r="H2529" s="4" t="str">
        <f aca="false">IF($A2529="","",EDATE(INDEX(CARTAO_COMPRAS!$J:$J,INT((ROW()-2)/20)+2),MOD(ROW()-2,20)))</f>
        <v/>
      </c>
      <c r="I2529" s="4" t="str">
        <f aca="false">IF($H2529="","",$H2529-WEEKDAY($H2529,2)+1)</f>
        <v/>
      </c>
      <c r="J2529" s="4" t="str">
        <f aca="false">IF($I2529="","",$I2529+6)</f>
        <v/>
      </c>
      <c r="K2529" s="6" t="str">
        <f aca="false">IF($H2529="","",DATE(YEAR($H2529),MONTH($H2529),1))</f>
        <v/>
      </c>
      <c r="L2529" s="0" t="str">
        <f aca="false">IF($A2529="","",INDEX(CARTAO_COMPRAS!$K:$K,INT((ROW()-2)/20)+2))</f>
        <v/>
      </c>
      <c r="M2529" s="0" t="str">
        <f aca="false">IF($A2529="","","Compra no cartão")</f>
        <v/>
      </c>
    </row>
    <row r="2530" customFormat="false" ht="13.5" hidden="false" customHeight="false" outlineLevel="0" collapsed="false">
      <c r="A2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0" s="0" t="str">
        <f aca="false">IF($A2530="","",INDEX(CARTAO_COMPRAS!$C:$C,INT((ROW()-2)/20)+2))</f>
        <v/>
      </c>
      <c r="C2530" s="0" t="str">
        <f aca="false">IF($A2530="","",INDEX(CARTAO_COMPRAS!$D:$D,INT((ROW()-2)/20)+2))</f>
        <v/>
      </c>
      <c r="D2530" s="0" t="str">
        <f aca="false">IF($A2530="","",INDEX(CARTAO_COMPRAS!$E:$E,INT((ROW()-2)/20)+2))</f>
        <v/>
      </c>
      <c r="E2530" s="0" t="str">
        <f aca="false">IF($A2530="","",INDEX(CARTAO_COMPRAS!$H:$H,INT((ROW()-2)/20)+2)+MOD(ROW()-2,20))</f>
        <v/>
      </c>
      <c r="F2530" s="0" t="str">
        <f aca="false">IF($A2530="","",INDEX(CARTAO_COMPRAS!$G:$G,INT((ROW()-2)/20)+2))</f>
        <v/>
      </c>
      <c r="G2530" s="5" t="str">
        <f aca="false">IF($A2530="","",INDEX(CARTAO_COMPRAS!$I:$I,INT((ROW()-2)/20)+2))</f>
        <v/>
      </c>
      <c r="H2530" s="4" t="str">
        <f aca="false">IF($A2530="","",EDATE(INDEX(CARTAO_COMPRAS!$J:$J,INT((ROW()-2)/20)+2),MOD(ROW()-2,20)))</f>
        <v/>
      </c>
      <c r="I2530" s="4" t="str">
        <f aca="false">IF($H2530="","",$H2530-WEEKDAY($H2530,2)+1)</f>
        <v/>
      </c>
      <c r="J2530" s="4" t="str">
        <f aca="false">IF($I2530="","",$I2530+6)</f>
        <v/>
      </c>
      <c r="K2530" s="6" t="str">
        <f aca="false">IF($H2530="","",DATE(YEAR($H2530),MONTH($H2530),1))</f>
        <v/>
      </c>
      <c r="L2530" s="0" t="str">
        <f aca="false">IF($A2530="","",INDEX(CARTAO_COMPRAS!$K:$K,INT((ROW()-2)/20)+2))</f>
        <v/>
      </c>
      <c r="M2530" s="0" t="str">
        <f aca="false">IF($A2530="","","Compra no cartão")</f>
        <v/>
      </c>
    </row>
    <row r="2531" customFormat="false" ht="13.5" hidden="false" customHeight="false" outlineLevel="0" collapsed="false">
      <c r="A2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1" s="0" t="str">
        <f aca="false">IF($A2531="","",INDEX(CARTAO_COMPRAS!$C:$C,INT((ROW()-2)/20)+2))</f>
        <v/>
      </c>
      <c r="C2531" s="0" t="str">
        <f aca="false">IF($A2531="","",INDEX(CARTAO_COMPRAS!$D:$D,INT((ROW()-2)/20)+2))</f>
        <v/>
      </c>
      <c r="D2531" s="0" t="str">
        <f aca="false">IF($A2531="","",INDEX(CARTAO_COMPRAS!$E:$E,INT((ROW()-2)/20)+2))</f>
        <v/>
      </c>
      <c r="E2531" s="0" t="str">
        <f aca="false">IF($A2531="","",INDEX(CARTAO_COMPRAS!$H:$H,INT((ROW()-2)/20)+2)+MOD(ROW()-2,20))</f>
        <v/>
      </c>
      <c r="F2531" s="0" t="str">
        <f aca="false">IF($A2531="","",INDEX(CARTAO_COMPRAS!$G:$G,INT((ROW()-2)/20)+2))</f>
        <v/>
      </c>
      <c r="G2531" s="5" t="str">
        <f aca="false">IF($A2531="","",INDEX(CARTAO_COMPRAS!$I:$I,INT((ROW()-2)/20)+2))</f>
        <v/>
      </c>
      <c r="H2531" s="4" t="str">
        <f aca="false">IF($A2531="","",EDATE(INDEX(CARTAO_COMPRAS!$J:$J,INT((ROW()-2)/20)+2),MOD(ROW()-2,20)))</f>
        <v/>
      </c>
      <c r="I2531" s="4" t="str">
        <f aca="false">IF($H2531="","",$H2531-WEEKDAY($H2531,2)+1)</f>
        <v/>
      </c>
      <c r="J2531" s="4" t="str">
        <f aca="false">IF($I2531="","",$I2531+6)</f>
        <v/>
      </c>
      <c r="K2531" s="6" t="str">
        <f aca="false">IF($H2531="","",DATE(YEAR($H2531),MONTH($H2531),1))</f>
        <v/>
      </c>
      <c r="L2531" s="0" t="str">
        <f aca="false">IF($A2531="","",INDEX(CARTAO_COMPRAS!$K:$K,INT((ROW()-2)/20)+2))</f>
        <v/>
      </c>
      <c r="M2531" s="0" t="str">
        <f aca="false">IF($A2531="","","Compra no cartão")</f>
        <v/>
      </c>
    </row>
    <row r="2532" customFormat="false" ht="13.5" hidden="false" customHeight="false" outlineLevel="0" collapsed="false">
      <c r="A2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2" s="0" t="str">
        <f aca="false">IF($A2532="","",INDEX(CARTAO_COMPRAS!$C:$C,INT((ROW()-2)/20)+2))</f>
        <v/>
      </c>
      <c r="C2532" s="0" t="str">
        <f aca="false">IF($A2532="","",INDEX(CARTAO_COMPRAS!$D:$D,INT((ROW()-2)/20)+2))</f>
        <v/>
      </c>
      <c r="D2532" s="0" t="str">
        <f aca="false">IF($A2532="","",INDEX(CARTAO_COMPRAS!$E:$E,INT((ROW()-2)/20)+2))</f>
        <v/>
      </c>
      <c r="E2532" s="0" t="str">
        <f aca="false">IF($A2532="","",INDEX(CARTAO_COMPRAS!$H:$H,INT((ROW()-2)/20)+2)+MOD(ROW()-2,20))</f>
        <v/>
      </c>
      <c r="F2532" s="0" t="str">
        <f aca="false">IF($A2532="","",INDEX(CARTAO_COMPRAS!$G:$G,INT((ROW()-2)/20)+2))</f>
        <v/>
      </c>
      <c r="G2532" s="5" t="str">
        <f aca="false">IF($A2532="","",INDEX(CARTAO_COMPRAS!$I:$I,INT((ROW()-2)/20)+2))</f>
        <v/>
      </c>
      <c r="H2532" s="4" t="str">
        <f aca="false">IF($A2532="","",EDATE(INDEX(CARTAO_COMPRAS!$J:$J,INT((ROW()-2)/20)+2),MOD(ROW()-2,20)))</f>
        <v/>
      </c>
      <c r="I2532" s="4" t="str">
        <f aca="false">IF($H2532="","",$H2532-WEEKDAY($H2532,2)+1)</f>
        <v/>
      </c>
      <c r="J2532" s="4" t="str">
        <f aca="false">IF($I2532="","",$I2532+6)</f>
        <v/>
      </c>
      <c r="K2532" s="6" t="str">
        <f aca="false">IF($H2532="","",DATE(YEAR($H2532),MONTH($H2532),1))</f>
        <v/>
      </c>
      <c r="L2532" s="0" t="str">
        <f aca="false">IF($A2532="","",INDEX(CARTAO_COMPRAS!$K:$K,INT((ROW()-2)/20)+2))</f>
        <v/>
      </c>
      <c r="M2532" s="0" t="str">
        <f aca="false">IF($A2532="","","Compra no cartão")</f>
        <v/>
      </c>
    </row>
    <row r="2533" customFormat="false" ht="13.5" hidden="false" customHeight="false" outlineLevel="0" collapsed="false">
      <c r="A2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3" s="0" t="str">
        <f aca="false">IF($A2533="","",INDEX(CARTAO_COMPRAS!$C:$C,INT((ROW()-2)/20)+2))</f>
        <v/>
      </c>
      <c r="C2533" s="0" t="str">
        <f aca="false">IF($A2533="","",INDEX(CARTAO_COMPRAS!$D:$D,INT((ROW()-2)/20)+2))</f>
        <v/>
      </c>
      <c r="D2533" s="0" t="str">
        <f aca="false">IF($A2533="","",INDEX(CARTAO_COMPRAS!$E:$E,INT((ROW()-2)/20)+2))</f>
        <v/>
      </c>
      <c r="E2533" s="0" t="str">
        <f aca="false">IF($A2533="","",INDEX(CARTAO_COMPRAS!$H:$H,INT((ROW()-2)/20)+2)+MOD(ROW()-2,20))</f>
        <v/>
      </c>
      <c r="F2533" s="0" t="str">
        <f aca="false">IF($A2533="","",INDEX(CARTAO_COMPRAS!$G:$G,INT((ROW()-2)/20)+2))</f>
        <v/>
      </c>
      <c r="G2533" s="5" t="str">
        <f aca="false">IF($A2533="","",INDEX(CARTAO_COMPRAS!$I:$I,INT((ROW()-2)/20)+2))</f>
        <v/>
      </c>
      <c r="H2533" s="4" t="str">
        <f aca="false">IF($A2533="","",EDATE(INDEX(CARTAO_COMPRAS!$J:$J,INT((ROW()-2)/20)+2),MOD(ROW()-2,20)))</f>
        <v/>
      </c>
      <c r="I2533" s="4" t="str">
        <f aca="false">IF($H2533="","",$H2533-WEEKDAY($H2533,2)+1)</f>
        <v/>
      </c>
      <c r="J2533" s="4" t="str">
        <f aca="false">IF($I2533="","",$I2533+6)</f>
        <v/>
      </c>
      <c r="K2533" s="6" t="str">
        <f aca="false">IF($H2533="","",DATE(YEAR($H2533),MONTH($H2533),1))</f>
        <v/>
      </c>
      <c r="L2533" s="0" t="str">
        <f aca="false">IF($A2533="","",INDEX(CARTAO_COMPRAS!$K:$K,INT((ROW()-2)/20)+2))</f>
        <v/>
      </c>
      <c r="M2533" s="0" t="str">
        <f aca="false">IF($A2533="","","Compra no cartão")</f>
        <v/>
      </c>
    </row>
    <row r="2534" customFormat="false" ht="13.5" hidden="false" customHeight="false" outlineLevel="0" collapsed="false">
      <c r="A2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4" s="0" t="str">
        <f aca="false">IF($A2534="","",INDEX(CARTAO_COMPRAS!$C:$C,INT((ROW()-2)/20)+2))</f>
        <v/>
      </c>
      <c r="C2534" s="0" t="str">
        <f aca="false">IF($A2534="","",INDEX(CARTAO_COMPRAS!$D:$D,INT((ROW()-2)/20)+2))</f>
        <v/>
      </c>
      <c r="D2534" s="0" t="str">
        <f aca="false">IF($A2534="","",INDEX(CARTAO_COMPRAS!$E:$E,INT((ROW()-2)/20)+2))</f>
        <v/>
      </c>
      <c r="E2534" s="0" t="str">
        <f aca="false">IF($A2534="","",INDEX(CARTAO_COMPRAS!$H:$H,INT((ROW()-2)/20)+2)+MOD(ROW()-2,20))</f>
        <v/>
      </c>
      <c r="F2534" s="0" t="str">
        <f aca="false">IF($A2534="","",INDEX(CARTAO_COMPRAS!$G:$G,INT((ROW()-2)/20)+2))</f>
        <v/>
      </c>
      <c r="G2534" s="5" t="str">
        <f aca="false">IF($A2534="","",INDEX(CARTAO_COMPRAS!$I:$I,INT((ROW()-2)/20)+2))</f>
        <v/>
      </c>
      <c r="H2534" s="4" t="str">
        <f aca="false">IF($A2534="","",EDATE(INDEX(CARTAO_COMPRAS!$J:$J,INT((ROW()-2)/20)+2),MOD(ROW()-2,20)))</f>
        <v/>
      </c>
      <c r="I2534" s="4" t="str">
        <f aca="false">IF($H2534="","",$H2534-WEEKDAY($H2534,2)+1)</f>
        <v/>
      </c>
      <c r="J2534" s="4" t="str">
        <f aca="false">IF($I2534="","",$I2534+6)</f>
        <v/>
      </c>
      <c r="K2534" s="6" t="str">
        <f aca="false">IF($H2534="","",DATE(YEAR($H2534),MONTH($H2534),1))</f>
        <v/>
      </c>
      <c r="L2534" s="0" t="str">
        <f aca="false">IF($A2534="","",INDEX(CARTAO_COMPRAS!$K:$K,INT((ROW()-2)/20)+2))</f>
        <v/>
      </c>
      <c r="M2534" s="0" t="str">
        <f aca="false">IF($A2534="","","Compra no cartão")</f>
        <v/>
      </c>
    </row>
    <row r="2535" customFormat="false" ht="13.5" hidden="false" customHeight="false" outlineLevel="0" collapsed="false">
      <c r="A2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5" s="0" t="str">
        <f aca="false">IF($A2535="","",INDEX(CARTAO_COMPRAS!$C:$C,INT((ROW()-2)/20)+2))</f>
        <v/>
      </c>
      <c r="C2535" s="0" t="str">
        <f aca="false">IF($A2535="","",INDEX(CARTAO_COMPRAS!$D:$D,INT((ROW()-2)/20)+2))</f>
        <v/>
      </c>
      <c r="D2535" s="0" t="str">
        <f aca="false">IF($A2535="","",INDEX(CARTAO_COMPRAS!$E:$E,INT((ROW()-2)/20)+2))</f>
        <v/>
      </c>
      <c r="E2535" s="0" t="str">
        <f aca="false">IF($A2535="","",INDEX(CARTAO_COMPRAS!$H:$H,INT((ROW()-2)/20)+2)+MOD(ROW()-2,20))</f>
        <v/>
      </c>
      <c r="F2535" s="0" t="str">
        <f aca="false">IF($A2535="","",INDEX(CARTAO_COMPRAS!$G:$G,INT((ROW()-2)/20)+2))</f>
        <v/>
      </c>
      <c r="G2535" s="5" t="str">
        <f aca="false">IF($A2535="","",INDEX(CARTAO_COMPRAS!$I:$I,INT((ROW()-2)/20)+2))</f>
        <v/>
      </c>
      <c r="H2535" s="4" t="str">
        <f aca="false">IF($A2535="","",EDATE(INDEX(CARTAO_COMPRAS!$J:$J,INT((ROW()-2)/20)+2),MOD(ROW()-2,20)))</f>
        <v/>
      </c>
      <c r="I2535" s="4" t="str">
        <f aca="false">IF($H2535="","",$H2535-WEEKDAY($H2535,2)+1)</f>
        <v/>
      </c>
      <c r="J2535" s="4" t="str">
        <f aca="false">IF($I2535="","",$I2535+6)</f>
        <v/>
      </c>
      <c r="K2535" s="6" t="str">
        <f aca="false">IF($H2535="","",DATE(YEAR($H2535),MONTH($H2535),1))</f>
        <v/>
      </c>
      <c r="L2535" s="0" t="str">
        <f aca="false">IF($A2535="","",INDEX(CARTAO_COMPRAS!$K:$K,INT((ROW()-2)/20)+2))</f>
        <v/>
      </c>
      <c r="M2535" s="0" t="str">
        <f aca="false">IF($A2535="","","Compra no cartão")</f>
        <v/>
      </c>
    </row>
    <row r="2536" customFormat="false" ht="13.5" hidden="false" customHeight="false" outlineLevel="0" collapsed="false">
      <c r="A2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6" s="0" t="str">
        <f aca="false">IF($A2536="","",INDEX(CARTAO_COMPRAS!$C:$C,INT((ROW()-2)/20)+2))</f>
        <v/>
      </c>
      <c r="C2536" s="0" t="str">
        <f aca="false">IF($A2536="","",INDEX(CARTAO_COMPRAS!$D:$D,INT((ROW()-2)/20)+2))</f>
        <v/>
      </c>
      <c r="D2536" s="0" t="str">
        <f aca="false">IF($A2536="","",INDEX(CARTAO_COMPRAS!$E:$E,INT((ROW()-2)/20)+2))</f>
        <v/>
      </c>
      <c r="E2536" s="0" t="str">
        <f aca="false">IF($A2536="","",INDEX(CARTAO_COMPRAS!$H:$H,INT((ROW()-2)/20)+2)+MOD(ROW()-2,20))</f>
        <v/>
      </c>
      <c r="F2536" s="0" t="str">
        <f aca="false">IF($A2536="","",INDEX(CARTAO_COMPRAS!$G:$G,INT((ROW()-2)/20)+2))</f>
        <v/>
      </c>
      <c r="G2536" s="5" t="str">
        <f aca="false">IF($A2536="","",INDEX(CARTAO_COMPRAS!$I:$I,INT((ROW()-2)/20)+2))</f>
        <v/>
      </c>
      <c r="H2536" s="4" t="str">
        <f aca="false">IF($A2536="","",EDATE(INDEX(CARTAO_COMPRAS!$J:$J,INT((ROW()-2)/20)+2),MOD(ROW()-2,20)))</f>
        <v/>
      </c>
      <c r="I2536" s="4" t="str">
        <f aca="false">IF($H2536="","",$H2536-WEEKDAY($H2536,2)+1)</f>
        <v/>
      </c>
      <c r="J2536" s="4" t="str">
        <f aca="false">IF($I2536="","",$I2536+6)</f>
        <v/>
      </c>
      <c r="K2536" s="6" t="str">
        <f aca="false">IF($H2536="","",DATE(YEAR($H2536),MONTH($H2536),1))</f>
        <v/>
      </c>
      <c r="L2536" s="0" t="str">
        <f aca="false">IF($A2536="","",INDEX(CARTAO_COMPRAS!$K:$K,INT((ROW()-2)/20)+2))</f>
        <v/>
      </c>
      <c r="M2536" s="0" t="str">
        <f aca="false">IF($A2536="","","Compra no cartão")</f>
        <v/>
      </c>
    </row>
    <row r="2537" customFormat="false" ht="13.5" hidden="false" customHeight="false" outlineLevel="0" collapsed="false">
      <c r="A2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7" s="0" t="str">
        <f aca="false">IF($A2537="","",INDEX(CARTAO_COMPRAS!$C:$C,INT((ROW()-2)/20)+2))</f>
        <v/>
      </c>
      <c r="C2537" s="0" t="str">
        <f aca="false">IF($A2537="","",INDEX(CARTAO_COMPRAS!$D:$D,INT((ROW()-2)/20)+2))</f>
        <v/>
      </c>
      <c r="D2537" s="0" t="str">
        <f aca="false">IF($A2537="","",INDEX(CARTAO_COMPRAS!$E:$E,INT((ROW()-2)/20)+2))</f>
        <v/>
      </c>
      <c r="E2537" s="0" t="str">
        <f aca="false">IF($A2537="","",INDEX(CARTAO_COMPRAS!$H:$H,INT((ROW()-2)/20)+2)+MOD(ROW()-2,20))</f>
        <v/>
      </c>
      <c r="F2537" s="0" t="str">
        <f aca="false">IF($A2537="","",INDEX(CARTAO_COMPRAS!$G:$G,INT((ROW()-2)/20)+2))</f>
        <v/>
      </c>
      <c r="G2537" s="5" t="str">
        <f aca="false">IF($A2537="","",INDEX(CARTAO_COMPRAS!$I:$I,INT((ROW()-2)/20)+2))</f>
        <v/>
      </c>
      <c r="H2537" s="4" t="str">
        <f aca="false">IF($A2537="","",EDATE(INDEX(CARTAO_COMPRAS!$J:$J,INT((ROW()-2)/20)+2),MOD(ROW()-2,20)))</f>
        <v/>
      </c>
      <c r="I2537" s="4" t="str">
        <f aca="false">IF($H2537="","",$H2537-WEEKDAY($H2537,2)+1)</f>
        <v/>
      </c>
      <c r="J2537" s="4" t="str">
        <f aca="false">IF($I2537="","",$I2537+6)</f>
        <v/>
      </c>
      <c r="K2537" s="6" t="str">
        <f aca="false">IF($H2537="","",DATE(YEAR($H2537),MONTH($H2537),1))</f>
        <v/>
      </c>
      <c r="L2537" s="0" t="str">
        <f aca="false">IF($A2537="","",INDEX(CARTAO_COMPRAS!$K:$K,INT((ROW()-2)/20)+2))</f>
        <v/>
      </c>
      <c r="M2537" s="0" t="str">
        <f aca="false">IF($A2537="","","Compra no cartão")</f>
        <v/>
      </c>
    </row>
    <row r="2538" customFormat="false" ht="13.5" hidden="false" customHeight="false" outlineLevel="0" collapsed="false">
      <c r="A2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8" s="0" t="str">
        <f aca="false">IF($A2538="","",INDEX(CARTAO_COMPRAS!$C:$C,INT((ROW()-2)/20)+2))</f>
        <v/>
      </c>
      <c r="C2538" s="0" t="str">
        <f aca="false">IF($A2538="","",INDEX(CARTAO_COMPRAS!$D:$D,INT((ROW()-2)/20)+2))</f>
        <v/>
      </c>
      <c r="D2538" s="0" t="str">
        <f aca="false">IF($A2538="","",INDEX(CARTAO_COMPRAS!$E:$E,INT((ROW()-2)/20)+2))</f>
        <v/>
      </c>
      <c r="E2538" s="0" t="str">
        <f aca="false">IF($A2538="","",INDEX(CARTAO_COMPRAS!$H:$H,INT((ROW()-2)/20)+2)+MOD(ROW()-2,20))</f>
        <v/>
      </c>
      <c r="F2538" s="0" t="str">
        <f aca="false">IF($A2538="","",INDEX(CARTAO_COMPRAS!$G:$G,INT((ROW()-2)/20)+2))</f>
        <v/>
      </c>
      <c r="G2538" s="5" t="str">
        <f aca="false">IF($A2538="","",INDEX(CARTAO_COMPRAS!$I:$I,INT((ROW()-2)/20)+2))</f>
        <v/>
      </c>
      <c r="H2538" s="4" t="str">
        <f aca="false">IF($A2538="","",EDATE(INDEX(CARTAO_COMPRAS!$J:$J,INT((ROW()-2)/20)+2),MOD(ROW()-2,20)))</f>
        <v/>
      </c>
      <c r="I2538" s="4" t="str">
        <f aca="false">IF($H2538="","",$H2538-WEEKDAY($H2538,2)+1)</f>
        <v/>
      </c>
      <c r="J2538" s="4" t="str">
        <f aca="false">IF($I2538="","",$I2538+6)</f>
        <v/>
      </c>
      <c r="K2538" s="6" t="str">
        <f aca="false">IF($H2538="","",DATE(YEAR($H2538),MONTH($H2538),1))</f>
        <v/>
      </c>
      <c r="L2538" s="0" t="str">
        <f aca="false">IF($A2538="","",INDEX(CARTAO_COMPRAS!$K:$K,INT((ROW()-2)/20)+2))</f>
        <v/>
      </c>
      <c r="M2538" s="0" t="str">
        <f aca="false">IF($A2538="","","Compra no cartão")</f>
        <v/>
      </c>
    </row>
    <row r="2539" customFormat="false" ht="13.5" hidden="false" customHeight="false" outlineLevel="0" collapsed="false">
      <c r="A2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39" s="0" t="str">
        <f aca="false">IF($A2539="","",INDEX(CARTAO_COMPRAS!$C:$C,INT((ROW()-2)/20)+2))</f>
        <v/>
      </c>
      <c r="C2539" s="0" t="str">
        <f aca="false">IF($A2539="","",INDEX(CARTAO_COMPRAS!$D:$D,INT((ROW()-2)/20)+2))</f>
        <v/>
      </c>
      <c r="D2539" s="0" t="str">
        <f aca="false">IF($A2539="","",INDEX(CARTAO_COMPRAS!$E:$E,INT((ROW()-2)/20)+2))</f>
        <v/>
      </c>
      <c r="E2539" s="0" t="str">
        <f aca="false">IF($A2539="","",INDEX(CARTAO_COMPRAS!$H:$H,INT((ROW()-2)/20)+2)+MOD(ROW()-2,20))</f>
        <v/>
      </c>
      <c r="F2539" s="0" t="str">
        <f aca="false">IF($A2539="","",INDEX(CARTAO_COMPRAS!$G:$G,INT((ROW()-2)/20)+2))</f>
        <v/>
      </c>
      <c r="G2539" s="5" t="str">
        <f aca="false">IF($A2539="","",INDEX(CARTAO_COMPRAS!$I:$I,INT((ROW()-2)/20)+2))</f>
        <v/>
      </c>
      <c r="H2539" s="4" t="str">
        <f aca="false">IF($A2539="","",EDATE(INDEX(CARTAO_COMPRAS!$J:$J,INT((ROW()-2)/20)+2),MOD(ROW()-2,20)))</f>
        <v/>
      </c>
      <c r="I2539" s="4" t="str">
        <f aca="false">IF($H2539="","",$H2539-WEEKDAY($H2539,2)+1)</f>
        <v/>
      </c>
      <c r="J2539" s="4" t="str">
        <f aca="false">IF($I2539="","",$I2539+6)</f>
        <v/>
      </c>
      <c r="K2539" s="6" t="str">
        <f aca="false">IF($H2539="","",DATE(YEAR($H2539),MONTH($H2539),1))</f>
        <v/>
      </c>
      <c r="L2539" s="0" t="str">
        <f aca="false">IF($A2539="","",INDEX(CARTAO_COMPRAS!$K:$K,INT((ROW()-2)/20)+2))</f>
        <v/>
      </c>
      <c r="M2539" s="0" t="str">
        <f aca="false">IF($A2539="","","Compra no cartão")</f>
        <v/>
      </c>
    </row>
    <row r="2540" customFormat="false" ht="13.5" hidden="false" customHeight="false" outlineLevel="0" collapsed="false">
      <c r="A2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40" s="0" t="str">
        <f aca="false">IF($A2540="","",INDEX(CARTAO_COMPRAS!$C:$C,INT((ROW()-2)/20)+2))</f>
        <v/>
      </c>
      <c r="C2540" s="0" t="str">
        <f aca="false">IF($A2540="","",INDEX(CARTAO_COMPRAS!$D:$D,INT((ROW()-2)/20)+2))</f>
        <v/>
      </c>
      <c r="D2540" s="0" t="str">
        <f aca="false">IF($A2540="","",INDEX(CARTAO_COMPRAS!$E:$E,INT((ROW()-2)/20)+2))</f>
        <v/>
      </c>
      <c r="E2540" s="0" t="str">
        <f aca="false">IF($A2540="","",INDEX(CARTAO_COMPRAS!$H:$H,INT((ROW()-2)/20)+2)+MOD(ROW()-2,20))</f>
        <v/>
      </c>
      <c r="F2540" s="0" t="str">
        <f aca="false">IF($A2540="","",INDEX(CARTAO_COMPRAS!$G:$G,INT((ROW()-2)/20)+2))</f>
        <v/>
      </c>
      <c r="G2540" s="5" t="str">
        <f aca="false">IF($A2540="","",INDEX(CARTAO_COMPRAS!$I:$I,INT((ROW()-2)/20)+2))</f>
        <v/>
      </c>
      <c r="H2540" s="4" t="str">
        <f aca="false">IF($A2540="","",EDATE(INDEX(CARTAO_COMPRAS!$J:$J,INT((ROW()-2)/20)+2),MOD(ROW()-2,20)))</f>
        <v/>
      </c>
      <c r="I2540" s="4" t="str">
        <f aca="false">IF($H2540="","",$H2540-WEEKDAY($H2540,2)+1)</f>
        <v/>
      </c>
      <c r="J2540" s="4" t="str">
        <f aca="false">IF($I2540="","",$I2540+6)</f>
        <v/>
      </c>
      <c r="K2540" s="6" t="str">
        <f aca="false">IF($H2540="","",DATE(YEAR($H2540),MONTH($H2540),1))</f>
        <v/>
      </c>
      <c r="L2540" s="0" t="str">
        <f aca="false">IF($A2540="","",INDEX(CARTAO_COMPRAS!$K:$K,INT((ROW()-2)/20)+2))</f>
        <v/>
      </c>
      <c r="M2540" s="0" t="str">
        <f aca="false">IF($A2540="","","Compra no cartão")</f>
        <v/>
      </c>
    </row>
    <row r="2541" customFormat="false" ht="13.5" hidden="false" customHeight="false" outlineLevel="0" collapsed="false">
      <c r="A2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41" s="0" t="str">
        <f aca="false">IF($A2541="","",INDEX(CARTAO_COMPRAS!$C:$C,INT((ROW()-2)/20)+2))</f>
        <v/>
      </c>
      <c r="C2541" s="0" t="str">
        <f aca="false">IF($A2541="","",INDEX(CARTAO_COMPRAS!$D:$D,INT((ROW()-2)/20)+2))</f>
        <v/>
      </c>
      <c r="D2541" s="0" t="str">
        <f aca="false">IF($A2541="","",INDEX(CARTAO_COMPRAS!$E:$E,INT((ROW()-2)/20)+2))</f>
        <v/>
      </c>
      <c r="E2541" s="0" t="str">
        <f aca="false">IF($A2541="","",INDEX(CARTAO_COMPRAS!$H:$H,INT((ROW()-2)/20)+2)+MOD(ROW()-2,20))</f>
        <v/>
      </c>
      <c r="F2541" s="0" t="str">
        <f aca="false">IF($A2541="","",INDEX(CARTAO_COMPRAS!$G:$G,INT((ROW()-2)/20)+2))</f>
        <v/>
      </c>
      <c r="G2541" s="5" t="str">
        <f aca="false">IF($A2541="","",INDEX(CARTAO_COMPRAS!$I:$I,INT((ROW()-2)/20)+2))</f>
        <v/>
      </c>
      <c r="H2541" s="4" t="str">
        <f aca="false">IF($A2541="","",EDATE(INDEX(CARTAO_COMPRAS!$J:$J,INT((ROW()-2)/20)+2),MOD(ROW()-2,20)))</f>
        <v/>
      </c>
      <c r="I2541" s="4" t="str">
        <f aca="false">IF($H2541="","",$H2541-WEEKDAY($H2541,2)+1)</f>
        <v/>
      </c>
      <c r="J2541" s="4" t="str">
        <f aca="false">IF($I2541="","",$I2541+6)</f>
        <v/>
      </c>
      <c r="K2541" s="6" t="str">
        <f aca="false">IF($H2541="","",DATE(YEAR($H2541),MONTH($H2541),1))</f>
        <v/>
      </c>
      <c r="L2541" s="0" t="str">
        <f aca="false">IF($A2541="","",INDEX(CARTAO_COMPRAS!$K:$K,INT((ROW()-2)/20)+2))</f>
        <v/>
      </c>
      <c r="M2541" s="0" t="str">
        <f aca="false">IF($A2541="","","Compra no cartão")</f>
        <v/>
      </c>
    </row>
    <row r="2542" customFormat="false" ht="13.5" hidden="false" customHeight="false" outlineLevel="0" collapsed="false">
      <c r="A25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128</v>
      </c>
      <c r="B2542" s="0" t="str">
        <f aca="false">IF($A2542="","",INDEX(CARTAO_COMPRAS!$C:$C,INT((ROW()-2)/20)+2))</f>
        <v>Bradesco</v>
      </c>
      <c r="C2542" s="0" t="str">
        <f aca="false">IF($A2542="","",INDEX(CARTAO_COMPRAS!$D:$D,INT((ROW()-2)/20)+2))</f>
        <v>Swfit - Açougue</v>
      </c>
      <c r="D2542" s="0" t="str">
        <f aca="false">IF($A2542="","",INDEX(CARTAO_COMPRAS!$E:$E,INT((ROW()-2)/20)+2))</f>
        <v>Alimentação / Insumos</v>
      </c>
      <c r="E2542" s="0" t="n">
        <f aca="false">IF($A2542="","",INDEX(CARTAO_COMPRAS!$H:$H,INT((ROW()-2)/20)+2)+MOD(ROW()-2,20))</f>
        <v>1</v>
      </c>
      <c r="F2542" s="0" t="n">
        <f aca="false">IF($A2542="","",INDEX(CARTAO_COMPRAS!$G:$G,INT((ROW()-2)/20)+2))</f>
        <v>4</v>
      </c>
      <c r="G2542" s="5" t="n">
        <f aca="false">IF($A2542="","",INDEX(CARTAO_COMPRAS!$I:$I,INT((ROW()-2)/20)+2))</f>
        <v>248.13</v>
      </c>
      <c r="H2542" s="4" t="n">
        <f aca="false">IF($A2542="","",EDATE(INDEX(CARTAO_COMPRAS!$J:$J,INT((ROW()-2)/20)+2),MOD(ROW()-2,20)))</f>
        <v>46218</v>
      </c>
      <c r="I2542" s="4" t="n">
        <f aca="false">IF($H2542="","",$H2542-WEEKDAY($H2542,2)+1)</f>
        <v>46216</v>
      </c>
      <c r="J2542" s="4" t="n">
        <f aca="false">IF($I2542="","",$I2542+6)</f>
        <v>46222</v>
      </c>
      <c r="K2542" s="6" t="n">
        <f aca="false">IF($H2542="","",DATE(YEAR($H2542),MONTH($H2542),1))</f>
        <v>46204</v>
      </c>
      <c r="L2542" s="0" t="str">
        <f aca="false">IF($A2542="","",INDEX(CARTAO_COMPRAS!$K:$K,INT((ROW()-2)/20)+2))</f>
        <v>Previsto</v>
      </c>
      <c r="M2542" s="0" t="str">
        <f aca="false">IF($A2542="","","Compra no cartão")</f>
        <v>Compra no cartão</v>
      </c>
    </row>
    <row r="2543" customFormat="false" ht="13.5" hidden="false" customHeight="false" outlineLevel="0" collapsed="false">
      <c r="A25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128</v>
      </c>
      <c r="B2543" s="0" t="str">
        <f aca="false">IF($A2543="","",INDEX(CARTAO_COMPRAS!$C:$C,INT((ROW()-2)/20)+2))</f>
        <v>Bradesco</v>
      </c>
      <c r="C2543" s="0" t="str">
        <f aca="false">IF($A2543="","",INDEX(CARTAO_COMPRAS!$D:$D,INT((ROW()-2)/20)+2))</f>
        <v>Swfit - Açougue</v>
      </c>
      <c r="D2543" s="0" t="str">
        <f aca="false">IF($A2543="","",INDEX(CARTAO_COMPRAS!$E:$E,INT((ROW()-2)/20)+2))</f>
        <v>Alimentação / Insumos</v>
      </c>
      <c r="E2543" s="0" t="n">
        <f aca="false">IF($A2543="","",INDEX(CARTAO_COMPRAS!$H:$H,INT((ROW()-2)/20)+2)+MOD(ROW()-2,20))</f>
        <v>2</v>
      </c>
      <c r="F2543" s="0" t="n">
        <f aca="false">IF($A2543="","",INDEX(CARTAO_COMPRAS!$G:$G,INT((ROW()-2)/20)+2))</f>
        <v>4</v>
      </c>
      <c r="G2543" s="5" t="n">
        <f aca="false">IF($A2543="","",INDEX(CARTAO_COMPRAS!$I:$I,INT((ROW()-2)/20)+2))</f>
        <v>248.13</v>
      </c>
      <c r="H2543" s="4" t="n">
        <f aca="false">IF($A2543="","",EDATE(INDEX(CARTAO_COMPRAS!$J:$J,INT((ROW()-2)/20)+2),MOD(ROW()-2,20)))</f>
        <v>46249</v>
      </c>
      <c r="I2543" s="4" t="n">
        <f aca="false">IF($H2543="","",$H2543-WEEKDAY($H2543,2)+1)</f>
        <v>46244</v>
      </c>
      <c r="J2543" s="4" t="n">
        <f aca="false">IF($I2543="","",$I2543+6)</f>
        <v>46250</v>
      </c>
      <c r="K2543" s="6" t="n">
        <f aca="false">IF($H2543="","",DATE(YEAR($H2543),MONTH($H2543),1))</f>
        <v>46235</v>
      </c>
      <c r="L2543" s="0" t="str">
        <f aca="false">IF($A2543="","",INDEX(CARTAO_COMPRAS!$K:$K,INT((ROW()-2)/20)+2))</f>
        <v>Previsto</v>
      </c>
      <c r="M2543" s="0" t="str">
        <f aca="false">IF($A2543="","","Compra no cartão")</f>
        <v>Compra no cartão</v>
      </c>
    </row>
    <row r="2544" customFormat="false" ht="13.5" hidden="false" customHeight="false" outlineLevel="0" collapsed="false">
      <c r="A25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128</v>
      </c>
      <c r="B2544" s="0" t="str">
        <f aca="false">IF($A2544="","",INDEX(CARTAO_COMPRAS!$C:$C,INT((ROW()-2)/20)+2))</f>
        <v>Bradesco</v>
      </c>
      <c r="C2544" s="0" t="str">
        <f aca="false">IF($A2544="","",INDEX(CARTAO_COMPRAS!$D:$D,INT((ROW()-2)/20)+2))</f>
        <v>Swfit - Açougue</v>
      </c>
      <c r="D2544" s="0" t="str">
        <f aca="false">IF($A2544="","",INDEX(CARTAO_COMPRAS!$E:$E,INT((ROW()-2)/20)+2))</f>
        <v>Alimentação / Insumos</v>
      </c>
      <c r="E2544" s="0" t="n">
        <f aca="false">IF($A2544="","",INDEX(CARTAO_COMPRAS!$H:$H,INT((ROW()-2)/20)+2)+MOD(ROW()-2,20))</f>
        <v>3</v>
      </c>
      <c r="F2544" s="0" t="n">
        <f aca="false">IF($A2544="","",INDEX(CARTAO_COMPRAS!$G:$G,INT((ROW()-2)/20)+2))</f>
        <v>4</v>
      </c>
      <c r="G2544" s="5" t="n">
        <f aca="false">IF($A2544="","",INDEX(CARTAO_COMPRAS!$I:$I,INT((ROW()-2)/20)+2))</f>
        <v>248.13</v>
      </c>
      <c r="H2544" s="4" t="n">
        <f aca="false">IF($A2544="","",EDATE(INDEX(CARTAO_COMPRAS!$J:$J,INT((ROW()-2)/20)+2),MOD(ROW()-2,20)))</f>
        <v>46280</v>
      </c>
      <c r="I2544" s="4" t="n">
        <f aca="false">IF($H2544="","",$H2544-WEEKDAY($H2544,2)+1)</f>
        <v>46279</v>
      </c>
      <c r="J2544" s="4" t="n">
        <f aca="false">IF($I2544="","",$I2544+6)</f>
        <v>46285</v>
      </c>
      <c r="K2544" s="6" t="n">
        <f aca="false">IF($H2544="","",DATE(YEAR($H2544),MONTH($H2544),1))</f>
        <v>46266</v>
      </c>
      <c r="L2544" s="0" t="str">
        <f aca="false">IF($A2544="","",INDEX(CARTAO_COMPRAS!$K:$K,INT((ROW()-2)/20)+2))</f>
        <v>Previsto</v>
      </c>
      <c r="M2544" s="0" t="str">
        <f aca="false">IF($A2544="","","Compra no cartão")</f>
        <v>Compra no cartão</v>
      </c>
    </row>
    <row r="2545" customFormat="false" ht="13.5" hidden="false" customHeight="false" outlineLevel="0" collapsed="false">
      <c r="A254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128</v>
      </c>
      <c r="B2545" s="0" t="str">
        <f aca="false">IF($A2545="","",INDEX(CARTAO_COMPRAS!$C:$C,INT((ROW()-2)/20)+2))</f>
        <v>Bradesco</v>
      </c>
      <c r="C2545" s="0" t="str">
        <f aca="false">IF($A2545="","",INDEX(CARTAO_COMPRAS!$D:$D,INT((ROW()-2)/20)+2))</f>
        <v>Swfit - Açougue</v>
      </c>
      <c r="D2545" s="0" t="str">
        <f aca="false">IF($A2545="","",INDEX(CARTAO_COMPRAS!$E:$E,INT((ROW()-2)/20)+2))</f>
        <v>Alimentação / Insumos</v>
      </c>
      <c r="E2545" s="0" t="n">
        <f aca="false">IF($A2545="","",INDEX(CARTAO_COMPRAS!$H:$H,INT((ROW()-2)/20)+2)+MOD(ROW()-2,20))</f>
        <v>4</v>
      </c>
      <c r="F2545" s="0" t="n">
        <f aca="false">IF($A2545="","",INDEX(CARTAO_COMPRAS!$G:$G,INT((ROW()-2)/20)+2))</f>
        <v>4</v>
      </c>
      <c r="G2545" s="5" t="n">
        <f aca="false">IF($A2545="","",INDEX(CARTAO_COMPRAS!$I:$I,INT((ROW()-2)/20)+2))</f>
        <v>248.13</v>
      </c>
      <c r="H2545" s="4" t="n">
        <f aca="false">IF($A2545="","",EDATE(INDEX(CARTAO_COMPRAS!$J:$J,INT((ROW()-2)/20)+2),MOD(ROW()-2,20)))</f>
        <v>46310</v>
      </c>
      <c r="I2545" s="4" t="n">
        <f aca="false">IF($H2545="","",$H2545-WEEKDAY($H2545,2)+1)</f>
        <v>46307</v>
      </c>
      <c r="J2545" s="4" t="n">
        <f aca="false">IF($I2545="","",$I2545+6)</f>
        <v>46313</v>
      </c>
      <c r="K2545" s="6" t="n">
        <f aca="false">IF($H2545="","",DATE(YEAR($H2545),MONTH($H2545),1))</f>
        <v>46296</v>
      </c>
      <c r="L2545" s="0" t="str">
        <f aca="false">IF($A2545="","",INDEX(CARTAO_COMPRAS!$K:$K,INT((ROW()-2)/20)+2))</f>
        <v>Previsto</v>
      </c>
      <c r="M2545" s="0" t="str">
        <f aca="false">IF($A2545="","","Compra no cartão")</f>
        <v>Compra no cartão</v>
      </c>
    </row>
    <row r="2546" customFormat="false" ht="13.5" hidden="false" customHeight="false" outlineLevel="0" collapsed="false">
      <c r="A2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46" s="0" t="str">
        <f aca="false">IF($A2546="","",INDEX(CARTAO_COMPRAS!$C:$C,INT((ROW()-2)/20)+2))</f>
        <v/>
      </c>
      <c r="C2546" s="0" t="str">
        <f aca="false">IF($A2546="","",INDEX(CARTAO_COMPRAS!$D:$D,INT((ROW()-2)/20)+2))</f>
        <v/>
      </c>
      <c r="D2546" s="0" t="str">
        <f aca="false">IF($A2546="","",INDEX(CARTAO_COMPRAS!$E:$E,INT((ROW()-2)/20)+2))</f>
        <v/>
      </c>
      <c r="E2546" s="0" t="str">
        <f aca="false">IF($A2546="","",INDEX(CARTAO_COMPRAS!$H:$H,INT((ROW()-2)/20)+2)+MOD(ROW()-2,20))</f>
        <v/>
      </c>
      <c r="F2546" s="0" t="str">
        <f aca="false">IF($A2546="","",INDEX(CARTAO_COMPRAS!$G:$G,INT((ROW()-2)/20)+2))</f>
        <v/>
      </c>
      <c r="G2546" s="5" t="str">
        <f aca="false">IF($A2546="","",INDEX(CARTAO_COMPRAS!$I:$I,INT((ROW()-2)/20)+2))</f>
        <v/>
      </c>
      <c r="H2546" s="4" t="str">
        <f aca="false">IF($A2546="","",EDATE(INDEX(CARTAO_COMPRAS!$J:$J,INT((ROW()-2)/20)+2),MOD(ROW()-2,20)))</f>
        <v/>
      </c>
      <c r="I2546" s="4" t="str">
        <f aca="false">IF($H2546="","",$H2546-WEEKDAY($H2546,2)+1)</f>
        <v/>
      </c>
      <c r="J2546" s="4" t="str">
        <f aca="false">IF($I2546="","",$I2546+6)</f>
        <v/>
      </c>
      <c r="K2546" s="6" t="str">
        <f aca="false">IF($H2546="","",DATE(YEAR($H2546),MONTH($H2546),1))</f>
        <v/>
      </c>
      <c r="L2546" s="0" t="str">
        <f aca="false">IF($A2546="","",INDEX(CARTAO_COMPRAS!$K:$K,INT((ROW()-2)/20)+2))</f>
        <v/>
      </c>
      <c r="M2546" s="0" t="str">
        <f aca="false">IF($A2546="","","Compra no cartão")</f>
        <v/>
      </c>
    </row>
    <row r="2547" customFormat="false" ht="13.5" hidden="false" customHeight="false" outlineLevel="0" collapsed="false">
      <c r="A2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47" s="0" t="str">
        <f aca="false">IF($A2547="","",INDEX(CARTAO_COMPRAS!$C:$C,INT((ROW()-2)/20)+2))</f>
        <v/>
      </c>
      <c r="C2547" s="0" t="str">
        <f aca="false">IF($A2547="","",INDEX(CARTAO_COMPRAS!$D:$D,INT((ROW()-2)/20)+2))</f>
        <v/>
      </c>
      <c r="D2547" s="0" t="str">
        <f aca="false">IF($A2547="","",INDEX(CARTAO_COMPRAS!$E:$E,INT((ROW()-2)/20)+2))</f>
        <v/>
      </c>
      <c r="E2547" s="0" t="str">
        <f aca="false">IF($A2547="","",INDEX(CARTAO_COMPRAS!$H:$H,INT((ROW()-2)/20)+2)+MOD(ROW()-2,20))</f>
        <v/>
      </c>
      <c r="F2547" s="0" t="str">
        <f aca="false">IF($A2547="","",INDEX(CARTAO_COMPRAS!$G:$G,INT((ROW()-2)/20)+2))</f>
        <v/>
      </c>
      <c r="G2547" s="5" t="str">
        <f aca="false">IF($A2547="","",INDEX(CARTAO_COMPRAS!$I:$I,INT((ROW()-2)/20)+2))</f>
        <v/>
      </c>
      <c r="H2547" s="4" t="str">
        <f aca="false">IF($A2547="","",EDATE(INDEX(CARTAO_COMPRAS!$J:$J,INT((ROW()-2)/20)+2),MOD(ROW()-2,20)))</f>
        <v/>
      </c>
      <c r="I2547" s="4" t="str">
        <f aca="false">IF($H2547="","",$H2547-WEEKDAY($H2547,2)+1)</f>
        <v/>
      </c>
      <c r="J2547" s="4" t="str">
        <f aca="false">IF($I2547="","",$I2547+6)</f>
        <v/>
      </c>
      <c r="K2547" s="6" t="str">
        <f aca="false">IF($H2547="","",DATE(YEAR($H2547),MONTH($H2547),1))</f>
        <v/>
      </c>
      <c r="L2547" s="0" t="str">
        <f aca="false">IF($A2547="","",INDEX(CARTAO_COMPRAS!$K:$K,INT((ROW()-2)/20)+2))</f>
        <v/>
      </c>
      <c r="M2547" s="0" t="str">
        <f aca="false">IF($A2547="","","Compra no cartão")</f>
        <v/>
      </c>
    </row>
    <row r="2548" customFormat="false" ht="13.5" hidden="false" customHeight="false" outlineLevel="0" collapsed="false">
      <c r="A2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48" s="0" t="str">
        <f aca="false">IF($A2548="","",INDEX(CARTAO_COMPRAS!$C:$C,INT((ROW()-2)/20)+2))</f>
        <v/>
      </c>
      <c r="C2548" s="0" t="str">
        <f aca="false">IF($A2548="","",INDEX(CARTAO_COMPRAS!$D:$D,INT((ROW()-2)/20)+2))</f>
        <v/>
      </c>
      <c r="D2548" s="0" t="str">
        <f aca="false">IF($A2548="","",INDEX(CARTAO_COMPRAS!$E:$E,INT((ROW()-2)/20)+2))</f>
        <v/>
      </c>
      <c r="E2548" s="0" t="str">
        <f aca="false">IF($A2548="","",INDEX(CARTAO_COMPRAS!$H:$H,INT((ROW()-2)/20)+2)+MOD(ROW()-2,20))</f>
        <v/>
      </c>
      <c r="F2548" s="0" t="str">
        <f aca="false">IF($A2548="","",INDEX(CARTAO_COMPRAS!$G:$G,INT((ROW()-2)/20)+2))</f>
        <v/>
      </c>
      <c r="G2548" s="5" t="str">
        <f aca="false">IF($A2548="","",INDEX(CARTAO_COMPRAS!$I:$I,INT((ROW()-2)/20)+2))</f>
        <v/>
      </c>
      <c r="H2548" s="4" t="str">
        <f aca="false">IF($A2548="","",EDATE(INDEX(CARTAO_COMPRAS!$J:$J,INT((ROW()-2)/20)+2),MOD(ROW()-2,20)))</f>
        <v/>
      </c>
      <c r="I2548" s="4" t="str">
        <f aca="false">IF($H2548="","",$H2548-WEEKDAY($H2548,2)+1)</f>
        <v/>
      </c>
      <c r="J2548" s="4" t="str">
        <f aca="false">IF($I2548="","",$I2548+6)</f>
        <v/>
      </c>
      <c r="K2548" s="6" t="str">
        <f aca="false">IF($H2548="","",DATE(YEAR($H2548),MONTH($H2548),1))</f>
        <v/>
      </c>
      <c r="L2548" s="0" t="str">
        <f aca="false">IF($A2548="","",INDEX(CARTAO_COMPRAS!$K:$K,INT((ROW()-2)/20)+2))</f>
        <v/>
      </c>
      <c r="M2548" s="0" t="str">
        <f aca="false">IF($A2548="","","Compra no cartão")</f>
        <v/>
      </c>
    </row>
    <row r="2549" customFormat="false" ht="13.5" hidden="false" customHeight="false" outlineLevel="0" collapsed="false">
      <c r="A2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49" s="0" t="str">
        <f aca="false">IF($A2549="","",INDEX(CARTAO_COMPRAS!$C:$C,INT((ROW()-2)/20)+2))</f>
        <v/>
      </c>
      <c r="C2549" s="0" t="str">
        <f aca="false">IF($A2549="","",INDEX(CARTAO_COMPRAS!$D:$D,INT((ROW()-2)/20)+2))</f>
        <v/>
      </c>
      <c r="D2549" s="0" t="str">
        <f aca="false">IF($A2549="","",INDEX(CARTAO_COMPRAS!$E:$E,INT((ROW()-2)/20)+2))</f>
        <v/>
      </c>
      <c r="E2549" s="0" t="str">
        <f aca="false">IF($A2549="","",INDEX(CARTAO_COMPRAS!$H:$H,INT((ROW()-2)/20)+2)+MOD(ROW()-2,20))</f>
        <v/>
      </c>
      <c r="F2549" s="0" t="str">
        <f aca="false">IF($A2549="","",INDEX(CARTAO_COMPRAS!$G:$G,INT((ROW()-2)/20)+2))</f>
        <v/>
      </c>
      <c r="G2549" s="5" t="str">
        <f aca="false">IF($A2549="","",INDEX(CARTAO_COMPRAS!$I:$I,INT((ROW()-2)/20)+2))</f>
        <v/>
      </c>
      <c r="H2549" s="4" t="str">
        <f aca="false">IF($A2549="","",EDATE(INDEX(CARTAO_COMPRAS!$J:$J,INT((ROW()-2)/20)+2),MOD(ROW()-2,20)))</f>
        <v/>
      </c>
      <c r="I2549" s="4" t="str">
        <f aca="false">IF($H2549="","",$H2549-WEEKDAY($H2549,2)+1)</f>
        <v/>
      </c>
      <c r="J2549" s="4" t="str">
        <f aca="false">IF($I2549="","",$I2549+6)</f>
        <v/>
      </c>
      <c r="K2549" s="6" t="str">
        <f aca="false">IF($H2549="","",DATE(YEAR($H2549),MONTH($H2549),1))</f>
        <v/>
      </c>
      <c r="L2549" s="0" t="str">
        <f aca="false">IF($A2549="","",INDEX(CARTAO_COMPRAS!$K:$K,INT((ROW()-2)/20)+2))</f>
        <v/>
      </c>
      <c r="M2549" s="0" t="str">
        <f aca="false">IF($A2549="","","Compra no cartão")</f>
        <v/>
      </c>
    </row>
    <row r="2550" customFormat="false" ht="13.5" hidden="false" customHeight="false" outlineLevel="0" collapsed="false">
      <c r="A2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0" s="0" t="str">
        <f aca="false">IF($A2550="","",INDEX(CARTAO_COMPRAS!$C:$C,INT((ROW()-2)/20)+2))</f>
        <v/>
      </c>
      <c r="C2550" s="0" t="str">
        <f aca="false">IF($A2550="","",INDEX(CARTAO_COMPRAS!$D:$D,INT((ROW()-2)/20)+2))</f>
        <v/>
      </c>
      <c r="D2550" s="0" t="str">
        <f aca="false">IF($A2550="","",INDEX(CARTAO_COMPRAS!$E:$E,INT((ROW()-2)/20)+2))</f>
        <v/>
      </c>
      <c r="E2550" s="0" t="str">
        <f aca="false">IF($A2550="","",INDEX(CARTAO_COMPRAS!$H:$H,INT((ROW()-2)/20)+2)+MOD(ROW()-2,20))</f>
        <v/>
      </c>
      <c r="F2550" s="0" t="str">
        <f aca="false">IF($A2550="","",INDEX(CARTAO_COMPRAS!$G:$G,INT((ROW()-2)/20)+2))</f>
        <v/>
      </c>
      <c r="G2550" s="5" t="str">
        <f aca="false">IF($A2550="","",INDEX(CARTAO_COMPRAS!$I:$I,INT((ROW()-2)/20)+2))</f>
        <v/>
      </c>
      <c r="H2550" s="4" t="str">
        <f aca="false">IF($A2550="","",EDATE(INDEX(CARTAO_COMPRAS!$J:$J,INT((ROW()-2)/20)+2),MOD(ROW()-2,20)))</f>
        <v/>
      </c>
      <c r="I2550" s="4" t="str">
        <f aca="false">IF($H2550="","",$H2550-WEEKDAY($H2550,2)+1)</f>
        <v/>
      </c>
      <c r="J2550" s="4" t="str">
        <f aca="false">IF($I2550="","",$I2550+6)</f>
        <v/>
      </c>
      <c r="K2550" s="6" t="str">
        <f aca="false">IF($H2550="","",DATE(YEAR($H2550),MONTH($H2550),1))</f>
        <v/>
      </c>
      <c r="L2550" s="0" t="str">
        <f aca="false">IF($A2550="","",INDEX(CARTAO_COMPRAS!$K:$K,INT((ROW()-2)/20)+2))</f>
        <v/>
      </c>
      <c r="M2550" s="0" t="str">
        <f aca="false">IF($A2550="","","Compra no cartão")</f>
        <v/>
      </c>
    </row>
    <row r="2551" customFormat="false" ht="13.5" hidden="false" customHeight="false" outlineLevel="0" collapsed="false">
      <c r="A2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1" s="0" t="str">
        <f aca="false">IF($A2551="","",INDEX(CARTAO_COMPRAS!$C:$C,INT((ROW()-2)/20)+2))</f>
        <v/>
      </c>
      <c r="C2551" s="0" t="str">
        <f aca="false">IF($A2551="","",INDEX(CARTAO_COMPRAS!$D:$D,INT((ROW()-2)/20)+2))</f>
        <v/>
      </c>
      <c r="D2551" s="0" t="str">
        <f aca="false">IF($A2551="","",INDEX(CARTAO_COMPRAS!$E:$E,INT((ROW()-2)/20)+2))</f>
        <v/>
      </c>
      <c r="E2551" s="0" t="str">
        <f aca="false">IF($A2551="","",INDEX(CARTAO_COMPRAS!$H:$H,INT((ROW()-2)/20)+2)+MOD(ROW()-2,20))</f>
        <v/>
      </c>
      <c r="F2551" s="0" t="str">
        <f aca="false">IF($A2551="","",INDEX(CARTAO_COMPRAS!$G:$G,INT((ROW()-2)/20)+2))</f>
        <v/>
      </c>
      <c r="G2551" s="5" t="str">
        <f aca="false">IF($A2551="","",INDEX(CARTAO_COMPRAS!$I:$I,INT((ROW()-2)/20)+2))</f>
        <v/>
      </c>
      <c r="H2551" s="4" t="str">
        <f aca="false">IF($A2551="","",EDATE(INDEX(CARTAO_COMPRAS!$J:$J,INT((ROW()-2)/20)+2),MOD(ROW()-2,20)))</f>
        <v/>
      </c>
      <c r="I2551" s="4" t="str">
        <f aca="false">IF($H2551="","",$H2551-WEEKDAY($H2551,2)+1)</f>
        <v/>
      </c>
      <c r="J2551" s="4" t="str">
        <f aca="false">IF($I2551="","",$I2551+6)</f>
        <v/>
      </c>
      <c r="K2551" s="6" t="str">
        <f aca="false">IF($H2551="","",DATE(YEAR($H2551),MONTH($H2551),1))</f>
        <v/>
      </c>
      <c r="L2551" s="0" t="str">
        <f aca="false">IF($A2551="","",INDEX(CARTAO_COMPRAS!$K:$K,INT((ROW()-2)/20)+2))</f>
        <v/>
      </c>
      <c r="M2551" s="0" t="str">
        <f aca="false">IF($A2551="","","Compra no cartão")</f>
        <v/>
      </c>
    </row>
    <row r="2552" customFormat="false" ht="13.5" hidden="false" customHeight="false" outlineLevel="0" collapsed="false">
      <c r="A2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2" s="0" t="str">
        <f aca="false">IF($A2552="","",INDEX(CARTAO_COMPRAS!$C:$C,INT((ROW()-2)/20)+2))</f>
        <v/>
      </c>
      <c r="C2552" s="0" t="str">
        <f aca="false">IF($A2552="","",INDEX(CARTAO_COMPRAS!$D:$D,INT((ROW()-2)/20)+2))</f>
        <v/>
      </c>
      <c r="D2552" s="0" t="str">
        <f aca="false">IF($A2552="","",INDEX(CARTAO_COMPRAS!$E:$E,INT((ROW()-2)/20)+2))</f>
        <v/>
      </c>
      <c r="E2552" s="0" t="str">
        <f aca="false">IF($A2552="","",INDEX(CARTAO_COMPRAS!$H:$H,INT((ROW()-2)/20)+2)+MOD(ROW()-2,20))</f>
        <v/>
      </c>
      <c r="F2552" s="0" t="str">
        <f aca="false">IF($A2552="","",INDEX(CARTAO_COMPRAS!$G:$G,INT((ROW()-2)/20)+2))</f>
        <v/>
      </c>
      <c r="G2552" s="5" t="str">
        <f aca="false">IF($A2552="","",INDEX(CARTAO_COMPRAS!$I:$I,INT((ROW()-2)/20)+2))</f>
        <v/>
      </c>
      <c r="H2552" s="4" t="str">
        <f aca="false">IF($A2552="","",EDATE(INDEX(CARTAO_COMPRAS!$J:$J,INT((ROW()-2)/20)+2),MOD(ROW()-2,20)))</f>
        <v/>
      </c>
      <c r="I2552" s="4" t="str">
        <f aca="false">IF($H2552="","",$H2552-WEEKDAY($H2552,2)+1)</f>
        <v/>
      </c>
      <c r="J2552" s="4" t="str">
        <f aca="false">IF($I2552="","",$I2552+6)</f>
        <v/>
      </c>
      <c r="K2552" s="6" t="str">
        <f aca="false">IF($H2552="","",DATE(YEAR($H2552),MONTH($H2552),1))</f>
        <v/>
      </c>
      <c r="L2552" s="0" t="str">
        <f aca="false">IF($A2552="","",INDEX(CARTAO_COMPRAS!$K:$K,INT((ROW()-2)/20)+2))</f>
        <v/>
      </c>
      <c r="M2552" s="0" t="str">
        <f aca="false">IF($A2552="","","Compra no cartão")</f>
        <v/>
      </c>
    </row>
    <row r="2553" customFormat="false" ht="13.5" hidden="false" customHeight="false" outlineLevel="0" collapsed="false">
      <c r="A2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3" s="0" t="str">
        <f aca="false">IF($A2553="","",INDEX(CARTAO_COMPRAS!$C:$C,INT((ROW()-2)/20)+2))</f>
        <v/>
      </c>
      <c r="C2553" s="0" t="str">
        <f aca="false">IF($A2553="","",INDEX(CARTAO_COMPRAS!$D:$D,INT((ROW()-2)/20)+2))</f>
        <v/>
      </c>
      <c r="D2553" s="0" t="str">
        <f aca="false">IF($A2553="","",INDEX(CARTAO_COMPRAS!$E:$E,INT((ROW()-2)/20)+2))</f>
        <v/>
      </c>
      <c r="E2553" s="0" t="str">
        <f aca="false">IF($A2553="","",INDEX(CARTAO_COMPRAS!$H:$H,INT((ROW()-2)/20)+2)+MOD(ROW()-2,20))</f>
        <v/>
      </c>
      <c r="F2553" s="0" t="str">
        <f aca="false">IF($A2553="","",INDEX(CARTAO_COMPRAS!$G:$G,INT((ROW()-2)/20)+2))</f>
        <v/>
      </c>
      <c r="G2553" s="5" t="str">
        <f aca="false">IF($A2553="","",INDEX(CARTAO_COMPRAS!$I:$I,INT((ROW()-2)/20)+2))</f>
        <v/>
      </c>
      <c r="H2553" s="4" t="str">
        <f aca="false">IF($A2553="","",EDATE(INDEX(CARTAO_COMPRAS!$J:$J,INT((ROW()-2)/20)+2),MOD(ROW()-2,20)))</f>
        <v/>
      </c>
      <c r="I2553" s="4" t="str">
        <f aca="false">IF($H2553="","",$H2553-WEEKDAY($H2553,2)+1)</f>
        <v/>
      </c>
      <c r="J2553" s="4" t="str">
        <f aca="false">IF($I2553="","",$I2553+6)</f>
        <v/>
      </c>
      <c r="K2553" s="6" t="str">
        <f aca="false">IF($H2553="","",DATE(YEAR($H2553),MONTH($H2553),1))</f>
        <v/>
      </c>
      <c r="L2553" s="0" t="str">
        <f aca="false">IF($A2553="","",INDEX(CARTAO_COMPRAS!$K:$K,INT((ROW()-2)/20)+2))</f>
        <v/>
      </c>
      <c r="M2553" s="0" t="str">
        <f aca="false">IF($A2553="","","Compra no cartão")</f>
        <v/>
      </c>
    </row>
    <row r="2554" customFormat="false" ht="13.5" hidden="false" customHeight="false" outlineLevel="0" collapsed="false">
      <c r="A2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4" s="0" t="str">
        <f aca="false">IF($A2554="","",INDEX(CARTAO_COMPRAS!$C:$C,INT((ROW()-2)/20)+2))</f>
        <v/>
      </c>
      <c r="C2554" s="0" t="str">
        <f aca="false">IF($A2554="","",INDEX(CARTAO_COMPRAS!$D:$D,INT((ROW()-2)/20)+2))</f>
        <v/>
      </c>
      <c r="D2554" s="0" t="str">
        <f aca="false">IF($A2554="","",INDEX(CARTAO_COMPRAS!$E:$E,INT((ROW()-2)/20)+2))</f>
        <v/>
      </c>
      <c r="E2554" s="0" t="str">
        <f aca="false">IF($A2554="","",INDEX(CARTAO_COMPRAS!$H:$H,INT((ROW()-2)/20)+2)+MOD(ROW()-2,20))</f>
        <v/>
      </c>
      <c r="F2554" s="0" t="str">
        <f aca="false">IF($A2554="","",INDEX(CARTAO_COMPRAS!$G:$G,INT((ROW()-2)/20)+2))</f>
        <v/>
      </c>
      <c r="G2554" s="5" t="str">
        <f aca="false">IF($A2554="","",INDEX(CARTAO_COMPRAS!$I:$I,INT((ROW()-2)/20)+2))</f>
        <v/>
      </c>
      <c r="H2554" s="4" t="str">
        <f aca="false">IF($A2554="","",EDATE(INDEX(CARTAO_COMPRAS!$J:$J,INT((ROW()-2)/20)+2),MOD(ROW()-2,20)))</f>
        <v/>
      </c>
      <c r="I2554" s="4" t="str">
        <f aca="false">IF($H2554="","",$H2554-WEEKDAY($H2554,2)+1)</f>
        <v/>
      </c>
      <c r="J2554" s="4" t="str">
        <f aca="false">IF($I2554="","",$I2554+6)</f>
        <v/>
      </c>
      <c r="K2554" s="6" t="str">
        <f aca="false">IF($H2554="","",DATE(YEAR($H2554),MONTH($H2554),1))</f>
        <v/>
      </c>
      <c r="L2554" s="0" t="str">
        <f aca="false">IF($A2554="","",INDEX(CARTAO_COMPRAS!$K:$K,INT((ROW()-2)/20)+2))</f>
        <v/>
      </c>
      <c r="M2554" s="0" t="str">
        <f aca="false">IF($A2554="","","Compra no cartão")</f>
        <v/>
      </c>
    </row>
    <row r="2555" customFormat="false" ht="13.5" hidden="false" customHeight="false" outlineLevel="0" collapsed="false">
      <c r="A2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5" s="0" t="str">
        <f aca="false">IF($A2555="","",INDEX(CARTAO_COMPRAS!$C:$C,INT((ROW()-2)/20)+2))</f>
        <v/>
      </c>
      <c r="C2555" s="0" t="str">
        <f aca="false">IF($A2555="","",INDEX(CARTAO_COMPRAS!$D:$D,INT((ROW()-2)/20)+2))</f>
        <v/>
      </c>
      <c r="D2555" s="0" t="str">
        <f aca="false">IF($A2555="","",INDEX(CARTAO_COMPRAS!$E:$E,INT((ROW()-2)/20)+2))</f>
        <v/>
      </c>
      <c r="E2555" s="0" t="str">
        <f aca="false">IF($A2555="","",INDEX(CARTAO_COMPRAS!$H:$H,INT((ROW()-2)/20)+2)+MOD(ROW()-2,20))</f>
        <v/>
      </c>
      <c r="F2555" s="0" t="str">
        <f aca="false">IF($A2555="","",INDEX(CARTAO_COMPRAS!$G:$G,INT((ROW()-2)/20)+2))</f>
        <v/>
      </c>
      <c r="G2555" s="5" t="str">
        <f aca="false">IF($A2555="","",INDEX(CARTAO_COMPRAS!$I:$I,INT((ROW()-2)/20)+2))</f>
        <v/>
      </c>
      <c r="H2555" s="4" t="str">
        <f aca="false">IF($A2555="","",EDATE(INDEX(CARTAO_COMPRAS!$J:$J,INT((ROW()-2)/20)+2),MOD(ROW()-2,20)))</f>
        <v/>
      </c>
      <c r="I2555" s="4" t="str">
        <f aca="false">IF($H2555="","",$H2555-WEEKDAY($H2555,2)+1)</f>
        <v/>
      </c>
      <c r="J2555" s="4" t="str">
        <f aca="false">IF($I2555="","",$I2555+6)</f>
        <v/>
      </c>
      <c r="K2555" s="6" t="str">
        <f aca="false">IF($H2555="","",DATE(YEAR($H2555),MONTH($H2555),1))</f>
        <v/>
      </c>
      <c r="L2555" s="0" t="str">
        <f aca="false">IF($A2555="","",INDEX(CARTAO_COMPRAS!$K:$K,INT((ROW()-2)/20)+2))</f>
        <v/>
      </c>
      <c r="M2555" s="0" t="str">
        <f aca="false">IF($A2555="","","Compra no cartão")</f>
        <v/>
      </c>
    </row>
    <row r="2556" customFormat="false" ht="13.5" hidden="false" customHeight="false" outlineLevel="0" collapsed="false">
      <c r="A2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6" s="0" t="str">
        <f aca="false">IF($A2556="","",INDEX(CARTAO_COMPRAS!$C:$C,INT((ROW()-2)/20)+2))</f>
        <v/>
      </c>
      <c r="C2556" s="0" t="str">
        <f aca="false">IF($A2556="","",INDEX(CARTAO_COMPRAS!$D:$D,INT((ROW()-2)/20)+2))</f>
        <v/>
      </c>
      <c r="D2556" s="0" t="str">
        <f aca="false">IF($A2556="","",INDEX(CARTAO_COMPRAS!$E:$E,INT((ROW()-2)/20)+2))</f>
        <v/>
      </c>
      <c r="E2556" s="0" t="str">
        <f aca="false">IF($A2556="","",INDEX(CARTAO_COMPRAS!$H:$H,INT((ROW()-2)/20)+2)+MOD(ROW()-2,20))</f>
        <v/>
      </c>
      <c r="F2556" s="0" t="str">
        <f aca="false">IF($A2556="","",INDEX(CARTAO_COMPRAS!$G:$G,INT((ROW()-2)/20)+2))</f>
        <v/>
      </c>
      <c r="G2556" s="5" t="str">
        <f aca="false">IF($A2556="","",INDEX(CARTAO_COMPRAS!$I:$I,INT((ROW()-2)/20)+2))</f>
        <v/>
      </c>
      <c r="H2556" s="4" t="str">
        <f aca="false">IF($A2556="","",EDATE(INDEX(CARTAO_COMPRAS!$J:$J,INT((ROW()-2)/20)+2),MOD(ROW()-2,20)))</f>
        <v/>
      </c>
      <c r="I2556" s="4" t="str">
        <f aca="false">IF($H2556="","",$H2556-WEEKDAY($H2556,2)+1)</f>
        <v/>
      </c>
      <c r="J2556" s="4" t="str">
        <f aca="false">IF($I2556="","",$I2556+6)</f>
        <v/>
      </c>
      <c r="K2556" s="6" t="str">
        <f aca="false">IF($H2556="","",DATE(YEAR($H2556),MONTH($H2556),1))</f>
        <v/>
      </c>
      <c r="L2556" s="0" t="str">
        <f aca="false">IF($A2556="","",INDEX(CARTAO_COMPRAS!$K:$K,INT((ROW()-2)/20)+2))</f>
        <v/>
      </c>
      <c r="M2556" s="0" t="str">
        <f aca="false">IF($A2556="","","Compra no cartão")</f>
        <v/>
      </c>
    </row>
    <row r="2557" customFormat="false" ht="13.5" hidden="false" customHeight="false" outlineLevel="0" collapsed="false">
      <c r="A2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7" s="0" t="str">
        <f aca="false">IF($A2557="","",INDEX(CARTAO_COMPRAS!$C:$C,INT((ROW()-2)/20)+2))</f>
        <v/>
      </c>
      <c r="C2557" s="0" t="str">
        <f aca="false">IF($A2557="","",INDEX(CARTAO_COMPRAS!$D:$D,INT((ROW()-2)/20)+2))</f>
        <v/>
      </c>
      <c r="D2557" s="0" t="str">
        <f aca="false">IF($A2557="","",INDEX(CARTAO_COMPRAS!$E:$E,INT((ROW()-2)/20)+2))</f>
        <v/>
      </c>
      <c r="E2557" s="0" t="str">
        <f aca="false">IF($A2557="","",INDEX(CARTAO_COMPRAS!$H:$H,INT((ROW()-2)/20)+2)+MOD(ROW()-2,20))</f>
        <v/>
      </c>
      <c r="F2557" s="0" t="str">
        <f aca="false">IF($A2557="","",INDEX(CARTAO_COMPRAS!$G:$G,INT((ROW()-2)/20)+2))</f>
        <v/>
      </c>
      <c r="G2557" s="5" t="str">
        <f aca="false">IF($A2557="","",INDEX(CARTAO_COMPRAS!$I:$I,INT((ROW()-2)/20)+2))</f>
        <v/>
      </c>
      <c r="H2557" s="4" t="str">
        <f aca="false">IF($A2557="","",EDATE(INDEX(CARTAO_COMPRAS!$J:$J,INT((ROW()-2)/20)+2),MOD(ROW()-2,20)))</f>
        <v/>
      </c>
      <c r="I2557" s="4" t="str">
        <f aca="false">IF($H2557="","",$H2557-WEEKDAY($H2557,2)+1)</f>
        <v/>
      </c>
      <c r="J2557" s="4" t="str">
        <f aca="false">IF($I2557="","",$I2557+6)</f>
        <v/>
      </c>
      <c r="K2557" s="6" t="str">
        <f aca="false">IF($H2557="","",DATE(YEAR($H2557),MONTH($H2557),1))</f>
        <v/>
      </c>
      <c r="L2557" s="0" t="str">
        <f aca="false">IF($A2557="","",INDEX(CARTAO_COMPRAS!$K:$K,INT((ROW()-2)/20)+2))</f>
        <v/>
      </c>
      <c r="M2557" s="0" t="str">
        <f aca="false">IF($A2557="","","Compra no cartão")</f>
        <v/>
      </c>
    </row>
    <row r="2558" customFormat="false" ht="13.5" hidden="false" customHeight="false" outlineLevel="0" collapsed="false">
      <c r="A2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8" s="0" t="str">
        <f aca="false">IF($A2558="","",INDEX(CARTAO_COMPRAS!$C:$C,INT((ROW()-2)/20)+2))</f>
        <v/>
      </c>
      <c r="C2558" s="0" t="str">
        <f aca="false">IF($A2558="","",INDEX(CARTAO_COMPRAS!$D:$D,INT((ROW()-2)/20)+2))</f>
        <v/>
      </c>
      <c r="D2558" s="0" t="str">
        <f aca="false">IF($A2558="","",INDEX(CARTAO_COMPRAS!$E:$E,INT((ROW()-2)/20)+2))</f>
        <v/>
      </c>
      <c r="E2558" s="0" t="str">
        <f aca="false">IF($A2558="","",INDEX(CARTAO_COMPRAS!$H:$H,INT((ROW()-2)/20)+2)+MOD(ROW()-2,20))</f>
        <v/>
      </c>
      <c r="F2558" s="0" t="str">
        <f aca="false">IF($A2558="","",INDEX(CARTAO_COMPRAS!$G:$G,INT((ROW()-2)/20)+2))</f>
        <v/>
      </c>
      <c r="G2558" s="5" t="str">
        <f aca="false">IF($A2558="","",INDEX(CARTAO_COMPRAS!$I:$I,INT((ROW()-2)/20)+2))</f>
        <v/>
      </c>
      <c r="H2558" s="4" t="str">
        <f aca="false">IF($A2558="","",EDATE(INDEX(CARTAO_COMPRAS!$J:$J,INT((ROW()-2)/20)+2),MOD(ROW()-2,20)))</f>
        <v/>
      </c>
      <c r="I2558" s="4" t="str">
        <f aca="false">IF($H2558="","",$H2558-WEEKDAY($H2558,2)+1)</f>
        <v/>
      </c>
      <c r="J2558" s="4" t="str">
        <f aca="false">IF($I2558="","",$I2558+6)</f>
        <v/>
      </c>
      <c r="K2558" s="6" t="str">
        <f aca="false">IF($H2558="","",DATE(YEAR($H2558),MONTH($H2558),1))</f>
        <v/>
      </c>
      <c r="L2558" s="0" t="str">
        <f aca="false">IF($A2558="","",INDEX(CARTAO_COMPRAS!$K:$K,INT((ROW()-2)/20)+2))</f>
        <v/>
      </c>
      <c r="M2558" s="0" t="str">
        <f aca="false">IF($A2558="","","Compra no cartão")</f>
        <v/>
      </c>
    </row>
    <row r="2559" customFormat="false" ht="13.5" hidden="false" customHeight="false" outlineLevel="0" collapsed="false">
      <c r="A2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59" s="0" t="str">
        <f aca="false">IF($A2559="","",INDEX(CARTAO_COMPRAS!$C:$C,INT((ROW()-2)/20)+2))</f>
        <v/>
      </c>
      <c r="C2559" s="0" t="str">
        <f aca="false">IF($A2559="","",INDEX(CARTAO_COMPRAS!$D:$D,INT((ROW()-2)/20)+2))</f>
        <v/>
      </c>
      <c r="D2559" s="0" t="str">
        <f aca="false">IF($A2559="","",INDEX(CARTAO_COMPRAS!$E:$E,INT((ROW()-2)/20)+2))</f>
        <v/>
      </c>
      <c r="E2559" s="0" t="str">
        <f aca="false">IF($A2559="","",INDEX(CARTAO_COMPRAS!$H:$H,INT((ROW()-2)/20)+2)+MOD(ROW()-2,20))</f>
        <v/>
      </c>
      <c r="F2559" s="0" t="str">
        <f aca="false">IF($A2559="","",INDEX(CARTAO_COMPRAS!$G:$G,INT((ROW()-2)/20)+2))</f>
        <v/>
      </c>
      <c r="G2559" s="5" t="str">
        <f aca="false">IF($A2559="","",INDEX(CARTAO_COMPRAS!$I:$I,INT((ROW()-2)/20)+2))</f>
        <v/>
      </c>
      <c r="H2559" s="4" t="str">
        <f aca="false">IF($A2559="","",EDATE(INDEX(CARTAO_COMPRAS!$J:$J,INT((ROW()-2)/20)+2),MOD(ROW()-2,20)))</f>
        <v/>
      </c>
      <c r="I2559" s="4" t="str">
        <f aca="false">IF($H2559="","",$H2559-WEEKDAY($H2559,2)+1)</f>
        <v/>
      </c>
      <c r="J2559" s="4" t="str">
        <f aca="false">IF($I2559="","",$I2559+6)</f>
        <v/>
      </c>
      <c r="K2559" s="6" t="str">
        <f aca="false">IF($H2559="","",DATE(YEAR($H2559),MONTH($H2559),1))</f>
        <v/>
      </c>
      <c r="L2559" s="0" t="str">
        <f aca="false">IF($A2559="","",INDEX(CARTAO_COMPRAS!$K:$K,INT((ROW()-2)/20)+2))</f>
        <v/>
      </c>
      <c r="M2559" s="0" t="str">
        <f aca="false">IF($A2559="","","Compra no cartão")</f>
        <v/>
      </c>
    </row>
    <row r="2560" customFormat="false" ht="13.5" hidden="false" customHeight="false" outlineLevel="0" collapsed="false">
      <c r="A2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0" s="0" t="str">
        <f aca="false">IF($A2560="","",INDEX(CARTAO_COMPRAS!$C:$C,INT((ROW()-2)/20)+2))</f>
        <v/>
      </c>
      <c r="C2560" s="0" t="str">
        <f aca="false">IF($A2560="","",INDEX(CARTAO_COMPRAS!$D:$D,INT((ROW()-2)/20)+2))</f>
        <v/>
      </c>
      <c r="D2560" s="0" t="str">
        <f aca="false">IF($A2560="","",INDEX(CARTAO_COMPRAS!$E:$E,INT((ROW()-2)/20)+2))</f>
        <v/>
      </c>
      <c r="E2560" s="0" t="str">
        <f aca="false">IF($A2560="","",INDEX(CARTAO_COMPRAS!$H:$H,INT((ROW()-2)/20)+2)+MOD(ROW()-2,20))</f>
        <v/>
      </c>
      <c r="F2560" s="0" t="str">
        <f aca="false">IF($A2560="","",INDEX(CARTAO_COMPRAS!$G:$G,INT((ROW()-2)/20)+2))</f>
        <v/>
      </c>
      <c r="G2560" s="5" t="str">
        <f aca="false">IF($A2560="","",INDEX(CARTAO_COMPRAS!$I:$I,INT((ROW()-2)/20)+2))</f>
        <v/>
      </c>
      <c r="H2560" s="4" t="str">
        <f aca="false">IF($A2560="","",EDATE(INDEX(CARTAO_COMPRAS!$J:$J,INT((ROW()-2)/20)+2),MOD(ROW()-2,20)))</f>
        <v/>
      </c>
      <c r="I2560" s="4" t="str">
        <f aca="false">IF($H2560="","",$H2560-WEEKDAY($H2560,2)+1)</f>
        <v/>
      </c>
      <c r="J2560" s="4" t="str">
        <f aca="false">IF($I2560="","",$I2560+6)</f>
        <v/>
      </c>
      <c r="K2560" s="6" t="str">
        <f aca="false">IF($H2560="","",DATE(YEAR($H2560),MONTH($H2560),1))</f>
        <v/>
      </c>
      <c r="L2560" s="0" t="str">
        <f aca="false">IF($A2560="","",INDEX(CARTAO_COMPRAS!$K:$K,INT((ROW()-2)/20)+2))</f>
        <v/>
      </c>
      <c r="M2560" s="0" t="str">
        <f aca="false">IF($A2560="","","Compra no cartão")</f>
        <v/>
      </c>
    </row>
    <row r="2561" customFormat="false" ht="13.5" hidden="false" customHeight="false" outlineLevel="0" collapsed="false">
      <c r="A2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1" s="0" t="str">
        <f aca="false">IF($A2561="","",INDEX(CARTAO_COMPRAS!$C:$C,INT((ROW()-2)/20)+2))</f>
        <v/>
      </c>
      <c r="C2561" s="0" t="str">
        <f aca="false">IF($A2561="","",INDEX(CARTAO_COMPRAS!$D:$D,INT((ROW()-2)/20)+2))</f>
        <v/>
      </c>
      <c r="D2561" s="0" t="str">
        <f aca="false">IF($A2561="","",INDEX(CARTAO_COMPRAS!$E:$E,INT((ROW()-2)/20)+2))</f>
        <v/>
      </c>
      <c r="E2561" s="0" t="str">
        <f aca="false">IF($A2561="","",INDEX(CARTAO_COMPRAS!$H:$H,INT((ROW()-2)/20)+2)+MOD(ROW()-2,20))</f>
        <v/>
      </c>
      <c r="F2561" s="0" t="str">
        <f aca="false">IF($A2561="","",INDEX(CARTAO_COMPRAS!$G:$G,INT((ROW()-2)/20)+2))</f>
        <v/>
      </c>
      <c r="G2561" s="5" t="str">
        <f aca="false">IF($A2561="","",INDEX(CARTAO_COMPRAS!$I:$I,INT((ROW()-2)/20)+2))</f>
        <v/>
      </c>
      <c r="H2561" s="4" t="str">
        <f aca="false">IF($A2561="","",EDATE(INDEX(CARTAO_COMPRAS!$J:$J,INT((ROW()-2)/20)+2),MOD(ROW()-2,20)))</f>
        <v/>
      </c>
      <c r="I2561" s="4" t="str">
        <f aca="false">IF($H2561="","",$H2561-WEEKDAY($H2561,2)+1)</f>
        <v/>
      </c>
      <c r="J2561" s="4" t="str">
        <f aca="false">IF($I2561="","",$I2561+6)</f>
        <v/>
      </c>
      <c r="K2561" s="6" t="str">
        <f aca="false">IF($H2561="","",DATE(YEAR($H2561),MONTH($H2561),1))</f>
        <v/>
      </c>
      <c r="L2561" s="0" t="str">
        <f aca="false">IF($A2561="","",INDEX(CARTAO_COMPRAS!$K:$K,INT((ROW()-2)/20)+2))</f>
        <v/>
      </c>
      <c r="M2561" s="0" t="str">
        <f aca="false">IF($A2561="","","Compra no cartão")</f>
        <v/>
      </c>
    </row>
    <row r="2562" customFormat="false" ht="13.5" hidden="false" customHeight="false" outlineLevel="0" collapsed="false">
      <c r="A25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129</v>
      </c>
      <c r="B2562" s="0" t="str">
        <f aca="false">IF($A2562="","",INDEX(CARTAO_COMPRAS!$C:$C,INT((ROW()-2)/20)+2))</f>
        <v>Bradesco</v>
      </c>
      <c r="C2562" s="0" t="str">
        <f aca="false">IF($A2562="","",INDEX(CARTAO_COMPRAS!$D:$D,INT((ROW()-2)/20)+2))</f>
        <v>Giga Atacado</v>
      </c>
      <c r="D2562" s="0" t="str">
        <f aca="false">IF($A2562="","",INDEX(CARTAO_COMPRAS!$E:$E,INT((ROW()-2)/20)+2))</f>
        <v>Alimentação / Insumos</v>
      </c>
      <c r="E2562" s="0" t="n">
        <f aca="false">IF($A2562="","",INDEX(CARTAO_COMPRAS!$H:$H,INT((ROW()-2)/20)+2)+MOD(ROW()-2,20))</f>
        <v>1</v>
      </c>
      <c r="F2562" s="0" t="n">
        <f aca="false">IF($A2562="","",INDEX(CARTAO_COMPRAS!$G:$G,INT((ROW()-2)/20)+2))</f>
        <v>1</v>
      </c>
      <c r="G2562" s="5" t="n">
        <f aca="false">IF($A2562="","",INDEX(CARTAO_COMPRAS!$I:$I,INT((ROW()-2)/20)+2))</f>
        <v>1021.49</v>
      </c>
      <c r="H2562" s="4" t="n">
        <f aca="false">IF($A2562="","",EDATE(INDEX(CARTAO_COMPRAS!$J:$J,INT((ROW()-2)/20)+2),MOD(ROW()-2,20)))</f>
        <v>46218</v>
      </c>
      <c r="I2562" s="4" t="n">
        <f aca="false">IF($H2562="","",$H2562-WEEKDAY($H2562,2)+1)</f>
        <v>46216</v>
      </c>
      <c r="J2562" s="4" t="n">
        <f aca="false">IF($I2562="","",$I2562+6)</f>
        <v>46222</v>
      </c>
      <c r="K2562" s="6" t="n">
        <f aca="false">IF($H2562="","",DATE(YEAR($H2562),MONTH($H2562),1))</f>
        <v>46204</v>
      </c>
      <c r="L2562" s="0" t="str">
        <f aca="false">IF($A2562="","",INDEX(CARTAO_COMPRAS!$K:$K,INT((ROW()-2)/20)+2))</f>
        <v>Previsto</v>
      </c>
      <c r="M2562" s="0" t="str">
        <f aca="false">IF($A2562="","","Compra no cartão")</f>
        <v>Compra no cartão</v>
      </c>
    </row>
    <row r="2563" customFormat="false" ht="13.5" hidden="false" customHeight="false" outlineLevel="0" collapsed="false">
      <c r="A2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3" s="0" t="str">
        <f aca="false">IF($A2563="","",INDEX(CARTAO_COMPRAS!$C:$C,INT((ROW()-2)/20)+2))</f>
        <v/>
      </c>
      <c r="C2563" s="0" t="str">
        <f aca="false">IF($A2563="","",INDEX(CARTAO_COMPRAS!$D:$D,INT((ROW()-2)/20)+2))</f>
        <v/>
      </c>
      <c r="D2563" s="0" t="str">
        <f aca="false">IF($A2563="","",INDEX(CARTAO_COMPRAS!$E:$E,INT((ROW()-2)/20)+2))</f>
        <v/>
      </c>
      <c r="E2563" s="0" t="str">
        <f aca="false">IF($A2563="","",INDEX(CARTAO_COMPRAS!$H:$H,INT((ROW()-2)/20)+2)+MOD(ROW()-2,20))</f>
        <v/>
      </c>
      <c r="F2563" s="0" t="str">
        <f aca="false">IF($A2563="","",INDEX(CARTAO_COMPRAS!$G:$G,INT((ROW()-2)/20)+2))</f>
        <v/>
      </c>
      <c r="G2563" s="5" t="str">
        <f aca="false">IF($A2563="","",INDEX(CARTAO_COMPRAS!$I:$I,INT((ROW()-2)/20)+2))</f>
        <v/>
      </c>
      <c r="H2563" s="4" t="str">
        <f aca="false">IF($A2563="","",EDATE(INDEX(CARTAO_COMPRAS!$J:$J,INT((ROW()-2)/20)+2),MOD(ROW()-2,20)))</f>
        <v/>
      </c>
      <c r="I2563" s="4" t="str">
        <f aca="false">IF($H2563="","",$H2563-WEEKDAY($H2563,2)+1)</f>
        <v/>
      </c>
      <c r="J2563" s="4" t="str">
        <f aca="false">IF($I2563="","",$I2563+6)</f>
        <v/>
      </c>
      <c r="K2563" s="6" t="str">
        <f aca="false">IF($H2563="","",DATE(YEAR($H2563),MONTH($H2563),1))</f>
        <v/>
      </c>
      <c r="L2563" s="0" t="str">
        <f aca="false">IF($A2563="","",INDEX(CARTAO_COMPRAS!$K:$K,INT((ROW()-2)/20)+2))</f>
        <v/>
      </c>
      <c r="M2563" s="0" t="str">
        <f aca="false">IF($A2563="","","Compra no cartão")</f>
        <v/>
      </c>
    </row>
    <row r="2564" customFormat="false" ht="13.5" hidden="false" customHeight="false" outlineLevel="0" collapsed="false">
      <c r="A2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4" s="0" t="str">
        <f aca="false">IF($A2564="","",INDEX(CARTAO_COMPRAS!$C:$C,INT((ROW()-2)/20)+2))</f>
        <v/>
      </c>
      <c r="C2564" s="0" t="str">
        <f aca="false">IF($A2564="","",INDEX(CARTAO_COMPRAS!$D:$D,INT((ROW()-2)/20)+2))</f>
        <v/>
      </c>
      <c r="D2564" s="0" t="str">
        <f aca="false">IF($A2564="","",INDEX(CARTAO_COMPRAS!$E:$E,INT((ROW()-2)/20)+2))</f>
        <v/>
      </c>
      <c r="E2564" s="0" t="str">
        <f aca="false">IF($A2564="","",INDEX(CARTAO_COMPRAS!$H:$H,INT((ROW()-2)/20)+2)+MOD(ROW()-2,20))</f>
        <v/>
      </c>
      <c r="F2564" s="0" t="str">
        <f aca="false">IF($A2564="","",INDEX(CARTAO_COMPRAS!$G:$G,INT((ROW()-2)/20)+2))</f>
        <v/>
      </c>
      <c r="G2564" s="5" t="str">
        <f aca="false">IF($A2564="","",INDEX(CARTAO_COMPRAS!$I:$I,INT((ROW()-2)/20)+2))</f>
        <v/>
      </c>
      <c r="H2564" s="4" t="str">
        <f aca="false">IF($A2564="","",EDATE(INDEX(CARTAO_COMPRAS!$J:$J,INT((ROW()-2)/20)+2),MOD(ROW()-2,20)))</f>
        <v/>
      </c>
      <c r="I2564" s="4" t="str">
        <f aca="false">IF($H2564="","",$H2564-WEEKDAY($H2564,2)+1)</f>
        <v/>
      </c>
      <c r="J2564" s="4" t="str">
        <f aca="false">IF($I2564="","",$I2564+6)</f>
        <v/>
      </c>
      <c r="K2564" s="6" t="str">
        <f aca="false">IF($H2564="","",DATE(YEAR($H2564),MONTH($H2564),1))</f>
        <v/>
      </c>
      <c r="L2564" s="0" t="str">
        <f aca="false">IF($A2564="","",INDEX(CARTAO_COMPRAS!$K:$K,INT((ROW()-2)/20)+2))</f>
        <v/>
      </c>
      <c r="M2564" s="0" t="str">
        <f aca="false">IF($A2564="","","Compra no cartão")</f>
        <v/>
      </c>
    </row>
    <row r="2565" customFormat="false" ht="13.5" hidden="false" customHeight="false" outlineLevel="0" collapsed="false">
      <c r="A2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5" s="0" t="str">
        <f aca="false">IF($A2565="","",INDEX(CARTAO_COMPRAS!$C:$C,INT((ROW()-2)/20)+2))</f>
        <v/>
      </c>
      <c r="C2565" s="0" t="str">
        <f aca="false">IF($A2565="","",INDEX(CARTAO_COMPRAS!$D:$D,INT((ROW()-2)/20)+2))</f>
        <v/>
      </c>
      <c r="D2565" s="0" t="str">
        <f aca="false">IF($A2565="","",INDEX(CARTAO_COMPRAS!$E:$E,INT((ROW()-2)/20)+2))</f>
        <v/>
      </c>
      <c r="E2565" s="0" t="str">
        <f aca="false">IF($A2565="","",INDEX(CARTAO_COMPRAS!$H:$H,INT((ROW()-2)/20)+2)+MOD(ROW()-2,20))</f>
        <v/>
      </c>
      <c r="F2565" s="0" t="str">
        <f aca="false">IF($A2565="","",INDEX(CARTAO_COMPRAS!$G:$G,INT((ROW()-2)/20)+2))</f>
        <v/>
      </c>
      <c r="G2565" s="5" t="str">
        <f aca="false">IF($A2565="","",INDEX(CARTAO_COMPRAS!$I:$I,INT((ROW()-2)/20)+2))</f>
        <v/>
      </c>
      <c r="H2565" s="4" t="str">
        <f aca="false">IF($A2565="","",EDATE(INDEX(CARTAO_COMPRAS!$J:$J,INT((ROW()-2)/20)+2),MOD(ROW()-2,20)))</f>
        <v/>
      </c>
      <c r="I2565" s="4" t="str">
        <f aca="false">IF($H2565="","",$H2565-WEEKDAY($H2565,2)+1)</f>
        <v/>
      </c>
      <c r="J2565" s="4" t="str">
        <f aca="false">IF($I2565="","",$I2565+6)</f>
        <v/>
      </c>
      <c r="K2565" s="6" t="str">
        <f aca="false">IF($H2565="","",DATE(YEAR($H2565),MONTH($H2565),1))</f>
        <v/>
      </c>
      <c r="L2565" s="0" t="str">
        <f aca="false">IF($A2565="","",INDEX(CARTAO_COMPRAS!$K:$K,INT((ROW()-2)/20)+2))</f>
        <v/>
      </c>
      <c r="M2565" s="0" t="str">
        <f aca="false">IF($A2565="","","Compra no cartão")</f>
        <v/>
      </c>
    </row>
    <row r="2566" customFormat="false" ht="13.5" hidden="false" customHeight="false" outlineLevel="0" collapsed="false">
      <c r="A2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6" s="0" t="str">
        <f aca="false">IF($A2566="","",INDEX(CARTAO_COMPRAS!$C:$C,INT((ROW()-2)/20)+2))</f>
        <v/>
      </c>
      <c r="C2566" s="0" t="str">
        <f aca="false">IF($A2566="","",INDEX(CARTAO_COMPRAS!$D:$D,INT((ROW()-2)/20)+2))</f>
        <v/>
      </c>
      <c r="D2566" s="0" t="str">
        <f aca="false">IF($A2566="","",INDEX(CARTAO_COMPRAS!$E:$E,INT((ROW()-2)/20)+2))</f>
        <v/>
      </c>
      <c r="E2566" s="0" t="str">
        <f aca="false">IF($A2566="","",INDEX(CARTAO_COMPRAS!$H:$H,INT((ROW()-2)/20)+2)+MOD(ROW()-2,20))</f>
        <v/>
      </c>
      <c r="F2566" s="0" t="str">
        <f aca="false">IF($A2566="","",INDEX(CARTAO_COMPRAS!$G:$G,INT((ROW()-2)/20)+2))</f>
        <v/>
      </c>
      <c r="G2566" s="5" t="str">
        <f aca="false">IF($A2566="","",INDEX(CARTAO_COMPRAS!$I:$I,INT((ROW()-2)/20)+2))</f>
        <v/>
      </c>
      <c r="H2566" s="4" t="str">
        <f aca="false">IF($A2566="","",EDATE(INDEX(CARTAO_COMPRAS!$J:$J,INT((ROW()-2)/20)+2),MOD(ROW()-2,20)))</f>
        <v/>
      </c>
      <c r="I2566" s="4" t="str">
        <f aca="false">IF($H2566="","",$H2566-WEEKDAY($H2566,2)+1)</f>
        <v/>
      </c>
      <c r="J2566" s="4" t="str">
        <f aca="false">IF($I2566="","",$I2566+6)</f>
        <v/>
      </c>
      <c r="K2566" s="6" t="str">
        <f aca="false">IF($H2566="","",DATE(YEAR($H2566),MONTH($H2566),1))</f>
        <v/>
      </c>
      <c r="L2566" s="0" t="str">
        <f aca="false">IF($A2566="","",INDEX(CARTAO_COMPRAS!$K:$K,INT((ROW()-2)/20)+2))</f>
        <v/>
      </c>
      <c r="M2566" s="0" t="str">
        <f aca="false">IF($A2566="","","Compra no cartão")</f>
        <v/>
      </c>
    </row>
    <row r="2567" customFormat="false" ht="13.5" hidden="false" customHeight="false" outlineLevel="0" collapsed="false">
      <c r="A2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7" s="0" t="str">
        <f aca="false">IF($A2567="","",INDEX(CARTAO_COMPRAS!$C:$C,INT((ROW()-2)/20)+2))</f>
        <v/>
      </c>
      <c r="C2567" s="0" t="str">
        <f aca="false">IF($A2567="","",INDEX(CARTAO_COMPRAS!$D:$D,INT((ROW()-2)/20)+2))</f>
        <v/>
      </c>
      <c r="D2567" s="0" t="str">
        <f aca="false">IF($A2567="","",INDEX(CARTAO_COMPRAS!$E:$E,INT((ROW()-2)/20)+2))</f>
        <v/>
      </c>
      <c r="E2567" s="0" t="str">
        <f aca="false">IF($A2567="","",INDEX(CARTAO_COMPRAS!$H:$H,INT((ROW()-2)/20)+2)+MOD(ROW()-2,20))</f>
        <v/>
      </c>
      <c r="F2567" s="0" t="str">
        <f aca="false">IF($A2567="","",INDEX(CARTAO_COMPRAS!$G:$G,INT((ROW()-2)/20)+2))</f>
        <v/>
      </c>
      <c r="G2567" s="5" t="str">
        <f aca="false">IF($A2567="","",INDEX(CARTAO_COMPRAS!$I:$I,INT((ROW()-2)/20)+2))</f>
        <v/>
      </c>
      <c r="H2567" s="4" t="str">
        <f aca="false">IF($A2567="","",EDATE(INDEX(CARTAO_COMPRAS!$J:$J,INT((ROW()-2)/20)+2),MOD(ROW()-2,20)))</f>
        <v/>
      </c>
      <c r="I2567" s="4" t="str">
        <f aca="false">IF($H2567="","",$H2567-WEEKDAY($H2567,2)+1)</f>
        <v/>
      </c>
      <c r="J2567" s="4" t="str">
        <f aca="false">IF($I2567="","",$I2567+6)</f>
        <v/>
      </c>
      <c r="K2567" s="6" t="str">
        <f aca="false">IF($H2567="","",DATE(YEAR($H2567),MONTH($H2567),1))</f>
        <v/>
      </c>
      <c r="L2567" s="0" t="str">
        <f aca="false">IF($A2567="","",INDEX(CARTAO_COMPRAS!$K:$K,INT((ROW()-2)/20)+2))</f>
        <v/>
      </c>
      <c r="M2567" s="0" t="str">
        <f aca="false">IF($A2567="","","Compra no cartão")</f>
        <v/>
      </c>
    </row>
    <row r="2568" customFormat="false" ht="13.5" hidden="false" customHeight="false" outlineLevel="0" collapsed="false">
      <c r="A2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8" s="0" t="str">
        <f aca="false">IF($A2568="","",INDEX(CARTAO_COMPRAS!$C:$C,INT((ROW()-2)/20)+2))</f>
        <v/>
      </c>
      <c r="C2568" s="0" t="str">
        <f aca="false">IF($A2568="","",INDEX(CARTAO_COMPRAS!$D:$D,INT((ROW()-2)/20)+2))</f>
        <v/>
      </c>
      <c r="D2568" s="0" t="str">
        <f aca="false">IF($A2568="","",INDEX(CARTAO_COMPRAS!$E:$E,INT((ROW()-2)/20)+2))</f>
        <v/>
      </c>
      <c r="E2568" s="0" t="str">
        <f aca="false">IF($A2568="","",INDEX(CARTAO_COMPRAS!$H:$H,INT((ROW()-2)/20)+2)+MOD(ROW()-2,20))</f>
        <v/>
      </c>
      <c r="F2568" s="0" t="str">
        <f aca="false">IF($A2568="","",INDEX(CARTAO_COMPRAS!$G:$G,INT((ROW()-2)/20)+2))</f>
        <v/>
      </c>
      <c r="G2568" s="5" t="str">
        <f aca="false">IF($A2568="","",INDEX(CARTAO_COMPRAS!$I:$I,INT((ROW()-2)/20)+2))</f>
        <v/>
      </c>
      <c r="H2568" s="4" t="str">
        <f aca="false">IF($A2568="","",EDATE(INDEX(CARTAO_COMPRAS!$J:$J,INT((ROW()-2)/20)+2),MOD(ROW()-2,20)))</f>
        <v/>
      </c>
      <c r="I2568" s="4" t="str">
        <f aca="false">IF($H2568="","",$H2568-WEEKDAY($H2568,2)+1)</f>
        <v/>
      </c>
      <c r="J2568" s="4" t="str">
        <f aca="false">IF($I2568="","",$I2568+6)</f>
        <v/>
      </c>
      <c r="K2568" s="6" t="str">
        <f aca="false">IF($H2568="","",DATE(YEAR($H2568),MONTH($H2568),1))</f>
        <v/>
      </c>
      <c r="L2568" s="0" t="str">
        <f aca="false">IF($A2568="","",INDEX(CARTAO_COMPRAS!$K:$K,INT((ROW()-2)/20)+2))</f>
        <v/>
      </c>
      <c r="M2568" s="0" t="str">
        <f aca="false">IF($A2568="","","Compra no cartão")</f>
        <v/>
      </c>
    </row>
    <row r="2569" customFormat="false" ht="13.5" hidden="false" customHeight="false" outlineLevel="0" collapsed="false">
      <c r="A2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69" s="0" t="str">
        <f aca="false">IF($A2569="","",INDEX(CARTAO_COMPRAS!$C:$C,INT((ROW()-2)/20)+2))</f>
        <v/>
      </c>
      <c r="C2569" s="0" t="str">
        <f aca="false">IF($A2569="","",INDEX(CARTAO_COMPRAS!$D:$D,INT((ROW()-2)/20)+2))</f>
        <v/>
      </c>
      <c r="D2569" s="0" t="str">
        <f aca="false">IF($A2569="","",INDEX(CARTAO_COMPRAS!$E:$E,INT((ROW()-2)/20)+2))</f>
        <v/>
      </c>
      <c r="E2569" s="0" t="str">
        <f aca="false">IF($A2569="","",INDEX(CARTAO_COMPRAS!$H:$H,INT((ROW()-2)/20)+2)+MOD(ROW()-2,20))</f>
        <v/>
      </c>
      <c r="F2569" s="0" t="str">
        <f aca="false">IF($A2569="","",INDEX(CARTAO_COMPRAS!$G:$G,INT((ROW()-2)/20)+2))</f>
        <v/>
      </c>
      <c r="G2569" s="5" t="str">
        <f aca="false">IF($A2569="","",INDEX(CARTAO_COMPRAS!$I:$I,INT((ROW()-2)/20)+2))</f>
        <v/>
      </c>
      <c r="H2569" s="4" t="str">
        <f aca="false">IF($A2569="","",EDATE(INDEX(CARTAO_COMPRAS!$J:$J,INT((ROW()-2)/20)+2),MOD(ROW()-2,20)))</f>
        <v/>
      </c>
      <c r="I2569" s="4" t="str">
        <f aca="false">IF($H2569="","",$H2569-WEEKDAY($H2569,2)+1)</f>
        <v/>
      </c>
      <c r="J2569" s="4" t="str">
        <f aca="false">IF($I2569="","",$I2569+6)</f>
        <v/>
      </c>
      <c r="K2569" s="6" t="str">
        <f aca="false">IF($H2569="","",DATE(YEAR($H2569),MONTH($H2569),1))</f>
        <v/>
      </c>
      <c r="L2569" s="0" t="str">
        <f aca="false">IF($A2569="","",INDEX(CARTAO_COMPRAS!$K:$K,INT((ROW()-2)/20)+2))</f>
        <v/>
      </c>
      <c r="M2569" s="0" t="str">
        <f aca="false">IF($A2569="","","Compra no cartão")</f>
        <v/>
      </c>
    </row>
    <row r="2570" customFormat="false" ht="13.5" hidden="false" customHeight="false" outlineLevel="0" collapsed="false">
      <c r="A2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0" s="0" t="str">
        <f aca="false">IF($A2570="","",INDEX(CARTAO_COMPRAS!$C:$C,INT((ROW()-2)/20)+2))</f>
        <v/>
      </c>
      <c r="C2570" s="0" t="str">
        <f aca="false">IF($A2570="","",INDEX(CARTAO_COMPRAS!$D:$D,INT((ROW()-2)/20)+2))</f>
        <v/>
      </c>
      <c r="D2570" s="0" t="str">
        <f aca="false">IF($A2570="","",INDEX(CARTAO_COMPRAS!$E:$E,INT((ROW()-2)/20)+2))</f>
        <v/>
      </c>
      <c r="E2570" s="0" t="str">
        <f aca="false">IF($A2570="","",INDEX(CARTAO_COMPRAS!$H:$H,INT((ROW()-2)/20)+2)+MOD(ROW()-2,20))</f>
        <v/>
      </c>
      <c r="F2570" s="0" t="str">
        <f aca="false">IF($A2570="","",INDEX(CARTAO_COMPRAS!$G:$G,INT((ROW()-2)/20)+2))</f>
        <v/>
      </c>
      <c r="G2570" s="5" t="str">
        <f aca="false">IF($A2570="","",INDEX(CARTAO_COMPRAS!$I:$I,INT((ROW()-2)/20)+2))</f>
        <v/>
      </c>
      <c r="H2570" s="4" t="str">
        <f aca="false">IF($A2570="","",EDATE(INDEX(CARTAO_COMPRAS!$J:$J,INT((ROW()-2)/20)+2),MOD(ROW()-2,20)))</f>
        <v/>
      </c>
      <c r="I2570" s="4" t="str">
        <f aca="false">IF($H2570="","",$H2570-WEEKDAY($H2570,2)+1)</f>
        <v/>
      </c>
      <c r="J2570" s="4" t="str">
        <f aca="false">IF($I2570="","",$I2570+6)</f>
        <v/>
      </c>
      <c r="K2570" s="6" t="str">
        <f aca="false">IF($H2570="","",DATE(YEAR($H2570),MONTH($H2570),1))</f>
        <v/>
      </c>
      <c r="L2570" s="0" t="str">
        <f aca="false">IF($A2570="","",INDEX(CARTAO_COMPRAS!$K:$K,INT((ROW()-2)/20)+2))</f>
        <v/>
      </c>
      <c r="M2570" s="0" t="str">
        <f aca="false">IF($A2570="","","Compra no cartão")</f>
        <v/>
      </c>
    </row>
    <row r="2571" customFormat="false" ht="13.5" hidden="false" customHeight="false" outlineLevel="0" collapsed="false">
      <c r="A2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1" s="0" t="str">
        <f aca="false">IF($A2571="","",INDEX(CARTAO_COMPRAS!$C:$C,INT((ROW()-2)/20)+2))</f>
        <v/>
      </c>
      <c r="C2571" s="0" t="str">
        <f aca="false">IF($A2571="","",INDEX(CARTAO_COMPRAS!$D:$D,INT((ROW()-2)/20)+2))</f>
        <v/>
      </c>
      <c r="D2571" s="0" t="str">
        <f aca="false">IF($A2571="","",INDEX(CARTAO_COMPRAS!$E:$E,INT((ROW()-2)/20)+2))</f>
        <v/>
      </c>
      <c r="E2571" s="0" t="str">
        <f aca="false">IF($A2571="","",INDEX(CARTAO_COMPRAS!$H:$H,INT((ROW()-2)/20)+2)+MOD(ROW()-2,20))</f>
        <v/>
      </c>
      <c r="F2571" s="0" t="str">
        <f aca="false">IF($A2571="","",INDEX(CARTAO_COMPRAS!$G:$G,INT((ROW()-2)/20)+2))</f>
        <v/>
      </c>
      <c r="G2571" s="5" t="str">
        <f aca="false">IF($A2571="","",INDEX(CARTAO_COMPRAS!$I:$I,INT((ROW()-2)/20)+2))</f>
        <v/>
      </c>
      <c r="H2571" s="4" t="str">
        <f aca="false">IF($A2571="","",EDATE(INDEX(CARTAO_COMPRAS!$J:$J,INT((ROW()-2)/20)+2),MOD(ROW()-2,20)))</f>
        <v/>
      </c>
      <c r="I2571" s="4" t="str">
        <f aca="false">IF($H2571="","",$H2571-WEEKDAY($H2571,2)+1)</f>
        <v/>
      </c>
      <c r="J2571" s="4" t="str">
        <f aca="false">IF($I2571="","",$I2571+6)</f>
        <v/>
      </c>
      <c r="K2571" s="6" t="str">
        <f aca="false">IF($H2571="","",DATE(YEAR($H2571),MONTH($H2571),1))</f>
        <v/>
      </c>
      <c r="L2571" s="0" t="str">
        <f aca="false">IF($A2571="","",INDEX(CARTAO_COMPRAS!$K:$K,INT((ROW()-2)/20)+2))</f>
        <v/>
      </c>
      <c r="M2571" s="0" t="str">
        <f aca="false">IF($A2571="","","Compra no cartão")</f>
        <v/>
      </c>
    </row>
    <row r="2572" customFormat="false" ht="13.5" hidden="false" customHeight="false" outlineLevel="0" collapsed="false">
      <c r="A2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2" s="0" t="str">
        <f aca="false">IF($A2572="","",INDEX(CARTAO_COMPRAS!$C:$C,INT((ROW()-2)/20)+2))</f>
        <v/>
      </c>
      <c r="C2572" s="0" t="str">
        <f aca="false">IF($A2572="","",INDEX(CARTAO_COMPRAS!$D:$D,INT((ROW()-2)/20)+2))</f>
        <v/>
      </c>
      <c r="D2572" s="0" t="str">
        <f aca="false">IF($A2572="","",INDEX(CARTAO_COMPRAS!$E:$E,INT((ROW()-2)/20)+2))</f>
        <v/>
      </c>
      <c r="E2572" s="0" t="str">
        <f aca="false">IF($A2572="","",INDEX(CARTAO_COMPRAS!$H:$H,INT((ROW()-2)/20)+2)+MOD(ROW()-2,20))</f>
        <v/>
      </c>
      <c r="F2572" s="0" t="str">
        <f aca="false">IF($A2572="","",INDEX(CARTAO_COMPRAS!$G:$G,INT((ROW()-2)/20)+2))</f>
        <v/>
      </c>
      <c r="G2572" s="5" t="str">
        <f aca="false">IF($A2572="","",INDEX(CARTAO_COMPRAS!$I:$I,INT((ROW()-2)/20)+2))</f>
        <v/>
      </c>
      <c r="H2572" s="4" t="str">
        <f aca="false">IF($A2572="","",EDATE(INDEX(CARTAO_COMPRAS!$J:$J,INT((ROW()-2)/20)+2),MOD(ROW()-2,20)))</f>
        <v/>
      </c>
      <c r="I2572" s="4" t="str">
        <f aca="false">IF($H2572="","",$H2572-WEEKDAY($H2572,2)+1)</f>
        <v/>
      </c>
      <c r="J2572" s="4" t="str">
        <f aca="false">IF($I2572="","",$I2572+6)</f>
        <v/>
      </c>
      <c r="K2572" s="6" t="str">
        <f aca="false">IF($H2572="","",DATE(YEAR($H2572),MONTH($H2572),1))</f>
        <v/>
      </c>
      <c r="L2572" s="0" t="str">
        <f aca="false">IF($A2572="","",INDEX(CARTAO_COMPRAS!$K:$K,INT((ROW()-2)/20)+2))</f>
        <v/>
      </c>
      <c r="M2572" s="0" t="str">
        <f aca="false">IF($A2572="","","Compra no cartão")</f>
        <v/>
      </c>
    </row>
    <row r="2573" customFormat="false" ht="13.5" hidden="false" customHeight="false" outlineLevel="0" collapsed="false">
      <c r="A2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3" s="0" t="str">
        <f aca="false">IF($A2573="","",INDEX(CARTAO_COMPRAS!$C:$C,INT((ROW()-2)/20)+2))</f>
        <v/>
      </c>
      <c r="C2573" s="0" t="str">
        <f aca="false">IF($A2573="","",INDEX(CARTAO_COMPRAS!$D:$D,INT((ROW()-2)/20)+2))</f>
        <v/>
      </c>
      <c r="D2573" s="0" t="str">
        <f aca="false">IF($A2573="","",INDEX(CARTAO_COMPRAS!$E:$E,INT((ROW()-2)/20)+2))</f>
        <v/>
      </c>
      <c r="E2573" s="0" t="str">
        <f aca="false">IF($A2573="","",INDEX(CARTAO_COMPRAS!$H:$H,INT((ROW()-2)/20)+2)+MOD(ROW()-2,20))</f>
        <v/>
      </c>
      <c r="F2573" s="0" t="str">
        <f aca="false">IF($A2573="","",INDEX(CARTAO_COMPRAS!$G:$G,INT((ROW()-2)/20)+2))</f>
        <v/>
      </c>
      <c r="G2573" s="5" t="str">
        <f aca="false">IF($A2573="","",INDEX(CARTAO_COMPRAS!$I:$I,INT((ROW()-2)/20)+2))</f>
        <v/>
      </c>
      <c r="H2573" s="4" t="str">
        <f aca="false">IF($A2573="","",EDATE(INDEX(CARTAO_COMPRAS!$J:$J,INT((ROW()-2)/20)+2),MOD(ROW()-2,20)))</f>
        <v/>
      </c>
      <c r="I2573" s="4" t="str">
        <f aca="false">IF($H2573="","",$H2573-WEEKDAY($H2573,2)+1)</f>
        <v/>
      </c>
      <c r="J2573" s="4" t="str">
        <f aca="false">IF($I2573="","",$I2573+6)</f>
        <v/>
      </c>
      <c r="K2573" s="6" t="str">
        <f aca="false">IF($H2573="","",DATE(YEAR($H2573),MONTH($H2573),1))</f>
        <v/>
      </c>
      <c r="L2573" s="0" t="str">
        <f aca="false">IF($A2573="","",INDEX(CARTAO_COMPRAS!$K:$K,INT((ROW()-2)/20)+2))</f>
        <v/>
      </c>
      <c r="M2573" s="0" t="str">
        <f aca="false">IF($A2573="","","Compra no cartão")</f>
        <v/>
      </c>
    </row>
    <row r="2574" customFormat="false" ht="13.5" hidden="false" customHeight="false" outlineLevel="0" collapsed="false">
      <c r="A2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4" s="0" t="str">
        <f aca="false">IF($A2574="","",INDEX(CARTAO_COMPRAS!$C:$C,INT((ROW()-2)/20)+2))</f>
        <v/>
      </c>
      <c r="C2574" s="0" t="str">
        <f aca="false">IF($A2574="","",INDEX(CARTAO_COMPRAS!$D:$D,INT((ROW()-2)/20)+2))</f>
        <v/>
      </c>
      <c r="D2574" s="0" t="str">
        <f aca="false">IF($A2574="","",INDEX(CARTAO_COMPRAS!$E:$E,INT((ROW()-2)/20)+2))</f>
        <v/>
      </c>
      <c r="E2574" s="0" t="str">
        <f aca="false">IF($A2574="","",INDEX(CARTAO_COMPRAS!$H:$H,INT((ROW()-2)/20)+2)+MOD(ROW()-2,20))</f>
        <v/>
      </c>
      <c r="F2574" s="0" t="str">
        <f aca="false">IF($A2574="","",INDEX(CARTAO_COMPRAS!$G:$G,INT((ROW()-2)/20)+2))</f>
        <v/>
      </c>
      <c r="G2574" s="5" t="str">
        <f aca="false">IF($A2574="","",INDEX(CARTAO_COMPRAS!$I:$I,INT((ROW()-2)/20)+2))</f>
        <v/>
      </c>
      <c r="H2574" s="4" t="str">
        <f aca="false">IF($A2574="","",EDATE(INDEX(CARTAO_COMPRAS!$J:$J,INT((ROW()-2)/20)+2),MOD(ROW()-2,20)))</f>
        <v/>
      </c>
      <c r="I2574" s="4" t="str">
        <f aca="false">IF($H2574="","",$H2574-WEEKDAY($H2574,2)+1)</f>
        <v/>
      </c>
      <c r="J2574" s="4" t="str">
        <f aca="false">IF($I2574="","",$I2574+6)</f>
        <v/>
      </c>
      <c r="K2574" s="6" t="str">
        <f aca="false">IF($H2574="","",DATE(YEAR($H2574),MONTH($H2574),1))</f>
        <v/>
      </c>
      <c r="L2574" s="0" t="str">
        <f aca="false">IF($A2574="","",INDEX(CARTAO_COMPRAS!$K:$K,INT((ROW()-2)/20)+2))</f>
        <v/>
      </c>
      <c r="M2574" s="0" t="str">
        <f aca="false">IF($A2574="","","Compra no cartão")</f>
        <v/>
      </c>
    </row>
    <row r="2575" customFormat="false" ht="13.5" hidden="false" customHeight="false" outlineLevel="0" collapsed="false">
      <c r="A2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5" s="0" t="str">
        <f aca="false">IF($A2575="","",INDEX(CARTAO_COMPRAS!$C:$C,INT((ROW()-2)/20)+2))</f>
        <v/>
      </c>
      <c r="C2575" s="0" t="str">
        <f aca="false">IF($A2575="","",INDEX(CARTAO_COMPRAS!$D:$D,INT((ROW()-2)/20)+2))</f>
        <v/>
      </c>
      <c r="D2575" s="0" t="str">
        <f aca="false">IF($A2575="","",INDEX(CARTAO_COMPRAS!$E:$E,INT((ROW()-2)/20)+2))</f>
        <v/>
      </c>
      <c r="E2575" s="0" t="str">
        <f aca="false">IF($A2575="","",INDEX(CARTAO_COMPRAS!$H:$H,INT((ROW()-2)/20)+2)+MOD(ROW()-2,20))</f>
        <v/>
      </c>
      <c r="F2575" s="0" t="str">
        <f aca="false">IF($A2575="","",INDEX(CARTAO_COMPRAS!$G:$G,INT((ROW()-2)/20)+2))</f>
        <v/>
      </c>
      <c r="G2575" s="5" t="str">
        <f aca="false">IF($A2575="","",INDEX(CARTAO_COMPRAS!$I:$I,INT((ROW()-2)/20)+2))</f>
        <v/>
      </c>
      <c r="H2575" s="4" t="str">
        <f aca="false">IF($A2575="","",EDATE(INDEX(CARTAO_COMPRAS!$J:$J,INT((ROW()-2)/20)+2),MOD(ROW()-2,20)))</f>
        <v/>
      </c>
      <c r="I2575" s="4" t="str">
        <f aca="false">IF($H2575="","",$H2575-WEEKDAY($H2575,2)+1)</f>
        <v/>
      </c>
      <c r="J2575" s="4" t="str">
        <f aca="false">IF($I2575="","",$I2575+6)</f>
        <v/>
      </c>
      <c r="K2575" s="6" t="str">
        <f aca="false">IF($H2575="","",DATE(YEAR($H2575),MONTH($H2575),1))</f>
        <v/>
      </c>
      <c r="L2575" s="0" t="str">
        <f aca="false">IF($A2575="","",INDEX(CARTAO_COMPRAS!$K:$K,INT((ROW()-2)/20)+2))</f>
        <v/>
      </c>
      <c r="M2575" s="0" t="str">
        <f aca="false">IF($A2575="","","Compra no cartão")</f>
        <v/>
      </c>
    </row>
    <row r="2576" customFormat="false" ht="13.5" hidden="false" customHeight="false" outlineLevel="0" collapsed="false">
      <c r="A2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6" s="0" t="str">
        <f aca="false">IF($A2576="","",INDEX(CARTAO_COMPRAS!$C:$C,INT((ROW()-2)/20)+2))</f>
        <v/>
      </c>
      <c r="C2576" s="0" t="str">
        <f aca="false">IF($A2576="","",INDEX(CARTAO_COMPRAS!$D:$D,INT((ROW()-2)/20)+2))</f>
        <v/>
      </c>
      <c r="D2576" s="0" t="str">
        <f aca="false">IF($A2576="","",INDEX(CARTAO_COMPRAS!$E:$E,INT((ROW()-2)/20)+2))</f>
        <v/>
      </c>
      <c r="E2576" s="0" t="str">
        <f aca="false">IF($A2576="","",INDEX(CARTAO_COMPRAS!$H:$H,INT((ROW()-2)/20)+2)+MOD(ROW()-2,20))</f>
        <v/>
      </c>
      <c r="F2576" s="0" t="str">
        <f aca="false">IF($A2576="","",INDEX(CARTAO_COMPRAS!$G:$G,INT((ROW()-2)/20)+2))</f>
        <v/>
      </c>
      <c r="G2576" s="5" t="str">
        <f aca="false">IF($A2576="","",INDEX(CARTAO_COMPRAS!$I:$I,INT((ROW()-2)/20)+2))</f>
        <v/>
      </c>
      <c r="H2576" s="4" t="str">
        <f aca="false">IF($A2576="","",EDATE(INDEX(CARTAO_COMPRAS!$J:$J,INT((ROW()-2)/20)+2),MOD(ROW()-2,20)))</f>
        <v/>
      </c>
      <c r="I2576" s="4" t="str">
        <f aca="false">IF($H2576="","",$H2576-WEEKDAY($H2576,2)+1)</f>
        <v/>
      </c>
      <c r="J2576" s="4" t="str">
        <f aca="false">IF($I2576="","",$I2576+6)</f>
        <v/>
      </c>
      <c r="K2576" s="6" t="str">
        <f aca="false">IF($H2576="","",DATE(YEAR($H2576),MONTH($H2576),1))</f>
        <v/>
      </c>
      <c r="L2576" s="0" t="str">
        <f aca="false">IF($A2576="","",INDEX(CARTAO_COMPRAS!$K:$K,INT((ROW()-2)/20)+2))</f>
        <v/>
      </c>
      <c r="M2576" s="0" t="str">
        <f aca="false">IF($A2576="","","Compra no cartão")</f>
        <v/>
      </c>
    </row>
    <row r="2577" customFormat="false" ht="13.5" hidden="false" customHeight="false" outlineLevel="0" collapsed="false">
      <c r="A2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7" s="0" t="str">
        <f aca="false">IF($A2577="","",INDEX(CARTAO_COMPRAS!$C:$C,INT((ROW()-2)/20)+2))</f>
        <v/>
      </c>
      <c r="C2577" s="0" t="str">
        <f aca="false">IF($A2577="","",INDEX(CARTAO_COMPRAS!$D:$D,INT((ROW()-2)/20)+2))</f>
        <v/>
      </c>
      <c r="D2577" s="0" t="str">
        <f aca="false">IF($A2577="","",INDEX(CARTAO_COMPRAS!$E:$E,INT((ROW()-2)/20)+2))</f>
        <v/>
      </c>
      <c r="E2577" s="0" t="str">
        <f aca="false">IF($A2577="","",INDEX(CARTAO_COMPRAS!$H:$H,INT((ROW()-2)/20)+2)+MOD(ROW()-2,20))</f>
        <v/>
      </c>
      <c r="F2577" s="0" t="str">
        <f aca="false">IF($A2577="","",INDEX(CARTAO_COMPRAS!$G:$G,INT((ROW()-2)/20)+2))</f>
        <v/>
      </c>
      <c r="G2577" s="5" t="str">
        <f aca="false">IF($A2577="","",INDEX(CARTAO_COMPRAS!$I:$I,INT((ROW()-2)/20)+2))</f>
        <v/>
      </c>
      <c r="H2577" s="4" t="str">
        <f aca="false">IF($A2577="","",EDATE(INDEX(CARTAO_COMPRAS!$J:$J,INT((ROW()-2)/20)+2),MOD(ROW()-2,20)))</f>
        <v/>
      </c>
      <c r="I2577" s="4" t="str">
        <f aca="false">IF($H2577="","",$H2577-WEEKDAY($H2577,2)+1)</f>
        <v/>
      </c>
      <c r="J2577" s="4" t="str">
        <f aca="false">IF($I2577="","",$I2577+6)</f>
        <v/>
      </c>
      <c r="K2577" s="6" t="str">
        <f aca="false">IF($H2577="","",DATE(YEAR($H2577),MONTH($H2577),1))</f>
        <v/>
      </c>
      <c r="L2577" s="0" t="str">
        <f aca="false">IF($A2577="","",INDEX(CARTAO_COMPRAS!$K:$K,INT((ROW()-2)/20)+2))</f>
        <v/>
      </c>
      <c r="M2577" s="0" t="str">
        <f aca="false">IF($A2577="","","Compra no cartão")</f>
        <v/>
      </c>
    </row>
    <row r="2578" customFormat="false" ht="13.5" hidden="false" customHeight="false" outlineLevel="0" collapsed="false">
      <c r="A2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8" s="0" t="str">
        <f aca="false">IF($A2578="","",INDEX(CARTAO_COMPRAS!$C:$C,INT((ROW()-2)/20)+2))</f>
        <v/>
      </c>
      <c r="C2578" s="0" t="str">
        <f aca="false">IF($A2578="","",INDEX(CARTAO_COMPRAS!$D:$D,INT((ROW()-2)/20)+2))</f>
        <v/>
      </c>
      <c r="D2578" s="0" t="str">
        <f aca="false">IF($A2578="","",INDEX(CARTAO_COMPRAS!$E:$E,INT((ROW()-2)/20)+2))</f>
        <v/>
      </c>
      <c r="E2578" s="0" t="str">
        <f aca="false">IF($A2578="","",INDEX(CARTAO_COMPRAS!$H:$H,INT((ROW()-2)/20)+2)+MOD(ROW()-2,20))</f>
        <v/>
      </c>
      <c r="F2578" s="0" t="str">
        <f aca="false">IF($A2578="","",INDEX(CARTAO_COMPRAS!$G:$G,INT((ROW()-2)/20)+2))</f>
        <v/>
      </c>
      <c r="G2578" s="5" t="str">
        <f aca="false">IF($A2578="","",INDEX(CARTAO_COMPRAS!$I:$I,INT((ROW()-2)/20)+2))</f>
        <v/>
      </c>
      <c r="H2578" s="4" t="str">
        <f aca="false">IF($A2578="","",EDATE(INDEX(CARTAO_COMPRAS!$J:$J,INT((ROW()-2)/20)+2),MOD(ROW()-2,20)))</f>
        <v/>
      </c>
      <c r="I2578" s="4" t="str">
        <f aca="false">IF($H2578="","",$H2578-WEEKDAY($H2578,2)+1)</f>
        <v/>
      </c>
      <c r="J2578" s="4" t="str">
        <f aca="false">IF($I2578="","",$I2578+6)</f>
        <v/>
      </c>
      <c r="K2578" s="6" t="str">
        <f aca="false">IF($H2578="","",DATE(YEAR($H2578),MONTH($H2578),1))</f>
        <v/>
      </c>
      <c r="L2578" s="0" t="str">
        <f aca="false">IF($A2578="","",INDEX(CARTAO_COMPRAS!$K:$K,INT((ROW()-2)/20)+2))</f>
        <v/>
      </c>
      <c r="M2578" s="0" t="str">
        <f aca="false">IF($A2578="","","Compra no cartão")</f>
        <v/>
      </c>
    </row>
    <row r="2579" customFormat="false" ht="13.5" hidden="false" customHeight="false" outlineLevel="0" collapsed="false">
      <c r="A2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79" s="0" t="str">
        <f aca="false">IF($A2579="","",INDEX(CARTAO_COMPRAS!$C:$C,INT((ROW()-2)/20)+2))</f>
        <v/>
      </c>
      <c r="C2579" s="0" t="str">
        <f aca="false">IF($A2579="","",INDEX(CARTAO_COMPRAS!$D:$D,INT((ROW()-2)/20)+2))</f>
        <v/>
      </c>
      <c r="D2579" s="0" t="str">
        <f aca="false">IF($A2579="","",INDEX(CARTAO_COMPRAS!$E:$E,INT((ROW()-2)/20)+2))</f>
        <v/>
      </c>
      <c r="E2579" s="0" t="str">
        <f aca="false">IF($A2579="","",INDEX(CARTAO_COMPRAS!$H:$H,INT((ROW()-2)/20)+2)+MOD(ROW()-2,20))</f>
        <v/>
      </c>
      <c r="F2579" s="0" t="str">
        <f aca="false">IF($A2579="","",INDEX(CARTAO_COMPRAS!$G:$G,INT((ROW()-2)/20)+2))</f>
        <v/>
      </c>
      <c r="G2579" s="5" t="str">
        <f aca="false">IF($A2579="","",INDEX(CARTAO_COMPRAS!$I:$I,INT((ROW()-2)/20)+2))</f>
        <v/>
      </c>
      <c r="H2579" s="4" t="str">
        <f aca="false">IF($A2579="","",EDATE(INDEX(CARTAO_COMPRAS!$J:$J,INT((ROW()-2)/20)+2),MOD(ROW()-2,20)))</f>
        <v/>
      </c>
      <c r="I2579" s="4" t="str">
        <f aca="false">IF($H2579="","",$H2579-WEEKDAY($H2579,2)+1)</f>
        <v/>
      </c>
      <c r="J2579" s="4" t="str">
        <f aca="false">IF($I2579="","",$I2579+6)</f>
        <v/>
      </c>
      <c r="K2579" s="6" t="str">
        <f aca="false">IF($H2579="","",DATE(YEAR($H2579),MONTH($H2579),1))</f>
        <v/>
      </c>
      <c r="L2579" s="0" t="str">
        <f aca="false">IF($A2579="","",INDEX(CARTAO_COMPRAS!$K:$K,INT((ROW()-2)/20)+2))</f>
        <v/>
      </c>
      <c r="M2579" s="0" t="str">
        <f aca="false">IF($A2579="","","Compra no cartão")</f>
        <v/>
      </c>
    </row>
    <row r="2580" customFormat="false" ht="13.5" hidden="false" customHeight="false" outlineLevel="0" collapsed="false">
      <c r="A2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80" s="0" t="str">
        <f aca="false">IF($A2580="","",INDEX(CARTAO_COMPRAS!$C:$C,INT((ROW()-2)/20)+2))</f>
        <v/>
      </c>
      <c r="C2580" s="0" t="str">
        <f aca="false">IF($A2580="","",INDEX(CARTAO_COMPRAS!$D:$D,INT((ROW()-2)/20)+2))</f>
        <v/>
      </c>
      <c r="D2580" s="0" t="str">
        <f aca="false">IF($A2580="","",INDEX(CARTAO_COMPRAS!$E:$E,INT((ROW()-2)/20)+2))</f>
        <v/>
      </c>
      <c r="E2580" s="0" t="str">
        <f aca="false">IF($A2580="","",INDEX(CARTAO_COMPRAS!$H:$H,INT((ROW()-2)/20)+2)+MOD(ROW()-2,20))</f>
        <v/>
      </c>
      <c r="F2580" s="0" t="str">
        <f aca="false">IF($A2580="","",INDEX(CARTAO_COMPRAS!$G:$G,INT((ROW()-2)/20)+2))</f>
        <v/>
      </c>
      <c r="G2580" s="5" t="str">
        <f aca="false">IF($A2580="","",INDEX(CARTAO_COMPRAS!$I:$I,INT((ROW()-2)/20)+2))</f>
        <v/>
      </c>
      <c r="H2580" s="4" t="str">
        <f aca="false">IF($A2580="","",EDATE(INDEX(CARTAO_COMPRAS!$J:$J,INT((ROW()-2)/20)+2),MOD(ROW()-2,20)))</f>
        <v/>
      </c>
      <c r="I2580" s="4" t="str">
        <f aca="false">IF($H2580="","",$H2580-WEEKDAY($H2580,2)+1)</f>
        <v/>
      </c>
      <c r="J2580" s="4" t="str">
        <f aca="false">IF($I2580="","",$I2580+6)</f>
        <v/>
      </c>
      <c r="K2580" s="6" t="str">
        <f aca="false">IF($H2580="","",DATE(YEAR($H2580),MONTH($H2580),1))</f>
        <v/>
      </c>
      <c r="L2580" s="0" t="str">
        <f aca="false">IF($A2580="","",INDEX(CARTAO_COMPRAS!$K:$K,INT((ROW()-2)/20)+2))</f>
        <v/>
      </c>
      <c r="M2580" s="0" t="str">
        <f aca="false">IF($A2580="","","Compra no cartão")</f>
        <v/>
      </c>
    </row>
    <row r="2581" customFormat="false" ht="13.5" hidden="false" customHeight="false" outlineLevel="0" collapsed="false">
      <c r="A2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81" s="0" t="str">
        <f aca="false">IF($A2581="","",INDEX(CARTAO_COMPRAS!$C:$C,INT((ROW()-2)/20)+2))</f>
        <v/>
      </c>
      <c r="C2581" s="0" t="str">
        <f aca="false">IF($A2581="","",INDEX(CARTAO_COMPRAS!$D:$D,INT((ROW()-2)/20)+2))</f>
        <v/>
      </c>
      <c r="D2581" s="0" t="str">
        <f aca="false">IF($A2581="","",INDEX(CARTAO_COMPRAS!$E:$E,INT((ROW()-2)/20)+2))</f>
        <v/>
      </c>
      <c r="E2581" s="0" t="str">
        <f aca="false">IF($A2581="","",INDEX(CARTAO_COMPRAS!$H:$H,INT((ROW()-2)/20)+2)+MOD(ROW()-2,20))</f>
        <v/>
      </c>
      <c r="F2581" s="0" t="str">
        <f aca="false">IF($A2581="","",INDEX(CARTAO_COMPRAS!$G:$G,INT((ROW()-2)/20)+2))</f>
        <v/>
      </c>
      <c r="G2581" s="5" t="str">
        <f aca="false">IF($A2581="","",INDEX(CARTAO_COMPRAS!$I:$I,INT((ROW()-2)/20)+2))</f>
        <v/>
      </c>
      <c r="H2581" s="4" t="str">
        <f aca="false">IF($A2581="","",EDATE(INDEX(CARTAO_COMPRAS!$J:$J,INT((ROW()-2)/20)+2),MOD(ROW()-2,20)))</f>
        <v/>
      </c>
      <c r="I2581" s="4" t="str">
        <f aca="false">IF($H2581="","",$H2581-WEEKDAY($H2581,2)+1)</f>
        <v/>
      </c>
      <c r="J2581" s="4" t="str">
        <f aca="false">IF($I2581="","",$I2581+6)</f>
        <v/>
      </c>
      <c r="K2581" s="6" t="str">
        <f aca="false">IF($H2581="","",DATE(YEAR($H2581),MONTH($H2581),1))</f>
        <v/>
      </c>
      <c r="L2581" s="0" t="str">
        <f aca="false">IF($A2581="","",INDEX(CARTAO_COMPRAS!$K:$K,INT((ROW()-2)/20)+2))</f>
        <v/>
      </c>
      <c r="M2581" s="0" t="str">
        <f aca="false">IF($A2581="","","Compra no cartão")</f>
        <v/>
      </c>
    </row>
    <row r="2582" customFormat="false" ht="13.5" hidden="false" customHeight="false" outlineLevel="0" collapsed="false">
      <c r="A25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130</v>
      </c>
      <c r="B2582" s="0" t="str">
        <f aca="false">IF($A2582="","",INDEX(CARTAO_COMPRAS!$C:$C,INT((ROW()-2)/20)+2))</f>
        <v>Bradesco</v>
      </c>
      <c r="C2582" s="0" t="str">
        <f aca="false">IF($A2582="","",INDEX(CARTAO_COMPRAS!$D:$D,INT((ROW()-2)/20)+2))</f>
        <v>Mercado Livre</v>
      </c>
      <c r="D2582" s="0" t="str">
        <f aca="false">IF($A2582="","",INDEX(CARTAO_COMPRAS!$E:$E,INT((ROW()-2)/20)+2))</f>
        <v>Alimentação / Insumos</v>
      </c>
      <c r="E2582" s="0" t="n">
        <f aca="false">IF($A2582="","",INDEX(CARTAO_COMPRAS!$H:$H,INT((ROW()-2)/20)+2)+MOD(ROW()-2,20))</f>
        <v>1</v>
      </c>
      <c r="F2582" s="0" t="n">
        <f aca="false">IF($A2582="","",INDEX(CARTAO_COMPRAS!$G:$G,INT((ROW()-2)/20)+2))</f>
        <v>3</v>
      </c>
      <c r="G2582" s="5" t="n">
        <f aca="false">IF($A2582="","",INDEX(CARTAO_COMPRAS!$I:$I,INT((ROW()-2)/20)+2))</f>
        <v>28.52</v>
      </c>
      <c r="H2582" s="4" t="n">
        <f aca="false">IF($A2582="","",EDATE(INDEX(CARTAO_COMPRAS!$J:$J,INT((ROW()-2)/20)+2),MOD(ROW()-2,20)))</f>
        <v>46218</v>
      </c>
      <c r="I2582" s="4" t="n">
        <f aca="false">IF($H2582="","",$H2582-WEEKDAY($H2582,2)+1)</f>
        <v>46216</v>
      </c>
      <c r="J2582" s="4" t="n">
        <f aca="false">IF($I2582="","",$I2582+6)</f>
        <v>46222</v>
      </c>
      <c r="K2582" s="6" t="n">
        <f aca="false">IF($H2582="","",DATE(YEAR($H2582),MONTH($H2582),1))</f>
        <v>46204</v>
      </c>
      <c r="L2582" s="0" t="str">
        <f aca="false">IF($A2582="","",INDEX(CARTAO_COMPRAS!$K:$K,INT((ROW()-2)/20)+2))</f>
        <v>Previsto</v>
      </c>
      <c r="M2582" s="0" t="str">
        <f aca="false">IF($A2582="","","Compra no cartão")</f>
        <v>Compra no cartão</v>
      </c>
    </row>
    <row r="2583" customFormat="false" ht="13.5" hidden="false" customHeight="false" outlineLevel="0" collapsed="false">
      <c r="A25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130</v>
      </c>
      <c r="B2583" s="0" t="str">
        <f aca="false">IF($A2583="","",INDEX(CARTAO_COMPRAS!$C:$C,INT((ROW()-2)/20)+2))</f>
        <v>Bradesco</v>
      </c>
      <c r="C2583" s="0" t="str">
        <f aca="false">IF($A2583="","",INDEX(CARTAO_COMPRAS!$D:$D,INT((ROW()-2)/20)+2))</f>
        <v>Mercado Livre</v>
      </c>
      <c r="D2583" s="0" t="str">
        <f aca="false">IF($A2583="","",INDEX(CARTAO_COMPRAS!$E:$E,INT((ROW()-2)/20)+2))</f>
        <v>Alimentação / Insumos</v>
      </c>
      <c r="E2583" s="0" t="n">
        <f aca="false">IF($A2583="","",INDEX(CARTAO_COMPRAS!$H:$H,INT((ROW()-2)/20)+2)+MOD(ROW()-2,20))</f>
        <v>2</v>
      </c>
      <c r="F2583" s="0" t="n">
        <f aca="false">IF($A2583="","",INDEX(CARTAO_COMPRAS!$G:$G,INT((ROW()-2)/20)+2))</f>
        <v>3</v>
      </c>
      <c r="G2583" s="5" t="n">
        <f aca="false">IF($A2583="","",INDEX(CARTAO_COMPRAS!$I:$I,INT((ROW()-2)/20)+2))</f>
        <v>28.52</v>
      </c>
      <c r="H2583" s="4" t="n">
        <f aca="false">IF($A2583="","",EDATE(INDEX(CARTAO_COMPRAS!$J:$J,INT((ROW()-2)/20)+2),MOD(ROW()-2,20)))</f>
        <v>46249</v>
      </c>
      <c r="I2583" s="4" t="n">
        <f aca="false">IF($H2583="","",$H2583-WEEKDAY($H2583,2)+1)</f>
        <v>46244</v>
      </c>
      <c r="J2583" s="4" t="n">
        <f aca="false">IF($I2583="","",$I2583+6)</f>
        <v>46250</v>
      </c>
      <c r="K2583" s="6" t="n">
        <f aca="false">IF($H2583="","",DATE(YEAR($H2583),MONTH($H2583),1))</f>
        <v>46235</v>
      </c>
      <c r="L2583" s="0" t="str">
        <f aca="false">IF($A2583="","",INDEX(CARTAO_COMPRAS!$K:$K,INT((ROW()-2)/20)+2))</f>
        <v>Previsto</v>
      </c>
      <c r="M2583" s="0" t="str">
        <f aca="false">IF($A2583="","","Compra no cartão")</f>
        <v>Compra no cartão</v>
      </c>
    </row>
    <row r="2584" customFormat="false" ht="13.5" hidden="false" customHeight="false" outlineLevel="0" collapsed="false">
      <c r="A258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130</v>
      </c>
      <c r="B2584" s="0" t="str">
        <f aca="false">IF($A2584="","",INDEX(CARTAO_COMPRAS!$C:$C,INT((ROW()-2)/20)+2))</f>
        <v>Bradesco</v>
      </c>
      <c r="C2584" s="0" t="str">
        <f aca="false">IF($A2584="","",INDEX(CARTAO_COMPRAS!$D:$D,INT((ROW()-2)/20)+2))</f>
        <v>Mercado Livre</v>
      </c>
      <c r="D2584" s="0" t="str">
        <f aca="false">IF($A2584="","",INDEX(CARTAO_COMPRAS!$E:$E,INT((ROW()-2)/20)+2))</f>
        <v>Alimentação / Insumos</v>
      </c>
      <c r="E2584" s="0" t="n">
        <f aca="false">IF($A2584="","",INDEX(CARTAO_COMPRAS!$H:$H,INT((ROW()-2)/20)+2)+MOD(ROW()-2,20))</f>
        <v>3</v>
      </c>
      <c r="F2584" s="0" t="n">
        <f aca="false">IF($A2584="","",INDEX(CARTAO_COMPRAS!$G:$G,INT((ROW()-2)/20)+2))</f>
        <v>3</v>
      </c>
      <c r="G2584" s="5" t="n">
        <f aca="false">IF($A2584="","",INDEX(CARTAO_COMPRAS!$I:$I,INT((ROW()-2)/20)+2))</f>
        <v>28.52</v>
      </c>
      <c r="H2584" s="4" t="n">
        <f aca="false">IF($A2584="","",EDATE(INDEX(CARTAO_COMPRAS!$J:$J,INT((ROW()-2)/20)+2),MOD(ROW()-2,20)))</f>
        <v>46280</v>
      </c>
      <c r="I2584" s="4" t="n">
        <f aca="false">IF($H2584="","",$H2584-WEEKDAY($H2584,2)+1)</f>
        <v>46279</v>
      </c>
      <c r="J2584" s="4" t="n">
        <f aca="false">IF($I2584="","",$I2584+6)</f>
        <v>46285</v>
      </c>
      <c r="K2584" s="6" t="n">
        <f aca="false">IF($H2584="","",DATE(YEAR($H2584),MONTH($H2584),1))</f>
        <v>46266</v>
      </c>
      <c r="L2584" s="0" t="str">
        <f aca="false">IF($A2584="","",INDEX(CARTAO_COMPRAS!$K:$K,INT((ROW()-2)/20)+2))</f>
        <v>Previsto</v>
      </c>
      <c r="M2584" s="0" t="str">
        <f aca="false">IF($A2584="","","Compra no cartão")</f>
        <v>Compra no cartão</v>
      </c>
    </row>
    <row r="2585" customFormat="false" ht="13.5" hidden="false" customHeight="false" outlineLevel="0" collapsed="false">
      <c r="A2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85" s="0" t="str">
        <f aca="false">IF($A2585="","",INDEX(CARTAO_COMPRAS!$C:$C,INT((ROW()-2)/20)+2))</f>
        <v/>
      </c>
      <c r="C2585" s="0" t="str">
        <f aca="false">IF($A2585="","",INDEX(CARTAO_COMPRAS!$D:$D,INT((ROW()-2)/20)+2))</f>
        <v/>
      </c>
      <c r="D2585" s="0" t="str">
        <f aca="false">IF($A2585="","",INDEX(CARTAO_COMPRAS!$E:$E,INT((ROW()-2)/20)+2))</f>
        <v/>
      </c>
      <c r="E2585" s="0" t="str">
        <f aca="false">IF($A2585="","",INDEX(CARTAO_COMPRAS!$H:$H,INT((ROW()-2)/20)+2)+MOD(ROW()-2,20))</f>
        <v/>
      </c>
      <c r="F2585" s="0" t="str">
        <f aca="false">IF($A2585="","",INDEX(CARTAO_COMPRAS!$G:$G,INT((ROW()-2)/20)+2))</f>
        <v/>
      </c>
      <c r="G2585" s="5" t="str">
        <f aca="false">IF($A2585="","",INDEX(CARTAO_COMPRAS!$I:$I,INT((ROW()-2)/20)+2))</f>
        <v/>
      </c>
      <c r="H2585" s="4" t="str">
        <f aca="false">IF($A2585="","",EDATE(INDEX(CARTAO_COMPRAS!$J:$J,INT((ROW()-2)/20)+2),MOD(ROW()-2,20)))</f>
        <v/>
      </c>
      <c r="I2585" s="4" t="str">
        <f aca="false">IF($H2585="","",$H2585-WEEKDAY($H2585,2)+1)</f>
        <v/>
      </c>
      <c r="J2585" s="4" t="str">
        <f aca="false">IF($I2585="","",$I2585+6)</f>
        <v/>
      </c>
      <c r="K2585" s="6" t="str">
        <f aca="false">IF($H2585="","",DATE(YEAR($H2585),MONTH($H2585),1))</f>
        <v/>
      </c>
      <c r="L2585" s="0" t="str">
        <f aca="false">IF($A2585="","",INDEX(CARTAO_COMPRAS!$K:$K,INT((ROW()-2)/20)+2))</f>
        <v/>
      </c>
      <c r="M2585" s="0" t="str">
        <f aca="false">IF($A2585="","","Compra no cartão")</f>
        <v/>
      </c>
    </row>
    <row r="2586" customFormat="false" ht="13.5" hidden="false" customHeight="false" outlineLevel="0" collapsed="false">
      <c r="A2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86" s="0" t="str">
        <f aca="false">IF($A2586="","",INDEX(CARTAO_COMPRAS!$C:$C,INT((ROW()-2)/20)+2))</f>
        <v/>
      </c>
      <c r="C2586" s="0" t="str">
        <f aca="false">IF($A2586="","",INDEX(CARTAO_COMPRAS!$D:$D,INT((ROW()-2)/20)+2))</f>
        <v/>
      </c>
      <c r="D2586" s="0" t="str">
        <f aca="false">IF($A2586="","",INDEX(CARTAO_COMPRAS!$E:$E,INT((ROW()-2)/20)+2))</f>
        <v/>
      </c>
      <c r="E2586" s="0" t="str">
        <f aca="false">IF($A2586="","",INDEX(CARTAO_COMPRAS!$H:$H,INT((ROW()-2)/20)+2)+MOD(ROW()-2,20))</f>
        <v/>
      </c>
      <c r="F2586" s="0" t="str">
        <f aca="false">IF($A2586="","",INDEX(CARTAO_COMPRAS!$G:$G,INT((ROW()-2)/20)+2))</f>
        <v/>
      </c>
      <c r="G2586" s="5" t="str">
        <f aca="false">IF($A2586="","",INDEX(CARTAO_COMPRAS!$I:$I,INT((ROW()-2)/20)+2))</f>
        <v/>
      </c>
      <c r="H2586" s="4" t="str">
        <f aca="false">IF($A2586="","",EDATE(INDEX(CARTAO_COMPRAS!$J:$J,INT((ROW()-2)/20)+2),MOD(ROW()-2,20)))</f>
        <v/>
      </c>
      <c r="I2586" s="4" t="str">
        <f aca="false">IF($H2586="","",$H2586-WEEKDAY($H2586,2)+1)</f>
        <v/>
      </c>
      <c r="J2586" s="4" t="str">
        <f aca="false">IF($I2586="","",$I2586+6)</f>
        <v/>
      </c>
      <c r="K2586" s="6" t="str">
        <f aca="false">IF($H2586="","",DATE(YEAR($H2586),MONTH($H2586),1))</f>
        <v/>
      </c>
      <c r="L2586" s="0" t="str">
        <f aca="false">IF($A2586="","",INDEX(CARTAO_COMPRAS!$K:$K,INT((ROW()-2)/20)+2))</f>
        <v/>
      </c>
      <c r="M2586" s="0" t="str">
        <f aca="false">IF($A2586="","","Compra no cartão")</f>
        <v/>
      </c>
    </row>
    <row r="2587" customFormat="false" ht="13.5" hidden="false" customHeight="false" outlineLevel="0" collapsed="false">
      <c r="A2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87" s="0" t="str">
        <f aca="false">IF($A2587="","",INDEX(CARTAO_COMPRAS!$C:$C,INT((ROW()-2)/20)+2))</f>
        <v/>
      </c>
      <c r="C2587" s="0" t="str">
        <f aca="false">IF($A2587="","",INDEX(CARTAO_COMPRAS!$D:$D,INT((ROW()-2)/20)+2))</f>
        <v/>
      </c>
      <c r="D2587" s="0" t="str">
        <f aca="false">IF($A2587="","",INDEX(CARTAO_COMPRAS!$E:$E,INT((ROW()-2)/20)+2))</f>
        <v/>
      </c>
      <c r="E2587" s="0" t="str">
        <f aca="false">IF($A2587="","",INDEX(CARTAO_COMPRAS!$H:$H,INT((ROW()-2)/20)+2)+MOD(ROW()-2,20))</f>
        <v/>
      </c>
      <c r="F2587" s="0" t="str">
        <f aca="false">IF($A2587="","",INDEX(CARTAO_COMPRAS!$G:$G,INT((ROW()-2)/20)+2))</f>
        <v/>
      </c>
      <c r="G2587" s="5" t="str">
        <f aca="false">IF($A2587="","",INDEX(CARTAO_COMPRAS!$I:$I,INT((ROW()-2)/20)+2))</f>
        <v/>
      </c>
      <c r="H2587" s="4" t="str">
        <f aca="false">IF($A2587="","",EDATE(INDEX(CARTAO_COMPRAS!$J:$J,INT((ROW()-2)/20)+2),MOD(ROW()-2,20)))</f>
        <v/>
      </c>
      <c r="I2587" s="4" t="str">
        <f aca="false">IF($H2587="","",$H2587-WEEKDAY($H2587,2)+1)</f>
        <v/>
      </c>
      <c r="J2587" s="4" t="str">
        <f aca="false">IF($I2587="","",$I2587+6)</f>
        <v/>
      </c>
      <c r="K2587" s="6" t="str">
        <f aca="false">IF($H2587="","",DATE(YEAR($H2587),MONTH($H2587),1))</f>
        <v/>
      </c>
      <c r="L2587" s="0" t="str">
        <f aca="false">IF($A2587="","",INDEX(CARTAO_COMPRAS!$K:$K,INT((ROW()-2)/20)+2))</f>
        <v/>
      </c>
      <c r="M2587" s="0" t="str">
        <f aca="false">IF($A2587="","","Compra no cartão")</f>
        <v/>
      </c>
    </row>
    <row r="2588" customFormat="false" ht="13.5" hidden="false" customHeight="false" outlineLevel="0" collapsed="false">
      <c r="A2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88" s="0" t="str">
        <f aca="false">IF($A2588="","",INDEX(CARTAO_COMPRAS!$C:$C,INT((ROW()-2)/20)+2))</f>
        <v/>
      </c>
      <c r="C2588" s="0" t="str">
        <f aca="false">IF($A2588="","",INDEX(CARTAO_COMPRAS!$D:$D,INT((ROW()-2)/20)+2))</f>
        <v/>
      </c>
      <c r="D2588" s="0" t="str">
        <f aca="false">IF($A2588="","",INDEX(CARTAO_COMPRAS!$E:$E,INT((ROW()-2)/20)+2))</f>
        <v/>
      </c>
      <c r="E2588" s="0" t="str">
        <f aca="false">IF($A2588="","",INDEX(CARTAO_COMPRAS!$H:$H,INT((ROW()-2)/20)+2)+MOD(ROW()-2,20))</f>
        <v/>
      </c>
      <c r="F2588" s="0" t="str">
        <f aca="false">IF($A2588="","",INDEX(CARTAO_COMPRAS!$G:$G,INT((ROW()-2)/20)+2))</f>
        <v/>
      </c>
      <c r="G2588" s="5" t="str">
        <f aca="false">IF($A2588="","",INDEX(CARTAO_COMPRAS!$I:$I,INT((ROW()-2)/20)+2))</f>
        <v/>
      </c>
      <c r="H2588" s="4" t="str">
        <f aca="false">IF($A2588="","",EDATE(INDEX(CARTAO_COMPRAS!$J:$J,INT((ROW()-2)/20)+2),MOD(ROW()-2,20)))</f>
        <v/>
      </c>
      <c r="I2588" s="4" t="str">
        <f aca="false">IF($H2588="","",$H2588-WEEKDAY($H2588,2)+1)</f>
        <v/>
      </c>
      <c r="J2588" s="4" t="str">
        <f aca="false">IF($I2588="","",$I2588+6)</f>
        <v/>
      </c>
      <c r="K2588" s="6" t="str">
        <f aca="false">IF($H2588="","",DATE(YEAR($H2588),MONTH($H2588),1))</f>
        <v/>
      </c>
      <c r="L2588" s="0" t="str">
        <f aca="false">IF($A2588="","",INDEX(CARTAO_COMPRAS!$K:$K,INT((ROW()-2)/20)+2))</f>
        <v/>
      </c>
      <c r="M2588" s="0" t="str">
        <f aca="false">IF($A2588="","","Compra no cartão")</f>
        <v/>
      </c>
    </row>
    <row r="2589" customFormat="false" ht="13.5" hidden="false" customHeight="false" outlineLevel="0" collapsed="false">
      <c r="A2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89" s="0" t="str">
        <f aca="false">IF($A2589="","",INDEX(CARTAO_COMPRAS!$C:$C,INT((ROW()-2)/20)+2))</f>
        <v/>
      </c>
      <c r="C2589" s="0" t="str">
        <f aca="false">IF($A2589="","",INDEX(CARTAO_COMPRAS!$D:$D,INT((ROW()-2)/20)+2))</f>
        <v/>
      </c>
      <c r="D2589" s="0" t="str">
        <f aca="false">IF($A2589="","",INDEX(CARTAO_COMPRAS!$E:$E,INT((ROW()-2)/20)+2))</f>
        <v/>
      </c>
      <c r="E2589" s="0" t="str">
        <f aca="false">IF($A2589="","",INDEX(CARTAO_COMPRAS!$H:$H,INT((ROW()-2)/20)+2)+MOD(ROW()-2,20))</f>
        <v/>
      </c>
      <c r="F2589" s="0" t="str">
        <f aca="false">IF($A2589="","",INDEX(CARTAO_COMPRAS!$G:$G,INT((ROW()-2)/20)+2))</f>
        <v/>
      </c>
      <c r="G2589" s="5" t="str">
        <f aca="false">IF($A2589="","",INDEX(CARTAO_COMPRAS!$I:$I,INT((ROW()-2)/20)+2))</f>
        <v/>
      </c>
      <c r="H2589" s="4" t="str">
        <f aca="false">IF($A2589="","",EDATE(INDEX(CARTAO_COMPRAS!$J:$J,INT((ROW()-2)/20)+2),MOD(ROW()-2,20)))</f>
        <v/>
      </c>
      <c r="I2589" s="4" t="str">
        <f aca="false">IF($H2589="","",$H2589-WEEKDAY($H2589,2)+1)</f>
        <v/>
      </c>
      <c r="J2589" s="4" t="str">
        <f aca="false">IF($I2589="","",$I2589+6)</f>
        <v/>
      </c>
      <c r="K2589" s="6" t="str">
        <f aca="false">IF($H2589="","",DATE(YEAR($H2589),MONTH($H2589),1))</f>
        <v/>
      </c>
      <c r="L2589" s="0" t="str">
        <f aca="false">IF($A2589="","",INDEX(CARTAO_COMPRAS!$K:$K,INT((ROW()-2)/20)+2))</f>
        <v/>
      </c>
      <c r="M2589" s="0" t="str">
        <f aca="false">IF($A2589="","","Compra no cartão")</f>
        <v/>
      </c>
    </row>
    <row r="2590" customFormat="false" ht="13.5" hidden="false" customHeight="false" outlineLevel="0" collapsed="false">
      <c r="A2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0" s="0" t="str">
        <f aca="false">IF($A2590="","",INDEX(CARTAO_COMPRAS!$C:$C,INT((ROW()-2)/20)+2))</f>
        <v/>
      </c>
      <c r="C2590" s="0" t="str">
        <f aca="false">IF($A2590="","",INDEX(CARTAO_COMPRAS!$D:$D,INT((ROW()-2)/20)+2))</f>
        <v/>
      </c>
      <c r="D2590" s="0" t="str">
        <f aca="false">IF($A2590="","",INDEX(CARTAO_COMPRAS!$E:$E,INT((ROW()-2)/20)+2))</f>
        <v/>
      </c>
      <c r="E2590" s="0" t="str">
        <f aca="false">IF($A2590="","",INDEX(CARTAO_COMPRAS!$H:$H,INT((ROW()-2)/20)+2)+MOD(ROW()-2,20))</f>
        <v/>
      </c>
      <c r="F2590" s="0" t="str">
        <f aca="false">IF($A2590="","",INDEX(CARTAO_COMPRAS!$G:$G,INT((ROW()-2)/20)+2))</f>
        <v/>
      </c>
      <c r="G2590" s="5" t="str">
        <f aca="false">IF($A2590="","",INDEX(CARTAO_COMPRAS!$I:$I,INT((ROW()-2)/20)+2))</f>
        <v/>
      </c>
      <c r="H2590" s="4" t="str">
        <f aca="false">IF($A2590="","",EDATE(INDEX(CARTAO_COMPRAS!$J:$J,INT((ROW()-2)/20)+2),MOD(ROW()-2,20)))</f>
        <v/>
      </c>
      <c r="I2590" s="4" t="str">
        <f aca="false">IF($H2590="","",$H2590-WEEKDAY($H2590,2)+1)</f>
        <v/>
      </c>
      <c r="J2590" s="4" t="str">
        <f aca="false">IF($I2590="","",$I2590+6)</f>
        <v/>
      </c>
      <c r="K2590" s="6" t="str">
        <f aca="false">IF($H2590="","",DATE(YEAR($H2590),MONTH($H2590),1))</f>
        <v/>
      </c>
      <c r="L2590" s="0" t="str">
        <f aca="false">IF($A2590="","",INDEX(CARTAO_COMPRAS!$K:$K,INT((ROW()-2)/20)+2))</f>
        <v/>
      </c>
      <c r="M2590" s="0" t="str">
        <f aca="false">IF($A2590="","","Compra no cartão")</f>
        <v/>
      </c>
    </row>
    <row r="2591" customFormat="false" ht="13.5" hidden="false" customHeight="false" outlineLevel="0" collapsed="false">
      <c r="A2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1" s="0" t="str">
        <f aca="false">IF($A2591="","",INDEX(CARTAO_COMPRAS!$C:$C,INT((ROW()-2)/20)+2))</f>
        <v/>
      </c>
      <c r="C2591" s="0" t="str">
        <f aca="false">IF($A2591="","",INDEX(CARTAO_COMPRAS!$D:$D,INT((ROW()-2)/20)+2))</f>
        <v/>
      </c>
      <c r="D2591" s="0" t="str">
        <f aca="false">IF($A2591="","",INDEX(CARTAO_COMPRAS!$E:$E,INT((ROW()-2)/20)+2))</f>
        <v/>
      </c>
      <c r="E2591" s="0" t="str">
        <f aca="false">IF($A2591="","",INDEX(CARTAO_COMPRAS!$H:$H,INT((ROW()-2)/20)+2)+MOD(ROW()-2,20))</f>
        <v/>
      </c>
      <c r="F2591" s="0" t="str">
        <f aca="false">IF($A2591="","",INDEX(CARTAO_COMPRAS!$G:$G,INT((ROW()-2)/20)+2))</f>
        <v/>
      </c>
      <c r="G2591" s="5" t="str">
        <f aca="false">IF($A2591="","",INDEX(CARTAO_COMPRAS!$I:$I,INT((ROW()-2)/20)+2))</f>
        <v/>
      </c>
      <c r="H2591" s="4" t="str">
        <f aca="false">IF($A2591="","",EDATE(INDEX(CARTAO_COMPRAS!$J:$J,INT((ROW()-2)/20)+2),MOD(ROW()-2,20)))</f>
        <v/>
      </c>
      <c r="I2591" s="4" t="str">
        <f aca="false">IF($H2591="","",$H2591-WEEKDAY($H2591,2)+1)</f>
        <v/>
      </c>
      <c r="J2591" s="4" t="str">
        <f aca="false">IF($I2591="","",$I2591+6)</f>
        <v/>
      </c>
      <c r="K2591" s="6" t="str">
        <f aca="false">IF($H2591="","",DATE(YEAR($H2591),MONTH($H2591),1))</f>
        <v/>
      </c>
      <c r="L2591" s="0" t="str">
        <f aca="false">IF($A2591="","",INDEX(CARTAO_COMPRAS!$K:$K,INT((ROW()-2)/20)+2))</f>
        <v/>
      </c>
      <c r="M2591" s="0" t="str">
        <f aca="false">IF($A2591="","","Compra no cartão")</f>
        <v/>
      </c>
    </row>
    <row r="2592" customFormat="false" ht="13.5" hidden="false" customHeight="false" outlineLevel="0" collapsed="false">
      <c r="A2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2" s="0" t="str">
        <f aca="false">IF($A2592="","",INDEX(CARTAO_COMPRAS!$C:$C,INT((ROW()-2)/20)+2))</f>
        <v/>
      </c>
      <c r="C2592" s="0" t="str">
        <f aca="false">IF($A2592="","",INDEX(CARTAO_COMPRAS!$D:$D,INT((ROW()-2)/20)+2))</f>
        <v/>
      </c>
      <c r="D2592" s="0" t="str">
        <f aca="false">IF($A2592="","",INDEX(CARTAO_COMPRAS!$E:$E,INT((ROW()-2)/20)+2))</f>
        <v/>
      </c>
      <c r="E2592" s="0" t="str">
        <f aca="false">IF($A2592="","",INDEX(CARTAO_COMPRAS!$H:$H,INT((ROW()-2)/20)+2)+MOD(ROW()-2,20))</f>
        <v/>
      </c>
      <c r="F2592" s="0" t="str">
        <f aca="false">IF($A2592="","",INDEX(CARTAO_COMPRAS!$G:$G,INT((ROW()-2)/20)+2))</f>
        <v/>
      </c>
      <c r="G2592" s="5" t="str">
        <f aca="false">IF($A2592="","",INDEX(CARTAO_COMPRAS!$I:$I,INT((ROW()-2)/20)+2))</f>
        <v/>
      </c>
      <c r="H2592" s="4" t="str">
        <f aca="false">IF($A2592="","",EDATE(INDEX(CARTAO_COMPRAS!$J:$J,INT((ROW()-2)/20)+2),MOD(ROW()-2,20)))</f>
        <v/>
      </c>
      <c r="I2592" s="4" t="str">
        <f aca="false">IF($H2592="","",$H2592-WEEKDAY($H2592,2)+1)</f>
        <v/>
      </c>
      <c r="J2592" s="4" t="str">
        <f aca="false">IF($I2592="","",$I2592+6)</f>
        <v/>
      </c>
      <c r="K2592" s="6" t="str">
        <f aca="false">IF($H2592="","",DATE(YEAR($H2592),MONTH($H2592),1))</f>
        <v/>
      </c>
      <c r="L2592" s="0" t="str">
        <f aca="false">IF($A2592="","",INDEX(CARTAO_COMPRAS!$K:$K,INT((ROW()-2)/20)+2))</f>
        <v/>
      </c>
      <c r="M2592" s="0" t="str">
        <f aca="false">IF($A2592="","","Compra no cartão")</f>
        <v/>
      </c>
    </row>
    <row r="2593" customFormat="false" ht="13.5" hidden="false" customHeight="false" outlineLevel="0" collapsed="false">
      <c r="A2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3" s="0" t="str">
        <f aca="false">IF($A2593="","",INDEX(CARTAO_COMPRAS!$C:$C,INT((ROW()-2)/20)+2))</f>
        <v/>
      </c>
      <c r="C2593" s="0" t="str">
        <f aca="false">IF($A2593="","",INDEX(CARTAO_COMPRAS!$D:$D,INT((ROW()-2)/20)+2))</f>
        <v/>
      </c>
      <c r="D2593" s="0" t="str">
        <f aca="false">IF($A2593="","",INDEX(CARTAO_COMPRAS!$E:$E,INT((ROW()-2)/20)+2))</f>
        <v/>
      </c>
      <c r="E2593" s="0" t="str">
        <f aca="false">IF($A2593="","",INDEX(CARTAO_COMPRAS!$H:$H,INT((ROW()-2)/20)+2)+MOD(ROW()-2,20))</f>
        <v/>
      </c>
      <c r="F2593" s="0" t="str">
        <f aca="false">IF($A2593="","",INDEX(CARTAO_COMPRAS!$G:$G,INT((ROW()-2)/20)+2))</f>
        <v/>
      </c>
      <c r="G2593" s="5" t="str">
        <f aca="false">IF($A2593="","",INDEX(CARTAO_COMPRAS!$I:$I,INT((ROW()-2)/20)+2))</f>
        <v/>
      </c>
      <c r="H2593" s="4" t="str">
        <f aca="false">IF($A2593="","",EDATE(INDEX(CARTAO_COMPRAS!$J:$J,INT((ROW()-2)/20)+2),MOD(ROW()-2,20)))</f>
        <v/>
      </c>
      <c r="I2593" s="4" t="str">
        <f aca="false">IF($H2593="","",$H2593-WEEKDAY($H2593,2)+1)</f>
        <v/>
      </c>
      <c r="J2593" s="4" t="str">
        <f aca="false">IF($I2593="","",$I2593+6)</f>
        <v/>
      </c>
      <c r="K2593" s="6" t="str">
        <f aca="false">IF($H2593="","",DATE(YEAR($H2593),MONTH($H2593),1))</f>
        <v/>
      </c>
      <c r="L2593" s="0" t="str">
        <f aca="false">IF($A2593="","",INDEX(CARTAO_COMPRAS!$K:$K,INT((ROW()-2)/20)+2))</f>
        <v/>
      </c>
      <c r="M2593" s="0" t="str">
        <f aca="false">IF($A2593="","","Compra no cartão")</f>
        <v/>
      </c>
    </row>
    <row r="2594" customFormat="false" ht="13.5" hidden="false" customHeight="false" outlineLevel="0" collapsed="false">
      <c r="A2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4" s="0" t="str">
        <f aca="false">IF($A2594="","",INDEX(CARTAO_COMPRAS!$C:$C,INT((ROW()-2)/20)+2))</f>
        <v/>
      </c>
      <c r="C2594" s="0" t="str">
        <f aca="false">IF($A2594="","",INDEX(CARTAO_COMPRAS!$D:$D,INT((ROW()-2)/20)+2))</f>
        <v/>
      </c>
      <c r="D2594" s="0" t="str">
        <f aca="false">IF($A2594="","",INDEX(CARTAO_COMPRAS!$E:$E,INT((ROW()-2)/20)+2))</f>
        <v/>
      </c>
      <c r="E2594" s="0" t="str">
        <f aca="false">IF($A2594="","",INDEX(CARTAO_COMPRAS!$H:$H,INT((ROW()-2)/20)+2)+MOD(ROW()-2,20))</f>
        <v/>
      </c>
      <c r="F2594" s="0" t="str">
        <f aca="false">IF($A2594="","",INDEX(CARTAO_COMPRAS!$G:$G,INT((ROW()-2)/20)+2))</f>
        <v/>
      </c>
      <c r="G2594" s="5" t="str">
        <f aca="false">IF($A2594="","",INDEX(CARTAO_COMPRAS!$I:$I,INT((ROW()-2)/20)+2))</f>
        <v/>
      </c>
      <c r="H2594" s="4" t="str">
        <f aca="false">IF($A2594="","",EDATE(INDEX(CARTAO_COMPRAS!$J:$J,INT((ROW()-2)/20)+2),MOD(ROW()-2,20)))</f>
        <v/>
      </c>
      <c r="I2594" s="4" t="str">
        <f aca="false">IF($H2594="","",$H2594-WEEKDAY($H2594,2)+1)</f>
        <v/>
      </c>
      <c r="J2594" s="4" t="str">
        <f aca="false">IF($I2594="","",$I2594+6)</f>
        <v/>
      </c>
      <c r="K2594" s="6" t="str">
        <f aca="false">IF($H2594="","",DATE(YEAR($H2594),MONTH($H2594),1))</f>
        <v/>
      </c>
      <c r="L2594" s="0" t="str">
        <f aca="false">IF($A2594="","",INDEX(CARTAO_COMPRAS!$K:$K,INT((ROW()-2)/20)+2))</f>
        <v/>
      </c>
      <c r="M2594" s="0" t="str">
        <f aca="false">IF($A2594="","","Compra no cartão")</f>
        <v/>
      </c>
    </row>
    <row r="2595" customFormat="false" ht="13.5" hidden="false" customHeight="false" outlineLevel="0" collapsed="false">
      <c r="A2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5" s="0" t="str">
        <f aca="false">IF($A2595="","",INDEX(CARTAO_COMPRAS!$C:$C,INT((ROW()-2)/20)+2))</f>
        <v/>
      </c>
      <c r="C2595" s="0" t="str">
        <f aca="false">IF($A2595="","",INDEX(CARTAO_COMPRAS!$D:$D,INT((ROW()-2)/20)+2))</f>
        <v/>
      </c>
      <c r="D2595" s="0" t="str">
        <f aca="false">IF($A2595="","",INDEX(CARTAO_COMPRAS!$E:$E,INT((ROW()-2)/20)+2))</f>
        <v/>
      </c>
      <c r="E2595" s="0" t="str">
        <f aca="false">IF($A2595="","",INDEX(CARTAO_COMPRAS!$H:$H,INT((ROW()-2)/20)+2)+MOD(ROW()-2,20))</f>
        <v/>
      </c>
      <c r="F2595" s="0" t="str">
        <f aca="false">IF($A2595="","",INDEX(CARTAO_COMPRAS!$G:$G,INT((ROW()-2)/20)+2))</f>
        <v/>
      </c>
      <c r="G2595" s="5" t="str">
        <f aca="false">IF($A2595="","",INDEX(CARTAO_COMPRAS!$I:$I,INT((ROW()-2)/20)+2))</f>
        <v/>
      </c>
      <c r="H2595" s="4" t="str">
        <f aca="false">IF($A2595="","",EDATE(INDEX(CARTAO_COMPRAS!$J:$J,INT((ROW()-2)/20)+2),MOD(ROW()-2,20)))</f>
        <v/>
      </c>
      <c r="I2595" s="4" t="str">
        <f aca="false">IF($H2595="","",$H2595-WEEKDAY($H2595,2)+1)</f>
        <v/>
      </c>
      <c r="J2595" s="4" t="str">
        <f aca="false">IF($I2595="","",$I2595+6)</f>
        <v/>
      </c>
      <c r="K2595" s="6" t="str">
        <f aca="false">IF($H2595="","",DATE(YEAR($H2595),MONTH($H2595),1))</f>
        <v/>
      </c>
      <c r="L2595" s="0" t="str">
        <f aca="false">IF($A2595="","",INDEX(CARTAO_COMPRAS!$K:$K,INT((ROW()-2)/20)+2))</f>
        <v/>
      </c>
      <c r="M2595" s="0" t="str">
        <f aca="false">IF($A2595="","","Compra no cartão")</f>
        <v/>
      </c>
    </row>
    <row r="2596" customFormat="false" ht="13.5" hidden="false" customHeight="false" outlineLevel="0" collapsed="false">
      <c r="A2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6" s="0" t="str">
        <f aca="false">IF($A2596="","",INDEX(CARTAO_COMPRAS!$C:$C,INT((ROW()-2)/20)+2))</f>
        <v/>
      </c>
      <c r="C2596" s="0" t="str">
        <f aca="false">IF($A2596="","",INDEX(CARTAO_COMPRAS!$D:$D,INT((ROW()-2)/20)+2))</f>
        <v/>
      </c>
      <c r="D2596" s="0" t="str">
        <f aca="false">IF($A2596="","",INDEX(CARTAO_COMPRAS!$E:$E,INT((ROW()-2)/20)+2))</f>
        <v/>
      </c>
      <c r="E2596" s="0" t="str">
        <f aca="false">IF($A2596="","",INDEX(CARTAO_COMPRAS!$H:$H,INT((ROW()-2)/20)+2)+MOD(ROW()-2,20))</f>
        <v/>
      </c>
      <c r="F2596" s="0" t="str">
        <f aca="false">IF($A2596="","",INDEX(CARTAO_COMPRAS!$G:$G,INT((ROW()-2)/20)+2))</f>
        <v/>
      </c>
      <c r="G2596" s="5" t="str">
        <f aca="false">IF($A2596="","",INDEX(CARTAO_COMPRAS!$I:$I,INT((ROW()-2)/20)+2))</f>
        <v/>
      </c>
      <c r="H2596" s="4" t="str">
        <f aca="false">IF($A2596="","",EDATE(INDEX(CARTAO_COMPRAS!$J:$J,INT((ROW()-2)/20)+2),MOD(ROW()-2,20)))</f>
        <v/>
      </c>
      <c r="I2596" s="4" t="str">
        <f aca="false">IF($H2596="","",$H2596-WEEKDAY($H2596,2)+1)</f>
        <v/>
      </c>
      <c r="J2596" s="4" t="str">
        <f aca="false">IF($I2596="","",$I2596+6)</f>
        <v/>
      </c>
      <c r="K2596" s="6" t="str">
        <f aca="false">IF($H2596="","",DATE(YEAR($H2596),MONTH($H2596),1))</f>
        <v/>
      </c>
      <c r="L2596" s="0" t="str">
        <f aca="false">IF($A2596="","",INDEX(CARTAO_COMPRAS!$K:$K,INT((ROW()-2)/20)+2))</f>
        <v/>
      </c>
      <c r="M2596" s="0" t="str">
        <f aca="false">IF($A2596="","","Compra no cartão")</f>
        <v/>
      </c>
    </row>
    <row r="2597" customFormat="false" ht="13.5" hidden="false" customHeight="false" outlineLevel="0" collapsed="false">
      <c r="A2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7" s="0" t="str">
        <f aca="false">IF($A2597="","",INDEX(CARTAO_COMPRAS!$C:$C,INT((ROW()-2)/20)+2))</f>
        <v/>
      </c>
      <c r="C2597" s="0" t="str">
        <f aca="false">IF($A2597="","",INDEX(CARTAO_COMPRAS!$D:$D,INT((ROW()-2)/20)+2))</f>
        <v/>
      </c>
      <c r="D2597" s="0" t="str">
        <f aca="false">IF($A2597="","",INDEX(CARTAO_COMPRAS!$E:$E,INT((ROW()-2)/20)+2))</f>
        <v/>
      </c>
      <c r="E2597" s="0" t="str">
        <f aca="false">IF($A2597="","",INDEX(CARTAO_COMPRAS!$H:$H,INT((ROW()-2)/20)+2)+MOD(ROW()-2,20))</f>
        <v/>
      </c>
      <c r="F2597" s="0" t="str">
        <f aca="false">IF($A2597="","",INDEX(CARTAO_COMPRAS!$G:$G,INT((ROW()-2)/20)+2))</f>
        <v/>
      </c>
      <c r="G2597" s="5" t="str">
        <f aca="false">IF($A2597="","",INDEX(CARTAO_COMPRAS!$I:$I,INT((ROW()-2)/20)+2))</f>
        <v/>
      </c>
      <c r="H2597" s="4" t="str">
        <f aca="false">IF($A2597="","",EDATE(INDEX(CARTAO_COMPRAS!$J:$J,INT((ROW()-2)/20)+2),MOD(ROW()-2,20)))</f>
        <v/>
      </c>
      <c r="I2597" s="4" t="str">
        <f aca="false">IF($H2597="","",$H2597-WEEKDAY($H2597,2)+1)</f>
        <v/>
      </c>
      <c r="J2597" s="4" t="str">
        <f aca="false">IF($I2597="","",$I2597+6)</f>
        <v/>
      </c>
      <c r="K2597" s="6" t="str">
        <f aca="false">IF($H2597="","",DATE(YEAR($H2597),MONTH($H2597),1))</f>
        <v/>
      </c>
      <c r="L2597" s="0" t="str">
        <f aca="false">IF($A2597="","",INDEX(CARTAO_COMPRAS!$K:$K,INT((ROW()-2)/20)+2))</f>
        <v/>
      </c>
      <c r="M2597" s="0" t="str">
        <f aca="false">IF($A2597="","","Compra no cartão")</f>
        <v/>
      </c>
    </row>
    <row r="2598" customFormat="false" ht="13.5" hidden="false" customHeight="false" outlineLevel="0" collapsed="false">
      <c r="A2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8" s="0" t="str">
        <f aca="false">IF($A2598="","",INDEX(CARTAO_COMPRAS!$C:$C,INT((ROW()-2)/20)+2))</f>
        <v/>
      </c>
      <c r="C2598" s="0" t="str">
        <f aca="false">IF($A2598="","",INDEX(CARTAO_COMPRAS!$D:$D,INT((ROW()-2)/20)+2))</f>
        <v/>
      </c>
      <c r="D2598" s="0" t="str">
        <f aca="false">IF($A2598="","",INDEX(CARTAO_COMPRAS!$E:$E,INT((ROW()-2)/20)+2))</f>
        <v/>
      </c>
      <c r="E2598" s="0" t="str">
        <f aca="false">IF($A2598="","",INDEX(CARTAO_COMPRAS!$H:$H,INT((ROW()-2)/20)+2)+MOD(ROW()-2,20))</f>
        <v/>
      </c>
      <c r="F2598" s="0" t="str">
        <f aca="false">IF($A2598="","",INDEX(CARTAO_COMPRAS!$G:$G,INT((ROW()-2)/20)+2))</f>
        <v/>
      </c>
      <c r="G2598" s="5" t="str">
        <f aca="false">IF($A2598="","",INDEX(CARTAO_COMPRAS!$I:$I,INT((ROW()-2)/20)+2))</f>
        <v/>
      </c>
      <c r="H2598" s="4" t="str">
        <f aca="false">IF($A2598="","",EDATE(INDEX(CARTAO_COMPRAS!$J:$J,INT((ROW()-2)/20)+2),MOD(ROW()-2,20)))</f>
        <v/>
      </c>
      <c r="I2598" s="4" t="str">
        <f aca="false">IF($H2598="","",$H2598-WEEKDAY($H2598,2)+1)</f>
        <v/>
      </c>
      <c r="J2598" s="4" t="str">
        <f aca="false">IF($I2598="","",$I2598+6)</f>
        <v/>
      </c>
      <c r="K2598" s="6" t="str">
        <f aca="false">IF($H2598="","",DATE(YEAR($H2598),MONTH($H2598),1))</f>
        <v/>
      </c>
      <c r="L2598" s="0" t="str">
        <f aca="false">IF($A2598="","",INDEX(CARTAO_COMPRAS!$K:$K,INT((ROW()-2)/20)+2))</f>
        <v/>
      </c>
      <c r="M2598" s="0" t="str">
        <f aca="false">IF($A2598="","","Compra no cartão")</f>
        <v/>
      </c>
    </row>
    <row r="2599" customFormat="false" ht="13.5" hidden="false" customHeight="false" outlineLevel="0" collapsed="false">
      <c r="A2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599" s="0" t="str">
        <f aca="false">IF($A2599="","",INDEX(CARTAO_COMPRAS!$C:$C,INT((ROW()-2)/20)+2))</f>
        <v/>
      </c>
      <c r="C2599" s="0" t="str">
        <f aca="false">IF($A2599="","",INDEX(CARTAO_COMPRAS!$D:$D,INT((ROW()-2)/20)+2))</f>
        <v/>
      </c>
      <c r="D2599" s="0" t="str">
        <f aca="false">IF($A2599="","",INDEX(CARTAO_COMPRAS!$E:$E,INT((ROW()-2)/20)+2))</f>
        <v/>
      </c>
      <c r="E2599" s="0" t="str">
        <f aca="false">IF($A2599="","",INDEX(CARTAO_COMPRAS!$H:$H,INT((ROW()-2)/20)+2)+MOD(ROW()-2,20))</f>
        <v/>
      </c>
      <c r="F2599" s="0" t="str">
        <f aca="false">IF($A2599="","",INDEX(CARTAO_COMPRAS!$G:$G,INT((ROW()-2)/20)+2))</f>
        <v/>
      </c>
      <c r="G2599" s="5" t="str">
        <f aca="false">IF($A2599="","",INDEX(CARTAO_COMPRAS!$I:$I,INT((ROW()-2)/20)+2))</f>
        <v/>
      </c>
      <c r="H2599" s="4" t="str">
        <f aca="false">IF($A2599="","",EDATE(INDEX(CARTAO_COMPRAS!$J:$J,INT((ROW()-2)/20)+2),MOD(ROW()-2,20)))</f>
        <v/>
      </c>
      <c r="I2599" s="4" t="str">
        <f aca="false">IF($H2599="","",$H2599-WEEKDAY($H2599,2)+1)</f>
        <v/>
      </c>
      <c r="J2599" s="4" t="str">
        <f aca="false">IF($I2599="","",$I2599+6)</f>
        <v/>
      </c>
      <c r="K2599" s="6" t="str">
        <f aca="false">IF($H2599="","",DATE(YEAR($H2599),MONTH($H2599),1))</f>
        <v/>
      </c>
      <c r="L2599" s="0" t="str">
        <f aca="false">IF($A2599="","",INDEX(CARTAO_COMPRAS!$K:$K,INT((ROW()-2)/20)+2))</f>
        <v/>
      </c>
      <c r="M2599" s="0" t="str">
        <f aca="false">IF($A2599="","","Compra no cartão")</f>
        <v/>
      </c>
    </row>
    <row r="2600" customFormat="false" ht="13.5" hidden="false" customHeight="false" outlineLevel="0" collapsed="false">
      <c r="A2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0" s="0" t="str">
        <f aca="false">IF($A2600="","",INDEX(CARTAO_COMPRAS!$C:$C,INT((ROW()-2)/20)+2))</f>
        <v/>
      </c>
      <c r="C2600" s="0" t="str">
        <f aca="false">IF($A2600="","",INDEX(CARTAO_COMPRAS!$D:$D,INT((ROW()-2)/20)+2))</f>
        <v/>
      </c>
      <c r="D2600" s="0" t="str">
        <f aca="false">IF($A2600="","",INDEX(CARTAO_COMPRAS!$E:$E,INT((ROW()-2)/20)+2))</f>
        <v/>
      </c>
      <c r="E2600" s="0" t="str">
        <f aca="false">IF($A2600="","",INDEX(CARTAO_COMPRAS!$H:$H,INT((ROW()-2)/20)+2)+MOD(ROW()-2,20))</f>
        <v/>
      </c>
      <c r="F2600" s="0" t="str">
        <f aca="false">IF($A2600="","",INDEX(CARTAO_COMPRAS!$G:$G,INT((ROW()-2)/20)+2))</f>
        <v/>
      </c>
      <c r="G2600" s="5" t="str">
        <f aca="false">IF($A2600="","",INDEX(CARTAO_COMPRAS!$I:$I,INT((ROW()-2)/20)+2))</f>
        <v/>
      </c>
      <c r="H2600" s="4" t="str">
        <f aca="false">IF($A2600="","",EDATE(INDEX(CARTAO_COMPRAS!$J:$J,INT((ROW()-2)/20)+2),MOD(ROW()-2,20)))</f>
        <v/>
      </c>
      <c r="I2600" s="4" t="str">
        <f aca="false">IF($H2600="","",$H2600-WEEKDAY($H2600,2)+1)</f>
        <v/>
      </c>
      <c r="J2600" s="4" t="str">
        <f aca="false">IF($I2600="","",$I2600+6)</f>
        <v/>
      </c>
      <c r="K2600" s="6" t="str">
        <f aca="false">IF($H2600="","",DATE(YEAR($H2600),MONTH($H2600),1))</f>
        <v/>
      </c>
      <c r="L2600" s="0" t="str">
        <f aca="false">IF($A2600="","",INDEX(CARTAO_COMPRAS!$K:$K,INT((ROW()-2)/20)+2))</f>
        <v/>
      </c>
      <c r="M2600" s="0" t="str">
        <f aca="false">IF($A2600="","","Compra no cartão")</f>
        <v/>
      </c>
    </row>
    <row r="2601" customFormat="false" ht="13.5" hidden="false" customHeight="false" outlineLevel="0" collapsed="false">
      <c r="A2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1" s="0" t="str">
        <f aca="false">IF($A2601="","",INDEX(CARTAO_COMPRAS!$C:$C,INT((ROW()-2)/20)+2))</f>
        <v/>
      </c>
      <c r="C2601" s="0" t="str">
        <f aca="false">IF($A2601="","",INDEX(CARTAO_COMPRAS!$D:$D,INT((ROW()-2)/20)+2))</f>
        <v/>
      </c>
      <c r="D2601" s="0" t="str">
        <f aca="false">IF($A2601="","",INDEX(CARTAO_COMPRAS!$E:$E,INT((ROW()-2)/20)+2))</f>
        <v/>
      </c>
      <c r="E2601" s="0" t="str">
        <f aca="false">IF($A2601="","",INDEX(CARTAO_COMPRAS!$H:$H,INT((ROW()-2)/20)+2)+MOD(ROW()-2,20))</f>
        <v/>
      </c>
      <c r="F2601" s="0" t="str">
        <f aca="false">IF($A2601="","",INDEX(CARTAO_COMPRAS!$G:$G,INT((ROW()-2)/20)+2))</f>
        <v/>
      </c>
      <c r="G2601" s="5" t="str">
        <f aca="false">IF($A2601="","",INDEX(CARTAO_COMPRAS!$I:$I,INT((ROW()-2)/20)+2))</f>
        <v/>
      </c>
      <c r="H2601" s="4" t="str">
        <f aca="false">IF($A2601="","",EDATE(INDEX(CARTAO_COMPRAS!$J:$J,INT((ROW()-2)/20)+2),MOD(ROW()-2,20)))</f>
        <v/>
      </c>
      <c r="I2601" s="4" t="str">
        <f aca="false">IF($H2601="","",$H2601-WEEKDAY($H2601,2)+1)</f>
        <v/>
      </c>
      <c r="J2601" s="4" t="str">
        <f aca="false">IF($I2601="","",$I2601+6)</f>
        <v/>
      </c>
      <c r="K2601" s="6" t="str">
        <f aca="false">IF($H2601="","",DATE(YEAR($H2601),MONTH($H2601),1))</f>
        <v/>
      </c>
      <c r="L2601" s="0" t="str">
        <f aca="false">IF($A2601="","",INDEX(CARTAO_COMPRAS!$K:$K,INT((ROW()-2)/20)+2))</f>
        <v/>
      </c>
      <c r="M2601" s="0" t="str">
        <f aca="false">IF($A2601="","","Compra no cartão")</f>
        <v/>
      </c>
    </row>
    <row r="2602" customFormat="false" ht="13.5" hidden="false" customHeight="false" outlineLevel="0" collapsed="false">
      <c r="A26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131</v>
      </c>
      <c r="B2602" s="0" t="str">
        <f aca="false">IF($A2602="","",INDEX(CARTAO_COMPRAS!$C:$C,INT((ROW()-2)/20)+2))</f>
        <v>Bradesco</v>
      </c>
      <c r="C2602" s="0" t="str">
        <f aca="false">IF($A2602="","",INDEX(CARTAO_COMPRAS!$D:$D,INT((ROW()-2)/20)+2))</f>
        <v>Supermercado</v>
      </c>
      <c r="D2602" s="0" t="str">
        <f aca="false">IF($A2602="","",INDEX(CARTAO_COMPRAS!$E:$E,INT((ROW()-2)/20)+2))</f>
        <v>Alimentação / Insumos</v>
      </c>
      <c r="E2602" s="0" t="n">
        <f aca="false">IF($A2602="","",INDEX(CARTAO_COMPRAS!$H:$H,INT((ROW()-2)/20)+2)+MOD(ROW()-2,20))</f>
        <v>1</v>
      </c>
      <c r="F2602" s="0" t="n">
        <f aca="false">IF($A2602="","",INDEX(CARTAO_COMPRAS!$G:$G,INT((ROW()-2)/20)+2))</f>
        <v>1</v>
      </c>
      <c r="G2602" s="5" t="n">
        <f aca="false">IF($A2602="","",INDEX(CARTAO_COMPRAS!$I:$I,INT((ROW()-2)/20)+2))</f>
        <v>87.24</v>
      </c>
      <c r="H2602" s="4" t="n">
        <f aca="false">IF($A2602="","",EDATE(INDEX(CARTAO_COMPRAS!$J:$J,INT((ROW()-2)/20)+2),MOD(ROW()-2,20)))</f>
        <v>46218</v>
      </c>
      <c r="I2602" s="4" t="n">
        <f aca="false">IF($H2602="","",$H2602-WEEKDAY($H2602,2)+1)</f>
        <v>46216</v>
      </c>
      <c r="J2602" s="4" t="n">
        <f aca="false">IF($I2602="","",$I2602+6)</f>
        <v>46222</v>
      </c>
      <c r="K2602" s="6" t="n">
        <f aca="false">IF($H2602="","",DATE(YEAR($H2602),MONTH($H2602),1))</f>
        <v>46204</v>
      </c>
      <c r="L2602" s="0" t="str">
        <f aca="false">IF($A2602="","",INDEX(CARTAO_COMPRAS!$K:$K,INT((ROW()-2)/20)+2))</f>
        <v>Previsto</v>
      </c>
      <c r="M2602" s="0" t="str">
        <f aca="false">IF($A2602="","","Compra no cartão")</f>
        <v>Compra no cartão</v>
      </c>
    </row>
    <row r="2603" customFormat="false" ht="13.5" hidden="false" customHeight="false" outlineLevel="0" collapsed="false">
      <c r="A2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3" s="0" t="str">
        <f aca="false">IF($A2603="","",INDEX(CARTAO_COMPRAS!$C:$C,INT((ROW()-2)/20)+2))</f>
        <v/>
      </c>
      <c r="C2603" s="0" t="str">
        <f aca="false">IF($A2603="","",INDEX(CARTAO_COMPRAS!$D:$D,INT((ROW()-2)/20)+2))</f>
        <v/>
      </c>
      <c r="D2603" s="0" t="str">
        <f aca="false">IF($A2603="","",INDEX(CARTAO_COMPRAS!$E:$E,INT((ROW()-2)/20)+2))</f>
        <v/>
      </c>
      <c r="E2603" s="0" t="str">
        <f aca="false">IF($A2603="","",INDEX(CARTAO_COMPRAS!$H:$H,INT((ROW()-2)/20)+2)+MOD(ROW()-2,20))</f>
        <v/>
      </c>
      <c r="F2603" s="0" t="str">
        <f aca="false">IF($A2603="","",INDEX(CARTAO_COMPRAS!$G:$G,INT((ROW()-2)/20)+2))</f>
        <v/>
      </c>
      <c r="G2603" s="5" t="str">
        <f aca="false">IF($A2603="","",INDEX(CARTAO_COMPRAS!$I:$I,INT((ROW()-2)/20)+2))</f>
        <v/>
      </c>
      <c r="H2603" s="4" t="str">
        <f aca="false">IF($A2603="","",EDATE(INDEX(CARTAO_COMPRAS!$J:$J,INT((ROW()-2)/20)+2),MOD(ROW()-2,20)))</f>
        <v/>
      </c>
      <c r="I2603" s="4" t="str">
        <f aca="false">IF($H2603="","",$H2603-WEEKDAY($H2603,2)+1)</f>
        <v/>
      </c>
      <c r="J2603" s="4" t="str">
        <f aca="false">IF($I2603="","",$I2603+6)</f>
        <v/>
      </c>
      <c r="K2603" s="6" t="str">
        <f aca="false">IF($H2603="","",DATE(YEAR($H2603),MONTH($H2603),1))</f>
        <v/>
      </c>
      <c r="L2603" s="0" t="str">
        <f aca="false">IF($A2603="","",INDEX(CARTAO_COMPRAS!$K:$K,INT((ROW()-2)/20)+2))</f>
        <v/>
      </c>
      <c r="M2603" s="0" t="str">
        <f aca="false">IF($A2603="","","Compra no cartão")</f>
        <v/>
      </c>
    </row>
    <row r="2604" customFormat="false" ht="13.5" hidden="false" customHeight="false" outlineLevel="0" collapsed="false">
      <c r="A2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4" s="0" t="str">
        <f aca="false">IF($A2604="","",INDEX(CARTAO_COMPRAS!$C:$C,INT((ROW()-2)/20)+2))</f>
        <v/>
      </c>
      <c r="C2604" s="0" t="str">
        <f aca="false">IF($A2604="","",INDEX(CARTAO_COMPRAS!$D:$D,INT((ROW()-2)/20)+2))</f>
        <v/>
      </c>
      <c r="D2604" s="0" t="str">
        <f aca="false">IF($A2604="","",INDEX(CARTAO_COMPRAS!$E:$E,INT((ROW()-2)/20)+2))</f>
        <v/>
      </c>
      <c r="E2604" s="0" t="str">
        <f aca="false">IF($A2604="","",INDEX(CARTAO_COMPRAS!$H:$H,INT((ROW()-2)/20)+2)+MOD(ROW()-2,20))</f>
        <v/>
      </c>
      <c r="F2604" s="0" t="str">
        <f aca="false">IF($A2604="","",INDEX(CARTAO_COMPRAS!$G:$G,INT((ROW()-2)/20)+2))</f>
        <v/>
      </c>
      <c r="G2604" s="5" t="str">
        <f aca="false">IF($A2604="","",INDEX(CARTAO_COMPRAS!$I:$I,INT((ROW()-2)/20)+2))</f>
        <v/>
      </c>
      <c r="H2604" s="4" t="str">
        <f aca="false">IF($A2604="","",EDATE(INDEX(CARTAO_COMPRAS!$J:$J,INT((ROW()-2)/20)+2),MOD(ROW()-2,20)))</f>
        <v/>
      </c>
      <c r="I2604" s="4" t="str">
        <f aca="false">IF($H2604="","",$H2604-WEEKDAY($H2604,2)+1)</f>
        <v/>
      </c>
      <c r="J2604" s="4" t="str">
        <f aca="false">IF($I2604="","",$I2604+6)</f>
        <v/>
      </c>
      <c r="K2604" s="6" t="str">
        <f aca="false">IF($H2604="","",DATE(YEAR($H2604),MONTH($H2604),1))</f>
        <v/>
      </c>
      <c r="L2604" s="0" t="str">
        <f aca="false">IF($A2604="","",INDEX(CARTAO_COMPRAS!$K:$K,INT((ROW()-2)/20)+2))</f>
        <v/>
      </c>
      <c r="M2604" s="0" t="str">
        <f aca="false">IF($A2604="","","Compra no cartão")</f>
        <v/>
      </c>
    </row>
    <row r="2605" customFormat="false" ht="13.5" hidden="false" customHeight="false" outlineLevel="0" collapsed="false">
      <c r="A2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5" s="0" t="str">
        <f aca="false">IF($A2605="","",INDEX(CARTAO_COMPRAS!$C:$C,INT((ROW()-2)/20)+2))</f>
        <v/>
      </c>
      <c r="C2605" s="0" t="str">
        <f aca="false">IF($A2605="","",INDEX(CARTAO_COMPRAS!$D:$D,INT((ROW()-2)/20)+2))</f>
        <v/>
      </c>
      <c r="D2605" s="0" t="str">
        <f aca="false">IF($A2605="","",INDEX(CARTAO_COMPRAS!$E:$E,INT((ROW()-2)/20)+2))</f>
        <v/>
      </c>
      <c r="E2605" s="0" t="str">
        <f aca="false">IF($A2605="","",INDEX(CARTAO_COMPRAS!$H:$H,INT((ROW()-2)/20)+2)+MOD(ROW()-2,20))</f>
        <v/>
      </c>
      <c r="F2605" s="0" t="str">
        <f aca="false">IF($A2605="","",INDEX(CARTAO_COMPRAS!$G:$G,INT((ROW()-2)/20)+2))</f>
        <v/>
      </c>
      <c r="G2605" s="5" t="str">
        <f aca="false">IF($A2605="","",INDEX(CARTAO_COMPRAS!$I:$I,INT((ROW()-2)/20)+2))</f>
        <v/>
      </c>
      <c r="H2605" s="4" t="str">
        <f aca="false">IF($A2605="","",EDATE(INDEX(CARTAO_COMPRAS!$J:$J,INT((ROW()-2)/20)+2),MOD(ROW()-2,20)))</f>
        <v/>
      </c>
      <c r="I2605" s="4" t="str">
        <f aca="false">IF($H2605="","",$H2605-WEEKDAY($H2605,2)+1)</f>
        <v/>
      </c>
      <c r="J2605" s="4" t="str">
        <f aca="false">IF($I2605="","",$I2605+6)</f>
        <v/>
      </c>
      <c r="K2605" s="6" t="str">
        <f aca="false">IF($H2605="","",DATE(YEAR($H2605),MONTH($H2605),1))</f>
        <v/>
      </c>
      <c r="L2605" s="0" t="str">
        <f aca="false">IF($A2605="","",INDEX(CARTAO_COMPRAS!$K:$K,INT((ROW()-2)/20)+2))</f>
        <v/>
      </c>
      <c r="M2605" s="0" t="str">
        <f aca="false">IF($A2605="","","Compra no cartão")</f>
        <v/>
      </c>
    </row>
    <row r="2606" customFormat="false" ht="13.5" hidden="false" customHeight="false" outlineLevel="0" collapsed="false">
      <c r="A2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6" s="0" t="str">
        <f aca="false">IF($A2606="","",INDEX(CARTAO_COMPRAS!$C:$C,INT((ROW()-2)/20)+2))</f>
        <v/>
      </c>
      <c r="C2606" s="0" t="str">
        <f aca="false">IF($A2606="","",INDEX(CARTAO_COMPRAS!$D:$D,INT((ROW()-2)/20)+2))</f>
        <v/>
      </c>
      <c r="D2606" s="0" t="str">
        <f aca="false">IF($A2606="","",INDEX(CARTAO_COMPRAS!$E:$E,INT((ROW()-2)/20)+2))</f>
        <v/>
      </c>
      <c r="E2606" s="0" t="str">
        <f aca="false">IF($A2606="","",INDEX(CARTAO_COMPRAS!$H:$H,INT((ROW()-2)/20)+2)+MOD(ROW()-2,20))</f>
        <v/>
      </c>
      <c r="F2606" s="0" t="str">
        <f aca="false">IF($A2606="","",INDEX(CARTAO_COMPRAS!$G:$G,INT((ROW()-2)/20)+2))</f>
        <v/>
      </c>
      <c r="G2606" s="5" t="str">
        <f aca="false">IF($A2606="","",INDEX(CARTAO_COMPRAS!$I:$I,INT((ROW()-2)/20)+2))</f>
        <v/>
      </c>
      <c r="H2606" s="4" t="str">
        <f aca="false">IF($A2606="","",EDATE(INDEX(CARTAO_COMPRAS!$J:$J,INT((ROW()-2)/20)+2),MOD(ROW()-2,20)))</f>
        <v/>
      </c>
      <c r="I2606" s="4" t="str">
        <f aca="false">IF($H2606="","",$H2606-WEEKDAY($H2606,2)+1)</f>
        <v/>
      </c>
      <c r="J2606" s="4" t="str">
        <f aca="false">IF($I2606="","",$I2606+6)</f>
        <v/>
      </c>
      <c r="K2606" s="6" t="str">
        <f aca="false">IF($H2606="","",DATE(YEAR($H2606),MONTH($H2606),1))</f>
        <v/>
      </c>
      <c r="L2606" s="0" t="str">
        <f aca="false">IF($A2606="","",INDEX(CARTAO_COMPRAS!$K:$K,INT((ROW()-2)/20)+2))</f>
        <v/>
      </c>
      <c r="M2606" s="0" t="str">
        <f aca="false">IF($A2606="","","Compra no cartão")</f>
        <v/>
      </c>
    </row>
    <row r="2607" customFormat="false" ht="13.5" hidden="false" customHeight="false" outlineLevel="0" collapsed="false">
      <c r="A2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7" s="0" t="str">
        <f aca="false">IF($A2607="","",INDEX(CARTAO_COMPRAS!$C:$C,INT((ROW()-2)/20)+2))</f>
        <v/>
      </c>
      <c r="C2607" s="0" t="str">
        <f aca="false">IF($A2607="","",INDEX(CARTAO_COMPRAS!$D:$D,INT((ROW()-2)/20)+2))</f>
        <v/>
      </c>
      <c r="D2607" s="0" t="str">
        <f aca="false">IF($A2607="","",INDEX(CARTAO_COMPRAS!$E:$E,INT((ROW()-2)/20)+2))</f>
        <v/>
      </c>
      <c r="E2607" s="0" t="str">
        <f aca="false">IF($A2607="","",INDEX(CARTAO_COMPRAS!$H:$H,INT((ROW()-2)/20)+2)+MOD(ROW()-2,20))</f>
        <v/>
      </c>
      <c r="F2607" s="0" t="str">
        <f aca="false">IF($A2607="","",INDEX(CARTAO_COMPRAS!$G:$G,INT((ROW()-2)/20)+2))</f>
        <v/>
      </c>
      <c r="G2607" s="5" t="str">
        <f aca="false">IF($A2607="","",INDEX(CARTAO_COMPRAS!$I:$I,INT((ROW()-2)/20)+2))</f>
        <v/>
      </c>
      <c r="H2607" s="4" t="str">
        <f aca="false">IF($A2607="","",EDATE(INDEX(CARTAO_COMPRAS!$J:$J,INT((ROW()-2)/20)+2),MOD(ROW()-2,20)))</f>
        <v/>
      </c>
      <c r="I2607" s="4" t="str">
        <f aca="false">IF($H2607="","",$H2607-WEEKDAY($H2607,2)+1)</f>
        <v/>
      </c>
      <c r="J2607" s="4" t="str">
        <f aca="false">IF($I2607="","",$I2607+6)</f>
        <v/>
      </c>
      <c r="K2607" s="6" t="str">
        <f aca="false">IF($H2607="","",DATE(YEAR($H2607),MONTH($H2607),1))</f>
        <v/>
      </c>
      <c r="L2607" s="0" t="str">
        <f aca="false">IF($A2607="","",INDEX(CARTAO_COMPRAS!$K:$K,INT((ROW()-2)/20)+2))</f>
        <v/>
      </c>
      <c r="M2607" s="0" t="str">
        <f aca="false">IF($A2607="","","Compra no cartão")</f>
        <v/>
      </c>
    </row>
    <row r="2608" customFormat="false" ht="13.5" hidden="false" customHeight="false" outlineLevel="0" collapsed="false">
      <c r="A2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8" s="0" t="str">
        <f aca="false">IF($A2608="","",INDEX(CARTAO_COMPRAS!$C:$C,INT((ROW()-2)/20)+2))</f>
        <v/>
      </c>
      <c r="C2608" s="0" t="str">
        <f aca="false">IF($A2608="","",INDEX(CARTAO_COMPRAS!$D:$D,INT((ROW()-2)/20)+2))</f>
        <v/>
      </c>
      <c r="D2608" s="0" t="str">
        <f aca="false">IF($A2608="","",INDEX(CARTAO_COMPRAS!$E:$E,INT((ROW()-2)/20)+2))</f>
        <v/>
      </c>
      <c r="E2608" s="0" t="str">
        <f aca="false">IF($A2608="","",INDEX(CARTAO_COMPRAS!$H:$H,INT((ROW()-2)/20)+2)+MOD(ROW()-2,20))</f>
        <v/>
      </c>
      <c r="F2608" s="0" t="str">
        <f aca="false">IF($A2608="","",INDEX(CARTAO_COMPRAS!$G:$G,INT((ROW()-2)/20)+2))</f>
        <v/>
      </c>
      <c r="G2608" s="5" t="str">
        <f aca="false">IF($A2608="","",INDEX(CARTAO_COMPRAS!$I:$I,INT((ROW()-2)/20)+2))</f>
        <v/>
      </c>
      <c r="H2608" s="4" t="str">
        <f aca="false">IF($A2608="","",EDATE(INDEX(CARTAO_COMPRAS!$J:$J,INT((ROW()-2)/20)+2),MOD(ROW()-2,20)))</f>
        <v/>
      </c>
      <c r="I2608" s="4" t="str">
        <f aca="false">IF($H2608="","",$H2608-WEEKDAY($H2608,2)+1)</f>
        <v/>
      </c>
      <c r="J2608" s="4" t="str">
        <f aca="false">IF($I2608="","",$I2608+6)</f>
        <v/>
      </c>
      <c r="K2608" s="6" t="str">
        <f aca="false">IF($H2608="","",DATE(YEAR($H2608),MONTH($H2608),1))</f>
        <v/>
      </c>
      <c r="L2608" s="0" t="str">
        <f aca="false">IF($A2608="","",INDEX(CARTAO_COMPRAS!$K:$K,INT((ROW()-2)/20)+2))</f>
        <v/>
      </c>
      <c r="M2608" s="0" t="str">
        <f aca="false">IF($A2608="","","Compra no cartão")</f>
        <v/>
      </c>
    </row>
    <row r="2609" customFormat="false" ht="13.5" hidden="false" customHeight="false" outlineLevel="0" collapsed="false">
      <c r="A2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09" s="0" t="str">
        <f aca="false">IF($A2609="","",INDEX(CARTAO_COMPRAS!$C:$C,INT((ROW()-2)/20)+2))</f>
        <v/>
      </c>
      <c r="C2609" s="0" t="str">
        <f aca="false">IF($A2609="","",INDEX(CARTAO_COMPRAS!$D:$D,INT((ROW()-2)/20)+2))</f>
        <v/>
      </c>
      <c r="D2609" s="0" t="str">
        <f aca="false">IF($A2609="","",INDEX(CARTAO_COMPRAS!$E:$E,INT((ROW()-2)/20)+2))</f>
        <v/>
      </c>
      <c r="E2609" s="0" t="str">
        <f aca="false">IF($A2609="","",INDEX(CARTAO_COMPRAS!$H:$H,INT((ROW()-2)/20)+2)+MOD(ROW()-2,20))</f>
        <v/>
      </c>
      <c r="F2609" s="0" t="str">
        <f aca="false">IF($A2609="","",INDEX(CARTAO_COMPRAS!$G:$G,INT((ROW()-2)/20)+2))</f>
        <v/>
      </c>
      <c r="G2609" s="5" t="str">
        <f aca="false">IF($A2609="","",INDEX(CARTAO_COMPRAS!$I:$I,INT((ROW()-2)/20)+2))</f>
        <v/>
      </c>
      <c r="H2609" s="4" t="str">
        <f aca="false">IF($A2609="","",EDATE(INDEX(CARTAO_COMPRAS!$J:$J,INT((ROW()-2)/20)+2),MOD(ROW()-2,20)))</f>
        <v/>
      </c>
      <c r="I2609" s="4" t="str">
        <f aca="false">IF($H2609="","",$H2609-WEEKDAY($H2609,2)+1)</f>
        <v/>
      </c>
      <c r="J2609" s="4" t="str">
        <f aca="false">IF($I2609="","",$I2609+6)</f>
        <v/>
      </c>
      <c r="K2609" s="6" t="str">
        <f aca="false">IF($H2609="","",DATE(YEAR($H2609),MONTH($H2609),1))</f>
        <v/>
      </c>
      <c r="L2609" s="0" t="str">
        <f aca="false">IF($A2609="","",INDEX(CARTAO_COMPRAS!$K:$K,INT((ROW()-2)/20)+2))</f>
        <v/>
      </c>
      <c r="M2609" s="0" t="str">
        <f aca="false">IF($A2609="","","Compra no cartão")</f>
        <v/>
      </c>
    </row>
    <row r="2610" customFormat="false" ht="13.5" hidden="false" customHeight="false" outlineLevel="0" collapsed="false">
      <c r="A2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0" s="0" t="str">
        <f aca="false">IF($A2610="","",INDEX(CARTAO_COMPRAS!$C:$C,INT((ROW()-2)/20)+2))</f>
        <v/>
      </c>
      <c r="C2610" s="0" t="str">
        <f aca="false">IF($A2610="","",INDEX(CARTAO_COMPRAS!$D:$D,INT((ROW()-2)/20)+2))</f>
        <v/>
      </c>
      <c r="D2610" s="0" t="str">
        <f aca="false">IF($A2610="","",INDEX(CARTAO_COMPRAS!$E:$E,INT((ROW()-2)/20)+2))</f>
        <v/>
      </c>
      <c r="E2610" s="0" t="str">
        <f aca="false">IF($A2610="","",INDEX(CARTAO_COMPRAS!$H:$H,INT((ROW()-2)/20)+2)+MOD(ROW()-2,20))</f>
        <v/>
      </c>
      <c r="F2610" s="0" t="str">
        <f aca="false">IF($A2610="","",INDEX(CARTAO_COMPRAS!$G:$G,INT((ROW()-2)/20)+2))</f>
        <v/>
      </c>
      <c r="G2610" s="5" t="str">
        <f aca="false">IF($A2610="","",INDEX(CARTAO_COMPRAS!$I:$I,INT((ROW()-2)/20)+2))</f>
        <v/>
      </c>
      <c r="H2610" s="4" t="str">
        <f aca="false">IF($A2610="","",EDATE(INDEX(CARTAO_COMPRAS!$J:$J,INT((ROW()-2)/20)+2),MOD(ROW()-2,20)))</f>
        <v/>
      </c>
      <c r="I2610" s="4" t="str">
        <f aca="false">IF($H2610="","",$H2610-WEEKDAY($H2610,2)+1)</f>
        <v/>
      </c>
      <c r="J2610" s="4" t="str">
        <f aca="false">IF($I2610="","",$I2610+6)</f>
        <v/>
      </c>
      <c r="K2610" s="6" t="str">
        <f aca="false">IF($H2610="","",DATE(YEAR($H2610),MONTH($H2610),1))</f>
        <v/>
      </c>
      <c r="L2610" s="0" t="str">
        <f aca="false">IF($A2610="","",INDEX(CARTAO_COMPRAS!$K:$K,INT((ROW()-2)/20)+2))</f>
        <v/>
      </c>
      <c r="M2610" s="0" t="str">
        <f aca="false">IF($A2610="","","Compra no cartão")</f>
        <v/>
      </c>
    </row>
    <row r="2611" customFormat="false" ht="13.5" hidden="false" customHeight="false" outlineLevel="0" collapsed="false">
      <c r="A2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1" s="0" t="str">
        <f aca="false">IF($A2611="","",INDEX(CARTAO_COMPRAS!$C:$C,INT((ROW()-2)/20)+2))</f>
        <v/>
      </c>
      <c r="C2611" s="0" t="str">
        <f aca="false">IF($A2611="","",INDEX(CARTAO_COMPRAS!$D:$D,INT((ROW()-2)/20)+2))</f>
        <v/>
      </c>
      <c r="D2611" s="0" t="str">
        <f aca="false">IF($A2611="","",INDEX(CARTAO_COMPRAS!$E:$E,INT((ROW()-2)/20)+2))</f>
        <v/>
      </c>
      <c r="E2611" s="0" t="str">
        <f aca="false">IF($A2611="","",INDEX(CARTAO_COMPRAS!$H:$H,INT((ROW()-2)/20)+2)+MOD(ROW()-2,20))</f>
        <v/>
      </c>
      <c r="F2611" s="0" t="str">
        <f aca="false">IF($A2611="","",INDEX(CARTAO_COMPRAS!$G:$G,INT((ROW()-2)/20)+2))</f>
        <v/>
      </c>
      <c r="G2611" s="5" t="str">
        <f aca="false">IF($A2611="","",INDEX(CARTAO_COMPRAS!$I:$I,INT((ROW()-2)/20)+2))</f>
        <v/>
      </c>
      <c r="H2611" s="4" t="str">
        <f aca="false">IF($A2611="","",EDATE(INDEX(CARTAO_COMPRAS!$J:$J,INT((ROW()-2)/20)+2),MOD(ROW()-2,20)))</f>
        <v/>
      </c>
      <c r="I2611" s="4" t="str">
        <f aca="false">IF($H2611="","",$H2611-WEEKDAY($H2611,2)+1)</f>
        <v/>
      </c>
      <c r="J2611" s="4" t="str">
        <f aca="false">IF($I2611="","",$I2611+6)</f>
        <v/>
      </c>
      <c r="K2611" s="6" t="str">
        <f aca="false">IF($H2611="","",DATE(YEAR($H2611),MONTH($H2611),1))</f>
        <v/>
      </c>
      <c r="L2611" s="0" t="str">
        <f aca="false">IF($A2611="","",INDEX(CARTAO_COMPRAS!$K:$K,INT((ROW()-2)/20)+2))</f>
        <v/>
      </c>
      <c r="M2611" s="0" t="str">
        <f aca="false">IF($A2611="","","Compra no cartão")</f>
        <v/>
      </c>
    </row>
    <row r="2612" customFormat="false" ht="13.5" hidden="false" customHeight="false" outlineLevel="0" collapsed="false">
      <c r="A2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2" s="0" t="str">
        <f aca="false">IF($A2612="","",INDEX(CARTAO_COMPRAS!$C:$C,INT((ROW()-2)/20)+2))</f>
        <v/>
      </c>
      <c r="C2612" s="0" t="str">
        <f aca="false">IF($A2612="","",INDEX(CARTAO_COMPRAS!$D:$D,INT((ROW()-2)/20)+2))</f>
        <v/>
      </c>
      <c r="D2612" s="0" t="str">
        <f aca="false">IF($A2612="","",INDEX(CARTAO_COMPRAS!$E:$E,INT((ROW()-2)/20)+2))</f>
        <v/>
      </c>
      <c r="E2612" s="0" t="str">
        <f aca="false">IF($A2612="","",INDEX(CARTAO_COMPRAS!$H:$H,INT((ROW()-2)/20)+2)+MOD(ROW()-2,20))</f>
        <v/>
      </c>
      <c r="F2612" s="0" t="str">
        <f aca="false">IF($A2612="","",INDEX(CARTAO_COMPRAS!$G:$G,INT((ROW()-2)/20)+2))</f>
        <v/>
      </c>
      <c r="G2612" s="5" t="str">
        <f aca="false">IF($A2612="","",INDEX(CARTAO_COMPRAS!$I:$I,INT((ROW()-2)/20)+2))</f>
        <v/>
      </c>
      <c r="H2612" s="4" t="str">
        <f aca="false">IF($A2612="","",EDATE(INDEX(CARTAO_COMPRAS!$J:$J,INT((ROW()-2)/20)+2),MOD(ROW()-2,20)))</f>
        <v/>
      </c>
      <c r="I2612" s="4" t="str">
        <f aca="false">IF($H2612="","",$H2612-WEEKDAY($H2612,2)+1)</f>
        <v/>
      </c>
      <c r="J2612" s="4" t="str">
        <f aca="false">IF($I2612="","",$I2612+6)</f>
        <v/>
      </c>
      <c r="K2612" s="6" t="str">
        <f aca="false">IF($H2612="","",DATE(YEAR($H2612),MONTH($H2612),1))</f>
        <v/>
      </c>
      <c r="L2612" s="0" t="str">
        <f aca="false">IF($A2612="","",INDEX(CARTAO_COMPRAS!$K:$K,INT((ROW()-2)/20)+2))</f>
        <v/>
      </c>
      <c r="M2612" s="0" t="str">
        <f aca="false">IF($A2612="","","Compra no cartão")</f>
        <v/>
      </c>
    </row>
    <row r="2613" customFormat="false" ht="13.5" hidden="false" customHeight="false" outlineLevel="0" collapsed="false">
      <c r="A2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3" s="0" t="str">
        <f aca="false">IF($A2613="","",INDEX(CARTAO_COMPRAS!$C:$C,INT((ROW()-2)/20)+2))</f>
        <v/>
      </c>
      <c r="C2613" s="0" t="str">
        <f aca="false">IF($A2613="","",INDEX(CARTAO_COMPRAS!$D:$D,INT((ROW()-2)/20)+2))</f>
        <v/>
      </c>
      <c r="D2613" s="0" t="str">
        <f aca="false">IF($A2613="","",INDEX(CARTAO_COMPRAS!$E:$E,INT((ROW()-2)/20)+2))</f>
        <v/>
      </c>
      <c r="E2613" s="0" t="str">
        <f aca="false">IF($A2613="","",INDEX(CARTAO_COMPRAS!$H:$H,INT((ROW()-2)/20)+2)+MOD(ROW()-2,20))</f>
        <v/>
      </c>
      <c r="F2613" s="0" t="str">
        <f aca="false">IF($A2613="","",INDEX(CARTAO_COMPRAS!$G:$G,INT((ROW()-2)/20)+2))</f>
        <v/>
      </c>
      <c r="G2613" s="5" t="str">
        <f aca="false">IF($A2613="","",INDEX(CARTAO_COMPRAS!$I:$I,INT((ROW()-2)/20)+2))</f>
        <v/>
      </c>
      <c r="H2613" s="4" t="str">
        <f aca="false">IF($A2613="","",EDATE(INDEX(CARTAO_COMPRAS!$J:$J,INT((ROW()-2)/20)+2),MOD(ROW()-2,20)))</f>
        <v/>
      </c>
      <c r="I2613" s="4" t="str">
        <f aca="false">IF($H2613="","",$H2613-WEEKDAY($H2613,2)+1)</f>
        <v/>
      </c>
      <c r="J2613" s="4" t="str">
        <f aca="false">IF($I2613="","",$I2613+6)</f>
        <v/>
      </c>
      <c r="K2613" s="6" t="str">
        <f aca="false">IF($H2613="","",DATE(YEAR($H2613),MONTH($H2613),1))</f>
        <v/>
      </c>
      <c r="L2613" s="0" t="str">
        <f aca="false">IF($A2613="","",INDEX(CARTAO_COMPRAS!$K:$K,INT((ROW()-2)/20)+2))</f>
        <v/>
      </c>
      <c r="M2613" s="0" t="str">
        <f aca="false">IF($A2613="","","Compra no cartão")</f>
        <v/>
      </c>
    </row>
    <row r="2614" customFormat="false" ht="13.5" hidden="false" customHeight="false" outlineLevel="0" collapsed="false">
      <c r="A2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4" s="0" t="str">
        <f aca="false">IF($A2614="","",INDEX(CARTAO_COMPRAS!$C:$C,INT((ROW()-2)/20)+2))</f>
        <v/>
      </c>
      <c r="C2614" s="0" t="str">
        <f aca="false">IF($A2614="","",INDEX(CARTAO_COMPRAS!$D:$D,INT((ROW()-2)/20)+2))</f>
        <v/>
      </c>
      <c r="D2614" s="0" t="str">
        <f aca="false">IF($A2614="","",INDEX(CARTAO_COMPRAS!$E:$E,INT((ROW()-2)/20)+2))</f>
        <v/>
      </c>
      <c r="E2614" s="0" t="str">
        <f aca="false">IF($A2614="","",INDEX(CARTAO_COMPRAS!$H:$H,INT((ROW()-2)/20)+2)+MOD(ROW()-2,20))</f>
        <v/>
      </c>
      <c r="F2614" s="0" t="str">
        <f aca="false">IF($A2614="","",INDEX(CARTAO_COMPRAS!$G:$G,INT((ROW()-2)/20)+2))</f>
        <v/>
      </c>
      <c r="G2614" s="5" t="str">
        <f aca="false">IF($A2614="","",INDEX(CARTAO_COMPRAS!$I:$I,INT((ROW()-2)/20)+2))</f>
        <v/>
      </c>
      <c r="H2614" s="4" t="str">
        <f aca="false">IF($A2614="","",EDATE(INDEX(CARTAO_COMPRAS!$J:$J,INT((ROW()-2)/20)+2),MOD(ROW()-2,20)))</f>
        <v/>
      </c>
      <c r="I2614" s="4" t="str">
        <f aca="false">IF($H2614="","",$H2614-WEEKDAY($H2614,2)+1)</f>
        <v/>
      </c>
      <c r="J2614" s="4" t="str">
        <f aca="false">IF($I2614="","",$I2614+6)</f>
        <v/>
      </c>
      <c r="K2614" s="6" t="str">
        <f aca="false">IF($H2614="","",DATE(YEAR($H2614),MONTH($H2614),1))</f>
        <v/>
      </c>
      <c r="L2614" s="0" t="str">
        <f aca="false">IF($A2614="","",INDEX(CARTAO_COMPRAS!$K:$K,INT((ROW()-2)/20)+2))</f>
        <v/>
      </c>
      <c r="M2614" s="0" t="str">
        <f aca="false">IF($A2614="","","Compra no cartão")</f>
        <v/>
      </c>
    </row>
    <row r="2615" customFormat="false" ht="13.5" hidden="false" customHeight="false" outlineLevel="0" collapsed="false">
      <c r="A2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5" s="0" t="str">
        <f aca="false">IF($A2615="","",INDEX(CARTAO_COMPRAS!$C:$C,INT((ROW()-2)/20)+2))</f>
        <v/>
      </c>
      <c r="C2615" s="0" t="str">
        <f aca="false">IF($A2615="","",INDEX(CARTAO_COMPRAS!$D:$D,INT((ROW()-2)/20)+2))</f>
        <v/>
      </c>
      <c r="D2615" s="0" t="str">
        <f aca="false">IF($A2615="","",INDEX(CARTAO_COMPRAS!$E:$E,INT((ROW()-2)/20)+2))</f>
        <v/>
      </c>
      <c r="E2615" s="0" t="str">
        <f aca="false">IF($A2615="","",INDEX(CARTAO_COMPRAS!$H:$H,INT((ROW()-2)/20)+2)+MOD(ROW()-2,20))</f>
        <v/>
      </c>
      <c r="F2615" s="0" t="str">
        <f aca="false">IF($A2615="","",INDEX(CARTAO_COMPRAS!$G:$G,INT((ROW()-2)/20)+2))</f>
        <v/>
      </c>
      <c r="G2615" s="5" t="str">
        <f aca="false">IF($A2615="","",INDEX(CARTAO_COMPRAS!$I:$I,INT((ROW()-2)/20)+2))</f>
        <v/>
      </c>
      <c r="H2615" s="4" t="str">
        <f aca="false">IF($A2615="","",EDATE(INDEX(CARTAO_COMPRAS!$J:$J,INT((ROW()-2)/20)+2),MOD(ROW()-2,20)))</f>
        <v/>
      </c>
      <c r="I2615" s="4" t="str">
        <f aca="false">IF($H2615="","",$H2615-WEEKDAY($H2615,2)+1)</f>
        <v/>
      </c>
      <c r="J2615" s="4" t="str">
        <f aca="false">IF($I2615="","",$I2615+6)</f>
        <v/>
      </c>
      <c r="K2615" s="6" t="str">
        <f aca="false">IF($H2615="","",DATE(YEAR($H2615),MONTH($H2615),1))</f>
        <v/>
      </c>
      <c r="L2615" s="0" t="str">
        <f aca="false">IF($A2615="","",INDEX(CARTAO_COMPRAS!$K:$K,INT((ROW()-2)/20)+2))</f>
        <v/>
      </c>
      <c r="M2615" s="0" t="str">
        <f aca="false">IF($A2615="","","Compra no cartão")</f>
        <v/>
      </c>
    </row>
    <row r="2616" customFormat="false" ht="13.5" hidden="false" customHeight="false" outlineLevel="0" collapsed="false">
      <c r="A2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6" s="0" t="str">
        <f aca="false">IF($A2616="","",INDEX(CARTAO_COMPRAS!$C:$C,INT((ROW()-2)/20)+2))</f>
        <v/>
      </c>
      <c r="C2616" s="0" t="str">
        <f aca="false">IF($A2616="","",INDEX(CARTAO_COMPRAS!$D:$D,INT((ROW()-2)/20)+2))</f>
        <v/>
      </c>
      <c r="D2616" s="0" t="str">
        <f aca="false">IF($A2616="","",INDEX(CARTAO_COMPRAS!$E:$E,INT((ROW()-2)/20)+2))</f>
        <v/>
      </c>
      <c r="E2616" s="0" t="str">
        <f aca="false">IF($A2616="","",INDEX(CARTAO_COMPRAS!$H:$H,INT((ROW()-2)/20)+2)+MOD(ROW()-2,20))</f>
        <v/>
      </c>
      <c r="F2616" s="0" t="str">
        <f aca="false">IF($A2616="","",INDEX(CARTAO_COMPRAS!$G:$G,INT((ROW()-2)/20)+2))</f>
        <v/>
      </c>
      <c r="G2616" s="5" t="str">
        <f aca="false">IF($A2616="","",INDEX(CARTAO_COMPRAS!$I:$I,INT((ROW()-2)/20)+2))</f>
        <v/>
      </c>
      <c r="H2616" s="4" t="str">
        <f aca="false">IF($A2616="","",EDATE(INDEX(CARTAO_COMPRAS!$J:$J,INT((ROW()-2)/20)+2),MOD(ROW()-2,20)))</f>
        <v/>
      </c>
      <c r="I2616" s="4" t="str">
        <f aca="false">IF($H2616="","",$H2616-WEEKDAY($H2616,2)+1)</f>
        <v/>
      </c>
      <c r="J2616" s="4" t="str">
        <f aca="false">IF($I2616="","",$I2616+6)</f>
        <v/>
      </c>
      <c r="K2616" s="6" t="str">
        <f aca="false">IF($H2616="","",DATE(YEAR($H2616),MONTH($H2616),1))</f>
        <v/>
      </c>
      <c r="L2616" s="0" t="str">
        <f aca="false">IF($A2616="","",INDEX(CARTAO_COMPRAS!$K:$K,INT((ROW()-2)/20)+2))</f>
        <v/>
      </c>
      <c r="M2616" s="0" t="str">
        <f aca="false">IF($A2616="","","Compra no cartão")</f>
        <v/>
      </c>
    </row>
    <row r="2617" customFormat="false" ht="13.5" hidden="false" customHeight="false" outlineLevel="0" collapsed="false">
      <c r="A2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7" s="0" t="str">
        <f aca="false">IF($A2617="","",INDEX(CARTAO_COMPRAS!$C:$C,INT((ROW()-2)/20)+2))</f>
        <v/>
      </c>
      <c r="C2617" s="0" t="str">
        <f aca="false">IF($A2617="","",INDEX(CARTAO_COMPRAS!$D:$D,INT((ROW()-2)/20)+2))</f>
        <v/>
      </c>
      <c r="D2617" s="0" t="str">
        <f aca="false">IF($A2617="","",INDEX(CARTAO_COMPRAS!$E:$E,INT((ROW()-2)/20)+2))</f>
        <v/>
      </c>
      <c r="E2617" s="0" t="str">
        <f aca="false">IF($A2617="","",INDEX(CARTAO_COMPRAS!$H:$H,INT((ROW()-2)/20)+2)+MOD(ROW()-2,20))</f>
        <v/>
      </c>
      <c r="F2617" s="0" t="str">
        <f aca="false">IF($A2617="","",INDEX(CARTAO_COMPRAS!$G:$G,INT((ROW()-2)/20)+2))</f>
        <v/>
      </c>
      <c r="G2617" s="5" t="str">
        <f aca="false">IF($A2617="","",INDEX(CARTAO_COMPRAS!$I:$I,INT((ROW()-2)/20)+2))</f>
        <v/>
      </c>
      <c r="H2617" s="4" t="str">
        <f aca="false">IF($A2617="","",EDATE(INDEX(CARTAO_COMPRAS!$J:$J,INT((ROW()-2)/20)+2),MOD(ROW()-2,20)))</f>
        <v/>
      </c>
      <c r="I2617" s="4" t="str">
        <f aca="false">IF($H2617="","",$H2617-WEEKDAY($H2617,2)+1)</f>
        <v/>
      </c>
      <c r="J2617" s="4" t="str">
        <f aca="false">IF($I2617="","",$I2617+6)</f>
        <v/>
      </c>
      <c r="K2617" s="6" t="str">
        <f aca="false">IF($H2617="","",DATE(YEAR($H2617),MONTH($H2617),1))</f>
        <v/>
      </c>
      <c r="L2617" s="0" t="str">
        <f aca="false">IF($A2617="","",INDEX(CARTAO_COMPRAS!$K:$K,INT((ROW()-2)/20)+2))</f>
        <v/>
      </c>
      <c r="M2617" s="0" t="str">
        <f aca="false">IF($A2617="","","Compra no cartão")</f>
        <v/>
      </c>
    </row>
    <row r="2618" customFormat="false" ht="13.5" hidden="false" customHeight="false" outlineLevel="0" collapsed="false">
      <c r="A2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8" s="0" t="str">
        <f aca="false">IF($A2618="","",INDEX(CARTAO_COMPRAS!$C:$C,INT((ROW()-2)/20)+2))</f>
        <v/>
      </c>
      <c r="C2618" s="0" t="str">
        <f aca="false">IF($A2618="","",INDEX(CARTAO_COMPRAS!$D:$D,INT((ROW()-2)/20)+2))</f>
        <v/>
      </c>
      <c r="D2618" s="0" t="str">
        <f aca="false">IF($A2618="","",INDEX(CARTAO_COMPRAS!$E:$E,INT((ROW()-2)/20)+2))</f>
        <v/>
      </c>
      <c r="E2618" s="0" t="str">
        <f aca="false">IF($A2618="","",INDEX(CARTAO_COMPRAS!$H:$H,INT((ROW()-2)/20)+2)+MOD(ROW()-2,20))</f>
        <v/>
      </c>
      <c r="F2618" s="0" t="str">
        <f aca="false">IF($A2618="","",INDEX(CARTAO_COMPRAS!$G:$G,INT((ROW()-2)/20)+2))</f>
        <v/>
      </c>
      <c r="G2618" s="5" t="str">
        <f aca="false">IF($A2618="","",INDEX(CARTAO_COMPRAS!$I:$I,INT((ROW()-2)/20)+2))</f>
        <v/>
      </c>
      <c r="H2618" s="4" t="str">
        <f aca="false">IF($A2618="","",EDATE(INDEX(CARTAO_COMPRAS!$J:$J,INT((ROW()-2)/20)+2),MOD(ROW()-2,20)))</f>
        <v/>
      </c>
      <c r="I2618" s="4" t="str">
        <f aca="false">IF($H2618="","",$H2618-WEEKDAY($H2618,2)+1)</f>
        <v/>
      </c>
      <c r="J2618" s="4" t="str">
        <f aca="false">IF($I2618="","",$I2618+6)</f>
        <v/>
      </c>
      <c r="K2618" s="6" t="str">
        <f aca="false">IF($H2618="","",DATE(YEAR($H2618),MONTH($H2618),1))</f>
        <v/>
      </c>
      <c r="L2618" s="0" t="str">
        <f aca="false">IF($A2618="","",INDEX(CARTAO_COMPRAS!$K:$K,INT((ROW()-2)/20)+2))</f>
        <v/>
      </c>
      <c r="M2618" s="0" t="str">
        <f aca="false">IF($A2618="","","Compra no cartão")</f>
        <v/>
      </c>
    </row>
    <row r="2619" customFormat="false" ht="13.5" hidden="false" customHeight="false" outlineLevel="0" collapsed="false">
      <c r="A2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19" s="0" t="str">
        <f aca="false">IF($A2619="","",INDEX(CARTAO_COMPRAS!$C:$C,INT((ROW()-2)/20)+2))</f>
        <v/>
      </c>
      <c r="C2619" s="0" t="str">
        <f aca="false">IF($A2619="","",INDEX(CARTAO_COMPRAS!$D:$D,INT((ROW()-2)/20)+2))</f>
        <v/>
      </c>
      <c r="D2619" s="0" t="str">
        <f aca="false">IF($A2619="","",INDEX(CARTAO_COMPRAS!$E:$E,INT((ROW()-2)/20)+2))</f>
        <v/>
      </c>
      <c r="E2619" s="0" t="str">
        <f aca="false">IF($A2619="","",INDEX(CARTAO_COMPRAS!$H:$H,INT((ROW()-2)/20)+2)+MOD(ROW()-2,20))</f>
        <v/>
      </c>
      <c r="F2619" s="0" t="str">
        <f aca="false">IF($A2619="","",INDEX(CARTAO_COMPRAS!$G:$G,INT((ROW()-2)/20)+2))</f>
        <v/>
      </c>
      <c r="G2619" s="5" t="str">
        <f aca="false">IF($A2619="","",INDEX(CARTAO_COMPRAS!$I:$I,INT((ROW()-2)/20)+2))</f>
        <v/>
      </c>
      <c r="H2619" s="4" t="str">
        <f aca="false">IF($A2619="","",EDATE(INDEX(CARTAO_COMPRAS!$J:$J,INT((ROW()-2)/20)+2),MOD(ROW()-2,20)))</f>
        <v/>
      </c>
      <c r="I2619" s="4" t="str">
        <f aca="false">IF($H2619="","",$H2619-WEEKDAY($H2619,2)+1)</f>
        <v/>
      </c>
      <c r="J2619" s="4" t="str">
        <f aca="false">IF($I2619="","",$I2619+6)</f>
        <v/>
      </c>
      <c r="K2619" s="6" t="str">
        <f aca="false">IF($H2619="","",DATE(YEAR($H2619),MONTH($H2619),1))</f>
        <v/>
      </c>
      <c r="L2619" s="0" t="str">
        <f aca="false">IF($A2619="","",INDEX(CARTAO_COMPRAS!$K:$K,INT((ROW()-2)/20)+2))</f>
        <v/>
      </c>
      <c r="M2619" s="0" t="str">
        <f aca="false">IF($A2619="","","Compra no cartão")</f>
        <v/>
      </c>
    </row>
    <row r="2620" customFormat="false" ht="13.5" hidden="false" customHeight="false" outlineLevel="0" collapsed="false">
      <c r="A2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20" s="0" t="str">
        <f aca="false">IF($A2620="","",INDEX(CARTAO_COMPRAS!$C:$C,INT((ROW()-2)/20)+2))</f>
        <v/>
      </c>
      <c r="C2620" s="0" t="str">
        <f aca="false">IF($A2620="","",INDEX(CARTAO_COMPRAS!$D:$D,INT((ROW()-2)/20)+2))</f>
        <v/>
      </c>
      <c r="D2620" s="0" t="str">
        <f aca="false">IF($A2620="","",INDEX(CARTAO_COMPRAS!$E:$E,INT((ROW()-2)/20)+2))</f>
        <v/>
      </c>
      <c r="E2620" s="0" t="str">
        <f aca="false">IF($A2620="","",INDEX(CARTAO_COMPRAS!$H:$H,INT((ROW()-2)/20)+2)+MOD(ROW()-2,20))</f>
        <v/>
      </c>
      <c r="F2620" s="0" t="str">
        <f aca="false">IF($A2620="","",INDEX(CARTAO_COMPRAS!$G:$G,INT((ROW()-2)/20)+2))</f>
        <v/>
      </c>
      <c r="G2620" s="5" t="str">
        <f aca="false">IF($A2620="","",INDEX(CARTAO_COMPRAS!$I:$I,INT((ROW()-2)/20)+2))</f>
        <v/>
      </c>
      <c r="H2620" s="4" t="str">
        <f aca="false">IF($A2620="","",EDATE(INDEX(CARTAO_COMPRAS!$J:$J,INT((ROW()-2)/20)+2),MOD(ROW()-2,20)))</f>
        <v/>
      </c>
      <c r="I2620" s="4" t="str">
        <f aca="false">IF($H2620="","",$H2620-WEEKDAY($H2620,2)+1)</f>
        <v/>
      </c>
      <c r="J2620" s="4" t="str">
        <f aca="false">IF($I2620="","",$I2620+6)</f>
        <v/>
      </c>
      <c r="K2620" s="6" t="str">
        <f aca="false">IF($H2620="","",DATE(YEAR($H2620),MONTH($H2620),1))</f>
        <v/>
      </c>
      <c r="L2620" s="0" t="str">
        <f aca="false">IF($A2620="","",INDEX(CARTAO_COMPRAS!$K:$K,INT((ROW()-2)/20)+2))</f>
        <v/>
      </c>
      <c r="M2620" s="0" t="str">
        <f aca="false">IF($A2620="","","Compra no cartão")</f>
        <v/>
      </c>
    </row>
    <row r="2621" customFormat="false" ht="13.5" hidden="false" customHeight="false" outlineLevel="0" collapsed="false">
      <c r="A2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21" s="0" t="str">
        <f aca="false">IF($A2621="","",INDEX(CARTAO_COMPRAS!$C:$C,INT((ROW()-2)/20)+2))</f>
        <v/>
      </c>
      <c r="C2621" s="0" t="str">
        <f aca="false">IF($A2621="","",INDEX(CARTAO_COMPRAS!$D:$D,INT((ROW()-2)/20)+2))</f>
        <v/>
      </c>
      <c r="D2621" s="0" t="str">
        <f aca="false">IF($A2621="","",INDEX(CARTAO_COMPRAS!$E:$E,INT((ROW()-2)/20)+2))</f>
        <v/>
      </c>
      <c r="E2621" s="0" t="str">
        <f aca="false">IF($A2621="","",INDEX(CARTAO_COMPRAS!$H:$H,INT((ROW()-2)/20)+2)+MOD(ROW()-2,20))</f>
        <v/>
      </c>
      <c r="F2621" s="0" t="str">
        <f aca="false">IF($A2621="","",INDEX(CARTAO_COMPRAS!$G:$G,INT((ROW()-2)/20)+2))</f>
        <v/>
      </c>
      <c r="G2621" s="5" t="str">
        <f aca="false">IF($A2621="","",INDEX(CARTAO_COMPRAS!$I:$I,INT((ROW()-2)/20)+2))</f>
        <v/>
      </c>
      <c r="H2621" s="4" t="str">
        <f aca="false">IF($A2621="","",EDATE(INDEX(CARTAO_COMPRAS!$J:$J,INT((ROW()-2)/20)+2),MOD(ROW()-2,20)))</f>
        <v/>
      </c>
      <c r="I2621" s="4" t="str">
        <f aca="false">IF($H2621="","",$H2621-WEEKDAY($H2621,2)+1)</f>
        <v/>
      </c>
      <c r="J2621" s="4" t="str">
        <f aca="false">IF($I2621="","",$I2621+6)</f>
        <v/>
      </c>
      <c r="K2621" s="6" t="str">
        <f aca="false">IF($H2621="","",DATE(YEAR($H2621),MONTH($H2621),1))</f>
        <v/>
      </c>
      <c r="L2621" s="0" t="str">
        <f aca="false">IF($A2621="","",INDEX(CARTAO_COMPRAS!$K:$K,INT((ROW()-2)/20)+2))</f>
        <v/>
      </c>
      <c r="M2621" s="0" t="str">
        <f aca="false">IF($A2621="","","Compra no cartão")</f>
        <v/>
      </c>
    </row>
    <row r="2622" customFormat="false" ht="13.5" hidden="false" customHeight="false" outlineLevel="0" collapsed="false">
      <c r="A26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132</v>
      </c>
      <c r="B2622" s="0" t="str">
        <f aca="false">IF($A2622="","",INDEX(CARTAO_COMPRAS!$C:$C,INT((ROW()-2)/20)+2))</f>
        <v>Bradesco</v>
      </c>
      <c r="C2622" s="0" t="str">
        <f aca="false">IF($A2622="","",INDEX(CARTAO_COMPRAS!$D:$D,INT((ROW()-2)/20)+2))</f>
        <v>Sonda Supermercados</v>
      </c>
      <c r="D2622" s="0" t="str">
        <f aca="false">IF($A2622="","",INDEX(CARTAO_COMPRAS!$E:$E,INT((ROW()-2)/20)+2))</f>
        <v>Alimentação / Insumos</v>
      </c>
      <c r="E2622" s="0" t="n">
        <f aca="false">IF($A2622="","",INDEX(CARTAO_COMPRAS!$H:$H,INT((ROW()-2)/20)+2)+MOD(ROW()-2,20))</f>
        <v>1</v>
      </c>
      <c r="F2622" s="0" t="n">
        <f aca="false">IF($A2622="","",INDEX(CARTAO_COMPRAS!$G:$G,INT((ROW()-2)/20)+2))</f>
        <v>2</v>
      </c>
      <c r="G2622" s="5" t="n">
        <f aca="false">IF($A2622="","",INDEX(CARTAO_COMPRAS!$I:$I,INT((ROW()-2)/20)+2))</f>
        <v>300.075</v>
      </c>
      <c r="H2622" s="4" t="n">
        <f aca="false">IF($A2622="","",EDATE(INDEX(CARTAO_COMPRAS!$J:$J,INT((ROW()-2)/20)+2),MOD(ROW()-2,20)))</f>
        <v>46218</v>
      </c>
      <c r="I2622" s="4" t="n">
        <f aca="false">IF($H2622="","",$H2622-WEEKDAY($H2622,2)+1)</f>
        <v>46216</v>
      </c>
      <c r="J2622" s="4" t="n">
        <f aca="false">IF($I2622="","",$I2622+6)</f>
        <v>46222</v>
      </c>
      <c r="K2622" s="6" t="n">
        <f aca="false">IF($H2622="","",DATE(YEAR($H2622),MONTH($H2622),1))</f>
        <v>46204</v>
      </c>
      <c r="L2622" s="0" t="str">
        <f aca="false">IF($A2622="","",INDEX(CARTAO_COMPRAS!$K:$K,INT((ROW()-2)/20)+2))</f>
        <v>Previsto</v>
      </c>
      <c r="M2622" s="0" t="str">
        <f aca="false">IF($A2622="","","Compra no cartão")</f>
        <v>Compra no cartão</v>
      </c>
    </row>
    <row r="2623" customFormat="false" ht="13.5" hidden="false" customHeight="false" outlineLevel="0" collapsed="false">
      <c r="A26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132</v>
      </c>
      <c r="B2623" s="0" t="str">
        <f aca="false">IF($A2623="","",INDEX(CARTAO_COMPRAS!$C:$C,INT((ROW()-2)/20)+2))</f>
        <v>Bradesco</v>
      </c>
      <c r="C2623" s="0" t="str">
        <f aca="false">IF($A2623="","",INDEX(CARTAO_COMPRAS!$D:$D,INT((ROW()-2)/20)+2))</f>
        <v>Sonda Supermercados</v>
      </c>
      <c r="D2623" s="0" t="str">
        <f aca="false">IF($A2623="","",INDEX(CARTAO_COMPRAS!$E:$E,INT((ROW()-2)/20)+2))</f>
        <v>Alimentação / Insumos</v>
      </c>
      <c r="E2623" s="0" t="n">
        <f aca="false">IF($A2623="","",INDEX(CARTAO_COMPRAS!$H:$H,INT((ROW()-2)/20)+2)+MOD(ROW()-2,20))</f>
        <v>2</v>
      </c>
      <c r="F2623" s="0" t="n">
        <f aca="false">IF($A2623="","",INDEX(CARTAO_COMPRAS!$G:$G,INT((ROW()-2)/20)+2))</f>
        <v>2</v>
      </c>
      <c r="G2623" s="5" t="n">
        <f aca="false">IF($A2623="","",INDEX(CARTAO_COMPRAS!$I:$I,INT((ROW()-2)/20)+2))</f>
        <v>300.075</v>
      </c>
      <c r="H2623" s="4" t="n">
        <f aca="false">IF($A2623="","",EDATE(INDEX(CARTAO_COMPRAS!$J:$J,INT((ROW()-2)/20)+2),MOD(ROW()-2,20)))</f>
        <v>46249</v>
      </c>
      <c r="I2623" s="4" t="n">
        <f aca="false">IF($H2623="","",$H2623-WEEKDAY($H2623,2)+1)</f>
        <v>46244</v>
      </c>
      <c r="J2623" s="4" t="n">
        <f aca="false">IF($I2623="","",$I2623+6)</f>
        <v>46250</v>
      </c>
      <c r="K2623" s="6" t="n">
        <f aca="false">IF($H2623="","",DATE(YEAR($H2623),MONTH($H2623),1))</f>
        <v>46235</v>
      </c>
      <c r="L2623" s="0" t="str">
        <f aca="false">IF($A2623="","",INDEX(CARTAO_COMPRAS!$K:$K,INT((ROW()-2)/20)+2))</f>
        <v>Previsto</v>
      </c>
      <c r="M2623" s="0" t="str">
        <f aca="false">IF($A2623="","","Compra no cartão")</f>
        <v>Compra no cartão</v>
      </c>
    </row>
    <row r="2624" customFormat="false" ht="13.5" hidden="false" customHeight="false" outlineLevel="0" collapsed="false">
      <c r="A2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24" s="0" t="str">
        <f aca="false">IF($A2624="","",INDEX(CARTAO_COMPRAS!$C:$C,INT((ROW()-2)/20)+2))</f>
        <v/>
      </c>
      <c r="C2624" s="0" t="str">
        <f aca="false">IF($A2624="","",INDEX(CARTAO_COMPRAS!$D:$D,INT((ROW()-2)/20)+2))</f>
        <v/>
      </c>
      <c r="D2624" s="0" t="str">
        <f aca="false">IF($A2624="","",INDEX(CARTAO_COMPRAS!$E:$E,INT((ROW()-2)/20)+2))</f>
        <v/>
      </c>
      <c r="E2624" s="0" t="str">
        <f aca="false">IF($A2624="","",INDEX(CARTAO_COMPRAS!$H:$H,INT((ROW()-2)/20)+2)+MOD(ROW()-2,20))</f>
        <v/>
      </c>
      <c r="F2624" s="0" t="str">
        <f aca="false">IF($A2624="","",INDEX(CARTAO_COMPRAS!$G:$G,INT((ROW()-2)/20)+2))</f>
        <v/>
      </c>
      <c r="G2624" s="5" t="str">
        <f aca="false">IF($A2624="","",INDEX(CARTAO_COMPRAS!$I:$I,INT((ROW()-2)/20)+2))</f>
        <v/>
      </c>
      <c r="H2624" s="4" t="str">
        <f aca="false">IF($A2624="","",EDATE(INDEX(CARTAO_COMPRAS!$J:$J,INT((ROW()-2)/20)+2),MOD(ROW()-2,20)))</f>
        <v/>
      </c>
      <c r="I2624" s="4" t="str">
        <f aca="false">IF($H2624="","",$H2624-WEEKDAY($H2624,2)+1)</f>
        <v/>
      </c>
      <c r="J2624" s="4" t="str">
        <f aca="false">IF($I2624="","",$I2624+6)</f>
        <v/>
      </c>
      <c r="K2624" s="6" t="str">
        <f aca="false">IF($H2624="","",DATE(YEAR($H2624),MONTH($H2624),1))</f>
        <v/>
      </c>
      <c r="L2624" s="0" t="str">
        <f aca="false">IF($A2624="","",INDEX(CARTAO_COMPRAS!$K:$K,INT((ROW()-2)/20)+2))</f>
        <v/>
      </c>
      <c r="M2624" s="0" t="str">
        <f aca="false">IF($A2624="","","Compra no cartão")</f>
        <v/>
      </c>
    </row>
    <row r="2625" customFormat="false" ht="13.5" hidden="false" customHeight="false" outlineLevel="0" collapsed="false">
      <c r="A2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25" s="0" t="str">
        <f aca="false">IF($A2625="","",INDEX(CARTAO_COMPRAS!$C:$C,INT((ROW()-2)/20)+2))</f>
        <v/>
      </c>
      <c r="C2625" s="0" t="str">
        <f aca="false">IF($A2625="","",INDEX(CARTAO_COMPRAS!$D:$D,INT((ROW()-2)/20)+2))</f>
        <v/>
      </c>
      <c r="D2625" s="0" t="str">
        <f aca="false">IF($A2625="","",INDEX(CARTAO_COMPRAS!$E:$E,INT((ROW()-2)/20)+2))</f>
        <v/>
      </c>
      <c r="E2625" s="0" t="str">
        <f aca="false">IF($A2625="","",INDEX(CARTAO_COMPRAS!$H:$H,INT((ROW()-2)/20)+2)+MOD(ROW()-2,20))</f>
        <v/>
      </c>
      <c r="F2625" s="0" t="str">
        <f aca="false">IF($A2625="","",INDEX(CARTAO_COMPRAS!$G:$G,INT((ROW()-2)/20)+2))</f>
        <v/>
      </c>
      <c r="G2625" s="5" t="str">
        <f aca="false">IF($A2625="","",INDEX(CARTAO_COMPRAS!$I:$I,INT((ROW()-2)/20)+2))</f>
        <v/>
      </c>
      <c r="H2625" s="4" t="str">
        <f aca="false">IF($A2625="","",EDATE(INDEX(CARTAO_COMPRAS!$J:$J,INT((ROW()-2)/20)+2),MOD(ROW()-2,20)))</f>
        <v/>
      </c>
      <c r="I2625" s="4" t="str">
        <f aca="false">IF($H2625="","",$H2625-WEEKDAY($H2625,2)+1)</f>
        <v/>
      </c>
      <c r="J2625" s="4" t="str">
        <f aca="false">IF($I2625="","",$I2625+6)</f>
        <v/>
      </c>
      <c r="K2625" s="6" t="str">
        <f aca="false">IF($H2625="","",DATE(YEAR($H2625),MONTH($H2625),1))</f>
        <v/>
      </c>
      <c r="L2625" s="0" t="str">
        <f aca="false">IF($A2625="","",INDEX(CARTAO_COMPRAS!$K:$K,INT((ROW()-2)/20)+2))</f>
        <v/>
      </c>
      <c r="M2625" s="0" t="str">
        <f aca="false">IF($A2625="","","Compra no cartão")</f>
        <v/>
      </c>
    </row>
    <row r="2626" customFormat="false" ht="13.5" hidden="false" customHeight="false" outlineLevel="0" collapsed="false">
      <c r="A2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26" s="0" t="str">
        <f aca="false">IF($A2626="","",INDEX(CARTAO_COMPRAS!$C:$C,INT((ROW()-2)/20)+2))</f>
        <v/>
      </c>
      <c r="C2626" s="0" t="str">
        <f aca="false">IF($A2626="","",INDEX(CARTAO_COMPRAS!$D:$D,INT((ROW()-2)/20)+2))</f>
        <v/>
      </c>
      <c r="D2626" s="0" t="str">
        <f aca="false">IF($A2626="","",INDEX(CARTAO_COMPRAS!$E:$E,INT((ROW()-2)/20)+2))</f>
        <v/>
      </c>
      <c r="E2626" s="0" t="str">
        <f aca="false">IF($A2626="","",INDEX(CARTAO_COMPRAS!$H:$H,INT((ROW()-2)/20)+2)+MOD(ROW()-2,20))</f>
        <v/>
      </c>
      <c r="F2626" s="0" t="str">
        <f aca="false">IF($A2626="","",INDEX(CARTAO_COMPRAS!$G:$G,INT((ROW()-2)/20)+2))</f>
        <v/>
      </c>
      <c r="G2626" s="5" t="str">
        <f aca="false">IF($A2626="","",INDEX(CARTAO_COMPRAS!$I:$I,INT((ROW()-2)/20)+2))</f>
        <v/>
      </c>
      <c r="H2626" s="4" t="str">
        <f aca="false">IF($A2626="","",EDATE(INDEX(CARTAO_COMPRAS!$J:$J,INT((ROW()-2)/20)+2),MOD(ROW()-2,20)))</f>
        <v/>
      </c>
      <c r="I2626" s="4" t="str">
        <f aca="false">IF($H2626="","",$H2626-WEEKDAY($H2626,2)+1)</f>
        <v/>
      </c>
      <c r="J2626" s="4" t="str">
        <f aca="false">IF($I2626="","",$I2626+6)</f>
        <v/>
      </c>
      <c r="K2626" s="6" t="str">
        <f aca="false">IF($H2626="","",DATE(YEAR($H2626),MONTH($H2626),1))</f>
        <v/>
      </c>
      <c r="L2626" s="0" t="str">
        <f aca="false">IF($A2626="","",INDEX(CARTAO_COMPRAS!$K:$K,INT((ROW()-2)/20)+2))</f>
        <v/>
      </c>
      <c r="M2626" s="0" t="str">
        <f aca="false">IF($A2626="","","Compra no cartão")</f>
        <v/>
      </c>
    </row>
    <row r="2627" customFormat="false" ht="13.5" hidden="false" customHeight="false" outlineLevel="0" collapsed="false">
      <c r="A2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27" s="0" t="str">
        <f aca="false">IF($A2627="","",INDEX(CARTAO_COMPRAS!$C:$C,INT((ROW()-2)/20)+2))</f>
        <v/>
      </c>
      <c r="C2627" s="0" t="str">
        <f aca="false">IF($A2627="","",INDEX(CARTAO_COMPRAS!$D:$D,INT((ROW()-2)/20)+2))</f>
        <v/>
      </c>
      <c r="D2627" s="0" t="str">
        <f aca="false">IF($A2627="","",INDEX(CARTAO_COMPRAS!$E:$E,INT((ROW()-2)/20)+2))</f>
        <v/>
      </c>
      <c r="E2627" s="0" t="str">
        <f aca="false">IF($A2627="","",INDEX(CARTAO_COMPRAS!$H:$H,INT((ROW()-2)/20)+2)+MOD(ROW()-2,20))</f>
        <v/>
      </c>
      <c r="F2627" s="0" t="str">
        <f aca="false">IF($A2627="","",INDEX(CARTAO_COMPRAS!$G:$G,INT((ROW()-2)/20)+2))</f>
        <v/>
      </c>
      <c r="G2627" s="5" t="str">
        <f aca="false">IF($A2627="","",INDEX(CARTAO_COMPRAS!$I:$I,INT((ROW()-2)/20)+2))</f>
        <v/>
      </c>
      <c r="H2627" s="4" t="str">
        <f aca="false">IF($A2627="","",EDATE(INDEX(CARTAO_COMPRAS!$J:$J,INT((ROW()-2)/20)+2),MOD(ROW()-2,20)))</f>
        <v/>
      </c>
      <c r="I2627" s="4" t="str">
        <f aca="false">IF($H2627="","",$H2627-WEEKDAY($H2627,2)+1)</f>
        <v/>
      </c>
      <c r="J2627" s="4" t="str">
        <f aca="false">IF($I2627="","",$I2627+6)</f>
        <v/>
      </c>
      <c r="K2627" s="6" t="str">
        <f aca="false">IF($H2627="","",DATE(YEAR($H2627),MONTH($H2627),1))</f>
        <v/>
      </c>
      <c r="L2627" s="0" t="str">
        <f aca="false">IF($A2627="","",INDEX(CARTAO_COMPRAS!$K:$K,INT((ROW()-2)/20)+2))</f>
        <v/>
      </c>
      <c r="M2627" s="0" t="str">
        <f aca="false">IF($A2627="","","Compra no cartão")</f>
        <v/>
      </c>
    </row>
    <row r="2628" customFormat="false" ht="13.5" hidden="false" customHeight="false" outlineLevel="0" collapsed="false">
      <c r="A2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28" s="0" t="str">
        <f aca="false">IF($A2628="","",INDEX(CARTAO_COMPRAS!$C:$C,INT((ROW()-2)/20)+2))</f>
        <v/>
      </c>
      <c r="C2628" s="0" t="str">
        <f aca="false">IF($A2628="","",INDEX(CARTAO_COMPRAS!$D:$D,INT((ROW()-2)/20)+2))</f>
        <v/>
      </c>
      <c r="D2628" s="0" t="str">
        <f aca="false">IF($A2628="","",INDEX(CARTAO_COMPRAS!$E:$E,INT((ROW()-2)/20)+2))</f>
        <v/>
      </c>
      <c r="E2628" s="0" t="str">
        <f aca="false">IF($A2628="","",INDEX(CARTAO_COMPRAS!$H:$H,INT((ROW()-2)/20)+2)+MOD(ROW()-2,20))</f>
        <v/>
      </c>
      <c r="F2628" s="0" t="str">
        <f aca="false">IF($A2628="","",INDEX(CARTAO_COMPRAS!$G:$G,INT((ROW()-2)/20)+2))</f>
        <v/>
      </c>
      <c r="G2628" s="5" t="str">
        <f aca="false">IF($A2628="","",INDEX(CARTAO_COMPRAS!$I:$I,INT((ROW()-2)/20)+2))</f>
        <v/>
      </c>
      <c r="H2628" s="4" t="str">
        <f aca="false">IF($A2628="","",EDATE(INDEX(CARTAO_COMPRAS!$J:$J,INT((ROW()-2)/20)+2),MOD(ROW()-2,20)))</f>
        <v/>
      </c>
      <c r="I2628" s="4" t="str">
        <f aca="false">IF($H2628="","",$H2628-WEEKDAY($H2628,2)+1)</f>
        <v/>
      </c>
      <c r="J2628" s="4" t="str">
        <f aca="false">IF($I2628="","",$I2628+6)</f>
        <v/>
      </c>
      <c r="K2628" s="6" t="str">
        <f aca="false">IF($H2628="","",DATE(YEAR($H2628),MONTH($H2628),1))</f>
        <v/>
      </c>
      <c r="L2628" s="0" t="str">
        <f aca="false">IF($A2628="","",INDEX(CARTAO_COMPRAS!$K:$K,INT((ROW()-2)/20)+2))</f>
        <v/>
      </c>
      <c r="M2628" s="0" t="str">
        <f aca="false">IF($A2628="","","Compra no cartão")</f>
        <v/>
      </c>
    </row>
    <row r="2629" customFormat="false" ht="13.5" hidden="false" customHeight="false" outlineLevel="0" collapsed="false">
      <c r="A2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29" s="0" t="str">
        <f aca="false">IF($A2629="","",INDEX(CARTAO_COMPRAS!$C:$C,INT((ROW()-2)/20)+2))</f>
        <v/>
      </c>
      <c r="C2629" s="0" t="str">
        <f aca="false">IF($A2629="","",INDEX(CARTAO_COMPRAS!$D:$D,INT((ROW()-2)/20)+2))</f>
        <v/>
      </c>
      <c r="D2629" s="0" t="str">
        <f aca="false">IF($A2629="","",INDEX(CARTAO_COMPRAS!$E:$E,INT((ROW()-2)/20)+2))</f>
        <v/>
      </c>
      <c r="E2629" s="0" t="str">
        <f aca="false">IF($A2629="","",INDEX(CARTAO_COMPRAS!$H:$H,INT((ROW()-2)/20)+2)+MOD(ROW()-2,20))</f>
        <v/>
      </c>
      <c r="F2629" s="0" t="str">
        <f aca="false">IF($A2629="","",INDEX(CARTAO_COMPRAS!$G:$G,INT((ROW()-2)/20)+2))</f>
        <v/>
      </c>
      <c r="G2629" s="5" t="str">
        <f aca="false">IF($A2629="","",INDEX(CARTAO_COMPRAS!$I:$I,INT((ROW()-2)/20)+2))</f>
        <v/>
      </c>
      <c r="H2629" s="4" t="str">
        <f aca="false">IF($A2629="","",EDATE(INDEX(CARTAO_COMPRAS!$J:$J,INT((ROW()-2)/20)+2),MOD(ROW()-2,20)))</f>
        <v/>
      </c>
      <c r="I2629" s="4" t="str">
        <f aca="false">IF($H2629="","",$H2629-WEEKDAY($H2629,2)+1)</f>
        <v/>
      </c>
      <c r="J2629" s="4" t="str">
        <f aca="false">IF($I2629="","",$I2629+6)</f>
        <v/>
      </c>
      <c r="K2629" s="6" t="str">
        <f aca="false">IF($H2629="","",DATE(YEAR($H2629),MONTH($H2629),1))</f>
        <v/>
      </c>
      <c r="L2629" s="0" t="str">
        <f aca="false">IF($A2629="","",INDEX(CARTAO_COMPRAS!$K:$K,INT((ROW()-2)/20)+2))</f>
        <v/>
      </c>
      <c r="M2629" s="0" t="str">
        <f aca="false">IF($A2629="","","Compra no cartão")</f>
        <v/>
      </c>
    </row>
    <row r="2630" customFormat="false" ht="13.5" hidden="false" customHeight="false" outlineLevel="0" collapsed="false">
      <c r="A2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0" s="0" t="str">
        <f aca="false">IF($A2630="","",INDEX(CARTAO_COMPRAS!$C:$C,INT((ROW()-2)/20)+2))</f>
        <v/>
      </c>
      <c r="C2630" s="0" t="str">
        <f aca="false">IF($A2630="","",INDEX(CARTAO_COMPRAS!$D:$D,INT((ROW()-2)/20)+2))</f>
        <v/>
      </c>
      <c r="D2630" s="0" t="str">
        <f aca="false">IF($A2630="","",INDEX(CARTAO_COMPRAS!$E:$E,INT((ROW()-2)/20)+2))</f>
        <v/>
      </c>
      <c r="E2630" s="0" t="str">
        <f aca="false">IF($A2630="","",INDEX(CARTAO_COMPRAS!$H:$H,INT((ROW()-2)/20)+2)+MOD(ROW()-2,20))</f>
        <v/>
      </c>
      <c r="F2630" s="0" t="str">
        <f aca="false">IF($A2630="","",INDEX(CARTAO_COMPRAS!$G:$G,INT((ROW()-2)/20)+2))</f>
        <v/>
      </c>
      <c r="G2630" s="5" t="str">
        <f aca="false">IF($A2630="","",INDEX(CARTAO_COMPRAS!$I:$I,INT((ROW()-2)/20)+2))</f>
        <v/>
      </c>
      <c r="H2630" s="4" t="str">
        <f aca="false">IF($A2630="","",EDATE(INDEX(CARTAO_COMPRAS!$J:$J,INT((ROW()-2)/20)+2),MOD(ROW()-2,20)))</f>
        <v/>
      </c>
      <c r="I2630" s="4" t="str">
        <f aca="false">IF($H2630="","",$H2630-WEEKDAY($H2630,2)+1)</f>
        <v/>
      </c>
      <c r="J2630" s="4" t="str">
        <f aca="false">IF($I2630="","",$I2630+6)</f>
        <v/>
      </c>
      <c r="K2630" s="6" t="str">
        <f aca="false">IF($H2630="","",DATE(YEAR($H2630),MONTH($H2630),1))</f>
        <v/>
      </c>
      <c r="L2630" s="0" t="str">
        <f aca="false">IF($A2630="","",INDEX(CARTAO_COMPRAS!$K:$K,INT((ROW()-2)/20)+2))</f>
        <v/>
      </c>
      <c r="M2630" s="0" t="str">
        <f aca="false">IF($A2630="","","Compra no cartão")</f>
        <v/>
      </c>
    </row>
    <row r="2631" customFormat="false" ht="13.5" hidden="false" customHeight="false" outlineLevel="0" collapsed="false">
      <c r="A2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1" s="0" t="str">
        <f aca="false">IF($A2631="","",INDEX(CARTAO_COMPRAS!$C:$C,INT((ROW()-2)/20)+2))</f>
        <v/>
      </c>
      <c r="C2631" s="0" t="str">
        <f aca="false">IF($A2631="","",INDEX(CARTAO_COMPRAS!$D:$D,INT((ROW()-2)/20)+2))</f>
        <v/>
      </c>
      <c r="D2631" s="0" t="str">
        <f aca="false">IF($A2631="","",INDEX(CARTAO_COMPRAS!$E:$E,INT((ROW()-2)/20)+2))</f>
        <v/>
      </c>
      <c r="E2631" s="0" t="str">
        <f aca="false">IF($A2631="","",INDEX(CARTAO_COMPRAS!$H:$H,INT((ROW()-2)/20)+2)+MOD(ROW()-2,20))</f>
        <v/>
      </c>
      <c r="F2631" s="0" t="str">
        <f aca="false">IF($A2631="","",INDEX(CARTAO_COMPRAS!$G:$G,INT((ROW()-2)/20)+2))</f>
        <v/>
      </c>
      <c r="G2631" s="5" t="str">
        <f aca="false">IF($A2631="","",INDEX(CARTAO_COMPRAS!$I:$I,INT((ROW()-2)/20)+2))</f>
        <v/>
      </c>
      <c r="H2631" s="4" t="str">
        <f aca="false">IF($A2631="","",EDATE(INDEX(CARTAO_COMPRAS!$J:$J,INT((ROW()-2)/20)+2),MOD(ROW()-2,20)))</f>
        <v/>
      </c>
      <c r="I2631" s="4" t="str">
        <f aca="false">IF($H2631="","",$H2631-WEEKDAY($H2631,2)+1)</f>
        <v/>
      </c>
      <c r="J2631" s="4" t="str">
        <f aca="false">IF($I2631="","",$I2631+6)</f>
        <v/>
      </c>
      <c r="K2631" s="6" t="str">
        <f aca="false">IF($H2631="","",DATE(YEAR($H2631),MONTH($H2631),1))</f>
        <v/>
      </c>
      <c r="L2631" s="0" t="str">
        <f aca="false">IF($A2631="","",INDEX(CARTAO_COMPRAS!$K:$K,INT((ROW()-2)/20)+2))</f>
        <v/>
      </c>
      <c r="M2631" s="0" t="str">
        <f aca="false">IF($A2631="","","Compra no cartão")</f>
        <v/>
      </c>
    </row>
    <row r="2632" customFormat="false" ht="13.5" hidden="false" customHeight="false" outlineLevel="0" collapsed="false">
      <c r="A2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2" s="0" t="str">
        <f aca="false">IF($A2632="","",INDEX(CARTAO_COMPRAS!$C:$C,INT((ROW()-2)/20)+2))</f>
        <v/>
      </c>
      <c r="C2632" s="0" t="str">
        <f aca="false">IF($A2632="","",INDEX(CARTAO_COMPRAS!$D:$D,INT((ROW()-2)/20)+2))</f>
        <v/>
      </c>
      <c r="D2632" s="0" t="str">
        <f aca="false">IF($A2632="","",INDEX(CARTAO_COMPRAS!$E:$E,INT((ROW()-2)/20)+2))</f>
        <v/>
      </c>
      <c r="E2632" s="0" t="str">
        <f aca="false">IF($A2632="","",INDEX(CARTAO_COMPRAS!$H:$H,INT((ROW()-2)/20)+2)+MOD(ROW()-2,20))</f>
        <v/>
      </c>
      <c r="F2632" s="0" t="str">
        <f aca="false">IF($A2632="","",INDEX(CARTAO_COMPRAS!$G:$G,INT((ROW()-2)/20)+2))</f>
        <v/>
      </c>
      <c r="G2632" s="5" t="str">
        <f aca="false">IF($A2632="","",INDEX(CARTAO_COMPRAS!$I:$I,INT((ROW()-2)/20)+2))</f>
        <v/>
      </c>
      <c r="H2632" s="4" t="str">
        <f aca="false">IF($A2632="","",EDATE(INDEX(CARTAO_COMPRAS!$J:$J,INT((ROW()-2)/20)+2),MOD(ROW()-2,20)))</f>
        <v/>
      </c>
      <c r="I2632" s="4" t="str">
        <f aca="false">IF($H2632="","",$H2632-WEEKDAY($H2632,2)+1)</f>
        <v/>
      </c>
      <c r="J2632" s="4" t="str">
        <f aca="false">IF($I2632="","",$I2632+6)</f>
        <v/>
      </c>
      <c r="K2632" s="6" t="str">
        <f aca="false">IF($H2632="","",DATE(YEAR($H2632),MONTH($H2632),1))</f>
        <v/>
      </c>
      <c r="L2632" s="0" t="str">
        <f aca="false">IF($A2632="","",INDEX(CARTAO_COMPRAS!$K:$K,INT((ROW()-2)/20)+2))</f>
        <v/>
      </c>
      <c r="M2632" s="0" t="str">
        <f aca="false">IF($A2632="","","Compra no cartão")</f>
        <v/>
      </c>
    </row>
    <row r="2633" customFormat="false" ht="13.5" hidden="false" customHeight="false" outlineLevel="0" collapsed="false">
      <c r="A2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3" s="0" t="str">
        <f aca="false">IF($A2633="","",INDEX(CARTAO_COMPRAS!$C:$C,INT((ROW()-2)/20)+2))</f>
        <v/>
      </c>
      <c r="C2633" s="0" t="str">
        <f aca="false">IF($A2633="","",INDEX(CARTAO_COMPRAS!$D:$D,INT((ROW()-2)/20)+2))</f>
        <v/>
      </c>
      <c r="D2633" s="0" t="str">
        <f aca="false">IF($A2633="","",INDEX(CARTAO_COMPRAS!$E:$E,INT((ROW()-2)/20)+2))</f>
        <v/>
      </c>
      <c r="E2633" s="0" t="str">
        <f aca="false">IF($A2633="","",INDEX(CARTAO_COMPRAS!$H:$H,INT((ROW()-2)/20)+2)+MOD(ROW()-2,20))</f>
        <v/>
      </c>
      <c r="F2633" s="0" t="str">
        <f aca="false">IF($A2633="","",INDEX(CARTAO_COMPRAS!$G:$G,INT((ROW()-2)/20)+2))</f>
        <v/>
      </c>
      <c r="G2633" s="5" t="str">
        <f aca="false">IF($A2633="","",INDEX(CARTAO_COMPRAS!$I:$I,INT((ROW()-2)/20)+2))</f>
        <v/>
      </c>
      <c r="H2633" s="4" t="str">
        <f aca="false">IF($A2633="","",EDATE(INDEX(CARTAO_COMPRAS!$J:$J,INT((ROW()-2)/20)+2),MOD(ROW()-2,20)))</f>
        <v/>
      </c>
      <c r="I2633" s="4" t="str">
        <f aca="false">IF($H2633="","",$H2633-WEEKDAY($H2633,2)+1)</f>
        <v/>
      </c>
      <c r="J2633" s="4" t="str">
        <f aca="false">IF($I2633="","",$I2633+6)</f>
        <v/>
      </c>
      <c r="K2633" s="6" t="str">
        <f aca="false">IF($H2633="","",DATE(YEAR($H2633),MONTH($H2633),1))</f>
        <v/>
      </c>
      <c r="L2633" s="0" t="str">
        <f aca="false">IF($A2633="","",INDEX(CARTAO_COMPRAS!$K:$K,INT((ROW()-2)/20)+2))</f>
        <v/>
      </c>
      <c r="M2633" s="0" t="str">
        <f aca="false">IF($A2633="","","Compra no cartão")</f>
        <v/>
      </c>
    </row>
    <row r="2634" customFormat="false" ht="13.5" hidden="false" customHeight="false" outlineLevel="0" collapsed="false">
      <c r="A2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4" s="0" t="str">
        <f aca="false">IF($A2634="","",INDEX(CARTAO_COMPRAS!$C:$C,INT((ROW()-2)/20)+2))</f>
        <v/>
      </c>
      <c r="C2634" s="0" t="str">
        <f aca="false">IF($A2634="","",INDEX(CARTAO_COMPRAS!$D:$D,INT((ROW()-2)/20)+2))</f>
        <v/>
      </c>
      <c r="D2634" s="0" t="str">
        <f aca="false">IF($A2634="","",INDEX(CARTAO_COMPRAS!$E:$E,INT((ROW()-2)/20)+2))</f>
        <v/>
      </c>
      <c r="E2634" s="0" t="str">
        <f aca="false">IF($A2634="","",INDEX(CARTAO_COMPRAS!$H:$H,INT((ROW()-2)/20)+2)+MOD(ROW()-2,20))</f>
        <v/>
      </c>
      <c r="F2634" s="0" t="str">
        <f aca="false">IF($A2634="","",INDEX(CARTAO_COMPRAS!$G:$G,INT((ROW()-2)/20)+2))</f>
        <v/>
      </c>
      <c r="G2634" s="5" t="str">
        <f aca="false">IF($A2634="","",INDEX(CARTAO_COMPRAS!$I:$I,INT((ROW()-2)/20)+2))</f>
        <v/>
      </c>
      <c r="H2634" s="4" t="str">
        <f aca="false">IF($A2634="","",EDATE(INDEX(CARTAO_COMPRAS!$J:$J,INT((ROW()-2)/20)+2),MOD(ROW()-2,20)))</f>
        <v/>
      </c>
      <c r="I2634" s="4" t="str">
        <f aca="false">IF($H2634="","",$H2634-WEEKDAY($H2634,2)+1)</f>
        <v/>
      </c>
      <c r="J2634" s="4" t="str">
        <f aca="false">IF($I2634="","",$I2634+6)</f>
        <v/>
      </c>
      <c r="K2634" s="6" t="str">
        <f aca="false">IF($H2634="","",DATE(YEAR($H2634),MONTH($H2634),1))</f>
        <v/>
      </c>
      <c r="L2634" s="0" t="str">
        <f aca="false">IF($A2634="","",INDEX(CARTAO_COMPRAS!$K:$K,INT((ROW()-2)/20)+2))</f>
        <v/>
      </c>
      <c r="M2634" s="0" t="str">
        <f aca="false">IF($A2634="","","Compra no cartão")</f>
        <v/>
      </c>
    </row>
    <row r="2635" customFormat="false" ht="13.5" hidden="false" customHeight="false" outlineLevel="0" collapsed="false">
      <c r="A2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5" s="0" t="str">
        <f aca="false">IF($A2635="","",INDEX(CARTAO_COMPRAS!$C:$C,INT((ROW()-2)/20)+2))</f>
        <v/>
      </c>
      <c r="C2635" s="0" t="str">
        <f aca="false">IF($A2635="","",INDEX(CARTAO_COMPRAS!$D:$D,INT((ROW()-2)/20)+2))</f>
        <v/>
      </c>
      <c r="D2635" s="0" t="str">
        <f aca="false">IF($A2635="","",INDEX(CARTAO_COMPRAS!$E:$E,INT((ROW()-2)/20)+2))</f>
        <v/>
      </c>
      <c r="E2635" s="0" t="str">
        <f aca="false">IF($A2635="","",INDEX(CARTAO_COMPRAS!$H:$H,INT((ROW()-2)/20)+2)+MOD(ROW()-2,20))</f>
        <v/>
      </c>
      <c r="F2635" s="0" t="str">
        <f aca="false">IF($A2635="","",INDEX(CARTAO_COMPRAS!$G:$G,INT((ROW()-2)/20)+2))</f>
        <v/>
      </c>
      <c r="G2635" s="5" t="str">
        <f aca="false">IF($A2635="","",INDEX(CARTAO_COMPRAS!$I:$I,INT((ROW()-2)/20)+2))</f>
        <v/>
      </c>
      <c r="H2635" s="4" t="str">
        <f aca="false">IF($A2635="","",EDATE(INDEX(CARTAO_COMPRAS!$J:$J,INT((ROW()-2)/20)+2),MOD(ROW()-2,20)))</f>
        <v/>
      </c>
      <c r="I2635" s="4" t="str">
        <f aca="false">IF($H2635="","",$H2635-WEEKDAY($H2635,2)+1)</f>
        <v/>
      </c>
      <c r="J2635" s="4" t="str">
        <f aca="false">IF($I2635="","",$I2635+6)</f>
        <v/>
      </c>
      <c r="K2635" s="6" t="str">
        <f aca="false">IF($H2635="","",DATE(YEAR($H2635),MONTH($H2635),1))</f>
        <v/>
      </c>
      <c r="L2635" s="0" t="str">
        <f aca="false">IF($A2635="","",INDEX(CARTAO_COMPRAS!$K:$K,INT((ROW()-2)/20)+2))</f>
        <v/>
      </c>
      <c r="M2635" s="0" t="str">
        <f aca="false">IF($A2635="","","Compra no cartão")</f>
        <v/>
      </c>
    </row>
    <row r="2636" customFormat="false" ht="13.5" hidden="false" customHeight="false" outlineLevel="0" collapsed="false">
      <c r="A2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6" s="0" t="str">
        <f aca="false">IF($A2636="","",INDEX(CARTAO_COMPRAS!$C:$C,INT((ROW()-2)/20)+2))</f>
        <v/>
      </c>
      <c r="C2636" s="0" t="str">
        <f aca="false">IF($A2636="","",INDEX(CARTAO_COMPRAS!$D:$D,INT((ROW()-2)/20)+2))</f>
        <v/>
      </c>
      <c r="D2636" s="0" t="str">
        <f aca="false">IF($A2636="","",INDEX(CARTAO_COMPRAS!$E:$E,INT((ROW()-2)/20)+2))</f>
        <v/>
      </c>
      <c r="E2636" s="0" t="str">
        <f aca="false">IF($A2636="","",INDEX(CARTAO_COMPRAS!$H:$H,INT((ROW()-2)/20)+2)+MOD(ROW()-2,20))</f>
        <v/>
      </c>
      <c r="F2636" s="0" t="str">
        <f aca="false">IF($A2636="","",INDEX(CARTAO_COMPRAS!$G:$G,INT((ROW()-2)/20)+2))</f>
        <v/>
      </c>
      <c r="G2636" s="5" t="str">
        <f aca="false">IF($A2636="","",INDEX(CARTAO_COMPRAS!$I:$I,INT((ROW()-2)/20)+2))</f>
        <v/>
      </c>
      <c r="H2636" s="4" t="str">
        <f aca="false">IF($A2636="","",EDATE(INDEX(CARTAO_COMPRAS!$J:$J,INT((ROW()-2)/20)+2),MOD(ROW()-2,20)))</f>
        <v/>
      </c>
      <c r="I2636" s="4" t="str">
        <f aca="false">IF($H2636="","",$H2636-WEEKDAY($H2636,2)+1)</f>
        <v/>
      </c>
      <c r="J2636" s="4" t="str">
        <f aca="false">IF($I2636="","",$I2636+6)</f>
        <v/>
      </c>
      <c r="K2636" s="6" t="str">
        <f aca="false">IF($H2636="","",DATE(YEAR($H2636),MONTH($H2636),1))</f>
        <v/>
      </c>
      <c r="L2636" s="0" t="str">
        <f aca="false">IF($A2636="","",INDEX(CARTAO_COMPRAS!$K:$K,INT((ROW()-2)/20)+2))</f>
        <v/>
      </c>
      <c r="M2636" s="0" t="str">
        <f aca="false">IF($A2636="","","Compra no cartão")</f>
        <v/>
      </c>
    </row>
    <row r="2637" customFormat="false" ht="13.5" hidden="false" customHeight="false" outlineLevel="0" collapsed="false">
      <c r="A2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7" s="0" t="str">
        <f aca="false">IF($A2637="","",INDEX(CARTAO_COMPRAS!$C:$C,INT((ROW()-2)/20)+2))</f>
        <v/>
      </c>
      <c r="C2637" s="0" t="str">
        <f aca="false">IF($A2637="","",INDEX(CARTAO_COMPRAS!$D:$D,INT((ROW()-2)/20)+2))</f>
        <v/>
      </c>
      <c r="D2637" s="0" t="str">
        <f aca="false">IF($A2637="","",INDEX(CARTAO_COMPRAS!$E:$E,INT((ROW()-2)/20)+2))</f>
        <v/>
      </c>
      <c r="E2637" s="0" t="str">
        <f aca="false">IF($A2637="","",INDEX(CARTAO_COMPRAS!$H:$H,INT((ROW()-2)/20)+2)+MOD(ROW()-2,20))</f>
        <v/>
      </c>
      <c r="F2637" s="0" t="str">
        <f aca="false">IF($A2637="","",INDEX(CARTAO_COMPRAS!$G:$G,INT((ROW()-2)/20)+2))</f>
        <v/>
      </c>
      <c r="G2637" s="5" t="str">
        <f aca="false">IF($A2637="","",INDEX(CARTAO_COMPRAS!$I:$I,INT((ROW()-2)/20)+2))</f>
        <v/>
      </c>
      <c r="H2637" s="4" t="str">
        <f aca="false">IF($A2637="","",EDATE(INDEX(CARTAO_COMPRAS!$J:$J,INT((ROW()-2)/20)+2),MOD(ROW()-2,20)))</f>
        <v/>
      </c>
      <c r="I2637" s="4" t="str">
        <f aca="false">IF($H2637="","",$H2637-WEEKDAY($H2637,2)+1)</f>
        <v/>
      </c>
      <c r="J2637" s="4" t="str">
        <f aca="false">IF($I2637="","",$I2637+6)</f>
        <v/>
      </c>
      <c r="K2637" s="6" t="str">
        <f aca="false">IF($H2637="","",DATE(YEAR($H2637),MONTH($H2637),1))</f>
        <v/>
      </c>
      <c r="L2637" s="0" t="str">
        <f aca="false">IF($A2637="","",INDEX(CARTAO_COMPRAS!$K:$K,INT((ROW()-2)/20)+2))</f>
        <v/>
      </c>
      <c r="M2637" s="0" t="str">
        <f aca="false">IF($A2637="","","Compra no cartão")</f>
        <v/>
      </c>
    </row>
    <row r="2638" customFormat="false" ht="13.5" hidden="false" customHeight="false" outlineLevel="0" collapsed="false">
      <c r="A2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8" s="0" t="str">
        <f aca="false">IF($A2638="","",INDEX(CARTAO_COMPRAS!$C:$C,INT((ROW()-2)/20)+2))</f>
        <v/>
      </c>
      <c r="C2638" s="0" t="str">
        <f aca="false">IF($A2638="","",INDEX(CARTAO_COMPRAS!$D:$D,INT((ROW()-2)/20)+2))</f>
        <v/>
      </c>
      <c r="D2638" s="0" t="str">
        <f aca="false">IF($A2638="","",INDEX(CARTAO_COMPRAS!$E:$E,INT((ROW()-2)/20)+2))</f>
        <v/>
      </c>
      <c r="E2638" s="0" t="str">
        <f aca="false">IF($A2638="","",INDEX(CARTAO_COMPRAS!$H:$H,INT((ROW()-2)/20)+2)+MOD(ROW()-2,20))</f>
        <v/>
      </c>
      <c r="F2638" s="0" t="str">
        <f aca="false">IF($A2638="","",INDEX(CARTAO_COMPRAS!$G:$G,INT((ROW()-2)/20)+2))</f>
        <v/>
      </c>
      <c r="G2638" s="5" t="str">
        <f aca="false">IF($A2638="","",INDEX(CARTAO_COMPRAS!$I:$I,INT((ROW()-2)/20)+2))</f>
        <v/>
      </c>
      <c r="H2638" s="4" t="str">
        <f aca="false">IF($A2638="","",EDATE(INDEX(CARTAO_COMPRAS!$J:$J,INT((ROW()-2)/20)+2),MOD(ROW()-2,20)))</f>
        <v/>
      </c>
      <c r="I2638" s="4" t="str">
        <f aca="false">IF($H2638="","",$H2638-WEEKDAY($H2638,2)+1)</f>
        <v/>
      </c>
      <c r="J2638" s="4" t="str">
        <f aca="false">IF($I2638="","",$I2638+6)</f>
        <v/>
      </c>
      <c r="K2638" s="6" t="str">
        <f aca="false">IF($H2638="","",DATE(YEAR($H2638),MONTH($H2638),1))</f>
        <v/>
      </c>
      <c r="L2638" s="0" t="str">
        <f aca="false">IF($A2638="","",INDEX(CARTAO_COMPRAS!$K:$K,INT((ROW()-2)/20)+2))</f>
        <v/>
      </c>
      <c r="M2638" s="0" t="str">
        <f aca="false">IF($A2638="","","Compra no cartão")</f>
        <v/>
      </c>
    </row>
    <row r="2639" customFormat="false" ht="13.5" hidden="false" customHeight="false" outlineLevel="0" collapsed="false">
      <c r="A2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39" s="0" t="str">
        <f aca="false">IF($A2639="","",INDEX(CARTAO_COMPRAS!$C:$C,INT((ROW()-2)/20)+2))</f>
        <v/>
      </c>
      <c r="C2639" s="0" t="str">
        <f aca="false">IF($A2639="","",INDEX(CARTAO_COMPRAS!$D:$D,INT((ROW()-2)/20)+2))</f>
        <v/>
      </c>
      <c r="D2639" s="0" t="str">
        <f aca="false">IF($A2639="","",INDEX(CARTAO_COMPRAS!$E:$E,INT((ROW()-2)/20)+2))</f>
        <v/>
      </c>
      <c r="E2639" s="0" t="str">
        <f aca="false">IF($A2639="","",INDEX(CARTAO_COMPRAS!$H:$H,INT((ROW()-2)/20)+2)+MOD(ROW()-2,20))</f>
        <v/>
      </c>
      <c r="F2639" s="0" t="str">
        <f aca="false">IF($A2639="","",INDEX(CARTAO_COMPRAS!$G:$G,INT((ROW()-2)/20)+2))</f>
        <v/>
      </c>
      <c r="G2639" s="5" t="str">
        <f aca="false">IF($A2639="","",INDEX(CARTAO_COMPRAS!$I:$I,INT((ROW()-2)/20)+2))</f>
        <v/>
      </c>
      <c r="H2639" s="4" t="str">
        <f aca="false">IF($A2639="","",EDATE(INDEX(CARTAO_COMPRAS!$J:$J,INT((ROW()-2)/20)+2),MOD(ROW()-2,20)))</f>
        <v/>
      </c>
      <c r="I2639" s="4" t="str">
        <f aca="false">IF($H2639="","",$H2639-WEEKDAY($H2639,2)+1)</f>
        <v/>
      </c>
      <c r="J2639" s="4" t="str">
        <f aca="false">IF($I2639="","",$I2639+6)</f>
        <v/>
      </c>
      <c r="K2639" s="6" t="str">
        <f aca="false">IF($H2639="","",DATE(YEAR($H2639),MONTH($H2639),1))</f>
        <v/>
      </c>
      <c r="L2639" s="0" t="str">
        <f aca="false">IF($A2639="","",INDEX(CARTAO_COMPRAS!$K:$K,INT((ROW()-2)/20)+2))</f>
        <v/>
      </c>
      <c r="M2639" s="0" t="str">
        <f aca="false">IF($A2639="","","Compra no cartão")</f>
        <v/>
      </c>
    </row>
    <row r="2640" customFormat="false" ht="13.5" hidden="false" customHeight="false" outlineLevel="0" collapsed="false">
      <c r="A2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0" s="0" t="str">
        <f aca="false">IF($A2640="","",INDEX(CARTAO_COMPRAS!$C:$C,INT((ROW()-2)/20)+2))</f>
        <v/>
      </c>
      <c r="C2640" s="0" t="str">
        <f aca="false">IF($A2640="","",INDEX(CARTAO_COMPRAS!$D:$D,INT((ROW()-2)/20)+2))</f>
        <v/>
      </c>
      <c r="D2640" s="0" t="str">
        <f aca="false">IF($A2640="","",INDEX(CARTAO_COMPRAS!$E:$E,INT((ROW()-2)/20)+2))</f>
        <v/>
      </c>
      <c r="E2640" s="0" t="str">
        <f aca="false">IF($A2640="","",INDEX(CARTAO_COMPRAS!$H:$H,INT((ROW()-2)/20)+2)+MOD(ROW()-2,20))</f>
        <v/>
      </c>
      <c r="F2640" s="0" t="str">
        <f aca="false">IF($A2640="","",INDEX(CARTAO_COMPRAS!$G:$G,INT((ROW()-2)/20)+2))</f>
        <v/>
      </c>
      <c r="G2640" s="5" t="str">
        <f aca="false">IF($A2640="","",INDEX(CARTAO_COMPRAS!$I:$I,INT((ROW()-2)/20)+2))</f>
        <v/>
      </c>
      <c r="H2640" s="4" t="str">
        <f aca="false">IF($A2640="","",EDATE(INDEX(CARTAO_COMPRAS!$J:$J,INT((ROW()-2)/20)+2),MOD(ROW()-2,20)))</f>
        <v/>
      </c>
      <c r="I2640" s="4" t="str">
        <f aca="false">IF($H2640="","",$H2640-WEEKDAY($H2640,2)+1)</f>
        <v/>
      </c>
      <c r="J2640" s="4" t="str">
        <f aca="false">IF($I2640="","",$I2640+6)</f>
        <v/>
      </c>
      <c r="K2640" s="6" t="str">
        <f aca="false">IF($H2640="","",DATE(YEAR($H2640),MONTH($H2640),1))</f>
        <v/>
      </c>
      <c r="L2640" s="0" t="str">
        <f aca="false">IF($A2640="","",INDEX(CARTAO_COMPRAS!$K:$K,INT((ROW()-2)/20)+2))</f>
        <v/>
      </c>
      <c r="M2640" s="0" t="str">
        <f aca="false">IF($A2640="","","Compra no cartão")</f>
        <v/>
      </c>
    </row>
    <row r="2641" customFormat="false" ht="13.5" hidden="false" customHeight="false" outlineLevel="0" collapsed="false">
      <c r="A2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1" s="0" t="str">
        <f aca="false">IF($A2641="","",INDEX(CARTAO_COMPRAS!$C:$C,INT((ROW()-2)/20)+2))</f>
        <v/>
      </c>
      <c r="C2641" s="0" t="str">
        <f aca="false">IF($A2641="","",INDEX(CARTAO_COMPRAS!$D:$D,INT((ROW()-2)/20)+2))</f>
        <v/>
      </c>
      <c r="D2641" s="0" t="str">
        <f aca="false">IF($A2641="","",INDEX(CARTAO_COMPRAS!$E:$E,INT((ROW()-2)/20)+2))</f>
        <v/>
      </c>
      <c r="E2641" s="0" t="str">
        <f aca="false">IF($A2641="","",INDEX(CARTAO_COMPRAS!$H:$H,INT((ROW()-2)/20)+2)+MOD(ROW()-2,20))</f>
        <v/>
      </c>
      <c r="F2641" s="0" t="str">
        <f aca="false">IF($A2641="","",INDEX(CARTAO_COMPRAS!$G:$G,INT((ROW()-2)/20)+2))</f>
        <v/>
      </c>
      <c r="G2641" s="5" t="str">
        <f aca="false">IF($A2641="","",INDEX(CARTAO_COMPRAS!$I:$I,INT((ROW()-2)/20)+2))</f>
        <v/>
      </c>
      <c r="H2641" s="4" t="str">
        <f aca="false">IF($A2641="","",EDATE(INDEX(CARTAO_COMPRAS!$J:$J,INT((ROW()-2)/20)+2),MOD(ROW()-2,20)))</f>
        <v/>
      </c>
      <c r="I2641" s="4" t="str">
        <f aca="false">IF($H2641="","",$H2641-WEEKDAY($H2641,2)+1)</f>
        <v/>
      </c>
      <c r="J2641" s="4" t="str">
        <f aca="false">IF($I2641="","",$I2641+6)</f>
        <v/>
      </c>
      <c r="K2641" s="6" t="str">
        <f aca="false">IF($H2641="","",DATE(YEAR($H2641),MONTH($H2641),1))</f>
        <v/>
      </c>
      <c r="L2641" s="0" t="str">
        <f aca="false">IF($A2641="","",INDEX(CARTAO_COMPRAS!$K:$K,INT((ROW()-2)/20)+2))</f>
        <v/>
      </c>
      <c r="M2641" s="0" t="str">
        <f aca="false">IF($A2641="","","Compra no cartão")</f>
        <v/>
      </c>
    </row>
    <row r="2642" customFormat="false" ht="13.5" hidden="false" customHeight="false" outlineLevel="0" collapsed="false">
      <c r="A26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133</v>
      </c>
      <c r="B2642" s="0" t="str">
        <f aca="false">IF($A2642="","",INDEX(CARTAO_COMPRAS!$C:$C,INT((ROW()-2)/20)+2))</f>
        <v>Bradesco</v>
      </c>
      <c r="C2642" s="0" t="str">
        <f aca="false">IF($A2642="","",INDEX(CARTAO_COMPRAS!$D:$D,INT((ROW()-2)/20)+2))</f>
        <v>Giga Atacado</v>
      </c>
      <c r="D2642" s="0" t="str">
        <f aca="false">IF($A2642="","",INDEX(CARTAO_COMPRAS!$E:$E,INT((ROW()-2)/20)+2))</f>
        <v>Alimentação / Insumos</v>
      </c>
      <c r="E2642" s="0" t="n">
        <f aca="false">IF($A2642="","",INDEX(CARTAO_COMPRAS!$H:$H,INT((ROW()-2)/20)+2)+MOD(ROW()-2,20))</f>
        <v>1</v>
      </c>
      <c r="F2642" s="0" t="n">
        <f aca="false">IF($A2642="","",INDEX(CARTAO_COMPRAS!$G:$G,INT((ROW()-2)/20)+2))</f>
        <v>1</v>
      </c>
      <c r="G2642" s="5" t="n">
        <f aca="false">IF($A2642="","",INDEX(CARTAO_COMPRAS!$I:$I,INT((ROW()-2)/20)+2))</f>
        <v>870.19</v>
      </c>
      <c r="H2642" s="4" t="n">
        <f aca="false">IF($A2642="","",EDATE(INDEX(CARTAO_COMPRAS!$J:$J,INT((ROW()-2)/20)+2),MOD(ROW()-2,20)))</f>
        <v>46218</v>
      </c>
      <c r="I2642" s="4" t="n">
        <f aca="false">IF($H2642="","",$H2642-WEEKDAY($H2642,2)+1)</f>
        <v>46216</v>
      </c>
      <c r="J2642" s="4" t="n">
        <f aca="false">IF($I2642="","",$I2642+6)</f>
        <v>46222</v>
      </c>
      <c r="K2642" s="6" t="n">
        <f aca="false">IF($H2642="","",DATE(YEAR($H2642),MONTH($H2642),1))</f>
        <v>46204</v>
      </c>
      <c r="L2642" s="0" t="str">
        <f aca="false">IF($A2642="","",INDEX(CARTAO_COMPRAS!$K:$K,INT((ROW()-2)/20)+2))</f>
        <v>Previsto</v>
      </c>
      <c r="M2642" s="0" t="str">
        <f aca="false">IF($A2642="","","Compra no cartão")</f>
        <v>Compra no cartão</v>
      </c>
    </row>
    <row r="2643" customFormat="false" ht="13.5" hidden="false" customHeight="false" outlineLevel="0" collapsed="false">
      <c r="A2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3" s="0" t="str">
        <f aca="false">IF($A2643="","",INDEX(CARTAO_COMPRAS!$C:$C,INT((ROW()-2)/20)+2))</f>
        <v/>
      </c>
      <c r="C2643" s="0" t="str">
        <f aca="false">IF($A2643="","",INDEX(CARTAO_COMPRAS!$D:$D,INT((ROW()-2)/20)+2))</f>
        <v/>
      </c>
      <c r="D2643" s="0" t="str">
        <f aca="false">IF($A2643="","",INDEX(CARTAO_COMPRAS!$E:$E,INT((ROW()-2)/20)+2))</f>
        <v/>
      </c>
      <c r="E2643" s="0" t="str">
        <f aca="false">IF($A2643="","",INDEX(CARTAO_COMPRAS!$H:$H,INT((ROW()-2)/20)+2)+MOD(ROW()-2,20))</f>
        <v/>
      </c>
      <c r="F2643" s="0" t="str">
        <f aca="false">IF($A2643="","",INDEX(CARTAO_COMPRAS!$G:$G,INT((ROW()-2)/20)+2))</f>
        <v/>
      </c>
      <c r="G2643" s="5" t="str">
        <f aca="false">IF($A2643="","",INDEX(CARTAO_COMPRAS!$I:$I,INT((ROW()-2)/20)+2))</f>
        <v/>
      </c>
      <c r="H2643" s="4" t="str">
        <f aca="false">IF($A2643="","",EDATE(INDEX(CARTAO_COMPRAS!$J:$J,INT((ROW()-2)/20)+2),MOD(ROW()-2,20)))</f>
        <v/>
      </c>
      <c r="I2643" s="4" t="str">
        <f aca="false">IF($H2643="","",$H2643-WEEKDAY($H2643,2)+1)</f>
        <v/>
      </c>
      <c r="J2643" s="4" t="str">
        <f aca="false">IF($I2643="","",$I2643+6)</f>
        <v/>
      </c>
      <c r="K2643" s="6" t="str">
        <f aca="false">IF($H2643="","",DATE(YEAR($H2643),MONTH($H2643),1))</f>
        <v/>
      </c>
      <c r="L2643" s="0" t="str">
        <f aca="false">IF($A2643="","",INDEX(CARTAO_COMPRAS!$K:$K,INT((ROW()-2)/20)+2))</f>
        <v/>
      </c>
      <c r="M2643" s="0" t="str">
        <f aca="false">IF($A2643="","","Compra no cartão")</f>
        <v/>
      </c>
    </row>
    <row r="2644" customFormat="false" ht="13.5" hidden="false" customHeight="false" outlineLevel="0" collapsed="false">
      <c r="A2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4" s="0" t="str">
        <f aca="false">IF($A2644="","",INDEX(CARTAO_COMPRAS!$C:$C,INT((ROW()-2)/20)+2))</f>
        <v/>
      </c>
      <c r="C2644" s="0" t="str">
        <f aca="false">IF($A2644="","",INDEX(CARTAO_COMPRAS!$D:$D,INT((ROW()-2)/20)+2))</f>
        <v/>
      </c>
      <c r="D2644" s="0" t="str">
        <f aca="false">IF($A2644="","",INDEX(CARTAO_COMPRAS!$E:$E,INT((ROW()-2)/20)+2))</f>
        <v/>
      </c>
      <c r="E2644" s="0" t="str">
        <f aca="false">IF($A2644="","",INDEX(CARTAO_COMPRAS!$H:$H,INT((ROW()-2)/20)+2)+MOD(ROW()-2,20))</f>
        <v/>
      </c>
      <c r="F2644" s="0" t="str">
        <f aca="false">IF($A2644="","",INDEX(CARTAO_COMPRAS!$G:$G,INT((ROW()-2)/20)+2))</f>
        <v/>
      </c>
      <c r="G2644" s="5" t="str">
        <f aca="false">IF($A2644="","",INDEX(CARTAO_COMPRAS!$I:$I,INT((ROW()-2)/20)+2))</f>
        <v/>
      </c>
      <c r="H2644" s="4" t="str">
        <f aca="false">IF($A2644="","",EDATE(INDEX(CARTAO_COMPRAS!$J:$J,INT((ROW()-2)/20)+2),MOD(ROW()-2,20)))</f>
        <v/>
      </c>
      <c r="I2644" s="4" t="str">
        <f aca="false">IF($H2644="","",$H2644-WEEKDAY($H2644,2)+1)</f>
        <v/>
      </c>
      <c r="J2644" s="4" t="str">
        <f aca="false">IF($I2644="","",$I2644+6)</f>
        <v/>
      </c>
      <c r="K2644" s="6" t="str">
        <f aca="false">IF($H2644="","",DATE(YEAR($H2644),MONTH($H2644),1))</f>
        <v/>
      </c>
      <c r="L2644" s="0" t="str">
        <f aca="false">IF($A2644="","",INDEX(CARTAO_COMPRAS!$K:$K,INT((ROW()-2)/20)+2))</f>
        <v/>
      </c>
      <c r="M2644" s="0" t="str">
        <f aca="false">IF($A2644="","","Compra no cartão")</f>
        <v/>
      </c>
    </row>
    <row r="2645" customFormat="false" ht="13.5" hidden="false" customHeight="false" outlineLevel="0" collapsed="false">
      <c r="A2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5" s="0" t="str">
        <f aca="false">IF($A2645="","",INDEX(CARTAO_COMPRAS!$C:$C,INT((ROW()-2)/20)+2))</f>
        <v/>
      </c>
      <c r="C2645" s="0" t="str">
        <f aca="false">IF($A2645="","",INDEX(CARTAO_COMPRAS!$D:$D,INT((ROW()-2)/20)+2))</f>
        <v/>
      </c>
      <c r="D2645" s="0" t="str">
        <f aca="false">IF($A2645="","",INDEX(CARTAO_COMPRAS!$E:$E,INT((ROW()-2)/20)+2))</f>
        <v/>
      </c>
      <c r="E2645" s="0" t="str">
        <f aca="false">IF($A2645="","",INDEX(CARTAO_COMPRAS!$H:$H,INT((ROW()-2)/20)+2)+MOD(ROW()-2,20))</f>
        <v/>
      </c>
      <c r="F2645" s="0" t="str">
        <f aca="false">IF($A2645="","",INDEX(CARTAO_COMPRAS!$G:$G,INT((ROW()-2)/20)+2))</f>
        <v/>
      </c>
      <c r="G2645" s="5" t="str">
        <f aca="false">IF($A2645="","",INDEX(CARTAO_COMPRAS!$I:$I,INT((ROW()-2)/20)+2))</f>
        <v/>
      </c>
      <c r="H2645" s="4" t="str">
        <f aca="false">IF($A2645="","",EDATE(INDEX(CARTAO_COMPRAS!$J:$J,INT((ROW()-2)/20)+2),MOD(ROW()-2,20)))</f>
        <v/>
      </c>
      <c r="I2645" s="4" t="str">
        <f aca="false">IF($H2645="","",$H2645-WEEKDAY($H2645,2)+1)</f>
        <v/>
      </c>
      <c r="J2645" s="4" t="str">
        <f aca="false">IF($I2645="","",$I2645+6)</f>
        <v/>
      </c>
      <c r="K2645" s="6" t="str">
        <f aca="false">IF($H2645="","",DATE(YEAR($H2645),MONTH($H2645),1))</f>
        <v/>
      </c>
      <c r="L2645" s="0" t="str">
        <f aca="false">IF($A2645="","",INDEX(CARTAO_COMPRAS!$K:$K,INT((ROW()-2)/20)+2))</f>
        <v/>
      </c>
      <c r="M2645" s="0" t="str">
        <f aca="false">IF($A2645="","","Compra no cartão")</f>
        <v/>
      </c>
    </row>
    <row r="2646" customFormat="false" ht="13.5" hidden="false" customHeight="false" outlineLevel="0" collapsed="false">
      <c r="A2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6" s="0" t="str">
        <f aca="false">IF($A2646="","",INDEX(CARTAO_COMPRAS!$C:$C,INT((ROW()-2)/20)+2))</f>
        <v/>
      </c>
      <c r="C2646" s="0" t="str">
        <f aca="false">IF($A2646="","",INDEX(CARTAO_COMPRAS!$D:$D,INT((ROW()-2)/20)+2))</f>
        <v/>
      </c>
      <c r="D2646" s="0" t="str">
        <f aca="false">IF($A2646="","",INDEX(CARTAO_COMPRAS!$E:$E,INT((ROW()-2)/20)+2))</f>
        <v/>
      </c>
      <c r="E2646" s="0" t="str">
        <f aca="false">IF($A2646="","",INDEX(CARTAO_COMPRAS!$H:$H,INT((ROW()-2)/20)+2)+MOD(ROW()-2,20))</f>
        <v/>
      </c>
      <c r="F2646" s="0" t="str">
        <f aca="false">IF($A2646="","",INDEX(CARTAO_COMPRAS!$G:$G,INT((ROW()-2)/20)+2))</f>
        <v/>
      </c>
      <c r="G2646" s="5" t="str">
        <f aca="false">IF($A2646="","",INDEX(CARTAO_COMPRAS!$I:$I,INT((ROW()-2)/20)+2))</f>
        <v/>
      </c>
      <c r="H2646" s="4" t="str">
        <f aca="false">IF($A2646="","",EDATE(INDEX(CARTAO_COMPRAS!$J:$J,INT((ROW()-2)/20)+2),MOD(ROW()-2,20)))</f>
        <v/>
      </c>
      <c r="I2646" s="4" t="str">
        <f aca="false">IF($H2646="","",$H2646-WEEKDAY($H2646,2)+1)</f>
        <v/>
      </c>
      <c r="J2646" s="4" t="str">
        <f aca="false">IF($I2646="","",$I2646+6)</f>
        <v/>
      </c>
      <c r="K2646" s="6" t="str">
        <f aca="false">IF($H2646="","",DATE(YEAR($H2646),MONTH($H2646),1))</f>
        <v/>
      </c>
      <c r="L2646" s="0" t="str">
        <f aca="false">IF($A2646="","",INDEX(CARTAO_COMPRAS!$K:$K,INT((ROW()-2)/20)+2))</f>
        <v/>
      </c>
      <c r="M2646" s="0" t="str">
        <f aca="false">IF($A2646="","","Compra no cartão")</f>
        <v/>
      </c>
    </row>
    <row r="2647" customFormat="false" ht="13.5" hidden="false" customHeight="false" outlineLevel="0" collapsed="false">
      <c r="A2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7" s="0" t="str">
        <f aca="false">IF($A2647="","",INDEX(CARTAO_COMPRAS!$C:$C,INT((ROW()-2)/20)+2))</f>
        <v/>
      </c>
      <c r="C2647" s="0" t="str">
        <f aca="false">IF($A2647="","",INDEX(CARTAO_COMPRAS!$D:$D,INT((ROW()-2)/20)+2))</f>
        <v/>
      </c>
      <c r="D2647" s="0" t="str">
        <f aca="false">IF($A2647="","",INDEX(CARTAO_COMPRAS!$E:$E,INT((ROW()-2)/20)+2))</f>
        <v/>
      </c>
      <c r="E2647" s="0" t="str">
        <f aca="false">IF($A2647="","",INDEX(CARTAO_COMPRAS!$H:$H,INT((ROW()-2)/20)+2)+MOD(ROW()-2,20))</f>
        <v/>
      </c>
      <c r="F2647" s="0" t="str">
        <f aca="false">IF($A2647="","",INDEX(CARTAO_COMPRAS!$G:$G,INT((ROW()-2)/20)+2))</f>
        <v/>
      </c>
      <c r="G2647" s="5" t="str">
        <f aca="false">IF($A2647="","",INDEX(CARTAO_COMPRAS!$I:$I,INT((ROW()-2)/20)+2))</f>
        <v/>
      </c>
      <c r="H2647" s="4" t="str">
        <f aca="false">IF($A2647="","",EDATE(INDEX(CARTAO_COMPRAS!$J:$J,INT((ROW()-2)/20)+2),MOD(ROW()-2,20)))</f>
        <v/>
      </c>
      <c r="I2647" s="4" t="str">
        <f aca="false">IF($H2647="","",$H2647-WEEKDAY($H2647,2)+1)</f>
        <v/>
      </c>
      <c r="J2647" s="4" t="str">
        <f aca="false">IF($I2647="","",$I2647+6)</f>
        <v/>
      </c>
      <c r="K2647" s="6" t="str">
        <f aca="false">IF($H2647="","",DATE(YEAR($H2647),MONTH($H2647),1))</f>
        <v/>
      </c>
      <c r="L2647" s="0" t="str">
        <f aca="false">IF($A2647="","",INDEX(CARTAO_COMPRAS!$K:$K,INT((ROW()-2)/20)+2))</f>
        <v/>
      </c>
      <c r="M2647" s="0" t="str">
        <f aca="false">IF($A2647="","","Compra no cartão")</f>
        <v/>
      </c>
    </row>
    <row r="2648" customFormat="false" ht="13.5" hidden="false" customHeight="false" outlineLevel="0" collapsed="false">
      <c r="A2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8" s="0" t="str">
        <f aca="false">IF($A2648="","",INDEX(CARTAO_COMPRAS!$C:$C,INT((ROW()-2)/20)+2))</f>
        <v/>
      </c>
      <c r="C2648" s="0" t="str">
        <f aca="false">IF($A2648="","",INDEX(CARTAO_COMPRAS!$D:$D,INT((ROW()-2)/20)+2))</f>
        <v/>
      </c>
      <c r="D2648" s="0" t="str">
        <f aca="false">IF($A2648="","",INDEX(CARTAO_COMPRAS!$E:$E,INT((ROW()-2)/20)+2))</f>
        <v/>
      </c>
      <c r="E2648" s="0" t="str">
        <f aca="false">IF($A2648="","",INDEX(CARTAO_COMPRAS!$H:$H,INT((ROW()-2)/20)+2)+MOD(ROW()-2,20))</f>
        <v/>
      </c>
      <c r="F2648" s="0" t="str">
        <f aca="false">IF($A2648="","",INDEX(CARTAO_COMPRAS!$G:$G,INT((ROW()-2)/20)+2))</f>
        <v/>
      </c>
      <c r="G2648" s="5" t="str">
        <f aca="false">IF($A2648="","",INDEX(CARTAO_COMPRAS!$I:$I,INT((ROW()-2)/20)+2))</f>
        <v/>
      </c>
      <c r="H2648" s="4" t="str">
        <f aca="false">IF($A2648="","",EDATE(INDEX(CARTAO_COMPRAS!$J:$J,INT((ROW()-2)/20)+2),MOD(ROW()-2,20)))</f>
        <v/>
      </c>
      <c r="I2648" s="4" t="str">
        <f aca="false">IF($H2648="","",$H2648-WEEKDAY($H2648,2)+1)</f>
        <v/>
      </c>
      <c r="J2648" s="4" t="str">
        <f aca="false">IF($I2648="","",$I2648+6)</f>
        <v/>
      </c>
      <c r="K2648" s="6" t="str">
        <f aca="false">IF($H2648="","",DATE(YEAR($H2648),MONTH($H2648),1))</f>
        <v/>
      </c>
      <c r="L2648" s="0" t="str">
        <f aca="false">IF($A2648="","",INDEX(CARTAO_COMPRAS!$K:$K,INT((ROW()-2)/20)+2))</f>
        <v/>
      </c>
      <c r="M2648" s="0" t="str">
        <f aca="false">IF($A2648="","","Compra no cartão")</f>
        <v/>
      </c>
    </row>
    <row r="2649" customFormat="false" ht="13.5" hidden="false" customHeight="false" outlineLevel="0" collapsed="false">
      <c r="A2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49" s="0" t="str">
        <f aca="false">IF($A2649="","",INDEX(CARTAO_COMPRAS!$C:$C,INT((ROW()-2)/20)+2))</f>
        <v/>
      </c>
      <c r="C2649" s="0" t="str">
        <f aca="false">IF($A2649="","",INDEX(CARTAO_COMPRAS!$D:$D,INT((ROW()-2)/20)+2))</f>
        <v/>
      </c>
      <c r="D2649" s="0" t="str">
        <f aca="false">IF($A2649="","",INDEX(CARTAO_COMPRAS!$E:$E,INT((ROW()-2)/20)+2))</f>
        <v/>
      </c>
      <c r="E2649" s="0" t="str">
        <f aca="false">IF($A2649="","",INDEX(CARTAO_COMPRAS!$H:$H,INT((ROW()-2)/20)+2)+MOD(ROW()-2,20))</f>
        <v/>
      </c>
      <c r="F2649" s="0" t="str">
        <f aca="false">IF($A2649="","",INDEX(CARTAO_COMPRAS!$G:$G,INT((ROW()-2)/20)+2))</f>
        <v/>
      </c>
      <c r="G2649" s="5" t="str">
        <f aca="false">IF($A2649="","",INDEX(CARTAO_COMPRAS!$I:$I,INT((ROW()-2)/20)+2))</f>
        <v/>
      </c>
      <c r="H2649" s="4" t="str">
        <f aca="false">IF($A2649="","",EDATE(INDEX(CARTAO_COMPRAS!$J:$J,INT((ROW()-2)/20)+2),MOD(ROW()-2,20)))</f>
        <v/>
      </c>
      <c r="I2649" s="4" t="str">
        <f aca="false">IF($H2649="","",$H2649-WEEKDAY($H2649,2)+1)</f>
        <v/>
      </c>
      <c r="J2649" s="4" t="str">
        <f aca="false">IF($I2649="","",$I2649+6)</f>
        <v/>
      </c>
      <c r="K2649" s="6" t="str">
        <f aca="false">IF($H2649="","",DATE(YEAR($H2649),MONTH($H2649),1))</f>
        <v/>
      </c>
      <c r="L2649" s="0" t="str">
        <f aca="false">IF($A2649="","",INDEX(CARTAO_COMPRAS!$K:$K,INT((ROW()-2)/20)+2))</f>
        <v/>
      </c>
      <c r="M2649" s="0" t="str">
        <f aca="false">IF($A2649="","","Compra no cartão")</f>
        <v/>
      </c>
    </row>
    <row r="2650" customFormat="false" ht="13.5" hidden="false" customHeight="false" outlineLevel="0" collapsed="false">
      <c r="A2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0" s="0" t="str">
        <f aca="false">IF($A2650="","",INDEX(CARTAO_COMPRAS!$C:$C,INT((ROW()-2)/20)+2))</f>
        <v/>
      </c>
      <c r="C2650" s="0" t="str">
        <f aca="false">IF($A2650="","",INDEX(CARTAO_COMPRAS!$D:$D,INT((ROW()-2)/20)+2))</f>
        <v/>
      </c>
      <c r="D2650" s="0" t="str">
        <f aca="false">IF($A2650="","",INDEX(CARTAO_COMPRAS!$E:$E,INT((ROW()-2)/20)+2))</f>
        <v/>
      </c>
      <c r="E2650" s="0" t="str">
        <f aca="false">IF($A2650="","",INDEX(CARTAO_COMPRAS!$H:$H,INT((ROW()-2)/20)+2)+MOD(ROW()-2,20))</f>
        <v/>
      </c>
      <c r="F2650" s="0" t="str">
        <f aca="false">IF($A2650="","",INDEX(CARTAO_COMPRAS!$G:$G,INT((ROW()-2)/20)+2))</f>
        <v/>
      </c>
      <c r="G2650" s="5" t="str">
        <f aca="false">IF($A2650="","",INDEX(CARTAO_COMPRAS!$I:$I,INT((ROW()-2)/20)+2))</f>
        <v/>
      </c>
      <c r="H2650" s="4" t="str">
        <f aca="false">IF($A2650="","",EDATE(INDEX(CARTAO_COMPRAS!$J:$J,INT((ROW()-2)/20)+2),MOD(ROW()-2,20)))</f>
        <v/>
      </c>
      <c r="I2650" s="4" t="str">
        <f aca="false">IF($H2650="","",$H2650-WEEKDAY($H2650,2)+1)</f>
        <v/>
      </c>
      <c r="J2650" s="4" t="str">
        <f aca="false">IF($I2650="","",$I2650+6)</f>
        <v/>
      </c>
      <c r="K2650" s="6" t="str">
        <f aca="false">IF($H2650="","",DATE(YEAR($H2650),MONTH($H2650),1))</f>
        <v/>
      </c>
      <c r="L2650" s="0" t="str">
        <f aca="false">IF($A2650="","",INDEX(CARTAO_COMPRAS!$K:$K,INT((ROW()-2)/20)+2))</f>
        <v/>
      </c>
      <c r="M2650" s="0" t="str">
        <f aca="false">IF($A2650="","","Compra no cartão")</f>
        <v/>
      </c>
    </row>
    <row r="2651" customFormat="false" ht="13.5" hidden="false" customHeight="false" outlineLevel="0" collapsed="false">
      <c r="A2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1" s="0" t="str">
        <f aca="false">IF($A2651="","",INDEX(CARTAO_COMPRAS!$C:$C,INT((ROW()-2)/20)+2))</f>
        <v/>
      </c>
      <c r="C2651" s="0" t="str">
        <f aca="false">IF($A2651="","",INDEX(CARTAO_COMPRAS!$D:$D,INT((ROW()-2)/20)+2))</f>
        <v/>
      </c>
      <c r="D2651" s="0" t="str">
        <f aca="false">IF($A2651="","",INDEX(CARTAO_COMPRAS!$E:$E,INT((ROW()-2)/20)+2))</f>
        <v/>
      </c>
      <c r="E2651" s="0" t="str">
        <f aca="false">IF($A2651="","",INDEX(CARTAO_COMPRAS!$H:$H,INT((ROW()-2)/20)+2)+MOD(ROW()-2,20))</f>
        <v/>
      </c>
      <c r="F2651" s="0" t="str">
        <f aca="false">IF($A2651="","",INDEX(CARTAO_COMPRAS!$G:$G,INT((ROW()-2)/20)+2))</f>
        <v/>
      </c>
      <c r="G2651" s="5" t="str">
        <f aca="false">IF($A2651="","",INDEX(CARTAO_COMPRAS!$I:$I,INT((ROW()-2)/20)+2))</f>
        <v/>
      </c>
      <c r="H2651" s="4" t="str">
        <f aca="false">IF($A2651="","",EDATE(INDEX(CARTAO_COMPRAS!$J:$J,INT((ROW()-2)/20)+2),MOD(ROW()-2,20)))</f>
        <v/>
      </c>
      <c r="I2651" s="4" t="str">
        <f aca="false">IF($H2651="","",$H2651-WEEKDAY($H2651,2)+1)</f>
        <v/>
      </c>
      <c r="J2651" s="4" t="str">
        <f aca="false">IF($I2651="","",$I2651+6)</f>
        <v/>
      </c>
      <c r="K2651" s="6" t="str">
        <f aca="false">IF($H2651="","",DATE(YEAR($H2651),MONTH($H2651),1))</f>
        <v/>
      </c>
      <c r="L2651" s="0" t="str">
        <f aca="false">IF($A2651="","",INDEX(CARTAO_COMPRAS!$K:$K,INT((ROW()-2)/20)+2))</f>
        <v/>
      </c>
      <c r="M2651" s="0" t="str">
        <f aca="false">IF($A2651="","","Compra no cartão")</f>
        <v/>
      </c>
    </row>
    <row r="2652" customFormat="false" ht="13.5" hidden="false" customHeight="false" outlineLevel="0" collapsed="false">
      <c r="A2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2" s="0" t="str">
        <f aca="false">IF($A2652="","",INDEX(CARTAO_COMPRAS!$C:$C,INT((ROW()-2)/20)+2))</f>
        <v/>
      </c>
      <c r="C2652" s="0" t="str">
        <f aca="false">IF($A2652="","",INDEX(CARTAO_COMPRAS!$D:$D,INT((ROW()-2)/20)+2))</f>
        <v/>
      </c>
      <c r="D2652" s="0" t="str">
        <f aca="false">IF($A2652="","",INDEX(CARTAO_COMPRAS!$E:$E,INT((ROW()-2)/20)+2))</f>
        <v/>
      </c>
      <c r="E2652" s="0" t="str">
        <f aca="false">IF($A2652="","",INDEX(CARTAO_COMPRAS!$H:$H,INT((ROW()-2)/20)+2)+MOD(ROW()-2,20))</f>
        <v/>
      </c>
      <c r="F2652" s="0" t="str">
        <f aca="false">IF($A2652="","",INDEX(CARTAO_COMPRAS!$G:$G,INT((ROW()-2)/20)+2))</f>
        <v/>
      </c>
      <c r="G2652" s="5" t="str">
        <f aca="false">IF($A2652="","",INDEX(CARTAO_COMPRAS!$I:$I,INT((ROW()-2)/20)+2))</f>
        <v/>
      </c>
      <c r="H2652" s="4" t="str">
        <f aca="false">IF($A2652="","",EDATE(INDEX(CARTAO_COMPRAS!$J:$J,INT((ROW()-2)/20)+2),MOD(ROW()-2,20)))</f>
        <v/>
      </c>
      <c r="I2652" s="4" t="str">
        <f aca="false">IF($H2652="","",$H2652-WEEKDAY($H2652,2)+1)</f>
        <v/>
      </c>
      <c r="J2652" s="4" t="str">
        <f aca="false">IF($I2652="","",$I2652+6)</f>
        <v/>
      </c>
      <c r="K2652" s="6" t="str">
        <f aca="false">IF($H2652="","",DATE(YEAR($H2652),MONTH($H2652),1))</f>
        <v/>
      </c>
      <c r="L2652" s="0" t="str">
        <f aca="false">IF($A2652="","",INDEX(CARTAO_COMPRAS!$K:$K,INT((ROW()-2)/20)+2))</f>
        <v/>
      </c>
      <c r="M2652" s="0" t="str">
        <f aca="false">IF($A2652="","","Compra no cartão")</f>
        <v/>
      </c>
    </row>
    <row r="2653" customFormat="false" ht="13.5" hidden="false" customHeight="false" outlineLevel="0" collapsed="false">
      <c r="A2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3" s="0" t="str">
        <f aca="false">IF($A2653="","",INDEX(CARTAO_COMPRAS!$C:$C,INT((ROW()-2)/20)+2))</f>
        <v/>
      </c>
      <c r="C2653" s="0" t="str">
        <f aca="false">IF($A2653="","",INDEX(CARTAO_COMPRAS!$D:$D,INT((ROW()-2)/20)+2))</f>
        <v/>
      </c>
      <c r="D2653" s="0" t="str">
        <f aca="false">IF($A2653="","",INDEX(CARTAO_COMPRAS!$E:$E,INT((ROW()-2)/20)+2))</f>
        <v/>
      </c>
      <c r="E2653" s="0" t="str">
        <f aca="false">IF($A2653="","",INDEX(CARTAO_COMPRAS!$H:$H,INT((ROW()-2)/20)+2)+MOD(ROW()-2,20))</f>
        <v/>
      </c>
      <c r="F2653" s="0" t="str">
        <f aca="false">IF($A2653="","",INDEX(CARTAO_COMPRAS!$G:$G,INT((ROW()-2)/20)+2))</f>
        <v/>
      </c>
      <c r="G2653" s="5" t="str">
        <f aca="false">IF($A2653="","",INDEX(CARTAO_COMPRAS!$I:$I,INT((ROW()-2)/20)+2))</f>
        <v/>
      </c>
      <c r="H2653" s="4" t="str">
        <f aca="false">IF($A2653="","",EDATE(INDEX(CARTAO_COMPRAS!$J:$J,INT((ROW()-2)/20)+2),MOD(ROW()-2,20)))</f>
        <v/>
      </c>
      <c r="I2653" s="4" t="str">
        <f aca="false">IF($H2653="","",$H2653-WEEKDAY($H2653,2)+1)</f>
        <v/>
      </c>
      <c r="J2653" s="4" t="str">
        <f aca="false">IF($I2653="","",$I2653+6)</f>
        <v/>
      </c>
      <c r="K2653" s="6" t="str">
        <f aca="false">IF($H2653="","",DATE(YEAR($H2653),MONTH($H2653),1))</f>
        <v/>
      </c>
      <c r="L2653" s="0" t="str">
        <f aca="false">IF($A2653="","",INDEX(CARTAO_COMPRAS!$K:$K,INT((ROW()-2)/20)+2))</f>
        <v/>
      </c>
      <c r="M2653" s="0" t="str">
        <f aca="false">IF($A2653="","","Compra no cartão")</f>
        <v/>
      </c>
    </row>
    <row r="2654" customFormat="false" ht="13.5" hidden="false" customHeight="false" outlineLevel="0" collapsed="false">
      <c r="A2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4" s="0" t="str">
        <f aca="false">IF($A2654="","",INDEX(CARTAO_COMPRAS!$C:$C,INT((ROW()-2)/20)+2))</f>
        <v/>
      </c>
      <c r="C2654" s="0" t="str">
        <f aca="false">IF($A2654="","",INDEX(CARTAO_COMPRAS!$D:$D,INT((ROW()-2)/20)+2))</f>
        <v/>
      </c>
      <c r="D2654" s="0" t="str">
        <f aca="false">IF($A2654="","",INDEX(CARTAO_COMPRAS!$E:$E,INT((ROW()-2)/20)+2))</f>
        <v/>
      </c>
      <c r="E2654" s="0" t="str">
        <f aca="false">IF($A2654="","",INDEX(CARTAO_COMPRAS!$H:$H,INT((ROW()-2)/20)+2)+MOD(ROW()-2,20))</f>
        <v/>
      </c>
      <c r="F2654" s="0" t="str">
        <f aca="false">IF($A2654="","",INDEX(CARTAO_COMPRAS!$G:$G,INT((ROW()-2)/20)+2))</f>
        <v/>
      </c>
      <c r="G2654" s="5" t="str">
        <f aca="false">IF($A2654="","",INDEX(CARTAO_COMPRAS!$I:$I,INT((ROW()-2)/20)+2))</f>
        <v/>
      </c>
      <c r="H2654" s="4" t="str">
        <f aca="false">IF($A2654="","",EDATE(INDEX(CARTAO_COMPRAS!$J:$J,INT((ROW()-2)/20)+2),MOD(ROW()-2,20)))</f>
        <v/>
      </c>
      <c r="I2654" s="4" t="str">
        <f aca="false">IF($H2654="","",$H2654-WEEKDAY($H2654,2)+1)</f>
        <v/>
      </c>
      <c r="J2654" s="4" t="str">
        <f aca="false">IF($I2654="","",$I2654+6)</f>
        <v/>
      </c>
      <c r="K2654" s="6" t="str">
        <f aca="false">IF($H2654="","",DATE(YEAR($H2654),MONTH($H2654),1))</f>
        <v/>
      </c>
      <c r="L2654" s="0" t="str">
        <f aca="false">IF($A2654="","",INDEX(CARTAO_COMPRAS!$K:$K,INT((ROW()-2)/20)+2))</f>
        <v/>
      </c>
      <c r="M2654" s="0" t="str">
        <f aca="false">IF($A2654="","","Compra no cartão")</f>
        <v/>
      </c>
    </row>
    <row r="2655" customFormat="false" ht="13.5" hidden="false" customHeight="false" outlineLevel="0" collapsed="false">
      <c r="A2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5" s="0" t="str">
        <f aca="false">IF($A2655="","",INDEX(CARTAO_COMPRAS!$C:$C,INT((ROW()-2)/20)+2))</f>
        <v/>
      </c>
      <c r="C2655" s="0" t="str">
        <f aca="false">IF($A2655="","",INDEX(CARTAO_COMPRAS!$D:$D,INT((ROW()-2)/20)+2))</f>
        <v/>
      </c>
      <c r="D2655" s="0" t="str">
        <f aca="false">IF($A2655="","",INDEX(CARTAO_COMPRAS!$E:$E,INT((ROW()-2)/20)+2))</f>
        <v/>
      </c>
      <c r="E2655" s="0" t="str">
        <f aca="false">IF($A2655="","",INDEX(CARTAO_COMPRAS!$H:$H,INT((ROW()-2)/20)+2)+MOD(ROW()-2,20))</f>
        <v/>
      </c>
      <c r="F2655" s="0" t="str">
        <f aca="false">IF($A2655="","",INDEX(CARTAO_COMPRAS!$G:$G,INT((ROW()-2)/20)+2))</f>
        <v/>
      </c>
      <c r="G2655" s="5" t="str">
        <f aca="false">IF($A2655="","",INDEX(CARTAO_COMPRAS!$I:$I,INT((ROW()-2)/20)+2))</f>
        <v/>
      </c>
      <c r="H2655" s="4" t="str">
        <f aca="false">IF($A2655="","",EDATE(INDEX(CARTAO_COMPRAS!$J:$J,INT((ROW()-2)/20)+2),MOD(ROW()-2,20)))</f>
        <v/>
      </c>
      <c r="I2655" s="4" t="str">
        <f aca="false">IF($H2655="","",$H2655-WEEKDAY($H2655,2)+1)</f>
        <v/>
      </c>
      <c r="J2655" s="4" t="str">
        <f aca="false">IF($I2655="","",$I2655+6)</f>
        <v/>
      </c>
      <c r="K2655" s="6" t="str">
        <f aca="false">IF($H2655="","",DATE(YEAR($H2655),MONTH($H2655),1))</f>
        <v/>
      </c>
      <c r="L2655" s="0" t="str">
        <f aca="false">IF($A2655="","",INDEX(CARTAO_COMPRAS!$K:$K,INT((ROW()-2)/20)+2))</f>
        <v/>
      </c>
      <c r="M2655" s="0" t="str">
        <f aca="false">IF($A2655="","","Compra no cartão")</f>
        <v/>
      </c>
    </row>
    <row r="2656" customFormat="false" ht="13.5" hidden="false" customHeight="false" outlineLevel="0" collapsed="false">
      <c r="A2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6" s="0" t="str">
        <f aca="false">IF($A2656="","",INDEX(CARTAO_COMPRAS!$C:$C,INT((ROW()-2)/20)+2))</f>
        <v/>
      </c>
      <c r="C2656" s="0" t="str">
        <f aca="false">IF($A2656="","",INDEX(CARTAO_COMPRAS!$D:$D,INT((ROW()-2)/20)+2))</f>
        <v/>
      </c>
      <c r="D2656" s="0" t="str">
        <f aca="false">IF($A2656="","",INDEX(CARTAO_COMPRAS!$E:$E,INT((ROW()-2)/20)+2))</f>
        <v/>
      </c>
      <c r="E2656" s="0" t="str">
        <f aca="false">IF($A2656="","",INDEX(CARTAO_COMPRAS!$H:$H,INT((ROW()-2)/20)+2)+MOD(ROW()-2,20))</f>
        <v/>
      </c>
      <c r="F2656" s="0" t="str">
        <f aca="false">IF($A2656="","",INDEX(CARTAO_COMPRAS!$G:$G,INT((ROW()-2)/20)+2))</f>
        <v/>
      </c>
      <c r="G2656" s="5" t="str">
        <f aca="false">IF($A2656="","",INDEX(CARTAO_COMPRAS!$I:$I,INT((ROW()-2)/20)+2))</f>
        <v/>
      </c>
      <c r="H2656" s="4" t="str">
        <f aca="false">IF($A2656="","",EDATE(INDEX(CARTAO_COMPRAS!$J:$J,INT((ROW()-2)/20)+2),MOD(ROW()-2,20)))</f>
        <v/>
      </c>
      <c r="I2656" s="4" t="str">
        <f aca="false">IF($H2656="","",$H2656-WEEKDAY($H2656,2)+1)</f>
        <v/>
      </c>
      <c r="J2656" s="4" t="str">
        <f aca="false">IF($I2656="","",$I2656+6)</f>
        <v/>
      </c>
      <c r="K2656" s="6" t="str">
        <f aca="false">IF($H2656="","",DATE(YEAR($H2656),MONTH($H2656),1))</f>
        <v/>
      </c>
      <c r="L2656" s="0" t="str">
        <f aca="false">IF($A2656="","",INDEX(CARTAO_COMPRAS!$K:$K,INT((ROW()-2)/20)+2))</f>
        <v/>
      </c>
      <c r="M2656" s="0" t="str">
        <f aca="false">IF($A2656="","","Compra no cartão")</f>
        <v/>
      </c>
    </row>
    <row r="2657" customFormat="false" ht="13.5" hidden="false" customHeight="false" outlineLevel="0" collapsed="false">
      <c r="A2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7" s="0" t="str">
        <f aca="false">IF($A2657="","",INDEX(CARTAO_COMPRAS!$C:$C,INT((ROW()-2)/20)+2))</f>
        <v/>
      </c>
      <c r="C2657" s="0" t="str">
        <f aca="false">IF($A2657="","",INDEX(CARTAO_COMPRAS!$D:$D,INT((ROW()-2)/20)+2))</f>
        <v/>
      </c>
      <c r="D2657" s="0" t="str">
        <f aca="false">IF($A2657="","",INDEX(CARTAO_COMPRAS!$E:$E,INT((ROW()-2)/20)+2))</f>
        <v/>
      </c>
      <c r="E2657" s="0" t="str">
        <f aca="false">IF($A2657="","",INDEX(CARTAO_COMPRAS!$H:$H,INT((ROW()-2)/20)+2)+MOD(ROW()-2,20))</f>
        <v/>
      </c>
      <c r="F2657" s="0" t="str">
        <f aca="false">IF($A2657="","",INDEX(CARTAO_COMPRAS!$G:$G,INT((ROW()-2)/20)+2))</f>
        <v/>
      </c>
      <c r="G2657" s="5" t="str">
        <f aca="false">IF($A2657="","",INDEX(CARTAO_COMPRAS!$I:$I,INT((ROW()-2)/20)+2))</f>
        <v/>
      </c>
      <c r="H2657" s="4" t="str">
        <f aca="false">IF($A2657="","",EDATE(INDEX(CARTAO_COMPRAS!$J:$J,INT((ROW()-2)/20)+2),MOD(ROW()-2,20)))</f>
        <v/>
      </c>
      <c r="I2657" s="4" t="str">
        <f aca="false">IF($H2657="","",$H2657-WEEKDAY($H2657,2)+1)</f>
        <v/>
      </c>
      <c r="J2657" s="4" t="str">
        <f aca="false">IF($I2657="","",$I2657+6)</f>
        <v/>
      </c>
      <c r="K2657" s="6" t="str">
        <f aca="false">IF($H2657="","",DATE(YEAR($H2657),MONTH($H2657),1))</f>
        <v/>
      </c>
      <c r="L2657" s="0" t="str">
        <f aca="false">IF($A2657="","",INDEX(CARTAO_COMPRAS!$K:$K,INT((ROW()-2)/20)+2))</f>
        <v/>
      </c>
      <c r="M2657" s="0" t="str">
        <f aca="false">IF($A2657="","","Compra no cartão")</f>
        <v/>
      </c>
    </row>
    <row r="2658" customFormat="false" ht="13.5" hidden="false" customHeight="false" outlineLevel="0" collapsed="false">
      <c r="A2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8" s="0" t="str">
        <f aca="false">IF($A2658="","",INDEX(CARTAO_COMPRAS!$C:$C,INT((ROW()-2)/20)+2))</f>
        <v/>
      </c>
      <c r="C2658" s="0" t="str">
        <f aca="false">IF($A2658="","",INDEX(CARTAO_COMPRAS!$D:$D,INT((ROW()-2)/20)+2))</f>
        <v/>
      </c>
      <c r="D2658" s="0" t="str">
        <f aca="false">IF($A2658="","",INDEX(CARTAO_COMPRAS!$E:$E,INT((ROW()-2)/20)+2))</f>
        <v/>
      </c>
      <c r="E2658" s="0" t="str">
        <f aca="false">IF($A2658="","",INDEX(CARTAO_COMPRAS!$H:$H,INT((ROW()-2)/20)+2)+MOD(ROW()-2,20))</f>
        <v/>
      </c>
      <c r="F2658" s="0" t="str">
        <f aca="false">IF($A2658="","",INDEX(CARTAO_COMPRAS!$G:$G,INT((ROW()-2)/20)+2))</f>
        <v/>
      </c>
      <c r="G2658" s="5" t="str">
        <f aca="false">IF($A2658="","",INDEX(CARTAO_COMPRAS!$I:$I,INT((ROW()-2)/20)+2))</f>
        <v/>
      </c>
      <c r="H2658" s="4" t="str">
        <f aca="false">IF($A2658="","",EDATE(INDEX(CARTAO_COMPRAS!$J:$J,INT((ROW()-2)/20)+2),MOD(ROW()-2,20)))</f>
        <v/>
      </c>
      <c r="I2658" s="4" t="str">
        <f aca="false">IF($H2658="","",$H2658-WEEKDAY($H2658,2)+1)</f>
        <v/>
      </c>
      <c r="J2658" s="4" t="str">
        <f aca="false">IF($I2658="","",$I2658+6)</f>
        <v/>
      </c>
      <c r="K2658" s="6" t="str">
        <f aca="false">IF($H2658="","",DATE(YEAR($H2658),MONTH($H2658),1))</f>
        <v/>
      </c>
      <c r="L2658" s="0" t="str">
        <f aca="false">IF($A2658="","",INDEX(CARTAO_COMPRAS!$K:$K,INT((ROW()-2)/20)+2))</f>
        <v/>
      </c>
      <c r="M2658" s="0" t="str">
        <f aca="false">IF($A2658="","","Compra no cartão")</f>
        <v/>
      </c>
    </row>
    <row r="2659" customFormat="false" ht="13.5" hidden="false" customHeight="false" outlineLevel="0" collapsed="false">
      <c r="A2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59" s="0" t="str">
        <f aca="false">IF($A2659="","",INDEX(CARTAO_COMPRAS!$C:$C,INT((ROW()-2)/20)+2))</f>
        <v/>
      </c>
      <c r="C2659" s="0" t="str">
        <f aca="false">IF($A2659="","",INDEX(CARTAO_COMPRAS!$D:$D,INT((ROW()-2)/20)+2))</f>
        <v/>
      </c>
      <c r="D2659" s="0" t="str">
        <f aca="false">IF($A2659="","",INDEX(CARTAO_COMPRAS!$E:$E,INT((ROW()-2)/20)+2))</f>
        <v/>
      </c>
      <c r="E2659" s="0" t="str">
        <f aca="false">IF($A2659="","",INDEX(CARTAO_COMPRAS!$H:$H,INT((ROW()-2)/20)+2)+MOD(ROW()-2,20))</f>
        <v/>
      </c>
      <c r="F2659" s="0" t="str">
        <f aca="false">IF($A2659="","",INDEX(CARTAO_COMPRAS!$G:$G,INT((ROW()-2)/20)+2))</f>
        <v/>
      </c>
      <c r="G2659" s="5" t="str">
        <f aca="false">IF($A2659="","",INDEX(CARTAO_COMPRAS!$I:$I,INT((ROW()-2)/20)+2))</f>
        <v/>
      </c>
      <c r="H2659" s="4" t="str">
        <f aca="false">IF($A2659="","",EDATE(INDEX(CARTAO_COMPRAS!$J:$J,INT((ROW()-2)/20)+2),MOD(ROW()-2,20)))</f>
        <v/>
      </c>
      <c r="I2659" s="4" t="str">
        <f aca="false">IF($H2659="","",$H2659-WEEKDAY($H2659,2)+1)</f>
        <v/>
      </c>
      <c r="J2659" s="4" t="str">
        <f aca="false">IF($I2659="","",$I2659+6)</f>
        <v/>
      </c>
      <c r="K2659" s="6" t="str">
        <f aca="false">IF($H2659="","",DATE(YEAR($H2659),MONTH($H2659),1))</f>
        <v/>
      </c>
      <c r="L2659" s="0" t="str">
        <f aca="false">IF($A2659="","",INDEX(CARTAO_COMPRAS!$K:$K,INT((ROW()-2)/20)+2))</f>
        <v/>
      </c>
      <c r="M2659" s="0" t="str">
        <f aca="false">IF($A2659="","","Compra no cartão")</f>
        <v/>
      </c>
    </row>
    <row r="2660" customFormat="false" ht="13.5" hidden="false" customHeight="false" outlineLevel="0" collapsed="false">
      <c r="A2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0" s="0" t="str">
        <f aca="false">IF($A2660="","",INDEX(CARTAO_COMPRAS!$C:$C,INT((ROW()-2)/20)+2))</f>
        <v/>
      </c>
      <c r="C2660" s="0" t="str">
        <f aca="false">IF($A2660="","",INDEX(CARTAO_COMPRAS!$D:$D,INT((ROW()-2)/20)+2))</f>
        <v/>
      </c>
      <c r="D2660" s="0" t="str">
        <f aca="false">IF($A2660="","",INDEX(CARTAO_COMPRAS!$E:$E,INT((ROW()-2)/20)+2))</f>
        <v/>
      </c>
      <c r="E2660" s="0" t="str">
        <f aca="false">IF($A2660="","",INDEX(CARTAO_COMPRAS!$H:$H,INT((ROW()-2)/20)+2)+MOD(ROW()-2,20))</f>
        <v/>
      </c>
      <c r="F2660" s="0" t="str">
        <f aca="false">IF($A2660="","",INDEX(CARTAO_COMPRAS!$G:$G,INT((ROW()-2)/20)+2))</f>
        <v/>
      </c>
      <c r="G2660" s="5" t="str">
        <f aca="false">IF($A2660="","",INDEX(CARTAO_COMPRAS!$I:$I,INT((ROW()-2)/20)+2))</f>
        <v/>
      </c>
      <c r="H2660" s="4" t="str">
        <f aca="false">IF($A2660="","",EDATE(INDEX(CARTAO_COMPRAS!$J:$J,INT((ROW()-2)/20)+2),MOD(ROW()-2,20)))</f>
        <v/>
      </c>
      <c r="I2660" s="4" t="str">
        <f aca="false">IF($H2660="","",$H2660-WEEKDAY($H2660,2)+1)</f>
        <v/>
      </c>
      <c r="J2660" s="4" t="str">
        <f aca="false">IF($I2660="","",$I2660+6)</f>
        <v/>
      </c>
      <c r="K2660" s="6" t="str">
        <f aca="false">IF($H2660="","",DATE(YEAR($H2660),MONTH($H2660),1))</f>
        <v/>
      </c>
      <c r="L2660" s="0" t="str">
        <f aca="false">IF($A2660="","",INDEX(CARTAO_COMPRAS!$K:$K,INT((ROW()-2)/20)+2))</f>
        <v/>
      </c>
      <c r="M2660" s="0" t="str">
        <f aca="false">IF($A2660="","","Compra no cartão")</f>
        <v/>
      </c>
    </row>
    <row r="2661" customFormat="false" ht="13.5" hidden="false" customHeight="false" outlineLevel="0" collapsed="false">
      <c r="A2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1" s="0" t="str">
        <f aca="false">IF($A2661="","",INDEX(CARTAO_COMPRAS!$C:$C,INT((ROW()-2)/20)+2))</f>
        <v/>
      </c>
      <c r="C2661" s="0" t="str">
        <f aca="false">IF($A2661="","",INDEX(CARTAO_COMPRAS!$D:$D,INT((ROW()-2)/20)+2))</f>
        <v/>
      </c>
      <c r="D2661" s="0" t="str">
        <f aca="false">IF($A2661="","",INDEX(CARTAO_COMPRAS!$E:$E,INT((ROW()-2)/20)+2))</f>
        <v/>
      </c>
      <c r="E2661" s="0" t="str">
        <f aca="false">IF($A2661="","",INDEX(CARTAO_COMPRAS!$H:$H,INT((ROW()-2)/20)+2)+MOD(ROW()-2,20))</f>
        <v/>
      </c>
      <c r="F2661" s="0" t="str">
        <f aca="false">IF($A2661="","",INDEX(CARTAO_COMPRAS!$G:$G,INT((ROW()-2)/20)+2))</f>
        <v/>
      </c>
      <c r="G2661" s="5" t="str">
        <f aca="false">IF($A2661="","",INDEX(CARTAO_COMPRAS!$I:$I,INT((ROW()-2)/20)+2))</f>
        <v/>
      </c>
      <c r="H2661" s="4" t="str">
        <f aca="false">IF($A2661="","",EDATE(INDEX(CARTAO_COMPRAS!$J:$J,INT((ROW()-2)/20)+2),MOD(ROW()-2,20)))</f>
        <v/>
      </c>
      <c r="I2661" s="4" t="str">
        <f aca="false">IF($H2661="","",$H2661-WEEKDAY($H2661,2)+1)</f>
        <v/>
      </c>
      <c r="J2661" s="4" t="str">
        <f aca="false">IF($I2661="","",$I2661+6)</f>
        <v/>
      </c>
      <c r="K2661" s="6" t="str">
        <f aca="false">IF($H2661="","",DATE(YEAR($H2661),MONTH($H2661),1))</f>
        <v/>
      </c>
      <c r="L2661" s="0" t="str">
        <f aca="false">IF($A2661="","",INDEX(CARTAO_COMPRAS!$K:$K,INT((ROW()-2)/20)+2))</f>
        <v/>
      </c>
      <c r="M2661" s="0" t="str">
        <f aca="false">IF($A2661="","","Compra no cartão")</f>
        <v/>
      </c>
    </row>
    <row r="2662" customFormat="false" ht="13.5" hidden="false" customHeight="false" outlineLevel="0" collapsed="false">
      <c r="A26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134</v>
      </c>
      <c r="B2662" s="0" t="str">
        <f aca="false">IF($A2662="","",INDEX(CARTAO_COMPRAS!$C:$C,INT((ROW()-2)/20)+2))</f>
        <v>Bradesco</v>
      </c>
      <c r="C2662" s="0" t="str">
        <f aca="false">IF($A2662="","",INDEX(CARTAO_COMPRAS!$D:$D,INT((ROW()-2)/20)+2))</f>
        <v>Sonda Supermercados</v>
      </c>
      <c r="D2662" s="0" t="str">
        <f aca="false">IF($A2662="","",INDEX(CARTAO_COMPRAS!$E:$E,INT((ROW()-2)/20)+2))</f>
        <v>Alimentação / Insumos</v>
      </c>
      <c r="E2662" s="0" t="n">
        <f aca="false">IF($A2662="","",INDEX(CARTAO_COMPRAS!$H:$H,INT((ROW()-2)/20)+2)+MOD(ROW()-2,20))</f>
        <v>1</v>
      </c>
      <c r="F2662" s="0" t="n">
        <f aca="false">IF($A2662="","",INDEX(CARTAO_COMPRAS!$G:$G,INT((ROW()-2)/20)+2))</f>
        <v>2</v>
      </c>
      <c r="G2662" s="5" t="n">
        <f aca="false">IF($A2662="","",INDEX(CARTAO_COMPRAS!$I:$I,INT((ROW()-2)/20)+2))</f>
        <v>598.85</v>
      </c>
      <c r="H2662" s="4" t="n">
        <f aca="false">IF($A2662="","",EDATE(INDEX(CARTAO_COMPRAS!$J:$J,INT((ROW()-2)/20)+2),MOD(ROW()-2,20)))</f>
        <v>46218</v>
      </c>
      <c r="I2662" s="4" t="n">
        <f aca="false">IF($H2662="","",$H2662-WEEKDAY($H2662,2)+1)</f>
        <v>46216</v>
      </c>
      <c r="J2662" s="4" t="n">
        <f aca="false">IF($I2662="","",$I2662+6)</f>
        <v>46222</v>
      </c>
      <c r="K2662" s="6" t="n">
        <f aca="false">IF($H2662="","",DATE(YEAR($H2662),MONTH($H2662),1))</f>
        <v>46204</v>
      </c>
      <c r="L2662" s="0" t="str">
        <f aca="false">IF($A2662="","",INDEX(CARTAO_COMPRAS!$K:$K,INT((ROW()-2)/20)+2))</f>
        <v>Previsto</v>
      </c>
      <c r="M2662" s="0" t="str">
        <f aca="false">IF($A2662="","","Compra no cartão")</f>
        <v>Compra no cartão</v>
      </c>
    </row>
    <row r="2663" customFormat="false" ht="13.5" hidden="false" customHeight="false" outlineLevel="0" collapsed="false">
      <c r="A26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134</v>
      </c>
      <c r="B2663" s="0" t="str">
        <f aca="false">IF($A2663="","",INDEX(CARTAO_COMPRAS!$C:$C,INT((ROW()-2)/20)+2))</f>
        <v>Bradesco</v>
      </c>
      <c r="C2663" s="0" t="str">
        <f aca="false">IF($A2663="","",INDEX(CARTAO_COMPRAS!$D:$D,INT((ROW()-2)/20)+2))</f>
        <v>Sonda Supermercados</v>
      </c>
      <c r="D2663" s="0" t="str">
        <f aca="false">IF($A2663="","",INDEX(CARTAO_COMPRAS!$E:$E,INT((ROW()-2)/20)+2))</f>
        <v>Alimentação / Insumos</v>
      </c>
      <c r="E2663" s="0" t="n">
        <f aca="false">IF($A2663="","",INDEX(CARTAO_COMPRAS!$H:$H,INT((ROW()-2)/20)+2)+MOD(ROW()-2,20))</f>
        <v>2</v>
      </c>
      <c r="F2663" s="0" t="n">
        <f aca="false">IF($A2663="","",INDEX(CARTAO_COMPRAS!$G:$G,INT((ROW()-2)/20)+2))</f>
        <v>2</v>
      </c>
      <c r="G2663" s="5" t="n">
        <f aca="false">IF($A2663="","",INDEX(CARTAO_COMPRAS!$I:$I,INT((ROW()-2)/20)+2))</f>
        <v>598.85</v>
      </c>
      <c r="H2663" s="4" t="n">
        <f aca="false">IF($A2663="","",EDATE(INDEX(CARTAO_COMPRAS!$J:$J,INT((ROW()-2)/20)+2),MOD(ROW()-2,20)))</f>
        <v>46249</v>
      </c>
      <c r="I2663" s="4" t="n">
        <f aca="false">IF($H2663="","",$H2663-WEEKDAY($H2663,2)+1)</f>
        <v>46244</v>
      </c>
      <c r="J2663" s="4" t="n">
        <f aca="false">IF($I2663="","",$I2663+6)</f>
        <v>46250</v>
      </c>
      <c r="K2663" s="6" t="n">
        <f aca="false">IF($H2663="","",DATE(YEAR($H2663),MONTH($H2663),1))</f>
        <v>46235</v>
      </c>
      <c r="L2663" s="0" t="str">
        <f aca="false">IF($A2663="","",INDEX(CARTAO_COMPRAS!$K:$K,INT((ROW()-2)/20)+2))</f>
        <v>Previsto</v>
      </c>
      <c r="M2663" s="0" t="str">
        <f aca="false">IF($A2663="","","Compra no cartão")</f>
        <v>Compra no cartão</v>
      </c>
    </row>
    <row r="2664" customFormat="false" ht="13.5" hidden="false" customHeight="false" outlineLevel="0" collapsed="false">
      <c r="A2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4" s="0" t="str">
        <f aca="false">IF($A2664="","",INDEX(CARTAO_COMPRAS!$C:$C,INT((ROW()-2)/20)+2))</f>
        <v/>
      </c>
      <c r="C2664" s="0" t="str">
        <f aca="false">IF($A2664="","",INDEX(CARTAO_COMPRAS!$D:$D,INT((ROW()-2)/20)+2))</f>
        <v/>
      </c>
      <c r="D2664" s="0" t="str">
        <f aca="false">IF($A2664="","",INDEX(CARTAO_COMPRAS!$E:$E,INT((ROW()-2)/20)+2))</f>
        <v/>
      </c>
      <c r="E2664" s="0" t="str">
        <f aca="false">IF($A2664="","",INDEX(CARTAO_COMPRAS!$H:$H,INT((ROW()-2)/20)+2)+MOD(ROW()-2,20))</f>
        <v/>
      </c>
      <c r="F2664" s="0" t="str">
        <f aca="false">IF($A2664="","",INDEX(CARTAO_COMPRAS!$G:$G,INT((ROW()-2)/20)+2))</f>
        <v/>
      </c>
      <c r="G2664" s="5" t="str">
        <f aca="false">IF($A2664="","",INDEX(CARTAO_COMPRAS!$I:$I,INT((ROW()-2)/20)+2))</f>
        <v/>
      </c>
      <c r="H2664" s="4" t="str">
        <f aca="false">IF($A2664="","",EDATE(INDEX(CARTAO_COMPRAS!$J:$J,INT((ROW()-2)/20)+2),MOD(ROW()-2,20)))</f>
        <v/>
      </c>
      <c r="I2664" s="4" t="str">
        <f aca="false">IF($H2664="","",$H2664-WEEKDAY($H2664,2)+1)</f>
        <v/>
      </c>
      <c r="J2664" s="4" t="str">
        <f aca="false">IF($I2664="","",$I2664+6)</f>
        <v/>
      </c>
      <c r="K2664" s="6" t="str">
        <f aca="false">IF($H2664="","",DATE(YEAR($H2664),MONTH($H2664),1))</f>
        <v/>
      </c>
      <c r="L2664" s="0" t="str">
        <f aca="false">IF($A2664="","",INDEX(CARTAO_COMPRAS!$K:$K,INT((ROW()-2)/20)+2))</f>
        <v/>
      </c>
      <c r="M2664" s="0" t="str">
        <f aca="false">IF($A2664="","","Compra no cartão")</f>
        <v/>
      </c>
    </row>
    <row r="2665" customFormat="false" ht="13.5" hidden="false" customHeight="false" outlineLevel="0" collapsed="false">
      <c r="A2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5" s="0" t="str">
        <f aca="false">IF($A2665="","",INDEX(CARTAO_COMPRAS!$C:$C,INT((ROW()-2)/20)+2))</f>
        <v/>
      </c>
      <c r="C2665" s="0" t="str">
        <f aca="false">IF($A2665="","",INDEX(CARTAO_COMPRAS!$D:$D,INT((ROW()-2)/20)+2))</f>
        <v/>
      </c>
      <c r="D2665" s="0" t="str">
        <f aca="false">IF($A2665="","",INDEX(CARTAO_COMPRAS!$E:$E,INT((ROW()-2)/20)+2))</f>
        <v/>
      </c>
      <c r="E2665" s="0" t="str">
        <f aca="false">IF($A2665="","",INDEX(CARTAO_COMPRAS!$H:$H,INT((ROW()-2)/20)+2)+MOD(ROW()-2,20))</f>
        <v/>
      </c>
      <c r="F2665" s="0" t="str">
        <f aca="false">IF($A2665="","",INDEX(CARTAO_COMPRAS!$G:$G,INT((ROW()-2)/20)+2))</f>
        <v/>
      </c>
      <c r="G2665" s="5" t="str">
        <f aca="false">IF($A2665="","",INDEX(CARTAO_COMPRAS!$I:$I,INT((ROW()-2)/20)+2))</f>
        <v/>
      </c>
      <c r="H2665" s="4" t="str">
        <f aca="false">IF($A2665="","",EDATE(INDEX(CARTAO_COMPRAS!$J:$J,INT((ROW()-2)/20)+2),MOD(ROW()-2,20)))</f>
        <v/>
      </c>
      <c r="I2665" s="4" t="str">
        <f aca="false">IF($H2665="","",$H2665-WEEKDAY($H2665,2)+1)</f>
        <v/>
      </c>
      <c r="J2665" s="4" t="str">
        <f aca="false">IF($I2665="","",$I2665+6)</f>
        <v/>
      </c>
      <c r="K2665" s="6" t="str">
        <f aca="false">IF($H2665="","",DATE(YEAR($H2665),MONTH($H2665),1))</f>
        <v/>
      </c>
      <c r="L2665" s="0" t="str">
        <f aca="false">IF($A2665="","",INDEX(CARTAO_COMPRAS!$K:$K,INT((ROW()-2)/20)+2))</f>
        <v/>
      </c>
      <c r="M2665" s="0" t="str">
        <f aca="false">IF($A2665="","","Compra no cartão")</f>
        <v/>
      </c>
    </row>
    <row r="2666" customFormat="false" ht="13.5" hidden="false" customHeight="false" outlineLevel="0" collapsed="false">
      <c r="A2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6" s="0" t="str">
        <f aca="false">IF($A2666="","",INDEX(CARTAO_COMPRAS!$C:$C,INT((ROW()-2)/20)+2))</f>
        <v/>
      </c>
      <c r="C2666" s="0" t="str">
        <f aca="false">IF($A2666="","",INDEX(CARTAO_COMPRAS!$D:$D,INT((ROW()-2)/20)+2))</f>
        <v/>
      </c>
      <c r="D2666" s="0" t="str">
        <f aca="false">IF($A2666="","",INDEX(CARTAO_COMPRAS!$E:$E,INT((ROW()-2)/20)+2))</f>
        <v/>
      </c>
      <c r="E2666" s="0" t="str">
        <f aca="false">IF($A2666="","",INDEX(CARTAO_COMPRAS!$H:$H,INT((ROW()-2)/20)+2)+MOD(ROW()-2,20))</f>
        <v/>
      </c>
      <c r="F2666" s="0" t="str">
        <f aca="false">IF($A2666="","",INDEX(CARTAO_COMPRAS!$G:$G,INT((ROW()-2)/20)+2))</f>
        <v/>
      </c>
      <c r="G2666" s="5" t="str">
        <f aca="false">IF($A2666="","",INDEX(CARTAO_COMPRAS!$I:$I,INT((ROW()-2)/20)+2))</f>
        <v/>
      </c>
      <c r="H2666" s="4" t="str">
        <f aca="false">IF($A2666="","",EDATE(INDEX(CARTAO_COMPRAS!$J:$J,INT((ROW()-2)/20)+2),MOD(ROW()-2,20)))</f>
        <v/>
      </c>
      <c r="I2666" s="4" t="str">
        <f aca="false">IF($H2666="","",$H2666-WEEKDAY($H2666,2)+1)</f>
        <v/>
      </c>
      <c r="J2666" s="4" t="str">
        <f aca="false">IF($I2666="","",$I2666+6)</f>
        <v/>
      </c>
      <c r="K2666" s="6" t="str">
        <f aca="false">IF($H2666="","",DATE(YEAR($H2666),MONTH($H2666),1))</f>
        <v/>
      </c>
      <c r="L2666" s="0" t="str">
        <f aca="false">IF($A2666="","",INDEX(CARTAO_COMPRAS!$K:$K,INT((ROW()-2)/20)+2))</f>
        <v/>
      </c>
      <c r="M2666" s="0" t="str">
        <f aca="false">IF($A2666="","","Compra no cartão")</f>
        <v/>
      </c>
    </row>
    <row r="2667" customFormat="false" ht="13.5" hidden="false" customHeight="false" outlineLevel="0" collapsed="false">
      <c r="A2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7" s="0" t="str">
        <f aca="false">IF($A2667="","",INDEX(CARTAO_COMPRAS!$C:$C,INT((ROW()-2)/20)+2))</f>
        <v/>
      </c>
      <c r="C2667" s="0" t="str">
        <f aca="false">IF($A2667="","",INDEX(CARTAO_COMPRAS!$D:$D,INT((ROW()-2)/20)+2))</f>
        <v/>
      </c>
      <c r="D2667" s="0" t="str">
        <f aca="false">IF($A2667="","",INDEX(CARTAO_COMPRAS!$E:$E,INT((ROW()-2)/20)+2))</f>
        <v/>
      </c>
      <c r="E2667" s="0" t="str">
        <f aca="false">IF($A2667="","",INDEX(CARTAO_COMPRAS!$H:$H,INT((ROW()-2)/20)+2)+MOD(ROW()-2,20))</f>
        <v/>
      </c>
      <c r="F2667" s="0" t="str">
        <f aca="false">IF($A2667="","",INDEX(CARTAO_COMPRAS!$G:$G,INT((ROW()-2)/20)+2))</f>
        <v/>
      </c>
      <c r="G2667" s="5" t="str">
        <f aca="false">IF($A2667="","",INDEX(CARTAO_COMPRAS!$I:$I,INT((ROW()-2)/20)+2))</f>
        <v/>
      </c>
      <c r="H2667" s="4" t="str">
        <f aca="false">IF($A2667="","",EDATE(INDEX(CARTAO_COMPRAS!$J:$J,INT((ROW()-2)/20)+2),MOD(ROW()-2,20)))</f>
        <v/>
      </c>
      <c r="I2667" s="4" t="str">
        <f aca="false">IF($H2667="","",$H2667-WEEKDAY($H2667,2)+1)</f>
        <v/>
      </c>
      <c r="J2667" s="4" t="str">
        <f aca="false">IF($I2667="","",$I2667+6)</f>
        <v/>
      </c>
      <c r="K2667" s="6" t="str">
        <f aca="false">IF($H2667="","",DATE(YEAR($H2667),MONTH($H2667),1))</f>
        <v/>
      </c>
      <c r="L2667" s="0" t="str">
        <f aca="false">IF($A2667="","",INDEX(CARTAO_COMPRAS!$K:$K,INT((ROW()-2)/20)+2))</f>
        <v/>
      </c>
      <c r="M2667" s="0" t="str">
        <f aca="false">IF($A2667="","","Compra no cartão")</f>
        <v/>
      </c>
    </row>
    <row r="2668" customFormat="false" ht="13.5" hidden="false" customHeight="false" outlineLevel="0" collapsed="false">
      <c r="A2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8" s="0" t="str">
        <f aca="false">IF($A2668="","",INDEX(CARTAO_COMPRAS!$C:$C,INT((ROW()-2)/20)+2))</f>
        <v/>
      </c>
      <c r="C2668" s="0" t="str">
        <f aca="false">IF($A2668="","",INDEX(CARTAO_COMPRAS!$D:$D,INT((ROW()-2)/20)+2))</f>
        <v/>
      </c>
      <c r="D2668" s="0" t="str">
        <f aca="false">IF($A2668="","",INDEX(CARTAO_COMPRAS!$E:$E,INT((ROW()-2)/20)+2))</f>
        <v/>
      </c>
      <c r="E2668" s="0" t="str">
        <f aca="false">IF($A2668="","",INDEX(CARTAO_COMPRAS!$H:$H,INT((ROW()-2)/20)+2)+MOD(ROW()-2,20))</f>
        <v/>
      </c>
      <c r="F2668" s="0" t="str">
        <f aca="false">IF($A2668="","",INDEX(CARTAO_COMPRAS!$G:$G,INT((ROW()-2)/20)+2))</f>
        <v/>
      </c>
      <c r="G2668" s="5" t="str">
        <f aca="false">IF($A2668="","",INDEX(CARTAO_COMPRAS!$I:$I,INT((ROW()-2)/20)+2))</f>
        <v/>
      </c>
      <c r="H2668" s="4" t="str">
        <f aca="false">IF($A2668="","",EDATE(INDEX(CARTAO_COMPRAS!$J:$J,INT((ROW()-2)/20)+2),MOD(ROW()-2,20)))</f>
        <v/>
      </c>
      <c r="I2668" s="4" t="str">
        <f aca="false">IF($H2668="","",$H2668-WEEKDAY($H2668,2)+1)</f>
        <v/>
      </c>
      <c r="J2668" s="4" t="str">
        <f aca="false">IF($I2668="","",$I2668+6)</f>
        <v/>
      </c>
      <c r="K2668" s="6" t="str">
        <f aca="false">IF($H2668="","",DATE(YEAR($H2668),MONTH($H2668),1))</f>
        <v/>
      </c>
      <c r="L2668" s="0" t="str">
        <f aca="false">IF($A2668="","",INDEX(CARTAO_COMPRAS!$K:$K,INT((ROW()-2)/20)+2))</f>
        <v/>
      </c>
      <c r="M2668" s="0" t="str">
        <f aca="false">IF($A2668="","","Compra no cartão")</f>
        <v/>
      </c>
    </row>
    <row r="2669" customFormat="false" ht="13.5" hidden="false" customHeight="false" outlineLevel="0" collapsed="false">
      <c r="A2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69" s="0" t="str">
        <f aca="false">IF($A2669="","",INDEX(CARTAO_COMPRAS!$C:$C,INT((ROW()-2)/20)+2))</f>
        <v/>
      </c>
      <c r="C2669" s="0" t="str">
        <f aca="false">IF($A2669="","",INDEX(CARTAO_COMPRAS!$D:$D,INT((ROW()-2)/20)+2))</f>
        <v/>
      </c>
      <c r="D2669" s="0" t="str">
        <f aca="false">IF($A2669="","",INDEX(CARTAO_COMPRAS!$E:$E,INT((ROW()-2)/20)+2))</f>
        <v/>
      </c>
      <c r="E2669" s="0" t="str">
        <f aca="false">IF($A2669="","",INDEX(CARTAO_COMPRAS!$H:$H,INT((ROW()-2)/20)+2)+MOD(ROW()-2,20))</f>
        <v/>
      </c>
      <c r="F2669" s="0" t="str">
        <f aca="false">IF($A2669="","",INDEX(CARTAO_COMPRAS!$G:$G,INT((ROW()-2)/20)+2))</f>
        <v/>
      </c>
      <c r="G2669" s="5" t="str">
        <f aca="false">IF($A2669="","",INDEX(CARTAO_COMPRAS!$I:$I,INT((ROW()-2)/20)+2))</f>
        <v/>
      </c>
      <c r="H2669" s="4" t="str">
        <f aca="false">IF($A2669="","",EDATE(INDEX(CARTAO_COMPRAS!$J:$J,INT((ROW()-2)/20)+2),MOD(ROW()-2,20)))</f>
        <v/>
      </c>
      <c r="I2669" s="4" t="str">
        <f aca="false">IF($H2669="","",$H2669-WEEKDAY($H2669,2)+1)</f>
        <v/>
      </c>
      <c r="J2669" s="4" t="str">
        <f aca="false">IF($I2669="","",$I2669+6)</f>
        <v/>
      </c>
      <c r="K2669" s="6" t="str">
        <f aca="false">IF($H2669="","",DATE(YEAR($H2669),MONTH($H2669),1))</f>
        <v/>
      </c>
      <c r="L2669" s="0" t="str">
        <f aca="false">IF($A2669="","",INDEX(CARTAO_COMPRAS!$K:$K,INT((ROW()-2)/20)+2))</f>
        <v/>
      </c>
      <c r="M2669" s="0" t="str">
        <f aca="false">IF($A2669="","","Compra no cartão")</f>
        <v/>
      </c>
    </row>
    <row r="2670" customFormat="false" ht="13.5" hidden="false" customHeight="false" outlineLevel="0" collapsed="false">
      <c r="A2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0" s="0" t="str">
        <f aca="false">IF($A2670="","",INDEX(CARTAO_COMPRAS!$C:$C,INT((ROW()-2)/20)+2))</f>
        <v/>
      </c>
      <c r="C2670" s="0" t="str">
        <f aca="false">IF($A2670="","",INDEX(CARTAO_COMPRAS!$D:$D,INT((ROW()-2)/20)+2))</f>
        <v/>
      </c>
      <c r="D2670" s="0" t="str">
        <f aca="false">IF($A2670="","",INDEX(CARTAO_COMPRAS!$E:$E,INT((ROW()-2)/20)+2))</f>
        <v/>
      </c>
      <c r="E2670" s="0" t="str">
        <f aca="false">IF($A2670="","",INDEX(CARTAO_COMPRAS!$H:$H,INT((ROW()-2)/20)+2)+MOD(ROW()-2,20))</f>
        <v/>
      </c>
      <c r="F2670" s="0" t="str">
        <f aca="false">IF($A2670="","",INDEX(CARTAO_COMPRAS!$G:$G,INT((ROW()-2)/20)+2))</f>
        <v/>
      </c>
      <c r="G2670" s="5" t="str">
        <f aca="false">IF($A2670="","",INDEX(CARTAO_COMPRAS!$I:$I,INT((ROW()-2)/20)+2))</f>
        <v/>
      </c>
      <c r="H2670" s="4" t="str">
        <f aca="false">IF($A2670="","",EDATE(INDEX(CARTAO_COMPRAS!$J:$J,INT((ROW()-2)/20)+2),MOD(ROW()-2,20)))</f>
        <v/>
      </c>
      <c r="I2670" s="4" t="str">
        <f aca="false">IF($H2670="","",$H2670-WEEKDAY($H2670,2)+1)</f>
        <v/>
      </c>
      <c r="J2670" s="4" t="str">
        <f aca="false">IF($I2670="","",$I2670+6)</f>
        <v/>
      </c>
      <c r="K2670" s="6" t="str">
        <f aca="false">IF($H2670="","",DATE(YEAR($H2670),MONTH($H2670),1))</f>
        <v/>
      </c>
      <c r="L2670" s="0" t="str">
        <f aca="false">IF($A2670="","",INDEX(CARTAO_COMPRAS!$K:$K,INT((ROW()-2)/20)+2))</f>
        <v/>
      </c>
      <c r="M2670" s="0" t="str">
        <f aca="false">IF($A2670="","","Compra no cartão")</f>
        <v/>
      </c>
    </row>
    <row r="2671" customFormat="false" ht="13.5" hidden="false" customHeight="false" outlineLevel="0" collapsed="false">
      <c r="A2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1" s="0" t="str">
        <f aca="false">IF($A2671="","",INDEX(CARTAO_COMPRAS!$C:$C,INT((ROW()-2)/20)+2))</f>
        <v/>
      </c>
      <c r="C2671" s="0" t="str">
        <f aca="false">IF($A2671="","",INDEX(CARTAO_COMPRAS!$D:$D,INT((ROW()-2)/20)+2))</f>
        <v/>
      </c>
      <c r="D2671" s="0" t="str">
        <f aca="false">IF($A2671="","",INDEX(CARTAO_COMPRAS!$E:$E,INT((ROW()-2)/20)+2))</f>
        <v/>
      </c>
      <c r="E2671" s="0" t="str">
        <f aca="false">IF($A2671="","",INDEX(CARTAO_COMPRAS!$H:$H,INT((ROW()-2)/20)+2)+MOD(ROW()-2,20))</f>
        <v/>
      </c>
      <c r="F2671" s="0" t="str">
        <f aca="false">IF($A2671="","",INDEX(CARTAO_COMPRAS!$G:$G,INT((ROW()-2)/20)+2))</f>
        <v/>
      </c>
      <c r="G2671" s="5" t="str">
        <f aca="false">IF($A2671="","",INDEX(CARTAO_COMPRAS!$I:$I,INT((ROW()-2)/20)+2))</f>
        <v/>
      </c>
      <c r="H2671" s="4" t="str">
        <f aca="false">IF($A2671="","",EDATE(INDEX(CARTAO_COMPRAS!$J:$J,INT((ROW()-2)/20)+2),MOD(ROW()-2,20)))</f>
        <v/>
      </c>
      <c r="I2671" s="4" t="str">
        <f aca="false">IF($H2671="","",$H2671-WEEKDAY($H2671,2)+1)</f>
        <v/>
      </c>
      <c r="J2671" s="4" t="str">
        <f aca="false">IF($I2671="","",$I2671+6)</f>
        <v/>
      </c>
      <c r="K2671" s="6" t="str">
        <f aca="false">IF($H2671="","",DATE(YEAR($H2671),MONTH($H2671),1))</f>
        <v/>
      </c>
      <c r="L2671" s="0" t="str">
        <f aca="false">IF($A2671="","",INDEX(CARTAO_COMPRAS!$K:$K,INT((ROW()-2)/20)+2))</f>
        <v/>
      </c>
      <c r="M2671" s="0" t="str">
        <f aca="false">IF($A2671="","","Compra no cartão")</f>
        <v/>
      </c>
    </row>
    <row r="2672" customFormat="false" ht="13.5" hidden="false" customHeight="false" outlineLevel="0" collapsed="false">
      <c r="A2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2" s="0" t="str">
        <f aca="false">IF($A2672="","",INDEX(CARTAO_COMPRAS!$C:$C,INT((ROW()-2)/20)+2))</f>
        <v/>
      </c>
      <c r="C2672" s="0" t="str">
        <f aca="false">IF($A2672="","",INDEX(CARTAO_COMPRAS!$D:$D,INT((ROW()-2)/20)+2))</f>
        <v/>
      </c>
      <c r="D2672" s="0" t="str">
        <f aca="false">IF($A2672="","",INDEX(CARTAO_COMPRAS!$E:$E,INT((ROW()-2)/20)+2))</f>
        <v/>
      </c>
      <c r="E2672" s="0" t="str">
        <f aca="false">IF($A2672="","",INDEX(CARTAO_COMPRAS!$H:$H,INT((ROW()-2)/20)+2)+MOD(ROW()-2,20))</f>
        <v/>
      </c>
      <c r="F2672" s="0" t="str">
        <f aca="false">IF($A2672="","",INDEX(CARTAO_COMPRAS!$G:$G,INT((ROW()-2)/20)+2))</f>
        <v/>
      </c>
      <c r="G2672" s="5" t="str">
        <f aca="false">IF($A2672="","",INDEX(CARTAO_COMPRAS!$I:$I,INT((ROW()-2)/20)+2))</f>
        <v/>
      </c>
      <c r="H2672" s="4" t="str">
        <f aca="false">IF($A2672="","",EDATE(INDEX(CARTAO_COMPRAS!$J:$J,INT((ROW()-2)/20)+2),MOD(ROW()-2,20)))</f>
        <v/>
      </c>
      <c r="I2672" s="4" t="str">
        <f aca="false">IF($H2672="","",$H2672-WEEKDAY($H2672,2)+1)</f>
        <v/>
      </c>
      <c r="J2672" s="4" t="str">
        <f aca="false">IF($I2672="","",$I2672+6)</f>
        <v/>
      </c>
      <c r="K2672" s="6" t="str">
        <f aca="false">IF($H2672="","",DATE(YEAR($H2672),MONTH($H2672),1))</f>
        <v/>
      </c>
      <c r="L2672" s="0" t="str">
        <f aca="false">IF($A2672="","",INDEX(CARTAO_COMPRAS!$K:$K,INT((ROW()-2)/20)+2))</f>
        <v/>
      </c>
      <c r="M2672" s="0" t="str">
        <f aca="false">IF($A2672="","","Compra no cartão")</f>
        <v/>
      </c>
    </row>
    <row r="2673" customFormat="false" ht="13.5" hidden="false" customHeight="false" outlineLevel="0" collapsed="false">
      <c r="A2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3" s="0" t="str">
        <f aca="false">IF($A2673="","",INDEX(CARTAO_COMPRAS!$C:$C,INT((ROW()-2)/20)+2))</f>
        <v/>
      </c>
      <c r="C2673" s="0" t="str">
        <f aca="false">IF($A2673="","",INDEX(CARTAO_COMPRAS!$D:$D,INT((ROW()-2)/20)+2))</f>
        <v/>
      </c>
      <c r="D2673" s="0" t="str">
        <f aca="false">IF($A2673="","",INDEX(CARTAO_COMPRAS!$E:$E,INT((ROW()-2)/20)+2))</f>
        <v/>
      </c>
      <c r="E2673" s="0" t="str">
        <f aca="false">IF($A2673="","",INDEX(CARTAO_COMPRAS!$H:$H,INT((ROW()-2)/20)+2)+MOD(ROW()-2,20))</f>
        <v/>
      </c>
      <c r="F2673" s="0" t="str">
        <f aca="false">IF($A2673="","",INDEX(CARTAO_COMPRAS!$G:$G,INT((ROW()-2)/20)+2))</f>
        <v/>
      </c>
      <c r="G2673" s="5" t="str">
        <f aca="false">IF($A2673="","",INDEX(CARTAO_COMPRAS!$I:$I,INT((ROW()-2)/20)+2))</f>
        <v/>
      </c>
      <c r="H2673" s="4" t="str">
        <f aca="false">IF($A2673="","",EDATE(INDEX(CARTAO_COMPRAS!$J:$J,INT((ROW()-2)/20)+2),MOD(ROW()-2,20)))</f>
        <v/>
      </c>
      <c r="I2673" s="4" t="str">
        <f aca="false">IF($H2673="","",$H2673-WEEKDAY($H2673,2)+1)</f>
        <v/>
      </c>
      <c r="J2673" s="4" t="str">
        <f aca="false">IF($I2673="","",$I2673+6)</f>
        <v/>
      </c>
      <c r="K2673" s="6" t="str">
        <f aca="false">IF($H2673="","",DATE(YEAR($H2673),MONTH($H2673),1))</f>
        <v/>
      </c>
      <c r="L2673" s="0" t="str">
        <f aca="false">IF($A2673="","",INDEX(CARTAO_COMPRAS!$K:$K,INT((ROW()-2)/20)+2))</f>
        <v/>
      </c>
      <c r="M2673" s="0" t="str">
        <f aca="false">IF($A2673="","","Compra no cartão")</f>
        <v/>
      </c>
    </row>
    <row r="2674" customFormat="false" ht="13.5" hidden="false" customHeight="false" outlineLevel="0" collapsed="false">
      <c r="A2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4" s="0" t="str">
        <f aca="false">IF($A2674="","",INDEX(CARTAO_COMPRAS!$C:$C,INT((ROW()-2)/20)+2))</f>
        <v/>
      </c>
      <c r="C2674" s="0" t="str">
        <f aca="false">IF($A2674="","",INDEX(CARTAO_COMPRAS!$D:$D,INT((ROW()-2)/20)+2))</f>
        <v/>
      </c>
      <c r="D2674" s="0" t="str">
        <f aca="false">IF($A2674="","",INDEX(CARTAO_COMPRAS!$E:$E,INT((ROW()-2)/20)+2))</f>
        <v/>
      </c>
      <c r="E2674" s="0" t="str">
        <f aca="false">IF($A2674="","",INDEX(CARTAO_COMPRAS!$H:$H,INT((ROW()-2)/20)+2)+MOD(ROW()-2,20))</f>
        <v/>
      </c>
      <c r="F2674" s="0" t="str">
        <f aca="false">IF($A2674="","",INDEX(CARTAO_COMPRAS!$G:$G,INT((ROW()-2)/20)+2))</f>
        <v/>
      </c>
      <c r="G2674" s="5" t="str">
        <f aca="false">IF($A2674="","",INDEX(CARTAO_COMPRAS!$I:$I,INT((ROW()-2)/20)+2))</f>
        <v/>
      </c>
      <c r="H2674" s="4" t="str">
        <f aca="false">IF($A2674="","",EDATE(INDEX(CARTAO_COMPRAS!$J:$J,INT((ROW()-2)/20)+2),MOD(ROW()-2,20)))</f>
        <v/>
      </c>
      <c r="I2674" s="4" t="str">
        <f aca="false">IF($H2674="","",$H2674-WEEKDAY($H2674,2)+1)</f>
        <v/>
      </c>
      <c r="J2674" s="4" t="str">
        <f aca="false">IF($I2674="","",$I2674+6)</f>
        <v/>
      </c>
      <c r="K2674" s="6" t="str">
        <f aca="false">IF($H2674="","",DATE(YEAR($H2674),MONTH($H2674),1))</f>
        <v/>
      </c>
      <c r="L2674" s="0" t="str">
        <f aca="false">IF($A2674="","",INDEX(CARTAO_COMPRAS!$K:$K,INT((ROW()-2)/20)+2))</f>
        <v/>
      </c>
      <c r="M2674" s="0" t="str">
        <f aca="false">IF($A2674="","","Compra no cartão")</f>
        <v/>
      </c>
    </row>
    <row r="2675" customFormat="false" ht="13.5" hidden="false" customHeight="false" outlineLevel="0" collapsed="false">
      <c r="A2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5" s="0" t="str">
        <f aca="false">IF($A2675="","",INDEX(CARTAO_COMPRAS!$C:$C,INT((ROW()-2)/20)+2))</f>
        <v/>
      </c>
      <c r="C2675" s="0" t="str">
        <f aca="false">IF($A2675="","",INDEX(CARTAO_COMPRAS!$D:$D,INT((ROW()-2)/20)+2))</f>
        <v/>
      </c>
      <c r="D2675" s="0" t="str">
        <f aca="false">IF($A2675="","",INDEX(CARTAO_COMPRAS!$E:$E,INT((ROW()-2)/20)+2))</f>
        <v/>
      </c>
      <c r="E2675" s="0" t="str">
        <f aca="false">IF($A2675="","",INDEX(CARTAO_COMPRAS!$H:$H,INT((ROW()-2)/20)+2)+MOD(ROW()-2,20))</f>
        <v/>
      </c>
      <c r="F2675" s="0" t="str">
        <f aca="false">IF($A2675="","",INDEX(CARTAO_COMPRAS!$G:$G,INT((ROW()-2)/20)+2))</f>
        <v/>
      </c>
      <c r="G2675" s="5" t="str">
        <f aca="false">IF($A2675="","",INDEX(CARTAO_COMPRAS!$I:$I,INT((ROW()-2)/20)+2))</f>
        <v/>
      </c>
      <c r="H2675" s="4" t="str">
        <f aca="false">IF($A2675="","",EDATE(INDEX(CARTAO_COMPRAS!$J:$J,INT((ROW()-2)/20)+2),MOD(ROW()-2,20)))</f>
        <v/>
      </c>
      <c r="I2675" s="4" t="str">
        <f aca="false">IF($H2675="","",$H2675-WEEKDAY($H2675,2)+1)</f>
        <v/>
      </c>
      <c r="J2675" s="4" t="str">
        <f aca="false">IF($I2675="","",$I2675+6)</f>
        <v/>
      </c>
      <c r="K2675" s="6" t="str">
        <f aca="false">IF($H2675="","",DATE(YEAR($H2675),MONTH($H2675),1))</f>
        <v/>
      </c>
      <c r="L2675" s="0" t="str">
        <f aca="false">IF($A2675="","",INDEX(CARTAO_COMPRAS!$K:$K,INT((ROW()-2)/20)+2))</f>
        <v/>
      </c>
      <c r="M2675" s="0" t="str">
        <f aca="false">IF($A2675="","","Compra no cartão")</f>
        <v/>
      </c>
    </row>
    <row r="2676" customFormat="false" ht="13.5" hidden="false" customHeight="false" outlineLevel="0" collapsed="false">
      <c r="A2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6" s="0" t="str">
        <f aca="false">IF($A2676="","",INDEX(CARTAO_COMPRAS!$C:$C,INT((ROW()-2)/20)+2))</f>
        <v/>
      </c>
      <c r="C2676" s="0" t="str">
        <f aca="false">IF($A2676="","",INDEX(CARTAO_COMPRAS!$D:$D,INT((ROW()-2)/20)+2))</f>
        <v/>
      </c>
      <c r="D2676" s="0" t="str">
        <f aca="false">IF($A2676="","",INDEX(CARTAO_COMPRAS!$E:$E,INT((ROW()-2)/20)+2))</f>
        <v/>
      </c>
      <c r="E2676" s="0" t="str">
        <f aca="false">IF($A2676="","",INDEX(CARTAO_COMPRAS!$H:$H,INT((ROW()-2)/20)+2)+MOD(ROW()-2,20))</f>
        <v/>
      </c>
      <c r="F2676" s="0" t="str">
        <f aca="false">IF($A2676="","",INDEX(CARTAO_COMPRAS!$G:$G,INT((ROW()-2)/20)+2))</f>
        <v/>
      </c>
      <c r="G2676" s="5" t="str">
        <f aca="false">IF($A2676="","",INDEX(CARTAO_COMPRAS!$I:$I,INT((ROW()-2)/20)+2))</f>
        <v/>
      </c>
      <c r="H2676" s="4" t="str">
        <f aca="false">IF($A2676="","",EDATE(INDEX(CARTAO_COMPRAS!$J:$J,INT((ROW()-2)/20)+2),MOD(ROW()-2,20)))</f>
        <v/>
      </c>
      <c r="I2676" s="4" t="str">
        <f aca="false">IF($H2676="","",$H2676-WEEKDAY($H2676,2)+1)</f>
        <v/>
      </c>
      <c r="J2676" s="4" t="str">
        <f aca="false">IF($I2676="","",$I2676+6)</f>
        <v/>
      </c>
      <c r="K2676" s="6" t="str">
        <f aca="false">IF($H2676="","",DATE(YEAR($H2676),MONTH($H2676),1))</f>
        <v/>
      </c>
      <c r="L2676" s="0" t="str">
        <f aca="false">IF($A2676="","",INDEX(CARTAO_COMPRAS!$K:$K,INT((ROW()-2)/20)+2))</f>
        <v/>
      </c>
      <c r="M2676" s="0" t="str">
        <f aca="false">IF($A2676="","","Compra no cartão")</f>
        <v/>
      </c>
    </row>
    <row r="2677" customFormat="false" ht="13.5" hidden="false" customHeight="false" outlineLevel="0" collapsed="false">
      <c r="A2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7" s="0" t="str">
        <f aca="false">IF($A2677="","",INDEX(CARTAO_COMPRAS!$C:$C,INT((ROW()-2)/20)+2))</f>
        <v/>
      </c>
      <c r="C2677" s="0" t="str">
        <f aca="false">IF($A2677="","",INDEX(CARTAO_COMPRAS!$D:$D,INT((ROW()-2)/20)+2))</f>
        <v/>
      </c>
      <c r="D2677" s="0" t="str">
        <f aca="false">IF($A2677="","",INDEX(CARTAO_COMPRAS!$E:$E,INT((ROW()-2)/20)+2))</f>
        <v/>
      </c>
      <c r="E2677" s="0" t="str">
        <f aca="false">IF($A2677="","",INDEX(CARTAO_COMPRAS!$H:$H,INT((ROW()-2)/20)+2)+MOD(ROW()-2,20))</f>
        <v/>
      </c>
      <c r="F2677" s="0" t="str">
        <f aca="false">IF($A2677="","",INDEX(CARTAO_COMPRAS!$G:$G,INT((ROW()-2)/20)+2))</f>
        <v/>
      </c>
      <c r="G2677" s="5" t="str">
        <f aca="false">IF($A2677="","",INDEX(CARTAO_COMPRAS!$I:$I,INT((ROW()-2)/20)+2))</f>
        <v/>
      </c>
      <c r="H2677" s="4" t="str">
        <f aca="false">IF($A2677="","",EDATE(INDEX(CARTAO_COMPRAS!$J:$J,INT((ROW()-2)/20)+2),MOD(ROW()-2,20)))</f>
        <v/>
      </c>
      <c r="I2677" s="4" t="str">
        <f aca="false">IF($H2677="","",$H2677-WEEKDAY($H2677,2)+1)</f>
        <v/>
      </c>
      <c r="J2677" s="4" t="str">
        <f aca="false">IF($I2677="","",$I2677+6)</f>
        <v/>
      </c>
      <c r="K2677" s="6" t="str">
        <f aca="false">IF($H2677="","",DATE(YEAR($H2677),MONTH($H2677),1))</f>
        <v/>
      </c>
      <c r="L2677" s="0" t="str">
        <f aca="false">IF($A2677="","",INDEX(CARTAO_COMPRAS!$K:$K,INT((ROW()-2)/20)+2))</f>
        <v/>
      </c>
      <c r="M2677" s="0" t="str">
        <f aca="false">IF($A2677="","","Compra no cartão")</f>
        <v/>
      </c>
    </row>
    <row r="2678" customFormat="false" ht="13.5" hidden="false" customHeight="false" outlineLevel="0" collapsed="false">
      <c r="A2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8" s="0" t="str">
        <f aca="false">IF($A2678="","",INDEX(CARTAO_COMPRAS!$C:$C,INT((ROW()-2)/20)+2))</f>
        <v/>
      </c>
      <c r="C2678" s="0" t="str">
        <f aca="false">IF($A2678="","",INDEX(CARTAO_COMPRAS!$D:$D,INT((ROW()-2)/20)+2))</f>
        <v/>
      </c>
      <c r="D2678" s="0" t="str">
        <f aca="false">IF($A2678="","",INDEX(CARTAO_COMPRAS!$E:$E,INT((ROW()-2)/20)+2))</f>
        <v/>
      </c>
      <c r="E2678" s="0" t="str">
        <f aca="false">IF($A2678="","",INDEX(CARTAO_COMPRAS!$H:$H,INT((ROW()-2)/20)+2)+MOD(ROW()-2,20))</f>
        <v/>
      </c>
      <c r="F2678" s="0" t="str">
        <f aca="false">IF($A2678="","",INDEX(CARTAO_COMPRAS!$G:$G,INT((ROW()-2)/20)+2))</f>
        <v/>
      </c>
      <c r="G2678" s="5" t="str">
        <f aca="false">IF($A2678="","",INDEX(CARTAO_COMPRAS!$I:$I,INT((ROW()-2)/20)+2))</f>
        <v/>
      </c>
      <c r="H2678" s="4" t="str">
        <f aca="false">IF($A2678="","",EDATE(INDEX(CARTAO_COMPRAS!$J:$J,INT((ROW()-2)/20)+2),MOD(ROW()-2,20)))</f>
        <v/>
      </c>
      <c r="I2678" s="4" t="str">
        <f aca="false">IF($H2678="","",$H2678-WEEKDAY($H2678,2)+1)</f>
        <v/>
      </c>
      <c r="J2678" s="4" t="str">
        <f aca="false">IF($I2678="","",$I2678+6)</f>
        <v/>
      </c>
      <c r="K2678" s="6" t="str">
        <f aca="false">IF($H2678="","",DATE(YEAR($H2678),MONTH($H2678),1))</f>
        <v/>
      </c>
      <c r="L2678" s="0" t="str">
        <f aca="false">IF($A2678="","",INDEX(CARTAO_COMPRAS!$K:$K,INT((ROW()-2)/20)+2))</f>
        <v/>
      </c>
      <c r="M2678" s="0" t="str">
        <f aca="false">IF($A2678="","","Compra no cartão")</f>
        <v/>
      </c>
    </row>
    <row r="2679" customFormat="false" ht="13.5" hidden="false" customHeight="false" outlineLevel="0" collapsed="false">
      <c r="A2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79" s="0" t="str">
        <f aca="false">IF($A2679="","",INDEX(CARTAO_COMPRAS!$C:$C,INT((ROW()-2)/20)+2))</f>
        <v/>
      </c>
      <c r="C2679" s="0" t="str">
        <f aca="false">IF($A2679="","",INDEX(CARTAO_COMPRAS!$D:$D,INT((ROW()-2)/20)+2))</f>
        <v/>
      </c>
      <c r="D2679" s="0" t="str">
        <f aca="false">IF($A2679="","",INDEX(CARTAO_COMPRAS!$E:$E,INT((ROW()-2)/20)+2))</f>
        <v/>
      </c>
      <c r="E2679" s="0" t="str">
        <f aca="false">IF($A2679="","",INDEX(CARTAO_COMPRAS!$H:$H,INT((ROW()-2)/20)+2)+MOD(ROW()-2,20))</f>
        <v/>
      </c>
      <c r="F2679" s="0" t="str">
        <f aca="false">IF($A2679="","",INDEX(CARTAO_COMPRAS!$G:$G,INT((ROW()-2)/20)+2))</f>
        <v/>
      </c>
      <c r="G2679" s="5" t="str">
        <f aca="false">IF($A2679="","",INDEX(CARTAO_COMPRAS!$I:$I,INT((ROW()-2)/20)+2))</f>
        <v/>
      </c>
      <c r="H2679" s="4" t="str">
        <f aca="false">IF($A2679="","",EDATE(INDEX(CARTAO_COMPRAS!$J:$J,INT((ROW()-2)/20)+2),MOD(ROW()-2,20)))</f>
        <v/>
      </c>
      <c r="I2679" s="4" t="str">
        <f aca="false">IF($H2679="","",$H2679-WEEKDAY($H2679,2)+1)</f>
        <v/>
      </c>
      <c r="J2679" s="4" t="str">
        <f aca="false">IF($I2679="","",$I2679+6)</f>
        <v/>
      </c>
      <c r="K2679" s="6" t="str">
        <f aca="false">IF($H2679="","",DATE(YEAR($H2679),MONTH($H2679),1))</f>
        <v/>
      </c>
      <c r="L2679" s="0" t="str">
        <f aca="false">IF($A2679="","",INDEX(CARTAO_COMPRAS!$K:$K,INT((ROW()-2)/20)+2))</f>
        <v/>
      </c>
      <c r="M2679" s="0" t="str">
        <f aca="false">IF($A2679="","","Compra no cartão")</f>
        <v/>
      </c>
    </row>
    <row r="2680" customFormat="false" ht="13.5" hidden="false" customHeight="false" outlineLevel="0" collapsed="false">
      <c r="A2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80" s="0" t="str">
        <f aca="false">IF($A2680="","",INDEX(CARTAO_COMPRAS!$C:$C,INT((ROW()-2)/20)+2))</f>
        <v/>
      </c>
      <c r="C2680" s="0" t="str">
        <f aca="false">IF($A2680="","",INDEX(CARTAO_COMPRAS!$D:$D,INT((ROW()-2)/20)+2))</f>
        <v/>
      </c>
      <c r="D2680" s="0" t="str">
        <f aca="false">IF($A2680="","",INDEX(CARTAO_COMPRAS!$E:$E,INT((ROW()-2)/20)+2))</f>
        <v/>
      </c>
      <c r="E2680" s="0" t="str">
        <f aca="false">IF($A2680="","",INDEX(CARTAO_COMPRAS!$H:$H,INT((ROW()-2)/20)+2)+MOD(ROW()-2,20))</f>
        <v/>
      </c>
      <c r="F2680" s="0" t="str">
        <f aca="false">IF($A2680="","",INDEX(CARTAO_COMPRAS!$G:$G,INT((ROW()-2)/20)+2))</f>
        <v/>
      </c>
      <c r="G2680" s="5" t="str">
        <f aca="false">IF($A2680="","",INDEX(CARTAO_COMPRAS!$I:$I,INT((ROW()-2)/20)+2))</f>
        <v/>
      </c>
      <c r="H2680" s="4" t="str">
        <f aca="false">IF($A2680="","",EDATE(INDEX(CARTAO_COMPRAS!$J:$J,INT((ROW()-2)/20)+2),MOD(ROW()-2,20)))</f>
        <v/>
      </c>
      <c r="I2680" s="4" t="str">
        <f aca="false">IF($H2680="","",$H2680-WEEKDAY($H2680,2)+1)</f>
        <v/>
      </c>
      <c r="J2680" s="4" t="str">
        <f aca="false">IF($I2680="","",$I2680+6)</f>
        <v/>
      </c>
      <c r="K2680" s="6" t="str">
        <f aca="false">IF($H2680="","",DATE(YEAR($H2680),MONTH($H2680),1))</f>
        <v/>
      </c>
      <c r="L2680" s="0" t="str">
        <f aca="false">IF($A2680="","",INDEX(CARTAO_COMPRAS!$K:$K,INT((ROW()-2)/20)+2))</f>
        <v/>
      </c>
      <c r="M2680" s="0" t="str">
        <f aca="false">IF($A2680="","","Compra no cartão")</f>
        <v/>
      </c>
    </row>
    <row r="2681" customFormat="false" ht="13.5" hidden="false" customHeight="false" outlineLevel="0" collapsed="false">
      <c r="A2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81" s="0" t="str">
        <f aca="false">IF($A2681="","",INDEX(CARTAO_COMPRAS!$C:$C,INT((ROW()-2)/20)+2))</f>
        <v/>
      </c>
      <c r="C2681" s="0" t="str">
        <f aca="false">IF($A2681="","",INDEX(CARTAO_COMPRAS!$D:$D,INT((ROW()-2)/20)+2))</f>
        <v/>
      </c>
      <c r="D2681" s="0" t="str">
        <f aca="false">IF($A2681="","",INDEX(CARTAO_COMPRAS!$E:$E,INT((ROW()-2)/20)+2))</f>
        <v/>
      </c>
      <c r="E2681" s="0" t="str">
        <f aca="false">IF($A2681="","",INDEX(CARTAO_COMPRAS!$H:$H,INT((ROW()-2)/20)+2)+MOD(ROW()-2,20))</f>
        <v/>
      </c>
      <c r="F2681" s="0" t="str">
        <f aca="false">IF($A2681="","",INDEX(CARTAO_COMPRAS!$G:$G,INT((ROW()-2)/20)+2))</f>
        <v/>
      </c>
      <c r="G2681" s="5" t="str">
        <f aca="false">IF($A2681="","",INDEX(CARTAO_COMPRAS!$I:$I,INT((ROW()-2)/20)+2))</f>
        <v/>
      </c>
      <c r="H2681" s="4" t="str">
        <f aca="false">IF($A2681="","",EDATE(INDEX(CARTAO_COMPRAS!$J:$J,INT((ROW()-2)/20)+2),MOD(ROW()-2,20)))</f>
        <v/>
      </c>
      <c r="I2681" s="4" t="str">
        <f aca="false">IF($H2681="","",$H2681-WEEKDAY($H2681,2)+1)</f>
        <v/>
      </c>
      <c r="J2681" s="4" t="str">
        <f aca="false">IF($I2681="","",$I2681+6)</f>
        <v/>
      </c>
      <c r="K2681" s="6" t="str">
        <f aca="false">IF($H2681="","",DATE(YEAR($H2681),MONTH($H2681),1))</f>
        <v/>
      </c>
      <c r="L2681" s="0" t="str">
        <f aca="false">IF($A2681="","",INDEX(CARTAO_COMPRAS!$K:$K,INT((ROW()-2)/20)+2))</f>
        <v/>
      </c>
      <c r="M2681" s="0" t="str">
        <f aca="false">IF($A2681="","","Compra no cartão")</f>
        <v/>
      </c>
    </row>
    <row r="2682" customFormat="false" ht="13.5" hidden="false" customHeight="false" outlineLevel="0" collapsed="false">
      <c r="A26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135</v>
      </c>
      <c r="B2682" s="0" t="str">
        <f aca="false">IF($A2682="","",INDEX(CARTAO_COMPRAS!$C:$C,INT((ROW()-2)/20)+2))</f>
        <v>Bradesco</v>
      </c>
      <c r="C2682" s="0" t="str">
        <f aca="false">IF($A2682="","",INDEX(CARTAO_COMPRAS!$D:$D,INT((ROW()-2)/20)+2))</f>
        <v>Swfit - Açougue</v>
      </c>
      <c r="D2682" s="0" t="str">
        <f aca="false">IF($A2682="","",INDEX(CARTAO_COMPRAS!$E:$E,INT((ROW()-2)/20)+2))</f>
        <v>Alimentação / Insumos</v>
      </c>
      <c r="E2682" s="0" t="n">
        <f aca="false">IF($A2682="","",INDEX(CARTAO_COMPRAS!$H:$H,INT((ROW()-2)/20)+2)+MOD(ROW()-2,20))</f>
        <v>1</v>
      </c>
      <c r="F2682" s="0" t="n">
        <f aca="false">IF($A2682="","",INDEX(CARTAO_COMPRAS!$G:$G,INT((ROW()-2)/20)+2))</f>
        <v>4</v>
      </c>
      <c r="G2682" s="5" t="n">
        <f aca="false">IF($A2682="","",INDEX(CARTAO_COMPRAS!$I:$I,INT((ROW()-2)/20)+2))</f>
        <v>261.54</v>
      </c>
      <c r="H2682" s="4" t="n">
        <f aca="false">IF($A2682="","",EDATE(INDEX(CARTAO_COMPRAS!$J:$J,INT((ROW()-2)/20)+2),MOD(ROW()-2,20)))</f>
        <v>46218</v>
      </c>
      <c r="I2682" s="4" t="n">
        <f aca="false">IF($H2682="","",$H2682-WEEKDAY($H2682,2)+1)</f>
        <v>46216</v>
      </c>
      <c r="J2682" s="4" t="n">
        <f aca="false">IF($I2682="","",$I2682+6)</f>
        <v>46222</v>
      </c>
      <c r="K2682" s="6" t="n">
        <f aca="false">IF($H2682="","",DATE(YEAR($H2682),MONTH($H2682),1))</f>
        <v>46204</v>
      </c>
      <c r="L2682" s="0" t="str">
        <f aca="false">IF($A2682="","",INDEX(CARTAO_COMPRAS!$K:$K,INT((ROW()-2)/20)+2))</f>
        <v>Previsto</v>
      </c>
      <c r="M2682" s="0" t="str">
        <f aca="false">IF($A2682="","","Compra no cartão")</f>
        <v>Compra no cartão</v>
      </c>
    </row>
    <row r="2683" customFormat="false" ht="13.5" hidden="false" customHeight="false" outlineLevel="0" collapsed="false">
      <c r="A26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135</v>
      </c>
      <c r="B2683" s="0" t="str">
        <f aca="false">IF($A2683="","",INDEX(CARTAO_COMPRAS!$C:$C,INT((ROW()-2)/20)+2))</f>
        <v>Bradesco</v>
      </c>
      <c r="C2683" s="0" t="str">
        <f aca="false">IF($A2683="","",INDEX(CARTAO_COMPRAS!$D:$D,INT((ROW()-2)/20)+2))</f>
        <v>Swfit - Açougue</v>
      </c>
      <c r="D2683" s="0" t="str">
        <f aca="false">IF($A2683="","",INDEX(CARTAO_COMPRAS!$E:$E,INT((ROW()-2)/20)+2))</f>
        <v>Alimentação / Insumos</v>
      </c>
      <c r="E2683" s="0" t="n">
        <f aca="false">IF($A2683="","",INDEX(CARTAO_COMPRAS!$H:$H,INT((ROW()-2)/20)+2)+MOD(ROW()-2,20))</f>
        <v>2</v>
      </c>
      <c r="F2683" s="0" t="n">
        <f aca="false">IF($A2683="","",INDEX(CARTAO_COMPRAS!$G:$G,INT((ROW()-2)/20)+2))</f>
        <v>4</v>
      </c>
      <c r="G2683" s="5" t="n">
        <f aca="false">IF($A2683="","",INDEX(CARTAO_COMPRAS!$I:$I,INT((ROW()-2)/20)+2))</f>
        <v>261.54</v>
      </c>
      <c r="H2683" s="4" t="n">
        <f aca="false">IF($A2683="","",EDATE(INDEX(CARTAO_COMPRAS!$J:$J,INT((ROW()-2)/20)+2),MOD(ROW()-2,20)))</f>
        <v>46249</v>
      </c>
      <c r="I2683" s="4" t="n">
        <f aca="false">IF($H2683="","",$H2683-WEEKDAY($H2683,2)+1)</f>
        <v>46244</v>
      </c>
      <c r="J2683" s="4" t="n">
        <f aca="false">IF($I2683="","",$I2683+6)</f>
        <v>46250</v>
      </c>
      <c r="K2683" s="6" t="n">
        <f aca="false">IF($H2683="","",DATE(YEAR($H2683),MONTH($H2683),1))</f>
        <v>46235</v>
      </c>
      <c r="L2683" s="0" t="str">
        <f aca="false">IF($A2683="","",INDEX(CARTAO_COMPRAS!$K:$K,INT((ROW()-2)/20)+2))</f>
        <v>Previsto</v>
      </c>
      <c r="M2683" s="0" t="str">
        <f aca="false">IF($A2683="","","Compra no cartão")</f>
        <v>Compra no cartão</v>
      </c>
    </row>
    <row r="2684" customFormat="false" ht="13.5" hidden="false" customHeight="false" outlineLevel="0" collapsed="false">
      <c r="A268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135</v>
      </c>
      <c r="B2684" s="0" t="str">
        <f aca="false">IF($A2684="","",INDEX(CARTAO_COMPRAS!$C:$C,INT((ROW()-2)/20)+2))</f>
        <v>Bradesco</v>
      </c>
      <c r="C2684" s="0" t="str">
        <f aca="false">IF($A2684="","",INDEX(CARTAO_COMPRAS!$D:$D,INT((ROW()-2)/20)+2))</f>
        <v>Swfit - Açougue</v>
      </c>
      <c r="D2684" s="0" t="str">
        <f aca="false">IF($A2684="","",INDEX(CARTAO_COMPRAS!$E:$E,INT((ROW()-2)/20)+2))</f>
        <v>Alimentação / Insumos</v>
      </c>
      <c r="E2684" s="0" t="n">
        <f aca="false">IF($A2684="","",INDEX(CARTAO_COMPRAS!$H:$H,INT((ROW()-2)/20)+2)+MOD(ROW()-2,20))</f>
        <v>3</v>
      </c>
      <c r="F2684" s="0" t="n">
        <f aca="false">IF($A2684="","",INDEX(CARTAO_COMPRAS!$G:$G,INT((ROW()-2)/20)+2))</f>
        <v>4</v>
      </c>
      <c r="G2684" s="5" t="n">
        <f aca="false">IF($A2684="","",INDEX(CARTAO_COMPRAS!$I:$I,INT((ROW()-2)/20)+2))</f>
        <v>261.54</v>
      </c>
      <c r="H2684" s="4" t="n">
        <f aca="false">IF($A2684="","",EDATE(INDEX(CARTAO_COMPRAS!$J:$J,INT((ROW()-2)/20)+2),MOD(ROW()-2,20)))</f>
        <v>46280</v>
      </c>
      <c r="I2684" s="4" t="n">
        <f aca="false">IF($H2684="","",$H2684-WEEKDAY($H2684,2)+1)</f>
        <v>46279</v>
      </c>
      <c r="J2684" s="4" t="n">
        <f aca="false">IF($I2684="","",$I2684+6)</f>
        <v>46285</v>
      </c>
      <c r="K2684" s="6" t="n">
        <f aca="false">IF($H2684="","",DATE(YEAR($H2684),MONTH($H2684),1))</f>
        <v>46266</v>
      </c>
      <c r="L2684" s="0" t="str">
        <f aca="false">IF($A2684="","",INDEX(CARTAO_COMPRAS!$K:$K,INT((ROW()-2)/20)+2))</f>
        <v>Previsto</v>
      </c>
      <c r="M2684" s="0" t="str">
        <f aca="false">IF($A2684="","","Compra no cartão")</f>
        <v>Compra no cartão</v>
      </c>
    </row>
    <row r="2685" customFormat="false" ht="13.5" hidden="false" customHeight="false" outlineLevel="0" collapsed="false">
      <c r="A268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135</v>
      </c>
      <c r="B2685" s="0" t="str">
        <f aca="false">IF($A2685="","",INDEX(CARTAO_COMPRAS!$C:$C,INT((ROW()-2)/20)+2))</f>
        <v>Bradesco</v>
      </c>
      <c r="C2685" s="0" t="str">
        <f aca="false">IF($A2685="","",INDEX(CARTAO_COMPRAS!$D:$D,INT((ROW()-2)/20)+2))</f>
        <v>Swfit - Açougue</v>
      </c>
      <c r="D2685" s="0" t="str">
        <f aca="false">IF($A2685="","",INDEX(CARTAO_COMPRAS!$E:$E,INT((ROW()-2)/20)+2))</f>
        <v>Alimentação / Insumos</v>
      </c>
      <c r="E2685" s="0" t="n">
        <f aca="false">IF($A2685="","",INDEX(CARTAO_COMPRAS!$H:$H,INT((ROW()-2)/20)+2)+MOD(ROW()-2,20))</f>
        <v>4</v>
      </c>
      <c r="F2685" s="0" t="n">
        <f aca="false">IF($A2685="","",INDEX(CARTAO_COMPRAS!$G:$G,INT((ROW()-2)/20)+2))</f>
        <v>4</v>
      </c>
      <c r="G2685" s="5" t="n">
        <f aca="false">IF($A2685="","",INDEX(CARTAO_COMPRAS!$I:$I,INT((ROW()-2)/20)+2))</f>
        <v>261.54</v>
      </c>
      <c r="H2685" s="4" t="n">
        <f aca="false">IF($A2685="","",EDATE(INDEX(CARTAO_COMPRAS!$J:$J,INT((ROW()-2)/20)+2),MOD(ROW()-2,20)))</f>
        <v>46310</v>
      </c>
      <c r="I2685" s="4" t="n">
        <f aca="false">IF($H2685="","",$H2685-WEEKDAY($H2685,2)+1)</f>
        <v>46307</v>
      </c>
      <c r="J2685" s="4" t="n">
        <f aca="false">IF($I2685="","",$I2685+6)</f>
        <v>46313</v>
      </c>
      <c r="K2685" s="6" t="n">
        <f aca="false">IF($H2685="","",DATE(YEAR($H2685),MONTH($H2685),1))</f>
        <v>46296</v>
      </c>
      <c r="L2685" s="0" t="str">
        <f aca="false">IF($A2685="","",INDEX(CARTAO_COMPRAS!$K:$K,INT((ROW()-2)/20)+2))</f>
        <v>Previsto</v>
      </c>
      <c r="M2685" s="0" t="str">
        <f aca="false">IF($A2685="","","Compra no cartão")</f>
        <v>Compra no cartão</v>
      </c>
    </row>
    <row r="2686" customFormat="false" ht="13.5" hidden="false" customHeight="false" outlineLevel="0" collapsed="false">
      <c r="A2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86" s="0" t="str">
        <f aca="false">IF($A2686="","",INDEX(CARTAO_COMPRAS!$C:$C,INT((ROW()-2)/20)+2))</f>
        <v/>
      </c>
      <c r="C2686" s="0" t="str">
        <f aca="false">IF($A2686="","",INDEX(CARTAO_COMPRAS!$D:$D,INT((ROW()-2)/20)+2))</f>
        <v/>
      </c>
      <c r="D2686" s="0" t="str">
        <f aca="false">IF($A2686="","",INDEX(CARTAO_COMPRAS!$E:$E,INT((ROW()-2)/20)+2))</f>
        <v/>
      </c>
      <c r="E2686" s="0" t="str">
        <f aca="false">IF($A2686="","",INDEX(CARTAO_COMPRAS!$H:$H,INT((ROW()-2)/20)+2)+MOD(ROW()-2,20))</f>
        <v/>
      </c>
      <c r="F2686" s="0" t="str">
        <f aca="false">IF($A2686="","",INDEX(CARTAO_COMPRAS!$G:$G,INT((ROW()-2)/20)+2))</f>
        <v/>
      </c>
      <c r="G2686" s="5" t="str">
        <f aca="false">IF($A2686="","",INDEX(CARTAO_COMPRAS!$I:$I,INT((ROW()-2)/20)+2))</f>
        <v/>
      </c>
      <c r="H2686" s="4" t="str">
        <f aca="false">IF($A2686="","",EDATE(INDEX(CARTAO_COMPRAS!$J:$J,INT((ROW()-2)/20)+2),MOD(ROW()-2,20)))</f>
        <v/>
      </c>
      <c r="I2686" s="4" t="str">
        <f aca="false">IF($H2686="","",$H2686-WEEKDAY($H2686,2)+1)</f>
        <v/>
      </c>
      <c r="J2686" s="4" t="str">
        <f aca="false">IF($I2686="","",$I2686+6)</f>
        <v/>
      </c>
      <c r="K2686" s="6" t="str">
        <f aca="false">IF($H2686="","",DATE(YEAR($H2686),MONTH($H2686),1))</f>
        <v/>
      </c>
      <c r="L2686" s="0" t="str">
        <f aca="false">IF($A2686="","",INDEX(CARTAO_COMPRAS!$K:$K,INT((ROW()-2)/20)+2))</f>
        <v/>
      </c>
      <c r="M2686" s="0" t="str">
        <f aca="false">IF($A2686="","","Compra no cartão")</f>
        <v/>
      </c>
    </row>
    <row r="2687" customFormat="false" ht="13.5" hidden="false" customHeight="false" outlineLevel="0" collapsed="false">
      <c r="A2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87" s="0" t="str">
        <f aca="false">IF($A2687="","",INDEX(CARTAO_COMPRAS!$C:$C,INT((ROW()-2)/20)+2))</f>
        <v/>
      </c>
      <c r="C2687" s="0" t="str">
        <f aca="false">IF($A2687="","",INDEX(CARTAO_COMPRAS!$D:$D,INT((ROW()-2)/20)+2))</f>
        <v/>
      </c>
      <c r="D2687" s="0" t="str">
        <f aca="false">IF($A2687="","",INDEX(CARTAO_COMPRAS!$E:$E,INT((ROW()-2)/20)+2))</f>
        <v/>
      </c>
      <c r="E2687" s="0" t="str">
        <f aca="false">IF($A2687="","",INDEX(CARTAO_COMPRAS!$H:$H,INT((ROW()-2)/20)+2)+MOD(ROW()-2,20))</f>
        <v/>
      </c>
      <c r="F2687" s="0" t="str">
        <f aca="false">IF($A2687="","",INDEX(CARTAO_COMPRAS!$G:$G,INT((ROW()-2)/20)+2))</f>
        <v/>
      </c>
      <c r="G2687" s="5" t="str">
        <f aca="false">IF($A2687="","",INDEX(CARTAO_COMPRAS!$I:$I,INT((ROW()-2)/20)+2))</f>
        <v/>
      </c>
      <c r="H2687" s="4" t="str">
        <f aca="false">IF($A2687="","",EDATE(INDEX(CARTAO_COMPRAS!$J:$J,INT((ROW()-2)/20)+2),MOD(ROW()-2,20)))</f>
        <v/>
      </c>
      <c r="I2687" s="4" t="str">
        <f aca="false">IF($H2687="","",$H2687-WEEKDAY($H2687,2)+1)</f>
        <v/>
      </c>
      <c r="J2687" s="4" t="str">
        <f aca="false">IF($I2687="","",$I2687+6)</f>
        <v/>
      </c>
      <c r="K2687" s="6" t="str">
        <f aca="false">IF($H2687="","",DATE(YEAR($H2687),MONTH($H2687),1))</f>
        <v/>
      </c>
      <c r="L2687" s="0" t="str">
        <f aca="false">IF($A2687="","",INDEX(CARTAO_COMPRAS!$K:$K,INT((ROW()-2)/20)+2))</f>
        <v/>
      </c>
      <c r="M2687" s="0" t="str">
        <f aca="false">IF($A2687="","","Compra no cartão")</f>
        <v/>
      </c>
    </row>
    <row r="2688" customFormat="false" ht="13.5" hidden="false" customHeight="false" outlineLevel="0" collapsed="false">
      <c r="A2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88" s="0" t="str">
        <f aca="false">IF($A2688="","",INDEX(CARTAO_COMPRAS!$C:$C,INT((ROW()-2)/20)+2))</f>
        <v/>
      </c>
      <c r="C2688" s="0" t="str">
        <f aca="false">IF($A2688="","",INDEX(CARTAO_COMPRAS!$D:$D,INT((ROW()-2)/20)+2))</f>
        <v/>
      </c>
      <c r="D2688" s="0" t="str">
        <f aca="false">IF($A2688="","",INDEX(CARTAO_COMPRAS!$E:$E,INT((ROW()-2)/20)+2))</f>
        <v/>
      </c>
      <c r="E2688" s="0" t="str">
        <f aca="false">IF($A2688="","",INDEX(CARTAO_COMPRAS!$H:$H,INT((ROW()-2)/20)+2)+MOD(ROW()-2,20))</f>
        <v/>
      </c>
      <c r="F2688" s="0" t="str">
        <f aca="false">IF($A2688="","",INDEX(CARTAO_COMPRAS!$G:$G,INT((ROW()-2)/20)+2))</f>
        <v/>
      </c>
      <c r="G2688" s="5" t="str">
        <f aca="false">IF($A2688="","",INDEX(CARTAO_COMPRAS!$I:$I,INT((ROW()-2)/20)+2))</f>
        <v/>
      </c>
      <c r="H2688" s="4" t="str">
        <f aca="false">IF($A2688="","",EDATE(INDEX(CARTAO_COMPRAS!$J:$J,INT((ROW()-2)/20)+2),MOD(ROW()-2,20)))</f>
        <v/>
      </c>
      <c r="I2688" s="4" t="str">
        <f aca="false">IF($H2688="","",$H2688-WEEKDAY($H2688,2)+1)</f>
        <v/>
      </c>
      <c r="J2688" s="4" t="str">
        <f aca="false">IF($I2688="","",$I2688+6)</f>
        <v/>
      </c>
      <c r="K2688" s="6" t="str">
        <f aca="false">IF($H2688="","",DATE(YEAR($H2688),MONTH($H2688),1))</f>
        <v/>
      </c>
      <c r="L2688" s="0" t="str">
        <f aca="false">IF($A2688="","",INDEX(CARTAO_COMPRAS!$K:$K,INT((ROW()-2)/20)+2))</f>
        <v/>
      </c>
      <c r="M2688" s="0" t="str">
        <f aca="false">IF($A2688="","","Compra no cartão")</f>
        <v/>
      </c>
    </row>
    <row r="2689" customFormat="false" ht="13.5" hidden="false" customHeight="false" outlineLevel="0" collapsed="false">
      <c r="A2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89" s="0" t="str">
        <f aca="false">IF($A2689="","",INDEX(CARTAO_COMPRAS!$C:$C,INT((ROW()-2)/20)+2))</f>
        <v/>
      </c>
      <c r="C2689" s="0" t="str">
        <f aca="false">IF($A2689="","",INDEX(CARTAO_COMPRAS!$D:$D,INT((ROW()-2)/20)+2))</f>
        <v/>
      </c>
      <c r="D2689" s="0" t="str">
        <f aca="false">IF($A2689="","",INDEX(CARTAO_COMPRAS!$E:$E,INT((ROW()-2)/20)+2))</f>
        <v/>
      </c>
      <c r="E2689" s="0" t="str">
        <f aca="false">IF($A2689="","",INDEX(CARTAO_COMPRAS!$H:$H,INT((ROW()-2)/20)+2)+MOD(ROW()-2,20))</f>
        <v/>
      </c>
      <c r="F2689" s="0" t="str">
        <f aca="false">IF($A2689="","",INDEX(CARTAO_COMPRAS!$G:$G,INT((ROW()-2)/20)+2))</f>
        <v/>
      </c>
      <c r="G2689" s="5" t="str">
        <f aca="false">IF($A2689="","",INDEX(CARTAO_COMPRAS!$I:$I,INT((ROW()-2)/20)+2))</f>
        <v/>
      </c>
      <c r="H2689" s="4" t="str">
        <f aca="false">IF($A2689="","",EDATE(INDEX(CARTAO_COMPRAS!$J:$J,INT((ROW()-2)/20)+2),MOD(ROW()-2,20)))</f>
        <v/>
      </c>
      <c r="I2689" s="4" t="str">
        <f aca="false">IF($H2689="","",$H2689-WEEKDAY($H2689,2)+1)</f>
        <v/>
      </c>
      <c r="J2689" s="4" t="str">
        <f aca="false">IF($I2689="","",$I2689+6)</f>
        <v/>
      </c>
      <c r="K2689" s="6" t="str">
        <f aca="false">IF($H2689="","",DATE(YEAR($H2689),MONTH($H2689),1))</f>
        <v/>
      </c>
      <c r="L2689" s="0" t="str">
        <f aca="false">IF($A2689="","",INDEX(CARTAO_COMPRAS!$K:$K,INT((ROW()-2)/20)+2))</f>
        <v/>
      </c>
      <c r="M2689" s="0" t="str">
        <f aca="false">IF($A2689="","","Compra no cartão")</f>
        <v/>
      </c>
    </row>
    <row r="2690" customFormat="false" ht="13.5" hidden="false" customHeight="false" outlineLevel="0" collapsed="false">
      <c r="A2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0" s="0" t="str">
        <f aca="false">IF($A2690="","",INDEX(CARTAO_COMPRAS!$C:$C,INT((ROW()-2)/20)+2))</f>
        <v/>
      </c>
      <c r="C2690" s="0" t="str">
        <f aca="false">IF($A2690="","",INDEX(CARTAO_COMPRAS!$D:$D,INT((ROW()-2)/20)+2))</f>
        <v/>
      </c>
      <c r="D2690" s="0" t="str">
        <f aca="false">IF($A2690="","",INDEX(CARTAO_COMPRAS!$E:$E,INT((ROW()-2)/20)+2))</f>
        <v/>
      </c>
      <c r="E2690" s="0" t="str">
        <f aca="false">IF($A2690="","",INDEX(CARTAO_COMPRAS!$H:$H,INT((ROW()-2)/20)+2)+MOD(ROW()-2,20))</f>
        <v/>
      </c>
      <c r="F2690" s="0" t="str">
        <f aca="false">IF($A2690="","",INDEX(CARTAO_COMPRAS!$G:$G,INT((ROW()-2)/20)+2))</f>
        <v/>
      </c>
      <c r="G2690" s="5" t="str">
        <f aca="false">IF($A2690="","",INDEX(CARTAO_COMPRAS!$I:$I,INT((ROW()-2)/20)+2))</f>
        <v/>
      </c>
      <c r="H2690" s="4" t="str">
        <f aca="false">IF($A2690="","",EDATE(INDEX(CARTAO_COMPRAS!$J:$J,INT((ROW()-2)/20)+2),MOD(ROW()-2,20)))</f>
        <v/>
      </c>
      <c r="I2690" s="4" t="str">
        <f aca="false">IF($H2690="","",$H2690-WEEKDAY($H2690,2)+1)</f>
        <v/>
      </c>
      <c r="J2690" s="4" t="str">
        <f aca="false">IF($I2690="","",$I2690+6)</f>
        <v/>
      </c>
      <c r="K2690" s="6" t="str">
        <f aca="false">IF($H2690="","",DATE(YEAR($H2690),MONTH($H2690),1))</f>
        <v/>
      </c>
      <c r="L2690" s="0" t="str">
        <f aca="false">IF($A2690="","",INDEX(CARTAO_COMPRAS!$K:$K,INT((ROW()-2)/20)+2))</f>
        <v/>
      </c>
      <c r="M2690" s="0" t="str">
        <f aca="false">IF($A2690="","","Compra no cartão")</f>
        <v/>
      </c>
    </row>
    <row r="2691" customFormat="false" ht="13.5" hidden="false" customHeight="false" outlineLevel="0" collapsed="false">
      <c r="A2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1" s="0" t="str">
        <f aca="false">IF($A2691="","",INDEX(CARTAO_COMPRAS!$C:$C,INT((ROW()-2)/20)+2))</f>
        <v/>
      </c>
      <c r="C2691" s="0" t="str">
        <f aca="false">IF($A2691="","",INDEX(CARTAO_COMPRAS!$D:$D,INT((ROW()-2)/20)+2))</f>
        <v/>
      </c>
      <c r="D2691" s="0" t="str">
        <f aca="false">IF($A2691="","",INDEX(CARTAO_COMPRAS!$E:$E,INT((ROW()-2)/20)+2))</f>
        <v/>
      </c>
      <c r="E2691" s="0" t="str">
        <f aca="false">IF($A2691="","",INDEX(CARTAO_COMPRAS!$H:$H,INT((ROW()-2)/20)+2)+MOD(ROW()-2,20))</f>
        <v/>
      </c>
      <c r="F2691" s="0" t="str">
        <f aca="false">IF($A2691="","",INDEX(CARTAO_COMPRAS!$G:$G,INT((ROW()-2)/20)+2))</f>
        <v/>
      </c>
      <c r="G2691" s="5" t="str">
        <f aca="false">IF($A2691="","",INDEX(CARTAO_COMPRAS!$I:$I,INT((ROW()-2)/20)+2))</f>
        <v/>
      </c>
      <c r="H2691" s="4" t="str">
        <f aca="false">IF($A2691="","",EDATE(INDEX(CARTAO_COMPRAS!$J:$J,INT((ROW()-2)/20)+2),MOD(ROW()-2,20)))</f>
        <v/>
      </c>
      <c r="I2691" s="4" t="str">
        <f aca="false">IF($H2691="","",$H2691-WEEKDAY($H2691,2)+1)</f>
        <v/>
      </c>
      <c r="J2691" s="4" t="str">
        <f aca="false">IF($I2691="","",$I2691+6)</f>
        <v/>
      </c>
      <c r="K2691" s="6" t="str">
        <f aca="false">IF($H2691="","",DATE(YEAR($H2691),MONTH($H2691),1))</f>
        <v/>
      </c>
      <c r="L2691" s="0" t="str">
        <f aca="false">IF($A2691="","",INDEX(CARTAO_COMPRAS!$K:$K,INT((ROW()-2)/20)+2))</f>
        <v/>
      </c>
      <c r="M2691" s="0" t="str">
        <f aca="false">IF($A2691="","","Compra no cartão")</f>
        <v/>
      </c>
    </row>
    <row r="2692" customFormat="false" ht="13.5" hidden="false" customHeight="false" outlineLevel="0" collapsed="false">
      <c r="A2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2" s="0" t="str">
        <f aca="false">IF($A2692="","",INDEX(CARTAO_COMPRAS!$C:$C,INT((ROW()-2)/20)+2))</f>
        <v/>
      </c>
      <c r="C2692" s="0" t="str">
        <f aca="false">IF($A2692="","",INDEX(CARTAO_COMPRAS!$D:$D,INT((ROW()-2)/20)+2))</f>
        <v/>
      </c>
      <c r="D2692" s="0" t="str">
        <f aca="false">IF($A2692="","",INDEX(CARTAO_COMPRAS!$E:$E,INT((ROW()-2)/20)+2))</f>
        <v/>
      </c>
      <c r="E2692" s="0" t="str">
        <f aca="false">IF($A2692="","",INDEX(CARTAO_COMPRAS!$H:$H,INT((ROW()-2)/20)+2)+MOD(ROW()-2,20))</f>
        <v/>
      </c>
      <c r="F2692" s="0" t="str">
        <f aca="false">IF($A2692="","",INDEX(CARTAO_COMPRAS!$G:$G,INT((ROW()-2)/20)+2))</f>
        <v/>
      </c>
      <c r="G2692" s="5" t="str">
        <f aca="false">IF($A2692="","",INDEX(CARTAO_COMPRAS!$I:$I,INT((ROW()-2)/20)+2))</f>
        <v/>
      </c>
      <c r="H2692" s="4" t="str">
        <f aca="false">IF($A2692="","",EDATE(INDEX(CARTAO_COMPRAS!$J:$J,INT((ROW()-2)/20)+2),MOD(ROW()-2,20)))</f>
        <v/>
      </c>
      <c r="I2692" s="4" t="str">
        <f aca="false">IF($H2692="","",$H2692-WEEKDAY($H2692,2)+1)</f>
        <v/>
      </c>
      <c r="J2692" s="4" t="str">
        <f aca="false">IF($I2692="","",$I2692+6)</f>
        <v/>
      </c>
      <c r="K2692" s="6" t="str">
        <f aca="false">IF($H2692="","",DATE(YEAR($H2692),MONTH($H2692),1))</f>
        <v/>
      </c>
      <c r="L2692" s="0" t="str">
        <f aca="false">IF($A2692="","",INDEX(CARTAO_COMPRAS!$K:$K,INT((ROW()-2)/20)+2))</f>
        <v/>
      </c>
      <c r="M2692" s="0" t="str">
        <f aca="false">IF($A2692="","","Compra no cartão")</f>
        <v/>
      </c>
    </row>
    <row r="2693" customFormat="false" ht="13.5" hidden="false" customHeight="false" outlineLevel="0" collapsed="false">
      <c r="A2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3" s="0" t="str">
        <f aca="false">IF($A2693="","",INDEX(CARTAO_COMPRAS!$C:$C,INT((ROW()-2)/20)+2))</f>
        <v/>
      </c>
      <c r="C2693" s="0" t="str">
        <f aca="false">IF($A2693="","",INDEX(CARTAO_COMPRAS!$D:$D,INT((ROW()-2)/20)+2))</f>
        <v/>
      </c>
      <c r="D2693" s="0" t="str">
        <f aca="false">IF($A2693="","",INDEX(CARTAO_COMPRAS!$E:$E,INT((ROW()-2)/20)+2))</f>
        <v/>
      </c>
      <c r="E2693" s="0" t="str">
        <f aca="false">IF($A2693="","",INDEX(CARTAO_COMPRAS!$H:$H,INT((ROW()-2)/20)+2)+MOD(ROW()-2,20))</f>
        <v/>
      </c>
      <c r="F2693" s="0" t="str">
        <f aca="false">IF($A2693="","",INDEX(CARTAO_COMPRAS!$G:$G,INT((ROW()-2)/20)+2))</f>
        <v/>
      </c>
      <c r="G2693" s="5" t="str">
        <f aca="false">IF($A2693="","",INDEX(CARTAO_COMPRAS!$I:$I,INT((ROW()-2)/20)+2))</f>
        <v/>
      </c>
      <c r="H2693" s="4" t="str">
        <f aca="false">IF($A2693="","",EDATE(INDEX(CARTAO_COMPRAS!$J:$J,INT((ROW()-2)/20)+2),MOD(ROW()-2,20)))</f>
        <v/>
      </c>
      <c r="I2693" s="4" t="str">
        <f aca="false">IF($H2693="","",$H2693-WEEKDAY($H2693,2)+1)</f>
        <v/>
      </c>
      <c r="J2693" s="4" t="str">
        <f aca="false">IF($I2693="","",$I2693+6)</f>
        <v/>
      </c>
      <c r="K2693" s="6" t="str">
        <f aca="false">IF($H2693="","",DATE(YEAR($H2693),MONTH($H2693),1))</f>
        <v/>
      </c>
      <c r="L2693" s="0" t="str">
        <f aca="false">IF($A2693="","",INDEX(CARTAO_COMPRAS!$K:$K,INT((ROW()-2)/20)+2))</f>
        <v/>
      </c>
      <c r="M2693" s="0" t="str">
        <f aca="false">IF($A2693="","","Compra no cartão")</f>
        <v/>
      </c>
    </row>
    <row r="2694" customFormat="false" ht="13.5" hidden="false" customHeight="false" outlineLevel="0" collapsed="false">
      <c r="A2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4" s="0" t="str">
        <f aca="false">IF($A2694="","",INDEX(CARTAO_COMPRAS!$C:$C,INT((ROW()-2)/20)+2))</f>
        <v/>
      </c>
      <c r="C2694" s="0" t="str">
        <f aca="false">IF($A2694="","",INDEX(CARTAO_COMPRAS!$D:$D,INT((ROW()-2)/20)+2))</f>
        <v/>
      </c>
      <c r="D2694" s="0" t="str">
        <f aca="false">IF($A2694="","",INDEX(CARTAO_COMPRAS!$E:$E,INT((ROW()-2)/20)+2))</f>
        <v/>
      </c>
      <c r="E2694" s="0" t="str">
        <f aca="false">IF($A2694="","",INDEX(CARTAO_COMPRAS!$H:$H,INT((ROW()-2)/20)+2)+MOD(ROW()-2,20))</f>
        <v/>
      </c>
      <c r="F2694" s="0" t="str">
        <f aca="false">IF($A2694="","",INDEX(CARTAO_COMPRAS!$G:$G,INT((ROW()-2)/20)+2))</f>
        <v/>
      </c>
      <c r="G2694" s="5" t="str">
        <f aca="false">IF($A2694="","",INDEX(CARTAO_COMPRAS!$I:$I,INT((ROW()-2)/20)+2))</f>
        <v/>
      </c>
      <c r="H2694" s="4" t="str">
        <f aca="false">IF($A2694="","",EDATE(INDEX(CARTAO_COMPRAS!$J:$J,INT((ROW()-2)/20)+2),MOD(ROW()-2,20)))</f>
        <v/>
      </c>
      <c r="I2694" s="4" t="str">
        <f aca="false">IF($H2694="","",$H2694-WEEKDAY($H2694,2)+1)</f>
        <v/>
      </c>
      <c r="J2694" s="4" t="str">
        <f aca="false">IF($I2694="","",$I2694+6)</f>
        <v/>
      </c>
      <c r="K2694" s="6" t="str">
        <f aca="false">IF($H2694="","",DATE(YEAR($H2694),MONTH($H2694),1))</f>
        <v/>
      </c>
      <c r="L2694" s="0" t="str">
        <f aca="false">IF($A2694="","",INDEX(CARTAO_COMPRAS!$K:$K,INT((ROW()-2)/20)+2))</f>
        <v/>
      </c>
      <c r="M2694" s="0" t="str">
        <f aca="false">IF($A2694="","","Compra no cartão")</f>
        <v/>
      </c>
    </row>
    <row r="2695" customFormat="false" ht="13.5" hidden="false" customHeight="false" outlineLevel="0" collapsed="false">
      <c r="A2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5" s="0" t="str">
        <f aca="false">IF($A2695="","",INDEX(CARTAO_COMPRAS!$C:$C,INT((ROW()-2)/20)+2))</f>
        <v/>
      </c>
      <c r="C2695" s="0" t="str">
        <f aca="false">IF($A2695="","",INDEX(CARTAO_COMPRAS!$D:$D,INT((ROW()-2)/20)+2))</f>
        <v/>
      </c>
      <c r="D2695" s="0" t="str">
        <f aca="false">IF($A2695="","",INDEX(CARTAO_COMPRAS!$E:$E,INT((ROW()-2)/20)+2))</f>
        <v/>
      </c>
      <c r="E2695" s="0" t="str">
        <f aca="false">IF($A2695="","",INDEX(CARTAO_COMPRAS!$H:$H,INT((ROW()-2)/20)+2)+MOD(ROW()-2,20))</f>
        <v/>
      </c>
      <c r="F2695" s="0" t="str">
        <f aca="false">IF($A2695="","",INDEX(CARTAO_COMPRAS!$G:$G,INT((ROW()-2)/20)+2))</f>
        <v/>
      </c>
      <c r="G2695" s="5" t="str">
        <f aca="false">IF($A2695="","",INDEX(CARTAO_COMPRAS!$I:$I,INT((ROW()-2)/20)+2))</f>
        <v/>
      </c>
      <c r="H2695" s="4" t="str">
        <f aca="false">IF($A2695="","",EDATE(INDEX(CARTAO_COMPRAS!$J:$J,INT((ROW()-2)/20)+2),MOD(ROW()-2,20)))</f>
        <v/>
      </c>
      <c r="I2695" s="4" t="str">
        <f aca="false">IF($H2695="","",$H2695-WEEKDAY($H2695,2)+1)</f>
        <v/>
      </c>
      <c r="J2695" s="4" t="str">
        <f aca="false">IF($I2695="","",$I2695+6)</f>
        <v/>
      </c>
      <c r="K2695" s="6" t="str">
        <f aca="false">IF($H2695="","",DATE(YEAR($H2695),MONTH($H2695),1))</f>
        <v/>
      </c>
      <c r="L2695" s="0" t="str">
        <f aca="false">IF($A2695="","",INDEX(CARTAO_COMPRAS!$K:$K,INT((ROW()-2)/20)+2))</f>
        <v/>
      </c>
      <c r="M2695" s="0" t="str">
        <f aca="false">IF($A2695="","","Compra no cartão")</f>
        <v/>
      </c>
    </row>
    <row r="2696" customFormat="false" ht="13.5" hidden="false" customHeight="false" outlineLevel="0" collapsed="false">
      <c r="A2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6" s="0" t="str">
        <f aca="false">IF($A2696="","",INDEX(CARTAO_COMPRAS!$C:$C,INT((ROW()-2)/20)+2))</f>
        <v/>
      </c>
      <c r="C2696" s="0" t="str">
        <f aca="false">IF($A2696="","",INDEX(CARTAO_COMPRAS!$D:$D,INT((ROW()-2)/20)+2))</f>
        <v/>
      </c>
      <c r="D2696" s="0" t="str">
        <f aca="false">IF($A2696="","",INDEX(CARTAO_COMPRAS!$E:$E,INT((ROW()-2)/20)+2))</f>
        <v/>
      </c>
      <c r="E2696" s="0" t="str">
        <f aca="false">IF($A2696="","",INDEX(CARTAO_COMPRAS!$H:$H,INT((ROW()-2)/20)+2)+MOD(ROW()-2,20))</f>
        <v/>
      </c>
      <c r="F2696" s="0" t="str">
        <f aca="false">IF($A2696="","",INDEX(CARTAO_COMPRAS!$G:$G,INT((ROW()-2)/20)+2))</f>
        <v/>
      </c>
      <c r="G2696" s="5" t="str">
        <f aca="false">IF($A2696="","",INDEX(CARTAO_COMPRAS!$I:$I,INT((ROW()-2)/20)+2))</f>
        <v/>
      </c>
      <c r="H2696" s="4" t="str">
        <f aca="false">IF($A2696="","",EDATE(INDEX(CARTAO_COMPRAS!$J:$J,INT((ROW()-2)/20)+2),MOD(ROW()-2,20)))</f>
        <v/>
      </c>
      <c r="I2696" s="4" t="str">
        <f aca="false">IF($H2696="","",$H2696-WEEKDAY($H2696,2)+1)</f>
        <v/>
      </c>
      <c r="J2696" s="4" t="str">
        <f aca="false">IF($I2696="","",$I2696+6)</f>
        <v/>
      </c>
      <c r="K2696" s="6" t="str">
        <f aca="false">IF($H2696="","",DATE(YEAR($H2696),MONTH($H2696),1))</f>
        <v/>
      </c>
      <c r="L2696" s="0" t="str">
        <f aca="false">IF($A2696="","",INDEX(CARTAO_COMPRAS!$K:$K,INT((ROW()-2)/20)+2))</f>
        <v/>
      </c>
      <c r="M2696" s="0" t="str">
        <f aca="false">IF($A2696="","","Compra no cartão")</f>
        <v/>
      </c>
    </row>
    <row r="2697" customFormat="false" ht="13.5" hidden="false" customHeight="false" outlineLevel="0" collapsed="false">
      <c r="A2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7" s="0" t="str">
        <f aca="false">IF($A2697="","",INDEX(CARTAO_COMPRAS!$C:$C,INT((ROW()-2)/20)+2))</f>
        <v/>
      </c>
      <c r="C2697" s="0" t="str">
        <f aca="false">IF($A2697="","",INDEX(CARTAO_COMPRAS!$D:$D,INT((ROW()-2)/20)+2))</f>
        <v/>
      </c>
      <c r="D2697" s="0" t="str">
        <f aca="false">IF($A2697="","",INDEX(CARTAO_COMPRAS!$E:$E,INT((ROW()-2)/20)+2))</f>
        <v/>
      </c>
      <c r="E2697" s="0" t="str">
        <f aca="false">IF($A2697="","",INDEX(CARTAO_COMPRAS!$H:$H,INT((ROW()-2)/20)+2)+MOD(ROW()-2,20))</f>
        <v/>
      </c>
      <c r="F2697" s="0" t="str">
        <f aca="false">IF($A2697="","",INDEX(CARTAO_COMPRAS!$G:$G,INT((ROW()-2)/20)+2))</f>
        <v/>
      </c>
      <c r="G2697" s="5" t="str">
        <f aca="false">IF($A2697="","",INDEX(CARTAO_COMPRAS!$I:$I,INT((ROW()-2)/20)+2))</f>
        <v/>
      </c>
      <c r="H2697" s="4" t="str">
        <f aca="false">IF($A2697="","",EDATE(INDEX(CARTAO_COMPRAS!$J:$J,INT((ROW()-2)/20)+2),MOD(ROW()-2,20)))</f>
        <v/>
      </c>
      <c r="I2697" s="4" t="str">
        <f aca="false">IF($H2697="","",$H2697-WEEKDAY($H2697,2)+1)</f>
        <v/>
      </c>
      <c r="J2697" s="4" t="str">
        <f aca="false">IF($I2697="","",$I2697+6)</f>
        <v/>
      </c>
      <c r="K2697" s="6" t="str">
        <f aca="false">IF($H2697="","",DATE(YEAR($H2697),MONTH($H2697),1))</f>
        <v/>
      </c>
      <c r="L2697" s="0" t="str">
        <f aca="false">IF($A2697="","",INDEX(CARTAO_COMPRAS!$K:$K,INT((ROW()-2)/20)+2))</f>
        <v/>
      </c>
      <c r="M2697" s="0" t="str">
        <f aca="false">IF($A2697="","","Compra no cartão")</f>
        <v/>
      </c>
    </row>
    <row r="2698" customFormat="false" ht="13.5" hidden="false" customHeight="false" outlineLevel="0" collapsed="false">
      <c r="A2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8" s="0" t="str">
        <f aca="false">IF($A2698="","",INDEX(CARTAO_COMPRAS!$C:$C,INT((ROW()-2)/20)+2))</f>
        <v/>
      </c>
      <c r="C2698" s="0" t="str">
        <f aca="false">IF($A2698="","",INDEX(CARTAO_COMPRAS!$D:$D,INT((ROW()-2)/20)+2))</f>
        <v/>
      </c>
      <c r="D2698" s="0" t="str">
        <f aca="false">IF($A2698="","",INDEX(CARTAO_COMPRAS!$E:$E,INT((ROW()-2)/20)+2))</f>
        <v/>
      </c>
      <c r="E2698" s="0" t="str">
        <f aca="false">IF($A2698="","",INDEX(CARTAO_COMPRAS!$H:$H,INT((ROW()-2)/20)+2)+MOD(ROW()-2,20))</f>
        <v/>
      </c>
      <c r="F2698" s="0" t="str">
        <f aca="false">IF($A2698="","",INDEX(CARTAO_COMPRAS!$G:$G,INT((ROW()-2)/20)+2))</f>
        <v/>
      </c>
      <c r="G2698" s="5" t="str">
        <f aca="false">IF($A2698="","",INDEX(CARTAO_COMPRAS!$I:$I,INT((ROW()-2)/20)+2))</f>
        <v/>
      </c>
      <c r="H2698" s="4" t="str">
        <f aca="false">IF($A2698="","",EDATE(INDEX(CARTAO_COMPRAS!$J:$J,INT((ROW()-2)/20)+2),MOD(ROW()-2,20)))</f>
        <v/>
      </c>
      <c r="I2698" s="4" t="str">
        <f aca="false">IF($H2698="","",$H2698-WEEKDAY($H2698,2)+1)</f>
        <v/>
      </c>
      <c r="J2698" s="4" t="str">
        <f aca="false">IF($I2698="","",$I2698+6)</f>
        <v/>
      </c>
      <c r="K2698" s="6" t="str">
        <f aca="false">IF($H2698="","",DATE(YEAR($H2698),MONTH($H2698),1))</f>
        <v/>
      </c>
      <c r="L2698" s="0" t="str">
        <f aca="false">IF($A2698="","",INDEX(CARTAO_COMPRAS!$K:$K,INT((ROW()-2)/20)+2))</f>
        <v/>
      </c>
      <c r="M2698" s="0" t="str">
        <f aca="false">IF($A2698="","","Compra no cartão")</f>
        <v/>
      </c>
    </row>
    <row r="2699" customFormat="false" ht="13.5" hidden="false" customHeight="false" outlineLevel="0" collapsed="false">
      <c r="A2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699" s="0" t="str">
        <f aca="false">IF($A2699="","",INDEX(CARTAO_COMPRAS!$C:$C,INT((ROW()-2)/20)+2))</f>
        <v/>
      </c>
      <c r="C2699" s="0" t="str">
        <f aca="false">IF($A2699="","",INDEX(CARTAO_COMPRAS!$D:$D,INT((ROW()-2)/20)+2))</f>
        <v/>
      </c>
      <c r="D2699" s="0" t="str">
        <f aca="false">IF($A2699="","",INDEX(CARTAO_COMPRAS!$E:$E,INT((ROW()-2)/20)+2))</f>
        <v/>
      </c>
      <c r="E2699" s="0" t="str">
        <f aca="false">IF($A2699="","",INDEX(CARTAO_COMPRAS!$H:$H,INT((ROW()-2)/20)+2)+MOD(ROW()-2,20))</f>
        <v/>
      </c>
      <c r="F2699" s="0" t="str">
        <f aca="false">IF($A2699="","",INDEX(CARTAO_COMPRAS!$G:$G,INT((ROW()-2)/20)+2))</f>
        <v/>
      </c>
      <c r="G2699" s="5" t="str">
        <f aca="false">IF($A2699="","",INDEX(CARTAO_COMPRAS!$I:$I,INT((ROW()-2)/20)+2))</f>
        <v/>
      </c>
      <c r="H2699" s="4" t="str">
        <f aca="false">IF($A2699="","",EDATE(INDEX(CARTAO_COMPRAS!$J:$J,INT((ROW()-2)/20)+2),MOD(ROW()-2,20)))</f>
        <v/>
      </c>
      <c r="I2699" s="4" t="str">
        <f aca="false">IF($H2699="","",$H2699-WEEKDAY($H2699,2)+1)</f>
        <v/>
      </c>
      <c r="J2699" s="4" t="str">
        <f aca="false">IF($I2699="","",$I2699+6)</f>
        <v/>
      </c>
      <c r="K2699" s="6" t="str">
        <f aca="false">IF($H2699="","",DATE(YEAR($H2699),MONTH($H2699),1))</f>
        <v/>
      </c>
      <c r="L2699" s="0" t="str">
        <f aca="false">IF($A2699="","",INDEX(CARTAO_COMPRAS!$K:$K,INT((ROW()-2)/20)+2))</f>
        <v/>
      </c>
      <c r="M2699" s="0" t="str">
        <f aca="false">IF($A2699="","","Compra no cartão")</f>
        <v/>
      </c>
    </row>
    <row r="2700" customFormat="false" ht="13.5" hidden="false" customHeight="false" outlineLevel="0" collapsed="false">
      <c r="A2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0" s="0" t="str">
        <f aca="false">IF($A2700="","",INDEX(CARTAO_COMPRAS!$C:$C,INT((ROW()-2)/20)+2))</f>
        <v/>
      </c>
      <c r="C2700" s="0" t="str">
        <f aca="false">IF($A2700="","",INDEX(CARTAO_COMPRAS!$D:$D,INT((ROW()-2)/20)+2))</f>
        <v/>
      </c>
      <c r="D2700" s="0" t="str">
        <f aca="false">IF($A2700="","",INDEX(CARTAO_COMPRAS!$E:$E,INT((ROW()-2)/20)+2))</f>
        <v/>
      </c>
      <c r="E2700" s="0" t="str">
        <f aca="false">IF($A2700="","",INDEX(CARTAO_COMPRAS!$H:$H,INT((ROW()-2)/20)+2)+MOD(ROW()-2,20))</f>
        <v/>
      </c>
      <c r="F2700" s="0" t="str">
        <f aca="false">IF($A2700="","",INDEX(CARTAO_COMPRAS!$G:$G,INT((ROW()-2)/20)+2))</f>
        <v/>
      </c>
      <c r="G2700" s="5" t="str">
        <f aca="false">IF($A2700="","",INDEX(CARTAO_COMPRAS!$I:$I,INT((ROW()-2)/20)+2))</f>
        <v/>
      </c>
      <c r="H2700" s="4" t="str">
        <f aca="false">IF($A2700="","",EDATE(INDEX(CARTAO_COMPRAS!$J:$J,INT((ROW()-2)/20)+2),MOD(ROW()-2,20)))</f>
        <v/>
      </c>
      <c r="I2700" s="4" t="str">
        <f aca="false">IF($H2700="","",$H2700-WEEKDAY($H2700,2)+1)</f>
        <v/>
      </c>
      <c r="J2700" s="4" t="str">
        <f aca="false">IF($I2700="","",$I2700+6)</f>
        <v/>
      </c>
      <c r="K2700" s="6" t="str">
        <f aca="false">IF($H2700="","",DATE(YEAR($H2700),MONTH($H2700),1))</f>
        <v/>
      </c>
      <c r="L2700" s="0" t="str">
        <f aca="false">IF($A2700="","",INDEX(CARTAO_COMPRAS!$K:$K,INT((ROW()-2)/20)+2))</f>
        <v/>
      </c>
      <c r="M2700" s="0" t="str">
        <f aca="false">IF($A2700="","","Compra no cartão")</f>
        <v/>
      </c>
    </row>
    <row r="2701" customFormat="false" ht="13.5" hidden="false" customHeight="false" outlineLevel="0" collapsed="false">
      <c r="A2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1" s="0" t="str">
        <f aca="false">IF($A2701="","",INDEX(CARTAO_COMPRAS!$C:$C,INT((ROW()-2)/20)+2))</f>
        <v/>
      </c>
      <c r="C2701" s="0" t="str">
        <f aca="false">IF($A2701="","",INDEX(CARTAO_COMPRAS!$D:$D,INT((ROW()-2)/20)+2))</f>
        <v/>
      </c>
      <c r="D2701" s="0" t="str">
        <f aca="false">IF($A2701="","",INDEX(CARTAO_COMPRAS!$E:$E,INT((ROW()-2)/20)+2))</f>
        <v/>
      </c>
      <c r="E2701" s="0" t="str">
        <f aca="false">IF($A2701="","",INDEX(CARTAO_COMPRAS!$H:$H,INT((ROW()-2)/20)+2)+MOD(ROW()-2,20))</f>
        <v/>
      </c>
      <c r="F2701" s="0" t="str">
        <f aca="false">IF($A2701="","",INDEX(CARTAO_COMPRAS!$G:$G,INT((ROW()-2)/20)+2))</f>
        <v/>
      </c>
      <c r="G2701" s="5" t="str">
        <f aca="false">IF($A2701="","",INDEX(CARTAO_COMPRAS!$I:$I,INT((ROW()-2)/20)+2))</f>
        <v/>
      </c>
      <c r="H2701" s="4" t="str">
        <f aca="false">IF($A2701="","",EDATE(INDEX(CARTAO_COMPRAS!$J:$J,INT((ROW()-2)/20)+2),MOD(ROW()-2,20)))</f>
        <v/>
      </c>
      <c r="I2701" s="4" t="str">
        <f aca="false">IF($H2701="","",$H2701-WEEKDAY($H2701,2)+1)</f>
        <v/>
      </c>
      <c r="J2701" s="4" t="str">
        <f aca="false">IF($I2701="","",$I2701+6)</f>
        <v/>
      </c>
      <c r="K2701" s="6" t="str">
        <f aca="false">IF($H2701="","",DATE(YEAR($H2701),MONTH($H2701),1))</f>
        <v/>
      </c>
      <c r="L2701" s="0" t="str">
        <f aca="false">IF($A2701="","",INDEX(CARTAO_COMPRAS!$K:$K,INT((ROW()-2)/20)+2))</f>
        <v/>
      </c>
      <c r="M2701" s="0" t="str">
        <f aca="false">IF($A2701="","","Compra no cartão")</f>
        <v/>
      </c>
    </row>
    <row r="2702" customFormat="false" ht="13.5" hidden="false" customHeight="false" outlineLevel="0" collapsed="false">
      <c r="A27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136</v>
      </c>
      <c r="B2702" s="0" t="str">
        <f aca="false">IF($A2702="","",INDEX(CARTAO_COMPRAS!$C:$C,INT((ROW()-2)/20)+2))</f>
        <v>Bradesco</v>
      </c>
      <c r="C2702" s="0" t="str">
        <f aca="false">IF($A2702="","",INDEX(CARTAO_COMPRAS!$D:$D,INT((ROW()-2)/20)+2))</f>
        <v>Giga Atacado</v>
      </c>
      <c r="D2702" s="0" t="str">
        <f aca="false">IF($A2702="","",INDEX(CARTAO_COMPRAS!$E:$E,INT((ROW()-2)/20)+2))</f>
        <v>Alimentação / Insumos</v>
      </c>
      <c r="E2702" s="0" t="n">
        <f aca="false">IF($A2702="","",INDEX(CARTAO_COMPRAS!$H:$H,INT((ROW()-2)/20)+2)+MOD(ROW()-2,20))</f>
        <v>1</v>
      </c>
      <c r="F2702" s="0" t="n">
        <f aca="false">IF($A2702="","",INDEX(CARTAO_COMPRAS!$G:$G,INT((ROW()-2)/20)+2))</f>
        <v>1</v>
      </c>
      <c r="G2702" s="5" t="n">
        <f aca="false">IF($A2702="","",INDEX(CARTAO_COMPRAS!$I:$I,INT((ROW()-2)/20)+2))</f>
        <v>662.7</v>
      </c>
      <c r="H2702" s="4" t="n">
        <f aca="false">IF($A2702="","",EDATE(INDEX(CARTAO_COMPRAS!$J:$J,INT((ROW()-2)/20)+2),MOD(ROW()-2,20)))</f>
        <v>46218</v>
      </c>
      <c r="I2702" s="4" t="n">
        <f aca="false">IF($H2702="","",$H2702-WEEKDAY($H2702,2)+1)</f>
        <v>46216</v>
      </c>
      <c r="J2702" s="4" t="n">
        <f aca="false">IF($I2702="","",$I2702+6)</f>
        <v>46222</v>
      </c>
      <c r="K2702" s="6" t="n">
        <f aca="false">IF($H2702="","",DATE(YEAR($H2702),MONTH($H2702),1))</f>
        <v>46204</v>
      </c>
      <c r="L2702" s="0" t="str">
        <f aca="false">IF($A2702="","",INDEX(CARTAO_COMPRAS!$K:$K,INT((ROW()-2)/20)+2))</f>
        <v>Previsto</v>
      </c>
      <c r="M2702" s="0" t="str">
        <f aca="false">IF($A2702="","","Compra no cartão")</f>
        <v>Compra no cartão</v>
      </c>
    </row>
    <row r="2703" customFormat="false" ht="13.5" hidden="false" customHeight="false" outlineLevel="0" collapsed="false">
      <c r="A2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3" s="0" t="str">
        <f aca="false">IF($A2703="","",INDEX(CARTAO_COMPRAS!$C:$C,INT((ROW()-2)/20)+2))</f>
        <v/>
      </c>
      <c r="C2703" s="0" t="str">
        <f aca="false">IF($A2703="","",INDEX(CARTAO_COMPRAS!$D:$D,INT((ROW()-2)/20)+2))</f>
        <v/>
      </c>
      <c r="D2703" s="0" t="str">
        <f aca="false">IF($A2703="","",INDEX(CARTAO_COMPRAS!$E:$E,INT((ROW()-2)/20)+2))</f>
        <v/>
      </c>
      <c r="E2703" s="0" t="str">
        <f aca="false">IF($A2703="","",INDEX(CARTAO_COMPRAS!$H:$H,INT((ROW()-2)/20)+2)+MOD(ROW()-2,20))</f>
        <v/>
      </c>
      <c r="F2703" s="0" t="str">
        <f aca="false">IF($A2703="","",INDEX(CARTAO_COMPRAS!$G:$G,INT((ROW()-2)/20)+2))</f>
        <v/>
      </c>
      <c r="G2703" s="5" t="str">
        <f aca="false">IF($A2703="","",INDEX(CARTAO_COMPRAS!$I:$I,INT((ROW()-2)/20)+2))</f>
        <v/>
      </c>
      <c r="H2703" s="4" t="str">
        <f aca="false">IF($A2703="","",EDATE(INDEX(CARTAO_COMPRAS!$J:$J,INT((ROW()-2)/20)+2),MOD(ROW()-2,20)))</f>
        <v/>
      </c>
      <c r="I2703" s="4" t="str">
        <f aca="false">IF($H2703="","",$H2703-WEEKDAY($H2703,2)+1)</f>
        <v/>
      </c>
      <c r="J2703" s="4" t="str">
        <f aca="false">IF($I2703="","",$I2703+6)</f>
        <v/>
      </c>
      <c r="K2703" s="6" t="str">
        <f aca="false">IF($H2703="","",DATE(YEAR($H2703),MONTH($H2703),1))</f>
        <v/>
      </c>
      <c r="L2703" s="0" t="str">
        <f aca="false">IF($A2703="","",INDEX(CARTAO_COMPRAS!$K:$K,INT((ROW()-2)/20)+2))</f>
        <v/>
      </c>
      <c r="M2703" s="0" t="str">
        <f aca="false">IF($A2703="","","Compra no cartão")</f>
        <v/>
      </c>
    </row>
    <row r="2704" customFormat="false" ht="13.5" hidden="false" customHeight="false" outlineLevel="0" collapsed="false">
      <c r="A2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4" s="0" t="str">
        <f aca="false">IF($A2704="","",INDEX(CARTAO_COMPRAS!$C:$C,INT((ROW()-2)/20)+2))</f>
        <v/>
      </c>
      <c r="C2704" s="0" t="str">
        <f aca="false">IF($A2704="","",INDEX(CARTAO_COMPRAS!$D:$D,INT((ROW()-2)/20)+2))</f>
        <v/>
      </c>
      <c r="D2704" s="0" t="str">
        <f aca="false">IF($A2704="","",INDEX(CARTAO_COMPRAS!$E:$E,INT((ROW()-2)/20)+2))</f>
        <v/>
      </c>
      <c r="E2704" s="0" t="str">
        <f aca="false">IF($A2704="","",INDEX(CARTAO_COMPRAS!$H:$H,INT((ROW()-2)/20)+2)+MOD(ROW()-2,20))</f>
        <v/>
      </c>
      <c r="F2704" s="0" t="str">
        <f aca="false">IF($A2704="","",INDEX(CARTAO_COMPRAS!$G:$G,INT((ROW()-2)/20)+2))</f>
        <v/>
      </c>
      <c r="G2704" s="5" t="str">
        <f aca="false">IF($A2704="","",INDEX(CARTAO_COMPRAS!$I:$I,INT((ROW()-2)/20)+2))</f>
        <v/>
      </c>
      <c r="H2704" s="4" t="str">
        <f aca="false">IF($A2704="","",EDATE(INDEX(CARTAO_COMPRAS!$J:$J,INT((ROW()-2)/20)+2),MOD(ROW()-2,20)))</f>
        <v/>
      </c>
      <c r="I2704" s="4" t="str">
        <f aca="false">IF($H2704="","",$H2704-WEEKDAY($H2704,2)+1)</f>
        <v/>
      </c>
      <c r="J2704" s="4" t="str">
        <f aca="false">IF($I2704="","",$I2704+6)</f>
        <v/>
      </c>
      <c r="K2704" s="6" t="str">
        <f aca="false">IF($H2704="","",DATE(YEAR($H2704),MONTH($H2704),1))</f>
        <v/>
      </c>
      <c r="L2704" s="0" t="str">
        <f aca="false">IF($A2704="","",INDEX(CARTAO_COMPRAS!$K:$K,INT((ROW()-2)/20)+2))</f>
        <v/>
      </c>
      <c r="M2704" s="0" t="str">
        <f aca="false">IF($A2704="","","Compra no cartão")</f>
        <v/>
      </c>
    </row>
    <row r="2705" customFormat="false" ht="13.5" hidden="false" customHeight="false" outlineLevel="0" collapsed="false">
      <c r="A2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5" s="0" t="str">
        <f aca="false">IF($A2705="","",INDEX(CARTAO_COMPRAS!$C:$C,INT((ROW()-2)/20)+2))</f>
        <v/>
      </c>
      <c r="C2705" s="0" t="str">
        <f aca="false">IF($A2705="","",INDEX(CARTAO_COMPRAS!$D:$D,INT((ROW()-2)/20)+2))</f>
        <v/>
      </c>
      <c r="D2705" s="0" t="str">
        <f aca="false">IF($A2705="","",INDEX(CARTAO_COMPRAS!$E:$E,INT((ROW()-2)/20)+2))</f>
        <v/>
      </c>
      <c r="E2705" s="0" t="str">
        <f aca="false">IF($A2705="","",INDEX(CARTAO_COMPRAS!$H:$H,INT((ROW()-2)/20)+2)+MOD(ROW()-2,20))</f>
        <v/>
      </c>
      <c r="F2705" s="0" t="str">
        <f aca="false">IF($A2705="","",INDEX(CARTAO_COMPRAS!$G:$G,INT((ROW()-2)/20)+2))</f>
        <v/>
      </c>
      <c r="G2705" s="5" t="str">
        <f aca="false">IF($A2705="","",INDEX(CARTAO_COMPRAS!$I:$I,INT((ROW()-2)/20)+2))</f>
        <v/>
      </c>
      <c r="H2705" s="4" t="str">
        <f aca="false">IF($A2705="","",EDATE(INDEX(CARTAO_COMPRAS!$J:$J,INT((ROW()-2)/20)+2),MOD(ROW()-2,20)))</f>
        <v/>
      </c>
      <c r="I2705" s="4" t="str">
        <f aca="false">IF($H2705="","",$H2705-WEEKDAY($H2705,2)+1)</f>
        <v/>
      </c>
      <c r="J2705" s="4" t="str">
        <f aca="false">IF($I2705="","",$I2705+6)</f>
        <v/>
      </c>
      <c r="K2705" s="6" t="str">
        <f aca="false">IF($H2705="","",DATE(YEAR($H2705),MONTH($H2705),1))</f>
        <v/>
      </c>
      <c r="L2705" s="0" t="str">
        <f aca="false">IF($A2705="","",INDEX(CARTAO_COMPRAS!$K:$K,INT((ROW()-2)/20)+2))</f>
        <v/>
      </c>
      <c r="M2705" s="0" t="str">
        <f aca="false">IF($A2705="","","Compra no cartão")</f>
        <v/>
      </c>
    </row>
    <row r="2706" customFormat="false" ht="13.5" hidden="false" customHeight="false" outlineLevel="0" collapsed="false">
      <c r="A2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6" s="0" t="str">
        <f aca="false">IF($A2706="","",INDEX(CARTAO_COMPRAS!$C:$C,INT((ROW()-2)/20)+2))</f>
        <v/>
      </c>
      <c r="C2706" s="0" t="str">
        <f aca="false">IF($A2706="","",INDEX(CARTAO_COMPRAS!$D:$D,INT((ROW()-2)/20)+2))</f>
        <v/>
      </c>
      <c r="D2706" s="0" t="str">
        <f aca="false">IF($A2706="","",INDEX(CARTAO_COMPRAS!$E:$E,INT((ROW()-2)/20)+2))</f>
        <v/>
      </c>
      <c r="E2706" s="0" t="str">
        <f aca="false">IF($A2706="","",INDEX(CARTAO_COMPRAS!$H:$H,INT((ROW()-2)/20)+2)+MOD(ROW()-2,20))</f>
        <v/>
      </c>
      <c r="F2706" s="0" t="str">
        <f aca="false">IF($A2706="","",INDEX(CARTAO_COMPRAS!$G:$G,INT((ROW()-2)/20)+2))</f>
        <v/>
      </c>
      <c r="G2706" s="5" t="str">
        <f aca="false">IF($A2706="","",INDEX(CARTAO_COMPRAS!$I:$I,INT((ROW()-2)/20)+2))</f>
        <v/>
      </c>
      <c r="H2706" s="4" t="str">
        <f aca="false">IF($A2706="","",EDATE(INDEX(CARTAO_COMPRAS!$J:$J,INT((ROW()-2)/20)+2),MOD(ROW()-2,20)))</f>
        <v/>
      </c>
      <c r="I2706" s="4" t="str">
        <f aca="false">IF($H2706="","",$H2706-WEEKDAY($H2706,2)+1)</f>
        <v/>
      </c>
      <c r="J2706" s="4" t="str">
        <f aca="false">IF($I2706="","",$I2706+6)</f>
        <v/>
      </c>
      <c r="K2706" s="6" t="str">
        <f aca="false">IF($H2706="","",DATE(YEAR($H2706),MONTH($H2706),1))</f>
        <v/>
      </c>
      <c r="L2706" s="0" t="str">
        <f aca="false">IF($A2706="","",INDEX(CARTAO_COMPRAS!$K:$K,INT((ROW()-2)/20)+2))</f>
        <v/>
      </c>
      <c r="M2706" s="0" t="str">
        <f aca="false">IF($A2706="","","Compra no cartão")</f>
        <v/>
      </c>
    </row>
    <row r="2707" customFormat="false" ht="13.5" hidden="false" customHeight="false" outlineLevel="0" collapsed="false">
      <c r="A2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7" s="0" t="str">
        <f aca="false">IF($A2707="","",INDEX(CARTAO_COMPRAS!$C:$C,INT((ROW()-2)/20)+2))</f>
        <v/>
      </c>
      <c r="C2707" s="0" t="str">
        <f aca="false">IF($A2707="","",INDEX(CARTAO_COMPRAS!$D:$D,INT((ROW()-2)/20)+2))</f>
        <v/>
      </c>
      <c r="D2707" s="0" t="str">
        <f aca="false">IF($A2707="","",INDEX(CARTAO_COMPRAS!$E:$E,INT((ROW()-2)/20)+2))</f>
        <v/>
      </c>
      <c r="E2707" s="0" t="str">
        <f aca="false">IF($A2707="","",INDEX(CARTAO_COMPRAS!$H:$H,INT((ROW()-2)/20)+2)+MOD(ROW()-2,20))</f>
        <v/>
      </c>
      <c r="F2707" s="0" t="str">
        <f aca="false">IF($A2707="","",INDEX(CARTAO_COMPRAS!$G:$G,INT((ROW()-2)/20)+2))</f>
        <v/>
      </c>
      <c r="G2707" s="5" t="str">
        <f aca="false">IF($A2707="","",INDEX(CARTAO_COMPRAS!$I:$I,INT((ROW()-2)/20)+2))</f>
        <v/>
      </c>
      <c r="H2707" s="4" t="str">
        <f aca="false">IF($A2707="","",EDATE(INDEX(CARTAO_COMPRAS!$J:$J,INT((ROW()-2)/20)+2),MOD(ROW()-2,20)))</f>
        <v/>
      </c>
      <c r="I2707" s="4" t="str">
        <f aca="false">IF($H2707="","",$H2707-WEEKDAY($H2707,2)+1)</f>
        <v/>
      </c>
      <c r="J2707" s="4" t="str">
        <f aca="false">IF($I2707="","",$I2707+6)</f>
        <v/>
      </c>
      <c r="K2707" s="6" t="str">
        <f aca="false">IF($H2707="","",DATE(YEAR($H2707),MONTH($H2707),1))</f>
        <v/>
      </c>
      <c r="L2707" s="0" t="str">
        <f aca="false">IF($A2707="","",INDEX(CARTAO_COMPRAS!$K:$K,INT((ROW()-2)/20)+2))</f>
        <v/>
      </c>
      <c r="M2707" s="0" t="str">
        <f aca="false">IF($A2707="","","Compra no cartão")</f>
        <v/>
      </c>
    </row>
    <row r="2708" customFormat="false" ht="13.5" hidden="false" customHeight="false" outlineLevel="0" collapsed="false">
      <c r="A2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8" s="0" t="str">
        <f aca="false">IF($A2708="","",INDEX(CARTAO_COMPRAS!$C:$C,INT((ROW()-2)/20)+2))</f>
        <v/>
      </c>
      <c r="C2708" s="0" t="str">
        <f aca="false">IF($A2708="","",INDEX(CARTAO_COMPRAS!$D:$D,INT((ROW()-2)/20)+2))</f>
        <v/>
      </c>
      <c r="D2708" s="0" t="str">
        <f aca="false">IF($A2708="","",INDEX(CARTAO_COMPRAS!$E:$E,INT((ROW()-2)/20)+2))</f>
        <v/>
      </c>
      <c r="E2708" s="0" t="str">
        <f aca="false">IF($A2708="","",INDEX(CARTAO_COMPRAS!$H:$H,INT((ROW()-2)/20)+2)+MOD(ROW()-2,20))</f>
        <v/>
      </c>
      <c r="F2708" s="0" t="str">
        <f aca="false">IF($A2708="","",INDEX(CARTAO_COMPRAS!$G:$G,INT((ROW()-2)/20)+2))</f>
        <v/>
      </c>
      <c r="G2708" s="5" t="str">
        <f aca="false">IF($A2708="","",INDEX(CARTAO_COMPRAS!$I:$I,INT((ROW()-2)/20)+2))</f>
        <v/>
      </c>
      <c r="H2708" s="4" t="str">
        <f aca="false">IF($A2708="","",EDATE(INDEX(CARTAO_COMPRAS!$J:$J,INT((ROW()-2)/20)+2),MOD(ROW()-2,20)))</f>
        <v/>
      </c>
      <c r="I2708" s="4" t="str">
        <f aca="false">IF($H2708="","",$H2708-WEEKDAY($H2708,2)+1)</f>
        <v/>
      </c>
      <c r="J2708" s="4" t="str">
        <f aca="false">IF($I2708="","",$I2708+6)</f>
        <v/>
      </c>
      <c r="K2708" s="6" t="str">
        <f aca="false">IF($H2708="","",DATE(YEAR($H2708),MONTH($H2708),1))</f>
        <v/>
      </c>
      <c r="L2708" s="0" t="str">
        <f aca="false">IF($A2708="","",INDEX(CARTAO_COMPRAS!$K:$K,INT((ROW()-2)/20)+2))</f>
        <v/>
      </c>
      <c r="M2708" s="0" t="str">
        <f aca="false">IF($A2708="","","Compra no cartão")</f>
        <v/>
      </c>
    </row>
    <row r="2709" customFormat="false" ht="13.5" hidden="false" customHeight="false" outlineLevel="0" collapsed="false">
      <c r="A2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09" s="0" t="str">
        <f aca="false">IF($A2709="","",INDEX(CARTAO_COMPRAS!$C:$C,INT((ROW()-2)/20)+2))</f>
        <v/>
      </c>
      <c r="C2709" s="0" t="str">
        <f aca="false">IF($A2709="","",INDEX(CARTAO_COMPRAS!$D:$D,INT((ROW()-2)/20)+2))</f>
        <v/>
      </c>
      <c r="D2709" s="0" t="str">
        <f aca="false">IF($A2709="","",INDEX(CARTAO_COMPRAS!$E:$E,INT((ROW()-2)/20)+2))</f>
        <v/>
      </c>
      <c r="E2709" s="0" t="str">
        <f aca="false">IF($A2709="","",INDEX(CARTAO_COMPRAS!$H:$H,INT((ROW()-2)/20)+2)+MOD(ROW()-2,20))</f>
        <v/>
      </c>
      <c r="F2709" s="0" t="str">
        <f aca="false">IF($A2709="","",INDEX(CARTAO_COMPRAS!$G:$G,INT((ROW()-2)/20)+2))</f>
        <v/>
      </c>
      <c r="G2709" s="5" t="str">
        <f aca="false">IF($A2709="","",INDEX(CARTAO_COMPRAS!$I:$I,INT((ROW()-2)/20)+2))</f>
        <v/>
      </c>
      <c r="H2709" s="4" t="str">
        <f aca="false">IF($A2709="","",EDATE(INDEX(CARTAO_COMPRAS!$J:$J,INT((ROW()-2)/20)+2),MOD(ROW()-2,20)))</f>
        <v/>
      </c>
      <c r="I2709" s="4" t="str">
        <f aca="false">IF($H2709="","",$H2709-WEEKDAY($H2709,2)+1)</f>
        <v/>
      </c>
      <c r="J2709" s="4" t="str">
        <f aca="false">IF($I2709="","",$I2709+6)</f>
        <v/>
      </c>
      <c r="K2709" s="6" t="str">
        <f aca="false">IF($H2709="","",DATE(YEAR($H2709),MONTH($H2709),1))</f>
        <v/>
      </c>
      <c r="L2709" s="0" t="str">
        <f aca="false">IF($A2709="","",INDEX(CARTAO_COMPRAS!$K:$K,INT((ROW()-2)/20)+2))</f>
        <v/>
      </c>
      <c r="M2709" s="0" t="str">
        <f aca="false">IF($A2709="","","Compra no cartão")</f>
        <v/>
      </c>
    </row>
    <row r="2710" customFormat="false" ht="13.5" hidden="false" customHeight="false" outlineLevel="0" collapsed="false">
      <c r="A2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0" s="0" t="str">
        <f aca="false">IF($A2710="","",INDEX(CARTAO_COMPRAS!$C:$C,INT((ROW()-2)/20)+2))</f>
        <v/>
      </c>
      <c r="C2710" s="0" t="str">
        <f aca="false">IF($A2710="","",INDEX(CARTAO_COMPRAS!$D:$D,INT((ROW()-2)/20)+2))</f>
        <v/>
      </c>
      <c r="D2710" s="0" t="str">
        <f aca="false">IF($A2710="","",INDEX(CARTAO_COMPRAS!$E:$E,INT((ROW()-2)/20)+2))</f>
        <v/>
      </c>
      <c r="E2710" s="0" t="str">
        <f aca="false">IF($A2710="","",INDEX(CARTAO_COMPRAS!$H:$H,INT((ROW()-2)/20)+2)+MOD(ROW()-2,20))</f>
        <v/>
      </c>
      <c r="F2710" s="0" t="str">
        <f aca="false">IF($A2710="","",INDEX(CARTAO_COMPRAS!$G:$G,INT((ROW()-2)/20)+2))</f>
        <v/>
      </c>
      <c r="G2710" s="5" t="str">
        <f aca="false">IF($A2710="","",INDEX(CARTAO_COMPRAS!$I:$I,INT((ROW()-2)/20)+2))</f>
        <v/>
      </c>
      <c r="H2710" s="4" t="str">
        <f aca="false">IF($A2710="","",EDATE(INDEX(CARTAO_COMPRAS!$J:$J,INT((ROW()-2)/20)+2),MOD(ROW()-2,20)))</f>
        <v/>
      </c>
      <c r="I2710" s="4" t="str">
        <f aca="false">IF($H2710="","",$H2710-WEEKDAY($H2710,2)+1)</f>
        <v/>
      </c>
      <c r="J2710" s="4" t="str">
        <f aca="false">IF($I2710="","",$I2710+6)</f>
        <v/>
      </c>
      <c r="K2710" s="6" t="str">
        <f aca="false">IF($H2710="","",DATE(YEAR($H2710),MONTH($H2710),1))</f>
        <v/>
      </c>
      <c r="L2710" s="0" t="str">
        <f aca="false">IF($A2710="","",INDEX(CARTAO_COMPRAS!$K:$K,INT((ROW()-2)/20)+2))</f>
        <v/>
      </c>
      <c r="M2710" s="0" t="str">
        <f aca="false">IF($A2710="","","Compra no cartão")</f>
        <v/>
      </c>
    </row>
    <row r="2711" customFormat="false" ht="13.5" hidden="false" customHeight="false" outlineLevel="0" collapsed="false">
      <c r="A2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1" s="0" t="str">
        <f aca="false">IF($A2711="","",INDEX(CARTAO_COMPRAS!$C:$C,INT((ROW()-2)/20)+2))</f>
        <v/>
      </c>
      <c r="C2711" s="0" t="str">
        <f aca="false">IF($A2711="","",INDEX(CARTAO_COMPRAS!$D:$D,INT((ROW()-2)/20)+2))</f>
        <v/>
      </c>
      <c r="D2711" s="0" t="str">
        <f aca="false">IF($A2711="","",INDEX(CARTAO_COMPRAS!$E:$E,INT((ROW()-2)/20)+2))</f>
        <v/>
      </c>
      <c r="E2711" s="0" t="str">
        <f aca="false">IF($A2711="","",INDEX(CARTAO_COMPRAS!$H:$H,INT((ROW()-2)/20)+2)+MOD(ROW()-2,20))</f>
        <v/>
      </c>
      <c r="F2711" s="0" t="str">
        <f aca="false">IF($A2711="","",INDEX(CARTAO_COMPRAS!$G:$G,INT((ROW()-2)/20)+2))</f>
        <v/>
      </c>
      <c r="G2711" s="5" t="str">
        <f aca="false">IF($A2711="","",INDEX(CARTAO_COMPRAS!$I:$I,INT((ROW()-2)/20)+2))</f>
        <v/>
      </c>
      <c r="H2711" s="4" t="str">
        <f aca="false">IF($A2711="","",EDATE(INDEX(CARTAO_COMPRAS!$J:$J,INT((ROW()-2)/20)+2),MOD(ROW()-2,20)))</f>
        <v/>
      </c>
      <c r="I2711" s="4" t="str">
        <f aca="false">IF($H2711="","",$H2711-WEEKDAY($H2711,2)+1)</f>
        <v/>
      </c>
      <c r="J2711" s="4" t="str">
        <f aca="false">IF($I2711="","",$I2711+6)</f>
        <v/>
      </c>
      <c r="K2711" s="6" t="str">
        <f aca="false">IF($H2711="","",DATE(YEAR($H2711),MONTH($H2711),1))</f>
        <v/>
      </c>
      <c r="L2711" s="0" t="str">
        <f aca="false">IF($A2711="","",INDEX(CARTAO_COMPRAS!$K:$K,INT((ROW()-2)/20)+2))</f>
        <v/>
      </c>
      <c r="M2711" s="0" t="str">
        <f aca="false">IF($A2711="","","Compra no cartão")</f>
        <v/>
      </c>
    </row>
    <row r="2712" customFormat="false" ht="13.5" hidden="false" customHeight="false" outlineLevel="0" collapsed="false">
      <c r="A2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2" s="0" t="str">
        <f aca="false">IF($A2712="","",INDEX(CARTAO_COMPRAS!$C:$C,INT((ROW()-2)/20)+2))</f>
        <v/>
      </c>
      <c r="C2712" s="0" t="str">
        <f aca="false">IF($A2712="","",INDEX(CARTAO_COMPRAS!$D:$D,INT((ROW()-2)/20)+2))</f>
        <v/>
      </c>
      <c r="D2712" s="0" t="str">
        <f aca="false">IF($A2712="","",INDEX(CARTAO_COMPRAS!$E:$E,INT((ROW()-2)/20)+2))</f>
        <v/>
      </c>
      <c r="E2712" s="0" t="str">
        <f aca="false">IF($A2712="","",INDEX(CARTAO_COMPRAS!$H:$H,INT((ROW()-2)/20)+2)+MOD(ROW()-2,20))</f>
        <v/>
      </c>
      <c r="F2712" s="0" t="str">
        <f aca="false">IF($A2712="","",INDEX(CARTAO_COMPRAS!$G:$G,INT((ROW()-2)/20)+2))</f>
        <v/>
      </c>
      <c r="G2712" s="5" t="str">
        <f aca="false">IF($A2712="","",INDEX(CARTAO_COMPRAS!$I:$I,INT((ROW()-2)/20)+2))</f>
        <v/>
      </c>
      <c r="H2712" s="4" t="str">
        <f aca="false">IF($A2712="","",EDATE(INDEX(CARTAO_COMPRAS!$J:$J,INT((ROW()-2)/20)+2),MOD(ROW()-2,20)))</f>
        <v/>
      </c>
      <c r="I2712" s="4" t="str">
        <f aca="false">IF($H2712="","",$H2712-WEEKDAY($H2712,2)+1)</f>
        <v/>
      </c>
      <c r="J2712" s="4" t="str">
        <f aca="false">IF($I2712="","",$I2712+6)</f>
        <v/>
      </c>
      <c r="K2712" s="6" t="str">
        <f aca="false">IF($H2712="","",DATE(YEAR($H2712),MONTH($H2712),1))</f>
        <v/>
      </c>
      <c r="L2712" s="0" t="str">
        <f aca="false">IF($A2712="","",INDEX(CARTAO_COMPRAS!$K:$K,INT((ROW()-2)/20)+2))</f>
        <v/>
      </c>
      <c r="M2712" s="0" t="str">
        <f aca="false">IF($A2712="","","Compra no cartão")</f>
        <v/>
      </c>
    </row>
    <row r="2713" customFormat="false" ht="13.5" hidden="false" customHeight="false" outlineLevel="0" collapsed="false">
      <c r="A2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3" s="0" t="str">
        <f aca="false">IF($A2713="","",INDEX(CARTAO_COMPRAS!$C:$C,INT((ROW()-2)/20)+2))</f>
        <v/>
      </c>
      <c r="C2713" s="0" t="str">
        <f aca="false">IF($A2713="","",INDEX(CARTAO_COMPRAS!$D:$D,INT((ROW()-2)/20)+2))</f>
        <v/>
      </c>
      <c r="D2713" s="0" t="str">
        <f aca="false">IF($A2713="","",INDEX(CARTAO_COMPRAS!$E:$E,INT((ROW()-2)/20)+2))</f>
        <v/>
      </c>
      <c r="E2713" s="0" t="str">
        <f aca="false">IF($A2713="","",INDEX(CARTAO_COMPRAS!$H:$H,INT((ROW()-2)/20)+2)+MOD(ROW()-2,20))</f>
        <v/>
      </c>
      <c r="F2713" s="0" t="str">
        <f aca="false">IF($A2713="","",INDEX(CARTAO_COMPRAS!$G:$G,INT((ROW()-2)/20)+2))</f>
        <v/>
      </c>
      <c r="G2713" s="5" t="str">
        <f aca="false">IF($A2713="","",INDEX(CARTAO_COMPRAS!$I:$I,INT((ROW()-2)/20)+2))</f>
        <v/>
      </c>
      <c r="H2713" s="4" t="str">
        <f aca="false">IF($A2713="","",EDATE(INDEX(CARTAO_COMPRAS!$J:$J,INT((ROW()-2)/20)+2),MOD(ROW()-2,20)))</f>
        <v/>
      </c>
      <c r="I2713" s="4" t="str">
        <f aca="false">IF($H2713="","",$H2713-WEEKDAY($H2713,2)+1)</f>
        <v/>
      </c>
      <c r="J2713" s="4" t="str">
        <f aca="false">IF($I2713="","",$I2713+6)</f>
        <v/>
      </c>
      <c r="K2713" s="6" t="str">
        <f aca="false">IF($H2713="","",DATE(YEAR($H2713),MONTH($H2713),1))</f>
        <v/>
      </c>
      <c r="L2713" s="0" t="str">
        <f aca="false">IF($A2713="","",INDEX(CARTAO_COMPRAS!$K:$K,INT((ROW()-2)/20)+2))</f>
        <v/>
      </c>
      <c r="M2713" s="0" t="str">
        <f aca="false">IF($A2713="","","Compra no cartão")</f>
        <v/>
      </c>
    </row>
    <row r="2714" customFormat="false" ht="13.5" hidden="false" customHeight="false" outlineLevel="0" collapsed="false">
      <c r="A2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4" s="0" t="str">
        <f aca="false">IF($A2714="","",INDEX(CARTAO_COMPRAS!$C:$C,INT((ROW()-2)/20)+2))</f>
        <v/>
      </c>
      <c r="C2714" s="0" t="str">
        <f aca="false">IF($A2714="","",INDEX(CARTAO_COMPRAS!$D:$D,INT((ROW()-2)/20)+2))</f>
        <v/>
      </c>
      <c r="D2714" s="0" t="str">
        <f aca="false">IF($A2714="","",INDEX(CARTAO_COMPRAS!$E:$E,INT((ROW()-2)/20)+2))</f>
        <v/>
      </c>
      <c r="E2714" s="0" t="str">
        <f aca="false">IF($A2714="","",INDEX(CARTAO_COMPRAS!$H:$H,INT((ROW()-2)/20)+2)+MOD(ROW()-2,20))</f>
        <v/>
      </c>
      <c r="F2714" s="0" t="str">
        <f aca="false">IF($A2714="","",INDEX(CARTAO_COMPRAS!$G:$G,INT((ROW()-2)/20)+2))</f>
        <v/>
      </c>
      <c r="G2714" s="5" t="str">
        <f aca="false">IF($A2714="","",INDEX(CARTAO_COMPRAS!$I:$I,INT((ROW()-2)/20)+2))</f>
        <v/>
      </c>
      <c r="H2714" s="4" t="str">
        <f aca="false">IF($A2714="","",EDATE(INDEX(CARTAO_COMPRAS!$J:$J,INT((ROW()-2)/20)+2),MOD(ROW()-2,20)))</f>
        <v/>
      </c>
      <c r="I2714" s="4" t="str">
        <f aca="false">IF($H2714="","",$H2714-WEEKDAY($H2714,2)+1)</f>
        <v/>
      </c>
      <c r="J2714" s="4" t="str">
        <f aca="false">IF($I2714="","",$I2714+6)</f>
        <v/>
      </c>
      <c r="K2714" s="6" t="str">
        <f aca="false">IF($H2714="","",DATE(YEAR($H2714),MONTH($H2714),1))</f>
        <v/>
      </c>
      <c r="L2714" s="0" t="str">
        <f aca="false">IF($A2714="","",INDEX(CARTAO_COMPRAS!$K:$K,INT((ROW()-2)/20)+2))</f>
        <v/>
      </c>
      <c r="M2714" s="0" t="str">
        <f aca="false">IF($A2714="","","Compra no cartão")</f>
        <v/>
      </c>
    </row>
    <row r="2715" customFormat="false" ht="13.5" hidden="false" customHeight="false" outlineLevel="0" collapsed="false">
      <c r="A2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5" s="0" t="str">
        <f aca="false">IF($A2715="","",INDEX(CARTAO_COMPRAS!$C:$C,INT((ROW()-2)/20)+2))</f>
        <v/>
      </c>
      <c r="C2715" s="0" t="str">
        <f aca="false">IF($A2715="","",INDEX(CARTAO_COMPRAS!$D:$D,INT((ROW()-2)/20)+2))</f>
        <v/>
      </c>
      <c r="D2715" s="0" t="str">
        <f aca="false">IF($A2715="","",INDEX(CARTAO_COMPRAS!$E:$E,INT((ROW()-2)/20)+2))</f>
        <v/>
      </c>
      <c r="E2715" s="0" t="str">
        <f aca="false">IF($A2715="","",INDEX(CARTAO_COMPRAS!$H:$H,INT((ROW()-2)/20)+2)+MOD(ROW()-2,20))</f>
        <v/>
      </c>
      <c r="F2715" s="0" t="str">
        <f aca="false">IF($A2715="","",INDEX(CARTAO_COMPRAS!$G:$G,INT((ROW()-2)/20)+2))</f>
        <v/>
      </c>
      <c r="G2715" s="5" t="str">
        <f aca="false">IF($A2715="","",INDEX(CARTAO_COMPRAS!$I:$I,INT((ROW()-2)/20)+2))</f>
        <v/>
      </c>
      <c r="H2715" s="4" t="str">
        <f aca="false">IF($A2715="","",EDATE(INDEX(CARTAO_COMPRAS!$J:$J,INT((ROW()-2)/20)+2),MOD(ROW()-2,20)))</f>
        <v/>
      </c>
      <c r="I2715" s="4" t="str">
        <f aca="false">IF($H2715="","",$H2715-WEEKDAY($H2715,2)+1)</f>
        <v/>
      </c>
      <c r="J2715" s="4" t="str">
        <f aca="false">IF($I2715="","",$I2715+6)</f>
        <v/>
      </c>
      <c r="K2715" s="6" t="str">
        <f aca="false">IF($H2715="","",DATE(YEAR($H2715),MONTH($H2715),1))</f>
        <v/>
      </c>
      <c r="L2715" s="0" t="str">
        <f aca="false">IF($A2715="","",INDEX(CARTAO_COMPRAS!$K:$K,INT((ROW()-2)/20)+2))</f>
        <v/>
      </c>
      <c r="M2715" s="0" t="str">
        <f aca="false">IF($A2715="","","Compra no cartão")</f>
        <v/>
      </c>
    </row>
    <row r="2716" customFormat="false" ht="13.5" hidden="false" customHeight="false" outlineLevel="0" collapsed="false">
      <c r="A2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6" s="0" t="str">
        <f aca="false">IF($A2716="","",INDEX(CARTAO_COMPRAS!$C:$C,INT((ROW()-2)/20)+2))</f>
        <v/>
      </c>
      <c r="C2716" s="0" t="str">
        <f aca="false">IF($A2716="","",INDEX(CARTAO_COMPRAS!$D:$D,INT((ROW()-2)/20)+2))</f>
        <v/>
      </c>
      <c r="D2716" s="0" t="str">
        <f aca="false">IF($A2716="","",INDEX(CARTAO_COMPRAS!$E:$E,INT((ROW()-2)/20)+2))</f>
        <v/>
      </c>
      <c r="E2716" s="0" t="str">
        <f aca="false">IF($A2716="","",INDEX(CARTAO_COMPRAS!$H:$H,INT((ROW()-2)/20)+2)+MOD(ROW()-2,20))</f>
        <v/>
      </c>
      <c r="F2716" s="0" t="str">
        <f aca="false">IF($A2716="","",INDEX(CARTAO_COMPRAS!$G:$G,INT((ROW()-2)/20)+2))</f>
        <v/>
      </c>
      <c r="G2716" s="5" t="str">
        <f aca="false">IF($A2716="","",INDEX(CARTAO_COMPRAS!$I:$I,INT((ROW()-2)/20)+2))</f>
        <v/>
      </c>
      <c r="H2716" s="4" t="str">
        <f aca="false">IF($A2716="","",EDATE(INDEX(CARTAO_COMPRAS!$J:$J,INT((ROW()-2)/20)+2),MOD(ROW()-2,20)))</f>
        <v/>
      </c>
      <c r="I2716" s="4" t="str">
        <f aca="false">IF($H2716="","",$H2716-WEEKDAY($H2716,2)+1)</f>
        <v/>
      </c>
      <c r="J2716" s="4" t="str">
        <f aca="false">IF($I2716="","",$I2716+6)</f>
        <v/>
      </c>
      <c r="K2716" s="6" t="str">
        <f aca="false">IF($H2716="","",DATE(YEAR($H2716),MONTH($H2716),1))</f>
        <v/>
      </c>
      <c r="L2716" s="0" t="str">
        <f aca="false">IF($A2716="","",INDEX(CARTAO_COMPRAS!$K:$K,INT((ROW()-2)/20)+2))</f>
        <v/>
      </c>
      <c r="M2716" s="0" t="str">
        <f aca="false">IF($A2716="","","Compra no cartão")</f>
        <v/>
      </c>
    </row>
    <row r="2717" customFormat="false" ht="13.5" hidden="false" customHeight="false" outlineLevel="0" collapsed="false">
      <c r="A2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7" s="0" t="str">
        <f aca="false">IF($A2717="","",INDEX(CARTAO_COMPRAS!$C:$C,INT((ROW()-2)/20)+2))</f>
        <v/>
      </c>
      <c r="C2717" s="0" t="str">
        <f aca="false">IF($A2717="","",INDEX(CARTAO_COMPRAS!$D:$D,INT((ROW()-2)/20)+2))</f>
        <v/>
      </c>
      <c r="D2717" s="0" t="str">
        <f aca="false">IF($A2717="","",INDEX(CARTAO_COMPRAS!$E:$E,INT((ROW()-2)/20)+2))</f>
        <v/>
      </c>
      <c r="E2717" s="0" t="str">
        <f aca="false">IF($A2717="","",INDEX(CARTAO_COMPRAS!$H:$H,INT((ROW()-2)/20)+2)+MOD(ROW()-2,20))</f>
        <v/>
      </c>
      <c r="F2717" s="0" t="str">
        <f aca="false">IF($A2717="","",INDEX(CARTAO_COMPRAS!$G:$G,INT((ROW()-2)/20)+2))</f>
        <v/>
      </c>
      <c r="G2717" s="5" t="str">
        <f aca="false">IF($A2717="","",INDEX(CARTAO_COMPRAS!$I:$I,INT((ROW()-2)/20)+2))</f>
        <v/>
      </c>
      <c r="H2717" s="4" t="str">
        <f aca="false">IF($A2717="","",EDATE(INDEX(CARTAO_COMPRAS!$J:$J,INT((ROW()-2)/20)+2),MOD(ROW()-2,20)))</f>
        <v/>
      </c>
      <c r="I2717" s="4" t="str">
        <f aca="false">IF($H2717="","",$H2717-WEEKDAY($H2717,2)+1)</f>
        <v/>
      </c>
      <c r="J2717" s="4" t="str">
        <f aca="false">IF($I2717="","",$I2717+6)</f>
        <v/>
      </c>
      <c r="K2717" s="6" t="str">
        <f aca="false">IF($H2717="","",DATE(YEAR($H2717),MONTH($H2717),1))</f>
        <v/>
      </c>
      <c r="L2717" s="0" t="str">
        <f aca="false">IF($A2717="","",INDEX(CARTAO_COMPRAS!$K:$K,INT((ROW()-2)/20)+2))</f>
        <v/>
      </c>
      <c r="M2717" s="0" t="str">
        <f aca="false">IF($A2717="","","Compra no cartão")</f>
        <v/>
      </c>
    </row>
    <row r="2718" customFormat="false" ht="13.5" hidden="false" customHeight="false" outlineLevel="0" collapsed="false">
      <c r="A2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8" s="0" t="str">
        <f aca="false">IF($A2718="","",INDEX(CARTAO_COMPRAS!$C:$C,INT((ROW()-2)/20)+2))</f>
        <v/>
      </c>
      <c r="C2718" s="0" t="str">
        <f aca="false">IF($A2718="","",INDEX(CARTAO_COMPRAS!$D:$D,INT((ROW()-2)/20)+2))</f>
        <v/>
      </c>
      <c r="D2718" s="0" t="str">
        <f aca="false">IF($A2718="","",INDEX(CARTAO_COMPRAS!$E:$E,INT((ROW()-2)/20)+2))</f>
        <v/>
      </c>
      <c r="E2718" s="0" t="str">
        <f aca="false">IF($A2718="","",INDEX(CARTAO_COMPRAS!$H:$H,INT((ROW()-2)/20)+2)+MOD(ROW()-2,20))</f>
        <v/>
      </c>
      <c r="F2718" s="0" t="str">
        <f aca="false">IF($A2718="","",INDEX(CARTAO_COMPRAS!$G:$G,INT((ROW()-2)/20)+2))</f>
        <v/>
      </c>
      <c r="G2718" s="5" t="str">
        <f aca="false">IF($A2718="","",INDEX(CARTAO_COMPRAS!$I:$I,INT((ROW()-2)/20)+2))</f>
        <v/>
      </c>
      <c r="H2718" s="4" t="str">
        <f aca="false">IF($A2718="","",EDATE(INDEX(CARTAO_COMPRAS!$J:$J,INT((ROW()-2)/20)+2),MOD(ROW()-2,20)))</f>
        <v/>
      </c>
      <c r="I2718" s="4" t="str">
        <f aca="false">IF($H2718="","",$H2718-WEEKDAY($H2718,2)+1)</f>
        <v/>
      </c>
      <c r="J2718" s="4" t="str">
        <f aca="false">IF($I2718="","",$I2718+6)</f>
        <v/>
      </c>
      <c r="K2718" s="6" t="str">
        <f aca="false">IF($H2718="","",DATE(YEAR($H2718),MONTH($H2718),1))</f>
        <v/>
      </c>
      <c r="L2718" s="0" t="str">
        <f aca="false">IF($A2718="","",INDEX(CARTAO_COMPRAS!$K:$K,INT((ROW()-2)/20)+2))</f>
        <v/>
      </c>
      <c r="M2718" s="0" t="str">
        <f aca="false">IF($A2718="","","Compra no cartão")</f>
        <v/>
      </c>
    </row>
    <row r="2719" customFormat="false" ht="13.5" hidden="false" customHeight="false" outlineLevel="0" collapsed="false">
      <c r="A2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19" s="0" t="str">
        <f aca="false">IF($A2719="","",INDEX(CARTAO_COMPRAS!$C:$C,INT((ROW()-2)/20)+2))</f>
        <v/>
      </c>
      <c r="C2719" s="0" t="str">
        <f aca="false">IF($A2719="","",INDEX(CARTAO_COMPRAS!$D:$D,INT((ROW()-2)/20)+2))</f>
        <v/>
      </c>
      <c r="D2719" s="0" t="str">
        <f aca="false">IF($A2719="","",INDEX(CARTAO_COMPRAS!$E:$E,INT((ROW()-2)/20)+2))</f>
        <v/>
      </c>
      <c r="E2719" s="0" t="str">
        <f aca="false">IF($A2719="","",INDEX(CARTAO_COMPRAS!$H:$H,INT((ROW()-2)/20)+2)+MOD(ROW()-2,20))</f>
        <v/>
      </c>
      <c r="F2719" s="0" t="str">
        <f aca="false">IF($A2719="","",INDEX(CARTAO_COMPRAS!$G:$G,INT((ROW()-2)/20)+2))</f>
        <v/>
      </c>
      <c r="G2719" s="5" t="str">
        <f aca="false">IF($A2719="","",INDEX(CARTAO_COMPRAS!$I:$I,INT((ROW()-2)/20)+2))</f>
        <v/>
      </c>
      <c r="H2719" s="4" t="str">
        <f aca="false">IF($A2719="","",EDATE(INDEX(CARTAO_COMPRAS!$J:$J,INT((ROW()-2)/20)+2),MOD(ROW()-2,20)))</f>
        <v/>
      </c>
      <c r="I2719" s="4" t="str">
        <f aca="false">IF($H2719="","",$H2719-WEEKDAY($H2719,2)+1)</f>
        <v/>
      </c>
      <c r="J2719" s="4" t="str">
        <f aca="false">IF($I2719="","",$I2719+6)</f>
        <v/>
      </c>
      <c r="K2719" s="6" t="str">
        <f aca="false">IF($H2719="","",DATE(YEAR($H2719),MONTH($H2719),1))</f>
        <v/>
      </c>
      <c r="L2719" s="0" t="str">
        <f aca="false">IF($A2719="","",INDEX(CARTAO_COMPRAS!$K:$K,INT((ROW()-2)/20)+2))</f>
        <v/>
      </c>
      <c r="M2719" s="0" t="str">
        <f aca="false">IF($A2719="","","Compra no cartão")</f>
        <v/>
      </c>
    </row>
    <row r="2720" customFormat="false" ht="13.5" hidden="false" customHeight="false" outlineLevel="0" collapsed="false">
      <c r="A2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0" s="0" t="str">
        <f aca="false">IF($A2720="","",INDEX(CARTAO_COMPRAS!$C:$C,INT((ROW()-2)/20)+2))</f>
        <v/>
      </c>
      <c r="C2720" s="0" t="str">
        <f aca="false">IF($A2720="","",INDEX(CARTAO_COMPRAS!$D:$D,INT((ROW()-2)/20)+2))</f>
        <v/>
      </c>
      <c r="D2720" s="0" t="str">
        <f aca="false">IF($A2720="","",INDEX(CARTAO_COMPRAS!$E:$E,INT((ROW()-2)/20)+2))</f>
        <v/>
      </c>
      <c r="E2720" s="0" t="str">
        <f aca="false">IF($A2720="","",INDEX(CARTAO_COMPRAS!$H:$H,INT((ROW()-2)/20)+2)+MOD(ROW()-2,20))</f>
        <v/>
      </c>
      <c r="F2720" s="0" t="str">
        <f aca="false">IF($A2720="","",INDEX(CARTAO_COMPRAS!$G:$G,INT((ROW()-2)/20)+2))</f>
        <v/>
      </c>
      <c r="G2720" s="5" t="str">
        <f aca="false">IF($A2720="","",INDEX(CARTAO_COMPRAS!$I:$I,INT((ROW()-2)/20)+2))</f>
        <v/>
      </c>
      <c r="H2720" s="4" t="str">
        <f aca="false">IF($A2720="","",EDATE(INDEX(CARTAO_COMPRAS!$J:$J,INT((ROW()-2)/20)+2),MOD(ROW()-2,20)))</f>
        <v/>
      </c>
      <c r="I2720" s="4" t="str">
        <f aca="false">IF($H2720="","",$H2720-WEEKDAY($H2720,2)+1)</f>
        <v/>
      </c>
      <c r="J2720" s="4" t="str">
        <f aca="false">IF($I2720="","",$I2720+6)</f>
        <v/>
      </c>
      <c r="K2720" s="6" t="str">
        <f aca="false">IF($H2720="","",DATE(YEAR($H2720),MONTH($H2720),1))</f>
        <v/>
      </c>
      <c r="L2720" s="0" t="str">
        <f aca="false">IF($A2720="","",INDEX(CARTAO_COMPRAS!$K:$K,INT((ROW()-2)/20)+2))</f>
        <v/>
      </c>
      <c r="M2720" s="0" t="str">
        <f aca="false">IF($A2720="","","Compra no cartão")</f>
        <v/>
      </c>
    </row>
    <row r="2721" customFormat="false" ht="13.5" hidden="false" customHeight="false" outlineLevel="0" collapsed="false">
      <c r="A2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1" s="0" t="str">
        <f aca="false">IF($A2721="","",INDEX(CARTAO_COMPRAS!$C:$C,INT((ROW()-2)/20)+2))</f>
        <v/>
      </c>
      <c r="C2721" s="0" t="str">
        <f aca="false">IF($A2721="","",INDEX(CARTAO_COMPRAS!$D:$D,INT((ROW()-2)/20)+2))</f>
        <v/>
      </c>
      <c r="D2721" s="0" t="str">
        <f aca="false">IF($A2721="","",INDEX(CARTAO_COMPRAS!$E:$E,INT((ROW()-2)/20)+2))</f>
        <v/>
      </c>
      <c r="E2721" s="0" t="str">
        <f aca="false">IF($A2721="","",INDEX(CARTAO_COMPRAS!$H:$H,INT((ROW()-2)/20)+2)+MOD(ROW()-2,20))</f>
        <v/>
      </c>
      <c r="F2721" s="0" t="str">
        <f aca="false">IF($A2721="","",INDEX(CARTAO_COMPRAS!$G:$G,INT((ROW()-2)/20)+2))</f>
        <v/>
      </c>
      <c r="G2721" s="5" t="str">
        <f aca="false">IF($A2721="","",INDEX(CARTAO_COMPRAS!$I:$I,INT((ROW()-2)/20)+2))</f>
        <v/>
      </c>
      <c r="H2721" s="4" t="str">
        <f aca="false">IF($A2721="","",EDATE(INDEX(CARTAO_COMPRAS!$J:$J,INT((ROW()-2)/20)+2),MOD(ROW()-2,20)))</f>
        <v/>
      </c>
      <c r="I2721" s="4" t="str">
        <f aca="false">IF($H2721="","",$H2721-WEEKDAY($H2721,2)+1)</f>
        <v/>
      </c>
      <c r="J2721" s="4" t="str">
        <f aca="false">IF($I2721="","",$I2721+6)</f>
        <v/>
      </c>
      <c r="K2721" s="6" t="str">
        <f aca="false">IF($H2721="","",DATE(YEAR($H2721),MONTH($H2721),1))</f>
        <v/>
      </c>
      <c r="L2721" s="0" t="str">
        <f aca="false">IF($A2721="","",INDEX(CARTAO_COMPRAS!$K:$K,INT((ROW()-2)/20)+2))</f>
        <v/>
      </c>
      <c r="M2721" s="0" t="str">
        <f aca="false">IF($A2721="","","Compra no cartão")</f>
        <v/>
      </c>
    </row>
    <row r="2722" customFormat="false" ht="13.5" hidden="false" customHeight="false" outlineLevel="0" collapsed="false">
      <c r="A27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137</v>
      </c>
      <c r="B2722" s="0" t="str">
        <f aca="false">IF($A2722="","",INDEX(CARTAO_COMPRAS!$C:$C,INT((ROW()-2)/20)+2))</f>
        <v>Bradesco</v>
      </c>
      <c r="C2722" s="0" t="str">
        <f aca="false">IF($A2722="","",INDEX(CARTAO_COMPRAS!$D:$D,INT((ROW()-2)/20)+2))</f>
        <v>Diferença de valor não encontrado</v>
      </c>
      <c r="D2722" s="0" t="str">
        <f aca="false">IF($A2722="","",INDEX(CARTAO_COMPRAS!$E:$E,INT((ROW()-2)/20)+2))</f>
        <v>Fornecedores</v>
      </c>
      <c r="E2722" s="0" t="n">
        <f aca="false">IF($A2722="","",INDEX(CARTAO_COMPRAS!$H:$H,INT((ROW()-2)/20)+2)+MOD(ROW()-2,20))</f>
        <v>1</v>
      </c>
      <c r="F2722" s="0" t="n">
        <f aca="false">IF($A2722="","",INDEX(CARTAO_COMPRAS!$G:$G,INT((ROW()-2)/20)+2))</f>
        <v>1</v>
      </c>
      <c r="G2722" s="5" t="n">
        <f aca="false">IF($A2722="","",INDEX(CARTAO_COMPRAS!$I:$I,INT((ROW()-2)/20)+2))</f>
        <v>266.1</v>
      </c>
      <c r="H2722" s="4" t="n">
        <f aca="false">IF($A2722="","",EDATE(INDEX(CARTAO_COMPRAS!$J:$J,INT((ROW()-2)/20)+2),MOD(ROW()-2,20)))</f>
        <v>46218</v>
      </c>
      <c r="I2722" s="4" t="n">
        <f aca="false">IF($H2722="","",$H2722-WEEKDAY($H2722,2)+1)</f>
        <v>46216</v>
      </c>
      <c r="J2722" s="4" t="n">
        <f aca="false">IF($I2722="","",$I2722+6)</f>
        <v>46222</v>
      </c>
      <c r="K2722" s="6" t="n">
        <f aca="false">IF($H2722="","",DATE(YEAR($H2722),MONTH($H2722),1))</f>
        <v>46204</v>
      </c>
      <c r="L2722" s="0" t="str">
        <f aca="false">IF($A2722="","",INDEX(CARTAO_COMPRAS!$K:$K,INT((ROW()-2)/20)+2))</f>
        <v>Previsto</v>
      </c>
      <c r="M2722" s="0" t="str">
        <f aca="false">IF($A2722="","","Compra no cartão")</f>
        <v>Compra no cartão</v>
      </c>
    </row>
    <row r="2723" customFormat="false" ht="13.5" hidden="false" customHeight="false" outlineLevel="0" collapsed="false">
      <c r="A2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3" s="0" t="str">
        <f aca="false">IF($A2723="","",INDEX(CARTAO_COMPRAS!$C:$C,INT((ROW()-2)/20)+2))</f>
        <v/>
      </c>
      <c r="C2723" s="0" t="str">
        <f aca="false">IF($A2723="","",INDEX(CARTAO_COMPRAS!$D:$D,INT((ROW()-2)/20)+2))</f>
        <v/>
      </c>
      <c r="D2723" s="0" t="str">
        <f aca="false">IF($A2723="","",INDEX(CARTAO_COMPRAS!$E:$E,INT((ROW()-2)/20)+2))</f>
        <v/>
      </c>
      <c r="E2723" s="0" t="str">
        <f aca="false">IF($A2723="","",INDEX(CARTAO_COMPRAS!$H:$H,INT((ROW()-2)/20)+2)+MOD(ROW()-2,20))</f>
        <v/>
      </c>
      <c r="F2723" s="0" t="str">
        <f aca="false">IF($A2723="","",INDEX(CARTAO_COMPRAS!$G:$G,INT((ROW()-2)/20)+2))</f>
        <v/>
      </c>
      <c r="G2723" s="5" t="str">
        <f aca="false">IF($A2723="","",INDEX(CARTAO_COMPRAS!$I:$I,INT((ROW()-2)/20)+2))</f>
        <v/>
      </c>
      <c r="H2723" s="4" t="str">
        <f aca="false">IF($A2723="","",EDATE(INDEX(CARTAO_COMPRAS!$J:$J,INT((ROW()-2)/20)+2),MOD(ROW()-2,20)))</f>
        <v/>
      </c>
      <c r="I2723" s="4" t="str">
        <f aca="false">IF($H2723="","",$H2723-WEEKDAY($H2723,2)+1)</f>
        <v/>
      </c>
      <c r="J2723" s="4" t="str">
        <f aca="false">IF($I2723="","",$I2723+6)</f>
        <v/>
      </c>
      <c r="K2723" s="6" t="str">
        <f aca="false">IF($H2723="","",DATE(YEAR($H2723),MONTH($H2723),1))</f>
        <v/>
      </c>
      <c r="L2723" s="0" t="str">
        <f aca="false">IF($A2723="","",INDEX(CARTAO_COMPRAS!$K:$K,INT((ROW()-2)/20)+2))</f>
        <v/>
      </c>
      <c r="M2723" s="0" t="str">
        <f aca="false">IF($A2723="","","Compra no cartão")</f>
        <v/>
      </c>
    </row>
    <row r="2724" customFormat="false" ht="13.5" hidden="false" customHeight="false" outlineLevel="0" collapsed="false">
      <c r="A2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4" s="0" t="str">
        <f aca="false">IF($A2724="","",INDEX(CARTAO_COMPRAS!$C:$C,INT((ROW()-2)/20)+2))</f>
        <v/>
      </c>
      <c r="C2724" s="0" t="str">
        <f aca="false">IF($A2724="","",INDEX(CARTAO_COMPRAS!$D:$D,INT((ROW()-2)/20)+2))</f>
        <v/>
      </c>
      <c r="D2724" s="0" t="str">
        <f aca="false">IF($A2724="","",INDEX(CARTAO_COMPRAS!$E:$E,INT((ROW()-2)/20)+2))</f>
        <v/>
      </c>
      <c r="E2724" s="0" t="str">
        <f aca="false">IF($A2724="","",INDEX(CARTAO_COMPRAS!$H:$H,INT((ROW()-2)/20)+2)+MOD(ROW()-2,20))</f>
        <v/>
      </c>
      <c r="F2724" s="0" t="str">
        <f aca="false">IF($A2724="","",INDEX(CARTAO_COMPRAS!$G:$G,INT((ROW()-2)/20)+2))</f>
        <v/>
      </c>
      <c r="G2724" s="5" t="str">
        <f aca="false">IF($A2724="","",INDEX(CARTAO_COMPRAS!$I:$I,INT((ROW()-2)/20)+2))</f>
        <v/>
      </c>
      <c r="H2724" s="4" t="str">
        <f aca="false">IF($A2724="","",EDATE(INDEX(CARTAO_COMPRAS!$J:$J,INT((ROW()-2)/20)+2),MOD(ROW()-2,20)))</f>
        <v/>
      </c>
      <c r="I2724" s="4" t="str">
        <f aca="false">IF($H2724="","",$H2724-WEEKDAY($H2724,2)+1)</f>
        <v/>
      </c>
      <c r="J2724" s="4" t="str">
        <f aca="false">IF($I2724="","",$I2724+6)</f>
        <v/>
      </c>
      <c r="K2724" s="6" t="str">
        <f aca="false">IF($H2724="","",DATE(YEAR($H2724),MONTH($H2724),1))</f>
        <v/>
      </c>
      <c r="L2724" s="0" t="str">
        <f aca="false">IF($A2724="","",INDEX(CARTAO_COMPRAS!$K:$K,INT((ROW()-2)/20)+2))</f>
        <v/>
      </c>
      <c r="M2724" s="0" t="str">
        <f aca="false">IF($A2724="","","Compra no cartão")</f>
        <v/>
      </c>
    </row>
    <row r="2725" customFormat="false" ht="13.5" hidden="false" customHeight="false" outlineLevel="0" collapsed="false">
      <c r="A2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5" s="0" t="str">
        <f aca="false">IF($A2725="","",INDEX(CARTAO_COMPRAS!$C:$C,INT((ROW()-2)/20)+2))</f>
        <v/>
      </c>
      <c r="C2725" s="0" t="str">
        <f aca="false">IF($A2725="","",INDEX(CARTAO_COMPRAS!$D:$D,INT((ROW()-2)/20)+2))</f>
        <v/>
      </c>
      <c r="D2725" s="0" t="str">
        <f aca="false">IF($A2725="","",INDEX(CARTAO_COMPRAS!$E:$E,INT((ROW()-2)/20)+2))</f>
        <v/>
      </c>
      <c r="E2725" s="0" t="str">
        <f aca="false">IF($A2725="","",INDEX(CARTAO_COMPRAS!$H:$H,INT((ROW()-2)/20)+2)+MOD(ROW()-2,20))</f>
        <v/>
      </c>
      <c r="F2725" s="0" t="str">
        <f aca="false">IF($A2725="","",INDEX(CARTAO_COMPRAS!$G:$G,INT((ROW()-2)/20)+2))</f>
        <v/>
      </c>
      <c r="G2725" s="5" t="str">
        <f aca="false">IF($A2725="","",INDEX(CARTAO_COMPRAS!$I:$I,INT((ROW()-2)/20)+2))</f>
        <v/>
      </c>
      <c r="H2725" s="4" t="str">
        <f aca="false">IF($A2725="","",EDATE(INDEX(CARTAO_COMPRAS!$J:$J,INT((ROW()-2)/20)+2),MOD(ROW()-2,20)))</f>
        <v/>
      </c>
      <c r="I2725" s="4" t="str">
        <f aca="false">IF($H2725="","",$H2725-WEEKDAY($H2725,2)+1)</f>
        <v/>
      </c>
      <c r="J2725" s="4" t="str">
        <f aca="false">IF($I2725="","",$I2725+6)</f>
        <v/>
      </c>
      <c r="K2725" s="6" t="str">
        <f aca="false">IF($H2725="","",DATE(YEAR($H2725),MONTH($H2725),1))</f>
        <v/>
      </c>
      <c r="L2725" s="0" t="str">
        <f aca="false">IF($A2725="","",INDEX(CARTAO_COMPRAS!$K:$K,INT((ROW()-2)/20)+2))</f>
        <v/>
      </c>
      <c r="M2725" s="0" t="str">
        <f aca="false">IF($A2725="","","Compra no cartão")</f>
        <v/>
      </c>
    </row>
    <row r="2726" customFormat="false" ht="13.5" hidden="false" customHeight="false" outlineLevel="0" collapsed="false">
      <c r="A2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6" s="0" t="str">
        <f aca="false">IF($A2726="","",INDEX(CARTAO_COMPRAS!$C:$C,INT((ROW()-2)/20)+2))</f>
        <v/>
      </c>
      <c r="C2726" s="0" t="str">
        <f aca="false">IF($A2726="","",INDEX(CARTAO_COMPRAS!$D:$D,INT((ROW()-2)/20)+2))</f>
        <v/>
      </c>
      <c r="D2726" s="0" t="str">
        <f aca="false">IF($A2726="","",INDEX(CARTAO_COMPRAS!$E:$E,INT((ROW()-2)/20)+2))</f>
        <v/>
      </c>
      <c r="E2726" s="0" t="str">
        <f aca="false">IF($A2726="","",INDEX(CARTAO_COMPRAS!$H:$H,INT((ROW()-2)/20)+2)+MOD(ROW()-2,20))</f>
        <v/>
      </c>
      <c r="F2726" s="0" t="str">
        <f aca="false">IF($A2726="","",INDEX(CARTAO_COMPRAS!$G:$G,INT((ROW()-2)/20)+2))</f>
        <v/>
      </c>
      <c r="G2726" s="5" t="str">
        <f aca="false">IF($A2726="","",INDEX(CARTAO_COMPRAS!$I:$I,INT((ROW()-2)/20)+2))</f>
        <v/>
      </c>
      <c r="H2726" s="4" t="str">
        <f aca="false">IF($A2726="","",EDATE(INDEX(CARTAO_COMPRAS!$J:$J,INT((ROW()-2)/20)+2),MOD(ROW()-2,20)))</f>
        <v/>
      </c>
      <c r="I2726" s="4" t="str">
        <f aca="false">IF($H2726="","",$H2726-WEEKDAY($H2726,2)+1)</f>
        <v/>
      </c>
      <c r="J2726" s="4" t="str">
        <f aca="false">IF($I2726="","",$I2726+6)</f>
        <v/>
      </c>
      <c r="K2726" s="6" t="str">
        <f aca="false">IF($H2726="","",DATE(YEAR($H2726),MONTH($H2726),1))</f>
        <v/>
      </c>
      <c r="L2726" s="0" t="str">
        <f aca="false">IF($A2726="","",INDEX(CARTAO_COMPRAS!$K:$K,INT((ROW()-2)/20)+2))</f>
        <v/>
      </c>
      <c r="M2726" s="0" t="str">
        <f aca="false">IF($A2726="","","Compra no cartão")</f>
        <v/>
      </c>
    </row>
    <row r="2727" customFormat="false" ht="13.5" hidden="false" customHeight="false" outlineLevel="0" collapsed="false">
      <c r="A2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7" s="0" t="str">
        <f aca="false">IF($A2727="","",INDEX(CARTAO_COMPRAS!$C:$C,INT((ROW()-2)/20)+2))</f>
        <v/>
      </c>
      <c r="C2727" s="0" t="str">
        <f aca="false">IF($A2727="","",INDEX(CARTAO_COMPRAS!$D:$D,INT((ROW()-2)/20)+2))</f>
        <v/>
      </c>
      <c r="D2727" s="0" t="str">
        <f aca="false">IF($A2727="","",INDEX(CARTAO_COMPRAS!$E:$E,INT((ROW()-2)/20)+2))</f>
        <v/>
      </c>
      <c r="E2727" s="0" t="str">
        <f aca="false">IF($A2727="","",INDEX(CARTAO_COMPRAS!$H:$H,INT((ROW()-2)/20)+2)+MOD(ROW()-2,20))</f>
        <v/>
      </c>
      <c r="F2727" s="0" t="str">
        <f aca="false">IF($A2727="","",INDEX(CARTAO_COMPRAS!$G:$G,INT((ROW()-2)/20)+2))</f>
        <v/>
      </c>
      <c r="G2727" s="5" t="str">
        <f aca="false">IF($A2727="","",INDEX(CARTAO_COMPRAS!$I:$I,INT((ROW()-2)/20)+2))</f>
        <v/>
      </c>
      <c r="H2727" s="4" t="str">
        <f aca="false">IF($A2727="","",EDATE(INDEX(CARTAO_COMPRAS!$J:$J,INT((ROW()-2)/20)+2),MOD(ROW()-2,20)))</f>
        <v/>
      </c>
      <c r="I2727" s="4" t="str">
        <f aca="false">IF($H2727="","",$H2727-WEEKDAY($H2727,2)+1)</f>
        <v/>
      </c>
      <c r="J2727" s="4" t="str">
        <f aca="false">IF($I2727="","",$I2727+6)</f>
        <v/>
      </c>
      <c r="K2727" s="6" t="str">
        <f aca="false">IF($H2727="","",DATE(YEAR($H2727),MONTH($H2727),1))</f>
        <v/>
      </c>
      <c r="L2727" s="0" t="str">
        <f aca="false">IF($A2727="","",INDEX(CARTAO_COMPRAS!$K:$K,INT((ROW()-2)/20)+2))</f>
        <v/>
      </c>
      <c r="M2727" s="0" t="str">
        <f aca="false">IF($A2727="","","Compra no cartão")</f>
        <v/>
      </c>
    </row>
    <row r="2728" customFormat="false" ht="13.5" hidden="false" customHeight="false" outlineLevel="0" collapsed="false">
      <c r="A2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8" s="0" t="str">
        <f aca="false">IF($A2728="","",INDEX(CARTAO_COMPRAS!$C:$C,INT((ROW()-2)/20)+2))</f>
        <v/>
      </c>
      <c r="C2728" s="0" t="str">
        <f aca="false">IF($A2728="","",INDEX(CARTAO_COMPRAS!$D:$D,INT((ROW()-2)/20)+2))</f>
        <v/>
      </c>
      <c r="D2728" s="0" t="str">
        <f aca="false">IF($A2728="","",INDEX(CARTAO_COMPRAS!$E:$E,INT((ROW()-2)/20)+2))</f>
        <v/>
      </c>
      <c r="E2728" s="0" t="str">
        <f aca="false">IF($A2728="","",INDEX(CARTAO_COMPRAS!$H:$H,INT((ROW()-2)/20)+2)+MOD(ROW()-2,20))</f>
        <v/>
      </c>
      <c r="F2728" s="0" t="str">
        <f aca="false">IF($A2728="","",INDEX(CARTAO_COMPRAS!$G:$G,INT((ROW()-2)/20)+2))</f>
        <v/>
      </c>
      <c r="G2728" s="5" t="str">
        <f aca="false">IF($A2728="","",INDEX(CARTAO_COMPRAS!$I:$I,INT((ROW()-2)/20)+2))</f>
        <v/>
      </c>
      <c r="H2728" s="4" t="str">
        <f aca="false">IF($A2728="","",EDATE(INDEX(CARTAO_COMPRAS!$J:$J,INT((ROW()-2)/20)+2),MOD(ROW()-2,20)))</f>
        <v/>
      </c>
      <c r="I2728" s="4" t="str">
        <f aca="false">IF($H2728="","",$H2728-WEEKDAY($H2728,2)+1)</f>
        <v/>
      </c>
      <c r="J2728" s="4" t="str">
        <f aca="false">IF($I2728="","",$I2728+6)</f>
        <v/>
      </c>
      <c r="K2728" s="6" t="str">
        <f aca="false">IF($H2728="","",DATE(YEAR($H2728),MONTH($H2728),1))</f>
        <v/>
      </c>
      <c r="L2728" s="0" t="str">
        <f aca="false">IF($A2728="","",INDEX(CARTAO_COMPRAS!$K:$K,INT((ROW()-2)/20)+2))</f>
        <v/>
      </c>
      <c r="M2728" s="0" t="str">
        <f aca="false">IF($A2728="","","Compra no cartão")</f>
        <v/>
      </c>
    </row>
    <row r="2729" customFormat="false" ht="13.5" hidden="false" customHeight="false" outlineLevel="0" collapsed="false">
      <c r="A2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29" s="0" t="str">
        <f aca="false">IF($A2729="","",INDEX(CARTAO_COMPRAS!$C:$C,INT((ROW()-2)/20)+2))</f>
        <v/>
      </c>
      <c r="C2729" s="0" t="str">
        <f aca="false">IF($A2729="","",INDEX(CARTAO_COMPRAS!$D:$D,INT((ROW()-2)/20)+2))</f>
        <v/>
      </c>
      <c r="D2729" s="0" t="str">
        <f aca="false">IF($A2729="","",INDEX(CARTAO_COMPRAS!$E:$E,INT((ROW()-2)/20)+2))</f>
        <v/>
      </c>
      <c r="E2729" s="0" t="str">
        <f aca="false">IF($A2729="","",INDEX(CARTAO_COMPRAS!$H:$H,INT((ROW()-2)/20)+2)+MOD(ROW()-2,20))</f>
        <v/>
      </c>
      <c r="F2729" s="0" t="str">
        <f aca="false">IF($A2729="","",INDEX(CARTAO_COMPRAS!$G:$G,INT((ROW()-2)/20)+2))</f>
        <v/>
      </c>
      <c r="G2729" s="5" t="str">
        <f aca="false">IF($A2729="","",INDEX(CARTAO_COMPRAS!$I:$I,INT((ROW()-2)/20)+2))</f>
        <v/>
      </c>
      <c r="H2729" s="4" t="str">
        <f aca="false">IF($A2729="","",EDATE(INDEX(CARTAO_COMPRAS!$J:$J,INT((ROW()-2)/20)+2),MOD(ROW()-2,20)))</f>
        <v/>
      </c>
      <c r="I2729" s="4" t="str">
        <f aca="false">IF($H2729="","",$H2729-WEEKDAY($H2729,2)+1)</f>
        <v/>
      </c>
      <c r="J2729" s="4" t="str">
        <f aca="false">IF($I2729="","",$I2729+6)</f>
        <v/>
      </c>
      <c r="K2729" s="6" t="str">
        <f aca="false">IF($H2729="","",DATE(YEAR($H2729),MONTH($H2729),1))</f>
        <v/>
      </c>
      <c r="L2729" s="0" t="str">
        <f aca="false">IF($A2729="","",INDEX(CARTAO_COMPRAS!$K:$K,INT((ROW()-2)/20)+2))</f>
        <v/>
      </c>
      <c r="M2729" s="0" t="str">
        <f aca="false">IF($A2729="","","Compra no cartão")</f>
        <v/>
      </c>
    </row>
    <row r="2730" customFormat="false" ht="13.5" hidden="false" customHeight="false" outlineLevel="0" collapsed="false">
      <c r="A2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0" s="0" t="str">
        <f aca="false">IF($A2730="","",INDEX(CARTAO_COMPRAS!$C:$C,INT((ROW()-2)/20)+2))</f>
        <v/>
      </c>
      <c r="C2730" s="0" t="str">
        <f aca="false">IF($A2730="","",INDEX(CARTAO_COMPRAS!$D:$D,INT((ROW()-2)/20)+2))</f>
        <v/>
      </c>
      <c r="D2730" s="0" t="str">
        <f aca="false">IF($A2730="","",INDEX(CARTAO_COMPRAS!$E:$E,INT((ROW()-2)/20)+2))</f>
        <v/>
      </c>
      <c r="E2730" s="0" t="str">
        <f aca="false">IF($A2730="","",INDEX(CARTAO_COMPRAS!$H:$H,INT((ROW()-2)/20)+2)+MOD(ROW()-2,20))</f>
        <v/>
      </c>
      <c r="F2730" s="0" t="str">
        <f aca="false">IF($A2730="","",INDEX(CARTAO_COMPRAS!$G:$G,INT((ROW()-2)/20)+2))</f>
        <v/>
      </c>
      <c r="G2730" s="5" t="str">
        <f aca="false">IF($A2730="","",INDEX(CARTAO_COMPRAS!$I:$I,INT((ROW()-2)/20)+2))</f>
        <v/>
      </c>
      <c r="H2730" s="4" t="str">
        <f aca="false">IF($A2730="","",EDATE(INDEX(CARTAO_COMPRAS!$J:$J,INT((ROW()-2)/20)+2),MOD(ROW()-2,20)))</f>
        <v/>
      </c>
      <c r="I2730" s="4" t="str">
        <f aca="false">IF($H2730="","",$H2730-WEEKDAY($H2730,2)+1)</f>
        <v/>
      </c>
      <c r="J2730" s="4" t="str">
        <f aca="false">IF($I2730="","",$I2730+6)</f>
        <v/>
      </c>
      <c r="K2730" s="6" t="str">
        <f aca="false">IF($H2730="","",DATE(YEAR($H2730),MONTH($H2730),1))</f>
        <v/>
      </c>
      <c r="L2730" s="0" t="str">
        <f aca="false">IF($A2730="","",INDEX(CARTAO_COMPRAS!$K:$K,INT((ROW()-2)/20)+2))</f>
        <v/>
      </c>
      <c r="M2730" s="0" t="str">
        <f aca="false">IF($A2730="","","Compra no cartão")</f>
        <v/>
      </c>
    </row>
    <row r="2731" customFormat="false" ht="13.5" hidden="false" customHeight="false" outlineLevel="0" collapsed="false">
      <c r="A2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1" s="0" t="str">
        <f aca="false">IF($A2731="","",INDEX(CARTAO_COMPRAS!$C:$C,INT((ROW()-2)/20)+2))</f>
        <v/>
      </c>
      <c r="C2731" s="0" t="str">
        <f aca="false">IF($A2731="","",INDEX(CARTAO_COMPRAS!$D:$D,INT((ROW()-2)/20)+2))</f>
        <v/>
      </c>
      <c r="D2731" s="0" t="str">
        <f aca="false">IF($A2731="","",INDEX(CARTAO_COMPRAS!$E:$E,INT((ROW()-2)/20)+2))</f>
        <v/>
      </c>
      <c r="E2731" s="0" t="str">
        <f aca="false">IF($A2731="","",INDEX(CARTAO_COMPRAS!$H:$H,INT((ROW()-2)/20)+2)+MOD(ROW()-2,20))</f>
        <v/>
      </c>
      <c r="F2731" s="0" t="str">
        <f aca="false">IF($A2731="","",INDEX(CARTAO_COMPRAS!$G:$G,INT((ROW()-2)/20)+2))</f>
        <v/>
      </c>
      <c r="G2731" s="5" t="str">
        <f aca="false">IF($A2731="","",INDEX(CARTAO_COMPRAS!$I:$I,INT((ROW()-2)/20)+2))</f>
        <v/>
      </c>
      <c r="H2731" s="4" t="str">
        <f aca="false">IF($A2731="","",EDATE(INDEX(CARTAO_COMPRAS!$J:$J,INT((ROW()-2)/20)+2),MOD(ROW()-2,20)))</f>
        <v/>
      </c>
      <c r="I2731" s="4" t="str">
        <f aca="false">IF($H2731="","",$H2731-WEEKDAY($H2731,2)+1)</f>
        <v/>
      </c>
      <c r="J2731" s="4" t="str">
        <f aca="false">IF($I2731="","",$I2731+6)</f>
        <v/>
      </c>
      <c r="K2731" s="6" t="str">
        <f aca="false">IF($H2731="","",DATE(YEAR($H2731),MONTH($H2731),1))</f>
        <v/>
      </c>
      <c r="L2731" s="0" t="str">
        <f aca="false">IF($A2731="","",INDEX(CARTAO_COMPRAS!$K:$K,INT((ROW()-2)/20)+2))</f>
        <v/>
      </c>
      <c r="M2731" s="0" t="str">
        <f aca="false">IF($A2731="","","Compra no cartão")</f>
        <v/>
      </c>
    </row>
    <row r="2732" customFormat="false" ht="13.5" hidden="false" customHeight="false" outlineLevel="0" collapsed="false">
      <c r="A2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2" s="0" t="str">
        <f aca="false">IF($A2732="","",INDEX(CARTAO_COMPRAS!$C:$C,INT((ROW()-2)/20)+2))</f>
        <v/>
      </c>
      <c r="C2732" s="0" t="str">
        <f aca="false">IF($A2732="","",INDEX(CARTAO_COMPRAS!$D:$D,INT((ROW()-2)/20)+2))</f>
        <v/>
      </c>
      <c r="D2732" s="0" t="str">
        <f aca="false">IF($A2732="","",INDEX(CARTAO_COMPRAS!$E:$E,INT((ROW()-2)/20)+2))</f>
        <v/>
      </c>
      <c r="E2732" s="0" t="str">
        <f aca="false">IF($A2732="","",INDEX(CARTAO_COMPRAS!$H:$H,INT((ROW()-2)/20)+2)+MOD(ROW()-2,20))</f>
        <v/>
      </c>
      <c r="F2732" s="0" t="str">
        <f aca="false">IF($A2732="","",INDEX(CARTAO_COMPRAS!$G:$G,INT((ROW()-2)/20)+2))</f>
        <v/>
      </c>
      <c r="G2732" s="5" t="str">
        <f aca="false">IF($A2732="","",INDEX(CARTAO_COMPRAS!$I:$I,INT((ROW()-2)/20)+2))</f>
        <v/>
      </c>
      <c r="H2732" s="4" t="str">
        <f aca="false">IF($A2732="","",EDATE(INDEX(CARTAO_COMPRAS!$J:$J,INT((ROW()-2)/20)+2),MOD(ROW()-2,20)))</f>
        <v/>
      </c>
      <c r="I2732" s="4" t="str">
        <f aca="false">IF($H2732="","",$H2732-WEEKDAY($H2732,2)+1)</f>
        <v/>
      </c>
      <c r="J2732" s="4" t="str">
        <f aca="false">IF($I2732="","",$I2732+6)</f>
        <v/>
      </c>
      <c r="K2732" s="6" t="str">
        <f aca="false">IF($H2732="","",DATE(YEAR($H2732),MONTH($H2732),1))</f>
        <v/>
      </c>
      <c r="L2732" s="0" t="str">
        <f aca="false">IF($A2732="","",INDEX(CARTAO_COMPRAS!$K:$K,INT((ROW()-2)/20)+2))</f>
        <v/>
      </c>
      <c r="M2732" s="0" t="str">
        <f aca="false">IF($A2732="","","Compra no cartão")</f>
        <v/>
      </c>
    </row>
    <row r="2733" customFormat="false" ht="13.5" hidden="false" customHeight="false" outlineLevel="0" collapsed="false">
      <c r="A2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3" s="0" t="str">
        <f aca="false">IF($A2733="","",INDEX(CARTAO_COMPRAS!$C:$C,INT((ROW()-2)/20)+2))</f>
        <v/>
      </c>
      <c r="C2733" s="0" t="str">
        <f aca="false">IF($A2733="","",INDEX(CARTAO_COMPRAS!$D:$D,INT((ROW()-2)/20)+2))</f>
        <v/>
      </c>
      <c r="D2733" s="0" t="str">
        <f aca="false">IF($A2733="","",INDEX(CARTAO_COMPRAS!$E:$E,INT((ROW()-2)/20)+2))</f>
        <v/>
      </c>
      <c r="E2733" s="0" t="str">
        <f aca="false">IF($A2733="","",INDEX(CARTAO_COMPRAS!$H:$H,INT((ROW()-2)/20)+2)+MOD(ROW()-2,20))</f>
        <v/>
      </c>
      <c r="F2733" s="0" t="str">
        <f aca="false">IF($A2733="","",INDEX(CARTAO_COMPRAS!$G:$G,INT((ROW()-2)/20)+2))</f>
        <v/>
      </c>
      <c r="G2733" s="5" t="str">
        <f aca="false">IF($A2733="","",INDEX(CARTAO_COMPRAS!$I:$I,INT((ROW()-2)/20)+2))</f>
        <v/>
      </c>
      <c r="H2733" s="4" t="str">
        <f aca="false">IF($A2733="","",EDATE(INDEX(CARTAO_COMPRAS!$J:$J,INT((ROW()-2)/20)+2),MOD(ROW()-2,20)))</f>
        <v/>
      </c>
      <c r="I2733" s="4" t="str">
        <f aca="false">IF($H2733="","",$H2733-WEEKDAY($H2733,2)+1)</f>
        <v/>
      </c>
      <c r="J2733" s="4" t="str">
        <f aca="false">IF($I2733="","",$I2733+6)</f>
        <v/>
      </c>
      <c r="K2733" s="6" t="str">
        <f aca="false">IF($H2733="","",DATE(YEAR($H2733),MONTH($H2733),1))</f>
        <v/>
      </c>
      <c r="L2733" s="0" t="str">
        <f aca="false">IF($A2733="","",INDEX(CARTAO_COMPRAS!$K:$K,INT((ROW()-2)/20)+2))</f>
        <v/>
      </c>
      <c r="M2733" s="0" t="str">
        <f aca="false">IF($A2733="","","Compra no cartão")</f>
        <v/>
      </c>
    </row>
    <row r="2734" customFormat="false" ht="13.5" hidden="false" customHeight="false" outlineLevel="0" collapsed="false">
      <c r="A2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4" s="0" t="str">
        <f aca="false">IF($A2734="","",INDEX(CARTAO_COMPRAS!$C:$C,INT((ROW()-2)/20)+2))</f>
        <v/>
      </c>
      <c r="C2734" s="0" t="str">
        <f aca="false">IF($A2734="","",INDEX(CARTAO_COMPRAS!$D:$D,INT((ROW()-2)/20)+2))</f>
        <v/>
      </c>
      <c r="D2734" s="0" t="str">
        <f aca="false">IF($A2734="","",INDEX(CARTAO_COMPRAS!$E:$E,INT((ROW()-2)/20)+2))</f>
        <v/>
      </c>
      <c r="E2734" s="0" t="str">
        <f aca="false">IF($A2734="","",INDEX(CARTAO_COMPRAS!$H:$H,INT((ROW()-2)/20)+2)+MOD(ROW()-2,20))</f>
        <v/>
      </c>
      <c r="F2734" s="0" t="str">
        <f aca="false">IF($A2734="","",INDEX(CARTAO_COMPRAS!$G:$G,INT((ROW()-2)/20)+2))</f>
        <v/>
      </c>
      <c r="G2734" s="5" t="str">
        <f aca="false">IF($A2734="","",INDEX(CARTAO_COMPRAS!$I:$I,INT((ROW()-2)/20)+2))</f>
        <v/>
      </c>
      <c r="H2734" s="4" t="str">
        <f aca="false">IF($A2734="","",EDATE(INDEX(CARTAO_COMPRAS!$J:$J,INT((ROW()-2)/20)+2),MOD(ROW()-2,20)))</f>
        <v/>
      </c>
      <c r="I2734" s="4" t="str">
        <f aca="false">IF($H2734="","",$H2734-WEEKDAY($H2734,2)+1)</f>
        <v/>
      </c>
      <c r="J2734" s="4" t="str">
        <f aca="false">IF($I2734="","",$I2734+6)</f>
        <v/>
      </c>
      <c r="K2734" s="6" t="str">
        <f aca="false">IF($H2734="","",DATE(YEAR($H2734),MONTH($H2734),1))</f>
        <v/>
      </c>
      <c r="L2734" s="0" t="str">
        <f aca="false">IF($A2734="","",INDEX(CARTAO_COMPRAS!$K:$K,INT((ROW()-2)/20)+2))</f>
        <v/>
      </c>
      <c r="M2734" s="0" t="str">
        <f aca="false">IF($A2734="","","Compra no cartão")</f>
        <v/>
      </c>
    </row>
    <row r="2735" customFormat="false" ht="13.5" hidden="false" customHeight="false" outlineLevel="0" collapsed="false">
      <c r="A2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5" s="0" t="str">
        <f aca="false">IF($A2735="","",INDEX(CARTAO_COMPRAS!$C:$C,INT((ROW()-2)/20)+2))</f>
        <v/>
      </c>
      <c r="C2735" s="0" t="str">
        <f aca="false">IF($A2735="","",INDEX(CARTAO_COMPRAS!$D:$D,INT((ROW()-2)/20)+2))</f>
        <v/>
      </c>
      <c r="D2735" s="0" t="str">
        <f aca="false">IF($A2735="","",INDEX(CARTAO_COMPRAS!$E:$E,INT((ROW()-2)/20)+2))</f>
        <v/>
      </c>
      <c r="E2735" s="0" t="str">
        <f aca="false">IF($A2735="","",INDEX(CARTAO_COMPRAS!$H:$H,INT((ROW()-2)/20)+2)+MOD(ROW()-2,20))</f>
        <v/>
      </c>
      <c r="F2735" s="0" t="str">
        <f aca="false">IF($A2735="","",INDEX(CARTAO_COMPRAS!$G:$G,INT((ROW()-2)/20)+2))</f>
        <v/>
      </c>
      <c r="G2735" s="5" t="str">
        <f aca="false">IF($A2735="","",INDEX(CARTAO_COMPRAS!$I:$I,INT((ROW()-2)/20)+2))</f>
        <v/>
      </c>
      <c r="H2735" s="4" t="str">
        <f aca="false">IF($A2735="","",EDATE(INDEX(CARTAO_COMPRAS!$J:$J,INT((ROW()-2)/20)+2),MOD(ROW()-2,20)))</f>
        <v/>
      </c>
      <c r="I2735" s="4" t="str">
        <f aca="false">IF($H2735="","",$H2735-WEEKDAY($H2735,2)+1)</f>
        <v/>
      </c>
      <c r="J2735" s="4" t="str">
        <f aca="false">IF($I2735="","",$I2735+6)</f>
        <v/>
      </c>
      <c r="K2735" s="6" t="str">
        <f aca="false">IF($H2735="","",DATE(YEAR($H2735),MONTH($H2735),1))</f>
        <v/>
      </c>
      <c r="L2735" s="0" t="str">
        <f aca="false">IF($A2735="","",INDEX(CARTAO_COMPRAS!$K:$K,INT((ROW()-2)/20)+2))</f>
        <v/>
      </c>
      <c r="M2735" s="0" t="str">
        <f aca="false">IF($A2735="","","Compra no cartão")</f>
        <v/>
      </c>
    </row>
    <row r="2736" customFormat="false" ht="13.5" hidden="false" customHeight="false" outlineLevel="0" collapsed="false">
      <c r="A2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6" s="0" t="str">
        <f aca="false">IF($A2736="","",INDEX(CARTAO_COMPRAS!$C:$C,INT((ROW()-2)/20)+2))</f>
        <v/>
      </c>
      <c r="C2736" s="0" t="str">
        <f aca="false">IF($A2736="","",INDEX(CARTAO_COMPRAS!$D:$D,INT((ROW()-2)/20)+2))</f>
        <v/>
      </c>
      <c r="D2736" s="0" t="str">
        <f aca="false">IF($A2736="","",INDEX(CARTAO_COMPRAS!$E:$E,INT((ROW()-2)/20)+2))</f>
        <v/>
      </c>
      <c r="E2736" s="0" t="str">
        <f aca="false">IF($A2736="","",INDEX(CARTAO_COMPRAS!$H:$H,INT((ROW()-2)/20)+2)+MOD(ROW()-2,20))</f>
        <v/>
      </c>
      <c r="F2736" s="0" t="str">
        <f aca="false">IF($A2736="","",INDEX(CARTAO_COMPRAS!$G:$G,INT((ROW()-2)/20)+2))</f>
        <v/>
      </c>
      <c r="G2736" s="5" t="str">
        <f aca="false">IF($A2736="","",INDEX(CARTAO_COMPRAS!$I:$I,INT((ROW()-2)/20)+2))</f>
        <v/>
      </c>
      <c r="H2736" s="4" t="str">
        <f aca="false">IF($A2736="","",EDATE(INDEX(CARTAO_COMPRAS!$J:$J,INT((ROW()-2)/20)+2),MOD(ROW()-2,20)))</f>
        <v/>
      </c>
      <c r="I2736" s="4" t="str">
        <f aca="false">IF($H2736="","",$H2736-WEEKDAY($H2736,2)+1)</f>
        <v/>
      </c>
      <c r="J2736" s="4" t="str">
        <f aca="false">IF($I2736="","",$I2736+6)</f>
        <v/>
      </c>
      <c r="K2736" s="6" t="str">
        <f aca="false">IF($H2736="","",DATE(YEAR($H2736),MONTH($H2736),1))</f>
        <v/>
      </c>
      <c r="L2736" s="0" t="str">
        <f aca="false">IF($A2736="","",INDEX(CARTAO_COMPRAS!$K:$K,INT((ROW()-2)/20)+2))</f>
        <v/>
      </c>
      <c r="M2736" s="0" t="str">
        <f aca="false">IF($A2736="","","Compra no cartão")</f>
        <v/>
      </c>
    </row>
    <row r="2737" customFormat="false" ht="13.5" hidden="false" customHeight="false" outlineLevel="0" collapsed="false">
      <c r="A2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7" s="0" t="str">
        <f aca="false">IF($A2737="","",INDEX(CARTAO_COMPRAS!$C:$C,INT((ROW()-2)/20)+2))</f>
        <v/>
      </c>
      <c r="C2737" s="0" t="str">
        <f aca="false">IF($A2737="","",INDEX(CARTAO_COMPRAS!$D:$D,INT((ROW()-2)/20)+2))</f>
        <v/>
      </c>
      <c r="D2737" s="0" t="str">
        <f aca="false">IF($A2737="","",INDEX(CARTAO_COMPRAS!$E:$E,INT((ROW()-2)/20)+2))</f>
        <v/>
      </c>
      <c r="E2737" s="0" t="str">
        <f aca="false">IF($A2737="","",INDEX(CARTAO_COMPRAS!$H:$H,INT((ROW()-2)/20)+2)+MOD(ROW()-2,20))</f>
        <v/>
      </c>
      <c r="F2737" s="0" t="str">
        <f aca="false">IF($A2737="","",INDEX(CARTAO_COMPRAS!$G:$G,INT((ROW()-2)/20)+2))</f>
        <v/>
      </c>
      <c r="G2737" s="5" t="str">
        <f aca="false">IF($A2737="","",INDEX(CARTAO_COMPRAS!$I:$I,INT((ROW()-2)/20)+2))</f>
        <v/>
      </c>
      <c r="H2737" s="4" t="str">
        <f aca="false">IF($A2737="","",EDATE(INDEX(CARTAO_COMPRAS!$J:$J,INT((ROW()-2)/20)+2),MOD(ROW()-2,20)))</f>
        <v/>
      </c>
      <c r="I2737" s="4" t="str">
        <f aca="false">IF($H2737="","",$H2737-WEEKDAY($H2737,2)+1)</f>
        <v/>
      </c>
      <c r="J2737" s="4" t="str">
        <f aca="false">IF($I2737="","",$I2737+6)</f>
        <v/>
      </c>
      <c r="K2737" s="6" t="str">
        <f aca="false">IF($H2737="","",DATE(YEAR($H2737),MONTH($H2737),1))</f>
        <v/>
      </c>
      <c r="L2737" s="0" t="str">
        <f aca="false">IF($A2737="","",INDEX(CARTAO_COMPRAS!$K:$K,INT((ROW()-2)/20)+2))</f>
        <v/>
      </c>
      <c r="M2737" s="0" t="str">
        <f aca="false">IF($A2737="","","Compra no cartão")</f>
        <v/>
      </c>
    </row>
    <row r="2738" customFormat="false" ht="13.5" hidden="false" customHeight="false" outlineLevel="0" collapsed="false">
      <c r="A2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8" s="0" t="str">
        <f aca="false">IF($A2738="","",INDEX(CARTAO_COMPRAS!$C:$C,INT((ROW()-2)/20)+2))</f>
        <v/>
      </c>
      <c r="C2738" s="0" t="str">
        <f aca="false">IF($A2738="","",INDEX(CARTAO_COMPRAS!$D:$D,INT((ROW()-2)/20)+2))</f>
        <v/>
      </c>
      <c r="D2738" s="0" t="str">
        <f aca="false">IF($A2738="","",INDEX(CARTAO_COMPRAS!$E:$E,INT((ROW()-2)/20)+2))</f>
        <v/>
      </c>
      <c r="E2738" s="0" t="str">
        <f aca="false">IF($A2738="","",INDEX(CARTAO_COMPRAS!$H:$H,INT((ROW()-2)/20)+2)+MOD(ROW()-2,20))</f>
        <v/>
      </c>
      <c r="F2738" s="0" t="str">
        <f aca="false">IF($A2738="","",INDEX(CARTAO_COMPRAS!$G:$G,INT((ROW()-2)/20)+2))</f>
        <v/>
      </c>
      <c r="G2738" s="5" t="str">
        <f aca="false">IF($A2738="","",INDEX(CARTAO_COMPRAS!$I:$I,INT((ROW()-2)/20)+2))</f>
        <v/>
      </c>
      <c r="H2738" s="4" t="str">
        <f aca="false">IF($A2738="","",EDATE(INDEX(CARTAO_COMPRAS!$J:$J,INT((ROW()-2)/20)+2),MOD(ROW()-2,20)))</f>
        <v/>
      </c>
      <c r="I2738" s="4" t="str">
        <f aca="false">IF($H2738="","",$H2738-WEEKDAY($H2738,2)+1)</f>
        <v/>
      </c>
      <c r="J2738" s="4" t="str">
        <f aca="false">IF($I2738="","",$I2738+6)</f>
        <v/>
      </c>
      <c r="K2738" s="6" t="str">
        <f aca="false">IF($H2738="","",DATE(YEAR($H2738),MONTH($H2738),1))</f>
        <v/>
      </c>
      <c r="L2738" s="0" t="str">
        <f aca="false">IF($A2738="","",INDEX(CARTAO_COMPRAS!$K:$K,INT((ROW()-2)/20)+2))</f>
        <v/>
      </c>
      <c r="M2738" s="0" t="str">
        <f aca="false">IF($A2738="","","Compra no cartão")</f>
        <v/>
      </c>
    </row>
    <row r="2739" customFormat="false" ht="13.5" hidden="false" customHeight="false" outlineLevel="0" collapsed="false">
      <c r="A2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39" s="0" t="str">
        <f aca="false">IF($A2739="","",INDEX(CARTAO_COMPRAS!$C:$C,INT((ROW()-2)/20)+2))</f>
        <v/>
      </c>
      <c r="C2739" s="0" t="str">
        <f aca="false">IF($A2739="","",INDEX(CARTAO_COMPRAS!$D:$D,INT((ROW()-2)/20)+2))</f>
        <v/>
      </c>
      <c r="D2739" s="0" t="str">
        <f aca="false">IF($A2739="","",INDEX(CARTAO_COMPRAS!$E:$E,INT((ROW()-2)/20)+2))</f>
        <v/>
      </c>
      <c r="E2739" s="0" t="str">
        <f aca="false">IF($A2739="","",INDEX(CARTAO_COMPRAS!$H:$H,INT((ROW()-2)/20)+2)+MOD(ROW()-2,20))</f>
        <v/>
      </c>
      <c r="F2739" s="0" t="str">
        <f aca="false">IF($A2739="","",INDEX(CARTAO_COMPRAS!$G:$G,INT((ROW()-2)/20)+2))</f>
        <v/>
      </c>
      <c r="G2739" s="5" t="str">
        <f aca="false">IF($A2739="","",INDEX(CARTAO_COMPRAS!$I:$I,INT((ROW()-2)/20)+2))</f>
        <v/>
      </c>
      <c r="H2739" s="4" t="str">
        <f aca="false">IF($A2739="","",EDATE(INDEX(CARTAO_COMPRAS!$J:$J,INT((ROW()-2)/20)+2),MOD(ROW()-2,20)))</f>
        <v/>
      </c>
      <c r="I2739" s="4" t="str">
        <f aca="false">IF($H2739="","",$H2739-WEEKDAY($H2739,2)+1)</f>
        <v/>
      </c>
      <c r="J2739" s="4" t="str">
        <f aca="false">IF($I2739="","",$I2739+6)</f>
        <v/>
      </c>
      <c r="K2739" s="6" t="str">
        <f aca="false">IF($H2739="","",DATE(YEAR($H2739),MONTH($H2739),1))</f>
        <v/>
      </c>
      <c r="L2739" s="0" t="str">
        <f aca="false">IF($A2739="","",INDEX(CARTAO_COMPRAS!$K:$K,INT((ROW()-2)/20)+2))</f>
        <v/>
      </c>
      <c r="M2739" s="0" t="str">
        <f aca="false">IF($A2739="","","Compra no cartão")</f>
        <v/>
      </c>
    </row>
    <row r="2740" customFormat="false" ht="13.5" hidden="false" customHeight="false" outlineLevel="0" collapsed="false">
      <c r="A2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0" s="0" t="str">
        <f aca="false">IF($A2740="","",INDEX(CARTAO_COMPRAS!$C:$C,INT((ROW()-2)/20)+2))</f>
        <v/>
      </c>
      <c r="C2740" s="0" t="str">
        <f aca="false">IF($A2740="","",INDEX(CARTAO_COMPRAS!$D:$D,INT((ROW()-2)/20)+2))</f>
        <v/>
      </c>
      <c r="D2740" s="0" t="str">
        <f aca="false">IF($A2740="","",INDEX(CARTAO_COMPRAS!$E:$E,INT((ROW()-2)/20)+2))</f>
        <v/>
      </c>
      <c r="E2740" s="0" t="str">
        <f aca="false">IF($A2740="","",INDEX(CARTAO_COMPRAS!$H:$H,INT((ROW()-2)/20)+2)+MOD(ROW()-2,20))</f>
        <v/>
      </c>
      <c r="F2740" s="0" t="str">
        <f aca="false">IF($A2740="","",INDEX(CARTAO_COMPRAS!$G:$G,INT((ROW()-2)/20)+2))</f>
        <v/>
      </c>
      <c r="G2740" s="5" t="str">
        <f aca="false">IF($A2740="","",INDEX(CARTAO_COMPRAS!$I:$I,INT((ROW()-2)/20)+2))</f>
        <v/>
      </c>
      <c r="H2740" s="4" t="str">
        <f aca="false">IF($A2740="","",EDATE(INDEX(CARTAO_COMPRAS!$J:$J,INT((ROW()-2)/20)+2),MOD(ROW()-2,20)))</f>
        <v/>
      </c>
      <c r="I2740" s="4" t="str">
        <f aca="false">IF($H2740="","",$H2740-WEEKDAY($H2740,2)+1)</f>
        <v/>
      </c>
      <c r="J2740" s="4" t="str">
        <f aca="false">IF($I2740="","",$I2740+6)</f>
        <v/>
      </c>
      <c r="K2740" s="6" t="str">
        <f aca="false">IF($H2740="","",DATE(YEAR($H2740),MONTH($H2740),1))</f>
        <v/>
      </c>
      <c r="L2740" s="0" t="str">
        <f aca="false">IF($A2740="","",INDEX(CARTAO_COMPRAS!$K:$K,INT((ROW()-2)/20)+2))</f>
        <v/>
      </c>
      <c r="M2740" s="0" t="str">
        <f aca="false">IF($A2740="","","Compra no cartão")</f>
        <v/>
      </c>
    </row>
    <row r="2741" customFormat="false" ht="13.5" hidden="false" customHeight="false" outlineLevel="0" collapsed="false">
      <c r="A2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1" s="0" t="str">
        <f aca="false">IF($A2741="","",INDEX(CARTAO_COMPRAS!$C:$C,INT((ROW()-2)/20)+2))</f>
        <v/>
      </c>
      <c r="C2741" s="0" t="str">
        <f aca="false">IF($A2741="","",INDEX(CARTAO_COMPRAS!$D:$D,INT((ROW()-2)/20)+2))</f>
        <v/>
      </c>
      <c r="D2741" s="0" t="str">
        <f aca="false">IF($A2741="","",INDEX(CARTAO_COMPRAS!$E:$E,INT((ROW()-2)/20)+2))</f>
        <v/>
      </c>
      <c r="E2741" s="0" t="str">
        <f aca="false">IF($A2741="","",INDEX(CARTAO_COMPRAS!$H:$H,INT((ROW()-2)/20)+2)+MOD(ROW()-2,20))</f>
        <v/>
      </c>
      <c r="F2741" s="0" t="str">
        <f aca="false">IF($A2741="","",INDEX(CARTAO_COMPRAS!$G:$G,INT((ROW()-2)/20)+2))</f>
        <v/>
      </c>
      <c r="G2741" s="5" t="str">
        <f aca="false">IF($A2741="","",INDEX(CARTAO_COMPRAS!$I:$I,INT((ROW()-2)/20)+2))</f>
        <v/>
      </c>
      <c r="H2741" s="4" t="str">
        <f aca="false">IF($A2741="","",EDATE(INDEX(CARTAO_COMPRAS!$J:$J,INT((ROW()-2)/20)+2),MOD(ROW()-2,20)))</f>
        <v/>
      </c>
      <c r="I2741" s="4" t="str">
        <f aca="false">IF($H2741="","",$H2741-WEEKDAY($H2741,2)+1)</f>
        <v/>
      </c>
      <c r="J2741" s="4" t="str">
        <f aca="false">IF($I2741="","",$I2741+6)</f>
        <v/>
      </c>
      <c r="K2741" s="6" t="str">
        <f aca="false">IF($H2741="","",DATE(YEAR($H2741),MONTH($H2741),1))</f>
        <v/>
      </c>
      <c r="L2741" s="0" t="str">
        <f aca="false">IF($A2741="","",INDEX(CARTAO_COMPRAS!$K:$K,INT((ROW()-2)/20)+2))</f>
        <v/>
      </c>
      <c r="M2741" s="0" t="str">
        <f aca="false">IF($A2741="","","Compra no cartão")</f>
        <v/>
      </c>
    </row>
    <row r="2742" customFormat="false" ht="13.5" hidden="false" customHeight="false" outlineLevel="0" collapsed="false">
      <c r="A27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138</v>
      </c>
      <c r="B2742" s="0" t="str">
        <f aca="false">IF($A2742="","",INDEX(CARTAO_COMPRAS!$C:$C,INT((ROW()-2)/20)+2))</f>
        <v>Bradesco</v>
      </c>
      <c r="C2742" s="0" t="str">
        <f aca="false">IF($A2742="","",INDEX(CARTAO_COMPRAS!$D:$D,INT((ROW()-2)/20)+2))</f>
        <v>Giga Atacado</v>
      </c>
      <c r="D2742" s="0" t="str">
        <f aca="false">IF($A2742="","",INDEX(CARTAO_COMPRAS!$E:$E,INT((ROW()-2)/20)+2))</f>
        <v>Alimentação / Insumos</v>
      </c>
      <c r="E2742" s="0" t="n">
        <f aca="false">IF($A2742="","",INDEX(CARTAO_COMPRAS!$H:$H,INT((ROW()-2)/20)+2)+MOD(ROW()-2,20))</f>
        <v>1</v>
      </c>
      <c r="F2742" s="0" t="n">
        <f aca="false">IF($A2742="","",INDEX(CARTAO_COMPRAS!$G:$G,INT((ROW()-2)/20)+2))</f>
        <v>1</v>
      </c>
      <c r="G2742" s="5" t="n">
        <f aca="false">IF($A2742="","",INDEX(CARTAO_COMPRAS!$I:$I,INT((ROW()-2)/20)+2))</f>
        <v>600.21</v>
      </c>
      <c r="H2742" s="4" t="n">
        <f aca="false">IF($A2742="","",EDATE(INDEX(CARTAO_COMPRAS!$J:$J,INT((ROW()-2)/20)+2),MOD(ROW()-2,20)))</f>
        <v>46251</v>
      </c>
      <c r="I2742" s="4" t="n">
        <f aca="false">IF($H2742="","",$H2742-WEEKDAY($H2742,2)+1)</f>
        <v>46251</v>
      </c>
      <c r="J2742" s="4" t="n">
        <f aca="false">IF($I2742="","",$I2742+6)</f>
        <v>46257</v>
      </c>
      <c r="K2742" s="6" t="n">
        <f aca="false">IF($H2742="","",DATE(YEAR($H2742),MONTH($H2742),1))</f>
        <v>46235</v>
      </c>
      <c r="L2742" s="0" t="str">
        <f aca="false">IF($A2742="","",INDEX(CARTAO_COMPRAS!$K:$K,INT((ROW()-2)/20)+2))</f>
        <v>Previsto</v>
      </c>
      <c r="M2742" s="0" t="str">
        <f aca="false">IF($A2742="","","Compra no cartão")</f>
        <v>Compra no cartão</v>
      </c>
    </row>
    <row r="2743" customFormat="false" ht="13.5" hidden="false" customHeight="false" outlineLevel="0" collapsed="false">
      <c r="A2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3" s="0" t="str">
        <f aca="false">IF($A2743="","",INDEX(CARTAO_COMPRAS!$C:$C,INT((ROW()-2)/20)+2))</f>
        <v/>
      </c>
      <c r="C2743" s="0" t="str">
        <f aca="false">IF($A2743="","",INDEX(CARTAO_COMPRAS!$D:$D,INT((ROW()-2)/20)+2))</f>
        <v/>
      </c>
      <c r="D2743" s="0" t="str">
        <f aca="false">IF($A2743="","",INDEX(CARTAO_COMPRAS!$E:$E,INT((ROW()-2)/20)+2))</f>
        <v/>
      </c>
      <c r="E2743" s="0" t="str">
        <f aca="false">IF($A2743="","",INDEX(CARTAO_COMPRAS!$H:$H,INT((ROW()-2)/20)+2)+MOD(ROW()-2,20))</f>
        <v/>
      </c>
      <c r="F2743" s="0" t="str">
        <f aca="false">IF($A2743="","",INDEX(CARTAO_COMPRAS!$G:$G,INT((ROW()-2)/20)+2))</f>
        <v/>
      </c>
      <c r="G2743" s="5" t="str">
        <f aca="false">IF($A2743="","",INDEX(CARTAO_COMPRAS!$I:$I,INT((ROW()-2)/20)+2))</f>
        <v/>
      </c>
      <c r="H2743" s="4" t="str">
        <f aca="false">IF($A2743="","",EDATE(INDEX(CARTAO_COMPRAS!$J:$J,INT((ROW()-2)/20)+2),MOD(ROW()-2,20)))</f>
        <v/>
      </c>
      <c r="I2743" s="4" t="str">
        <f aca="false">IF($H2743="","",$H2743-WEEKDAY($H2743,2)+1)</f>
        <v/>
      </c>
      <c r="J2743" s="4" t="str">
        <f aca="false">IF($I2743="","",$I2743+6)</f>
        <v/>
      </c>
      <c r="K2743" s="6" t="str">
        <f aca="false">IF($H2743="","",DATE(YEAR($H2743),MONTH($H2743),1))</f>
        <v/>
      </c>
      <c r="L2743" s="0" t="str">
        <f aca="false">IF($A2743="","",INDEX(CARTAO_COMPRAS!$K:$K,INT((ROW()-2)/20)+2))</f>
        <v/>
      </c>
      <c r="M2743" s="0" t="str">
        <f aca="false">IF($A2743="","","Compra no cartão")</f>
        <v/>
      </c>
    </row>
    <row r="2744" customFormat="false" ht="13.5" hidden="false" customHeight="false" outlineLevel="0" collapsed="false">
      <c r="A2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4" s="0" t="str">
        <f aca="false">IF($A2744="","",INDEX(CARTAO_COMPRAS!$C:$C,INT((ROW()-2)/20)+2))</f>
        <v/>
      </c>
      <c r="C2744" s="0" t="str">
        <f aca="false">IF($A2744="","",INDEX(CARTAO_COMPRAS!$D:$D,INT((ROW()-2)/20)+2))</f>
        <v/>
      </c>
      <c r="D2744" s="0" t="str">
        <f aca="false">IF($A2744="","",INDEX(CARTAO_COMPRAS!$E:$E,INT((ROW()-2)/20)+2))</f>
        <v/>
      </c>
      <c r="E2744" s="0" t="str">
        <f aca="false">IF($A2744="","",INDEX(CARTAO_COMPRAS!$H:$H,INT((ROW()-2)/20)+2)+MOD(ROW()-2,20))</f>
        <v/>
      </c>
      <c r="F2744" s="0" t="str">
        <f aca="false">IF($A2744="","",INDEX(CARTAO_COMPRAS!$G:$G,INT((ROW()-2)/20)+2))</f>
        <v/>
      </c>
      <c r="G2744" s="5" t="str">
        <f aca="false">IF($A2744="","",INDEX(CARTAO_COMPRAS!$I:$I,INT((ROW()-2)/20)+2))</f>
        <v/>
      </c>
      <c r="H2744" s="4" t="str">
        <f aca="false">IF($A2744="","",EDATE(INDEX(CARTAO_COMPRAS!$J:$J,INT((ROW()-2)/20)+2),MOD(ROW()-2,20)))</f>
        <v/>
      </c>
      <c r="I2744" s="4" t="str">
        <f aca="false">IF($H2744="","",$H2744-WEEKDAY($H2744,2)+1)</f>
        <v/>
      </c>
      <c r="J2744" s="4" t="str">
        <f aca="false">IF($I2744="","",$I2744+6)</f>
        <v/>
      </c>
      <c r="K2744" s="6" t="str">
        <f aca="false">IF($H2744="","",DATE(YEAR($H2744),MONTH($H2744),1))</f>
        <v/>
      </c>
      <c r="L2744" s="0" t="str">
        <f aca="false">IF($A2744="","",INDEX(CARTAO_COMPRAS!$K:$K,INT((ROW()-2)/20)+2))</f>
        <v/>
      </c>
      <c r="M2744" s="0" t="str">
        <f aca="false">IF($A2744="","","Compra no cartão")</f>
        <v/>
      </c>
    </row>
    <row r="2745" customFormat="false" ht="13.5" hidden="false" customHeight="false" outlineLevel="0" collapsed="false">
      <c r="A2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5" s="0" t="str">
        <f aca="false">IF($A2745="","",INDEX(CARTAO_COMPRAS!$C:$C,INT((ROW()-2)/20)+2))</f>
        <v/>
      </c>
      <c r="C2745" s="0" t="str">
        <f aca="false">IF($A2745="","",INDEX(CARTAO_COMPRAS!$D:$D,INT((ROW()-2)/20)+2))</f>
        <v/>
      </c>
      <c r="D2745" s="0" t="str">
        <f aca="false">IF($A2745="","",INDEX(CARTAO_COMPRAS!$E:$E,INT((ROW()-2)/20)+2))</f>
        <v/>
      </c>
      <c r="E2745" s="0" t="str">
        <f aca="false">IF($A2745="","",INDEX(CARTAO_COMPRAS!$H:$H,INT((ROW()-2)/20)+2)+MOD(ROW()-2,20))</f>
        <v/>
      </c>
      <c r="F2745" s="0" t="str">
        <f aca="false">IF($A2745="","",INDEX(CARTAO_COMPRAS!$G:$G,INT((ROW()-2)/20)+2))</f>
        <v/>
      </c>
      <c r="G2745" s="5" t="str">
        <f aca="false">IF($A2745="","",INDEX(CARTAO_COMPRAS!$I:$I,INT((ROW()-2)/20)+2))</f>
        <v/>
      </c>
      <c r="H2745" s="4" t="str">
        <f aca="false">IF($A2745="","",EDATE(INDEX(CARTAO_COMPRAS!$J:$J,INT((ROW()-2)/20)+2),MOD(ROW()-2,20)))</f>
        <v/>
      </c>
      <c r="I2745" s="4" t="str">
        <f aca="false">IF($H2745="","",$H2745-WEEKDAY($H2745,2)+1)</f>
        <v/>
      </c>
      <c r="J2745" s="4" t="str">
        <f aca="false">IF($I2745="","",$I2745+6)</f>
        <v/>
      </c>
      <c r="K2745" s="6" t="str">
        <f aca="false">IF($H2745="","",DATE(YEAR($H2745),MONTH($H2745),1))</f>
        <v/>
      </c>
      <c r="L2745" s="0" t="str">
        <f aca="false">IF($A2745="","",INDEX(CARTAO_COMPRAS!$K:$K,INT((ROW()-2)/20)+2))</f>
        <v/>
      </c>
      <c r="M2745" s="0" t="str">
        <f aca="false">IF($A2745="","","Compra no cartão")</f>
        <v/>
      </c>
    </row>
    <row r="2746" customFormat="false" ht="13.5" hidden="false" customHeight="false" outlineLevel="0" collapsed="false">
      <c r="A2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6" s="0" t="str">
        <f aca="false">IF($A2746="","",INDEX(CARTAO_COMPRAS!$C:$C,INT((ROW()-2)/20)+2))</f>
        <v/>
      </c>
      <c r="C2746" s="0" t="str">
        <f aca="false">IF($A2746="","",INDEX(CARTAO_COMPRAS!$D:$D,INT((ROW()-2)/20)+2))</f>
        <v/>
      </c>
      <c r="D2746" s="0" t="str">
        <f aca="false">IF($A2746="","",INDEX(CARTAO_COMPRAS!$E:$E,INT((ROW()-2)/20)+2))</f>
        <v/>
      </c>
      <c r="E2746" s="0" t="str">
        <f aca="false">IF($A2746="","",INDEX(CARTAO_COMPRAS!$H:$H,INT((ROW()-2)/20)+2)+MOD(ROW()-2,20))</f>
        <v/>
      </c>
      <c r="F2746" s="0" t="str">
        <f aca="false">IF($A2746="","",INDEX(CARTAO_COMPRAS!$G:$G,INT((ROW()-2)/20)+2))</f>
        <v/>
      </c>
      <c r="G2746" s="5" t="str">
        <f aca="false">IF($A2746="","",INDEX(CARTAO_COMPRAS!$I:$I,INT((ROW()-2)/20)+2))</f>
        <v/>
      </c>
      <c r="H2746" s="4" t="str">
        <f aca="false">IF($A2746="","",EDATE(INDEX(CARTAO_COMPRAS!$J:$J,INT((ROW()-2)/20)+2),MOD(ROW()-2,20)))</f>
        <v/>
      </c>
      <c r="I2746" s="4" t="str">
        <f aca="false">IF($H2746="","",$H2746-WEEKDAY($H2746,2)+1)</f>
        <v/>
      </c>
      <c r="J2746" s="4" t="str">
        <f aca="false">IF($I2746="","",$I2746+6)</f>
        <v/>
      </c>
      <c r="K2746" s="6" t="str">
        <f aca="false">IF($H2746="","",DATE(YEAR($H2746),MONTH($H2746),1))</f>
        <v/>
      </c>
      <c r="L2746" s="0" t="str">
        <f aca="false">IF($A2746="","",INDEX(CARTAO_COMPRAS!$K:$K,INT((ROW()-2)/20)+2))</f>
        <v/>
      </c>
      <c r="M2746" s="0" t="str">
        <f aca="false">IF($A2746="","","Compra no cartão")</f>
        <v/>
      </c>
    </row>
    <row r="2747" customFormat="false" ht="13.5" hidden="false" customHeight="false" outlineLevel="0" collapsed="false">
      <c r="A2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7" s="0" t="str">
        <f aca="false">IF($A2747="","",INDEX(CARTAO_COMPRAS!$C:$C,INT((ROW()-2)/20)+2))</f>
        <v/>
      </c>
      <c r="C2747" s="0" t="str">
        <f aca="false">IF($A2747="","",INDEX(CARTAO_COMPRAS!$D:$D,INT((ROW()-2)/20)+2))</f>
        <v/>
      </c>
      <c r="D2747" s="0" t="str">
        <f aca="false">IF($A2747="","",INDEX(CARTAO_COMPRAS!$E:$E,INT((ROW()-2)/20)+2))</f>
        <v/>
      </c>
      <c r="E2747" s="0" t="str">
        <f aca="false">IF($A2747="","",INDEX(CARTAO_COMPRAS!$H:$H,INT((ROW()-2)/20)+2)+MOD(ROW()-2,20))</f>
        <v/>
      </c>
      <c r="F2747" s="0" t="str">
        <f aca="false">IF($A2747="","",INDEX(CARTAO_COMPRAS!$G:$G,INT((ROW()-2)/20)+2))</f>
        <v/>
      </c>
      <c r="G2747" s="5" t="str">
        <f aca="false">IF($A2747="","",INDEX(CARTAO_COMPRAS!$I:$I,INT((ROW()-2)/20)+2))</f>
        <v/>
      </c>
      <c r="H2747" s="4" t="str">
        <f aca="false">IF($A2747="","",EDATE(INDEX(CARTAO_COMPRAS!$J:$J,INT((ROW()-2)/20)+2),MOD(ROW()-2,20)))</f>
        <v/>
      </c>
      <c r="I2747" s="4" t="str">
        <f aca="false">IF($H2747="","",$H2747-WEEKDAY($H2747,2)+1)</f>
        <v/>
      </c>
      <c r="J2747" s="4" t="str">
        <f aca="false">IF($I2747="","",$I2747+6)</f>
        <v/>
      </c>
      <c r="K2747" s="6" t="str">
        <f aca="false">IF($H2747="","",DATE(YEAR($H2747),MONTH($H2747),1))</f>
        <v/>
      </c>
      <c r="L2747" s="0" t="str">
        <f aca="false">IF($A2747="","",INDEX(CARTAO_COMPRAS!$K:$K,INT((ROW()-2)/20)+2))</f>
        <v/>
      </c>
      <c r="M2747" s="0" t="str">
        <f aca="false">IF($A2747="","","Compra no cartão")</f>
        <v/>
      </c>
    </row>
    <row r="2748" customFormat="false" ht="13.5" hidden="false" customHeight="false" outlineLevel="0" collapsed="false">
      <c r="A2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8" s="0" t="str">
        <f aca="false">IF($A2748="","",INDEX(CARTAO_COMPRAS!$C:$C,INT((ROW()-2)/20)+2))</f>
        <v/>
      </c>
      <c r="C2748" s="0" t="str">
        <f aca="false">IF($A2748="","",INDEX(CARTAO_COMPRAS!$D:$D,INT((ROW()-2)/20)+2))</f>
        <v/>
      </c>
      <c r="D2748" s="0" t="str">
        <f aca="false">IF($A2748="","",INDEX(CARTAO_COMPRAS!$E:$E,INT((ROW()-2)/20)+2))</f>
        <v/>
      </c>
      <c r="E2748" s="0" t="str">
        <f aca="false">IF($A2748="","",INDEX(CARTAO_COMPRAS!$H:$H,INT((ROW()-2)/20)+2)+MOD(ROW()-2,20))</f>
        <v/>
      </c>
      <c r="F2748" s="0" t="str">
        <f aca="false">IF($A2748="","",INDEX(CARTAO_COMPRAS!$G:$G,INT((ROW()-2)/20)+2))</f>
        <v/>
      </c>
      <c r="G2748" s="5" t="str">
        <f aca="false">IF($A2748="","",INDEX(CARTAO_COMPRAS!$I:$I,INT((ROW()-2)/20)+2))</f>
        <v/>
      </c>
      <c r="H2748" s="4" t="str">
        <f aca="false">IF($A2748="","",EDATE(INDEX(CARTAO_COMPRAS!$J:$J,INT((ROW()-2)/20)+2),MOD(ROW()-2,20)))</f>
        <v/>
      </c>
      <c r="I2748" s="4" t="str">
        <f aca="false">IF($H2748="","",$H2748-WEEKDAY($H2748,2)+1)</f>
        <v/>
      </c>
      <c r="J2748" s="4" t="str">
        <f aca="false">IF($I2748="","",$I2748+6)</f>
        <v/>
      </c>
      <c r="K2748" s="6" t="str">
        <f aca="false">IF($H2748="","",DATE(YEAR($H2748),MONTH($H2748),1))</f>
        <v/>
      </c>
      <c r="L2748" s="0" t="str">
        <f aca="false">IF($A2748="","",INDEX(CARTAO_COMPRAS!$K:$K,INT((ROW()-2)/20)+2))</f>
        <v/>
      </c>
      <c r="M2748" s="0" t="str">
        <f aca="false">IF($A2748="","","Compra no cartão")</f>
        <v/>
      </c>
    </row>
    <row r="2749" customFormat="false" ht="13.5" hidden="false" customHeight="false" outlineLevel="0" collapsed="false">
      <c r="A2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49" s="0" t="str">
        <f aca="false">IF($A2749="","",INDEX(CARTAO_COMPRAS!$C:$C,INT((ROW()-2)/20)+2))</f>
        <v/>
      </c>
      <c r="C2749" s="0" t="str">
        <f aca="false">IF($A2749="","",INDEX(CARTAO_COMPRAS!$D:$D,INT((ROW()-2)/20)+2))</f>
        <v/>
      </c>
      <c r="D2749" s="0" t="str">
        <f aca="false">IF($A2749="","",INDEX(CARTAO_COMPRAS!$E:$E,INT((ROW()-2)/20)+2))</f>
        <v/>
      </c>
      <c r="E2749" s="0" t="str">
        <f aca="false">IF($A2749="","",INDEX(CARTAO_COMPRAS!$H:$H,INT((ROW()-2)/20)+2)+MOD(ROW()-2,20))</f>
        <v/>
      </c>
      <c r="F2749" s="0" t="str">
        <f aca="false">IF($A2749="","",INDEX(CARTAO_COMPRAS!$G:$G,INT((ROW()-2)/20)+2))</f>
        <v/>
      </c>
      <c r="G2749" s="5" t="str">
        <f aca="false">IF($A2749="","",INDEX(CARTAO_COMPRAS!$I:$I,INT((ROW()-2)/20)+2))</f>
        <v/>
      </c>
      <c r="H2749" s="4" t="str">
        <f aca="false">IF($A2749="","",EDATE(INDEX(CARTAO_COMPRAS!$J:$J,INT((ROW()-2)/20)+2),MOD(ROW()-2,20)))</f>
        <v/>
      </c>
      <c r="I2749" s="4" t="str">
        <f aca="false">IF($H2749="","",$H2749-WEEKDAY($H2749,2)+1)</f>
        <v/>
      </c>
      <c r="J2749" s="4" t="str">
        <f aca="false">IF($I2749="","",$I2749+6)</f>
        <v/>
      </c>
      <c r="K2749" s="6" t="str">
        <f aca="false">IF($H2749="","",DATE(YEAR($H2749),MONTH($H2749),1))</f>
        <v/>
      </c>
      <c r="L2749" s="0" t="str">
        <f aca="false">IF($A2749="","",INDEX(CARTAO_COMPRAS!$K:$K,INT((ROW()-2)/20)+2))</f>
        <v/>
      </c>
      <c r="M2749" s="0" t="str">
        <f aca="false">IF($A2749="","","Compra no cartão")</f>
        <v/>
      </c>
    </row>
    <row r="2750" customFormat="false" ht="13.5" hidden="false" customHeight="false" outlineLevel="0" collapsed="false">
      <c r="A2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0" s="0" t="str">
        <f aca="false">IF($A2750="","",INDEX(CARTAO_COMPRAS!$C:$C,INT((ROW()-2)/20)+2))</f>
        <v/>
      </c>
      <c r="C2750" s="0" t="str">
        <f aca="false">IF($A2750="","",INDEX(CARTAO_COMPRAS!$D:$D,INT((ROW()-2)/20)+2))</f>
        <v/>
      </c>
      <c r="D2750" s="0" t="str">
        <f aca="false">IF($A2750="","",INDEX(CARTAO_COMPRAS!$E:$E,INT((ROW()-2)/20)+2))</f>
        <v/>
      </c>
      <c r="E2750" s="0" t="str">
        <f aca="false">IF($A2750="","",INDEX(CARTAO_COMPRAS!$H:$H,INT((ROW()-2)/20)+2)+MOD(ROW()-2,20))</f>
        <v/>
      </c>
      <c r="F2750" s="0" t="str">
        <f aca="false">IF($A2750="","",INDEX(CARTAO_COMPRAS!$G:$G,INT((ROW()-2)/20)+2))</f>
        <v/>
      </c>
      <c r="G2750" s="5" t="str">
        <f aca="false">IF($A2750="","",INDEX(CARTAO_COMPRAS!$I:$I,INT((ROW()-2)/20)+2))</f>
        <v/>
      </c>
      <c r="H2750" s="4" t="str">
        <f aca="false">IF($A2750="","",EDATE(INDEX(CARTAO_COMPRAS!$J:$J,INT((ROW()-2)/20)+2),MOD(ROW()-2,20)))</f>
        <v/>
      </c>
      <c r="I2750" s="4" t="str">
        <f aca="false">IF($H2750="","",$H2750-WEEKDAY($H2750,2)+1)</f>
        <v/>
      </c>
      <c r="J2750" s="4" t="str">
        <f aca="false">IF($I2750="","",$I2750+6)</f>
        <v/>
      </c>
      <c r="K2750" s="6" t="str">
        <f aca="false">IF($H2750="","",DATE(YEAR($H2750),MONTH($H2750),1))</f>
        <v/>
      </c>
      <c r="L2750" s="0" t="str">
        <f aca="false">IF($A2750="","",INDEX(CARTAO_COMPRAS!$K:$K,INT((ROW()-2)/20)+2))</f>
        <v/>
      </c>
      <c r="M2750" s="0" t="str">
        <f aca="false">IF($A2750="","","Compra no cartão")</f>
        <v/>
      </c>
    </row>
    <row r="2751" customFormat="false" ht="13.5" hidden="false" customHeight="false" outlineLevel="0" collapsed="false">
      <c r="A2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1" s="0" t="str">
        <f aca="false">IF($A2751="","",INDEX(CARTAO_COMPRAS!$C:$C,INT((ROW()-2)/20)+2))</f>
        <v/>
      </c>
      <c r="C2751" s="0" t="str">
        <f aca="false">IF($A2751="","",INDEX(CARTAO_COMPRAS!$D:$D,INT((ROW()-2)/20)+2))</f>
        <v/>
      </c>
      <c r="D2751" s="0" t="str">
        <f aca="false">IF($A2751="","",INDEX(CARTAO_COMPRAS!$E:$E,INT((ROW()-2)/20)+2))</f>
        <v/>
      </c>
      <c r="E2751" s="0" t="str">
        <f aca="false">IF($A2751="","",INDEX(CARTAO_COMPRAS!$H:$H,INT((ROW()-2)/20)+2)+MOD(ROW()-2,20))</f>
        <v/>
      </c>
      <c r="F2751" s="0" t="str">
        <f aca="false">IF($A2751="","",INDEX(CARTAO_COMPRAS!$G:$G,INT((ROW()-2)/20)+2))</f>
        <v/>
      </c>
      <c r="G2751" s="5" t="str">
        <f aca="false">IF($A2751="","",INDEX(CARTAO_COMPRAS!$I:$I,INT((ROW()-2)/20)+2))</f>
        <v/>
      </c>
      <c r="H2751" s="4" t="str">
        <f aca="false">IF($A2751="","",EDATE(INDEX(CARTAO_COMPRAS!$J:$J,INT((ROW()-2)/20)+2),MOD(ROW()-2,20)))</f>
        <v/>
      </c>
      <c r="I2751" s="4" t="str">
        <f aca="false">IF($H2751="","",$H2751-WEEKDAY($H2751,2)+1)</f>
        <v/>
      </c>
      <c r="J2751" s="4" t="str">
        <f aca="false">IF($I2751="","",$I2751+6)</f>
        <v/>
      </c>
      <c r="K2751" s="6" t="str">
        <f aca="false">IF($H2751="","",DATE(YEAR($H2751),MONTH($H2751),1))</f>
        <v/>
      </c>
      <c r="L2751" s="0" t="str">
        <f aca="false">IF($A2751="","",INDEX(CARTAO_COMPRAS!$K:$K,INT((ROW()-2)/20)+2))</f>
        <v/>
      </c>
      <c r="M2751" s="0" t="str">
        <f aca="false">IF($A2751="","","Compra no cartão")</f>
        <v/>
      </c>
    </row>
    <row r="2752" customFormat="false" ht="13.5" hidden="false" customHeight="false" outlineLevel="0" collapsed="false">
      <c r="A2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2" s="0" t="str">
        <f aca="false">IF($A2752="","",INDEX(CARTAO_COMPRAS!$C:$C,INT((ROW()-2)/20)+2))</f>
        <v/>
      </c>
      <c r="C2752" s="0" t="str">
        <f aca="false">IF($A2752="","",INDEX(CARTAO_COMPRAS!$D:$D,INT((ROW()-2)/20)+2))</f>
        <v/>
      </c>
      <c r="D2752" s="0" t="str">
        <f aca="false">IF($A2752="","",INDEX(CARTAO_COMPRAS!$E:$E,INT((ROW()-2)/20)+2))</f>
        <v/>
      </c>
      <c r="E2752" s="0" t="str">
        <f aca="false">IF($A2752="","",INDEX(CARTAO_COMPRAS!$H:$H,INT((ROW()-2)/20)+2)+MOD(ROW()-2,20))</f>
        <v/>
      </c>
      <c r="F2752" s="0" t="str">
        <f aca="false">IF($A2752="","",INDEX(CARTAO_COMPRAS!$G:$G,INT((ROW()-2)/20)+2))</f>
        <v/>
      </c>
      <c r="G2752" s="5" t="str">
        <f aca="false">IF($A2752="","",INDEX(CARTAO_COMPRAS!$I:$I,INT((ROW()-2)/20)+2))</f>
        <v/>
      </c>
      <c r="H2752" s="4" t="str">
        <f aca="false">IF($A2752="","",EDATE(INDEX(CARTAO_COMPRAS!$J:$J,INT((ROW()-2)/20)+2),MOD(ROW()-2,20)))</f>
        <v/>
      </c>
      <c r="I2752" s="4" t="str">
        <f aca="false">IF($H2752="","",$H2752-WEEKDAY($H2752,2)+1)</f>
        <v/>
      </c>
      <c r="J2752" s="4" t="str">
        <f aca="false">IF($I2752="","",$I2752+6)</f>
        <v/>
      </c>
      <c r="K2752" s="6" t="str">
        <f aca="false">IF($H2752="","",DATE(YEAR($H2752),MONTH($H2752),1))</f>
        <v/>
      </c>
      <c r="L2752" s="0" t="str">
        <f aca="false">IF($A2752="","",INDEX(CARTAO_COMPRAS!$K:$K,INT((ROW()-2)/20)+2))</f>
        <v/>
      </c>
      <c r="M2752" s="0" t="str">
        <f aca="false">IF($A2752="","","Compra no cartão")</f>
        <v/>
      </c>
    </row>
    <row r="2753" customFormat="false" ht="13.5" hidden="false" customHeight="false" outlineLevel="0" collapsed="false">
      <c r="A2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3" s="0" t="str">
        <f aca="false">IF($A2753="","",INDEX(CARTAO_COMPRAS!$C:$C,INT((ROW()-2)/20)+2))</f>
        <v/>
      </c>
      <c r="C2753" s="0" t="str">
        <f aca="false">IF($A2753="","",INDEX(CARTAO_COMPRAS!$D:$D,INT((ROW()-2)/20)+2))</f>
        <v/>
      </c>
      <c r="D2753" s="0" t="str">
        <f aca="false">IF($A2753="","",INDEX(CARTAO_COMPRAS!$E:$E,INT((ROW()-2)/20)+2))</f>
        <v/>
      </c>
      <c r="E2753" s="0" t="str">
        <f aca="false">IF($A2753="","",INDEX(CARTAO_COMPRAS!$H:$H,INT((ROW()-2)/20)+2)+MOD(ROW()-2,20))</f>
        <v/>
      </c>
      <c r="F2753" s="0" t="str">
        <f aca="false">IF($A2753="","",INDEX(CARTAO_COMPRAS!$G:$G,INT((ROW()-2)/20)+2))</f>
        <v/>
      </c>
      <c r="G2753" s="5" t="str">
        <f aca="false">IF($A2753="","",INDEX(CARTAO_COMPRAS!$I:$I,INT((ROW()-2)/20)+2))</f>
        <v/>
      </c>
      <c r="H2753" s="4" t="str">
        <f aca="false">IF($A2753="","",EDATE(INDEX(CARTAO_COMPRAS!$J:$J,INT((ROW()-2)/20)+2),MOD(ROW()-2,20)))</f>
        <v/>
      </c>
      <c r="I2753" s="4" t="str">
        <f aca="false">IF($H2753="","",$H2753-WEEKDAY($H2753,2)+1)</f>
        <v/>
      </c>
      <c r="J2753" s="4" t="str">
        <f aca="false">IF($I2753="","",$I2753+6)</f>
        <v/>
      </c>
      <c r="K2753" s="6" t="str">
        <f aca="false">IF($H2753="","",DATE(YEAR($H2753),MONTH($H2753),1))</f>
        <v/>
      </c>
      <c r="L2753" s="0" t="str">
        <f aca="false">IF($A2753="","",INDEX(CARTAO_COMPRAS!$K:$K,INT((ROW()-2)/20)+2))</f>
        <v/>
      </c>
      <c r="M2753" s="0" t="str">
        <f aca="false">IF($A2753="","","Compra no cartão")</f>
        <v/>
      </c>
    </row>
    <row r="2754" customFormat="false" ht="13.5" hidden="false" customHeight="false" outlineLevel="0" collapsed="false">
      <c r="A2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4" s="0" t="str">
        <f aca="false">IF($A2754="","",INDEX(CARTAO_COMPRAS!$C:$C,INT((ROW()-2)/20)+2))</f>
        <v/>
      </c>
      <c r="C2754" s="0" t="str">
        <f aca="false">IF($A2754="","",INDEX(CARTAO_COMPRAS!$D:$D,INT((ROW()-2)/20)+2))</f>
        <v/>
      </c>
      <c r="D2754" s="0" t="str">
        <f aca="false">IF($A2754="","",INDEX(CARTAO_COMPRAS!$E:$E,INT((ROW()-2)/20)+2))</f>
        <v/>
      </c>
      <c r="E2754" s="0" t="str">
        <f aca="false">IF($A2754="","",INDEX(CARTAO_COMPRAS!$H:$H,INT((ROW()-2)/20)+2)+MOD(ROW()-2,20))</f>
        <v/>
      </c>
      <c r="F2754" s="0" t="str">
        <f aca="false">IF($A2754="","",INDEX(CARTAO_COMPRAS!$G:$G,INT((ROW()-2)/20)+2))</f>
        <v/>
      </c>
      <c r="G2754" s="5" t="str">
        <f aca="false">IF($A2754="","",INDEX(CARTAO_COMPRAS!$I:$I,INT((ROW()-2)/20)+2))</f>
        <v/>
      </c>
      <c r="H2754" s="4" t="str">
        <f aca="false">IF($A2754="","",EDATE(INDEX(CARTAO_COMPRAS!$J:$J,INT((ROW()-2)/20)+2),MOD(ROW()-2,20)))</f>
        <v/>
      </c>
      <c r="I2754" s="4" t="str">
        <f aca="false">IF($H2754="","",$H2754-WEEKDAY($H2754,2)+1)</f>
        <v/>
      </c>
      <c r="J2754" s="4" t="str">
        <f aca="false">IF($I2754="","",$I2754+6)</f>
        <v/>
      </c>
      <c r="K2754" s="6" t="str">
        <f aca="false">IF($H2754="","",DATE(YEAR($H2754),MONTH($H2754),1))</f>
        <v/>
      </c>
      <c r="L2754" s="0" t="str">
        <f aca="false">IF($A2754="","",INDEX(CARTAO_COMPRAS!$K:$K,INT((ROW()-2)/20)+2))</f>
        <v/>
      </c>
      <c r="M2754" s="0" t="str">
        <f aca="false">IF($A2754="","","Compra no cartão")</f>
        <v/>
      </c>
    </row>
    <row r="2755" customFormat="false" ht="13.5" hidden="false" customHeight="false" outlineLevel="0" collapsed="false">
      <c r="A2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5" s="0" t="str">
        <f aca="false">IF($A2755="","",INDEX(CARTAO_COMPRAS!$C:$C,INT((ROW()-2)/20)+2))</f>
        <v/>
      </c>
      <c r="C2755" s="0" t="str">
        <f aca="false">IF($A2755="","",INDEX(CARTAO_COMPRAS!$D:$D,INT((ROW()-2)/20)+2))</f>
        <v/>
      </c>
      <c r="D2755" s="0" t="str">
        <f aca="false">IF($A2755="","",INDEX(CARTAO_COMPRAS!$E:$E,INT((ROW()-2)/20)+2))</f>
        <v/>
      </c>
      <c r="E2755" s="0" t="str">
        <f aca="false">IF($A2755="","",INDEX(CARTAO_COMPRAS!$H:$H,INT((ROW()-2)/20)+2)+MOD(ROW()-2,20))</f>
        <v/>
      </c>
      <c r="F2755" s="0" t="str">
        <f aca="false">IF($A2755="","",INDEX(CARTAO_COMPRAS!$G:$G,INT((ROW()-2)/20)+2))</f>
        <v/>
      </c>
      <c r="G2755" s="5" t="str">
        <f aca="false">IF($A2755="","",INDEX(CARTAO_COMPRAS!$I:$I,INT((ROW()-2)/20)+2))</f>
        <v/>
      </c>
      <c r="H2755" s="4" t="str">
        <f aca="false">IF($A2755="","",EDATE(INDEX(CARTAO_COMPRAS!$J:$J,INT((ROW()-2)/20)+2),MOD(ROW()-2,20)))</f>
        <v/>
      </c>
      <c r="I2755" s="4" t="str">
        <f aca="false">IF($H2755="","",$H2755-WEEKDAY($H2755,2)+1)</f>
        <v/>
      </c>
      <c r="J2755" s="4" t="str">
        <f aca="false">IF($I2755="","",$I2755+6)</f>
        <v/>
      </c>
      <c r="K2755" s="6" t="str">
        <f aca="false">IF($H2755="","",DATE(YEAR($H2755),MONTH($H2755),1))</f>
        <v/>
      </c>
      <c r="L2755" s="0" t="str">
        <f aca="false">IF($A2755="","",INDEX(CARTAO_COMPRAS!$K:$K,INT((ROW()-2)/20)+2))</f>
        <v/>
      </c>
      <c r="M2755" s="0" t="str">
        <f aca="false">IF($A2755="","","Compra no cartão")</f>
        <v/>
      </c>
    </row>
    <row r="2756" customFormat="false" ht="13.5" hidden="false" customHeight="false" outlineLevel="0" collapsed="false">
      <c r="A2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6" s="0" t="str">
        <f aca="false">IF($A2756="","",INDEX(CARTAO_COMPRAS!$C:$C,INT((ROW()-2)/20)+2))</f>
        <v/>
      </c>
      <c r="C2756" s="0" t="str">
        <f aca="false">IF($A2756="","",INDEX(CARTAO_COMPRAS!$D:$D,INT((ROW()-2)/20)+2))</f>
        <v/>
      </c>
      <c r="D2756" s="0" t="str">
        <f aca="false">IF($A2756="","",INDEX(CARTAO_COMPRAS!$E:$E,INT((ROW()-2)/20)+2))</f>
        <v/>
      </c>
      <c r="E2756" s="0" t="str">
        <f aca="false">IF($A2756="","",INDEX(CARTAO_COMPRAS!$H:$H,INT((ROW()-2)/20)+2)+MOD(ROW()-2,20))</f>
        <v/>
      </c>
      <c r="F2756" s="0" t="str">
        <f aca="false">IF($A2756="","",INDEX(CARTAO_COMPRAS!$G:$G,INT((ROW()-2)/20)+2))</f>
        <v/>
      </c>
      <c r="G2756" s="5" t="str">
        <f aca="false">IF($A2756="","",INDEX(CARTAO_COMPRAS!$I:$I,INT((ROW()-2)/20)+2))</f>
        <v/>
      </c>
      <c r="H2756" s="4" t="str">
        <f aca="false">IF($A2756="","",EDATE(INDEX(CARTAO_COMPRAS!$J:$J,INT((ROW()-2)/20)+2),MOD(ROW()-2,20)))</f>
        <v/>
      </c>
      <c r="I2756" s="4" t="str">
        <f aca="false">IF($H2756="","",$H2756-WEEKDAY($H2756,2)+1)</f>
        <v/>
      </c>
      <c r="J2756" s="4" t="str">
        <f aca="false">IF($I2756="","",$I2756+6)</f>
        <v/>
      </c>
      <c r="K2756" s="6" t="str">
        <f aca="false">IF($H2756="","",DATE(YEAR($H2756),MONTH($H2756),1))</f>
        <v/>
      </c>
      <c r="L2756" s="0" t="str">
        <f aca="false">IF($A2756="","",INDEX(CARTAO_COMPRAS!$K:$K,INT((ROW()-2)/20)+2))</f>
        <v/>
      </c>
      <c r="M2756" s="0" t="str">
        <f aca="false">IF($A2756="","","Compra no cartão")</f>
        <v/>
      </c>
    </row>
    <row r="2757" customFormat="false" ht="13.5" hidden="false" customHeight="false" outlineLevel="0" collapsed="false">
      <c r="A2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7" s="0" t="str">
        <f aca="false">IF($A2757="","",INDEX(CARTAO_COMPRAS!$C:$C,INT((ROW()-2)/20)+2))</f>
        <v/>
      </c>
      <c r="C2757" s="0" t="str">
        <f aca="false">IF($A2757="","",INDEX(CARTAO_COMPRAS!$D:$D,INT((ROW()-2)/20)+2))</f>
        <v/>
      </c>
      <c r="D2757" s="0" t="str">
        <f aca="false">IF($A2757="","",INDEX(CARTAO_COMPRAS!$E:$E,INT((ROW()-2)/20)+2))</f>
        <v/>
      </c>
      <c r="E2757" s="0" t="str">
        <f aca="false">IF($A2757="","",INDEX(CARTAO_COMPRAS!$H:$H,INT((ROW()-2)/20)+2)+MOD(ROW()-2,20))</f>
        <v/>
      </c>
      <c r="F2757" s="0" t="str">
        <f aca="false">IF($A2757="","",INDEX(CARTAO_COMPRAS!$G:$G,INT((ROW()-2)/20)+2))</f>
        <v/>
      </c>
      <c r="G2757" s="5" t="str">
        <f aca="false">IF($A2757="","",INDEX(CARTAO_COMPRAS!$I:$I,INT((ROW()-2)/20)+2))</f>
        <v/>
      </c>
      <c r="H2757" s="4" t="str">
        <f aca="false">IF($A2757="","",EDATE(INDEX(CARTAO_COMPRAS!$J:$J,INT((ROW()-2)/20)+2),MOD(ROW()-2,20)))</f>
        <v/>
      </c>
      <c r="I2757" s="4" t="str">
        <f aca="false">IF($H2757="","",$H2757-WEEKDAY($H2757,2)+1)</f>
        <v/>
      </c>
      <c r="J2757" s="4" t="str">
        <f aca="false">IF($I2757="","",$I2757+6)</f>
        <v/>
      </c>
      <c r="K2757" s="6" t="str">
        <f aca="false">IF($H2757="","",DATE(YEAR($H2757),MONTH($H2757),1))</f>
        <v/>
      </c>
      <c r="L2757" s="0" t="str">
        <f aca="false">IF($A2757="","",INDEX(CARTAO_COMPRAS!$K:$K,INT((ROW()-2)/20)+2))</f>
        <v/>
      </c>
      <c r="M2757" s="0" t="str">
        <f aca="false">IF($A2757="","","Compra no cartão")</f>
        <v/>
      </c>
    </row>
    <row r="2758" customFormat="false" ht="13.5" hidden="false" customHeight="false" outlineLevel="0" collapsed="false">
      <c r="A2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8" s="0" t="str">
        <f aca="false">IF($A2758="","",INDEX(CARTAO_COMPRAS!$C:$C,INT((ROW()-2)/20)+2))</f>
        <v/>
      </c>
      <c r="C2758" s="0" t="str">
        <f aca="false">IF($A2758="","",INDEX(CARTAO_COMPRAS!$D:$D,INT((ROW()-2)/20)+2))</f>
        <v/>
      </c>
      <c r="D2758" s="0" t="str">
        <f aca="false">IF($A2758="","",INDEX(CARTAO_COMPRAS!$E:$E,INT((ROW()-2)/20)+2))</f>
        <v/>
      </c>
      <c r="E2758" s="0" t="str">
        <f aca="false">IF($A2758="","",INDEX(CARTAO_COMPRAS!$H:$H,INT((ROW()-2)/20)+2)+MOD(ROW()-2,20))</f>
        <v/>
      </c>
      <c r="F2758" s="0" t="str">
        <f aca="false">IF($A2758="","",INDEX(CARTAO_COMPRAS!$G:$G,INT((ROW()-2)/20)+2))</f>
        <v/>
      </c>
      <c r="G2758" s="5" t="str">
        <f aca="false">IF($A2758="","",INDEX(CARTAO_COMPRAS!$I:$I,INT((ROW()-2)/20)+2))</f>
        <v/>
      </c>
      <c r="H2758" s="4" t="str">
        <f aca="false">IF($A2758="","",EDATE(INDEX(CARTAO_COMPRAS!$J:$J,INT((ROW()-2)/20)+2),MOD(ROW()-2,20)))</f>
        <v/>
      </c>
      <c r="I2758" s="4" t="str">
        <f aca="false">IF($H2758="","",$H2758-WEEKDAY($H2758,2)+1)</f>
        <v/>
      </c>
      <c r="J2758" s="4" t="str">
        <f aca="false">IF($I2758="","",$I2758+6)</f>
        <v/>
      </c>
      <c r="K2758" s="6" t="str">
        <f aca="false">IF($H2758="","",DATE(YEAR($H2758),MONTH($H2758),1))</f>
        <v/>
      </c>
      <c r="L2758" s="0" t="str">
        <f aca="false">IF($A2758="","",INDEX(CARTAO_COMPRAS!$K:$K,INT((ROW()-2)/20)+2))</f>
        <v/>
      </c>
      <c r="M2758" s="0" t="str">
        <f aca="false">IF($A2758="","","Compra no cartão")</f>
        <v/>
      </c>
    </row>
    <row r="2759" customFormat="false" ht="13.5" hidden="false" customHeight="false" outlineLevel="0" collapsed="false">
      <c r="A2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59" s="0" t="str">
        <f aca="false">IF($A2759="","",INDEX(CARTAO_COMPRAS!$C:$C,INT((ROW()-2)/20)+2))</f>
        <v/>
      </c>
      <c r="C2759" s="0" t="str">
        <f aca="false">IF($A2759="","",INDEX(CARTAO_COMPRAS!$D:$D,INT((ROW()-2)/20)+2))</f>
        <v/>
      </c>
      <c r="D2759" s="0" t="str">
        <f aca="false">IF($A2759="","",INDEX(CARTAO_COMPRAS!$E:$E,INT((ROW()-2)/20)+2))</f>
        <v/>
      </c>
      <c r="E2759" s="0" t="str">
        <f aca="false">IF($A2759="","",INDEX(CARTAO_COMPRAS!$H:$H,INT((ROW()-2)/20)+2)+MOD(ROW()-2,20))</f>
        <v/>
      </c>
      <c r="F2759" s="0" t="str">
        <f aca="false">IF($A2759="","",INDEX(CARTAO_COMPRAS!$G:$G,INT((ROW()-2)/20)+2))</f>
        <v/>
      </c>
      <c r="G2759" s="5" t="str">
        <f aca="false">IF($A2759="","",INDEX(CARTAO_COMPRAS!$I:$I,INT((ROW()-2)/20)+2))</f>
        <v/>
      </c>
      <c r="H2759" s="4" t="str">
        <f aca="false">IF($A2759="","",EDATE(INDEX(CARTAO_COMPRAS!$J:$J,INT((ROW()-2)/20)+2),MOD(ROW()-2,20)))</f>
        <v/>
      </c>
      <c r="I2759" s="4" t="str">
        <f aca="false">IF($H2759="","",$H2759-WEEKDAY($H2759,2)+1)</f>
        <v/>
      </c>
      <c r="J2759" s="4" t="str">
        <f aca="false">IF($I2759="","",$I2759+6)</f>
        <v/>
      </c>
      <c r="K2759" s="6" t="str">
        <f aca="false">IF($H2759="","",DATE(YEAR($H2759),MONTH($H2759),1))</f>
        <v/>
      </c>
      <c r="L2759" s="0" t="str">
        <f aca="false">IF($A2759="","",INDEX(CARTAO_COMPRAS!$K:$K,INT((ROW()-2)/20)+2))</f>
        <v/>
      </c>
      <c r="M2759" s="0" t="str">
        <f aca="false">IF($A2759="","","Compra no cartão")</f>
        <v/>
      </c>
    </row>
    <row r="2760" customFormat="false" ht="13.5" hidden="false" customHeight="false" outlineLevel="0" collapsed="false">
      <c r="A2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0" s="0" t="str">
        <f aca="false">IF($A2760="","",INDEX(CARTAO_COMPRAS!$C:$C,INT((ROW()-2)/20)+2))</f>
        <v/>
      </c>
      <c r="C2760" s="0" t="str">
        <f aca="false">IF($A2760="","",INDEX(CARTAO_COMPRAS!$D:$D,INT((ROW()-2)/20)+2))</f>
        <v/>
      </c>
      <c r="D2760" s="0" t="str">
        <f aca="false">IF($A2760="","",INDEX(CARTAO_COMPRAS!$E:$E,INT((ROW()-2)/20)+2))</f>
        <v/>
      </c>
      <c r="E2760" s="0" t="str">
        <f aca="false">IF($A2760="","",INDEX(CARTAO_COMPRAS!$H:$H,INT((ROW()-2)/20)+2)+MOD(ROW()-2,20))</f>
        <v/>
      </c>
      <c r="F2760" s="0" t="str">
        <f aca="false">IF($A2760="","",INDEX(CARTAO_COMPRAS!$G:$G,INT((ROW()-2)/20)+2))</f>
        <v/>
      </c>
      <c r="G2760" s="5" t="str">
        <f aca="false">IF($A2760="","",INDEX(CARTAO_COMPRAS!$I:$I,INT((ROW()-2)/20)+2))</f>
        <v/>
      </c>
      <c r="H2760" s="4" t="str">
        <f aca="false">IF($A2760="","",EDATE(INDEX(CARTAO_COMPRAS!$J:$J,INT((ROW()-2)/20)+2),MOD(ROW()-2,20)))</f>
        <v/>
      </c>
      <c r="I2760" s="4" t="str">
        <f aca="false">IF($H2760="","",$H2760-WEEKDAY($H2760,2)+1)</f>
        <v/>
      </c>
      <c r="J2760" s="4" t="str">
        <f aca="false">IF($I2760="","",$I2760+6)</f>
        <v/>
      </c>
      <c r="K2760" s="6" t="str">
        <f aca="false">IF($H2760="","",DATE(YEAR($H2760),MONTH($H2760),1))</f>
        <v/>
      </c>
      <c r="L2760" s="0" t="str">
        <f aca="false">IF($A2760="","",INDEX(CARTAO_COMPRAS!$K:$K,INT((ROW()-2)/20)+2))</f>
        <v/>
      </c>
      <c r="M2760" s="0" t="str">
        <f aca="false">IF($A2760="","","Compra no cartão")</f>
        <v/>
      </c>
    </row>
    <row r="2761" customFormat="false" ht="13.5" hidden="false" customHeight="false" outlineLevel="0" collapsed="false">
      <c r="A2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1" s="0" t="str">
        <f aca="false">IF($A2761="","",INDEX(CARTAO_COMPRAS!$C:$C,INT((ROW()-2)/20)+2))</f>
        <v/>
      </c>
      <c r="C2761" s="0" t="str">
        <f aca="false">IF($A2761="","",INDEX(CARTAO_COMPRAS!$D:$D,INT((ROW()-2)/20)+2))</f>
        <v/>
      </c>
      <c r="D2761" s="0" t="str">
        <f aca="false">IF($A2761="","",INDEX(CARTAO_COMPRAS!$E:$E,INT((ROW()-2)/20)+2))</f>
        <v/>
      </c>
      <c r="E2761" s="0" t="str">
        <f aca="false">IF($A2761="","",INDEX(CARTAO_COMPRAS!$H:$H,INT((ROW()-2)/20)+2)+MOD(ROW()-2,20))</f>
        <v/>
      </c>
      <c r="F2761" s="0" t="str">
        <f aca="false">IF($A2761="","",INDEX(CARTAO_COMPRAS!$G:$G,INT((ROW()-2)/20)+2))</f>
        <v/>
      </c>
      <c r="G2761" s="5" t="str">
        <f aca="false">IF($A2761="","",INDEX(CARTAO_COMPRAS!$I:$I,INT((ROW()-2)/20)+2))</f>
        <v/>
      </c>
      <c r="H2761" s="4" t="str">
        <f aca="false">IF($A2761="","",EDATE(INDEX(CARTAO_COMPRAS!$J:$J,INT((ROW()-2)/20)+2),MOD(ROW()-2,20)))</f>
        <v/>
      </c>
      <c r="I2761" s="4" t="str">
        <f aca="false">IF($H2761="","",$H2761-WEEKDAY($H2761,2)+1)</f>
        <v/>
      </c>
      <c r="J2761" s="4" t="str">
        <f aca="false">IF($I2761="","",$I2761+6)</f>
        <v/>
      </c>
      <c r="K2761" s="6" t="str">
        <f aca="false">IF($H2761="","",DATE(YEAR($H2761),MONTH($H2761),1))</f>
        <v/>
      </c>
      <c r="L2761" s="0" t="str">
        <f aca="false">IF($A2761="","",INDEX(CARTAO_COMPRAS!$K:$K,INT((ROW()-2)/20)+2))</f>
        <v/>
      </c>
      <c r="M2761" s="0" t="str">
        <f aca="false">IF($A2761="","","Compra no cartão")</f>
        <v/>
      </c>
    </row>
    <row r="2762" customFormat="false" ht="13.5" hidden="false" customHeight="false" outlineLevel="0" collapsed="false">
      <c r="A27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2" s="0" t="str">
        <f aca="false">IF($A2762="","",INDEX(CARTAO_COMPRAS!$C:$C,INT((ROW()-2)/20)+2))</f>
        <v/>
      </c>
      <c r="C2762" s="0" t="str">
        <f aca="false">IF($A2762="","",INDEX(CARTAO_COMPRAS!$D:$D,INT((ROW()-2)/20)+2))</f>
        <v/>
      </c>
      <c r="D2762" s="0" t="str">
        <f aca="false">IF($A2762="","",INDEX(CARTAO_COMPRAS!$E:$E,INT((ROW()-2)/20)+2))</f>
        <v/>
      </c>
      <c r="E2762" s="0" t="str">
        <f aca="false">IF($A2762="","",INDEX(CARTAO_COMPRAS!$H:$H,INT((ROW()-2)/20)+2)+MOD(ROW()-2,20))</f>
        <v/>
      </c>
      <c r="F2762" s="0" t="str">
        <f aca="false">IF($A2762="","",INDEX(CARTAO_COMPRAS!$G:$G,INT((ROW()-2)/20)+2))</f>
        <v/>
      </c>
      <c r="G2762" s="5" t="str">
        <f aca="false">IF($A2762="","",INDEX(CARTAO_COMPRAS!$I:$I,INT((ROW()-2)/20)+2))</f>
        <v/>
      </c>
      <c r="H2762" s="4" t="str">
        <f aca="false">IF($A2762="","",EDATE(INDEX(CARTAO_COMPRAS!$J:$J,INT((ROW()-2)/20)+2),MOD(ROW()-2,20)))</f>
        <v/>
      </c>
      <c r="I2762" s="4" t="str">
        <f aca="false">IF($H2762="","",$H2762-WEEKDAY($H2762,2)+1)</f>
        <v/>
      </c>
      <c r="J2762" s="4" t="str">
        <f aca="false">IF($I2762="","",$I2762+6)</f>
        <v/>
      </c>
      <c r="K2762" s="6" t="str">
        <f aca="false">IF($H2762="","",DATE(YEAR($H2762),MONTH($H2762),1))</f>
        <v/>
      </c>
      <c r="L2762" s="0" t="str">
        <f aca="false">IF($A2762="","",INDEX(CARTAO_COMPRAS!$K:$K,INT((ROW()-2)/20)+2))</f>
        <v/>
      </c>
      <c r="M2762" s="0" t="str">
        <f aca="false">IF($A2762="","","Compra no cartão")</f>
        <v/>
      </c>
    </row>
    <row r="2763" customFormat="false" ht="13.5" hidden="false" customHeight="false" outlineLevel="0" collapsed="false">
      <c r="A2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3" s="0" t="str">
        <f aca="false">IF($A2763="","",INDEX(CARTAO_COMPRAS!$C:$C,INT((ROW()-2)/20)+2))</f>
        <v/>
      </c>
      <c r="C2763" s="0" t="str">
        <f aca="false">IF($A2763="","",INDEX(CARTAO_COMPRAS!$D:$D,INT((ROW()-2)/20)+2))</f>
        <v/>
      </c>
      <c r="D2763" s="0" t="str">
        <f aca="false">IF($A2763="","",INDEX(CARTAO_COMPRAS!$E:$E,INT((ROW()-2)/20)+2))</f>
        <v/>
      </c>
      <c r="E2763" s="0" t="str">
        <f aca="false">IF($A2763="","",INDEX(CARTAO_COMPRAS!$H:$H,INT((ROW()-2)/20)+2)+MOD(ROW()-2,20))</f>
        <v/>
      </c>
      <c r="F2763" s="0" t="str">
        <f aca="false">IF($A2763="","",INDEX(CARTAO_COMPRAS!$G:$G,INT((ROW()-2)/20)+2))</f>
        <v/>
      </c>
      <c r="G2763" s="5" t="str">
        <f aca="false">IF($A2763="","",INDEX(CARTAO_COMPRAS!$I:$I,INT((ROW()-2)/20)+2))</f>
        <v/>
      </c>
      <c r="H2763" s="4" t="str">
        <f aca="false">IF($A2763="","",EDATE(INDEX(CARTAO_COMPRAS!$J:$J,INT((ROW()-2)/20)+2),MOD(ROW()-2,20)))</f>
        <v/>
      </c>
      <c r="I2763" s="4" t="str">
        <f aca="false">IF($H2763="","",$H2763-WEEKDAY($H2763,2)+1)</f>
        <v/>
      </c>
      <c r="J2763" s="4" t="str">
        <f aca="false">IF($I2763="","",$I2763+6)</f>
        <v/>
      </c>
      <c r="K2763" s="6" t="str">
        <f aca="false">IF($H2763="","",DATE(YEAR($H2763),MONTH($H2763),1))</f>
        <v/>
      </c>
      <c r="L2763" s="0" t="str">
        <f aca="false">IF($A2763="","",INDEX(CARTAO_COMPRAS!$K:$K,INT((ROW()-2)/20)+2))</f>
        <v/>
      </c>
      <c r="M2763" s="0" t="str">
        <f aca="false">IF($A2763="","","Compra no cartão")</f>
        <v/>
      </c>
    </row>
    <row r="2764" customFormat="false" ht="13.5" hidden="false" customHeight="false" outlineLevel="0" collapsed="false">
      <c r="A2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4" s="0" t="str">
        <f aca="false">IF($A2764="","",INDEX(CARTAO_COMPRAS!$C:$C,INT((ROW()-2)/20)+2))</f>
        <v/>
      </c>
      <c r="C2764" s="0" t="str">
        <f aca="false">IF($A2764="","",INDEX(CARTAO_COMPRAS!$D:$D,INT((ROW()-2)/20)+2))</f>
        <v/>
      </c>
      <c r="D2764" s="0" t="str">
        <f aca="false">IF($A2764="","",INDEX(CARTAO_COMPRAS!$E:$E,INT((ROW()-2)/20)+2))</f>
        <v/>
      </c>
      <c r="E2764" s="0" t="str">
        <f aca="false">IF($A2764="","",INDEX(CARTAO_COMPRAS!$H:$H,INT((ROW()-2)/20)+2)+MOD(ROW()-2,20))</f>
        <v/>
      </c>
      <c r="F2764" s="0" t="str">
        <f aca="false">IF($A2764="","",INDEX(CARTAO_COMPRAS!$G:$G,INT((ROW()-2)/20)+2))</f>
        <v/>
      </c>
      <c r="G2764" s="5" t="str">
        <f aca="false">IF($A2764="","",INDEX(CARTAO_COMPRAS!$I:$I,INT((ROW()-2)/20)+2))</f>
        <v/>
      </c>
      <c r="H2764" s="4" t="str">
        <f aca="false">IF($A2764="","",EDATE(INDEX(CARTAO_COMPRAS!$J:$J,INT((ROW()-2)/20)+2),MOD(ROW()-2,20)))</f>
        <v/>
      </c>
      <c r="I2764" s="4" t="str">
        <f aca="false">IF($H2764="","",$H2764-WEEKDAY($H2764,2)+1)</f>
        <v/>
      </c>
      <c r="J2764" s="4" t="str">
        <f aca="false">IF($I2764="","",$I2764+6)</f>
        <v/>
      </c>
      <c r="K2764" s="6" t="str">
        <f aca="false">IF($H2764="","",DATE(YEAR($H2764),MONTH($H2764),1))</f>
        <v/>
      </c>
      <c r="L2764" s="0" t="str">
        <f aca="false">IF($A2764="","",INDEX(CARTAO_COMPRAS!$K:$K,INT((ROW()-2)/20)+2))</f>
        <v/>
      </c>
      <c r="M2764" s="0" t="str">
        <f aca="false">IF($A2764="","","Compra no cartão")</f>
        <v/>
      </c>
    </row>
    <row r="2765" customFormat="false" ht="13.5" hidden="false" customHeight="false" outlineLevel="0" collapsed="false">
      <c r="A2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5" s="0" t="str">
        <f aca="false">IF($A2765="","",INDEX(CARTAO_COMPRAS!$C:$C,INT((ROW()-2)/20)+2))</f>
        <v/>
      </c>
      <c r="C2765" s="0" t="str">
        <f aca="false">IF($A2765="","",INDEX(CARTAO_COMPRAS!$D:$D,INT((ROW()-2)/20)+2))</f>
        <v/>
      </c>
      <c r="D2765" s="0" t="str">
        <f aca="false">IF($A2765="","",INDEX(CARTAO_COMPRAS!$E:$E,INT((ROW()-2)/20)+2))</f>
        <v/>
      </c>
      <c r="E2765" s="0" t="str">
        <f aca="false">IF($A2765="","",INDEX(CARTAO_COMPRAS!$H:$H,INT((ROW()-2)/20)+2)+MOD(ROW()-2,20))</f>
        <v/>
      </c>
      <c r="F2765" s="0" t="str">
        <f aca="false">IF($A2765="","",INDEX(CARTAO_COMPRAS!$G:$G,INT((ROW()-2)/20)+2))</f>
        <v/>
      </c>
      <c r="G2765" s="5" t="str">
        <f aca="false">IF($A2765="","",INDEX(CARTAO_COMPRAS!$I:$I,INT((ROW()-2)/20)+2))</f>
        <v/>
      </c>
      <c r="H2765" s="4" t="str">
        <f aca="false">IF($A2765="","",EDATE(INDEX(CARTAO_COMPRAS!$J:$J,INT((ROW()-2)/20)+2),MOD(ROW()-2,20)))</f>
        <v/>
      </c>
      <c r="I2765" s="4" t="str">
        <f aca="false">IF($H2765="","",$H2765-WEEKDAY($H2765,2)+1)</f>
        <v/>
      </c>
      <c r="J2765" s="4" t="str">
        <f aca="false">IF($I2765="","",$I2765+6)</f>
        <v/>
      </c>
      <c r="K2765" s="6" t="str">
        <f aca="false">IF($H2765="","",DATE(YEAR($H2765),MONTH($H2765),1))</f>
        <v/>
      </c>
      <c r="L2765" s="0" t="str">
        <f aca="false">IF($A2765="","",INDEX(CARTAO_COMPRAS!$K:$K,INT((ROW()-2)/20)+2))</f>
        <v/>
      </c>
      <c r="M2765" s="0" t="str">
        <f aca="false">IF($A2765="","","Compra no cartão")</f>
        <v/>
      </c>
    </row>
    <row r="2766" customFormat="false" ht="13.5" hidden="false" customHeight="false" outlineLevel="0" collapsed="false">
      <c r="A2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6" s="0" t="str">
        <f aca="false">IF($A2766="","",INDEX(CARTAO_COMPRAS!$C:$C,INT((ROW()-2)/20)+2))</f>
        <v/>
      </c>
      <c r="C2766" s="0" t="str">
        <f aca="false">IF($A2766="","",INDEX(CARTAO_COMPRAS!$D:$D,INT((ROW()-2)/20)+2))</f>
        <v/>
      </c>
      <c r="D2766" s="0" t="str">
        <f aca="false">IF($A2766="","",INDEX(CARTAO_COMPRAS!$E:$E,INT((ROW()-2)/20)+2))</f>
        <v/>
      </c>
      <c r="E2766" s="0" t="str">
        <f aca="false">IF($A2766="","",INDEX(CARTAO_COMPRAS!$H:$H,INT((ROW()-2)/20)+2)+MOD(ROW()-2,20))</f>
        <v/>
      </c>
      <c r="F2766" s="0" t="str">
        <f aca="false">IF($A2766="","",INDEX(CARTAO_COMPRAS!$G:$G,INT((ROW()-2)/20)+2))</f>
        <v/>
      </c>
      <c r="G2766" s="5" t="str">
        <f aca="false">IF($A2766="","",INDEX(CARTAO_COMPRAS!$I:$I,INT((ROW()-2)/20)+2))</f>
        <v/>
      </c>
      <c r="H2766" s="4" t="str">
        <f aca="false">IF($A2766="","",EDATE(INDEX(CARTAO_COMPRAS!$J:$J,INT((ROW()-2)/20)+2),MOD(ROW()-2,20)))</f>
        <v/>
      </c>
      <c r="I2766" s="4" t="str">
        <f aca="false">IF($H2766="","",$H2766-WEEKDAY($H2766,2)+1)</f>
        <v/>
      </c>
      <c r="J2766" s="4" t="str">
        <f aca="false">IF($I2766="","",$I2766+6)</f>
        <v/>
      </c>
      <c r="K2766" s="6" t="str">
        <f aca="false">IF($H2766="","",DATE(YEAR($H2766),MONTH($H2766),1))</f>
        <v/>
      </c>
      <c r="L2766" s="0" t="str">
        <f aca="false">IF($A2766="","",INDEX(CARTAO_COMPRAS!$K:$K,INT((ROW()-2)/20)+2))</f>
        <v/>
      </c>
      <c r="M2766" s="0" t="str">
        <f aca="false">IF($A2766="","","Compra no cartão")</f>
        <v/>
      </c>
    </row>
    <row r="2767" customFormat="false" ht="13.5" hidden="false" customHeight="false" outlineLevel="0" collapsed="false">
      <c r="A2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7" s="0" t="str">
        <f aca="false">IF($A2767="","",INDEX(CARTAO_COMPRAS!$C:$C,INT((ROW()-2)/20)+2))</f>
        <v/>
      </c>
      <c r="C2767" s="0" t="str">
        <f aca="false">IF($A2767="","",INDEX(CARTAO_COMPRAS!$D:$D,INT((ROW()-2)/20)+2))</f>
        <v/>
      </c>
      <c r="D2767" s="0" t="str">
        <f aca="false">IF($A2767="","",INDEX(CARTAO_COMPRAS!$E:$E,INT((ROW()-2)/20)+2))</f>
        <v/>
      </c>
      <c r="E2767" s="0" t="str">
        <f aca="false">IF($A2767="","",INDEX(CARTAO_COMPRAS!$H:$H,INT((ROW()-2)/20)+2)+MOD(ROW()-2,20))</f>
        <v/>
      </c>
      <c r="F2767" s="0" t="str">
        <f aca="false">IF($A2767="","",INDEX(CARTAO_COMPRAS!$G:$G,INT((ROW()-2)/20)+2))</f>
        <v/>
      </c>
      <c r="G2767" s="5" t="str">
        <f aca="false">IF($A2767="","",INDEX(CARTAO_COMPRAS!$I:$I,INT((ROW()-2)/20)+2))</f>
        <v/>
      </c>
      <c r="H2767" s="4" t="str">
        <f aca="false">IF($A2767="","",EDATE(INDEX(CARTAO_COMPRAS!$J:$J,INT((ROW()-2)/20)+2),MOD(ROW()-2,20)))</f>
        <v/>
      </c>
      <c r="I2767" s="4" t="str">
        <f aca="false">IF($H2767="","",$H2767-WEEKDAY($H2767,2)+1)</f>
        <v/>
      </c>
      <c r="J2767" s="4" t="str">
        <f aca="false">IF($I2767="","",$I2767+6)</f>
        <v/>
      </c>
      <c r="K2767" s="6" t="str">
        <f aca="false">IF($H2767="","",DATE(YEAR($H2767),MONTH($H2767),1))</f>
        <v/>
      </c>
      <c r="L2767" s="0" t="str">
        <f aca="false">IF($A2767="","",INDEX(CARTAO_COMPRAS!$K:$K,INT((ROW()-2)/20)+2))</f>
        <v/>
      </c>
      <c r="M2767" s="0" t="str">
        <f aca="false">IF($A2767="","","Compra no cartão")</f>
        <v/>
      </c>
    </row>
    <row r="2768" customFormat="false" ht="13.5" hidden="false" customHeight="false" outlineLevel="0" collapsed="false">
      <c r="A2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8" s="0" t="str">
        <f aca="false">IF($A2768="","",INDEX(CARTAO_COMPRAS!$C:$C,INT((ROW()-2)/20)+2))</f>
        <v/>
      </c>
      <c r="C2768" s="0" t="str">
        <f aca="false">IF($A2768="","",INDEX(CARTAO_COMPRAS!$D:$D,INT((ROW()-2)/20)+2))</f>
        <v/>
      </c>
      <c r="D2768" s="0" t="str">
        <f aca="false">IF($A2768="","",INDEX(CARTAO_COMPRAS!$E:$E,INT((ROW()-2)/20)+2))</f>
        <v/>
      </c>
      <c r="E2768" s="0" t="str">
        <f aca="false">IF($A2768="","",INDEX(CARTAO_COMPRAS!$H:$H,INT((ROW()-2)/20)+2)+MOD(ROW()-2,20))</f>
        <v/>
      </c>
      <c r="F2768" s="0" t="str">
        <f aca="false">IF($A2768="","",INDEX(CARTAO_COMPRAS!$G:$G,INT((ROW()-2)/20)+2))</f>
        <v/>
      </c>
      <c r="G2768" s="5" t="str">
        <f aca="false">IF($A2768="","",INDEX(CARTAO_COMPRAS!$I:$I,INT((ROW()-2)/20)+2))</f>
        <v/>
      </c>
      <c r="H2768" s="4" t="str">
        <f aca="false">IF($A2768="","",EDATE(INDEX(CARTAO_COMPRAS!$J:$J,INT((ROW()-2)/20)+2),MOD(ROW()-2,20)))</f>
        <v/>
      </c>
      <c r="I2768" s="4" t="str">
        <f aca="false">IF($H2768="","",$H2768-WEEKDAY($H2768,2)+1)</f>
        <v/>
      </c>
      <c r="J2768" s="4" t="str">
        <f aca="false">IF($I2768="","",$I2768+6)</f>
        <v/>
      </c>
      <c r="K2768" s="6" t="str">
        <f aca="false">IF($H2768="","",DATE(YEAR($H2768),MONTH($H2768),1))</f>
        <v/>
      </c>
      <c r="L2768" s="0" t="str">
        <f aca="false">IF($A2768="","",INDEX(CARTAO_COMPRAS!$K:$K,INT((ROW()-2)/20)+2))</f>
        <v/>
      </c>
      <c r="M2768" s="0" t="str">
        <f aca="false">IF($A2768="","","Compra no cartão")</f>
        <v/>
      </c>
    </row>
    <row r="2769" customFormat="false" ht="13.5" hidden="false" customHeight="false" outlineLevel="0" collapsed="false">
      <c r="A2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69" s="0" t="str">
        <f aca="false">IF($A2769="","",INDEX(CARTAO_COMPRAS!$C:$C,INT((ROW()-2)/20)+2))</f>
        <v/>
      </c>
      <c r="C2769" s="0" t="str">
        <f aca="false">IF($A2769="","",INDEX(CARTAO_COMPRAS!$D:$D,INT((ROW()-2)/20)+2))</f>
        <v/>
      </c>
      <c r="D2769" s="0" t="str">
        <f aca="false">IF($A2769="","",INDEX(CARTAO_COMPRAS!$E:$E,INT((ROW()-2)/20)+2))</f>
        <v/>
      </c>
      <c r="E2769" s="0" t="str">
        <f aca="false">IF($A2769="","",INDEX(CARTAO_COMPRAS!$H:$H,INT((ROW()-2)/20)+2)+MOD(ROW()-2,20))</f>
        <v/>
      </c>
      <c r="F2769" s="0" t="str">
        <f aca="false">IF($A2769="","",INDEX(CARTAO_COMPRAS!$G:$G,INT((ROW()-2)/20)+2))</f>
        <v/>
      </c>
      <c r="G2769" s="5" t="str">
        <f aca="false">IF($A2769="","",INDEX(CARTAO_COMPRAS!$I:$I,INT((ROW()-2)/20)+2))</f>
        <v/>
      </c>
      <c r="H2769" s="4" t="str">
        <f aca="false">IF($A2769="","",EDATE(INDEX(CARTAO_COMPRAS!$J:$J,INT((ROW()-2)/20)+2),MOD(ROW()-2,20)))</f>
        <v/>
      </c>
      <c r="I2769" s="4" t="str">
        <f aca="false">IF($H2769="","",$H2769-WEEKDAY($H2769,2)+1)</f>
        <v/>
      </c>
      <c r="J2769" s="4" t="str">
        <f aca="false">IF($I2769="","",$I2769+6)</f>
        <v/>
      </c>
      <c r="K2769" s="6" t="str">
        <f aca="false">IF($H2769="","",DATE(YEAR($H2769),MONTH($H2769),1))</f>
        <v/>
      </c>
      <c r="L2769" s="0" t="str">
        <f aca="false">IF($A2769="","",INDEX(CARTAO_COMPRAS!$K:$K,INT((ROW()-2)/20)+2))</f>
        <v/>
      </c>
      <c r="M2769" s="0" t="str">
        <f aca="false">IF($A2769="","","Compra no cartão")</f>
        <v/>
      </c>
    </row>
    <row r="2770" customFormat="false" ht="13.5" hidden="false" customHeight="false" outlineLevel="0" collapsed="false">
      <c r="A2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0" s="0" t="str">
        <f aca="false">IF($A2770="","",INDEX(CARTAO_COMPRAS!$C:$C,INT((ROW()-2)/20)+2))</f>
        <v/>
      </c>
      <c r="C2770" s="0" t="str">
        <f aca="false">IF($A2770="","",INDEX(CARTAO_COMPRAS!$D:$D,INT((ROW()-2)/20)+2))</f>
        <v/>
      </c>
      <c r="D2770" s="0" t="str">
        <f aca="false">IF($A2770="","",INDEX(CARTAO_COMPRAS!$E:$E,INT((ROW()-2)/20)+2))</f>
        <v/>
      </c>
      <c r="E2770" s="0" t="str">
        <f aca="false">IF($A2770="","",INDEX(CARTAO_COMPRAS!$H:$H,INT((ROW()-2)/20)+2)+MOD(ROW()-2,20))</f>
        <v/>
      </c>
      <c r="F2770" s="0" t="str">
        <f aca="false">IF($A2770="","",INDEX(CARTAO_COMPRAS!$G:$G,INT((ROW()-2)/20)+2))</f>
        <v/>
      </c>
      <c r="G2770" s="5" t="str">
        <f aca="false">IF($A2770="","",INDEX(CARTAO_COMPRAS!$I:$I,INT((ROW()-2)/20)+2))</f>
        <v/>
      </c>
      <c r="H2770" s="4" t="str">
        <f aca="false">IF($A2770="","",EDATE(INDEX(CARTAO_COMPRAS!$J:$J,INT((ROW()-2)/20)+2),MOD(ROW()-2,20)))</f>
        <v/>
      </c>
      <c r="I2770" s="4" t="str">
        <f aca="false">IF($H2770="","",$H2770-WEEKDAY($H2770,2)+1)</f>
        <v/>
      </c>
      <c r="J2770" s="4" t="str">
        <f aca="false">IF($I2770="","",$I2770+6)</f>
        <v/>
      </c>
      <c r="K2770" s="6" t="str">
        <f aca="false">IF($H2770="","",DATE(YEAR($H2770),MONTH($H2770),1))</f>
        <v/>
      </c>
      <c r="L2770" s="0" t="str">
        <f aca="false">IF($A2770="","",INDEX(CARTAO_COMPRAS!$K:$K,INT((ROW()-2)/20)+2))</f>
        <v/>
      </c>
      <c r="M2770" s="0" t="str">
        <f aca="false">IF($A2770="","","Compra no cartão")</f>
        <v/>
      </c>
    </row>
    <row r="2771" customFormat="false" ht="13.5" hidden="false" customHeight="false" outlineLevel="0" collapsed="false">
      <c r="A2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1" s="0" t="str">
        <f aca="false">IF($A2771="","",INDEX(CARTAO_COMPRAS!$C:$C,INT((ROW()-2)/20)+2))</f>
        <v/>
      </c>
      <c r="C2771" s="0" t="str">
        <f aca="false">IF($A2771="","",INDEX(CARTAO_COMPRAS!$D:$D,INT((ROW()-2)/20)+2))</f>
        <v/>
      </c>
      <c r="D2771" s="0" t="str">
        <f aca="false">IF($A2771="","",INDEX(CARTAO_COMPRAS!$E:$E,INT((ROW()-2)/20)+2))</f>
        <v/>
      </c>
      <c r="E2771" s="0" t="str">
        <f aca="false">IF($A2771="","",INDEX(CARTAO_COMPRAS!$H:$H,INT((ROW()-2)/20)+2)+MOD(ROW()-2,20))</f>
        <v/>
      </c>
      <c r="F2771" s="0" t="str">
        <f aca="false">IF($A2771="","",INDEX(CARTAO_COMPRAS!$G:$G,INT((ROW()-2)/20)+2))</f>
        <v/>
      </c>
      <c r="G2771" s="5" t="str">
        <f aca="false">IF($A2771="","",INDEX(CARTAO_COMPRAS!$I:$I,INT((ROW()-2)/20)+2))</f>
        <v/>
      </c>
      <c r="H2771" s="4" t="str">
        <f aca="false">IF($A2771="","",EDATE(INDEX(CARTAO_COMPRAS!$J:$J,INT((ROW()-2)/20)+2),MOD(ROW()-2,20)))</f>
        <v/>
      </c>
      <c r="I2771" s="4" t="str">
        <f aca="false">IF($H2771="","",$H2771-WEEKDAY($H2771,2)+1)</f>
        <v/>
      </c>
      <c r="J2771" s="4" t="str">
        <f aca="false">IF($I2771="","",$I2771+6)</f>
        <v/>
      </c>
      <c r="K2771" s="6" t="str">
        <f aca="false">IF($H2771="","",DATE(YEAR($H2771),MONTH($H2771),1))</f>
        <v/>
      </c>
      <c r="L2771" s="0" t="str">
        <f aca="false">IF($A2771="","",INDEX(CARTAO_COMPRAS!$K:$K,INT((ROW()-2)/20)+2))</f>
        <v/>
      </c>
      <c r="M2771" s="0" t="str">
        <f aca="false">IF($A2771="","","Compra no cartão")</f>
        <v/>
      </c>
    </row>
    <row r="2772" customFormat="false" ht="13.5" hidden="false" customHeight="false" outlineLevel="0" collapsed="false">
      <c r="A2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2" s="0" t="str">
        <f aca="false">IF($A2772="","",INDEX(CARTAO_COMPRAS!$C:$C,INT((ROW()-2)/20)+2))</f>
        <v/>
      </c>
      <c r="C2772" s="0" t="str">
        <f aca="false">IF($A2772="","",INDEX(CARTAO_COMPRAS!$D:$D,INT((ROW()-2)/20)+2))</f>
        <v/>
      </c>
      <c r="D2772" s="0" t="str">
        <f aca="false">IF($A2772="","",INDEX(CARTAO_COMPRAS!$E:$E,INT((ROW()-2)/20)+2))</f>
        <v/>
      </c>
      <c r="E2772" s="0" t="str">
        <f aca="false">IF($A2772="","",INDEX(CARTAO_COMPRAS!$H:$H,INT((ROW()-2)/20)+2)+MOD(ROW()-2,20))</f>
        <v/>
      </c>
      <c r="F2772" s="0" t="str">
        <f aca="false">IF($A2772="","",INDEX(CARTAO_COMPRAS!$G:$G,INT((ROW()-2)/20)+2))</f>
        <v/>
      </c>
      <c r="G2772" s="5" t="str">
        <f aca="false">IF($A2772="","",INDEX(CARTAO_COMPRAS!$I:$I,INT((ROW()-2)/20)+2))</f>
        <v/>
      </c>
      <c r="H2772" s="4" t="str">
        <f aca="false">IF($A2772="","",EDATE(INDEX(CARTAO_COMPRAS!$J:$J,INT((ROW()-2)/20)+2),MOD(ROW()-2,20)))</f>
        <v/>
      </c>
      <c r="I2772" s="4" t="str">
        <f aca="false">IF($H2772="","",$H2772-WEEKDAY($H2772,2)+1)</f>
        <v/>
      </c>
      <c r="J2772" s="4" t="str">
        <f aca="false">IF($I2772="","",$I2772+6)</f>
        <v/>
      </c>
      <c r="K2772" s="6" t="str">
        <f aca="false">IF($H2772="","",DATE(YEAR($H2772),MONTH($H2772),1))</f>
        <v/>
      </c>
      <c r="L2772" s="0" t="str">
        <f aca="false">IF($A2772="","",INDEX(CARTAO_COMPRAS!$K:$K,INT((ROW()-2)/20)+2))</f>
        <v/>
      </c>
      <c r="M2772" s="0" t="str">
        <f aca="false">IF($A2772="","","Compra no cartão")</f>
        <v/>
      </c>
    </row>
    <row r="2773" customFormat="false" ht="13.5" hidden="false" customHeight="false" outlineLevel="0" collapsed="false">
      <c r="A2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3" s="0" t="str">
        <f aca="false">IF($A2773="","",INDEX(CARTAO_COMPRAS!$C:$C,INT((ROW()-2)/20)+2))</f>
        <v/>
      </c>
      <c r="C2773" s="0" t="str">
        <f aca="false">IF($A2773="","",INDEX(CARTAO_COMPRAS!$D:$D,INT((ROW()-2)/20)+2))</f>
        <v/>
      </c>
      <c r="D2773" s="0" t="str">
        <f aca="false">IF($A2773="","",INDEX(CARTAO_COMPRAS!$E:$E,INT((ROW()-2)/20)+2))</f>
        <v/>
      </c>
      <c r="E2773" s="0" t="str">
        <f aca="false">IF($A2773="","",INDEX(CARTAO_COMPRAS!$H:$H,INT((ROW()-2)/20)+2)+MOD(ROW()-2,20))</f>
        <v/>
      </c>
      <c r="F2773" s="0" t="str">
        <f aca="false">IF($A2773="","",INDEX(CARTAO_COMPRAS!$G:$G,INT((ROW()-2)/20)+2))</f>
        <v/>
      </c>
      <c r="G2773" s="5" t="str">
        <f aca="false">IF($A2773="","",INDEX(CARTAO_COMPRAS!$I:$I,INT((ROW()-2)/20)+2))</f>
        <v/>
      </c>
      <c r="H2773" s="4" t="str">
        <f aca="false">IF($A2773="","",EDATE(INDEX(CARTAO_COMPRAS!$J:$J,INT((ROW()-2)/20)+2),MOD(ROW()-2,20)))</f>
        <v/>
      </c>
      <c r="I2773" s="4" t="str">
        <f aca="false">IF($H2773="","",$H2773-WEEKDAY($H2773,2)+1)</f>
        <v/>
      </c>
      <c r="J2773" s="4" t="str">
        <f aca="false">IF($I2773="","",$I2773+6)</f>
        <v/>
      </c>
      <c r="K2773" s="6" t="str">
        <f aca="false">IF($H2773="","",DATE(YEAR($H2773),MONTH($H2773),1))</f>
        <v/>
      </c>
      <c r="L2773" s="0" t="str">
        <f aca="false">IF($A2773="","",INDEX(CARTAO_COMPRAS!$K:$K,INT((ROW()-2)/20)+2))</f>
        <v/>
      </c>
      <c r="M2773" s="0" t="str">
        <f aca="false">IF($A2773="","","Compra no cartão")</f>
        <v/>
      </c>
    </row>
    <row r="2774" customFormat="false" ht="13.5" hidden="false" customHeight="false" outlineLevel="0" collapsed="false">
      <c r="A2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4" s="0" t="str">
        <f aca="false">IF($A2774="","",INDEX(CARTAO_COMPRAS!$C:$C,INT((ROW()-2)/20)+2))</f>
        <v/>
      </c>
      <c r="C2774" s="0" t="str">
        <f aca="false">IF($A2774="","",INDEX(CARTAO_COMPRAS!$D:$D,INT((ROW()-2)/20)+2))</f>
        <v/>
      </c>
      <c r="D2774" s="0" t="str">
        <f aca="false">IF($A2774="","",INDEX(CARTAO_COMPRAS!$E:$E,INT((ROW()-2)/20)+2))</f>
        <v/>
      </c>
      <c r="E2774" s="0" t="str">
        <f aca="false">IF($A2774="","",INDEX(CARTAO_COMPRAS!$H:$H,INT((ROW()-2)/20)+2)+MOD(ROW()-2,20))</f>
        <v/>
      </c>
      <c r="F2774" s="0" t="str">
        <f aca="false">IF($A2774="","",INDEX(CARTAO_COMPRAS!$G:$G,INT((ROW()-2)/20)+2))</f>
        <v/>
      </c>
      <c r="G2774" s="5" t="str">
        <f aca="false">IF($A2774="","",INDEX(CARTAO_COMPRAS!$I:$I,INT((ROW()-2)/20)+2))</f>
        <v/>
      </c>
      <c r="H2774" s="4" t="str">
        <f aca="false">IF($A2774="","",EDATE(INDEX(CARTAO_COMPRAS!$J:$J,INT((ROW()-2)/20)+2),MOD(ROW()-2,20)))</f>
        <v/>
      </c>
      <c r="I2774" s="4" t="str">
        <f aca="false">IF($H2774="","",$H2774-WEEKDAY($H2774,2)+1)</f>
        <v/>
      </c>
      <c r="J2774" s="4" t="str">
        <f aca="false">IF($I2774="","",$I2774+6)</f>
        <v/>
      </c>
      <c r="K2774" s="6" t="str">
        <f aca="false">IF($H2774="","",DATE(YEAR($H2774),MONTH($H2774),1))</f>
        <v/>
      </c>
      <c r="L2774" s="0" t="str">
        <f aca="false">IF($A2774="","",INDEX(CARTAO_COMPRAS!$K:$K,INT((ROW()-2)/20)+2))</f>
        <v/>
      </c>
      <c r="M2774" s="0" t="str">
        <f aca="false">IF($A2774="","","Compra no cartão")</f>
        <v/>
      </c>
    </row>
    <row r="2775" customFormat="false" ht="13.5" hidden="false" customHeight="false" outlineLevel="0" collapsed="false">
      <c r="A2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5" s="0" t="str">
        <f aca="false">IF($A2775="","",INDEX(CARTAO_COMPRAS!$C:$C,INT((ROW()-2)/20)+2))</f>
        <v/>
      </c>
      <c r="C2775" s="0" t="str">
        <f aca="false">IF($A2775="","",INDEX(CARTAO_COMPRAS!$D:$D,INT((ROW()-2)/20)+2))</f>
        <v/>
      </c>
      <c r="D2775" s="0" t="str">
        <f aca="false">IF($A2775="","",INDEX(CARTAO_COMPRAS!$E:$E,INT((ROW()-2)/20)+2))</f>
        <v/>
      </c>
      <c r="E2775" s="0" t="str">
        <f aca="false">IF($A2775="","",INDEX(CARTAO_COMPRAS!$H:$H,INT((ROW()-2)/20)+2)+MOD(ROW()-2,20))</f>
        <v/>
      </c>
      <c r="F2775" s="0" t="str">
        <f aca="false">IF($A2775="","",INDEX(CARTAO_COMPRAS!$G:$G,INT((ROW()-2)/20)+2))</f>
        <v/>
      </c>
      <c r="G2775" s="5" t="str">
        <f aca="false">IF($A2775="","",INDEX(CARTAO_COMPRAS!$I:$I,INT((ROW()-2)/20)+2))</f>
        <v/>
      </c>
      <c r="H2775" s="4" t="str">
        <f aca="false">IF($A2775="","",EDATE(INDEX(CARTAO_COMPRAS!$J:$J,INT((ROW()-2)/20)+2),MOD(ROW()-2,20)))</f>
        <v/>
      </c>
      <c r="I2775" s="4" t="str">
        <f aca="false">IF($H2775="","",$H2775-WEEKDAY($H2775,2)+1)</f>
        <v/>
      </c>
      <c r="J2775" s="4" t="str">
        <f aca="false">IF($I2775="","",$I2775+6)</f>
        <v/>
      </c>
      <c r="K2775" s="6" t="str">
        <f aca="false">IF($H2775="","",DATE(YEAR($H2775),MONTH($H2775),1))</f>
        <v/>
      </c>
      <c r="L2775" s="0" t="str">
        <f aca="false">IF($A2775="","",INDEX(CARTAO_COMPRAS!$K:$K,INT((ROW()-2)/20)+2))</f>
        <v/>
      </c>
      <c r="M2775" s="0" t="str">
        <f aca="false">IF($A2775="","","Compra no cartão")</f>
        <v/>
      </c>
    </row>
    <row r="2776" customFormat="false" ht="13.5" hidden="false" customHeight="false" outlineLevel="0" collapsed="false">
      <c r="A2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6" s="0" t="str">
        <f aca="false">IF($A2776="","",INDEX(CARTAO_COMPRAS!$C:$C,INT((ROW()-2)/20)+2))</f>
        <v/>
      </c>
      <c r="C2776" s="0" t="str">
        <f aca="false">IF($A2776="","",INDEX(CARTAO_COMPRAS!$D:$D,INT((ROW()-2)/20)+2))</f>
        <v/>
      </c>
      <c r="D2776" s="0" t="str">
        <f aca="false">IF($A2776="","",INDEX(CARTAO_COMPRAS!$E:$E,INT((ROW()-2)/20)+2))</f>
        <v/>
      </c>
      <c r="E2776" s="0" t="str">
        <f aca="false">IF($A2776="","",INDEX(CARTAO_COMPRAS!$H:$H,INT((ROW()-2)/20)+2)+MOD(ROW()-2,20))</f>
        <v/>
      </c>
      <c r="F2776" s="0" t="str">
        <f aca="false">IF($A2776="","",INDEX(CARTAO_COMPRAS!$G:$G,INT((ROW()-2)/20)+2))</f>
        <v/>
      </c>
      <c r="G2776" s="5" t="str">
        <f aca="false">IF($A2776="","",INDEX(CARTAO_COMPRAS!$I:$I,INT((ROW()-2)/20)+2))</f>
        <v/>
      </c>
      <c r="H2776" s="4" t="str">
        <f aca="false">IF($A2776="","",EDATE(INDEX(CARTAO_COMPRAS!$J:$J,INT((ROW()-2)/20)+2),MOD(ROW()-2,20)))</f>
        <v/>
      </c>
      <c r="I2776" s="4" t="str">
        <f aca="false">IF($H2776="","",$H2776-WEEKDAY($H2776,2)+1)</f>
        <v/>
      </c>
      <c r="J2776" s="4" t="str">
        <f aca="false">IF($I2776="","",$I2776+6)</f>
        <v/>
      </c>
      <c r="K2776" s="6" t="str">
        <f aca="false">IF($H2776="","",DATE(YEAR($H2776),MONTH($H2776),1))</f>
        <v/>
      </c>
      <c r="L2776" s="0" t="str">
        <f aca="false">IF($A2776="","",INDEX(CARTAO_COMPRAS!$K:$K,INT((ROW()-2)/20)+2))</f>
        <v/>
      </c>
      <c r="M2776" s="0" t="str">
        <f aca="false">IF($A2776="","","Compra no cartão")</f>
        <v/>
      </c>
    </row>
    <row r="2777" customFormat="false" ht="13.5" hidden="false" customHeight="false" outlineLevel="0" collapsed="false">
      <c r="A2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7" s="0" t="str">
        <f aca="false">IF($A2777="","",INDEX(CARTAO_COMPRAS!$C:$C,INT((ROW()-2)/20)+2))</f>
        <v/>
      </c>
      <c r="C2777" s="0" t="str">
        <f aca="false">IF($A2777="","",INDEX(CARTAO_COMPRAS!$D:$D,INT((ROW()-2)/20)+2))</f>
        <v/>
      </c>
      <c r="D2777" s="0" t="str">
        <f aca="false">IF($A2777="","",INDEX(CARTAO_COMPRAS!$E:$E,INT((ROW()-2)/20)+2))</f>
        <v/>
      </c>
      <c r="E2777" s="0" t="str">
        <f aca="false">IF($A2777="","",INDEX(CARTAO_COMPRAS!$H:$H,INT((ROW()-2)/20)+2)+MOD(ROW()-2,20))</f>
        <v/>
      </c>
      <c r="F2777" s="0" t="str">
        <f aca="false">IF($A2777="","",INDEX(CARTAO_COMPRAS!$G:$G,INT((ROW()-2)/20)+2))</f>
        <v/>
      </c>
      <c r="G2777" s="5" t="str">
        <f aca="false">IF($A2777="","",INDEX(CARTAO_COMPRAS!$I:$I,INT((ROW()-2)/20)+2))</f>
        <v/>
      </c>
      <c r="H2777" s="4" t="str">
        <f aca="false">IF($A2777="","",EDATE(INDEX(CARTAO_COMPRAS!$J:$J,INT((ROW()-2)/20)+2),MOD(ROW()-2,20)))</f>
        <v/>
      </c>
      <c r="I2777" s="4" t="str">
        <f aca="false">IF($H2777="","",$H2777-WEEKDAY($H2777,2)+1)</f>
        <v/>
      </c>
      <c r="J2777" s="4" t="str">
        <f aca="false">IF($I2777="","",$I2777+6)</f>
        <v/>
      </c>
      <c r="K2777" s="6" t="str">
        <f aca="false">IF($H2777="","",DATE(YEAR($H2777),MONTH($H2777),1))</f>
        <v/>
      </c>
      <c r="L2777" s="0" t="str">
        <f aca="false">IF($A2777="","",INDEX(CARTAO_COMPRAS!$K:$K,INT((ROW()-2)/20)+2))</f>
        <v/>
      </c>
      <c r="M2777" s="0" t="str">
        <f aca="false">IF($A2777="","","Compra no cartão")</f>
        <v/>
      </c>
    </row>
    <row r="2778" customFormat="false" ht="13.5" hidden="false" customHeight="false" outlineLevel="0" collapsed="false">
      <c r="A2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8" s="0" t="str">
        <f aca="false">IF($A2778="","",INDEX(CARTAO_COMPRAS!$C:$C,INT((ROW()-2)/20)+2))</f>
        <v/>
      </c>
      <c r="C2778" s="0" t="str">
        <f aca="false">IF($A2778="","",INDEX(CARTAO_COMPRAS!$D:$D,INT((ROW()-2)/20)+2))</f>
        <v/>
      </c>
      <c r="D2778" s="0" t="str">
        <f aca="false">IF($A2778="","",INDEX(CARTAO_COMPRAS!$E:$E,INT((ROW()-2)/20)+2))</f>
        <v/>
      </c>
      <c r="E2778" s="0" t="str">
        <f aca="false">IF($A2778="","",INDEX(CARTAO_COMPRAS!$H:$H,INT((ROW()-2)/20)+2)+MOD(ROW()-2,20))</f>
        <v/>
      </c>
      <c r="F2778" s="0" t="str">
        <f aca="false">IF($A2778="","",INDEX(CARTAO_COMPRAS!$G:$G,INT((ROW()-2)/20)+2))</f>
        <v/>
      </c>
      <c r="G2778" s="5" t="str">
        <f aca="false">IF($A2778="","",INDEX(CARTAO_COMPRAS!$I:$I,INT((ROW()-2)/20)+2))</f>
        <v/>
      </c>
      <c r="H2778" s="4" t="str">
        <f aca="false">IF($A2778="","",EDATE(INDEX(CARTAO_COMPRAS!$J:$J,INT((ROW()-2)/20)+2),MOD(ROW()-2,20)))</f>
        <v/>
      </c>
      <c r="I2778" s="4" t="str">
        <f aca="false">IF($H2778="","",$H2778-WEEKDAY($H2778,2)+1)</f>
        <v/>
      </c>
      <c r="J2778" s="4" t="str">
        <f aca="false">IF($I2778="","",$I2778+6)</f>
        <v/>
      </c>
      <c r="K2778" s="6" t="str">
        <f aca="false">IF($H2778="","",DATE(YEAR($H2778),MONTH($H2778),1))</f>
        <v/>
      </c>
      <c r="L2778" s="0" t="str">
        <f aca="false">IF($A2778="","",INDEX(CARTAO_COMPRAS!$K:$K,INT((ROW()-2)/20)+2))</f>
        <v/>
      </c>
      <c r="M2778" s="0" t="str">
        <f aca="false">IF($A2778="","","Compra no cartão")</f>
        <v/>
      </c>
    </row>
    <row r="2779" customFormat="false" ht="13.5" hidden="false" customHeight="false" outlineLevel="0" collapsed="false">
      <c r="A2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79" s="0" t="str">
        <f aca="false">IF($A2779="","",INDEX(CARTAO_COMPRAS!$C:$C,INT((ROW()-2)/20)+2))</f>
        <v/>
      </c>
      <c r="C2779" s="0" t="str">
        <f aca="false">IF($A2779="","",INDEX(CARTAO_COMPRAS!$D:$D,INT((ROW()-2)/20)+2))</f>
        <v/>
      </c>
      <c r="D2779" s="0" t="str">
        <f aca="false">IF($A2779="","",INDEX(CARTAO_COMPRAS!$E:$E,INT((ROW()-2)/20)+2))</f>
        <v/>
      </c>
      <c r="E2779" s="0" t="str">
        <f aca="false">IF($A2779="","",INDEX(CARTAO_COMPRAS!$H:$H,INT((ROW()-2)/20)+2)+MOD(ROW()-2,20))</f>
        <v/>
      </c>
      <c r="F2779" s="0" t="str">
        <f aca="false">IF($A2779="","",INDEX(CARTAO_COMPRAS!$G:$G,INT((ROW()-2)/20)+2))</f>
        <v/>
      </c>
      <c r="G2779" s="5" t="str">
        <f aca="false">IF($A2779="","",INDEX(CARTAO_COMPRAS!$I:$I,INT((ROW()-2)/20)+2))</f>
        <v/>
      </c>
      <c r="H2779" s="4" t="str">
        <f aca="false">IF($A2779="","",EDATE(INDEX(CARTAO_COMPRAS!$J:$J,INT((ROW()-2)/20)+2),MOD(ROW()-2,20)))</f>
        <v/>
      </c>
      <c r="I2779" s="4" t="str">
        <f aca="false">IF($H2779="","",$H2779-WEEKDAY($H2779,2)+1)</f>
        <v/>
      </c>
      <c r="J2779" s="4" t="str">
        <f aca="false">IF($I2779="","",$I2779+6)</f>
        <v/>
      </c>
      <c r="K2779" s="6" t="str">
        <f aca="false">IF($H2779="","",DATE(YEAR($H2779),MONTH($H2779),1))</f>
        <v/>
      </c>
      <c r="L2779" s="0" t="str">
        <f aca="false">IF($A2779="","",INDEX(CARTAO_COMPRAS!$K:$K,INT((ROW()-2)/20)+2))</f>
        <v/>
      </c>
      <c r="M2779" s="0" t="str">
        <f aca="false">IF($A2779="","","Compra no cartão")</f>
        <v/>
      </c>
    </row>
    <row r="2780" customFormat="false" ht="13.5" hidden="false" customHeight="false" outlineLevel="0" collapsed="false">
      <c r="A2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0" s="0" t="str">
        <f aca="false">IF($A2780="","",INDEX(CARTAO_COMPRAS!$C:$C,INT((ROW()-2)/20)+2))</f>
        <v/>
      </c>
      <c r="C2780" s="0" t="str">
        <f aca="false">IF($A2780="","",INDEX(CARTAO_COMPRAS!$D:$D,INT((ROW()-2)/20)+2))</f>
        <v/>
      </c>
      <c r="D2780" s="0" t="str">
        <f aca="false">IF($A2780="","",INDEX(CARTAO_COMPRAS!$E:$E,INT((ROW()-2)/20)+2))</f>
        <v/>
      </c>
      <c r="E2780" s="0" t="str">
        <f aca="false">IF($A2780="","",INDEX(CARTAO_COMPRAS!$H:$H,INT((ROW()-2)/20)+2)+MOD(ROW()-2,20))</f>
        <v/>
      </c>
      <c r="F2780" s="0" t="str">
        <f aca="false">IF($A2780="","",INDEX(CARTAO_COMPRAS!$G:$G,INT((ROW()-2)/20)+2))</f>
        <v/>
      </c>
      <c r="G2780" s="5" t="str">
        <f aca="false">IF($A2780="","",INDEX(CARTAO_COMPRAS!$I:$I,INT((ROW()-2)/20)+2))</f>
        <v/>
      </c>
      <c r="H2780" s="4" t="str">
        <f aca="false">IF($A2780="","",EDATE(INDEX(CARTAO_COMPRAS!$J:$J,INT((ROW()-2)/20)+2),MOD(ROW()-2,20)))</f>
        <v/>
      </c>
      <c r="I2780" s="4" t="str">
        <f aca="false">IF($H2780="","",$H2780-WEEKDAY($H2780,2)+1)</f>
        <v/>
      </c>
      <c r="J2780" s="4" t="str">
        <f aca="false">IF($I2780="","",$I2780+6)</f>
        <v/>
      </c>
      <c r="K2780" s="6" t="str">
        <f aca="false">IF($H2780="","",DATE(YEAR($H2780),MONTH($H2780),1))</f>
        <v/>
      </c>
      <c r="L2780" s="0" t="str">
        <f aca="false">IF($A2780="","",INDEX(CARTAO_COMPRAS!$K:$K,INT((ROW()-2)/20)+2))</f>
        <v/>
      </c>
      <c r="M2780" s="0" t="str">
        <f aca="false">IF($A2780="","","Compra no cartão")</f>
        <v/>
      </c>
    </row>
    <row r="2781" customFormat="false" ht="13.5" hidden="false" customHeight="false" outlineLevel="0" collapsed="false">
      <c r="A2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1" s="0" t="str">
        <f aca="false">IF($A2781="","",INDEX(CARTAO_COMPRAS!$C:$C,INT((ROW()-2)/20)+2))</f>
        <v/>
      </c>
      <c r="C2781" s="0" t="str">
        <f aca="false">IF($A2781="","",INDEX(CARTAO_COMPRAS!$D:$D,INT((ROW()-2)/20)+2))</f>
        <v/>
      </c>
      <c r="D2781" s="0" t="str">
        <f aca="false">IF($A2781="","",INDEX(CARTAO_COMPRAS!$E:$E,INT((ROW()-2)/20)+2))</f>
        <v/>
      </c>
      <c r="E2781" s="0" t="str">
        <f aca="false">IF($A2781="","",INDEX(CARTAO_COMPRAS!$H:$H,INT((ROW()-2)/20)+2)+MOD(ROW()-2,20))</f>
        <v/>
      </c>
      <c r="F2781" s="0" t="str">
        <f aca="false">IF($A2781="","",INDEX(CARTAO_COMPRAS!$G:$G,INT((ROW()-2)/20)+2))</f>
        <v/>
      </c>
      <c r="G2781" s="5" t="str">
        <f aca="false">IF($A2781="","",INDEX(CARTAO_COMPRAS!$I:$I,INT((ROW()-2)/20)+2))</f>
        <v/>
      </c>
      <c r="H2781" s="4" t="str">
        <f aca="false">IF($A2781="","",EDATE(INDEX(CARTAO_COMPRAS!$J:$J,INT((ROW()-2)/20)+2),MOD(ROW()-2,20)))</f>
        <v/>
      </c>
      <c r="I2781" s="4" t="str">
        <f aca="false">IF($H2781="","",$H2781-WEEKDAY($H2781,2)+1)</f>
        <v/>
      </c>
      <c r="J2781" s="4" t="str">
        <f aca="false">IF($I2781="","",$I2781+6)</f>
        <v/>
      </c>
      <c r="K2781" s="6" t="str">
        <f aca="false">IF($H2781="","",DATE(YEAR($H2781),MONTH($H2781),1))</f>
        <v/>
      </c>
      <c r="L2781" s="0" t="str">
        <f aca="false">IF($A2781="","",INDEX(CARTAO_COMPRAS!$K:$K,INT((ROW()-2)/20)+2))</f>
        <v/>
      </c>
      <c r="M2781" s="0" t="str">
        <f aca="false">IF($A2781="","","Compra no cartão")</f>
        <v/>
      </c>
    </row>
    <row r="2782" customFormat="false" ht="13.5" hidden="false" customHeight="false" outlineLevel="0" collapsed="false">
      <c r="A27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2" s="0" t="str">
        <f aca="false">IF($A2782="","",INDEX(CARTAO_COMPRAS!$C:$C,INT((ROW()-2)/20)+2))</f>
        <v/>
      </c>
      <c r="C2782" s="0" t="str">
        <f aca="false">IF($A2782="","",INDEX(CARTAO_COMPRAS!$D:$D,INT((ROW()-2)/20)+2))</f>
        <v/>
      </c>
      <c r="D2782" s="0" t="str">
        <f aca="false">IF($A2782="","",INDEX(CARTAO_COMPRAS!$E:$E,INT((ROW()-2)/20)+2))</f>
        <v/>
      </c>
      <c r="E2782" s="0" t="str">
        <f aca="false">IF($A2782="","",INDEX(CARTAO_COMPRAS!$H:$H,INT((ROW()-2)/20)+2)+MOD(ROW()-2,20))</f>
        <v/>
      </c>
      <c r="F2782" s="0" t="str">
        <f aca="false">IF($A2782="","",INDEX(CARTAO_COMPRAS!$G:$G,INT((ROW()-2)/20)+2))</f>
        <v/>
      </c>
      <c r="G2782" s="5" t="str">
        <f aca="false">IF($A2782="","",INDEX(CARTAO_COMPRAS!$I:$I,INT((ROW()-2)/20)+2))</f>
        <v/>
      </c>
      <c r="H2782" s="4" t="str">
        <f aca="false">IF($A2782="","",EDATE(INDEX(CARTAO_COMPRAS!$J:$J,INT((ROW()-2)/20)+2),MOD(ROW()-2,20)))</f>
        <v/>
      </c>
      <c r="I2782" s="4" t="str">
        <f aca="false">IF($H2782="","",$H2782-WEEKDAY($H2782,2)+1)</f>
        <v/>
      </c>
      <c r="J2782" s="4" t="str">
        <f aca="false">IF($I2782="","",$I2782+6)</f>
        <v/>
      </c>
      <c r="K2782" s="6" t="str">
        <f aca="false">IF($H2782="","",DATE(YEAR($H2782),MONTH($H2782),1))</f>
        <v/>
      </c>
      <c r="L2782" s="0" t="str">
        <f aca="false">IF($A2782="","",INDEX(CARTAO_COMPRAS!$K:$K,INT((ROW()-2)/20)+2))</f>
        <v/>
      </c>
      <c r="M2782" s="0" t="str">
        <f aca="false">IF($A2782="","","Compra no cartão")</f>
        <v/>
      </c>
    </row>
    <row r="2783" customFormat="false" ht="13.5" hidden="false" customHeight="false" outlineLevel="0" collapsed="false">
      <c r="A2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3" s="0" t="str">
        <f aca="false">IF($A2783="","",INDEX(CARTAO_COMPRAS!$C:$C,INT((ROW()-2)/20)+2))</f>
        <v/>
      </c>
      <c r="C2783" s="0" t="str">
        <f aca="false">IF($A2783="","",INDEX(CARTAO_COMPRAS!$D:$D,INT((ROW()-2)/20)+2))</f>
        <v/>
      </c>
      <c r="D2783" s="0" t="str">
        <f aca="false">IF($A2783="","",INDEX(CARTAO_COMPRAS!$E:$E,INT((ROW()-2)/20)+2))</f>
        <v/>
      </c>
      <c r="E2783" s="0" t="str">
        <f aca="false">IF($A2783="","",INDEX(CARTAO_COMPRAS!$H:$H,INT((ROW()-2)/20)+2)+MOD(ROW()-2,20))</f>
        <v/>
      </c>
      <c r="F2783" s="0" t="str">
        <f aca="false">IF($A2783="","",INDEX(CARTAO_COMPRAS!$G:$G,INT((ROW()-2)/20)+2))</f>
        <v/>
      </c>
      <c r="G2783" s="5" t="str">
        <f aca="false">IF($A2783="","",INDEX(CARTAO_COMPRAS!$I:$I,INT((ROW()-2)/20)+2))</f>
        <v/>
      </c>
      <c r="H2783" s="4" t="str">
        <f aca="false">IF($A2783="","",EDATE(INDEX(CARTAO_COMPRAS!$J:$J,INT((ROW()-2)/20)+2),MOD(ROW()-2,20)))</f>
        <v/>
      </c>
      <c r="I2783" s="4" t="str">
        <f aca="false">IF($H2783="","",$H2783-WEEKDAY($H2783,2)+1)</f>
        <v/>
      </c>
      <c r="J2783" s="4" t="str">
        <f aca="false">IF($I2783="","",$I2783+6)</f>
        <v/>
      </c>
      <c r="K2783" s="6" t="str">
        <f aca="false">IF($H2783="","",DATE(YEAR($H2783),MONTH($H2783),1))</f>
        <v/>
      </c>
      <c r="L2783" s="0" t="str">
        <f aca="false">IF($A2783="","",INDEX(CARTAO_COMPRAS!$K:$K,INT((ROW()-2)/20)+2))</f>
        <v/>
      </c>
      <c r="M2783" s="0" t="str">
        <f aca="false">IF($A2783="","","Compra no cartão")</f>
        <v/>
      </c>
    </row>
    <row r="2784" customFormat="false" ht="13.5" hidden="false" customHeight="false" outlineLevel="0" collapsed="false">
      <c r="A2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4" s="0" t="str">
        <f aca="false">IF($A2784="","",INDEX(CARTAO_COMPRAS!$C:$C,INT((ROW()-2)/20)+2))</f>
        <v/>
      </c>
      <c r="C2784" s="0" t="str">
        <f aca="false">IF($A2784="","",INDEX(CARTAO_COMPRAS!$D:$D,INT((ROW()-2)/20)+2))</f>
        <v/>
      </c>
      <c r="D2784" s="0" t="str">
        <f aca="false">IF($A2784="","",INDEX(CARTAO_COMPRAS!$E:$E,INT((ROW()-2)/20)+2))</f>
        <v/>
      </c>
      <c r="E2784" s="0" t="str">
        <f aca="false">IF($A2784="","",INDEX(CARTAO_COMPRAS!$H:$H,INT((ROW()-2)/20)+2)+MOD(ROW()-2,20))</f>
        <v/>
      </c>
      <c r="F2784" s="0" t="str">
        <f aca="false">IF($A2784="","",INDEX(CARTAO_COMPRAS!$G:$G,INT((ROW()-2)/20)+2))</f>
        <v/>
      </c>
      <c r="G2784" s="5" t="str">
        <f aca="false">IF($A2784="","",INDEX(CARTAO_COMPRAS!$I:$I,INT((ROW()-2)/20)+2))</f>
        <v/>
      </c>
      <c r="H2784" s="4" t="str">
        <f aca="false">IF($A2784="","",EDATE(INDEX(CARTAO_COMPRAS!$J:$J,INT((ROW()-2)/20)+2),MOD(ROW()-2,20)))</f>
        <v/>
      </c>
      <c r="I2784" s="4" t="str">
        <f aca="false">IF($H2784="","",$H2784-WEEKDAY($H2784,2)+1)</f>
        <v/>
      </c>
      <c r="J2784" s="4" t="str">
        <f aca="false">IF($I2784="","",$I2784+6)</f>
        <v/>
      </c>
      <c r="K2784" s="6" t="str">
        <f aca="false">IF($H2784="","",DATE(YEAR($H2784),MONTH($H2784),1))</f>
        <v/>
      </c>
      <c r="L2784" s="0" t="str">
        <f aca="false">IF($A2784="","",INDEX(CARTAO_COMPRAS!$K:$K,INT((ROW()-2)/20)+2))</f>
        <v/>
      </c>
      <c r="M2784" s="0" t="str">
        <f aca="false">IF($A2784="","","Compra no cartão")</f>
        <v/>
      </c>
    </row>
    <row r="2785" customFormat="false" ht="13.5" hidden="false" customHeight="false" outlineLevel="0" collapsed="false">
      <c r="A2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5" s="0" t="str">
        <f aca="false">IF($A2785="","",INDEX(CARTAO_COMPRAS!$C:$C,INT((ROW()-2)/20)+2))</f>
        <v/>
      </c>
      <c r="C2785" s="0" t="str">
        <f aca="false">IF($A2785="","",INDEX(CARTAO_COMPRAS!$D:$D,INT((ROW()-2)/20)+2))</f>
        <v/>
      </c>
      <c r="D2785" s="0" t="str">
        <f aca="false">IF($A2785="","",INDEX(CARTAO_COMPRAS!$E:$E,INT((ROW()-2)/20)+2))</f>
        <v/>
      </c>
      <c r="E2785" s="0" t="str">
        <f aca="false">IF($A2785="","",INDEX(CARTAO_COMPRAS!$H:$H,INT((ROW()-2)/20)+2)+MOD(ROW()-2,20))</f>
        <v/>
      </c>
      <c r="F2785" s="0" t="str">
        <f aca="false">IF($A2785="","",INDEX(CARTAO_COMPRAS!$G:$G,INT((ROW()-2)/20)+2))</f>
        <v/>
      </c>
      <c r="G2785" s="5" t="str">
        <f aca="false">IF($A2785="","",INDEX(CARTAO_COMPRAS!$I:$I,INT((ROW()-2)/20)+2))</f>
        <v/>
      </c>
      <c r="H2785" s="4" t="str">
        <f aca="false">IF($A2785="","",EDATE(INDEX(CARTAO_COMPRAS!$J:$J,INT((ROW()-2)/20)+2),MOD(ROW()-2,20)))</f>
        <v/>
      </c>
      <c r="I2785" s="4" t="str">
        <f aca="false">IF($H2785="","",$H2785-WEEKDAY($H2785,2)+1)</f>
        <v/>
      </c>
      <c r="J2785" s="4" t="str">
        <f aca="false">IF($I2785="","",$I2785+6)</f>
        <v/>
      </c>
      <c r="K2785" s="6" t="str">
        <f aca="false">IF($H2785="","",DATE(YEAR($H2785),MONTH($H2785),1))</f>
        <v/>
      </c>
      <c r="L2785" s="0" t="str">
        <f aca="false">IF($A2785="","",INDEX(CARTAO_COMPRAS!$K:$K,INT((ROW()-2)/20)+2))</f>
        <v/>
      </c>
      <c r="M2785" s="0" t="str">
        <f aca="false">IF($A2785="","","Compra no cartão")</f>
        <v/>
      </c>
    </row>
    <row r="2786" customFormat="false" ht="13.5" hidden="false" customHeight="false" outlineLevel="0" collapsed="false">
      <c r="A2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6" s="0" t="str">
        <f aca="false">IF($A2786="","",INDEX(CARTAO_COMPRAS!$C:$C,INT((ROW()-2)/20)+2))</f>
        <v/>
      </c>
      <c r="C2786" s="0" t="str">
        <f aca="false">IF($A2786="","",INDEX(CARTAO_COMPRAS!$D:$D,INT((ROW()-2)/20)+2))</f>
        <v/>
      </c>
      <c r="D2786" s="0" t="str">
        <f aca="false">IF($A2786="","",INDEX(CARTAO_COMPRAS!$E:$E,INT((ROW()-2)/20)+2))</f>
        <v/>
      </c>
      <c r="E2786" s="0" t="str">
        <f aca="false">IF($A2786="","",INDEX(CARTAO_COMPRAS!$H:$H,INT((ROW()-2)/20)+2)+MOD(ROW()-2,20))</f>
        <v/>
      </c>
      <c r="F2786" s="0" t="str">
        <f aca="false">IF($A2786="","",INDEX(CARTAO_COMPRAS!$G:$G,INT((ROW()-2)/20)+2))</f>
        <v/>
      </c>
      <c r="G2786" s="5" t="str">
        <f aca="false">IF($A2786="","",INDEX(CARTAO_COMPRAS!$I:$I,INT((ROW()-2)/20)+2))</f>
        <v/>
      </c>
      <c r="H2786" s="4" t="str">
        <f aca="false">IF($A2786="","",EDATE(INDEX(CARTAO_COMPRAS!$J:$J,INT((ROW()-2)/20)+2),MOD(ROW()-2,20)))</f>
        <v/>
      </c>
      <c r="I2786" s="4" t="str">
        <f aca="false">IF($H2786="","",$H2786-WEEKDAY($H2786,2)+1)</f>
        <v/>
      </c>
      <c r="J2786" s="4" t="str">
        <f aca="false">IF($I2786="","",$I2786+6)</f>
        <v/>
      </c>
      <c r="K2786" s="6" t="str">
        <f aca="false">IF($H2786="","",DATE(YEAR($H2786),MONTH($H2786),1))</f>
        <v/>
      </c>
      <c r="L2786" s="0" t="str">
        <f aca="false">IF($A2786="","",INDEX(CARTAO_COMPRAS!$K:$K,INT((ROW()-2)/20)+2))</f>
        <v/>
      </c>
      <c r="M2786" s="0" t="str">
        <f aca="false">IF($A2786="","","Compra no cartão")</f>
        <v/>
      </c>
    </row>
    <row r="2787" customFormat="false" ht="13.5" hidden="false" customHeight="false" outlineLevel="0" collapsed="false">
      <c r="A2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7" s="0" t="str">
        <f aca="false">IF($A2787="","",INDEX(CARTAO_COMPRAS!$C:$C,INT((ROW()-2)/20)+2))</f>
        <v/>
      </c>
      <c r="C2787" s="0" t="str">
        <f aca="false">IF($A2787="","",INDEX(CARTAO_COMPRAS!$D:$D,INT((ROW()-2)/20)+2))</f>
        <v/>
      </c>
      <c r="D2787" s="0" t="str">
        <f aca="false">IF($A2787="","",INDEX(CARTAO_COMPRAS!$E:$E,INT((ROW()-2)/20)+2))</f>
        <v/>
      </c>
      <c r="E2787" s="0" t="str">
        <f aca="false">IF($A2787="","",INDEX(CARTAO_COMPRAS!$H:$H,INT((ROW()-2)/20)+2)+MOD(ROW()-2,20))</f>
        <v/>
      </c>
      <c r="F2787" s="0" t="str">
        <f aca="false">IF($A2787="","",INDEX(CARTAO_COMPRAS!$G:$G,INT((ROW()-2)/20)+2))</f>
        <v/>
      </c>
      <c r="G2787" s="5" t="str">
        <f aca="false">IF($A2787="","",INDEX(CARTAO_COMPRAS!$I:$I,INT((ROW()-2)/20)+2))</f>
        <v/>
      </c>
      <c r="H2787" s="4" t="str">
        <f aca="false">IF($A2787="","",EDATE(INDEX(CARTAO_COMPRAS!$J:$J,INT((ROW()-2)/20)+2),MOD(ROW()-2,20)))</f>
        <v/>
      </c>
      <c r="I2787" s="4" t="str">
        <f aca="false">IF($H2787="","",$H2787-WEEKDAY($H2787,2)+1)</f>
        <v/>
      </c>
      <c r="J2787" s="4" t="str">
        <f aca="false">IF($I2787="","",$I2787+6)</f>
        <v/>
      </c>
      <c r="K2787" s="6" t="str">
        <f aca="false">IF($H2787="","",DATE(YEAR($H2787),MONTH($H2787),1))</f>
        <v/>
      </c>
      <c r="L2787" s="0" t="str">
        <f aca="false">IF($A2787="","",INDEX(CARTAO_COMPRAS!$K:$K,INT((ROW()-2)/20)+2))</f>
        <v/>
      </c>
      <c r="M2787" s="0" t="str">
        <f aca="false">IF($A2787="","","Compra no cartão")</f>
        <v/>
      </c>
    </row>
    <row r="2788" customFormat="false" ht="13.5" hidden="false" customHeight="false" outlineLevel="0" collapsed="false">
      <c r="A2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8" s="0" t="str">
        <f aca="false">IF($A2788="","",INDEX(CARTAO_COMPRAS!$C:$C,INT((ROW()-2)/20)+2))</f>
        <v/>
      </c>
      <c r="C2788" s="0" t="str">
        <f aca="false">IF($A2788="","",INDEX(CARTAO_COMPRAS!$D:$D,INT((ROW()-2)/20)+2))</f>
        <v/>
      </c>
      <c r="D2788" s="0" t="str">
        <f aca="false">IF($A2788="","",INDEX(CARTAO_COMPRAS!$E:$E,INT((ROW()-2)/20)+2))</f>
        <v/>
      </c>
      <c r="E2788" s="0" t="str">
        <f aca="false">IF($A2788="","",INDEX(CARTAO_COMPRAS!$H:$H,INT((ROW()-2)/20)+2)+MOD(ROW()-2,20))</f>
        <v/>
      </c>
      <c r="F2788" s="0" t="str">
        <f aca="false">IF($A2788="","",INDEX(CARTAO_COMPRAS!$G:$G,INT((ROW()-2)/20)+2))</f>
        <v/>
      </c>
      <c r="G2788" s="5" t="str">
        <f aca="false">IF($A2788="","",INDEX(CARTAO_COMPRAS!$I:$I,INT((ROW()-2)/20)+2))</f>
        <v/>
      </c>
      <c r="H2788" s="4" t="str">
        <f aca="false">IF($A2788="","",EDATE(INDEX(CARTAO_COMPRAS!$J:$J,INT((ROW()-2)/20)+2),MOD(ROW()-2,20)))</f>
        <v/>
      </c>
      <c r="I2788" s="4" t="str">
        <f aca="false">IF($H2788="","",$H2788-WEEKDAY($H2788,2)+1)</f>
        <v/>
      </c>
      <c r="J2788" s="4" t="str">
        <f aca="false">IF($I2788="","",$I2788+6)</f>
        <v/>
      </c>
      <c r="K2788" s="6" t="str">
        <f aca="false">IF($H2788="","",DATE(YEAR($H2788),MONTH($H2788),1))</f>
        <v/>
      </c>
      <c r="L2788" s="0" t="str">
        <f aca="false">IF($A2788="","",INDEX(CARTAO_COMPRAS!$K:$K,INT((ROW()-2)/20)+2))</f>
        <v/>
      </c>
      <c r="M2788" s="0" t="str">
        <f aca="false">IF($A2788="","","Compra no cartão")</f>
        <v/>
      </c>
    </row>
    <row r="2789" customFormat="false" ht="13.5" hidden="false" customHeight="false" outlineLevel="0" collapsed="false">
      <c r="A2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89" s="0" t="str">
        <f aca="false">IF($A2789="","",INDEX(CARTAO_COMPRAS!$C:$C,INT((ROW()-2)/20)+2))</f>
        <v/>
      </c>
      <c r="C2789" s="0" t="str">
        <f aca="false">IF($A2789="","",INDEX(CARTAO_COMPRAS!$D:$D,INT((ROW()-2)/20)+2))</f>
        <v/>
      </c>
      <c r="D2789" s="0" t="str">
        <f aca="false">IF($A2789="","",INDEX(CARTAO_COMPRAS!$E:$E,INT((ROW()-2)/20)+2))</f>
        <v/>
      </c>
      <c r="E2789" s="0" t="str">
        <f aca="false">IF($A2789="","",INDEX(CARTAO_COMPRAS!$H:$H,INT((ROW()-2)/20)+2)+MOD(ROW()-2,20))</f>
        <v/>
      </c>
      <c r="F2789" s="0" t="str">
        <f aca="false">IF($A2789="","",INDEX(CARTAO_COMPRAS!$G:$G,INT((ROW()-2)/20)+2))</f>
        <v/>
      </c>
      <c r="G2789" s="5" t="str">
        <f aca="false">IF($A2789="","",INDEX(CARTAO_COMPRAS!$I:$I,INT((ROW()-2)/20)+2))</f>
        <v/>
      </c>
      <c r="H2789" s="4" t="str">
        <f aca="false">IF($A2789="","",EDATE(INDEX(CARTAO_COMPRAS!$J:$J,INT((ROW()-2)/20)+2),MOD(ROW()-2,20)))</f>
        <v/>
      </c>
      <c r="I2789" s="4" t="str">
        <f aca="false">IF($H2789="","",$H2789-WEEKDAY($H2789,2)+1)</f>
        <v/>
      </c>
      <c r="J2789" s="4" t="str">
        <f aca="false">IF($I2789="","",$I2789+6)</f>
        <v/>
      </c>
      <c r="K2789" s="6" t="str">
        <f aca="false">IF($H2789="","",DATE(YEAR($H2789),MONTH($H2789),1))</f>
        <v/>
      </c>
      <c r="L2789" s="0" t="str">
        <f aca="false">IF($A2789="","",INDEX(CARTAO_COMPRAS!$K:$K,INT((ROW()-2)/20)+2))</f>
        <v/>
      </c>
      <c r="M2789" s="0" t="str">
        <f aca="false">IF($A2789="","","Compra no cartão")</f>
        <v/>
      </c>
    </row>
    <row r="2790" customFormat="false" ht="13.5" hidden="false" customHeight="false" outlineLevel="0" collapsed="false">
      <c r="A2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0" s="0" t="str">
        <f aca="false">IF($A2790="","",INDEX(CARTAO_COMPRAS!$C:$C,INT((ROW()-2)/20)+2))</f>
        <v/>
      </c>
      <c r="C2790" s="0" t="str">
        <f aca="false">IF($A2790="","",INDEX(CARTAO_COMPRAS!$D:$D,INT((ROW()-2)/20)+2))</f>
        <v/>
      </c>
      <c r="D2790" s="0" t="str">
        <f aca="false">IF($A2790="","",INDEX(CARTAO_COMPRAS!$E:$E,INT((ROW()-2)/20)+2))</f>
        <v/>
      </c>
      <c r="E2790" s="0" t="str">
        <f aca="false">IF($A2790="","",INDEX(CARTAO_COMPRAS!$H:$H,INT((ROW()-2)/20)+2)+MOD(ROW()-2,20))</f>
        <v/>
      </c>
      <c r="F2790" s="0" t="str">
        <f aca="false">IF($A2790="","",INDEX(CARTAO_COMPRAS!$G:$G,INT((ROW()-2)/20)+2))</f>
        <v/>
      </c>
      <c r="G2790" s="5" t="str">
        <f aca="false">IF($A2790="","",INDEX(CARTAO_COMPRAS!$I:$I,INT((ROW()-2)/20)+2))</f>
        <v/>
      </c>
      <c r="H2790" s="4" t="str">
        <f aca="false">IF($A2790="","",EDATE(INDEX(CARTAO_COMPRAS!$J:$J,INT((ROW()-2)/20)+2),MOD(ROW()-2,20)))</f>
        <v/>
      </c>
      <c r="I2790" s="4" t="str">
        <f aca="false">IF($H2790="","",$H2790-WEEKDAY($H2790,2)+1)</f>
        <v/>
      </c>
      <c r="J2790" s="4" t="str">
        <f aca="false">IF($I2790="","",$I2790+6)</f>
        <v/>
      </c>
      <c r="K2790" s="6" t="str">
        <f aca="false">IF($H2790="","",DATE(YEAR($H2790),MONTH($H2790),1))</f>
        <v/>
      </c>
      <c r="L2790" s="0" t="str">
        <f aca="false">IF($A2790="","",INDEX(CARTAO_COMPRAS!$K:$K,INT((ROW()-2)/20)+2))</f>
        <v/>
      </c>
      <c r="M2790" s="0" t="str">
        <f aca="false">IF($A2790="","","Compra no cartão")</f>
        <v/>
      </c>
    </row>
    <row r="2791" customFormat="false" ht="13.5" hidden="false" customHeight="false" outlineLevel="0" collapsed="false">
      <c r="A2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1" s="0" t="str">
        <f aca="false">IF($A2791="","",INDEX(CARTAO_COMPRAS!$C:$C,INT((ROW()-2)/20)+2))</f>
        <v/>
      </c>
      <c r="C2791" s="0" t="str">
        <f aca="false">IF($A2791="","",INDEX(CARTAO_COMPRAS!$D:$D,INT((ROW()-2)/20)+2))</f>
        <v/>
      </c>
      <c r="D2791" s="0" t="str">
        <f aca="false">IF($A2791="","",INDEX(CARTAO_COMPRAS!$E:$E,INT((ROW()-2)/20)+2))</f>
        <v/>
      </c>
      <c r="E2791" s="0" t="str">
        <f aca="false">IF($A2791="","",INDEX(CARTAO_COMPRAS!$H:$H,INT((ROW()-2)/20)+2)+MOD(ROW()-2,20))</f>
        <v/>
      </c>
      <c r="F2791" s="0" t="str">
        <f aca="false">IF($A2791="","",INDEX(CARTAO_COMPRAS!$G:$G,INT((ROW()-2)/20)+2))</f>
        <v/>
      </c>
      <c r="G2791" s="5" t="str">
        <f aca="false">IF($A2791="","",INDEX(CARTAO_COMPRAS!$I:$I,INT((ROW()-2)/20)+2))</f>
        <v/>
      </c>
      <c r="H2791" s="4" t="str">
        <f aca="false">IF($A2791="","",EDATE(INDEX(CARTAO_COMPRAS!$J:$J,INT((ROW()-2)/20)+2),MOD(ROW()-2,20)))</f>
        <v/>
      </c>
      <c r="I2791" s="4" t="str">
        <f aca="false">IF($H2791="","",$H2791-WEEKDAY($H2791,2)+1)</f>
        <v/>
      </c>
      <c r="J2791" s="4" t="str">
        <f aca="false">IF($I2791="","",$I2791+6)</f>
        <v/>
      </c>
      <c r="K2791" s="6" t="str">
        <f aca="false">IF($H2791="","",DATE(YEAR($H2791),MONTH($H2791),1))</f>
        <v/>
      </c>
      <c r="L2791" s="0" t="str">
        <f aca="false">IF($A2791="","",INDEX(CARTAO_COMPRAS!$K:$K,INT((ROW()-2)/20)+2))</f>
        <v/>
      </c>
      <c r="M2791" s="0" t="str">
        <f aca="false">IF($A2791="","","Compra no cartão")</f>
        <v/>
      </c>
    </row>
    <row r="2792" customFormat="false" ht="13.5" hidden="false" customHeight="false" outlineLevel="0" collapsed="false">
      <c r="A2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2" s="0" t="str">
        <f aca="false">IF($A2792="","",INDEX(CARTAO_COMPRAS!$C:$C,INT((ROW()-2)/20)+2))</f>
        <v/>
      </c>
      <c r="C2792" s="0" t="str">
        <f aca="false">IF($A2792="","",INDEX(CARTAO_COMPRAS!$D:$D,INT((ROW()-2)/20)+2))</f>
        <v/>
      </c>
      <c r="D2792" s="0" t="str">
        <f aca="false">IF($A2792="","",INDEX(CARTAO_COMPRAS!$E:$E,INT((ROW()-2)/20)+2))</f>
        <v/>
      </c>
      <c r="E2792" s="0" t="str">
        <f aca="false">IF($A2792="","",INDEX(CARTAO_COMPRAS!$H:$H,INT((ROW()-2)/20)+2)+MOD(ROW()-2,20))</f>
        <v/>
      </c>
      <c r="F2792" s="0" t="str">
        <f aca="false">IF($A2792="","",INDEX(CARTAO_COMPRAS!$G:$G,INT((ROW()-2)/20)+2))</f>
        <v/>
      </c>
      <c r="G2792" s="5" t="str">
        <f aca="false">IF($A2792="","",INDEX(CARTAO_COMPRAS!$I:$I,INT((ROW()-2)/20)+2))</f>
        <v/>
      </c>
      <c r="H2792" s="4" t="str">
        <f aca="false">IF($A2792="","",EDATE(INDEX(CARTAO_COMPRAS!$J:$J,INT((ROW()-2)/20)+2),MOD(ROW()-2,20)))</f>
        <v/>
      </c>
      <c r="I2792" s="4" t="str">
        <f aca="false">IF($H2792="","",$H2792-WEEKDAY($H2792,2)+1)</f>
        <v/>
      </c>
      <c r="J2792" s="4" t="str">
        <f aca="false">IF($I2792="","",$I2792+6)</f>
        <v/>
      </c>
      <c r="K2792" s="6" t="str">
        <f aca="false">IF($H2792="","",DATE(YEAR($H2792),MONTH($H2792),1))</f>
        <v/>
      </c>
      <c r="L2792" s="0" t="str">
        <f aca="false">IF($A2792="","",INDEX(CARTAO_COMPRAS!$K:$K,INT((ROW()-2)/20)+2))</f>
        <v/>
      </c>
      <c r="M2792" s="0" t="str">
        <f aca="false">IF($A2792="","","Compra no cartão")</f>
        <v/>
      </c>
    </row>
    <row r="2793" customFormat="false" ht="13.5" hidden="false" customHeight="false" outlineLevel="0" collapsed="false">
      <c r="A2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3" s="0" t="str">
        <f aca="false">IF($A2793="","",INDEX(CARTAO_COMPRAS!$C:$C,INT((ROW()-2)/20)+2))</f>
        <v/>
      </c>
      <c r="C2793" s="0" t="str">
        <f aca="false">IF($A2793="","",INDEX(CARTAO_COMPRAS!$D:$D,INT((ROW()-2)/20)+2))</f>
        <v/>
      </c>
      <c r="D2793" s="0" t="str">
        <f aca="false">IF($A2793="","",INDEX(CARTAO_COMPRAS!$E:$E,INT((ROW()-2)/20)+2))</f>
        <v/>
      </c>
      <c r="E2793" s="0" t="str">
        <f aca="false">IF($A2793="","",INDEX(CARTAO_COMPRAS!$H:$H,INT((ROW()-2)/20)+2)+MOD(ROW()-2,20))</f>
        <v/>
      </c>
      <c r="F2793" s="0" t="str">
        <f aca="false">IF($A2793="","",INDEX(CARTAO_COMPRAS!$G:$G,INT((ROW()-2)/20)+2))</f>
        <v/>
      </c>
      <c r="G2793" s="5" t="str">
        <f aca="false">IF($A2793="","",INDEX(CARTAO_COMPRAS!$I:$I,INT((ROW()-2)/20)+2))</f>
        <v/>
      </c>
      <c r="H2793" s="4" t="str">
        <f aca="false">IF($A2793="","",EDATE(INDEX(CARTAO_COMPRAS!$J:$J,INT((ROW()-2)/20)+2),MOD(ROW()-2,20)))</f>
        <v/>
      </c>
      <c r="I2793" s="4" t="str">
        <f aca="false">IF($H2793="","",$H2793-WEEKDAY($H2793,2)+1)</f>
        <v/>
      </c>
      <c r="J2793" s="4" t="str">
        <f aca="false">IF($I2793="","",$I2793+6)</f>
        <v/>
      </c>
      <c r="K2793" s="6" t="str">
        <f aca="false">IF($H2793="","",DATE(YEAR($H2793),MONTH($H2793),1))</f>
        <v/>
      </c>
      <c r="L2793" s="0" t="str">
        <f aca="false">IF($A2793="","",INDEX(CARTAO_COMPRAS!$K:$K,INT((ROW()-2)/20)+2))</f>
        <v/>
      </c>
      <c r="M2793" s="0" t="str">
        <f aca="false">IF($A2793="","","Compra no cartão")</f>
        <v/>
      </c>
    </row>
    <row r="2794" customFormat="false" ht="13.5" hidden="false" customHeight="false" outlineLevel="0" collapsed="false">
      <c r="A2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4" s="0" t="str">
        <f aca="false">IF($A2794="","",INDEX(CARTAO_COMPRAS!$C:$C,INT((ROW()-2)/20)+2))</f>
        <v/>
      </c>
      <c r="C2794" s="0" t="str">
        <f aca="false">IF($A2794="","",INDEX(CARTAO_COMPRAS!$D:$D,INT((ROW()-2)/20)+2))</f>
        <v/>
      </c>
      <c r="D2794" s="0" t="str">
        <f aca="false">IF($A2794="","",INDEX(CARTAO_COMPRAS!$E:$E,INT((ROW()-2)/20)+2))</f>
        <v/>
      </c>
      <c r="E2794" s="0" t="str">
        <f aca="false">IF($A2794="","",INDEX(CARTAO_COMPRAS!$H:$H,INT((ROW()-2)/20)+2)+MOD(ROW()-2,20))</f>
        <v/>
      </c>
      <c r="F2794" s="0" t="str">
        <f aca="false">IF($A2794="","",INDEX(CARTAO_COMPRAS!$G:$G,INT((ROW()-2)/20)+2))</f>
        <v/>
      </c>
      <c r="G2794" s="5" t="str">
        <f aca="false">IF($A2794="","",INDEX(CARTAO_COMPRAS!$I:$I,INT((ROW()-2)/20)+2))</f>
        <v/>
      </c>
      <c r="H2794" s="4" t="str">
        <f aca="false">IF($A2794="","",EDATE(INDEX(CARTAO_COMPRAS!$J:$J,INT((ROW()-2)/20)+2),MOD(ROW()-2,20)))</f>
        <v/>
      </c>
      <c r="I2794" s="4" t="str">
        <f aca="false">IF($H2794="","",$H2794-WEEKDAY($H2794,2)+1)</f>
        <v/>
      </c>
      <c r="J2794" s="4" t="str">
        <f aca="false">IF($I2794="","",$I2794+6)</f>
        <v/>
      </c>
      <c r="K2794" s="6" t="str">
        <f aca="false">IF($H2794="","",DATE(YEAR($H2794),MONTH($H2794),1))</f>
        <v/>
      </c>
      <c r="L2794" s="0" t="str">
        <f aca="false">IF($A2794="","",INDEX(CARTAO_COMPRAS!$K:$K,INT((ROW()-2)/20)+2))</f>
        <v/>
      </c>
      <c r="M2794" s="0" t="str">
        <f aca="false">IF($A2794="","","Compra no cartão")</f>
        <v/>
      </c>
    </row>
    <row r="2795" customFormat="false" ht="13.5" hidden="false" customHeight="false" outlineLevel="0" collapsed="false">
      <c r="A2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5" s="0" t="str">
        <f aca="false">IF($A2795="","",INDEX(CARTAO_COMPRAS!$C:$C,INT((ROW()-2)/20)+2))</f>
        <v/>
      </c>
      <c r="C2795" s="0" t="str">
        <f aca="false">IF($A2795="","",INDEX(CARTAO_COMPRAS!$D:$D,INT((ROW()-2)/20)+2))</f>
        <v/>
      </c>
      <c r="D2795" s="0" t="str">
        <f aca="false">IF($A2795="","",INDEX(CARTAO_COMPRAS!$E:$E,INT((ROW()-2)/20)+2))</f>
        <v/>
      </c>
      <c r="E2795" s="0" t="str">
        <f aca="false">IF($A2795="","",INDEX(CARTAO_COMPRAS!$H:$H,INT((ROW()-2)/20)+2)+MOD(ROW()-2,20))</f>
        <v/>
      </c>
      <c r="F2795" s="0" t="str">
        <f aca="false">IF($A2795="","",INDEX(CARTAO_COMPRAS!$G:$G,INT((ROW()-2)/20)+2))</f>
        <v/>
      </c>
      <c r="G2795" s="5" t="str">
        <f aca="false">IF($A2795="","",INDEX(CARTAO_COMPRAS!$I:$I,INT((ROW()-2)/20)+2))</f>
        <v/>
      </c>
      <c r="H2795" s="4" t="str">
        <f aca="false">IF($A2795="","",EDATE(INDEX(CARTAO_COMPRAS!$J:$J,INT((ROW()-2)/20)+2),MOD(ROW()-2,20)))</f>
        <v/>
      </c>
      <c r="I2795" s="4" t="str">
        <f aca="false">IF($H2795="","",$H2795-WEEKDAY($H2795,2)+1)</f>
        <v/>
      </c>
      <c r="J2795" s="4" t="str">
        <f aca="false">IF($I2795="","",$I2795+6)</f>
        <v/>
      </c>
      <c r="K2795" s="6" t="str">
        <f aca="false">IF($H2795="","",DATE(YEAR($H2795),MONTH($H2795),1))</f>
        <v/>
      </c>
      <c r="L2795" s="0" t="str">
        <f aca="false">IF($A2795="","",INDEX(CARTAO_COMPRAS!$K:$K,INT((ROW()-2)/20)+2))</f>
        <v/>
      </c>
      <c r="M2795" s="0" t="str">
        <f aca="false">IF($A2795="","","Compra no cartão")</f>
        <v/>
      </c>
    </row>
    <row r="2796" customFormat="false" ht="13.5" hidden="false" customHeight="false" outlineLevel="0" collapsed="false">
      <c r="A2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6" s="0" t="str">
        <f aca="false">IF($A2796="","",INDEX(CARTAO_COMPRAS!$C:$C,INT((ROW()-2)/20)+2))</f>
        <v/>
      </c>
      <c r="C2796" s="0" t="str">
        <f aca="false">IF($A2796="","",INDEX(CARTAO_COMPRAS!$D:$D,INT((ROW()-2)/20)+2))</f>
        <v/>
      </c>
      <c r="D2796" s="0" t="str">
        <f aca="false">IF($A2796="","",INDEX(CARTAO_COMPRAS!$E:$E,INT((ROW()-2)/20)+2))</f>
        <v/>
      </c>
      <c r="E2796" s="0" t="str">
        <f aca="false">IF($A2796="","",INDEX(CARTAO_COMPRAS!$H:$H,INT((ROW()-2)/20)+2)+MOD(ROW()-2,20))</f>
        <v/>
      </c>
      <c r="F2796" s="0" t="str">
        <f aca="false">IF($A2796="","",INDEX(CARTAO_COMPRAS!$G:$G,INT((ROW()-2)/20)+2))</f>
        <v/>
      </c>
      <c r="G2796" s="5" t="str">
        <f aca="false">IF($A2796="","",INDEX(CARTAO_COMPRAS!$I:$I,INT((ROW()-2)/20)+2))</f>
        <v/>
      </c>
      <c r="H2796" s="4" t="str">
        <f aca="false">IF($A2796="","",EDATE(INDEX(CARTAO_COMPRAS!$J:$J,INT((ROW()-2)/20)+2),MOD(ROW()-2,20)))</f>
        <v/>
      </c>
      <c r="I2796" s="4" t="str">
        <f aca="false">IF($H2796="","",$H2796-WEEKDAY($H2796,2)+1)</f>
        <v/>
      </c>
      <c r="J2796" s="4" t="str">
        <f aca="false">IF($I2796="","",$I2796+6)</f>
        <v/>
      </c>
      <c r="K2796" s="6" t="str">
        <f aca="false">IF($H2796="","",DATE(YEAR($H2796),MONTH($H2796),1))</f>
        <v/>
      </c>
      <c r="L2796" s="0" t="str">
        <f aca="false">IF($A2796="","",INDEX(CARTAO_COMPRAS!$K:$K,INT((ROW()-2)/20)+2))</f>
        <v/>
      </c>
      <c r="M2796" s="0" t="str">
        <f aca="false">IF($A2796="","","Compra no cartão")</f>
        <v/>
      </c>
    </row>
    <row r="2797" customFormat="false" ht="13.5" hidden="false" customHeight="false" outlineLevel="0" collapsed="false">
      <c r="A2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7" s="0" t="str">
        <f aca="false">IF($A2797="","",INDEX(CARTAO_COMPRAS!$C:$C,INT((ROW()-2)/20)+2))</f>
        <v/>
      </c>
      <c r="C2797" s="0" t="str">
        <f aca="false">IF($A2797="","",INDEX(CARTAO_COMPRAS!$D:$D,INT((ROW()-2)/20)+2))</f>
        <v/>
      </c>
      <c r="D2797" s="0" t="str">
        <f aca="false">IF($A2797="","",INDEX(CARTAO_COMPRAS!$E:$E,INT((ROW()-2)/20)+2))</f>
        <v/>
      </c>
      <c r="E2797" s="0" t="str">
        <f aca="false">IF($A2797="","",INDEX(CARTAO_COMPRAS!$H:$H,INT((ROW()-2)/20)+2)+MOD(ROW()-2,20))</f>
        <v/>
      </c>
      <c r="F2797" s="0" t="str">
        <f aca="false">IF($A2797="","",INDEX(CARTAO_COMPRAS!$G:$G,INT((ROW()-2)/20)+2))</f>
        <v/>
      </c>
      <c r="G2797" s="5" t="str">
        <f aca="false">IF($A2797="","",INDEX(CARTAO_COMPRAS!$I:$I,INT((ROW()-2)/20)+2))</f>
        <v/>
      </c>
      <c r="H2797" s="4" t="str">
        <f aca="false">IF($A2797="","",EDATE(INDEX(CARTAO_COMPRAS!$J:$J,INT((ROW()-2)/20)+2),MOD(ROW()-2,20)))</f>
        <v/>
      </c>
      <c r="I2797" s="4" t="str">
        <f aca="false">IF($H2797="","",$H2797-WEEKDAY($H2797,2)+1)</f>
        <v/>
      </c>
      <c r="J2797" s="4" t="str">
        <f aca="false">IF($I2797="","",$I2797+6)</f>
        <v/>
      </c>
      <c r="K2797" s="6" t="str">
        <f aca="false">IF($H2797="","",DATE(YEAR($H2797),MONTH($H2797),1))</f>
        <v/>
      </c>
      <c r="L2797" s="0" t="str">
        <f aca="false">IF($A2797="","",INDEX(CARTAO_COMPRAS!$K:$K,INT((ROW()-2)/20)+2))</f>
        <v/>
      </c>
      <c r="M2797" s="0" t="str">
        <f aca="false">IF($A2797="","","Compra no cartão")</f>
        <v/>
      </c>
    </row>
    <row r="2798" customFormat="false" ht="13.5" hidden="false" customHeight="false" outlineLevel="0" collapsed="false">
      <c r="A2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8" s="0" t="str">
        <f aca="false">IF($A2798="","",INDEX(CARTAO_COMPRAS!$C:$C,INT((ROW()-2)/20)+2))</f>
        <v/>
      </c>
      <c r="C2798" s="0" t="str">
        <f aca="false">IF($A2798="","",INDEX(CARTAO_COMPRAS!$D:$D,INT((ROW()-2)/20)+2))</f>
        <v/>
      </c>
      <c r="D2798" s="0" t="str">
        <f aca="false">IF($A2798="","",INDEX(CARTAO_COMPRAS!$E:$E,INT((ROW()-2)/20)+2))</f>
        <v/>
      </c>
      <c r="E2798" s="0" t="str">
        <f aca="false">IF($A2798="","",INDEX(CARTAO_COMPRAS!$H:$H,INT((ROW()-2)/20)+2)+MOD(ROW()-2,20))</f>
        <v/>
      </c>
      <c r="F2798" s="0" t="str">
        <f aca="false">IF($A2798="","",INDEX(CARTAO_COMPRAS!$G:$G,INT((ROW()-2)/20)+2))</f>
        <v/>
      </c>
      <c r="G2798" s="5" t="str">
        <f aca="false">IF($A2798="","",INDEX(CARTAO_COMPRAS!$I:$I,INT((ROW()-2)/20)+2))</f>
        <v/>
      </c>
      <c r="H2798" s="4" t="str">
        <f aca="false">IF($A2798="","",EDATE(INDEX(CARTAO_COMPRAS!$J:$J,INT((ROW()-2)/20)+2),MOD(ROW()-2,20)))</f>
        <v/>
      </c>
      <c r="I2798" s="4" t="str">
        <f aca="false">IF($H2798="","",$H2798-WEEKDAY($H2798,2)+1)</f>
        <v/>
      </c>
      <c r="J2798" s="4" t="str">
        <f aca="false">IF($I2798="","",$I2798+6)</f>
        <v/>
      </c>
      <c r="K2798" s="6" t="str">
        <f aca="false">IF($H2798="","",DATE(YEAR($H2798),MONTH($H2798),1))</f>
        <v/>
      </c>
      <c r="L2798" s="0" t="str">
        <f aca="false">IF($A2798="","",INDEX(CARTAO_COMPRAS!$K:$K,INT((ROW()-2)/20)+2))</f>
        <v/>
      </c>
      <c r="M2798" s="0" t="str">
        <f aca="false">IF($A2798="","","Compra no cartão")</f>
        <v/>
      </c>
    </row>
    <row r="2799" customFormat="false" ht="13.5" hidden="false" customHeight="false" outlineLevel="0" collapsed="false">
      <c r="A2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799" s="0" t="str">
        <f aca="false">IF($A2799="","",INDEX(CARTAO_COMPRAS!$C:$C,INT((ROW()-2)/20)+2))</f>
        <v/>
      </c>
      <c r="C2799" s="0" t="str">
        <f aca="false">IF($A2799="","",INDEX(CARTAO_COMPRAS!$D:$D,INT((ROW()-2)/20)+2))</f>
        <v/>
      </c>
      <c r="D2799" s="0" t="str">
        <f aca="false">IF($A2799="","",INDEX(CARTAO_COMPRAS!$E:$E,INT((ROW()-2)/20)+2))</f>
        <v/>
      </c>
      <c r="E2799" s="0" t="str">
        <f aca="false">IF($A2799="","",INDEX(CARTAO_COMPRAS!$H:$H,INT((ROW()-2)/20)+2)+MOD(ROW()-2,20))</f>
        <v/>
      </c>
      <c r="F2799" s="0" t="str">
        <f aca="false">IF($A2799="","",INDEX(CARTAO_COMPRAS!$G:$G,INT((ROW()-2)/20)+2))</f>
        <v/>
      </c>
      <c r="G2799" s="5" t="str">
        <f aca="false">IF($A2799="","",INDEX(CARTAO_COMPRAS!$I:$I,INT((ROW()-2)/20)+2))</f>
        <v/>
      </c>
      <c r="H2799" s="4" t="str">
        <f aca="false">IF($A2799="","",EDATE(INDEX(CARTAO_COMPRAS!$J:$J,INT((ROW()-2)/20)+2),MOD(ROW()-2,20)))</f>
        <v/>
      </c>
      <c r="I2799" s="4" t="str">
        <f aca="false">IF($H2799="","",$H2799-WEEKDAY($H2799,2)+1)</f>
        <v/>
      </c>
      <c r="J2799" s="4" t="str">
        <f aca="false">IF($I2799="","",$I2799+6)</f>
        <v/>
      </c>
      <c r="K2799" s="6" t="str">
        <f aca="false">IF($H2799="","",DATE(YEAR($H2799),MONTH($H2799),1))</f>
        <v/>
      </c>
      <c r="L2799" s="0" t="str">
        <f aca="false">IF($A2799="","",INDEX(CARTAO_COMPRAS!$K:$K,INT((ROW()-2)/20)+2))</f>
        <v/>
      </c>
      <c r="M2799" s="0" t="str">
        <f aca="false">IF($A2799="","","Compra no cartão")</f>
        <v/>
      </c>
    </row>
    <row r="2800" customFormat="false" ht="13.5" hidden="false" customHeight="false" outlineLevel="0" collapsed="false">
      <c r="A2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0" s="0" t="str">
        <f aca="false">IF($A2800="","",INDEX(CARTAO_COMPRAS!$C:$C,INT((ROW()-2)/20)+2))</f>
        <v/>
      </c>
      <c r="C2800" s="0" t="str">
        <f aca="false">IF($A2800="","",INDEX(CARTAO_COMPRAS!$D:$D,INT((ROW()-2)/20)+2))</f>
        <v/>
      </c>
      <c r="D2800" s="0" t="str">
        <f aca="false">IF($A2800="","",INDEX(CARTAO_COMPRAS!$E:$E,INT((ROW()-2)/20)+2))</f>
        <v/>
      </c>
      <c r="E2800" s="0" t="str">
        <f aca="false">IF($A2800="","",INDEX(CARTAO_COMPRAS!$H:$H,INT((ROW()-2)/20)+2)+MOD(ROW()-2,20))</f>
        <v/>
      </c>
      <c r="F2800" s="0" t="str">
        <f aca="false">IF($A2800="","",INDEX(CARTAO_COMPRAS!$G:$G,INT((ROW()-2)/20)+2))</f>
        <v/>
      </c>
      <c r="G2800" s="5" t="str">
        <f aca="false">IF($A2800="","",INDEX(CARTAO_COMPRAS!$I:$I,INT((ROW()-2)/20)+2))</f>
        <v/>
      </c>
      <c r="H2800" s="4" t="str">
        <f aca="false">IF($A2800="","",EDATE(INDEX(CARTAO_COMPRAS!$J:$J,INT((ROW()-2)/20)+2),MOD(ROW()-2,20)))</f>
        <v/>
      </c>
      <c r="I2800" s="4" t="str">
        <f aca="false">IF($H2800="","",$H2800-WEEKDAY($H2800,2)+1)</f>
        <v/>
      </c>
      <c r="J2800" s="4" t="str">
        <f aca="false">IF($I2800="","",$I2800+6)</f>
        <v/>
      </c>
      <c r="K2800" s="6" t="str">
        <f aca="false">IF($H2800="","",DATE(YEAR($H2800),MONTH($H2800),1))</f>
        <v/>
      </c>
      <c r="L2800" s="0" t="str">
        <f aca="false">IF($A2800="","",INDEX(CARTAO_COMPRAS!$K:$K,INT((ROW()-2)/20)+2))</f>
        <v/>
      </c>
      <c r="M2800" s="0" t="str">
        <f aca="false">IF($A2800="","","Compra no cartão")</f>
        <v/>
      </c>
    </row>
    <row r="2801" customFormat="false" ht="13.5" hidden="false" customHeight="false" outlineLevel="0" collapsed="false">
      <c r="A2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1" s="0" t="str">
        <f aca="false">IF($A2801="","",INDEX(CARTAO_COMPRAS!$C:$C,INT((ROW()-2)/20)+2))</f>
        <v/>
      </c>
      <c r="C2801" s="0" t="str">
        <f aca="false">IF($A2801="","",INDEX(CARTAO_COMPRAS!$D:$D,INT((ROW()-2)/20)+2))</f>
        <v/>
      </c>
      <c r="D2801" s="0" t="str">
        <f aca="false">IF($A2801="","",INDEX(CARTAO_COMPRAS!$E:$E,INT((ROW()-2)/20)+2))</f>
        <v/>
      </c>
      <c r="E2801" s="0" t="str">
        <f aca="false">IF($A2801="","",INDEX(CARTAO_COMPRAS!$H:$H,INT((ROW()-2)/20)+2)+MOD(ROW()-2,20))</f>
        <v/>
      </c>
      <c r="F2801" s="0" t="str">
        <f aca="false">IF($A2801="","",INDEX(CARTAO_COMPRAS!$G:$G,INT((ROW()-2)/20)+2))</f>
        <v/>
      </c>
      <c r="G2801" s="5" t="str">
        <f aca="false">IF($A2801="","",INDEX(CARTAO_COMPRAS!$I:$I,INT((ROW()-2)/20)+2))</f>
        <v/>
      </c>
      <c r="H2801" s="4" t="str">
        <f aca="false">IF($A2801="","",EDATE(INDEX(CARTAO_COMPRAS!$J:$J,INT((ROW()-2)/20)+2),MOD(ROW()-2,20)))</f>
        <v/>
      </c>
      <c r="I2801" s="4" t="str">
        <f aca="false">IF($H2801="","",$H2801-WEEKDAY($H2801,2)+1)</f>
        <v/>
      </c>
      <c r="J2801" s="4" t="str">
        <f aca="false">IF($I2801="","",$I2801+6)</f>
        <v/>
      </c>
      <c r="K2801" s="6" t="str">
        <f aca="false">IF($H2801="","",DATE(YEAR($H2801),MONTH($H2801),1))</f>
        <v/>
      </c>
      <c r="L2801" s="0" t="str">
        <f aca="false">IF($A2801="","",INDEX(CARTAO_COMPRAS!$K:$K,INT((ROW()-2)/20)+2))</f>
        <v/>
      </c>
      <c r="M2801" s="0" t="str">
        <f aca="false">IF($A2801="","","Compra no cartão")</f>
        <v/>
      </c>
    </row>
    <row r="2802" customFormat="false" ht="13.5" hidden="false" customHeight="false" outlineLevel="0" collapsed="false">
      <c r="A28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2" s="0" t="str">
        <f aca="false">IF($A2802="","",INDEX(CARTAO_COMPRAS!$C:$C,INT((ROW()-2)/20)+2))</f>
        <v/>
      </c>
      <c r="C2802" s="0" t="str">
        <f aca="false">IF($A2802="","",INDEX(CARTAO_COMPRAS!$D:$D,INT((ROW()-2)/20)+2))</f>
        <v/>
      </c>
      <c r="D2802" s="0" t="str">
        <f aca="false">IF($A2802="","",INDEX(CARTAO_COMPRAS!$E:$E,INT((ROW()-2)/20)+2))</f>
        <v/>
      </c>
      <c r="E2802" s="0" t="str">
        <f aca="false">IF($A2802="","",INDEX(CARTAO_COMPRAS!$H:$H,INT((ROW()-2)/20)+2)+MOD(ROW()-2,20))</f>
        <v/>
      </c>
      <c r="F2802" s="0" t="str">
        <f aca="false">IF($A2802="","",INDEX(CARTAO_COMPRAS!$G:$G,INT((ROW()-2)/20)+2))</f>
        <v/>
      </c>
      <c r="G2802" s="5" t="str">
        <f aca="false">IF($A2802="","",INDEX(CARTAO_COMPRAS!$I:$I,INT((ROW()-2)/20)+2))</f>
        <v/>
      </c>
      <c r="H2802" s="4" t="str">
        <f aca="false">IF($A2802="","",EDATE(INDEX(CARTAO_COMPRAS!$J:$J,INT((ROW()-2)/20)+2),MOD(ROW()-2,20)))</f>
        <v/>
      </c>
      <c r="I2802" s="4" t="str">
        <f aca="false">IF($H2802="","",$H2802-WEEKDAY($H2802,2)+1)</f>
        <v/>
      </c>
      <c r="J2802" s="4" t="str">
        <f aca="false">IF($I2802="","",$I2802+6)</f>
        <v/>
      </c>
      <c r="K2802" s="6" t="str">
        <f aca="false">IF($H2802="","",DATE(YEAR($H2802),MONTH($H2802),1))</f>
        <v/>
      </c>
      <c r="L2802" s="0" t="str">
        <f aca="false">IF($A2802="","",INDEX(CARTAO_COMPRAS!$K:$K,INT((ROW()-2)/20)+2))</f>
        <v/>
      </c>
      <c r="M2802" s="0" t="str">
        <f aca="false">IF($A2802="","","Compra no cartão")</f>
        <v/>
      </c>
    </row>
    <row r="2803" customFormat="false" ht="13.5" hidden="false" customHeight="false" outlineLevel="0" collapsed="false">
      <c r="A2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3" s="0" t="str">
        <f aca="false">IF($A2803="","",INDEX(CARTAO_COMPRAS!$C:$C,INT((ROW()-2)/20)+2))</f>
        <v/>
      </c>
      <c r="C2803" s="0" t="str">
        <f aca="false">IF($A2803="","",INDEX(CARTAO_COMPRAS!$D:$D,INT((ROW()-2)/20)+2))</f>
        <v/>
      </c>
      <c r="D2803" s="0" t="str">
        <f aca="false">IF($A2803="","",INDEX(CARTAO_COMPRAS!$E:$E,INT((ROW()-2)/20)+2))</f>
        <v/>
      </c>
      <c r="E2803" s="0" t="str">
        <f aca="false">IF($A2803="","",INDEX(CARTAO_COMPRAS!$H:$H,INT((ROW()-2)/20)+2)+MOD(ROW()-2,20))</f>
        <v/>
      </c>
      <c r="F2803" s="0" t="str">
        <f aca="false">IF($A2803="","",INDEX(CARTAO_COMPRAS!$G:$G,INT((ROW()-2)/20)+2))</f>
        <v/>
      </c>
      <c r="G2803" s="5" t="str">
        <f aca="false">IF($A2803="","",INDEX(CARTAO_COMPRAS!$I:$I,INT((ROW()-2)/20)+2))</f>
        <v/>
      </c>
      <c r="H2803" s="4" t="str">
        <f aca="false">IF($A2803="","",EDATE(INDEX(CARTAO_COMPRAS!$J:$J,INT((ROW()-2)/20)+2),MOD(ROW()-2,20)))</f>
        <v/>
      </c>
      <c r="I2803" s="4" t="str">
        <f aca="false">IF($H2803="","",$H2803-WEEKDAY($H2803,2)+1)</f>
        <v/>
      </c>
      <c r="J2803" s="4" t="str">
        <f aca="false">IF($I2803="","",$I2803+6)</f>
        <v/>
      </c>
      <c r="K2803" s="6" t="str">
        <f aca="false">IF($H2803="","",DATE(YEAR($H2803),MONTH($H2803),1))</f>
        <v/>
      </c>
      <c r="L2803" s="0" t="str">
        <f aca="false">IF($A2803="","",INDEX(CARTAO_COMPRAS!$K:$K,INT((ROW()-2)/20)+2))</f>
        <v/>
      </c>
      <c r="M2803" s="0" t="str">
        <f aca="false">IF($A2803="","","Compra no cartão")</f>
        <v/>
      </c>
    </row>
    <row r="2804" customFormat="false" ht="13.5" hidden="false" customHeight="false" outlineLevel="0" collapsed="false">
      <c r="A2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4" s="0" t="str">
        <f aca="false">IF($A2804="","",INDEX(CARTAO_COMPRAS!$C:$C,INT((ROW()-2)/20)+2))</f>
        <v/>
      </c>
      <c r="C2804" s="0" t="str">
        <f aca="false">IF($A2804="","",INDEX(CARTAO_COMPRAS!$D:$D,INT((ROW()-2)/20)+2))</f>
        <v/>
      </c>
      <c r="D2804" s="0" t="str">
        <f aca="false">IF($A2804="","",INDEX(CARTAO_COMPRAS!$E:$E,INT((ROW()-2)/20)+2))</f>
        <v/>
      </c>
      <c r="E2804" s="0" t="str">
        <f aca="false">IF($A2804="","",INDEX(CARTAO_COMPRAS!$H:$H,INT((ROW()-2)/20)+2)+MOD(ROW()-2,20))</f>
        <v/>
      </c>
      <c r="F2804" s="0" t="str">
        <f aca="false">IF($A2804="","",INDEX(CARTAO_COMPRAS!$G:$G,INT((ROW()-2)/20)+2))</f>
        <v/>
      </c>
      <c r="G2804" s="5" t="str">
        <f aca="false">IF($A2804="","",INDEX(CARTAO_COMPRAS!$I:$I,INT((ROW()-2)/20)+2))</f>
        <v/>
      </c>
      <c r="H2804" s="4" t="str">
        <f aca="false">IF($A2804="","",EDATE(INDEX(CARTAO_COMPRAS!$J:$J,INT((ROW()-2)/20)+2),MOD(ROW()-2,20)))</f>
        <v/>
      </c>
      <c r="I2804" s="4" t="str">
        <f aca="false">IF($H2804="","",$H2804-WEEKDAY($H2804,2)+1)</f>
        <v/>
      </c>
      <c r="J2804" s="4" t="str">
        <f aca="false">IF($I2804="","",$I2804+6)</f>
        <v/>
      </c>
      <c r="K2804" s="6" t="str">
        <f aca="false">IF($H2804="","",DATE(YEAR($H2804),MONTH($H2804),1))</f>
        <v/>
      </c>
      <c r="L2804" s="0" t="str">
        <f aca="false">IF($A2804="","",INDEX(CARTAO_COMPRAS!$K:$K,INT((ROW()-2)/20)+2))</f>
        <v/>
      </c>
      <c r="M2804" s="0" t="str">
        <f aca="false">IF($A2804="","","Compra no cartão")</f>
        <v/>
      </c>
    </row>
    <row r="2805" customFormat="false" ht="13.5" hidden="false" customHeight="false" outlineLevel="0" collapsed="false">
      <c r="A2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5" s="0" t="str">
        <f aca="false">IF($A2805="","",INDEX(CARTAO_COMPRAS!$C:$C,INT((ROW()-2)/20)+2))</f>
        <v/>
      </c>
      <c r="C2805" s="0" t="str">
        <f aca="false">IF($A2805="","",INDEX(CARTAO_COMPRAS!$D:$D,INT((ROW()-2)/20)+2))</f>
        <v/>
      </c>
      <c r="D2805" s="0" t="str">
        <f aca="false">IF($A2805="","",INDEX(CARTAO_COMPRAS!$E:$E,INT((ROW()-2)/20)+2))</f>
        <v/>
      </c>
      <c r="E2805" s="0" t="str">
        <f aca="false">IF($A2805="","",INDEX(CARTAO_COMPRAS!$H:$H,INT((ROW()-2)/20)+2)+MOD(ROW()-2,20))</f>
        <v/>
      </c>
      <c r="F2805" s="0" t="str">
        <f aca="false">IF($A2805="","",INDEX(CARTAO_COMPRAS!$G:$G,INT((ROW()-2)/20)+2))</f>
        <v/>
      </c>
      <c r="G2805" s="5" t="str">
        <f aca="false">IF($A2805="","",INDEX(CARTAO_COMPRAS!$I:$I,INT((ROW()-2)/20)+2))</f>
        <v/>
      </c>
      <c r="H2805" s="4" t="str">
        <f aca="false">IF($A2805="","",EDATE(INDEX(CARTAO_COMPRAS!$J:$J,INT((ROW()-2)/20)+2),MOD(ROW()-2,20)))</f>
        <v/>
      </c>
      <c r="I2805" s="4" t="str">
        <f aca="false">IF($H2805="","",$H2805-WEEKDAY($H2805,2)+1)</f>
        <v/>
      </c>
      <c r="J2805" s="4" t="str">
        <f aca="false">IF($I2805="","",$I2805+6)</f>
        <v/>
      </c>
      <c r="K2805" s="6" t="str">
        <f aca="false">IF($H2805="","",DATE(YEAR($H2805),MONTH($H2805),1))</f>
        <v/>
      </c>
      <c r="L2805" s="0" t="str">
        <f aca="false">IF($A2805="","",INDEX(CARTAO_COMPRAS!$K:$K,INT((ROW()-2)/20)+2))</f>
        <v/>
      </c>
      <c r="M2805" s="0" t="str">
        <f aca="false">IF($A2805="","","Compra no cartão")</f>
        <v/>
      </c>
    </row>
    <row r="2806" customFormat="false" ht="13.5" hidden="false" customHeight="false" outlineLevel="0" collapsed="false">
      <c r="A2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6" s="0" t="str">
        <f aca="false">IF($A2806="","",INDEX(CARTAO_COMPRAS!$C:$C,INT((ROW()-2)/20)+2))</f>
        <v/>
      </c>
      <c r="C2806" s="0" t="str">
        <f aca="false">IF($A2806="","",INDEX(CARTAO_COMPRAS!$D:$D,INT((ROW()-2)/20)+2))</f>
        <v/>
      </c>
      <c r="D2806" s="0" t="str">
        <f aca="false">IF($A2806="","",INDEX(CARTAO_COMPRAS!$E:$E,INT((ROW()-2)/20)+2))</f>
        <v/>
      </c>
      <c r="E2806" s="0" t="str">
        <f aca="false">IF($A2806="","",INDEX(CARTAO_COMPRAS!$H:$H,INT((ROW()-2)/20)+2)+MOD(ROW()-2,20))</f>
        <v/>
      </c>
      <c r="F2806" s="0" t="str">
        <f aca="false">IF($A2806="","",INDEX(CARTAO_COMPRAS!$G:$G,INT((ROW()-2)/20)+2))</f>
        <v/>
      </c>
      <c r="G2806" s="5" t="str">
        <f aca="false">IF($A2806="","",INDEX(CARTAO_COMPRAS!$I:$I,INT((ROW()-2)/20)+2))</f>
        <v/>
      </c>
      <c r="H2806" s="4" t="str">
        <f aca="false">IF($A2806="","",EDATE(INDEX(CARTAO_COMPRAS!$J:$J,INT((ROW()-2)/20)+2),MOD(ROW()-2,20)))</f>
        <v/>
      </c>
      <c r="I2806" s="4" t="str">
        <f aca="false">IF($H2806="","",$H2806-WEEKDAY($H2806,2)+1)</f>
        <v/>
      </c>
      <c r="J2806" s="4" t="str">
        <f aca="false">IF($I2806="","",$I2806+6)</f>
        <v/>
      </c>
      <c r="K2806" s="6" t="str">
        <f aca="false">IF($H2806="","",DATE(YEAR($H2806),MONTH($H2806),1))</f>
        <v/>
      </c>
      <c r="L2806" s="0" t="str">
        <f aca="false">IF($A2806="","",INDEX(CARTAO_COMPRAS!$K:$K,INT((ROW()-2)/20)+2))</f>
        <v/>
      </c>
      <c r="M2806" s="0" t="str">
        <f aca="false">IF($A2806="","","Compra no cartão")</f>
        <v/>
      </c>
    </row>
    <row r="2807" customFormat="false" ht="13.5" hidden="false" customHeight="false" outlineLevel="0" collapsed="false">
      <c r="A2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7" s="0" t="str">
        <f aca="false">IF($A2807="","",INDEX(CARTAO_COMPRAS!$C:$C,INT((ROW()-2)/20)+2))</f>
        <v/>
      </c>
      <c r="C2807" s="0" t="str">
        <f aca="false">IF($A2807="","",INDEX(CARTAO_COMPRAS!$D:$D,INT((ROW()-2)/20)+2))</f>
        <v/>
      </c>
      <c r="D2807" s="0" t="str">
        <f aca="false">IF($A2807="","",INDEX(CARTAO_COMPRAS!$E:$E,INT((ROW()-2)/20)+2))</f>
        <v/>
      </c>
      <c r="E2807" s="0" t="str">
        <f aca="false">IF($A2807="","",INDEX(CARTAO_COMPRAS!$H:$H,INT((ROW()-2)/20)+2)+MOD(ROW()-2,20))</f>
        <v/>
      </c>
      <c r="F2807" s="0" t="str">
        <f aca="false">IF($A2807="","",INDEX(CARTAO_COMPRAS!$G:$G,INT((ROW()-2)/20)+2))</f>
        <v/>
      </c>
      <c r="G2807" s="5" t="str">
        <f aca="false">IF($A2807="","",INDEX(CARTAO_COMPRAS!$I:$I,INT((ROW()-2)/20)+2))</f>
        <v/>
      </c>
      <c r="H2807" s="4" t="str">
        <f aca="false">IF($A2807="","",EDATE(INDEX(CARTAO_COMPRAS!$J:$J,INT((ROW()-2)/20)+2),MOD(ROW()-2,20)))</f>
        <v/>
      </c>
      <c r="I2807" s="4" t="str">
        <f aca="false">IF($H2807="","",$H2807-WEEKDAY($H2807,2)+1)</f>
        <v/>
      </c>
      <c r="J2807" s="4" t="str">
        <f aca="false">IF($I2807="","",$I2807+6)</f>
        <v/>
      </c>
      <c r="K2807" s="6" t="str">
        <f aca="false">IF($H2807="","",DATE(YEAR($H2807),MONTH($H2807),1))</f>
        <v/>
      </c>
      <c r="L2807" s="0" t="str">
        <f aca="false">IF($A2807="","",INDEX(CARTAO_COMPRAS!$K:$K,INT((ROW()-2)/20)+2))</f>
        <v/>
      </c>
      <c r="M2807" s="0" t="str">
        <f aca="false">IF($A2807="","","Compra no cartão")</f>
        <v/>
      </c>
    </row>
    <row r="2808" customFormat="false" ht="13.5" hidden="false" customHeight="false" outlineLevel="0" collapsed="false">
      <c r="A2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8" s="0" t="str">
        <f aca="false">IF($A2808="","",INDEX(CARTAO_COMPRAS!$C:$C,INT((ROW()-2)/20)+2))</f>
        <v/>
      </c>
      <c r="C2808" s="0" t="str">
        <f aca="false">IF($A2808="","",INDEX(CARTAO_COMPRAS!$D:$D,INT((ROW()-2)/20)+2))</f>
        <v/>
      </c>
      <c r="D2808" s="0" t="str">
        <f aca="false">IF($A2808="","",INDEX(CARTAO_COMPRAS!$E:$E,INT((ROW()-2)/20)+2))</f>
        <v/>
      </c>
      <c r="E2808" s="0" t="str">
        <f aca="false">IF($A2808="","",INDEX(CARTAO_COMPRAS!$H:$H,INT((ROW()-2)/20)+2)+MOD(ROW()-2,20))</f>
        <v/>
      </c>
      <c r="F2808" s="0" t="str">
        <f aca="false">IF($A2808="","",INDEX(CARTAO_COMPRAS!$G:$G,INT((ROW()-2)/20)+2))</f>
        <v/>
      </c>
      <c r="G2808" s="5" t="str">
        <f aca="false">IF($A2808="","",INDEX(CARTAO_COMPRAS!$I:$I,INT((ROW()-2)/20)+2))</f>
        <v/>
      </c>
      <c r="H2808" s="4" t="str">
        <f aca="false">IF($A2808="","",EDATE(INDEX(CARTAO_COMPRAS!$J:$J,INT((ROW()-2)/20)+2),MOD(ROW()-2,20)))</f>
        <v/>
      </c>
      <c r="I2808" s="4" t="str">
        <f aca="false">IF($H2808="","",$H2808-WEEKDAY($H2808,2)+1)</f>
        <v/>
      </c>
      <c r="J2808" s="4" t="str">
        <f aca="false">IF($I2808="","",$I2808+6)</f>
        <v/>
      </c>
      <c r="K2808" s="6" t="str">
        <f aca="false">IF($H2808="","",DATE(YEAR($H2808),MONTH($H2808),1))</f>
        <v/>
      </c>
      <c r="L2808" s="0" t="str">
        <f aca="false">IF($A2808="","",INDEX(CARTAO_COMPRAS!$K:$K,INT((ROW()-2)/20)+2))</f>
        <v/>
      </c>
      <c r="M2808" s="0" t="str">
        <f aca="false">IF($A2808="","","Compra no cartão")</f>
        <v/>
      </c>
    </row>
    <row r="2809" customFormat="false" ht="13.5" hidden="false" customHeight="false" outlineLevel="0" collapsed="false">
      <c r="A2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09" s="0" t="str">
        <f aca="false">IF($A2809="","",INDEX(CARTAO_COMPRAS!$C:$C,INT((ROW()-2)/20)+2))</f>
        <v/>
      </c>
      <c r="C2809" s="0" t="str">
        <f aca="false">IF($A2809="","",INDEX(CARTAO_COMPRAS!$D:$D,INT((ROW()-2)/20)+2))</f>
        <v/>
      </c>
      <c r="D2809" s="0" t="str">
        <f aca="false">IF($A2809="","",INDEX(CARTAO_COMPRAS!$E:$E,INT((ROW()-2)/20)+2))</f>
        <v/>
      </c>
      <c r="E2809" s="0" t="str">
        <f aca="false">IF($A2809="","",INDEX(CARTAO_COMPRAS!$H:$H,INT((ROW()-2)/20)+2)+MOD(ROW()-2,20))</f>
        <v/>
      </c>
      <c r="F2809" s="0" t="str">
        <f aca="false">IF($A2809="","",INDEX(CARTAO_COMPRAS!$G:$G,INT((ROW()-2)/20)+2))</f>
        <v/>
      </c>
      <c r="G2809" s="5" t="str">
        <f aca="false">IF($A2809="","",INDEX(CARTAO_COMPRAS!$I:$I,INT((ROW()-2)/20)+2))</f>
        <v/>
      </c>
      <c r="H2809" s="4" t="str">
        <f aca="false">IF($A2809="","",EDATE(INDEX(CARTAO_COMPRAS!$J:$J,INT((ROW()-2)/20)+2),MOD(ROW()-2,20)))</f>
        <v/>
      </c>
      <c r="I2809" s="4" t="str">
        <f aca="false">IF($H2809="","",$H2809-WEEKDAY($H2809,2)+1)</f>
        <v/>
      </c>
      <c r="J2809" s="4" t="str">
        <f aca="false">IF($I2809="","",$I2809+6)</f>
        <v/>
      </c>
      <c r="K2809" s="6" t="str">
        <f aca="false">IF($H2809="","",DATE(YEAR($H2809),MONTH($H2809),1))</f>
        <v/>
      </c>
      <c r="L2809" s="0" t="str">
        <f aca="false">IF($A2809="","",INDEX(CARTAO_COMPRAS!$K:$K,INT((ROW()-2)/20)+2))</f>
        <v/>
      </c>
      <c r="M2809" s="0" t="str">
        <f aca="false">IF($A2809="","","Compra no cartão")</f>
        <v/>
      </c>
    </row>
    <row r="2810" customFormat="false" ht="13.5" hidden="false" customHeight="false" outlineLevel="0" collapsed="false">
      <c r="A2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0" s="0" t="str">
        <f aca="false">IF($A2810="","",INDEX(CARTAO_COMPRAS!$C:$C,INT((ROW()-2)/20)+2))</f>
        <v/>
      </c>
      <c r="C2810" s="0" t="str">
        <f aca="false">IF($A2810="","",INDEX(CARTAO_COMPRAS!$D:$D,INT((ROW()-2)/20)+2))</f>
        <v/>
      </c>
      <c r="D2810" s="0" t="str">
        <f aca="false">IF($A2810="","",INDEX(CARTAO_COMPRAS!$E:$E,INT((ROW()-2)/20)+2))</f>
        <v/>
      </c>
      <c r="E2810" s="0" t="str">
        <f aca="false">IF($A2810="","",INDEX(CARTAO_COMPRAS!$H:$H,INT((ROW()-2)/20)+2)+MOD(ROW()-2,20))</f>
        <v/>
      </c>
      <c r="F2810" s="0" t="str">
        <f aca="false">IF($A2810="","",INDEX(CARTAO_COMPRAS!$G:$G,INT((ROW()-2)/20)+2))</f>
        <v/>
      </c>
      <c r="G2810" s="5" t="str">
        <f aca="false">IF($A2810="","",INDEX(CARTAO_COMPRAS!$I:$I,INT((ROW()-2)/20)+2))</f>
        <v/>
      </c>
      <c r="H2810" s="4" t="str">
        <f aca="false">IF($A2810="","",EDATE(INDEX(CARTAO_COMPRAS!$J:$J,INT((ROW()-2)/20)+2),MOD(ROW()-2,20)))</f>
        <v/>
      </c>
      <c r="I2810" s="4" t="str">
        <f aca="false">IF($H2810="","",$H2810-WEEKDAY($H2810,2)+1)</f>
        <v/>
      </c>
      <c r="J2810" s="4" t="str">
        <f aca="false">IF($I2810="","",$I2810+6)</f>
        <v/>
      </c>
      <c r="K2810" s="6" t="str">
        <f aca="false">IF($H2810="","",DATE(YEAR($H2810),MONTH($H2810),1))</f>
        <v/>
      </c>
      <c r="L2810" s="0" t="str">
        <f aca="false">IF($A2810="","",INDEX(CARTAO_COMPRAS!$K:$K,INT((ROW()-2)/20)+2))</f>
        <v/>
      </c>
      <c r="M2810" s="0" t="str">
        <f aca="false">IF($A2810="","","Compra no cartão")</f>
        <v/>
      </c>
    </row>
    <row r="2811" customFormat="false" ht="13.5" hidden="false" customHeight="false" outlineLevel="0" collapsed="false">
      <c r="A2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1" s="0" t="str">
        <f aca="false">IF($A2811="","",INDEX(CARTAO_COMPRAS!$C:$C,INT((ROW()-2)/20)+2))</f>
        <v/>
      </c>
      <c r="C2811" s="0" t="str">
        <f aca="false">IF($A2811="","",INDEX(CARTAO_COMPRAS!$D:$D,INT((ROW()-2)/20)+2))</f>
        <v/>
      </c>
      <c r="D2811" s="0" t="str">
        <f aca="false">IF($A2811="","",INDEX(CARTAO_COMPRAS!$E:$E,INT((ROW()-2)/20)+2))</f>
        <v/>
      </c>
      <c r="E2811" s="0" t="str">
        <f aca="false">IF($A2811="","",INDEX(CARTAO_COMPRAS!$H:$H,INT((ROW()-2)/20)+2)+MOD(ROW()-2,20))</f>
        <v/>
      </c>
      <c r="F2811" s="0" t="str">
        <f aca="false">IF($A2811="","",INDEX(CARTAO_COMPRAS!$G:$G,INT((ROW()-2)/20)+2))</f>
        <v/>
      </c>
      <c r="G2811" s="5" t="str">
        <f aca="false">IF($A2811="","",INDEX(CARTAO_COMPRAS!$I:$I,INT((ROW()-2)/20)+2))</f>
        <v/>
      </c>
      <c r="H2811" s="4" t="str">
        <f aca="false">IF($A2811="","",EDATE(INDEX(CARTAO_COMPRAS!$J:$J,INT((ROW()-2)/20)+2),MOD(ROW()-2,20)))</f>
        <v/>
      </c>
      <c r="I2811" s="4" t="str">
        <f aca="false">IF($H2811="","",$H2811-WEEKDAY($H2811,2)+1)</f>
        <v/>
      </c>
      <c r="J2811" s="4" t="str">
        <f aca="false">IF($I2811="","",$I2811+6)</f>
        <v/>
      </c>
      <c r="K2811" s="6" t="str">
        <f aca="false">IF($H2811="","",DATE(YEAR($H2811),MONTH($H2811),1))</f>
        <v/>
      </c>
      <c r="L2811" s="0" t="str">
        <f aca="false">IF($A2811="","",INDEX(CARTAO_COMPRAS!$K:$K,INT((ROW()-2)/20)+2))</f>
        <v/>
      </c>
      <c r="M2811" s="0" t="str">
        <f aca="false">IF($A2811="","","Compra no cartão")</f>
        <v/>
      </c>
    </row>
    <row r="2812" customFormat="false" ht="13.5" hidden="false" customHeight="false" outlineLevel="0" collapsed="false">
      <c r="A2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2" s="0" t="str">
        <f aca="false">IF($A2812="","",INDEX(CARTAO_COMPRAS!$C:$C,INT((ROW()-2)/20)+2))</f>
        <v/>
      </c>
      <c r="C2812" s="0" t="str">
        <f aca="false">IF($A2812="","",INDEX(CARTAO_COMPRAS!$D:$D,INT((ROW()-2)/20)+2))</f>
        <v/>
      </c>
      <c r="D2812" s="0" t="str">
        <f aca="false">IF($A2812="","",INDEX(CARTAO_COMPRAS!$E:$E,INT((ROW()-2)/20)+2))</f>
        <v/>
      </c>
      <c r="E2812" s="0" t="str">
        <f aca="false">IF($A2812="","",INDEX(CARTAO_COMPRAS!$H:$H,INT((ROW()-2)/20)+2)+MOD(ROW()-2,20))</f>
        <v/>
      </c>
      <c r="F2812" s="0" t="str">
        <f aca="false">IF($A2812="","",INDEX(CARTAO_COMPRAS!$G:$G,INT((ROW()-2)/20)+2))</f>
        <v/>
      </c>
      <c r="G2812" s="5" t="str">
        <f aca="false">IF($A2812="","",INDEX(CARTAO_COMPRAS!$I:$I,INT((ROW()-2)/20)+2))</f>
        <v/>
      </c>
      <c r="H2812" s="4" t="str">
        <f aca="false">IF($A2812="","",EDATE(INDEX(CARTAO_COMPRAS!$J:$J,INT((ROW()-2)/20)+2),MOD(ROW()-2,20)))</f>
        <v/>
      </c>
      <c r="I2812" s="4" t="str">
        <f aca="false">IF($H2812="","",$H2812-WEEKDAY($H2812,2)+1)</f>
        <v/>
      </c>
      <c r="J2812" s="4" t="str">
        <f aca="false">IF($I2812="","",$I2812+6)</f>
        <v/>
      </c>
      <c r="K2812" s="6" t="str">
        <f aca="false">IF($H2812="","",DATE(YEAR($H2812),MONTH($H2812),1))</f>
        <v/>
      </c>
      <c r="L2812" s="0" t="str">
        <f aca="false">IF($A2812="","",INDEX(CARTAO_COMPRAS!$K:$K,INT((ROW()-2)/20)+2))</f>
        <v/>
      </c>
      <c r="M2812" s="0" t="str">
        <f aca="false">IF($A2812="","","Compra no cartão")</f>
        <v/>
      </c>
    </row>
    <row r="2813" customFormat="false" ht="13.5" hidden="false" customHeight="false" outlineLevel="0" collapsed="false">
      <c r="A2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3" s="0" t="str">
        <f aca="false">IF($A2813="","",INDEX(CARTAO_COMPRAS!$C:$C,INT((ROW()-2)/20)+2))</f>
        <v/>
      </c>
      <c r="C2813" s="0" t="str">
        <f aca="false">IF($A2813="","",INDEX(CARTAO_COMPRAS!$D:$D,INT((ROW()-2)/20)+2))</f>
        <v/>
      </c>
      <c r="D2813" s="0" t="str">
        <f aca="false">IF($A2813="","",INDEX(CARTAO_COMPRAS!$E:$E,INT((ROW()-2)/20)+2))</f>
        <v/>
      </c>
      <c r="E2813" s="0" t="str">
        <f aca="false">IF($A2813="","",INDEX(CARTAO_COMPRAS!$H:$H,INT((ROW()-2)/20)+2)+MOD(ROW()-2,20))</f>
        <v/>
      </c>
      <c r="F2813" s="0" t="str">
        <f aca="false">IF($A2813="","",INDEX(CARTAO_COMPRAS!$G:$G,INT((ROW()-2)/20)+2))</f>
        <v/>
      </c>
      <c r="G2813" s="5" t="str">
        <f aca="false">IF($A2813="","",INDEX(CARTAO_COMPRAS!$I:$I,INT((ROW()-2)/20)+2))</f>
        <v/>
      </c>
      <c r="H2813" s="4" t="str">
        <f aca="false">IF($A2813="","",EDATE(INDEX(CARTAO_COMPRAS!$J:$J,INT((ROW()-2)/20)+2),MOD(ROW()-2,20)))</f>
        <v/>
      </c>
      <c r="I2813" s="4" t="str">
        <f aca="false">IF($H2813="","",$H2813-WEEKDAY($H2813,2)+1)</f>
        <v/>
      </c>
      <c r="J2813" s="4" t="str">
        <f aca="false">IF($I2813="","",$I2813+6)</f>
        <v/>
      </c>
      <c r="K2813" s="6" t="str">
        <f aca="false">IF($H2813="","",DATE(YEAR($H2813),MONTH($H2813),1))</f>
        <v/>
      </c>
      <c r="L2813" s="0" t="str">
        <f aca="false">IF($A2813="","",INDEX(CARTAO_COMPRAS!$K:$K,INT((ROW()-2)/20)+2))</f>
        <v/>
      </c>
      <c r="M2813" s="0" t="str">
        <f aca="false">IF($A2813="","","Compra no cartão")</f>
        <v/>
      </c>
    </row>
    <row r="2814" customFormat="false" ht="13.5" hidden="false" customHeight="false" outlineLevel="0" collapsed="false">
      <c r="A2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4" s="0" t="str">
        <f aca="false">IF($A2814="","",INDEX(CARTAO_COMPRAS!$C:$C,INT((ROW()-2)/20)+2))</f>
        <v/>
      </c>
      <c r="C2814" s="0" t="str">
        <f aca="false">IF($A2814="","",INDEX(CARTAO_COMPRAS!$D:$D,INT((ROW()-2)/20)+2))</f>
        <v/>
      </c>
      <c r="D2814" s="0" t="str">
        <f aca="false">IF($A2814="","",INDEX(CARTAO_COMPRAS!$E:$E,INT((ROW()-2)/20)+2))</f>
        <v/>
      </c>
      <c r="E2814" s="0" t="str">
        <f aca="false">IF($A2814="","",INDEX(CARTAO_COMPRAS!$H:$H,INT((ROW()-2)/20)+2)+MOD(ROW()-2,20))</f>
        <v/>
      </c>
      <c r="F2814" s="0" t="str">
        <f aca="false">IF($A2814="","",INDEX(CARTAO_COMPRAS!$G:$G,INT((ROW()-2)/20)+2))</f>
        <v/>
      </c>
      <c r="G2814" s="5" t="str">
        <f aca="false">IF($A2814="","",INDEX(CARTAO_COMPRAS!$I:$I,INT((ROW()-2)/20)+2))</f>
        <v/>
      </c>
      <c r="H2814" s="4" t="str">
        <f aca="false">IF($A2814="","",EDATE(INDEX(CARTAO_COMPRAS!$J:$J,INT((ROW()-2)/20)+2),MOD(ROW()-2,20)))</f>
        <v/>
      </c>
      <c r="I2814" s="4" t="str">
        <f aca="false">IF($H2814="","",$H2814-WEEKDAY($H2814,2)+1)</f>
        <v/>
      </c>
      <c r="J2814" s="4" t="str">
        <f aca="false">IF($I2814="","",$I2814+6)</f>
        <v/>
      </c>
      <c r="K2814" s="6" t="str">
        <f aca="false">IF($H2814="","",DATE(YEAR($H2814),MONTH($H2814),1))</f>
        <v/>
      </c>
      <c r="L2814" s="0" t="str">
        <f aca="false">IF($A2814="","",INDEX(CARTAO_COMPRAS!$K:$K,INT((ROW()-2)/20)+2))</f>
        <v/>
      </c>
      <c r="M2814" s="0" t="str">
        <f aca="false">IF($A2814="","","Compra no cartão")</f>
        <v/>
      </c>
    </row>
    <row r="2815" customFormat="false" ht="13.5" hidden="false" customHeight="false" outlineLevel="0" collapsed="false">
      <c r="A2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5" s="0" t="str">
        <f aca="false">IF($A2815="","",INDEX(CARTAO_COMPRAS!$C:$C,INT((ROW()-2)/20)+2))</f>
        <v/>
      </c>
      <c r="C2815" s="0" t="str">
        <f aca="false">IF($A2815="","",INDEX(CARTAO_COMPRAS!$D:$D,INT((ROW()-2)/20)+2))</f>
        <v/>
      </c>
      <c r="D2815" s="0" t="str">
        <f aca="false">IF($A2815="","",INDEX(CARTAO_COMPRAS!$E:$E,INT((ROW()-2)/20)+2))</f>
        <v/>
      </c>
      <c r="E2815" s="0" t="str">
        <f aca="false">IF($A2815="","",INDEX(CARTAO_COMPRAS!$H:$H,INT((ROW()-2)/20)+2)+MOD(ROW()-2,20))</f>
        <v/>
      </c>
      <c r="F2815" s="0" t="str">
        <f aca="false">IF($A2815="","",INDEX(CARTAO_COMPRAS!$G:$G,INT((ROW()-2)/20)+2))</f>
        <v/>
      </c>
      <c r="G2815" s="5" t="str">
        <f aca="false">IF($A2815="","",INDEX(CARTAO_COMPRAS!$I:$I,INT((ROW()-2)/20)+2))</f>
        <v/>
      </c>
      <c r="H2815" s="4" t="str">
        <f aca="false">IF($A2815="","",EDATE(INDEX(CARTAO_COMPRAS!$J:$J,INT((ROW()-2)/20)+2),MOD(ROW()-2,20)))</f>
        <v/>
      </c>
      <c r="I2815" s="4" t="str">
        <f aca="false">IF($H2815="","",$H2815-WEEKDAY($H2815,2)+1)</f>
        <v/>
      </c>
      <c r="J2815" s="4" t="str">
        <f aca="false">IF($I2815="","",$I2815+6)</f>
        <v/>
      </c>
      <c r="K2815" s="6" t="str">
        <f aca="false">IF($H2815="","",DATE(YEAR($H2815),MONTH($H2815),1))</f>
        <v/>
      </c>
      <c r="L2815" s="0" t="str">
        <f aca="false">IF($A2815="","",INDEX(CARTAO_COMPRAS!$K:$K,INT((ROW()-2)/20)+2))</f>
        <v/>
      </c>
      <c r="M2815" s="0" t="str">
        <f aca="false">IF($A2815="","","Compra no cartão")</f>
        <v/>
      </c>
    </row>
    <row r="2816" customFormat="false" ht="13.5" hidden="false" customHeight="false" outlineLevel="0" collapsed="false">
      <c r="A2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6" s="0" t="str">
        <f aca="false">IF($A2816="","",INDEX(CARTAO_COMPRAS!$C:$C,INT((ROW()-2)/20)+2))</f>
        <v/>
      </c>
      <c r="C2816" s="0" t="str">
        <f aca="false">IF($A2816="","",INDEX(CARTAO_COMPRAS!$D:$D,INT((ROW()-2)/20)+2))</f>
        <v/>
      </c>
      <c r="D2816" s="0" t="str">
        <f aca="false">IF($A2816="","",INDEX(CARTAO_COMPRAS!$E:$E,INT((ROW()-2)/20)+2))</f>
        <v/>
      </c>
      <c r="E2816" s="0" t="str">
        <f aca="false">IF($A2816="","",INDEX(CARTAO_COMPRAS!$H:$H,INT((ROW()-2)/20)+2)+MOD(ROW()-2,20))</f>
        <v/>
      </c>
      <c r="F2816" s="0" t="str">
        <f aca="false">IF($A2816="","",INDEX(CARTAO_COMPRAS!$G:$G,INT((ROW()-2)/20)+2))</f>
        <v/>
      </c>
      <c r="G2816" s="5" t="str">
        <f aca="false">IF($A2816="","",INDEX(CARTAO_COMPRAS!$I:$I,INT((ROW()-2)/20)+2))</f>
        <v/>
      </c>
      <c r="H2816" s="4" t="str">
        <f aca="false">IF($A2816="","",EDATE(INDEX(CARTAO_COMPRAS!$J:$J,INT((ROW()-2)/20)+2),MOD(ROW()-2,20)))</f>
        <v/>
      </c>
      <c r="I2816" s="4" t="str">
        <f aca="false">IF($H2816="","",$H2816-WEEKDAY($H2816,2)+1)</f>
        <v/>
      </c>
      <c r="J2816" s="4" t="str">
        <f aca="false">IF($I2816="","",$I2816+6)</f>
        <v/>
      </c>
      <c r="K2816" s="6" t="str">
        <f aca="false">IF($H2816="","",DATE(YEAR($H2816),MONTH($H2816),1))</f>
        <v/>
      </c>
      <c r="L2816" s="0" t="str">
        <f aca="false">IF($A2816="","",INDEX(CARTAO_COMPRAS!$K:$K,INT((ROW()-2)/20)+2))</f>
        <v/>
      </c>
      <c r="M2816" s="0" t="str">
        <f aca="false">IF($A2816="","","Compra no cartão")</f>
        <v/>
      </c>
    </row>
    <row r="2817" customFormat="false" ht="13.5" hidden="false" customHeight="false" outlineLevel="0" collapsed="false">
      <c r="A2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7" s="0" t="str">
        <f aca="false">IF($A2817="","",INDEX(CARTAO_COMPRAS!$C:$C,INT((ROW()-2)/20)+2))</f>
        <v/>
      </c>
      <c r="C2817" s="0" t="str">
        <f aca="false">IF($A2817="","",INDEX(CARTAO_COMPRAS!$D:$D,INT((ROW()-2)/20)+2))</f>
        <v/>
      </c>
      <c r="D2817" s="0" t="str">
        <f aca="false">IF($A2817="","",INDEX(CARTAO_COMPRAS!$E:$E,INT((ROW()-2)/20)+2))</f>
        <v/>
      </c>
      <c r="E2817" s="0" t="str">
        <f aca="false">IF($A2817="","",INDEX(CARTAO_COMPRAS!$H:$H,INT((ROW()-2)/20)+2)+MOD(ROW()-2,20))</f>
        <v/>
      </c>
      <c r="F2817" s="0" t="str">
        <f aca="false">IF($A2817="","",INDEX(CARTAO_COMPRAS!$G:$G,INT((ROW()-2)/20)+2))</f>
        <v/>
      </c>
      <c r="G2817" s="5" t="str">
        <f aca="false">IF($A2817="","",INDEX(CARTAO_COMPRAS!$I:$I,INT((ROW()-2)/20)+2))</f>
        <v/>
      </c>
      <c r="H2817" s="4" t="str">
        <f aca="false">IF($A2817="","",EDATE(INDEX(CARTAO_COMPRAS!$J:$J,INT((ROW()-2)/20)+2),MOD(ROW()-2,20)))</f>
        <v/>
      </c>
      <c r="I2817" s="4" t="str">
        <f aca="false">IF($H2817="","",$H2817-WEEKDAY($H2817,2)+1)</f>
        <v/>
      </c>
      <c r="J2817" s="4" t="str">
        <f aca="false">IF($I2817="","",$I2817+6)</f>
        <v/>
      </c>
      <c r="K2817" s="6" t="str">
        <f aca="false">IF($H2817="","",DATE(YEAR($H2817),MONTH($H2817),1))</f>
        <v/>
      </c>
      <c r="L2817" s="0" t="str">
        <f aca="false">IF($A2817="","",INDEX(CARTAO_COMPRAS!$K:$K,INT((ROW()-2)/20)+2))</f>
        <v/>
      </c>
      <c r="M2817" s="0" t="str">
        <f aca="false">IF($A2817="","","Compra no cartão")</f>
        <v/>
      </c>
    </row>
    <row r="2818" customFormat="false" ht="13.5" hidden="false" customHeight="false" outlineLevel="0" collapsed="false">
      <c r="A2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8" s="0" t="str">
        <f aca="false">IF($A2818="","",INDEX(CARTAO_COMPRAS!$C:$C,INT((ROW()-2)/20)+2))</f>
        <v/>
      </c>
      <c r="C2818" s="0" t="str">
        <f aca="false">IF($A2818="","",INDEX(CARTAO_COMPRAS!$D:$D,INT((ROW()-2)/20)+2))</f>
        <v/>
      </c>
      <c r="D2818" s="0" t="str">
        <f aca="false">IF($A2818="","",INDEX(CARTAO_COMPRAS!$E:$E,INT((ROW()-2)/20)+2))</f>
        <v/>
      </c>
      <c r="E2818" s="0" t="str">
        <f aca="false">IF($A2818="","",INDEX(CARTAO_COMPRAS!$H:$H,INT((ROW()-2)/20)+2)+MOD(ROW()-2,20))</f>
        <v/>
      </c>
      <c r="F2818" s="0" t="str">
        <f aca="false">IF($A2818="","",INDEX(CARTAO_COMPRAS!$G:$G,INT((ROW()-2)/20)+2))</f>
        <v/>
      </c>
      <c r="G2818" s="5" t="str">
        <f aca="false">IF($A2818="","",INDEX(CARTAO_COMPRAS!$I:$I,INT((ROW()-2)/20)+2))</f>
        <v/>
      </c>
      <c r="H2818" s="4" t="str">
        <f aca="false">IF($A2818="","",EDATE(INDEX(CARTAO_COMPRAS!$J:$J,INT((ROW()-2)/20)+2),MOD(ROW()-2,20)))</f>
        <v/>
      </c>
      <c r="I2818" s="4" t="str">
        <f aca="false">IF($H2818="","",$H2818-WEEKDAY($H2818,2)+1)</f>
        <v/>
      </c>
      <c r="J2818" s="4" t="str">
        <f aca="false">IF($I2818="","",$I2818+6)</f>
        <v/>
      </c>
      <c r="K2818" s="6" t="str">
        <f aca="false">IF($H2818="","",DATE(YEAR($H2818),MONTH($H2818),1))</f>
        <v/>
      </c>
      <c r="L2818" s="0" t="str">
        <f aca="false">IF($A2818="","",INDEX(CARTAO_COMPRAS!$K:$K,INT((ROW()-2)/20)+2))</f>
        <v/>
      </c>
      <c r="M2818" s="0" t="str">
        <f aca="false">IF($A2818="","","Compra no cartão")</f>
        <v/>
      </c>
    </row>
    <row r="2819" customFormat="false" ht="13.5" hidden="false" customHeight="false" outlineLevel="0" collapsed="false">
      <c r="A2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19" s="0" t="str">
        <f aca="false">IF($A2819="","",INDEX(CARTAO_COMPRAS!$C:$C,INT((ROW()-2)/20)+2))</f>
        <v/>
      </c>
      <c r="C2819" s="0" t="str">
        <f aca="false">IF($A2819="","",INDEX(CARTAO_COMPRAS!$D:$D,INT((ROW()-2)/20)+2))</f>
        <v/>
      </c>
      <c r="D2819" s="0" t="str">
        <f aca="false">IF($A2819="","",INDEX(CARTAO_COMPRAS!$E:$E,INT((ROW()-2)/20)+2))</f>
        <v/>
      </c>
      <c r="E2819" s="0" t="str">
        <f aca="false">IF($A2819="","",INDEX(CARTAO_COMPRAS!$H:$H,INT((ROW()-2)/20)+2)+MOD(ROW()-2,20))</f>
        <v/>
      </c>
      <c r="F2819" s="0" t="str">
        <f aca="false">IF($A2819="","",INDEX(CARTAO_COMPRAS!$G:$G,INT((ROW()-2)/20)+2))</f>
        <v/>
      </c>
      <c r="G2819" s="5" t="str">
        <f aca="false">IF($A2819="","",INDEX(CARTAO_COMPRAS!$I:$I,INT((ROW()-2)/20)+2))</f>
        <v/>
      </c>
      <c r="H2819" s="4" t="str">
        <f aca="false">IF($A2819="","",EDATE(INDEX(CARTAO_COMPRAS!$J:$J,INT((ROW()-2)/20)+2),MOD(ROW()-2,20)))</f>
        <v/>
      </c>
      <c r="I2819" s="4" t="str">
        <f aca="false">IF($H2819="","",$H2819-WEEKDAY($H2819,2)+1)</f>
        <v/>
      </c>
      <c r="J2819" s="4" t="str">
        <f aca="false">IF($I2819="","",$I2819+6)</f>
        <v/>
      </c>
      <c r="K2819" s="6" t="str">
        <f aca="false">IF($H2819="","",DATE(YEAR($H2819),MONTH($H2819),1))</f>
        <v/>
      </c>
      <c r="L2819" s="0" t="str">
        <f aca="false">IF($A2819="","",INDEX(CARTAO_COMPRAS!$K:$K,INT((ROW()-2)/20)+2))</f>
        <v/>
      </c>
      <c r="M2819" s="0" t="str">
        <f aca="false">IF($A2819="","","Compra no cartão")</f>
        <v/>
      </c>
    </row>
    <row r="2820" customFormat="false" ht="13.5" hidden="false" customHeight="false" outlineLevel="0" collapsed="false">
      <c r="A2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0" s="0" t="str">
        <f aca="false">IF($A2820="","",INDEX(CARTAO_COMPRAS!$C:$C,INT((ROW()-2)/20)+2))</f>
        <v/>
      </c>
      <c r="C2820" s="0" t="str">
        <f aca="false">IF($A2820="","",INDEX(CARTAO_COMPRAS!$D:$D,INT((ROW()-2)/20)+2))</f>
        <v/>
      </c>
      <c r="D2820" s="0" t="str">
        <f aca="false">IF($A2820="","",INDEX(CARTAO_COMPRAS!$E:$E,INT((ROW()-2)/20)+2))</f>
        <v/>
      </c>
      <c r="E2820" s="0" t="str">
        <f aca="false">IF($A2820="","",INDEX(CARTAO_COMPRAS!$H:$H,INT((ROW()-2)/20)+2)+MOD(ROW()-2,20))</f>
        <v/>
      </c>
      <c r="F2820" s="0" t="str">
        <f aca="false">IF($A2820="","",INDEX(CARTAO_COMPRAS!$G:$G,INT((ROW()-2)/20)+2))</f>
        <v/>
      </c>
      <c r="G2820" s="5" t="str">
        <f aca="false">IF($A2820="","",INDEX(CARTAO_COMPRAS!$I:$I,INT((ROW()-2)/20)+2))</f>
        <v/>
      </c>
      <c r="H2820" s="4" t="str">
        <f aca="false">IF($A2820="","",EDATE(INDEX(CARTAO_COMPRAS!$J:$J,INT((ROW()-2)/20)+2),MOD(ROW()-2,20)))</f>
        <v/>
      </c>
      <c r="I2820" s="4" t="str">
        <f aca="false">IF($H2820="","",$H2820-WEEKDAY($H2820,2)+1)</f>
        <v/>
      </c>
      <c r="J2820" s="4" t="str">
        <f aca="false">IF($I2820="","",$I2820+6)</f>
        <v/>
      </c>
      <c r="K2820" s="6" t="str">
        <f aca="false">IF($H2820="","",DATE(YEAR($H2820),MONTH($H2820),1))</f>
        <v/>
      </c>
      <c r="L2820" s="0" t="str">
        <f aca="false">IF($A2820="","",INDEX(CARTAO_COMPRAS!$K:$K,INT((ROW()-2)/20)+2))</f>
        <v/>
      </c>
      <c r="M2820" s="0" t="str">
        <f aca="false">IF($A2820="","","Compra no cartão")</f>
        <v/>
      </c>
    </row>
    <row r="2821" customFormat="false" ht="13.5" hidden="false" customHeight="false" outlineLevel="0" collapsed="false">
      <c r="A2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1" s="0" t="str">
        <f aca="false">IF($A2821="","",INDEX(CARTAO_COMPRAS!$C:$C,INT((ROW()-2)/20)+2))</f>
        <v/>
      </c>
      <c r="C2821" s="0" t="str">
        <f aca="false">IF($A2821="","",INDEX(CARTAO_COMPRAS!$D:$D,INT((ROW()-2)/20)+2))</f>
        <v/>
      </c>
      <c r="D2821" s="0" t="str">
        <f aca="false">IF($A2821="","",INDEX(CARTAO_COMPRAS!$E:$E,INT((ROW()-2)/20)+2))</f>
        <v/>
      </c>
      <c r="E2821" s="0" t="str">
        <f aca="false">IF($A2821="","",INDEX(CARTAO_COMPRAS!$H:$H,INT((ROW()-2)/20)+2)+MOD(ROW()-2,20))</f>
        <v/>
      </c>
      <c r="F2821" s="0" t="str">
        <f aca="false">IF($A2821="","",INDEX(CARTAO_COMPRAS!$G:$G,INT((ROW()-2)/20)+2))</f>
        <v/>
      </c>
      <c r="G2821" s="5" t="str">
        <f aca="false">IF($A2821="","",INDEX(CARTAO_COMPRAS!$I:$I,INT((ROW()-2)/20)+2))</f>
        <v/>
      </c>
      <c r="H2821" s="4" t="str">
        <f aca="false">IF($A2821="","",EDATE(INDEX(CARTAO_COMPRAS!$J:$J,INT((ROW()-2)/20)+2),MOD(ROW()-2,20)))</f>
        <v/>
      </c>
      <c r="I2821" s="4" t="str">
        <f aca="false">IF($H2821="","",$H2821-WEEKDAY($H2821,2)+1)</f>
        <v/>
      </c>
      <c r="J2821" s="4" t="str">
        <f aca="false">IF($I2821="","",$I2821+6)</f>
        <v/>
      </c>
      <c r="K2821" s="6" t="str">
        <f aca="false">IF($H2821="","",DATE(YEAR($H2821),MONTH($H2821),1))</f>
        <v/>
      </c>
      <c r="L2821" s="0" t="str">
        <f aca="false">IF($A2821="","",INDEX(CARTAO_COMPRAS!$K:$K,INT((ROW()-2)/20)+2))</f>
        <v/>
      </c>
      <c r="M2821" s="0" t="str">
        <f aca="false">IF($A2821="","","Compra no cartão")</f>
        <v/>
      </c>
    </row>
    <row r="2822" customFormat="false" ht="13.5" hidden="false" customHeight="false" outlineLevel="0" collapsed="false">
      <c r="A28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2" s="0" t="str">
        <f aca="false">IF($A2822="","",INDEX(CARTAO_COMPRAS!$C:$C,INT((ROW()-2)/20)+2))</f>
        <v/>
      </c>
      <c r="C2822" s="0" t="str">
        <f aca="false">IF($A2822="","",INDEX(CARTAO_COMPRAS!$D:$D,INT((ROW()-2)/20)+2))</f>
        <v/>
      </c>
      <c r="D2822" s="0" t="str">
        <f aca="false">IF($A2822="","",INDEX(CARTAO_COMPRAS!$E:$E,INT((ROW()-2)/20)+2))</f>
        <v/>
      </c>
      <c r="E2822" s="0" t="str">
        <f aca="false">IF($A2822="","",INDEX(CARTAO_COMPRAS!$H:$H,INT((ROW()-2)/20)+2)+MOD(ROW()-2,20))</f>
        <v/>
      </c>
      <c r="F2822" s="0" t="str">
        <f aca="false">IF($A2822="","",INDEX(CARTAO_COMPRAS!$G:$G,INT((ROW()-2)/20)+2))</f>
        <v/>
      </c>
      <c r="G2822" s="5" t="str">
        <f aca="false">IF($A2822="","",INDEX(CARTAO_COMPRAS!$I:$I,INT((ROW()-2)/20)+2))</f>
        <v/>
      </c>
      <c r="H2822" s="4" t="str">
        <f aca="false">IF($A2822="","",EDATE(INDEX(CARTAO_COMPRAS!$J:$J,INT((ROW()-2)/20)+2),MOD(ROW()-2,20)))</f>
        <v/>
      </c>
      <c r="I2822" s="4" t="str">
        <f aca="false">IF($H2822="","",$H2822-WEEKDAY($H2822,2)+1)</f>
        <v/>
      </c>
      <c r="J2822" s="4" t="str">
        <f aca="false">IF($I2822="","",$I2822+6)</f>
        <v/>
      </c>
      <c r="K2822" s="6" t="str">
        <f aca="false">IF($H2822="","",DATE(YEAR($H2822),MONTH($H2822),1))</f>
        <v/>
      </c>
      <c r="L2822" s="0" t="str">
        <f aca="false">IF($A2822="","",INDEX(CARTAO_COMPRAS!$K:$K,INT((ROW()-2)/20)+2))</f>
        <v/>
      </c>
      <c r="M2822" s="0" t="str">
        <f aca="false">IF($A2822="","","Compra no cartão")</f>
        <v/>
      </c>
    </row>
    <row r="2823" customFormat="false" ht="13.5" hidden="false" customHeight="false" outlineLevel="0" collapsed="false">
      <c r="A2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3" s="0" t="str">
        <f aca="false">IF($A2823="","",INDEX(CARTAO_COMPRAS!$C:$C,INT((ROW()-2)/20)+2))</f>
        <v/>
      </c>
      <c r="C2823" s="0" t="str">
        <f aca="false">IF($A2823="","",INDEX(CARTAO_COMPRAS!$D:$D,INT((ROW()-2)/20)+2))</f>
        <v/>
      </c>
      <c r="D2823" s="0" t="str">
        <f aca="false">IF($A2823="","",INDEX(CARTAO_COMPRAS!$E:$E,INT((ROW()-2)/20)+2))</f>
        <v/>
      </c>
      <c r="E2823" s="0" t="str">
        <f aca="false">IF($A2823="","",INDEX(CARTAO_COMPRAS!$H:$H,INT((ROW()-2)/20)+2)+MOD(ROW()-2,20))</f>
        <v/>
      </c>
      <c r="F2823" s="0" t="str">
        <f aca="false">IF($A2823="","",INDEX(CARTAO_COMPRAS!$G:$G,INT((ROW()-2)/20)+2))</f>
        <v/>
      </c>
      <c r="G2823" s="5" t="str">
        <f aca="false">IF($A2823="","",INDEX(CARTAO_COMPRAS!$I:$I,INT((ROW()-2)/20)+2))</f>
        <v/>
      </c>
      <c r="H2823" s="4" t="str">
        <f aca="false">IF($A2823="","",EDATE(INDEX(CARTAO_COMPRAS!$J:$J,INT((ROW()-2)/20)+2),MOD(ROW()-2,20)))</f>
        <v/>
      </c>
      <c r="I2823" s="4" t="str">
        <f aca="false">IF($H2823="","",$H2823-WEEKDAY($H2823,2)+1)</f>
        <v/>
      </c>
      <c r="J2823" s="4" t="str">
        <f aca="false">IF($I2823="","",$I2823+6)</f>
        <v/>
      </c>
      <c r="K2823" s="6" t="str">
        <f aca="false">IF($H2823="","",DATE(YEAR($H2823),MONTH($H2823),1))</f>
        <v/>
      </c>
      <c r="L2823" s="0" t="str">
        <f aca="false">IF($A2823="","",INDEX(CARTAO_COMPRAS!$K:$K,INT((ROW()-2)/20)+2))</f>
        <v/>
      </c>
      <c r="M2823" s="0" t="str">
        <f aca="false">IF($A2823="","","Compra no cartão")</f>
        <v/>
      </c>
    </row>
    <row r="2824" customFormat="false" ht="13.5" hidden="false" customHeight="false" outlineLevel="0" collapsed="false">
      <c r="A2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4" s="0" t="str">
        <f aca="false">IF($A2824="","",INDEX(CARTAO_COMPRAS!$C:$C,INT((ROW()-2)/20)+2))</f>
        <v/>
      </c>
      <c r="C2824" s="0" t="str">
        <f aca="false">IF($A2824="","",INDEX(CARTAO_COMPRAS!$D:$D,INT((ROW()-2)/20)+2))</f>
        <v/>
      </c>
      <c r="D2824" s="0" t="str">
        <f aca="false">IF($A2824="","",INDEX(CARTAO_COMPRAS!$E:$E,INT((ROW()-2)/20)+2))</f>
        <v/>
      </c>
      <c r="E2824" s="0" t="str">
        <f aca="false">IF($A2824="","",INDEX(CARTAO_COMPRAS!$H:$H,INT((ROW()-2)/20)+2)+MOD(ROW()-2,20))</f>
        <v/>
      </c>
      <c r="F2824" s="0" t="str">
        <f aca="false">IF($A2824="","",INDEX(CARTAO_COMPRAS!$G:$G,INT((ROW()-2)/20)+2))</f>
        <v/>
      </c>
      <c r="G2824" s="5" t="str">
        <f aca="false">IF($A2824="","",INDEX(CARTAO_COMPRAS!$I:$I,INT((ROW()-2)/20)+2))</f>
        <v/>
      </c>
      <c r="H2824" s="4" t="str">
        <f aca="false">IF($A2824="","",EDATE(INDEX(CARTAO_COMPRAS!$J:$J,INT((ROW()-2)/20)+2),MOD(ROW()-2,20)))</f>
        <v/>
      </c>
      <c r="I2824" s="4" t="str">
        <f aca="false">IF($H2824="","",$H2824-WEEKDAY($H2824,2)+1)</f>
        <v/>
      </c>
      <c r="J2824" s="4" t="str">
        <f aca="false">IF($I2824="","",$I2824+6)</f>
        <v/>
      </c>
      <c r="K2824" s="6" t="str">
        <f aca="false">IF($H2824="","",DATE(YEAR($H2824),MONTH($H2824),1))</f>
        <v/>
      </c>
      <c r="L2824" s="0" t="str">
        <f aca="false">IF($A2824="","",INDEX(CARTAO_COMPRAS!$K:$K,INT((ROW()-2)/20)+2))</f>
        <v/>
      </c>
      <c r="M2824" s="0" t="str">
        <f aca="false">IF($A2824="","","Compra no cartão")</f>
        <v/>
      </c>
    </row>
    <row r="2825" customFormat="false" ht="13.5" hidden="false" customHeight="false" outlineLevel="0" collapsed="false">
      <c r="A2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5" s="0" t="str">
        <f aca="false">IF($A2825="","",INDEX(CARTAO_COMPRAS!$C:$C,INT((ROW()-2)/20)+2))</f>
        <v/>
      </c>
      <c r="C2825" s="0" t="str">
        <f aca="false">IF($A2825="","",INDEX(CARTAO_COMPRAS!$D:$D,INT((ROW()-2)/20)+2))</f>
        <v/>
      </c>
      <c r="D2825" s="0" t="str">
        <f aca="false">IF($A2825="","",INDEX(CARTAO_COMPRAS!$E:$E,INT((ROW()-2)/20)+2))</f>
        <v/>
      </c>
      <c r="E2825" s="0" t="str">
        <f aca="false">IF($A2825="","",INDEX(CARTAO_COMPRAS!$H:$H,INT((ROW()-2)/20)+2)+MOD(ROW()-2,20))</f>
        <v/>
      </c>
      <c r="F2825" s="0" t="str">
        <f aca="false">IF($A2825="","",INDEX(CARTAO_COMPRAS!$G:$G,INT((ROW()-2)/20)+2))</f>
        <v/>
      </c>
      <c r="G2825" s="5" t="str">
        <f aca="false">IF($A2825="","",INDEX(CARTAO_COMPRAS!$I:$I,INT((ROW()-2)/20)+2))</f>
        <v/>
      </c>
      <c r="H2825" s="4" t="str">
        <f aca="false">IF($A2825="","",EDATE(INDEX(CARTAO_COMPRAS!$J:$J,INT((ROW()-2)/20)+2),MOD(ROW()-2,20)))</f>
        <v/>
      </c>
      <c r="I2825" s="4" t="str">
        <f aca="false">IF($H2825="","",$H2825-WEEKDAY($H2825,2)+1)</f>
        <v/>
      </c>
      <c r="J2825" s="4" t="str">
        <f aca="false">IF($I2825="","",$I2825+6)</f>
        <v/>
      </c>
      <c r="K2825" s="6" t="str">
        <f aca="false">IF($H2825="","",DATE(YEAR($H2825),MONTH($H2825),1))</f>
        <v/>
      </c>
      <c r="L2825" s="0" t="str">
        <f aca="false">IF($A2825="","",INDEX(CARTAO_COMPRAS!$K:$K,INT((ROW()-2)/20)+2))</f>
        <v/>
      </c>
      <c r="M2825" s="0" t="str">
        <f aca="false">IF($A2825="","","Compra no cartão")</f>
        <v/>
      </c>
    </row>
    <row r="2826" customFormat="false" ht="13.5" hidden="false" customHeight="false" outlineLevel="0" collapsed="false">
      <c r="A2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6" s="0" t="str">
        <f aca="false">IF($A2826="","",INDEX(CARTAO_COMPRAS!$C:$C,INT((ROW()-2)/20)+2))</f>
        <v/>
      </c>
      <c r="C2826" s="0" t="str">
        <f aca="false">IF($A2826="","",INDEX(CARTAO_COMPRAS!$D:$D,INT((ROW()-2)/20)+2))</f>
        <v/>
      </c>
      <c r="D2826" s="0" t="str">
        <f aca="false">IF($A2826="","",INDEX(CARTAO_COMPRAS!$E:$E,INT((ROW()-2)/20)+2))</f>
        <v/>
      </c>
      <c r="E2826" s="0" t="str">
        <f aca="false">IF($A2826="","",INDEX(CARTAO_COMPRAS!$H:$H,INT((ROW()-2)/20)+2)+MOD(ROW()-2,20))</f>
        <v/>
      </c>
      <c r="F2826" s="0" t="str">
        <f aca="false">IF($A2826="","",INDEX(CARTAO_COMPRAS!$G:$G,INT((ROW()-2)/20)+2))</f>
        <v/>
      </c>
      <c r="G2826" s="5" t="str">
        <f aca="false">IF($A2826="","",INDEX(CARTAO_COMPRAS!$I:$I,INT((ROW()-2)/20)+2))</f>
        <v/>
      </c>
      <c r="H2826" s="4" t="str">
        <f aca="false">IF($A2826="","",EDATE(INDEX(CARTAO_COMPRAS!$J:$J,INT((ROW()-2)/20)+2),MOD(ROW()-2,20)))</f>
        <v/>
      </c>
      <c r="I2826" s="4" t="str">
        <f aca="false">IF($H2826="","",$H2826-WEEKDAY($H2826,2)+1)</f>
        <v/>
      </c>
      <c r="J2826" s="4" t="str">
        <f aca="false">IF($I2826="","",$I2826+6)</f>
        <v/>
      </c>
      <c r="K2826" s="6" t="str">
        <f aca="false">IF($H2826="","",DATE(YEAR($H2826),MONTH($H2826),1))</f>
        <v/>
      </c>
      <c r="L2826" s="0" t="str">
        <f aca="false">IF($A2826="","",INDEX(CARTAO_COMPRAS!$K:$K,INT((ROW()-2)/20)+2))</f>
        <v/>
      </c>
      <c r="M2826" s="0" t="str">
        <f aca="false">IF($A2826="","","Compra no cartão")</f>
        <v/>
      </c>
    </row>
    <row r="2827" customFormat="false" ht="13.5" hidden="false" customHeight="false" outlineLevel="0" collapsed="false">
      <c r="A2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7" s="0" t="str">
        <f aca="false">IF($A2827="","",INDEX(CARTAO_COMPRAS!$C:$C,INT((ROW()-2)/20)+2))</f>
        <v/>
      </c>
      <c r="C2827" s="0" t="str">
        <f aca="false">IF($A2827="","",INDEX(CARTAO_COMPRAS!$D:$D,INT((ROW()-2)/20)+2))</f>
        <v/>
      </c>
      <c r="D2827" s="0" t="str">
        <f aca="false">IF($A2827="","",INDEX(CARTAO_COMPRAS!$E:$E,INT((ROW()-2)/20)+2))</f>
        <v/>
      </c>
      <c r="E2827" s="0" t="str">
        <f aca="false">IF($A2827="","",INDEX(CARTAO_COMPRAS!$H:$H,INT((ROW()-2)/20)+2)+MOD(ROW()-2,20))</f>
        <v/>
      </c>
      <c r="F2827" s="0" t="str">
        <f aca="false">IF($A2827="","",INDEX(CARTAO_COMPRAS!$G:$G,INT((ROW()-2)/20)+2))</f>
        <v/>
      </c>
      <c r="G2827" s="5" t="str">
        <f aca="false">IF($A2827="","",INDEX(CARTAO_COMPRAS!$I:$I,INT((ROW()-2)/20)+2))</f>
        <v/>
      </c>
      <c r="H2827" s="4" t="str">
        <f aca="false">IF($A2827="","",EDATE(INDEX(CARTAO_COMPRAS!$J:$J,INT((ROW()-2)/20)+2),MOD(ROW()-2,20)))</f>
        <v/>
      </c>
      <c r="I2827" s="4" t="str">
        <f aca="false">IF($H2827="","",$H2827-WEEKDAY($H2827,2)+1)</f>
        <v/>
      </c>
      <c r="J2827" s="4" t="str">
        <f aca="false">IF($I2827="","",$I2827+6)</f>
        <v/>
      </c>
      <c r="K2827" s="6" t="str">
        <f aca="false">IF($H2827="","",DATE(YEAR($H2827),MONTH($H2827),1))</f>
        <v/>
      </c>
      <c r="L2827" s="0" t="str">
        <f aca="false">IF($A2827="","",INDEX(CARTAO_COMPRAS!$K:$K,INT((ROW()-2)/20)+2))</f>
        <v/>
      </c>
      <c r="M2827" s="0" t="str">
        <f aca="false">IF($A2827="","","Compra no cartão")</f>
        <v/>
      </c>
    </row>
    <row r="2828" customFormat="false" ht="13.5" hidden="false" customHeight="false" outlineLevel="0" collapsed="false">
      <c r="A2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8" s="0" t="str">
        <f aca="false">IF($A2828="","",INDEX(CARTAO_COMPRAS!$C:$C,INT((ROW()-2)/20)+2))</f>
        <v/>
      </c>
      <c r="C2828" s="0" t="str">
        <f aca="false">IF($A2828="","",INDEX(CARTAO_COMPRAS!$D:$D,INT((ROW()-2)/20)+2))</f>
        <v/>
      </c>
      <c r="D2828" s="0" t="str">
        <f aca="false">IF($A2828="","",INDEX(CARTAO_COMPRAS!$E:$E,INT((ROW()-2)/20)+2))</f>
        <v/>
      </c>
      <c r="E2828" s="0" t="str">
        <f aca="false">IF($A2828="","",INDEX(CARTAO_COMPRAS!$H:$H,INT((ROW()-2)/20)+2)+MOD(ROW()-2,20))</f>
        <v/>
      </c>
      <c r="F2828" s="0" t="str">
        <f aca="false">IF($A2828="","",INDEX(CARTAO_COMPRAS!$G:$G,INT((ROW()-2)/20)+2))</f>
        <v/>
      </c>
      <c r="G2828" s="5" t="str">
        <f aca="false">IF($A2828="","",INDEX(CARTAO_COMPRAS!$I:$I,INT((ROW()-2)/20)+2))</f>
        <v/>
      </c>
      <c r="H2828" s="4" t="str">
        <f aca="false">IF($A2828="","",EDATE(INDEX(CARTAO_COMPRAS!$J:$J,INT((ROW()-2)/20)+2),MOD(ROW()-2,20)))</f>
        <v/>
      </c>
      <c r="I2828" s="4" t="str">
        <f aca="false">IF($H2828="","",$H2828-WEEKDAY($H2828,2)+1)</f>
        <v/>
      </c>
      <c r="J2828" s="4" t="str">
        <f aca="false">IF($I2828="","",$I2828+6)</f>
        <v/>
      </c>
      <c r="K2828" s="6" t="str">
        <f aca="false">IF($H2828="","",DATE(YEAR($H2828),MONTH($H2828),1))</f>
        <v/>
      </c>
      <c r="L2828" s="0" t="str">
        <f aca="false">IF($A2828="","",INDEX(CARTAO_COMPRAS!$K:$K,INT((ROW()-2)/20)+2))</f>
        <v/>
      </c>
      <c r="M2828" s="0" t="str">
        <f aca="false">IF($A2828="","","Compra no cartão")</f>
        <v/>
      </c>
    </row>
    <row r="2829" customFormat="false" ht="13.5" hidden="false" customHeight="false" outlineLevel="0" collapsed="false">
      <c r="A2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29" s="0" t="str">
        <f aca="false">IF($A2829="","",INDEX(CARTAO_COMPRAS!$C:$C,INT((ROW()-2)/20)+2))</f>
        <v/>
      </c>
      <c r="C2829" s="0" t="str">
        <f aca="false">IF($A2829="","",INDEX(CARTAO_COMPRAS!$D:$D,INT((ROW()-2)/20)+2))</f>
        <v/>
      </c>
      <c r="D2829" s="0" t="str">
        <f aca="false">IF($A2829="","",INDEX(CARTAO_COMPRAS!$E:$E,INT((ROW()-2)/20)+2))</f>
        <v/>
      </c>
      <c r="E2829" s="0" t="str">
        <f aca="false">IF($A2829="","",INDEX(CARTAO_COMPRAS!$H:$H,INT((ROW()-2)/20)+2)+MOD(ROW()-2,20))</f>
        <v/>
      </c>
      <c r="F2829" s="0" t="str">
        <f aca="false">IF($A2829="","",INDEX(CARTAO_COMPRAS!$G:$G,INT((ROW()-2)/20)+2))</f>
        <v/>
      </c>
      <c r="G2829" s="5" t="str">
        <f aca="false">IF($A2829="","",INDEX(CARTAO_COMPRAS!$I:$I,INT((ROW()-2)/20)+2))</f>
        <v/>
      </c>
      <c r="H2829" s="4" t="str">
        <f aca="false">IF($A2829="","",EDATE(INDEX(CARTAO_COMPRAS!$J:$J,INT((ROW()-2)/20)+2),MOD(ROW()-2,20)))</f>
        <v/>
      </c>
      <c r="I2829" s="4" t="str">
        <f aca="false">IF($H2829="","",$H2829-WEEKDAY($H2829,2)+1)</f>
        <v/>
      </c>
      <c r="J2829" s="4" t="str">
        <f aca="false">IF($I2829="","",$I2829+6)</f>
        <v/>
      </c>
      <c r="K2829" s="6" t="str">
        <f aca="false">IF($H2829="","",DATE(YEAR($H2829),MONTH($H2829),1))</f>
        <v/>
      </c>
      <c r="L2829" s="0" t="str">
        <f aca="false">IF($A2829="","",INDEX(CARTAO_COMPRAS!$K:$K,INT((ROW()-2)/20)+2))</f>
        <v/>
      </c>
      <c r="M2829" s="0" t="str">
        <f aca="false">IF($A2829="","","Compra no cartão")</f>
        <v/>
      </c>
    </row>
    <row r="2830" customFormat="false" ht="13.5" hidden="false" customHeight="false" outlineLevel="0" collapsed="false">
      <c r="A2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0" s="0" t="str">
        <f aca="false">IF($A2830="","",INDEX(CARTAO_COMPRAS!$C:$C,INT((ROW()-2)/20)+2))</f>
        <v/>
      </c>
      <c r="C2830" s="0" t="str">
        <f aca="false">IF($A2830="","",INDEX(CARTAO_COMPRAS!$D:$D,INT((ROW()-2)/20)+2))</f>
        <v/>
      </c>
      <c r="D2830" s="0" t="str">
        <f aca="false">IF($A2830="","",INDEX(CARTAO_COMPRAS!$E:$E,INT((ROW()-2)/20)+2))</f>
        <v/>
      </c>
      <c r="E2830" s="0" t="str">
        <f aca="false">IF($A2830="","",INDEX(CARTAO_COMPRAS!$H:$H,INT((ROW()-2)/20)+2)+MOD(ROW()-2,20))</f>
        <v/>
      </c>
      <c r="F2830" s="0" t="str">
        <f aca="false">IF($A2830="","",INDEX(CARTAO_COMPRAS!$G:$G,INT((ROW()-2)/20)+2))</f>
        <v/>
      </c>
      <c r="G2830" s="5" t="str">
        <f aca="false">IF($A2830="","",INDEX(CARTAO_COMPRAS!$I:$I,INT((ROW()-2)/20)+2))</f>
        <v/>
      </c>
      <c r="H2830" s="4" t="str">
        <f aca="false">IF($A2830="","",EDATE(INDEX(CARTAO_COMPRAS!$J:$J,INT((ROW()-2)/20)+2),MOD(ROW()-2,20)))</f>
        <v/>
      </c>
      <c r="I2830" s="4" t="str">
        <f aca="false">IF($H2830="","",$H2830-WEEKDAY($H2830,2)+1)</f>
        <v/>
      </c>
      <c r="J2830" s="4" t="str">
        <f aca="false">IF($I2830="","",$I2830+6)</f>
        <v/>
      </c>
      <c r="K2830" s="6" t="str">
        <f aca="false">IF($H2830="","",DATE(YEAR($H2830),MONTH($H2830),1))</f>
        <v/>
      </c>
      <c r="L2830" s="0" t="str">
        <f aca="false">IF($A2830="","",INDEX(CARTAO_COMPRAS!$K:$K,INT((ROW()-2)/20)+2))</f>
        <v/>
      </c>
      <c r="M2830" s="0" t="str">
        <f aca="false">IF($A2830="","","Compra no cartão")</f>
        <v/>
      </c>
    </row>
    <row r="2831" customFormat="false" ht="13.5" hidden="false" customHeight="false" outlineLevel="0" collapsed="false">
      <c r="A2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1" s="0" t="str">
        <f aca="false">IF($A2831="","",INDEX(CARTAO_COMPRAS!$C:$C,INT((ROW()-2)/20)+2))</f>
        <v/>
      </c>
      <c r="C2831" s="0" t="str">
        <f aca="false">IF($A2831="","",INDEX(CARTAO_COMPRAS!$D:$D,INT((ROW()-2)/20)+2))</f>
        <v/>
      </c>
      <c r="D2831" s="0" t="str">
        <f aca="false">IF($A2831="","",INDEX(CARTAO_COMPRAS!$E:$E,INT((ROW()-2)/20)+2))</f>
        <v/>
      </c>
      <c r="E2831" s="0" t="str">
        <f aca="false">IF($A2831="","",INDEX(CARTAO_COMPRAS!$H:$H,INT((ROW()-2)/20)+2)+MOD(ROW()-2,20))</f>
        <v/>
      </c>
      <c r="F2831" s="0" t="str">
        <f aca="false">IF($A2831="","",INDEX(CARTAO_COMPRAS!$G:$G,INT((ROW()-2)/20)+2))</f>
        <v/>
      </c>
      <c r="G2831" s="5" t="str">
        <f aca="false">IF($A2831="","",INDEX(CARTAO_COMPRAS!$I:$I,INT((ROW()-2)/20)+2))</f>
        <v/>
      </c>
      <c r="H2831" s="4" t="str">
        <f aca="false">IF($A2831="","",EDATE(INDEX(CARTAO_COMPRAS!$J:$J,INT((ROW()-2)/20)+2),MOD(ROW()-2,20)))</f>
        <v/>
      </c>
      <c r="I2831" s="4" t="str">
        <f aca="false">IF($H2831="","",$H2831-WEEKDAY($H2831,2)+1)</f>
        <v/>
      </c>
      <c r="J2831" s="4" t="str">
        <f aca="false">IF($I2831="","",$I2831+6)</f>
        <v/>
      </c>
      <c r="K2831" s="6" t="str">
        <f aca="false">IF($H2831="","",DATE(YEAR($H2831),MONTH($H2831),1))</f>
        <v/>
      </c>
      <c r="L2831" s="0" t="str">
        <f aca="false">IF($A2831="","",INDEX(CARTAO_COMPRAS!$K:$K,INT((ROW()-2)/20)+2))</f>
        <v/>
      </c>
      <c r="M2831" s="0" t="str">
        <f aca="false">IF($A2831="","","Compra no cartão")</f>
        <v/>
      </c>
    </row>
    <row r="2832" customFormat="false" ht="13.5" hidden="false" customHeight="false" outlineLevel="0" collapsed="false">
      <c r="A2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2" s="0" t="str">
        <f aca="false">IF($A2832="","",INDEX(CARTAO_COMPRAS!$C:$C,INT((ROW()-2)/20)+2))</f>
        <v/>
      </c>
      <c r="C2832" s="0" t="str">
        <f aca="false">IF($A2832="","",INDEX(CARTAO_COMPRAS!$D:$D,INT((ROW()-2)/20)+2))</f>
        <v/>
      </c>
      <c r="D2832" s="0" t="str">
        <f aca="false">IF($A2832="","",INDEX(CARTAO_COMPRAS!$E:$E,INT((ROW()-2)/20)+2))</f>
        <v/>
      </c>
      <c r="E2832" s="0" t="str">
        <f aca="false">IF($A2832="","",INDEX(CARTAO_COMPRAS!$H:$H,INT((ROW()-2)/20)+2)+MOD(ROW()-2,20))</f>
        <v/>
      </c>
      <c r="F2832" s="0" t="str">
        <f aca="false">IF($A2832="","",INDEX(CARTAO_COMPRAS!$G:$G,INT((ROW()-2)/20)+2))</f>
        <v/>
      </c>
      <c r="G2832" s="5" t="str">
        <f aca="false">IF($A2832="","",INDEX(CARTAO_COMPRAS!$I:$I,INT((ROW()-2)/20)+2))</f>
        <v/>
      </c>
      <c r="H2832" s="4" t="str">
        <f aca="false">IF($A2832="","",EDATE(INDEX(CARTAO_COMPRAS!$J:$J,INT((ROW()-2)/20)+2),MOD(ROW()-2,20)))</f>
        <v/>
      </c>
      <c r="I2832" s="4" t="str">
        <f aca="false">IF($H2832="","",$H2832-WEEKDAY($H2832,2)+1)</f>
        <v/>
      </c>
      <c r="J2832" s="4" t="str">
        <f aca="false">IF($I2832="","",$I2832+6)</f>
        <v/>
      </c>
      <c r="K2832" s="6" t="str">
        <f aca="false">IF($H2832="","",DATE(YEAR($H2832),MONTH($H2832),1))</f>
        <v/>
      </c>
      <c r="L2832" s="0" t="str">
        <f aca="false">IF($A2832="","",INDEX(CARTAO_COMPRAS!$K:$K,INT((ROW()-2)/20)+2))</f>
        <v/>
      </c>
      <c r="M2832" s="0" t="str">
        <f aca="false">IF($A2832="","","Compra no cartão")</f>
        <v/>
      </c>
    </row>
    <row r="2833" customFormat="false" ht="13.5" hidden="false" customHeight="false" outlineLevel="0" collapsed="false">
      <c r="A2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3" s="0" t="str">
        <f aca="false">IF($A2833="","",INDEX(CARTAO_COMPRAS!$C:$C,INT((ROW()-2)/20)+2))</f>
        <v/>
      </c>
      <c r="C2833" s="0" t="str">
        <f aca="false">IF($A2833="","",INDEX(CARTAO_COMPRAS!$D:$D,INT((ROW()-2)/20)+2))</f>
        <v/>
      </c>
      <c r="D2833" s="0" t="str">
        <f aca="false">IF($A2833="","",INDEX(CARTAO_COMPRAS!$E:$E,INT((ROW()-2)/20)+2))</f>
        <v/>
      </c>
      <c r="E2833" s="0" t="str">
        <f aca="false">IF($A2833="","",INDEX(CARTAO_COMPRAS!$H:$H,INT((ROW()-2)/20)+2)+MOD(ROW()-2,20))</f>
        <v/>
      </c>
      <c r="F2833" s="0" t="str">
        <f aca="false">IF($A2833="","",INDEX(CARTAO_COMPRAS!$G:$G,INT((ROW()-2)/20)+2))</f>
        <v/>
      </c>
      <c r="G2833" s="5" t="str">
        <f aca="false">IF($A2833="","",INDEX(CARTAO_COMPRAS!$I:$I,INT((ROW()-2)/20)+2))</f>
        <v/>
      </c>
      <c r="H2833" s="4" t="str">
        <f aca="false">IF($A2833="","",EDATE(INDEX(CARTAO_COMPRAS!$J:$J,INT((ROW()-2)/20)+2),MOD(ROW()-2,20)))</f>
        <v/>
      </c>
      <c r="I2833" s="4" t="str">
        <f aca="false">IF($H2833="","",$H2833-WEEKDAY($H2833,2)+1)</f>
        <v/>
      </c>
      <c r="J2833" s="4" t="str">
        <f aca="false">IF($I2833="","",$I2833+6)</f>
        <v/>
      </c>
      <c r="K2833" s="6" t="str">
        <f aca="false">IF($H2833="","",DATE(YEAR($H2833),MONTH($H2833),1))</f>
        <v/>
      </c>
      <c r="L2833" s="0" t="str">
        <f aca="false">IF($A2833="","",INDEX(CARTAO_COMPRAS!$K:$K,INT((ROW()-2)/20)+2))</f>
        <v/>
      </c>
      <c r="M2833" s="0" t="str">
        <f aca="false">IF($A2833="","","Compra no cartão")</f>
        <v/>
      </c>
    </row>
    <row r="2834" customFormat="false" ht="13.5" hidden="false" customHeight="false" outlineLevel="0" collapsed="false">
      <c r="A2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4" s="0" t="str">
        <f aca="false">IF($A2834="","",INDEX(CARTAO_COMPRAS!$C:$C,INT((ROW()-2)/20)+2))</f>
        <v/>
      </c>
      <c r="C2834" s="0" t="str">
        <f aca="false">IF($A2834="","",INDEX(CARTAO_COMPRAS!$D:$D,INT((ROW()-2)/20)+2))</f>
        <v/>
      </c>
      <c r="D2834" s="0" t="str">
        <f aca="false">IF($A2834="","",INDEX(CARTAO_COMPRAS!$E:$E,INT((ROW()-2)/20)+2))</f>
        <v/>
      </c>
      <c r="E2834" s="0" t="str">
        <f aca="false">IF($A2834="","",INDEX(CARTAO_COMPRAS!$H:$H,INT((ROW()-2)/20)+2)+MOD(ROW()-2,20))</f>
        <v/>
      </c>
      <c r="F2834" s="0" t="str">
        <f aca="false">IF($A2834="","",INDEX(CARTAO_COMPRAS!$G:$G,INT((ROW()-2)/20)+2))</f>
        <v/>
      </c>
      <c r="G2834" s="5" t="str">
        <f aca="false">IF($A2834="","",INDEX(CARTAO_COMPRAS!$I:$I,INT((ROW()-2)/20)+2))</f>
        <v/>
      </c>
      <c r="H2834" s="4" t="str">
        <f aca="false">IF($A2834="","",EDATE(INDEX(CARTAO_COMPRAS!$J:$J,INT((ROW()-2)/20)+2),MOD(ROW()-2,20)))</f>
        <v/>
      </c>
      <c r="I2834" s="4" t="str">
        <f aca="false">IF($H2834="","",$H2834-WEEKDAY($H2834,2)+1)</f>
        <v/>
      </c>
      <c r="J2834" s="4" t="str">
        <f aca="false">IF($I2834="","",$I2834+6)</f>
        <v/>
      </c>
      <c r="K2834" s="6" t="str">
        <f aca="false">IF($H2834="","",DATE(YEAR($H2834),MONTH($H2834),1))</f>
        <v/>
      </c>
      <c r="L2834" s="0" t="str">
        <f aca="false">IF($A2834="","",INDEX(CARTAO_COMPRAS!$K:$K,INT((ROW()-2)/20)+2))</f>
        <v/>
      </c>
      <c r="M2834" s="0" t="str">
        <f aca="false">IF($A2834="","","Compra no cartão")</f>
        <v/>
      </c>
    </row>
    <row r="2835" customFormat="false" ht="13.5" hidden="false" customHeight="false" outlineLevel="0" collapsed="false">
      <c r="A2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5" s="0" t="str">
        <f aca="false">IF($A2835="","",INDEX(CARTAO_COMPRAS!$C:$C,INT((ROW()-2)/20)+2))</f>
        <v/>
      </c>
      <c r="C2835" s="0" t="str">
        <f aca="false">IF($A2835="","",INDEX(CARTAO_COMPRAS!$D:$D,INT((ROW()-2)/20)+2))</f>
        <v/>
      </c>
      <c r="D2835" s="0" t="str">
        <f aca="false">IF($A2835="","",INDEX(CARTAO_COMPRAS!$E:$E,INT((ROW()-2)/20)+2))</f>
        <v/>
      </c>
      <c r="E2835" s="0" t="str">
        <f aca="false">IF($A2835="","",INDEX(CARTAO_COMPRAS!$H:$H,INT((ROW()-2)/20)+2)+MOD(ROW()-2,20))</f>
        <v/>
      </c>
      <c r="F2835" s="0" t="str">
        <f aca="false">IF($A2835="","",INDEX(CARTAO_COMPRAS!$G:$G,INT((ROW()-2)/20)+2))</f>
        <v/>
      </c>
      <c r="G2835" s="5" t="str">
        <f aca="false">IF($A2835="","",INDEX(CARTAO_COMPRAS!$I:$I,INT((ROW()-2)/20)+2))</f>
        <v/>
      </c>
      <c r="H2835" s="4" t="str">
        <f aca="false">IF($A2835="","",EDATE(INDEX(CARTAO_COMPRAS!$J:$J,INT((ROW()-2)/20)+2),MOD(ROW()-2,20)))</f>
        <v/>
      </c>
      <c r="I2835" s="4" t="str">
        <f aca="false">IF($H2835="","",$H2835-WEEKDAY($H2835,2)+1)</f>
        <v/>
      </c>
      <c r="J2835" s="4" t="str">
        <f aca="false">IF($I2835="","",$I2835+6)</f>
        <v/>
      </c>
      <c r="K2835" s="6" t="str">
        <f aca="false">IF($H2835="","",DATE(YEAR($H2835),MONTH($H2835),1))</f>
        <v/>
      </c>
      <c r="L2835" s="0" t="str">
        <f aca="false">IF($A2835="","",INDEX(CARTAO_COMPRAS!$K:$K,INT((ROW()-2)/20)+2))</f>
        <v/>
      </c>
      <c r="M2835" s="0" t="str">
        <f aca="false">IF($A2835="","","Compra no cartão")</f>
        <v/>
      </c>
    </row>
    <row r="2836" customFormat="false" ht="13.5" hidden="false" customHeight="false" outlineLevel="0" collapsed="false">
      <c r="A2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6" s="0" t="str">
        <f aca="false">IF($A2836="","",INDEX(CARTAO_COMPRAS!$C:$C,INT((ROW()-2)/20)+2))</f>
        <v/>
      </c>
      <c r="C2836" s="0" t="str">
        <f aca="false">IF($A2836="","",INDEX(CARTAO_COMPRAS!$D:$D,INT((ROW()-2)/20)+2))</f>
        <v/>
      </c>
      <c r="D2836" s="0" t="str">
        <f aca="false">IF($A2836="","",INDEX(CARTAO_COMPRAS!$E:$E,INT((ROW()-2)/20)+2))</f>
        <v/>
      </c>
      <c r="E2836" s="0" t="str">
        <f aca="false">IF($A2836="","",INDEX(CARTAO_COMPRAS!$H:$H,INT((ROW()-2)/20)+2)+MOD(ROW()-2,20))</f>
        <v/>
      </c>
      <c r="F2836" s="0" t="str">
        <f aca="false">IF($A2836="","",INDEX(CARTAO_COMPRAS!$G:$G,INT((ROW()-2)/20)+2))</f>
        <v/>
      </c>
      <c r="G2836" s="5" t="str">
        <f aca="false">IF($A2836="","",INDEX(CARTAO_COMPRAS!$I:$I,INT((ROW()-2)/20)+2))</f>
        <v/>
      </c>
      <c r="H2836" s="4" t="str">
        <f aca="false">IF($A2836="","",EDATE(INDEX(CARTAO_COMPRAS!$J:$J,INT((ROW()-2)/20)+2),MOD(ROW()-2,20)))</f>
        <v/>
      </c>
      <c r="I2836" s="4" t="str">
        <f aca="false">IF($H2836="","",$H2836-WEEKDAY($H2836,2)+1)</f>
        <v/>
      </c>
      <c r="J2836" s="4" t="str">
        <f aca="false">IF($I2836="","",$I2836+6)</f>
        <v/>
      </c>
      <c r="K2836" s="6" t="str">
        <f aca="false">IF($H2836="","",DATE(YEAR($H2836),MONTH($H2836),1))</f>
        <v/>
      </c>
      <c r="L2836" s="0" t="str">
        <f aca="false">IF($A2836="","",INDEX(CARTAO_COMPRAS!$K:$K,INT((ROW()-2)/20)+2))</f>
        <v/>
      </c>
      <c r="M2836" s="0" t="str">
        <f aca="false">IF($A2836="","","Compra no cartão")</f>
        <v/>
      </c>
    </row>
    <row r="2837" customFormat="false" ht="13.5" hidden="false" customHeight="false" outlineLevel="0" collapsed="false">
      <c r="A2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7" s="0" t="str">
        <f aca="false">IF($A2837="","",INDEX(CARTAO_COMPRAS!$C:$C,INT((ROW()-2)/20)+2))</f>
        <v/>
      </c>
      <c r="C2837" s="0" t="str">
        <f aca="false">IF($A2837="","",INDEX(CARTAO_COMPRAS!$D:$D,INT((ROW()-2)/20)+2))</f>
        <v/>
      </c>
      <c r="D2837" s="0" t="str">
        <f aca="false">IF($A2837="","",INDEX(CARTAO_COMPRAS!$E:$E,INT((ROW()-2)/20)+2))</f>
        <v/>
      </c>
      <c r="E2837" s="0" t="str">
        <f aca="false">IF($A2837="","",INDEX(CARTAO_COMPRAS!$H:$H,INT((ROW()-2)/20)+2)+MOD(ROW()-2,20))</f>
        <v/>
      </c>
      <c r="F2837" s="0" t="str">
        <f aca="false">IF($A2837="","",INDEX(CARTAO_COMPRAS!$G:$G,INT((ROW()-2)/20)+2))</f>
        <v/>
      </c>
      <c r="G2837" s="5" t="str">
        <f aca="false">IF($A2837="","",INDEX(CARTAO_COMPRAS!$I:$I,INT((ROW()-2)/20)+2))</f>
        <v/>
      </c>
      <c r="H2837" s="4" t="str">
        <f aca="false">IF($A2837="","",EDATE(INDEX(CARTAO_COMPRAS!$J:$J,INT((ROW()-2)/20)+2),MOD(ROW()-2,20)))</f>
        <v/>
      </c>
      <c r="I2837" s="4" t="str">
        <f aca="false">IF($H2837="","",$H2837-WEEKDAY($H2837,2)+1)</f>
        <v/>
      </c>
      <c r="J2837" s="4" t="str">
        <f aca="false">IF($I2837="","",$I2837+6)</f>
        <v/>
      </c>
      <c r="K2837" s="6" t="str">
        <f aca="false">IF($H2837="","",DATE(YEAR($H2837),MONTH($H2837),1))</f>
        <v/>
      </c>
      <c r="L2837" s="0" t="str">
        <f aca="false">IF($A2837="","",INDEX(CARTAO_COMPRAS!$K:$K,INT((ROW()-2)/20)+2))</f>
        <v/>
      </c>
      <c r="M2837" s="0" t="str">
        <f aca="false">IF($A2837="","","Compra no cartão")</f>
        <v/>
      </c>
    </row>
    <row r="2838" customFormat="false" ht="13.5" hidden="false" customHeight="false" outlineLevel="0" collapsed="false">
      <c r="A2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8" s="0" t="str">
        <f aca="false">IF($A2838="","",INDEX(CARTAO_COMPRAS!$C:$C,INT((ROW()-2)/20)+2))</f>
        <v/>
      </c>
      <c r="C2838" s="0" t="str">
        <f aca="false">IF($A2838="","",INDEX(CARTAO_COMPRAS!$D:$D,INT((ROW()-2)/20)+2))</f>
        <v/>
      </c>
      <c r="D2838" s="0" t="str">
        <f aca="false">IF($A2838="","",INDEX(CARTAO_COMPRAS!$E:$E,INT((ROW()-2)/20)+2))</f>
        <v/>
      </c>
      <c r="E2838" s="0" t="str">
        <f aca="false">IF($A2838="","",INDEX(CARTAO_COMPRAS!$H:$H,INT((ROW()-2)/20)+2)+MOD(ROW()-2,20))</f>
        <v/>
      </c>
      <c r="F2838" s="0" t="str">
        <f aca="false">IF($A2838="","",INDEX(CARTAO_COMPRAS!$G:$G,INT((ROW()-2)/20)+2))</f>
        <v/>
      </c>
      <c r="G2838" s="5" t="str">
        <f aca="false">IF($A2838="","",INDEX(CARTAO_COMPRAS!$I:$I,INT((ROW()-2)/20)+2))</f>
        <v/>
      </c>
      <c r="H2838" s="4" t="str">
        <f aca="false">IF($A2838="","",EDATE(INDEX(CARTAO_COMPRAS!$J:$J,INT((ROW()-2)/20)+2),MOD(ROW()-2,20)))</f>
        <v/>
      </c>
      <c r="I2838" s="4" t="str">
        <f aca="false">IF($H2838="","",$H2838-WEEKDAY($H2838,2)+1)</f>
        <v/>
      </c>
      <c r="J2838" s="4" t="str">
        <f aca="false">IF($I2838="","",$I2838+6)</f>
        <v/>
      </c>
      <c r="K2838" s="6" t="str">
        <f aca="false">IF($H2838="","",DATE(YEAR($H2838),MONTH($H2838),1))</f>
        <v/>
      </c>
      <c r="L2838" s="0" t="str">
        <f aca="false">IF($A2838="","",INDEX(CARTAO_COMPRAS!$K:$K,INT((ROW()-2)/20)+2))</f>
        <v/>
      </c>
      <c r="M2838" s="0" t="str">
        <f aca="false">IF($A2838="","","Compra no cartão")</f>
        <v/>
      </c>
    </row>
    <row r="2839" customFormat="false" ht="13.5" hidden="false" customHeight="false" outlineLevel="0" collapsed="false">
      <c r="A2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39" s="0" t="str">
        <f aca="false">IF($A2839="","",INDEX(CARTAO_COMPRAS!$C:$C,INT((ROW()-2)/20)+2))</f>
        <v/>
      </c>
      <c r="C2839" s="0" t="str">
        <f aca="false">IF($A2839="","",INDEX(CARTAO_COMPRAS!$D:$D,INT((ROW()-2)/20)+2))</f>
        <v/>
      </c>
      <c r="D2839" s="0" t="str">
        <f aca="false">IF($A2839="","",INDEX(CARTAO_COMPRAS!$E:$E,INT((ROW()-2)/20)+2))</f>
        <v/>
      </c>
      <c r="E2839" s="0" t="str">
        <f aca="false">IF($A2839="","",INDEX(CARTAO_COMPRAS!$H:$H,INT((ROW()-2)/20)+2)+MOD(ROW()-2,20))</f>
        <v/>
      </c>
      <c r="F2839" s="0" t="str">
        <f aca="false">IF($A2839="","",INDEX(CARTAO_COMPRAS!$G:$G,INT((ROW()-2)/20)+2))</f>
        <v/>
      </c>
      <c r="G2839" s="5" t="str">
        <f aca="false">IF($A2839="","",INDEX(CARTAO_COMPRAS!$I:$I,INT((ROW()-2)/20)+2))</f>
        <v/>
      </c>
      <c r="H2839" s="4" t="str">
        <f aca="false">IF($A2839="","",EDATE(INDEX(CARTAO_COMPRAS!$J:$J,INT((ROW()-2)/20)+2),MOD(ROW()-2,20)))</f>
        <v/>
      </c>
      <c r="I2839" s="4" t="str">
        <f aca="false">IF($H2839="","",$H2839-WEEKDAY($H2839,2)+1)</f>
        <v/>
      </c>
      <c r="J2839" s="4" t="str">
        <f aca="false">IF($I2839="","",$I2839+6)</f>
        <v/>
      </c>
      <c r="K2839" s="6" t="str">
        <f aca="false">IF($H2839="","",DATE(YEAR($H2839),MONTH($H2839),1))</f>
        <v/>
      </c>
      <c r="L2839" s="0" t="str">
        <f aca="false">IF($A2839="","",INDEX(CARTAO_COMPRAS!$K:$K,INT((ROW()-2)/20)+2))</f>
        <v/>
      </c>
      <c r="M2839" s="0" t="str">
        <f aca="false">IF($A2839="","","Compra no cartão")</f>
        <v/>
      </c>
    </row>
    <row r="2840" customFormat="false" ht="13.5" hidden="false" customHeight="false" outlineLevel="0" collapsed="false">
      <c r="A2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0" s="0" t="str">
        <f aca="false">IF($A2840="","",INDEX(CARTAO_COMPRAS!$C:$C,INT((ROW()-2)/20)+2))</f>
        <v/>
      </c>
      <c r="C2840" s="0" t="str">
        <f aca="false">IF($A2840="","",INDEX(CARTAO_COMPRAS!$D:$D,INT((ROW()-2)/20)+2))</f>
        <v/>
      </c>
      <c r="D2840" s="0" t="str">
        <f aca="false">IF($A2840="","",INDEX(CARTAO_COMPRAS!$E:$E,INT((ROW()-2)/20)+2))</f>
        <v/>
      </c>
      <c r="E2840" s="0" t="str">
        <f aca="false">IF($A2840="","",INDEX(CARTAO_COMPRAS!$H:$H,INT((ROW()-2)/20)+2)+MOD(ROW()-2,20))</f>
        <v/>
      </c>
      <c r="F2840" s="0" t="str">
        <f aca="false">IF($A2840="","",INDEX(CARTAO_COMPRAS!$G:$G,INT((ROW()-2)/20)+2))</f>
        <v/>
      </c>
      <c r="G2840" s="5" t="str">
        <f aca="false">IF($A2840="","",INDEX(CARTAO_COMPRAS!$I:$I,INT((ROW()-2)/20)+2))</f>
        <v/>
      </c>
      <c r="H2840" s="4" t="str">
        <f aca="false">IF($A2840="","",EDATE(INDEX(CARTAO_COMPRAS!$J:$J,INT((ROW()-2)/20)+2),MOD(ROW()-2,20)))</f>
        <v/>
      </c>
      <c r="I2840" s="4" t="str">
        <f aca="false">IF($H2840="","",$H2840-WEEKDAY($H2840,2)+1)</f>
        <v/>
      </c>
      <c r="J2840" s="4" t="str">
        <f aca="false">IF($I2840="","",$I2840+6)</f>
        <v/>
      </c>
      <c r="K2840" s="6" t="str">
        <f aca="false">IF($H2840="","",DATE(YEAR($H2840),MONTH($H2840),1))</f>
        <v/>
      </c>
      <c r="L2840" s="0" t="str">
        <f aca="false">IF($A2840="","",INDEX(CARTAO_COMPRAS!$K:$K,INT((ROW()-2)/20)+2))</f>
        <v/>
      </c>
      <c r="M2840" s="0" t="str">
        <f aca="false">IF($A2840="","","Compra no cartão")</f>
        <v/>
      </c>
    </row>
    <row r="2841" customFormat="false" ht="13.5" hidden="false" customHeight="false" outlineLevel="0" collapsed="false">
      <c r="A2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1" s="0" t="str">
        <f aca="false">IF($A2841="","",INDEX(CARTAO_COMPRAS!$C:$C,INT((ROW()-2)/20)+2))</f>
        <v/>
      </c>
      <c r="C2841" s="0" t="str">
        <f aca="false">IF($A2841="","",INDEX(CARTAO_COMPRAS!$D:$D,INT((ROW()-2)/20)+2))</f>
        <v/>
      </c>
      <c r="D2841" s="0" t="str">
        <f aca="false">IF($A2841="","",INDEX(CARTAO_COMPRAS!$E:$E,INT((ROW()-2)/20)+2))</f>
        <v/>
      </c>
      <c r="E2841" s="0" t="str">
        <f aca="false">IF($A2841="","",INDEX(CARTAO_COMPRAS!$H:$H,INT((ROW()-2)/20)+2)+MOD(ROW()-2,20))</f>
        <v/>
      </c>
      <c r="F2841" s="0" t="str">
        <f aca="false">IF($A2841="","",INDEX(CARTAO_COMPRAS!$G:$G,INT((ROW()-2)/20)+2))</f>
        <v/>
      </c>
      <c r="G2841" s="5" t="str">
        <f aca="false">IF($A2841="","",INDEX(CARTAO_COMPRAS!$I:$I,INT((ROW()-2)/20)+2))</f>
        <v/>
      </c>
      <c r="H2841" s="4" t="str">
        <f aca="false">IF($A2841="","",EDATE(INDEX(CARTAO_COMPRAS!$J:$J,INT((ROW()-2)/20)+2),MOD(ROW()-2,20)))</f>
        <v/>
      </c>
      <c r="I2841" s="4" t="str">
        <f aca="false">IF($H2841="","",$H2841-WEEKDAY($H2841,2)+1)</f>
        <v/>
      </c>
      <c r="J2841" s="4" t="str">
        <f aca="false">IF($I2841="","",$I2841+6)</f>
        <v/>
      </c>
      <c r="K2841" s="6" t="str">
        <f aca="false">IF($H2841="","",DATE(YEAR($H2841),MONTH($H2841),1))</f>
        <v/>
      </c>
      <c r="L2841" s="0" t="str">
        <f aca="false">IF($A2841="","",INDEX(CARTAO_COMPRAS!$K:$K,INT((ROW()-2)/20)+2))</f>
        <v/>
      </c>
      <c r="M2841" s="0" t="str">
        <f aca="false">IF($A2841="","","Compra no cartão")</f>
        <v/>
      </c>
    </row>
    <row r="2842" customFormat="false" ht="13.5" hidden="false" customHeight="false" outlineLevel="0" collapsed="false">
      <c r="A28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2" s="0" t="str">
        <f aca="false">IF($A2842="","",INDEX(CARTAO_COMPRAS!$C:$C,INT((ROW()-2)/20)+2))</f>
        <v/>
      </c>
      <c r="C2842" s="0" t="str">
        <f aca="false">IF($A2842="","",INDEX(CARTAO_COMPRAS!$D:$D,INT((ROW()-2)/20)+2))</f>
        <v/>
      </c>
      <c r="D2842" s="0" t="str">
        <f aca="false">IF($A2842="","",INDEX(CARTAO_COMPRAS!$E:$E,INT((ROW()-2)/20)+2))</f>
        <v/>
      </c>
      <c r="E2842" s="0" t="str">
        <f aca="false">IF($A2842="","",INDEX(CARTAO_COMPRAS!$H:$H,INT((ROW()-2)/20)+2)+MOD(ROW()-2,20))</f>
        <v/>
      </c>
      <c r="F2842" s="0" t="str">
        <f aca="false">IF($A2842="","",INDEX(CARTAO_COMPRAS!$G:$G,INT((ROW()-2)/20)+2))</f>
        <v/>
      </c>
      <c r="G2842" s="5" t="str">
        <f aca="false">IF($A2842="","",INDEX(CARTAO_COMPRAS!$I:$I,INT((ROW()-2)/20)+2))</f>
        <v/>
      </c>
      <c r="H2842" s="4" t="str">
        <f aca="false">IF($A2842="","",EDATE(INDEX(CARTAO_COMPRAS!$J:$J,INT((ROW()-2)/20)+2),MOD(ROW()-2,20)))</f>
        <v/>
      </c>
      <c r="I2842" s="4" t="str">
        <f aca="false">IF($H2842="","",$H2842-WEEKDAY($H2842,2)+1)</f>
        <v/>
      </c>
      <c r="J2842" s="4" t="str">
        <f aca="false">IF($I2842="","",$I2842+6)</f>
        <v/>
      </c>
      <c r="K2842" s="6" t="str">
        <f aca="false">IF($H2842="","",DATE(YEAR($H2842),MONTH($H2842),1))</f>
        <v/>
      </c>
      <c r="L2842" s="0" t="str">
        <f aca="false">IF($A2842="","",INDEX(CARTAO_COMPRAS!$K:$K,INT((ROW()-2)/20)+2))</f>
        <v/>
      </c>
      <c r="M2842" s="0" t="str">
        <f aca="false">IF($A2842="","","Compra no cartão")</f>
        <v/>
      </c>
    </row>
    <row r="2843" customFormat="false" ht="13.5" hidden="false" customHeight="false" outlineLevel="0" collapsed="false">
      <c r="A2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3" s="0" t="str">
        <f aca="false">IF($A2843="","",INDEX(CARTAO_COMPRAS!$C:$C,INT((ROW()-2)/20)+2))</f>
        <v/>
      </c>
      <c r="C2843" s="0" t="str">
        <f aca="false">IF($A2843="","",INDEX(CARTAO_COMPRAS!$D:$D,INT((ROW()-2)/20)+2))</f>
        <v/>
      </c>
      <c r="D2843" s="0" t="str">
        <f aca="false">IF($A2843="","",INDEX(CARTAO_COMPRAS!$E:$E,INT((ROW()-2)/20)+2))</f>
        <v/>
      </c>
      <c r="E2843" s="0" t="str">
        <f aca="false">IF($A2843="","",INDEX(CARTAO_COMPRAS!$H:$H,INT((ROW()-2)/20)+2)+MOD(ROW()-2,20))</f>
        <v/>
      </c>
      <c r="F2843" s="0" t="str">
        <f aca="false">IF($A2843="","",INDEX(CARTAO_COMPRAS!$G:$G,INT((ROW()-2)/20)+2))</f>
        <v/>
      </c>
      <c r="G2843" s="5" t="str">
        <f aca="false">IF($A2843="","",INDEX(CARTAO_COMPRAS!$I:$I,INT((ROW()-2)/20)+2))</f>
        <v/>
      </c>
      <c r="H2843" s="4" t="str">
        <f aca="false">IF($A2843="","",EDATE(INDEX(CARTAO_COMPRAS!$J:$J,INT((ROW()-2)/20)+2),MOD(ROW()-2,20)))</f>
        <v/>
      </c>
      <c r="I2843" s="4" t="str">
        <f aca="false">IF($H2843="","",$H2843-WEEKDAY($H2843,2)+1)</f>
        <v/>
      </c>
      <c r="J2843" s="4" t="str">
        <f aca="false">IF($I2843="","",$I2843+6)</f>
        <v/>
      </c>
      <c r="K2843" s="6" t="str">
        <f aca="false">IF($H2843="","",DATE(YEAR($H2843),MONTH($H2843),1))</f>
        <v/>
      </c>
      <c r="L2843" s="0" t="str">
        <f aca="false">IF($A2843="","",INDEX(CARTAO_COMPRAS!$K:$K,INT((ROW()-2)/20)+2))</f>
        <v/>
      </c>
      <c r="M2843" s="0" t="str">
        <f aca="false">IF($A2843="","","Compra no cartão")</f>
        <v/>
      </c>
    </row>
    <row r="2844" customFormat="false" ht="13.5" hidden="false" customHeight="false" outlineLevel="0" collapsed="false">
      <c r="A2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4" s="0" t="str">
        <f aca="false">IF($A2844="","",INDEX(CARTAO_COMPRAS!$C:$C,INT((ROW()-2)/20)+2))</f>
        <v/>
      </c>
      <c r="C2844" s="0" t="str">
        <f aca="false">IF($A2844="","",INDEX(CARTAO_COMPRAS!$D:$D,INT((ROW()-2)/20)+2))</f>
        <v/>
      </c>
      <c r="D2844" s="0" t="str">
        <f aca="false">IF($A2844="","",INDEX(CARTAO_COMPRAS!$E:$E,INT((ROW()-2)/20)+2))</f>
        <v/>
      </c>
      <c r="E2844" s="0" t="str">
        <f aca="false">IF($A2844="","",INDEX(CARTAO_COMPRAS!$H:$H,INT((ROW()-2)/20)+2)+MOD(ROW()-2,20))</f>
        <v/>
      </c>
      <c r="F2844" s="0" t="str">
        <f aca="false">IF($A2844="","",INDEX(CARTAO_COMPRAS!$G:$G,INT((ROW()-2)/20)+2))</f>
        <v/>
      </c>
      <c r="G2844" s="5" t="str">
        <f aca="false">IF($A2844="","",INDEX(CARTAO_COMPRAS!$I:$I,INT((ROW()-2)/20)+2))</f>
        <v/>
      </c>
      <c r="H2844" s="4" t="str">
        <f aca="false">IF($A2844="","",EDATE(INDEX(CARTAO_COMPRAS!$J:$J,INT((ROW()-2)/20)+2),MOD(ROW()-2,20)))</f>
        <v/>
      </c>
      <c r="I2844" s="4" t="str">
        <f aca="false">IF($H2844="","",$H2844-WEEKDAY($H2844,2)+1)</f>
        <v/>
      </c>
      <c r="J2844" s="4" t="str">
        <f aca="false">IF($I2844="","",$I2844+6)</f>
        <v/>
      </c>
      <c r="K2844" s="6" t="str">
        <f aca="false">IF($H2844="","",DATE(YEAR($H2844),MONTH($H2844),1))</f>
        <v/>
      </c>
      <c r="L2844" s="0" t="str">
        <f aca="false">IF($A2844="","",INDEX(CARTAO_COMPRAS!$K:$K,INT((ROW()-2)/20)+2))</f>
        <v/>
      </c>
      <c r="M2844" s="0" t="str">
        <f aca="false">IF($A2844="","","Compra no cartão")</f>
        <v/>
      </c>
    </row>
    <row r="2845" customFormat="false" ht="13.5" hidden="false" customHeight="false" outlineLevel="0" collapsed="false">
      <c r="A2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5" s="0" t="str">
        <f aca="false">IF($A2845="","",INDEX(CARTAO_COMPRAS!$C:$C,INT((ROW()-2)/20)+2))</f>
        <v/>
      </c>
      <c r="C2845" s="0" t="str">
        <f aca="false">IF($A2845="","",INDEX(CARTAO_COMPRAS!$D:$D,INT((ROW()-2)/20)+2))</f>
        <v/>
      </c>
      <c r="D2845" s="0" t="str">
        <f aca="false">IF($A2845="","",INDEX(CARTAO_COMPRAS!$E:$E,INT((ROW()-2)/20)+2))</f>
        <v/>
      </c>
      <c r="E2845" s="0" t="str">
        <f aca="false">IF($A2845="","",INDEX(CARTAO_COMPRAS!$H:$H,INT((ROW()-2)/20)+2)+MOD(ROW()-2,20))</f>
        <v/>
      </c>
      <c r="F2845" s="0" t="str">
        <f aca="false">IF($A2845="","",INDEX(CARTAO_COMPRAS!$G:$G,INT((ROW()-2)/20)+2))</f>
        <v/>
      </c>
      <c r="G2845" s="5" t="str">
        <f aca="false">IF($A2845="","",INDEX(CARTAO_COMPRAS!$I:$I,INT((ROW()-2)/20)+2))</f>
        <v/>
      </c>
      <c r="H2845" s="4" t="str">
        <f aca="false">IF($A2845="","",EDATE(INDEX(CARTAO_COMPRAS!$J:$J,INT((ROW()-2)/20)+2),MOD(ROW()-2,20)))</f>
        <v/>
      </c>
      <c r="I2845" s="4" t="str">
        <f aca="false">IF($H2845="","",$H2845-WEEKDAY($H2845,2)+1)</f>
        <v/>
      </c>
      <c r="J2845" s="4" t="str">
        <f aca="false">IF($I2845="","",$I2845+6)</f>
        <v/>
      </c>
      <c r="K2845" s="6" t="str">
        <f aca="false">IF($H2845="","",DATE(YEAR($H2845),MONTH($H2845),1))</f>
        <v/>
      </c>
      <c r="L2845" s="0" t="str">
        <f aca="false">IF($A2845="","",INDEX(CARTAO_COMPRAS!$K:$K,INT((ROW()-2)/20)+2))</f>
        <v/>
      </c>
      <c r="M2845" s="0" t="str">
        <f aca="false">IF($A2845="","","Compra no cartão")</f>
        <v/>
      </c>
    </row>
    <row r="2846" customFormat="false" ht="13.5" hidden="false" customHeight="false" outlineLevel="0" collapsed="false">
      <c r="A2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6" s="0" t="str">
        <f aca="false">IF($A2846="","",INDEX(CARTAO_COMPRAS!$C:$C,INT((ROW()-2)/20)+2))</f>
        <v/>
      </c>
      <c r="C2846" s="0" t="str">
        <f aca="false">IF($A2846="","",INDEX(CARTAO_COMPRAS!$D:$D,INT((ROW()-2)/20)+2))</f>
        <v/>
      </c>
      <c r="D2846" s="0" t="str">
        <f aca="false">IF($A2846="","",INDEX(CARTAO_COMPRAS!$E:$E,INT((ROW()-2)/20)+2))</f>
        <v/>
      </c>
      <c r="E2846" s="0" t="str">
        <f aca="false">IF($A2846="","",INDEX(CARTAO_COMPRAS!$H:$H,INT((ROW()-2)/20)+2)+MOD(ROW()-2,20))</f>
        <v/>
      </c>
      <c r="F2846" s="0" t="str">
        <f aca="false">IF($A2846="","",INDEX(CARTAO_COMPRAS!$G:$G,INT((ROW()-2)/20)+2))</f>
        <v/>
      </c>
      <c r="G2846" s="5" t="str">
        <f aca="false">IF($A2846="","",INDEX(CARTAO_COMPRAS!$I:$I,INT((ROW()-2)/20)+2))</f>
        <v/>
      </c>
      <c r="H2846" s="4" t="str">
        <f aca="false">IF($A2846="","",EDATE(INDEX(CARTAO_COMPRAS!$J:$J,INT((ROW()-2)/20)+2),MOD(ROW()-2,20)))</f>
        <v/>
      </c>
      <c r="I2846" s="4" t="str">
        <f aca="false">IF($H2846="","",$H2846-WEEKDAY($H2846,2)+1)</f>
        <v/>
      </c>
      <c r="J2846" s="4" t="str">
        <f aca="false">IF($I2846="","",$I2846+6)</f>
        <v/>
      </c>
      <c r="K2846" s="6" t="str">
        <f aca="false">IF($H2846="","",DATE(YEAR($H2846),MONTH($H2846),1))</f>
        <v/>
      </c>
      <c r="L2846" s="0" t="str">
        <f aca="false">IF($A2846="","",INDEX(CARTAO_COMPRAS!$K:$K,INT((ROW()-2)/20)+2))</f>
        <v/>
      </c>
      <c r="M2846" s="0" t="str">
        <f aca="false">IF($A2846="","","Compra no cartão")</f>
        <v/>
      </c>
    </row>
    <row r="2847" customFormat="false" ht="13.5" hidden="false" customHeight="false" outlineLevel="0" collapsed="false">
      <c r="A2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7" s="0" t="str">
        <f aca="false">IF($A2847="","",INDEX(CARTAO_COMPRAS!$C:$C,INT((ROW()-2)/20)+2))</f>
        <v/>
      </c>
      <c r="C2847" s="0" t="str">
        <f aca="false">IF($A2847="","",INDEX(CARTAO_COMPRAS!$D:$D,INT((ROW()-2)/20)+2))</f>
        <v/>
      </c>
      <c r="D2847" s="0" t="str">
        <f aca="false">IF($A2847="","",INDEX(CARTAO_COMPRAS!$E:$E,INT((ROW()-2)/20)+2))</f>
        <v/>
      </c>
      <c r="E2847" s="0" t="str">
        <f aca="false">IF($A2847="","",INDEX(CARTAO_COMPRAS!$H:$H,INT((ROW()-2)/20)+2)+MOD(ROW()-2,20))</f>
        <v/>
      </c>
      <c r="F2847" s="0" t="str">
        <f aca="false">IF($A2847="","",INDEX(CARTAO_COMPRAS!$G:$G,INT((ROW()-2)/20)+2))</f>
        <v/>
      </c>
      <c r="G2847" s="5" t="str">
        <f aca="false">IF($A2847="","",INDEX(CARTAO_COMPRAS!$I:$I,INT((ROW()-2)/20)+2))</f>
        <v/>
      </c>
      <c r="H2847" s="4" t="str">
        <f aca="false">IF($A2847="","",EDATE(INDEX(CARTAO_COMPRAS!$J:$J,INT((ROW()-2)/20)+2),MOD(ROW()-2,20)))</f>
        <v/>
      </c>
      <c r="I2847" s="4" t="str">
        <f aca="false">IF($H2847="","",$H2847-WEEKDAY($H2847,2)+1)</f>
        <v/>
      </c>
      <c r="J2847" s="4" t="str">
        <f aca="false">IF($I2847="","",$I2847+6)</f>
        <v/>
      </c>
      <c r="K2847" s="6" t="str">
        <f aca="false">IF($H2847="","",DATE(YEAR($H2847),MONTH($H2847),1))</f>
        <v/>
      </c>
      <c r="L2847" s="0" t="str">
        <f aca="false">IF($A2847="","",INDEX(CARTAO_COMPRAS!$K:$K,INT((ROW()-2)/20)+2))</f>
        <v/>
      </c>
      <c r="M2847" s="0" t="str">
        <f aca="false">IF($A2847="","","Compra no cartão")</f>
        <v/>
      </c>
    </row>
    <row r="2848" customFormat="false" ht="13.5" hidden="false" customHeight="false" outlineLevel="0" collapsed="false">
      <c r="A2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8" s="0" t="str">
        <f aca="false">IF($A2848="","",INDEX(CARTAO_COMPRAS!$C:$C,INT((ROW()-2)/20)+2))</f>
        <v/>
      </c>
      <c r="C2848" s="0" t="str">
        <f aca="false">IF($A2848="","",INDEX(CARTAO_COMPRAS!$D:$D,INT((ROW()-2)/20)+2))</f>
        <v/>
      </c>
      <c r="D2848" s="0" t="str">
        <f aca="false">IF($A2848="","",INDEX(CARTAO_COMPRAS!$E:$E,INT((ROW()-2)/20)+2))</f>
        <v/>
      </c>
      <c r="E2848" s="0" t="str">
        <f aca="false">IF($A2848="","",INDEX(CARTAO_COMPRAS!$H:$H,INT((ROW()-2)/20)+2)+MOD(ROW()-2,20))</f>
        <v/>
      </c>
      <c r="F2848" s="0" t="str">
        <f aca="false">IF($A2848="","",INDEX(CARTAO_COMPRAS!$G:$G,INT((ROW()-2)/20)+2))</f>
        <v/>
      </c>
      <c r="G2848" s="5" t="str">
        <f aca="false">IF($A2848="","",INDEX(CARTAO_COMPRAS!$I:$I,INT((ROW()-2)/20)+2))</f>
        <v/>
      </c>
      <c r="H2848" s="4" t="str">
        <f aca="false">IF($A2848="","",EDATE(INDEX(CARTAO_COMPRAS!$J:$J,INT((ROW()-2)/20)+2),MOD(ROW()-2,20)))</f>
        <v/>
      </c>
      <c r="I2848" s="4" t="str">
        <f aca="false">IF($H2848="","",$H2848-WEEKDAY($H2848,2)+1)</f>
        <v/>
      </c>
      <c r="J2848" s="4" t="str">
        <f aca="false">IF($I2848="","",$I2848+6)</f>
        <v/>
      </c>
      <c r="K2848" s="6" t="str">
        <f aca="false">IF($H2848="","",DATE(YEAR($H2848),MONTH($H2848),1))</f>
        <v/>
      </c>
      <c r="L2848" s="0" t="str">
        <f aca="false">IF($A2848="","",INDEX(CARTAO_COMPRAS!$K:$K,INT((ROW()-2)/20)+2))</f>
        <v/>
      </c>
      <c r="M2848" s="0" t="str">
        <f aca="false">IF($A2848="","","Compra no cartão")</f>
        <v/>
      </c>
    </row>
    <row r="2849" customFormat="false" ht="13.5" hidden="false" customHeight="false" outlineLevel="0" collapsed="false">
      <c r="A2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49" s="0" t="str">
        <f aca="false">IF($A2849="","",INDEX(CARTAO_COMPRAS!$C:$C,INT((ROW()-2)/20)+2))</f>
        <v/>
      </c>
      <c r="C2849" s="0" t="str">
        <f aca="false">IF($A2849="","",INDEX(CARTAO_COMPRAS!$D:$D,INT((ROW()-2)/20)+2))</f>
        <v/>
      </c>
      <c r="D2849" s="0" t="str">
        <f aca="false">IF($A2849="","",INDEX(CARTAO_COMPRAS!$E:$E,INT((ROW()-2)/20)+2))</f>
        <v/>
      </c>
      <c r="E2849" s="0" t="str">
        <f aca="false">IF($A2849="","",INDEX(CARTAO_COMPRAS!$H:$H,INT((ROW()-2)/20)+2)+MOD(ROW()-2,20))</f>
        <v/>
      </c>
      <c r="F2849" s="0" t="str">
        <f aca="false">IF($A2849="","",INDEX(CARTAO_COMPRAS!$G:$G,INT((ROW()-2)/20)+2))</f>
        <v/>
      </c>
      <c r="G2849" s="5" t="str">
        <f aca="false">IF($A2849="","",INDEX(CARTAO_COMPRAS!$I:$I,INT((ROW()-2)/20)+2))</f>
        <v/>
      </c>
      <c r="H2849" s="4" t="str">
        <f aca="false">IF($A2849="","",EDATE(INDEX(CARTAO_COMPRAS!$J:$J,INT((ROW()-2)/20)+2),MOD(ROW()-2,20)))</f>
        <v/>
      </c>
      <c r="I2849" s="4" t="str">
        <f aca="false">IF($H2849="","",$H2849-WEEKDAY($H2849,2)+1)</f>
        <v/>
      </c>
      <c r="J2849" s="4" t="str">
        <f aca="false">IF($I2849="","",$I2849+6)</f>
        <v/>
      </c>
      <c r="K2849" s="6" t="str">
        <f aca="false">IF($H2849="","",DATE(YEAR($H2849),MONTH($H2849),1))</f>
        <v/>
      </c>
      <c r="L2849" s="0" t="str">
        <f aca="false">IF($A2849="","",INDEX(CARTAO_COMPRAS!$K:$K,INT((ROW()-2)/20)+2))</f>
        <v/>
      </c>
      <c r="M2849" s="0" t="str">
        <f aca="false">IF($A2849="","","Compra no cartão")</f>
        <v/>
      </c>
    </row>
    <row r="2850" customFormat="false" ht="13.5" hidden="false" customHeight="false" outlineLevel="0" collapsed="false">
      <c r="A2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0" s="0" t="str">
        <f aca="false">IF($A2850="","",INDEX(CARTAO_COMPRAS!$C:$C,INT((ROW()-2)/20)+2))</f>
        <v/>
      </c>
      <c r="C2850" s="0" t="str">
        <f aca="false">IF($A2850="","",INDEX(CARTAO_COMPRAS!$D:$D,INT((ROW()-2)/20)+2))</f>
        <v/>
      </c>
      <c r="D2850" s="0" t="str">
        <f aca="false">IF($A2850="","",INDEX(CARTAO_COMPRAS!$E:$E,INT((ROW()-2)/20)+2))</f>
        <v/>
      </c>
      <c r="E2850" s="0" t="str">
        <f aca="false">IF($A2850="","",INDEX(CARTAO_COMPRAS!$H:$H,INT((ROW()-2)/20)+2)+MOD(ROW()-2,20))</f>
        <v/>
      </c>
      <c r="F2850" s="0" t="str">
        <f aca="false">IF($A2850="","",INDEX(CARTAO_COMPRAS!$G:$G,INT((ROW()-2)/20)+2))</f>
        <v/>
      </c>
      <c r="G2850" s="5" t="str">
        <f aca="false">IF($A2850="","",INDEX(CARTAO_COMPRAS!$I:$I,INT((ROW()-2)/20)+2))</f>
        <v/>
      </c>
      <c r="H2850" s="4" t="str">
        <f aca="false">IF($A2850="","",EDATE(INDEX(CARTAO_COMPRAS!$J:$J,INT((ROW()-2)/20)+2),MOD(ROW()-2,20)))</f>
        <v/>
      </c>
      <c r="I2850" s="4" t="str">
        <f aca="false">IF($H2850="","",$H2850-WEEKDAY($H2850,2)+1)</f>
        <v/>
      </c>
      <c r="J2850" s="4" t="str">
        <f aca="false">IF($I2850="","",$I2850+6)</f>
        <v/>
      </c>
      <c r="K2850" s="6" t="str">
        <f aca="false">IF($H2850="","",DATE(YEAR($H2850),MONTH($H2850),1))</f>
        <v/>
      </c>
      <c r="L2850" s="0" t="str">
        <f aca="false">IF($A2850="","",INDEX(CARTAO_COMPRAS!$K:$K,INT((ROW()-2)/20)+2))</f>
        <v/>
      </c>
      <c r="M2850" s="0" t="str">
        <f aca="false">IF($A2850="","","Compra no cartão")</f>
        <v/>
      </c>
    </row>
    <row r="2851" customFormat="false" ht="13.5" hidden="false" customHeight="false" outlineLevel="0" collapsed="false">
      <c r="A2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1" s="0" t="str">
        <f aca="false">IF($A2851="","",INDEX(CARTAO_COMPRAS!$C:$C,INT((ROW()-2)/20)+2))</f>
        <v/>
      </c>
      <c r="C2851" s="0" t="str">
        <f aca="false">IF($A2851="","",INDEX(CARTAO_COMPRAS!$D:$D,INT((ROW()-2)/20)+2))</f>
        <v/>
      </c>
      <c r="D2851" s="0" t="str">
        <f aca="false">IF($A2851="","",INDEX(CARTAO_COMPRAS!$E:$E,INT((ROW()-2)/20)+2))</f>
        <v/>
      </c>
      <c r="E2851" s="0" t="str">
        <f aca="false">IF($A2851="","",INDEX(CARTAO_COMPRAS!$H:$H,INT((ROW()-2)/20)+2)+MOD(ROW()-2,20))</f>
        <v/>
      </c>
      <c r="F2851" s="0" t="str">
        <f aca="false">IF($A2851="","",INDEX(CARTAO_COMPRAS!$G:$G,INT((ROW()-2)/20)+2))</f>
        <v/>
      </c>
      <c r="G2851" s="5" t="str">
        <f aca="false">IF($A2851="","",INDEX(CARTAO_COMPRAS!$I:$I,INT((ROW()-2)/20)+2))</f>
        <v/>
      </c>
      <c r="H2851" s="4" t="str">
        <f aca="false">IF($A2851="","",EDATE(INDEX(CARTAO_COMPRAS!$J:$J,INT((ROW()-2)/20)+2),MOD(ROW()-2,20)))</f>
        <v/>
      </c>
      <c r="I2851" s="4" t="str">
        <f aca="false">IF($H2851="","",$H2851-WEEKDAY($H2851,2)+1)</f>
        <v/>
      </c>
      <c r="J2851" s="4" t="str">
        <f aca="false">IF($I2851="","",$I2851+6)</f>
        <v/>
      </c>
      <c r="K2851" s="6" t="str">
        <f aca="false">IF($H2851="","",DATE(YEAR($H2851),MONTH($H2851),1))</f>
        <v/>
      </c>
      <c r="L2851" s="0" t="str">
        <f aca="false">IF($A2851="","",INDEX(CARTAO_COMPRAS!$K:$K,INT((ROW()-2)/20)+2))</f>
        <v/>
      </c>
      <c r="M2851" s="0" t="str">
        <f aca="false">IF($A2851="","","Compra no cartão")</f>
        <v/>
      </c>
    </row>
    <row r="2852" customFormat="false" ht="13.5" hidden="false" customHeight="false" outlineLevel="0" collapsed="false">
      <c r="A2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2" s="0" t="str">
        <f aca="false">IF($A2852="","",INDEX(CARTAO_COMPRAS!$C:$C,INT((ROW()-2)/20)+2))</f>
        <v/>
      </c>
      <c r="C2852" s="0" t="str">
        <f aca="false">IF($A2852="","",INDEX(CARTAO_COMPRAS!$D:$D,INT((ROW()-2)/20)+2))</f>
        <v/>
      </c>
      <c r="D2852" s="0" t="str">
        <f aca="false">IF($A2852="","",INDEX(CARTAO_COMPRAS!$E:$E,INT((ROW()-2)/20)+2))</f>
        <v/>
      </c>
      <c r="E2852" s="0" t="str">
        <f aca="false">IF($A2852="","",INDEX(CARTAO_COMPRAS!$H:$H,INT((ROW()-2)/20)+2)+MOD(ROW()-2,20))</f>
        <v/>
      </c>
      <c r="F2852" s="0" t="str">
        <f aca="false">IF($A2852="","",INDEX(CARTAO_COMPRAS!$G:$G,INT((ROW()-2)/20)+2))</f>
        <v/>
      </c>
      <c r="G2852" s="5" t="str">
        <f aca="false">IF($A2852="","",INDEX(CARTAO_COMPRAS!$I:$I,INT((ROW()-2)/20)+2))</f>
        <v/>
      </c>
      <c r="H2852" s="4" t="str">
        <f aca="false">IF($A2852="","",EDATE(INDEX(CARTAO_COMPRAS!$J:$J,INT((ROW()-2)/20)+2),MOD(ROW()-2,20)))</f>
        <v/>
      </c>
      <c r="I2852" s="4" t="str">
        <f aca="false">IF($H2852="","",$H2852-WEEKDAY($H2852,2)+1)</f>
        <v/>
      </c>
      <c r="J2852" s="4" t="str">
        <f aca="false">IF($I2852="","",$I2852+6)</f>
        <v/>
      </c>
      <c r="K2852" s="6" t="str">
        <f aca="false">IF($H2852="","",DATE(YEAR($H2852),MONTH($H2852),1))</f>
        <v/>
      </c>
      <c r="L2852" s="0" t="str">
        <f aca="false">IF($A2852="","",INDEX(CARTAO_COMPRAS!$K:$K,INT((ROW()-2)/20)+2))</f>
        <v/>
      </c>
      <c r="M2852" s="0" t="str">
        <f aca="false">IF($A2852="","","Compra no cartão")</f>
        <v/>
      </c>
    </row>
    <row r="2853" customFormat="false" ht="13.5" hidden="false" customHeight="false" outlineLevel="0" collapsed="false">
      <c r="A2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3" s="0" t="str">
        <f aca="false">IF($A2853="","",INDEX(CARTAO_COMPRAS!$C:$C,INT((ROW()-2)/20)+2))</f>
        <v/>
      </c>
      <c r="C2853" s="0" t="str">
        <f aca="false">IF($A2853="","",INDEX(CARTAO_COMPRAS!$D:$D,INT((ROW()-2)/20)+2))</f>
        <v/>
      </c>
      <c r="D2853" s="0" t="str">
        <f aca="false">IF($A2853="","",INDEX(CARTAO_COMPRAS!$E:$E,INT((ROW()-2)/20)+2))</f>
        <v/>
      </c>
      <c r="E2853" s="0" t="str">
        <f aca="false">IF($A2853="","",INDEX(CARTAO_COMPRAS!$H:$H,INT((ROW()-2)/20)+2)+MOD(ROW()-2,20))</f>
        <v/>
      </c>
      <c r="F2853" s="0" t="str">
        <f aca="false">IF($A2853="","",INDEX(CARTAO_COMPRAS!$G:$G,INT((ROW()-2)/20)+2))</f>
        <v/>
      </c>
      <c r="G2853" s="5" t="str">
        <f aca="false">IF($A2853="","",INDEX(CARTAO_COMPRAS!$I:$I,INT((ROW()-2)/20)+2))</f>
        <v/>
      </c>
      <c r="H2853" s="4" t="str">
        <f aca="false">IF($A2853="","",EDATE(INDEX(CARTAO_COMPRAS!$J:$J,INT((ROW()-2)/20)+2),MOD(ROW()-2,20)))</f>
        <v/>
      </c>
      <c r="I2853" s="4" t="str">
        <f aca="false">IF($H2853="","",$H2853-WEEKDAY($H2853,2)+1)</f>
        <v/>
      </c>
      <c r="J2853" s="4" t="str">
        <f aca="false">IF($I2853="","",$I2853+6)</f>
        <v/>
      </c>
      <c r="K2853" s="6" t="str">
        <f aca="false">IF($H2853="","",DATE(YEAR($H2853),MONTH($H2853),1))</f>
        <v/>
      </c>
      <c r="L2853" s="0" t="str">
        <f aca="false">IF($A2853="","",INDEX(CARTAO_COMPRAS!$K:$K,INT((ROW()-2)/20)+2))</f>
        <v/>
      </c>
      <c r="M2853" s="0" t="str">
        <f aca="false">IF($A2853="","","Compra no cartão")</f>
        <v/>
      </c>
    </row>
    <row r="2854" customFormat="false" ht="13.5" hidden="false" customHeight="false" outlineLevel="0" collapsed="false">
      <c r="A2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4" s="0" t="str">
        <f aca="false">IF($A2854="","",INDEX(CARTAO_COMPRAS!$C:$C,INT((ROW()-2)/20)+2))</f>
        <v/>
      </c>
      <c r="C2854" s="0" t="str">
        <f aca="false">IF($A2854="","",INDEX(CARTAO_COMPRAS!$D:$D,INT((ROW()-2)/20)+2))</f>
        <v/>
      </c>
      <c r="D2854" s="0" t="str">
        <f aca="false">IF($A2854="","",INDEX(CARTAO_COMPRAS!$E:$E,INT((ROW()-2)/20)+2))</f>
        <v/>
      </c>
      <c r="E2854" s="0" t="str">
        <f aca="false">IF($A2854="","",INDEX(CARTAO_COMPRAS!$H:$H,INT((ROW()-2)/20)+2)+MOD(ROW()-2,20))</f>
        <v/>
      </c>
      <c r="F2854" s="0" t="str">
        <f aca="false">IF($A2854="","",INDEX(CARTAO_COMPRAS!$G:$G,INT((ROW()-2)/20)+2))</f>
        <v/>
      </c>
      <c r="G2854" s="5" t="str">
        <f aca="false">IF($A2854="","",INDEX(CARTAO_COMPRAS!$I:$I,INT((ROW()-2)/20)+2))</f>
        <v/>
      </c>
      <c r="H2854" s="4" t="str">
        <f aca="false">IF($A2854="","",EDATE(INDEX(CARTAO_COMPRAS!$J:$J,INT((ROW()-2)/20)+2),MOD(ROW()-2,20)))</f>
        <v/>
      </c>
      <c r="I2854" s="4" t="str">
        <f aca="false">IF($H2854="","",$H2854-WEEKDAY($H2854,2)+1)</f>
        <v/>
      </c>
      <c r="J2854" s="4" t="str">
        <f aca="false">IF($I2854="","",$I2854+6)</f>
        <v/>
      </c>
      <c r="K2854" s="6" t="str">
        <f aca="false">IF($H2854="","",DATE(YEAR($H2854),MONTH($H2854),1))</f>
        <v/>
      </c>
      <c r="L2854" s="0" t="str">
        <f aca="false">IF($A2854="","",INDEX(CARTAO_COMPRAS!$K:$K,INT((ROW()-2)/20)+2))</f>
        <v/>
      </c>
      <c r="M2854" s="0" t="str">
        <f aca="false">IF($A2854="","","Compra no cartão")</f>
        <v/>
      </c>
    </row>
    <row r="2855" customFormat="false" ht="13.5" hidden="false" customHeight="false" outlineLevel="0" collapsed="false">
      <c r="A2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5" s="0" t="str">
        <f aca="false">IF($A2855="","",INDEX(CARTAO_COMPRAS!$C:$C,INT((ROW()-2)/20)+2))</f>
        <v/>
      </c>
      <c r="C2855" s="0" t="str">
        <f aca="false">IF($A2855="","",INDEX(CARTAO_COMPRAS!$D:$D,INT((ROW()-2)/20)+2))</f>
        <v/>
      </c>
      <c r="D2855" s="0" t="str">
        <f aca="false">IF($A2855="","",INDEX(CARTAO_COMPRAS!$E:$E,INT((ROW()-2)/20)+2))</f>
        <v/>
      </c>
      <c r="E2855" s="0" t="str">
        <f aca="false">IF($A2855="","",INDEX(CARTAO_COMPRAS!$H:$H,INT((ROW()-2)/20)+2)+MOD(ROW()-2,20))</f>
        <v/>
      </c>
      <c r="F2855" s="0" t="str">
        <f aca="false">IF($A2855="","",INDEX(CARTAO_COMPRAS!$G:$G,INT((ROW()-2)/20)+2))</f>
        <v/>
      </c>
      <c r="G2855" s="5" t="str">
        <f aca="false">IF($A2855="","",INDEX(CARTAO_COMPRAS!$I:$I,INT((ROW()-2)/20)+2))</f>
        <v/>
      </c>
      <c r="H2855" s="4" t="str">
        <f aca="false">IF($A2855="","",EDATE(INDEX(CARTAO_COMPRAS!$J:$J,INT((ROW()-2)/20)+2),MOD(ROW()-2,20)))</f>
        <v/>
      </c>
      <c r="I2855" s="4" t="str">
        <f aca="false">IF($H2855="","",$H2855-WEEKDAY($H2855,2)+1)</f>
        <v/>
      </c>
      <c r="J2855" s="4" t="str">
        <f aca="false">IF($I2855="","",$I2855+6)</f>
        <v/>
      </c>
      <c r="K2855" s="6" t="str">
        <f aca="false">IF($H2855="","",DATE(YEAR($H2855),MONTH($H2855),1))</f>
        <v/>
      </c>
      <c r="L2855" s="0" t="str">
        <f aca="false">IF($A2855="","",INDEX(CARTAO_COMPRAS!$K:$K,INT((ROW()-2)/20)+2))</f>
        <v/>
      </c>
      <c r="M2855" s="0" t="str">
        <f aca="false">IF($A2855="","","Compra no cartão")</f>
        <v/>
      </c>
    </row>
    <row r="2856" customFormat="false" ht="13.5" hidden="false" customHeight="false" outlineLevel="0" collapsed="false">
      <c r="A2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6" s="0" t="str">
        <f aca="false">IF($A2856="","",INDEX(CARTAO_COMPRAS!$C:$C,INT((ROW()-2)/20)+2))</f>
        <v/>
      </c>
      <c r="C2856" s="0" t="str">
        <f aca="false">IF($A2856="","",INDEX(CARTAO_COMPRAS!$D:$D,INT((ROW()-2)/20)+2))</f>
        <v/>
      </c>
      <c r="D2856" s="0" t="str">
        <f aca="false">IF($A2856="","",INDEX(CARTAO_COMPRAS!$E:$E,INT((ROW()-2)/20)+2))</f>
        <v/>
      </c>
      <c r="E2856" s="0" t="str">
        <f aca="false">IF($A2856="","",INDEX(CARTAO_COMPRAS!$H:$H,INT((ROW()-2)/20)+2)+MOD(ROW()-2,20))</f>
        <v/>
      </c>
      <c r="F2856" s="0" t="str">
        <f aca="false">IF($A2856="","",INDEX(CARTAO_COMPRAS!$G:$G,INT((ROW()-2)/20)+2))</f>
        <v/>
      </c>
      <c r="G2856" s="5" t="str">
        <f aca="false">IF($A2856="","",INDEX(CARTAO_COMPRAS!$I:$I,INT((ROW()-2)/20)+2))</f>
        <v/>
      </c>
      <c r="H2856" s="4" t="str">
        <f aca="false">IF($A2856="","",EDATE(INDEX(CARTAO_COMPRAS!$J:$J,INT((ROW()-2)/20)+2),MOD(ROW()-2,20)))</f>
        <v/>
      </c>
      <c r="I2856" s="4" t="str">
        <f aca="false">IF($H2856="","",$H2856-WEEKDAY($H2856,2)+1)</f>
        <v/>
      </c>
      <c r="J2856" s="4" t="str">
        <f aca="false">IF($I2856="","",$I2856+6)</f>
        <v/>
      </c>
      <c r="K2856" s="6" t="str">
        <f aca="false">IF($H2856="","",DATE(YEAR($H2856),MONTH($H2856),1))</f>
        <v/>
      </c>
      <c r="L2856" s="0" t="str">
        <f aca="false">IF($A2856="","",INDEX(CARTAO_COMPRAS!$K:$K,INT((ROW()-2)/20)+2))</f>
        <v/>
      </c>
      <c r="M2856" s="0" t="str">
        <f aca="false">IF($A2856="","","Compra no cartão")</f>
        <v/>
      </c>
    </row>
    <row r="2857" customFormat="false" ht="13.5" hidden="false" customHeight="false" outlineLevel="0" collapsed="false">
      <c r="A2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7" s="0" t="str">
        <f aca="false">IF($A2857="","",INDEX(CARTAO_COMPRAS!$C:$C,INT((ROW()-2)/20)+2))</f>
        <v/>
      </c>
      <c r="C2857" s="0" t="str">
        <f aca="false">IF($A2857="","",INDEX(CARTAO_COMPRAS!$D:$D,INT((ROW()-2)/20)+2))</f>
        <v/>
      </c>
      <c r="D2857" s="0" t="str">
        <f aca="false">IF($A2857="","",INDEX(CARTAO_COMPRAS!$E:$E,INT((ROW()-2)/20)+2))</f>
        <v/>
      </c>
      <c r="E2857" s="0" t="str">
        <f aca="false">IF($A2857="","",INDEX(CARTAO_COMPRAS!$H:$H,INT((ROW()-2)/20)+2)+MOD(ROW()-2,20))</f>
        <v/>
      </c>
      <c r="F2857" s="0" t="str">
        <f aca="false">IF($A2857="","",INDEX(CARTAO_COMPRAS!$G:$G,INT((ROW()-2)/20)+2))</f>
        <v/>
      </c>
      <c r="G2857" s="5" t="str">
        <f aca="false">IF($A2857="","",INDEX(CARTAO_COMPRAS!$I:$I,INT((ROW()-2)/20)+2))</f>
        <v/>
      </c>
      <c r="H2857" s="4" t="str">
        <f aca="false">IF($A2857="","",EDATE(INDEX(CARTAO_COMPRAS!$J:$J,INT((ROW()-2)/20)+2),MOD(ROW()-2,20)))</f>
        <v/>
      </c>
      <c r="I2857" s="4" t="str">
        <f aca="false">IF($H2857="","",$H2857-WEEKDAY($H2857,2)+1)</f>
        <v/>
      </c>
      <c r="J2857" s="4" t="str">
        <f aca="false">IF($I2857="","",$I2857+6)</f>
        <v/>
      </c>
      <c r="K2857" s="6" t="str">
        <f aca="false">IF($H2857="","",DATE(YEAR($H2857),MONTH($H2857),1))</f>
        <v/>
      </c>
      <c r="L2857" s="0" t="str">
        <f aca="false">IF($A2857="","",INDEX(CARTAO_COMPRAS!$K:$K,INT((ROW()-2)/20)+2))</f>
        <v/>
      </c>
      <c r="M2857" s="0" t="str">
        <f aca="false">IF($A2857="","","Compra no cartão")</f>
        <v/>
      </c>
    </row>
    <row r="2858" customFormat="false" ht="13.5" hidden="false" customHeight="false" outlineLevel="0" collapsed="false">
      <c r="A2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8" s="0" t="str">
        <f aca="false">IF($A2858="","",INDEX(CARTAO_COMPRAS!$C:$C,INT((ROW()-2)/20)+2))</f>
        <v/>
      </c>
      <c r="C2858" s="0" t="str">
        <f aca="false">IF($A2858="","",INDEX(CARTAO_COMPRAS!$D:$D,INT((ROW()-2)/20)+2))</f>
        <v/>
      </c>
      <c r="D2858" s="0" t="str">
        <f aca="false">IF($A2858="","",INDEX(CARTAO_COMPRAS!$E:$E,INT((ROW()-2)/20)+2))</f>
        <v/>
      </c>
      <c r="E2858" s="0" t="str">
        <f aca="false">IF($A2858="","",INDEX(CARTAO_COMPRAS!$H:$H,INT((ROW()-2)/20)+2)+MOD(ROW()-2,20))</f>
        <v/>
      </c>
      <c r="F2858" s="0" t="str">
        <f aca="false">IF($A2858="","",INDEX(CARTAO_COMPRAS!$G:$G,INT((ROW()-2)/20)+2))</f>
        <v/>
      </c>
      <c r="G2858" s="5" t="str">
        <f aca="false">IF($A2858="","",INDEX(CARTAO_COMPRAS!$I:$I,INT((ROW()-2)/20)+2))</f>
        <v/>
      </c>
      <c r="H2858" s="4" t="str">
        <f aca="false">IF($A2858="","",EDATE(INDEX(CARTAO_COMPRAS!$J:$J,INT((ROW()-2)/20)+2),MOD(ROW()-2,20)))</f>
        <v/>
      </c>
      <c r="I2858" s="4" t="str">
        <f aca="false">IF($H2858="","",$H2858-WEEKDAY($H2858,2)+1)</f>
        <v/>
      </c>
      <c r="J2858" s="4" t="str">
        <f aca="false">IF($I2858="","",$I2858+6)</f>
        <v/>
      </c>
      <c r="K2858" s="6" t="str">
        <f aca="false">IF($H2858="","",DATE(YEAR($H2858),MONTH($H2858),1))</f>
        <v/>
      </c>
      <c r="L2858" s="0" t="str">
        <f aca="false">IF($A2858="","",INDEX(CARTAO_COMPRAS!$K:$K,INT((ROW()-2)/20)+2))</f>
        <v/>
      </c>
      <c r="M2858" s="0" t="str">
        <f aca="false">IF($A2858="","","Compra no cartão")</f>
        <v/>
      </c>
    </row>
    <row r="2859" customFormat="false" ht="13.5" hidden="false" customHeight="false" outlineLevel="0" collapsed="false">
      <c r="A2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59" s="0" t="str">
        <f aca="false">IF($A2859="","",INDEX(CARTAO_COMPRAS!$C:$C,INT((ROW()-2)/20)+2))</f>
        <v/>
      </c>
      <c r="C2859" s="0" t="str">
        <f aca="false">IF($A2859="","",INDEX(CARTAO_COMPRAS!$D:$D,INT((ROW()-2)/20)+2))</f>
        <v/>
      </c>
      <c r="D2859" s="0" t="str">
        <f aca="false">IF($A2859="","",INDEX(CARTAO_COMPRAS!$E:$E,INT((ROW()-2)/20)+2))</f>
        <v/>
      </c>
      <c r="E2859" s="0" t="str">
        <f aca="false">IF($A2859="","",INDEX(CARTAO_COMPRAS!$H:$H,INT((ROW()-2)/20)+2)+MOD(ROW()-2,20))</f>
        <v/>
      </c>
      <c r="F2859" s="0" t="str">
        <f aca="false">IF($A2859="","",INDEX(CARTAO_COMPRAS!$G:$G,INT((ROW()-2)/20)+2))</f>
        <v/>
      </c>
      <c r="G2859" s="5" t="str">
        <f aca="false">IF($A2859="","",INDEX(CARTAO_COMPRAS!$I:$I,INT((ROW()-2)/20)+2))</f>
        <v/>
      </c>
      <c r="H2859" s="4" t="str">
        <f aca="false">IF($A2859="","",EDATE(INDEX(CARTAO_COMPRAS!$J:$J,INT((ROW()-2)/20)+2),MOD(ROW()-2,20)))</f>
        <v/>
      </c>
      <c r="I2859" s="4" t="str">
        <f aca="false">IF($H2859="","",$H2859-WEEKDAY($H2859,2)+1)</f>
        <v/>
      </c>
      <c r="J2859" s="4" t="str">
        <f aca="false">IF($I2859="","",$I2859+6)</f>
        <v/>
      </c>
      <c r="K2859" s="6" t="str">
        <f aca="false">IF($H2859="","",DATE(YEAR($H2859),MONTH($H2859),1))</f>
        <v/>
      </c>
      <c r="L2859" s="0" t="str">
        <f aca="false">IF($A2859="","",INDEX(CARTAO_COMPRAS!$K:$K,INT((ROW()-2)/20)+2))</f>
        <v/>
      </c>
      <c r="M2859" s="0" t="str">
        <f aca="false">IF($A2859="","","Compra no cartão")</f>
        <v/>
      </c>
    </row>
    <row r="2860" customFormat="false" ht="13.5" hidden="false" customHeight="false" outlineLevel="0" collapsed="false">
      <c r="A2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0" s="0" t="str">
        <f aca="false">IF($A2860="","",INDEX(CARTAO_COMPRAS!$C:$C,INT((ROW()-2)/20)+2))</f>
        <v/>
      </c>
      <c r="C2860" s="0" t="str">
        <f aca="false">IF($A2860="","",INDEX(CARTAO_COMPRAS!$D:$D,INT((ROW()-2)/20)+2))</f>
        <v/>
      </c>
      <c r="D2860" s="0" t="str">
        <f aca="false">IF($A2860="","",INDEX(CARTAO_COMPRAS!$E:$E,INT((ROW()-2)/20)+2))</f>
        <v/>
      </c>
      <c r="E2860" s="0" t="str">
        <f aca="false">IF($A2860="","",INDEX(CARTAO_COMPRAS!$H:$H,INT((ROW()-2)/20)+2)+MOD(ROW()-2,20))</f>
        <v/>
      </c>
      <c r="F2860" s="0" t="str">
        <f aca="false">IF($A2860="","",INDEX(CARTAO_COMPRAS!$G:$G,INT((ROW()-2)/20)+2))</f>
        <v/>
      </c>
      <c r="G2860" s="5" t="str">
        <f aca="false">IF($A2860="","",INDEX(CARTAO_COMPRAS!$I:$I,INT((ROW()-2)/20)+2))</f>
        <v/>
      </c>
      <c r="H2860" s="4" t="str">
        <f aca="false">IF($A2860="","",EDATE(INDEX(CARTAO_COMPRAS!$J:$J,INT((ROW()-2)/20)+2),MOD(ROW()-2,20)))</f>
        <v/>
      </c>
      <c r="I2860" s="4" t="str">
        <f aca="false">IF($H2860="","",$H2860-WEEKDAY($H2860,2)+1)</f>
        <v/>
      </c>
      <c r="J2860" s="4" t="str">
        <f aca="false">IF($I2860="","",$I2860+6)</f>
        <v/>
      </c>
      <c r="K2860" s="6" t="str">
        <f aca="false">IF($H2860="","",DATE(YEAR($H2860),MONTH($H2860),1))</f>
        <v/>
      </c>
      <c r="L2860" s="0" t="str">
        <f aca="false">IF($A2860="","",INDEX(CARTAO_COMPRAS!$K:$K,INT((ROW()-2)/20)+2))</f>
        <v/>
      </c>
      <c r="M2860" s="0" t="str">
        <f aca="false">IF($A2860="","","Compra no cartão")</f>
        <v/>
      </c>
    </row>
    <row r="2861" customFormat="false" ht="13.5" hidden="false" customHeight="false" outlineLevel="0" collapsed="false">
      <c r="A2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1" s="0" t="str">
        <f aca="false">IF($A2861="","",INDEX(CARTAO_COMPRAS!$C:$C,INT((ROW()-2)/20)+2))</f>
        <v/>
      </c>
      <c r="C2861" s="0" t="str">
        <f aca="false">IF($A2861="","",INDEX(CARTAO_COMPRAS!$D:$D,INT((ROW()-2)/20)+2))</f>
        <v/>
      </c>
      <c r="D2861" s="0" t="str">
        <f aca="false">IF($A2861="","",INDEX(CARTAO_COMPRAS!$E:$E,INT((ROW()-2)/20)+2))</f>
        <v/>
      </c>
      <c r="E2861" s="0" t="str">
        <f aca="false">IF($A2861="","",INDEX(CARTAO_COMPRAS!$H:$H,INT((ROW()-2)/20)+2)+MOD(ROW()-2,20))</f>
        <v/>
      </c>
      <c r="F2861" s="0" t="str">
        <f aca="false">IF($A2861="","",INDEX(CARTAO_COMPRAS!$G:$G,INT((ROW()-2)/20)+2))</f>
        <v/>
      </c>
      <c r="G2861" s="5" t="str">
        <f aca="false">IF($A2861="","",INDEX(CARTAO_COMPRAS!$I:$I,INT((ROW()-2)/20)+2))</f>
        <v/>
      </c>
      <c r="H2861" s="4" t="str">
        <f aca="false">IF($A2861="","",EDATE(INDEX(CARTAO_COMPRAS!$J:$J,INT((ROW()-2)/20)+2),MOD(ROW()-2,20)))</f>
        <v/>
      </c>
      <c r="I2861" s="4" t="str">
        <f aca="false">IF($H2861="","",$H2861-WEEKDAY($H2861,2)+1)</f>
        <v/>
      </c>
      <c r="J2861" s="4" t="str">
        <f aca="false">IF($I2861="","",$I2861+6)</f>
        <v/>
      </c>
      <c r="K2861" s="6" t="str">
        <f aca="false">IF($H2861="","",DATE(YEAR($H2861),MONTH($H2861),1))</f>
        <v/>
      </c>
      <c r="L2861" s="0" t="str">
        <f aca="false">IF($A2861="","",INDEX(CARTAO_COMPRAS!$K:$K,INT((ROW()-2)/20)+2))</f>
        <v/>
      </c>
      <c r="M2861" s="0" t="str">
        <f aca="false">IF($A2861="","","Compra no cartão")</f>
        <v/>
      </c>
    </row>
    <row r="2862" customFormat="false" ht="13.5" hidden="false" customHeight="false" outlineLevel="0" collapsed="false">
      <c r="A28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2" s="0" t="str">
        <f aca="false">IF($A2862="","",INDEX(CARTAO_COMPRAS!$C:$C,INT((ROW()-2)/20)+2))</f>
        <v/>
      </c>
      <c r="C2862" s="0" t="str">
        <f aca="false">IF($A2862="","",INDEX(CARTAO_COMPRAS!$D:$D,INT((ROW()-2)/20)+2))</f>
        <v/>
      </c>
      <c r="D2862" s="0" t="str">
        <f aca="false">IF($A2862="","",INDEX(CARTAO_COMPRAS!$E:$E,INT((ROW()-2)/20)+2))</f>
        <v/>
      </c>
      <c r="E2862" s="0" t="str">
        <f aca="false">IF($A2862="","",INDEX(CARTAO_COMPRAS!$H:$H,INT((ROW()-2)/20)+2)+MOD(ROW()-2,20))</f>
        <v/>
      </c>
      <c r="F2862" s="0" t="str">
        <f aca="false">IF($A2862="","",INDEX(CARTAO_COMPRAS!$G:$G,INT((ROW()-2)/20)+2))</f>
        <v/>
      </c>
      <c r="G2862" s="5" t="str">
        <f aca="false">IF($A2862="","",INDEX(CARTAO_COMPRAS!$I:$I,INT((ROW()-2)/20)+2))</f>
        <v/>
      </c>
      <c r="H2862" s="4" t="str">
        <f aca="false">IF($A2862="","",EDATE(INDEX(CARTAO_COMPRAS!$J:$J,INT((ROW()-2)/20)+2),MOD(ROW()-2,20)))</f>
        <v/>
      </c>
      <c r="I2862" s="4" t="str">
        <f aca="false">IF($H2862="","",$H2862-WEEKDAY($H2862,2)+1)</f>
        <v/>
      </c>
      <c r="J2862" s="4" t="str">
        <f aca="false">IF($I2862="","",$I2862+6)</f>
        <v/>
      </c>
      <c r="K2862" s="6" t="str">
        <f aca="false">IF($H2862="","",DATE(YEAR($H2862),MONTH($H2862),1))</f>
        <v/>
      </c>
      <c r="L2862" s="0" t="str">
        <f aca="false">IF($A2862="","",INDEX(CARTAO_COMPRAS!$K:$K,INT((ROW()-2)/20)+2))</f>
        <v/>
      </c>
      <c r="M2862" s="0" t="str">
        <f aca="false">IF($A2862="","","Compra no cartão")</f>
        <v/>
      </c>
    </row>
    <row r="2863" customFormat="false" ht="13.5" hidden="false" customHeight="false" outlineLevel="0" collapsed="false">
      <c r="A2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3" s="0" t="str">
        <f aca="false">IF($A2863="","",INDEX(CARTAO_COMPRAS!$C:$C,INT((ROW()-2)/20)+2))</f>
        <v/>
      </c>
      <c r="C2863" s="0" t="str">
        <f aca="false">IF($A2863="","",INDEX(CARTAO_COMPRAS!$D:$D,INT((ROW()-2)/20)+2))</f>
        <v/>
      </c>
      <c r="D2863" s="0" t="str">
        <f aca="false">IF($A2863="","",INDEX(CARTAO_COMPRAS!$E:$E,INT((ROW()-2)/20)+2))</f>
        <v/>
      </c>
      <c r="E2863" s="0" t="str">
        <f aca="false">IF($A2863="","",INDEX(CARTAO_COMPRAS!$H:$H,INT((ROW()-2)/20)+2)+MOD(ROW()-2,20))</f>
        <v/>
      </c>
      <c r="F2863" s="0" t="str">
        <f aca="false">IF($A2863="","",INDEX(CARTAO_COMPRAS!$G:$G,INT((ROW()-2)/20)+2))</f>
        <v/>
      </c>
      <c r="G2863" s="5" t="str">
        <f aca="false">IF($A2863="","",INDEX(CARTAO_COMPRAS!$I:$I,INT((ROW()-2)/20)+2))</f>
        <v/>
      </c>
      <c r="H2863" s="4" t="str">
        <f aca="false">IF($A2863="","",EDATE(INDEX(CARTAO_COMPRAS!$J:$J,INT((ROW()-2)/20)+2),MOD(ROW()-2,20)))</f>
        <v/>
      </c>
      <c r="I2863" s="4" t="str">
        <f aca="false">IF($H2863="","",$H2863-WEEKDAY($H2863,2)+1)</f>
        <v/>
      </c>
      <c r="J2863" s="4" t="str">
        <f aca="false">IF($I2863="","",$I2863+6)</f>
        <v/>
      </c>
      <c r="K2863" s="6" t="str">
        <f aca="false">IF($H2863="","",DATE(YEAR($H2863),MONTH($H2863),1))</f>
        <v/>
      </c>
      <c r="L2863" s="0" t="str">
        <f aca="false">IF($A2863="","",INDEX(CARTAO_COMPRAS!$K:$K,INT((ROW()-2)/20)+2))</f>
        <v/>
      </c>
      <c r="M2863" s="0" t="str">
        <f aca="false">IF($A2863="","","Compra no cartão")</f>
        <v/>
      </c>
    </row>
    <row r="2864" customFormat="false" ht="13.5" hidden="false" customHeight="false" outlineLevel="0" collapsed="false">
      <c r="A2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4" s="0" t="str">
        <f aca="false">IF($A2864="","",INDEX(CARTAO_COMPRAS!$C:$C,INT((ROW()-2)/20)+2))</f>
        <v/>
      </c>
      <c r="C2864" s="0" t="str">
        <f aca="false">IF($A2864="","",INDEX(CARTAO_COMPRAS!$D:$D,INT((ROW()-2)/20)+2))</f>
        <v/>
      </c>
      <c r="D2864" s="0" t="str">
        <f aca="false">IF($A2864="","",INDEX(CARTAO_COMPRAS!$E:$E,INT((ROW()-2)/20)+2))</f>
        <v/>
      </c>
      <c r="E2864" s="0" t="str">
        <f aca="false">IF($A2864="","",INDEX(CARTAO_COMPRAS!$H:$H,INT((ROW()-2)/20)+2)+MOD(ROW()-2,20))</f>
        <v/>
      </c>
      <c r="F2864" s="0" t="str">
        <f aca="false">IF($A2864="","",INDEX(CARTAO_COMPRAS!$G:$G,INT((ROW()-2)/20)+2))</f>
        <v/>
      </c>
      <c r="G2864" s="5" t="str">
        <f aca="false">IF($A2864="","",INDEX(CARTAO_COMPRAS!$I:$I,INT((ROW()-2)/20)+2))</f>
        <v/>
      </c>
      <c r="H2864" s="4" t="str">
        <f aca="false">IF($A2864="","",EDATE(INDEX(CARTAO_COMPRAS!$J:$J,INT((ROW()-2)/20)+2),MOD(ROW()-2,20)))</f>
        <v/>
      </c>
      <c r="I2864" s="4" t="str">
        <f aca="false">IF($H2864="","",$H2864-WEEKDAY($H2864,2)+1)</f>
        <v/>
      </c>
      <c r="J2864" s="4" t="str">
        <f aca="false">IF($I2864="","",$I2864+6)</f>
        <v/>
      </c>
      <c r="K2864" s="6" t="str">
        <f aca="false">IF($H2864="","",DATE(YEAR($H2864),MONTH($H2864),1))</f>
        <v/>
      </c>
      <c r="L2864" s="0" t="str">
        <f aca="false">IF($A2864="","",INDEX(CARTAO_COMPRAS!$K:$K,INT((ROW()-2)/20)+2))</f>
        <v/>
      </c>
      <c r="M2864" s="0" t="str">
        <f aca="false">IF($A2864="","","Compra no cartão")</f>
        <v/>
      </c>
    </row>
    <row r="2865" customFormat="false" ht="13.5" hidden="false" customHeight="false" outlineLevel="0" collapsed="false">
      <c r="A2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5" s="0" t="str">
        <f aca="false">IF($A2865="","",INDEX(CARTAO_COMPRAS!$C:$C,INT((ROW()-2)/20)+2))</f>
        <v/>
      </c>
      <c r="C2865" s="0" t="str">
        <f aca="false">IF($A2865="","",INDEX(CARTAO_COMPRAS!$D:$D,INT((ROW()-2)/20)+2))</f>
        <v/>
      </c>
      <c r="D2865" s="0" t="str">
        <f aca="false">IF($A2865="","",INDEX(CARTAO_COMPRAS!$E:$E,INT((ROW()-2)/20)+2))</f>
        <v/>
      </c>
      <c r="E2865" s="0" t="str">
        <f aca="false">IF($A2865="","",INDEX(CARTAO_COMPRAS!$H:$H,INT((ROW()-2)/20)+2)+MOD(ROW()-2,20))</f>
        <v/>
      </c>
      <c r="F2865" s="0" t="str">
        <f aca="false">IF($A2865="","",INDEX(CARTAO_COMPRAS!$G:$G,INT((ROW()-2)/20)+2))</f>
        <v/>
      </c>
      <c r="G2865" s="5" t="str">
        <f aca="false">IF($A2865="","",INDEX(CARTAO_COMPRAS!$I:$I,INT((ROW()-2)/20)+2))</f>
        <v/>
      </c>
      <c r="H2865" s="4" t="str">
        <f aca="false">IF($A2865="","",EDATE(INDEX(CARTAO_COMPRAS!$J:$J,INT((ROW()-2)/20)+2),MOD(ROW()-2,20)))</f>
        <v/>
      </c>
      <c r="I2865" s="4" t="str">
        <f aca="false">IF($H2865="","",$H2865-WEEKDAY($H2865,2)+1)</f>
        <v/>
      </c>
      <c r="J2865" s="4" t="str">
        <f aca="false">IF($I2865="","",$I2865+6)</f>
        <v/>
      </c>
      <c r="K2865" s="6" t="str">
        <f aca="false">IF($H2865="","",DATE(YEAR($H2865),MONTH($H2865),1))</f>
        <v/>
      </c>
      <c r="L2865" s="0" t="str">
        <f aca="false">IF($A2865="","",INDEX(CARTAO_COMPRAS!$K:$K,INT((ROW()-2)/20)+2))</f>
        <v/>
      </c>
      <c r="M2865" s="0" t="str">
        <f aca="false">IF($A2865="","","Compra no cartão")</f>
        <v/>
      </c>
    </row>
    <row r="2866" customFormat="false" ht="13.5" hidden="false" customHeight="false" outlineLevel="0" collapsed="false">
      <c r="A2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6" s="0" t="str">
        <f aca="false">IF($A2866="","",INDEX(CARTAO_COMPRAS!$C:$C,INT((ROW()-2)/20)+2))</f>
        <v/>
      </c>
      <c r="C2866" s="0" t="str">
        <f aca="false">IF($A2866="","",INDEX(CARTAO_COMPRAS!$D:$D,INT((ROW()-2)/20)+2))</f>
        <v/>
      </c>
      <c r="D2866" s="0" t="str">
        <f aca="false">IF($A2866="","",INDEX(CARTAO_COMPRAS!$E:$E,INT((ROW()-2)/20)+2))</f>
        <v/>
      </c>
      <c r="E2866" s="0" t="str">
        <f aca="false">IF($A2866="","",INDEX(CARTAO_COMPRAS!$H:$H,INT((ROW()-2)/20)+2)+MOD(ROW()-2,20))</f>
        <v/>
      </c>
      <c r="F2866" s="0" t="str">
        <f aca="false">IF($A2866="","",INDEX(CARTAO_COMPRAS!$G:$G,INT((ROW()-2)/20)+2))</f>
        <v/>
      </c>
      <c r="G2866" s="5" t="str">
        <f aca="false">IF($A2866="","",INDEX(CARTAO_COMPRAS!$I:$I,INT((ROW()-2)/20)+2))</f>
        <v/>
      </c>
      <c r="H2866" s="4" t="str">
        <f aca="false">IF($A2866="","",EDATE(INDEX(CARTAO_COMPRAS!$J:$J,INT((ROW()-2)/20)+2),MOD(ROW()-2,20)))</f>
        <v/>
      </c>
      <c r="I2866" s="4" t="str">
        <f aca="false">IF($H2866="","",$H2866-WEEKDAY($H2866,2)+1)</f>
        <v/>
      </c>
      <c r="J2866" s="4" t="str">
        <f aca="false">IF($I2866="","",$I2866+6)</f>
        <v/>
      </c>
      <c r="K2866" s="6" t="str">
        <f aca="false">IF($H2866="","",DATE(YEAR($H2866),MONTH($H2866),1))</f>
        <v/>
      </c>
      <c r="L2866" s="0" t="str">
        <f aca="false">IF($A2866="","",INDEX(CARTAO_COMPRAS!$K:$K,INT((ROW()-2)/20)+2))</f>
        <v/>
      </c>
      <c r="M2866" s="0" t="str">
        <f aca="false">IF($A2866="","","Compra no cartão")</f>
        <v/>
      </c>
    </row>
    <row r="2867" customFormat="false" ht="13.5" hidden="false" customHeight="false" outlineLevel="0" collapsed="false">
      <c r="A2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7" s="0" t="str">
        <f aca="false">IF($A2867="","",INDEX(CARTAO_COMPRAS!$C:$C,INT((ROW()-2)/20)+2))</f>
        <v/>
      </c>
      <c r="C2867" s="0" t="str">
        <f aca="false">IF($A2867="","",INDEX(CARTAO_COMPRAS!$D:$D,INT((ROW()-2)/20)+2))</f>
        <v/>
      </c>
      <c r="D2867" s="0" t="str">
        <f aca="false">IF($A2867="","",INDEX(CARTAO_COMPRAS!$E:$E,INT((ROW()-2)/20)+2))</f>
        <v/>
      </c>
      <c r="E2867" s="0" t="str">
        <f aca="false">IF($A2867="","",INDEX(CARTAO_COMPRAS!$H:$H,INT((ROW()-2)/20)+2)+MOD(ROW()-2,20))</f>
        <v/>
      </c>
      <c r="F2867" s="0" t="str">
        <f aca="false">IF($A2867="","",INDEX(CARTAO_COMPRAS!$G:$G,INT((ROW()-2)/20)+2))</f>
        <v/>
      </c>
      <c r="G2867" s="5" t="str">
        <f aca="false">IF($A2867="","",INDEX(CARTAO_COMPRAS!$I:$I,INT((ROW()-2)/20)+2))</f>
        <v/>
      </c>
      <c r="H2867" s="4" t="str">
        <f aca="false">IF($A2867="","",EDATE(INDEX(CARTAO_COMPRAS!$J:$J,INT((ROW()-2)/20)+2),MOD(ROW()-2,20)))</f>
        <v/>
      </c>
      <c r="I2867" s="4" t="str">
        <f aca="false">IF($H2867="","",$H2867-WEEKDAY($H2867,2)+1)</f>
        <v/>
      </c>
      <c r="J2867" s="4" t="str">
        <f aca="false">IF($I2867="","",$I2867+6)</f>
        <v/>
      </c>
      <c r="K2867" s="6" t="str">
        <f aca="false">IF($H2867="","",DATE(YEAR($H2867),MONTH($H2867),1))</f>
        <v/>
      </c>
      <c r="L2867" s="0" t="str">
        <f aca="false">IF($A2867="","",INDEX(CARTAO_COMPRAS!$K:$K,INT((ROW()-2)/20)+2))</f>
        <v/>
      </c>
      <c r="M2867" s="0" t="str">
        <f aca="false">IF($A2867="","","Compra no cartão")</f>
        <v/>
      </c>
    </row>
    <row r="2868" customFormat="false" ht="13.5" hidden="false" customHeight="false" outlineLevel="0" collapsed="false">
      <c r="A2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8" s="0" t="str">
        <f aca="false">IF($A2868="","",INDEX(CARTAO_COMPRAS!$C:$C,INT((ROW()-2)/20)+2))</f>
        <v/>
      </c>
      <c r="C2868" s="0" t="str">
        <f aca="false">IF($A2868="","",INDEX(CARTAO_COMPRAS!$D:$D,INT((ROW()-2)/20)+2))</f>
        <v/>
      </c>
      <c r="D2868" s="0" t="str">
        <f aca="false">IF($A2868="","",INDEX(CARTAO_COMPRAS!$E:$E,INT((ROW()-2)/20)+2))</f>
        <v/>
      </c>
      <c r="E2868" s="0" t="str">
        <f aca="false">IF($A2868="","",INDEX(CARTAO_COMPRAS!$H:$H,INT((ROW()-2)/20)+2)+MOD(ROW()-2,20))</f>
        <v/>
      </c>
      <c r="F2868" s="0" t="str">
        <f aca="false">IF($A2868="","",INDEX(CARTAO_COMPRAS!$G:$G,INT((ROW()-2)/20)+2))</f>
        <v/>
      </c>
      <c r="G2868" s="5" t="str">
        <f aca="false">IF($A2868="","",INDEX(CARTAO_COMPRAS!$I:$I,INT((ROW()-2)/20)+2))</f>
        <v/>
      </c>
      <c r="H2868" s="4" t="str">
        <f aca="false">IF($A2868="","",EDATE(INDEX(CARTAO_COMPRAS!$J:$J,INT((ROW()-2)/20)+2),MOD(ROW()-2,20)))</f>
        <v/>
      </c>
      <c r="I2868" s="4" t="str">
        <f aca="false">IF($H2868="","",$H2868-WEEKDAY($H2868,2)+1)</f>
        <v/>
      </c>
      <c r="J2868" s="4" t="str">
        <f aca="false">IF($I2868="","",$I2868+6)</f>
        <v/>
      </c>
      <c r="K2868" s="6" t="str">
        <f aca="false">IF($H2868="","",DATE(YEAR($H2868),MONTH($H2868),1))</f>
        <v/>
      </c>
      <c r="L2868" s="0" t="str">
        <f aca="false">IF($A2868="","",INDEX(CARTAO_COMPRAS!$K:$K,INT((ROW()-2)/20)+2))</f>
        <v/>
      </c>
      <c r="M2868" s="0" t="str">
        <f aca="false">IF($A2868="","","Compra no cartão")</f>
        <v/>
      </c>
    </row>
    <row r="2869" customFormat="false" ht="13.5" hidden="false" customHeight="false" outlineLevel="0" collapsed="false">
      <c r="A2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69" s="0" t="str">
        <f aca="false">IF($A2869="","",INDEX(CARTAO_COMPRAS!$C:$C,INT((ROW()-2)/20)+2))</f>
        <v/>
      </c>
      <c r="C2869" s="0" t="str">
        <f aca="false">IF($A2869="","",INDEX(CARTAO_COMPRAS!$D:$D,INT((ROW()-2)/20)+2))</f>
        <v/>
      </c>
      <c r="D2869" s="0" t="str">
        <f aca="false">IF($A2869="","",INDEX(CARTAO_COMPRAS!$E:$E,INT((ROW()-2)/20)+2))</f>
        <v/>
      </c>
      <c r="E2869" s="0" t="str">
        <f aca="false">IF($A2869="","",INDEX(CARTAO_COMPRAS!$H:$H,INT((ROW()-2)/20)+2)+MOD(ROW()-2,20))</f>
        <v/>
      </c>
      <c r="F2869" s="0" t="str">
        <f aca="false">IF($A2869="","",INDEX(CARTAO_COMPRAS!$G:$G,INT((ROW()-2)/20)+2))</f>
        <v/>
      </c>
      <c r="G2869" s="5" t="str">
        <f aca="false">IF($A2869="","",INDEX(CARTAO_COMPRAS!$I:$I,INT((ROW()-2)/20)+2))</f>
        <v/>
      </c>
      <c r="H2869" s="4" t="str">
        <f aca="false">IF($A2869="","",EDATE(INDEX(CARTAO_COMPRAS!$J:$J,INT((ROW()-2)/20)+2),MOD(ROW()-2,20)))</f>
        <v/>
      </c>
      <c r="I2869" s="4" t="str">
        <f aca="false">IF($H2869="","",$H2869-WEEKDAY($H2869,2)+1)</f>
        <v/>
      </c>
      <c r="J2869" s="4" t="str">
        <f aca="false">IF($I2869="","",$I2869+6)</f>
        <v/>
      </c>
      <c r="K2869" s="6" t="str">
        <f aca="false">IF($H2869="","",DATE(YEAR($H2869),MONTH($H2869),1))</f>
        <v/>
      </c>
      <c r="L2869" s="0" t="str">
        <f aca="false">IF($A2869="","",INDEX(CARTAO_COMPRAS!$K:$K,INT((ROW()-2)/20)+2))</f>
        <v/>
      </c>
      <c r="M2869" s="0" t="str">
        <f aca="false">IF($A2869="","","Compra no cartão")</f>
        <v/>
      </c>
    </row>
    <row r="2870" customFormat="false" ht="13.5" hidden="false" customHeight="false" outlineLevel="0" collapsed="false">
      <c r="A2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0" s="0" t="str">
        <f aca="false">IF($A2870="","",INDEX(CARTAO_COMPRAS!$C:$C,INT((ROW()-2)/20)+2))</f>
        <v/>
      </c>
      <c r="C2870" s="0" t="str">
        <f aca="false">IF($A2870="","",INDEX(CARTAO_COMPRAS!$D:$D,INT((ROW()-2)/20)+2))</f>
        <v/>
      </c>
      <c r="D2870" s="0" t="str">
        <f aca="false">IF($A2870="","",INDEX(CARTAO_COMPRAS!$E:$E,INT((ROW()-2)/20)+2))</f>
        <v/>
      </c>
      <c r="E2870" s="0" t="str">
        <f aca="false">IF($A2870="","",INDEX(CARTAO_COMPRAS!$H:$H,INT((ROW()-2)/20)+2)+MOD(ROW()-2,20))</f>
        <v/>
      </c>
      <c r="F2870" s="0" t="str">
        <f aca="false">IF($A2870="","",INDEX(CARTAO_COMPRAS!$G:$G,INT((ROW()-2)/20)+2))</f>
        <v/>
      </c>
      <c r="G2870" s="5" t="str">
        <f aca="false">IF($A2870="","",INDEX(CARTAO_COMPRAS!$I:$I,INT((ROW()-2)/20)+2))</f>
        <v/>
      </c>
      <c r="H2870" s="4" t="str">
        <f aca="false">IF($A2870="","",EDATE(INDEX(CARTAO_COMPRAS!$J:$J,INT((ROW()-2)/20)+2),MOD(ROW()-2,20)))</f>
        <v/>
      </c>
      <c r="I2870" s="4" t="str">
        <f aca="false">IF($H2870="","",$H2870-WEEKDAY($H2870,2)+1)</f>
        <v/>
      </c>
      <c r="J2870" s="4" t="str">
        <f aca="false">IF($I2870="","",$I2870+6)</f>
        <v/>
      </c>
      <c r="K2870" s="6" t="str">
        <f aca="false">IF($H2870="","",DATE(YEAR($H2870),MONTH($H2870),1))</f>
        <v/>
      </c>
      <c r="L2870" s="0" t="str">
        <f aca="false">IF($A2870="","",INDEX(CARTAO_COMPRAS!$K:$K,INT((ROW()-2)/20)+2))</f>
        <v/>
      </c>
      <c r="M2870" s="0" t="str">
        <f aca="false">IF($A2870="","","Compra no cartão")</f>
        <v/>
      </c>
    </row>
    <row r="2871" customFormat="false" ht="13.5" hidden="false" customHeight="false" outlineLevel="0" collapsed="false">
      <c r="A2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1" s="0" t="str">
        <f aca="false">IF($A2871="","",INDEX(CARTAO_COMPRAS!$C:$C,INT((ROW()-2)/20)+2))</f>
        <v/>
      </c>
      <c r="C2871" s="0" t="str">
        <f aca="false">IF($A2871="","",INDEX(CARTAO_COMPRAS!$D:$D,INT((ROW()-2)/20)+2))</f>
        <v/>
      </c>
      <c r="D2871" s="0" t="str">
        <f aca="false">IF($A2871="","",INDEX(CARTAO_COMPRAS!$E:$E,INT((ROW()-2)/20)+2))</f>
        <v/>
      </c>
      <c r="E2871" s="0" t="str">
        <f aca="false">IF($A2871="","",INDEX(CARTAO_COMPRAS!$H:$H,INT((ROW()-2)/20)+2)+MOD(ROW()-2,20))</f>
        <v/>
      </c>
      <c r="F2871" s="0" t="str">
        <f aca="false">IF($A2871="","",INDEX(CARTAO_COMPRAS!$G:$G,INT((ROW()-2)/20)+2))</f>
        <v/>
      </c>
      <c r="G2871" s="5" t="str">
        <f aca="false">IF($A2871="","",INDEX(CARTAO_COMPRAS!$I:$I,INT((ROW()-2)/20)+2))</f>
        <v/>
      </c>
      <c r="H2871" s="4" t="str">
        <f aca="false">IF($A2871="","",EDATE(INDEX(CARTAO_COMPRAS!$J:$J,INT((ROW()-2)/20)+2),MOD(ROW()-2,20)))</f>
        <v/>
      </c>
      <c r="I2871" s="4" t="str">
        <f aca="false">IF($H2871="","",$H2871-WEEKDAY($H2871,2)+1)</f>
        <v/>
      </c>
      <c r="J2871" s="4" t="str">
        <f aca="false">IF($I2871="","",$I2871+6)</f>
        <v/>
      </c>
      <c r="K2871" s="6" t="str">
        <f aca="false">IF($H2871="","",DATE(YEAR($H2871),MONTH($H2871),1))</f>
        <v/>
      </c>
      <c r="L2871" s="0" t="str">
        <f aca="false">IF($A2871="","",INDEX(CARTAO_COMPRAS!$K:$K,INT((ROW()-2)/20)+2))</f>
        <v/>
      </c>
      <c r="M2871" s="0" t="str">
        <f aca="false">IF($A2871="","","Compra no cartão")</f>
        <v/>
      </c>
    </row>
    <row r="2872" customFormat="false" ht="13.5" hidden="false" customHeight="false" outlineLevel="0" collapsed="false">
      <c r="A2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2" s="0" t="str">
        <f aca="false">IF($A2872="","",INDEX(CARTAO_COMPRAS!$C:$C,INT((ROW()-2)/20)+2))</f>
        <v/>
      </c>
      <c r="C2872" s="0" t="str">
        <f aca="false">IF($A2872="","",INDEX(CARTAO_COMPRAS!$D:$D,INT((ROW()-2)/20)+2))</f>
        <v/>
      </c>
      <c r="D2872" s="0" t="str">
        <f aca="false">IF($A2872="","",INDEX(CARTAO_COMPRAS!$E:$E,INT((ROW()-2)/20)+2))</f>
        <v/>
      </c>
      <c r="E2872" s="0" t="str">
        <f aca="false">IF($A2872="","",INDEX(CARTAO_COMPRAS!$H:$H,INT((ROW()-2)/20)+2)+MOD(ROW()-2,20))</f>
        <v/>
      </c>
      <c r="F2872" s="0" t="str">
        <f aca="false">IF($A2872="","",INDEX(CARTAO_COMPRAS!$G:$G,INT((ROW()-2)/20)+2))</f>
        <v/>
      </c>
      <c r="G2872" s="5" t="str">
        <f aca="false">IF($A2872="","",INDEX(CARTAO_COMPRAS!$I:$I,INT((ROW()-2)/20)+2))</f>
        <v/>
      </c>
      <c r="H2872" s="4" t="str">
        <f aca="false">IF($A2872="","",EDATE(INDEX(CARTAO_COMPRAS!$J:$J,INT((ROW()-2)/20)+2),MOD(ROW()-2,20)))</f>
        <v/>
      </c>
      <c r="I2872" s="4" t="str">
        <f aca="false">IF($H2872="","",$H2872-WEEKDAY($H2872,2)+1)</f>
        <v/>
      </c>
      <c r="J2872" s="4" t="str">
        <f aca="false">IF($I2872="","",$I2872+6)</f>
        <v/>
      </c>
      <c r="K2872" s="6" t="str">
        <f aca="false">IF($H2872="","",DATE(YEAR($H2872),MONTH($H2872),1))</f>
        <v/>
      </c>
      <c r="L2872" s="0" t="str">
        <f aca="false">IF($A2872="","",INDEX(CARTAO_COMPRAS!$K:$K,INT((ROW()-2)/20)+2))</f>
        <v/>
      </c>
      <c r="M2872" s="0" t="str">
        <f aca="false">IF($A2872="","","Compra no cartão")</f>
        <v/>
      </c>
    </row>
    <row r="2873" customFormat="false" ht="13.5" hidden="false" customHeight="false" outlineLevel="0" collapsed="false">
      <c r="A2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3" s="0" t="str">
        <f aca="false">IF($A2873="","",INDEX(CARTAO_COMPRAS!$C:$C,INT((ROW()-2)/20)+2))</f>
        <v/>
      </c>
      <c r="C2873" s="0" t="str">
        <f aca="false">IF($A2873="","",INDEX(CARTAO_COMPRAS!$D:$D,INT((ROW()-2)/20)+2))</f>
        <v/>
      </c>
      <c r="D2873" s="0" t="str">
        <f aca="false">IF($A2873="","",INDEX(CARTAO_COMPRAS!$E:$E,INT((ROW()-2)/20)+2))</f>
        <v/>
      </c>
      <c r="E2873" s="0" t="str">
        <f aca="false">IF($A2873="","",INDEX(CARTAO_COMPRAS!$H:$H,INT((ROW()-2)/20)+2)+MOD(ROW()-2,20))</f>
        <v/>
      </c>
      <c r="F2873" s="0" t="str">
        <f aca="false">IF($A2873="","",INDEX(CARTAO_COMPRAS!$G:$G,INT((ROW()-2)/20)+2))</f>
        <v/>
      </c>
      <c r="G2873" s="5" t="str">
        <f aca="false">IF($A2873="","",INDEX(CARTAO_COMPRAS!$I:$I,INT((ROW()-2)/20)+2))</f>
        <v/>
      </c>
      <c r="H2873" s="4" t="str">
        <f aca="false">IF($A2873="","",EDATE(INDEX(CARTAO_COMPRAS!$J:$J,INT((ROW()-2)/20)+2),MOD(ROW()-2,20)))</f>
        <v/>
      </c>
      <c r="I2873" s="4" t="str">
        <f aca="false">IF($H2873="","",$H2873-WEEKDAY($H2873,2)+1)</f>
        <v/>
      </c>
      <c r="J2873" s="4" t="str">
        <f aca="false">IF($I2873="","",$I2873+6)</f>
        <v/>
      </c>
      <c r="K2873" s="6" t="str">
        <f aca="false">IF($H2873="","",DATE(YEAR($H2873),MONTH($H2873),1))</f>
        <v/>
      </c>
      <c r="L2873" s="0" t="str">
        <f aca="false">IF($A2873="","",INDEX(CARTAO_COMPRAS!$K:$K,INT((ROW()-2)/20)+2))</f>
        <v/>
      </c>
      <c r="M2873" s="0" t="str">
        <f aca="false">IF($A2873="","","Compra no cartão")</f>
        <v/>
      </c>
    </row>
    <row r="2874" customFormat="false" ht="13.5" hidden="false" customHeight="false" outlineLevel="0" collapsed="false">
      <c r="A2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4" s="0" t="str">
        <f aca="false">IF($A2874="","",INDEX(CARTAO_COMPRAS!$C:$C,INT((ROW()-2)/20)+2))</f>
        <v/>
      </c>
      <c r="C2874" s="0" t="str">
        <f aca="false">IF($A2874="","",INDEX(CARTAO_COMPRAS!$D:$D,INT((ROW()-2)/20)+2))</f>
        <v/>
      </c>
      <c r="D2874" s="0" t="str">
        <f aca="false">IF($A2874="","",INDEX(CARTAO_COMPRAS!$E:$E,INT((ROW()-2)/20)+2))</f>
        <v/>
      </c>
      <c r="E2874" s="0" t="str">
        <f aca="false">IF($A2874="","",INDEX(CARTAO_COMPRAS!$H:$H,INT((ROW()-2)/20)+2)+MOD(ROW()-2,20))</f>
        <v/>
      </c>
      <c r="F2874" s="0" t="str">
        <f aca="false">IF($A2874="","",INDEX(CARTAO_COMPRAS!$G:$G,INT((ROW()-2)/20)+2))</f>
        <v/>
      </c>
      <c r="G2874" s="5" t="str">
        <f aca="false">IF($A2874="","",INDEX(CARTAO_COMPRAS!$I:$I,INT((ROW()-2)/20)+2))</f>
        <v/>
      </c>
      <c r="H2874" s="4" t="str">
        <f aca="false">IF($A2874="","",EDATE(INDEX(CARTAO_COMPRAS!$J:$J,INT((ROW()-2)/20)+2),MOD(ROW()-2,20)))</f>
        <v/>
      </c>
      <c r="I2874" s="4" t="str">
        <f aca="false">IF($H2874="","",$H2874-WEEKDAY($H2874,2)+1)</f>
        <v/>
      </c>
      <c r="J2874" s="4" t="str">
        <f aca="false">IF($I2874="","",$I2874+6)</f>
        <v/>
      </c>
      <c r="K2874" s="6" t="str">
        <f aca="false">IF($H2874="","",DATE(YEAR($H2874),MONTH($H2874),1))</f>
        <v/>
      </c>
      <c r="L2874" s="0" t="str">
        <f aca="false">IF($A2874="","",INDEX(CARTAO_COMPRAS!$K:$K,INT((ROW()-2)/20)+2))</f>
        <v/>
      </c>
      <c r="M2874" s="0" t="str">
        <f aca="false">IF($A2874="","","Compra no cartão")</f>
        <v/>
      </c>
    </row>
    <row r="2875" customFormat="false" ht="13.5" hidden="false" customHeight="false" outlineLevel="0" collapsed="false">
      <c r="A2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5" s="0" t="str">
        <f aca="false">IF($A2875="","",INDEX(CARTAO_COMPRAS!$C:$C,INT((ROW()-2)/20)+2))</f>
        <v/>
      </c>
      <c r="C2875" s="0" t="str">
        <f aca="false">IF($A2875="","",INDEX(CARTAO_COMPRAS!$D:$D,INT((ROW()-2)/20)+2))</f>
        <v/>
      </c>
      <c r="D2875" s="0" t="str">
        <f aca="false">IF($A2875="","",INDEX(CARTAO_COMPRAS!$E:$E,INT((ROW()-2)/20)+2))</f>
        <v/>
      </c>
      <c r="E2875" s="0" t="str">
        <f aca="false">IF($A2875="","",INDEX(CARTAO_COMPRAS!$H:$H,INT((ROW()-2)/20)+2)+MOD(ROW()-2,20))</f>
        <v/>
      </c>
      <c r="F2875" s="0" t="str">
        <f aca="false">IF($A2875="","",INDEX(CARTAO_COMPRAS!$G:$G,INT((ROW()-2)/20)+2))</f>
        <v/>
      </c>
      <c r="G2875" s="5" t="str">
        <f aca="false">IF($A2875="","",INDEX(CARTAO_COMPRAS!$I:$I,INT((ROW()-2)/20)+2))</f>
        <v/>
      </c>
      <c r="H2875" s="4" t="str">
        <f aca="false">IF($A2875="","",EDATE(INDEX(CARTAO_COMPRAS!$J:$J,INT((ROW()-2)/20)+2),MOD(ROW()-2,20)))</f>
        <v/>
      </c>
      <c r="I2875" s="4" t="str">
        <f aca="false">IF($H2875="","",$H2875-WEEKDAY($H2875,2)+1)</f>
        <v/>
      </c>
      <c r="J2875" s="4" t="str">
        <f aca="false">IF($I2875="","",$I2875+6)</f>
        <v/>
      </c>
      <c r="K2875" s="6" t="str">
        <f aca="false">IF($H2875="","",DATE(YEAR($H2875),MONTH($H2875),1))</f>
        <v/>
      </c>
      <c r="L2875" s="0" t="str">
        <f aca="false">IF($A2875="","",INDEX(CARTAO_COMPRAS!$K:$K,INT((ROW()-2)/20)+2))</f>
        <v/>
      </c>
      <c r="M2875" s="0" t="str">
        <f aca="false">IF($A2875="","","Compra no cartão")</f>
        <v/>
      </c>
    </row>
    <row r="2876" customFormat="false" ht="13.5" hidden="false" customHeight="false" outlineLevel="0" collapsed="false">
      <c r="A2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6" s="0" t="str">
        <f aca="false">IF($A2876="","",INDEX(CARTAO_COMPRAS!$C:$C,INT((ROW()-2)/20)+2))</f>
        <v/>
      </c>
      <c r="C2876" s="0" t="str">
        <f aca="false">IF($A2876="","",INDEX(CARTAO_COMPRAS!$D:$D,INT((ROW()-2)/20)+2))</f>
        <v/>
      </c>
      <c r="D2876" s="0" t="str">
        <f aca="false">IF($A2876="","",INDEX(CARTAO_COMPRAS!$E:$E,INT((ROW()-2)/20)+2))</f>
        <v/>
      </c>
      <c r="E2876" s="0" t="str">
        <f aca="false">IF($A2876="","",INDEX(CARTAO_COMPRAS!$H:$H,INT((ROW()-2)/20)+2)+MOD(ROW()-2,20))</f>
        <v/>
      </c>
      <c r="F2876" s="0" t="str">
        <f aca="false">IF($A2876="","",INDEX(CARTAO_COMPRAS!$G:$G,INT((ROW()-2)/20)+2))</f>
        <v/>
      </c>
      <c r="G2876" s="5" t="str">
        <f aca="false">IF($A2876="","",INDEX(CARTAO_COMPRAS!$I:$I,INT((ROW()-2)/20)+2))</f>
        <v/>
      </c>
      <c r="H2876" s="4" t="str">
        <f aca="false">IF($A2876="","",EDATE(INDEX(CARTAO_COMPRAS!$J:$J,INT((ROW()-2)/20)+2),MOD(ROW()-2,20)))</f>
        <v/>
      </c>
      <c r="I2876" s="4" t="str">
        <f aca="false">IF($H2876="","",$H2876-WEEKDAY($H2876,2)+1)</f>
        <v/>
      </c>
      <c r="J2876" s="4" t="str">
        <f aca="false">IF($I2876="","",$I2876+6)</f>
        <v/>
      </c>
      <c r="K2876" s="6" t="str">
        <f aca="false">IF($H2876="","",DATE(YEAR($H2876),MONTH($H2876),1))</f>
        <v/>
      </c>
      <c r="L2876" s="0" t="str">
        <f aca="false">IF($A2876="","",INDEX(CARTAO_COMPRAS!$K:$K,INT((ROW()-2)/20)+2))</f>
        <v/>
      </c>
      <c r="M2876" s="0" t="str">
        <f aca="false">IF($A2876="","","Compra no cartão")</f>
        <v/>
      </c>
    </row>
    <row r="2877" customFormat="false" ht="13.5" hidden="false" customHeight="false" outlineLevel="0" collapsed="false">
      <c r="A2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7" s="0" t="str">
        <f aca="false">IF($A2877="","",INDEX(CARTAO_COMPRAS!$C:$C,INT((ROW()-2)/20)+2))</f>
        <v/>
      </c>
      <c r="C2877" s="0" t="str">
        <f aca="false">IF($A2877="","",INDEX(CARTAO_COMPRAS!$D:$D,INT((ROW()-2)/20)+2))</f>
        <v/>
      </c>
      <c r="D2877" s="0" t="str">
        <f aca="false">IF($A2877="","",INDEX(CARTAO_COMPRAS!$E:$E,INT((ROW()-2)/20)+2))</f>
        <v/>
      </c>
      <c r="E2877" s="0" t="str">
        <f aca="false">IF($A2877="","",INDEX(CARTAO_COMPRAS!$H:$H,INT((ROW()-2)/20)+2)+MOD(ROW()-2,20))</f>
        <v/>
      </c>
      <c r="F2877" s="0" t="str">
        <f aca="false">IF($A2877="","",INDEX(CARTAO_COMPRAS!$G:$G,INT((ROW()-2)/20)+2))</f>
        <v/>
      </c>
      <c r="G2877" s="5" t="str">
        <f aca="false">IF($A2877="","",INDEX(CARTAO_COMPRAS!$I:$I,INT((ROW()-2)/20)+2))</f>
        <v/>
      </c>
      <c r="H2877" s="4" t="str">
        <f aca="false">IF($A2877="","",EDATE(INDEX(CARTAO_COMPRAS!$J:$J,INT((ROW()-2)/20)+2),MOD(ROW()-2,20)))</f>
        <v/>
      </c>
      <c r="I2877" s="4" t="str">
        <f aca="false">IF($H2877="","",$H2877-WEEKDAY($H2877,2)+1)</f>
        <v/>
      </c>
      <c r="J2877" s="4" t="str">
        <f aca="false">IF($I2877="","",$I2877+6)</f>
        <v/>
      </c>
      <c r="K2877" s="6" t="str">
        <f aca="false">IF($H2877="","",DATE(YEAR($H2877),MONTH($H2877),1))</f>
        <v/>
      </c>
      <c r="L2877" s="0" t="str">
        <f aca="false">IF($A2877="","",INDEX(CARTAO_COMPRAS!$K:$K,INT((ROW()-2)/20)+2))</f>
        <v/>
      </c>
      <c r="M2877" s="0" t="str">
        <f aca="false">IF($A2877="","","Compra no cartão")</f>
        <v/>
      </c>
    </row>
    <row r="2878" customFormat="false" ht="13.5" hidden="false" customHeight="false" outlineLevel="0" collapsed="false">
      <c r="A2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8" s="0" t="str">
        <f aca="false">IF($A2878="","",INDEX(CARTAO_COMPRAS!$C:$C,INT((ROW()-2)/20)+2))</f>
        <v/>
      </c>
      <c r="C2878" s="0" t="str">
        <f aca="false">IF($A2878="","",INDEX(CARTAO_COMPRAS!$D:$D,INT((ROW()-2)/20)+2))</f>
        <v/>
      </c>
      <c r="D2878" s="0" t="str">
        <f aca="false">IF($A2878="","",INDEX(CARTAO_COMPRAS!$E:$E,INT((ROW()-2)/20)+2))</f>
        <v/>
      </c>
      <c r="E2878" s="0" t="str">
        <f aca="false">IF($A2878="","",INDEX(CARTAO_COMPRAS!$H:$H,INT((ROW()-2)/20)+2)+MOD(ROW()-2,20))</f>
        <v/>
      </c>
      <c r="F2878" s="0" t="str">
        <f aca="false">IF($A2878="","",INDEX(CARTAO_COMPRAS!$G:$G,INT((ROW()-2)/20)+2))</f>
        <v/>
      </c>
      <c r="G2878" s="5" t="str">
        <f aca="false">IF($A2878="","",INDEX(CARTAO_COMPRAS!$I:$I,INT((ROW()-2)/20)+2))</f>
        <v/>
      </c>
      <c r="H2878" s="4" t="str">
        <f aca="false">IF($A2878="","",EDATE(INDEX(CARTAO_COMPRAS!$J:$J,INT((ROW()-2)/20)+2),MOD(ROW()-2,20)))</f>
        <v/>
      </c>
      <c r="I2878" s="4" t="str">
        <f aca="false">IF($H2878="","",$H2878-WEEKDAY($H2878,2)+1)</f>
        <v/>
      </c>
      <c r="J2878" s="4" t="str">
        <f aca="false">IF($I2878="","",$I2878+6)</f>
        <v/>
      </c>
      <c r="K2878" s="6" t="str">
        <f aca="false">IF($H2878="","",DATE(YEAR($H2878),MONTH($H2878),1))</f>
        <v/>
      </c>
      <c r="L2878" s="0" t="str">
        <f aca="false">IF($A2878="","",INDEX(CARTAO_COMPRAS!$K:$K,INT((ROW()-2)/20)+2))</f>
        <v/>
      </c>
      <c r="M2878" s="0" t="str">
        <f aca="false">IF($A2878="","","Compra no cartão")</f>
        <v/>
      </c>
    </row>
    <row r="2879" customFormat="false" ht="13.5" hidden="false" customHeight="false" outlineLevel="0" collapsed="false">
      <c r="A2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79" s="0" t="str">
        <f aca="false">IF($A2879="","",INDEX(CARTAO_COMPRAS!$C:$C,INT((ROW()-2)/20)+2))</f>
        <v/>
      </c>
      <c r="C2879" s="0" t="str">
        <f aca="false">IF($A2879="","",INDEX(CARTAO_COMPRAS!$D:$D,INT((ROW()-2)/20)+2))</f>
        <v/>
      </c>
      <c r="D2879" s="0" t="str">
        <f aca="false">IF($A2879="","",INDEX(CARTAO_COMPRAS!$E:$E,INT((ROW()-2)/20)+2))</f>
        <v/>
      </c>
      <c r="E2879" s="0" t="str">
        <f aca="false">IF($A2879="","",INDEX(CARTAO_COMPRAS!$H:$H,INT((ROW()-2)/20)+2)+MOD(ROW()-2,20))</f>
        <v/>
      </c>
      <c r="F2879" s="0" t="str">
        <f aca="false">IF($A2879="","",INDEX(CARTAO_COMPRAS!$G:$G,INT((ROW()-2)/20)+2))</f>
        <v/>
      </c>
      <c r="G2879" s="5" t="str">
        <f aca="false">IF($A2879="","",INDEX(CARTAO_COMPRAS!$I:$I,INT((ROW()-2)/20)+2))</f>
        <v/>
      </c>
      <c r="H2879" s="4" t="str">
        <f aca="false">IF($A2879="","",EDATE(INDEX(CARTAO_COMPRAS!$J:$J,INT((ROW()-2)/20)+2),MOD(ROW()-2,20)))</f>
        <v/>
      </c>
      <c r="I2879" s="4" t="str">
        <f aca="false">IF($H2879="","",$H2879-WEEKDAY($H2879,2)+1)</f>
        <v/>
      </c>
      <c r="J2879" s="4" t="str">
        <f aca="false">IF($I2879="","",$I2879+6)</f>
        <v/>
      </c>
      <c r="K2879" s="6" t="str">
        <f aca="false">IF($H2879="","",DATE(YEAR($H2879),MONTH($H2879),1))</f>
        <v/>
      </c>
      <c r="L2879" s="0" t="str">
        <f aca="false">IF($A2879="","",INDEX(CARTAO_COMPRAS!$K:$K,INT((ROW()-2)/20)+2))</f>
        <v/>
      </c>
      <c r="M2879" s="0" t="str">
        <f aca="false">IF($A2879="","","Compra no cartão")</f>
        <v/>
      </c>
    </row>
    <row r="2880" customFormat="false" ht="13.5" hidden="false" customHeight="false" outlineLevel="0" collapsed="false">
      <c r="A2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0" s="0" t="str">
        <f aca="false">IF($A2880="","",INDEX(CARTAO_COMPRAS!$C:$C,INT((ROW()-2)/20)+2))</f>
        <v/>
      </c>
      <c r="C2880" s="0" t="str">
        <f aca="false">IF($A2880="","",INDEX(CARTAO_COMPRAS!$D:$D,INT((ROW()-2)/20)+2))</f>
        <v/>
      </c>
      <c r="D2880" s="0" t="str">
        <f aca="false">IF($A2880="","",INDEX(CARTAO_COMPRAS!$E:$E,INT((ROW()-2)/20)+2))</f>
        <v/>
      </c>
      <c r="E2880" s="0" t="str">
        <f aca="false">IF($A2880="","",INDEX(CARTAO_COMPRAS!$H:$H,INT((ROW()-2)/20)+2)+MOD(ROW()-2,20))</f>
        <v/>
      </c>
      <c r="F2880" s="0" t="str">
        <f aca="false">IF($A2880="","",INDEX(CARTAO_COMPRAS!$G:$G,INT((ROW()-2)/20)+2))</f>
        <v/>
      </c>
      <c r="G2880" s="5" t="str">
        <f aca="false">IF($A2880="","",INDEX(CARTAO_COMPRAS!$I:$I,INT((ROW()-2)/20)+2))</f>
        <v/>
      </c>
      <c r="H2880" s="4" t="str">
        <f aca="false">IF($A2880="","",EDATE(INDEX(CARTAO_COMPRAS!$J:$J,INT((ROW()-2)/20)+2),MOD(ROW()-2,20)))</f>
        <v/>
      </c>
      <c r="I2880" s="4" t="str">
        <f aca="false">IF($H2880="","",$H2880-WEEKDAY($H2880,2)+1)</f>
        <v/>
      </c>
      <c r="J2880" s="4" t="str">
        <f aca="false">IF($I2880="","",$I2880+6)</f>
        <v/>
      </c>
      <c r="K2880" s="6" t="str">
        <f aca="false">IF($H2880="","",DATE(YEAR($H2880),MONTH($H2880),1))</f>
        <v/>
      </c>
      <c r="L2880" s="0" t="str">
        <f aca="false">IF($A2880="","",INDEX(CARTAO_COMPRAS!$K:$K,INT((ROW()-2)/20)+2))</f>
        <v/>
      </c>
      <c r="M2880" s="0" t="str">
        <f aca="false">IF($A2880="","","Compra no cartão")</f>
        <v/>
      </c>
    </row>
    <row r="2881" customFormat="false" ht="13.5" hidden="false" customHeight="false" outlineLevel="0" collapsed="false">
      <c r="A2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1" s="0" t="str">
        <f aca="false">IF($A2881="","",INDEX(CARTAO_COMPRAS!$C:$C,INT((ROW()-2)/20)+2))</f>
        <v/>
      </c>
      <c r="C2881" s="0" t="str">
        <f aca="false">IF($A2881="","",INDEX(CARTAO_COMPRAS!$D:$D,INT((ROW()-2)/20)+2))</f>
        <v/>
      </c>
      <c r="D2881" s="0" t="str">
        <f aca="false">IF($A2881="","",INDEX(CARTAO_COMPRAS!$E:$E,INT((ROW()-2)/20)+2))</f>
        <v/>
      </c>
      <c r="E2881" s="0" t="str">
        <f aca="false">IF($A2881="","",INDEX(CARTAO_COMPRAS!$H:$H,INT((ROW()-2)/20)+2)+MOD(ROW()-2,20))</f>
        <v/>
      </c>
      <c r="F2881" s="0" t="str">
        <f aca="false">IF($A2881="","",INDEX(CARTAO_COMPRAS!$G:$G,INT((ROW()-2)/20)+2))</f>
        <v/>
      </c>
      <c r="G2881" s="5" t="str">
        <f aca="false">IF($A2881="","",INDEX(CARTAO_COMPRAS!$I:$I,INT((ROW()-2)/20)+2))</f>
        <v/>
      </c>
      <c r="H2881" s="4" t="str">
        <f aca="false">IF($A2881="","",EDATE(INDEX(CARTAO_COMPRAS!$J:$J,INT((ROW()-2)/20)+2),MOD(ROW()-2,20)))</f>
        <v/>
      </c>
      <c r="I2881" s="4" t="str">
        <f aca="false">IF($H2881="","",$H2881-WEEKDAY($H2881,2)+1)</f>
        <v/>
      </c>
      <c r="J2881" s="4" t="str">
        <f aca="false">IF($I2881="","",$I2881+6)</f>
        <v/>
      </c>
      <c r="K2881" s="6" t="str">
        <f aca="false">IF($H2881="","",DATE(YEAR($H2881),MONTH($H2881),1))</f>
        <v/>
      </c>
      <c r="L2881" s="0" t="str">
        <f aca="false">IF($A2881="","",INDEX(CARTAO_COMPRAS!$K:$K,INT((ROW()-2)/20)+2))</f>
        <v/>
      </c>
      <c r="M2881" s="0" t="str">
        <f aca="false">IF($A2881="","","Compra no cartão")</f>
        <v/>
      </c>
    </row>
    <row r="2882" customFormat="false" ht="13.5" hidden="false" customHeight="false" outlineLevel="0" collapsed="false">
      <c r="A28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2" s="0" t="str">
        <f aca="false">IF($A2882="","",INDEX(CARTAO_COMPRAS!$C:$C,INT((ROW()-2)/20)+2))</f>
        <v/>
      </c>
      <c r="C2882" s="0" t="str">
        <f aca="false">IF($A2882="","",INDEX(CARTAO_COMPRAS!$D:$D,INT((ROW()-2)/20)+2))</f>
        <v/>
      </c>
      <c r="D2882" s="0" t="str">
        <f aca="false">IF($A2882="","",INDEX(CARTAO_COMPRAS!$E:$E,INT((ROW()-2)/20)+2))</f>
        <v/>
      </c>
      <c r="E2882" s="0" t="str">
        <f aca="false">IF($A2882="","",INDEX(CARTAO_COMPRAS!$H:$H,INT((ROW()-2)/20)+2)+MOD(ROW()-2,20))</f>
        <v/>
      </c>
      <c r="F2882" s="0" t="str">
        <f aca="false">IF($A2882="","",INDEX(CARTAO_COMPRAS!$G:$G,INT((ROW()-2)/20)+2))</f>
        <v/>
      </c>
      <c r="G2882" s="5" t="str">
        <f aca="false">IF($A2882="","",INDEX(CARTAO_COMPRAS!$I:$I,INT((ROW()-2)/20)+2))</f>
        <v/>
      </c>
      <c r="H2882" s="4" t="str">
        <f aca="false">IF($A2882="","",EDATE(INDEX(CARTAO_COMPRAS!$J:$J,INT((ROW()-2)/20)+2),MOD(ROW()-2,20)))</f>
        <v/>
      </c>
      <c r="I2882" s="4" t="str">
        <f aca="false">IF($H2882="","",$H2882-WEEKDAY($H2882,2)+1)</f>
        <v/>
      </c>
      <c r="J2882" s="4" t="str">
        <f aca="false">IF($I2882="","",$I2882+6)</f>
        <v/>
      </c>
      <c r="K2882" s="6" t="str">
        <f aca="false">IF($H2882="","",DATE(YEAR($H2882),MONTH($H2882),1))</f>
        <v/>
      </c>
      <c r="L2882" s="0" t="str">
        <f aca="false">IF($A2882="","",INDEX(CARTAO_COMPRAS!$K:$K,INT((ROW()-2)/20)+2))</f>
        <v/>
      </c>
      <c r="M2882" s="0" t="str">
        <f aca="false">IF($A2882="","","Compra no cartão")</f>
        <v/>
      </c>
    </row>
    <row r="2883" customFormat="false" ht="13.5" hidden="false" customHeight="false" outlineLevel="0" collapsed="false">
      <c r="A2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3" s="0" t="str">
        <f aca="false">IF($A2883="","",INDEX(CARTAO_COMPRAS!$C:$C,INT((ROW()-2)/20)+2))</f>
        <v/>
      </c>
      <c r="C2883" s="0" t="str">
        <f aca="false">IF($A2883="","",INDEX(CARTAO_COMPRAS!$D:$D,INT((ROW()-2)/20)+2))</f>
        <v/>
      </c>
      <c r="D2883" s="0" t="str">
        <f aca="false">IF($A2883="","",INDEX(CARTAO_COMPRAS!$E:$E,INT((ROW()-2)/20)+2))</f>
        <v/>
      </c>
      <c r="E2883" s="0" t="str">
        <f aca="false">IF($A2883="","",INDEX(CARTAO_COMPRAS!$H:$H,INT((ROW()-2)/20)+2)+MOD(ROW()-2,20))</f>
        <v/>
      </c>
      <c r="F2883" s="0" t="str">
        <f aca="false">IF($A2883="","",INDEX(CARTAO_COMPRAS!$G:$G,INT((ROW()-2)/20)+2))</f>
        <v/>
      </c>
      <c r="G2883" s="5" t="str">
        <f aca="false">IF($A2883="","",INDEX(CARTAO_COMPRAS!$I:$I,INT((ROW()-2)/20)+2))</f>
        <v/>
      </c>
      <c r="H2883" s="4" t="str">
        <f aca="false">IF($A2883="","",EDATE(INDEX(CARTAO_COMPRAS!$J:$J,INT((ROW()-2)/20)+2),MOD(ROW()-2,20)))</f>
        <v/>
      </c>
      <c r="I2883" s="4" t="str">
        <f aca="false">IF($H2883="","",$H2883-WEEKDAY($H2883,2)+1)</f>
        <v/>
      </c>
      <c r="J2883" s="4" t="str">
        <f aca="false">IF($I2883="","",$I2883+6)</f>
        <v/>
      </c>
      <c r="K2883" s="6" t="str">
        <f aca="false">IF($H2883="","",DATE(YEAR($H2883),MONTH($H2883),1))</f>
        <v/>
      </c>
      <c r="L2883" s="0" t="str">
        <f aca="false">IF($A2883="","",INDEX(CARTAO_COMPRAS!$K:$K,INT((ROW()-2)/20)+2))</f>
        <v/>
      </c>
      <c r="M2883" s="0" t="str">
        <f aca="false">IF($A2883="","","Compra no cartão")</f>
        <v/>
      </c>
    </row>
    <row r="2884" customFormat="false" ht="13.5" hidden="false" customHeight="false" outlineLevel="0" collapsed="false">
      <c r="A2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4" s="0" t="str">
        <f aca="false">IF($A2884="","",INDEX(CARTAO_COMPRAS!$C:$C,INT((ROW()-2)/20)+2))</f>
        <v/>
      </c>
      <c r="C2884" s="0" t="str">
        <f aca="false">IF($A2884="","",INDEX(CARTAO_COMPRAS!$D:$D,INT((ROW()-2)/20)+2))</f>
        <v/>
      </c>
      <c r="D2884" s="0" t="str">
        <f aca="false">IF($A2884="","",INDEX(CARTAO_COMPRAS!$E:$E,INT((ROW()-2)/20)+2))</f>
        <v/>
      </c>
      <c r="E2884" s="0" t="str">
        <f aca="false">IF($A2884="","",INDEX(CARTAO_COMPRAS!$H:$H,INT((ROW()-2)/20)+2)+MOD(ROW()-2,20))</f>
        <v/>
      </c>
      <c r="F2884" s="0" t="str">
        <f aca="false">IF($A2884="","",INDEX(CARTAO_COMPRAS!$G:$G,INT((ROW()-2)/20)+2))</f>
        <v/>
      </c>
      <c r="G2884" s="5" t="str">
        <f aca="false">IF($A2884="","",INDEX(CARTAO_COMPRAS!$I:$I,INT((ROW()-2)/20)+2))</f>
        <v/>
      </c>
      <c r="H2884" s="4" t="str">
        <f aca="false">IF($A2884="","",EDATE(INDEX(CARTAO_COMPRAS!$J:$J,INT((ROW()-2)/20)+2),MOD(ROW()-2,20)))</f>
        <v/>
      </c>
      <c r="I2884" s="4" t="str">
        <f aca="false">IF($H2884="","",$H2884-WEEKDAY($H2884,2)+1)</f>
        <v/>
      </c>
      <c r="J2884" s="4" t="str">
        <f aca="false">IF($I2884="","",$I2884+6)</f>
        <v/>
      </c>
      <c r="K2884" s="6" t="str">
        <f aca="false">IF($H2884="","",DATE(YEAR($H2884),MONTH($H2884),1))</f>
        <v/>
      </c>
      <c r="L2884" s="0" t="str">
        <f aca="false">IF($A2884="","",INDEX(CARTAO_COMPRAS!$K:$K,INT((ROW()-2)/20)+2))</f>
        <v/>
      </c>
      <c r="M2884" s="0" t="str">
        <f aca="false">IF($A2884="","","Compra no cartão")</f>
        <v/>
      </c>
    </row>
    <row r="2885" customFormat="false" ht="13.5" hidden="false" customHeight="false" outlineLevel="0" collapsed="false">
      <c r="A2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5" s="0" t="str">
        <f aca="false">IF($A2885="","",INDEX(CARTAO_COMPRAS!$C:$C,INT((ROW()-2)/20)+2))</f>
        <v/>
      </c>
      <c r="C2885" s="0" t="str">
        <f aca="false">IF($A2885="","",INDEX(CARTAO_COMPRAS!$D:$D,INT((ROW()-2)/20)+2))</f>
        <v/>
      </c>
      <c r="D2885" s="0" t="str">
        <f aca="false">IF($A2885="","",INDEX(CARTAO_COMPRAS!$E:$E,INT((ROW()-2)/20)+2))</f>
        <v/>
      </c>
      <c r="E2885" s="0" t="str">
        <f aca="false">IF($A2885="","",INDEX(CARTAO_COMPRAS!$H:$H,INT((ROW()-2)/20)+2)+MOD(ROW()-2,20))</f>
        <v/>
      </c>
      <c r="F2885" s="0" t="str">
        <f aca="false">IF($A2885="","",INDEX(CARTAO_COMPRAS!$G:$G,INT((ROW()-2)/20)+2))</f>
        <v/>
      </c>
      <c r="G2885" s="5" t="str">
        <f aca="false">IF($A2885="","",INDEX(CARTAO_COMPRAS!$I:$I,INT((ROW()-2)/20)+2))</f>
        <v/>
      </c>
      <c r="H2885" s="4" t="str">
        <f aca="false">IF($A2885="","",EDATE(INDEX(CARTAO_COMPRAS!$J:$J,INT((ROW()-2)/20)+2),MOD(ROW()-2,20)))</f>
        <v/>
      </c>
      <c r="I2885" s="4" t="str">
        <f aca="false">IF($H2885="","",$H2885-WEEKDAY($H2885,2)+1)</f>
        <v/>
      </c>
      <c r="J2885" s="4" t="str">
        <f aca="false">IF($I2885="","",$I2885+6)</f>
        <v/>
      </c>
      <c r="K2885" s="6" t="str">
        <f aca="false">IF($H2885="","",DATE(YEAR($H2885),MONTH($H2885),1))</f>
        <v/>
      </c>
      <c r="L2885" s="0" t="str">
        <f aca="false">IF($A2885="","",INDEX(CARTAO_COMPRAS!$K:$K,INT((ROW()-2)/20)+2))</f>
        <v/>
      </c>
      <c r="M2885" s="0" t="str">
        <f aca="false">IF($A2885="","","Compra no cartão")</f>
        <v/>
      </c>
    </row>
    <row r="2886" customFormat="false" ht="13.5" hidden="false" customHeight="false" outlineLevel="0" collapsed="false">
      <c r="A2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6" s="0" t="str">
        <f aca="false">IF($A2886="","",INDEX(CARTAO_COMPRAS!$C:$C,INT((ROW()-2)/20)+2))</f>
        <v/>
      </c>
      <c r="C2886" s="0" t="str">
        <f aca="false">IF($A2886="","",INDEX(CARTAO_COMPRAS!$D:$D,INT((ROW()-2)/20)+2))</f>
        <v/>
      </c>
      <c r="D2886" s="0" t="str">
        <f aca="false">IF($A2886="","",INDEX(CARTAO_COMPRAS!$E:$E,INT((ROW()-2)/20)+2))</f>
        <v/>
      </c>
      <c r="E2886" s="0" t="str">
        <f aca="false">IF($A2886="","",INDEX(CARTAO_COMPRAS!$H:$H,INT((ROW()-2)/20)+2)+MOD(ROW()-2,20))</f>
        <v/>
      </c>
      <c r="F2886" s="0" t="str">
        <f aca="false">IF($A2886="","",INDEX(CARTAO_COMPRAS!$G:$G,INT((ROW()-2)/20)+2))</f>
        <v/>
      </c>
      <c r="G2886" s="5" t="str">
        <f aca="false">IF($A2886="","",INDEX(CARTAO_COMPRAS!$I:$I,INT((ROW()-2)/20)+2))</f>
        <v/>
      </c>
      <c r="H2886" s="4" t="str">
        <f aca="false">IF($A2886="","",EDATE(INDEX(CARTAO_COMPRAS!$J:$J,INT((ROW()-2)/20)+2),MOD(ROW()-2,20)))</f>
        <v/>
      </c>
      <c r="I2886" s="4" t="str">
        <f aca="false">IF($H2886="","",$H2886-WEEKDAY($H2886,2)+1)</f>
        <v/>
      </c>
      <c r="J2886" s="4" t="str">
        <f aca="false">IF($I2886="","",$I2886+6)</f>
        <v/>
      </c>
      <c r="K2886" s="6" t="str">
        <f aca="false">IF($H2886="","",DATE(YEAR($H2886),MONTH($H2886),1))</f>
        <v/>
      </c>
      <c r="L2886" s="0" t="str">
        <f aca="false">IF($A2886="","",INDEX(CARTAO_COMPRAS!$K:$K,INT((ROW()-2)/20)+2))</f>
        <v/>
      </c>
      <c r="M2886" s="0" t="str">
        <f aca="false">IF($A2886="","","Compra no cartão")</f>
        <v/>
      </c>
    </row>
    <row r="2887" customFormat="false" ht="13.5" hidden="false" customHeight="false" outlineLevel="0" collapsed="false">
      <c r="A2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7" s="0" t="str">
        <f aca="false">IF($A2887="","",INDEX(CARTAO_COMPRAS!$C:$C,INT((ROW()-2)/20)+2))</f>
        <v/>
      </c>
      <c r="C2887" s="0" t="str">
        <f aca="false">IF($A2887="","",INDEX(CARTAO_COMPRAS!$D:$D,INT((ROW()-2)/20)+2))</f>
        <v/>
      </c>
      <c r="D2887" s="0" t="str">
        <f aca="false">IF($A2887="","",INDEX(CARTAO_COMPRAS!$E:$E,INT((ROW()-2)/20)+2))</f>
        <v/>
      </c>
      <c r="E2887" s="0" t="str">
        <f aca="false">IF($A2887="","",INDEX(CARTAO_COMPRAS!$H:$H,INT((ROW()-2)/20)+2)+MOD(ROW()-2,20))</f>
        <v/>
      </c>
      <c r="F2887" s="0" t="str">
        <f aca="false">IF($A2887="","",INDEX(CARTAO_COMPRAS!$G:$G,INT((ROW()-2)/20)+2))</f>
        <v/>
      </c>
      <c r="G2887" s="5" t="str">
        <f aca="false">IF($A2887="","",INDEX(CARTAO_COMPRAS!$I:$I,INT((ROW()-2)/20)+2))</f>
        <v/>
      </c>
      <c r="H2887" s="4" t="str">
        <f aca="false">IF($A2887="","",EDATE(INDEX(CARTAO_COMPRAS!$J:$J,INT((ROW()-2)/20)+2),MOD(ROW()-2,20)))</f>
        <v/>
      </c>
      <c r="I2887" s="4" t="str">
        <f aca="false">IF($H2887="","",$H2887-WEEKDAY($H2887,2)+1)</f>
        <v/>
      </c>
      <c r="J2887" s="4" t="str">
        <f aca="false">IF($I2887="","",$I2887+6)</f>
        <v/>
      </c>
      <c r="K2887" s="6" t="str">
        <f aca="false">IF($H2887="","",DATE(YEAR($H2887),MONTH($H2887),1))</f>
        <v/>
      </c>
      <c r="L2887" s="0" t="str">
        <f aca="false">IF($A2887="","",INDEX(CARTAO_COMPRAS!$K:$K,INT((ROW()-2)/20)+2))</f>
        <v/>
      </c>
      <c r="M2887" s="0" t="str">
        <f aca="false">IF($A2887="","","Compra no cartão")</f>
        <v/>
      </c>
    </row>
    <row r="2888" customFormat="false" ht="13.5" hidden="false" customHeight="false" outlineLevel="0" collapsed="false">
      <c r="A2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8" s="0" t="str">
        <f aca="false">IF($A2888="","",INDEX(CARTAO_COMPRAS!$C:$C,INT((ROW()-2)/20)+2))</f>
        <v/>
      </c>
      <c r="C2888" s="0" t="str">
        <f aca="false">IF($A2888="","",INDEX(CARTAO_COMPRAS!$D:$D,INT((ROW()-2)/20)+2))</f>
        <v/>
      </c>
      <c r="D2888" s="0" t="str">
        <f aca="false">IF($A2888="","",INDEX(CARTAO_COMPRAS!$E:$E,INT((ROW()-2)/20)+2))</f>
        <v/>
      </c>
      <c r="E2888" s="0" t="str">
        <f aca="false">IF($A2888="","",INDEX(CARTAO_COMPRAS!$H:$H,INT((ROW()-2)/20)+2)+MOD(ROW()-2,20))</f>
        <v/>
      </c>
      <c r="F2888" s="0" t="str">
        <f aca="false">IF($A2888="","",INDEX(CARTAO_COMPRAS!$G:$G,INT((ROW()-2)/20)+2))</f>
        <v/>
      </c>
      <c r="G2888" s="5" t="str">
        <f aca="false">IF($A2888="","",INDEX(CARTAO_COMPRAS!$I:$I,INT((ROW()-2)/20)+2))</f>
        <v/>
      </c>
      <c r="H2888" s="4" t="str">
        <f aca="false">IF($A2888="","",EDATE(INDEX(CARTAO_COMPRAS!$J:$J,INT((ROW()-2)/20)+2),MOD(ROW()-2,20)))</f>
        <v/>
      </c>
      <c r="I2888" s="4" t="str">
        <f aca="false">IF($H2888="","",$H2888-WEEKDAY($H2888,2)+1)</f>
        <v/>
      </c>
      <c r="J2888" s="4" t="str">
        <f aca="false">IF($I2888="","",$I2888+6)</f>
        <v/>
      </c>
      <c r="K2888" s="6" t="str">
        <f aca="false">IF($H2888="","",DATE(YEAR($H2888),MONTH($H2888),1))</f>
        <v/>
      </c>
      <c r="L2888" s="0" t="str">
        <f aca="false">IF($A2888="","",INDEX(CARTAO_COMPRAS!$K:$K,INT((ROW()-2)/20)+2))</f>
        <v/>
      </c>
      <c r="M2888" s="0" t="str">
        <f aca="false">IF($A2888="","","Compra no cartão")</f>
        <v/>
      </c>
    </row>
    <row r="2889" customFormat="false" ht="13.5" hidden="false" customHeight="false" outlineLevel="0" collapsed="false">
      <c r="A2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89" s="0" t="str">
        <f aca="false">IF($A2889="","",INDEX(CARTAO_COMPRAS!$C:$C,INT((ROW()-2)/20)+2))</f>
        <v/>
      </c>
      <c r="C2889" s="0" t="str">
        <f aca="false">IF($A2889="","",INDEX(CARTAO_COMPRAS!$D:$D,INT((ROW()-2)/20)+2))</f>
        <v/>
      </c>
      <c r="D2889" s="0" t="str">
        <f aca="false">IF($A2889="","",INDEX(CARTAO_COMPRAS!$E:$E,INT((ROW()-2)/20)+2))</f>
        <v/>
      </c>
      <c r="E2889" s="0" t="str">
        <f aca="false">IF($A2889="","",INDEX(CARTAO_COMPRAS!$H:$H,INT((ROW()-2)/20)+2)+MOD(ROW()-2,20))</f>
        <v/>
      </c>
      <c r="F2889" s="0" t="str">
        <f aca="false">IF($A2889="","",INDEX(CARTAO_COMPRAS!$G:$G,INT((ROW()-2)/20)+2))</f>
        <v/>
      </c>
      <c r="G2889" s="5" t="str">
        <f aca="false">IF($A2889="","",INDEX(CARTAO_COMPRAS!$I:$I,INT((ROW()-2)/20)+2))</f>
        <v/>
      </c>
      <c r="H2889" s="4" t="str">
        <f aca="false">IF($A2889="","",EDATE(INDEX(CARTAO_COMPRAS!$J:$J,INT((ROW()-2)/20)+2),MOD(ROW()-2,20)))</f>
        <v/>
      </c>
      <c r="I2889" s="4" t="str">
        <f aca="false">IF($H2889="","",$H2889-WEEKDAY($H2889,2)+1)</f>
        <v/>
      </c>
      <c r="J2889" s="4" t="str">
        <f aca="false">IF($I2889="","",$I2889+6)</f>
        <v/>
      </c>
      <c r="K2889" s="6" t="str">
        <f aca="false">IF($H2889="","",DATE(YEAR($H2889),MONTH($H2889),1))</f>
        <v/>
      </c>
      <c r="L2889" s="0" t="str">
        <f aca="false">IF($A2889="","",INDEX(CARTAO_COMPRAS!$K:$K,INT((ROW()-2)/20)+2))</f>
        <v/>
      </c>
      <c r="M2889" s="0" t="str">
        <f aca="false">IF($A2889="","","Compra no cartão")</f>
        <v/>
      </c>
    </row>
    <row r="2890" customFormat="false" ht="13.5" hidden="false" customHeight="false" outlineLevel="0" collapsed="false">
      <c r="A2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0" s="0" t="str">
        <f aca="false">IF($A2890="","",INDEX(CARTAO_COMPRAS!$C:$C,INT((ROW()-2)/20)+2))</f>
        <v/>
      </c>
      <c r="C2890" s="0" t="str">
        <f aca="false">IF($A2890="","",INDEX(CARTAO_COMPRAS!$D:$D,INT((ROW()-2)/20)+2))</f>
        <v/>
      </c>
      <c r="D2890" s="0" t="str">
        <f aca="false">IF($A2890="","",INDEX(CARTAO_COMPRAS!$E:$E,INT((ROW()-2)/20)+2))</f>
        <v/>
      </c>
      <c r="E2890" s="0" t="str">
        <f aca="false">IF($A2890="","",INDEX(CARTAO_COMPRAS!$H:$H,INT((ROW()-2)/20)+2)+MOD(ROW()-2,20))</f>
        <v/>
      </c>
      <c r="F2890" s="0" t="str">
        <f aca="false">IF($A2890="","",INDEX(CARTAO_COMPRAS!$G:$G,INT((ROW()-2)/20)+2))</f>
        <v/>
      </c>
      <c r="G2890" s="5" t="str">
        <f aca="false">IF($A2890="","",INDEX(CARTAO_COMPRAS!$I:$I,INT((ROW()-2)/20)+2))</f>
        <v/>
      </c>
      <c r="H2890" s="4" t="str">
        <f aca="false">IF($A2890="","",EDATE(INDEX(CARTAO_COMPRAS!$J:$J,INT((ROW()-2)/20)+2),MOD(ROW()-2,20)))</f>
        <v/>
      </c>
      <c r="I2890" s="4" t="str">
        <f aca="false">IF($H2890="","",$H2890-WEEKDAY($H2890,2)+1)</f>
        <v/>
      </c>
      <c r="J2890" s="4" t="str">
        <f aca="false">IF($I2890="","",$I2890+6)</f>
        <v/>
      </c>
      <c r="K2890" s="6" t="str">
        <f aca="false">IF($H2890="","",DATE(YEAR($H2890),MONTH($H2890),1))</f>
        <v/>
      </c>
      <c r="L2890" s="0" t="str">
        <f aca="false">IF($A2890="","",INDEX(CARTAO_COMPRAS!$K:$K,INT((ROW()-2)/20)+2))</f>
        <v/>
      </c>
      <c r="M2890" s="0" t="str">
        <f aca="false">IF($A2890="","","Compra no cartão")</f>
        <v/>
      </c>
    </row>
    <row r="2891" customFormat="false" ht="13.5" hidden="false" customHeight="false" outlineLevel="0" collapsed="false">
      <c r="A2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1" s="0" t="str">
        <f aca="false">IF($A2891="","",INDEX(CARTAO_COMPRAS!$C:$C,INT((ROW()-2)/20)+2))</f>
        <v/>
      </c>
      <c r="C2891" s="0" t="str">
        <f aca="false">IF($A2891="","",INDEX(CARTAO_COMPRAS!$D:$D,INT((ROW()-2)/20)+2))</f>
        <v/>
      </c>
      <c r="D2891" s="0" t="str">
        <f aca="false">IF($A2891="","",INDEX(CARTAO_COMPRAS!$E:$E,INT((ROW()-2)/20)+2))</f>
        <v/>
      </c>
      <c r="E2891" s="0" t="str">
        <f aca="false">IF($A2891="","",INDEX(CARTAO_COMPRAS!$H:$H,INT((ROW()-2)/20)+2)+MOD(ROW()-2,20))</f>
        <v/>
      </c>
      <c r="F2891" s="0" t="str">
        <f aca="false">IF($A2891="","",INDEX(CARTAO_COMPRAS!$G:$G,INT((ROW()-2)/20)+2))</f>
        <v/>
      </c>
      <c r="G2891" s="5" t="str">
        <f aca="false">IF($A2891="","",INDEX(CARTAO_COMPRAS!$I:$I,INT((ROW()-2)/20)+2))</f>
        <v/>
      </c>
      <c r="H2891" s="4" t="str">
        <f aca="false">IF($A2891="","",EDATE(INDEX(CARTAO_COMPRAS!$J:$J,INT((ROW()-2)/20)+2),MOD(ROW()-2,20)))</f>
        <v/>
      </c>
      <c r="I2891" s="4" t="str">
        <f aca="false">IF($H2891="","",$H2891-WEEKDAY($H2891,2)+1)</f>
        <v/>
      </c>
      <c r="J2891" s="4" t="str">
        <f aca="false">IF($I2891="","",$I2891+6)</f>
        <v/>
      </c>
      <c r="K2891" s="6" t="str">
        <f aca="false">IF($H2891="","",DATE(YEAR($H2891),MONTH($H2891),1))</f>
        <v/>
      </c>
      <c r="L2891" s="0" t="str">
        <f aca="false">IF($A2891="","",INDEX(CARTAO_COMPRAS!$K:$K,INT((ROW()-2)/20)+2))</f>
        <v/>
      </c>
      <c r="M2891" s="0" t="str">
        <f aca="false">IF($A2891="","","Compra no cartão")</f>
        <v/>
      </c>
    </row>
    <row r="2892" customFormat="false" ht="13.5" hidden="false" customHeight="false" outlineLevel="0" collapsed="false">
      <c r="A2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2" s="0" t="str">
        <f aca="false">IF($A2892="","",INDEX(CARTAO_COMPRAS!$C:$C,INT((ROW()-2)/20)+2))</f>
        <v/>
      </c>
      <c r="C2892" s="0" t="str">
        <f aca="false">IF($A2892="","",INDEX(CARTAO_COMPRAS!$D:$D,INT((ROW()-2)/20)+2))</f>
        <v/>
      </c>
      <c r="D2892" s="0" t="str">
        <f aca="false">IF($A2892="","",INDEX(CARTAO_COMPRAS!$E:$E,INT((ROW()-2)/20)+2))</f>
        <v/>
      </c>
      <c r="E2892" s="0" t="str">
        <f aca="false">IF($A2892="","",INDEX(CARTAO_COMPRAS!$H:$H,INT((ROW()-2)/20)+2)+MOD(ROW()-2,20))</f>
        <v/>
      </c>
      <c r="F2892" s="0" t="str">
        <f aca="false">IF($A2892="","",INDEX(CARTAO_COMPRAS!$G:$G,INT((ROW()-2)/20)+2))</f>
        <v/>
      </c>
      <c r="G2892" s="5" t="str">
        <f aca="false">IF($A2892="","",INDEX(CARTAO_COMPRAS!$I:$I,INT((ROW()-2)/20)+2))</f>
        <v/>
      </c>
      <c r="H2892" s="4" t="str">
        <f aca="false">IF($A2892="","",EDATE(INDEX(CARTAO_COMPRAS!$J:$J,INT((ROW()-2)/20)+2),MOD(ROW()-2,20)))</f>
        <v/>
      </c>
      <c r="I2892" s="4" t="str">
        <f aca="false">IF($H2892="","",$H2892-WEEKDAY($H2892,2)+1)</f>
        <v/>
      </c>
      <c r="J2892" s="4" t="str">
        <f aca="false">IF($I2892="","",$I2892+6)</f>
        <v/>
      </c>
      <c r="K2892" s="6" t="str">
        <f aca="false">IF($H2892="","",DATE(YEAR($H2892),MONTH($H2892),1))</f>
        <v/>
      </c>
      <c r="L2892" s="0" t="str">
        <f aca="false">IF($A2892="","",INDEX(CARTAO_COMPRAS!$K:$K,INT((ROW()-2)/20)+2))</f>
        <v/>
      </c>
      <c r="M2892" s="0" t="str">
        <f aca="false">IF($A2892="","","Compra no cartão")</f>
        <v/>
      </c>
    </row>
    <row r="2893" customFormat="false" ht="13.5" hidden="false" customHeight="false" outlineLevel="0" collapsed="false">
      <c r="A2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3" s="0" t="str">
        <f aca="false">IF($A2893="","",INDEX(CARTAO_COMPRAS!$C:$C,INT((ROW()-2)/20)+2))</f>
        <v/>
      </c>
      <c r="C2893" s="0" t="str">
        <f aca="false">IF($A2893="","",INDEX(CARTAO_COMPRAS!$D:$D,INT((ROW()-2)/20)+2))</f>
        <v/>
      </c>
      <c r="D2893" s="0" t="str">
        <f aca="false">IF($A2893="","",INDEX(CARTAO_COMPRAS!$E:$E,INT((ROW()-2)/20)+2))</f>
        <v/>
      </c>
      <c r="E2893" s="0" t="str">
        <f aca="false">IF($A2893="","",INDEX(CARTAO_COMPRAS!$H:$H,INT((ROW()-2)/20)+2)+MOD(ROW()-2,20))</f>
        <v/>
      </c>
      <c r="F2893" s="0" t="str">
        <f aca="false">IF($A2893="","",INDEX(CARTAO_COMPRAS!$G:$G,INT((ROW()-2)/20)+2))</f>
        <v/>
      </c>
      <c r="G2893" s="5" t="str">
        <f aca="false">IF($A2893="","",INDEX(CARTAO_COMPRAS!$I:$I,INT((ROW()-2)/20)+2))</f>
        <v/>
      </c>
      <c r="H2893" s="4" t="str">
        <f aca="false">IF($A2893="","",EDATE(INDEX(CARTAO_COMPRAS!$J:$J,INT((ROW()-2)/20)+2),MOD(ROW()-2,20)))</f>
        <v/>
      </c>
      <c r="I2893" s="4" t="str">
        <f aca="false">IF($H2893="","",$H2893-WEEKDAY($H2893,2)+1)</f>
        <v/>
      </c>
      <c r="J2893" s="4" t="str">
        <f aca="false">IF($I2893="","",$I2893+6)</f>
        <v/>
      </c>
      <c r="K2893" s="6" t="str">
        <f aca="false">IF($H2893="","",DATE(YEAR($H2893),MONTH($H2893),1))</f>
        <v/>
      </c>
      <c r="L2893" s="0" t="str">
        <f aca="false">IF($A2893="","",INDEX(CARTAO_COMPRAS!$K:$K,INT((ROW()-2)/20)+2))</f>
        <v/>
      </c>
      <c r="M2893" s="0" t="str">
        <f aca="false">IF($A2893="","","Compra no cartão")</f>
        <v/>
      </c>
    </row>
    <row r="2894" customFormat="false" ht="13.5" hidden="false" customHeight="false" outlineLevel="0" collapsed="false">
      <c r="A2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4" s="0" t="str">
        <f aca="false">IF($A2894="","",INDEX(CARTAO_COMPRAS!$C:$C,INT((ROW()-2)/20)+2))</f>
        <v/>
      </c>
      <c r="C2894" s="0" t="str">
        <f aca="false">IF($A2894="","",INDEX(CARTAO_COMPRAS!$D:$D,INT((ROW()-2)/20)+2))</f>
        <v/>
      </c>
      <c r="D2894" s="0" t="str">
        <f aca="false">IF($A2894="","",INDEX(CARTAO_COMPRAS!$E:$E,INT((ROW()-2)/20)+2))</f>
        <v/>
      </c>
      <c r="E2894" s="0" t="str">
        <f aca="false">IF($A2894="","",INDEX(CARTAO_COMPRAS!$H:$H,INT((ROW()-2)/20)+2)+MOD(ROW()-2,20))</f>
        <v/>
      </c>
      <c r="F2894" s="0" t="str">
        <f aca="false">IF($A2894="","",INDEX(CARTAO_COMPRAS!$G:$G,INT((ROW()-2)/20)+2))</f>
        <v/>
      </c>
      <c r="G2894" s="5" t="str">
        <f aca="false">IF($A2894="","",INDEX(CARTAO_COMPRAS!$I:$I,INT((ROW()-2)/20)+2))</f>
        <v/>
      </c>
      <c r="H2894" s="4" t="str">
        <f aca="false">IF($A2894="","",EDATE(INDEX(CARTAO_COMPRAS!$J:$J,INT((ROW()-2)/20)+2),MOD(ROW()-2,20)))</f>
        <v/>
      </c>
      <c r="I2894" s="4" t="str">
        <f aca="false">IF($H2894="","",$H2894-WEEKDAY($H2894,2)+1)</f>
        <v/>
      </c>
      <c r="J2894" s="4" t="str">
        <f aca="false">IF($I2894="","",$I2894+6)</f>
        <v/>
      </c>
      <c r="K2894" s="6" t="str">
        <f aca="false">IF($H2894="","",DATE(YEAR($H2894),MONTH($H2894),1))</f>
        <v/>
      </c>
      <c r="L2894" s="0" t="str">
        <f aca="false">IF($A2894="","",INDEX(CARTAO_COMPRAS!$K:$K,INT((ROW()-2)/20)+2))</f>
        <v/>
      </c>
      <c r="M2894" s="0" t="str">
        <f aca="false">IF($A2894="","","Compra no cartão")</f>
        <v/>
      </c>
    </row>
    <row r="2895" customFormat="false" ht="13.5" hidden="false" customHeight="false" outlineLevel="0" collapsed="false">
      <c r="A2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5" s="0" t="str">
        <f aca="false">IF($A2895="","",INDEX(CARTAO_COMPRAS!$C:$C,INT((ROW()-2)/20)+2))</f>
        <v/>
      </c>
      <c r="C2895" s="0" t="str">
        <f aca="false">IF($A2895="","",INDEX(CARTAO_COMPRAS!$D:$D,INT((ROW()-2)/20)+2))</f>
        <v/>
      </c>
      <c r="D2895" s="0" t="str">
        <f aca="false">IF($A2895="","",INDEX(CARTAO_COMPRAS!$E:$E,INT((ROW()-2)/20)+2))</f>
        <v/>
      </c>
      <c r="E2895" s="0" t="str">
        <f aca="false">IF($A2895="","",INDEX(CARTAO_COMPRAS!$H:$H,INT((ROW()-2)/20)+2)+MOD(ROW()-2,20))</f>
        <v/>
      </c>
      <c r="F2895" s="0" t="str">
        <f aca="false">IF($A2895="","",INDEX(CARTAO_COMPRAS!$G:$G,INT((ROW()-2)/20)+2))</f>
        <v/>
      </c>
      <c r="G2895" s="5" t="str">
        <f aca="false">IF($A2895="","",INDEX(CARTAO_COMPRAS!$I:$I,INT((ROW()-2)/20)+2))</f>
        <v/>
      </c>
      <c r="H2895" s="4" t="str">
        <f aca="false">IF($A2895="","",EDATE(INDEX(CARTAO_COMPRAS!$J:$J,INT((ROW()-2)/20)+2),MOD(ROW()-2,20)))</f>
        <v/>
      </c>
      <c r="I2895" s="4" t="str">
        <f aca="false">IF($H2895="","",$H2895-WEEKDAY($H2895,2)+1)</f>
        <v/>
      </c>
      <c r="J2895" s="4" t="str">
        <f aca="false">IF($I2895="","",$I2895+6)</f>
        <v/>
      </c>
      <c r="K2895" s="6" t="str">
        <f aca="false">IF($H2895="","",DATE(YEAR($H2895),MONTH($H2895),1))</f>
        <v/>
      </c>
      <c r="L2895" s="0" t="str">
        <f aca="false">IF($A2895="","",INDEX(CARTAO_COMPRAS!$K:$K,INT((ROW()-2)/20)+2))</f>
        <v/>
      </c>
      <c r="M2895" s="0" t="str">
        <f aca="false">IF($A2895="","","Compra no cartão")</f>
        <v/>
      </c>
    </row>
    <row r="2896" customFormat="false" ht="13.5" hidden="false" customHeight="false" outlineLevel="0" collapsed="false">
      <c r="A2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6" s="0" t="str">
        <f aca="false">IF($A2896="","",INDEX(CARTAO_COMPRAS!$C:$C,INT((ROW()-2)/20)+2))</f>
        <v/>
      </c>
      <c r="C2896" s="0" t="str">
        <f aca="false">IF($A2896="","",INDEX(CARTAO_COMPRAS!$D:$D,INT((ROW()-2)/20)+2))</f>
        <v/>
      </c>
      <c r="D2896" s="0" t="str">
        <f aca="false">IF($A2896="","",INDEX(CARTAO_COMPRAS!$E:$E,INT((ROW()-2)/20)+2))</f>
        <v/>
      </c>
      <c r="E2896" s="0" t="str">
        <f aca="false">IF($A2896="","",INDEX(CARTAO_COMPRAS!$H:$H,INT((ROW()-2)/20)+2)+MOD(ROW()-2,20))</f>
        <v/>
      </c>
      <c r="F2896" s="0" t="str">
        <f aca="false">IF($A2896="","",INDEX(CARTAO_COMPRAS!$G:$G,INT((ROW()-2)/20)+2))</f>
        <v/>
      </c>
      <c r="G2896" s="5" t="str">
        <f aca="false">IF($A2896="","",INDEX(CARTAO_COMPRAS!$I:$I,INT((ROW()-2)/20)+2))</f>
        <v/>
      </c>
      <c r="H2896" s="4" t="str">
        <f aca="false">IF($A2896="","",EDATE(INDEX(CARTAO_COMPRAS!$J:$J,INT((ROW()-2)/20)+2),MOD(ROW()-2,20)))</f>
        <v/>
      </c>
      <c r="I2896" s="4" t="str">
        <f aca="false">IF($H2896="","",$H2896-WEEKDAY($H2896,2)+1)</f>
        <v/>
      </c>
      <c r="J2896" s="4" t="str">
        <f aca="false">IF($I2896="","",$I2896+6)</f>
        <v/>
      </c>
      <c r="K2896" s="6" t="str">
        <f aca="false">IF($H2896="","",DATE(YEAR($H2896),MONTH($H2896),1))</f>
        <v/>
      </c>
      <c r="L2896" s="0" t="str">
        <f aca="false">IF($A2896="","",INDEX(CARTAO_COMPRAS!$K:$K,INT((ROW()-2)/20)+2))</f>
        <v/>
      </c>
      <c r="M2896" s="0" t="str">
        <f aca="false">IF($A2896="","","Compra no cartão")</f>
        <v/>
      </c>
    </row>
    <row r="2897" customFormat="false" ht="13.5" hidden="false" customHeight="false" outlineLevel="0" collapsed="false">
      <c r="A2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7" s="0" t="str">
        <f aca="false">IF($A2897="","",INDEX(CARTAO_COMPRAS!$C:$C,INT((ROW()-2)/20)+2))</f>
        <v/>
      </c>
      <c r="C2897" s="0" t="str">
        <f aca="false">IF($A2897="","",INDEX(CARTAO_COMPRAS!$D:$D,INT((ROW()-2)/20)+2))</f>
        <v/>
      </c>
      <c r="D2897" s="0" t="str">
        <f aca="false">IF($A2897="","",INDEX(CARTAO_COMPRAS!$E:$E,INT((ROW()-2)/20)+2))</f>
        <v/>
      </c>
      <c r="E2897" s="0" t="str">
        <f aca="false">IF($A2897="","",INDEX(CARTAO_COMPRAS!$H:$H,INT((ROW()-2)/20)+2)+MOD(ROW()-2,20))</f>
        <v/>
      </c>
      <c r="F2897" s="0" t="str">
        <f aca="false">IF($A2897="","",INDEX(CARTAO_COMPRAS!$G:$G,INT((ROW()-2)/20)+2))</f>
        <v/>
      </c>
      <c r="G2897" s="5" t="str">
        <f aca="false">IF($A2897="","",INDEX(CARTAO_COMPRAS!$I:$I,INT((ROW()-2)/20)+2))</f>
        <v/>
      </c>
      <c r="H2897" s="4" t="str">
        <f aca="false">IF($A2897="","",EDATE(INDEX(CARTAO_COMPRAS!$J:$J,INT((ROW()-2)/20)+2),MOD(ROW()-2,20)))</f>
        <v/>
      </c>
      <c r="I2897" s="4" t="str">
        <f aca="false">IF($H2897="","",$H2897-WEEKDAY($H2897,2)+1)</f>
        <v/>
      </c>
      <c r="J2897" s="4" t="str">
        <f aca="false">IF($I2897="","",$I2897+6)</f>
        <v/>
      </c>
      <c r="K2897" s="6" t="str">
        <f aca="false">IF($H2897="","",DATE(YEAR($H2897),MONTH($H2897),1))</f>
        <v/>
      </c>
      <c r="L2897" s="0" t="str">
        <f aca="false">IF($A2897="","",INDEX(CARTAO_COMPRAS!$K:$K,INT((ROW()-2)/20)+2))</f>
        <v/>
      </c>
      <c r="M2897" s="0" t="str">
        <f aca="false">IF($A2897="","","Compra no cartão")</f>
        <v/>
      </c>
    </row>
    <row r="2898" customFormat="false" ht="13.5" hidden="false" customHeight="false" outlineLevel="0" collapsed="false">
      <c r="A2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8" s="0" t="str">
        <f aca="false">IF($A2898="","",INDEX(CARTAO_COMPRAS!$C:$C,INT((ROW()-2)/20)+2))</f>
        <v/>
      </c>
      <c r="C2898" s="0" t="str">
        <f aca="false">IF($A2898="","",INDEX(CARTAO_COMPRAS!$D:$D,INT((ROW()-2)/20)+2))</f>
        <v/>
      </c>
      <c r="D2898" s="0" t="str">
        <f aca="false">IF($A2898="","",INDEX(CARTAO_COMPRAS!$E:$E,INT((ROW()-2)/20)+2))</f>
        <v/>
      </c>
      <c r="E2898" s="0" t="str">
        <f aca="false">IF($A2898="","",INDEX(CARTAO_COMPRAS!$H:$H,INT((ROW()-2)/20)+2)+MOD(ROW()-2,20))</f>
        <v/>
      </c>
      <c r="F2898" s="0" t="str">
        <f aca="false">IF($A2898="","",INDEX(CARTAO_COMPRAS!$G:$G,INT((ROW()-2)/20)+2))</f>
        <v/>
      </c>
      <c r="G2898" s="5" t="str">
        <f aca="false">IF($A2898="","",INDEX(CARTAO_COMPRAS!$I:$I,INT((ROW()-2)/20)+2))</f>
        <v/>
      </c>
      <c r="H2898" s="4" t="str">
        <f aca="false">IF($A2898="","",EDATE(INDEX(CARTAO_COMPRAS!$J:$J,INT((ROW()-2)/20)+2),MOD(ROW()-2,20)))</f>
        <v/>
      </c>
      <c r="I2898" s="4" t="str">
        <f aca="false">IF($H2898="","",$H2898-WEEKDAY($H2898,2)+1)</f>
        <v/>
      </c>
      <c r="J2898" s="4" t="str">
        <f aca="false">IF($I2898="","",$I2898+6)</f>
        <v/>
      </c>
      <c r="K2898" s="6" t="str">
        <f aca="false">IF($H2898="","",DATE(YEAR($H2898),MONTH($H2898),1))</f>
        <v/>
      </c>
      <c r="L2898" s="0" t="str">
        <f aca="false">IF($A2898="","",INDEX(CARTAO_COMPRAS!$K:$K,INT((ROW()-2)/20)+2))</f>
        <v/>
      </c>
      <c r="M2898" s="0" t="str">
        <f aca="false">IF($A2898="","","Compra no cartão")</f>
        <v/>
      </c>
    </row>
    <row r="2899" customFormat="false" ht="13.5" hidden="false" customHeight="false" outlineLevel="0" collapsed="false">
      <c r="A2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899" s="0" t="str">
        <f aca="false">IF($A2899="","",INDEX(CARTAO_COMPRAS!$C:$C,INT((ROW()-2)/20)+2))</f>
        <v/>
      </c>
      <c r="C2899" s="0" t="str">
        <f aca="false">IF($A2899="","",INDEX(CARTAO_COMPRAS!$D:$D,INT((ROW()-2)/20)+2))</f>
        <v/>
      </c>
      <c r="D2899" s="0" t="str">
        <f aca="false">IF($A2899="","",INDEX(CARTAO_COMPRAS!$E:$E,INT((ROW()-2)/20)+2))</f>
        <v/>
      </c>
      <c r="E2899" s="0" t="str">
        <f aca="false">IF($A2899="","",INDEX(CARTAO_COMPRAS!$H:$H,INT((ROW()-2)/20)+2)+MOD(ROW()-2,20))</f>
        <v/>
      </c>
      <c r="F2899" s="0" t="str">
        <f aca="false">IF($A2899="","",INDEX(CARTAO_COMPRAS!$G:$G,INT((ROW()-2)/20)+2))</f>
        <v/>
      </c>
      <c r="G2899" s="5" t="str">
        <f aca="false">IF($A2899="","",INDEX(CARTAO_COMPRAS!$I:$I,INT((ROW()-2)/20)+2))</f>
        <v/>
      </c>
      <c r="H2899" s="4" t="str">
        <f aca="false">IF($A2899="","",EDATE(INDEX(CARTAO_COMPRAS!$J:$J,INT((ROW()-2)/20)+2),MOD(ROW()-2,20)))</f>
        <v/>
      </c>
      <c r="I2899" s="4" t="str">
        <f aca="false">IF($H2899="","",$H2899-WEEKDAY($H2899,2)+1)</f>
        <v/>
      </c>
      <c r="J2899" s="4" t="str">
        <f aca="false">IF($I2899="","",$I2899+6)</f>
        <v/>
      </c>
      <c r="K2899" s="6" t="str">
        <f aca="false">IF($H2899="","",DATE(YEAR($H2899),MONTH($H2899),1))</f>
        <v/>
      </c>
      <c r="L2899" s="0" t="str">
        <f aca="false">IF($A2899="","",INDEX(CARTAO_COMPRAS!$K:$K,INT((ROW()-2)/20)+2))</f>
        <v/>
      </c>
      <c r="M2899" s="0" t="str">
        <f aca="false">IF($A2899="","","Compra no cartão")</f>
        <v/>
      </c>
    </row>
    <row r="2900" customFormat="false" ht="13.5" hidden="false" customHeight="false" outlineLevel="0" collapsed="false">
      <c r="A2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0" s="0" t="str">
        <f aca="false">IF($A2900="","",INDEX(CARTAO_COMPRAS!$C:$C,INT((ROW()-2)/20)+2))</f>
        <v/>
      </c>
      <c r="C2900" s="0" t="str">
        <f aca="false">IF($A2900="","",INDEX(CARTAO_COMPRAS!$D:$D,INT((ROW()-2)/20)+2))</f>
        <v/>
      </c>
      <c r="D2900" s="0" t="str">
        <f aca="false">IF($A2900="","",INDEX(CARTAO_COMPRAS!$E:$E,INT((ROW()-2)/20)+2))</f>
        <v/>
      </c>
      <c r="E2900" s="0" t="str">
        <f aca="false">IF($A2900="","",INDEX(CARTAO_COMPRAS!$H:$H,INT((ROW()-2)/20)+2)+MOD(ROW()-2,20))</f>
        <v/>
      </c>
      <c r="F2900" s="0" t="str">
        <f aca="false">IF($A2900="","",INDEX(CARTAO_COMPRAS!$G:$G,INT((ROW()-2)/20)+2))</f>
        <v/>
      </c>
      <c r="G2900" s="5" t="str">
        <f aca="false">IF($A2900="","",INDEX(CARTAO_COMPRAS!$I:$I,INT((ROW()-2)/20)+2))</f>
        <v/>
      </c>
      <c r="H2900" s="4" t="str">
        <f aca="false">IF($A2900="","",EDATE(INDEX(CARTAO_COMPRAS!$J:$J,INT((ROW()-2)/20)+2),MOD(ROW()-2,20)))</f>
        <v/>
      </c>
      <c r="I2900" s="4" t="str">
        <f aca="false">IF($H2900="","",$H2900-WEEKDAY($H2900,2)+1)</f>
        <v/>
      </c>
      <c r="J2900" s="4" t="str">
        <f aca="false">IF($I2900="","",$I2900+6)</f>
        <v/>
      </c>
      <c r="K2900" s="6" t="str">
        <f aca="false">IF($H2900="","",DATE(YEAR($H2900),MONTH($H2900),1))</f>
        <v/>
      </c>
      <c r="L2900" s="0" t="str">
        <f aca="false">IF($A2900="","",INDEX(CARTAO_COMPRAS!$K:$K,INT((ROW()-2)/20)+2))</f>
        <v/>
      </c>
      <c r="M2900" s="0" t="str">
        <f aca="false">IF($A2900="","","Compra no cartão")</f>
        <v/>
      </c>
    </row>
    <row r="2901" customFormat="false" ht="13.5" hidden="false" customHeight="false" outlineLevel="0" collapsed="false">
      <c r="A2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1" s="0" t="str">
        <f aca="false">IF($A2901="","",INDEX(CARTAO_COMPRAS!$C:$C,INT((ROW()-2)/20)+2))</f>
        <v/>
      </c>
      <c r="C2901" s="0" t="str">
        <f aca="false">IF($A2901="","",INDEX(CARTAO_COMPRAS!$D:$D,INT((ROW()-2)/20)+2))</f>
        <v/>
      </c>
      <c r="D2901" s="0" t="str">
        <f aca="false">IF($A2901="","",INDEX(CARTAO_COMPRAS!$E:$E,INT((ROW()-2)/20)+2))</f>
        <v/>
      </c>
      <c r="E2901" s="0" t="str">
        <f aca="false">IF($A2901="","",INDEX(CARTAO_COMPRAS!$H:$H,INT((ROW()-2)/20)+2)+MOD(ROW()-2,20))</f>
        <v/>
      </c>
      <c r="F2901" s="0" t="str">
        <f aca="false">IF($A2901="","",INDEX(CARTAO_COMPRAS!$G:$G,INT((ROW()-2)/20)+2))</f>
        <v/>
      </c>
      <c r="G2901" s="5" t="str">
        <f aca="false">IF($A2901="","",INDEX(CARTAO_COMPRAS!$I:$I,INT((ROW()-2)/20)+2))</f>
        <v/>
      </c>
      <c r="H2901" s="4" t="str">
        <f aca="false">IF($A2901="","",EDATE(INDEX(CARTAO_COMPRAS!$J:$J,INT((ROW()-2)/20)+2),MOD(ROW()-2,20)))</f>
        <v/>
      </c>
      <c r="I2901" s="4" t="str">
        <f aca="false">IF($H2901="","",$H2901-WEEKDAY($H2901,2)+1)</f>
        <v/>
      </c>
      <c r="J2901" s="4" t="str">
        <f aca="false">IF($I2901="","",$I2901+6)</f>
        <v/>
      </c>
      <c r="K2901" s="6" t="str">
        <f aca="false">IF($H2901="","",DATE(YEAR($H2901),MONTH($H2901),1))</f>
        <v/>
      </c>
      <c r="L2901" s="0" t="str">
        <f aca="false">IF($A2901="","",INDEX(CARTAO_COMPRAS!$K:$K,INT((ROW()-2)/20)+2))</f>
        <v/>
      </c>
      <c r="M2901" s="0" t="str">
        <f aca="false">IF($A2901="","","Compra no cartão")</f>
        <v/>
      </c>
    </row>
    <row r="2902" customFormat="false" ht="13.5" hidden="false" customHeight="false" outlineLevel="0" collapsed="false">
      <c r="A29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2" s="0" t="str">
        <f aca="false">IF($A2902="","",INDEX(CARTAO_COMPRAS!$C:$C,INT((ROW()-2)/20)+2))</f>
        <v/>
      </c>
      <c r="C2902" s="0" t="str">
        <f aca="false">IF($A2902="","",INDEX(CARTAO_COMPRAS!$D:$D,INT((ROW()-2)/20)+2))</f>
        <v/>
      </c>
      <c r="D2902" s="0" t="str">
        <f aca="false">IF($A2902="","",INDEX(CARTAO_COMPRAS!$E:$E,INT((ROW()-2)/20)+2))</f>
        <v/>
      </c>
      <c r="E2902" s="0" t="str">
        <f aca="false">IF($A2902="","",INDEX(CARTAO_COMPRAS!$H:$H,INT((ROW()-2)/20)+2)+MOD(ROW()-2,20))</f>
        <v/>
      </c>
      <c r="F2902" s="0" t="str">
        <f aca="false">IF($A2902="","",INDEX(CARTAO_COMPRAS!$G:$G,INT((ROW()-2)/20)+2))</f>
        <v/>
      </c>
      <c r="G2902" s="5" t="str">
        <f aca="false">IF($A2902="","",INDEX(CARTAO_COMPRAS!$I:$I,INT((ROW()-2)/20)+2))</f>
        <v/>
      </c>
      <c r="H2902" s="4" t="str">
        <f aca="false">IF($A2902="","",EDATE(INDEX(CARTAO_COMPRAS!$J:$J,INT((ROW()-2)/20)+2),MOD(ROW()-2,20)))</f>
        <v/>
      </c>
      <c r="I2902" s="4" t="str">
        <f aca="false">IF($H2902="","",$H2902-WEEKDAY($H2902,2)+1)</f>
        <v/>
      </c>
      <c r="J2902" s="4" t="str">
        <f aca="false">IF($I2902="","",$I2902+6)</f>
        <v/>
      </c>
      <c r="K2902" s="6" t="str">
        <f aca="false">IF($H2902="","",DATE(YEAR($H2902),MONTH($H2902),1))</f>
        <v/>
      </c>
      <c r="L2902" s="0" t="str">
        <f aca="false">IF($A2902="","",INDEX(CARTAO_COMPRAS!$K:$K,INT((ROW()-2)/20)+2))</f>
        <v/>
      </c>
      <c r="M2902" s="0" t="str">
        <f aca="false">IF($A2902="","","Compra no cartão")</f>
        <v/>
      </c>
    </row>
    <row r="2903" customFormat="false" ht="13.5" hidden="false" customHeight="false" outlineLevel="0" collapsed="false">
      <c r="A2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3" s="0" t="str">
        <f aca="false">IF($A2903="","",INDEX(CARTAO_COMPRAS!$C:$C,INT((ROW()-2)/20)+2))</f>
        <v/>
      </c>
      <c r="C2903" s="0" t="str">
        <f aca="false">IF($A2903="","",INDEX(CARTAO_COMPRAS!$D:$D,INT((ROW()-2)/20)+2))</f>
        <v/>
      </c>
      <c r="D2903" s="0" t="str">
        <f aca="false">IF($A2903="","",INDEX(CARTAO_COMPRAS!$E:$E,INT((ROW()-2)/20)+2))</f>
        <v/>
      </c>
      <c r="E2903" s="0" t="str">
        <f aca="false">IF($A2903="","",INDEX(CARTAO_COMPRAS!$H:$H,INT((ROW()-2)/20)+2)+MOD(ROW()-2,20))</f>
        <v/>
      </c>
      <c r="F2903" s="0" t="str">
        <f aca="false">IF($A2903="","",INDEX(CARTAO_COMPRAS!$G:$G,INT((ROW()-2)/20)+2))</f>
        <v/>
      </c>
      <c r="G2903" s="5" t="str">
        <f aca="false">IF($A2903="","",INDEX(CARTAO_COMPRAS!$I:$I,INT((ROW()-2)/20)+2))</f>
        <v/>
      </c>
      <c r="H2903" s="4" t="str">
        <f aca="false">IF($A2903="","",EDATE(INDEX(CARTAO_COMPRAS!$J:$J,INT((ROW()-2)/20)+2),MOD(ROW()-2,20)))</f>
        <v/>
      </c>
      <c r="I2903" s="4" t="str">
        <f aca="false">IF($H2903="","",$H2903-WEEKDAY($H2903,2)+1)</f>
        <v/>
      </c>
      <c r="J2903" s="4" t="str">
        <f aca="false">IF($I2903="","",$I2903+6)</f>
        <v/>
      </c>
      <c r="K2903" s="6" t="str">
        <f aca="false">IF($H2903="","",DATE(YEAR($H2903),MONTH($H2903),1))</f>
        <v/>
      </c>
      <c r="L2903" s="0" t="str">
        <f aca="false">IF($A2903="","",INDEX(CARTAO_COMPRAS!$K:$K,INT((ROW()-2)/20)+2))</f>
        <v/>
      </c>
      <c r="M2903" s="0" t="str">
        <f aca="false">IF($A2903="","","Compra no cartão")</f>
        <v/>
      </c>
    </row>
    <row r="2904" customFormat="false" ht="13.5" hidden="false" customHeight="false" outlineLevel="0" collapsed="false">
      <c r="A2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4" s="0" t="str">
        <f aca="false">IF($A2904="","",INDEX(CARTAO_COMPRAS!$C:$C,INT((ROW()-2)/20)+2))</f>
        <v/>
      </c>
      <c r="C2904" s="0" t="str">
        <f aca="false">IF($A2904="","",INDEX(CARTAO_COMPRAS!$D:$D,INT((ROW()-2)/20)+2))</f>
        <v/>
      </c>
      <c r="D2904" s="0" t="str">
        <f aca="false">IF($A2904="","",INDEX(CARTAO_COMPRAS!$E:$E,INT((ROW()-2)/20)+2))</f>
        <v/>
      </c>
      <c r="E2904" s="0" t="str">
        <f aca="false">IF($A2904="","",INDEX(CARTAO_COMPRAS!$H:$H,INT((ROW()-2)/20)+2)+MOD(ROW()-2,20))</f>
        <v/>
      </c>
      <c r="F2904" s="0" t="str">
        <f aca="false">IF($A2904="","",INDEX(CARTAO_COMPRAS!$G:$G,INT((ROW()-2)/20)+2))</f>
        <v/>
      </c>
      <c r="G2904" s="5" t="str">
        <f aca="false">IF($A2904="","",INDEX(CARTAO_COMPRAS!$I:$I,INT((ROW()-2)/20)+2))</f>
        <v/>
      </c>
      <c r="H2904" s="4" t="str">
        <f aca="false">IF($A2904="","",EDATE(INDEX(CARTAO_COMPRAS!$J:$J,INT((ROW()-2)/20)+2),MOD(ROW()-2,20)))</f>
        <v/>
      </c>
      <c r="I2904" s="4" t="str">
        <f aca="false">IF($H2904="","",$H2904-WEEKDAY($H2904,2)+1)</f>
        <v/>
      </c>
      <c r="J2904" s="4" t="str">
        <f aca="false">IF($I2904="","",$I2904+6)</f>
        <v/>
      </c>
      <c r="K2904" s="6" t="str">
        <f aca="false">IF($H2904="","",DATE(YEAR($H2904),MONTH($H2904),1))</f>
        <v/>
      </c>
      <c r="L2904" s="0" t="str">
        <f aca="false">IF($A2904="","",INDEX(CARTAO_COMPRAS!$K:$K,INT((ROW()-2)/20)+2))</f>
        <v/>
      </c>
      <c r="M2904" s="0" t="str">
        <f aca="false">IF($A2904="","","Compra no cartão")</f>
        <v/>
      </c>
    </row>
    <row r="2905" customFormat="false" ht="13.5" hidden="false" customHeight="false" outlineLevel="0" collapsed="false">
      <c r="A2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5" s="0" t="str">
        <f aca="false">IF($A2905="","",INDEX(CARTAO_COMPRAS!$C:$C,INT((ROW()-2)/20)+2))</f>
        <v/>
      </c>
      <c r="C2905" s="0" t="str">
        <f aca="false">IF($A2905="","",INDEX(CARTAO_COMPRAS!$D:$D,INT((ROW()-2)/20)+2))</f>
        <v/>
      </c>
      <c r="D2905" s="0" t="str">
        <f aca="false">IF($A2905="","",INDEX(CARTAO_COMPRAS!$E:$E,INT((ROW()-2)/20)+2))</f>
        <v/>
      </c>
      <c r="E2905" s="0" t="str">
        <f aca="false">IF($A2905="","",INDEX(CARTAO_COMPRAS!$H:$H,INT((ROW()-2)/20)+2)+MOD(ROW()-2,20))</f>
        <v/>
      </c>
      <c r="F2905" s="0" t="str">
        <f aca="false">IF($A2905="","",INDEX(CARTAO_COMPRAS!$G:$G,INT((ROW()-2)/20)+2))</f>
        <v/>
      </c>
      <c r="G2905" s="5" t="str">
        <f aca="false">IF($A2905="","",INDEX(CARTAO_COMPRAS!$I:$I,INT((ROW()-2)/20)+2))</f>
        <v/>
      </c>
      <c r="H2905" s="4" t="str">
        <f aca="false">IF($A2905="","",EDATE(INDEX(CARTAO_COMPRAS!$J:$J,INT((ROW()-2)/20)+2),MOD(ROW()-2,20)))</f>
        <v/>
      </c>
      <c r="I2905" s="4" t="str">
        <f aca="false">IF($H2905="","",$H2905-WEEKDAY($H2905,2)+1)</f>
        <v/>
      </c>
      <c r="J2905" s="4" t="str">
        <f aca="false">IF($I2905="","",$I2905+6)</f>
        <v/>
      </c>
      <c r="K2905" s="6" t="str">
        <f aca="false">IF($H2905="","",DATE(YEAR($H2905),MONTH($H2905),1))</f>
        <v/>
      </c>
      <c r="L2905" s="0" t="str">
        <f aca="false">IF($A2905="","",INDEX(CARTAO_COMPRAS!$K:$K,INT((ROW()-2)/20)+2))</f>
        <v/>
      </c>
      <c r="M2905" s="0" t="str">
        <f aca="false">IF($A2905="","","Compra no cartão")</f>
        <v/>
      </c>
    </row>
    <row r="2906" customFormat="false" ht="13.5" hidden="false" customHeight="false" outlineLevel="0" collapsed="false">
      <c r="A2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6" s="0" t="str">
        <f aca="false">IF($A2906="","",INDEX(CARTAO_COMPRAS!$C:$C,INT((ROW()-2)/20)+2))</f>
        <v/>
      </c>
      <c r="C2906" s="0" t="str">
        <f aca="false">IF($A2906="","",INDEX(CARTAO_COMPRAS!$D:$D,INT((ROW()-2)/20)+2))</f>
        <v/>
      </c>
      <c r="D2906" s="0" t="str">
        <f aca="false">IF($A2906="","",INDEX(CARTAO_COMPRAS!$E:$E,INT((ROW()-2)/20)+2))</f>
        <v/>
      </c>
      <c r="E2906" s="0" t="str">
        <f aca="false">IF($A2906="","",INDEX(CARTAO_COMPRAS!$H:$H,INT((ROW()-2)/20)+2)+MOD(ROW()-2,20))</f>
        <v/>
      </c>
      <c r="F2906" s="0" t="str">
        <f aca="false">IF($A2906="","",INDEX(CARTAO_COMPRAS!$G:$G,INT((ROW()-2)/20)+2))</f>
        <v/>
      </c>
      <c r="G2906" s="5" t="str">
        <f aca="false">IF($A2906="","",INDEX(CARTAO_COMPRAS!$I:$I,INT((ROW()-2)/20)+2))</f>
        <v/>
      </c>
      <c r="H2906" s="4" t="str">
        <f aca="false">IF($A2906="","",EDATE(INDEX(CARTAO_COMPRAS!$J:$J,INT((ROW()-2)/20)+2),MOD(ROW()-2,20)))</f>
        <v/>
      </c>
      <c r="I2906" s="4" t="str">
        <f aca="false">IF($H2906="","",$H2906-WEEKDAY($H2906,2)+1)</f>
        <v/>
      </c>
      <c r="J2906" s="4" t="str">
        <f aca="false">IF($I2906="","",$I2906+6)</f>
        <v/>
      </c>
      <c r="K2906" s="6" t="str">
        <f aca="false">IF($H2906="","",DATE(YEAR($H2906),MONTH($H2906),1))</f>
        <v/>
      </c>
      <c r="L2906" s="0" t="str">
        <f aca="false">IF($A2906="","",INDEX(CARTAO_COMPRAS!$K:$K,INT((ROW()-2)/20)+2))</f>
        <v/>
      </c>
      <c r="M2906" s="0" t="str">
        <f aca="false">IF($A2906="","","Compra no cartão")</f>
        <v/>
      </c>
    </row>
    <row r="2907" customFormat="false" ht="13.5" hidden="false" customHeight="false" outlineLevel="0" collapsed="false">
      <c r="A2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7" s="0" t="str">
        <f aca="false">IF($A2907="","",INDEX(CARTAO_COMPRAS!$C:$C,INT((ROW()-2)/20)+2))</f>
        <v/>
      </c>
      <c r="C2907" s="0" t="str">
        <f aca="false">IF($A2907="","",INDEX(CARTAO_COMPRAS!$D:$D,INT((ROW()-2)/20)+2))</f>
        <v/>
      </c>
      <c r="D2907" s="0" t="str">
        <f aca="false">IF($A2907="","",INDEX(CARTAO_COMPRAS!$E:$E,INT((ROW()-2)/20)+2))</f>
        <v/>
      </c>
      <c r="E2907" s="0" t="str">
        <f aca="false">IF($A2907="","",INDEX(CARTAO_COMPRAS!$H:$H,INT((ROW()-2)/20)+2)+MOD(ROW()-2,20))</f>
        <v/>
      </c>
      <c r="F2907" s="0" t="str">
        <f aca="false">IF($A2907="","",INDEX(CARTAO_COMPRAS!$G:$G,INT((ROW()-2)/20)+2))</f>
        <v/>
      </c>
      <c r="G2907" s="5" t="str">
        <f aca="false">IF($A2907="","",INDEX(CARTAO_COMPRAS!$I:$I,INT((ROW()-2)/20)+2))</f>
        <v/>
      </c>
      <c r="H2907" s="4" t="str">
        <f aca="false">IF($A2907="","",EDATE(INDEX(CARTAO_COMPRAS!$J:$J,INT((ROW()-2)/20)+2),MOD(ROW()-2,20)))</f>
        <v/>
      </c>
      <c r="I2907" s="4" t="str">
        <f aca="false">IF($H2907="","",$H2907-WEEKDAY($H2907,2)+1)</f>
        <v/>
      </c>
      <c r="J2907" s="4" t="str">
        <f aca="false">IF($I2907="","",$I2907+6)</f>
        <v/>
      </c>
      <c r="K2907" s="6" t="str">
        <f aca="false">IF($H2907="","",DATE(YEAR($H2907),MONTH($H2907),1))</f>
        <v/>
      </c>
      <c r="L2907" s="0" t="str">
        <f aca="false">IF($A2907="","",INDEX(CARTAO_COMPRAS!$K:$K,INT((ROW()-2)/20)+2))</f>
        <v/>
      </c>
      <c r="M2907" s="0" t="str">
        <f aca="false">IF($A2907="","","Compra no cartão")</f>
        <v/>
      </c>
    </row>
    <row r="2908" customFormat="false" ht="13.5" hidden="false" customHeight="false" outlineLevel="0" collapsed="false">
      <c r="A2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8" s="0" t="str">
        <f aca="false">IF($A2908="","",INDEX(CARTAO_COMPRAS!$C:$C,INT((ROW()-2)/20)+2))</f>
        <v/>
      </c>
      <c r="C2908" s="0" t="str">
        <f aca="false">IF($A2908="","",INDEX(CARTAO_COMPRAS!$D:$D,INT((ROW()-2)/20)+2))</f>
        <v/>
      </c>
      <c r="D2908" s="0" t="str">
        <f aca="false">IF($A2908="","",INDEX(CARTAO_COMPRAS!$E:$E,INT((ROW()-2)/20)+2))</f>
        <v/>
      </c>
      <c r="E2908" s="0" t="str">
        <f aca="false">IF($A2908="","",INDEX(CARTAO_COMPRAS!$H:$H,INT((ROW()-2)/20)+2)+MOD(ROW()-2,20))</f>
        <v/>
      </c>
      <c r="F2908" s="0" t="str">
        <f aca="false">IF($A2908="","",INDEX(CARTAO_COMPRAS!$G:$G,INT((ROW()-2)/20)+2))</f>
        <v/>
      </c>
      <c r="G2908" s="5" t="str">
        <f aca="false">IF($A2908="","",INDEX(CARTAO_COMPRAS!$I:$I,INT((ROW()-2)/20)+2))</f>
        <v/>
      </c>
      <c r="H2908" s="4" t="str">
        <f aca="false">IF($A2908="","",EDATE(INDEX(CARTAO_COMPRAS!$J:$J,INT((ROW()-2)/20)+2),MOD(ROW()-2,20)))</f>
        <v/>
      </c>
      <c r="I2908" s="4" t="str">
        <f aca="false">IF($H2908="","",$H2908-WEEKDAY($H2908,2)+1)</f>
        <v/>
      </c>
      <c r="J2908" s="4" t="str">
        <f aca="false">IF($I2908="","",$I2908+6)</f>
        <v/>
      </c>
      <c r="K2908" s="6" t="str">
        <f aca="false">IF($H2908="","",DATE(YEAR($H2908),MONTH($H2908),1))</f>
        <v/>
      </c>
      <c r="L2908" s="0" t="str">
        <f aca="false">IF($A2908="","",INDEX(CARTAO_COMPRAS!$K:$K,INT((ROW()-2)/20)+2))</f>
        <v/>
      </c>
      <c r="M2908" s="0" t="str">
        <f aca="false">IF($A2908="","","Compra no cartão")</f>
        <v/>
      </c>
    </row>
    <row r="2909" customFormat="false" ht="13.5" hidden="false" customHeight="false" outlineLevel="0" collapsed="false">
      <c r="A2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09" s="0" t="str">
        <f aca="false">IF($A2909="","",INDEX(CARTAO_COMPRAS!$C:$C,INT((ROW()-2)/20)+2))</f>
        <v/>
      </c>
      <c r="C2909" s="0" t="str">
        <f aca="false">IF($A2909="","",INDEX(CARTAO_COMPRAS!$D:$D,INT((ROW()-2)/20)+2))</f>
        <v/>
      </c>
      <c r="D2909" s="0" t="str">
        <f aca="false">IF($A2909="","",INDEX(CARTAO_COMPRAS!$E:$E,INT((ROW()-2)/20)+2))</f>
        <v/>
      </c>
      <c r="E2909" s="0" t="str">
        <f aca="false">IF($A2909="","",INDEX(CARTAO_COMPRAS!$H:$H,INT((ROW()-2)/20)+2)+MOD(ROW()-2,20))</f>
        <v/>
      </c>
      <c r="F2909" s="0" t="str">
        <f aca="false">IF($A2909="","",INDEX(CARTAO_COMPRAS!$G:$G,INT((ROW()-2)/20)+2))</f>
        <v/>
      </c>
      <c r="G2909" s="5" t="str">
        <f aca="false">IF($A2909="","",INDEX(CARTAO_COMPRAS!$I:$I,INT((ROW()-2)/20)+2))</f>
        <v/>
      </c>
      <c r="H2909" s="4" t="str">
        <f aca="false">IF($A2909="","",EDATE(INDEX(CARTAO_COMPRAS!$J:$J,INT((ROW()-2)/20)+2),MOD(ROW()-2,20)))</f>
        <v/>
      </c>
      <c r="I2909" s="4" t="str">
        <f aca="false">IF($H2909="","",$H2909-WEEKDAY($H2909,2)+1)</f>
        <v/>
      </c>
      <c r="J2909" s="4" t="str">
        <f aca="false">IF($I2909="","",$I2909+6)</f>
        <v/>
      </c>
      <c r="K2909" s="6" t="str">
        <f aca="false">IF($H2909="","",DATE(YEAR($H2909),MONTH($H2909),1))</f>
        <v/>
      </c>
      <c r="L2909" s="0" t="str">
        <f aca="false">IF($A2909="","",INDEX(CARTAO_COMPRAS!$K:$K,INT((ROW()-2)/20)+2))</f>
        <v/>
      </c>
      <c r="M2909" s="0" t="str">
        <f aca="false">IF($A2909="","","Compra no cartão")</f>
        <v/>
      </c>
    </row>
    <row r="2910" customFormat="false" ht="13.5" hidden="false" customHeight="false" outlineLevel="0" collapsed="false">
      <c r="A2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0" s="0" t="str">
        <f aca="false">IF($A2910="","",INDEX(CARTAO_COMPRAS!$C:$C,INT((ROW()-2)/20)+2))</f>
        <v/>
      </c>
      <c r="C2910" s="0" t="str">
        <f aca="false">IF($A2910="","",INDEX(CARTAO_COMPRAS!$D:$D,INT((ROW()-2)/20)+2))</f>
        <v/>
      </c>
      <c r="D2910" s="0" t="str">
        <f aca="false">IF($A2910="","",INDEX(CARTAO_COMPRAS!$E:$E,INT((ROW()-2)/20)+2))</f>
        <v/>
      </c>
      <c r="E2910" s="0" t="str">
        <f aca="false">IF($A2910="","",INDEX(CARTAO_COMPRAS!$H:$H,INT((ROW()-2)/20)+2)+MOD(ROW()-2,20))</f>
        <v/>
      </c>
      <c r="F2910" s="0" t="str">
        <f aca="false">IF($A2910="","",INDEX(CARTAO_COMPRAS!$G:$G,INT((ROW()-2)/20)+2))</f>
        <v/>
      </c>
      <c r="G2910" s="5" t="str">
        <f aca="false">IF($A2910="","",INDEX(CARTAO_COMPRAS!$I:$I,INT((ROW()-2)/20)+2))</f>
        <v/>
      </c>
      <c r="H2910" s="4" t="str">
        <f aca="false">IF($A2910="","",EDATE(INDEX(CARTAO_COMPRAS!$J:$J,INT((ROW()-2)/20)+2),MOD(ROW()-2,20)))</f>
        <v/>
      </c>
      <c r="I2910" s="4" t="str">
        <f aca="false">IF($H2910="","",$H2910-WEEKDAY($H2910,2)+1)</f>
        <v/>
      </c>
      <c r="J2910" s="4" t="str">
        <f aca="false">IF($I2910="","",$I2910+6)</f>
        <v/>
      </c>
      <c r="K2910" s="6" t="str">
        <f aca="false">IF($H2910="","",DATE(YEAR($H2910),MONTH($H2910),1))</f>
        <v/>
      </c>
      <c r="L2910" s="0" t="str">
        <f aca="false">IF($A2910="","",INDEX(CARTAO_COMPRAS!$K:$K,INT((ROW()-2)/20)+2))</f>
        <v/>
      </c>
      <c r="M2910" s="0" t="str">
        <f aca="false">IF($A2910="","","Compra no cartão")</f>
        <v/>
      </c>
    </row>
    <row r="2911" customFormat="false" ht="13.5" hidden="false" customHeight="false" outlineLevel="0" collapsed="false">
      <c r="A2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1" s="0" t="str">
        <f aca="false">IF($A2911="","",INDEX(CARTAO_COMPRAS!$C:$C,INT((ROW()-2)/20)+2))</f>
        <v/>
      </c>
      <c r="C2911" s="0" t="str">
        <f aca="false">IF($A2911="","",INDEX(CARTAO_COMPRAS!$D:$D,INT((ROW()-2)/20)+2))</f>
        <v/>
      </c>
      <c r="D2911" s="0" t="str">
        <f aca="false">IF($A2911="","",INDEX(CARTAO_COMPRAS!$E:$E,INT((ROW()-2)/20)+2))</f>
        <v/>
      </c>
      <c r="E2911" s="0" t="str">
        <f aca="false">IF($A2911="","",INDEX(CARTAO_COMPRAS!$H:$H,INT((ROW()-2)/20)+2)+MOD(ROW()-2,20))</f>
        <v/>
      </c>
      <c r="F2911" s="0" t="str">
        <f aca="false">IF($A2911="","",INDEX(CARTAO_COMPRAS!$G:$G,INT((ROW()-2)/20)+2))</f>
        <v/>
      </c>
      <c r="G2911" s="5" t="str">
        <f aca="false">IF($A2911="","",INDEX(CARTAO_COMPRAS!$I:$I,INT((ROW()-2)/20)+2))</f>
        <v/>
      </c>
      <c r="H2911" s="4" t="str">
        <f aca="false">IF($A2911="","",EDATE(INDEX(CARTAO_COMPRAS!$J:$J,INT((ROW()-2)/20)+2),MOD(ROW()-2,20)))</f>
        <v/>
      </c>
      <c r="I2911" s="4" t="str">
        <f aca="false">IF($H2911="","",$H2911-WEEKDAY($H2911,2)+1)</f>
        <v/>
      </c>
      <c r="J2911" s="4" t="str">
        <f aca="false">IF($I2911="","",$I2911+6)</f>
        <v/>
      </c>
      <c r="K2911" s="6" t="str">
        <f aca="false">IF($H2911="","",DATE(YEAR($H2911),MONTH($H2911),1))</f>
        <v/>
      </c>
      <c r="L2911" s="0" t="str">
        <f aca="false">IF($A2911="","",INDEX(CARTAO_COMPRAS!$K:$K,INT((ROW()-2)/20)+2))</f>
        <v/>
      </c>
      <c r="M2911" s="0" t="str">
        <f aca="false">IF($A2911="","","Compra no cartão")</f>
        <v/>
      </c>
    </row>
    <row r="2912" customFormat="false" ht="13.5" hidden="false" customHeight="false" outlineLevel="0" collapsed="false">
      <c r="A2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2" s="0" t="str">
        <f aca="false">IF($A2912="","",INDEX(CARTAO_COMPRAS!$C:$C,INT((ROW()-2)/20)+2))</f>
        <v/>
      </c>
      <c r="C2912" s="0" t="str">
        <f aca="false">IF($A2912="","",INDEX(CARTAO_COMPRAS!$D:$D,INT((ROW()-2)/20)+2))</f>
        <v/>
      </c>
      <c r="D2912" s="0" t="str">
        <f aca="false">IF($A2912="","",INDEX(CARTAO_COMPRAS!$E:$E,INT((ROW()-2)/20)+2))</f>
        <v/>
      </c>
      <c r="E2912" s="0" t="str">
        <f aca="false">IF($A2912="","",INDEX(CARTAO_COMPRAS!$H:$H,INT((ROW()-2)/20)+2)+MOD(ROW()-2,20))</f>
        <v/>
      </c>
      <c r="F2912" s="0" t="str">
        <f aca="false">IF($A2912="","",INDEX(CARTAO_COMPRAS!$G:$G,INT((ROW()-2)/20)+2))</f>
        <v/>
      </c>
      <c r="G2912" s="5" t="str">
        <f aca="false">IF($A2912="","",INDEX(CARTAO_COMPRAS!$I:$I,INT((ROW()-2)/20)+2))</f>
        <v/>
      </c>
      <c r="H2912" s="4" t="str">
        <f aca="false">IF($A2912="","",EDATE(INDEX(CARTAO_COMPRAS!$J:$J,INT((ROW()-2)/20)+2),MOD(ROW()-2,20)))</f>
        <v/>
      </c>
      <c r="I2912" s="4" t="str">
        <f aca="false">IF($H2912="","",$H2912-WEEKDAY($H2912,2)+1)</f>
        <v/>
      </c>
      <c r="J2912" s="4" t="str">
        <f aca="false">IF($I2912="","",$I2912+6)</f>
        <v/>
      </c>
      <c r="K2912" s="6" t="str">
        <f aca="false">IF($H2912="","",DATE(YEAR($H2912),MONTH($H2912),1))</f>
        <v/>
      </c>
      <c r="L2912" s="0" t="str">
        <f aca="false">IF($A2912="","",INDEX(CARTAO_COMPRAS!$K:$K,INT((ROW()-2)/20)+2))</f>
        <v/>
      </c>
      <c r="M2912" s="0" t="str">
        <f aca="false">IF($A2912="","","Compra no cartão")</f>
        <v/>
      </c>
    </row>
    <row r="2913" customFormat="false" ht="13.5" hidden="false" customHeight="false" outlineLevel="0" collapsed="false">
      <c r="A2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3" s="0" t="str">
        <f aca="false">IF($A2913="","",INDEX(CARTAO_COMPRAS!$C:$C,INT((ROW()-2)/20)+2))</f>
        <v/>
      </c>
      <c r="C2913" s="0" t="str">
        <f aca="false">IF($A2913="","",INDEX(CARTAO_COMPRAS!$D:$D,INT((ROW()-2)/20)+2))</f>
        <v/>
      </c>
      <c r="D2913" s="0" t="str">
        <f aca="false">IF($A2913="","",INDEX(CARTAO_COMPRAS!$E:$E,INT((ROW()-2)/20)+2))</f>
        <v/>
      </c>
      <c r="E2913" s="0" t="str">
        <f aca="false">IF($A2913="","",INDEX(CARTAO_COMPRAS!$H:$H,INT((ROW()-2)/20)+2)+MOD(ROW()-2,20))</f>
        <v/>
      </c>
      <c r="F2913" s="0" t="str">
        <f aca="false">IF($A2913="","",INDEX(CARTAO_COMPRAS!$G:$G,INT((ROW()-2)/20)+2))</f>
        <v/>
      </c>
      <c r="G2913" s="5" t="str">
        <f aca="false">IF($A2913="","",INDEX(CARTAO_COMPRAS!$I:$I,INT((ROW()-2)/20)+2))</f>
        <v/>
      </c>
      <c r="H2913" s="4" t="str">
        <f aca="false">IF($A2913="","",EDATE(INDEX(CARTAO_COMPRAS!$J:$J,INT((ROW()-2)/20)+2),MOD(ROW()-2,20)))</f>
        <v/>
      </c>
      <c r="I2913" s="4" t="str">
        <f aca="false">IF($H2913="","",$H2913-WEEKDAY($H2913,2)+1)</f>
        <v/>
      </c>
      <c r="J2913" s="4" t="str">
        <f aca="false">IF($I2913="","",$I2913+6)</f>
        <v/>
      </c>
      <c r="K2913" s="6" t="str">
        <f aca="false">IF($H2913="","",DATE(YEAR($H2913),MONTH($H2913),1))</f>
        <v/>
      </c>
      <c r="L2913" s="0" t="str">
        <f aca="false">IF($A2913="","",INDEX(CARTAO_COMPRAS!$K:$K,INT((ROW()-2)/20)+2))</f>
        <v/>
      </c>
      <c r="M2913" s="0" t="str">
        <f aca="false">IF($A2913="","","Compra no cartão")</f>
        <v/>
      </c>
    </row>
    <row r="2914" customFormat="false" ht="13.5" hidden="false" customHeight="false" outlineLevel="0" collapsed="false">
      <c r="A2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4" s="0" t="str">
        <f aca="false">IF($A2914="","",INDEX(CARTAO_COMPRAS!$C:$C,INT((ROW()-2)/20)+2))</f>
        <v/>
      </c>
      <c r="C2914" s="0" t="str">
        <f aca="false">IF($A2914="","",INDEX(CARTAO_COMPRAS!$D:$D,INT((ROW()-2)/20)+2))</f>
        <v/>
      </c>
      <c r="D2914" s="0" t="str">
        <f aca="false">IF($A2914="","",INDEX(CARTAO_COMPRAS!$E:$E,INT((ROW()-2)/20)+2))</f>
        <v/>
      </c>
      <c r="E2914" s="0" t="str">
        <f aca="false">IF($A2914="","",INDEX(CARTAO_COMPRAS!$H:$H,INT((ROW()-2)/20)+2)+MOD(ROW()-2,20))</f>
        <v/>
      </c>
      <c r="F2914" s="0" t="str">
        <f aca="false">IF($A2914="","",INDEX(CARTAO_COMPRAS!$G:$G,INT((ROW()-2)/20)+2))</f>
        <v/>
      </c>
      <c r="G2914" s="5" t="str">
        <f aca="false">IF($A2914="","",INDEX(CARTAO_COMPRAS!$I:$I,INT((ROW()-2)/20)+2))</f>
        <v/>
      </c>
      <c r="H2914" s="4" t="str">
        <f aca="false">IF($A2914="","",EDATE(INDEX(CARTAO_COMPRAS!$J:$J,INT((ROW()-2)/20)+2),MOD(ROW()-2,20)))</f>
        <v/>
      </c>
      <c r="I2914" s="4" t="str">
        <f aca="false">IF($H2914="","",$H2914-WEEKDAY($H2914,2)+1)</f>
        <v/>
      </c>
      <c r="J2914" s="4" t="str">
        <f aca="false">IF($I2914="","",$I2914+6)</f>
        <v/>
      </c>
      <c r="K2914" s="6" t="str">
        <f aca="false">IF($H2914="","",DATE(YEAR($H2914),MONTH($H2914),1))</f>
        <v/>
      </c>
      <c r="L2914" s="0" t="str">
        <f aca="false">IF($A2914="","",INDEX(CARTAO_COMPRAS!$K:$K,INT((ROW()-2)/20)+2))</f>
        <v/>
      </c>
      <c r="M2914" s="0" t="str">
        <f aca="false">IF($A2914="","","Compra no cartão")</f>
        <v/>
      </c>
    </row>
    <row r="2915" customFormat="false" ht="13.5" hidden="false" customHeight="false" outlineLevel="0" collapsed="false">
      <c r="A2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5" s="0" t="str">
        <f aca="false">IF($A2915="","",INDEX(CARTAO_COMPRAS!$C:$C,INT((ROW()-2)/20)+2))</f>
        <v/>
      </c>
      <c r="C2915" s="0" t="str">
        <f aca="false">IF($A2915="","",INDEX(CARTAO_COMPRAS!$D:$D,INT((ROW()-2)/20)+2))</f>
        <v/>
      </c>
      <c r="D2915" s="0" t="str">
        <f aca="false">IF($A2915="","",INDEX(CARTAO_COMPRAS!$E:$E,INT((ROW()-2)/20)+2))</f>
        <v/>
      </c>
      <c r="E2915" s="0" t="str">
        <f aca="false">IF($A2915="","",INDEX(CARTAO_COMPRAS!$H:$H,INT((ROW()-2)/20)+2)+MOD(ROW()-2,20))</f>
        <v/>
      </c>
      <c r="F2915" s="0" t="str">
        <f aca="false">IF($A2915="","",INDEX(CARTAO_COMPRAS!$G:$G,INT((ROW()-2)/20)+2))</f>
        <v/>
      </c>
      <c r="G2915" s="5" t="str">
        <f aca="false">IF($A2915="","",INDEX(CARTAO_COMPRAS!$I:$I,INT((ROW()-2)/20)+2))</f>
        <v/>
      </c>
      <c r="H2915" s="4" t="str">
        <f aca="false">IF($A2915="","",EDATE(INDEX(CARTAO_COMPRAS!$J:$J,INT((ROW()-2)/20)+2),MOD(ROW()-2,20)))</f>
        <v/>
      </c>
      <c r="I2915" s="4" t="str">
        <f aca="false">IF($H2915="","",$H2915-WEEKDAY($H2915,2)+1)</f>
        <v/>
      </c>
      <c r="J2915" s="4" t="str">
        <f aca="false">IF($I2915="","",$I2915+6)</f>
        <v/>
      </c>
      <c r="K2915" s="6" t="str">
        <f aca="false">IF($H2915="","",DATE(YEAR($H2915),MONTH($H2915),1))</f>
        <v/>
      </c>
      <c r="L2915" s="0" t="str">
        <f aca="false">IF($A2915="","",INDEX(CARTAO_COMPRAS!$K:$K,INT((ROW()-2)/20)+2))</f>
        <v/>
      </c>
      <c r="M2915" s="0" t="str">
        <f aca="false">IF($A2915="","","Compra no cartão")</f>
        <v/>
      </c>
    </row>
    <row r="2916" customFormat="false" ht="13.5" hidden="false" customHeight="false" outlineLevel="0" collapsed="false">
      <c r="A2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6" s="0" t="str">
        <f aca="false">IF($A2916="","",INDEX(CARTAO_COMPRAS!$C:$C,INT((ROW()-2)/20)+2))</f>
        <v/>
      </c>
      <c r="C2916" s="0" t="str">
        <f aca="false">IF($A2916="","",INDEX(CARTAO_COMPRAS!$D:$D,INT((ROW()-2)/20)+2))</f>
        <v/>
      </c>
      <c r="D2916" s="0" t="str">
        <f aca="false">IF($A2916="","",INDEX(CARTAO_COMPRAS!$E:$E,INT((ROW()-2)/20)+2))</f>
        <v/>
      </c>
      <c r="E2916" s="0" t="str">
        <f aca="false">IF($A2916="","",INDEX(CARTAO_COMPRAS!$H:$H,INT((ROW()-2)/20)+2)+MOD(ROW()-2,20))</f>
        <v/>
      </c>
      <c r="F2916" s="0" t="str">
        <f aca="false">IF($A2916="","",INDEX(CARTAO_COMPRAS!$G:$G,INT((ROW()-2)/20)+2))</f>
        <v/>
      </c>
      <c r="G2916" s="5" t="str">
        <f aca="false">IF($A2916="","",INDEX(CARTAO_COMPRAS!$I:$I,INT((ROW()-2)/20)+2))</f>
        <v/>
      </c>
      <c r="H2916" s="4" t="str">
        <f aca="false">IF($A2916="","",EDATE(INDEX(CARTAO_COMPRAS!$J:$J,INT((ROW()-2)/20)+2),MOD(ROW()-2,20)))</f>
        <v/>
      </c>
      <c r="I2916" s="4" t="str">
        <f aca="false">IF($H2916="","",$H2916-WEEKDAY($H2916,2)+1)</f>
        <v/>
      </c>
      <c r="J2916" s="4" t="str">
        <f aca="false">IF($I2916="","",$I2916+6)</f>
        <v/>
      </c>
      <c r="K2916" s="6" t="str">
        <f aca="false">IF($H2916="","",DATE(YEAR($H2916),MONTH($H2916),1))</f>
        <v/>
      </c>
      <c r="L2916" s="0" t="str">
        <f aca="false">IF($A2916="","",INDEX(CARTAO_COMPRAS!$K:$K,INT((ROW()-2)/20)+2))</f>
        <v/>
      </c>
      <c r="M2916" s="0" t="str">
        <f aca="false">IF($A2916="","","Compra no cartão")</f>
        <v/>
      </c>
    </row>
    <row r="2917" customFormat="false" ht="13.5" hidden="false" customHeight="false" outlineLevel="0" collapsed="false">
      <c r="A2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7" s="0" t="str">
        <f aca="false">IF($A2917="","",INDEX(CARTAO_COMPRAS!$C:$C,INT((ROW()-2)/20)+2))</f>
        <v/>
      </c>
      <c r="C2917" s="0" t="str">
        <f aca="false">IF($A2917="","",INDEX(CARTAO_COMPRAS!$D:$D,INT((ROW()-2)/20)+2))</f>
        <v/>
      </c>
      <c r="D2917" s="0" t="str">
        <f aca="false">IF($A2917="","",INDEX(CARTAO_COMPRAS!$E:$E,INT((ROW()-2)/20)+2))</f>
        <v/>
      </c>
      <c r="E2917" s="0" t="str">
        <f aca="false">IF($A2917="","",INDEX(CARTAO_COMPRAS!$H:$H,INT((ROW()-2)/20)+2)+MOD(ROW()-2,20))</f>
        <v/>
      </c>
      <c r="F2917" s="0" t="str">
        <f aca="false">IF($A2917="","",INDEX(CARTAO_COMPRAS!$G:$G,INT((ROW()-2)/20)+2))</f>
        <v/>
      </c>
      <c r="G2917" s="5" t="str">
        <f aca="false">IF($A2917="","",INDEX(CARTAO_COMPRAS!$I:$I,INT((ROW()-2)/20)+2))</f>
        <v/>
      </c>
      <c r="H2917" s="4" t="str">
        <f aca="false">IF($A2917="","",EDATE(INDEX(CARTAO_COMPRAS!$J:$J,INT((ROW()-2)/20)+2),MOD(ROW()-2,20)))</f>
        <v/>
      </c>
      <c r="I2917" s="4" t="str">
        <f aca="false">IF($H2917="","",$H2917-WEEKDAY($H2917,2)+1)</f>
        <v/>
      </c>
      <c r="J2917" s="4" t="str">
        <f aca="false">IF($I2917="","",$I2917+6)</f>
        <v/>
      </c>
      <c r="K2917" s="6" t="str">
        <f aca="false">IF($H2917="","",DATE(YEAR($H2917),MONTH($H2917),1))</f>
        <v/>
      </c>
      <c r="L2917" s="0" t="str">
        <f aca="false">IF($A2917="","",INDEX(CARTAO_COMPRAS!$K:$K,INT((ROW()-2)/20)+2))</f>
        <v/>
      </c>
      <c r="M2917" s="0" t="str">
        <f aca="false">IF($A2917="","","Compra no cartão")</f>
        <v/>
      </c>
    </row>
    <row r="2918" customFormat="false" ht="13.5" hidden="false" customHeight="false" outlineLevel="0" collapsed="false">
      <c r="A2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8" s="0" t="str">
        <f aca="false">IF($A2918="","",INDEX(CARTAO_COMPRAS!$C:$C,INT((ROW()-2)/20)+2))</f>
        <v/>
      </c>
      <c r="C2918" s="0" t="str">
        <f aca="false">IF($A2918="","",INDEX(CARTAO_COMPRAS!$D:$D,INT((ROW()-2)/20)+2))</f>
        <v/>
      </c>
      <c r="D2918" s="0" t="str">
        <f aca="false">IF($A2918="","",INDEX(CARTAO_COMPRAS!$E:$E,INT((ROW()-2)/20)+2))</f>
        <v/>
      </c>
      <c r="E2918" s="0" t="str">
        <f aca="false">IF($A2918="","",INDEX(CARTAO_COMPRAS!$H:$H,INT((ROW()-2)/20)+2)+MOD(ROW()-2,20))</f>
        <v/>
      </c>
      <c r="F2918" s="0" t="str">
        <f aca="false">IF($A2918="","",INDEX(CARTAO_COMPRAS!$G:$G,INT((ROW()-2)/20)+2))</f>
        <v/>
      </c>
      <c r="G2918" s="5" t="str">
        <f aca="false">IF($A2918="","",INDEX(CARTAO_COMPRAS!$I:$I,INT((ROW()-2)/20)+2))</f>
        <v/>
      </c>
      <c r="H2918" s="4" t="str">
        <f aca="false">IF($A2918="","",EDATE(INDEX(CARTAO_COMPRAS!$J:$J,INT((ROW()-2)/20)+2),MOD(ROW()-2,20)))</f>
        <v/>
      </c>
      <c r="I2918" s="4" t="str">
        <f aca="false">IF($H2918="","",$H2918-WEEKDAY($H2918,2)+1)</f>
        <v/>
      </c>
      <c r="J2918" s="4" t="str">
        <f aca="false">IF($I2918="","",$I2918+6)</f>
        <v/>
      </c>
      <c r="K2918" s="6" t="str">
        <f aca="false">IF($H2918="","",DATE(YEAR($H2918),MONTH($H2918),1))</f>
        <v/>
      </c>
      <c r="L2918" s="0" t="str">
        <f aca="false">IF($A2918="","",INDEX(CARTAO_COMPRAS!$K:$K,INT((ROW()-2)/20)+2))</f>
        <v/>
      </c>
      <c r="M2918" s="0" t="str">
        <f aca="false">IF($A2918="","","Compra no cartão")</f>
        <v/>
      </c>
    </row>
    <row r="2919" customFormat="false" ht="13.5" hidden="false" customHeight="false" outlineLevel="0" collapsed="false">
      <c r="A2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19" s="0" t="str">
        <f aca="false">IF($A2919="","",INDEX(CARTAO_COMPRAS!$C:$C,INT((ROW()-2)/20)+2))</f>
        <v/>
      </c>
      <c r="C2919" s="0" t="str">
        <f aca="false">IF($A2919="","",INDEX(CARTAO_COMPRAS!$D:$D,INT((ROW()-2)/20)+2))</f>
        <v/>
      </c>
      <c r="D2919" s="0" t="str">
        <f aca="false">IF($A2919="","",INDEX(CARTAO_COMPRAS!$E:$E,INT((ROW()-2)/20)+2))</f>
        <v/>
      </c>
      <c r="E2919" s="0" t="str">
        <f aca="false">IF($A2919="","",INDEX(CARTAO_COMPRAS!$H:$H,INT((ROW()-2)/20)+2)+MOD(ROW()-2,20))</f>
        <v/>
      </c>
      <c r="F2919" s="0" t="str">
        <f aca="false">IF($A2919="","",INDEX(CARTAO_COMPRAS!$G:$G,INT((ROW()-2)/20)+2))</f>
        <v/>
      </c>
      <c r="G2919" s="5" t="str">
        <f aca="false">IF($A2919="","",INDEX(CARTAO_COMPRAS!$I:$I,INT((ROW()-2)/20)+2))</f>
        <v/>
      </c>
      <c r="H2919" s="4" t="str">
        <f aca="false">IF($A2919="","",EDATE(INDEX(CARTAO_COMPRAS!$J:$J,INT((ROW()-2)/20)+2),MOD(ROW()-2,20)))</f>
        <v/>
      </c>
      <c r="I2919" s="4" t="str">
        <f aca="false">IF($H2919="","",$H2919-WEEKDAY($H2919,2)+1)</f>
        <v/>
      </c>
      <c r="J2919" s="4" t="str">
        <f aca="false">IF($I2919="","",$I2919+6)</f>
        <v/>
      </c>
      <c r="K2919" s="6" t="str">
        <f aca="false">IF($H2919="","",DATE(YEAR($H2919),MONTH($H2919),1))</f>
        <v/>
      </c>
      <c r="L2919" s="0" t="str">
        <f aca="false">IF($A2919="","",INDEX(CARTAO_COMPRAS!$K:$K,INT((ROW()-2)/20)+2))</f>
        <v/>
      </c>
      <c r="M2919" s="0" t="str">
        <f aca="false">IF($A2919="","","Compra no cartão")</f>
        <v/>
      </c>
    </row>
    <row r="2920" customFormat="false" ht="13.5" hidden="false" customHeight="false" outlineLevel="0" collapsed="false">
      <c r="A2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0" s="0" t="str">
        <f aca="false">IF($A2920="","",INDEX(CARTAO_COMPRAS!$C:$C,INT((ROW()-2)/20)+2))</f>
        <v/>
      </c>
      <c r="C2920" s="0" t="str">
        <f aca="false">IF($A2920="","",INDEX(CARTAO_COMPRAS!$D:$D,INT((ROW()-2)/20)+2))</f>
        <v/>
      </c>
      <c r="D2920" s="0" t="str">
        <f aca="false">IF($A2920="","",INDEX(CARTAO_COMPRAS!$E:$E,INT((ROW()-2)/20)+2))</f>
        <v/>
      </c>
      <c r="E2920" s="0" t="str">
        <f aca="false">IF($A2920="","",INDEX(CARTAO_COMPRAS!$H:$H,INT((ROW()-2)/20)+2)+MOD(ROW()-2,20))</f>
        <v/>
      </c>
      <c r="F2920" s="0" t="str">
        <f aca="false">IF($A2920="","",INDEX(CARTAO_COMPRAS!$G:$G,INT((ROW()-2)/20)+2))</f>
        <v/>
      </c>
      <c r="G2920" s="5" t="str">
        <f aca="false">IF($A2920="","",INDEX(CARTAO_COMPRAS!$I:$I,INT((ROW()-2)/20)+2))</f>
        <v/>
      </c>
      <c r="H2920" s="4" t="str">
        <f aca="false">IF($A2920="","",EDATE(INDEX(CARTAO_COMPRAS!$J:$J,INT((ROW()-2)/20)+2),MOD(ROW()-2,20)))</f>
        <v/>
      </c>
      <c r="I2920" s="4" t="str">
        <f aca="false">IF($H2920="","",$H2920-WEEKDAY($H2920,2)+1)</f>
        <v/>
      </c>
      <c r="J2920" s="4" t="str">
        <f aca="false">IF($I2920="","",$I2920+6)</f>
        <v/>
      </c>
      <c r="K2920" s="6" t="str">
        <f aca="false">IF($H2920="","",DATE(YEAR($H2920),MONTH($H2920),1))</f>
        <v/>
      </c>
      <c r="L2920" s="0" t="str">
        <f aca="false">IF($A2920="","",INDEX(CARTAO_COMPRAS!$K:$K,INT((ROW()-2)/20)+2))</f>
        <v/>
      </c>
      <c r="M2920" s="0" t="str">
        <f aca="false">IF($A2920="","","Compra no cartão")</f>
        <v/>
      </c>
    </row>
    <row r="2921" customFormat="false" ht="13.5" hidden="false" customHeight="false" outlineLevel="0" collapsed="false">
      <c r="A2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1" s="0" t="str">
        <f aca="false">IF($A2921="","",INDEX(CARTAO_COMPRAS!$C:$C,INT((ROW()-2)/20)+2))</f>
        <v/>
      </c>
      <c r="C2921" s="0" t="str">
        <f aca="false">IF($A2921="","",INDEX(CARTAO_COMPRAS!$D:$D,INT((ROW()-2)/20)+2))</f>
        <v/>
      </c>
      <c r="D2921" s="0" t="str">
        <f aca="false">IF($A2921="","",INDEX(CARTAO_COMPRAS!$E:$E,INT((ROW()-2)/20)+2))</f>
        <v/>
      </c>
      <c r="E2921" s="0" t="str">
        <f aca="false">IF($A2921="","",INDEX(CARTAO_COMPRAS!$H:$H,INT((ROW()-2)/20)+2)+MOD(ROW()-2,20))</f>
        <v/>
      </c>
      <c r="F2921" s="0" t="str">
        <f aca="false">IF($A2921="","",INDEX(CARTAO_COMPRAS!$G:$G,INT((ROW()-2)/20)+2))</f>
        <v/>
      </c>
      <c r="G2921" s="5" t="str">
        <f aca="false">IF($A2921="","",INDEX(CARTAO_COMPRAS!$I:$I,INT((ROW()-2)/20)+2))</f>
        <v/>
      </c>
      <c r="H2921" s="4" t="str">
        <f aca="false">IF($A2921="","",EDATE(INDEX(CARTAO_COMPRAS!$J:$J,INT((ROW()-2)/20)+2),MOD(ROW()-2,20)))</f>
        <v/>
      </c>
      <c r="I2921" s="4" t="str">
        <f aca="false">IF($H2921="","",$H2921-WEEKDAY($H2921,2)+1)</f>
        <v/>
      </c>
      <c r="J2921" s="4" t="str">
        <f aca="false">IF($I2921="","",$I2921+6)</f>
        <v/>
      </c>
      <c r="K2921" s="6" t="str">
        <f aca="false">IF($H2921="","",DATE(YEAR($H2921),MONTH($H2921),1))</f>
        <v/>
      </c>
      <c r="L2921" s="0" t="str">
        <f aca="false">IF($A2921="","",INDEX(CARTAO_COMPRAS!$K:$K,INT((ROW()-2)/20)+2))</f>
        <v/>
      </c>
      <c r="M2921" s="0" t="str">
        <f aca="false">IF($A2921="","","Compra no cartão")</f>
        <v/>
      </c>
    </row>
    <row r="2922" customFormat="false" ht="13.5" hidden="false" customHeight="false" outlineLevel="0" collapsed="false">
      <c r="A2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2" s="0" t="str">
        <f aca="false">IF($A2922="","",INDEX(CARTAO_COMPRAS!$C:$C,INT((ROW()-2)/20)+2))</f>
        <v/>
      </c>
      <c r="C2922" s="0" t="str">
        <f aca="false">IF($A2922="","",INDEX(CARTAO_COMPRAS!$D:$D,INT((ROW()-2)/20)+2))</f>
        <v/>
      </c>
      <c r="D2922" s="0" t="str">
        <f aca="false">IF($A2922="","",INDEX(CARTAO_COMPRAS!$E:$E,INT((ROW()-2)/20)+2))</f>
        <v/>
      </c>
      <c r="E2922" s="0" t="str">
        <f aca="false">IF($A2922="","",INDEX(CARTAO_COMPRAS!$H:$H,INT((ROW()-2)/20)+2)+MOD(ROW()-2,20))</f>
        <v/>
      </c>
      <c r="F2922" s="0" t="str">
        <f aca="false">IF($A2922="","",INDEX(CARTAO_COMPRAS!$G:$G,INT((ROW()-2)/20)+2))</f>
        <v/>
      </c>
      <c r="G2922" s="5" t="str">
        <f aca="false">IF($A2922="","",INDEX(CARTAO_COMPRAS!$I:$I,INT((ROW()-2)/20)+2))</f>
        <v/>
      </c>
      <c r="H2922" s="4" t="str">
        <f aca="false">IF($A2922="","",EDATE(INDEX(CARTAO_COMPRAS!$J:$J,INT((ROW()-2)/20)+2),MOD(ROW()-2,20)))</f>
        <v/>
      </c>
      <c r="I2922" s="4" t="str">
        <f aca="false">IF($H2922="","",$H2922-WEEKDAY($H2922,2)+1)</f>
        <v/>
      </c>
      <c r="J2922" s="4" t="str">
        <f aca="false">IF($I2922="","",$I2922+6)</f>
        <v/>
      </c>
      <c r="K2922" s="6" t="str">
        <f aca="false">IF($H2922="","",DATE(YEAR($H2922),MONTH($H2922),1))</f>
        <v/>
      </c>
      <c r="L2922" s="0" t="str">
        <f aca="false">IF($A2922="","",INDEX(CARTAO_COMPRAS!$K:$K,INT((ROW()-2)/20)+2))</f>
        <v/>
      </c>
      <c r="M2922" s="0" t="str">
        <f aca="false">IF($A2922="","","Compra no cartão")</f>
        <v/>
      </c>
    </row>
    <row r="2923" customFormat="false" ht="13.5" hidden="false" customHeight="false" outlineLevel="0" collapsed="false">
      <c r="A2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3" s="0" t="str">
        <f aca="false">IF($A2923="","",INDEX(CARTAO_COMPRAS!$C:$C,INT((ROW()-2)/20)+2))</f>
        <v/>
      </c>
      <c r="C2923" s="0" t="str">
        <f aca="false">IF($A2923="","",INDEX(CARTAO_COMPRAS!$D:$D,INT((ROW()-2)/20)+2))</f>
        <v/>
      </c>
      <c r="D2923" s="0" t="str">
        <f aca="false">IF($A2923="","",INDEX(CARTAO_COMPRAS!$E:$E,INT((ROW()-2)/20)+2))</f>
        <v/>
      </c>
      <c r="E2923" s="0" t="str">
        <f aca="false">IF($A2923="","",INDEX(CARTAO_COMPRAS!$H:$H,INT((ROW()-2)/20)+2)+MOD(ROW()-2,20))</f>
        <v/>
      </c>
      <c r="F2923" s="0" t="str">
        <f aca="false">IF($A2923="","",INDEX(CARTAO_COMPRAS!$G:$G,INT((ROW()-2)/20)+2))</f>
        <v/>
      </c>
      <c r="G2923" s="5" t="str">
        <f aca="false">IF($A2923="","",INDEX(CARTAO_COMPRAS!$I:$I,INT((ROW()-2)/20)+2))</f>
        <v/>
      </c>
      <c r="H2923" s="4" t="str">
        <f aca="false">IF($A2923="","",EDATE(INDEX(CARTAO_COMPRAS!$J:$J,INT((ROW()-2)/20)+2),MOD(ROW()-2,20)))</f>
        <v/>
      </c>
      <c r="I2923" s="4" t="str">
        <f aca="false">IF($H2923="","",$H2923-WEEKDAY($H2923,2)+1)</f>
        <v/>
      </c>
      <c r="J2923" s="4" t="str">
        <f aca="false">IF($I2923="","",$I2923+6)</f>
        <v/>
      </c>
      <c r="K2923" s="6" t="str">
        <f aca="false">IF($H2923="","",DATE(YEAR($H2923),MONTH($H2923),1))</f>
        <v/>
      </c>
      <c r="L2923" s="0" t="str">
        <f aca="false">IF($A2923="","",INDEX(CARTAO_COMPRAS!$K:$K,INT((ROW()-2)/20)+2))</f>
        <v/>
      </c>
      <c r="M2923" s="0" t="str">
        <f aca="false">IF($A2923="","","Compra no cartão")</f>
        <v/>
      </c>
    </row>
    <row r="2924" customFormat="false" ht="13.5" hidden="false" customHeight="false" outlineLevel="0" collapsed="false">
      <c r="A2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4" s="0" t="str">
        <f aca="false">IF($A2924="","",INDEX(CARTAO_COMPRAS!$C:$C,INT((ROW()-2)/20)+2))</f>
        <v/>
      </c>
      <c r="C2924" s="0" t="str">
        <f aca="false">IF($A2924="","",INDEX(CARTAO_COMPRAS!$D:$D,INT((ROW()-2)/20)+2))</f>
        <v/>
      </c>
      <c r="D2924" s="0" t="str">
        <f aca="false">IF($A2924="","",INDEX(CARTAO_COMPRAS!$E:$E,INT((ROW()-2)/20)+2))</f>
        <v/>
      </c>
      <c r="E2924" s="0" t="str">
        <f aca="false">IF($A2924="","",INDEX(CARTAO_COMPRAS!$H:$H,INT((ROW()-2)/20)+2)+MOD(ROW()-2,20))</f>
        <v/>
      </c>
      <c r="F2924" s="0" t="str">
        <f aca="false">IF($A2924="","",INDEX(CARTAO_COMPRAS!$G:$G,INT((ROW()-2)/20)+2))</f>
        <v/>
      </c>
      <c r="G2924" s="5" t="str">
        <f aca="false">IF($A2924="","",INDEX(CARTAO_COMPRAS!$I:$I,INT((ROW()-2)/20)+2))</f>
        <v/>
      </c>
      <c r="H2924" s="4" t="str">
        <f aca="false">IF($A2924="","",EDATE(INDEX(CARTAO_COMPRAS!$J:$J,INT((ROW()-2)/20)+2),MOD(ROW()-2,20)))</f>
        <v/>
      </c>
      <c r="I2924" s="4" t="str">
        <f aca="false">IF($H2924="","",$H2924-WEEKDAY($H2924,2)+1)</f>
        <v/>
      </c>
      <c r="J2924" s="4" t="str">
        <f aca="false">IF($I2924="","",$I2924+6)</f>
        <v/>
      </c>
      <c r="K2924" s="6" t="str">
        <f aca="false">IF($H2924="","",DATE(YEAR($H2924),MONTH($H2924),1))</f>
        <v/>
      </c>
      <c r="L2924" s="0" t="str">
        <f aca="false">IF($A2924="","",INDEX(CARTAO_COMPRAS!$K:$K,INT((ROW()-2)/20)+2))</f>
        <v/>
      </c>
      <c r="M2924" s="0" t="str">
        <f aca="false">IF($A2924="","","Compra no cartão")</f>
        <v/>
      </c>
    </row>
    <row r="2925" customFormat="false" ht="13.5" hidden="false" customHeight="false" outlineLevel="0" collapsed="false">
      <c r="A2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5" s="0" t="str">
        <f aca="false">IF($A2925="","",INDEX(CARTAO_COMPRAS!$C:$C,INT((ROW()-2)/20)+2))</f>
        <v/>
      </c>
      <c r="C2925" s="0" t="str">
        <f aca="false">IF($A2925="","",INDEX(CARTAO_COMPRAS!$D:$D,INT((ROW()-2)/20)+2))</f>
        <v/>
      </c>
      <c r="D2925" s="0" t="str">
        <f aca="false">IF($A2925="","",INDEX(CARTAO_COMPRAS!$E:$E,INT((ROW()-2)/20)+2))</f>
        <v/>
      </c>
      <c r="E2925" s="0" t="str">
        <f aca="false">IF($A2925="","",INDEX(CARTAO_COMPRAS!$H:$H,INT((ROW()-2)/20)+2)+MOD(ROW()-2,20))</f>
        <v/>
      </c>
      <c r="F2925" s="0" t="str">
        <f aca="false">IF($A2925="","",INDEX(CARTAO_COMPRAS!$G:$G,INT((ROW()-2)/20)+2))</f>
        <v/>
      </c>
      <c r="G2925" s="5" t="str">
        <f aca="false">IF($A2925="","",INDEX(CARTAO_COMPRAS!$I:$I,INT((ROW()-2)/20)+2))</f>
        <v/>
      </c>
      <c r="H2925" s="4" t="str">
        <f aca="false">IF($A2925="","",EDATE(INDEX(CARTAO_COMPRAS!$J:$J,INT((ROW()-2)/20)+2),MOD(ROW()-2,20)))</f>
        <v/>
      </c>
      <c r="I2925" s="4" t="str">
        <f aca="false">IF($H2925="","",$H2925-WEEKDAY($H2925,2)+1)</f>
        <v/>
      </c>
      <c r="J2925" s="4" t="str">
        <f aca="false">IF($I2925="","",$I2925+6)</f>
        <v/>
      </c>
      <c r="K2925" s="6" t="str">
        <f aca="false">IF($H2925="","",DATE(YEAR($H2925),MONTH($H2925),1))</f>
        <v/>
      </c>
      <c r="L2925" s="0" t="str">
        <f aca="false">IF($A2925="","",INDEX(CARTAO_COMPRAS!$K:$K,INT((ROW()-2)/20)+2))</f>
        <v/>
      </c>
      <c r="M2925" s="0" t="str">
        <f aca="false">IF($A2925="","","Compra no cartão")</f>
        <v/>
      </c>
    </row>
    <row r="2926" customFormat="false" ht="13.5" hidden="false" customHeight="false" outlineLevel="0" collapsed="false">
      <c r="A2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6" s="0" t="str">
        <f aca="false">IF($A2926="","",INDEX(CARTAO_COMPRAS!$C:$C,INT((ROW()-2)/20)+2))</f>
        <v/>
      </c>
      <c r="C2926" s="0" t="str">
        <f aca="false">IF($A2926="","",INDEX(CARTAO_COMPRAS!$D:$D,INT((ROW()-2)/20)+2))</f>
        <v/>
      </c>
      <c r="D2926" s="0" t="str">
        <f aca="false">IF($A2926="","",INDEX(CARTAO_COMPRAS!$E:$E,INT((ROW()-2)/20)+2))</f>
        <v/>
      </c>
      <c r="E2926" s="0" t="str">
        <f aca="false">IF($A2926="","",INDEX(CARTAO_COMPRAS!$H:$H,INT((ROW()-2)/20)+2)+MOD(ROW()-2,20))</f>
        <v/>
      </c>
      <c r="F2926" s="0" t="str">
        <f aca="false">IF($A2926="","",INDEX(CARTAO_COMPRAS!$G:$G,INT((ROW()-2)/20)+2))</f>
        <v/>
      </c>
      <c r="G2926" s="5" t="str">
        <f aca="false">IF($A2926="","",INDEX(CARTAO_COMPRAS!$I:$I,INT((ROW()-2)/20)+2))</f>
        <v/>
      </c>
      <c r="H2926" s="4" t="str">
        <f aca="false">IF($A2926="","",EDATE(INDEX(CARTAO_COMPRAS!$J:$J,INT((ROW()-2)/20)+2),MOD(ROW()-2,20)))</f>
        <v/>
      </c>
      <c r="I2926" s="4" t="str">
        <f aca="false">IF($H2926="","",$H2926-WEEKDAY($H2926,2)+1)</f>
        <v/>
      </c>
      <c r="J2926" s="4" t="str">
        <f aca="false">IF($I2926="","",$I2926+6)</f>
        <v/>
      </c>
      <c r="K2926" s="6" t="str">
        <f aca="false">IF($H2926="","",DATE(YEAR($H2926),MONTH($H2926),1))</f>
        <v/>
      </c>
      <c r="L2926" s="0" t="str">
        <f aca="false">IF($A2926="","",INDEX(CARTAO_COMPRAS!$K:$K,INT((ROW()-2)/20)+2))</f>
        <v/>
      </c>
      <c r="M2926" s="0" t="str">
        <f aca="false">IF($A2926="","","Compra no cartão")</f>
        <v/>
      </c>
    </row>
    <row r="2927" customFormat="false" ht="13.5" hidden="false" customHeight="false" outlineLevel="0" collapsed="false">
      <c r="A2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7" s="0" t="str">
        <f aca="false">IF($A2927="","",INDEX(CARTAO_COMPRAS!$C:$C,INT((ROW()-2)/20)+2))</f>
        <v/>
      </c>
      <c r="C2927" s="0" t="str">
        <f aca="false">IF($A2927="","",INDEX(CARTAO_COMPRAS!$D:$D,INT((ROW()-2)/20)+2))</f>
        <v/>
      </c>
      <c r="D2927" s="0" t="str">
        <f aca="false">IF($A2927="","",INDEX(CARTAO_COMPRAS!$E:$E,INT((ROW()-2)/20)+2))</f>
        <v/>
      </c>
      <c r="E2927" s="0" t="str">
        <f aca="false">IF($A2927="","",INDEX(CARTAO_COMPRAS!$H:$H,INT((ROW()-2)/20)+2)+MOD(ROW()-2,20))</f>
        <v/>
      </c>
      <c r="F2927" s="0" t="str">
        <f aca="false">IF($A2927="","",INDEX(CARTAO_COMPRAS!$G:$G,INT((ROW()-2)/20)+2))</f>
        <v/>
      </c>
      <c r="G2927" s="5" t="str">
        <f aca="false">IF($A2927="","",INDEX(CARTAO_COMPRAS!$I:$I,INT((ROW()-2)/20)+2))</f>
        <v/>
      </c>
      <c r="H2927" s="4" t="str">
        <f aca="false">IF($A2927="","",EDATE(INDEX(CARTAO_COMPRAS!$J:$J,INT((ROW()-2)/20)+2),MOD(ROW()-2,20)))</f>
        <v/>
      </c>
      <c r="I2927" s="4" t="str">
        <f aca="false">IF($H2927="","",$H2927-WEEKDAY($H2927,2)+1)</f>
        <v/>
      </c>
      <c r="J2927" s="4" t="str">
        <f aca="false">IF($I2927="","",$I2927+6)</f>
        <v/>
      </c>
      <c r="K2927" s="6" t="str">
        <f aca="false">IF($H2927="","",DATE(YEAR($H2927),MONTH($H2927),1))</f>
        <v/>
      </c>
      <c r="L2927" s="0" t="str">
        <f aca="false">IF($A2927="","",INDEX(CARTAO_COMPRAS!$K:$K,INT((ROW()-2)/20)+2))</f>
        <v/>
      </c>
      <c r="M2927" s="0" t="str">
        <f aca="false">IF($A2927="","","Compra no cartão")</f>
        <v/>
      </c>
    </row>
    <row r="2928" customFormat="false" ht="13.5" hidden="false" customHeight="false" outlineLevel="0" collapsed="false">
      <c r="A2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8" s="0" t="str">
        <f aca="false">IF($A2928="","",INDEX(CARTAO_COMPRAS!$C:$C,INT((ROW()-2)/20)+2))</f>
        <v/>
      </c>
      <c r="C2928" s="0" t="str">
        <f aca="false">IF($A2928="","",INDEX(CARTAO_COMPRAS!$D:$D,INT((ROW()-2)/20)+2))</f>
        <v/>
      </c>
      <c r="D2928" s="0" t="str">
        <f aca="false">IF($A2928="","",INDEX(CARTAO_COMPRAS!$E:$E,INT((ROW()-2)/20)+2))</f>
        <v/>
      </c>
      <c r="E2928" s="0" t="str">
        <f aca="false">IF($A2928="","",INDEX(CARTAO_COMPRAS!$H:$H,INT((ROW()-2)/20)+2)+MOD(ROW()-2,20))</f>
        <v/>
      </c>
      <c r="F2928" s="0" t="str">
        <f aca="false">IF($A2928="","",INDEX(CARTAO_COMPRAS!$G:$G,INT((ROW()-2)/20)+2))</f>
        <v/>
      </c>
      <c r="G2928" s="5" t="str">
        <f aca="false">IF($A2928="","",INDEX(CARTAO_COMPRAS!$I:$I,INT((ROW()-2)/20)+2))</f>
        <v/>
      </c>
      <c r="H2928" s="4" t="str">
        <f aca="false">IF($A2928="","",EDATE(INDEX(CARTAO_COMPRAS!$J:$J,INT((ROW()-2)/20)+2),MOD(ROW()-2,20)))</f>
        <v/>
      </c>
      <c r="I2928" s="4" t="str">
        <f aca="false">IF($H2928="","",$H2928-WEEKDAY($H2928,2)+1)</f>
        <v/>
      </c>
      <c r="J2928" s="4" t="str">
        <f aca="false">IF($I2928="","",$I2928+6)</f>
        <v/>
      </c>
      <c r="K2928" s="6" t="str">
        <f aca="false">IF($H2928="","",DATE(YEAR($H2928),MONTH($H2928),1))</f>
        <v/>
      </c>
      <c r="L2928" s="0" t="str">
        <f aca="false">IF($A2928="","",INDEX(CARTAO_COMPRAS!$K:$K,INT((ROW()-2)/20)+2))</f>
        <v/>
      </c>
      <c r="M2928" s="0" t="str">
        <f aca="false">IF($A2928="","","Compra no cartão")</f>
        <v/>
      </c>
    </row>
    <row r="2929" customFormat="false" ht="13.5" hidden="false" customHeight="false" outlineLevel="0" collapsed="false">
      <c r="A2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29" s="0" t="str">
        <f aca="false">IF($A2929="","",INDEX(CARTAO_COMPRAS!$C:$C,INT((ROW()-2)/20)+2))</f>
        <v/>
      </c>
      <c r="C2929" s="0" t="str">
        <f aca="false">IF($A2929="","",INDEX(CARTAO_COMPRAS!$D:$D,INT((ROW()-2)/20)+2))</f>
        <v/>
      </c>
      <c r="D2929" s="0" t="str">
        <f aca="false">IF($A2929="","",INDEX(CARTAO_COMPRAS!$E:$E,INT((ROW()-2)/20)+2))</f>
        <v/>
      </c>
      <c r="E2929" s="0" t="str">
        <f aca="false">IF($A2929="","",INDEX(CARTAO_COMPRAS!$H:$H,INT((ROW()-2)/20)+2)+MOD(ROW()-2,20))</f>
        <v/>
      </c>
      <c r="F2929" s="0" t="str">
        <f aca="false">IF($A2929="","",INDEX(CARTAO_COMPRAS!$G:$G,INT((ROW()-2)/20)+2))</f>
        <v/>
      </c>
      <c r="G2929" s="5" t="str">
        <f aca="false">IF($A2929="","",INDEX(CARTAO_COMPRAS!$I:$I,INT((ROW()-2)/20)+2))</f>
        <v/>
      </c>
      <c r="H2929" s="4" t="str">
        <f aca="false">IF($A2929="","",EDATE(INDEX(CARTAO_COMPRAS!$J:$J,INT((ROW()-2)/20)+2),MOD(ROW()-2,20)))</f>
        <v/>
      </c>
      <c r="I2929" s="4" t="str">
        <f aca="false">IF($H2929="","",$H2929-WEEKDAY($H2929,2)+1)</f>
        <v/>
      </c>
      <c r="J2929" s="4" t="str">
        <f aca="false">IF($I2929="","",$I2929+6)</f>
        <v/>
      </c>
      <c r="K2929" s="6" t="str">
        <f aca="false">IF($H2929="","",DATE(YEAR($H2929),MONTH($H2929),1))</f>
        <v/>
      </c>
      <c r="L2929" s="0" t="str">
        <f aca="false">IF($A2929="","",INDEX(CARTAO_COMPRAS!$K:$K,INT((ROW()-2)/20)+2))</f>
        <v/>
      </c>
      <c r="M2929" s="0" t="str">
        <f aca="false">IF($A2929="","","Compra no cartão")</f>
        <v/>
      </c>
    </row>
    <row r="2930" customFormat="false" ht="13.5" hidden="false" customHeight="false" outlineLevel="0" collapsed="false">
      <c r="A2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0" s="0" t="str">
        <f aca="false">IF($A2930="","",INDEX(CARTAO_COMPRAS!$C:$C,INT((ROW()-2)/20)+2))</f>
        <v/>
      </c>
      <c r="C2930" s="0" t="str">
        <f aca="false">IF($A2930="","",INDEX(CARTAO_COMPRAS!$D:$D,INT((ROW()-2)/20)+2))</f>
        <v/>
      </c>
      <c r="D2930" s="0" t="str">
        <f aca="false">IF($A2930="","",INDEX(CARTAO_COMPRAS!$E:$E,INT((ROW()-2)/20)+2))</f>
        <v/>
      </c>
      <c r="E2930" s="0" t="str">
        <f aca="false">IF($A2930="","",INDEX(CARTAO_COMPRAS!$H:$H,INT((ROW()-2)/20)+2)+MOD(ROW()-2,20))</f>
        <v/>
      </c>
      <c r="F2930" s="0" t="str">
        <f aca="false">IF($A2930="","",INDEX(CARTAO_COMPRAS!$G:$G,INT((ROW()-2)/20)+2))</f>
        <v/>
      </c>
      <c r="G2930" s="5" t="str">
        <f aca="false">IF($A2930="","",INDEX(CARTAO_COMPRAS!$I:$I,INT((ROW()-2)/20)+2))</f>
        <v/>
      </c>
      <c r="H2930" s="4" t="str">
        <f aca="false">IF($A2930="","",EDATE(INDEX(CARTAO_COMPRAS!$J:$J,INT((ROW()-2)/20)+2),MOD(ROW()-2,20)))</f>
        <v/>
      </c>
      <c r="I2930" s="4" t="str">
        <f aca="false">IF($H2930="","",$H2930-WEEKDAY($H2930,2)+1)</f>
        <v/>
      </c>
      <c r="J2930" s="4" t="str">
        <f aca="false">IF($I2930="","",$I2930+6)</f>
        <v/>
      </c>
      <c r="K2930" s="6" t="str">
        <f aca="false">IF($H2930="","",DATE(YEAR($H2930),MONTH($H2930),1))</f>
        <v/>
      </c>
      <c r="L2930" s="0" t="str">
        <f aca="false">IF($A2930="","",INDEX(CARTAO_COMPRAS!$K:$K,INT((ROW()-2)/20)+2))</f>
        <v/>
      </c>
      <c r="M2930" s="0" t="str">
        <f aca="false">IF($A2930="","","Compra no cartão")</f>
        <v/>
      </c>
    </row>
    <row r="2931" customFormat="false" ht="13.5" hidden="false" customHeight="false" outlineLevel="0" collapsed="false">
      <c r="A2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1" s="0" t="str">
        <f aca="false">IF($A2931="","",INDEX(CARTAO_COMPRAS!$C:$C,INT((ROW()-2)/20)+2))</f>
        <v/>
      </c>
      <c r="C2931" s="0" t="str">
        <f aca="false">IF($A2931="","",INDEX(CARTAO_COMPRAS!$D:$D,INT((ROW()-2)/20)+2))</f>
        <v/>
      </c>
      <c r="D2931" s="0" t="str">
        <f aca="false">IF($A2931="","",INDEX(CARTAO_COMPRAS!$E:$E,INT((ROW()-2)/20)+2))</f>
        <v/>
      </c>
      <c r="E2931" s="0" t="str">
        <f aca="false">IF($A2931="","",INDEX(CARTAO_COMPRAS!$H:$H,INT((ROW()-2)/20)+2)+MOD(ROW()-2,20))</f>
        <v/>
      </c>
      <c r="F2931" s="0" t="str">
        <f aca="false">IF($A2931="","",INDEX(CARTAO_COMPRAS!$G:$G,INT((ROW()-2)/20)+2))</f>
        <v/>
      </c>
      <c r="G2931" s="5" t="str">
        <f aca="false">IF($A2931="","",INDEX(CARTAO_COMPRAS!$I:$I,INT((ROW()-2)/20)+2))</f>
        <v/>
      </c>
      <c r="H2931" s="4" t="str">
        <f aca="false">IF($A2931="","",EDATE(INDEX(CARTAO_COMPRAS!$J:$J,INT((ROW()-2)/20)+2),MOD(ROW()-2,20)))</f>
        <v/>
      </c>
      <c r="I2931" s="4" t="str">
        <f aca="false">IF($H2931="","",$H2931-WEEKDAY($H2931,2)+1)</f>
        <v/>
      </c>
      <c r="J2931" s="4" t="str">
        <f aca="false">IF($I2931="","",$I2931+6)</f>
        <v/>
      </c>
      <c r="K2931" s="6" t="str">
        <f aca="false">IF($H2931="","",DATE(YEAR($H2931),MONTH($H2931),1))</f>
        <v/>
      </c>
      <c r="L2931" s="0" t="str">
        <f aca="false">IF($A2931="","",INDEX(CARTAO_COMPRAS!$K:$K,INT((ROW()-2)/20)+2))</f>
        <v/>
      </c>
      <c r="M2931" s="0" t="str">
        <f aca="false">IF($A2931="","","Compra no cartão")</f>
        <v/>
      </c>
    </row>
    <row r="2932" customFormat="false" ht="13.5" hidden="false" customHeight="false" outlineLevel="0" collapsed="false">
      <c r="A2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2" s="0" t="str">
        <f aca="false">IF($A2932="","",INDEX(CARTAO_COMPRAS!$C:$C,INT((ROW()-2)/20)+2))</f>
        <v/>
      </c>
      <c r="C2932" s="0" t="str">
        <f aca="false">IF($A2932="","",INDEX(CARTAO_COMPRAS!$D:$D,INT((ROW()-2)/20)+2))</f>
        <v/>
      </c>
      <c r="D2932" s="0" t="str">
        <f aca="false">IF($A2932="","",INDEX(CARTAO_COMPRAS!$E:$E,INT((ROW()-2)/20)+2))</f>
        <v/>
      </c>
      <c r="E2932" s="0" t="str">
        <f aca="false">IF($A2932="","",INDEX(CARTAO_COMPRAS!$H:$H,INT((ROW()-2)/20)+2)+MOD(ROW()-2,20))</f>
        <v/>
      </c>
      <c r="F2932" s="0" t="str">
        <f aca="false">IF($A2932="","",INDEX(CARTAO_COMPRAS!$G:$G,INT((ROW()-2)/20)+2))</f>
        <v/>
      </c>
      <c r="G2932" s="5" t="str">
        <f aca="false">IF($A2932="","",INDEX(CARTAO_COMPRAS!$I:$I,INT((ROW()-2)/20)+2))</f>
        <v/>
      </c>
      <c r="H2932" s="4" t="str">
        <f aca="false">IF($A2932="","",EDATE(INDEX(CARTAO_COMPRAS!$J:$J,INT((ROW()-2)/20)+2),MOD(ROW()-2,20)))</f>
        <v/>
      </c>
      <c r="I2932" s="4" t="str">
        <f aca="false">IF($H2932="","",$H2932-WEEKDAY($H2932,2)+1)</f>
        <v/>
      </c>
      <c r="J2932" s="4" t="str">
        <f aca="false">IF($I2932="","",$I2932+6)</f>
        <v/>
      </c>
      <c r="K2932" s="6" t="str">
        <f aca="false">IF($H2932="","",DATE(YEAR($H2932),MONTH($H2932),1))</f>
        <v/>
      </c>
      <c r="L2932" s="0" t="str">
        <f aca="false">IF($A2932="","",INDEX(CARTAO_COMPRAS!$K:$K,INT((ROW()-2)/20)+2))</f>
        <v/>
      </c>
      <c r="M2932" s="0" t="str">
        <f aca="false">IF($A2932="","","Compra no cartão")</f>
        <v/>
      </c>
    </row>
    <row r="2933" customFormat="false" ht="13.5" hidden="false" customHeight="false" outlineLevel="0" collapsed="false">
      <c r="A2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3" s="0" t="str">
        <f aca="false">IF($A2933="","",INDEX(CARTAO_COMPRAS!$C:$C,INT((ROW()-2)/20)+2))</f>
        <v/>
      </c>
      <c r="C2933" s="0" t="str">
        <f aca="false">IF($A2933="","",INDEX(CARTAO_COMPRAS!$D:$D,INT((ROW()-2)/20)+2))</f>
        <v/>
      </c>
      <c r="D2933" s="0" t="str">
        <f aca="false">IF($A2933="","",INDEX(CARTAO_COMPRAS!$E:$E,INT((ROW()-2)/20)+2))</f>
        <v/>
      </c>
      <c r="E2933" s="0" t="str">
        <f aca="false">IF($A2933="","",INDEX(CARTAO_COMPRAS!$H:$H,INT((ROW()-2)/20)+2)+MOD(ROW()-2,20))</f>
        <v/>
      </c>
      <c r="F2933" s="0" t="str">
        <f aca="false">IF($A2933="","",INDEX(CARTAO_COMPRAS!$G:$G,INT((ROW()-2)/20)+2))</f>
        <v/>
      </c>
      <c r="G2933" s="5" t="str">
        <f aca="false">IF($A2933="","",INDEX(CARTAO_COMPRAS!$I:$I,INT((ROW()-2)/20)+2))</f>
        <v/>
      </c>
      <c r="H2933" s="4" t="str">
        <f aca="false">IF($A2933="","",EDATE(INDEX(CARTAO_COMPRAS!$J:$J,INT((ROW()-2)/20)+2),MOD(ROW()-2,20)))</f>
        <v/>
      </c>
      <c r="I2933" s="4" t="str">
        <f aca="false">IF($H2933="","",$H2933-WEEKDAY($H2933,2)+1)</f>
        <v/>
      </c>
      <c r="J2933" s="4" t="str">
        <f aca="false">IF($I2933="","",$I2933+6)</f>
        <v/>
      </c>
      <c r="K2933" s="6" t="str">
        <f aca="false">IF($H2933="","",DATE(YEAR($H2933),MONTH($H2933),1))</f>
        <v/>
      </c>
      <c r="L2933" s="0" t="str">
        <f aca="false">IF($A2933="","",INDEX(CARTAO_COMPRAS!$K:$K,INT((ROW()-2)/20)+2))</f>
        <v/>
      </c>
      <c r="M2933" s="0" t="str">
        <f aca="false">IF($A2933="","","Compra no cartão")</f>
        <v/>
      </c>
    </row>
    <row r="2934" customFormat="false" ht="13.5" hidden="false" customHeight="false" outlineLevel="0" collapsed="false">
      <c r="A2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4" s="0" t="str">
        <f aca="false">IF($A2934="","",INDEX(CARTAO_COMPRAS!$C:$C,INT((ROW()-2)/20)+2))</f>
        <v/>
      </c>
      <c r="C2934" s="0" t="str">
        <f aca="false">IF($A2934="","",INDEX(CARTAO_COMPRAS!$D:$D,INT((ROW()-2)/20)+2))</f>
        <v/>
      </c>
      <c r="D2934" s="0" t="str">
        <f aca="false">IF($A2934="","",INDEX(CARTAO_COMPRAS!$E:$E,INT((ROW()-2)/20)+2))</f>
        <v/>
      </c>
      <c r="E2934" s="0" t="str">
        <f aca="false">IF($A2934="","",INDEX(CARTAO_COMPRAS!$H:$H,INT((ROW()-2)/20)+2)+MOD(ROW()-2,20))</f>
        <v/>
      </c>
      <c r="F2934" s="0" t="str">
        <f aca="false">IF($A2934="","",INDEX(CARTAO_COMPRAS!$G:$G,INT((ROW()-2)/20)+2))</f>
        <v/>
      </c>
      <c r="G2934" s="5" t="str">
        <f aca="false">IF($A2934="","",INDEX(CARTAO_COMPRAS!$I:$I,INT((ROW()-2)/20)+2))</f>
        <v/>
      </c>
      <c r="H2934" s="4" t="str">
        <f aca="false">IF($A2934="","",EDATE(INDEX(CARTAO_COMPRAS!$J:$J,INT((ROW()-2)/20)+2),MOD(ROW()-2,20)))</f>
        <v/>
      </c>
      <c r="I2934" s="4" t="str">
        <f aca="false">IF($H2934="","",$H2934-WEEKDAY($H2934,2)+1)</f>
        <v/>
      </c>
      <c r="J2934" s="4" t="str">
        <f aca="false">IF($I2934="","",$I2934+6)</f>
        <v/>
      </c>
      <c r="K2934" s="6" t="str">
        <f aca="false">IF($H2934="","",DATE(YEAR($H2934),MONTH($H2934),1))</f>
        <v/>
      </c>
      <c r="L2934" s="0" t="str">
        <f aca="false">IF($A2934="","",INDEX(CARTAO_COMPRAS!$K:$K,INT((ROW()-2)/20)+2))</f>
        <v/>
      </c>
      <c r="M2934" s="0" t="str">
        <f aca="false">IF($A2934="","","Compra no cartão")</f>
        <v/>
      </c>
    </row>
    <row r="2935" customFormat="false" ht="13.5" hidden="false" customHeight="false" outlineLevel="0" collapsed="false">
      <c r="A2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5" s="0" t="str">
        <f aca="false">IF($A2935="","",INDEX(CARTAO_COMPRAS!$C:$C,INT((ROW()-2)/20)+2))</f>
        <v/>
      </c>
      <c r="C2935" s="0" t="str">
        <f aca="false">IF($A2935="","",INDEX(CARTAO_COMPRAS!$D:$D,INT((ROW()-2)/20)+2))</f>
        <v/>
      </c>
      <c r="D2935" s="0" t="str">
        <f aca="false">IF($A2935="","",INDEX(CARTAO_COMPRAS!$E:$E,INT((ROW()-2)/20)+2))</f>
        <v/>
      </c>
      <c r="E2935" s="0" t="str">
        <f aca="false">IF($A2935="","",INDEX(CARTAO_COMPRAS!$H:$H,INT((ROW()-2)/20)+2)+MOD(ROW()-2,20))</f>
        <v/>
      </c>
      <c r="F2935" s="0" t="str">
        <f aca="false">IF($A2935="","",INDEX(CARTAO_COMPRAS!$G:$G,INT((ROW()-2)/20)+2))</f>
        <v/>
      </c>
      <c r="G2935" s="5" t="str">
        <f aca="false">IF($A2935="","",INDEX(CARTAO_COMPRAS!$I:$I,INT((ROW()-2)/20)+2))</f>
        <v/>
      </c>
      <c r="H2935" s="4" t="str">
        <f aca="false">IF($A2935="","",EDATE(INDEX(CARTAO_COMPRAS!$J:$J,INT((ROW()-2)/20)+2),MOD(ROW()-2,20)))</f>
        <v/>
      </c>
      <c r="I2935" s="4" t="str">
        <f aca="false">IF($H2935="","",$H2935-WEEKDAY($H2935,2)+1)</f>
        <v/>
      </c>
      <c r="J2935" s="4" t="str">
        <f aca="false">IF($I2935="","",$I2935+6)</f>
        <v/>
      </c>
      <c r="K2935" s="6" t="str">
        <f aca="false">IF($H2935="","",DATE(YEAR($H2935),MONTH($H2935),1))</f>
        <v/>
      </c>
      <c r="L2935" s="0" t="str">
        <f aca="false">IF($A2935="","",INDEX(CARTAO_COMPRAS!$K:$K,INT((ROW()-2)/20)+2))</f>
        <v/>
      </c>
      <c r="M2935" s="0" t="str">
        <f aca="false">IF($A2935="","","Compra no cartão")</f>
        <v/>
      </c>
    </row>
    <row r="2936" customFormat="false" ht="13.5" hidden="false" customHeight="false" outlineLevel="0" collapsed="false">
      <c r="A2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6" s="0" t="str">
        <f aca="false">IF($A2936="","",INDEX(CARTAO_COMPRAS!$C:$C,INT((ROW()-2)/20)+2))</f>
        <v/>
      </c>
      <c r="C2936" s="0" t="str">
        <f aca="false">IF($A2936="","",INDEX(CARTAO_COMPRAS!$D:$D,INT((ROW()-2)/20)+2))</f>
        <v/>
      </c>
      <c r="D2936" s="0" t="str">
        <f aca="false">IF($A2936="","",INDEX(CARTAO_COMPRAS!$E:$E,INT((ROW()-2)/20)+2))</f>
        <v/>
      </c>
      <c r="E2936" s="0" t="str">
        <f aca="false">IF($A2936="","",INDEX(CARTAO_COMPRAS!$H:$H,INT((ROW()-2)/20)+2)+MOD(ROW()-2,20))</f>
        <v/>
      </c>
      <c r="F2936" s="0" t="str">
        <f aca="false">IF($A2936="","",INDEX(CARTAO_COMPRAS!$G:$G,INT((ROW()-2)/20)+2))</f>
        <v/>
      </c>
      <c r="G2936" s="5" t="str">
        <f aca="false">IF($A2936="","",INDEX(CARTAO_COMPRAS!$I:$I,INT((ROW()-2)/20)+2))</f>
        <v/>
      </c>
      <c r="H2936" s="4" t="str">
        <f aca="false">IF($A2936="","",EDATE(INDEX(CARTAO_COMPRAS!$J:$J,INT((ROW()-2)/20)+2),MOD(ROW()-2,20)))</f>
        <v/>
      </c>
      <c r="I2936" s="4" t="str">
        <f aca="false">IF($H2936="","",$H2936-WEEKDAY($H2936,2)+1)</f>
        <v/>
      </c>
      <c r="J2936" s="4" t="str">
        <f aca="false">IF($I2936="","",$I2936+6)</f>
        <v/>
      </c>
      <c r="K2936" s="6" t="str">
        <f aca="false">IF($H2936="","",DATE(YEAR($H2936),MONTH($H2936),1))</f>
        <v/>
      </c>
      <c r="L2936" s="0" t="str">
        <f aca="false">IF($A2936="","",INDEX(CARTAO_COMPRAS!$K:$K,INT((ROW()-2)/20)+2))</f>
        <v/>
      </c>
      <c r="M2936" s="0" t="str">
        <f aca="false">IF($A2936="","","Compra no cartão")</f>
        <v/>
      </c>
    </row>
    <row r="2937" customFormat="false" ht="13.5" hidden="false" customHeight="false" outlineLevel="0" collapsed="false">
      <c r="A2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7" s="0" t="str">
        <f aca="false">IF($A2937="","",INDEX(CARTAO_COMPRAS!$C:$C,INT((ROW()-2)/20)+2))</f>
        <v/>
      </c>
      <c r="C2937" s="0" t="str">
        <f aca="false">IF($A2937="","",INDEX(CARTAO_COMPRAS!$D:$D,INT((ROW()-2)/20)+2))</f>
        <v/>
      </c>
      <c r="D2937" s="0" t="str">
        <f aca="false">IF($A2937="","",INDEX(CARTAO_COMPRAS!$E:$E,INT((ROW()-2)/20)+2))</f>
        <v/>
      </c>
      <c r="E2937" s="0" t="str">
        <f aca="false">IF($A2937="","",INDEX(CARTAO_COMPRAS!$H:$H,INT((ROW()-2)/20)+2)+MOD(ROW()-2,20))</f>
        <v/>
      </c>
      <c r="F2937" s="0" t="str">
        <f aca="false">IF($A2937="","",INDEX(CARTAO_COMPRAS!$G:$G,INT((ROW()-2)/20)+2))</f>
        <v/>
      </c>
      <c r="G2937" s="5" t="str">
        <f aca="false">IF($A2937="","",INDEX(CARTAO_COMPRAS!$I:$I,INT((ROW()-2)/20)+2))</f>
        <v/>
      </c>
      <c r="H2937" s="4" t="str">
        <f aca="false">IF($A2937="","",EDATE(INDEX(CARTAO_COMPRAS!$J:$J,INT((ROW()-2)/20)+2),MOD(ROW()-2,20)))</f>
        <v/>
      </c>
      <c r="I2937" s="4" t="str">
        <f aca="false">IF($H2937="","",$H2937-WEEKDAY($H2937,2)+1)</f>
        <v/>
      </c>
      <c r="J2937" s="4" t="str">
        <f aca="false">IF($I2937="","",$I2937+6)</f>
        <v/>
      </c>
      <c r="K2937" s="6" t="str">
        <f aca="false">IF($H2937="","",DATE(YEAR($H2937),MONTH($H2937),1))</f>
        <v/>
      </c>
      <c r="L2937" s="0" t="str">
        <f aca="false">IF($A2937="","",INDEX(CARTAO_COMPRAS!$K:$K,INT((ROW()-2)/20)+2))</f>
        <v/>
      </c>
      <c r="M2937" s="0" t="str">
        <f aca="false">IF($A2937="","","Compra no cartão")</f>
        <v/>
      </c>
    </row>
    <row r="2938" customFormat="false" ht="13.5" hidden="false" customHeight="false" outlineLevel="0" collapsed="false">
      <c r="A2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8" s="0" t="str">
        <f aca="false">IF($A2938="","",INDEX(CARTAO_COMPRAS!$C:$C,INT((ROW()-2)/20)+2))</f>
        <v/>
      </c>
      <c r="C2938" s="0" t="str">
        <f aca="false">IF($A2938="","",INDEX(CARTAO_COMPRAS!$D:$D,INT((ROW()-2)/20)+2))</f>
        <v/>
      </c>
      <c r="D2938" s="0" t="str">
        <f aca="false">IF($A2938="","",INDEX(CARTAO_COMPRAS!$E:$E,INT((ROW()-2)/20)+2))</f>
        <v/>
      </c>
      <c r="E2938" s="0" t="str">
        <f aca="false">IF($A2938="","",INDEX(CARTAO_COMPRAS!$H:$H,INT((ROW()-2)/20)+2)+MOD(ROW()-2,20))</f>
        <v/>
      </c>
      <c r="F2938" s="0" t="str">
        <f aca="false">IF($A2938="","",INDEX(CARTAO_COMPRAS!$G:$G,INT((ROW()-2)/20)+2))</f>
        <v/>
      </c>
      <c r="G2938" s="5" t="str">
        <f aca="false">IF($A2938="","",INDEX(CARTAO_COMPRAS!$I:$I,INT((ROW()-2)/20)+2))</f>
        <v/>
      </c>
      <c r="H2938" s="4" t="str">
        <f aca="false">IF($A2938="","",EDATE(INDEX(CARTAO_COMPRAS!$J:$J,INT((ROW()-2)/20)+2),MOD(ROW()-2,20)))</f>
        <v/>
      </c>
      <c r="I2938" s="4" t="str">
        <f aca="false">IF($H2938="","",$H2938-WEEKDAY($H2938,2)+1)</f>
        <v/>
      </c>
      <c r="J2938" s="4" t="str">
        <f aca="false">IF($I2938="","",$I2938+6)</f>
        <v/>
      </c>
      <c r="K2938" s="6" t="str">
        <f aca="false">IF($H2938="","",DATE(YEAR($H2938),MONTH($H2938),1))</f>
        <v/>
      </c>
      <c r="L2938" s="0" t="str">
        <f aca="false">IF($A2938="","",INDEX(CARTAO_COMPRAS!$K:$K,INT((ROW()-2)/20)+2))</f>
        <v/>
      </c>
      <c r="M2938" s="0" t="str">
        <f aca="false">IF($A2938="","","Compra no cartão")</f>
        <v/>
      </c>
    </row>
    <row r="2939" customFormat="false" ht="13.5" hidden="false" customHeight="false" outlineLevel="0" collapsed="false">
      <c r="A2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39" s="0" t="str">
        <f aca="false">IF($A2939="","",INDEX(CARTAO_COMPRAS!$C:$C,INT((ROW()-2)/20)+2))</f>
        <v/>
      </c>
      <c r="C2939" s="0" t="str">
        <f aca="false">IF($A2939="","",INDEX(CARTAO_COMPRAS!$D:$D,INT((ROW()-2)/20)+2))</f>
        <v/>
      </c>
      <c r="D2939" s="0" t="str">
        <f aca="false">IF($A2939="","",INDEX(CARTAO_COMPRAS!$E:$E,INT((ROW()-2)/20)+2))</f>
        <v/>
      </c>
      <c r="E2939" s="0" t="str">
        <f aca="false">IF($A2939="","",INDEX(CARTAO_COMPRAS!$H:$H,INT((ROW()-2)/20)+2)+MOD(ROW()-2,20))</f>
        <v/>
      </c>
      <c r="F2939" s="0" t="str">
        <f aca="false">IF($A2939="","",INDEX(CARTAO_COMPRAS!$G:$G,INT((ROW()-2)/20)+2))</f>
        <v/>
      </c>
      <c r="G2939" s="5" t="str">
        <f aca="false">IF($A2939="","",INDEX(CARTAO_COMPRAS!$I:$I,INT((ROW()-2)/20)+2))</f>
        <v/>
      </c>
      <c r="H2939" s="4" t="str">
        <f aca="false">IF($A2939="","",EDATE(INDEX(CARTAO_COMPRAS!$J:$J,INT((ROW()-2)/20)+2),MOD(ROW()-2,20)))</f>
        <v/>
      </c>
      <c r="I2939" s="4" t="str">
        <f aca="false">IF($H2939="","",$H2939-WEEKDAY($H2939,2)+1)</f>
        <v/>
      </c>
      <c r="J2939" s="4" t="str">
        <f aca="false">IF($I2939="","",$I2939+6)</f>
        <v/>
      </c>
      <c r="K2939" s="6" t="str">
        <f aca="false">IF($H2939="","",DATE(YEAR($H2939),MONTH($H2939),1))</f>
        <v/>
      </c>
      <c r="L2939" s="0" t="str">
        <f aca="false">IF($A2939="","",INDEX(CARTAO_COMPRAS!$K:$K,INT((ROW()-2)/20)+2))</f>
        <v/>
      </c>
      <c r="M2939" s="0" t="str">
        <f aca="false">IF($A2939="","","Compra no cartão")</f>
        <v/>
      </c>
    </row>
    <row r="2940" customFormat="false" ht="13.5" hidden="false" customHeight="false" outlineLevel="0" collapsed="false">
      <c r="A2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0" s="0" t="str">
        <f aca="false">IF($A2940="","",INDEX(CARTAO_COMPRAS!$C:$C,INT((ROW()-2)/20)+2))</f>
        <v/>
      </c>
      <c r="C2940" s="0" t="str">
        <f aca="false">IF($A2940="","",INDEX(CARTAO_COMPRAS!$D:$D,INT((ROW()-2)/20)+2))</f>
        <v/>
      </c>
      <c r="D2940" s="0" t="str">
        <f aca="false">IF($A2940="","",INDEX(CARTAO_COMPRAS!$E:$E,INT((ROW()-2)/20)+2))</f>
        <v/>
      </c>
      <c r="E2940" s="0" t="str">
        <f aca="false">IF($A2940="","",INDEX(CARTAO_COMPRAS!$H:$H,INT((ROW()-2)/20)+2)+MOD(ROW()-2,20))</f>
        <v/>
      </c>
      <c r="F2940" s="0" t="str">
        <f aca="false">IF($A2940="","",INDEX(CARTAO_COMPRAS!$G:$G,INT((ROW()-2)/20)+2))</f>
        <v/>
      </c>
      <c r="G2940" s="5" t="str">
        <f aca="false">IF($A2940="","",INDEX(CARTAO_COMPRAS!$I:$I,INT((ROW()-2)/20)+2))</f>
        <v/>
      </c>
      <c r="H2940" s="4" t="str">
        <f aca="false">IF($A2940="","",EDATE(INDEX(CARTAO_COMPRAS!$J:$J,INT((ROW()-2)/20)+2),MOD(ROW()-2,20)))</f>
        <v/>
      </c>
      <c r="I2940" s="4" t="str">
        <f aca="false">IF($H2940="","",$H2940-WEEKDAY($H2940,2)+1)</f>
        <v/>
      </c>
      <c r="J2940" s="4" t="str">
        <f aca="false">IF($I2940="","",$I2940+6)</f>
        <v/>
      </c>
      <c r="K2940" s="6" t="str">
        <f aca="false">IF($H2940="","",DATE(YEAR($H2940),MONTH($H2940),1))</f>
        <v/>
      </c>
      <c r="L2940" s="0" t="str">
        <f aca="false">IF($A2940="","",INDEX(CARTAO_COMPRAS!$K:$K,INT((ROW()-2)/20)+2))</f>
        <v/>
      </c>
      <c r="M2940" s="0" t="str">
        <f aca="false">IF($A2940="","","Compra no cartão")</f>
        <v/>
      </c>
    </row>
    <row r="2941" customFormat="false" ht="13.5" hidden="false" customHeight="false" outlineLevel="0" collapsed="false">
      <c r="A2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1" s="0" t="str">
        <f aca="false">IF($A2941="","",INDEX(CARTAO_COMPRAS!$C:$C,INT((ROW()-2)/20)+2))</f>
        <v/>
      </c>
      <c r="C2941" s="0" t="str">
        <f aca="false">IF($A2941="","",INDEX(CARTAO_COMPRAS!$D:$D,INT((ROW()-2)/20)+2))</f>
        <v/>
      </c>
      <c r="D2941" s="0" t="str">
        <f aca="false">IF($A2941="","",INDEX(CARTAO_COMPRAS!$E:$E,INT((ROW()-2)/20)+2))</f>
        <v/>
      </c>
      <c r="E2941" s="0" t="str">
        <f aca="false">IF($A2941="","",INDEX(CARTAO_COMPRAS!$H:$H,INT((ROW()-2)/20)+2)+MOD(ROW()-2,20))</f>
        <v/>
      </c>
      <c r="F2941" s="0" t="str">
        <f aca="false">IF($A2941="","",INDEX(CARTAO_COMPRAS!$G:$G,INT((ROW()-2)/20)+2))</f>
        <v/>
      </c>
      <c r="G2941" s="5" t="str">
        <f aca="false">IF($A2941="","",INDEX(CARTAO_COMPRAS!$I:$I,INT((ROW()-2)/20)+2))</f>
        <v/>
      </c>
      <c r="H2941" s="4" t="str">
        <f aca="false">IF($A2941="","",EDATE(INDEX(CARTAO_COMPRAS!$J:$J,INT((ROW()-2)/20)+2),MOD(ROW()-2,20)))</f>
        <v/>
      </c>
      <c r="I2941" s="4" t="str">
        <f aca="false">IF($H2941="","",$H2941-WEEKDAY($H2941,2)+1)</f>
        <v/>
      </c>
      <c r="J2941" s="4" t="str">
        <f aca="false">IF($I2941="","",$I2941+6)</f>
        <v/>
      </c>
      <c r="K2941" s="6" t="str">
        <f aca="false">IF($H2941="","",DATE(YEAR($H2941),MONTH($H2941),1))</f>
        <v/>
      </c>
      <c r="L2941" s="0" t="str">
        <f aca="false">IF($A2941="","",INDEX(CARTAO_COMPRAS!$K:$K,INT((ROW()-2)/20)+2))</f>
        <v/>
      </c>
      <c r="M2941" s="0" t="str">
        <f aca="false">IF($A2941="","","Compra no cartão")</f>
        <v/>
      </c>
    </row>
    <row r="2942" customFormat="false" ht="13.5" hidden="false" customHeight="false" outlineLevel="0" collapsed="false">
      <c r="A2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2" s="0" t="str">
        <f aca="false">IF($A2942="","",INDEX(CARTAO_COMPRAS!$C:$C,INT((ROW()-2)/20)+2))</f>
        <v/>
      </c>
      <c r="C2942" s="0" t="str">
        <f aca="false">IF($A2942="","",INDEX(CARTAO_COMPRAS!$D:$D,INT((ROW()-2)/20)+2))</f>
        <v/>
      </c>
      <c r="D2942" s="0" t="str">
        <f aca="false">IF($A2942="","",INDEX(CARTAO_COMPRAS!$E:$E,INT((ROW()-2)/20)+2))</f>
        <v/>
      </c>
      <c r="E2942" s="0" t="str">
        <f aca="false">IF($A2942="","",INDEX(CARTAO_COMPRAS!$H:$H,INT((ROW()-2)/20)+2)+MOD(ROW()-2,20))</f>
        <v/>
      </c>
      <c r="F2942" s="0" t="str">
        <f aca="false">IF($A2942="","",INDEX(CARTAO_COMPRAS!$G:$G,INT((ROW()-2)/20)+2))</f>
        <v/>
      </c>
      <c r="G2942" s="5" t="str">
        <f aca="false">IF($A2942="","",INDEX(CARTAO_COMPRAS!$I:$I,INT((ROW()-2)/20)+2))</f>
        <v/>
      </c>
      <c r="H2942" s="4" t="str">
        <f aca="false">IF($A2942="","",EDATE(INDEX(CARTAO_COMPRAS!$J:$J,INT((ROW()-2)/20)+2),MOD(ROW()-2,20)))</f>
        <v/>
      </c>
      <c r="I2942" s="4" t="str">
        <f aca="false">IF($H2942="","",$H2942-WEEKDAY($H2942,2)+1)</f>
        <v/>
      </c>
      <c r="J2942" s="4" t="str">
        <f aca="false">IF($I2942="","",$I2942+6)</f>
        <v/>
      </c>
      <c r="K2942" s="6" t="str">
        <f aca="false">IF($H2942="","",DATE(YEAR($H2942),MONTH($H2942),1))</f>
        <v/>
      </c>
      <c r="L2942" s="0" t="str">
        <f aca="false">IF($A2942="","",INDEX(CARTAO_COMPRAS!$K:$K,INT((ROW()-2)/20)+2))</f>
        <v/>
      </c>
      <c r="M2942" s="0" t="str">
        <f aca="false">IF($A2942="","","Compra no cartão")</f>
        <v/>
      </c>
    </row>
    <row r="2943" customFormat="false" ht="13.5" hidden="false" customHeight="false" outlineLevel="0" collapsed="false">
      <c r="A2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3" s="0" t="str">
        <f aca="false">IF($A2943="","",INDEX(CARTAO_COMPRAS!$C:$C,INT((ROW()-2)/20)+2))</f>
        <v/>
      </c>
      <c r="C2943" s="0" t="str">
        <f aca="false">IF($A2943="","",INDEX(CARTAO_COMPRAS!$D:$D,INT((ROW()-2)/20)+2))</f>
        <v/>
      </c>
      <c r="D2943" s="0" t="str">
        <f aca="false">IF($A2943="","",INDEX(CARTAO_COMPRAS!$E:$E,INT((ROW()-2)/20)+2))</f>
        <v/>
      </c>
      <c r="E2943" s="0" t="str">
        <f aca="false">IF($A2943="","",INDEX(CARTAO_COMPRAS!$H:$H,INT((ROW()-2)/20)+2)+MOD(ROW()-2,20))</f>
        <v/>
      </c>
      <c r="F2943" s="0" t="str">
        <f aca="false">IF($A2943="","",INDEX(CARTAO_COMPRAS!$G:$G,INT((ROW()-2)/20)+2))</f>
        <v/>
      </c>
      <c r="G2943" s="5" t="str">
        <f aca="false">IF($A2943="","",INDEX(CARTAO_COMPRAS!$I:$I,INT((ROW()-2)/20)+2))</f>
        <v/>
      </c>
      <c r="H2943" s="4" t="str">
        <f aca="false">IF($A2943="","",EDATE(INDEX(CARTAO_COMPRAS!$J:$J,INT((ROW()-2)/20)+2),MOD(ROW()-2,20)))</f>
        <v/>
      </c>
      <c r="I2943" s="4" t="str">
        <f aca="false">IF($H2943="","",$H2943-WEEKDAY($H2943,2)+1)</f>
        <v/>
      </c>
      <c r="J2943" s="4" t="str">
        <f aca="false">IF($I2943="","",$I2943+6)</f>
        <v/>
      </c>
      <c r="K2943" s="6" t="str">
        <f aca="false">IF($H2943="","",DATE(YEAR($H2943),MONTH($H2943),1))</f>
        <v/>
      </c>
      <c r="L2943" s="0" t="str">
        <f aca="false">IF($A2943="","",INDEX(CARTAO_COMPRAS!$K:$K,INT((ROW()-2)/20)+2))</f>
        <v/>
      </c>
      <c r="M2943" s="0" t="str">
        <f aca="false">IF($A2943="","","Compra no cartão")</f>
        <v/>
      </c>
    </row>
    <row r="2944" customFormat="false" ht="13.5" hidden="false" customHeight="false" outlineLevel="0" collapsed="false">
      <c r="A2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4" s="0" t="str">
        <f aca="false">IF($A2944="","",INDEX(CARTAO_COMPRAS!$C:$C,INT((ROW()-2)/20)+2))</f>
        <v/>
      </c>
      <c r="C2944" s="0" t="str">
        <f aca="false">IF($A2944="","",INDEX(CARTAO_COMPRAS!$D:$D,INT((ROW()-2)/20)+2))</f>
        <v/>
      </c>
      <c r="D2944" s="0" t="str">
        <f aca="false">IF($A2944="","",INDEX(CARTAO_COMPRAS!$E:$E,INT((ROW()-2)/20)+2))</f>
        <v/>
      </c>
      <c r="E2944" s="0" t="str">
        <f aca="false">IF($A2944="","",INDEX(CARTAO_COMPRAS!$H:$H,INT((ROW()-2)/20)+2)+MOD(ROW()-2,20))</f>
        <v/>
      </c>
      <c r="F2944" s="0" t="str">
        <f aca="false">IF($A2944="","",INDEX(CARTAO_COMPRAS!$G:$G,INT((ROW()-2)/20)+2))</f>
        <v/>
      </c>
      <c r="G2944" s="5" t="str">
        <f aca="false">IF($A2944="","",INDEX(CARTAO_COMPRAS!$I:$I,INT((ROW()-2)/20)+2))</f>
        <v/>
      </c>
      <c r="H2944" s="4" t="str">
        <f aca="false">IF($A2944="","",EDATE(INDEX(CARTAO_COMPRAS!$J:$J,INT((ROW()-2)/20)+2),MOD(ROW()-2,20)))</f>
        <v/>
      </c>
      <c r="I2944" s="4" t="str">
        <f aca="false">IF($H2944="","",$H2944-WEEKDAY($H2944,2)+1)</f>
        <v/>
      </c>
      <c r="J2944" s="4" t="str">
        <f aca="false">IF($I2944="","",$I2944+6)</f>
        <v/>
      </c>
      <c r="K2944" s="6" t="str">
        <f aca="false">IF($H2944="","",DATE(YEAR($H2944),MONTH($H2944),1))</f>
        <v/>
      </c>
      <c r="L2944" s="0" t="str">
        <f aca="false">IF($A2944="","",INDEX(CARTAO_COMPRAS!$K:$K,INT((ROW()-2)/20)+2))</f>
        <v/>
      </c>
      <c r="M2944" s="0" t="str">
        <f aca="false">IF($A2944="","","Compra no cartão")</f>
        <v/>
      </c>
    </row>
    <row r="2945" customFormat="false" ht="13.5" hidden="false" customHeight="false" outlineLevel="0" collapsed="false">
      <c r="A2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5" s="0" t="str">
        <f aca="false">IF($A2945="","",INDEX(CARTAO_COMPRAS!$C:$C,INT((ROW()-2)/20)+2))</f>
        <v/>
      </c>
      <c r="C2945" s="0" t="str">
        <f aca="false">IF($A2945="","",INDEX(CARTAO_COMPRAS!$D:$D,INT((ROW()-2)/20)+2))</f>
        <v/>
      </c>
      <c r="D2945" s="0" t="str">
        <f aca="false">IF($A2945="","",INDEX(CARTAO_COMPRAS!$E:$E,INT((ROW()-2)/20)+2))</f>
        <v/>
      </c>
      <c r="E2945" s="0" t="str">
        <f aca="false">IF($A2945="","",INDEX(CARTAO_COMPRAS!$H:$H,INT((ROW()-2)/20)+2)+MOD(ROW()-2,20))</f>
        <v/>
      </c>
      <c r="F2945" s="0" t="str">
        <f aca="false">IF($A2945="","",INDEX(CARTAO_COMPRAS!$G:$G,INT((ROW()-2)/20)+2))</f>
        <v/>
      </c>
      <c r="G2945" s="5" t="str">
        <f aca="false">IF($A2945="","",INDEX(CARTAO_COMPRAS!$I:$I,INT((ROW()-2)/20)+2))</f>
        <v/>
      </c>
      <c r="H2945" s="4" t="str">
        <f aca="false">IF($A2945="","",EDATE(INDEX(CARTAO_COMPRAS!$J:$J,INT((ROW()-2)/20)+2),MOD(ROW()-2,20)))</f>
        <v/>
      </c>
      <c r="I2945" s="4" t="str">
        <f aca="false">IF($H2945="","",$H2945-WEEKDAY($H2945,2)+1)</f>
        <v/>
      </c>
      <c r="J2945" s="4" t="str">
        <f aca="false">IF($I2945="","",$I2945+6)</f>
        <v/>
      </c>
      <c r="K2945" s="6" t="str">
        <f aca="false">IF($H2945="","",DATE(YEAR($H2945),MONTH($H2945),1))</f>
        <v/>
      </c>
      <c r="L2945" s="0" t="str">
        <f aca="false">IF($A2945="","",INDEX(CARTAO_COMPRAS!$K:$K,INT((ROW()-2)/20)+2))</f>
        <v/>
      </c>
      <c r="M2945" s="0" t="str">
        <f aca="false">IF($A2945="","","Compra no cartão")</f>
        <v/>
      </c>
    </row>
    <row r="2946" customFormat="false" ht="13.5" hidden="false" customHeight="false" outlineLevel="0" collapsed="false">
      <c r="A2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6" s="0" t="str">
        <f aca="false">IF($A2946="","",INDEX(CARTAO_COMPRAS!$C:$C,INT((ROW()-2)/20)+2))</f>
        <v/>
      </c>
      <c r="C2946" s="0" t="str">
        <f aca="false">IF($A2946="","",INDEX(CARTAO_COMPRAS!$D:$D,INT((ROW()-2)/20)+2))</f>
        <v/>
      </c>
      <c r="D2946" s="0" t="str">
        <f aca="false">IF($A2946="","",INDEX(CARTAO_COMPRAS!$E:$E,INT((ROW()-2)/20)+2))</f>
        <v/>
      </c>
      <c r="E2946" s="0" t="str">
        <f aca="false">IF($A2946="","",INDEX(CARTAO_COMPRAS!$H:$H,INT((ROW()-2)/20)+2)+MOD(ROW()-2,20))</f>
        <v/>
      </c>
      <c r="F2946" s="0" t="str">
        <f aca="false">IF($A2946="","",INDEX(CARTAO_COMPRAS!$G:$G,INT((ROW()-2)/20)+2))</f>
        <v/>
      </c>
      <c r="G2946" s="5" t="str">
        <f aca="false">IF($A2946="","",INDEX(CARTAO_COMPRAS!$I:$I,INT((ROW()-2)/20)+2))</f>
        <v/>
      </c>
      <c r="H2946" s="4" t="str">
        <f aca="false">IF($A2946="","",EDATE(INDEX(CARTAO_COMPRAS!$J:$J,INT((ROW()-2)/20)+2),MOD(ROW()-2,20)))</f>
        <v/>
      </c>
      <c r="I2946" s="4" t="str">
        <f aca="false">IF($H2946="","",$H2946-WEEKDAY($H2946,2)+1)</f>
        <v/>
      </c>
      <c r="J2946" s="4" t="str">
        <f aca="false">IF($I2946="","",$I2946+6)</f>
        <v/>
      </c>
      <c r="K2946" s="6" t="str">
        <f aca="false">IF($H2946="","",DATE(YEAR($H2946),MONTH($H2946),1))</f>
        <v/>
      </c>
      <c r="L2946" s="0" t="str">
        <f aca="false">IF($A2946="","",INDEX(CARTAO_COMPRAS!$K:$K,INT((ROW()-2)/20)+2))</f>
        <v/>
      </c>
      <c r="M2946" s="0" t="str">
        <f aca="false">IF($A2946="","","Compra no cartão")</f>
        <v/>
      </c>
    </row>
    <row r="2947" customFormat="false" ht="13.5" hidden="false" customHeight="false" outlineLevel="0" collapsed="false">
      <c r="A2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7" s="0" t="str">
        <f aca="false">IF($A2947="","",INDEX(CARTAO_COMPRAS!$C:$C,INT((ROW()-2)/20)+2))</f>
        <v/>
      </c>
      <c r="C2947" s="0" t="str">
        <f aca="false">IF($A2947="","",INDEX(CARTAO_COMPRAS!$D:$D,INT((ROW()-2)/20)+2))</f>
        <v/>
      </c>
      <c r="D2947" s="0" t="str">
        <f aca="false">IF($A2947="","",INDEX(CARTAO_COMPRAS!$E:$E,INT((ROW()-2)/20)+2))</f>
        <v/>
      </c>
      <c r="E2947" s="0" t="str">
        <f aca="false">IF($A2947="","",INDEX(CARTAO_COMPRAS!$H:$H,INT((ROW()-2)/20)+2)+MOD(ROW()-2,20))</f>
        <v/>
      </c>
      <c r="F2947" s="0" t="str">
        <f aca="false">IF($A2947="","",INDEX(CARTAO_COMPRAS!$G:$G,INT((ROW()-2)/20)+2))</f>
        <v/>
      </c>
      <c r="G2947" s="5" t="str">
        <f aca="false">IF($A2947="","",INDEX(CARTAO_COMPRAS!$I:$I,INT((ROW()-2)/20)+2))</f>
        <v/>
      </c>
      <c r="H2947" s="4" t="str">
        <f aca="false">IF($A2947="","",EDATE(INDEX(CARTAO_COMPRAS!$J:$J,INT((ROW()-2)/20)+2),MOD(ROW()-2,20)))</f>
        <v/>
      </c>
      <c r="I2947" s="4" t="str">
        <f aca="false">IF($H2947="","",$H2947-WEEKDAY($H2947,2)+1)</f>
        <v/>
      </c>
      <c r="J2947" s="4" t="str">
        <f aca="false">IF($I2947="","",$I2947+6)</f>
        <v/>
      </c>
      <c r="K2947" s="6" t="str">
        <f aca="false">IF($H2947="","",DATE(YEAR($H2947),MONTH($H2947),1))</f>
        <v/>
      </c>
      <c r="L2947" s="0" t="str">
        <f aca="false">IF($A2947="","",INDEX(CARTAO_COMPRAS!$K:$K,INT((ROW()-2)/20)+2))</f>
        <v/>
      </c>
      <c r="M2947" s="0" t="str">
        <f aca="false">IF($A2947="","","Compra no cartão")</f>
        <v/>
      </c>
    </row>
    <row r="2948" customFormat="false" ht="13.5" hidden="false" customHeight="false" outlineLevel="0" collapsed="false">
      <c r="A2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8" s="0" t="str">
        <f aca="false">IF($A2948="","",INDEX(CARTAO_COMPRAS!$C:$C,INT((ROW()-2)/20)+2))</f>
        <v/>
      </c>
      <c r="C2948" s="0" t="str">
        <f aca="false">IF($A2948="","",INDEX(CARTAO_COMPRAS!$D:$D,INT((ROW()-2)/20)+2))</f>
        <v/>
      </c>
      <c r="D2948" s="0" t="str">
        <f aca="false">IF($A2948="","",INDEX(CARTAO_COMPRAS!$E:$E,INT((ROW()-2)/20)+2))</f>
        <v/>
      </c>
      <c r="E2948" s="0" t="str">
        <f aca="false">IF($A2948="","",INDEX(CARTAO_COMPRAS!$H:$H,INT((ROW()-2)/20)+2)+MOD(ROW()-2,20))</f>
        <v/>
      </c>
      <c r="F2948" s="0" t="str">
        <f aca="false">IF($A2948="","",INDEX(CARTAO_COMPRAS!$G:$G,INT((ROW()-2)/20)+2))</f>
        <v/>
      </c>
      <c r="G2948" s="5" t="str">
        <f aca="false">IF($A2948="","",INDEX(CARTAO_COMPRAS!$I:$I,INT((ROW()-2)/20)+2))</f>
        <v/>
      </c>
      <c r="H2948" s="4" t="str">
        <f aca="false">IF($A2948="","",EDATE(INDEX(CARTAO_COMPRAS!$J:$J,INT((ROW()-2)/20)+2),MOD(ROW()-2,20)))</f>
        <v/>
      </c>
      <c r="I2948" s="4" t="str">
        <f aca="false">IF($H2948="","",$H2948-WEEKDAY($H2948,2)+1)</f>
        <v/>
      </c>
      <c r="J2948" s="4" t="str">
        <f aca="false">IF($I2948="","",$I2948+6)</f>
        <v/>
      </c>
      <c r="K2948" s="6" t="str">
        <f aca="false">IF($H2948="","",DATE(YEAR($H2948),MONTH($H2948),1))</f>
        <v/>
      </c>
      <c r="L2948" s="0" t="str">
        <f aca="false">IF($A2948="","",INDEX(CARTAO_COMPRAS!$K:$K,INT((ROW()-2)/20)+2))</f>
        <v/>
      </c>
      <c r="M2948" s="0" t="str">
        <f aca="false">IF($A2948="","","Compra no cartão")</f>
        <v/>
      </c>
    </row>
    <row r="2949" customFormat="false" ht="13.5" hidden="false" customHeight="false" outlineLevel="0" collapsed="false">
      <c r="A2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49" s="0" t="str">
        <f aca="false">IF($A2949="","",INDEX(CARTAO_COMPRAS!$C:$C,INT((ROW()-2)/20)+2))</f>
        <v/>
      </c>
      <c r="C2949" s="0" t="str">
        <f aca="false">IF($A2949="","",INDEX(CARTAO_COMPRAS!$D:$D,INT((ROW()-2)/20)+2))</f>
        <v/>
      </c>
      <c r="D2949" s="0" t="str">
        <f aca="false">IF($A2949="","",INDEX(CARTAO_COMPRAS!$E:$E,INT((ROW()-2)/20)+2))</f>
        <v/>
      </c>
      <c r="E2949" s="0" t="str">
        <f aca="false">IF($A2949="","",INDEX(CARTAO_COMPRAS!$H:$H,INT((ROW()-2)/20)+2)+MOD(ROW()-2,20))</f>
        <v/>
      </c>
      <c r="F2949" s="0" t="str">
        <f aca="false">IF($A2949="","",INDEX(CARTAO_COMPRAS!$G:$G,INT((ROW()-2)/20)+2))</f>
        <v/>
      </c>
      <c r="G2949" s="5" t="str">
        <f aca="false">IF($A2949="","",INDEX(CARTAO_COMPRAS!$I:$I,INT((ROW()-2)/20)+2))</f>
        <v/>
      </c>
      <c r="H2949" s="4" t="str">
        <f aca="false">IF($A2949="","",EDATE(INDEX(CARTAO_COMPRAS!$J:$J,INT((ROW()-2)/20)+2),MOD(ROW()-2,20)))</f>
        <v/>
      </c>
      <c r="I2949" s="4" t="str">
        <f aca="false">IF($H2949="","",$H2949-WEEKDAY($H2949,2)+1)</f>
        <v/>
      </c>
      <c r="J2949" s="4" t="str">
        <f aca="false">IF($I2949="","",$I2949+6)</f>
        <v/>
      </c>
      <c r="K2949" s="6" t="str">
        <f aca="false">IF($H2949="","",DATE(YEAR($H2949),MONTH($H2949),1))</f>
        <v/>
      </c>
      <c r="L2949" s="0" t="str">
        <f aca="false">IF($A2949="","",INDEX(CARTAO_COMPRAS!$K:$K,INT((ROW()-2)/20)+2))</f>
        <v/>
      </c>
      <c r="M2949" s="0" t="str">
        <f aca="false">IF($A2949="","","Compra no cartão")</f>
        <v/>
      </c>
    </row>
    <row r="2950" customFormat="false" ht="13.5" hidden="false" customHeight="false" outlineLevel="0" collapsed="false">
      <c r="A2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0" s="0" t="str">
        <f aca="false">IF($A2950="","",INDEX(CARTAO_COMPRAS!$C:$C,INT((ROW()-2)/20)+2))</f>
        <v/>
      </c>
      <c r="C2950" s="0" t="str">
        <f aca="false">IF($A2950="","",INDEX(CARTAO_COMPRAS!$D:$D,INT((ROW()-2)/20)+2))</f>
        <v/>
      </c>
      <c r="D2950" s="0" t="str">
        <f aca="false">IF($A2950="","",INDEX(CARTAO_COMPRAS!$E:$E,INT((ROW()-2)/20)+2))</f>
        <v/>
      </c>
      <c r="E2950" s="0" t="str">
        <f aca="false">IF($A2950="","",INDEX(CARTAO_COMPRAS!$H:$H,INT((ROW()-2)/20)+2)+MOD(ROW()-2,20))</f>
        <v/>
      </c>
      <c r="F2950" s="0" t="str">
        <f aca="false">IF($A2950="","",INDEX(CARTAO_COMPRAS!$G:$G,INT((ROW()-2)/20)+2))</f>
        <v/>
      </c>
      <c r="G2950" s="5" t="str">
        <f aca="false">IF($A2950="","",INDEX(CARTAO_COMPRAS!$I:$I,INT((ROW()-2)/20)+2))</f>
        <v/>
      </c>
      <c r="H2950" s="4" t="str">
        <f aca="false">IF($A2950="","",EDATE(INDEX(CARTAO_COMPRAS!$J:$J,INT((ROW()-2)/20)+2),MOD(ROW()-2,20)))</f>
        <v/>
      </c>
      <c r="I2950" s="4" t="str">
        <f aca="false">IF($H2950="","",$H2950-WEEKDAY($H2950,2)+1)</f>
        <v/>
      </c>
      <c r="J2950" s="4" t="str">
        <f aca="false">IF($I2950="","",$I2950+6)</f>
        <v/>
      </c>
      <c r="K2950" s="6" t="str">
        <f aca="false">IF($H2950="","",DATE(YEAR($H2950),MONTH($H2950),1))</f>
        <v/>
      </c>
      <c r="L2950" s="0" t="str">
        <f aca="false">IF($A2950="","",INDEX(CARTAO_COMPRAS!$K:$K,INT((ROW()-2)/20)+2))</f>
        <v/>
      </c>
      <c r="M2950" s="0" t="str">
        <f aca="false">IF($A2950="","","Compra no cartão")</f>
        <v/>
      </c>
    </row>
    <row r="2951" customFormat="false" ht="13.5" hidden="false" customHeight="false" outlineLevel="0" collapsed="false">
      <c r="A2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1" s="0" t="str">
        <f aca="false">IF($A2951="","",INDEX(CARTAO_COMPRAS!$C:$C,INT((ROW()-2)/20)+2))</f>
        <v/>
      </c>
      <c r="C2951" s="0" t="str">
        <f aca="false">IF($A2951="","",INDEX(CARTAO_COMPRAS!$D:$D,INT((ROW()-2)/20)+2))</f>
        <v/>
      </c>
      <c r="D2951" s="0" t="str">
        <f aca="false">IF($A2951="","",INDEX(CARTAO_COMPRAS!$E:$E,INT((ROW()-2)/20)+2))</f>
        <v/>
      </c>
      <c r="E2951" s="0" t="str">
        <f aca="false">IF($A2951="","",INDEX(CARTAO_COMPRAS!$H:$H,INT((ROW()-2)/20)+2)+MOD(ROW()-2,20))</f>
        <v/>
      </c>
      <c r="F2951" s="0" t="str">
        <f aca="false">IF($A2951="","",INDEX(CARTAO_COMPRAS!$G:$G,INT((ROW()-2)/20)+2))</f>
        <v/>
      </c>
      <c r="G2951" s="5" t="str">
        <f aca="false">IF($A2951="","",INDEX(CARTAO_COMPRAS!$I:$I,INT((ROW()-2)/20)+2))</f>
        <v/>
      </c>
      <c r="H2951" s="4" t="str">
        <f aca="false">IF($A2951="","",EDATE(INDEX(CARTAO_COMPRAS!$J:$J,INT((ROW()-2)/20)+2),MOD(ROW()-2,20)))</f>
        <v/>
      </c>
      <c r="I2951" s="4" t="str">
        <f aca="false">IF($H2951="","",$H2951-WEEKDAY($H2951,2)+1)</f>
        <v/>
      </c>
      <c r="J2951" s="4" t="str">
        <f aca="false">IF($I2951="","",$I2951+6)</f>
        <v/>
      </c>
      <c r="K2951" s="6" t="str">
        <f aca="false">IF($H2951="","",DATE(YEAR($H2951),MONTH($H2951),1))</f>
        <v/>
      </c>
      <c r="L2951" s="0" t="str">
        <f aca="false">IF($A2951="","",INDEX(CARTAO_COMPRAS!$K:$K,INT((ROW()-2)/20)+2))</f>
        <v/>
      </c>
      <c r="M2951" s="0" t="str">
        <f aca="false">IF($A2951="","","Compra no cartão")</f>
        <v/>
      </c>
    </row>
    <row r="2952" customFormat="false" ht="13.5" hidden="false" customHeight="false" outlineLevel="0" collapsed="false">
      <c r="A2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2" s="0" t="str">
        <f aca="false">IF($A2952="","",INDEX(CARTAO_COMPRAS!$C:$C,INT((ROW()-2)/20)+2))</f>
        <v/>
      </c>
      <c r="C2952" s="0" t="str">
        <f aca="false">IF($A2952="","",INDEX(CARTAO_COMPRAS!$D:$D,INT((ROW()-2)/20)+2))</f>
        <v/>
      </c>
      <c r="D2952" s="0" t="str">
        <f aca="false">IF($A2952="","",INDEX(CARTAO_COMPRAS!$E:$E,INT((ROW()-2)/20)+2))</f>
        <v/>
      </c>
      <c r="E2952" s="0" t="str">
        <f aca="false">IF($A2952="","",INDEX(CARTAO_COMPRAS!$H:$H,INT((ROW()-2)/20)+2)+MOD(ROW()-2,20))</f>
        <v/>
      </c>
      <c r="F2952" s="0" t="str">
        <f aca="false">IF($A2952="","",INDEX(CARTAO_COMPRAS!$G:$G,INT((ROW()-2)/20)+2))</f>
        <v/>
      </c>
      <c r="G2952" s="5" t="str">
        <f aca="false">IF($A2952="","",INDEX(CARTAO_COMPRAS!$I:$I,INT((ROW()-2)/20)+2))</f>
        <v/>
      </c>
      <c r="H2952" s="4" t="str">
        <f aca="false">IF($A2952="","",EDATE(INDEX(CARTAO_COMPRAS!$J:$J,INT((ROW()-2)/20)+2),MOD(ROW()-2,20)))</f>
        <v/>
      </c>
      <c r="I2952" s="4" t="str">
        <f aca="false">IF($H2952="","",$H2952-WEEKDAY($H2952,2)+1)</f>
        <v/>
      </c>
      <c r="J2952" s="4" t="str">
        <f aca="false">IF($I2952="","",$I2952+6)</f>
        <v/>
      </c>
      <c r="K2952" s="6" t="str">
        <f aca="false">IF($H2952="","",DATE(YEAR($H2952),MONTH($H2952),1))</f>
        <v/>
      </c>
      <c r="L2952" s="0" t="str">
        <f aca="false">IF($A2952="","",INDEX(CARTAO_COMPRAS!$K:$K,INT((ROW()-2)/20)+2))</f>
        <v/>
      </c>
      <c r="M2952" s="0" t="str">
        <f aca="false">IF($A2952="","","Compra no cartão")</f>
        <v/>
      </c>
    </row>
    <row r="2953" customFormat="false" ht="13.5" hidden="false" customHeight="false" outlineLevel="0" collapsed="false">
      <c r="A2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3" s="0" t="str">
        <f aca="false">IF($A2953="","",INDEX(CARTAO_COMPRAS!$C:$C,INT((ROW()-2)/20)+2))</f>
        <v/>
      </c>
      <c r="C2953" s="0" t="str">
        <f aca="false">IF($A2953="","",INDEX(CARTAO_COMPRAS!$D:$D,INT((ROW()-2)/20)+2))</f>
        <v/>
      </c>
      <c r="D2953" s="0" t="str">
        <f aca="false">IF($A2953="","",INDEX(CARTAO_COMPRAS!$E:$E,INT((ROW()-2)/20)+2))</f>
        <v/>
      </c>
      <c r="E2953" s="0" t="str">
        <f aca="false">IF($A2953="","",INDEX(CARTAO_COMPRAS!$H:$H,INT((ROW()-2)/20)+2)+MOD(ROW()-2,20))</f>
        <v/>
      </c>
      <c r="F2953" s="0" t="str">
        <f aca="false">IF($A2953="","",INDEX(CARTAO_COMPRAS!$G:$G,INT((ROW()-2)/20)+2))</f>
        <v/>
      </c>
      <c r="G2953" s="5" t="str">
        <f aca="false">IF($A2953="","",INDEX(CARTAO_COMPRAS!$I:$I,INT((ROW()-2)/20)+2))</f>
        <v/>
      </c>
      <c r="H2953" s="4" t="str">
        <f aca="false">IF($A2953="","",EDATE(INDEX(CARTAO_COMPRAS!$J:$J,INT((ROW()-2)/20)+2),MOD(ROW()-2,20)))</f>
        <v/>
      </c>
      <c r="I2953" s="4" t="str">
        <f aca="false">IF($H2953="","",$H2953-WEEKDAY($H2953,2)+1)</f>
        <v/>
      </c>
      <c r="J2953" s="4" t="str">
        <f aca="false">IF($I2953="","",$I2953+6)</f>
        <v/>
      </c>
      <c r="K2953" s="6" t="str">
        <f aca="false">IF($H2953="","",DATE(YEAR($H2953),MONTH($H2953),1))</f>
        <v/>
      </c>
      <c r="L2953" s="0" t="str">
        <f aca="false">IF($A2953="","",INDEX(CARTAO_COMPRAS!$K:$K,INT((ROW()-2)/20)+2))</f>
        <v/>
      </c>
      <c r="M2953" s="0" t="str">
        <f aca="false">IF($A2953="","","Compra no cartão")</f>
        <v/>
      </c>
    </row>
    <row r="2954" customFormat="false" ht="13.5" hidden="false" customHeight="false" outlineLevel="0" collapsed="false">
      <c r="A2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4" s="0" t="str">
        <f aca="false">IF($A2954="","",INDEX(CARTAO_COMPRAS!$C:$C,INT((ROW()-2)/20)+2))</f>
        <v/>
      </c>
      <c r="C2954" s="0" t="str">
        <f aca="false">IF($A2954="","",INDEX(CARTAO_COMPRAS!$D:$D,INT((ROW()-2)/20)+2))</f>
        <v/>
      </c>
      <c r="D2954" s="0" t="str">
        <f aca="false">IF($A2954="","",INDEX(CARTAO_COMPRAS!$E:$E,INT((ROW()-2)/20)+2))</f>
        <v/>
      </c>
      <c r="E2954" s="0" t="str">
        <f aca="false">IF($A2954="","",INDEX(CARTAO_COMPRAS!$H:$H,INT((ROW()-2)/20)+2)+MOD(ROW()-2,20))</f>
        <v/>
      </c>
      <c r="F2954" s="0" t="str">
        <f aca="false">IF($A2954="","",INDEX(CARTAO_COMPRAS!$G:$G,INT((ROW()-2)/20)+2))</f>
        <v/>
      </c>
      <c r="G2954" s="5" t="str">
        <f aca="false">IF($A2954="","",INDEX(CARTAO_COMPRAS!$I:$I,INT((ROW()-2)/20)+2))</f>
        <v/>
      </c>
      <c r="H2954" s="4" t="str">
        <f aca="false">IF($A2954="","",EDATE(INDEX(CARTAO_COMPRAS!$J:$J,INT((ROW()-2)/20)+2),MOD(ROW()-2,20)))</f>
        <v/>
      </c>
      <c r="I2954" s="4" t="str">
        <f aca="false">IF($H2954="","",$H2954-WEEKDAY($H2954,2)+1)</f>
        <v/>
      </c>
      <c r="J2954" s="4" t="str">
        <f aca="false">IF($I2954="","",$I2954+6)</f>
        <v/>
      </c>
      <c r="K2954" s="6" t="str">
        <f aca="false">IF($H2954="","",DATE(YEAR($H2954),MONTH($H2954),1))</f>
        <v/>
      </c>
      <c r="L2954" s="0" t="str">
        <f aca="false">IF($A2954="","",INDEX(CARTAO_COMPRAS!$K:$K,INT((ROW()-2)/20)+2))</f>
        <v/>
      </c>
      <c r="M2954" s="0" t="str">
        <f aca="false">IF($A2954="","","Compra no cartão")</f>
        <v/>
      </c>
    </row>
    <row r="2955" customFormat="false" ht="13.5" hidden="false" customHeight="false" outlineLevel="0" collapsed="false">
      <c r="A2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5" s="0" t="str">
        <f aca="false">IF($A2955="","",INDEX(CARTAO_COMPRAS!$C:$C,INT((ROW()-2)/20)+2))</f>
        <v/>
      </c>
      <c r="C2955" s="0" t="str">
        <f aca="false">IF($A2955="","",INDEX(CARTAO_COMPRAS!$D:$D,INT((ROW()-2)/20)+2))</f>
        <v/>
      </c>
      <c r="D2955" s="0" t="str">
        <f aca="false">IF($A2955="","",INDEX(CARTAO_COMPRAS!$E:$E,INT((ROW()-2)/20)+2))</f>
        <v/>
      </c>
      <c r="E2955" s="0" t="str">
        <f aca="false">IF($A2955="","",INDEX(CARTAO_COMPRAS!$H:$H,INT((ROW()-2)/20)+2)+MOD(ROW()-2,20))</f>
        <v/>
      </c>
      <c r="F2955" s="0" t="str">
        <f aca="false">IF($A2955="","",INDEX(CARTAO_COMPRAS!$G:$G,INT((ROW()-2)/20)+2))</f>
        <v/>
      </c>
      <c r="G2955" s="5" t="str">
        <f aca="false">IF($A2955="","",INDEX(CARTAO_COMPRAS!$I:$I,INT((ROW()-2)/20)+2))</f>
        <v/>
      </c>
      <c r="H2955" s="4" t="str">
        <f aca="false">IF($A2955="","",EDATE(INDEX(CARTAO_COMPRAS!$J:$J,INT((ROW()-2)/20)+2),MOD(ROW()-2,20)))</f>
        <v/>
      </c>
      <c r="I2955" s="4" t="str">
        <f aca="false">IF($H2955="","",$H2955-WEEKDAY($H2955,2)+1)</f>
        <v/>
      </c>
      <c r="J2955" s="4" t="str">
        <f aca="false">IF($I2955="","",$I2955+6)</f>
        <v/>
      </c>
      <c r="K2955" s="6" t="str">
        <f aca="false">IF($H2955="","",DATE(YEAR($H2955),MONTH($H2955),1))</f>
        <v/>
      </c>
      <c r="L2955" s="0" t="str">
        <f aca="false">IF($A2955="","",INDEX(CARTAO_COMPRAS!$K:$K,INT((ROW()-2)/20)+2))</f>
        <v/>
      </c>
      <c r="M2955" s="0" t="str">
        <f aca="false">IF($A2955="","","Compra no cartão")</f>
        <v/>
      </c>
    </row>
    <row r="2956" customFormat="false" ht="13.5" hidden="false" customHeight="false" outlineLevel="0" collapsed="false">
      <c r="A2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6" s="0" t="str">
        <f aca="false">IF($A2956="","",INDEX(CARTAO_COMPRAS!$C:$C,INT((ROW()-2)/20)+2))</f>
        <v/>
      </c>
      <c r="C2956" s="0" t="str">
        <f aca="false">IF($A2956="","",INDEX(CARTAO_COMPRAS!$D:$D,INT((ROW()-2)/20)+2))</f>
        <v/>
      </c>
      <c r="D2956" s="0" t="str">
        <f aca="false">IF($A2956="","",INDEX(CARTAO_COMPRAS!$E:$E,INT((ROW()-2)/20)+2))</f>
        <v/>
      </c>
      <c r="E2956" s="0" t="str">
        <f aca="false">IF($A2956="","",INDEX(CARTAO_COMPRAS!$H:$H,INT((ROW()-2)/20)+2)+MOD(ROW()-2,20))</f>
        <v/>
      </c>
      <c r="F2956" s="0" t="str">
        <f aca="false">IF($A2956="","",INDEX(CARTAO_COMPRAS!$G:$G,INT((ROW()-2)/20)+2))</f>
        <v/>
      </c>
      <c r="G2956" s="5" t="str">
        <f aca="false">IF($A2956="","",INDEX(CARTAO_COMPRAS!$I:$I,INT((ROW()-2)/20)+2))</f>
        <v/>
      </c>
      <c r="H2956" s="4" t="str">
        <f aca="false">IF($A2956="","",EDATE(INDEX(CARTAO_COMPRAS!$J:$J,INT((ROW()-2)/20)+2),MOD(ROW()-2,20)))</f>
        <v/>
      </c>
      <c r="I2956" s="4" t="str">
        <f aca="false">IF($H2956="","",$H2956-WEEKDAY($H2956,2)+1)</f>
        <v/>
      </c>
      <c r="J2956" s="4" t="str">
        <f aca="false">IF($I2956="","",$I2956+6)</f>
        <v/>
      </c>
      <c r="K2956" s="6" t="str">
        <f aca="false">IF($H2956="","",DATE(YEAR($H2956),MONTH($H2956),1))</f>
        <v/>
      </c>
      <c r="L2956" s="0" t="str">
        <f aca="false">IF($A2956="","",INDEX(CARTAO_COMPRAS!$K:$K,INT((ROW()-2)/20)+2))</f>
        <v/>
      </c>
      <c r="M2956" s="0" t="str">
        <f aca="false">IF($A2956="","","Compra no cartão")</f>
        <v/>
      </c>
    </row>
    <row r="2957" customFormat="false" ht="13.5" hidden="false" customHeight="false" outlineLevel="0" collapsed="false">
      <c r="A2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7" s="0" t="str">
        <f aca="false">IF($A2957="","",INDEX(CARTAO_COMPRAS!$C:$C,INT((ROW()-2)/20)+2))</f>
        <v/>
      </c>
      <c r="C2957" s="0" t="str">
        <f aca="false">IF($A2957="","",INDEX(CARTAO_COMPRAS!$D:$D,INT((ROW()-2)/20)+2))</f>
        <v/>
      </c>
      <c r="D2957" s="0" t="str">
        <f aca="false">IF($A2957="","",INDEX(CARTAO_COMPRAS!$E:$E,INT((ROW()-2)/20)+2))</f>
        <v/>
      </c>
      <c r="E2957" s="0" t="str">
        <f aca="false">IF($A2957="","",INDEX(CARTAO_COMPRAS!$H:$H,INT((ROW()-2)/20)+2)+MOD(ROW()-2,20))</f>
        <v/>
      </c>
      <c r="F2957" s="0" t="str">
        <f aca="false">IF($A2957="","",INDEX(CARTAO_COMPRAS!$G:$G,INT((ROW()-2)/20)+2))</f>
        <v/>
      </c>
      <c r="G2957" s="5" t="str">
        <f aca="false">IF($A2957="","",INDEX(CARTAO_COMPRAS!$I:$I,INT((ROW()-2)/20)+2))</f>
        <v/>
      </c>
      <c r="H2957" s="4" t="str">
        <f aca="false">IF($A2957="","",EDATE(INDEX(CARTAO_COMPRAS!$J:$J,INT((ROW()-2)/20)+2),MOD(ROW()-2,20)))</f>
        <v/>
      </c>
      <c r="I2957" s="4" t="str">
        <f aca="false">IF($H2957="","",$H2957-WEEKDAY($H2957,2)+1)</f>
        <v/>
      </c>
      <c r="J2957" s="4" t="str">
        <f aca="false">IF($I2957="","",$I2957+6)</f>
        <v/>
      </c>
      <c r="K2957" s="6" t="str">
        <f aca="false">IF($H2957="","",DATE(YEAR($H2957),MONTH($H2957),1))</f>
        <v/>
      </c>
      <c r="L2957" s="0" t="str">
        <f aca="false">IF($A2957="","",INDEX(CARTAO_COMPRAS!$K:$K,INT((ROW()-2)/20)+2))</f>
        <v/>
      </c>
      <c r="M2957" s="0" t="str">
        <f aca="false">IF($A2957="","","Compra no cartão")</f>
        <v/>
      </c>
    </row>
    <row r="2958" customFormat="false" ht="13.5" hidden="false" customHeight="false" outlineLevel="0" collapsed="false">
      <c r="A2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8" s="0" t="str">
        <f aca="false">IF($A2958="","",INDEX(CARTAO_COMPRAS!$C:$C,INT((ROW()-2)/20)+2))</f>
        <v/>
      </c>
      <c r="C2958" s="0" t="str">
        <f aca="false">IF($A2958="","",INDEX(CARTAO_COMPRAS!$D:$D,INT((ROW()-2)/20)+2))</f>
        <v/>
      </c>
      <c r="D2958" s="0" t="str">
        <f aca="false">IF($A2958="","",INDEX(CARTAO_COMPRAS!$E:$E,INT((ROW()-2)/20)+2))</f>
        <v/>
      </c>
      <c r="E2958" s="0" t="str">
        <f aca="false">IF($A2958="","",INDEX(CARTAO_COMPRAS!$H:$H,INT((ROW()-2)/20)+2)+MOD(ROW()-2,20))</f>
        <v/>
      </c>
      <c r="F2958" s="0" t="str">
        <f aca="false">IF($A2958="","",INDEX(CARTAO_COMPRAS!$G:$G,INT((ROW()-2)/20)+2))</f>
        <v/>
      </c>
      <c r="G2958" s="5" t="str">
        <f aca="false">IF($A2958="","",INDEX(CARTAO_COMPRAS!$I:$I,INT((ROW()-2)/20)+2))</f>
        <v/>
      </c>
      <c r="H2958" s="4" t="str">
        <f aca="false">IF($A2958="","",EDATE(INDEX(CARTAO_COMPRAS!$J:$J,INT((ROW()-2)/20)+2),MOD(ROW()-2,20)))</f>
        <v/>
      </c>
      <c r="I2958" s="4" t="str">
        <f aca="false">IF($H2958="","",$H2958-WEEKDAY($H2958,2)+1)</f>
        <v/>
      </c>
      <c r="J2958" s="4" t="str">
        <f aca="false">IF($I2958="","",$I2958+6)</f>
        <v/>
      </c>
      <c r="K2958" s="6" t="str">
        <f aca="false">IF($H2958="","",DATE(YEAR($H2958),MONTH($H2958),1))</f>
        <v/>
      </c>
      <c r="L2958" s="0" t="str">
        <f aca="false">IF($A2958="","",INDEX(CARTAO_COMPRAS!$K:$K,INT((ROW()-2)/20)+2))</f>
        <v/>
      </c>
      <c r="M2958" s="0" t="str">
        <f aca="false">IF($A2958="","","Compra no cartão")</f>
        <v/>
      </c>
    </row>
    <row r="2959" customFormat="false" ht="13.5" hidden="false" customHeight="false" outlineLevel="0" collapsed="false">
      <c r="A2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59" s="0" t="str">
        <f aca="false">IF($A2959="","",INDEX(CARTAO_COMPRAS!$C:$C,INT((ROW()-2)/20)+2))</f>
        <v/>
      </c>
      <c r="C2959" s="0" t="str">
        <f aca="false">IF($A2959="","",INDEX(CARTAO_COMPRAS!$D:$D,INT((ROW()-2)/20)+2))</f>
        <v/>
      </c>
      <c r="D2959" s="0" t="str">
        <f aca="false">IF($A2959="","",INDEX(CARTAO_COMPRAS!$E:$E,INT((ROW()-2)/20)+2))</f>
        <v/>
      </c>
      <c r="E2959" s="0" t="str">
        <f aca="false">IF($A2959="","",INDEX(CARTAO_COMPRAS!$H:$H,INT((ROW()-2)/20)+2)+MOD(ROW()-2,20))</f>
        <v/>
      </c>
      <c r="F2959" s="0" t="str">
        <f aca="false">IF($A2959="","",INDEX(CARTAO_COMPRAS!$G:$G,INT((ROW()-2)/20)+2))</f>
        <v/>
      </c>
      <c r="G2959" s="5" t="str">
        <f aca="false">IF($A2959="","",INDEX(CARTAO_COMPRAS!$I:$I,INT((ROW()-2)/20)+2))</f>
        <v/>
      </c>
      <c r="H2959" s="4" t="str">
        <f aca="false">IF($A2959="","",EDATE(INDEX(CARTAO_COMPRAS!$J:$J,INT((ROW()-2)/20)+2),MOD(ROW()-2,20)))</f>
        <v/>
      </c>
      <c r="I2959" s="4" t="str">
        <f aca="false">IF($H2959="","",$H2959-WEEKDAY($H2959,2)+1)</f>
        <v/>
      </c>
      <c r="J2959" s="4" t="str">
        <f aca="false">IF($I2959="","",$I2959+6)</f>
        <v/>
      </c>
      <c r="K2959" s="6" t="str">
        <f aca="false">IF($H2959="","",DATE(YEAR($H2959),MONTH($H2959),1))</f>
        <v/>
      </c>
      <c r="L2959" s="0" t="str">
        <f aca="false">IF($A2959="","",INDEX(CARTAO_COMPRAS!$K:$K,INT((ROW()-2)/20)+2))</f>
        <v/>
      </c>
      <c r="M2959" s="0" t="str">
        <f aca="false">IF($A2959="","","Compra no cartão")</f>
        <v/>
      </c>
    </row>
    <row r="2960" customFormat="false" ht="13.5" hidden="false" customHeight="false" outlineLevel="0" collapsed="false">
      <c r="A2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0" s="0" t="str">
        <f aca="false">IF($A2960="","",INDEX(CARTAO_COMPRAS!$C:$C,INT((ROW()-2)/20)+2))</f>
        <v/>
      </c>
      <c r="C2960" s="0" t="str">
        <f aca="false">IF($A2960="","",INDEX(CARTAO_COMPRAS!$D:$D,INT((ROW()-2)/20)+2))</f>
        <v/>
      </c>
      <c r="D2960" s="0" t="str">
        <f aca="false">IF($A2960="","",INDEX(CARTAO_COMPRAS!$E:$E,INT((ROW()-2)/20)+2))</f>
        <v/>
      </c>
      <c r="E2960" s="0" t="str">
        <f aca="false">IF($A2960="","",INDEX(CARTAO_COMPRAS!$H:$H,INT((ROW()-2)/20)+2)+MOD(ROW()-2,20))</f>
        <v/>
      </c>
      <c r="F2960" s="0" t="str">
        <f aca="false">IF($A2960="","",INDEX(CARTAO_COMPRAS!$G:$G,INT((ROW()-2)/20)+2))</f>
        <v/>
      </c>
      <c r="G2960" s="5" t="str">
        <f aca="false">IF($A2960="","",INDEX(CARTAO_COMPRAS!$I:$I,INT((ROW()-2)/20)+2))</f>
        <v/>
      </c>
      <c r="H2960" s="4" t="str">
        <f aca="false">IF($A2960="","",EDATE(INDEX(CARTAO_COMPRAS!$J:$J,INT((ROW()-2)/20)+2),MOD(ROW()-2,20)))</f>
        <v/>
      </c>
      <c r="I2960" s="4" t="str">
        <f aca="false">IF($H2960="","",$H2960-WEEKDAY($H2960,2)+1)</f>
        <v/>
      </c>
      <c r="J2960" s="4" t="str">
        <f aca="false">IF($I2960="","",$I2960+6)</f>
        <v/>
      </c>
      <c r="K2960" s="6" t="str">
        <f aca="false">IF($H2960="","",DATE(YEAR($H2960),MONTH($H2960),1))</f>
        <v/>
      </c>
      <c r="L2960" s="0" t="str">
        <f aca="false">IF($A2960="","",INDEX(CARTAO_COMPRAS!$K:$K,INT((ROW()-2)/20)+2))</f>
        <v/>
      </c>
      <c r="M2960" s="0" t="str">
        <f aca="false">IF($A2960="","","Compra no cartão")</f>
        <v/>
      </c>
    </row>
    <row r="2961" customFormat="false" ht="13.5" hidden="false" customHeight="false" outlineLevel="0" collapsed="false">
      <c r="A2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1" s="0" t="str">
        <f aca="false">IF($A2961="","",INDEX(CARTAO_COMPRAS!$C:$C,INT((ROW()-2)/20)+2))</f>
        <v/>
      </c>
      <c r="C2961" s="0" t="str">
        <f aca="false">IF($A2961="","",INDEX(CARTAO_COMPRAS!$D:$D,INT((ROW()-2)/20)+2))</f>
        <v/>
      </c>
      <c r="D2961" s="0" t="str">
        <f aca="false">IF($A2961="","",INDEX(CARTAO_COMPRAS!$E:$E,INT((ROW()-2)/20)+2))</f>
        <v/>
      </c>
      <c r="E2961" s="0" t="str">
        <f aca="false">IF($A2961="","",INDEX(CARTAO_COMPRAS!$H:$H,INT((ROW()-2)/20)+2)+MOD(ROW()-2,20))</f>
        <v/>
      </c>
      <c r="F2961" s="0" t="str">
        <f aca="false">IF($A2961="","",INDEX(CARTAO_COMPRAS!$G:$G,INT((ROW()-2)/20)+2))</f>
        <v/>
      </c>
      <c r="G2961" s="5" t="str">
        <f aca="false">IF($A2961="","",INDEX(CARTAO_COMPRAS!$I:$I,INT((ROW()-2)/20)+2))</f>
        <v/>
      </c>
      <c r="H2961" s="4" t="str">
        <f aca="false">IF($A2961="","",EDATE(INDEX(CARTAO_COMPRAS!$J:$J,INT((ROW()-2)/20)+2),MOD(ROW()-2,20)))</f>
        <v/>
      </c>
      <c r="I2961" s="4" t="str">
        <f aca="false">IF($H2961="","",$H2961-WEEKDAY($H2961,2)+1)</f>
        <v/>
      </c>
      <c r="J2961" s="4" t="str">
        <f aca="false">IF($I2961="","",$I2961+6)</f>
        <v/>
      </c>
      <c r="K2961" s="6" t="str">
        <f aca="false">IF($H2961="","",DATE(YEAR($H2961),MONTH($H2961),1))</f>
        <v/>
      </c>
      <c r="L2961" s="0" t="str">
        <f aca="false">IF($A2961="","",INDEX(CARTAO_COMPRAS!$K:$K,INT((ROW()-2)/20)+2))</f>
        <v/>
      </c>
      <c r="M2961" s="0" t="str">
        <f aca="false">IF($A2961="","","Compra no cartão")</f>
        <v/>
      </c>
    </row>
    <row r="2962" customFormat="false" ht="13.5" hidden="false" customHeight="false" outlineLevel="0" collapsed="false">
      <c r="A2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2" s="0" t="str">
        <f aca="false">IF($A2962="","",INDEX(CARTAO_COMPRAS!$C:$C,INT((ROW()-2)/20)+2))</f>
        <v/>
      </c>
      <c r="C2962" s="0" t="str">
        <f aca="false">IF($A2962="","",INDEX(CARTAO_COMPRAS!$D:$D,INT((ROW()-2)/20)+2))</f>
        <v/>
      </c>
      <c r="D2962" s="0" t="str">
        <f aca="false">IF($A2962="","",INDEX(CARTAO_COMPRAS!$E:$E,INT((ROW()-2)/20)+2))</f>
        <v/>
      </c>
      <c r="E2962" s="0" t="str">
        <f aca="false">IF($A2962="","",INDEX(CARTAO_COMPRAS!$H:$H,INT((ROW()-2)/20)+2)+MOD(ROW()-2,20))</f>
        <v/>
      </c>
      <c r="F2962" s="0" t="str">
        <f aca="false">IF($A2962="","",INDEX(CARTAO_COMPRAS!$G:$G,INT((ROW()-2)/20)+2))</f>
        <v/>
      </c>
      <c r="G2962" s="5" t="str">
        <f aca="false">IF($A2962="","",INDEX(CARTAO_COMPRAS!$I:$I,INT((ROW()-2)/20)+2))</f>
        <v/>
      </c>
      <c r="H2962" s="4" t="str">
        <f aca="false">IF($A2962="","",EDATE(INDEX(CARTAO_COMPRAS!$J:$J,INT((ROW()-2)/20)+2),MOD(ROW()-2,20)))</f>
        <v/>
      </c>
      <c r="I2962" s="4" t="str">
        <f aca="false">IF($H2962="","",$H2962-WEEKDAY($H2962,2)+1)</f>
        <v/>
      </c>
      <c r="J2962" s="4" t="str">
        <f aca="false">IF($I2962="","",$I2962+6)</f>
        <v/>
      </c>
      <c r="K2962" s="6" t="str">
        <f aca="false">IF($H2962="","",DATE(YEAR($H2962),MONTH($H2962),1))</f>
        <v/>
      </c>
      <c r="L2962" s="0" t="str">
        <f aca="false">IF($A2962="","",INDEX(CARTAO_COMPRAS!$K:$K,INT((ROW()-2)/20)+2))</f>
        <v/>
      </c>
      <c r="M2962" s="0" t="str">
        <f aca="false">IF($A2962="","","Compra no cartão")</f>
        <v/>
      </c>
    </row>
    <row r="2963" customFormat="false" ht="13.5" hidden="false" customHeight="false" outlineLevel="0" collapsed="false">
      <c r="A2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3" s="0" t="str">
        <f aca="false">IF($A2963="","",INDEX(CARTAO_COMPRAS!$C:$C,INT((ROW()-2)/20)+2))</f>
        <v/>
      </c>
      <c r="C2963" s="0" t="str">
        <f aca="false">IF($A2963="","",INDEX(CARTAO_COMPRAS!$D:$D,INT((ROW()-2)/20)+2))</f>
        <v/>
      </c>
      <c r="D2963" s="0" t="str">
        <f aca="false">IF($A2963="","",INDEX(CARTAO_COMPRAS!$E:$E,INT((ROW()-2)/20)+2))</f>
        <v/>
      </c>
      <c r="E2963" s="0" t="str">
        <f aca="false">IF($A2963="","",INDEX(CARTAO_COMPRAS!$H:$H,INT((ROW()-2)/20)+2)+MOD(ROW()-2,20))</f>
        <v/>
      </c>
      <c r="F2963" s="0" t="str">
        <f aca="false">IF($A2963="","",INDEX(CARTAO_COMPRAS!$G:$G,INT((ROW()-2)/20)+2))</f>
        <v/>
      </c>
      <c r="G2963" s="5" t="str">
        <f aca="false">IF($A2963="","",INDEX(CARTAO_COMPRAS!$I:$I,INT((ROW()-2)/20)+2))</f>
        <v/>
      </c>
      <c r="H2963" s="4" t="str">
        <f aca="false">IF($A2963="","",EDATE(INDEX(CARTAO_COMPRAS!$J:$J,INT((ROW()-2)/20)+2),MOD(ROW()-2,20)))</f>
        <v/>
      </c>
      <c r="I2963" s="4" t="str">
        <f aca="false">IF($H2963="","",$H2963-WEEKDAY($H2963,2)+1)</f>
        <v/>
      </c>
      <c r="J2963" s="4" t="str">
        <f aca="false">IF($I2963="","",$I2963+6)</f>
        <v/>
      </c>
      <c r="K2963" s="6" t="str">
        <f aca="false">IF($H2963="","",DATE(YEAR($H2963),MONTH($H2963),1))</f>
        <v/>
      </c>
      <c r="L2963" s="0" t="str">
        <f aca="false">IF($A2963="","",INDEX(CARTAO_COMPRAS!$K:$K,INT((ROW()-2)/20)+2))</f>
        <v/>
      </c>
      <c r="M2963" s="0" t="str">
        <f aca="false">IF($A2963="","","Compra no cartão")</f>
        <v/>
      </c>
    </row>
    <row r="2964" customFormat="false" ht="13.5" hidden="false" customHeight="false" outlineLevel="0" collapsed="false">
      <c r="A2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4" s="0" t="str">
        <f aca="false">IF($A2964="","",INDEX(CARTAO_COMPRAS!$C:$C,INT((ROW()-2)/20)+2))</f>
        <v/>
      </c>
      <c r="C2964" s="0" t="str">
        <f aca="false">IF($A2964="","",INDEX(CARTAO_COMPRAS!$D:$D,INT((ROW()-2)/20)+2))</f>
        <v/>
      </c>
      <c r="D2964" s="0" t="str">
        <f aca="false">IF($A2964="","",INDEX(CARTAO_COMPRAS!$E:$E,INT((ROW()-2)/20)+2))</f>
        <v/>
      </c>
      <c r="E2964" s="0" t="str">
        <f aca="false">IF($A2964="","",INDEX(CARTAO_COMPRAS!$H:$H,INT((ROW()-2)/20)+2)+MOD(ROW()-2,20))</f>
        <v/>
      </c>
      <c r="F2964" s="0" t="str">
        <f aca="false">IF($A2964="","",INDEX(CARTAO_COMPRAS!$G:$G,INT((ROW()-2)/20)+2))</f>
        <v/>
      </c>
      <c r="G2964" s="5" t="str">
        <f aca="false">IF($A2964="","",INDEX(CARTAO_COMPRAS!$I:$I,INT((ROW()-2)/20)+2))</f>
        <v/>
      </c>
      <c r="H2964" s="4" t="str">
        <f aca="false">IF($A2964="","",EDATE(INDEX(CARTAO_COMPRAS!$J:$J,INT((ROW()-2)/20)+2),MOD(ROW()-2,20)))</f>
        <v/>
      </c>
      <c r="I2964" s="4" t="str">
        <f aca="false">IF($H2964="","",$H2964-WEEKDAY($H2964,2)+1)</f>
        <v/>
      </c>
      <c r="J2964" s="4" t="str">
        <f aca="false">IF($I2964="","",$I2964+6)</f>
        <v/>
      </c>
      <c r="K2964" s="6" t="str">
        <f aca="false">IF($H2964="","",DATE(YEAR($H2964),MONTH($H2964),1))</f>
        <v/>
      </c>
      <c r="L2964" s="0" t="str">
        <f aca="false">IF($A2964="","",INDEX(CARTAO_COMPRAS!$K:$K,INT((ROW()-2)/20)+2))</f>
        <v/>
      </c>
      <c r="M2964" s="0" t="str">
        <f aca="false">IF($A2964="","","Compra no cartão")</f>
        <v/>
      </c>
    </row>
    <row r="2965" customFormat="false" ht="13.5" hidden="false" customHeight="false" outlineLevel="0" collapsed="false">
      <c r="A2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5" s="0" t="str">
        <f aca="false">IF($A2965="","",INDEX(CARTAO_COMPRAS!$C:$C,INT((ROW()-2)/20)+2))</f>
        <v/>
      </c>
      <c r="C2965" s="0" t="str">
        <f aca="false">IF($A2965="","",INDEX(CARTAO_COMPRAS!$D:$D,INT((ROW()-2)/20)+2))</f>
        <v/>
      </c>
      <c r="D2965" s="0" t="str">
        <f aca="false">IF($A2965="","",INDEX(CARTAO_COMPRAS!$E:$E,INT((ROW()-2)/20)+2))</f>
        <v/>
      </c>
      <c r="E2965" s="0" t="str">
        <f aca="false">IF($A2965="","",INDEX(CARTAO_COMPRAS!$H:$H,INT((ROW()-2)/20)+2)+MOD(ROW()-2,20))</f>
        <v/>
      </c>
      <c r="F2965" s="0" t="str">
        <f aca="false">IF($A2965="","",INDEX(CARTAO_COMPRAS!$G:$G,INT((ROW()-2)/20)+2))</f>
        <v/>
      </c>
      <c r="G2965" s="5" t="str">
        <f aca="false">IF($A2965="","",INDEX(CARTAO_COMPRAS!$I:$I,INT((ROW()-2)/20)+2))</f>
        <v/>
      </c>
      <c r="H2965" s="4" t="str">
        <f aca="false">IF($A2965="","",EDATE(INDEX(CARTAO_COMPRAS!$J:$J,INT((ROW()-2)/20)+2),MOD(ROW()-2,20)))</f>
        <v/>
      </c>
      <c r="I2965" s="4" t="str">
        <f aca="false">IF($H2965="","",$H2965-WEEKDAY($H2965,2)+1)</f>
        <v/>
      </c>
      <c r="J2965" s="4" t="str">
        <f aca="false">IF($I2965="","",$I2965+6)</f>
        <v/>
      </c>
      <c r="K2965" s="6" t="str">
        <f aca="false">IF($H2965="","",DATE(YEAR($H2965),MONTH($H2965),1))</f>
        <v/>
      </c>
      <c r="L2965" s="0" t="str">
        <f aca="false">IF($A2965="","",INDEX(CARTAO_COMPRAS!$K:$K,INT((ROW()-2)/20)+2))</f>
        <v/>
      </c>
      <c r="M2965" s="0" t="str">
        <f aca="false">IF($A2965="","","Compra no cartão")</f>
        <v/>
      </c>
    </row>
    <row r="2966" customFormat="false" ht="13.5" hidden="false" customHeight="false" outlineLevel="0" collapsed="false">
      <c r="A2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6" s="0" t="str">
        <f aca="false">IF($A2966="","",INDEX(CARTAO_COMPRAS!$C:$C,INT((ROW()-2)/20)+2))</f>
        <v/>
      </c>
      <c r="C2966" s="0" t="str">
        <f aca="false">IF($A2966="","",INDEX(CARTAO_COMPRAS!$D:$D,INT((ROW()-2)/20)+2))</f>
        <v/>
      </c>
      <c r="D2966" s="0" t="str">
        <f aca="false">IF($A2966="","",INDEX(CARTAO_COMPRAS!$E:$E,INT((ROW()-2)/20)+2))</f>
        <v/>
      </c>
      <c r="E2966" s="0" t="str">
        <f aca="false">IF($A2966="","",INDEX(CARTAO_COMPRAS!$H:$H,INT((ROW()-2)/20)+2)+MOD(ROW()-2,20))</f>
        <v/>
      </c>
      <c r="F2966" s="0" t="str">
        <f aca="false">IF($A2966="","",INDEX(CARTAO_COMPRAS!$G:$G,INT((ROW()-2)/20)+2))</f>
        <v/>
      </c>
      <c r="G2966" s="5" t="str">
        <f aca="false">IF($A2966="","",INDEX(CARTAO_COMPRAS!$I:$I,INT((ROW()-2)/20)+2))</f>
        <v/>
      </c>
      <c r="H2966" s="4" t="str">
        <f aca="false">IF($A2966="","",EDATE(INDEX(CARTAO_COMPRAS!$J:$J,INT((ROW()-2)/20)+2),MOD(ROW()-2,20)))</f>
        <v/>
      </c>
      <c r="I2966" s="4" t="str">
        <f aca="false">IF($H2966="","",$H2966-WEEKDAY($H2966,2)+1)</f>
        <v/>
      </c>
      <c r="J2966" s="4" t="str">
        <f aca="false">IF($I2966="","",$I2966+6)</f>
        <v/>
      </c>
      <c r="K2966" s="6" t="str">
        <f aca="false">IF($H2966="","",DATE(YEAR($H2966),MONTH($H2966),1))</f>
        <v/>
      </c>
      <c r="L2966" s="0" t="str">
        <f aca="false">IF($A2966="","",INDEX(CARTAO_COMPRAS!$K:$K,INT((ROW()-2)/20)+2))</f>
        <v/>
      </c>
      <c r="M2966" s="0" t="str">
        <f aca="false">IF($A2966="","","Compra no cartão")</f>
        <v/>
      </c>
    </row>
    <row r="2967" customFormat="false" ht="13.5" hidden="false" customHeight="false" outlineLevel="0" collapsed="false">
      <c r="A2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7" s="0" t="str">
        <f aca="false">IF($A2967="","",INDEX(CARTAO_COMPRAS!$C:$C,INT((ROW()-2)/20)+2))</f>
        <v/>
      </c>
      <c r="C2967" s="0" t="str">
        <f aca="false">IF($A2967="","",INDEX(CARTAO_COMPRAS!$D:$D,INT((ROW()-2)/20)+2))</f>
        <v/>
      </c>
      <c r="D2967" s="0" t="str">
        <f aca="false">IF($A2967="","",INDEX(CARTAO_COMPRAS!$E:$E,INT((ROW()-2)/20)+2))</f>
        <v/>
      </c>
      <c r="E2967" s="0" t="str">
        <f aca="false">IF($A2967="","",INDEX(CARTAO_COMPRAS!$H:$H,INT((ROW()-2)/20)+2)+MOD(ROW()-2,20))</f>
        <v/>
      </c>
      <c r="F2967" s="0" t="str">
        <f aca="false">IF($A2967="","",INDEX(CARTAO_COMPRAS!$G:$G,INT((ROW()-2)/20)+2))</f>
        <v/>
      </c>
      <c r="G2967" s="5" t="str">
        <f aca="false">IF($A2967="","",INDEX(CARTAO_COMPRAS!$I:$I,INT((ROW()-2)/20)+2))</f>
        <v/>
      </c>
      <c r="H2967" s="4" t="str">
        <f aca="false">IF($A2967="","",EDATE(INDEX(CARTAO_COMPRAS!$J:$J,INT((ROW()-2)/20)+2),MOD(ROW()-2,20)))</f>
        <v/>
      </c>
      <c r="I2967" s="4" t="str">
        <f aca="false">IF($H2967="","",$H2967-WEEKDAY($H2967,2)+1)</f>
        <v/>
      </c>
      <c r="J2967" s="4" t="str">
        <f aca="false">IF($I2967="","",$I2967+6)</f>
        <v/>
      </c>
      <c r="K2967" s="6" t="str">
        <f aca="false">IF($H2967="","",DATE(YEAR($H2967),MONTH($H2967),1))</f>
        <v/>
      </c>
      <c r="L2967" s="0" t="str">
        <f aca="false">IF($A2967="","",INDEX(CARTAO_COMPRAS!$K:$K,INT((ROW()-2)/20)+2))</f>
        <v/>
      </c>
      <c r="M2967" s="0" t="str">
        <f aca="false">IF($A2967="","","Compra no cartão")</f>
        <v/>
      </c>
    </row>
    <row r="2968" customFormat="false" ht="13.5" hidden="false" customHeight="false" outlineLevel="0" collapsed="false">
      <c r="A2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8" s="0" t="str">
        <f aca="false">IF($A2968="","",INDEX(CARTAO_COMPRAS!$C:$C,INT((ROW()-2)/20)+2))</f>
        <v/>
      </c>
      <c r="C2968" s="0" t="str">
        <f aca="false">IF($A2968="","",INDEX(CARTAO_COMPRAS!$D:$D,INT((ROW()-2)/20)+2))</f>
        <v/>
      </c>
      <c r="D2968" s="0" t="str">
        <f aca="false">IF($A2968="","",INDEX(CARTAO_COMPRAS!$E:$E,INT((ROW()-2)/20)+2))</f>
        <v/>
      </c>
      <c r="E2968" s="0" t="str">
        <f aca="false">IF($A2968="","",INDEX(CARTAO_COMPRAS!$H:$H,INT((ROW()-2)/20)+2)+MOD(ROW()-2,20))</f>
        <v/>
      </c>
      <c r="F2968" s="0" t="str">
        <f aca="false">IF($A2968="","",INDEX(CARTAO_COMPRAS!$G:$G,INT((ROW()-2)/20)+2))</f>
        <v/>
      </c>
      <c r="G2968" s="5" t="str">
        <f aca="false">IF($A2968="","",INDEX(CARTAO_COMPRAS!$I:$I,INT((ROW()-2)/20)+2))</f>
        <v/>
      </c>
      <c r="H2968" s="4" t="str">
        <f aca="false">IF($A2968="","",EDATE(INDEX(CARTAO_COMPRAS!$J:$J,INT((ROW()-2)/20)+2),MOD(ROW()-2,20)))</f>
        <v/>
      </c>
      <c r="I2968" s="4" t="str">
        <f aca="false">IF($H2968="","",$H2968-WEEKDAY($H2968,2)+1)</f>
        <v/>
      </c>
      <c r="J2968" s="4" t="str">
        <f aca="false">IF($I2968="","",$I2968+6)</f>
        <v/>
      </c>
      <c r="K2968" s="6" t="str">
        <f aca="false">IF($H2968="","",DATE(YEAR($H2968),MONTH($H2968),1))</f>
        <v/>
      </c>
      <c r="L2968" s="0" t="str">
        <f aca="false">IF($A2968="","",INDEX(CARTAO_COMPRAS!$K:$K,INT((ROW()-2)/20)+2))</f>
        <v/>
      </c>
      <c r="M2968" s="0" t="str">
        <f aca="false">IF($A2968="","","Compra no cartão")</f>
        <v/>
      </c>
    </row>
    <row r="2969" customFormat="false" ht="13.5" hidden="false" customHeight="false" outlineLevel="0" collapsed="false">
      <c r="A2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69" s="0" t="str">
        <f aca="false">IF($A2969="","",INDEX(CARTAO_COMPRAS!$C:$C,INT((ROW()-2)/20)+2))</f>
        <v/>
      </c>
      <c r="C2969" s="0" t="str">
        <f aca="false">IF($A2969="","",INDEX(CARTAO_COMPRAS!$D:$D,INT((ROW()-2)/20)+2))</f>
        <v/>
      </c>
      <c r="D2969" s="0" t="str">
        <f aca="false">IF($A2969="","",INDEX(CARTAO_COMPRAS!$E:$E,INT((ROW()-2)/20)+2))</f>
        <v/>
      </c>
      <c r="E2969" s="0" t="str">
        <f aca="false">IF($A2969="","",INDEX(CARTAO_COMPRAS!$H:$H,INT((ROW()-2)/20)+2)+MOD(ROW()-2,20))</f>
        <v/>
      </c>
      <c r="F2969" s="0" t="str">
        <f aca="false">IF($A2969="","",INDEX(CARTAO_COMPRAS!$G:$G,INT((ROW()-2)/20)+2))</f>
        <v/>
      </c>
      <c r="G2969" s="5" t="str">
        <f aca="false">IF($A2969="","",INDEX(CARTAO_COMPRAS!$I:$I,INT((ROW()-2)/20)+2))</f>
        <v/>
      </c>
      <c r="H2969" s="4" t="str">
        <f aca="false">IF($A2969="","",EDATE(INDEX(CARTAO_COMPRAS!$J:$J,INT((ROW()-2)/20)+2),MOD(ROW()-2,20)))</f>
        <v/>
      </c>
      <c r="I2969" s="4" t="str">
        <f aca="false">IF($H2969="","",$H2969-WEEKDAY($H2969,2)+1)</f>
        <v/>
      </c>
      <c r="J2969" s="4" t="str">
        <f aca="false">IF($I2969="","",$I2969+6)</f>
        <v/>
      </c>
      <c r="K2969" s="6" t="str">
        <f aca="false">IF($H2969="","",DATE(YEAR($H2969),MONTH($H2969),1))</f>
        <v/>
      </c>
      <c r="L2969" s="0" t="str">
        <f aca="false">IF($A2969="","",INDEX(CARTAO_COMPRAS!$K:$K,INT((ROW()-2)/20)+2))</f>
        <v/>
      </c>
      <c r="M2969" s="0" t="str">
        <f aca="false">IF($A2969="","","Compra no cartão")</f>
        <v/>
      </c>
    </row>
    <row r="2970" customFormat="false" ht="13.5" hidden="false" customHeight="false" outlineLevel="0" collapsed="false">
      <c r="A2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0" s="0" t="str">
        <f aca="false">IF($A2970="","",INDEX(CARTAO_COMPRAS!$C:$C,INT((ROW()-2)/20)+2))</f>
        <v/>
      </c>
      <c r="C2970" s="0" t="str">
        <f aca="false">IF($A2970="","",INDEX(CARTAO_COMPRAS!$D:$D,INT((ROW()-2)/20)+2))</f>
        <v/>
      </c>
      <c r="D2970" s="0" t="str">
        <f aca="false">IF($A2970="","",INDEX(CARTAO_COMPRAS!$E:$E,INT((ROW()-2)/20)+2))</f>
        <v/>
      </c>
      <c r="E2970" s="0" t="str">
        <f aca="false">IF($A2970="","",INDEX(CARTAO_COMPRAS!$H:$H,INT((ROW()-2)/20)+2)+MOD(ROW()-2,20))</f>
        <v/>
      </c>
      <c r="F2970" s="0" t="str">
        <f aca="false">IF($A2970="","",INDEX(CARTAO_COMPRAS!$G:$G,INT((ROW()-2)/20)+2))</f>
        <v/>
      </c>
      <c r="G2970" s="5" t="str">
        <f aca="false">IF($A2970="","",INDEX(CARTAO_COMPRAS!$I:$I,INT((ROW()-2)/20)+2))</f>
        <v/>
      </c>
      <c r="H2970" s="4" t="str">
        <f aca="false">IF($A2970="","",EDATE(INDEX(CARTAO_COMPRAS!$J:$J,INT((ROW()-2)/20)+2),MOD(ROW()-2,20)))</f>
        <v/>
      </c>
      <c r="I2970" s="4" t="str">
        <f aca="false">IF($H2970="","",$H2970-WEEKDAY($H2970,2)+1)</f>
        <v/>
      </c>
      <c r="J2970" s="4" t="str">
        <f aca="false">IF($I2970="","",$I2970+6)</f>
        <v/>
      </c>
      <c r="K2970" s="6" t="str">
        <f aca="false">IF($H2970="","",DATE(YEAR($H2970),MONTH($H2970),1))</f>
        <v/>
      </c>
      <c r="L2970" s="0" t="str">
        <f aca="false">IF($A2970="","",INDEX(CARTAO_COMPRAS!$K:$K,INT((ROW()-2)/20)+2))</f>
        <v/>
      </c>
      <c r="M2970" s="0" t="str">
        <f aca="false">IF($A2970="","","Compra no cartão")</f>
        <v/>
      </c>
    </row>
    <row r="2971" customFormat="false" ht="13.5" hidden="false" customHeight="false" outlineLevel="0" collapsed="false">
      <c r="A2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1" s="0" t="str">
        <f aca="false">IF($A2971="","",INDEX(CARTAO_COMPRAS!$C:$C,INT((ROW()-2)/20)+2))</f>
        <v/>
      </c>
      <c r="C2971" s="0" t="str">
        <f aca="false">IF($A2971="","",INDEX(CARTAO_COMPRAS!$D:$D,INT((ROW()-2)/20)+2))</f>
        <v/>
      </c>
      <c r="D2971" s="0" t="str">
        <f aca="false">IF($A2971="","",INDEX(CARTAO_COMPRAS!$E:$E,INT((ROW()-2)/20)+2))</f>
        <v/>
      </c>
      <c r="E2971" s="0" t="str">
        <f aca="false">IF($A2971="","",INDEX(CARTAO_COMPRAS!$H:$H,INT((ROW()-2)/20)+2)+MOD(ROW()-2,20))</f>
        <v/>
      </c>
      <c r="F2971" s="0" t="str">
        <f aca="false">IF($A2971="","",INDEX(CARTAO_COMPRAS!$G:$G,INT((ROW()-2)/20)+2))</f>
        <v/>
      </c>
      <c r="G2971" s="5" t="str">
        <f aca="false">IF($A2971="","",INDEX(CARTAO_COMPRAS!$I:$I,INT((ROW()-2)/20)+2))</f>
        <v/>
      </c>
      <c r="H2971" s="4" t="str">
        <f aca="false">IF($A2971="","",EDATE(INDEX(CARTAO_COMPRAS!$J:$J,INT((ROW()-2)/20)+2),MOD(ROW()-2,20)))</f>
        <v/>
      </c>
      <c r="I2971" s="4" t="str">
        <f aca="false">IF($H2971="","",$H2971-WEEKDAY($H2971,2)+1)</f>
        <v/>
      </c>
      <c r="J2971" s="4" t="str">
        <f aca="false">IF($I2971="","",$I2971+6)</f>
        <v/>
      </c>
      <c r="K2971" s="6" t="str">
        <f aca="false">IF($H2971="","",DATE(YEAR($H2971),MONTH($H2971),1))</f>
        <v/>
      </c>
      <c r="L2971" s="0" t="str">
        <f aca="false">IF($A2971="","",INDEX(CARTAO_COMPRAS!$K:$K,INT((ROW()-2)/20)+2))</f>
        <v/>
      </c>
      <c r="M2971" s="0" t="str">
        <f aca="false">IF($A2971="","","Compra no cartão")</f>
        <v/>
      </c>
    </row>
    <row r="2972" customFormat="false" ht="13.5" hidden="false" customHeight="false" outlineLevel="0" collapsed="false">
      <c r="A2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2" s="0" t="str">
        <f aca="false">IF($A2972="","",INDEX(CARTAO_COMPRAS!$C:$C,INT((ROW()-2)/20)+2))</f>
        <v/>
      </c>
      <c r="C2972" s="0" t="str">
        <f aca="false">IF($A2972="","",INDEX(CARTAO_COMPRAS!$D:$D,INT((ROW()-2)/20)+2))</f>
        <v/>
      </c>
      <c r="D2972" s="0" t="str">
        <f aca="false">IF($A2972="","",INDEX(CARTAO_COMPRAS!$E:$E,INT((ROW()-2)/20)+2))</f>
        <v/>
      </c>
      <c r="E2972" s="0" t="str">
        <f aca="false">IF($A2972="","",INDEX(CARTAO_COMPRAS!$H:$H,INT((ROW()-2)/20)+2)+MOD(ROW()-2,20))</f>
        <v/>
      </c>
      <c r="F2972" s="0" t="str">
        <f aca="false">IF($A2972="","",INDEX(CARTAO_COMPRAS!$G:$G,INT((ROW()-2)/20)+2))</f>
        <v/>
      </c>
      <c r="G2972" s="5" t="str">
        <f aca="false">IF($A2972="","",INDEX(CARTAO_COMPRAS!$I:$I,INT((ROW()-2)/20)+2))</f>
        <v/>
      </c>
      <c r="H2972" s="4" t="str">
        <f aca="false">IF($A2972="","",EDATE(INDEX(CARTAO_COMPRAS!$J:$J,INT((ROW()-2)/20)+2),MOD(ROW()-2,20)))</f>
        <v/>
      </c>
      <c r="I2972" s="4" t="str">
        <f aca="false">IF($H2972="","",$H2972-WEEKDAY($H2972,2)+1)</f>
        <v/>
      </c>
      <c r="J2972" s="4" t="str">
        <f aca="false">IF($I2972="","",$I2972+6)</f>
        <v/>
      </c>
      <c r="K2972" s="6" t="str">
        <f aca="false">IF($H2972="","",DATE(YEAR($H2972),MONTH($H2972),1))</f>
        <v/>
      </c>
      <c r="L2972" s="0" t="str">
        <f aca="false">IF($A2972="","",INDEX(CARTAO_COMPRAS!$K:$K,INT((ROW()-2)/20)+2))</f>
        <v/>
      </c>
      <c r="M2972" s="0" t="str">
        <f aca="false">IF($A2972="","","Compra no cartão")</f>
        <v/>
      </c>
    </row>
    <row r="2973" customFormat="false" ht="13.5" hidden="false" customHeight="false" outlineLevel="0" collapsed="false">
      <c r="A2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3" s="0" t="str">
        <f aca="false">IF($A2973="","",INDEX(CARTAO_COMPRAS!$C:$C,INT((ROW()-2)/20)+2))</f>
        <v/>
      </c>
      <c r="C2973" s="0" t="str">
        <f aca="false">IF($A2973="","",INDEX(CARTAO_COMPRAS!$D:$D,INT((ROW()-2)/20)+2))</f>
        <v/>
      </c>
      <c r="D2973" s="0" t="str">
        <f aca="false">IF($A2973="","",INDEX(CARTAO_COMPRAS!$E:$E,INT((ROW()-2)/20)+2))</f>
        <v/>
      </c>
      <c r="E2973" s="0" t="str">
        <f aca="false">IF($A2973="","",INDEX(CARTAO_COMPRAS!$H:$H,INT((ROW()-2)/20)+2)+MOD(ROW()-2,20))</f>
        <v/>
      </c>
      <c r="F2973" s="0" t="str">
        <f aca="false">IF($A2973="","",INDEX(CARTAO_COMPRAS!$G:$G,INT((ROW()-2)/20)+2))</f>
        <v/>
      </c>
      <c r="G2973" s="5" t="str">
        <f aca="false">IF($A2973="","",INDEX(CARTAO_COMPRAS!$I:$I,INT((ROW()-2)/20)+2))</f>
        <v/>
      </c>
      <c r="H2973" s="4" t="str">
        <f aca="false">IF($A2973="","",EDATE(INDEX(CARTAO_COMPRAS!$J:$J,INT((ROW()-2)/20)+2),MOD(ROW()-2,20)))</f>
        <v/>
      </c>
      <c r="I2973" s="4" t="str">
        <f aca="false">IF($H2973="","",$H2973-WEEKDAY($H2973,2)+1)</f>
        <v/>
      </c>
      <c r="J2973" s="4" t="str">
        <f aca="false">IF($I2973="","",$I2973+6)</f>
        <v/>
      </c>
      <c r="K2973" s="6" t="str">
        <f aca="false">IF($H2973="","",DATE(YEAR($H2973),MONTH($H2973),1))</f>
        <v/>
      </c>
      <c r="L2973" s="0" t="str">
        <f aca="false">IF($A2973="","",INDEX(CARTAO_COMPRAS!$K:$K,INT((ROW()-2)/20)+2))</f>
        <v/>
      </c>
      <c r="M2973" s="0" t="str">
        <f aca="false">IF($A2973="","","Compra no cartão")</f>
        <v/>
      </c>
    </row>
    <row r="2974" customFormat="false" ht="13.5" hidden="false" customHeight="false" outlineLevel="0" collapsed="false">
      <c r="A2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4" s="0" t="str">
        <f aca="false">IF($A2974="","",INDEX(CARTAO_COMPRAS!$C:$C,INT((ROW()-2)/20)+2))</f>
        <v/>
      </c>
      <c r="C2974" s="0" t="str">
        <f aca="false">IF($A2974="","",INDEX(CARTAO_COMPRAS!$D:$D,INT((ROW()-2)/20)+2))</f>
        <v/>
      </c>
      <c r="D2974" s="0" t="str">
        <f aca="false">IF($A2974="","",INDEX(CARTAO_COMPRAS!$E:$E,INT((ROW()-2)/20)+2))</f>
        <v/>
      </c>
      <c r="E2974" s="0" t="str">
        <f aca="false">IF($A2974="","",INDEX(CARTAO_COMPRAS!$H:$H,INT((ROW()-2)/20)+2)+MOD(ROW()-2,20))</f>
        <v/>
      </c>
      <c r="F2974" s="0" t="str">
        <f aca="false">IF($A2974="","",INDEX(CARTAO_COMPRAS!$G:$G,INT((ROW()-2)/20)+2))</f>
        <v/>
      </c>
      <c r="G2974" s="5" t="str">
        <f aca="false">IF($A2974="","",INDEX(CARTAO_COMPRAS!$I:$I,INT((ROW()-2)/20)+2))</f>
        <v/>
      </c>
      <c r="H2974" s="4" t="str">
        <f aca="false">IF($A2974="","",EDATE(INDEX(CARTAO_COMPRAS!$J:$J,INT((ROW()-2)/20)+2),MOD(ROW()-2,20)))</f>
        <v/>
      </c>
      <c r="I2974" s="4" t="str">
        <f aca="false">IF($H2974="","",$H2974-WEEKDAY($H2974,2)+1)</f>
        <v/>
      </c>
      <c r="J2974" s="4" t="str">
        <f aca="false">IF($I2974="","",$I2974+6)</f>
        <v/>
      </c>
      <c r="K2974" s="6" t="str">
        <f aca="false">IF($H2974="","",DATE(YEAR($H2974),MONTH($H2974),1))</f>
        <v/>
      </c>
      <c r="L2974" s="0" t="str">
        <f aca="false">IF($A2974="","",INDEX(CARTAO_COMPRAS!$K:$K,INT((ROW()-2)/20)+2))</f>
        <v/>
      </c>
      <c r="M2974" s="0" t="str">
        <f aca="false">IF($A2974="","","Compra no cartão")</f>
        <v/>
      </c>
    </row>
    <row r="2975" customFormat="false" ht="13.5" hidden="false" customHeight="false" outlineLevel="0" collapsed="false">
      <c r="A2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5" s="0" t="str">
        <f aca="false">IF($A2975="","",INDEX(CARTAO_COMPRAS!$C:$C,INT((ROW()-2)/20)+2))</f>
        <v/>
      </c>
      <c r="C2975" s="0" t="str">
        <f aca="false">IF($A2975="","",INDEX(CARTAO_COMPRAS!$D:$D,INT((ROW()-2)/20)+2))</f>
        <v/>
      </c>
      <c r="D2975" s="0" t="str">
        <f aca="false">IF($A2975="","",INDEX(CARTAO_COMPRAS!$E:$E,INT((ROW()-2)/20)+2))</f>
        <v/>
      </c>
      <c r="E2975" s="0" t="str">
        <f aca="false">IF($A2975="","",INDEX(CARTAO_COMPRAS!$H:$H,INT((ROW()-2)/20)+2)+MOD(ROW()-2,20))</f>
        <v/>
      </c>
      <c r="F2975" s="0" t="str">
        <f aca="false">IF($A2975="","",INDEX(CARTAO_COMPRAS!$G:$G,INT((ROW()-2)/20)+2))</f>
        <v/>
      </c>
      <c r="G2975" s="5" t="str">
        <f aca="false">IF($A2975="","",INDEX(CARTAO_COMPRAS!$I:$I,INT((ROW()-2)/20)+2))</f>
        <v/>
      </c>
      <c r="H2975" s="4" t="str">
        <f aca="false">IF($A2975="","",EDATE(INDEX(CARTAO_COMPRAS!$J:$J,INT((ROW()-2)/20)+2),MOD(ROW()-2,20)))</f>
        <v/>
      </c>
      <c r="I2975" s="4" t="str">
        <f aca="false">IF($H2975="","",$H2975-WEEKDAY($H2975,2)+1)</f>
        <v/>
      </c>
      <c r="J2975" s="4" t="str">
        <f aca="false">IF($I2975="","",$I2975+6)</f>
        <v/>
      </c>
      <c r="K2975" s="6" t="str">
        <f aca="false">IF($H2975="","",DATE(YEAR($H2975),MONTH($H2975),1))</f>
        <v/>
      </c>
      <c r="L2975" s="0" t="str">
        <f aca="false">IF($A2975="","",INDEX(CARTAO_COMPRAS!$K:$K,INT((ROW()-2)/20)+2))</f>
        <v/>
      </c>
      <c r="M2975" s="0" t="str">
        <f aca="false">IF($A2975="","","Compra no cartão")</f>
        <v/>
      </c>
    </row>
    <row r="2976" customFormat="false" ht="13.5" hidden="false" customHeight="false" outlineLevel="0" collapsed="false">
      <c r="A2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6" s="0" t="str">
        <f aca="false">IF($A2976="","",INDEX(CARTAO_COMPRAS!$C:$C,INT((ROW()-2)/20)+2))</f>
        <v/>
      </c>
      <c r="C2976" s="0" t="str">
        <f aca="false">IF($A2976="","",INDEX(CARTAO_COMPRAS!$D:$D,INT((ROW()-2)/20)+2))</f>
        <v/>
      </c>
      <c r="D2976" s="0" t="str">
        <f aca="false">IF($A2976="","",INDEX(CARTAO_COMPRAS!$E:$E,INT((ROW()-2)/20)+2))</f>
        <v/>
      </c>
      <c r="E2976" s="0" t="str">
        <f aca="false">IF($A2976="","",INDEX(CARTAO_COMPRAS!$H:$H,INT((ROW()-2)/20)+2)+MOD(ROW()-2,20))</f>
        <v/>
      </c>
      <c r="F2976" s="0" t="str">
        <f aca="false">IF($A2976="","",INDEX(CARTAO_COMPRAS!$G:$G,INT((ROW()-2)/20)+2))</f>
        <v/>
      </c>
      <c r="G2976" s="5" t="str">
        <f aca="false">IF($A2976="","",INDEX(CARTAO_COMPRAS!$I:$I,INT((ROW()-2)/20)+2))</f>
        <v/>
      </c>
      <c r="H2976" s="4" t="str">
        <f aca="false">IF($A2976="","",EDATE(INDEX(CARTAO_COMPRAS!$J:$J,INT((ROW()-2)/20)+2),MOD(ROW()-2,20)))</f>
        <v/>
      </c>
      <c r="I2976" s="4" t="str">
        <f aca="false">IF($H2976="","",$H2976-WEEKDAY($H2976,2)+1)</f>
        <v/>
      </c>
      <c r="J2976" s="4" t="str">
        <f aca="false">IF($I2976="","",$I2976+6)</f>
        <v/>
      </c>
      <c r="K2976" s="6" t="str">
        <f aca="false">IF($H2976="","",DATE(YEAR($H2976),MONTH($H2976),1))</f>
        <v/>
      </c>
      <c r="L2976" s="0" t="str">
        <f aca="false">IF($A2976="","",INDEX(CARTAO_COMPRAS!$K:$K,INT((ROW()-2)/20)+2))</f>
        <v/>
      </c>
      <c r="M2976" s="0" t="str">
        <f aca="false">IF($A2976="","","Compra no cartão")</f>
        <v/>
      </c>
    </row>
    <row r="2977" customFormat="false" ht="13.5" hidden="false" customHeight="false" outlineLevel="0" collapsed="false">
      <c r="A2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7" s="0" t="str">
        <f aca="false">IF($A2977="","",INDEX(CARTAO_COMPRAS!$C:$C,INT((ROW()-2)/20)+2))</f>
        <v/>
      </c>
      <c r="C2977" s="0" t="str">
        <f aca="false">IF($A2977="","",INDEX(CARTAO_COMPRAS!$D:$D,INT((ROW()-2)/20)+2))</f>
        <v/>
      </c>
      <c r="D2977" s="0" t="str">
        <f aca="false">IF($A2977="","",INDEX(CARTAO_COMPRAS!$E:$E,INT((ROW()-2)/20)+2))</f>
        <v/>
      </c>
      <c r="E2977" s="0" t="str">
        <f aca="false">IF($A2977="","",INDEX(CARTAO_COMPRAS!$H:$H,INT((ROW()-2)/20)+2)+MOD(ROW()-2,20))</f>
        <v/>
      </c>
      <c r="F2977" s="0" t="str">
        <f aca="false">IF($A2977="","",INDEX(CARTAO_COMPRAS!$G:$G,INT((ROW()-2)/20)+2))</f>
        <v/>
      </c>
      <c r="G2977" s="5" t="str">
        <f aca="false">IF($A2977="","",INDEX(CARTAO_COMPRAS!$I:$I,INT((ROW()-2)/20)+2))</f>
        <v/>
      </c>
      <c r="H2977" s="4" t="str">
        <f aca="false">IF($A2977="","",EDATE(INDEX(CARTAO_COMPRAS!$J:$J,INT((ROW()-2)/20)+2),MOD(ROW()-2,20)))</f>
        <v/>
      </c>
      <c r="I2977" s="4" t="str">
        <f aca="false">IF($H2977="","",$H2977-WEEKDAY($H2977,2)+1)</f>
        <v/>
      </c>
      <c r="J2977" s="4" t="str">
        <f aca="false">IF($I2977="","",$I2977+6)</f>
        <v/>
      </c>
      <c r="K2977" s="6" t="str">
        <f aca="false">IF($H2977="","",DATE(YEAR($H2977),MONTH($H2977),1))</f>
        <v/>
      </c>
      <c r="L2977" s="0" t="str">
        <f aca="false">IF($A2977="","",INDEX(CARTAO_COMPRAS!$K:$K,INT((ROW()-2)/20)+2))</f>
        <v/>
      </c>
      <c r="M2977" s="0" t="str">
        <f aca="false">IF($A2977="","","Compra no cartão")</f>
        <v/>
      </c>
    </row>
    <row r="2978" customFormat="false" ht="13.5" hidden="false" customHeight="false" outlineLevel="0" collapsed="false">
      <c r="A2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8" s="0" t="str">
        <f aca="false">IF($A2978="","",INDEX(CARTAO_COMPRAS!$C:$C,INT((ROW()-2)/20)+2))</f>
        <v/>
      </c>
      <c r="C2978" s="0" t="str">
        <f aca="false">IF($A2978="","",INDEX(CARTAO_COMPRAS!$D:$D,INT((ROW()-2)/20)+2))</f>
        <v/>
      </c>
      <c r="D2978" s="0" t="str">
        <f aca="false">IF($A2978="","",INDEX(CARTAO_COMPRAS!$E:$E,INT((ROW()-2)/20)+2))</f>
        <v/>
      </c>
      <c r="E2978" s="0" t="str">
        <f aca="false">IF($A2978="","",INDEX(CARTAO_COMPRAS!$H:$H,INT((ROW()-2)/20)+2)+MOD(ROW()-2,20))</f>
        <v/>
      </c>
      <c r="F2978" s="0" t="str">
        <f aca="false">IF($A2978="","",INDEX(CARTAO_COMPRAS!$G:$G,INT((ROW()-2)/20)+2))</f>
        <v/>
      </c>
      <c r="G2978" s="5" t="str">
        <f aca="false">IF($A2978="","",INDEX(CARTAO_COMPRAS!$I:$I,INT((ROW()-2)/20)+2))</f>
        <v/>
      </c>
      <c r="H2978" s="4" t="str">
        <f aca="false">IF($A2978="","",EDATE(INDEX(CARTAO_COMPRAS!$J:$J,INT((ROW()-2)/20)+2),MOD(ROW()-2,20)))</f>
        <v/>
      </c>
      <c r="I2978" s="4" t="str">
        <f aca="false">IF($H2978="","",$H2978-WEEKDAY($H2978,2)+1)</f>
        <v/>
      </c>
      <c r="J2978" s="4" t="str">
        <f aca="false">IF($I2978="","",$I2978+6)</f>
        <v/>
      </c>
      <c r="K2978" s="6" t="str">
        <f aca="false">IF($H2978="","",DATE(YEAR($H2978),MONTH($H2978),1))</f>
        <v/>
      </c>
      <c r="L2978" s="0" t="str">
        <f aca="false">IF($A2978="","",INDEX(CARTAO_COMPRAS!$K:$K,INT((ROW()-2)/20)+2))</f>
        <v/>
      </c>
      <c r="M2978" s="0" t="str">
        <f aca="false">IF($A2978="","","Compra no cartão")</f>
        <v/>
      </c>
    </row>
    <row r="2979" customFormat="false" ht="13.5" hidden="false" customHeight="false" outlineLevel="0" collapsed="false">
      <c r="A2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79" s="0" t="str">
        <f aca="false">IF($A2979="","",INDEX(CARTAO_COMPRAS!$C:$C,INT((ROW()-2)/20)+2))</f>
        <v/>
      </c>
      <c r="C2979" s="0" t="str">
        <f aca="false">IF($A2979="","",INDEX(CARTAO_COMPRAS!$D:$D,INT((ROW()-2)/20)+2))</f>
        <v/>
      </c>
      <c r="D2979" s="0" t="str">
        <f aca="false">IF($A2979="","",INDEX(CARTAO_COMPRAS!$E:$E,INT((ROW()-2)/20)+2))</f>
        <v/>
      </c>
      <c r="E2979" s="0" t="str">
        <f aca="false">IF($A2979="","",INDEX(CARTAO_COMPRAS!$H:$H,INT((ROW()-2)/20)+2)+MOD(ROW()-2,20))</f>
        <v/>
      </c>
      <c r="F2979" s="0" t="str">
        <f aca="false">IF($A2979="","",INDEX(CARTAO_COMPRAS!$G:$G,INT((ROW()-2)/20)+2))</f>
        <v/>
      </c>
      <c r="G2979" s="5" t="str">
        <f aca="false">IF($A2979="","",INDEX(CARTAO_COMPRAS!$I:$I,INT((ROW()-2)/20)+2))</f>
        <v/>
      </c>
      <c r="H2979" s="4" t="str">
        <f aca="false">IF($A2979="","",EDATE(INDEX(CARTAO_COMPRAS!$J:$J,INT((ROW()-2)/20)+2),MOD(ROW()-2,20)))</f>
        <v/>
      </c>
      <c r="I2979" s="4" t="str">
        <f aca="false">IF($H2979="","",$H2979-WEEKDAY($H2979,2)+1)</f>
        <v/>
      </c>
      <c r="J2979" s="4" t="str">
        <f aca="false">IF($I2979="","",$I2979+6)</f>
        <v/>
      </c>
      <c r="K2979" s="6" t="str">
        <f aca="false">IF($H2979="","",DATE(YEAR($H2979),MONTH($H2979),1))</f>
        <v/>
      </c>
      <c r="L2979" s="0" t="str">
        <f aca="false">IF($A2979="","",INDEX(CARTAO_COMPRAS!$K:$K,INT((ROW()-2)/20)+2))</f>
        <v/>
      </c>
      <c r="M2979" s="0" t="str">
        <f aca="false">IF($A2979="","","Compra no cartão")</f>
        <v/>
      </c>
    </row>
    <row r="2980" customFormat="false" ht="13.5" hidden="false" customHeight="false" outlineLevel="0" collapsed="false">
      <c r="A2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0" s="0" t="str">
        <f aca="false">IF($A2980="","",INDEX(CARTAO_COMPRAS!$C:$C,INT((ROW()-2)/20)+2))</f>
        <v/>
      </c>
      <c r="C2980" s="0" t="str">
        <f aca="false">IF($A2980="","",INDEX(CARTAO_COMPRAS!$D:$D,INT((ROW()-2)/20)+2))</f>
        <v/>
      </c>
      <c r="D2980" s="0" t="str">
        <f aca="false">IF($A2980="","",INDEX(CARTAO_COMPRAS!$E:$E,INT((ROW()-2)/20)+2))</f>
        <v/>
      </c>
      <c r="E2980" s="0" t="str">
        <f aca="false">IF($A2980="","",INDEX(CARTAO_COMPRAS!$H:$H,INT((ROW()-2)/20)+2)+MOD(ROW()-2,20))</f>
        <v/>
      </c>
      <c r="F2980" s="0" t="str">
        <f aca="false">IF($A2980="","",INDEX(CARTAO_COMPRAS!$G:$G,INT((ROW()-2)/20)+2))</f>
        <v/>
      </c>
      <c r="G2980" s="5" t="str">
        <f aca="false">IF($A2980="","",INDEX(CARTAO_COMPRAS!$I:$I,INT((ROW()-2)/20)+2))</f>
        <v/>
      </c>
      <c r="H2980" s="4" t="str">
        <f aca="false">IF($A2980="","",EDATE(INDEX(CARTAO_COMPRAS!$J:$J,INT((ROW()-2)/20)+2),MOD(ROW()-2,20)))</f>
        <v/>
      </c>
      <c r="I2980" s="4" t="str">
        <f aca="false">IF($H2980="","",$H2980-WEEKDAY($H2980,2)+1)</f>
        <v/>
      </c>
      <c r="J2980" s="4" t="str">
        <f aca="false">IF($I2980="","",$I2980+6)</f>
        <v/>
      </c>
      <c r="K2980" s="6" t="str">
        <f aca="false">IF($H2980="","",DATE(YEAR($H2980),MONTH($H2980),1))</f>
        <v/>
      </c>
      <c r="L2980" s="0" t="str">
        <f aca="false">IF($A2980="","",INDEX(CARTAO_COMPRAS!$K:$K,INT((ROW()-2)/20)+2))</f>
        <v/>
      </c>
      <c r="M2980" s="0" t="str">
        <f aca="false">IF($A2980="","","Compra no cartão")</f>
        <v/>
      </c>
    </row>
    <row r="2981" customFormat="false" ht="13.5" hidden="false" customHeight="false" outlineLevel="0" collapsed="false">
      <c r="A2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1" s="0" t="str">
        <f aca="false">IF($A2981="","",INDEX(CARTAO_COMPRAS!$C:$C,INT((ROW()-2)/20)+2))</f>
        <v/>
      </c>
      <c r="C2981" s="0" t="str">
        <f aca="false">IF($A2981="","",INDEX(CARTAO_COMPRAS!$D:$D,INT((ROW()-2)/20)+2))</f>
        <v/>
      </c>
      <c r="D2981" s="0" t="str">
        <f aca="false">IF($A2981="","",INDEX(CARTAO_COMPRAS!$E:$E,INT((ROW()-2)/20)+2))</f>
        <v/>
      </c>
      <c r="E2981" s="0" t="str">
        <f aca="false">IF($A2981="","",INDEX(CARTAO_COMPRAS!$H:$H,INT((ROW()-2)/20)+2)+MOD(ROW()-2,20))</f>
        <v/>
      </c>
      <c r="F2981" s="0" t="str">
        <f aca="false">IF($A2981="","",INDEX(CARTAO_COMPRAS!$G:$G,INT((ROW()-2)/20)+2))</f>
        <v/>
      </c>
      <c r="G2981" s="5" t="str">
        <f aca="false">IF($A2981="","",INDEX(CARTAO_COMPRAS!$I:$I,INT((ROW()-2)/20)+2))</f>
        <v/>
      </c>
      <c r="H2981" s="4" t="str">
        <f aca="false">IF($A2981="","",EDATE(INDEX(CARTAO_COMPRAS!$J:$J,INT((ROW()-2)/20)+2),MOD(ROW()-2,20)))</f>
        <v/>
      </c>
      <c r="I2981" s="4" t="str">
        <f aca="false">IF($H2981="","",$H2981-WEEKDAY($H2981,2)+1)</f>
        <v/>
      </c>
      <c r="J2981" s="4" t="str">
        <f aca="false">IF($I2981="","",$I2981+6)</f>
        <v/>
      </c>
      <c r="K2981" s="6" t="str">
        <f aca="false">IF($H2981="","",DATE(YEAR($H2981),MONTH($H2981),1))</f>
        <v/>
      </c>
      <c r="L2981" s="0" t="str">
        <f aca="false">IF($A2981="","",INDEX(CARTAO_COMPRAS!$K:$K,INT((ROW()-2)/20)+2))</f>
        <v/>
      </c>
      <c r="M2981" s="0" t="str">
        <f aca="false">IF($A2981="","","Compra no cartão")</f>
        <v/>
      </c>
    </row>
    <row r="2982" customFormat="false" ht="13.5" hidden="false" customHeight="false" outlineLevel="0" collapsed="false">
      <c r="A29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2" s="0" t="str">
        <f aca="false">IF($A2982="","",INDEX(CARTAO_COMPRAS!$C:$C,INT((ROW()-2)/20)+2))</f>
        <v/>
      </c>
      <c r="C2982" s="0" t="str">
        <f aca="false">IF($A2982="","",INDEX(CARTAO_COMPRAS!$D:$D,INT((ROW()-2)/20)+2))</f>
        <v/>
      </c>
      <c r="D2982" s="0" t="str">
        <f aca="false">IF($A2982="","",INDEX(CARTAO_COMPRAS!$E:$E,INT((ROW()-2)/20)+2))</f>
        <v/>
      </c>
      <c r="E2982" s="0" t="str">
        <f aca="false">IF($A2982="","",INDEX(CARTAO_COMPRAS!$H:$H,INT((ROW()-2)/20)+2)+MOD(ROW()-2,20))</f>
        <v/>
      </c>
      <c r="F2982" s="0" t="str">
        <f aca="false">IF($A2982="","",INDEX(CARTAO_COMPRAS!$G:$G,INT((ROW()-2)/20)+2))</f>
        <v/>
      </c>
      <c r="G2982" s="5" t="str">
        <f aca="false">IF($A2982="","",INDEX(CARTAO_COMPRAS!$I:$I,INT((ROW()-2)/20)+2))</f>
        <v/>
      </c>
      <c r="H2982" s="4" t="str">
        <f aca="false">IF($A2982="","",EDATE(INDEX(CARTAO_COMPRAS!$J:$J,INT((ROW()-2)/20)+2),MOD(ROW()-2,20)))</f>
        <v/>
      </c>
      <c r="I2982" s="4" t="str">
        <f aca="false">IF($H2982="","",$H2982-WEEKDAY($H2982,2)+1)</f>
        <v/>
      </c>
      <c r="J2982" s="4" t="str">
        <f aca="false">IF($I2982="","",$I2982+6)</f>
        <v/>
      </c>
      <c r="K2982" s="6" t="str">
        <f aca="false">IF($H2982="","",DATE(YEAR($H2982),MONTH($H2982),1))</f>
        <v/>
      </c>
      <c r="L2982" s="0" t="str">
        <f aca="false">IF($A2982="","",INDEX(CARTAO_COMPRAS!$K:$K,INT((ROW()-2)/20)+2))</f>
        <v/>
      </c>
      <c r="M2982" s="0" t="str">
        <f aca="false">IF($A2982="","","Compra no cartão")</f>
        <v/>
      </c>
    </row>
    <row r="2983" customFormat="false" ht="13.5" hidden="false" customHeight="false" outlineLevel="0" collapsed="false">
      <c r="A2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3" s="0" t="str">
        <f aca="false">IF($A2983="","",INDEX(CARTAO_COMPRAS!$C:$C,INT((ROW()-2)/20)+2))</f>
        <v/>
      </c>
      <c r="C2983" s="0" t="str">
        <f aca="false">IF($A2983="","",INDEX(CARTAO_COMPRAS!$D:$D,INT((ROW()-2)/20)+2))</f>
        <v/>
      </c>
      <c r="D2983" s="0" t="str">
        <f aca="false">IF($A2983="","",INDEX(CARTAO_COMPRAS!$E:$E,INT((ROW()-2)/20)+2))</f>
        <v/>
      </c>
      <c r="E2983" s="0" t="str">
        <f aca="false">IF($A2983="","",INDEX(CARTAO_COMPRAS!$H:$H,INT((ROW()-2)/20)+2)+MOD(ROW()-2,20))</f>
        <v/>
      </c>
      <c r="F2983" s="0" t="str">
        <f aca="false">IF($A2983="","",INDEX(CARTAO_COMPRAS!$G:$G,INT((ROW()-2)/20)+2))</f>
        <v/>
      </c>
      <c r="G2983" s="5" t="str">
        <f aca="false">IF($A2983="","",INDEX(CARTAO_COMPRAS!$I:$I,INT((ROW()-2)/20)+2))</f>
        <v/>
      </c>
      <c r="H2983" s="4" t="str">
        <f aca="false">IF($A2983="","",EDATE(INDEX(CARTAO_COMPRAS!$J:$J,INT((ROW()-2)/20)+2),MOD(ROW()-2,20)))</f>
        <v/>
      </c>
      <c r="I2983" s="4" t="str">
        <f aca="false">IF($H2983="","",$H2983-WEEKDAY($H2983,2)+1)</f>
        <v/>
      </c>
      <c r="J2983" s="4" t="str">
        <f aca="false">IF($I2983="","",$I2983+6)</f>
        <v/>
      </c>
      <c r="K2983" s="6" t="str">
        <f aca="false">IF($H2983="","",DATE(YEAR($H2983),MONTH($H2983),1))</f>
        <v/>
      </c>
      <c r="L2983" s="0" t="str">
        <f aca="false">IF($A2983="","",INDEX(CARTAO_COMPRAS!$K:$K,INT((ROW()-2)/20)+2))</f>
        <v/>
      </c>
      <c r="M2983" s="0" t="str">
        <f aca="false">IF($A2983="","","Compra no cartão")</f>
        <v/>
      </c>
    </row>
    <row r="2984" customFormat="false" ht="13.5" hidden="false" customHeight="false" outlineLevel="0" collapsed="false">
      <c r="A2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4" s="0" t="str">
        <f aca="false">IF($A2984="","",INDEX(CARTAO_COMPRAS!$C:$C,INT((ROW()-2)/20)+2))</f>
        <v/>
      </c>
      <c r="C2984" s="0" t="str">
        <f aca="false">IF($A2984="","",INDEX(CARTAO_COMPRAS!$D:$D,INT((ROW()-2)/20)+2))</f>
        <v/>
      </c>
      <c r="D2984" s="0" t="str">
        <f aca="false">IF($A2984="","",INDEX(CARTAO_COMPRAS!$E:$E,INT((ROW()-2)/20)+2))</f>
        <v/>
      </c>
      <c r="E2984" s="0" t="str">
        <f aca="false">IF($A2984="","",INDEX(CARTAO_COMPRAS!$H:$H,INT((ROW()-2)/20)+2)+MOD(ROW()-2,20))</f>
        <v/>
      </c>
      <c r="F2984" s="0" t="str">
        <f aca="false">IF($A2984="","",INDEX(CARTAO_COMPRAS!$G:$G,INT((ROW()-2)/20)+2))</f>
        <v/>
      </c>
      <c r="G2984" s="5" t="str">
        <f aca="false">IF($A2984="","",INDEX(CARTAO_COMPRAS!$I:$I,INT((ROW()-2)/20)+2))</f>
        <v/>
      </c>
      <c r="H2984" s="4" t="str">
        <f aca="false">IF($A2984="","",EDATE(INDEX(CARTAO_COMPRAS!$J:$J,INT((ROW()-2)/20)+2),MOD(ROW()-2,20)))</f>
        <v/>
      </c>
      <c r="I2984" s="4" t="str">
        <f aca="false">IF($H2984="","",$H2984-WEEKDAY($H2984,2)+1)</f>
        <v/>
      </c>
      <c r="J2984" s="4" t="str">
        <f aca="false">IF($I2984="","",$I2984+6)</f>
        <v/>
      </c>
      <c r="K2984" s="6" t="str">
        <f aca="false">IF($H2984="","",DATE(YEAR($H2984),MONTH($H2984),1))</f>
        <v/>
      </c>
      <c r="L2984" s="0" t="str">
        <f aca="false">IF($A2984="","",INDEX(CARTAO_COMPRAS!$K:$K,INT((ROW()-2)/20)+2))</f>
        <v/>
      </c>
      <c r="M2984" s="0" t="str">
        <f aca="false">IF($A2984="","","Compra no cartão")</f>
        <v/>
      </c>
    </row>
    <row r="2985" customFormat="false" ht="13.5" hidden="false" customHeight="false" outlineLevel="0" collapsed="false">
      <c r="A2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5" s="0" t="str">
        <f aca="false">IF($A2985="","",INDEX(CARTAO_COMPRAS!$C:$C,INT((ROW()-2)/20)+2))</f>
        <v/>
      </c>
      <c r="C2985" s="0" t="str">
        <f aca="false">IF($A2985="","",INDEX(CARTAO_COMPRAS!$D:$D,INT((ROW()-2)/20)+2))</f>
        <v/>
      </c>
      <c r="D2985" s="0" t="str">
        <f aca="false">IF($A2985="","",INDEX(CARTAO_COMPRAS!$E:$E,INT((ROW()-2)/20)+2))</f>
        <v/>
      </c>
      <c r="E2985" s="0" t="str">
        <f aca="false">IF($A2985="","",INDEX(CARTAO_COMPRAS!$H:$H,INT((ROW()-2)/20)+2)+MOD(ROW()-2,20))</f>
        <v/>
      </c>
      <c r="F2985" s="0" t="str">
        <f aca="false">IF($A2985="","",INDEX(CARTAO_COMPRAS!$G:$G,INT((ROW()-2)/20)+2))</f>
        <v/>
      </c>
      <c r="G2985" s="5" t="str">
        <f aca="false">IF($A2985="","",INDEX(CARTAO_COMPRAS!$I:$I,INT((ROW()-2)/20)+2))</f>
        <v/>
      </c>
      <c r="H2985" s="4" t="str">
        <f aca="false">IF($A2985="","",EDATE(INDEX(CARTAO_COMPRAS!$J:$J,INT((ROW()-2)/20)+2),MOD(ROW()-2,20)))</f>
        <v/>
      </c>
      <c r="I2985" s="4" t="str">
        <f aca="false">IF($H2985="","",$H2985-WEEKDAY($H2985,2)+1)</f>
        <v/>
      </c>
      <c r="J2985" s="4" t="str">
        <f aca="false">IF($I2985="","",$I2985+6)</f>
        <v/>
      </c>
      <c r="K2985" s="6" t="str">
        <f aca="false">IF($H2985="","",DATE(YEAR($H2985),MONTH($H2985),1))</f>
        <v/>
      </c>
      <c r="L2985" s="0" t="str">
        <f aca="false">IF($A2985="","",INDEX(CARTAO_COMPRAS!$K:$K,INT((ROW()-2)/20)+2))</f>
        <v/>
      </c>
      <c r="M2985" s="0" t="str">
        <f aca="false">IF($A2985="","","Compra no cartão")</f>
        <v/>
      </c>
    </row>
    <row r="2986" customFormat="false" ht="13.5" hidden="false" customHeight="false" outlineLevel="0" collapsed="false">
      <c r="A2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6" s="0" t="str">
        <f aca="false">IF($A2986="","",INDEX(CARTAO_COMPRAS!$C:$C,INT((ROW()-2)/20)+2))</f>
        <v/>
      </c>
      <c r="C2986" s="0" t="str">
        <f aca="false">IF($A2986="","",INDEX(CARTAO_COMPRAS!$D:$D,INT((ROW()-2)/20)+2))</f>
        <v/>
      </c>
      <c r="D2986" s="0" t="str">
        <f aca="false">IF($A2986="","",INDEX(CARTAO_COMPRAS!$E:$E,INT((ROW()-2)/20)+2))</f>
        <v/>
      </c>
      <c r="E2986" s="0" t="str">
        <f aca="false">IF($A2986="","",INDEX(CARTAO_COMPRAS!$H:$H,INT((ROW()-2)/20)+2)+MOD(ROW()-2,20))</f>
        <v/>
      </c>
      <c r="F2986" s="0" t="str">
        <f aca="false">IF($A2986="","",INDEX(CARTAO_COMPRAS!$G:$G,INT((ROW()-2)/20)+2))</f>
        <v/>
      </c>
      <c r="G2986" s="5" t="str">
        <f aca="false">IF($A2986="","",INDEX(CARTAO_COMPRAS!$I:$I,INT((ROW()-2)/20)+2))</f>
        <v/>
      </c>
      <c r="H2986" s="4" t="str">
        <f aca="false">IF($A2986="","",EDATE(INDEX(CARTAO_COMPRAS!$J:$J,INT((ROW()-2)/20)+2),MOD(ROW()-2,20)))</f>
        <v/>
      </c>
      <c r="I2986" s="4" t="str">
        <f aca="false">IF($H2986="","",$H2986-WEEKDAY($H2986,2)+1)</f>
        <v/>
      </c>
      <c r="J2986" s="4" t="str">
        <f aca="false">IF($I2986="","",$I2986+6)</f>
        <v/>
      </c>
      <c r="K2986" s="6" t="str">
        <f aca="false">IF($H2986="","",DATE(YEAR($H2986),MONTH($H2986),1))</f>
        <v/>
      </c>
      <c r="L2986" s="0" t="str">
        <f aca="false">IF($A2986="","",INDEX(CARTAO_COMPRAS!$K:$K,INT((ROW()-2)/20)+2))</f>
        <v/>
      </c>
      <c r="M2986" s="0" t="str">
        <f aca="false">IF($A2986="","","Compra no cartão")</f>
        <v/>
      </c>
    </row>
    <row r="2987" customFormat="false" ht="13.5" hidden="false" customHeight="false" outlineLevel="0" collapsed="false">
      <c r="A2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7" s="0" t="str">
        <f aca="false">IF($A2987="","",INDEX(CARTAO_COMPRAS!$C:$C,INT((ROW()-2)/20)+2))</f>
        <v/>
      </c>
      <c r="C2987" s="0" t="str">
        <f aca="false">IF($A2987="","",INDEX(CARTAO_COMPRAS!$D:$D,INT((ROW()-2)/20)+2))</f>
        <v/>
      </c>
      <c r="D2987" s="0" t="str">
        <f aca="false">IF($A2987="","",INDEX(CARTAO_COMPRAS!$E:$E,INT((ROW()-2)/20)+2))</f>
        <v/>
      </c>
      <c r="E2987" s="0" t="str">
        <f aca="false">IF($A2987="","",INDEX(CARTAO_COMPRAS!$H:$H,INT((ROW()-2)/20)+2)+MOD(ROW()-2,20))</f>
        <v/>
      </c>
      <c r="F2987" s="0" t="str">
        <f aca="false">IF($A2987="","",INDEX(CARTAO_COMPRAS!$G:$G,INT((ROW()-2)/20)+2))</f>
        <v/>
      </c>
      <c r="G2987" s="5" t="str">
        <f aca="false">IF($A2987="","",INDEX(CARTAO_COMPRAS!$I:$I,INT((ROW()-2)/20)+2))</f>
        <v/>
      </c>
      <c r="H2987" s="4" t="str">
        <f aca="false">IF($A2987="","",EDATE(INDEX(CARTAO_COMPRAS!$J:$J,INT((ROW()-2)/20)+2),MOD(ROW()-2,20)))</f>
        <v/>
      </c>
      <c r="I2987" s="4" t="str">
        <f aca="false">IF($H2987="","",$H2987-WEEKDAY($H2987,2)+1)</f>
        <v/>
      </c>
      <c r="J2987" s="4" t="str">
        <f aca="false">IF($I2987="","",$I2987+6)</f>
        <v/>
      </c>
      <c r="K2987" s="6" t="str">
        <f aca="false">IF($H2987="","",DATE(YEAR($H2987),MONTH($H2987),1))</f>
        <v/>
      </c>
      <c r="L2987" s="0" t="str">
        <f aca="false">IF($A2987="","",INDEX(CARTAO_COMPRAS!$K:$K,INT((ROW()-2)/20)+2))</f>
        <v/>
      </c>
      <c r="M2987" s="0" t="str">
        <f aca="false">IF($A2987="","","Compra no cartão")</f>
        <v/>
      </c>
    </row>
    <row r="2988" customFormat="false" ht="13.5" hidden="false" customHeight="false" outlineLevel="0" collapsed="false">
      <c r="A2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8" s="0" t="str">
        <f aca="false">IF($A2988="","",INDEX(CARTAO_COMPRAS!$C:$C,INT((ROW()-2)/20)+2))</f>
        <v/>
      </c>
      <c r="C2988" s="0" t="str">
        <f aca="false">IF($A2988="","",INDEX(CARTAO_COMPRAS!$D:$D,INT((ROW()-2)/20)+2))</f>
        <v/>
      </c>
      <c r="D2988" s="0" t="str">
        <f aca="false">IF($A2988="","",INDEX(CARTAO_COMPRAS!$E:$E,INT((ROW()-2)/20)+2))</f>
        <v/>
      </c>
      <c r="E2988" s="0" t="str">
        <f aca="false">IF($A2988="","",INDEX(CARTAO_COMPRAS!$H:$H,INT((ROW()-2)/20)+2)+MOD(ROW()-2,20))</f>
        <v/>
      </c>
      <c r="F2988" s="0" t="str">
        <f aca="false">IF($A2988="","",INDEX(CARTAO_COMPRAS!$G:$G,INT((ROW()-2)/20)+2))</f>
        <v/>
      </c>
      <c r="G2988" s="5" t="str">
        <f aca="false">IF($A2988="","",INDEX(CARTAO_COMPRAS!$I:$I,INT((ROW()-2)/20)+2))</f>
        <v/>
      </c>
      <c r="H2988" s="4" t="str">
        <f aca="false">IF($A2988="","",EDATE(INDEX(CARTAO_COMPRAS!$J:$J,INT((ROW()-2)/20)+2),MOD(ROW()-2,20)))</f>
        <v/>
      </c>
      <c r="I2988" s="4" t="str">
        <f aca="false">IF($H2988="","",$H2988-WEEKDAY($H2988,2)+1)</f>
        <v/>
      </c>
      <c r="J2988" s="4" t="str">
        <f aca="false">IF($I2988="","",$I2988+6)</f>
        <v/>
      </c>
      <c r="K2988" s="6" t="str">
        <f aca="false">IF($H2988="","",DATE(YEAR($H2988),MONTH($H2988),1))</f>
        <v/>
      </c>
      <c r="L2988" s="0" t="str">
        <f aca="false">IF($A2988="","",INDEX(CARTAO_COMPRAS!$K:$K,INT((ROW()-2)/20)+2))</f>
        <v/>
      </c>
      <c r="M2988" s="0" t="str">
        <f aca="false">IF($A2988="","","Compra no cartão")</f>
        <v/>
      </c>
    </row>
    <row r="2989" customFormat="false" ht="13.5" hidden="false" customHeight="false" outlineLevel="0" collapsed="false">
      <c r="A2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89" s="0" t="str">
        <f aca="false">IF($A2989="","",INDEX(CARTAO_COMPRAS!$C:$C,INT((ROW()-2)/20)+2))</f>
        <v/>
      </c>
      <c r="C2989" s="0" t="str">
        <f aca="false">IF($A2989="","",INDEX(CARTAO_COMPRAS!$D:$D,INT((ROW()-2)/20)+2))</f>
        <v/>
      </c>
      <c r="D2989" s="0" t="str">
        <f aca="false">IF($A2989="","",INDEX(CARTAO_COMPRAS!$E:$E,INT((ROW()-2)/20)+2))</f>
        <v/>
      </c>
      <c r="E2989" s="0" t="str">
        <f aca="false">IF($A2989="","",INDEX(CARTAO_COMPRAS!$H:$H,INT((ROW()-2)/20)+2)+MOD(ROW()-2,20))</f>
        <v/>
      </c>
      <c r="F2989" s="0" t="str">
        <f aca="false">IF($A2989="","",INDEX(CARTAO_COMPRAS!$G:$G,INT((ROW()-2)/20)+2))</f>
        <v/>
      </c>
      <c r="G2989" s="5" t="str">
        <f aca="false">IF($A2989="","",INDEX(CARTAO_COMPRAS!$I:$I,INT((ROW()-2)/20)+2))</f>
        <v/>
      </c>
      <c r="H2989" s="4" t="str">
        <f aca="false">IF($A2989="","",EDATE(INDEX(CARTAO_COMPRAS!$J:$J,INT((ROW()-2)/20)+2),MOD(ROW()-2,20)))</f>
        <v/>
      </c>
      <c r="I2989" s="4" t="str">
        <f aca="false">IF($H2989="","",$H2989-WEEKDAY($H2989,2)+1)</f>
        <v/>
      </c>
      <c r="J2989" s="4" t="str">
        <f aca="false">IF($I2989="","",$I2989+6)</f>
        <v/>
      </c>
      <c r="K2989" s="6" t="str">
        <f aca="false">IF($H2989="","",DATE(YEAR($H2989),MONTH($H2989),1))</f>
        <v/>
      </c>
      <c r="L2989" s="0" t="str">
        <f aca="false">IF($A2989="","",INDEX(CARTAO_COMPRAS!$K:$K,INT((ROW()-2)/20)+2))</f>
        <v/>
      </c>
      <c r="M2989" s="0" t="str">
        <f aca="false">IF($A2989="","","Compra no cartão")</f>
        <v/>
      </c>
    </row>
    <row r="2990" customFormat="false" ht="13.5" hidden="false" customHeight="false" outlineLevel="0" collapsed="false">
      <c r="A2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0" s="0" t="str">
        <f aca="false">IF($A2990="","",INDEX(CARTAO_COMPRAS!$C:$C,INT((ROW()-2)/20)+2))</f>
        <v/>
      </c>
      <c r="C2990" s="0" t="str">
        <f aca="false">IF($A2990="","",INDEX(CARTAO_COMPRAS!$D:$D,INT((ROW()-2)/20)+2))</f>
        <v/>
      </c>
      <c r="D2990" s="0" t="str">
        <f aca="false">IF($A2990="","",INDEX(CARTAO_COMPRAS!$E:$E,INT((ROW()-2)/20)+2))</f>
        <v/>
      </c>
      <c r="E2990" s="0" t="str">
        <f aca="false">IF($A2990="","",INDEX(CARTAO_COMPRAS!$H:$H,INT((ROW()-2)/20)+2)+MOD(ROW()-2,20))</f>
        <v/>
      </c>
      <c r="F2990" s="0" t="str">
        <f aca="false">IF($A2990="","",INDEX(CARTAO_COMPRAS!$G:$G,INT((ROW()-2)/20)+2))</f>
        <v/>
      </c>
      <c r="G2990" s="5" t="str">
        <f aca="false">IF($A2990="","",INDEX(CARTAO_COMPRAS!$I:$I,INT((ROW()-2)/20)+2))</f>
        <v/>
      </c>
      <c r="H2990" s="4" t="str">
        <f aca="false">IF($A2990="","",EDATE(INDEX(CARTAO_COMPRAS!$J:$J,INT((ROW()-2)/20)+2),MOD(ROW()-2,20)))</f>
        <v/>
      </c>
      <c r="I2990" s="4" t="str">
        <f aca="false">IF($H2990="","",$H2990-WEEKDAY($H2990,2)+1)</f>
        <v/>
      </c>
      <c r="J2990" s="4" t="str">
        <f aca="false">IF($I2990="","",$I2990+6)</f>
        <v/>
      </c>
      <c r="K2990" s="6" t="str">
        <f aca="false">IF($H2990="","",DATE(YEAR($H2990),MONTH($H2990),1))</f>
        <v/>
      </c>
      <c r="L2990" s="0" t="str">
        <f aca="false">IF($A2990="","",INDEX(CARTAO_COMPRAS!$K:$K,INT((ROW()-2)/20)+2))</f>
        <v/>
      </c>
      <c r="M2990" s="0" t="str">
        <f aca="false">IF($A2990="","","Compra no cartão")</f>
        <v/>
      </c>
    </row>
    <row r="2991" customFormat="false" ht="13.5" hidden="false" customHeight="false" outlineLevel="0" collapsed="false">
      <c r="A2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1" s="0" t="str">
        <f aca="false">IF($A2991="","",INDEX(CARTAO_COMPRAS!$C:$C,INT((ROW()-2)/20)+2))</f>
        <v/>
      </c>
      <c r="C2991" s="0" t="str">
        <f aca="false">IF($A2991="","",INDEX(CARTAO_COMPRAS!$D:$D,INT((ROW()-2)/20)+2))</f>
        <v/>
      </c>
      <c r="D2991" s="0" t="str">
        <f aca="false">IF($A2991="","",INDEX(CARTAO_COMPRAS!$E:$E,INT((ROW()-2)/20)+2))</f>
        <v/>
      </c>
      <c r="E2991" s="0" t="str">
        <f aca="false">IF($A2991="","",INDEX(CARTAO_COMPRAS!$H:$H,INT((ROW()-2)/20)+2)+MOD(ROW()-2,20))</f>
        <v/>
      </c>
      <c r="F2991" s="0" t="str">
        <f aca="false">IF($A2991="","",INDEX(CARTAO_COMPRAS!$G:$G,INT((ROW()-2)/20)+2))</f>
        <v/>
      </c>
      <c r="G2991" s="5" t="str">
        <f aca="false">IF($A2991="","",INDEX(CARTAO_COMPRAS!$I:$I,INT((ROW()-2)/20)+2))</f>
        <v/>
      </c>
      <c r="H2991" s="4" t="str">
        <f aca="false">IF($A2991="","",EDATE(INDEX(CARTAO_COMPRAS!$J:$J,INT((ROW()-2)/20)+2),MOD(ROW()-2,20)))</f>
        <v/>
      </c>
      <c r="I2991" s="4" t="str">
        <f aca="false">IF($H2991="","",$H2991-WEEKDAY($H2991,2)+1)</f>
        <v/>
      </c>
      <c r="J2991" s="4" t="str">
        <f aca="false">IF($I2991="","",$I2991+6)</f>
        <v/>
      </c>
      <c r="K2991" s="6" t="str">
        <f aca="false">IF($H2991="","",DATE(YEAR($H2991),MONTH($H2991),1))</f>
        <v/>
      </c>
      <c r="L2991" s="0" t="str">
        <f aca="false">IF($A2991="","",INDEX(CARTAO_COMPRAS!$K:$K,INT((ROW()-2)/20)+2))</f>
        <v/>
      </c>
      <c r="M2991" s="0" t="str">
        <f aca="false">IF($A2991="","","Compra no cartão")</f>
        <v/>
      </c>
    </row>
    <row r="2992" customFormat="false" ht="13.5" hidden="false" customHeight="false" outlineLevel="0" collapsed="false">
      <c r="A2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2" s="0" t="str">
        <f aca="false">IF($A2992="","",INDEX(CARTAO_COMPRAS!$C:$C,INT((ROW()-2)/20)+2))</f>
        <v/>
      </c>
      <c r="C2992" s="0" t="str">
        <f aca="false">IF($A2992="","",INDEX(CARTAO_COMPRAS!$D:$D,INT((ROW()-2)/20)+2))</f>
        <v/>
      </c>
      <c r="D2992" s="0" t="str">
        <f aca="false">IF($A2992="","",INDEX(CARTAO_COMPRAS!$E:$E,INT((ROW()-2)/20)+2))</f>
        <v/>
      </c>
      <c r="E2992" s="0" t="str">
        <f aca="false">IF($A2992="","",INDEX(CARTAO_COMPRAS!$H:$H,INT((ROW()-2)/20)+2)+MOD(ROW()-2,20))</f>
        <v/>
      </c>
      <c r="F2992" s="0" t="str">
        <f aca="false">IF($A2992="","",INDEX(CARTAO_COMPRAS!$G:$G,INT((ROW()-2)/20)+2))</f>
        <v/>
      </c>
      <c r="G2992" s="5" t="str">
        <f aca="false">IF($A2992="","",INDEX(CARTAO_COMPRAS!$I:$I,INT((ROW()-2)/20)+2))</f>
        <v/>
      </c>
      <c r="H2992" s="4" t="str">
        <f aca="false">IF($A2992="","",EDATE(INDEX(CARTAO_COMPRAS!$J:$J,INT((ROW()-2)/20)+2),MOD(ROW()-2,20)))</f>
        <v/>
      </c>
      <c r="I2992" s="4" t="str">
        <f aca="false">IF($H2992="","",$H2992-WEEKDAY($H2992,2)+1)</f>
        <v/>
      </c>
      <c r="J2992" s="4" t="str">
        <f aca="false">IF($I2992="","",$I2992+6)</f>
        <v/>
      </c>
      <c r="K2992" s="6" t="str">
        <f aca="false">IF($H2992="","",DATE(YEAR($H2992),MONTH($H2992),1))</f>
        <v/>
      </c>
      <c r="L2992" s="0" t="str">
        <f aca="false">IF($A2992="","",INDEX(CARTAO_COMPRAS!$K:$K,INT((ROW()-2)/20)+2))</f>
        <v/>
      </c>
      <c r="M2992" s="0" t="str">
        <f aca="false">IF($A2992="","","Compra no cartão")</f>
        <v/>
      </c>
    </row>
    <row r="2993" customFormat="false" ht="13.5" hidden="false" customHeight="false" outlineLevel="0" collapsed="false">
      <c r="A2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3" s="0" t="str">
        <f aca="false">IF($A2993="","",INDEX(CARTAO_COMPRAS!$C:$C,INT((ROW()-2)/20)+2))</f>
        <v/>
      </c>
      <c r="C2993" s="0" t="str">
        <f aca="false">IF($A2993="","",INDEX(CARTAO_COMPRAS!$D:$D,INT((ROW()-2)/20)+2))</f>
        <v/>
      </c>
      <c r="D2993" s="0" t="str">
        <f aca="false">IF($A2993="","",INDEX(CARTAO_COMPRAS!$E:$E,INT((ROW()-2)/20)+2))</f>
        <v/>
      </c>
      <c r="E2993" s="0" t="str">
        <f aca="false">IF($A2993="","",INDEX(CARTAO_COMPRAS!$H:$H,INT((ROW()-2)/20)+2)+MOD(ROW()-2,20))</f>
        <v/>
      </c>
      <c r="F2993" s="0" t="str">
        <f aca="false">IF($A2993="","",INDEX(CARTAO_COMPRAS!$G:$G,INT((ROW()-2)/20)+2))</f>
        <v/>
      </c>
      <c r="G2993" s="5" t="str">
        <f aca="false">IF($A2993="","",INDEX(CARTAO_COMPRAS!$I:$I,INT((ROW()-2)/20)+2))</f>
        <v/>
      </c>
      <c r="H2993" s="4" t="str">
        <f aca="false">IF($A2993="","",EDATE(INDEX(CARTAO_COMPRAS!$J:$J,INT((ROW()-2)/20)+2),MOD(ROW()-2,20)))</f>
        <v/>
      </c>
      <c r="I2993" s="4" t="str">
        <f aca="false">IF($H2993="","",$H2993-WEEKDAY($H2993,2)+1)</f>
        <v/>
      </c>
      <c r="J2993" s="4" t="str">
        <f aca="false">IF($I2993="","",$I2993+6)</f>
        <v/>
      </c>
      <c r="K2993" s="6" t="str">
        <f aca="false">IF($H2993="","",DATE(YEAR($H2993),MONTH($H2993),1))</f>
        <v/>
      </c>
      <c r="L2993" s="0" t="str">
        <f aca="false">IF($A2993="","",INDEX(CARTAO_COMPRAS!$K:$K,INT((ROW()-2)/20)+2))</f>
        <v/>
      </c>
      <c r="M2993" s="0" t="str">
        <f aca="false">IF($A2993="","","Compra no cartão")</f>
        <v/>
      </c>
    </row>
    <row r="2994" customFormat="false" ht="13.5" hidden="false" customHeight="false" outlineLevel="0" collapsed="false">
      <c r="A2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4" s="0" t="str">
        <f aca="false">IF($A2994="","",INDEX(CARTAO_COMPRAS!$C:$C,INT((ROW()-2)/20)+2))</f>
        <v/>
      </c>
      <c r="C2994" s="0" t="str">
        <f aca="false">IF($A2994="","",INDEX(CARTAO_COMPRAS!$D:$D,INT((ROW()-2)/20)+2))</f>
        <v/>
      </c>
      <c r="D2994" s="0" t="str">
        <f aca="false">IF($A2994="","",INDEX(CARTAO_COMPRAS!$E:$E,INT((ROW()-2)/20)+2))</f>
        <v/>
      </c>
      <c r="E2994" s="0" t="str">
        <f aca="false">IF($A2994="","",INDEX(CARTAO_COMPRAS!$H:$H,INT((ROW()-2)/20)+2)+MOD(ROW()-2,20))</f>
        <v/>
      </c>
      <c r="F2994" s="0" t="str">
        <f aca="false">IF($A2994="","",INDEX(CARTAO_COMPRAS!$G:$G,INT((ROW()-2)/20)+2))</f>
        <v/>
      </c>
      <c r="G2994" s="5" t="str">
        <f aca="false">IF($A2994="","",INDEX(CARTAO_COMPRAS!$I:$I,INT((ROW()-2)/20)+2))</f>
        <v/>
      </c>
      <c r="H2994" s="4" t="str">
        <f aca="false">IF($A2994="","",EDATE(INDEX(CARTAO_COMPRAS!$J:$J,INT((ROW()-2)/20)+2),MOD(ROW()-2,20)))</f>
        <v/>
      </c>
      <c r="I2994" s="4" t="str">
        <f aca="false">IF($H2994="","",$H2994-WEEKDAY($H2994,2)+1)</f>
        <v/>
      </c>
      <c r="J2994" s="4" t="str">
        <f aca="false">IF($I2994="","",$I2994+6)</f>
        <v/>
      </c>
      <c r="K2994" s="6" t="str">
        <f aca="false">IF($H2994="","",DATE(YEAR($H2994),MONTH($H2994),1))</f>
        <v/>
      </c>
      <c r="L2994" s="0" t="str">
        <f aca="false">IF($A2994="","",INDEX(CARTAO_COMPRAS!$K:$K,INT((ROW()-2)/20)+2))</f>
        <v/>
      </c>
      <c r="M2994" s="0" t="str">
        <f aca="false">IF($A2994="","","Compra no cartão")</f>
        <v/>
      </c>
    </row>
    <row r="2995" customFormat="false" ht="13.5" hidden="false" customHeight="false" outlineLevel="0" collapsed="false">
      <c r="A2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5" s="0" t="str">
        <f aca="false">IF($A2995="","",INDEX(CARTAO_COMPRAS!$C:$C,INT((ROW()-2)/20)+2))</f>
        <v/>
      </c>
      <c r="C2995" s="0" t="str">
        <f aca="false">IF($A2995="","",INDEX(CARTAO_COMPRAS!$D:$D,INT((ROW()-2)/20)+2))</f>
        <v/>
      </c>
      <c r="D2995" s="0" t="str">
        <f aca="false">IF($A2995="","",INDEX(CARTAO_COMPRAS!$E:$E,INT((ROW()-2)/20)+2))</f>
        <v/>
      </c>
      <c r="E2995" s="0" t="str">
        <f aca="false">IF($A2995="","",INDEX(CARTAO_COMPRAS!$H:$H,INT((ROW()-2)/20)+2)+MOD(ROW()-2,20))</f>
        <v/>
      </c>
      <c r="F2995" s="0" t="str">
        <f aca="false">IF($A2995="","",INDEX(CARTAO_COMPRAS!$G:$G,INT((ROW()-2)/20)+2))</f>
        <v/>
      </c>
      <c r="G2995" s="5" t="str">
        <f aca="false">IF($A2995="","",INDEX(CARTAO_COMPRAS!$I:$I,INT((ROW()-2)/20)+2))</f>
        <v/>
      </c>
      <c r="H2995" s="4" t="str">
        <f aca="false">IF($A2995="","",EDATE(INDEX(CARTAO_COMPRAS!$J:$J,INT((ROW()-2)/20)+2),MOD(ROW()-2,20)))</f>
        <v/>
      </c>
      <c r="I2995" s="4" t="str">
        <f aca="false">IF($H2995="","",$H2995-WEEKDAY($H2995,2)+1)</f>
        <v/>
      </c>
      <c r="J2995" s="4" t="str">
        <f aca="false">IF($I2995="","",$I2995+6)</f>
        <v/>
      </c>
      <c r="K2995" s="6" t="str">
        <f aca="false">IF($H2995="","",DATE(YEAR($H2995),MONTH($H2995),1))</f>
        <v/>
      </c>
      <c r="L2995" s="0" t="str">
        <f aca="false">IF($A2995="","",INDEX(CARTAO_COMPRAS!$K:$K,INT((ROW()-2)/20)+2))</f>
        <v/>
      </c>
      <c r="M2995" s="0" t="str">
        <f aca="false">IF($A2995="","","Compra no cartão")</f>
        <v/>
      </c>
    </row>
    <row r="2996" customFormat="false" ht="13.5" hidden="false" customHeight="false" outlineLevel="0" collapsed="false">
      <c r="A2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6" s="0" t="str">
        <f aca="false">IF($A2996="","",INDEX(CARTAO_COMPRAS!$C:$C,INT((ROW()-2)/20)+2))</f>
        <v/>
      </c>
      <c r="C2996" s="0" t="str">
        <f aca="false">IF($A2996="","",INDEX(CARTAO_COMPRAS!$D:$D,INT((ROW()-2)/20)+2))</f>
        <v/>
      </c>
      <c r="D2996" s="0" t="str">
        <f aca="false">IF($A2996="","",INDEX(CARTAO_COMPRAS!$E:$E,INT((ROW()-2)/20)+2))</f>
        <v/>
      </c>
      <c r="E2996" s="0" t="str">
        <f aca="false">IF($A2996="","",INDEX(CARTAO_COMPRAS!$H:$H,INT((ROW()-2)/20)+2)+MOD(ROW()-2,20))</f>
        <v/>
      </c>
      <c r="F2996" s="0" t="str">
        <f aca="false">IF($A2996="","",INDEX(CARTAO_COMPRAS!$G:$G,INT((ROW()-2)/20)+2))</f>
        <v/>
      </c>
      <c r="G2996" s="5" t="str">
        <f aca="false">IF($A2996="","",INDEX(CARTAO_COMPRAS!$I:$I,INT((ROW()-2)/20)+2))</f>
        <v/>
      </c>
      <c r="H2996" s="4" t="str">
        <f aca="false">IF($A2996="","",EDATE(INDEX(CARTAO_COMPRAS!$J:$J,INT((ROW()-2)/20)+2),MOD(ROW()-2,20)))</f>
        <v/>
      </c>
      <c r="I2996" s="4" t="str">
        <f aca="false">IF($H2996="","",$H2996-WEEKDAY($H2996,2)+1)</f>
        <v/>
      </c>
      <c r="J2996" s="4" t="str">
        <f aca="false">IF($I2996="","",$I2996+6)</f>
        <v/>
      </c>
      <c r="K2996" s="6" t="str">
        <f aca="false">IF($H2996="","",DATE(YEAR($H2996),MONTH($H2996),1))</f>
        <v/>
      </c>
      <c r="L2996" s="0" t="str">
        <f aca="false">IF($A2996="","",INDEX(CARTAO_COMPRAS!$K:$K,INT((ROW()-2)/20)+2))</f>
        <v/>
      </c>
      <c r="M2996" s="0" t="str">
        <f aca="false">IF($A2996="","","Compra no cartão")</f>
        <v/>
      </c>
    </row>
    <row r="2997" customFormat="false" ht="13.5" hidden="false" customHeight="false" outlineLevel="0" collapsed="false">
      <c r="A2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7" s="0" t="str">
        <f aca="false">IF($A2997="","",INDEX(CARTAO_COMPRAS!$C:$C,INT((ROW()-2)/20)+2))</f>
        <v/>
      </c>
      <c r="C2997" s="0" t="str">
        <f aca="false">IF($A2997="","",INDEX(CARTAO_COMPRAS!$D:$D,INT((ROW()-2)/20)+2))</f>
        <v/>
      </c>
      <c r="D2997" s="0" t="str">
        <f aca="false">IF($A2997="","",INDEX(CARTAO_COMPRAS!$E:$E,INT((ROW()-2)/20)+2))</f>
        <v/>
      </c>
      <c r="E2997" s="0" t="str">
        <f aca="false">IF($A2997="","",INDEX(CARTAO_COMPRAS!$H:$H,INT((ROW()-2)/20)+2)+MOD(ROW()-2,20))</f>
        <v/>
      </c>
      <c r="F2997" s="0" t="str">
        <f aca="false">IF($A2997="","",INDEX(CARTAO_COMPRAS!$G:$G,INT((ROW()-2)/20)+2))</f>
        <v/>
      </c>
      <c r="G2997" s="5" t="str">
        <f aca="false">IF($A2997="","",INDEX(CARTAO_COMPRAS!$I:$I,INT((ROW()-2)/20)+2))</f>
        <v/>
      </c>
      <c r="H2997" s="4" t="str">
        <f aca="false">IF($A2997="","",EDATE(INDEX(CARTAO_COMPRAS!$J:$J,INT((ROW()-2)/20)+2),MOD(ROW()-2,20)))</f>
        <v/>
      </c>
      <c r="I2997" s="4" t="str">
        <f aca="false">IF($H2997="","",$H2997-WEEKDAY($H2997,2)+1)</f>
        <v/>
      </c>
      <c r="J2997" s="4" t="str">
        <f aca="false">IF($I2997="","",$I2997+6)</f>
        <v/>
      </c>
      <c r="K2997" s="6" t="str">
        <f aca="false">IF($H2997="","",DATE(YEAR($H2997),MONTH($H2997),1))</f>
        <v/>
      </c>
      <c r="L2997" s="0" t="str">
        <f aca="false">IF($A2997="","",INDEX(CARTAO_COMPRAS!$K:$K,INT((ROW()-2)/20)+2))</f>
        <v/>
      </c>
      <c r="M2997" s="0" t="str">
        <f aca="false">IF($A2997="","","Compra no cartão")</f>
        <v/>
      </c>
    </row>
    <row r="2998" customFormat="false" ht="13.5" hidden="false" customHeight="false" outlineLevel="0" collapsed="false">
      <c r="A2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8" s="0" t="str">
        <f aca="false">IF($A2998="","",INDEX(CARTAO_COMPRAS!$C:$C,INT((ROW()-2)/20)+2))</f>
        <v/>
      </c>
      <c r="C2998" s="0" t="str">
        <f aca="false">IF($A2998="","",INDEX(CARTAO_COMPRAS!$D:$D,INT((ROW()-2)/20)+2))</f>
        <v/>
      </c>
      <c r="D2998" s="0" t="str">
        <f aca="false">IF($A2998="","",INDEX(CARTAO_COMPRAS!$E:$E,INT((ROW()-2)/20)+2))</f>
        <v/>
      </c>
      <c r="E2998" s="0" t="str">
        <f aca="false">IF($A2998="","",INDEX(CARTAO_COMPRAS!$H:$H,INT((ROW()-2)/20)+2)+MOD(ROW()-2,20))</f>
        <v/>
      </c>
      <c r="F2998" s="0" t="str">
        <f aca="false">IF($A2998="","",INDEX(CARTAO_COMPRAS!$G:$G,INT((ROW()-2)/20)+2))</f>
        <v/>
      </c>
      <c r="G2998" s="5" t="str">
        <f aca="false">IF($A2998="","",INDEX(CARTAO_COMPRAS!$I:$I,INT((ROW()-2)/20)+2))</f>
        <v/>
      </c>
      <c r="H2998" s="4" t="str">
        <f aca="false">IF($A2998="","",EDATE(INDEX(CARTAO_COMPRAS!$J:$J,INT((ROW()-2)/20)+2),MOD(ROW()-2,20)))</f>
        <v/>
      </c>
      <c r="I2998" s="4" t="str">
        <f aca="false">IF($H2998="","",$H2998-WEEKDAY($H2998,2)+1)</f>
        <v/>
      </c>
      <c r="J2998" s="4" t="str">
        <f aca="false">IF($I2998="","",$I2998+6)</f>
        <v/>
      </c>
      <c r="K2998" s="6" t="str">
        <f aca="false">IF($H2998="","",DATE(YEAR($H2998),MONTH($H2998),1))</f>
        <v/>
      </c>
      <c r="L2998" s="0" t="str">
        <f aca="false">IF($A2998="","",INDEX(CARTAO_COMPRAS!$K:$K,INT((ROW()-2)/20)+2))</f>
        <v/>
      </c>
      <c r="M2998" s="0" t="str">
        <f aca="false">IF($A2998="","","Compra no cartão")</f>
        <v/>
      </c>
    </row>
    <row r="2999" customFormat="false" ht="13.5" hidden="false" customHeight="false" outlineLevel="0" collapsed="false">
      <c r="A2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2999" s="0" t="str">
        <f aca="false">IF($A2999="","",INDEX(CARTAO_COMPRAS!$C:$C,INT((ROW()-2)/20)+2))</f>
        <v/>
      </c>
      <c r="C2999" s="0" t="str">
        <f aca="false">IF($A2999="","",INDEX(CARTAO_COMPRAS!$D:$D,INT((ROW()-2)/20)+2))</f>
        <v/>
      </c>
      <c r="D2999" s="0" t="str">
        <f aca="false">IF($A2999="","",INDEX(CARTAO_COMPRAS!$E:$E,INT((ROW()-2)/20)+2))</f>
        <v/>
      </c>
      <c r="E2999" s="0" t="str">
        <f aca="false">IF($A2999="","",INDEX(CARTAO_COMPRAS!$H:$H,INT((ROW()-2)/20)+2)+MOD(ROW()-2,20))</f>
        <v/>
      </c>
      <c r="F2999" s="0" t="str">
        <f aca="false">IF($A2999="","",INDEX(CARTAO_COMPRAS!$G:$G,INT((ROW()-2)/20)+2))</f>
        <v/>
      </c>
      <c r="G2999" s="5" t="str">
        <f aca="false">IF($A2999="","",INDEX(CARTAO_COMPRAS!$I:$I,INT((ROW()-2)/20)+2))</f>
        <v/>
      </c>
      <c r="H2999" s="4" t="str">
        <f aca="false">IF($A2999="","",EDATE(INDEX(CARTAO_COMPRAS!$J:$J,INT((ROW()-2)/20)+2),MOD(ROW()-2,20)))</f>
        <v/>
      </c>
      <c r="I2999" s="4" t="str">
        <f aca="false">IF($H2999="","",$H2999-WEEKDAY($H2999,2)+1)</f>
        <v/>
      </c>
      <c r="J2999" s="4" t="str">
        <f aca="false">IF($I2999="","",$I2999+6)</f>
        <v/>
      </c>
      <c r="K2999" s="6" t="str">
        <f aca="false">IF($H2999="","",DATE(YEAR($H2999),MONTH($H2999),1))</f>
        <v/>
      </c>
      <c r="L2999" s="0" t="str">
        <f aca="false">IF($A2999="","",INDEX(CARTAO_COMPRAS!$K:$K,INT((ROW()-2)/20)+2))</f>
        <v/>
      </c>
      <c r="M2999" s="0" t="str">
        <f aca="false">IF($A2999="","","Compra no cartão")</f>
        <v/>
      </c>
    </row>
    <row r="3000" customFormat="false" ht="13.5" hidden="false" customHeight="false" outlineLevel="0" collapsed="false">
      <c r="A3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0" s="0" t="str">
        <f aca="false">IF($A3000="","",INDEX(CARTAO_COMPRAS!$C:$C,INT((ROW()-2)/20)+2))</f>
        <v/>
      </c>
      <c r="C3000" s="0" t="str">
        <f aca="false">IF($A3000="","",INDEX(CARTAO_COMPRAS!$D:$D,INT((ROW()-2)/20)+2))</f>
        <v/>
      </c>
      <c r="D3000" s="0" t="str">
        <f aca="false">IF($A3000="","",INDEX(CARTAO_COMPRAS!$E:$E,INT((ROW()-2)/20)+2))</f>
        <v/>
      </c>
      <c r="E3000" s="0" t="str">
        <f aca="false">IF($A3000="","",INDEX(CARTAO_COMPRAS!$H:$H,INT((ROW()-2)/20)+2)+MOD(ROW()-2,20))</f>
        <v/>
      </c>
      <c r="F3000" s="0" t="str">
        <f aca="false">IF($A3000="","",INDEX(CARTAO_COMPRAS!$G:$G,INT((ROW()-2)/20)+2))</f>
        <v/>
      </c>
      <c r="G3000" s="5" t="str">
        <f aca="false">IF($A3000="","",INDEX(CARTAO_COMPRAS!$I:$I,INT((ROW()-2)/20)+2))</f>
        <v/>
      </c>
      <c r="H3000" s="4" t="str">
        <f aca="false">IF($A3000="","",EDATE(INDEX(CARTAO_COMPRAS!$J:$J,INT((ROW()-2)/20)+2),MOD(ROW()-2,20)))</f>
        <v/>
      </c>
      <c r="I3000" s="4" t="str">
        <f aca="false">IF($H3000="","",$H3000-WEEKDAY($H3000,2)+1)</f>
        <v/>
      </c>
      <c r="J3000" s="4" t="str">
        <f aca="false">IF($I3000="","",$I3000+6)</f>
        <v/>
      </c>
      <c r="K3000" s="6" t="str">
        <f aca="false">IF($H3000="","",DATE(YEAR($H3000),MONTH($H3000),1))</f>
        <v/>
      </c>
      <c r="L3000" s="0" t="str">
        <f aca="false">IF($A3000="","",INDEX(CARTAO_COMPRAS!$K:$K,INT((ROW()-2)/20)+2))</f>
        <v/>
      </c>
      <c r="M3000" s="0" t="str">
        <f aca="false">IF($A3000="","","Compra no cartão")</f>
        <v/>
      </c>
    </row>
    <row r="3001" customFormat="false" ht="13.5" hidden="false" customHeight="false" outlineLevel="0" collapsed="false">
      <c r="A3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1" s="0" t="str">
        <f aca="false">IF($A3001="","",INDEX(CARTAO_COMPRAS!$C:$C,INT((ROW()-2)/20)+2))</f>
        <v/>
      </c>
      <c r="C3001" s="0" t="str">
        <f aca="false">IF($A3001="","",INDEX(CARTAO_COMPRAS!$D:$D,INT((ROW()-2)/20)+2))</f>
        <v/>
      </c>
      <c r="D3001" s="0" t="str">
        <f aca="false">IF($A3001="","",INDEX(CARTAO_COMPRAS!$E:$E,INT((ROW()-2)/20)+2))</f>
        <v/>
      </c>
      <c r="E3001" s="0" t="str">
        <f aca="false">IF($A3001="","",INDEX(CARTAO_COMPRAS!$H:$H,INT((ROW()-2)/20)+2)+MOD(ROW()-2,20))</f>
        <v/>
      </c>
      <c r="F3001" s="0" t="str">
        <f aca="false">IF($A3001="","",INDEX(CARTAO_COMPRAS!$G:$G,INT((ROW()-2)/20)+2))</f>
        <v/>
      </c>
      <c r="G3001" s="5" t="str">
        <f aca="false">IF($A3001="","",INDEX(CARTAO_COMPRAS!$I:$I,INT((ROW()-2)/20)+2))</f>
        <v/>
      </c>
      <c r="H3001" s="4" t="str">
        <f aca="false">IF($A3001="","",EDATE(INDEX(CARTAO_COMPRAS!$J:$J,INT((ROW()-2)/20)+2),MOD(ROW()-2,20)))</f>
        <v/>
      </c>
      <c r="I3001" s="4" t="str">
        <f aca="false">IF($H3001="","",$H3001-WEEKDAY($H3001,2)+1)</f>
        <v/>
      </c>
      <c r="J3001" s="4" t="str">
        <f aca="false">IF($I3001="","",$I3001+6)</f>
        <v/>
      </c>
      <c r="K3001" s="6" t="str">
        <f aca="false">IF($H3001="","",DATE(YEAR($H3001),MONTH($H3001),1))</f>
        <v/>
      </c>
      <c r="L3001" s="0" t="str">
        <f aca="false">IF($A3001="","",INDEX(CARTAO_COMPRAS!$K:$K,INT((ROW()-2)/20)+2))</f>
        <v/>
      </c>
      <c r="M3001" s="0" t="str">
        <f aca="false">IF($A3001="","","Compra no cartão")</f>
        <v/>
      </c>
    </row>
    <row r="3002" customFormat="false" ht="13.5" hidden="false" customHeight="false" outlineLevel="0" collapsed="false">
      <c r="A30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2" s="0" t="str">
        <f aca="false">IF($A3002="","",INDEX(CARTAO_COMPRAS!$C:$C,INT((ROW()-2)/20)+2))</f>
        <v/>
      </c>
      <c r="C3002" s="0" t="str">
        <f aca="false">IF($A3002="","",INDEX(CARTAO_COMPRAS!$D:$D,INT((ROW()-2)/20)+2))</f>
        <v/>
      </c>
      <c r="D3002" s="0" t="str">
        <f aca="false">IF($A3002="","",INDEX(CARTAO_COMPRAS!$E:$E,INT((ROW()-2)/20)+2))</f>
        <v/>
      </c>
      <c r="E3002" s="0" t="str">
        <f aca="false">IF($A3002="","",INDEX(CARTAO_COMPRAS!$H:$H,INT((ROW()-2)/20)+2)+MOD(ROW()-2,20))</f>
        <v/>
      </c>
      <c r="F3002" s="0" t="str">
        <f aca="false">IF($A3002="","",INDEX(CARTAO_COMPRAS!$G:$G,INT((ROW()-2)/20)+2))</f>
        <v/>
      </c>
      <c r="G3002" s="5" t="str">
        <f aca="false">IF($A3002="","",INDEX(CARTAO_COMPRAS!$I:$I,INT((ROW()-2)/20)+2))</f>
        <v/>
      </c>
      <c r="H3002" s="4" t="str">
        <f aca="false">IF($A3002="","",EDATE(INDEX(CARTAO_COMPRAS!$J:$J,INT((ROW()-2)/20)+2),MOD(ROW()-2,20)))</f>
        <v/>
      </c>
      <c r="I3002" s="4" t="str">
        <f aca="false">IF($H3002="","",$H3002-WEEKDAY($H3002,2)+1)</f>
        <v/>
      </c>
      <c r="J3002" s="4" t="str">
        <f aca="false">IF($I3002="","",$I3002+6)</f>
        <v/>
      </c>
      <c r="K3002" s="6" t="str">
        <f aca="false">IF($H3002="","",DATE(YEAR($H3002),MONTH($H3002),1))</f>
        <v/>
      </c>
      <c r="L3002" s="0" t="str">
        <f aca="false">IF($A3002="","",INDEX(CARTAO_COMPRAS!$K:$K,INT((ROW()-2)/20)+2))</f>
        <v/>
      </c>
      <c r="M3002" s="0" t="str">
        <f aca="false">IF($A3002="","","Compra no cartão")</f>
        <v/>
      </c>
    </row>
    <row r="3003" customFormat="false" ht="13.5" hidden="false" customHeight="false" outlineLevel="0" collapsed="false">
      <c r="A3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3" s="0" t="str">
        <f aca="false">IF($A3003="","",INDEX(CARTAO_COMPRAS!$C:$C,INT((ROW()-2)/20)+2))</f>
        <v/>
      </c>
      <c r="C3003" s="0" t="str">
        <f aca="false">IF($A3003="","",INDEX(CARTAO_COMPRAS!$D:$D,INT((ROW()-2)/20)+2))</f>
        <v/>
      </c>
      <c r="D3003" s="0" t="str">
        <f aca="false">IF($A3003="","",INDEX(CARTAO_COMPRAS!$E:$E,INT((ROW()-2)/20)+2))</f>
        <v/>
      </c>
      <c r="E3003" s="0" t="str">
        <f aca="false">IF($A3003="","",INDEX(CARTAO_COMPRAS!$H:$H,INT((ROW()-2)/20)+2)+MOD(ROW()-2,20))</f>
        <v/>
      </c>
      <c r="F3003" s="0" t="str">
        <f aca="false">IF($A3003="","",INDEX(CARTAO_COMPRAS!$G:$G,INT((ROW()-2)/20)+2))</f>
        <v/>
      </c>
      <c r="G3003" s="5" t="str">
        <f aca="false">IF($A3003="","",INDEX(CARTAO_COMPRAS!$I:$I,INT((ROW()-2)/20)+2))</f>
        <v/>
      </c>
      <c r="H3003" s="4" t="str">
        <f aca="false">IF($A3003="","",EDATE(INDEX(CARTAO_COMPRAS!$J:$J,INT((ROW()-2)/20)+2),MOD(ROW()-2,20)))</f>
        <v/>
      </c>
      <c r="I3003" s="4" t="str">
        <f aca="false">IF($H3003="","",$H3003-WEEKDAY($H3003,2)+1)</f>
        <v/>
      </c>
      <c r="J3003" s="4" t="str">
        <f aca="false">IF($I3003="","",$I3003+6)</f>
        <v/>
      </c>
      <c r="K3003" s="6" t="str">
        <f aca="false">IF($H3003="","",DATE(YEAR($H3003),MONTH($H3003),1))</f>
        <v/>
      </c>
      <c r="L3003" s="0" t="str">
        <f aca="false">IF($A3003="","",INDEX(CARTAO_COMPRAS!$K:$K,INT((ROW()-2)/20)+2))</f>
        <v/>
      </c>
      <c r="M3003" s="0" t="str">
        <f aca="false">IF($A3003="","","Compra no cartão")</f>
        <v/>
      </c>
    </row>
    <row r="3004" customFormat="false" ht="13.5" hidden="false" customHeight="false" outlineLevel="0" collapsed="false">
      <c r="A3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4" s="0" t="str">
        <f aca="false">IF($A3004="","",INDEX(CARTAO_COMPRAS!$C:$C,INT((ROW()-2)/20)+2))</f>
        <v/>
      </c>
      <c r="C3004" s="0" t="str">
        <f aca="false">IF($A3004="","",INDEX(CARTAO_COMPRAS!$D:$D,INT((ROW()-2)/20)+2))</f>
        <v/>
      </c>
      <c r="D3004" s="0" t="str">
        <f aca="false">IF($A3004="","",INDEX(CARTAO_COMPRAS!$E:$E,INT((ROW()-2)/20)+2))</f>
        <v/>
      </c>
      <c r="E3004" s="0" t="str">
        <f aca="false">IF($A3004="","",INDEX(CARTAO_COMPRAS!$H:$H,INT((ROW()-2)/20)+2)+MOD(ROW()-2,20))</f>
        <v/>
      </c>
      <c r="F3004" s="0" t="str">
        <f aca="false">IF($A3004="","",INDEX(CARTAO_COMPRAS!$G:$G,INT((ROW()-2)/20)+2))</f>
        <v/>
      </c>
      <c r="G3004" s="5" t="str">
        <f aca="false">IF($A3004="","",INDEX(CARTAO_COMPRAS!$I:$I,INT((ROW()-2)/20)+2))</f>
        <v/>
      </c>
      <c r="H3004" s="4" t="str">
        <f aca="false">IF($A3004="","",EDATE(INDEX(CARTAO_COMPRAS!$J:$J,INT((ROW()-2)/20)+2),MOD(ROW()-2,20)))</f>
        <v/>
      </c>
      <c r="I3004" s="4" t="str">
        <f aca="false">IF($H3004="","",$H3004-WEEKDAY($H3004,2)+1)</f>
        <v/>
      </c>
      <c r="J3004" s="4" t="str">
        <f aca="false">IF($I3004="","",$I3004+6)</f>
        <v/>
      </c>
      <c r="K3004" s="6" t="str">
        <f aca="false">IF($H3004="","",DATE(YEAR($H3004),MONTH($H3004),1))</f>
        <v/>
      </c>
      <c r="L3004" s="0" t="str">
        <f aca="false">IF($A3004="","",INDEX(CARTAO_COMPRAS!$K:$K,INT((ROW()-2)/20)+2))</f>
        <v/>
      </c>
      <c r="M3004" s="0" t="str">
        <f aca="false">IF($A3004="","","Compra no cartão")</f>
        <v/>
      </c>
    </row>
    <row r="3005" customFormat="false" ht="13.5" hidden="false" customHeight="false" outlineLevel="0" collapsed="false">
      <c r="A3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5" s="0" t="str">
        <f aca="false">IF($A3005="","",INDEX(CARTAO_COMPRAS!$C:$C,INT((ROW()-2)/20)+2))</f>
        <v/>
      </c>
      <c r="C3005" s="0" t="str">
        <f aca="false">IF($A3005="","",INDEX(CARTAO_COMPRAS!$D:$D,INT((ROW()-2)/20)+2))</f>
        <v/>
      </c>
      <c r="D3005" s="0" t="str">
        <f aca="false">IF($A3005="","",INDEX(CARTAO_COMPRAS!$E:$E,INT((ROW()-2)/20)+2))</f>
        <v/>
      </c>
      <c r="E3005" s="0" t="str">
        <f aca="false">IF($A3005="","",INDEX(CARTAO_COMPRAS!$H:$H,INT((ROW()-2)/20)+2)+MOD(ROW()-2,20))</f>
        <v/>
      </c>
      <c r="F3005" s="0" t="str">
        <f aca="false">IF($A3005="","",INDEX(CARTAO_COMPRAS!$G:$G,INT((ROW()-2)/20)+2))</f>
        <v/>
      </c>
      <c r="G3005" s="5" t="str">
        <f aca="false">IF($A3005="","",INDEX(CARTAO_COMPRAS!$I:$I,INT((ROW()-2)/20)+2))</f>
        <v/>
      </c>
      <c r="H3005" s="4" t="str">
        <f aca="false">IF($A3005="","",EDATE(INDEX(CARTAO_COMPRAS!$J:$J,INT((ROW()-2)/20)+2),MOD(ROW()-2,20)))</f>
        <v/>
      </c>
      <c r="I3005" s="4" t="str">
        <f aca="false">IF($H3005="","",$H3005-WEEKDAY($H3005,2)+1)</f>
        <v/>
      </c>
      <c r="J3005" s="4" t="str">
        <f aca="false">IF($I3005="","",$I3005+6)</f>
        <v/>
      </c>
      <c r="K3005" s="6" t="str">
        <f aca="false">IF($H3005="","",DATE(YEAR($H3005),MONTH($H3005),1))</f>
        <v/>
      </c>
      <c r="L3005" s="0" t="str">
        <f aca="false">IF($A3005="","",INDEX(CARTAO_COMPRAS!$K:$K,INT((ROW()-2)/20)+2))</f>
        <v/>
      </c>
      <c r="M3005" s="0" t="str">
        <f aca="false">IF($A3005="","","Compra no cartão")</f>
        <v/>
      </c>
    </row>
    <row r="3006" customFormat="false" ht="13.5" hidden="false" customHeight="false" outlineLevel="0" collapsed="false">
      <c r="A3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6" s="0" t="str">
        <f aca="false">IF($A3006="","",INDEX(CARTAO_COMPRAS!$C:$C,INT((ROW()-2)/20)+2))</f>
        <v/>
      </c>
      <c r="C3006" s="0" t="str">
        <f aca="false">IF($A3006="","",INDEX(CARTAO_COMPRAS!$D:$D,INT((ROW()-2)/20)+2))</f>
        <v/>
      </c>
      <c r="D3006" s="0" t="str">
        <f aca="false">IF($A3006="","",INDEX(CARTAO_COMPRAS!$E:$E,INT((ROW()-2)/20)+2))</f>
        <v/>
      </c>
      <c r="E3006" s="0" t="str">
        <f aca="false">IF($A3006="","",INDEX(CARTAO_COMPRAS!$H:$H,INT((ROW()-2)/20)+2)+MOD(ROW()-2,20))</f>
        <v/>
      </c>
      <c r="F3006" s="0" t="str">
        <f aca="false">IF($A3006="","",INDEX(CARTAO_COMPRAS!$G:$G,INT((ROW()-2)/20)+2))</f>
        <v/>
      </c>
      <c r="G3006" s="5" t="str">
        <f aca="false">IF($A3006="","",INDEX(CARTAO_COMPRAS!$I:$I,INT((ROW()-2)/20)+2))</f>
        <v/>
      </c>
      <c r="H3006" s="4" t="str">
        <f aca="false">IF($A3006="","",EDATE(INDEX(CARTAO_COMPRAS!$J:$J,INT((ROW()-2)/20)+2),MOD(ROW()-2,20)))</f>
        <v/>
      </c>
      <c r="I3006" s="4" t="str">
        <f aca="false">IF($H3006="","",$H3006-WEEKDAY($H3006,2)+1)</f>
        <v/>
      </c>
      <c r="J3006" s="4" t="str">
        <f aca="false">IF($I3006="","",$I3006+6)</f>
        <v/>
      </c>
      <c r="K3006" s="6" t="str">
        <f aca="false">IF($H3006="","",DATE(YEAR($H3006),MONTH($H3006),1))</f>
        <v/>
      </c>
      <c r="L3006" s="0" t="str">
        <f aca="false">IF($A3006="","",INDEX(CARTAO_COMPRAS!$K:$K,INT((ROW()-2)/20)+2))</f>
        <v/>
      </c>
      <c r="M3006" s="0" t="str">
        <f aca="false">IF($A3006="","","Compra no cartão")</f>
        <v/>
      </c>
    </row>
    <row r="3007" customFormat="false" ht="13.5" hidden="false" customHeight="false" outlineLevel="0" collapsed="false">
      <c r="A3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7" s="0" t="str">
        <f aca="false">IF($A3007="","",INDEX(CARTAO_COMPRAS!$C:$C,INT((ROW()-2)/20)+2))</f>
        <v/>
      </c>
      <c r="C3007" s="0" t="str">
        <f aca="false">IF($A3007="","",INDEX(CARTAO_COMPRAS!$D:$D,INT((ROW()-2)/20)+2))</f>
        <v/>
      </c>
      <c r="D3007" s="0" t="str">
        <f aca="false">IF($A3007="","",INDEX(CARTAO_COMPRAS!$E:$E,INT((ROW()-2)/20)+2))</f>
        <v/>
      </c>
      <c r="E3007" s="0" t="str">
        <f aca="false">IF($A3007="","",INDEX(CARTAO_COMPRAS!$H:$H,INT((ROW()-2)/20)+2)+MOD(ROW()-2,20))</f>
        <v/>
      </c>
      <c r="F3007" s="0" t="str">
        <f aca="false">IF($A3007="","",INDEX(CARTAO_COMPRAS!$G:$G,INT((ROW()-2)/20)+2))</f>
        <v/>
      </c>
      <c r="G3007" s="5" t="str">
        <f aca="false">IF($A3007="","",INDEX(CARTAO_COMPRAS!$I:$I,INT((ROW()-2)/20)+2))</f>
        <v/>
      </c>
      <c r="H3007" s="4" t="str">
        <f aca="false">IF($A3007="","",EDATE(INDEX(CARTAO_COMPRAS!$J:$J,INT((ROW()-2)/20)+2),MOD(ROW()-2,20)))</f>
        <v/>
      </c>
      <c r="I3007" s="4" t="str">
        <f aca="false">IF($H3007="","",$H3007-WEEKDAY($H3007,2)+1)</f>
        <v/>
      </c>
      <c r="J3007" s="4" t="str">
        <f aca="false">IF($I3007="","",$I3007+6)</f>
        <v/>
      </c>
      <c r="K3007" s="6" t="str">
        <f aca="false">IF($H3007="","",DATE(YEAR($H3007),MONTH($H3007),1))</f>
        <v/>
      </c>
      <c r="L3007" s="0" t="str">
        <f aca="false">IF($A3007="","",INDEX(CARTAO_COMPRAS!$K:$K,INT((ROW()-2)/20)+2))</f>
        <v/>
      </c>
      <c r="M3007" s="0" t="str">
        <f aca="false">IF($A3007="","","Compra no cartão")</f>
        <v/>
      </c>
    </row>
    <row r="3008" customFormat="false" ht="13.5" hidden="false" customHeight="false" outlineLevel="0" collapsed="false">
      <c r="A3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8" s="0" t="str">
        <f aca="false">IF($A3008="","",INDEX(CARTAO_COMPRAS!$C:$C,INT((ROW()-2)/20)+2))</f>
        <v/>
      </c>
      <c r="C3008" s="0" t="str">
        <f aca="false">IF($A3008="","",INDEX(CARTAO_COMPRAS!$D:$D,INT((ROW()-2)/20)+2))</f>
        <v/>
      </c>
      <c r="D3008" s="0" t="str">
        <f aca="false">IF($A3008="","",INDEX(CARTAO_COMPRAS!$E:$E,INT((ROW()-2)/20)+2))</f>
        <v/>
      </c>
      <c r="E3008" s="0" t="str">
        <f aca="false">IF($A3008="","",INDEX(CARTAO_COMPRAS!$H:$H,INT((ROW()-2)/20)+2)+MOD(ROW()-2,20))</f>
        <v/>
      </c>
      <c r="F3008" s="0" t="str">
        <f aca="false">IF($A3008="","",INDEX(CARTAO_COMPRAS!$G:$G,INT((ROW()-2)/20)+2))</f>
        <v/>
      </c>
      <c r="G3008" s="5" t="str">
        <f aca="false">IF($A3008="","",INDEX(CARTAO_COMPRAS!$I:$I,INT((ROW()-2)/20)+2))</f>
        <v/>
      </c>
      <c r="H3008" s="4" t="str">
        <f aca="false">IF($A3008="","",EDATE(INDEX(CARTAO_COMPRAS!$J:$J,INT((ROW()-2)/20)+2),MOD(ROW()-2,20)))</f>
        <v/>
      </c>
      <c r="I3008" s="4" t="str">
        <f aca="false">IF($H3008="","",$H3008-WEEKDAY($H3008,2)+1)</f>
        <v/>
      </c>
      <c r="J3008" s="4" t="str">
        <f aca="false">IF($I3008="","",$I3008+6)</f>
        <v/>
      </c>
      <c r="K3008" s="6" t="str">
        <f aca="false">IF($H3008="","",DATE(YEAR($H3008),MONTH($H3008),1))</f>
        <v/>
      </c>
      <c r="L3008" s="0" t="str">
        <f aca="false">IF($A3008="","",INDEX(CARTAO_COMPRAS!$K:$K,INT((ROW()-2)/20)+2))</f>
        <v/>
      </c>
      <c r="M3008" s="0" t="str">
        <f aca="false">IF($A3008="","","Compra no cartão")</f>
        <v/>
      </c>
    </row>
    <row r="3009" customFormat="false" ht="13.5" hidden="false" customHeight="false" outlineLevel="0" collapsed="false">
      <c r="A3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09" s="0" t="str">
        <f aca="false">IF($A3009="","",INDEX(CARTAO_COMPRAS!$C:$C,INT((ROW()-2)/20)+2))</f>
        <v/>
      </c>
      <c r="C3009" s="0" t="str">
        <f aca="false">IF($A3009="","",INDEX(CARTAO_COMPRAS!$D:$D,INT((ROW()-2)/20)+2))</f>
        <v/>
      </c>
      <c r="D3009" s="0" t="str">
        <f aca="false">IF($A3009="","",INDEX(CARTAO_COMPRAS!$E:$E,INT((ROW()-2)/20)+2))</f>
        <v/>
      </c>
      <c r="E3009" s="0" t="str">
        <f aca="false">IF($A3009="","",INDEX(CARTAO_COMPRAS!$H:$H,INT((ROW()-2)/20)+2)+MOD(ROW()-2,20))</f>
        <v/>
      </c>
      <c r="F3009" s="0" t="str">
        <f aca="false">IF($A3009="","",INDEX(CARTAO_COMPRAS!$G:$G,INT((ROW()-2)/20)+2))</f>
        <v/>
      </c>
      <c r="G3009" s="5" t="str">
        <f aca="false">IF($A3009="","",INDEX(CARTAO_COMPRAS!$I:$I,INT((ROW()-2)/20)+2))</f>
        <v/>
      </c>
      <c r="H3009" s="4" t="str">
        <f aca="false">IF($A3009="","",EDATE(INDEX(CARTAO_COMPRAS!$J:$J,INT((ROW()-2)/20)+2),MOD(ROW()-2,20)))</f>
        <v/>
      </c>
      <c r="I3009" s="4" t="str">
        <f aca="false">IF($H3009="","",$H3009-WEEKDAY($H3009,2)+1)</f>
        <v/>
      </c>
      <c r="J3009" s="4" t="str">
        <f aca="false">IF($I3009="","",$I3009+6)</f>
        <v/>
      </c>
      <c r="K3009" s="6" t="str">
        <f aca="false">IF($H3009="","",DATE(YEAR($H3009),MONTH($H3009),1))</f>
        <v/>
      </c>
      <c r="L3009" s="0" t="str">
        <f aca="false">IF($A3009="","",INDEX(CARTAO_COMPRAS!$K:$K,INT((ROW()-2)/20)+2))</f>
        <v/>
      </c>
      <c r="M3009" s="0" t="str">
        <f aca="false">IF($A3009="","","Compra no cartão")</f>
        <v/>
      </c>
    </row>
    <row r="3010" customFormat="false" ht="13.5" hidden="false" customHeight="false" outlineLevel="0" collapsed="false">
      <c r="A3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0" s="0" t="str">
        <f aca="false">IF($A3010="","",INDEX(CARTAO_COMPRAS!$C:$C,INT((ROW()-2)/20)+2))</f>
        <v/>
      </c>
      <c r="C3010" s="0" t="str">
        <f aca="false">IF($A3010="","",INDEX(CARTAO_COMPRAS!$D:$D,INT((ROW()-2)/20)+2))</f>
        <v/>
      </c>
      <c r="D3010" s="0" t="str">
        <f aca="false">IF($A3010="","",INDEX(CARTAO_COMPRAS!$E:$E,INT((ROW()-2)/20)+2))</f>
        <v/>
      </c>
      <c r="E3010" s="0" t="str">
        <f aca="false">IF($A3010="","",INDEX(CARTAO_COMPRAS!$H:$H,INT((ROW()-2)/20)+2)+MOD(ROW()-2,20))</f>
        <v/>
      </c>
      <c r="F3010" s="0" t="str">
        <f aca="false">IF($A3010="","",INDEX(CARTAO_COMPRAS!$G:$G,INT((ROW()-2)/20)+2))</f>
        <v/>
      </c>
      <c r="G3010" s="5" t="str">
        <f aca="false">IF($A3010="","",INDEX(CARTAO_COMPRAS!$I:$I,INT((ROW()-2)/20)+2))</f>
        <v/>
      </c>
      <c r="H3010" s="4" t="str">
        <f aca="false">IF($A3010="","",EDATE(INDEX(CARTAO_COMPRAS!$J:$J,INT((ROW()-2)/20)+2),MOD(ROW()-2,20)))</f>
        <v/>
      </c>
      <c r="I3010" s="4" t="str">
        <f aca="false">IF($H3010="","",$H3010-WEEKDAY($H3010,2)+1)</f>
        <v/>
      </c>
      <c r="J3010" s="4" t="str">
        <f aca="false">IF($I3010="","",$I3010+6)</f>
        <v/>
      </c>
      <c r="K3010" s="6" t="str">
        <f aca="false">IF($H3010="","",DATE(YEAR($H3010),MONTH($H3010),1))</f>
        <v/>
      </c>
      <c r="L3010" s="0" t="str">
        <f aca="false">IF($A3010="","",INDEX(CARTAO_COMPRAS!$K:$K,INT((ROW()-2)/20)+2))</f>
        <v/>
      </c>
      <c r="M3010" s="0" t="str">
        <f aca="false">IF($A3010="","","Compra no cartão")</f>
        <v/>
      </c>
    </row>
    <row r="3011" customFormat="false" ht="13.5" hidden="false" customHeight="false" outlineLevel="0" collapsed="false">
      <c r="A3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1" s="0" t="str">
        <f aca="false">IF($A3011="","",INDEX(CARTAO_COMPRAS!$C:$C,INT((ROW()-2)/20)+2))</f>
        <v/>
      </c>
      <c r="C3011" s="0" t="str">
        <f aca="false">IF($A3011="","",INDEX(CARTAO_COMPRAS!$D:$D,INT((ROW()-2)/20)+2))</f>
        <v/>
      </c>
      <c r="D3011" s="0" t="str">
        <f aca="false">IF($A3011="","",INDEX(CARTAO_COMPRAS!$E:$E,INT((ROW()-2)/20)+2))</f>
        <v/>
      </c>
      <c r="E3011" s="0" t="str">
        <f aca="false">IF($A3011="","",INDEX(CARTAO_COMPRAS!$H:$H,INT((ROW()-2)/20)+2)+MOD(ROW()-2,20))</f>
        <v/>
      </c>
      <c r="F3011" s="0" t="str">
        <f aca="false">IF($A3011="","",INDEX(CARTAO_COMPRAS!$G:$G,INT((ROW()-2)/20)+2))</f>
        <v/>
      </c>
      <c r="G3011" s="5" t="str">
        <f aca="false">IF($A3011="","",INDEX(CARTAO_COMPRAS!$I:$I,INT((ROW()-2)/20)+2))</f>
        <v/>
      </c>
      <c r="H3011" s="4" t="str">
        <f aca="false">IF($A3011="","",EDATE(INDEX(CARTAO_COMPRAS!$J:$J,INT((ROW()-2)/20)+2),MOD(ROW()-2,20)))</f>
        <v/>
      </c>
      <c r="I3011" s="4" t="str">
        <f aca="false">IF($H3011="","",$H3011-WEEKDAY($H3011,2)+1)</f>
        <v/>
      </c>
      <c r="J3011" s="4" t="str">
        <f aca="false">IF($I3011="","",$I3011+6)</f>
        <v/>
      </c>
      <c r="K3011" s="6" t="str">
        <f aca="false">IF($H3011="","",DATE(YEAR($H3011),MONTH($H3011),1))</f>
        <v/>
      </c>
      <c r="L3011" s="0" t="str">
        <f aca="false">IF($A3011="","",INDEX(CARTAO_COMPRAS!$K:$K,INT((ROW()-2)/20)+2))</f>
        <v/>
      </c>
      <c r="M3011" s="0" t="str">
        <f aca="false">IF($A3011="","","Compra no cartão")</f>
        <v/>
      </c>
    </row>
    <row r="3012" customFormat="false" ht="13.5" hidden="false" customHeight="false" outlineLevel="0" collapsed="false">
      <c r="A3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2" s="0" t="str">
        <f aca="false">IF($A3012="","",INDEX(CARTAO_COMPRAS!$C:$C,INT((ROW()-2)/20)+2))</f>
        <v/>
      </c>
      <c r="C3012" s="0" t="str">
        <f aca="false">IF($A3012="","",INDEX(CARTAO_COMPRAS!$D:$D,INT((ROW()-2)/20)+2))</f>
        <v/>
      </c>
      <c r="D3012" s="0" t="str">
        <f aca="false">IF($A3012="","",INDEX(CARTAO_COMPRAS!$E:$E,INT((ROW()-2)/20)+2))</f>
        <v/>
      </c>
      <c r="E3012" s="0" t="str">
        <f aca="false">IF($A3012="","",INDEX(CARTAO_COMPRAS!$H:$H,INT((ROW()-2)/20)+2)+MOD(ROW()-2,20))</f>
        <v/>
      </c>
      <c r="F3012" s="0" t="str">
        <f aca="false">IF($A3012="","",INDEX(CARTAO_COMPRAS!$G:$G,INT((ROW()-2)/20)+2))</f>
        <v/>
      </c>
      <c r="G3012" s="5" t="str">
        <f aca="false">IF($A3012="","",INDEX(CARTAO_COMPRAS!$I:$I,INT((ROW()-2)/20)+2))</f>
        <v/>
      </c>
      <c r="H3012" s="4" t="str">
        <f aca="false">IF($A3012="","",EDATE(INDEX(CARTAO_COMPRAS!$J:$J,INT((ROW()-2)/20)+2),MOD(ROW()-2,20)))</f>
        <v/>
      </c>
      <c r="I3012" s="4" t="str">
        <f aca="false">IF($H3012="","",$H3012-WEEKDAY($H3012,2)+1)</f>
        <v/>
      </c>
      <c r="J3012" s="4" t="str">
        <f aca="false">IF($I3012="","",$I3012+6)</f>
        <v/>
      </c>
      <c r="K3012" s="6" t="str">
        <f aca="false">IF($H3012="","",DATE(YEAR($H3012),MONTH($H3012),1))</f>
        <v/>
      </c>
      <c r="L3012" s="0" t="str">
        <f aca="false">IF($A3012="","",INDEX(CARTAO_COMPRAS!$K:$K,INT((ROW()-2)/20)+2))</f>
        <v/>
      </c>
      <c r="M3012" s="0" t="str">
        <f aca="false">IF($A3012="","","Compra no cartão")</f>
        <v/>
      </c>
    </row>
    <row r="3013" customFormat="false" ht="13.5" hidden="false" customHeight="false" outlineLevel="0" collapsed="false">
      <c r="A3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3" s="0" t="str">
        <f aca="false">IF($A3013="","",INDEX(CARTAO_COMPRAS!$C:$C,INT((ROW()-2)/20)+2))</f>
        <v/>
      </c>
      <c r="C3013" s="0" t="str">
        <f aca="false">IF($A3013="","",INDEX(CARTAO_COMPRAS!$D:$D,INT((ROW()-2)/20)+2))</f>
        <v/>
      </c>
      <c r="D3013" s="0" t="str">
        <f aca="false">IF($A3013="","",INDEX(CARTAO_COMPRAS!$E:$E,INT((ROW()-2)/20)+2))</f>
        <v/>
      </c>
      <c r="E3013" s="0" t="str">
        <f aca="false">IF($A3013="","",INDEX(CARTAO_COMPRAS!$H:$H,INT((ROW()-2)/20)+2)+MOD(ROW()-2,20))</f>
        <v/>
      </c>
      <c r="F3013" s="0" t="str">
        <f aca="false">IF($A3013="","",INDEX(CARTAO_COMPRAS!$G:$G,INT((ROW()-2)/20)+2))</f>
        <v/>
      </c>
      <c r="G3013" s="5" t="str">
        <f aca="false">IF($A3013="","",INDEX(CARTAO_COMPRAS!$I:$I,INT((ROW()-2)/20)+2))</f>
        <v/>
      </c>
      <c r="H3013" s="4" t="str">
        <f aca="false">IF($A3013="","",EDATE(INDEX(CARTAO_COMPRAS!$J:$J,INT((ROW()-2)/20)+2),MOD(ROW()-2,20)))</f>
        <v/>
      </c>
      <c r="I3013" s="4" t="str">
        <f aca="false">IF($H3013="","",$H3013-WEEKDAY($H3013,2)+1)</f>
        <v/>
      </c>
      <c r="J3013" s="4" t="str">
        <f aca="false">IF($I3013="","",$I3013+6)</f>
        <v/>
      </c>
      <c r="K3013" s="6" t="str">
        <f aca="false">IF($H3013="","",DATE(YEAR($H3013),MONTH($H3013),1))</f>
        <v/>
      </c>
      <c r="L3013" s="0" t="str">
        <f aca="false">IF($A3013="","",INDEX(CARTAO_COMPRAS!$K:$K,INT((ROW()-2)/20)+2))</f>
        <v/>
      </c>
      <c r="M3013" s="0" t="str">
        <f aca="false">IF($A3013="","","Compra no cartão")</f>
        <v/>
      </c>
    </row>
    <row r="3014" customFormat="false" ht="13.5" hidden="false" customHeight="false" outlineLevel="0" collapsed="false">
      <c r="A3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4" s="0" t="str">
        <f aca="false">IF($A3014="","",INDEX(CARTAO_COMPRAS!$C:$C,INT((ROW()-2)/20)+2))</f>
        <v/>
      </c>
      <c r="C3014" s="0" t="str">
        <f aca="false">IF($A3014="","",INDEX(CARTAO_COMPRAS!$D:$D,INT((ROW()-2)/20)+2))</f>
        <v/>
      </c>
      <c r="D3014" s="0" t="str">
        <f aca="false">IF($A3014="","",INDEX(CARTAO_COMPRAS!$E:$E,INT((ROW()-2)/20)+2))</f>
        <v/>
      </c>
      <c r="E3014" s="0" t="str">
        <f aca="false">IF($A3014="","",INDEX(CARTAO_COMPRAS!$H:$H,INT((ROW()-2)/20)+2)+MOD(ROW()-2,20))</f>
        <v/>
      </c>
      <c r="F3014" s="0" t="str">
        <f aca="false">IF($A3014="","",INDEX(CARTAO_COMPRAS!$G:$G,INT((ROW()-2)/20)+2))</f>
        <v/>
      </c>
      <c r="G3014" s="5" t="str">
        <f aca="false">IF($A3014="","",INDEX(CARTAO_COMPRAS!$I:$I,INT((ROW()-2)/20)+2))</f>
        <v/>
      </c>
      <c r="H3014" s="4" t="str">
        <f aca="false">IF($A3014="","",EDATE(INDEX(CARTAO_COMPRAS!$J:$J,INT((ROW()-2)/20)+2),MOD(ROW()-2,20)))</f>
        <v/>
      </c>
      <c r="I3014" s="4" t="str">
        <f aca="false">IF($H3014="","",$H3014-WEEKDAY($H3014,2)+1)</f>
        <v/>
      </c>
      <c r="J3014" s="4" t="str">
        <f aca="false">IF($I3014="","",$I3014+6)</f>
        <v/>
      </c>
      <c r="K3014" s="6" t="str">
        <f aca="false">IF($H3014="","",DATE(YEAR($H3014),MONTH($H3014),1))</f>
        <v/>
      </c>
      <c r="L3014" s="0" t="str">
        <f aca="false">IF($A3014="","",INDEX(CARTAO_COMPRAS!$K:$K,INT((ROW()-2)/20)+2))</f>
        <v/>
      </c>
      <c r="M3014" s="0" t="str">
        <f aca="false">IF($A3014="","","Compra no cartão")</f>
        <v/>
      </c>
    </row>
    <row r="3015" customFormat="false" ht="13.5" hidden="false" customHeight="false" outlineLevel="0" collapsed="false">
      <c r="A3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5" s="0" t="str">
        <f aca="false">IF($A3015="","",INDEX(CARTAO_COMPRAS!$C:$C,INT((ROW()-2)/20)+2))</f>
        <v/>
      </c>
      <c r="C3015" s="0" t="str">
        <f aca="false">IF($A3015="","",INDEX(CARTAO_COMPRAS!$D:$D,INT((ROW()-2)/20)+2))</f>
        <v/>
      </c>
      <c r="D3015" s="0" t="str">
        <f aca="false">IF($A3015="","",INDEX(CARTAO_COMPRAS!$E:$E,INT((ROW()-2)/20)+2))</f>
        <v/>
      </c>
      <c r="E3015" s="0" t="str">
        <f aca="false">IF($A3015="","",INDEX(CARTAO_COMPRAS!$H:$H,INT((ROW()-2)/20)+2)+MOD(ROW()-2,20))</f>
        <v/>
      </c>
      <c r="F3015" s="0" t="str">
        <f aca="false">IF($A3015="","",INDEX(CARTAO_COMPRAS!$G:$G,INT((ROW()-2)/20)+2))</f>
        <v/>
      </c>
      <c r="G3015" s="5" t="str">
        <f aca="false">IF($A3015="","",INDEX(CARTAO_COMPRAS!$I:$I,INT((ROW()-2)/20)+2))</f>
        <v/>
      </c>
      <c r="H3015" s="4" t="str">
        <f aca="false">IF($A3015="","",EDATE(INDEX(CARTAO_COMPRAS!$J:$J,INT((ROW()-2)/20)+2),MOD(ROW()-2,20)))</f>
        <v/>
      </c>
      <c r="I3015" s="4" t="str">
        <f aca="false">IF($H3015="","",$H3015-WEEKDAY($H3015,2)+1)</f>
        <v/>
      </c>
      <c r="J3015" s="4" t="str">
        <f aca="false">IF($I3015="","",$I3015+6)</f>
        <v/>
      </c>
      <c r="K3015" s="6" t="str">
        <f aca="false">IF($H3015="","",DATE(YEAR($H3015),MONTH($H3015),1))</f>
        <v/>
      </c>
      <c r="L3015" s="0" t="str">
        <f aca="false">IF($A3015="","",INDEX(CARTAO_COMPRAS!$K:$K,INT((ROW()-2)/20)+2))</f>
        <v/>
      </c>
      <c r="M3015" s="0" t="str">
        <f aca="false">IF($A3015="","","Compra no cartão")</f>
        <v/>
      </c>
    </row>
    <row r="3016" customFormat="false" ht="13.5" hidden="false" customHeight="false" outlineLevel="0" collapsed="false">
      <c r="A3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6" s="0" t="str">
        <f aca="false">IF($A3016="","",INDEX(CARTAO_COMPRAS!$C:$C,INT((ROW()-2)/20)+2))</f>
        <v/>
      </c>
      <c r="C3016" s="0" t="str">
        <f aca="false">IF($A3016="","",INDEX(CARTAO_COMPRAS!$D:$D,INT((ROW()-2)/20)+2))</f>
        <v/>
      </c>
      <c r="D3016" s="0" t="str">
        <f aca="false">IF($A3016="","",INDEX(CARTAO_COMPRAS!$E:$E,INT((ROW()-2)/20)+2))</f>
        <v/>
      </c>
      <c r="E3016" s="0" t="str">
        <f aca="false">IF($A3016="","",INDEX(CARTAO_COMPRAS!$H:$H,INT((ROW()-2)/20)+2)+MOD(ROW()-2,20))</f>
        <v/>
      </c>
      <c r="F3016" s="0" t="str">
        <f aca="false">IF($A3016="","",INDEX(CARTAO_COMPRAS!$G:$G,INT((ROW()-2)/20)+2))</f>
        <v/>
      </c>
      <c r="G3016" s="5" t="str">
        <f aca="false">IF($A3016="","",INDEX(CARTAO_COMPRAS!$I:$I,INT((ROW()-2)/20)+2))</f>
        <v/>
      </c>
      <c r="H3016" s="4" t="str">
        <f aca="false">IF($A3016="","",EDATE(INDEX(CARTAO_COMPRAS!$J:$J,INT((ROW()-2)/20)+2),MOD(ROW()-2,20)))</f>
        <v/>
      </c>
      <c r="I3016" s="4" t="str">
        <f aca="false">IF($H3016="","",$H3016-WEEKDAY($H3016,2)+1)</f>
        <v/>
      </c>
      <c r="J3016" s="4" t="str">
        <f aca="false">IF($I3016="","",$I3016+6)</f>
        <v/>
      </c>
      <c r="K3016" s="6" t="str">
        <f aca="false">IF($H3016="","",DATE(YEAR($H3016),MONTH($H3016),1))</f>
        <v/>
      </c>
      <c r="L3016" s="0" t="str">
        <f aca="false">IF($A3016="","",INDEX(CARTAO_COMPRAS!$K:$K,INT((ROW()-2)/20)+2))</f>
        <v/>
      </c>
      <c r="M3016" s="0" t="str">
        <f aca="false">IF($A3016="","","Compra no cartão")</f>
        <v/>
      </c>
    </row>
    <row r="3017" customFormat="false" ht="13.5" hidden="false" customHeight="false" outlineLevel="0" collapsed="false">
      <c r="A3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7" s="0" t="str">
        <f aca="false">IF($A3017="","",INDEX(CARTAO_COMPRAS!$C:$C,INT((ROW()-2)/20)+2))</f>
        <v/>
      </c>
      <c r="C3017" s="0" t="str">
        <f aca="false">IF($A3017="","",INDEX(CARTAO_COMPRAS!$D:$D,INT((ROW()-2)/20)+2))</f>
        <v/>
      </c>
      <c r="D3017" s="0" t="str">
        <f aca="false">IF($A3017="","",INDEX(CARTAO_COMPRAS!$E:$E,INT((ROW()-2)/20)+2))</f>
        <v/>
      </c>
      <c r="E3017" s="0" t="str">
        <f aca="false">IF($A3017="","",INDEX(CARTAO_COMPRAS!$H:$H,INT((ROW()-2)/20)+2)+MOD(ROW()-2,20))</f>
        <v/>
      </c>
      <c r="F3017" s="0" t="str">
        <f aca="false">IF($A3017="","",INDEX(CARTAO_COMPRAS!$G:$G,INT((ROW()-2)/20)+2))</f>
        <v/>
      </c>
      <c r="G3017" s="5" t="str">
        <f aca="false">IF($A3017="","",INDEX(CARTAO_COMPRAS!$I:$I,INT((ROW()-2)/20)+2))</f>
        <v/>
      </c>
      <c r="H3017" s="4" t="str">
        <f aca="false">IF($A3017="","",EDATE(INDEX(CARTAO_COMPRAS!$J:$J,INT((ROW()-2)/20)+2),MOD(ROW()-2,20)))</f>
        <v/>
      </c>
      <c r="I3017" s="4" t="str">
        <f aca="false">IF($H3017="","",$H3017-WEEKDAY($H3017,2)+1)</f>
        <v/>
      </c>
      <c r="J3017" s="4" t="str">
        <f aca="false">IF($I3017="","",$I3017+6)</f>
        <v/>
      </c>
      <c r="K3017" s="6" t="str">
        <f aca="false">IF($H3017="","",DATE(YEAR($H3017),MONTH($H3017),1))</f>
        <v/>
      </c>
      <c r="L3017" s="0" t="str">
        <f aca="false">IF($A3017="","",INDEX(CARTAO_COMPRAS!$K:$K,INT((ROW()-2)/20)+2))</f>
        <v/>
      </c>
      <c r="M3017" s="0" t="str">
        <f aca="false">IF($A3017="","","Compra no cartão")</f>
        <v/>
      </c>
    </row>
    <row r="3018" customFormat="false" ht="13.5" hidden="false" customHeight="false" outlineLevel="0" collapsed="false">
      <c r="A3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8" s="0" t="str">
        <f aca="false">IF($A3018="","",INDEX(CARTAO_COMPRAS!$C:$C,INT((ROW()-2)/20)+2))</f>
        <v/>
      </c>
      <c r="C3018" s="0" t="str">
        <f aca="false">IF($A3018="","",INDEX(CARTAO_COMPRAS!$D:$D,INT((ROW()-2)/20)+2))</f>
        <v/>
      </c>
      <c r="D3018" s="0" t="str">
        <f aca="false">IF($A3018="","",INDEX(CARTAO_COMPRAS!$E:$E,INT((ROW()-2)/20)+2))</f>
        <v/>
      </c>
      <c r="E3018" s="0" t="str">
        <f aca="false">IF($A3018="","",INDEX(CARTAO_COMPRAS!$H:$H,INT((ROW()-2)/20)+2)+MOD(ROW()-2,20))</f>
        <v/>
      </c>
      <c r="F3018" s="0" t="str">
        <f aca="false">IF($A3018="","",INDEX(CARTAO_COMPRAS!$G:$G,INT((ROW()-2)/20)+2))</f>
        <v/>
      </c>
      <c r="G3018" s="5" t="str">
        <f aca="false">IF($A3018="","",INDEX(CARTAO_COMPRAS!$I:$I,INT((ROW()-2)/20)+2))</f>
        <v/>
      </c>
      <c r="H3018" s="4" t="str">
        <f aca="false">IF($A3018="","",EDATE(INDEX(CARTAO_COMPRAS!$J:$J,INT((ROW()-2)/20)+2),MOD(ROW()-2,20)))</f>
        <v/>
      </c>
      <c r="I3018" s="4" t="str">
        <f aca="false">IF($H3018="","",$H3018-WEEKDAY($H3018,2)+1)</f>
        <v/>
      </c>
      <c r="J3018" s="4" t="str">
        <f aca="false">IF($I3018="","",$I3018+6)</f>
        <v/>
      </c>
      <c r="K3018" s="6" t="str">
        <f aca="false">IF($H3018="","",DATE(YEAR($H3018),MONTH($H3018),1))</f>
        <v/>
      </c>
      <c r="L3018" s="0" t="str">
        <f aca="false">IF($A3018="","",INDEX(CARTAO_COMPRAS!$K:$K,INT((ROW()-2)/20)+2))</f>
        <v/>
      </c>
      <c r="M3018" s="0" t="str">
        <f aca="false">IF($A3018="","","Compra no cartão")</f>
        <v/>
      </c>
    </row>
    <row r="3019" customFormat="false" ht="13.5" hidden="false" customHeight="false" outlineLevel="0" collapsed="false">
      <c r="A3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19" s="0" t="str">
        <f aca="false">IF($A3019="","",INDEX(CARTAO_COMPRAS!$C:$C,INT((ROW()-2)/20)+2))</f>
        <v/>
      </c>
      <c r="C3019" s="0" t="str">
        <f aca="false">IF($A3019="","",INDEX(CARTAO_COMPRAS!$D:$D,INT((ROW()-2)/20)+2))</f>
        <v/>
      </c>
      <c r="D3019" s="0" t="str">
        <f aca="false">IF($A3019="","",INDEX(CARTAO_COMPRAS!$E:$E,INT((ROW()-2)/20)+2))</f>
        <v/>
      </c>
      <c r="E3019" s="0" t="str">
        <f aca="false">IF($A3019="","",INDEX(CARTAO_COMPRAS!$H:$H,INT((ROW()-2)/20)+2)+MOD(ROW()-2,20))</f>
        <v/>
      </c>
      <c r="F3019" s="0" t="str">
        <f aca="false">IF($A3019="","",INDEX(CARTAO_COMPRAS!$G:$G,INT((ROW()-2)/20)+2))</f>
        <v/>
      </c>
      <c r="G3019" s="5" t="str">
        <f aca="false">IF($A3019="","",INDEX(CARTAO_COMPRAS!$I:$I,INT((ROW()-2)/20)+2))</f>
        <v/>
      </c>
      <c r="H3019" s="4" t="str">
        <f aca="false">IF($A3019="","",EDATE(INDEX(CARTAO_COMPRAS!$J:$J,INT((ROW()-2)/20)+2),MOD(ROW()-2,20)))</f>
        <v/>
      </c>
      <c r="I3019" s="4" t="str">
        <f aca="false">IF($H3019="","",$H3019-WEEKDAY($H3019,2)+1)</f>
        <v/>
      </c>
      <c r="J3019" s="4" t="str">
        <f aca="false">IF($I3019="","",$I3019+6)</f>
        <v/>
      </c>
      <c r="K3019" s="6" t="str">
        <f aca="false">IF($H3019="","",DATE(YEAR($H3019),MONTH($H3019),1))</f>
        <v/>
      </c>
      <c r="L3019" s="0" t="str">
        <f aca="false">IF($A3019="","",INDEX(CARTAO_COMPRAS!$K:$K,INT((ROW()-2)/20)+2))</f>
        <v/>
      </c>
      <c r="M3019" s="0" t="str">
        <f aca="false">IF($A3019="","","Compra no cartão")</f>
        <v/>
      </c>
    </row>
    <row r="3020" customFormat="false" ht="13.5" hidden="false" customHeight="false" outlineLevel="0" collapsed="false">
      <c r="A3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0" s="0" t="str">
        <f aca="false">IF($A3020="","",INDEX(CARTAO_COMPRAS!$C:$C,INT((ROW()-2)/20)+2))</f>
        <v/>
      </c>
      <c r="C3020" s="0" t="str">
        <f aca="false">IF($A3020="","",INDEX(CARTAO_COMPRAS!$D:$D,INT((ROW()-2)/20)+2))</f>
        <v/>
      </c>
      <c r="D3020" s="0" t="str">
        <f aca="false">IF($A3020="","",INDEX(CARTAO_COMPRAS!$E:$E,INT((ROW()-2)/20)+2))</f>
        <v/>
      </c>
      <c r="E3020" s="0" t="str">
        <f aca="false">IF($A3020="","",INDEX(CARTAO_COMPRAS!$H:$H,INT((ROW()-2)/20)+2)+MOD(ROW()-2,20))</f>
        <v/>
      </c>
      <c r="F3020" s="0" t="str">
        <f aca="false">IF($A3020="","",INDEX(CARTAO_COMPRAS!$G:$G,INT((ROW()-2)/20)+2))</f>
        <v/>
      </c>
      <c r="G3020" s="5" t="str">
        <f aca="false">IF($A3020="","",INDEX(CARTAO_COMPRAS!$I:$I,INT((ROW()-2)/20)+2))</f>
        <v/>
      </c>
      <c r="H3020" s="4" t="str">
        <f aca="false">IF($A3020="","",EDATE(INDEX(CARTAO_COMPRAS!$J:$J,INT((ROW()-2)/20)+2),MOD(ROW()-2,20)))</f>
        <v/>
      </c>
      <c r="I3020" s="4" t="str">
        <f aca="false">IF($H3020="","",$H3020-WEEKDAY($H3020,2)+1)</f>
        <v/>
      </c>
      <c r="J3020" s="4" t="str">
        <f aca="false">IF($I3020="","",$I3020+6)</f>
        <v/>
      </c>
      <c r="K3020" s="6" t="str">
        <f aca="false">IF($H3020="","",DATE(YEAR($H3020),MONTH($H3020),1))</f>
        <v/>
      </c>
      <c r="L3020" s="0" t="str">
        <f aca="false">IF($A3020="","",INDEX(CARTAO_COMPRAS!$K:$K,INT((ROW()-2)/20)+2))</f>
        <v/>
      </c>
      <c r="M3020" s="0" t="str">
        <f aca="false">IF($A3020="","","Compra no cartão")</f>
        <v/>
      </c>
    </row>
    <row r="3021" customFormat="false" ht="13.5" hidden="false" customHeight="false" outlineLevel="0" collapsed="false">
      <c r="A3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1" s="0" t="str">
        <f aca="false">IF($A3021="","",INDEX(CARTAO_COMPRAS!$C:$C,INT((ROW()-2)/20)+2))</f>
        <v/>
      </c>
      <c r="C3021" s="0" t="str">
        <f aca="false">IF($A3021="","",INDEX(CARTAO_COMPRAS!$D:$D,INT((ROW()-2)/20)+2))</f>
        <v/>
      </c>
      <c r="D3021" s="0" t="str">
        <f aca="false">IF($A3021="","",INDEX(CARTAO_COMPRAS!$E:$E,INT((ROW()-2)/20)+2))</f>
        <v/>
      </c>
      <c r="E3021" s="0" t="str">
        <f aca="false">IF($A3021="","",INDEX(CARTAO_COMPRAS!$H:$H,INT((ROW()-2)/20)+2)+MOD(ROW()-2,20))</f>
        <v/>
      </c>
      <c r="F3021" s="0" t="str">
        <f aca="false">IF($A3021="","",INDEX(CARTAO_COMPRAS!$G:$G,INT((ROW()-2)/20)+2))</f>
        <v/>
      </c>
      <c r="G3021" s="5" t="str">
        <f aca="false">IF($A3021="","",INDEX(CARTAO_COMPRAS!$I:$I,INT((ROW()-2)/20)+2))</f>
        <v/>
      </c>
      <c r="H3021" s="4" t="str">
        <f aca="false">IF($A3021="","",EDATE(INDEX(CARTAO_COMPRAS!$J:$J,INT((ROW()-2)/20)+2),MOD(ROW()-2,20)))</f>
        <v/>
      </c>
      <c r="I3021" s="4" t="str">
        <f aca="false">IF($H3021="","",$H3021-WEEKDAY($H3021,2)+1)</f>
        <v/>
      </c>
      <c r="J3021" s="4" t="str">
        <f aca="false">IF($I3021="","",$I3021+6)</f>
        <v/>
      </c>
      <c r="K3021" s="6" t="str">
        <f aca="false">IF($H3021="","",DATE(YEAR($H3021),MONTH($H3021),1))</f>
        <v/>
      </c>
      <c r="L3021" s="0" t="str">
        <f aca="false">IF($A3021="","",INDEX(CARTAO_COMPRAS!$K:$K,INT((ROW()-2)/20)+2))</f>
        <v/>
      </c>
      <c r="M3021" s="0" t="str">
        <f aca="false">IF($A3021="","","Compra no cartão")</f>
        <v/>
      </c>
    </row>
    <row r="3022" customFormat="false" ht="13.5" hidden="false" customHeight="false" outlineLevel="0" collapsed="false">
      <c r="A30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2" s="0" t="str">
        <f aca="false">IF($A3022="","",INDEX(CARTAO_COMPRAS!$C:$C,INT((ROW()-2)/20)+2))</f>
        <v/>
      </c>
      <c r="C3022" s="0" t="str">
        <f aca="false">IF($A3022="","",INDEX(CARTAO_COMPRAS!$D:$D,INT((ROW()-2)/20)+2))</f>
        <v/>
      </c>
      <c r="D3022" s="0" t="str">
        <f aca="false">IF($A3022="","",INDEX(CARTAO_COMPRAS!$E:$E,INT((ROW()-2)/20)+2))</f>
        <v/>
      </c>
      <c r="E3022" s="0" t="str">
        <f aca="false">IF($A3022="","",INDEX(CARTAO_COMPRAS!$H:$H,INT((ROW()-2)/20)+2)+MOD(ROW()-2,20))</f>
        <v/>
      </c>
      <c r="F3022" s="0" t="str">
        <f aca="false">IF($A3022="","",INDEX(CARTAO_COMPRAS!$G:$G,INT((ROW()-2)/20)+2))</f>
        <v/>
      </c>
      <c r="G3022" s="5" t="str">
        <f aca="false">IF($A3022="","",INDEX(CARTAO_COMPRAS!$I:$I,INT((ROW()-2)/20)+2))</f>
        <v/>
      </c>
      <c r="H3022" s="4" t="str">
        <f aca="false">IF($A3022="","",EDATE(INDEX(CARTAO_COMPRAS!$J:$J,INT((ROW()-2)/20)+2),MOD(ROW()-2,20)))</f>
        <v/>
      </c>
      <c r="I3022" s="4" t="str">
        <f aca="false">IF($H3022="","",$H3022-WEEKDAY($H3022,2)+1)</f>
        <v/>
      </c>
      <c r="J3022" s="4" t="str">
        <f aca="false">IF($I3022="","",$I3022+6)</f>
        <v/>
      </c>
      <c r="K3022" s="6" t="str">
        <f aca="false">IF($H3022="","",DATE(YEAR($H3022),MONTH($H3022),1))</f>
        <v/>
      </c>
      <c r="L3022" s="0" t="str">
        <f aca="false">IF($A3022="","",INDEX(CARTAO_COMPRAS!$K:$K,INT((ROW()-2)/20)+2))</f>
        <v/>
      </c>
      <c r="M3022" s="0" t="str">
        <f aca="false">IF($A3022="","","Compra no cartão")</f>
        <v/>
      </c>
    </row>
    <row r="3023" customFormat="false" ht="13.5" hidden="false" customHeight="false" outlineLevel="0" collapsed="false">
      <c r="A3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3" s="0" t="str">
        <f aca="false">IF($A3023="","",INDEX(CARTAO_COMPRAS!$C:$C,INT((ROW()-2)/20)+2))</f>
        <v/>
      </c>
      <c r="C3023" s="0" t="str">
        <f aca="false">IF($A3023="","",INDEX(CARTAO_COMPRAS!$D:$D,INT((ROW()-2)/20)+2))</f>
        <v/>
      </c>
      <c r="D3023" s="0" t="str">
        <f aca="false">IF($A3023="","",INDEX(CARTAO_COMPRAS!$E:$E,INT((ROW()-2)/20)+2))</f>
        <v/>
      </c>
      <c r="E3023" s="0" t="str">
        <f aca="false">IF($A3023="","",INDEX(CARTAO_COMPRAS!$H:$H,INT((ROW()-2)/20)+2)+MOD(ROW()-2,20))</f>
        <v/>
      </c>
      <c r="F3023" s="0" t="str">
        <f aca="false">IF($A3023="","",INDEX(CARTAO_COMPRAS!$G:$G,INT((ROW()-2)/20)+2))</f>
        <v/>
      </c>
      <c r="G3023" s="5" t="str">
        <f aca="false">IF($A3023="","",INDEX(CARTAO_COMPRAS!$I:$I,INT((ROW()-2)/20)+2))</f>
        <v/>
      </c>
      <c r="H3023" s="4" t="str">
        <f aca="false">IF($A3023="","",EDATE(INDEX(CARTAO_COMPRAS!$J:$J,INT((ROW()-2)/20)+2),MOD(ROW()-2,20)))</f>
        <v/>
      </c>
      <c r="I3023" s="4" t="str">
        <f aca="false">IF($H3023="","",$H3023-WEEKDAY($H3023,2)+1)</f>
        <v/>
      </c>
      <c r="J3023" s="4" t="str">
        <f aca="false">IF($I3023="","",$I3023+6)</f>
        <v/>
      </c>
      <c r="K3023" s="6" t="str">
        <f aca="false">IF($H3023="","",DATE(YEAR($H3023),MONTH($H3023),1))</f>
        <v/>
      </c>
      <c r="L3023" s="0" t="str">
        <f aca="false">IF($A3023="","",INDEX(CARTAO_COMPRAS!$K:$K,INT((ROW()-2)/20)+2))</f>
        <v/>
      </c>
      <c r="M3023" s="0" t="str">
        <f aca="false">IF($A3023="","","Compra no cartão")</f>
        <v/>
      </c>
    </row>
    <row r="3024" customFormat="false" ht="13.5" hidden="false" customHeight="false" outlineLevel="0" collapsed="false">
      <c r="A3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4" s="0" t="str">
        <f aca="false">IF($A3024="","",INDEX(CARTAO_COMPRAS!$C:$C,INT((ROW()-2)/20)+2))</f>
        <v/>
      </c>
      <c r="C3024" s="0" t="str">
        <f aca="false">IF($A3024="","",INDEX(CARTAO_COMPRAS!$D:$D,INT((ROW()-2)/20)+2))</f>
        <v/>
      </c>
      <c r="D3024" s="0" t="str">
        <f aca="false">IF($A3024="","",INDEX(CARTAO_COMPRAS!$E:$E,INT((ROW()-2)/20)+2))</f>
        <v/>
      </c>
      <c r="E3024" s="0" t="str">
        <f aca="false">IF($A3024="","",INDEX(CARTAO_COMPRAS!$H:$H,INT((ROW()-2)/20)+2)+MOD(ROW()-2,20))</f>
        <v/>
      </c>
      <c r="F3024" s="0" t="str">
        <f aca="false">IF($A3024="","",INDEX(CARTAO_COMPRAS!$G:$G,INT((ROW()-2)/20)+2))</f>
        <v/>
      </c>
      <c r="G3024" s="5" t="str">
        <f aca="false">IF($A3024="","",INDEX(CARTAO_COMPRAS!$I:$I,INT((ROW()-2)/20)+2))</f>
        <v/>
      </c>
      <c r="H3024" s="4" t="str">
        <f aca="false">IF($A3024="","",EDATE(INDEX(CARTAO_COMPRAS!$J:$J,INT((ROW()-2)/20)+2),MOD(ROW()-2,20)))</f>
        <v/>
      </c>
      <c r="I3024" s="4" t="str">
        <f aca="false">IF($H3024="","",$H3024-WEEKDAY($H3024,2)+1)</f>
        <v/>
      </c>
      <c r="J3024" s="4" t="str">
        <f aca="false">IF($I3024="","",$I3024+6)</f>
        <v/>
      </c>
      <c r="K3024" s="6" t="str">
        <f aca="false">IF($H3024="","",DATE(YEAR($H3024),MONTH($H3024),1))</f>
        <v/>
      </c>
      <c r="L3024" s="0" t="str">
        <f aca="false">IF($A3024="","",INDEX(CARTAO_COMPRAS!$K:$K,INT((ROW()-2)/20)+2))</f>
        <v/>
      </c>
      <c r="M3024" s="0" t="str">
        <f aca="false">IF($A3024="","","Compra no cartão")</f>
        <v/>
      </c>
    </row>
    <row r="3025" customFormat="false" ht="13.5" hidden="false" customHeight="false" outlineLevel="0" collapsed="false">
      <c r="A3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5" s="0" t="str">
        <f aca="false">IF($A3025="","",INDEX(CARTAO_COMPRAS!$C:$C,INT((ROW()-2)/20)+2))</f>
        <v/>
      </c>
      <c r="C3025" s="0" t="str">
        <f aca="false">IF($A3025="","",INDEX(CARTAO_COMPRAS!$D:$D,INT((ROW()-2)/20)+2))</f>
        <v/>
      </c>
      <c r="D3025" s="0" t="str">
        <f aca="false">IF($A3025="","",INDEX(CARTAO_COMPRAS!$E:$E,INT((ROW()-2)/20)+2))</f>
        <v/>
      </c>
      <c r="E3025" s="0" t="str">
        <f aca="false">IF($A3025="","",INDEX(CARTAO_COMPRAS!$H:$H,INT((ROW()-2)/20)+2)+MOD(ROW()-2,20))</f>
        <v/>
      </c>
      <c r="F3025" s="0" t="str">
        <f aca="false">IF($A3025="","",INDEX(CARTAO_COMPRAS!$G:$G,INT((ROW()-2)/20)+2))</f>
        <v/>
      </c>
      <c r="G3025" s="5" t="str">
        <f aca="false">IF($A3025="","",INDEX(CARTAO_COMPRAS!$I:$I,INT((ROW()-2)/20)+2))</f>
        <v/>
      </c>
      <c r="H3025" s="4" t="str">
        <f aca="false">IF($A3025="","",EDATE(INDEX(CARTAO_COMPRAS!$J:$J,INT((ROW()-2)/20)+2),MOD(ROW()-2,20)))</f>
        <v/>
      </c>
      <c r="I3025" s="4" t="str">
        <f aca="false">IF($H3025="","",$H3025-WEEKDAY($H3025,2)+1)</f>
        <v/>
      </c>
      <c r="J3025" s="4" t="str">
        <f aca="false">IF($I3025="","",$I3025+6)</f>
        <v/>
      </c>
      <c r="K3025" s="6" t="str">
        <f aca="false">IF($H3025="","",DATE(YEAR($H3025),MONTH($H3025),1))</f>
        <v/>
      </c>
      <c r="L3025" s="0" t="str">
        <f aca="false">IF($A3025="","",INDEX(CARTAO_COMPRAS!$K:$K,INT((ROW()-2)/20)+2))</f>
        <v/>
      </c>
      <c r="M3025" s="0" t="str">
        <f aca="false">IF($A3025="","","Compra no cartão")</f>
        <v/>
      </c>
    </row>
    <row r="3026" customFormat="false" ht="13.5" hidden="false" customHeight="false" outlineLevel="0" collapsed="false">
      <c r="A3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6" s="0" t="str">
        <f aca="false">IF($A3026="","",INDEX(CARTAO_COMPRAS!$C:$C,INT((ROW()-2)/20)+2))</f>
        <v/>
      </c>
      <c r="C3026" s="0" t="str">
        <f aca="false">IF($A3026="","",INDEX(CARTAO_COMPRAS!$D:$D,INT((ROW()-2)/20)+2))</f>
        <v/>
      </c>
      <c r="D3026" s="0" t="str">
        <f aca="false">IF($A3026="","",INDEX(CARTAO_COMPRAS!$E:$E,INT((ROW()-2)/20)+2))</f>
        <v/>
      </c>
      <c r="E3026" s="0" t="str">
        <f aca="false">IF($A3026="","",INDEX(CARTAO_COMPRAS!$H:$H,INT((ROW()-2)/20)+2)+MOD(ROW()-2,20))</f>
        <v/>
      </c>
      <c r="F3026" s="0" t="str">
        <f aca="false">IF($A3026="","",INDEX(CARTAO_COMPRAS!$G:$G,INT((ROW()-2)/20)+2))</f>
        <v/>
      </c>
      <c r="G3026" s="5" t="str">
        <f aca="false">IF($A3026="","",INDEX(CARTAO_COMPRAS!$I:$I,INT((ROW()-2)/20)+2))</f>
        <v/>
      </c>
      <c r="H3026" s="4" t="str">
        <f aca="false">IF($A3026="","",EDATE(INDEX(CARTAO_COMPRAS!$J:$J,INT((ROW()-2)/20)+2),MOD(ROW()-2,20)))</f>
        <v/>
      </c>
      <c r="I3026" s="4" t="str">
        <f aca="false">IF($H3026="","",$H3026-WEEKDAY($H3026,2)+1)</f>
        <v/>
      </c>
      <c r="J3026" s="4" t="str">
        <f aca="false">IF($I3026="","",$I3026+6)</f>
        <v/>
      </c>
      <c r="K3026" s="6" t="str">
        <f aca="false">IF($H3026="","",DATE(YEAR($H3026),MONTH($H3026),1))</f>
        <v/>
      </c>
      <c r="L3026" s="0" t="str">
        <f aca="false">IF($A3026="","",INDEX(CARTAO_COMPRAS!$K:$K,INT((ROW()-2)/20)+2))</f>
        <v/>
      </c>
      <c r="M3026" s="0" t="str">
        <f aca="false">IF($A3026="","","Compra no cartão")</f>
        <v/>
      </c>
    </row>
    <row r="3027" customFormat="false" ht="13.5" hidden="false" customHeight="false" outlineLevel="0" collapsed="false">
      <c r="A3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7" s="0" t="str">
        <f aca="false">IF($A3027="","",INDEX(CARTAO_COMPRAS!$C:$C,INT((ROW()-2)/20)+2))</f>
        <v/>
      </c>
      <c r="C3027" s="0" t="str">
        <f aca="false">IF($A3027="","",INDEX(CARTAO_COMPRAS!$D:$D,INT((ROW()-2)/20)+2))</f>
        <v/>
      </c>
      <c r="D3027" s="0" t="str">
        <f aca="false">IF($A3027="","",INDEX(CARTAO_COMPRAS!$E:$E,INT((ROW()-2)/20)+2))</f>
        <v/>
      </c>
      <c r="E3027" s="0" t="str">
        <f aca="false">IF($A3027="","",INDEX(CARTAO_COMPRAS!$H:$H,INT((ROW()-2)/20)+2)+MOD(ROW()-2,20))</f>
        <v/>
      </c>
      <c r="F3027" s="0" t="str">
        <f aca="false">IF($A3027="","",INDEX(CARTAO_COMPRAS!$G:$G,INT((ROW()-2)/20)+2))</f>
        <v/>
      </c>
      <c r="G3027" s="5" t="str">
        <f aca="false">IF($A3027="","",INDEX(CARTAO_COMPRAS!$I:$I,INT((ROW()-2)/20)+2))</f>
        <v/>
      </c>
      <c r="H3027" s="4" t="str">
        <f aca="false">IF($A3027="","",EDATE(INDEX(CARTAO_COMPRAS!$J:$J,INT((ROW()-2)/20)+2),MOD(ROW()-2,20)))</f>
        <v/>
      </c>
      <c r="I3027" s="4" t="str">
        <f aca="false">IF($H3027="","",$H3027-WEEKDAY($H3027,2)+1)</f>
        <v/>
      </c>
      <c r="J3027" s="4" t="str">
        <f aca="false">IF($I3027="","",$I3027+6)</f>
        <v/>
      </c>
      <c r="K3027" s="6" t="str">
        <f aca="false">IF($H3027="","",DATE(YEAR($H3027),MONTH($H3027),1))</f>
        <v/>
      </c>
      <c r="L3027" s="0" t="str">
        <f aca="false">IF($A3027="","",INDEX(CARTAO_COMPRAS!$K:$K,INT((ROW()-2)/20)+2))</f>
        <v/>
      </c>
      <c r="M3027" s="0" t="str">
        <f aca="false">IF($A3027="","","Compra no cartão")</f>
        <v/>
      </c>
    </row>
    <row r="3028" customFormat="false" ht="13.5" hidden="false" customHeight="false" outlineLevel="0" collapsed="false">
      <c r="A3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8" s="0" t="str">
        <f aca="false">IF($A3028="","",INDEX(CARTAO_COMPRAS!$C:$C,INT((ROW()-2)/20)+2))</f>
        <v/>
      </c>
      <c r="C3028" s="0" t="str">
        <f aca="false">IF($A3028="","",INDEX(CARTAO_COMPRAS!$D:$D,INT((ROW()-2)/20)+2))</f>
        <v/>
      </c>
      <c r="D3028" s="0" t="str">
        <f aca="false">IF($A3028="","",INDEX(CARTAO_COMPRAS!$E:$E,INT((ROW()-2)/20)+2))</f>
        <v/>
      </c>
      <c r="E3028" s="0" t="str">
        <f aca="false">IF($A3028="","",INDEX(CARTAO_COMPRAS!$H:$H,INT((ROW()-2)/20)+2)+MOD(ROW()-2,20))</f>
        <v/>
      </c>
      <c r="F3028" s="0" t="str">
        <f aca="false">IF($A3028="","",INDEX(CARTAO_COMPRAS!$G:$G,INT((ROW()-2)/20)+2))</f>
        <v/>
      </c>
      <c r="G3028" s="5" t="str">
        <f aca="false">IF($A3028="","",INDEX(CARTAO_COMPRAS!$I:$I,INT((ROW()-2)/20)+2))</f>
        <v/>
      </c>
      <c r="H3028" s="4" t="str">
        <f aca="false">IF($A3028="","",EDATE(INDEX(CARTAO_COMPRAS!$J:$J,INT((ROW()-2)/20)+2),MOD(ROW()-2,20)))</f>
        <v/>
      </c>
      <c r="I3028" s="4" t="str">
        <f aca="false">IF($H3028="","",$H3028-WEEKDAY($H3028,2)+1)</f>
        <v/>
      </c>
      <c r="J3028" s="4" t="str">
        <f aca="false">IF($I3028="","",$I3028+6)</f>
        <v/>
      </c>
      <c r="K3028" s="6" t="str">
        <f aca="false">IF($H3028="","",DATE(YEAR($H3028),MONTH($H3028),1))</f>
        <v/>
      </c>
      <c r="L3028" s="0" t="str">
        <f aca="false">IF($A3028="","",INDEX(CARTAO_COMPRAS!$K:$K,INT((ROW()-2)/20)+2))</f>
        <v/>
      </c>
      <c r="M3028" s="0" t="str">
        <f aca="false">IF($A3028="","","Compra no cartão")</f>
        <v/>
      </c>
    </row>
    <row r="3029" customFormat="false" ht="13.5" hidden="false" customHeight="false" outlineLevel="0" collapsed="false">
      <c r="A3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29" s="0" t="str">
        <f aca="false">IF($A3029="","",INDEX(CARTAO_COMPRAS!$C:$C,INT((ROW()-2)/20)+2))</f>
        <v/>
      </c>
      <c r="C3029" s="0" t="str">
        <f aca="false">IF($A3029="","",INDEX(CARTAO_COMPRAS!$D:$D,INT((ROW()-2)/20)+2))</f>
        <v/>
      </c>
      <c r="D3029" s="0" t="str">
        <f aca="false">IF($A3029="","",INDEX(CARTAO_COMPRAS!$E:$E,INT((ROW()-2)/20)+2))</f>
        <v/>
      </c>
      <c r="E3029" s="0" t="str">
        <f aca="false">IF($A3029="","",INDEX(CARTAO_COMPRAS!$H:$H,INT((ROW()-2)/20)+2)+MOD(ROW()-2,20))</f>
        <v/>
      </c>
      <c r="F3029" s="0" t="str">
        <f aca="false">IF($A3029="","",INDEX(CARTAO_COMPRAS!$G:$G,INT((ROW()-2)/20)+2))</f>
        <v/>
      </c>
      <c r="G3029" s="5" t="str">
        <f aca="false">IF($A3029="","",INDEX(CARTAO_COMPRAS!$I:$I,INT((ROW()-2)/20)+2))</f>
        <v/>
      </c>
      <c r="H3029" s="4" t="str">
        <f aca="false">IF($A3029="","",EDATE(INDEX(CARTAO_COMPRAS!$J:$J,INT((ROW()-2)/20)+2),MOD(ROW()-2,20)))</f>
        <v/>
      </c>
      <c r="I3029" s="4" t="str">
        <f aca="false">IF($H3029="","",$H3029-WEEKDAY($H3029,2)+1)</f>
        <v/>
      </c>
      <c r="J3029" s="4" t="str">
        <f aca="false">IF($I3029="","",$I3029+6)</f>
        <v/>
      </c>
      <c r="K3029" s="6" t="str">
        <f aca="false">IF($H3029="","",DATE(YEAR($H3029),MONTH($H3029),1))</f>
        <v/>
      </c>
      <c r="L3029" s="0" t="str">
        <f aca="false">IF($A3029="","",INDEX(CARTAO_COMPRAS!$K:$K,INT((ROW()-2)/20)+2))</f>
        <v/>
      </c>
      <c r="M3029" s="0" t="str">
        <f aca="false">IF($A3029="","","Compra no cartão")</f>
        <v/>
      </c>
    </row>
    <row r="3030" customFormat="false" ht="13.5" hidden="false" customHeight="false" outlineLevel="0" collapsed="false">
      <c r="A3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0" s="0" t="str">
        <f aca="false">IF($A3030="","",INDEX(CARTAO_COMPRAS!$C:$C,INT((ROW()-2)/20)+2))</f>
        <v/>
      </c>
      <c r="C3030" s="0" t="str">
        <f aca="false">IF($A3030="","",INDEX(CARTAO_COMPRAS!$D:$D,INT((ROW()-2)/20)+2))</f>
        <v/>
      </c>
      <c r="D3030" s="0" t="str">
        <f aca="false">IF($A3030="","",INDEX(CARTAO_COMPRAS!$E:$E,INT((ROW()-2)/20)+2))</f>
        <v/>
      </c>
      <c r="E3030" s="0" t="str">
        <f aca="false">IF($A3030="","",INDEX(CARTAO_COMPRAS!$H:$H,INT((ROW()-2)/20)+2)+MOD(ROW()-2,20))</f>
        <v/>
      </c>
      <c r="F3030" s="0" t="str">
        <f aca="false">IF($A3030="","",INDEX(CARTAO_COMPRAS!$G:$G,INT((ROW()-2)/20)+2))</f>
        <v/>
      </c>
      <c r="G3030" s="5" t="str">
        <f aca="false">IF($A3030="","",INDEX(CARTAO_COMPRAS!$I:$I,INT((ROW()-2)/20)+2))</f>
        <v/>
      </c>
      <c r="H3030" s="4" t="str">
        <f aca="false">IF($A3030="","",EDATE(INDEX(CARTAO_COMPRAS!$J:$J,INT((ROW()-2)/20)+2),MOD(ROW()-2,20)))</f>
        <v/>
      </c>
      <c r="I3030" s="4" t="str">
        <f aca="false">IF($H3030="","",$H3030-WEEKDAY($H3030,2)+1)</f>
        <v/>
      </c>
      <c r="J3030" s="4" t="str">
        <f aca="false">IF($I3030="","",$I3030+6)</f>
        <v/>
      </c>
      <c r="K3030" s="6" t="str">
        <f aca="false">IF($H3030="","",DATE(YEAR($H3030),MONTH($H3030),1))</f>
        <v/>
      </c>
      <c r="L3030" s="0" t="str">
        <f aca="false">IF($A3030="","",INDEX(CARTAO_COMPRAS!$K:$K,INT((ROW()-2)/20)+2))</f>
        <v/>
      </c>
      <c r="M3030" s="0" t="str">
        <f aca="false">IF($A3030="","","Compra no cartão")</f>
        <v/>
      </c>
    </row>
    <row r="3031" customFormat="false" ht="13.5" hidden="false" customHeight="false" outlineLevel="0" collapsed="false">
      <c r="A3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1" s="0" t="str">
        <f aca="false">IF($A3031="","",INDEX(CARTAO_COMPRAS!$C:$C,INT((ROW()-2)/20)+2))</f>
        <v/>
      </c>
      <c r="C3031" s="0" t="str">
        <f aca="false">IF($A3031="","",INDEX(CARTAO_COMPRAS!$D:$D,INT((ROW()-2)/20)+2))</f>
        <v/>
      </c>
      <c r="D3031" s="0" t="str">
        <f aca="false">IF($A3031="","",INDEX(CARTAO_COMPRAS!$E:$E,INT((ROW()-2)/20)+2))</f>
        <v/>
      </c>
      <c r="E3031" s="0" t="str">
        <f aca="false">IF($A3031="","",INDEX(CARTAO_COMPRAS!$H:$H,INT((ROW()-2)/20)+2)+MOD(ROW()-2,20))</f>
        <v/>
      </c>
      <c r="F3031" s="0" t="str">
        <f aca="false">IF($A3031="","",INDEX(CARTAO_COMPRAS!$G:$G,INT((ROW()-2)/20)+2))</f>
        <v/>
      </c>
      <c r="G3031" s="5" t="str">
        <f aca="false">IF($A3031="","",INDEX(CARTAO_COMPRAS!$I:$I,INT((ROW()-2)/20)+2))</f>
        <v/>
      </c>
      <c r="H3031" s="4" t="str">
        <f aca="false">IF($A3031="","",EDATE(INDEX(CARTAO_COMPRAS!$J:$J,INT((ROW()-2)/20)+2),MOD(ROW()-2,20)))</f>
        <v/>
      </c>
      <c r="I3031" s="4" t="str">
        <f aca="false">IF($H3031="","",$H3031-WEEKDAY($H3031,2)+1)</f>
        <v/>
      </c>
      <c r="J3031" s="4" t="str">
        <f aca="false">IF($I3031="","",$I3031+6)</f>
        <v/>
      </c>
      <c r="K3031" s="6" t="str">
        <f aca="false">IF($H3031="","",DATE(YEAR($H3031),MONTH($H3031),1))</f>
        <v/>
      </c>
      <c r="L3031" s="0" t="str">
        <f aca="false">IF($A3031="","",INDEX(CARTAO_COMPRAS!$K:$K,INT((ROW()-2)/20)+2))</f>
        <v/>
      </c>
      <c r="M3031" s="0" t="str">
        <f aca="false">IF($A3031="","","Compra no cartão")</f>
        <v/>
      </c>
    </row>
    <row r="3032" customFormat="false" ht="13.5" hidden="false" customHeight="false" outlineLevel="0" collapsed="false">
      <c r="A3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2" s="0" t="str">
        <f aca="false">IF($A3032="","",INDEX(CARTAO_COMPRAS!$C:$C,INT((ROW()-2)/20)+2))</f>
        <v/>
      </c>
      <c r="C3032" s="0" t="str">
        <f aca="false">IF($A3032="","",INDEX(CARTAO_COMPRAS!$D:$D,INT((ROW()-2)/20)+2))</f>
        <v/>
      </c>
      <c r="D3032" s="0" t="str">
        <f aca="false">IF($A3032="","",INDEX(CARTAO_COMPRAS!$E:$E,INT((ROW()-2)/20)+2))</f>
        <v/>
      </c>
      <c r="E3032" s="0" t="str">
        <f aca="false">IF($A3032="","",INDEX(CARTAO_COMPRAS!$H:$H,INT((ROW()-2)/20)+2)+MOD(ROW()-2,20))</f>
        <v/>
      </c>
      <c r="F3032" s="0" t="str">
        <f aca="false">IF($A3032="","",INDEX(CARTAO_COMPRAS!$G:$G,INT((ROW()-2)/20)+2))</f>
        <v/>
      </c>
      <c r="G3032" s="5" t="str">
        <f aca="false">IF($A3032="","",INDEX(CARTAO_COMPRAS!$I:$I,INT((ROW()-2)/20)+2))</f>
        <v/>
      </c>
      <c r="H3032" s="4" t="str">
        <f aca="false">IF($A3032="","",EDATE(INDEX(CARTAO_COMPRAS!$J:$J,INT((ROW()-2)/20)+2),MOD(ROW()-2,20)))</f>
        <v/>
      </c>
      <c r="I3032" s="4" t="str">
        <f aca="false">IF($H3032="","",$H3032-WEEKDAY($H3032,2)+1)</f>
        <v/>
      </c>
      <c r="J3032" s="4" t="str">
        <f aca="false">IF($I3032="","",$I3032+6)</f>
        <v/>
      </c>
      <c r="K3032" s="6" t="str">
        <f aca="false">IF($H3032="","",DATE(YEAR($H3032),MONTH($H3032),1))</f>
        <v/>
      </c>
      <c r="L3032" s="0" t="str">
        <f aca="false">IF($A3032="","",INDEX(CARTAO_COMPRAS!$K:$K,INT((ROW()-2)/20)+2))</f>
        <v/>
      </c>
      <c r="M3032" s="0" t="str">
        <f aca="false">IF($A3032="","","Compra no cartão")</f>
        <v/>
      </c>
    </row>
    <row r="3033" customFormat="false" ht="13.5" hidden="false" customHeight="false" outlineLevel="0" collapsed="false">
      <c r="A3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3" s="0" t="str">
        <f aca="false">IF($A3033="","",INDEX(CARTAO_COMPRAS!$C:$C,INT((ROW()-2)/20)+2))</f>
        <v/>
      </c>
      <c r="C3033" s="0" t="str">
        <f aca="false">IF($A3033="","",INDEX(CARTAO_COMPRAS!$D:$D,INT((ROW()-2)/20)+2))</f>
        <v/>
      </c>
      <c r="D3033" s="0" t="str">
        <f aca="false">IF($A3033="","",INDEX(CARTAO_COMPRAS!$E:$E,INT((ROW()-2)/20)+2))</f>
        <v/>
      </c>
      <c r="E3033" s="0" t="str">
        <f aca="false">IF($A3033="","",INDEX(CARTAO_COMPRAS!$H:$H,INT((ROW()-2)/20)+2)+MOD(ROW()-2,20))</f>
        <v/>
      </c>
      <c r="F3033" s="0" t="str">
        <f aca="false">IF($A3033="","",INDEX(CARTAO_COMPRAS!$G:$G,INT((ROW()-2)/20)+2))</f>
        <v/>
      </c>
      <c r="G3033" s="5" t="str">
        <f aca="false">IF($A3033="","",INDEX(CARTAO_COMPRAS!$I:$I,INT((ROW()-2)/20)+2))</f>
        <v/>
      </c>
      <c r="H3033" s="4" t="str">
        <f aca="false">IF($A3033="","",EDATE(INDEX(CARTAO_COMPRAS!$J:$J,INT((ROW()-2)/20)+2),MOD(ROW()-2,20)))</f>
        <v/>
      </c>
      <c r="I3033" s="4" t="str">
        <f aca="false">IF($H3033="","",$H3033-WEEKDAY($H3033,2)+1)</f>
        <v/>
      </c>
      <c r="J3033" s="4" t="str">
        <f aca="false">IF($I3033="","",$I3033+6)</f>
        <v/>
      </c>
      <c r="K3033" s="6" t="str">
        <f aca="false">IF($H3033="","",DATE(YEAR($H3033),MONTH($H3033),1))</f>
        <v/>
      </c>
      <c r="L3033" s="0" t="str">
        <f aca="false">IF($A3033="","",INDEX(CARTAO_COMPRAS!$K:$K,INT((ROW()-2)/20)+2))</f>
        <v/>
      </c>
      <c r="M3033" s="0" t="str">
        <f aca="false">IF($A3033="","","Compra no cartão")</f>
        <v/>
      </c>
    </row>
    <row r="3034" customFormat="false" ht="13.5" hidden="false" customHeight="false" outlineLevel="0" collapsed="false">
      <c r="A3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4" s="0" t="str">
        <f aca="false">IF($A3034="","",INDEX(CARTAO_COMPRAS!$C:$C,INT((ROW()-2)/20)+2))</f>
        <v/>
      </c>
      <c r="C3034" s="0" t="str">
        <f aca="false">IF($A3034="","",INDEX(CARTAO_COMPRAS!$D:$D,INT((ROW()-2)/20)+2))</f>
        <v/>
      </c>
      <c r="D3034" s="0" t="str">
        <f aca="false">IF($A3034="","",INDEX(CARTAO_COMPRAS!$E:$E,INT((ROW()-2)/20)+2))</f>
        <v/>
      </c>
      <c r="E3034" s="0" t="str">
        <f aca="false">IF($A3034="","",INDEX(CARTAO_COMPRAS!$H:$H,INT((ROW()-2)/20)+2)+MOD(ROW()-2,20))</f>
        <v/>
      </c>
      <c r="F3034" s="0" t="str">
        <f aca="false">IF($A3034="","",INDEX(CARTAO_COMPRAS!$G:$G,INT((ROW()-2)/20)+2))</f>
        <v/>
      </c>
      <c r="G3034" s="5" t="str">
        <f aca="false">IF($A3034="","",INDEX(CARTAO_COMPRAS!$I:$I,INT((ROW()-2)/20)+2))</f>
        <v/>
      </c>
      <c r="H3034" s="4" t="str">
        <f aca="false">IF($A3034="","",EDATE(INDEX(CARTAO_COMPRAS!$J:$J,INT((ROW()-2)/20)+2),MOD(ROW()-2,20)))</f>
        <v/>
      </c>
      <c r="I3034" s="4" t="str">
        <f aca="false">IF($H3034="","",$H3034-WEEKDAY($H3034,2)+1)</f>
        <v/>
      </c>
      <c r="J3034" s="4" t="str">
        <f aca="false">IF($I3034="","",$I3034+6)</f>
        <v/>
      </c>
      <c r="K3034" s="6" t="str">
        <f aca="false">IF($H3034="","",DATE(YEAR($H3034),MONTH($H3034),1))</f>
        <v/>
      </c>
      <c r="L3034" s="0" t="str">
        <f aca="false">IF($A3034="","",INDEX(CARTAO_COMPRAS!$K:$K,INT((ROW()-2)/20)+2))</f>
        <v/>
      </c>
      <c r="M3034" s="0" t="str">
        <f aca="false">IF($A3034="","","Compra no cartão")</f>
        <v/>
      </c>
    </row>
    <row r="3035" customFormat="false" ht="13.5" hidden="false" customHeight="false" outlineLevel="0" collapsed="false">
      <c r="A3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5" s="0" t="str">
        <f aca="false">IF($A3035="","",INDEX(CARTAO_COMPRAS!$C:$C,INT((ROW()-2)/20)+2))</f>
        <v/>
      </c>
      <c r="C3035" s="0" t="str">
        <f aca="false">IF($A3035="","",INDEX(CARTAO_COMPRAS!$D:$D,INT((ROW()-2)/20)+2))</f>
        <v/>
      </c>
      <c r="D3035" s="0" t="str">
        <f aca="false">IF($A3035="","",INDEX(CARTAO_COMPRAS!$E:$E,INT((ROW()-2)/20)+2))</f>
        <v/>
      </c>
      <c r="E3035" s="0" t="str">
        <f aca="false">IF($A3035="","",INDEX(CARTAO_COMPRAS!$H:$H,INT((ROW()-2)/20)+2)+MOD(ROW()-2,20))</f>
        <v/>
      </c>
      <c r="F3035" s="0" t="str">
        <f aca="false">IF($A3035="","",INDEX(CARTAO_COMPRAS!$G:$G,INT((ROW()-2)/20)+2))</f>
        <v/>
      </c>
      <c r="G3035" s="5" t="str">
        <f aca="false">IF($A3035="","",INDEX(CARTAO_COMPRAS!$I:$I,INT((ROW()-2)/20)+2))</f>
        <v/>
      </c>
      <c r="H3035" s="4" t="str">
        <f aca="false">IF($A3035="","",EDATE(INDEX(CARTAO_COMPRAS!$J:$J,INT((ROW()-2)/20)+2),MOD(ROW()-2,20)))</f>
        <v/>
      </c>
      <c r="I3035" s="4" t="str">
        <f aca="false">IF($H3035="","",$H3035-WEEKDAY($H3035,2)+1)</f>
        <v/>
      </c>
      <c r="J3035" s="4" t="str">
        <f aca="false">IF($I3035="","",$I3035+6)</f>
        <v/>
      </c>
      <c r="K3035" s="6" t="str">
        <f aca="false">IF($H3035="","",DATE(YEAR($H3035),MONTH($H3035),1))</f>
        <v/>
      </c>
      <c r="L3035" s="0" t="str">
        <f aca="false">IF($A3035="","",INDEX(CARTAO_COMPRAS!$K:$K,INT((ROW()-2)/20)+2))</f>
        <v/>
      </c>
      <c r="M3035" s="0" t="str">
        <f aca="false">IF($A3035="","","Compra no cartão")</f>
        <v/>
      </c>
    </row>
    <row r="3036" customFormat="false" ht="13.5" hidden="false" customHeight="false" outlineLevel="0" collapsed="false">
      <c r="A3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6" s="0" t="str">
        <f aca="false">IF($A3036="","",INDEX(CARTAO_COMPRAS!$C:$C,INT((ROW()-2)/20)+2))</f>
        <v/>
      </c>
      <c r="C3036" s="0" t="str">
        <f aca="false">IF($A3036="","",INDEX(CARTAO_COMPRAS!$D:$D,INT((ROW()-2)/20)+2))</f>
        <v/>
      </c>
      <c r="D3036" s="0" t="str">
        <f aca="false">IF($A3036="","",INDEX(CARTAO_COMPRAS!$E:$E,INT((ROW()-2)/20)+2))</f>
        <v/>
      </c>
      <c r="E3036" s="0" t="str">
        <f aca="false">IF($A3036="","",INDEX(CARTAO_COMPRAS!$H:$H,INT((ROW()-2)/20)+2)+MOD(ROW()-2,20))</f>
        <v/>
      </c>
      <c r="F3036" s="0" t="str">
        <f aca="false">IF($A3036="","",INDEX(CARTAO_COMPRAS!$G:$G,INT((ROW()-2)/20)+2))</f>
        <v/>
      </c>
      <c r="G3036" s="5" t="str">
        <f aca="false">IF($A3036="","",INDEX(CARTAO_COMPRAS!$I:$I,INT((ROW()-2)/20)+2))</f>
        <v/>
      </c>
      <c r="H3036" s="4" t="str">
        <f aca="false">IF($A3036="","",EDATE(INDEX(CARTAO_COMPRAS!$J:$J,INT((ROW()-2)/20)+2),MOD(ROW()-2,20)))</f>
        <v/>
      </c>
      <c r="I3036" s="4" t="str">
        <f aca="false">IF($H3036="","",$H3036-WEEKDAY($H3036,2)+1)</f>
        <v/>
      </c>
      <c r="J3036" s="4" t="str">
        <f aca="false">IF($I3036="","",$I3036+6)</f>
        <v/>
      </c>
      <c r="K3036" s="6" t="str">
        <f aca="false">IF($H3036="","",DATE(YEAR($H3036),MONTH($H3036),1))</f>
        <v/>
      </c>
      <c r="L3036" s="0" t="str">
        <f aca="false">IF($A3036="","",INDEX(CARTAO_COMPRAS!$K:$K,INT((ROW()-2)/20)+2))</f>
        <v/>
      </c>
      <c r="M3036" s="0" t="str">
        <f aca="false">IF($A3036="","","Compra no cartão")</f>
        <v/>
      </c>
    </row>
    <row r="3037" customFormat="false" ht="13.5" hidden="false" customHeight="false" outlineLevel="0" collapsed="false">
      <c r="A3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7" s="0" t="str">
        <f aca="false">IF($A3037="","",INDEX(CARTAO_COMPRAS!$C:$C,INT((ROW()-2)/20)+2))</f>
        <v/>
      </c>
      <c r="C3037" s="0" t="str">
        <f aca="false">IF($A3037="","",INDEX(CARTAO_COMPRAS!$D:$D,INT((ROW()-2)/20)+2))</f>
        <v/>
      </c>
      <c r="D3037" s="0" t="str">
        <f aca="false">IF($A3037="","",INDEX(CARTAO_COMPRAS!$E:$E,INT((ROW()-2)/20)+2))</f>
        <v/>
      </c>
      <c r="E3037" s="0" t="str">
        <f aca="false">IF($A3037="","",INDEX(CARTAO_COMPRAS!$H:$H,INT((ROW()-2)/20)+2)+MOD(ROW()-2,20))</f>
        <v/>
      </c>
      <c r="F3037" s="0" t="str">
        <f aca="false">IF($A3037="","",INDEX(CARTAO_COMPRAS!$G:$G,INT((ROW()-2)/20)+2))</f>
        <v/>
      </c>
      <c r="G3037" s="5" t="str">
        <f aca="false">IF($A3037="","",INDEX(CARTAO_COMPRAS!$I:$I,INT((ROW()-2)/20)+2))</f>
        <v/>
      </c>
      <c r="H3037" s="4" t="str">
        <f aca="false">IF($A3037="","",EDATE(INDEX(CARTAO_COMPRAS!$J:$J,INT((ROW()-2)/20)+2),MOD(ROW()-2,20)))</f>
        <v/>
      </c>
      <c r="I3037" s="4" t="str">
        <f aca="false">IF($H3037="","",$H3037-WEEKDAY($H3037,2)+1)</f>
        <v/>
      </c>
      <c r="J3037" s="4" t="str">
        <f aca="false">IF($I3037="","",$I3037+6)</f>
        <v/>
      </c>
      <c r="K3037" s="6" t="str">
        <f aca="false">IF($H3037="","",DATE(YEAR($H3037),MONTH($H3037),1))</f>
        <v/>
      </c>
      <c r="L3037" s="0" t="str">
        <f aca="false">IF($A3037="","",INDEX(CARTAO_COMPRAS!$K:$K,INT((ROW()-2)/20)+2))</f>
        <v/>
      </c>
      <c r="M3037" s="0" t="str">
        <f aca="false">IF($A3037="","","Compra no cartão")</f>
        <v/>
      </c>
    </row>
    <row r="3038" customFormat="false" ht="13.5" hidden="false" customHeight="false" outlineLevel="0" collapsed="false">
      <c r="A3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8" s="0" t="str">
        <f aca="false">IF($A3038="","",INDEX(CARTAO_COMPRAS!$C:$C,INT((ROW()-2)/20)+2))</f>
        <v/>
      </c>
      <c r="C3038" s="0" t="str">
        <f aca="false">IF($A3038="","",INDEX(CARTAO_COMPRAS!$D:$D,INT((ROW()-2)/20)+2))</f>
        <v/>
      </c>
      <c r="D3038" s="0" t="str">
        <f aca="false">IF($A3038="","",INDEX(CARTAO_COMPRAS!$E:$E,INT((ROW()-2)/20)+2))</f>
        <v/>
      </c>
      <c r="E3038" s="0" t="str">
        <f aca="false">IF($A3038="","",INDEX(CARTAO_COMPRAS!$H:$H,INT((ROW()-2)/20)+2)+MOD(ROW()-2,20))</f>
        <v/>
      </c>
      <c r="F3038" s="0" t="str">
        <f aca="false">IF($A3038="","",INDEX(CARTAO_COMPRAS!$G:$G,INT((ROW()-2)/20)+2))</f>
        <v/>
      </c>
      <c r="G3038" s="5" t="str">
        <f aca="false">IF($A3038="","",INDEX(CARTAO_COMPRAS!$I:$I,INT((ROW()-2)/20)+2))</f>
        <v/>
      </c>
      <c r="H3038" s="4" t="str">
        <f aca="false">IF($A3038="","",EDATE(INDEX(CARTAO_COMPRAS!$J:$J,INT((ROW()-2)/20)+2),MOD(ROW()-2,20)))</f>
        <v/>
      </c>
      <c r="I3038" s="4" t="str">
        <f aca="false">IF($H3038="","",$H3038-WEEKDAY($H3038,2)+1)</f>
        <v/>
      </c>
      <c r="J3038" s="4" t="str">
        <f aca="false">IF($I3038="","",$I3038+6)</f>
        <v/>
      </c>
      <c r="K3038" s="6" t="str">
        <f aca="false">IF($H3038="","",DATE(YEAR($H3038),MONTH($H3038),1))</f>
        <v/>
      </c>
      <c r="L3038" s="0" t="str">
        <f aca="false">IF($A3038="","",INDEX(CARTAO_COMPRAS!$K:$K,INT((ROW()-2)/20)+2))</f>
        <v/>
      </c>
      <c r="M3038" s="0" t="str">
        <f aca="false">IF($A3038="","","Compra no cartão")</f>
        <v/>
      </c>
    </row>
    <row r="3039" customFormat="false" ht="13.5" hidden="false" customHeight="false" outlineLevel="0" collapsed="false">
      <c r="A3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39" s="0" t="str">
        <f aca="false">IF($A3039="","",INDEX(CARTAO_COMPRAS!$C:$C,INT((ROW()-2)/20)+2))</f>
        <v/>
      </c>
      <c r="C3039" s="0" t="str">
        <f aca="false">IF($A3039="","",INDEX(CARTAO_COMPRAS!$D:$D,INT((ROW()-2)/20)+2))</f>
        <v/>
      </c>
      <c r="D3039" s="0" t="str">
        <f aca="false">IF($A3039="","",INDEX(CARTAO_COMPRAS!$E:$E,INT((ROW()-2)/20)+2))</f>
        <v/>
      </c>
      <c r="E3039" s="0" t="str">
        <f aca="false">IF($A3039="","",INDEX(CARTAO_COMPRAS!$H:$H,INT((ROW()-2)/20)+2)+MOD(ROW()-2,20))</f>
        <v/>
      </c>
      <c r="F3039" s="0" t="str">
        <f aca="false">IF($A3039="","",INDEX(CARTAO_COMPRAS!$G:$G,INT((ROW()-2)/20)+2))</f>
        <v/>
      </c>
      <c r="G3039" s="5" t="str">
        <f aca="false">IF($A3039="","",INDEX(CARTAO_COMPRAS!$I:$I,INT((ROW()-2)/20)+2))</f>
        <v/>
      </c>
      <c r="H3039" s="4" t="str">
        <f aca="false">IF($A3039="","",EDATE(INDEX(CARTAO_COMPRAS!$J:$J,INT((ROW()-2)/20)+2),MOD(ROW()-2,20)))</f>
        <v/>
      </c>
      <c r="I3039" s="4" t="str">
        <f aca="false">IF($H3039="","",$H3039-WEEKDAY($H3039,2)+1)</f>
        <v/>
      </c>
      <c r="J3039" s="4" t="str">
        <f aca="false">IF($I3039="","",$I3039+6)</f>
        <v/>
      </c>
      <c r="K3039" s="6" t="str">
        <f aca="false">IF($H3039="","",DATE(YEAR($H3039),MONTH($H3039),1))</f>
        <v/>
      </c>
      <c r="L3039" s="0" t="str">
        <f aca="false">IF($A3039="","",INDEX(CARTAO_COMPRAS!$K:$K,INT((ROW()-2)/20)+2))</f>
        <v/>
      </c>
      <c r="M3039" s="0" t="str">
        <f aca="false">IF($A3039="","","Compra no cartão")</f>
        <v/>
      </c>
    </row>
    <row r="3040" customFormat="false" ht="13.5" hidden="false" customHeight="false" outlineLevel="0" collapsed="false">
      <c r="A3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0" s="0" t="str">
        <f aca="false">IF($A3040="","",INDEX(CARTAO_COMPRAS!$C:$C,INT((ROW()-2)/20)+2))</f>
        <v/>
      </c>
      <c r="C3040" s="0" t="str">
        <f aca="false">IF($A3040="","",INDEX(CARTAO_COMPRAS!$D:$D,INT((ROW()-2)/20)+2))</f>
        <v/>
      </c>
      <c r="D3040" s="0" t="str">
        <f aca="false">IF($A3040="","",INDEX(CARTAO_COMPRAS!$E:$E,INT((ROW()-2)/20)+2))</f>
        <v/>
      </c>
      <c r="E3040" s="0" t="str">
        <f aca="false">IF($A3040="","",INDEX(CARTAO_COMPRAS!$H:$H,INT((ROW()-2)/20)+2)+MOD(ROW()-2,20))</f>
        <v/>
      </c>
      <c r="F3040" s="0" t="str">
        <f aca="false">IF($A3040="","",INDEX(CARTAO_COMPRAS!$G:$G,INT((ROW()-2)/20)+2))</f>
        <v/>
      </c>
      <c r="G3040" s="5" t="str">
        <f aca="false">IF($A3040="","",INDEX(CARTAO_COMPRAS!$I:$I,INT((ROW()-2)/20)+2))</f>
        <v/>
      </c>
      <c r="H3040" s="4" t="str">
        <f aca="false">IF($A3040="","",EDATE(INDEX(CARTAO_COMPRAS!$J:$J,INT((ROW()-2)/20)+2),MOD(ROW()-2,20)))</f>
        <v/>
      </c>
      <c r="I3040" s="4" t="str">
        <f aca="false">IF($H3040="","",$H3040-WEEKDAY($H3040,2)+1)</f>
        <v/>
      </c>
      <c r="J3040" s="4" t="str">
        <f aca="false">IF($I3040="","",$I3040+6)</f>
        <v/>
      </c>
      <c r="K3040" s="6" t="str">
        <f aca="false">IF($H3040="","",DATE(YEAR($H3040),MONTH($H3040),1))</f>
        <v/>
      </c>
      <c r="L3040" s="0" t="str">
        <f aca="false">IF($A3040="","",INDEX(CARTAO_COMPRAS!$K:$K,INT((ROW()-2)/20)+2))</f>
        <v/>
      </c>
      <c r="M3040" s="0" t="str">
        <f aca="false">IF($A3040="","","Compra no cartão")</f>
        <v/>
      </c>
    </row>
    <row r="3041" customFormat="false" ht="13.5" hidden="false" customHeight="false" outlineLevel="0" collapsed="false">
      <c r="A3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1" s="0" t="str">
        <f aca="false">IF($A3041="","",INDEX(CARTAO_COMPRAS!$C:$C,INT((ROW()-2)/20)+2))</f>
        <v/>
      </c>
      <c r="C3041" s="0" t="str">
        <f aca="false">IF($A3041="","",INDEX(CARTAO_COMPRAS!$D:$D,INT((ROW()-2)/20)+2))</f>
        <v/>
      </c>
      <c r="D3041" s="0" t="str">
        <f aca="false">IF($A3041="","",INDEX(CARTAO_COMPRAS!$E:$E,INT((ROW()-2)/20)+2))</f>
        <v/>
      </c>
      <c r="E3041" s="0" t="str">
        <f aca="false">IF($A3041="","",INDEX(CARTAO_COMPRAS!$H:$H,INT((ROW()-2)/20)+2)+MOD(ROW()-2,20))</f>
        <v/>
      </c>
      <c r="F3041" s="0" t="str">
        <f aca="false">IF($A3041="","",INDEX(CARTAO_COMPRAS!$G:$G,INT((ROW()-2)/20)+2))</f>
        <v/>
      </c>
      <c r="G3041" s="5" t="str">
        <f aca="false">IF($A3041="","",INDEX(CARTAO_COMPRAS!$I:$I,INT((ROW()-2)/20)+2))</f>
        <v/>
      </c>
      <c r="H3041" s="4" t="str">
        <f aca="false">IF($A3041="","",EDATE(INDEX(CARTAO_COMPRAS!$J:$J,INT((ROW()-2)/20)+2),MOD(ROW()-2,20)))</f>
        <v/>
      </c>
      <c r="I3041" s="4" t="str">
        <f aca="false">IF($H3041="","",$H3041-WEEKDAY($H3041,2)+1)</f>
        <v/>
      </c>
      <c r="J3041" s="4" t="str">
        <f aca="false">IF($I3041="","",$I3041+6)</f>
        <v/>
      </c>
      <c r="K3041" s="6" t="str">
        <f aca="false">IF($H3041="","",DATE(YEAR($H3041),MONTH($H3041),1))</f>
        <v/>
      </c>
      <c r="L3041" s="0" t="str">
        <f aca="false">IF($A3041="","",INDEX(CARTAO_COMPRAS!$K:$K,INT((ROW()-2)/20)+2))</f>
        <v/>
      </c>
      <c r="M3041" s="0" t="str">
        <f aca="false">IF($A3041="","","Compra no cartão")</f>
        <v/>
      </c>
    </row>
    <row r="3042" customFormat="false" ht="13.5" hidden="false" customHeight="false" outlineLevel="0" collapsed="false">
      <c r="A30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2" s="0" t="str">
        <f aca="false">IF($A3042="","",INDEX(CARTAO_COMPRAS!$C:$C,INT((ROW()-2)/20)+2))</f>
        <v/>
      </c>
      <c r="C3042" s="0" t="str">
        <f aca="false">IF($A3042="","",INDEX(CARTAO_COMPRAS!$D:$D,INT((ROW()-2)/20)+2))</f>
        <v/>
      </c>
      <c r="D3042" s="0" t="str">
        <f aca="false">IF($A3042="","",INDEX(CARTAO_COMPRAS!$E:$E,INT((ROW()-2)/20)+2))</f>
        <v/>
      </c>
      <c r="E3042" s="0" t="str">
        <f aca="false">IF($A3042="","",INDEX(CARTAO_COMPRAS!$H:$H,INT((ROW()-2)/20)+2)+MOD(ROW()-2,20))</f>
        <v/>
      </c>
      <c r="F3042" s="0" t="str">
        <f aca="false">IF($A3042="","",INDEX(CARTAO_COMPRAS!$G:$G,INT((ROW()-2)/20)+2))</f>
        <v/>
      </c>
      <c r="G3042" s="5" t="str">
        <f aca="false">IF($A3042="","",INDEX(CARTAO_COMPRAS!$I:$I,INT((ROW()-2)/20)+2))</f>
        <v/>
      </c>
      <c r="H3042" s="4" t="str">
        <f aca="false">IF($A3042="","",EDATE(INDEX(CARTAO_COMPRAS!$J:$J,INT((ROW()-2)/20)+2),MOD(ROW()-2,20)))</f>
        <v/>
      </c>
      <c r="I3042" s="4" t="str">
        <f aca="false">IF($H3042="","",$H3042-WEEKDAY($H3042,2)+1)</f>
        <v/>
      </c>
      <c r="J3042" s="4" t="str">
        <f aca="false">IF($I3042="","",$I3042+6)</f>
        <v/>
      </c>
      <c r="K3042" s="6" t="str">
        <f aca="false">IF($H3042="","",DATE(YEAR($H3042),MONTH($H3042),1))</f>
        <v/>
      </c>
      <c r="L3042" s="0" t="str">
        <f aca="false">IF($A3042="","",INDEX(CARTAO_COMPRAS!$K:$K,INT((ROW()-2)/20)+2))</f>
        <v/>
      </c>
      <c r="M3042" s="0" t="str">
        <f aca="false">IF($A3042="","","Compra no cartão")</f>
        <v/>
      </c>
    </row>
    <row r="3043" customFormat="false" ht="13.5" hidden="false" customHeight="false" outlineLevel="0" collapsed="false">
      <c r="A3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3" s="0" t="str">
        <f aca="false">IF($A3043="","",INDEX(CARTAO_COMPRAS!$C:$C,INT((ROW()-2)/20)+2))</f>
        <v/>
      </c>
      <c r="C3043" s="0" t="str">
        <f aca="false">IF($A3043="","",INDEX(CARTAO_COMPRAS!$D:$D,INT((ROW()-2)/20)+2))</f>
        <v/>
      </c>
      <c r="D3043" s="0" t="str">
        <f aca="false">IF($A3043="","",INDEX(CARTAO_COMPRAS!$E:$E,INT((ROW()-2)/20)+2))</f>
        <v/>
      </c>
      <c r="E3043" s="0" t="str">
        <f aca="false">IF($A3043="","",INDEX(CARTAO_COMPRAS!$H:$H,INT((ROW()-2)/20)+2)+MOD(ROW()-2,20))</f>
        <v/>
      </c>
      <c r="F3043" s="0" t="str">
        <f aca="false">IF($A3043="","",INDEX(CARTAO_COMPRAS!$G:$G,INT((ROW()-2)/20)+2))</f>
        <v/>
      </c>
      <c r="G3043" s="5" t="str">
        <f aca="false">IF($A3043="","",INDEX(CARTAO_COMPRAS!$I:$I,INT((ROW()-2)/20)+2))</f>
        <v/>
      </c>
      <c r="H3043" s="4" t="str">
        <f aca="false">IF($A3043="","",EDATE(INDEX(CARTAO_COMPRAS!$J:$J,INT((ROW()-2)/20)+2),MOD(ROW()-2,20)))</f>
        <v/>
      </c>
      <c r="I3043" s="4" t="str">
        <f aca="false">IF($H3043="","",$H3043-WEEKDAY($H3043,2)+1)</f>
        <v/>
      </c>
      <c r="J3043" s="4" t="str">
        <f aca="false">IF($I3043="","",$I3043+6)</f>
        <v/>
      </c>
      <c r="K3043" s="6" t="str">
        <f aca="false">IF($H3043="","",DATE(YEAR($H3043),MONTH($H3043),1))</f>
        <v/>
      </c>
      <c r="L3043" s="0" t="str">
        <f aca="false">IF($A3043="","",INDEX(CARTAO_COMPRAS!$K:$K,INT((ROW()-2)/20)+2))</f>
        <v/>
      </c>
      <c r="M3043" s="0" t="str">
        <f aca="false">IF($A3043="","","Compra no cartão")</f>
        <v/>
      </c>
    </row>
    <row r="3044" customFormat="false" ht="13.5" hidden="false" customHeight="false" outlineLevel="0" collapsed="false">
      <c r="A3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4" s="0" t="str">
        <f aca="false">IF($A3044="","",INDEX(CARTAO_COMPRAS!$C:$C,INT((ROW()-2)/20)+2))</f>
        <v/>
      </c>
      <c r="C3044" s="0" t="str">
        <f aca="false">IF($A3044="","",INDEX(CARTAO_COMPRAS!$D:$D,INT((ROW()-2)/20)+2))</f>
        <v/>
      </c>
      <c r="D3044" s="0" t="str">
        <f aca="false">IF($A3044="","",INDEX(CARTAO_COMPRAS!$E:$E,INT((ROW()-2)/20)+2))</f>
        <v/>
      </c>
      <c r="E3044" s="0" t="str">
        <f aca="false">IF($A3044="","",INDEX(CARTAO_COMPRAS!$H:$H,INT((ROW()-2)/20)+2)+MOD(ROW()-2,20))</f>
        <v/>
      </c>
      <c r="F3044" s="0" t="str">
        <f aca="false">IF($A3044="","",INDEX(CARTAO_COMPRAS!$G:$G,INT((ROW()-2)/20)+2))</f>
        <v/>
      </c>
      <c r="G3044" s="5" t="str">
        <f aca="false">IF($A3044="","",INDEX(CARTAO_COMPRAS!$I:$I,INT((ROW()-2)/20)+2))</f>
        <v/>
      </c>
      <c r="H3044" s="4" t="str">
        <f aca="false">IF($A3044="","",EDATE(INDEX(CARTAO_COMPRAS!$J:$J,INT((ROW()-2)/20)+2),MOD(ROW()-2,20)))</f>
        <v/>
      </c>
      <c r="I3044" s="4" t="str">
        <f aca="false">IF($H3044="","",$H3044-WEEKDAY($H3044,2)+1)</f>
        <v/>
      </c>
      <c r="J3044" s="4" t="str">
        <f aca="false">IF($I3044="","",$I3044+6)</f>
        <v/>
      </c>
      <c r="K3044" s="6" t="str">
        <f aca="false">IF($H3044="","",DATE(YEAR($H3044),MONTH($H3044),1))</f>
        <v/>
      </c>
      <c r="L3044" s="0" t="str">
        <f aca="false">IF($A3044="","",INDEX(CARTAO_COMPRAS!$K:$K,INT((ROW()-2)/20)+2))</f>
        <v/>
      </c>
      <c r="M3044" s="0" t="str">
        <f aca="false">IF($A3044="","","Compra no cartão")</f>
        <v/>
      </c>
    </row>
    <row r="3045" customFormat="false" ht="13.5" hidden="false" customHeight="false" outlineLevel="0" collapsed="false">
      <c r="A3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5" s="0" t="str">
        <f aca="false">IF($A3045="","",INDEX(CARTAO_COMPRAS!$C:$C,INT((ROW()-2)/20)+2))</f>
        <v/>
      </c>
      <c r="C3045" s="0" t="str">
        <f aca="false">IF($A3045="","",INDEX(CARTAO_COMPRAS!$D:$D,INT((ROW()-2)/20)+2))</f>
        <v/>
      </c>
      <c r="D3045" s="0" t="str">
        <f aca="false">IF($A3045="","",INDEX(CARTAO_COMPRAS!$E:$E,INT((ROW()-2)/20)+2))</f>
        <v/>
      </c>
      <c r="E3045" s="0" t="str">
        <f aca="false">IF($A3045="","",INDEX(CARTAO_COMPRAS!$H:$H,INT((ROW()-2)/20)+2)+MOD(ROW()-2,20))</f>
        <v/>
      </c>
      <c r="F3045" s="0" t="str">
        <f aca="false">IF($A3045="","",INDEX(CARTAO_COMPRAS!$G:$G,INT((ROW()-2)/20)+2))</f>
        <v/>
      </c>
      <c r="G3045" s="5" t="str">
        <f aca="false">IF($A3045="","",INDEX(CARTAO_COMPRAS!$I:$I,INT((ROW()-2)/20)+2))</f>
        <v/>
      </c>
      <c r="H3045" s="4" t="str">
        <f aca="false">IF($A3045="","",EDATE(INDEX(CARTAO_COMPRAS!$J:$J,INT((ROW()-2)/20)+2),MOD(ROW()-2,20)))</f>
        <v/>
      </c>
      <c r="I3045" s="4" t="str">
        <f aca="false">IF($H3045="","",$H3045-WEEKDAY($H3045,2)+1)</f>
        <v/>
      </c>
      <c r="J3045" s="4" t="str">
        <f aca="false">IF($I3045="","",$I3045+6)</f>
        <v/>
      </c>
      <c r="K3045" s="6" t="str">
        <f aca="false">IF($H3045="","",DATE(YEAR($H3045),MONTH($H3045),1))</f>
        <v/>
      </c>
      <c r="L3045" s="0" t="str">
        <f aca="false">IF($A3045="","",INDEX(CARTAO_COMPRAS!$K:$K,INT((ROW()-2)/20)+2))</f>
        <v/>
      </c>
      <c r="M3045" s="0" t="str">
        <f aca="false">IF($A3045="","","Compra no cartão")</f>
        <v/>
      </c>
    </row>
    <row r="3046" customFormat="false" ht="13.5" hidden="false" customHeight="false" outlineLevel="0" collapsed="false">
      <c r="A3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6" s="0" t="str">
        <f aca="false">IF($A3046="","",INDEX(CARTAO_COMPRAS!$C:$C,INT((ROW()-2)/20)+2))</f>
        <v/>
      </c>
      <c r="C3046" s="0" t="str">
        <f aca="false">IF($A3046="","",INDEX(CARTAO_COMPRAS!$D:$D,INT((ROW()-2)/20)+2))</f>
        <v/>
      </c>
      <c r="D3046" s="0" t="str">
        <f aca="false">IF($A3046="","",INDEX(CARTAO_COMPRAS!$E:$E,INT((ROW()-2)/20)+2))</f>
        <v/>
      </c>
      <c r="E3046" s="0" t="str">
        <f aca="false">IF($A3046="","",INDEX(CARTAO_COMPRAS!$H:$H,INT((ROW()-2)/20)+2)+MOD(ROW()-2,20))</f>
        <v/>
      </c>
      <c r="F3046" s="0" t="str">
        <f aca="false">IF($A3046="","",INDEX(CARTAO_COMPRAS!$G:$G,INT((ROW()-2)/20)+2))</f>
        <v/>
      </c>
      <c r="G3046" s="5" t="str">
        <f aca="false">IF($A3046="","",INDEX(CARTAO_COMPRAS!$I:$I,INT((ROW()-2)/20)+2))</f>
        <v/>
      </c>
      <c r="H3046" s="4" t="str">
        <f aca="false">IF($A3046="","",EDATE(INDEX(CARTAO_COMPRAS!$J:$J,INT((ROW()-2)/20)+2),MOD(ROW()-2,20)))</f>
        <v/>
      </c>
      <c r="I3046" s="4" t="str">
        <f aca="false">IF($H3046="","",$H3046-WEEKDAY($H3046,2)+1)</f>
        <v/>
      </c>
      <c r="J3046" s="4" t="str">
        <f aca="false">IF($I3046="","",$I3046+6)</f>
        <v/>
      </c>
      <c r="K3046" s="6" t="str">
        <f aca="false">IF($H3046="","",DATE(YEAR($H3046),MONTH($H3046),1))</f>
        <v/>
      </c>
      <c r="L3046" s="0" t="str">
        <f aca="false">IF($A3046="","",INDEX(CARTAO_COMPRAS!$K:$K,INT((ROW()-2)/20)+2))</f>
        <v/>
      </c>
      <c r="M3046" s="0" t="str">
        <f aca="false">IF($A3046="","","Compra no cartão")</f>
        <v/>
      </c>
    </row>
    <row r="3047" customFormat="false" ht="13.5" hidden="false" customHeight="false" outlineLevel="0" collapsed="false">
      <c r="A3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7" s="0" t="str">
        <f aca="false">IF($A3047="","",INDEX(CARTAO_COMPRAS!$C:$C,INT((ROW()-2)/20)+2))</f>
        <v/>
      </c>
      <c r="C3047" s="0" t="str">
        <f aca="false">IF($A3047="","",INDEX(CARTAO_COMPRAS!$D:$D,INT((ROW()-2)/20)+2))</f>
        <v/>
      </c>
      <c r="D3047" s="0" t="str">
        <f aca="false">IF($A3047="","",INDEX(CARTAO_COMPRAS!$E:$E,INT((ROW()-2)/20)+2))</f>
        <v/>
      </c>
      <c r="E3047" s="0" t="str">
        <f aca="false">IF($A3047="","",INDEX(CARTAO_COMPRAS!$H:$H,INT((ROW()-2)/20)+2)+MOD(ROW()-2,20))</f>
        <v/>
      </c>
      <c r="F3047" s="0" t="str">
        <f aca="false">IF($A3047="","",INDEX(CARTAO_COMPRAS!$G:$G,INT((ROW()-2)/20)+2))</f>
        <v/>
      </c>
      <c r="G3047" s="5" t="str">
        <f aca="false">IF($A3047="","",INDEX(CARTAO_COMPRAS!$I:$I,INT((ROW()-2)/20)+2))</f>
        <v/>
      </c>
      <c r="H3047" s="4" t="str">
        <f aca="false">IF($A3047="","",EDATE(INDEX(CARTAO_COMPRAS!$J:$J,INT((ROW()-2)/20)+2),MOD(ROW()-2,20)))</f>
        <v/>
      </c>
      <c r="I3047" s="4" t="str">
        <f aca="false">IF($H3047="","",$H3047-WEEKDAY($H3047,2)+1)</f>
        <v/>
      </c>
      <c r="J3047" s="4" t="str">
        <f aca="false">IF($I3047="","",$I3047+6)</f>
        <v/>
      </c>
      <c r="K3047" s="6" t="str">
        <f aca="false">IF($H3047="","",DATE(YEAR($H3047),MONTH($H3047),1))</f>
        <v/>
      </c>
      <c r="L3047" s="0" t="str">
        <f aca="false">IF($A3047="","",INDEX(CARTAO_COMPRAS!$K:$K,INT((ROW()-2)/20)+2))</f>
        <v/>
      </c>
      <c r="M3047" s="0" t="str">
        <f aca="false">IF($A3047="","","Compra no cartão")</f>
        <v/>
      </c>
    </row>
    <row r="3048" customFormat="false" ht="13.5" hidden="false" customHeight="false" outlineLevel="0" collapsed="false">
      <c r="A3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8" s="0" t="str">
        <f aca="false">IF($A3048="","",INDEX(CARTAO_COMPRAS!$C:$C,INT((ROW()-2)/20)+2))</f>
        <v/>
      </c>
      <c r="C3048" s="0" t="str">
        <f aca="false">IF($A3048="","",INDEX(CARTAO_COMPRAS!$D:$D,INT((ROW()-2)/20)+2))</f>
        <v/>
      </c>
      <c r="D3048" s="0" t="str">
        <f aca="false">IF($A3048="","",INDEX(CARTAO_COMPRAS!$E:$E,INT((ROW()-2)/20)+2))</f>
        <v/>
      </c>
      <c r="E3048" s="0" t="str">
        <f aca="false">IF($A3048="","",INDEX(CARTAO_COMPRAS!$H:$H,INT((ROW()-2)/20)+2)+MOD(ROW()-2,20))</f>
        <v/>
      </c>
      <c r="F3048" s="0" t="str">
        <f aca="false">IF($A3048="","",INDEX(CARTAO_COMPRAS!$G:$G,INT((ROW()-2)/20)+2))</f>
        <v/>
      </c>
      <c r="G3048" s="5" t="str">
        <f aca="false">IF($A3048="","",INDEX(CARTAO_COMPRAS!$I:$I,INT((ROW()-2)/20)+2))</f>
        <v/>
      </c>
      <c r="H3048" s="4" t="str">
        <f aca="false">IF($A3048="","",EDATE(INDEX(CARTAO_COMPRAS!$J:$J,INT((ROW()-2)/20)+2),MOD(ROW()-2,20)))</f>
        <v/>
      </c>
      <c r="I3048" s="4" t="str">
        <f aca="false">IF($H3048="","",$H3048-WEEKDAY($H3048,2)+1)</f>
        <v/>
      </c>
      <c r="J3048" s="4" t="str">
        <f aca="false">IF($I3048="","",$I3048+6)</f>
        <v/>
      </c>
      <c r="K3048" s="6" t="str">
        <f aca="false">IF($H3048="","",DATE(YEAR($H3048),MONTH($H3048),1))</f>
        <v/>
      </c>
      <c r="L3048" s="0" t="str">
        <f aca="false">IF($A3048="","",INDEX(CARTAO_COMPRAS!$K:$K,INT((ROW()-2)/20)+2))</f>
        <v/>
      </c>
      <c r="M3048" s="0" t="str">
        <f aca="false">IF($A3048="","","Compra no cartão")</f>
        <v/>
      </c>
    </row>
    <row r="3049" customFormat="false" ht="13.5" hidden="false" customHeight="false" outlineLevel="0" collapsed="false">
      <c r="A3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49" s="0" t="str">
        <f aca="false">IF($A3049="","",INDEX(CARTAO_COMPRAS!$C:$C,INT((ROW()-2)/20)+2))</f>
        <v/>
      </c>
      <c r="C3049" s="0" t="str">
        <f aca="false">IF($A3049="","",INDEX(CARTAO_COMPRAS!$D:$D,INT((ROW()-2)/20)+2))</f>
        <v/>
      </c>
      <c r="D3049" s="0" t="str">
        <f aca="false">IF($A3049="","",INDEX(CARTAO_COMPRAS!$E:$E,INT((ROW()-2)/20)+2))</f>
        <v/>
      </c>
      <c r="E3049" s="0" t="str">
        <f aca="false">IF($A3049="","",INDEX(CARTAO_COMPRAS!$H:$H,INT((ROW()-2)/20)+2)+MOD(ROW()-2,20))</f>
        <v/>
      </c>
      <c r="F3049" s="0" t="str">
        <f aca="false">IF($A3049="","",INDEX(CARTAO_COMPRAS!$G:$G,INT((ROW()-2)/20)+2))</f>
        <v/>
      </c>
      <c r="G3049" s="5" t="str">
        <f aca="false">IF($A3049="","",INDEX(CARTAO_COMPRAS!$I:$I,INT((ROW()-2)/20)+2))</f>
        <v/>
      </c>
      <c r="H3049" s="4" t="str">
        <f aca="false">IF($A3049="","",EDATE(INDEX(CARTAO_COMPRAS!$J:$J,INT((ROW()-2)/20)+2),MOD(ROW()-2,20)))</f>
        <v/>
      </c>
      <c r="I3049" s="4" t="str">
        <f aca="false">IF($H3049="","",$H3049-WEEKDAY($H3049,2)+1)</f>
        <v/>
      </c>
      <c r="J3049" s="4" t="str">
        <f aca="false">IF($I3049="","",$I3049+6)</f>
        <v/>
      </c>
      <c r="K3049" s="6" t="str">
        <f aca="false">IF($H3049="","",DATE(YEAR($H3049),MONTH($H3049),1))</f>
        <v/>
      </c>
      <c r="L3049" s="0" t="str">
        <f aca="false">IF($A3049="","",INDEX(CARTAO_COMPRAS!$K:$K,INT((ROW()-2)/20)+2))</f>
        <v/>
      </c>
      <c r="M3049" s="0" t="str">
        <f aca="false">IF($A3049="","","Compra no cartão")</f>
        <v/>
      </c>
    </row>
    <row r="3050" customFormat="false" ht="13.5" hidden="false" customHeight="false" outlineLevel="0" collapsed="false">
      <c r="A3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0" s="0" t="str">
        <f aca="false">IF($A3050="","",INDEX(CARTAO_COMPRAS!$C:$C,INT((ROW()-2)/20)+2))</f>
        <v/>
      </c>
      <c r="C3050" s="0" t="str">
        <f aca="false">IF($A3050="","",INDEX(CARTAO_COMPRAS!$D:$D,INT((ROW()-2)/20)+2))</f>
        <v/>
      </c>
      <c r="D3050" s="0" t="str">
        <f aca="false">IF($A3050="","",INDEX(CARTAO_COMPRAS!$E:$E,INT((ROW()-2)/20)+2))</f>
        <v/>
      </c>
      <c r="E3050" s="0" t="str">
        <f aca="false">IF($A3050="","",INDEX(CARTAO_COMPRAS!$H:$H,INT((ROW()-2)/20)+2)+MOD(ROW()-2,20))</f>
        <v/>
      </c>
      <c r="F3050" s="0" t="str">
        <f aca="false">IF($A3050="","",INDEX(CARTAO_COMPRAS!$G:$G,INT((ROW()-2)/20)+2))</f>
        <v/>
      </c>
      <c r="G3050" s="5" t="str">
        <f aca="false">IF($A3050="","",INDEX(CARTAO_COMPRAS!$I:$I,INT((ROW()-2)/20)+2))</f>
        <v/>
      </c>
      <c r="H3050" s="4" t="str">
        <f aca="false">IF($A3050="","",EDATE(INDEX(CARTAO_COMPRAS!$J:$J,INT((ROW()-2)/20)+2),MOD(ROW()-2,20)))</f>
        <v/>
      </c>
      <c r="I3050" s="4" t="str">
        <f aca="false">IF($H3050="","",$H3050-WEEKDAY($H3050,2)+1)</f>
        <v/>
      </c>
      <c r="J3050" s="4" t="str">
        <f aca="false">IF($I3050="","",$I3050+6)</f>
        <v/>
      </c>
      <c r="K3050" s="6" t="str">
        <f aca="false">IF($H3050="","",DATE(YEAR($H3050),MONTH($H3050),1))</f>
        <v/>
      </c>
      <c r="L3050" s="0" t="str">
        <f aca="false">IF($A3050="","",INDEX(CARTAO_COMPRAS!$K:$K,INT((ROW()-2)/20)+2))</f>
        <v/>
      </c>
      <c r="M3050" s="0" t="str">
        <f aca="false">IF($A3050="","","Compra no cartão")</f>
        <v/>
      </c>
    </row>
    <row r="3051" customFormat="false" ht="13.5" hidden="false" customHeight="false" outlineLevel="0" collapsed="false">
      <c r="A3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1" s="0" t="str">
        <f aca="false">IF($A3051="","",INDEX(CARTAO_COMPRAS!$C:$C,INT((ROW()-2)/20)+2))</f>
        <v/>
      </c>
      <c r="C3051" s="0" t="str">
        <f aca="false">IF($A3051="","",INDEX(CARTAO_COMPRAS!$D:$D,INT((ROW()-2)/20)+2))</f>
        <v/>
      </c>
      <c r="D3051" s="0" t="str">
        <f aca="false">IF($A3051="","",INDEX(CARTAO_COMPRAS!$E:$E,INT((ROW()-2)/20)+2))</f>
        <v/>
      </c>
      <c r="E3051" s="0" t="str">
        <f aca="false">IF($A3051="","",INDEX(CARTAO_COMPRAS!$H:$H,INT((ROW()-2)/20)+2)+MOD(ROW()-2,20))</f>
        <v/>
      </c>
      <c r="F3051" s="0" t="str">
        <f aca="false">IF($A3051="","",INDEX(CARTAO_COMPRAS!$G:$G,INT((ROW()-2)/20)+2))</f>
        <v/>
      </c>
      <c r="G3051" s="5" t="str">
        <f aca="false">IF($A3051="","",INDEX(CARTAO_COMPRAS!$I:$I,INT((ROW()-2)/20)+2))</f>
        <v/>
      </c>
      <c r="H3051" s="4" t="str">
        <f aca="false">IF($A3051="","",EDATE(INDEX(CARTAO_COMPRAS!$J:$J,INT((ROW()-2)/20)+2),MOD(ROW()-2,20)))</f>
        <v/>
      </c>
      <c r="I3051" s="4" t="str">
        <f aca="false">IF($H3051="","",$H3051-WEEKDAY($H3051,2)+1)</f>
        <v/>
      </c>
      <c r="J3051" s="4" t="str">
        <f aca="false">IF($I3051="","",$I3051+6)</f>
        <v/>
      </c>
      <c r="K3051" s="6" t="str">
        <f aca="false">IF($H3051="","",DATE(YEAR($H3051),MONTH($H3051),1))</f>
        <v/>
      </c>
      <c r="L3051" s="0" t="str">
        <f aca="false">IF($A3051="","",INDEX(CARTAO_COMPRAS!$K:$K,INT((ROW()-2)/20)+2))</f>
        <v/>
      </c>
      <c r="M3051" s="0" t="str">
        <f aca="false">IF($A3051="","","Compra no cartão")</f>
        <v/>
      </c>
    </row>
    <row r="3052" customFormat="false" ht="13.5" hidden="false" customHeight="false" outlineLevel="0" collapsed="false">
      <c r="A3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2" s="0" t="str">
        <f aca="false">IF($A3052="","",INDEX(CARTAO_COMPRAS!$C:$C,INT((ROW()-2)/20)+2))</f>
        <v/>
      </c>
      <c r="C3052" s="0" t="str">
        <f aca="false">IF($A3052="","",INDEX(CARTAO_COMPRAS!$D:$D,INT((ROW()-2)/20)+2))</f>
        <v/>
      </c>
      <c r="D3052" s="0" t="str">
        <f aca="false">IF($A3052="","",INDEX(CARTAO_COMPRAS!$E:$E,INT((ROW()-2)/20)+2))</f>
        <v/>
      </c>
      <c r="E3052" s="0" t="str">
        <f aca="false">IF($A3052="","",INDEX(CARTAO_COMPRAS!$H:$H,INT((ROW()-2)/20)+2)+MOD(ROW()-2,20))</f>
        <v/>
      </c>
      <c r="F3052" s="0" t="str">
        <f aca="false">IF($A3052="","",INDEX(CARTAO_COMPRAS!$G:$G,INT((ROW()-2)/20)+2))</f>
        <v/>
      </c>
      <c r="G3052" s="5" t="str">
        <f aca="false">IF($A3052="","",INDEX(CARTAO_COMPRAS!$I:$I,INT((ROW()-2)/20)+2))</f>
        <v/>
      </c>
      <c r="H3052" s="4" t="str">
        <f aca="false">IF($A3052="","",EDATE(INDEX(CARTAO_COMPRAS!$J:$J,INT((ROW()-2)/20)+2),MOD(ROW()-2,20)))</f>
        <v/>
      </c>
      <c r="I3052" s="4" t="str">
        <f aca="false">IF($H3052="","",$H3052-WEEKDAY($H3052,2)+1)</f>
        <v/>
      </c>
      <c r="J3052" s="4" t="str">
        <f aca="false">IF($I3052="","",$I3052+6)</f>
        <v/>
      </c>
      <c r="K3052" s="6" t="str">
        <f aca="false">IF($H3052="","",DATE(YEAR($H3052),MONTH($H3052),1))</f>
        <v/>
      </c>
      <c r="L3052" s="0" t="str">
        <f aca="false">IF($A3052="","",INDEX(CARTAO_COMPRAS!$K:$K,INT((ROW()-2)/20)+2))</f>
        <v/>
      </c>
      <c r="M3052" s="0" t="str">
        <f aca="false">IF($A3052="","","Compra no cartão")</f>
        <v/>
      </c>
    </row>
    <row r="3053" customFormat="false" ht="13.5" hidden="false" customHeight="false" outlineLevel="0" collapsed="false">
      <c r="A3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3" s="0" t="str">
        <f aca="false">IF($A3053="","",INDEX(CARTAO_COMPRAS!$C:$C,INT((ROW()-2)/20)+2))</f>
        <v/>
      </c>
      <c r="C3053" s="0" t="str">
        <f aca="false">IF($A3053="","",INDEX(CARTAO_COMPRAS!$D:$D,INT((ROW()-2)/20)+2))</f>
        <v/>
      </c>
      <c r="D3053" s="0" t="str">
        <f aca="false">IF($A3053="","",INDEX(CARTAO_COMPRAS!$E:$E,INT((ROW()-2)/20)+2))</f>
        <v/>
      </c>
      <c r="E3053" s="0" t="str">
        <f aca="false">IF($A3053="","",INDEX(CARTAO_COMPRAS!$H:$H,INT((ROW()-2)/20)+2)+MOD(ROW()-2,20))</f>
        <v/>
      </c>
      <c r="F3053" s="0" t="str">
        <f aca="false">IF($A3053="","",INDEX(CARTAO_COMPRAS!$G:$G,INT((ROW()-2)/20)+2))</f>
        <v/>
      </c>
      <c r="G3053" s="5" t="str">
        <f aca="false">IF($A3053="","",INDEX(CARTAO_COMPRAS!$I:$I,INT((ROW()-2)/20)+2))</f>
        <v/>
      </c>
      <c r="H3053" s="4" t="str">
        <f aca="false">IF($A3053="","",EDATE(INDEX(CARTAO_COMPRAS!$J:$J,INT((ROW()-2)/20)+2),MOD(ROW()-2,20)))</f>
        <v/>
      </c>
      <c r="I3053" s="4" t="str">
        <f aca="false">IF($H3053="","",$H3053-WEEKDAY($H3053,2)+1)</f>
        <v/>
      </c>
      <c r="J3053" s="4" t="str">
        <f aca="false">IF($I3053="","",$I3053+6)</f>
        <v/>
      </c>
      <c r="K3053" s="6" t="str">
        <f aca="false">IF($H3053="","",DATE(YEAR($H3053),MONTH($H3053),1))</f>
        <v/>
      </c>
      <c r="L3053" s="0" t="str">
        <f aca="false">IF($A3053="","",INDEX(CARTAO_COMPRAS!$K:$K,INT((ROW()-2)/20)+2))</f>
        <v/>
      </c>
      <c r="M3053" s="0" t="str">
        <f aca="false">IF($A3053="","","Compra no cartão")</f>
        <v/>
      </c>
    </row>
    <row r="3054" customFormat="false" ht="13.5" hidden="false" customHeight="false" outlineLevel="0" collapsed="false">
      <c r="A3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4" s="0" t="str">
        <f aca="false">IF($A3054="","",INDEX(CARTAO_COMPRAS!$C:$C,INT((ROW()-2)/20)+2))</f>
        <v/>
      </c>
      <c r="C3054" s="0" t="str">
        <f aca="false">IF($A3054="","",INDEX(CARTAO_COMPRAS!$D:$D,INT((ROW()-2)/20)+2))</f>
        <v/>
      </c>
      <c r="D3054" s="0" t="str">
        <f aca="false">IF($A3054="","",INDEX(CARTAO_COMPRAS!$E:$E,INT((ROW()-2)/20)+2))</f>
        <v/>
      </c>
      <c r="E3054" s="0" t="str">
        <f aca="false">IF($A3054="","",INDEX(CARTAO_COMPRAS!$H:$H,INT((ROW()-2)/20)+2)+MOD(ROW()-2,20))</f>
        <v/>
      </c>
      <c r="F3054" s="0" t="str">
        <f aca="false">IF($A3054="","",INDEX(CARTAO_COMPRAS!$G:$G,INT((ROW()-2)/20)+2))</f>
        <v/>
      </c>
      <c r="G3054" s="5" t="str">
        <f aca="false">IF($A3054="","",INDEX(CARTAO_COMPRAS!$I:$I,INT((ROW()-2)/20)+2))</f>
        <v/>
      </c>
      <c r="H3054" s="4" t="str">
        <f aca="false">IF($A3054="","",EDATE(INDEX(CARTAO_COMPRAS!$J:$J,INT((ROW()-2)/20)+2),MOD(ROW()-2,20)))</f>
        <v/>
      </c>
      <c r="I3054" s="4" t="str">
        <f aca="false">IF($H3054="","",$H3054-WEEKDAY($H3054,2)+1)</f>
        <v/>
      </c>
      <c r="J3054" s="4" t="str">
        <f aca="false">IF($I3054="","",$I3054+6)</f>
        <v/>
      </c>
      <c r="K3054" s="6" t="str">
        <f aca="false">IF($H3054="","",DATE(YEAR($H3054),MONTH($H3054),1))</f>
        <v/>
      </c>
      <c r="L3054" s="0" t="str">
        <f aca="false">IF($A3054="","",INDEX(CARTAO_COMPRAS!$K:$K,INT((ROW()-2)/20)+2))</f>
        <v/>
      </c>
      <c r="M3054" s="0" t="str">
        <f aca="false">IF($A3054="","","Compra no cartão")</f>
        <v/>
      </c>
    </row>
    <row r="3055" customFormat="false" ht="13.5" hidden="false" customHeight="false" outlineLevel="0" collapsed="false">
      <c r="A3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5" s="0" t="str">
        <f aca="false">IF($A3055="","",INDEX(CARTAO_COMPRAS!$C:$C,INT((ROW()-2)/20)+2))</f>
        <v/>
      </c>
      <c r="C3055" s="0" t="str">
        <f aca="false">IF($A3055="","",INDEX(CARTAO_COMPRAS!$D:$D,INT((ROW()-2)/20)+2))</f>
        <v/>
      </c>
      <c r="D3055" s="0" t="str">
        <f aca="false">IF($A3055="","",INDEX(CARTAO_COMPRAS!$E:$E,INT((ROW()-2)/20)+2))</f>
        <v/>
      </c>
      <c r="E3055" s="0" t="str">
        <f aca="false">IF($A3055="","",INDEX(CARTAO_COMPRAS!$H:$H,INT((ROW()-2)/20)+2)+MOD(ROW()-2,20))</f>
        <v/>
      </c>
      <c r="F3055" s="0" t="str">
        <f aca="false">IF($A3055="","",INDEX(CARTAO_COMPRAS!$G:$G,INT((ROW()-2)/20)+2))</f>
        <v/>
      </c>
      <c r="G3055" s="5" t="str">
        <f aca="false">IF($A3055="","",INDEX(CARTAO_COMPRAS!$I:$I,INT((ROW()-2)/20)+2))</f>
        <v/>
      </c>
      <c r="H3055" s="4" t="str">
        <f aca="false">IF($A3055="","",EDATE(INDEX(CARTAO_COMPRAS!$J:$J,INT((ROW()-2)/20)+2),MOD(ROW()-2,20)))</f>
        <v/>
      </c>
      <c r="I3055" s="4" t="str">
        <f aca="false">IF($H3055="","",$H3055-WEEKDAY($H3055,2)+1)</f>
        <v/>
      </c>
      <c r="J3055" s="4" t="str">
        <f aca="false">IF($I3055="","",$I3055+6)</f>
        <v/>
      </c>
      <c r="K3055" s="6" t="str">
        <f aca="false">IF($H3055="","",DATE(YEAR($H3055),MONTH($H3055),1))</f>
        <v/>
      </c>
      <c r="L3055" s="0" t="str">
        <f aca="false">IF($A3055="","",INDEX(CARTAO_COMPRAS!$K:$K,INT((ROW()-2)/20)+2))</f>
        <v/>
      </c>
      <c r="M3055" s="0" t="str">
        <f aca="false">IF($A3055="","","Compra no cartão")</f>
        <v/>
      </c>
    </row>
    <row r="3056" customFormat="false" ht="13.5" hidden="false" customHeight="false" outlineLevel="0" collapsed="false">
      <c r="A3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6" s="0" t="str">
        <f aca="false">IF($A3056="","",INDEX(CARTAO_COMPRAS!$C:$C,INT((ROW()-2)/20)+2))</f>
        <v/>
      </c>
      <c r="C3056" s="0" t="str">
        <f aca="false">IF($A3056="","",INDEX(CARTAO_COMPRAS!$D:$D,INT((ROW()-2)/20)+2))</f>
        <v/>
      </c>
      <c r="D3056" s="0" t="str">
        <f aca="false">IF($A3056="","",INDEX(CARTAO_COMPRAS!$E:$E,INT((ROW()-2)/20)+2))</f>
        <v/>
      </c>
      <c r="E3056" s="0" t="str">
        <f aca="false">IF($A3056="","",INDEX(CARTAO_COMPRAS!$H:$H,INT((ROW()-2)/20)+2)+MOD(ROW()-2,20))</f>
        <v/>
      </c>
      <c r="F3056" s="0" t="str">
        <f aca="false">IF($A3056="","",INDEX(CARTAO_COMPRAS!$G:$G,INT((ROW()-2)/20)+2))</f>
        <v/>
      </c>
      <c r="G3056" s="5" t="str">
        <f aca="false">IF($A3056="","",INDEX(CARTAO_COMPRAS!$I:$I,INT((ROW()-2)/20)+2))</f>
        <v/>
      </c>
      <c r="H3056" s="4" t="str">
        <f aca="false">IF($A3056="","",EDATE(INDEX(CARTAO_COMPRAS!$J:$J,INT((ROW()-2)/20)+2),MOD(ROW()-2,20)))</f>
        <v/>
      </c>
      <c r="I3056" s="4" t="str">
        <f aca="false">IF($H3056="","",$H3056-WEEKDAY($H3056,2)+1)</f>
        <v/>
      </c>
      <c r="J3056" s="4" t="str">
        <f aca="false">IF($I3056="","",$I3056+6)</f>
        <v/>
      </c>
      <c r="K3056" s="6" t="str">
        <f aca="false">IF($H3056="","",DATE(YEAR($H3056),MONTH($H3056),1))</f>
        <v/>
      </c>
      <c r="L3056" s="0" t="str">
        <f aca="false">IF($A3056="","",INDEX(CARTAO_COMPRAS!$K:$K,INT((ROW()-2)/20)+2))</f>
        <v/>
      </c>
      <c r="M3056" s="0" t="str">
        <f aca="false">IF($A3056="","","Compra no cartão")</f>
        <v/>
      </c>
    </row>
    <row r="3057" customFormat="false" ht="13.5" hidden="false" customHeight="false" outlineLevel="0" collapsed="false">
      <c r="A3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7" s="0" t="str">
        <f aca="false">IF($A3057="","",INDEX(CARTAO_COMPRAS!$C:$C,INT((ROW()-2)/20)+2))</f>
        <v/>
      </c>
      <c r="C3057" s="0" t="str">
        <f aca="false">IF($A3057="","",INDEX(CARTAO_COMPRAS!$D:$D,INT((ROW()-2)/20)+2))</f>
        <v/>
      </c>
      <c r="D3057" s="0" t="str">
        <f aca="false">IF($A3057="","",INDEX(CARTAO_COMPRAS!$E:$E,INT((ROW()-2)/20)+2))</f>
        <v/>
      </c>
      <c r="E3057" s="0" t="str">
        <f aca="false">IF($A3057="","",INDEX(CARTAO_COMPRAS!$H:$H,INT((ROW()-2)/20)+2)+MOD(ROW()-2,20))</f>
        <v/>
      </c>
      <c r="F3057" s="0" t="str">
        <f aca="false">IF($A3057="","",INDEX(CARTAO_COMPRAS!$G:$G,INT((ROW()-2)/20)+2))</f>
        <v/>
      </c>
      <c r="G3057" s="5" t="str">
        <f aca="false">IF($A3057="","",INDEX(CARTAO_COMPRAS!$I:$I,INT((ROW()-2)/20)+2))</f>
        <v/>
      </c>
      <c r="H3057" s="4" t="str">
        <f aca="false">IF($A3057="","",EDATE(INDEX(CARTAO_COMPRAS!$J:$J,INT((ROW()-2)/20)+2),MOD(ROW()-2,20)))</f>
        <v/>
      </c>
      <c r="I3057" s="4" t="str">
        <f aca="false">IF($H3057="","",$H3057-WEEKDAY($H3057,2)+1)</f>
        <v/>
      </c>
      <c r="J3057" s="4" t="str">
        <f aca="false">IF($I3057="","",$I3057+6)</f>
        <v/>
      </c>
      <c r="K3057" s="6" t="str">
        <f aca="false">IF($H3057="","",DATE(YEAR($H3057),MONTH($H3057),1))</f>
        <v/>
      </c>
      <c r="L3057" s="0" t="str">
        <f aca="false">IF($A3057="","",INDEX(CARTAO_COMPRAS!$K:$K,INT((ROW()-2)/20)+2))</f>
        <v/>
      </c>
      <c r="M3057" s="0" t="str">
        <f aca="false">IF($A3057="","","Compra no cartão")</f>
        <v/>
      </c>
    </row>
    <row r="3058" customFormat="false" ht="13.5" hidden="false" customHeight="false" outlineLevel="0" collapsed="false">
      <c r="A3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8" s="0" t="str">
        <f aca="false">IF($A3058="","",INDEX(CARTAO_COMPRAS!$C:$C,INT((ROW()-2)/20)+2))</f>
        <v/>
      </c>
      <c r="C3058" s="0" t="str">
        <f aca="false">IF($A3058="","",INDEX(CARTAO_COMPRAS!$D:$D,INT((ROW()-2)/20)+2))</f>
        <v/>
      </c>
      <c r="D3058" s="0" t="str">
        <f aca="false">IF($A3058="","",INDEX(CARTAO_COMPRAS!$E:$E,INT((ROW()-2)/20)+2))</f>
        <v/>
      </c>
      <c r="E3058" s="0" t="str">
        <f aca="false">IF($A3058="","",INDEX(CARTAO_COMPRAS!$H:$H,INT((ROW()-2)/20)+2)+MOD(ROW()-2,20))</f>
        <v/>
      </c>
      <c r="F3058" s="0" t="str">
        <f aca="false">IF($A3058="","",INDEX(CARTAO_COMPRAS!$G:$G,INT((ROW()-2)/20)+2))</f>
        <v/>
      </c>
      <c r="G3058" s="5" t="str">
        <f aca="false">IF($A3058="","",INDEX(CARTAO_COMPRAS!$I:$I,INT((ROW()-2)/20)+2))</f>
        <v/>
      </c>
      <c r="H3058" s="4" t="str">
        <f aca="false">IF($A3058="","",EDATE(INDEX(CARTAO_COMPRAS!$J:$J,INT((ROW()-2)/20)+2),MOD(ROW()-2,20)))</f>
        <v/>
      </c>
      <c r="I3058" s="4" t="str">
        <f aca="false">IF($H3058="","",$H3058-WEEKDAY($H3058,2)+1)</f>
        <v/>
      </c>
      <c r="J3058" s="4" t="str">
        <f aca="false">IF($I3058="","",$I3058+6)</f>
        <v/>
      </c>
      <c r="K3058" s="6" t="str">
        <f aca="false">IF($H3058="","",DATE(YEAR($H3058),MONTH($H3058),1))</f>
        <v/>
      </c>
      <c r="L3058" s="0" t="str">
        <f aca="false">IF($A3058="","",INDEX(CARTAO_COMPRAS!$K:$K,INT((ROW()-2)/20)+2))</f>
        <v/>
      </c>
      <c r="M3058" s="0" t="str">
        <f aca="false">IF($A3058="","","Compra no cartão")</f>
        <v/>
      </c>
    </row>
    <row r="3059" customFormat="false" ht="13.5" hidden="false" customHeight="false" outlineLevel="0" collapsed="false">
      <c r="A3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59" s="0" t="str">
        <f aca="false">IF($A3059="","",INDEX(CARTAO_COMPRAS!$C:$C,INT((ROW()-2)/20)+2))</f>
        <v/>
      </c>
      <c r="C3059" s="0" t="str">
        <f aca="false">IF($A3059="","",INDEX(CARTAO_COMPRAS!$D:$D,INT((ROW()-2)/20)+2))</f>
        <v/>
      </c>
      <c r="D3059" s="0" t="str">
        <f aca="false">IF($A3059="","",INDEX(CARTAO_COMPRAS!$E:$E,INT((ROW()-2)/20)+2))</f>
        <v/>
      </c>
      <c r="E3059" s="0" t="str">
        <f aca="false">IF($A3059="","",INDEX(CARTAO_COMPRAS!$H:$H,INT((ROW()-2)/20)+2)+MOD(ROW()-2,20))</f>
        <v/>
      </c>
      <c r="F3059" s="0" t="str">
        <f aca="false">IF($A3059="","",INDEX(CARTAO_COMPRAS!$G:$G,INT((ROW()-2)/20)+2))</f>
        <v/>
      </c>
      <c r="G3059" s="5" t="str">
        <f aca="false">IF($A3059="","",INDEX(CARTAO_COMPRAS!$I:$I,INT((ROW()-2)/20)+2))</f>
        <v/>
      </c>
      <c r="H3059" s="4" t="str">
        <f aca="false">IF($A3059="","",EDATE(INDEX(CARTAO_COMPRAS!$J:$J,INT((ROW()-2)/20)+2),MOD(ROW()-2,20)))</f>
        <v/>
      </c>
      <c r="I3059" s="4" t="str">
        <f aca="false">IF($H3059="","",$H3059-WEEKDAY($H3059,2)+1)</f>
        <v/>
      </c>
      <c r="J3059" s="4" t="str">
        <f aca="false">IF($I3059="","",$I3059+6)</f>
        <v/>
      </c>
      <c r="K3059" s="6" t="str">
        <f aca="false">IF($H3059="","",DATE(YEAR($H3059),MONTH($H3059),1))</f>
        <v/>
      </c>
      <c r="L3059" s="0" t="str">
        <f aca="false">IF($A3059="","",INDEX(CARTAO_COMPRAS!$K:$K,INT((ROW()-2)/20)+2))</f>
        <v/>
      </c>
      <c r="M3059" s="0" t="str">
        <f aca="false">IF($A3059="","","Compra no cartão")</f>
        <v/>
      </c>
    </row>
    <row r="3060" customFormat="false" ht="13.5" hidden="false" customHeight="false" outlineLevel="0" collapsed="false">
      <c r="A3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0" s="0" t="str">
        <f aca="false">IF($A3060="","",INDEX(CARTAO_COMPRAS!$C:$C,INT((ROW()-2)/20)+2))</f>
        <v/>
      </c>
      <c r="C3060" s="0" t="str">
        <f aca="false">IF($A3060="","",INDEX(CARTAO_COMPRAS!$D:$D,INT((ROW()-2)/20)+2))</f>
        <v/>
      </c>
      <c r="D3060" s="0" t="str">
        <f aca="false">IF($A3060="","",INDEX(CARTAO_COMPRAS!$E:$E,INT((ROW()-2)/20)+2))</f>
        <v/>
      </c>
      <c r="E3060" s="0" t="str">
        <f aca="false">IF($A3060="","",INDEX(CARTAO_COMPRAS!$H:$H,INT((ROW()-2)/20)+2)+MOD(ROW()-2,20))</f>
        <v/>
      </c>
      <c r="F3060" s="0" t="str">
        <f aca="false">IF($A3060="","",INDEX(CARTAO_COMPRAS!$G:$G,INT((ROW()-2)/20)+2))</f>
        <v/>
      </c>
      <c r="G3060" s="5" t="str">
        <f aca="false">IF($A3060="","",INDEX(CARTAO_COMPRAS!$I:$I,INT((ROW()-2)/20)+2))</f>
        <v/>
      </c>
      <c r="H3060" s="4" t="str">
        <f aca="false">IF($A3060="","",EDATE(INDEX(CARTAO_COMPRAS!$J:$J,INT((ROW()-2)/20)+2),MOD(ROW()-2,20)))</f>
        <v/>
      </c>
      <c r="I3060" s="4" t="str">
        <f aca="false">IF($H3060="","",$H3060-WEEKDAY($H3060,2)+1)</f>
        <v/>
      </c>
      <c r="J3060" s="4" t="str">
        <f aca="false">IF($I3060="","",$I3060+6)</f>
        <v/>
      </c>
      <c r="K3060" s="6" t="str">
        <f aca="false">IF($H3060="","",DATE(YEAR($H3060),MONTH($H3060),1))</f>
        <v/>
      </c>
      <c r="L3060" s="0" t="str">
        <f aca="false">IF($A3060="","",INDEX(CARTAO_COMPRAS!$K:$K,INT((ROW()-2)/20)+2))</f>
        <v/>
      </c>
      <c r="M3060" s="0" t="str">
        <f aca="false">IF($A3060="","","Compra no cartão")</f>
        <v/>
      </c>
    </row>
    <row r="3061" customFormat="false" ht="13.5" hidden="false" customHeight="false" outlineLevel="0" collapsed="false">
      <c r="A3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1" s="0" t="str">
        <f aca="false">IF($A3061="","",INDEX(CARTAO_COMPRAS!$C:$C,INT((ROW()-2)/20)+2))</f>
        <v/>
      </c>
      <c r="C3061" s="0" t="str">
        <f aca="false">IF($A3061="","",INDEX(CARTAO_COMPRAS!$D:$D,INT((ROW()-2)/20)+2))</f>
        <v/>
      </c>
      <c r="D3061" s="0" t="str">
        <f aca="false">IF($A3061="","",INDEX(CARTAO_COMPRAS!$E:$E,INT((ROW()-2)/20)+2))</f>
        <v/>
      </c>
      <c r="E3061" s="0" t="str">
        <f aca="false">IF($A3061="","",INDEX(CARTAO_COMPRAS!$H:$H,INT((ROW()-2)/20)+2)+MOD(ROW()-2,20))</f>
        <v/>
      </c>
      <c r="F3061" s="0" t="str">
        <f aca="false">IF($A3061="","",INDEX(CARTAO_COMPRAS!$G:$G,INT((ROW()-2)/20)+2))</f>
        <v/>
      </c>
      <c r="G3061" s="5" t="str">
        <f aca="false">IF($A3061="","",INDEX(CARTAO_COMPRAS!$I:$I,INT((ROW()-2)/20)+2))</f>
        <v/>
      </c>
      <c r="H3061" s="4" t="str">
        <f aca="false">IF($A3061="","",EDATE(INDEX(CARTAO_COMPRAS!$J:$J,INT((ROW()-2)/20)+2),MOD(ROW()-2,20)))</f>
        <v/>
      </c>
      <c r="I3061" s="4" t="str">
        <f aca="false">IF($H3061="","",$H3061-WEEKDAY($H3061,2)+1)</f>
        <v/>
      </c>
      <c r="J3061" s="4" t="str">
        <f aca="false">IF($I3061="","",$I3061+6)</f>
        <v/>
      </c>
      <c r="K3061" s="6" t="str">
        <f aca="false">IF($H3061="","",DATE(YEAR($H3061),MONTH($H3061),1))</f>
        <v/>
      </c>
      <c r="L3061" s="0" t="str">
        <f aca="false">IF($A3061="","",INDEX(CARTAO_COMPRAS!$K:$K,INT((ROW()-2)/20)+2))</f>
        <v/>
      </c>
      <c r="M3061" s="0" t="str">
        <f aca="false">IF($A3061="","","Compra no cartão")</f>
        <v/>
      </c>
    </row>
    <row r="3062" customFormat="false" ht="13.5" hidden="false" customHeight="false" outlineLevel="0" collapsed="false">
      <c r="A30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2" s="0" t="str">
        <f aca="false">IF($A3062="","",INDEX(CARTAO_COMPRAS!$C:$C,INT((ROW()-2)/20)+2))</f>
        <v/>
      </c>
      <c r="C3062" s="0" t="str">
        <f aca="false">IF($A3062="","",INDEX(CARTAO_COMPRAS!$D:$D,INT((ROW()-2)/20)+2))</f>
        <v/>
      </c>
      <c r="D3062" s="0" t="str">
        <f aca="false">IF($A3062="","",INDEX(CARTAO_COMPRAS!$E:$E,INT((ROW()-2)/20)+2))</f>
        <v/>
      </c>
      <c r="E3062" s="0" t="str">
        <f aca="false">IF($A3062="","",INDEX(CARTAO_COMPRAS!$H:$H,INT((ROW()-2)/20)+2)+MOD(ROW()-2,20))</f>
        <v/>
      </c>
      <c r="F3062" s="0" t="str">
        <f aca="false">IF($A3062="","",INDEX(CARTAO_COMPRAS!$G:$G,INT((ROW()-2)/20)+2))</f>
        <v/>
      </c>
      <c r="G3062" s="5" t="str">
        <f aca="false">IF($A3062="","",INDEX(CARTAO_COMPRAS!$I:$I,INT((ROW()-2)/20)+2))</f>
        <v/>
      </c>
      <c r="H3062" s="4" t="str">
        <f aca="false">IF($A3062="","",EDATE(INDEX(CARTAO_COMPRAS!$J:$J,INT((ROW()-2)/20)+2),MOD(ROW()-2,20)))</f>
        <v/>
      </c>
      <c r="I3062" s="4" t="str">
        <f aca="false">IF($H3062="","",$H3062-WEEKDAY($H3062,2)+1)</f>
        <v/>
      </c>
      <c r="J3062" s="4" t="str">
        <f aca="false">IF($I3062="","",$I3062+6)</f>
        <v/>
      </c>
      <c r="K3062" s="6" t="str">
        <f aca="false">IF($H3062="","",DATE(YEAR($H3062),MONTH($H3062),1))</f>
        <v/>
      </c>
      <c r="L3062" s="0" t="str">
        <f aca="false">IF($A3062="","",INDEX(CARTAO_COMPRAS!$K:$K,INT((ROW()-2)/20)+2))</f>
        <v/>
      </c>
      <c r="M3062" s="0" t="str">
        <f aca="false">IF($A3062="","","Compra no cartão")</f>
        <v/>
      </c>
    </row>
    <row r="3063" customFormat="false" ht="13.5" hidden="false" customHeight="false" outlineLevel="0" collapsed="false">
      <c r="A3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3" s="0" t="str">
        <f aca="false">IF($A3063="","",INDEX(CARTAO_COMPRAS!$C:$C,INT((ROW()-2)/20)+2))</f>
        <v/>
      </c>
      <c r="C3063" s="0" t="str">
        <f aca="false">IF($A3063="","",INDEX(CARTAO_COMPRAS!$D:$D,INT((ROW()-2)/20)+2))</f>
        <v/>
      </c>
      <c r="D3063" s="0" t="str">
        <f aca="false">IF($A3063="","",INDEX(CARTAO_COMPRAS!$E:$E,INT((ROW()-2)/20)+2))</f>
        <v/>
      </c>
      <c r="E3063" s="0" t="str">
        <f aca="false">IF($A3063="","",INDEX(CARTAO_COMPRAS!$H:$H,INT((ROW()-2)/20)+2)+MOD(ROW()-2,20))</f>
        <v/>
      </c>
      <c r="F3063" s="0" t="str">
        <f aca="false">IF($A3063="","",INDEX(CARTAO_COMPRAS!$G:$G,INT((ROW()-2)/20)+2))</f>
        <v/>
      </c>
      <c r="G3063" s="5" t="str">
        <f aca="false">IF($A3063="","",INDEX(CARTAO_COMPRAS!$I:$I,INT((ROW()-2)/20)+2))</f>
        <v/>
      </c>
      <c r="H3063" s="4" t="str">
        <f aca="false">IF($A3063="","",EDATE(INDEX(CARTAO_COMPRAS!$J:$J,INT((ROW()-2)/20)+2),MOD(ROW()-2,20)))</f>
        <v/>
      </c>
      <c r="I3063" s="4" t="str">
        <f aca="false">IF($H3063="","",$H3063-WEEKDAY($H3063,2)+1)</f>
        <v/>
      </c>
      <c r="J3063" s="4" t="str">
        <f aca="false">IF($I3063="","",$I3063+6)</f>
        <v/>
      </c>
      <c r="K3063" s="6" t="str">
        <f aca="false">IF($H3063="","",DATE(YEAR($H3063),MONTH($H3063),1))</f>
        <v/>
      </c>
      <c r="L3063" s="0" t="str">
        <f aca="false">IF($A3063="","",INDEX(CARTAO_COMPRAS!$K:$K,INT((ROW()-2)/20)+2))</f>
        <v/>
      </c>
      <c r="M3063" s="0" t="str">
        <f aca="false">IF($A3063="","","Compra no cartão")</f>
        <v/>
      </c>
    </row>
    <row r="3064" customFormat="false" ht="13.5" hidden="false" customHeight="false" outlineLevel="0" collapsed="false">
      <c r="A3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4" s="0" t="str">
        <f aca="false">IF($A3064="","",INDEX(CARTAO_COMPRAS!$C:$C,INT((ROW()-2)/20)+2))</f>
        <v/>
      </c>
      <c r="C3064" s="0" t="str">
        <f aca="false">IF($A3064="","",INDEX(CARTAO_COMPRAS!$D:$D,INT((ROW()-2)/20)+2))</f>
        <v/>
      </c>
      <c r="D3064" s="0" t="str">
        <f aca="false">IF($A3064="","",INDEX(CARTAO_COMPRAS!$E:$E,INT((ROW()-2)/20)+2))</f>
        <v/>
      </c>
      <c r="E3064" s="0" t="str">
        <f aca="false">IF($A3064="","",INDEX(CARTAO_COMPRAS!$H:$H,INT((ROW()-2)/20)+2)+MOD(ROW()-2,20))</f>
        <v/>
      </c>
      <c r="F3064" s="0" t="str">
        <f aca="false">IF($A3064="","",INDEX(CARTAO_COMPRAS!$G:$G,INT((ROW()-2)/20)+2))</f>
        <v/>
      </c>
      <c r="G3064" s="5" t="str">
        <f aca="false">IF($A3064="","",INDEX(CARTAO_COMPRAS!$I:$I,INT((ROW()-2)/20)+2))</f>
        <v/>
      </c>
      <c r="H3064" s="4" t="str">
        <f aca="false">IF($A3064="","",EDATE(INDEX(CARTAO_COMPRAS!$J:$J,INT((ROW()-2)/20)+2),MOD(ROW()-2,20)))</f>
        <v/>
      </c>
      <c r="I3064" s="4" t="str">
        <f aca="false">IF($H3064="","",$H3064-WEEKDAY($H3064,2)+1)</f>
        <v/>
      </c>
      <c r="J3064" s="4" t="str">
        <f aca="false">IF($I3064="","",$I3064+6)</f>
        <v/>
      </c>
      <c r="K3064" s="6" t="str">
        <f aca="false">IF($H3064="","",DATE(YEAR($H3064),MONTH($H3064),1))</f>
        <v/>
      </c>
      <c r="L3064" s="0" t="str">
        <f aca="false">IF($A3064="","",INDEX(CARTAO_COMPRAS!$K:$K,INT((ROW()-2)/20)+2))</f>
        <v/>
      </c>
      <c r="M3064" s="0" t="str">
        <f aca="false">IF($A3064="","","Compra no cartão")</f>
        <v/>
      </c>
    </row>
    <row r="3065" customFormat="false" ht="13.5" hidden="false" customHeight="false" outlineLevel="0" collapsed="false">
      <c r="A3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5" s="0" t="str">
        <f aca="false">IF($A3065="","",INDEX(CARTAO_COMPRAS!$C:$C,INT((ROW()-2)/20)+2))</f>
        <v/>
      </c>
      <c r="C3065" s="0" t="str">
        <f aca="false">IF($A3065="","",INDEX(CARTAO_COMPRAS!$D:$D,INT((ROW()-2)/20)+2))</f>
        <v/>
      </c>
      <c r="D3065" s="0" t="str">
        <f aca="false">IF($A3065="","",INDEX(CARTAO_COMPRAS!$E:$E,INT((ROW()-2)/20)+2))</f>
        <v/>
      </c>
      <c r="E3065" s="0" t="str">
        <f aca="false">IF($A3065="","",INDEX(CARTAO_COMPRAS!$H:$H,INT((ROW()-2)/20)+2)+MOD(ROW()-2,20))</f>
        <v/>
      </c>
      <c r="F3065" s="0" t="str">
        <f aca="false">IF($A3065="","",INDEX(CARTAO_COMPRAS!$G:$G,INT((ROW()-2)/20)+2))</f>
        <v/>
      </c>
      <c r="G3065" s="5" t="str">
        <f aca="false">IF($A3065="","",INDEX(CARTAO_COMPRAS!$I:$I,INT((ROW()-2)/20)+2))</f>
        <v/>
      </c>
      <c r="H3065" s="4" t="str">
        <f aca="false">IF($A3065="","",EDATE(INDEX(CARTAO_COMPRAS!$J:$J,INT((ROW()-2)/20)+2),MOD(ROW()-2,20)))</f>
        <v/>
      </c>
      <c r="I3065" s="4" t="str">
        <f aca="false">IF($H3065="","",$H3065-WEEKDAY($H3065,2)+1)</f>
        <v/>
      </c>
      <c r="J3065" s="4" t="str">
        <f aca="false">IF($I3065="","",$I3065+6)</f>
        <v/>
      </c>
      <c r="K3065" s="6" t="str">
        <f aca="false">IF($H3065="","",DATE(YEAR($H3065),MONTH($H3065),1))</f>
        <v/>
      </c>
      <c r="L3065" s="0" t="str">
        <f aca="false">IF($A3065="","",INDEX(CARTAO_COMPRAS!$K:$K,INT((ROW()-2)/20)+2))</f>
        <v/>
      </c>
      <c r="M3065" s="0" t="str">
        <f aca="false">IF($A3065="","","Compra no cartão")</f>
        <v/>
      </c>
    </row>
    <row r="3066" customFormat="false" ht="13.5" hidden="false" customHeight="false" outlineLevel="0" collapsed="false">
      <c r="A3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6" s="0" t="str">
        <f aca="false">IF($A3066="","",INDEX(CARTAO_COMPRAS!$C:$C,INT((ROW()-2)/20)+2))</f>
        <v/>
      </c>
      <c r="C3066" s="0" t="str">
        <f aca="false">IF($A3066="","",INDEX(CARTAO_COMPRAS!$D:$D,INT((ROW()-2)/20)+2))</f>
        <v/>
      </c>
      <c r="D3066" s="0" t="str">
        <f aca="false">IF($A3066="","",INDEX(CARTAO_COMPRAS!$E:$E,INT((ROW()-2)/20)+2))</f>
        <v/>
      </c>
      <c r="E3066" s="0" t="str">
        <f aca="false">IF($A3066="","",INDEX(CARTAO_COMPRAS!$H:$H,INT((ROW()-2)/20)+2)+MOD(ROW()-2,20))</f>
        <v/>
      </c>
      <c r="F3066" s="0" t="str">
        <f aca="false">IF($A3066="","",INDEX(CARTAO_COMPRAS!$G:$G,INT((ROW()-2)/20)+2))</f>
        <v/>
      </c>
      <c r="G3066" s="5" t="str">
        <f aca="false">IF($A3066="","",INDEX(CARTAO_COMPRAS!$I:$I,INT((ROW()-2)/20)+2))</f>
        <v/>
      </c>
      <c r="H3066" s="4" t="str">
        <f aca="false">IF($A3066="","",EDATE(INDEX(CARTAO_COMPRAS!$J:$J,INT((ROW()-2)/20)+2),MOD(ROW()-2,20)))</f>
        <v/>
      </c>
      <c r="I3066" s="4" t="str">
        <f aca="false">IF($H3066="","",$H3066-WEEKDAY($H3066,2)+1)</f>
        <v/>
      </c>
      <c r="J3066" s="4" t="str">
        <f aca="false">IF($I3066="","",$I3066+6)</f>
        <v/>
      </c>
      <c r="K3066" s="6" t="str">
        <f aca="false">IF($H3066="","",DATE(YEAR($H3066),MONTH($H3066),1))</f>
        <v/>
      </c>
      <c r="L3066" s="0" t="str">
        <f aca="false">IF($A3066="","",INDEX(CARTAO_COMPRAS!$K:$K,INT((ROW()-2)/20)+2))</f>
        <v/>
      </c>
      <c r="M3066" s="0" t="str">
        <f aca="false">IF($A3066="","","Compra no cartão")</f>
        <v/>
      </c>
    </row>
    <row r="3067" customFormat="false" ht="13.5" hidden="false" customHeight="false" outlineLevel="0" collapsed="false">
      <c r="A3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7" s="0" t="str">
        <f aca="false">IF($A3067="","",INDEX(CARTAO_COMPRAS!$C:$C,INT((ROW()-2)/20)+2))</f>
        <v/>
      </c>
      <c r="C3067" s="0" t="str">
        <f aca="false">IF($A3067="","",INDEX(CARTAO_COMPRAS!$D:$D,INT((ROW()-2)/20)+2))</f>
        <v/>
      </c>
      <c r="D3067" s="0" t="str">
        <f aca="false">IF($A3067="","",INDEX(CARTAO_COMPRAS!$E:$E,INT((ROW()-2)/20)+2))</f>
        <v/>
      </c>
      <c r="E3067" s="0" t="str">
        <f aca="false">IF($A3067="","",INDEX(CARTAO_COMPRAS!$H:$H,INT((ROW()-2)/20)+2)+MOD(ROW()-2,20))</f>
        <v/>
      </c>
      <c r="F3067" s="0" t="str">
        <f aca="false">IF($A3067="","",INDEX(CARTAO_COMPRAS!$G:$G,INT((ROW()-2)/20)+2))</f>
        <v/>
      </c>
      <c r="G3067" s="5" t="str">
        <f aca="false">IF($A3067="","",INDEX(CARTAO_COMPRAS!$I:$I,INT((ROW()-2)/20)+2))</f>
        <v/>
      </c>
      <c r="H3067" s="4" t="str">
        <f aca="false">IF($A3067="","",EDATE(INDEX(CARTAO_COMPRAS!$J:$J,INT((ROW()-2)/20)+2),MOD(ROW()-2,20)))</f>
        <v/>
      </c>
      <c r="I3067" s="4" t="str">
        <f aca="false">IF($H3067="","",$H3067-WEEKDAY($H3067,2)+1)</f>
        <v/>
      </c>
      <c r="J3067" s="4" t="str">
        <f aca="false">IF($I3067="","",$I3067+6)</f>
        <v/>
      </c>
      <c r="K3067" s="6" t="str">
        <f aca="false">IF($H3067="","",DATE(YEAR($H3067),MONTH($H3067),1))</f>
        <v/>
      </c>
      <c r="L3067" s="0" t="str">
        <f aca="false">IF($A3067="","",INDEX(CARTAO_COMPRAS!$K:$K,INT((ROW()-2)/20)+2))</f>
        <v/>
      </c>
      <c r="M3067" s="0" t="str">
        <f aca="false">IF($A3067="","","Compra no cartão")</f>
        <v/>
      </c>
    </row>
    <row r="3068" customFormat="false" ht="13.5" hidden="false" customHeight="false" outlineLevel="0" collapsed="false">
      <c r="A3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8" s="0" t="str">
        <f aca="false">IF($A3068="","",INDEX(CARTAO_COMPRAS!$C:$C,INT((ROW()-2)/20)+2))</f>
        <v/>
      </c>
      <c r="C3068" s="0" t="str">
        <f aca="false">IF($A3068="","",INDEX(CARTAO_COMPRAS!$D:$D,INT((ROW()-2)/20)+2))</f>
        <v/>
      </c>
      <c r="D3068" s="0" t="str">
        <f aca="false">IF($A3068="","",INDEX(CARTAO_COMPRAS!$E:$E,INT((ROW()-2)/20)+2))</f>
        <v/>
      </c>
      <c r="E3068" s="0" t="str">
        <f aca="false">IF($A3068="","",INDEX(CARTAO_COMPRAS!$H:$H,INT((ROW()-2)/20)+2)+MOD(ROW()-2,20))</f>
        <v/>
      </c>
      <c r="F3068" s="0" t="str">
        <f aca="false">IF($A3068="","",INDEX(CARTAO_COMPRAS!$G:$G,INT((ROW()-2)/20)+2))</f>
        <v/>
      </c>
      <c r="G3068" s="5" t="str">
        <f aca="false">IF($A3068="","",INDEX(CARTAO_COMPRAS!$I:$I,INT((ROW()-2)/20)+2))</f>
        <v/>
      </c>
      <c r="H3068" s="4" t="str">
        <f aca="false">IF($A3068="","",EDATE(INDEX(CARTAO_COMPRAS!$J:$J,INT((ROW()-2)/20)+2),MOD(ROW()-2,20)))</f>
        <v/>
      </c>
      <c r="I3068" s="4" t="str">
        <f aca="false">IF($H3068="","",$H3068-WEEKDAY($H3068,2)+1)</f>
        <v/>
      </c>
      <c r="J3068" s="4" t="str">
        <f aca="false">IF($I3068="","",$I3068+6)</f>
        <v/>
      </c>
      <c r="K3068" s="6" t="str">
        <f aca="false">IF($H3068="","",DATE(YEAR($H3068),MONTH($H3068),1))</f>
        <v/>
      </c>
      <c r="L3068" s="0" t="str">
        <f aca="false">IF($A3068="","",INDEX(CARTAO_COMPRAS!$K:$K,INT((ROW()-2)/20)+2))</f>
        <v/>
      </c>
      <c r="M3068" s="0" t="str">
        <f aca="false">IF($A3068="","","Compra no cartão")</f>
        <v/>
      </c>
    </row>
    <row r="3069" customFormat="false" ht="13.5" hidden="false" customHeight="false" outlineLevel="0" collapsed="false">
      <c r="A3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69" s="0" t="str">
        <f aca="false">IF($A3069="","",INDEX(CARTAO_COMPRAS!$C:$C,INT((ROW()-2)/20)+2))</f>
        <v/>
      </c>
      <c r="C3069" s="0" t="str">
        <f aca="false">IF($A3069="","",INDEX(CARTAO_COMPRAS!$D:$D,INT((ROW()-2)/20)+2))</f>
        <v/>
      </c>
      <c r="D3069" s="0" t="str">
        <f aca="false">IF($A3069="","",INDEX(CARTAO_COMPRAS!$E:$E,INT((ROW()-2)/20)+2))</f>
        <v/>
      </c>
      <c r="E3069" s="0" t="str">
        <f aca="false">IF($A3069="","",INDEX(CARTAO_COMPRAS!$H:$H,INT((ROW()-2)/20)+2)+MOD(ROW()-2,20))</f>
        <v/>
      </c>
      <c r="F3069" s="0" t="str">
        <f aca="false">IF($A3069="","",INDEX(CARTAO_COMPRAS!$G:$G,INT((ROW()-2)/20)+2))</f>
        <v/>
      </c>
      <c r="G3069" s="5" t="str">
        <f aca="false">IF($A3069="","",INDEX(CARTAO_COMPRAS!$I:$I,INT((ROW()-2)/20)+2))</f>
        <v/>
      </c>
      <c r="H3069" s="4" t="str">
        <f aca="false">IF($A3069="","",EDATE(INDEX(CARTAO_COMPRAS!$J:$J,INT((ROW()-2)/20)+2),MOD(ROW()-2,20)))</f>
        <v/>
      </c>
      <c r="I3069" s="4" t="str">
        <f aca="false">IF($H3069="","",$H3069-WEEKDAY($H3069,2)+1)</f>
        <v/>
      </c>
      <c r="J3069" s="4" t="str">
        <f aca="false">IF($I3069="","",$I3069+6)</f>
        <v/>
      </c>
      <c r="K3069" s="6" t="str">
        <f aca="false">IF($H3069="","",DATE(YEAR($H3069),MONTH($H3069),1))</f>
        <v/>
      </c>
      <c r="L3069" s="0" t="str">
        <f aca="false">IF($A3069="","",INDEX(CARTAO_COMPRAS!$K:$K,INT((ROW()-2)/20)+2))</f>
        <v/>
      </c>
      <c r="M3069" s="0" t="str">
        <f aca="false">IF($A3069="","","Compra no cartão")</f>
        <v/>
      </c>
    </row>
    <row r="3070" customFormat="false" ht="13.5" hidden="false" customHeight="false" outlineLevel="0" collapsed="false">
      <c r="A3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0" s="0" t="str">
        <f aca="false">IF($A3070="","",INDEX(CARTAO_COMPRAS!$C:$C,INT((ROW()-2)/20)+2))</f>
        <v/>
      </c>
      <c r="C3070" s="0" t="str">
        <f aca="false">IF($A3070="","",INDEX(CARTAO_COMPRAS!$D:$D,INT((ROW()-2)/20)+2))</f>
        <v/>
      </c>
      <c r="D3070" s="0" t="str">
        <f aca="false">IF($A3070="","",INDEX(CARTAO_COMPRAS!$E:$E,INT((ROW()-2)/20)+2))</f>
        <v/>
      </c>
      <c r="E3070" s="0" t="str">
        <f aca="false">IF($A3070="","",INDEX(CARTAO_COMPRAS!$H:$H,INT((ROW()-2)/20)+2)+MOD(ROW()-2,20))</f>
        <v/>
      </c>
      <c r="F3070" s="0" t="str">
        <f aca="false">IF($A3070="","",INDEX(CARTAO_COMPRAS!$G:$G,INT((ROW()-2)/20)+2))</f>
        <v/>
      </c>
      <c r="G3070" s="5" t="str">
        <f aca="false">IF($A3070="","",INDEX(CARTAO_COMPRAS!$I:$I,INT((ROW()-2)/20)+2))</f>
        <v/>
      </c>
      <c r="H3070" s="4" t="str">
        <f aca="false">IF($A3070="","",EDATE(INDEX(CARTAO_COMPRAS!$J:$J,INT((ROW()-2)/20)+2),MOD(ROW()-2,20)))</f>
        <v/>
      </c>
      <c r="I3070" s="4" t="str">
        <f aca="false">IF($H3070="","",$H3070-WEEKDAY($H3070,2)+1)</f>
        <v/>
      </c>
      <c r="J3070" s="4" t="str">
        <f aca="false">IF($I3070="","",$I3070+6)</f>
        <v/>
      </c>
      <c r="K3070" s="6" t="str">
        <f aca="false">IF($H3070="","",DATE(YEAR($H3070),MONTH($H3070),1))</f>
        <v/>
      </c>
      <c r="L3070" s="0" t="str">
        <f aca="false">IF($A3070="","",INDEX(CARTAO_COMPRAS!$K:$K,INT((ROW()-2)/20)+2))</f>
        <v/>
      </c>
      <c r="M3070" s="0" t="str">
        <f aca="false">IF($A3070="","","Compra no cartão")</f>
        <v/>
      </c>
    </row>
    <row r="3071" customFormat="false" ht="13.5" hidden="false" customHeight="false" outlineLevel="0" collapsed="false">
      <c r="A3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1" s="0" t="str">
        <f aca="false">IF($A3071="","",INDEX(CARTAO_COMPRAS!$C:$C,INT((ROW()-2)/20)+2))</f>
        <v/>
      </c>
      <c r="C3071" s="0" t="str">
        <f aca="false">IF($A3071="","",INDEX(CARTAO_COMPRAS!$D:$D,INT((ROW()-2)/20)+2))</f>
        <v/>
      </c>
      <c r="D3071" s="0" t="str">
        <f aca="false">IF($A3071="","",INDEX(CARTAO_COMPRAS!$E:$E,INT((ROW()-2)/20)+2))</f>
        <v/>
      </c>
      <c r="E3071" s="0" t="str">
        <f aca="false">IF($A3071="","",INDEX(CARTAO_COMPRAS!$H:$H,INT((ROW()-2)/20)+2)+MOD(ROW()-2,20))</f>
        <v/>
      </c>
      <c r="F3071" s="0" t="str">
        <f aca="false">IF($A3071="","",INDEX(CARTAO_COMPRAS!$G:$G,INT((ROW()-2)/20)+2))</f>
        <v/>
      </c>
      <c r="G3071" s="5" t="str">
        <f aca="false">IF($A3071="","",INDEX(CARTAO_COMPRAS!$I:$I,INT((ROW()-2)/20)+2))</f>
        <v/>
      </c>
      <c r="H3071" s="4" t="str">
        <f aca="false">IF($A3071="","",EDATE(INDEX(CARTAO_COMPRAS!$J:$J,INT((ROW()-2)/20)+2),MOD(ROW()-2,20)))</f>
        <v/>
      </c>
      <c r="I3071" s="4" t="str">
        <f aca="false">IF($H3071="","",$H3071-WEEKDAY($H3071,2)+1)</f>
        <v/>
      </c>
      <c r="J3071" s="4" t="str">
        <f aca="false">IF($I3071="","",$I3071+6)</f>
        <v/>
      </c>
      <c r="K3071" s="6" t="str">
        <f aca="false">IF($H3071="","",DATE(YEAR($H3071),MONTH($H3071),1))</f>
        <v/>
      </c>
      <c r="L3071" s="0" t="str">
        <f aca="false">IF($A3071="","",INDEX(CARTAO_COMPRAS!$K:$K,INT((ROW()-2)/20)+2))</f>
        <v/>
      </c>
      <c r="M3071" s="0" t="str">
        <f aca="false">IF($A3071="","","Compra no cartão")</f>
        <v/>
      </c>
    </row>
    <row r="3072" customFormat="false" ht="13.5" hidden="false" customHeight="false" outlineLevel="0" collapsed="false">
      <c r="A3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2" s="0" t="str">
        <f aca="false">IF($A3072="","",INDEX(CARTAO_COMPRAS!$C:$C,INT((ROW()-2)/20)+2))</f>
        <v/>
      </c>
      <c r="C3072" s="0" t="str">
        <f aca="false">IF($A3072="","",INDEX(CARTAO_COMPRAS!$D:$D,INT((ROW()-2)/20)+2))</f>
        <v/>
      </c>
      <c r="D3072" s="0" t="str">
        <f aca="false">IF($A3072="","",INDEX(CARTAO_COMPRAS!$E:$E,INT((ROW()-2)/20)+2))</f>
        <v/>
      </c>
      <c r="E3072" s="0" t="str">
        <f aca="false">IF($A3072="","",INDEX(CARTAO_COMPRAS!$H:$H,INT((ROW()-2)/20)+2)+MOD(ROW()-2,20))</f>
        <v/>
      </c>
      <c r="F3072" s="0" t="str">
        <f aca="false">IF($A3072="","",INDEX(CARTAO_COMPRAS!$G:$G,INT((ROW()-2)/20)+2))</f>
        <v/>
      </c>
      <c r="G3072" s="5" t="str">
        <f aca="false">IF($A3072="","",INDEX(CARTAO_COMPRAS!$I:$I,INT((ROW()-2)/20)+2))</f>
        <v/>
      </c>
      <c r="H3072" s="4" t="str">
        <f aca="false">IF($A3072="","",EDATE(INDEX(CARTAO_COMPRAS!$J:$J,INT((ROW()-2)/20)+2),MOD(ROW()-2,20)))</f>
        <v/>
      </c>
      <c r="I3072" s="4" t="str">
        <f aca="false">IF($H3072="","",$H3072-WEEKDAY($H3072,2)+1)</f>
        <v/>
      </c>
      <c r="J3072" s="4" t="str">
        <f aca="false">IF($I3072="","",$I3072+6)</f>
        <v/>
      </c>
      <c r="K3072" s="6" t="str">
        <f aca="false">IF($H3072="","",DATE(YEAR($H3072),MONTH($H3072),1))</f>
        <v/>
      </c>
      <c r="L3072" s="0" t="str">
        <f aca="false">IF($A3072="","",INDEX(CARTAO_COMPRAS!$K:$K,INT((ROW()-2)/20)+2))</f>
        <v/>
      </c>
      <c r="M3072" s="0" t="str">
        <f aca="false">IF($A3072="","","Compra no cartão")</f>
        <v/>
      </c>
    </row>
    <row r="3073" customFormat="false" ht="13.5" hidden="false" customHeight="false" outlineLevel="0" collapsed="false">
      <c r="A3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3" s="0" t="str">
        <f aca="false">IF($A3073="","",INDEX(CARTAO_COMPRAS!$C:$C,INT((ROW()-2)/20)+2))</f>
        <v/>
      </c>
      <c r="C3073" s="0" t="str">
        <f aca="false">IF($A3073="","",INDEX(CARTAO_COMPRAS!$D:$D,INT((ROW()-2)/20)+2))</f>
        <v/>
      </c>
      <c r="D3073" s="0" t="str">
        <f aca="false">IF($A3073="","",INDEX(CARTAO_COMPRAS!$E:$E,INT((ROW()-2)/20)+2))</f>
        <v/>
      </c>
      <c r="E3073" s="0" t="str">
        <f aca="false">IF($A3073="","",INDEX(CARTAO_COMPRAS!$H:$H,INT((ROW()-2)/20)+2)+MOD(ROW()-2,20))</f>
        <v/>
      </c>
      <c r="F3073" s="0" t="str">
        <f aca="false">IF($A3073="","",INDEX(CARTAO_COMPRAS!$G:$G,INT((ROW()-2)/20)+2))</f>
        <v/>
      </c>
      <c r="G3073" s="5" t="str">
        <f aca="false">IF($A3073="","",INDEX(CARTAO_COMPRAS!$I:$I,INT((ROW()-2)/20)+2))</f>
        <v/>
      </c>
      <c r="H3073" s="4" t="str">
        <f aca="false">IF($A3073="","",EDATE(INDEX(CARTAO_COMPRAS!$J:$J,INT((ROW()-2)/20)+2),MOD(ROW()-2,20)))</f>
        <v/>
      </c>
      <c r="I3073" s="4" t="str">
        <f aca="false">IF($H3073="","",$H3073-WEEKDAY($H3073,2)+1)</f>
        <v/>
      </c>
      <c r="J3073" s="4" t="str">
        <f aca="false">IF($I3073="","",$I3073+6)</f>
        <v/>
      </c>
      <c r="K3073" s="6" t="str">
        <f aca="false">IF($H3073="","",DATE(YEAR($H3073),MONTH($H3073),1))</f>
        <v/>
      </c>
      <c r="L3073" s="0" t="str">
        <f aca="false">IF($A3073="","",INDEX(CARTAO_COMPRAS!$K:$K,INT((ROW()-2)/20)+2))</f>
        <v/>
      </c>
      <c r="M3073" s="0" t="str">
        <f aca="false">IF($A3073="","","Compra no cartão")</f>
        <v/>
      </c>
    </row>
    <row r="3074" customFormat="false" ht="13.5" hidden="false" customHeight="false" outlineLevel="0" collapsed="false">
      <c r="A3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4" s="0" t="str">
        <f aca="false">IF($A3074="","",INDEX(CARTAO_COMPRAS!$C:$C,INT((ROW()-2)/20)+2))</f>
        <v/>
      </c>
      <c r="C3074" s="0" t="str">
        <f aca="false">IF($A3074="","",INDEX(CARTAO_COMPRAS!$D:$D,INT((ROW()-2)/20)+2))</f>
        <v/>
      </c>
      <c r="D3074" s="0" t="str">
        <f aca="false">IF($A3074="","",INDEX(CARTAO_COMPRAS!$E:$E,INT((ROW()-2)/20)+2))</f>
        <v/>
      </c>
      <c r="E3074" s="0" t="str">
        <f aca="false">IF($A3074="","",INDEX(CARTAO_COMPRAS!$H:$H,INT((ROW()-2)/20)+2)+MOD(ROW()-2,20))</f>
        <v/>
      </c>
      <c r="F3074" s="0" t="str">
        <f aca="false">IF($A3074="","",INDEX(CARTAO_COMPRAS!$G:$G,INT((ROW()-2)/20)+2))</f>
        <v/>
      </c>
      <c r="G3074" s="5" t="str">
        <f aca="false">IF($A3074="","",INDEX(CARTAO_COMPRAS!$I:$I,INT((ROW()-2)/20)+2))</f>
        <v/>
      </c>
      <c r="H3074" s="4" t="str">
        <f aca="false">IF($A3074="","",EDATE(INDEX(CARTAO_COMPRAS!$J:$J,INT((ROW()-2)/20)+2),MOD(ROW()-2,20)))</f>
        <v/>
      </c>
      <c r="I3074" s="4" t="str">
        <f aca="false">IF($H3074="","",$H3074-WEEKDAY($H3074,2)+1)</f>
        <v/>
      </c>
      <c r="J3074" s="4" t="str">
        <f aca="false">IF($I3074="","",$I3074+6)</f>
        <v/>
      </c>
      <c r="K3074" s="6" t="str">
        <f aca="false">IF($H3074="","",DATE(YEAR($H3074),MONTH($H3074),1))</f>
        <v/>
      </c>
      <c r="L3074" s="0" t="str">
        <f aca="false">IF($A3074="","",INDEX(CARTAO_COMPRAS!$K:$K,INT((ROW()-2)/20)+2))</f>
        <v/>
      </c>
      <c r="M3074" s="0" t="str">
        <f aca="false">IF($A3074="","","Compra no cartão")</f>
        <v/>
      </c>
    </row>
    <row r="3075" customFormat="false" ht="13.5" hidden="false" customHeight="false" outlineLevel="0" collapsed="false">
      <c r="A3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5" s="0" t="str">
        <f aca="false">IF($A3075="","",INDEX(CARTAO_COMPRAS!$C:$C,INT((ROW()-2)/20)+2))</f>
        <v/>
      </c>
      <c r="C3075" s="0" t="str">
        <f aca="false">IF($A3075="","",INDEX(CARTAO_COMPRAS!$D:$D,INT((ROW()-2)/20)+2))</f>
        <v/>
      </c>
      <c r="D3075" s="0" t="str">
        <f aca="false">IF($A3075="","",INDEX(CARTAO_COMPRAS!$E:$E,INT((ROW()-2)/20)+2))</f>
        <v/>
      </c>
      <c r="E3075" s="0" t="str">
        <f aca="false">IF($A3075="","",INDEX(CARTAO_COMPRAS!$H:$H,INT((ROW()-2)/20)+2)+MOD(ROW()-2,20))</f>
        <v/>
      </c>
      <c r="F3075" s="0" t="str">
        <f aca="false">IF($A3075="","",INDEX(CARTAO_COMPRAS!$G:$G,INT((ROW()-2)/20)+2))</f>
        <v/>
      </c>
      <c r="G3075" s="5" t="str">
        <f aca="false">IF($A3075="","",INDEX(CARTAO_COMPRAS!$I:$I,INT((ROW()-2)/20)+2))</f>
        <v/>
      </c>
      <c r="H3075" s="4" t="str">
        <f aca="false">IF($A3075="","",EDATE(INDEX(CARTAO_COMPRAS!$J:$J,INT((ROW()-2)/20)+2),MOD(ROW()-2,20)))</f>
        <v/>
      </c>
      <c r="I3075" s="4" t="str">
        <f aca="false">IF($H3075="","",$H3075-WEEKDAY($H3075,2)+1)</f>
        <v/>
      </c>
      <c r="J3075" s="4" t="str">
        <f aca="false">IF($I3075="","",$I3075+6)</f>
        <v/>
      </c>
      <c r="K3075" s="6" t="str">
        <f aca="false">IF($H3075="","",DATE(YEAR($H3075),MONTH($H3075),1))</f>
        <v/>
      </c>
      <c r="L3075" s="0" t="str">
        <f aca="false">IF($A3075="","",INDEX(CARTAO_COMPRAS!$K:$K,INT((ROW()-2)/20)+2))</f>
        <v/>
      </c>
      <c r="M3075" s="0" t="str">
        <f aca="false">IF($A3075="","","Compra no cartão")</f>
        <v/>
      </c>
    </row>
    <row r="3076" customFormat="false" ht="13.5" hidden="false" customHeight="false" outlineLevel="0" collapsed="false">
      <c r="A3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6" s="0" t="str">
        <f aca="false">IF($A3076="","",INDEX(CARTAO_COMPRAS!$C:$C,INT((ROW()-2)/20)+2))</f>
        <v/>
      </c>
      <c r="C3076" s="0" t="str">
        <f aca="false">IF($A3076="","",INDEX(CARTAO_COMPRAS!$D:$D,INT((ROW()-2)/20)+2))</f>
        <v/>
      </c>
      <c r="D3076" s="0" t="str">
        <f aca="false">IF($A3076="","",INDEX(CARTAO_COMPRAS!$E:$E,INT((ROW()-2)/20)+2))</f>
        <v/>
      </c>
      <c r="E3076" s="0" t="str">
        <f aca="false">IF($A3076="","",INDEX(CARTAO_COMPRAS!$H:$H,INT((ROW()-2)/20)+2)+MOD(ROW()-2,20))</f>
        <v/>
      </c>
      <c r="F3076" s="0" t="str">
        <f aca="false">IF($A3076="","",INDEX(CARTAO_COMPRAS!$G:$G,INT((ROW()-2)/20)+2))</f>
        <v/>
      </c>
      <c r="G3076" s="5" t="str">
        <f aca="false">IF($A3076="","",INDEX(CARTAO_COMPRAS!$I:$I,INT((ROW()-2)/20)+2))</f>
        <v/>
      </c>
      <c r="H3076" s="4" t="str">
        <f aca="false">IF($A3076="","",EDATE(INDEX(CARTAO_COMPRAS!$J:$J,INT((ROW()-2)/20)+2),MOD(ROW()-2,20)))</f>
        <v/>
      </c>
      <c r="I3076" s="4" t="str">
        <f aca="false">IF($H3076="","",$H3076-WEEKDAY($H3076,2)+1)</f>
        <v/>
      </c>
      <c r="J3076" s="4" t="str">
        <f aca="false">IF($I3076="","",$I3076+6)</f>
        <v/>
      </c>
      <c r="K3076" s="6" t="str">
        <f aca="false">IF($H3076="","",DATE(YEAR($H3076),MONTH($H3076),1))</f>
        <v/>
      </c>
      <c r="L3076" s="0" t="str">
        <f aca="false">IF($A3076="","",INDEX(CARTAO_COMPRAS!$K:$K,INT((ROW()-2)/20)+2))</f>
        <v/>
      </c>
      <c r="M3076" s="0" t="str">
        <f aca="false">IF($A3076="","","Compra no cartão")</f>
        <v/>
      </c>
    </row>
    <row r="3077" customFormat="false" ht="13.5" hidden="false" customHeight="false" outlineLevel="0" collapsed="false">
      <c r="A3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7" s="0" t="str">
        <f aca="false">IF($A3077="","",INDEX(CARTAO_COMPRAS!$C:$C,INT((ROW()-2)/20)+2))</f>
        <v/>
      </c>
      <c r="C3077" s="0" t="str">
        <f aca="false">IF($A3077="","",INDEX(CARTAO_COMPRAS!$D:$D,INT((ROW()-2)/20)+2))</f>
        <v/>
      </c>
      <c r="D3077" s="0" t="str">
        <f aca="false">IF($A3077="","",INDEX(CARTAO_COMPRAS!$E:$E,INT((ROW()-2)/20)+2))</f>
        <v/>
      </c>
      <c r="E3077" s="0" t="str">
        <f aca="false">IF($A3077="","",INDEX(CARTAO_COMPRAS!$H:$H,INT((ROW()-2)/20)+2)+MOD(ROW()-2,20))</f>
        <v/>
      </c>
      <c r="F3077" s="0" t="str">
        <f aca="false">IF($A3077="","",INDEX(CARTAO_COMPRAS!$G:$G,INT((ROW()-2)/20)+2))</f>
        <v/>
      </c>
      <c r="G3077" s="5" t="str">
        <f aca="false">IF($A3077="","",INDEX(CARTAO_COMPRAS!$I:$I,INT((ROW()-2)/20)+2))</f>
        <v/>
      </c>
      <c r="H3077" s="4" t="str">
        <f aca="false">IF($A3077="","",EDATE(INDEX(CARTAO_COMPRAS!$J:$J,INT((ROW()-2)/20)+2),MOD(ROW()-2,20)))</f>
        <v/>
      </c>
      <c r="I3077" s="4" t="str">
        <f aca="false">IF($H3077="","",$H3077-WEEKDAY($H3077,2)+1)</f>
        <v/>
      </c>
      <c r="J3077" s="4" t="str">
        <f aca="false">IF($I3077="","",$I3077+6)</f>
        <v/>
      </c>
      <c r="K3077" s="6" t="str">
        <f aca="false">IF($H3077="","",DATE(YEAR($H3077),MONTH($H3077),1))</f>
        <v/>
      </c>
      <c r="L3077" s="0" t="str">
        <f aca="false">IF($A3077="","",INDEX(CARTAO_COMPRAS!$K:$K,INT((ROW()-2)/20)+2))</f>
        <v/>
      </c>
      <c r="M3077" s="0" t="str">
        <f aca="false">IF($A3077="","","Compra no cartão")</f>
        <v/>
      </c>
    </row>
    <row r="3078" customFormat="false" ht="13.5" hidden="false" customHeight="false" outlineLevel="0" collapsed="false">
      <c r="A3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8" s="0" t="str">
        <f aca="false">IF($A3078="","",INDEX(CARTAO_COMPRAS!$C:$C,INT((ROW()-2)/20)+2))</f>
        <v/>
      </c>
      <c r="C3078" s="0" t="str">
        <f aca="false">IF($A3078="","",INDEX(CARTAO_COMPRAS!$D:$D,INT((ROW()-2)/20)+2))</f>
        <v/>
      </c>
      <c r="D3078" s="0" t="str">
        <f aca="false">IF($A3078="","",INDEX(CARTAO_COMPRAS!$E:$E,INT((ROW()-2)/20)+2))</f>
        <v/>
      </c>
      <c r="E3078" s="0" t="str">
        <f aca="false">IF($A3078="","",INDEX(CARTAO_COMPRAS!$H:$H,INT((ROW()-2)/20)+2)+MOD(ROW()-2,20))</f>
        <v/>
      </c>
      <c r="F3078" s="0" t="str">
        <f aca="false">IF($A3078="","",INDEX(CARTAO_COMPRAS!$G:$G,INT((ROW()-2)/20)+2))</f>
        <v/>
      </c>
      <c r="G3078" s="5" t="str">
        <f aca="false">IF($A3078="","",INDEX(CARTAO_COMPRAS!$I:$I,INT((ROW()-2)/20)+2))</f>
        <v/>
      </c>
      <c r="H3078" s="4" t="str">
        <f aca="false">IF($A3078="","",EDATE(INDEX(CARTAO_COMPRAS!$J:$J,INT((ROW()-2)/20)+2),MOD(ROW()-2,20)))</f>
        <v/>
      </c>
      <c r="I3078" s="4" t="str">
        <f aca="false">IF($H3078="","",$H3078-WEEKDAY($H3078,2)+1)</f>
        <v/>
      </c>
      <c r="J3078" s="4" t="str">
        <f aca="false">IF($I3078="","",$I3078+6)</f>
        <v/>
      </c>
      <c r="K3078" s="6" t="str">
        <f aca="false">IF($H3078="","",DATE(YEAR($H3078),MONTH($H3078),1))</f>
        <v/>
      </c>
      <c r="L3078" s="0" t="str">
        <f aca="false">IF($A3078="","",INDEX(CARTAO_COMPRAS!$K:$K,INT((ROW()-2)/20)+2))</f>
        <v/>
      </c>
      <c r="M3078" s="0" t="str">
        <f aca="false">IF($A3078="","","Compra no cartão")</f>
        <v/>
      </c>
    </row>
    <row r="3079" customFormat="false" ht="13.5" hidden="false" customHeight="false" outlineLevel="0" collapsed="false">
      <c r="A3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79" s="0" t="str">
        <f aca="false">IF($A3079="","",INDEX(CARTAO_COMPRAS!$C:$C,INT((ROW()-2)/20)+2))</f>
        <v/>
      </c>
      <c r="C3079" s="0" t="str">
        <f aca="false">IF($A3079="","",INDEX(CARTAO_COMPRAS!$D:$D,INT((ROW()-2)/20)+2))</f>
        <v/>
      </c>
      <c r="D3079" s="0" t="str">
        <f aca="false">IF($A3079="","",INDEX(CARTAO_COMPRAS!$E:$E,INT((ROW()-2)/20)+2))</f>
        <v/>
      </c>
      <c r="E3079" s="0" t="str">
        <f aca="false">IF($A3079="","",INDEX(CARTAO_COMPRAS!$H:$H,INT((ROW()-2)/20)+2)+MOD(ROW()-2,20))</f>
        <v/>
      </c>
      <c r="F3079" s="0" t="str">
        <f aca="false">IF($A3079="","",INDEX(CARTAO_COMPRAS!$G:$G,INT((ROW()-2)/20)+2))</f>
        <v/>
      </c>
      <c r="G3079" s="5" t="str">
        <f aca="false">IF($A3079="","",INDEX(CARTAO_COMPRAS!$I:$I,INT((ROW()-2)/20)+2))</f>
        <v/>
      </c>
      <c r="H3079" s="4" t="str">
        <f aca="false">IF($A3079="","",EDATE(INDEX(CARTAO_COMPRAS!$J:$J,INT((ROW()-2)/20)+2),MOD(ROW()-2,20)))</f>
        <v/>
      </c>
      <c r="I3079" s="4" t="str">
        <f aca="false">IF($H3079="","",$H3079-WEEKDAY($H3079,2)+1)</f>
        <v/>
      </c>
      <c r="J3079" s="4" t="str">
        <f aca="false">IF($I3079="","",$I3079+6)</f>
        <v/>
      </c>
      <c r="K3079" s="6" t="str">
        <f aca="false">IF($H3079="","",DATE(YEAR($H3079),MONTH($H3079),1))</f>
        <v/>
      </c>
      <c r="L3079" s="0" t="str">
        <f aca="false">IF($A3079="","",INDEX(CARTAO_COMPRAS!$K:$K,INT((ROW()-2)/20)+2))</f>
        <v/>
      </c>
      <c r="M3079" s="0" t="str">
        <f aca="false">IF($A3079="","","Compra no cartão")</f>
        <v/>
      </c>
    </row>
    <row r="3080" customFormat="false" ht="13.5" hidden="false" customHeight="false" outlineLevel="0" collapsed="false">
      <c r="A3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0" s="0" t="str">
        <f aca="false">IF($A3080="","",INDEX(CARTAO_COMPRAS!$C:$C,INT((ROW()-2)/20)+2))</f>
        <v/>
      </c>
      <c r="C3080" s="0" t="str">
        <f aca="false">IF($A3080="","",INDEX(CARTAO_COMPRAS!$D:$D,INT((ROW()-2)/20)+2))</f>
        <v/>
      </c>
      <c r="D3080" s="0" t="str">
        <f aca="false">IF($A3080="","",INDEX(CARTAO_COMPRAS!$E:$E,INT((ROW()-2)/20)+2))</f>
        <v/>
      </c>
      <c r="E3080" s="0" t="str">
        <f aca="false">IF($A3080="","",INDEX(CARTAO_COMPRAS!$H:$H,INT((ROW()-2)/20)+2)+MOD(ROW()-2,20))</f>
        <v/>
      </c>
      <c r="F3080" s="0" t="str">
        <f aca="false">IF($A3080="","",INDEX(CARTAO_COMPRAS!$G:$G,INT((ROW()-2)/20)+2))</f>
        <v/>
      </c>
      <c r="G3080" s="5" t="str">
        <f aca="false">IF($A3080="","",INDEX(CARTAO_COMPRAS!$I:$I,INT((ROW()-2)/20)+2))</f>
        <v/>
      </c>
      <c r="H3080" s="4" t="str">
        <f aca="false">IF($A3080="","",EDATE(INDEX(CARTAO_COMPRAS!$J:$J,INT((ROW()-2)/20)+2),MOD(ROW()-2,20)))</f>
        <v/>
      </c>
      <c r="I3080" s="4" t="str">
        <f aca="false">IF($H3080="","",$H3080-WEEKDAY($H3080,2)+1)</f>
        <v/>
      </c>
      <c r="J3080" s="4" t="str">
        <f aca="false">IF($I3080="","",$I3080+6)</f>
        <v/>
      </c>
      <c r="K3080" s="6" t="str">
        <f aca="false">IF($H3080="","",DATE(YEAR($H3080),MONTH($H3080),1))</f>
        <v/>
      </c>
      <c r="L3080" s="0" t="str">
        <f aca="false">IF($A3080="","",INDEX(CARTAO_COMPRAS!$K:$K,INT((ROW()-2)/20)+2))</f>
        <v/>
      </c>
      <c r="M3080" s="0" t="str">
        <f aca="false">IF($A3080="","","Compra no cartão")</f>
        <v/>
      </c>
    </row>
    <row r="3081" customFormat="false" ht="13.5" hidden="false" customHeight="false" outlineLevel="0" collapsed="false">
      <c r="A3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1" s="0" t="str">
        <f aca="false">IF($A3081="","",INDEX(CARTAO_COMPRAS!$C:$C,INT((ROW()-2)/20)+2))</f>
        <v/>
      </c>
      <c r="C3081" s="0" t="str">
        <f aca="false">IF($A3081="","",INDEX(CARTAO_COMPRAS!$D:$D,INT((ROW()-2)/20)+2))</f>
        <v/>
      </c>
      <c r="D3081" s="0" t="str">
        <f aca="false">IF($A3081="","",INDEX(CARTAO_COMPRAS!$E:$E,INT((ROW()-2)/20)+2))</f>
        <v/>
      </c>
      <c r="E3081" s="0" t="str">
        <f aca="false">IF($A3081="","",INDEX(CARTAO_COMPRAS!$H:$H,INT((ROW()-2)/20)+2)+MOD(ROW()-2,20))</f>
        <v/>
      </c>
      <c r="F3081" s="0" t="str">
        <f aca="false">IF($A3081="","",INDEX(CARTAO_COMPRAS!$G:$G,INT((ROW()-2)/20)+2))</f>
        <v/>
      </c>
      <c r="G3081" s="5" t="str">
        <f aca="false">IF($A3081="","",INDEX(CARTAO_COMPRAS!$I:$I,INT((ROW()-2)/20)+2))</f>
        <v/>
      </c>
      <c r="H3081" s="4" t="str">
        <f aca="false">IF($A3081="","",EDATE(INDEX(CARTAO_COMPRAS!$J:$J,INT((ROW()-2)/20)+2),MOD(ROW()-2,20)))</f>
        <v/>
      </c>
      <c r="I3081" s="4" t="str">
        <f aca="false">IF($H3081="","",$H3081-WEEKDAY($H3081,2)+1)</f>
        <v/>
      </c>
      <c r="J3081" s="4" t="str">
        <f aca="false">IF($I3081="","",$I3081+6)</f>
        <v/>
      </c>
      <c r="K3081" s="6" t="str">
        <f aca="false">IF($H3081="","",DATE(YEAR($H3081),MONTH($H3081),1))</f>
        <v/>
      </c>
      <c r="L3081" s="0" t="str">
        <f aca="false">IF($A3081="","",INDEX(CARTAO_COMPRAS!$K:$K,INT((ROW()-2)/20)+2))</f>
        <v/>
      </c>
      <c r="M3081" s="0" t="str">
        <f aca="false">IF($A3081="","","Compra no cartão")</f>
        <v/>
      </c>
    </row>
    <row r="3082" customFormat="false" ht="13.5" hidden="false" customHeight="false" outlineLevel="0" collapsed="false">
      <c r="A30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2" s="0" t="str">
        <f aca="false">IF($A3082="","",INDEX(CARTAO_COMPRAS!$C:$C,INT((ROW()-2)/20)+2))</f>
        <v/>
      </c>
      <c r="C3082" s="0" t="str">
        <f aca="false">IF($A3082="","",INDEX(CARTAO_COMPRAS!$D:$D,INT((ROW()-2)/20)+2))</f>
        <v/>
      </c>
      <c r="D3082" s="0" t="str">
        <f aca="false">IF($A3082="","",INDEX(CARTAO_COMPRAS!$E:$E,INT((ROW()-2)/20)+2))</f>
        <v/>
      </c>
      <c r="E3082" s="0" t="str">
        <f aca="false">IF($A3082="","",INDEX(CARTAO_COMPRAS!$H:$H,INT((ROW()-2)/20)+2)+MOD(ROW()-2,20))</f>
        <v/>
      </c>
      <c r="F3082" s="0" t="str">
        <f aca="false">IF($A3082="","",INDEX(CARTAO_COMPRAS!$G:$G,INT((ROW()-2)/20)+2))</f>
        <v/>
      </c>
      <c r="G3082" s="5" t="str">
        <f aca="false">IF($A3082="","",INDEX(CARTAO_COMPRAS!$I:$I,INT((ROW()-2)/20)+2))</f>
        <v/>
      </c>
      <c r="H3082" s="4" t="str">
        <f aca="false">IF($A3082="","",EDATE(INDEX(CARTAO_COMPRAS!$J:$J,INT((ROW()-2)/20)+2),MOD(ROW()-2,20)))</f>
        <v/>
      </c>
      <c r="I3082" s="4" t="str">
        <f aca="false">IF($H3082="","",$H3082-WEEKDAY($H3082,2)+1)</f>
        <v/>
      </c>
      <c r="J3082" s="4" t="str">
        <f aca="false">IF($I3082="","",$I3082+6)</f>
        <v/>
      </c>
      <c r="K3082" s="6" t="str">
        <f aca="false">IF($H3082="","",DATE(YEAR($H3082),MONTH($H3082),1))</f>
        <v/>
      </c>
      <c r="L3082" s="0" t="str">
        <f aca="false">IF($A3082="","",INDEX(CARTAO_COMPRAS!$K:$K,INT((ROW()-2)/20)+2))</f>
        <v/>
      </c>
      <c r="M3082" s="0" t="str">
        <f aca="false">IF($A3082="","","Compra no cartão")</f>
        <v/>
      </c>
    </row>
    <row r="3083" customFormat="false" ht="13.5" hidden="false" customHeight="false" outlineLevel="0" collapsed="false">
      <c r="A3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3" s="0" t="str">
        <f aca="false">IF($A3083="","",INDEX(CARTAO_COMPRAS!$C:$C,INT((ROW()-2)/20)+2))</f>
        <v/>
      </c>
      <c r="C3083" s="0" t="str">
        <f aca="false">IF($A3083="","",INDEX(CARTAO_COMPRAS!$D:$D,INT((ROW()-2)/20)+2))</f>
        <v/>
      </c>
      <c r="D3083" s="0" t="str">
        <f aca="false">IF($A3083="","",INDEX(CARTAO_COMPRAS!$E:$E,INT((ROW()-2)/20)+2))</f>
        <v/>
      </c>
      <c r="E3083" s="0" t="str">
        <f aca="false">IF($A3083="","",INDEX(CARTAO_COMPRAS!$H:$H,INT((ROW()-2)/20)+2)+MOD(ROW()-2,20))</f>
        <v/>
      </c>
      <c r="F3083" s="0" t="str">
        <f aca="false">IF($A3083="","",INDEX(CARTAO_COMPRAS!$G:$G,INT((ROW()-2)/20)+2))</f>
        <v/>
      </c>
      <c r="G3083" s="5" t="str">
        <f aca="false">IF($A3083="","",INDEX(CARTAO_COMPRAS!$I:$I,INT((ROW()-2)/20)+2))</f>
        <v/>
      </c>
      <c r="H3083" s="4" t="str">
        <f aca="false">IF($A3083="","",EDATE(INDEX(CARTAO_COMPRAS!$J:$J,INT((ROW()-2)/20)+2),MOD(ROW()-2,20)))</f>
        <v/>
      </c>
      <c r="I3083" s="4" t="str">
        <f aca="false">IF($H3083="","",$H3083-WEEKDAY($H3083,2)+1)</f>
        <v/>
      </c>
      <c r="J3083" s="4" t="str">
        <f aca="false">IF($I3083="","",$I3083+6)</f>
        <v/>
      </c>
      <c r="K3083" s="6" t="str">
        <f aca="false">IF($H3083="","",DATE(YEAR($H3083),MONTH($H3083),1))</f>
        <v/>
      </c>
      <c r="L3083" s="0" t="str">
        <f aca="false">IF($A3083="","",INDEX(CARTAO_COMPRAS!$K:$K,INT((ROW()-2)/20)+2))</f>
        <v/>
      </c>
      <c r="M3083" s="0" t="str">
        <f aca="false">IF($A3083="","","Compra no cartão")</f>
        <v/>
      </c>
    </row>
    <row r="3084" customFormat="false" ht="13.5" hidden="false" customHeight="false" outlineLevel="0" collapsed="false">
      <c r="A3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4" s="0" t="str">
        <f aca="false">IF($A3084="","",INDEX(CARTAO_COMPRAS!$C:$C,INT((ROW()-2)/20)+2))</f>
        <v/>
      </c>
      <c r="C3084" s="0" t="str">
        <f aca="false">IF($A3084="","",INDEX(CARTAO_COMPRAS!$D:$D,INT((ROW()-2)/20)+2))</f>
        <v/>
      </c>
      <c r="D3084" s="0" t="str">
        <f aca="false">IF($A3084="","",INDEX(CARTAO_COMPRAS!$E:$E,INT((ROW()-2)/20)+2))</f>
        <v/>
      </c>
      <c r="E3084" s="0" t="str">
        <f aca="false">IF($A3084="","",INDEX(CARTAO_COMPRAS!$H:$H,INT((ROW()-2)/20)+2)+MOD(ROW()-2,20))</f>
        <v/>
      </c>
      <c r="F3084" s="0" t="str">
        <f aca="false">IF($A3084="","",INDEX(CARTAO_COMPRAS!$G:$G,INT((ROW()-2)/20)+2))</f>
        <v/>
      </c>
      <c r="G3084" s="5" t="str">
        <f aca="false">IF($A3084="","",INDEX(CARTAO_COMPRAS!$I:$I,INT((ROW()-2)/20)+2))</f>
        <v/>
      </c>
      <c r="H3084" s="4" t="str">
        <f aca="false">IF($A3084="","",EDATE(INDEX(CARTAO_COMPRAS!$J:$J,INT((ROW()-2)/20)+2),MOD(ROW()-2,20)))</f>
        <v/>
      </c>
      <c r="I3084" s="4" t="str">
        <f aca="false">IF($H3084="","",$H3084-WEEKDAY($H3084,2)+1)</f>
        <v/>
      </c>
      <c r="J3084" s="4" t="str">
        <f aca="false">IF($I3084="","",$I3084+6)</f>
        <v/>
      </c>
      <c r="K3084" s="6" t="str">
        <f aca="false">IF($H3084="","",DATE(YEAR($H3084),MONTH($H3084),1))</f>
        <v/>
      </c>
      <c r="L3084" s="0" t="str">
        <f aca="false">IF($A3084="","",INDEX(CARTAO_COMPRAS!$K:$K,INT((ROW()-2)/20)+2))</f>
        <v/>
      </c>
      <c r="M3084" s="0" t="str">
        <f aca="false">IF($A3084="","","Compra no cartão")</f>
        <v/>
      </c>
    </row>
    <row r="3085" customFormat="false" ht="13.5" hidden="false" customHeight="false" outlineLevel="0" collapsed="false">
      <c r="A3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5" s="0" t="str">
        <f aca="false">IF($A3085="","",INDEX(CARTAO_COMPRAS!$C:$C,INT((ROW()-2)/20)+2))</f>
        <v/>
      </c>
      <c r="C3085" s="0" t="str">
        <f aca="false">IF($A3085="","",INDEX(CARTAO_COMPRAS!$D:$D,INT((ROW()-2)/20)+2))</f>
        <v/>
      </c>
      <c r="D3085" s="0" t="str">
        <f aca="false">IF($A3085="","",INDEX(CARTAO_COMPRAS!$E:$E,INT((ROW()-2)/20)+2))</f>
        <v/>
      </c>
      <c r="E3085" s="0" t="str">
        <f aca="false">IF($A3085="","",INDEX(CARTAO_COMPRAS!$H:$H,INT((ROW()-2)/20)+2)+MOD(ROW()-2,20))</f>
        <v/>
      </c>
      <c r="F3085" s="0" t="str">
        <f aca="false">IF($A3085="","",INDEX(CARTAO_COMPRAS!$G:$G,INT((ROW()-2)/20)+2))</f>
        <v/>
      </c>
      <c r="G3085" s="5" t="str">
        <f aca="false">IF($A3085="","",INDEX(CARTAO_COMPRAS!$I:$I,INT((ROW()-2)/20)+2))</f>
        <v/>
      </c>
      <c r="H3085" s="4" t="str">
        <f aca="false">IF($A3085="","",EDATE(INDEX(CARTAO_COMPRAS!$J:$J,INT((ROW()-2)/20)+2),MOD(ROW()-2,20)))</f>
        <v/>
      </c>
      <c r="I3085" s="4" t="str">
        <f aca="false">IF($H3085="","",$H3085-WEEKDAY($H3085,2)+1)</f>
        <v/>
      </c>
      <c r="J3085" s="4" t="str">
        <f aca="false">IF($I3085="","",$I3085+6)</f>
        <v/>
      </c>
      <c r="K3085" s="6" t="str">
        <f aca="false">IF($H3085="","",DATE(YEAR($H3085),MONTH($H3085),1))</f>
        <v/>
      </c>
      <c r="L3085" s="0" t="str">
        <f aca="false">IF($A3085="","",INDEX(CARTAO_COMPRAS!$K:$K,INT((ROW()-2)/20)+2))</f>
        <v/>
      </c>
      <c r="M3085" s="0" t="str">
        <f aca="false">IF($A3085="","","Compra no cartão")</f>
        <v/>
      </c>
    </row>
    <row r="3086" customFormat="false" ht="13.5" hidden="false" customHeight="false" outlineLevel="0" collapsed="false">
      <c r="A3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6" s="0" t="str">
        <f aca="false">IF($A3086="","",INDEX(CARTAO_COMPRAS!$C:$C,INT((ROW()-2)/20)+2))</f>
        <v/>
      </c>
      <c r="C3086" s="0" t="str">
        <f aca="false">IF($A3086="","",INDEX(CARTAO_COMPRAS!$D:$D,INT((ROW()-2)/20)+2))</f>
        <v/>
      </c>
      <c r="D3086" s="0" t="str">
        <f aca="false">IF($A3086="","",INDEX(CARTAO_COMPRAS!$E:$E,INT((ROW()-2)/20)+2))</f>
        <v/>
      </c>
      <c r="E3086" s="0" t="str">
        <f aca="false">IF($A3086="","",INDEX(CARTAO_COMPRAS!$H:$H,INT((ROW()-2)/20)+2)+MOD(ROW()-2,20))</f>
        <v/>
      </c>
      <c r="F3086" s="0" t="str">
        <f aca="false">IF($A3086="","",INDEX(CARTAO_COMPRAS!$G:$G,INT((ROW()-2)/20)+2))</f>
        <v/>
      </c>
      <c r="G3086" s="5" t="str">
        <f aca="false">IF($A3086="","",INDEX(CARTAO_COMPRAS!$I:$I,INT((ROW()-2)/20)+2))</f>
        <v/>
      </c>
      <c r="H3086" s="4" t="str">
        <f aca="false">IF($A3086="","",EDATE(INDEX(CARTAO_COMPRAS!$J:$J,INT((ROW()-2)/20)+2),MOD(ROW()-2,20)))</f>
        <v/>
      </c>
      <c r="I3086" s="4" t="str">
        <f aca="false">IF($H3086="","",$H3086-WEEKDAY($H3086,2)+1)</f>
        <v/>
      </c>
      <c r="J3086" s="4" t="str">
        <f aca="false">IF($I3086="","",$I3086+6)</f>
        <v/>
      </c>
      <c r="K3086" s="6" t="str">
        <f aca="false">IF($H3086="","",DATE(YEAR($H3086),MONTH($H3086),1))</f>
        <v/>
      </c>
      <c r="L3086" s="0" t="str">
        <f aca="false">IF($A3086="","",INDEX(CARTAO_COMPRAS!$K:$K,INT((ROW()-2)/20)+2))</f>
        <v/>
      </c>
      <c r="M3086" s="0" t="str">
        <f aca="false">IF($A3086="","","Compra no cartão")</f>
        <v/>
      </c>
    </row>
    <row r="3087" customFormat="false" ht="13.5" hidden="false" customHeight="false" outlineLevel="0" collapsed="false">
      <c r="A3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7" s="0" t="str">
        <f aca="false">IF($A3087="","",INDEX(CARTAO_COMPRAS!$C:$C,INT((ROW()-2)/20)+2))</f>
        <v/>
      </c>
      <c r="C3087" s="0" t="str">
        <f aca="false">IF($A3087="","",INDEX(CARTAO_COMPRAS!$D:$D,INT((ROW()-2)/20)+2))</f>
        <v/>
      </c>
      <c r="D3087" s="0" t="str">
        <f aca="false">IF($A3087="","",INDEX(CARTAO_COMPRAS!$E:$E,INT((ROW()-2)/20)+2))</f>
        <v/>
      </c>
      <c r="E3087" s="0" t="str">
        <f aca="false">IF($A3087="","",INDEX(CARTAO_COMPRAS!$H:$H,INT((ROW()-2)/20)+2)+MOD(ROW()-2,20))</f>
        <v/>
      </c>
      <c r="F3087" s="0" t="str">
        <f aca="false">IF($A3087="","",INDEX(CARTAO_COMPRAS!$G:$G,INT((ROW()-2)/20)+2))</f>
        <v/>
      </c>
      <c r="G3087" s="5" t="str">
        <f aca="false">IF($A3087="","",INDEX(CARTAO_COMPRAS!$I:$I,INT((ROW()-2)/20)+2))</f>
        <v/>
      </c>
      <c r="H3087" s="4" t="str">
        <f aca="false">IF($A3087="","",EDATE(INDEX(CARTAO_COMPRAS!$J:$J,INT((ROW()-2)/20)+2),MOD(ROW()-2,20)))</f>
        <v/>
      </c>
      <c r="I3087" s="4" t="str">
        <f aca="false">IF($H3087="","",$H3087-WEEKDAY($H3087,2)+1)</f>
        <v/>
      </c>
      <c r="J3087" s="4" t="str">
        <f aca="false">IF($I3087="","",$I3087+6)</f>
        <v/>
      </c>
      <c r="K3087" s="6" t="str">
        <f aca="false">IF($H3087="","",DATE(YEAR($H3087),MONTH($H3087),1))</f>
        <v/>
      </c>
      <c r="L3087" s="0" t="str">
        <f aca="false">IF($A3087="","",INDEX(CARTAO_COMPRAS!$K:$K,INT((ROW()-2)/20)+2))</f>
        <v/>
      </c>
      <c r="M3087" s="0" t="str">
        <f aca="false">IF($A3087="","","Compra no cartão")</f>
        <v/>
      </c>
    </row>
    <row r="3088" customFormat="false" ht="13.5" hidden="false" customHeight="false" outlineLevel="0" collapsed="false">
      <c r="A3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8" s="0" t="str">
        <f aca="false">IF($A3088="","",INDEX(CARTAO_COMPRAS!$C:$C,INT((ROW()-2)/20)+2))</f>
        <v/>
      </c>
      <c r="C3088" s="0" t="str">
        <f aca="false">IF($A3088="","",INDEX(CARTAO_COMPRAS!$D:$D,INT((ROW()-2)/20)+2))</f>
        <v/>
      </c>
      <c r="D3088" s="0" t="str">
        <f aca="false">IF($A3088="","",INDEX(CARTAO_COMPRAS!$E:$E,INT((ROW()-2)/20)+2))</f>
        <v/>
      </c>
      <c r="E3088" s="0" t="str">
        <f aca="false">IF($A3088="","",INDEX(CARTAO_COMPRAS!$H:$H,INT((ROW()-2)/20)+2)+MOD(ROW()-2,20))</f>
        <v/>
      </c>
      <c r="F3088" s="0" t="str">
        <f aca="false">IF($A3088="","",INDEX(CARTAO_COMPRAS!$G:$G,INT((ROW()-2)/20)+2))</f>
        <v/>
      </c>
      <c r="G3088" s="5" t="str">
        <f aca="false">IF($A3088="","",INDEX(CARTAO_COMPRAS!$I:$I,INT((ROW()-2)/20)+2))</f>
        <v/>
      </c>
      <c r="H3088" s="4" t="str">
        <f aca="false">IF($A3088="","",EDATE(INDEX(CARTAO_COMPRAS!$J:$J,INT((ROW()-2)/20)+2),MOD(ROW()-2,20)))</f>
        <v/>
      </c>
      <c r="I3088" s="4" t="str">
        <f aca="false">IF($H3088="","",$H3088-WEEKDAY($H3088,2)+1)</f>
        <v/>
      </c>
      <c r="J3088" s="4" t="str">
        <f aca="false">IF($I3088="","",$I3088+6)</f>
        <v/>
      </c>
      <c r="K3088" s="6" t="str">
        <f aca="false">IF($H3088="","",DATE(YEAR($H3088),MONTH($H3088),1))</f>
        <v/>
      </c>
      <c r="L3088" s="0" t="str">
        <f aca="false">IF($A3088="","",INDEX(CARTAO_COMPRAS!$K:$K,INT((ROW()-2)/20)+2))</f>
        <v/>
      </c>
      <c r="M3088" s="0" t="str">
        <f aca="false">IF($A3088="","","Compra no cartão")</f>
        <v/>
      </c>
    </row>
    <row r="3089" customFormat="false" ht="13.5" hidden="false" customHeight="false" outlineLevel="0" collapsed="false">
      <c r="A3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89" s="0" t="str">
        <f aca="false">IF($A3089="","",INDEX(CARTAO_COMPRAS!$C:$C,INT((ROW()-2)/20)+2))</f>
        <v/>
      </c>
      <c r="C3089" s="0" t="str">
        <f aca="false">IF($A3089="","",INDEX(CARTAO_COMPRAS!$D:$D,INT((ROW()-2)/20)+2))</f>
        <v/>
      </c>
      <c r="D3089" s="0" t="str">
        <f aca="false">IF($A3089="","",INDEX(CARTAO_COMPRAS!$E:$E,INT((ROW()-2)/20)+2))</f>
        <v/>
      </c>
      <c r="E3089" s="0" t="str">
        <f aca="false">IF($A3089="","",INDEX(CARTAO_COMPRAS!$H:$H,INT((ROW()-2)/20)+2)+MOD(ROW()-2,20))</f>
        <v/>
      </c>
      <c r="F3089" s="0" t="str">
        <f aca="false">IF($A3089="","",INDEX(CARTAO_COMPRAS!$G:$G,INT((ROW()-2)/20)+2))</f>
        <v/>
      </c>
      <c r="G3089" s="5" t="str">
        <f aca="false">IF($A3089="","",INDEX(CARTAO_COMPRAS!$I:$I,INT((ROW()-2)/20)+2))</f>
        <v/>
      </c>
      <c r="H3089" s="4" t="str">
        <f aca="false">IF($A3089="","",EDATE(INDEX(CARTAO_COMPRAS!$J:$J,INT((ROW()-2)/20)+2),MOD(ROW()-2,20)))</f>
        <v/>
      </c>
      <c r="I3089" s="4" t="str">
        <f aca="false">IF($H3089="","",$H3089-WEEKDAY($H3089,2)+1)</f>
        <v/>
      </c>
      <c r="J3089" s="4" t="str">
        <f aca="false">IF($I3089="","",$I3089+6)</f>
        <v/>
      </c>
      <c r="K3089" s="6" t="str">
        <f aca="false">IF($H3089="","",DATE(YEAR($H3089),MONTH($H3089),1))</f>
        <v/>
      </c>
      <c r="L3089" s="0" t="str">
        <f aca="false">IF($A3089="","",INDEX(CARTAO_COMPRAS!$K:$K,INT((ROW()-2)/20)+2))</f>
        <v/>
      </c>
      <c r="M3089" s="0" t="str">
        <f aca="false">IF($A3089="","","Compra no cartão")</f>
        <v/>
      </c>
    </row>
    <row r="3090" customFormat="false" ht="13.5" hidden="false" customHeight="false" outlineLevel="0" collapsed="false">
      <c r="A3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0" s="0" t="str">
        <f aca="false">IF($A3090="","",INDEX(CARTAO_COMPRAS!$C:$C,INT((ROW()-2)/20)+2))</f>
        <v/>
      </c>
      <c r="C3090" s="0" t="str">
        <f aca="false">IF($A3090="","",INDEX(CARTAO_COMPRAS!$D:$D,INT((ROW()-2)/20)+2))</f>
        <v/>
      </c>
      <c r="D3090" s="0" t="str">
        <f aca="false">IF($A3090="","",INDEX(CARTAO_COMPRAS!$E:$E,INT((ROW()-2)/20)+2))</f>
        <v/>
      </c>
      <c r="E3090" s="0" t="str">
        <f aca="false">IF($A3090="","",INDEX(CARTAO_COMPRAS!$H:$H,INT((ROW()-2)/20)+2)+MOD(ROW()-2,20))</f>
        <v/>
      </c>
      <c r="F3090" s="0" t="str">
        <f aca="false">IF($A3090="","",INDEX(CARTAO_COMPRAS!$G:$G,INT((ROW()-2)/20)+2))</f>
        <v/>
      </c>
      <c r="G3090" s="5" t="str">
        <f aca="false">IF($A3090="","",INDEX(CARTAO_COMPRAS!$I:$I,INT((ROW()-2)/20)+2))</f>
        <v/>
      </c>
      <c r="H3090" s="4" t="str">
        <f aca="false">IF($A3090="","",EDATE(INDEX(CARTAO_COMPRAS!$J:$J,INT((ROW()-2)/20)+2),MOD(ROW()-2,20)))</f>
        <v/>
      </c>
      <c r="I3090" s="4" t="str">
        <f aca="false">IF($H3090="","",$H3090-WEEKDAY($H3090,2)+1)</f>
        <v/>
      </c>
      <c r="J3090" s="4" t="str">
        <f aca="false">IF($I3090="","",$I3090+6)</f>
        <v/>
      </c>
      <c r="K3090" s="6" t="str">
        <f aca="false">IF($H3090="","",DATE(YEAR($H3090),MONTH($H3090),1))</f>
        <v/>
      </c>
      <c r="L3090" s="0" t="str">
        <f aca="false">IF($A3090="","",INDEX(CARTAO_COMPRAS!$K:$K,INT((ROW()-2)/20)+2))</f>
        <v/>
      </c>
      <c r="M3090" s="0" t="str">
        <f aca="false">IF($A3090="","","Compra no cartão")</f>
        <v/>
      </c>
    </row>
    <row r="3091" customFormat="false" ht="13.5" hidden="false" customHeight="false" outlineLevel="0" collapsed="false">
      <c r="A3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1" s="0" t="str">
        <f aca="false">IF($A3091="","",INDEX(CARTAO_COMPRAS!$C:$C,INT((ROW()-2)/20)+2))</f>
        <v/>
      </c>
      <c r="C3091" s="0" t="str">
        <f aca="false">IF($A3091="","",INDEX(CARTAO_COMPRAS!$D:$D,INT((ROW()-2)/20)+2))</f>
        <v/>
      </c>
      <c r="D3091" s="0" t="str">
        <f aca="false">IF($A3091="","",INDEX(CARTAO_COMPRAS!$E:$E,INT((ROW()-2)/20)+2))</f>
        <v/>
      </c>
      <c r="E3091" s="0" t="str">
        <f aca="false">IF($A3091="","",INDEX(CARTAO_COMPRAS!$H:$H,INT((ROW()-2)/20)+2)+MOD(ROW()-2,20))</f>
        <v/>
      </c>
      <c r="F3091" s="0" t="str">
        <f aca="false">IF($A3091="","",INDEX(CARTAO_COMPRAS!$G:$G,INT((ROW()-2)/20)+2))</f>
        <v/>
      </c>
      <c r="G3091" s="5" t="str">
        <f aca="false">IF($A3091="","",INDEX(CARTAO_COMPRAS!$I:$I,INT((ROW()-2)/20)+2))</f>
        <v/>
      </c>
      <c r="H3091" s="4" t="str">
        <f aca="false">IF($A3091="","",EDATE(INDEX(CARTAO_COMPRAS!$J:$J,INT((ROW()-2)/20)+2),MOD(ROW()-2,20)))</f>
        <v/>
      </c>
      <c r="I3091" s="4" t="str">
        <f aca="false">IF($H3091="","",$H3091-WEEKDAY($H3091,2)+1)</f>
        <v/>
      </c>
      <c r="J3091" s="4" t="str">
        <f aca="false">IF($I3091="","",$I3091+6)</f>
        <v/>
      </c>
      <c r="K3091" s="6" t="str">
        <f aca="false">IF($H3091="","",DATE(YEAR($H3091),MONTH($H3091),1))</f>
        <v/>
      </c>
      <c r="L3091" s="0" t="str">
        <f aca="false">IF($A3091="","",INDEX(CARTAO_COMPRAS!$K:$K,INT((ROW()-2)/20)+2))</f>
        <v/>
      </c>
      <c r="M3091" s="0" t="str">
        <f aca="false">IF($A3091="","","Compra no cartão")</f>
        <v/>
      </c>
    </row>
    <row r="3092" customFormat="false" ht="13.5" hidden="false" customHeight="false" outlineLevel="0" collapsed="false">
      <c r="A3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2" s="0" t="str">
        <f aca="false">IF($A3092="","",INDEX(CARTAO_COMPRAS!$C:$C,INT((ROW()-2)/20)+2))</f>
        <v/>
      </c>
      <c r="C3092" s="0" t="str">
        <f aca="false">IF($A3092="","",INDEX(CARTAO_COMPRAS!$D:$D,INT((ROW()-2)/20)+2))</f>
        <v/>
      </c>
      <c r="D3092" s="0" t="str">
        <f aca="false">IF($A3092="","",INDEX(CARTAO_COMPRAS!$E:$E,INT((ROW()-2)/20)+2))</f>
        <v/>
      </c>
      <c r="E3092" s="0" t="str">
        <f aca="false">IF($A3092="","",INDEX(CARTAO_COMPRAS!$H:$H,INT((ROW()-2)/20)+2)+MOD(ROW()-2,20))</f>
        <v/>
      </c>
      <c r="F3092" s="0" t="str">
        <f aca="false">IF($A3092="","",INDEX(CARTAO_COMPRAS!$G:$G,INT((ROW()-2)/20)+2))</f>
        <v/>
      </c>
      <c r="G3092" s="5" t="str">
        <f aca="false">IF($A3092="","",INDEX(CARTAO_COMPRAS!$I:$I,INT((ROW()-2)/20)+2))</f>
        <v/>
      </c>
      <c r="H3092" s="4" t="str">
        <f aca="false">IF($A3092="","",EDATE(INDEX(CARTAO_COMPRAS!$J:$J,INT((ROW()-2)/20)+2),MOD(ROW()-2,20)))</f>
        <v/>
      </c>
      <c r="I3092" s="4" t="str">
        <f aca="false">IF($H3092="","",$H3092-WEEKDAY($H3092,2)+1)</f>
        <v/>
      </c>
      <c r="J3092" s="4" t="str">
        <f aca="false">IF($I3092="","",$I3092+6)</f>
        <v/>
      </c>
      <c r="K3092" s="6" t="str">
        <f aca="false">IF($H3092="","",DATE(YEAR($H3092),MONTH($H3092),1))</f>
        <v/>
      </c>
      <c r="L3092" s="0" t="str">
        <f aca="false">IF($A3092="","",INDEX(CARTAO_COMPRAS!$K:$K,INT((ROW()-2)/20)+2))</f>
        <v/>
      </c>
      <c r="M3092" s="0" t="str">
        <f aca="false">IF($A3092="","","Compra no cartão")</f>
        <v/>
      </c>
    </row>
    <row r="3093" customFormat="false" ht="13.5" hidden="false" customHeight="false" outlineLevel="0" collapsed="false">
      <c r="A3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3" s="0" t="str">
        <f aca="false">IF($A3093="","",INDEX(CARTAO_COMPRAS!$C:$C,INT((ROW()-2)/20)+2))</f>
        <v/>
      </c>
      <c r="C3093" s="0" t="str">
        <f aca="false">IF($A3093="","",INDEX(CARTAO_COMPRAS!$D:$D,INT((ROW()-2)/20)+2))</f>
        <v/>
      </c>
      <c r="D3093" s="0" t="str">
        <f aca="false">IF($A3093="","",INDEX(CARTAO_COMPRAS!$E:$E,INT((ROW()-2)/20)+2))</f>
        <v/>
      </c>
      <c r="E3093" s="0" t="str">
        <f aca="false">IF($A3093="","",INDEX(CARTAO_COMPRAS!$H:$H,INT((ROW()-2)/20)+2)+MOD(ROW()-2,20))</f>
        <v/>
      </c>
      <c r="F3093" s="0" t="str">
        <f aca="false">IF($A3093="","",INDEX(CARTAO_COMPRAS!$G:$G,INT((ROW()-2)/20)+2))</f>
        <v/>
      </c>
      <c r="G3093" s="5" t="str">
        <f aca="false">IF($A3093="","",INDEX(CARTAO_COMPRAS!$I:$I,INT((ROW()-2)/20)+2))</f>
        <v/>
      </c>
      <c r="H3093" s="4" t="str">
        <f aca="false">IF($A3093="","",EDATE(INDEX(CARTAO_COMPRAS!$J:$J,INT((ROW()-2)/20)+2),MOD(ROW()-2,20)))</f>
        <v/>
      </c>
      <c r="I3093" s="4" t="str">
        <f aca="false">IF($H3093="","",$H3093-WEEKDAY($H3093,2)+1)</f>
        <v/>
      </c>
      <c r="J3093" s="4" t="str">
        <f aca="false">IF($I3093="","",$I3093+6)</f>
        <v/>
      </c>
      <c r="K3093" s="6" t="str">
        <f aca="false">IF($H3093="","",DATE(YEAR($H3093),MONTH($H3093),1))</f>
        <v/>
      </c>
      <c r="L3093" s="0" t="str">
        <f aca="false">IF($A3093="","",INDEX(CARTAO_COMPRAS!$K:$K,INT((ROW()-2)/20)+2))</f>
        <v/>
      </c>
      <c r="M3093" s="0" t="str">
        <f aca="false">IF($A3093="","","Compra no cartão")</f>
        <v/>
      </c>
    </row>
    <row r="3094" customFormat="false" ht="13.5" hidden="false" customHeight="false" outlineLevel="0" collapsed="false">
      <c r="A3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4" s="0" t="str">
        <f aca="false">IF($A3094="","",INDEX(CARTAO_COMPRAS!$C:$C,INT((ROW()-2)/20)+2))</f>
        <v/>
      </c>
      <c r="C3094" s="0" t="str">
        <f aca="false">IF($A3094="","",INDEX(CARTAO_COMPRAS!$D:$D,INT((ROW()-2)/20)+2))</f>
        <v/>
      </c>
      <c r="D3094" s="0" t="str">
        <f aca="false">IF($A3094="","",INDEX(CARTAO_COMPRAS!$E:$E,INT((ROW()-2)/20)+2))</f>
        <v/>
      </c>
      <c r="E3094" s="0" t="str">
        <f aca="false">IF($A3094="","",INDEX(CARTAO_COMPRAS!$H:$H,INT((ROW()-2)/20)+2)+MOD(ROW()-2,20))</f>
        <v/>
      </c>
      <c r="F3094" s="0" t="str">
        <f aca="false">IF($A3094="","",INDEX(CARTAO_COMPRAS!$G:$G,INT((ROW()-2)/20)+2))</f>
        <v/>
      </c>
      <c r="G3094" s="5" t="str">
        <f aca="false">IF($A3094="","",INDEX(CARTAO_COMPRAS!$I:$I,INT((ROW()-2)/20)+2))</f>
        <v/>
      </c>
      <c r="H3094" s="4" t="str">
        <f aca="false">IF($A3094="","",EDATE(INDEX(CARTAO_COMPRAS!$J:$J,INT((ROW()-2)/20)+2),MOD(ROW()-2,20)))</f>
        <v/>
      </c>
      <c r="I3094" s="4" t="str">
        <f aca="false">IF($H3094="","",$H3094-WEEKDAY($H3094,2)+1)</f>
        <v/>
      </c>
      <c r="J3094" s="4" t="str">
        <f aca="false">IF($I3094="","",$I3094+6)</f>
        <v/>
      </c>
      <c r="K3094" s="6" t="str">
        <f aca="false">IF($H3094="","",DATE(YEAR($H3094),MONTH($H3094),1))</f>
        <v/>
      </c>
      <c r="L3094" s="0" t="str">
        <f aca="false">IF($A3094="","",INDEX(CARTAO_COMPRAS!$K:$K,INT((ROW()-2)/20)+2))</f>
        <v/>
      </c>
      <c r="M3094" s="0" t="str">
        <f aca="false">IF($A3094="","","Compra no cartão")</f>
        <v/>
      </c>
    </row>
    <row r="3095" customFormat="false" ht="13.5" hidden="false" customHeight="false" outlineLevel="0" collapsed="false">
      <c r="A3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5" s="0" t="str">
        <f aca="false">IF($A3095="","",INDEX(CARTAO_COMPRAS!$C:$C,INT((ROW()-2)/20)+2))</f>
        <v/>
      </c>
      <c r="C3095" s="0" t="str">
        <f aca="false">IF($A3095="","",INDEX(CARTAO_COMPRAS!$D:$D,INT((ROW()-2)/20)+2))</f>
        <v/>
      </c>
      <c r="D3095" s="0" t="str">
        <f aca="false">IF($A3095="","",INDEX(CARTAO_COMPRAS!$E:$E,INT((ROW()-2)/20)+2))</f>
        <v/>
      </c>
      <c r="E3095" s="0" t="str">
        <f aca="false">IF($A3095="","",INDEX(CARTAO_COMPRAS!$H:$H,INT((ROW()-2)/20)+2)+MOD(ROW()-2,20))</f>
        <v/>
      </c>
      <c r="F3095" s="0" t="str">
        <f aca="false">IF($A3095="","",INDEX(CARTAO_COMPRAS!$G:$G,INT((ROW()-2)/20)+2))</f>
        <v/>
      </c>
      <c r="G3095" s="5" t="str">
        <f aca="false">IF($A3095="","",INDEX(CARTAO_COMPRAS!$I:$I,INT((ROW()-2)/20)+2))</f>
        <v/>
      </c>
      <c r="H3095" s="4" t="str">
        <f aca="false">IF($A3095="","",EDATE(INDEX(CARTAO_COMPRAS!$J:$J,INT((ROW()-2)/20)+2),MOD(ROW()-2,20)))</f>
        <v/>
      </c>
      <c r="I3095" s="4" t="str">
        <f aca="false">IF($H3095="","",$H3095-WEEKDAY($H3095,2)+1)</f>
        <v/>
      </c>
      <c r="J3095" s="4" t="str">
        <f aca="false">IF($I3095="","",$I3095+6)</f>
        <v/>
      </c>
      <c r="K3095" s="6" t="str">
        <f aca="false">IF($H3095="","",DATE(YEAR($H3095),MONTH($H3095),1))</f>
        <v/>
      </c>
      <c r="L3095" s="0" t="str">
        <f aca="false">IF($A3095="","",INDEX(CARTAO_COMPRAS!$K:$K,INT((ROW()-2)/20)+2))</f>
        <v/>
      </c>
      <c r="M3095" s="0" t="str">
        <f aca="false">IF($A3095="","","Compra no cartão")</f>
        <v/>
      </c>
    </row>
    <row r="3096" customFormat="false" ht="13.5" hidden="false" customHeight="false" outlineLevel="0" collapsed="false">
      <c r="A3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6" s="0" t="str">
        <f aca="false">IF($A3096="","",INDEX(CARTAO_COMPRAS!$C:$C,INT((ROW()-2)/20)+2))</f>
        <v/>
      </c>
      <c r="C3096" s="0" t="str">
        <f aca="false">IF($A3096="","",INDEX(CARTAO_COMPRAS!$D:$D,INT((ROW()-2)/20)+2))</f>
        <v/>
      </c>
      <c r="D3096" s="0" t="str">
        <f aca="false">IF($A3096="","",INDEX(CARTAO_COMPRAS!$E:$E,INT((ROW()-2)/20)+2))</f>
        <v/>
      </c>
      <c r="E3096" s="0" t="str">
        <f aca="false">IF($A3096="","",INDEX(CARTAO_COMPRAS!$H:$H,INT((ROW()-2)/20)+2)+MOD(ROW()-2,20))</f>
        <v/>
      </c>
      <c r="F3096" s="0" t="str">
        <f aca="false">IF($A3096="","",INDEX(CARTAO_COMPRAS!$G:$G,INT((ROW()-2)/20)+2))</f>
        <v/>
      </c>
      <c r="G3096" s="5" t="str">
        <f aca="false">IF($A3096="","",INDEX(CARTAO_COMPRAS!$I:$I,INT((ROW()-2)/20)+2))</f>
        <v/>
      </c>
      <c r="H3096" s="4" t="str">
        <f aca="false">IF($A3096="","",EDATE(INDEX(CARTAO_COMPRAS!$J:$J,INT((ROW()-2)/20)+2),MOD(ROW()-2,20)))</f>
        <v/>
      </c>
      <c r="I3096" s="4" t="str">
        <f aca="false">IF($H3096="","",$H3096-WEEKDAY($H3096,2)+1)</f>
        <v/>
      </c>
      <c r="J3096" s="4" t="str">
        <f aca="false">IF($I3096="","",$I3096+6)</f>
        <v/>
      </c>
      <c r="K3096" s="6" t="str">
        <f aca="false">IF($H3096="","",DATE(YEAR($H3096),MONTH($H3096),1))</f>
        <v/>
      </c>
      <c r="L3096" s="0" t="str">
        <f aca="false">IF($A3096="","",INDEX(CARTAO_COMPRAS!$K:$K,INT((ROW()-2)/20)+2))</f>
        <v/>
      </c>
      <c r="M3096" s="0" t="str">
        <f aca="false">IF($A3096="","","Compra no cartão")</f>
        <v/>
      </c>
    </row>
    <row r="3097" customFormat="false" ht="13.5" hidden="false" customHeight="false" outlineLevel="0" collapsed="false">
      <c r="A3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7" s="0" t="str">
        <f aca="false">IF($A3097="","",INDEX(CARTAO_COMPRAS!$C:$C,INT((ROW()-2)/20)+2))</f>
        <v/>
      </c>
      <c r="C3097" s="0" t="str">
        <f aca="false">IF($A3097="","",INDEX(CARTAO_COMPRAS!$D:$D,INT((ROW()-2)/20)+2))</f>
        <v/>
      </c>
      <c r="D3097" s="0" t="str">
        <f aca="false">IF($A3097="","",INDEX(CARTAO_COMPRAS!$E:$E,INT((ROW()-2)/20)+2))</f>
        <v/>
      </c>
      <c r="E3097" s="0" t="str">
        <f aca="false">IF($A3097="","",INDEX(CARTAO_COMPRAS!$H:$H,INT((ROW()-2)/20)+2)+MOD(ROW()-2,20))</f>
        <v/>
      </c>
      <c r="F3097" s="0" t="str">
        <f aca="false">IF($A3097="","",INDEX(CARTAO_COMPRAS!$G:$G,INT((ROW()-2)/20)+2))</f>
        <v/>
      </c>
      <c r="G3097" s="5" t="str">
        <f aca="false">IF($A3097="","",INDEX(CARTAO_COMPRAS!$I:$I,INT((ROW()-2)/20)+2))</f>
        <v/>
      </c>
      <c r="H3097" s="4" t="str">
        <f aca="false">IF($A3097="","",EDATE(INDEX(CARTAO_COMPRAS!$J:$J,INT((ROW()-2)/20)+2),MOD(ROW()-2,20)))</f>
        <v/>
      </c>
      <c r="I3097" s="4" t="str">
        <f aca="false">IF($H3097="","",$H3097-WEEKDAY($H3097,2)+1)</f>
        <v/>
      </c>
      <c r="J3097" s="4" t="str">
        <f aca="false">IF($I3097="","",$I3097+6)</f>
        <v/>
      </c>
      <c r="K3097" s="6" t="str">
        <f aca="false">IF($H3097="","",DATE(YEAR($H3097),MONTH($H3097),1))</f>
        <v/>
      </c>
      <c r="L3097" s="0" t="str">
        <f aca="false">IF($A3097="","",INDEX(CARTAO_COMPRAS!$K:$K,INT((ROW()-2)/20)+2))</f>
        <v/>
      </c>
      <c r="M3097" s="0" t="str">
        <f aca="false">IF($A3097="","","Compra no cartão")</f>
        <v/>
      </c>
    </row>
    <row r="3098" customFormat="false" ht="13.5" hidden="false" customHeight="false" outlineLevel="0" collapsed="false">
      <c r="A3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8" s="0" t="str">
        <f aca="false">IF($A3098="","",INDEX(CARTAO_COMPRAS!$C:$C,INT((ROW()-2)/20)+2))</f>
        <v/>
      </c>
      <c r="C3098" s="0" t="str">
        <f aca="false">IF($A3098="","",INDEX(CARTAO_COMPRAS!$D:$D,INT((ROW()-2)/20)+2))</f>
        <v/>
      </c>
      <c r="D3098" s="0" t="str">
        <f aca="false">IF($A3098="","",INDEX(CARTAO_COMPRAS!$E:$E,INT((ROW()-2)/20)+2))</f>
        <v/>
      </c>
      <c r="E3098" s="0" t="str">
        <f aca="false">IF($A3098="","",INDEX(CARTAO_COMPRAS!$H:$H,INT((ROW()-2)/20)+2)+MOD(ROW()-2,20))</f>
        <v/>
      </c>
      <c r="F3098" s="0" t="str">
        <f aca="false">IF($A3098="","",INDEX(CARTAO_COMPRAS!$G:$G,INT((ROW()-2)/20)+2))</f>
        <v/>
      </c>
      <c r="G3098" s="5" t="str">
        <f aca="false">IF($A3098="","",INDEX(CARTAO_COMPRAS!$I:$I,INT((ROW()-2)/20)+2))</f>
        <v/>
      </c>
      <c r="H3098" s="4" t="str">
        <f aca="false">IF($A3098="","",EDATE(INDEX(CARTAO_COMPRAS!$J:$J,INT((ROW()-2)/20)+2),MOD(ROW()-2,20)))</f>
        <v/>
      </c>
      <c r="I3098" s="4" t="str">
        <f aca="false">IF($H3098="","",$H3098-WEEKDAY($H3098,2)+1)</f>
        <v/>
      </c>
      <c r="J3098" s="4" t="str">
        <f aca="false">IF($I3098="","",$I3098+6)</f>
        <v/>
      </c>
      <c r="K3098" s="6" t="str">
        <f aca="false">IF($H3098="","",DATE(YEAR($H3098),MONTH($H3098),1))</f>
        <v/>
      </c>
      <c r="L3098" s="0" t="str">
        <f aca="false">IF($A3098="","",INDEX(CARTAO_COMPRAS!$K:$K,INT((ROW()-2)/20)+2))</f>
        <v/>
      </c>
      <c r="M3098" s="0" t="str">
        <f aca="false">IF($A3098="","","Compra no cartão")</f>
        <v/>
      </c>
    </row>
    <row r="3099" customFormat="false" ht="13.5" hidden="false" customHeight="false" outlineLevel="0" collapsed="false">
      <c r="A3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099" s="0" t="str">
        <f aca="false">IF($A3099="","",INDEX(CARTAO_COMPRAS!$C:$C,INT((ROW()-2)/20)+2))</f>
        <v/>
      </c>
      <c r="C3099" s="0" t="str">
        <f aca="false">IF($A3099="","",INDEX(CARTAO_COMPRAS!$D:$D,INT((ROW()-2)/20)+2))</f>
        <v/>
      </c>
      <c r="D3099" s="0" t="str">
        <f aca="false">IF($A3099="","",INDEX(CARTAO_COMPRAS!$E:$E,INT((ROW()-2)/20)+2))</f>
        <v/>
      </c>
      <c r="E3099" s="0" t="str">
        <f aca="false">IF($A3099="","",INDEX(CARTAO_COMPRAS!$H:$H,INT((ROW()-2)/20)+2)+MOD(ROW()-2,20))</f>
        <v/>
      </c>
      <c r="F3099" s="0" t="str">
        <f aca="false">IF($A3099="","",INDEX(CARTAO_COMPRAS!$G:$G,INT((ROW()-2)/20)+2))</f>
        <v/>
      </c>
      <c r="G3099" s="5" t="str">
        <f aca="false">IF($A3099="","",INDEX(CARTAO_COMPRAS!$I:$I,INT((ROW()-2)/20)+2))</f>
        <v/>
      </c>
      <c r="H3099" s="4" t="str">
        <f aca="false">IF($A3099="","",EDATE(INDEX(CARTAO_COMPRAS!$J:$J,INT((ROW()-2)/20)+2),MOD(ROW()-2,20)))</f>
        <v/>
      </c>
      <c r="I3099" s="4" t="str">
        <f aca="false">IF($H3099="","",$H3099-WEEKDAY($H3099,2)+1)</f>
        <v/>
      </c>
      <c r="J3099" s="4" t="str">
        <f aca="false">IF($I3099="","",$I3099+6)</f>
        <v/>
      </c>
      <c r="K3099" s="6" t="str">
        <f aca="false">IF($H3099="","",DATE(YEAR($H3099),MONTH($H3099),1))</f>
        <v/>
      </c>
      <c r="L3099" s="0" t="str">
        <f aca="false">IF($A3099="","",INDEX(CARTAO_COMPRAS!$K:$K,INT((ROW()-2)/20)+2))</f>
        <v/>
      </c>
      <c r="M3099" s="0" t="str">
        <f aca="false">IF($A3099="","","Compra no cartão")</f>
        <v/>
      </c>
    </row>
    <row r="3100" customFormat="false" ht="13.5" hidden="false" customHeight="false" outlineLevel="0" collapsed="false">
      <c r="A3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0" s="0" t="str">
        <f aca="false">IF($A3100="","",INDEX(CARTAO_COMPRAS!$C:$C,INT((ROW()-2)/20)+2))</f>
        <v/>
      </c>
      <c r="C3100" s="0" t="str">
        <f aca="false">IF($A3100="","",INDEX(CARTAO_COMPRAS!$D:$D,INT((ROW()-2)/20)+2))</f>
        <v/>
      </c>
      <c r="D3100" s="0" t="str">
        <f aca="false">IF($A3100="","",INDEX(CARTAO_COMPRAS!$E:$E,INT((ROW()-2)/20)+2))</f>
        <v/>
      </c>
      <c r="E3100" s="0" t="str">
        <f aca="false">IF($A3100="","",INDEX(CARTAO_COMPRAS!$H:$H,INT((ROW()-2)/20)+2)+MOD(ROW()-2,20))</f>
        <v/>
      </c>
      <c r="F3100" s="0" t="str">
        <f aca="false">IF($A3100="","",INDEX(CARTAO_COMPRAS!$G:$G,INT((ROW()-2)/20)+2))</f>
        <v/>
      </c>
      <c r="G3100" s="5" t="str">
        <f aca="false">IF($A3100="","",INDEX(CARTAO_COMPRAS!$I:$I,INT((ROW()-2)/20)+2))</f>
        <v/>
      </c>
      <c r="H3100" s="4" t="str">
        <f aca="false">IF($A3100="","",EDATE(INDEX(CARTAO_COMPRAS!$J:$J,INT((ROW()-2)/20)+2),MOD(ROW()-2,20)))</f>
        <v/>
      </c>
      <c r="I3100" s="4" t="str">
        <f aca="false">IF($H3100="","",$H3100-WEEKDAY($H3100,2)+1)</f>
        <v/>
      </c>
      <c r="J3100" s="4" t="str">
        <f aca="false">IF($I3100="","",$I3100+6)</f>
        <v/>
      </c>
      <c r="K3100" s="6" t="str">
        <f aca="false">IF($H3100="","",DATE(YEAR($H3100),MONTH($H3100),1))</f>
        <v/>
      </c>
      <c r="L3100" s="0" t="str">
        <f aca="false">IF($A3100="","",INDEX(CARTAO_COMPRAS!$K:$K,INT((ROW()-2)/20)+2))</f>
        <v/>
      </c>
      <c r="M3100" s="0" t="str">
        <f aca="false">IF($A3100="","","Compra no cartão")</f>
        <v/>
      </c>
    </row>
    <row r="3101" customFormat="false" ht="13.5" hidden="false" customHeight="false" outlineLevel="0" collapsed="false">
      <c r="A3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1" s="0" t="str">
        <f aca="false">IF($A3101="","",INDEX(CARTAO_COMPRAS!$C:$C,INT((ROW()-2)/20)+2))</f>
        <v/>
      </c>
      <c r="C3101" s="0" t="str">
        <f aca="false">IF($A3101="","",INDEX(CARTAO_COMPRAS!$D:$D,INT((ROW()-2)/20)+2))</f>
        <v/>
      </c>
      <c r="D3101" s="0" t="str">
        <f aca="false">IF($A3101="","",INDEX(CARTAO_COMPRAS!$E:$E,INT((ROW()-2)/20)+2))</f>
        <v/>
      </c>
      <c r="E3101" s="0" t="str">
        <f aca="false">IF($A3101="","",INDEX(CARTAO_COMPRAS!$H:$H,INT((ROW()-2)/20)+2)+MOD(ROW()-2,20))</f>
        <v/>
      </c>
      <c r="F3101" s="0" t="str">
        <f aca="false">IF($A3101="","",INDEX(CARTAO_COMPRAS!$G:$G,INT((ROW()-2)/20)+2))</f>
        <v/>
      </c>
      <c r="G3101" s="5" t="str">
        <f aca="false">IF($A3101="","",INDEX(CARTAO_COMPRAS!$I:$I,INT((ROW()-2)/20)+2))</f>
        <v/>
      </c>
      <c r="H3101" s="4" t="str">
        <f aca="false">IF($A3101="","",EDATE(INDEX(CARTAO_COMPRAS!$J:$J,INT((ROW()-2)/20)+2),MOD(ROW()-2,20)))</f>
        <v/>
      </c>
      <c r="I3101" s="4" t="str">
        <f aca="false">IF($H3101="","",$H3101-WEEKDAY($H3101,2)+1)</f>
        <v/>
      </c>
      <c r="J3101" s="4" t="str">
        <f aca="false">IF($I3101="","",$I3101+6)</f>
        <v/>
      </c>
      <c r="K3101" s="6" t="str">
        <f aca="false">IF($H3101="","",DATE(YEAR($H3101),MONTH($H3101),1))</f>
        <v/>
      </c>
      <c r="L3101" s="0" t="str">
        <f aca="false">IF($A3101="","",INDEX(CARTAO_COMPRAS!$K:$K,INT((ROW()-2)/20)+2))</f>
        <v/>
      </c>
      <c r="M3101" s="0" t="str">
        <f aca="false">IF($A3101="","","Compra no cartão")</f>
        <v/>
      </c>
    </row>
    <row r="3102" customFormat="false" ht="13.5" hidden="false" customHeight="false" outlineLevel="0" collapsed="false">
      <c r="A31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2" s="0" t="str">
        <f aca="false">IF($A3102="","",INDEX(CARTAO_COMPRAS!$C:$C,INT((ROW()-2)/20)+2))</f>
        <v/>
      </c>
      <c r="C3102" s="0" t="str">
        <f aca="false">IF($A3102="","",INDEX(CARTAO_COMPRAS!$D:$D,INT((ROW()-2)/20)+2))</f>
        <v/>
      </c>
      <c r="D3102" s="0" t="str">
        <f aca="false">IF($A3102="","",INDEX(CARTAO_COMPRAS!$E:$E,INT((ROW()-2)/20)+2))</f>
        <v/>
      </c>
      <c r="E3102" s="0" t="str">
        <f aca="false">IF($A3102="","",INDEX(CARTAO_COMPRAS!$H:$H,INT((ROW()-2)/20)+2)+MOD(ROW()-2,20))</f>
        <v/>
      </c>
      <c r="F3102" s="0" t="str">
        <f aca="false">IF($A3102="","",INDEX(CARTAO_COMPRAS!$G:$G,INT((ROW()-2)/20)+2))</f>
        <v/>
      </c>
      <c r="G3102" s="5" t="str">
        <f aca="false">IF($A3102="","",INDEX(CARTAO_COMPRAS!$I:$I,INT((ROW()-2)/20)+2))</f>
        <v/>
      </c>
      <c r="H3102" s="4" t="str">
        <f aca="false">IF($A3102="","",EDATE(INDEX(CARTAO_COMPRAS!$J:$J,INT((ROW()-2)/20)+2),MOD(ROW()-2,20)))</f>
        <v/>
      </c>
      <c r="I3102" s="4" t="str">
        <f aca="false">IF($H3102="","",$H3102-WEEKDAY($H3102,2)+1)</f>
        <v/>
      </c>
      <c r="J3102" s="4" t="str">
        <f aca="false">IF($I3102="","",$I3102+6)</f>
        <v/>
      </c>
      <c r="K3102" s="6" t="str">
        <f aca="false">IF($H3102="","",DATE(YEAR($H3102),MONTH($H3102),1))</f>
        <v/>
      </c>
      <c r="L3102" s="0" t="str">
        <f aca="false">IF($A3102="","",INDEX(CARTAO_COMPRAS!$K:$K,INT((ROW()-2)/20)+2))</f>
        <v/>
      </c>
      <c r="M3102" s="0" t="str">
        <f aca="false">IF($A3102="","","Compra no cartão")</f>
        <v/>
      </c>
    </row>
    <row r="3103" customFormat="false" ht="13.5" hidden="false" customHeight="false" outlineLevel="0" collapsed="false">
      <c r="A3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3" s="0" t="str">
        <f aca="false">IF($A3103="","",INDEX(CARTAO_COMPRAS!$C:$C,INT((ROW()-2)/20)+2))</f>
        <v/>
      </c>
      <c r="C3103" s="0" t="str">
        <f aca="false">IF($A3103="","",INDEX(CARTAO_COMPRAS!$D:$D,INT((ROW()-2)/20)+2))</f>
        <v/>
      </c>
      <c r="D3103" s="0" t="str">
        <f aca="false">IF($A3103="","",INDEX(CARTAO_COMPRAS!$E:$E,INT((ROW()-2)/20)+2))</f>
        <v/>
      </c>
      <c r="E3103" s="0" t="str">
        <f aca="false">IF($A3103="","",INDEX(CARTAO_COMPRAS!$H:$H,INT((ROW()-2)/20)+2)+MOD(ROW()-2,20))</f>
        <v/>
      </c>
      <c r="F3103" s="0" t="str">
        <f aca="false">IF($A3103="","",INDEX(CARTAO_COMPRAS!$G:$G,INT((ROW()-2)/20)+2))</f>
        <v/>
      </c>
      <c r="G3103" s="5" t="str">
        <f aca="false">IF($A3103="","",INDEX(CARTAO_COMPRAS!$I:$I,INT((ROW()-2)/20)+2))</f>
        <v/>
      </c>
      <c r="H3103" s="4" t="str">
        <f aca="false">IF($A3103="","",EDATE(INDEX(CARTAO_COMPRAS!$J:$J,INT((ROW()-2)/20)+2),MOD(ROW()-2,20)))</f>
        <v/>
      </c>
      <c r="I3103" s="4" t="str">
        <f aca="false">IF($H3103="","",$H3103-WEEKDAY($H3103,2)+1)</f>
        <v/>
      </c>
      <c r="J3103" s="4" t="str">
        <f aca="false">IF($I3103="","",$I3103+6)</f>
        <v/>
      </c>
      <c r="K3103" s="6" t="str">
        <f aca="false">IF($H3103="","",DATE(YEAR($H3103),MONTH($H3103),1))</f>
        <v/>
      </c>
      <c r="L3103" s="0" t="str">
        <f aca="false">IF($A3103="","",INDEX(CARTAO_COMPRAS!$K:$K,INT((ROW()-2)/20)+2))</f>
        <v/>
      </c>
      <c r="M3103" s="0" t="str">
        <f aca="false">IF($A3103="","","Compra no cartão")</f>
        <v/>
      </c>
    </row>
    <row r="3104" customFormat="false" ht="13.5" hidden="false" customHeight="false" outlineLevel="0" collapsed="false">
      <c r="A3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4" s="0" t="str">
        <f aca="false">IF($A3104="","",INDEX(CARTAO_COMPRAS!$C:$C,INT((ROW()-2)/20)+2))</f>
        <v/>
      </c>
      <c r="C3104" s="0" t="str">
        <f aca="false">IF($A3104="","",INDEX(CARTAO_COMPRAS!$D:$D,INT((ROW()-2)/20)+2))</f>
        <v/>
      </c>
      <c r="D3104" s="0" t="str">
        <f aca="false">IF($A3104="","",INDEX(CARTAO_COMPRAS!$E:$E,INT((ROW()-2)/20)+2))</f>
        <v/>
      </c>
      <c r="E3104" s="0" t="str">
        <f aca="false">IF($A3104="","",INDEX(CARTAO_COMPRAS!$H:$H,INT((ROW()-2)/20)+2)+MOD(ROW()-2,20))</f>
        <v/>
      </c>
      <c r="F3104" s="0" t="str">
        <f aca="false">IF($A3104="","",INDEX(CARTAO_COMPRAS!$G:$G,INT((ROW()-2)/20)+2))</f>
        <v/>
      </c>
      <c r="G3104" s="5" t="str">
        <f aca="false">IF($A3104="","",INDEX(CARTAO_COMPRAS!$I:$I,INT((ROW()-2)/20)+2))</f>
        <v/>
      </c>
      <c r="H3104" s="4" t="str">
        <f aca="false">IF($A3104="","",EDATE(INDEX(CARTAO_COMPRAS!$J:$J,INT((ROW()-2)/20)+2),MOD(ROW()-2,20)))</f>
        <v/>
      </c>
      <c r="I3104" s="4" t="str">
        <f aca="false">IF($H3104="","",$H3104-WEEKDAY($H3104,2)+1)</f>
        <v/>
      </c>
      <c r="J3104" s="4" t="str">
        <f aca="false">IF($I3104="","",$I3104+6)</f>
        <v/>
      </c>
      <c r="K3104" s="6" t="str">
        <f aca="false">IF($H3104="","",DATE(YEAR($H3104),MONTH($H3104),1))</f>
        <v/>
      </c>
      <c r="L3104" s="0" t="str">
        <f aca="false">IF($A3104="","",INDEX(CARTAO_COMPRAS!$K:$K,INT((ROW()-2)/20)+2))</f>
        <v/>
      </c>
      <c r="M3104" s="0" t="str">
        <f aca="false">IF($A3104="","","Compra no cartão")</f>
        <v/>
      </c>
    </row>
    <row r="3105" customFormat="false" ht="13.5" hidden="false" customHeight="false" outlineLevel="0" collapsed="false">
      <c r="A3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5" s="0" t="str">
        <f aca="false">IF($A3105="","",INDEX(CARTAO_COMPRAS!$C:$C,INT((ROW()-2)/20)+2))</f>
        <v/>
      </c>
      <c r="C3105" s="0" t="str">
        <f aca="false">IF($A3105="","",INDEX(CARTAO_COMPRAS!$D:$D,INT((ROW()-2)/20)+2))</f>
        <v/>
      </c>
      <c r="D3105" s="0" t="str">
        <f aca="false">IF($A3105="","",INDEX(CARTAO_COMPRAS!$E:$E,INT((ROW()-2)/20)+2))</f>
        <v/>
      </c>
      <c r="E3105" s="0" t="str">
        <f aca="false">IF($A3105="","",INDEX(CARTAO_COMPRAS!$H:$H,INT((ROW()-2)/20)+2)+MOD(ROW()-2,20))</f>
        <v/>
      </c>
      <c r="F3105" s="0" t="str">
        <f aca="false">IF($A3105="","",INDEX(CARTAO_COMPRAS!$G:$G,INT((ROW()-2)/20)+2))</f>
        <v/>
      </c>
      <c r="G3105" s="5" t="str">
        <f aca="false">IF($A3105="","",INDEX(CARTAO_COMPRAS!$I:$I,INT((ROW()-2)/20)+2))</f>
        <v/>
      </c>
      <c r="H3105" s="4" t="str">
        <f aca="false">IF($A3105="","",EDATE(INDEX(CARTAO_COMPRAS!$J:$J,INT((ROW()-2)/20)+2),MOD(ROW()-2,20)))</f>
        <v/>
      </c>
      <c r="I3105" s="4" t="str">
        <f aca="false">IF($H3105="","",$H3105-WEEKDAY($H3105,2)+1)</f>
        <v/>
      </c>
      <c r="J3105" s="4" t="str">
        <f aca="false">IF($I3105="","",$I3105+6)</f>
        <v/>
      </c>
      <c r="K3105" s="6" t="str">
        <f aca="false">IF($H3105="","",DATE(YEAR($H3105),MONTH($H3105),1))</f>
        <v/>
      </c>
      <c r="L3105" s="0" t="str">
        <f aca="false">IF($A3105="","",INDEX(CARTAO_COMPRAS!$K:$K,INT((ROW()-2)/20)+2))</f>
        <v/>
      </c>
      <c r="M3105" s="0" t="str">
        <f aca="false">IF($A3105="","","Compra no cartão")</f>
        <v/>
      </c>
    </row>
    <row r="3106" customFormat="false" ht="13.5" hidden="false" customHeight="false" outlineLevel="0" collapsed="false">
      <c r="A3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6" s="0" t="str">
        <f aca="false">IF($A3106="","",INDEX(CARTAO_COMPRAS!$C:$C,INT((ROW()-2)/20)+2))</f>
        <v/>
      </c>
      <c r="C3106" s="0" t="str">
        <f aca="false">IF($A3106="","",INDEX(CARTAO_COMPRAS!$D:$D,INT((ROW()-2)/20)+2))</f>
        <v/>
      </c>
      <c r="D3106" s="0" t="str">
        <f aca="false">IF($A3106="","",INDEX(CARTAO_COMPRAS!$E:$E,INT((ROW()-2)/20)+2))</f>
        <v/>
      </c>
      <c r="E3106" s="0" t="str">
        <f aca="false">IF($A3106="","",INDEX(CARTAO_COMPRAS!$H:$H,INT((ROW()-2)/20)+2)+MOD(ROW()-2,20))</f>
        <v/>
      </c>
      <c r="F3106" s="0" t="str">
        <f aca="false">IF($A3106="","",INDEX(CARTAO_COMPRAS!$G:$G,INT((ROW()-2)/20)+2))</f>
        <v/>
      </c>
      <c r="G3106" s="5" t="str">
        <f aca="false">IF($A3106="","",INDEX(CARTAO_COMPRAS!$I:$I,INT((ROW()-2)/20)+2))</f>
        <v/>
      </c>
      <c r="H3106" s="4" t="str">
        <f aca="false">IF($A3106="","",EDATE(INDEX(CARTAO_COMPRAS!$J:$J,INT((ROW()-2)/20)+2),MOD(ROW()-2,20)))</f>
        <v/>
      </c>
      <c r="I3106" s="4" t="str">
        <f aca="false">IF($H3106="","",$H3106-WEEKDAY($H3106,2)+1)</f>
        <v/>
      </c>
      <c r="J3106" s="4" t="str">
        <f aca="false">IF($I3106="","",$I3106+6)</f>
        <v/>
      </c>
      <c r="K3106" s="6" t="str">
        <f aca="false">IF($H3106="","",DATE(YEAR($H3106),MONTH($H3106),1))</f>
        <v/>
      </c>
      <c r="L3106" s="0" t="str">
        <f aca="false">IF($A3106="","",INDEX(CARTAO_COMPRAS!$K:$K,INT((ROW()-2)/20)+2))</f>
        <v/>
      </c>
      <c r="M3106" s="0" t="str">
        <f aca="false">IF($A3106="","","Compra no cartão")</f>
        <v/>
      </c>
    </row>
    <row r="3107" customFormat="false" ht="13.5" hidden="false" customHeight="false" outlineLevel="0" collapsed="false">
      <c r="A3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7" s="0" t="str">
        <f aca="false">IF($A3107="","",INDEX(CARTAO_COMPRAS!$C:$C,INT((ROW()-2)/20)+2))</f>
        <v/>
      </c>
      <c r="C3107" s="0" t="str">
        <f aca="false">IF($A3107="","",INDEX(CARTAO_COMPRAS!$D:$D,INT((ROW()-2)/20)+2))</f>
        <v/>
      </c>
      <c r="D3107" s="0" t="str">
        <f aca="false">IF($A3107="","",INDEX(CARTAO_COMPRAS!$E:$E,INT((ROW()-2)/20)+2))</f>
        <v/>
      </c>
      <c r="E3107" s="0" t="str">
        <f aca="false">IF($A3107="","",INDEX(CARTAO_COMPRAS!$H:$H,INT((ROW()-2)/20)+2)+MOD(ROW()-2,20))</f>
        <v/>
      </c>
      <c r="F3107" s="0" t="str">
        <f aca="false">IF($A3107="","",INDEX(CARTAO_COMPRAS!$G:$G,INT((ROW()-2)/20)+2))</f>
        <v/>
      </c>
      <c r="G3107" s="5" t="str">
        <f aca="false">IF($A3107="","",INDEX(CARTAO_COMPRAS!$I:$I,INT((ROW()-2)/20)+2))</f>
        <v/>
      </c>
      <c r="H3107" s="4" t="str">
        <f aca="false">IF($A3107="","",EDATE(INDEX(CARTAO_COMPRAS!$J:$J,INT((ROW()-2)/20)+2),MOD(ROW()-2,20)))</f>
        <v/>
      </c>
      <c r="I3107" s="4" t="str">
        <f aca="false">IF($H3107="","",$H3107-WEEKDAY($H3107,2)+1)</f>
        <v/>
      </c>
      <c r="J3107" s="4" t="str">
        <f aca="false">IF($I3107="","",$I3107+6)</f>
        <v/>
      </c>
      <c r="K3107" s="6" t="str">
        <f aca="false">IF($H3107="","",DATE(YEAR($H3107),MONTH($H3107),1))</f>
        <v/>
      </c>
      <c r="L3107" s="0" t="str">
        <f aca="false">IF($A3107="","",INDEX(CARTAO_COMPRAS!$K:$K,INT((ROW()-2)/20)+2))</f>
        <v/>
      </c>
      <c r="M3107" s="0" t="str">
        <f aca="false">IF($A3107="","","Compra no cartão")</f>
        <v/>
      </c>
    </row>
    <row r="3108" customFormat="false" ht="13.5" hidden="false" customHeight="false" outlineLevel="0" collapsed="false">
      <c r="A3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8" s="0" t="str">
        <f aca="false">IF($A3108="","",INDEX(CARTAO_COMPRAS!$C:$C,INT((ROW()-2)/20)+2))</f>
        <v/>
      </c>
      <c r="C3108" s="0" t="str">
        <f aca="false">IF($A3108="","",INDEX(CARTAO_COMPRAS!$D:$D,INT((ROW()-2)/20)+2))</f>
        <v/>
      </c>
      <c r="D3108" s="0" t="str">
        <f aca="false">IF($A3108="","",INDEX(CARTAO_COMPRAS!$E:$E,INT((ROW()-2)/20)+2))</f>
        <v/>
      </c>
      <c r="E3108" s="0" t="str">
        <f aca="false">IF($A3108="","",INDEX(CARTAO_COMPRAS!$H:$H,INT((ROW()-2)/20)+2)+MOD(ROW()-2,20))</f>
        <v/>
      </c>
      <c r="F3108" s="0" t="str">
        <f aca="false">IF($A3108="","",INDEX(CARTAO_COMPRAS!$G:$G,INT((ROW()-2)/20)+2))</f>
        <v/>
      </c>
      <c r="G3108" s="5" t="str">
        <f aca="false">IF($A3108="","",INDEX(CARTAO_COMPRAS!$I:$I,INT((ROW()-2)/20)+2))</f>
        <v/>
      </c>
      <c r="H3108" s="4" t="str">
        <f aca="false">IF($A3108="","",EDATE(INDEX(CARTAO_COMPRAS!$J:$J,INT((ROW()-2)/20)+2),MOD(ROW()-2,20)))</f>
        <v/>
      </c>
      <c r="I3108" s="4" t="str">
        <f aca="false">IF($H3108="","",$H3108-WEEKDAY($H3108,2)+1)</f>
        <v/>
      </c>
      <c r="J3108" s="4" t="str">
        <f aca="false">IF($I3108="","",$I3108+6)</f>
        <v/>
      </c>
      <c r="K3108" s="6" t="str">
        <f aca="false">IF($H3108="","",DATE(YEAR($H3108),MONTH($H3108),1))</f>
        <v/>
      </c>
      <c r="L3108" s="0" t="str">
        <f aca="false">IF($A3108="","",INDEX(CARTAO_COMPRAS!$K:$K,INT((ROW()-2)/20)+2))</f>
        <v/>
      </c>
      <c r="M3108" s="0" t="str">
        <f aca="false">IF($A3108="","","Compra no cartão")</f>
        <v/>
      </c>
    </row>
    <row r="3109" customFormat="false" ht="13.5" hidden="false" customHeight="false" outlineLevel="0" collapsed="false">
      <c r="A3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09" s="0" t="str">
        <f aca="false">IF($A3109="","",INDEX(CARTAO_COMPRAS!$C:$C,INT((ROW()-2)/20)+2))</f>
        <v/>
      </c>
      <c r="C3109" s="0" t="str">
        <f aca="false">IF($A3109="","",INDEX(CARTAO_COMPRAS!$D:$D,INT((ROW()-2)/20)+2))</f>
        <v/>
      </c>
      <c r="D3109" s="0" t="str">
        <f aca="false">IF($A3109="","",INDEX(CARTAO_COMPRAS!$E:$E,INT((ROW()-2)/20)+2))</f>
        <v/>
      </c>
      <c r="E3109" s="0" t="str">
        <f aca="false">IF($A3109="","",INDEX(CARTAO_COMPRAS!$H:$H,INT((ROW()-2)/20)+2)+MOD(ROW()-2,20))</f>
        <v/>
      </c>
      <c r="F3109" s="0" t="str">
        <f aca="false">IF($A3109="","",INDEX(CARTAO_COMPRAS!$G:$G,INT((ROW()-2)/20)+2))</f>
        <v/>
      </c>
      <c r="G3109" s="5" t="str">
        <f aca="false">IF($A3109="","",INDEX(CARTAO_COMPRAS!$I:$I,INT((ROW()-2)/20)+2))</f>
        <v/>
      </c>
      <c r="H3109" s="4" t="str">
        <f aca="false">IF($A3109="","",EDATE(INDEX(CARTAO_COMPRAS!$J:$J,INT((ROW()-2)/20)+2),MOD(ROW()-2,20)))</f>
        <v/>
      </c>
      <c r="I3109" s="4" t="str">
        <f aca="false">IF($H3109="","",$H3109-WEEKDAY($H3109,2)+1)</f>
        <v/>
      </c>
      <c r="J3109" s="4" t="str">
        <f aca="false">IF($I3109="","",$I3109+6)</f>
        <v/>
      </c>
      <c r="K3109" s="6" t="str">
        <f aca="false">IF($H3109="","",DATE(YEAR($H3109),MONTH($H3109),1))</f>
        <v/>
      </c>
      <c r="L3109" s="0" t="str">
        <f aca="false">IF($A3109="","",INDEX(CARTAO_COMPRAS!$K:$K,INT((ROW()-2)/20)+2))</f>
        <v/>
      </c>
      <c r="M3109" s="0" t="str">
        <f aca="false">IF($A3109="","","Compra no cartão")</f>
        <v/>
      </c>
    </row>
    <row r="3110" customFormat="false" ht="13.5" hidden="false" customHeight="false" outlineLevel="0" collapsed="false">
      <c r="A3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0" s="0" t="str">
        <f aca="false">IF($A3110="","",INDEX(CARTAO_COMPRAS!$C:$C,INT((ROW()-2)/20)+2))</f>
        <v/>
      </c>
      <c r="C3110" s="0" t="str">
        <f aca="false">IF($A3110="","",INDEX(CARTAO_COMPRAS!$D:$D,INT((ROW()-2)/20)+2))</f>
        <v/>
      </c>
      <c r="D3110" s="0" t="str">
        <f aca="false">IF($A3110="","",INDEX(CARTAO_COMPRAS!$E:$E,INT((ROW()-2)/20)+2))</f>
        <v/>
      </c>
      <c r="E3110" s="0" t="str">
        <f aca="false">IF($A3110="","",INDEX(CARTAO_COMPRAS!$H:$H,INT((ROW()-2)/20)+2)+MOD(ROW()-2,20))</f>
        <v/>
      </c>
      <c r="F3110" s="0" t="str">
        <f aca="false">IF($A3110="","",INDEX(CARTAO_COMPRAS!$G:$G,INT((ROW()-2)/20)+2))</f>
        <v/>
      </c>
      <c r="G3110" s="5" t="str">
        <f aca="false">IF($A3110="","",INDEX(CARTAO_COMPRAS!$I:$I,INT((ROW()-2)/20)+2))</f>
        <v/>
      </c>
      <c r="H3110" s="4" t="str">
        <f aca="false">IF($A3110="","",EDATE(INDEX(CARTAO_COMPRAS!$J:$J,INT((ROW()-2)/20)+2),MOD(ROW()-2,20)))</f>
        <v/>
      </c>
      <c r="I3110" s="4" t="str">
        <f aca="false">IF($H3110="","",$H3110-WEEKDAY($H3110,2)+1)</f>
        <v/>
      </c>
      <c r="J3110" s="4" t="str">
        <f aca="false">IF($I3110="","",$I3110+6)</f>
        <v/>
      </c>
      <c r="K3110" s="6" t="str">
        <f aca="false">IF($H3110="","",DATE(YEAR($H3110),MONTH($H3110),1))</f>
        <v/>
      </c>
      <c r="L3110" s="0" t="str">
        <f aca="false">IF($A3110="","",INDEX(CARTAO_COMPRAS!$K:$K,INT((ROW()-2)/20)+2))</f>
        <v/>
      </c>
      <c r="M3110" s="0" t="str">
        <f aca="false">IF($A3110="","","Compra no cartão")</f>
        <v/>
      </c>
    </row>
    <row r="3111" customFormat="false" ht="13.5" hidden="false" customHeight="false" outlineLevel="0" collapsed="false">
      <c r="A3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1" s="0" t="str">
        <f aca="false">IF($A3111="","",INDEX(CARTAO_COMPRAS!$C:$C,INT((ROW()-2)/20)+2))</f>
        <v/>
      </c>
      <c r="C3111" s="0" t="str">
        <f aca="false">IF($A3111="","",INDEX(CARTAO_COMPRAS!$D:$D,INT((ROW()-2)/20)+2))</f>
        <v/>
      </c>
      <c r="D3111" s="0" t="str">
        <f aca="false">IF($A3111="","",INDEX(CARTAO_COMPRAS!$E:$E,INT((ROW()-2)/20)+2))</f>
        <v/>
      </c>
      <c r="E3111" s="0" t="str">
        <f aca="false">IF($A3111="","",INDEX(CARTAO_COMPRAS!$H:$H,INT((ROW()-2)/20)+2)+MOD(ROW()-2,20))</f>
        <v/>
      </c>
      <c r="F3111" s="0" t="str">
        <f aca="false">IF($A3111="","",INDEX(CARTAO_COMPRAS!$G:$G,INT((ROW()-2)/20)+2))</f>
        <v/>
      </c>
      <c r="G3111" s="5" t="str">
        <f aca="false">IF($A3111="","",INDEX(CARTAO_COMPRAS!$I:$I,INT((ROW()-2)/20)+2))</f>
        <v/>
      </c>
      <c r="H3111" s="4" t="str">
        <f aca="false">IF($A3111="","",EDATE(INDEX(CARTAO_COMPRAS!$J:$J,INT((ROW()-2)/20)+2),MOD(ROW()-2,20)))</f>
        <v/>
      </c>
      <c r="I3111" s="4" t="str">
        <f aca="false">IF($H3111="","",$H3111-WEEKDAY($H3111,2)+1)</f>
        <v/>
      </c>
      <c r="J3111" s="4" t="str">
        <f aca="false">IF($I3111="","",$I3111+6)</f>
        <v/>
      </c>
      <c r="K3111" s="6" t="str">
        <f aca="false">IF($H3111="","",DATE(YEAR($H3111),MONTH($H3111),1))</f>
        <v/>
      </c>
      <c r="L3111" s="0" t="str">
        <f aca="false">IF($A3111="","",INDEX(CARTAO_COMPRAS!$K:$K,INT((ROW()-2)/20)+2))</f>
        <v/>
      </c>
      <c r="M3111" s="0" t="str">
        <f aca="false">IF($A3111="","","Compra no cartão")</f>
        <v/>
      </c>
    </row>
    <row r="3112" customFormat="false" ht="13.5" hidden="false" customHeight="false" outlineLevel="0" collapsed="false">
      <c r="A3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2" s="0" t="str">
        <f aca="false">IF($A3112="","",INDEX(CARTAO_COMPRAS!$C:$C,INT((ROW()-2)/20)+2))</f>
        <v/>
      </c>
      <c r="C3112" s="0" t="str">
        <f aca="false">IF($A3112="","",INDEX(CARTAO_COMPRAS!$D:$D,INT((ROW()-2)/20)+2))</f>
        <v/>
      </c>
      <c r="D3112" s="0" t="str">
        <f aca="false">IF($A3112="","",INDEX(CARTAO_COMPRAS!$E:$E,INT((ROW()-2)/20)+2))</f>
        <v/>
      </c>
      <c r="E3112" s="0" t="str">
        <f aca="false">IF($A3112="","",INDEX(CARTAO_COMPRAS!$H:$H,INT((ROW()-2)/20)+2)+MOD(ROW()-2,20))</f>
        <v/>
      </c>
      <c r="F3112" s="0" t="str">
        <f aca="false">IF($A3112="","",INDEX(CARTAO_COMPRAS!$G:$G,INT((ROW()-2)/20)+2))</f>
        <v/>
      </c>
      <c r="G3112" s="5" t="str">
        <f aca="false">IF($A3112="","",INDEX(CARTAO_COMPRAS!$I:$I,INT((ROW()-2)/20)+2))</f>
        <v/>
      </c>
      <c r="H3112" s="4" t="str">
        <f aca="false">IF($A3112="","",EDATE(INDEX(CARTAO_COMPRAS!$J:$J,INT((ROW()-2)/20)+2),MOD(ROW()-2,20)))</f>
        <v/>
      </c>
      <c r="I3112" s="4" t="str">
        <f aca="false">IF($H3112="","",$H3112-WEEKDAY($H3112,2)+1)</f>
        <v/>
      </c>
      <c r="J3112" s="4" t="str">
        <f aca="false">IF($I3112="","",$I3112+6)</f>
        <v/>
      </c>
      <c r="K3112" s="6" t="str">
        <f aca="false">IF($H3112="","",DATE(YEAR($H3112),MONTH($H3112),1))</f>
        <v/>
      </c>
      <c r="L3112" s="0" t="str">
        <f aca="false">IF($A3112="","",INDEX(CARTAO_COMPRAS!$K:$K,INT((ROW()-2)/20)+2))</f>
        <v/>
      </c>
      <c r="M3112" s="0" t="str">
        <f aca="false">IF($A3112="","","Compra no cartão")</f>
        <v/>
      </c>
    </row>
    <row r="3113" customFormat="false" ht="13.5" hidden="false" customHeight="false" outlineLevel="0" collapsed="false">
      <c r="A3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3" s="0" t="str">
        <f aca="false">IF($A3113="","",INDEX(CARTAO_COMPRAS!$C:$C,INT((ROW()-2)/20)+2))</f>
        <v/>
      </c>
      <c r="C3113" s="0" t="str">
        <f aca="false">IF($A3113="","",INDEX(CARTAO_COMPRAS!$D:$D,INT((ROW()-2)/20)+2))</f>
        <v/>
      </c>
      <c r="D3113" s="0" t="str">
        <f aca="false">IF($A3113="","",INDEX(CARTAO_COMPRAS!$E:$E,INT((ROW()-2)/20)+2))</f>
        <v/>
      </c>
      <c r="E3113" s="0" t="str">
        <f aca="false">IF($A3113="","",INDEX(CARTAO_COMPRAS!$H:$H,INT((ROW()-2)/20)+2)+MOD(ROW()-2,20))</f>
        <v/>
      </c>
      <c r="F3113" s="0" t="str">
        <f aca="false">IF($A3113="","",INDEX(CARTAO_COMPRAS!$G:$G,INT((ROW()-2)/20)+2))</f>
        <v/>
      </c>
      <c r="G3113" s="5" t="str">
        <f aca="false">IF($A3113="","",INDEX(CARTAO_COMPRAS!$I:$I,INT((ROW()-2)/20)+2))</f>
        <v/>
      </c>
      <c r="H3113" s="4" t="str">
        <f aca="false">IF($A3113="","",EDATE(INDEX(CARTAO_COMPRAS!$J:$J,INT((ROW()-2)/20)+2),MOD(ROW()-2,20)))</f>
        <v/>
      </c>
      <c r="I3113" s="4" t="str">
        <f aca="false">IF($H3113="","",$H3113-WEEKDAY($H3113,2)+1)</f>
        <v/>
      </c>
      <c r="J3113" s="4" t="str">
        <f aca="false">IF($I3113="","",$I3113+6)</f>
        <v/>
      </c>
      <c r="K3113" s="6" t="str">
        <f aca="false">IF($H3113="","",DATE(YEAR($H3113),MONTH($H3113),1))</f>
        <v/>
      </c>
      <c r="L3113" s="0" t="str">
        <f aca="false">IF($A3113="","",INDEX(CARTAO_COMPRAS!$K:$K,INT((ROW()-2)/20)+2))</f>
        <v/>
      </c>
      <c r="M3113" s="0" t="str">
        <f aca="false">IF($A3113="","","Compra no cartão")</f>
        <v/>
      </c>
    </row>
    <row r="3114" customFormat="false" ht="13.5" hidden="false" customHeight="false" outlineLevel="0" collapsed="false">
      <c r="A3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4" s="0" t="str">
        <f aca="false">IF($A3114="","",INDEX(CARTAO_COMPRAS!$C:$C,INT((ROW()-2)/20)+2))</f>
        <v/>
      </c>
      <c r="C3114" s="0" t="str">
        <f aca="false">IF($A3114="","",INDEX(CARTAO_COMPRAS!$D:$D,INT((ROW()-2)/20)+2))</f>
        <v/>
      </c>
      <c r="D3114" s="0" t="str">
        <f aca="false">IF($A3114="","",INDEX(CARTAO_COMPRAS!$E:$E,INT((ROW()-2)/20)+2))</f>
        <v/>
      </c>
      <c r="E3114" s="0" t="str">
        <f aca="false">IF($A3114="","",INDEX(CARTAO_COMPRAS!$H:$H,INT((ROW()-2)/20)+2)+MOD(ROW()-2,20))</f>
        <v/>
      </c>
      <c r="F3114" s="0" t="str">
        <f aca="false">IF($A3114="","",INDEX(CARTAO_COMPRAS!$G:$G,INT((ROW()-2)/20)+2))</f>
        <v/>
      </c>
      <c r="G3114" s="5" t="str">
        <f aca="false">IF($A3114="","",INDEX(CARTAO_COMPRAS!$I:$I,INT((ROW()-2)/20)+2))</f>
        <v/>
      </c>
      <c r="H3114" s="4" t="str">
        <f aca="false">IF($A3114="","",EDATE(INDEX(CARTAO_COMPRAS!$J:$J,INT((ROW()-2)/20)+2),MOD(ROW()-2,20)))</f>
        <v/>
      </c>
      <c r="I3114" s="4" t="str">
        <f aca="false">IF($H3114="","",$H3114-WEEKDAY($H3114,2)+1)</f>
        <v/>
      </c>
      <c r="J3114" s="4" t="str">
        <f aca="false">IF($I3114="","",$I3114+6)</f>
        <v/>
      </c>
      <c r="K3114" s="6" t="str">
        <f aca="false">IF($H3114="","",DATE(YEAR($H3114),MONTH($H3114),1))</f>
        <v/>
      </c>
      <c r="L3114" s="0" t="str">
        <f aca="false">IF($A3114="","",INDEX(CARTAO_COMPRAS!$K:$K,INT((ROW()-2)/20)+2))</f>
        <v/>
      </c>
      <c r="M3114" s="0" t="str">
        <f aca="false">IF($A3114="","","Compra no cartão")</f>
        <v/>
      </c>
    </row>
    <row r="3115" customFormat="false" ht="13.5" hidden="false" customHeight="false" outlineLevel="0" collapsed="false">
      <c r="A3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5" s="0" t="str">
        <f aca="false">IF($A3115="","",INDEX(CARTAO_COMPRAS!$C:$C,INT((ROW()-2)/20)+2))</f>
        <v/>
      </c>
      <c r="C3115" s="0" t="str">
        <f aca="false">IF($A3115="","",INDEX(CARTAO_COMPRAS!$D:$D,INT((ROW()-2)/20)+2))</f>
        <v/>
      </c>
      <c r="D3115" s="0" t="str">
        <f aca="false">IF($A3115="","",INDEX(CARTAO_COMPRAS!$E:$E,INT((ROW()-2)/20)+2))</f>
        <v/>
      </c>
      <c r="E3115" s="0" t="str">
        <f aca="false">IF($A3115="","",INDEX(CARTAO_COMPRAS!$H:$H,INT((ROW()-2)/20)+2)+MOD(ROW()-2,20))</f>
        <v/>
      </c>
      <c r="F3115" s="0" t="str">
        <f aca="false">IF($A3115="","",INDEX(CARTAO_COMPRAS!$G:$G,INT((ROW()-2)/20)+2))</f>
        <v/>
      </c>
      <c r="G3115" s="5" t="str">
        <f aca="false">IF($A3115="","",INDEX(CARTAO_COMPRAS!$I:$I,INT((ROW()-2)/20)+2))</f>
        <v/>
      </c>
      <c r="H3115" s="4" t="str">
        <f aca="false">IF($A3115="","",EDATE(INDEX(CARTAO_COMPRAS!$J:$J,INT((ROW()-2)/20)+2),MOD(ROW()-2,20)))</f>
        <v/>
      </c>
      <c r="I3115" s="4" t="str">
        <f aca="false">IF($H3115="","",$H3115-WEEKDAY($H3115,2)+1)</f>
        <v/>
      </c>
      <c r="J3115" s="4" t="str">
        <f aca="false">IF($I3115="","",$I3115+6)</f>
        <v/>
      </c>
      <c r="K3115" s="6" t="str">
        <f aca="false">IF($H3115="","",DATE(YEAR($H3115),MONTH($H3115),1))</f>
        <v/>
      </c>
      <c r="L3115" s="0" t="str">
        <f aca="false">IF($A3115="","",INDEX(CARTAO_COMPRAS!$K:$K,INT((ROW()-2)/20)+2))</f>
        <v/>
      </c>
      <c r="M3115" s="0" t="str">
        <f aca="false">IF($A3115="","","Compra no cartão")</f>
        <v/>
      </c>
    </row>
    <row r="3116" customFormat="false" ht="13.5" hidden="false" customHeight="false" outlineLevel="0" collapsed="false">
      <c r="A3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6" s="0" t="str">
        <f aca="false">IF($A3116="","",INDEX(CARTAO_COMPRAS!$C:$C,INT((ROW()-2)/20)+2))</f>
        <v/>
      </c>
      <c r="C3116" s="0" t="str">
        <f aca="false">IF($A3116="","",INDEX(CARTAO_COMPRAS!$D:$D,INT((ROW()-2)/20)+2))</f>
        <v/>
      </c>
      <c r="D3116" s="0" t="str">
        <f aca="false">IF($A3116="","",INDEX(CARTAO_COMPRAS!$E:$E,INT((ROW()-2)/20)+2))</f>
        <v/>
      </c>
      <c r="E3116" s="0" t="str">
        <f aca="false">IF($A3116="","",INDEX(CARTAO_COMPRAS!$H:$H,INT((ROW()-2)/20)+2)+MOD(ROW()-2,20))</f>
        <v/>
      </c>
      <c r="F3116" s="0" t="str">
        <f aca="false">IF($A3116="","",INDEX(CARTAO_COMPRAS!$G:$G,INT((ROW()-2)/20)+2))</f>
        <v/>
      </c>
      <c r="G3116" s="5" t="str">
        <f aca="false">IF($A3116="","",INDEX(CARTAO_COMPRAS!$I:$I,INT((ROW()-2)/20)+2))</f>
        <v/>
      </c>
      <c r="H3116" s="4" t="str">
        <f aca="false">IF($A3116="","",EDATE(INDEX(CARTAO_COMPRAS!$J:$J,INT((ROW()-2)/20)+2),MOD(ROW()-2,20)))</f>
        <v/>
      </c>
      <c r="I3116" s="4" t="str">
        <f aca="false">IF($H3116="","",$H3116-WEEKDAY($H3116,2)+1)</f>
        <v/>
      </c>
      <c r="J3116" s="4" t="str">
        <f aca="false">IF($I3116="","",$I3116+6)</f>
        <v/>
      </c>
      <c r="K3116" s="6" t="str">
        <f aca="false">IF($H3116="","",DATE(YEAR($H3116),MONTH($H3116),1))</f>
        <v/>
      </c>
      <c r="L3116" s="0" t="str">
        <f aca="false">IF($A3116="","",INDEX(CARTAO_COMPRAS!$K:$K,INT((ROW()-2)/20)+2))</f>
        <v/>
      </c>
      <c r="M3116" s="0" t="str">
        <f aca="false">IF($A3116="","","Compra no cartão")</f>
        <v/>
      </c>
    </row>
    <row r="3117" customFormat="false" ht="13.5" hidden="false" customHeight="false" outlineLevel="0" collapsed="false">
      <c r="A3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7" s="0" t="str">
        <f aca="false">IF($A3117="","",INDEX(CARTAO_COMPRAS!$C:$C,INT((ROW()-2)/20)+2))</f>
        <v/>
      </c>
      <c r="C3117" s="0" t="str">
        <f aca="false">IF($A3117="","",INDEX(CARTAO_COMPRAS!$D:$D,INT((ROW()-2)/20)+2))</f>
        <v/>
      </c>
      <c r="D3117" s="0" t="str">
        <f aca="false">IF($A3117="","",INDEX(CARTAO_COMPRAS!$E:$E,INT((ROW()-2)/20)+2))</f>
        <v/>
      </c>
      <c r="E3117" s="0" t="str">
        <f aca="false">IF($A3117="","",INDEX(CARTAO_COMPRAS!$H:$H,INT((ROW()-2)/20)+2)+MOD(ROW()-2,20))</f>
        <v/>
      </c>
      <c r="F3117" s="0" t="str">
        <f aca="false">IF($A3117="","",INDEX(CARTAO_COMPRAS!$G:$G,INT((ROW()-2)/20)+2))</f>
        <v/>
      </c>
      <c r="G3117" s="5" t="str">
        <f aca="false">IF($A3117="","",INDEX(CARTAO_COMPRAS!$I:$I,INT((ROW()-2)/20)+2))</f>
        <v/>
      </c>
      <c r="H3117" s="4" t="str">
        <f aca="false">IF($A3117="","",EDATE(INDEX(CARTAO_COMPRAS!$J:$J,INT((ROW()-2)/20)+2),MOD(ROW()-2,20)))</f>
        <v/>
      </c>
      <c r="I3117" s="4" t="str">
        <f aca="false">IF($H3117="","",$H3117-WEEKDAY($H3117,2)+1)</f>
        <v/>
      </c>
      <c r="J3117" s="4" t="str">
        <f aca="false">IF($I3117="","",$I3117+6)</f>
        <v/>
      </c>
      <c r="K3117" s="6" t="str">
        <f aca="false">IF($H3117="","",DATE(YEAR($H3117),MONTH($H3117),1))</f>
        <v/>
      </c>
      <c r="L3117" s="0" t="str">
        <f aca="false">IF($A3117="","",INDEX(CARTAO_COMPRAS!$K:$K,INT((ROW()-2)/20)+2))</f>
        <v/>
      </c>
      <c r="M3117" s="0" t="str">
        <f aca="false">IF($A3117="","","Compra no cartão")</f>
        <v/>
      </c>
    </row>
    <row r="3118" customFormat="false" ht="13.5" hidden="false" customHeight="false" outlineLevel="0" collapsed="false">
      <c r="A3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8" s="0" t="str">
        <f aca="false">IF($A3118="","",INDEX(CARTAO_COMPRAS!$C:$C,INT((ROW()-2)/20)+2))</f>
        <v/>
      </c>
      <c r="C3118" s="0" t="str">
        <f aca="false">IF($A3118="","",INDEX(CARTAO_COMPRAS!$D:$D,INT((ROW()-2)/20)+2))</f>
        <v/>
      </c>
      <c r="D3118" s="0" t="str">
        <f aca="false">IF($A3118="","",INDEX(CARTAO_COMPRAS!$E:$E,INT((ROW()-2)/20)+2))</f>
        <v/>
      </c>
      <c r="E3118" s="0" t="str">
        <f aca="false">IF($A3118="","",INDEX(CARTAO_COMPRAS!$H:$H,INT((ROW()-2)/20)+2)+MOD(ROW()-2,20))</f>
        <v/>
      </c>
      <c r="F3118" s="0" t="str">
        <f aca="false">IF($A3118="","",INDEX(CARTAO_COMPRAS!$G:$G,INT((ROW()-2)/20)+2))</f>
        <v/>
      </c>
      <c r="G3118" s="5" t="str">
        <f aca="false">IF($A3118="","",INDEX(CARTAO_COMPRAS!$I:$I,INT((ROW()-2)/20)+2))</f>
        <v/>
      </c>
      <c r="H3118" s="4" t="str">
        <f aca="false">IF($A3118="","",EDATE(INDEX(CARTAO_COMPRAS!$J:$J,INT((ROW()-2)/20)+2),MOD(ROW()-2,20)))</f>
        <v/>
      </c>
      <c r="I3118" s="4" t="str">
        <f aca="false">IF($H3118="","",$H3118-WEEKDAY($H3118,2)+1)</f>
        <v/>
      </c>
      <c r="J3118" s="4" t="str">
        <f aca="false">IF($I3118="","",$I3118+6)</f>
        <v/>
      </c>
      <c r="K3118" s="6" t="str">
        <f aca="false">IF($H3118="","",DATE(YEAR($H3118),MONTH($H3118),1))</f>
        <v/>
      </c>
      <c r="L3118" s="0" t="str">
        <f aca="false">IF($A3118="","",INDEX(CARTAO_COMPRAS!$K:$K,INT((ROW()-2)/20)+2))</f>
        <v/>
      </c>
      <c r="M3118" s="0" t="str">
        <f aca="false">IF($A3118="","","Compra no cartão")</f>
        <v/>
      </c>
    </row>
    <row r="3119" customFormat="false" ht="13.5" hidden="false" customHeight="false" outlineLevel="0" collapsed="false">
      <c r="A3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19" s="0" t="str">
        <f aca="false">IF($A3119="","",INDEX(CARTAO_COMPRAS!$C:$C,INT((ROW()-2)/20)+2))</f>
        <v/>
      </c>
      <c r="C3119" s="0" t="str">
        <f aca="false">IF($A3119="","",INDEX(CARTAO_COMPRAS!$D:$D,INT((ROW()-2)/20)+2))</f>
        <v/>
      </c>
      <c r="D3119" s="0" t="str">
        <f aca="false">IF($A3119="","",INDEX(CARTAO_COMPRAS!$E:$E,INT((ROW()-2)/20)+2))</f>
        <v/>
      </c>
      <c r="E3119" s="0" t="str">
        <f aca="false">IF($A3119="","",INDEX(CARTAO_COMPRAS!$H:$H,INT((ROW()-2)/20)+2)+MOD(ROW()-2,20))</f>
        <v/>
      </c>
      <c r="F3119" s="0" t="str">
        <f aca="false">IF($A3119="","",INDEX(CARTAO_COMPRAS!$G:$G,INT((ROW()-2)/20)+2))</f>
        <v/>
      </c>
      <c r="G3119" s="5" t="str">
        <f aca="false">IF($A3119="","",INDEX(CARTAO_COMPRAS!$I:$I,INT((ROW()-2)/20)+2))</f>
        <v/>
      </c>
      <c r="H3119" s="4" t="str">
        <f aca="false">IF($A3119="","",EDATE(INDEX(CARTAO_COMPRAS!$J:$J,INT((ROW()-2)/20)+2),MOD(ROW()-2,20)))</f>
        <v/>
      </c>
      <c r="I3119" s="4" t="str">
        <f aca="false">IF($H3119="","",$H3119-WEEKDAY($H3119,2)+1)</f>
        <v/>
      </c>
      <c r="J3119" s="4" t="str">
        <f aca="false">IF($I3119="","",$I3119+6)</f>
        <v/>
      </c>
      <c r="K3119" s="6" t="str">
        <f aca="false">IF($H3119="","",DATE(YEAR($H3119),MONTH($H3119),1))</f>
        <v/>
      </c>
      <c r="L3119" s="0" t="str">
        <f aca="false">IF($A3119="","",INDEX(CARTAO_COMPRAS!$K:$K,INT((ROW()-2)/20)+2))</f>
        <v/>
      </c>
      <c r="M3119" s="0" t="str">
        <f aca="false">IF($A3119="","","Compra no cartão")</f>
        <v/>
      </c>
    </row>
    <row r="3120" customFormat="false" ht="13.5" hidden="false" customHeight="false" outlineLevel="0" collapsed="false">
      <c r="A3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0" s="0" t="str">
        <f aca="false">IF($A3120="","",INDEX(CARTAO_COMPRAS!$C:$C,INT((ROW()-2)/20)+2))</f>
        <v/>
      </c>
      <c r="C3120" s="0" t="str">
        <f aca="false">IF($A3120="","",INDEX(CARTAO_COMPRAS!$D:$D,INT((ROW()-2)/20)+2))</f>
        <v/>
      </c>
      <c r="D3120" s="0" t="str">
        <f aca="false">IF($A3120="","",INDEX(CARTAO_COMPRAS!$E:$E,INT((ROW()-2)/20)+2))</f>
        <v/>
      </c>
      <c r="E3120" s="0" t="str">
        <f aca="false">IF($A3120="","",INDEX(CARTAO_COMPRAS!$H:$H,INT((ROW()-2)/20)+2)+MOD(ROW()-2,20))</f>
        <v/>
      </c>
      <c r="F3120" s="0" t="str">
        <f aca="false">IF($A3120="","",INDEX(CARTAO_COMPRAS!$G:$G,INT((ROW()-2)/20)+2))</f>
        <v/>
      </c>
      <c r="G3120" s="5" t="str">
        <f aca="false">IF($A3120="","",INDEX(CARTAO_COMPRAS!$I:$I,INT((ROW()-2)/20)+2))</f>
        <v/>
      </c>
      <c r="H3120" s="4" t="str">
        <f aca="false">IF($A3120="","",EDATE(INDEX(CARTAO_COMPRAS!$J:$J,INT((ROW()-2)/20)+2),MOD(ROW()-2,20)))</f>
        <v/>
      </c>
      <c r="I3120" s="4" t="str">
        <f aca="false">IF($H3120="","",$H3120-WEEKDAY($H3120,2)+1)</f>
        <v/>
      </c>
      <c r="J3120" s="4" t="str">
        <f aca="false">IF($I3120="","",$I3120+6)</f>
        <v/>
      </c>
      <c r="K3120" s="6" t="str">
        <f aca="false">IF($H3120="","",DATE(YEAR($H3120),MONTH($H3120),1))</f>
        <v/>
      </c>
      <c r="L3120" s="0" t="str">
        <f aca="false">IF($A3120="","",INDEX(CARTAO_COMPRAS!$K:$K,INT((ROW()-2)/20)+2))</f>
        <v/>
      </c>
      <c r="M3120" s="0" t="str">
        <f aca="false">IF($A3120="","","Compra no cartão")</f>
        <v/>
      </c>
    </row>
    <row r="3121" customFormat="false" ht="13.5" hidden="false" customHeight="false" outlineLevel="0" collapsed="false">
      <c r="A3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1" s="0" t="str">
        <f aca="false">IF($A3121="","",INDEX(CARTAO_COMPRAS!$C:$C,INT((ROW()-2)/20)+2))</f>
        <v/>
      </c>
      <c r="C3121" s="0" t="str">
        <f aca="false">IF($A3121="","",INDEX(CARTAO_COMPRAS!$D:$D,INT((ROW()-2)/20)+2))</f>
        <v/>
      </c>
      <c r="D3121" s="0" t="str">
        <f aca="false">IF($A3121="","",INDEX(CARTAO_COMPRAS!$E:$E,INT((ROW()-2)/20)+2))</f>
        <v/>
      </c>
      <c r="E3121" s="0" t="str">
        <f aca="false">IF($A3121="","",INDEX(CARTAO_COMPRAS!$H:$H,INT((ROW()-2)/20)+2)+MOD(ROW()-2,20))</f>
        <v/>
      </c>
      <c r="F3121" s="0" t="str">
        <f aca="false">IF($A3121="","",INDEX(CARTAO_COMPRAS!$G:$G,INT((ROW()-2)/20)+2))</f>
        <v/>
      </c>
      <c r="G3121" s="5" t="str">
        <f aca="false">IF($A3121="","",INDEX(CARTAO_COMPRAS!$I:$I,INT((ROW()-2)/20)+2))</f>
        <v/>
      </c>
      <c r="H3121" s="4" t="str">
        <f aca="false">IF($A3121="","",EDATE(INDEX(CARTAO_COMPRAS!$J:$J,INT((ROW()-2)/20)+2),MOD(ROW()-2,20)))</f>
        <v/>
      </c>
      <c r="I3121" s="4" t="str">
        <f aca="false">IF($H3121="","",$H3121-WEEKDAY($H3121,2)+1)</f>
        <v/>
      </c>
      <c r="J3121" s="4" t="str">
        <f aca="false">IF($I3121="","",$I3121+6)</f>
        <v/>
      </c>
      <c r="K3121" s="6" t="str">
        <f aca="false">IF($H3121="","",DATE(YEAR($H3121),MONTH($H3121),1))</f>
        <v/>
      </c>
      <c r="L3121" s="0" t="str">
        <f aca="false">IF($A3121="","",INDEX(CARTAO_COMPRAS!$K:$K,INT((ROW()-2)/20)+2))</f>
        <v/>
      </c>
      <c r="M3121" s="0" t="str">
        <f aca="false">IF($A3121="","","Compra no cartão")</f>
        <v/>
      </c>
    </row>
    <row r="3122" customFormat="false" ht="13.5" hidden="false" customHeight="false" outlineLevel="0" collapsed="false">
      <c r="A31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2" s="0" t="str">
        <f aca="false">IF($A3122="","",INDEX(CARTAO_COMPRAS!$C:$C,INT((ROW()-2)/20)+2))</f>
        <v/>
      </c>
      <c r="C3122" s="0" t="str">
        <f aca="false">IF($A3122="","",INDEX(CARTAO_COMPRAS!$D:$D,INT((ROW()-2)/20)+2))</f>
        <v/>
      </c>
      <c r="D3122" s="0" t="str">
        <f aca="false">IF($A3122="","",INDEX(CARTAO_COMPRAS!$E:$E,INT((ROW()-2)/20)+2))</f>
        <v/>
      </c>
      <c r="E3122" s="0" t="str">
        <f aca="false">IF($A3122="","",INDEX(CARTAO_COMPRAS!$H:$H,INT((ROW()-2)/20)+2)+MOD(ROW()-2,20))</f>
        <v/>
      </c>
      <c r="F3122" s="0" t="str">
        <f aca="false">IF($A3122="","",INDEX(CARTAO_COMPRAS!$G:$G,INT((ROW()-2)/20)+2))</f>
        <v/>
      </c>
      <c r="G3122" s="5" t="str">
        <f aca="false">IF($A3122="","",INDEX(CARTAO_COMPRAS!$I:$I,INT((ROW()-2)/20)+2))</f>
        <v/>
      </c>
      <c r="H3122" s="4" t="str">
        <f aca="false">IF($A3122="","",EDATE(INDEX(CARTAO_COMPRAS!$J:$J,INT((ROW()-2)/20)+2),MOD(ROW()-2,20)))</f>
        <v/>
      </c>
      <c r="I3122" s="4" t="str">
        <f aca="false">IF($H3122="","",$H3122-WEEKDAY($H3122,2)+1)</f>
        <v/>
      </c>
      <c r="J3122" s="4" t="str">
        <f aca="false">IF($I3122="","",$I3122+6)</f>
        <v/>
      </c>
      <c r="K3122" s="6" t="str">
        <f aca="false">IF($H3122="","",DATE(YEAR($H3122),MONTH($H3122),1))</f>
        <v/>
      </c>
      <c r="L3122" s="0" t="str">
        <f aca="false">IF($A3122="","",INDEX(CARTAO_COMPRAS!$K:$K,INT((ROW()-2)/20)+2))</f>
        <v/>
      </c>
      <c r="M3122" s="0" t="str">
        <f aca="false">IF($A3122="","","Compra no cartão")</f>
        <v/>
      </c>
    </row>
    <row r="3123" customFormat="false" ht="13.5" hidden="false" customHeight="false" outlineLevel="0" collapsed="false">
      <c r="A3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3" s="0" t="str">
        <f aca="false">IF($A3123="","",INDEX(CARTAO_COMPRAS!$C:$C,INT((ROW()-2)/20)+2))</f>
        <v/>
      </c>
      <c r="C3123" s="0" t="str">
        <f aca="false">IF($A3123="","",INDEX(CARTAO_COMPRAS!$D:$D,INT((ROW()-2)/20)+2))</f>
        <v/>
      </c>
      <c r="D3123" s="0" t="str">
        <f aca="false">IF($A3123="","",INDEX(CARTAO_COMPRAS!$E:$E,INT((ROW()-2)/20)+2))</f>
        <v/>
      </c>
      <c r="E3123" s="0" t="str">
        <f aca="false">IF($A3123="","",INDEX(CARTAO_COMPRAS!$H:$H,INT((ROW()-2)/20)+2)+MOD(ROW()-2,20))</f>
        <v/>
      </c>
      <c r="F3123" s="0" t="str">
        <f aca="false">IF($A3123="","",INDEX(CARTAO_COMPRAS!$G:$G,INT((ROW()-2)/20)+2))</f>
        <v/>
      </c>
      <c r="G3123" s="5" t="str">
        <f aca="false">IF($A3123="","",INDEX(CARTAO_COMPRAS!$I:$I,INT((ROW()-2)/20)+2))</f>
        <v/>
      </c>
      <c r="H3123" s="4" t="str">
        <f aca="false">IF($A3123="","",EDATE(INDEX(CARTAO_COMPRAS!$J:$J,INT((ROW()-2)/20)+2),MOD(ROW()-2,20)))</f>
        <v/>
      </c>
      <c r="I3123" s="4" t="str">
        <f aca="false">IF($H3123="","",$H3123-WEEKDAY($H3123,2)+1)</f>
        <v/>
      </c>
      <c r="J3123" s="4" t="str">
        <f aca="false">IF($I3123="","",$I3123+6)</f>
        <v/>
      </c>
      <c r="K3123" s="6" t="str">
        <f aca="false">IF($H3123="","",DATE(YEAR($H3123),MONTH($H3123),1))</f>
        <v/>
      </c>
      <c r="L3123" s="0" t="str">
        <f aca="false">IF($A3123="","",INDEX(CARTAO_COMPRAS!$K:$K,INT((ROW()-2)/20)+2))</f>
        <v/>
      </c>
      <c r="M3123" s="0" t="str">
        <f aca="false">IF($A3123="","","Compra no cartão")</f>
        <v/>
      </c>
    </row>
    <row r="3124" customFormat="false" ht="13.5" hidden="false" customHeight="false" outlineLevel="0" collapsed="false">
      <c r="A3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4" s="0" t="str">
        <f aca="false">IF($A3124="","",INDEX(CARTAO_COMPRAS!$C:$C,INT((ROW()-2)/20)+2))</f>
        <v/>
      </c>
      <c r="C3124" s="0" t="str">
        <f aca="false">IF($A3124="","",INDEX(CARTAO_COMPRAS!$D:$D,INT((ROW()-2)/20)+2))</f>
        <v/>
      </c>
      <c r="D3124" s="0" t="str">
        <f aca="false">IF($A3124="","",INDEX(CARTAO_COMPRAS!$E:$E,INT((ROW()-2)/20)+2))</f>
        <v/>
      </c>
      <c r="E3124" s="0" t="str">
        <f aca="false">IF($A3124="","",INDEX(CARTAO_COMPRAS!$H:$H,INT((ROW()-2)/20)+2)+MOD(ROW()-2,20))</f>
        <v/>
      </c>
      <c r="F3124" s="0" t="str">
        <f aca="false">IF($A3124="","",INDEX(CARTAO_COMPRAS!$G:$G,INT((ROW()-2)/20)+2))</f>
        <v/>
      </c>
      <c r="G3124" s="5" t="str">
        <f aca="false">IF($A3124="","",INDEX(CARTAO_COMPRAS!$I:$I,INT((ROW()-2)/20)+2))</f>
        <v/>
      </c>
      <c r="H3124" s="4" t="str">
        <f aca="false">IF($A3124="","",EDATE(INDEX(CARTAO_COMPRAS!$J:$J,INT((ROW()-2)/20)+2),MOD(ROW()-2,20)))</f>
        <v/>
      </c>
      <c r="I3124" s="4" t="str">
        <f aca="false">IF($H3124="","",$H3124-WEEKDAY($H3124,2)+1)</f>
        <v/>
      </c>
      <c r="J3124" s="4" t="str">
        <f aca="false">IF($I3124="","",$I3124+6)</f>
        <v/>
      </c>
      <c r="K3124" s="6" t="str">
        <f aca="false">IF($H3124="","",DATE(YEAR($H3124),MONTH($H3124),1))</f>
        <v/>
      </c>
      <c r="L3124" s="0" t="str">
        <f aca="false">IF($A3124="","",INDEX(CARTAO_COMPRAS!$K:$K,INT((ROW()-2)/20)+2))</f>
        <v/>
      </c>
      <c r="M3124" s="0" t="str">
        <f aca="false">IF($A3124="","","Compra no cartão")</f>
        <v/>
      </c>
    </row>
    <row r="3125" customFormat="false" ht="13.5" hidden="false" customHeight="false" outlineLevel="0" collapsed="false">
      <c r="A3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5" s="0" t="str">
        <f aca="false">IF($A3125="","",INDEX(CARTAO_COMPRAS!$C:$C,INT((ROW()-2)/20)+2))</f>
        <v/>
      </c>
      <c r="C3125" s="0" t="str">
        <f aca="false">IF($A3125="","",INDEX(CARTAO_COMPRAS!$D:$D,INT((ROW()-2)/20)+2))</f>
        <v/>
      </c>
      <c r="D3125" s="0" t="str">
        <f aca="false">IF($A3125="","",INDEX(CARTAO_COMPRAS!$E:$E,INT((ROW()-2)/20)+2))</f>
        <v/>
      </c>
      <c r="E3125" s="0" t="str">
        <f aca="false">IF($A3125="","",INDEX(CARTAO_COMPRAS!$H:$H,INT((ROW()-2)/20)+2)+MOD(ROW()-2,20))</f>
        <v/>
      </c>
      <c r="F3125" s="0" t="str">
        <f aca="false">IF($A3125="","",INDEX(CARTAO_COMPRAS!$G:$G,INT((ROW()-2)/20)+2))</f>
        <v/>
      </c>
      <c r="G3125" s="5" t="str">
        <f aca="false">IF($A3125="","",INDEX(CARTAO_COMPRAS!$I:$I,INT((ROW()-2)/20)+2))</f>
        <v/>
      </c>
      <c r="H3125" s="4" t="str">
        <f aca="false">IF($A3125="","",EDATE(INDEX(CARTAO_COMPRAS!$J:$J,INT((ROW()-2)/20)+2),MOD(ROW()-2,20)))</f>
        <v/>
      </c>
      <c r="I3125" s="4" t="str">
        <f aca="false">IF($H3125="","",$H3125-WEEKDAY($H3125,2)+1)</f>
        <v/>
      </c>
      <c r="J3125" s="4" t="str">
        <f aca="false">IF($I3125="","",$I3125+6)</f>
        <v/>
      </c>
      <c r="K3125" s="6" t="str">
        <f aca="false">IF($H3125="","",DATE(YEAR($H3125),MONTH($H3125),1))</f>
        <v/>
      </c>
      <c r="L3125" s="0" t="str">
        <f aca="false">IF($A3125="","",INDEX(CARTAO_COMPRAS!$K:$K,INT((ROW()-2)/20)+2))</f>
        <v/>
      </c>
      <c r="M3125" s="0" t="str">
        <f aca="false">IF($A3125="","","Compra no cartão")</f>
        <v/>
      </c>
    </row>
    <row r="3126" customFormat="false" ht="13.5" hidden="false" customHeight="false" outlineLevel="0" collapsed="false">
      <c r="A3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6" s="0" t="str">
        <f aca="false">IF($A3126="","",INDEX(CARTAO_COMPRAS!$C:$C,INT((ROW()-2)/20)+2))</f>
        <v/>
      </c>
      <c r="C3126" s="0" t="str">
        <f aca="false">IF($A3126="","",INDEX(CARTAO_COMPRAS!$D:$D,INT((ROW()-2)/20)+2))</f>
        <v/>
      </c>
      <c r="D3126" s="0" t="str">
        <f aca="false">IF($A3126="","",INDEX(CARTAO_COMPRAS!$E:$E,INT((ROW()-2)/20)+2))</f>
        <v/>
      </c>
      <c r="E3126" s="0" t="str">
        <f aca="false">IF($A3126="","",INDEX(CARTAO_COMPRAS!$H:$H,INT((ROW()-2)/20)+2)+MOD(ROW()-2,20))</f>
        <v/>
      </c>
      <c r="F3126" s="0" t="str">
        <f aca="false">IF($A3126="","",INDEX(CARTAO_COMPRAS!$G:$G,INT((ROW()-2)/20)+2))</f>
        <v/>
      </c>
      <c r="G3126" s="5" t="str">
        <f aca="false">IF($A3126="","",INDEX(CARTAO_COMPRAS!$I:$I,INT((ROW()-2)/20)+2))</f>
        <v/>
      </c>
      <c r="H3126" s="4" t="str">
        <f aca="false">IF($A3126="","",EDATE(INDEX(CARTAO_COMPRAS!$J:$J,INT((ROW()-2)/20)+2),MOD(ROW()-2,20)))</f>
        <v/>
      </c>
      <c r="I3126" s="4" t="str">
        <f aca="false">IF($H3126="","",$H3126-WEEKDAY($H3126,2)+1)</f>
        <v/>
      </c>
      <c r="J3126" s="4" t="str">
        <f aca="false">IF($I3126="","",$I3126+6)</f>
        <v/>
      </c>
      <c r="K3126" s="6" t="str">
        <f aca="false">IF($H3126="","",DATE(YEAR($H3126),MONTH($H3126),1))</f>
        <v/>
      </c>
      <c r="L3126" s="0" t="str">
        <f aca="false">IF($A3126="","",INDEX(CARTAO_COMPRAS!$K:$K,INT((ROW()-2)/20)+2))</f>
        <v/>
      </c>
      <c r="M3126" s="0" t="str">
        <f aca="false">IF($A3126="","","Compra no cartão")</f>
        <v/>
      </c>
    </row>
    <row r="3127" customFormat="false" ht="13.5" hidden="false" customHeight="false" outlineLevel="0" collapsed="false">
      <c r="A3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7" s="0" t="str">
        <f aca="false">IF($A3127="","",INDEX(CARTAO_COMPRAS!$C:$C,INT((ROW()-2)/20)+2))</f>
        <v/>
      </c>
      <c r="C3127" s="0" t="str">
        <f aca="false">IF($A3127="","",INDEX(CARTAO_COMPRAS!$D:$D,INT((ROW()-2)/20)+2))</f>
        <v/>
      </c>
      <c r="D3127" s="0" t="str">
        <f aca="false">IF($A3127="","",INDEX(CARTAO_COMPRAS!$E:$E,INT((ROW()-2)/20)+2))</f>
        <v/>
      </c>
      <c r="E3127" s="0" t="str">
        <f aca="false">IF($A3127="","",INDEX(CARTAO_COMPRAS!$H:$H,INT((ROW()-2)/20)+2)+MOD(ROW()-2,20))</f>
        <v/>
      </c>
      <c r="F3127" s="0" t="str">
        <f aca="false">IF($A3127="","",INDEX(CARTAO_COMPRAS!$G:$G,INT((ROW()-2)/20)+2))</f>
        <v/>
      </c>
      <c r="G3127" s="5" t="str">
        <f aca="false">IF($A3127="","",INDEX(CARTAO_COMPRAS!$I:$I,INT((ROW()-2)/20)+2))</f>
        <v/>
      </c>
      <c r="H3127" s="4" t="str">
        <f aca="false">IF($A3127="","",EDATE(INDEX(CARTAO_COMPRAS!$J:$J,INT((ROW()-2)/20)+2),MOD(ROW()-2,20)))</f>
        <v/>
      </c>
      <c r="I3127" s="4" t="str">
        <f aca="false">IF($H3127="","",$H3127-WEEKDAY($H3127,2)+1)</f>
        <v/>
      </c>
      <c r="J3127" s="4" t="str">
        <f aca="false">IF($I3127="","",$I3127+6)</f>
        <v/>
      </c>
      <c r="K3127" s="6" t="str">
        <f aca="false">IF($H3127="","",DATE(YEAR($H3127),MONTH($H3127),1))</f>
        <v/>
      </c>
      <c r="L3127" s="0" t="str">
        <f aca="false">IF($A3127="","",INDEX(CARTAO_COMPRAS!$K:$K,INT((ROW()-2)/20)+2))</f>
        <v/>
      </c>
      <c r="M3127" s="0" t="str">
        <f aca="false">IF($A3127="","","Compra no cartão")</f>
        <v/>
      </c>
    </row>
    <row r="3128" customFormat="false" ht="13.5" hidden="false" customHeight="false" outlineLevel="0" collapsed="false">
      <c r="A3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8" s="0" t="str">
        <f aca="false">IF($A3128="","",INDEX(CARTAO_COMPRAS!$C:$C,INT((ROW()-2)/20)+2))</f>
        <v/>
      </c>
      <c r="C3128" s="0" t="str">
        <f aca="false">IF($A3128="","",INDEX(CARTAO_COMPRAS!$D:$D,INT((ROW()-2)/20)+2))</f>
        <v/>
      </c>
      <c r="D3128" s="0" t="str">
        <f aca="false">IF($A3128="","",INDEX(CARTAO_COMPRAS!$E:$E,INT((ROW()-2)/20)+2))</f>
        <v/>
      </c>
      <c r="E3128" s="0" t="str">
        <f aca="false">IF($A3128="","",INDEX(CARTAO_COMPRAS!$H:$H,INT((ROW()-2)/20)+2)+MOD(ROW()-2,20))</f>
        <v/>
      </c>
      <c r="F3128" s="0" t="str">
        <f aca="false">IF($A3128="","",INDEX(CARTAO_COMPRAS!$G:$G,INT((ROW()-2)/20)+2))</f>
        <v/>
      </c>
      <c r="G3128" s="5" t="str">
        <f aca="false">IF($A3128="","",INDEX(CARTAO_COMPRAS!$I:$I,INT((ROW()-2)/20)+2))</f>
        <v/>
      </c>
      <c r="H3128" s="4" t="str">
        <f aca="false">IF($A3128="","",EDATE(INDEX(CARTAO_COMPRAS!$J:$J,INT((ROW()-2)/20)+2),MOD(ROW()-2,20)))</f>
        <v/>
      </c>
      <c r="I3128" s="4" t="str">
        <f aca="false">IF($H3128="","",$H3128-WEEKDAY($H3128,2)+1)</f>
        <v/>
      </c>
      <c r="J3128" s="4" t="str">
        <f aca="false">IF($I3128="","",$I3128+6)</f>
        <v/>
      </c>
      <c r="K3128" s="6" t="str">
        <f aca="false">IF($H3128="","",DATE(YEAR($H3128),MONTH($H3128),1))</f>
        <v/>
      </c>
      <c r="L3128" s="0" t="str">
        <f aca="false">IF($A3128="","",INDEX(CARTAO_COMPRAS!$K:$K,INT((ROW()-2)/20)+2))</f>
        <v/>
      </c>
      <c r="M3128" s="0" t="str">
        <f aca="false">IF($A3128="","","Compra no cartão")</f>
        <v/>
      </c>
    </row>
    <row r="3129" customFormat="false" ht="13.5" hidden="false" customHeight="false" outlineLevel="0" collapsed="false">
      <c r="A3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29" s="0" t="str">
        <f aca="false">IF($A3129="","",INDEX(CARTAO_COMPRAS!$C:$C,INT((ROW()-2)/20)+2))</f>
        <v/>
      </c>
      <c r="C3129" s="0" t="str">
        <f aca="false">IF($A3129="","",INDEX(CARTAO_COMPRAS!$D:$D,INT((ROW()-2)/20)+2))</f>
        <v/>
      </c>
      <c r="D3129" s="0" t="str">
        <f aca="false">IF($A3129="","",INDEX(CARTAO_COMPRAS!$E:$E,INT((ROW()-2)/20)+2))</f>
        <v/>
      </c>
      <c r="E3129" s="0" t="str">
        <f aca="false">IF($A3129="","",INDEX(CARTAO_COMPRAS!$H:$H,INT((ROW()-2)/20)+2)+MOD(ROW()-2,20))</f>
        <v/>
      </c>
      <c r="F3129" s="0" t="str">
        <f aca="false">IF($A3129="","",INDEX(CARTAO_COMPRAS!$G:$G,INT((ROW()-2)/20)+2))</f>
        <v/>
      </c>
      <c r="G3129" s="5" t="str">
        <f aca="false">IF($A3129="","",INDEX(CARTAO_COMPRAS!$I:$I,INT((ROW()-2)/20)+2))</f>
        <v/>
      </c>
      <c r="H3129" s="4" t="str">
        <f aca="false">IF($A3129="","",EDATE(INDEX(CARTAO_COMPRAS!$J:$J,INT((ROW()-2)/20)+2),MOD(ROW()-2,20)))</f>
        <v/>
      </c>
      <c r="I3129" s="4" t="str">
        <f aca="false">IF($H3129="","",$H3129-WEEKDAY($H3129,2)+1)</f>
        <v/>
      </c>
      <c r="J3129" s="4" t="str">
        <f aca="false">IF($I3129="","",$I3129+6)</f>
        <v/>
      </c>
      <c r="K3129" s="6" t="str">
        <f aca="false">IF($H3129="","",DATE(YEAR($H3129),MONTH($H3129),1))</f>
        <v/>
      </c>
      <c r="L3129" s="0" t="str">
        <f aca="false">IF($A3129="","",INDEX(CARTAO_COMPRAS!$K:$K,INT((ROW()-2)/20)+2))</f>
        <v/>
      </c>
      <c r="M3129" s="0" t="str">
        <f aca="false">IF($A3129="","","Compra no cartão")</f>
        <v/>
      </c>
    </row>
    <row r="3130" customFormat="false" ht="13.5" hidden="false" customHeight="false" outlineLevel="0" collapsed="false">
      <c r="A3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0" s="0" t="str">
        <f aca="false">IF($A3130="","",INDEX(CARTAO_COMPRAS!$C:$C,INT((ROW()-2)/20)+2))</f>
        <v/>
      </c>
      <c r="C3130" s="0" t="str">
        <f aca="false">IF($A3130="","",INDEX(CARTAO_COMPRAS!$D:$D,INT((ROW()-2)/20)+2))</f>
        <v/>
      </c>
      <c r="D3130" s="0" t="str">
        <f aca="false">IF($A3130="","",INDEX(CARTAO_COMPRAS!$E:$E,INT((ROW()-2)/20)+2))</f>
        <v/>
      </c>
      <c r="E3130" s="0" t="str">
        <f aca="false">IF($A3130="","",INDEX(CARTAO_COMPRAS!$H:$H,INT((ROW()-2)/20)+2)+MOD(ROW()-2,20))</f>
        <v/>
      </c>
      <c r="F3130" s="0" t="str">
        <f aca="false">IF($A3130="","",INDEX(CARTAO_COMPRAS!$G:$G,INT((ROW()-2)/20)+2))</f>
        <v/>
      </c>
      <c r="G3130" s="5" t="str">
        <f aca="false">IF($A3130="","",INDEX(CARTAO_COMPRAS!$I:$I,INT((ROW()-2)/20)+2))</f>
        <v/>
      </c>
      <c r="H3130" s="4" t="str">
        <f aca="false">IF($A3130="","",EDATE(INDEX(CARTAO_COMPRAS!$J:$J,INT((ROW()-2)/20)+2),MOD(ROW()-2,20)))</f>
        <v/>
      </c>
      <c r="I3130" s="4" t="str">
        <f aca="false">IF($H3130="","",$H3130-WEEKDAY($H3130,2)+1)</f>
        <v/>
      </c>
      <c r="J3130" s="4" t="str">
        <f aca="false">IF($I3130="","",$I3130+6)</f>
        <v/>
      </c>
      <c r="K3130" s="6" t="str">
        <f aca="false">IF($H3130="","",DATE(YEAR($H3130),MONTH($H3130),1))</f>
        <v/>
      </c>
      <c r="L3130" s="0" t="str">
        <f aca="false">IF($A3130="","",INDEX(CARTAO_COMPRAS!$K:$K,INT((ROW()-2)/20)+2))</f>
        <v/>
      </c>
      <c r="M3130" s="0" t="str">
        <f aca="false">IF($A3130="","","Compra no cartão")</f>
        <v/>
      </c>
    </row>
    <row r="3131" customFormat="false" ht="13.5" hidden="false" customHeight="false" outlineLevel="0" collapsed="false">
      <c r="A3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1" s="0" t="str">
        <f aca="false">IF($A3131="","",INDEX(CARTAO_COMPRAS!$C:$C,INT((ROW()-2)/20)+2))</f>
        <v/>
      </c>
      <c r="C3131" s="0" t="str">
        <f aca="false">IF($A3131="","",INDEX(CARTAO_COMPRAS!$D:$D,INT((ROW()-2)/20)+2))</f>
        <v/>
      </c>
      <c r="D3131" s="0" t="str">
        <f aca="false">IF($A3131="","",INDEX(CARTAO_COMPRAS!$E:$E,INT((ROW()-2)/20)+2))</f>
        <v/>
      </c>
      <c r="E3131" s="0" t="str">
        <f aca="false">IF($A3131="","",INDEX(CARTAO_COMPRAS!$H:$H,INT((ROW()-2)/20)+2)+MOD(ROW()-2,20))</f>
        <v/>
      </c>
      <c r="F3131" s="0" t="str">
        <f aca="false">IF($A3131="","",INDEX(CARTAO_COMPRAS!$G:$G,INT((ROW()-2)/20)+2))</f>
        <v/>
      </c>
      <c r="G3131" s="5" t="str">
        <f aca="false">IF($A3131="","",INDEX(CARTAO_COMPRAS!$I:$I,INT((ROW()-2)/20)+2))</f>
        <v/>
      </c>
      <c r="H3131" s="4" t="str">
        <f aca="false">IF($A3131="","",EDATE(INDEX(CARTAO_COMPRAS!$J:$J,INT((ROW()-2)/20)+2),MOD(ROW()-2,20)))</f>
        <v/>
      </c>
      <c r="I3131" s="4" t="str">
        <f aca="false">IF($H3131="","",$H3131-WEEKDAY($H3131,2)+1)</f>
        <v/>
      </c>
      <c r="J3131" s="4" t="str">
        <f aca="false">IF($I3131="","",$I3131+6)</f>
        <v/>
      </c>
      <c r="K3131" s="6" t="str">
        <f aca="false">IF($H3131="","",DATE(YEAR($H3131),MONTH($H3131),1))</f>
        <v/>
      </c>
      <c r="L3131" s="0" t="str">
        <f aca="false">IF($A3131="","",INDEX(CARTAO_COMPRAS!$K:$K,INT((ROW()-2)/20)+2))</f>
        <v/>
      </c>
      <c r="M3131" s="0" t="str">
        <f aca="false">IF($A3131="","","Compra no cartão")</f>
        <v/>
      </c>
    </row>
    <row r="3132" customFormat="false" ht="13.5" hidden="false" customHeight="false" outlineLevel="0" collapsed="false">
      <c r="A3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2" s="0" t="str">
        <f aca="false">IF($A3132="","",INDEX(CARTAO_COMPRAS!$C:$C,INT((ROW()-2)/20)+2))</f>
        <v/>
      </c>
      <c r="C3132" s="0" t="str">
        <f aca="false">IF($A3132="","",INDEX(CARTAO_COMPRAS!$D:$D,INT((ROW()-2)/20)+2))</f>
        <v/>
      </c>
      <c r="D3132" s="0" t="str">
        <f aca="false">IF($A3132="","",INDEX(CARTAO_COMPRAS!$E:$E,INT((ROW()-2)/20)+2))</f>
        <v/>
      </c>
      <c r="E3132" s="0" t="str">
        <f aca="false">IF($A3132="","",INDEX(CARTAO_COMPRAS!$H:$H,INT((ROW()-2)/20)+2)+MOD(ROW()-2,20))</f>
        <v/>
      </c>
      <c r="F3132" s="0" t="str">
        <f aca="false">IF($A3132="","",INDEX(CARTAO_COMPRAS!$G:$G,INT((ROW()-2)/20)+2))</f>
        <v/>
      </c>
      <c r="G3132" s="5" t="str">
        <f aca="false">IF($A3132="","",INDEX(CARTAO_COMPRAS!$I:$I,INT((ROW()-2)/20)+2))</f>
        <v/>
      </c>
      <c r="H3132" s="4" t="str">
        <f aca="false">IF($A3132="","",EDATE(INDEX(CARTAO_COMPRAS!$J:$J,INT((ROW()-2)/20)+2),MOD(ROW()-2,20)))</f>
        <v/>
      </c>
      <c r="I3132" s="4" t="str">
        <f aca="false">IF($H3132="","",$H3132-WEEKDAY($H3132,2)+1)</f>
        <v/>
      </c>
      <c r="J3132" s="4" t="str">
        <f aca="false">IF($I3132="","",$I3132+6)</f>
        <v/>
      </c>
      <c r="K3132" s="6" t="str">
        <f aca="false">IF($H3132="","",DATE(YEAR($H3132),MONTH($H3132),1))</f>
        <v/>
      </c>
      <c r="L3132" s="0" t="str">
        <f aca="false">IF($A3132="","",INDEX(CARTAO_COMPRAS!$K:$K,INT((ROW()-2)/20)+2))</f>
        <v/>
      </c>
      <c r="M3132" s="0" t="str">
        <f aca="false">IF($A3132="","","Compra no cartão")</f>
        <v/>
      </c>
    </row>
    <row r="3133" customFormat="false" ht="13.5" hidden="false" customHeight="false" outlineLevel="0" collapsed="false">
      <c r="A3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3" s="0" t="str">
        <f aca="false">IF($A3133="","",INDEX(CARTAO_COMPRAS!$C:$C,INT((ROW()-2)/20)+2))</f>
        <v/>
      </c>
      <c r="C3133" s="0" t="str">
        <f aca="false">IF($A3133="","",INDEX(CARTAO_COMPRAS!$D:$D,INT((ROW()-2)/20)+2))</f>
        <v/>
      </c>
      <c r="D3133" s="0" t="str">
        <f aca="false">IF($A3133="","",INDEX(CARTAO_COMPRAS!$E:$E,INT((ROW()-2)/20)+2))</f>
        <v/>
      </c>
      <c r="E3133" s="0" t="str">
        <f aca="false">IF($A3133="","",INDEX(CARTAO_COMPRAS!$H:$H,INT((ROW()-2)/20)+2)+MOD(ROW()-2,20))</f>
        <v/>
      </c>
      <c r="F3133" s="0" t="str">
        <f aca="false">IF($A3133="","",INDEX(CARTAO_COMPRAS!$G:$G,INT((ROW()-2)/20)+2))</f>
        <v/>
      </c>
      <c r="G3133" s="5" t="str">
        <f aca="false">IF($A3133="","",INDEX(CARTAO_COMPRAS!$I:$I,INT((ROW()-2)/20)+2))</f>
        <v/>
      </c>
      <c r="H3133" s="4" t="str">
        <f aca="false">IF($A3133="","",EDATE(INDEX(CARTAO_COMPRAS!$J:$J,INT((ROW()-2)/20)+2),MOD(ROW()-2,20)))</f>
        <v/>
      </c>
      <c r="I3133" s="4" t="str">
        <f aca="false">IF($H3133="","",$H3133-WEEKDAY($H3133,2)+1)</f>
        <v/>
      </c>
      <c r="J3133" s="4" t="str">
        <f aca="false">IF($I3133="","",$I3133+6)</f>
        <v/>
      </c>
      <c r="K3133" s="6" t="str">
        <f aca="false">IF($H3133="","",DATE(YEAR($H3133),MONTH($H3133),1))</f>
        <v/>
      </c>
      <c r="L3133" s="0" t="str">
        <f aca="false">IF($A3133="","",INDEX(CARTAO_COMPRAS!$K:$K,INT((ROW()-2)/20)+2))</f>
        <v/>
      </c>
      <c r="M3133" s="0" t="str">
        <f aca="false">IF($A3133="","","Compra no cartão")</f>
        <v/>
      </c>
    </row>
    <row r="3134" customFormat="false" ht="13.5" hidden="false" customHeight="false" outlineLevel="0" collapsed="false">
      <c r="A3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4" s="0" t="str">
        <f aca="false">IF($A3134="","",INDEX(CARTAO_COMPRAS!$C:$C,INT((ROW()-2)/20)+2))</f>
        <v/>
      </c>
      <c r="C3134" s="0" t="str">
        <f aca="false">IF($A3134="","",INDEX(CARTAO_COMPRAS!$D:$D,INT((ROW()-2)/20)+2))</f>
        <v/>
      </c>
      <c r="D3134" s="0" t="str">
        <f aca="false">IF($A3134="","",INDEX(CARTAO_COMPRAS!$E:$E,INT((ROW()-2)/20)+2))</f>
        <v/>
      </c>
      <c r="E3134" s="0" t="str">
        <f aca="false">IF($A3134="","",INDEX(CARTAO_COMPRAS!$H:$H,INT((ROW()-2)/20)+2)+MOD(ROW()-2,20))</f>
        <v/>
      </c>
      <c r="F3134" s="0" t="str">
        <f aca="false">IF($A3134="","",INDEX(CARTAO_COMPRAS!$G:$G,INT((ROW()-2)/20)+2))</f>
        <v/>
      </c>
      <c r="G3134" s="5" t="str">
        <f aca="false">IF($A3134="","",INDEX(CARTAO_COMPRAS!$I:$I,INT((ROW()-2)/20)+2))</f>
        <v/>
      </c>
      <c r="H3134" s="4" t="str">
        <f aca="false">IF($A3134="","",EDATE(INDEX(CARTAO_COMPRAS!$J:$J,INT((ROW()-2)/20)+2),MOD(ROW()-2,20)))</f>
        <v/>
      </c>
      <c r="I3134" s="4" t="str">
        <f aca="false">IF($H3134="","",$H3134-WEEKDAY($H3134,2)+1)</f>
        <v/>
      </c>
      <c r="J3134" s="4" t="str">
        <f aca="false">IF($I3134="","",$I3134+6)</f>
        <v/>
      </c>
      <c r="K3134" s="6" t="str">
        <f aca="false">IF($H3134="","",DATE(YEAR($H3134),MONTH($H3134),1))</f>
        <v/>
      </c>
      <c r="L3134" s="0" t="str">
        <f aca="false">IF($A3134="","",INDEX(CARTAO_COMPRAS!$K:$K,INT((ROW()-2)/20)+2))</f>
        <v/>
      </c>
      <c r="M3134" s="0" t="str">
        <f aca="false">IF($A3134="","","Compra no cartão")</f>
        <v/>
      </c>
    </row>
    <row r="3135" customFormat="false" ht="13.5" hidden="false" customHeight="false" outlineLevel="0" collapsed="false">
      <c r="A3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5" s="0" t="str">
        <f aca="false">IF($A3135="","",INDEX(CARTAO_COMPRAS!$C:$C,INT((ROW()-2)/20)+2))</f>
        <v/>
      </c>
      <c r="C3135" s="0" t="str">
        <f aca="false">IF($A3135="","",INDEX(CARTAO_COMPRAS!$D:$D,INT((ROW()-2)/20)+2))</f>
        <v/>
      </c>
      <c r="D3135" s="0" t="str">
        <f aca="false">IF($A3135="","",INDEX(CARTAO_COMPRAS!$E:$E,INT((ROW()-2)/20)+2))</f>
        <v/>
      </c>
      <c r="E3135" s="0" t="str">
        <f aca="false">IF($A3135="","",INDEX(CARTAO_COMPRAS!$H:$H,INT((ROW()-2)/20)+2)+MOD(ROW()-2,20))</f>
        <v/>
      </c>
      <c r="F3135" s="0" t="str">
        <f aca="false">IF($A3135="","",INDEX(CARTAO_COMPRAS!$G:$G,INT((ROW()-2)/20)+2))</f>
        <v/>
      </c>
      <c r="G3135" s="5" t="str">
        <f aca="false">IF($A3135="","",INDEX(CARTAO_COMPRAS!$I:$I,INT((ROW()-2)/20)+2))</f>
        <v/>
      </c>
      <c r="H3135" s="4" t="str">
        <f aca="false">IF($A3135="","",EDATE(INDEX(CARTAO_COMPRAS!$J:$J,INT((ROW()-2)/20)+2),MOD(ROW()-2,20)))</f>
        <v/>
      </c>
      <c r="I3135" s="4" t="str">
        <f aca="false">IF($H3135="","",$H3135-WEEKDAY($H3135,2)+1)</f>
        <v/>
      </c>
      <c r="J3135" s="4" t="str">
        <f aca="false">IF($I3135="","",$I3135+6)</f>
        <v/>
      </c>
      <c r="K3135" s="6" t="str">
        <f aca="false">IF($H3135="","",DATE(YEAR($H3135),MONTH($H3135),1))</f>
        <v/>
      </c>
      <c r="L3135" s="0" t="str">
        <f aca="false">IF($A3135="","",INDEX(CARTAO_COMPRAS!$K:$K,INT((ROW()-2)/20)+2))</f>
        <v/>
      </c>
      <c r="M3135" s="0" t="str">
        <f aca="false">IF($A3135="","","Compra no cartão")</f>
        <v/>
      </c>
    </row>
    <row r="3136" customFormat="false" ht="13.5" hidden="false" customHeight="false" outlineLevel="0" collapsed="false">
      <c r="A3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6" s="0" t="str">
        <f aca="false">IF($A3136="","",INDEX(CARTAO_COMPRAS!$C:$C,INT((ROW()-2)/20)+2))</f>
        <v/>
      </c>
      <c r="C3136" s="0" t="str">
        <f aca="false">IF($A3136="","",INDEX(CARTAO_COMPRAS!$D:$D,INT((ROW()-2)/20)+2))</f>
        <v/>
      </c>
      <c r="D3136" s="0" t="str">
        <f aca="false">IF($A3136="","",INDEX(CARTAO_COMPRAS!$E:$E,INT((ROW()-2)/20)+2))</f>
        <v/>
      </c>
      <c r="E3136" s="0" t="str">
        <f aca="false">IF($A3136="","",INDEX(CARTAO_COMPRAS!$H:$H,INT((ROW()-2)/20)+2)+MOD(ROW()-2,20))</f>
        <v/>
      </c>
      <c r="F3136" s="0" t="str">
        <f aca="false">IF($A3136="","",INDEX(CARTAO_COMPRAS!$G:$G,INT((ROW()-2)/20)+2))</f>
        <v/>
      </c>
      <c r="G3136" s="5" t="str">
        <f aca="false">IF($A3136="","",INDEX(CARTAO_COMPRAS!$I:$I,INT((ROW()-2)/20)+2))</f>
        <v/>
      </c>
      <c r="H3136" s="4" t="str">
        <f aca="false">IF($A3136="","",EDATE(INDEX(CARTAO_COMPRAS!$J:$J,INT((ROW()-2)/20)+2),MOD(ROW()-2,20)))</f>
        <v/>
      </c>
      <c r="I3136" s="4" t="str">
        <f aca="false">IF($H3136="","",$H3136-WEEKDAY($H3136,2)+1)</f>
        <v/>
      </c>
      <c r="J3136" s="4" t="str">
        <f aca="false">IF($I3136="","",$I3136+6)</f>
        <v/>
      </c>
      <c r="K3136" s="6" t="str">
        <f aca="false">IF($H3136="","",DATE(YEAR($H3136),MONTH($H3136),1))</f>
        <v/>
      </c>
      <c r="L3136" s="0" t="str">
        <f aca="false">IF($A3136="","",INDEX(CARTAO_COMPRAS!$K:$K,INT((ROW()-2)/20)+2))</f>
        <v/>
      </c>
      <c r="M3136" s="0" t="str">
        <f aca="false">IF($A3136="","","Compra no cartão")</f>
        <v/>
      </c>
    </row>
    <row r="3137" customFormat="false" ht="13.5" hidden="false" customHeight="false" outlineLevel="0" collapsed="false">
      <c r="A3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7" s="0" t="str">
        <f aca="false">IF($A3137="","",INDEX(CARTAO_COMPRAS!$C:$C,INT((ROW()-2)/20)+2))</f>
        <v/>
      </c>
      <c r="C3137" s="0" t="str">
        <f aca="false">IF($A3137="","",INDEX(CARTAO_COMPRAS!$D:$D,INT((ROW()-2)/20)+2))</f>
        <v/>
      </c>
      <c r="D3137" s="0" t="str">
        <f aca="false">IF($A3137="","",INDEX(CARTAO_COMPRAS!$E:$E,INT((ROW()-2)/20)+2))</f>
        <v/>
      </c>
      <c r="E3137" s="0" t="str">
        <f aca="false">IF($A3137="","",INDEX(CARTAO_COMPRAS!$H:$H,INT((ROW()-2)/20)+2)+MOD(ROW()-2,20))</f>
        <v/>
      </c>
      <c r="F3137" s="0" t="str">
        <f aca="false">IF($A3137="","",INDEX(CARTAO_COMPRAS!$G:$G,INT((ROW()-2)/20)+2))</f>
        <v/>
      </c>
      <c r="G3137" s="5" t="str">
        <f aca="false">IF($A3137="","",INDEX(CARTAO_COMPRAS!$I:$I,INT((ROW()-2)/20)+2))</f>
        <v/>
      </c>
      <c r="H3137" s="4" t="str">
        <f aca="false">IF($A3137="","",EDATE(INDEX(CARTAO_COMPRAS!$J:$J,INT((ROW()-2)/20)+2),MOD(ROW()-2,20)))</f>
        <v/>
      </c>
      <c r="I3137" s="4" t="str">
        <f aca="false">IF($H3137="","",$H3137-WEEKDAY($H3137,2)+1)</f>
        <v/>
      </c>
      <c r="J3137" s="4" t="str">
        <f aca="false">IF($I3137="","",$I3137+6)</f>
        <v/>
      </c>
      <c r="K3137" s="6" t="str">
        <f aca="false">IF($H3137="","",DATE(YEAR($H3137),MONTH($H3137),1))</f>
        <v/>
      </c>
      <c r="L3137" s="0" t="str">
        <f aca="false">IF($A3137="","",INDEX(CARTAO_COMPRAS!$K:$K,INT((ROW()-2)/20)+2))</f>
        <v/>
      </c>
      <c r="M3137" s="0" t="str">
        <f aca="false">IF($A3137="","","Compra no cartão")</f>
        <v/>
      </c>
    </row>
    <row r="3138" customFormat="false" ht="13.5" hidden="false" customHeight="false" outlineLevel="0" collapsed="false">
      <c r="A3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8" s="0" t="str">
        <f aca="false">IF($A3138="","",INDEX(CARTAO_COMPRAS!$C:$C,INT((ROW()-2)/20)+2))</f>
        <v/>
      </c>
      <c r="C3138" s="0" t="str">
        <f aca="false">IF($A3138="","",INDEX(CARTAO_COMPRAS!$D:$D,INT((ROW()-2)/20)+2))</f>
        <v/>
      </c>
      <c r="D3138" s="0" t="str">
        <f aca="false">IF($A3138="","",INDEX(CARTAO_COMPRAS!$E:$E,INT((ROW()-2)/20)+2))</f>
        <v/>
      </c>
      <c r="E3138" s="0" t="str">
        <f aca="false">IF($A3138="","",INDEX(CARTAO_COMPRAS!$H:$H,INT((ROW()-2)/20)+2)+MOD(ROW()-2,20))</f>
        <v/>
      </c>
      <c r="F3138" s="0" t="str">
        <f aca="false">IF($A3138="","",INDEX(CARTAO_COMPRAS!$G:$G,INT((ROW()-2)/20)+2))</f>
        <v/>
      </c>
      <c r="G3138" s="5" t="str">
        <f aca="false">IF($A3138="","",INDEX(CARTAO_COMPRAS!$I:$I,INT((ROW()-2)/20)+2))</f>
        <v/>
      </c>
      <c r="H3138" s="4" t="str">
        <f aca="false">IF($A3138="","",EDATE(INDEX(CARTAO_COMPRAS!$J:$J,INT((ROW()-2)/20)+2),MOD(ROW()-2,20)))</f>
        <v/>
      </c>
      <c r="I3138" s="4" t="str">
        <f aca="false">IF($H3138="","",$H3138-WEEKDAY($H3138,2)+1)</f>
        <v/>
      </c>
      <c r="J3138" s="4" t="str">
        <f aca="false">IF($I3138="","",$I3138+6)</f>
        <v/>
      </c>
      <c r="K3138" s="6" t="str">
        <f aca="false">IF($H3138="","",DATE(YEAR($H3138),MONTH($H3138),1))</f>
        <v/>
      </c>
      <c r="L3138" s="0" t="str">
        <f aca="false">IF($A3138="","",INDEX(CARTAO_COMPRAS!$K:$K,INT((ROW()-2)/20)+2))</f>
        <v/>
      </c>
      <c r="M3138" s="0" t="str">
        <f aca="false">IF($A3138="","","Compra no cartão")</f>
        <v/>
      </c>
    </row>
    <row r="3139" customFormat="false" ht="13.5" hidden="false" customHeight="false" outlineLevel="0" collapsed="false">
      <c r="A3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39" s="0" t="str">
        <f aca="false">IF($A3139="","",INDEX(CARTAO_COMPRAS!$C:$C,INT((ROW()-2)/20)+2))</f>
        <v/>
      </c>
      <c r="C3139" s="0" t="str">
        <f aca="false">IF($A3139="","",INDEX(CARTAO_COMPRAS!$D:$D,INT((ROW()-2)/20)+2))</f>
        <v/>
      </c>
      <c r="D3139" s="0" t="str">
        <f aca="false">IF($A3139="","",INDEX(CARTAO_COMPRAS!$E:$E,INT((ROW()-2)/20)+2))</f>
        <v/>
      </c>
      <c r="E3139" s="0" t="str">
        <f aca="false">IF($A3139="","",INDEX(CARTAO_COMPRAS!$H:$H,INT((ROW()-2)/20)+2)+MOD(ROW()-2,20))</f>
        <v/>
      </c>
      <c r="F3139" s="0" t="str">
        <f aca="false">IF($A3139="","",INDEX(CARTAO_COMPRAS!$G:$G,INT((ROW()-2)/20)+2))</f>
        <v/>
      </c>
      <c r="G3139" s="5" t="str">
        <f aca="false">IF($A3139="","",INDEX(CARTAO_COMPRAS!$I:$I,INT((ROW()-2)/20)+2))</f>
        <v/>
      </c>
      <c r="H3139" s="4" t="str">
        <f aca="false">IF($A3139="","",EDATE(INDEX(CARTAO_COMPRAS!$J:$J,INT((ROW()-2)/20)+2),MOD(ROW()-2,20)))</f>
        <v/>
      </c>
      <c r="I3139" s="4" t="str">
        <f aca="false">IF($H3139="","",$H3139-WEEKDAY($H3139,2)+1)</f>
        <v/>
      </c>
      <c r="J3139" s="4" t="str">
        <f aca="false">IF($I3139="","",$I3139+6)</f>
        <v/>
      </c>
      <c r="K3139" s="6" t="str">
        <f aca="false">IF($H3139="","",DATE(YEAR($H3139),MONTH($H3139),1))</f>
        <v/>
      </c>
      <c r="L3139" s="0" t="str">
        <f aca="false">IF($A3139="","",INDEX(CARTAO_COMPRAS!$K:$K,INT((ROW()-2)/20)+2))</f>
        <v/>
      </c>
      <c r="M3139" s="0" t="str">
        <f aca="false">IF($A3139="","","Compra no cartão")</f>
        <v/>
      </c>
    </row>
    <row r="3140" customFormat="false" ht="13.5" hidden="false" customHeight="false" outlineLevel="0" collapsed="false">
      <c r="A3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0" s="0" t="str">
        <f aca="false">IF($A3140="","",INDEX(CARTAO_COMPRAS!$C:$C,INT((ROW()-2)/20)+2))</f>
        <v/>
      </c>
      <c r="C3140" s="0" t="str">
        <f aca="false">IF($A3140="","",INDEX(CARTAO_COMPRAS!$D:$D,INT((ROW()-2)/20)+2))</f>
        <v/>
      </c>
      <c r="D3140" s="0" t="str">
        <f aca="false">IF($A3140="","",INDEX(CARTAO_COMPRAS!$E:$E,INT((ROW()-2)/20)+2))</f>
        <v/>
      </c>
      <c r="E3140" s="0" t="str">
        <f aca="false">IF($A3140="","",INDEX(CARTAO_COMPRAS!$H:$H,INT((ROW()-2)/20)+2)+MOD(ROW()-2,20))</f>
        <v/>
      </c>
      <c r="F3140" s="0" t="str">
        <f aca="false">IF($A3140="","",INDEX(CARTAO_COMPRAS!$G:$G,INT((ROW()-2)/20)+2))</f>
        <v/>
      </c>
      <c r="G3140" s="5" t="str">
        <f aca="false">IF($A3140="","",INDEX(CARTAO_COMPRAS!$I:$I,INT((ROW()-2)/20)+2))</f>
        <v/>
      </c>
      <c r="H3140" s="4" t="str">
        <f aca="false">IF($A3140="","",EDATE(INDEX(CARTAO_COMPRAS!$J:$J,INT((ROW()-2)/20)+2),MOD(ROW()-2,20)))</f>
        <v/>
      </c>
      <c r="I3140" s="4" t="str">
        <f aca="false">IF($H3140="","",$H3140-WEEKDAY($H3140,2)+1)</f>
        <v/>
      </c>
      <c r="J3140" s="4" t="str">
        <f aca="false">IF($I3140="","",$I3140+6)</f>
        <v/>
      </c>
      <c r="K3140" s="6" t="str">
        <f aca="false">IF($H3140="","",DATE(YEAR($H3140),MONTH($H3140),1))</f>
        <v/>
      </c>
      <c r="L3140" s="0" t="str">
        <f aca="false">IF($A3140="","",INDEX(CARTAO_COMPRAS!$K:$K,INT((ROW()-2)/20)+2))</f>
        <v/>
      </c>
      <c r="M3140" s="0" t="str">
        <f aca="false">IF($A3140="","","Compra no cartão")</f>
        <v/>
      </c>
    </row>
    <row r="3141" customFormat="false" ht="13.5" hidden="false" customHeight="false" outlineLevel="0" collapsed="false">
      <c r="A3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1" s="0" t="str">
        <f aca="false">IF($A3141="","",INDEX(CARTAO_COMPRAS!$C:$C,INT((ROW()-2)/20)+2))</f>
        <v/>
      </c>
      <c r="C3141" s="0" t="str">
        <f aca="false">IF($A3141="","",INDEX(CARTAO_COMPRAS!$D:$D,INT((ROW()-2)/20)+2))</f>
        <v/>
      </c>
      <c r="D3141" s="0" t="str">
        <f aca="false">IF($A3141="","",INDEX(CARTAO_COMPRAS!$E:$E,INT((ROW()-2)/20)+2))</f>
        <v/>
      </c>
      <c r="E3141" s="0" t="str">
        <f aca="false">IF($A3141="","",INDEX(CARTAO_COMPRAS!$H:$H,INT((ROW()-2)/20)+2)+MOD(ROW()-2,20))</f>
        <v/>
      </c>
      <c r="F3141" s="0" t="str">
        <f aca="false">IF($A3141="","",INDEX(CARTAO_COMPRAS!$G:$G,INT((ROW()-2)/20)+2))</f>
        <v/>
      </c>
      <c r="G3141" s="5" t="str">
        <f aca="false">IF($A3141="","",INDEX(CARTAO_COMPRAS!$I:$I,INT((ROW()-2)/20)+2))</f>
        <v/>
      </c>
      <c r="H3141" s="4" t="str">
        <f aca="false">IF($A3141="","",EDATE(INDEX(CARTAO_COMPRAS!$J:$J,INT((ROW()-2)/20)+2),MOD(ROW()-2,20)))</f>
        <v/>
      </c>
      <c r="I3141" s="4" t="str">
        <f aca="false">IF($H3141="","",$H3141-WEEKDAY($H3141,2)+1)</f>
        <v/>
      </c>
      <c r="J3141" s="4" t="str">
        <f aca="false">IF($I3141="","",$I3141+6)</f>
        <v/>
      </c>
      <c r="K3141" s="6" t="str">
        <f aca="false">IF($H3141="","",DATE(YEAR($H3141),MONTH($H3141),1))</f>
        <v/>
      </c>
      <c r="L3141" s="0" t="str">
        <f aca="false">IF($A3141="","",INDEX(CARTAO_COMPRAS!$K:$K,INT((ROW()-2)/20)+2))</f>
        <v/>
      </c>
      <c r="M3141" s="0" t="str">
        <f aca="false">IF($A3141="","","Compra no cartão")</f>
        <v/>
      </c>
    </row>
    <row r="3142" customFormat="false" ht="13.5" hidden="false" customHeight="false" outlineLevel="0" collapsed="false">
      <c r="A31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2" s="0" t="str">
        <f aca="false">IF($A3142="","",INDEX(CARTAO_COMPRAS!$C:$C,INT((ROW()-2)/20)+2))</f>
        <v/>
      </c>
      <c r="C3142" s="0" t="str">
        <f aca="false">IF($A3142="","",INDEX(CARTAO_COMPRAS!$D:$D,INT((ROW()-2)/20)+2))</f>
        <v/>
      </c>
      <c r="D3142" s="0" t="str">
        <f aca="false">IF($A3142="","",INDEX(CARTAO_COMPRAS!$E:$E,INT((ROW()-2)/20)+2))</f>
        <v/>
      </c>
      <c r="E3142" s="0" t="str">
        <f aca="false">IF($A3142="","",INDEX(CARTAO_COMPRAS!$H:$H,INT((ROW()-2)/20)+2)+MOD(ROW()-2,20))</f>
        <v/>
      </c>
      <c r="F3142" s="0" t="str">
        <f aca="false">IF($A3142="","",INDEX(CARTAO_COMPRAS!$G:$G,INT((ROW()-2)/20)+2))</f>
        <v/>
      </c>
      <c r="G3142" s="5" t="str">
        <f aca="false">IF($A3142="","",INDEX(CARTAO_COMPRAS!$I:$I,INT((ROW()-2)/20)+2))</f>
        <v/>
      </c>
      <c r="H3142" s="4" t="str">
        <f aca="false">IF($A3142="","",EDATE(INDEX(CARTAO_COMPRAS!$J:$J,INT((ROW()-2)/20)+2),MOD(ROW()-2,20)))</f>
        <v/>
      </c>
      <c r="I3142" s="4" t="str">
        <f aca="false">IF($H3142="","",$H3142-WEEKDAY($H3142,2)+1)</f>
        <v/>
      </c>
      <c r="J3142" s="4" t="str">
        <f aca="false">IF($I3142="","",$I3142+6)</f>
        <v/>
      </c>
      <c r="K3142" s="6" t="str">
        <f aca="false">IF($H3142="","",DATE(YEAR($H3142),MONTH($H3142),1))</f>
        <v/>
      </c>
      <c r="L3142" s="0" t="str">
        <f aca="false">IF($A3142="","",INDEX(CARTAO_COMPRAS!$K:$K,INT((ROW()-2)/20)+2))</f>
        <v/>
      </c>
      <c r="M3142" s="0" t="str">
        <f aca="false">IF($A3142="","","Compra no cartão")</f>
        <v/>
      </c>
    </row>
    <row r="3143" customFormat="false" ht="13.5" hidden="false" customHeight="false" outlineLevel="0" collapsed="false">
      <c r="A3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3" s="0" t="str">
        <f aca="false">IF($A3143="","",INDEX(CARTAO_COMPRAS!$C:$C,INT((ROW()-2)/20)+2))</f>
        <v/>
      </c>
      <c r="C3143" s="0" t="str">
        <f aca="false">IF($A3143="","",INDEX(CARTAO_COMPRAS!$D:$D,INT((ROW()-2)/20)+2))</f>
        <v/>
      </c>
      <c r="D3143" s="0" t="str">
        <f aca="false">IF($A3143="","",INDEX(CARTAO_COMPRAS!$E:$E,INT((ROW()-2)/20)+2))</f>
        <v/>
      </c>
      <c r="E3143" s="0" t="str">
        <f aca="false">IF($A3143="","",INDEX(CARTAO_COMPRAS!$H:$H,INT((ROW()-2)/20)+2)+MOD(ROW()-2,20))</f>
        <v/>
      </c>
      <c r="F3143" s="0" t="str">
        <f aca="false">IF($A3143="","",INDEX(CARTAO_COMPRAS!$G:$G,INT((ROW()-2)/20)+2))</f>
        <v/>
      </c>
      <c r="G3143" s="5" t="str">
        <f aca="false">IF($A3143="","",INDEX(CARTAO_COMPRAS!$I:$I,INT((ROW()-2)/20)+2))</f>
        <v/>
      </c>
      <c r="H3143" s="4" t="str">
        <f aca="false">IF($A3143="","",EDATE(INDEX(CARTAO_COMPRAS!$J:$J,INT((ROW()-2)/20)+2),MOD(ROW()-2,20)))</f>
        <v/>
      </c>
      <c r="I3143" s="4" t="str">
        <f aca="false">IF($H3143="","",$H3143-WEEKDAY($H3143,2)+1)</f>
        <v/>
      </c>
      <c r="J3143" s="4" t="str">
        <f aca="false">IF($I3143="","",$I3143+6)</f>
        <v/>
      </c>
      <c r="K3143" s="6" t="str">
        <f aca="false">IF($H3143="","",DATE(YEAR($H3143),MONTH($H3143),1))</f>
        <v/>
      </c>
      <c r="L3143" s="0" t="str">
        <f aca="false">IF($A3143="","",INDEX(CARTAO_COMPRAS!$K:$K,INT((ROW()-2)/20)+2))</f>
        <v/>
      </c>
      <c r="M3143" s="0" t="str">
        <f aca="false">IF($A3143="","","Compra no cartão")</f>
        <v/>
      </c>
    </row>
    <row r="3144" customFormat="false" ht="13.5" hidden="false" customHeight="false" outlineLevel="0" collapsed="false">
      <c r="A3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4" s="0" t="str">
        <f aca="false">IF($A3144="","",INDEX(CARTAO_COMPRAS!$C:$C,INT((ROW()-2)/20)+2))</f>
        <v/>
      </c>
      <c r="C3144" s="0" t="str">
        <f aca="false">IF($A3144="","",INDEX(CARTAO_COMPRAS!$D:$D,INT((ROW()-2)/20)+2))</f>
        <v/>
      </c>
      <c r="D3144" s="0" t="str">
        <f aca="false">IF($A3144="","",INDEX(CARTAO_COMPRAS!$E:$E,INT((ROW()-2)/20)+2))</f>
        <v/>
      </c>
      <c r="E3144" s="0" t="str">
        <f aca="false">IF($A3144="","",INDEX(CARTAO_COMPRAS!$H:$H,INT((ROW()-2)/20)+2)+MOD(ROW()-2,20))</f>
        <v/>
      </c>
      <c r="F3144" s="0" t="str">
        <f aca="false">IF($A3144="","",INDEX(CARTAO_COMPRAS!$G:$G,INT((ROW()-2)/20)+2))</f>
        <v/>
      </c>
      <c r="G3144" s="5" t="str">
        <f aca="false">IF($A3144="","",INDEX(CARTAO_COMPRAS!$I:$I,INT((ROW()-2)/20)+2))</f>
        <v/>
      </c>
      <c r="H3144" s="4" t="str">
        <f aca="false">IF($A3144="","",EDATE(INDEX(CARTAO_COMPRAS!$J:$J,INT((ROW()-2)/20)+2),MOD(ROW()-2,20)))</f>
        <v/>
      </c>
      <c r="I3144" s="4" t="str">
        <f aca="false">IF($H3144="","",$H3144-WEEKDAY($H3144,2)+1)</f>
        <v/>
      </c>
      <c r="J3144" s="4" t="str">
        <f aca="false">IF($I3144="","",$I3144+6)</f>
        <v/>
      </c>
      <c r="K3144" s="6" t="str">
        <f aca="false">IF($H3144="","",DATE(YEAR($H3144),MONTH($H3144),1))</f>
        <v/>
      </c>
      <c r="L3144" s="0" t="str">
        <f aca="false">IF($A3144="","",INDEX(CARTAO_COMPRAS!$K:$K,INT((ROW()-2)/20)+2))</f>
        <v/>
      </c>
      <c r="M3144" s="0" t="str">
        <f aca="false">IF($A3144="","","Compra no cartão")</f>
        <v/>
      </c>
    </row>
    <row r="3145" customFormat="false" ht="13.5" hidden="false" customHeight="false" outlineLevel="0" collapsed="false">
      <c r="A3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5" s="0" t="str">
        <f aca="false">IF($A3145="","",INDEX(CARTAO_COMPRAS!$C:$C,INT((ROW()-2)/20)+2))</f>
        <v/>
      </c>
      <c r="C3145" s="0" t="str">
        <f aca="false">IF($A3145="","",INDEX(CARTAO_COMPRAS!$D:$D,INT((ROW()-2)/20)+2))</f>
        <v/>
      </c>
      <c r="D3145" s="0" t="str">
        <f aca="false">IF($A3145="","",INDEX(CARTAO_COMPRAS!$E:$E,INT((ROW()-2)/20)+2))</f>
        <v/>
      </c>
      <c r="E3145" s="0" t="str">
        <f aca="false">IF($A3145="","",INDEX(CARTAO_COMPRAS!$H:$H,INT((ROW()-2)/20)+2)+MOD(ROW()-2,20))</f>
        <v/>
      </c>
      <c r="F3145" s="0" t="str">
        <f aca="false">IF($A3145="","",INDEX(CARTAO_COMPRAS!$G:$G,INT((ROW()-2)/20)+2))</f>
        <v/>
      </c>
      <c r="G3145" s="5" t="str">
        <f aca="false">IF($A3145="","",INDEX(CARTAO_COMPRAS!$I:$I,INT((ROW()-2)/20)+2))</f>
        <v/>
      </c>
      <c r="H3145" s="4" t="str">
        <f aca="false">IF($A3145="","",EDATE(INDEX(CARTAO_COMPRAS!$J:$J,INT((ROW()-2)/20)+2),MOD(ROW()-2,20)))</f>
        <v/>
      </c>
      <c r="I3145" s="4" t="str">
        <f aca="false">IF($H3145="","",$H3145-WEEKDAY($H3145,2)+1)</f>
        <v/>
      </c>
      <c r="J3145" s="4" t="str">
        <f aca="false">IF($I3145="","",$I3145+6)</f>
        <v/>
      </c>
      <c r="K3145" s="6" t="str">
        <f aca="false">IF($H3145="","",DATE(YEAR($H3145),MONTH($H3145),1))</f>
        <v/>
      </c>
      <c r="L3145" s="0" t="str">
        <f aca="false">IF($A3145="","",INDEX(CARTAO_COMPRAS!$K:$K,INT((ROW()-2)/20)+2))</f>
        <v/>
      </c>
      <c r="M3145" s="0" t="str">
        <f aca="false">IF($A3145="","","Compra no cartão")</f>
        <v/>
      </c>
    </row>
    <row r="3146" customFormat="false" ht="13.5" hidden="false" customHeight="false" outlineLevel="0" collapsed="false">
      <c r="A3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6" s="0" t="str">
        <f aca="false">IF($A3146="","",INDEX(CARTAO_COMPRAS!$C:$C,INT((ROW()-2)/20)+2))</f>
        <v/>
      </c>
      <c r="C3146" s="0" t="str">
        <f aca="false">IF($A3146="","",INDEX(CARTAO_COMPRAS!$D:$D,INT((ROW()-2)/20)+2))</f>
        <v/>
      </c>
      <c r="D3146" s="0" t="str">
        <f aca="false">IF($A3146="","",INDEX(CARTAO_COMPRAS!$E:$E,INT((ROW()-2)/20)+2))</f>
        <v/>
      </c>
      <c r="E3146" s="0" t="str">
        <f aca="false">IF($A3146="","",INDEX(CARTAO_COMPRAS!$H:$H,INT((ROW()-2)/20)+2)+MOD(ROW()-2,20))</f>
        <v/>
      </c>
      <c r="F3146" s="0" t="str">
        <f aca="false">IF($A3146="","",INDEX(CARTAO_COMPRAS!$G:$G,INT((ROW()-2)/20)+2))</f>
        <v/>
      </c>
      <c r="G3146" s="5" t="str">
        <f aca="false">IF($A3146="","",INDEX(CARTAO_COMPRAS!$I:$I,INT((ROW()-2)/20)+2))</f>
        <v/>
      </c>
      <c r="H3146" s="4" t="str">
        <f aca="false">IF($A3146="","",EDATE(INDEX(CARTAO_COMPRAS!$J:$J,INT((ROW()-2)/20)+2),MOD(ROW()-2,20)))</f>
        <v/>
      </c>
      <c r="I3146" s="4" t="str">
        <f aca="false">IF($H3146="","",$H3146-WEEKDAY($H3146,2)+1)</f>
        <v/>
      </c>
      <c r="J3146" s="4" t="str">
        <f aca="false">IF($I3146="","",$I3146+6)</f>
        <v/>
      </c>
      <c r="K3146" s="6" t="str">
        <f aca="false">IF($H3146="","",DATE(YEAR($H3146),MONTH($H3146),1))</f>
        <v/>
      </c>
      <c r="L3146" s="0" t="str">
        <f aca="false">IF($A3146="","",INDEX(CARTAO_COMPRAS!$K:$K,INT((ROW()-2)/20)+2))</f>
        <v/>
      </c>
      <c r="M3146" s="0" t="str">
        <f aca="false">IF($A3146="","","Compra no cartão")</f>
        <v/>
      </c>
    </row>
    <row r="3147" customFormat="false" ht="13.5" hidden="false" customHeight="false" outlineLevel="0" collapsed="false">
      <c r="A3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7" s="0" t="str">
        <f aca="false">IF($A3147="","",INDEX(CARTAO_COMPRAS!$C:$C,INT((ROW()-2)/20)+2))</f>
        <v/>
      </c>
      <c r="C3147" s="0" t="str">
        <f aca="false">IF($A3147="","",INDEX(CARTAO_COMPRAS!$D:$D,INT((ROW()-2)/20)+2))</f>
        <v/>
      </c>
      <c r="D3147" s="0" t="str">
        <f aca="false">IF($A3147="","",INDEX(CARTAO_COMPRAS!$E:$E,INT((ROW()-2)/20)+2))</f>
        <v/>
      </c>
      <c r="E3147" s="0" t="str">
        <f aca="false">IF($A3147="","",INDEX(CARTAO_COMPRAS!$H:$H,INT((ROW()-2)/20)+2)+MOD(ROW()-2,20))</f>
        <v/>
      </c>
      <c r="F3147" s="0" t="str">
        <f aca="false">IF($A3147="","",INDEX(CARTAO_COMPRAS!$G:$G,INT((ROW()-2)/20)+2))</f>
        <v/>
      </c>
      <c r="G3147" s="5" t="str">
        <f aca="false">IF($A3147="","",INDEX(CARTAO_COMPRAS!$I:$I,INT((ROW()-2)/20)+2))</f>
        <v/>
      </c>
      <c r="H3147" s="4" t="str">
        <f aca="false">IF($A3147="","",EDATE(INDEX(CARTAO_COMPRAS!$J:$J,INT((ROW()-2)/20)+2),MOD(ROW()-2,20)))</f>
        <v/>
      </c>
      <c r="I3147" s="4" t="str">
        <f aca="false">IF($H3147="","",$H3147-WEEKDAY($H3147,2)+1)</f>
        <v/>
      </c>
      <c r="J3147" s="4" t="str">
        <f aca="false">IF($I3147="","",$I3147+6)</f>
        <v/>
      </c>
      <c r="K3147" s="6" t="str">
        <f aca="false">IF($H3147="","",DATE(YEAR($H3147),MONTH($H3147),1))</f>
        <v/>
      </c>
      <c r="L3147" s="0" t="str">
        <f aca="false">IF($A3147="","",INDEX(CARTAO_COMPRAS!$K:$K,INT((ROW()-2)/20)+2))</f>
        <v/>
      </c>
      <c r="M3147" s="0" t="str">
        <f aca="false">IF($A3147="","","Compra no cartão")</f>
        <v/>
      </c>
    </row>
    <row r="3148" customFormat="false" ht="13.5" hidden="false" customHeight="false" outlineLevel="0" collapsed="false">
      <c r="A3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8" s="0" t="str">
        <f aca="false">IF($A3148="","",INDEX(CARTAO_COMPRAS!$C:$C,INT((ROW()-2)/20)+2))</f>
        <v/>
      </c>
      <c r="C3148" s="0" t="str">
        <f aca="false">IF($A3148="","",INDEX(CARTAO_COMPRAS!$D:$D,INT((ROW()-2)/20)+2))</f>
        <v/>
      </c>
      <c r="D3148" s="0" t="str">
        <f aca="false">IF($A3148="","",INDEX(CARTAO_COMPRAS!$E:$E,INT((ROW()-2)/20)+2))</f>
        <v/>
      </c>
      <c r="E3148" s="0" t="str">
        <f aca="false">IF($A3148="","",INDEX(CARTAO_COMPRAS!$H:$H,INT((ROW()-2)/20)+2)+MOD(ROW()-2,20))</f>
        <v/>
      </c>
      <c r="F3148" s="0" t="str">
        <f aca="false">IF($A3148="","",INDEX(CARTAO_COMPRAS!$G:$G,INT((ROW()-2)/20)+2))</f>
        <v/>
      </c>
      <c r="G3148" s="5" t="str">
        <f aca="false">IF($A3148="","",INDEX(CARTAO_COMPRAS!$I:$I,INT((ROW()-2)/20)+2))</f>
        <v/>
      </c>
      <c r="H3148" s="4" t="str">
        <f aca="false">IF($A3148="","",EDATE(INDEX(CARTAO_COMPRAS!$J:$J,INT((ROW()-2)/20)+2),MOD(ROW()-2,20)))</f>
        <v/>
      </c>
      <c r="I3148" s="4" t="str">
        <f aca="false">IF($H3148="","",$H3148-WEEKDAY($H3148,2)+1)</f>
        <v/>
      </c>
      <c r="J3148" s="4" t="str">
        <f aca="false">IF($I3148="","",$I3148+6)</f>
        <v/>
      </c>
      <c r="K3148" s="6" t="str">
        <f aca="false">IF($H3148="","",DATE(YEAR($H3148),MONTH($H3148),1))</f>
        <v/>
      </c>
      <c r="L3148" s="0" t="str">
        <f aca="false">IF($A3148="","",INDEX(CARTAO_COMPRAS!$K:$K,INT((ROW()-2)/20)+2))</f>
        <v/>
      </c>
      <c r="M3148" s="0" t="str">
        <f aca="false">IF($A3148="","","Compra no cartão")</f>
        <v/>
      </c>
    </row>
    <row r="3149" customFormat="false" ht="13.5" hidden="false" customHeight="false" outlineLevel="0" collapsed="false">
      <c r="A3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49" s="0" t="str">
        <f aca="false">IF($A3149="","",INDEX(CARTAO_COMPRAS!$C:$C,INT((ROW()-2)/20)+2))</f>
        <v/>
      </c>
      <c r="C3149" s="0" t="str">
        <f aca="false">IF($A3149="","",INDEX(CARTAO_COMPRAS!$D:$D,INT((ROW()-2)/20)+2))</f>
        <v/>
      </c>
      <c r="D3149" s="0" t="str">
        <f aca="false">IF($A3149="","",INDEX(CARTAO_COMPRAS!$E:$E,INT((ROW()-2)/20)+2))</f>
        <v/>
      </c>
      <c r="E3149" s="0" t="str">
        <f aca="false">IF($A3149="","",INDEX(CARTAO_COMPRAS!$H:$H,INT((ROW()-2)/20)+2)+MOD(ROW()-2,20))</f>
        <v/>
      </c>
      <c r="F3149" s="0" t="str">
        <f aca="false">IF($A3149="","",INDEX(CARTAO_COMPRAS!$G:$G,INT((ROW()-2)/20)+2))</f>
        <v/>
      </c>
      <c r="G3149" s="5" t="str">
        <f aca="false">IF($A3149="","",INDEX(CARTAO_COMPRAS!$I:$I,INT((ROW()-2)/20)+2))</f>
        <v/>
      </c>
      <c r="H3149" s="4" t="str">
        <f aca="false">IF($A3149="","",EDATE(INDEX(CARTAO_COMPRAS!$J:$J,INT((ROW()-2)/20)+2),MOD(ROW()-2,20)))</f>
        <v/>
      </c>
      <c r="I3149" s="4" t="str">
        <f aca="false">IF($H3149="","",$H3149-WEEKDAY($H3149,2)+1)</f>
        <v/>
      </c>
      <c r="J3149" s="4" t="str">
        <f aca="false">IF($I3149="","",$I3149+6)</f>
        <v/>
      </c>
      <c r="K3149" s="6" t="str">
        <f aca="false">IF($H3149="","",DATE(YEAR($H3149),MONTH($H3149),1))</f>
        <v/>
      </c>
      <c r="L3149" s="0" t="str">
        <f aca="false">IF($A3149="","",INDEX(CARTAO_COMPRAS!$K:$K,INT((ROW()-2)/20)+2))</f>
        <v/>
      </c>
      <c r="M3149" s="0" t="str">
        <f aca="false">IF($A3149="","","Compra no cartão")</f>
        <v/>
      </c>
    </row>
    <row r="3150" customFormat="false" ht="13.5" hidden="false" customHeight="false" outlineLevel="0" collapsed="false">
      <c r="A3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0" s="0" t="str">
        <f aca="false">IF($A3150="","",INDEX(CARTAO_COMPRAS!$C:$C,INT((ROW()-2)/20)+2))</f>
        <v/>
      </c>
      <c r="C3150" s="0" t="str">
        <f aca="false">IF($A3150="","",INDEX(CARTAO_COMPRAS!$D:$D,INT((ROW()-2)/20)+2))</f>
        <v/>
      </c>
      <c r="D3150" s="0" t="str">
        <f aca="false">IF($A3150="","",INDEX(CARTAO_COMPRAS!$E:$E,INT((ROW()-2)/20)+2))</f>
        <v/>
      </c>
      <c r="E3150" s="0" t="str">
        <f aca="false">IF($A3150="","",INDEX(CARTAO_COMPRAS!$H:$H,INT((ROW()-2)/20)+2)+MOD(ROW()-2,20))</f>
        <v/>
      </c>
      <c r="F3150" s="0" t="str">
        <f aca="false">IF($A3150="","",INDEX(CARTAO_COMPRAS!$G:$G,INT((ROW()-2)/20)+2))</f>
        <v/>
      </c>
      <c r="G3150" s="5" t="str">
        <f aca="false">IF($A3150="","",INDEX(CARTAO_COMPRAS!$I:$I,INT((ROW()-2)/20)+2))</f>
        <v/>
      </c>
      <c r="H3150" s="4" t="str">
        <f aca="false">IF($A3150="","",EDATE(INDEX(CARTAO_COMPRAS!$J:$J,INT((ROW()-2)/20)+2),MOD(ROW()-2,20)))</f>
        <v/>
      </c>
      <c r="I3150" s="4" t="str">
        <f aca="false">IF($H3150="","",$H3150-WEEKDAY($H3150,2)+1)</f>
        <v/>
      </c>
      <c r="J3150" s="4" t="str">
        <f aca="false">IF($I3150="","",$I3150+6)</f>
        <v/>
      </c>
      <c r="K3150" s="6" t="str">
        <f aca="false">IF($H3150="","",DATE(YEAR($H3150),MONTH($H3150),1))</f>
        <v/>
      </c>
      <c r="L3150" s="0" t="str">
        <f aca="false">IF($A3150="","",INDEX(CARTAO_COMPRAS!$K:$K,INT((ROW()-2)/20)+2))</f>
        <v/>
      </c>
      <c r="M3150" s="0" t="str">
        <f aca="false">IF($A3150="","","Compra no cartão")</f>
        <v/>
      </c>
    </row>
    <row r="3151" customFormat="false" ht="13.5" hidden="false" customHeight="false" outlineLevel="0" collapsed="false">
      <c r="A3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1" s="0" t="str">
        <f aca="false">IF($A3151="","",INDEX(CARTAO_COMPRAS!$C:$C,INT((ROW()-2)/20)+2))</f>
        <v/>
      </c>
      <c r="C3151" s="0" t="str">
        <f aca="false">IF($A3151="","",INDEX(CARTAO_COMPRAS!$D:$D,INT((ROW()-2)/20)+2))</f>
        <v/>
      </c>
      <c r="D3151" s="0" t="str">
        <f aca="false">IF($A3151="","",INDEX(CARTAO_COMPRAS!$E:$E,INT((ROW()-2)/20)+2))</f>
        <v/>
      </c>
      <c r="E3151" s="0" t="str">
        <f aca="false">IF($A3151="","",INDEX(CARTAO_COMPRAS!$H:$H,INT((ROW()-2)/20)+2)+MOD(ROW()-2,20))</f>
        <v/>
      </c>
      <c r="F3151" s="0" t="str">
        <f aca="false">IF($A3151="","",INDEX(CARTAO_COMPRAS!$G:$G,INT((ROW()-2)/20)+2))</f>
        <v/>
      </c>
      <c r="G3151" s="5" t="str">
        <f aca="false">IF($A3151="","",INDEX(CARTAO_COMPRAS!$I:$I,INT((ROW()-2)/20)+2))</f>
        <v/>
      </c>
      <c r="H3151" s="4" t="str">
        <f aca="false">IF($A3151="","",EDATE(INDEX(CARTAO_COMPRAS!$J:$J,INT((ROW()-2)/20)+2),MOD(ROW()-2,20)))</f>
        <v/>
      </c>
      <c r="I3151" s="4" t="str">
        <f aca="false">IF($H3151="","",$H3151-WEEKDAY($H3151,2)+1)</f>
        <v/>
      </c>
      <c r="J3151" s="4" t="str">
        <f aca="false">IF($I3151="","",$I3151+6)</f>
        <v/>
      </c>
      <c r="K3151" s="6" t="str">
        <f aca="false">IF($H3151="","",DATE(YEAR($H3151),MONTH($H3151),1))</f>
        <v/>
      </c>
      <c r="L3151" s="0" t="str">
        <f aca="false">IF($A3151="","",INDEX(CARTAO_COMPRAS!$K:$K,INT((ROW()-2)/20)+2))</f>
        <v/>
      </c>
      <c r="M3151" s="0" t="str">
        <f aca="false">IF($A3151="","","Compra no cartão")</f>
        <v/>
      </c>
    </row>
    <row r="3152" customFormat="false" ht="13.5" hidden="false" customHeight="false" outlineLevel="0" collapsed="false">
      <c r="A3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2" s="0" t="str">
        <f aca="false">IF($A3152="","",INDEX(CARTAO_COMPRAS!$C:$C,INT((ROW()-2)/20)+2))</f>
        <v/>
      </c>
      <c r="C3152" s="0" t="str">
        <f aca="false">IF($A3152="","",INDEX(CARTAO_COMPRAS!$D:$D,INT((ROW()-2)/20)+2))</f>
        <v/>
      </c>
      <c r="D3152" s="0" t="str">
        <f aca="false">IF($A3152="","",INDEX(CARTAO_COMPRAS!$E:$E,INT((ROW()-2)/20)+2))</f>
        <v/>
      </c>
      <c r="E3152" s="0" t="str">
        <f aca="false">IF($A3152="","",INDEX(CARTAO_COMPRAS!$H:$H,INT((ROW()-2)/20)+2)+MOD(ROW()-2,20))</f>
        <v/>
      </c>
      <c r="F3152" s="0" t="str">
        <f aca="false">IF($A3152="","",INDEX(CARTAO_COMPRAS!$G:$G,INT((ROW()-2)/20)+2))</f>
        <v/>
      </c>
      <c r="G3152" s="5" t="str">
        <f aca="false">IF($A3152="","",INDEX(CARTAO_COMPRAS!$I:$I,INT((ROW()-2)/20)+2))</f>
        <v/>
      </c>
      <c r="H3152" s="4" t="str">
        <f aca="false">IF($A3152="","",EDATE(INDEX(CARTAO_COMPRAS!$J:$J,INT((ROW()-2)/20)+2),MOD(ROW()-2,20)))</f>
        <v/>
      </c>
      <c r="I3152" s="4" t="str">
        <f aca="false">IF($H3152="","",$H3152-WEEKDAY($H3152,2)+1)</f>
        <v/>
      </c>
      <c r="J3152" s="4" t="str">
        <f aca="false">IF($I3152="","",$I3152+6)</f>
        <v/>
      </c>
      <c r="K3152" s="6" t="str">
        <f aca="false">IF($H3152="","",DATE(YEAR($H3152),MONTH($H3152),1))</f>
        <v/>
      </c>
      <c r="L3152" s="0" t="str">
        <f aca="false">IF($A3152="","",INDEX(CARTAO_COMPRAS!$K:$K,INT((ROW()-2)/20)+2))</f>
        <v/>
      </c>
      <c r="M3152" s="0" t="str">
        <f aca="false">IF($A3152="","","Compra no cartão")</f>
        <v/>
      </c>
    </row>
    <row r="3153" customFormat="false" ht="13.5" hidden="false" customHeight="false" outlineLevel="0" collapsed="false">
      <c r="A3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3" s="0" t="str">
        <f aca="false">IF($A3153="","",INDEX(CARTAO_COMPRAS!$C:$C,INT((ROW()-2)/20)+2))</f>
        <v/>
      </c>
      <c r="C3153" s="0" t="str">
        <f aca="false">IF($A3153="","",INDEX(CARTAO_COMPRAS!$D:$D,INT((ROW()-2)/20)+2))</f>
        <v/>
      </c>
      <c r="D3153" s="0" t="str">
        <f aca="false">IF($A3153="","",INDEX(CARTAO_COMPRAS!$E:$E,INT((ROW()-2)/20)+2))</f>
        <v/>
      </c>
      <c r="E3153" s="0" t="str">
        <f aca="false">IF($A3153="","",INDEX(CARTAO_COMPRAS!$H:$H,INT((ROW()-2)/20)+2)+MOD(ROW()-2,20))</f>
        <v/>
      </c>
      <c r="F3153" s="0" t="str">
        <f aca="false">IF($A3153="","",INDEX(CARTAO_COMPRAS!$G:$G,INT((ROW()-2)/20)+2))</f>
        <v/>
      </c>
      <c r="G3153" s="5" t="str">
        <f aca="false">IF($A3153="","",INDEX(CARTAO_COMPRAS!$I:$I,INT((ROW()-2)/20)+2))</f>
        <v/>
      </c>
      <c r="H3153" s="4" t="str">
        <f aca="false">IF($A3153="","",EDATE(INDEX(CARTAO_COMPRAS!$J:$J,INT((ROW()-2)/20)+2),MOD(ROW()-2,20)))</f>
        <v/>
      </c>
      <c r="I3153" s="4" t="str">
        <f aca="false">IF($H3153="","",$H3153-WEEKDAY($H3153,2)+1)</f>
        <v/>
      </c>
      <c r="J3153" s="4" t="str">
        <f aca="false">IF($I3153="","",$I3153+6)</f>
        <v/>
      </c>
      <c r="K3153" s="6" t="str">
        <f aca="false">IF($H3153="","",DATE(YEAR($H3153),MONTH($H3153),1))</f>
        <v/>
      </c>
      <c r="L3153" s="0" t="str">
        <f aca="false">IF($A3153="","",INDEX(CARTAO_COMPRAS!$K:$K,INT((ROW()-2)/20)+2))</f>
        <v/>
      </c>
      <c r="M3153" s="0" t="str">
        <f aca="false">IF($A3153="","","Compra no cartão")</f>
        <v/>
      </c>
    </row>
    <row r="3154" customFormat="false" ht="13.5" hidden="false" customHeight="false" outlineLevel="0" collapsed="false">
      <c r="A3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4" s="0" t="str">
        <f aca="false">IF($A3154="","",INDEX(CARTAO_COMPRAS!$C:$C,INT((ROW()-2)/20)+2))</f>
        <v/>
      </c>
      <c r="C3154" s="0" t="str">
        <f aca="false">IF($A3154="","",INDEX(CARTAO_COMPRAS!$D:$D,INT((ROW()-2)/20)+2))</f>
        <v/>
      </c>
      <c r="D3154" s="0" t="str">
        <f aca="false">IF($A3154="","",INDEX(CARTAO_COMPRAS!$E:$E,INT((ROW()-2)/20)+2))</f>
        <v/>
      </c>
      <c r="E3154" s="0" t="str">
        <f aca="false">IF($A3154="","",INDEX(CARTAO_COMPRAS!$H:$H,INT((ROW()-2)/20)+2)+MOD(ROW()-2,20))</f>
        <v/>
      </c>
      <c r="F3154" s="0" t="str">
        <f aca="false">IF($A3154="","",INDEX(CARTAO_COMPRAS!$G:$G,INT((ROW()-2)/20)+2))</f>
        <v/>
      </c>
      <c r="G3154" s="5" t="str">
        <f aca="false">IF($A3154="","",INDEX(CARTAO_COMPRAS!$I:$I,INT((ROW()-2)/20)+2))</f>
        <v/>
      </c>
      <c r="H3154" s="4" t="str">
        <f aca="false">IF($A3154="","",EDATE(INDEX(CARTAO_COMPRAS!$J:$J,INT((ROW()-2)/20)+2),MOD(ROW()-2,20)))</f>
        <v/>
      </c>
      <c r="I3154" s="4" t="str">
        <f aca="false">IF($H3154="","",$H3154-WEEKDAY($H3154,2)+1)</f>
        <v/>
      </c>
      <c r="J3154" s="4" t="str">
        <f aca="false">IF($I3154="","",$I3154+6)</f>
        <v/>
      </c>
      <c r="K3154" s="6" t="str">
        <f aca="false">IF($H3154="","",DATE(YEAR($H3154),MONTH($H3154),1))</f>
        <v/>
      </c>
      <c r="L3154" s="0" t="str">
        <f aca="false">IF($A3154="","",INDEX(CARTAO_COMPRAS!$K:$K,INT((ROW()-2)/20)+2))</f>
        <v/>
      </c>
      <c r="M3154" s="0" t="str">
        <f aca="false">IF($A3154="","","Compra no cartão")</f>
        <v/>
      </c>
    </row>
    <row r="3155" customFormat="false" ht="13.5" hidden="false" customHeight="false" outlineLevel="0" collapsed="false">
      <c r="A3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5" s="0" t="str">
        <f aca="false">IF($A3155="","",INDEX(CARTAO_COMPRAS!$C:$C,INT((ROW()-2)/20)+2))</f>
        <v/>
      </c>
      <c r="C3155" s="0" t="str">
        <f aca="false">IF($A3155="","",INDEX(CARTAO_COMPRAS!$D:$D,INT((ROW()-2)/20)+2))</f>
        <v/>
      </c>
      <c r="D3155" s="0" t="str">
        <f aca="false">IF($A3155="","",INDEX(CARTAO_COMPRAS!$E:$E,INT((ROW()-2)/20)+2))</f>
        <v/>
      </c>
      <c r="E3155" s="0" t="str">
        <f aca="false">IF($A3155="","",INDEX(CARTAO_COMPRAS!$H:$H,INT((ROW()-2)/20)+2)+MOD(ROW()-2,20))</f>
        <v/>
      </c>
      <c r="F3155" s="0" t="str">
        <f aca="false">IF($A3155="","",INDEX(CARTAO_COMPRAS!$G:$G,INT((ROW()-2)/20)+2))</f>
        <v/>
      </c>
      <c r="G3155" s="5" t="str">
        <f aca="false">IF($A3155="","",INDEX(CARTAO_COMPRAS!$I:$I,INT((ROW()-2)/20)+2))</f>
        <v/>
      </c>
      <c r="H3155" s="4" t="str">
        <f aca="false">IF($A3155="","",EDATE(INDEX(CARTAO_COMPRAS!$J:$J,INT((ROW()-2)/20)+2),MOD(ROW()-2,20)))</f>
        <v/>
      </c>
      <c r="I3155" s="4" t="str">
        <f aca="false">IF($H3155="","",$H3155-WEEKDAY($H3155,2)+1)</f>
        <v/>
      </c>
      <c r="J3155" s="4" t="str">
        <f aca="false">IF($I3155="","",$I3155+6)</f>
        <v/>
      </c>
      <c r="K3155" s="6" t="str">
        <f aca="false">IF($H3155="","",DATE(YEAR($H3155),MONTH($H3155),1))</f>
        <v/>
      </c>
      <c r="L3155" s="0" t="str">
        <f aca="false">IF($A3155="","",INDEX(CARTAO_COMPRAS!$K:$K,INT((ROW()-2)/20)+2))</f>
        <v/>
      </c>
      <c r="M3155" s="0" t="str">
        <f aca="false">IF($A3155="","","Compra no cartão")</f>
        <v/>
      </c>
    </row>
    <row r="3156" customFormat="false" ht="13.5" hidden="false" customHeight="false" outlineLevel="0" collapsed="false">
      <c r="A3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6" s="0" t="str">
        <f aca="false">IF($A3156="","",INDEX(CARTAO_COMPRAS!$C:$C,INT((ROW()-2)/20)+2))</f>
        <v/>
      </c>
      <c r="C3156" s="0" t="str">
        <f aca="false">IF($A3156="","",INDEX(CARTAO_COMPRAS!$D:$D,INT((ROW()-2)/20)+2))</f>
        <v/>
      </c>
      <c r="D3156" s="0" t="str">
        <f aca="false">IF($A3156="","",INDEX(CARTAO_COMPRAS!$E:$E,INT((ROW()-2)/20)+2))</f>
        <v/>
      </c>
      <c r="E3156" s="0" t="str">
        <f aca="false">IF($A3156="","",INDEX(CARTAO_COMPRAS!$H:$H,INT((ROW()-2)/20)+2)+MOD(ROW()-2,20))</f>
        <v/>
      </c>
      <c r="F3156" s="0" t="str">
        <f aca="false">IF($A3156="","",INDEX(CARTAO_COMPRAS!$G:$G,INT((ROW()-2)/20)+2))</f>
        <v/>
      </c>
      <c r="G3156" s="5" t="str">
        <f aca="false">IF($A3156="","",INDEX(CARTAO_COMPRAS!$I:$I,INT((ROW()-2)/20)+2))</f>
        <v/>
      </c>
      <c r="H3156" s="4" t="str">
        <f aca="false">IF($A3156="","",EDATE(INDEX(CARTAO_COMPRAS!$J:$J,INT((ROW()-2)/20)+2),MOD(ROW()-2,20)))</f>
        <v/>
      </c>
      <c r="I3156" s="4" t="str">
        <f aca="false">IF($H3156="","",$H3156-WEEKDAY($H3156,2)+1)</f>
        <v/>
      </c>
      <c r="J3156" s="4" t="str">
        <f aca="false">IF($I3156="","",$I3156+6)</f>
        <v/>
      </c>
      <c r="K3156" s="6" t="str">
        <f aca="false">IF($H3156="","",DATE(YEAR($H3156),MONTH($H3156),1))</f>
        <v/>
      </c>
      <c r="L3156" s="0" t="str">
        <f aca="false">IF($A3156="","",INDEX(CARTAO_COMPRAS!$K:$K,INT((ROW()-2)/20)+2))</f>
        <v/>
      </c>
      <c r="M3156" s="0" t="str">
        <f aca="false">IF($A3156="","","Compra no cartão")</f>
        <v/>
      </c>
    </row>
    <row r="3157" customFormat="false" ht="13.5" hidden="false" customHeight="false" outlineLevel="0" collapsed="false">
      <c r="A3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7" s="0" t="str">
        <f aca="false">IF($A3157="","",INDEX(CARTAO_COMPRAS!$C:$C,INT((ROW()-2)/20)+2))</f>
        <v/>
      </c>
      <c r="C3157" s="0" t="str">
        <f aca="false">IF($A3157="","",INDEX(CARTAO_COMPRAS!$D:$D,INT((ROW()-2)/20)+2))</f>
        <v/>
      </c>
      <c r="D3157" s="0" t="str">
        <f aca="false">IF($A3157="","",INDEX(CARTAO_COMPRAS!$E:$E,INT((ROW()-2)/20)+2))</f>
        <v/>
      </c>
      <c r="E3157" s="0" t="str">
        <f aca="false">IF($A3157="","",INDEX(CARTAO_COMPRAS!$H:$H,INT((ROW()-2)/20)+2)+MOD(ROW()-2,20))</f>
        <v/>
      </c>
      <c r="F3157" s="0" t="str">
        <f aca="false">IF($A3157="","",INDEX(CARTAO_COMPRAS!$G:$G,INT((ROW()-2)/20)+2))</f>
        <v/>
      </c>
      <c r="G3157" s="5" t="str">
        <f aca="false">IF($A3157="","",INDEX(CARTAO_COMPRAS!$I:$I,INT((ROW()-2)/20)+2))</f>
        <v/>
      </c>
      <c r="H3157" s="4" t="str">
        <f aca="false">IF($A3157="","",EDATE(INDEX(CARTAO_COMPRAS!$J:$J,INT((ROW()-2)/20)+2),MOD(ROW()-2,20)))</f>
        <v/>
      </c>
      <c r="I3157" s="4" t="str">
        <f aca="false">IF($H3157="","",$H3157-WEEKDAY($H3157,2)+1)</f>
        <v/>
      </c>
      <c r="J3157" s="4" t="str">
        <f aca="false">IF($I3157="","",$I3157+6)</f>
        <v/>
      </c>
      <c r="K3157" s="6" t="str">
        <f aca="false">IF($H3157="","",DATE(YEAR($H3157),MONTH($H3157),1))</f>
        <v/>
      </c>
      <c r="L3157" s="0" t="str">
        <f aca="false">IF($A3157="","",INDEX(CARTAO_COMPRAS!$K:$K,INT((ROW()-2)/20)+2))</f>
        <v/>
      </c>
      <c r="M3157" s="0" t="str">
        <f aca="false">IF($A3157="","","Compra no cartão")</f>
        <v/>
      </c>
    </row>
    <row r="3158" customFormat="false" ht="13.5" hidden="false" customHeight="false" outlineLevel="0" collapsed="false">
      <c r="A3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8" s="0" t="str">
        <f aca="false">IF($A3158="","",INDEX(CARTAO_COMPRAS!$C:$C,INT((ROW()-2)/20)+2))</f>
        <v/>
      </c>
      <c r="C3158" s="0" t="str">
        <f aca="false">IF($A3158="","",INDEX(CARTAO_COMPRAS!$D:$D,INT((ROW()-2)/20)+2))</f>
        <v/>
      </c>
      <c r="D3158" s="0" t="str">
        <f aca="false">IF($A3158="","",INDEX(CARTAO_COMPRAS!$E:$E,INT((ROW()-2)/20)+2))</f>
        <v/>
      </c>
      <c r="E3158" s="0" t="str">
        <f aca="false">IF($A3158="","",INDEX(CARTAO_COMPRAS!$H:$H,INT((ROW()-2)/20)+2)+MOD(ROW()-2,20))</f>
        <v/>
      </c>
      <c r="F3158" s="0" t="str">
        <f aca="false">IF($A3158="","",INDEX(CARTAO_COMPRAS!$G:$G,INT((ROW()-2)/20)+2))</f>
        <v/>
      </c>
      <c r="G3158" s="5" t="str">
        <f aca="false">IF($A3158="","",INDEX(CARTAO_COMPRAS!$I:$I,INT((ROW()-2)/20)+2))</f>
        <v/>
      </c>
      <c r="H3158" s="4" t="str">
        <f aca="false">IF($A3158="","",EDATE(INDEX(CARTAO_COMPRAS!$J:$J,INT((ROW()-2)/20)+2),MOD(ROW()-2,20)))</f>
        <v/>
      </c>
      <c r="I3158" s="4" t="str">
        <f aca="false">IF($H3158="","",$H3158-WEEKDAY($H3158,2)+1)</f>
        <v/>
      </c>
      <c r="J3158" s="4" t="str">
        <f aca="false">IF($I3158="","",$I3158+6)</f>
        <v/>
      </c>
      <c r="K3158" s="6" t="str">
        <f aca="false">IF($H3158="","",DATE(YEAR($H3158),MONTH($H3158),1))</f>
        <v/>
      </c>
      <c r="L3158" s="0" t="str">
        <f aca="false">IF($A3158="","",INDEX(CARTAO_COMPRAS!$K:$K,INT((ROW()-2)/20)+2))</f>
        <v/>
      </c>
      <c r="M3158" s="0" t="str">
        <f aca="false">IF($A3158="","","Compra no cartão")</f>
        <v/>
      </c>
    </row>
    <row r="3159" customFormat="false" ht="13.5" hidden="false" customHeight="false" outlineLevel="0" collapsed="false">
      <c r="A3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59" s="0" t="str">
        <f aca="false">IF($A3159="","",INDEX(CARTAO_COMPRAS!$C:$C,INT((ROW()-2)/20)+2))</f>
        <v/>
      </c>
      <c r="C3159" s="0" t="str">
        <f aca="false">IF($A3159="","",INDEX(CARTAO_COMPRAS!$D:$D,INT((ROW()-2)/20)+2))</f>
        <v/>
      </c>
      <c r="D3159" s="0" t="str">
        <f aca="false">IF($A3159="","",INDEX(CARTAO_COMPRAS!$E:$E,INT((ROW()-2)/20)+2))</f>
        <v/>
      </c>
      <c r="E3159" s="0" t="str">
        <f aca="false">IF($A3159="","",INDEX(CARTAO_COMPRAS!$H:$H,INT((ROW()-2)/20)+2)+MOD(ROW()-2,20))</f>
        <v/>
      </c>
      <c r="F3159" s="0" t="str">
        <f aca="false">IF($A3159="","",INDEX(CARTAO_COMPRAS!$G:$G,INT((ROW()-2)/20)+2))</f>
        <v/>
      </c>
      <c r="G3159" s="5" t="str">
        <f aca="false">IF($A3159="","",INDEX(CARTAO_COMPRAS!$I:$I,INT((ROW()-2)/20)+2))</f>
        <v/>
      </c>
      <c r="H3159" s="4" t="str">
        <f aca="false">IF($A3159="","",EDATE(INDEX(CARTAO_COMPRAS!$J:$J,INT((ROW()-2)/20)+2),MOD(ROW()-2,20)))</f>
        <v/>
      </c>
      <c r="I3159" s="4" t="str">
        <f aca="false">IF($H3159="","",$H3159-WEEKDAY($H3159,2)+1)</f>
        <v/>
      </c>
      <c r="J3159" s="4" t="str">
        <f aca="false">IF($I3159="","",$I3159+6)</f>
        <v/>
      </c>
      <c r="K3159" s="6" t="str">
        <f aca="false">IF($H3159="","",DATE(YEAR($H3159),MONTH($H3159),1))</f>
        <v/>
      </c>
      <c r="L3159" s="0" t="str">
        <f aca="false">IF($A3159="","",INDEX(CARTAO_COMPRAS!$K:$K,INT((ROW()-2)/20)+2))</f>
        <v/>
      </c>
      <c r="M3159" s="0" t="str">
        <f aca="false">IF($A3159="","","Compra no cartão")</f>
        <v/>
      </c>
    </row>
    <row r="3160" customFormat="false" ht="13.5" hidden="false" customHeight="false" outlineLevel="0" collapsed="false">
      <c r="A3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0" s="0" t="str">
        <f aca="false">IF($A3160="","",INDEX(CARTAO_COMPRAS!$C:$C,INT((ROW()-2)/20)+2))</f>
        <v/>
      </c>
      <c r="C3160" s="0" t="str">
        <f aca="false">IF($A3160="","",INDEX(CARTAO_COMPRAS!$D:$D,INT((ROW()-2)/20)+2))</f>
        <v/>
      </c>
      <c r="D3160" s="0" t="str">
        <f aca="false">IF($A3160="","",INDEX(CARTAO_COMPRAS!$E:$E,INT((ROW()-2)/20)+2))</f>
        <v/>
      </c>
      <c r="E3160" s="0" t="str">
        <f aca="false">IF($A3160="","",INDEX(CARTAO_COMPRAS!$H:$H,INT((ROW()-2)/20)+2)+MOD(ROW()-2,20))</f>
        <v/>
      </c>
      <c r="F3160" s="0" t="str">
        <f aca="false">IF($A3160="","",INDEX(CARTAO_COMPRAS!$G:$G,INT((ROW()-2)/20)+2))</f>
        <v/>
      </c>
      <c r="G3160" s="5" t="str">
        <f aca="false">IF($A3160="","",INDEX(CARTAO_COMPRAS!$I:$I,INT((ROW()-2)/20)+2))</f>
        <v/>
      </c>
      <c r="H3160" s="4" t="str">
        <f aca="false">IF($A3160="","",EDATE(INDEX(CARTAO_COMPRAS!$J:$J,INT((ROW()-2)/20)+2),MOD(ROW()-2,20)))</f>
        <v/>
      </c>
      <c r="I3160" s="4" t="str">
        <f aca="false">IF($H3160="","",$H3160-WEEKDAY($H3160,2)+1)</f>
        <v/>
      </c>
      <c r="J3160" s="4" t="str">
        <f aca="false">IF($I3160="","",$I3160+6)</f>
        <v/>
      </c>
      <c r="K3160" s="6" t="str">
        <f aca="false">IF($H3160="","",DATE(YEAR($H3160),MONTH($H3160),1))</f>
        <v/>
      </c>
      <c r="L3160" s="0" t="str">
        <f aca="false">IF($A3160="","",INDEX(CARTAO_COMPRAS!$K:$K,INT((ROW()-2)/20)+2))</f>
        <v/>
      </c>
      <c r="M3160" s="0" t="str">
        <f aca="false">IF($A3160="","","Compra no cartão")</f>
        <v/>
      </c>
    </row>
    <row r="3161" customFormat="false" ht="13.5" hidden="false" customHeight="false" outlineLevel="0" collapsed="false">
      <c r="A3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1" s="0" t="str">
        <f aca="false">IF($A3161="","",INDEX(CARTAO_COMPRAS!$C:$C,INT((ROW()-2)/20)+2))</f>
        <v/>
      </c>
      <c r="C3161" s="0" t="str">
        <f aca="false">IF($A3161="","",INDEX(CARTAO_COMPRAS!$D:$D,INT((ROW()-2)/20)+2))</f>
        <v/>
      </c>
      <c r="D3161" s="0" t="str">
        <f aca="false">IF($A3161="","",INDEX(CARTAO_COMPRAS!$E:$E,INT((ROW()-2)/20)+2))</f>
        <v/>
      </c>
      <c r="E3161" s="0" t="str">
        <f aca="false">IF($A3161="","",INDEX(CARTAO_COMPRAS!$H:$H,INT((ROW()-2)/20)+2)+MOD(ROW()-2,20))</f>
        <v/>
      </c>
      <c r="F3161" s="0" t="str">
        <f aca="false">IF($A3161="","",INDEX(CARTAO_COMPRAS!$G:$G,INT((ROW()-2)/20)+2))</f>
        <v/>
      </c>
      <c r="G3161" s="5" t="str">
        <f aca="false">IF($A3161="","",INDEX(CARTAO_COMPRAS!$I:$I,INT((ROW()-2)/20)+2))</f>
        <v/>
      </c>
      <c r="H3161" s="4" t="str">
        <f aca="false">IF($A3161="","",EDATE(INDEX(CARTAO_COMPRAS!$J:$J,INT((ROW()-2)/20)+2),MOD(ROW()-2,20)))</f>
        <v/>
      </c>
      <c r="I3161" s="4" t="str">
        <f aca="false">IF($H3161="","",$H3161-WEEKDAY($H3161,2)+1)</f>
        <v/>
      </c>
      <c r="J3161" s="4" t="str">
        <f aca="false">IF($I3161="","",$I3161+6)</f>
        <v/>
      </c>
      <c r="K3161" s="6" t="str">
        <f aca="false">IF($H3161="","",DATE(YEAR($H3161),MONTH($H3161),1))</f>
        <v/>
      </c>
      <c r="L3161" s="0" t="str">
        <f aca="false">IF($A3161="","",INDEX(CARTAO_COMPRAS!$K:$K,INT((ROW()-2)/20)+2))</f>
        <v/>
      </c>
      <c r="M3161" s="0" t="str">
        <f aca="false">IF($A3161="","","Compra no cartão")</f>
        <v/>
      </c>
    </row>
    <row r="3162" customFormat="false" ht="13.5" hidden="false" customHeight="false" outlineLevel="0" collapsed="false">
      <c r="A31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2" s="0" t="str">
        <f aca="false">IF($A3162="","",INDEX(CARTAO_COMPRAS!$C:$C,INT((ROW()-2)/20)+2))</f>
        <v/>
      </c>
      <c r="C3162" s="0" t="str">
        <f aca="false">IF($A3162="","",INDEX(CARTAO_COMPRAS!$D:$D,INT((ROW()-2)/20)+2))</f>
        <v/>
      </c>
      <c r="D3162" s="0" t="str">
        <f aca="false">IF($A3162="","",INDEX(CARTAO_COMPRAS!$E:$E,INT((ROW()-2)/20)+2))</f>
        <v/>
      </c>
      <c r="E3162" s="0" t="str">
        <f aca="false">IF($A3162="","",INDEX(CARTAO_COMPRAS!$H:$H,INT((ROW()-2)/20)+2)+MOD(ROW()-2,20))</f>
        <v/>
      </c>
      <c r="F3162" s="0" t="str">
        <f aca="false">IF($A3162="","",INDEX(CARTAO_COMPRAS!$G:$G,INT((ROW()-2)/20)+2))</f>
        <v/>
      </c>
      <c r="G3162" s="5" t="str">
        <f aca="false">IF($A3162="","",INDEX(CARTAO_COMPRAS!$I:$I,INT((ROW()-2)/20)+2))</f>
        <v/>
      </c>
      <c r="H3162" s="4" t="str">
        <f aca="false">IF($A3162="","",EDATE(INDEX(CARTAO_COMPRAS!$J:$J,INT((ROW()-2)/20)+2),MOD(ROW()-2,20)))</f>
        <v/>
      </c>
      <c r="I3162" s="4" t="str">
        <f aca="false">IF($H3162="","",$H3162-WEEKDAY($H3162,2)+1)</f>
        <v/>
      </c>
      <c r="J3162" s="4" t="str">
        <f aca="false">IF($I3162="","",$I3162+6)</f>
        <v/>
      </c>
      <c r="K3162" s="6" t="str">
        <f aca="false">IF($H3162="","",DATE(YEAR($H3162),MONTH($H3162),1))</f>
        <v/>
      </c>
      <c r="L3162" s="0" t="str">
        <f aca="false">IF($A3162="","",INDEX(CARTAO_COMPRAS!$K:$K,INT((ROW()-2)/20)+2))</f>
        <v/>
      </c>
      <c r="M3162" s="0" t="str">
        <f aca="false">IF($A3162="","","Compra no cartão")</f>
        <v/>
      </c>
    </row>
    <row r="3163" customFormat="false" ht="13.5" hidden="false" customHeight="false" outlineLevel="0" collapsed="false">
      <c r="A3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3" s="0" t="str">
        <f aca="false">IF($A3163="","",INDEX(CARTAO_COMPRAS!$C:$C,INT((ROW()-2)/20)+2))</f>
        <v/>
      </c>
      <c r="C3163" s="0" t="str">
        <f aca="false">IF($A3163="","",INDEX(CARTAO_COMPRAS!$D:$D,INT((ROW()-2)/20)+2))</f>
        <v/>
      </c>
      <c r="D3163" s="0" t="str">
        <f aca="false">IF($A3163="","",INDEX(CARTAO_COMPRAS!$E:$E,INT((ROW()-2)/20)+2))</f>
        <v/>
      </c>
      <c r="E3163" s="0" t="str">
        <f aca="false">IF($A3163="","",INDEX(CARTAO_COMPRAS!$H:$H,INT((ROW()-2)/20)+2)+MOD(ROW()-2,20))</f>
        <v/>
      </c>
      <c r="F3163" s="0" t="str">
        <f aca="false">IF($A3163="","",INDEX(CARTAO_COMPRAS!$G:$G,INT((ROW()-2)/20)+2))</f>
        <v/>
      </c>
      <c r="G3163" s="5" t="str">
        <f aca="false">IF($A3163="","",INDEX(CARTAO_COMPRAS!$I:$I,INT((ROW()-2)/20)+2))</f>
        <v/>
      </c>
      <c r="H3163" s="4" t="str">
        <f aca="false">IF($A3163="","",EDATE(INDEX(CARTAO_COMPRAS!$J:$J,INT((ROW()-2)/20)+2),MOD(ROW()-2,20)))</f>
        <v/>
      </c>
      <c r="I3163" s="4" t="str">
        <f aca="false">IF($H3163="","",$H3163-WEEKDAY($H3163,2)+1)</f>
        <v/>
      </c>
      <c r="J3163" s="4" t="str">
        <f aca="false">IF($I3163="","",$I3163+6)</f>
        <v/>
      </c>
      <c r="K3163" s="6" t="str">
        <f aca="false">IF($H3163="","",DATE(YEAR($H3163),MONTH($H3163),1))</f>
        <v/>
      </c>
      <c r="L3163" s="0" t="str">
        <f aca="false">IF($A3163="","",INDEX(CARTAO_COMPRAS!$K:$K,INT((ROW()-2)/20)+2))</f>
        <v/>
      </c>
      <c r="M3163" s="0" t="str">
        <f aca="false">IF($A3163="","","Compra no cartão")</f>
        <v/>
      </c>
    </row>
    <row r="3164" customFormat="false" ht="13.5" hidden="false" customHeight="false" outlineLevel="0" collapsed="false">
      <c r="A3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4" s="0" t="str">
        <f aca="false">IF($A3164="","",INDEX(CARTAO_COMPRAS!$C:$C,INT((ROW()-2)/20)+2))</f>
        <v/>
      </c>
      <c r="C3164" s="0" t="str">
        <f aca="false">IF($A3164="","",INDEX(CARTAO_COMPRAS!$D:$D,INT((ROW()-2)/20)+2))</f>
        <v/>
      </c>
      <c r="D3164" s="0" t="str">
        <f aca="false">IF($A3164="","",INDEX(CARTAO_COMPRAS!$E:$E,INT((ROW()-2)/20)+2))</f>
        <v/>
      </c>
      <c r="E3164" s="0" t="str">
        <f aca="false">IF($A3164="","",INDEX(CARTAO_COMPRAS!$H:$H,INT((ROW()-2)/20)+2)+MOD(ROW()-2,20))</f>
        <v/>
      </c>
      <c r="F3164" s="0" t="str">
        <f aca="false">IF($A3164="","",INDEX(CARTAO_COMPRAS!$G:$G,INT((ROW()-2)/20)+2))</f>
        <v/>
      </c>
      <c r="G3164" s="5" t="str">
        <f aca="false">IF($A3164="","",INDEX(CARTAO_COMPRAS!$I:$I,INT((ROW()-2)/20)+2))</f>
        <v/>
      </c>
      <c r="H3164" s="4" t="str">
        <f aca="false">IF($A3164="","",EDATE(INDEX(CARTAO_COMPRAS!$J:$J,INT((ROW()-2)/20)+2),MOD(ROW()-2,20)))</f>
        <v/>
      </c>
      <c r="I3164" s="4" t="str">
        <f aca="false">IF($H3164="","",$H3164-WEEKDAY($H3164,2)+1)</f>
        <v/>
      </c>
      <c r="J3164" s="4" t="str">
        <f aca="false">IF($I3164="","",$I3164+6)</f>
        <v/>
      </c>
      <c r="K3164" s="6" t="str">
        <f aca="false">IF($H3164="","",DATE(YEAR($H3164),MONTH($H3164),1))</f>
        <v/>
      </c>
      <c r="L3164" s="0" t="str">
        <f aca="false">IF($A3164="","",INDEX(CARTAO_COMPRAS!$K:$K,INT((ROW()-2)/20)+2))</f>
        <v/>
      </c>
      <c r="M3164" s="0" t="str">
        <f aca="false">IF($A3164="","","Compra no cartão")</f>
        <v/>
      </c>
    </row>
    <row r="3165" customFormat="false" ht="13.5" hidden="false" customHeight="false" outlineLevel="0" collapsed="false">
      <c r="A3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5" s="0" t="str">
        <f aca="false">IF($A3165="","",INDEX(CARTAO_COMPRAS!$C:$C,INT((ROW()-2)/20)+2))</f>
        <v/>
      </c>
      <c r="C3165" s="0" t="str">
        <f aca="false">IF($A3165="","",INDEX(CARTAO_COMPRAS!$D:$D,INT((ROW()-2)/20)+2))</f>
        <v/>
      </c>
      <c r="D3165" s="0" t="str">
        <f aca="false">IF($A3165="","",INDEX(CARTAO_COMPRAS!$E:$E,INT((ROW()-2)/20)+2))</f>
        <v/>
      </c>
      <c r="E3165" s="0" t="str">
        <f aca="false">IF($A3165="","",INDEX(CARTAO_COMPRAS!$H:$H,INT((ROW()-2)/20)+2)+MOD(ROW()-2,20))</f>
        <v/>
      </c>
      <c r="F3165" s="0" t="str">
        <f aca="false">IF($A3165="","",INDEX(CARTAO_COMPRAS!$G:$G,INT((ROW()-2)/20)+2))</f>
        <v/>
      </c>
      <c r="G3165" s="5" t="str">
        <f aca="false">IF($A3165="","",INDEX(CARTAO_COMPRAS!$I:$I,INT((ROW()-2)/20)+2))</f>
        <v/>
      </c>
      <c r="H3165" s="4" t="str">
        <f aca="false">IF($A3165="","",EDATE(INDEX(CARTAO_COMPRAS!$J:$J,INT((ROW()-2)/20)+2),MOD(ROW()-2,20)))</f>
        <v/>
      </c>
      <c r="I3165" s="4" t="str">
        <f aca="false">IF($H3165="","",$H3165-WEEKDAY($H3165,2)+1)</f>
        <v/>
      </c>
      <c r="J3165" s="4" t="str">
        <f aca="false">IF($I3165="","",$I3165+6)</f>
        <v/>
      </c>
      <c r="K3165" s="6" t="str">
        <f aca="false">IF($H3165="","",DATE(YEAR($H3165),MONTH($H3165),1))</f>
        <v/>
      </c>
      <c r="L3165" s="0" t="str">
        <f aca="false">IF($A3165="","",INDEX(CARTAO_COMPRAS!$K:$K,INT((ROW()-2)/20)+2))</f>
        <v/>
      </c>
      <c r="M3165" s="0" t="str">
        <f aca="false">IF($A3165="","","Compra no cartão")</f>
        <v/>
      </c>
    </row>
    <row r="3166" customFormat="false" ht="13.5" hidden="false" customHeight="false" outlineLevel="0" collapsed="false">
      <c r="A3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6" s="0" t="str">
        <f aca="false">IF($A3166="","",INDEX(CARTAO_COMPRAS!$C:$C,INT((ROW()-2)/20)+2))</f>
        <v/>
      </c>
      <c r="C3166" s="0" t="str">
        <f aca="false">IF($A3166="","",INDEX(CARTAO_COMPRAS!$D:$D,INT((ROW()-2)/20)+2))</f>
        <v/>
      </c>
      <c r="D3166" s="0" t="str">
        <f aca="false">IF($A3166="","",INDEX(CARTAO_COMPRAS!$E:$E,INT((ROW()-2)/20)+2))</f>
        <v/>
      </c>
      <c r="E3166" s="0" t="str">
        <f aca="false">IF($A3166="","",INDEX(CARTAO_COMPRAS!$H:$H,INT((ROW()-2)/20)+2)+MOD(ROW()-2,20))</f>
        <v/>
      </c>
      <c r="F3166" s="0" t="str">
        <f aca="false">IF($A3166="","",INDEX(CARTAO_COMPRAS!$G:$G,INT((ROW()-2)/20)+2))</f>
        <v/>
      </c>
      <c r="G3166" s="5" t="str">
        <f aca="false">IF($A3166="","",INDEX(CARTAO_COMPRAS!$I:$I,INT((ROW()-2)/20)+2))</f>
        <v/>
      </c>
      <c r="H3166" s="4" t="str">
        <f aca="false">IF($A3166="","",EDATE(INDEX(CARTAO_COMPRAS!$J:$J,INT((ROW()-2)/20)+2),MOD(ROW()-2,20)))</f>
        <v/>
      </c>
      <c r="I3166" s="4" t="str">
        <f aca="false">IF($H3166="","",$H3166-WEEKDAY($H3166,2)+1)</f>
        <v/>
      </c>
      <c r="J3166" s="4" t="str">
        <f aca="false">IF($I3166="","",$I3166+6)</f>
        <v/>
      </c>
      <c r="K3166" s="6" t="str">
        <f aca="false">IF($H3166="","",DATE(YEAR($H3166),MONTH($H3166),1))</f>
        <v/>
      </c>
      <c r="L3166" s="0" t="str">
        <f aca="false">IF($A3166="","",INDEX(CARTAO_COMPRAS!$K:$K,INT((ROW()-2)/20)+2))</f>
        <v/>
      </c>
      <c r="M3166" s="0" t="str">
        <f aca="false">IF($A3166="","","Compra no cartão")</f>
        <v/>
      </c>
    </row>
    <row r="3167" customFormat="false" ht="13.5" hidden="false" customHeight="false" outlineLevel="0" collapsed="false">
      <c r="A3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7" s="0" t="str">
        <f aca="false">IF($A3167="","",INDEX(CARTAO_COMPRAS!$C:$C,INT((ROW()-2)/20)+2))</f>
        <v/>
      </c>
      <c r="C3167" s="0" t="str">
        <f aca="false">IF($A3167="","",INDEX(CARTAO_COMPRAS!$D:$D,INT((ROW()-2)/20)+2))</f>
        <v/>
      </c>
      <c r="D3167" s="0" t="str">
        <f aca="false">IF($A3167="","",INDEX(CARTAO_COMPRAS!$E:$E,INT((ROW()-2)/20)+2))</f>
        <v/>
      </c>
      <c r="E3167" s="0" t="str">
        <f aca="false">IF($A3167="","",INDEX(CARTAO_COMPRAS!$H:$H,INT((ROW()-2)/20)+2)+MOD(ROW()-2,20))</f>
        <v/>
      </c>
      <c r="F3167" s="0" t="str">
        <f aca="false">IF($A3167="","",INDEX(CARTAO_COMPRAS!$G:$G,INT((ROW()-2)/20)+2))</f>
        <v/>
      </c>
      <c r="G3167" s="5" t="str">
        <f aca="false">IF($A3167="","",INDEX(CARTAO_COMPRAS!$I:$I,INT((ROW()-2)/20)+2))</f>
        <v/>
      </c>
      <c r="H3167" s="4" t="str">
        <f aca="false">IF($A3167="","",EDATE(INDEX(CARTAO_COMPRAS!$J:$J,INT((ROW()-2)/20)+2),MOD(ROW()-2,20)))</f>
        <v/>
      </c>
      <c r="I3167" s="4" t="str">
        <f aca="false">IF($H3167="","",$H3167-WEEKDAY($H3167,2)+1)</f>
        <v/>
      </c>
      <c r="J3167" s="4" t="str">
        <f aca="false">IF($I3167="","",$I3167+6)</f>
        <v/>
      </c>
      <c r="K3167" s="6" t="str">
        <f aca="false">IF($H3167="","",DATE(YEAR($H3167),MONTH($H3167),1))</f>
        <v/>
      </c>
      <c r="L3167" s="0" t="str">
        <f aca="false">IF($A3167="","",INDEX(CARTAO_COMPRAS!$K:$K,INT((ROW()-2)/20)+2))</f>
        <v/>
      </c>
      <c r="M3167" s="0" t="str">
        <f aca="false">IF($A3167="","","Compra no cartão")</f>
        <v/>
      </c>
    </row>
    <row r="3168" customFormat="false" ht="13.5" hidden="false" customHeight="false" outlineLevel="0" collapsed="false">
      <c r="A3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8" s="0" t="str">
        <f aca="false">IF($A3168="","",INDEX(CARTAO_COMPRAS!$C:$C,INT((ROW()-2)/20)+2))</f>
        <v/>
      </c>
      <c r="C3168" s="0" t="str">
        <f aca="false">IF($A3168="","",INDEX(CARTAO_COMPRAS!$D:$D,INT((ROW()-2)/20)+2))</f>
        <v/>
      </c>
      <c r="D3168" s="0" t="str">
        <f aca="false">IF($A3168="","",INDEX(CARTAO_COMPRAS!$E:$E,INT((ROW()-2)/20)+2))</f>
        <v/>
      </c>
      <c r="E3168" s="0" t="str">
        <f aca="false">IF($A3168="","",INDEX(CARTAO_COMPRAS!$H:$H,INT((ROW()-2)/20)+2)+MOD(ROW()-2,20))</f>
        <v/>
      </c>
      <c r="F3168" s="0" t="str">
        <f aca="false">IF($A3168="","",INDEX(CARTAO_COMPRAS!$G:$G,INT((ROW()-2)/20)+2))</f>
        <v/>
      </c>
      <c r="G3168" s="5" t="str">
        <f aca="false">IF($A3168="","",INDEX(CARTAO_COMPRAS!$I:$I,INT((ROW()-2)/20)+2))</f>
        <v/>
      </c>
      <c r="H3168" s="4" t="str">
        <f aca="false">IF($A3168="","",EDATE(INDEX(CARTAO_COMPRAS!$J:$J,INT((ROW()-2)/20)+2),MOD(ROW()-2,20)))</f>
        <v/>
      </c>
      <c r="I3168" s="4" t="str">
        <f aca="false">IF($H3168="","",$H3168-WEEKDAY($H3168,2)+1)</f>
        <v/>
      </c>
      <c r="J3168" s="4" t="str">
        <f aca="false">IF($I3168="","",$I3168+6)</f>
        <v/>
      </c>
      <c r="K3168" s="6" t="str">
        <f aca="false">IF($H3168="","",DATE(YEAR($H3168),MONTH($H3168),1))</f>
        <v/>
      </c>
      <c r="L3168" s="0" t="str">
        <f aca="false">IF($A3168="","",INDEX(CARTAO_COMPRAS!$K:$K,INT((ROW()-2)/20)+2))</f>
        <v/>
      </c>
      <c r="M3168" s="0" t="str">
        <f aca="false">IF($A3168="","","Compra no cartão")</f>
        <v/>
      </c>
    </row>
    <row r="3169" customFormat="false" ht="13.5" hidden="false" customHeight="false" outlineLevel="0" collapsed="false">
      <c r="A3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69" s="0" t="str">
        <f aca="false">IF($A3169="","",INDEX(CARTAO_COMPRAS!$C:$C,INT((ROW()-2)/20)+2))</f>
        <v/>
      </c>
      <c r="C3169" s="0" t="str">
        <f aca="false">IF($A3169="","",INDEX(CARTAO_COMPRAS!$D:$D,INT((ROW()-2)/20)+2))</f>
        <v/>
      </c>
      <c r="D3169" s="0" t="str">
        <f aca="false">IF($A3169="","",INDEX(CARTAO_COMPRAS!$E:$E,INT((ROW()-2)/20)+2))</f>
        <v/>
      </c>
      <c r="E3169" s="0" t="str">
        <f aca="false">IF($A3169="","",INDEX(CARTAO_COMPRAS!$H:$H,INT((ROW()-2)/20)+2)+MOD(ROW()-2,20))</f>
        <v/>
      </c>
      <c r="F3169" s="0" t="str">
        <f aca="false">IF($A3169="","",INDEX(CARTAO_COMPRAS!$G:$G,INT((ROW()-2)/20)+2))</f>
        <v/>
      </c>
      <c r="G3169" s="5" t="str">
        <f aca="false">IF($A3169="","",INDEX(CARTAO_COMPRAS!$I:$I,INT((ROW()-2)/20)+2))</f>
        <v/>
      </c>
      <c r="H3169" s="4" t="str">
        <f aca="false">IF($A3169="","",EDATE(INDEX(CARTAO_COMPRAS!$J:$J,INT((ROW()-2)/20)+2),MOD(ROW()-2,20)))</f>
        <v/>
      </c>
      <c r="I3169" s="4" t="str">
        <f aca="false">IF($H3169="","",$H3169-WEEKDAY($H3169,2)+1)</f>
        <v/>
      </c>
      <c r="J3169" s="4" t="str">
        <f aca="false">IF($I3169="","",$I3169+6)</f>
        <v/>
      </c>
      <c r="K3169" s="6" t="str">
        <f aca="false">IF($H3169="","",DATE(YEAR($H3169),MONTH($H3169),1))</f>
        <v/>
      </c>
      <c r="L3169" s="0" t="str">
        <f aca="false">IF($A3169="","",INDEX(CARTAO_COMPRAS!$K:$K,INT((ROW()-2)/20)+2))</f>
        <v/>
      </c>
      <c r="M3169" s="0" t="str">
        <f aca="false">IF($A3169="","","Compra no cartão")</f>
        <v/>
      </c>
    </row>
    <row r="3170" customFormat="false" ht="13.5" hidden="false" customHeight="false" outlineLevel="0" collapsed="false">
      <c r="A3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0" s="0" t="str">
        <f aca="false">IF($A3170="","",INDEX(CARTAO_COMPRAS!$C:$C,INT((ROW()-2)/20)+2))</f>
        <v/>
      </c>
      <c r="C3170" s="0" t="str">
        <f aca="false">IF($A3170="","",INDEX(CARTAO_COMPRAS!$D:$D,INT((ROW()-2)/20)+2))</f>
        <v/>
      </c>
      <c r="D3170" s="0" t="str">
        <f aca="false">IF($A3170="","",INDEX(CARTAO_COMPRAS!$E:$E,INT((ROW()-2)/20)+2))</f>
        <v/>
      </c>
      <c r="E3170" s="0" t="str">
        <f aca="false">IF($A3170="","",INDEX(CARTAO_COMPRAS!$H:$H,INT((ROW()-2)/20)+2)+MOD(ROW()-2,20))</f>
        <v/>
      </c>
      <c r="F3170" s="0" t="str">
        <f aca="false">IF($A3170="","",INDEX(CARTAO_COMPRAS!$G:$G,INT((ROW()-2)/20)+2))</f>
        <v/>
      </c>
      <c r="G3170" s="5" t="str">
        <f aca="false">IF($A3170="","",INDEX(CARTAO_COMPRAS!$I:$I,INT((ROW()-2)/20)+2))</f>
        <v/>
      </c>
      <c r="H3170" s="4" t="str">
        <f aca="false">IF($A3170="","",EDATE(INDEX(CARTAO_COMPRAS!$J:$J,INT((ROW()-2)/20)+2),MOD(ROW()-2,20)))</f>
        <v/>
      </c>
      <c r="I3170" s="4" t="str">
        <f aca="false">IF($H3170="","",$H3170-WEEKDAY($H3170,2)+1)</f>
        <v/>
      </c>
      <c r="J3170" s="4" t="str">
        <f aca="false">IF($I3170="","",$I3170+6)</f>
        <v/>
      </c>
      <c r="K3170" s="6" t="str">
        <f aca="false">IF($H3170="","",DATE(YEAR($H3170),MONTH($H3170),1))</f>
        <v/>
      </c>
      <c r="L3170" s="0" t="str">
        <f aca="false">IF($A3170="","",INDEX(CARTAO_COMPRAS!$K:$K,INT((ROW()-2)/20)+2))</f>
        <v/>
      </c>
      <c r="M3170" s="0" t="str">
        <f aca="false">IF($A3170="","","Compra no cartão")</f>
        <v/>
      </c>
    </row>
    <row r="3171" customFormat="false" ht="13.5" hidden="false" customHeight="false" outlineLevel="0" collapsed="false">
      <c r="A3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1" s="0" t="str">
        <f aca="false">IF($A3171="","",INDEX(CARTAO_COMPRAS!$C:$C,INT((ROW()-2)/20)+2))</f>
        <v/>
      </c>
      <c r="C3171" s="0" t="str">
        <f aca="false">IF($A3171="","",INDEX(CARTAO_COMPRAS!$D:$D,INT((ROW()-2)/20)+2))</f>
        <v/>
      </c>
      <c r="D3171" s="0" t="str">
        <f aca="false">IF($A3171="","",INDEX(CARTAO_COMPRAS!$E:$E,INT((ROW()-2)/20)+2))</f>
        <v/>
      </c>
      <c r="E3171" s="0" t="str">
        <f aca="false">IF($A3171="","",INDEX(CARTAO_COMPRAS!$H:$H,INT((ROW()-2)/20)+2)+MOD(ROW()-2,20))</f>
        <v/>
      </c>
      <c r="F3171" s="0" t="str">
        <f aca="false">IF($A3171="","",INDEX(CARTAO_COMPRAS!$G:$G,INT((ROW()-2)/20)+2))</f>
        <v/>
      </c>
      <c r="G3171" s="5" t="str">
        <f aca="false">IF($A3171="","",INDEX(CARTAO_COMPRAS!$I:$I,INT((ROW()-2)/20)+2))</f>
        <v/>
      </c>
      <c r="H3171" s="4" t="str">
        <f aca="false">IF($A3171="","",EDATE(INDEX(CARTAO_COMPRAS!$J:$J,INT((ROW()-2)/20)+2),MOD(ROW()-2,20)))</f>
        <v/>
      </c>
      <c r="I3171" s="4" t="str">
        <f aca="false">IF($H3171="","",$H3171-WEEKDAY($H3171,2)+1)</f>
        <v/>
      </c>
      <c r="J3171" s="4" t="str">
        <f aca="false">IF($I3171="","",$I3171+6)</f>
        <v/>
      </c>
      <c r="K3171" s="6" t="str">
        <f aca="false">IF($H3171="","",DATE(YEAR($H3171),MONTH($H3171),1))</f>
        <v/>
      </c>
      <c r="L3171" s="0" t="str">
        <f aca="false">IF($A3171="","",INDEX(CARTAO_COMPRAS!$K:$K,INT((ROW()-2)/20)+2))</f>
        <v/>
      </c>
      <c r="M3171" s="0" t="str">
        <f aca="false">IF($A3171="","","Compra no cartão")</f>
        <v/>
      </c>
    </row>
    <row r="3172" customFormat="false" ht="13.5" hidden="false" customHeight="false" outlineLevel="0" collapsed="false">
      <c r="A3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2" s="0" t="str">
        <f aca="false">IF($A3172="","",INDEX(CARTAO_COMPRAS!$C:$C,INT((ROW()-2)/20)+2))</f>
        <v/>
      </c>
      <c r="C3172" s="0" t="str">
        <f aca="false">IF($A3172="","",INDEX(CARTAO_COMPRAS!$D:$D,INT((ROW()-2)/20)+2))</f>
        <v/>
      </c>
      <c r="D3172" s="0" t="str">
        <f aca="false">IF($A3172="","",INDEX(CARTAO_COMPRAS!$E:$E,INT((ROW()-2)/20)+2))</f>
        <v/>
      </c>
      <c r="E3172" s="0" t="str">
        <f aca="false">IF($A3172="","",INDEX(CARTAO_COMPRAS!$H:$H,INT((ROW()-2)/20)+2)+MOD(ROW()-2,20))</f>
        <v/>
      </c>
      <c r="F3172" s="0" t="str">
        <f aca="false">IF($A3172="","",INDEX(CARTAO_COMPRAS!$G:$G,INT((ROW()-2)/20)+2))</f>
        <v/>
      </c>
      <c r="G3172" s="5" t="str">
        <f aca="false">IF($A3172="","",INDEX(CARTAO_COMPRAS!$I:$I,INT((ROW()-2)/20)+2))</f>
        <v/>
      </c>
      <c r="H3172" s="4" t="str">
        <f aca="false">IF($A3172="","",EDATE(INDEX(CARTAO_COMPRAS!$J:$J,INT((ROW()-2)/20)+2),MOD(ROW()-2,20)))</f>
        <v/>
      </c>
      <c r="I3172" s="4" t="str">
        <f aca="false">IF($H3172="","",$H3172-WEEKDAY($H3172,2)+1)</f>
        <v/>
      </c>
      <c r="J3172" s="4" t="str">
        <f aca="false">IF($I3172="","",$I3172+6)</f>
        <v/>
      </c>
      <c r="K3172" s="6" t="str">
        <f aca="false">IF($H3172="","",DATE(YEAR($H3172),MONTH($H3172),1))</f>
        <v/>
      </c>
      <c r="L3172" s="0" t="str">
        <f aca="false">IF($A3172="","",INDEX(CARTAO_COMPRAS!$K:$K,INT((ROW()-2)/20)+2))</f>
        <v/>
      </c>
      <c r="M3172" s="0" t="str">
        <f aca="false">IF($A3172="","","Compra no cartão")</f>
        <v/>
      </c>
    </row>
    <row r="3173" customFormat="false" ht="13.5" hidden="false" customHeight="false" outlineLevel="0" collapsed="false">
      <c r="A3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3" s="0" t="str">
        <f aca="false">IF($A3173="","",INDEX(CARTAO_COMPRAS!$C:$C,INT((ROW()-2)/20)+2))</f>
        <v/>
      </c>
      <c r="C3173" s="0" t="str">
        <f aca="false">IF($A3173="","",INDEX(CARTAO_COMPRAS!$D:$D,INT((ROW()-2)/20)+2))</f>
        <v/>
      </c>
      <c r="D3173" s="0" t="str">
        <f aca="false">IF($A3173="","",INDEX(CARTAO_COMPRAS!$E:$E,INT((ROW()-2)/20)+2))</f>
        <v/>
      </c>
      <c r="E3173" s="0" t="str">
        <f aca="false">IF($A3173="","",INDEX(CARTAO_COMPRAS!$H:$H,INT((ROW()-2)/20)+2)+MOD(ROW()-2,20))</f>
        <v/>
      </c>
      <c r="F3173" s="0" t="str">
        <f aca="false">IF($A3173="","",INDEX(CARTAO_COMPRAS!$G:$G,INT((ROW()-2)/20)+2))</f>
        <v/>
      </c>
      <c r="G3173" s="5" t="str">
        <f aca="false">IF($A3173="","",INDEX(CARTAO_COMPRAS!$I:$I,INT((ROW()-2)/20)+2))</f>
        <v/>
      </c>
      <c r="H3173" s="4" t="str">
        <f aca="false">IF($A3173="","",EDATE(INDEX(CARTAO_COMPRAS!$J:$J,INT((ROW()-2)/20)+2),MOD(ROW()-2,20)))</f>
        <v/>
      </c>
      <c r="I3173" s="4" t="str">
        <f aca="false">IF($H3173="","",$H3173-WEEKDAY($H3173,2)+1)</f>
        <v/>
      </c>
      <c r="J3173" s="4" t="str">
        <f aca="false">IF($I3173="","",$I3173+6)</f>
        <v/>
      </c>
      <c r="K3173" s="6" t="str">
        <f aca="false">IF($H3173="","",DATE(YEAR($H3173),MONTH($H3173),1))</f>
        <v/>
      </c>
      <c r="L3173" s="0" t="str">
        <f aca="false">IF($A3173="","",INDEX(CARTAO_COMPRAS!$K:$K,INT((ROW()-2)/20)+2))</f>
        <v/>
      </c>
      <c r="M3173" s="0" t="str">
        <f aca="false">IF($A3173="","","Compra no cartão")</f>
        <v/>
      </c>
    </row>
    <row r="3174" customFormat="false" ht="13.5" hidden="false" customHeight="false" outlineLevel="0" collapsed="false">
      <c r="A3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4" s="0" t="str">
        <f aca="false">IF($A3174="","",INDEX(CARTAO_COMPRAS!$C:$C,INT((ROW()-2)/20)+2))</f>
        <v/>
      </c>
      <c r="C3174" s="0" t="str">
        <f aca="false">IF($A3174="","",INDEX(CARTAO_COMPRAS!$D:$D,INT((ROW()-2)/20)+2))</f>
        <v/>
      </c>
      <c r="D3174" s="0" t="str">
        <f aca="false">IF($A3174="","",INDEX(CARTAO_COMPRAS!$E:$E,INT((ROW()-2)/20)+2))</f>
        <v/>
      </c>
      <c r="E3174" s="0" t="str">
        <f aca="false">IF($A3174="","",INDEX(CARTAO_COMPRAS!$H:$H,INT((ROW()-2)/20)+2)+MOD(ROW()-2,20))</f>
        <v/>
      </c>
      <c r="F3174" s="0" t="str">
        <f aca="false">IF($A3174="","",INDEX(CARTAO_COMPRAS!$G:$G,INT((ROW()-2)/20)+2))</f>
        <v/>
      </c>
      <c r="G3174" s="5" t="str">
        <f aca="false">IF($A3174="","",INDEX(CARTAO_COMPRAS!$I:$I,INT((ROW()-2)/20)+2))</f>
        <v/>
      </c>
      <c r="H3174" s="4" t="str">
        <f aca="false">IF($A3174="","",EDATE(INDEX(CARTAO_COMPRAS!$J:$J,INT((ROW()-2)/20)+2),MOD(ROW()-2,20)))</f>
        <v/>
      </c>
      <c r="I3174" s="4" t="str">
        <f aca="false">IF($H3174="","",$H3174-WEEKDAY($H3174,2)+1)</f>
        <v/>
      </c>
      <c r="J3174" s="4" t="str">
        <f aca="false">IF($I3174="","",$I3174+6)</f>
        <v/>
      </c>
      <c r="K3174" s="6" t="str">
        <f aca="false">IF($H3174="","",DATE(YEAR($H3174),MONTH($H3174),1))</f>
        <v/>
      </c>
      <c r="L3174" s="0" t="str">
        <f aca="false">IF($A3174="","",INDEX(CARTAO_COMPRAS!$K:$K,INT((ROW()-2)/20)+2))</f>
        <v/>
      </c>
      <c r="M3174" s="0" t="str">
        <f aca="false">IF($A3174="","","Compra no cartão")</f>
        <v/>
      </c>
    </row>
    <row r="3175" customFormat="false" ht="13.5" hidden="false" customHeight="false" outlineLevel="0" collapsed="false">
      <c r="A3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5" s="0" t="str">
        <f aca="false">IF($A3175="","",INDEX(CARTAO_COMPRAS!$C:$C,INT((ROW()-2)/20)+2))</f>
        <v/>
      </c>
      <c r="C3175" s="0" t="str">
        <f aca="false">IF($A3175="","",INDEX(CARTAO_COMPRAS!$D:$D,INT((ROW()-2)/20)+2))</f>
        <v/>
      </c>
      <c r="D3175" s="0" t="str">
        <f aca="false">IF($A3175="","",INDEX(CARTAO_COMPRAS!$E:$E,INT((ROW()-2)/20)+2))</f>
        <v/>
      </c>
      <c r="E3175" s="0" t="str">
        <f aca="false">IF($A3175="","",INDEX(CARTAO_COMPRAS!$H:$H,INT((ROW()-2)/20)+2)+MOD(ROW()-2,20))</f>
        <v/>
      </c>
      <c r="F3175" s="0" t="str">
        <f aca="false">IF($A3175="","",INDEX(CARTAO_COMPRAS!$G:$G,INT((ROW()-2)/20)+2))</f>
        <v/>
      </c>
      <c r="G3175" s="5" t="str">
        <f aca="false">IF($A3175="","",INDEX(CARTAO_COMPRAS!$I:$I,INT((ROW()-2)/20)+2))</f>
        <v/>
      </c>
      <c r="H3175" s="4" t="str">
        <f aca="false">IF($A3175="","",EDATE(INDEX(CARTAO_COMPRAS!$J:$J,INT((ROW()-2)/20)+2),MOD(ROW()-2,20)))</f>
        <v/>
      </c>
      <c r="I3175" s="4" t="str">
        <f aca="false">IF($H3175="","",$H3175-WEEKDAY($H3175,2)+1)</f>
        <v/>
      </c>
      <c r="J3175" s="4" t="str">
        <f aca="false">IF($I3175="","",$I3175+6)</f>
        <v/>
      </c>
      <c r="K3175" s="6" t="str">
        <f aca="false">IF($H3175="","",DATE(YEAR($H3175),MONTH($H3175),1))</f>
        <v/>
      </c>
      <c r="L3175" s="0" t="str">
        <f aca="false">IF($A3175="","",INDEX(CARTAO_COMPRAS!$K:$K,INT((ROW()-2)/20)+2))</f>
        <v/>
      </c>
      <c r="M3175" s="0" t="str">
        <f aca="false">IF($A3175="","","Compra no cartão")</f>
        <v/>
      </c>
    </row>
    <row r="3176" customFormat="false" ht="13.5" hidden="false" customHeight="false" outlineLevel="0" collapsed="false">
      <c r="A3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6" s="0" t="str">
        <f aca="false">IF($A3176="","",INDEX(CARTAO_COMPRAS!$C:$C,INT((ROW()-2)/20)+2))</f>
        <v/>
      </c>
      <c r="C3176" s="0" t="str">
        <f aca="false">IF($A3176="","",INDEX(CARTAO_COMPRAS!$D:$D,INT((ROW()-2)/20)+2))</f>
        <v/>
      </c>
      <c r="D3176" s="0" t="str">
        <f aca="false">IF($A3176="","",INDEX(CARTAO_COMPRAS!$E:$E,INT((ROW()-2)/20)+2))</f>
        <v/>
      </c>
      <c r="E3176" s="0" t="str">
        <f aca="false">IF($A3176="","",INDEX(CARTAO_COMPRAS!$H:$H,INT((ROW()-2)/20)+2)+MOD(ROW()-2,20))</f>
        <v/>
      </c>
      <c r="F3176" s="0" t="str">
        <f aca="false">IF($A3176="","",INDEX(CARTAO_COMPRAS!$G:$G,INT((ROW()-2)/20)+2))</f>
        <v/>
      </c>
      <c r="G3176" s="5" t="str">
        <f aca="false">IF($A3176="","",INDEX(CARTAO_COMPRAS!$I:$I,INT((ROW()-2)/20)+2))</f>
        <v/>
      </c>
      <c r="H3176" s="4" t="str">
        <f aca="false">IF($A3176="","",EDATE(INDEX(CARTAO_COMPRAS!$J:$J,INT((ROW()-2)/20)+2),MOD(ROW()-2,20)))</f>
        <v/>
      </c>
      <c r="I3176" s="4" t="str">
        <f aca="false">IF($H3176="","",$H3176-WEEKDAY($H3176,2)+1)</f>
        <v/>
      </c>
      <c r="J3176" s="4" t="str">
        <f aca="false">IF($I3176="","",$I3176+6)</f>
        <v/>
      </c>
      <c r="K3176" s="6" t="str">
        <f aca="false">IF($H3176="","",DATE(YEAR($H3176),MONTH($H3176),1))</f>
        <v/>
      </c>
      <c r="L3176" s="0" t="str">
        <f aca="false">IF($A3176="","",INDEX(CARTAO_COMPRAS!$K:$K,INT((ROW()-2)/20)+2))</f>
        <v/>
      </c>
      <c r="M3176" s="0" t="str">
        <f aca="false">IF($A3176="","","Compra no cartão")</f>
        <v/>
      </c>
    </row>
    <row r="3177" customFormat="false" ht="13.5" hidden="false" customHeight="false" outlineLevel="0" collapsed="false">
      <c r="A3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7" s="0" t="str">
        <f aca="false">IF($A3177="","",INDEX(CARTAO_COMPRAS!$C:$C,INT((ROW()-2)/20)+2))</f>
        <v/>
      </c>
      <c r="C3177" s="0" t="str">
        <f aca="false">IF($A3177="","",INDEX(CARTAO_COMPRAS!$D:$D,INT((ROW()-2)/20)+2))</f>
        <v/>
      </c>
      <c r="D3177" s="0" t="str">
        <f aca="false">IF($A3177="","",INDEX(CARTAO_COMPRAS!$E:$E,INT((ROW()-2)/20)+2))</f>
        <v/>
      </c>
      <c r="E3177" s="0" t="str">
        <f aca="false">IF($A3177="","",INDEX(CARTAO_COMPRAS!$H:$H,INT((ROW()-2)/20)+2)+MOD(ROW()-2,20))</f>
        <v/>
      </c>
      <c r="F3177" s="0" t="str">
        <f aca="false">IF($A3177="","",INDEX(CARTAO_COMPRAS!$G:$G,INT((ROW()-2)/20)+2))</f>
        <v/>
      </c>
      <c r="G3177" s="5" t="str">
        <f aca="false">IF($A3177="","",INDEX(CARTAO_COMPRAS!$I:$I,INT((ROW()-2)/20)+2))</f>
        <v/>
      </c>
      <c r="H3177" s="4" t="str">
        <f aca="false">IF($A3177="","",EDATE(INDEX(CARTAO_COMPRAS!$J:$J,INT((ROW()-2)/20)+2),MOD(ROW()-2,20)))</f>
        <v/>
      </c>
      <c r="I3177" s="4" t="str">
        <f aca="false">IF($H3177="","",$H3177-WEEKDAY($H3177,2)+1)</f>
        <v/>
      </c>
      <c r="J3177" s="4" t="str">
        <f aca="false">IF($I3177="","",$I3177+6)</f>
        <v/>
      </c>
      <c r="K3177" s="6" t="str">
        <f aca="false">IF($H3177="","",DATE(YEAR($H3177),MONTH($H3177),1))</f>
        <v/>
      </c>
      <c r="L3177" s="0" t="str">
        <f aca="false">IF($A3177="","",INDEX(CARTAO_COMPRAS!$K:$K,INT((ROW()-2)/20)+2))</f>
        <v/>
      </c>
      <c r="M3177" s="0" t="str">
        <f aca="false">IF($A3177="","","Compra no cartão")</f>
        <v/>
      </c>
    </row>
    <row r="3178" customFormat="false" ht="13.5" hidden="false" customHeight="false" outlineLevel="0" collapsed="false">
      <c r="A3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8" s="0" t="str">
        <f aca="false">IF($A3178="","",INDEX(CARTAO_COMPRAS!$C:$C,INT((ROW()-2)/20)+2))</f>
        <v/>
      </c>
      <c r="C3178" s="0" t="str">
        <f aca="false">IF($A3178="","",INDEX(CARTAO_COMPRAS!$D:$D,INT((ROW()-2)/20)+2))</f>
        <v/>
      </c>
      <c r="D3178" s="0" t="str">
        <f aca="false">IF($A3178="","",INDEX(CARTAO_COMPRAS!$E:$E,INT((ROW()-2)/20)+2))</f>
        <v/>
      </c>
      <c r="E3178" s="0" t="str">
        <f aca="false">IF($A3178="","",INDEX(CARTAO_COMPRAS!$H:$H,INT((ROW()-2)/20)+2)+MOD(ROW()-2,20))</f>
        <v/>
      </c>
      <c r="F3178" s="0" t="str">
        <f aca="false">IF($A3178="","",INDEX(CARTAO_COMPRAS!$G:$G,INT((ROW()-2)/20)+2))</f>
        <v/>
      </c>
      <c r="G3178" s="5" t="str">
        <f aca="false">IF($A3178="","",INDEX(CARTAO_COMPRAS!$I:$I,INT((ROW()-2)/20)+2))</f>
        <v/>
      </c>
      <c r="H3178" s="4" t="str">
        <f aca="false">IF($A3178="","",EDATE(INDEX(CARTAO_COMPRAS!$J:$J,INT((ROW()-2)/20)+2),MOD(ROW()-2,20)))</f>
        <v/>
      </c>
      <c r="I3178" s="4" t="str">
        <f aca="false">IF($H3178="","",$H3178-WEEKDAY($H3178,2)+1)</f>
        <v/>
      </c>
      <c r="J3178" s="4" t="str">
        <f aca="false">IF($I3178="","",$I3178+6)</f>
        <v/>
      </c>
      <c r="K3178" s="6" t="str">
        <f aca="false">IF($H3178="","",DATE(YEAR($H3178),MONTH($H3178),1))</f>
        <v/>
      </c>
      <c r="L3178" s="0" t="str">
        <f aca="false">IF($A3178="","",INDEX(CARTAO_COMPRAS!$K:$K,INT((ROW()-2)/20)+2))</f>
        <v/>
      </c>
      <c r="M3178" s="0" t="str">
        <f aca="false">IF($A3178="","","Compra no cartão")</f>
        <v/>
      </c>
    </row>
    <row r="3179" customFormat="false" ht="13.5" hidden="false" customHeight="false" outlineLevel="0" collapsed="false">
      <c r="A3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79" s="0" t="str">
        <f aca="false">IF($A3179="","",INDEX(CARTAO_COMPRAS!$C:$C,INT((ROW()-2)/20)+2))</f>
        <v/>
      </c>
      <c r="C3179" s="0" t="str">
        <f aca="false">IF($A3179="","",INDEX(CARTAO_COMPRAS!$D:$D,INT((ROW()-2)/20)+2))</f>
        <v/>
      </c>
      <c r="D3179" s="0" t="str">
        <f aca="false">IF($A3179="","",INDEX(CARTAO_COMPRAS!$E:$E,INT((ROW()-2)/20)+2))</f>
        <v/>
      </c>
      <c r="E3179" s="0" t="str">
        <f aca="false">IF($A3179="","",INDEX(CARTAO_COMPRAS!$H:$H,INT((ROW()-2)/20)+2)+MOD(ROW()-2,20))</f>
        <v/>
      </c>
      <c r="F3179" s="0" t="str">
        <f aca="false">IF($A3179="","",INDEX(CARTAO_COMPRAS!$G:$G,INT((ROW()-2)/20)+2))</f>
        <v/>
      </c>
      <c r="G3179" s="5" t="str">
        <f aca="false">IF($A3179="","",INDEX(CARTAO_COMPRAS!$I:$I,INT((ROW()-2)/20)+2))</f>
        <v/>
      </c>
      <c r="H3179" s="4" t="str">
        <f aca="false">IF($A3179="","",EDATE(INDEX(CARTAO_COMPRAS!$J:$J,INT((ROW()-2)/20)+2),MOD(ROW()-2,20)))</f>
        <v/>
      </c>
      <c r="I3179" s="4" t="str">
        <f aca="false">IF($H3179="","",$H3179-WEEKDAY($H3179,2)+1)</f>
        <v/>
      </c>
      <c r="J3179" s="4" t="str">
        <f aca="false">IF($I3179="","",$I3179+6)</f>
        <v/>
      </c>
      <c r="K3179" s="6" t="str">
        <f aca="false">IF($H3179="","",DATE(YEAR($H3179),MONTH($H3179),1))</f>
        <v/>
      </c>
      <c r="L3179" s="0" t="str">
        <f aca="false">IF($A3179="","",INDEX(CARTAO_COMPRAS!$K:$K,INT((ROW()-2)/20)+2))</f>
        <v/>
      </c>
      <c r="M3179" s="0" t="str">
        <f aca="false">IF($A3179="","","Compra no cartão")</f>
        <v/>
      </c>
    </row>
    <row r="3180" customFormat="false" ht="13.5" hidden="false" customHeight="false" outlineLevel="0" collapsed="false">
      <c r="A3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0" s="0" t="str">
        <f aca="false">IF($A3180="","",INDEX(CARTAO_COMPRAS!$C:$C,INT((ROW()-2)/20)+2))</f>
        <v/>
      </c>
      <c r="C3180" s="0" t="str">
        <f aca="false">IF($A3180="","",INDEX(CARTAO_COMPRAS!$D:$D,INT((ROW()-2)/20)+2))</f>
        <v/>
      </c>
      <c r="D3180" s="0" t="str">
        <f aca="false">IF($A3180="","",INDEX(CARTAO_COMPRAS!$E:$E,INT((ROW()-2)/20)+2))</f>
        <v/>
      </c>
      <c r="E3180" s="0" t="str">
        <f aca="false">IF($A3180="","",INDEX(CARTAO_COMPRAS!$H:$H,INT((ROW()-2)/20)+2)+MOD(ROW()-2,20))</f>
        <v/>
      </c>
      <c r="F3180" s="0" t="str">
        <f aca="false">IF($A3180="","",INDEX(CARTAO_COMPRAS!$G:$G,INT((ROW()-2)/20)+2))</f>
        <v/>
      </c>
      <c r="G3180" s="5" t="str">
        <f aca="false">IF($A3180="","",INDEX(CARTAO_COMPRAS!$I:$I,INT((ROW()-2)/20)+2))</f>
        <v/>
      </c>
      <c r="H3180" s="4" t="str">
        <f aca="false">IF($A3180="","",EDATE(INDEX(CARTAO_COMPRAS!$J:$J,INT((ROW()-2)/20)+2),MOD(ROW()-2,20)))</f>
        <v/>
      </c>
      <c r="I3180" s="4" t="str">
        <f aca="false">IF($H3180="","",$H3180-WEEKDAY($H3180,2)+1)</f>
        <v/>
      </c>
      <c r="J3180" s="4" t="str">
        <f aca="false">IF($I3180="","",$I3180+6)</f>
        <v/>
      </c>
      <c r="K3180" s="6" t="str">
        <f aca="false">IF($H3180="","",DATE(YEAR($H3180),MONTH($H3180),1))</f>
        <v/>
      </c>
      <c r="L3180" s="0" t="str">
        <f aca="false">IF($A3180="","",INDEX(CARTAO_COMPRAS!$K:$K,INT((ROW()-2)/20)+2))</f>
        <v/>
      </c>
      <c r="M3180" s="0" t="str">
        <f aca="false">IF($A3180="","","Compra no cartão")</f>
        <v/>
      </c>
    </row>
    <row r="3181" customFormat="false" ht="13.5" hidden="false" customHeight="false" outlineLevel="0" collapsed="false">
      <c r="A3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1" s="0" t="str">
        <f aca="false">IF($A3181="","",INDEX(CARTAO_COMPRAS!$C:$C,INT((ROW()-2)/20)+2))</f>
        <v/>
      </c>
      <c r="C3181" s="0" t="str">
        <f aca="false">IF($A3181="","",INDEX(CARTAO_COMPRAS!$D:$D,INT((ROW()-2)/20)+2))</f>
        <v/>
      </c>
      <c r="D3181" s="0" t="str">
        <f aca="false">IF($A3181="","",INDEX(CARTAO_COMPRAS!$E:$E,INT((ROW()-2)/20)+2))</f>
        <v/>
      </c>
      <c r="E3181" s="0" t="str">
        <f aca="false">IF($A3181="","",INDEX(CARTAO_COMPRAS!$H:$H,INT((ROW()-2)/20)+2)+MOD(ROW()-2,20))</f>
        <v/>
      </c>
      <c r="F3181" s="0" t="str">
        <f aca="false">IF($A3181="","",INDEX(CARTAO_COMPRAS!$G:$G,INT((ROW()-2)/20)+2))</f>
        <v/>
      </c>
      <c r="G3181" s="5" t="str">
        <f aca="false">IF($A3181="","",INDEX(CARTAO_COMPRAS!$I:$I,INT((ROW()-2)/20)+2))</f>
        <v/>
      </c>
      <c r="H3181" s="4" t="str">
        <f aca="false">IF($A3181="","",EDATE(INDEX(CARTAO_COMPRAS!$J:$J,INT((ROW()-2)/20)+2),MOD(ROW()-2,20)))</f>
        <v/>
      </c>
      <c r="I3181" s="4" t="str">
        <f aca="false">IF($H3181="","",$H3181-WEEKDAY($H3181,2)+1)</f>
        <v/>
      </c>
      <c r="J3181" s="4" t="str">
        <f aca="false">IF($I3181="","",$I3181+6)</f>
        <v/>
      </c>
      <c r="K3181" s="6" t="str">
        <f aca="false">IF($H3181="","",DATE(YEAR($H3181),MONTH($H3181),1))</f>
        <v/>
      </c>
      <c r="L3181" s="0" t="str">
        <f aca="false">IF($A3181="","",INDEX(CARTAO_COMPRAS!$K:$K,INT((ROW()-2)/20)+2))</f>
        <v/>
      </c>
      <c r="M3181" s="0" t="str">
        <f aca="false">IF($A3181="","","Compra no cartão")</f>
        <v/>
      </c>
    </row>
    <row r="3182" customFormat="false" ht="13.5" hidden="false" customHeight="false" outlineLevel="0" collapsed="false">
      <c r="A31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2" s="0" t="str">
        <f aca="false">IF($A3182="","",INDEX(CARTAO_COMPRAS!$C:$C,INT((ROW()-2)/20)+2))</f>
        <v/>
      </c>
      <c r="C3182" s="0" t="str">
        <f aca="false">IF($A3182="","",INDEX(CARTAO_COMPRAS!$D:$D,INT((ROW()-2)/20)+2))</f>
        <v/>
      </c>
      <c r="D3182" s="0" t="str">
        <f aca="false">IF($A3182="","",INDEX(CARTAO_COMPRAS!$E:$E,INT((ROW()-2)/20)+2))</f>
        <v/>
      </c>
      <c r="E3182" s="0" t="str">
        <f aca="false">IF($A3182="","",INDEX(CARTAO_COMPRAS!$H:$H,INT((ROW()-2)/20)+2)+MOD(ROW()-2,20))</f>
        <v/>
      </c>
      <c r="F3182" s="0" t="str">
        <f aca="false">IF($A3182="","",INDEX(CARTAO_COMPRAS!$G:$G,INT((ROW()-2)/20)+2))</f>
        <v/>
      </c>
      <c r="G3182" s="5" t="str">
        <f aca="false">IF($A3182="","",INDEX(CARTAO_COMPRAS!$I:$I,INT((ROW()-2)/20)+2))</f>
        <v/>
      </c>
      <c r="H3182" s="4" t="str">
        <f aca="false">IF($A3182="","",EDATE(INDEX(CARTAO_COMPRAS!$J:$J,INT((ROW()-2)/20)+2),MOD(ROW()-2,20)))</f>
        <v/>
      </c>
      <c r="I3182" s="4" t="str">
        <f aca="false">IF($H3182="","",$H3182-WEEKDAY($H3182,2)+1)</f>
        <v/>
      </c>
      <c r="J3182" s="4" t="str">
        <f aca="false">IF($I3182="","",$I3182+6)</f>
        <v/>
      </c>
      <c r="K3182" s="6" t="str">
        <f aca="false">IF($H3182="","",DATE(YEAR($H3182),MONTH($H3182),1))</f>
        <v/>
      </c>
      <c r="L3182" s="0" t="str">
        <f aca="false">IF($A3182="","",INDEX(CARTAO_COMPRAS!$K:$K,INT((ROW()-2)/20)+2))</f>
        <v/>
      </c>
      <c r="M3182" s="0" t="str">
        <f aca="false">IF($A3182="","","Compra no cartão")</f>
        <v/>
      </c>
    </row>
    <row r="3183" customFormat="false" ht="13.5" hidden="false" customHeight="false" outlineLevel="0" collapsed="false">
      <c r="A3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3" s="0" t="str">
        <f aca="false">IF($A3183="","",INDEX(CARTAO_COMPRAS!$C:$C,INT((ROW()-2)/20)+2))</f>
        <v/>
      </c>
      <c r="C3183" s="0" t="str">
        <f aca="false">IF($A3183="","",INDEX(CARTAO_COMPRAS!$D:$D,INT((ROW()-2)/20)+2))</f>
        <v/>
      </c>
      <c r="D3183" s="0" t="str">
        <f aca="false">IF($A3183="","",INDEX(CARTAO_COMPRAS!$E:$E,INT((ROW()-2)/20)+2))</f>
        <v/>
      </c>
      <c r="E3183" s="0" t="str">
        <f aca="false">IF($A3183="","",INDEX(CARTAO_COMPRAS!$H:$H,INT((ROW()-2)/20)+2)+MOD(ROW()-2,20))</f>
        <v/>
      </c>
      <c r="F3183" s="0" t="str">
        <f aca="false">IF($A3183="","",INDEX(CARTAO_COMPRAS!$G:$G,INT((ROW()-2)/20)+2))</f>
        <v/>
      </c>
      <c r="G3183" s="5" t="str">
        <f aca="false">IF($A3183="","",INDEX(CARTAO_COMPRAS!$I:$I,INT((ROW()-2)/20)+2))</f>
        <v/>
      </c>
      <c r="H3183" s="4" t="str">
        <f aca="false">IF($A3183="","",EDATE(INDEX(CARTAO_COMPRAS!$J:$J,INT((ROW()-2)/20)+2),MOD(ROW()-2,20)))</f>
        <v/>
      </c>
      <c r="I3183" s="4" t="str">
        <f aca="false">IF($H3183="","",$H3183-WEEKDAY($H3183,2)+1)</f>
        <v/>
      </c>
      <c r="J3183" s="4" t="str">
        <f aca="false">IF($I3183="","",$I3183+6)</f>
        <v/>
      </c>
      <c r="K3183" s="6" t="str">
        <f aca="false">IF($H3183="","",DATE(YEAR($H3183),MONTH($H3183),1))</f>
        <v/>
      </c>
      <c r="L3183" s="0" t="str">
        <f aca="false">IF($A3183="","",INDEX(CARTAO_COMPRAS!$K:$K,INT((ROW()-2)/20)+2))</f>
        <v/>
      </c>
      <c r="M3183" s="0" t="str">
        <f aca="false">IF($A3183="","","Compra no cartão")</f>
        <v/>
      </c>
    </row>
    <row r="3184" customFormat="false" ht="13.5" hidden="false" customHeight="false" outlineLevel="0" collapsed="false">
      <c r="A3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4" s="0" t="str">
        <f aca="false">IF($A3184="","",INDEX(CARTAO_COMPRAS!$C:$C,INT((ROW()-2)/20)+2))</f>
        <v/>
      </c>
      <c r="C3184" s="0" t="str">
        <f aca="false">IF($A3184="","",INDEX(CARTAO_COMPRAS!$D:$D,INT((ROW()-2)/20)+2))</f>
        <v/>
      </c>
      <c r="D3184" s="0" t="str">
        <f aca="false">IF($A3184="","",INDEX(CARTAO_COMPRAS!$E:$E,INT((ROW()-2)/20)+2))</f>
        <v/>
      </c>
      <c r="E3184" s="0" t="str">
        <f aca="false">IF($A3184="","",INDEX(CARTAO_COMPRAS!$H:$H,INT((ROW()-2)/20)+2)+MOD(ROW()-2,20))</f>
        <v/>
      </c>
      <c r="F3184" s="0" t="str">
        <f aca="false">IF($A3184="","",INDEX(CARTAO_COMPRAS!$G:$G,INT((ROW()-2)/20)+2))</f>
        <v/>
      </c>
      <c r="G3184" s="5" t="str">
        <f aca="false">IF($A3184="","",INDEX(CARTAO_COMPRAS!$I:$I,INT((ROW()-2)/20)+2))</f>
        <v/>
      </c>
      <c r="H3184" s="4" t="str">
        <f aca="false">IF($A3184="","",EDATE(INDEX(CARTAO_COMPRAS!$J:$J,INT((ROW()-2)/20)+2),MOD(ROW()-2,20)))</f>
        <v/>
      </c>
      <c r="I3184" s="4" t="str">
        <f aca="false">IF($H3184="","",$H3184-WEEKDAY($H3184,2)+1)</f>
        <v/>
      </c>
      <c r="J3184" s="4" t="str">
        <f aca="false">IF($I3184="","",$I3184+6)</f>
        <v/>
      </c>
      <c r="K3184" s="6" t="str">
        <f aca="false">IF($H3184="","",DATE(YEAR($H3184),MONTH($H3184),1))</f>
        <v/>
      </c>
      <c r="L3184" s="0" t="str">
        <f aca="false">IF($A3184="","",INDEX(CARTAO_COMPRAS!$K:$K,INT((ROW()-2)/20)+2))</f>
        <v/>
      </c>
      <c r="M3184" s="0" t="str">
        <f aca="false">IF($A3184="","","Compra no cartão")</f>
        <v/>
      </c>
    </row>
    <row r="3185" customFormat="false" ht="13.5" hidden="false" customHeight="false" outlineLevel="0" collapsed="false">
      <c r="A3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5" s="0" t="str">
        <f aca="false">IF($A3185="","",INDEX(CARTAO_COMPRAS!$C:$C,INT((ROW()-2)/20)+2))</f>
        <v/>
      </c>
      <c r="C3185" s="0" t="str">
        <f aca="false">IF($A3185="","",INDEX(CARTAO_COMPRAS!$D:$D,INT((ROW()-2)/20)+2))</f>
        <v/>
      </c>
      <c r="D3185" s="0" t="str">
        <f aca="false">IF($A3185="","",INDEX(CARTAO_COMPRAS!$E:$E,INT((ROW()-2)/20)+2))</f>
        <v/>
      </c>
      <c r="E3185" s="0" t="str">
        <f aca="false">IF($A3185="","",INDEX(CARTAO_COMPRAS!$H:$H,INT((ROW()-2)/20)+2)+MOD(ROW()-2,20))</f>
        <v/>
      </c>
      <c r="F3185" s="0" t="str">
        <f aca="false">IF($A3185="","",INDEX(CARTAO_COMPRAS!$G:$G,INT((ROW()-2)/20)+2))</f>
        <v/>
      </c>
      <c r="G3185" s="5" t="str">
        <f aca="false">IF($A3185="","",INDEX(CARTAO_COMPRAS!$I:$I,INT((ROW()-2)/20)+2))</f>
        <v/>
      </c>
      <c r="H3185" s="4" t="str">
        <f aca="false">IF($A3185="","",EDATE(INDEX(CARTAO_COMPRAS!$J:$J,INT((ROW()-2)/20)+2),MOD(ROW()-2,20)))</f>
        <v/>
      </c>
      <c r="I3185" s="4" t="str">
        <f aca="false">IF($H3185="","",$H3185-WEEKDAY($H3185,2)+1)</f>
        <v/>
      </c>
      <c r="J3185" s="4" t="str">
        <f aca="false">IF($I3185="","",$I3185+6)</f>
        <v/>
      </c>
      <c r="K3185" s="6" t="str">
        <f aca="false">IF($H3185="","",DATE(YEAR($H3185),MONTH($H3185),1))</f>
        <v/>
      </c>
      <c r="L3185" s="0" t="str">
        <f aca="false">IF($A3185="","",INDEX(CARTAO_COMPRAS!$K:$K,INT((ROW()-2)/20)+2))</f>
        <v/>
      </c>
      <c r="M3185" s="0" t="str">
        <f aca="false">IF($A3185="","","Compra no cartão")</f>
        <v/>
      </c>
    </row>
    <row r="3186" customFormat="false" ht="13.5" hidden="false" customHeight="false" outlineLevel="0" collapsed="false">
      <c r="A3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6" s="0" t="str">
        <f aca="false">IF($A3186="","",INDEX(CARTAO_COMPRAS!$C:$C,INT((ROW()-2)/20)+2))</f>
        <v/>
      </c>
      <c r="C3186" s="0" t="str">
        <f aca="false">IF($A3186="","",INDEX(CARTAO_COMPRAS!$D:$D,INT((ROW()-2)/20)+2))</f>
        <v/>
      </c>
      <c r="D3186" s="0" t="str">
        <f aca="false">IF($A3186="","",INDEX(CARTAO_COMPRAS!$E:$E,INT((ROW()-2)/20)+2))</f>
        <v/>
      </c>
      <c r="E3186" s="0" t="str">
        <f aca="false">IF($A3186="","",INDEX(CARTAO_COMPRAS!$H:$H,INT((ROW()-2)/20)+2)+MOD(ROW()-2,20))</f>
        <v/>
      </c>
      <c r="F3186" s="0" t="str">
        <f aca="false">IF($A3186="","",INDEX(CARTAO_COMPRAS!$G:$G,INT((ROW()-2)/20)+2))</f>
        <v/>
      </c>
      <c r="G3186" s="5" t="str">
        <f aca="false">IF($A3186="","",INDEX(CARTAO_COMPRAS!$I:$I,INT((ROW()-2)/20)+2))</f>
        <v/>
      </c>
      <c r="H3186" s="4" t="str">
        <f aca="false">IF($A3186="","",EDATE(INDEX(CARTAO_COMPRAS!$J:$J,INT((ROW()-2)/20)+2),MOD(ROW()-2,20)))</f>
        <v/>
      </c>
      <c r="I3186" s="4" t="str">
        <f aca="false">IF($H3186="","",$H3186-WEEKDAY($H3186,2)+1)</f>
        <v/>
      </c>
      <c r="J3186" s="4" t="str">
        <f aca="false">IF($I3186="","",$I3186+6)</f>
        <v/>
      </c>
      <c r="K3186" s="6" t="str">
        <f aca="false">IF($H3186="","",DATE(YEAR($H3186),MONTH($H3186),1))</f>
        <v/>
      </c>
      <c r="L3186" s="0" t="str">
        <f aca="false">IF($A3186="","",INDEX(CARTAO_COMPRAS!$K:$K,INT((ROW()-2)/20)+2))</f>
        <v/>
      </c>
      <c r="M3186" s="0" t="str">
        <f aca="false">IF($A3186="","","Compra no cartão")</f>
        <v/>
      </c>
    </row>
    <row r="3187" customFormat="false" ht="13.5" hidden="false" customHeight="false" outlineLevel="0" collapsed="false">
      <c r="A3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7" s="0" t="str">
        <f aca="false">IF($A3187="","",INDEX(CARTAO_COMPRAS!$C:$C,INT((ROW()-2)/20)+2))</f>
        <v/>
      </c>
      <c r="C3187" s="0" t="str">
        <f aca="false">IF($A3187="","",INDEX(CARTAO_COMPRAS!$D:$D,INT((ROW()-2)/20)+2))</f>
        <v/>
      </c>
      <c r="D3187" s="0" t="str">
        <f aca="false">IF($A3187="","",INDEX(CARTAO_COMPRAS!$E:$E,INT((ROW()-2)/20)+2))</f>
        <v/>
      </c>
      <c r="E3187" s="0" t="str">
        <f aca="false">IF($A3187="","",INDEX(CARTAO_COMPRAS!$H:$H,INT((ROW()-2)/20)+2)+MOD(ROW()-2,20))</f>
        <v/>
      </c>
      <c r="F3187" s="0" t="str">
        <f aca="false">IF($A3187="","",INDEX(CARTAO_COMPRAS!$G:$G,INT((ROW()-2)/20)+2))</f>
        <v/>
      </c>
      <c r="G3187" s="5" t="str">
        <f aca="false">IF($A3187="","",INDEX(CARTAO_COMPRAS!$I:$I,INT((ROW()-2)/20)+2))</f>
        <v/>
      </c>
      <c r="H3187" s="4" t="str">
        <f aca="false">IF($A3187="","",EDATE(INDEX(CARTAO_COMPRAS!$J:$J,INT((ROW()-2)/20)+2),MOD(ROW()-2,20)))</f>
        <v/>
      </c>
      <c r="I3187" s="4" t="str">
        <f aca="false">IF($H3187="","",$H3187-WEEKDAY($H3187,2)+1)</f>
        <v/>
      </c>
      <c r="J3187" s="4" t="str">
        <f aca="false">IF($I3187="","",$I3187+6)</f>
        <v/>
      </c>
      <c r="K3187" s="6" t="str">
        <f aca="false">IF($H3187="","",DATE(YEAR($H3187),MONTH($H3187),1))</f>
        <v/>
      </c>
      <c r="L3187" s="0" t="str">
        <f aca="false">IF($A3187="","",INDEX(CARTAO_COMPRAS!$K:$K,INT((ROW()-2)/20)+2))</f>
        <v/>
      </c>
      <c r="M3187" s="0" t="str">
        <f aca="false">IF($A3187="","","Compra no cartão")</f>
        <v/>
      </c>
    </row>
    <row r="3188" customFormat="false" ht="13.5" hidden="false" customHeight="false" outlineLevel="0" collapsed="false">
      <c r="A3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8" s="0" t="str">
        <f aca="false">IF($A3188="","",INDEX(CARTAO_COMPRAS!$C:$C,INT((ROW()-2)/20)+2))</f>
        <v/>
      </c>
      <c r="C3188" s="0" t="str">
        <f aca="false">IF($A3188="","",INDEX(CARTAO_COMPRAS!$D:$D,INT((ROW()-2)/20)+2))</f>
        <v/>
      </c>
      <c r="D3188" s="0" t="str">
        <f aca="false">IF($A3188="","",INDEX(CARTAO_COMPRAS!$E:$E,INT((ROW()-2)/20)+2))</f>
        <v/>
      </c>
      <c r="E3188" s="0" t="str">
        <f aca="false">IF($A3188="","",INDEX(CARTAO_COMPRAS!$H:$H,INT((ROW()-2)/20)+2)+MOD(ROW()-2,20))</f>
        <v/>
      </c>
      <c r="F3188" s="0" t="str">
        <f aca="false">IF($A3188="","",INDEX(CARTAO_COMPRAS!$G:$G,INT((ROW()-2)/20)+2))</f>
        <v/>
      </c>
      <c r="G3188" s="5" t="str">
        <f aca="false">IF($A3188="","",INDEX(CARTAO_COMPRAS!$I:$I,INT((ROW()-2)/20)+2))</f>
        <v/>
      </c>
      <c r="H3188" s="4" t="str">
        <f aca="false">IF($A3188="","",EDATE(INDEX(CARTAO_COMPRAS!$J:$J,INT((ROW()-2)/20)+2),MOD(ROW()-2,20)))</f>
        <v/>
      </c>
      <c r="I3188" s="4" t="str">
        <f aca="false">IF($H3188="","",$H3188-WEEKDAY($H3188,2)+1)</f>
        <v/>
      </c>
      <c r="J3188" s="4" t="str">
        <f aca="false">IF($I3188="","",$I3188+6)</f>
        <v/>
      </c>
      <c r="K3188" s="6" t="str">
        <f aca="false">IF($H3188="","",DATE(YEAR($H3188),MONTH($H3188),1))</f>
        <v/>
      </c>
      <c r="L3188" s="0" t="str">
        <f aca="false">IF($A3188="","",INDEX(CARTAO_COMPRAS!$K:$K,INT((ROW()-2)/20)+2))</f>
        <v/>
      </c>
      <c r="M3188" s="0" t="str">
        <f aca="false">IF($A3188="","","Compra no cartão")</f>
        <v/>
      </c>
    </row>
    <row r="3189" customFormat="false" ht="13.5" hidden="false" customHeight="false" outlineLevel="0" collapsed="false">
      <c r="A3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89" s="0" t="str">
        <f aca="false">IF($A3189="","",INDEX(CARTAO_COMPRAS!$C:$C,INT((ROW()-2)/20)+2))</f>
        <v/>
      </c>
      <c r="C3189" s="0" t="str">
        <f aca="false">IF($A3189="","",INDEX(CARTAO_COMPRAS!$D:$D,INT((ROW()-2)/20)+2))</f>
        <v/>
      </c>
      <c r="D3189" s="0" t="str">
        <f aca="false">IF($A3189="","",INDEX(CARTAO_COMPRAS!$E:$E,INT((ROW()-2)/20)+2))</f>
        <v/>
      </c>
      <c r="E3189" s="0" t="str">
        <f aca="false">IF($A3189="","",INDEX(CARTAO_COMPRAS!$H:$H,INT((ROW()-2)/20)+2)+MOD(ROW()-2,20))</f>
        <v/>
      </c>
      <c r="F3189" s="0" t="str">
        <f aca="false">IF($A3189="","",INDEX(CARTAO_COMPRAS!$G:$G,INT((ROW()-2)/20)+2))</f>
        <v/>
      </c>
      <c r="G3189" s="5" t="str">
        <f aca="false">IF($A3189="","",INDEX(CARTAO_COMPRAS!$I:$I,INT((ROW()-2)/20)+2))</f>
        <v/>
      </c>
      <c r="H3189" s="4" t="str">
        <f aca="false">IF($A3189="","",EDATE(INDEX(CARTAO_COMPRAS!$J:$J,INT((ROW()-2)/20)+2),MOD(ROW()-2,20)))</f>
        <v/>
      </c>
      <c r="I3189" s="4" t="str">
        <f aca="false">IF($H3189="","",$H3189-WEEKDAY($H3189,2)+1)</f>
        <v/>
      </c>
      <c r="J3189" s="4" t="str">
        <f aca="false">IF($I3189="","",$I3189+6)</f>
        <v/>
      </c>
      <c r="K3189" s="6" t="str">
        <f aca="false">IF($H3189="","",DATE(YEAR($H3189),MONTH($H3189),1))</f>
        <v/>
      </c>
      <c r="L3189" s="0" t="str">
        <f aca="false">IF($A3189="","",INDEX(CARTAO_COMPRAS!$K:$K,INT((ROW()-2)/20)+2))</f>
        <v/>
      </c>
      <c r="M3189" s="0" t="str">
        <f aca="false">IF($A3189="","","Compra no cartão")</f>
        <v/>
      </c>
    </row>
    <row r="3190" customFormat="false" ht="13.5" hidden="false" customHeight="false" outlineLevel="0" collapsed="false">
      <c r="A3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0" s="0" t="str">
        <f aca="false">IF($A3190="","",INDEX(CARTAO_COMPRAS!$C:$C,INT((ROW()-2)/20)+2))</f>
        <v/>
      </c>
      <c r="C3190" s="0" t="str">
        <f aca="false">IF($A3190="","",INDEX(CARTAO_COMPRAS!$D:$D,INT((ROW()-2)/20)+2))</f>
        <v/>
      </c>
      <c r="D3190" s="0" t="str">
        <f aca="false">IF($A3190="","",INDEX(CARTAO_COMPRAS!$E:$E,INT((ROW()-2)/20)+2))</f>
        <v/>
      </c>
      <c r="E3190" s="0" t="str">
        <f aca="false">IF($A3190="","",INDEX(CARTAO_COMPRAS!$H:$H,INT((ROW()-2)/20)+2)+MOD(ROW()-2,20))</f>
        <v/>
      </c>
      <c r="F3190" s="0" t="str">
        <f aca="false">IF($A3190="","",INDEX(CARTAO_COMPRAS!$G:$G,INT((ROW()-2)/20)+2))</f>
        <v/>
      </c>
      <c r="G3190" s="5" t="str">
        <f aca="false">IF($A3190="","",INDEX(CARTAO_COMPRAS!$I:$I,INT((ROW()-2)/20)+2))</f>
        <v/>
      </c>
      <c r="H3190" s="4" t="str">
        <f aca="false">IF($A3190="","",EDATE(INDEX(CARTAO_COMPRAS!$J:$J,INT((ROW()-2)/20)+2),MOD(ROW()-2,20)))</f>
        <v/>
      </c>
      <c r="I3190" s="4" t="str">
        <f aca="false">IF($H3190="","",$H3190-WEEKDAY($H3190,2)+1)</f>
        <v/>
      </c>
      <c r="J3190" s="4" t="str">
        <f aca="false">IF($I3190="","",$I3190+6)</f>
        <v/>
      </c>
      <c r="K3190" s="6" t="str">
        <f aca="false">IF($H3190="","",DATE(YEAR($H3190),MONTH($H3190),1))</f>
        <v/>
      </c>
      <c r="L3190" s="0" t="str">
        <f aca="false">IF($A3190="","",INDEX(CARTAO_COMPRAS!$K:$K,INT((ROW()-2)/20)+2))</f>
        <v/>
      </c>
      <c r="M3190" s="0" t="str">
        <f aca="false">IF($A3190="","","Compra no cartão")</f>
        <v/>
      </c>
    </row>
    <row r="3191" customFormat="false" ht="13.5" hidden="false" customHeight="false" outlineLevel="0" collapsed="false">
      <c r="A3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1" s="0" t="str">
        <f aca="false">IF($A3191="","",INDEX(CARTAO_COMPRAS!$C:$C,INT((ROW()-2)/20)+2))</f>
        <v/>
      </c>
      <c r="C3191" s="0" t="str">
        <f aca="false">IF($A3191="","",INDEX(CARTAO_COMPRAS!$D:$D,INT((ROW()-2)/20)+2))</f>
        <v/>
      </c>
      <c r="D3191" s="0" t="str">
        <f aca="false">IF($A3191="","",INDEX(CARTAO_COMPRAS!$E:$E,INT((ROW()-2)/20)+2))</f>
        <v/>
      </c>
      <c r="E3191" s="0" t="str">
        <f aca="false">IF($A3191="","",INDEX(CARTAO_COMPRAS!$H:$H,INT((ROW()-2)/20)+2)+MOD(ROW()-2,20))</f>
        <v/>
      </c>
      <c r="F3191" s="0" t="str">
        <f aca="false">IF($A3191="","",INDEX(CARTAO_COMPRAS!$G:$G,INT((ROW()-2)/20)+2))</f>
        <v/>
      </c>
      <c r="G3191" s="5" t="str">
        <f aca="false">IF($A3191="","",INDEX(CARTAO_COMPRAS!$I:$I,INT((ROW()-2)/20)+2))</f>
        <v/>
      </c>
      <c r="H3191" s="4" t="str">
        <f aca="false">IF($A3191="","",EDATE(INDEX(CARTAO_COMPRAS!$J:$J,INT((ROW()-2)/20)+2),MOD(ROW()-2,20)))</f>
        <v/>
      </c>
      <c r="I3191" s="4" t="str">
        <f aca="false">IF($H3191="","",$H3191-WEEKDAY($H3191,2)+1)</f>
        <v/>
      </c>
      <c r="J3191" s="4" t="str">
        <f aca="false">IF($I3191="","",$I3191+6)</f>
        <v/>
      </c>
      <c r="K3191" s="6" t="str">
        <f aca="false">IF($H3191="","",DATE(YEAR($H3191),MONTH($H3191),1))</f>
        <v/>
      </c>
      <c r="L3191" s="0" t="str">
        <f aca="false">IF($A3191="","",INDEX(CARTAO_COMPRAS!$K:$K,INT((ROW()-2)/20)+2))</f>
        <v/>
      </c>
      <c r="M3191" s="0" t="str">
        <f aca="false">IF($A3191="","","Compra no cartão")</f>
        <v/>
      </c>
    </row>
    <row r="3192" customFormat="false" ht="13.5" hidden="false" customHeight="false" outlineLevel="0" collapsed="false">
      <c r="A3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2" s="0" t="str">
        <f aca="false">IF($A3192="","",INDEX(CARTAO_COMPRAS!$C:$C,INT((ROW()-2)/20)+2))</f>
        <v/>
      </c>
      <c r="C3192" s="0" t="str">
        <f aca="false">IF($A3192="","",INDEX(CARTAO_COMPRAS!$D:$D,INT((ROW()-2)/20)+2))</f>
        <v/>
      </c>
      <c r="D3192" s="0" t="str">
        <f aca="false">IF($A3192="","",INDEX(CARTAO_COMPRAS!$E:$E,INT((ROW()-2)/20)+2))</f>
        <v/>
      </c>
      <c r="E3192" s="0" t="str">
        <f aca="false">IF($A3192="","",INDEX(CARTAO_COMPRAS!$H:$H,INT((ROW()-2)/20)+2)+MOD(ROW()-2,20))</f>
        <v/>
      </c>
      <c r="F3192" s="0" t="str">
        <f aca="false">IF($A3192="","",INDEX(CARTAO_COMPRAS!$G:$G,INT((ROW()-2)/20)+2))</f>
        <v/>
      </c>
      <c r="G3192" s="5" t="str">
        <f aca="false">IF($A3192="","",INDEX(CARTAO_COMPRAS!$I:$I,INT((ROW()-2)/20)+2))</f>
        <v/>
      </c>
      <c r="H3192" s="4" t="str">
        <f aca="false">IF($A3192="","",EDATE(INDEX(CARTAO_COMPRAS!$J:$J,INT((ROW()-2)/20)+2),MOD(ROW()-2,20)))</f>
        <v/>
      </c>
      <c r="I3192" s="4" t="str">
        <f aca="false">IF($H3192="","",$H3192-WEEKDAY($H3192,2)+1)</f>
        <v/>
      </c>
      <c r="J3192" s="4" t="str">
        <f aca="false">IF($I3192="","",$I3192+6)</f>
        <v/>
      </c>
      <c r="K3192" s="6" t="str">
        <f aca="false">IF($H3192="","",DATE(YEAR($H3192),MONTH($H3192),1))</f>
        <v/>
      </c>
      <c r="L3192" s="0" t="str">
        <f aca="false">IF($A3192="","",INDEX(CARTAO_COMPRAS!$K:$K,INT((ROW()-2)/20)+2))</f>
        <v/>
      </c>
      <c r="M3192" s="0" t="str">
        <f aca="false">IF($A3192="","","Compra no cartão")</f>
        <v/>
      </c>
    </row>
    <row r="3193" customFormat="false" ht="13.5" hidden="false" customHeight="false" outlineLevel="0" collapsed="false">
      <c r="A3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3" s="0" t="str">
        <f aca="false">IF($A3193="","",INDEX(CARTAO_COMPRAS!$C:$C,INT((ROW()-2)/20)+2))</f>
        <v/>
      </c>
      <c r="C3193" s="0" t="str">
        <f aca="false">IF($A3193="","",INDEX(CARTAO_COMPRAS!$D:$D,INT((ROW()-2)/20)+2))</f>
        <v/>
      </c>
      <c r="D3193" s="0" t="str">
        <f aca="false">IF($A3193="","",INDEX(CARTAO_COMPRAS!$E:$E,INT((ROW()-2)/20)+2))</f>
        <v/>
      </c>
      <c r="E3193" s="0" t="str">
        <f aca="false">IF($A3193="","",INDEX(CARTAO_COMPRAS!$H:$H,INT((ROW()-2)/20)+2)+MOD(ROW()-2,20))</f>
        <v/>
      </c>
      <c r="F3193" s="0" t="str">
        <f aca="false">IF($A3193="","",INDEX(CARTAO_COMPRAS!$G:$G,INT((ROW()-2)/20)+2))</f>
        <v/>
      </c>
      <c r="G3193" s="5" t="str">
        <f aca="false">IF($A3193="","",INDEX(CARTAO_COMPRAS!$I:$I,INT((ROW()-2)/20)+2))</f>
        <v/>
      </c>
      <c r="H3193" s="4" t="str">
        <f aca="false">IF($A3193="","",EDATE(INDEX(CARTAO_COMPRAS!$J:$J,INT((ROW()-2)/20)+2),MOD(ROW()-2,20)))</f>
        <v/>
      </c>
      <c r="I3193" s="4" t="str">
        <f aca="false">IF($H3193="","",$H3193-WEEKDAY($H3193,2)+1)</f>
        <v/>
      </c>
      <c r="J3193" s="4" t="str">
        <f aca="false">IF($I3193="","",$I3193+6)</f>
        <v/>
      </c>
      <c r="K3193" s="6" t="str">
        <f aca="false">IF($H3193="","",DATE(YEAR($H3193),MONTH($H3193),1))</f>
        <v/>
      </c>
      <c r="L3193" s="0" t="str">
        <f aca="false">IF($A3193="","",INDEX(CARTAO_COMPRAS!$K:$K,INT((ROW()-2)/20)+2))</f>
        <v/>
      </c>
      <c r="M3193" s="0" t="str">
        <f aca="false">IF($A3193="","","Compra no cartão")</f>
        <v/>
      </c>
    </row>
    <row r="3194" customFormat="false" ht="13.5" hidden="false" customHeight="false" outlineLevel="0" collapsed="false">
      <c r="A3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4" s="0" t="str">
        <f aca="false">IF($A3194="","",INDEX(CARTAO_COMPRAS!$C:$C,INT((ROW()-2)/20)+2))</f>
        <v/>
      </c>
      <c r="C3194" s="0" t="str">
        <f aca="false">IF($A3194="","",INDEX(CARTAO_COMPRAS!$D:$D,INT((ROW()-2)/20)+2))</f>
        <v/>
      </c>
      <c r="D3194" s="0" t="str">
        <f aca="false">IF($A3194="","",INDEX(CARTAO_COMPRAS!$E:$E,INT((ROW()-2)/20)+2))</f>
        <v/>
      </c>
      <c r="E3194" s="0" t="str">
        <f aca="false">IF($A3194="","",INDEX(CARTAO_COMPRAS!$H:$H,INT((ROW()-2)/20)+2)+MOD(ROW()-2,20))</f>
        <v/>
      </c>
      <c r="F3194" s="0" t="str">
        <f aca="false">IF($A3194="","",INDEX(CARTAO_COMPRAS!$G:$G,INT((ROW()-2)/20)+2))</f>
        <v/>
      </c>
      <c r="G3194" s="5" t="str">
        <f aca="false">IF($A3194="","",INDEX(CARTAO_COMPRAS!$I:$I,INT((ROW()-2)/20)+2))</f>
        <v/>
      </c>
      <c r="H3194" s="4" t="str">
        <f aca="false">IF($A3194="","",EDATE(INDEX(CARTAO_COMPRAS!$J:$J,INT((ROW()-2)/20)+2),MOD(ROW()-2,20)))</f>
        <v/>
      </c>
      <c r="I3194" s="4" t="str">
        <f aca="false">IF($H3194="","",$H3194-WEEKDAY($H3194,2)+1)</f>
        <v/>
      </c>
      <c r="J3194" s="4" t="str">
        <f aca="false">IF($I3194="","",$I3194+6)</f>
        <v/>
      </c>
      <c r="K3194" s="6" t="str">
        <f aca="false">IF($H3194="","",DATE(YEAR($H3194),MONTH($H3194),1))</f>
        <v/>
      </c>
      <c r="L3194" s="0" t="str">
        <f aca="false">IF($A3194="","",INDEX(CARTAO_COMPRAS!$K:$K,INT((ROW()-2)/20)+2))</f>
        <v/>
      </c>
      <c r="M3194" s="0" t="str">
        <f aca="false">IF($A3194="","","Compra no cartão")</f>
        <v/>
      </c>
    </row>
    <row r="3195" customFormat="false" ht="13.5" hidden="false" customHeight="false" outlineLevel="0" collapsed="false">
      <c r="A3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5" s="0" t="str">
        <f aca="false">IF($A3195="","",INDEX(CARTAO_COMPRAS!$C:$C,INT((ROW()-2)/20)+2))</f>
        <v/>
      </c>
      <c r="C3195" s="0" t="str">
        <f aca="false">IF($A3195="","",INDEX(CARTAO_COMPRAS!$D:$D,INT((ROW()-2)/20)+2))</f>
        <v/>
      </c>
      <c r="D3195" s="0" t="str">
        <f aca="false">IF($A3195="","",INDEX(CARTAO_COMPRAS!$E:$E,INT((ROW()-2)/20)+2))</f>
        <v/>
      </c>
      <c r="E3195" s="0" t="str">
        <f aca="false">IF($A3195="","",INDEX(CARTAO_COMPRAS!$H:$H,INT((ROW()-2)/20)+2)+MOD(ROW()-2,20))</f>
        <v/>
      </c>
      <c r="F3195" s="0" t="str">
        <f aca="false">IF($A3195="","",INDEX(CARTAO_COMPRAS!$G:$G,INT((ROW()-2)/20)+2))</f>
        <v/>
      </c>
      <c r="G3195" s="5" t="str">
        <f aca="false">IF($A3195="","",INDEX(CARTAO_COMPRAS!$I:$I,INT((ROW()-2)/20)+2))</f>
        <v/>
      </c>
      <c r="H3195" s="4" t="str">
        <f aca="false">IF($A3195="","",EDATE(INDEX(CARTAO_COMPRAS!$J:$J,INT((ROW()-2)/20)+2),MOD(ROW()-2,20)))</f>
        <v/>
      </c>
      <c r="I3195" s="4" t="str">
        <f aca="false">IF($H3195="","",$H3195-WEEKDAY($H3195,2)+1)</f>
        <v/>
      </c>
      <c r="J3195" s="4" t="str">
        <f aca="false">IF($I3195="","",$I3195+6)</f>
        <v/>
      </c>
      <c r="K3195" s="6" t="str">
        <f aca="false">IF($H3195="","",DATE(YEAR($H3195),MONTH($H3195),1))</f>
        <v/>
      </c>
      <c r="L3195" s="0" t="str">
        <f aca="false">IF($A3195="","",INDEX(CARTAO_COMPRAS!$K:$K,INT((ROW()-2)/20)+2))</f>
        <v/>
      </c>
      <c r="M3195" s="0" t="str">
        <f aca="false">IF($A3195="","","Compra no cartão")</f>
        <v/>
      </c>
    </row>
    <row r="3196" customFormat="false" ht="13.5" hidden="false" customHeight="false" outlineLevel="0" collapsed="false">
      <c r="A3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6" s="0" t="str">
        <f aca="false">IF($A3196="","",INDEX(CARTAO_COMPRAS!$C:$C,INT((ROW()-2)/20)+2))</f>
        <v/>
      </c>
      <c r="C3196" s="0" t="str">
        <f aca="false">IF($A3196="","",INDEX(CARTAO_COMPRAS!$D:$D,INT((ROW()-2)/20)+2))</f>
        <v/>
      </c>
      <c r="D3196" s="0" t="str">
        <f aca="false">IF($A3196="","",INDEX(CARTAO_COMPRAS!$E:$E,INT((ROW()-2)/20)+2))</f>
        <v/>
      </c>
      <c r="E3196" s="0" t="str">
        <f aca="false">IF($A3196="","",INDEX(CARTAO_COMPRAS!$H:$H,INT((ROW()-2)/20)+2)+MOD(ROW()-2,20))</f>
        <v/>
      </c>
      <c r="F3196" s="0" t="str">
        <f aca="false">IF($A3196="","",INDEX(CARTAO_COMPRAS!$G:$G,INT((ROW()-2)/20)+2))</f>
        <v/>
      </c>
      <c r="G3196" s="5" t="str">
        <f aca="false">IF($A3196="","",INDEX(CARTAO_COMPRAS!$I:$I,INT((ROW()-2)/20)+2))</f>
        <v/>
      </c>
      <c r="H3196" s="4" t="str">
        <f aca="false">IF($A3196="","",EDATE(INDEX(CARTAO_COMPRAS!$J:$J,INT((ROW()-2)/20)+2),MOD(ROW()-2,20)))</f>
        <v/>
      </c>
      <c r="I3196" s="4" t="str">
        <f aca="false">IF($H3196="","",$H3196-WEEKDAY($H3196,2)+1)</f>
        <v/>
      </c>
      <c r="J3196" s="4" t="str">
        <f aca="false">IF($I3196="","",$I3196+6)</f>
        <v/>
      </c>
      <c r="K3196" s="6" t="str">
        <f aca="false">IF($H3196="","",DATE(YEAR($H3196),MONTH($H3196),1))</f>
        <v/>
      </c>
      <c r="L3196" s="0" t="str">
        <f aca="false">IF($A3196="","",INDEX(CARTAO_COMPRAS!$K:$K,INT((ROW()-2)/20)+2))</f>
        <v/>
      </c>
      <c r="M3196" s="0" t="str">
        <f aca="false">IF($A3196="","","Compra no cartão")</f>
        <v/>
      </c>
    </row>
    <row r="3197" customFormat="false" ht="13.5" hidden="false" customHeight="false" outlineLevel="0" collapsed="false">
      <c r="A3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7" s="0" t="str">
        <f aca="false">IF($A3197="","",INDEX(CARTAO_COMPRAS!$C:$C,INT((ROW()-2)/20)+2))</f>
        <v/>
      </c>
      <c r="C3197" s="0" t="str">
        <f aca="false">IF($A3197="","",INDEX(CARTAO_COMPRAS!$D:$D,INT((ROW()-2)/20)+2))</f>
        <v/>
      </c>
      <c r="D3197" s="0" t="str">
        <f aca="false">IF($A3197="","",INDEX(CARTAO_COMPRAS!$E:$E,INT((ROW()-2)/20)+2))</f>
        <v/>
      </c>
      <c r="E3197" s="0" t="str">
        <f aca="false">IF($A3197="","",INDEX(CARTAO_COMPRAS!$H:$H,INT((ROW()-2)/20)+2)+MOD(ROW()-2,20))</f>
        <v/>
      </c>
      <c r="F3197" s="0" t="str">
        <f aca="false">IF($A3197="","",INDEX(CARTAO_COMPRAS!$G:$G,INT((ROW()-2)/20)+2))</f>
        <v/>
      </c>
      <c r="G3197" s="5" t="str">
        <f aca="false">IF($A3197="","",INDEX(CARTAO_COMPRAS!$I:$I,INT((ROW()-2)/20)+2))</f>
        <v/>
      </c>
      <c r="H3197" s="4" t="str">
        <f aca="false">IF($A3197="","",EDATE(INDEX(CARTAO_COMPRAS!$J:$J,INT((ROW()-2)/20)+2),MOD(ROW()-2,20)))</f>
        <v/>
      </c>
      <c r="I3197" s="4" t="str">
        <f aca="false">IF($H3197="","",$H3197-WEEKDAY($H3197,2)+1)</f>
        <v/>
      </c>
      <c r="J3197" s="4" t="str">
        <f aca="false">IF($I3197="","",$I3197+6)</f>
        <v/>
      </c>
      <c r="K3197" s="6" t="str">
        <f aca="false">IF($H3197="","",DATE(YEAR($H3197),MONTH($H3197),1))</f>
        <v/>
      </c>
      <c r="L3197" s="0" t="str">
        <f aca="false">IF($A3197="","",INDEX(CARTAO_COMPRAS!$K:$K,INT((ROW()-2)/20)+2))</f>
        <v/>
      </c>
      <c r="M3197" s="0" t="str">
        <f aca="false">IF($A3197="","","Compra no cartão")</f>
        <v/>
      </c>
    </row>
    <row r="3198" customFormat="false" ht="13.5" hidden="false" customHeight="false" outlineLevel="0" collapsed="false">
      <c r="A3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8" s="0" t="str">
        <f aca="false">IF($A3198="","",INDEX(CARTAO_COMPRAS!$C:$C,INT((ROW()-2)/20)+2))</f>
        <v/>
      </c>
      <c r="C3198" s="0" t="str">
        <f aca="false">IF($A3198="","",INDEX(CARTAO_COMPRAS!$D:$D,INT((ROW()-2)/20)+2))</f>
        <v/>
      </c>
      <c r="D3198" s="0" t="str">
        <f aca="false">IF($A3198="","",INDEX(CARTAO_COMPRAS!$E:$E,INT((ROW()-2)/20)+2))</f>
        <v/>
      </c>
      <c r="E3198" s="0" t="str">
        <f aca="false">IF($A3198="","",INDEX(CARTAO_COMPRAS!$H:$H,INT((ROW()-2)/20)+2)+MOD(ROW()-2,20))</f>
        <v/>
      </c>
      <c r="F3198" s="0" t="str">
        <f aca="false">IF($A3198="","",INDEX(CARTAO_COMPRAS!$G:$G,INT((ROW()-2)/20)+2))</f>
        <v/>
      </c>
      <c r="G3198" s="5" t="str">
        <f aca="false">IF($A3198="","",INDEX(CARTAO_COMPRAS!$I:$I,INT((ROW()-2)/20)+2))</f>
        <v/>
      </c>
      <c r="H3198" s="4" t="str">
        <f aca="false">IF($A3198="","",EDATE(INDEX(CARTAO_COMPRAS!$J:$J,INT((ROW()-2)/20)+2),MOD(ROW()-2,20)))</f>
        <v/>
      </c>
      <c r="I3198" s="4" t="str">
        <f aca="false">IF($H3198="","",$H3198-WEEKDAY($H3198,2)+1)</f>
        <v/>
      </c>
      <c r="J3198" s="4" t="str">
        <f aca="false">IF($I3198="","",$I3198+6)</f>
        <v/>
      </c>
      <c r="K3198" s="6" t="str">
        <f aca="false">IF($H3198="","",DATE(YEAR($H3198),MONTH($H3198),1))</f>
        <v/>
      </c>
      <c r="L3198" s="0" t="str">
        <f aca="false">IF($A3198="","",INDEX(CARTAO_COMPRAS!$K:$K,INT((ROW()-2)/20)+2))</f>
        <v/>
      </c>
      <c r="M3198" s="0" t="str">
        <f aca="false">IF($A3198="","","Compra no cartão")</f>
        <v/>
      </c>
    </row>
    <row r="3199" customFormat="false" ht="13.5" hidden="false" customHeight="false" outlineLevel="0" collapsed="false">
      <c r="A3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199" s="0" t="str">
        <f aca="false">IF($A3199="","",INDEX(CARTAO_COMPRAS!$C:$C,INT((ROW()-2)/20)+2))</f>
        <v/>
      </c>
      <c r="C3199" s="0" t="str">
        <f aca="false">IF($A3199="","",INDEX(CARTAO_COMPRAS!$D:$D,INT((ROW()-2)/20)+2))</f>
        <v/>
      </c>
      <c r="D3199" s="0" t="str">
        <f aca="false">IF($A3199="","",INDEX(CARTAO_COMPRAS!$E:$E,INT((ROW()-2)/20)+2))</f>
        <v/>
      </c>
      <c r="E3199" s="0" t="str">
        <f aca="false">IF($A3199="","",INDEX(CARTAO_COMPRAS!$H:$H,INT((ROW()-2)/20)+2)+MOD(ROW()-2,20))</f>
        <v/>
      </c>
      <c r="F3199" s="0" t="str">
        <f aca="false">IF($A3199="","",INDEX(CARTAO_COMPRAS!$G:$G,INT((ROW()-2)/20)+2))</f>
        <v/>
      </c>
      <c r="G3199" s="5" t="str">
        <f aca="false">IF($A3199="","",INDEX(CARTAO_COMPRAS!$I:$I,INT((ROW()-2)/20)+2))</f>
        <v/>
      </c>
      <c r="H3199" s="4" t="str">
        <f aca="false">IF($A3199="","",EDATE(INDEX(CARTAO_COMPRAS!$J:$J,INT((ROW()-2)/20)+2),MOD(ROW()-2,20)))</f>
        <v/>
      </c>
      <c r="I3199" s="4" t="str">
        <f aca="false">IF($H3199="","",$H3199-WEEKDAY($H3199,2)+1)</f>
        <v/>
      </c>
      <c r="J3199" s="4" t="str">
        <f aca="false">IF($I3199="","",$I3199+6)</f>
        <v/>
      </c>
      <c r="K3199" s="6" t="str">
        <f aca="false">IF($H3199="","",DATE(YEAR($H3199),MONTH($H3199),1))</f>
        <v/>
      </c>
      <c r="L3199" s="0" t="str">
        <f aca="false">IF($A3199="","",INDEX(CARTAO_COMPRAS!$K:$K,INT((ROW()-2)/20)+2))</f>
        <v/>
      </c>
      <c r="M3199" s="0" t="str">
        <f aca="false">IF($A3199="","","Compra no cartão")</f>
        <v/>
      </c>
    </row>
    <row r="3200" customFormat="false" ht="13.5" hidden="false" customHeight="false" outlineLevel="0" collapsed="false">
      <c r="A3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0" s="0" t="str">
        <f aca="false">IF($A3200="","",INDEX(CARTAO_COMPRAS!$C:$C,INT((ROW()-2)/20)+2))</f>
        <v/>
      </c>
      <c r="C3200" s="0" t="str">
        <f aca="false">IF($A3200="","",INDEX(CARTAO_COMPRAS!$D:$D,INT((ROW()-2)/20)+2))</f>
        <v/>
      </c>
      <c r="D3200" s="0" t="str">
        <f aca="false">IF($A3200="","",INDEX(CARTAO_COMPRAS!$E:$E,INT((ROW()-2)/20)+2))</f>
        <v/>
      </c>
      <c r="E3200" s="0" t="str">
        <f aca="false">IF($A3200="","",INDEX(CARTAO_COMPRAS!$H:$H,INT((ROW()-2)/20)+2)+MOD(ROW()-2,20))</f>
        <v/>
      </c>
      <c r="F3200" s="0" t="str">
        <f aca="false">IF($A3200="","",INDEX(CARTAO_COMPRAS!$G:$G,INT((ROW()-2)/20)+2))</f>
        <v/>
      </c>
      <c r="G3200" s="5" t="str">
        <f aca="false">IF($A3200="","",INDEX(CARTAO_COMPRAS!$I:$I,INT((ROW()-2)/20)+2))</f>
        <v/>
      </c>
      <c r="H3200" s="4" t="str">
        <f aca="false">IF($A3200="","",EDATE(INDEX(CARTAO_COMPRAS!$J:$J,INT((ROW()-2)/20)+2),MOD(ROW()-2,20)))</f>
        <v/>
      </c>
      <c r="I3200" s="4" t="str">
        <f aca="false">IF($H3200="","",$H3200-WEEKDAY($H3200,2)+1)</f>
        <v/>
      </c>
      <c r="J3200" s="4" t="str">
        <f aca="false">IF($I3200="","",$I3200+6)</f>
        <v/>
      </c>
      <c r="K3200" s="6" t="str">
        <f aca="false">IF($H3200="","",DATE(YEAR($H3200),MONTH($H3200),1))</f>
        <v/>
      </c>
      <c r="L3200" s="0" t="str">
        <f aca="false">IF($A3200="","",INDEX(CARTAO_COMPRAS!$K:$K,INT((ROW()-2)/20)+2))</f>
        <v/>
      </c>
      <c r="M3200" s="0" t="str">
        <f aca="false">IF($A3200="","","Compra no cartão")</f>
        <v/>
      </c>
    </row>
    <row r="3201" customFormat="false" ht="13.5" hidden="false" customHeight="false" outlineLevel="0" collapsed="false">
      <c r="A3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1" s="0" t="str">
        <f aca="false">IF($A3201="","",INDEX(CARTAO_COMPRAS!$C:$C,INT((ROW()-2)/20)+2))</f>
        <v/>
      </c>
      <c r="C3201" s="0" t="str">
        <f aca="false">IF($A3201="","",INDEX(CARTAO_COMPRAS!$D:$D,INT((ROW()-2)/20)+2))</f>
        <v/>
      </c>
      <c r="D3201" s="0" t="str">
        <f aca="false">IF($A3201="","",INDEX(CARTAO_COMPRAS!$E:$E,INT((ROW()-2)/20)+2))</f>
        <v/>
      </c>
      <c r="E3201" s="0" t="str">
        <f aca="false">IF($A3201="","",INDEX(CARTAO_COMPRAS!$H:$H,INT((ROW()-2)/20)+2)+MOD(ROW()-2,20))</f>
        <v/>
      </c>
      <c r="F3201" s="0" t="str">
        <f aca="false">IF($A3201="","",INDEX(CARTAO_COMPRAS!$G:$G,INT((ROW()-2)/20)+2))</f>
        <v/>
      </c>
      <c r="G3201" s="5" t="str">
        <f aca="false">IF($A3201="","",INDEX(CARTAO_COMPRAS!$I:$I,INT((ROW()-2)/20)+2))</f>
        <v/>
      </c>
      <c r="H3201" s="4" t="str">
        <f aca="false">IF($A3201="","",EDATE(INDEX(CARTAO_COMPRAS!$J:$J,INT((ROW()-2)/20)+2),MOD(ROW()-2,20)))</f>
        <v/>
      </c>
      <c r="I3201" s="4" t="str">
        <f aca="false">IF($H3201="","",$H3201-WEEKDAY($H3201,2)+1)</f>
        <v/>
      </c>
      <c r="J3201" s="4" t="str">
        <f aca="false">IF($I3201="","",$I3201+6)</f>
        <v/>
      </c>
      <c r="K3201" s="6" t="str">
        <f aca="false">IF($H3201="","",DATE(YEAR($H3201),MONTH($H3201),1))</f>
        <v/>
      </c>
      <c r="L3201" s="0" t="str">
        <f aca="false">IF($A3201="","",INDEX(CARTAO_COMPRAS!$K:$K,INT((ROW()-2)/20)+2))</f>
        <v/>
      </c>
      <c r="M3201" s="0" t="str">
        <f aca="false">IF($A3201="","","Compra no cartão")</f>
        <v/>
      </c>
    </row>
    <row r="3202" customFormat="false" ht="13.5" hidden="false" customHeight="false" outlineLevel="0" collapsed="false">
      <c r="A32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2" s="0" t="str">
        <f aca="false">IF($A3202="","",INDEX(CARTAO_COMPRAS!$C:$C,INT((ROW()-2)/20)+2))</f>
        <v/>
      </c>
      <c r="C3202" s="0" t="str">
        <f aca="false">IF($A3202="","",INDEX(CARTAO_COMPRAS!$D:$D,INT((ROW()-2)/20)+2))</f>
        <v/>
      </c>
      <c r="D3202" s="0" t="str">
        <f aca="false">IF($A3202="","",INDEX(CARTAO_COMPRAS!$E:$E,INT((ROW()-2)/20)+2))</f>
        <v/>
      </c>
      <c r="E3202" s="0" t="str">
        <f aca="false">IF($A3202="","",INDEX(CARTAO_COMPRAS!$H:$H,INT((ROW()-2)/20)+2)+MOD(ROW()-2,20))</f>
        <v/>
      </c>
      <c r="F3202" s="0" t="str">
        <f aca="false">IF($A3202="","",INDEX(CARTAO_COMPRAS!$G:$G,INT((ROW()-2)/20)+2))</f>
        <v/>
      </c>
      <c r="G3202" s="5" t="str">
        <f aca="false">IF($A3202="","",INDEX(CARTAO_COMPRAS!$I:$I,INT((ROW()-2)/20)+2))</f>
        <v/>
      </c>
      <c r="H3202" s="4" t="str">
        <f aca="false">IF($A3202="","",EDATE(INDEX(CARTAO_COMPRAS!$J:$J,INT((ROW()-2)/20)+2),MOD(ROW()-2,20)))</f>
        <v/>
      </c>
      <c r="I3202" s="4" t="str">
        <f aca="false">IF($H3202="","",$H3202-WEEKDAY($H3202,2)+1)</f>
        <v/>
      </c>
      <c r="J3202" s="4" t="str">
        <f aca="false">IF($I3202="","",$I3202+6)</f>
        <v/>
      </c>
      <c r="K3202" s="6" t="str">
        <f aca="false">IF($H3202="","",DATE(YEAR($H3202),MONTH($H3202),1))</f>
        <v/>
      </c>
      <c r="L3202" s="0" t="str">
        <f aca="false">IF($A3202="","",INDEX(CARTAO_COMPRAS!$K:$K,INT((ROW()-2)/20)+2))</f>
        <v/>
      </c>
      <c r="M3202" s="0" t="str">
        <f aca="false">IF($A3202="","","Compra no cartão")</f>
        <v/>
      </c>
    </row>
    <row r="3203" customFormat="false" ht="13.5" hidden="false" customHeight="false" outlineLevel="0" collapsed="false">
      <c r="A3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3" s="0" t="str">
        <f aca="false">IF($A3203="","",INDEX(CARTAO_COMPRAS!$C:$C,INT((ROW()-2)/20)+2))</f>
        <v/>
      </c>
      <c r="C3203" s="0" t="str">
        <f aca="false">IF($A3203="","",INDEX(CARTAO_COMPRAS!$D:$D,INT((ROW()-2)/20)+2))</f>
        <v/>
      </c>
      <c r="D3203" s="0" t="str">
        <f aca="false">IF($A3203="","",INDEX(CARTAO_COMPRAS!$E:$E,INT((ROW()-2)/20)+2))</f>
        <v/>
      </c>
      <c r="E3203" s="0" t="str">
        <f aca="false">IF($A3203="","",INDEX(CARTAO_COMPRAS!$H:$H,INT((ROW()-2)/20)+2)+MOD(ROW()-2,20))</f>
        <v/>
      </c>
      <c r="F3203" s="0" t="str">
        <f aca="false">IF($A3203="","",INDEX(CARTAO_COMPRAS!$G:$G,INT((ROW()-2)/20)+2))</f>
        <v/>
      </c>
      <c r="G3203" s="5" t="str">
        <f aca="false">IF($A3203="","",INDEX(CARTAO_COMPRAS!$I:$I,INT((ROW()-2)/20)+2))</f>
        <v/>
      </c>
      <c r="H3203" s="4" t="str">
        <f aca="false">IF($A3203="","",EDATE(INDEX(CARTAO_COMPRAS!$J:$J,INT((ROW()-2)/20)+2),MOD(ROW()-2,20)))</f>
        <v/>
      </c>
      <c r="I3203" s="4" t="str">
        <f aca="false">IF($H3203="","",$H3203-WEEKDAY($H3203,2)+1)</f>
        <v/>
      </c>
      <c r="J3203" s="4" t="str">
        <f aca="false">IF($I3203="","",$I3203+6)</f>
        <v/>
      </c>
      <c r="K3203" s="6" t="str">
        <f aca="false">IF($H3203="","",DATE(YEAR($H3203),MONTH($H3203),1))</f>
        <v/>
      </c>
      <c r="L3203" s="0" t="str">
        <f aca="false">IF($A3203="","",INDEX(CARTAO_COMPRAS!$K:$K,INT((ROW()-2)/20)+2))</f>
        <v/>
      </c>
      <c r="M3203" s="0" t="str">
        <f aca="false">IF($A3203="","","Compra no cartão")</f>
        <v/>
      </c>
    </row>
    <row r="3204" customFormat="false" ht="13.5" hidden="false" customHeight="false" outlineLevel="0" collapsed="false">
      <c r="A3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4" s="0" t="str">
        <f aca="false">IF($A3204="","",INDEX(CARTAO_COMPRAS!$C:$C,INT((ROW()-2)/20)+2))</f>
        <v/>
      </c>
      <c r="C3204" s="0" t="str">
        <f aca="false">IF($A3204="","",INDEX(CARTAO_COMPRAS!$D:$D,INT((ROW()-2)/20)+2))</f>
        <v/>
      </c>
      <c r="D3204" s="0" t="str">
        <f aca="false">IF($A3204="","",INDEX(CARTAO_COMPRAS!$E:$E,INT((ROW()-2)/20)+2))</f>
        <v/>
      </c>
      <c r="E3204" s="0" t="str">
        <f aca="false">IF($A3204="","",INDEX(CARTAO_COMPRAS!$H:$H,INT((ROW()-2)/20)+2)+MOD(ROW()-2,20))</f>
        <v/>
      </c>
      <c r="F3204" s="0" t="str">
        <f aca="false">IF($A3204="","",INDEX(CARTAO_COMPRAS!$G:$G,INT((ROW()-2)/20)+2))</f>
        <v/>
      </c>
      <c r="G3204" s="5" t="str">
        <f aca="false">IF($A3204="","",INDEX(CARTAO_COMPRAS!$I:$I,INT((ROW()-2)/20)+2))</f>
        <v/>
      </c>
      <c r="H3204" s="4" t="str">
        <f aca="false">IF($A3204="","",EDATE(INDEX(CARTAO_COMPRAS!$J:$J,INT((ROW()-2)/20)+2),MOD(ROW()-2,20)))</f>
        <v/>
      </c>
      <c r="I3204" s="4" t="str">
        <f aca="false">IF($H3204="","",$H3204-WEEKDAY($H3204,2)+1)</f>
        <v/>
      </c>
      <c r="J3204" s="4" t="str">
        <f aca="false">IF($I3204="","",$I3204+6)</f>
        <v/>
      </c>
      <c r="K3204" s="6" t="str">
        <f aca="false">IF($H3204="","",DATE(YEAR($H3204),MONTH($H3204),1))</f>
        <v/>
      </c>
      <c r="L3204" s="0" t="str">
        <f aca="false">IF($A3204="","",INDEX(CARTAO_COMPRAS!$K:$K,INT((ROW()-2)/20)+2))</f>
        <v/>
      </c>
      <c r="M3204" s="0" t="str">
        <f aca="false">IF($A3204="","","Compra no cartão")</f>
        <v/>
      </c>
    </row>
    <row r="3205" customFormat="false" ht="13.5" hidden="false" customHeight="false" outlineLevel="0" collapsed="false">
      <c r="A3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5" s="0" t="str">
        <f aca="false">IF($A3205="","",INDEX(CARTAO_COMPRAS!$C:$C,INT((ROW()-2)/20)+2))</f>
        <v/>
      </c>
      <c r="C3205" s="0" t="str">
        <f aca="false">IF($A3205="","",INDEX(CARTAO_COMPRAS!$D:$D,INT((ROW()-2)/20)+2))</f>
        <v/>
      </c>
      <c r="D3205" s="0" t="str">
        <f aca="false">IF($A3205="","",INDEX(CARTAO_COMPRAS!$E:$E,INT((ROW()-2)/20)+2))</f>
        <v/>
      </c>
      <c r="E3205" s="0" t="str">
        <f aca="false">IF($A3205="","",INDEX(CARTAO_COMPRAS!$H:$H,INT((ROW()-2)/20)+2)+MOD(ROW()-2,20))</f>
        <v/>
      </c>
      <c r="F3205" s="0" t="str">
        <f aca="false">IF($A3205="","",INDEX(CARTAO_COMPRAS!$G:$G,INT((ROW()-2)/20)+2))</f>
        <v/>
      </c>
      <c r="G3205" s="5" t="str">
        <f aca="false">IF($A3205="","",INDEX(CARTAO_COMPRAS!$I:$I,INT((ROW()-2)/20)+2))</f>
        <v/>
      </c>
      <c r="H3205" s="4" t="str">
        <f aca="false">IF($A3205="","",EDATE(INDEX(CARTAO_COMPRAS!$J:$J,INT((ROW()-2)/20)+2),MOD(ROW()-2,20)))</f>
        <v/>
      </c>
      <c r="I3205" s="4" t="str">
        <f aca="false">IF($H3205="","",$H3205-WEEKDAY($H3205,2)+1)</f>
        <v/>
      </c>
      <c r="J3205" s="4" t="str">
        <f aca="false">IF($I3205="","",$I3205+6)</f>
        <v/>
      </c>
      <c r="K3205" s="6" t="str">
        <f aca="false">IF($H3205="","",DATE(YEAR($H3205),MONTH($H3205),1))</f>
        <v/>
      </c>
      <c r="L3205" s="0" t="str">
        <f aca="false">IF($A3205="","",INDEX(CARTAO_COMPRAS!$K:$K,INT((ROW()-2)/20)+2))</f>
        <v/>
      </c>
      <c r="M3205" s="0" t="str">
        <f aca="false">IF($A3205="","","Compra no cartão")</f>
        <v/>
      </c>
    </row>
    <row r="3206" customFormat="false" ht="13.5" hidden="false" customHeight="false" outlineLevel="0" collapsed="false">
      <c r="A3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6" s="0" t="str">
        <f aca="false">IF($A3206="","",INDEX(CARTAO_COMPRAS!$C:$C,INT((ROW()-2)/20)+2))</f>
        <v/>
      </c>
      <c r="C3206" s="0" t="str">
        <f aca="false">IF($A3206="","",INDEX(CARTAO_COMPRAS!$D:$D,INT((ROW()-2)/20)+2))</f>
        <v/>
      </c>
      <c r="D3206" s="0" t="str">
        <f aca="false">IF($A3206="","",INDEX(CARTAO_COMPRAS!$E:$E,INT((ROW()-2)/20)+2))</f>
        <v/>
      </c>
      <c r="E3206" s="0" t="str">
        <f aca="false">IF($A3206="","",INDEX(CARTAO_COMPRAS!$H:$H,INT((ROW()-2)/20)+2)+MOD(ROW()-2,20))</f>
        <v/>
      </c>
      <c r="F3206" s="0" t="str">
        <f aca="false">IF($A3206="","",INDEX(CARTAO_COMPRAS!$G:$G,INT((ROW()-2)/20)+2))</f>
        <v/>
      </c>
      <c r="G3206" s="5" t="str">
        <f aca="false">IF($A3206="","",INDEX(CARTAO_COMPRAS!$I:$I,INT((ROW()-2)/20)+2))</f>
        <v/>
      </c>
      <c r="H3206" s="4" t="str">
        <f aca="false">IF($A3206="","",EDATE(INDEX(CARTAO_COMPRAS!$J:$J,INT((ROW()-2)/20)+2),MOD(ROW()-2,20)))</f>
        <v/>
      </c>
      <c r="I3206" s="4" t="str">
        <f aca="false">IF($H3206="","",$H3206-WEEKDAY($H3206,2)+1)</f>
        <v/>
      </c>
      <c r="J3206" s="4" t="str">
        <f aca="false">IF($I3206="","",$I3206+6)</f>
        <v/>
      </c>
      <c r="K3206" s="6" t="str">
        <f aca="false">IF($H3206="","",DATE(YEAR($H3206),MONTH($H3206),1))</f>
        <v/>
      </c>
      <c r="L3206" s="0" t="str">
        <f aca="false">IF($A3206="","",INDEX(CARTAO_COMPRAS!$K:$K,INT((ROW()-2)/20)+2))</f>
        <v/>
      </c>
      <c r="M3206" s="0" t="str">
        <f aca="false">IF($A3206="","","Compra no cartão")</f>
        <v/>
      </c>
    </row>
    <row r="3207" customFormat="false" ht="13.5" hidden="false" customHeight="false" outlineLevel="0" collapsed="false">
      <c r="A3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7" s="0" t="str">
        <f aca="false">IF($A3207="","",INDEX(CARTAO_COMPRAS!$C:$C,INT((ROW()-2)/20)+2))</f>
        <v/>
      </c>
      <c r="C3207" s="0" t="str">
        <f aca="false">IF($A3207="","",INDEX(CARTAO_COMPRAS!$D:$D,INT((ROW()-2)/20)+2))</f>
        <v/>
      </c>
      <c r="D3207" s="0" t="str">
        <f aca="false">IF($A3207="","",INDEX(CARTAO_COMPRAS!$E:$E,INT((ROW()-2)/20)+2))</f>
        <v/>
      </c>
      <c r="E3207" s="0" t="str">
        <f aca="false">IF($A3207="","",INDEX(CARTAO_COMPRAS!$H:$H,INT((ROW()-2)/20)+2)+MOD(ROW()-2,20))</f>
        <v/>
      </c>
      <c r="F3207" s="0" t="str">
        <f aca="false">IF($A3207="","",INDEX(CARTAO_COMPRAS!$G:$G,INT((ROW()-2)/20)+2))</f>
        <v/>
      </c>
      <c r="G3207" s="5" t="str">
        <f aca="false">IF($A3207="","",INDEX(CARTAO_COMPRAS!$I:$I,INT((ROW()-2)/20)+2))</f>
        <v/>
      </c>
      <c r="H3207" s="4" t="str">
        <f aca="false">IF($A3207="","",EDATE(INDEX(CARTAO_COMPRAS!$J:$J,INT((ROW()-2)/20)+2),MOD(ROW()-2,20)))</f>
        <v/>
      </c>
      <c r="I3207" s="4" t="str">
        <f aca="false">IF($H3207="","",$H3207-WEEKDAY($H3207,2)+1)</f>
        <v/>
      </c>
      <c r="J3207" s="4" t="str">
        <f aca="false">IF($I3207="","",$I3207+6)</f>
        <v/>
      </c>
      <c r="K3207" s="6" t="str">
        <f aca="false">IF($H3207="","",DATE(YEAR($H3207),MONTH($H3207),1))</f>
        <v/>
      </c>
      <c r="L3207" s="0" t="str">
        <f aca="false">IF($A3207="","",INDEX(CARTAO_COMPRAS!$K:$K,INT((ROW()-2)/20)+2))</f>
        <v/>
      </c>
      <c r="M3207" s="0" t="str">
        <f aca="false">IF($A3207="","","Compra no cartão")</f>
        <v/>
      </c>
    </row>
    <row r="3208" customFormat="false" ht="13.5" hidden="false" customHeight="false" outlineLevel="0" collapsed="false">
      <c r="A3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8" s="0" t="str">
        <f aca="false">IF($A3208="","",INDEX(CARTAO_COMPRAS!$C:$C,INT((ROW()-2)/20)+2))</f>
        <v/>
      </c>
      <c r="C3208" s="0" t="str">
        <f aca="false">IF($A3208="","",INDEX(CARTAO_COMPRAS!$D:$D,INT((ROW()-2)/20)+2))</f>
        <v/>
      </c>
      <c r="D3208" s="0" t="str">
        <f aca="false">IF($A3208="","",INDEX(CARTAO_COMPRAS!$E:$E,INT((ROW()-2)/20)+2))</f>
        <v/>
      </c>
      <c r="E3208" s="0" t="str">
        <f aca="false">IF($A3208="","",INDEX(CARTAO_COMPRAS!$H:$H,INT((ROW()-2)/20)+2)+MOD(ROW()-2,20))</f>
        <v/>
      </c>
      <c r="F3208" s="0" t="str">
        <f aca="false">IF($A3208="","",INDEX(CARTAO_COMPRAS!$G:$G,INT((ROW()-2)/20)+2))</f>
        <v/>
      </c>
      <c r="G3208" s="5" t="str">
        <f aca="false">IF($A3208="","",INDEX(CARTAO_COMPRAS!$I:$I,INT((ROW()-2)/20)+2))</f>
        <v/>
      </c>
      <c r="H3208" s="4" t="str">
        <f aca="false">IF($A3208="","",EDATE(INDEX(CARTAO_COMPRAS!$J:$J,INT((ROW()-2)/20)+2),MOD(ROW()-2,20)))</f>
        <v/>
      </c>
      <c r="I3208" s="4" t="str">
        <f aca="false">IF($H3208="","",$H3208-WEEKDAY($H3208,2)+1)</f>
        <v/>
      </c>
      <c r="J3208" s="4" t="str">
        <f aca="false">IF($I3208="","",$I3208+6)</f>
        <v/>
      </c>
      <c r="K3208" s="6" t="str">
        <f aca="false">IF($H3208="","",DATE(YEAR($H3208),MONTH($H3208),1))</f>
        <v/>
      </c>
      <c r="L3208" s="0" t="str">
        <f aca="false">IF($A3208="","",INDEX(CARTAO_COMPRAS!$K:$K,INT((ROW()-2)/20)+2))</f>
        <v/>
      </c>
      <c r="M3208" s="0" t="str">
        <f aca="false">IF($A3208="","","Compra no cartão")</f>
        <v/>
      </c>
    </row>
    <row r="3209" customFormat="false" ht="13.5" hidden="false" customHeight="false" outlineLevel="0" collapsed="false">
      <c r="A3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09" s="0" t="str">
        <f aca="false">IF($A3209="","",INDEX(CARTAO_COMPRAS!$C:$C,INT((ROW()-2)/20)+2))</f>
        <v/>
      </c>
      <c r="C3209" s="0" t="str">
        <f aca="false">IF($A3209="","",INDEX(CARTAO_COMPRAS!$D:$D,INT((ROW()-2)/20)+2))</f>
        <v/>
      </c>
      <c r="D3209" s="0" t="str">
        <f aca="false">IF($A3209="","",INDEX(CARTAO_COMPRAS!$E:$E,INT((ROW()-2)/20)+2))</f>
        <v/>
      </c>
      <c r="E3209" s="0" t="str">
        <f aca="false">IF($A3209="","",INDEX(CARTAO_COMPRAS!$H:$H,INT((ROW()-2)/20)+2)+MOD(ROW()-2,20))</f>
        <v/>
      </c>
      <c r="F3209" s="0" t="str">
        <f aca="false">IF($A3209="","",INDEX(CARTAO_COMPRAS!$G:$G,INT((ROW()-2)/20)+2))</f>
        <v/>
      </c>
      <c r="G3209" s="5" t="str">
        <f aca="false">IF($A3209="","",INDEX(CARTAO_COMPRAS!$I:$I,INT((ROW()-2)/20)+2))</f>
        <v/>
      </c>
      <c r="H3209" s="4" t="str">
        <f aca="false">IF($A3209="","",EDATE(INDEX(CARTAO_COMPRAS!$J:$J,INT((ROW()-2)/20)+2),MOD(ROW()-2,20)))</f>
        <v/>
      </c>
      <c r="I3209" s="4" t="str">
        <f aca="false">IF($H3209="","",$H3209-WEEKDAY($H3209,2)+1)</f>
        <v/>
      </c>
      <c r="J3209" s="4" t="str">
        <f aca="false">IF($I3209="","",$I3209+6)</f>
        <v/>
      </c>
      <c r="K3209" s="6" t="str">
        <f aca="false">IF($H3209="","",DATE(YEAR($H3209),MONTH($H3209),1))</f>
        <v/>
      </c>
      <c r="L3209" s="0" t="str">
        <f aca="false">IF($A3209="","",INDEX(CARTAO_COMPRAS!$K:$K,INT((ROW()-2)/20)+2))</f>
        <v/>
      </c>
      <c r="M3209" s="0" t="str">
        <f aca="false">IF($A3209="","","Compra no cartão")</f>
        <v/>
      </c>
    </row>
    <row r="3210" customFormat="false" ht="13.5" hidden="false" customHeight="false" outlineLevel="0" collapsed="false">
      <c r="A3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0" s="0" t="str">
        <f aca="false">IF($A3210="","",INDEX(CARTAO_COMPRAS!$C:$C,INT((ROW()-2)/20)+2))</f>
        <v/>
      </c>
      <c r="C3210" s="0" t="str">
        <f aca="false">IF($A3210="","",INDEX(CARTAO_COMPRAS!$D:$D,INT((ROW()-2)/20)+2))</f>
        <v/>
      </c>
      <c r="D3210" s="0" t="str">
        <f aca="false">IF($A3210="","",INDEX(CARTAO_COMPRAS!$E:$E,INT((ROW()-2)/20)+2))</f>
        <v/>
      </c>
      <c r="E3210" s="0" t="str">
        <f aca="false">IF($A3210="","",INDEX(CARTAO_COMPRAS!$H:$H,INT((ROW()-2)/20)+2)+MOD(ROW()-2,20))</f>
        <v/>
      </c>
      <c r="F3210" s="0" t="str">
        <f aca="false">IF($A3210="","",INDEX(CARTAO_COMPRAS!$G:$G,INT((ROW()-2)/20)+2))</f>
        <v/>
      </c>
      <c r="G3210" s="5" t="str">
        <f aca="false">IF($A3210="","",INDEX(CARTAO_COMPRAS!$I:$I,INT((ROW()-2)/20)+2))</f>
        <v/>
      </c>
      <c r="H3210" s="4" t="str">
        <f aca="false">IF($A3210="","",EDATE(INDEX(CARTAO_COMPRAS!$J:$J,INT((ROW()-2)/20)+2),MOD(ROW()-2,20)))</f>
        <v/>
      </c>
      <c r="I3210" s="4" t="str">
        <f aca="false">IF($H3210="","",$H3210-WEEKDAY($H3210,2)+1)</f>
        <v/>
      </c>
      <c r="J3210" s="4" t="str">
        <f aca="false">IF($I3210="","",$I3210+6)</f>
        <v/>
      </c>
      <c r="K3210" s="6" t="str">
        <f aca="false">IF($H3210="","",DATE(YEAR($H3210),MONTH($H3210),1))</f>
        <v/>
      </c>
      <c r="L3210" s="0" t="str">
        <f aca="false">IF($A3210="","",INDEX(CARTAO_COMPRAS!$K:$K,INT((ROW()-2)/20)+2))</f>
        <v/>
      </c>
      <c r="M3210" s="0" t="str">
        <f aca="false">IF($A3210="","","Compra no cartão")</f>
        <v/>
      </c>
    </row>
    <row r="3211" customFormat="false" ht="13.5" hidden="false" customHeight="false" outlineLevel="0" collapsed="false">
      <c r="A3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1" s="0" t="str">
        <f aca="false">IF($A3211="","",INDEX(CARTAO_COMPRAS!$C:$C,INT((ROW()-2)/20)+2))</f>
        <v/>
      </c>
      <c r="C3211" s="0" t="str">
        <f aca="false">IF($A3211="","",INDEX(CARTAO_COMPRAS!$D:$D,INT((ROW()-2)/20)+2))</f>
        <v/>
      </c>
      <c r="D3211" s="0" t="str">
        <f aca="false">IF($A3211="","",INDEX(CARTAO_COMPRAS!$E:$E,INT((ROW()-2)/20)+2))</f>
        <v/>
      </c>
      <c r="E3211" s="0" t="str">
        <f aca="false">IF($A3211="","",INDEX(CARTAO_COMPRAS!$H:$H,INT((ROW()-2)/20)+2)+MOD(ROW()-2,20))</f>
        <v/>
      </c>
      <c r="F3211" s="0" t="str">
        <f aca="false">IF($A3211="","",INDEX(CARTAO_COMPRAS!$G:$G,INT((ROW()-2)/20)+2))</f>
        <v/>
      </c>
      <c r="G3211" s="5" t="str">
        <f aca="false">IF($A3211="","",INDEX(CARTAO_COMPRAS!$I:$I,INT((ROW()-2)/20)+2))</f>
        <v/>
      </c>
      <c r="H3211" s="4" t="str">
        <f aca="false">IF($A3211="","",EDATE(INDEX(CARTAO_COMPRAS!$J:$J,INT((ROW()-2)/20)+2),MOD(ROW()-2,20)))</f>
        <v/>
      </c>
      <c r="I3211" s="4" t="str">
        <f aca="false">IF($H3211="","",$H3211-WEEKDAY($H3211,2)+1)</f>
        <v/>
      </c>
      <c r="J3211" s="4" t="str">
        <f aca="false">IF($I3211="","",$I3211+6)</f>
        <v/>
      </c>
      <c r="K3211" s="6" t="str">
        <f aca="false">IF($H3211="","",DATE(YEAR($H3211),MONTH($H3211),1))</f>
        <v/>
      </c>
      <c r="L3211" s="0" t="str">
        <f aca="false">IF($A3211="","",INDEX(CARTAO_COMPRAS!$K:$K,INT((ROW()-2)/20)+2))</f>
        <v/>
      </c>
      <c r="M3211" s="0" t="str">
        <f aca="false">IF($A3211="","","Compra no cartão")</f>
        <v/>
      </c>
    </row>
    <row r="3212" customFormat="false" ht="13.5" hidden="false" customHeight="false" outlineLevel="0" collapsed="false">
      <c r="A3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2" s="0" t="str">
        <f aca="false">IF($A3212="","",INDEX(CARTAO_COMPRAS!$C:$C,INT((ROW()-2)/20)+2))</f>
        <v/>
      </c>
      <c r="C3212" s="0" t="str">
        <f aca="false">IF($A3212="","",INDEX(CARTAO_COMPRAS!$D:$D,INT((ROW()-2)/20)+2))</f>
        <v/>
      </c>
      <c r="D3212" s="0" t="str">
        <f aca="false">IF($A3212="","",INDEX(CARTAO_COMPRAS!$E:$E,INT((ROW()-2)/20)+2))</f>
        <v/>
      </c>
      <c r="E3212" s="0" t="str">
        <f aca="false">IF($A3212="","",INDEX(CARTAO_COMPRAS!$H:$H,INT((ROW()-2)/20)+2)+MOD(ROW()-2,20))</f>
        <v/>
      </c>
      <c r="F3212" s="0" t="str">
        <f aca="false">IF($A3212="","",INDEX(CARTAO_COMPRAS!$G:$G,INT((ROW()-2)/20)+2))</f>
        <v/>
      </c>
      <c r="G3212" s="5" t="str">
        <f aca="false">IF($A3212="","",INDEX(CARTAO_COMPRAS!$I:$I,INT((ROW()-2)/20)+2))</f>
        <v/>
      </c>
      <c r="H3212" s="4" t="str">
        <f aca="false">IF($A3212="","",EDATE(INDEX(CARTAO_COMPRAS!$J:$J,INT((ROW()-2)/20)+2),MOD(ROW()-2,20)))</f>
        <v/>
      </c>
      <c r="I3212" s="4" t="str">
        <f aca="false">IF($H3212="","",$H3212-WEEKDAY($H3212,2)+1)</f>
        <v/>
      </c>
      <c r="J3212" s="4" t="str">
        <f aca="false">IF($I3212="","",$I3212+6)</f>
        <v/>
      </c>
      <c r="K3212" s="6" t="str">
        <f aca="false">IF($H3212="","",DATE(YEAR($H3212),MONTH($H3212),1))</f>
        <v/>
      </c>
      <c r="L3212" s="0" t="str">
        <f aca="false">IF($A3212="","",INDEX(CARTAO_COMPRAS!$K:$K,INT((ROW()-2)/20)+2))</f>
        <v/>
      </c>
      <c r="M3212" s="0" t="str">
        <f aca="false">IF($A3212="","","Compra no cartão")</f>
        <v/>
      </c>
    </row>
    <row r="3213" customFormat="false" ht="13.5" hidden="false" customHeight="false" outlineLevel="0" collapsed="false">
      <c r="A3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3" s="0" t="str">
        <f aca="false">IF($A3213="","",INDEX(CARTAO_COMPRAS!$C:$C,INT((ROW()-2)/20)+2))</f>
        <v/>
      </c>
      <c r="C3213" s="0" t="str">
        <f aca="false">IF($A3213="","",INDEX(CARTAO_COMPRAS!$D:$D,INT((ROW()-2)/20)+2))</f>
        <v/>
      </c>
      <c r="D3213" s="0" t="str">
        <f aca="false">IF($A3213="","",INDEX(CARTAO_COMPRAS!$E:$E,INT((ROW()-2)/20)+2))</f>
        <v/>
      </c>
      <c r="E3213" s="0" t="str">
        <f aca="false">IF($A3213="","",INDEX(CARTAO_COMPRAS!$H:$H,INT((ROW()-2)/20)+2)+MOD(ROW()-2,20))</f>
        <v/>
      </c>
      <c r="F3213" s="0" t="str">
        <f aca="false">IF($A3213="","",INDEX(CARTAO_COMPRAS!$G:$G,INT((ROW()-2)/20)+2))</f>
        <v/>
      </c>
      <c r="G3213" s="5" t="str">
        <f aca="false">IF($A3213="","",INDEX(CARTAO_COMPRAS!$I:$I,INT((ROW()-2)/20)+2))</f>
        <v/>
      </c>
      <c r="H3213" s="4" t="str">
        <f aca="false">IF($A3213="","",EDATE(INDEX(CARTAO_COMPRAS!$J:$J,INT((ROW()-2)/20)+2),MOD(ROW()-2,20)))</f>
        <v/>
      </c>
      <c r="I3213" s="4" t="str">
        <f aca="false">IF($H3213="","",$H3213-WEEKDAY($H3213,2)+1)</f>
        <v/>
      </c>
      <c r="J3213" s="4" t="str">
        <f aca="false">IF($I3213="","",$I3213+6)</f>
        <v/>
      </c>
      <c r="K3213" s="6" t="str">
        <f aca="false">IF($H3213="","",DATE(YEAR($H3213),MONTH($H3213),1))</f>
        <v/>
      </c>
      <c r="L3213" s="0" t="str">
        <f aca="false">IF($A3213="","",INDEX(CARTAO_COMPRAS!$K:$K,INT((ROW()-2)/20)+2))</f>
        <v/>
      </c>
      <c r="M3213" s="0" t="str">
        <f aca="false">IF($A3213="","","Compra no cartão")</f>
        <v/>
      </c>
    </row>
    <row r="3214" customFormat="false" ht="13.5" hidden="false" customHeight="false" outlineLevel="0" collapsed="false">
      <c r="A3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4" s="0" t="str">
        <f aca="false">IF($A3214="","",INDEX(CARTAO_COMPRAS!$C:$C,INT((ROW()-2)/20)+2))</f>
        <v/>
      </c>
      <c r="C3214" s="0" t="str">
        <f aca="false">IF($A3214="","",INDEX(CARTAO_COMPRAS!$D:$D,INT((ROW()-2)/20)+2))</f>
        <v/>
      </c>
      <c r="D3214" s="0" t="str">
        <f aca="false">IF($A3214="","",INDEX(CARTAO_COMPRAS!$E:$E,INT((ROW()-2)/20)+2))</f>
        <v/>
      </c>
      <c r="E3214" s="0" t="str">
        <f aca="false">IF($A3214="","",INDEX(CARTAO_COMPRAS!$H:$H,INT((ROW()-2)/20)+2)+MOD(ROW()-2,20))</f>
        <v/>
      </c>
      <c r="F3214" s="0" t="str">
        <f aca="false">IF($A3214="","",INDEX(CARTAO_COMPRAS!$G:$G,INT((ROW()-2)/20)+2))</f>
        <v/>
      </c>
      <c r="G3214" s="5" t="str">
        <f aca="false">IF($A3214="","",INDEX(CARTAO_COMPRAS!$I:$I,INT((ROW()-2)/20)+2))</f>
        <v/>
      </c>
      <c r="H3214" s="4" t="str">
        <f aca="false">IF($A3214="","",EDATE(INDEX(CARTAO_COMPRAS!$J:$J,INT((ROW()-2)/20)+2),MOD(ROW()-2,20)))</f>
        <v/>
      </c>
      <c r="I3214" s="4" t="str">
        <f aca="false">IF($H3214="","",$H3214-WEEKDAY($H3214,2)+1)</f>
        <v/>
      </c>
      <c r="J3214" s="4" t="str">
        <f aca="false">IF($I3214="","",$I3214+6)</f>
        <v/>
      </c>
      <c r="K3214" s="6" t="str">
        <f aca="false">IF($H3214="","",DATE(YEAR($H3214),MONTH($H3214),1))</f>
        <v/>
      </c>
      <c r="L3214" s="0" t="str">
        <f aca="false">IF($A3214="","",INDEX(CARTAO_COMPRAS!$K:$K,INT((ROW()-2)/20)+2))</f>
        <v/>
      </c>
      <c r="M3214" s="0" t="str">
        <f aca="false">IF($A3214="","","Compra no cartão")</f>
        <v/>
      </c>
    </row>
    <row r="3215" customFormat="false" ht="13.5" hidden="false" customHeight="false" outlineLevel="0" collapsed="false">
      <c r="A3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5" s="0" t="str">
        <f aca="false">IF($A3215="","",INDEX(CARTAO_COMPRAS!$C:$C,INT((ROW()-2)/20)+2))</f>
        <v/>
      </c>
      <c r="C3215" s="0" t="str">
        <f aca="false">IF($A3215="","",INDEX(CARTAO_COMPRAS!$D:$D,INT((ROW()-2)/20)+2))</f>
        <v/>
      </c>
      <c r="D3215" s="0" t="str">
        <f aca="false">IF($A3215="","",INDEX(CARTAO_COMPRAS!$E:$E,INT((ROW()-2)/20)+2))</f>
        <v/>
      </c>
      <c r="E3215" s="0" t="str">
        <f aca="false">IF($A3215="","",INDEX(CARTAO_COMPRAS!$H:$H,INT((ROW()-2)/20)+2)+MOD(ROW()-2,20))</f>
        <v/>
      </c>
      <c r="F3215" s="0" t="str">
        <f aca="false">IF($A3215="","",INDEX(CARTAO_COMPRAS!$G:$G,INT((ROW()-2)/20)+2))</f>
        <v/>
      </c>
      <c r="G3215" s="5" t="str">
        <f aca="false">IF($A3215="","",INDEX(CARTAO_COMPRAS!$I:$I,INT((ROW()-2)/20)+2))</f>
        <v/>
      </c>
      <c r="H3215" s="4" t="str">
        <f aca="false">IF($A3215="","",EDATE(INDEX(CARTAO_COMPRAS!$J:$J,INT((ROW()-2)/20)+2),MOD(ROW()-2,20)))</f>
        <v/>
      </c>
      <c r="I3215" s="4" t="str">
        <f aca="false">IF($H3215="","",$H3215-WEEKDAY($H3215,2)+1)</f>
        <v/>
      </c>
      <c r="J3215" s="4" t="str">
        <f aca="false">IF($I3215="","",$I3215+6)</f>
        <v/>
      </c>
      <c r="K3215" s="6" t="str">
        <f aca="false">IF($H3215="","",DATE(YEAR($H3215),MONTH($H3215),1))</f>
        <v/>
      </c>
      <c r="L3215" s="0" t="str">
        <f aca="false">IF($A3215="","",INDEX(CARTAO_COMPRAS!$K:$K,INT((ROW()-2)/20)+2))</f>
        <v/>
      </c>
      <c r="M3215" s="0" t="str">
        <f aca="false">IF($A3215="","","Compra no cartão")</f>
        <v/>
      </c>
    </row>
    <row r="3216" customFormat="false" ht="13.5" hidden="false" customHeight="false" outlineLevel="0" collapsed="false">
      <c r="A3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6" s="0" t="str">
        <f aca="false">IF($A3216="","",INDEX(CARTAO_COMPRAS!$C:$C,INT((ROW()-2)/20)+2))</f>
        <v/>
      </c>
      <c r="C3216" s="0" t="str">
        <f aca="false">IF($A3216="","",INDEX(CARTAO_COMPRAS!$D:$D,INT((ROW()-2)/20)+2))</f>
        <v/>
      </c>
      <c r="D3216" s="0" t="str">
        <f aca="false">IF($A3216="","",INDEX(CARTAO_COMPRAS!$E:$E,INT((ROW()-2)/20)+2))</f>
        <v/>
      </c>
      <c r="E3216" s="0" t="str">
        <f aca="false">IF($A3216="","",INDEX(CARTAO_COMPRAS!$H:$H,INT((ROW()-2)/20)+2)+MOD(ROW()-2,20))</f>
        <v/>
      </c>
      <c r="F3216" s="0" t="str">
        <f aca="false">IF($A3216="","",INDEX(CARTAO_COMPRAS!$G:$G,INT((ROW()-2)/20)+2))</f>
        <v/>
      </c>
      <c r="G3216" s="5" t="str">
        <f aca="false">IF($A3216="","",INDEX(CARTAO_COMPRAS!$I:$I,INT((ROW()-2)/20)+2))</f>
        <v/>
      </c>
      <c r="H3216" s="4" t="str">
        <f aca="false">IF($A3216="","",EDATE(INDEX(CARTAO_COMPRAS!$J:$J,INT((ROW()-2)/20)+2),MOD(ROW()-2,20)))</f>
        <v/>
      </c>
      <c r="I3216" s="4" t="str">
        <f aca="false">IF($H3216="","",$H3216-WEEKDAY($H3216,2)+1)</f>
        <v/>
      </c>
      <c r="J3216" s="4" t="str">
        <f aca="false">IF($I3216="","",$I3216+6)</f>
        <v/>
      </c>
      <c r="K3216" s="6" t="str">
        <f aca="false">IF($H3216="","",DATE(YEAR($H3216),MONTH($H3216),1))</f>
        <v/>
      </c>
      <c r="L3216" s="0" t="str">
        <f aca="false">IF($A3216="","",INDEX(CARTAO_COMPRAS!$K:$K,INT((ROW()-2)/20)+2))</f>
        <v/>
      </c>
      <c r="M3216" s="0" t="str">
        <f aca="false">IF($A3216="","","Compra no cartão")</f>
        <v/>
      </c>
    </row>
    <row r="3217" customFormat="false" ht="13.5" hidden="false" customHeight="false" outlineLevel="0" collapsed="false">
      <c r="A3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7" s="0" t="str">
        <f aca="false">IF($A3217="","",INDEX(CARTAO_COMPRAS!$C:$C,INT((ROW()-2)/20)+2))</f>
        <v/>
      </c>
      <c r="C3217" s="0" t="str">
        <f aca="false">IF($A3217="","",INDEX(CARTAO_COMPRAS!$D:$D,INT((ROW()-2)/20)+2))</f>
        <v/>
      </c>
      <c r="D3217" s="0" t="str">
        <f aca="false">IF($A3217="","",INDEX(CARTAO_COMPRAS!$E:$E,INT((ROW()-2)/20)+2))</f>
        <v/>
      </c>
      <c r="E3217" s="0" t="str">
        <f aca="false">IF($A3217="","",INDEX(CARTAO_COMPRAS!$H:$H,INT((ROW()-2)/20)+2)+MOD(ROW()-2,20))</f>
        <v/>
      </c>
      <c r="F3217" s="0" t="str">
        <f aca="false">IF($A3217="","",INDEX(CARTAO_COMPRAS!$G:$G,INT((ROW()-2)/20)+2))</f>
        <v/>
      </c>
      <c r="G3217" s="5" t="str">
        <f aca="false">IF($A3217="","",INDEX(CARTAO_COMPRAS!$I:$I,INT((ROW()-2)/20)+2))</f>
        <v/>
      </c>
      <c r="H3217" s="4" t="str">
        <f aca="false">IF($A3217="","",EDATE(INDEX(CARTAO_COMPRAS!$J:$J,INT((ROW()-2)/20)+2),MOD(ROW()-2,20)))</f>
        <v/>
      </c>
      <c r="I3217" s="4" t="str">
        <f aca="false">IF($H3217="","",$H3217-WEEKDAY($H3217,2)+1)</f>
        <v/>
      </c>
      <c r="J3217" s="4" t="str">
        <f aca="false">IF($I3217="","",$I3217+6)</f>
        <v/>
      </c>
      <c r="K3217" s="6" t="str">
        <f aca="false">IF($H3217="","",DATE(YEAR($H3217),MONTH($H3217),1))</f>
        <v/>
      </c>
      <c r="L3217" s="0" t="str">
        <f aca="false">IF($A3217="","",INDEX(CARTAO_COMPRAS!$K:$K,INT((ROW()-2)/20)+2))</f>
        <v/>
      </c>
      <c r="M3217" s="0" t="str">
        <f aca="false">IF($A3217="","","Compra no cartão")</f>
        <v/>
      </c>
    </row>
    <row r="3218" customFormat="false" ht="13.5" hidden="false" customHeight="false" outlineLevel="0" collapsed="false">
      <c r="A3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8" s="0" t="str">
        <f aca="false">IF($A3218="","",INDEX(CARTAO_COMPRAS!$C:$C,INT((ROW()-2)/20)+2))</f>
        <v/>
      </c>
      <c r="C3218" s="0" t="str">
        <f aca="false">IF($A3218="","",INDEX(CARTAO_COMPRAS!$D:$D,INT((ROW()-2)/20)+2))</f>
        <v/>
      </c>
      <c r="D3218" s="0" t="str">
        <f aca="false">IF($A3218="","",INDEX(CARTAO_COMPRAS!$E:$E,INT((ROW()-2)/20)+2))</f>
        <v/>
      </c>
      <c r="E3218" s="0" t="str">
        <f aca="false">IF($A3218="","",INDEX(CARTAO_COMPRAS!$H:$H,INT((ROW()-2)/20)+2)+MOD(ROW()-2,20))</f>
        <v/>
      </c>
      <c r="F3218" s="0" t="str">
        <f aca="false">IF($A3218="","",INDEX(CARTAO_COMPRAS!$G:$G,INT((ROW()-2)/20)+2))</f>
        <v/>
      </c>
      <c r="G3218" s="5" t="str">
        <f aca="false">IF($A3218="","",INDEX(CARTAO_COMPRAS!$I:$I,INT((ROW()-2)/20)+2))</f>
        <v/>
      </c>
      <c r="H3218" s="4" t="str">
        <f aca="false">IF($A3218="","",EDATE(INDEX(CARTAO_COMPRAS!$J:$J,INT((ROW()-2)/20)+2),MOD(ROW()-2,20)))</f>
        <v/>
      </c>
      <c r="I3218" s="4" t="str">
        <f aca="false">IF($H3218="","",$H3218-WEEKDAY($H3218,2)+1)</f>
        <v/>
      </c>
      <c r="J3218" s="4" t="str">
        <f aca="false">IF($I3218="","",$I3218+6)</f>
        <v/>
      </c>
      <c r="K3218" s="6" t="str">
        <f aca="false">IF($H3218="","",DATE(YEAR($H3218),MONTH($H3218),1))</f>
        <v/>
      </c>
      <c r="L3218" s="0" t="str">
        <f aca="false">IF($A3218="","",INDEX(CARTAO_COMPRAS!$K:$K,INT((ROW()-2)/20)+2))</f>
        <v/>
      </c>
      <c r="M3218" s="0" t="str">
        <f aca="false">IF($A3218="","","Compra no cartão")</f>
        <v/>
      </c>
    </row>
    <row r="3219" customFormat="false" ht="13.5" hidden="false" customHeight="false" outlineLevel="0" collapsed="false">
      <c r="A3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19" s="0" t="str">
        <f aca="false">IF($A3219="","",INDEX(CARTAO_COMPRAS!$C:$C,INT((ROW()-2)/20)+2))</f>
        <v/>
      </c>
      <c r="C3219" s="0" t="str">
        <f aca="false">IF($A3219="","",INDEX(CARTAO_COMPRAS!$D:$D,INT((ROW()-2)/20)+2))</f>
        <v/>
      </c>
      <c r="D3219" s="0" t="str">
        <f aca="false">IF($A3219="","",INDEX(CARTAO_COMPRAS!$E:$E,INT((ROW()-2)/20)+2))</f>
        <v/>
      </c>
      <c r="E3219" s="0" t="str">
        <f aca="false">IF($A3219="","",INDEX(CARTAO_COMPRAS!$H:$H,INT((ROW()-2)/20)+2)+MOD(ROW()-2,20))</f>
        <v/>
      </c>
      <c r="F3219" s="0" t="str">
        <f aca="false">IF($A3219="","",INDEX(CARTAO_COMPRAS!$G:$G,INT((ROW()-2)/20)+2))</f>
        <v/>
      </c>
      <c r="G3219" s="5" t="str">
        <f aca="false">IF($A3219="","",INDEX(CARTAO_COMPRAS!$I:$I,INT((ROW()-2)/20)+2))</f>
        <v/>
      </c>
      <c r="H3219" s="4" t="str">
        <f aca="false">IF($A3219="","",EDATE(INDEX(CARTAO_COMPRAS!$J:$J,INT((ROW()-2)/20)+2),MOD(ROW()-2,20)))</f>
        <v/>
      </c>
      <c r="I3219" s="4" t="str">
        <f aca="false">IF($H3219="","",$H3219-WEEKDAY($H3219,2)+1)</f>
        <v/>
      </c>
      <c r="J3219" s="4" t="str">
        <f aca="false">IF($I3219="","",$I3219+6)</f>
        <v/>
      </c>
      <c r="K3219" s="6" t="str">
        <f aca="false">IF($H3219="","",DATE(YEAR($H3219),MONTH($H3219),1))</f>
        <v/>
      </c>
      <c r="L3219" s="0" t="str">
        <f aca="false">IF($A3219="","",INDEX(CARTAO_COMPRAS!$K:$K,INT((ROW()-2)/20)+2))</f>
        <v/>
      </c>
      <c r="M3219" s="0" t="str">
        <f aca="false">IF($A3219="","","Compra no cartão")</f>
        <v/>
      </c>
    </row>
    <row r="3220" customFormat="false" ht="13.5" hidden="false" customHeight="false" outlineLevel="0" collapsed="false">
      <c r="A3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0" s="0" t="str">
        <f aca="false">IF($A3220="","",INDEX(CARTAO_COMPRAS!$C:$C,INT((ROW()-2)/20)+2))</f>
        <v/>
      </c>
      <c r="C3220" s="0" t="str">
        <f aca="false">IF($A3220="","",INDEX(CARTAO_COMPRAS!$D:$D,INT((ROW()-2)/20)+2))</f>
        <v/>
      </c>
      <c r="D3220" s="0" t="str">
        <f aca="false">IF($A3220="","",INDEX(CARTAO_COMPRAS!$E:$E,INT((ROW()-2)/20)+2))</f>
        <v/>
      </c>
      <c r="E3220" s="0" t="str">
        <f aca="false">IF($A3220="","",INDEX(CARTAO_COMPRAS!$H:$H,INT((ROW()-2)/20)+2)+MOD(ROW()-2,20))</f>
        <v/>
      </c>
      <c r="F3220" s="0" t="str">
        <f aca="false">IF($A3220="","",INDEX(CARTAO_COMPRAS!$G:$G,INT((ROW()-2)/20)+2))</f>
        <v/>
      </c>
      <c r="G3220" s="5" t="str">
        <f aca="false">IF($A3220="","",INDEX(CARTAO_COMPRAS!$I:$I,INT((ROW()-2)/20)+2))</f>
        <v/>
      </c>
      <c r="H3220" s="4" t="str">
        <f aca="false">IF($A3220="","",EDATE(INDEX(CARTAO_COMPRAS!$J:$J,INT((ROW()-2)/20)+2),MOD(ROW()-2,20)))</f>
        <v/>
      </c>
      <c r="I3220" s="4" t="str">
        <f aca="false">IF($H3220="","",$H3220-WEEKDAY($H3220,2)+1)</f>
        <v/>
      </c>
      <c r="J3220" s="4" t="str">
        <f aca="false">IF($I3220="","",$I3220+6)</f>
        <v/>
      </c>
      <c r="K3220" s="6" t="str">
        <f aca="false">IF($H3220="","",DATE(YEAR($H3220),MONTH($H3220),1))</f>
        <v/>
      </c>
      <c r="L3220" s="0" t="str">
        <f aca="false">IF($A3220="","",INDEX(CARTAO_COMPRAS!$K:$K,INT((ROW()-2)/20)+2))</f>
        <v/>
      </c>
      <c r="M3220" s="0" t="str">
        <f aca="false">IF($A3220="","","Compra no cartão")</f>
        <v/>
      </c>
    </row>
    <row r="3221" customFormat="false" ht="13.5" hidden="false" customHeight="false" outlineLevel="0" collapsed="false">
      <c r="A3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1" s="0" t="str">
        <f aca="false">IF($A3221="","",INDEX(CARTAO_COMPRAS!$C:$C,INT((ROW()-2)/20)+2))</f>
        <v/>
      </c>
      <c r="C3221" s="0" t="str">
        <f aca="false">IF($A3221="","",INDEX(CARTAO_COMPRAS!$D:$D,INT((ROW()-2)/20)+2))</f>
        <v/>
      </c>
      <c r="D3221" s="0" t="str">
        <f aca="false">IF($A3221="","",INDEX(CARTAO_COMPRAS!$E:$E,INT((ROW()-2)/20)+2))</f>
        <v/>
      </c>
      <c r="E3221" s="0" t="str">
        <f aca="false">IF($A3221="","",INDEX(CARTAO_COMPRAS!$H:$H,INT((ROW()-2)/20)+2)+MOD(ROW()-2,20))</f>
        <v/>
      </c>
      <c r="F3221" s="0" t="str">
        <f aca="false">IF($A3221="","",INDEX(CARTAO_COMPRAS!$G:$G,INT((ROW()-2)/20)+2))</f>
        <v/>
      </c>
      <c r="G3221" s="5" t="str">
        <f aca="false">IF($A3221="","",INDEX(CARTAO_COMPRAS!$I:$I,INT((ROW()-2)/20)+2))</f>
        <v/>
      </c>
      <c r="H3221" s="4" t="str">
        <f aca="false">IF($A3221="","",EDATE(INDEX(CARTAO_COMPRAS!$J:$J,INT((ROW()-2)/20)+2),MOD(ROW()-2,20)))</f>
        <v/>
      </c>
      <c r="I3221" s="4" t="str">
        <f aca="false">IF($H3221="","",$H3221-WEEKDAY($H3221,2)+1)</f>
        <v/>
      </c>
      <c r="J3221" s="4" t="str">
        <f aca="false">IF($I3221="","",$I3221+6)</f>
        <v/>
      </c>
      <c r="K3221" s="6" t="str">
        <f aca="false">IF($H3221="","",DATE(YEAR($H3221),MONTH($H3221),1))</f>
        <v/>
      </c>
      <c r="L3221" s="0" t="str">
        <f aca="false">IF($A3221="","",INDEX(CARTAO_COMPRAS!$K:$K,INT((ROW()-2)/20)+2))</f>
        <v/>
      </c>
      <c r="M3221" s="0" t="str">
        <f aca="false">IF($A3221="","","Compra no cartão")</f>
        <v/>
      </c>
    </row>
    <row r="3222" customFormat="false" ht="13.5" hidden="false" customHeight="false" outlineLevel="0" collapsed="false">
      <c r="A32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2" s="0" t="str">
        <f aca="false">IF($A3222="","",INDEX(CARTAO_COMPRAS!$C:$C,INT((ROW()-2)/20)+2))</f>
        <v/>
      </c>
      <c r="C3222" s="0" t="str">
        <f aca="false">IF($A3222="","",INDEX(CARTAO_COMPRAS!$D:$D,INT((ROW()-2)/20)+2))</f>
        <v/>
      </c>
      <c r="D3222" s="0" t="str">
        <f aca="false">IF($A3222="","",INDEX(CARTAO_COMPRAS!$E:$E,INT((ROW()-2)/20)+2))</f>
        <v/>
      </c>
      <c r="E3222" s="0" t="str">
        <f aca="false">IF($A3222="","",INDEX(CARTAO_COMPRAS!$H:$H,INT((ROW()-2)/20)+2)+MOD(ROW()-2,20))</f>
        <v/>
      </c>
      <c r="F3222" s="0" t="str">
        <f aca="false">IF($A3222="","",INDEX(CARTAO_COMPRAS!$G:$G,INT((ROW()-2)/20)+2))</f>
        <v/>
      </c>
      <c r="G3222" s="5" t="str">
        <f aca="false">IF($A3222="","",INDEX(CARTAO_COMPRAS!$I:$I,INT((ROW()-2)/20)+2))</f>
        <v/>
      </c>
      <c r="H3222" s="4" t="str">
        <f aca="false">IF($A3222="","",EDATE(INDEX(CARTAO_COMPRAS!$J:$J,INT((ROW()-2)/20)+2),MOD(ROW()-2,20)))</f>
        <v/>
      </c>
      <c r="I3222" s="4" t="str">
        <f aca="false">IF($H3222="","",$H3222-WEEKDAY($H3222,2)+1)</f>
        <v/>
      </c>
      <c r="J3222" s="4" t="str">
        <f aca="false">IF($I3222="","",$I3222+6)</f>
        <v/>
      </c>
      <c r="K3222" s="6" t="str">
        <f aca="false">IF($H3222="","",DATE(YEAR($H3222),MONTH($H3222),1))</f>
        <v/>
      </c>
      <c r="L3222" s="0" t="str">
        <f aca="false">IF($A3222="","",INDEX(CARTAO_COMPRAS!$K:$K,INT((ROW()-2)/20)+2))</f>
        <v/>
      </c>
      <c r="M3222" s="0" t="str">
        <f aca="false">IF($A3222="","","Compra no cartão")</f>
        <v/>
      </c>
    </row>
    <row r="3223" customFormat="false" ht="13.5" hidden="false" customHeight="false" outlineLevel="0" collapsed="false">
      <c r="A3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3" s="0" t="str">
        <f aca="false">IF($A3223="","",INDEX(CARTAO_COMPRAS!$C:$C,INT((ROW()-2)/20)+2))</f>
        <v/>
      </c>
      <c r="C3223" s="0" t="str">
        <f aca="false">IF($A3223="","",INDEX(CARTAO_COMPRAS!$D:$D,INT((ROW()-2)/20)+2))</f>
        <v/>
      </c>
      <c r="D3223" s="0" t="str">
        <f aca="false">IF($A3223="","",INDEX(CARTAO_COMPRAS!$E:$E,INT((ROW()-2)/20)+2))</f>
        <v/>
      </c>
      <c r="E3223" s="0" t="str">
        <f aca="false">IF($A3223="","",INDEX(CARTAO_COMPRAS!$H:$H,INT((ROW()-2)/20)+2)+MOD(ROW()-2,20))</f>
        <v/>
      </c>
      <c r="F3223" s="0" t="str">
        <f aca="false">IF($A3223="","",INDEX(CARTAO_COMPRAS!$G:$G,INT((ROW()-2)/20)+2))</f>
        <v/>
      </c>
      <c r="G3223" s="5" t="str">
        <f aca="false">IF($A3223="","",INDEX(CARTAO_COMPRAS!$I:$I,INT((ROW()-2)/20)+2))</f>
        <v/>
      </c>
      <c r="H3223" s="4" t="str">
        <f aca="false">IF($A3223="","",EDATE(INDEX(CARTAO_COMPRAS!$J:$J,INT((ROW()-2)/20)+2),MOD(ROW()-2,20)))</f>
        <v/>
      </c>
      <c r="I3223" s="4" t="str">
        <f aca="false">IF($H3223="","",$H3223-WEEKDAY($H3223,2)+1)</f>
        <v/>
      </c>
      <c r="J3223" s="4" t="str">
        <f aca="false">IF($I3223="","",$I3223+6)</f>
        <v/>
      </c>
      <c r="K3223" s="6" t="str">
        <f aca="false">IF($H3223="","",DATE(YEAR($H3223),MONTH($H3223),1))</f>
        <v/>
      </c>
      <c r="L3223" s="0" t="str">
        <f aca="false">IF($A3223="","",INDEX(CARTAO_COMPRAS!$K:$K,INT((ROW()-2)/20)+2))</f>
        <v/>
      </c>
      <c r="M3223" s="0" t="str">
        <f aca="false">IF($A3223="","","Compra no cartão")</f>
        <v/>
      </c>
    </row>
    <row r="3224" customFormat="false" ht="13.5" hidden="false" customHeight="false" outlineLevel="0" collapsed="false">
      <c r="A3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4" s="0" t="str">
        <f aca="false">IF($A3224="","",INDEX(CARTAO_COMPRAS!$C:$C,INT((ROW()-2)/20)+2))</f>
        <v/>
      </c>
      <c r="C3224" s="0" t="str">
        <f aca="false">IF($A3224="","",INDEX(CARTAO_COMPRAS!$D:$D,INT((ROW()-2)/20)+2))</f>
        <v/>
      </c>
      <c r="D3224" s="0" t="str">
        <f aca="false">IF($A3224="","",INDEX(CARTAO_COMPRAS!$E:$E,INT((ROW()-2)/20)+2))</f>
        <v/>
      </c>
      <c r="E3224" s="0" t="str">
        <f aca="false">IF($A3224="","",INDEX(CARTAO_COMPRAS!$H:$H,INT((ROW()-2)/20)+2)+MOD(ROW()-2,20))</f>
        <v/>
      </c>
      <c r="F3224" s="0" t="str">
        <f aca="false">IF($A3224="","",INDEX(CARTAO_COMPRAS!$G:$G,INT((ROW()-2)/20)+2))</f>
        <v/>
      </c>
      <c r="G3224" s="5" t="str">
        <f aca="false">IF($A3224="","",INDEX(CARTAO_COMPRAS!$I:$I,INT((ROW()-2)/20)+2))</f>
        <v/>
      </c>
      <c r="H3224" s="4" t="str">
        <f aca="false">IF($A3224="","",EDATE(INDEX(CARTAO_COMPRAS!$J:$J,INT((ROW()-2)/20)+2),MOD(ROW()-2,20)))</f>
        <v/>
      </c>
      <c r="I3224" s="4" t="str">
        <f aca="false">IF($H3224="","",$H3224-WEEKDAY($H3224,2)+1)</f>
        <v/>
      </c>
      <c r="J3224" s="4" t="str">
        <f aca="false">IF($I3224="","",$I3224+6)</f>
        <v/>
      </c>
      <c r="K3224" s="6" t="str">
        <f aca="false">IF($H3224="","",DATE(YEAR($H3224),MONTH($H3224),1))</f>
        <v/>
      </c>
      <c r="L3224" s="0" t="str">
        <f aca="false">IF($A3224="","",INDEX(CARTAO_COMPRAS!$K:$K,INT((ROW()-2)/20)+2))</f>
        <v/>
      </c>
      <c r="M3224" s="0" t="str">
        <f aca="false">IF($A3224="","","Compra no cartão")</f>
        <v/>
      </c>
    </row>
    <row r="3225" customFormat="false" ht="13.5" hidden="false" customHeight="false" outlineLevel="0" collapsed="false">
      <c r="A3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5" s="0" t="str">
        <f aca="false">IF($A3225="","",INDEX(CARTAO_COMPRAS!$C:$C,INT((ROW()-2)/20)+2))</f>
        <v/>
      </c>
      <c r="C3225" s="0" t="str">
        <f aca="false">IF($A3225="","",INDEX(CARTAO_COMPRAS!$D:$D,INT((ROW()-2)/20)+2))</f>
        <v/>
      </c>
      <c r="D3225" s="0" t="str">
        <f aca="false">IF($A3225="","",INDEX(CARTAO_COMPRAS!$E:$E,INT((ROW()-2)/20)+2))</f>
        <v/>
      </c>
      <c r="E3225" s="0" t="str">
        <f aca="false">IF($A3225="","",INDEX(CARTAO_COMPRAS!$H:$H,INT((ROW()-2)/20)+2)+MOD(ROW()-2,20))</f>
        <v/>
      </c>
      <c r="F3225" s="0" t="str">
        <f aca="false">IF($A3225="","",INDEX(CARTAO_COMPRAS!$G:$G,INT((ROW()-2)/20)+2))</f>
        <v/>
      </c>
      <c r="G3225" s="5" t="str">
        <f aca="false">IF($A3225="","",INDEX(CARTAO_COMPRAS!$I:$I,INT((ROW()-2)/20)+2))</f>
        <v/>
      </c>
      <c r="H3225" s="4" t="str">
        <f aca="false">IF($A3225="","",EDATE(INDEX(CARTAO_COMPRAS!$J:$J,INT((ROW()-2)/20)+2),MOD(ROW()-2,20)))</f>
        <v/>
      </c>
      <c r="I3225" s="4" t="str">
        <f aca="false">IF($H3225="","",$H3225-WEEKDAY($H3225,2)+1)</f>
        <v/>
      </c>
      <c r="J3225" s="4" t="str">
        <f aca="false">IF($I3225="","",$I3225+6)</f>
        <v/>
      </c>
      <c r="K3225" s="6" t="str">
        <f aca="false">IF($H3225="","",DATE(YEAR($H3225),MONTH($H3225),1))</f>
        <v/>
      </c>
      <c r="L3225" s="0" t="str">
        <f aca="false">IF($A3225="","",INDEX(CARTAO_COMPRAS!$K:$K,INT((ROW()-2)/20)+2))</f>
        <v/>
      </c>
      <c r="M3225" s="0" t="str">
        <f aca="false">IF($A3225="","","Compra no cartão")</f>
        <v/>
      </c>
    </row>
    <row r="3226" customFormat="false" ht="13.5" hidden="false" customHeight="false" outlineLevel="0" collapsed="false">
      <c r="A3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6" s="0" t="str">
        <f aca="false">IF($A3226="","",INDEX(CARTAO_COMPRAS!$C:$C,INT((ROW()-2)/20)+2))</f>
        <v/>
      </c>
      <c r="C3226" s="0" t="str">
        <f aca="false">IF($A3226="","",INDEX(CARTAO_COMPRAS!$D:$D,INT((ROW()-2)/20)+2))</f>
        <v/>
      </c>
      <c r="D3226" s="0" t="str">
        <f aca="false">IF($A3226="","",INDEX(CARTAO_COMPRAS!$E:$E,INT((ROW()-2)/20)+2))</f>
        <v/>
      </c>
      <c r="E3226" s="0" t="str">
        <f aca="false">IF($A3226="","",INDEX(CARTAO_COMPRAS!$H:$H,INT((ROW()-2)/20)+2)+MOD(ROW()-2,20))</f>
        <v/>
      </c>
      <c r="F3226" s="0" t="str">
        <f aca="false">IF($A3226="","",INDEX(CARTAO_COMPRAS!$G:$G,INT((ROW()-2)/20)+2))</f>
        <v/>
      </c>
      <c r="G3226" s="5" t="str">
        <f aca="false">IF($A3226="","",INDEX(CARTAO_COMPRAS!$I:$I,INT((ROW()-2)/20)+2))</f>
        <v/>
      </c>
      <c r="H3226" s="4" t="str">
        <f aca="false">IF($A3226="","",EDATE(INDEX(CARTAO_COMPRAS!$J:$J,INT((ROW()-2)/20)+2),MOD(ROW()-2,20)))</f>
        <v/>
      </c>
      <c r="I3226" s="4" t="str">
        <f aca="false">IF($H3226="","",$H3226-WEEKDAY($H3226,2)+1)</f>
        <v/>
      </c>
      <c r="J3226" s="4" t="str">
        <f aca="false">IF($I3226="","",$I3226+6)</f>
        <v/>
      </c>
      <c r="K3226" s="6" t="str">
        <f aca="false">IF($H3226="","",DATE(YEAR($H3226),MONTH($H3226),1))</f>
        <v/>
      </c>
      <c r="L3226" s="0" t="str">
        <f aca="false">IF($A3226="","",INDEX(CARTAO_COMPRAS!$K:$K,INT((ROW()-2)/20)+2))</f>
        <v/>
      </c>
      <c r="M3226" s="0" t="str">
        <f aca="false">IF($A3226="","","Compra no cartão")</f>
        <v/>
      </c>
    </row>
    <row r="3227" customFormat="false" ht="13.5" hidden="false" customHeight="false" outlineLevel="0" collapsed="false">
      <c r="A3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7" s="0" t="str">
        <f aca="false">IF($A3227="","",INDEX(CARTAO_COMPRAS!$C:$C,INT((ROW()-2)/20)+2))</f>
        <v/>
      </c>
      <c r="C3227" s="0" t="str">
        <f aca="false">IF($A3227="","",INDEX(CARTAO_COMPRAS!$D:$D,INT((ROW()-2)/20)+2))</f>
        <v/>
      </c>
      <c r="D3227" s="0" t="str">
        <f aca="false">IF($A3227="","",INDEX(CARTAO_COMPRAS!$E:$E,INT((ROW()-2)/20)+2))</f>
        <v/>
      </c>
      <c r="E3227" s="0" t="str">
        <f aca="false">IF($A3227="","",INDEX(CARTAO_COMPRAS!$H:$H,INT((ROW()-2)/20)+2)+MOD(ROW()-2,20))</f>
        <v/>
      </c>
      <c r="F3227" s="0" t="str">
        <f aca="false">IF($A3227="","",INDEX(CARTAO_COMPRAS!$G:$G,INT((ROW()-2)/20)+2))</f>
        <v/>
      </c>
      <c r="G3227" s="5" t="str">
        <f aca="false">IF($A3227="","",INDEX(CARTAO_COMPRAS!$I:$I,INT((ROW()-2)/20)+2))</f>
        <v/>
      </c>
      <c r="H3227" s="4" t="str">
        <f aca="false">IF($A3227="","",EDATE(INDEX(CARTAO_COMPRAS!$J:$J,INT((ROW()-2)/20)+2),MOD(ROW()-2,20)))</f>
        <v/>
      </c>
      <c r="I3227" s="4" t="str">
        <f aca="false">IF($H3227="","",$H3227-WEEKDAY($H3227,2)+1)</f>
        <v/>
      </c>
      <c r="J3227" s="4" t="str">
        <f aca="false">IF($I3227="","",$I3227+6)</f>
        <v/>
      </c>
      <c r="K3227" s="6" t="str">
        <f aca="false">IF($H3227="","",DATE(YEAR($H3227),MONTH($H3227),1))</f>
        <v/>
      </c>
      <c r="L3227" s="0" t="str">
        <f aca="false">IF($A3227="","",INDEX(CARTAO_COMPRAS!$K:$K,INT((ROW()-2)/20)+2))</f>
        <v/>
      </c>
      <c r="M3227" s="0" t="str">
        <f aca="false">IF($A3227="","","Compra no cartão")</f>
        <v/>
      </c>
    </row>
    <row r="3228" customFormat="false" ht="13.5" hidden="false" customHeight="false" outlineLevel="0" collapsed="false">
      <c r="A3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8" s="0" t="str">
        <f aca="false">IF($A3228="","",INDEX(CARTAO_COMPRAS!$C:$C,INT((ROW()-2)/20)+2))</f>
        <v/>
      </c>
      <c r="C3228" s="0" t="str">
        <f aca="false">IF($A3228="","",INDEX(CARTAO_COMPRAS!$D:$D,INT((ROW()-2)/20)+2))</f>
        <v/>
      </c>
      <c r="D3228" s="0" t="str">
        <f aca="false">IF($A3228="","",INDEX(CARTAO_COMPRAS!$E:$E,INT((ROW()-2)/20)+2))</f>
        <v/>
      </c>
      <c r="E3228" s="0" t="str">
        <f aca="false">IF($A3228="","",INDEX(CARTAO_COMPRAS!$H:$H,INT((ROW()-2)/20)+2)+MOD(ROW()-2,20))</f>
        <v/>
      </c>
      <c r="F3228" s="0" t="str">
        <f aca="false">IF($A3228="","",INDEX(CARTAO_COMPRAS!$G:$G,INT((ROW()-2)/20)+2))</f>
        <v/>
      </c>
      <c r="G3228" s="5" t="str">
        <f aca="false">IF($A3228="","",INDEX(CARTAO_COMPRAS!$I:$I,INT((ROW()-2)/20)+2))</f>
        <v/>
      </c>
      <c r="H3228" s="4" t="str">
        <f aca="false">IF($A3228="","",EDATE(INDEX(CARTAO_COMPRAS!$J:$J,INT((ROW()-2)/20)+2),MOD(ROW()-2,20)))</f>
        <v/>
      </c>
      <c r="I3228" s="4" t="str">
        <f aca="false">IF($H3228="","",$H3228-WEEKDAY($H3228,2)+1)</f>
        <v/>
      </c>
      <c r="J3228" s="4" t="str">
        <f aca="false">IF($I3228="","",$I3228+6)</f>
        <v/>
      </c>
      <c r="K3228" s="6" t="str">
        <f aca="false">IF($H3228="","",DATE(YEAR($H3228),MONTH($H3228),1))</f>
        <v/>
      </c>
      <c r="L3228" s="0" t="str">
        <f aca="false">IF($A3228="","",INDEX(CARTAO_COMPRAS!$K:$K,INT((ROW()-2)/20)+2))</f>
        <v/>
      </c>
      <c r="M3228" s="0" t="str">
        <f aca="false">IF($A3228="","","Compra no cartão")</f>
        <v/>
      </c>
    </row>
    <row r="3229" customFormat="false" ht="13.5" hidden="false" customHeight="false" outlineLevel="0" collapsed="false">
      <c r="A3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29" s="0" t="str">
        <f aca="false">IF($A3229="","",INDEX(CARTAO_COMPRAS!$C:$C,INT((ROW()-2)/20)+2))</f>
        <v/>
      </c>
      <c r="C3229" s="0" t="str">
        <f aca="false">IF($A3229="","",INDEX(CARTAO_COMPRAS!$D:$D,INT((ROW()-2)/20)+2))</f>
        <v/>
      </c>
      <c r="D3229" s="0" t="str">
        <f aca="false">IF($A3229="","",INDEX(CARTAO_COMPRAS!$E:$E,INT((ROW()-2)/20)+2))</f>
        <v/>
      </c>
      <c r="E3229" s="0" t="str">
        <f aca="false">IF($A3229="","",INDEX(CARTAO_COMPRAS!$H:$H,INT((ROW()-2)/20)+2)+MOD(ROW()-2,20))</f>
        <v/>
      </c>
      <c r="F3229" s="0" t="str">
        <f aca="false">IF($A3229="","",INDEX(CARTAO_COMPRAS!$G:$G,INT((ROW()-2)/20)+2))</f>
        <v/>
      </c>
      <c r="G3229" s="5" t="str">
        <f aca="false">IF($A3229="","",INDEX(CARTAO_COMPRAS!$I:$I,INT((ROW()-2)/20)+2))</f>
        <v/>
      </c>
      <c r="H3229" s="4" t="str">
        <f aca="false">IF($A3229="","",EDATE(INDEX(CARTAO_COMPRAS!$J:$J,INT((ROW()-2)/20)+2),MOD(ROW()-2,20)))</f>
        <v/>
      </c>
      <c r="I3229" s="4" t="str">
        <f aca="false">IF($H3229="","",$H3229-WEEKDAY($H3229,2)+1)</f>
        <v/>
      </c>
      <c r="J3229" s="4" t="str">
        <f aca="false">IF($I3229="","",$I3229+6)</f>
        <v/>
      </c>
      <c r="K3229" s="6" t="str">
        <f aca="false">IF($H3229="","",DATE(YEAR($H3229),MONTH($H3229),1))</f>
        <v/>
      </c>
      <c r="L3229" s="0" t="str">
        <f aca="false">IF($A3229="","",INDEX(CARTAO_COMPRAS!$K:$K,INT((ROW()-2)/20)+2))</f>
        <v/>
      </c>
      <c r="M3229" s="0" t="str">
        <f aca="false">IF($A3229="","","Compra no cartão")</f>
        <v/>
      </c>
    </row>
    <row r="3230" customFormat="false" ht="13.5" hidden="false" customHeight="false" outlineLevel="0" collapsed="false">
      <c r="A3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0" s="0" t="str">
        <f aca="false">IF($A3230="","",INDEX(CARTAO_COMPRAS!$C:$C,INT((ROW()-2)/20)+2))</f>
        <v/>
      </c>
      <c r="C3230" s="0" t="str">
        <f aca="false">IF($A3230="","",INDEX(CARTAO_COMPRAS!$D:$D,INT((ROW()-2)/20)+2))</f>
        <v/>
      </c>
      <c r="D3230" s="0" t="str">
        <f aca="false">IF($A3230="","",INDEX(CARTAO_COMPRAS!$E:$E,INT((ROW()-2)/20)+2))</f>
        <v/>
      </c>
      <c r="E3230" s="0" t="str">
        <f aca="false">IF($A3230="","",INDEX(CARTAO_COMPRAS!$H:$H,INT((ROW()-2)/20)+2)+MOD(ROW()-2,20))</f>
        <v/>
      </c>
      <c r="F3230" s="0" t="str">
        <f aca="false">IF($A3230="","",INDEX(CARTAO_COMPRAS!$G:$G,INT((ROW()-2)/20)+2))</f>
        <v/>
      </c>
      <c r="G3230" s="5" t="str">
        <f aca="false">IF($A3230="","",INDEX(CARTAO_COMPRAS!$I:$I,INT((ROW()-2)/20)+2))</f>
        <v/>
      </c>
      <c r="H3230" s="4" t="str">
        <f aca="false">IF($A3230="","",EDATE(INDEX(CARTAO_COMPRAS!$J:$J,INT((ROW()-2)/20)+2),MOD(ROW()-2,20)))</f>
        <v/>
      </c>
      <c r="I3230" s="4" t="str">
        <f aca="false">IF($H3230="","",$H3230-WEEKDAY($H3230,2)+1)</f>
        <v/>
      </c>
      <c r="J3230" s="4" t="str">
        <f aca="false">IF($I3230="","",$I3230+6)</f>
        <v/>
      </c>
      <c r="K3230" s="6" t="str">
        <f aca="false">IF($H3230="","",DATE(YEAR($H3230),MONTH($H3230),1))</f>
        <v/>
      </c>
      <c r="L3230" s="0" t="str">
        <f aca="false">IF($A3230="","",INDEX(CARTAO_COMPRAS!$K:$K,INT((ROW()-2)/20)+2))</f>
        <v/>
      </c>
      <c r="M3230" s="0" t="str">
        <f aca="false">IF($A3230="","","Compra no cartão")</f>
        <v/>
      </c>
    </row>
    <row r="3231" customFormat="false" ht="13.5" hidden="false" customHeight="false" outlineLevel="0" collapsed="false">
      <c r="A3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1" s="0" t="str">
        <f aca="false">IF($A3231="","",INDEX(CARTAO_COMPRAS!$C:$C,INT((ROW()-2)/20)+2))</f>
        <v/>
      </c>
      <c r="C3231" s="0" t="str">
        <f aca="false">IF($A3231="","",INDEX(CARTAO_COMPRAS!$D:$D,INT((ROW()-2)/20)+2))</f>
        <v/>
      </c>
      <c r="D3231" s="0" t="str">
        <f aca="false">IF($A3231="","",INDEX(CARTAO_COMPRAS!$E:$E,INT((ROW()-2)/20)+2))</f>
        <v/>
      </c>
      <c r="E3231" s="0" t="str">
        <f aca="false">IF($A3231="","",INDEX(CARTAO_COMPRAS!$H:$H,INT((ROW()-2)/20)+2)+MOD(ROW()-2,20))</f>
        <v/>
      </c>
      <c r="F3231" s="0" t="str">
        <f aca="false">IF($A3231="","",INDEX(CARTAO_COMPRAS!$G:$G,INT((ROW()-2)/20)+2))</f>
        <v/>
      </c>
      <c r="G3231" s="5" t="str">
        <f aca="false">IF($A3231="","",INDEX(CARTAO_COMPRAS!$I:$I,INT((ROW()-2)/20)+2))</f>
        <v/>
      </c>
      <c r="H3231" s="4" t="str">
        <f aca="false">IF($A3231="","",EDATE(INDEX(CARTAO_COMPRAS!$J:$J,INT((ROW()-2)/20)+2),MOD(ROW()-2,20)))</f>
        <v/>
      </c>
      <c r="I3231" s="4" t="str">
        <f aca="false">IF($H3231="","",$H3231-WEEKDAY($H3231,2)+1)</f>
        <v/>
      </c>
      <c r="J3231" s="4" t="str">
        <f aca="false">IF($I3231="","",$I3231+6)</f>
        <v/>
      </c>
      <c r="K3231" s="6" t="str">
        <f aca="false">IF($H3231="","",DATE(YEAR($H3231),MONTH($H3231),1))</f>
        <v/>
      </c>
      <c r="L3231" s="0" t="str">
        <f aca="false">IF($A3231="","",INDEX(CARTAO_COMPRAS!$K:$K,INT((ROW()-2)/20)+2))</f>
        <v/>
      </c>
      <c r="M3231" s="0" t="str">
        <f aca="false">IF($A3231="","","Compra no cartão")</f>
        <v/>
      </c>
    </row>
    <row r="3232" customFormat="false" ht="13.5" hidden="false" customHeight="false" outlineLevel="0" collapsed="false">
      <c r="A3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2" s="0" t="str">
        <f aca="false">IF($A3232="","",INDEX(CARTAO_COMPRAS!$C:$C,INT((ROW()-2)/20)+2))</f>
        <v/>
      </c>
      <c r="C3232" s="0" t="str">
        <f aca="false">IF($A3232="","",INDEX(CARTAO_COMPRAS!$D:$D,INT((ROW()-2)/20)+2))</f>
        <v/>
      </c>
      <c r="D3232" s="0" t="str">
        <f aca="false">IF($A3232="","",INDEX(CARTAO_COMPRAS!$E:$E,INT((ROW()-2)/20)+2))</f>
        <v/>
      </c>
      <c r="E3232" s="0" t="str">
        <f aca="false">IF($A3232="","",INDEX(CARTAO_COMPRAS!$H:$H,INT((ROW()-2)/20)+2)+MOD(ROW()-2,20))</f>
        <v/>
      </c>
      <c r="F3232" s="0" t="str">
        <f aca="false">IF($A3232="","",INDEX(CARTAO_COMPRAS!$G:$G,INT((ROW()-2)/20)+2))</f>
        <v/>
      </c>
      <c r="G3232" s="5" t="str">
        <f aca="false">IF($A3232="","",INDEX(CARTAO_COMPRAS!$I:$I,INT((ROW()-2)/20)+2))</f>
        <v/>
      </c>
      <c r="H3232" s="4" t="str">
        <f aca="false">IF($A3232="","",EDATE(INDEX(CARTAO_COMPRAS!$J:$J,INT((ROW()-2)/20)+2),MOD(ROW()-2,20)))</f>
        <v/>
      </c>
      <c r="I3232" s="4" t="str">
        <f aca="false">IF($H3232="","",$H3232-WEEKDAY($H3232,2)+1)</f>
        <v/>
      </c>
      <c r="J3232" s="4" t="str">
        <f aca="false">IF($I3232="","",$I3232+6)</f>
        <v/>
      </c>
      <c r="K3232" s="6" t="str">
        <f aca="false">IF($H3232="","",DATE(YEAR($H3232),MONTH($H3232),1))</f>
        <v/>
      </c>
      <c r="L3232" s="0" t="str">
        <f aca="false">IF($A3232="","",INDEX(CARTAO_COMPRAS!$K:$K,INT((ROW()-2)/20)+2))</f>
        <v/>
      </c>
      <c r="M3232" s="0" t="str">
        <f aca="false">IF($A3232="","","Compra no cartão")</f>
        <v/>
      </c>
    </row>
    <row r="3233" customFormat="false" ht="13.5" hidden="false" customHeight="false" outlineLevel="0" collapsed="false">
      <c r="A3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3" s="0" t="str">
        <f aca="false">IF($A3233="","",INDEX(CARTAO_COMPRAS!$C:$C,INT((ROW()-2)/20)+2))</f>
        <v/>
      </c>
      <c r="C3233" s="0" t="str">
        <f aca="false">IF($A3233="","",INDEX(CARTAO_COMPRAS!$D:$D,INT((ROW()-2)/20)+2))</f>
        <v/>
      </c>
      <c r="D3233" s="0" t="str">
        <f aca="false">IF($A3233="","",INDEX(CARTAO_COMPRAS!$E:$E,INT((ROW()-2)/20)+2))</f>
        <v/>
      </c>
      <c r="E3233" s="0" t="str">
        <f aca="false">IF($A3233="","",INDEX(CARTAO_COMPRAS!$H:$H,INT((ROW()-2)/20)+2)+MOD(ROW()-2,20))</f>
        <v/>
      </c>
      <c r="F3233" s="0" t="str">
        <f aca="false">IF($A3233="","",INDEX(CARTAO_COMPRAS!$G:$G,INT((ROW()-2)/20)+2))</f>
        <v/>
      </c>
      <c r="G3233" s="5" t="str">
        <f aca="false">IF($A3233="","",INDEX(CARTAO_COMPRAS!$I:$I,INT((ROW()-2)/20)+2))</f>
        <v/>
      </c>
      <c r="H3233" s="4" t="str">
        <f aca="false">IF($A3233="","",EDATE(INDEX(CARTAO_COMPRAS!$J:$J,INT((ROW()-2)/20)+2),MOD(ROW()-2,20)))</f>
        <v/>
      </c>
      <c r="I3233" s="4" t="str">
        <f aca="false">IF($H3233="","",$H3233-WEEKDAY($H3233,2)+1)</f>
        <v/>
      </c>
      <c r="J3233" s="4" t="str">
        <f aca="false">IF($I3233="","",$I3233+6)</f>
        <v/>
      </c>
      <c r="K3233" s="6" t="str">
        <f aca="false">IF($H3233="","",DATE(YEAR($H3233),MONTH($H3233),1))</f>
        <v/>
      </c>
      <c r="L3233" s="0" t="str">
        <f aca="false">IF($A3233="","",INDEX(CARTAO_COMPRAS!$K:$K,INT((ROW()-2)/20)+2))</f>
        <v/>
      </c>
      <c r="M3233" s="0" t="str">
        <f aca="false">IF($A3233="","","Compra no cartão")</f>
        <v/>
      </c>
    </row>
    <row r="3234" customFormat="false" ht="13.5" hidden="false" customHeight="false" outlineLevel="0" collapsed="false">
      <c r="A3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4" s="0" t="str">
        <f aca="false">IF($A3234="","",INDEX(CARTAO_COMPRAS!$C:$C,INT((ROW()-2)/20)+2))</f>
        <v/>
      </c>
      <c r="C3234" s="0" t="str">
        <f aca="false">IF($A3234="","",INDEX(CARTAO_COMPRAS!$D:$D,INT((ROW()-2)/20)+2))</f>
        <v/>
      </c>
      <c r="D3234" s="0" t="str">
        <f aca="false">IF($A3234="","",INDEX(CARTAO_COMPRAS!$E:$E,INT((ROW()-2)/20)+2))</f>
        <v/>
      </c>
      <c r="E3234" s="0" t="str">
        <f aca="false">IF($A3234="","",INDEX(CARTAO_COMPRAS!$H:$H,INT((ROW()-2)/20)+2)+MOD(ROW()-2,20))</f>
        <v/>
      </c>
      <c r="F3234" s="0" t="str">
        <f aca="false">IF($A3234="","",INDEX(CARTAO_COMPRAS!$G:$G,INT((ROW()-2)/20)+2))</f>
        <v/>
      </c>
      <c r="G3234" s="5" t="str">
        <f aca="false">IF($A3234="","",INDEX(CARTAO_COMPRAS!$I:$I,INT((ROW()-2)/20)+2))</f>
        <v/>
      </c>
      <c r="H3234" s="4" t="str">
        <f aca="false">IF($A3234="","",EDATE(INDEX(CARTAO_COMPRAS!$J:$J,INT((ROW()-2)/20)+2),MOD(ROW()-2,20)))</f>
        <v/>
      </c>
      <c r="I3234" s="4" t="str">
        <f aca="false">IF($H3234="","",$H3234-WEEKDAY($H3234,2)+1)</f>
        <v/>
      </c>
      <c r="J3234" s="4" t="str">
        <f aca="false">IF($I3234="","",$I3234+6)</f>
        <v/>
      </c>
      <c r="K3234" s="6" t="str">
        <f aca="false">IF($H3234="","",DATE(YEAR($H3234),MONTH($H3234),1))</f>
        <v/>
      </c>
      <c r="L3234" s="0" t="str">
        <f aca="false">IF($A3234="","",INDEX(CARTAO_COMPRAS!$K:$K,INT((ROW()-2)/20)+2))</f>
        <v/>
      </c>
      <c r="M3234" s="0" t="str">
        <f aca="false">IF($A3234="","","Compra no cartão")</f>
        <v/>
      </c>
    </row>
    <row r="3235" customFormat="false" ht="13.5" hidden="false" customHeight="false" outlineLevel="0" collapsed="false">
      <c r="A3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5" s="0" t="str">
        <f aca="false">IF($A3235="","",INDEX(CARTAO_COMPRAS!$C:$C,INT((ROW()-2)/20)+2))</f>
        <v/>
      </c>
      <c r="C3235" s="0" t="str">
        <f aca="false">IF($A3235="","",INDEX(CARTAO_COMPRAS!$D:$D,INT((ROW()-2)/20)+2))</f>
        <v/>
      </c>
      <c r="D3235" s="0" t="str">
        <f aca="false">IF($A3235="","",INDEX(CARTAO_COMPRAS!$E:$E,INT((ROW()-2)/20)+2))</f>
        <v/>
      </c>
      <c r="E3235" s="0" t="str">
        <f aca="false">IF($A3235="","",INDEX(CARTAO_COMPRAS!$H:$H,INT((ROW()-2)/20)+2)+MOD(ROW()-2,20))</f>
        <v/>
      </c>
      <c r="F3235" s="0" t="str">
        <f aca="false">IF($A3235="","",INDEX(CARTAO_COMPRAS!$G:$G,INT((ROW()-2)/20)+2))</f>
        <v/>
      </c>
      <c r="G3235" s="5" t="str">
        <f aca="false">IF($A3235="","",INDEX(CARTAO_COMPRAS!$I:$I,INT((ROW()-2)/20)+2))</f>
        <v/>
      </c>
      <c r="H3235" s="4" t="str">
        <f aca="false">IF($A3235="","",EDATE(INDEX(CARTAO_COMPRAS!$J:$J,INT((ROW()-2)/20)+2),MOD(ROW()-2,20)))</f>
        <v/>
      </c>
      <c r="I3235" s="4" t="str">
        <f aca="false">IF($H3235="","",$H3235-WEEKDAY($H3235,2)+1)</f>
        <v/>
      </c>
      <c r="J3235" s="4" t="str">
        <f aca="false">IF($I3235="","",$I3235+6)</f>
        <v/>
      </c>
      <c r="K3235" s="6" t="str">
        <f aca="false">IF($H3235="","",DATE(YEAR($H3235),MONTH($H3235),1))</f>
        <v/>
      </c>
      <c r="L3235" s="0" t="str">
        <f aca="false">IF($A3235="","",INDEX(CARTAO_COMPRAS!$K:$K,INT((ROW()-2)/20)+2))</f>
        <v/>
      </c>
      <c r="M3235" s="0" t="str">
        <f aca="false">IF($A3235="","","Compra no cartão")</f>
        <v/>
      </c>
    </row>
    <row r="3236" customFormat="false" ht="13.5" hidden="false" customHeight="false" outlineLevel="0" collapsed="false">
      <c r="A3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6" s="0" t="str">
        <f aca="false">IF($A3236="","",INDEX(CARTAO_COMPRAS!$C:$C,INT((ROW()-2)/20)+2))</f>
        <v/>
      </c>
      <c r="C3236" s="0" t="str">
        <f aca="false">IF($A3236="","",INDEX(CARTAO_COMPRAS!$D:$D,INT((ROW()-2)/20)+2))</f>
        <v/>
      </c>
      <c r="D3236" s="0" t="str">
        <f aca="false">IF($A3236="","",INDEX(CARTAO_COMPRAS!$E:$E,INT((ROW()-2)/20)+2))</f>
        <v/>
      </c>
      <c r="E3236" s="0" t="str">
        <f aca="false">IF($A3236="","",INDEX(CARTAO_COMPRAS!$H:$H,INT((ROW()-2)/20)+2)+MOD(ROW()-2,20))</f>
        <v/>
      </c>
      <c r="F3236" s="0" t="str">
        <f aca="false">IF($A3236="","",INDEX(CARTAO_COMPRAS!$G:$G,INT((ROW()-2)/20)+2))</f>
        <v/>
      </c>
      <c r="G3236" s="5" t="str">
        <f aca="false">IF($A3236="","",INDEX(CARTAO_COMPRAS!$I:$I,INT((ROW()-2)/20)+2))</f>
        <v/>
      </c>
      <c r="H3236" s="4" t="str">
        <f aca="false">IF($A3236="","",EDATE(INDEX(CARTAO_COMPRAS!$J:$J,INT((ROW()-2)/20)+2),MOD(ROW()-2,20)))</f>
        <v/>
      </c>
      <c r="I3236" s="4" t="str">
        <f aca="false">IF($H3236="","",$H3236-WEEKDAY($H3236,2)+1)</f>
        <v/>
      </c>
      <c r="J3236" s="4" t="str">
        <f aca="false">IF($I3236="","",$I3236+6)</f>
        <v/>
      </c>
      <c r="K3236" s="6" t="str">
        <f aca="false">IF($H3236="","",DATE(YEAR($H3236),MONTH($H3236),1))</f>
        <v/>
      </c>
      <c r="L3236" s="0" t="str">
        <f aca="false">IF($A3236="","",INDEX(CARTAO_COMPRAS!$K:$K,INT((ROW()-2)/20)+2))</f>
        <v/>
      </c>
      <c r="M3236" s="0" t="str">
        <f aca="false">IF($A3236="","","Compra no cartão")</f>
        <v/>
      </c>
    </row>
    <row r="3237" customFormat="false" ht="13.5" hidden="false" customHeight="false" outlineLevel="0" collapsed="false">
      <c r="A3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7" s="0" t="str">
        <f aca="false">IF($A3237="","",INDEX(CARTAO_COMPRAS!$C:$C,INT((ROW()-2)/20)+2))</f>
        <v/>
      </c>
      <c r="C3237" s="0" t="str">
        <f aca="false">IF($A3237="","",INDEX(CARTAO_COMPRAS!$D:$D,INT((ROW()-2)/20)+2))</f>
        <v/>
      </c>
      <c r="D3237" s="0" t="str">
        <f aca="false">IF($A3237="","",INDEX(CARTAO_COMPRAS!$E:$E,INT((ROW()-2)/20)+2))</f>
        <v/>
      </c>
      <c r="E3237" s="0" t="str">
        <f aca="false">IF($A3237="","",INDEX(CARTAO_COMPRAS!$H:$H,INT((ROW()-2)/20)+2)+MOD(ROW()-2,20))</f>
        <v/>
      </c>
      <c r="F3237" s="0" t="str">
        <f aca="false">IF($A3237="","",INDEX(CARTAO_COMPRAS!$G:$G,INT((ROW()-2)/20)+2))</f>
        <v/>
      </c>
      <c r="G3237" s="5" t="str">
        <f aca="false">IF($A3237="","",INDEX(CARTAO_COMPRAS!$I:$I,INT((ROW()-2)/20)+2))</f>
        <v/>
      </c>
      <c r="H3237" s="4" t="str">
        <f aca="false">IF($A3237="","",EDATE(INDEX(CARTAO_COMPRAS!$J:$J,INT((ROW()-2)/20)+2),MOD(ROW()-2,20)))</f>
        <v/>
      </c>
      <c r="I3237" s="4" t="str">
        <f aca="false">IF($H3237="","",$H3237-WEEKDAY($H3237,2)+1)</f>
        <v/>
      </c>
      <c r="J3237" s="4" t="str">
        <f aca="false">IF($I3237="","",$I3237+6)</f>
        <v/>
      </c>
      <c r="K3237" s="6" t="str">
        <f aca="false">IF($H3237="","",DATE(YEAR($H3237),MONTH($H3237),1))</f>
        <v/>
      </c>
      <c r="L3237" s="0" t="str">
        <f aca="false">IF($A3237="","",INDEX(CARTAO_COMPRAS!$K:$K,INT((ROW()-2)/20)+2))</f>
        <v/>
      </c>
      <c r="M3237" s="0" t="str">
        <f aca="false">IF($A3237="","","Compra no cartão")</f>
        <v/>
      </c>
    </row>
    <row r="3238" customFormat="false" ht="13.5" hidden="false" customHeight="false" outlineLevel="0" collapsed="false">
      <c r="A3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8" s="0" t="str">
        <f aca="false">IF($A3238="","",INDEX(CARTAO_COMPRAS!$C:$C,INT((ROW()-2)/20)+2))</f>
        <v/>
      </c>
      <c r="C3238" s="0" t="str">
        <f aca="false">IF($A3238="","",INDEX(CARTAO_COMPRAS!$D:$D,INT((ROW()-2)/20)+2))</f>
        <v/>
      </c>
      <c r="D3238" s="0" t="str">
        <f aca="false">IF($A3238="","",INDEX(CARTAO_COMPRAS!$E:$E,INT((ROW()-2)/20)+2))</f>
        <v/>
      </c>
      <c r="E3238" s="0" t="str">
        <f aca="false">IF($A3238="","",INDEX(CARTAO_COMPRAS!$H:$H,INT((ROW()-2)/20)+2)+MOD(ROW()-2,20))</f>
        <v/>
      </c>
      <c r="F3238" s="0" t="str">
        <f aca="false">IF($A3238="","",INDEX(CARTAO_COMPRAS!$G:$G,INT((ROW()-2)/20)+2))</f>
        <v/>
      </c>
      <c r="G3238" s="5" t="str">
        <f aca="false">IF($A3238="","",INDEX(CARTAO_COMPRAS!$I:$I,INT((ROW()-2)/20)+2))</f>
        <v/>
      </c>
      <c r="H3238" s="4" t="str">
        <f aca="false">IF($A3238="","",EDATE(INDEX(CARTAO_COMPRAS!$J:$J,INT((ROW()-2)/20)+2),MOD(ROW()-2,20)))</f>
        <v/>
      </c>
      <c r="I3238" s="4" t="str">
        <f aca="false">IF($H3238="","",$H3238-WEEKDAY($H3238,2)+1)</f>
        <v/>
      </c>
      <c r="J3238" s="4" t="str">
        <f aca="false">IF($I3238="","",$I3238+6)</f>
        <v/>
      </c>
      <c r="K3238" s="6" t="str">
        <f aca="false">IF($H3238="","",DATE(YEAR($H3238),MONTH($H3238),1))</f>
        <v/>
      </c>
      <c r="L3238" s="0" t="str">
        <f aca="false">IF($A3238="","",INDEX(CARTAO_COMPRAS!$K:$K,INT((ROW()-2)/20)+2))</f>
        <v/>
      </c>
      <c r="M3238" s="0" t="str">
        <f aca="false">IF($A3238="","","Compra no cartão")</f>
        <v/>
      </c>
    </row>
    <row r="3239" customFormat="false" ht="13.5" hidden="false" customHeight="false" outlineLevel="0" collapsed="false">
      <c r="A3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39" s="0" t="str">
        <f aca="false">IF($A3239="","",INDEX(CARTAO_COMPRAS!$C:$C,INT((ROW()-2)/20)+2))</f>
        <v/>
      </c>
      <c r="C3239" s="0" t="str">
        <f aca="false">IF($A3239="","",INDEX(CARTAO_COMPRAS!$D:$D,INT((ROW()-2)/20)+2))</f>
        <v/>
      </c>
      <c r="D3239" s="0" t="str">
        <f aca="false">IF($A3239="","",INDEX(CARTAO_COMPRAS!$E:$E,INT((ROW()-2)/20)+2))</f>
        <v/>
      </c>
      <c r="E3239" s="0" t="str">
        <f aca="false">IF($A3239="","",INDEX(CARTAO_COMPRAS!$H:$H,INT((ROW()-2)/20)+2)+MOD(ROW()-2,20))</f>
        <v/>
      </c>
      <c r="F3239" s="0" t="str">
        <f aca="false">IF($A3239="","",INDEX(CARTAO_COMPRAS!$G:$G,INT((ROW()-2)/20)+2))</f>
        <v/>
      </c>
      <c r="G3239" s="5" t="str">
        <f aca="false">IF($A3239="","",INDEX(CARTAO_COMPRAS!$I:$I,INT((ROW()-2)/20)+2))</f>
        <v/>
      </c>
      <c r="H3239" s="4" t="str">
        <f aca="false">IF($A3239="","",EDATE(INDEX(CARTAO_COMPRAS!$J:$J,INT((ROW()-2)/20)+2),MOD(ROW()-2,20)))</f>
        <v/>
      </c>
      <c r="I3239" s="4" t="str">
        <f aca="false">IF($H3239="","",$H3239-WEEKDAY($H3239,2)+1)</f>
        <v/>
      </c>
      <c r="J3239" s="4" t="str">
        <f aca="false">IF($I3239="","",$I3239+6)</f>
        <v/>
      </c>
      <c r="K3239" s="6" t="str">
        <f aca="false">IF($H3239="","",DATE(YEAR($H3239),MONTH($H3239),1))</f>
        <v/>
      </c>
      <c r="L3239" s="0" t="str">
        <f aca="false">IF($A3239="","",INDEX(CARTAO_COMPRAS!$K:$K,INT((ROW()-2)/20)+2))</f>
        <v/>
      </c>
      <c r="M3239" s="0" t="str">
        <f aca="false">IF($A3239="","","Compra no cartão")</f>
        <v/>
      </c>
    </row>
    <row r="3240" customFormat="false" ht="13.5" hidden="false" customHeight="false" outlineLevel="0" collapsed="false">
      <c r="A3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0" s="0" t="str">
        <f aca="false">IF($A3240="","",INDEX(CARTAO_COMPRAS!$C:$C,INT((ROW()-2)/20)+2))</f>
        <v/>
      </c>
      <c r="C3240" s="0" t="str">
        <f aca="false">IF($A3240="","",INDEX(CARTAO_COMPRAS!$D:$D,INT((ROW()-2)/20)+2))</f>
        <v/>
      </c>
      <c r="D3240" s="0" t="str">
        <f aca="false">IF($A3240="","",INDEX(CARTAO_COMPRAS!$E:$E,INT((ROW()-2)/20)+2))</f>
        <v/>
      </c>
      <c r="E3240" s="0" t="str">
        <f aca="false">IF($A3240="","",INDEX(CARTAO_COMPRAS!$H:$H,INT((ROW()-2)/20)+2)+MOD(ROW()-2,20))</f>
        <v/>
      </c>
      <c r="F3240" s="0" t="str">
        <f aca="false">IF($A3240="","",INDEX(CARTAO_COMPRAS!$G:$G,INT((ROW()-2)/20)+2))</f>
        <v/>
      </c>
      <c r="G3240" s="5" t="str">
        <f aca="false">IF($A3240="","",INDEX(CARTAO_COMPRAS!$I:$I,INT((ROW()-2)/20)+2))</f>
        <v/>
      </c>
      <c r="H3240" s="4" t="str">
        <f aca="false">IF($A3240="","",EDATE(INDEX(CARTAO_COMPRAS!$J:$J,INT((ROW()-2)/20)+2),MOD(ROW()-2,20)))</f>
        <v/>
      </c>
      <c r="I3240" s="4" t="str">
        <f aca="false">IF($H3240="","",$H3240-WEEKDAY($H3240,2)+1)</f>
        <v/>
      </c>
      <c r="J3240" s="4" t="str">
        <f aca="false">IF($I3240="","",$I3240+6)</f>
        <v/>
      </c>
      <c r="K3240" s="6" t="str">
        <f aca="false">IF($H3240="","",DATE(YEAR($H3240),MONTH($H3240),1))</f>
        <v/>
      </c>
      <c r="L3240" s="0" t="str">
        <f aca="false">IF($A3240="","",INDEX(CARTAO_COMPRAS!$K:$K,INT((ROW()-2)/20)+2))</f>
        <v/>
      </c>
      <c r="M3240" s="0" t="str">
        <f aca="false">IF($A3240="","","Compra no cartão")</f>
        <v/>
      </c>
    </row>
    <row r="3241" customFormat="false" ht="13.5" hidden="false" customHeight="false" outlineLevel="0" collapsed="false">
      <c r="A3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1" s="0" t="str">
        <f aca="false">IF($A3241="","",INDEX(CARTAO_COMPRAS!$C:$C,INT((ROW()-2)/20)+2))</f>
        <v/>
      </c>
      <c r="C3241" s="0" t="str">
        <f aca="false">IF($A3241="","",INDEX(CARTAO_COMPRAS!$D:$D,INT((ROW()-2)/20)+2))</f>
        <v/>
      </c>
      <c r="D3241" s="0" t="str">
        <f aca="false">IF($A3241="","",INDEX(CARTAO_COMPRAS!$E:$E,INT((ROW()-2)/20)+2))</f>
        <v/>
      </c>
      <c r="E3241" s="0" t="str">
        <f aca="false">IF($A3241="","",INDEX(CARTAO_COMPRAS!$H:$H,INT((ROW()-2)/20)+2)+MOD(ROW()-2,20))</f>
        <v/>
      </c>
      <c r="F3241" s="0" t="str">
        <f aca="false">IF($A3241="","",INDEX(CARTAO_COMPRAS!$G:$G,INT((ROW()-2)/20)+2))</f>
        <v/>
      </c>
      <c r="G3241" s="5" t="str">
        <f aca="false">IF($A3241="","",INDEX(CARTAO_COMPRAS!$I:$I,INT((ROW()-2)/20)+2))</f>
        <v/>
      </c>
      <c r="H3241" s="4" t="str">
        <f aca="false">IF($A3241="","",EDATE(INDEX(CARTAO_COMPRAS!$J:$J,INT((ROW()-2)/20)+2),MOD(ROW()-2,20)))</f>
        <v/>
      </c>
      <c r="I3241" s="4" t="str">
        <f aca="false">IF($H3241="","",$H3241-WEEKDAY($H3241,2)+1)</f>
        <v/>
      </c>
      <c r="J3241" s="4" t="str">
        <f aca="false">IF($I3241="","",$I3241+6)</f>
        <v/>
      </c>
      <c r="K3241" s="6" t="str">
        <f aca="false">IF($H3241="","",DATE(YEAR($H3241),MONTH($H3241),1))</f>
        <v/>
      </c>
      <c r="L3241" s="0" t="str">
        <f aca="false">IF($A3241="","",INDEX(CARTAO_COMPRAS!$K:$K,INT((ROW()-2)/20)+2))</f>
        <v/>
      </c>
      <c r="M3241" s="0" t="str">
        <f aca="false">IF($A3241="","","Compra no cartão")</f>
        <v/>
      </c>
    </row>
    <row r="3242" customFormat="false" ht="13.5" hidden="false" customHeight="false" outlineLevel="0" collapsed="false">
      <c r="A32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2" s="0" t="str">
        <f aca="false">IF($A3242="","",INDEX(CARTAO_COMPRAS!$C:$C,INT((ROW()-2)/20)+2))</f>
        <v/>
      </c>
      <c r="C3242" s="0" t="str">
        <f aca="false">IF($A3242="","",INDEX(CARTAO_COMPRAS!$D:$D,INT((ROW()-2)/20)+2))</f>
        <v/>
      </c>
      <c r="D3242" s="0" t="str">
        <f aca="false">IF($A3242="","",INDEX(CARTAO_COMPRAS!$E:$E,INT((ROW()-2)/20)+2))</f>
        <v/>
      </c>
      <c r="E3242" s="0" t="str">
        <f aca="false">IF($A3242="","",INDEX(CARTAO_COMPRAS!$H:$H,INT((ROW()-2)/20)+2)+MOD(ROW()-2,20))</f>
        <v/>
      </c>
      <c r="F3242" s="0" t="str">
        <f aca="false">IF($A3242="","",INDEX(CARTAO_COMPRAS!$G:$G,INT((ROW()-2)/20)+2))</f>
        <v/>
      </c>
      <c r="G3242" s="5" t="str">
        <f aca="false">IF($A3242="","",INDEX(CARTAO_COMPRAS!$I:$I,INT((ROW()-2)/20)+2))</f>
        <v/>
      </c>
      <c r="H3242" s="4" t="str">
        <f aca="false">IF($A3242="","",EDATE(INDEX(CARTAO_COMPRAS!$J:$J,INT((ROW()-2)/20)+2),MOD(ROW()-2,20)))</f>
        <v/>
      </c>
      <c r="I3242" s="4" t="str">
        <f aca="false">IF($H3242="","",$H3242-WEEKDAY($H3242,2)+1)</f>
        <v/>
      </c>
      <c r="J3242" s="4" t="str">
        <f aca="false">IF($I3242="","",$I3242+6)</f>
        <v/>
      </c>
      <c r="K3242" s="6" t="str">
        <f aca="false">IF($H3242="","",DATE(YEAR($H3242),MONTH($H3242),1))</f>
        <v/>
      </c>
      <c r="L3242" s="0" t="str">
        <f aca="false">IF($A3242="","",INDEX(CARTAO_COMPRAS!$K:$K,INT((ROW()-2)/20)+2))</f>
        <v/>
      </c>
      <c r="M3242" s="0" t="str">
        <f aca="false">IF($A3242="","","Compra no cartão")</f>
        <v/>
      </c>
    </row>
    <row r="3243" customFormat="false" ht="13.5" hidden="false" customHeight="false" outlineLevel="0" collapsed="false">
      <c r="A3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3" s="0" t="str">
        <f aca="false">IF($A3243="","",INDEX(CARTAO_COMPRAS!$C:$C,INT((ROW()-2)/20)+2))</f>
        <v/>
      </c>
      <c r="C3243" s="0" t="str">
        <f aca="false">IF($A3243="","",INDEX(CARTAO_COMPRAS!$D:$D,INT((ROW()-2)/20)+2))</f>
        <v/>
      </c>
      <c r="D3243" s="0" t="str">
        <f aca="false">IF($A3243="","",INDEX(CARTAO_COMPRAS!$E:$E,INT((ROW()-2)/20)+2))</f>
        <v/>
      </c>
      <c r="E3243" s="0" t="str">
        <f aca="false">IF($A3243="","",INDEX(CARTAO_COMPRAS!$H:$H,INT((ROW()-2)/20)+2)+MOD(ROW()-2,20))</f>
        <v/>
      </c>
      <c r="F3243" s="0" t="str">
        <f aca="false">IF($A3243="","",INDEX(CARTAO_COMPRAS!$G:$G,INT((ROW()-2)/20)+2))</f>
        <v/>
      </c>
      <c r="G3243" s="5" t="str">
        <f aca="false">IF($A3243="","",INDEX(CARTAO_COMPRAS!$I:$I,INT((ROW()-2)/20)+2))</f>
        <v/>
      </c>
      <c r="H3243" s="4" t="str">
        <f aca="false">IF($A3243="","",EDATE(INDEX(CARTAO_COMPRAS!$J:$J,INT((ROW()-2)/20)+2),MOD(ROW()-2,20)))</f>
        <v/>
      </c>
      <c r="I3243" s="4" t="str">
        <f aca="false">IF($H3243="","",$H3243-WEEKDAY($H3243,2)+1)</f>
        <v/>
      </c>
      <c r="J3243" s="4" t="str">
        <f aca="false">IF($I3243="","",$I3243+6)</f>
        <v/>
      </c>
      <c r="K3243" s="6" t="str">
        <f aca="false">IF($H3243="","",DATE(YEAR($H3243),MONTH($H3243),1))</f>
        <v/>
      </c>
      <c r="L3243" s="0" t="str">
        <f aca="false">IF($A3243="","",INDEX(CARTAO_COMPRAS!$K:$K,INT((ROW()-2)/20)+2))</f>
        <v/>
      </c>
      <c r="M3243" s="0" t="str">
        <f aca="false">IF($A3243="","","Compra no cartão")</f>
        <v/>
      </c>
    </row>
    <row r="3244" customFormat="false" ht="13.5" hidden="false" customHeight="false" outlineLevel="0" collapsed="false">
      <c r="A3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4" s="0" t="str">
        <f aca="false">IF($A3244="","",INDEX(CARTAO_COMPRAS!$C:$C,INT((ROW()-2)/20)+2))</f>
        <v/>
      </c>
      <c r="C3244" s="0" t="str">
        <f aca="false">IF($A3244="","",INDEX(CARTAO_COMPRAS!$D:$D,INT((ROW()-2)/20)+2))</f>
        <v/>
      </c>
      <c r="D3244" s="0" t="str">
        <f aca="false">IF($A3244="","",INDEX(CARTAO_COMPRAS!$E:$E,INT((ROW()-2)/20)+2))</f>
        <v/>
      </c>
      <c r="E3244" s="0" t="str">
        <f aca="false">IF($A3244="","",INDEX(CARTAO_COMPRAS!$H:$H,INT((ROW()-2)/20)+2)+MOD(ROW()-2,20))</f>
        <v/>
      </c>
      <c r="F3244" s="0" t="str">
        <f aca="false">IF($A3244="","",INDEX(CARTAO_COMPRAS!$G:$G,INT((ROW()-2)/20)+2))</f>
        <v/>
      </c>
      <c r="G3244" s="5" t="str">
        <f aca="false">IF($A3244="","",INDEX(CARTAO_COMPRAS!$I:$I,INT((ROW()-2)/20)+2))</f>
        <v/>
      </c>
      <c r="H3244" s="4" t="str">
        <f aca="false">IF($A3244="","",EDATE(INDEX(CARTAO_COMPRAS!$J:$J,INT((ROW()-2)/20)+2),MOD(ROW()-2,20)))</f>
        <v/>
      </c>
      <c r="I3244" s="4" t="str">
        <f aca="false">IF($H3244="","",$H3244-WEEKDAY($H3244,2)+1)</f>
        <v/>
      </c>
      <c r="J3244" s="4" t="str">
        <f aca="false">IF($I3244="","",$I3244+6)</f>
        <v/>
      </c>
      <c r="K3244" s="6" t="str">
        <f aca="false">IF($H3244="","",DATE(YEAR($H3244),MONTH($H3244),1))</f>
        <v/>
      </c>
      <c r="L3244" s="0" t="str">
        <f aca="false">IF($A3244="","",INDEX(CARTAO_COMPRAS!$K:$K,INT((ROW()-2)/20)+2))</f>
        <v/>
      </c>
      <c r="M3244" s="0" t="str">
        <f aca="false">IF($A3244="","","Compra no cartão")</f>
        <v/>
      </c>
    </row>
    <row r="3245" customFormat="false" ht="13.5" hidden="false" customHeight="false" outlineLevel="0" collapsed="false">
      <c r="A3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5" s="0" t="str">
        <f aca="false">IF($A3245="","",INDEX(CARTAO_COMPRAS!$C:$C,INT((ROW()-2)/20)+2))</f>
        <v/>
      </c>
      <c r="C3245" s="0" t="str">
        <f aca="false">IF($A3245="","",INDEX(CARTAO_COMPRAS!$D:$D,INT((ROW()-2)/20)+2))</f>
        <v/>
      </c>
      <c r="D3245" s="0" t="str">
        <f aca="false">IF($A3245="","",INDEX(CARTAO_COMPRAS!$E:$E,INT((ROW()-2)/20)+2))</f>
        <v/>
      </c>
      <c r="E3245" s="0" t="str">
        <f aca="false">IF($A3245="","",INDEX(CARTAO_COMPRAS!$H:$H,INT((ROW()-2)/20)+2)+MOD(ROW()-2,20))</f>
        <v/>
      </c>
      <c r="F3245" s="0" t="str">
        <f aca="false">IF($A3245="","",INDEX(CARTAO_COMPRAS!$G:$G,INT((ROW()-2)/20)+2))</f>
        <v/>
      </c>
      <c r="G3245" s="5" t="str">
        <f aca="false">IF($A3245="","",INDEX(CARTAO_COMPRAS!$I:$I,INT((ROW()-2)/20)+2))</f>
        <v/>
      </c>
      <c r="H3245" s="4" t="str">
        <f aca="false">IF($A3245="","",EDATE(INDEX(CARTAO_COMPRAS!$J:$J,INT((ROW()-2)/20)+2),MOD(ROW()-2,20)))</f>
        <v/>
      </c>
      <c r="I3245" s="4" t="str">
        <f aca="false">IF($H3245="","",$H3245-WEEKDAY($H3245,2)+1)</f>
        <v/>
      </c>
      <c r="J3245" s="4" t="str">
        <f aca="false">IF($I3245="","",$I3245+6)</f>
        <v/>
      </c>
      <c r="K3245" s="6" t="str">
        <f aca="false">IF($H3245="","",DATE(YEAR($H3245),MONTH($H3245),1))</f>
        <v/>
      </c>
      <c r="L3245" s="0" t="str">
        <f aca="false">IF($A3245="","",INDEX(CARTAO_COMPRAS!$K:$K,INT((ROW()-2)/20)+2))</f>
        <v/>
      </c>
      <c r="M3245" s="0" t="str">
        <f aca="false">IF($A3245="","","Compra no cartão")</f>
        <v/>
      </c>
    </row>
    <row r="3246" customFormat="false" ht="13.5" hidden="false" customHeight="false" outlineLevel="0" collapsed="false">
      <c r="A3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6" s="0" t="str">
        <f aca="false">IF($A3246="","",INDEX(CARTAO_COMPRAS!$C:$C,INT((ROW()-2)/20)+2))</f>
        <v/>
      </c>
      <c r="C3246" s="0" t="str">
        <f aca="false">IF($A3246="","",INDEX(CARTAO_COMPRAS!$D:$D,INT((ROW()-2)/20)+2))</f>
        <v/>
      </c>
      <c r="D3246" s="0" t="str">
        <f aca="false">IF($A3246="","",INDEX(CARTAO_COMPRAS!$E:$E,INT((ROW()-2)/20)+2))</f>
        <v/>
      </c>
      <c r="E3246" s="0" t="str">
        <f aca="false">IF($A3246="","",INDEX(CARTAO_COMPRAS!$H:$H,INT((ROW()-2)/20)+2)+MOD(ROW()-2,20))</f>
        <v/>
      </c>
      <c r="F3246" s="0" t="str">
        <f aca="false">IF($A3246="","",INDEX(CARTAO_COMPRAS!$G:$G,INT((ROW()-2)/20)+2))</f>
        <v/>
      </c>
      <c r="G3246" s="5" t="str">
        <f aca="false">IF($A3246="","",INDEX(CARTAO_COMPRAS!$I:$I,INT((ROW()-2)/20)+2))</f>
        <v/>
      </c>
      <c r="H3246" s="4" t="str">
        <f aca="false">IF($A3246="","",EDATE(INDEX(CARTAO_COMPRAS!$J:$J,INT((ROW()-2)/20)+2),MOD(ROW()-2,20)))</f>
        <v/>
      </c>
      <c r="I3246" s="4" t="str">
        <f aca="false">IF($H3246="","",$H3246-WEEKDAY($H3246,2)+1)</f>
        <v/>
      </c>
      <c r="J3246" s="4" t="str">
        <f aca="false">IF($I3246="","",$I3246+6)</f>
        <v/>
      </c>
      <c r="K3246" s="6" t="str">
        <f aca="false">IF($H3246="","",DATE(YEAR($H3246),MONTH($H3246),1))</f>
        <v/>
      </c>
      <c r="L3246" s="0" t="str">
        <f aca="false">IF($A3246="","",INDEX(CARTAO_COMPRAS!$K:$K,INT((ROW()-2)/20)+2))</f>
        <v/>
      </c>
      <c r="M3246" s="0" t="str">
        <f aca="false">IF($A3246="","","Compra no cartão")</f>
        <v/>
      </c>
    </row>
    <row r="3247" customFormat="false" ht="13.5" hidden="false" customHeight="false" outlineLevel="0" collapsed="false">
      <c r="A3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7" s="0" t="str">
        <f aca="false">IF($A3247="","",INDEX(CARTAO_COMPRAS!$C:$C,INT((ROW()-2)/20)+2))</f>
        <v/>
      </c>
      <c r="C3247" s="0" t="str">
        <f aca="false">IF($A3247="","",INDEX(CARTAO_COMPRAS!$D:$D,INT((ROW()-2)/20)+2))</f>
        <v/>
      </c>
      <c r="D3247" s="0" t="str">
        <f aca="false">IF($A3247="","",INDEX(CARTAO_COMPRAS!$E:$E,INT((ROW()-2)/20)+2))</f>
        <v/>
      </c>
      <c r="E3247" s="0" t="str">
        <f aca="false">IF($A3247="","",INDEX(CARTAO_COMPRAS!$H:$H,INT((ROW()-2)/20)+2)+MOD(ROW()-2,20))</f>
        <v/>
      </c>
      <c r="F3247" s="0" t="str">
        <f aca="false">IF($A3247="","",INDEX(CARTAO_COMPRAS!$G:$G,INT((ROW()-2)/20)+2))</f>
        <v/>
      </c>
      <c r="G3247" s="5" t="str">
        <f aca="false">IF($A3247="","",INDEX(CARTAO_COMPRAS!$I:$I,INT((ROW()-2)/20)+2))</f>
        <v/>
      </c>
      <c r="H3247" s="4" t="str">
        <f aca="false">IF($A3247="","",EDATE(INDEX(CARTAO_COMPRAS!$J:$J,INT((ROW()-2)/20)+2),MOD(ROW()-2,20)))</f>
        <v/>
      </c>
      <c r="I3247" s="4" t="str">
        <f aca="false">IF($H3247="","",$H3247-WEEKDAY($H3247,2)+1)</f>
        <v/>
      </c>
      <c r="J3247" s="4" t="str">
        <f aca="false">IF($I3247="","",$I3247+6)</f>
        <v/>
      </c>
      <c r="K3247" s="6" t="str">
        <f aca="false">IF($H3247="","",DATE(YEAR($H3247),MONTH($H3247),1))</f>
        <v/>
      </c>
      <c r="L3247" s="0" t="str">
        <f aca="false">IF($A3247="","",INDEX(CARTAO_COMPRAS!$K:$K,INT((ROW()-2)/20)+2))</f>
        <v/>
      </c>
      <c r="M3247" s="0" t="str">
        <f aca="false">IF($A3247="","","Compra no cartão")</f>
        <v/>
      </c>
    </row>
    <row r="3248" customFormat="false" ht="13.5" hidden="false" customHeight="false" outlineLevel="0" collapsed="false">
      <c r="A3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8" s="0" t="str">
        <f aca="false">IF($A3248="","",INDEX(CARTAO_COMPRAS!$C:$C,INT((ROW()-2)/20)+2))</f>
        <v/>
      </c>
      <c r="C3248" s="0" t="str">
        <f aca="false">IF($A3248="","",INDEX(CARTAO_COMPRAS!$D:$D,INT((ROW()-2)/20)+2))</f>
        <v/>
      </c>
      <c r="D3248" s="0" t="str">
        <f aca="false">IF($A3248="","",INDEX(CARTAO_COMPRAS!$E:$E,INT((ROW()-2)/20)+2))</f>
        <v/>
      </c>
      <c r="E3248" s="0" t="str">
        <f aca="false">IF($A3248="","",INDEX(CARTAO_COMPRAS!$H:$H,INT((ROW()-2)/20)+2)+MOD(ROW()-2,20))</f>
        <v/>
      </c>
      <c r="F3248" s="0" t="str">
        <f aca="false">IF($A3248="","",INDEX(CARTAO_COMPRAS!$G:$G,INT((ROW()-2)/20)+2))</f>
        <v/>
      </c>
      <c r="G3248" s="5" t="str">
        <f aca="false">IF($A3248="","",INDEX(CARTAO_COMPRAS!$I:$I,INT((ROW()-2)/20)+2))</f>
        <v/>
      </c>
      <c r="H3248" s="4" t="str">
        <f aca="false">IF($A3248="","",EDATE(INDEX(CARTAO_COMPRAS!$J:$J,INT((ROW()-2)/20)+2),MOD(ROW()-2,20)))</f>
        <v/>
      </c>
      <c r="I3248" s="4" t="str">
        <f aca="false">IF($H3248="","",$H3248-WEEKDAY($H3248,2)+1)</f>
        <v/>
      </c>
      <c r="J3248" s="4" t="str">
        <f aca="false">IF($I3248="","",$I3248+6)</f>
        <v/>
      </c>
      <c r="K3248" s="6" t="str">
        <f aca="false">IF($H3248="","",DATE(YEAR($H3248),MONTH($H3248),1))</f>
        <v/>
      </c>
      <c r="L3248" s="0" t="str">
        <f aca="false">IF($A3248="","",INDEX(CARTAO_COMPRAS!$K:$K,INT((ROW()-2)/20)+2))</f>
        <v/>
      </c>
      <c r="M3248" s="0" t="str">
        <f aca="false">IF($A3248="","","Compra no cartão")</f>
        <v/>
      </c>
    </row>
    <row r="3249" customFormat="false" ht="13.5" hidden="false" customHeight="false" outlineLevel="0" collapsed="false">
      <c r="A3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49" s="0" t="str">
        <f aca="false">IF($A3249="","",INDEX(CARTAO_COMPRAS!$C:$C,INT((ROW()-2)/20)+2))</f>
        <v/>
      </c>
      <c r="C3249" s="0" t="str">
        <f aca="false">IF($A3249="","",INDEX(CARTAO_COMPRAS!$D:$D,INT((ROW()-2)/20)+2))</f>
        <v/>
      </c>
      <c r="D3249" s="0" t="str">
        <f aca="false">IF($A3249="","",INDEX(CARTAO_COMPRAS!$E:$E,INT((ROW()-2)/20)+2))</f>
        <v/>
      </c>
      <c r="E3249" s="0" t="str">
        <f aca="false">IF($A3249="","",INDEX(CARTAO_COMPRAS!$H:$H,INT((ROW()-2)/20)+2)+MOD(ROW()-2,20))</f>
        <v/>
      </c>
      <c r="F3249" s="0" t="str">
        <f aca="false">IF($A3249="","",INDEX(CARTAO_COMPRAS!$G:$G,INT((ROW()-2)/20)+2))</f>
        <v/>
      </c>
      <c r="G3249" s="5" t="str">
        <f aca="false">IF($A3249="","",INDEX(CARTAO_COMPRAS!$I:$I,INT((ROW()-2)/20)+2))</f>
        <v/>
      </c>
      <c r="H3249" s="4" t="str">
        <f aca="false">IF($A3249="","",EDATE(INDEX(CARTAO_COMPRAS!$J:$J,INT((ROW()-2)/20)+2),MOD(ROW()-2,20)))</f>
        <v/>
      </c>
      <c r="I3249" s="4" t="str">
        <f aca="false">IF($H3249="","",$H3249-WEEKDAY($H3249,2)+1)</f>
        <v/>
      </c>
      <c r="J3249" s="4" t="str">
        <f aca="false">IF($I3249="","",$I3249+6)</f>
        <v/>
      </c>
      <c r="K3249" s="6" t="str">
        <f aca="false">IF($H3249="","",DATE(YEAR($H3249),MONTH($H3249),1))</f>
        <v/>
      </c>
      <c r="L3249" s="0" t="str">
        <f aca="false">IF($A3249="","",INDEX(CARTAO_COMPRAS!$K:$K,INT((ROW()-2)/20)+2))</f>
        <v/>
      </c>
      <c r="M3249" s="0" t="str">
        <f aca="false">IF($A3249="","","Compra no cartão")</f>
        <v/>
      </c>
    </row>
    <row r="3250" customFormat="false" ht="13.5" hidden="false" customHeight="false" outlineLevel="0" collapsed="false">
      <c r="A3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0" s="0" t="str">
        <f aca="false">IF($A3250="","",INDEX(CARTAO_COMPRAS!$C:$C,INT((ROW()-2)/20)+2))</f>
        <v/>
      </c>
      <c r="C3250" s="0" t="str">
        <f aca="false">IF($A3250="","",INDEX(CARTAO_COMPRAS!$D:$D,INT((ROW()-2)/20)+2))</f>
        <v/>
      </c>
      <c r="D3250" s="0" t="str">
        <f aca="false">IF($A3250="","",INDEX(CARTAO_COMPRAS!$E:$E,INT((ROW()-2)/20)+2))</f>
        <v/>
      </c>
      <c r="E3250" s="0" t="str">
        <f aca="false">IF($A3250="","",INDEX(CARTAO_COMPRAS!$H:$H,INT((ROW()-2)/20)+2)+MOD(ROW()-2,20))</f>
        <v/>
      </c>
      <c r="F3250" s="0" t="str">
        <f aca="false">IF($A3250="","",INDEX(CARTAO_COMPRAS!$G:$G,INT((ROW()-2)/20)+2))</f>
        <v/>
      </c>
      <c r="G3250" s="5" t="str">
        <f aca="false">IF($A3250="","",INDEX(CARTAO_COMPRAS!$I:$I,INT((ROW()-2)/20)+2))</f>
        <v/>
      </c>
      <c r="H3250" s="4" t="str">
        <f aca="false">IF($A3250="","",EDATE(INDEX(CARTAO_COMPRAS!$J:$J,INT((ROW()-2)/20)+2),MOD(ROW()-2,20)))</f>
        <v/>
      </c>
      <c r="I3250" s="4" t="str">
        <f aca="false">IF($H3250="","",$H3250-WEEKDAY($H3250,2)+1)</f>
        <v/>
      </c>
      <c r="J3250" s="4" t="str">
        <f aca="false">IF($I3250="","",$I3250+6)</f>
        <v/>
      </c>
      <c r="K3250" s="6" t="str">
        <f aca="false">IF($H3250="","",DATE(YEAR($H3250),MONTH($H3250),1))</f>
        <v/>
      </c>
      <c r="L3250" s="0" t="str">
        <f aca="false">IF($A3250="","",INDEX(CARTAO_COMPRAS!$K:$K,INT((ROW()-2)/20)+2))</f>
        <v/>
      </c>
      <c r="M3250" s="0" t="str">
        <f aca="false">IF($A3250="","","Compra no cartão")</f>
        <v/>
      </c>
    </row>
    <row r="3251" customFormat="false" ht="13.5" hidden="false" customHeight="false" outlineLevel="0" collapsed="false">
      <c r="A3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1" s="0" t="str">
        <f aca="false">IF($A3251="","",INDEX(CARTAO_COMPRAS!$C:$C,INT((ROW()-2)/20)+2))</f>
        <v/>
      </c>
      <c r="C3251" s="0" t="str">
        <f aca="false">IF($A3251="","",INDEX(CARTAO_COMPRAS!$D:$D,INT((ROW()-2)/20)+2))</f>
        <v/>
      </c>
      <c r="D3251" s="0" t="str">
        <f aca="false">IF($A3251="","",INDEX(CARTAO_COMPRAS!$E:$E,INT((ROW()-2)/20)+2))</f>
        <v/>
      </c>
      <c r="E3251" s="0" t="str">
        <f aca="false">IF($A3251="","",INDEX(CARTAO_COMPRAS!$H:$H,INT((ROW()-2)/20)+2)+MOD(ROW()-2,20))</f>
        <v/>
      </c>
      <c r="F3251" s="0" t="str">
        <f aca="false">IF($A3251="","",INDEX(CARTAO_COMPRAS!$G:$G,INT((ROW()-2)/20)+2))</f>
        <v/>
      </c>
      <c r="G3251" s="5" t="str">
        <f aca="false">IF($A3251="","",INDEX(CARTAO_COMPRAS!$I:$I,INT((ROW()-2)/20)+2))</f>
        <v/>
      </c>
      <c r="H3251" s="4" t="str">
        <f aca="false">IF($A3251="","",EDATE(INDEX(CARTAO_COMPRAS!$J:$J,INT((ROW()-2)/20)+2),MOD(ROW()-2,20)))</f>
        <v/>
      </c>
      <c r="I3251" s="4" t="str">
        <f aca="false">IF($H3251="","",$H3251-WEEKDAY($H3251,2)+1)</f>
        <v/>
      </c>
      <c r="J3251" s="4" t="str">
        <f aca="false">IF($I3251="","",$I3251+6)</f>
        <v/>
      </c>
      <c r="K3251" s="6" t="str">
        <f aca="false">IF($H3251="","",DATE(YEAR($H3251),MONTH($H3251),1))</f>
        <v/>
      </c>
      <c r="L3251" s="0" t="str">
        <f aca="false">IF($A3251="","",INDEX(CARTAO_COMPRAS!$K:$K,INT((ROW()-2)/20)+2))</f>
        <v/>
      </c>
      <c r="M3251" s="0" t="str">
        <f aca="false">IF($A3251="","","Compra no cartão")</f>
        <v/>
      </c>
    </row>
    <row r="3252" customFormat="false" ht="13.5" hidden="false" customHeight="false" outlineLevel="0" collapsed="false">
      <c r="A3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2" s="0" t="str">
        <f aca="false">IF($A3252="","",INDEX(CARTAO_COMPRAS!$C:$C,INT((ROW()-2)/20)+2))</f>
        <v/>
      </c>
      <c r="C3252" s="0" t="str">
        <f aca="false">IF($A3252="","",INDEX(CARTAO_COMPRAS!$D:$D,INT((ROW()-2)/20)+2))</f>
        <v/>
      </c>
      <c r="D3252" s="0" t="str">
        <f aca="false">IF($A3252="","",INDEX(CARTAO_COMPRAS!$E:$E,INT((ROW()-2)/20)+2))</f>
        <v/>
      </c>
      <c r="E3252" s="0" t="str">
        <f aca="false">IF($A3252="","",INDEX(CARTAO_COMPRAS!$H:$H,INT((ROW()-2)/20)+2)+MOD(ROW()-2,20))</f>
        <v/>
      </c>
      <c r="F3252" s="0" t="str">
        <f aca="false">IF($A3252="","",INDEX(CARTAO_COMPRAS!$G:$G,INT((ROW()-2)/20)+2))</f>
        <v/>
      </c>
      <c r="G3252" s="5" t="str">
        <f aca="false">IF($A3252="","",INDEX(CARTAO_COMPRAS!$I:$I,INT((ROW()-2)/20)+2))</f>
        <v/>
      </c>
      <c r="H3252" s="4" t="str">
        <f aca="false">IF($A3252="","",EDATE(INDEX(CARTAO_COMPRAS!$J:$J,INT((ROW()-2)/20)+2),MOD(ROW()-2,20)))</f>
        <v/>
      </c>
      <c r="I3252" s="4" t="str">
        <f aca="false">IF($H3252="","",$H3252-WEEKDAY($H3252,2)+1)</f>
        <v/>
      </c>
      <c r="J3252" s="4" t="str">
        <f aca="false">IF($I3252="","",$I3252+6)</f>
        <v/>
      </c>
      <c r="K3252" s="6" t="str">
        <f aca="false">IF($H3252="","",DATE(YEAR($H3252),MONTH($H3252),1))</f>
        <v/>
      </c>
      <c r="L3252" s="0" t="str">
        <f aca="false">IF($A3252="","",INDEX(CARTAO_COMPRAS!$K:$K,INT((ROW()-2)/20)+2))</f>
        <v/>
      </c>
      <c r="M3252" s="0" t="str">
        <f aca="false">IF($A3252="","","Compra no cartão")</f>
        <v/>
      </c>
    </row>
    <row r="3253" customFormat="false" ht="13.5" hidden="false" customHeight="false" outlineLevel="0" collapsed="false">
      <c r="A3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3" s="0" t="str">
        <f aca="false">IF($A3253="","",INDEX(CARTAO_COMPRAS!$C:$C,INT((ROW()-2)/20)+2))</f>
        <v/>
      </c>
      <c r="C3253" s="0" t="str">
        <f aca="false">IF($A3253="","",INDEX(CARTAO_COMPRAS!$D:$D,INT((ROW()-2)/20)+2))</f>
        <v/>
      </c>
      <c r="D3253" s="0" t="str">
        <f aca="false">IF($A3253="","",INDEX(CARTAO_COMPRAS!$E:$E,INT((ROW()-2)/20)+2))</f>
        <v/>
      </c>
      <c r="E3253" s="0" t="str">
        <f aca="false">IF($A3253="","",INDEX(CARTAO_COMPRAS!$H:$H,INT((ROW()-2)/20)+2)+MOD(ROW()-2,20))</f>
        <v/>
      </c>
      <c r="F3253" s="0" t="str">
        <f aca="false">IF($A3253="","",INDEX(CARTAO_COMPRAS!$G:$G,INT((ROW()-2)/20)+2))</f>
        <v/>
      </c>
      <c r="G3253" s="5" t="str">
        <f aca="false">IF($A3253="","",INDEX(CARTAO_COMPRAS!$I:$I,INT((ROW()-2)/20)+2))</f>
        <v/>
      </c>
      <c r="H3253" s="4" t="str">
        <f aca="false">IF($A3253="","",EDATE(INDEX(CARTAO_COMPRAS!$J:$J,INT((ROW()-2)/20)+2),MOD(ROW()-2,20)))</f>
        <v/>
      </c>
      <c r="I3253" s="4" t="str">
        <f aca="false">IF($H3253="","",$H3253-WEEKDAY($H3253,2)+1)</f>
        <v/>
      </c>
      <c r="J3253" s="4" t="str">
        <f aca="false">IF($I3253="","",$I3253+6)</f>
        <v/>
      </c>
      <c r="K3253" s="6" t="str">
        <f aca="false">IF($H3253="","",DATE(YEAR($H3253),MONTH($H3253),1))</f>
        <v/>
      </c>
      <c r="L3253" s="0" t="str">
        <f aca="false">IF($A3253="","",INDEX(CARTAO_COMPRAS!$K:$K,INT((ROW()-2)/20)+2))</f>
        <v/>
      </c>
      <c r="M3253" s="0" t="str">
        <f aca="false">IF($A3253="","","Compra no cartão")</f>
        <v/>
      </c>
    </row>
    <row r="3254" customFormat="false" ht="13.5" hidden="false" customHeight="false" outlineLevel="0" collapsed="false">
      <c r="A3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4" s="0" t="str">
        <f aca="false">IF($A3254="","",INDEX(CARTAO_COMPRAS!$C:$C,INT((ROW()-2)/20)+2))</f>
        <v/>
      </c>
      <c r="C3254" s="0" t="str">
        <f aca="false">IF($A3254="","",INDEX(CARTAO_COMPRAS!$D:$D,INT((ROW()-2)/20)+2))</f>
        <v/>
      </c>
      <c r="D3254" s="0" t="str">
        <f aca="false">IF($A3254="","",INDEX(CARTAO_COMPRAS!$E:$E,INT((ROW()-2)/20)+2))</f>
        <v/>
      </c>
      <c r="E3254" s="0" t="str">
        <f aca="false">IF($A3254="","",INDEX(CARTAO_COMPRAS!$H:$H,INT((ROW()-2)/20)+2)+MOD(ROW()-2,20))</f>
        <v/>
      </c>
      <c r="F3254" s="0" t="str">
        <f aca="false">IF($A3254="","",INDEX(CARTAO_COMPRAS!$G:$G,INT((ROW()-2)/20)+2))</f>
        <v/>
      </c>
      <c r="G3254" s="5" t="str">
        <f aca="false">IF($A3254="","",INDEX(CARTAO_COMPRAS!$I:$I,INT((ROW()-2)/20)+2))</f>
        <v/>
      </c>
      <c r="H3254" s="4" t="str">
        <f aca="false">IF($A3254="","",EDATE(INDEX(CARTAO_COMPRAS!$J:$J,INT((ROW()-2)/20)+2),MOD(ROW()-2,20)))</f>
        <v/>
      </c>
      <c r="I3254" s="4" t="str">
        <f aca="false">IF($H3254="","",$H3254-WEEKDAY($H3254,2)+1)</f>
        <v/>
      </c>
      <c r="J3254" s="4" t="str">
        <f aca="false">IF($I3254="","",$I3254+6)</f>
        <v/>
      </c>
      <c r="K3254" s="6" t="str">
        <f aca="false">IF($H3254="","",DATE(YEAR($H3254),MONTH($H3254),1))</f>
        <v/>
      </c>
      <c r="L3254" s="0" t="str">
        <f aca="false">IF($A3254="","",INDEX(CARTAO_COMPRAS!$K:$K,INT((ROW()-2)/20)+2))</f>
        <v/>
      </c>
      <c r="M3254" s="0" t="str">
        <f aca="false">IF($A3254="","","Compra no cartão")</f>
        <v/>
      </c>
    </row>
    <row r="3255" customFormat="false" ht="13.5" hidden="false" customHeight="false" outlineLevel="0" collapsed="false">
      <c r="A3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5" s="0" t="str">
        <f aca="false">IF($A3255="","",INDEX(CARTAO_COMPRAS!$C:$C,INT((ROW()-2)/20)+2))</f>
        <v/>
      </c>
      <c r="C3255" s="0" t="str">
        <f aca="false">IF($A3255="","",INDEX(CARTAO_COMPRAS!$D:$D,INT((ROW()-2)/20)+2))</f>
        <v/>
      </c>
      <c r="D3255" s="0" t="str">
        <f aca="false">IF($A3255="","",INDEX(CARTAO_COMPRAS!$E:$E,INT((ROW()-2)/20)+2))</f>
        <v/>
      </c>
      <c r="E3255" s="0" t="str">
        <f aca="false">IF($A3255="","",INDEX(CARTAO_COMPRAS!$H:$H,INT((ROW()-2)/20)+2)+MOD(ROW()-2,20))</f>
        <v/>
      </c>
      <c r="F3255" s="0" t="str">
        <f aca="false">IF($A3255="","",INDEX(CARTAO_COMPRAS!$G:$G,INT((ROW()-2)/20)+2))</f>
        <v/>
      </c>
      <c r="G3255" s="5" t="str">
        <f aca="false">IF($A3255="","",INDEX(CARTAO_COMPRAS!$I:$I,INT((ROW()-2)/20)+2))</f>
        <v/>
      </c>
      <c r="H3255" s="4" t="str">
        <f aca="false">IF($A3255="","",EDATE(INDEX(CARTAO_COMPRAS!$J:$J,INT((ROW()-2)/20)+2),MOD(ROW()-2,20)))</f>
        <v/>
      </c>
      <c r="I3255" s="4" t="str">
        <f aca="false">IF($H3255="","",$H3255-WEEKDAY($H3255,2)+1)</f>
        <v/>
      </c>
      <c r="J3255" s="4" t="str">
        <f aca="false">IF($I3255="","",$I3255+6)</f>
        <v/>
      </c>
      <c r="K3255" s="6" t="str">
        <f aca="false">IF($H3255="","",DATE(YEAR($H3255),MONTH($H3255),1))</f>
        <v/>
      </c>
      <c r="L3255" s="0" t="str">
        <f aca="false">IF($A3255="","",INDEX(CARTAO_COMPRAS!$K:$K,INT((ROW()-2)/20)+2))</f>
        <v/>
      </c>
      <c r="M3255" s="0" t="str">
        <f aca="false">IF($A3255="","","Compra no cartão")</f>
        <v/>
      </c>
    </row>
    <row r="3256" customFormat="false" ht="13.5" hidden="false" customHeight="false" outlineLevel="0" collapsed="false">
      <c r="A3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6" s="0" t="str">
        <f aca="false">IF($A3256="","",INDEX(CARTAO_COMPRAS!$C:$C,INT((ROW()-2)/20)+2))</f>
        <v/>
      </c>
      <c r="C3256" s="0" t="str">
        <f aca="false">IF($A3256="","",INDEX(CARTAO_COMPRAS!$D:$D,INT((ROW()-2)/20)+2))</f>
        <v/>
      </c>
      <c r="D3256" s="0" t="str">
        <f aca="false">IF($A3256="","",INDEX(CARTAO_COMPRAS!$E:$E,INT((ROW()-2)/20)+2))</f>
        <v/>
      </c>
      <c r="E3256" s="0" t="str">
        <f aca="false">IF($A3256="","",INDEX(CARTAO_COMPRAS!$H:$H,INT((ROW()-2)/20)+2)+MOD(ROW()-2,20))</f>
        <v/>
      </c>
      <c r="F3256" s="0" t="str">
        <f aca="false">IF($A3256="","",INDEX(CARTAO_COMPRAS!$G:$G,INT((ROW()-2)/20)+2))</f>
        <v/>
      </c>
      <c r="G3256" s="5" t="str">
        <f aca="false">IF($A3256="","",INDEX(CARTAO_COMPRAS!$I:$I,INT((ROW()-2)/20)+2))</f>
        <v/>
      </c>
      <c r="H3256" s="4" t="str">
        <f aca="false">IF($A3256="","",EDATE(INDEX(CARTAO_COMPRAS!$J:$J,INT((ROW()-2)/20)+2),MOD(ROW()-2,20)))</f>
        <v/>
      </c>
      <c r="I3256" s="4" t="str">
        <f aca="false">IF($H3256="","",$H3256-WEEKDAY($H3256,2)+1)</f>
        <v/>
      </c>
      <c r="J3256" s="4" t="str">
        <f aca="false">IF($I3256="","",$I3256+6)</f>
        <v/>
      </c>
      <c r="K3256" s="6" t="str">
        <f aca="false">IF($H3256="","",DATE(YEAR($H3256),MONTH($H3256),1))</f>
        <v/>
      </c>
      <c r="L3256" s="0" t="str">
        <f aca="false">IF($A3256="","",INDEX(CARTAO_COMPRAS!$K:$K,INT((ROW()-2)/20)+2))</f>
        <v/>
      </c>
      <c r="M3256" s="0" t="str">
        <f aca="false">IF($A3256="","","Compra no cartão")</f>
        <v/>
      </c>
    </row>
    <row r="3257" customFormat="false" ht="13.5" hidden="false" customHeight="false" outlineLevel="0" collapsed="false">
      <c r="A3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7" s="0" t="str">
        <f aca="false">IF($A3257="","",INDEX(CARTAO_COMPRAS!$C:$C,INT((ROW()-2)/20)+2))</f>
        <v/>
      </c>
      <c r="C3257" s="0" t="str">
        <f aca="false">IF($A3257="","",INDEX(CARTAO_COMPRAS!$D:$D,INT((ROW()-2)/20)+2))</f>
        <v/>
      </c>
      <c r="D3257" s="0" t="str">
        <f aca="false">IF($A3257="","",INDEX(CARTAO_COMPRAS!$E:$E,INT((ROW()-2)/20)+2))</f>
        <v/>
      </c>
      <c r="E3257" s="0" t="str">
        <f aca="false">IF($A3257="","",INDEX(CARTAO_COMPRAS!$H:$H,INT((ROW()-2)/20)+2)+MOD(ROW()-2,20))</f>
        <v/>
      </c>
      <c r="F3257" s="0" t="str">
        <f aca="false">IF($A3257="","",INDEX(CARTAO_COMPRAS!$G:$G,INT((ROW()-2)/20)+2))</f>
        <v/>
      </c>
      <c r="G3257" s="5" t="str">
        <f aca="false">IF($A3257="","",INDEX(CARTAO_COMPRAS!$I:$I,INT((ROW()-2)/20)+2))</f>
        <v/>
      </c>
      <c r="H3257" s="4" t="str">
        <f aca="false">IF($A3257="","",EDATE(INDEX(CARTAO_COMPRAS!$J:$J,INT((ROW()-2)/20)+2),MOD(ROW()-2,20)))</f>
        <v/>
      </c>
      <c r="I3257" s="4" t="str">
        <f aca="false">IF($H3257="","",$H3257-WEEKDAY($H3257,2)+1)</f>
        <v/>
      </c>
      <c r="J3257" s="4" t="str">
        <f aca="false">IF($I3257="","",$I3257+6)</f>
        <v/>
      </c>
      <c r="K3257" s="6" t="str">
        <f aca="false">IF($H3257="","",DATE(YEAR($H3257),MONTH($H3257),1))</f>
        <v/>
      </c>
      <c r="L3257" s="0" t="str">
        <f aca="false">IF($A3257="","",INDEX(CARTAO_COMPRAS!$K:$K,INT((ROW()-2)/20)+2))</f>
        <v/>
      </c>
      <c r="M3257" s="0" t="str">
        <f aca="false">IF($A3257="","","Compra no cartão")</f>
        <v/>
      </c>
    </row>
    <row r="3258" customFormat="false" ht="13.5" hidden="false" customHeight="false" outlineLevel="0" collapsed="false">
      <c r="A3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8" s="0" t="str">
        <f aca="false">IF($A3258="","",INDEX(CARTAO_COMPRAS!$C:$C,INT((ROW()-2)/20)+2))</f>
        <v/>
      </c>
      <c r="C3258" s="0" t="str">
        <f aca="false">IF($A3258="","",INDEX(CARTAO_COMPRAS!$D:$D,INT((ROW()-2)/20)+2))</f>
        <v/>
      </c>
      <c r="D3258" s="0" t="str">
        <f aca="false">IF($A3258="","",INDEX(CARTAO_COMPRAS!$E:$E,INT((ROW()-2)/20)+2))</f>
        <v/>
      </c>
      <c r="E3258" s="0" t="str">
        <f aca="false">IF($A3258="","",INDEX(CARTAO_COMPRAS!$H:$H,INT((ROW()-2)/20)+2)+MOD(ROW()-2,20))</f>
        <v/>
      </c>
      <c r="F3258" s="0" t="str">
        <f aca="false">IF($A3258="","",INDEX(CARTAO_COMPRAS!$G:$G,INT((ROW()-2)/20)+2))</f>
        <v/>
      </c>
      <c r="G3258" s="5" t="str">
        <f aca="false">IF($A3258="","",INDEX(CARTAO_COMPRAS!$I:$I,INT((ROW()-2)/20)+2))</f>
        <v/>
      </c>
      <c r="H3258" s="4" t="str">
        <f aca="false">IF($A3258="","",EDATE(INDEX(CARTAO_COMPRAS!$J:$J,INT((ROW()-2)/20)+2),MOD(ROW()-2,20)))</f>
        <v/>
      </c>
      <c r="I3258" s="4" t="str">
        <f aca="false">IF($H3258="","",$H3258-WEEKDAY($H3258,2)+1)</f>
        <v/>
      </c>
      <c r="J3258" s="4" t="str">
        <f aca="false">IF($I3258="","",$I3258+6)</f>
        <v/>
      </c>
      <c r="K3258" s="6" t="str">
        <f aca="false">IF($H3258="","",DATE(YEAR($H3258),MONTH($H3258),1))</f>
        <v/>
      </c>
      <c r="L3258" s="0" t="str">
        <f aca="false">IF($A3258="","",INDEX(CARTAO_COMPRAS!$K:$K,INT((ROW()-2)/20)+2))</f>
        <v/>
      </c>
      <c r="M3258" s="0" t="str">
        <f aca="false">IF($A3258="","","Compra no cartão")</f>
        <v/>
      </c>
    </row>
    <row r="3259" customFormat="false" ht="13.5" hidden="false" customHeight="false" outlineLevel="0" collapsed="false">
      <c r="A3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59" s="0" t="str">
        <f aca="false">IF($A3259="","",INDEX(CARTAO_COMPRAS!$C:$C,INT((ROW()-2)/20)+2))</f>
        <v/>
      </c>
      <c r="C3259" s="0" t="str">
        <f aca="false">IF($A3259="","",INDEX(CARTAO_COMPRAS!$D:$D,INT((ROW()-2)/20)+2))</f>
        <v/>
      </c>
      <c r="D3259" s="0" t="str">
        <f aca="false">IF($A3259="","",INDEX(CARTAO_COMPRAS!$E:$E,INT((ROW()-2)/20)+2))</f>
        <v/>
      </c>
      <c r="E3259" s="0" t="str">
        <f aca="false">IF($A3259="","",INDEX(CARTAO_COMPRAS!$H:$H,INT((ROW()-2)/20)+2)+MOD(ROW()-2,20))</f>
        <v/>
      </c>
      <c r="F3259" s="0" t="str">
        <f aca="false">IF($A3259="","",INDEX(CARTAO_COMPRAS!$G:$G,INT((ROW()-2)/20)+2))</f>
        <v/>
      </c>
      <c r="G3259" s="5" t="str">
        <f aca="false">IF($A3259="","",INDEX(CARTAO_COMPRAS!$I:$I,INT((ROW()-2)/20)+2))</f>
        <v/>
      </c>
      <c r="H3259" s="4" t="str">
        <f aca="false">IF($A3259="","",EDATE(INDEX(CARTAO_COMPRAS!$J:$J,INT((ROW()-2)/20)+2),MOD(ROW()-2,20)))</f>
        <v/>
      </c>
      <c r="I3259" s="4" t="str">
        <f aca="false">IF($H3259="","",$H3259-WEEKDAY($H3259,2)+1)</f>
        <v/>
      </c>
      <c r="J3259" s="4" t="str">
        <f aca="false">IF($I3259="","",$I3259+6)</f>
        <v/>
      </c>
      <c r="K3259" s="6" t="str">
        <f aca="false">IF($H3259="","",DATE(YEAR($H3259),MONTH($H3259),1))</f>
        <v/>
      </c>
      <c r="L3259" s="0" t="str">
        <f aca="false">IF($A3259="","",INDEX(CARTAO_COMPRAS!$K:$K,INT((ROW()-2)/20)+2))</f>
        <v/>
      </c>
      <c r="M3259" s="0" t="str">
        <f aca="false">IF($A3259="","","Compra no cartão")</f>
        <v/>
      </c>
    </row>
    <row r="3260" customFormat="false" ht="13.5" hidden="false" customHeight="false" outlineLevel="0" collapsed="false">
      <c r="A3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0" s="0" t="str">
        <f aca="false">IF($A3260="","",INDEX(CARTAO_COMPRAS!$C:$C,INT((ROW()-2)/20)+2))</f>
        <v/>
      </c>
      <c r="C3260" s="0" t="str">
        <f aca="false">IF($A3260="","",INDEX(CARTAO_COMPRAS!$D:$D,INT((ROW()-2)/20)+2))</f>
        <v/>
      </c>
      <c r="D3260" s="0" t="str">
        <f aca="false">IF($A3260="","",INDEX(CARTAO_COMPRAS!$E:$E,INT((ROW()-2)/20)+2))</f>
        <v/>
      </c>
      <c r="E3260" s="0" t="str">
        <f aca="false">IF($A3260="","",INDEX(CARTAO_COMPRAS!$H:$H,INT((ROW()-2)/20)+2)+MOD(ROW()-2,20))</f>
        <v/>
      </c>
      <c r="F3260" s="0" t="str">
        <f aca="false">IF($A3260="","",INDEX(CARTAO_COMPRAS!$G:$G,INT((ROW()-2)/20)+2))</f>
        <v/>
      </c>
      <c r="G3260" s="5" t="str">
        <f aca="false">IF($A3260="","",INDEX(CARTAO_COMPRAS!$I:$I,INT((ROW()-2)/20)+2))</f>
        <v/>
      </c>
      <c r="H3260" s="4" t="str">
        <f aca="false">IF($A3260="","",EDATE(INDEX(CARTAO_COMPRAS!$J:$J,INT((ROW()-2)/20)+2),MOD(ROW()-2,20)))</f>
        <v/>
      </c>
      <c r="I3260" s="4" t="str">
        <f aca="false">IF($H3260="","",$H3260-WEEKDAY($H3260,2)+1)</f>
        <v/>
      </c>
      <c r="J3260" s="4" t="str">
        <f aca="false">IF($I3260="","",$I3260+6)</f>
        <v/>
      </c>
      <c r="K3260" s="6" t="str">
        <f aca="false">IF($H3260="","",DATE(YEAR($H3260),MONTH($H3260),1))</f>
        <v/>
      </c>
      <c r="L3260" s="0" t="str">
        <f aca="false">IF($A3260="","",INDEX(CARTAO_COMPRAS!$K:$K,INT((ROW()-2)/20)+2))</f>
        <v/>
      </c>
      <c r="M3260" s="0" t="str">
        <f aca="false">IF($A3260="","","Compra no cartão")</f>
        <v/>
      </c>
    </row>
    <row r="3261" customFormat="false" ht="13.5" hidden="false" customHeight="false" outlineLevel="0" collapsed="false">
      <c r="A3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1" s="0" t="str">
        <f aca="false">IF($A3261="","",INDEX(CARTAO_COMPRAS!$C:$C,INT((ROW()-2)/20)+2))</f>
        <v/>
      </c>
      <c r="C3261" s="0" t="str">
        <f aca="false">IF($A3261="","",INDEX(CARTAO_COMPRAS!$D:$D,INT((ROW()-2)/20)+2))</f>
        <v/>
      </c>
      <c r="D3261" s="0" t="str">
        <f aca="false">IF($A3261="","",INDEX(CARTAO_COMPRAS!$E:$E,INT((ROW()-2)/20)+2))</f>
        <v/>
      </c>
      <c r="E3261" s="0" t="str">
        <f aca="false">IF($A3261="","",INDEX(CARTAO_COMPRAS!$H:$H,INT((ROW()-2)/20)+2)+MOD(ROW()-2,20))</f>
        <v/>
      </c>
      <c r="F3261" s="0" t="str">
        <f aca="false">IF($A3261="","",INDEX(CARTAO_COMPRAS!$G:$G,INT((ROW()-2)/20)+2))</f>
        <v/>
      </c>
      <c r="G3261" s="5" t="str">
        <f aca="false">IF($A3261="","",INDEX(CARTAO_COMPRAS!$I:$I,INT((ROW()-2)/20)+2))</f>
        <v/>
      </c>
      <c r="H3261" s="4" t="str">
        <f aca="false">IF($A3261="","",EDATE(INDEX(CARTAO_COMPRAS!$J:$J,INT((ROW()-2)/20)+2),MOD(ROW()-2,20)))</f>
        <v/>
      </c>
      <c r="I3261" s="4" t="str">
        <f aca="false">IF($H3261="","",$H3261-WEEKDAY($H3261,2)+1)</f>
        <v/>
      </c>
      <c r="J3261" s="4" t="str">
        <f aca="false">IF($I3261="","",$I3261+6)</f>
        <v/>
      </c>
      <c r="K3261" s="6" t="str">
        <f aca="false">IF($H3261="","",DATE(YEAR($H3261),MONTH($H3261),1))</f>
        <v/>
      </c>
      <c r="L3261" s="0" t="str">
        <f aca="false">IF($A3261="","",INDEX(CARTAO_COMPRAS!$K:$K,INT((ROW()-2)/20)+2))</f>
        <v/>
      </c>
      <c r="M3261" s="0" t="str">
        <f aca="false">IF($A3261="","","Compra no cartão")</f>
        <v/>
      </c>
    </row>
    <row r="3262" customFormat="false" ht="13.5" hidden="false" customHeight="false" outlineLevel="0" collapsed="false">
      <c r="A32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2" s="0" t="str">
        <f aca="false">IF($A3262="","",INDEX(CARTAO_COMPRAS!$C:$C,INT((ROW()-2)/20)+2))</f>
        <v/>
      </c>
      <c r="C3262" s="0" t="str">
        <f aca="false">IF($A3262="","",INDEX(CARTAO_COMPRAS!$D:$D,INT((ROW()-2)/20)+2))</f>
        <v/>
      </c>
      <c r="D3262" s="0" t="str">
        <f aca="false">IF($A3262="","",INDEX(CARTAO_COMPRAS!$E:$E,INT((ROW()-2)/20)+2))</f>
        <v/>
      </c>
      <c r="E3262" s="0" t="str">
        <f aca="false">IF($A3262="","",INDEX(CARTAO_COMPRAS!$H:$H,INT((ROW()-2)/20)+2)+MOD(ROW()-2,20))</f>
        <v/>
      </c>
      <c r="F3262" s="0" t="str">
        <f aca="false">IF($A3262="","",INDEX(CARTAO_COMPRAS!$G:$G,INT((ROW()-2)/20)+2))</f>
        <v/>
      </c>
      <c r="G3262" s="5" t="str">
        <f aca="false">IF($A3262="","",INDEX(CARTAO_COMPRAS!$I:$I,INT((ROW()-2)/20)+2))</f>
        <v/>
      </c>
      <c r="H3262" s="4" t="str">
        <f aca="false">IF($A3262="","",EDATE(INDEX(CARTAO_COMPRAS!$J:$J,INT((ROW()-2)/20)+2),MOD(ROW()-2,20)))</f>
        <v/>
      </c>
      <c r="I3262" s="4" t="str">
        <f aca="false">IF($H3262="","",$H3262-WEEKDAY($H3262,2)+1)</f>
        <v/>
      </c>
      <c r="J3262" s="4" t="str">
        <f aca="false">IF($I3262="","",$I3262+6)</f>
        <v/>
      </c>
      <c r="K3262" s="6" t="str">
        <f aca="false">IF($H3262="","",DATE(YEAR($H3262),MONTH($H3262),1))</f>
        <v/>
      </c>
      <c r="L3262" s="0" t="str">
        <f aca="false">IF($A3262="","",INDEX(CARTAO_COMPRAS!$K:$K,INT((ROW()-2)/20)+2))</f>
        <v/>
      </c>
      <c r="M3262" s="0" t="str">
        <f aca="false">IF($A3262="","","Compra no cartão")</f>
        <v/>
      </c>
    </row>
    <row r="3263" customFormat="false" ht="13.5" hidden="false" customHeight="false" outlineLevel="0" collapsed="false">
      <c r="A3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3" s="0" t="str">
        <f aca="false">IF($A3263="","",INDEX(CARTAO_COMPRAS!$C:$C,INT((ROW()-2)/20)+2))</f>
        <v/>
      </c>
      <c r="C3263" s="0" t="str">
        <f aca="false">IF($A3263="","",INDEX(CARTAO_COMPRAS!$D:$D,INT((ROW()-2)/20)+2))</f>
        <v/>
      </c>
      <c r="D3263" s="0" t="str">
        <f aca="false">IF($A3263="","",INDEX(CARTAO_COMPRAS!$E:$E,INT((ROW()-2)/20)+2))</f>
        <v/>
      </c>
      <c r="E3263" s="0" t="str">
        <f aca="false">IF($A3263="","",INDEX(CARTAO_COMPRAS!$H:$H,INT((ROW()-2)/20)+2)+MOD(ROW()-2,20))</f>
        <v/>
      </c>
      <c r="F3263" s="0" t="str">
        <f aca="false">IF($A3263="","",INDEX(CARTAO_COMPRAS!$G:$G,INT((ROW()-2)/20)+2))</f>
        <v/>
      </c>
      <c r="G3263" s="5" t="str">
        <f aca="false">IF($A3263="","",INDEX(CARTAO_COMPRAS!$I:$I,INT((ROW()-2)/20)+2))</f>
        <v/>
      </c>
      <c r="H3263" s="4" t="str">
        <f aca="false">IF($A3263="","",EDATE(INDEX(CARTAO_COMPRAS!$J:$J,INT((ROW()-2)/20)+2),MOD(ROW()-2,20)))</f>
        <v/>
      </c>
      <c r="I3263" s="4" t="str">
        <f aca="false">IF($H3263="","",$H3263-WEEKDAY($H3263,2)+1)</f>
        <v/>
      </c>
      <c r="J3263" s="4" t="str">
        <f aca="false">IF($I3263="","",$I3263+6)</f>
        <v/>
      </c>
      <c r="K3263" s="6" t="str">
        <f aca="false">IF($H3263="","",DATE(YEAR($H3263),MONTH($H3263),1))</f>
        <v/>
      </c>
      <c r="L3263" s="0" t="str">
        <f aca="false">IF($A3263="","",INDEX(CARTAO_COMPRAS!$K:$K,INT((ROW()-2)/20)+2))</f>
        <v/>
      </c>
      <c r="M3263" s="0" t="str">
        <f aca="false">IF($A3263="","","Compra no cartão")</f>
        <v/>
      </c>
    </row>
    <row r="3264" customFormat="false" ht="13.5" hidden="false" customHeight="false" outlineLevel="0" collapsed="false">
      <c r="A3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4" s="0" t="str">
        <f aca="false">IF($A3264="","",INDEX(CARTAO_COMPRAS!$C:$C,INT((ROW()-2)/20)+2))</f>
        <v/>
      </c>
      <c r="C3264" s="0" t="str">
        <f aca="false">IF($A3264="","",INDEX(CARTAO_COMPRAS!$D:$D,INT((ROW()-2)/20)+2))</f>
        <v/>
      </c>
      <c r="D3264" s="0" t="str">
        <f aca="false">IF($A3264="","",INDEX(CARTAO_COMPRAS!$E:$E,INT((ROW()-2)/20)+2))</f>
        <v/>
      </c>
      <c r="E3264" s="0" t="str">
        <f aca="false">IF($A3264="","",INDEX(CARTAO_COMPRAS!$H:$H,INT((ROW()-2)/20)+2)+MOD(ROW()-2,20))</f>
        <v/>
      </c>
      <c r="F3264" s="0" t="str">
        <f aca="false">IF($A3264="","",INDEX(CARTAO_COMPRAS!$G:$G,INT((ROW()-2)/20)+2))</f>
        <v/>
      </c>
      <c r="G3264" s="5" t="str">
        <f aca="false">IF($A3264="","",INDEX(CARTAO_COMPRAS!$I:$I,INT((ROW()-2)/20)+2))</f>
        <v/>
      </c>
      <c r="H3264" s="4" t="str">
        <f aca="false">IF($A3264="","",EDATE(INDEX(CARTAO_COMPRAS!$J:$J,INT((ROW()-2)/20)+2),MOD(ROW()-2,20)))</f>
        <v/>
      </c>
      <c r="I3264" s="4" t="str">
        <f aca="false">IF($H3264="","",$H3264-WEEKDAY($H3264,2)+1)</f>
        <v/>
      </c>
      <c r="J3264" s="4" t="str">
        <f aca="false">IF($I3264="","",$I3264+6)</f>
        <v/>
      </c>
      <c r="K3264" s="6" t="str">
        <f aca="false">IF($H3264="","",DATE(YEAR($H3264),MONTH($H3264),1))</f>
        <v/>
      </c>
      <c r="L3264" s="0" t="str">
        <f aca="false">IF($A3264="","",INDEX(CARTAO_COMPRAS!$K:$K,INT((ROW()-2)/20)+2))</f>
        <v/>
      </c>
      <c r="M3264" s="0" t="str">
        <f aca="false">IF($A3264="","","Compra no cartão")</f>
        <v/>
      </c>
    </row>
    <row r="3265" customFormat="false" ht="13.5" hidden="false" customHeight="false" outlineLevel="0" collapsed="false">
      <c r="A3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5" s="0" t="str">
        <f aca="false">IF($A3265="","",INDEX(CARTAO_COMPRAS!$C:$C,INT((ROW()-2)/20)+2))</f>
        <v/>
      </c>
      <c r="C3265" s="0" t="str">
        <f aca="false">IF($A3265="","",INDEX(CARTAO_COMPRAS!$D:$D,INT((ROW()-2)/20)+2))</f>
        <v/>
      </c>
      <c r="D3265" s="0" t="str">
        <f aca="false">IF($A3265="","",INDEX(CARTAO_COMPRAS!$E:$E,INT((ROW()-2)/20)+2))</f>
        <v/>
      </c>
      <c r="E3265" s="0" t="str">
        <f aca="false">IF($A3265="","",INDEX(CARTAO_COMPRAS!$H:$H,INT((ROW()-2)/20)+2)+MOD(ROW()-2,20))</f>
        <v/>
      </c>
      <c r="F3265" s="0" t="str">
        <f aca="false">IF($A3265="","",INDEX(CARTAO_COMPRAS!$G:$G,INT((ROW()-2)/20)+2))</f>
        <v/>
      </c>
      <c r="G3265" s="5" t="str">
        <f aca="false">IF($A3265="","",INDEX(CARTAO_COMPRAS!$I:$I,INT((ROW()-2)/20)+2))</f>
        <v/>
      </c>
      <c r="H3265" s="4" t="str">
        <f aca="false">IF($A3265="","",EDATE(INDEX(CARTAO_COMPRAS!$J:$J,INT((ROW()-2)/20)+2),MOD(ROW()-2,20)))</f>
        <v/>
      </c>
      <c r="I3265" s="4" t="str">
        <f aca="false">IF($H3265="","",$H3265-WEEKDAY($H3265,2)+1)</f>
        <v/>
      </c>
      <c r="J3265" s="4" t="str">
        <f aca="false">IF($I3265="","",$I3265+6)</f>
        <v/>
      </c>
      <c r="K3265" s="6" t="str">
        <f aca="false">IF($H3265="","",DATE(YEAR($H3265),MONTH($H3265),1))</f>
        <v/>
      </c>
      <c r="L3265" s="0" t="str">
        <f aca="false">IF($A3265="","",INDEX(CARTAO_COMPRAS!$K:$K,INT((ROW()-2)/20)+2))</f>
        <v/>
      </c>
      <c r="M3265" s="0" t="str">
        <f aca="false">IF($A3265="","","Compra no cartão")</f>
        <v/>
      </c>
    </row>
    <row r="3266" customFormat="false" ht="13.5" hidden="false" customHeight="false" outlineLevel="0" collapsed="false">
      <c r="A3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6" s="0" t="str">
        <f aca="false">IF($A3266="","",INDEX(CARTAO_COMPRAS!$C:$C,INT((ROW()-2)/20)+2))</f>
        <v/>
      </c>
      <c r="C3266" s="0" t="str">
        <f aca="false">IF($A3266="","",INDEX(CARTAO_COMPRAS!$D:$D,INT((ROW()-2)/20)+2))</f>
        <v/>
      </c>
      <c r="D3266" s="0" t="str">
        <f aca="false">IF($A3266="","",INDEX(CARTAO_COMPRAS!$E:$E,INT((ROW()-2)/20)+2))</f>
        <v/>
      </c>
      <c r="E3266" s="0" t="str">
        <f aca="false">IF($A3266="","",INDEX(CARTAO_COMPRAS!$H:$H,INT((ROW()-2)/20)+2)+MOD(ROW()-2,20))</f>
        <v/>
      </c>
      <c r="F3266" s="0" t="str">
        <f aca="false">IF($A3266="","",INDEX(CARTAO_COMPRAS!$G:$G,INT((ROW()-2)/20)+2))</f>
        <v/>
      </c>
      <c r="G3266" s="5" t="str">
        <f aca="false">IF($A3266="","",INDEX(CARTAO_COMPRAS!$I:$I,INT((ROW()-2)/20)+2))</f>
        <v/>
      </c>
      <c r="H3266" s="4" t="str">
        <f aca="false">IF($A3266="","",EDATE(INDEX(CARTAO_COMPRAS!$J:$J,INT((ROW()-2)/20)+2),MOD(ROW()-2,20)))</f>
        <v/>
      </c>
      <c r="I3266" s="4" t="str">
        <f aca="false">IF($H3266="","",$H3266-WEEKDAY($H3266,2)+1)</f>
        <v/>
      </c>
      <c r="J3266" s="4" t="str">
        <f aca="false">IF($I3266="","",$I3266+6)</f>
        <v/>
      </c>
      <c r="K3266" s="6" t="str">
        <f aca="false">IF($H3266="","",DATE(YEAR($H3266),MONTH($H3266),1))</f>
        <v/>
      </c>
      <c r="L3266" s="0" t="str">
        <f aca="false">IF($A3266="","",INDEX(CARTAO_COMPRAS!$K:$K,INT((ROW()-2)/20)+2))</f>
        <v/>
      </c>
      <c r="M3266" s="0" t="str">
        <f aca="false">IF($A3266="","","Compra no cartão")</f>
        <v/>
      </c>
    </row>
    <row r="3267" customFormat="false" ht="13.5" hidden="false" customHeight="false" outlineLevel="0" collapsed="false">
      <c r="A3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7" s="0" t="str">
        <f aca="false">IF($A3267="","",INDEX(CARTAO_COMPRAS!$C:$C,INT((ROW()-2)/20)+2))</f>
        <v/>
      </c>
      <c r="C3267" s="0" t="str">
        <f aca="false">IF($A3267="","",INDEX(CARTAO_COMPRAS!$D:$D,INT((ROW()-2)/20)+2))</f>
        <v/>
      </c>
      <c r="D3267" s="0" t="str">
        <f aca="false">IF($A3267="","",INDEX(CARTAO_COMPRAS!$E:$E,INT((ROW()-2)/20)+2))</f>
        <v/>
      </c>
      <c r="E3267" s="0" t="str">
        <f aca="false">IF($A3267="","",INDEX(CARTAO_COMPRAS!$H:$H,INT((ROW()-2)/20)+2)+MOD(ROW()-2,20))</f>
        <v/>
      </c>
      <c r="F3267" s="0" t="str">
        <f aca="false">IF($A3267="","",INDEX(CARTAO_COMPRAS!$G:$G,INT((ROW()-2)/20)+2))</f>
        <v/>
      </c>
      <c r="G3267" s="5" t="str">
        <f aca="false">IF($A3267="","",INDEX(CARTAO_COMPRAS!$I:$I,INT((ROW()-2)/20)+2))</f>
        <v/>
      </c>
      <c r="H3267" s="4" t="str">
        <f aca="false">IF($A3267="","",EDATE(INDEX(CARTAO_COMPRAS!$J:$J,INT((ROW()-2)/20)+2),MOD(ROW()-2,20)))</f>
        <v/>
      </c>
      <c r="I3267" s="4" t="str">
        <f aca="false">IF($H3267="","",$H3267-WEEKDAY($H3267,2)+1)</f>
        <v/>
      </c>
      <c r="J3267" s="4" t="str">
        <f aca="false">IF($I3267="","",$I3267+6)</f>
        <v/>
      </c>
      <c r="K3267" s="6" t="str">
        <f aca="false">IF($H3267="","",DATE(YEAR($H3267),MONTH($H3267),1))</f>
        <v/>
      </c>
      <c r="L3267" s="0" t="str">
        <f aca="false">IF($A3267="","",INDEX(CARTAO_COMPRAS!$K:$K,INT((ROW()-2)/20)+2))</f>
        <v/>
      </c>
      <c r="M3267" s="0" t="str">
        <f aca="false">IF($A3267="","","Compra no cartão")</f>
        <v/>
      </c>
    </row>
    <row r="3268" customFormat="false" ht="13.5" hidden="false" customHeight="false" outlineLevel="0" collapsed="false">
      <c r="A3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8" s="0" t="str">
        <f aca="false">IF($A3268="","",INDEX(CARTAO_COMPRAS!$C:$C,INT((ROW()-2)/20)+2))</f>
        <v/>
      </c>
      <c r="C3268" s="0" t="str">
        <f aca="false">IF($A3268="","",INDEX(CARTAO_COMPRAS!$D:$D,INT((ROW()-2)/20)+2))</f>
        <v/>
      </c>
      <c r="D3268" s="0" t="str">
        <f aca="false">IF($A3268="","",INDEX(CARTAO_COMPRAS!$E:$E,INT((ROW()-2)/20)+2))</f>
        <v/>
      </c>
      <c r="E3268" s="0" t="str">
        <f aca="false">IF($A3268="","",INDEX(CARTAO_COMPRAS!$H:$H,INT((ROW()-2)/20)+2)+MOD(ROW()-2,20))</f>
        <v/>
      </c>
      <c r="F3268" s="0" t="str">
        <f aca="false">IF($A3268="","",INDEX(CARTAO_COMPRAS!$G:$G,INT((ROW()-2)/20)+2))</f>
        <v/>
      </c>
      <c r="G3268" s="5" t="str">
        <f aca="false">IF($A3268="","",INDEX(CARTAO_COMPRAS!$I:$I,INT((ROW()-2)/20)+2))</f>
        <v/>
      </c>
      <c r="H3268" s="4" t="str">
        <f aca="false">IF($A3268="","",EDATE(INDEX(CARTAO_COMPRAS!$J:$J,INT((ROW()-2)/20)+2),MOD(ROW()-2,20)))</f>
        <v/>
      </c>
      <c r="I3268" s="4" t="str">
        <f aca="false">IF($H3268="","",$H3268-WEEKDAY($H3268,2)+1)</f>
        <v/>
      </c>
      <c r="J3268" s="4" t="str">
        <f aca="false">IF($I3268="","",$I3268+6)</f>
        <v/>
      </c>
      <c r="K3268" s="6" t="str">
        <f aca="false">IF($H3268="","",DATE(YEAR($H3268),MONTH($H3268),1))</f>
        <v/>
      </c>
      <c r="L3268" s="0" t="str">
        <f aca="false">IF($A3268="","",INDEX(CARTAO_COMPRAS!$K:$K,INT((ROW()-2)/20)+2))</f>
        <v/>
      </c>
      <c r="M3268" s="0" t="str">
        <f aca="false">IF($A3268="","","Compra no cartão")</f>
        <v/>
      </c>
    </row>
    <row r="3269" customFormat="false" ht="13.5" hidden="false" customHeight="false" outlineLevel="0" collapsed="false">
      <c r="A3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69" s="0" t="str">
        <f aca="false">IF($A3269="","",INDEX(CARTAO_COMPRAS!$C:$C,INT((ROW()-2)/20)+2))</f>
        <v/>
      </c>
      <c r="C3269" s="0" t="str">
        <f aca="false">IF($A3269="","",INDEX(CARTAO_COMPRAS!$D:$D,INT((ROW()-2)/20)+2))</f>
        <v/>
      </c>
      <c r="D3269" s="0" t="str">
        <f aca="false">IF($A3269="","",INDEX(CARTAO_COMPRAS!$E:$E,INT((ROW()-2)/20)+2))</f>
        <v/>
      </c>
      <c r="E3269" s="0" t="str">
        <f aca="false">IF($A3269="","",INDEX(CARTAO_COMPRAS!$H:$H,INT((ROW()-2)/20)+2)+MOD(ROW()-2,20))</f>
        <v/>
      </c>
      <c r="F3269" s="0" t="str">
        <f aca="false">IF($A3269="","",INDEX(CARTAO_COMPRAS!$G:$G,INT((ROW()-2)/20)+2))</f>
        <v/>
      </c>
      <c r="G3269" s="5" t="str">
        <f aca="false">IF($A3269="","",INDEX(CARTAO_COMPRAS!$I:$I,INT((ROW()-2)/20)+2))</f>
        <v/>
      </c>
      <c r="H3269" s="4" t="str">
        <f aca="false">IF($A3269="","",EDATE(INDEX(CARTAO_COMPRAS!$J:$J,INT((ROW()-2)/20)+2),MOD(ROW()-2,20)))</f>
        <v/>
      </c>
      <c r="I3269" s="4" t="str">
        <f aca="false">IF($H3269="","",$H3269-WEEKDAY($H3269,2)+1)</f>
        <v/>
      </c>
      <c r="J3269" s="4" t="str">
        <f aca="false">IF($I3269="","",$I3269+6)</f>
        <v/>
      </c>
      <c r="K3269" s="6" t="str">
        <f aca="false">IF($H3269="","",DATE(YEAR($H3269),MONTH($H3269),1))</f>
        <v/>
      </c>
      <c r="L3269" s="0" t="str">
        <f aca="false">IF($A3269="","",INDEX(CARTAO_COMPRAS!$K:$K,INT((ROW()-2)/20)+2))</f>
        <v/>
      </c>
      <c r="M3269" s="0" t="str">
        <f aca="false">IF($A3269="","","Compra no cartão")</f>
        <v/>
      </c>
    </row>
    <row r="3270" customFormat="false" ht="13.5" hidden="false" customHeight="false" outlineLevel="0" collapsed="false">
      <c r="A3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0" s="0" t="str">
        <f aca="false">IF($A3270="","",INDEX(CARTAO_COMPRAS!$C:$C,INT((ROW()-2)/20)+2))</f>
        <v/>
      </c>
      <c r="C3270" s="0" t="str">
        <f aca="false">IF($A3270="","",INDEX(CARTAO_COMPRAS!$D:$D,INT((ROW()-2)/20)+2))</f>
        <v/>
      </c>
      <c r="D3270" s="0" t="str">
        <f aca="false">IF($A3270="","",INDEX(CARTAO_COMPRAS!$E:$E,INT((ROW()-2)/20)+2))</f>
        <v/>
      </c>
      <c r="E3270" s="0" t="str">
        <f aca="false">IF($A3270="","",INDEX(CARTAO_COMPRAS!$H:$H,INT((ROW()-2)/20)+2)+MOD(ROW()-2,20))</f>
        <v/>
      </c>
      <c r="F3270" s="0" t="str">
        <f aca="false">IF($A3270="","",INDEX(CARTAO_COMPRAS!$G:$G,INT((ROW()-2)/20)+2))</f>
        <v/>
      </c>
      <c r="G3270" s="5" t="str">
        <f aca="false">IF($A3270="","",INDEX(CARTAO_COMPRAS!$I:$I,INT((ROW()-2)/20)+2))</f>
        <v/>
      </c>
      <c r="H3270" s="4" t="str">
        <f aca="false">IF($A3270="","",EDATE(INDEX(CARTAO_COMPRAS!$J:$J,INT((ROW()-2)/20)+2),MOD(ROW()-2,20)))</f>
        <v/>
      </c>
      <c r="I3270" s="4" t="str">
        <f aca="false">IF($H3270="","",$H3270-WEEKDAY($H3270,2)+1)</f>
        <v/>
      </c>
      <c r="J3270" s="4" t="str">
        <f aca="false">IF($I3270="","",$I3270+6)</f>
        <v/>
      </c>
      <c r="K3270" s="6" t="str">
        <f aca="false">IF($H3270="","",DATE(YEAR($H3270),MONTH($H3270),1))</f>
        <v/>
      </c>
      <c r="L3270" s="0" t="str">
        <f aca="false">IF($A3270="","",INDEX(CARTAO_COMPRAS!$K:$K,INT((ROW()-2)/20)+2))</f>
        <v/>
      </c>
      <c r="M3270" s="0" t="str">
        <f aca="false">IF($A3270="","","Compra no cartão")</f>
        <v/>
      </c>
    </row>
    <row r="3271" customFormat="false" ht="13.5" hidden="false" customHeight="false" outlineLevel="0" collapsed="false">
      <c r="A3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1" s="0" t="str">
        <f aca="false">IF($A3271="","",INDEX(CARTAO_COMPRAS!$C:$C,INT((ROW()-2)/20)+2))</f>
        <v/>
      </c>
      <c r="C3271" s="0" t="str">
        <f aca="false">IF($A3271="","",INDEX(CARTAO_COMPRAS!$D:$D,INT((ROW()-2)/20)+2))</f>
        <v/>
      </c>
      <c r="D3271" s="0" t="str">
        <f aca="false">IF($A3271="","",INDEX(CARTAO_COMPRAS!$E:$E,INT((ROW()-2)/20)+2))</f>
        <v/>
      </c>
      <c r="E3271" s="0" t="str">
        <f aca="false">IF($A3271="","",INDEX(CARTAO_COMPRAS!$H:$H,INT((ROW()-2)/20)+2)+MOD(ROW()-2,20))</f>
        <v/>
      </c>
      <c r="F3271" s="0" t="str">
        <f aca="false">IF($A3271="","",INDEX(CARTAO_COMPRAS!$G:$G,INT((ROW()-2)/20)+2))</f>
        <v/>
      </c>
      <c r="G3271" s="5" t="str">
        <f aca="false">IF($A3271="","",INDEX(CARTAO_COMPRAS!$I:$I,INT((ROW()-2)/20)+2))</f>
        <v/>
      </c>
      <c r="H3271" s="4" t="str">
        <f aca="false">IF($A3271="","",EDATE(INDEX(CARTAO_COMPRAS!$J:$J,INT((ROW()-2)/20)+2),MOD(ROW()-2,20)))</f>
        <v/>
      </c>
      <c r="I3271" s="4" t="str">
        <f aca="false">IF($H3271="","",$H3271-WEEKDAY($H3271,2)+1)</f>
        <v/>
      </c>
      <c r="J3271" s="4" t="str">
        <f aca="false">IF($I3271="","",$I3271+6)</f>
        <v/>
      </c>
      <c r="K3271" s="6" t="str">
        <f aca="false">IF($H3271="","",DATE(YEAR($H3271),MONTH($H3271),1))</f>
        <v/>
      </c>
      <c r="L3271" s="0" t="str">
        <f aca="false">IF($A3271="","",INDEX(CARTAO_COMPRAS!$K:$K,INT((ROW()-2)/20)+2))</f>
        <v/>
      </c>
      <c r="M3271" s="0" t="str">
        <f aca="false">IF($A3271="","","Compra no cartão")</f>
        <v/>
      </c>
    </row>
    <row r="3272" customFormat="false" ht="13.5" hidden="false" customHeight="false" outlineLevel="0" collapsed="false">
      <c r="A3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2" s="0" t="str">
        <f aca="false">IF($A3272="","",INDEX(CARTAO_COMPRAS!$C:$C,INT((ROW()-2)/20)+2))</f>
        <v/>
      </c>
      <c r="C3272" s="0" t="str">
        <f aca="false">IF($A3272="","",INDEX(CARTAO_COMPRAS!$D:$D,INT((ROW()-2)/20)+2))</f>
        <v/>
      </c>
      <c r="D3272" s="0" t="str">
        <f aca="false">IF($A3272="","",INDEX(CARTAO_COMPRAS!$E:$E,INT((ROW()-2)/20)+2))</f>
        <v/>
      </c>
      <c r="E3272" s="0" t="str">
        <f aca="false">IF($A3272="","",INDEX(CARTAO_COMPRAS!$H:$H,INT((ROW()-2)/20)+2)+MOD(ROW()-2,20))</f>
        <v/>
      </c>
      <c r="F3272" s="0" t="str">
        <f aca="false">IF($A3272="","",INDEX(CARTAO_COMPRAS!$G:$G,INT((ROW()-2)/20)+2))</f>
        <v/>
      </c>
      <c r="G3272" s="5" t="str">
        <f aca="false">IF($A3272="","",INDEX(CARTAO_COMPRAS!$I:$I,INT((ROW()-2)/20)+2))</f>
        <v/>
      </c>
      <c r="H3272" s="4" t="str">
        <f aca="false">IF($A3272="","",EDATE(INDEX(CARTAO_COMPRAS!$J:$J,INT((ROW()-2)/20)+2),MOD(ROW()-2,20)))</f>
        <v/>
      </c>
      <c r="I3272" s="4" t="str">
        <f aca="false">IF($H3272="","",$H3272-WEEKDAY($H3272,2)+1)</f>
        <v/>
      </c>
      <c r="J3272" s="4" t="str">
        <f aca="false">IF($I3272="","",$I3272+6)</f>
        <v/>
      </c>
      <c r="K3272" s="6" t="str">
        <f aca="false">IF($H3272="","",DATE(YEAR($H3272),MONTH($H3272),1))</f>
        <v/>
      </c>
      <c r="L3272" s="0" t="str">
        <f aca="false">IF($A3272="","",INDEX(CARTAO_COMPRAS!$K:$K,INT((ROW()-2)/20)+2))</f>
        <v/>
      </c>
      <c r="M3272" s="0" t="str">
        <f aca="false">IF($A3272="","","Compra no cartão")</f>
        <v/>
      </c>
    </row>
    <row r="3273" customFormat="false" ht="13.5" hidden="false" customHeight="false" outlineLevel="0" collapsed="false">
      <c r="A3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3" s="0" t="str">
        <f aca="false">IF($A3273="","",INDEX(CARTAO_COMPRAS!$C:$C,INT((ROW()-2)/20)+2))</f>
        <v/>
      </c>
      <c r="C3273" s="0" t="str">
        <f aca="false">IF($A3273="","",INDEX(CARTAO_COMPRAS!$D:$D,INT((ROW()-2)/20)+2))</f>
        <v/>
      </c>
      <c r="D3273" s="0" t="str">
        <f aca="false">IF($A3273="","",INDEX(CARTAO_COMPRAS!$E:$E,INT((ROW()-2)/20)+2))</f>
        <v/>
      </c>
      <c r="E3273" s="0" t="str">
        <f aca="false">IF($A3273="","",INDEX(CARTAO_COMPRAS!$H:$H,INT((ROW()-2)/20)+2)+MOD(ROW()-2,20))</f>
        <v/>
      </c>
      <c r="F3273" s="0" t="str">
        <f aca="false">IF($A3273="","",INDEX(CARTAO_COMPRAS!$G:$G,INT((ROW()-2)/20)+2))</f>
        <v/>
      </c>
      <c r="G3273" s="5" t="str">
        <f aca="false">IF($A3273="","",INDEX(CARTAO_COMPRAS!$I:$I,INT((ROW()-2)/20)+2))</f>
        <v/>
      </c>
      <c r="H3273" s="4" t="str">
        <f aca="false">IF($A3273="","",EDATE(INDEX(CARTAO_COMPRAS!$J:$J,INT((ROW()-2)/20)+2),MOD(ROW()-2,20)))</f>
        <v/>
      </c>
      <c r="I3273" s="4" t="str">
        <f aca="false">IF($H3273="","",$H3273-WEEKDAY($H3273,2)+1)</f>
        <v/>
      </c>
      <c r="J3273" s="4" t="str">
        <f aca="false">IF($I3273="","",$I3273+6)</f>
        <v/>
      </c>
      <c r="K3273" s="6" t="str">
        <f aca="false">IF($H3273="","",DATE(YEAR($H3273),MONTH($H3273),1))</f>
        <v/>
      </c>
      <c r="L3273" s="0" t="str">
        <f aca="false">IF($A3273="","",INDEX(CARTAO_COMPRAS!$K:$K,INT((ROW()-2)/20)+2))</f>
        <v/>
      </c>
      <c r="M3273" s="0" t="str">
        <f aca="false">IF($A3273="","","Compra no cartão")</f>
        <v/>
      </c>
    </row>
    <row r="3274" customFormat="false" ht="13.5" hidden="false" customHeight="false" outlineLevel="0" collapsed="false">
      <c r="A3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4" s="0" t="str">
        <f aca="false">IF($A3274="","",INDEX(CARTAO_COMPRAS!$C:$C,INT((ROW()-2)/20)+2))</f>
        <v/>
      </c>
      <c r="C3274" s="0" t="str">
        <f aca="false">IF($A3274="","",INDEX(CARTAO_COMPRAS!$D:$D,INT((ROW()-2)/20)+2))</f>
        <v/>
      </c>
      <c r="D3274" s="0" t="str">
        <f aca="false">IF($A3274="","",INDEX(CARTAO_COMPRAS!$E:$E,INT((ROW()-2)/20)+2))</f>
        <v/>
      </c>
      <c r="E3274" s="0" t="str">
        <f aca="false">IF($A3274="","",INDEX(CARTAO_COMPRAS!$H:$H,INT((ROW()-2)/20)+2)+MOD(ROW()-2,20))</f>
        <v/>
      </c>
      <c r="F3274" s="0" t="str">
        <f aca="false">IF($A3274="","",INDEX(CARTAO_COMPRAS!$G:$G,INT((ROW()-2)/20)+2))</f>
        <v/>
      </c>
      <c r="G3274" s="5" t="str">
        <f aca="false">IF($A3274="","",INDEX(CARTAO_COMPRAS!$I:$I,INT((ROW()-2)/20)+2))</f>
        <v/>
      </c>
      <c r="H3274" s="4" t="str">
        <f aca="false">IF($A3274="","",EDATE(INDEX(CARTAO_COMPRAS!$J:$J,INT((ROW()-2)/20)+2),MOD(ROW()-2,20)))</f>
        <v/>
      </c>
      <c r="I3274" s="4" t="str">
        <f aca="false">IF($H3274="","",$H3274-WEEKDAY($H3274,2)+1)</f>
        <v/>
      </c>
      <c r="J3274" s="4" t="str">
        <f aca="false">IF($I3274="","",$I3274+6)</f>
        <v/>
      </c>
      <c r="K3274" s="6" t="str">
        <f aca="false">IF($H3274="","",DATE(YEAR($H3274),MONTH($H3274),1))</f>
        <v/>
      </c>
      <c r="L3274" s="0" t="str">
        <f aca="false">IF($A3274="","",INDEX(CARTAO_COMPRAS!$K:$K,INT((ROW()-2)/20)+2))</f>
        <v/>
      </c>
      <c r="M3274" s="0" t="str">
        <f aca="false">IF($A3274="","","Compra no cartão")</f>
        <v/>
      </c>
    </row>
    <row r="3275" customFormat="false" ht="13.5" hidden="false" customHeight="false" outlineLevel="0" collapsed="false">
      <c r="A3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5" s="0" t="str">
        <f aca="false">IF($A3275="","",INDEX(CARTAO_COMPRAS!$C:$C,INT((ROW()-2)/20)+2))</f>
        <v/>
      </c>
      <c r="C3275" s="0" t="str">
        <f aca="false">IF($A3275="","",INDEX(CARTAO_COMPRAS!$D:$D,INT((ROW()-2)/20)+2))</f>
        <v/>
      </c>
      <c r="D3275" s="0" t="str">
        <f aca="false">IF($A3275="","",INDEX(CARTAO_COMPRAS!$E:$E,INT((ROW()-2)/20)+2))</f>
        <v/>
      </c>
      <c r="E3275" s="0" t="str">
        <f aca="false">IF($A3275="","",INDEX(CARTAO_COMPRAS!$H:$H,INT((ROW()-2)/20)+2)+MOD(ROW()-2,20))</f>
        <v/>
      </c>
      <c r="F3275" s="0" t="str">
        <f aca="false">IF($A3275="","",INDEX(CARTAO_COMPRAS!$G:$G,INT((ROW()-2)/20)+2))</f>
        <v/>
      </c>
      <c r="G3275" s="5" t="str">
        <f aca="false">IF($A3275="","",INDEX(CARTAO_COMPRAS!$I:$I,INT((ROW()-2)/20)+2))</f>
        <v/>
      </c>
      <c r="H3275" s="4" t="str">
        <f aca="false">IF($A3275="","",EDATE(INDEX(CARTAO_COMPRAS!$J:$J,INT((ROW()-2)/20)+2),MOD(ROW()-2,20)))</f>
        <v/>
      </c>
      <c r="I3275" s="4" t="str">
        <f aca="false">IF($H3275="","",$H3275-WEEKDAY($H3275,2)+1)</f>
        <v/>
      </c>
      <c r="J3275" s="4" t="str">
        <f aca="false">IF($I3275="","",$I3275+6)</f>
        <v/>
      </c>
      <c r="K3275" s="6" t="str">
        <f aca="false">IF($H3275="","",DATE(YEAR($H3275),MONTH($H3275),1))</f>
        <v/>
      </c>
      <c r="L3275" s="0" t="str">
        <f aca="false">IF($A3275="","",INDEX(CARTAO_COMPRAS!$K:$K,INT((ROW()-2)/20)+2))</f>
        <v/>
      </c>
      <c r="M3275" s="0" t="str">
        <f aca="false">IF($A3275="","","Compra no cartão")</f>
        <v/>
      </c>
    </row>
    <row r="3276" customFormat="false" ht="13.5" hidden="false" customHeight="false" outlineLevel="0" collapsed="false">
      <c r="A3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6" s="0" t="str">
        <f aca="false">IF($A3276="","",INDEX(CARTAO_COMPRAS!$C:$C,INT((ROW()-2)/20)+2))</f>
        <v/>
      </c>
      <c r="C3276" s="0" t="str">
        <f aca="false">IF($A3276="","",INDEX(CARTAO_COMPRAS!$D:$D,INT((ROW()-2)/20)+2))</f>
        <v/>
      </c>
      <c r="D3276" s="0" t="str">
        <f aca="false">IF($A3276="","",INDEX(CARTAO_COMPRAS!$E:$E,INT((ROW()-2)/20)+2))</f>
        <v/>
      </c>
      <c r="E3276" s="0" t="str">
        <f aca="false">IF($A3276="","",INDEX(CARTAO_COMPRAS!$H:$H,INT((ROW()-2)/20)+2)+MOD(ROW()-2,20))</f>
        <v/>
      </c>
      <c r="F3276" s="0" t="str">
        <f aca="false">IF($A3276="","",INDEX(CARTAO_COMPRAS!$G:$G,INT((ROW()-2)/20)+2))</f>
        <v/>
      </c>
      <c r="G3276" s="5" t="str">
        <f aca="false">IF($A3276="","",INDEX(CARTAO_COMPRAS!$I:$I,INT((ROW()-2)/20)+2))</f>
        <v/>
      </c>
      <c r="H3276" s="4" t="str">
        <f aca="false">IF($A3276="","",EDATE(INDEX(CARTAO_COMPRAS!$J:$J,INT((ROW()-2)/20)+2),MOD(ROW()-2,20)))</f>
        <v/>
      </c>
      <c r="I3276" s="4" t="str">
        <f aca="false">IF($H3276="","",$H3276-WEEKDAY($H3276,2)+1)</f>
        <v/>
      </c>
      <c r="J3276" s="4" t="str">
        <f aca="false">IF($I3276="","",$I3276+6)</f>
        <v/>
      </c>
      <c r="K3276" s="6" t="str">
        <f aca="false">IF($H3276="","",DATE(YEAR($H3276),MONTH($H3276),1))</f>
        <v/>
      </c>
      <c r="L3276" s="0" t="str">
        <f aca="false">IF($A3276="","",INDEX(CARTAO_COMPRAS!$K:$K,INT((ROW()-2)/20)+2))</f>
        <v/>
      </c>
      <c r="M3276" s="0" t="str">
        <f aca="false">IF($A3276="","","Compra no cartão")</f>
        <v/>
      </c>
    </row>
    <row r="3277" customFormat="false" ht="13.5" hidden="false" customHeight="false" outlineLevel="0" collapsed="false">
      <c r="A3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7" s="0" t="str">
        <f aca="false">IF($A3277="","",INDEX(CARTAO_COMPRAS!$C:$C,INT((ROW()-2)/20)+2))</f>
        <v/>
      </c>
      <c r="C3277" s="0" t="str">
        <f aca="false">IF($A3277="","",INDEX(CARTAO_COMPRAS!$D:$D,INT((ROW()-2)/20)+2))</f>
        <v/>
      </c>
      <c r="D3277" s="0" t="str">
        <f aca="false">IF($A3277="","",INDEX(CARTAO_COMPRAS!$E:$E,INT((ROW()-2)/20)+2))</f>
        <v/>
      </c>
      <c r="E3277" s="0" t="str">
        <f aca="false">IF($A3277="","",INDEX(CARTAO_COMPRAS!$H:$H,INT((ROW()-2)/20)+2)+MOD(ROW()-2,20))</f>
        <v/>
      </c>
      <c r="F3277" s="0" t="str">
        <f aca="false">IF($A3277="","",INDEX(CARTAO_COMPRAS!$G:$G,INT((ROW()-2)/20)+2))</f>
        <v/>
      </c>
      <c r="G3277" s="5" t="str">
        <f aca="false">IF($A3277="","",INDEX(CARTAO_COMPRAS!$I:$I,INT((ROW()-2)/20)+2))</f>
        <v/>
      </c>
      <c r="H3277" s="4" t="str">
        <f aca="false">IF($A3277="","",EDATE(INDEX(CARTAO_COMPRAS!$J:$J,INT((ROW()-2)/20)+2),MOD(ROW()-2,20)))</f>
        <v/>
      </c>
      <c r="I3277" s="4" t="str">
        <f aca="false">IF($H3277="","",$H3277-WEEKDAY($H3277,2)+1)</f>
        <v/>
      </c>
      <c r="J3277" s="4" t="str">
        <f aca="false">IF($I3277="","",$I3277+6)</f>
        <v/>
      </c>
      <c r="K3277" s="6" t="str">
        <f aca="false">IF($H3277="","",DATE(YEAR($H3277),MONTH($H3277),1))</f>
        <v/>
      </c>
      <c r="L3277" s="0" t="str">
        <f aca="false">IF($A3277="","",INDEX(CARTAO_COMPRAS!$K:$K,INT((ROW()-2)/20)+2))</f>
        <v/>
      </c>
      <c r="M3277" s="0" t="str">
        <f aca="false">IF($A3277="","","Compra no cartão")</f>
        <v/>
      </c>
    </row>
    <row r="3278" customFormat="false" ht="13.5" hidden="false" customHeight="false" outlineLevel="0" collapsed="false">
      <c r="A3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8" s="0" t="str">
        <f aca="false">IF($A3278="","",INDEX(CARTAO_COMPRAS!$C:$C,INT((ROW()-2)/20)+2))</f>
        <v/>
      </c>
      <c r="C3278" s="0" t="str">
        <f aca="false">IF($A3278="","",INDEX(CARTAO_COMPRAS!$D:$D,INT((ROW()-2)/20)+2))</f>
        <v/>
      </c>
      <c r="D3278" s="0" t="str">
        <f aca="false">IF($A3278="","",INDEX(CARTAO_COMPRAS!$E:$E,INT((ROW()-2)/20)+2))</f>
        <v/>
      </c>
      <c r="E3278" s="0" t="str">
        <f aca="false">IF($A3278="","",INDEX(CARTAO_COMPRAS!$H:$H,INT((ROW()-2)/20)+2)+MOD(ROW()-2,20))</f>
        <v/>
      </c>
      <c r="F3278" s="0" t="str">
        <f aca="false">IF($A3278="","",INDEX(CARTAO_COMPRAS!$G:$G,INT((ROW()-2)/20)+2))</f>
        <v/>
      </c>
      <c r="G3278" s="5" t="str">
        <f aca="false">IF($A3278="","",INDEX(CARTAO_COMPRAS!$I:$I,INT((ROW()-2)/20)+2))</f>
        <v/>
      </c>
      <c r="H3278" s="4" t="str">
        <f aca="false">IF($A3278="","",EDATE(INDEX(CARTAO_COMPRAS!$J:$J,INT((ROW()-2)/20)+2),MOD(ROW()-2,20)))</f>
        <v/>
      </c>
      <c r="I3278" s="4" t="str">
        <f aca="false">IF($H3278="","",$H3278-WEEKDAY($H3278,2)+1)</f>
        <v/>
      </c>
      <c r="J3278" s="4" t="str">
        <f aca="false">IF($I3278="","",$I3278+6)</f>
        <v/>
      </c>
      <c r="K3278" s="6" t="str">
        <f aca="false">IF($H3278="","",DATE(YEAR($H3278),MONTH($H3278),1))</f>
        <v/>
      </c>
      <c r="L3278" s="0" t="str">
        <f aca="false">IF($A3278="","",INDEX(CARTAO_COMPRAS!$K:$K,INT((ROW()-2)/20)+2))</f>
        <v/>
      </c>
      <c r="M3278" s="0" t="str">
        <f aca="false">IF($A3278="","","Compra no cartão")</f>
        <v/>
      </c>
    </row>
    <row r="3279" customFormat="false" ht="13.5" hidden="false" customHeight="false" outlineLevel="0" collapsed="false">
      <c r="A3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79" s="0" t="str">
        <f aca="false">IF($A3279="","",INDEX(CARTAO_COMPRAS!$C:$C,INT((ROW()-2)/20)+2))</f>
        <v/>
      </c>
      <c r="C3279" s="0" t="str">
        <f aca="false">IF($A3279="","",INDEX(CARTAO_COMPRAS!$D:$D,INT((ROW()-2)/20)+2))</f>
        <v/>
      </c>
      <c r="D3279" s="0" t="str">
        <f aca="false">IF($A3279="","",INDEX(CARTAO_COMPRAS!$E:$E,INT((ROW()-2)/20)+2))</f>
        <v/>
      </c>
      <c r="E3279" s="0" t="str">
        <f aca="false">IF($A3279="","",INDEX(CARTAO_COMPRAS!$H:$H,INT((ROW()-2)/20)+2)+MOD(ROW()-2,20))</f>
        <v/>
      </c>
      <c r="F3279" s="0" t="str">
        <f aca="false">IF($A3279="","",INDEX(CARTAO_COMPRAS!$G:$G,INT((ROW()-2)/20)+2))</f>
        <v/>
      </c>
      <c r="G3279" s="5" t="str">
        <f aca="false">IF($A3279="","",INDEX(CARTAO_COMPRAS!$I:$I,INT((ROW()-2)/20)+2))</f>
        <v/>
      </c>
      <c r="H3279" s="4" t="str">
        <f aca="false">IF($A3279="","",EDATE(INDEX(CARTAO_COMPRAS!$J:$J,INT((ROW()-2)/20)+2),MOD(ROW()-2,20)))</f>
        <v/>
      </c>
      <c r="I3279" s="4" t="str">
        <f aca="false">IF($H3279="","",$H3279-WEEKDAY($H3279,2)+1)</f>
        <v/>
      </c>
      <c r="J3279" s="4" t="str">
        <f aca="false">IF($I3279="","",$I3279+6)</f>
        <v/>
      </c>
      <c r="K3279" s="6" t="str">
        <f aca="false">IF($H3279="","",DATE(YEAR($H3279),MONTH($H3279),1))</f>
        <v/>
      </c>
      <c r="L3279" s="0" t="str">
        <f aca="false">IF($A3279="","",INDEX(CARTAO_COMPRAS!$K:$K,INT((ROW()-2)/20)+2))</f>
        <v/>
      </c>
      <c r="M3279" s="0" t="str">
        <f aca="false">IF($A3279="","","Compra no cartão")</f>
        <v/>
      </c>
    </row>
    <row r="3280" customFormat="false" ht="13.5" hidden="false" customHeight="false" outlineLevel="0" collapsed="false">
      <c r="A3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0" s="0" t="str">
        <f aca="false">IF($A3280="","",INDEX(CARTAO_COMPRAS!$C:$C,INT((ROW()-2)/20)+2))</f>
        <v/>
      </c>
      <c r="C3280" s="0" t="str">
        <f aca="false">IF($A3280="","",INDEX(CARTAO_COMPRAS!$D:$D,INT((ROW()-2)/20)+2))</f>
        <v/>
      </c>
      <c r="D3280" s="0" t="str">
        <f aca="false">IF($A3280="","",INDEX(CARTAO_COMPRAS!$E:$E,INT((ROW()-2)/20)+2))</f>
        <v/>
      </c>
      <c r="E3280" s="0" t="str">
        <f aca="false">IF($A3280="","",INDEX(CARTAO_COMPRAS!$H:$H,INT((ROW()-2)/20)+2)+MOD(ROW()-2,20))</f>
        <v/>
      </c>
      <c r="F3280" s="0" t="str">
        <f aca="false">IF($A3280="","",INDEX(CARTAO_COMPRAS!$G:$G,INT((ROW()-2)/20)+2))</f>
        <v/>
      </c>
      <c r="G3280" s="5" t="str">
        <f aca="false">IF($A3280="","",INDEX(CARTAO_COMPRAS!$I:$I,INT((ROW()-2)/20)+2))</f>
        <v/>
      </c>
      <c r="H3280" s="4" t="str">
        <f aca="false">IF($A3280="","",EDATE(INDEX(CARTAO_COMPRAS!$J:$J,INT((ROW()-2)/20)+2),MOD(ROW()-2,20)))</f>
        <v/>
      </c>
      <c r="I3280" s="4" t="str">
        <f aca="false">IF($H3280="","",$H3280-WEEKDAY($H3280,2)+1)</f>
        <v/>
      </c>
      <c r="J3280" s="4" t="str">
        <f aca="false">IF($I3280="","",$I3280+6)</f>
        <v/>
      </c>
      <c r="K3280" s="6" t="str">
        <f aca="false">IF($H3280="","",DATE(YEAR($H3280),MONTH($H3280),1))</f>
        <v/>
      </c>
      <c r="L3280" s="0" t="str">
        <f aca="false">IF($A3280="","",INDEX(CARTAO_COMPRAS!$K:$K,INT((ROW()-2)/20)+2))</f>
        <v/>
      </c>
      <c r="M3280" s="0" t="str">
        <f aca="false">IF($A3280="","","Compra no cartão")</f>
        <v/>
      </c>
    </row>
    <row r="3281" customFormat="false" ht="13.5" hidden="false" customHeight="false" outlineLevel="0" collapsed="false">
      <c r="A3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1" s="0" t="str">
        <f aca="false">IF($A3281="","",INDEX(CARTAO_COMPRAS!$C:$C,INT((ROW()-2)/20)+2))</f>
        <v/>
      </c>
      <c r="C3281" s="0" t="str">
        <f aca="false">IF($A3281="","",INDEX(CARTAO_COMPRAS!$D:$D,INT((ROW()-2)/20)+2))</f>
        <v/>
      </c>
      <c r="D3281" s="0" t="str">
        <f aca="false">IF($A3281="","",INDEX(CARTAO_COMPRAS!$E:$E,INT((ROW()-2)/20)+2))</f>
        <v/>
      </c>
      <c r="E3281" s="0" t="str">
        <f aca="false">IF($A3281="","",INDEX(CARTAO_COMPRAS!$H:$H,INT((ROW()-2)/20)+2)+MOD(ROW()-2,20))</f>
        <v/>
      </c>
      <c r="F3281" s="0" t="str">
        <f aca="false">IF($A3281="","",INDEX(CARTAO_COMPRAS!$G:$G,INT((ROW()-2)/20)+2))</f>
        <v/>
      </c>
      <c r="G3281" s="5" t="str">
        <f aca="false">IF($A3281="","",INDEX(CARTAO_COMPRAS!$I:$I,INT((ROW()-2)/20)+2))</f>
        <v/>
      </c>
      <c r="H3281" s="4" t="str">
        <f aca="false">IF($A3281="","",EDATE(INDEX(CARTAO_COMPRAS!$J:$J,INT((ROW()-2)/20)+2),MOD(ROW()-2,20)))</f>
        <v/>
      </c>
      <c r="I3281" s="4" t="str">
        <f aca="false">IF($H3281="","",$H3281-WEEKDAY($H3281,2)+1)</f>
        <v/>
      </c>
      <c r="J3281" s="4" t="str">
        <f aca="false">IF($I3281="","",$I3281+6)</f>
        <v/>
      </c>
      <c r="K3281" s="6" t="str">
        <f aca="false">IF($H3281="","",DATE(YEAR($H3281),MONTH($H3281),1))</f>
        <v/>
      </c>
      <c r="L3281" s="0" t="str">
        <f aca="false">IF($A3281="","",INDEX(CARTAO_COMPRAS!$K:$K,INT((ROW()-2)/20)+2))</f>
        <v/>
      </c>
      <c r="M3281" s="0" t="str">
        <f aca="false">IF($A3281="","","Compra no cartão")</f>
        <v/>
      </c>
    </row>
    <row r="3282" customFormat="false" ht="13.5" hidden="false" customHeight="false" outlineLevel="0" collapsed="false">
      <c r="A32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2" s="0" t="str">
        <f aca="false">IF($A3282="","",INDEX(CARTAO_COMPRAS!$C:$C,INT((ROW()-2)/20)+2))</f>
        <v/>
      </c>
      <c r="C3282" s="0" t="str">
        <f aca="false">IF($A3282="","",INDEX(CARTAO_COMPRAS!$D:$D,INT((ROW()-2)/20)+2))</f>
        <v/>
      </c>
      <c r="D3282" s="0" t="str">
        <f aca="false">IF($A3282="","",INDEX(CARTAO_COMPRAS!$E:$E,INT((ROW()-2)/20)+2))</f>
        <v/>
      </c>
      <c r="E3282" s="0" t="str">
        <f aca="false">IF($A3282="","",INDEX(CARTAO_COMPRAS!$H:$H,INT((ROW()-2)/20)+2)+MOD(ROW()-2,20))</f>
        <v/>
      </c>
      <c r="F3282" s="0" t="str">
        <f aca="false">IF($A3282="","",INDEX(CARTAO_COMPRAS!$G:$G,INT((ROW()-2)/20)+2))</f>
        <v/>
      </c>
      <c r="G3282" s="5" t="str">
        <f aca="false">IF($A3282="","",INDEX(CARTAO_COMPRAS!$I:$I,INT((ROW()-2)/20)+2))</f>
        <v/>
      </c>
      <c r="H3282" s="4" t="str">
        <f aca="false">IF($A3282="","",EDATE(INDEX(CARTAO_COMPRAS!$J:$J,INT((ROW()-2)/20)+2),MOD(ROW()-2,20)))</f>
        <v/>
      </c>
      <c r="I3282" s="4" t="str">
        <f aca="false">IF($H3282="","",$H3282-WEEKDAY($H3282,2)+1)</f>
        <v/>
      </c>
      <c r="J3282" s="4" t="str">
        <f aca="false">IF($I3282="","",$I3282+6)</f>
        <v/>
      </c>
      <c r="K3282" s="6" t="str">
        <f aca="false">IF($H3282="","",DATE(YEAR($H3282),MONTH($H3282),1))</f>
        <v/>
      </c>
      <c r="L3282" s="0" t="str">
        <f aca="false">IF($A3282="","",INDEX(CARTAO_COMPRAS!$K:$K,INT((ROW()-2)/20)+2))</f>
        <v/>
      </c>
      <c r="M3282" s="0" t="str">
        <f aca="false">IF($A3282="","","Compra no cartão")</f>
        <v/>
      </c>
    </row>
    <row r="3283" customFormat="false" ht="13.5" hidden="false" customHeight="false" outlineLevel="0" collapsed="false">
      <c r="A3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3" s="0" t="str">
        <f aca="false">IF($A3283="","",INDEX(CARTAO_COMPRAS!$C:$C,INT((ROW()-2)/20)+2))</f>
        <v/>
      </c>
      <c r="C3283" s="0" t="str">
        <f aca="false">IF($A3283="","",INDEX(CARTAO_COMPRAS!$D:$D,INT((ROW()-2)/20)+2))</f>
        <v/>
      </c>
      <c r="D3283" s="0" t="str">
        <f aca="false">IF($A3283="","",INDEX(CARTAO_COMPRAS!$E:$E,INT((ROW()-2)/20)+2))</f>
        <v/>
      </c>
      <c r="E3283" s="0" t="str">
        <f aca="false">IF($A3283="","",INDEX(CARTAO_COMPRAS!$H:$H,INT((ROW()-2)/20)+2)+MOD(ROW()-2,20))</f>
        <v/>
      </c>
      <c r="F3283" s="0" t="str">
        <f aca="false">IF($A3283="","",INDEX(CARTAO_COMPRAS!$G:$G,INT((ROW()-2)/20)+2))</f>
        <v/>
      </c>
      <c r="G3283" s="5" t="str">
        <f aca="false">IF($A3283="","",INDEX(CARTAO_COMPRAS!$I:$I,INT((ROW()-2)/20)+2))</f>
        <v/>
      </c>
      <c r="H3283" s="4" t="str">
        <f aca="false">IF($A3283="","",EDATE(INDEX(CARTAO_COMPRAS!$J:$J,INT((ROW()-2)/20)+2),MOD(ROW()-2,20)))</f>
        <v/>
      </c>
      <c r="I3283" s="4" t="str">
        <f aca="false">IF($H3283="","",$H3283-WEEKDAY($H3283,2)+1)</f>
        <v/>
      </c>
      <c r="J3283" s="4" t="str">
        <f aca="false">IF($I3283="","",$I3283+6)</f>
        <v/>
      </c>
      <c r="K3283" s="6" t="str">
        <f aca="false">IF($H3283="","",DATE(YEAR($H3283),MONTH($H3283),1))</f>
        <v/>
      </c>
      <c r="L3283" s="0" t="str">
        <f aca="false">IF($A3283="","",INDEX(CARTAO_COMPRAS!$K:$K,INT((ROW()-2)/20)+2))</f>
        <v/>
      </c>
      <c r="M3283" s="0" t="str">
        <f aca="false">IF($A3283="","","Compra no cartão")</f>
        <v/>
      </c>
    </row>
    <row r="3284" customFormat="false" ht="13.5" hidden="false" customHeight="false" outlineLevel="0" collapsed="false">
      <c r="A3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4" s="0" t="str">
        <f aca="false">IF($A3284="","",INDEX(CARTAO_COMPRAS!$C:$C,INT((ROW()-2)/20)+2))</f>
        <v/>
      </c>
      <c r="C3284" s="0" t="str">
        <f aca="false">IF($A3284="","",INDEX(CARTAO_COMPRAS!$D:$D,INT((ROW()-2)/20)+2))</f>
        <v/>
      </c>
      <c r="D3284" s="0" t="str">
        <f aca="false">IF($A3284="","",INDEX(CARTAO_COMPRAS!$E:$E,INT((ROW()-2)/20)+2))</f>
        <v/>
      </c>
      <c r="E3284" s="0" t="str">
        <f aca="false">IF($A3284="","",INDEX(CARTAO_COMPRAS!$H:$H,INT((ROW()-2)/20)+2)+MOD(ROW()-2,20))</f>
        <v/>
      </c>
      <c r="F3284" s="0" t="str">
        <f aca="false">IF($A3284="","",INDEX(CARTAO_COMPRAS!$G:$G,INT((ROW()-2)/20)+2))</f>
        <v/>
      </c>
      <c r="G3284" s="5" t="str">
        <f aca="false">IF($A3284="","",INDEX(CARTAO_COMPRAS!$I:$I,INT((ROW()-2)/20)+2))</f>
        <v/>
      </c>
      <c r="H3284" s="4" t="str">
        <f aca="false">IF($A3284="","",EDATE(INDEX(CARTAO_COMPRAS!$J:$J,INT((ROW()-2)/20)+2),MOD(ROW()-2,20)))</f>
        <v/>
      </c>
      <c r="I3284" s="4" t="str">
        <f aca="false">IF($H3284="","",$H3284-WEEKDAY($H3284,2)+1)</f>
        <v/>
      </c>
      <c r="J3284" s="4" t="str">
        <f aca="false">IF($I3284="","",$I3284+6)</f>
        <v/>
      </c>
      <c r="K3284" s="6" t="str">
        <f aca="false">IF($H3284="","",DATE(YEAR($H3284),MONTH($H3284),1))</f>
        <v/>
      </c>
      <c r="L3284" s="0" t="str">
        <f aca="false">IF($A3284="","",INDEX(CARTAO_COMPRAS!$K:$K,INT((ROW()-2)/20)+2))</f>
        <v/>
      </c>
      <c r="M3284" s="0" t="str">
        <f aca="false">IF($A3284="","","Compra no cartão")</f>
        <v/>
      </c>
    </row>
    <row r="3285" customFormat="false" ht="13.5" hidden="false" customHeight="false" outlineLevel="0" collapsed="false">
      <c r="A3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5" s="0" t="str">
        <f aca="false">IF($A3285="","",INDEX(CARTAO_COMPRAS!$C:$C,INT((ROW()-2)/20)+2))</f>
        <v/>
      </c>
      <c r="C3285" s="0" t="str">
        <f aca="false">IF($A3285="","",INDEX(CARTAO_COMPRAS!$D:$D,INT((ROW()-2)/20)+2))</f>
        <v/>
      </c>
      <c r="D3285" s="0" t="str">
        <f aca="false">IF($A3285="","",INDEX(CARTAO_COMPRAS!$E:$E,INT((ROW()-2)/20)+2))</f>
        <v/>
      </c>
      <c r="E3285" s="0" t="str">
        <f aca="false">IF($A3285="","",INDEX(CARTAO_COMPRAS!$H:$H,INT((ROW()-2)/20)+2)+MOD(ROW()-2,20))</f>
        <v/>
      </c>
      <c r="F3285" s="0" t="str">
        <f aca="false">IF($A3285="","",INDEX(CARTAO_COMPRAS!$G:$G,INT((ROW()-2)/20)+2))</f>
        <v/>
      </c>
      <c r="G3285" s="5" t="str">
        <f aca="false">IF($A3285="","",INDEX(CARTAO_COMPRAS!$I:$I,INT((ROW()-2)/20)+2))</f>
        <v/>
      </c>
      <c r="H3285" s="4" t="str">
        <f aca="false">IF($A3285="","",EDATE(INDEX(CARTAO_COMPRAS!$J:$J,INT((ROW()-2)/20)+2),MOD(ROW()-2,20)))</f>
        <v/>
      </c>
      <c r="I3285" s="4" t="str">
        <f aca="false">IF($H3285="","",$H3285-WEEKDAY($H3285,2)+1)</f>
        <v/>
      </c>
      <c r="J3285" s="4" t="str">
        <f aca="false">IF($I3285="","",$I3285+6)</f>
        <v/>
      </c>
      <c r="K3285" s="6" t="str">
        <f aca="false">IF($H3285="","",DATE(YEAR($H3285),MONTH($H3285),1))</f>
        <v/>
      </c>
      <c r="L3285" s="0" t="str">
        <f aca="false">IF($A3285="","",INDEX(CARTAO_COMPRAS!$K:$K,INT((ROW()-2)/20)+2))</f>
        <v/>
      </c>
      <c r="M3285" s="0" t="str">
        <f aca="false">IF($A3285="","","Compra no cartão")</f>
        <v/>
      </c>
    </row>
    <row r="3286" customFormat="false" ht="13.5" hidden="false" customHeight="false" outlineLevel="0" collapsed="false">
      <c r="A3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6" s="0" t="str">
        <f aca="false">IF($A3286="","",INDEX(CARTAO_COMPRAS!$C:$C,INT((ROW()-2)/20)+2))</f>
        <v/>
      </c>
      <c r="C3286" s="0" t="str">
        <f aca="false">IF($A3286="","",INDEX(CARTAO_COMPRAS!$D:$D,INT((ROW()-2)/20)+2))</f>
        <v/>
      </c>
      <c r="D3286" s="0" t="str">
        <f aca="false">IF($A3286="","",INDEX(CARTAO_COMPRAS!$E:$E,INT((ROW()-2)/20)+2))</f>
        <v/>
      </c>
      <c r="E3286" s="0" t="str">
        <f aca="false">IF($A3286="","",INDEX(CARTAO_COMPRAS!$H:$H,INT((ROW()-2)/20)+2)+MOD(ROW()-2,20))</f>
        <v/>
      </c>
      <c r="F3286" s="0" t="str">
        <f aca="false">IF($A3286="","",INDEX(CARTAO_COMPRAS!$G:$G,INT((ROW()-2)/20)+2))</f>
        <v/>
      </c>
      <c r="G3286" s="5" t="str">
        <f aca="false">IF($A3286="","",INDEX(CARTAO_COMPRAS!$I:$I,INT((ROW()-2)/20)+2))</f>
        <v/>
      </c>
      <c r="H3286" s="4" t="str">
        <f aca="false">IF($A3286="","",EDATE(INDEX(CARTAO_COMPRAS!$J:$J,INT((ROW()-2)/20)+2),MOD(ROW()-2,20)))</f>
        <v/>
      </c>
      <c r="I3286" s="4" t="str">
        <f aca="false">IF($H3286="","",$H3286-WEEKDAY($H3286,2)+1)</f>
        <v/>
      </c>
      <c r="J3286" s="4" t="str">
        <f aca="false">IF($I3286="","",$I3286+6)</f>
        <v/>
      </c>
      <c r="K3286" s="6" t="str">
        <f aca="false">IF($H3286="","",DATE(YEAR($H3286),MONTH($H3286),1))</f>
        <v/>
      </c>
      <c r="L3286" s="0" t="str">
        <f aca="false">IF($A3286="","",INDEX(CARTAO_COMPRAS!$K:$K,INT((ROW()-2)/20)+2))</f>
        <v/>
      </c>
      <c r="M3286" s="0" t="str">
        <f aca="false">IF($A3286="","","Compra no cartão")</f>
        <v/>
      </c>
    </row>
    <row r="3287" customFormat="false" ht="13.5" hidden="false" customHeight="false" outlineLevel="0" collapsed="false">
      <c r="A3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7" s="0" t="str">
        <f aca="false">IF($A3287="","",INDEX(CARTAO_COMPRAS!$C:$C,INT((ROW()-2)/20)+2))</f>
        <v/>
      </c>
      <c r="C3287" s="0" t="str">
        <f aca="false">IF($A3287="","",INDEX(CARTAO_COMPRAS!$D:$D,INT((ROW()-2)/20)+2))</f>
        <v/>
      </c>
      <c r="D3287" s="0" t="str">
        <f aca="false">IF($A3287="","",INDEX(CARTAO_COMPRAS!$E:$E,INT((ROW()-2)/20)+2))</f>
        <v/>
      </c>
      <c r="E3287" s="0" t="str">
        <f aca="false">IF($A3287="","",INDEX(CARTAO_COMPRAS!$H:$H,INT((ROW()-2)/20)+2)+MOD(ROW()-2,20))</f>
        <v/>
      </c>
      <c r="F3287" s="0" t="str">
        <f aca="false">IF($A3287="","",INDEX(CARTAO_COMPRAS!$G:$G,INT((ROW()-2)/20)+2))</f>
        <v/>
      </c>
      <c r="G3287" s="5" t="str">
        <f aca="false">IF($A3287="","",INDEX(CARTAO_COMPRAS!$I:$I,INT((ROW()-2)/20)+2))</f>
        <v/>
      </c>
      <c r="H3287" s="4" t="str">
        <f aca="false">IF($A3287="","",EDATE(INDEX(CARTAO_COMPRAS!$J:$J,INT((ROW()-2)/20)+2),MOD(ROW()-2,20)))</f>
        <v/>
      </c>
      <c r="I3287" s="4" t="str">
        <f aca="false">IF($H3287="","",$H3287-WEEKDAY($H3287,2)+1)</f>
        <v/>
      </c>
      <c r="J3287" s="4" t="str">
        <f aca="false">IF($I3287="","",$I3287+6)</f>
        <v/>
      </c>
      <c r="K3287" s="6" t="str">
        <f aca="false">IF($H3287="","",DATE(YEAR($H3287),MONTH($H3287),1))</f>
        <v/>
      </c>
      <c r="L3287" s="0" t="str">
        <f aca="false">IF($A3287="","",INDEX(CARTAO_COMPRAS!$K:$K,INT((ROW()-2)/20)+2))</f>
        <v/>
      </c>
      <c r="M3287" s="0" t="str">
        <f aca="false">IF($A3287="","","Compra no cartão")</f>
        <v/>
      </c>
    </row>
    <row r="3288" customFormat="false" ht="13.5" hidden="false" customHeight="false" outlineLevel="0" collapsed="false">
      <c r="A3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8" s="0" t="str">
        <f aca="false">IF($A3288="","",INDEX(CARTAO_COMPRAS!$C:$C,INT((ROW()-2)/20)+2))</f>
        <v/>
      </c>
      <c r="C3288" s="0" t="str">
        <f aca="false">IF($A3288="","",INDEX(CARTAO_COMPRAS!$D:$D,INT((ROW()-2)/20)+2))</f>
        <v/>
      </c>
      <c r="D3288" s="0" t="str">
        <f aca="false">IF($A3288="","",INDEX(CARTAO_COMPRAS!$E:$E,INT((ROW()-2)/20)+2))</f>
        <v/>
      </c>
      <c r="E3288" s="0" t="str">
        <f aca="false">IF($A3288="","",INDEX(CARTAO_COMPRAS!$H:$H,INT((ROW()-2)/20)+2)+MOD(ROW()-2,20))</f>
        <v/>
      </c>
      <c r="F3288" s="0" t="str">
        <f aca="false">IF($A3288="","",INDEX(CARTAO_COMPRAS!$G:$G,INT((ROW()-2)/20)+2))</f>
        <v/>
      </c>
      <c r="G3288" s="5" t="str">
        <f aca="false">IF($A3288="","",INDEX(CARTAO_COMPRAS!$I:$I,INT((ROW()-2)/20)+2))</f>
        <v/>
      </c>
      <c r="H3288" s="4" t="str">
        <f aca="false">IF($A3288="","",EDATE(INDEX(CARTAO_COMPRAS!$J:$J,INT((ROW()-2)/20)+2),MOD(ROW()-2,20)))</f>
        <v/>
      </c>
      <c r="I3288" s="4" t="str">
        <f aca="false">IF($H3288="","",$H3288-WEEKDAY($H3288,2)+1)</f>
        <v/>
      </c>
      <c r="J3288" s="4" t="str">
        <f aca="false">IF($I3288="","",$I3288+6)</f>
        <v/>
      </c>
      <c r="K3288" s="6" t="str">
        <f aca="false">IF($H3288="","",DATE(YEAR($H3288),MONTH($H3288),1))</f>
        <v/>
      </c>
      <c r="L3288" s="0" t="str">
        <f aca="false">IF($A3288="","",INDEX(CARTAO_COMPRAS!$K:$K,INT((ROW()-2)/20)+2))</f>
        <v/>
      </c>
      <c r="M3288" s="0" t="str">
        <f aca="false">IF($A3288="","","Compra no cartão")</f>
        <v/>
      </c>
    </row>
    <row r="3289" customFormat="false" ht="13.5" hidden="false" customHeight="false" outlineLevel="0" collapsed="false">
      <c r="A3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89" s="0" t="str">
        <f aca="false">IF($A3289="","",INDEX(CARTAO_COMPRAS!$C:$C,INT((ROW()-2)/20)+2))</f>
        <v/>
      </c>
      <c r="C3289" s="0" t="str">
        <f aca="false">IF($A3289="","",INDEX(CARTAO_COMPRAS!$D:$D,INT((ROW()-2)/20)+2))</f>
        <v/>
      </c>
      <c r="D3289" s="0" t="str">
        <f aca="false">IF($A3289="","",INDEX(CARTAO_COMPRAS!$E:$E,INT((ROW()-2)/20)+2))</f>
        <v/>
      </c>
      <c r="E3289" s="0" t="str">
        <f aca="false">IF($A3289="","",INDEX(CARTAO_COMPRAS!$H:$H,INT((ROW()-2)/20)+2)+MOD(ROW()-2,20))</f>
        <v/>
      </c>
      <c r="F3289" s="0" t="str">
        <f aca="false">IF($A3289="","",INDEX(CARTAO_COMPRAS!$G:$G,INT((ROW()-2)/20)+2))</f>
        <v/>
      </c>
      <c r="G3289" s="5" t="str">
        <f aca="false">IF($A3289="","",INDEX(CARTAO_COMPRAS!$I:$I,INT((ROW()-2)/20)+2))</f>
        <v/>
      </c>
      <c r="H3289" s="4" t="str">
        <f aca="false">IF($A3289="","",EDATE(INDEX(CARTAO_COMPRAS!$J:$J,INT((ROW()-2)/20)+2),MOD(ROW()-2,20)))</f>
        <v/>
      </c>
      <c r="I3289" s="4" t="str">
        <f aca="false">IF($H3289="","",$H3289-WEEKDAY($H3289,2)+1)</f>
        <v/>
      </c>
      <c r="J3289" s="4" t="str">
        <f aca="false">IF($I3289="","",$I3289+6)</f>
        <v/>
      </c>
      <c r="K3289" s="6" t="str">
        <f aca="false">IF($H3289="","",DATE(YEAR($H3289),MONTH($H3289),1))</f>
        <v/>
      </c>
      <c r="L3289" s="0" t="str">
        <f aca="false">IF($A3289="","",INDEX(CARTAO_COMPRAS!$K:$K,INT((ROW()-2)/20)+2))</f>
        <v/>
      </c>
      <c r="M3289" s="0" t="str">
        <f aca="false">IF($A3289="","","Compra no cartão")</f>
        <v/>
      </c>
    </row>
    <row r="3290" customFormat="false" ht="13.5" hidden="false" customHeight="false" outlineLevel="0" collapsed="false">
      <c r="A3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0" s="0" t="str">
        <f aca="false">IF($A3290="","",INDEX(CARTAO_COMPRAS!$C:$C,INT((ROW()-2)/20)+2))</f>
        <v/>
      </c>
      <c r="C3290" s="0" t="str">
        <f aca="false">IF($A3290="","",INDEX(CARTAO_COMPRAS!$D:$D,INT((ROW()-2)/20)+2))</f>
        <v/>
      </c>
      <c r="D3290" s="0" t="str">
        <f aca="false">IF($A3290="","",INDEX(CARTAO_COMPRAS!$E:$E,INT((ROW()-2)/20)+2))</f>
        <v/>
      </c>
      <c r="E3290" s="0" t="str">
        <f aca="false">IF($A3290="","",INDEX(CARTAO_COMPRAS!$H:$H,INT((ROW()-2)/20)+2)+MOD(ROW()-2,20))</f>
        <v/>
      </c>
      <c r="F3290" s="0" t="str">
        <f aca="false">IF($A3290="","",INDEX(CARTAO_COMPRAS!$G:$G,INT((ROW()-2)/20)+2))</f>
        <v/>
      </c>
      <c r="G3290" s="5" t="str">
        <f aca="false">IF($A3290="","",INDEX(CARTAO_COMPRAS!$I:$I,INT((ROW()-2)/20)+2))</f>
        <v/>
      </c>
      <c r="H3290" s="4" t="str">
        <f aca="false">IF($A3290="","",EDATE(INDEX(CARTAO_COMPRAS!$J:$J,INT((ROW()-2)/20)+2),MOD(ROW()-2,20)))</f>
        <v/>
      </c>
      <c r="I3290" s="4" t="str">
        <f aca="false">IF($H3290="","",$H3290-WEEKDAY($H3290,2)+1)</f>
        <v/>
      </c>
      <c r="J3290" s="4" t="str">
        <f aca="false">IF($I3290="","",$I3290+6)</f>
        <v/>
      </c>
      <c r="K3290" s="6" t="str">
        <f aca="false">IF($H3290="","",DATE(YEAR($H3290),MONTH($H3290),1))</f>
        <v/>
      </c>
      <c r="L3290" s="0" t="str">
        <f aca="false">IF($A3290="","",INDEX(CARTAO_COMPRAS!$K:$K,INT((ROW()-2)/20)+2))</f>
        <v/>
      </c>
      <c r="M3290" s="0" t="str">
        <f aca="false">IF($A3290="","","Compra no cartão")</f>
        <v/>
      </c>
    </row>
    <row r="3291" customFormat="false" ht="13.5" hidden="false" customHeight="false" outlineLevel="0" collapsed="false">
      <c r="A3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1" s="0" t="str">
        <f aca="false">IF($A3291="","",INDEX(CARTAO_COMPRAS!$C:$C,INT((ROW()-2)/20)+2))</f>
        <v/>
      </c>
      <c r="C3291" s="0" t="str">
        <f aca="false">IF($A3291="","",INDEX(CARTAO_COMPRAS!$D:$D,INT((ROW()-2)/20)+2))</f>
        <v/>
      </c>
      <c r="D3291" s="0" t="str">
        <f aca="false">IF($A3291="","",INDEX(CARTAO_COMPRAS!$E:$E,INT((ROW()-2)/20)+2))</f>
        <v/>
      </c>
      <c r="E3291" s="0" t="str">
        <f aca="false">IF($A3291="","",INDEX(CARTAO_COMPRAS!$H:$H,INT((ROW()-2)/20)+2)+MOD(ROW()-2,20))</f>
        <v/>
      </c>
      <c r="F3291" s="0" t="str">
        <f aca="false">IF($A3291="","",INDEX(CARTAO_COMPRAS!$G:$G,INT((ROW()-2)/20)+2))</f>
        <v/>
      </c>
      <c r="G3291" s="5" t="str">
        <f aca="false">IF($A3291="","",INDEX(CARTAO_COMPRAS!$I:$I,INT((ROW()-2)/20)+2))</f>
        <v/>
      </c>
      <c r="H3291" s="4" t="str">
        <f aca="false">IF($A3291="","",EDATE(INDEX(CARTAO_COMPRAS!$J:$J,INT((ROW()-2)/20)+2),MOD(ROW()-2,20)))</f>
        <v/>
      </c>
      <c r="I3291" s="4" t="str">
        <f aca="false">IF($H3291="","",$H3291-WEEKDAY($H3291,2)+1)</f>
        <v/>
      </c>
      <c r="J3291" s="4" t="str">
        <f aca="false">IF($I3291="","",$I3291+6)</f>
        <v/>
      </c>
      <c r="K3291" s="6" t="str">
        <f aca="false">IF($H3291="","",DATE(YEAR($H3291),MONTH($H3291),1))</f>
        <v/>
      </c>
      <c r="L3291" s="0" t="str">
        <f aca="false">IF($A3291="","",INDEX(CARTAO_COMPRAS!$K:$K,INT((ROW()-2)/20)+2))</f>
        <v/>
      </c>
      <c r="M3291" s="0" t="str">
        <f aca="false">IF($A3291="","","Compra no cartão")</f>
        <v/>
      </c>
    </row>
    <row r="3292" customFormat="false" ht="13.5" hidden="false" customHeight="false" outlineLevel="0" collapsed="false">
      <c r="A3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2" s="0" t="str">
        <f aca="false">IF($A3292="","",INDEX(CARTAO_COMPRAS!$C:$C,INT((ROW()-2)/20)+2))</f>
        <v/>
      </c>
      <c r="C3292" s="0" t="str">
        <f aca="false">IF($A3292="","",INDEX(CARTAO_COMPRAS!$D:$D,INT((ROW()-2)/20)+2))</f>
        <v/>
      </c>
      <c r="D3292" s="0" t="str">
        <f aca="false">IF($A3292="","",INDEX(CARTAO_COMPRAS!$E:$E,INT((ROW()-2)/20)+2))</f>
        <v/>
      </c>
      <c r="E3292" s="0" t="str">
        <f aca="false">IF($A3292="","",INDEX(CARTAO_COMPRAS!$H:$H,INT((ROW()-2)/20)+2)+MOD(ROW()-2,20))</f>
        <v/>
      </c>
      <c r="F3292" s="0" t="str">
        <f aca="false">IF($A3292="","",INDEX(CARTAO_COMPRAS!$G:$G,INT((ROW()-2)/20)+2))</f>
        <v/>
      </c>
      <c r="G3292" s="5" t="str">
        <f aca="false">IF($A3292="","",INDEX(CARTAO_COMPRAS!$I:$I,INT((ROW()-2)/20)+2))</f>
        <v/>
      </c>
      <c r="H3292" s="4" t="str">
        <f aca="false">IF($A3292="","",EDATE(INDEX(CARTAO_COMPRAS!$J:$J,INT((ROW()-2)/20)+2),MOD(ROW()-2,20)))</f>
        <v/>
      </c>
      <c r="I3292" s="4" t="str">
        <f aca="false">IF($H3292="","",$H3292-WEEKDAY($H3292,2)+1)</f>
        <v/>
      </c>
      <c r="J3292" s="4" t="str">
        <f aca="false">IF($I3292="","",$I3292+6)</f>
        <v/>
      </c>
      <c r="K3292" s="6" t="str">
        <f aca="false">IF($H3292="","",DATE(YEAR($H3292),MONTH($H3292),1))</f>
        <v/>
      </c>
      <c r="L3292" s="0" t="str">
        <f aca="false">IF($A3292="","",INDEX(CARTAO_COMPRAS!$K:$K,INT((ROW()-2)/20)+2))</f>
        <v/>
      </c>
      <c r="M3292" s="0" t="str">
        <f aca="false">IF($A3292="","","Compra no cartão")</f>
        <v/>
      </c>
    </row>
    <row r="3293" customFormat="false" ht="13.5" hidden="false" customHeight="false" outlineLevel="0" collapsed="false">
      <c r="A3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3" s="0" t="str">
        <f aca="false">IF($A3293="","",INDEX(CARTAO_COMPRAS!$C:$C,INT((ROW()-2)/20)+2))</f>
        <v/>
      </c>
      <c r="C3293" s="0" t="str">
        <f aca="false">IF($A3293="","",INDEX(CARTAO_COMPRAS!$D:$D,INT((ROW()-2)/20)+2))</f>
        <v/>
      </c>
      <c r="D3293" s="0" t="str">
        <f aca="false">IF($A3293="","",INDEX(CARTAO_COMPRAS!$E:$E,INT((ROW()-2)/20)+2))</f>
        <v/>
      </c>
      <c r="E3293" s="0" t="str">
        <f aca="false">IF($A3293="","",INDEX(CARTAO_COMPRAS!$H:$H,INT((ROW()-2)/20)+2)+MOD(ROW()-2,20))</f>
        <v/>
      </c>
      <c r="F3293" s="0" t="str">
        <f aca="false">IF($A3293="","",INDEX(CARTAO_COMPRAS!$G:$G,INT((ROW()-2)/20)+2))</f>
        <v/>
      </c>
      <c r="G3293" s="5" t="str">
        <f aca="false">IF($A3293="","",INDEX(CARTAO_COMPRAS!$I:$I,INT((ROW()-2)/20)+2))</f>
        <v/>
      </c>
      <c r="H3293" s="4" t="str">
        <f aca="false">IF($A3293="","",EDATE(INDEX(CARTAO_COMPRAS!$J:$J,INT((ROW()-2)/20)+2),MOD(ROW()-2,20)))</f>
        <v/>
      </c>
      <c r="I3293" s="4" t="str">
        <f aca="false">IF($H3293="","",$H3293-WEEKDAY($H3293,2)+1)</f>
        <v/>
      </c>
      <c r="J3293" s="4" t="str">
        <f aca="false">IF($I3293="","",$I3293+6)</f>
        <v/>
      </c>
      <c r="K3293" s="6" t="str">
        <f aca="false">IF($H3293="","",DATE(YEAR($H3293),MONTH($H3293),1))</f>
        <v/>
      </c>
      <c r="L3293" s="0" t="str">
        <f aca="false">IF($A3293="","",INDEX(CARTAO_COMPRAS!$K:$K,INT((ROW()-2)/20)+2))</f>
        <v/>
      </c>
      <c r="M3293" s="0" t="str">
        <f aca="false">IF($A3293="","","Compra no cartão")</f>
        <v/>
      </c>
    </row>
    <row r="3294" customFormat="false" ht="13.5" hidden="false" customHeight="false" outlineLevel="0" collapsed="false">
      <c r="A3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4" s="0" t="str">
        <f aca="false">IF($A3294="","",INDEX(CARTAO_COMPRAS!$C:$C,INT((ROW()-2)/20)+2))</f>
        <v/>
      </c>
      <c r="C3294" s="0" t="str">
        <f aca="false">IF($A3294="","",INDEX(CARTAO_COMPRAS!$D:$D,INT((ROW()-2)/20)+2))</f>
        <v/>
      </c>
      <c r="D3294" s="0" t="str">
        <f aca="false">IF($A3294="","",INDEX(CARTAO_COMPRAS!$E:$E,INT((ROW()-2)/20)+2))</f>
        <v/>
      </c>
      <c r="E3294" s="0" t="str">
        <f aca="false">IF($A3294="","",INDEX(CARTAO_COMPRAS!$H:$H,INT((ROW()-2)/20)+2)+MOD(ROW()-2,20))</f>
        <v/>
      </c>
      <c r="F3294" s="0" t="str">
        <f aca="false">IF($A3294="","",INDEX(CARTAO_COMPRAS!$G:$G,INT((ROW()-2)/20)+2))</f>
        <v/>
      </c>
      <c r="G3294" s="5" t="str">
        <f aca="false">IF($A3294="","",INDEX(CARTAO_COMPRAS!$I:$I,INT((ROW()-2)/20)+2))</f>
        <v/>
      </c>
      <c r="H3294" s="4" t="str">
        <f aca="false">IF($A3294="","",EDATE(INDEX(CARTAO_COMPRAS!$J:$J,INT((ROW()-2)/20)+2),MOD(ROW()-2,20)))</f>
        <v/>
      </c>
      <c r="I3294" s="4" t="str">
        <f aca="false">IF($H3294="","",$H3294-WEEKDAY($H3294,2)+1)</f>
        <v/>
      </c>
      <c r="J3294" s="4" t="str">
        <f aca="false">IF($I3294="","",$I3294+6)</f>
        <v/>
      </c>
      <c r="K3294" s="6" t="str">
        <f aca="false">IF($H3294="","",DATE(YEAR($H3294),MONTH($H3294),1))</f>
        <v/>
      </c>
      <c r="L3294" s="0" t="str">
        <f aca="false">IF($A3294="","",INDEX(CARTAO_COMPRAS!$K:$K,INT((ROW()-2)/20)+2))</f>
        <v/>
      </c>
      <c r="M3294" s="0" t="str">
        <f aca="false">IF($A3294="","","Compra no cartão")</f>
        <v/>
      </c>
    </row>
    <row r="3295" customFormat="false" ht="13.5" hidden="false" customHeight="false" outlineLevel="0" collapsed="false">
      <c r="A3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5" s="0" t="str">
        <f aca="false">IF($A3295="","",INDEX(CARTAO_COMPRAS!$C:$C,INT((ROW()-2)/20)+2))</f>
        <v/>
      </c>
      <c r="C3295" s="0" t="str">
        <f aca="false">IF($A3295="","",INDEX(CARTAO_COMPRAS!$D:$D,INT((ROW()-2)/20)+2))</f>
        <v/>
      </c>
      <c r="D3295" s="0" t="str">
        <f aca="false">IF($A3295="","",INDEX(CARTAO_COMPRAS!$E:$E,INT((ROW()-2)/20)+2))</f>
        <v/>
      </c>
      <c r="E3295" s="0" t="str">
        <f aca="false">IF($A3295="","",INDEX(CARTAO_COMPRAS!$H:$H,INT((ROW()-2)/20)+2)+MOD(ROW()-2,20))</f>
        <v/>
      </c>
      <c r="F3295" s="0" t="str">
        <f aca="false">IF($A3295="","",INDEX(CARTAO_COMPRAS!$G:$G,INT((ROW()-2)/20)+2))</f>
        <v/>
      </c>
      <c r="G3295" s="5" t="str">
        <f aca="false">IF($A3295="","",INDEX(CARTAO_COMPRAS!$I:$I,INT((ROW()-2)/20)+2))</f>
        <v/>
      </c>
      <c r="H3295" s="4" t="str">
        <f aca="false">IF($A3295="","",EDATE(INDEX(CARTAO_COMPRAS!$J:$J,INT((ROW()-2)/20)+2),MOD(ROW()-2,20)))</f>
        <v/>
      </c>
      <c r="I3295" s="4" t="str">
        <f aca="false">IF($H3295="","",$H3295-WEEKDAY($H3295,2)+1)</f>
        <v/>
      </c>
      <c r="J3295" s="4" t="str">
        <f aca="false">IF($I3295="","",$I3295+6)</f>
        <v/>
      </c>
      <c r="K3295" s="6" t="str">
        <f aca="false">IF($H3295="","",DATE(YEAR($H3295),MONTH($H3295),1))</f>
        <v/>
      </c>
      <c r="L3295" s="0" t="str">
        <f aca="false">IF($A3295="","",INDEX(CARTAO_COMPRAS!$K:$K,INT((ROW()-2)/20)+2))</f>
        <v/>
      </c>
      <c r="M3295" s="0" t="str">
        <f aca="false">IF($A3295="","","Compra no cartão")</f>
        <v/>
      </c>
    </row>
    <row r="3296" customFormat="false" ht="13.5" hidden="false" customHeight="false" outlineLevel="0" collapsed="false">
      <c r="A3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6" s="0" t="str">
        <f aca="false">IF($A3296="","",INDEX(CARTAO_COMPRAS!$C:$C,INT((ROW()-2)/20)+2))</f>
        <v/>
      </c>
      <c r="C3296" s="0" t="str">
        <f aca="false">IF($A3296="","",INDEX(CARTAO_COMPRAS!$D:$D,INT((ROW()-2)/20)+2))</f>
        <v/>
      </c>
      <c r="D3296" s="0" t="str">
        <f aca="false">IF($A3296="","",INDEX(CARTAO_COMPRAS!$E:$E,INT((ROW()-2)/20)+2))</f>
        <v/>
      </c>
      <c r="E3296" s="0" t="str">
        <f aca="false">IF($A3296="","",INDEX(CARTAO_COMPRAS!$H:$H,INT((ROW()-2)/20)+2)+MOD(ROW()-2,20))</f>
        <v/>
      </c>
      <c r="F3296" s="0" t="str">
        <f aca="false">IF($A3296="","",INDEX(CARTAO_COMPRAS!$G:$G,INT((ROW()-2)/20)+2))</f>
        <v/>
      </c>
      <c r="G3296" s="5" t="str">
        <f aca="false">IF($A3296="","",INDEX(CARTAO_COMPRAS!$I:$I,INT((ROW()-2)/20)+2))</f>
        <v/>
      </c>
      <c r="H3296" s="4" t="str">
        <f aca="false">IF($A3296="","",EDATE(INDEX(CARTAO_COMPRAS!$J:$J,INT((ROW()-2)/20)+2),MOD(ROW()-2,20)))</f>
        <v/>
      </c>
      <c r="I3296" s="4" t="str">
        <f aca="false">IF($H3296="","",$H3296-WEEKDAY($H3296,2)+1)</f>
        <v/>
      </c>
      <c r="J3296" s="4" t="str">
        <f aca="false">IF($I3296="","",$I3296+6)</f>
        <v/>
      </c>
      <c r="K3296" s="6" t="str">
        <f aca="false">IF($H3296="","",DATE(YEAR($H3296),MONTH($H3296),1))</f>
        <v/>
      </c>
      <c r="L3296" s="0" t="str">
        <f aca="false">IF($A3296="","",INDEX(CARTAO_COMPRAS!$K:$K,INT((ROW()-2)/20)+2))</f>
        <v/>
      </c>
      <c r="M3296" s="0" t="str">
        <f aca="false">IF($A3296="","","Compra no cartão")</f>
        <v/>
      </c>
    </row>
    <row r="3297" customFormat="false" ht="13.5" hidden="false" customHeight="false" outlineLevel="0" collapsed="false">
      <c r="A3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7" s="0" t="str">
        <f aca="false">IF($A3297="","",INDEX(CARTAO_COMPRAS!$C:$C,INT((ROW()-2)/20)+2))</f>
        <v/>
      </c>
      <c r="C3297" s="0" t="str">
        <f aca="false">IF($A3297="","",INDEX(CARTAO_COMPRAS!$D:$D,INT((ROW()-2)/20)+2))</f>
        <v/>
      </c>
      <c r="D3297" s="0" t="str">
        <f aca="false">IF($A3297="","",INDEX(CARTAO_COMPRAS!$E:$E,INT((ROW()-2)/20)+2))</f>
        <v/>
      </c>
      <c r="E3297" s="0" t="str">
        <f aca="false">IF($A3297="","",INDEX(CARTAO_COMPRAS!$H:$H,INT((ROW()-2)/20)+2)+MOD(ROW()-2,20))</f>
        <v/>
      </c>
      <c r="F3297" s="0" t="str">
        <f aca="false">IF($A3297="","",INDEX(CARTAO_COMPRAS!$G:$G,INT((ROW()-2)/20)+2))</f>
        <v/>
      </c>
      <c r="G3297" s="5" t="str">
        <f aca="false">IF($A3297="","",INDEX(CARTAO_COMPRAS!$I:$I,INT((ROW()-2)/20)+2))</f>
        <v/>
      </c>
      <c r="H3297" s="4" t="str">
        <f aca="false">IF($A3297="","",EDATE(INDEX(CARTAO_COMPRAS!$J:$J,INT((ROW()-2)/20)+2),MOD(ROW()-2,20)))</f>
        <v/>
      </c>
      <c r="I3297" s="4" t="str">
        <f aca="false">IF($H3297="","",$H3297-WEEKDAY($H3297,2)+1)</f>
        <v/>
      </c>
      <c r="J3297" s="4" t="str">
        <f aca="false">IF($I3297="","",$I3297+6)</f>
        <v/>
      </c>
      <c r="K3297" s="6" t="str">
        <f aca="false">IF($H3297="","",DATE(YEAR($H3297),MONTH($H3297),1))</f>
        <v/>
      </c>
      <c r="L3297" s="0" t="str">
        <f aca="false">IF($A3297="","",INDEX(CARTAO_COMPRAS!$K:$K,INT((ROW()-2)/20)+2))</f>
        <v/>
      </c>
      <c r="M3297" s="0" t="str">
        <f aca="false">IF($A3297="","","Compra no cartão")</f>
        <v/>
      </c>
    </row>
    <row r="3298" customFormat="false" ht="13.5" hidden="false" customHeight="false" outlineLevel="0" collapsed="false">
      <c r="A3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8" s="0" t="str">
        <f aca="false">IF($A3298="","",INDEX(CARTAO_COMPRAS!$C:$C,INT((ROW()-2)/20)+2))</f>
        <v/>
      </c>
      <c r="C3298" s="0" t="str">
        <f aca="false">IF($A3298="","",INDEX(CARTAO_COMPRAS!$D:$D,INT((ROW()-2)/20)+2))</f>
        <v/>
      </c>
      <c r="D3298" s="0" t="str">
        <f aca="false">IF($A3298="","",INDEX(CARTAO_COMPRAS!$E:$E,INT((ROW()-2)/20)+2))</f>
        <v/>
      </c>
      <c r="E3298" s="0" t="str">
        <f aca="false">IF($A3298="","",INDEX(CARTAO_COMPRAS!$H:$H,INT((ROW()-2)/20)+2)+MOD(ROW()-2,20))</f>
        <v/>
      </c>
      <c r="F3298" s="0" t="str">
        <f aca="false">IF($A3298="","",INDEX(CARTAO_COMPRAS!$G:$G,INT((ROW()-2)/20)+2))</f>
        <v/>
      </c>
      <c r="G3298" s="5" t="str">
        <f aca="false">IF($A3298="","",INDEX(CARTAO_COMPRAS!$I:$I,INT((ROW()-2)/20)+2))</f>
        <v/>
      </c>
      <c r="H3298" s="4" t="str">
        <f aca="false">IF($A3298="","",EDATE(INDEX(CARTAO_COMPRAS!$J:$J,INT((ROW()-2)/20)+2),MOD(ROW()-2,20)))</f>
        <v/>
      </c>
      <c r="I3298" s="4" t="str">
        <f aca="false">IF($H3298="","",$H3298-WEEKDAY($H3298,2)+1)</f>
        <v/>
      </c>
      <c r="J3298" s="4" t="str">
        <f aca="false">IF($I3298="","",$I3298+6)</f>
        <v/>
      </c>
      <c r="K3298" s="6" t="str">
        <f aca="false">IF($H3298="","",DATE(YEAR($H3298),MONTH($H3298),1))</f>
        <v/>
      </c>
      <c r="L3298" s="0" t="str">
        <f aca="false">IF($A3298="","",INDEX(CARTAO_COMPRAS!$K:$K,INT((ROW()-2)/20)+2))</f>
        <v/>
      </c>
      <c r="M3298" s="0" t="str">
        <f aca="false">IF($A3298="","","Compra no cartão")</f>
        <v/>
      </c>
    </row>
    <row r="3299" customFormat="false" ht="13.5" hidden="false" customHeight="false" outlineLevel="0" collapsed="false">
      <c r="A3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299" s="0" t="str">
        <f aca="false">IF($A3299="","",INDEX(CARTAO_COMPRAS!$C:$C,INT((ROW()-2)/20)+2))</f>
        <v/>
      </c>
      <c r="C3299" s="0" t="str">
        <f aca="false">IF($A3299="","",INDEX(CARTAO_COMPRAS!$D:$D,INT((ROW()-2)/20)+2))</f>
        <v/>
      </c>
      <c r="D3299" s="0" t="str">
        <f aca="false">IF($A3299="","",INDEX(CARTAO_COMPRAS!$E:$E,INT((ROW()-2)/20)+2))</f>
        <v/>
      </c>
      <c r="E3299" s="0" t="str">
        <f aca="false">IF($A3299="","",INDEX(CARTAO_COMPRAS!$H:$H,INT((ROW()-2)/20)+2)+MOD(ROW()-2,20))</f>
        <v/>
      </c>
      <c r="F3299" s="0" t="str">
        <f aca="false">IF($A3299="","",INDEX(CARTAO_COMPRAS!$G:$G,INT((ROW()-2)/20)+2))</f>
        <v/>
      </c>
      <c r="G3299" s="5" t="str">
        <f aca="false">IF($A3299="","",INDEX(CARTAO_COMPRAS!$I:$I,INT((ROW()-2)/20)+2))</f>
        <v/>
      </c>
      <c r="H3299" s="4" t="str">
        <f aca="false">IF($A3299="","",EDATE(INDEX(CARTAO_COMPRAS!$J:$J,INT((ROW()-2)/20)+2),MOD(ROW()-2,20)))</f>
        <v/>
      </c>
      <c r="I3299" s="4" t="str">
        <f aca="false">IF($H3299="","",$H3299-WEEKDAY($H3299,2)+1)</f>
        <v/>
      </c>
      <c r="J3299" s="4" t="str">
        <f aca="false">IF($I3299="","",$I3299+6)</f>
        <v/>
      </c>
      <c r="K3299" s="6" t="str">
        <f aca="false">IF($H3299="","",DATE(YEAR($H3299),MONTH($H3299),1))</f>
        <v/>
      </c>
      <c r="L3299" s="0" t="str">
        <f aca="false">IF($A3299="","",INDEX(CARTAO_COMPRAS!$K:$K,INT((ROW()-2)/20)+2))</f>
        <v/>
      </c>
      <c r="M3299" s="0" t="str">
        <f aca="false">IF($A3299="","","Compra no cartão")</f>
        <v/>
      </c>
    </row>
    <row r="3300" customFormat="false" ht="13.5" hidden="false" customHeight="false" outlineLevel="0" collapsed="false">
      <c r="A3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0" s="0" t="str">
        <f aca="false">IF($A3300="","",INDEX(CARTAO_COMPRAS!$C:$C,INT((ROW()-2)/20)+2))</f>
        <v/>
      </c>
      <c r="C3300" s="0" t="str">
        <f aca="false">IF($A3300="","",INDEX(CARTAO_COMPRAS!$D:$D,INT((ROW()-2)/20)+2))</f>
        <v/>
      </c>
      <c r="D3300" s="0" t="str">
        <f aca="false">IF($A3300="","",INDEX(CARTAO_COMPRAS!$E:$E,INT((ROW()-2)/20)+2))</f>
        <v/>
      </c>
      <c r="E3300" s="0" t="str">
        <f aca="false">IF($A3300="","",INDEX(CARTAO_COMPRAS!$H:$H,INT((ROW()-2)/20)+2)+MOD(ROW()-2,20))</f>
        <v/>
      </c>
      <c r="F3300" s="0" t="str">
        <f aca="false">IF($A3300="","",INDEX(CARTAO_COMPRAS!$G:$G,INT((ROW()-2)/20)+2))</f>
        <v/>
      </c>
      <c r="G3300" s="5" t="str">
        <f aca="false">IF($A3300="","",INDEX(CARTAO_COMPRAS!$I:$I,INT((ROW()-2)/20)+2))</f>
        <v/>
      </c>
      <c r="H3300" s="4" t="str">
        <f aca="false">IF($A3300="","",EDATE(INDEX(CARTAO_COMPRAS!$J:$J,INT((ROW()-2)/20)+2),MOD(ROW()-2,20)))</f>
        <v/>
      </c>
      <c r="I3300" s="4" t="str">
        <f aca="false">IF($H3300="","",$H3300-WEEKDAY($H3300,2)+1)</f>
        <v/>
      </c>
      <c r="J3300" s="4" t="str">
        <f aca="false">IF($I3300="","",$I3300+6)</f>
        <v/>
      </c>
      <c r="K3300" s="6" t="str">
        <f aca="false">IF($H3300="","",DATE(YEAR($H3300),MONTH($H3300),1))</f>
        <v/>
      </c>
      <c r="L3300" s="0" t="str">
        <f aca="false">IF($A3300="","",INDEX(CARTAO_COMPRAS!$K:$K,INT((ROW()-2)/20)+2))</f>
        <v/>
      </c>
      <c r="M3300" s="0" t="str">
        <f aca="false">IF($A3300="","","Compra no cartão")</f>
        <v/>
      </c>
    </row>
    <row r="3301" customFormat="false" ht="13.5" hidden="false" customHeight="false" outlineLevel="0" collapsed="false">
      <c r="A3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1" s="0" t="str">
        <f aca="false">IF($A3301="","",INDEX(CARTAO_COMPRAS!$C:$C,INT((ROW()-2)/20)+2))</f>
        <v/>
      </c>
      <c r="C3301" s="0" t="str">
        <f aca="false">IF($A3301="","",INDEX(CARTAO_COMPRAS!$D:$D,INT((ROW()-2)/20)+2))</f>
        <v/>
      </c>
      <c r="D3301" s="0" t="str">
        <f aca="false">IF($A3301="","",INDEX(CARTAO_COMPRAS!$E:$E,INT((ROW()-2)/20)+2))</f>
        <v/>
      </c>
      <c r="E3301" s="0" t="str">
        <f aca="false">IF($A3301="","",INDEX(CARTAO_COMPRAS!$H:$H,INT((ROW()-2)/20)+2)+MOD(ROW()-2,20))</f>
        <v/>
      </c>
      <c r="F3301" s="0" t="str">
        <f aca="false">IF($A3301="","",INDEX(CARTAO_COMPRAS!$G:$G,INT((ROW()-2)/20)+2))</f>
        <v/>
      </c>
      <c r="G3301" s="5" t="str">
        <f aca="false">IF($A3301="","",INDEX(CARTAO_COMPRAS!$I:$I,INT((ROW()-2)/20)+2))</f>
        <v/>
      </c>
      <c r="H3301" s="4" t="str">
        <f aca="false">IF($A3301="","",EDATE(INDEX(CARTAO_COMPRAS!$J:$J,INT((ROW()-2)/20)+2),MOD(ROW()-2,20)))</f>
        <v/>
      </c>
      <c r="I3301" s="4" t="str">
        <f aca="false">IF($H3301="","",$H3301-WEEKDAY($H3301,2)+1)</f>
        <v/>
      </c>
      <c r="J3301" s="4" t="str">
        <f aca="false">IF($I3301="","",$I3301+6)</f>
        <v/>
      </c>
      <c r="K3301" s="6" t="str">
        <f aca="false">IF($H3301="","",DATE(YEAR($H3301),MONTH($H3301),1))</f>
        <v/>
      </c>
      <c r="L3301" s="0" t="str">
        <f aca="false">IF($A3301="","",INDEX(CARTAO_COMPRAS!$K:$K,INT((ROW()-2)/20)+2))</f>
        <v/>
      </c>
      <c r="M3301" s="0" t="str">
        <f aca="false">IF($A3301="","","Compra no cartão")</f>
        <v/>
      </c>
    </row>
    <row r="3302" customFormat="false" ht="13.5" hidden="false" customHeight="false" outlineLevel="0" collapsed="false">
      <c r="A33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2" s="0" t="str">
        <f aca="false">IF($A3302="","",INDEX(CARTAO_COMPRAS!$C:$C,INT((ROW()-2)/20)+2))</f>
        <v/>
      </c>
      <c r="C3302" s="0" t="str">
        <f aca="false">IF($A3302="","",INDEX(CARTAO_COMPRAS!$D:$D,INT((ROW()-2)/20)+2))</f>
        <v/>
      </c>
      <c r="D3302" s="0" t="str">
        <f aca="false">IF($A3302="","",INDEX(CARTAO_COMPRAS!$E:$E,INT((ROW()-2)/20)+2))</f>
        <v/>
      </c>
      <c r="E3302" s="0" t="str">
        <f aca="false">IF($A3302="","",INDEX(CARTAO_COMPRAS!$H:$H,INT((ROW()-2)/20)+2)+MOD(ROW()-2,20))</f>
        <v/>
      </c>
      <c r="F3302" s="0" t="str">
        <f aca="false">IF($A3302="","",INDEX(CARTAO_COMPRAS!$G:$G,INT((ROW()-2)/20)+2))</f>
        <v/>
      </c>
      <c r="G3302" s="5" t="str">
        <f aca="false">IF($A3302="","",INDEX(CARTAO_COMPRAS!$I:$I,INT((ROW()-2)/20)+2))</f>
        <v/>
      </c>
      <c r="H3302" s="4" t="str">
        <f aca="false">IF($A3302="","",EDATE(INDEX(CARTAO_COMPRAS!$J:$J,INT((ROW()-2)/20)+2),MOD(ROW()-2,20)))</f>
        <v/>
      </c>
      <c r="I3302" s="4" t="str">
        <f aca="false">IF($H3302="","",$H3302-WEEKDAY($H3302,2)+1)</f>
        <v/>
      </c>
      <c r="J3302" s="4" t="str">
        <f aca="false">IF($I3302="","",$I3302+6)</f>
        <v/>
      </c>
      <c r="K3302" s="6" t="str">
        <f aca="false">IF($H3302="","",DATE(YEAR($H3302),MONTH($H3302),1))</f>
        <v/>
      </c>
      <c r="L3302" s="0" t="str">
        <f aca="false">IF($A3302="","",INDEX(CARTAO_COMPRAS!$K:$K,INT((ROW()-2)/20)+2))</f>
        <v/>
      </c>
      <c r="M3302" s="0" t="str">
        <f aca="false">IF($A3302="","","Compra no cartão")</f>
        <v/>
      </c>
    </row>
    <row r="3303" customFormat="false" ht="13.5" hidden="false" customHeight="false" outlineLevel="0" collapsed="false">
      <c r="A3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3" s="0" t="str">
        <f aca="false">IF($A3303="","",INDEX(CARTAO_COMPRAS!$C:$C,INT((ROW()-2)/20)+2))</f>
        <v/>
      </c>
      <c r="C3303" s="0" t="str">
        <f aca="false">IF($A3303="","",INDEX(CARTAO_COMPRAS!$D:$D,INT((ROW()-2)/20)+2))</f>
        <v/>
      </c>
      <c r="D3303" s="0" t="str">
        <f aca="false">IF($A3303="","",INDEX(CARTAO_COMPRAS!$E:$E,INT((ROW()-2)/20)+2))</f>
        <v/>
      </c>
      <c r="E3303" s="0" t="str">
        <f aca="false">IF($A3303="","",INDEX(CARTAO_COMPRAS!$H:$H,INT((ROW()-2)/20)+2)+MOD(ROW()-2,20))</f>
        <v/>
      </c>
      <c r="F3303" s="0" t="str">
        <f aca="false">IF($A3303="","",INDEX(CARTAO_COMPRAS!$G:$G,INT((ROW()-2)/20)+2))</f>
        <v/>
      </c>
      <c r="G3303" s="5" t="str">
        <f aca="false">IF($A3303="","",INDEX(CARTAO_COMPRAS!$I:$I,INT((ROW()-2)/20)+2))</f>
        <v/>
      </c>
      <c r="H3303" s="4" t="str">
        <f aca="false">IF($A3303="","",EDATE(INDEX(CARTAO_COMPRAS!$J:$J,INT((ROW()-2)/20)+2),MOD(ROW()-2,20)))</f>
        <v/>
      </c>
      <c r="I3303" s="4" t="str">
        <f aca="false">IF($H3303="","",$H3303-WEEKDAY($H3303,2)+1)</f>
        <v/>
      </c>
      <c r="J3303" s="4" t="str">
        <f aca="false">IF($I3303="","",$I3303+6)</f>
        <v/>
      </c>
      <c r="K3303" s="6" t="str">
        <f aca="false">IF($H3303="","",DATE(YEAR($H3303),MONTH($H3303),1))</f>
        <v/>
      </c>
      <c r="L3303" s="0" t="str">
        <f aca="false">IF($A3303="","",INDEX(CARTAO_COMPRAS!$K:$K,INT((ROW()-2)/20)+2))</f>
        <v/>
      </c>
      <c r="M3303" s="0" t="str">
        <f aca="false">IF($A3303="","","Compra no cartão")</f>
        <v/>
      </c>
    </row>
    <row r="3304" customFormat="false" ht="13.5" hidden="false" customHeight="false" outlineLevel="0" collapsed="false">
      <c r="A3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4" s="0" t="str">
        <f aca="false">IF($A3304="","",INDEX(CARTAO_COMPRAS!$C:$C,INT((ROW()-2)/20)+2))</f>
        <v/>
      </c>
      <c r="C3304" s="0" t="str">
        <f aca="false">IF($A3304="","",INDEX(CARTAO_COMPRAS!$D:$D,INT((ROW()-2)/20)+2))</f>
        <v/>
      </c>
      <c r="D3304" s="0" t="str">
        <f aca="false">IF($A3304="","",INDEX(CARTAO_COMPRAS!$E:$E,INT((ROW()-2)/20)+2))</f>
        <v/>
      </c>
      <c r="E3304" s="0" t="str">
        <f aca="false">IF($A3304="","",INDEX(CARTAO_COMPRAS!$H:$H,INT((ROW()-2)/20)+2)+MOD(ROW()-2,20))</f>
        <v/>
      </c>
      <c r="F3304" s="0" t="str">
        <f aca="false">IF($A3304="","",INDEX(CARTAO_COMPRAS!$G:$G,INT((ROW()-2)/20)+2))</f>
        <v/>
      </c>
      <c r="G3304" s="5" t="str">
        <f aca="false">IF($A3304="","",INDEX(CARTAO_COMPRAS!$I:$I,INT((ROW()-2)/20)+2))</f>
        <v/>
      </c>
      <c r="H3304" s="4" t="str">
        <f aca="false">IF($A3304="","",EDATE(INDEX(CARTAO_COMPRAS!$J:$J,INT((ROW()-2)/20)+2),MOD(ROW()-2,20)))</f>
        <v/>
      </c>
      <c r="I3304" s="4" t="str">
        <f aca="false">IF($H3304="","",$H3304-WEEKDAY($H3304,2)+1)</f>
        <v/>
      </c>
      <c r="J3304" s="4" t="str">
        <f aca="false">IF($I3304="","",$I3304+6)</f>
        <v/>
      </c>
      <c r="K3304" s="6" t="str">
        <f aca="false">IF($H3304="","",DATE(YEAR($H3304),MONTH($H3304),1))</f>
        <v/>
      </c>
      <c r="L3304" s="0" t="str">
        <f aca="false">IF($A3304="","",INDEX(CARTAO_COMPRAS!$K:$K,INT((ROW()-2)/20)+2))</f>
        <v/>
      </c>
      <c r="M3304" s="0" t="str">
        <f aca="false">IF($A3304="","","Compra no cartão")</f>
        <v/>
      </c>
    </row>
    <row r="3305" customFormat="false" ht="13.5" hidden="false" customHeight="false" outlineLevel="0" collapsed="false">
      <c r="A3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5" s="0" t="str">
        <f aca="false">IF($A3305="","",INDEX(CARTAO_COMPRAS!$C:$C,INT((ROW()-2)/20)+2))</f>
        <v/>
      </c>
      <c r="C3305" s="0" t="str">
        <f aca="false">IF($A3305="","",INDEX(CARTAO_COMPRAS!$D:$D,INT((ROW()-2)/20)+2))</f>
        <v/>
      </c>
      <c r="D3305" s="0" t="str">
        <f aca="false">IF($A3305="","",INDEX(CARTAO_COMPRAS!$E:$E,INT((ROW()-2)/20)+2))</f>
        <v/>
      </c>
      <c r="E3305" s="0" t="str">
        <f aca="false">IF($A3305="","",INDEX(CARTAO_COMPRAS!$H:$H,INT((ROW()-2)/20)+2)+MOD(ROW()-2,20))</f>
        <v/>
      </c>
      <c r="F3305" s="0" t="str">
        <f aca="false">IF($A3305="","",INDEX(CARTAO_COMPRAS!$G:$G,INT((ROW()-2)/20)+2))</f>
        <v/>
      </c>
      <c r="G3305" s="5" t="str">
        <f aca="false">IF($A3305="","",INDEX(CARTAO_COMPRAS!$I:$I,INT((ROW()-2)/20)+2))</f>
        <v/>
      </c>
      <c r="H3305" s="4" t="str">
        <f aca="false">IF($A3305="","",EDATE(INDEX(CARTAO_COMPRAS!$J:$J,INT((ROW()-2)/20)+2),MOD(ROW()-2,20)))</f>
        <v/>
      </c>
      <c r="I3305" s="4" t="str">
        <f aca="false">IF($H3305="","",$H3305-WEEKDAY($H3305,2)+1)</f>
        <v/>
      </c>
      <c r="J3305" s="4" t="str">
        <f aca="false">IF($I3305="","",$I3305+6)</f>
        <v/>
      </c>
      <c r="K3305" s="6" t="str">
        <f aca="false">IF($H3305="","",DATE(YEAR($H3305),MONTH($H3305),1))</f>
        <v/>
      </c>
      <c r="L3305" s="0" t="str">
        <f aca="false">IF($A3305="","",INDEX(CARTAO_COMPRAS!$K:$K,INT((ROW()-2)/20)+2))</f>
        <v/>
      </c>
      <c r="M3305" s="0" t="str">
        <f aca="false">IF($A3305="","","Compra no cartão")</f>
        <v/>
      </c>
    </row>
    <row r="3306" customFormat="false" ht="13.5" hidden="false" customHeight="false" outlineLevel="0" collapsed="false">
      <c r="A3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6" s="0" t="str">
        <f aca="false">IF($A3306="","",INDEX(CARTAO_COMPRAS!$C:$C,INT((ROW()-2)/20)+2))</f>
        <v/>
      </c>
      <c r="C3306" s="0" t="str">
        <f aca="false">IF($A3306="","",INDEX(CARTAO_COMPRAS!$D:$D,INT((ROW()-2)/20)+2))</f>
        <v/>
      </c>
      <c r="D3306" s="0" t="str">
        <f aca="false">IF($A3306="","",INDEX(CARTAO_COMPRAS!$E:$E,INT((ROW()-2)/20)+2))</f>
        <v/>
      </c>
      <c r="E3306" s="0" t="str">
        <f aca="false">IF($A3306="","",INDEX(CARTAO_COMPRAS!$H:$H,INT((ROW()-2)/20)+2)+MOD(ROW()-2,20))</f>
        <v/>
      </c>
      <c r="F3306" s="0" t="str">
        <f aca="false">IF($A3306="","",INDEX(CARTAO_COMPRAS!$G:$G,INT((ROW()-2)/20)+2))</f>
        <v/>
      </c>
      <c r="G3306" s="5" t="str">
        <f aca="false">IF($A3306="","",INDEX(CARTAO_COMPRAS!$I:$I,INT((ROW()-2)/20)+2))</f>
        <v/>
      </c>
      <c r="H3306" s="4" t="str">
        <f aca="false">IF($A3306="","",EDATE(INDEX(CARTAO_COMPRAS!$J:$J,INT((ROW()-2)/20)+2),MOD(ROW()-2,20)))</f>
        <v/>
      </c>
      <c r="I3306" s="4" t="str">
        <f aca="false">IF($H3306="","",$H3306-WEEKDAY($H3306,2)+1)</f>
        <v/>
      </c>
      <c r="J3306" s="4" t="str">
        <f aca="false">IF($I3306="","",$I3306+6)</f>
        <v/>
      </c>
      <c r="K3306" s="6" t="str">
        <f aca="false">IF($H3306="","",DATE(YEAR($H3306),MONTH($H3306),1))</f>
        <v/>
      </c>
      <c r="L3306" s="0" t="str">
        <f aca="false">IF($A3306="","",INDEX(CARTAO_COMPRAS!$K:$K,INT((ROW()-2)/20)+2))</f>
        <v/>
      </c>
      <c r="M3306" s="0" t="str">
        <f aca="false">IF($A3306="","","Compra no cartão")</f>
        <v/>
      </c>
    </row>
    <row r="3307" customFormat="false" ht="13.5" hidden="false" customHeight="false" outlineLevel="0" collapsed="false">
      <c r="A3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7" s="0" t="str">
        <f aca="false">IF($A3307="","",INDEX(CARTAO_COMPRAS!$C:$C,INT((ROW()-2)/20)+2))</f>
        <v/>
      </c>
      <c r="C3307" s="0" t="str">
        <f aca="false">IF($A3307="","",INDEX(CARTAO_COMPRAS!$D:$D,INT((ROW()-2)/20)+2))</f>
        <v/>
      </c>
      <c r="D3307" s="0" t="str">
        <f aca="false">IF($A3307="","",INDEX(CARTAO_COMPRAS!$E:$E,INT((ROW()-2)/20)+2))</f>
        <v/>
      </c>
      <c r="E3307" s="0" t="str">
        <f aca="false">IF($A3307="","",INDEX(CARTAO_COMPRAS!$H:$H,INT((ROW()-2)/20)+2)+MOD(ROW()-2,20))</f>
        <v/>
      </c>
      <c r="F3307" s="0" t="str">
        <f aca="false">IF($A3307="","",INDEX(CARTAO_COMPRAS!$G:$G,INT((ROW()-2)/20)+2))</f>
        <v/>
      </c>
      <c r="G3307" s="5" t="str">
        <f aca="false">IF($A3307="","",INDEX(CARTAO_COMPRAS!$I:$I,INT((ROW()-2)/20)+2))</f>
        <v/>
      </c>
      <c r="H3307" s="4" t="str">
        <f aca="false">IF($A3307="","",EDATE(INDEX(CARTAO_COMPRAS!$J:$J,INT((ROW()-2)/20)+2),MOD(ROW()-2,20)))</f>
        <v/>
      </c>
      <c r="I3307" s="4" t="str">
        <f aca="false">IF($H3307="","",$H3307-WEEKDAY($H3307,2)+1)</f>
        <v/>
      </c>
      <c r="J3307" s="4" t="str">
        <f aca="false">IF($I3307="","",$I3307+6)</f>
        <v/>
      </c>
      <c r="K3307" s="6" t="str">
        <f aca="false">IF($H3307="","",DATE(YEAR($H3307),MONTH($H3307),1))</f>
        <v/>
      </c>
      <c r="L3307" s="0" t="str">
        <f aca="false">IF($A3307="","",INDEX(CARTAO_COMPRAS!$K:$K,INT((ROW()-2)/20)+2))</f>
        <v/>
      </c>
      <c r="M3307" s="0" t="str">
        <f aca="false">IF($A3307="","","Compra no cartão")</f>
        <v/>
      </c>
    </row>
    <row r="3308" customFormat="false" ht="13.5" hidden="false" customHeight="false" outlineLevel="0" collapsed="false">
      <c r="A3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8" s="0" t="str">
        <f aca="false">IF($A3308="","",INDEX(CARTAO_COMPRAS!$C:$C,INT((ROW()-2)/20)+2))</f>
        <v/>
      </c>
      <c r="C3308" s="0" t="str">
        <f aca="false">IF($A3308="","",INDEX(CARTAO_COMPRAS!$D:$D,INT((ROW()-2)/20)+2))</f>
        <v/>
      </c>
      <c r="D3308" s="0" t="str">
        <f aca="false">IF($A3308="","",INDEX(CARTAO_COMPRAS!$E:$E,INT((ROW()-2)/20)+2))</f>
        <v/>
      </c>
      <c r="E3308" s="0" t="str">
        <f aca="false">IF($A3308="","",INDEX(CARTAO_COMPRAS!$H:$H,INT((ROW()-2)/20)+2)+MOD(ROW()-2,20))</f>
        <v/>
      </c>
      <c r="F3308" s="0" t="str">
        <f aca="false">IF($A3308="","",INDEX(CARTAO_COMPRAS!$G:$G,INT((ROW()-2)/20)+2))</f>
        <v/>
      </c>
      <c r="G3308" s="5" t="str">
        <f aca="false">IF($A3308="","",INDEX(CARTAO_COMPRAS!$I:$I,INT((ROW()-2)/20)+2))</f>
        <v/>
      </c>
      <c r="H3308" s="4" t="str">
        <f aca="false">IF($A3308="","",EDATE(INDEX(CARTAO_COMPRAS!$J:$J,INT((ROW()-2)/20)+2),MOD(ROW()-2,20)))</f>
        <v/>
      </c>
      <c r="I3308" s="4" t="str">
        <f aca="false">IF($H3308="","",$H3308-WEEKDAY($H3308,2)+1)</f>
        <v/>
      </c>
      <c r="J3308" s="4" t="str">
        <f aca="false">IF($I3308="","",$I3308+6)</f>
        <v/>
      </c>
      <c r="K3308" s="6" t="str">
        <f aca="false">IF($H3308="","",DATE(YEAR($H3308),MONTH($H3308),1))</f>
        <v/>
      </c>
      <c r="L3308" s="0" t="str">
        <f aca="false">IF($A3308="","",INDEX(CARTAO_COMPRAS!$K:$K,INT((ROW()-2)/20)+2))</f>
        <v/>
      </c>
      <c r="M3308" s="0" t="str">
        <f aca="false">IF($A3308="","","Compra no cartão")</f>
        <v/>
      </c>
    </row>
    <row r="3309" customFormat="false" ht="13.5" hidden="false" customHeight="false" outlineLevel="0" collapsed="false">
      <c r="A3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09" s="0" t="str">
        <f aca="false">IF($A3309="","",INDEX(CARTAO_COMPRAS!$C:$C,INT((ROW()-2)/20)+2))</f>
        <v/>
      </c>
      <c r="C3309" s="0" t="str">
        <f aca="false">IF($A3309="","",INDEX(CARTAO_COMPRAS!$D:$D,INT((ROW()-2)/20)+2))</f>
        <v/>
      </c>
      <c r="D3309" s="0" t="str">
        <f aca="false">IF($A3309="","",INDEX(CARTAO_COMPRAS!$E:$E,INT((ROW()-2)/20)+2))</f>
        <v/>
      </c>
      <c r="E3309" s="0" t="str">
        <f aca="false">IF($A3309="","",INDEX(CARTAO_COMPRAS!$H:$H,INT((ROW()-2)/20)+2)+MOD(ROW()-2,20))</f>
        <v/>
      </c>
      <c r="F3309" s="0" t="str">
        <f aca="false">IF($A3309="","",INDEX(CARTAO_COMPRAS!$G:$G,INT((ROW()-2)/20)+2))</f>
        <v/>
      </c>
      <c r="G3309" s="5" t="str">
        <f aca="false">IF($A3309="","",INDEX(CARTAO_COMPRAS!$I:$I,INT((ROW()-2)/20)+2))</f>
        <v/>
      </c>
      <c r="H3309" s="4" t="str">
        <f aca="false">IF($A3309="","",EDATE(INDEX(CARTAO_COMPRAS!$J:$J,INT((ROW()-2)/20)+2),MOD(ROW()-2,20)))</f>
        <v/>
      </c>
      <c r="I3309" s="4" t="str">
        <f aca="false">IF($H3309="","",$H3309-WEEKDAY($H3309,2)+1)</f>
        <v/>
      </c>
      <c r="J3309" s="4" t="str">
        <f aca="false">IF($I3309="","",$I3309+6)</f>
        <v/>
      </c>
      <c r="K3309" s="6" t="str">
        <f aca="false">IF($H3309="","",DATE(YEAR($H3309),MONTH($H3309),1))</f>
        <v/>
      </c>
      <c r="L3309" s="0" t="str">
        <f aca="false">IF($A3309="","",INDEX(CARTAO_COMPRAS!$K:$K,INT((ROW()-2)/20)+2))</f>
        <v/>
      </c>
      <c r="M3309" s="0" t="str">
        <f aca="false">IF($A3309="","","Compra no cartão")</f>
        <v/>
      </c>
    </row>
    <row r="3310" customFormat="false" ht="13.5" hidden="false" customHeight="false" outlineLevel="0" collapsed="false">
      <c r="A3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0" s="0" t="str">
        <f aca="false">IF($A3310="","",INDEX(CARTAO_COMPRAS!$C:$C,INT((ROW()-2)/20)+2))</f>
        <v/>
      </c>
      <c r="C3310" s="0" t="str">
        <f aca="false">IF($A3310="","",INDEX(CARTAO_COMPRAS!$D:$D,INT((ROW()-2)/20)+2))</f>
        <v/>
      </c>
      <c r="D3310" s="0" t="str">
        <f aca="false">IF($A3310="","",INDEX(CARTAO_COMPRAS!$E:$E,INT((ROW()-2)/20)+2))</f>
        <v/>
      </c>
      <c r="E3310" s="0" t="str">
        <f aca="false">IF($A3310="","",INDEX(CARTAO_COMPRAS!$H:$H,INT((ROW()-2)/20)+2)+MOD(ROW()-2,20))</f>
        <v/>
      </c>
      <c r="F3310" s="0" t="str">
        <f aca="false">IF($A3310="","",INDEX(CARTAO_COMPRAS!$G:$G,INT((ROW()-2)/20)+2))</f>
        <v/>
      </c>
      <c r="G3310" s="5" t="str">
        <f aca="false">IF($A3310="","",INDEX(CARTAO_COMPRAS!$I:$I,INT((ROW()-2)/20)+2))</f>
        <v/>
      </c>
      <c r="H3310" s="4" t="str">
        <f aca="false">IF($A3310="","",EDATE(INDEX(CARTAO_COMPRAS!$J:$J,INT((ROW()-2)/20)+2),MOD(ROW()-2,20)))</f>
        <v/>
      </c>
      <c r="I3310" s="4" t="str">
        <f aca="false">IF($H3310="","",$H3310-WEEKDAY($H3310,2)+1)</f>
        <v/>
      </c>
      <c r="J3310" s="4" t="str">
        <f aca="false">IF($I3310="","",$I3310+6)</f>
        <v/>
      </c>
      <c r="K3310" s="6" t="str">
        <f aca="false">IF($H3310="","",DATE(YEAR($H3310),MONTH($H3310),1))</f>
        <v/>
      </c>
      <c r="L3310" s="0" t="str">
        <f aca="false">IF($A3310="","",INDEX(CARTAO_COMPRAS!$K:$K,INT((ROW()-2)/20)+2))</f>
        <v/>
      </c>
      <c r="M3310" s="0" t="str">
        <f aca="false">IF($A3310="","","Compra no cartão")</f>
        <v/>
      </c>
    </row>
    <row r="3311" customFormat="false" ht="13.5" hidden="false" customHeight="false" outlineLevel="0" collapsed="false">
      <c r="A3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1" s="0" t="str">
        <f aca="false">IF($A3311="","",INDEX(CARTAO_COMPRAS!$C:$C,INT((ROW()-2)/20)+2))</f>
        <v/>
      </c>
      <c r="C3311" s="0" t="str">
        <f aca="false">IF($A3311="","",INDEX(CARTAO_COMPRAS!$D:$D,INT((ROW()-2)/20)+2))</f>
        <v/>
      </c>
      <c r="D3311" s="0" t="str">
        <f aca="false">IF($A3311="","",INDEX(CARTAO_COMPRAS!$E:$E,INT((ROW()-2)/20)+2))</f>
        <v/>
      </c>
      <c r="E3311" s="0" t="str">
        <f aca="false">IF($A3311="","",INDEX(CARTAO_COMPRAS!$H:$H,INT((ROW()-2)/20)+2)+MOD(ROW()-2,20))</f>
        <v/>
      </c>
      <c r="F3311" s="0" t="str">
        <f aca="false">IF($A3311="","",INDEX(CARTAO_COMPRAS!$G:$G,INT((ROW()-2)/20)+2))</f>
        <v/>
      </c>
      <c r="G3311" s="5" t="str">
        <f aca="false">IF($A3311="","",INDEX(CARTAO_COMPRAS!$I:$I,INT((ROW()-2)/20)+2))</f>
        <v/>
      </c>
      <c r="H3311" s="4" t="str">
        <f aca="false">IF($A3311="","",EDATE(INDEX(CARTAO_COMPRAS!$J:$J,INT((ROW()-2)/20)+2),MOD(ROW()-2,20)))</f>
        <v/>
      </c>
      <c r="I3311" s="4" t="str">
        <f aca="false">IF($H3311="","",$H3311-WEEKDAY($H3311,2)+1)</f>
        <v/>
      </c>
      <c r="J3311" s="4" t="str">
        <f aca="false">IF($I3311="","",$I3311+6)</f>
        <v/>
      </c>
      <c r="K3311" s="6" t="str">
        <f aca="false">IF($H3311="","",DATE(YEAR($H3311),MONTH($H3311),1))</f>
        <v/>
      </c>
      <c r="L3311" s="0" t="str">
        <f aca="false">IF($A3311="","",INDEX(CARTAO_COMPRAS!$K:$K,INT((ROW()-2)/20)+2))</f>
        <v/>
      </c>
      <c r="M3311" s="0" t="str">
        <f aca="false">IF($A3311="","","Compra no cartão")</f>
        <v/>
      </c>
    </row>
    <row r="3312" customFormat="false" ht="13.5" hidden="false" customHeight="false" outlineLevel="0" collapsed="false">
      <c r="A3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2" s="0" t="str">
        <f aca="false">IF($A3312="","",INDEX(CARTAO_COMPRAS!$C:$C,INT((ROW()-2)/20)+2))</f>
        <v/>
      </c>
      <c r="C3312" s="0" t="str">
        <f aca="false">IF($A3312="","",INDEX(CARTAO_COMPRAS!$D:$D,INT((ROW()-2)/20)+2))</f>
        <v/>
      </c>
      <c r="D3312" s="0" t="str">
        <f aca="false">IF($A3312="","",INDEX(CARTAO_COMPRAS!$E:$E,INT((ROW()-2)/20)+2))</f>
        <v/>
      </c>
      <c r="E3312" s="0" t="str">
        <f aca="false">IF($A3312="","",INDEX(CARTAO_COMPRAS!$H:$H,INT((ROW()-2)/20)+2)+MOD(ROW()-2,20))</f>
        <v/>
      </c>
      <c r="F3312" s="0" t="str">
        <f aca="false">IF($A3312="","",INDEX(CARTAO_COMPRAS!$G:$G,INT((ROW()-2)/20)+2))</f>
        <v/>
      </c>
      <c r="G3312" s="5" t="str">
        <f aca="false">IF($A3312="","",INDEX(CARTAO_COMPRAS!$I:$I,INT((ROW()-2)/20)+2))</f>
        <v/>
      </c>
      <c r="H3312" s="4" t="str">
        <f aca="false">IF($A3312="","",EDATE(INDEX(CARTAO_COMPRAS!$J:$J,INT((ROW()-2)/20)+2),MOD(ROW()-2,20)))</f>
        <v/>
      </c>
      <c r="I3312" s="4" t="str">
        <f aca="false">IF($H3312="","",$H3312-WEEKDAY($H3312,2)+1)</f>
        <v/>
      </c>
      <c r="J3312" s="4" t="str">
        <f aca="false">IF($I3312="","",$I3312+6)</f>
        <v/>
      </c>
      <c r="K3312" s="6" t="str">
        <f aca="false">IF($H3312="","",DATE(YEAR($H3312),MONTH($H3312),1))</f>
        <v/>
      </c>
      <c r="L3312" s="0" t="str">
        <f aca="false">IF($A3312="","",INDEX(CARTAO_COMPRAS!$K:$K,INT((ROW()-2)/20)+2))</f>
        <v/>
      </c>
      <c r="M3312" s="0" t="str">
        <f aca="false">IF($A3312="","","Compra no cartão")</f>
        <v/>
      </c>
    </row>
    <row r="3313" customFormat="false" ht="13.5" hidden="false" customHeight="false" outlineLevel="0" collapsed="false">
      <c r="A3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3" s="0" t="str">
        <f aca="false">IF($A3313="","",INDEX(CARTAO_COMPRAS!$C:$C,INT((ROW()-2)/20)+2))</f>
        <v/>
      </c>
      <c r="C3313" s="0" t="str">
        <f aca="false">IF($A3313="","",INDEX(CARTAO_COMPRAS!$D:$D,INT((ROW()-2)/20)+2))</f>
        <v/>
      </c>
      <c r="D3313" s="0" t="str">
        <f aca="false">IF($A3313="","",INDEX(CARTAO_COMPRAS!$E:$E,INT((ROW()-2)/20)+2))</f>
        <v/>
      </c>
      <c r="E3313" s="0" t="str">
        <f aca="false">IF($A3313="","",INDEX(CARTAO_COMPRAS!$H:$H,INT((ROW()-2)/20)+2)+MOD(ROW()-2,20))</f>
        <v/>
      </c>
      <c r="F3313" s="0" t="str">
        <f aca="false">IF($A3313="","",INDEX(CARTAO_COMPRAS!$G:$G,INT((ROW()-2)/20)+2))</f>
        <v/>
      </c>
      <c r="G3313" s="5" t="str">
        <f aca="false">IF($A3313="","",INDEX(CARTAO_COMPRAS!$I:$I,INT((ROW()-2)/20)+2))</f>
        <v/>
      </c>
      <c r="H3313" s="4" t="str">
        <f aca="false">IF($A3313="","",EDATE(INDEX(CARTAO_COMPRAS!$J:$J,INT((ROW()-2)/20)+2),MOD(ROW()-2,20)))</f>
        <v/>
      </c>
      <c r="I3313" s="4" t="str">
        <f aca="false">IF($H3313="","",$H3313-WEEKDAY($H3313,2)+1)</f>
        <v/>
      </c>
      <c r="J3313" s="4" t="str">
        <f aca="false">IF($I3313="","",$I3313+6)</f>
        <v/>
      </c>
      <c r="K3313" s="6" t="str">
        <f aca="false">IF($H3313="","",DATE(YEAR($H3313),MONTH($H3313),1))</f>
        <v/>
      </c>
      <c r="L3313" s="0" t="str">
        <f aca="false">IF($A3313="","",INDEX(CARTAO_COMPRAS!$K:$K,INT((ROW()-2)/20)+2))</f>
        <v/>
      </c>
      <c r="M3313" s="0" t="str">
        <f aca="false">IF($A3313="","","Compra no cartão")</f>
        <v/>
      </c>
    </row>
    <row r="3314" customFormat="false" ht="13.5" hidden="false" customHeight="false" outlineLevel="0" collapsed="false">
      <c r="A3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4" s="0" t="str">
        <f aca="false">IF($A3314="","",INDEX(CARTAO_COMPRAS!$C:$C,INT((ROW()-2)/20)+2))</f>
        <v/>
      </c>
      <c r="C3314" s="0" t="str">
        <f aca="false">IF($A3314="","",INDEX(CARTAO_COMPRAS!$D:$D,INT((ROW()-2)/20)+2))</f>
        <v/>
      </c>
      <c r="D3314" s="0" t="str">
        <f aca="false">IF($A3314="","",INDEX(CARTAO_COMPRAS!$E:$E,INT((ROW()-2)/20)+2))</f>
        <v/>
      </c>
      <c r="E3314" s="0" t="str">
        <f aca="false">IF($A3314="","",INDEX(CARTAO_COMPRAS!$H:$H,INT((ROW()-2)/20)+2)+MOD(ROW()-2,20))</f>
        <v/>
      </c>
      <c r="F3314" s="0" t="str">
        <f aca="false">IF($A3314="","",INDEX(CARTAO_COMPRAS!$G:$G,INT((ROW()-2)/20)+2))</f>
        <v/>
      </c>
      <c r="G3314" s="5" t="str">
        <f aca="false">IF($A3314="","",INDEX(CARTAO_COMPRAS!$I:$I,INT((ROW()-2)/20)+2))</f>
        <v/>
      </c>
      <c r="H3314" s="4" t="str">
        <f aca="false">IF($A3314="","",EDATE(INDEX(CARTAO_COMPRAS!$J:$J,INT((ROW()-2)/20)+2),MOD(ROW()-2,20)))</f>
        <v/>
      </c>
      <c r="I3314" s="4" t="str">
        <f aca="false">IF($H3314="","",$H3314-WEEKDAY($H3314,2)+1)</f>
        <v/>
      </c>
      <c r="J3314" s="4" t="str">
        <f aca="false">IF($I3314="","",$I3314+6)</f>
        <v/>
      </c>
      <c r="K3314" s="6" t="str">
        <f aca="false">IF($H3314="","",DATE(YEAR($H3314),MONTH($H3314),1))</f>
        <v/>
      </c>
      <c r="L3314" s="0" t="str">
        <f aca="false">IF($A3314="","",INDEX(CARTAO_COMPRAS!$K:$K,INT((ROW()-2)/20)+2))</f>
        <v/>
      </c>
      <c r="M3314" s="0" t="str">
        <f aca="false">IF($A3314="","","Compra no cartão")</f>
        <v/>
      </c>
    </row>
    <row r="3315" customFormat="false" ht="13.5" hidden="false" customHeight="false" outlineLevel="0" collapsed="false">
      <c r="A3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5" s="0" t="str">
        <f aca="false">IF($A3315="","",INDEX(CARTAO_COMPRAS!$C:$C,INT((ROW()-2)/20)+2))</f>
        <v/>
      </c>
      <c r="C3315" s="0" t="str">
        <f aca="false">IF($A3315="","",INDEX(CARTAO_COMPRAS!$D:$D,INT((ROW()-2)/20)+2))</f>
        <v/>
      </c>
      <c r="D3315" s="0" t="str">
        <f aca="false">IF($A3315="","",INDEX(CARTAO_COMPRAS!$E:$E,INT((ROW()-2)/20)+2))</f>
        <v/>
      </c>
      <c r="E3315" s="0" t="str">
        <f aca="false">IF($A3315="","",INDEX(CARTAO_COMPRAS!$H:$H,INT((ROW()-2)/20)+2)+MOD(ROW()-2,20))</f>
        <v/>
      </c>
      <c r="F3315" s="0" t="str">
        <f aca="false">IF($A3315="","",INDEX(CARTAO_COMPRAS!$G:$G,INT((ROW()-2)/20)+2))</f>
        <v/>
      </c>
      <c r="G3315" s="5" t="str">
        <f aca="false">IF($A3315="","",INDEX(CARTAO_COMPRAS!$I:$I,INT((ROW()-2)/20)+2))</f>
        <v/>
      </c>
      <c r="H3315" s="4" t="str">
        <f aca="false">IF($A3315="","",EDATE(INDEX(CARTAO_COMPRAS!$J:$J,INT((ROW()-2)/20)+2),MOD(ROW()-2,20)))</f>
        <v/>
      </c>
      <c r="I3315" s="4" t="str">
        <f aca="false">IF($H3315="","",$H3315-WEEKDAY($H3315,2)+1)</f>
        <v/>
      </c>
      <c r="J3315" s="4" t="str">
        <f aca="false">IF($I3315="","",$I3315+6)</f>
        <v/>
      </c>
      <c r="K3315" s="6" t="str">
        <f aca="false">IF($H3315="","",DATE(YEAR($H3315),MONTH($H3315),1))</f>
        <v/>
      </c>
      <c r="L3315" s="0" t="str">
        <f aca="false">IF($A3315="","",INDEX(CARTAO_COMPRAS!$K:$K,INT((ROW()-2)/20)+2))</f>
        <v/>
      </c>
      <c r="M3315" s="0" t="str">
        <f aca="false">IF($A3315="","","Compra no cartão")</f>
        <v/>
      </c>
    </row>
    <row r="3316" customFormat="false" ht="13.5" hidden="false" customHeight="false" outlineLevel="0" collapsed="false">
      <c r="A3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6" s="0" t="str">
        <f aca="false">IF($A3316="","",INDEX(CARTAO_COMPRAS!$C:$C,INT((ROW()-2)/20)+2))</f>
        <v/>
      </c>
      <c r="C3316" s="0" t="str">
        <f aca="false">IF($A3316="","",INDEX(CARTAO_COMPRAS!$D:$D,INT((ROW()-2)/20)+2))</f>
        <v/>
      </c>
      <c r="D3316" s="0" t="str">
        <f aca="false">IF($A3316="","",INDEX(CARTAO_COMPRAS!$E:$E,INT((ROW()-2)/20)+2))</f>
        <v/>
      </c>
      <c r="E3316" s="0" t="str">
        <f aca="false">IF($A3316="","",INDEX(CARTAO_COMPRAS!$H:$H,INT((ROW()-2)/20)+2)+MOD(ROW()-2,20))</f>
        <v/>
      </c>
      <c r="F3316" s="0" t="str">
        <f aca="false">IF($A3316="","",INDEX(CARTAO_COMPRAS!$G:$G,INT((ROW()-2)/20)+2))</f>
        <v/>
      </c>
      <c r="G3316" s="5" t="str">
        <f aca="false">IF($A3316="","",INDEX(CARTAO_COMPRAS!$I:$I,INT((ROW()-2)/20)+2))</f>
        <v/>
      </c>
      <c r="H3316" s="4" t="str">
        <f aca="false">IF($A3316="","",EDATE(INDEX(CARTAO_COMPRAS!$J:$J,INT((ROW()-2)/20)+2),MOD(ROW()-2,20)))</f>
        <v/>
      </c>
      <c r="I3316" s="4" t="str">
        <f aca="false">IF($H3316="","",$H3316-WEEKDAY($H3316,2)+1)</f>
        <v/>
      </c>
      <c r="J3316" s="4" t="str">
        <f aca="false">IF($I3316="","",$I3316+6)</f>
        <v/>
      </c>
      <c r="K3316" s="6" t="str">
        <f aca="false">IF($H3316="","",DATE(YEAR($H3316),MONTH($H3316),1))</f>
        <v/>
      </c>
      <c r="L3316" s="0" t="str">
        <f aca="false">IF($A3316="","",INDEX(CARTAO_COMPRAS!$K:$K,INT((ROW()-2)/20)+2))</f>
        <v/>
      </c>
      <c r="M3316" s="0" t="str">
        <f aca="false">IF($A3316="","","Compra no cartão")</f>
        <v/>
      </c>
    </row>
    <row r="3317" customFormat="false" ht="13.5" hidden="false" customHeight="false" outlineLevel="0" collapsed="false">
      <c r="A3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7" s="0" t="str">
        <f aca="false">IF($A3317="","",INDEX(CARTAO_COMPRAS!$C:$C,INT((ROW()-2)/20)+2))</f>
        <v/>
      </c>
      <c r="C3317" s="0" t="str">
        <f aca="false">IF($A3317="","",INDEX(CARTAO_COMPRAS!$D:$D,INT((ROW()-2)/20)+2))</f>
        <v/>
      </c>
      <c r="D3317" s="0" t="str">
        <f aca="false">IF($A3317="","",INDEX(CARTAO_COMPRAS!$E:$E,INT((ROW()-2)/20)+2))</f>
        <v/>
      </c>
      <c r="E3317" s="0" t="str">
        <f aca="false">IF($A3317="","",INDEX(CARTAO_COMPRAS!$H:$H,INT((ROW()-2)/20)+2)+MOD(ROW()-2,20))</f>
        <v/>
      </c>
      <c r="F3317" s="0" t="str">
        <f aca="false">IF($A3317="","",INDEX(CARTAO_COMPRAS!$G:$G,INT((ROW()-2)/20)+2))</f>
        <v/>
      </c>
      <c r="G3317" s="5" t="str">
        <f aca="false">IF($A3317="","",INDEX(CARTAO_COMPRAS!$I:$I,INT((ROW()-2)/20)+2))</f>
        <v/>
      </c>
      <c r="H3317" s="4" t="str">
        <f aca="false">IF($A3317="","",EDATE(INDEX(CARTAO_COMPRAS!$J:$J,INT((ROW()-2)/20)+2),MOD(ROW()-2,20)))</f>
        <v/>
      </c>
      <c r="I3317" s="4" t="str">
        <f aca="false">IF($H3317="","",$H3317-WEEKDAY($H3317,2)+1)</f>
        <v/>
      </c>
      <c r="J3317" s="4" t="str">
        <f aca="false">IF($I3317="","",$I3317+6)</f>
        <v/>
      </c>
      <c r="K3317" s="6" t="str">
        <f aca="false">IF($H3317="","",DATE(YEAR($H3317),MONTH($H3317),1))</f>
        <v/>
      </c>
      <c r="L3317" s="0" t="str">
        <f aca="false">IF($A3317="","",INDEX(CARTAO_COMPRAS!$K:$K,INT((ROW()-2)/20)+2))</f>
        <v/>
      </c>
      <c r="M3317" s="0" t="str">
        <f aca="false">IF($A3317="","","Compra no cartão")</f>
        <v/>
      </c>
    </row>
    <row r="3318" customFormat="false" ht="13.5" hidden="false" customHeight="false" outlineLevel="0" collapsed="false">
      <c r="A3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8" s="0" t="str">
        <f aca="false">IF($A3318="","",INDEX(CARTAO_COMPRAS!$C:$C,INT((ROW()-2)/20)+2))</f>
        <v/>
      </c>
      <c r="C3318" s="0" t="str">
        <f aca="false">IF($A3318="","",INDEX(CARTAO_COMPRAS!$D:$D,INT((ROW()-2)/20)+2))</f>
        <v/>
      </c>
      <c r="D3318" s="0" t="str">
        <f aca="false">IF($A3318="","",INDEX(CARTAO_COMPRAS!$E:$E,INT((ROW()-2)/20)+2))</f>
        <v/>
      </c>
      <c r="E3318" s="0" t="str">
        <f aca="false">IF($A3318="","",INDEX(CARTAO_COMPRAS!$H:$H,INT((ROW()-2)/20)+2)+MOD(ROW()-2,20))</f>
        <v/>
      </c>
      <c r="F3318" s="0" t="str">
        <f aca="false">IF($A3318="","",INDEX(CARTAO_COMPRAS!$G:$G,INT((ROW()-2)/20)+2))</f>
        <v/>
      </c>
      <c r="G3318" s="5" t="str">
        <f aca="false">IF($A3318="","",INDEX(CARTAO_COMPRAS!$I:$I,INT((ROW()-2)/20)+2))</f>
        <v/>
      </c>
      <c r="H3318" s="4" t="str">
        <f aca="false">IF($A3318="","",EDATE(INDEX(CARTAO_COMPRAS!$J:$J,INT((ROW()-2)/20)+2),MOD(ROW()-2,20)))</f>
        <v/>
      </c>
      <c r="I3318" s="4" t="str">
        <f aca="false">IF($H3318="","",$H3318-WEEKDAY($H3318,2)+1)</f>
        <v/>
      </c>
      <c r="J3318" s="4" t="str">
        <f aca="false">IF($I3318="","",$I3318+6)</f>
        <v/>
      </c>
      <c r="K3318" s="6" t="str">
        <f aca="false">IF($H3318="","",DATE(YEAR($H3318),MONTH($H3318),1))</f>
        <v/>
      </c>
      <c r="L3318" s="0" t="str">
        <f aca="false">IF($A3318="","",INDEX(CARTAO_COMPRAS!$K:$K,INT((ROW()-2)/20)+2))</f>
        <v/>
      </c>
      <c r="M3318" s="0" t="str">
        <f aca="false">IF($A3318="","","Compra no cartão")</f>
        <v/>
      </c>
    </row>
    <row r="3319" customFormat="false" ht="13.5" hidden="false" customHeight="false" outlineLevel="0" collapsed="false">
      <c r="A3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19" s="0" t="str">
        <f aca="false">IF($A3319="","",INDEX(CARTAO_COMPRAS!$C:$C,INT((ROW()-2)/20)+2))</f>
        <v/>
      </c>
      <c r="C3319" s="0" t="str">
        <f aca="false">IF($A3319="","",INDEX(CARTAO_COMPRAS!$D:$D,INT((ROW()-2)/20)+2))</f>
        <v/>
      </c>
      <c r="D3319" s="0" t="str">
        <f aca="false">IF($A3319="","",INDEX(CARTAO_COMPRAS!$E:$E,INT((ROW()-2)/20)+2))</f>
        <v/>
      </c>
      <c r="E3319" s="0" t="str">
        <f aca="false">IF($A3319="","",INDEX(CARTAO_COMPRAS!$H:$H,INT((ROW()-2)/20)+2)+MOD(ROW()-2,20))</f>
        <v/>
      </c>
      <c r="F3319" s="0" t="str">
        <f aca="false">IF($A3319="","",INDEX(CARTAO_COMPRAS!$G:$G,INT((ROW()-2)/20)+2))</f>
        <v/>
      </c>
      <c r="G3319" s="5" t="str">
        <f aca="false">IF($A3319="","",INDEX(CARTAO_COMPRAS!$I:$I,INT((ROW()-2)/20)+2))</f>
        <v/>
      </c>
      <c r="H3319" s="4" t="str">
        <f aca="false">IF($A3319="","",EDATE(INDEX(CARTAO_COMPRAS!$J:$J,INT((ROW()-2)/20)+2),MOD(ROW()-2,20)))</f>
        <v/>
      </c>
      <c r="I3319" s="4" t="str">
        <f aca="false">IF($H3319="","",$H3319-WEEKDAY($H3319,2)+1)</f>
        <v/>
      </c>
      <c r="J3319" s="4" t="str">
        <f aca="false">IF($I3319="","",$I3319+6)</f>
        <v/>
      </c>
      <c r="K3319" s="6" t="str">
        <f aca="false">IF($H3319="","",DATE(YEAR($H3319),MONTH($H3319),1))</f>
        <v/>
      </c>
      <c r="L3319" s="0" t="str">
        <f aca="false">IF($A3319="","",INDEX(CARTAO_COMPRAS!$K:$K,INT((ROW()-2)/20)+2))</f>
        <v/>
      </c>
      <c r="M3319" s="0" t="str">
        <f aca="false">IF($A3319="","","Compra no cartão")</f>
        <v/>
      </c>
    </row>
    <row r="3320" customFormat="false" ht="13.5" hidden="false" customHeight="false" outlineLevel="0" collapsed="false">
      <c r="A3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0" s="0" t="str">
        <f aca="false">IF($A3320="","",INDEX(CARTAO_COMPRAS!$C:$C,INT((ROW()-2)/20)+2))</f>
        <v/>
      </c>
      <c r="C3320" s="0" t="str">
        <f aca="false">IF($A3320="","",INDEX(CARTAO_COMPRAS!$D:$D,INT((ROW()-2)/20)+2))</f>
        <v/>
      </c>
      <c r="D3320" s="0" t="str">
        <f aca="false">IF($A3320="","",INDEX(CARTAO_COMPRAS!$E:$E,INT((ROW()-2)/20)+2))</f>
        <v/>
      </c>
      <c r="E3320" s="0" t="str">
        <f aca="false">IF($A3320="","",INDEX(CARTAO_COMPRAS!$H:$H,INT((ROW()-2)/20)+2)+MOD(ROW()-2,20))</f>
        <v/>
      </c>
      <c r="F3320" s="0" t="str">
        <f aca="false">IF($A3320="","",INDEX(CARTAO_COMPRAS!$G:$G,INT((ROW()-2)/20)+2))</f>
        <v/>
      </c>
      <c r="G3320" s="5" t="str">
        <f aca="false">IF($A3320="","",INDEX(CARTAO_COMPRAS!$I:$I,INT((ROW()-2)/20)+2))</f>
        <v/>
      </c>
      <c r="H3320" s="4" t="str">
        <f aca="false">IF($A3320="","",EDATE(INDEX(CARTAO_COMPRAS!$J:$J,INT((ROW()-2)/20)+2),MOD(ROW()-2,20)))</f>
        <v/>
      </c>
      <c r="I3320" s="4" t="str">
        <f aca="false">IF($H3320="","",$H3320-WEEKDAY($H3320,2)+1)</f>
        <v/>
      </c>
      <c r="J3320" s="4" t="str">
        <f aca="false">IF($I3320="","",$I3320+6)</f>
        <v/>
      </c>
      <c r="K3320" s="6" t="str">
        <f aca="false">IF($H3320="","",DATE(YEAR($H3320),MONTH($H3320),1))</f>
        <v/>
      </c>
      <c r="L3320" s="0" t="str">
        <f aca="false">IF($A3320="","",INDEX(CARTAO_COMPRAS!$K:$K,INT((ROW()-2)/20)+2))</f>
        <v/>
      </c>
      <c r="M3320" s="0" t="str">
        <f aca="false">IF($A3320="","","Compra no cartão")</f>
        <v/>
      </c>
    </row>
    <row r="3321" customFormat="false" ht="13.5" hidden="false" customHeight="false" outlineLevel="0" collapsed="false">
      <c r="A3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1" s="0" t="str">
        <f aca="false">IF($A3321="","",INDEX(CARTAO_COMPRAS!$C:$C,INT((ROW()-2)/20)+2))</f>
        <v/>
      </c>
      <c r="C3321" s="0" t="str">
        <f aca="false">IF($A3321="","",INDEX(CARTAO_COMPRAS!$D:$D,INT((ROW()-2)/20)+2))</f>
        <v/>
      </c>
      <c r="D3321" s="0" t="str">
        <f aca="false">IF($A3321="","",INDEX(CARTAO_COMPRAS!$E:$E,INT((ROW()-2)/20)+2))</f>
        <v/>
      </c>
      <c r="E3321" s="0" t="str">
        <f aca="false">IF($A3321="","",INDEX(CARTAO_COMPRAS!$H:$H,INT((ROW()-2)/20)+2)+MOD(ROW()-2,20))</f>
        <v/>
      </c>
      <c r="F3321" s="0" t="str">
        <f aca="false">IF($A3321="","",INDEX(CARTAO_COMPRAS!$G:$G,INT((ROW()-2)/20)+2))</f>
        <v/>
      </c>
      <c r="G3321" s="5" t="str">
        <f aca="false">IF($A3321="","",INDEX(CARTAO_COMPRAS!$I:$I,INT((ROW()-2)/20)+2))</f>
        <v/>
      </c>
      <c r="H3321" s="4" t="str">
        <f aca="false">IF($A3321="","",EDATE(INDEX(CARTAO_COMPRAS!$J:$J,INT((ROW()-2)/20)+2),MOD(ROW()-2,20)))</f>
        <v/>
      </c>
      <c r="I3321" s="4" t="str">
        <f aca="false">IF($H3321="","",$H3321-WEEKDAY($H3321,2)+1)</f>
        <v/>
      </c>
      <c r="J3321" s="4" t="str">
        <f aca="false">IF($I3321="","",$I3321+6)</f>
        <v/>
      </c>
      <c r="K3321" s="6" t="str">
        <f aca="false">IF($H3321="","",DATE(YEAR($H3321),MONTH($H3321),1))</f>
        <v/>
      </c>
      <c r="L3321" s="0" t="str">
        <f aca="false">IF($A3321="","",INDEX(CARTAO_COMPRAS!$K:$K,INT((ROW()-2)/20)+2))</f>
        <v/>
      </c>
      <c r="M3321" s="0" t="str">
        <f aca="false">IF($A3321="","","Compra no cartão")</f>
        <v/>
      </c>
    </row>
    <row r="3322" customFormat="false" ht="13.5" hidden="false" customHeight="false" outlineLevel="0" collapsed="false">
      <c r="A33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2" s="0" t="str">
        <f aca="false">IF($A3322="","",INDEX(CARTAO_COMPRAS!$C:$C,INT((ROW()-2)/20)+2))</f>
        <v/>
      </c>
      <c r="C3322" s="0" t="str">
        <f aca="false">IF($A3322="","",INDEX(CARTAO_COMPRAS!$D:$D,INT((ROW()-2)/20)+2))</f>
        <v/>
      </c>
      <c r="D3322" s="0" t="str">
        <f aca="false">IF($A3322="","",INDEX(CARTAO_COMPRAS!$E:$E,INT((ROW()-2)/20)+2))</f>
        <v/>
      </c>
      <c r="E3322" s="0" t="str">
        <f aca="false">IF($A3322="","",INDEX(CARTAO_COMPRAS!$H:$H,INT((ROW()-2)/20)+2)+MOD(ROW()-2,20))</f>
        <v/>
      </c>
      <c r="F3322" s="0" t="str">
        <f aca="false">IF($A3322="","",INDEX(CARTAO_COMPRAS!$G:$G,INT((ROW()-2)/20)+2))</f>
        <v/>
      </c>
      <c r="G3322" s="5" t="str">
        <f aca="false">IF($A3322="","",INDEX(CARTAO_COMPRAS!$I:$I,INT((ROW()-2)/20)+2))</f>
        <v/>
      </c>
      <c r="H3322" s="4" t="str">
        <f aca="false">IF($A3322="","",EDATE(INDEX(CARTAO_COMPRAS!$J:$J,INT((ROW()-2)/20)+2),MOD(ROW()-2,20)))</f>
        <v/>
      </c>
      <c r="I3322" s="4" t="str">
        <f aca="false">IF($H3322="","",$H3322-WEEKDAY($H3322,2)+1)</f>
        <v/>
      </c>
      <c r="J3322" s="4" t="str">
        <f aca="false">IF($I3322="","",$I3322+6)</f>
        <v/>
      </c>
      <c r="K3322" s="6" t="str">
        <f aca="false">IF($H3322="","",DATE(YEAR($H3322),MONTH($H3322),1))</f>
        <v/>
      </c>
      <c r="L3322" s="0" t="str">
        <f aca="false">IF($A3322="","",INDEX(CARTAO_COMPRAS!$K:$K,INT((ROW()-2)/20)+2))</f>
        <v/>
      </c>
      <c r="M3322" s="0" t="str">
        <f aca="false">IF($A3322="","","Compra no cartão")</f>
        <v/>
      </c>
    </row>
    <row r="3323" customFormat="false" ht="13.5" hidden="false" customHeight="false" outlineLevel="0" collapsed="false">
      <c r="A3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3" s="0" t="str">
        <f aca="false">IF($A3323="","",INDEX(CARTAO_COMPRAS!$C:$C,INT((ROW()-2)/20)+2))</f>
        <v/>
      </c>
      <c r="C3323" s="0" t="str">
        <f aca="false">IF($A3323="","",INDEX(CARTAO_COMPRAS!$D:$D,INT((ROW()-2)/20)+2))</f>
        <v/>
      </c>
      <c r="D3323" s="0" t="str">
        <f aca="false">IF($A3323="","",INDEX(CARTAO_COMPRAS!$E:$E,INT((ROW()-2)/20)+2))</f>
        <v/>
      </c>
      <c r="E3323" s="0" t="str">
        <f aca="false">IF($A3323="","",INDEX(CARTAO_COMPRAS!$H:$H,INT((ROW()-2)/20)+2)+MOD(ROW()-2,20))</f>
        <v/>
      </c>
      <c r="F3323" s="0" t="str">
        <f aca="false">IF($A3323="","",INDEX(CARTAO_COMPRAS!$G:$G,INT((ROW()-2)/20)+2))</f>
        <v/>
      </c>
      <c r="G3323" s="5" t="str">
        <f aca="false">IF($A3323="","",INDEX(CARTAO_COMPRAS!$I:$I,INT((ROW()-2)/20)+2))</f>
        <v/>
      </c>
      <c r="H3323" s="4" t="str">
        <f aca="false">IF($A3323="","",EDATE(INDEX(CARTAO_COMPRAS!$J:$J,INT((ROW()-2)/20)+2),MOD(ROW()-2,20)))</f>
        <v/>
      </c>
      <c r="I3323" s="4" t="str">
        <f aca="false">IF($H3323="","",$H3323-WEEKDAY($H3323,2)+1)</f>
        <v/>
      </c>
      <c r="J3323" s="4" t="str">
        <f aca="false">IF($I3323="","",$I3323+6)</f>
        <v/>
      </c>
      <c r="K3323" s="6" t="str">
        <f aca="false">IF($H3323="","",DATE(YEAR($H3323),MONTH($H3323),1))</f>
        <v/>
      </c>
      <c r="L3323" s="0" t="str">
        <f aca="false">IF($A3323="","",INDEX(CARTAO_COMPRAS!$K:$K,INT((ROW()-2)/20)+2))</f>
        <v/>
      </c>
      <c r="M3323" s="0" t="str">
        <f aca="false">IF($A3323="","","Compra no cartão")</f>
        <v/>
      </c>
    </row>
    <row r="3324" customFormat="false" ht="13.5" hidden="false" customHeight="false" outlineLevel="0" collapsed="false">
      <c r="A3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4" s="0" t="str">
        <f aca="false">IF($A3324="","",INDEX(CARTAO_COMPRAS!$C:$C,INT((ROW()-2)/20)+2))</f>
        <v/>
      </c>
      <c r="C3324" s="0" t="str">
        <f aca="false">IF($A3324="","",INDEX(CARTAO_COMPRAS!$D:$D,INT((ROW()-2)/20)+2))</f>
        <v/>
      </c>
      <c r="D3324" s="0" t="str">
        <f aca="false">IF($A3324="","",INDEX(CARTAO_COMPRAS!$E:$E,INT((ROW()-2)/20)+2))</f>
        <v/>
      </c>
      <c r="E3324" s="0" t="str">
        <f aca="false">IF($A3324="","",INDEX(CARTAO_COMPRAS!$H:$H,INT((ROW()-2)/20)+2)+MOD(ROW()-2,20))</f>
        <v/>
      </c>
      <c r="F3324" s="0" t="str">
        <f aca="false">IF($A3324="","",INDEX(CARTAO_COMPRAS!$G:$G,INT((ROW()-2)/20)+2))</f>
        <v/>
      </c>
      <c r="G3324" s="5" t="str">
        <f aca="false">IF($A3324="","",INDEX(CARTAO_COMPRAS!$I:$I,INT((ROW()-2)/20)+2))</f>
        <v/>
      </c>
      <c r="H3324" s="4" t="str">
        <f aca="false">IF($A3324="","",EDATE(INDEX(CARTAO_COMPRAS!$J:$J,INT((ROW()-2)/20)+2),MOD(ROW()-2,20)))</f>
        <v/>
      </c>
      <c r="I3324" s="4" t="str">
        <f aca="false">IF($H3324="","",$H3324-WEEKDAY($H3324,2)+1)</f>
        <v/>
      </c>
      <c r="J3324" s="4" t="str">
        <f aca="false">IF($I3324="","",$I3324+6)</f>
        <v/>
      </c>
      <c r="K3324" s="6" t="str">
        <f aca="false">IF($H3324="","",DATE(YEAR($H3324),MONTH($H3324),1))</f>
        <v/>
      </c>
      <c r="L3324" s="0" t="str">
        <f aca="false">IF($A3324="","",INDEX(CARTAO_COMPRAS!$K:$K,INT((ROW()-2)/20)+2))</f>
        <v/>
      </c>
      <c r="M3324" s="0" t="str">
        <f aca="false">IF($A3324="","","Compra no cartão")</f>
        <v/>
      </c>
    </row>
    <row r="3325" customFormat="false" ht="13.5" hidden="false" customHeight="false" outlineLevel="0" collapsed="false">
      <c r="A3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5" s="0" t="str">
        <f aca="false">IF($A3325="","",INDEX(CARTAO_COMPRAS!$C:$C,INT((ROW()-2)/20)+2))</f>
        <v/>
      </c>
      <c r="C3325" s="0" t="str">
        <f aca="false">IF($A3325="","",INDEX(CARTAO_COMPRAS!$D:$D,INT((ROW()-2)/20)+2))</f>
        <v/>
      </c>
      <c r="D3325" s="0" t="str">
        <f aca="false">IF($A3325="","",INDEX(CARTAO_COMPRAS!$E:$E,INT((ROW()-2)/20)+2))</f>
        <v/>
      </c>
      <c r="E3325" s="0" t="str">
        <f aca="false">IF($A3325="","",INDEX(CARTAO_COMPRAS!$H:$H,INT((ROW()-2)/20)+2)+MOD(ROW()-2,20))</f>
        <v/>
      </c>
      <c r="F3325" s="0" t="str">
        <f aca="false">IF($A3325="","",INDEX(CARTAO_COMPRAS!$G:$G,INT((ROW()-2)/20)+2))</f>
        <v/>
      </c>
      <c r="G3325" s="5" t="str">
        <f aca="false">IF($A3325="","",INDEX(CARTAO_COMPRAS!$I:$I,INT((ROW()-2)/20)+2))</f>
        <v/>
      </c>
      <c r="H3325" s="4" t="str">
        <f aca="false">IF($A3325="","",EDATE(INDEX(CARTAO_COMPRAS!$J:$J,INT((ROW()-2)/20)+2),MOD(ROW()-2,20)))</f>
        <v/>
      </c>
      <c r="I3325" s="4" t="str">
        <f aca="false">IF($H3325="","",$H3325-WEEKDAY($H3325,2)+1)</f>
        <v/>
      </c>
      <c r="J3325" s="4" t="str">
        <f aca="false">IF($I3325="","",$I3325+6)</f>
        <v/>
      </c>
      <c r="K3325" s="6" t="str">
        <f aca="false">IF($H3325="","",DATE(YEAR($H3325),MONTH($H3325),1))</f>
        <v/>
      </c>
      <c r="L3325" s="0" t="str">
        <f aca="false">IF($A3325="","",INDEX(CARTAO_COMPRAS!$K:$K,INT((ROW()-2)/20)+2))</f>
        <v/>
      </c>
      <c r="M3325" s="0" t="str">
        <f aca="false">IF($A3325="","","Compra no cartão")</f>
        <v/>
      </c>
    </row>
    <row r="3326" customFormat="false" ht="13.5" hidden="false" customHeight="false" outlineLevel="0" collapsed="false">
      <c r="A3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6" s="0" t="str">
        <f aca="false">IF($A3326="","",INDEX(CARTAO_COMPRAS!$C:$C,INT((ROW()-2)/20)+2))</f>
        <v/>
      </c>
      <c r="C3326" s="0" t="str">
        <f aca="false">IF($A3326="","",INDEX(CARTAO_COMPRAS!$D:$D,INT((ROW()-2)/20)+2))</f>
        <v/>
      </c>
      <c r="D3326" s="0" t="str">
        <f aca="false">IF($A3326="","",INDEX(CARTAO_COMPRAS!$E:$E,INT((ROW()-2)/20)+2))</f>
        <v/>
      </c>
      <c r="E3326" s="0" t="str">
        <f aca="false">IF($A3326="","",INDEX(CARTAO_COMPRAS!$H:$H,INT((ROW()-2)/20)+2)+MOD(ROW()-2,20))</f>
        <v/>
      </c>
      <c r="F3326" s="0" t="str">
        <f aca="false">IF($A3326="","",INDEX(CARTAO_COMPRAS!$G:$G,INT((ROW()-2)/20)+2))</f>
        <v/>
      </c>
      <c r="G3326" s="5" t="str">
        <f aca="false">IF($A3326="","",INDEX(CARTAO_COMPRAS!$I:$I,INT((ROW()-2)/20)+2))</f>
        <v/>
      </c>
      <c r="H3326" s="4" t="str">
        <f aca="false">IF($A3326="","",EDATE(INDEX(CARTAO_COMPRAS!$J:$J,INT((ROW()-2)/20)+2),MOD(ROW()-2,20)))</f>
        <v/>
      </c>
      <c r="I3326" s="4" t="str">
        <f aca="false">IF($H3326="","",$H3326-WEEKDAY($H3326,2)+1)</f>
        <v/>
      </c>
      <c r="J3326" s="4" t="str">
        <f aca="false">IF($I3326="","",$I3326+6)</f>
        <v/>
      </c>
      <c r="K3326" s="6" t="str">
        <f aca="false">IF($H3326="","",DATE(YEAR($H3326),MONTH($H3326),1))</f>
        <v/>
      </c>
      <c r="L3326" s="0" t="str">
        <f aca="false">IF($A3326="","",INDEX(CARTAO_COMPRAS!$K:$K,INT((ROW()-2)/20)+2))</f>
        <v/>
      </c>
      <c r="M3326" s="0" t="str">
        <f aca="false">IF($A3326="","","Compra no cartão")</f>
        <v/>
      </c>
    </row>
    <row r="3327" customFormat="false" ht="13.5" hidden="false" customHeight="false" outlineLevel="0" collapsed="false">
      <c r="A3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7" s="0" t="str">
        <f aca="false">IF($A3327="","",INDEX(CARTAO_COMPRAS!$C:$C,INT((ROW()-2)/20)+2))</f>
        <v/>
      </c>
      <c r="C3327" s="0" t="str">
        <f aca="false">IF($A3327="","",INDEX(CARTAO_COMPRAS!$D:$D,INT((ROW()-2)/20)+2))</f>
        <v/>
      </c>
      <c r="D3327" s="0" t="str">
        <f aca="false">IF($A3327="","",INDEX(CARTAO_COMPRAS!$E:$E,INT((ROW()-2)/20)+2))</f>
        <v/>
      </c>
      <c r="E3327" s="0" t="str">
        <f aca="false">IF($A3327="","",INDEX(CARTAO_COMPRAS!$H:$H,INT((ROW()-2)/20)+2)+MOD(ROW()-2,20))</f>
        <v/>
      </c>
      <c r="F3327" s="0" t="str">
        <f aca="false">IF($A3327="","",INDEX(CARTAO_COMPRAS!$G:$G,INT((ROW()-2)/20)+2))</f>
        <v/>
      </c>
      <c r="G3327" s="5" t="str">
        <f aca="false">IF($A3327="","",INDEX(CARTAO_COMPRAS!$I:$I,INT((ROW()-2)/20)+2))</f>
        <v/>
      </c>
      <c r="H3327" s="4" t="str">
        <f aca="false">IF($A3327="","",EDATE(INDEX(CARTAO_COMPRAS!$J:$J,INT((ROW()-2)/20)+2),MOD(ROW()-2,20)))</f>
        <v/>
      </c>
      <c r="I3327" s="4" t="str">
        <f aca="false">IF($H3327="","",$H3327-WEEKDAY($H3327,2)+1)</f>
        <v/>
      </c>
      <c r="J3327" s="4" t="str">
        <f aca="false">IF($I3327="","",$I3327+6)</f>
        <v/>
      </c>
      <c r="K3327" s="6" t="str">
        <f aca="false">IF($H3327="","",DATE(YEAR($H3327),MONTH($H3327),1))</f>
        <v/>
      </c>
      <c r="L3327" s="0" t="str">
        <f aca="false">IF($A3327="","",INDEX(CARTAO_COMPRAS!$K:$K,INT((ROW()-2)/20)+2))</f>
        <v/>
      </c>
      <c r="M3327" s="0" t="str">
        <f aca="false">IF($A3327="","","Compra no cartão")</f>
        <v/>
      </c>
    </row>
    <row r="3328" customFormat="false" ht="13.5" hidden="false" customHeight="false" outlineLevel="0" collapsed="false">
      <c r="A3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8" s="0" t="str">
        <f aca="false">IF($A3328="","",INDEX(CARTAO_COMPRAS!$C:$C,INT((ROW()-2)/20)+2))</f>
        <v/>
      </c>
      <c r="C3328" s="0" t="str">
        <f aca="false">IF($A3328="","",INDEX(CARTAO_COMPRAS!$D:$D,INT((ROW()-2)/20)+2))</f>
        <v/>
      </c>
      <c r="D3328" s="0" t="str">
        <f aca="false">IF($A3328="","",INDEX(CARTAO_COMPRAS!$E:$E,INT((ROW()-2)/20)+2))</f>
        <v/>
      </c>
      <c r="E3328" s="0" t="str">
        <f aca="false">IF($A3328="","",INDEX(CARTAO_COMPRAS!$H:$H,INT((ROW()-2)/20)+2)+MOD(ROW()-2,20))</f>
        <v/>
      </c>
      <c r="F3328" s="0" t="str">
        <f aca="false">IF($A3328="","",INDEX(CARTAO_COMPRAS!$G:$G,INT((ROW()-2)/20)+2))</f>
        <v/>
      </c>
      <c r="G3328" s="5" t="str">
        <f aca="false">IF($A3328="","",INDEX(CARTAO_COMPRAS!$I:$I,INT((ROW()-2)/20)+2))</f>
        <v/>
      </c>
      <c r="H3328" s="4" t="str">
        <f aca="false">IF($A3328="","",EDATE(INDEX(CARTAO_COMPRAS!$J:$J,INT((ROW()-2)/20)+2),MOD(ROW()-2,20)))</f>
        <v/>
      </c>
      <c r="I3328" s="4" t="str">
        <f aca="false">IF($H3328="","",$H3328-WEEKDAY($H3328,2)+1)</f>
        <v/>
      </c>
      <c r="J3328" s="4" t="str">
        <f aca="false">IF($I3328="","",$I3328+6)</f>
        <v/>
      </c>
      <c r="K3328" s="6" t="str">
        <f aca="false">IF($H3328="","",DATE(YEAR($H3328),MONTH($H3328),1))</f>
        <v/>
      </c>
      <c r="L3328" s="0" t="str">
        <f aca="false">IF($A3328="","",INDEX(CARTAO_COMPRAS!$K:$K,INT((ROW()-2)/20)+2))</f>
        <v/>
      </c>
      <c r="M3328" s="0" t="str">
        <f aca="false">IF($A3328="","","Compra no cartão")</f>
        <v/>
      </c>
    </row>
    <row r="3329" customFormat="false" ht="13.5" hidden="false" customHeight="false" outlineLevel="0" collapsed="false">
      <c r="A3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29" s="0" t="str">
        <f aca="false">IF($A3329="","",INDEX(CARTAO_COMPRAS!$C:$C,INT((ROW()-2)/20)+2))</f>
        <v/>
      </c>
      <c r="C3329" s="0" t="str">
        <f aca="false">IF($A3329="","",INDEX(CARTAO_COMPRAS!$D:$D,INT((ROW()-2)/20)+2))</f>
        <v/>
      </c>
      <c r="D3329" s="0" t="str">
        <f aca="false">IF($A3329="","",INDEX(CARTAO_COMPRAS!$E:$E,INT((ROW()-2)/20)+2))</f>
        <v/>
      </c>
      <c r="E3329" s="0" t="str">
        <f aca="false">IF($A3329="","",INDEX(CARTAO_COMPRAS!$H:$H,INT((ROW()-2)/20)+2)+MOD(ROW()-2,20))</f>
        <v/>
      </c>
      <c r="F3329" s="0" t="str">
        <f aca="false">IF($A3329="","",INDEX(CARTAO_COMPRAS!$G:$G,INT((ROW()-2)/20)+2))</f>
        <v/>
      </c>
      <c r="G3329" s="5" t="str">
        <f aca="false">IF($A3329="","",INDEX(CARTAO_COMPRAS!$I:$I,INT((ROW()-2)/20)+2))</f>
        <v/>
      </c>
      <c r="H3329" s="4" t="str">
        <f aca="false">IF($A3329="","",EDATE(INDEX(CARTAO_COMPRAS!$J:$J,INT((ROW()-2)/20)+2),MOD(ROW()-2,20)))</f>
        <v/>
      </c>
      <c r="I3329" s="4" t="str">
        <f aca="false">IF($H3329="","",$H3329-WEEKDAY($H3329,2)+1)</f>
        <v/>
      </c>
      <c r="J3329" s="4" t="str">
        <f aca="false">IF($I3329="","",$I3329+6)</f>
        <v/>
      </c>
      <c r="K3329" s="6" t="str">
        <f aca="false">IF($H3329="","",DATE(YEAR($H3329),MONTH($H3329),1))</f>
        <v/>
      </c>
      <c r="L3329" s="0" t="str">
        <f aca="false">IF($A3329="","",INDEX(CARTAO_COMPRAS!$K:$K,INT((ROW()-2)/20)+2))</f>
        <v/>
      </c>
      <c r="M3329" s="0" t="str">
        <f aca="false">IF($A3329="","","Compra no cartão")</f>
        <v/>
      </c>
    </row>
    <row r="3330" customFormat="false" ht="13.5" hidden="false" customHeight="false" outlineLevel="0" collapsed="false">
      <c r="A3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0" s="0" t="str">
        <f aca="false">IF($A3330="","",INDEX(CARTAO_COMPRAS!$C:$C,INT((ROW()-2)/20)+2))</f>
        <v/>
      </c>
      <c r="C3330" s="0" t="str">
        <f aca="false">IF($A3330="","",INDEX(CARTAO_COMPRAS!$D:$D,INT((ROW()-2)/20)+2))</f>
        <v/>
      </c>
      <c r="D3330" s="0" t="str">
        <f aca="false">IF($A3330="","",INDEX(CARTAO_COMPRAS!$E:$E,INT((ROW()-2)/20)+2))</f>
        <v/>
      </c>
      <c r="E3330" s="0" t="str">
        <f aca="false">IF($A3330="","",INDEX(CARTAO_COMPRAS!$H:$H,INT((ROW()-2)/20)+2)+MOD(ROW()-2,20))</f>
        <v/>
      </c>
      <c r="F3330" s="0" t="str">
        <f aca="false">IF($A3330="","",INDEX(CARTAO_COMPRAS!$G:$G,INT((ROW()-2)/20)+2))</f>
        <v/>
      </c>
      <c r="G3330" s="5" t="str">
        <f aca="false">IF($A3330="","",INDEX(CARTAO_COMPRAS!$I:$I,INT((ROW()-2)/20)+2))</f>
        <v/>
      </c>
      <c r="H3330" s="4" t="str">
        <f aca="false">IF($A3330="","",EDATE(INDEX(CARTAO_COMPRAS!$J:$J,INT((ROW()-2)/20)+2),MOD(ROW()-2,20)))</f>
        <v/>
      </c>
      <c r="I3330" s="4" t="str">
        <f aca="false">IF($H3330="","",$H3330-WEEKDAY($H3330,2)+1)</f>
        <v/>
      </c>
      <c r="J3330" s="4" t="str">
        <f aca="false">IF($I3330="","",$I3330+6)</f>
        <v/>
      </c>
      <c r="K3330" s="6" t="str">
        <f aca="false">IF($H3330="","",DATE(YEAR($H3330),MONTH($H3330),1))</f>
        <v/>
      </c>
      <c r="L3330" s="0" t="str">
        <f aca="false">IF($A3330="","",INDEX(CARTAO_COMPRAS!$K:$K,INT((ROW()-2)/20)+2))</f>
        <v/>
      </c>
      <c r="M3330" s="0" t="str">
        <f aca="false">IF($A3330="","","Compra no cartão")</f>
        <v/>
      </c>
    </row>
    <row r="3331" customFormat="false" ht="13.5" hidden="false" customHeight="false" outlineLevel="0" collapsed="false">
      <c r="A3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1" s="0" t="str">
        <f aca="false">IF($A3331="","",INDEX(CARTAO_COMPRAS!$C:$C,INT((ROW()-2)/20)+2))</f>
        <v/>
      </c>
      <c r="C3331" s="0" t="str">
        <f aca="false">IF($A3331="","",INDEX(CARTAO_COMPRAS!$D:$D,INT((ROW()-2)/20)+2))</f>
        <v/>
      </c>
      <c r="D3331" s="0" t="str">
        <f aca="false">IF($A3331="","",INDEX(CARTAO_COMPRAS!$E:$E,INT((ROW()-2)/20)+2))</f>
        <v/>
      </c>
      <c r="E3331" s="0" t="str">
        <f aca="false">IF($A3331="","",INDEX(CARTAO_COMPRAS!$H:$H,INT((ROW()-2)/20)+2)+MOD(ROW()-2,20))</f>
        <v/>
      </c>
      <c r="F3331" s="0" t="str">
        <f aca="false">IF($A3331="","",INDEX(CARTAO_COMPRAS!$G:$G,INT((ROW()-2)/20)+2))</f>
        <v/>
      </c>
      <c r="G3331" s="5" t="str">
        <f aca="false">IF($A3331="","",INDEX(CARTAO_COMPRAS!$I:$I,INT((ROW()-2)/20)+2))</f>
        <v/>
      </c>
      <c r="H3331" s="4" t="str">
        <f aca="false">IF($A3331="","",EDATE(INDEX(CARTAO_COMPRAS!$J:$J,INT((ROW()-2)/20)+2),MOD(ROW()-2,20)))</f>
        <v/>
      </c>
      <c r="I3331" s="4" t="str">
        <f aca="false">IF($H3331="","",$H3331-WEEKDAY($H3331,2)+1)</f>
        <v/>
      </c>
      <c r="J3331" s="4" t="str">
        <f aca="false">IF($I3331="","",$I3331+6)</f>
        <v/>
      </c>
      <c r="K3331" s="6" t="str">
        <f aca="false">IF($H3331="","",DATE(YEAR($H3331),MONTH($H3331),1))</f>
        <v/>
      </c>
      <c r="L3331" s="0" t="str">
        <f aca="false">IF($A3331="","",INDEX(CARTAO_COMPRAS!$K:$K,INT((ROW()-2)/20)+2))</f>
        <v/>
      </c>
      <c r="M3331" s="0" t="str">
        <f aca="false">IF($A3331="","","Compra no cartão")</f>
        <v/>
      </c>
    </row>
    <row r="3332" customFormat="false" ht="13.5" hidden="false" customHeight="false" outlineLevel="0" collapsed="false">
      <c r="A3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2" s="0" t="str">
        <f aca="false">IF($A3332="","",INDEX(CARTAO_COMPRAS!$C:$C,INT((ROW()-2)/20)+2))</f>
        <v/>
      </c>
      <c r="C3332" s="0" t="str">
        <f aca="false">IF($A3332="","",INDEX(CARTAO_COMPRAS!$D:$D,INT((ROW()-2)/20)+2))</f>
        <v/>
      </c>
      <c r="D3332" s="0" t="str">
        <f aca="false">IF($A3332="","",INDEX(CARTAO_COMPRAS!$E:$E,INT((ROW()-2)/20)+2))</f>
        <v/>
      </c>
      <c r="E3332" s="0" t="str">
        <f aca="false">IF($A3332="","",INDEX(CARTAO_COMPRAS!$H:$H,INT((ROW()-2)/20)+2)+MOD(ROW()-2,20))</f>
        <v/>
      </c>
      <c r="F3332" s="0" t="str">
        <f aca="false">IF($A3332="","",INDEX(CARTAO_COMPRAS!$G:$G,INT((ROW()-2)/20)+2))</f>
        <v/>
      </c>
      <c r="G3332" s="5" t="str">
        <f aca="false">IF($A3332="","",INDEX(CARTAO_COMPRAS!$I:$I,INT((ROW()-2)/20)+2))</f>
        <v/>
      </c>
      <c r="H3332" s="4" t="str">
        <f aca="false">IF($A3332="","",EDATE(INDEX(CARTAO_COMPRAS!$J:$J,INT((ROW()-2)/20)+2),MOD(ROW()-2,20)))</f>
        <v/>
      </c>
      <c r="I3332" s="4" t="str">
        <f aca="false">IF($H3332="","",$H3332-WEEKDAY($H3332,2)+1)</f>
        <v/>
      </c>
      <c r="J3332" s="4" t="str">
        <f aca="false">IF($I3332="","",$I3332+6)</f>
        <v/>
      </c>
      <c r="K3332" s="6" t="str">
        <f aca="false">IF($H3332="","",DATE(YEAR($H3332),MONTH($H3332),1))</f>
        <v/>
      </c>
      <c r="L3332" s="0" t="str">
        <f aca="false">IF($A3332="","",INDEX(CARTAO_COMPRAS!$K:$K,INT((ROW()-2)/20)+2))</f>
        <v/>
      </c>
      <c r="M3332" s="0" t="str">
        <f aca="false">IF($A3332="","","Compra no cartão")</f>
        <v/>
      </c>
    </row>
    <row r="3333" customFormat="false" ht="13.5" hidden="false" customHeight="false" outlineLevel="0" collapsed="false">
      <c r="A3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3" s="0" t="str">
        <f aca="false">IF($A3333="","",INDEX(CARTAO_COMPRAS!$C:$C,INT((ROW()-2)/20)+2))</f>
        <v/>
      </c>
      <c r="C3333" s="0" t="str">
        <f aca="false">IF($A3333="","",INDEX(CARTAO_COMPRAS!$D:$D,INT((ROW()-2)/20)+2))</f>
        <v/>
      </c>
      <c r="D3333" s="0" t="str">
        <f aca="false">IF($A3333="","",INDEX(CARTAO_COMPRAS!$E:$E,INT((ROW()-2)/20)+2))</f>
        <v/>
      </c>
      <c r="E3333" s="0" t="str">
        <f aca="false">IF($A3333="","",INDEX(CARTAO_COMPRAS!$H:$H,INT((ROW()-2)/20)+2)+MOD(ROW()-2,20))</f>
        <v/>
      </c>
      <c r="F3333" s="0" t="str">
        <f aca="false">IF($A3333="","",INDEX(CARTAO_COMPRAS!$G:$G,INT((ROW()-2)/20)+2))</f>
        <v/>
      </c>
      <c r="G3333" s="5" t="str">
        <f aca="false">IF($A3333="","",INDEX(CARTAO_COMPRAS!$I:$I,INT((ROW()-2)/20)+2))</f>
        <v/>
      </c>
      <c r="H3333" s="4" t="str">
        <f aca="false">IF($A3333="","",EDATE(INDEX(CARTAO_COMPRAS!$J:$J,INT((ROW()-2)/20)+2),MOD(ROW()-2,20)))</f>
        <v/>
      </c>
      <c r="I3333" s="4" t="str">
        <f aca="false">IF($H3333="","",$H3333-WEEKDAY($H3333,2)+1)</f>
        <v/>
      </c>
      <c r="J3333" s="4" t="str">
        <f aca="false">IF($I3333="","",$I3333+6)</f>
        <v/>
      </c>
      <c r="K3333" s="6" t="str">
        <f aca="false">IF($H3333="","",DATE(YEAR($H3333),MONTH($H3333),1))</f>
        <v/>
      </c>
      <c r="L3333" s="0" t="str">
        <f aca="false">IF($A3333="","",INDEX(CARTAO_COMPRAS!$K:$K,INT((ROW()-2)/20)+2))</f>
        <v/>
      </c>
      <c r="M3333" s="0" t="str">
        <f aca="false">IF($A3333="","","Compra no cartão")</f>
        <v/>
      </c>
    </row>
    <row r="3334" customFormat="false" ht="13.5" hidden="false" customHeight="false" outlineLevel="0" collapsed="false">
      <c r="A3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4" s="0" t="str">
        <f aca="false">IF($A3334="","",INDEX(CARTAO_COMPRAS!$C:$C,INT((ROW()-2)/20)+2))</f>
        <v/>
      </c>
      <c r="C3334" s="0" t="str">
        <f aca="false">IF($A3334="","",INDEX(CARTAO_COMPRAS!$D:$D,INT((ROW()-2)/20)+2))</f>
        <v/>
      </c>
      <c r="D3334" s="0" t="str">
        <f aca="false">IF($A3334="","",INDEX(CARTAO_COMPRAS!$E:$E,INT((ROW()-2)/20)+2))</f>
        <v/>
      </c>
      <c r="E3334" s="0" t="str">
        <f aca="false">IF($A3334="","",INDEX(CARTAO_COMPRAS!$H:$H,INT((ROW()-2)/20)+2)+MOD(ROW()-2,20))</f>
        <v/>
      </c>
      <c r="F3334" s="0" t="str">
        <f aca="false">IF($A3334="","",INDEX(CARTAO_COMPRAS!$G:$G,INT((ROW()-2)/20)+2))</f>
        <v/>
      </c>
      <c r="G3334" s="5" t="str">
        <f aca="false">IF($A3334="","",INDEX(CARTAO_COMPRAS!$I:$I,INT((ROW()-2)/20)+2))</f>
        <v/>
      </c>
      <c r="H3334" s="4" t="str">
        <f aca="false">IF($A3334="","",EDATE(INDEX(CARTAO_COMPRAS!$J:$J,INT((ROW()-2)/20)+2),MOD(ROW()-2,20)))</f>
        <v/>
      </c>
      <c r="I3334" s="4" t="str">
        <f aca="false">IF($H3334="","",$H3334-WEEKDAY($H3334,2)+1)</f>
        <v/>
      </c>
      <c r="J3334" s="4" t="str">
        <f aca="false">IF($I3334="","",$I3334+6)</f>
        <v/>
      </c>
      <c r="K3334" s="6" t="str">
        <f aca="false">IF($H3334="","",DATE(YEAR($H3334),MONTH($H3334),1))</f>
        <v/>
      </c>
      <c r="L3334" s="0" t="str">
        <f aca="false">IF($A3334="","",INDEX(CARTAO_COMPRAS!$K:$K,INT((ROW()-2)/20)+2))</f>
        <v/>
      </c>
      <c r="M3334" s="0" t="str">
        <f aca="false">IF($A3334="","","Compra no cartão")</f>
        <v/>
      </c>
    </row>
    <row r="3335" customFormat="false" ht="13.5" hidden="false" customHeight="false" outlineLevel="0" collapsed="false">
      <c r="A3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5" s="0" t="str">
        <f aca="false">IF($A3335="","",INDEX(CARTAO_COMPRAS!$C:$C,INT((ROW()-2)/20)+2))</f>
        <v/>
      </c>
      <c r="C3335" s="0" t="str">
        <f aca="false">IF($A3335="","",INDEX(CARTAO_COMPRAS!$D:$D,INT((ROW()-2)/20)+2))</f>
        <v/>
      </c>
      <c r="D3335" s="0" t="str">
        <f aca="false">IF($A3335="","",INDEX(CARTAO_COMPRAS!$E:$E,INT((ROW()-2)/20)+2))</f>
        <v/>
      </c>
      <c r="E3335" s="0" t="str">
        <f aca="false">IF($A3335="","",INDEX(CARTAO_COMPRAS!$H:$H,INT((ROW()-2)/20)+2)+MOD(ROW()-2,20))</f>
        <v/>
      </c>
      <c r="F3335" s="0" t="str">
        <f aca="false">IF($A3335="","",INDEX(CARTAO_COMPRAS!$G:$G,INT((ROW()-2)/20)+2))</f>
        <v/>
      </c>
      <c r="G3335" s="5" t="str">
        <f aca="false">IF($A3335="","",INDEX(CARTAO_COMPRAS!$I:$I,INT((ROW()-2)/20)+2))</f>
        <v/>
      </c>
      <c r="H3335" s="4" t="str">
        <f aca="false">IF($A3335="","",EDATE(INDEX(CARTAO_COMPRAS!$J:$J,INT((ROW()-2)/20)+2),MOD(ROW()-2,20)))</f>
        <v/>
      </c>
      <c r="I3335" s="4" t="str">
        <f aca="false">IF($H3335="","",$H3335-WEEKDAY($H3335,2)+1)</f>
        <v/>
      </c>
      <c r="J3335" s="4" t="str">
        <f aca="false">IF($I3335="","",$I3335+6)</f>
        <v/>
      </c>
      <c r="K3335" s="6" t="str">
        <f aca="false">IF($H3335="","",DATE(YEAR($H3335),MONTH($H3335),1))</f>
        <v/>
      </c>
      <c r="L3335" s="0" t="str">
        <f aca="false">IF($A3335="","",INDEX(CARTAO_COMPRAS!$K:$K,INT((ROW()-2)/20)+2))</f>
        <v/>
      </c>
      <c r="M3335" s="0" t="str">
        <f aca="false">IF($A3335="","","Compra no cartão")</f>
        <v/>
      </c>
    </row>
    <row r="3336" customFormat="false" ht="13.5" hidden="false" customHeight="false" outlineLevel="0" collapsed="false">
      <c r="A3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6" s="0" t="str">
        <f aca="false">IF($A3336="","",INDEX(CARTAO_COMPRAS!$C:$C,INT((ROW()-2)/20)+2))</f>
        <v/>
      </c>
      <c r="C3336" s="0" t="str">
        <f aca="false">IF($A3336="","",INDEX(CARTAO_COMPRAS!$D:$D,INT((ROW()-2)/20)+2))</f>
        <v/>
      </c>
      <c r="D3336" s="0" t="str">
        <f aca="false">IF($A3336="","",INDEX(CARTAO_COMPRAS!$E:$E,INT((ROW()-2)/20)+2))</f>
        <v/>
      </c>
      <c r="E3336" s="0" t="str">
        <f aca="false">IF($A3336="","",INDEX(CARTAO_COMPRAS!$H:$H,INT((ROW()-2)/20)+2)+MOD(ROW()-2,20))</f>
        <v/>
      </c>
      <c r="F3336" s="0" t="str">
        <f aca="false">IF($A3336="","",INDEX(CARTAO_COMPRAS!$G:$G,INT((ROW()-2)/20)+2))</f>
        <v/>
      </c>
      <c r="G3336" s="5" t="str">
        <f aca="false">IF($A3336="","",INDEX(CARTAO_COMPRAS!$I:$I,INT((ROW()-2)/20)+2))</f>
        <v/>
      </c>
      <c r="H3336" s="4" t="str">
        <f aca="false">IF($A3336="","",EDATE(INDEX(CARTAO_COMPRAS!$J:$J,INT((ROW()-2)/20)+2),MOD(ROW()-2,20)))</f>
        <v/>
      </c>
      <c r="I3336" s="4" t="str">
        <f aca="false">IF($H3336="","",$H3336-WEEKDAY($H3336,2)+1)</f>
        <v/>
      </c>
      <c r="J3336" s="4" t="str">
        <f aca="false">IF($I3336="","",$I3336+6)</f>
        <v/>
      </c>
      <c r="K3336" s="6" t="str">
        <f aca="false">IF($H3336="","",DATE(YEAR($H3336),MONTH($H3336),1))</f>
        <v/>
      </c>
      <c r="L3336" s="0" t="str">
        <f aca="false">IF($A3336="","",INDEX(CARTAO_COMPRAS!$K:$K,INT((ROW()-2)/20)+2))</f>
        <v/>
      </c>
      <c r="M3336" s="0" t="str">
        <f aca="false">IF($A3336="","","Compra no cartão")</f>
        <v/>
      </c>
    </row>
    <row r="3337" customFormat="false" ht="13.5" hidden="false" customHeight="false" outlineLevel="0" collapsed="false">
      <c r="A3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7" s="0" t="str">
        <f aca="false">IF($A3337="","",INDEX(CARTAO_COMPRAS!$C:$C,INT((ROW()-2)/20)+2))</f>
        <v/>
      </c>
      <c r="C3337" s="0" t="str">
        <f aca="false">IF($A3337="","",INDEX(CARTAO_COMPRAS!$D:$D,INT((ROW()-2)/20)+2))</f>
        <v/>
      </c>
      <c r="D3337" s="0" t="str">
        <f aca="false">IF($A3337="","",INDEX(CARTAO_COMPRAS!$E:$E,INT((ROW()-2)/20)+2))</f>
        <v/>
      </c>
      <c r="E3337" s="0" t="str">
        <f aca="false">IF($A3337="","",INDEX(CARTAO_COMPRAS!$H:$H,INT((ROW()-2)/20)+2)+MOD(ROW()-2,20))</f>
        <v/>
      </c>
      <c r="F3337" s="0" t="str">
        <f aca="false">IF($A3337="","",INDEX(CARTAO_COMPRAS!$G:$G,INT((ROW()-2)/20)+2))</f>
        <v/>
      </c>
      <c r="G3337" s="5" t="str">
        <f aca="false">IF($A3337="","",INDEX(CARTAO_COMPRAS!$I:$I,INT((ROW()-2)/20)+2))</f>
        <v/>
      </c>
      <c r="H3337" s="4" t="str">
        <f aca="false">IF($A3337="","",EDATE(INDEX(CARTAO_COMPRAS!$J:$J,INT((ROW()-2)/20)+2),MOD(ROW()-2,20)))</f>
        <v/>
      </c>
      <c r="I3337" s="4" t="str">
        <f aca="false">IF($H3337="","",$H3337-WEEKDAY($H3337,2)+1)</f>
        <v/>
      </c>
      <c r="J3337" s="4" t="str">
        <f aca="false">IF($I3337="","",$I3337+6)</f>
        <v/>
      </c>
      <c r="K3337" s="6" t="str">
        <f aca="false">IF($H3337="","",DATE(YEAR($H3337),MONTH($H3337),1))</f>
        <v/>
      </c>
      <c r="L3337" s="0" t="str">
        <f aca="false">IF($A3337="","",INDEX(CARTAO_COMPRAS!$K:$K,INT((ROW()-2)/20)+2))</f>
        <v/>
      </c>
      <c r="M3337" s="0" t="str">
        <f aca="false">IF($A3337="","","Compra no cartão")</f>
        <v/>
      </c>
    </row>
    <row r="3338" customFormat="false" ht="13.5" hidden="false" customHeight="false" outlineLevel="0" collapsed="false">
      <c r="A3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8" s="0" t="str">
        <f aca="false">IF($A3338="","",INDEX(CARTAO_COMPRAS!$C:$C,INT((ROW()-2)/20)+2))</f>
        <v/>
      </c>
      <c r="C3338" s="0" t="str">
        <f aca="false">IF($A3338="","",INDEX(CARTAO_COMPRAS!$D:$D,INT((ROW()-2)/20)+2))</f>
        <v/>
      </c>
      <c r="D3338" s="0" t="str">
        <f aca="false">IF($A3338="","",INDEX(CARTAO_COMPRAS!$E:$E,INT((ROW()-2)/20)+2))</f>
        <v/>
      </c>
      <c r="E3338" s="0" t="str">
        <f aca="false">IF($A3338="","",INDEX(CARTAO_COMPRAS!$H:$H,INT((ROW()-2)/20)+2)+MOD(ROW()-2,20))</f>
        <v/>
      </c>
      <c r="F3338" s="0" t="str">
        <f aca="false">IF($A3338="","",INDEX(CARTAO_COMPRAS!$G:$G,INT((ROW()-2)/20)+2))</f>
        <v/>
      </c>
      <c r="G3338" s="5" t="str">
        <f aca="false">IF($A3338="","",INDEX(CARTAO_COMPRAS!$I:$I,INT((ROW()-2)/20)+2))</f>
        <v/>
      </c>
      <c r="H3338" s="4" t="str">
        <f aca="false">IF($A3338="","",EDATE(INDEX(CARTAO_COMPRAS!$J:$J,INT((ROW()-2)/20)+2),MOD(ROW()-2,20)))</f>
        <v/>
      </c>
      <c r="I3338" s="4" t="str">
        <f aca="false">IF($H3338="","",$H3338-WEEKDAY($H3338,2)+1)</f>
        <v/>
      </c>
      <c r="J3338" s="4" t="str">
        <f aca="false">IF($I3338="","",$I3338+6)</f>
        <v/>
      </c>
      <c r="K3338" s="6" t="str">
        <f aca="false">IF($H3338="","",DATE(YEAR($H3338),MONTH($H3338),1))</f>
        <v/>
      </c>
      <c r="L3338" s="0" t="str">
        <f aca="false">IF($A3338="","",INDEX(CARTAO_COMPRAS!$K:$K,INT((ROW()-2)/20)+2))</f>
        <v/>
      </c>
      <c r="M3338" s="0" t="str">
        <f aca="false">IF($A3338="","","Compra no cartão")</f>
        <v/>
      </c>
    </row>
    <row r="3339" customFormat="false" ht="13.5" hidden="false" customHeight="false" outlineLevel="0" collapsed="false">
      <c r="A3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39" s="0" t="str">
        <f aca="false">IF($A3339="","",INDEX(CARTAO_COMPRAS!$C:$C,INT((ROW()-2)/20)+2))</f>
        <v/>
      </c>
      <c r="C3339" s="0" t="str">
        <f aca="false">IF($A3339="","",INDEX(CARTAO_COMPRAS!$D:$D,INT((ROW()-2)/20)+2))</f>
        <v/>
      </c>
      <c r="D3339" s="0" t="str">
        <f aca="false">IF($A3339="","",INDEX(CARTAO_COMPRAS!$E:$E,INT((ROW()-2)/20)+2))</f>
        <v/>
      </c>
      <c r="E3339" s="0" t="str">
        <f aca="false">IF($A3339="","",INDEX(CARTAO_COMPRAS!$H:$H,INT((ROW()-2)/20)+2)+MOD(ROW()-2,20))</f>
        <v/>
      </c>
      <c r="F3339" s="0" t="str">
        <f aca="false">IF($A3339="","",INDEX(CARTAO_COMPRAS!$G:$G,INT((ROW()-2)/20)+2))</f>
        <v/>
      </c>
      <c r="G3339" s="5" t="str">
        <f aca="false">IF($A3339="","",INDEX(CARTAO_COMPRAS!$I:$I,INT((ROW()-2)/20)+2))</f>
        <v/>
      </c>
      <c r="H3339" s="4" t="str">
        <f aca="false">IF($A3339="","",EDATE(INDEX(CARTAO_COMPRAS!$J:$J,INT((ROW()-2)/20)+2),MOD(ROW()-2,20)))</f>
        <v/>
      </c>
      <c r="I3339" s="4" t="str">
        <f aca="false">IF($H3339="","",$H3339-WEEKDAY($H3339,2)+1)</f>
        <v/>
      </c>
      <c r="J3339" s="4" t="str">
        <f aca="false">IF($I3339="","",$I3339+6)</f>
        <v/>
      </c>
      <c r="K3339" s="6" t="str">
        <f aca="false">IF($H3339="","",DATE(YEAR($H3339),MONTH($H3339),1))</f>
        <v/>
      </c>
      <c r="L3339" s="0" t="str">
        <f aca="false">IF($A3339="","",INDEX(CARTAO_COMPRAS!$K:$K,INT((ROW()-2)/20)+2))</f>
        <v/>
      </c>
      <c r="M3339" s="0" t="str">
        <f aca="false">IF($A3339="","","Compra no cartão")</f>
        <v/>
      </c>
    </row>
    <row r="3340" customFormat="false" ht="13.5" hidden="false" customHeight="false" outlineLevel="0" collapsed="false">
      <c r="A3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0" s="0" t="str">
        <f aca="false">IF($A3340="","",INDEX(CARTAO_COMPRAS!$C:$C,INT((ROW()-2)/20)+2))</f>
        <v/>
      </c>
      <c r="C3340" s="0" t="str">
        <f aca="false">IF($A3340="","",INDEX(CARTAO_COMPRAS!$D:$D,INT((ROW()-2)/20)+2))</f>
        <v/>
      </c>
      <c r="D3340" s="0" t="str">
        <f aca="false">IF($A3340="","",INDEX(CARTAO_COMPRAS!$E:$E,INT((ROW()-2)/20)+2))</f>
        <v/>
      </c>
      <c r="E3340" s="0" t="str">
        <f aca="false">IF($A3340="","",INDEX(CARTAO_COMPRAS!$H:$H,INT((ROW()-2)/20)+2)+MOD(ROW()-2,20))</f>
        <v/>
      </c>
      <c r="F3340" s="0" t="str">
        <f aca="false">IF($A3340="","",INDEX(CARTAO_COMPRAS!$G:$G,INT((ROW()-2)/20)+2))</f>
        <v/>
      </c>
      <c r="G3340" s="5" t="str">
        <f aca="false">IF($A3340="","",INDEX(CARTAO_COMPRAS!$I:$I,INT((ROW()-2)/20)+2))</f>
        <v/>
      </c>
      <c r="H3340" s="4" t="str">
        <f aca="false">IF($A3340="","",EDATE(INDEX(CARTAO_COMPRAS!$J:$J,INT((ROW()-2)/20)+2),MOD(ROW()-2,20)))</f>
        <v/>
      </c>
      <c r="I3340" s="4" t="str">
        <f aca="false">IF($H3340="","",$H3340-WEEKDAY($H3340,2)+1)</f>
        <v/>
      </c>
      <c r="J3340" s="4" t="str">
        <f aca="false">IF($I3340="","",$I3340+6)</f>
        <v/>
      </c>
      <c r="K3340" s="6" t="str">
        <f aca="false">IF($H3340="","",DATE(YEAR($H3340),MONTH($H3340),1))</f>
        <v/>
      </c>
      <c r="L3340" s="0" t="str">
        <f aca="false">IF($A3340="","",INDEX(CARTAO_COMPRAS!$K:$K,INT((ROW()-2)/20)+2))</f>
        <v/>
      </c>
      <c r="M3340" s="0" t="str">
        <f aca="false">IF($A3340="","","Compra no cartão")</f>
        <v/>
      </c>
    </row>
    <row r="3341" customFormat="false" ht="13.5" hidden="false" customHeight="false" outlineLevel="0" collapsed="false">
      <c r="A3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1" s="0" t="str">
        <f aca="false">IF($A3341="","",INDEX(CARTAO_COMPRAS!$C:$C,INT((ROW()-2)/20)+2))</f>
        <v/>
      </c>
      <c r="C3341" s="0" t="str">
        <f aca="false">IF($A3341="","",INDEX(CARTAO_COMPRAS!$D:$D,INT((ROW()-2)/20)+2))</f>
        <v/>
      </c>
      <c r="D3341" s="0" t="str">
        <f aca="false">IF($A3341="","",INDEX(CARTAO_COMPRAS!$E:$E,INT((ROW()-2)/20)+2))</f>
        <v/>
      </c>
      <c r="E3341" s="0" t="str">
        <f aca="false">IF($A3341="","",INDEX(CARTAO_COMPRAS!$H:$H,INT((ROW()-2)/20)+2)+MOD(ROW()-2,20))</f>
        <v/>
      </c>
      <c r="F3341" s="0" t="str">
        <f aca="false">IF($A3341="","",INDEX(CARTAO_COMPRAS!$G:$G,INT((ROW()-2)/20)+2))</f>
        <v/>
      </c>
      <c r="G3341" s="5" t="str">
        <f aca="false">IF($A3341="","",INDEX(CARTAO_COMPRAS!$I:$I,INT((ROW()-2)/20)+2))</f>
        <v/>
      </c>
      <c r="H3341" s="4" t="str">
        <f aca="false">IF($A3341="","",EDATE(INDEX(CARTAO_COMPRAS!$J:$J,INT((ROW()-2)/20)+2),MOD(ROW()-2,20)))</f>
        <v/>
      </c>
      <c r="I3341" s="4" t="str">
        <f aca="false">IF($H3341="","",$H3341-WEEKDAY($H3341,2)+1)</f>
        <v/>
      </c>
      <c r="J3341" s="4" t="str">
        <f aca="false">IF($I3341="","",$I3341+6)</f>
        <v/>
      </c>
      <c r="K3341" s="6" t="str">
        <f aca="false">IF($H3341="","",DATE(YEAR($H3341),MONTH($H3341),1))</f>
        <v/>
      </c>
      <c r="L3341" s="0" t="str">
        <f aca="false">IF($A3341="","",INDEX(CARTAO_COMPRAS!$K:$K,INT((ROW()-2)/20)+2))</f>
        <v/>
      </c>
      <c r="M3341" s="0" t="str">
        <f aca="false">IF($A3341="","","Compra no cartão")</f>
        <v/>
      </c>
    </row>
    <row r="3342" customFormat="false" ht="13.5" hidden="false" customHeight="false" outlineLevel="0" collapsed="false">
      <c r="A33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2" s="0" t="str">
        <f aca="false">IF($A3342="","",INDEX(CARTAO_COMPRAS!$C:$C,INT((ROW()-2)/20)+2))</f>
        <v/>
      </c>
      <c r="C3342" s="0" t="str">
        <f aca="false">IF($A3342="","",INDEX(CARTAO_COMPRAS!$D:$D,INT((ROW()-2)/20)+2))</f>
        <v/>
      </c>
      <c r="D3342" s="0" t="str">
        <f aca="false">IF($A3342="","",INDEX(CARTAO_COMPRAS!$E:$E,INT((ROW()-2)/20)+2))</f>
        <v/>
      </c>
      <c r="E3342" s="0" t="str">
        <f aca="false">IF($A3342="","",INDEX(CARTAO_COMPRAS!$H:$H,INT((ROW()-2)/20)+2)+MOD(ROW()-2,20))</f>
        <v/>
      </c>
      <c r="F3342" s="0" t="str">
        <f aca="false">IF($A3342="","",INDEX(CARTAO_COMPRAS!$G:$G,INT((ROW()-2)/20)+2))</f>
        <v/>
      </c>
      <c r="G3342" s="5" t="str">
        <f aca="false">IF($A3342="","",INDEX(CARTAO_COMPRAS!$I:$I,INT((ROW()-2)/20)+2))</f>
        <v/>
      </c>
      <c r="H3342" s="4" t="str">
        <f aca="false">IF($A3342="","",EDATE(INDEX(CARTAO_COMPRAS!$J:$J,INT((ROW()-2)/20)+2),MOD(ROW()-2,20)))</f>
        <v/>
      </c>
      <c r="I3342" s="4" t="str">
        <f aca="false">IF($H3342="","",$H3342-WEEKDAY($H3342,2)+1)</f>
        <v/>
      </c>
      <c r="J3342" s="4" t="str">
        <f aca="false">IF($I3342="","",$I3342+6)</f>
        <v/>
      </c>
      <c r="K3342" s="6" t="str">
        <f aca="false">IF($H3342="","",DATE(YEAR($H3342),MONTH($H3342),1))</f>
        <v/>
      </c>
      <c r="L3342" s="0" t="str">
        <f aca="false">IF($A3342="","",INDEX(CARTAO_COMPRAS!$K:$K,INT((ROW()-2)/20)+2))</f>
        <v/>
      </c>
      <c r="M3342" s="0" t="str">
        <f aca="false">IF($A3342="","","Compra no cartão")</f>
        <v/>
      </c>
    </row>
    <row r="3343" customFormat="false" ht="13.5" hidden="false" customHeight="false" outlineLevel="0" collapsed="false">
      <c r="A3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3" s="0" t="str">
        <f aca="false">IF($A3343="","",INDEX(CARTAO_COMPRAS!$C:$C,INT((ROW()-2)/20)+2))</f>
        <v/>
      </c>
      <c r="C3343" s="0" t="str">
        <f aca="false">IF($A3343="","",INDEX(CARTAO_COMPRAS!$D:$D,INT((ROW()-2)/20)+2))</f>
        <v/>
      </c>
      <c r="D3343" s="0" t="str">
        <f aca="false">IF($A3343="","",INDEX(CARTAO_COMPRAS!$E:$E,INT((ROW()-2)/20)+2))</f>
        <v/>
      </c>
      <c r="E3343" s="0" t="str">
        <f aca="false">IF($A3343="","",INDEX(CARTAO_COMPRAS!$H:$H,INT((ROW()-2)/20)+2)+MOD(ROW()-2,20))</f>
        <v/>
      </c>
      <c r="F3343" s="0" t="str">
        <f aca="false">IF($A3343="","",INDEX(CARTAO_COMPRAS!$G:$G,INT((ROW()-2)/20)+2))</f>
        <v/>
      </c>
      <c r="G3343" s="5" t="str">
        <f aca="false">IF($A3343="","",INDEX(CARTAO_COMPRAS!$I:$I,INT((ROW()-2)/20)+2))</f>
        <v/>
      </c>
      <c r="H3343" s="4" t="str">
        <f aca="false">IF($A3343="","",EDATE(INDEX(CARTAO_COMPRAS!$J:$J,INT((ROW()-2)/20)+2),MOD(ROW()-2,20)))</f>
        <v/>
      </c>
      <c r="I3343" s="4" t="str">
        <f aca="false">IF($H3343="","",$H3343-WEEKDAY($H3343,2)+1)</f>
        <v/>
      </c>
      <c r="J3343" s="4" t="str">
        <f aca="false">IF($I3343="","",$I3343+6)</f>
        <v/>
      </c>
      <c r="K3343" s="6" t="str">
        <f aca="false">IF($H3343="","",DATE(YEAR($H3343),MONTH($H3343),1))</f>
        <v/>
      </c>
      <c r="L3343" s="0" t="str">
        <f aca="false">IF($A3343="","",INDEX(CARTAO_COMPRAS!$K:$K,INT((ROW()-2)/20)+2))</f>
        <v/>
      </c>
      <c r="M3343" s="0" t="str">
        <f aca="false">IF($A3343="","","Compra no cartão")</f>
        <v/>
      </c>
    </row>
    <row r="3344" customFormat="false" ht="13.5" hidden="false" customHeight="false" outlineLevel="0" collapsed="false">
      <c r="A3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4" s="0" t="str">
        <f aca="false">IF($A3344="","",INDEX(CARTAO_COMPRAS!$C:$C,INT((ROW()-2)/20)+2))</f>
        <v/>
      </c>
      <c r="C3344" s="0" t="str">
        <f aca="false">IF($A3344="","",INDEX(CARTAO_COMPRAS!$D:$D,INT((ROW()-2)/20)+2))</f>
        <v/>
      </c>
      <c r="D3344" s="0" t="str">
        <f aca="false">IF($A3344="","",INDEX(CARTAO_COMPRAS!$E:$E,INT((ROW()-2)/20)+2))</f>
        <v/>
      </c>
      <c r="E3344" s="0" t="str">
        <f aca="false">IF($A3344="","",INDEX(CARTAO_COMPRAS!$H:$H,INT((ROW()-2)/20)+2)+MOD(ROW()-2,20))</f>
        <v/>
      </c>
      <c r="F3344" s="0" t="str">
        <f aca="false">IF($A3344="","",INDEX(CARTAO_COMPRAS!$G:$G,INT((ROW()-2)/20)+2))</f>
        <v/>
      </c>
      <c r="G3344" s="5" t="str">
        <f aca="false">IF($A3344="","",INDEX(CARTAO_COMPRAS!$I:$I,INT((ROW()-2)/20)+2))</f>
        <v/>
      </c>
      <c r="H3344" s="4" t="str">
        <f aca="false">IF($A3344="","",EDATE(INDEX(CARTAO_COMPRAS!$J:$J,INT((ROW()-2)/20)+2),MOD(ROW()-2,20)))</f>
        <v/>
      </c>
      <c r="I3344" s="4" t="str">
        <f aca="false">IF($H3344="","",$H3344-WEEKDAY($H3344,2)+1)</f>
        <v/>
      </c>
      <c r="J3344" s="4" t="str">
        <f aca="false">IF($I3344="","",$I3344+6)</f>
        <v/>
      </c>
      <c r="K3344" s="6" t="str">
        <f aca="false">IF($H3344="","",DATE(YEAR($H3344),MONTH($H3344),1))</f>
        <v/>
      </c>
      <c r="L3344" s="0" t="str">
        <f aca="false">IF($A3344="","",INDEX(CARTAO_COMPRAS!$K:$K,INT((ROW()-2)/20)+2))</f>
        <v/>
      </c>
      <c r="M3344" s="0" t="str">
        <f aca="false">IF($A3344="","","Compra no cartão")</f>
        <v/>
      </c>
    </row>
    <row r="3345" customFormat="false" ht="13.5" hidden="false" customHeight="false" outlineLevel="0" collapsed="false">
      <c r="A3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5" s="0" t="str">
        <f aca="false">IF($A3345="","",INDEX(CARTAO_COMPRAS!$C:$C,INT((ROW()-2)/20)+2))</f>
        <v/>
      </c>
      <c r="C3345" s="0" t="str">
        <f aca="false">IF($A3345="","",INDEX(CARTAO_COMPRAS!$D:$D,INT((ROW()-2)/20)+2))</f>
        <v/>
      </c>
      <c r="D3345" s="0" t="str">
        <f aca="false">IF($A3345="","",INDEX(CARTAO_COMPRAS!$E:$E,INT((ROW()-2)/20)+2))</f>
        <v/>
      </c>
      <c r="E3345" s="0" t="str">
        <f aca="false">IF($A3345="","",INDEX(CARTAO_COMPRAS!$H:$H,INT((ROW()-2)/20)+2)+MOD(ROW()-2,20))</f>
        <v/>
      </c>
      <c r="F3345" s="0" t="str">
        <f aca="false">IF($A3345="","",INDEX(CARTAO_COMPRAS!$G:$G,INT((ROW()-2)/20)+2))</f>
        <v/>
      </c>
      <c r="G3345" s="5" t="str">
        <f aca="false">IF($A3345="","",INDEX(CARTAO_COMPRAS!$I:$I,INT((ROW()-2)/20)+2))</f>
        <v/>
      </c>
      <c r="H3345" s="4" t="str">
        <f aca="false">IF($A3345="","",EDATE(INDEX(CARTAO_COMPRAS!$J:$J,INT((ROW()-2)/20)+2),MOD(ROW()-2,20)))</f>
        <v/>
      </c>
      <c r="I3345" s="4" t="str">
        <f aca="false">IF($H3345="","",$H3345-WEEKDAY($H3345,2)+1)</f>
        <v/>
      </c>
      <c r="J3345" s="4" t="str">
        <f aca="false">IF($I3345="","",$I3345+6)</f>
        <v/>
      </c>
      <c r="K3345" s="6" t="str">
        <f aca="false">IF($H3345="","",DATE(YEAR($H3345),MONTH($H3345),1))</f>
        <v/>
      </c>
      <c r="L3345" s="0" t="str">
        <f aca="false">IF($A3345="","",INDEX(CARTAO_COMPRAS!$K:$K,INT((ROW()-2)/20)+2))</f>
        <v/>
      </c>
      <c r="M3345" s="0" t="str">
        <f aca="false">IF($A3345="","","Compra no cartão")</f>
        <v/>
      </c>
    </row>
    <row r="3346" customFormat="false" ht="13.5" hidden="false" customHeight="false" outlineLevel="0" collapsed="false">
      <c r="A3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6" s="0" t="str">
        <f aca="false">IF($A3346="","",INDEX(CARTAO_COMPRAS!$C:$C,INT((ROW()-2)/20)+2))</f>
        <v/>
      </c>
      <c r="C3346" s="0" t="str">
        <f aca="false">IF($A3346="","",INDEX(CARTAO_COMPRAS!$D:$D,INT((ROW()-2)/20)+2))</f>
        <v/>
      </c>
      <c r="D3346" s="0" t="str">
        <f aca="false">IF($A3346="","",INDEX(CARTAO_COMPRAS!$E:$E,INT((ROW()-2)/20)+2))</f>
        <v/>
      </c>
      <c r="E3346" s="0" t="str">
        <f aca="false">IF($A3346="","",INDEX(CARTAO_COMPRAS!$H:$H,INT((ROW()-2)/20)+2)+MOD(ROW()-2,20))</f>
        <v/>
      </c>
      <c r="F3346" s="0" t="str">
        <f aca="false">IF($A3346="","",INDEX(CARTAO_COMPRAS!$G:$G,INT((ROW()-2)/20)+2))</f>
        <v/>
      </c>
      <c r="G3346" s="5" t="str">
        <f aca="false">IF($A3346="","",INDEX(CARTAO_COMPRAS!$I:$I,INT((ROW()-2)/20)+2))</f>
        <v/>
      </c>
      <c r="H3346" s="4" t="str">
        <f aca="false">IF($A3346="","",EDATE(INDEX(CARTAO_COMPRAS!$J:$J,INT((ROW()-2)/20)+2),MOD(ROW()-2,20)))</f>
        <v/>
      </c>
      <c r="I3346" s="4" t="str">
        <f aca="false">IF($H3346="","",$H3346-WEEKDAY($H3346,2)+1)</f>
        <v/>
      </c>
      <c r="J3346" s="4" t="str">
        <f aca="false">IF($I3346="","",$I3346+6)</f>
        <v/>
      </c>
      <c r="K3346" s="6" t="str">
        <f aca="false">IF($H3346="","",DATE(YEAR($H3346),MONTH($H3346),1))</f>
        <v/>
      </c>
      <c r="L3346" s="0" t="str">
        <f aca="false">IF($A3346="","",INDEX(CARTAO_COMPRAS!$K:$K,INT((ROW()-2)/20)+2))</f>
        <v/>
      </c>
      <c r="M3346" s="0" t="str">
        <f aca="false">IF($A3346="","","Compra no cartão")</f>
        <v/>
      </c>
    </row>
    <row r="3347" customFormat="false" ht="13.5" hidden="false" customHeight="false" outlineLevel="0" collapsed="false">
      <c r="A3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7" s="0" t="str">
        <f aca="false">IF($A3347="","",INDEX(CARTAO_COMPRAS!$C:$C,INT((ROW()-2)/20)+2))</f>
        <v/>
      </c>
      <c r="C3347" s="0" t="str">
        <f aca="false">IF($A3347="","",INDEX(CARTAO_COMPRAS!$D:$D,INT((ROW()-2)/20)+2))</f>
        <v/>
      </c>
      <c r="D3347" s="0" t="str">
        <f aca="false">IF($A3347="","",INDEX(CARTAO_COMPRAS!$E:$E,INT((ROW()-2)/20)+2))</f>
        <v/>
      </c>
      <c r="E3347" s="0" t="str">
        <f aca="false">IF($A3347="","",INDEX(CARTAO_COMPRAS!$H:$H,INT((ROW()-2)/20)+2)+MOD(ROW()-2,20))</f>
        <v/>
      </c>
      <c r="F3347" s="0" t="str">
        <f aca="false">IF($A3347="","",INDEX(CARTAO_COMPRAS!$G:$G,INT((ROW()-2)/20)+2))</f>
        <v/>
      </c>
      <c r="G3347" s="5" t="str">
        <f aca="false">IF($A3347="","",INDEX(CARTAO_COMPRAS!$I:$I,INT((ROW()-2)/20)+2))</f>
        <v/>
      </c>
      <c r="H3347" s="4" t="str">
        <f aca="false">IF($A3347="","",EDATE(INDEX(CARTAO_COMPRAS!$J:$J,INT((ROW()-2)/20)+2),MOD(ROW()-2,20)))</f>
        <v/>
      </c>
      <c r="I3347" s="4" t="str">
        <f aca="false">IF($H3347="","",$H3347-WEEKDAY($H3347,2)+1)</f>
        <v/>
      </c>
      <c r="J3347" s="4" t="str">
        <f aca="false">IF($I3347="","",$I3347+6)</f>
        <v/>
      </c>
      <c r="K3347" s="6" t="str">
        <f aca="false">IF($H3347="","",DATE(YEAR($H3347),MONTH($H3347),1))</f>
        <v/>
      </c>
      <c r="L3347" s="0" t="str">
        <f aca="false">IF($A3347="","",INDEX(CARTAO_COMPRAS!$K:$K,INT((ROW()-2)/20)+2))</f>
        <v/>
      </c>
      <c r="M3347" s="0" t="str">
        <f aca="false">IF($A3347="","","Compra no cartão")</f>
        <v/>
      </c>
    </row>
    <row r="3348" customFormat="false" ht="13.5" hidden="false" customHeight="false" outlineLevel="0" collapsed="false">
      <c r="A3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8" s="0" t="str">
        <f aca="false">IF($A3348="","",INDEX(CARTAO_COMPRAS!$C:$C,INT((ROW()-2)/20)+2))</f>
        <v/>
      </c>
      <c r="C3348" s="0" t="str">
        <f aca="false">IF($A3348="","",INDEX(CARTAO_COMPRAS!$D:$D,INT((ROW()-2)/20)+2))</f>
        <v/>
      </c>
      <c r="D3348" s="0" t="str">
        <f aca="false">IF($A3348="","",INDEX(CARTAO_COMPRAS!$E:$E,INT((ROW()-2)/20)+2))</f>
        <v/>
      </c>
      <c r="E3348" s="0" t="str">
        <f aca="false">IF($A3348="","",INDEX(CARTAO_COMPRAS!$H:$H,INT((ROW()-2)/20)+2)+MOD(ROW()-2,20))</f>
        <v/>
      </c>
      <c r="F3348" s="0" t="str">
        <f aca="false">IF($A3348="","",INDEX(CARTAO_COMPRAS!$G:$G,INT((ROW()-2)/20)+2))</f>
        <v/>
      </c>
      <c r="G3348" s="5" t="str">
        <f aca="false">IF($A3348="","",INDEX(CARTAO_COMPRAS!$I:$I,INT((ROW()-2)/20)+2))</f>
        <v/>
      </c>
      <c r="H3348" s="4" t="str">
        <f aca="false">IF($A3348="","",EDATE(INDEX(CARTAO_COMPRAS!$J:$J,INT((ROW()-2)/20)+2),MOD(ROW()-2,20)))</f>
        <v/>
      </c>
      <c r="I3348" s="4" t="str">
        <f aca="false">IF($H3348="","",$H3348-WEEKDAY($H3348,2)+1)</f>
        <v/>
      </c>
      <c r="J3348" s="4" t="str">
        <f aca="false">IF($I3348="","",$I3348+6)</f>
        <v/>
      </c>
      <c r="K3348" s="6" t="str">
        <f aca="false">IF($H3348="","",DATE(YEAR($H3348),MONTH($H3348),1))</f>
        <v/>
      </c>
      <c r="L3348" s="0" t="str">
        <f aca="false">IF($A3348="","",INDEX(CARTAO_COMPRAS!$K:$K,INT((ROW()-2)/20)+2))</f>
        <v/>
      </c>
      <c r="M3348" s="0" t="str">
        <f aca="false">IF($A3348="","","Compra no cartão")</f>
        <v/>
      </c>
    </row>
    <row r="3349" customFormat="false" ht="13.5" hidden="false" customHeight="false" outlineLevel="0" collapsed="false">
      <c r="A3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49" s="0" t="str">
        <f aca="false">IF($A3349="","",INDEX(CARTAO_COMPRAS!$C:$C,INT((ROW()-2)/20)+2))</f>
        <v/>
      </c>
      <c r="C3349" s="0" t="str">
        <f aca="false">IF($A3349="","",INDEX(CARTAO_COMPRAS!$D:$D,INT((ROW()-2)/20)+2))</f>
        <v/>
      </c>
      <c r="D3349" s="0" t="str">
        <f aca="false">IF($A3349="","",INDEX(CARTAO_COMPRAS!$E:$E,INT((ROW()-2)/20)+2))</f>
        <v/>
      </c>
      <c r="E3349" s="0" t="str">
        <f aca="false">IF($A3349="","",INDEX(CARTAO_COMPRAS!$H:$H,INT((ROW()-2)/20)+2)+MOD(ROW()-2,20))</f>
        <v/>
      </c>
      <c r="F3349" s="0" t="str">
        <f aca="false">IF($A3349="","",INDEX(CARTAO_COMPRAS!$G:$G,INT((ROW()-2)/20)+2))</f>
        <v/>
      </c>
      <c r="G3349" s="5" t="str">
        <f aca="false">IF($A3349="","",INDEX(CARTAO_COMPRAS!$I:$I,INT((ROW()-2)/20)+2))</f>
        <v/>
      </c>
      <c r="H3349" s="4" t="str">
        <f aca="false">IF($A3349="","",EDATE(INDEX(CARTAO_COMPRAS!$J:$J,INT((ROW()-2)/20)+2),MOD(ROW()-2,20)))</f>
        <v/>
      </c>
      <c r="I3349" s="4" t="str">
        <f aca="false">IF($H3349="","",$H3349-WEEKDAY($H3349,2)+1)</f>
        <v/>
      </c>
      <c r="J3349" s="4" t="str">
        <f aca="false">IF($I3349="","",$I3349+6)</f>
        <v/>
      </c>
      <c r="K3349" s="6" t="str">
        <f aca="false">IF($H3349="","",DATE(YEAR($H3349),MONTH($H3349),1))</f>
        <v/>
      </c>
      <c r="L3349" s="0" t="str">
        <f aca="false">IF($A3349="","",INDEX(CARTAO_COMPRAS!$K:$K,INT((ROW()-2)/20)+2))</f>
        <v/>
      </c>
      <c r="M3349" s="0" t="str">
        <f aca="false">IF($A3349="","","Compra no cartão")</f>
        <v/>
      </c>
    </row>
    <row r="3350" customFormat="false" ht="13.5" hidden="false" customHeight="false" outlineLevel="0" collapsed="false">
      <c r="A3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0" s="0" t="str">
        <f aca="false">IF($A3350="","",INDEX(CARTAO_COMPRAS!$C:$C,INT((ROW()-2)/20)+2))</f>
        <v/>
      </c>
      <c r="C3350" s="0" t="str">
        <f aca="false">IF($A3350="","",INDEX(CARTAO_COMPRAS!$D:$D,INT((ROW()-2)/20)+2))</f>
        <v/>
      </c>
      <c r="D3350" s="0" t="str">
        <f aca="false">IF($A3350="","",INDEX(CARTAO_COMPRAS!$E:$E,INT((ROW()-2)/20)+2))</f>
        <v/>
      </c>
      <c r="E3350" s="0" t="str">
        <f aca="false">IF($A3350="","",INDEX(CARTAO_COMPRAS!$H:$H,INT((ROW()-2)/20)+2)+MOD(ROW()-2,20))</f>
        <v/>
      </c>
      <c r="F3350" s="0" t="str">
        <f aca="false">IF($A3350="","",INDEX(CARTAO_COMPRAS!$G:$G,INT((ROW()-2)/20)+2))</f>
        <v/>
      </c>
      <c r="G3350" s="5" t="str">
        <f aca="false">IF($A3350="","",INDEX(CARTAO_COMPRAS!$I:$I,INT((ROW()-2)/20)+2))</f>
        <v/>
      </c>
      <c r="H3350" s="4" t="str">
        <f aca="false">IF($A3350="","",EDATE(INDEX(CARTAO_COMPRAS!$J:$J,INT((ROW()-2)/20)+2),MOD(ROW()-2,20)))</f>
        <v/>
      </c>
      <c r="I3350" s="4" t="str">
        <f aca="false">IF($H3350="","",$H3350-WEEKDAY($H3350,2)+1)</f>
        <v/>
      </c>
      <c r="J3350" s="4" t="str">
        <f aca="false">IF($I3350="","",$I3350+6)</f>
        <v/>
      </c>
      <c r="K3350" s="6" t="str">
        <f aca="false">IF($H3350="","",DATE(YEAR($H3350),MONTH($H3350),1))</f>
        <v/>
      </c>
      <c r="L3350" s="0" t="str">
        <f aca="false">IF($A3350="","",INDEX(CARTAO_COMPRAS!$K:$K,INT((ROW()-2)/20)+2))</f>
        <v/>
      </c>
      <c r="M3350" s="0" t="str">
        <f aca="false">IF($A3350="","","Compra no cartão")</f>
        <v/>
      </c>
    </row>
    <row r="3351" customFormat="false" ht="13.5" hidden="false" customHeight="false" outlineLevel="0" collapsed="false">
      <c r="A3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1" s="0" t="str">
        <f aca="false">IF($A3351="","",INDEX(CARTAO_COMPRAS!$C:$C,INT((ROW()-2)/20)+2))</f>
        <v/>
      </c>
      <c r="C3351" s="0" t="str">
        <f aca="false">IF($A3351="","",INDEX(CARTAO_COMPRAS!$D:$D,INT((ROW()-2)/20)+2))</f>
        <v/>
      </c>
      <c r="D3351" s="0" t="str">
        <f aca="false">IF($A3351="","",INDEX(CARTAO_COMPRAS!$E:$E,INT((ROW()-2)/20)+2))</f>
        <v/>
      </c>
      <c r="E3351" s="0" t="str">
        <f aca="false">IF($A3351="","",INDEX(CARTAO_COMPRAS!$H:$H,INT((ROW()-2)/20)+2)+MOD(ROW()-2,20))</f>
        <v/>
      </c>
      <c r="F3351" s="0" t="str">
        <f aca="false">IF($A3351="","",INDEX(CARTAO_COMPRAS!$G:$G,INT((ROW()-2)/20)+2))</f>
        <v/>
      </c>
      <c r="G3351" s="5" t="str">
        <f aca="false">IF($A3351="","",INDEX(CARTAO_COMPRAS!$I:$I,INT((ROW()-2)/20)+2))</f>
        <v/>
      </c>
      <c r="H3351" s="4" t="str">
        <f aca="false">IF($A3351="","",EDATE(INDEX(CARTAO_COMPRAS!$J:$J,INT((ROW()-2)/20)+2),MOD(ROW()-2,20)))</f>
        <v/>
      </c>
      <c r="I3351" s="4" t="str">
        <f aca="false">IF($H3351="","",$H3351-WEEKDAY($H3351,2)+1)</f>
        <v/>
      </c>
      <c r="J3351" s="4" t="str">
        <f aca="false">IF($I3351="","",$I3351+6)</f>
        <v/>
      </c>
      <c r="K3351" s="6" t="str">
        <f aca="false">IF($H3351="","",DATE(YEAR($H3351),MONTH($H3351),1))</f>
        <v/>
      </c>
      <c r="L3351" s="0" t="str">
        <f aca="false">IF($A3351="","",INDEX(CARTAO_COMPRAS!$K:$K,INT((ROW()-2)/20)+2))</f>
        <v/>
      </c>
      <c r="M3351" s="0" t="str">
        <f aca="false">IF($A3351="","","Compra no cartão")</f>
        <v/>
      </c>
    </row>
    <row r="3352" customFormat="false" ht="13.5" hidden="false" customHeight="false" outlineLevel="0" collapsed="false">
      <c r="A3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2" s="0" t="str">
        <f aca="false">IF($A3352="","",INDEX(CARTAO_COMPRAS!$C:$C,INT((ROW()-2)/20)+2))</f>
        <v/>
      </c>
      <c r="C3352" s="0" t="str">
        <f aca="false">IF($A3352="","",INDEX(CARTAO_COMPRAS!$D:$D,INT((ROW()-2)/20)+2))</f>
        <v/>
      </c>
      <c r="D3352" s="0" t="str">
        <f aca="false">IF($A3352="","",INDEX(CARTAO_COMPRAS!$E:$E,INT((ROW()-2)/20)+2))</f>
        <v/>
      </c>
      <c r="E3352" s="0" t="str">
        <f aca="false">IF($A3352="","",INDEX(CARTAO_COMPRAS!$H:$H,INT((ROW()-2)/20)+2)+MOD(ROW()-2,20))</f>
        <v/>
      </c>
      <c r="F3352" s="0" t="str">
        <f aca="false">IF($A3352="","",INDEX(CARTAO_COMPRAS!$G:$G,INT((ROW()-2)/20)+2))</f>
        <v/>
      </c>
      <c r="G3352" s="5" t="str">
        <f aca="false">IF($A3352="","",INDEX(CARTAO_COMPRAS!$I:$I,INT((ROW()-2)/20)+2))</f>
        <v/>
      </c>
      <c r="H3352" s="4" t="str">
        <f aca="false">IF($A3352="","",EDATE(INDEX(CARTAO_COMPRAS!$J:$J,INT((ROW()-2)/20)+2),MOD(ROW()-2,20)))</f>
        <v/>
      </c>
      <c r="I3352" s="4" t="str">
        <f aca="false">IF($H3352="","",$H3352-WEEKDAY($H3352,2)+1)</f>
        <v/>
      </c>
      <c r="J3352" s="4" t="str">
        <f aca="false">IF($I3352="","",$I3352+6)</f>
        <v/>
      </c>
      <c r="K3352" s="6" t="str">
        <f aca="false">IF($H3352="","",DATE(YEAR($H3352),MONTH($H3352),1))</f>
        <v/>
      </c>
      <c r="L3352" s="0" t="str">
        <f aca="false">IF($A3352="","",INDEX(CARTAO_COMPRAS!$K:$K,INT((ROW()-2)/20)+2))</f>
        <v/>
      </c>
      <c r="M3352" s="0" t="str">
        <f aca="false">IF($A3352="","","Compra no cartão")</f>
        <v/>
      </c>
    </row>
    <row r="3353" customFormat="false" ht="13.5" hidden="false" customHeight="false" outlineLevel="0" collapsed="false">
      <c r="A3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3" s="0" t="str">
        <f aca="false">IF($A3353="","",INDEX(CARTAO_COMPRAS!$C:$C,INT((ROW()-2)/20)+2))</f>
        <v/>
      </c>
      <c r="C3353" s="0" t="str">
        <f aca="false">IF($A3353="","",INDEX(CARTAO_COMPRAS!$D:$D,INT((ROW()-2)/20)+2))</f>
        <v/>
      </c>
      <c r="D3353" s="0" t="str">
        <f aca="false">IF($A3353="","",INDEX(CARTAO_COMPRAS!$E:$E,INT((ROW()-2)/20)+2))</f>
        <v/>
      </c>
      <c r="E3353" s="0" t="str">
        <f aca="false">IF($A3353="","",INDEX(CARTAO_COMPRAS!$H:$H,INT((ROW()-2)/20)+2)+MOD(ROW()-2,20))</f>
        <v/>
      </c>
      <c r="F3353" s="0" t="str">
        <f aca="false">IF($A3353="","",INDEX(CARTAO_COMPRAS!$G:$G,INT((ROW()-2)/20)+2))</f>
        <v/>
      </c>
      <c r="G3353" s="5" t="str">
        <f aca="false">IF($A3353="","",INDEX(CARTAO_COMPRAS!$I:$I,INT((ROW()-2)/20)+2))</f>
        <v/>
      </c>
      <c r="H3353" s="4" t="str">
        <f aca="false">IF($A3353="","",EDATE(INDEX(CARTAO_COMPRAS!$J:$J,INT((ROW()-2)/20)+2),MOD(ROW()-2,20)))</f>
        <v/>
      </c>
      <c r="I3353" s="4" t="str">
        <f aca="false">IF($H3353="","",$H3353-WEEKDAY($H3353,2)+1)</f>
        <v/>
      </c>
      <c r="J3353" s="4" t="str">
        <f aca="false">IF($I3353="","",$I3353+6)</f>
        <v/>
      </c>
      <c r="K3353" s="6" t="str">
        <f aca="false">IF($H3353="","",DATE(YEAR($H3353),MONTH($H3353),1))</f>
        <v/>
      </c>
      <c r="L3353" s="0" t="str">
        <f aca="false">IF($A3353="","",INDEX(CARTAO_COMPRAS!$K:$K,INT((ROW()-2)/20)+2))</f>
        <v/>
      </c>
      <c r="M3353" s="0" t="str">
        <f aca="false">IF($A3353="","","Compra no cartão")</f>
        <v/>
      </c>
    </row>
    <row r="3354" customFormat="false" ht="13.5" hidden="false" customHeight="false" outlineLevel="0" collapsed="false">
      <c r="A3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4" s="0" t="str">
        <f aca="false">IF($A3354="","",INDEX(CARTAO_COMPRAS!$C:$C,INT((ROW()-2)/20)+2))</f>
        <v/>
      </c>
      <c r="C3354" s="0" t="str">
        <f aca="false">IF($A3354="","",INDEX(CARTAO_COMPRAS!$D:$D,INT((ROW()-2)/20)+2))</f>
        <v/>
      </c>
      <c r="D3354" s="0" t="str">
        <f aca="false">IF($A3354="","",INDEX(CARTAO_COMPRAS!$E:$E,INT((ROW()-2)/20)+2))</f>
        <v/>
      </c>
      <c r="E3354" s="0" t="str">
        <f aca="false">IF($A3354="","",INDEX(CARTAO_COMPRAS!$H:$H,INT((ROW()-2)/20)+2)+MOD(ROW()-2,20))</f>
        <v/>
      </c>
      <c r="F3354" s="0" t="str">
        <f aca="false">IF($A3354="","",INDEX(CARTAO_COMPRAS!$G:$G,INT((ROW()-2)/20)+2))</f>
        <v/>
      </c>
      <c r="G3354" s="5" t="str">
        <f aca="false">IF($A3354="","",INDEX(CARTAO_COMPRAS!$I:$I,INT((ROW()-2)/20)+2))</f>
        <v/>
      </c>
      <c r="H3354" s="4" t="str">
        <f aca="false">IF($A3354="","",EDATE(INDEX(CARTAO_COMPRAS!$J:$J,INT((ROW()-2)/20)+2),MOD(ROW()-2,20)))</f>
        <v/>
      </c>
      <c r="I3354" s="4" t="str">
        <f aca="false">IF($H3354="","",$H3354-WEEKDAY($H3354,2)+1)</f>
        <v/>
      </c>
      <c r="J3354" s="4" t="str">
        <f aca="false">IF($I3354="","",$I3354+6)</f>
        <v/>
      </c>
      <c r="K3354" s="6" t="str">
        <f aca="false">IF($H3354="","",DATE(YEAR($H3354),MONTH($H3354),1))</f>
        <v/>
      </c>
      <c r="L3354" s="0" t="str">
        <f aca="false">IF($A3354="","",INDEX(CARTAO_COMPRAS!$K:$K,INT((ROW()-2)/20)+2))</f>
        <v/>
      </c>
      <c r="M3354" s="0" t="str">
        <f aca="false">IF($A3354="","","Compra no cartão")</f>
        <v/>
      </c>
    </row>
    <row r="3355" customFormat="false" ht="13.5" hidden="false" customHeight="false" outlineLevel="0" collapsed="false">
      <c r="A3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5" s="0" t="str">
        <f aca="false">IF($A3355="","",INDEX(CARTAO_COMPRAS!$C:$C,INT((ROW()-2)/20)+2))</f>
        <v/>
      </c>
      <c r="C3355" s="0" t="str">
        <f aca="false">IF($A3355="","",INDEX(CARTAO_COMPRAS!$D:$D,INT((ROW()-2)/20)+2))</f>
        <v/>
      </c>
      <c r="D3355" s="0" t="str">
        <f aca="false">IF($A3355="","",INDEX(CARTAO_COMPRAS!$E:$E,INT((ROW()-2)/20)+2))</f>
        <v/>
      </c>
      <c r="E3355" s="0" t="str">
        <f aca="false">IF($A3355="","",INDEX(CARTAO_COMPRAS!$H:$H,INT((ROW()-2)/20)+2)+MOD(ROW()-2,20))</f>
        <v/>
      </c>
      <c r="F3355" s="0" t="str">
        <f aca="false">IF($A3355="","",INDEX(CARTAO_COMPRAS!$G:$G,INT((ROW()-2)/20)+2))</f>
        <v/>
      </c>
      <c r="G3355" s="5" t="str">
        <f aca="false">IF($A3355="","",INDEX(CARTAO_COMPRAS!$I:$I,INT((ROW()-2)/20)+2))</f>
        <v/>
      </c>
      <c r="H3355" s="4" t="str">
        <f aca="false">IF($A3355="","",EDATE(INDEX(CARTAO_COMPRAS!$J:$J,INT((ROW()-2)/20)+2),MOD(ROW()-2,20)))</f>
        <v/>
      </c>
      <c r="I3355" s="4" t="str">
        <f aca="false">IF($H3355="","",$H3355-WEEKDAY($H3355,2)+1)</f>
        <v/>
      </c>
      <c r="J3355" s="4" t="str">
        <f aca="false">IF($I3355="","",$I3355+6)</f>
        <v/>
      </c>
      <c r="K3355" s="6" t="str">
        <f aca="false">IF($H3355="","",DATE(YEAR($H3355),MONTH($H3355),1))</f>
        <v/>
      </c>
      <c r="L3355" s="0" t="str">
        <f aca="false">IF($A3355="","",INDEX(CARTAO_COMPRAS!$K:$K,INT((ROW()-2)/20)+2))</f>
        <v/>
      </c>
      <c r="M3355" s="0" t="str">
        <f aca="false">IF($A3355="","","Compra no cartão")</f>
        <v/>
      </c>
    </row>
    <row r="3356" customFormat="false" ht="13.5" hidden="false" customHeight="false" outlineLevel="0" collapsed="false">
      <c r="A3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6" s="0" t="str">
        <f aca="false">IF($A3356="","",INDEX(CARTAO_COMPRAS!$C:$C,INT((ROW()-2)/20)+2))</f>
        <v/>
      </c>
      <c r="C3356" s="0" t="str">
        <f aca="false">IF($A3356="","",INDEX(CARTAO_COMPRAS!$D:$D,INT((ROW()-2)/20)+2))</f>
        <v/>
      </c>
      <c r="D3356" s="0" t="str">
        <f aca="false">IF($A3356="","",INDEX(CARTAO_COMPRAS!$E:$E,INT((ROW()-2)/20)+2))</f>
        <v/>
      </c>
      <c r="E3356" s="0" t="str">
        <f aca="false">IF($A3356="","",INDEX(CARTAO_COMPRAS!$H:$H,INT((ROW()-2)/20)+2)+MOD(ROW()-2,20))</f>
        <v/>
      </c>
      <c r="F3356" s="0" t="str">
        <f aca="false">IF($A3356="","",INDEX(CARTAO_COMPRAS!$G:$G,INT((ROW()-2)/20)+2))</f>
        <v/>
      </c>
      <c r="G3356" s="5" t="str">
        <f aca="false">IF($A3356="","",INDEX(CARTAO_COMPRAS!$I:$I,INT((ROW()-2)/20)+2))</f>
        <v/>
      </c>
      <c r="H3356" s="4" t="str">
        <f aca="false">IF($A3356="","",EDATE(INDEX(CARTAO_COMPRAS!$J:$J,INT((ROW()-2)/20)+2),MOD(ROW()-2,20)))</f>
        <v/>
      </c>
      <c r="I3356" s="4" t="str">
        <f aca="false">IF($H3356="","",$H3356-WEEKDAY($H3356,2)+1)</f>
        <v/>
      </c>
      <c r="J3356" s="4" t="str">
        <f aca="false">IF($I3356="","",$I3356+6)</f>
        <v/>
      </c>
      <c r="K3356" s="6" t="str">
        <f aca="false">IF($H3356="","",DATE(YEAR($H3356),MONTH($H3356),1))</f>
        <v/>
      </c>
      <c r="L3356" s="0" t="str">
        <f aca="false">IF($A3356="","",INDEX(CARTAO_COMPRAS!$K:$K,INT((ROW()-2)/20)+2))</f>
        <v/>
      </c>
      <c r="M3356" s="0" t="str">
        <f aca="false">IF($A3356="","","Compra no cartão")</f>
        <v/>
      </c>
    </row>
    <row r="3357" customFormat="false" ht="13.5" hidden="false" customHeight="false" outlineLevel="0" collapsed="false">
      <c r="A3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7" s="0" t="str">
        <f aca="false">IF($A3357="","",INDEX(CARTAO_COMPRAS!$C:$C,INT((ROW()-2)/20)+2))</f>
        <v/>
      </c>
      <c r="C3357" s="0" t="str">
        <f aca="false">IF($A3357="","",INDEX(CARTAO_COMPRAS!$D:$D,INT((ROW()-2)/20)+2))</f>
        <v/>
      </c>
      <c r="D3357" s="0" t="str">
        <f aca="false">IF($A3357="","",INDEX(CARTAO_COMPRAS!$E:$E,INT((ROW()-2)/20)+2))</f>
        <v/>
      </c>
      <c r="E3357" s="0" t="str">
        <f aca="false">IF($A3357="","",INDEX(CARTAO_COMPRAS!$H:$H,INT((ROW()-2)/20)+2)+MOD(ROW()-2,20))</f>
        <v/>
      </c>
      <c r="F3357" s="0" t="str">
        <f aca="false">IF($A3357="","",INDEX(CARTAO_COMPRAS!$G:$G,INT((ROW()-2)/20)+2))</f>
        <v/>
      </c>
      <c r="G3357" s="5" t="str">
        <f aca="false">IF($A3357="","",INDEX(CARTAO_COMPRAS!$I:$I,INT((ROW()-2)/20)+2))</f>
        <v/>
      </c>
      <c r="H3357" s="4" t="str">
        <f aca="false">IF($A3357="","",EDATE(INDEX(CARTAO_COMPRAS!$J:$J,INT((ROW()-2)/20)+2),MOD(ROW()-2,20)))</f>
        <v/>
      </c>
      <c r="I3357" s="4" t="str">
        <f aca="false">IF($H3357="","",$H3357-WEEKDAY($H3357,2)+1)</f>
        <v/>
      </c>
      <c r="J3357" s="4" t="str">
        <f aca="false">IF($I3357="","",$I3357+6)</f>
        <v/>
      </c>
      <c r="K3357" s="6" t="str">
        <f aca="false">IF($H3357="","",DATE(YEAR($H3357),MONTH($H3357),1))</f>
        <v/>
      </c>
      <c r="L3357" s="0" t="str">
        <f aca="false">IF($A3357="","",INDEX(CARTAO_COMPRAS!$K:$K,INT((ROW()-2)/20)+2))</f>
        <v/>
      </c>
      <c r="M3357" s="0" t="str">
        <f aca="false">IF($A3357="","","Compra no cartão")</f>
        <v/>
      </c>
    </row>
    <row r="3358" customFormat="false" ht="13.5" hidden="false" customHeight="false" outlineLevel="0" collapsed="false">
      <c r="A3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8" s="0" t="str">
        <f aca="false">IF($A3358="","",INDEX(CARTAO_COMPRAS!$C:$C,INT((ROW()-2)/20)+2))</f>
        <v/>
      </c>
      <c r="C3358" s="0" t="str">
        <f aca="false">IF($A3358="","",INDEX(CARTAO_COMPRAS!$D:$D,INT((ROW()-2)/20)+2))</f>
        <v/>
      </c>
      <c r="D3358" s="0" t="str">
        <f aca="false">IF($A3358="","",INDEX(CARTAO_COMPRAS!$E:$E,INT((ROW()-2)/20)+2))</f>
        <v/>
      </c>
      <c r="E3358" s="0" t="str">
        <f aca="false">IF($A3358="","",INDEX(CARTAO_COMPRAS!$H:$H,INT((ROW()-2)/20)+2)+MOD(ROW()-2,20))</f>
        <v/>
      </c>
      <c r="F3358" s="0" t="str">
        <f aca="false">IF($A3358="","",INDEX(CARTAO_COMPRAS!$G:$G,INT((ROW()-2)/20)+2))</f>
        <v/>
      </c>
      <c r="G3358" s="5" t="str">
        <f aca="false">IF($A3358="","",INDEX(CARTAO_COMPRAS!$I:$I,INT((ROW()-2)/20)+2))</f>
        <v/>
      </c>
      <c r="H3358" s="4" t="str">
        <f aca="false">IF($A3358="","",EDATE(INDEX(CARTAO_COMPRAS!$J:$J,INT((ROW()-2)/20)+2),MOD(ROW()-2,20)))</f>
        <v/>
      </c>
      <c r="I3358" s="4" t="str">
        <f aca="false">IF($H3358="","",$H3358-WEEKDAY($H3358,2)+1)</f>
        <v/>
      </c>
      <c r="J3358" s="4" t="str">
        <f aca="false">IF($I3358="","",$I3358+6)</f>
        <v/>
      </c>
      <c r="K3358" s="6" t="str">
        <f aca="false">IF($H3358="","",DATE(YEAR($H3358),MONTH($H3358),1))</f>
        <v/>
      </c>
      <c r="L3358" s="0" t="str">
        <f aca="false">IF($A3358="","",INDEX(CARTAO_COMPRAS!$K:$K,INT((ROW()-2)/20)+2))</f>
        <v/>
      </c>
      <c r="M3358" s="0" t="str">
        <f aca="false">IF($A3358="","","Compra no cartão")</f>
        <v/>
      </c>
    </row>
    <row r="3359" customFormat="false" ht="13.5" hidden="false" customHeight="false" outlineLevel="0" collapsed="false">
      <c r="A3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59" s="0" t="str">
        <f aca="false">IF($A3359="","",INDEX(CARTAO_COMPRAS!$C:$C,INT((ROW()-2)/20)+2))</f>
        <v/>
      </c>
      <c r="C3359" s="0" t="str">
        <f aca="false">IF($A3359="","",INDEX(CARTAO_COMPRAS!$D:$D,INT((ROW()-2)/20)+2))</f>
        <v/>
      </c>
      <c r="D3359" s="0" t="str">
        <f aca="false">IF($A3359="","",INDEX(CARTAO_COMPRAS!$E:$E,INT((ROW()-2)/20)+2))</f>
        <v/>
      </c>
      <c r="E3359" s="0" t="str">
        <f aca="false">IF($A3359="","",INDEX(CARTAO_COMPRAS!$H:$H,INT((ROW()-2)/20)+2)+MOD(ROW()-2,20))</f>
        <v/>
      </c>
      <c r="F3359" s="0" t="str">
        <f aca="false">IF($A3359="","",INDEX(CARTAO_COMPRAS!$G:$G,INT((ROW()-2)/20)+2))</f>
        <v/>
      </c>
      <c r="G3359" s="5" t="str">
        <f aca="false">IF($A3359="","",INDEX(CARTAO_COMPRAS!$I:$I,INT((ROW()-2)/20)+2))</f>
        <v/>
      </c>
      <c r="H3359" s="4" t="str">
        <f aca="false">IF($A3359="","",EDATE(INDEX(CARTAO_COMPRAS!$J:$J,INT((ROW()-2)/20)+2),MOD(ROW()-2,20)))</f>
        <v/>
      </c>
      <c r="I3359" s="4" t="str">
        <f aca="false">IF($H3359="","",$H3359-WEEKDAY($H3359,2)+1)</f>
        <v/>
      </c>
      <c r="J3359" s="4" t="str">
        <f aca="false">IF($I3359="","",$I3359+6)</f>
        <v/>
      </c>
      <c r="K3359" s="6" t="str">
        <f aca="false">IF($H3359="","",DATE(YEAR($H3359),MONTH($H3359),1))</f>
        <v/>
      </c>
      <c r="L3359" s="0" t="str">
        <f aca="false">IF($A3359="","",INDEX(CARTAO_COMPRAS!$K:$K,INT((ROW()-2)/20)+2))</f>
        <v/>
      </c>
      <c r="M3359" s="0" t="str">
        <f aca="false">IF($A3359="","","Compra no cartão")</f>
        <v/>
      </c>
    </row>
    <row r="3360" customFormat="false" ht="13.5" hidden="false" customHeight="false" outlineLevel="0" collapsed="false">
      <c r="A3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0" s="0" t="str">
        <f aca="false">IF($A3360="","",INDEX(CARTAO_COMPRAS!$C:$C,INT((ROW()-2)/20)+2))</f>
        <v/>
      </c>
      <c r="C3360" s="0" t="str">
        <f aca="false">IF($A3360="","",INDEX(CARTAO_COMPRAS!$D:$D,INT((ROW()-2)/20)+2))</f>
        <v/>
      </c>
      <c r="D3360" s="0" t="str">
        <f aca="false">IF($A3360="","",INDEX(CARTAO_COMPRAS!$E:$E,INT((ROW()-2)/20)+2))</f>
        <v/>
      </c>
      <c r="E3360" s="0" t="str">
        <f aca="false">IF($A3360="","",INDEX(CARTAO_COMPRAS!$H:$H,INT((ROW()-2)/20)+2)+MOD(ROW()-2,20))</f>
        <v/>
      </c>
      <c r="F3360" s="0" t="str">
        <f aca="false">IF($A3360="","",INDEX(CARTAO_COMPRAS!$G:$G,INT((ROW()-2)/20)+2))</f>
        <v/>
      </c>
      <c r="G3360" s="5" t="str">
        <f aca="false">IF($A3360="","",INDEX(CARTAO_COMPRAS!$I:$I,INT((ROW()-2)/20)+2))</f>
        <v/>
      </c>
      <c r="H3360" s="4" t="str">
        <f aca="false">IF($A3360="","",EDATE(INDEX(CARTAO_COMPRAS!$J:$J,INT((ROW()-2)/20)+2),MOD(ROW()-2,20)))</f>
        <v/>
      </c>
      <c r="I3360" s="4" t="str">
        <f aca="false">IF($H3360="","",$H3360-WEEKDAY($H3360,2)+1)</f>
        <v/>
      </c>
      <c r="J3360" s="4" t="str">
        <f aca="false">IF($I3360="","",$I3360+6)</f>
        <v/>
      </c>
      <c r="K3360" s="6" t="str">
        <f aca="false">IF($H3360="","",DATE(YEAR($H3360),MONTH($H3360),1))</f>
        <v/>
      </c>
      <c r="L3360" s="0" t="str">
        <f aca="false">IF($A3360="","",INDEX(CARTAO_COMPRAS!$K:$K,INT((ROW()-2)/20)+2))</f>
        <v/>
      </c>
      <c r="M3360" s="0" t="str">
        <f aca="false">IF($A3360="","","Compra no cartão")</f>
        <v/>
      </c>
    </row>
    <row r="3361" customFormat="false" ht="13.5" hidden="false" customHeight="false" outlineLevel="0" collapsed="false">
      <c r="A3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1" s="0" t="str">
        <f aca="false">IF($A3361="","",INDEX(CARTAO_COMPRAS!$C:$C,INT((ROW()-2)/20)+2))</f>
        <v/>
      </c>
      <c r="C3361" s="0" t="str">
        <f aca="false">IF($A3361="","",INDEX(CARTAO_COMPRAS!$D:$D,INT((ROW()-2)/20)+2))</f>
        <v/>
      </c>
      <c r="D3361" s="0" t="str">
        <f aca="false">IF($A3361="","",INDEX(CARTAO_COMPRAS!$E:$E,INT((ROW()-2)/20)+2))</f>
        <v/>
      </c>
      <c r="E3361" s="0" t="str">
        <f aca="false">IF($A3361="","",INDEX(CARTAO_COMPRAS!$H:$H,INT((ROW()-2)/20)+2)+MOD(ROW()-2,20))</f>
        <v/>
      </c>
      <c r="F3361" s="0" t="str">
        <f aca="false">IF($A3361="","",INDEX(CARTAO_COMPRAS!$G:$G,INT((ROW()-2)/20)+2))</f>
        <v/>
      </c>
      <c r="G3361" s="5" t="str">
        <f aca="false">IF($A3361="","",INDEX(CARTAO_COMPRAS!$I:$I,INT((ROW()-2)/20)+2))</f>
        <v/>
      </c>
      <c r="H3361" s="4" t="str">
        <f aca="false">IF($A3361="","",EDATE(INDEX(CARTAO_COMPRAS!$J:$J,INT((ROW()-2)/20)+2),MOD(ROW()-2,20)))</f>
        <v/>
      </c>
      <c r="I3361" s="4" t="str">
        <f aca="false">IF($H3361="","",$H3361-WEEKDAY($H3361,2)+1)</f>
        <v/>
      </c>
      <c r="J3361" s="4" t="str">
        <f aca="false">IF($I3361="","",$I3361+6)</f>
        <v/>
      </c>
      <c r="K3361" s="6" t="str">
        <f aca="false">IF($H3361="","",DATE(YEAR($H3361),MONTH($H3361),1))</f>
        <v/>
      </c>
      <c r="L3361" s="0" t="str">
        <f aca="false">IF($A3361="","",INDEX(CARTAO_COMPRAS!$K:$K,INT((ROW()-2)/20)+2))</f>
        <v/>
      </c>
      <c r="M3361" s="0" t="str">
        <f aca="false">IF($A3361="","","Compra no cartão")</f>
        <v/>
      </c>
    </row>
    <row r="3362" customFormat="false" ht="13.5" hidden="false" customHeight="false" outlineLevel="0" collapsed="false">
      <c r="A33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2" s="0" t="str">
        <f aca="false">IF($A3362="","",INDEX(CARTAO_COMPRAS!$C:$C,INT((ROW()-2)/20)+2))</f>
        <v/>
      </c>
      <c r="C3362" s="0" t="str">
        <f aca="false">IF($A3362="","",INDEX(CARTAO_COMPRAS!$D:$D,INT((ROW()-2)/20)+2))</f>
        <v/>
      </c>
      <c r="D3362" s="0" t="str">
        <f aca="false">IF($A3362="","",INDEX(CARTAO_COMPRAS!$E:$E,INT((ROW()-2)/20)+2))</f>
        <v/>
      </c>
      <c r="E3362" s="0" t="str">
        <f aca="false">IF($A3362="","",INDEX(CARTAO_COMPRAS!$H:$H,INT((ROW()-2)/20)+2)+MOD(ROW()-2,20))</f>
        <v/>
      </c>
      <c r="F3362" s="0" t="str">
        <f aca="false">IF($A3362="","",INDEX(CARTAO_COMPRAS!$G:$G,INT((ROW()-2)/20)+2))</f>
        <v/>
      </c>
      <c r="G3362" s="5" t="str">
        <f aca="false">IF($A3362="","",INDEX(CARTAO_COMPRAS!$I:$I,INT((ROW()-2)/20)+2))</f>
        <v/>
      </c>
      <c r="H3362" s="4" t="str">
        <f aca="false">IF($A3362="","",EDATE(INDEX(CARTAO_COMPRAS!$J:$J,INT((ROW()-2)/20)+2),MOD(ROW()-2,20)))</f>
        <v/>
      </c>
      <c r="I3362" s="4" t="str">
        <f aca="false">IF($H3362="","",$H3362-WEEKDAY($H3362,2)+1)</f>
        <v/>
      </c>
      <c r="J3362" s="4" t="str">
        <f aca="false">IF($I3362="","",$I3362+6)</f>
        <v/>
      </c>
      <c r="K3362" s="6" t="str">
        <f aca="false">IF($H3362="","",DATE(YEAR($H3362),MONTH($H3362),1))</f>
        <v/>
      </c>
      <c r="L3362" s="0" t="str">
        <f aca="false">IF($A3362="","",INDEX(CARTAO_COMPRAS!$K:$K,INT((ROW()-2)/20)+2))</f>
        <v/>
      </c>
      <c r="M3362" s="0" t="str">
        <f aca="false">IF($A3362="","","Compra no cartão")</f>
        <v/>
      </c>
    </row>
    <row r="3363" customFormat="false" ht="13.5" hidden="false" customHeight="false" outlineLevel="0" collapsed="false">
      <c r="A3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3" s="0" t="str">
        <f aca="false">IF($A3363="","",INDEX(CARTAO_COMPRAS!$C:$C,INT((ROW()-2)/20)+2))</f>
        <v/>
      </c>
      <c r="C3363" s="0" t="str">
        <f aca="false">IF($A3363="","",INDEX(CARTAO_COMPRAS!$D:$D,INT((ROW()-2)/20)+2))</f>
        <v/>
      </c>
      <c r="D3363" s="0" t="str">
        <f aca="false">IF($A3363="","",INDEX(CARTAO_COMPRAS!$E:$E,INT((ROW()-2)/20)+2))</f>
        <v/>
      </c>
      <c r="E3363" s="0" t="str">
        <f aca="false">IF($A3363="","",INDEX(CARTAO_COMPRAS!$H:$H,INT((ROW()-2)/20)+2)+MOD(ROW()-2,20))</f>
        <v/>
      </c>
      <c r="F3363" s="0" t="str">
        <f aca="false">IF($A3363="","",INDEX(CARTAO_COMPRAS!$G:$G,INT((ROW()-2)/20)+2))</f>
        <v/>
      </c>
      <c r="G3363" s="5" t="str">
        <f aca="false">IF($A3363="","",INDEX(CARTAO_COMPRAS!$I:$I,INT((ROW()-2)/20)+2))</f>
        <v/>
      </c>
      <c r="H3363" s="4" t="str">
        <f aca="false">IF($A3363="","",EDATE(INDEX(CARTAO_COMPRAS!$J:$J,INT((ROW()-2)/20)+2),MOD(ROW()-2,20)))</f>
        <v/>
      </c>
      <c r="I3363" s="4" t="str">
        <f aca="false">IF($H3363="","",$H3363-WEEKDAY($H3363,2)+1)</f>
        <v/>
      </c>
      <c r="J3363" s="4" t="str">
        <f aca="false">IF($I3363="","",$I3363+6)</f>
        <v/>
      </c>
      <c r="K3363" s="6" t="str">
        <f aca="false">IF($H3363="","",DATE(YEAR($H3363),MONTH($H3363),1))</f>
        <v/>
      </c>
      <c r="L3363" s="0" t="str">
        <f aca="false">IF($A3363="","",INDEX(CARTAO_COMPRAS!$K:$K,INT((ROW()-2)/20)+2))</f>
        <v/>
      </c>
      <c r="M3363" s="0" t="str">
        <f aca="false">IF($A3363="","","Compra no cartão")</f>
        <v/>
      </c>
    </row>
    <row r="3364" customFormat="false" ht="13.5" hidden="false" customHeight="false" outlineLevel="0" collapsed="false">
      <c r="A3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4" s="0" t="str">
        <f aca="false">IF($A3364="","",INDEX(CARTAO_COMPRAS!$C:$C,INT((ROW()-2)/20)+2))</f>
        <v/>
      </c>
      <c r="C3364" s="0" t="str">
        <f aca="false">IF($A3364="","",INDEX(CARTAO_COMPRAS!$D:$D,INT((ROW()-2)/20)+2))</f>
        <v/>
      </c>
      <c r="D3364" s="0" t="str">
        <f aca="false">IF($A3364="","",INDEX(CARTAO_COMPRAS!$E:$E,INT((ROW()-2)/20)+2))</f>
        <v/>
      </c>
      <c r="E3364" s="0" t="str">
        <f aca="false">IF($A3364="","",INDEX(CARTAO_COMPRAS!$H:$H,INT((ROW()-2)/20)+2)+MOD(ROW()-2,20))</f>
        <v/>
      </c>
      <c r="F3364" s="0" t="str">
        <f aca="false">IF($A3364="","",INDEX(CARTAO_COMPRAS!$G:$G,INT((ROW()-2)/20)+2))</f>
        <v/>
      </c>
      <c r="G3364" s="5" t="str">
        <f aca="false">IF($A3364="","",INDEX(CARTAO_COMPRAS!$I:$I,INT((ROW()-2)/20)+2))</f>
        <v/>
      </c>
      <c r="H3364" s="4" t="str">
        <f aca="false">IF($A3364="","",EDATE(INDEX(CARTAO_COMPRAS!$J:$J,INT((ROW()-2)/20)+2),MOD(ROW()-2,20)))</f>
        <v/>
      </c>
      <c r="I3364" s="4" t="str">
        <f aca="false">IF($H3364="","",$H3364-WEEKDAY($H3364,2)+1)</f>
        <v/>
      </c>
      <c r="J3364" s="4" t="str">
        <f aca="false">IF($I3364="","",$I3364+6)</f>
        <v/>
      </c>
      <c r="K3364" s="6" t="str">
        <f aca="false">IF($H3364="","",DATE(YEAR($H3364),MONTH($H3364),1))</f>
        <v/>
      </c>
      <c r="L3364" s="0" t="str">
        <f aca="false">IF($A3364="","",INDEX(CARTAO_COMPRAS!$K:$K,INT((ROW()-2)/20)+2))</f>
        <v/>
      </c>
      <c r="M3364" s="0" t="str">
        <f aca="false">IF($A3364="","","Compra no cartão")</f>
        <v/>
      </c>
    </row>
    <row r="3365" customFormat="false" ht="13.5" hidden="false" customHeight="false" outlineLevel="0" collapsed="false">
      <c r="A3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5" s="0" t="str">
        <f aca="false">IF($A3365="","",INDEX(CARTAO_COMPRAS!$C:$C,INT((ROW()-2)/20)+2))</f>
        <v/>
      </c>
      <c r="C3365" s="0" t="str">
        <f aca="false">IF($A3365="","",INDEX(CARTAO_COMPRAS!$D:$D,INT((ROW()-2)/20)+2))</f>
        <v/>
      </c>
      <c r="D3365" s="0" t="str">
        <f aca="false">IF($A3365="","",INDEX(CARTAO_COMPRAS!$E:$E,INT((ROW()-2)/20)+2))</f>
        <v/>
      </c>
      <c r="E3365" s="0" t="str">
        <f aca="false">IF($A3365="","",INDEX(CARTAO_COMPRAS!$H:$H,INT((ROW()-2)/20)+2)+MOD(ROW()-2,20))</f>
        <v/>
      </c>
      <c r="F3365" s="0" t="str">
        <f aca="false">IF($A3365="","",INDEX(CARTAO_COMPRAS!$G:$G,INT((ROW()-2)/20)+2))</f>
        <v/>
      </c>
      <c r="G3365" s="5" t="str">
        <f aca="false">IF($A3365="","",INDEX(CARTAO_COMPRAS!$I:$I,INT((ROW()-2)/20)+2))</f>
        <v/>
      </c>
      <c r="H3365" s="4" t="str">
        <f aca="false">IF($A3365="","",EDATE(INDEX(CARTAO_COMPRAS!$J:$J,INT((ROW()-2)/20)+2),MOD(ROW()-2,20)))</f>
        <v/>
      </c>
      <c r="I3365" s="4" t="str">
        <f aca="false">IF($H3365="","",$H3365-WEEKDAY($H3365,2)+1)</f>
        <v/>
      </c>
      <c r="J3365" s="4" t="str">
        <f aca="false">IF($I3365="","",$I3365+6)</f>
        <v/>
      </c>
      <c r="K3365" s="6" t="str">
        <f aca="false">IF($H3365="","",DATE(YEAR($H3365),MONTH($H3365),1))</f>
        <v/>
      </c>
      <c r="L3365" s="0" t="str">
        <f aca="false">IF($A3365="","",INDEX(CARTAO_COMPRAS!$K:$K,INT((ROW()-2)/20)+2))</f>
        <v/>
      </c>
      <c r="M3365" s="0" t="str">
        <f aca="false">IF($A3365="","","Compra no cartão")</f>
        <v/>
      </c>
    </row>
    <row r="3366" customFormat="false" ht="13.5" hidden="false" customHeight="false" outlineLevel="0" collapsed="false">
      <c r="A3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6" s="0" t="str">
        <f aca="false">IF($A3366="","",INDEX(CARTAO_COMPRAS!$C:$C,INT((ROW()-2)/20)+2))</f>
        <v/>
      </c>
      <c r="C3366" s="0" t="str">
        <f aca="false">IF($A3366="","",INDEX(CARTAO_COMPRAS!$D:$D,INT((ROW()-2)/20)+2))</f>
        <v/>
      </c>
      <c r="D3366" s="0" t="str">
        <f aca="false">IF($A3366="","",INDEX(CARTAO_COMPRAS!$E:$E,INT((ROW()-2)/20)+2))</f>
        <v/>
      </c>
      <c r="E3366" s="0" t="str">
        <f aca="false">IF($A3366="","",INDEX(CARTAO_COMPRAS!$H:$H,INT((ROW()-2)/20)+2)+MOD(ROW()-2,20))</f>
        <v/>
      </c>
      <c r="F3366" s="0" t="str">
        <f aca="false">IF($A3366="","",INDEX(CARTAO_COMPRAS!$G:$G,INT((ROW()-2)/20)+2))</f>
        <v/>
      </c>
      <c r="G3366" s="5" t="str">
        <f aca="false">IF($A3366="","",INDEX(CARTAO_COMPRAS!$I:$I,INT((ROW()-2)/20)+2))</f>
        <v/>
      </c>
      <c r="H3366" s="4" t="str">
        <f aca="false">IF($A3366="","",EDATE(INDEX(CARTAO_COMPRAS!$J:$J,INT((ROW()-2)/20)+2),MOD(ROW()-2,20)))</f>
        <v/>
      </c>
      <c r="I3366" s="4" t="str">
        <f aca="false">IF($H3366="","",$H3366-WEEKDAY($H3366,2)+1)</f>
        <v/>
      </c>
      <c r="J3366" s="4" t="str">
        <f aca="false">IF($I3366="","",$I3366+6)</f>
        <v/>
      </c>
      <c r="K3366" s="6" t="str">
        <f aca="false">IF($H3366="","",DATE(YEAR($H3366),MONTH($H3366),1))</f>
        <v/>
      </c>
      <c r="L3366" s="0" t="str">
        <f aca="false">IF($A3366="","",INDEX(CARTAO_COMPRAS!$K:$K,INT((ROW()-2)/20)+2))</f>
        <v/>
      </c>
      <c r="M3366" s="0" t="str">
        <f aca="false">IF($A3366="","","Compra no cartão")</f>
        <v/>
      </c>
    </row>
    <row r="3367" customFormat="false" ht="13.5" hidden="false" customHeight="false" outlineLevel="0" collapsed="false">
      <c r="A3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7" s="0" t="str">
        <f aca="false">IF($A3367="","",INDEX(CARTAO_COMPRAS!$C:$C,INT((ROW()-2)/20)+2))</f>
        <v/>
      </c>
      <c r="C3367" s="0" t="str">
        <f aca="false">IF($A3367="","",INDEX(CARTAO_COMPRAS!$D:$D,INT((ROW()-2)/20)+2))</f>
        <v/>
      </c>
      <c r="D3367" s="0" t="str">
        <f aca="false">IF($A3367="","",INDEX(CARTAO_COMPRAS!$E:$E,INT((ROW()-2)/20)+2))</f>
        <v/>
      </c>
      <c r="E3367" s="0" t="str">
        <f aca="false">IF($A3367="","",INDEX(CARTAO_COMPRAS!$H:$H,INT((ROW()-2)/20)+2)+MOD(ROW()-2,20))</f>
        <v/>
      </c>
      <c r="F3367" s="0" t="str">
        <f aca="false">IF($A3367="","",INDEX(CARTAO_COMPRAS!$G:$G,INT((ROW()-2)/20)+2))</f>
        <v/>
      </c>
      <c r="G3367" s="5" t="str">
        <f aca="false">IF($A3367="","",INDEX(CARTAO_COMPRAS!$I:$I,INT((ROW()-2)/20)+2))</f>
        <v/>
      </c>
      <c r="H3367" s="4" t="str">
        <f aca="false">IF($A3367="","",EDATE(INDEX(CARTAO_COMPRAS!$J:$J,INT((ROW()-2)/20)+2),MOD(ROW()-2,20)))</f>
        <v/>
      </c>
      <c r="I3367" s="4" t="str">
        <f aca="false">IF($H3367="","",$H3367-WEEKDAY($H3367,2)+1)</f>
        <v/>
      </c>
      <c r="J3367" s="4" t="str">
        <f aca="false">IF($I3367="","",$I3367+6)</f>
        <v/>
      </c>
      <c r="K3367" s="6" t="str">
        <f aca="false">IF($H3367="","",DATE(YEAR($H3367),MONTH($H3367),1))</f>
        <v/>
      </c>
      <c r="L3367" s="0" t="str">
        <f aca="false">IF($A3367="","",INDEX(CARTAO_COMPRAS!$K:$K,INT((ROW()-2)/20)+2))</f>
        <v/>
      </c>
      <c r="M3367" s="0" t="str">
        <f aca="false">IF($A3367="","","Compra no cartão")</f>
        <v/>
      </c>
    </row>
    <row r="3368" customFormat="false" ht="13.5" hidden="false" customHeight="false" outlineLevel="0" collapsed="false">
      <c r="A3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8" s="0" t="str">
        <f aca="false">IF($A3368="","",INDEX(CARTAO_COMPRAS!$C:$C,INT((ROW()-2)/20)+2))</f>
        <v/>
      </c>
      <c r="C3368" s="0" t="str">
        <f aca="false">IF($A3368="","",INDEX(CARTAO_COMPRAS!$D:$D,INT((ROW()-2)/20)+2))</f>
        <v/>
      </c>
      <c r="D3368" s="0" t="str">
        <f aca="false">IF($A3368="","",INDEX(CARTAO_COMPRAS!$E:$E,INT((ROW()-2)/20)+2))</f>
        <v/>
      </c>
      <c r="E3368" s="0" t="str">
        <f aca="false">IF($A3368="","",INDEX(CARTAO_COMPRAS!$H:$H,INT((ROW()-2)/20)+2)+MOD(ROW()-2,20))</f>
        <v/>
      </c>
      <c r="F3368" s="0" t="str">
        <f aca="false">IF($A3368="","",INDEX(CARTAO_COMPRAS!$G:$G,INT((ROW()-2)/20)+2))</f>
        <v/>
      </c>
      <c r="G3368" s="5" t="str">
        <f aca="false">IF($A3368="","",INDEX(CARTAO_COMPRAS!$I:$I,INT((ROW()-2)/20)+2))</f>
        <v/>
      </c>
      <c r="H3368" s="4" t="str">
        <f aca="false">IF($A3368="","",EDATE(INDEX(CARTAO_COMPRAS!$J:$J,INT((ROW()-2)/20)+2),MOD(ROW()-2,20)))</f>
        <v/>
      </c>
      <c r="I3368" s="4" t="str">
        <f aca="false">IF($H3368="","",$H3368-WEEKDAY($H3368,2)+1)</f>
        <v/>
      </c>
      <c r="J3368" s="4" t="str">
        <f aca="false">IF($I3368="","",$I3368+6)</f>
        <v/>
      </c>
      <c r="K3368" s="6" t="str">
        <f aca="false">IF($H3368="","",DATE(YEAR($H3368),MONTH($H3368),1))</f>
        <v/>
      </c>
      <c r="L3368" s="0" t="str">
        <f aca="false">IF($A3368="","",INDEX(CARTAO_COMPRAS!$K:$K,INT((ROW()-2)/20)+2))</f>
        <v/>
      </c>
      <c r="M3368" s="0" t="str">
        <f aca="false">IF($A3368="","","Compra no cartão")</f>
        <v/>
      </c>
    </row>
    <row r="3369" customFormat="false" ht="13.5" hidden="false" customHeight="false" outlineLevel="0" collapsed="false">
      <c r="A3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69" s="0" t="str">
        <f aca="false">IF($A3369="","",INDEX(CARTAO_COMPRAS!$C:$C,INT((ROW()-2)/20)+2))</f>
        <v/>
      </c>
      <c r="C3369" s="0" t="str">
        <f aca="false">IF($A3369="","",INDEX(CARTAO_COMPRAS!$D:$D,INT((ROW()-2)/20)+2))</f>
        <v/>
      </c>
      <c r="D3369" s="0" t="str">
        <f aca="false">IF($A3369="","",INDEX(CARTAO_COMPRAS!$E:$E,INT((ROW()-2)/20)+2))</f>
        <v/>
      </c>
      <c r="E3369" s="0" t="str">
        <f aca="false">IF($A3369="","",INDEX(CARTAO_COMPRAS!$H:$H,INT((ROW()-2)/20)+2)+MOD(ROW()-2,20))</f>
        <v/>
      </c>
      <c r="F3369" s="0" t="str">
        <f aca="false">IF($A3369="","",INDEX(CARTAO_COMPRAS!$G:$G,INT((ROW()-2)/20)+2))</f>
        <v/>
      </c>
      <c r="G3369" s="5" t="str">
        <f aca="false">IF($A3369="","",INDEX(CARTAO_COMPRAS!$I:$I,INT((ROW()-2)/20)+2))</f>
        <v/>
      </c>
      <c r="H3369" s="4" t="str">
        <f aca="false">IF($A3369="","",EDATE(INDEX(CARTAO_COMPRAS!$J:$J,INT((ROW()-2)/20)+2),MOD(ROW()-2,20)))</f>
        <v/>
      </c>
      <c r="I3369" s="4" t="str">
        <f aca="false">IF($H3369="","",$H3369-WEEKDAY($H3369,2)+1)</f>
        <v/>
      </c>
      <c r="J3369" s="4" t="str">
        <f aca="false">IF($I3369="","",$I3369+6)</f>
        <v/>
      </c>
      <c r="K3369" s="6" t="str">
        <f aca="false">IF($H3369="","",DATE(YEAR($H3369),MONTH($H3369),1))</f>
        <v/>
      </c>
      <c r="L3369" s="0" t="str">
        <f aca="false">IF($A3369="","",INDEX(CARTAO_COMPRAS!$K:$K,INT((ROW()-2)/20)+2))</f>
        <v/>
      </c>
      <c r="M3369" s="0" t="str">
        <f aca="false">IF($A3369="","","Compra no cartão")</f>
        <v/>
      </c>
    </row>
    <row r="3370" customFormat="false" ht="13.5" hidden="false" customHeight="false" outlineLevel="0" collapsed="false">
      <c r="A3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0" s="0" t="str">
        <f aca="false">IF($A3370="","",INDEX(CARTAO_COMPRAS!$C:$C,INT((ROW()-2)/20)+2))</f>
        <v/>
      </c>
      <c r="C3370" s="0" t="str">
        <f aca="false">IF($A3370="","",INDEX(CARTAO_COMPRAS!$D:$D,INT((ROW()-2)/20)+2))</f>
        <v/>
      </c>
      <c r="D3370" s="0" t="str">
        <f aca="false">IF($A3370="","",INDEX(CARTAO_COMPRAS!$E:$E,INT((ROW()-2)/20)+2))</f>
        <v/>
      </c>
      <c r="E3370" s="0" t="str">
        <f aca="false">IF($A3370="","",INDEX(CARTAO_COMPRAS!$H:$H,INT((ROW()-2)/20)+2)+MOD(ROW()-2,20))</f>
        <v/>
      </c>
      <c r="F3370" s="0" t="str">
        <f aca="false">IF($A3370="","",INDEX(CARTAO_COMPRAS!$G:$G,INT((ROW()-2)/20)+2))</f>
        <v/>
      </c>
      <c r="G3370" s="5" t="str">
        <f aca="false">IF($A3370="","",INDEX(CARTAO_COMPRAS!$I:$I,INT((ROW()-2)/20)+2))</f>
        <v/>
      </c>
      <c r="H3370" s="4" t="str">
        <f aca="false">IF($A3370="","",EDATE(INDEX(CARTAO_COMPRAS!$J:$J,INT((ROW()-2)/20)+2),MOD(ROW()-2,20)))</f>
        <v/>
      </c>
      <c r="I3370" s="4" t="str">
        <f aca="false">IF($H3370="","",$H3370-WEEKDAY($H3370,2)+1)</f>
        <v/>
      </c>
      <c r="J3370" s="4" t="str">
        <f aca="false">IF($I3370="","",$I3370+6)</f>
        <v/>
      </c>
      <c r="K3370" s="6" t="str">
        <f aca="false">IF($H3370="","",DATE(YEAR($H3370),MONTH($H3370),1))</f>
        <v/>
      </c>
      <c r="L3370" s="0" t="str">
        <f aca="false">IF($A3370="","",INDEX(CARTAO_COMPRAS!$K:$K,INT((ROW()-2)/20)+2))</f>
        <v/>
      </c>
      <c r="M3370" s="0" t="str">
        <f aca="false">IF($A3370="","","Compra no cartão")</f>
        <v/>
      </c>
    </row>
    <row r="3371" customFormat="false" ht="13.5" hidden="false" customHeight="false" outlineLevel="0" collapsed="false">
      <c r="A3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1" s="0" t="str">
        <f aca="false">IF($A3371="","",INDEX(CARTAO_COMPRAS!$C:$C,INT((ROW()-2)/20)+2))</f>
        <v/>
      </c>
      <c r="C3371" s="0" t="str">
        <f aca="false">IF($A3371="","",INDEX(CARTAO_COMPRAS!$D:$D,INT((ROW()-2)/20)+2))</f>
        <v/>
      </c>
      <c r="D3371" s="0" t="str">
        <f aca="false">IF($A3371="","",INDEX(CARTAO_COMPRAS!$E:$E,INT((ROW()-2)/20)+2))</f>
        <v/>
      </c>
      <c r="E3371" s="0" t="str">
        <f aca="false">IF($A3371="","",INDEX(CARTAO_COMPRAS!$H:$H,INT((ROW()-2)/20)+2)+MOD(ROW()-2,20))</f>
        <v/>
      </c>
      <c r="F3371" s="0" t="str">
        <f aca="false">IF($A3371="","",INDEX(CARTAO_COMPRAS!$G:$G,INT((ROW()-2)/20)+2))</f>
        <v/>
      </c>
      <c r="G3371" s="5" t="str">
        <f aca="false">IF($A3371="","",INDEX(CARTAO_COMPRAS!$I:$I,INT((ROW()-2)/20)+2))</f>
        <v/>
      </c>
      <c r="H3371" s="4" t="str">
        <f aca="false">IF($A3371="","",EDATE(INDEX(CARTAO_COMPRAS!$J:$J,INT((ROW()-2)/20)+2),MOD(ROW()-2,20)))</f>
        <v/>
      </c>
      <c r="I3371" s="4" t="str">
        <f aca="false">IF($H3371="","",$H3371-WEEKDAY($H3371,2)+1)</f>
        <v/>
      </c>
      <c r="J3371" s="4" t="str">
        <f aca="false">IF($I3371="","",$I3371+6)</f>
        <v/>
      </c>
      <c r="K3371" s="6" t="str">
        <f aca="false">IF($H3371="","",DATE(YEAR($H3371),MONTH($H3371),1))</f>
        <v/>
      </c>
      <c r="L3371" s="0" t="str">
        <f aca="false">IF($A3371="","",INDEX(CARTAO_COMPRAS!$K:$K,INT((ROW()-2)/20)+2))</f>
        <v/>
      </c>
      <c r="M3371" s="0" t="str">
        <f aca="false">IF($A3371="","","Compra no cartão")</f>
        <v/>
      </c>
    </row>
    <row r="3372" customFormat="false" ht="13.5" hidden="false" customHeight="false" outlineLevel="0" collapsed="false">
      <c r="A3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2" s="0" t="str">
        <f aca="false">IF($A3372="","",INDEX(CARTAO_COMPRAS!$C:$C,INT((ROW()-2)/20)+2))</f>
        <v/>
      </c>
      <c r="C3372" s="0" t="str">
        <f aca="false">IF($A3372="","",INDEX(CARTAO_COMPRAS!$D:$D,INT((ROW()-2)/20)+2))</f>
        <v/>
      </c>
      <c r="D3372" s="0" t="str">
        <f aca="false">IF($A3372="","",INDEX(CARTAO_COMPRAS!$E:$E,INT((ROW()-2)/20)+2))</f>
        <v/>
      </c>
      <c r="E3372" s="0" t="str">
        <f aca="false">IF($A3372="","",INDEX(CARTAO_COMPRAS!$H:$H,INT((ROW()-2)/20)+2)+MOD(ROW()-2,20))</f>
        <v/>
      </c>
      <c r="F3372" s="0" t="str">
        <f aca="false">IF($A3372="","",INDEX(CARTAO_COMPRAS!$G:$G,INT((ROW()-2)/20)+2))</f>
        <v/>
      </c>
      <c r="G3372" s="5" t="str">
        <f aca="false">IF($A3372="","",INDEX(CARTAO_COMPRAS!$I:$I,INT((ROW()-2)/20)+2))</f>
        <v/>
      </c>
      <c r="H3372" s="4" t="str">
        <f aca="false">IF($A3372="","",EDATE(INDEX(CARTAO_COMPRAS!$J:$J,INT((ROW()-2)/20)+2),MOD(ROW()-2,20)))</f>
        <v/>
      </c>
      <c r="I3372" s="4" t="str">
        <f aca="false">IF($H3372="","",$H3372-WEEKDAY($H3372,2)+1)</f>
        <v/>
      </c>
      <c r="J3372" s="4" t="str">
        <f aca="false">IF($I3372="","",$I3372+6)</f>
        <v/>
      </c>
      <c r="K3372" s="6" t="str">
        <f aca="false">IF($H3372="","",DATE(YEAR($H3372),MONTH($H3372),1))</f>
        <v/>
      </c>
      <c r="L3372" s="0" t="str">
        <f aca="false">IF($A3372="","",INDEX(CARTAO_COMPRAS!$K:$K,INT((ROW()-2)/20)+2))</f>
        <v/>
      </c>
      <c r="M3372" s="0" t="str">
        <f aca="false">IF($A3372="","","Compra no cartão")</f>
        <v/>
      </c>
    </row>
    <row r="3373" customFormat="false" ht="13.5" hidden="false" customHeight="false" outlineLevel="0" collapsed="false">
      <c r="A3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3" s="0" t="str">
        <f aca="false">IF($A3373="","",INDEX(CARTAO_COMPRAS!$C:$C,INT((ROW()-2)/20)+2))</f>
        <v/>
      </c>
      <c r="C3373" s="0" t="str">
        <f aca="false">IF($A3373="","",INDEX(CARTAO_COMPRAS!$D:$D,INT((ROW()-2)/20)+2))</f>
        <v/>
      </c>
      <c r="D3373" s="0" t="str">
        <f aca="false">IF($A3373="","",INDEX(CARTAO_COMPRAS!$E:$E,INT((ROW()-2)/20)+2))</f>
        <v/>
      </c>
      <c r="E3373" s="0" t="str">
        <f aca="false">IF($A3373="","",INDEX(CARTAO_COMPRAS!$H:$H,INT((ROW()-2)/20)+2)+MOD(ROW()-2,20))</f>
        <v/>
      </c>
      <c r="F3373" s="0" t="str">
        <f aca="false">IF($A3373="","",INDEX(CARTAO_COMPRAS!$G:$G,INT((ROW()-2)/20)+2))</f>
        <v/>
      </c>
      <c r="G3373" s="5" t="str">
        <f aca="false">IF($A3373="","",INDEX(CARTAO_COMPRAS!$I:$I,INT((ROW()-2)/20)+2))</f>
        <v/>
      </c>
      <c r="H3373" s="4" t="str">
        <f aca="false">IF($A3373="","",EDATE(INDEX(CARTAO_COMPRAS!$J:$J,INT((ROW()-2)/20)+2),MOD(ROW()-2,20)))</f>
        <v/>
      </c>
      <c r="I3373" s="4" t="str">
        <f aca="false">IF($H3373="","",$H3373-WEEKDAY($H3373,2)+1)</f>
        <v/>
      </c>
      <c r="J3373" s="4" t="str">
        <f aca="false">IF($I3373="","",$I3373+6)</f>
        <v/>
      </c>
      <c r="K3373" s="6" t="str">
        <f aca="false">IF($H3373="","",DATE(YEAR($H3373),MONTH($H3373),1))</f>
        <v/>
      </c>
      <c r="L3373" s="0" t="str">
        <f aca="false">IF($A3373="","",INDEX(CARTAO_COMPRAS!$K:$K,INT((ROW()-2)/20)+2))</f>
        <v/>
      </c>
      <c r="M3373" s="0" t="str">
        <f aca="false">IF($A3373="","","Compra no cartão")</f>
        <v/>
      </c>
    </row>
    <row r="3374" customFormat="false" ht="13.5" hidden="false" customHeight="false" outlineLevel="0" collapsed="false">
      <c r="A3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4" s="0" t="str">
        <f aca="false">IF($A3374="","",INDEX(CARTAO_COMPRAS!$C:$C,INT((ROW()-2)/20)+2))</f>
        <v/>
      </c>
      <c r="C3374" s="0" t="str">
        <f aca="false">IF($A3374="","",INDEX(CARTAO_COMPRAS!$D:$D,INT((ROW()-2)/20)+2))</f>
        <v/>
      </c>
      <c r="D3374" s="0" t="str">
        <f aca="false">IF($A3374="","",INDEX(CARTAO_COMPRAS!$E:$E,INT((ROW()-2)/20)+2))</f>
        <v/>
      </c>
      <c r="E3374" s="0" t="str">
        <f aca="false">IF($A3374="","",INDEX(CARTAO_COMPRAS!$H:$H,INT((ROW()-2)/20)+2)+MOD(ROW()-2,20))</f>
        <v/>
      </c>
      <c r="F3374" s="0" t="str">
        <f aca="false">IF($A3374="","",INDEX(CARTAO_COMPRAS!$G:$G,INT((ROW()-2)/20)+2))</f>
        <v/>
      </c>
      <c r="G3374" s="5" t="str">
        <f aca="false">IF($A3374="","",INDEX(CARTAO_COMPRAS!$I:$I,INT((ROW()-2)/20)+2))</f>
        <v/>
      </c>
      <c r="H3374" s="4" t="str">
        <f aca="false">IF($A3374="","",EDATE(INDEX(CARTAO_COMPRAS!$J:$J,INT((ROW()-2)/20)+2),MOD(ROW()-2,20)))</f>
        <v/>
      </c>
      <c r="I3374" s="4" t="str">
        <f aca="false">IF($H3374="","",$H3374-WEEKDAY($H3374,2)+1)</f>
        <v/>
      </c>
      <c r="J3374" s="4" t="str">
        <f aca="false">IF($I3374="","",$I3374+6)</f>
        <v/>
      </c>
      <c r="K3374" s="6" t="str">
        <f aca="false">IF($H3374="","",DATE(YEAR($H3374),MONTH($H3374),1))</f>
        <v/>
      </c>
      <c r="L3374" s="0" t="str">
        <f aca="false">IF($A3374="","",INDEX(CARTAO_COMPRAS!$K:$K,INT((ROW()-2)/20)+2))</f>
        <v/>
      </c>
      <c r="M3374" s="0" t="str">
        <f aca="false">IF($A3374="","","Compra no cartão")</f>
        <v/>
      </c>
    </row>
    <row r="3375" customFormat="false" ht="13.5" hidden="false" customHeight="false" outlineLevel="0" collapsed="false">
      <c r="A3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5" s="0" t="str">
        <f aca="false">IF($A3375="","",INDEX(CARTAO_COMPRAS!$C:$C,INT((ROW()-2)/20)+2))</f>
        <v/>
      </c>
      <c r="C3375" s="0" t="str">
        <f aca="false">IF($A3375="","",INDEX(CARTAO_COMPRAS!$D:$D,INT((ROW()-2)/20)+2))</f>
        <v/>
      </c>
      <c r="D3375" s="0" t="str">
        <f aca="false">IF($A3375="","",INDEX(CARTAO_COMPRAS!$E:$E,INT((ROW()-2)/20)+2))</f>
        <v/>
      </c>
      <c r="E3375" s="0" t="str">
        <f aca="false">IF($A3375="","",INDEX(CARTAO_COMPRAS!$H:$H,INT((ROW()-2)/20)+2)+MOD(ROW()-2,20))</f>
        <v/>
      </c>
      <c r="F3375" s="0" t="str">
        <f aca="false">IF($A3375="","",INDEX(CARTAO_COMPRAS!$G:$G,INT((ROW()-2)/20)+2))</f>
        <v/>
      </c>
      <c r="G3375" s="5" t="str">
        <f aca="false">IF($A3375="","",INDEX(CARTAO_COMPRAS!$I:$I,INT((ROW()-2)/20)+2))</f>
        <v/>
      </c>
      <c r="H3375" s="4" t="str">
        <f aca="false">IF($A3375="","",EDATE(INDEX(CARTAO_COMPRAS!$J:$J,INT((ROW()-2)/20)+2),MOD(ROW()-2,20)))</f>
        <v/>
      </c>
      <c r="I3375" s="4" t="str">
        <f aca="false">IF($H3375="","",$H3375-WEEKDAY($H3375,2)+1)</f>
        <v/>
      </c>
      <c r="J3375" s="4" t="str">
        <f aca="false">IF($I3375="","",$I3375+6)</f>
        <v/>
      </c>
      <c r="K3375" s="6" t="str">
        <f aca="false">IF($H3375="","",DATE(YEAR($H3375),MONTH($H3375),1))</f>
        <v/>
      </c>
      <c r="L3375" s="0" t="str">
        <f aca="false">IF($A3375="","",INDEX(CARTAO_COMPRAS!$K:$K,INT((ROW()-2)/20)+2))</f>
        <v/>
      </c>
      <c r="M3375" s="0" t="str">
        <f aca="false">IF($A3375="","","Compra no cartão")</f>
        <v/>
      </c>
    </row>
    <row r="3376" customFormat="false" ht="13.5" hidden="false" customHeight="false" outlineLevel="0" collapsed="false">
      <c r="A3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6" s="0" t="str">
        <f aca="false">IF($A3376="","",INDEX(CARTAO_COMPRAS!$C:$C,INT((ROW()-2)/20)+2))</f>
        <v/>
      </c>
      <c r="C3376" s="0" t="str">
        <f aca="false">IF($A3376="","",INDEX(CARTAO_COMPRAS!$D:$D,INT((ROW()-2)/20)+2))</f>
        <v/>
      </c>
      <c r="D3376" s="0" t="str">
        <f aca="false">IF($A3376="","",INDEX(CARTAO_COMPRAS!$E:$E,INT((ROW()-2)/20)+2))</f>
        <v/>
      </c>
      <c r="E3376" s="0" t="str">
        <f aca="false">IF($A3376="","",INDEX(CARTAO_COMPRAS!$H:$H,INT((ROW()-2)/20)+2)+MOD(ROW()-2,20))</f>
        <v/>
      </c>
      <c r="F3376" s="0" t="str">
        <f aca="false">IF($A3376="","",INDEX(CARTAO_COMPRAS!$G:$G,INT((ROW()-2)/20)+2))</f>
        <v/>
      </c>
      <c r="G3376" s="5" t="str">
        <f aca="false">IF($A3376="","",INDEX(CARTAO_COMPRAS!$I:$I,INT((ROW()-2)/20)+2))</f>
        <v/>
      </c>
      <c r="H3376" s="4" t="str">
        <f aca="false">IF($A3376="","",EDATE(INDEX(CARTAO_COMPRAS!$J:$J,INT((ROW()-2)/20)+2),MOD(ROW()-2,20)))</f>
        <v/>
      </c>
      <c r="I3376" s="4" t="str">
        <f aca="false">IF($H3376="","",$H3376-WEEKDAY($H3376,2)+1)</f>
        <v/>
      </c>
      <c r="J3376" s="4" t="str">
        <f aca="false">IF($I3376="","",$I3376+6)</f>
        <v/>
      </c>
      <c r="K3376" s="6" t="str">
        <f aca="false">IF($H3376="","",DATE(YEAR($H3376),MONTH($H3376),1))</f>
        <v/>
      </c>
      <c r="L3376" s="0" t="str">
        <f aca="false">IF($A3376="","",INDEX(CARTAO_COMPRAS!$K:$K,INT((ROW()-2)/20)+2))</f>
        <v/>
      </c>
      <c r="M3376" s="0" t="str">
        <f aca="false">IF($A3376="","","Compra no cartão")</f>
        <v/>
      </c>
    </row>
    <row r="3377" customFormat="false" ht="13.5" hidden="false" customHeight="false" outlineLevel="0" collapsed="false">
      <c r="A3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7" s="0" t="str">
        <f aca="false">IF($A3377="","",INDEX(CARTAO_COMPRAS!$C:$C,INT((ROW()-2)/20)+2))</f>
        <v/>
      </c>
      <c r="C3377" s="0" t="str">
        <f aca="false">IF($A3377="","",INDEX(CARTAO_COMPRAS!$D:$D,INT((ROW()-2)/20)+2))</f>
        <v/>
      </c>
      <c r="D3377" s="0" t="str">
        <f aca="false">IF($A3377="","",INDEX(CARTAO_COMPRAS!$E:$E,INT((ROW()-2)/20)+2))</f>
        <v/>
      </c>
      <c r="E3377" s="0" t="str">
        <f aca="false">IF($A3377="","",INDEX(CARTAO_COMPRAS!$H:$H,INT((ROW()-2)/20)+2)+MOD(ROW()-2,20))</f>
        <v/>
      </c>
      <c r="F3377" s="0" t="str">
        <f aca="false">IF($A3377="","",INDEX(CARTAO_COMPRAS!$G:$G,INT((ROW()-2)/20)+2))</f>
        <v/>
      </c>
      <c r="G3377" s="5" t="str">
        <f aca="false">IF($A3377="","",INDEX(CARTAO_COMPRAS!$I:$I,INT((ROW()-2)/20)+2))</f>
        <v/>
      </c>
      <c r="H3377" s="4" t="str">
        <f aca="false">IF($A3377="","",EDATE(INDEX(CARTAO_COMPRAS!$J:$J,INT((ROW()-2)/20)+2),MOD(ROW()-2,20)))</f>
        <v/>
      </c>
      <c r="I3377" s="4" t="str">
        <f aca="false">IF($H3377="","",$H3377-WEEKDAY($H3377,2)+1)</f>
        <v/>
      </c>
      <c r="J3377" s="4" t="str">
        <f aca="false">IF($I3377="","",$I3377+6)</f>
        <v/>
      </c>
      <c r="K3377" s="6" t="str">
        <f aca="false">IF($H3377="","",DATE(YEAR($H3377),MONTH($H3377),1))</f>
        <v/>
      </c>
      <c r="L3377" s="0" t="str">
        <f aca="false">IF($A3377="","",INDEX(CARTAO_COMPRAS!$K:$K,INT((ROW()-2)/20)+2))</f>
        <v/>
      </c>
      <c r="M3377" s="0" t="str">
        <f aca="false">IF($A3377="","","Compra no cartão")</f>
        <v/>
      </c>
    </row>
    <row r="3378" customFormat="false" ht="13.5" hidden="false" customHeight="false" outlineLevel="0" collapsed="false">
      <c r="A3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8" s="0" t="str">
        <f aca="false">IF($A3378="","",INDEX(CARTAO_COMPRAS!$C:$C,INT((ROW()-2)/20)+2))</f>
        <v/>
      </c>
      <c r="C3378" s="0" t="str">
        <f aca="false">IF($A3378="","",INDEX(CARTAO_COMPRAS!$D:$D,INT((ROW()-2)/20)+2))</f>
        <v/>
      </c>
      <c r="D3378" s="0" t="str">
        <f aca="false">IF($A3378="","",INDEX(CARTAO_COMPRAS!$E:$E,INT((ROW()-2)/20)+2))</f>
        <v/>
      </c>
      <c r="E3378" s="0" t="str">
        <f aca="false">IF($A3378="","",INDEX(CARTAO_COMPRAS!$H:$H,INT((ROW()-2)/20)+2)+MOD(ROW()-2,20))</f>
        <v/>
      </c>
      <c r="F3378" s="0" t="str">
        <f aca="false">IF($A3378="","",INDEX(CARTAO_COMPRAS!$G:$G,INT((ROW()-2)/20)+2))</f>
        <v/>
      </c>
      <c r="G3378" s="5" t="str">
        <f aca="false">IF($A3378="","",INDEX(CARTAO_COMPRAS!$I:$I,INT((ROW()-2)/20)+2))</f>
        <v/>
      </c>
      <c r="H3378" s="4" t="str">
        <f aca="false">IF($A3378="","",EDATE(INDEX(CARTAO_COMPRAS!$J:$J,INT((ROW()-2)/20)+2),MOD(ROW()-2,20)))</f>
        <v/>
      </c>
      <c r="I3378" s="4" t="str">
        <f aca="false">IF($H3378="","",$H3378-WEEKDAY($H3378,2)+1)</f>
        <v/>
      </c>
      <c r="J3378" s="4" t="str">
        <f aca="false">IF($I3378="","",$I3378+6)</f>
        <v/>
      </c>
      <c r="K3378" s="6" t="str">
        <f aca="false">IF($H3378="","",DATE(YEAR($H3378),MONTH($H3378),1))</f>
        <v/>
      </c>
      <c r="L3378" s="0" t="str">
        <f aca="false">IF($A3378="","",INDEX(CARTAO_COMPRAS!$K:$K,INT((ROW()-2)/20)+2))</f>
        <v/>
      </c>
      <c r="M3378" s="0" t="str">
        <f aca="false">IF($A3378="","","Compra no cartão")</f>
        <v/>
      </c>
    </row>
    <row r="3379" customFormat="false" ht="13.5" hidden="false" customHeight="false" outlineLevel="0" collapsed="false">
      <c r="A3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79" s="0" t="str">
        <f aca="false">IF($A3379="","",INDEX(CARTAO_COMPRAS!$C:$C,INT((ROW()-2)/20)+2))</f>
        <v/>
      </c>
      <c r="C3379" s="0" t="str">
        <f aca="false">IF($A3379="","",INDEX(CARTAO_COMPRAS!$D:$D,INT((ROW()-2)/20)+2))</f>
        <v/>
      </c>
      <c r="D3379" s="0" t="str">
        <f aca="false">IF($A3379="","",INDEX(CARTAO_COMPRAS!$E:$E,INT((ROW()-2)/20)+2))</f>
        <v/>
      </c>
      <c r="E3379" s="0" t="str">
        <f aca="false">IF($A3379="","",INDEX(CARTAO_COMPRAS!$H:$H,INT((ROW()-2)/20)+2)+MOD(ROW()-2,20))</f>
        <v/>
      </c>
      <c r="F3379" s="0" t="str">
        <f aca="false">IF($A3379="","",INDEX(CARTAO_COMPRAS!$G:$G,INT((ROW()-2)/20)+2))</f>
        <v/>
      </c>
      <c r="G3379" s="5" t="str">
        <f aca="false">IF($A3379="","",INDEX(CARTAO_COMPRAS!$I:$I,INT((ROW()-2)/20)+2))</f>
        <v/>
      </c>
      <c r="H3379" s="4" t="str">
        <f aca="false">IF($A3379="","",EDATE(INDEX(CARTAO_COMPRAS!$J:$J,INT((ROW()-2)/20)+2),MOD(ROW()-2,20)))</f>
        <v/>
      </c>
      <c r="I3379" s="4" t="str">
        <f aca="false">IF($H3379="","",$H3379-WEEKDAY($H3379,2)+1)</f>
        <v/>
      </c>
      <c r="J3379" s="4" t="str">
        <f aca="false">IF($I3379="","",$I3379+6)</f>
        <v/>
      </c>
      <c r="K3379" s="6" t="str">
        <f aca="false">IF($H3379="","",DATE(YEAR($H3379),MONTH($H3379),1))</f>
        <v/>
      </c>
      <c r="L3379" s="0" t="str">
        <f aca="false">IF($A3379="","",INDEX(CARTAO_COMPRAS!$K:$K,INT((ROW()-2)/20)+2))</f>
        <v/>
      </c>
      <c r="M3379" s="0" t="str">
        <f aca="false">IF($A3379="","","Compra no cartão")</f>
        <v/>
      </c>
    </row>
    <row r="3380" customFormat="false" ht="13.5" hidden="false" customHeight="false" outlineLevel="0" collapsed="false">
      <c r="A3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0" s="0" t="str">
        <f aca="false">IF($A3380="","",INDEX(CARTAO_COMPRAS!$C:$C,INT((ROW()-2)/20)+2))</f>
        <v/>
      </c>
      <c r="C3380" s="0" t="str">
        <f aca="false">IF($A3380="","",INDEX(CARTAO_COMPRAS!$D:$D,INT((ROW()-2)/20)+2))</f>
        <v/>
      </c>
      <c r="D3380" s="0" t="str">
        <f aca="false">IF($A3380="","",INDEX(CARTAO_COMPRAS!$E:$E,INT((ROW()-2)/20)+2))</f>
        <v/>
      </c>
      <c r="E3380" s="0" t="str">
        <f aca="false">IF($A3380="","",INDEX(CARTAO_COMPRAS!$H:$H,INT((ROW()-2)/20)+2)+MOD(ROW()-2,20))</f>
        <v/>
      </c>
      <c r="F3380" s="0" t="str">
        <f aca="false">IF($A3380="","",INDEX(CARTAO_COMPRAS!$G:$G,INT((ROW()-2)/20)+2))</f>
        <v/>
      </c>
      <c r="G3380" s="5" t="str">
        <f aca="false">IF($A3380="","",INDEX(CARTAO_COMPRAS!$I:$I,INT((ROW()-2)/20)+2))</f>
        <v/>
      </c>
      <c r="H3380" s="4" t="str">
        <f aca="false">IF($A3380="","",EDATE(INDEX(CARTAO_COMPRAS!$J:$J,INT((ROW()-2)/20)+2),MOD(ROW()-2,20)))</f>
        <v/>
      </c>
      <c r="I3380" s="4" t="str">
        <f aca="false">IF($H3380="","",$H3380-WEEKDAY($H3380,2)+1)</f>
        <v/>
      </c>
      <c r="J3380" s="4" t="str">
        <f aca="false">IF($I3380="","",$I3380+6)</f>
        <v/>
      </c>
      <c r="K3380" s="6" t="str">
        <f aca="false">IF($H3380="","",DATE(YEAR($H3380),MONTH($H3380),1))</f>
        <v/>
      </c>
      <c r="L3380" s="0" t="str">
        <f aca="false">IF($A3380="","",INDEX(CARTAO_COMPRAS!$K:$K,INT((ROW()-2)/20)+2))</f>
        <v/>
      </c>
      <c r="M3380" s="0" t="str">
        <f aca="false">IF($A3380="","","Compra no cartão")</f>
        <v/>
      </c>
    </row>
    <row r="3381" customFormat="false" ht="13.5" hidden="false" customHeight="false" outlineLevel="0" collapsed="false">
      <c r="A3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1" s="0" t="str">
        <f aca="false">IF($A3381="","",INDEX(CARTAO_COMPRAS!$C:$C,INT((ROW()-2)/20)+2))</f>
        <v/>
      </c>
      <c r="C3381" s="0" t="str">
        <f aca="false">IF($A3381="","",INDEX(CARTAO_COMPRAS!$D:$D,INT((ROW()-2)/20)+2))</f>
        <v/>
      </c>
      <c r="D3381" s="0" t="str">
        <f aca="false">IF($A3381="","",INDEX(CARTAO_COMPRAS!$E:$E,INT((ROW()-2)/20)+2))</f>
        <v/>
      </c>
      <c r="E3381" s="0" t="str">
        <f aca="false">IF($A3381="","",INDEX(CARTAO_COMPRAS!$H:$H,INT((ROW()-2)/20)+2)+MOD(ROW()-2,20))</f>
        <v/>
      </c>
      <c r="F3381" s="0" t="str">
        <f aca="false">IF($A3381="","",INDEX(CARTAO_COMPRAS!$G:$G,INT((ROW()-2)/20)+2))</f>
        <v/>
      </c>
      <c r="G3381" s="5" t="str">
        <f aca="false">IF($A3381="","",INDEX(CARTAO_COMPRAS!$I:$I,INT((ROW()-2)/20)+2))</f>
        <v/>
      </c>
      <c r="H3381" s="4" t="str">
        <f aca="false">IF($A3381="","",EDATE(INDEX(CARTAO_COMPRAS!$J:$J,INT((ROW()-2)/20)+2),MOD(ROW()-2,20)))</f>
        <v/>
      </c>
      <c r="I3381" s="4" t="str">
        <f aca="false">IF($H3381="","",$H3381-WEEKDAY($H3381,2)+1)</f>
        <v/>
      </c>
      <c r="J3381" s="4" t="str">
        <f aca="false">IF($I3381="","",$I3381+6)</f>
        <v/>
      </c>
      <c r="K3381" s="6" t="str">
        <f aca="false">IF($H3381="","",DATE(YEAR($H3381),MONTH($H3381),1))</f>
        <v/>
      </c>
      <c r="L3381" s="0" t="str">
        <f aca="false">IF($A3381="","",INDEX(CARTAO_COMPRAS!$K:$K,INT((ROW()-2)/20)+2))</f>
        <v/>
      </c>
      <c r="M3381" s="0" t="str">
        <f aca="false">IF($A3381="","","Compra no cartão")</f>
        <v/>
      </c>
    </row>
    <row r="3382" customFormat="false" ht="13.5" hidden="false" customHeight="false" outlineLevel="0" collapsed="false">
      <c r="A33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2" s="0" t="str">
        <f aca="false">IF($A3382="","",INDEX(CARTAO_COMPRAS!$C:$C,INT((ROW()-2)/20)+2))</f>
        <v/>
      </c>
      <c r="C3382" s="0" t="str">
        <f aca="false">IF($A3382="","",INDEX(CARTAO_COMPRAS!$D:$D,INT((ROW()-2)/20)+2))</f>
        <v/>
      </c>
      <c r="D3382" s="0" t="str">
        <f aca="false">IF($A3382="","",INDEX(CARTAO_COMPRAS!$E:$E,INT((ROW()-2)/20)+2))</f>
        <v/>
      </c>
      <c r="E3382" s="0" t="str">
        <f aca="false">IF($A3382="","",INDEX(CARTAO_COMPRAS!$H:$H,INT((ROW()-2)/20)+2)+MOD(ROW()-2,20))</f>
        <v/>
      </c>
      <c r="F3382" s="0" t="str">
        <f aca="false">IF($A3382="","",INDEX(CARTAO_COMPRAS!$G:$G,INT((ROW()-2)/20)+2))</f>
        <v/>
      </c>
      <c r="G3382" s="5" t="str">
        <f aca="false">IF($A3382="","",INDEX(CARTAO_COMPRAS!$I:$I,INT((ROW()-2)/20)+2))</f>
        <v/>
      </c>
      <c r="H3382" s="4" t="str">
        <f aca="false">IF($A3382="","",EDATE(INDEX(CARTAO_COMPRAS!$J:$J,INT((ROW()-2)/20)+2),MOD(ROW()-2,20)))</f>
        <v/>
      </c>
      <c r="I3382" s="4" t="str">
        <f aca="false">IF($H3382="","",$H3382-WEEKDAY($H3382,2)+1)</f>
        <v/>
      </c>
      <c r="J3382" s="4" t="str">
        <f aca="false">IF($I3382="","",$I3382+6)</f>
        <v/>
      </c>
      <c r="K3382" s="6" t="str">
        <f aca="false">IF($H3382="","",DATE(YEAR($H3382),MONTH($H3382),1))</f>
        <v/>
      </c>
      <c r="L3382" s="0" t="str">
        <f aca="false">IF($A3382="","",INDEX(CARTAO_COMPRAS!$K:$K,INT((ROW()-2)/20)+2))</f>
        <v/>
      </c>
      <c r="M3382" s="0" t="str">
        <f aca="false">IF($A3382="","","Compra no cartão")</f>
        <v/>
      </c>
    </row>
    <row r="3383" customFormat="false" ht="13.5" hidden="false" customHeight="false" outlineLevel="0" collapsed="false">
      <c r="A3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3" s="0" t="str">
        <f aca="false">IF($A3383="","",INDEX(CARTAO_COMPRAS!$C:$C,INT((ROW()-2)/20)+2))</f>
        <v/>
      </c>
      <c r="C3383" s="0" t="str">
        <f aca="false">IF($A3383="","",INDEX(CARTAO_COMPRAS!$D:$D,INT((ROW()-2)/20)+2))</f>
        <v/>
      </c>
      <c r="D3383" s="0" t="str">
        <f aca="false">IF($A3383="","",INDEX(CARTAO_COMPRAS!$E:$E,INT((ROW()-2)/20)+2))</f>
        <v/>
      </c>
      <c r="E3383" s="0" t="str">
        <f aca="false">IF($A3383="","",INDEX(CARTAO_COMPRAS!$H:$H,INT((ROW()-2)/20)+2)+MOD(ROW()-2,20))</f>
        <v/>
      </c>
      <c r="F3383" s="0" t="str">
        <f aca="false">IF($A3383="","",INDEX(CARTAO_COMPRAS!$G:$G,INT((ROW()-2)/20)+2))</f>
        <v/>
      </c>
      <c r="G3383" s="5" t="str">
        <f aca="false">IF($A3383="","",INDEX(CARTAO_COMPRAS!$I:$I,INT((ROW()-2)/20)+2))</f>
        <v/>
      </c>
      <c r="H3383" s="4" t="str">
        <f aca="false">IF($A3383="","",EDATE(INDEX(CARTAO_COMPRAS!$J:$J,INT((ROW()-2)/20)+2),MOD(ROW()-2,20)))</f>
        <v/>
      </c>
      <c r="I3383" s="4" t="str">
        <f aca="false">IF($H3383="","",$H3383-WEEKDAY($H3383,2)+1)</f>
        <v/>
      </c>
      <c r="J3383" s="4" t="str">
        <f aca="false">IF($I3383="","",$I3383+6)</f>
        <v/>
      </c>
      <c r="K3383" s="6" t="str">
        <f aca="false">IF($H3383="","",DATE(YEAR($H3383),MONTH($H3383),1))</f>
        <v/>
      </c>
      <c r="L3383" s="0" t="str">
        <f aca="false">IF($A3383="","",INDEX(CARTAO_COMPRAS!$K:$K,INT((ROW()-2)/20)+2))</f>
        <v/>
      </c>
      <c r="M3383" s="0" t="str">
        <f aca="false">IF($A3383="","","Compra no cartão")</f>
        <v/>
      </c>
    </row>
    <row r="3384" customFormat="false" ht="13.5" hidden="false" customHeight="false" outlineLevel="0" collapsed="false">
      <c r="A3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4" s="0" t="str">
        <f aca="false">IF($A3384="","",INDEX(CARTAO_COMPRAS!$C:$C,INT((ROW()-2)/20)+2))</f>
        <v/>
      </c>
      <c r="C3384" s="0" t="str">
        <f aca="false">IF($A3384="","",INDEX(CARTAO_COMPRAS!$D:$D,INT((ROW()-2)/20)+2))</f>
        <v/>
      </c>
      <c r="D3384" s="0" t="str">
        <f aca="false">IF($A3384="","",INDEX(CARTAO_COMPRAS!$E:$E,INT((ROW()-2)/20)+2))</f>
        <v/>
      </c>
      <c r="E3384" s="0" t="str">
        <f aca="false">IF($A3384="","",INDEX(CARTAO_COMPRAS!$H:$H,INT((ROW()-2)/20)+2)+MOD(ROW()-2,20))</f>
        <v/>
      </c>
      <c r="F3384" s="0" t="str">
        <f aca="false">IF($A3384="","",INDEX(CARTAO_COMPRAS!$G:$G,INT((ROW()-2)/20)+2))</f>
        <v/>
      </c>
      <c r="G3384" s="5" t="str">
        <f aca="false">IF($A3384="","",INDEX(CARTAO_COMPRAS!$I:$I,INT((ROW()-2)/20)+2))</f>
        <v/>
      </c>
      <c r="H3384" s="4" t="str">
        <f aca="false">IF($A3384="","",EDATE(INDEX(CARTAO_COMPRAS!$J:$J,INT((ROW()-2)/20)+2),MOD(ROW()-2,20)))</f>
        <v/>
      </c>
      <c r="I3384" s="4" t="str">
        <f aca="false">IF($H3384="","",$H3384-WEEKDAY($H3384,2)+1)</f>
        <v/>
      </c>
      <c r="J3384" s="4" t="str">
        <f aca="false">IF($I3384="","",$I3384+6)</f>
        <v/>
      </c>
      <c r="K3384" s="6" t="str">
        <f aca="false">IF($H3384="","",DATE(YEAR($H3384),MONTH($H3384),1))</f>
        <v/>
      </c>
      <c r="L3384" s="0" t="str">
        <f aca="false">IF($A3384="","",INDEX(CARTAO_COMPRAS!$K:$K,INT((ROW()-2)/20)+2))</f>
        <v/>
      </c>
      <c r="M3384" s="0" t="str">
        <f aca="false">IF($A3384="","","Compra no cartão")</f>
        <v/>
      </c>
    </row>
    <row r="3385" customFormat="false" ht="13.5" hidden="false" customHeight="false" outlineLevel="0" collapsed="false">
      <c r="A3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5" s="0" t="str">
        <f aca="false">IF($A3385="","",INDEX(CARTAO_COMPRAS!$C:$C,INT((ROW()-2)/20)+2))</f>
        <v/>
      </c>
      <c r="C3385" s="0" t="str">
        <f aca="false">IF($A3385="","",INDEX(CARTAO_COMPRAS!$D:$D,INT((ROW()-2)/20)+2))</f>
        <v/>
      </c>
      <c r="D3385" s="0" t="str">
        <f aca="false">IF($A3385="","",INDEX(CARTAO_COMPRAS!$E:$E,INT((ROW()-2)/20)+2))</f>
        <v/>
      </c>
      <c r="E3385" s="0" t="str">
        <f aca="false">IF($A3385="","",INDEX(CARTAO_COMPRAS!$H:$H,INT((ROW()-2)/20)+2)+MOD(ROW()-2,20))</f>
        <v/>
      </c>
      <c r="F3385" s="0" t="str">
        <f aca="false">IF($A3385="","",INDEX(CARTAO_COMPRAS!$G:$G,INT((ROW()-2)/20)+2))</f>
        <v/>
      </c>
      <c r="G3385" s="5" t="str">
        <f aca="false">IF($A3385="","",INDEX(CARTAO_COMPRAS!$I:$I,INT((ROW()-2)/20)+2))</f>
        <v/>
      </c>
      <c r="H3385" s="4" t="str">
        <f aca="false">IF($A3385="","",EDATE(INDEX(CARTAO_COMPRAS!$J:$J,INT((ROW()-2)/20)+2),MOD(ROW()-2,20)))</f>
        <v/>
      </c>
      <c r="I3385" s="4" t="str">
        <f aca="false">IF($H3385="","",$H3385-WEEKDAY($H3385,2)+1)</f>
        <v/>
      </c>
      <c r="J3385" s="4" t="str">
        <f aca="false">IF($I3385="","",$I3385+6)</f>
        <v/>
      </c>
      <c r="K3385" s="6" t="str">
        <f aca="false">IF($H3385="","",DATE(YEAR($H3385),MONTH($H3385),1))</f>
        <v/>
      </c>
      <c r="L3385" s="0" t="str">
        <f aca="false">IF($A3385="","",INDEX(CARTAO_COMPRAS!$K:$K,INT((ROW()-2)/20)+2))</f>
        <v/>
      </c>
      <c r="M3385" s="0" t="str">
        <f aca="false">IF($A3385="","","Compra no cartão")</f>
        <v/>
      </c>
    </row>
    <row r="3386" customFormat="false" ht="13.5" hidden="false" customHeight="false" outlineLevel="0" collapsed="false">
      <c r="A3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6" s="0" t="str">
        <f aca="false">IF($A3386="","",INDEX(CARTAO_COMPRAS!$C:$C,INT((ROW()-2)/20)+2))</f>
        <v/>
      </c>
      <c r="C3386" s="0" t="str">
        <f aca="false">IF($A3386="","",INDEX(CARTAO_COMPRAS!$D:$D,INT((ROW()-2)/20)+2))</f>
        <v/>
      </c>
      <c r="D3386" s="0" t="str">
        <f aca="false">IF($A3386="","",INDEX(CARTAO_COMPRAS!$E:$E,INT((ROW()-2)/20)+2))</f>
        <v/>
      </c>
      <c r="E3386" s="0" t="str">
        <f aca="false">IF($A3386="","",INDEX(CARTAO_COMPRAS!$H:$H,INT((ROW()-2)/20)+2)+MOD(ROW()-2,20))</f>
        <v/>
      </c>
      <c r="F3386" s="0" t="str">
        <f aca="false">IF($A3386="","",INDEX(CARTAO_COMPRAS!$G:$G,INT((ROW()-2)/20)+2))</f>
        <v/>
      </c>
      <c r="G3386" s="5" t="str">
        <f aca="false">IF($A3386="","",INDEX(CARTAO_COMPRAS!$I:$I,INT((ROW()-2)/20)+2))</f>
        <v/>
      </c>
      <c r="H3386" s="4" t="str">
        <f aca="false">IF($A3386="","",EDATE(INDEX(CARTAO_COMPRAS!$J:$J,INT((ROW()-2)/20)+2),MOD(ROW()-2,20)))</f>
        <v/>
      </c>
      <c r="I3386" s="4" t="str">
        <f aca="false">IF($H3386="","",$H3386-WEEKDAY($H3386,2)+1)</f>
        <v/>
      </c>
      <c r="J3386" s="4" t="str">
        <f aca="false">IF($I3386="","",$I3386+6)</f>
        <v/>
      </c>
      <c r="K3386" s="6" t="str">
        <f aca="false">IF($H3386="","",DATE(YEAR($H3386),MONTH($H3386),1))</f>
        <v/>
      </c>
      <c r="L3386" s="0" t="str">
        <f aca="false">IF($A3386="","",INDEX(CARTAO_COMPRAS!$K:$K,INT((ROW()-2)/20)+2))</f>
        <v/>
      </c>
      <c r="M3386" s="0" t="str">
        <f aca="false">IF($A3386="","","Compra no cartão")</f>
        <v/>
      </c>
    </row>
    <row r="3387" customFormat="false" ht="13.5" hidden="false" customHeight="false" outlineLevel="0" collapsed="false">
      <c r="A3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7" s="0" t="str">
        <f aca="false">IF($A3387="","",INDEX(CARTAO_COMPRAS!$C:$C,INT((ROW()-2)/20)+2))</f>
        <v/>
      </c>
      <c r="C3387" s="0" t="str">
        <f aca="false">IF($A3387="","",INDEX(CARTAO_COMPRAS!$D:$D,INT((ROW()-2)/20)+2))</f>
        <v/>
      </c>
      <c r="D3387" s="0" t="str">
        <f aca="false">IF($A3387="","",INDEX(CARTAO_COMPRAS!$E:$E,INT((ROW()-2)/20)+2))</f>
        <v/>
      </c>
      <c r="E3387" s="0" t="str">
        <f aca="false">IF($A3387="","",INDEX(CARTAO_COMPRAS!$H:$H,INT((ROW()-2)/20)+2)+MOD(ROW()-2,20))</f>
        <v/>
      </c>
      <c r="F3387" s="0" t="str">
        <f aca="false">IF($A3387="","",INDEX(CARTAO_COMPRAS!$G:$G,INT((ROW()-2)/20)+2))</f>
        <v/>
      </c>
      <c r="G3387" s="5" t="str">
        <f aca="false">IF($A3387="","",INDEX(CARTAO_COMPRAS!$I:$I,INT((ROW()-2)/20)+2))</f>
        <v/>
      </c>
      <c r="H3387" s="4" t="str">
        <f aca="false">IF($A3387="","",EDATE(INDEX(CARTAO_COMPRAS!$J:$J,INT((ROW()-2)/20)+2),MOD(ROW()-2,20)))</f>
        <v/>
      </c>
      <c r="I3387" s="4" t="str">
        <f aca="false">IF($H3387="","",$H3387-WEEKDAY($H3387,2)+1)</f>
        <v/>
      </c>
      <c r="J3387" s="4" t="str">
        <f aca="false">IF($I3387="","",$I3387+6)</f>
        <v/>
      </c>
      <c r="K3387" s="6" t="str">
        <f aca="false">IF($H3387="","",DATE(YEAR($H3387),MONTH($H3387),1))</f>
        <v/>
      </c>
      <c r="L3387" s="0" t="str">
        <f aca="false">IF($A3387="","",INDEX(CARTAO_COMPRAS!$K:$K,INT((ROW()-2)/20)+2))</f>
        <v/>
      </c>
      <c r="M3387" s="0" t="str">
        <f aca="false">IF($A3387="","","Compra no cartão")</f>
        <v/>
      </c>
    </row>
    <row r="3388" customFormat="false" ht="13.5" hidden="false" customHeight="false" outlineLevel="0" collapsed="false">
      <c r="A3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8" s="0" t="str">
        <f aca="false">IF($A3388="","",INDEX(CARTAO_COMPRAS!$C:$C,INT((ROW()-2)/20)+2))</f>
        <v/>
      </c>
      <c r="C3388" s="0" t="str">
        <f aca="false">IF($A3388="","",INDEX(CARTAO_COMPRAS!$D:$D,INT((ROW()-2)/20)+2))</f>
        <v/>
      </c>
      <c r="D3388" s="0" t="str">
        <f aca="false">IF($A3388="","",INDEX(CARTAO_COMPRAS!$E:$E,INT((ROW()-2)/20)+2))</f>
        <v/>
      </c>
      <c r="E3388" s="0" t="str">
        <f aca="false">IF($A3388="","",INDEX(CARTAO_COMPRAS!$H:$H,INT((ROW()-2)/20)+2)+MOD(ROW()-2,20))</f>
        <v/>
      </c>
      <c r="F3388" s="0" t="str">
        <f aca="false">IF($A3388="","",INDEX(CARTAO_COMPRAS!$G:$G,INT((ROW()-2)/20)+2))</f>
        <v/>
      </c>
      <c r="G3388" s="5" t="str">
        <f aca="false">IF($A3388="","",INDEX(CARTAO_COMPRAS!$I:$I,INT((ROW()-2)/20)+2))</f>
        <v/>
      </c>
      <c r="H3388" s="4" t="str">
        <f aca="false">IF($A3388="","",EDATE(INDEX(CARTAO_COMPRAS!$J:$J,INT((ROW()-2)/20)+2),MOD(ROW()-2,20)))</f>
        <v/>
      </c>
      <c r="I3388" s="4" t="str">
        <f aca="false">IF($H3388="","",$H3388-WEEKDAY($H3388,2)+1)</f>
        <v/>
      </c>
      <c r="J3388" s="4" t="str">
        <f aca="false">IF($I3388="","",$I3388+6)</f>
        <v/>
      </c>
      <c r="K3388" s="6" t="str">
        <f aca="false">IF($H3388="","",DATE(YEAR($H3388),MONTH($H3388),1))</f>
        <v/>
      </c>
      <c r="L3388" s="0" t="str">
        <f aca="false">IF($A3388="","",INDEX(CARTAO_COMPRAS!$K:$K,INT((ROW()-2)/20)+2))</f>
        <v/>
      </c>
      <c r="M3388" s="0" t="str">
        <f aca="false">IF($A3388="","","Compra no cartão")</f>
        <v/>
      </c>
    </row>
    <row r="3389" customFormat="false" ht="13.5" hidden="false" customHeight="false" outlineLevel="0" collapsed="false">
      <c r="A3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89" s="0" t="str">
        <f aca="false">IF($A3389="","",INDEX(CARTAO_COMPRAS!$C:$C,INT((ROW()-2)/20)+2))</f>
        <v/>
      </c>
      <c r="C3389" s="0" t="str">
        <f aca="false">IF($A3389="","",INDEX(CARTAO_COMPRAS!$D:$D,INT((ROW()-2)/20)+2))</f>
        <v/>
      </c>
      <c r="D3389" s="0" t="str">
        <f aca="false">IF($A3389="","",INDEX(CARTAO_COMPRAS!$E:$E,INT((ROW()-2)/20)+2))</f>
        <v/>
      </c>
      <c r="E3389" s="0" t="str">
        <f aca="false">IF($A3389="","",INDEX(CARTAO_COMPRAS!$H:$H,INT((ROW()-2)/20)+2)+MOD(ROW()-2,20))</f>
        <v/>
      </c>
      <c r="F3389" s="0" t="str">
        <f aca="false">IF($A3389="","",INDEX(CARTAO_COMPRAS!$G:$G,INT((ROW()-2)/20)+2))</f>
        <v/>
      </c>
      <c r="G3389" s="5" t="str">
        <f aca="false">IF($A3389="","",INDEX(CARTAO_COMPRAS!$I:$I,INT((ROW()-2)/20)+2))</f>
        <v/>
      </c>
      <c r="H3389" s="4" t="str">
        <f aca="false">IF($A3389="","",EDATE(INDEX(CARTAO_COMPRAS!$J:$J,INT((ROW()-2)/20)+2),MOD(ROW()-2,20)))</f>
        <v/>
      </c>
      <c r="I3389" s="4" t="str">
        <f aca="false">IF($H3389="","",$H3389-WEEKDAY($H3389,2)+1)</f>
        <v/>
      </c>
      <c r="J3389" s="4" t="str">
        <f aca="false">IF($I3389="","",$I3389+6)</f>
        <v/>
      </c>
      <c r="K3389" s="6" t="str">
        <f aca="false">IF($H3389="","",DATE(YEAR($H3389),MONTH($H3389),1))</f>
        <v/>
      </c>
      <c r="L3389" s="0" t="str">
        <f aca="false">IF($A3389="","",INDEX(CARTAO_COMPRAS!$K:$K,INT((ROW()-2)/20)+2))</f>
        <v/>
      </c>
      <c r="M3389" s="0" t="str">
        <f aca="false">IF($A3389="","","Compra no cartão")</f>
        <v/>
      </c>
    </row>
    <row r="3390" customFormat="false" ht="13.5" hidden="false" customHeight="false" outlineLevel="0" collapsed="false">
      <c r="A3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0" s="0" t="str">
        <f aca="false">IF($A3390="","",INDEX(CARTAO_COMPRAS!$C:$C,INT((ROW()-2)/20)+2))</f>
        <v/>
      </c>
      <c r="C3390" s="0" t="str">
        <f aca="false">IF($A3390="","",INDEX(CARTAO_COMPRAS!$D:$D,INT((ROW()-2)/20)+2))</f>
        <v/>
      </c>
      <c r="D3390" s="0" t="str">
        <f aca="false">IF($A3390="","",INDEX(CARTAO_COMPRAS!$E:$E,INT((ROW()-2)/20)+2))</f>
        <v/>
      </c>
      <c r="E3390" s="0" t="str">
        <f aca="false">IF($A3390="","",INDEX(CARTAO_COMPRAS!$H:$H,INT((ROW()-2)/20)+2)+MOD(ROW()-2,20))</f>
        <v/>
      </c>
      <c r="F3390" s="0" t="str">
        <f aca="false">IF($A3390="","",INDEX(CARTAO_COMPRAS!$G:$G,INT((ROW()-2)/20)+2))</f>
        <v/>
      </c>
      <c r="G3390" s="5" t="str">
        <f aca="false">IF($A3390="","",INDEX(CARTAO_COMPRAS!$I:$I,INT((ROW()-2)/20)+2))</f>
        <v/>
      </c>
      <c r="H3390" s="4" t="str">
        <f aca="false">IF($A3390="","",EDATE(INDEX(CARTAO_COMPRAS!$J:$J,INT((ROW()-2)/20)+2),MOD(ROW()-2,20)))</f>
        <v/>
      </c>
      <c r="I3390" s="4" t="str">
        <f aca="false">IF($H3390="","",$H3390-WEEKDAY($H3390,2)+1)</f>
        <v/>
      </c>
      <c r="J3390" s="4" t="str">
        <f aca="false">IF($I3390="","",$I3390+6)</f>
        <v/>
      </c>
      <c r="K3390" s="6" t="str">
        <f aca="false">IF($H3390="","",DATE(YEAR($H3390),MONTH($H3390),1))</f>
        <v/>
      </c>
      <c r="L3390" s="0" t="str">
        <f aca="false">IF($A3390="","",INDEX(CARTAO_COMPRAS!$K:$K,INT((ROW()-2)/20)+2))</f>
        <v/>
      </c>
      <c r="M3390" s="0" t="str">
        <f aca="false">IF($A3390="","","Compra no cartão")</f>
        <v/>
      </c>
    </row>
    <row r="3391" customFormat="false" ht="13.5" hidden="false" customHeight="false" outlineLevel="0" collapsed="false">
      <c r="A3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1" s="0" t="str">
        <f aca="false">IF($A3391="","",INDEX(CARTAO_COMPRAS!$C:$C,INT((ROW()-2)/20)+2))</f>
        <v/>
      </c>
      <c r="C3391" s="0" t="str">
        <f aca="false">IF($A3391="","",INDEX(CARTAO_COMPRAS!$D:$D,INT((ROW()-2)/20)+2))</f>
        <v/>
      </c>
      <c r="D3391" s="0" t="str">
        <f aca="false">IF($A3391="","",INDEX(CARTAO_COMPRAS!$E:$E,INT((ROW()-2)/20)+2))</f>
        <v/>
      </c>
      <c r="E3391" s="0" t="str">
        <f aca="false">IF($A3391="","",INDEX(CARTAO_COMPRAS!$H:$H,INT((ROW()-2)/20)+2)+MOD(ROW()-2,20))</f>
        <v/>
      </c>
      <c r="F3391" s="0" t="str">
        <f aca="false">IF($A3391="","",INDEX(CARTAO_COMPRAS!$G:$G,INT((ROW()-2)/20)+2))</f>
        <v/>
      </c>
      <c r="G3391" s="5" t="str">
        <f aca="false">IF($A3391="","",INDEX(CARTAO_COMPRAS!$I:$I,INT((ROW()-2)/20)+2))</f>
        <v/>
      </c>
      <c r="H3391" s="4" t="str">
        <f aca="false">IF($A3391="","",EDATE(INDEX(CARTAO_COMPRAS!$J:$J,INT((ROW()-2)/20)+2),MOD(ROW()-2,20)))</f>
        <v/>
      </c>
      <c r="I3391" s="4" t="str">
        <f aca="false">IF($H3391="","",$H3391-WEEKDAY($H3391,2)+1)</f>
        <v/>
      </c>
      <c r="J3391" s="4" t="str">
        <f aca="false">IF($I3391="","",$I3391+6)</f>
        <v/>
      </c>
      <c r="K3391" s="6" t="str">
        <f aca="false">IF($H3391="","",DATE(YEAR($H3391),MONTH($H3391),1))</f>
        <v/>
      </c>
      <c r="L3391" s="0" t="str">
        <f aca="false">IF($A3391="","",INDEX(CARTAO_COMPRAS!$K:$K,INT((ROW()-2)/20)+2))</f>
        <v/>
      </c>
      <c r="M3391" s="0" t="str">
        <f aca="false">IF($A3391="","","Compra no cartão")</f>
        <v/>
      </c>
    </row>
    <row r="3392" customFormat="false" ht="13.5" hidden="false" customHeight="false" outlineLevel="0" collapsed="false">
      <c r="A3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2" s="0" t="str">
        <f aca="false">IF($A3392="","",INDEX(CARTAO_COMPRAS!$C:$C,INT((ROW()-2)/20)+2))</f>
        <v/>
      </c>
      <c r="C3392" s="0" t="str">
        <f aca="false">IF($A3392="","",INDEX(CARTAO_COMPRAS!$D:$D,INT((ROW()-2)/20)+2))</f>
        <v/>
      </c>
      <c r="D3392" s="0" t="str">
        <f aca="false">IF($A3392="","",INDEX(CARTAO_COMPRAS!$E:$E,INT((ROW()-2)/20)+2))</f>
        <v/>
      </c>
      <c r="E3392" s="0" t="str">
        <f aca="false">IF($A3392="","",INDEX(CARTAO_COMPRAS!$H:$H,INT((ROW()-2)/20)+2)+MOD(ROW()-2,20))</f>
        <v/>
      </c>
      <c r="F3392" s="0" t="str">
        <f aca="false">IF($A3392="","",INDEX(CARTAO_COMPRAS!$G:$G,INT((ROW()-2)/20)+2))</f>
        <v/>
      </c>
      <c r="G3392" s="5" t="str">
        <f aca="false">IF($A3392="","",INDEX(CARTAO_COMPRAS!$I:$I,INT((ROW()-2)/20)+2))</f>
        <v/>
      </c>
      <c r="H3392" s="4" t="str">
        <f aca="false">IF($A3392="","",EDATE(INDEX(CARTAO_COMPRAS!$J:$J,INT((ROW()-2)/20)+2),MOD(ROW()-2,20)))</f>
        <v/>
      </c>
      <c r="I3392" s="4" t="str">
        <f aca="false">IF($H3392="","",$H3392-WEEKDAY($H3392,2)+1)</f>
        <v/>
      </c>
      <c r="J3392" s="4" t="str">
        <f aca="false">IF($I3392="","",$I3392+6)</f>
        <v/>
      </c>
      <c r="K3392" s="6" t="str">
        <f aca="false">IF($H3392="","",DATE(YEAR($H3392),MONTH($H3392),1))</f>
        <v/>
      </c>
      <c r="L3392" s="0" t="str">
        <f aca="false">IF($A3392="","",INDEX(CARTAO_COMPRAS!$K:$K,INT((ROW()-2)/20)+2))</f>
        <v/>
      </c>
      <c r="M3392" s="0" t="str">
        <f aca="false">IF($A3392="","","Compra no cartão")</f>
        <v/>
      </c>
    </row>
    <row r="3393" customFormat="false" ht="13.5" hidden="false" customHeight="false" outlineLevel="0" collapsed="false">
      <c r="A3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3" s="0" t="str">
        <f aca="false">IF($A3393="","",INDEX(CARTAO_COMPRAS!$C:$C,INT((ROW()-2)/20)+2))</f>
        <v/>
      </c>
      <c r="C3393" s="0" t="str">
        <f aca="false">IF($A3393="","",INDEX(CARTAO_COMPRAS!$D:$D,INT((ROW()-2)/20)+2))</f>
        <v/>
      </c>
      <c r="D3393" s="0" t="str">
        <f aca="false">IF($A3393="","",INDEX(CARTAO_COMPRAS!$E:$E,INT((ROW()-2)/20)+2))</f>
        <v/>
      </c>
      <c r="E3393" s="0" t="str">
        <f aca="false">IF($A3393="","",INDEX(CARTAO_COMPRAS!$H:$H,INT((ROW()-2)/20)+2)+MOD(ROW()-2,20))</f>
        <v/>
      </c>
      <c r="F3393" s="0" t="str">
        <f aca="false">IF($A3393="","",INDEX(CARTAO_COMPRAS!$G:$G,INT((ROW()-2)/20)+2))</f>
        <v/>
      </c>
      <c r="G3393" s="5" t="str">
        <f aca="false">IF($A3393="","",INDEX(CARTAO_COMPRAS!$I:$I,INT((ROW()-2)/20)+2))</f>
        <v/>
      </c>
      <c r="H3393" s="4" t="str">
        <f aca="false">IF($A3393="","",EDATE(INDEX(CARTAO_COMPRAS!$J:$J,INT((ROW()-2)/20)+2),MOD(ROW()-2,20)))</f>
        <v/>
      </c>
      <c r="I3393" s="4" t="str">
        <f aca="false">IF($H3393="","",$H3393-WEEKDAY($H3393,2)+1)</f>
        <v/>
      </c>
      <c r="J3393" s="4" t="str">
        <f aca="false">IF($I3393="","",$I3393+6)</f>
        <v/>
      </c>
      <c r="K3393" s="6" t="str">
        <f aca="false">IF($H3393="","",DATE(YEAR($H3393),MONTH($H3393),1))</f>
        <v/>
      </c>
      <c r="L3393" s="0" t="str">
        <f aca="false">IF($A3393="","",INDEX(CARTAO_COMPRAS!$K:$K,INT((ROW()-2)/20)+2))</f>
        <v/>
      </c>
      <c r="M3393" s="0" t="str">
        <f aca="false">IF($A3393="","","Compra no cartão")</f>
        <v/>
      </c>
    </row>
    <row r="3394" customFormat="false" ht="13.5" hidden="false" customHeight="false" outlineLevel="0" collapsed="false">
      <c r="A3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4" s="0" t="str">
        <f aca="false">IF($A3394="","",INDEX(CARTAO_COMPRAS!$C:$C,INT((ROW()-2)/20)+2))</f>
        <v/>
      </c>
      <c r="C3394" s="0" t="str">
        <f aca="false">IF($A3394="","",INDEX(CARTAO_COMPRAS!$D:$D,INT((ROW()-2)/20)+2))</f>
        <v/>
      </c>
      <c r="D3394" s="0" t="str">
        <f aca="false">IF($A3394="","",INDEX(CARTAO_COMPRAS!$E:$E,INT((ROW()-2)/20)+2))</f>
        <v/>
      </c>
      <c r="E3394" s="0" t="str">
        <f aca="false">IF($A3394="","",INDEX(CARTAO_COMPRAS!$H:$H,INT((ROW()-2)/20)+2)+MOD(ROW()-2,20))</f>
        <v/>
      </c>
      <c r="F3394" s="0" t="str">
        <f aca="false">IF($A3394="","",INDEX(CARTAO_COMPRAS!$G:$G,INT((ROW()-2)/20)+2))</f>
        <v/>
      </c>
      <c r="G3394" s="5" t="str">
        <f aca="false">IF($A3394="","",INDEX(CARTAO_COMPRAS!$I:$I,INT((ROW()-2)/20)+2))</f>
        <v/>
      </c>
      <c r="H3394" s="4" t="str">
        <f aca="false">IF($A3394="","",EDATE(INDEX(CARTAO_COMPRAS!$J:$J,INT((ROW()-2)/20)+2),MOD(ROW()-2,20)))</f>
        <v/>
      </c>
      <c r="I3394" s="4" t="str">
        <f aca="false">IF($H3394="","",$H3394-WEEKDAY($H3394,2)+1)</f>
        <v/>
      </c>
      <c r="J3394" s="4" t="str">
        <f aca="false">IF($I3394="","",$I3394+6)</f>
        <v/>
      </c>
      <c r="K3394" s="6" t="str">
        <f aca="false">IF($H3394="","",DATE(YEAR($H3394),MONTH($H3394),1))</f>
        <v/>
      </c>
      <c r="L3394" s="0" t="str">
        <f aca="false">IF($A3394="","",INDEX(CARTAO_COMPRAS!$K:$K,INT((ROW()-2)/20)+2))</f>
        <v/>
      </c>
      <c r="M3394" s="0" t="str">
        <f aca="false">IF($A3394="","","Compra no cartão")</f>
        <v/>
      </c>
    </row>
    <row r="3395" customFormat="false" ht="13.5" hidden="false" customHeight="false" outlineLevel="0" collapsed="false">
      <c r="A3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5" s="0" t="str">
        <f aca="false">IF($A3395="","",INDEX(CARTAO_COMPRAS!$C:$C,INT((ROW()-2)/20)+2))</f>
        <v/>
      </c>
      <c r="C3395" s="0" t="str">
        <f aca="false">IF($A3395="","",INDEX(CARTAO_COMPRAS!$D:$D,INT((ROW()-2)/20)+2))</f>
        <v/>
      </c>
      <c r="D3395" s="0" t="str">
        <f aca="false">IF($A3395="","",INDEX(CARTAO_COMPRAS!$E:$E,INT((ROW()-2)/20)+2))</f>
        <v/>
      </c>
      <c r="E3395" s="0" t="str">
        <f aca="false">IF($A3395="","",INDEX(CARTAO_COMPRAS!$H:$H,INT((ROW()-2)/20)+2)+MOD(ROW()-2,20))</f>
        <v/>
      </c>
      <c r="F3395" s="0" t="str">
        <f aca="false">IF($A3395="","",INDEX(CARTAO_COMPRAS!$G:$G,INT((ROW()-2)/20)+2))</f>
        <v/>
      </c>
      <c r="G3395" s="5" t="str">
        <f aca="false">IF($A3395="","",INDEX(CARTAO_COMPRAS!$I:$I,INT((ROW()-2)/20)+2))</f>
        <v/>
      </c>
      <c r="H3395" s="4" t="str">
        <f aca="false">IF($A3395="","",EDATE(INDEX(CARTAO_COMPRAS!$J:$J,INT((ROW()-2)/20)+2),MOD(ROW()-2,20)))</f>
        <v/>
      </c>
      <c r="I3395" s="4" t="str">
        <f aca="false">IF($H3395="","",$H3395-WEEKDAY($H3395,2)+1)</f>
        <v/>
      </c>
      <c r="J3395" s="4" t="str">
        <f aca="false">IF($I3395="","",$I3395+6)</f>
        <v/>
      </c>
      <c r="K3395" s="6" t="str">
        <f aca="false">IF($H3395="","",DATE(YEAR($H3395),MONTH($H3395),1))</f>
        <v/>
      </c>
      <c r="L3395" s="0" t="str">
        <f aca="false">IF($A3395="","",INDEX(CARTAO_COMPRAS!$K:$K,INT((ROW()-2)/20)+2))</f>
        <v/>
      </c>
      <c r="M3395" s="0" t="str">
        <f aca="false">IF($A3395="","","Compra no cartão")</f>
        <v/>
      </c>
    </row>
    <row r="3396" customFormat="false" ht="13.5" hidden="false" customHeight="false" outlineLevel="0" collapsed="false">
      <c r="A3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6" s="0" t="str">
        <f aca="false">IF($A3396="","",INDEX(CARTAO_COMPRAS!$C:$C,INT((ROW()-2)/20)+2))</f>
        <v/>
      </c>
      <c r="C3396" s="0" t="str">
        <f aca="false">IF($A3396="","",INDEX(CARTAO_COMPRAS!$D:$D,INT((ROW()-2)/20)+2))</f>
        <v/>
      </c>
      <c r="D3396" s="0" t="str">
        <f aca="false">IF($A3396="","",INDEX(CARTAO_COMPRAS!$E:$E,INT((ROW()-2)/20)+2))</f>
        <v/>
      </c>
      <c r="E3396" s="0" t="str">
        <f aca="false">IF($A3396="","",INDEX(CARTAO_COMPRAS!$H:$H,INT((ROW()-2)/20)+2)+MOD(ROW()-2,20))</f>
        <v/>
      </c>
      <c r="F3396" s="0" t="str">
        <f aca="false">IF($A3396="","",INDEX(CARTAO_COMPRAS!$G:$G,INT((ROW()-2)/20)+2))</f>
        <v/>
      </c>
      <c r="G3396" s="5" t="str">
        <f aca="false">IF($A3396="","",INDEX(CARTAO_COMPRAS!$I:$I,INT((ROW()-2)/20)+2))</f>
        <v/>
      </c>
      <c r="H3396" s="4" t="str">
        <f aca="false">IF($A3396="","",EDATE(INDEX(CARTAO_COMPRAS!$J:$J,INT((ROW()-2)/20)+2),MOD(ROW()-2,20)))</f>
        <v/>
      </c>
      <c r="I3396" s="4" t="str">
        <f aca="false">IF($H3396="","",$H3396-WEEKDAY($H3396,2)+1)</f>
        <v/>
      </c>
      <c r="J3396" s="4" t="str">
        <f aca="false">IF($I3396="","",$I3396+6)</f>
        <v/>
      </c>
      <c r="K3396" s="6" t="str">
        <f aca="false">IF($H3396="","",DATE(YEAR($H3396),MONTH($H3396),1))</f>
        <v/>
      </c>
      <c r="L3396" s="0" t="str">
        <f aca="false">IF($A3396="","",INDEX(CARTAO_COMPRAS!$K:$K,INT((ROW()-2)/20)+2))</f>
        <v/>
      </c>
      <c r="M3396" s="0" t="str">
        <f aca="false">IF($A3396="","","Compra no cartão")</f>
        <v/>
      </c>
    </row>
    <row r="3397" customFormat="false" ht="13.5" hidden="false" customHeight="false" outlineLevel="0" collapsed="false">
      <c r="A3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7" s="0" t="str">
        <f aca="false">IF($A3397="","",INDEX(CARTAO_COMPRAS!$C:$C,INT((ROW()-2)/20)+2))</f>
        <v/>
      </c>
      <c r="C3397" s="0" t="str">
        <f aca="false">IF($A3397="","",INDEX(CARTAO_COMPRAS!$D:$D,INT((ROW()-2)/20)+2))</f>
        <v/>
      </c>
      <c r="D3397" s="0" t="str">
        <f aca="false">IF($A3397="","",INDEX(CARTAO_COMPRAS!$E:$E,INT((ROW()-2)/20)+2))</f>
        <v/>
      </c>
      <c r="E3397" s="0" t="str">
        <f aca="false">IF($A3397="","",INDEX(CARTAO_COMPRAS!$H:$H,INT((ROW()-2)/20)+2)+MOD(ROW()-2,20))</f>
        <v/>
      </c>
      <c r="F3397" s="0" t="str">
        <f aca="false">IF($A3397="","",INDEX(CARTAO_COMPRAS!$G:$G,INT((ROW()-2)/20)+2))</f>
        <v/>
      </c>
      <c r="G3397" s="5" t="str">
        <f aca="false">IF($A3397="","",INDEX(CARTAO_COMPRAS!$I:$I,INT((ROW()-2)/20)+2))</f>
        <v/>
      </c>
      <c r="H3397" s="4" t="str">
        <f aca="false">IF($A3397="","",EDATE(INDEX(CARTAO_COMPRAS!$J:$J,INT((ROW()-2)/20)+2),MOD(ROW()-2,20)))</f>
        <v/>
      </c>
      <c r="I3397" s="4" t="str">
        <f aca="false">IF($H3397="","",$H3397-WEEKDAY($H3397,2)+1)</f>
        <v/>
      </c>
      <c r="J3397" s="4" t="str">
        <f aca="false">IF($I3397="","",$I3397+6)</f>
        <v/>
      </c>
      <c r="K3397" s="6" t="str">
        <f aca="false">IF($H3397="","",DATE(YEAR($H3397),MONTH($H3397),1))</f>
        <v/>
      </c>
      <c r="L3397" s="0" t="str">
        <f aca="false">IF($A3397="","",INDEX(CARTAO_COMPRAS!$K:$K,INT((ROW()-2)/20)+2))</f>
        <v/>
      </c>
      <c r="M3397" s="0" t="str">
        <f aca="false">IF($A3397="","","Compra no cartão")</f>
        <v/>
      </c>
    </row>
    <row r="3398" customFormat="false" ht="13.5" hidden="false" customHeight="false" outlineLevel="0" collapsed="false">
      <c r="A3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8" s="0" t="str">
        <f aca="false">IF($A3398="","",INDEX(CARTAO_COMPRAS!$C:$C,INT((ROW()-2)/20)+2))</f>
        <v/>
      </c>
      <c r="C3398" s="0" t="str">
        <f aca="false">IF($A3398="","",INDEX(CARTAO_COMPRAS!$D:$D,INT((ROW()-2)/20)+2))</f>
        <v/>
      </c>
      <c r="D3398" s="0" t="str">
        <f aca="false">IF($A3398="","",INDEX(CARTAO_COMPRAS!$E:$E,INT((ROW()-2)/20)+2))</f>
        <v/>
      </c>
      <c r="E3398" s="0" t="str">
        <f aca="false">IF($A3398="","",INDEX(CARTAO_COMPRAS!$H:$H,INT((ROW()-2)/20)+2)+MOD(ROW()-2,20))</f>
        <v/>
      </c>
      <c r="F3398" s="0" t="str">
        <f aca="false">IF($A3398="","",INDEX(CARTAO_COMPRAS!$G:$G,INT((ROW()-2)/20)+2))</f>
        <v/>
      </c>
      <c r="G3398" s="5" t="str">
        <f aca="false">IF($A3398="","",INDEX(CARTAO_COMPRAS!$I:$I,INT((ROW()-2)/20)+2))</f>
        <v/>
      </c>
      <c r="H3398" s="4" t="str">
        <f aca="false">IF($A3398="","",EDATE(INDEX(CARTAO_COMPRAS!$J:$J,INT((ROW()-2)/20)+2),MOD(ROW()-2,20)))</f>
        <v/>
      </c>
      <c r="I3398" s="4" t="str">
        <f aca="false">IF($H3398="","",$H3398-WEEKDAY($H3398,2)+1)</f>
        <v/>
      </c>
      <c r="J3398" s="4" t="str">
        <f aca="false">IF($I3398="","",$I3398+6)</f>
        <v/>
      </c>
      <c r="K3398" s="6" t="str">
        <f aca="false">IF($H3398="","",DATE(YEAR($H3398),MONTH($H3398),1))</f>
        <v/>
      </c>
      <c r="L3398" s="0" t="str">
        <f aca="false">IF($A3398="","",INDEX(CARTAO_COMPRAS!$K:$K,INT((ROW()-2)/20)+2))</f>
        <v/>
      </c>
      <c r="M3398" s="0" t="str">
        <f aca="false">IF($A3398="","","Compra no cartão")</f>
        <v/>
      </c>
    </row>
    <row r="3399" customFormat="false" ht="13.5" hidden="false" customHeight="false" outlineLevel="0" collapsed="false">
      <c r="A3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399" s="0" t="str">
        <f aca="false">IF($A3399="","",INDEX(CARTAO_COMPRAS!$C:$C,INT((ROW()-2)/20)+2))</f>
        <v/>
      </c>
      <c r="C3399" s="0" t="str">
        <f aca="false">IF($A3399="","",INDEX(CARTAO_COMPRAS!$D:$D,INT((ROW()-2)/20)+2))</f>
        <v/>
      </c>
      <c r="D3399" s="0" t="str">
        <f aca="false">IF($A3399="","",INDEX(CARTAO_COMPRAS!$E:$E,INT((ROW()-2)/20)+2))</f>
        <v/>
      </c>
      <c r="E3399" s="0" t="str">
        <f aca="false">IF($A3399="","",INDEX(CARTAO_COMPRAS!$H:$H,INT((ROW()-2)/20)+2)+MOD(ROW()-2,20))</f>
        <v/>
      </c>
      <c r="F3399" s="0" t="str">
        <f aca="false">IF($A3399="","",INDEX(CARTAO_COMPRAS!$G:$G,INT((ROW()-2)/20)+2))</f>
        <v/>
      </c>
      <c r="G3399" s="5" t="str">
        <f aca="false">IF($A3399="","",INDEX(CARTAO_COMPRAS!$I:$I,INT((ROW()-2)/20)+2))</f>
        <v/>
      </c>
      <c r="H3399" s="4" t="str">
        <f aca="false">IF($A3399="","",EDATE(INDEX(CARTAO_COMPRAS!$J:$J,INT((ROW()-2)/20)+2),MOD(ROW()-2,20)))</f>
        <v/>
      </c>
      <c r="I3399" s="4" t="str">
        <f aca="false">IF($H3399="","",$H3399-WEEKDAY($H3399,2)+1)</f>
        <v/>
      </c>
      <c r="J3399" s="4" t="str">
        <f aca="false">IF($I3399="","",$I3399+6)</f>
        <v/>
      </c>
      <c r="K3399" s="6" t="str">
        <f aca="false">IF($H3399="","",DATE(YEAR($H3399),MONTH($H3399),1))</f>
        <v/>
      </c>
      <c r="L3399" s="0" t="str">
        <f aca="false">IF($A3399="","",INDEX(CARTAO_COMPRAS!$K:$K,INT((ROW()-2)/20)+2))</f>
        <v/>
      </c>
      <c r="M3399" s="0" t="str">
        <f aca="false">IF($A3399="","","Compra no cartão")</f>
        <v/>
      </c>
    </row>
    <row r="3400" customFormat="false" ht="13.5" hidden="false" customHeight="false" outlineLevel="0" collapsed="false">
      <c r="A3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0" s="0" t="str">
        <f aca="false">IF($A3400="","",INDEX(CARTAO_COMPRAS!$C:$C,INT((ROW()-2)/20)+2))</f>
        <v/>
      </c>
      <c r="C3400" s="0" t="str">
        <f aca="false">IF($A3400="","",INDEX(CARTAO_COMPRAS!$D:$D,INT((ROW()-2)/20)+2))</f>
        <v/>
      </c>
      <c r="D3400" s="0" t="str">
        <f aca="false">IF($A3400="","",INDEX(CARTAO_COMPRAS!$E:$E,INT((ROW()-2)/20)+2))</f>
        <v/>
      </c>
      <c r="E3400" s="0" t="str">
        <f aca="false">IF($A3400="","",INDEX(CARTAO_COMPRAS!$H:$H,INT((ROW()-2)/20)+2)+MOD(ROW()-2,20))</f>
        <v/>
      </c>
      <c r="F3400" s="0" t="str">
        <f aca="false">IF($A3400="","",INDEX(CARTAO_COMPRAS!$G:$G,INT((ROW()-2)/20)+2))</f>
        <v/>
      </c>
      <c r="G3400" s="5" t="str">
        <f aca="false">IF($A3400="","",INDEX(CARTAO_COMPRAS!$I:$I,INT((ROW()-2)/20)+2))</f>
        <v/>
      </c>
      <c r="H3400" s="4" t="str">
        <f aca="false">IF($A3400="","",EDATE(INDEX(CARTAO_COMPRAS!$J:$J,INT((ROW()-2)/20)+2),MOD(ROW()-2,20)))</f>
        <v/>
      </c>
      <c r="I3400" s="4" t="str">
        <f aca="false">IF($H3400="","",$H3400-WEEKDAY($H3400,2)+1)</f>
        <v/>
      </c>
      <c r="J3400" s="4" t="str">
        <f aca="false">IF($I3400="","",$I3400+6)</f>
        <v/>
      </c>
      <c r="K3400" s="6" t="str">
        <f aca="false">IF($H3400="","",DATE(YEAR($H3400),MONTH($H3400),1))</f>
        <v/>
      </c>
      <c r="L3400" s="0" t="str">
        <f aca="false">IF($A3400="","",INDEX(CARTAO_COMPRAS!$K:$K,INT((ROW()-2)/20)+2))</f>
        <v/>
      </c>
      <c r="M3400" s="0" t="str">
        <f aca="false">IF($A3400="","","Compra no cartão")</f>
        <v/>
      </c>
    </row>
    <row r="3401" customFormat="false" ht="13.5" hidden="false" customHeight="false" outlineLevel="0" collapsed="false">
      <c r="A3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1" s="0" t="str">
        <f aca="false">IF($A3401="","",INDEX(CARTAO_COMPRAS!$C:$C,INT((ROW()-2)/20)+2))</f>
        <v/>
      </c>
      <c r="C3401" s="0" t="str">
        <f aca="false">IF($A3401="","",INDEX(CARTAO_COMPRAS!$D:$D,INT((ROW()-2)/20)+2))</f>
        <v/>
      </c>
      <c r="D3401" s="0" t="str">
        <f aca="false">IF($A3401="","",INDEX(CARTAO_COMPRAS!$E:$E,INT((ROW()-2)/20)+2))</f>
        <v/>
      </c>
      <c r="E3401" s="0" t="str">
        <f aca="false">IF($A3401="","",INDEX(CARTAO_COMPRAS!$H:$H,INT((ROW()-2)/20)+2)+MOD(ROW()-2,20))</f>
        <v/>
      </c>
      <c r="F3401" s="0" t="str">
        <f aca="false">IF($A3401="","",INDEX(CARTAO_COMPRAS!$G:$G,INT((ROW()-2)/20)+2))</f>
        <v/>
      </c>
      <c r="G3401" s="5" t="str">
        <f aca="false">IF($A3401="","",INDEX(CARTAO_COMPRAS!$I:$I,INT((ROW()-2)/20)+2))</f>
        <v/>
      </c>
      <c r="H3401" s="4" t="str">
        <f aca="false">IF($A3401="","",EDATE(INDEX(CARTAO_COMPRAS!$J:$J,INT((ROW()-2)/20)+2),MOD(ROW()-2,20)))</f>
        <v/>
      </c>
      <c r="I3401" s="4" t="str">
        <f aca="false">IF($H3401="","",$H3401-WEEKDAY($H3401,2)+1)</f>
        <v/>
      </c>
      <c r="J3401" s="4" t="str">
        <f aca="false">IF($I3401="","",$I3401+6)</f>
        <v/>
      </c>
      <c r="K3401" s="6" t="str">
        <f aca="false">IF($H3401="","",DATE(YEAR($H3401),MONTH($H3401),1))</f>
        <v/>
      </c>
      <c r="L3401" s="0" t="str">
        <f aca="false">IF($A3401="","",INDEX(CARTAO_COMPRAS!$K:$K,INT((ROW()-2)/20)+2))</f>
        <v/>
      </c>
      <c r="M3401" s="0" t="str">
        <f aca="false">IF($A3401="","","Compra no cartão")</f>
        <v/>
      </c>
    </row>
    <row r="3402" customFormat="false" ht="13.5" hidden="false" customHeight="false" outlineLevel="0" collapsed="false">
      <c r="A34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2" s="0" t="str">
        <f aca="false">IF($A3402="","",INDEX(CARTAO_COMPRAS!$C:$C,INT((ROW()-2)/20)+2))</f>
        <v/>
      </c>
      <c r="C3402" s="0" t="str">
        <f aca="false">IF($A3402="","",INDEX(CARTAO_COMPRAS!$D:$D,INT((ROW()-2)/20)+2))</f>
        <v/>
      </c>
      <c r="D3402" s="0" t="str">
        <f aca="false">IF($A3402="","",INDEX(CARTAO_COMPRAS!$E:$E,INT((ROW()-2)/20)+2))</f>
        <v/>
      </c>
      <c r="E3402" s="0" t="str">
        <f aca="false">IF($A3402="","",INDEX(CARTAO_COMPRAS!$H:$H,INT((ROW()-2)/20)+2)+MOD(ROW()-2,20))</f>
        <v/>
      </c>
      <c r="F3402" s="0" t="str">
        <f aca="false">IF($A3402="","",INDEX(CARTAO_COMPRAS!$G:$G,INT((ROW()-2)/20)+2))</f>
        <v/>
      </c>
      <c r="G3402" s="5" t="str">
        <f aca="false">IF($A3402="","",INDEX(CARTAO_COMPRAS!$I:$I,INT((ROW()-2)/20)+2))</f>
        <v/>
      </c>
      <c r="H3402" s="4" t="str">
        <f aca="false">IF($A3402="","",EDATE(INDEX(CARTAO_COMPRAS!$J:$J,INT((ROW()-2)/20)+2),MOD(ROW()-2,20)))</f>
        <v/>
      </c>
      <c r="I3402" s="4" t="str">
        <f aca="false">IF($H3402="","",$H3402-WEEKDAY($H3402,2)+1)</f>
        <v/>
      </c>
      <c r="J3402" s="4" t="str">
        <f aca="false">IF($I3402="","",$I3402+6)</f>
        <v/>
      </c>
      <c r="K3402" s="6" t="str">
        <f aca="false">IF($H3402="","",DATE(YEAR($H3402),MONTH($H3402),1))</f>
        <v/>
      </c>
      <c r="L3402" s="0" t="str">
        <f aca="false">IF($A3402="","",INDEX(CARTAO_COMPRAS!$K:$K,INT((ROW()-2)/20)+2))</f>
        <v/>
      </c>
      <c r="M3402" s="0" t="str">
        <f aca="false">IF($A3402="","","Compra no cartão")</f>
        <v/>
      </c>
    </row>
    <row r="3403" customFormat="false" ht="13.5" hidden="false" customHeight="false" outlineLevel="0" collapsed="false">
      <c r="A3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3" s="0" t="str">
        <f aca="false">IF($A3403="","",INDEX(CARTAO_COMPRAS!$C:$C,INT((ROW()-2)/20)+2))</f>
        <v/>
      </c>
      <c r="C3403" s="0" t="str">
        <f aca="false">IF($A3403="","",INDEX(CARTAO_COMPRAS!$D:$D,INT((ROW()-2)/20)+2))</f>
        <v/>
      </c>
      <c r="D3403" s="0" t="str">
        <f aca="false">IF($A3403="","",INDEX(CARTAO_COMPRAS!$E:$E,INT((ROW()-2)/20)+2))</f>
        <v/>
      </c>
      <c r="E3403" s="0" t="str">
        <f aca="false">IF($A3403="","",INDEX(CARTAO_COMPRAS!$H:$H,INT((ROW()-2)/20)+2)+MOD(ROW()-2,20))</f>
        <v/>
      </c>
      <c r="F3403" s="0" t="str">
        <f aca="false">IF($A3403="","",INDEX(CARTAO_COMPRAS!$G:$G,INT((ROW()-2)/20)+2))</f>
        <v/>
      </c>
      <c r="G3403" s="5" t="str">
        <f aca="false">IF($A3403="","",INDEX(CARTAO_COMPRAS!$I:$I,INT((ROW()-2)/20)+2))</f>
        <v/>
      </c>
      <c r="H3403" s="4" t="str">
        <f aca="false">IF($A3403="","",EDATE(INDEX(CARTAO_COMPRAS!$J:$J,INT((ROW()-2)/20)+2),MOD(ROW()-2,20)))</f>
        <v/>
      </c>
      <c r="I3403" s="4" t="str">
        <f aca="false">IF($H3403="","",$H3403-WEEKDAY($H3403,2)+1)</f>
        <v/>
      </c>
      <c r="J3403" s="4" t="str">
        <f aca="false">IF($I3403="","",$I3403+6)</f>
        <v/>
      </c>
      <c r="K3403" s="6" t="str">
        <f aca="false">IF($H3403="","",DATE(YEAR($H3403),MONTH($H3403),1))</f>
        <v/>
      </c>
      <c r="L3403" s="0" t="str">
        <f aca="false">IF($A3403="","",INDEX(CARTAO_COMPRAS!$K:$K,INT((ROW()-2)/20)+2))</f>
        <v/>
      </c>
      <c r="M3403" s="0" t="str">
        <f aca="false">IF($A3403="","","Compra no cartão")</f>
        <v/>
      </c>
    </row>
    <row r="3404" customFormat="false" ht="13.5" hidden="false" customHeight="false" outlineLevel="0" collapsed="false">
      <c r="A3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4" s="0" t="str">
        <f aca="false">IF($A3404="","",INDEX(CARTAO_COMPRAS!$C:$C,INT((ROW()-2)/20)+2))</f>
        <v/>
      </c>
      <c r="C3404" s="0" t="str">
        <f aca="false">IF($A3404="","",INDEX(CARTAO_COMPRAS!$D:$D,INT((ROW()-2)/20)+2))</f>
        <v/>
      </c>
      <c r="D3404" s="0" t="str">
        <f aca="false">IF($A3404="","",INDEX(CARTAO_COMPRAS!$E:$E,INT((ROW()-2)/20)+2))</f>
        <v/>
      </c>
      <c r="E3404" s="0" t="str">
        <f aca="false">IF($A3404="","",INDEX(CARTAO_COMPRAS!$H:$H,INT((ROW()-2)/20)+2)+MOD(ROW()-2,20))</f>
        <v/>
      </c>
      <c r="F3404" s="0" t="str">
        <f aca="false">IF($A3404="","",INDEX(CARTAO_COMPRAS!$G:$G,INT((ROW()-2)/20)+2))</f>
        <v/>
      </c>
      <c r="G3404" s="5" t="str">
        <f aca="false">IF($A3404="","",INDEX(CARTAO_COMPRAS!$I:$I,INT((ROW()-2)/20)+2))</f>
        <v/>
      </c>
      <c r="H3404" s="4" t="str">
        <f aca="false">IF($A3404="","",EDATE(INDEX(CARTAO_COMPRAS!$J:$J,INT((ROW()-2)/20)+2),MOD(ROW()-2,20)))</f>
        <v/>
      </c>
      <c r="I3404" s="4" t="str">
        <f aca="false">IF($H3404="","",$H3404-WEEKDAY($H3404,2)+1)</f>
        <v/>
      </c>
      <c r="J3404" s="4" t="str">
        <f aca="false">IF($I3404="","",$I3404+6)</f>
        <v/>
      </c>
      <c r="K3404" s="6" t="str">
        <f aca="false">IF($H3404="","",DATE(YEAR($H3404),MONTH($H3404),1))</f>
        <v/>
      </c>
      <c r="L3404" s="0" t="str">
        <f aca="false">IF($A3404="","",INDEX(CARTAO_COMPRAS!$K:$K,INT((ROW()-2)/20)+2))</f>
        <v/>
      </c>
      <c r="M3404" s="0" t="str">
        <f aca="false">IF($A3404="","","Compra no cartão")</f>
        <v/>
      </c>
    </row>
    <row r="3405" customFormat="false" ht="13.5" hidden="false" customHeight="false" outlineLevel="0" collapsed="false">
      <c r="A3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5" s="0" t="str">
        <f aca="false">IF($A3405="","",INDEX(CARTAO_COMPRAS!$C:$C,INT((ROW()-2)/20)+2))</f>
        <v/>
      </c>
      <c r="C3405" s="0" t="str">
        <f aca="false">IF($A3405="","",INDEX(CARTAO_COMPRAS!$D:$D,INT((ROW()-2)/20)+2))</f>
        <v/>
      </c>
      <c r="D3405" s="0" t="str">
        <f aca="false">IF($A3405="","",INDEX(CARTAO_COMPRAS!$E:$E,INT((ROW()-2)/20)+2))</f>
        <v/>
      </c>
      <c r="E3405" s="0" t="str">
        <f aca="false">IF($A3405="","",INDEX(CARTAO_COMPRAS!$H:$H,INT((ROW()-2)/20)+2)+MOD(ROW()-2,20))</f>
        <v/>
      </c>
      <c r="F3405" s="0" t="str">
        <f aca="false">IF($A3405="","",INDEX(CARTAO_COMPRAS!$G:$G,INT((ROW()-2)/20)+2))</f>
        <v/>
      </c>
      <c r="G3405" s="5" t="str">
        <f aca="false">IF($A3405="","",INDEX(CARTAO_COMPRAS!$I:$I,INT((ROW()-2)/20)+2))</f>
        <v/>
      </c>
      <c r="H3405" s="4" t="str">
        <f aca="false">IF($A3405="","",EDATE(INDEX(CARTAO_COMPRAS!$J:$J,INT((ROW()-2)/20)+2),MOD(ROW()-2,20)))</f>
        <v/>
      </c>
      <c r="I3405" s="4" t="str">
        <f aca="false">IF($H3405="","",$H3405-WEEKDAY($H3405,2)+1)</f>
        <v/>
      </c>
      <c r="J3405" s="4" t="str">
        <f aca="false">IF($I3405="","",$I3405+6)</f>
        <v/>
      </c>
      <c r="K3405" s="6" t="str">
        <f aca="false">IF($H3405="","",DATE(YEAR($H3405),MONTH($H3405),1))</f>
        <v/>
      </c>
      <c r="L3405" s="0" t="str">
        <f aca="false">IF($A3405="","",INDEX(CARTAO_COMPRAS!$K:$K,INT((ROW()-2)/20)+2))</f>
        <v/>
      </c>
      <c r="M3405" s="0" t="str">
        <f aca="false">IF($A3405="","","Compra no cartão")</f>
        <v/>
      </c>
    </row>
    <row r="3406" customFormat="false" ht="13.5" hidden="false" customHeight="false" outlineLevel="0" collapsed="false">
      <c r="A3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6" s="0" t="str">
        <f aca="false">IF($A3406="","",INDEX(CARTAO_COMPRAS!$C:$C,INT((ROW()-2)/20)+2))</f>
        <v/>
      </c>
      <c r="C3406" s="0" t="str">
        <f aca="false">IF($A3406="","",INDEX(CARTAO_COMPRAS!$D:$D,INT((ROW()-2)/20)+2))</f>
        <v/>
      </c>
      <c r="D3406" s="0" t="str">
        <f aca="false">IF($A3406="","",INDEX(CARTAO_COMPRAS!$E:$E,INT((ROW()-2)/20)+2))</f>
        <v/>
      </c>
      <c r="E3406" s="0" t="str">
        <f aca="false">IF($A3406="","",INDEX(CARTAO_COMPRAS!$H:$H,INT((ROW()-2)/20)+2)+MOD(ROW()-2,20))</f>
        <v/>
      </c>
      <c r="F3406" s="0" t="str">
        <f aca="false">IF($A3406="","",INDEX(CARTAO_COMPRAS!$G:$G,INT((ROW()-2)/20)+2))</f>
        <v/>
      </c>
      <c r="G3406" s="5" t="str">
        <f aca="false">IF($A3406="","",INDEX(CARTAO_COMPRAS!$I:$I,INT((ROW()-2)/20)+2))</f>
        <v/>
      </c>
      <c r="H3406" s="4" t="str">
        <f aca="false">IF($A3406="","",EDATE(INDEX(CARTAO_COMPRAS!$J:$J,INT((ROW()-2)/20)+2),MOD(ROW()-2,20)))</f>
        <v/>
      </c>
      <c r="I3406" s="4" t="str">
        <f aca="false">IF($H3406="","",$H3406-WEEKDAY($H3406,2)+1)</f>
        <v/>
      </c>
      <c r="J3406" s="4" t="str">
        <f aca="false">IF($I3406="","",$I3406+6)</f>
        <v/>
      </c>
      <c r="K3406" s="6" t="str">
        <f aca="false">IF($H3406="","",DATE(YEAR($H3406),MONTH($H3406),1))</f>
        <v/>
      </c>
      <c r="L3406" s="0" t="str">
        <f aca="false">IF($A3406="","",INDEX(CARTAO_COMPRAS!$K:$K,INT((ROW()-2)/20)+2))</f>
        <v/>
      </c>
      <c r="M3406" s="0" t="str">
        <f aca="false">IF($A3406="","","Compra no cartão")</f>
        <v/>
      </c>
    </row>
    <row r="3407" customFormat="false" ht="13.5" hidden="false" customHeight="false" outlineLevel="0" collapsed="false">
      <c r="A3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7" s="0" t="str">
        <f aca="false">IF($A3407="","",INDEX(CARTAO_COMPRAS!$C:$C,INT((ROW()-2)/20)+2))</f>
        <v/>
      </c>
      <c r="C3407" s="0" t="str">
        <f aca="false">IF($A3407="","",INDEX(CARTAO_COMPRAS!$D:$D,INT((ROW()-2)/20)+2))</f>
        <v/>
      </c>
      <c r="D3407" s="0" t="str">
        <f aca="false">IF($A3407="","",INDEX(CARTAO_COMPRAS!$E:$E,INT((ROW()-2)/20)+2))</f>
        <v/>
      </c>
      <c r="E3407" s="0" t="str">
        <f aca="false">IF($A3407="","",INDEX(CARTAO_COMPRAS!$H:$H,INT((ROW()-2)/20)+2)+MOD(ROW()-2,20))</f>
        <v/>
      </c>
      <c r="F3407" s="0" t="str">
        <f aca="false">IF($A3407="","",INDEX(CARTAO_COMPRAS!$G:$G,INT((ROW()-2)/20)+2))</f>
        <v/>
      </c>
      <c r="G3407" s="5" t="str">
        <f aca="false">IF($A3407="","",INDEX(CARTAO_COMPRAS!$I:$I,INT((ROW()-2)/20)+2))</f>
        <v/>
      </c>
      <c r="H3407" s="4" t="str">
        <f aca="false">IF($A3407="","",EDATE(INDEX(CARTAO_COMPRAS!$J:$J,INT((ROW()-2)/20)+2),MOD(ROW()-2,20)))</f>
        <v/>
      </c>
      <c r="I3407" s="4" t="str">
        <f aca="false">IF($H3407="","",$H3407-WEEKDAY($H3407,2)+1)</f>
        <v/>
      </c>
      <c r="J3407" s="4" t="str">
        <f aca="false">IF($I3407="","",$I3407+6)</f>
        <v/>
      </c>
      <c r="K3407" s="6" t="str">
        <f aca="false">IF($H3407="","",DATE(YEAR($H3407),MONTH($H3407),1))</f>
        <v/>
      </c>
      <c r="L3407" s="0" t="str">
        <f aca="false">IF($A3407="","",INDEX(CARTAO_COMPRAS!$K:$K,INT((ROW()-2)/20)+2))</f>
        <v/>
      </c>
      <c r="M3407" s="0" t="str">
        <f aca="false">IF($A3407="","","Compra no cartão")</f>
        <v/>
      </c>
    </row>
    <row r="3408" customFormat="false" ht="13.5" hidden="false" customHeight="false" outlineLevel="0" collapsed="false">
      <c r="A3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8" s="0" t="str">
        <f aca="false">IF($A3408="","",INDEX(CARTAO_COMPRAS!$C:$C,INT((ROW()-2)/20)+2))</f>
        <v/>
      </c>
      <c r="C3408" s="0" t="str">
        <f aca="false">IF($A3408="","",INDEX(CARTAO_COMPRAS!$D:$D,INT((ROW()-2)/20)+2))</f>
        <v/>
      </c>
      <c r="D3408" s="0" t="str">
        <f aca="false">IF($A3408="","",INDEX(CARTAO_COMPRAS!$E:$E,INT((ROW()-2)/20)+2))</f>
        <v/>
      </c>
      <c r="E3408" s="0" t="str">
        <f aca="false">IF($A3408="","",INDEX(CARTAO_COMPRAS!$H:$H,INT((ROW()-2)/20)+2)+MOD(ROW()-2,20))</f>
        <v/>
      </c>
      <c r="F3408" s="0" t="str">
        <f aca="false">IF($A3408="","",INDEX(CARTAO_COMPRAS!$G:$G,INT((ROW()-2)/20)+2))</f>
        <v/>
      </c>
      <c r="G3408" s="5" t="str">
        <f aca="false">IF($A3408="","",INDEX(CARTAO_COMPRAS!$I:$I,INT((ROW()-2)/20)+2))</f>
        <v/>
      </c>
      <c r="H3408" s="4" t="str">
        <f aca="false">IF($A3408="","",EDATE(INDEX(CARTAO_COMPRAS!$J:$J,INT((ROW()-2)/20)+2),MOD(ROW()-2,20)))</f>
        <v/>
      </c>
      <c r="I3408" s="4" t="str">
        <f aca="false">IF($H3408="","",$H3408-WEEKDAY($H3408,2)+1)</f>
        <v/>
      </c>
      <c r="J3408" s="4" t="str">
        <f aca="false">IF($I3408="","",$I3408+6)</f>
        <v/>
      </c>
      <c r="K3408" s="6" t="str">
        <f aca="false">IF($H3408="","",DATE(YEAR($H3408),MONTH($H3408),1))</f>
        <v/>
      </c>
      <c r="L3408" s="0" t="str">
        <f aca="false">IF($A3408="","",INDEX(CARTAO_COMPRAS!$K:$K,INT((ROW()-2)/20)+2))</f>
        <v/>
      </c>
      <c r="M3408" s="0" t="str">
        <f aca="false">IF($A3408="","","Compra no cartão")</f>
        <v/>
      </c>
    </row>
    <row r="3409" customFormat="false" ht="13.5" hidden="false" customHeight="false" outlineLevel="0" collapsed="false">
      <c r="A3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09" s="0" t="str">
        <f aca="false">IF($A3409="","",INDEX(CARTAO_COMPRAS!$C:$C,INT((ROW()-2)/20)+2))</f>
        <v/>
      </c>
      <c r="C3409" s="0" t="str">
        <f aca="false">IF($A3409="","",INDEX(CARTAO_COMPRAS!$D:$D,INT((ROW()-2)/20)+2))</f>
        <v/>
      </c>
      <c r="D3409" s="0" t="str">
        <f aca="false">IF($A3409="","",INDEX(CARTAO_COMPRAS!$E:$E,INT((ROW()-2)/20)+2))</f>
        <v/>
      </c>
      <c r="E3409" s="0" t="str">
        <f aca="false">IF($A3409="","",INDEX(CARTAO_COMPRAS!$H:$H,INT((ROW()-2)/20)+2)+MOD(ROW()-2,20))</f>
        <v/>
      </c>
      <c r="F3409" s="0" t="str">
        <f aca="false">IF($A3409="","",INDEX(CARTAO_COMPRAS!$G:$G,INT((ROW()-2)/20)+2))</f>
        <v/>
      </c>
      <c r="G3409" s="5" t="str">
        <f aca="false">IF($A3409="","",INDEX(CARTAO_COMPRAS!$I:$I,INT((ROW()-2)/20)+2))</f>
        <v/>
      </c>
      <c r="H3409" s="4" t="str">
        <f aca="false">IF($A3409="","",EDATE(INDEX(CARTAO_COMPRAS!$J:$J,INT((ROW()-2)/20)+2),MOD(ROW()-2,20)))</f>
        <v/>
      </c>
      <c r="I3409" s="4" t="str">
        <f aca="false">IF($H3409="","",$H3409-WEEKDAY($H3409,2)+1)</f>
        <v/>
      </c>
      <c r="J3409" s="4" t="str">
        <f aca="false">IF($I3409="","",$I3409+6)</f>
        <v/>
      </c>
      <c r="K3409" s="6" t="str">
        <f aca="false">IF($H3409="","",DATE(YEAR($H3409),MONTH($H3409),1))</f>
        <v/>
      </c>
      <c r="L3409" s="0" t="str">
        <f aca="false">IF($A3409="","",INDEX(CARTAO_COMPRAS!$K:$K,INT((ROW()-2)/20)+2))</f>
        <v/>
      </c>
      <c r="M3409" s="0" t="str">
        <f aca="false">IF($A3409="","","Compra no cartão")</f>
        <v/>
      </c>
    </row>
    <row r="3410" customFormat="false" ht="13.5" hidden="false" customHeight="false" outlineLevel="0" collapsed="false">
      <c r="A3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0" s="0" t="str">
        <f aca="false">IF($A3410="","",INDEX(CARTAO_COMPRAS!$C:$C,INT((ROW()-2)/20)+2))</f>
        <v/>
      </c>
      <c r="C3410" s="0" t="str">
        <f aca="false">IF($A3410="","",INDEX(CARTAO_COMPRAS!$D:$D,INT((ROW()-2)/20)+2))</f>
        <v/>
      </c>
      <c r="D3410" s="0" t="str">
        <f aca="false">IF($A3410="","",INDEX(CARTAO_COMPRAS!$E:$E,INT((ROW()-2)/20)+2))</f>
        <v/>
      </c>
      <c r="E3410" s="0" t="str">
        <f aca="false">IF($A3410="","",INDEX(CARTAO_COMPRAS!$H:$H,INT((ROW()-2)/20)+2)+MOD(ROW()-2,20))</f>
        <v/>
      </c>
      <c r="F3410" s="0" t="str">
        <f aca="false">IF($A3410="","",INDEX(CARTAO_COMPRAS!$G:$G,INT((ROW()-2)/20)+2))</f>
        <v/>
      </c>
      <c r="G3410" s="5" t="str">
        <f aca="false">IF($A3410="","",INDEX(CARTAO_COMPRAS!$I:$I,INT((ROW()-2)/20)+2))</f>
        <v/>
      </c>
      <c r="H3410" s="4" t="str">
        <f aca="false">IF($A3410="","",EDATE(INDEX(CARTAO_COMPRAS!$J:$J,INT((ROW()-2)/20)+2),MOD(ROW()-2,20)))</f>
        <v/>
      </c>
      <c r="I3410" s="4" t="str">
        <f aca="false">IF($H3410="","",$H3410-WEEKDAY($H3410,2)+1)</f>
        <v/>
      </c>
      <c r="J3410" s="4" t="str">
        <f aca="false">IF($I3410="","",$I3410+6)</f>
        <v/>
      </c>
      <c r="K3410" s="6" t="str">
        <f aca="false">IF($H3410="","",DATE(YEAR($H3410),MONTH($H3410),1))</f>
        <v/>
      </c>
      <c r="L3410" s="0" t="str">
        <f aca="false">IF($A3410="","",INDEX(CARTAO_COMPRAS!$K:$K,INT((ROW()-2)/20)+2))</f>
        <v/>
      </c>
      <c r="M3410" s="0" t="str">
        <f aca="false">IF($A3410="","","Compra no cartão")</f>
        <v/>
      </c>
    </row>
    <row r="3411" customFormat="false" ht="13.5" hidden="false" customHeight="false" outlineLevel="0" collapsed="false">
      <c r="A3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1" s="0" t="str">
        <f aca="false">IF($A3411="","",INDEX(CARTAO_COMPRAS!$C:$C,INT((ROW()-2)/20)+2))</f>
        <v/>
      </c>
      <c r="C3411" s="0" t="str">
        <f aca="false">IF($A3411="","",INDEX(CARTAO_COMPRAS!$D:$D,INT((ROW()-2)/20)+2))</f>
        <v/>
      </c>
      <c r="D3411" s="0" t="str">
        <f aca="false">IF($A3411="","",INDEX(CARTAO_COMPRAS!$E:$E,INT((ROW()-2)/20)+2))</f>
        <v/>
      </c>
      <c r="E3411" s="0" t="str">
        <f aca="false">IF($A3411="","",INDEX(CARTAO_COMPRAS!$H:$H,INT((ROW()-2)/20)+2)+MOD(ROW()-2,20))</f>
        <v/>
      </c>
      <c r="F3411" s="0" t="str">
        <f aca="false">IF($A3411="","",INDEX(CARTAO_COMPRAS!$G:$G,INT((ROW()-2)/20)+2))</f>
        <v/>
      </c>
      <c r="G3411" s="5" t="str">
        <f aca="false">IF($A3411="","",INDEX(CARTAO_COMPRAS!$I:$I,INT((ROW()-2)/20)+2))</f>
        <v/>
      </c>
      <c r="H3411" s="4" t="str">
        <f aca="false">IF($A3411="","",EDATE(INDEX(CARTAO_COMPRAS!$J:$J,INT((ROW()-2)/20)+2),MOD(ROW()-2,20)))</f>
        <v/>
      </c>
      <c r="I3411" s="4" t="str">
        <f aca="false">IF($H3411="","",$H3411-WEEKDAY($H3411,2)+1)</f>
        <v/>
      </c>
      <c r="J3411" s="4" t="str">
        <f aca="false">IF($I3411="","",$I3411+6)</f>
        <v/>
      </c>
      <c r="K3411" s="6" t="str">
        <f aca="false">IF($H3411="","",DATE(YEAR($H3411),MONTH($H3411),1))</f>
        <v/>
      </c>
      <c r="L3411" s="0" t="str">
        <f aca="false">IF($A3411="","",INDEX(CARTAO_COMPRAS!$K:$K,INT((ROW()-2)/20)+2))</f>
        <v/>
      </c>
      <c r="M3411" s="0" t="str">
        <f aca="false">IF($A3411="","","Compra no cartão")</f>
        <v/>
      </c>
    </row>
    <row r="3412" customFormat="false" ht="13.5" hidden="false" customHeight="false" outlineLevel="0" collapsed="false">
      <c r="A3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2" s="0" t="str">
        <f aca="false">IF($A3412="","",INDEX(CARTAO_COMPRAS!$C:$C,INT((ROW()-2)/20)+2))</f>
        <v/>
      </c>
      <c r="C3412" s="0" t="str">
        <f aca="false">IF($A3412="","",INDEX(CARTAO_COMPRAS!$D:$D,INT((ROW()-2)/20)+2))</f>
        <v/>
      </c>
      <c r="D3412" s="0" t="str">
        <f aca="false">IF($A3412="","",INDEX(CARTAO_COMPRAS!$E:$E,INT((ROW()-2)/20)+2))</f>
        <v/>
      </c>
      <c r="E3412" s="0" t="str">
        <f aca="false">IF($A3412="","",INDEX(CARTAO_COMPRAS!$H:$H,INT((ROW()-2)/20)+2)+MOD(ROW()-2,20))</f>
        <v/>
      </c>
      <c r="F3412" s="0" t="str">
        <f aca="false">IF($A3412="","",INDEX(CARTAO_COMPRAS!$G:$G,INT((ROW()-2)/20)+2))</f>
        <v/>
      </c>
      <c r="G3412" s="5" t="str">
        <f aca="false">IF($A3412="","",INDEX(CARTAO_COMPRAS!$I:$I,INT((ROW()-2)/20)+2))</f>
        <v/>
      </c>
      <c r="H3412" s="4" t="str">
        <f aca="false">IF($A3412="","",EDATE(INDEX(CARTAO_COMPRAS!$J:$J,INT((ROW()-2)/20)+2),MOD(ROW()-2,20)))</f>
        <v/>
      </c>
      <c r="I3412" s="4" t="str">
        <f aca="false">IF($H3412="","",$H3412-WEEKDAY($H3412,2)+1)</f>
        <v/>
      </c>
      <c r="J3412" s="4" t="str">
        <f aca="false">IF($I3412="","",$I3412+6)</f>
        <v/>
      </c>
      <c r="K3412" s="6" t="str">
        <f aca="false">IF($H3412="","",DATE(YEAR($H3412),MONTH($H3412),1))</f>
        <v/>
      </c>
      <c r="L3412" s="0" t="str">
        <f aca="false">IF($A3412="","",INDEX(CARTAO_COMPRAS!$K:$K,INT((ROW()-2)/20)+2))</f>
        <v/>
      </c>
      <c r="M3412" s="0" t="str">
        <f aca="false">IF($A3412="","","Compra no cartão")</f>
        <v/>
      </c>
    </row>
    <row r="3413" customFormat="false" ht="13.5" hidden="false" customHeight="false" outlineLevel="0" collapsed="false">
      <c r="A3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3" s="0" t="str">
        <f aca="false">IF($A3413="","",INDEX(CARTAO_COMPRAS!$C:$C,INT((ROW()-2)/20)+2))</f>
        <v/>
      </c>
      <c r="C3413" s="0" t="str">
        <f aca="false">IF($A3413="","",INDEX(CARTAO_COMPRAS!$D:$D,INT((ROW()-2)/20)+2))</f>
        <v/>
      </c>
      <c r="D3413" s="0" t="str">
        <f aca="false">IF($A3413="","",INDEX(CARTAO_COMPRAS!$E:$E,INT((ROW()-2)/20)+2))</f>
        <v/>
      </c>
      <c r="E3413" s="0" t="str">
        <f aca="false">IF($A3413="","",INDEX(CARTAO_COMPRAS!$H:$H,INT((ROW()-2)/20)+2)+MOD(ROW()-2,20))</f>
        <v/>
      </c>
      <c r="F3413" s="0" t="str">
        <f aca="false">IF($A3413="","",INDEX(CARTAO_COMPRAS!$G:$G,INT((ROW()-2)/20)+2))</f>
        <v/>
      </c>
      <c r="G3413" s="5" t="str">
        <f aca="false">IF($A3413="","",INDEX(CARTAO_COMPRAS!$I:$I,INT((ROW()-2)/20)+2))</f>
        <v/>
      </c>
      <c r="H3413" s="4" t="str">
        <f aca="false">IF($A3413="","",EDATE(INDEX(CARTAO_COMPRAS!$J:$J,INT((ROW()-2)/20)+2),MOD(ROW()-2,20)))</f>
        <v/>
      </c>
      <c r="I3413" s="4" t="str">
        <f aca="false">IF($H3413="","",$H3413-WEEKDAY($H3413,2)+1)</f>
        <v/>
      </c>
      <c r="J3413" s="4" t="str">
        <f aca="false">IF($I3413="","",$I3413+6)</f>
        <v/>
      </c>
      <c r="K3413" s="6" t="str">
        <f aca="false">IF($H3413="","",DATE(YEAR($H3413),MONTH($H3413),1))</f>
        <v/>
      </c>
      <c r="L3413" s="0" t="str">
        <f aca="false">IF($A3413="","",INDEX(CARTAO_COMPRAS!$K:$K,INT((ROW()-2)/20)+2))</f>
        <v/>
      </c>
      <c r="M3413" s="0" t="str">
        <f aca="false">IF($A3413="","","Compra no cartão")</f>
        <v/>
      </c>
    </row>
    <row r="3414" customFormat="false" ht="13.5" hidden="false" customHeight="false" outlineLevel="0" collapsed="false">
      <c r="A3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4" s="0" t="str">
        <f aca="false">IF($A3414="","",INDEX(CARTAO_COMPRAS!$C:$C,INT((ROW()-2)/20)+2))</f>
        <v/>
      </c>
      <c r="C3414" s="0" t="str">
        <f aca="false">IF($A3414="","",INDEX(CARTAO_COMPRAS!$D:$D,INT((ROW()-2)/20)+2))</f>
        <v/>
      </c>
      <c r="D3414" s="0" t="str">
        <f aca="false">IF($A3414="","",INDEX(CARTAO_COMPRAS!$E:$E,INT((ROW()-2)/20)+2))</f>
        <v/>
      </c>
      <c r="E3414" s="0" t="str">
        <f aca="false">IF($A3414="","",INDEX(CARTAO_COMPRAS!$H:$H,INT((ROW()-2)/20)+2)+MOD(ROW()-2,20))</f>
        <v/>
      </c>
      <c r="F3414" s="0" t="str">
        <f aca="false">IF($A3414="","",INDEX(CARTAO_COMPRAS!$G:$G,INT((ROW()-2)/20)+2))</f>
        <v/>
      </c>
      <c r="G3414" s="5" t="str">
        <f aca="false">IF($A3414="","",INDEX(CARTAO_COMPRAS!$I:$I,INT((ROW()-2)/20)+2))</f>
        <v/>
      </c>
      <c r="H3414" s="4" t="str">
        <f aca="false">IF($A3414="","",EDATE(INDEX(CARTAO_COMPRAS!$J:$J,INT((ROW()-2)/20)+2),MOD(ROW()-2,20)))</f>
        <v/>
      </c>
      <c r="I3414" s="4" t="str">
        <f aca="false">IF($H3414="","",$H3414-WEEKDAY($H3414,2)+1)</f>
        <v/>
      </c>
      <c r="J3414" s="4" t="str">
        <f aca="false">IF($I3414="","",$I3414+6)</f>
        <v/>
      </c>
      <c r="K3414" s="6" t="str">
        <f aca="false">IF($H3414="","",DATE(YEAR($H3414),MONTH($H3414),1))</f>
        <v/>
      </c>
      <c r="L3414" s="0" t="str">
        <f aca="false">IF($A3414="","",INDEX(CARTAO_COMPRAS!$K:$K,INT((ROW()-2)/20)+2))</f>
        <v/>
      </c>
      <c r="M3414" s="0" t="str">
        <f aca="false">IF($A3414="","","Compra no cartão")</f>
        <v/>
      </c>
    </row>
    <row r="3415" customFormat="false" ht="13.5" hidden="false" customHeight="false" outlineLevel="0" collapsed="false">
      <c r="A3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5" s="0" t="str">
        <f aca="false">IF($A3415="","",INDEX(CARTAO_COMPRAS!$C:$C,INT((ROW()-2)/20)+2))</f>
        <v/>
      </c>
      <c r="C3415" s="0" t="str">
        <f aca="false">IF($A3415="","",INDEX(CARTAO_COMPRAS!$D:$D,INT((ROW()-2)/20)+2))</f>
        <v/>
      </c>
      <c r="D3415" s="0" t="str">
        <f aca="false">IF($A3415="","",INDEX(CARTAO_COMPRAS!$E:$E,INT((ROW()-2)/20)+2))</f>
        <v/>
      </c>
      <c r="E3415" s="0" t="str">
        <f aca="false">IF($A3415="","",INDEX(CARTAO_COMPRAS!$H:$H,INT((ROW()-2)/20)+2)+MOD(ROW()-2,20))</f>
        <v/>
      </c>
      <c r="F3415" s="0" t="str">
        <f aca="false">IF($A3415="","",INDEX(CARTAO_COMPRAS!$G:$G,INT((ROW()-2)/20)+2))</f>
        <v/>
      </c>
      <c r="G3415" s="5" t="str">
        <f aca="false">IF($A3415="","",INDEX(CARTAO_COMPRAS!$I:$I,INT((ROW()-2)/20)+2))</f>
        <v/>
      </c>
      <c r="H3415" s="4" t="str">
        <f aca="false">IF($A3415="","",EDATE(INDEX(CARTAO_COMPRAS!$J:$J,INT((ROW()-2)/20)+2),MOD(ROW()-2,20)))</f>
        <v/>
      </c>
      <c r="I3415" s="4" t="str">
        <f aca="false">IF($H3415="","",$H3415-WEEKDAY($H3415,2)+1)</f>
        <v/>
      </c>
      <c r="J3415" s="4" t="str">
        <f aca="false">IF($I3415="","",$I3415+6)</f>
        <v/>
      </c>
      <c r="K3415" s="6" t="str">
        <f aca="false">IF($H3415="","",DATE(YEAR($H3415),MONTH($H3415),1))</f>
        <v/>
      </c>
      <c r="L3415" s="0" t="str">
        <f aca="false">IF($A3415="","",INDEX(CARTAO_COMPRAS!$K:$K,INT((ROW()-2)/20)+2))</f>
        <v/>
      </c>
      <c r="M3415" s="0" t="str">
        <f aca="false">IF($A3415="","","Compra no cartão")</f>
        <v/>
      </c>
    </row>
    <row r="3416" customFormat="false" ht="13.5" hidden="false" customHeight="false" outlineLevel="0" collapsed="false">
      <c r="A3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6" s="0" t="str">
        <f aca="false">IF($A3416="","",INDEX(CARTAO_COMPRAS!$C:$C,INT((ROW()-2)/20)+2))</f>
        <v/>
      </c>
      <c r="C3416" s="0" t="str">
        <f aca="false">IF($A3416="","",INDEX(CARTAO_COMPRAS!$D:$D,INT((ROW()-2)/20)+2))</f>
        <v/>
      </c>
      <c r="D3416" s="0" t="str">
        <f aca="false">IF($A3416="","",INDEX(CARTAO_COMPRAS!$E:$E,INT((ROW()-2)/20)+2))</f>
        <v/>
      </c>
      <c r="E3416" s="0" t="str">
        <f aca="false">IF($A3416="","",INDEX(CARTAO_COMPRAS!$H:$H,INT((ROW()-2)/20)+2)+MOD(ROW()-2,20))</f>
        <v/>
      </c>
      <c r="F3416" s="0" t="str">
        <f aca="false">IF($A3416="","",INDEX(CARTAO_COMPRAS!$G:$G,INT((ROW()-2)/20)+2))</f>
        <v/>
      </c>
      <c r="G3416" s="5" t="str">
        <f aca="false">IF($A3416="","",INDEX(CARTAO_COMPRAS!$I:$I,INT((ROW()-2)/20)+2))</f>
        <v/>
      </c>
      <c r="H3416" s="4" t="str">
        <f aca="false">IF($A3416="","",EDATE(INDEX(CARTAO_COMPRAS!$J:$J,INT((ROW()-2)/20)+2),MOD(ROW()-2,20)))</f>
        <v/>
      </c>
      <c r="I3416" s="4" t="str">
        <f aca="false">IF($H3416="","",$H3416-WEEKDAY($H3416,2)+1)</f>
        <v/>
      </c>
      <c r="J3416" s="4" t="str">
        <f aca="false">IF($I3416="","",$I3416+6)</f>
        <v/>
      </c>
      <c r="K3416" s="6" t="str">
        <f aca="false">IF($H3416="","",DATE(YEAR($H3416),MONTH($H3416),1))</f>
        <v/>
      </c>
      <c r="L3416" s="0" t="str">
        <f aca="false">IF($A3416="","",INDEX(CARTAO_COMPRAS!$K:$K,INT((ROW()-2)/20)+2))</f>
        <v/>
      </c>
      <c r="M3416" s="0" t="str">
        <f aca="false">IF($A3416="","","Compra no cartão")</f>
        <v/>
      </c>
    </row>
    <row r="3417" customFormat="false" ht="13.5" hidden="false" customHeight="false" outlineLevel="0" collapsed="false">
      <c r="A3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7" s="0" t="str">
        <f aca="false">IF($A3417="","",INDEX(CARTAO_COMPRAS!$C:$C,INT((ROW()-2)/20)+2))</f>
        <v/>
      </c>
      <c r="C3417" s="0" t="str">
        <f aca="false">IF($A3417="","",INDEX(CARTAO_COMPRAS!$D:$D,INT((ROW()-2)/20)+2))</f>
        <v/>
      </c>
      <c r="D3417" s="0" t="str">
        <f aca="false">IF($A3417="","",INDEX(CARTAO_COMPRAS!$E:$E,INT((ROW()-2)/20)+2))</f>
        <v/>
      </c>
      <c r="E3417" s="0" t="str">
        <f aca="false">IF($A3417="","",INDEX(CARTAO_COMPRAS!$H:$H,INT((ROW()-2)/20)+2)+MOD(ROW()-2,20))</f>
        <v/>
      </c>
      <c r="F3417" s="0" t="str">
        <f aca="false">IF($A3417="","",INDEX(CARTAO_COMPRAS!$G:$G,INT((ROW()-2)/20)+2))</f>
        <v/>
      </c>
      <c r="G3417" s="5" t="str">
        <f aca="false">IF($A3417="","",INDEX(CARTAO_COMPRAS!$I:$I,INT((ROW()-2)/20)+2))</f>
        <v/>
      </c>
      <c r="H3417" s="4" t="str">
        <f aca="false">IF($A3417="","",EDATE(INDEX(CARTAO_COMPRAS!$J:$J,INT((ROW()-2)/20)+2),MOD(ROW()-2,20)))</f>
        <v/>
      </c>
      <c r="I3417" s="4" t="str">
        <f aca="false">IF($H3417="","",$H3417-WEEKDAY($H3417,2)+1)</f>
        <v/>
      </c>
      <c r="J3417" s="4" t="str">
        <f aca="false">IF($I3417="","",$I3417+6)</f>
        <v/>
      </c>
      <c r="K3417" s="6" t="str">
        <f aca="false">IF($H3417="","",DATE(YEAR($H3417),MONTH($H3417),1))</f>
        <v/>
      </c>
      <c r="L3417" s="0" t="str">
        <f aca="false">IF($A3417="","",INDEX(CARTAO_COMPRAS!$K:$K,INT((ROW()-2)/20)+2))</f>
        <v/>
      </c>
      <c r="M3417" s="0" t="str">
        <f aca="false">IF($A3417="","","Compra no cartão")</f>
        <v/>
      </c>
    </row>
    <row r="3418" customFormat="false" ht="13.5" hidden="false" customHeight="false" outlineLevel="0" collapsed="false">
      <c r="A3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8" s="0" t="str">
        <f aca="false">IF($A3418="","",INDEX(CARTAO_COMPRAS!$C:$C,INT((ROW()-2)/20)+2))</f>
        <v/>
      </c>
      <c r="C3418" s="0" t="str">
        <f aca="false">IF($A3418="","",INDEX(CARTAO_COMPRAS!$D:$D,INT((ROW()-2)/20)+2))</f>
        <v/>
      </c>
      <c r="D3418" s="0" t="str">
        <f aca="false">IF($A3418="","",INDEX(CARTAO_COMPRAS!$E:$E,INT((ROW()-2)/20)+2))</f>
        <v/>
      </c>
      <c r="E3418" s="0" t="str">
        <f aca="false">IF($A3418="","",INDEX(CARTAO_COMPRAS!$H:$H,INT((ROW()-2)/20)+2)+MOD(ROW()-2,20))</f>
        <v/>
      </c>
      <c r="F3418" s="0" t="str">
        <f aca="false">IF($A3418="","",INDEX(CARTAO_COMPRAS!$G:$G,INT((ROW()-2)/20)+2))</f>
        <v/>
      </c>
      <c r="G3418" s="5" t="str">
        <f aca="false">IF($A3418="","",INDEX(CARTAO_COMPRAS!$I:$I,INT((ROW()-2)/20)+2))</f>
        <v/>
      </c>
      <c r="H3418" s="4" t="str">
        <f aca="false">IF($A3418="","",EDATE(INDEX(CARTAO_COMPRAS!$J:$J,INT((ROW()-2)/20)+2),MOD(ROW()-2,20)))</f>
        <v/>
      </c>
      <c r="I3418" s="4" t="str">
        <f aca="false">IF($H3418="","",$H3418-WEEKDAY($H3418,2)+1)</f>
        <v/>
      </c>
      <c r="J3418" s="4" t="str">
        <f aca="false">IF($I3418="","",$I3418+6)</f>
        <v/>
      </c>
      <c r="K3418" s="6" t="str">
        <f aca="false">IF($H3418="","",DATE(YEAR($H3418),MONTH($H3418),1))</f>
        <v/>
      </c>
      <c r="L3418" s="0" t="str">
        <f aca="false">IF($A3418="","",INDEX(CARTAO_COMPRAS!$K:$K,INT((ROW()-2)/20)+2))</f>
        <v/>
      </c>
      <c r="M3418" s="0" t="str">
        <f aca="false">IF($A3418="","","Compra no cartão")</f>
        <v/>
      </c>
    </row>
    <row r="3419" customFormat="false" ht="13.5" hidden="false" customHeight="false" outlineLevel="0" collapsed="false">
      <c r="A3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19" s="0" t="str">
        <f aca="false">IF($A3419="","",INDEX(CARTAO_COMPRAS!$C:$C,INT((ROW()-2)/20)+2))</f>
        <v/>
      </c>
      <c r="C3419" s="0" t="str">
        <f aca="false">IF($A3419="","",INDEX(CARTAO_COMPRAS!$D:$D,INT((ROW()-2)/20)+2))</f>
        <v/>
      </c>
      <c r="D3419" s="0" t="str">
        <f aca="false">IF($A3419="","",INDEX(CARTAO_COMPRAS!$E:$E,INT((ROW()-2)/20)+2))</f>
        <v/>
      </c>
      <c r="E3419" s="0" t="str">
        <f aca="false">IF($A3419="","",INDEX(CARTAO_COMPRAS!$H:$H,INT((ROW()-2)/20)+2)+MOD(ROW()-2,20))</f>
        <v/>
      </c>
      <c r="F3419" s="0" t="str">
        <f aca="false">IF($A3419="","",INDEX(CARTAO_COMPRAS!$G:$G,INT((ROW()-2)/20)+2))</f>
        <v/>
      </c>
      <c r="G3419" s="5" t="str">
        <f aca="false">IF($A3419="","",INDEX(CARTAO_COMPRAS!$I:$I,INT((ROW()-2)/20)+2))</f>
        <v/>
      </c>
      <c r="H3419" s="4" t="str">
        <f aca="false">IF($A3419="","",EDATE(INDEX(CARTAO_COMPRAS!$J:$J,INT((ROW()-2)/20)+2),MOD(ROW()-2,20)))</f>
        <v/>
      </c>
      <c r="I3419" s="4" t="str">
        <f aca="false">IF($H3419="","",$H3419-WEEKDAY($H3419,2)+1)</f>
        <v/>
      </c>
      <c r="J3419" s="4" t="str">
        <f aca="false">IF($I3419="","",$I3419+6)</f>
        <v/>
      </c>
      <c r="K3419" s="6" t="str">
        <f aca="false">IF($H3419="","",DATE(YEAR($H3419),MONTH($H3419),1))</f>
        <v/>
      </c>
      <c r="L3419" s="0" t="str">
        <f aca="false">IF($A3419="","",INDEX(CARTAO_COMPRAS!$K:$K,INT((ROW()-2)/20)+2))</f>
        <v/>
      </c>
      <c r="M3419" s="0" t="str">
        <f aca="false">IF($A3419="","","Compra no cartão")</f>
        <v/>
      </c>
    </row>
    <row r="3420" customFormat="false" ht="13.5" hidden="false" customHeight="false" outlineLevel="0" collapsed="false">
      <c r="A3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0" s="0" t="str">
        <f aca="false">IF($A3420="","",INDEX(CARTAO_COMPRAS!$C:$C,INT((ROW()-2)/20)+2))</f>
        <v/>
      </c>
      <c r="C3420" s="0" t="str">
        <f aca="false">IF($A3420="","",INDEX(CARTAO_COMPRAS!$D:$D,INT((ROW()-2)/20)+2))</f>
        <v/>
      </c>
      <c r="D3420" s="0" t="str">
        <f aca="false">IF($A3420="","",INDEX(CARTAO_COMPRAS!$E:$E,INT((ROW()-2)/20)+2))</f>
        <v/>
      </c>
      <c r="E3420" s="0" t="str">
        <f aca="false">IF($A3420="","",INDEX(CARTAO_COMPRAS!$H:$H,INT((ROW()-2)/20)+2)+MOD(ROW()-2,20))</f>
        <v/>
      </c>
      <c r="F3420" s="0" t="str">
        <f aca="false">IF($A3420="","",INDEX(CARTAO_COMPRAS!$G:$G,INT((ROW()-2)/20)+2))</f>
        <v/>
      </c>
      <c r="G3420" s="5" t="str">
        <f aca="false">IF($A3420="","",INDEX(CARTAO_COMPRAS!$I:$I,INT((ROW()-2)/20)+2))</f>
        <v/>
      </c>
      <c r="H3420" s="4" t="str">
        <f aca="false">IF($A3420="","",EDATE(INDEX(CARTAO_COMPRAS!$J:$J,INT((ROW()-2)/20)+2),MOD(ROW()-2,20)))</f>
        <v/>
      </c>
      <c r="I3420" s="4" t="str">
        <f aca="false">IF($H3420="","",$H3420-WEEKDAY($H3420,2)+1)</f>
        <v/>
      </c>
      <c r="J3420" s="4" t="str">
        <f aca="false">IF($I3420="","",$I3420+6)</f>
        <v/>
      </c>
      <c r="K3420" s="6" t="str">
        <f aca="false">IF($H3420="","",DATE(YEAR($H3420),MONTH($H3420),1))</f>
        <v/>
      </c>
      <c r="L3420" s="0" t="str">
        <f aca="false">IF($A3420="","",INDEX(CARTAO_COMPRAS!$K:$K,INT((ROW()-2)/20)+2))</f>
        <v/>
      </c>
      <c r="M3420" s="0" t="str">
        <f aca="false">IF($A3420="","","Compra no cartão")</f>
        <v/>
      </c>
    </row>
    <row r="3421" customFormat="false" ht="13.5" hidden="false" customHeight="false" outlineLevel="0" collapsed="false">
      <c r="A3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1" s="0" t="str">
        <f aca="false">IF($A3421="","",INDEX(CARTAO_COMPRAS!$C:$C,INT((ROW()-2)/20)+2))</f>
        <v/>
      </c>
      <c r="C3421" s="0" t="str">
        <f aca="false">IF($A3421="","",INDEX(CARTAO_COMPRAS!$D:$D,INT((ROW()-2)/20)+2))</f>
        <v/>
      </c>
      <c r="D3421" s="0" t="str">
        <f aca="false">IF($A3421="","",INDEX(CARTAO_COMPRAS!$E:$E,INT((ROW()-2)/20)+2))</f>
        <v/>
      </c>
      <c r="E3421" s="0" t="str">
        <f aca="false">IF($A3421="","",INDEX(CARTAO_COMPRAS!$H:$H,INT((ROW()-2)/20)+2)+MOD(ROW()-2,20))</f>
        <v/>
      </c>
      <c r="F3421" s="0" t="str">
        <f aca="false">IF($A3421="","",INDEX(CARTAO_COMPRAS!$G:$G,INT((ROW()-2)/20)+2))</f>
        <v/>
      </c>
      <c r="G3421" s="5" t="str">
        <f aca="false">IF($A3421="","",INDEX(CARTAO_COMPRAS!$I:$I,INT((ROW()-2)/20)+2))</f>
        <v/>
      </c>
      <c r="H3421" s="4" t="str">
        <f aca="false">IF($A3421="","",EDATE(INDEX(CARTAO_COMPRAS!$J:$J,INT((ROW()-2)/20)+2),MOD(ROW()-2,20)))</f>
        <v/>
      </c>
      <c r="I3421" s="4" t="str">
        <f aca="false">IF($H3421="","",$H3421-WEEKDAY($H3421,2)+1)</f>
        <v/>
      </c>
      <c r="J3421" s="4" t="str">
        <f aca="false">IF($I3421="","",$I3421+6)</f>
        <v/>
      </c>
      <c r="K3421" s="6" t="str">
        <f aca="false">IF($H3421="","",DATE(YEAR($H3421),MONTH($H3421),1))</f>
        <v/>
      </c>
      <c r="L3421" s="0" t="str">
        <f aca="false">IF($A3421="","",INDEX(CARTAO_COMPRAS!$K:$K,INT((ROW()-2)/20)+2))</f>
        <v/>
      </c>
      <c r="M3421" s="0" t="str">
        <f aca="false">IF($A3421="","","Compra no cartão")</f>
        <v/>
      </c>
    </row>
    <row r="3422" customFormat="false" ht="13.5" hidden="false" customHeight="false" outlineLevel="0" collapsed="false">
      <c r="A34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2" s="0" t="str">
        <f aca="false">IF($A3422="","",INDEX(CARTAO_COMPRAS!$C:$C,INT((ROW()-2)/20)+2))</f>
        <v/>
      </c>
      <c r="C3422" s="0" t="str">
        <f aca="false">IF($A3422="","",INDEX(CARTAO_COMPRAS!$D:$D,INT((ROW()-2)/20)+2))</f>
        <v/>
      </c>
      <c r="D3422" s="0" t="str">
        <f aca="false">IF($A3422="","",INDEX(CARTAO_COMPRAS!$E:$E,INT((ROW()-2)/20)+2))</f>
        <v/>
      </c>
      <c r="E3422" s="0" t="str">
        <f aca="false">IF($A3422="","",INDEX(CARTAO_COMPRAS!$H:$H,INT((ROW()-2)/20)+2)+MOD(ROW()-2,20))</f>
        <v/>
      </c>
      <c r="F3422" s="0" t="str">
        <f aca="false">IF($A3422="","",INDEX(CARTAO_COMPRAS!$G:$G,INT((ROW()-2)/20)+2))</f>
        <v/>
      </c>
      <c r="G3422" s="5" t="str">
        <f aca="false">IF($A3422="","",INDEX(CARTAO_COMPRAS!$I:$I,INT((ROW()-2)/20)+2))</f>
        <v/>
      </c>
      <c r="H3422" s="4" t="str">
        <f aca="false">IF($A3422="","",EDATE(INDEX(CARTAO_COMPRAS!$J:$J,INT((ROW()-2)/20)+2),MOD(ROW()-2,20)))</f>
        <v/>
      </c>
      <c r="I3422" s="4" t="str">
        <f aca="false">IF($H3422="","",$H3422-WEEKDAY($H3422,2)+1)</f>
        <v/>
      </c>
      <c r="J3422" s="4" t="str">
        <f aca="false">IF($I3422="","",$I3422+6)</f>
        <v/>
      </c>
      <c r="K3422" s="6" t="str">
        <f aca="false">IF($H3422="","",DATE(YEAR($H3422),MONTH($H3422),1))</f>
        <v/>
      </c>
      <c r="L3422" s="0" t="str">
        <f aca="false">IF($A3422="","",INDEX(CARTAO_COMPRAS!$K:$K,INT((ROW()-2)/20)+2))</f>
        <v/>
      </c>
      <c r="M3422" s="0" t="str">
        <f aca="false">IF($A3422="","","Compra no cartão")</f>
        <v/>
      </c>
    </row>
    <row r="3423" customFormat="false" ht="13.5" hidden="false" customHeight="false" outlineLevel="0" collapsed="false">
      <c r="A34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3" s="0" t="str">
        <f aca="false">IF($A3423="","",INDEX(CARTAO_COMPRAS!$C:$C,INT((ROW()-2)/20)+2))</f>
        <v/>
      </c>
      <c r="C3423" s="0" t="str">
        <f aca="false">IF($A3423="","",INDEX(CARTAO_COMPRAS!$D:$D,INT((ROW()-2)/20)+2))</f>
        <v/>
      </c>
      <c r="D3423" s="0" t="str">
        <f aca="false">IF($A3423="","",INDEX(CARTAO_COMPRAS!$E:$E,INT((ROW()-2)/20)+2))</f>
        <v/>
      </c>
      <c r="E3423" s="0" t="str">
        <f aca="false">IF($A3423="","",INDEX(CARTAO_COMPRAS!$H:$H,INT((ROW()-2)/20)+2)+MOD(ROW()-2,20))</f>
        <v/>
      </c>
      <c r="F3423" s="0" t="str">
        <f aca="false">IF($A3423="","",INDEX(CARTAO_COMPRAS!$G:$G,INT((ROW()-2)/20)+2))</f>
        <v/>
      </c>
      <c r="G3423" s="5" t="str">
        <f aca="false">IF($A3423="","",INDEX(CARTAO_COMPRAS!$I:$I,INT((ROW()-2)/20)+2))</f>
        <v/>
      </c>
      <c r="H3423" s="4" t="str">
        <f aca="false">IF($A3423="","",EDATE(INDEX(CARTAO_COMPRAS!$J:$J,INT((ROW()-2)/20)+2),MOD(ROW()-2,20)))</f>
        <v/>
      </c>
      <c r="I3423" s="4" t="str">
        <f aca="false">IF($H3423="","",$H3423-WEEKDAY($H3423,2)+1)</f>
        <v/>
      </c>
      <c r="J3423" s="4" t="str">
        <f aca="false">IF($I3423="","",$I3423+6)</f>
        <v/>
      </c>
      <c r="K3423" s="6" t="str">
        <f aca="false">IF($H3423="","",DATE(YEAR($H3423),MONTH($H3423),1))</f>
        <v/>
      </c>
      <c r="L3423" s="0" t="str">
        <f aca="false">IF($A3423="","",INDEX(CARTAO_COMPRAS!$K:$K,INT((ROW()-2)/20)+2))</f>
        <v/>
      </c>
      <c r="M3423" s="0" t="str">
        <f aca="false">IF($A3423="","","Compra no cartão")</f>
        <v/>
      </c>
    </row>
    <row r="3424" customFormat="false" ht="13.5" hidden="false" customHeight="false" outlineLevel="0" collapsed="false">
      <c r="A34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4" s="0" t="str">
        <f aca="false">IF($A3424="","",INDEX(CARTAO_COMPRAS!$C:$C,INT((ROW()-2)/20)+2))</f>
        <v/>
      </c>
      <c r="C3424" s="0" t="str">
        <f aca="false">IF($A3424="","",INDEX(CARTAO_COMPRAS!$D:$D,INT((ROW()-2)/20)+2))</f>
        <v/>
      </c>
      <c r="D3424" s="0" t="str">
        <f aca="false">IF($A3424="","",INDEX(CARTAO_COMPRAS!$E:$E,INT((ROW()-2)/20)+2))</f>
        <v/>
      </c>
      <c r="E3424" s="0" t="str">
        <f aca="false">IF($A3424="","",INDEX(CARTAO_COMPRAS!$H:$H,INT((ROW()-2)/20)+2)+MOD(ROW()-2,20))</f>
        <v/>
      </c>
      <c r="F3424" s="0" t="str">
        <f aca="false">IF($A3424="","",INDEX(CARTAO_COMPRAS!$G:$G,INT((ROW()-2)/20)+2))</f>
        <v/>
      </c>
      <c r="G3424" s="5" t="str">
        <f aca="false">IF($A3424="","",INDEX(CARTAO_COMPRAS!$I:$I,INT((ROW()-2)/20)+2))</f>
        <v/>
      </c>
      <c r="H3424" s="4" t="str">
        <f aca="false">IF($A3424="","",EDATE(INDEX(CARTAO_COMPRAS!$J:$J,INT((ROW()-2)/20)+2),MOD(ROW()-2,20)))</f>
        <v/>
      </c>
      <c r="I3424" s="4" t="str">
        <f aca="false">IF($H3424="","",$H3424-WEEKDAY($H3424,2)+1)</f>
        <v/>
      </c>
      <c r="J3424" s="4" t="str">
        <f aca="false">IF($I3424="","",$I3424+6)</f>
        <v/>
      </c>
      <c r="K3424" s="6" t="str">
        <f aca="false">IF($H3424="","",DATE(YEAR($H3424),MONTH($H3424),1))</f>
        <v/>
      </c>
      <c r="L3424" s="0" t="str">
        <f aca="false">IF($A3424="","",INDEX(CARTAO_COMPRAS!$K:$K,INT((ROW()-2)/20)+2))</f>
        <v/>
      </c>
      <c r="M3424" s="0" t="str">
        <f aca="false">IF($A3424="","","Compra no cartão")</f>
        <v/>
      </c>
    </row>
    <row r="3425" customFormat="false" ht="13.5" hidden="false" customHeight="false" outlineLevel="0" collapsed="false">
      <c r="A3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5" s="0" t="str">
        <f aca="false">IF($A3425="","",INDEX(CARTAO_COMPRAS!$C:$C,INT((ROW()-2)/20)+2))</f>
        <v/>
      </c>
      <c r="C3425" s="0" t="str">
        <f aca="false">IF($A3425="","",INDEX(CARTAO_COMPRAS!$D:$D,INT((ROW()-2)/20)+2))</f>
        <v/>
      </c>
      <c r="D3425" s="0" t="str">
        <f aca="false">IF($A3425="","",INDEX(CARTAO_COMPRAS!$E:$E,INT((ROW()-2)/20)+2))</f>
        <v/>
      </c>
      <c r="E3425" s="0" t="str">
        <f aca="false">IF($A3425="","",INDEX(CARTAO_COMPRAS!$H:$H,INT((ROW()-2)/20)+2)+MOD(ROW()-2,20))</f>
        <v/>
      </c>
      <c r="F3425" s="0" t="str">
        <f aca="false">IF($A3425="","",INDEX(CARTAO_COMPRAS!$G:$G,INT((ROW()-2)/20)+2))</f>
        <v/>
      </c>
      <c r="G3425" s="5" t="str">
        <f aca="false">IF($A3425="","",INDEX(CARTAO_COMPRAS!$I:$I,INT((ROW()-2)/20)+2))</f>
        <v/>
      </c>
      <c r="H3425" s="4" t="str">
        <f aca="false">IF($A3425="","",EDATE(INDEX(CARTAO_COMPRAS!$J:$J,INT((ROW()-2)/20)+2),MOD(ROW()-2,20)))</f>
        <v/>
      </c>
      <c r="I3425" s="4" t="str">
        <f aca="false">IF($H3425="","",$H3425-WEEKDAY($H3425,2)+1)</f>
        <v/>
      </c>
      <c r="J3425" s="4" t="str">
        <f aca="false">IF($I3425="","",$I3425+6)</f>
        <v/>
      </c>
      <c r="K3425" s="6" t="str">
        <f aca="false">IF($H3425="","",DATE(YEAR($H3425),MONTH($H3425),1))</f>
        <v/>
      </c>
      <c r="L3425" s="0" t="str">
        <f aca="false">IF($A3425="","",INDEX(CARTAO_COMPRAS!$K:$K,INT((ROW()-2)/20)+2))</f>
        <v/>
      </c>
      <c r="M3425" s="0" t="str">
        <f aca="false">IF($A3425="","","Compra no cartão")</f>
        <v/>
      </c>
    </row>
    <row r="3426" customFormat="false" ht="13.5" hidden="false" customHeight="false" outlineLevel="0" collapsed="false">
      <c r="A3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6" s="0" t="str">
        <f aca="false">IF($A3426="","",INDEX(CARTAO_COMPRAS!$C:$C,INT((ROW()-2)/20)+2))</f>
        <v/>
      </c>
      <c r="C3426" s="0" t="str">
        <f aca="false">IF($A3426="","",INDEX(CARTAO_COMPRAS!$D:$D,INT((ROW()-2)/20)+2))</f>
        <v/>
      </c>
      <c r="D3426" s="0" t="str">
        <f aca="false">IF($A3426="","",INDEX(CARTAO_COMPRAS!$E:$E,INT((ROW()-2)/20)+2))</f>
        <v/>
      </c>
      <c r="E3426" s="0" t="str">
        <f aca="false">IF($A3426="","",INDEX(CARTAO_COMPRAS!$H:$H,INT((ROW()-2)/20)+2)+MOD(ROW()-2,20))</f>
        <v/>
      </c>
      <c r="F3426" s="0" t="str">
        <f aca="false">IF($A3426="","",INDEX(CARTAO_COMPRAS!$G:$G,INT((ROW()-2)/20)+2))</f>
        <v/>
      </c>
      <c r="G3426" s="5" t="str">
        <f aca="false">IF($A3426="","",INDEX(CARTAO_COMPRAS!$I:$I,INT((ROW()-2)/20)+2))</f>
        <v/>
      </c>
      <c r="H3426" s="4" t="str">
        <f aca="false">IF($A3426="","",EDATE(INDEX(CARTAO_COMPRAS!$J:$J,INT((ROW()-2)/20)+2),MOD(ROW()-2,20)))</f>
        <v/>
      </c>
      <c r="I3426" s="4" t="str">
        <f aca="false">IF($H3426="","",$H3426-WEEKDAY($H3426,2)+1)</f>
        <v/>
      </c>
      <c r="J3426" s="4" t="str">
        <f aca="false">IF($I3426="","",$I3426+6)</f>
        <v/>
      </c>
      <c r="K3426" s="6" t="str">
        <f aca="false">IF($H3426="","",DATE(YEAR($H3426),MONTH($H3426),1))</f>
        <v/>
      </c>
      <c r="L3426" s="0" t="str">
        <f aca="false">IF($A3426="","",INDEX(CARTAO_COMPRAS!$K:$K,INT((ROW()-2)/20)+2))</f>
        <v/>
      </c>
      <c r="M3426" s="0" t="str">
        <f aca="false">IF($A3426="","","Compra no cartão")</f>
        <v/>
      </c>
    </row>
    <row r="3427" customFormat="false" ht="13.5" hidden="false" customHeight="false" outlineLevel="0" collapsed="false">
      <c r="A3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7" s="0" t="str">
        <f aca="false">IF($A3427="","",INDEX(CARTAO_COMPRAS!$C:$C,INT((ROW()-2)/20)+2))</f>
        <v/>
      </c>
      <c r="C3427" s="0" t="str">
        <f aca="false">IF($A3427="","",INDEX(CARTAO_COMPRAS!$D:$D,INT((ROW()-2)/20)+2))</f>
        <v/>
      </c>
      <c r="D3427" s="0" t="str">
        <f aca="false">IF($A3427="","",INDEX(CARTAO_COMPRAS!$E:$E,INT((ROW()-2)/20)+2))</f>
        <v/>
      </c>
      <c r="E3427" s="0" t="str">
        <f aca="false">IF($A3427="","",INDEX(CARTAO_COMPRAS!$H:$H,INT((ROW()-2)/20)+2)+MOD(ROW()-2,20))</f>
        <v/>
      </c>
      <c r="F3427" s="0" t="str">
        <f aca="false">IF($A3427="","",INDEX(CARTAO_COMPRAS!$G:$G,INT((ROW()-2)/20)+2))</f>
        <v/>
      </c>
      <c r="G3427" s="5" t="str">
        <f aca="false">IF($A3427="","",INDEX(CARTAO_COMPRAS!$I:$I,INT((ROW()-2)/20)+2))</f>
        <v/>
      </c>
      <c r="H3427" s="4" t="str">
        <f aca="false">IF($A3427="","",EDATE(INDEX(CARTAO_COMPRAS!$J:$J,INT((ROW()-2)/20)+2),MOD(ROW()-2,20)))</f>
        <v/>
      </c>
      <c r="I3427" s="4" t="str">
        <f aca="false">IF($H3427="","",$H3427-WEEKDAY($H3427,2)+1)</f>
        <v/>
      </c>
      <c r="J3427" s="4" t="str">
        <f aca="false">IF($I3427="","",$I3427+6)</f>
        <v/>
      </c>
      <c r="K3427" s="6" t="str">
        <f aca="false">IF($H3427="","",DATE(YEAR($H3427),MONTH($H3427),1))</f>
        <v/>
      </c>
      <c r="L3427" s="0" t="str">
        <f aca="false">IF($A3427="","",INDEX(CARTAO_COMPRAS!$K:$K,INT((ROW()-2)/20)+2))</f>
        <v/>
      </c>
      <c r="M3427" s="0" t="str">
        <f aca="false">IF($A3427="","","Compra no cartão")</f>
        <v/>
      </c>
    </row>
    <row r="3428" customFormat="false" ht="13.5" hidden="false" customHeight="false" outlineLevel="0" collapsed="false">
      <c r="A3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8" s="0" t="str">
        <f aca="false">IF($A3428="","",INDEX(CARTAO_COMPRAS!$C:$C,INT((ROW()-2)/20)+2))</f>
        <v/>
      </c>
      <c r="C3428" s="0" t="str">
        <f aca="false">IF($A3428="","",INDEX(CARTAO_COMPRAS!$D:$D,INT((ROW()-2)/20)+2))</f>
        <v/>
      </c>
      <c r="D3428" s="0" t="str">
        <f aca="false">IF($A3428="","",INDEX(CARTAO_COMPRAS!$E:$E,INT((ROW()-2)/20)+2))</f>
        <v/>
      </c>
      <c r="E3428" s="0" t="str">
        <f aca="false">IF($A3428="","",INDEX(CARTAO_COMPRAS!$H:$H,INT((ROW()-2)/20)+2)+MOD(ROW()-2,20))</f>
        <v/>
      </c>
      <c r="F3428" s="0" t="str">
        <f aca="false">IF($A3428="","",INDEX(CARTAO_COMPRAS!$G:$G,INT((ROW()-2)/20)+2))</f>
        <v/>
      </c>
      <c r="G3428" s="5" t="str">
        <f aca="false">IF($A3428="","",INDEX(CARTAO_COMPRAS!$I:$I,INT((ROW()-2)/20)+2))</f>
        <v/>
      </c>
      <c r="H3428" s="4" t="str">
        <f aca="false">IF($A3428="","",EDATE(INDEX(CARTAO_COMPRAS!$J:$J,INT((ROW()-2)/20)+2),MOD(ROW()-2,20)))</f>
        <v/>
      </c>
      <c r="I3428" s="4" t="str">
        <f aca="false">IF($H3428="","",$H3428-WEEKDAY($H3428,2)+1)</f>
        <v/>
      </c>
      <c r="J3428" s="4" t="str">
        <f aca="false">IF($I3428="","",$I3428+6)</f>
        <v/>
      </c>
      <c r="K3428" s="6" t="str">
        <f aca="false">IF($H3428="","",DATE(YEAR($H3428),MONTH($H3428),1))</f>
        <v/>
      </c>
      <c r="L3428" s="0" t="str">
        <f aca="false">IF($A3428="","",INDEX(CARTAO_COMPRAS!$K:$K,INT((ROW()-2)/20)+2))</f>
        <v/>
      </c>
      <c r="M3428" s="0" t="str">
        <f aca="false">IF($A3428="","","Compra no cartão")</f>
        <v/>
      </c>
    </row>
    <row r="3429" customFormat="false" ht="13.5" hidden="false" customHeight="false" outlineLevel="0" collapsed="false">
      <c r="A3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29" s="0" t="str">
        <f aca="false">IF($A3429="","",INDEX(CARTAO_COMPRAS!$C:$C,INT((ROW()-2)/20)+2))</f>
        <v/>
      </c>
      <c r="C3429" s="0" t="str">
        <f aca="false">IF($A3429="","",INDEX(CARTAO_COMPRAS!$D:$D,INT((ROW()-2)/20)+2))</f>
        <v/>
      </c>
      <c r="D3429" s="0" t="str">
        <f aca="false">IF($A3429="","",INDEX(CARTAO_COMPRAS!$E:$E,INT((ROW()-2)/20)+2))</f>
        <v/>
      </c>
      <c r="E3429" s="0" t="str">
        <f aca="false">IF($A3429="","",INDEX(CARTAO_COMPRAS!$H:$H,INT((ROW()-2)/20)+2)+MOD(ROW()-2,20))</f>
        <v/>
      </c>
      <c r="F3429" s="0" t="str">
        <f aca="false">IF($A3429="","",INDEX(CARTAO_COMPRAS!$G:$G,INT((ROW()-2)/20)+2))</f>
        <v/>
      </c>
      <c r="G3429" s="5" t="str">
        <f aca="false">IF($A3429="","",INDEX(CARTAO_COMPRAS!$I:$I,INT((ROW()-2)/20)+2))</f>
        <v/>
      </c>
      <c r="H3429" s="4" t="str">
        <f aca="false">IF($A3429="","",EDATE(INDEX(CARTAO_COMPRAS!$J:$J,INT((ROW()-2)/20)+2),MOD(ROW()-2,20)))</f>
        <v/>
      </c>
      <c r="I3429" s="4" t="str">
        <f aca="false">IF($H3429="","",$H3429-WEEKDAY($H3429,2)+1)</f>
        <v/>
      </c>
      <c r="J3429" s="4" t="str">
        <f aca="false">IF($I3429="","",$I3429+6)</f>
        <v/>
      </c>
      <c r="K3429" s="6" t="str">
        <f aca="false">IF($H3429="","",DATE(YEAR($H3429),MONTH($H3429),1))</f>
        <v/>
      </c>
      <c r="L3429" s="0" t="str">
        <f aca="false">IF($A3429="","",INDEX(CARTAO_COMPRAS!$K:$K,INT((ROW()-2)/20)+2))</f>
        <v/>
      </c>
      <c r="M3429" s="0" t="str">
        <f aca="false">IF($A3429="","","Compra no cartão")</f>
        <v/>
      </c>
    </row>
    <row r="3430" customFormat="false" ht="13.5" hidden="false" customHeight="false" outlineLevel="0" collapsed="false">
      <c r="A3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0" s="0" t="str">
        <f aca="false">IF($A3430="","",INDEX(CARTAO_COMPRAS!$C:$C,INT((ROW()-2)/20)+2))</f>
        <v/>
      </c>
      <c r="C3430" s="0" t="str">
        <f aca="false">IF($A3430="","",INDEX(CARTAO_COMPRAS!$D:$D,INT((ROW()-2)/20)+2))</f>
        <v/>
      </c>
      <c r="D3430" s="0" t="str">
        <f aca="false">IF($A3430="","",INDEX(CARTAO_COMPRAS!$E:$E,INT((ROW()-2)/20)+2))</f>
        <v/>
      </c>
      <c r="E3430" s="0" t="str">
        <f aca="false">IF($A3430="","",INDEX(CARTAO_COMPRAS!$H:$H,INT((ROW()-2)/20)+2)+MOD(ROW()-2,20))</f>
        <v/>
      </c>
      <c r="F3430" s="0" t="str">
        <f aca="false">IF($A3430="","",INDEX(CARTAO_COMPRAS!$G:$G,INT((ROW()-2)/20)+2))</f>
        <v/>
      </c>
      <c r="G3430" s="5" t="str">
        <f aca="false">IF($A3430="","",INDEX(CARTAO_COMPRAS!$I:$I,INT((ROW()-2)/20)+2))</f>
        <v/>
      </c>
      <c r="H3430" s="4" t="str">
        <f aca="false">IF($A3430="","",EDATE(INDEX(CARTAO_COMPRAS!$J:$J,INT((ROW()-2)/20)+2),MOD(ROW()-2,20)))</f>
        <v/>
      </c>
      <c r="I3430" s="4" t="str">
        <f aca="false">IF($H3430="","",$H3430-WEEKDAY($H3430,2)+1)</f>
        <v/>
      </c>
      <c r="J3430" s="4" t="str">
        <f aca="false">IF($I3430="","",$I3430+6)</f>
        <v/>
      </c>
      <c r="K3430" s="6" t="str">
        <f aca="false">IF($H3430="","",DATE(YEAR($H3430),MONTH($H3430),1))</f>
        <v/>
      </c>
      <c r="L3430" s="0" t="str">
        <f aca="false">IF($A3430="","",INDEX(CARTAO_COMPRAS!$K:$K,INT((ROW()-2)/20)+2))</f>
        <v/>
      </c>
      <c r="M3430" s="0" t="str">
        <f aca="false">IF($A3430="","","Compra no cartão")</f>
        <v/>
      </c>
    </row>
    <row r="3431" customFormat="false" ht="13.5" hidden="false" customHeight="false" outlineLevel="0" collapsed="false">
      <c r="A3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1" s="0" t="str">
        <f aca="false">IF($A3431="","",INDEX(CARTAO_COMPRAS!$C:$C,INT((ROW()-2)/20)+2))</f>
        <v/>
      </c>
      <c r="C3431" s="0" t="str">
        <f aca="false">IF($A3431="","",INDEX(CARTAO_COMPRAS!$D:$D,INT((ROW()-2)/20)+2))</f>
        <v/>
      </c>
      <c r="D3431" s="0" t="str">
        <f aca="false">IF($A3431="","",INDEX(CARTAO_COMPRAS!$E:$E,INT((ROW()-2)/20)+2))</f>
        <v/>
      </c>
      <c r="E3431" s="0" t="str">
        <f aca="false">IF($A3431="","",INDEX(CARTAO_COMPRAS!$H:$H,INT((ROW()-2)/20)+2)+MOD(ROW()-2,20))</f>
        <v/>
      </c>
      <c r="F3431" s="0" t="str">
        <f aca="false">IF($A3431="","",INDEX(CARTAO_COMPRAS!$G:$G,INT((ROW()-2)/20)+2))</f>
        <v/>
      </c>
      <c r="G3431" s="5" t="str">
        <f aca="false">IF($A3431="","",INDEX(CARTAO_COMPRAS!$I:$I,INT((ROW()-2)/20)+2))</f>
        <v/>
      </c>
      <c r="H3431" s="4" t="str">
        <f aca="false">IF($A3431="","",EDATE(INDEX(CARTAO_COMPRAS!$J:$J,INT((ROW()-2)/20)+2),MOD(ROW()-2,20)))</f>
        <v/>
      </c>
      <c r="I3431" s="4" t="str">
        <f aca="false">IF($H3431="","",$H3431-WEEKDAY($H3431,2)+1)</f>
        <v/>
      </c>
      <c r="J3431" s="4" t="str">
        <f aca="false">IF($I3431="","",$I3431+6)</f>
        <v/>
      </c>
      <c r="K3431" s="6" t="str">
        <f aca="false">IF($H3431="","",DATE(YEAR($H3431),MONTH($H3431),1))</f>
        <v/>
      </c>
      <c r="L3431" s="0" t="str">
        <f aca="false">IF($A3431="","",INDEX(CARTAO_COMPRAS!$K:$K,INT((ROW()-2)/20)+2))</f>
        <v/>
      </c>
      <c r="M3431" s="0" t="str">
        <f aca="false">IF($A3431="","","Compra no cartão")</f>
        <v/>
      </c>
    </row>
    <row r="3432" customFormat="false" ht="13.5" hidden="false" customHeight="false" outlineLevel="0" collapsed="false">
      <c r="A3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2" s="0" t="str">
        <f aca="false">IF($A3432="","",INDEX(CARTAO_COMPRAS!$C:$C,INT((ROW()-2)/20)+2))</f>
        <v/>
      </c>
      <c r="C3432" s="0" t="str">
        <f aca="false">IF($A3432="","",INDEX(CARTAO_COMPRAS!$D:$D,INT((ROW()-2)/20)+2))</f>
        <v/>
      </c>
      <c r="D3432" s="0" t="str">
        <f aca="false">IF($A3432="","",INDEX(CARTAO_COMPRAS!$E:$E,INT((ROW()-2)/20)+2))</f>
        <v/>
      </c>
      <c r="E3432" s="0" t="str">
        <f aca="false">IF($A3432="","",INDEX(CARTAO_COMPRAS!$H:$H,INT((ROW()-2)/20)+2)+MOD(ROW()-2,20))</f>
        <v/>
      </c>
      <c r="F3432" s="0" t="str">
        <f aca="false">IF($A3432="","",INDEX(CARTAO_COMPRAS!$G:$G,INT((ROW()-2)/20)+2))</f>
        <v/>
      </c>
      <c r="G3432" s="5" t="str">
        <f aca="false">IF($A3432="","",INDEX(CARTAO_COMPRAS!$I:$I,INT((ROW()-2)/20)+2))</f>
        <v/>
      </c>
      <c r="H3432" s="4" t="str">
        <f aca="false">IF($A3432="","",EDATE(INDEX(CARTAO_COMPRAS!$J:$J,INT((ROW()-2)/20)+2),MOD(ROW()-2,20)))</f>
        <v/>
      </c>
      <c r="I3432" s="4" t="str">
        <f aca="false">IF($H3432="","",$H3432-WEEKDAY($H3432,2)+1)</f>
        <v/>
      </c>
      <c r="J3432" s="4" t="str">
        <f aca="false">IF($I3432="","",$I3432+6)</f>
        <v/>
      </c>
      <c r="K3432" s="6" t="str">
        <f aca="false">IF($H3432="","",DATE(YEAR($H3432),MONTH($H3432),1))</f>
        <v/>
      </c>
      <c r="L3432" s="0" t="str">
        <f aca="false">IF($A3432="","",INDEX(CARTAO_COMPRAS!$K:$K,INT((ROW()-2)/20)+2))</f>
        <v/>
      </c>
      <c r="M3432" s="0" t="str">
        <f aca="false">IF($A3432="","","Compra no cartão")</f>
        <v/>
      </c>
    </row>
    <row r="3433" customFormat="false" ht="13.5" hidden="false" customHeight="false" outlineLevel="0" collapsed="false">
      <c r="A3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3" s="0" t="str">
        <f aca="false">IF($A3433="","",INDEX(CARTAO_COMPRAS!$C:$C,INT((ROW()-2)/20)+2))</f>
        <v/>
      </c>
      <c r="C3433" s="0" t="str">
        <f aca="false">IF($A3433="","",INDEX(CARTAO_COMPRAS!$D:$D,INT((ROW()-2)/20)+2))</f>
        <v/>
      </c>
      <c r="D3433" s="0" t="str">
        <f aca="false">IF($A3433="","",INDEX(CARTAO_COMPRAS!$E:$E,INT((ROW()-2)/20)+2))</f>
        <v/>
      </c>
      <c r="E3433" s="0" t="str">
        <f aca="false">IF($A3433="","",INDEX(CARTAO_COMPRAS!$H:$H,INT((ROW()-2)/20)+2)+MOD(ROW()-2,20))</f>
        <v/>
      </c>
      <c r="F3433" s="0" t="str">
        <f aca="false">IF($A3433="","",INDEX(CARTAO_COMPRAS!$G:$G,INT((ROW()-2)/20)+2))</f>
        <v/>
      </c>
      <c r="G3433" s="5" t="str">
        <f aca="false">IF($A3433="","",INDEX(CARTAO_COMPRAS!$I:$I,INT((ROW()-2)/20)+2))</f>
        <v/>
      </c>
      <c r="H3433" s="4" t="str">
        <f aca="false">IF($A3433="","",EDATE(INDEX(CARTAO_COMPRAS!$J:$J,INT((ROW()-2)/20)+2),MOD(ROW()-2,20)))</f>
        <v/>
      </c>
      <c r="I3433" s="4" t="str">
        <f aca="false">IF($H3433="","",$H3433-WEEKDAY($H3433,2)+1)</f>
        <v/>
      </c>
      <c r="J3433" s="4" t="str">
        <f aca="false">IF($I3433="","",$I3433+6)</f>
        <v/>
      </c>
      <c r="K3433" s="6" t="str">
        <f aca="false">IF($H3433="","",DATE(YEAR($H3433),MONTH($H3433),1))</f>
        <v/>
      </c>
      <c r="L3433" s="0" t="str">
        <f aca="false">IF($A3433="","",INDEX(CARTAO_COMPRAS!$K:$K,INT((ROW()-2)/20)+2))</f>
        <v/>
      </c>
      <c r="M3433" s="0" t="str">
        <f aca="false">IF($A3433="","","Compra no cartão")</f>
        <v/>
      </c>
    </row>
    <row r="3434" customFormat="false" ht="13.5" hidden="false" customHeight="false" outlineLevel="0" collapsed="false">
      <c r="A3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4" s="0" t="str">
        <f aca="false">IF($A3434="","",INDEX(CARTAO_COMPRAS!$C:$C,INT((ROW()-2)/20)+2))</f>
        <v/>
      </c>
      <c r="C3434" s="0" t="str">
        <f aca="false">IF($A3434="","",INDEX(CARTAO_COMPRAS!$D:$D,INT((ROW()-2)/20)+2))</f>
        <v/>
      </c>
      <c r="D3434" s="0" t="str">
        <f aca="false">IF($A3434="","",INDEX(CARTAO_COMPRAS!$E:$E,INT((ROW()-2)/20)+2))</f>
        <v/>
      </c>
      <c r="E3434" s="0" t="str">
        <f aca="false">IF($A3434="","",INDEX(CARTAO_COMPRAS!$H:$H,INT((ROW()-2)/20)+2)+MOD(ROW()-2,20))</f>
        <v/>
      </c>
      <c r="F3434" s="0" t="str">
        <f aca="false">IF($A3434="","",INDEX(CARTAO_COMPRAS!$G:$G,INT((ROW()-2)/20)+2))</f>
        <v/>
      </c>
      <c r="G3434" s="5" t="str">
        <f aca="false">IF($A3434="","",INDEX(CARTAO_COMPRAS!$I:$I,INT((ROW()-2)/20)+2))</f>
        <v/>
      </c>
      <c r="H3434" s="4" t="str">
        <f aca="false">IF($A3434="","",EDATE(INDEX(CARTAO_COMPRAS!$J:$J,INT((ROW()-2)/20)+2),MOD(ROW()-2,20)))</f>
        <v/>
      </c>
      <c r="I3434" s="4" t="str">
        <f aca="false">IF($H3434="","",$H3434-WEEKDAY($H3434,2)+1)</f>
        <v/>
      </c>
      <c r="J3434" s="4" t="str">
        <f aca="false">IF($I3434="","",$I3434+6)</f>
        <v/>
      </c>
      <c r="K3434" s="6" t="str">
        <f aca="false">IF($H3434="","",DATE(YEAR($H3434),MONTH($H3434),1))</f>
        <v/>
      </c>
      <c r="L3434" s="0" t="str">
        <f aca="false">IF($A3434="","",INDEX(CARTAO_COMPRAS!$K:$K,INT((ROW()-2)/20)+2))</f>
        <v/>
      </c>
      <c r="M3434" s="0" t="str">
        <f aca="false">IF($A3434="","","Compra no cartão")</f>
        <v/>
      </c>
    </row>
    <row r="3435" customFormat="false" ht="13.5" hidden="false" customHeight="false" outlineLevel="0" collapsed="false">
      <c r="A3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5" s="0" t="str">
        <f aca="false">IF($A3435="","",INDEX(CARTAO_COMPRAS!$C:$C,INT((ROW()-2)/20)+2))</f>
        <v/>
      </c>
      <c r="C3435" s="0" t="str">
        <f aca="false">IF($A3435="","",INDEX(CARTAO_COMPRAS!$D:$D,INT((ROW()-2)/20)+2))</f>
        <v/>
      </c>
      <c r="D3435" s="0" t="str">
        <f aca="false">IF($A3435="","",INDEX(CARTAO_COMPRAS!$E:$E,INT((ROW()-2)/20)+2))</f>
        <v/>
      </c>
      <c r="E3435" s="0" t="str">
        <f aca="false">IF($A3435="","",INDEX(CARTAO_COMPRAS!$H:$H,INT((ROW()-2)/20)+2)+MOD(ROW()-2,20))</f>
        <v/>
      </c>
      <c r="F3435" s="0" t="str">
        <f aca="false">IF($A3435="","",INDEX(CARTAO_COMPRAS!$G:$G,INT((ROW()-2)/20)+2))</f>
        <v/>
      </c>
      <c r="G3435" s="5" t="str">
        <f aca="false">IF($A3435="","",INDEX(CARTAO_COMPRAS!$I:$I,INT((ROW()-2)/20)+2))</f>
        <v/>
      </c>
      <c r="H3435" s="4" t="str">
        <f aca="false">IF($A3435="","",EDATE(INDEX(CARTAO_COMPRAS!$J:$J,INT((ROW()-2)/20)+2),MOD(ROW()-2,20)))</f>
        <v/>
      </c>
      <c r="I3435" s="4" t="str">
        <f aca="false">IF($H3435="","",$H3435-WEEKDAY($H3435,2)+1)</f>
        <v/>
      </c>
      <c r="J3435" s="4" t="str">
        <f aca="false">IF($I3435="","",$I3435+6)</f>
        <v/>
      </c>
      <c r="K3435" s="6" t="str">
        <f aca="false">IF($H3435="","",DATE(YEAR($H3435),MONTH($H3435),1))</f>
        <v/>
      </c>
      <c r="L3435" s="0" t="str">
        <f aca="false">IF($A3435="","",INDEX(CARTAO_COMPRAS!$K:$K,INT((ROW()-2)/20)+2))</f>
        <v/>
      </c>
      <c r="M3435" s="0" t="str">
        <f aca="false">IF($A3435="","","Compra no cartão")</f>
        <v/>
      </c>
    </row>
    <row r="3436" customFormat="false" ht="13.5" hidden="false" customHeight="false" outlineLevel="0" collapsed="false">
      <c r="A3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6" s="0" t="str">
        <f aca="false">IF($A3436="","",INDEX(CARTAO_COMPRAS!$C:$C,INT((ROW()-2)/20)+2))</f>
        <v/>
      </c>
      <c r="C3436" s="0" t="str">
        <f aca="false">IF($A3436="","",INDEX(CARTAO_COMPRAS!$D:$D,INT((ROW()-2)/20)+2))</f>
        <v/>
      </c>
      <c r="D3436" s="0" t="str">
        <f aca="false">IF($A3436="","",INDEX(CARTAO_COMPRAS!$E:$E,INT((ROW()-2)/20)+2))</f>
        <v/>
      </c>
      <c r="E3436" s="0" t="str">
        <f aca="false">IF($A3436="","",INDEX(CARTAO_COMPRAS!$H:$H,INT((ROW()-2)/20)+2)+MOD(ROW()-2,20))</f>
        <v/>
      </c>
      <c r="F3436" s="0" t="str">
        <f aca="false">IF($A3436="","",INDEX(CARTAO_COMPRAS!$G:$G,INT((ROW()-2)/20)+2))</f>
        <v/>
      </c>
      <c r="G3436" s="5" t="str">
        <f aca="false">IF($A3436="","",INDEX(CARTAO_COMPRAS!$I:$I,INT((ROW()-2)/20)+2))</f>
        <v/>
      </c>
      <c r="H3436" s="4" t="str">
        <f aca="false">IF($A3436="","",EDATE(INDEX(CARTAO_COMPRAS!$J:$J,INT((ROW()-2)/20)+2),MOD(ROW()-2,20)))</f>
        <v/>
      </c>
      <c r="I3436" s="4" t="str">
        <f aca="false">IF($H3436="","",$H3436-WEEKDAY($H3436,2)+1)</f>
        <v/>
      </c>
      <c r="J3436" s="4" t="str">
        <f aca="false">IF($I3436="","",$I3436+6)</f>
        <v/>
      </c>
      <c r="K3436" s="6" t="str">
        <f aca="false">IF($H3436="","",DATE(YEAR($H3436),MONTH($H3436),1))</f>
        <v/>
      </c>
      <c r="L3436" s="0" t="str">
        <f aca="false">IF($A3436="","",INDEX(CARTAO_COMPRAS!$K:$K,INT((ROW()-2)/20)+2))</f>
        <v/>
      </c>
      <c r="M3436" s="0" t="str">
        <f aca="false">IF($A3436="","","Compra no cartão")</f>
        <v/>
      </c>
    </row>
    <row r="3437" customFormat="false" ht="13.5" hidden="false" customHeight="false" outlineLevel="0" collapsed="false">
      <c r="A3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7" s="0" t="str">
        <f aca="false">IF($A3437="","",INDEX(CARTAO_COMPRAS!$C:$C,INT((ROW()-2)/20)+2))</f>
        <v/>
      </c>
      <c r="C3437" s="0" t="str">
        <f aca="false">IF($A3437="","",INDEX(CARTAO_COMPRAS!$D:$D,INT((ROW()-2)/20)+2))</f>
        <v/>
      </c>
      <c r="D3437" s="0" t="str">
        <f aca="false">IF($A3437="","",INDEX(CARTAO_COMPRAS!$E:$E,INT((ROW()-2)/20)+2))</f>
        <v/>
      </c>
      <c r="E3437" s="0" t="str">
        <f aca="false">IF($A3437="","",INDEX(CARTAO_COMPRAS!$H:$H,INT((ROW()-2)/20)+2)+MOD(ROW()-2,20))</f>
        <v/>
      </c>
      <c r="F3437" s="0" t="str">
        <f aca="false">IF($A3437="","",INDEX(CARTAO_COMPRAS!$G:$G,INT((ROW()-2)/20)+2))</f>
        <v/>
      </c>
      <c r="G3437" s="5" t="str">
        <f aca="false">IF($A3437="","",INDEX(CARTAO_COMPRAS!$I:$I,INT((ROW()-2)/20)+2))</f>
        <v/>
      </c>
      <c r="H3437" s="4" t="str">
        <f aca="false">IF($A3437="","",EDATE(INDEX(CARTAO_COMPRAS!$J:$J,INT((ROW()-2)/20)+2),MOD(ROW()-2,20)))</f>
        <v/>
      </c>
      <c r="I3437" s="4" t="str">
        <f aca="false">IF($H3437="","",$H3437-WEEKDAY($H3437,2)+1)</f>
        <v/>
      </c>
      <c r="J3437" s="4" t="str">
        <f aca="false">IF($I3437="","",$I3437+6)</f>
        <v/>
      </c>
      <c r="K3437" s="6" t="str">
        <f aca="false">IF($H3437="","",DATE(YEAR($H3437),MONTH($H3437),1))</f>
        <v/>
      </c>
      <c r="L3437" s="0" t="str">
        <f aca="false">IF($A3437="","",INDEX(CARTAO_COMPRAS!$K:$K,INT((ROW()-2)/20)+2))</f>
        <v/>
      </c>
      <c r="M3437" s="0" t="str">
        <f aca="false">IF($A3437="","","Compra no cartão")</f>
        <v/>
      </c>
    </row>
    <row r="3438" customFormat="false" ht="13.5" hidden="false" customHeight="false" outlineLevel="0" collapsed="false">
      <c r="A3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8" s="0" t="str">
        <f aca="false">IF($A3438="","",INDEX(CARTAO_COMPRAS!$C:$C,INT((ROW()-2)/20)+2))</f>
        <v/>
      </c>
      <c r="C3438" s="0" t="str">
        <f aca="false">IF($A3438="","",INDEX(CARTAO_COMPRAS!$D:$D,INT((ROW()-2)/20)+2))</f>
        <v/>
      </c>
      <c r="D3438" s="0" t="str">
        <f aca="false">IF($A3438="","",INDEX(CARTAO_COMPRAS!$E:$E,INT((ROW()-2)/20)+2))</f>
        <v/>
      </c>
      <c r="E3438" s="0" t="str">
        <f aca="false">IF($A3438="","",INDEX(CARTAO_COMPRAS!$H:$H,INT((ROW()-2)/20)+2)+MOD(ROW()-2,20))</f>
        <v/>
      </c>
      <c r="F3438" s="0" t="str">
        <f aca="false">IF($A3438="","",INDEX(CARTAO_COMPRAS!$G:$G,INT((ROW()-2)/20)+2))</f>
        <v/>
      </c>
      <c r="G3438" s="5" t="str">
        <f aca="false">IF($A3438="","",INDEX(CARTAO_COMPRAS!$I:$I,INT((ROW()-2)/20)+2))</f>
        <v/>
      </c>
      <c r="H3438" s="4" t="str">
        <f aca="false">IF($A3438="","",EDATE(INDEX(CARTAO_COMPRAS!$J:$J,INT((ROW()-2)/20)+2),MOD(ROW()-2,20)))</f>
        <v/>
      </c>
      <c r="I3438" s="4" t="str">
        <f aca="false">IF($H3438="","",$H3438-WEEKDAY($H3438,2)+1)</f>
        <v/>
      </c>
      <c r="J3438" s="4" t="str">
        <f aca="false">IF($I3438="","",$I3438+6)</f>
        <v/>
      </c>
      <c r="K3438" s="6" t="str">
        <f aca="false">IF($H3438="","",DATE(YEAR($H3438),MONTH($H3438),1))</f>
        <v/>
      </c>
      <c r="L3438" s="0" t="str">
        <f aca="false">IF($A3438="","",INDEX(CARTAO_COMPRAS!$K:$K,INT((ROW()-2)/20)+2))</f>
        <v/>
      </c>
      <c r="M3438" s="0" t="str">
        <f aca="false">IF($A3438="","","Compra no cartão")</f>
        <v/>
      </c>
    </row>
    <row r="3439" customFormat="false" ht="13.5" hidden="false" customHeight="false" outlineLevel="0" collapsed="false">
      <c r="A3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39" s="0" t="str">
        <f aca="false">IF($A3439="","",INDEX(CARTAO_COMPRAS!$C:$C,INT((ROW()-2)/20)+2))</f>
        <v/>
      </c>
      <c r="C3439" s="0" t="str">
        <f aca="false">IF($A3439="","",INDEX(CARTAO_COMPRAS!$D:$D,INT((ROW()-2)/20)+2))</f>
        <v/>
      </c>
      <c r="D3439" s="0" t="str">
        <f aca="false">IF($A3439="","",INDEX(CARTAO_COMPRAS!$E:$E,INT((ROW()-2)/20)+2))</f>
        <v/>
      </c>
      <c r="E3439" s="0" t="str">
        <f aca="false">IF($A3439="","",INDEX(CARTAO_COMPRAS!$H:$H,INT((ROW()-2)/20)+2)+MOD(ROW()-2,20))</f>
        <v/>
      </c>
      <c r="F3439" s="0" t="str">
        <f aca="false">IF($A3439="","",INDEX(CARTAO_COMPRAS!$G:$G,INT((ROW()-2)/20)+2))</f>
        <v/>
      </c>
      <c r="G3439" s="5" t="str">
        <f aca="false">IF($A3439="","",INDEX(CARTAO_COMPRAS!$I:$I,INT((ROW()-2)/20)+2))</f>
        <v/>
      </c>
      <c r="H3439" s="4" t="str">
        <f aca="false">IF($A3439="","",EDATE(INDEX(CARTAO_COMPRAS!$J:$J,INT((ROW()-2)/20)+2),MOD(ROW()-2,20)))</f>
        <v/>
      </c>
      <c r="I3439" s="4" t="str">
        <f aca="false">IF($H3439="","",$H3439-WEEKDAY($H3439,2)+1)</f>
        <v/>
      </c>
      <c r="J3439" s="4" t="str">
        <f aca="false">IF($I3439="","",$I3439+6)</f>
        <v/>
      </c>
      <c r="K3439" s="6" t="str">
        <f aca="false">IF($H3439="","",DATE(YEAR($H3439),MONTH($H3439),1))</f>
        <v/>
      </c>
      <c r="L3439" s="0" t="str">
        <f aca="false">IF($A3439="","",INDEX(CARTAO_COMPRAS!$K:$K,INT((ROW()-2)/20)+2))</f>
        <v/>
      </c>
      <c r="M3439" s="0" t="str">
        <f aca="false">IF($A3439="","","Compra no cartão")</f>
        <v/>
      </c>
    </row>
    <row r="3440" customFormat="false" ht="13.5" hidden="false" customHeight="false" outlineLevel="0" collapsed="false">
      <c r="A3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0" s="0" t="str">
        <f aca="false">IF($A3440="","",INDEX(CARTAO_COMPRAS!$C:$C,INT((ROW()-2)/20)+2))</f>
        <v/>
      </c>
      <c r="C3440" s="0" t="str">
        <f aca="false">IF($A3440="","",INDEX(CARTAO_COMPRAS!$D:$D,INT((ROW()-2)/20)+2))</f>
        <v/>
      </c>
      <c r="D3440" s="0" t="str">
        <f aca="false">IF($A3440="","",INDEX(CARTAO_COMPRAS!$E:$E,INT((ROW()-2)/20)+2))</f>
        <v/>
      </c>
      <c r="E3440" s="0" t="str">
        <f aca="false">IF($A3440="","",INDEX(CARTAO_COMPRAS!$H:$H,INT((ROW()-2)/20)+2)+MOD(ROW()-2,20))</f>
        <v/>
      </c>
      <c r="F3440" s="0" t="str">
        <f aca="false">IF($A3440="","",INDEX(CARTAO_COMPRAS!$G:$G,INT((ROW()-2)/20)+2))</f>
        <v/>
      </c>
      <c r="G3440" s="5" t="str">
        <f aca="false">IF($A3440="","",INDEX(CARTAO_COMPRAS!$I:$I,INT((ROW()-2)/20)+2))</f>
        <v/>
      </c>
      <c r="H3440" s="4" t="str">
        <f aca="false">IF($A3440="","",EDATE(INDEX(CARTAO_COMPRAS!$J:$J,INT((ROW()-2)/20)+2),MOD(ROW()-2,20)))</f>
        <v/>
      </c>
      <c r="I3440" s="4" t="str">
        <f aca="false">IF($H3440="","",$H3440-WEEKDAY($H3440,2)+1)</f>
        <v/>
      </c>
      <c r="J3440" s="4" t="str">
        <f aca="false">IF($I3440="","",$I3440+6)</f>
        <v/>
      </c>
      <c r="K3440" s="6" t="str">
        <f aca="false">IF($H3440="","",DATE(YEAR($H3440),MONTH($H3440),1))</f>
        <v/>
      </c>
      <c r="L3440" s="0" t="str">
        <f aca="false">IF($A3440="","",INDEX(CARTAO_COMPRAS!$K:$K,INT((ROW()-2)/20)+2))</f>
        <v/>
      </c>
      <c r="M3440" s="0" t="str">
        <f aca="false">IF($A3440="","","Compra no cartão")</f>
        <v/>
      </c>
    </row>
    <row r="3441" customFormat="false" ht="13.5" hidden="false" customHeight="false" outlineLevel="0" collapsed="false">
      <c r="A3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1" s="0" t="str">
        <f aca="false">IF($A3441="","",INDEX(CARTAO_COMPRAS!$C:$C,INT((ROW()-2)/20)+2))</f>
        <v/>
      </c>
      <c r="C3441" s="0" t="str">
        <f aca="false">IF($A3441="","",INDEX(CARTAO_COMPRAS!$D:$D,INT((ROW()-2)/20)+2))</f>
        <v/>
      </c>
      <c r="D3441" s="0" t="str">
        <f aca="false">IF($A3441="","",INDEX(CARTAO_COMPRAS!$E:$E,INT((ROW()-2)/20)+2))</f>
        <v/>
      </c>
      <c r="E3441" s="0" t="str">
        <f aca="false">IF($A3441="","",INDEX(CARTAO_COMPRAS!$H:$H,INT((ROW()-2)/20)+2)+MOD(ROW()-2,20))</f>
        <v/>
      </c>
      <c r="F3441" s="0" t="str">
        <f aca="false">IF($A3441="","",INDEX(CARTAO_COMPRAS!$G:$G,INT((ROW()-2)/20)+2))</f>
        <v/>
      </c>
      <c r="G3441" s="5" t="str">
        <f aca="false">IF($A3441="","",INDEX(CARTAO_COMPRAS!$I:$I,INT((ROW()-2)/20)+2))</f>
        <v/>
      </c>
      <c r="H3441" s="4" t="str">
        <f aca="false">IF($A3441="","",EDATE(INDEX(CARTAO_COMPRAS!$J:$J,INT((ROW()-2)/20)+2),MOD(ROW()-2,20)))</f>
        <v/>
      </c>
      <c r="I3441" s="4" t="str">
        <f aca="false">IF($H3441="","",$H3441-WEEKDAY($H3441,2)+1)</f>
        <v/>
      </c>
      <c r="J3441" s="4" t="str">
        <f aca="false">IF($I3441="","",$I3441+6)</f>
        <v/>
      </c>
      <c r="K3441" s="6" t="str">
        <f aca="false">IF($H3441="","",DATE(YEAR($H3441),MONTH($H3441),1))</f>
        <v/>
      </c>
      <c r="L3441" s="0" t="str">
        <f aca="false">IF($A3441="","",INDEX(CARTAO_COMPRAS!$K:$K,INT((ROW()-2)/20)+2))</f>
        <v/>
      </c>
      <c r="M3441" s="0" t="str">
        <f aca="false">IF($A3441="","","Compra no cartão")</f>
        <v/>
      </c>
    </row>
    <row r="3442" customFormat="false" ht="13.5" hidden="false" customHeight="false" outlineLevel="0" collapsed="false">
      <c r="A34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2" s="0" t="str">
        <f aca="false">IF($A3442="","",INDEX(CARTAO_COMPRAS!$C:$C,INT((ROW()-2)/20)+2))</f>
        <v/>
      </c>
      <c r="C3442" s="0" t="str">
        <f aca="false">IF($A3442="","",INDEX(CARTAO_COMPRAS!$D:$D,INT((ROW()-2)/20)+2))</f>
        <v/>
      </c>
      <c r="D3442" s="0" t="str">
        <f aca="false">IF($A3442="","",INDEX(CARTAO_COMPRAS!$E:$E,INT((ROW()-2)/20)+2))</f>
        <v/>
      </c>
      <c r="E3442" s="0" t="str">
        <f aca="false">IF($A3442="","",INDEX(CARTAO_COMPRAS!$H:$H,INT((ROW()-2)/20)+2)+MOD(ROW()-2,20))</f>
        <v/>
      </c>
      <c r="F3442" s="0" t="str">
        <f aca="false">IF($A3442="","",INDEX(CARTAO_COMPRAS!$G:$G,INT((ROW()-2)/20)+2))</f>
        <v/>
      </c>
      <c r="G3442" s="5" t="str">
        <f aca="false">IF($A3442="","",INDEX(CARTAO_COMPRAS!$I:$I,INT((ROW()-2)/20)+2))</f>
        <v/>
      </c>
      <c r="H3442" s="4" t="str">
        <f aca="false">IF($A3442="","",EDATE(INDEX(CARTAO_COMPRAS!$J:$J,INT((ROW()-2)/20)+2),MOD(ROW()-2,20)))</f>
        <v/>
      </c>
      <c r="I3442" s="4" t="str">
        <f aca="false">IF($H3442="","",$H3442-WEEKDAY($H3442,2)+1)</f>
        <v/>
      </c>
      <c r="J3442" s="4" t="str">
        <f aca="false">IF($I3442="","",$I3442+6)</f>
        <v/>
      </c>
      <c r="K3442" s="6" t="str">
        <f aca="false">IF($H3442="","",DATE(YEAR($H3442),MONTH($H3442),1))</f>
        <v/>
      </c>
      <c r="L3442" s="0" t="str">
        <f aca="false">IF($A3442="","",INDEX(CARTAO_COMPRAS!$K:$K,INT((ROW()-2)/20)+2))</f>
        <v/>
      </c>
      <c r="M3442" s="0" t="str">
        <f aca="false">IF($A3442="","","Compra no cartão")</f>
        <v/>
      </c>
    </row>
    <row r="3443" customFormat="false" ht="13.5" hidden="false" customHeight="false" outlineLevel="0" collapsed="false">
      <c r="A3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3" s="0" t="str">
        <f aca="false">IF($A3443="","",INDEX(CARTAO_COMPRAS!$C:$C,INT((ROW()-2)/20)+2))</f>
        <v/>
      </c>
      <c r="C3443" s="0" t="str">
        <f aca="false">IF($A3443="","",INDEX(CARTAO_COMPRAS!$D:$D,INT((ROW()-2)/20)+2))</f>
        <v/>
      </c>
      <c r="D3443" s="0" t="str">
        <f aca="false">IF($A3443="","",INDEX(CARTAO_COMPRAS!$E:$E,INT((ROW()-2)/20)+2))</f>
        <v/>
      </c>
      <c r="E3443" s="0" t="str">
        <f aca="false">IF($A3443="","",INDEX(CARTAO_COMPRAS!$H:$H,INT((ROW()-2)/20)+2)+MOD(ROW()-2,20))</f>
        <v/>
      </c>
      <c r="F3443" s="0" t="str">
        <f aca="false">IF($A3443="","",INDEX(CARTAO_COMPRAS!$G:$G,INT((ROW()-2)/20)+2))</f>
        <v/>
      </c>
      <c r="G3443" s="5" t="str">
        <f aca="false">IF($A3443="","",INDEX(CARTAO_COMPRAS!$I:$I,INT((ROW()-2)/20)+2))</f>
        <v/>
      </c>
      <c r="H3443" s="4" t="str">
        <f aca="false">IF($A3443="","",EDATE(INDEX(CARTAO_COMPRAS!$J:$J,INT((ROW()-2)/20)+2),MOD(ROW()-2,20)))</f>
        <v/>
      </c>
      <c r="I3443" s="4" t="str">
        <f aca="false">IF($H3443="","",$H3443-WEEKDAY($H3443,2)+1)</f>
        <v/>
      </c>
      <c r="J3443" s="4" t="str">
        <f aca="false">IF($I3443="","",$I3443+6)</f>
        <v/>
      </c>
      <c r="K3443" s="6" t="str">
        <f aca="false">IF($H3443="","",DATE(YEAR($H3443),MONTH($H3443),1))</f>
        <v/>
      </c>
      <c r="L3443" s="0" t="str">
        <f aca="false">IF($A3443="","",INDEX(CARTAO_COMPRAS!$K:$K,INT((ROW()-2)/20)+2))</f>
        <v/>
      </c>
      <c r="M3443" s="0" t="str">
        <f aca="false">IF($A3443="","","Compra no cartão")</f>
        <v/>
      </c>
    </row>
    <row r="3444" customFormat="false" ht="13.5" hidden="false" customHeight="false" outlineLevel="0" collapsed="false">
      <c r="A3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4" s="0" t="str">
        <f aca="false">IF($A3444="","",INDEX(CARTAO_COMPRAS!$C:$C,INT((ROW()-2)/20)+2))</f>
        <v/>
      </c>
      <c r="C3444" s="0" t="str">
        <f aca="false">IF($A3444="","",INDEX(CARTAO_COMPRAS!$D:$D,INT((ROW()-2)/20)+2))</f>
        <v/>
      </c>
      <c r="D3444" s="0" t="str">
        <f aca="false">IF($A3444="","",INDEX(CARTAO_COMPRAS!$E:$E,INT((ROW()-2)/20)+2))</f>
        <v/>
      </c>
      <c r="E3444" s="0" t="str">
        <f aca="false">IF($A3444="","",INDEX(CARTAO_COMPRAS!$H:$H,INT((ROW()-2)/20)+2)+MOD(ROW()-2,20))</f>
        <v/>
      </c>
      <c r="F3444" s="0" t="str">
        <f aca="false">IF($A3444="","",INDEX(CARTAO_COMPRAS!$G:$G,INT((ROW()-2)/20)+2))</f>
        <v/>
      </c>
      <c r="G3444" s="5" t="str">
        <f aca="false">IF($A3444="","",INDEX(CARTAO_COMPRAS!$I:$I,INT((ROW()-2)/20)+2))</f>
        <v/>
      </c>
      <c r="H3444" s="4" t="str">
        <f aca="false">IF($A3444="","",EDATE(INDEX(CARTAO_COMPRAS!$J:$J,INT((ROW()-2)/20)+2),MOD(ROW()-2,20)))</f>
        <v/>
      </c>
      <c r="I3444" s="4" t="str">
        <f aca="false">IF($H3444="","",$H3444-WEEKDAY($H3444,2)+1)</f>
        <v/>
      </c>
      <c r="J3444" s="4" t="str">
        <f aca="false">IF($I3444="","",$I3444+6)</f>
        <v/>
      </c>
      <c r="K3444" s="6" t="str">
        <f aca="false">IF($H3444="","",DATE(YEAR($H3444),MONTH($H3444),1))</f>
        <v/>
      </c>
      <c r="L3444" s="0" t="str">
        <f aca="false">IF($A3444="","",INDEX(CARTAO_COMPRAS!$K:$K,INT((ROW()-2)/20)+2))</f>
        <v/>
      </c>
      <c r="M3444" s="0" t="str">
        <f aca="false">IF($A3444="","","Compra no cartão")</f>
        <v/>
      </c>
    </row>
    <row r="3445" customFormat="false" ht="13.5" hidden="false" customHeight="false" outlineLevel="0" collapsed="false">
      <c r="A3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5" s="0" t="str">
        <f aca="false">IF($A3445="","",INDEX(CARTAO_COMPRAS!$C:$C,INT((ROW()-2)/20)+2))</f>
        <v/>
      </c>
      <c r="C3445" s="0" t="str">
        <f aca="false">IF($A3445="","",INDEX(CARTAO_COMPRAS!$D:$D,INT((ROW()-2)/20)+2))</f>
        <v/>
      </c>
      <c r="D3445" s="0" t="str">
        <f aca="false">IF($A3445="","",INDEX(CARTAO_COMPRAS!$E:$E,INT((ROW()-2)/20)+2))</f>
        <v/>
      </c>
      <c r="E3445" s="0" t="str">
        <f aca="false">IF($A3445="","",INDEX(CARTAO_COMPRAS!$H:$H,INT((ROW()-2)/20)+2)+MOD(ROW()-2,20))</f>
        <v/>
      </c>
      <c r="F3445" s="0" t="str">
        <f aca="false">IF($A3445="","",INDEX(CARTAO_COMPRAS!$G:$G,INT((ROW()-2)/20)+2))</f>
        <v/>
      </c>
      <c r="G3445" s="5" t="str">
        <f aca="false">IF($A3445="","",INDEX(CARTAO_COMPRAS!$I:$I,INT((ROW()-2)/20)+2))</f>
        <v/>
      </c>
      <c r="H3445" s="4" t="str">
        <f aca="false">IF($A3445="","",EDATE(INDEX(CARTAO_COMPRAS!$J:$J,INT((ROW()-2)/20)+2),MOD(ROW()-2,20)))</f>
        <v/>
      </c>
      <c r="I3445" s="4" t="str">
        <f aca="false">IF($H3445="","",$H3445-WEEKDAY($H3445,2)+1)</f>
        <v/>
      </c>
      <c r="J3445" s="4" t="str">
        <f aca="false">IF($I3445="","",$I3445+6)</f>
        <v/>
      </c>
      <c r="K3445" s="6" t="str">
        <f aca="false">IF($H3445="","",DATE(YEAR($H3445),MONTH($H3445),1))</f>
        <v/>
      </c>
      <c r="L3445" s="0" t="str">
        <f aca="false">IF($A3445="","",INDEX(CARTAO_COMPRAS!$K:$K,INT((ROW()-2)/20)+2))</f>
        <v/>
      </c>
      <c r="M3445" s="0" t="str">
        <f aca="false">IF($A3445="","","Compra no cartão")</f>
        <v/>
      </c>
    </row>
    <row r="3446" customFormat="false" ht="13.5" hidden="false" customHeight="false" outlineLevel="0" collapsed="false">
      <c r="A3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6" s="0" t="str">
        <f aca="false">IF($A3446="","",INDEX(CARTAO_COMPRAS!$C:$C,INT((ROW()-2)/20)+2))</f>
        <v/>
      </c>
      <c r="C3446" s="0" t="str">
        <f aca="false">IF($A3446="","",INDEX(CARTAO_COMPRAS!$D:$D,INT((ROW()-2)/20)+2))</f>
        <v/>
      </c>
      <c r="D3446" s="0" t="str">
        <f aca="false">IF($A3446="","",INDEX(CARTAO_COMPRAS!$E:$E,INT((ROW()-2)/20)+2))</f>
        <v/>
      </c>
      <c r="E3446" s="0" t="str">
        <f aca="false">IF($A3446="","",INDEX(CARTAO_COMPRAS!$H:$H,INT((ROW()-2)/20)+2)+MOD(ROW()-2,20))</f>
        <v/>
      </c>
      <c r="F3446" s="0" t="str">
        <f aca="false">IF($A3446="","",INDEX(CARTAO_COMPRAS!$G:$G,INT((ROW()-2)/20)+2))</f>
        <v/>
      </c>
      <c r="G3446" s="5" t="str">
        <f aca="false">IF($A3446="","",INDEX(CARTAO_COMPRAS!$I:$I,INT((ROW()-2)/20)+2))</f>
        <v/>
      </c>
      <c r="H3446" s="4" t="str">
        <f aca="false">IF($A3446="","",EDATE(INDEX(CARTAO_COMPRAS!$J:$J,INT((ROW()-2)/20)+2),MOD(ROW()-2,20)))</f>
        <v/>
      </c>
      <c r="I3446" s="4" t="str">
        <f aca="false">IF($H3446="","",$H3446-WEEKDAY($H3446,2)+1)</f>
        <v/>
      </c>
      <c r="J3446" s="4" t="str">
        <f aca="false">IF($I3446="","",$I3446+6)</f>
        <v/>
      </c>
      <c r="K3446" s="6" t="str">
        <f aca="false">IF($H3446="","",DATE(YEAR($H3446),MONTH($H3446),1))</f>
        <v/>
      </c>
      <c r="L3446" s="0" t="str">
        <f aca="false">IF($A3446="","",INDEX(CARTAO_COMPRAS!$K:$K,INT((ROW()-2)/20)+2))</f>
        <v/>
      </c>
      <c r="M3446" s="0" t="str">
        <f aca="false">IF($A3446="","","Compra no cartão")</f>
        <v/>
      </c>
    </row>
    <row r="3447" customFormat="false" ht="13.5" hidden="false" customHeight="false" outlineLevel="0" collapsed="false">
      <c r="A3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7" s="0" t="str">
        <f aca="false">IF($A3447="","",INDEX(CARTAO_COMPRAS!$C:$C,INT((ROW()-2)/20)+2))</f>
        <v/>
      </c>
      <c r="C3447" s="0" t="str">
        <f aca="false">IF($A3447="","",INDEX(CARTAO_COMPRAS!$D:$D,INT((ROW()-2)/20)+2))</f>
        <v/>
      </c>
      <c r="D3447" s="0" t="str">
        <f aca="false">IF($A3447="","",INDEX(CARTAO_COMPRAS!$E:$E,INT((ROW()-2)/20)+2))</f>
        <v/>
      </c>
      <c r="E3447" s="0" t="str">
        <f aca="false">IF($A3447="","",INDEX(CARTAO_COMPRAS!$H:$H,INT((ROW()-2)/20)+2)+MOD(ROW()-2,20))</f>
        <v/>
      </c>
      <c r="F3447" s="0" t="str">
        <f aca="false">IF($A3447="","",INDEX(CARTAO_COMPRAS!$G:$G,INT((ROW()-2)/20)+2))</f>
        <v/>
      </c>
      <c r="G3447" s="5" t="str">
        <f aca="false">IF($A3447="","",INDEX(CARTAO_COMPRAS!$I:$I,INT((ROW()-2)/20)+2))</f>
        <v/>
      </c>
      <c r="H3447" s="4" t="str">
        <f aca="false">IF($A3447="","",EDATE(INDEX(CARTAO_COMPRAS!$J:$J,INT((ROW()-2)/20)+2),MOD(ROW()-2,20)))</f>
        <v/>
      </c>
      <c r="I3447" s="4" t="str">
        <f aca="false">IF($H3447="","",$H3447-WEEKDAY($H3447,2)+1)</f>
        <v/>
      </c>
      <c r="J3447" s="4" t="str">
        <f aca="false">IF($I3447="","",$I3447+6)</f>
        <v/>
      </c>
      <c r="K3447" s="6" t="str">
        <f aca="false">IF($H3447="","",DATE(YEAR($H3447),MONTH($H3447),1))</f>
        <v/>
      </c>
      <c r="L3447" s="0" t="str">
        <f aca="false">IF($A3447="","",INDEX(CARTAO_COMPRAS!$K:$K,INT((ROW()-2)/20)+2))</f>
        <v/>
      </c>
      <c r="M3447" s="0" t="str">
        <f aca="false">IF($A3447="","","Compra no cartão")</f>
        <v/>
      </c>
    </row>
    <row r="3448" customFormat="false" ht="13.5" hidden="false" customHeight="false" outlineLevel="0" collapsed="false">
      <c r="A3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8" s="0" t="str">
        <f aca="false">IF($A3448="","",INDEX(CARTAO_COMPRAS!$C:$C,INT((ROW()-2)/20)+2))</f>
        <v/>
      </c>
      <c r="C3448" s="0" t="str">
        <f aca="false">IF($A3448="","",INDEX(CARTAO_COMPRAS!$D:$D,INT((ROW()-2)/20)+2))</f>
        <v/>
      </c>
      <c r="D3448" s="0" t="str">
        <f aca="false">IF($A3448="","",INDEX(CARTAO_COMPRAS!$E:$E,INT((ROW()-2)/20)+2))</f>
        <v/>
      </c>
      <c r="E3448" s="0" t="str">
        <f aca="false">IF($A3448="","",INDEX(CARTAO_COMPRAS!$H:$H,INT((ROW()-2)/20)+2)+MOD(ROW()-2,20))</f>
        <v/>
      </c>
      <c r="F3448" s="0" t="str">
        <f aca="false">IF($A3448="","",INDEX(CARTAO_COMPRAS!$G:$G,INT((ROW()-2)/20)+2))</f>
        <v/>
      </c>
      <c r="G3448" s="5" t="str">
        <f aca="false">IF($A3448="","",INDEX(CARTAO_COMPRAS!$I:$I,INT((ROW()-2)/20)+2))</f>
        <v/>
      </c>
      <c r="H3448" s="4" t="str">
        <f aca="false">IF($A3448="","",EDATE(INDEX(CARTAO_COMPRAS!$J:$J,INT((ROW()-2)/20)+2),MOD(ROW()-2,20)))</f>
        <v/>
      </c>
      <c r="I3448" s="4" t="str">
        <f aca="false">IF($H3448="","",$H3448-WEEKDAY($H3448,2)+1)</f>
        <v/>
      </c>
      <c r="J3448" s="4" t="str">
        <f aca="false">IF($I3448="","",$I3448+6)</f>
        <v/>
      </c>
      <c r="K3448" s="6" t="str">
        <f aca="false">IF($H3448="","",DATE(YEAR($H3448),MONTH($H3448),1))</f>
        <v/>
      </c>
      <c r="L3448" s="0" t="str">
        <f aca="false">IF($A3448="","",INDEX(CARTAO_COMPRAS!$K:$K,INT((ROW()-2)/20)+2))</f>
        <v/>
      </c>
      <c r="M3448" s="0" t="str">
        <f aca="false">IF($A3448="","","Compra no cartão")</f>
        <v/>
      </c>
    </row>
    <row r="3449" customFormat="false" ht="13.5" hidden="false" customHeight="false" outlineLevel="0" collapsed="false">
      <c r="A3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49" s="0" t="str">
        <f aca="false">IF($A3449="","",INDEX(CARTAO_COMPRAS!$C:$C,INT((ROW()-2)/20)+2))</f>
        <v/>
      </c>
      <c r="C3449" s="0" t="str">
        <f aca="false">IF($A3449="","",INDEX(CARTAO_COMPRAS!$D:$D,INT((ROW()-2)/20)+2))</f>
        <v/>
      </c>
      <c r="D3449" s="0" t="str">
        <f aca="false">IF($A3449="","",INDEX(CARTAO_COMPRAS!$E:$E,INT((ROW()-2)/20)+2))</f>
        <v/>
      </c>
      <c r="E3449" s="0" t="str">
        <f aca="false">IF($A3449="","",INDEX(CARTAO_COMPRAS!$H:$H,INT((ROW()-2)/20)+2)+MOD(ROW()-2,20))</f>
        <v/>
      </c>
      <c r="F3449" s="0" t="str">
        <f aca="false">IF($A3449="","",INDEX(CARTAO_COMPRAS!$G:$G,INT((ROW()-2)/20)+2))</f>
        <v/>
      </c>
      <c r="G3449" s="5" t="str">
        <f aca="false">IF($A3449="","",INDEX(CARTAO_COMPRAS!$I:$I,INT((ROW()-2)/20)+2))</f>
        <v/>
      </c>
      <c r="H3449" s="4" t="str">
        <f aca="false">IF($A3449="","",EDATE(INDEX(CARTAO_COMPRAS!$J:$J,INT((ROW()-2)/20)+2),MOD(ROW()-2,20)))</f>
        <v/>
      </c>
      <c r="I3449" s="4" t="str">
        <f aca="false">IF($H3449="","",$H3449-WEEKDAY($H3449,2)+1)</f>
        <v/>
      </c>
      <c r="J3449" s="4" t="str">
        <f aca="false">IF($I3449="","",$I3449+6)</f>
        <v/>
      </c>
      <c r="K3449" s="6" t="str">
        <f aca="false">IF($H3449="","",DATE(YEAR($H3449),MONTH($H3449),1))</f>
        <v/>
      </c>
      <c r="L3449" s="0" t="str">
        <f aca="false">IF($A3449="","",INDEX(CARTAO_COMPRAS!$K:$K,INT((ROW()-2)/20)+2))</f>
        <v/>
      </c>
      <c r="M3449" s="0" t="str">
        <f aca="false">IF($A3449="","","Compra no cartão")</f>
        <v/>
      </c>
    </row>
    <row r="3450" customFormat="false" ht="13.5" hidden="false" customHeight="false" outlineLevel="0" collapsed="false">
      <c r="A3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0" s="0" t="str">
        <f aca="false">IF($A3450="","",INDEX(CARTAO_COMPRAS!$C:$C,INT((ROW()-2)/20)+2))</f>
        <v/>
      </c>
      <c r="C3450" s="0" t="str">
        <f aca="false">IF($A3450="","",INDEX(CARTAO_COMPRAS!$D:$D,INT((ROW()-2)/20)+2))</f>
        <v/>
      </c>
      <c r="D3450" s="0" t="str">
        <f aca="false">IF($A3450="","",INDEX(CARTAO_COMPRAS!$E:$E,INT((ROW()-2)/20)+2))</f>
        <v/>
      </c>
      <c r="E3450" s="0" t="str">
        <f aca="false">IF($A3450="","",INDEX(CARTAO_COMPRAS!$H:$H,INT((ROW()-2)/20)+2)+MOD(ROW()-2,20))</f>
        <v/>
      </c>
      <c r="F3450" s="0" t="str">
        <f aca="false">IF($A3450="","",INDEX(CARTAO_COMPRAS!$G:$G,INT((ROW()-2)/20)+2))</f>
        <v/>
      </c>
      <c r="G3450" s="5" t="str">
        <f aca="false">IF($A3450="","",INDEX(CARTAO_COMPRAS!$I:$I,INT((ROW()-2)/20)+2))</f>
        <v/>
      </c>
      <c r="H3450" s="4" t="str">
        <f aca="false">IF($A3450="","",EDATE(INDEX(CARTAO_COMPRAS!$J:$J,INT((ROW()-2)/20)+2),MOD(ROW()-2,20)))</f>
        <v/>
      </c>
      <c r="I3450" s="4" t="str">
        <f aca="false">IF($H3450="","",$H3450-WEEKDAY($H3450,2)+1)</f>
        <v/>
      </c>
      <c r="J3450" s="4" t="str">
        <f aca="false">IF($I3450="","",$I3450+6)</f>
        <v/>
      </c>
      <c r="K3450" s="6" t="str">
        <f aca="false">IF($H3450="","",DATE(YEAR($H3450),MONTH($H3450),1))</f>
        <v/>
      </c>
      <c r="L3450" s="0" t="str">
        <f aca="false">IF($A3450="","",INDEX(CARTAO_COMPRAS!$K:$K,INT((ROW()-2)/20)+2))</f>
        <v/>
      </c>
      <c r="M3450" s="0" t="str">
        <f aca="false">IF($A3450="","","Compra no cartão")</f>
        <v/>
      </c>
    </row>
    <row r="3451" customFormat="false" ht="13.5" hidden="false" customHeight="false" outlineLevel="0" collapsed="false">
      <c r="A3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1" s="0" t="str">
        <f aca="false">IF($A3451="","",INDEX(CARTAO_COMPRAS!$C:$C,INT((ROW()-2)/20)+2))</f>
        <v/>
      </c>
      <c r="C3451" s="0" t="str">
        <f aca="false">IF($A3451="","",INDEX(CARTAO_COMPRAS!$D:$D,INT((ROW()-2)/20)+2))</f>
        <v/>
      </c>
      <c r="D3451" s="0" t="str">
        <f aca="false">IF($A3451="","",INDEX(CARTAO_COMPRAS!$E:$E,INT((ROW()-2)/20)+2))</f>
        <v/>
      </c>
      <c r="E3451" s="0" t="str">
        <f aca="false">IF($A3451="","",INDEX(CARTAO_COMPRAS!$H:$H,INT((ROW()-2)/20)+2)+MOD(ROW()-2,20))</f>
        <v/>
      </c>
      <c r="F3451" s="0" t="str">
        <f aca="false">IF($A3451="","",INDEX(CARTAO_COMPRAS!$G:$G,INT((ROW()-2)/20)+2))</f>
        <v/>
      </c>
      <c r="G3451" s="5" t="str">
        <f aca="false">IF($A3451="","",INDEX(CARTAO_COMPRAS!$I:$I,INT((ROW()-2)/20)+2))</f>
        <v/>
      </c>
      <c r="H3451" s="4" t="str">
        <f aca="false">IF($A3451="","",EDATE(INDEX(CARTAO_COMPRAS!$J:$J,INT((ROW()-2)/20)+2),MOD(ROW()-2,20)))</f>
        <v/>
      </c>
      <c r="I3451" s="4" t="str">
        <f aca="false">IF($H3451="","",$H3451-WEEKDAY($H3451,2)+1)</f>
        <v/>
      </c>
      <c r="J3451" s="4" t="str">
        <f aca="false">IF($I3451="","",$I3451+6)</f>
        <v/>
      </c>
      <c r="K3451" s="6" t="str">
        <f aca="false">IF($H3451="","",DATE(YEAR($H3451),MONTH($H3451),1))</f>
        <v/>
      </c>
      <c r="L3451" s="0" t="str">
        <f aca="false">IF($A3451="","",INDEX(CARTAO_COMPRAS!$K:$K,INT((ROW()-2)/20)+2))</f>
        <v/>
      </c>
      <c r="M3451" s="0" t="str">
        <f aca="false">IF($A3451="","","Compra no cartão")</f>
        <v/>
      </c>
    </row>
    <row r="3452" customFormat="false" ht="13.5" hidden="false" customHeight="false" outlineLevel="0" collapsed="false">
      <c r="A3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2" s="0" t="str">
        <f aca="false">IF($A3452="","",INDEX(CARTAO_COMPRAS!$C:$C,INT((ROW()-2)/20)+2))</f>
        <v/>
      </c>
      <c r="C3452" s="0" t="str">
        <f aca="false">IF($A3452="","",INDEX(CARTAO_COMPRAS!$D:$D,INT((ROW()-2)/20)+2))</f>
        <v/>
      </c>
      <c r="D3452" s="0" t="str">
        <f aca="false">IF($A3452="","",INDEX(CARTAO_COMPRAS!$E:$E,INT((ROW()-2)/20)+2))</f>
        <v/>
      </c>
      <c r="E3452" s="0" t="str">
        <f aca="false">IF($A3452="","",INDEX(CARTAO_COMPRAS!$H:$H,INT((ROW()-2)/20)+2)+MOD(ROW()-2,20))</f>
        <v/>
      </c>
      <c r="F3452" s="0" t="str">
        <f aca="false">IF($A3452="","",INDEX(CARTAO_COMPRAS!$G:$G,INT((ROW()-2)/20)+2))</f>
        <v/>
      </c>
      <c r="G3452" s="5" t="str">
        <f aca="false">IF($A3452="","",INDEX(CARTAO_COMPRAS!$I:$I,INT((ROW()-2)/20)+2))</f>
        <v/>
      </c>
      <c r="H3452" s="4" t="str">
        <f aca="false">IF($A3452="","",EDATE(INDEX(CARTAO_COMPRAS!$J:$J,INT((ROW()-2)/20)+2),MOD(ROW()-2,20)))</f>
        <v/>
      </c>
      <c r="I3452" s="4" t="str">
        <f aca="false">IF($H3452="","",$H3452-WEEKDAY($H3452,2)+1)</f>
        <v/>
      </c>
      <c r="J3452" s="4" t="str">
        <f aca="false">IF($I3452="","",$I3452+6)</f>
        <v/>
      </c>
      <c r="K3452" s="6" t="str">
        <f aca="false">IF($H3452="","",DATE(YEAR($H3452),MONTH($H3452),1))</f>
        <v/>
      </c>
      <c r="L3452" s="0" t="str">
        <f aca="false">IF($A3452="","",INDEX(CARTAO_COMPRAS!$K:$K,INT((ROW()-2)/20)+2))</f>
        <v/>
      </c>
      <c r="M3452" s="0" t="str">
        <f aca="false">IF($A3452="","","Compra no cartão")</f>
        <v/>
      </c>
    </row>
    <row r="3453" customFormat="false" ht="13.5" hidden="false" customHeight="false" outlineLevel="0" collapsed="false">
      <c r="A3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3" s="0" t="str">
        <f aca="false">IF($A3453="","",INDEX(CARTAO_COMPRAS!$C:$C,INT((ROW()-2)/20)+2))</f>
        <v/>
      </c>
      <c r="C3453" s="0" t="str">
        <f aca="false">IF($A3453="","",INDEX(CARTAO_COMPRAS!$D:$D,INT((ROW()-2)/20)+2))</f>
        <v/>
      </c>
      <c r="D3453" s="0" t="str">
        <f aca="false">IF($A3453="","",INDEX(CARTAO_COMPRAS!$E:$E,INT((ROW()-2)/20)+2))</f>
        <v/>
      </c>
      <c r="E3453" s="0" t="str">
        <f aca="false">IF($A3453="","",INDEX(CARTAO_COMPRAS!$H:$H,INT((ROW()-2)/20)+2)+MOD(ROW()-2,20))</f>
        <v/>
      </c>
      <c r="F3453" s="0" t="str">
        <f aca="false">IF($A3453="","",INDEX(CARTAO_COMPRAS!$G:$G,INT((ROW()-2)/20)+2))</f>
        <v/>
      </c>
      <c r="G3453" s="5" t="str">
        <f aca="false">IF($A3453="","",INDEX(CARTAO_COMPRAS!$I:$I,INT((ROW()-2)/20)+2))</f>
        <v/>
      </c>
      <c r="H3453" s="4" t="str">
        <f aca="false">IF($A3453="","",EDATE(INDEX(CARTAO_COMPRAS!$J:$J,INT((ROW()-2)/20)+2),MOD(ROW()-2,20)))</f>
        <v/>
      </c>
      <c r="I3453" s="4" t="str">
        <f aca="false">IF($H3453="","",$H3453-WEEKDAY($H3453,2)+1)</f>
        <v/>
      </c>
      <c r="J3453" s="4" t="str">
        <f aca="false">IF($I3453="","",$I3453+6)</f>
        <v/>
      </c>
      <c r="K3453" s="6" t="str">
        <f aca="false">IF($H3453="","",DATE(YEAR($H3453),MONTH($H3453),1))</f>
        <v/>
      </c>
      <c r="L3453" s="0" t="str">
        <f aca="false">IF($A3453="","",INDEX(CARTAO_COMPRAS!$K:$K,INT((ROW()-2)/20)+2))</f>
        <v/>
      </c>
      <c r="M3453" s="0" t="str">
        <f aca="false">IF($A3453="","","Compra no cartão")</f>
        <v/>
      </c>
    </row>
    <row r="3454" customFormat="false" ht="13.5" hidden="false" customHeight="false" outlineLevel="0" collapsed="false">
      <c r="A3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4" s="0" t="str">
        <f aca="false">IF($A3454="","",INDEX(CARTAO_COMPRAS!$C:$C,INT((ROW()-2)/20)+2))</f>
        <v/>
      </c>
      <c r="C3454" s="0" t="str">
        <f aca="false">IF($A3454="","",INDEX(CARTAO_COMPRAS!$D:$D,INT((ROW()-2)/20)+2))</f>
        <v/>
      </c>
      <c r="D3454" s="0" t="str">
        <f aca="false">IF($A3454="","",INDEX(CARTAO_COMPRAS!$E:$E,INT((ROW()-2)/20)+2))</f>
        <v/>
      </c>
      <c r="E3454" s="0" t="str">
        <f aca="false">IF($A3454="","",INDEX(CARTAO_COMPRAS!$H:$H,INT((ROW()-2)/20)+2)+MOD(ROW()-2,20))</f>
        <v/>
      </c>
      <c r="F3454" s="0" t="str">
        <f aca="false">IF($A3454="","",INDEX(CARTAO_COMPRAS!$G:$G,INT((ROW()-2)/20)+2))</f>
        <v/>
      </c>
      <c r="G3454" s="5" t="str">
        <f aca="false">IF($A3454="","",INDEX(CARTAO_COMPRAS!$I:$I,INT((ROW()-2)/20)+2))</f>
        <v/>
      </c>
      <c r="H3454" s="4" t="str">
        <f aca="false">IF($A3454="","",EDATE(INDEX(CARTAO_COMPRAS!$J:$J,INT((ROW()-2)/20)+2),MOD(ROW()-2,20)))</f>
        <v/>
      </c>
      <c r="I3454" s="4" t="str">
        <f aca="false">IF($H3454="","",$H3454-WEEKDAY($H3454,2)+1)</f>
        <v/>
      </c>
      <c r="J3454" s="4" t="str">
        <f aca="false">IF($I3454="","",$I3454+6)</f>
        <v/>
      </c>
      <c r="K3454" s="6" t="str">
        <f aca="false">IF($H3454="","",DATE(YEAR($H3454),MONTH($H3454),1))</f>
        <v/>
      </c>
      <c r="L3454" s="0" t="str">
        <f aca="false">IF($A3454="","",INDEX(CARTAO_COMPRAS!$K:$K,INT((ROW()-2)/20)+2))</f>
        <v/>
      </c>
      <c r="M3454" s="0" t="str">
        <f aca="false">IF($A3454="","","Compra no cartão")</f>
        <v/>
      </c>
    </row>
    <row r="3455" customFormat="false" ht="13.5" hidden="false" customHeight="false" outlineLevel="0" collapsed="false">
      <c r="A3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5" s="0" t="str">
        <f aca="false">IF($A3455="","",INDEX(CARTAO_COMPRAS!$C:$C,INT((ROW()-2)/20)+2))</f>
        <v/>
      </c>
      <c r="C3455" s="0" t="str">
        <f aca="false">IF($A3455="","",INDEX(CARTAO_COMPRAS!$D:$D,INT((ROW()-2)/20)+2))</f>
        <v/>
      </c>
      <c r="D3455" s="0" t="str">
        <f aca="false">IF($A3455="","",INDEX(CARTAO_COMPRAS!$E:$E,INT((ROW()-2)/20)+2))</f>
        <v/>
      </c>
      <c r="E3455" s="0" t="str">
        <f aca="false">IF($A3455="","",INDEX(CARTAO_COMPRAS!$H:$H,INT((ROW()-2)/20)+2)+MOD(ROW()-2,20))</f>
        <v/>
      </c>
      <c r="F3455" s="0" t="str">
        <f aca="false">IF($A3455="","",INDEX(CARTAO_COMPRAS!$G:$G,INT((ROW()-2)/20)+2))</f>
        <v/>
      </c>
      <c r="G3455" s="5" t="str">
        <f aca="false">IF($A3455="","",INDEX(CARTAO_COMPRAS!$I:$I,INT((ROW()-2)/20)+2))</f>
        <v/>
      </c>
      <c r="H3455" s="4" t="str">
        <f aca="false">IF($A3455="","",EDATE(INDEX(CARTAO_COMPRAS!$J:$J,INT((ROW()-2)/20)+2),MOD(ROW()-2,20)))</f>
        <v/>
      </c>
      <c r="I3455" s="4" t="str">
        <f aca="false">IF($H3455="","",$H3455-WEEKDAY($H3455,2)+1)</f>
        <v/>
      </c>
      <c r="J3455" s="4" t="str">
        <f aca="false">IF($I3455="","",$I3455+6)</f>
        <v/>
      </c>
      <c r="K3455" s="6" t="str">
        <f aca="false">IF($H3455="","",DATE(YEAR($H3455),MONTH($H3455),1))</f>
        <v/>
      </c>
      <c r="L3455" s="0" t="str">
        <f aca="false">IF($A3455="","",INDEX(CARTAO_COMPRAS!$K:$K,INT((ROW()-2)/20)+2))</f>
        <v/>
      </c>
      <c r="M3455" s="0" t="str">
        <f aca="false">IF($A3455="","","Compra no cartão")</f>
        <v/>
      </c>
    </row>
    <row r="3456" customFormat="false" ht="13.5" hidden="false" customHeight="false" outlineLevel="0" collapsed="false">
      <c r="A3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6" s="0" t="str">
        <f aca="false">IF($A3456="","",INDEX(CARTAO_COMPRAS!$C:$C,INT((ROW()-2)/20)+2))</f>
        <v/>
      </c>
      <c r="C3456" s="0" t="str">
        <f aca="false">IF($A3456="","",INDEX(CARTAO_COMPRAS!$D:$D,INT((ROW()-2)/20)+2))</f>
        <v/>
      </c>
      <c r="D3456" s="0" t="str">
        <f aca="false">IF($A3456="","",INDEX(CARTAO_COMPRAS!$E:$E,INT((ROW()-2)/20)+2))</f>
        <v/>
      </c>
      <c r="E3456" s="0" t="str">
        <f aca="false">IF($A3456="","",INDEX(CARTAO_COMPRAS!$H:$H,INT((ROW()-2)/20)+2)+MOD(ROW()-2,20))</f>
        <v/>
      </c>
      <c r="F3456" s="0" t="str">
        <f aca="false">IF($A3456="","",INDEX(CARTAO_COMPRAS!$G:$G,INT((ROW()-2)/20)+2))</f>
        <v/>
      </c>
      <c r="G3456" s="5" t="str">
        <f aca="false">IF($A3456="","",INDEX(CARTAO_COMPRAS!$I:$I,INT((ROW()-2)/20)+2))</f>
        <v/>
      </c>
      <c r="H3456" s="4" t="str">
        <f aca="false">IF($A3456="","",EDATE(INDEX(CARTAO_COMPRAS!$J:$J,INT((ROW()-2)/20)+2),MOD(ROW()-2,20)))</f>
        <v/>
      </c>
      <c r="I3456" s="4" t="str">
        <f aca="false">IF($H3456="","",$H3456-WEEKDAY($H3456,2)+1)</f>
        <v/>
      </c>
      <c r="J3456" s="4" t="str">
        <f aca="false">IF($I3456="","",$I3456+6)</f>
        <v/>
      </c>
      <c r="K3456" s="6" t="str">
        <f aca="false">IF($H3456="","",DATE(YEAR($H3456),MONTH($H3456),1))</f>
        <v/>
      </c>
      <c r="L3456" s="0" t="str">
        <f aca="false">IF($A3456="","",INDEX(CARTAO_COMPRAS!$K:$K,INT((ROW()-2)/20)+2))</f>
        <v/>
      </c>
      <c r="M3456" s="0" t="str">
        <f aca="false">IF($A3456="","","Compra no cartão")</f>
        <v/>
      </c>
    </row>
    <row r="3457" customFormat="false" ht="13.5" hidden="false" customHeight="false" outlineLevel="0" collapsed="false">
      <c r="A3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7" s="0" t="str">
        <f aca="false">IF($A3457="","",INDEX(CARTAO_COMPRAS!$C:$C,INT((ROW()-2)/20)+2))</f>
        <v/>
      </c>
      <c r="C3457" s="0" t="str">
        <f aca="false">IF($A3457="","",INDEX(CARTAO_COMPRAS!$D:$D,INT((ROW()-2)/20)+2))</f>
        <v/>
      </c>
      <c r="D3457" s="0" t="str">
        <f aca="false">IF($A3457="","",INDEX(CARTAO_COMPRAS!$E:$E,INT((ROW()-2)/20)+2))</f>
        <v/>
      </c>
      <c r="E3457" s="0" t="str">
        <f aca="false">IF($A3457="","",INDEX(CARTAO_COMPRAS!$H:$H,INT((ROW()-2)/20)+2)+MOD(ROW()-2,20))</f>
        <v/>
      </c>
      <c r="F3457" s="0" t="str">
        <f aca="false">IF($A3457="","",INDEX(CARTAO_COMPRAS!$G:$G,INT((ROW()-2)/20)+2))</f>
        <v/>
      </c>
      <c r="G3457" s="5" t="str">
        <f aca="false">IF($A3457="","",INDEX(CARTAO_COMPRAS!$I:$I,INT((ROW()-2)/20)+2))</f>
        <v/>
      </c>
      <c r="H3457" s="4" t="str">
        <f aca="false">IF($A3457="","",EDATE(INDEX(CARTAO_COMPRAS!$J:$J,INT((ROW()-2)/20)+2),MOD(ROW()-2,20)))</f>
        <v/>
      </c>
      <c r="I3457" s="4" t="str">
        <f aca="false">IF($H3457="","",$H3457-WEEKDAY($H3457,2)+1)</f>
        <v/>
      </c>
      <c r="J3457" s="4" t="str">
        <f aca="false">IF($I3457="","",$I3457+6)</f>
        <v/>
      </c>
      <c r="K3457" s="6" t="str">
        <f aca="false">IF($H3457="","",DATE(YEAR($H3457),MONTH($H3457),1))</f>
        <v/>
      </c>
      <c r="L3457" s="0" t="str">
        <f aca="false">IF($A3457="","",INDEX(CARTAO_COMPRAS!$K:$K,INT((ROW()-2)/20)+2))</f>
        <v/>
      </c>
      <c r="M3457" s="0" t="str">
        <f aca="false">IF($A3457="","","Compra no cartão")</f>
        <v/>
      </c>
    </row>
    <row r="3458" customFormat="false" ht="13.5" hidden="false" customHeight="false" outlineLevel="0" collapsed="false">
      <c r="A3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8" s="0" t="str">
        <f aca="false">IF($A3458="","",INDEX(CARTAO_COMPRAS!$C:$C,INT((ROW()-2)/20)+2))</f>
        <v/>
      </c>
      <c r="C3458" s="0" t="str">
        <f aca="false">IF($A3458="","",INDEX(CARTAO_COMPRAS!$D:$D,INT((ROW()-2)/20)+2))</f>
        <v/>
      </c>
      <c r="D3458" s="0" t="str">
        <f aca="false">IF($A3458="","",INDEX(CARTAO_COMPRAS!$E:$E,INT((ROW()-2)/20)+2))</f>
        <v/>
      </c>
      <c r="E3458" s="0" t="str">
        <f aca="false">IF($A3458="","",INDEX(CARTAO_COMPRAS!$H:$H,INT((ROW()-2)/20)+2)+MOD(ROW()-2,20))</f>
        <v/>
      </c>
      <c r="F3458" s="0" t="str">
        <f aca="false">IF($A3458="","",INDEX(CARTAO_COMPRAS!$G:$G,INT((ROW()-2)/20)+2))</f>
        <v/>
      </c>
      <c r="G3458" s="5" t="str">
        <f aca="false">IF($A3458="","",INDEX(CARTAO_COMPRAS!$I:$I,INT((ROW()-2)/20)+2))</f>
        <v/>
      </c>
      <c r="H3458" s="4" t="str">
        <f aca="false">IF($A3458="","",EDATE(INDEX(CARTAO_COMPRAS!$J:$J,INT((ROW()-2)/20)+2),MOD(ROW()-2,20)))</f>
        <v/>
      </c>
      <c r="I3458" s="4" t="str">
        <f aca="false">IF($H3458="","",$H3458-WEEKDAY($H3458,2)+1)</f>
        <v/>
      </c>
      <c r="J3458" s="4" t="str">
        <f aca="false">IF($I3458="","",$I3458+6)</f>
        <v/>
      </c>
      <c r="K3458" s="6" t="str">
        <f aca="false">IF($H3458="","",DATE(YEAR($H3458),MONTH($H3458),1))</f>
        <v/>
      </c>
      <c r="L3458" s="0" t="str">
        <f aca="false">IF($A3458="","",INDEX(CARTAO_COMPRAS!$K:$K,INT((ROW()-2)/20)+2))</f>
        <v/>
      </c>
      <c r="M3458" s="0" t="str">
        <f aca="false">IF($A3458="","","Compra no cartão")</f>
        <v/>
      </c>
    </row>
    <row r="3459" customFormat="false" ht="13.5" hidden="false" customHeight="false" outlineLevel="0" collapsed="false">
      <c r="A3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59" s="0" t="str">
        <f aca="false">IF($A3459="","",INDEX(CARTAO_COMPRAS!$C:$C,INT((ROW()-2)/20)+2))</f>
        <v/>
      </c>
      <c r="C3459" s="0" t="str">
        <f aca="false">IF($A3459="","",INDEX(CARTAO_COMPRAS!$D:$D,INT((ROW()-2)/20)+2))</f>
        <v/>
      </c>
      <c r="D3459" s="0" t="str">
        <f aca="false">IF($A3459="","",INDEX(CARTAO_COMPRAS!$E:$E,INT((ROW()-2)/20)+2))</f>
        <v/>
      </c>
      <c r="E3459" s="0" t="str">
        <f aca="false">IF($A3459="","",INDEX(CARTAO_COMPRAS!$H:$H,INT((ROW()-2)/20)+2)+MOD(ROW()-2,20))</f>
        <v/>
      </c>
      <c r="F3459" s="0" t="str">
        <f aca="false">IF($A3459="","",INDEX(CARTAO_COMPRAS!$G:$G,INT((ROW()-2)/20)+2))</f>
        <v/>
      </c>
      <c r="G3459" s="5" t="str">
        <f aca="false">IF($A3459="","",INDEX(CARTAO_COMPRAS!$I:$I,INT((ROW()-2)/20)+2))</f>
        <v/>
      </c>
      <c r="H3459" s="4" t="str">
        <f aca="false">IF($A3459="","",EDATE(INDEX(CARTAO_COMPRAS!$J:$J,INT((ROW()-2)/20)+2),MOD(ROW()-2,20)))</f>
        <v/>
      </c>
      <c r="I3459" s="4" t="str">
        <f aca="false">IF($H3459="","",$H3459-WEEKDAY($H3459,2)+1)</f>
        <v/>
      </c>
      <c r="J3459" s="4" t="str">
        <f aca="false">IF($I3459="","",$I3459+6)</f>
        <v/>
      </c>
      <c r="K3459" s="6" t="str">
        <f aca="false">IF($H3459="","",DATE(YEAR($H3459),MONTH($H3459),1))</f>
        <v/>
      </c>
      <c r="L3459" s="0" t="str">
        <f aca="false">IF($A3459="","",INDEX(CARTAO_COMPRAS!$K:$K,INT((ROW()-2)/20)+2))</f>
        <v/>
      </c>
      <c r="M3459" s="0" t="str">
        <f aca="false">IF($A3459="","","Compra no cartão")</f>
        <v/>
      </c>
    </row>
    <row r="3460" customFormat="false" ht="13.5" hidden="false" customHeight="false" outlineLevel="0" collapsed="false">
      <c r="A3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0" s="0" t="str">
        <f aca="false">IF($A3460="","",INDEX(CARTAO_COMPRAS!$C:$C,INT((ROW()-2)/20)+2))</f>
        <v/>
      </c>
      <c r="C3460" s="0" t="str">
        <f aca="false">IF($A3460="","",INDEX(CARTAO_COMPRAS!$D:$D,INT((ROW()-2)/20)+2))</f>
        <v/>
      </c>
      <c r="D3460" s="0" t="str">
        <f aca="false">IF($A3460="","",INDEX(CARTAO_COMPRAS!$E:$E,INT((ROW()-2)/20)+2))</f>
        <v/>
      </c>
      <c r="E3460" s="0" t="str">
        <f aca="false">IF($A3460="","",INDEX(CARTAO_COMPRAS!$H:$H,INT((ROW()-2)/20)+2)+MOD(ROW()-2,20))</f>
        <v/>
      </c>
      <c r="F3460" s="0" t="str">
        <f aca="false">IF($A3460="","",INDEX(CARTAO_COMPRAS!$G:$G,INT((ROW()-2)/20)+2))</f>
        <v/>
      </c>
      <c r="G3460" s="5" t="str">
        <f aca="false">IF($A3460="","",INDEX(CARTAO_COMPRAS!$I:$I,INT((ROW()-2)/20)+2))</f>
        <v/>
      </c>
      <c r="H3460" s="4" t="str">
        <f aca="false">IF($A3460="","",EDATE(INDEX(CARTAO_COMPRAS!$J:$J,INT((ROW()-2)/20)+2),MOD(ROW()-2,20)))</f>
        <v/>
      </c>
      <c r="I3460" s="4" t="str">
        <f aca="false">IF($H3460="","",$H3460-WEEKDAY($H3460,2)+1)</f>
        <v/>
      </c>
      <c r="J3460" s="4" t="str">
        <f aca="false">IF($I3460="","",$I3460+6)</f>
        <v/>
      </c>
      <c r="K3460" s="6" t="str">
        <f aca="false">IF($H3460="","",DATE(YEAR($H3460),MONTH($H3460),1))</f>
        <v/>
      </c>
      <c r="L3460" s="0" t="str">
        <f aca="false">IF($A3460="","",INDEX(CARTAO_COMPRAS!$K:$K,INT((ROW()-2)/20)+2))</f>
        <v/>
      </c>
      <c r="M3460" s="0" t="str">
        <f aca="false">IF($A3460="","","Compra no cartão")</f>
        <v/>
      </c>
    </row>
    <row r="3461" customFormat="false" ht="13.5" hidden="false" customHeight="false" outlineLevel="0" collapsed="false">
      <c r="A3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1" s="0" t="str">
        <f aca="false">IF($A3461="","",INDEX(CARTAO_COMPRAS!$C:$C,INT((ROW()-2)/20)+2))</f>
        <v/>
      </c>
      <c r="C3461" s="0" t="str">
        <f aca="false">IF($A3461="","",INDEX(CARTAO_COMPRAS!$D:$D,INT((ROW()-2)/20)+2))</f>
        <v/>
      </c>
      <c r="D3461" s="0" t="str">
        <f aca="false">IF($A3461="","",INDEX(CARTAO_COMPRAS!$E:$E,INT((ROW()-2)/20)+2))</f>
        <v/>
      </c>
      <c r="E3461" s="0" t="str">
        <f aca="false">IF($A3461="","",INDEX(CARTAO_COMPRAS!$H:$H,INT((ROW()-2)/20)+2)+MOD(ROW()-2,20))</f>
        <v/>
      </c>
      <c r="F3461" s="0" t="str">
        <f aca="false">IF($A3461="","",INDEX(CARTAO_COMPRAS!$G:$G,INT((ROW()-2)/20)+2))</f>
        <v/>
      </c>
      <c r="G3461" s="5" t="str">
        <f aca="false">IF($A3461="","",INDEX(CARTAO_COMPRAS!$I:$I,INT((ROW()-2)/20)+2))</f>
        <v/>
      </c>
      <c r="H3461" s="4" t="str">
        <f aca="false">IF($A3461="","",EDATE(INDEX(CARTAO_COMPRAS!$J:$J,INT((ROW()-2)/20)+2),MOD(ROW()-2,20)))</f>
        <v/>
      </c>
      <c r="I3461" s="4" t="str">
        <f aca="false">IF($H3461="","",$H3461-WEEKDAY($H3461,2)+1)</f>
        <v/>
      </c>
      <c r="J3461" s="4" t="str">
        <f aca="false">IF($I3461="","",$I3461+6)</f>
        <v/>
      </c>
      <c r="K3461" s="6" t="str">
        <f aca="false">IF($H3461="","",DATE(YEAR($H3461),MONTH($H3461),1))</f>
        <v/>
      </c>
      <c r="L3461" s="0" t="str">
        <f aca="false">IF($A3461="","",INDEX(CARTAO_COMPRAS!$K:$K,INT((ROW()-2)/20)+2))</f>
        <v/>
      </c>
      <c r="M3461" s="0" t="str">
        <f aca="false">IF($A3461="","","Compra no cartão")</f>
        <v/>
      </c>
    </row>
    <row r="3462" customFormat="false" ht="13.5" hidden="false" customHeight="false" outlineLevel="0" collapsed="false">
      <c r="A34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2" s="0" t="str">
        <f aca="false">IF($A3462="","",INDEX(CARTAO_COMPRAS!$C:$C,INT((ROW()-2)/20)+2))</f>
        <v/>
      </c>
      <c r="C3462" s="0" t="str">
        <f aca="false">IF($A3462="","",INDEX(CARTAO_COMPRAS!$D:$D,INT((ROW()-2)/20)+2))</f>
        <v/>
      </c>
      <c r="D3462" s="0" t="str">
        <f aca="false">IF($A3462="","",INDEX(CARTAO_COMPRAS!$E:$E,INT((ROW()-2)/20)+2))</f>
        <v/>
      </c>
      <c r="E3462" s="0" t="str">
        <f aca="false">IF($A3462="","",INDEX(CARTAO_COMPRAS!$H:$H,INT((ROW()-2)/20)+2)+MOD(ROW()-2,20))</f>
        <v/>
      </c>
      <c r="F3462" s="0" t="str">
        <f aca="false">IF($A3462="","",INDEX(CARTAO_COMPRAS!$G:$G,INT((ROW()-2)/20)+2))</f>
        <v/>
      </c>
      <c r="G3462" s="5" t="str">
        <f aca="false">IF($A3462="","",INDEX(CARTAO_COMPRAS!$I:$I,INT((ROW()-2)/20)+2))</f>
        <v/>
      </c>
      <c r="H3462" s="4" t="str">
        <f aca="false">IF($A3462="","",EDATE(INDEX(CARTAO_COMPRAS!$J:$J,INT((ROW()-2)/20)+2),MOD(ROW()-2,20)))</f>
        <v/>
      </c>
      <c r="I3462" s="4" t="str">
        <f aca="false">IF($H3462="","",$H3462-WEEKDAY($H3462,2)+1)</f>
        <v/>
      </c>
      <c r="J3462" s="4" t="str">
        <f aca="false">IF($I3462="","",$I3462+6)</f>
        <v/>
      </c>
      <c r="K3462" s="6" t="str">
        <f aca="false">IF($H3462="","",DATE(YEAR($H3462),MONTH($H3462),1))</f>
        <v/>
      </c>
      <c r="L3462" s="0" t="str">
        <f aca="false">IF($A3462="","",INDEX(CARTAO_COMPRAS!$K:$K,INT((ROW()-2)/20)+2))</f>
        <v/>
      </c>
      <c r="M3462" s="0" t="str">
        <f aca="false">IF($A3462="","","Compra no cartão")</f>
        <v/>
      </c>
    </row>
    <row r="3463" customFormat="false" ht="13.5" hidden="false" customHeight="false" outlineLevel="0" collapsed="false">
      <c r="A3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3" s="0" t="str">
        <f aca="false">IF($A3463="","",INDEX(CARTAO_COMPRAS!$C:$C,INT((ROW()-2)/20)+2))</f>
        <v/>
      </c>
      <c r="C3463" s="0" t="str">
        <f aca="false">IF($A3463="","",INDEX(CARTAO_COMPRAS!$D:$D,INT((ROW()-2)/20)+2))</f>
        <v/>
      </c>
      <c r="D3463" s="0" t="str">
        <f aca="false">IF($A3463="","",INDEX(CARTAO_COMPRAS!$E:$E,INT((ROW()-2)/20)+2))</f>
        <v/>
      </c>
      <c r="E3463" s="0" t="str">
        <f aca="false">IF($A3463="","",INDEX(CARTAO_COMPRAS!$H:$H,INT((ROW()-2)/20)+2)+MOD(ROW()-2,20))</f>
        <v/>
      </c>
      <c r="F3463" s="0" t="str">
        <f aca="false">IF($A3463="","",INDEX(CARTAO_COMPRAS!$G:$G,INT((ROW()-2)/20)+2))</f>
        <v/>
      </c>
      <c r="G3463" s="5" t="str">
        <f aca="false">IF($A3463="","",INDEX(CARTAO_COMPRAS!$I:$I,INT((ROW()-2)/20)+2))</f>
        <v/>
      </c>
      <c r="H3463" s="4" t="str">
        <f aca="false">IF($A3463="","",EDATE(INDEX(CARTAO_COMPRAS!$J:$J,INT((ROW()-2)/20)+2),MOD(ROW()-2,20)))</f>
        <v/>
      </c>
      <c r="I3463" s="4" t="str">
        <f aca="false">IF($H3463="","",$H3463-WEEKDAY($H3463,2)+1)</f>
        <v/>
      </c>
      <c r="J3463" s="4" t="str">
        <f aca="false">IF($I3463="","",$I3463+6)</f>
        <v/>
      </c>
      <c r="K3463" s="6" t="str">
        <f aca="false">IF($H3463="","",DATE(YEAR($H3463),MONTH($H3463),1))</f>
        <v/>
      </c>
      <c r="L3463" s="0" t="str">
        <f aca="false">IF($A3463="","",INDEX(CARTAO_COMPRAS!$K:$K,INT((ROW()-2)/20)+2))</f>
        <v/>
      </c>
      <c r="M3463" s="0" t="str">
        <f aca="false">IF($A3463="","","Compra no cartão")</f>
        <v/>
      </c>
    </row>
    <row r="3464" customFormat="false" ht="13.5" hidden="false" customHeight="false" outlineLevel="0" collapsed="false">
      <c r="A3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4" s="0" t="str">
        <f aca="false">IF($A3464="","",INDEX(CARTAO_COMPRAS!$C:$C,INT((ROW()-2)/20)+2))</f>
        <v/>
      </c>
      <c r="C3464" s="0" t="str">
        <f aca="false">IF($A3464="","",INDEX(CARTAO_COMPRAS!$D:$D,INT((ROW()-2)/20)+2))</f>
        <v/>
      </c>
      <c r="D3464" s="0" t="str">
        <f aca="false">IF($A3464="","",INDEX(CARTAO_COMPRAS!$E:$E,INT((ROW()-2)/20)+2))</f>
        <v/>
      </c>
      <c r="E3464" s="0" t="str">
        <f aca="false">IF($A3464="","",INDEX(CARTAO_COMPRAS!$H:$H,INT((ROW()-2)/20)+2)+MOD(ROW()-2,20))</f>
        <v/>
      </c>
      <c r="F3464" s="0" t="str">
        <f aca="false">IF($A3464="","",INDEX(CARTAO_COMPRAS!$G:$G,INT((ROW()-2)/20)+2))</f>
        <v/>
      </c>
      <c r="G3464" s="5" t="str">
        <f aca="false">IF($A3464="","",INDEX(CARTAO_COMPRAS!$I:$I,INT((ROW()-2)/20)+2))</f>
        <v/>
      </c>
      <c r="H3464" s="4" t="str">
        <f aca="false">IF($A3464="","",EDATE(INDEX(CARTAO_COMPRAS!$J:$J,INT((ROW()-2)/20)+2),MOD(ROW()-2,20)))</f>
        <v/>
      </c>
      <c r="I3464" s="4" t="str">
        <f aca="false">IF($H3464="","",$H3464-WEEKDAY($H3464,2)+1)</f>
        <v/>
      </c>
      <c r="J3464" s="4" t="str">
        <f aca="false">IF($I3464="","",$I3464+6)</f>
        <v/>
      </c>
      <c r="K3464" s="6" t="str">
        <f aca="false">IF($H3464="","",DATE(YEAR($H3464),MONTH($H3464),1))</f>
        <v/>
      </c>
      <c r="L3464" s="0" t="str">
        <f aca="false">IF($A3464="","",INDEX(CARTAO_COMPRAS!$K:$K,INT((ROW()-2)/20)+2))</f>
        <v/>
      </c>
      <c r="M3464" s="0" t="str">
        <f aca="false">IF($A3464="","","Compra no cartão")</f>
        <v/>
      </c>
    </row>
    <row r="3465" customFormat="false" ht="13.5" hidden="false" customHeight="false" outlineLevel="0" collapsed="false">
      <c r="A3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5" s="0" t="str">
        <f aca="false">IF($A3465="","",INDEX(CARTAO_COMPRAS!$C:$C,INT((ROW()-2)/20)+2))</f>
        <v/>
      </c>
      <c r="C3465" s="0" t="str">
        <f aca="false">IF($A3465="","",INDEX(CARTAO_COMPRAS!$D:$D,INT((ROW()-2)/20)+2))</f>
        <v/>
      </c>
      <c r="D3465" s="0" t="str">
        <f aca="false">IF($A3465="","",INDEX(CARTAO_COMPRAS!$E:$E,INT((ROW()-2)/20)+2))</f>
        <v/>
      </c>
      <c r="E3465" s="0" t="str">
        <f aca="false">IF($A3465="","",INDEX(CARTAO_COMPRAS!$H:$H,INT((ROW()-2)/20)+2)+MOD(ROW()-2,20))</f>
        <v/>
      </c>
      <c r="F3465" s="0" t="str">
        <f aca="false">IF($A3465="","",INDEX(CARTAO_COMPRAS!$G:$G,INT((ROW()-2)/20)+2))</f>
        <v/>
      </c>
      <c r="G3465" s="5" t="str">
        <f aca="false">IF($A3465="","",INDEX(CARTAO_COMPRAS!$I:$I,INT((ROW()-2)/20)+2))</f>
        <v/>
      </c>
      <c r="H3465" s="4" t="str">
        <f aca="false">IF($A3465="","",EDATE(INDEX(CARTAO_COMPRAS!$J:$J,INT((ROW()-2)/20)+2),MOD(ROW()-2,20)))</f>
        <v/>
      </c>
      <c r="I3465" s="4" t="str">
        <f aca="false">IF($H3465="","",$H3465-WEEKDAY($H3465,2)+1)</f>
        <v/>
      </c>
      <c r="J3465" s="4" t="str">
        <f aca="false">IF($I3465="","",$I3465+6)</f>
        <v/>
      </c>
      <c r="K3465" s="6" t="str">
        <f aca="false">IF($H3465="","",DATE(YEAR($H3465),MONTH($H3465),1))</f>
        <v/>
      </c>
      <c r="L3465" s="0" t="str">
        <f aca="false">IF($A3465="","",INDEX(CARTAO_COMPRAS!$K:$K,INT((ROW()-2)/20)+2))</f>
        <v/>
      </c>
      <c r="M3465" s="0" t="str">
        <f aca="false">IF($A3465="","","Compra no cartão")</f>
        <v/>
      </c>
    </row>
    <row r="3466" customFormat="false" ht="13.5" hidden="false" customHeight="false" outlineLevel="0" collapsed="false">
      <c r="A3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6" s="0" t="str">
        <f aca="false">IF($A3466="","",INDEX(CARTAO_COMPRAS!$C:$C,INT((ROW()-2)/20)+2))</f>
        <v/>
      </c>
      <c r="C3466" s="0" t="str">
        <f aca="false">IF($A3466="","",INDEX(CARTAO_COMPRAS!$D:$D,INT((ROW()-2)/20)+2))</f>
        <v/>
      </c>
      <c r="D3466" s="0" t="str">
        <f aca="false">IF($A3466="","",INDEX(CARTAO_COMPRAS!$E:$E,INT((ROW()-2)/20)+2))</f>
        <v/>
      </c>
      <c r="E3466" s="0" t="str">
        <f aca="false">IF($A3466="","",INDEX(CARTAO_COMPRAS!$H:$H,INT((ROW()-2)/20)+2)+MOD(ROW()-2,20))</f>
        <v/>
      </c>
      <c r="F3466" s="0" t="str">
        <f aca="false">IF($A3466="","",INDEX(CARTAO_COMPRAS!$G:$G,INT((ROW()-2)/20)+2))</f>
        <v/>
      </c>
      <c r="G3466" s="5" t="str">
        <f aca="false">IF($A3466="","",INDEX(CARTAO_COMPRAS!$I:$I,INT((ROW()-2)/20)+2))</f>
        <v/>
      </c>
      <c r="H3466" s="4" t="str">
        <f aca="false">IF($A3466="","",EDATE(INDEX(CARTAO_COMPRAS!$J:$J,INT((ROW()-2)/20)+2),MOD(ROW()-2,20)))</f>
        <v/>
      </c>
      <c r="I3466" s="4" t="str">
        <f aca="false">IF($H3466="","",$H3466-WEEKDAY($H3466,2)+1)</f>
        <v/>
      </c>
      <c r="J3466" s="4" t="str">
        <f aca="false">IF($I3466="","",$I3466+6)</f>
        <v/>
      </c>
      <c r="K3466" s="6" t="str">
        <f aca="false">IF($H3466="","",DATE(YEAR($H3466),MONTH($H3466),1))</f>
        <v/>
      </c>
      <c r="L3466" s="0" t="str">
        <f aca="false">IF($A3466="","",INDEX(CARTAO_COMPRAS!$K:$K,INT((ROW()-2)/20)+2))</f>
        <v/>
      </c>
      <c r="M3466" s="0" t="str">
        <f aca="false">IF($A3466="","","Compra no cartão")</f>
        <v/>
      </c>
    </row>
    <row r="3467" customFormat="false" ht="13.5" hidden="false" customHeight="false" outlineLevel="0" collapsed="false">
      <c r="A3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7" s="0" t="str">
        <f aca="false">IF($A3467="","",INDEX(CARTAO_COMPRAS!$C:$C,INT((ROW()-2)/20)+2))</f>
        <v/>
      </c>
      <c r="C3467" s="0" t="str">
        <f aca="false">IF($A3467="","",INDEX(CARTAO_COMPRAS!$D:$D,INT((ROW()-2)/20)+2))</f>
        <v/>
      </c>
      <c r="D3467" s="0" t="str">
        <f aca="false">IF($A3467="","",INDEX(CARTAO_COMPRAS!$E:$E,INT((ROW()-2)/20)+2))</f>
        <v/>
      </c>
      <c r="E3467" s="0" t="str">
        <f aca="false">IF($A3467="","",INDEX(CARTAO_COMPRAS!$H:$H,INT((ROW()-2)/20)+2)+MOD(ROW()-2,20))</f>
        <v/>
      </c>
      <c r="F3467" s="0" t="str">
        <f aca="false">IF($A3467="","",INDEX(CARTAO_COMPRAS!$G:$G,INT((ROW()-2)/20)+2))</f>
        <v/>
      </c>
      <c r="G3467" s="5" t="str">
        <f aca="false">IF($A3467="","",INDEX(CARTAO_COMPRAS!$I:$I,INT((ROW()-2)/20)+2))</f>
        <v/>
      </c>
      <c r="H3467" s="4" t="str">
        <f aca="false">IF($A3467="","",EDATE(INDEX(CARTAO_COMPRAS!$J:$J,INT((ROW()-2)/20)+2),MOD(ROW()-2,20)))</f>
        <v/>
      </c>
      <c r="I3467" s="4" t="str">
        <f aca="false">IF($H3467="","",$H3467-WEEKDAY($H3467,2)+1)</f>
        <v/>
      </c>
      <c r="J3467" s="4" t="str">
        <f aca="false">IF($I3467="","",$I3467+6)</f>
        <v/>
      </c>
      <c r="K3467" s="6" t="str">
        <f aca="false">IF($H3467="","",DATE(YEAR($H3467),MONTH($H3467),1))</f>
        <v/>
      </c>
      <c r="L3467" s="0" t="str">
        <f aca="false">IF($A3467="","",INDEX(CARTAO_COMPRAS!$K:$K,INT((ROW()-2)/20)+2))</f>
        <v/>
      </c>
      <c r="M3467" s="0" t="str">
        <f aca="false">IF($A3467="","","Compra no cartão")</f>
        <v/>
      </c>
    </row>
    <row r="3468" customFormat="false" ht="13.5" hidden="false" customHeight="false" outlineLevel="0" collapsed="false">
      <c r="A3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8" s="0" t="str">
        <f aca="false">IF($A3468="","",INDEX(CARTAO_COMPRAS!$C:$C,INT((ROW()-2)/20)+2))</f>
        <v/>
      </c>
      <c r="C3468" s="0" t="str">
        <f aca="false">IF($A3468="","",INDEX(CARTAO_COMPRAS!$D:$D,INT((ROW()-2)/20)+2))</f>
        <v/>
      </c>
      <c r="D3468" s="0" t="str">
        <f aca="false">IF($A3468="","",INDEX(CARTAO_COMPRAS!$E:$E,INT((ROW()-2)/20)+2))</f>
        <v/>
      </c>
      <c r="E3468" s="0" t="str">
        <f aca="false">IF($A3468="","",INDEX(CARTAO_COMPRAS!$H:$H,INT((ROW()-2)/20)+2)+MOD(ROW()-2,20))</f>
        <v/>
      </c>
      <c r="F3468" s="0" t="str">
        <f aca="false">IF($A3468="","",INDEX(CARTAO_COMPRAS!$G:$G,INT((ROW()-2)/20)+2))</f>
        <v/>
      </c>
      <c r="G3468" s="5" t="str">
        <f aca="false">IF($A3468="","",INDEX(CARTAO_COMPRAS!$I:$I,INT((ROW()-2)/20)+2))</f>
        <v/>
      </c>
      <c r="H3468" s="4" t="str">
        <f aca="false">IF($A3468="","",EDATE(INDEX(CARTAO_COMPRAS!$J:$J,INT((ROW()-2)/20)+2),MOD(ROW()-2,20)))</f>
        <v/>
      </c>
      <c r="I3468" s="4" t="str">
        <f aca="false">IF($H3468="","",$H3468-WEEKDAY($H3468,2)+1)</f>
        <v/>
      </c>
      <c r="J3468" s="4" t="str">
        <f aca="false">IF($I3468="","",$I3468+6)</f>
        <v/>
      </c>
      <c r="K3468" s="6" t="str">
        <f aca="false">IF($H3468="","",DATE(YEAR($H3468),MONTH($H3468),1))</f>
        <v/>
      </c>
      <c r="L3468" s="0" t="str">
        <f aca="false">IF($A3468="","",INDEX(CARTAO_COMPRAS!$K:$K,INT((ROW()-2)/20)+2))</f>
        <v/>
      </c>
      <c r="M3468" s="0" t="str">
        <f aca="false">IF($A3468="","","Compra no cartão")</f>
        <v/>
      </c>
    </row>
    <row r="3469" customFormat="false" ht="13.5" hidden="false" customHeight="false" outlineLevel="0" collapsed="false">
      <c r="A3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69" s="0" t="str">
        <f aca="false">IF($A3469="","",INDEX(CARTAO_COMPRAS!$C:$C,INT((ROW()-2)/20)+2))</f>
        <v/>
      </c>
      <c r="C3469" s="0" t="str">
        <f aca="false">IF($A3469="","",INDEX(CARTAO_COMPRAS!$D:$D,INT((ROW()-2)/20)+2))</f>
        <v/>
      </c>
      <c r="D3469" s="0" t="str">
        <f aca="false">IF($A3469="","",INDEX(CARTAO_COMPRAS!$E:$E,INT((ROW()-2)/20)+2))</f>
        <v/>
      </c>
      <c r="E3469" s="0" t="str">
        <f aca="false">IF($A3469="","",INDEX(CARTAO_COMPRAS!$H:$H,INT((ROW()-2)/20)+2)+MOD(ROW()-2,20))</f>
        <v/>
      </c>
      <c r="F3469" s="0" t="str">
        <f aca="false">IF($A3469="","",INDEX(CARTAO_COMPRAS!$G:$G,INT((ROW()-2)/20)+2))</f>
        <v/>
      </c>
      <c r="G3469" s="5" t="str">
        <f aca="false">IF($A3469="","",INDEX(CARTAO_COMPRAS!$I:$I,INT((ROW()-2)/20)+2))</f>
        <v/>
      </c>
      <c r="H3469" s="4" t="str">
        <f aca="false">IF($A3469="","",EDATE(INDEX(CARTAO_COMPRAS!$J:$J,INT((ROW()-2)/20)+2),MOD(ROW()-2,20)))</f>
        <v/>
      </c>
      <c r="I3469" s="4" t="str">
        <f aca="false">IF($H3469="","",$H3469-WEEKDAY($H3469,2)+1)</f>
        <v/>
      </c>
      <c r="J3469" s="4" t="str">
        <f aca="false">IF($I3469="","",$I3469+6)</f>
        <v/>
      </c>
      <c r="K3469" s="6" t="str">
        <f aca="false">IF($H3469="","",DATE(YEAR($H3469),MONTH($H3469),1))</f>
        <v/>
      </c>
      <c r="L3469" s="0" t="str">
        <f aca="false">IF($A3469="","",INDEX(CARTAO_COMPRAS!$K:$K,INT((ROW()-2)/20)+2))</f>
        <v/>
      </c>
      <c r="M3469" s="0" t="str">
        <f aca="false">IF($A3469="","","Compra no cartão")</f>
        <v/>
      </c>
    </row>
    <row r="3470" customFormat="false" ht="13.5" hidden="false" customHeight="false" outlineLevel="0" collapsed="false">
      <c r="A3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0" s="0" t="str">
        <f aca="false">IF($A3470="","",INDEX(CARTAO_COMPRAS!$C:$C,INT((ROW()-2)/20)+2))</f>
        <v/>
      </c>
      <c r="C3470" s="0" t="str">
        <f aca="false">IF($A3470="","",INDEX(CARTAO_COMPRAS!$D:$D,INT((ROW()-2)/20)+2))</f>
        <v/>
      </c>
      <c r="D3470" s="0" t="str">
        <f aca="false">IF($A3470="","",INDEX(CARTAO_COMPRAS!$E:$E,INT((ROW()-2)/20)+2))</f>
        <v/>
      </c>
      <c r="E3470" s="0" t="str">
        <f aca="false">IF($A3470="","",INDEX(CARTAO_COMPRAS!$H:$H,INT((ROW()-2)/20)+2)+MOD(ROW()-2,20))</f>
        <v/>
      </c>
      <c r="F3470" s="0" t="str">
        <f aca="false">IF($A3470="","",INDEX(CARTAO_COMPRAS!$G:$G,INT((ROW()-2)/20)+2))</f>
        <v/>
      </c>
      <c r="G3470" s="5" t="str">
        <f aca="false">IF($A3470="","",INDEX(CARTAO_COMPRAS!$I:$I,INT((ROW()-2)/20)+2))</f>
        <v/>
      </c>
      <c r="H3470" s="4" t="str">
        <f aca="false">IF($A3470="","",EDATE(INDEX(CARTAO_COMPRAS!$J:$J,INT((ROW()-2)/20)+2),MOD(ROW()-2,20)))</f>
        <v/>
      </c>
      <c r="I3470" s="4" t="str">
        <f aca="false">IF($H3470="","",$H3470-WEEKDAY($H3470,2)+1)</f>
        <v/>
      </c>
      <c r="J3470" s="4" t="str">
        <f aca="false">IF($I3470="","",$I3470+6)</f>
        <v/>
      </c>
      <c r="K3470" s="6" t="str">
        <f aca="false">IF($H3470="","",DATE(YEAR($H3470),MONTH($H3470),1))</f>
        <v/>
      </c>
      <c r="L3470" s="0" t="str">
        <f aca="false">IF($A3470="","",INDEX(CARTAO_COMPRAS!$K:$K,INT((ROW()-2)/20)+2))</f>
        <v/>
      </c>
      <c r="M3470" s="0" t="str">
        <f aca="false">IF($A3470="","","Compra no cartão")</f>
        <v/>
      </c>
    </row>
    <row r="3471" customFormat="false" ht="13.5" hidden="false" customHeight="false" outlineLevel="0" collapsed="false">
      <c r="A3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1" s="0" t="str">
        <f aca="false">IF($A3471="","",INDEX(CARTAO_COMPRAS!$C:$C,INT((ROW()-2)/20)+2))</f>
        <v/>
      </c>
      <c r="C3471" s="0" t="str">
        <f aca="false">IF($A3471="","",INDEX(CARTAO_COMPRAS!$D:$D,INT((ROW()-2)/20)+2))</f>
        <v/>
      </c>
      <c r="D3471" s="0" t="str">
        <f aca="false">IF($A3471="","",INDEX(CARTAO_COMPRAS!$E:$E,INT((ROW()-2)/20)+2))</f>
        <v/>
      </c>
      <c r="E3471" s="0" t="str">
        <f aca="false">IF($A3471="","",INDEX(CARTAO_COMPRAS!$H:$H,INT((ROW()-2)/20)+2)+MOD(ROW()-2,20))</f>
        <v/>
      </c>
      <c r="F3471" s="0" t="str">
        <f aca="false">IF($A3471="","",INDEX(CARTAO_COMPRAS!$G:$G,INT((ROW()-2)/20)+2))</f>
        <v/>
      </c>
      <c r="G3471" s="5" t="str">
        <f aca="false">IF($A3471="","",INDEX(CARTAO_COMPRAS!$I:$I,INT((ROW()-2)/20)+2))</f>
        <v/>
      </c>
      <c r="H3471" s="4" t="str">
        <f aca="false">IF($A3471="","",EDATE(INDEX(CARTAO_COMPRAS!$J:$J,INT((ROW()-2)/20)+2),MOD(ROW()-2,20)))</f>
        <v/>
      </c>
      <c r="I3471" s="4" t="str">
        <f aca="false">IF($H3471="","",$H3471-WEEKDAY($H3471,2)+1)</f>
        <v/>
      </c>
      <c r="J3471" s="4" t="str">
        <f aca="false">IF($I3471="","",$I3471+6)</f>
        <v/>
      </c>
      <c r="K3471" s="6" t="str">
        <f aca="false">IF($H3471="","",DATE(YEAR($H3471),MONTH($H3471),1))</f>
        <v/>
      </c>
      <c r="L3471" s="0" t="str">
        <f aca="false">IF($A3471="","",INDEX(CARTAO_COMPRAS!$K:$K,INT((ROW()-2)/20)+2))</f>
        <v/>
      </c>
      <c r="M3471" s="0" t="str">
        <f aca="false">IF($A3471="","","Compra no cartão")</f>
        <v/>
      </c>
    </row>
    <row r="3472" customFormat="false" ht="13.5" hidden="false" customHeight="false" outlineLevel="0" collapsed="false">
      <c r="A3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2" s="0" t="str">
        <f aca="false">IF($A3472="","",INDEX(CARTAO_COMPRAS!$C:$C,INT((ROW()-2)/20)+2))</f>
        <v/>
      </c>
      <c r="C3472" s="0" t="str">
        <f aca="false">IF($A3472="","",INDEX(CARTAO_COMPRAS!$D:$D,INT((ROW()-2)/20)+2))</f>
        <v/>
      </c>
      <c r="D3472" s="0" t="str">
        <f aca="false">IF($A3472="","",INDEX(CARTAO_COMPRAS!$E:$E,INT((ROW()-2)/20)+2))</f>
        <v/>
      </c>
      <c r="E3472" s="0" t="str">
        <f aca="false">IF($A3472="","",INDEX(CARTAO_COMPRAS!$H:$H,INT((ROW()-2)/20)+2)+MOD(ROW()-2,20))</f>
        <v/>
      </c>
      <c r="F3472" s="0" t="str">
        <f aca="false">IF($A3472="","",INDEX(CARTAO_COMPRAS!$G:$G,INT((ROW()-2)/20)+2))</f>
        <v/>
      </c>
      <c r="G3472" s="5" t="str">
        <f aca="false">IF($A3472="","",INDEX(CARTAO_COMPRAS!$I:$I,INT((ROW()-2)/20)+2))</f>
        <v/>
      </c>
      <c r="H3472" s="4" t="str">
        <f aca="false">IF($A3472="","",EDATE(INDEX(CARTAO_COMPRAS!$J:$J,INT((ROW()-2)/20)+2),MOD(ROW()-2,20)))</f>
        <v/>
      </c>
      <c r="I3472" s="4" t="str">
        <f aca="false">IF($H3472="","",$H3472-WEEKDAY($H3472,2)+1)</f>
        <v/>
      </c>
      <c r="J3472" s="4" t="str">
        <f aca="false">IF($I3472="","",$I3472+6)</f>
        <v/>
      </c>
      <c r="K3472" s="6" t="str">
        <f aca="false">IF($H3472="","",DATE(YEAR($H3472),MONTH($H3472),1))</f>
        <v/>
      </c>
      <c r="L3472" s="0" t="str">
        <f aca="false">IF($A3472="","",INDEX(CARTAO_COMPRAS!$K:$K,INT((ROW()-2)/20)+2))</f>
        <v/>
      </c>
      <c r="M3472" s="0" t="str">
        <f aca="false">IF($A3472="","","Compra no cartão")</f>
        <v/>
      </c>
    </row>
    <row r="3473" customFormat="false" ht="13.5" hidden="false" customHeight="false" outlineLevel="0" collapsed="false">
      <c r="A3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3" s="0" t="str">
        <f aca="false">IF($A3473="","",INDEX(CARTAO_COMPRAS!$C:$C,INT((ROW()-2)/20)+2))</f>
        <v/>
      </c>
      <c r="C3473" s="0" t="str">
        <f aca="false">IF($A3473="","",INDEX(CARTAO_COMPRAS!$D:$D,INT((ROW()-2)/20)+2))</f>
        <v/>
      </c>
      <c r="D3473" s="0" t="str">
        <f aca="false">IF($A3473="","",INDEX(CARTAO_COMPRAS!$E:$E,INT((ROW()-2)/20)+2))</f>
        <v/>
      </c>
      <c r="E3473" s="0" t="str">
        <f aca="false">IF($A3473="","",INDEX(CARTAO_COMPRAS!$H:$H,INT((ROW()-2)/20)+2)+MOD(ROW()-2,20))</f>
        <v/>
      </c>
      <c r="F3473" s="0" t="str">
        <f aca="false">IF($A3473="","",INDEX(CARTAO_COMPRAS!$G:$G,INT((ROW()-2)/20)+2))</f>
        <v/>
      </c>
      <c r="G3473" s="5" t="str">
        <f aca="false">IF($A3473="","",INDEX(CARTAO_COMPRAS!$I:$I,INT((ROW()-2)/20)+2))</f>
        <v/>
      </c>
      <c r="H3473" s="4" t="str">
        <f aca="false">IF($A3473="","",EDATE(INDEX(CARTAO_COMPRAS!$J:$J,INT((ROW()-2)/20)+2),MOD(ROW()-2,20)))</f>
        <v/>
      </c>
      <c r="I3473" s="4" t="str">
        <f aca="false">IF($H3473="","",$H3473-WEEKDAY($H3473,2)+1)</f>
        <v/>
      </c>
      <c r="J3473" s="4" t="str">
        <f aca="false">IF($I3473="","",$I3473+6)</f>
        <v/>
      </c>
      <c r="K3473" s="6" t="str">
        <f aca="false">IF($H3473="","",DATE(YEAR($H3473),MONTH($H3473),1))</f>
        <v/>
      </c>
      <c r="L3473" s="0" t="str">
        <f aca="false">IF($A3473="","",INDEX(CARTAO_COMPRAS!$K:$K,INT((ROW()-2)/20)+2))</f>
        <v/>
      </c>
      <c r="M3473" s="0" t="str">
        <f aca="false">IF($A3473="","","Compra no cartão")</f>
        <v/>
      </c>
    </row>
    <row r="3474" customFormat="false" ht="13.5" hidden="false" customHeight="false" outlineLevel="0" collapsed="false">
      <c r="A3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4" s="0" t="str">
        <f aca="false">IF($A3474="","",INDEX(CARTAO_COMPRAS!$C:$C,INT((ROW()-2)/20)+2))</f>
        <v/>
      </c>
      <c r="C3474" s="0" t="str">
        <f aca="false">IF($A3474="","",INDEX(CARTAO_COMPRAS!$D:$D,INT((ROW()-2)/20)+2))</f>
        <v/>
      </c>
      <c r="D3474" s="0" t="str">
        <f aca="false">IF($A3474="","",INDEX(CARTAO_COMPRAS!$E:$E,INT((ROW()-2)/20)+2))</f>
        <v/>
      </c>
      <c r="E3474" s="0" t="str">
        <f aca="false">IF($A3474="","",INDEX(CARTAO_COMPRAS!$H:$H,INT((ROW()-2)/20)+2)+MOD(ROW()-2,20))</f>
        <v/>
      </c>
      <c r="F3474" s="0" t="str">
        <f aca="false">IF($A3474="","",INDEX(CARTAO_COMPRAS!$G:$G,INT((ROW()-2)/20)+2))</f>
        <v/>
      </c>
      <c r="G3474" s="5" t="str">
        <f aca="false">IF($A3474="","",INDEX(CARTAO_COMPRAS!$I:$I,INT((ROW()-2)/20)+2))</f>
        <v/>
      </c>
      <c r="H3474" s="4" t="str">
        <f aca="false">IF($A3474="","",EDATE(INDEX(CARTAO_COMPRAS!$J:$J,INT((ROW()-2)/20)+2),MOD(ROW()-2,20)))</f>
        <v/>
      </c>
      <c r="I3474" s="4" t="str">
        <f aca="false">IF($H3474="","",$H3474-WEEKDAY($H3474,2)+1)</f>
        <v/>
      </c>
      <c r="J3474" s="4" t="str">
        <f aca="false">IF($I3474="","",$I3474+6)</f>
        <v/>
      </c>
      <c r="K3474" s="6" t="str">
        <f aca="false">IF($H3474="","",DATE(YEAR($H3474),MONTH($H3474),1))</f>
        <v/>
      </c>
      <c r="L3474" s="0" t="str">
        <f aca="false">IF($A3474="","",INDEX(CARTAO_COMPRAS!$K:$K,INT((ROW()-2)/20)+2))</f>
        <v/>
      </c>
      <c r="M3474" s="0" t="str">
        <f aca="false">IF($A3474="","","Compra no cartão")</f>
        <v/>
      </c>
    </row>
    <row r="3475" customFormat="false" ht="13.5" hidden="false" customHeight="false" outlineLevel="0" collapsed="false">
      <c r="A3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5" s="0" t="str">
        <f aca="false">IF($A3475="","",INDEX(CARTAO_COMPRAS!$C:$C,INT((ROW()-2)/20)+2))</f>
        <v/>
      </c>
      <c r="C3475" s="0" t="str">
        <f aca="false">IF($A3475="","",INDEX(CARTAO_COMPRAS!$D:$D,INT((ROW()-2)/20)+2))</f>
        <v/>
      </c>
      <c r="D3475" s="0" t="str">
        <f aca="false">IF($A3475="","",INDEX(CARTAO_COMPRAS!$E:$E,INT((ROW()-2)/20)+2))</f>
        <v/>
      </c>
      <c r="E3475" s="0" t="str">
        <f aca="false">IF($A3475="","",INDEX(CARTAO_COMPRAS!$H:$H,INT((ROW()-2)/20)+2)+MOD(ROW()-2,20))</f>
        <v/>
      </c>
      <c r="F3475" s="0" t="str">
        <f aca="false">IF($A3475="","",INDEX(CARTAO_COMPRAS!$G:$G,INT((ROW()-2)/20)+2))</f>
        <v/>
      </c>
      <c r="G3475" s="5" t="str">
        <f aca="false">IF($A3475="","",INDEX(CARTAO_COMPRAS!$I:$I,INT((ROW()-2)/20)+2))</f>
        <v/>
      </c>
      <c r="H3475" s="4" t="str">
        <f aca="false">IF($A3475="","",EDATE(INDEX(CARTAO_COMPRAS!$J:$J,INT((ROW()-2)/20)+2),MOD(ROW()-2,20)))</f>
        <v/>
      </c>
      <c r="I3475" s="4" t="str">
        <f aca="false">IF($H3475="","",$H3475-WEEKDAY($H3475,2)+1)</f>
        <v/>
      </c>
      <c r="J3475" s="4" t="str">
        <f aca="false">IF($I3475="","",$I3475+6)</f>
        <v/>
      </c>
      <c r="K3475" s="6" t="str">
        <f aca="false">IF($H3475="","",DATE(YEAR($H3475),MONTH($H3475),1))</f>
        <v/>
      </c>
      <c r="L3475" s="0" t="str">
        <f aca="false">IF($A3475="","",INDEX(CARTAO_COMPRAS!$K:$K,INT((ROW()-2)/20)+2))</f>
        <v/>
      </c>
      <c r="M3475" s="0" t="str">
        <f aca="false">IF($A3475="","","Compra no cartão")</f>
        <v/>
      </c>
    </row>
    <row r="3476" customFormat="false" ht="13.5" hidden="false" customHeight="false" outlineLevel="0" collapsed="false">
      <c r="A3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6" s="0" t="str">
        <f aca="false">IF($A3476="","",INDEX(CARTAO_COMPRAS!$C:$C,INT((ROW()-2)/20)+2))</f>
        <v/>
      </c>
      <c r="C3476" s="0" t="str">
        <f aca="false">IF($A3476="","",INDEX(CARTAO_COMPRAS!$D:$D,INT((ROW()-2)/20)+2))</f>
        <v/>
      </c>
      <c r="D3476" s="0" t="str">
        <f aca="false">IF($A3476="","",INDEX(CARTAO_COMPRAS!$E:$E,INT((ROW()-2)/20)+2))</f>
        <v/>
      </c>
      <c r="E3476" s="0" t="str">
        <f aca="false">IF($A3476="","",INDEX(CARTAO_COMPRAS!$H:$H,INT((ROW()-2)/20)+2)+MOD(ROW()-2,20))</f>
        <v/>
      </c>
      <c r="F3476" s="0" t="str">
        <f aca="false">IF($A3476="","",INDEX(CARTAO_COMPRAS!$G:$G,INT((ROW()-2)/20)+2))</f>
        <v/>
      </c>
      <c r="G3476" s="5" t="str">
        <f aca="false">IF($A3476="","",INDEX(CARTAO_COMPRAS!$I:$I,INT((ROW()-2)/20)+2))</f>
        <v/>
      </c>
      <c r="H3476" s="4" t="str">
        <f aca="false">IF($A3476="","",EDATE(INDEX(CARTAO_COMPRAS!$J:$J,INT((ROW()-2)/20)+2),MOD(ROW()-2,20)))</f>
        <v/>
      </c>
      <c r="I3476" s="4" t="str">
        <f aca="false">IF($H3476="","",$H3476-WEEKDAY($H3476,2)+1)</f>
        <v/>
      </c>
      <c r="J3476" s="4" t="str">
        <f aca="false">IF($I3476="","",$I3476+6)</f>
        <v/>
      </c>
      <c r="K3476" s="6" t="str">
        <f aca="false">IF($H3476="","",DATE(YEAR($H3476),MONTH($H3476),1))</f>
        <v/>
      </c>
      <c r="L3476" s="0" t="str">
        <f aca="false">IF($A3476="","",INDEX(CARTAO_COMPRAS!$K:$K,INT((ROW()-2)/20)+2))</f>
        <v/>
      </c>
      <c r="M3476" s="0" t="str">
        <f aca="false">IF($A3476="","","Compra no cartão")</f>
        <v/>
      </c>
    </row>
    <row r="3477" customFormat="false" ht="13.5" hidden="false" customHeight="false" outlineLevel="0" collapsed="false">
      <c r="A3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7" s="0" t="str">
        <f aca="false">IF($A3477="","",INDEX(CARTAO_COMPRAS!$C:$C,INT((ROW()-2)/20)+2))</f>
        <v/>
      </c>
      <c r="C3477" s="0" t="str">
        <f aca="false">IF($A3477="","",INDEX(CARTAO_COMPRAS!$D:$D,INT((ROW()-2)/20)+2))</f>
        <v/>
      </c>
      <c r="D3477" s="0" t="str">
        <f aca="false">IF($A3477="","",INDEX(CARTAO_COMPRAS!$E:$E,INT((ROW()-2)/20)+2))</f>
        <v/>
      </c>
      <c r="E3477" s="0" t="str">
        <f aca="false">IF($A3477="","",INDEX(CARTAO_COMPRAS!$H:$H,INT((ROW()-2)/20)+2)+MOD(ROW()-2,20))</f>
        <v/>
      </c>
      <c r="F3477" s="0" t="str">
        <f aca="false">IF($A3477="","",INDEX(CARTAO_COMPRAS!$G:$G,INT((ROW()-2)/20)+2))</f>
        <v/>
      </c>
      <c r="G3477" s="5" t="str">
        <f aca="false">IF($A3477="","",INDEX(CARTAO_COMPRAS!$I:$I,INT((ROW()-2)/20)+2))</f>
        <v/>
      </c>
      <c r="H3477" s="4" t="str">
        <f aca="false">IF($A3477="","",EDATE(INDEX(CARTAO_COMPRAS!$J:$J,INT((ROW()-2)/20)+2),MOD(ROW()-2,20)))</f>
        <v/>
      </c>
      <c r="I3477" s="4" t="str">
        <f aca="false">IF($H3477="","",$H3477-WEEKDAY($H3477,2)+1)</f>
        <v/>
      </c>
      <c r="J3477" s="4" t="str">
        <f aca="false">IF($I3477="","",$I3477+6)</f>
        <v/>
      </c>
      <c r="K3477" s="6" t="str">
        <f aca="false">IF($H3477="","",DATE(YEAR($H3477),MONTH($H3477),1))</f>
        <v/>
      </c>
      <c r="L3477" s="0" t="str">
        <f aca="false">IF($A3477="","",INDEX(CARTAO_COMPRAS!$K:$K,INT((ROW()-2)/20)+2))</f>
        <v/>
      </c>
      <c r="M3477" s="0" t="str">
        <f aca="false">IF($A3477="","","Compra no cartão")</f>
        <v/>
      </c>
    </row>
    <row r="3478" customFormat="false" ht="13.5" hidden="false" customHeight="false" outlineLevel="0" collapsed="false">
      <c r="A3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8" s="0" t="str">
        <f aca="false">IF($A3478="","",INDEX(CARTAO_COMPRAS!$C:$C,INT((ROW()-2)/20)+2))</f>
        <v/>
      </c>
      <c r="C3478" s="0" t="str">
        <f aca="false">IF($A3478="","",INDEX(CARTAO_COMPRAS!$D:$D,INT((ROW()-2)/20)+2))</f>
        <v/>
      </c>
      <c r="D3478" s="0" t="str">
        <f aca="false">IF($A3478="","",INDEX(CARTAO_COMPRAS!$E:$E,INT((ROW()-2)/20)+2))</f>
        <v/>
      </c>
      <c r="E3478" s="0" t="str">
        <f aca="false">IF($A3478="","",INDEX(CARTAO_COMPRAS!$H:$H,INT((ROW()-2)/20)+2)+MOD(ROW()-2,20))</f>
        <v/>
      </c>
      <c r="F3478" s="0" t="str">
        <f aca="false">IF($A3478="","",INDEX(CARTAO_COMPRAS!$G:$G,INT((ROW()-2)/20)+2))</f>
        <v/>
      </c>
      <c r="G3478" s="5" t="str">
        <f aca="false">IF($A3478="","",INDEX(CARTAO_COMPRAS!$I:$I,INT((ROW()-2)/20)+2))</f>
        <v/>
      </c>
      <c r="H3478" s="4" t="str">
        <f aca="false">IF($A3478="","",EDATE(INDEX(CARTAO_COMPRAS!$J:$J,INT((ROW()-2)/20)+2),MOD(ROW()-2,20)))</f>
        <v/>
      </c>
      <c r="I3478" s="4" t="str">
        <f aca="false">IF($H3478="","",$H3478-WEEKDAY($H3478,2)+1)</f>
        <v/>
      </c>
      <c r="J3478" s="4" t="str">
        <f aca="false">IF($I3478="","",$I3478+6)</f>
        <v/>
      </c>
      <c r="K3478" s="6" t="str">
        <f aca="false">IF($H3478="","",DATE(YEAR($H3478),MONTH($H3478),1))</f>
        <v/>
      </c>
      <c r="L3478" s="0" t="str">
        <f aca="false">IF($A3478="","",INDEX(CARTAO_COMPRAS!$K:$K,INT((ROW()-2)/20)+2))</f>
        <v/>
      </c>
      <c r="M3478" s="0" t="str">
        <f aca="false">IF($A3478="","","Compra no cartão")</f>
        <v/>
      </c>
    </row>
    <row r="3479" customFormat="false" ht="13.5" hidden="false" customHeight="false" outlineLevel="0" collapsed="false">
      <c r="A3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79" s="0" t="str">
        <f aca="false">IF($A3479="","",INDEX(CARTAO_COMPRAS!$C:$C,INT((ROW()-2)/20)+2))</f>
        <v/>
      </c>
      <c r="C3479" s="0" t="str">
        <f aca="false">IF($A3479="","",INDEX(CARTAO_COMPRAS!$D:$D,INT((ROW()-2)/20)+2))</f>
        <v/>
      </c>
      <c r="D3479" s="0" t="str">
        <f aca="false">IF($A3479="","",INDEX(CARTAO_COMPRAS!$E:$E,INT((ROW()-2)/20)+2))</f>
        <v/>
      </c>
      <c r="E3479" s="0" t="str">
        <f aca="false">IF($A3479="","",INDEX(CARTAO_COMPRAS!$H:$H,INT((ROW()-2)/20)+2)+MOD(ROW()-2,20))</f>
        <v/>
      </c>
      <c r="F3479" s="0" t="str">
        <f aca="false">IF($A3479="","",INDEX(CARTAO_COMPRAS!$G:$G,INT((ROW()-2)/20)+2))</f>
        <v/>
      </c>
      <c r="G3479" s="5" t="str">
        <f aca="false">IF($A3479="","",INDEX(CARTAO_COMPRAS!$I:$I,INT((ROW()-2)/20)+2))</f>
        <v/>
      </c>
      <c r="H3479" s="4" t="str">
        <f aca="false">IF($A3479="","",EDATE(INDEX(CARTAO_COMPRAS!$J:$J,INT((ROW()-2)/20)+2),MOD(ROW()-2,20)))</f>
        <v/>
      </c>
      <c r="I3479" s="4" t="str">
        <f aca="false">IF($H3479="","",$H3479-WEEKDAY($H3479,2)+1)</f>
        <v/>
      </c>
      <c r="J3479" s="4" t="str">
        <f aca="false">IF($I3479="","",$I3479+6)</f>
        <v/>
      </c>
      <c r="K3479" s="6" t="str">
        <f aca="false">IF($H3479="","",DATE(YEAR($H3479),MONTH($H3479),1))</f>
        <v/>
      </c>
      <c r="L3479" s="0" t="str">
        <f aca="false">IF($A3479="","",INDEX(CARTAO_COMPRAS!$K:$K,INT((ROW()-2)/20)+2))</f>
        <v/>
      </c>
      <c r="M3479" s="0" t="str">
        <f aca="false">IF($A3479="","","Compra no cartão")</f>
        <v/>
      </c>
    </row>
    <row r="3480" customFormat="false" ht="13.5" hidden="false" customHeight="false" outlineLevel="0" collapsed="false">
      <c r="A3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0" s="0" t="str">
        <f aca="false">IF($A3480="","",INDEX(CARTAO_COMPRAS!$C:$C,INT((ROW()-2)/20)+2))</f>
        <v/>
      </c>
      <c r="C3480" s="0" t="str">
        <f aca="false">IF($A3480="","",INDEX(CARTAO_COMPRAS!$D:$D,INT((ROW()-2)/20)+2))</f>
        <v/>
      </c>
      <c r="D3480" s="0" t="str">
        <f aca="false">IF($A3480="","",INDEX(CARTAO_COMPRAS!$E:$E,INT((ROW()-2)/20)+2))</f>
        <v/>
      </c>
      <c r="E3480" s="0" t="str">
        <f aca="false">IF($A3480="","",INDEX(CARTAO_COMPRAS!$H:$H,INT((ROW()-2)/20)+2)+MOD(ROW()-2,20))</f>
        <v/>
      </c>
      <c r="F3480" s="0" t="str">
        <f aca="false">IF($A3480="","",INDEX(CARTAO_COMPRAS!$G:$G,INT((ROW()-2)/20)+2))</f>
        <v/>
      </c>
      <c r="G3480" s="5" t="str">
        <f aca="false">IF($A3480="","",INDEX(CARTAO_COMPRAS!$I:$I,INT((ROW()-2)/20)+2))</f>
        <v/>
      </c>
      <c r="H3480" s="4" t="str">
        <f aca="false">IF($A3480="","",EDATE(INDEX(CARTAO_COMPRAS!$J:$J,INT((ROW()-2)/20)+2),MOD(ROW()-2,20)))</f>
        <v/>
      </c>
      <c r="I3480" s="4" t="str">
        <f aca="false">IF($H3480="","",$H3480-WEEKDAY($H3480,2)+1)</f>
        <v/>
      </c>
      <c r="J3480" s="4" t="str">
        <f aca="false">IF($I3480="","",$I3480+6)</f>
        <v/>
      </c>
      <c r="K3480" s="6" t="str">
        <f aca="false">IF($H3480="","",DATE(YEAR($H3480),MONTH($H3480),1))</f>
        <v/>
      </c>
      <c r="L3480" s="0" t="str">
        <f aca="false">IF($A3480="","",INDEX(CARTAO_COMPRAS!$K:$K,INT((ROW()-2)/20)+2))</f>
        <v/>
      </c>
      <c r="M3480" s="0" t="str">
        <f aca="false">IF($A3480="","","Compra no cartão")</f>
        <v/>
      </c>
    </row>
    <row r="3481" customFormat="false" ht="13.5" hidden="false" customHeight="false" outlineLevel="0" collapsed="false">
      <c r="A3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1" s="0" t="str">
        <f aca="false">IF($A3481="","",INDEX(CARTAO_COMPRAS!$C:$C,INT((ROW()-2)/20)+2))</f>
        <v/>
      </c>
      <c r="C3481" s="0" t="str">
        <f aca="false">IF($A3481="","",INDEX(CARTAO_COMPRAS!$D:$D,INT((ROW()-2)/20)+2))</f>
        <v/>
      </c>
      <c r="D3481" s="0" t="str">
        <f aca="false">IF($A3481="","",INDEX(CARTAO_COMPRAS!$E:$E,INT((ROW()-2)/20)+2))</f>
        <v/>
      </c>
      <c r="E3481" s="0" t="str">
        <f aca="false">IF($A3481="","",INDEX(CARTAO_COMPRAS!$H:$H,INT((ROW()-2)/20)+2)+MOD(ROW()-2,20))</f>
        <v/>
      </c>
      <c r="F3481" s="0" t="str">
        <f aca="false">IF($A3481="","",INDEX(CARTAO_COMPRAS!$G:$G,INT((ROW()-2)/20)+2))</f>
        <v/>
      </c>
      <c r="G3481" s="5" t="str">
        <f aca="false">IF($A3481="","",INDEX(CARTAO_COMPRAS!$I:$I,INT((ROW()-2)/20)+2))</f>
        <v/>
      </c>
      <c r="H3481" s="4" t="str">
        <f aca="false">IF($A3481="","",EDATE(INDEX(CARTAO_COMPRAS!$J:$J,INT((ROW()-2)/20)+2),MOD(ROW()-2,20)))</f>
        <v/>
      </c>
      <c r="I3481" s="4" t="str">
        <f aca="false">IF($H3481="","",$H3481-WEEKDAY($H3481,2)+1)</f>
        <v/>
      </c>
      <c r="J3481" s="4" t="str">
        <f aca="false">IF($I3481="","",$I3481+6)</f>
        <v/>
      </c>
      <c r="K3481" s="6" t="str">
        <f aca="false">IF($H3481="","",DATE(YEAR($H3481),MONTH($H3481),1))</f>
        <v/>
      </c>
      <c r="L3481" s="0" t="str">
        <f aca="false">IF($A3481="","",INDEX(CARTAO_COMPRAS!$K:$K,INT((ROW()-2)/20)+2))</f>
        <v/>
      </c>
      <c r="M3481" s="0" t="str">
        <f aca="false">IF($A3481="","","Compra no cartão")</f>
        <v/>
      </c>
    </row>
    <row r="3482" customFormat="false" ht="13.5" hidden="false" customHeight="false" outlineLevel="0" collapsed="false">
      <c r="A34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2" s="0" t="str">
        <f aca="false">IF($A3482="","",INDEX(CARTAO_COMPRAS!$C:$C,INT((ROW()-2)/20)+2))</f>
        <v/>
      </c>
      <c r="C3482" s="0" t="str">
        <f aca="false">IF($A3482="","",INDEX(CARTAO_COMPRAS!$D:$D,INT((ROW()-2)/20)+2))</f>
        <v/>
      </c>
      <c r="D3482" s="0" t="str">
        <f aca="false">IF($A3482="","",INDEX(CARTAO_COMPRAS!$E:$E,INT((ROW()-2)/20)+2))</f>
        <v/>
      </c>
      <c r="E3482" s="0" t="str">
        <f aca="false">IF($A3482="","",INDEX(CARTAO_COMPRAS!$H:$H,INT((ROW()-2)/20)+2)+MOD(ROW()-2,20))</f>
        <v/>
      </c>
      <c r="F3482" s="0" t="str">
        <f aca="false">IF($A3482="","",INDEX(CARTAO_COMPRAS!$G:$G,INT((ROW()-2)/20)+2))</f>
        <v/>
      </c>
      <c r="G3482" s="5" t="str">
        <f aca="false">IF($A3482="","",INDEX(CARTAO_COMPRAS!$I:$I,INT((ROW()-2)/20)+2))</f>
        <v/>
      </c>
      <c r="H3482" s="4" t="str">
        <f aca="false">IF($A3482="","",EDATE(INDEX(CARTAO_COMPRAS!$J:$J,INT((ROW()-2)/20)+2),MOD(ROW()-2,20)))</f>
        <v/>
      </c>
      <c r="I3482" s="4" t="str">
        <f aca="false">IF($H3482="","",$H3482-WEEKDAY($H3482,2)+1)</f>
        <v/>
      </c>
      <c r="J3482" s="4" t="str">
        <f aca="false">IF($I3482="","",$I3482+6)</f>
        <v/>
      </c>
      <c r="K3482" s="6" t="str">
        <f aca="false">IF($H3482="","",DATE(YEAR($H3482),MONTH($H3482),1))</f>
        <v/>
      </c>
      <c r="L3482" s="0" t="str">
        <f aca="false">IF($A3482="","",INDEX(CARTAO_COMPRAS!$K:$K,INT((ROW()-2)/20)+2))</f>
        <v/>
      </c>
      <c r="M3482" s="0" t="str">
        <f aca="false">IF($A3482="","","Compra no cartão")</f>
        <v/>
      </c>
    </row>
    <row r="3483" customFormat="false" ht="13.5" hidden="false" customHeight="false" outlineLevel="0" collapsed="false">
      <c r="A3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3" s="0" t="str">
        <f aca="false">IF($A3483="","",INDEX(CARTAO_COMPRAS!$C:$C,INT((ROW()-2)/20)+2))</f>
        <v/>
      </c>
      <c r="C3483" s="0" t="str">
        <f aca="false">IF($A3483="","",INDEX(CARTAO_COMPRAS!$D:$D,INT((ROW()-2)/20)+2))</f>
        <v/>
      </c>
      <c r="D3483" s="0" t="str">
        <f aca="false">IF($A3483="","",INDEX(CARTAO_COMPRAS!$E:$E,INT((ROW()-2)/20)+2))</f>
        <v/>
      </c>
      <c r="E3483" s="0" t="str">
        <f aca="false">IF($A3483="","",INDEX(CARTAO_COMPRAS!$H:$H,INT((ROW()-2)/20)+2)+MOD(ROW()-2,20))</f>
        <v/>
      </c>
      <c r="F3483" s="0" t="str">
        <f aca="false">IF($A3483="","",INDEX(CARTAO_COMPRAS!$G:$G,INT((ROW()-2)/20)+2))</f>
        <v/>
      </c>
      <c r="G3483" s="5" t="str">
        <f aca="false">IF($A3483="","",INDEX(CARTAO_COMPRAS!$I:$I,INT((ROW()-2)/20)+2))</f>
        <v/>
      </c>
      <c r="H3483" s="4" t="str">
        <f aca="false">IF($A3483="","",EDATE(INDEX(CARTAO_COMPRAS!$J:$J,INT((ROW()-2)/20)+2),MOD(ROW()-2,20)))</f>
        <v/>
      </c>
      <c r="I3483" s="4" t="str">
        <f aca="false">IF($H3483="","",$H3483-WEEKDAY($H3483,2)+1)</f>
        <v/>
      </c>
      <c r="J3483" s="4" t="str">
        <f aca="false">IF($I3483="","",$I3483+6)</f>
        <v/>
      </c>
      <c r="K3483" s="6" t="str">
        <f aca="false">IF($H3483="","",DATE(YEAR($H3483),MONTH($H3483),1))</f>
        <v/>
      </c>
      <c r="L3483" s="0" t="str">
        <f aca="false">IF($A3483="","",INDEX(CARTAO_COMPRAS!$K:$K,INT((ROW()-2)/20)+2))</f>
        <v/>
      </c>
      <c r="M3483" s="0" t="str">
        <f aca="false">IF($A3483="","","Compra no cartão")</f>
        <v/>
      </c>
    </row>
    <row r="3484" customFormat="false" ht="13.5" hidden="false" customHeight="false" outlineLevel="0" collapsed="false">
      <c r="A3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4" s="0" t="str">
        <f aca="false">IF($A3484="","",INDEX(CARTAO_COMPRAS!$C:$C,INT((ROW()-2)/20)+2))</f>
        <v/>
      </c>
      <c r="C3484" s="0" t="str">
        <f aca="false">IF($A3484="","",INDEX(CARTAO_COMPRAS!$D:$D,INT((ROW()-2)/20)+2))</f>
        <v/>
      </c>
      <c r="D3484" s="0" t="str">
        <f aca="false">IF($A3484="","",INDEX(CARTAO_COMPRAS!$E:$E,INT((ROW()-2)/20)+2))</f>
        <v/>
      </c>
      <c r="E3484" s="0" t="str">
        <f aca="false">IF($A3484="","",INDEX(CARTAO_COMPRAS!$H:$H,INT((ROW()-2)/20)+2)+MOD(ROW()-2,20))</f>
        <v/>
      </c>
      <c r="F3484" s="0" t="str">
        <f aca="false">IF($A3484="","",INDEX(CARTAO_COMPRAS!$G:$G,INT((ROW()-2)/20)+2))</f>
        <v/>
      </c>
      <c r="G3484" s="5" t="str">
        <f aca="false">IF($A3484="","",INDEX(CARTAO_COMPRAS!$I:$I,INT((ROW()-2)/20)+2))</f>
        <v/>
      </c>
      <c r="H3484" s="4" t="str">
        <f aca="false">IF($A3484="","",EDATE(INDEX(CARTAO_COMPRAS!$J:$J,INT((ROW()-2)/20)+2),MOD(ROW()-2,20)))</f>
        <v/>
      </c>
      <c r="I3484" s="4" t="str">
        <f aca="false">IF($H3484="","",$H3484-WEEKDAY($H3484,2)+1)</f>
        <v/>
      </c>
      <c r="J3484" s="4" t="str">
        <f aca="false">IF($I3484="","",$I3484+6)</f>
        <v/>
      </c>
      <c r="K3484" s="6" t="str">
        <f aca="false">IF($H3484="","",DATE(YEAR($H3484),MONTH($H3484),1))</f>
        <v/>
      </c>
      <c r="L3484" s="0" t="str">
        <f aca="false">IF($A3484="","",INDEX(CARTAO_COMPRAS!$K:$K,INT((ROW()-2)/20)+2))</f>
        <v/>
      </c>
      <c r="M3484" s="0" t="str">
        <f aca="false">IF($A3484="","","Compra no cartão")</f>
        <v/>
      </c>
    </row>
    <row r="3485" customFormat="false" ht="13.5" hidden="false" customHeight="false" outlineLevel="0" collapsed="false">
      <c r="A3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5" s="0" t="str">
        <f aca="false">IF($A3485="","",INDEX(CARTAO_COMPRAS!$C:$C,INT((ROW()-2)/20)+2))</f>
        <v/>
      </c>
      <c r="C3485" s="0" t="str">
        <f aca="false">IF($A3485="","",INDEX(CARTAO_COMPRAS!$D:$D,INT((ROW()-2)/20)+2))</f>
        <v/>
      </c>
      <c r="D3485" s="0" t="str">
        <f aca="false">IF($A3485="","",INDEX(CARTAO_COMPRAS!$E:$E,INT((ROW()-2)/20)+2))</f>
        <v/>
      </c>
      <c r="E3485" s="0" t="str">
        <f aca="false">IF($A3485="","",INDEX(CARTAO_COMPRAS!$H:$H,INT((ROW()-2)/20)+2)+MOD(ROW()-2,20))</f>
        <v/>
      </c>
      <c r="F3485" s="0" t="str">
        <f aca="false">IF($A3485="","",INDEX(CARTAO_COMPRAS!$G:$G,INT((ROW()-2)/20)+2))</f>
        <v/>
      </c>
      <c r="G3485" s="5" t="str">
        <f aca="false">IF($A3485="","",INDEX(CARTAO_COMPRAS!$I:$I,INT((ROW()-2)/20)+2))</f>
        <v/>
      </c>
      <c r="H3485" s="4" t="str">
        <f aca="false">IF($A3485="","",EDATE(INDEX(CARTAO_COMPRAS!$J:$J,INT((ROW()-2)/20)+2),MOD(ROW()-2,20)))</f>
        <v/>
      </c>
      <c r="I3485" s="4" t="str">
        <f aca="false">IF($H3485="","",$H3485-WEEKDAY($H3485,2)+1)</f>
        <v/>
      </c>
      <c r="J3485" s="4" t="str">
        <f aca="false">IF($I3485="","",$I3485+6)</f>
        <v/>
      </c>
      <c r="K3485" s="6" t="str">
        <f aca="false">IF($H3485="","",DATE(YEAR($H3485),MONTH($H3485),1))</f>
        <v/>
      </c>
      <c r="L3485" s="0" t="str">
        <f aca="false">IF($A3485="","",INDEX(CARTAO_COMPRAS!$K:$K,INT((ROW()-2)/20)+2))</f>
        <v/>
      </c>
      <c r="M3485" s="0" t="str">
        <f aca="false">IF($A3485="","","Compra no cartão")</f>
        <v/>
      </c>
    </row>
    <row r="3486" customFormat="false" ht="13.5" hidden="false" customHeight="false" outlineLevel="0" collapsed="false">
      <c r="A3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6" s="0" t="str">
        <f aca="false">IF($A3486="","",INDEX(CARTAO_COMPRAS!$C:$C,INT((ROW()-2)/20)+2))</f>
        <v/>
      </c>
      <c r="C3486" s="0" t="str">
        <f aca="false">IF($A3486="","",INDEX(CARTAO_COMPRAS!$D:$D,INT((ROW()-2)/20)+2))</f>
        <v/>
      </c>
      <c r="D3486" s="0" t="str">
        <f aca="false">IF($A3486="","",INDEX(CARTAO_COMPRAS!$E:$E,INT((ROW()-2)/20)+2))</f>
        <v/>
      </c>
      <c r="E3486" s="0" t="str">
        <f aca="false">IF($A3486="","",INDEX(CARTAO_COMPRAS!$H:$H,INT((ROW()-2)/20)+2)+MOD(ROW()-2,20))</f>
        <v/>
      </c>
      <c r="F3486" s="0" t="str">
        <f aca="false">IF($A3486="","",INDEX(CARTAO_COMPRAS!$G:$G,INT((ROW()-2)/20)+2))</f>
        <v/>
      </c>
      <c r="G3486" s="5" t="str">
        <f aca="false">IF($A3486="","",INDEX(CARTAO_COMPRAS!$I:$I,INT((ROW()-2)/20)+2))</f>
        <v/>
      </c>
      <c r="H3486" s="4" t="str">
        <f aca="false">IF($A3486="","",EDATE(INDEX(CARTAO_COMPRAS!$J:$J,INT((ROW()-2)/20)+2),MOD(ROW()-2,20)))</f>
        <v/>
      </c>
      <c r="I3486" s="4" t="str">
        <f aca="false">IF($H3486="","",$H3486-WEEKDAY($H3486,2)+1)</f>
        <v/>
      </c>
      <c r="J3486" s="4" t="str">
        <f aca="false">IF($I3486="","",$I3486+6)</f>
        <v/>
      </c>
      <c r="K3486" s="6" t="str">
        <f aca="false">IF($H3486="","",DATE(YEAR($H3486),MONTH($H3486),1))</f>
        <v/>
      </c>
      <c r="L3486" s="0" t="str">
        <f aca="false">IF($A3486="","",INDEX(CARTAO_COMPRAS!$K:$K,INT((ROW()-2)/20)+2))</f>
        <v/>
      </c>
      <c r="M3486" s="0" t="str">
        <f aca="false">IF($A3486="","","Compra no cartão")</f>
        <v/>
      </c>
    </row>
    <row r="3487" customFormat="false" ht="13.5" hidden="false" customHeight="false" outlineLevel="0" collapsed="false">
      <c r="A3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7" s="0" t="str">
        <f aca="false">IF($A3487="","",INDEX(CARTAO_COMPRAS!$C:$C,INT((ROW()-2)/20)+2))</f>
        <v/>
      </c>
      <c r="C3487" s="0" t="str">
        <f aca="false">IF($A3487="","",INDEX(CARTAO_COMPRAS!$D:$D,INT((ROW()-2)/20)+2))</f>
        <v/>
      </c>
      <c r="D3487" s="0" t="str">
        <f aca="false">IF($A3487="","",INDEX(CARTAO_COMPRAS!$E:$E,INT((ROW()-2)/20)+2))</f>
        <v/>
      </c>
      <c r="E3487" s="0" t="str">
        <f aca="false">IF($A3487="","",INDEX(CARTAO_COMPRAS!$H:$H,INT((ROW()-2)/20)+2)+MOD(ROW()-2,20))</f>
        <v/>
      </c>
      <c r="F3487" s="0" t="str">
        <f aca="false">IF($A3487="","",INDEX(CARTAO_COMPRAS!$G:$G,INT((ROW()-2)/20)+2))</f>
        <v/>
      </c>
      <c r="G3487" s="5" t="str">
        <f aca="false">IF($A3487="","",INDEX(CARTAO_COMPRAS!$I:$I,INT((ROW()-2)/20)+2))</f>
        <v/>
      </c>
      <c r="H3487" s="4" t="str">
        <f aca="false">IF($A3487="","",EDATE(INDEX(CARTAO_COMPRAS!$J:$J,INT((ROW()-2)/20)+2),MOD(ROW()-2,20)))</f>
        <v/>
      </c>
      <c r="I3487" s="4" t="str">
        <f aca="false">IF($H3487="","",$H3487-WEEKDAY($H3487,2)+1)</f>
        <v/>
      </c>
      <c r="J3487" s="4" t="str">
        <f aca="false">IF($I3487="","",$I3487+6)</f>
        <v/>
      </c>
      <c r="K3487" s="6" t="str">
        <f aca="false">IF($H3487="","",DATE(YEAR($H3487),MONTH($H3487),1))</f>
        <v/>
      </c>
      <c r="L3487" s="0" t="str">
        <f aca="false">IF($A3487="","",INDEX(CARTAO_COMPRAS!$K:$K,INT((ROW()-2)/20)+2))</f>
        <v/>
      </c>
      <c r="M3487" s="0" t="str">
        <f aca="false">IF($A3487="","","Compra no cartão")</f>
        <v/>
      </c>
    </row>
    <row r="3488" customFormat="false" ht="13.5" hidden="false" customHeight="false" outlineLevel="0" collapsed="false">
      <c r="A3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8" s="0" t="str">
        <f aca="false">IF($A3488="","",INDEX(CARTAO_COMPRAS!$C:$C,INT((ROW()-2)/20)+2))</f>
        <v/>
      </c>
      <c r="C3488" s="0" t="str">
        <f aca="false">IF($A3488="","",INDEX(CARTAO_COMPRAS!$D:$D,INT((ROW()-2)/20)+2))</f>
        <v/>
      </c>
      <c r="D3488" s="0" t="str">
        <f aca="false">IF($A3488="","",INDEX(CARTAO_COMPRAS!$E:$E,INT((ROW()-2)/20)+2))</f>
        <v/>
      </c>
      <c r="E3488" s="0" t="str">
        <f aca="false">IF($A3488="","",INDEX(CARTAO_COMPRAS!$H:$H,INT((ROW()-2)/20)+2)+MOD(ROW()-2,20))</f>
        <v/>
      </c>
      <c r="F3488" s="0" t="str">
        <f aca="false">IF($A3488="","",INDEX(CARTAO_COMPRAS!$G:$G,INT((ROW()-2)/20)+2))</f>
        <v/>
      </c>
      <c r="G3488" s="5" t="str">
        <f aca="false">IF($A3488="","",INDEX(CARTAO_COMPRAS!$I:$I,INT((ROW()-2)/20)+2))</f>
        <v/>
      </c>
      <c r="H3488" s="4" t="str">
        <f aca="false">IF($A3488="","",EDATE(INDEX(CARTAO_COMPRAS!$J:$J,INT((ROW()-2)/20)+2),MOD(ROW()-2,20)))</f>
        <v/>
      </c>
      <c r="I3488" s="4" t="str">
        <f aca="false">IF($H3488="","",$H3488-WEEKDAY($H3488,2)+1)</f>
        <v/>
      </c>
      <c r="J3488" s="4" t="str">
        <f aca="false">IF($I3488="","",$I3488+6)</f>
        <v/>
      </c>
      <c r="K3488" s="6" t="str">
        <f aca="false">IF($H3488="","",DATE(YEAR($H3488),MONTH($H3488),1))</f>
        <v/>
      </c>
      <c r="L3488" s="0" t="str">
        <f aca="false">IF($A3488="","",INDEX(CARTAO_COMPRAS!$K:$K,INT((ROW()-2)/20)+2))</f>
        <v/>
      </c>
      <c r="M3488" s="0" t="str">
        <f aca="false">IF($A3488="","","Compra no cartão")</f>
        <v/>
      </c>
    </row>
    <row r="3489" customFormat="false" ht="13.5" hidden="false" customHeight="false" outlineLevel="0" collapsed="false">
      <c r="A3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89" s="0" t="str">
        <f aca="false">IF($A3489="","",INDEX(CARTAO_COMPRAS!$C:$C,INT((ROW()-2)/20)+2))</f>
        <v/>
      </c>
      <c r="C3489" s="0" t="str">
        <f aca="false">IF($A3489="","",INDEX(CARTAO_COMPRAS!$D:$D,INT((ROW()-2)/20)+2))</f>
        <v/>
      </c>
      <c r="D3489" s="0" t="str">
        <f aca="false">IF($A3489="","",INDEX(CARTAO_COMPRAS!$E:$E,INT((ROW()-2)/20)+2))</f>
        <v/>
      </c>
      <c r="E3489" s="0" t="str">
        <f aca="false">IF($A3489="","",INDEX(CARTAO_COMPRAS!$H:$H,INT((ROW()-2)/20)+2)+MOD(ROW()-2,20))</f>
        <v/>
      </c>
      <c r="F3489" s="0" t="str">
        <f aca="false">IF($A3489="","",INDEX(CARTAO_COMPRAS!$G:$G,INT((ROW()-2)/20)+2))</f>
        <v/>
      </c>
      <c r="G3489" s="5" t="str">
        <f aca="false">IF($A3489="","",INDEX(CARTAO_COMPRAS!$I:$I,INT((ROW()-2)/20)+2))</f>
        <v/>
      </c>
      <c r="H3489" s="4" t="str">
        <f aca="false">IF($A3489="","",EDATE(INDEX(CARTAO_COMPRAS!$J:$J,INT((ROW()-2)/20)+2),MOD(ROW()-2,20)))</f>
        <v/>
      </c>
      <c r="I3489" s="4" t="str">
        <f aca="false">IF($H3489="","",$H3489-WEEKDAY($H3489,2)+1)</f>
        <v/>
      </c>
      <c r="J3489" s="4" t="str">
        <f aca="false">IF($I3489="","",$I3489+6)</f>
        <v/>
      </c>
      <c r="K3489" s="6" t="str">
        <f aca="false">IF($H3489="","",DATE(YEAR($H3489),MONTH($H3489),1))</f>
        <v/>
      </c>
      <c r="L3489" s="0" t="str">
        <f aca="false">IF($A3489="","",INDEX(CARTAO_COMPRAS!$K:$K,INT((ROW()-2)/20)+2))</f>
        <v/>
      </c>
      <c r="M3489" s="0" t="str">
        <f aca="false">IF($A3489="","","Compra no cartão")</f>
        <v/>
      </c>
    </row>
    <row r="3490" customFormat="false" ht="13.5" hidden="false" customHeight="false" outlineLevel="0" collapsed="false">
      <c r="A3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0" s="0" t="str">
        <f aca="false">IF($A3490="","",INDEX(CARTAO_COMPRAS!$C:$C,INT((ROW()-2)/20)+2))</f>
        <v/>
      </c>
      <c r="C3490" s="0" t="str">
        <f aca="false">IF($A3490="","",INDEX(CARTAO_COMPRAS!$D:$D,INT((ROW()-2)/20)+2))</f>
        <v/>
      </c>
      <c r="D3490" s="0" t="str">
        <f aca="false">IF($A3490="","",INDEX(CARTAO_COMPRAS!$E:$E,INT((ROW()-2)/20)+2))</f>
        <v/>
      </c>
      <c r="E3490" s="0" t="str">
        <f aca="false">IF($A3490="","",INDEX(CARTAO_COMPRAS!$H:$H,INT((ROW()-2)/20)+2)+MOD(ROW()-2,20))</f>
        <v/>
      </c>
      <c r="F3490" s="0" t="str">
        <f aca="false">IF($A3490="","",INDEX(CARTAO_COMPRAS!$G:$G,INT((ROW()-2)/20)+2))</f>
        <v/>
      </c>
      <c r="G3490" s="5" t="str">
        <f aca="false">IF($A3490="","",INDEX(CARTAO_COMPRAS!$I:$I,INT((ROW()-2)/20)+2))</f>
        <v/>
      </c>
      <c r="H3490" s="4" t="str">
        <f aca="false">IF($A3490="","",EDATE(INDEX(CARTAO_COMPRAS!$J:$J,INT((ROW()-2)/20)+2),MOD(ROW()-2,20)))</f>
        <v/>
      </c>
      <c r="I3490" s="4" t="str">
        <f aca="false">IF($H3490="","",$H3490-WEEKDAY($H3490,2)+1)</f>
        <v/>
      </c>
      <c r="J3490" s="4" t="str">
        <f aca="false">IF($I3490="","",$I3490+6)</f>
        <v/>
      </c>
      <c r="K3490" s="6" t="str">
        <f aca="false">IF($H3490="","",DATE(YEAR($H3490),MONTH($H3490),1))</f>
        <v/>
      </c>
      <c r="L3490" s="0" t="str">
        <f aca="false">IF($A3490="","",INDEX(CARTAO_COMPRAS!$K:$K,INT((ROW()-2)/20)+2))</f>
        <v/>
      </c>
      <c r="M3490" s="0" t="str">
        <f aca="false">IF($A3490="","","Compra no cartão")</f>
        <v/>
      </c>
    </row>
    <row r="3491" customFormat="false" ht="13.5" hidden="false" customHeight="false" outlineLevel="0" collapsed="false">
      <c r="A3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1" s="0" t="str">
        <f aca="false">IF($A3491="","",INDEX(CARTAO_COMPRAS!$C:$C,INT((ROW()-2)/20)+2))</f>
        <v/>
      </c>
      <c r="C3491" s="0" t="str">
        <f aca="false">IF($A3491="","",INDEX(CARTAO_COMPRAS!$D:$D,INT((ROW()-2)/20)+2))</f>
        <v/>
      </c>
      <c r="D3491" s="0" t="str">
        <f aca="false">IF($A3491="","",INDEX(CARTAO_COMPRAS!$E:$E,INT((ROW()-2)/20)+2))</f>
        <v/>
      </c>
      <c r="E3491" s="0" t="str">
        <f aca="false">IF($A3491="","",INDEX(CARTAO_COMPRAS!$H:$H,INT((ROW()-2)/20)+2)+MOD(ROW()-2,20))</f>
        <v/>
      </c>
      <c r="F3491" s="0" t="str">
        <f aca="false">IF($A3491="","",INDEX(CARTAO_COMPRAS!$G:$G,INT((ROW()-2)/20)+2))</f>
        <v/>
      </c>
      <c r="G3491" s="5" t="str">
        <f aca="false">IF($A3491="","",INDEX(CARTAO_COMPRAS!$I:$I,INT((ROW()-2)/20)+2))</f>
        <v/>
      </c>
      <c r="H3491" s="4" t="str">
        <f aca="false">IF($A3491="","",EDATE(INDEX(CARTAO_COMPRAS!$J:$J,INT((ROW()-2)/20)+2),MOD(ROW()-2,20)))</f>
        <v/>
      </c>
      <c r="I3491" s="4" t="str">
        <f aca="false">IF($H3491="","",$H3491-WEEKDAY($H3491,2)+1)</f>
        <v/>
      </c>
      <c r="J3491" s="4" t="str">
        <f aca="false">IF($I3491="","",$I3491+6)</f>
        <v/>
      </c>
      <c r="K3491" s="6" t="str">
        <f aca="false">IF($H3491="","",DATE(YEAR($H3491),MONTH($H3491),1))</f>
        <v/>
      </c>
      <c r="L3491" s="0" t="str">
        <f aca="false">IF($A3491="","",INDEX(CARTAO_COMPRAS!$K:$K,INT((ROW()-2)/20)+2))</f>
        <v/>
      </c>
      <c r="M3491" s="0" t="str">
        <f aca="false">IF($A3491="","","Compra no cartão")</f>
        <v/>
      </c>
    </row>
    <row r="3492" customFormat="false" ht="13.5" hidden="false" customHeight="false" outlineLevel="0" collapsed="false">
      <c r="A3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2" s="0" t="str">
        <f aca="false">IF($A3492="","",INDEX(CARTAO_COMPRAS!$C:$C,INT((ROW()-2)/20)+2))</f>
        <v/>
      </c>
      <c r="C3492" s="0" t="str">
        <f aca="false">IF($A3492="","",INDEX(CARTAO_COMPRAS!$D:$D,INT((ROW()-2)/20)+2))</f>
        <v/>
      </c>
      <c r="D3492" s="0" t="str">
        <f aca="false">IF($A3492="","",INDEX(CARTAO_COMPRAS!$E:$E,INT((ROW()-2)/20)+2))</f>
        <v/>
      </c>
      <c r="E3492" s="0" t="str">
        <f aca="false">IF($A3492="","",INDEX(CARTAO_COMPRAS!$H:$H,INT((ROW()-2)/20)+2)+MOD(ROW()-2,20))</f>
        <v/>
      </c>
      <c r="F3492" s="0" t="str">
        <f aca="false">IF($A3492="","",INDEX(CARTAO_COMPRAS!$G:$G,INT((ROW()-2)/20)+2))</f>
        <v/>
      </c>
      <c r="G3492" s="5" t="str">
        <f aca="false">IF($A3492="","",INDEX(CARTAO_COMPRAS!$I:$I,INT((ROW()-2)/20)+2))</f>
        <v/>
      </c>
      <c r="H3492" s="4" t="str">
        <f aca="false">IF($A3492="","",EDATE(INDEX(CARTAO_COMPRAS!$J:$J,INT((ROW()-2)/20)+2),MOD(ROW()-2,20)))</f>
        <v/>
      </c>
      <c r="I3492" s="4" t="str">
        <f aca="false">IF($H3492="","",$H3492-WEEKDAY($H3492,2)+1)</f>
        <v/>
      </c>
      <c r="J3492" s="4" t="str">
        <f aca="false">IF($I3492="","",$I3492+6)</f>
        <v/>
      </c>
      <c r="K3492" s="6" t="str">
        <f aca="false">IF($H3492="","",DATE(YEAR($H3492),MONTH($H3492),1))</f>
        <v/>
      </c>
      <c r="L3492" s="0" t="str">
        <f aca="false">IF($A3492="","",INDEX(CARTAO_COMPRAS!$K:$K,INT((ROW()-2)/20)+2))</f>
        <v/>
      </c>
      <c r="M3492" s="0" t="str">
        <f aca="false">IF($A3492="","","Compra no cartão")</f>
        <v/>
      </c>
    </row>
    <row r="3493" customFormat="false" ht="13.5" hidden="false" customHeight="false" outlineLevel="0" collapsed="false">
      <c r="A3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3" s="0" t="str">
        <f aca="false">IF($A3493="","",INDEX(CARTAO_COMPRAS!$C:$C,INT((ROW()-2)/20)+2))</f>
        <v/>
      </c>
      <c r="C3493" s="0" t="str">
        <f aca="false">IF($A3493="","",INDEX(CARTAO_COMPRAS!$D:$D,INT((ROW()-2)/20)+2))</f>
        <v/>
      </c>
      <c r="D3493" s="0" t="str">
        <f aca="false">IF($A3493="","",INDEX(CARTAO_COMPRAS!$E:$E,INT((ROW()-2)/20)+2))</f>
        <v/>
      </c>
      <c r="E3493" s="0" t="str">
        <f aca="false">IF($A3493="","",INDEX(CARTAO_COMPRAS!$H:$H,INT((ROW()-2)/20)+2)+MOD(ROW()-2,20))</f>
        <v/>
      </c>
      <c r="F3493" s="0" t="str">
        <f aca="false">IF($A3493="","",INDEX(CARTAO_COMPRAS!$G:$G,INT((ROW()-2)/20)+2))</f>
        <v/>
      </c>
      <c r="G3493" s="5" t="str">
        <f aca="false">IF($A3493="","",INDEX(CARTAO_COMPRAS!$I:$I,INT((ROW()-2)/20)+2))</f>
        <v/>
      </c>
      <c r="H3493" s="4" t="str">
        <f aca="false">IF($A3493="","",EDATE(INDEX(CARTAO_COMPRAS!$J:$J,INT((ROW()-2)/20)+2),MOD(ROW()-2,20)))</f>
        <v/>
      </c>
      <c r="I3493" s="4" t="str">
        <f aca="false">IF($H3493="","",$H3493-WEEKDAY($H3493,2)+1)</f>
        <v/>
      </c>
      <c r="J3493" s="4" t="str">
        <f aca="false">IF($I3493="","",$I3493+6)</f>
        <v/>
      </c>
      <c r="K3493" s="6" t="str">
        <f aca="false">IF($H3493="","",DATE(YEAR($H3493),MONTH($H3493),1))</f>
        <v/>
      </c>
      <c r="L3493" s="0" t="str">
        <f aca="false">IF($A3493="","",INDEX(CARTAO_COMPRAS!$K:$K,INT((ROW()-2)/20)+2))</f>
        <v/>
      </c>
      <c r="M3493" s="0" t="str">
        <f aca="false">IF($A3493="","","Compra no cartão")</f>
        <v/>
      </c>
    </row>
    <row r="3494" customFormat="false" ht="13.5" hidden="false" customHeight="false" outlineLevel="0" collapsed="false">
      <c r="A3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4" s="0" t="str">
        <f aca="false">IF($A3494="","",INDEX(CARTAO_COMPRAS!$C:$C,INT((ROW()-2)/20)+2))</f>
        <v/>
      </c>
      <c r="C3494" s="0" t="str">
        <f aca="false">IF($A3494="","",INDEX(CARTAO_COMPRAS!$D:$D,INT((ROW()-2)/20)+2))</f>
        <v/>
      </c>
      <c r="D3494" s="0" t="str">
        <f aca="false">IF($A3494="","",INDEX(CARTAO_COMPRAS!$E:$E,INT((ROW()-2)/20)+2))</f>
        <v/>
      </c>
      <c r="E3494" s="0" t="str">
        <f aca="false">IF($A3494="","",INDEX(CARTAO_COMPRAS!$H:$H,INT((ROW()-2)/20)+2)+MOD(ROW()-2,20))</f>
        <v/>
      </c>
      <c r="F3494" s="0" t="str">
        <f aca="false">IF($A3494="","",INDEX(CARTAO_COMPRAS!$G:$G,INT((ROW()-2)/20)+2))</f>
        <v/>
      </c>
      <c r="G3494" s="5" t="str">
        <f aca="false">IF($A3494="","",INDEX(CARTAO_COMPRAS!$I:$I,INT((ROW()-2)/20)+2))</f>
        <v/>
      </c>
      <c r="H3494" s="4" t="str">
        <f aca="false">IF($A3494="","",EDATE(INDEX(CARTAO_COMPRAS!$J:$J,INT((ROW()-2)/20)+2),MOD(ROW()-2,20)))</f>
        <v/>
      </c>
      <c r="I3494" s="4" t="str">
        <f aca="false">IF($H3494="","",$H3494-WEEKDAY($H3494,2)+1)</f>
        <v/>
      </c>
      <c r="J3494" s="4" t="str">
        <f aca="false">IF($I3494="","",$I3494+6)</f>
        <v/>
      </c>
      <c r="K3494" s="6" t="str">
        <f aca="false">IF($H3494="","",DATE(YEAR($H3494),MONTH($H3494),1))</f>
        <v/>
      </c>
      <c r="L3494" s="0" t="str">
        <f aca="false">IF($A3494="","",INDEX(CARTAO_COMPRAS!$K:$K,INT((ROW()-2)/20)+2))</f>
        <v/>
      </c>
      <c r="M3494" s="0" t="str">
        <f aca="false">IF($A3494="","","Compra no cartão")</f>
        <v/>
      </c>
    </row>
    <row r="3495" customFormat="false" ht="13.5" hidden="false" customHeight="false" outlineLevel="0" collapsed="false">
      <c r="A3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5" s="0" t="str">
        <f aca="false">IF($A3495="","",INDEX(CARTAO_COMPRAS!$C:$C,INT((ROW()-2)/20)+2))</f>
        <v/>
      </c>
      <c r="C3495" s="0" t="str">
        <f aca="false">IF($A3495="","",INDEX(CARTAO_COMPRAS!$D:$D,INT((ROW()-2)/20)+2))</f>
        <v/>
      </c>
      <c r="D3495" s="0" t="str">
        <f aca="false">IF($A3495="","",INDEX(CARTAO_COMPRAS!$E:$E,INT((ROW()-2)/20)+2))</f>
        <v/>
      </c>
      <c r="E3495" s="0" t="str">
        <f aca="false">IF($A3495="","",INDEX(CARTAO_COMPRAS!$H:$H,INT((ROW()-2)/20)+2)+MOD(ROW()-2,20))</f>
        <v/>
      </c>
      <c r="F3495" s="0" t="str">
        <f aca="false">IF($A3495="","",INDEX(CARTAO_COMPRAS!$G:$G,INT((ROW()-2)/20)+2))</f>
        <v/>
      </c>
      <c r="G3495" s="5" t="str">
        <f aca="false">IF($A3495="","",INDEX(CARTAO_COMPRAS!$I:$I,INT((ROW()-2)/20)+2))</f>
        <v/>
      </c>
      <c r="H3495" s="4" t="str">
        <f aca="false">IF($A3495="","",EDATE(INDEX(CARTAO_COMPRAS!$J:$J,INT((ROW()-2)/20)+2),MOD(ROW()-2,20)))</f>
        <v/>
      </c>
      <c r="I3495" s="4" t="str">
        <f aca="false">IF($H3495="","",$H3495-WEEKDAY($H3495,2)+1)</f>
        <v/>
      </c>
      <c r="J3495" s="4" t="str">
        <f aca="false">IF($I3495="","",$I3495+6)</f>
        <v/>
      </c>
      <c r="K3495" s="6" t="str">
        <f aca="false">IF($H3495="","",DATE(YEAR($H3495),MONTH($H3495),1))</f>
        <v/>
      </c>
      <c r="L3495" s="0" t="str">
        <f aca="false">IF($A3495="","",INDEX(CARTAO_COMPRAS!$K:$K,INT((ROW()-2)/20)+2))</f>
        <v/>
      </c>
      <c r="M3495" s="0" t="str">
        <f aca="false">IF($A3495="","","Compra no cartão")</f>
        <v/>
      </c>
    </row>
    <row r="3496" customFormat="false" ht="13.5" hidden="false" customHeight="false" outlineLevel="0" collapsed="false">
      <c r="A3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6" s="0" t="str">
        <f aca="false">IF($A3496="","",INDEX(CARTAO_COMPRAS!$C:$C,INT((ROW()-2)/20)+2))</f>
        <v/>
      </c>
      <c r="C3496" s="0" t="str">
        <f aca="false">IF($A3496="","",INDEX(CARTAO_COMPRAS!$D:$D,INT((ROW()-2)/20)+2))</f>
        <v/>
      </c>
      <c r="D3496" s="0" t="str">
        <f aca="false">IF($A3496="","",INDEX(CARTAO_COMPRAS!$E:$E,INT((ROW()-2)/20)+2))</f>
        <v/>
      </c>
      <c r="E3496" s="0" t="str">
        <f aca="false">IF($A3496="","",INDEX(CARTAO_COMPRAS!$H:$H,INT((ROW()-2)/20)+2)+MOD(ROW()-2,20))</f>
        <v/>
      </c>
      <c r="F3496" s="0" t="str">
        <f aca="false">IF($A3496="","",INDEX(CARTAO_COMPRAS!$G:$G,INT((ROW()-2)/20)+2))</f>
        <v/>
      </c>
      <c r="G3496" s="5" t="str">
        <f aca="false">IF($A3496="","",INDEX(CARTAO_COMPRAS!$I:$I,INT((ROW()-2)/20)+2))</f>
        <v/>
      </c>
      <c r="H3496" s="4" t="str">
        <f aca="false">IF($A3496="","",EDATE(INDEX(CARTAO_COMPRAS!$J:$J,INT((ROW()-2)/20)+2),MOD(ROW()-2,20)))</f>
        <v/>
      </c>
      <c r="I3496" s="4" t="str">
        <f aca="false">IF($H3496="","",$H3496-WEEKDAY($H3496,2)+1)</f>
        <v/>
      </c>
      <c r="J3496" s="4" t="str">
        <f aca="false">IF($I3496="","",$I3496+6)</f>
        <v/>
      </c>
      <c r="K3496" s="6" t="str">
        <f aca="false">IF($H3496="","",DATE(YEAR($H3496),MONTH($H3496),1))</f>
        <v/>
      </c>
      <c r="L3496" s="0" t="str">
        <f aca="false">IF($A3496="","",INDEX(CARTAO_COMPRAS!$K:$K,INT((ROW()-2)/20)+2))</f>
        <v/>
      </c>
      <c r="M3496" s="0" t="str">
        <f aca="false">IF($A3496="","","Compra no cartão")</f>
        <v/>
      </c>
    </row>
    <row r="3497" customFormat="false" ht="13.5" hidden="false" customHeight="false" outlineLevel="0" collapsed="false">
      <c r="A3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7" s="0" t="str">
        <f aca="false">IF($A3497="","",INDEX(CARTAO_COMPRAS!$C:$C,INT((ROW()-2)/20)+2))</f>
        <v/>
      </c>
      <c r="C3497" s="0" t="str">
        <f aca="false">IF($A3497="","",INDEX(CARTAO_COMPRAS!$D:$D,INT((ROW()-2)/20)+2))</f>
        <v/>
      </c>
      <c r="D3497" s="0" t="str">
        <f aca="false">IF($A3497="","",INDEX(CARTAO_COMPRAS!$E:$E,INT((ROW()-2)/20)+2))</f>
        <v/>
      </c>
      <c r="E3497" s="0" t="str">
        <f aca="false">IF($A3497="","",INDEX(CARTAO_COMPRAS!$H:$H,INT((ROW()-2)/20)+2)+MOD(ROW()-2,20))</f>
        <v/>
      </c>
      <c r="F3497" s="0" t="str">
        <f aca="false">IF($A3497="","",INDEX(CARTAO_COMPRAS!$G:$G,INT((ROW()-2)/20)+2))</f>
        <v/>
      </c>
      <c r="G3497" s="5" t="str">
        <f aca="false">IF($A3497="","",INDEX(CARTAO_COMPRAS!$I:$I,INT((ROW()-2)/20)+2))</f>
        <v/>
      </c>
      <c r="H3497" s="4" t="str">
        <f aca="false">IF($A3497="","",EDATE(INDEX(CARTAO_COMPRAS!$J:$J,INT((ROW()-2)/20)+2),MOD(ROW()-2,20)))</f>
        <v/>
      </c>
      <c r="I3497" s="4" t="str">
        <f aca="false">IF($H3497="","",$H3497-WEEKDAY($H3497,2)+1)</f>
        <v/>
      </c>
      <c r="J3497" s="4" t="str">
        <f aca="false">IF($I3497="","",$I3497+6)</f>
        <v/>
      </c>
      <c r="K3497" s="6" t="str">
        <f aca="false">IF($H3497="","",DATE(YEAR($H3497),MONTH($H3497),1))</f>
        <v/>
      </c>
      <c r="L3497" s="0" t="str">
        <f aca="false">IF($A3497="","",INDEX(CARTAO_COMPRAS!$K:$K,INT((ROW()-2)/20)+2))</f>
        <v/>
      </c>
      <c r="M3497" s="0" t="str">
        <f aca="false">IF($A3497="","","Compra no cartão")</f>
        <v/>
      </c>
    </row>
    <row r="3498" customFormat="false" ht="13.5" hidden="false" customHeight="false" outlineLevel="0" collapsed="false">
      <c r="A3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8" s="0" t="str">
        <f aca="false">IF($A3498="","",INDEX(CARTAO_COMPRAS!$C:$C,INT((ROW()-2)/20)+2))</f>
        <v/>
      </c>
      <c r="C3498" s="0" t="str">
        <f aca="false">IF($A3498="","",INDEX(CARTAO_COMPRAS!$D:$D,INT((ROW()-2)/20)+2))</f>
        <v/>
      </c>
      <c r="D3498" s="0" t="str">
        <f aca="false">IF($A3498="","",INDEX(CARTAO_COMPRAS!$E:$E,INT((ROW()-2)/20)+2))</f>
        <v/>
      </c>
      <c r="E3498" s="0" t="str">
        <f aca="false">IF($A3498="","",INDEX(CARTAO_COMPRAS!$H:$H,INT((ROW()-2)/20)+2)+MOD(ROW()-2,20))</f>
        <v/>
      </c>
      <c r="F3498" s="0" t="str">
        <f aca="false">IF($A3498="","",INDEX(CARTAO_COMPRAS!$G:$G,INT((ROW()-2)/20)+2))</f>
        <v/>
      </c>
      <c r="G3498" s="5" t="str">
        <f aca="false">IF($A3498="","",INDEX(CARTAO_COMPRAS!$I:$I,INT((ROW()-2)/20)+2))</f>
        <v/>
      </c>
      <c r="H3498" s="4" t="str">
        <f aca="false">IF($A3498="","",EDATE(INDEX(CARTAO_COMPRAS!$J:$J,INT((ROW()-2)/20)+2),MOD(ROW()-2,20)))</f>
        <v/>
      </c>
      <c r="I3498" s="4" t="str">
        <f aca="false">IF($H3498="","",$H3498-WEEKDAY($H3498,2)+1)</f>
        <v/>
      </c>
      <c r="J3498" s="4" t="str">
        <f aca="false">IF($I3498="","",$I3498+6)</f>
        <v/>
      </c>
      <c r="K3498" s="6" t="str">
        <f aca="false">IF($H3498="","",DATE(YEAR($H3498),MONTH($H3498),1))</f>
        <v/>
      </c>
      <c r="L3498" s="0" t="str">
        <f aca="false">IF($A3498="","",INDEX(CARTAO_COMPRAS!$K:$K,INT((ROW()-2)/20)+2))</f>
        <v/>
      </c>
      <c r="M3498" s="0" t="str">
        <f aca="false">IF($A3498="","","Compra no cartão")</f>
        <v/>
      </c>
    </row>
    <row r="3499" customFormat="false" ht="13.5" hidden="false" customHeight="false" outlineLevel="0" collapsed="false">
      <c r="A3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499" s="0" t="str">
        <f aca="false">IF($A3499="","",INDEX(CARTAO_COMPRAS!$C:$C,INT((ROW()-2)/20)+2))</f>
        <v/>
      </c>
      <c r="C3499" s="0" t="str">
        <f aca="false">IF($A3499="","",INDEX(CARTAO_COMPRAS!$D:$D,INT((ROW()-2)/20)+2))</f>
        <v/>
      </c>
      <c r="D3499" s="0" t="str">
        <f aca="false">IF($A3499="","",INDEX(CARTAO_COMPRAS!$E:$E,INT((ROW()-2)/20)+2))</f>
        <v/>
      </c>
      <c r="E3499" s="0" t="str">
        <f aca="false">IF($A3499="","",INDEX(CARTAO_COMPRAS!$H:$H,INT((ROW()-2)/20)+2)+MOD(ROW()-2,20))</f>
        <v/>
      </c>
      <c r="F3499" s="0" t="str">
        <f aca="false">IF($A3499="","",INDEX(CARTAO_COMPRAS!$G:$G,INT((ROW()-2)/20)+2))</f>
        <v/>
      </c>
      <c r="G3499" s="5" t="str">
        <f aca="false">IF($A3499="","",INDEX(CARTAO_COMPRAS!$I:$I,INT((ROW()-2)/20)+2))</f>
        <v/>
      </c>
      <c r="H3499" s="4" t="str">
        <f aca="false">IF($A3499="","",EDATE(INDEX(CARTAO_COMPRAS!$J:$J,INT((ROW()-2)/20)+2),MOD(ROW()-2,20)))</f>
        <v/>
      </c>
      <c r="I3499" s="4" t="str">
        <f aca="false">IF($H3499="","",$H3499-WEEKDAY($H3499,2)+1)</f>
        <v/>
      </c>
      <c r="J3499" s="4" t="str">
        <f aca="false">IF($I3499="","",$I3499+6)</f>
        <v/>
      </c>
      <c r="K3499" s="6" t="str">
        <f aca="false">IF($H3499="","",DATE(YEAR($H3499),MONTH($H3499),1))</f>
        <v/>
      </c>
      <c r="L3499" s="0" t="str">
        <f aca="false">IF($A3499="","",INDEX(CARTAO_COMPRAS!$K:$K,INT((ROW()-2)/20)+2))</f>
        <v/>
      </c>
      <c r="M3499" s="0" t="str">
        <f aca="false">IF($A3499="","","Compra no cartão")</f>
        <v/>
      </c>
    </row>
    <row r="3500" customFormat="false" ht="13.5" hidden="false" customHeight="false" outlineLevel="0" collapsed="false">
      <c r="A3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0" s="0" t="str">
        <f aca="false">IF($A3500="","",INDEX(CARTAO_COMPRAS!$C:$C,INT((ROW()-2)/20)+2))</f>
        <v/>
      </c>
      <c r="C3500" s="0" t="str">
        <f aca="false">IF($A3500="","",INDEX(CARTAO_COMPRAS!$D:$D,INT((ROW()-2)/20)+2))</f>
        <v/>
      </c>
      <c r="D3500" s="0" t="str">
        <f aca="false">IF($A3500="","",INDEX(CARTAO_COMPRAS!$E:$E,INT((ROW()-2)/20)+2))</f>
        <v/>
      </c>
      <c r="E3500" s="0" t="str">
        <f aca="false">IF($A3500="","",INDEX(CARTAO_COMPRAS!$H:$H,INT((ROW()-2)/20)+2)+MOD(ROW()-2,20))</f>
        <v/>
      </c>
      <c r="F3500" s="0" t="str">
        <f aca="false">IF($A3500="","",INDEX(CARTAO_COMPRAS!$G:$G,INT((ROW()-2)/20)+2))</f>
        <v/>
      </c>
      <c r="G3500" s="5" t="str">
        <f aca="false">IF($A3500="","",INDEX(CARTAO_COMPRAS!$I:$I,INT((ROW()-2)/20)+2))</f>
        <v/>
      </c>
      <c r="H3500" s="4" t="str">
        <f aca="false">IF($A3500="","",EDATE(INDEX(CARTAO_COMPRAS!$J:$J,INT((ROW()-2)/20)+2),MOD(ROW()-2,20)))</f>
        <v/>
      </c>
      <c r="I3500" s="4" t="str">
        <f aca="false">IF($H3500="","",$H3500-WEEKDAY($H3500,2)+1)</f>
        <v/>
      </c>
      <c r="J3500" s="4" t="str">
        <f aca="false">IF($I3500="","",$I3500+6)</f>
        <v/>
      </c>
      <c r="K3500" s="6" t="str">
        <f aca="false">IF($H3500="","",DATE(YEAR($H3500),MONTH($H3500),1))</f>
        <v/>
      </c>
      <c r="L3500" s="0" t="str">
        <f aca="false">IF($A3500="","",INDEX(CARTAO_COMPRAS!$K:$K,INT((ROW()-2)/20)+2))</f>
        <v/>
      </c>
      <c r="M3500" s="0" t="str">
        <f aca="false">IF($A3500="","","Compra no cartão")</f>
        <v/>
      </c>
    </row>
    <row r="3501" customFormat="false" ht="13.5" hidden="false" customHeight="false" outlineLevel="0" collapsed="false">
      <c r="A3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1" s="0" t="str">
        <f aca="false">IF($A3501="","",INDEX(CARTAO_COMPRAS!$C:$C,INT((ROW()-2)/20)+2))</f>
        <v/>
      </c>
      <c r="C3501" s="0" t="str">
        <f aca="false">IF($A3501="","",INDEX(CARTAO_COMPRAS!$D:$D,INT((ROW()-2)/20)+2))</f>
        <v/>
      </c>
      <c r="D3501" s="0" t="str">
        <f aca="false">IF($A3501="","",INDEX(CARTAO_COMPRAS!$E:$E,INT((ROW()-2)/20)+2))</f>
        <v/>
      </c>
      <c r="E3501" s="0" t="str">
        <f aca="false">IF($A3501="","",INDEX(CARTAO_COMPRAS!$H:$H,INT((ROW()-2)/20)+2)+MOD(ROW()-2,20))</f>
        <v/>
      </c>
      <c r="F3501" s="0" t="str">
        <f aca="false">IF($A3501="","",INDEX(CARTAO_COMPRAS!$G:$G,INT((ROW()-2)/20)+2))</f>
        <v/>
      </c>
      <c r="G3501" s="5" t="str">
        <f aca="false">IF($A3501="","",INDEX(CARTAO_COMPRAS!$I:$I,INT((ROW()-2)/20)+2))</f>
        <v/>
      </c>
      <c r="H3501" s="4" t="str">
        <f aca="false">IF($A3501="","",EDATE(INDEX(CARTAO_COMPRAS!$J:$J,INT((ROW()-2)/20)+2),MOD(ROW()-2,20)))</f>
        <v/>
      </c>
      <c r="I3501" s="4" t="str">
        <f aca="false">IF($H3501="","",$H3501-WEEKDAY($H3501,2)+1)</f>
        <v/>
      </c>
      <c r="J3501" s="4" t="str">
        <f aca="false">IF($I3501="","",$I3501+6)</f>
        <v/>
      </c>
      <c r="K3501" s="6" t="str">
        <f aca="false">IF($H3501="","",DATE(YEAR($H3501),MONTH($H3501),1))</f>
        <v/>
      </c>
      <c r="L3501" s="0" t="str">
        <f aca="false">IF($A3501="","",INDEX(CARTAO_COMPRAS!$K:$K,INT((ROW()-2)/20)+2))</f>
        <v/>
      </c>
      <c r="M3501" s="0" t="str">
        <f aca="false">IF($A3501="","","Compra no cartão")</f>
        <v/>
      </c>
    </row>
    <row r="3502" customFormat="false" ht="13.5" hidden="false" customHeight="false" outlineLevel="0" collapsed="false">
      <c r="A35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2" s="0" t="str">
        <f aca="false">IF($A3502="","",INDEX(CARTAO_COMPRAS!$C:$C,INT((ROW()-2)/20)+2))</f>
        <v/>
      </c>
      <c r="C3502" s="0" t="str">
        <f aca="false">IF($A3502="","",INDEX(CARTAO_COMPRAS!$D:$D,INT((ROW()-2)/20)+2))</f>
        <v/>
      </c>
      <c r="D3502" s="0" t="str">
        <f aca="false">IF($A3502="","",INDEX(CARTAO_COMPRAS!$E:$E,INT((ROW()-2)/20)+2))</f>
        <v/>
      </c>
      <c r="E3502" s="0" t="str">
        <f aca="false">IF($A3502="","",INDEX(CARTAO_COMPRAS!$H:$H,INT((ROW()-2)/20)+2)+MOD(ROW()-2,20))</f>
        <v/>
      </c>
      <c r="F3502" s="0" t="str">
        <f aca="false">IF($A3502="","",INDEX(CARTAO_COMPRAS!$G:$G,INT((ROW()-2)/20)+2))</f>
        <v/>
      </c>
      <c r="G3502" s="5" t="str">
        <f aca="false">IF($A3502="","",INDEX(CARTAO_COMPRAS!$I:$I,INT((ROW()-2)/20)+2))</f>
        <v/>
      </c>
      <c r="H3502" s="4" t="str">
        <f aca="false">IF($A3502="","",EDATE(INDEX(CARTAO_COMPRAS!$J:$J,INT((ROW()-2)/20)+2),MOD(ROW()-2,20)))</f>
        <v/>
      </c>
      <c r="I3502" s="4" t="str">
        <f aca="false">IF($H3502="","",$H3502-WEEKDAY($H3502,2)+1)</f>
        <v/>
      </c>
      <c r="J3502" s="4" t="str">
        <f aca="false">IF($I3502="","",$I3502+6)</f>
        <v/>
      </c>
      <c r="K3502" s="6" t="str">
        <f aca="false">IF($H3502="","",DATE(YEAR($H3502),MONTH($H3502),1))</f>
        <v/>
      </c>
      <c r="L3502" s="0" t="str">
        <f aca="false">IF($A3502="","",INDEX(CARTAO_COMPRAS!$K:$K,INT((ROW()-2)/20)+2))</f>
        <v/>
      </c>
      <c r="M3502" s="0" t="str">
        <f aca="false">IF($A3502="","","Compra no cartão")</f>
        <v/>
      </c>
    </row>
    <row r="3503" customFormat="false" ht="13.5" hidden="false" customHeight="false" outlineLevel="0" collapsed="false">
      <c r="A3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3" s="0" t="str">
        <f aca="false">IF($A3503="","",INDEX(CARTAO_COMPRAS!$C:$C,INT((ROW()-2)/20)+2))</f>
        <v/>
      </c>
      <c r="C3503" s="0" t="str">
        <f aca="false">IF($A3503="","",INDEX(CARTAO_COMPRAS!$D:$D,INT((ROW()-2)/20)+2))</f>
        <v/>
      </c>
      <c r="D3503" s="0" t="str">
        <f aca="false">IF($A3503="","",INDEX(CARTAO_COMPRAS!$E:$E,INT((ROW()-2)/20)+2))</f>
        <v/>
      </c>
      <c r="E3503" s="0" t="str">
        <f aca="false">IF($A3503="","",INDEX(CARTAO_COMPRAS!$H:$H,INT((ROW()-2)/20)+2)+MOD(ROW()-2,20))</f>
        <v/>
      </c>
      <c r="F3503" s="0" t="str">
        <f aca="false">IF($A3503="","",INDEX(CARTAO_COMPRAS!$G:$G,INT((ROW()-2)/20)+2))</f>
        <v/>
      </c>
      <c r="G3503" s="5" t="str">
        <f aca="false">IF($A3503="","",INDEX(CARTAO_COMPRAS!$I:$I,INT((ROW()-2)/20)+2))</f>
        <v/>
      </c>
      <c r="H3503" s="4" t="str">
        <f aca="false">IF($A3503="","",EDATE(INDEX(CARTAO_COMPRAS!$J:$J,INT((ROW()-2)/20)+2),MOD(ROW()-2,20)))</f>
        <v/>
      </c>
      <c r="I3503" s="4" t="str">
        <f aca="false">IF($H3503="","",$H3503-WEEKDAY($H3503,2)+1)</f>
        <v/>
      </c>
      <c r="J3503" s="4" t="str">
        <f aca="false">IF($I3503="","",$I3503+6)</f>
        <v/>
      </c>
      <c r="K3503" s="6" t="str">
        <f aca="false">IF($H3503="","",DATE(YEAR($H3503),MONTH($H3503),1))</f>
        <v/>
      </c>
      <c r="L3503" s="0" t="str">
        <f aca="false">IF($A3503="","",INDEX(CARTAO_COMPRAS!$K:$K,INT((ROW()-2)/20)+2))</f>
        <v/>
      </c>
      <c r="M3503" s="0" t="str">
        <f aca="false">IF($A3503="","","Compra no cartão")</f>
        <v/>
      </c>
    </row>
    <row r="3504" customFormat="false" ht="13.5" hidden="false" customHeight="false" outlineLevel="0" collapsed="false">
      <c r="A3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4" s="0" t="str">
        <f aca="false">IF($A3504="","",INDEX(CARTAO_COMPRAS!$C:$C,INT((ROW()-2)/20)+2))</f>
        <v/>
      </c>
      <c r="C3504" s="0" t="str">
        <f aca="false">IF($A3504="","",INDEX(CARTAO_COMPRAS!$D:$D,INT((ROW()-2)/20)+2))</f>
        <v/>
      </c>
      <c r="D3504" s="0" t="str">
        <f aca="false">IF($A3504="","",INDEX(CARTAO_COMPRAS!$E:$E,INT((ROW()-2)/20)+2))</f>
        <v/>
      </c>
      <c r="E3504" s="0" t="str">
        <f aca="false">IF($A3504="","",INDEX(CARTAO_COMPRAS!$H:$H,INT((ROW()-2)/20)+2)+MOD(ROW()-2,20))</f>
        <v/>
      </c>
      <c r="F3504" s="0" t="str">
        <f aca="false">IF($A3504="","",INDEX(CARTAO_COMPRAS!$G:$G,INT((ROW()-2)/20)+2))</f>
        <v/>
      </c>
      <c r="G3504" s="5" t="str">
        <f aca="false">IF($A3504="","",INDEX(CARTAO_COMPRAS!$I:$I,INT((ROW()-2)/20)+2))</f>
        <v/>
      </c>
      <c r="H3504" s="4" t="str">
        <f aca="false">IF($A3504="","",EDATE(INDEX(CARTAO_COMPRAS!$J:$J,INT((ROW()-2)/20)+2),MOD(ROW()-2,20)))</f>
        <v/>
      </c>
      <c r="I3504" s="4" t="str">
        <f aca="false">IF($H3504="","",$H3504-WEEKDAY($H3504,2)+1)</f>
        <v/>
      </c>
      <c r="J3504" s="4" t="str">
        <f aca="false">IF($I3504="","",$I3504+6)</f>
        <v/>
      </c>
      <c r="K3504" s="6" t="str">
        <f aca="false">IF($H3504="","",DATE(YEAR($H3504),MONTH($H3504),1))</f>
        <v/>
      </c>
      <c r="L3504" s="0" t="str">
        <f aca="false">IF($A3504="","",INDEX(CARTAO_COMPRAS!$K:$K,INT((ROW()-2)/20)+2))</f>
        <v/>
      </c>
      <c r="M3504" s="0" t="str">
        <f aca="false">IF($A3504="","","Compra no cartão")</f>
        <v/>
      </c>
    </row>
    <row r="3505" customFormat="false" ht="13.5" hidden="false" customHeight="false" outlineLevel="0" collapsed="false">
      <c r="A3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5" s="0" t="str">
        <f aca="false">IF($A3505="","",INDEX(CARTAO_COMPRAS!$C:$C,INT((ROW()-2)/20)+2))</f>
        <v/>
      </c>
      <c r="C3505" s="0" t="str">
        <f aca="false">IF($A3505="","",INDEX(CARTAO_COMPRAS!$D:$D,INT((ROW()-2)/20)+2))</f>
        <v/>
      </c>
      <c r="D3505" s="0" t="str">
        <f aca="false">IF($A3505="","",INDEX(CARTAO_COMPRAS!$E:$E,INT((ROW()-2)/20)+2))</f>
        <v/>
      </c>
      <c r="E3505" s="0" t="str">
        <f aca="false">IF($A3505="","",INDEX(CARTAO_COMPRAS!$H:$H,INT((ROW()-2)/20)+2)+MOD(ROW()-2,20))</f>
        <v/>
      </c>
      <c r="F3505" s="0" t="str">
        <f aca="false">IF($A3505="","",INDEX(CARTAO_COMPRAS!$G:$G,INT((ROW()-2)/20)+2))</f>
        <v/>
      </c>
      <c r="G3505" s="5" t="str">
        <f aca="false">IF($A3505="","",INDEX(CARTAO_COMPRAS!$I:$I,INT((ROW()-2)/20)+2))</f>
        <v/>
      </c>
      <c r="H3505" s="4" t="str">
        <f aca="false">IF($A3505="","",EDATE(INDEX(CARTAO_COMPRAS!$J:$J,INT((ROW()-2)/20)+2),MOD(ROW()-2,20)))</f>
        <v/>
      </c>
      <c r="I3505" s="4" t="str">
        <f aca="false">IF($H3505="","",$H3505-WEEKDAY($H3505,2)+1)</f>
        <v/>
      </c>
      <c r="J3505" s="4" t="str">
        <f aca="false">IF($I3505="","",$I3505+6)</f>
        <v/>
      </c>
      <c r="K3505" s="6" t="str">
        <f aca="false">IF($H3505="","",DATE(YEAR($H3505),MONTH($H3505),1))</f>
        <v/>
      </c>
      <c r="L3505" s="0" t="str">
        <f aca="false">IF($A3505="","",INDEX(CARTAO_COMPRAS!$K:$K,INT((ROW()-2)/20)+2))</f>
        <v/>
      </c>
      <c r="M3505" s="0" t="str">
        <f aca="false">IF($A3505="","","Compra no cartão")</f>
        <v/>
      </c>
    </row>
    <row r="3506" customFormat="false" ht="13.5" hidden="false" customHeight="false" outlineLevel="0" collapsed="false">
      <c r="A3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6" s="0" t="str">
        <f aca="false">IF($A3506="","",INDEX(CARTAO_COMPRAS!$C:$C,INT((ROW()-2)/20)+2))</f>
        <v/>
      </c>
      <c r="C3506" s="0" t="str">
        <f aca="false">IF($A3506="","",INDEX(CARTAO_COMPRAS!$D:$D,INT((ROW()-2)/20)+2))</f>
        <v/>
      </c>
      <c r="D3506" s="0" t="str">
        <f aca="false">IF($A3506="","",INDEX(CARTAO_COMPRAS!$E:$E,INT((ROW()-2)/20)+2))</f>
        <v/>
      </c>
      <c r="E3506" s="0" t="str">
        <f aca="false">IF($A3506="","",INDEX(CARTAO_COMPRAS!$H:$H,INT((ROW()-2)/20)+2)+MOD(ROW()-2,20))</f>
        <v/>
      </c>
      <c r="F3506" s="0" t="str">
        <f aca="false">IF($A3506="","",INDEX(CARTAO_COMPRAS!$G:$G,INT((ROW()-2)/20)+2))</f>
        <v/>
      </c>
      <c r="G3506" s="5" t="str">
        <f aca="false">IF($A3506="","",INDEX(CARTAO_COMPRAS!$I:$I,INT((ROW()-2)/20)+2))</f>
        <v/>
      </c>
      <c r="H3506" s="4" t="str">
        <f aca="false">IF($A3506="","",EDATE(INDEX(CARTAO_COMPRAS!$J:$J,INT((ROW()-2)/20)+2),MOD(ROW()-2,20)))</f>
        <v/>
      </c>
      <c r="I3506" s="4" t="str">
        <f aca="false">IF($H3506="","",$H3506-WEEKDAY($H3506,2)+1)</f>
        <v/>
      </c>
      <c r="J3506" s="4" t="str">
        <f aca="false">IF($I3506="","",$I3506+6)</f>
        <v/>
      </c>
      <c r="K3506" s="6" t="str">
        <f aca="false">IF($H3506="","",DATE(YEAR($H3506),MONTH($H3506),1))</f>
        <v/>
      </c>
      <c r="L3506" s="0" t="str">
        <f aca="false">IF($A3506="","",INDEX(CARTAO_COMPRAS!$K:$K,INT((ROW()-2)/20)+2))</f>
        <v/>
      </c>
      <c r="M3506" s="0" t="str">
        <f aca="false">IF($A3506="","","Compra no cartão")</f>
        <v/>
      </c>
    </row>
    <row r="3507" customFormat="false" ht="13.5" hidden="false" customHeight="false" outlineLevel="0" collapsed="false">
      <c r="A3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7" s="0" t="str">
        <f aca="false">IF($A3507="","",INDEX(CARTAO_COMPRAS!$C:$C,INT((ROW()-2)/20)+2))</f>
        <v/>
      </c>
      <c r="C3507" s="0" t="str">
        <f aca="false">IF($A3507="","",INDEX(CARTAO_COMPRAS!$D:$D,INT((ROW()-2)/20)+2))</f>
        <v/>
      </c>
      <c r="D3507" s="0" t="str">
        <f aca="false">IF($A3507="","",INDEX(CARTAO_COMPRAS!$E:$E,INT((ROW()-2)/20)+2))</f>
        <v/>
      </c>
      <c r="E3507" s="0" t="str">
        <f aca="false">IF($A3507="","",INDEX(CARTAO_COMPRAS!$H:$H,INT((ROW()-2)/20)+2)+MOD(ROW()-2,20))</f>
        <v/>
      </c>
      <c r="F3507" s="0" t="str">
        <f aca="false">IF($A3507="","",INDEX(CARTAO_COMPRAS!$G:$G,INT((ROW()-2)/20)+2))</f>
        <v/>
      </c>
      <c r="G3507" s="5" t="str">
        <f aca="false">IF($A3507="","",INDEX(CARTAO_COMPRAS!$I:$I,INT((ROW()-2)/20)+2))</f>
        <v/>
      </c>
      <c r="H3507" s="4" t="str">
        <f aca="false">IF($A3507="","",EDATE(INDEX(CARTAO_COMPRAS!$J:$J,INT((ROW()-2)/20)+2),MOD(ROW()-2,20)))</f>
        <v/>
      </c>
      <c r="I3507" s="4" t="str">
        <f aca="false">IF($H3507="","",$H3507-WEEKDAY($H3507,2)+1)</f>
        <v/>
      </c>
      <c r="J3507" s="4" t="str">
        <f aca="false">IF($I3507="","",$I3507+6)</f>
        <v/>
      </c>
      <c r="K3507" s="6" t="str">
        <f aca="false">IF($H3507="","",DATE(YEAR($H3507),MONTH($H3507),1))</f>
        <v/>
      </c>
      <c r="L3507" s="0" t="str">
        <f aca="false">IF($A3507="","",INDEX(CARTAO_COMPRAS!$K:$K,INT((ROW()-2)/20)+2))</f>
        <v/>
      </c>
      <c r="M3507" s="0" t="str">
        <f aca="false">IF($A3507="","","Compra no cartão")</f>
        <v/>
      </c>
    </row>
    <row r="3508" customFormat="false" ht="13.5" hidden="false" customHeight="false" outlineLevel="0" collapsed="false">
      <c r="A3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8" s="0" t="str">
        <f aca="false">IF($A3508="","",INDEX(CARTAO_COMPRAS!$C:$C,INT((ROW()-2)/20)+2))</f>
        <v/>
      </c>
      <c r="C3508" s="0" t="str">
        <f aca="false">IF($A3508="","",INDEX(CARTAO_COMPRAS!$D:$D,INT((ROW()-2)/20)+2))</f>
        <v/>
      </c>
      <c r="D3508" s="0" t="str">
        <f aca="false">IF($A3508="","",INDEX(CARTAO_COMPRAS!$E:$E,INT((ROW()-2)/20)+2))</f>
        <v/>
      </c>
      <c r="E3508" s="0" t="str">
        <f aca="false">IF($A3508="","",INDEX(CARTAO_COMPRAS!$H:$H,INT((ROW()-2)/20)+2)+MOD(ROW()-2,20))</f>
        <v/>
      </c>
      <c r="F3508" s="0" t="str">
        <f aca="false">IF($A3508="","",INDEX(CARTAO_COMPRAS!$G:$G,INT((ROW()-2)/20)+2))</f>
        <v/>
      </c>
      <c r="G3508" s="5" t="str">
        <f aca="false">IF($A3508="","",INDEX(CARTAO_COMPRAS!$I:$I,INT((ROW()-2)/20)+2))</f>
        <v/>
      </c>
      <c r="H3508" s="4" t="str">
        <f aca="false">IF($A3508="","",EDATE(INDEX(CARTAO_COMPRAS!$J:$J,INT((ROW()-2)/20)+2),MOD(ROW()-2,20)))</f>
        <v/>
      </c>
      <c r="I3508" s="4" t="str">
        <f aca="false">IF($H3508="","",$H3508-WEEKDAY($H3508,2)+1)</f>
        <v/>
      </c>
      <c r="J3508" s="4" t="str">
        <f aca="false">IF($I3508="","",$I3508+6)</f>
        <v/>
      </c>
      <c r="K3508" s="6" t="str">
        <f aca="false">IF($H3508="","",DATE(YEAR($H3508),MONTH($H3508),1))</f>
        <v/>
      </c>
      <c r="L3508" s="0" t="str">
        <f aca="false">IF($A3508="","",INDEX(CARTAO_COMPRAS!$K:$K,INT((ROW()-2)/20)+2))</f>
        <v/>
      </c>
      <c r="M3508" s="0" t="str">
        <f aca="false">IF($A3508="","","Compra no cartão")</f>
        <v/>
      </c>
    </row>
    <row r="3509" customFormat="false" ht="13.5" hidden="false" customHeight="false" outlineLevel="0" collapsed="false">
      <c r="A3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09" s="0" t="str">
        <f aca="false">IF($A3509="","",INDEX(CARTAO_COMPRAS!$C:$C,INT((ROW()-2)/20)+2))</f>
        <v/>
      </c>
      <c r="C3509" s="0" t="str">
        <f aca="false">IF($A3509="","",INDEX(CARTAO_COMPRAS!$D:$D,INT((ROW()-2)/20)+2))</f>
        <v/>
      </c>
      <c r="D3509" s="0" t="str">
        <f aca="false">IF($A3509="","",INDEX(CARTAO_COMPRAS!$E:$E,INT((ROW()-2)/20)+2))</f>
        <v/>
      </c>
      <c r="E3509" s="0" t="str">
        <f aca="false">IF($A3509="","",INDEX(CARTAO_COMPRAS!$H:$H,INT((ROW()-2)/20)+2)+MOD(ROW()-2,20))</f>
        <v/>
      </c>
      <c r="F3509" s="0" t="str">
        <f aca="false">IF($A3509="","",INDEX(CARTAO_COMPRAS!$G:$G,INT((ROW()-2)/20)+2))</f>
        <v/>
      </c>
      <c r="G3509" s="5" t="str">
        <f aca="false">IF($A3509="","",INDEX(CARTAO_COMPRAS!$I:$I,INT((ROW()-2)/20)+2))</f>
        <v/>
      </c>
      <c r="H3509" s="4" t="str">
        <f aca="false">IF($A3509="","",EDATE(INDEX(CARTAO_COMPRAS!$J:$J,INT((ROW()-2)/20)+2),MOD(ROW()-2,20)))</f>
        <v/>
      </c>
      <c r="I3509" s="4" t="str">
        <f aca="false">IF($H3509="","",$H3509-WEEKDAY($H3509,2)+1)</f>
        <v/>
      </c>
      <c r="J3509" s="4" t="str">
        <f aca="false">IF($I3509="","",$I3509+6)</f>
        <v/>
      </c>
      <c r="K3509" s="6" t="str">
        <f aca="false">IF($H3509="","",DATE(YEAR($H3509),MONTH($H3509),1))</f>
        <v/>
      </c>
      <c r="L3509" s="0" t="str">
        <f aca="false">IF($A3509="","",INDEX(CARTAO_COMPRAS!$K:$K,INT((ROW()-2)/20)+2))</f>
        <v/>
      </c>
      <c r="M3509" s="0" t="str">
        <f aca="false">IF($A3509="","","Compra no cartão")</f>
        <v/>
      </c>
    </row>
    <row r="3510" customFormat="false" ht="13.5" hidden="false" customHeight="false" outlineLevel="0" collapsed="false">
      <c r="A3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0" s="0" t="str">
        <f aca="false">IF($A3510="","",INDEX(CARTAO_COMPRAS!$C:$C,INT((ROW()-2)/20)+2))</f>
        <v/>
      </c>
      <c r="C3510" s="0" t="str">
        <f aca="false">IF($A3510="","",INDEX(CARTAO_COMPRAS!$D:$D,INT((ROW()-2)/20)+2))</f>
        <v/>
      </c>
      <c r="D3510" s="0" t="str">
        <f aca="false">IF($A3510="","",INDEX(CARTAO_COMPRAS!$E:$E,INT((ROW()-2)/20)+2))</f>
        <v/>
      </c>
      <c r="E3510" s="0" t="str">
        <f aca="false">IF($A3510="","",INDEX(CARTAO_COMPRAS!$H:$H,INT((ROW()-2)/20)+2)+MOD(ROW()-2,20))</f>
        <v/>
      </c>
      <c r="F3510" s="0" t="str">
        <f aca="false">IF($A3510="","",INDEX(CARTAO_COMPRAS!$G:$G,INT((ROW()-2)/20)+2))</f>
        <v/>
      </c>
      <c r="G3510" s="5" t="str">
        <f aca="false">IF($A3510="","",INDEX(CARTAO_COMPRAS!$I:$I,INT((ROW()-2)/20)+2))</f>
        <v/>
      </c>
      <c r="H3510" s="4" t="str">
        <f aca="false">IF($A3510="","",EDATE(INDEX(CARTAO_COMPRAS!$J:$J,INT((ROW()-2)/20)+2),MOD(ROW()-2,20)))</f>
        <v/>
      </c>
      <c r="I3510" s="4" t="str">
        <f aca="false">IF($H3510="","",$H3510-WEEKDAY($H3510,2)+1)</f>
        <v/>
      </c>
      <c r="J3510" s="4" t="str">
        <f aca="false">IF($I3510="","",$I3510+6)</f>
        <v/>
      </c>
      <c r="K3510" s="6" t="str">
        <f aca="false">IF($H3510="","",DATE(YEAR($H3510),MONTH($H3510),1))</f>
        <v/>
      </c>
      <c r="L3510" s="0" t="str">
        <f aca="false">IF($A3510="","",INDEX(CARTAO_COMPRAS!$K:$K,INT((ROW()-2)/20)+2))</f>
        <v/>
      </c>
      <c r="M3510" s="0" t="str">
        <f aca="false">IF($A3510="","","Compra no cartão")</f>
        <v/>
      </c>
    </row>
    <row r="3511" customFormat="false" ht="13.5" hidden="false" customHeight="false" outlineLevel="0" collapsed="false">
      <c r="A3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1" s="0" t="str">
        <f aca="false">IF($A3511="","",INDEX(CARTAO_COMPRAS!$C:$C,INT((ROW()-2)/20)+2))</f>
        <v/>
      </c>
      <c r="C3511" s="0" t="str">
        <f aca="false">IF($A3511="","",INDEX(CARTAO_COMPRAS!$D:$D,INT((ROW()-2)/20)+2))</f>
        <v/>
      </c>
      <c r="D3511" s="0" t="str">
        <f aca="false">IF($A3511="","",INDEX(CARTAO_COMPRAS!$E:$E,INT((ROW()-2)/20)+2))</f>
        <v/>
      </c>
      <c r="E3511" s="0" t="str">
        <f aca="false">IF($A3511="","",INDEX(CARTAO_COMPRAS!$H:$H,INT((ROW()-2)/20)+2)+MOD(ROW()-2,20))</f>
        <v/>
      </c>
      <c r="F3511" s="0" t="str">
        <f aca="false">IF($A3511="","",INDEX(CARTAO_COMPRAS!$G:$G,INT((ROW()-2)/20)+2))</f>
        <v/>
      </c>
      <c r="G3511" s="5" t="str">
        <f aca="false">IF($A3511="","",INDEX(CARTAO_COMPRAS!$I:$I,INT((ROW()-2)/20)+2))</f>
        <v/>
      </c>
      <c r="H3511" s="4" t="str">
        <f aca="false">IF($A3511="","",EDATE(INDEX(CARTAO_COMPRAS!$J:$J,INT((ROW()-2)/20)+2),MOD(ROW()-2,20)))</f>
        <v/>
      </c>
      <c r="I3511" s="4" t="str">
        <f aca="false">IF($H3511="","",$H3511-WEEKDAY($H3511,2)+1)</f>
        <v/>
      </c>
      <c r="J3511" s="4" t="str">
        <f aca="false">IF($I3511="","",$I3511+6)</f>
        <v/>
      </c>
      <c r="K3511" s="6" t="str">
        <f aca="false">IF($H3511="","",DATE(YEAR($H3511),MONTH($H3511),1))</f>
        <v/>
      </c>
      <c r="L3511" s="0" t="str">
        <f aca="false">IF($A3511="","",INDEX(CARTAO_COMPRAS!$K:$K,INT((ROW()-2)/20)+2))</f>
        <v/>
      </c>
      <c r="M3511" s="0" t="str">
        <f aca="false">IF($A3511="","","Compra no cartão")</f>
        <v/>
      </c>
    </row>
    <row r="3512" customFormat="false" ht="13.5" hidden="false" customHeight="false" outlineLevel="0" collapsed="false">
      <c r="A3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2" s="0" t="str">
        <f aca="false">IF($A3512="","",INDEX(CARTAO_COMPRAS!$C:$C,INT((ROW()-2)/20)+2))</f>
        <v/>
      </c>
      <c r="C3512" s="0" t="str">
        <f aca="false">IF($A3512="","",INDEX(CARTAO_COMPRAS!$D:$D,INT((ROW()-2)/20)+2))</f>
        <v/>
      </c>
      <c r="D3512" s="0" t="str">
        <f aca="false">IF($A3512="","",INDEX(CARTAO_COMPRAS!$E:$E,INT((ROW()-2)/20)+2))</f>
        <v/>
      </c>
      <c r="E3512" s="0" t="str">
        <f aca="false">IF($A3512="","",INDEX(CARTAO_COMPRAS!$H:$H,INT((ROW()-2)/20)+2)+MOD(ROW()-2,20))</f>
        <v/>
      </c>
      <c r="F3512" s="0" t="str">
        <f aca="false">IF($A3512="","",INDEX(CARTAO_COMPRAS!$G:$G,INT((ROW()-2)/20)+2))</f>
        <v/>
      </c>
      <c r="G3512" s="5" t="str">
        <f aca="false">IF($A3512="","",INDEX(CARTAO_COMPRAS!$I:$I,INT((ROW()-2)/20)+2))</f>
        <v/>
      </c>
      <c r="H3512" s="4" t="str">
        <f aca="false">IF($A3512="","",EDATE(INDEX(CARTAO_COMPRAS!$J:$J,INT((ROW()-2)/20)+2),MOD(ROW()-2,20)))</f>
        <v/>
      </c>
      <c r="I3512" s="4" t="str">
        <f aca="false">IF($H3512="","",$H3512-WEEKDAY($H3512,2)+1)</f>
        <v/>
      </c>
      <c r="J3512" s="4" t="str">
        <f aca="false">IF($I3512="","",$I3512+6)</f>
        <v/>
      </c>
      <c r="K3512" s="6" t="str">
        <f aca="false">IF($H3512="","",DATE(YEAR($H3512),MONTH($H3512),1))</f>
        <v/>
      </c>
      <c r="L3512" s="0" t="str">
        <f aca="false">IF($A3512="","",INDEX(CARTAO_COMPRAS!$K:$K,INT((ROW()-2)/20)+2))</f>
        <v/>
      </c>
      <c r="M3512" s="0" t="str">
        <f aca="false">IF($A3512="","","Compra no cartão")</f>
        <v/>
      </c>
    </row>
    <row r="3513" customFormat="false" ht="13.5" hidden="false" customHeight="false" outlineLevel="0" collapsed="false">
      <c r="A3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3" s="0" t="str">
        <f aca="false">IF($A3513="","",INDEX(CARTAO_COMPRAS!$C:$C,INT((ROW()-2)/20)+2))</f>
        <v/>
      </c>
      <c r="C3513" s="0" t="str">
        <f aca="false">IF($A3513="","",INDEX(CARTAO_COMPRAS!$D:$D,INT((ROW()-2)/20)+2))</f>
        <v/>
      </c>
      <c r="D3513" s="0" t="str">
        <f aca="false">IF($A3513="","",INDEX(CARTAO_COMPRAS!$E:$E,INT((ROW()-2)/20)+2))</f>
        <v/>
      </c>
      <c r="E3513" s="0" t="str">
        <f aca="false">IF($A3513="","",INDEX(CARTAO_COMPRAS!$H:$H,INT((ROW()-2)/20)+2)+MOD(ROW()-2,20))</f>
        <v/>
      </c>
      <c r="F3513" s="0" t="str">
        <f aca="false">IF($A3513="","",INDEX(CARTAO_COMPRAS!$G:$G,INT((ROW()-2)/20)+2))</f>
        <v/>
      </c>
      <c r="G3513" s="5" t="str">
        <f aca="false">IF($A3513="","",INDEX(CARTAO_COMPRAS!$I:$I,INT((ROW()-2)/20)+2))</f>
        <v/>
      </c>
      <c r="H3513" s="4" t="str">
        <f aca="false">IF($A3513="","",EDATE(INDEX(CARTAO_COMPRAS!$J:$J,INT((ROW()-2)/20)+2),MOD(ROW()-2,20)))</f>
        <v/>
      </c>
      <c r="I3513" s="4" t="str">
        <f aca="false">IF($H3513="","",$H3513-WEEKDAY($H3513,2)+1)</f>
        <v/>
      </c>
      <c r="J3513" s="4" t="str">
        <f aca="false">IF($I3513="","",$I3513+6)</f>
        <v/>
      </c>
      <c r="K3513" s="6" t="str">
        <f aca="false">IF($H3513="","",DATE(YEAR($H3513),MONTH($H3513),1))</f>
        <v/>
      </c>
      <c r="L3513" s="0" t="str">
        <f aca="false">IF($A3513="","",INDEX(CARTAO_COMPRAS!$K:$K,INT((ROW()-2)/20)+2))</f>
        <v/>
      </c>
      <c r="M3513" s="0" t="str">
        <f aca="false">IF($A3513="","","Compra no cartão")</f>
        <v/>
      </c>
    </row>
    <row r="3514" customFormat="false" ht="13.5" hidden="false" customHeight="false" outlineLevel="0" collapsed="false">
      <c r="A3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4" s="0" t="str">
        <f aca="false">IF($A3514="","",INDEX(CARTAO_COMPRAS!$C:$C,INT((ROW()-2)/20)+2))</f>
        <v/>
      </c>
      <c r="C3514" s="0" t="str">
        <f aca="false">IF($A3514="","",INDEX(CARTAO_COMPRAS!$D:$D,INT((ROW()-2)/20)+2))</f>
        <v/>
      </c>
      <c r="D3514" s="0" t="str">
        <f aca="false">IF($A3514="","",INDEX(CARTAO_COMPRAS!$E:$E,INT((ROW()-2)/20)+2))</f>
        <v/>
      </c>
      <c r="E3514" s="0" t="str">
        <f aca="false">IF($A3514="","",INDEX(CARTAO_COMPRAS!$H:$H,INT((ROW()-2)/20)+2)+MOD(ROW()-2,20))</f>
        <v/>
      </c>
      <c r="F3514" s="0" t="str">
        <f aca="false">IF($A3514="","",INDEX(CARTAO_COMPRAS!$G:$G,INT((ROW()-2)/20)+2))</f>
        <v/>
      </c>
      <c r="G3514" s="5" t="str">
        <f aca="false">IF($A3514="","",INDEX(CARTAO_COMPRAS!$I:$I,INT((ROW()-2)/20)+2))</f>
        <v/>
      </c>
      <c r="H3514" s="4" t="str">
        <f aca="false">IF($A3514="","",EDATE(INDEX(CARTAO_COMPRAS!$J:$J,INT((ROW()-2)/20)+2),MOD(ROW()-2,20)))</f>
        <v/>
      </c>
      <c r="I3514" s="4" t="str">
        <f aca="false">IF($H3514="","",$H3514-WEEKDAY($H3514,2)+1)</f>
        <v/>
      </c>
      <c r="J3514" s="4" t="str">
        <f aca="false">IF($I3514="","",$I3514+6)</f>
        <v/>
      </c>
      <c r="K3514" s="6" t="str">
        <f aca="false">IF($H3514="","",DATE(YEAR($H3514),MONTH($H3514),1))</f>
        <v/>
      </c>
      <c r="L3514" s="0" t="str">
        <f aca="false">IF($A3514="","",INDEX(CARTAO_COMPRAS!$K:$K,INT((ROW()-2)/20)+2))</f>
        <v/>
      </c>
      <c r="M3514" s="0" t="str">
        <f aca="false">IF($A3514="","","Compra no cartão")</f>
        <v/>
      </c>
    </row>
    <row r="3515" customFormat="false" ht="13.5" hidden="false" customHeight="false" outlineLevel="0" collapsed="false">
      <c r="A3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5" s="0" t="str">
        <f aca="false">IF($A3515="","",INDEX(CARTAO_COMPRAS!$C:$C,INT((ROW()-2)/20)+2))</f>
        <v/>
      </c>
      <c r="C3515" s="0" t="str">
        <f aca="false">IF($A3515="","",INDEX(CARTAO_COMPRAS!$D:$D,INT((ROW()-2)/20)+2))</f>
        <v/>
      </c>
      <c r="D3515" s="0" t="str">
        <f aca="false">IF($A3515="","",INDEX(CARTAO_COMPRAS!$E:$E,INT((ROW()-2)/20)+2))</f>
        <v/>
      </c>
      <c r="E3515" s="0" t="str">
        <f aca="false">IF($A3515="","",INDEX(CARTAO_COMPRAS!$H:$H,INT((ROW()-2)/20)+2)+MOD(ROW()-2,20))</f>
        <v/>
      </c>
      <c r="F3515" s="0" t="str">
        <f aca="false">IF($A3515="","",INDEX(CARTAO_COMPRAS!$G:$G,INT((ROW()-2)/20)+2))</f>
        <v/>
      </c>
      <c r="G3515" s="5" t="str">
        <f aca="false">IF($A3515="","",INDEX(CARTAO_COMPRAS!$I:$I,INT((ROW()-2)/20)+2))</f>
        <v/>
      </c>
      <c r="H3515" s="4" t="str">
        <f aca="false">IF($A3515="","",EDATE(INDEX(CARTAO_COMPRAS!$J:$J,INT((ROW()-2)/20)+2),MOD(ROW()-2,20)))</f>
        <v/>
      </c>
      <c r="I3515" s="4" t="str">
        <f aca="false">IF($H3515="","",$H3515-WEEKDAY($H3515,2)+1)</f>
        <v/>
      </c>
      <c r="J3515" s="4" t="str">
        <f aca="false">IF($I3515="","",$I3515+6)</f>
        <v/>
      </c>
      <c r="K3515" s="6" t="str">
        <f aca="false">IF($H3515="","",DATE(YEAR($H3515),MONTH($H3515),1))</f>
        <v/>
      </c>
      <c r="L3515" s="0" t="str">
        <f aca="false">IF($A3515="","",INDEX(CARTAO_COMPRAS!$K:$K,INT((ROW()-2)/20)+2))</f>
        <v/>
      </c>
      <c r="M3515" s="0" t="str">
        <f aca="false">IF($A3515="","","Compra no cartão")</f>
        <v/>
      </c>
    </row>
    <row r="3516" customFormat="false" ht="13.5" hidden="false" customHeight="false" outlineLevel="0" collapsed="false">
      <c r="A3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6" s="0" t="str">
        <f aca="false">IF($A3516="","",INDEX(CARTAO_COMPRAS!$C:$C,INT((ROW()-2)/20)+2))</f>
        <v/>
      </c>
      <c r="C3516" s="0" t="str">
        <f aca="false">IF($A3516="","",INDEX(CARTAO_COMPRAS!$D:$D,INT((ROW()-2)/20)+2))</f>
        <v/>
      </c>
      <c r="D3516" s="0" t="str">
        <f aca="false">IF($A3516="","",INDEX(CARTAO_COMPRAS!$E:$E,INT((ROW()-2)/20)+2))</f>
        <v/>
      </c>
      <c r="E3516" s="0" t="str">
        <f aca="false">IF($A3516="","",INDEX(CARTAO_COMPRAS!$H:$H,INT((ROW()-2)/20)+2)+MOD(ROW()-2,20))</f>
        <v/>
      </c>
      <c r="F3516" s="0" t="str">
        <f aca="false">IF($A3516="","",INDEX(CARTAO_COMPRAS!$G:$G,INT((ROW()-2)/20)+2))</f>
        <v/>
      </c>
      <c r="G3516" s="5" t="str">
        <f aca="false">IF($A3516="","",INDEX(CARTAO_COMPRAS!$I:$I,INT((ROW()-2)/20)+2))</f>
        <v/>
      </c>
      <c r="H3516" s="4" t="str">
        <f aca="false">IF($A3516="","",EDATE(INDEX(CARTAO_COMPRAS!$J:$J,INT((ROW()-2)/20)+2),MOD(ROW()-2,20)))</f>
        <v/>
      </c>
      <c r="I3516" s="4" t="str">
        <f aca="false">IF($H3516="","",$H3516-WEEKDAY($H3516,2)+1)</f>
        <v/>
      </c>
      <c r="J3516" s="4" t="str">
        <f aca="false">IF($I3516="","",$I3516+6)</f>
        <v/>
      </c>
      <c r="K3516" s="6" t="str">
        <f aca="false">IF($H3516="","",DATE(YEAR($H3516),MONTH($H3516),1))</f>
        <v/>
      </c>
      <c r="L3516" s="0" t="str">
        <f aca="false">IF($A3516="","",INDEX(CARTAO_COMPRAS!$K:$K,INT((ROW()-2)/20)+2))</f>
        <v/>
      </c>
      <c r="M3516" s="0" t="str">
        <f aca="false">IF($A3516="","","Compra no cartão")</f>
        <v/>
      </c>
    </row>
    <row r="3517" customFormat="false" ht="13.5" hidden="false" customHeight="false" outlineLevel="0" collapsed="false">
      <c r="A3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7" s="0" t="str">
        <f aca="false">IF($A3517="","",INDEX(CARTAO_COMPRAS!$C:$C,INT((ROW()-2)/20)+2))</f>
        <v/>
      </c>
      <c r="C3517" s="0" t="str">
        <f aca="false">IF($A3517="","",INDEX(CARTAO_COMPRAS!$D:$D,INT((ROW()-2)/20)+2))</f>
        <v/>
      </c>
      <c r="D3517" s="0" t="str">
        <f aca="false">IF($A3517="","",INDEX(CARTAO_COMPRAS!$E:$E,INT((ROW()-2)/20)+2))</f>
        <v/>
      </c>
      <c r="E3517" s="0" t="str">
        <f aca="false">IF($A3517="","",INDEX(CARTAO_COMPRAS!$H:$H,INT((ROW()-2)/20)+2)+MOD(ROW()-2,20))</f>
        <v/>
      </c>
      <c r="F3517" s="0" t="str">
        <f aca="false">IF($A3517="","",INDEX(CARTAO_COMPRAS!$G:$G,INT((ROW()-2)/20)+2))</f>
        <v/>
      </c>
      <c r="G3517" s="5" t="str">
        <f aca="false">IF($A3517="","",INDEX(CARTAO_COMPRAS!$I:$I,INT((ROW()-2)/20)+2))</f>
        <v/>
      </c>
      <c r="H3517" s="4" t="str">
        <f aca="false">IF($A3517="","",EDATE(INDEX(CARTAO_COMPRAS!$J:$J,INT((ROW()-2)/20)+2),MOD(ROW()-2,20)))</f>
        <v/>
      </c>
      <c r="I3517" s="4" t="str">
        <f aca="false">IF($H3517="","",$H3517-WEEKDAY($H3517,2)+1)</f>
        <v/>
      </c>
      <c r="J3517" s="4" t="str">
        <f aca="false">IF($I3517="","",$I3517+6)</f>
        <v/>
      </c>
      <c r="K3517" s="6" t="str">
        <f aca="false">IF($H3517="","",DATE(YEAR($H3517),MONTH($H3517),1))</f>
        <v/>
      </c>
      <c r="L3517" s="0" t="str">
        <f aca="false">IF($A3517="","",INDEX(CARTAO_COMPRAS!$K:$K,INT((ROW()-2)/20)+2))</f>
        <v/>
      </c>
      <c r="M3517" s="0" t="str">
        <f aca="false">IF($A3517="","","Compra no cartão")</f>
        <v/>
      </c>
    </row>
    <row r="3518" customFormat="false" ht="13.5" hidden="false" customHeight="false" outlineLevel="0" collapsed="false">
      <c r="A3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8" s="0" t="str">
        <f aca="false">IF($A3518="","",INDEX(CARTAO_COMPRAS!$C:$C,INT((ROW()-2)/20)+2))</f>
        <v/>
      </c>
      <c r="C3518" s="0" t="str">
        <f aca="false">IF($A3518="","",INDEX(CARTAO_COMPRAS!$D:$D,INT((ROW()-2)/20)+2))</f>
        <v/>
      </c>
      <c r="D3518" s="0" t="str">
        <f aca="false">IF($A3518="","",INDEX(CARTAO_COMPRAS!$E:$E,INT((ROW()-2)/20)+2))</f>
        <v/>
      </c>
      <c r="E3518" s="0" t="str">
        <f aca="false">IF($A3518="","",INDEX(CARTAO_COMPRAS!$H:$H,INT((ROW()-2)/20)+2)+MOD(ROW()-2,20))</f>
        <v/>
      </c>
      <c r="F3518" s="0" t="str">
        <f aca="false">IF($A3518="","",INDEX(CARTAO_COMPRAS!$G:$G,INT((ROW()-2)/20)+2))</f>
        <v/>
      </c>
      <c r="G3518" s="5" t="str">
        <f aca="false">IF($A3518="","",INDEX(CARTAO_COMPRAS!$I:$I,INT((ROW()-2)/20)+2))</f>
        <v/>
      </c>
      <c r="H3518" s="4" t="str">
        <f aca="false">IF($A3518="","",EDATE(INDEX(CARTAO_COMPRAS!$J:$J,INT((ROW()-2)/20)+2),MOD(ROW()-2,20)))</f>
        <v/>
      </c>
      <c r="I3518" s="4" t="str">
        <f aca="false">IF($H3518="","",$H3518-WEEKDAY($H3518,2)+1)</f>
        <v/>
      </c>
      <c r="J3518" s="4" t="str">
        <f aca="false">IF($I3518="","",$I3518+6)</f>
        <v/>
      </c>
      <c r="K3518" s="6" t="str">
        <f aca="false">IF($H3518="","",DATE(YEAR($H3518),MONTH($H3518),1))</f>
        <v/>
      </c>
      <c r="L3518" s="0" t="str">
        <f aca="false">IF($A3518="","",INDEX(CARTAO_COMPRAS!$K:$K,INT((ROW()-2)/20)+2))</f>
        <v/>
      </c>
      <c r="M3518" s="0" t="str">
        <f aca="false">IF($A3518="","","Compra no cartão")</f>
        <v/>
      </c>
    </row>
    <row r="3519" customFormat="false" ht="13.5" hidden="false" customHeight="false" outlineLevel="0" collapsed="false">
      <c r="A3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19" s="0" t="str">
        <f aca="false">IF($A3519="","",INDEX(CARTAO_COMPRAS!$C:$C,INT((ROW()-2)/20)+2))</f>
        <v/>
      </c>
      <c r="C3519" s="0" t="str">
        <f aca="false">IF($A3519="","",INDEX(CARTAO_COMPRAS!$D:$D,INT((ROW()-2)/20)+2))</f>
        <v/>
      </c>
      <c r="D3519" s="0" t="str">
        <f aca="false">IF($A3519="","",INDEX(CARTAO_COMPRAS!$E:$E,INT((ROW()-2)/20)+2))</f>
        <v/>
      </c>
      <c r="E3519" s="0" t="str">
        <f aca="false">IF($A3519="","",INDEX(CARTAO_COMPRAS!$H:$H,INT((ROW()-2)/20)+2)+MOD(ROW()-2,20))</f>
        <v/>
      </c>
      <c r="F3519" s="0" t="str">
        <f aca="false">IF($A3519="","",INDEX(CARTAO_COMPRAS!$G:$G,INT((ROW()-2)/20)+2))</f>
        <v/>
      </c>
      <c r="G3519" s="5" t="str">
        <f aca="false">IF($A3519="","",INDEX(CARTAO_COMPRAS!$I:$I,INT((ROW()-2)/20)+2))</f>
        <v/>
      </c>
      <c r="H3519" s="4" t="str">
        <f aca="false">IF($A3519="","",EDATE(INDEX(CARTAO_COMPRAS!$J:$J,INT((ROW()-2)/20)+2),MOD(ROW()-2,20)))</f>
        <v/>
      </c>
      <c r="I3519" s="4" t="str">
        <f aca="false">IF($H3519="","",$H3519-WEEKDAY($H3519,2)+1)</f>
        <v/>
      </c>
      <c r="J3519" s="4" t="str">
        <f aca="false">IF($I3519="","",$I3519+6)</f>
        <v/>
      </c>
      <c r="K3519" s="6" t="str">
        <f aca="false">IF($H3519="","",DATE(YEAR($H3519),MONTH($H3519),1))</f>
        <v/>
      </c>
      <c r="L3519" s="0" t="str">
        <f aca="false">IF($A3519="","",INDEX(CARTAO_COMPRAS!$K:$K,INT((ROW()-2)/20)+2))</f>
        <v/>
      </c>
      <c r="M3519" s="0" t="str">
        <f aca="false">IF($A3519="","","Compra no cartão")</f>
        <v/>
      </c>
    </row>
    <row r="3520" customFormat="false" ht="13.5" hidden="false" customHeight="false" outlineLevel="0" collapsed="false">
      <c r="A3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0" s="0" t="str">
        <f aca="false">IF($A3520="","",INDEX(CARTAO_COMPRAS!$C:$C,INT((ROW()-2)/20)+2))</f>
        <v/>
      </c>
      <c r="C3520" s="0" t="str">
        <f aca="false">IF($A3520="","",INDEX(CARTAO_COMPRAS!$D:$D,INT((ROW()-2)/20)+2))</f>
        <v/>
      </c>
      <c r="D3520" s="0" t="str">
        <f aca="false">IF($A3520="","",INDEX(CARTAO_COMPRAS!$E:$E,INT((ROW()-2)/20)+2))</f>
        <v/>
      </c>
      <c r="E3520" s="0" t="str">
        <f aca="false">IF($A3520="","",INDEX(CARTAO_COMPRAS!$H:$H,INT((ROW()-2)/20)+2)+MOD(ROW()-2,20))</f>
        <v/>
      </c>
      <c r="F3520" s="0" t="str">
        <f aca="false">IF($A3520="","",INDEX(CARTAO_COMPRAS!$G:$G,INT((ROW()-2)/20)+2))</f>
        <v/>
      </c>
      <c r="G3520" s="5" t="str">
        <f aca="false">IF($A3520="","",INDEX(CARTAO_COMPRAS!$I:$I,INT((ROW()-2)/20)+2))</f>
        <v/>
      </c>
      <c r="H3520" s="4" t="str">
        <f aca="false">IF($A3520="","",EDATE(INDEX(CARTAO_COMPRAS!$J:$J,INT((ROW()-2)/20)+2),MOD(ROW()-2,20)))</f>
        <v/>
      </c>
      <c r="I3520" s="4" t="str">
        <f aca="false">IF($H3520="","",$H3520-WEEKDAY($H3520,2)+1)</f>
        <v/>
      </c>
      <c r="J3520" s="4" t="str">
        <f aca="false">IF($I3520="","",$I3520+6)</f>
        <v/>
      </c>
      <c r="K3520" s="6" t="str">
        <f aca="false">IF($H3520="","",DATE(YEAR($H3520),MONTH($H3520),1))</f>
        <v/>
      </c>
      <c r="L3520" s="0" t="str">
        <f aca="false">IF($A3520="","",INDEX(CARTAO_COMPRAS!$K:$K,INT((ROW()-2)/20)+2))</f>
        <v/>
      </c>
      <c r="M3520" s="0" t="str">
        <f aca="false">IF($A3520="","","Compra no cartão")</f>
        <v/>
      </c>
    </row>
    <row r="3521" customFormat="false" ht="13.5" hidden="false" customHeight="false" outlineLevel="0" collapsed="false">
      <c r="A3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1" s="0" t="str">
        <f aca="false">IF($A3521="","",INDEX(CARTAO_COMPRAS!$C:$C,INT((ROW()-2)/20)+2))</f>
        <v/>
      </c>
      <c r="C3521" s="0" t="str">
        <f aca="false">IF($A3521="","",INDEX(CARTAO_COMPRAS!$D:$D,INT((ROW()-2)/20)+2))</f>
        <v/>
      </c>
      <c r="D3521" s="0" t="str">
        <f aca="false">IF($A3521="","",INDEX(CARTAO_COMPRAS!$E:$E,INT((ROW()-2)/20)+2))</f>
        <v/>
      </c>
      <c r="E3521" s="0" t="str">
        <f aca="false">IF($A3521="","",INDEX(CARTAO_COMPRAS!$H:$H,INT((ROW()-2)/20)+2)+MOD(ROW()-2,20))</f>
        <v/>
      </c>
      <c r="F3521" s="0" t="str">
        <f aca="false">IF($A3521="","",INDEX(CARTAO_COMPRAS!$G:$G,INT((ROW()-2)/20)+2))</f>
        <v/>
      </c>
      <c r="G3521" s="5" t="str">
        <f aca="false">IF($A3521="","",INDEX(CARTAO_COMPRAS!$I:$I,INT((ROW()-2)/20)+2))</f>
        <v/>
      </c>
      <c r="H3521" s="4" t="str">
        <f aca="false">IF($A3521="","",EDATE(INDEX(CARTAO_COMPRAS!$J:$J,INT((ROW()-2)/20)+2),MOD(ROW()-2,20)))</f>
        <v/>
      </c>
      <c r="I3521" s="4" t="str">
        <f aca="false">IF($H3521="","",$H3521-WEEKDAY($H3521,2)+1)</f>
        <v/>
      </c>
      <c r="J3521" s="4" t="str">
        <f aca="false">IF($I3521="","",$I3521+6)</f>
        <v/>
      </c>
      <c r="K3521" s="6" t="str">
        <f aca="false">IF($H3521="","",DATE(YEAR($H3521),MONTH($H3521),1))</f>
        <v/>
      </c>
      <c r="L3521" s="0" t="str">
        <f aca="false">IF($A3521="","",INDEX(CARTAO_COMPRAS!$K:$K,INT((ROW()-2)/20)+2))</f>
        <v/>
      </c>
      <c r="M3521" s="0" t="str">
        <f aca="false">IF($A3521="","","Compra no cartão")</f>
        <v/>
      </c>
    </row>
    <row r="3522" customFormat="false" ht="13.5" hidden="false" customHeight="false" outlineLevel="0" collapsed="false">
      <c r="A35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2" s="0" t="str">
        <f aca="false">IF($A3522="","",INDEX(CARTAO_COMPRAS!$C:$C,INT((ROW()-2)/20)+2))</f>
        <v/>
      </c>
      <c r="C3522" s="0" t="str">
        <f aca="false">IF($A3522="","",INDEX(CARTAO_COMPRAS!$D:$D,INT((ROW()-2)/20)+2))</f>
        <v/>
      </c>
      <c r="D3522" s="0" t="str">
        <f aca="false">IF($A3522="","",INDEX(CARTAO_COMPRAS!$E:$E,INT((ROW()-2)/20)+2))</f>
        <v/>
      </c>
      <c r="E3522" s="0" t="str">
        <f aca="false">IF($A3522="","",INDEX(CARTAO_COMPRAS!$H:$H,INT((ROW()-2)/20)+2)+MOD(ROW()-2,20))</f>
        <v/>
      </c>
      <c r="F3522" s="0" t="str">
        <f aca="false">IF($A3522="","",INDEX(CARTAO_COMPRAS!$G:$G,INT((ROW()-2)/20)+2))</f>
        <v/>
      </c>
      <c r="G3522" s="5" t="str">
        <f aca="false">IF($A3522="","",INDEX(CARTAO_COMPRAS!$I:$I,INT((ROW()-2)/20)+2))</f>
        <v/>
      </c>
      <c r="H3522" s="4" t="str">
        <f aca="false">IF($A3522="","",EDATE(INDEX(CARTAO_COMPRAS!$J:$J,INT((ROW()-2)/20)+2),MOD(ROW()-2,20)))</f>
        <v/>
      </c>
      <c r="I3522" s="4" t="str">
        <f aca="false">IF($H3522="","",$H3522-WEEKDAY($H3522,2)+1)</f>
        <v/>
      </c>
      <c r="J3522" s="4" t="str">
        <f aca="false">IF($I3522="","",$I3522+6)</f>
        <v/>
      </c>
      <c r="K3522" s="6" t="str">
        <f aca="false">IF($H3522="","",DATE(YEAR($H3522),MONTH($H3522),1))</f>
        <v/>
      </c>
      <c r="L3522" s="0" t="str">
        <f aca="false">IF($A3522="","",INDEX(CARTAO_COMPRAS!$K:$K,INT((ROW()-2)/20)+2))</f>
        <v/>
      </c>
      <c r="M3522" s="0" t="str">
        <f aca="false">IF($A3522="","","Compra no cartão")</f>
        <v/>
      </c>
    </row>
    <row r="3523" customFormat="false" ht="13.5" hidden="false" customHeight="false" outlineLevel="0" collapsed="false">
      <c r="A3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3" s="0" t="str">
        <f aca="false">IF($A3523="","",INDEX(CARTAO_COMPRAS!$C:$C,INT((ROW()-2)/20)+2))</f>
        <v/>
      </c>
      <c r="C3523" s="0" t="str">
        <f aca="false">IF($A3523="","",INDEX(CARTAO_COMPRAS!$D:$D,INT((ROW()-2)/20)+2))</f>
        <v/>
      </c>
      <c r="D3523" s="0" t="str">
        <f aca="false">IF($A3523="","",INDEX(CARTAO_COMPRAS!$E:$E,INT((ROW()-2)/20)+2))</f>
        <v/>
      </c>
      <c r="E3523" s="0" t="str">
        <f aca="false">IF($A3523="","",INDEX(CARTAO_COMPRAS!$H:$H,INT((ROW()-2)/20)+2)+MOD(ROW()-2,20))</f>
        <v/>
      </c>
      <c r="F3523" s="0" t="str">
        <f aca="false">IF($A3523="","",INDEX(CARTAO_COMPRAS!$G:$G,INT((ROW()-2)/20)+2))</f>
        <v/>
      </c>
      <c r="G3523" s="5" t="str">
        <f aca="false">IF($A3523="","",INDEX(CARTAO_COMPRAS!$I:$I,INT((ROW()-2)/20)+2))</f>
        <v/>
      </c>
      <c r="H3523" s="4" t="str">
        <f aca="false">IF($A3523="","",EDATE(INDEX(CARTAO_COMPRAS!$J:$J,INT((ROW()-2)/20)+2),MOD(ROW()-2,20)))</f>
        <v/>
      </c>
      <c r="I3523" s="4" t="str">
        <f aca="false">IF($H3523="","",$H3523-WEEKDAY($H3523,2)+1)</f>
        <v/>
      </c>
      <c r="J3523" s="4" t="str">
        <f aca="false">IF($I3523="","",$I3523+6)</f>
        <v/>
      </c>
      <c r="K3523" s="6" t="str">
        <f aca="false">IF($H3523="","",DATE(YEAR($H3523),MONTH($H3523),1))</f>
        <v/>
      </c>
      <c r="L3523" s="0" t="str">
        <f aca="false">IF($A3523="","",INDEX(CARTAO_COMPRAS!$K:$K,INT((ROW()-2)/20)+2))</f>
        <v/>
      </c>
      <c r="M3523" s="0" t="str">
        <f aca="false">IF($A3523="","","Compra no cartão")</f>
        <v/>
      </c>
    </row>
    <row r="3524" customFormat="false" ht="13.5" hidden="false" customHeight="false" outlineLevel="0" collapsed="false">
      <c r="A3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4" s="0" t="str">
        <f aca="false">IF($A3524="","",INDEX(CARTAO_COMPRAS!$C:$C,INT((ROW()-2)/20)+2))</f>
        <v/>
      </c>
      <c r="C3524" s="0" t="str">
        <f aca="false">IF($A3524="","",INDEX(CARTAO_COMPRAS!$D:$D,INT((ROW()-2)/20)+2))</f>
        <v/>
      </c>
      <c r="D3524" s="0" t="str">
        <f aca="false">IF($A3524="","",INDEX(CARTAO_COMPRAS!$E:$E,INT((ROW()-2)/20)+2))</f>
        <v/>
      </c>
      <c r="E3524" s="0" t="str">
        <f aca="false">IF($A3524="","",INDEX(CARTAO_COMPRAS!$H:$H,INT((ROW()-2)/20)+2)+MOD(ROW()-2,20))</f>
        <v/>
      </c>
      <c r="F3524" s="0" t="str">
        <f aca="false">IF($A3524="","",INDEX(CARTAO_COMPRAS!$G:$G,INT((ROW()-2)/20)+2))</f>
        <v/>
      </c>
      <c r="G3524" s="5" t="str">
        <f aca="false">IF($A3524="","",INDEX(CARTAO_COMPRAS!$I:$I,INT((ROW()-2)/20)+2))</f>
        <v/>
      </c>
      <c r="H3524" s="4" t="str">
        <f aca="false">IF($A3524="","",EDATE(INDEX(CARTAO_COMPRAS!$J:$J,INT((ROW()-2)/20)+2),MOD(ROW()-2,20)))</f>
        <v/>
      </c>
      <c r="I3524" s="4" t="str">
        <f aca="false">IF($H3524="","",$H3524-WEEKDAY($H3524,2)+1)</f>
        <v/>
      </c>
      <c r="J3524" s="4" t="str">
        <f aca="false">IF($I3524="","",$I3524+6)</f>
        <v/>
      </c>
      <c r="K3524" s="6" t="str">
        <f aca="false">IF($H3524="","",DATE(YEAR($H3524),MONTH($H3524),1))</f>
        <v/>
      </c>
      <c r="L3524" s="0" t="str">
        <f aca="false">IF($A3524="","",INDEX(CARTAO_COMPRAS!$K:$K,INT((ROW()-2)/20)+2))</f>
        <v/>
      </c>
      <c r="M3524" s="0" t="str">
        <f aca="false">IF($A3524="","","Compra no cartão")</f>
        <v/>
      </c>
    </row>
    <row r="3525" customFormat="false" ht="13.5" hidden="false" customHeight="false" outlineLevel="0" collapsed="false">
      <c r="A3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5" s="0" t="str">
        <f aca="false">IF($A3525="","",INDEX(CARTAO_COMPRAS!$C:$C,INT((ROW()-2)/20)+2))</f>
        <v/>
      </c>
      <c r="C3525" s="0" t="str">
        <f aca="false">IF($A3525="","",INDEX(CARTAO_COMPRAS!$D:$D,INT((ROW()-2)/20)+2))</f>
        <v/>
      </c>
      <c r="D3525" s="0" t="str">
        <f aca="false">IF($A3525="","",INDEX(CARTAO_COMPRAS!$E:$E,INT((ROW()-2)/20)+2))</f>
        <v/>
      </c>
      <c r="E3525" s="0" t="str">
        <f aca="false">IF($A3525="","",INDEX(CARTAO_COMPRAS!$H:$H,INT((ROW()-2)/20)+2)+MOD(ROW()-2,20))</f>
        <v/>
      </c>
      <c r="F3525" s="0" t="str">
        <f aca="false">IF($A3525="","",INDEX(CARTAO_COMPRAS!$G:$G,INT((ROW()-2)/20)+2))</f>
        <v/>
      </c>
      <c r="G3525" s="5" t="str">
        <f aca="false">IF($A3525="","",INDEX(CARTAO_COMPRAS!$I:$I,INT((ROW()-2)/20)+2))</f>
        <v/>
      </c>
      <c r="H3525" s="4" t="str">
        <f aca="false">IF($A3525="","",EDATE(INDEX(CARTAO_COMPRAS!$J:$J,INT((ROW()-2)/20)+2),MOD(ROW()-2,20)))</f>
        <v/>
      </c>
      <c r="I3525" s="4" t="str">
        <f aca="false">IF($H3525="","",$H3525-WEEKDAY($H3525,2)+1)</f>
        <v/>
      </c>
      <c r="J3525" s="4" t="str">
        <f aca="false">IF($I3525="","",$I3525+6)</f>
        <v/>
      </c>
      <c r="K3525" s="6" t="str">
        <f aca="false">IF($H3525="","",DATE(YEAR($H3525),MONTH($H3525),1))</f>
        <v/>
      </c>
      <c r="L3525" s="0" t="str">
        <f aca="false">IF($A3525="","",INDEX(CARTAO_COMPRAS!$K:$K,INT((ROW()-2)/20)+2))</f>
        <v/>
      </c>
      <c r="M3525" s="0" t="str">
        <f aca="false">IF($A3525="","","Compra no cartão")</f>
        <v/>
      </c>
    </row>
    <row r="3526" customFormat="false" ht="13.5" hidden="false" customHeight="false" outlineLevel="0" collapsed="false">
      <c r="A3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6" s="0" t="str">
        <f aca="false">IF($A3526="","",INDEX(CARTAO_COMPRAS!$C:$C,INT((ROW()-2)/20)+2))</f>
        <v/>
      </c>
      <c r="C3526" s="0" t="str">
        <f aca="false">IF($A3526="","",INDEX(CARTAO_COMPRAS!$D:$D,INT((ROW()-2)/20)+2))</f>
        <v/>
      </c>
      <c r="D3526" s="0" t="str">
        <f aca="false">IF($A3526="","",INDEX(CARTAO_COMPRAS!$E:$E,INT((ROW()-2)/20)+2))</f>
        <v/>
      </c>
      <c r="E3526" s="0" t="str">
        <f aca="false">IF($A3526="","",INDEX(CARTAO_COMPRAS!$H:$H,INT((ROW()-2)/20)+2)+MOD(ROW()-2,20))</f>
        <v/>
      </c>
      <c r="F3526" s="0" t="str">
        <f aca="false">IF($A3526="","",INDEX(CARTAO_COMPRAS!$G:$G,INT((ROW()-2)/20)+2))</f>
        <v/>
      </c>
      <c r="G3526" s="5" t="str">
        <f aca="false">IF($A3526="","",INDEX(CARTAO_COMPRAS!$I:$I,INT((ROW()-2)/20)+2))</f>
        <v/>
      </c>
      <c r="H3526" s="4" t="str">
        <f aca="false">IF($A3526="","",EDATE(INDEX(CARTAO_COMPRAS!$J:$J,INT((ROW()-2)/20)+2),MOD(ROW()-2,20)))</f>
        <v/>
      </c>
      <c r="I3526" s="4" t="str">
        <f aca="false">IF($H3526="","",$H3526-WEEKDAY($H3526,2)+1)</f>
        <v/>
      </c>
      <c r="J3526" s="4" t="str">
        <f aca="false">IF($I3526="","",$I3526+6)</f>
        <v/>
      </c>
      <c r="K3526" s="6" t="str">
        <f aca="false">IF($H3526="","",DATE(YEAR($H3526),MONTH($H3526),1))</f>
        <v/>
      </c>
      <c r="L3526" s="0" t="str">
        <f aca="false">IF($A3526="","",INDEX(CARTAO_COMPRAS!$K:$K,INT((ROW()-2)/20)+2))</f>
        <v/>
      </c>
      <c r="M3526" s="0" t="str">
        <f aca="false">IF($A3526="","","Compra no cartão")</f>
        <v/>
      </c>
    </row>
    <row r="3527" customFormat="false" ht="13.5" hidden="false" customHeight="false" outlineLevel="0" collapsed="false">
      <c r="A3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7" s="0" t="str">
        <f aca="false">IF($A3527="","",INDEX(CARTAO_COMPRAS!$C:$C,INT((ROW()-2)/20)+2))</f>
        <v/>
      </c>
      <c r="C3527" s="0" t="str">
        <f aca="false">IF($A3527="","",INDEX(CARTAO_COMPRAS!$D:$D,INT((ROW()-2)/20)+2))</f>
        <v/>
      </c>
      <c r="D3527" s="0" t="str">
        <f aca="false">IF($A3527="","",INDEX(CARTAO_COMPRAS!$E:$E,INT((ROW()-2)/20)+2))</f>
        <v/>
      </c>
      <c r="E3527" s="0" t="str">
        <f aca="false">IF($A3527="","",INDEX(CARTAO_COMPRAS!$H:$H,INT((ROW()-2)/20)+2)+MOD(ROW()-2,20))</f>
        <v/>
      </c>
      <c r="F3527" s="0" t="str">
        <f aca="false">IF($A3527="","",INDEX(CARTAO_COMPRAS!$G:$G,INT((ROW()-2)/20)+2))</f>
        <v/>
      </c>
      <c r="G3527" s="5" t="str">
        <f aca="false">IF($A3527="","",INDEX(CARTAO_COMPRAS!$I:$I,INT((ROW()-2)/20)+2))</f>
        <v/>
      </c>
      <c r="H3527" s="4" t="str">
        <f aca="false">IF($A3527="","",EDATE(INDEX(CARTAO_COMPRAS!$J:$J,INT((ROW()-2)/20)+2),MOD(ROW()-2,20)))</f>
        <v/>
      </c>
      <c r="I3527" s="4" t="str">
        <f aca="false">IF($H3527="","",$H3527-WEEKDAY($H3527,2)+1)</f>
        <v/>
      </c>
      <c r="J3527" s="4" t="str">
        <f aca="false">IF($I3527="","",$I3527+6)</f>
        <v/>
      </c>
      <c r="K3527" s="6" t="str">
        <f aca="false">IF($H3527="","",DATE(YEAR($H3527),MONTH($H3527),1))</f>
        <v/>
      </c>
      <c r="L3527" s="0" t="str">
        <f aca="false">IF($A3527="","",INDEX(CARTAO_COMPRAS!$K:$K,INT((ROW()-2)/20)+2))</f>
        <v/>
      </c>
      <c r="M3527" s="0" t="str">
        <f aca="false">IF($A3527="","","Compra no cartão")</f>
        <v/>
      </c>
    </row>
    <row r="3528" customFormat="false" ht="13.5" hidden="false" customHeight="false" outlineLevel="0" collapsed="false">
      <c r="A3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8" s="0" t="str">
        <f aca="false">IF($A3528="","",INDEX(CARTAO_COMPRAS!$C:$C,INT((ROW()-2)/20)+2))</f>
        <v/>
      </c>
      <c r="C3528" s="0" t="str">
        <f aca="false">IF($A3528="","",INDEX(CARTAO_COMPRAS!$D:$D,INT((ROW()-2)/20)+2))</f>
        <v/>
      </c>
      <c r="D3528" s="0" t="str">
        <f aca="false">IF($A3528="","",INDEX(CARTAO_COMPRAS!$E:$E,INT((ROW()-2)/20)+2))</f>
        <v/>
      </c>
      <c r="E3528" s="0" t="str">
        <f aca="false">IF($A3528="","",INDEX(CARTAO_COMPRAS!$H:$H,INT((ROW()-2)/20)+2)+MOD(ROW()-2,20))</f>
        <v/>
      </c>
      <c r="F3528" s="0" t="str">
        <f aca="false">IF($A3528="","",INDEX(CARTAO_COMPRAS!$G:$G,INT((ROW()-2)/20)+2))</f>
        <v/>
      </c>
      <c r="G3528" s="5" t="str">
        <f aca="false">IF($A3528="","",INDEX(CARTAO_COMPRAS!$I:$I,INT((ROW()-2)/20)+2))</f>
        <v/>
      </c>
      <c r="H3528" s="4" t="str">
        <f aca="false">IF($A3528="","",EDATE(INDEX(CARTAO_COMPRAS!$J:$J,INT((ROW()-2)/20)+2),MOD(ROW()-2,20)))</f>
        <v/>
      </c>
      <c r="I3528" s="4" t="str">
        <f aca="false">IF($H3528="","",$H3528-WEEKDAY($H3528,2)+1)</f>
        <v/>
      </c>
      <c r="J3528" s="4" t="str">
        <f aca="false">IF($I3528="","",$I3528+6)</f>
        <v/>
      </c>
      <c r="K3528" s="6" t="str">
        <f aca="false">IF($H3528="","",DATE(YEAR($H3528),MONTH($H3528),1))</f>
        <v/>
      </c>
      <c r="L3528" s="0" t="str">
        <f aca="false">IF($A3528="","",INDEX(CARTAO_COMPRAS!$K:$K,INT((ROW()-2)/20)+2))</f>
        <v/>
      </c>
      <c r="M3528" s="0" t="str">
        <f aca="false">IF($A3528="","","Compra no cartão")</f>
        <v/>
      </c>
    </row>
    <row r="3529" customFormat="false" ht="13.5" hidden="false" customHeight="false" outlineLevel="0" collapsed="false">
      <c r="A3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29" s="0" t="str">
        <f aca="false">IF($A3529="","",INDEX(CARTAO_COMPRAS!$C:$C,INT((ROW()-2)/20)+2))</f>
        <v/>
      </c>
      <c r="C3529" s="0" t="str">
        <f aca="false">IF($A3529="","",INDEX(CARTAO_COMPRAS!$D:$D,INT((ROW()-2)/20)+2))</f>
        <v/>
      </c>
      <c r="D3529" s="0" t="str">
        <f aca="false">IF($A3529="","",INDEX(CARTAO_COMPRAS!$E:$E,INT((ROW()-2)/20)+2))</f>
        <v/>
      </c>
      <c r="E3529" s="0" t="str">
        <f aca="false">IF($A3529="","",INDEX(CARTAO_COMPRAS!$H:$H,INT((ROW()-2)/20)+2)+MOD(ROW()-2,20))</f>
        <v/>
      </c>
      <c r="F3529" s="0" t="str">
        <f aca="false">IF($A3529="","",INDEX(CARTAO_COMPRAS!$G:$G,INT((ROW()-2)/20)+2))</f>
        <v/>
      </c>
      <c r="G3529" s="5" t="str">
        <f aca="false">IF($A3529="","",INDEX(CARTAO_COMPRAS!$I:$I,INT((ROW()-2)/20)+2))</f>
        <v/>
      </c>
      <c r="H3529" s="4" t="str">
        <f aca="false">IF($A3529="","",EDATE(INDEX(CARTAO_COMPRAS!$J:$J,INT((ROW()-2)/20)+2),MOD(ROW()-2,20)))</f>
        <v/>
      </c>
      <c r="I3529" s="4" t="str">
        <f aca="false">IF($H3529="","",$H3529-WEEKDAY($H3529,2)+1)</f>
        <v/>
      </c>
      <c r="J3529" s="4" t="str">
        <f aca="false">IF($I3529="","",$I3529+6)</f>
        <v/>
      </c>
      <c r="K3529" s="6" t="str">
        <f aca="false">IF($H3529="","",DATE(YEAR($H3529),MONTH($H3529),1))</f>
        <v/>
      </c>
      <c r="L3529" s="0" t="str">
        <f aca="false">IF($A3529="","",INDEX(CARTAO_COMPRAS!$K:$K,INT((ROW()-2)/20)+2))</f>
        <v/>
      </c>
      <c r="M3529" s="0" t="str">
        <f aca="false">IF($A3529="","","Compra no cartão")</f>
        <v/>
      </c>
    </row>
    <row r="3530" customFormat="false" ht="13.5" hidden="false" customHeight="false" outlineLevel="0" collapsed="false">
      <c r="A3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0" s="0" t="str">
        <f aca="false">IF($A3530="","",INDEX(CARTAO_COMPRAS!$C:$C,INT((ROW()-2)/20)+2))</f>
        <v/>
      </c>
      <c r="C3530" s="0" t="str">
        <f aca="false">IF($A3530="","",INDEX(CARTAO_COMPRAS!$D:$D,INT((ROW()-2)/20)+2))</f>
        <v/>
      </c>
      <c r="D3530" s="0" t="str">
        <f aca="false">IF($A3530="","",INDEX(CARTAO_COMPRAS!$E:$E,INT((ROW()-2)/20)+2))</f>
        <v/>
      </c>
      <c r="E3530" s="0" t="str">
        <f aca="false">IF($A3530="","",INDEX(CARTAO_COMPRAS!$H:$H,INT((ROW()-2)/20)+2)+MOD(ROW()-2,20))</f>
        <v/>
      </c>
      <c r="F3530" s="0" t="str">
        <f aca="false">IF($A3530="","",INDEX(CARTAO_COMPRAS!$G:$G,INT((ROW()-2)/20)+2))</f>
        <v/>
      </c>
      <c r="G3530" s="5" t="str">
        <f aca="false">IF($A3530="","",INDEX(CARTAO_COMPRAS!$I:$I,INT((ROW()-2)/20)+2))</f>
        <v/>
      </c>
      <c r="H3530" s="4" t="str">
        <f aca="false">IF($A3530="","",EDATE(INDEX(CARTAO_COMPRAS!$J:$J,INT((ROW()-2)/20)+2),MOD(ROW()-2,20)))</f>
        <v/>
      </c>
      <c r="I3530" s="4" t="str">
        <f aca="false">IF($H3530="","",$H3530-WEEKDAY($H3530,2)+1)</f>
        <v/>
      </c>
      <c r="J3530" s="4" t="str">
        <f aca="false">IF($I3530="","",$I3530+6)</f>
        <v/>
      </c>
      <c r="K3530" s="6" t="str">
        <f aca="false">IF($H3530="","",DATE(YEAR($H3530),MONTH($H3530),1))</f>
        <v/>
      </c>
      <c r="L3530" s="0" t="str">
        <f aca="false">IF($A3530="","",INDEX(CARTAO_COMPRAS!$K:$K,INT((ROW()-2)/20)+2))</f>
        <v/>
      </c>
      <c r="M3530" s="0" t="str">
        <f aca="false">IF($A3530="","","Compra no cartão")</f>
        <v/>
      </c>
    </row>
    <row r="3531" customFormat="false" ht="13.5" hidden="false" customHeight="false" outlineLevel="0" collapsed="false">
      <c r="A3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1" s="0" t="str">
        <f aca="false">IF($A3531="","",INDEX(CARTAO_COMPRAS!$C:$C,INT((ROW()-2)/20)+2))</f>
        <v/>
      </c>
      <c r="C3531" s="0" t="str">
        <f aca="false">IF($A3531="","",INDEX(CARTAO_COMPRAS!$D:$D,INT((ROW()-2)/20)+2))</f>
        <v/>
      </c>
      <c r="D3531" s="0" t="str">
        <f aca="false">IF($A3531="","",INDEX(CARTAO_COMPRAS!$E:$E,INT((ROW()-2)/20)+2))</f>
        <v/>
      </c>
      <c r="E3531" s="0" t="str">
        <f aca="false">IF($A3531="","",INDEX(CARTAO_COMPRAS!$H:$H,INT((ROW()-2)/20)+2)+MOD(ROW()-2,20))</f>
        <v/>
      </c>
      <c r="F3531" s="0" t="str">
        <f aca="false">IF($A3531="","",INDEX(CARTAO_COMPRAS!$G:$G,INT((ROW()-2)/20)+2))</f>
        <v/>
      </c>
      <c r="G3531" s="5" t="str">
        <f aca="false">IF($A3531="","",INDEX(CARTAO_COMPRAS!$I:$I,INT((ROW()-2)/20)+2))</f>
        <v/>
      </c>
      <c r="H3531" s="4" t="str">
        <f aca="false">IF($A3531="","",EDATE(INDEX(CARTAO_COMPRAS!$J:$J,INT((ROW()-2)/20)+2),MOD(ROW()-2,20)))</f>
        <v/>
      </c>
      <c r="I3531" s="4" t="str">
        <f aca="false">IF($H3531="","",$H3531-WEEKDAY($H3531,2)+1)</f>
        <v/>
      </c>
      <c r="J3531" s="4" t="str">
        <f aca="false">IF($I3531="","",$I3531+6)</f>
        <v/>
      </c>
      <c r="K3531" s="6" t="str">
        <f aca="false">IF($H3531="","",DATE(YEAR($H3531),MONTH($H3531),1))</f>
        <v/>
      </c>
      <c r="L3531" s="0" t="str">
        <f aca="false">IF($A3531="","",INDEX(CARTAO_COMPRAS!$K:$K,INT((ROW()-2)/20)+2))</f>
        <v/>
      </c>
      <c r="M3531" s="0" t="str">
        <f aca="false">IF($A3531="","","Compra no cartão")</f>
        <v/>
      </c>
    </row>
    <row r="3532" customFormat="false" ht="13.5" hidden="false" customHeight="false" outlineLevel="0" collapsed="false">
      <c r="A3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2" s="0" t="str">
        <f aca="false">IF($A3532="","",INDEX(CARTAO_COMPRAS!$C:$C,INT((ROW()-2)/20)+2))</f>
        <v/>
      </c>
      <c r="C3532" s="0" t="str">
        <f aca="false">IF($A3532="","",INDEX(CARTAO_COMPRAS!$D:$D,INT((ROW()-2)/20)+2))</f>
        <v/>
      </c>
      <c r="D3532" s="0" t="str">
        <f aca="false">IF($A3532="","",INDEX(CARTAO_COMPRAS!$E:$E,INT((ROW()-2)/20)+2))</f>
        <v/>
      </c>
      <c r="E3532" s="0" t="str">
        <f aca="false">IF($A3532="","",INDEX(CARTAO_COMPRAS!$H:$H,INT((ROW()-2)/20)+2)+MOD(ROW()-2,20))</f>
        <v/>
      </c>
      <c r="F3532" s="0" t="str">
        <f aca="false">IF($A3532="","",INDEX(CARTAO_COMPRAS!$G:$G,INT((ROW()-2)/20)+2))</f>
        <v/>
      </c>
      <c r="G3532" s="5" t="str">
        <f aca="false">IF($A3532="","",INDEX(CARTAO_COMPRAS!$I:$I,INT((ROW()-2)/20)+2))</f>
        <v/>
      </c>
      <c r="H3532" s="4" t="str">
        <f aca="false">IF($A3532="","",EDATE(INDEX(CARTAO_COMPRAS!$J:$J,INT((ROW()-2)/20)+2),MOD(ROW()-2,20)))</f>
        <v/>
      </c>
      <c r="I3532" s="4" t="str">
        <f aca="false">IF($H3532="","",$H3532-WEEKDAY($H3532,2)+1)</f>
        <v/>
      </c>
      <c r="J3532" s="4" t="str">
        <f aca="false">IF($I3532="","",$I3532+6)</f>
        <v/>
      </c>
      <c r="K3532" s="6" t="str">
        <f aca="false">IF($H3532="","",DATE(YEAR($H3532),MONTH($H3532),1))</f>
        <v/>
      </c>
      <c r="L3532" s="0" t="str">
        <f aca="false">IF($A3532="","",INDEX(CARTAO_COMPRAS!$K:$K,INT((ROW()-2)/20)+2))</f>
        <v/>
      </c>
      <c r="M3532" s="0" t="str">
        <f aca="false">IF($A3532="","","Compra no cartão")</f>
        <v/>
      </c>
    </row>
    <row r="3533" customFormat="false" ht="13.5" hidden="false" customHeight="false" outlineLevel="0" collapsed="false">
      <c r="A3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3" s="0" t="str">
        <f aca="false">IF($A3533="","",INDEX(CARTAO_COMPRAS!$C:$C,INT((ROW()-2)/20)+2))</f>
        <v/>
      </c>
      <c r="C3533" s="0" t="str">
        <f aca="false">IF($A3533="","",INDEX(CARTAO_COMPRAS!$D:$D,INT((ROW()-2)/20)+2))</f>
        <v/>
      </c>
      <c r="D3533" s="0" t="str">
        <f aca="false">IF($A3533="","",INDEX(CARTAO_COMPRAS!$E:$E,INT((ROW()-2)/20)+2))</f>
        <v/>
      </c>
      <c r="E3533" s="0" t="str">
        <f aca="false">IF($A3533="","",INDEX(CARTAO_COMPRAS!$H:$H,INT((ROW()-2)/20)+2)+MOD(ROW()-2,20))</f>
        <v/>
      </c>
      <c r="F3533" s="0" t="str">
        <f aca="false">IF($A3533="","",INDEX(CARTAO_COMPRAS!$G:$G,INT((ROW()-2)/20)+2))</f>
        <v/>
      </c>
      <c r="G3533" s="5" t="str">
        <f aca="false">IF($A3533="","",INDEX(CARTAO_COMPRAS!$I:$I,INT((ROW()-2)/20)+2))</f>
        <v/>
      </c>
      <c r="H3533" s="4" t="str">
        <f aca="false">IF($A3533="","",EDATE(INDEX(CARTAO_COMPRAS!$J:$J,INT((ROW()-2)/20)+2),MOD(ROW()-2,20)))</f>
        <v/>
      </c>
      <c r="I3533" s="4" t="str">
        <f aca="false">IF($H3533="","",$H3533-WEEKDAY($H3533,2)+1)</f>
        <v/>
      </c>
      <c r="J3533" s="4" t="str">
        <f aca="false">IF($I3533="","",$I3533+6)</f>
        <v/>
      </c>
      <c r="K3533" s="6" t="str">
        <f aca="false">IF($H3533="","",DATE(YEAR($H3533),MONTH($H3533),1))</f>
        <v/>
      </c>
      <c r="L3533" s="0" t="str">
        <f aca="false">IF($A3533="","",INDEX(CARTAO_COMPRAS!$K:$K,INT((ROW()-2)/20)+2))</f>
        <v/>
      </c>
      <c r="M3533" s="0" t="str">
        <f aca="false">IF($A3533="","","Compra no cartão")</f>
        <v/>
      </c>
    </row>
    <row r="3534" customFormat="false" ht="13.5" hidden="false" customHeight="false" outlineLevel="0" collapsed="false">
      <c r="A3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4" s="0" t="str">
        <f aca="false">IF($A3534="","",INDEX(CARTAO_COMPRAS!$C:$C,INT((ROW()-2)/20)+2))</f>
        <v/>
      </c>
      <c r="C3534" s="0" t="str">
        <f aca="false">IF($A3534="","",INDEX(CARTAO_COMPRAS!$D:$D,INT((ROW()-2)/20)+2))</f>
        <v/>
      </c>
      <c r="D3534" s="0" t="str">
        <f aca="false">IF($A3534="","",INDEX(CARTAO_COMPRAS!$E:$E,INT((ROW()-2)/20)+2))</f>
        <v/>
      </c>
      <c r="E3534" s="0" t="str">
        <f aca="false">IF($A3534="","",INDEX(CARTAO_COMPRAS!$H:$H,INT((ROW()-2)/20)+2)+MOD(ROW()-2,20))</f>
        <v/>
      </c>
      <c r="F3534" s="0" t="str">
        <f aca="false">IF($A3534="","",INDEX(CARTAO_COMPRAS!$G:$G,INT((ROW()-2)/20)+2))</f>
        <v/>
      </c>
      <c r="G3534" s="5" t="str">
        <f aca="false">IF($A3534="","",INDEX(CARTAO_COMPRAS!$I:$I,INT((ROW()-2)/20)+2))</f>
        <v/>
      </c>
      <c r="H3534" s="4" t="str">
        <f aca="false">IF($A3534="","",EDATE(INDEX(CARTAO_COMPRAS!$J:$J,INT((ROW()-2)/20)+2),MOD(ROW()-2,20)))</f>
        <v/>
      </c>
      <c r="I3534" s="4" t="str">
        <f aca="false">IF($H3534="","",$H3534-WEEKDAY($H3534,2)+1)</f>
        <v/>
      </c>
      <c r="J3534" s="4" t="str">
        <f aca="false">IF($I3534="","",$I3534+6)</f>
        <v/>
      </c>
      <c r="K3534" s="6" t="str">
        <f aca="false">IF($H3534="","",DATE(YEAR($H3534),MONTH($H3534),1))</f>
        <v/>
      </c>
      <c r="L3534" s="0" t="str">
        <f aca="false">IF($A3534="","",INDEX(CARTAO_COMPRAS!$K:$K,INT((ROW()-2)/20)+2))</f>
        <v/>
      </c>
      <c r="M3534" s="0" t="str">
        <f aca="false">IF($A3534="","","Compra no cartão")</f>
        <v/>
      </c>
    </row>
    <row r="3535" customFormat="false" ht="13.5" hidden="false" customHeight="false" outlineLevel="0" collapsed="false">
      <c r="A3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5" s="0" t="str">
        <f aca="false">IF($A3535="","",INDEX(CARTAO_COMPRAS!$C:$C,INT((ROW()-2)/20)+2))</f>
        <v/>
      </c>
      <c r="C3535" s="0" t="str">
        <f aca="false">IF($A3535="","",INDEX(CARTAO_COMPRAS!$D:$D,INT((ROW()-2)/20)+2))</f>
        <v/>
      </c>
      <c r="D3535" s="0" t="str">
        <f aca="false">IF($A3535="","",INDEX(CARTAO_COMPRAS!$E:$E,INT((ROW()-2)/20)+2))</f>
        <v/>
      </c>
      <c r="E3535" s="0" t="str">
        <f aca="false">IF($A3535="","",INDEX(CARTAO_COMPRAS!$H:$H,INT((ROW()-2)/20)+2)+MOD(ROW()-2,20))</f>
        <v/>
      </c>
      <c r="F3535" s="0" t="str">
        <f aca="false">IF($A3535="","",INDEX(CARTAO_COMPRAS!$G:$G,INT((ROW()-2)/20)+2))</f>
        <v/>
      </c>
      <c r="G3535" s="5" t="str">
        <f aca="false">IF($A3535="","",INDEX(CARTAO_COMPRAS!$I:$I,INT((ROW()-2)/20)+2))</f>
        <v/>
      </c>
      <c r="H3535" s="4" t="str">
        <f aca="false">IF($A3535="","",EDATE(INDEX(CARTAO_COMPRAS!$J:$J,INT((ROW()-2)/20)+2),MOD(ROW()-2,20)))</f>
        <v/>
      </c>
      <c r="I3535" s="4" t="str">
        <f aca="false">IF($H3535="","",$H3535-WEEKDAY($H3535,2)+1)</f>
        <v/>
      </c>
      <c r="J3535" s="4" t="str">
        <f aca="false">IF($I3535="","",$I3535+6)</f>
        <v/>
      </c>
      <c r="K3535" s="6" t="str">
        <f aca="false">IF($H3535="","",DATE(YEAR($H3535),MONTH($H3535),1))</f>
        <v/>
      </c>
      <c r="L3535" s="0" t="str">
        <f aca="false">IF($A3535="","",INDEX(CARTAO_COMPRAS!$K:$K,INT((ROW()-2)/20)+2))</f>
        <v/>
      </c>
      <c r="M3535" s="0" t="str">
        <f aca="false">IF($A3535="","","Compra no cartão")</f>
        <v/>
      </c>
    </row>
    <row r="3536" customFormat="false" ht="13.5" hidden="false" customHeight="false" outlineLevel="0" collapsed="false">
      <c r="A3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6" s="0" t="str">
        <f aca="false">IF($A3536="","",INDEX(CARTAO_COMPRAS!$C:$C,INT((ROW()-2)/20)+2))</f>
        <v/>
      </c>
      <c r="C3536" s="0" t="str">
        <f aca="false">IF($A3536="","",INDEX(CARTAO_COMPRAS!$D:$D,INT((ROW()-2)/20)+2))</f>
        <v/>
      </c>
      <c r="D3536" s="0" t="str">
        <f aca="false">IF($A3536="","",INDEX(CARTAO_COMPRAS!$E:$E,INT((ROW()-2)/20)+2))</f>
        <v/>
      </c>
      <c r="E3536" s="0" t="str">
        <f aca="false">IF($A3536="","",INDEX(CARTAO_COMPRAS!$H:$H,INT((ROW()-2)/20)+2)+MOD(ROW()-2,20))</f>
        <v/>
      </c>
      <c r="F3536" s="0" t="str">
        <f aca="false">IF($A3536="","",INDEX(CARTAO_COMPRAS!$G:$G,INT((ROW()-2)/20)+2))</f>
        <v/>
      </c>
      <c r="G3536" s="5" t="str">
        <f aca="false">IF($A3536="","",INDEX(CARTAO_COMPRAS!$I:$I,INT((ROW()-2)/20)+2))</f>
        <v/>
      </c>
      <c r="H3536" s="4" t="str">
        <f aca="false">IF($A3536="","",EDATE(INDEX(CARTAO_COMPRAS!$J:$J,INT((ROW()-2)/20)+2),MOD(ROW()-2,20)))</f>
        <v/>
      </c>
      <c r="I3536" s="4" t="str">
        <f aca="false">IF($H3536="","",$H3536-WEEKDAY($H3536,2)+1)</f>
        <v/>
      </c>
      <c r="J3536" s="4" t="str">
        <f aca="false">IF($I3536="","",$I3536+6)</f>
        <v/>
      </c>
      <c r="K3536" s="6" t="str">
        <f aca="false">IF($H3536="","",DATE(YEAR($H3536),MONTH($H3536),1))</f>
        <v/>
      </c>
      <c r="L3536" s="0" t="str">
        <f aca="false">IF($A3536="","",INDEX(CARTAO_COMPRAS!$K:$K,INT((ROW()-2)/20)+2))</f>
        <v/>
      </c>
      <c r="M3536" s="0" t="str">
        <f aca="false">IF($A3536="","","Compra no cartão")</f>
        <v/>
      </c>
    </row>
    <row r="3537" customFormat="false" ht="13.5" hidden="false" customHeight="false" outlineLevel="0" collapsed="false">
      <c r="A3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7" s="0" t="str">
        <f aca="false">IF($A3537="","",INDEX(CARTAO_COMPRAS!$C:$C,INT((ROW()-2)/20)+2))</f>
        <v/>
      </c>
      <c r="C3537" s="0" t="str">
        <f aca="false">IF($A3537="","",INDEX(CARTAO_COMPRAS!$D:$D,INT((ROW()-2)/20)+2))</f>
        <v/>
      </c>
      <c r="D3537" s="0" t="str">
        <f aca="false">IF($A3537="","",INDEX(CARTAO_COMPRAS!$E:$E,INT((ROW()-2)/20)+2))</f>
        <v/>
      </c>
      <c r="E3537" s="0" t="str">
        <f aca="false">IF($A3537="","",INDEX(CARTAO_COMPRAS!$H:$H,INT((ROW()-2)/20)+2)+MOD(ROW()-2,20))</f>
        <v/>
      </c>
      <c r="F3537" s="0" t="str">
        <f aca="false">IF($A3537="","",INDEX(CARTAO_COMPRAS!$G:$G,INT((ROW()-2)/20)+2))</f>
        <v/>
      </c>
      <c r="G3537" s="5" t="str">
        <f aca="false">IF($A3537="","",INDEX(CARTAO_COMPRAS!$I:$I,INT((ROW()-2)/20)+2))</f>
        <v/>
      </c>
      <c r="H3537" s="4" t="str">
        <f aca="false">IF($A3537="","",EDATE(INDEX(CARTAO_COMPRAS!$J:$J,INT((ROW()-2)/20)+2),MOD(ROW()-2,20)))</f>
        <v/>
      </c>
      <c r="I3537" s="4" t="str">
        <f aca="false">IF($H3537="","",$H3537-WEEKDAY($H3537,2)+1)</f>
        <v/>
      </c>
      <c r="J3537" s="4" t="str">
        <f aca="false">IF($I3537="","",$I3537+6)</f>
        <v/>
      </c>
      <c r="K3537" s="6" t="str">
        <f aca="false">IF($H3537="","",DATE(YEAR($H3537),MONTH($H3537),1))</f>
        <v/>
      </c>
      <c r="L3537" s="0" t="str">
        <f aca="false">IF($A3537="","",INDEX(CARTAO_COMPRAS!$K:$K,INT((ROW()-2)/20)+2))</f>
        <v/>
      </c>
      <c r="M3537" s="0" t="str">
        <f aca="false">IF($A3537="","","Compra no cartão")</f>
        <v/>
      </c>
    </row>
    <row r="3538" customFormat="false" ht="13.5" hidden="false" customHeight="false" outlineLevel="0" collapsed="false">
      <c r="A3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8" s="0" t="str">
        <f aca="false">IF($A3538="","",INDEX(CARTAO_COMPRAS!$C:$C,INT((ROW()-2)/20)+2))</f>
        <v/>
      </c>
      <c r="C3538" s="0" t="str">
        <f aca="false">IF($A3538="","",INDEX(CARTAO_COMPRAS!$D:$D,INT((ROW()-2)/20)+2))</f>
        <v/>
      </c>
      <c r="D3538" s="0" t="str">
        <f aca="false">IF($A3538="","",INDEX(CARTAO_COMPRAS!$E:$E,INT((ROW()-2)/20)+2))</f>
        <v/>
      </c>
      <c r="E3538" s="0" t="str">
        <f aca="false">IF($A3538="","",INDEX(CARTAO_COMPRAS!$H:$H,INT((ROW()-2)/20)+2)+MOD(ROW()-2,20))</f>
        <v/>
      </c>
      <c r="F3538" s="0" t="str">
        <f aca="false">IF($A3538="","",INDEX(CARTAO_COMPRAS!$G:$G,INT((ROW()-2)/20)+2))</f>
        <v/>
      </c>
      <c r="G3538" s="5" t="str">
        <f aca="false">IF($A3538="","",INDEX(CARTAO_COMPRAS!$I:$I,INT((ROW()-2)/20)+2))</f>
        <v/>
      </c>
      <c r="H3538" s="4" t="str">
        <f aca="false">IF($A3538="","",EDATE(INDEX(CARTAO_COMPRAS!$J:$J,INT((ROW()-2)/20)+2),MOD(ROW()-2,20)))</f>
        <v/>
      </c>
      <c r="I3538" s="4" t="str">
        <f aca="false">IF($H3538="","",$H3538-WEEKDAY($H3538,2)+1)</f>
        <v/>
      </c>
      <c r="J3538" s="4" t="str">
        <f aca="false">IF($I3538="","",$I3538+6)</f>
        <v/>
      </c>
      <c r="K3538" s="6" t="str">
        <f aca="false">IF($H3538="","",DATE(YEAR($H3538),MONTH($H3538),1))</f>
        <v/>
      </c>
      <c r="L3538" s="0" t="str">
        <f aca="false">IF($A3538="","",INDEX(CARTAO_COMPRAS!$K:$K,INT((ROW()-2)/20)+2))</f>
        <v/>
      </c>
      <c r="M3538" s="0" t="str">
        <f aca="false">IF($A3538="","","Compra no cartão")</f>
        <v/>
      </c>
    </row>
    <row r="3539" customFormat="false" ht="13.5" hidden="false" customHeight="false" outlineLevel="0" collapsed="false">
      <c r="A3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39" s="0" t="str">
        <f aca="false">IF($A3539="","",INDEX(CARTAO_COMPRAS!$C:$C,INT((ROW()-2)/20)+2))</f>
        <v/>
      </c>
      <c r="C3539" s="0" t="str">
        <f aca="false">IF($A3539="","",INDEX(CARTAO_COMPRAS!$D:$D,INT((ROW()-2)/20)+2))</f>
        <v/>
      </c>
      <c r="D3539" s="0" t="str">
        <f aca="false">IF($A3539="","",INDEX(CARTAO_COMPRAS!$E:$E,INT((ROW()-2)/20)+2))</f>
        <v/>
      </c>
      <c r="E3539" s="0" t="str">
        <f aca="false">IF($A3539="","",INDEX(CARTAO_COMPRAS!$H:$H,INT((ROW()-2)/20)+2)+MOD(ROW()-2,20))</f>
        <v/>
      </c>
      <c r="F3539" s="0" t="str">
        <f aca="false">IF($A3539="","",INDEX(CARTAO_COMPRAS!$G:$G,INT((ROW()-2)/20)+2))</f>
        <v/>
      </c>
      <c r="G3539" s="5" t="str">
        <f aca="false">IF($A3539="","",INDEX(CARTAO_COMPRAS!$I:$I,INT((ROW()-2)/20)+2))</f>
        <v/>
      </c>
      <c r="H3539" s="4" t="str">
        <f aca="false">IF($A3539="","",EDATE(INDEX(CARTAO_COMPRAS!$J:$J,INT((ROW()-2)/20)+2),MOD(ROW()-2,20)))</f>
        <v/>
      </c>
      <c r="I3539" s="4" t="str">
        <f aca="false">IF($H3539="","",$H3539-WEEKDAY($H3539,2)+1)</f>
        <v/>
      </c>
      <c r="J3539" s="4" t="str">
        <f aca="false">IF($I3539="","",$I3539+6)</f>
        <v/>
      </c>
      <c r="K3539" s="6" t="str">
        <f aca="false">IF($H3539="","",DATE(YEAR($H3539),MONTH($H3539),1))</f>
        <v/>
      </c>
      <c r="L3539" s="0" t="str">
        <f aca="false">IF($A3539="","",INDEX(CARTAO_COMPRAS!$K:$K,INT((ROW()-2)/20)+2))</f>
        <v/>
      </c>
      <c r="M3539" s="0" t="str">
        <f aca="false">IF($A3539="","","Compra no cartão")</f>
        <v/>
      </c>
    </row>
    <row r="3540" customFormat="false" ht="13.5" hidden="false" customHeight="false" outlineLevel="0" collapsed="false">
      <c r="A3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0" s="0" t="str">
        <f aca="false">IF($A3540="","",INDEX(CARTAO_COMPRAS!$C:$C,INT((ROW()-2)/20)+2))</f>
        <v/>
      </c>
      <c r="C3540" s="0" t="str">
        <f aca="false">IF($A3540="","",INDEX(CARTAO_COMPRAS!$D:$D,INT((ROW()-2)/20)+2))</f>
        <v/>
      </c>
      <c r="D3540" s="0" t="str">
        <f aca="false">IF($A3540="","",INDEX(CARTAO_COMPRAS!$E:$E,INT((ROW()-2)/20)+2))</f>
        <v/>
      </c>
      <c r="E3540" s="0" t="str">
        <f aca="false">IF($A3540="","",INDEX(CARTAO_COMPRAS!$H:$H,INT((ROW()-2)/20)+2)+MOD(ROW()-2,20))</f>
        <v/>
      </c>
      <c r="F3540" s="0" t="str">
        <f aca="false">IF($A3540="","",INDEX(CARTAO_COMPRAS!$G:$G,INT((ROW()-2)/20)+2))</f>
        <v/>
      </c>
      <c r="G3540" s="5" t="str">
        <f aca="false">IF($A3540="","",INDEX(CARTAO_COMPRAS!$I:$I,INT((ROW()-2)/20)+2))</f>
        <v/>
      </c>
      <c r="H3540" s="4" t="str">
        <f aca="false">IF($A3540="","",EDATE(INDEX(CARTAO_COMPRAS!$J:$J,INT((ROW()-2)/20)+2),MOD(ROW()-2,20)))</f>
        <v/>
      </c>
      <c r="I3540" s="4" t="str">
        <f aca="false">IF($H3540="","",$H3540-WEEKDAY($H3540,2)+1)</f>
        <v/>
      </c>
      <c r="J3540" s="4" t="str">
        <f aca="false">IF($I3540="","",$I3540+6)</f>
        <v/>
      </c>
      <c r="K3540" s="6" t="str">
        <f aca="false">IF($H3540="","",DATE(YEAR($H3540),MONTH($H3540),1))</f>
        <v/>
      </c>
      <c r="L3540" s="0" t="str">
        <f aca="false">IF($A3540="","",INDEX(CARTAO_COMPRAS!$K:$K,INT((ROW()-2)/20)+2))</f>
        <v/>
      </c>
      <c r="M3540" s="0" t="str">
        <f aca="false">IF($A3540="","","Compra no cartão")</f>
        <v/>
      </c>
    </row>
    <row r="3541" customFormat="false" ht="13.5" hidden="false" customHeight="false" outlineLevel="0" collapsed="false">
      <c r="A3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1" s="0" t="str">
        <f aca="false">IF($A3541="","",INDEX(CARTAO_COMPRAS!$C:$C,INT((ROW()-2)/20)+2))</f>
        <v/>
      </c>
      <c r="C3541" s="0" t="str">
        <f aca="false">IF($A3541="","",INDEX(CARTAO_COMPRAS!$D:$D,INT((ROW()-2)/20)+2))</f>
        <v/>
      </c>
      <c r="D3541" s="0" t="str">
        <f aca="false">IF($A3541="","",INDEX(CARTAO_COMPRAS!$E:$E,INT((ROW()-2)/20)+2))</f>
        <v/>
      </c>
      <c r="E3541" s="0" t="str">
        <f aca="false">IF($A3541="","",INDEX(CARTAO_COMPRAS!$H:$H,INT((ROW()-2)/20)+2)+MOD(ROW()-2,20))</f>
        <v/>
      </c>
      <c r="F3541" s="0" t="str">
        <f aca="false">IF($A3541="","",INDEX(CARTAO_COMPRAS!$G:$G,INT((ROW()-2)/20)+2))</f>
        <v/>
      </c>
      <c r="G3541" s="5" t="str">
        <f aca="false">IF($A3541="","",INDEX(CARTAO_COMPRAS!$I:$I,INT((ROW()-2)/20)+2))</f>
        <v/>
      </c>
      <c r="H3541" s="4" t="str">
        <f aca="false">IF($A3541="","",EDATE(INDEX(CARTAO_COMPRAS!$J:$J,INT((ROW()-2)/20)+2),MOD(ROW()-2,20)))</f>
        <v/>
      </c>
      <c r="I3541" s="4" t="str">
        <f aca="false">IF($H3541="","",$H3541-WEEKDAY($H3541,2)+1)</f>
        <v/>
      </c>
      <c r="J3541" s="4" t="str">
        <f aca="false">IF($I3541="","",$I3541+6)</f>
        <v/>
      </c>
      <c r="K3541" s="6" t="str">
        <f aca="false">IF($H3541="","",DATE(YEAR($H3541),MONTH($H3541),1))</f>
        <v/>
      </c>
      <c r="L3541" s="0" t="str">
        <f aca="false">IF($A3541="","",INDEX(CARTAO_COMPRAS!$K:$K,INT((ROW()-2)/20)+2))</f>
        <v/>
      </c>
      <c r="M3541" s="0" t="str">
        <f aca="false">IF($A3541="","","Compra no cartão")</f>
        <v/>
      </c>
    </row>
    <row r="3542" customFormat="false" ht="13.5" hidden="false" customHeight="false" outlineLevel="0" collapsed="false">
      <c r="A35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2" s="0" t="str">
        <f aca="false">IF($A3542="","",INDEX(CARTAO_COMPRAS!$C:$C,INT((ROW()-2)/20)+2))</f>
        <v/>
      </c>
      <c r="C3542" s="0" t="str">
        <f aca="false">IF($A3542="","",INDEX(CARTAO_COMPRAS!$D:$D,INT((ROW()-2)/20)+2))</f>
        <v/>
      </c>
      <c r="D3542" s="0" t="str">
        <f aca="false">IF($A3542="","",INDEX(CARTAO_COMPRAS!$E:$E,INT((ROW()-2)/20)+2))</f>
        <v/>
      </c>
      <c r="E3542" s="0" t="str">
        <f aca="false">IF($A3542="","",INDEX(CARTAO_COMPRAS!$H:$H,INT((ROW()-2)/20)+2)+MOD(ROW()-2,20))</f>
        <v/>
      </c>
      <c r="F3542" s="0" t="str">
        <f aca="false">IF($A3542="","",INDEX(CARTAO_COMPRAS!$G:$G,INT((ROW()-2)/20)+2))</f>
        <v/>
      </c>
      <c r="G3542" s="5" t="str">
        <f aca="false">IF($A3542="","",INDEX(CARTAO_COMPRAS!$I:$I,INT((ROW()-2)/20)+2))</f>
        <v/>
      </c>
      <c r="H3542" s="4" t="str">
        <f aca="false">IF($A3542="","",EDATE(INDEX(CARTAO_COMPRAS!$J:$J,INT((ROW()-2)/20)+2),MOD(ROW()-2,20)))</f>
        <v/>
      </c>
      <c r="I3542" s="4" t="str">
        <f aca="false">IF($H3542="","",$H3542-WEEKDAY($H3542,2)+1)</f>
        <v/>
      </c>
      <c r="J3542" s="4" t="str">
        <f aca="false">IF($I3542="","",$I3542+6)</f>
        <v/>
      </c>
      <c r="K3542" s="6" t="str">
        <f aca="false">IF($H3542="","",DATE(YEAR($H3542),MONTH($H3542),1))</f>
        <v/>
      </c>
      <c r="L3542" s="0" t="str">
        <f aca="false">IF($A3542="","",INDEX(CARTAO_COMPRAS!$K:$K,INT((ROW()-2)/20)+2))</f>
        <v/>
      </c>
      <c r="M3542" s="0" t="str">
        <f aca="false">IF($A3542="","","Compra no cartão")</f>
        <v/>
      </c>
    </row>
    <row r="3543" customFormat="false" ht="13.5" hidden="false" customHeight="false" outlineLevel="0" collapsed="false">
      <c r="A3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3" s="0" t="str">
        <f aca="false">IF($A3543="","",INDEX(CARTAO_COMPRAS!$C:$C,INT((ROW()-2)/20)+2))</f>
        <v/>
      </c>
      <c r="C3543" s="0" t="str">
        <f aca="false">IF($A3543="","",INDEX(CARTAO_COMPRAS!$D:$D,INT((ROW()-2)/20)+2))</f>
        <v/>
      </c>
      <c r="D3543" s="0" t="str">
        <f aca="false">IF($A3543="","",INDEX(CARTAO_COMPRAS!$E:$E,INT((ROW()-2)/20)+2))</f>
        <v/>
      </c>
      <c r="E3543" s="0" t="str">
        <f aca="false">IF($A3543="","",INDEX(CARTAO_COMPRAS!$H:$H,INT((ROW()-2)/20)+2)+MOD(ROW()-2,20))</f>
        <v/>
      </c>
      <c r="F3543" s="0" t="str">
        <f aca="false">IF($A3543="","",INDEX(CARTAO_COMPRAS!$G:$G,INT((ROW()-2)/20)+2))</f>
        <v/>
      </c>
      <c r="G3543" s="5" t="str">
        <f aca="false">IF($A3543="","",INDEX(CARTAO_COMPRAS!$I:$I,INT((ROW()-2)/20)+2))</f>
        <v/>
      </c>
      <c r="H3543" s="4" t="str">
        <f aca="false">IF($A3543="","",EDATE(INDEX(CARTAO_COMPRAS!$J:$J,INT((ROW()-2)/20)+2),MOD(ROW()-2,20)))</f>
        <v/>
      </c>
      <c r="I3543" s="4" t="str">
        <f aca="false">IF($H3543="","",$H3543-WEEKDAY($H3543,2)+1)</f>
        <v/>
      </c>
      <c r="J3543" s="4" t="str">
        <f aca="false">IF($I3543="","",$I3543+6)</f>
        <v/>
      </c>
      <c r="K3543" s="6" t="str">
        <f aca="false">IF($H3543="","",DATE(YEAR($H3543),MONTH($H3543),1))</f>
        <v/>
      </c>
      <c r="L3543" s="0" t="str">
        <f aca="false">IF($A3543="","",INDEX(CARTAO_COMPRAS!$K:$K,INT((ROW()-2)/20)+2))</f>
        <v/>
      </c>
      <c r="M3543" s="0" t="str">
        <f aca="false">IF($A3543="","","Compra no cartão")</f>
        <v/>
      </c>
    </row>
    <row r="3544" customFormat="false" ht="13.5" hidden="false" customHeight="false" outlineLevel="0" collapsed="false">
      <c r="A3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4" s="0" t="str">
        <f aca="false">IF($A3544="","",INDEX(CARTAO_COMPRAS!$C:$C,INT((ROW()-2)/20)+2))</f>
        <v/>
      </c>
      <c r="C3544" s="0" t="str">
        <f aca="false">IF($A3544="","",INDEX(CARTAO_COMPRAS!$D:$D,INT((ROW()-2)/20)+2))</f>
        <v/>
      </c>
      <c r="D3544" s="0" t="str">
        <f aca="false">IF($A3544="","",INDEX(CARTAO_COMPRAS!$E:$E,INT((ROW()-2)/20)+2))</f>
        <v/>
      </c>
      <c r="E3544" s="0" t="str">
        <f aca="false">IF($A3544="","",INDEX(CARTAO_COMPRAS!$H:$H,INT((ROW()-2)/20)+2)+MOD(ROW()-2,20))</f>
        <v/>
      </c>
      <c r="F3544" s="0" t="str">
        <f aca="false">IF($A3544="","",INDEX(CARTAO_COMPRAS!$G:$G,INT((ROW()-2)/20)+2))</f>
        <v/>
      </c>
      <c r="G3544" s="5" t="str">
        <f aca="false">IF($A3544="","",INDEX(CARTAO_COMPRAS!$I:$I,INT((ROW()-2)/20)+2))</f>
        <v/>
      </c>
      <c r="H3544" s="4" t="str">
        <f aca="false">IF($A3544="","",EDATE(INDEX(CARTAO_COMPRAS!$J:$J,INT((ROW()-2)/20)+2),MOD(ROW()-2,20)))</f>
        <v/>
      </c>
      <c r="I3544" s="4" t="str">
        <f aca="false">IF($H3544="","",$H3544-WEEKDAY($H3544,2)+1)</f>
        <v/>
      </c>
      <c r="J3544" s="4" t="str">
        <f aca="false">IF($I3544="","",$I3544+6)</f>
        <v/>
      </c>
      <c r="K3544" s="6" t="str">
        <f aca="false">IF($H3544="","",DATE(YEAR($H3544),MONTH($H3544),1))</f>
        <v/>
      </c>
      <c r="L3544" s="0" t="str">
        <f aca="false">IF($A3544="","",INDEX(CARTAO_COMPRAS!$K:$K,INT((ROW()-2)/20)+2))</f>
        <v/>
      </c>
      <c r="M3544" s="0" t="str">
        <f aca="false">IF($A3544="","","Compra no cartão")</f>
        <v/>
      </c>
    </row>
    <row r="3545" customFormat="false" ht="13.5" hidden="false" customHeight="false" outlineLevel="0" collapsed="false">
      <c r="A3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5" s="0" t="str">
        <f aca="false">IF($A3545="","",INDEX(CARTAO_COMPRAS!$C:$C,INT((ROW()-2)/20)+2))</f>
        <v/>
      </c>
      <c r="C3545" s="0" t="str">
        <f aca="false">IF($A3545="","",INDEX(CARTAO_COMPRAS!$D:$D,INT((ROW()-2)/20)+2))</f>
        <v/>
      </c>
      <c r="D3545" s="0" t="str">
        <f aca="false">IF($A3545="","",INDEX(CARTAO_COMPRAS!$E:$E,INT((ROW()-2)/20)+2))</f>
        <v/>
      </c>
      <c r="E3545" s="0" t="str">
        <f aca="false">IF($A3545="","",INDEX(CARTAO_COMPRAS!$H:$H,INT((ROW()-2)/20)+2)+MOD(ROW()-2,20))</f>
        <v/>
      </c>
      <c r="F3545" s="0" t="str">
        <f aca="false">IF($A3545="","",INDEX(CARTAO_COMPRAS!$G:$G,INT((ROW()-2)/20)+2))</f>
        <v/>
      </c>
      <c r="G3545" s="5" t="str">
        <f aca="false">IF($A3545="","",INDEX(CARTAO_COMPRAS!$I:$I,INT((ROW()-2)/20)+2))</f>
        <v/>
      </c>
      <c r="H3545" s="4" t="str">
        <f aca="false">IF($A3545="","",EDATE(INDEX(CARTAO_COMPRAS!$J:$J,INT((ROW()-2)/20)+2),MOD(ROW()-2,20)))</f>
        <v/>
      </c>
      <c r="I3545" s="4" t="str">
        <f aca="false">IF($H3545="","",$H3545-WEEKDAY($H3545,2)+1)</f>
        <v/>
      </c>
      <c r="J3545" s="4" t="str">
        <f aca="false">IF($I3545="","",$I3545+6)</f>
        <v/>
      </c>
      <c r="K3545" s="6" t="str">
        <f aca="false">IF($H3545="","",DATE(YEAR($H3545),MONTH($H3545),1))</f>
        <v/>
      </c>
      <c r="L3545" s="0" t="str">
        <f aca="false">IF($A3545="","",INDEX(CARTAO_COMPRAS!$K:$K,INT((ROW()-2)/20)+2))</f>
        <v/>
      </c>
      <c r="M3545" s="0" t="str">
        <f aca="false">IF($A3545="","","Compra no cartão")</f>
        <v/>
      </c>
    </row>
    <row r="3546" customFormat="false" ht="13.5" hidden="false" customHeight="false" outlineLevel="0" collapsed="false">
      <c r="A3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6" s="0" t="str">
        <f aca="false">IF($A3546="","",INDEX(CARTAO_COMPRAS!$C:$C,INT((ROW()-2)/20)+2))</f>
        <v/>
      </c>
      <c r="C3546" s="0" t="str">
        <f aca="false">IF($A3546="","",INDEX(CARTAO_COMPRAS!$D:$D,INT((ROW()-2)/20)+2))</f>
        <v/>
      </c>
      <c r="D3546" s="0" t="str">
        <f aca="false">IF($A3546="","",INDEX(CARTAO_COMPRAS!$E:$E,INT((ROW()-2)/20)+2))</f>
        <v/>
      </c>
      <c r="E3546" s="0" t="str">
        <f aca="false">IF($A3546="","",INDEX(CARTAO_COMPRAS!$H:$H,INT((ROW()-2)/20)+2)+MOD(ROW()-2,20))</f>
        <v/>
      </c>
      <c r="F3546" s="0" t="str">
        <f aca="false">IF($A3546="","",INDEX(CARTAO_COMPRAS!$G:$G,INT((ROW()-2)/20)+2))</f>
        <v/>
      </c>
      <c r="G3546" s="5" t="str">
        <f aca="false">IF($A3546="","",INDEX(CARTAO_COMPRAS!$I:$I,INT((ROW()-2)/20)+2))</f>
        <v/>
      </c>
      <c r="H3546" s="4" t="str">
        <f aca="false">IF($A3546="","",EDATE(INDEX(CARTAO_COMPRAS!$J:$J,INT((ROW()-2)/20)+2),MOD(ROW()-2,20)))</f>
        <v/>
      </c>
      <c r="I3546" s="4" t="str">
        <f aca="false">IF($H3546="","",$H3546-WEEKDAY($H3546,2)+1)</f>
        <v/>
      </c>
      <c r="J3546" s="4" t="str">
        <f aca="false">IF($I3546="","",$I3546+6)</f>
        <v/>
      </c>
      <c r="K3546" s="6" t="str">
        <f aca="false">IF($H3546="","",DATE(YEAR($H3546),MONTH($H3546),1))</f>
        <v/>
      </c>
      <c r="L3546" s="0" t="str">
        <f aca="false">IF($A3546="","",INDEX(CARTAO_COMPRAS!$K:$K,INT((ROW()-2)/20)+2))</f>
        <v/>
      </c>
      <c r="M3546" s="0" t="str">
        <f aca="false">IF($A3546="","","Compra no cartão")</f>
        <v/>
      </c>
    </row>
    <row r="3547" customFormat="false" ht="13.5" hidden="false" customHeight="false" outlineLevel="0" collapsed="false">
      <c r="A3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7" s="0" t="str">
        <f aca="false">IF($A3547="","",INDEX(CARTAO_COMPRAS!$C:$C,INT((ROW()-2)/20)+2))</f>
        <v/>
      </c>
      <c r="C3547" s="0" t="str">
        <f aca="false">IF($A3547="","",INDEX(CARTAO_COMPRAS!$D:$D,INT((ROW()-2)/20)+2))</f>
        <v/>
      </c>
      <c r="D3547" s="0" t="str">
        <f aca="false">IF($A3547="","",INDEX(CARTAO_COMPRAS!$E:$E,INT((ROW()-2)/20)+2))</f>
        <v/>
      </c>
      <c r="E3547" s="0" t="str">
        <f aca="false">IF($A3547="","",INDEX(CARTAO_COMPRAS!$H:$H,INT((ROW()-2)/20)+2)+MOD(ROW()-2,20))</f>
        <v/>
      </c>
      <c r="F3547" s="0" t="str">
        <f aca="false">IF($A3547="","",INDEX(CARTAO_COMPRAS!$G:$G,INT((ROW()-2)/20)+2))</f>
        <v/>
      </c>
      <c r="G3547" s="5" t="str">
        <f aca="false">IF($A3547="","",INDEX(CARTAO_COMPRAS!$I:$I,INT((ROW()-2)/20)+2))</f>
        <v/>
      </c>
      <c r="H3547" s="4" t="str">
        <f aca="false">IF($A3547="","",EDATE(INDEX(CARTAO_COMPRAS!$J:$J,INT((ROW()-2)/20)+2),MOD(ROW()-2,20)))</f>
        <v/>
      </c>
      <c r="I3547" s="4" t="str">
        <f aca="false">IF($H3547="","",$H3547-WEEKDAY($H3547,2)+1)</f>
        <v/>
      </c>
      <c r="J3547" s="4" t="str">
        <f aca="false">IF($I3547="","",$I3547+6)</f>
        <v/>
      </c>
      <c r="K3547" s="6" t="str">
        <f aca="false">IF($H3547="","",DATE(YEAR($H3547),MONTH($H3547),1))</f>
        <v/>
      </c>
      <c r="L3547" s="0" t="str">
        <f aca="false">IF($A3547="","",INDEX(CARTAO_COMPRAS!$K:$K,INT((ROW()-2)/20)+2))</f>
        <v/>
      </c>
      <c r="M3547" s="0" t="str">
        <f aca="false">IF($A3547="","","Compra no cartão")</f>
        <v/>
      </c>
    </row>
    <row r="3548" customFormat="false" ht="13.5" hidden="false" customHeight="false" outlineLevel="0" collapsed="false">
      <c r="A3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8" s="0" t="str">
        <f aca="false">IF($A3548="","",INDEX(CARTAO_COMPRAS!$C:$C,INT((ROW()-2)/20)+2))</f>
        <v/>
      </c>
      <c r="C3548" s="0" t="str">
        <f aca="false">IF($A3548="","",INDEX(CARTAO_COMPRAS!$D:$D,INT((ROW()-2)/20)+2))</f>
        <v/>
      </c>
      <c r="D3548" s="0" t="str">
        <f aca="false">IF($A3548="","",INDEX(CARTAO_COMPRAS!$E:$E,INT((ROW()-2)/20)+2))</f>
        <v/>
      </c>
      <c r="E3548" s="0" t="str">
        <f aca="false">IF($A3548="","",INDEX(CARTAO_COMPRAS!$H:$H,INT((ROW()-2)/20)+2)+MOD(ROW()-2,20))</f>
        <v/>
      </c>
      <c r="F3548" s="0" t="str">
        <f aca="false">IF($A3548="","",INDEX(CARTAO_COMPRAS!$G:$G,INT((ROW()-2)/20)+2))</f>
        <v/>
      </c>
      <c r="G3548" s="5" t="str">
        <f aca="false">IF($A3548="","",INDEX(CARTAO_COMPRAS!$I:$I,INT((ROW()-2)/20)+2))</f>
        <v/>
      </c>
      <c r="H3548" s="4" t="str">
        <f aca="false">IF($A3548="","",EDATE(INDEX(CARTAO_COMPRAS!$J:$J,INT((ROW()-2)/20)+2),MOD(ROW()-2,20)))</f>
        <v/>
      </c>
      <c r="I3548" s="4" t="str">
        <f aca="false">IF($H3548="","",$H3548-WEEKDAY($H3548,2)+1)</f>
        <v/>
      </c>
      <c r="J3548" s="4" t="str">
        <f aca="false">IF($I3548="","",$I3548+6)</f>
        <v/>
      </c>
      <c r="K3548" s="6" t="str">
        <f aca="false">IF($H3548="","",DATE(YEAR($H3548),MONTH($H3548),1))</f>
        <v/>
      </c>
      <c r="L3548" s="0" t="str">
        <f aca="false">IF($A3548="","",INDEX(CARTAO_COMPRAS!$K:$K,INT((ROW()-2)/20)+2))</f>
        <v/>
      </c>
      <c r="M3548" s="0" t="str">
        <f aca="false">IF($A3548="","","Compra no cartão")</f>
        <v/>
      </c>
    </row>
    <row r="3549" customFormat="false" ht="13.5" hidden="false" customHeight="false" outlineLevel="0" collapsed="false">
      <c r="A3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49" s="0" t="str">
        <f aca="false">IF($A3549="","",INDEX(CARTAO_COMPRAS!$C:$C,INT((ROW()-2)/20)+2))</f>
        <v/>
      </c>
      <c r="C3549" s="0" t="str">
        <f aca="false">IF($A3549="","",INDEX(CARTAO_COMPRAS!$D:$D,INT((ROW()-2)/20)+2))</f>
        <v/>
      </c>
      <c r="D3549" s="0" t="str">
        <f aca="false">IF($A3549="","",INDEX(CARTAO_COMPRAS!$E:$E,INT((ROW()-2)/20)+2))</f>
        <v/>
      </c>
      <c r="E3549" s="0" t="str">
        <f aca="false">IF($A3549="","",INDEX(CARTAO_COMPRAS!$H:$H,INT((ROW()-2)/20)+2)+MOD(ROW()-2,20))</f>
        <v/>
      </c>
      <c r="F3549" s="0" t="str">
        <f aca="false">IF($A3549="","",INDEX(CARTAO_COMPRAS!$G:$G,INT((ROW()-2)/20)+2))</f>
        <v/>
      </c>
      <c r="G3549" s="5" t="str">
        <f aca="false">IF($A3549="","",INDEX(CARTAO_COMPRAS!$I:$I,INT((ROW()-2)/20)+2))</f>
        <v/>
      </c>
      <c r="H3549" s="4" t="str">
        <f aca="false">IF($A3549="","",EDATE(INDEX(CARTAO_COMPRAS!$J:$J,INT((ROW()-2)/20)+2),MOD(ROW()-2,20)))</f>
        <v/>
      </c>
      <c r="I3549" s="4" t="str">
        <f aca="false">IF($H3549="","",$H3549-WEEKDAY($H3549,2)+1)</f>
        <v/>
      </c>
      <c r="J3549" s="4" t="str">
        <f aca="false">IF($I3549="","",$I3549+6)</f>
        <v/>
      </c>
      <c r="K3549" s="6" t="str">
        <f aca="false">IF($H3549="","",DATE(YEAR($H3549),MONTH($H3549),1))</f>
        <v/>
      </c>
      <c r="L3549" s="0" t="str">
        <f aca="false">IF($A3549="","",INDEX(CARTAO_COMPRAS!$K:$K,INT((ROW()-2)/20)+2))</f>
        <v/>
      </c>
      <c r="M3549" s="0" t="str">
        <f aca="false">IF($A3549="","","Compra no cartão")</f>
        <v/>
      </c>
    </row>
    <row r="3550" customFormat="false" ht="13.5" hidden="false" customHeight="false" outlineLevel="0" collapsed="false">
      <c r="A3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0" s="0" t="str">
        <f aca="false">IF($A3550="","",INDEX(CARTAO_COMPRAS!$C:$C,INT((ROW()-2)/20)+2))</f>
        <v/>
      </c>
      <c r="C3550" s="0" t="str">
        <f aca="false">IF($A3550="","",INDEX(CARTAO_COMPRAS!$D:$D,INT((ROW()-2)/20)+2))</f>
        <v/>
      </c>
      <c r="D3550" s="0" t="str">
        <f aca="false">IF($A3550="","",INDEX(CARTAO_COMPRAS!$E:$E,INT((ROW()-2)/20)+2))</f>
        <v/>
      </c>
      <c r="E3550" s="0" t="str">
        <f aca="false">IF($A3550="","",INDEX(CARTAO_COMPRAS!$H:$H,INT((ROW()-2)/20)+2)+MOD(ROW()-2,20))</f>
        <v/>
      </c>
      <c r="F3550" s="0" t="str">
        <f aca="false">IF($A3550="","",INDEX(CARTAO_COMPRAS!$G:$G,INT((ROW()-2)/20)+2))</f>
        <v/>
      </c>
      <c r="G3550" s="5" t="str">
        <f aca="false">IF($A3550="","",INDEX(CARTAO_COMPRAS!$I:$I,INT((ROW()-2)/20)+2))</f>
        <v/>
      </c>
      <c r="H3550" s="4" t="str">
        <f aca="false">IF($A3550="","",EDATE(INDEX(CARTAO_COMPRAS!$J:$J,INT((ROW()-2)/20)+2),MOD(ROW()-2,20)))</f>
        <v/>
      </c>
      <c r="I3550" s="4" t="str">
        <f aca="false">IF($H3550="","",$H3550-WEEKDAY($H3550,2)+1)</f>
        <v/>
      </c>
      <c r="J3550" s="4" t="str">
        <f aca="false">IF($I3550="","",$I3550+6)</f>
        <v/>
      </c>
      <c r="K3550" s="6" t="str">
        <f aca="false">IF($H3550="","",DATE(YEAR($H3550),MONTH($H3550),1))</f>
        <v/>
      </c>
      <c r="L3550" s="0" t="str">
        <f aca="false">IF($A3550="","",INDEX(CARTAO_COMPRAS!$K:$K,INT((ROW()-2)/20)+2))</f>
        <v/>
      </c>
      <c r="M3550" s="0" t="str">
        <f aca="false">IF($A3550="","","Compra no cartão")</f>
        <v/>
      </c>
    </row>
    <row r="3551" customFormat="false" ht="13.5" hidden="false" customHeight="false" outlineLevel="0" collapsed="false">
      <c r="A3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1" s="0" t="str">
        <f aca="false">IF($A3551="","",INDEX(CARTAO_COMPRAS!$C:$C,INT((ROW()-2)/20)+2))</f>
        <v/>
      </c>
      <c r="C3551" s="0" t="str">
        <f aca="false">IF($A3551="","",INDEX(CARTAO_COMPRAS!$D:$D,INT((ROW()-2)/20)+2))</f>
        <v/>
      </c>
      <c r="D3551" s="0" t="str">
        <f aca="false">IF($A3551="","",INDEX(CARTAO_COMPRAS!$E:$E,INT((ROW()-2)/20)+2))</f>
        <v/>
      </c>
      <c r="E3551" s="0" t="str">
        <f aca="false">IF($A3551="","",INDEX(CARTAO_COMPRAS!$H:$H,INT((ROW()-2)/20)+2)+MOD(ROW()-2,20))</f>
        <v/>
      </c>
      <c r="F3551" s="0" t="str">
        <f aca="false">IF($A3551="","",INDEX(CARTAO_COMPRAS!$G:$G,INT((ROW()-2)/20)+2))</f>
        <v/>
      </c>
      <c r="G3551" s="5" t="str">
        <f aca="false">IF($A3551="","",INDEX(CARTAO_COMPRAS!$I:$I,INT((ROW()-2)/20)+2))</f>
        <v/>
      </c>
      <c r="H3551" s="4" t="str">
        <f aca="false">IF($A3551="","",EDATE(INDEX(CARTAO_COMPRAS!$J:$J,INT((ROW()-2)/20)+2),MOD(ROW()-2,20)))</f>
        <v/>
      </c>
      <c r="I3551" s="4" t="str">
        <f aca="false">IF($H3551="","",$H3551-WEEKDAY($H3551,2)+1)</f>
        <v/>
      </c>
      <c r="J3551" s="4" t="str">
        <f aca="false">IF($I3551="","",$I3551+6)</f>
        <v/>
      </c>
      <c r="K3551" s="6" t="str">
        <f aca="false">IF($H3551="","",DATE(YEAR($H3551),MONTH($H3551),1))</f>
        <v/>
      </c>
      <c r="L3551" s="0" t="str">
        <f aca="false">IF($A3551="","",INDEX(CARTAO_COMPRAS!$K:$K,INT((ROW()-2)/20)+2))</f>
        <v/>
      </c>
      <c r="M3551" s="0" t="str">
        <f aca="false">IF($A3551="","","Compra no cartão")</f>
        <v/>
      </c>
    </row>
    <row r="3552" customFormat="false" ht="13.5" hidden="false" customHeight="false" outlineLevel="0" collapsed="false">
      <c r="A3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2" s="0" t="str">
        <f aca="false">IF($A3552="","",INDEX(CARTAO_COMPRAS!$C:$C,INT((ROW()-2)/20)+2))</f>
        <v/>
      </c>
      <c r="C3552" s="0" t="str">
        <f aca="false">IF($A3552="","",INDEX(CARTAO_COMPRAS!$D:$D,INT((ROW()-2)/20)+2))</f>
        <v/>
      </c>
      <c r="D3552" s="0" t="str">
        <f aca="false">IF($A3552="","",INDEX(CARTAO_COMPRAS!$E:$E,INT((ROW()-2)/20)+2))</f>
        <v/>
      </c>
      <c r="E3552" s="0" t="str">
        <f aca="false">IF($A3552="","",INDEX(CARTAO_COMPRAS!$H:$H,INT((ROW()-2)/20)+2)+MOD(ROW()-2,20))</f>
        <v/>
      </c>
      <c r="F3552" s="0" t="str">
        <f aca="false">IF($A3552="","",INDEX(CARTAO_COMPRAS!$G:$G,INT((ROW()-2)/20)+2))</f>
        <v/>
      </c>
      <c r="G3552" s="5" t="str">
        <f aca="false">IF($A3552="","",INDEX(CARTAO_COMPRAS!$I:$I,INT((ROW()-2)/20)+2))</f>
        <v/>
      </c>
      <c r="H3552" s="4" t="str">
        <f aca="false">IF($A3552="","",EDATE(INDEX(CARTAO_COMPRAS!$J:$J,INT((ROW()-2)/20)+2),MOD(ROW()-2,20)))</f>
        <v/>
      </c>
      <c r="I3552" s="4" t="str">
        <f aca="false">IF($H3552="","",$H3552-WEEKDAY($H3552,2)+1)</f>
        <v/>
      </c>
      <c r="J3552" s="4" t="str">
        <f aca="false">IF($I3552="","",$I3552+6)</f>
        <v/>
      </c>
      <c r="K3552" s="6" t="str">
        <f aca="false">IF($H3552="","",DATE(YEAR($H3552),MONTH($H3552),1))</f>
        <v/>
      </c>
      <c r="L3552" s="0" t="str">
        <f aca="false">IF($A3552="","",INDEX(CARTAO_COMPRAS!$K:$K,INT((ROW()-2)/20)+2))</f>
        <v/>
      </c>
      <c r="M3552" s="0" t="str">
        <f aca="false">IF($A3552="","","Compra no cartão")</f>
        <v/>
      </c>
    </row>
    <row r="3553" customFormat="false" ht="13.5" hidden="false" customHeight="false" outlineLevel="0" collapsed="false">
      <c r="A3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3" s="0" t="str">
        <f aca="false">IF($A3553="","",INDEX(CARTAO_COMPRAS!$C:$C,INT((ROW()-2)/20)+2))</f>
        <v/>
      </c>
      <c r="C3553" s="0" t="str">
        <f aca="false">IF($A3553="","",INDEX(CARTAO_COMPRAS!$D:$D,INT((ROW()-2)/20)+2))</f>
        <v/>
      </c>
      <c r="D3553" s="0" t="str">
        <f aca="false">IF($A3553="","",INDEX(CARTAO_COMPRAS!$E:$E,INT((ROW()-2)/20)+2))</f>
        <v/>
      </c>
      <c r="E3553" s="0" t="str">
        <f aca="false">IF($A3553="","",INDEX(CARTAO_COMPRAS!$H:$H,INT((ROW()-2)/20)+2)+MOD(ROW()-2,20))</f>
        <v/>
      </c>
      <c r="F3553" s="0" t="str">
        <f aca="false">IF($A3553="","",INDEX(CARTAO_COMPRAS!$G:$G,INT((ROW()-2)/20)+2))</f>
        <v/>
      </c>
      <c r="G3553" s="5" t="str">
        <f aca="false">IF($A3553="","",INDEX(CARTAO_COMPRAS!$I:$I,INT((ROW()-2)/20)+2))</f>
        <v/>
      </c>
      <c r="H3553" s="4" t="str">
        <f aca="false">IF($A3553="","",EDATE(INDEX(CARTAO_COMPRAS!$J:$J,INT((ROW()-2)/20)+2),MOD(ROW()-2,20)))</f>
        <v/>
      </c>
      <c r="I3553" s="4" t="str">
        <f aca="false">IF($H3553="","",$H3553-WEEKDAY($H3553,2)+1)</f>
        <v/>
      </c>
      <c r="J3553" s="4" t="str">
        <f aca="false">IF($I3553="","",$I3553+6)</f>
        <v/>
      </c>
      <c r="K3553" s="6" t="str">
        <f aca="false">IF($H3553="","",DATE(YEAR($H3553),MONTH($H3553),1))</f>
        <v/>
      </c>
      <c r="L3553" s="0" t="str">
        <f aca="false">IF($A3553="","",INDEX(CARTAO_COMPRAS!$K:$K,INT((ROW()-2)/20)+2))</f>
        <v/>
      </c>
      <c r="M3553" s="0" t="str">
        <f aca="false">IF($A3553="","","Compra no cartão")</f>
        <v/>
      </c>
    </row>
    <row r="3554" customFormat="false" ht="13.5" hidden="false" customHeight="false" outlineLevel="0" collapsed="false">
      <c r="A3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4" s="0" t="str">
        <f aca="false">IF($A3554="","",INDEX(CARTAO_COMPRAS!$C:$C,INT((ROW()-2)/20)+2))</f>
        <v/>
      </c>
      <c r="C3554" s="0" t="str">
        <f aca="false">IF($A3554="","",INDEX(CARTAO_COMPRAS!$D:$D,INT((ROW()-2)/20)+2))</f>
        <v/>
      </c>
      <c r="D3554" s="0" t="str">
        <f aca="false">IF($A3554="","",INDEX(CARTAO_COMPRAS!$E:$E,INT((ROW()-2)/20)+2))</f>
        <v/>
      </c>
      <c r="E3554" s="0" t="str">
        <f aca="false">IF($A3554="","",INDEX(CARTAO_COMPRAS!$H:$H,INT((ROW()-2)/20)+2)+MOD(ROW()-2,20))</f>
        <v/>
      </c>
      <c r="F3554" s="0" t="str">
        <f aca="false">IF($A3554="","",INDEX(CARTAO_COMPRAS!$G:$G,INT((ROW()-2)/20)+2))</f>
        <v/>
      </c>
      <c r="G3554" s="5" t="str">
        <f aca="false">IF($A3554="","",INDEX(CARTAO_COMPRAS!$I:$I,INT((ROW()-2)/20)+2))</f>
        <v/>
      </c>
      <c r="H3554" s="4" t="str">
        <f aca="false">IF($A3554="","",EDATE(INDEX(CARTAO_COMPRAS!$J:$J,INT((ROW()-2)/20)+2),MOD(ROW()-2,20)))</f>
        <v/>
      </c>
      <c r="I3554" s="4" t="str">
        <f aca="false">IF($H3554="","",$H3554-WEEKDAY($H3554,2)+1)</f>
        <v/>
      </c>
      <c r="J3554" s="4" t="str">
        <f aca="false">IF($I3554="","",$I3554+6)</f>
        <v/>
      </c>
      <c r="K3554" s="6" t="str">
        <f aca="false">IF($H3554="","",DATE(YEAR($H3554),MONTH($H3554),1))</f>
        <v/>
      </c>
      <c r="L3554" s="0" t="str">
        <f aca="false">IF($A3554="","",INDEX(CARTAO_COMPRAS!$K:$K,INT((ROW()-2)/20)+2))</f>
        <v/>
      </c>
      <c r="M3554" s="0" t="str">
        <f aca="false">IF($A3554="","","Compra no cartão")</f>
        <v/>
      </c>
    </row>
    <row r="3555" customFormat="false" ht="13.5" hidden="false" customHeight="false" outlineLevel="0" collapsed="false">
      <c r="A3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5" s="0" t="str">
        <f aca="false">IF($A3555="","",INDEX(CARTAO_COMPRAS!$C:$C,INT((ROW()-2)/20)+2))</f>
        <v/>
      </c>
      <c r="C3555" s="0" t="str">
        <f aca="false">IF($A3555="","",INDEX(CARTAO_COMPRAS!$D:$D,INT((ROW()-2)/20)+2))</f>
        <v/>
      </c>
      <c r="D3555" s="0" t="str">
        <f aca="false">IF($A3555="","",INDEX(CARTAO_COMPRAS!$E:$E,INT((ROW()-2)/20)+2))</f>
        <v/>
      </c>
      <c r="E3555" s="0" t="str">
        <f aca="false">IF($A3555="","",INDEX(CARTAO_COMPRAS!$H:$H,INT((ROW()-2)/20)+2)+MOD(ROW()-2,20))</f>
        <v/>
      </c>
      <c r="F3555" s="0" t="str">
        <f aca="false">IF($A3555="","",INDEX(CARTAO_COMPRAS!$G:$G,INT((ROW()-2)/20)+2))</f>
        <v/>
      </c>
      <c r="G3555" s="5" t="str">
        <f aca="false">IF($A3555="","",INDEX(CARTAO_COMPRAS!$I:$I,INT((ROW()-2)/20)+2))</f>
        <v/>
      </c>
      <c r="H3555" s="4" t="str">
        <f aca="false">IF($A3555="","",EDATE(INDEX(CARTAO_COMPRAS!$J:$J,INT((ROW()-2)/20)+2),MOD(ROW()-2,20)))</f>
        <v/>
      </c>
      <c r="I3555" s="4" t="str">
        <f aca="false">IF($H3555="","",$H3555-WEEKDAY($H3555,2)+1)</f>
        <v/>
      </c>
      <c r="J3555" s="4" t="str">
        <f aca="false">IF($I3555="","",$I3555+6)</f>
        <v/>
      </c>
      <c r="K3555" s="6" t="str">
        <f aca="false">IF($H3555="","",DATE(YEAR($H3555),MONTH($H3555),1))</f>
        <v/>
      </c>
      <c r="L3555" s="0" t="str">
        <f aca="false">IF($A3555="","",INDEX(CARTAO_COMPRAS!$K:$K,INT((ROW()-2)/20)+2))</f>
        <v/>
      </c>
      <c r="M3555" s="0" t="str">
        <f aca="false">IF($A3555="","","Compra no cartão")</f>
        <v/>
      </c>
    </row>
    <row r="3556" customFormat="false" ht="13.5" hidden="false" customHeight="false" outlineLevel="0" collapsed="false">
      <c r="A3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6" s="0" t="str">
        <f aca="false">IF($A3556="","",INDEX(CARTAO_COMPRAS!$C:$C,INT((ROW()-2)/20)+2))</f>
        <v/>
      </c>
      <c r="C3556" s="0" t="str">
        <f aca="false">IF($A3556="","",INDEX(CARTAO_COMPRAS!$D:$D,INT((ROW()-2)/20)+2))</f>
        <v/>
      </c>
      <c r="D3556" s="0" t="str">
        <f aca="false">IF($A3556="","",INDEX(CARTAO_COMPRAS!$E:$E,INT((ROW()-2)/20)+2))</f>
        <v/>
      </c>
      <c r="E3556" s="0" t="str">
        <f aca="false">IF($A3556="","",INDEX(CARTAO_COMPRAS!$H:$H,INT((ROW()-2)/20)+2)+MOD(ROW()-2,20))</f>
        <v/>
      </c>
      <c r="F3556" s="0" t="str">
        <f aca="false">IF($A3556="","",INDEX(CARTAO_COMPRAS!$G:$G,INT((ROW()-2)/20)+2))</f>
        <v/>
      </c>
      <c r="G3556" s="5" t="str">
        <f aca="false">IF($A3556="","",INDEX(CARTAO_COMPRAS!$I:$I,INT((ROW()-2)/20)+2))</f>
        <v/>
      </c>
      <c r="H3556" s="4" t="str">
        <f aca="false">IF($A3556="","",EDATE(INDEX(CARTAO_COMPRAS!$J:$J,INT((ROW()-2)/20)+2),MOD(ROW()-2,20)))</f>
        <v/>
      </c>
      <c r="I3556" s="4" t="str">
        <f aca="false">IF($H3556="","",$H3556-WEEKDAY($H3556,2)+1)</f>
        <v/>
      </c>
      <c r="J3556" s="4" t="str">
        <f aca="false">IF($I3556="","",$I3556+6)</f>
        <v/>
      </c>
      <c r="K3556" s="6" t="str">
        <f aca="false">IF($H3556="","",DATE(YEAR($H3556),MONTH($H3556),1))</f>
        <v/>
      </c>
      <c r="L3556" s="0" t="str">
        <f aca="false">IF($A3556="","",INDEX(CARTAO_COMPRAS!$K:$K,INT((ROW()-2)/20)+2))</f>
        <v/>
      </c>
      <c r="M3556" s="0" t="str">
        <f aca="false">IF($A3556="","","Compra no cartão")</f>
        <v/>
      </c>
    </row>
    <row r="3557" customFormat="false" ht="13.5" hidden="false" customHeight="false" outlineLevel="0" collapsed="false">
      <c r="A3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7" s="0" t="str">
        <f aca="false">IF($A3557="","",INDEX(CARTAO_COMPRAS!$C:$C,INT((ROW()-2)/20)+2))</f>
        <v/>
      </c>
      <c r="C3557" s="0" t="str">
        <f aca="false">IF($A3557="","",INDEX(CARTAO_COMPRAS!$D:$D,INT((ROW()-2)/20)+2))</f>
        <v/>
      </c>
      <c r="D3557" s="0" t="str">
        <f aca="false">IF($A3557="","",INDEX(CARTAO_COMPRAS!$E:$E,INT((ROW()-2)/20)+2))</f>
        <v/>
      </c>
      <c r="E3557" s="0" t="str">
        <f aca="false">IF($A3557="","",INDEX(CARTAO_COMPRAS!$H:$H,INT((ROW()-2)/20)+2)+MOD(ROW()-2,20))</f>
        <v/>
      </c>
      <c r="F3557" s="0" t="str">
        <f aca="false">IF($A3557="","",INDEX(CARTAO_COMPRAS!$G:$G,INT((ROW()-2)/20)+2))</f>
        <v/>
      </c>
      <c r="G3557" s="5" t="str">
        <f aca="false">IF($A3557="","",INDEX(CARTAO_COMPRAS!$I:$I,INT((ROW()-2)/20)+2))</f>
        <v/>
      </c>
      <c r="H3557" s="4" t="str">
        <f aca="false">IF($A3557="","",EDATE(INDEX(CARTAO_COMPRAS!$J:$J,INT((ROW()-2)/20)+2),MOD(ROW()-2,20)))</f>
        <v/>
      </c>
      <c r="I3557" s="4" t="str">
        <f aca="false">IF($H3557="","",$H3557-WEEKDAY($H3557,2)+1)</f>
        <v/>
      </c>
      <c r="J3557" s="4" t="str">
        <f aca="false">IF($I3557="","",$I3557+6)</f>
        <v/>
      </c>
      <c r="K3557" s="6" t="str">
        <f aca="false">IF($H3557="","",DATE(YEAR($H3557),MONTH($H3557),1))</f>
        <v/>
      </c>
      <c r="L3557" s="0" t="str">
        <f aca="false">IF($A3557="","",INDEX(CARTAO_COMPRAS!$K:$K,INT((ROW()-2)/20)+2))</f>
        <v/>
      </c>
      <c r="M3557" s="0" t="str">
        <f aca="false">IF($A3557="","","Compra no cartão")</f>
        <v/>
      </c>
    </row>
    <row r="3558" customFormat="false" ht="13.5" hidden="false" customHeight="false" outlineLevel="0" collapsed="false">
      <c r="A3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8" s="0" t="str">
        <f aca="false">IF($A3558="","",INDEX(CARTAO_COMPRAS!$C:$C,INT((ROW()-2)/20)+2))</f>
        <v/>
      </c>
      <c r="C3558" s="0" t="str">
        <f aca="false">IF($A3558="","",INDEX(CARTAO_COMPRAS!$D:$D,INT((ROW()-2)/20)+2))</f>
        <v/>
      </c>
      <c r="D3558" s="0" t="str">
        <f aca="false">IF($A3558="","",INDEX(CARTAO_COMPRAS!$E:$E,INT((ROW()-2)/20)+2))</f>
        <v/>
      </c>
      <c r="E3558" s="0" t="str">
        <f aca="false">IF($A3558="","",INDEX(CARTAO_COMPRAS!$H:$H,INT((ROW()-2)/20)+2)+MOD(ROW()-2,20))</f>
        <v/>
      </c>
      <c r="F3558" s="0" t="str">
        <f aca="false">IF($A3558="","",INDEX(CARTAO_COMPRAS!$G:$G,INT((ROW()-2)/20)+2))</f>
        <v/>
      </c>
      <c r="G3558" s="5" t="str">
        <f aca="false">IF($A3558="","",INDEX(CARTAO_COMPRAS!$I:$I,INT((ROW()-2)/20)+2))</f>
        <v/>
      </c>
      <c r="H3558" s="4" t="str">
        <f aca="false">IF($A3558="","",EDATE(INDEX(CARTAO_COMPRAS!$J:$J,INT((ROW()-2)/20)+2),MOD(ROW()-2,20)))</f>
        <v/>
      </c>
      <c r="I3558" s="4" t="str">
        <f aca="false">IF($H3558="","",$H3558-WEEKDAY($H3558,2)+1)</f>
        <v/>
      </c>
      <c r="J3558" s="4" t="str">
        <f aca="false">IF($I3558="","",$I3558+6)</f>
        <v/>
      </c>
      <c r="K3558" s="6" t="str">
        <f aca="false">IF($H3558="","",DATE(YEAR($H3558),MONTH($H3558),1))</f>
        <v/>
      </c>
      <c r="L3558" s="0" t="str">
        <f aca="false">IF($A3558="","",INDEX(CARTAO_COMPRAS!$K:$K,INT((ROW()-2)/20)+2))</f>
        <v/>
      </c>
      <c r="M3558" s="0" t="str">
        <f aca="false">IF($A3558="","","Compra no cartão")</f>
        <v/>
      </c>
    </row>
    <row r="3559" customFormat="false" ht="13.5" hidden="false" customHeight="false" outlineLevel="0" collapsed="false">
      <c r="A3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59" s="0" t="str">
        <f aca="false">IF($A3559="","",INDEX(CARTAO_COMPRAS!$C:$C,INT((ROW()-2)/20)+2))</f>
        <v/>
      </c>
      <c r="C3559" s="0" t="str">
        <f aca="false">IF($A3559="","",INDEX(CARTAO_COMPRAS!$D:$D,INT((ROW()-2)/20)+2))</f>
        <v/>
      </c>
      <c r="D3559" s="0" t="str">
        <f aca="false">IF($A3559="","",INDEX(CARTAO_COMPRAS!$E:$E,INT((ROW()-2)/20)+2))</f>
        <v/>
      </c>
      <c r="E3559" s="0" t="str">
        <f aca="false">IF($A3559="","",INDEX(CARTAO_COMPRAS!$H:$H,INT((ROW()-2)/20)+2)+MOD(ROW()-2,20))</f>
        <v/>
      </c>
      <c r="F3559" s="0" t="str">
        <f aca="false">IF($A3559="","",INDEX(CARTAO_COMPRAS!$G:$G,INT((ROW()-2)/20)+2))</f>
        <v/>
      </c>
      <c r="G3559" s="5" t="str">
        <f aca="false">IF($A3559="","",INDEX(CARTAO_COMPRAS!$I:$I,INT((ROW()-2)/20)+2))</f>
        <v/>
      </c>
      <c r="H3559" s="4" t="str">
        <f aca="false">IF($A3559="","",EDATE(INDEX(CARTAO_COMPRAS!$J:$J,INT((ROW()-2)/20)+2),MOD(ROW()-2,20)))</f>
        <v/>
      </c>
      <c r="I3559" s="4" t="str">
        <f aca="false">IF($H3559="","",$H3559-WEEKDAY($H3559,2)+1)</f>
        <v/>
      </c>
      <c r="J3559" s="4" t="str">
        <f aca="false">IF($I3559="","",$I3559+6)</f>
        <v/>
      </c>
      <c r="K3559" s="6" t="str">
        <f aca="false">IF($H3559="","",DATE(YEAR($H3559),MONTH($H3559),1))</f>
        <v/>
      </c>
      <c r="L3559" s="0" t="str">
        <f aca="false">IF($A3559="","",INDEX(CARTAO_COMPRAS!$K:$K,INT((ROW()-2)/20)+2))</f>
        <v/>
      </c>
      <c r="M3559" s="0" t="str">
        <f aca="false">IF($A3559="","","Compra no cartão")</f>
        <v/>
      </c>
    </row>
    <row r="3560" customFormat="false" ht="13.5" hidden="false" customHeight="false" outlineLevel="0" collapsed="false">
      <c r="A3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0" s="0" t="str">
        <f aca="false">IF($A3560="","",INDEX(CARTAO_COMPRAS!$C:$C,INT((ROW()-2)/20)+2))</f>
        <v/>
      </c>
      <c r="C3560" s="0" t="str">
        <f aca="false">IF($A3560="","",INDEX(CARTAO_COMPRAS!$D:$D,INT((ROW()-2)/20)+2))</f>
        <v/>
      </c>
      <c r="D3560" s="0" t="str">
        <f aca="false">IF($A3560="","",INDEX(CARTAO_COMPRAS!$E:$E,INT((ROW()-2)/20)+2))</f>
        <v/>
      </c>
      <c r="E3560" s="0" t="str">
        <f aca="false">IF($A3560="","",INDEX(CARTAO_COMPRAS!$H:$H,INT((ROW()-2)/20)+2)+MOD(ROW()-2,20))</f>
        <v/>
      </c>
      <c r="F3560" s="0" t="str">
        <f aca="false">IF($A3560="","",INDEX(CARTAO_COMPRAS!$G:$G,INT((ROW()-2)/20)+2))</f>
        <v/>
      </c>
      <c r="G3560" s="5" t="str">
        <f aca="false">IF($A3560="","",INDEX(CARTAO_COMPRAS!$I:$I,INT((ROW()-2)/20)+2))</f>
        <v/>
      </c>
      <c r="H3560" s="4" t="str">
        <f aca="false">IF($A3560="","",EDATE(INDEX(CARTAO_COMPRAS!$J:$J,INT((ROW()-2)/20)+2),MOD(ROW()-2,20)))</f>
        <v/>
      </c>
      <c r="I3560" s="4" t="str">
        <f aca="false">IF($H3560="","",$H3560-WEEKDAY($H3560,2)+1)</f>
        <v/>
      </c>
      <c r="J3560" s="4" t="str">
        <f aca="false">IF($I3560="","",$I3560+6)</f>
        <v/>
      </c>
      <c r="K3560" s="6" t="str">
        <f aca="false">IF($H3560="","",DATE(YEAR($H3560),MONTH($H3560),1))</f>
        <v/>
      </c>
      <c r="L3560" s="0" t="str">
        <f aca="false">IF($A3560="","",INDEX(CARTAO_COMPRAS!$K:$K,INT((ROW()-2)/20)+2))</f>
        <v/>
      </c>
      <c r="M3560" s="0" t="str">
        <f aca="false">IF($A3560="","","Compra no cartão")</f>
        <v/>
      </c>
    </row>
    <row r="3561" customFormat="false" ht="13.5" hidden="false" customHeight="false" outlineLevel="0" collapsed="false">
      <c r="A3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1" s="0" t="str">
        <f aca="false">IF($A3561="","",INDEX(CARTAO_COMPRAS!$C:$C,INT((ROW()-2)/20)+2))</f>
        <v/>
      </c>
      <c r="C3561" s="0" t="str">
        <f aca="false">IF($A3561="","",INDEX(CARTAO_COMPRAS!$D:$D,INT((ROW()-2)/20)+2))</f>
        <v/>
      </c>
      <c r="D3561" s="0" t="str">
        <f aca="false">IF($A3561="","",INDEX(CARTAO_COMPRAS!$E:$E,INT((ROW()-2)/20)+2))</f>
        <v/>
      </c>
      <c r="E3561" s="0" t="str">
        <f aca="false">IF($A3561="","",INDEX(CARTAO_COMPRAS!$H:$H,INT((ROW()-2)/20)+2)+MOD(ROW()-2,20))</f>
        <v/>
      </c>
      <c r="F3561" s="0" t="str">
        <f aca="false">IF($A3561="","",INDEX(CARTAO_COMPRAS!$G:$G,INT((ROW()-2)/20)+2))</f>
        <v/>
      </c>
      <c r="G3561" s="5" t="str">
        <f aca="false">IF($A3561="","",INDEX(CARTAO_COMPRAS!$I:$I,INT((ROW()-2)/20)+2))</f>
        <v/>
      </c>
      <c r="H3561" s="4" t="str">
        <f aca="false">IF($A3561="","",EDATE(INDEX(CARTAO_COMPRAS!$J:$J,INT((ROW()-2)/20)+2),MOD(ROW()-2,20)))</f>
        <v/>
      </c>
      <c r="I3561" s="4" t="str">
        <f aca="false">IF($H3561="","",$H3561-WEEKDAY($H3561,2)+1)</f>
        <v/>
      </c>
      <c r="J3561" s="4" t="str">
        <f aca="false">IF($I3561="","",$I3561+6)</f>
        <v/>
      </c>
      <c r="K3561" s="6" t="str">
        <f aca="false">IF($H3561="","",DATE(YEAR($H3561),MONTH($H3561),1))</f>
        <v/>
      </c>
      <c r="L3561" s="0" t="str">
        <f aca="false">IF($A3561="","",INDEX(CARTAO_COMPRAS!$K:$K,INT((ROW()-2)/20)+2))</f>
        <v/>
      </c>
      <c r="M3561" s="0" t="str">
        <f aca="false">IF($A3561="","","Compra no cartão")</f>
        <v/>
      </c>
    </row>
    <row r="3562" customFormat="false" ht="13.5" hidden="false" customHeight="false" outlineLevel="0" collapsed="false">
      <c r="A35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2" s="0" t="str">
        <f aca="false">IF($A3562="","",INDEX(CARTAO_COMPRAS!$C:$C,INT((ROW()-2)/20)+2))</f>
        <v/>
      </c>
      <c r="C3562" s="0" t="str">
        <f aca="false">IF($A3562="","",INDEX(CARTAO_COMPRAS!$D:$D,INT((ROW()-2)/20)+2))</f>
        <v/>
      </c>
      <c r="D3562" s="0" t="str">
        <f aca="false">IF($A3562="","",INDEX(CARTAO_COMPRAS!$E:$E,INT((ROW()-2)/20)+2))</f>
        <v/>
      </c>
      <c r="E3562" s="0" t="str">
        <f aca="false">IF($A3562="","",INDEX(CARTAO_COMPRAS!$H:$H,INT((ROW()-2)/20)+2)+MOD(ROW()-2,20))</f>
        <v/>
      </c>
      <c r="F3562" s="0" t="str">
        <f aca="false">IF($A3562="","",INDEX(CARTAO_COMPRAS!$G:$G,INT((ROW()-2)/20)+2))</f>
        <v/>
      </c>
      <c r="G3562" s="5" t="str">
        <f aca="false">IF($A3562="","",INDEX(CARTAO_COMPRAS!$I:$I,INT((ROW()-2)/20)+2))</f>
        <v/>
      </c>
      <c r="H3562" s="4" t="str">
        <f aca="false">IF($A3562="","",EDATE(INDEX(CARTAO_COMPRAS!$J:$J,INT((ROW()-2)/20)+2),MOD(ROW()-2,20)))</f>
        <v/>
      </c>
      <c r="I3562" s="4" t="str">
        <f aca="false">IF($H3562="","",$H3562-WEEKDAY($H3562,2)+1)</f>
        <v/>
      </c>
      <c r="J3562" s="4" t="str">
        <f aca="false">IF($I3562="","",$I3562+6)</f>
        <v/>
      </c>
      <c r="K3562" s="6" t="str">
        <f aca="false">IF($H3562="","",DATE(YEAR($H3562),MONTH($H3562),1))</f>
        <v/>
      </c>
      <c r="L3562" s="0" t="str">
        <f aca="false">IF($A3562="","",INDEX(CARTAO_COMPRAS!$K:$K,INT((ROW()-2)/20)+2))</f>
        <v/>
      </c>
      <c r="M3562" s="0" t="str">
        <f aca="false">IF($A3562="","","Compra no cartão")</f>
        <v/>
      </c>
    </row>
    <row r="3563" customFormat="false" ht="13.5" hidden="false" customHeight="false" outlineLevel="0" collapsed="false">
      <c r="A3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3" s="0" t="str">
        <f aca="false">IF($A3563="","",INDEX(CARTAO_COMPRAS!$C:$C,INT((ROW()-2)/20)+2))</f>
        <v/>
      </c>
      <c r="C3563" s="0" t="str">
        <f aca="false">IF($A3563="","",INDEX(CARTAO_COMPRAS!$D:$D,INT((ROW()-2)/20)+2))</f>
        <v/>
      </c>
      <c r="D3563" s="0" t="str">
        <f aca="false">IF($A3563="","",INDEX(CARTAO_COMPRAS!$E:$E,INT((ROW()-2)/20)+2))</f>
        <v/>
      </c>
      <c r="E3563" s="0" t="str">
        <f aca="false">IF($A3563="","",INDEX(CARTAO_COMPRAS!$H:$H,INT((ROW()-2)/20)+2)+MOD(ROW()-2,20))</f>
        <v/>
      </c>
      <c r="F3563" s="0" t="str">
        <f aca="false">IF($A3563="","",INDEX(CARTAO_COMPRAS!$G:$G,INT((ROW()-2)/20)+2))</f>
        <v/>
      </c>
      <c r="G3563" s="5" t="str">
        <f aca="false">IF($A3563="","",INDEX(CARTAO_COMPRAS!$I:$I,INT((ROW()-2)/20)+2))</f>
        <v/>
      </c>
      <c r="H3563" s="4" t="str">
        <f aca="false">IF($A3563="","",EDATE(INDEX(CARTAO_COMPRAS!$J:$J,INT((ROW()-2)/20)+2),MOD(ROW()-2,20)))</f>
        <v/>
      </c>
      <c r="I3563" s="4" t="str">
        <f aca="false">IF($H3563="","",$H3563-WEEKDAY($H3563,2)+1)</f>
        <v/>
      </c>
      <c r="J3563" s="4" t="str">
        <f aca="false">IF($I3563="","",$I3563+6)</f>
        <v/>
      </c>
      <c r="K3563" s="6" t="str">
        <f aca="false">IF($H3563="","",DATE(YEAR($H3563),MONTH($H3563),1))</f>
        <v/>
      </c>
      <c r="L3563" s="0" t="str">
        <f aca="false">IF($A3563="","",INDEX(CARTAO_COMPRAS!$K:$K,INT((ROW()-2)/20)+2))</f>
        <v/>
      </c>
      <c r="M3563" s="0" t="str">
        <f aca="false">IF($A3563="","","Compra no cartão")</f>
        <v/>
      </c>
    </row>
    <row r="3564" customFormat="false" ht="13.5" hidden="false" customHeight="false" outlineLevel="0" collapsed="false">
      <c r="A3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4" s="0" t="str">
        <f aca="false">IF($A3564="","",INDEX(CARTAO_COMPRAS!$C:$C,INT((ROW()-2)/20)+2))</f>
        <v/>
      </c>
      <c r="C3564" s="0" t="str">
        <f aca="false">IF($A3564="","",INDEX(CARTAO_COMPRAS!$D:$D,INT((ROW()-2)/20)+2))</f>
        <v/>
      </c>
      <c r="D3564" s="0" t="str">
        <f aca="false">IF($A3564="","",INDEX(CARTAO_COMPRAS!$E:$E,INT((ROW()-2)/20)+2))</f>
        <v/>
      </c>
      <c r="E3564" s="0" t="str">
        <f aca="false">IF($A3564="","",INDEX(CARTAO_COMPRAS!$H:$H,INT((ROW()-2)/20)+2)+MOD(ROW()-2,20))</f>
        <v/>
      </c>
      <c r="F3564" s="0" t="str">
        <f aca="false">IF($A3564="","",INDEX(CARTAO_COMPRAS!$G:$G,INT((ROW()-2)/20)+2))</f>
        <v/>
      </c>
      <c r="G3564" s="5" t="str">
        <f aca="false">IF($A3564="","",INDEX(CARTAO_COMPRAS!$I:$I,INT((ROW()-2)/20)+2))</f>
        <v/>
      </c>
      <c r="H3564" s="4" t="str">
        <f aca="false">IF($A3564="","",EDATE(INDEX(CARTAO_COMPRAS!$J:$J,INT((ROW()-2)/20)+2),MOD(ROW()-2,20)))</f>
        <v/>
      </c>
      <c r="I3564" s="4" t="str">
        <f aca="false">IF($H3564="","",$H3564-WEEKDAY($H3564,2)+1)</f>
        <v/>
      </c>
      <c r="J3564" s="4" t="str">
        <f aca="false">IF($I3564="","",$I3564+6)</f>
        <v/>
      </c>
      <c r="K3564" s="6" t="str">
        <f aca="false">IF($H3564="","",DATE(YEAR($H3564),MONTH($H3564),1))</f>
        <v/>
      </c>
      <c r="L3564" s="0" t="str">
        <f aca="false">IF($A3564="","",INDEX(CARTAO_COMPRAS!$K:$K,INT((ROW()-2)/20)+2))</f>
        <v/>
      </c>
      <c r="M3564" s="0" t="str">
        <f aca="false">IF($A3564="","","Compra no cartão")</f>
        <v/>
      </c>
    </row>
    <row r="3565" customFormat="false" ht="13.5" hidden="false" customHeight="false" outlineLevel="0" collapsed="false">
      <c r="A3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5" s="0" t="str">
        <f aca="false">IF($A3565="","",INDEX(CARTAO_COMPRAS!$C:$C,INT((ROW()-2)/20)+2))</f>
        <v/>
      </c>
      <c r="C3565" s="0" t="str">
        <f aca="false">IF($A3565="","",INDEX(CARTAO_COMPRAS!$D:$D,INT((ROW()-2)/20)+2))</f>
        <v/>
      </c>
      <c r="D3565" s="0" t="str">
        <f aca="false">IF($A3565="","",INDEX(CARTAO_COMPRAS!$E:$E,INT((ROW()-2)/20)+2))</f>
        <v/>
      </c>
      <c r="E3565" s="0" t="str">
        <f aca="false">IF($A3565="","",INDEX(CARTAO_COMPRAS!$H:$H,INT((ROW()-2)/20)+2)+MOD(ROW()-2,20))</f>
        <v/>
      </c>
      <c r="F3565" s="0" t="str">
        <f aca="false">IF($A3565="","",INDEX(CARTAO_COMPRAS!$G:$G,INT((ROW()-2)/20)+2))</f>
        <v/>
      </c>
      <c r="G3565" s="5" t="str">
        <f aca="false">IF($A3565="","",INDEX(CARTAO_COMPRAS!$I:$I,INT((ROW()-2)/20)+2))</f>
        <v/>
      </c>
      <c r="H3565" s="4" t="str">
        <f aca="false">IF($A3565="","",EDATE(INDEX(CARTAO_COMPRAS!$J:$J,INT((ROW()-2)/20)+2),MOD(ROW()-2,20)))</f>
        <v/>
      </c>
      <c r="I3565" s="4" t="str">
        <f aca="false">IF($H3565="","",$H3565-WEEKDAY($H3565,2)+1)</f>
        <v/>
      </c>
      <c r="J3565" s="4" t="str">
        <f aca="false">IF($I3565="","",$I3565+6)</f>
        <v/>
      </c>
      <c r="K3565" s="6" t="str">
        <f aca="false">IF($H3565="","",DATE(YEAR($H3565),MONTH($H3565),1))</f>
        <v/>
      </c>
      <c r="L3565" s="0" t="str">
        <f aca="false">IF($A3565="","",INDEX(CARTAO_COMPRAS!$K:$K,INT((ROW()-2)/20)+2))</f>
        <v/>
      </c>
      <c r="M3565" s="0" t="str">
        <f aca="false">IF($A3565="","","Compra no cartão")</f>
        <v/>
      </c>
    </row>
    <row r="3566" customFormat="false" ht="13.5" hidden="false" customHeight="false" outlineLevel="0" collapsed="false">
      <c r="A3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6" s="0" t="str">
        <f aca="false">IF($A3566="","",INDEX(CARTAO_COMPRAS!$C:$C,INT((ROW()-2)/20)+2))</f>
        <v/>
      </c>
      <c r="C3566" s="0" t="str">
        <f aca="false">IF($A3566="","",INDEX(CARTAO_COMPRAS!$D:$D,INT((ROW()-2)/20)+2))</f>
        <v/>
      </c>
      <c r="D3566" s="0" t="str">
        <f aca="false">IF($A3566="","",INDEX(CARTAO_COMPRAS!$E:$E,INT((ROW()-2)/20)+2))</f>
        <v/>
      </c>
      <c r="E3566" s="0" t="str">
        <f aca="false">IF($A3566="","",INDEX(CARTAO_COMPRAS!$H:$H,INT((ROW()-2)/20)+2)+MOD(ROW()-2,20))</f>
        <v/>
      </c>
      <c r="F3566" s="0" t="str">
        <f aca="false">IF($A3566="","",INDEX(CARTAO_COMPRAS!$G:$G,INT((ROW()-2)/20)+2))</f>
        <v/>
      </c>
      <c r="G3566" s="5" t="str">
        <f aca="false">IF($A3566="","",INDEX(CARTAO_COMPRAS!$I:$I,INT((ROW()-2)/20)+2))</f>
        <v/>
      </c>
      <c r="H3566" s="4" t="str">
        <f aca="false">IF($A3566="","",EDATE(INDEX(CARTAO_COMPRAS!$J:$J,INT((ROW()-2)/20)+2),MOD(ROW()-2,20)))</f>
        <v/>
      </c>
      <c r="I3566" s="4" t="str">
        <f aca="false">IF($H3566="","",$H3566-WEEKDAY($H3566,2)+1)</f>
        <v/>
      </c>
      <c r="J3566" s="4" t="str">
        <f aca="false">IF($I3566="","",$I3566+6)</f>
        <v/>
      </c>
      <c r="K3566" s="6" t="str">
        <f aca="false">IF($H3566="","",DATE(YEAR($H3566),MONTH($H3566),1))</f>
        <v/>
      </c>
      <c r="L3566" s="0" t="str">
        <f aca="false">IF($A3566="","",INDEX(CARTAO_COMPRAS!$K:$K,INT((ROW()-2)/20)+2))</f>
        <v/>
      </c>
      <c r="M3566" s="0" t="str">
        <f aca="false">IF($A3566="","","Compra no cartão")</f>
        <v/>
      </c>
    </row>
    <row r="3567" customFormat="false" ht="13.5" hidden="false" customHeight="false" outlineLevel="0" collapsed="false">
      <c r="A3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7" s="0" t="str">
        <f aca="false">IF($A3567="","",INDEX(CARTAO_COMPRAS!$C:$C,INT((ROW()-2)/20)+2))</f>
        <v/>
      </c>
      <c r="C3567" s="0" t="str">
        <f aca="false">IF($A3567="","",INDEX(CARTAO_COMPRAS!$D:$D,INT((ROW()-2)/20)+2))</f>
        <v/>
      </c>
      <c r="D3567" s="0" t="str">
        <f aca="false">IF($A3567="","",INDEX(CARTAO_COMPRAS!$E:$E,INT((ROW()-2)/20)+2))</f>
        <v/>
      </c>
      <c r="E3567" s="0" t="str">
        <f aca="false">IF($A3567="","",INDEX(CARTAO_COMPRAS!$H:$H,INT((ROW()-2)/20)+2)+MOD(ROW()-2,20))</f>
        <v/>
      </c>
      <c r="F3567" s="0" t="str">
        <f aca="false">IF($A3567="","",INDEX(CARTAO_COMPRAS!$G:$G,INT((ROW()-2)/20)+2))</f>
        <v/>
      </c>
      <c r="G3567" s="5" t="str">
        <f aca="false">IF($A3567="","",INDEX(CARTAO_COMPRAS!$I:$I,INT((ROW()-2)/20)+2))</f>
        <v/>
      </c>
      <c r="H3567" s="4" t="str">
        <f aca="false">IF($A3567="","",EDATE(INDEX(CARTAO_COMPRAS!$J:$J,INT((ROW()-2)/20)+2),MOD(ROW()-2,20)))</f>
        <v/>
      </c>
      <c r="I3567" s="4" t="str">
        <f aca="false">IF($H3567="","",$H3567-WEEKDAY($H3567,2)+1)</f>
        <v/>
      </c>
      <c r="J3567" s="4" t="str">
        <f aca="false">IF($I3567="","",$I3567+6)</f>
        <v/>
      </c>
      <c r="K3567" s="6" t="str">
        <f aca="false">IF($H3567="","",DATE(YEAR($H3567),MONTH($H3567),1))</f>
        <v/>
      </c>
      <c r="L3567" s="0" t="str">
        <f aca="false">IF($A3567="","",INDEX(CARTAO_COMPRAS!$K:$K,INT((ROW()-2)/20)+2))</f>
        <v/>
      </c>
      <c r="M3567" s="0" t="str">
        <f aca="false">IF($A3567="","","Compra no cartão")</f>
        <v/>
      </c>
    </row>
    <row r="3568" customFormat="false" ht="13.5" hidden="false" customHeight="false" outlineLevel="0" collapsed="false">
      <c r="A3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8" s="0" t="str">
        <f aca="false">IF($A3568="","",INDEX(CARTAO_COMPRAS!$C:$C,INT((ROW()-2)/20)+2))</f>
        <v/>
      </c>
      <c r="C3568" s="0" t="str">
        <f aca="false">IF($A3568="","",INDEX(CARTAO_COMPRAS!$D:$D,INT((ROW()-2)/20)+2))</f>
        <v/>
      </c>
      <c r="D3568" s="0" t="str">
        <f aca="false">IF($A3568="","",INDEX(CARTAO_COMPRAS!$E:$E,INT((ROW()-2)/20)+2))</f>
        <v/>
      </c>
      <c r="E3568" s="0" t="str">
        <f aca="false">IF($A3568="","",INDEX(CARTAO_COMPRAS!$H:$H,INT((ROW()-2)/20)+2)+MOD(ROW()-2,20))</f>
        <v/>
      </c>
      <c r="F3568" s="0" t="str">
        <f aca="false">IF($A3568="","",INDEX(CARTAO_COMPRAS!$G:$G,INT((ROW()-2)/20)+2))</f>
        <v/>
      </c>
      <c r="G3568" s="5" t="str">
        <f aca="false">IF($A3568="","",INDEX(CARTAO_COMPRAS!$I:$I,INT((ROW()-2)/20)+2))</f>
        <v/>
      </c>
      <c r="H3568" s="4" t="str">
        <f aca="false">IF($A3568="","",EDATE(INDEX(CARTAO_COMPRAS!$J:$J,INT((ROW()-2)/20)+2),MOD(ROW()-2,20)))</f>
        <v/>
      </c>
      <c r="I3568" s="4" t="str">
        <f aca="false">IF($H3568="","",$H3568-WEEKDAY($H3568,2)+1)</f>
        <v/>
      </c>
      <c r="J3568" s="4" t="str">
        <f aca="false">IF($I3568="","",$I3568+6)</f>
        <v/>
      </c>
      <c r="K3568" s="6" t="str">
        <f aca="false">IF($H3568="","",DATE(YEAR($H3568),MONTH($H3568),1))</f>
        <v/>
      </c>
      <c r="L3568" s="0" t="str">
        <f aca="false">IF($A3568="","",INDEX(CARTAO_COMPRAS!$K:$K,INT((ROW()-2)/20)+2))</f>
        <v/>
      </c>
      <c r="M3568" s="0" t="str">
        <f aca="false">IF($A3568="","","Compra no cartão")</f>
        <v/>
      </c>
    </row>
    <row r="3569" customFormat="false" ht="13.5" hidden="false" customHeight="false" outlineLevel="0" collapsed="false">
      <c r="A3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69" s="0" t="str">
        <f aca="false">IF($A3569="","",INDEX(CARTAO_COMPRAS!$C:$C,INT((ROW()-2)/20)+2))</f>
        <v/>
      </c>
      <c r="C3569" s="0" t="str">
        <f aca="false">IF($A3569="","",INDEX(CARTAO_COMPRAS!$D:$D,INT((ROW()-2)/20)+2))</f>
        <v/>
      </c>
      <c r="D3569" s="0" t="str">
        <f aca="false">IF($A3569="","",INDEX(CARTAO_COMPRAS!$E:$E,INT((ROW()-2)/20)+2))</f>
        <v/>
      </c>
      <c r="E3569" s="0" t="str">
        <f aca="false">IF($A3569="","",INDEX(CARTAO_COMPRAS!$H:$H,INT((ROW()-2)/20)+2)+MOD(ROW()-2,20))</f>
        <v/>
      </c>
      <c r="F3569" s="0" t="str">
        <f aca="false">IF($A3569="","",INDEX(CARTAO_COMPRAS!$G:$G,INT((ROW()-2)/20)+2))</f>
        <v/>
      </c>
      <c r="G3569" s="5" t="str">
        <f aca="false">IF($A3569="","",INDEX(CARTAO_COMPRAS!$I:$I,INT((ROW()-2)/20)+2))</f>
        <v/>
      </c>
      <c r="H3569" s="4" t="str">
        <f aca="false">IF($A3569="","",EDATE(INDEX(CARTAO_COMPRAS!$J:$J,INT((ROW()-2)/20)+2),MOD(ROW()-2,20)))</f>
        <v/>
      </c>
      <c r="I3569" s="4" t="str">
        <f aca="false">IF($H3569="","",$H3569-WEEKDAY($H3569,2)+1)</f>
        <v/>
      </c>
      <c r="J3569" s="4" t="str">
        <f aca="false">IF($I3569="","",$I3569+6)</f>
        <v/>
      </c>
      <c r="K3569" s="6" t="str">
        <f aca="false">IF($H3569="","",DATE(YEAR($H3569),MONTH($H3569),1))</f>
        <v/>
      </c>
      <c r="L3569" s="0" t="str">
        <f aca="false">IF($A3569="","",INDEX(CARTAO_COMPRAS!$K:$K,INT((ROW()-2)/20)+2))</f>
        <v/>
      </c>
      <c r="M3569" s="0" t="str">
        <f aca="false">IF($A3569="","","Compra no cartão")</f>
        <v/>
      </c>
    </row>
    <row r="3570" customFormat="false" ht="13.5" hidden="false" customHeight="false" outlineLevel="0" collapsed="false">
      <c r="A3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0" s="0" t="str">
        <f aca="false">IF($A3570="","",INDEX(CARTAO_COMPRAS!$C:$C,INT((ROW()-2)/20)+2))</f>
        <v/>
      </c>
      <c r="C3570" s="0" t="str">
        <f aca="false">IF($A3570="","",INDEX(CARTAO_COMPRAS!$D:$D,INT((ROW()-2)/20)+2))</f>
        <v/>
      </c>
      <c r="D3570" s="0" t="str">
        <f aca="false">IF($A3570="","",INDEX(CARTAO_COMPRAS!$E:$E,INT((ROW()-2)/20)+2))</f>
        <v/>
      </c>
      <c r="E3570" s="0" t="str">
        <f aca="false">IF($A3570="","",INDEX(CARTAO_COMPRAS!$H:$H,INT((ROW()-2)/20)+2)+MOD(ROW()-2,20))</f>
        <v/>
      </c>
      <c r="F3570" s="0" t="str">
        <f aca="false">IF($A3570="","",INDEX(CARTAO_COMPRAS!$G:$G,INT((ROW()-2)/20)+2))</f>
        <v/>
      </c>
      <c r="G3570" s="5" t="str">
        <f aca="false">IF($A3570="","",INDEX(CARTAO_COMPRAS!$I:$I,INT((ROW()-2)/20)+2))</f>
        <v/>
      </c>
      <c r="H3570" s="4" t="str">
        <f aca="false">IF($A3570="","",EDATE(INDEX(CARTAO_COMPRAS!$J:$J,INT((ROW()-2)/20)+2),MOD(ROW()-2,20)))</f>
        <v/>
      </c>
      <c r="I3570" s="4" t="str">
        <f aca="false">IF($H3570="","",$H3570-WEEKDAY($H3570,2)+1)</f>
        <v/>
      </c>
      <c r="J3570" s="4" t="str">
        <f aca="false">IF($I3570="","",$I3570+6)</f>
        <v/>
      </c>
      <c r="K3570" s="6" t="str">
        <f aca="false">IF($H3570="","",DATE(YEAR($H3570),MONTH($H3570),1))</f>
        <v/>
      </c>
      <c r="L3570" s="0" t="str">
        <f aca="false">IF($A3570="","",INDEX(CARTAO_COMPRAS!$K:$K,INT((ROW()-2)/20)+2))</f>
        <v/>
      </c>
      <c r="M3570" s="0" t="str">
        <f aca="false">IF($A3570="","","Compra no cartão")</f>
        <v/>
      </c>
    </row>
    <row r="3571" customFormat="false" ht="13.5" hidden="false" customHeight="false" outlineLevel="0" collapsed="false">
      <c r="A3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1" s="0" t="str">
        <f aca="false">IF($A3571="","",INDEX(CARTAO_COMPRAS!$C:$C,INT((ROW()-2)/20)+2))</f>
        <v/>
      </c>
      <c r="C3571" s="0" t="str">
        <f aca="false">IF($A3571="","",INDEX(CARTAO_COMPRAS!$D:$D,INT((ROW()-2)/20)+2))</f>
        <v/>
      </c>
      <c r="D3571" s="0" t="str">
        <f aca="false">IF($A3571="","",INDEX(CARTAO_COMPRAS!$E:$E,INT((ROW()-2)/20)+2))</f>
        <v/>
      </c>
      <c r="E3571" s="0" t="str">
        <f aca="false">IF($A3571="","",INDEX(CARTAO_COMPRAS!$H:$H,INT((ROW()-2)/20)+2)+MOD(ROW()-2,20))</f>
        <v/>
      </c>
      <c r="F3571" s="0" t="str">
        <f aca="false">IF($A3571="","",INDEX(CARTAO_COMPRAS!$G:$G,INT((ROW()-2)/20)+2))</f>
        <v/>
      </c>
      <c r="G3571" s="5" t="str">
        <f aca="false">IF($A3571="","",INDEX(CARTAO_COMPRAS!$I:$I,INT((ROW()-2)/20)+2))</f>
        <v/>
      </c>
      <c r="H3571" s="4" t="str">
        <f aca="false">IF($A3571="","",EDATE(INDEX(CARTAO_COMPRAS!$J:$J,INT((ROW()-2)/20)+2),MOD(ROW()-2,20)))</f>
        <v/>
      </c>
      <c r="I3571" s="4" t="str">
        <f aca="false">IF($H3571="","",$H3571-WEEKDAY($H3571,2)+1)</f>
        <v/>
      </c>
      <c r="J3571" s="4" t="str">
        <f aca="false">IF($I3571="","",$I3571+6)</f>
        <v/>
      </c>
      <c r="K3571" s="6" t="str">
        <f aca="false">IF($H3571="","",DATE(YEAR($H3571),MONTH($H3571),1))</f>
        <v/>
      </c>
      <c r="L3571" s="0" t="str">
        <f aca="false">IF($A3571="","",INDEX(CARTAO_COMPRAS!$K:$K,INT((ROW()-2)/20)+2))</f>
        <v/>
      </c>
      <c r="M3571" s="0" t="str">
        <f aca="false">IF($A3571="","","Compra no cartão")</f>
        <v/>
      </c>
    </row>
    <row r="3572" customFormat="false" ht="13.5" hidden="false" customHeight="false" outlineLevel="0" collapsed="false">
      <c r="A3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2" s="0" t="str">
        <f aca="false">IF($A3572="","",INDEX(CARTAO_COMPRAS!$C:$C,INT((ROW()-2)/20)+2))</f>
        <v/>
      </c>
      <c r="C3572" s="0" t="str">
        <f aca="false">IF($A3572="","",INDEX(CARTAO_COMPRAS!$D:$D,INT((ROW()-2)/20)+2))</f>
        <v/>
      </c>
      <c r="D3572" s="0" t="str">
        <f aca="false">IF($A3572="","",INDEX(CARTAO_COMPRAS!$E:$E,INT((ROW()-2)/20)+2))</f>
        <v/>
      </c>
      <c r="E3572" s="0" t="str">
        <f aca="false">IF($A3572="","",INDEX(CARTAO_COMPRAS!$H:$H,INT((ROW()-2)/20)+2)+MOD(ROW()-2,20))</f>
        <v/>
      </c>
      <c r="F3572" s="0" t="str">
        <f aca="false">IF($A3572="","",INDEX(CARTAO_COMPRAS!$G:$G,INT((ROW()-2)/20)+2))</f>
        <v/>
      </c>
      <c r="G3572" s="5" t="str">
        <f aca="false">IF($A3572="","",INDEX(CARTAO_COMPRAS!$I:$I,INT((ROW()-2)/20)+2))</f>
        <v/>
      </c>
      <c r="H3572" s="4" t="str">
        <f aca="false">IF($A3572="","",EDATE(INDEX(CARTAO_COMPRAS!$J:$J,INT((ROW()-2)/20)+2),MOD(ROW()-2,20)))</f>
        <v/>
      </c>
      <c r="I3572" s="4" t="str">
        <f aca="false">IF($H3572="","",$H3572-WEEKDAY($H3572,2)+1)</f>
        <v/>
      </c>
      <c r="J3572" s="4" t="str">
        <f aca="false">IF($I3572="","",$I3572+6)</f>
        <v/>
      </c>
      <c r="K3572" s="6" t="str">
        <f aca="false">IF($H3572="","",DATE(YEAR($H3572),MONTH($H3572),1))</f>
        <v/>
      </c>
      <c r="L3572" s="0" t="str">
        <f aca="false">IF($A3572="","",INDEX(CARTAO_COMPRAS!$K:$K,INT((ROW()-2)/20)+2))</f>
        <v/>
      </c>
      <c r="M3572" s="0" t="str">
        <f aca="false">IF($A3572="","","Compra no cartão")</f>
        <v/>
      </c>
    </row>
    <row r="3573" customFormat="false" ht="13.5" hidden="false" customHeight="false" outlineLevel="0" collapsed="false">
      <c r="A3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3" s="0" t="str">
        <f aca="false">IF($A3573="","",INDEX(CARTAO_COMPRAS!$C:$C,INT((ROW()-2)/20)+2))</f>
        <v/>
      </c>
      <c r="C3573" s="0" t="str">
        <f aca="false">IF($A3573="","",INDEX(CARTAO_COMPRAS!$D:$D,INT((ROW()-2)/20)+2))</f>
        <v/>
      </c>
      <c r="D3573" s="0" t="str">
        <f aca="false">IF($A3573="","",INDEX(CARTAO_COMPRAS!$E:$E,INT((ROW()-2)/20)+2))</f>
        <v/>
      </c>
      <c r="E3573" s="0" t="str">
        <f aca="false">IF($A3573="","",INDEX(CARTAO_COMPRAS!$H:$H,INT((ROW()-2)/20)+2)+MOD(ROW()-2,20))</f>
        <v/>
      </c>
      <c r="F3573" s="0" t="str">
        <f aca="false">IF($A3573="","",INDEX(CARTAO_COMPRAS!$G:$G,INT((ROW()-2)/20)+2))</f>
        <v/>
      </c>
      <c r="G3573" s="5" t="str">
        <f aca="false">IF($A3573="","",INDEX(CARTAO_COMPRAS!$I:$I,INT((ROW()-2)/20)+2))</f>
        <v/>
      </c>
      <c r="H3573" s="4" t="str">
        <f aca="false">IF($A3573="","",EDATE(INDEX(CARTAO_COMPRAS!$J:$J,INT((ROW()-2)/20)+2),MOD(ROW()-2,20)))</f>
        <v/>
      </c>
      <c r="I3573" s="4" t="str">
        <f aca="false">IF($H3573="","",$H3573-WEEKDAY($H3573,2)+1)</f>
        <v/>
      </c>
      <c r="J3573" s="4" t="str">
        <f aca="false">IF($I3573="","",$I3573+6)</f>
        <v/>
      </c>
      <c r="K3573" s="6" t="str">
        <f aca="false">IF($H3573="","",DATE(YEAR($H3573),MONTH($H3573),1))</f>
        <v/>
      </c>
      <c r="L3573" s="0" t="str">
        <f aca="false">IF($A3573="","",INDEX(CARTAO_COMPRAS!$K:$K,INT((ROW()-2)/20)+2))</f>
        <v/>
      </c>
      <c r="M3573" s="0" t="str">
        <f aca="false">IF($A3573="","","Compra no cartão")</f>
        <v/>
      </c>
    </row>
    <row r="3574" customFormat="false" ht="13.5" hidden="false" customHeight="false" outlineLevel="0" collapsed="false">
      <c r="A3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4" s="0" t="str">
        <f aca="false">IF($A3574="","",INDEX(CARTAO_COMPRAS!$C:$C,INT((ROW()-2)/20)+2))</f>
        <v/>
      </c>
      <c r="C3574" s="0" t="str">
        <f aca="false">IF($A3574="","",INDEX(CARTAO_COMPRAS!$D:$D,INT((ROW()-2)/20)+2))</f>
        <v/>
      </c>
      <c r="D3574" s="0" t="str">
        <f aca="false">IF($A3574="","",INDEX(CARTAO_COMPRAS!$E:$E,INT((ROW()-2)/20)+2))</f>
        <v/>
      </c>
      <c r="E3574" s="0" t="str">
        <f aca="false">IF($A3574="","",INDEX(CARTAO_COMPRAS!$H:$H,INT((ROW()-2)/20)+2)+MOD(ROW()-2,20))</f>
        <v/>
      </c>
      <c r="F3574" s="0" t="str">
        <f aca="false">IF($A3574="","",INDEX(CARTAO_COMPRAS!$G:$G,INT((ROW()-2)/20)+2))</f>
        <v/>
      </c>
      <c r="G3574" s="5" t="str">
        <f aca="false">IF($A3574="","",INDEX(CARTAO_COMPRAS!$I:$I,INT((ROW()-2)/20)+2))</f>
        <v/>
      </c>
      <c r="H3574" s="4" t="str">
        <f aca="false">IF($A3574="","",EDATE(INDEX(CARTAO_COMPRAS!$J:$J,INT((ROW()-2)/20)+2),MOD(ROW()-2,20)))</f>
        <v/>
      </c>
      <c r="I3574" s="4" t="str">
        <f aca="false">IF($H3574="","",$H3574-WEEKDAY($H3574,2)+1)</f>
        <v/>
      </c>
      <c r="J3574" s="4" t="str">
        <f aca="false">IF($I3574="","",$I3574+6)</f>
        <v/>
      </c>
      <c r="K3574" s="6" t="str">
        <f aca="false">IF($H3574="","",DATE(YEAR($H3574),MONTH($H3574),1))</f>
        <v/>
      </c>
      <c r="L3574" s="0" t="str">
        <f aca="false">IF($A3574="","",INDEX(CARTAO_COMPRAS!$K:$K,INT((ROW()-2)/20)+2))</f>
        <v/>
      </c>
      <c r="M3574" s="0" t="str">
        <f aca="false">IF($A3574="","","Compra no cartão")</f>
        <v/>
      </c>
    </row>
    <row r="3575" customFormat="false" ht="13.5" hidden="false" customHeight="false" outlineLevel="0" collapsed="false">
      <c r="A3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5" s="0" t="str">
        <f aca="false">IF($A3575="","",INDEX(CARTAO_COMPRAS!$C:$C,INT((ROW()-2)/20)+2))</f>
        <v/>
      </c>
      <c r="C3575" s="0" t="str">
        <f aca="false">IF($A3575="","",INDEX(CARTAO_COMPRAS!$D:$D,INT((ROW()-2)/20)+2))</f>
        <v/>
      </c>
      <c r="D3575" s="0" t="str">
        <f aca="false">IF($A3575="","",INDEX(CARTAO_COMPRAS!$E:$E,INT((ROW()-2)/20)+2))</f>
        <v/>
      </c>
      <c r="E3575" s="0" t="str">
        <f aca="false">IF($A3575="","",INDEX(CARTAO_COMPRAS!$H:$H,INT((ROW()-2)/20)+2)+MOD(ROW()-2,20))</f>
        <v/>
      </c>
      <c r="F3575" s="0" t="str">
        <f aca="false">IF($A3575="","",INDEX(CARTAO_COMPRAS!$G:$G,INT((ROW()-2)/20)+2))</f>
        <v/>
      </c>
      <c r="G3575" s="5" t="str">
        <f aca="false">IF($A3575="","",INDEX(CARTAO_COMPRAS!$I:$I,INT((ROW()-2)/20)+2))</f>
        <v/>
      </c>
      <c r="H3575" s="4" t="str">
        <f aca="false">IF($A3575="","",EDATE(INDEX(CARTAO_COMPRAS!$J:$J,INT((ROW()-2)/20)+2),MOD(ROW()-2,20)))</f>
        <v/>
      </c>
      <c r="I3575" s="4" t="str">
        <f aca="false">IF($H3575="","",$H3575-WEEKDAY($H3575,2)+1)</f>
        <v/>
      </c>
      <c r="J3575" s="4" t="str">
        <f aca="false">IF($I3575="","",$I3575+6)</f>
        <v/>
      </c>
      <c r="K3575" s="6" t="str">
        <f aca="false">IF($H3575="","",DATE(YEAR($H3575),MONTH($H3575),1))</f>
        <v/>
      </c>
      <c r="L3575" s="0" t="str">
        <f aca="false">IF($A3575="","",INDEX(CARTAO_COMPRAS!$K:$K,INT((ROW()-2)/20)+2))</f>
        <v/>
      </c>
      <c r="M3575" s="0" t="str">
        <f aca="false">IF($A3575="","","Compra no cartão")</f>
        <v/>
      </c>
    </row>
    <row r="3576" customFormat="false" ht="13.5" hidden="false" customHeight="false" outlineLevel="0" collapsed="false">
      <c r="A3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6" s="0" t="str">
        <f aca="false">IF($A3576="","",INDEX(CARTAO_COMPRAS!$C:$C,INT((ROW()-2)/20)+2))</f>
        <v/>
      </c>
      <c r="C3576" s="0" t="str">
        <f aca="false">IF($A3576="","",INDEX(CARTAO_COMPRAS!$D:$D,INT((ROW()-2)/20)+2))</f>
        <v/>
      </c>
      <c r="D3576" s="0" t="str">
        <f aca="false">IF($A3576="","",INDEX(CARTAO_COMPRAS!$E:$E,INT((ROW()-2)/20)+2))</f>
        <v/>
      </c>
      <c r="E3576" s="0" t="str">
        <f aca="false">IF($A3576="","",INDEX(CARTAO_COMPRAS!$H:$H,INT((ROW()-2)/20)+2)+MOD(ROW()-2,20))</f>
        <v/>
      </c>
      <c r="F3576" s="0" t="str">
        <f aca="false">IF($A3576="","",INDEX(CARTAO_COMPRAS!$G:$G,INT((ROW()-2)/20)+2))</f>
        <v/>
      </c>
      <c r="G3576" s="5" t="str">
        <f aca="false">IF($A3576="","",INDEX(CARTAO_COMPRAS!$I:$I,INT((ROW()-2)/20)+2))</f>
        <v/>
      </c>
      <c r="H3576" s="4" t="str">
        <f aca="false">IF($A3576="","",EDATE(INDEX(CARTAO_COMPRAS!$J:$J,INT((ROW()-2)/20)+2),MOD(ROW()-2,20)))</f>
        <v/>
      </c>
      <c r="I3576" s="4" t="str">
        <f aca="false">IF($H3576="","",$H3576-WEEKDAY($H3576,2)+1)</f>
        <v/>
      </c>
      <c r="J3576" s="4" t="str">
        <f aca="false">IF($I3576="","",$I3576+6)</f>
        <v/>
      </c>
      <c r="K3576" s="6" t="str">
        <f aca="false">IF($H3576="","",DATE(YEAR($H3576),MONTH($H3576),1))</f>
        <v/>
      </c>
      <c r="L3576" s="0" t="str">
        <f aca="false">IF($A3576="","",INDEX(CARTAO_COMPRAS!$K:$K,INT((ROW()-2)/20)+2))</f>
        <v/>
      </c>
      <c r="M3576" s="0" t="str">
        <f aca="false">IF($A3576="","","Compra no cartão")</f>
        <v/>
      </c>
    </row>
    <row r="3577" customFormat="false" ht="13.5" hidden="false" customHeight="false" outlineLevel="0" collapsed="false">
      <c r="A3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7" s="0" t="str">
        <f aca="false">IF($A3577="","",INDEX(CARTAO_COMPRAS!$C:$C,INT((ROW()-2)/20)+2))</f>
        <v/>
      </c>
      <c r="C3577" s="0" t="str">
        <f aca="false">IF($A3577="","",INDEX(CARTAO_COMPRAS!$D:$D,INT((ROW()-2)/20)+2))</f>
        <v/>
      </c>
      <c r="D3577" s="0" t="str">
        <f aca="false">IF($A3577="","",INDEX(CARTAO_COMPRAS!$E:$E,INT((ROW()-2)/20)+2))</f>
        <v/>
      </c>
      <c r="E3577" s="0" t="str">
        <f aca="false">IF($A3577="","",INDEX(CARTAO_COMPRAS!$H:$H,INT((ROW()-2)/20)+2)+MOD(ROW()-2,20))</f>
        <v/>
      </c>
      <c r="F3577" s="0" t="str">
        <f aca="false">IF($A3577="","",INDEX(CARTAO_COMPRAS!$G:$G,INT((ROW()-2)/20)+2))</f>
        <v/>
      </c>
      <c r="G3577" s="5" t="str">
        <f aca="false">IF($A3577="","",INDEX(CARTAO_COMPRAS!$I:$I,INT((ROW()-2)/20)+2))</f>
        <v/>
      </c>
      <c r="H3577" s="4" t="str">
        <f aca="false">IF($A3577="","",EDATE(INDEX(CARTAO_COMPRAS!$J:$J,INT((ROW()-2)/20)+2),MOD(ROW()-2,20)))</f>
        <v/>
      </c>
      <c r="I3577" s="4" t="str">
        <f aca="false">IF($H3577="","",$H3577-WEEKDAY($H3577,2)+1)</f>
        <v/>
      </c>
      <c r="J3577" s="4" t="str">
        <f aca="false">IF($I3577="","",$I3577+6)</f>
        <v/>
      </c>
      <c r="K3577" s="6" t="str">
        <f aca="false">IF($H3577="","",DATE(YEAR($H3577),MONTH($H3577),1))</f>
        <v/>
      </c>
      <c r="L3577" s="0" t="str">
        <f aca="false">IF($A3577="","",INDEX(CARTAO_COMPRAS!$K:$K,INT((ROW()-2)/20)+2))</f>
        <v/>
      </c>
      <c r="M3577" s="0" t="str">
        <f aca="false">IF($A3577="","","Compra no cartão")</f>
        <v/>
      </c>
    </row>
    <row r="3578" customFormat="false" ht="13.5" hidden="false" customHeight="false" outlineLevel="0" collapsed="false">
      <c r="A3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8" s="0" t="str">
        <f aca="false">IF($A3578="","",INDEX(CARTAO_COMPRAS!$C:$C,INT((ROW()-2)/20)+2))</f>
        <v/>
      </c>
      <c r="C3578" s="0" t="str">
        <f aca="false">IF($A3578="","",INDEX(CARTAO_COMPRAS!$D:$D,INT((ROW()-2)/20)+2))</f>
        <v/>
      </c>
      <c r="D3578" s="0" t="str">
        <f aca="false">IF($A3578="","",INDEX(CARTAO_COMPRAS!$E:$E,INT((ROW()-2)/20)+2))</f>
        <v/>
      </c>
      <c r="E3578" s="0" t="str">
        <f aca="false">IF($A3578="","",INDEX(CARTAO_COMPRAS!$H:$H,INT((ROW()-2)/20)+2)+MOD(ROW()-2,20))</f>
        <v/>
      </c>
      <c r="F3578" s="0" t="str">
        <f aca="false">IF($A3578="","",INDEX(CARTAO_COMPRAS!$G:$G,INT((ROW()-2)/20)+2))</f>
        <v/>
      </c>
      <c r="G3578" s="5" t="str">
        <f aca="false">IF($A3578="","",INDEX(CARTAO_COMPRAS!$I:$I,INT((ROW()-2)/20)+2))</f>
        <v/>
      </c>
      <c r="H3578" s="4" t="str">
        <f aca="false">IF($A3578="","",EDATE(INDEX(CARTAO_COMPRAS!$J:$J,INT((ROW()-2)/20)+2),MOD(ROW()-2,20)))</f>
        <v/>
      </c>
      <c r="I3578" s="4" t="str">
        <f aca="false">IF($H3578="","",$H3578-WEEKDAY($H3578,2)+1)</f>
        <v/>
      </c>
      <c r="J3578" s="4" t="str">
        <f aca="false">IF($I3578="","",$I3578+6)</f>
        <v/>
      </c>
      <c r="K3578" s="6" t="str">
        <f aca="false">IF($H3578="","",DATE(YEAR($H3578),MONTH($H3578),1))</f>
        <v/>
      </c>
      <c r="L3578" s="0" t="str">
        <f aca="false">IF($A3578="","",INDEX(CARTAO_COMPRAS!$K:$K,INT((ROW()-2)/20)+2))</f>
        <v/>
      </c>
      <c r="M3578" s="0" t="str">
        <f aca="false">IF($A3578="","","Compra no cartão")</f>
        <v/>
      </c>
    </row>
    <row r="3579" customFormat="false" ht="13.5" hidden="false" customHeight="false" outlineLevel="0" collapsed="false">
      <c r="A3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79" s="0" t="str">
        <f aca="false">IF($A3579="","",INDEX(CARTAO_COMPRAS!$C:$C,INT((ROW()-2)/20)+2))</f>
        <v/>
      </c>
      <c r="C3579" s="0" t="str">
        <f aca="false">IF($A3579="","",INDEX(CARTAO_COMPRAS!$D:$D,INT((ROW()-2)/20)+2))</f>
        <v/>
      </c>
      <c r="D3579" s="0" t="str">
        <f aca="false">IF($A3579="","",INDEX(CARTAO_COMPRAS!$E:$E,INT((ROW()-2)/20)+2))</f>
        <v/>
      </c>
      <c r="E3579" s="0" t="str">
        <f aca="false">IF($A3579="","",INDEX(CARTAO_COMPRAS!$H:$H,INT((ROW()-2)/20)+2)+MOD(ROW()-2,20))</f>
        <v/>
      </c>
      <c r="F3579" s="0" t="str">
        <f aca="false">IF($A3579="","",INDEX(CARTAO_COMPRAS!$G:$G,INT((ROW()-2)/20)+2))</f>
        <v/>
      </c>
      <c r="G3579" s="5" t="str">
        <f aca="false">IF($A3579="","",INDEX(CARTAO_COMPRAS!$I:$I,INT((ROW()-2)/20)+2))</f>
        <v/>
      </c>
      <c r="H3579" s="4" t="str">
        <f aca="false">IF($A3579="","",EDATE(INDEX(CARTAO_COMPRAS!$J:$J,INT((ROW()-2)/20)+2),MOD(ROW()-2,20)))</f>
        <v/>
      </c>
      <c r="I3579" s="4" t="str">
        <f aca="false">IF($H3579="","",$H3579-WEEKDAY($H3579,2)+1)</f>
        <v/>
      </c>
      <c r="J3579" s="4" t="str">
        <f aca="false">IF($I3579="","",$I3579+6)</f>
        <v/>
      </c>
      <c r="K3579" s="6" t="str">
        <f aca="false">IF($H3579="","",DATE(YEAR($H3579),MONTH($H3579),1))</f>
        <v/>
      </c>
      <c r="L3579" s="0" t="str">
        <f aca="false">IF($A3579="","",INDEX(CARTAO_COMPRAS!$K:$K,INT((ROW()-2)/20)+2))</f>
        <v/>
      </c>
      <c r="M3579" s="0" t="str">
        <f aca="false">IF($A3579="","","Compra no cartão")</f>
        <v/>
      </c>
    </row>
    <row r="3580" customFormat="false" ht="13.5" hidden="false" customHeight="false" outlineLevel="0" collapsed="false">
      <c r="A3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0" s="0" t="str">
        <f aca="false">IF($A3580="","",INDEX(CARTAO_COMPRAS!$C:$C,INT((ROW()-2)/20)+2))</f>
        <v/>
      </c>
      <c r="C3580" s="0" t="str">
        <f aca="false">IF($A3580="","",INDEX(CARTAO_COMPRAS!$D:$D,INT((ROW()-2)/20)+2))</f>
        <v/>
      </c>
      <c r="D3580" s="0" t="str">
        <f aca="false">IF($A3580="","",INDEX(CARTAO_COMPRAS!$E:$E,INT((ROW()-2)/20)+2))</f>
        <v/>
      </c>
      <c r="E3580" s="0" t="str">
        <f aca="false">IF($A3580="","",INDEX(CARTAO_COMPRAS!$H:$H,INT((ROW()-2)/20)+2)+MOD(ROW()-2,20))</f>
        <v/>
      </c>
      <c r="F3580" s="0" t="str">
        <f aca="false">IF($A3580="","",INDEX(CARTAO_COMPRAS!$G:$G,INT((ROW()-2)/20)+2))</f>
        <v/>
      </c>
      <c r="G3580" s="5" t="str">
        <f aca="false">IF($A3580="","",INDEX(CARTAO_COMPRAS!$I:$I,INT((ROW()-2)/20)+2))</f>
        <v/>
      </c>
      <c r="H3580" s="4" t="str">
        <f aca="false">IF($A3580="","",EDATE(INDEX(CARTAO_COMPRAS!$J:$J,INT((ROW()-2)/20)+2),MOD(ROW()-2,20)))</f>
        <v/>
      </c>
      <c r="I3580" s="4" t="str">
        <f aca="false">IF($H3580="","",$H3580-WEEKDAY($H3580,2)+1)</f>
        <v/>
      </c>
      <c r="J3580" s="4" t="str">
        <f aca="false">IF($I3580="","",$I3580+6)</f>
        <v/>
      </c>
      <c r="K3580" s="6" t="str">
        <f aca="false">IF($H3580="","",DATE(YEAR($H3580),MONTH($H3580),1))</f>
        <v/>
      </c>
      <c r="L3580" s="0" t="str">
        <f aca="false">IF($A3580="","",INDEX(CARTAO_COMPRAS!$K:$K,INT((ROW()-2)/20)+2))</f>
        <v/>
      </c>
      <c r="M3580" s="0" t="str">
        <f aca="false">IF($A3580="","","Compra no cartão")</f>
        <v/>
      </c>
    </row>
    <row r="3581" customFormat="false" ht="13.5" hidden="false" customHeight="false" outlineLevel="0" collapsed="false">
      <c r="A3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1" s="0" t="str">
        <f aca="false">IF($A3581="","",INDEX(CARTAO_COMPRAS!$C:$C,INT((ROW()-2)/20)+2))</f>
        <v/>
      </c>
      <c r="C3581" s="0" t="str">
        <f aca="false">IF($A3581="","",INDEX(CARTAO_COMPRAS!$D:$D,INT((ROW()-2)/20)+2))</f>
        <v/>
      </c>
      <c r="D3581" s="0" t="str">
        <f aca="false">IF($A3581="","",INDEX(CARTAO_COMPRAS!$E:$E,INT((ROW()-2)/20)+2))</f>
        <v/>
      </c>
      <c r="E3581" s="0" t="str">
        <f aca="false">IF($A3581="","",INDEX(CARTAO_COMPRAS!$H:$H,INT((ROW()-2)/20)+2)+MOD(ROW()-2,20))</f>
        <v/>
      </c>
      <c r="F3581" s="0" t="str">
        <f aca="false">IF($A3581="","",INDEX(CARTAO_COMPRAS!$G:$G,INT((ROW()-2)/20)+2))</f>
        <v/>
      </c>
      <c r="G3581" s="5" t="str">
        <f aca="false">IF($A3581="","",INDEX(CARTAO_COMPRAS!$I:$I,INT((ROW()-2)/20)+2))</f>
        <v/>
      </c>
      <c r="H3581" s="4" t="str">
        <f aca="false">IF($A3581="","",EDATE(INDEX(CARTAO_COMPRAS!$J:$J,INT((ROW()-2)/20)+2),MOD(ROW()-2,20)))</f>
        <v/>
      </c>
      <c r="I3581" s="4" t="str">
        <f aca="false">IF($H3581="","",$H3581-WEEKDAY($H3581,2)+1)</f>
        <v/>
      </c>
      <c r="J3581" s="4" t="str">
        <f aca="false">IF($I3581="","",$I3581+6)</f>
        <v/>
      </c>
      <c r="K3581" s="6" t="str">
        <f aca="false">IF($H3581="","",DATE(YEAR($H3581),MONTH($H3581),1))</f>
        <v/>
      </c>
      <c r="L3581" s="0" t="str">
        <f aca="false">IF($A3581="","",INDEX(CARTAO_COMPRAS!$K:$K,INT((ROW()-2)/20)+2))</f>
        <v/>
      </c>
      <c r="M3581" s="0" t="str">
        <f aca="false">IF($A3581="","","Compra no cartão")</f>
        <v/>
      </c>
    </row>
    <row r="3582" customFormat="false" ht="13.5" hidden="false" customHeight="false" outlineLevel="0" collapsed="false">
      <c r="A35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2" s="0" t="str">
        <f aca="false">IF($A3582="","",INDEX(CARTAO_COMPRAS!$C:$C,INT((ROW()-2)/20)+2))</f>
        <v/>
      </c>
      <c r="C3582" s="0" t="str">
        <f aca="false">IF($A3582="","",INDEX(CARTAO_COMPRAS!$D:$D,INT((ROW()-2)/20)+2))</f>
        <v/>
      </c>
      <c r="D3582" s="0" t="str">
        <f aca="false">IF($A3582="","",INDEX(CARTAO_COMPRAS!$E:$E,INT((ROW()-2)/20)+2))</f>
        <v/>
      </c>
      <c r="E3582" s="0" t="str">
        <f aca="false">IF($A3582="","",INDEX(CARTAO_COMPRAS!$H:$H,INT((ROW()-2)/20)+2)+MOD(ROW()-2,20))</f>
        <v/>
      </c>
      <c r="F3582" s="0" t="str">
        <f aca="false">IF($A3582="","",INDEX(CARTAO_COMPRAS!$G:$G,INT((ROW()-2)/20)+2))</f>
        <v/>
      </c>
      <c r="G3582" s="5" t="str">
        <f aca="false">IF($A3582="","",INDEX(CARTAO_COMPRAS!$I:$I,INT((ROW()-2)/20)+2))</f>
        <v/>
      </c>
      <c r="H3582" s="4" t="str">
        <f aca="false">IF($A3582="","",EDATE(INDEX(CARTAO_COMPRAS!$J:$J,INT((ROW()-2)/20)+2),MOD(ROW()-2,20)))</f>
        <v/>
      </c>
      <c r="I3582" s="4" t="str">
        <f aca="false">IF($H3582="","",$H3582-WEEKDAY($H3582,2)+1)</f>
        <v/>
      </c>
      <c r="J3582" s="4" t="str">
        <f aca="false">IF($I3582="","",$I3582+6)</f>
        <v/>
      </c>
      <c r="K3582" s="6" t="str">
        <f aca="false">IF($H3582="","",DATE(YEAR($H3582),MONTH($H3582),1))</f>
        <v/>
      </c>
      <c r="L3582" s="0" t="str">
        <f aca="false">IF($A3582="","",INDEX(CARTAO_COMPRAS!$K:$K,INT((ROW()-2)/20)+2))</f>
        <v/>
      </c>
      <c r="M3582" s="0" t="str">
        <f aca="false">IF($A3582="","","Compra no cartão")</f>
        <v/>
      </c>
    </row>
    <row r="3583" customFormat="false" ht="13.5" hidden="false" customHeight="false" outlineLevel="0" collapsed="false">
      <c r="A35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3" s="0" t="str">
        <f aca="false">IF($A3583="","",INDEX(CARTAO_COMPRAS!$C:$C,INT((ROW()-2)/20)+2))</f>
        <v/>
      </c>
      <c r="C3583" s="0" t="str">
        <f aca="false">IF($A3583="","",INDEX(CARTAO_COMPRAS!$D:$D,INT((ROW()-2)/20)+2))</f>
        <v/>
      </c>
      <c r="D3583" s="0" t="str">
        <f aca="false">IF($A3583="","",INDEX(CARTAO_COMPRAS!$E:$E,INT((ROW()-2)/20)+2))</f>
        <v/>
      </c>
      <c r="E3583" s="0" t="str">
        <f aca="false">IF($A3583="","",INDEX(CARTAO_COMPRAS!$H:$H,INT((ROW()-2)/20)+2)+MOD(ROW()-2,20))</f>
        <v/>
      </c>
      <c r="F3583" s="0" t="str">
        <f aca="false">IF($A3583="","",INDEX(CARTAO_COMPRAS!$G:$G,INT((ROW()-2)/20)+2))</f>
        <v/>
      </c>
      <c r="G3583" s="5" t="str">
        <f aca="false">IF($A3583="","",INDEX(CARTAO_COMPRAS!$I:$I,INT((ROW()-2)/20)+2))</f>
        <v/>
      </c>
      <c r="H3583" s="4" t="str">
        <f aca="false">IF($A3583="","",EDATE(INDEX(CARTAO_COMPRAS!$J:$J,INT((ROW()-2)/20)+2),MOD(ROW()-2,20)))</f>
        <v/>
      </c>
      <c r="I3583" s="4" t="str">
        <f aca="false">IF($H3583="","",$H3583-WEEKDAY($H3583,2)+1)</f>
        <v/>
      </c>
      <c r="J3583" s="4" t="str">
        <f aca="false">IF($I3583="","",$I3583+6)</f>
        <v/>
      </c>
      <c r="K3583" s="6" t="str">
        <f aca="false">IF($H3583="","",DATE(YEAR($H3583),MONTH($H3583),1))</f>
        <v/>
      </c>
      <c r="L3583" s="0" t="str">
        <f aca="false">IF($A3583="","",INDEX(CARTAO_COMPRAS!$K:$K,INT((ROW()-2)/20)+2))</f>
        <v/>
      </c>
      <c r="M3583" s="0" t="str">
        <f aca="false">IF($A3583="","","Compra no cartão")</f>
        <v/>
      </c>
    </row>
    <row r="3584" customFormat="false" ht="13.5" hidden="false" customHeight="false" outlineLevel="0" collapsed="false">
      <c r="A3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4" s="0" t="str">
        <f aca="false">IF($A3584="","",INDEX(CARTAO_COMPRAS!$C:$C,INT((ROW()-2)/20)+2))</f>
        <v/>
      </c>
      <c r="C3584" s="0" t="str">
        <f aca="false">IF($A3584="","",INDEX(CARTAO_COMPRAS!$D:$D,INT((ROW()-2)/20)+2))</f>
        <v/>
      </c>
      <c r="D3584" s="0" t="str">
        <f aca="false">IF($A3584="","",INDEX(CARTAO_COMPRAS!$E:$E,INT((ROW()-2)/20)+2))</f>
        <v/>
      </c>
      <c r="E3584" s="0" t="str">
        <f aca="false">IF($A3584="","",INDEX(CARTAO_COMPRAS!$H:$H,INT((ROW()-2)/20)+2)+MOD(ROW()-2,20))</f>
        <v/>
      </c>
      <c r="F3584" s="0" t="str">
        <f aca="false">IF($A3584="","",INDEX(CARTAO_COMPRAS!$G:$G,INT((ROW()-2)/20)+2))</f>
        <v/>
      </c>
      <c r="G3584" s="5" t="str">
        <f aca="false">IF($A3584="","",INDEX(CARTAO_COMPRAS!$I:$I,INT((ROW()-2)/20)+2))</f>
        <v/>
      </c>
      <c r="H3584" s="4" t="str">
        <f aca="false">IF($A3584="","",EDATE(INDEX(CARTAO_COMPRAS!$J:$J,INT((ROW()-2)/20)+2),MOD(ROW()-2,20)))</f>
        <v/>
      </c>
      <c r="I3584" s="4" t="str">
        <f aca="false">IF($H3584="","",$H3584-WEEKDAY($H3584,2)+1)</f>
        <v/>
      </c>
      <c r="J3584" s="4" t="str">
        <f aca="false">IF($I3584="","",$I3584+6)</f>
        <v/>
      </c>
      <c r="K3584" s="6" t="str">
        <f aca="false">IF($H3584="","",DATE(YEAR($H3584),MONTH($H3584),1))</f>
        <v/>
      </c>
      <c r="L3584" s="0" t="str">
        <f aca="false">IF($A3584="","",INDEX(CARTAO_COMPRAS!$K:$K,INT((ROW()-2)/20)+2))</f>
        <v/>
      </c>
      <c r="M3584" s="0" t="str">
        <f aca="false">IF($A3584="","","Compra no cartão")</f>
        <v/>
      </c>
    </row>
    <row r="3585" customFormat="false" ht="13.5" hidden="false" customHeight="false" outlineLevel="0" collapsed="false">
      <c r="A3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5" s="0" t="str">
        <f aca="false">IF($A3585="","",INDEX(CARTAO_COMPRAS!$C:$C,INT((ROW()-2)/20)+2))</f>
        <v/>
      </c>
      <c r="C3585" s="0" t="str">
        <f aca="false">IF($A3585="","",INDEX(CARTAO_COMPRAS!$D:$D,INT((ROW()-2)/20)+2))</f>
        <v/>
      </c>
      <c r="D3585" s="0" t="str">
        <f aca="false">IF($A3585="","",INDEX(CARTAO_COMPRAS!$E:$E,INT((ROW()-2)/20)+2))</f>
        <v/>
      </c>
      <c r="E3585" s="0" t="str">
        <f aca="false">IF($A3585="","",INDEX(CARTAO_COMPRAS!$H:$H,INT((ROW()-2)/20)+2)+MOD(ROW()-2,20))</f>
        <v/>
      </c>
      <c r="F3585" s="0" t="str">
        <f aca="false">IF($A3585="","",INDEX(CARTAO_COMPRAS!$G:$G,INT((ROW()-2)/20)+2))</f>
        <v/>
      </c>
      <c r="G3585" s="5" t="str">
        <f aca="false">IF($A3585="","",INDEX(CARTAO_COMPRAS!$I:$I,INT((ROW()-2)/20)+2))</f>
        <v/>
      </c>
      <c r="H3585" s="4" t="str">
        <f aca="false">IF($A3585="","",EDATE(INDEX(CARTAO_COMPRAS!$J:$J,INT((ROW()-2)/20)+2),MOD(ROW()-2,20)))</f>
        <v/>
      </c>
      <c r="I3585" s="4" t="str">
        <f aca="false">IF($H3585="","",$H3585-WEEKDAY($H3585,2)+1)</f>
        <v/>
      </c>
      <c r="J3585" s="4" t="str">
        <f aca="false">IF($I3585="","",$I3585+6)</f>
        <v/>
      </c>
      <c r="K3585" s="6" t="str">
        <f aca="false">IF($H3585="","",DATE(YEAR($H3585),MONTH($H3585),1))</f>
        <v/>
      </c>
      <c r="L3585" s="0" t="str">
        <f aca="false">IF($A3585="","",INDEX(CARTAO_COMPRAS!$K:$K,INT((ROW()-2)/20)+2))</f>
        <v/>
      </c>
      <c r="M3585" s="0" t="str">
        <f aca="false">IF($A3585="","","Compra no cartão")</f>
        <v/>
      </c>
    </row>
    <row r="3586" customFormat="false" ht="13.5" hidden="false" customHeight="false" outlineLevel="0" collapsed="false">
      <c r="A3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6" s="0" t="str">
        <f aca="false">IF($A3586="","",INDEX(CARTAO_COMPRAS!$C:$C,INT((ROW()-2)/20)+2))</f>
        <v/>
      </c>
      <c r="C3586" s="0" t="str">
        <f aca="false">IF($A3586="","",INDEX(CARTAO_COMPRAS!$D:$D,INT((ROW()-2)/20)+2))</f>
        <v/>
      </c>
      <c r="D3586" s="0" t="str">
        <f aca="false">IF($A3586="","",INDEX(CARTAO_COMPRAS!$E:$E,INT((ROW()-2)/20)+2))</f>
        <v/>
      </c>
      <c r="E3586" s="0" t="str">
        <f aca="false">IF($A3586="","",INDEX(CARTAO_COMPRAS!$H:$H,INT((ROW()-2)/20)+2)+MOD(ROW()-2,20))</f>
        <v/>
      </c>
      <c r="F3586" s="0" t="str">
        <f aca="false">IF($A3586="","",INDEX(CARTAO_COMPRAS!$G:$G,INT((ROW()-2)/20)+2))</f>
        <v/>
      </c>
      <c r="G3586" s="5" t="str">
        <f aca="false">IF($A3586="","",INDEX(CARTAO_COMPRAS!$I:$I,INT((ROW()-2)/20)+2))</f>
        <v/>
      </c>
      <c r="H3586" s="4" t="str">
        <f aca="false">IF($A3586="","",EDATE(INDEX(CARTAO_COMPRAS!$J:$J,INT((ROW()-2)/20)+2),MOD(ROW()-2,20)))</f>
        <v/>
      </c>
      <c r="I3586" s="4" t="str">
        <f aca="false">IF($H3586="","",$H3586-WEEKDAY($H3586,2)+1)</f>
        <v/>
      </c>
      <c r="J3586" s="4" t="str">
        <f aca="false">IF($I3586="","",$I3586+6)</f>
        <v/>
      </c>
      <c r="K3586" s="6" t="str">
        <f aca="false">IF($H3586="","",DATE(YEAR($H3586),MONTH($H3586),1))</f>
        <v/>
      </c>
      <c r="L3586" s="0" t="str">
        <f aca="false">IF($A3586="","",INDEX(CARTAO_COMPRAS!$K:$K,INT((ROW()-2)/20)+2))</f>
        <v/>
      </c>
      <c r="M3586" s="0" t="str">
        <f aca="false">IF($A3586="","","Compra no cartão")</f>
        <v/>
      </c>
    </row>
    <row r="3587" customFormat="false" ht="13.5" hidden="false" customHeight="false" outlineLevel="0" collapsed="false">
      <c r="A3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7" s="0" t="str">
        <f aca="false">IF($A3587="","",INDEX(CARTAO_COMPRAS!$C:$C,INT((ROW()-2)/20)+2))</f>
        <v/>
      </c>
      <c r="C3587" s="0" t="str">
        <f aca="false">IF($A3587="","",INDEX(CARTAO_COMPRAS!$D:$D,INT((ROW()-2)/20)+2))</f>
        <v/>
      </c>
      <c r="D3587" s="0" t="str">
        <f aca="false">IF($A3587="","",INDEX(CARTAO_COMPRAS!$E:$E,INT((ROW()-2)/20)+2))</f>
        <v/>
      </c>
      <c r="E3587" s="0" t="str">
        <f aca="false">IF($A3587="","",INDEX(CARTAO_COMPRAS!$H:$H,INT((ROW()-2)/20)+2)+MOD(ROW()-2,20))</f>
        <v/>
      </c>
      <c r="F3587" s="0" t="str">
        <f aca="false">IF($A3587="","",INDEX(CARTAO_COMPRAS!$G:$G,INT((ROW()-2)/20)+2))</f>
        <v/>
      </c>
      <c r="G3587" s="5" t="str">
        <f aca="false">IF($A3587="","",INDEX(CARTAO_COMPRAS!$I:$I,INT((ROW()-2)/20)+2))</f>
        <v/>
      </c>
      <c r="H3587" s="4" t="str">
        <f aca="false">IF($A3587="","",EDATE(INDEX(CARTAO_COMPRAS!$J:$J,INT((ROW()-2)/20)+2),MOD(ROW()-2,20)))</f>
        <v/>
      </c>
      <c r="I3587" s="4" t="str">
        <f aca="false">IF($H3587="","",$H3587-WEEKDAY($H3587,2)+1)</f>
        <v/>
      </c>
      <c r="J3587" s="4" t="str">
        <f aca="false">IF($I3587="","",$I3587+6)</f>
        <v/>
      </c>
      <c r="K3587" s="6" t="str">
        <f aca="false">IF($H3587="","",DATE(YEAR($H3587),MONTH($H3587),1))</f>
        <v/>
      </c>
      <c r="L3587" s="0" t="str">
        <f aca="false">IF($A3587="","",INDEX(CARTAO_COMPRAS!$K:$K,INT((ROW()-2)/20)+2))</f>
        <v/>
      </c>
      <c r="M3587" s="0" t="str">
        <f aca="false">IF($A3587="","","Compra no cartão")</f>
        <v/>
      </c>
    </row>
    <row r="3588" customFormat="false" ht="13.5" hidden="false" customHeight="false" outlineLevel="0" collapsed="false">
      <c r="A3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8" s="0" t="str">
        <f aca="false">IF($A3588="","",INDEX(CARTAO_COMPRAS!$C:$C,INT((ROW()-2)/20)+2))</f>
        <v/>
      </c>
      <c r="C3588" s="0" t="str">
        <f aca="false">IF($A3588="","",INDEX(CARTAO_COMPRAS!$D:$D,INT((ROW()-2)/20)+2))</f>
        <v/>
      </c>
      <c r="D3588" s="0" t="str">
        <f aca="false">IF($A3588="","",INDEX(CARTAO_COMPRAS!$E:$E,INT((ROW()-2)/20)+2))</f>
        <v/>
      </c>
      <c r="E3588" s="0" t="str">
        <f aca="false">IF($A3588="","",INDEX(CARTAO_COMPRAS!$H:$H,INT((ROW()-2)/20)+2)+MOD(ROW()-2,20))</f>
        <v/>
      </c>
      <c r="F3588" s="0" t="str">
        <f aca="false">IF($A3588="","",INDEX(CARTAO_COMPRAS!$G:$G,INT((ROW()-2)/20)+2))</f>
        <v/>
      </c>
      <c r="G3588" s="5" t="str">
        <f aca="false">IF($A3588="","",INDEX(CARTAO_COMPRAS!$I:$I,INT((ROW()-2)/20)+2))</f>
        <v/>
      </c>
      <c r="H3588" s="4" t="str">
        <f aca="false">IF($A3588="","",EDATE(INDEX(CARTAO_COMPRAS!$J:$J,INT((ROW()-2)/20)+2),MOD(ROW()-2,20)))</f>
        <v/>
      </c>
      <c r="I3588" s="4" t="str">
        <f aca="false">IF($H3588="","",$H3588-WEEKDAY($H3588,2)+1)</f>
        <v/>
      </c>
      <c r="J3588" s="4" t="str">
        <f aca="false">IF($I3588="","",$I3588+6)</f>
        <v/>
      </c>
      <c r="K3588" s="6" t="str">
        <f aca="false">IF($H3588="","",DATE(YEAR($H3588),MONTH($H3588),1))</f>
        <v/>
      </c>
      <c r="L3588" s="0" t="str">
        <f aca="false">IF($A3588="","",INDEX(CARTAO_COMPRAS!$K:$K,INT((ROW()-2)/20)+2))</f>
        <v/>
      </c>
      <c r="M3588" s="0" t="str">
        <f aca="false">IF($A3588="","","Compra no cartão")</f>
        <v/>
      </c>
    </row>
    <row r="3589" customFormat="false" ht="13.5" hidden="false" customHeight="false" outlineLevel="0" collapsed="false">
      <c r="A3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89" s="0" t="str">
        <f aca="false">IF($A3589="","",INDEX(CARTAO_COMPRAS!$C:$C,INT((ROW()-2)/20)+2))</f>
        <v/>
      </c>
      <c r="C3589" s="0" t="str">
        <f aca="false">IF($A3589="","",INDEX(CARTAO_COMPRAS!$D:$D,INT((ROW()-2)/20)+2))</f>
        <v/>
      </c>
      <c r="D3589" s="0" t="str">
        <f aca="false">IF($A3589="","",INDEX(CARTAO_COMPRAS!$E:$E,INT((ROW()-2)/20)+2))</f>
        <v/>
      </c>
      <c r="E3589" s="0" t="str">
        <f aca="false">IF($A3589="","",INDEX(CARTAO_COMPRAS!$H:$H,INT((ROW()-2)/20)+2)+MOD(ROW()-2,20))</f>
        <v/>
      </c>
      <c r="F3589" s="0" t="str">
        <f aca="false">IF($A3589="","",INDEX(CARTAO_COMPRAS!$G:$G,INT((ROW()-2)/20)+2))</f>
        <v/>
      </c>
      <c r="G3589" s="5" t="str">
        <f aca="false">IF($A3589="","",INDEX(CARTAO_COMPRAS!$I:$I,INT((ROW()-2)/20)+2))</f>
        <v/>
      </c>
      <c r="H3589" s="4" t="str">
        <f aca="false">IF($A3589="","",EDATE(INDEX(CARTAO_COMPRAS!$J:$J,INT((ROW()-2)/20)+2),MOD(ROW()-2,20)))</f>
        <v/>
      </c>
      <c r="I3589" s="4" t="str">
        <f aca="false">IF($H3589="","",$H3589-WEEKDAY($H3589,2)+1)</f>
        <v/>
      </c>
      <c r="J3589" s="4" t="str">
        <f aca="false">IF($I3589="","",$I3589+6)</f>
        <v/>
      </c>
      <c r="K3589" s="6" t="str">
        <f aca="false">IF($H3589="","",DATE(YEAR($H3589),MONTH($H3589),1))</f>
        <v/>
      </c>
      <c r="L3589" s="0" t="str">
        <f aca="false">IF($A3589="","",INDEX(CARTAO_COMPRAS!$K:$K,INT((ROW()-2)/20)+2))</f>
        <v/>
      </c>
      <c r="M3589" s="0" t="str">
        <f aca="false">IF($A3589="","","Compra no cartão")</f>
        <v/>
      </c>
    </row>
    <row r="3590" customFormat="false" ht="13.5" hidden="false" customHeight="false" outlineLevel="0" collapsed="false">
      <c r="A3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0" s="0" t="str">
        <f aca="false">IF($A3590="","",INDEX(CARTAO_COMPRAS!$C:$C,INT((ROW()-2)/20)+2))</f>
        <v/>
      </c>
      <c r="C3590" s="0" t="str">
        <f aca="false">IF($A3590="","",INDEX(CARTAO_COMPRAS!$D:$D,INT((ROW()-2)/20)+2))</f>
        <v/>
      </c>
      <c r="D3590" s="0" t="str">
        <f aca="false">IF($A3590="","",INDEX(CARTAO_COMPRAS!$E:$E,INT((ROW()-2)/20)+2))</f>
        <v/>
      </c>
      <c r="E3590" s="0" t="str">
        <f aca="false">IF($A3590="","",INDEX(CARTAO_COMPRAS!$H:$H,INT((ROW()-2)/20)+2)+MOD(ROW()-2,20))</f>
        <v/>
      </c>
      <c r="F3590" s="0" t="str">
        <f aca="false">IF($A3590="","",INDEX(CARTAO_COMPRAS!$G:$G,INT((ROW()-2)/20)+2))</f>
        <v/>
      </c>
      <c r="G3590" s="5" t="str">
        <f aca="false">IF($A3590="","",INDEX(CARTAO_COMPRAS!$I:$I,INT((ROW()-2)/20)+2))</f>
        <v/>
      </c>
      <c r="H3590" s="4" t="str">
        <f aca="false">IF($A3590="","",EDATE(INDEX(CARTAO_COMPRAS!$J:$J,INT((ROW()-2)/20)+2),MOD(ROW()-2,20)))</f>
        <v/>
      </c>
      <c r="I3590" s="4" t="str">
        <f aca="false">IF($H3590="","",$H3590-WEEKDAY($H3590,2)+1)</f>
        <v/>
      </c>
      <c r="J3590" s="4" t="str">
        <f aca="false">IF($I3590="","",$I3590+6)</f>
        <v/>
      </c>
      <c r="K3590" s="6" t="str">
        <f aca="false">IF($H3590="","",DATE(YEAR($H3590),MONTH($H3590),1))</f>
        <v/>
      </c>
      <c r="L3590" s="0" t="str">
        <f aca="false">IF($A3590="","",INDEX(CARTAO_COMPRAS!$K:$K,INT((ROW()-2)/20)+2))</f>
        <v/>
      </c>
      <c r="M3590" s="0" t="str">
        <f aca="false">IF($A3590="","","Compra no cartão")</f>
        <v/>
      </c>
    </row>
    <row r="3591" customFormat="false" ht="13.5" hidden="false" customHeight="false" outlineLevel="0" collapsed="false">
      <c r="A3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1" s="0" t="str">
        <f aca="false">IF($A3591="","",INDEX(CARTAO_COMPRAS!$C:$C,INT((ROW()-2)/20)+2))</f>
        <v/>
      </c>
      <c r="C3591" s="0" t="str">
        <f aca="false">IF($A3591="","",INDEX(CARTAO_COMPRAS!$D:$D,INT((ROW()-2)/20)+2))</f>
        <v/>
      </c>
      <c r="D3591" s="0" t="str">
        <f aca="false">IF($A3591="","",INDEX(CARTAO_COMPRAS!$E:$E,INT((ROW()-2)/20)+2))</f>
        <v/>
      </c>
      <c r="E3591" s="0" t="str">
        <f aca="false">IF($A3591="","",INDEX(CARTAO_COMPRAS!$H:$H,INT((ROW()-2)/20)+2)+MOD(ROW()-2,20))</f>
        <v/>
      </c>
      <c r="F3591" s="0" t="str">
        <f aca="false">IF($A3591="","",INDEX(CARTAO_COMPRAS!$G:$G,INT((ROW()-2)/20)+2))</f>
        <v/>
      </c>
      <c r="G3591" s="5" t="str">
        <f aca="false">IF($A3591="","",INDEX(CARTAO_COMPRAS!$I:$I,INT((ROW()-2)/20)+2))</f>
        <v/>
      </c>
      <c r="H3591" s="4" t="str">
        <f aca="false">IF($A3591="","",EDATE(INDEX(CARTAO_COMPRAS!$J:$J,INT((ROW()-2)/20)+2),MOD(ROW()-2,20)))</f>
        <v/>
      </c>
      <c r="I3591" s="4" t="str">
        <f aca="false">IF($H3591="","",$H3591-WEEKDAY($H3591,2)+1)</f>
        <v/>
      </c>
      <c r="J3591" s="4" t="str">
        <f aca="false">IF($I3591="","",$I3591+6)</f>
        <v/>
      </c>
      <c r="K3591" s="6" t="str">
        <f aca="false">IF($H3591="","",DATE(YEAR($H3591),MONTH($H3591),1))</f>
        <v/>
      </c>
      <c r="L3591" s="0" t="str">
        <f aca="false">IF($A3591="","",INDEX(CARTAO_COMPRAS!$K:$K,INT((ROW()-2)/20)+2))</f>
        <v/>
      </c>
      <c r="M3591" s="0" t="str">
        <f aca="false">IF($A3591="","","Compra no cartão")</f>
        <v/>
      </c>
    </row>
    <row r="3592" customFormat="false" ht="13.5" hidden="false" customHeight="false" outlineLevel="0" collapsed="false">
      <c r="A3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2" s="0" t="str">
        <f aca="false">IF($A3592="","",INDEX(CARTAO_COMPRAS!$C:$C,INT((ROW()-2)/20)+2))</f>
        <v/>
      </c>
      <c r="C3592" s="0" t="str">
        <f aca="false">IF($A3592="","",INDEX(CARTAO_COMPRAS!$D:$D,INT((ROW()-2)/20)+2))</f>
        <v/>
      </c>
      <c r="D3592" s="0" t="str">
        <f aca="false">IF($A3592="","",INDEX(CARTAO_COMPRAS!$E:$E,INT((ROW()-2)/20)+2))</f>
        <v/>
      </c>
      <c r="E3592" s="0" t="str">
        <f aca="false">IF($A3592="","",INDEX(CARTAO_COMPRAS!$H:$H,INT((ROW()-2)/20)+2)+MOD(ROW()-2,20))</f>
        <v/>
      </c>
      <c r="F3592" s="0" t="str">
        <f aca="false">IF($A3592="","",INDEX(CARTAO_COMPRAS!$G:$G,INT((ROW()-2)/20)+2))</f>
        <v/>
      </c>
      <c r="G3592" s="5" t="str">
        <f aca="false">IF($A3592="","",INDEX(CARTAO_COMPRAS!$I:$I,INT((ROW()-2)/20)+2))</f>
        <v/>
      </c>
      <c r="H3592" s="4" t="str">
        <f aca="false">IF($A3592="","",EDATE(INDEX(CARTAO_COMPRAS!$J:$J,INT((ROW()-2)/20)+2),MOD(ROW()-2,20)))</f>
        <v/>
      </c>
      <c r="I3592" s="4" t="str">
        <f aca="false">IF($H3592="","",$H3592-WEEKDAY($H3592,2)+1)</f>
        <v/>
      </c>
      <c r="J3592" s="4" t="str">
        <f aca="false">IF($I3592="","",$I3592+6)</f>
        <v/>
      </c>
      <c r="K3592" s="6" t="str">
        <f aca="false">IF($H3592="","",DATE(YEAR($H3592),MONTH($H3592),1))</f>
        <v/>
      </c>
      <c r="L3592" s="0" t="str">
        <f aca="false">IF($A3592="","",INDEX(CARTAO_COMPRAS!$K:$K,INT((ROW()-2)/20)+2))</f>
        <v/>
      </c>
      <c r="M3592" s="0" t="str">
        <f aca="false">IF($A3592="","","Compra no cartão")</f>
        <v/>
      </c>
    </row>
    <row r="3593" customFormat="false" ht="13.5" hidden="false" customHeight="false" outlineLevel="0" collapsed="false">
      <c r="A3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3" s="0" t="str">
        <f aca="false">IF($A3593="","",INDEX(CARTAO_COMPRAS!$C:$C,INT((ROW()-2)/20)+2))</f>
        <v/>
      </c>
      <c r="C3593" s="0" t="str">
        <f aca="false">IF($A3593="","",INDEX(CARTAO_COMPRAS!$D:$D,INT((ROW()-2)/20)+2))</f>
        <v/>
      </c>
      <c r="D3593" s="0" t="str">
        <f aca="false">IF($A3593="","",INDEX(CARTAO_COMPRAS!$E:$E,INT((ROW()-2)/20)+2))</f>
        <v/>
      </c>
      <c r="E3593" s="0" t="str">
        <f aca="false">IF($A3593="","",INDEX(CARTAO_COMPRAS!$H:$H,INT((ROW()-2)/20)+2)+MOD(ROW()-2,20))</f>
        <v/>
      </c>
      <c r="F3593" s="0" t="str">
        <f aca="false">IF($A3593="","",INDEX(CARTAO_COMPRAS!$G:$G,INT((ROW()-2)/20)+2))</f>
        <v/>
      </c>
      <c r="G3593" s="5" t="str">
        <f aca="false">IF($A3593="","",INDEX(CARTAO_COMPRAS!$I:$I,INT((ROW()-2)/20)+2))</f>
        <v/>
      </c>
      <c r="H3593" s="4" t="str">
        <f aca="false">IF($A3593="","",EDATE(INDEX(CARTAO_COMPRAS!$J:$J,INT((ROW()-2)/20)+2),MOD(ROW()-2,20)))</f>
        <v/>
      </c>
      <c r="I3593" s="4" t="str">
        <f aca="false">IF($H3593="","",$H3593-WEEKDAY($H3593,2)+1)</f>
        <v/>
      </c>
      <c r="J3593" s="4" t="str">
        <f aca="false">IF($I3593="","",$I3593+6)</f>
        <v/>
      </c>
      <c r="K3593" s="6" t="str">
        <f aca="false">IF($H3593="","",DATE(YEAR($H3593),MONTH($H3593),1))</f>
        <v/>
      </c>
      <c r="L3593" s="0" t="str">
        <f aca="false">IF($A3593="","",INDEX(CARTAO_COMPRAS!$K:$K,INT((ROW()-2)/20)+2))</f>
        <v/>
      </c>
      <c r="M3593" s="0" t="str">
        <f aca="false">IF($A3593="","","Compra no cartão")</f>
        <v/>
      </c>
    </row>
    <row r="3594" customFormat="false" ht="13.5" hidden="false" customHeight="false" outlineLevel="0" collapsed="false">
      <c r="A3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4" s="0" t="str">
        <f aca="false">IF($A3594="","",INDEX(CARTAO_COMPRAS!$C:$C,INT((ROW()-2)/20)+2))</f>
        <v/>
      </c>
      <c r="C3594" s="0" t="str">
        <f aca="false">IF($A3594="","",INDEX(CARTAO_COMPRAS!$D:$D,INT((ROW()-2)/20)+2))</f>
        <v/>
      </c>
      <c r="D3594" s="0" t="str">
        <f aca="false">IF($A3594="","",INDEX(CARTAO_COMPRAS!$E:$E,INT((ROW()-2)/20)+2))</f>
        <v/>
      </c>
      <c r="E3594" s="0" t="str">
        <f aca="false">IF($A3594="","",INDEX(CARTAO_COMPRAS!$H:$H,INT((ROW()-2)/20)+2)+MOD(ROW()-2,20))</f>
        <v/>
      </c>
      <c r="F3594" s="0" t="str">
        <f aca="false">IF($A3594="","",INDEX(CARTAO_COMPRAS!$G:$G,INT((ROW()-2)/20)+2))</f>
        <v/>
      </c>
      <c r="G3594" s="5" t="str">
        <f aca="false">IF($A3594="","",INDEX(CARTAO_COMPRAS!$I:$I,INT((ROW()-2)/20)+2))</f>
        <v/>
      </c>
      <c r="H3594" s="4" t="str">
        <f aca="false">IF($A3594="","",EDATE(INDEX(CARTAO_COMPRAS!$J:$J,INT((ROW()-2)/20)+2),MOD(ROW()-2,20)))</f>
        <v/>
      </c>
      <c r="I3594" s="4" t="str">
        <f aca="false">IF($H3594="","",$H3594-WEEKDAY($H3594,2)+1)</f>
        <v/>
      </c>
      <c r="J3594" s="4" t="str">
        <f aca="false">IF($I3594="","",$I3594+6)</f>
        <v/>
      </c>
      <c r="K3594" s="6" t="str">
        <f aca="false">IF($H3594="","",DATE(YEAR($H3594),MONTH($H3594),1))</f>
        <v/>
      </c>
      <c r="L3594" s="0" t="str">
        <f aca="false">IF($A3594="","",INDEX(CARTAO_COMPRAS!$K:$K,INT((ROW()-2)/20)+2))</f>
        <v/>
      </c>
      <c r="M3594" s="0" t="str">
        <f aca="false">IF($A3594="","","Compra no cartão")</f>
        <v/>
      </c>
    </row>
    <row r="3595" customFormat="false" ht="13.5" hidden="false" customHeight="false" outlineLevel="0" collapsed="false">
      <c r="A3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5" s="0" t="str">
        <f aca="false">IF($A3595="","",INDEX(CARTAO_COMPRAS!$C:$C,INT((ROW()-2)/20)+2))</f>
        <v/>
      </c>
      <c r="C3595" s="0" t="str">
        <f aca="false">IF($A3595="","",INDEX(CARTAO_COMPRAS!$D:$D,INT((ROW()-2)/20)+2))</f>
        <v/>
      </c>
      <c r="D3595" s="0" t="str">
        <f aca="false">IF($A3595="","",INDEX(CARTAO_COMPRAS!$E:$E,INT((ROW()-2)/20)+2))</f>
        <v/>
      </c>
      <c r="E3595" s="0" t="str">
        <f aca="false">IF($A3595="","",INDEX(CARTAO_COMPRAS!$H:$H,INT((ROW()-2)/20)+2)+MOD(ROW()-2,20))</f>
        <v/>
      </c>
      <c r="F3595" s="0" t="str">
        <f aca="false">IF($A3595="","",INDEX(CARTAO_COMPRAS!$G:$G,INT((ROW()-2)/20)+2))</f>
        <v/>
      </c>
      <c r="G3595" s="5" t="str">
        <f aca="false">IF($A3595="","",INDEX(CARTAO_COMPRAS!$I:$I,INT((ROW()-2)/20)+2))</f>
        <v/>
      </c>
      <c r="H3595" s="4" t="str">
        <f aca="false">IF($A3595="","",EDATE(INDEX(CARTAO_COMPRAS!$J:$J,INT((ROW()-2)/20)+2),MOD(ROW()-2,20)))</f>
        <v/>
      </c>
      <c r="I3595" s="4" t="str">
        <f aca="false">IF($H3595="","",$H3595-WEEKDAY($H3595,2)+1)</f>
        <v/>
      </c>
      <c r="J3595" s="4" t="str">
        <f aca="false">IF($I3595="","",$I3595+6)</f>
        <v/>
      </c>
      <c r="K3595" s="6" t="str">
        <f aca="false">IF($H3595="","",DATE(YEAR($H3595),MONTH($H3595),1))</f>
        <v/>
      </c>
      <c r="L3595" s="0" t="str">
        <f aca="false">IF($A3595="","",INDEX(CARTAO_COMPRAS!$K:$K,INT((ROW()-2)/20)+2))</f>
        <v/>
      </c>
      <c r="M3595" s="0" t="str">
        <f aca="false">IF($A3595="","","Compra no cartão")</f>
        <v/>
      </c>
    </row>
    <row r="3596" customFormat="false" ht="13.5" hidden="false" customHeight="false" outlineLevel="0" collapsed="false">
      <c r="A3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6" s="0" t="str">
        <f aca="false">IF($A3596="","",INDEX(CARTAO_COMPRAS!$C:$C,INT((ROW()-2)/20)+2))</f>
        <v/>
      </c>
      <c r="C3596" s="0" t="str">
        <f aca="false">IF($A3596="","",INDEX(CARTAO_COMPRAS!$D:$D,INT((ROW()-2)/20)+2))</f>
        <v/>
      </c>
      <c r="D3596" s="0" t="str">
        <f aca="false">IF($A3596="","",INDEX(CARTAO_COMPRAS!$E:$E,INT((ROW()-2)/20)+2))</f>
        <v/>
      </c>
      <c r="E3596" s="0" t="str">
        <f aca="false">IF($A3596="","",INDEX(CARTAO_COMPRAS!$H:$H,INT((ROW()-2)/20)+2)+MOD(ROW()-2,20))</f>
        <v/>
      </c>
      <c r="F3596" s="0" t="str">
        <f aca="false">IF($A3596="","",INDEX(CARTAO_COMPRAS!$G:$G,INT((ROW()-2)/20)+2))</f>
        <v/>
      </c>
      <c r="G3596" s="5" t="str">
        <f aca="false">IF($A3596="","",INDEX(CARTAO_COMPRAS!$I:$I,INT((ROW()-2)/20)+2))</f>
        <v/>
      </c>
      <c r="H3596" s="4" t="str">
        <f aca="false">IF($A3596="","",EDATE(INDEX(CARTAO_COMPRAS!$J:$J,INT((ROW()-2)/20)+2),MOD(ROW()-2,20)))</f>
        <v/>
      </c>
      <c r="I3596" s="4" t="str">
        <f aca="false">IF($H3596="","",$H3596-WEEKDAY($H3596,2)+1)</f>
        <v/>
      </c>
      <c r="J3596" s="4" t="str">
        <f aca="false">IF($I3596="","",$I3596+6)</f>
        <v/>
      </c>
      <c r="K3596" s="6" t="str">
        <f aca="false">IF($H3596="","",DATE(YEAR($H3596),MONTH($H3596),1))</f>
        <v/>
      </c>
      <c r="L3596" s="0" t="str">
        <f aca="false">IF($A3596="","",INDEX(CARTAO_COMPRAS!$K:$K,INT((ROW()-2)/20)+2))</f>
        <v/>
      </c>
      <c r="M3596" s="0" t="str">
        <f aca="false">IF($A3596="","","Compra no cartão")</f>
        <v/>
      </c>
    </row>
    <row r="3597" customFormat="false" ht="13.5" hidden="false" customHeight="false" outlineLevel="0" collapsed="false">
      <c r="A3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7" s="0" t="str">
        <f aca="false">IF($A3597="","",INDEX(CARTAO_COMPRAS!$C:$C,INT((ROW()-2)/20)+2))</f>
        <v/>
      </c>
      <c r="C3597" s="0" t="str">
        <f aca="false">IF($A3597="","",INDEX(CARTAO_COMPRAS!$D:$D,INT((ROW()-2)/20)+2))</f>
        <v/>
      </c>
      <c r="D3597" s="0" t="str">
        <f aca="false">IF($A3597="","",INDEX(CARTAO_COMPRAS!$E:$E,INT((ROW()-2)/20)+2))</f>
        <v/>
      </c>
      <c r="E3597" s="0" t="str">
        <f aca="false">IF($A3597="","",INDEX(CARTAO_COMPRAS!$H:$H,INT((ROW()-2)/20)+2)+MOD(ROW()-2,20))</f>
        <v/>
      </c>
      <c r="F3597" s="0" t="str">
        <f aca="false">IF($A3597="","",INDEX(CARTAO_COMPRAS!$G:$G,INT((ROW()-2)/20)+2))</f>
        <v/>
      </c>
      <c r="G3597" s="5" t="str">
        <f aca="false">IF($A3597="","",INDEX(CARTAO_COMPRAS!$I:$I,INT((ROW()-2)/20)+2))</f>
        <v/>
      </c>
      <c r="H3597" s="4" t="str">
        <f aca="false">IF($A3597="","",EDATE(INDEX(CARTAO_COMPRAS!$J:$J,INT((ROW()-2)/20)+2),MOD(ROW()-2,20)))</f>
        <v/>
      </c>
      <c r="I3597" s="4" t="str">
        <f aca="false">IF($H3597="","",$H3597-WEEKDAY($H3597,2)+1)</f>
        <v/>
      </c>
      <c r="J3597" s="4" t="str">
        <f aca="false">IF($I3597="","",$I3597+6)</f>
        <v/>
      </c>
      <c r="K3597" s="6" t="str">
        <f aca="false">IF($H3597="","",DATE(YEAR($H3597),MONTH($H3597),1))</f>
        <v/>
      </c>
      <c r="L3597" s="0" t="str">
        <f aca="false">IF($A3597="","",INDEX(CARTAO_COMPRAS!$K:$K,INT((ROW()-2)/20)+2))</f>
        <v/>
      </c>
      <c r="M3597" s="0" t="str">
        <f aca="false">IF($A3597="","","Compra no cartão")</f>
        <v/>
      </c>
    </row>
    <row r="3598" customFormat="false" ht="13.5" hidden="false" customHeight="false" outlineLevel="0" collapsed="false">
      <c r="A3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8" s="0" t="str">
        <f aca="false">IF($A3598="","",INDEX(CARTAO_COMPRAS!$C:$C,INT((ROW()-2)/20)+2))</f>
        <v/>
      </c>
      <c r="C3598" s="0" t="str">
        <f aca="false">IF($A3598="","",INDEX(CARTAO_COMPRAS!$D:$D,INT((ROW()-2)/20)+2))</f>
        <v/>
      </c>
      <c r="D3598" s="0" t="str">
        <f aca="false">IF($A3598="","",INDEX(CARTAO_COMPRAS!$E:$E,INT((ROW()-2)/20)+2))</f>
        <v/>
      </c>
      <c r="E3598" s="0" t="str">
        <f aca="false">IF($A3598="","",INDEX(CARTAO_COMPRAS!$H:$H,INT((ROW()-2)/20)+2)+MOD(ROW()-2,20))</f>
        <v/>
      </c>
      <c r="F3598" s="0" t="str">
        <f aca="false">IF($A3598="","",INDEX(CARTAO_COMPRAS!$G:$G,INT((ROW()-2)/20)+2))</f>
        <v/>
      </c>
      <c r="G3598" s="5" t="str">
        <f aca="false">IF($A3598="","",INDEX(CARTAO_COMPRAS!$I:$I,INT((ROW()-2)/20)+2))</f>
        <v/>
      </c>
      <c r="H3598" s="4" t="str">
        <f aca="false">IF($A3598="","",EDATE(INDEX(CARTAO_COMPRAS!$J:$J,INT((ROW()-2)/20)+2),MOD(ROW()-2,20)))</f>
        <v/>
      </c>
      <c r="I3598" s="4" t="str">
        <f aca="false">IF($H3598="","",$H3598-WEEKDAY($H3598,2)+1)</f>
        <v/>
      </c>
      <c r="J3598" s="4" t="str">
        <f aca="false">IF($I3598="","",$I3598+6)</f>
        <v/>
      </c>
      <c r="K3598" s="6" t="str">
        <f aca="false">IF($H3598="","",DATE(YEAR($H3598),MONTH($H3598),1))</f>
        <v/>
      </c>
      <c r="L3598" s="0" t="str">
        <f aca="false">IF($A3598="","",INDEX(CARTAO_COMPRAS!$K:$K,INT((ROW()-2)/20)+2))</f>
        <v/>
      </c>
      <c r="M3598" s="0" t="str">
        <f aca="false">IF($A3598="","","Compra no cartão")</f>
        <v/>
      </c>
    </row>
    <row r="3599" customFormat="false" ht="13.5" hidden="false" customHeight="false" outlineLevel="0" collapsed="false">
      <c r="A3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599" s="0" t="str">
        <f aca="false">IF($A3599="","",INDEX(CARTAO_COMPRAS!$C:$C,INT((ROW()-2)/20)+2))</f>
        <v/>
      </c>
      <c r="C3599" s="0" t="str">
        <f aca="false">IF($A3599="","",INDEX(CARTAO_COMPRAS!$D:$D,INT((ROW()-2)/20)+2))</f>
        <v/>
      </c>
      <c r="D3599" s="0" t="str">
        <f aca="false">IF($A3599="","",INDEX(CARTAO_COMPRAS!$E:$E,INT((ROW()-2)/20)+2))</f>
        <v/>
      </c>
      <c r="E3599" s="0" t="str">
        <f aca="false">IF($A3599="","",INDEX(CARTAO_COMPRAS!$H:$H,INT((ROW()-2)/20)+2)+MOD(ROW()-2,20))</f>
        <v/>
      </c>
      <c r="F3599" s="0" t="str">
        <f aca="false">IF($A3599="","",INDEX(CARTAO_COMPRAS!$G:$G,INT((ROW()-2)/20)+2))</f>
        <v/>
      </c>
      <c r="G3599" s="5" t="str">
        <f aca="false">IF($A3599="","",INDEX(CARTAO_COMPRAS!$I:$I,INT((ROW()-2)/20)+2))</f>
        <v/>
      </c>
      <c r="H3599" s="4" t="str">
        <f aca="false">IF($A3599="","",EDATE(INDEX(CARTAO_COMPRAS!$J:$J,INT((ROW()-2)/20)+2),MOD(ROW()-2,20)))</f>
        <v/>
      </c>
      <c r="I3599" s="4" t="str">
        <f aca="false">IF($H3599="","",$H3599-WEEKDAY($H3599,2)+1)</f>
        <v/>
      </c>
      <c r="J3599" s="4" t="str">
        <f aca="false">IF($I3599="","",$I3599+6)</f>
        <v/>
      </c>
      <c r="K3599" s="6" t="str">
        <f aca="false">IF($H3599="","",DATE(YEAR($H3599),MONTH($H3599),1))</f>
        <v/>
      </c>
      <c r="L3599" s="0" t="str">
        <f aca="false">IF($A3599="","",INDEX(CARTAO_COMPRAS!$K:$K,INT((ROW()-2)/20)+2))</f>
        <v/>
      </c>
      <c r="M3599" s="0" t="str">
        <f aca="false">IF($A3599="","","Compra no cartão")</f>
        <v/>
      </c>
    </row>
    <row r="3600" customFormat="false" ht="13.5" hidden="false" customHeight="false" outlineLevel="0" collapsed="false">
      <c r="A3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0" s="0" t="str">
        <f aca="false">IF($A3600="","",INDEX(CARTAO_COMPRAS!$C:$C,INT((ROW()-2)/20)+2))</f>
        <v/>
      </c>
      <c r="C3600" s="0" t="str">
        <f aca="false">IF($A3600="","",INDEX(CARTAO_COMPRAS!$D:$D,INT((ROW()-2)/20)+2))</f>
        <v/>
      </c>
      <c r="D3600" s="0" t="str">
        <f aca="false">IF($A3600="","",INDEX(CARTAO_COMPRAS!$E:$E,INT((ROW()-2)/20)+2))</f>
        <v/>
      </c>
      <c r="E3600" s="0" t="str">
        <f aca="false">IF($A3600="","",INDEX(CARTAO_COMPRAS!$H:$H,INT((ROW()-2)/20)+2)+MOD(ROW()-2,20))</f>
        <v/>
      </c>
      <c r="F3600" s="0" t="str">
        <f aca="false">IF($A3600="","",INDEX(CARTAO_COMPRAS!$G:$G,INT((ROW()-2)/20)+2))</f>
        <v/>
      </c>
      <c r="G3600" s="5" t="str">
        <f aca="false">IF($A3600="","",INDEX(CARTAO_COMPRAS!$I:$I,INT((ROW()-2)/20)+2))</f>
        <v/>
      </c>
      <c r="H3600" s="4" t="str">
        <f aca="false">IF($A3600="","",EDATE(INDEX(CARTAO_COMPRAS!$J:$J,INT((ROW()-2)/20)+2),MOD(ROW()-2,20)))</f>
        <v/>
      </c>
      <c r="I3600" s="4" t="str">
        <f aca="false">IF($H3600="","",$H3600-WEEKDAY($H3600,2)+1)</f>
        <v/>
      </c>
      <c r="J3600" s="4" t="str">
        <f aca="false">IF($I3600="","",$I3600+6)</f>
        <v/>
      </c>
      <c r="K3600" s="6" t="str">
        <f aca="false">IF($H3600="","",DATE(YEAR($H3600),MONTH($H3600),1))</f>
        <v/>
      </c>
      <c r="L3600" s="0" t="str">
        <f aca="false">IF($A3600="","",INDEX(CARTAO_COMPRAS!$K:$K,INT((ROW()-2)/20)+2))</f>
        <v/>
      </c>
      <c r="M3600" s="0" t="str">
        <f aca="false">IF($A3600="","","Compra no cartão")</f>
        <v/>
      </c>
    </row>
    <row r="3601" customFormat="false" ht="13.5" hidden="false" customHeight="false" outlineLevel="0" collapsed="false">
      <c r="A3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1" s="0" t="str">
        <f aca="false">IF($A3601="","",INDEX(CARTAO_COMPRAS!$C:$C,INT((ROW()-2)/20)+2))</f>
        <v/>
      </c>
      <c r="C3601" s="0" t="str">
        <f aca="false">IF($A3601="","",INDEX(CARTAO_COMPRAS!$D:$D,INT((ROW()-2)/20)+2))</f>
        <v/>
      </c>
      <c r="D3601" s="0" t="str">
        <f aca="false">IF($A3601="","",INDEX(CARTAO_COMPRAS!$E:$E,INT((ROW()-2)/20)+2))</f>
        <v/>
      </c>
      <c r="E3601" s="0" t="str">
        <f aca="false">IF($A3601="","",INDEX(CARTAO_COMPRAS!$H:$H,INT((ROW()-2)/20)+2)+MOD(ROW()-2,20))</f>
        <v/>
      </c>
      <c r="F3601" s="0" t="str">
        <f aca="false">IF($A3601="","",INDEX(CARTAO_COMPRAS!$G:$G,INT((ROW()-2)/20)+2))</f>
        <v/>
      </c>
      <c r="G3601" s="5" t="str">
        <f aca="false">IF($A3601="","",INDEX(CARTAO_COMPRAS!$I:$I,INT((ROW()-2)/20)+2))</f>
        <v/>
      </c>
      <c r="H3601" s="4" t="str">
        <f aca="false">IF($A3601="","",EDATE(INDEX(CARTAO_COMPRAS!$J:$J,INT((ROW()-2)/20)+2),MOD(ROW()-2,20)))</f>
        <v/>
      </c>
      <c r="I3601" s="4" t="str">
        <f aca="false">IF($H3601="","",$H3601-WEEKDAY($H3601,2)+1)</f>
        <v/>
      </c>
      <c r="J3601" s="4" t="str">
        <f aca="false">IF($I3601="","",$I3601+6)</f>
        <v/>
      </c>
      <c r="K3601" s="6" t="str">
        <f aca="false">IF($H3601="","",DATE(YEAR($H3601),MONTH($H3601),1))</f>
        <v/>
      </c>
      <c r="L3601" s="0" t="str">
        <f aca="false">IF($A3601="","",INDEX(CARTAO_COMPRAS!$K:$K,INT((ROW()-2)/20)+2))</f>
        <v/>
      </c>
      <c r="M3601" s="0" t="str">
        <f aca="false">IF($A3601="","","Compra no cartão")</f>
        <v/>
      </c>
    </row>
    <row r="3602" customFormat="false" ht="13.5" hidden="false" customHeight="false" outlineLevel="0" collapsed="false">
      <c r="A36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2" s="0" t="str">
        <f aca="false">IF($A3602="","",INDEX(CARTAO_COMPRAS!$C:$C,INT((ROW()-2)/20)+2))</f>
        <v/>
      </c>
      <c r="C3602" s="0" t="str">
        <f aca="false">IF($A3602="","",INDEX(CARTAO_COMPRAS!$D:$D,INT((ROW()-2)/20)+2))</f>
        <v/>
      </c>
      <c r="D3602" s="0" t="str">
        <f aca="false">IF($A3602="","",INDEX(CARTAO_COMPRAS!$E:$E,INT((ROW()-2)/20)+2))</f>
        <v/>
      </c>
      <c r="E3602" s="0" t="str">
        <f aca="false">IF($A3602="","",INDEX(CARTAO_COMPRAS!$H:$H,INT((ROW()-2)/20)+2)+MOD(ROW()-2,20))</f>
        <v/>
      </c>
      <c r="F3602" s="0" t="str">
        <f aca="false">IF($A3602="","",INDEX(CARTAO_COMPRAS!$G:$G,INT((ROW()-2)/20)+2))</f>
        <v/>
      </c>
      <c r="G3602" s="5" t="str">
        <f aca="false">IF($A3602="","",INDEX(CARTAO_COMPRAS!$I:$I,INT((ROW()-2)/20)+2))</f>
        <v/>
      </c>
      <c r="H3602" s="4" t="str">
        <f aca="false">IF($A3602="","",EDATE(INDEX(CARTAO_COMPRAS!$J:$J,INT((ROW()-2)/20)+2),MOD(ROW()-2,20)))</f>
        <v/>
      </c>
      <c r="I3602" s="4" t="str">
        <f aca="false">IF($H3602="","",$H3602-WEEKDAY($H3602,2)+1)</f>
        <v/>
      </c>
      <c r="J3602" s="4" t="str">
        <f aca="false">IF($I3602="","",$I3602+6)</f>
        <v/>
      </c>
      <c r="K3602" s="6" t="str">
        <f aca="false">IF($H3602="","",DATE(YEAR($H3602),MONTH($H3602),1))</f>
        <v/>
      </c>
      <c r="L3602" s="0" t="str">
        <f aca="false">IF($A3602="","",INDEX(CARTAO_COMPRAS!$K:$K,INT((ROW()-2)/20)+2))</f>
        <v/>
      </c>
      <c r="M3602" s="0" t="str">
        <f aca="false">IF($A3602="","","Compra no cartão")</f>
        <v/>
      </c>
    </row>
    <row r="3603" customFormat="false" ht="13.5" hidden="false" customHeight="false" outlineLevel="0" collapsed="false">
      <c r="A3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3" s="0" t="str">
        <f aca="false">IF($A3603="","",INDEX(CARTAO_COMPRAS!$C:$C,INT((ROW()-2)/20)+2))</f>
        <v/>
      </c>
      <c r="C3603" s="0" t="str">
        <f aca="false">IF($A3603="","",INDEX(CARTAO_COMPRAS!$D:$D,INT((ROW()-2)/20)+2))</f>
        <v/>
      </c>
      <c r="D3603" s="0" t="str">
        <f aca="false">IF($A3603="","",INDEX(CARTAO_COMPRAS!$E:$E,INT((ROW()-2)/20)+2))</f>
        <v/>
      </c>
      <c r="E3603" s="0" t="str">
        <f aca="false">IF($A3603="","",INDEX(CARTAO_COMPRAS!$H:$H,INT((ROW()-2)/20)+2)+MOD(ROW()-2,20))</f>
        <v/>
      </c>
      <c r="F3603" s="0" t="str">
        <f aca="false">IF($A3603="","",INDEX(CARTAO_COMPRAS!$G:$G,INT((ROW()-2)/20)+2))</f>
        <v/>
      </c>
      <c r="G3603" s="5" t="str">
        <f aca="false">IF($A3603="","",INDEX(CARTAO_COMPRAS!$I:$I,INT((ROW()-2)/20)+2))</f>
        <v/>
      </c>
      <c r="H3603" s="4" t="str">
        <f aca="false">IF($A3603="","",EDATE(INDEX(CARTAO_COMPRAS!$J:$J,INT((ROW()-2)/20)+2),MOD(ROW()-2,20)))</f>
        <v/>
      </c>
      <c r="I3603" s="4" t="str">
        <f aca="false">IF($H3603="","",$H3603-WEEKDAY($H3603,2)+1)</f>
        <v/>
      </c>
      <c r="J3603" s="4" t="str">
        <f aca="false">IF($I3603="","",$I3603+6)</f>
        <v/>
      </c>
      <c r="K3603" s="6" t="str">
        <f aca="false">IF($H3603="","",DATE(YEAR($H3603),MONTH($H3603),1))</f>
        <v/>
      </c>
      <c r="L3603" s="0" t="str">
        <f aca="false">IF($A3603="","",INDEX(CARTAO_COMPRAS!$K:$K,INT((ROW()-2)/20)+2))</f>
        <v/>
      </c>
      <c r="M3603" s="0" t="str">
        <f aca="false">IF($A3603="","","Compra no cartão")</f>
        <v/>
      </c>
    </row>
    <row r="3604" customFormat="false" ht="13.5" hidden="false" customHeight="false" outlineLevel="0" collapsed="false">
      <c r="A3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4" s="0" t="str">
        <f aca="false">IF($A3604="","",INDEX(CARTAO_COMPRAS!$C:$C,INT((ROW()-2)/20)+2))</f>
        <v/>
      </c>
      <c r="C3604" s="0" t="str">
        <f aca="false">IF($A3604="","",INDEX(CARTAO_COMPRAS!$D:$D,INT((ROW()-2)/20)+2))</f>
        <v/>
      </c>
      <c r="D3604" s="0" t="str">
        <f aca="false">IF($A3604="","",INDEX(CARTAO_COMPRAS!$E:$E,INT((ROW()-2)/20)+2))</f>
        <v/>
      </c>
      <c r="E3604" s="0" t="str">
        <f aca="false">IF($A3604="","",INDEX(CARTAO_COMPRAS!$H:$H,INT((ROW()-2)/20)+2)+MOD(ROW()-2,20))</f>
        <v/>
      </c>
      <c r="F3604" s="0" t="str">
        <f aca="false">IF($A3604="","",INDEX(CARTAO_COMPRAS!$G:$G,INT((ROW()-2)/20)+2))</f>
        <v/>
      </c>
      <c r="G3604" s="5" t="str">
        <f aca="false">IF($A3604="","",INDEX(CARTAO_COMPRAS!$I:$I,INT((ROW()-2)/20)+2))</f>
        <v/>
      </c>
      <c r="H3604" s="4" t="str">
        <f aca="false">IF($A3604="","",EDATE(INDEX(CARTAO_COMPRAS!$J:$J,INT((ROW()-2)/20)+2),MOD(ROW()-2,20)))</f>
        <v/>
      </c>
      <c r="I3604" s="4" t="str">
        <f aca="false">IF($H3604="","",$H3604-WEEKDAY($H3604,2)+1)</f>
        <v/>
      </c>
      <c r="J3604" s="4" t="str">
        <f aca="false">IF($I3604="","",$I3604+6)</f>
        <v/>
      </c>
      <c r="K3604" s="6" t="str">
        <f aca="false">IF($H3604="","",DATE(YEAR($H3604),MONTH($H3604),1))</f>
        <v/>
      </c>
      <c r="L3604" s="0" t="str">
        <f aca="false">IF($A3604="","",INDEX(CARTAO_COMPRAS!$K:$K,INT((ROW()-2)/20)+2))</f>
        <v/>
      </c>
      <c r="M3604" s="0" t="str">
        <f aca="false">IF($A3604="","","Compra no cartão")</f>
        <v/>
      </c>
    </row>
    <row r="3605" customFormat="false" ht="13.5" hidden="false" customHeight="false" outlineLevel="0" collapsed="false">
      <c r="A3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5" s="0" t="str">
        <f aca="false">IF($A3605="","",INDEX(CARTAO_COMPRAS!$C:$C,INT((ROW()-2)/20)+2))</f>
        <v/>
      </c>
      <c r="C3605" s="0" t="str">
        <f aca="false">IF($A3605="","",INDEX(CARTAO_COMPRAS!$D:$D,INT((ROW()-2)/20)+2))</f>
        <v/>
      </c>
      <c r="D3605" s="0" t="str">
        <f aca="false">IF($A3605="","",INDEX(CARTAO_COMPRAS!$E:$E,INT((ROW()-2)/20)+2))</f>
        <v/>
      </c>
      <c r="E3605" s="0" t="str">
        <f aca="false">IF($A3605="","",INDEX(CARTAO_COMPRAS!$H:$H,INT((ROW()-2)/20)+2)+MOD(ROW()-2,20))</f>
        <v/>
      </c>
      <c r="F3605" s="0" t="str">
        <f aca="false">IF($A3605="","",INDEX(CARTAO_COMPRAS!$G:$G,INT((ROW()-2)/20)+2))</f>
        <v/>
      </c>
      <c r="G3605" s="5" t="str">
        <f aca="false">IF($A3605="","",INDEX(CARTAO_COMPRAS!$I:$I,INT((ROW()-2)/20)+2))</f>
        <v/>
      </c>
      <c r="H3605" s="4" t="str">
        <f aca="false">IF($A3605="","",EDATE(INDEX(CARTAO_COMPRAS!$J:$J,INT((ROW()-2)/20)+2),MOD(ROW()-2,20)))</f>
        <v/>
      </c>
      <c r="I3605" s="4" t="str">
        <f aca="false">IF($H3605="","",$H3605-WEEKDAY($H3605,2)+1)</f>
        <v/>
      </c>
      <c r="J3605" s="4" t="str">
        <f aca="false">IF($I3605="","",$I3605+6)</f>
        <v/>
      </c>
      <c r="K3605" s="6" t="str">
        <f aca="false">IF($H3605="","",DATE(YEAR($H3605),MONTH($H3605),1))</f>
        <v/>
      </c>
      <c r="L3605" s="0" t="str">
        <f aca="false">IF($A3605="","",INDEX(CARTAO_COMPRAS!$K:$K,INT((ROW()-2)/20)+2))</f>
        <v/>
      </c>
      <c r="M3605" s="0" t="str">
        <f aca="false">IF($A3605="","","Compra no cartão")</f>
        <v/>
      </c>
    </row>
    <row r="3606" customFormat="false" ht="13.5" hidden="false" customHeight="false" outlineLevel="0" collapsed="false">
      <c r="A3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6" s="0" t="str">
        <f aca="false">IF($A3606="","",INDEX(CARTAO_COMPRAS!$C:$C,INT((ROW()-2)/20)+2))</f>
        <v/>
      </c>
      <c r="C3606" s="0" t="str">
        <f aca="false">IF($A3606="","",INDEX(CARTAO_COMPRAS!$D:$D,INT((ROW()-2)/20)+2))</f>
        <v/>
      </c>
      <c r="D3606" s="0" t="str">
        <f aca="false">IF($A3606="","",INDEX(CARTAO_COMPRAS!$E:$E,INT((ROW()-2)/20)+2))</f>
        <v/>
      </c>
      <c r="E3606" s="0" t="str">
        <f aca="false">IF($A3606="","",INDEX(CARTAO_COMPRAS!$H:$H,INT((ROW()-2)/20)+2)+MOD(ROW()-2,20))</f>
        <v/>
      </c>
      <c r="F3606" s="0" t="str">
        <f aca="false">IF($A3606="","",INDEX(CARTAO_COMPRAS!$G:$G,INT((ROW()-2)/20)+2))</f>
        <v/>
      </c>
      <c r="G3606" s="5" t="str">
        <f aca="false">IF($A3606="","",INDEX(CARTAO_COMPRAS!$I:$I,INT((ROW()-2)/20)+2))</f>
        <v/>
      </c>
      <c r="H3606" s="4" t="str">
        <f aca="false">IF($A3606="","",EDATE(INDEX(CARTAO_COMPRAS!$J:$J,INT((ROW()-2)/20)+2),MOD(ROW()-2,20)))</f>
        <v/>
      </c>
      <c r="I3606" s="4" t="str">
        <f aca="false">IF($H3606="","",$H3606-WEEKDAY($H3606,2)+1)</f>
        <v/>
      </c>
      <c r="J3606" s="4" t="str">
        <f aca="false">IF($I3606="","",$I3606+6)</f>
        <v/>
      </c>
      <c r="K3606" s="6" t="str">
        <f aca="false">IF($H3606="","",DATE(YEAR($H3606),MONTH($H3606),1))</f>
        <v/>
      </c>
      <c r="L3606" s="0" t="str">
        <f aca="false">IF($A3606="","",INDEX(CARTAO_COMPRAS!$K:$K,INT((ROW()-2)/20)+2))</f>
        <v/>
      </c>
      <c r="M3606" s="0" t="str">
        <f aca="false">IF($A3606="","","Compra no cartão")</f>
        <v/>
      </c>
    </row>
    <row r="3607" customFormat="false" ht="13.5" hidden="false" customHeight="false" outlineLevel="0" collapsed="false">
      <c r="A3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7" s="0" t="str">
        <f aca="false">IF($A3607="","",INDEX(CARTAO_COMPRAS!$C:$C,INT((ROW()-2)/20)+2))</f>
        <v/>
      </c>
      <c r="C3607" s="0" t="str">
        <f aca="false">IF($A3607="","",INDEX(CARTAO_COMPRAS!$D:$D,INT((ROW()-2)/20)+2))</f>
        <v/>
      </c>
      <c r="D3607" s="0" t="str">
        <f aca="false">IF($A3607="","",INDEX(CARTAO_COMPRAS!$E:$E,INT((ROW()-2)/20)+2))</f>
        <v/>
      </c>
      <c r="E3607" s="0" t="str">
        <f aca="false">IF($A3607="","",INDEX(CARTAO_COMPRAS!$H:$H,INT((ROW()-2)/20)+2)+MOD(ROW()-2,20))</f>
        <v/>
      </c>
      <c r="F3607" s="0" t="str">
        <f aca="false">IF($A3607="","",INDEX(CARTAO_COMPRAS!$G:$G,INT((ROW()-2)/20)+2))</f>
        <v/>
      </c>
      <c r="G3607" s="5" t="str">
        <f aca="false">IF($A3607="","",INDEX(CARTAO_COMPRAS!$I:$I,INT((ROW()-2)/20)+2))</f>
        <v/>
      </c>
      <c r="H3607" s="4" t="str">
        <f aca="false">IF($A3607="","",EDATE(INDEX(CARTAO_COMPRAS!$J:$J,INT((ROW()-2)/20)+2),MOD(ROW()-2,20)))</f>
        <v/>
      </c>
      <c r="I3607" s="4" t="str">
        <f aca="false">IF($H3607="","",$H3607-WEEKDAY($H3607,2)+1)</f>
        <v/>
      </c>
      <c r="J3607" s="4" t="str">
        <f aca="false">IF($I3607="","",$I3607+6)</f>
        <v/>
      </c>
      <c r="K3607" s="6" t="str">
        <f aca="false">IF($H3607="","",DATE(YEAR($H3607),MONTH($H3607),1))</f>
        <v/>
      </c>
      <c r="L3607" s="0" t="str">
        <f aca="false">IF($A3607="","",INDEX(CARTAO_COMPRAS!$K:$K,INT((ROW()-2)/20)+2))</f>
        <v/>
      </c>
      <c r="M3607" s="0" t="str">
        <f aca="false">IF($A3607="","","Compra no cartão")</f>
        <v/>
      </c>
    </row>
    <row r="3608" customFormat="false" ht="13.5" hidden="false" customHeight="false" outlineLevel="0" collapsed="false">
      <c r="A3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8" s="0" t="str">
        <f aca="false">IF($A3608="","",INDEX(CARTAO_COMPRAS!$C:$C,INT((ROW()-2)/20)+2))</f>
        <v/>
      </c>
      <c r="C3608" s="0" t="str">
        <f aca="false">IF($A3608="","",INDEX(CARTAO_COMPRAS!$D:$D,INT((ROW()-2)/20)+2))</f>
        <v/>
      </c>
      <c r="D3608" s="0" t="str">
        <f aca="false">IF($A3608="","",INDEX(CARTAO_COMPRAS!$E:$E,INT((ROW()-2)/20)+2))</f>
        <v/>
      </c>
      <c r="E3608" s="0" t="str">
        <f aca="false">IF($A3608="","",INDEX(CARTAO_COMPRAS!$H:$H,INT((ROW()-2)/20)+2)+MOD(ROW()-2,20))</f>
        <v/>
      </c>
      <c r="F3608" s="0" t="str">
        <f aca="false">IF($A3608="","",INDEX(CARTAO_COMPRAS!$G:$G,INT((ROW()-2)/20)+2))</f>
        <v/>
      </c>
      <c r="G3608" s="5" t="str">
        <f aca="false">IF($A3608="","",INDEX(CARTAO_COMPRAS!$I:$I,INT((ROW()-2)/20)+2))</f>
        <v/>
      </c>
      <c r="H3608" s="4" t="str">
        <f aca="false">IF($A3608="","",EDATE(INDEX(CARTAO_COMPRAS!$J:$J,INT((ROW()-2)/20)+2),MOD(ROW()-2,20)))</f>
        <v/>
      </c>
      <c r="I3608" s="4" t="str">
        <f aca="false">IF($H3608="","",$H3608-WEEKDAY($H3608,2)+1)</f>
        <v/>
      </c>
      <c r="J3608" s="4" t="str">
        <f aca="false">IF($I3608="","",$I3608+6)</f>
        <v/>
      </c>
      <c r="K3608" s="6" t="str">
        <f aca="false">IF($H3608="","",DATE(YEAR($H3608),MONTH($H3608),1))</f>
        <v/>
      </c>
      <c r="L3608" s="0" t="str">
        <f aca="false">IF($A3608="","",INDEX(CARTAO_COMPRAS!$K:$K,INT((ROW()-2)/20)+2))</f>
        <v/>
      </c>
      <c r="M3608" s="0" t="str">
        <f aca="false">IF($A3608="","","Compra no cartão")</f>
        <v/>
      </c>
    </row>
    <row r="3609" customFormat="false" ht="13.5" hidden="false" customHeight="false" outlineLevel="0" collapsed="false">
      <c r="A3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09" s="0" t="str">
        <f aca="false">IF($A3609="","",INDEX(CARTAO_COMPRAS!$C:$C,INT((ROW()-2)/20)+2))</f>
        <v/>
      </c>
      <c r="C3609" s="0" t="str">
        <f aca="false">IF($A3609="","",INDEX(CARTAO_COMPRAS!$D:$D,INT((ROW()-2)/20)+2))</f>
        <v/>
      </c>
      <c r="D3609" s="0" t="str">
        <f aca="false">IF($A3609="","",INDEX(CARTAO_COMPRAS!$E:$E,INT((ROW()-2)/20)+2))</f>
        <v/>
      </c>
      <c r="E3609" s="0" t="str">
        <f aca="false">IF($A3609="","",INDEX(CARTAO_COMPRAS!$H:$H,INT((ROW()-2)/20)+2)+MOD(ROW()-2,20))</f>
        <v/>
      </c>
      <c r="F3609" s="0" t="str">
        <f aca="false">IF($A3609="","",INDEX(CARTAO_COMPRAS!$G:$G,INT((ROW()-2)/20)+2))</f>
        <v/>
      </c>
      <c r="G3609" s="5" t="str">
        <f aca="false">IF($A3609="","",INDEX(CARTAO_COMPRAS!$I:$I,INT((ROW()-2)/20)+2))</f>
        <v/>
      </c>
      <c r="H3609" s="4" t="str">
        <f aca="false">IF($A3609="","",EDATE(INDEX(CARTAO_COMPRAS!$J:$J,INT((ROW()-2)/20)+2),MOD(ROW()-2,20)))</f>
        <v/>
      </c>
      <c r="I3609" s="4" t="str">
        <f aca="false">IF($H3609="","",$H3609-WEEKDAY($H3609,2)+1)</f>
        <v/>
      </c>
      <c r="J3609" s="4" t="str">
        <f aca="false">IF($I3609="","",$I3609+6)</f>
        <v/>
      </c>
      <c r="K3609" s="6" t="str">
        <f aca="false">IF($H3609="","",DATE(YEAR($H3609),MONTH($H3609),1))</f>
        <v/>
      </c>
      <c r="L3609" s="0" t="str">
        <f aca="false">IF($A3609="","",INDEX(CARTAO_COMPRAS!$K:$K,INT((ROW()-2)/20)+2))</f>
        <v/>
      </c>
      <c r="M3609" s="0" t="str">
        <f aca="false">IF($A3609="","","Compra no cartão")</f>
        <v/>
      </c>
    </row>
    <row r="3610" customFormat="false" ht="13.5" hidden="false" customHeight="false" outlineLevel="0" collapsed="false">
      <c r="A3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0" s="0" t="str">
        <f aca="false">IF($A3610="","",INDEX(CARTAO_COMPRAS!$C:$C,INT((ROW()-2)/20)+2))</f>
        <v/>
      </c>
      <c r="C3610" s="0" t="str">
        <f aca="false">IF($A3610="","",INDEX(CARTAO_COMPRAS!$D:$D,INT((ROW()-2)/20)+2))</f>
        <v/>
      </c>
      <c r="D3610" s="0" t="str">
        <f aca="false">IF($A3610="","",INDEX(CARTAO_COMPRAS!$E:$E,INT((ROW()-2)/20)+2))</f>
        <v/>
      </c>
      <c r="E3610" s="0" t="str">
        <f aca="false">IF($A3610="","",INDEX(CARTAO_COMPRAS!$H:$H,INT((ROW()-2)/20)+2)+MOD(ROW()-2,20))</f>
        <v/>
      </c>
      <c r="F3610" s="0" t="str">
        <f aca="false">IF($A3610="","",INDEX(CARTAO_COMPRAS!$G:$G,INT((ROW()-2)/20)+2))</f>
        <v/>
      </c>
      <c r="G3610" s="5" t="str">
        <f aca="false">IF($A3610="","",INDEX(CARTAO_COMPRAS!$I:$I,INT((ROW()-2)/20)+2))</f>
        <v/>
      </c>
      <c r="H3610" s="4" t="str">
        <f aca="false">IF($A3610="","",EDATE(INDEX(CARTAO_COMPRAS!$J:$J,INT((ROW()-2)/20)+2),MOD(ROW()-2,20)))</f>
        <v/>
      </c>
      <c r="I3610" s="4" t="str">
        <f aca="false">IF($H3610="","",$H3610-WEEKDAY($H3610,2)+1)</f>
        <v/>
      </c>
      <c r="J3610" s="4" t="str">
        <f aca="false">IF($I3610="","",$I3610+6)</f>
        <v/>
      </c>
      <c r="K3610" s="6" t="str">
        <f aca="false">IF($H3610="","",DATE(YEAR($H3610),MONTH($H3610),1))</f>
        <v/>
      </c>
      <c r="L3610" s="0" t="str">
        <f aca="false">IF($A3610="","",INDEX(CARTAO_COMPRAS!$K:$K,INT((ROW()-2)/20)+2))</f>
        <v/>
      </c>
      <c r="M3610" s="0" t="str">
        <f aca="false">IF($A3610="","","Compra no cartão")</f>
        <v/>
      </c>
    </row>
    <row r="3611" customFormat="false" ht="13.5" hidden="false" customHeight="false" outlineLevel="0" collapsed="false">
      <c r="A3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1" s="0" t="str">
        <f aca="false">IF($A3611="","",INDEX(CARTAO_COMPRAS!$C:$C,INT((ROW()-2)/20)+2))</f>
        <v/>
      </c>
      <c r="C3611" s="0" t="str">
        <f aca="false">IF($A3611="","",INDEX(CARTAO_COMPRAS!$D:$D,INT((ROW()-2)/20)+2))</f>
        <v/>
      </c>
      <c r="D3611" s="0" t="str">
        <f aca="false">IF($A3611="","",INDEX(CARTAO_COMPRAS!$E:$E,INT((ROW()-2)/20)+2))</f>
        <v/>
      </c>
      <c r="E3611" s="0" t="str">
        <f aca="false">IF($A3611="","",INDEX(CARTAO_COMPRAS!$H:$H,INT((ROW()-2)/20)+2)+MOD(ROW()-2,20))</f>
        <v/>
      </c>
      <c r="F3611" s="0" t="str">
        <f aca="false">IF($A3611="","",INDEX(CARTAO_COMPRAS!$G:$G,INT((ROW()-2)/20)+2))</f>
        <v/>
      </c>
      <c r="G3611" s="5" t="str">
        <f aca="false">IF($A3611="","",INDEX(CARTAO_COMPRAS!$I:$I,INT((ROW()-2)/20)+2))</f>
        <v/>
      </c>
      <c r="H3611" s="4" t="str">
        <f aca="false">IF($A3611="","",EDATE(INDEX(CARTAO_COMPRAS!$J:$J,INT((ROW()-2)/20)+2),MOD(ROW()-2,20)))</f>
        <v/>
      </c>
      <c r="I3611" s="4" t="str">
        <f aca="false">IF($H3611="","",$H3611-WEEKDAY($H3611,2)+1)</f>
        <v/>
      </c>
      <c r="J3611" s="4" t="str">
        <f aca="false">IF($I3611="","",$I3611+6)</f>
        <v/>
      </c>
      <c r="K3611" s="6" t="str">
        <f aca="false">IF($H3611="","",DATE(YEAR($H3611),MONTH($H3611),1))</f>
        <v/>
      </c>
      <c r="L3611" s="0" t="str">
        <f aca="false">IF($A3611="","",INDEX(CARTAO_COMPRAS!$K:$K,INT((ROW()-2)/20)+2))</f>
        <v/>
      </c>
      <c r="M3611" s="0" t="str">
        <f aca="false">IF($A3611="","","Compra no cartão")</f>
        <v/>
      </c>
    </row>
    <row r="3612" customFormat="false" ht="13.5" hidden="false" customHeight="false" outlineLevel="0" collapsed="false">
      <c r="A3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2" s="0" t="str">
        <f aca="false">IF($A3612="","",INDEX(CARTAO_COMPRAS!$C:$C,INT((ROW()-2)/20)+2))</f>
        <v/>
      </c>
      <c r="C3612" s="0" t="str">
        <f aca="false">IF($A3612="","",INDEX(CARTAO_COMPRAS!$D:$D,INT((ROW()-2)/20)+2))</f>
        <v/>
      </c>
      <c r="D3612" s="0" t="str">
        <f aca="false">IF($A3612="","",INDEX(CARTAO_COMPRAS!$E:$E,INT((ROW()-2)/20)+2))</f>
        <v/>
      </c>
      <c r="E3612" s="0" t="str">
        <f aca="false">IF($A3612="","",INDEX(CARTAO_COMPRAS!$H:$H,INT((ROW()-2)/20)+2)+MOD(ROW()-2,20))</f>
        <v/>
      </c>
      <c r="F3612" s="0" t="str">
        <f aca="false">IF($A3612="","",INDEX(CARTAO_COMPRAS!$G:$G,INT((ROW()-2)/20)+2))</f>
        <v/>
      </c>
      <c r="G3612" s="5" t="str">
        <f aca="false">IF($A3612="","",INDEX(CARTAO_COMPRAS!$I:$I,INT((ROW()-2)/20)+2))</f>
        <v/>
      </c>
      <c r="H3612" s="4" t="str">
        <f aca="false">IF($A3612="","",EDATE(INDEX(CARTAO_COMPRAS!$J:$J,INT((ROW()-2)/20)+2),MOD(ROW()-2,20)))</f>
        <v/>
      </c>
      <c r="I3612" s="4" t="str">
        <f aca="false">IF($H3612="","",$H3612-WEEKDAY($H3612,2)+1)</f>
        <v/>
      </c>
      <c r="J3612" s="4" t="str">
        <f aca="false">IF($I3612="","",$I3612+6)</f>
        <v/>
      </c>
      <c r="K3612" s="6" t="str">
        <f aca="false">IF($H3612="","",DATE(YEAR($H3612),MONTH($H3612),1))</f>
        <v/>
      </c>
      <c r="L3612" s="0" t="str">
        <f aca="false">IF($A3612="","",INDEX(CARTAO_COMPRAS!$K:$K,INT((ROW()-2)/20)+2))</f>
        <v/>
      </c>
      <c r="M3612" s="0" t="str">
        <f aca="false">IF($A3612="","","Compra no cartão")</f>
        <v/>
      </c>
    </row>
    <row r="3613" customFormat="false" ht="13.5" hidden="false" customHeight="false" outlineLevel="0" collapsed="false">
      <c r="A3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3" s="0" t="str">
        <f aca="false">IF($A3613="","",INDEX(CARTAO_COMPRAS!$C:$C,INT((ROW()-2)/20)+2))</f>
        <v/>
      </c>
      <c r="C3613" s="0" t="str">
        <f aca="false">IF($A3613="","",INDEX(CARTAO_COMPRAS!$D:$D,INT((ROW()-2)/20)+2))</f>
        <v/>
      </c>
      <c r="D3613" s="0" t="str">
        <f aca="false">IF($A3613="","",INDEX(CARTAO_COMPRAS!$E:$E,INT((ROW()-2)/20)+2))</f>
        <v/>
      </c>
      <c r="E3613" s="0" t="str">
        <f aca="false">IF($A3613="","",INDEX(CARTAO_COMPRAS!$H:$H,INT((ROW()-2)/20)+2)+MOD(ROW()-2,20))</f>
        <v/>
      </c>
      <c r="F3613" s="0" t="str">
        <f aca="false">IF($A3613="","",INDEX(CARTAO_COMPRAS!$G:$G,INT((ROW()-2)/20)+2))</f>
        <v/>
      </c>
      <c r="G3613" s="5" t="str">
        <f aca="false">IF($A3613="","",INDEX(CARTAO_COMPRAS!$I:$I,INT((ROW()-2)/20)+2))</f>
        <v/>
      </c>
      <c r="H3613" s="4" t="str">
        <f aca="false">IF($A3613="","",EDATE(INDEX(CARTAO_COMPRAS!$J:$J,INT((ROW()-2)/20)+2),MOD(ROW()-2,20)))</f>
        <v/>
      </c>
      <c r="I3613" s="4" t="str">
        <f aca="false">IF($H3613="","",$H3613-WEEKDAY($H3613,2)+1)</f>
        <v/>
      </c>
      <c r="J3613" s="4" t="str">
        <f aca="false">IF($I3613="","",$I3613+6)</f>
        <v/>
      </c>
      <c r="K3613" s="6" t="str">
        <f aca="false">IF($H3613="","",DATE(YEAR($H3613),MONTH($H3613),1))</f>
        <v/>
      </c>
      <c r="L3613" s="0" t="str">
        <f aca="false">IF($A3613="","",INDEX(CARTAO_COMPRAS!$K:$K,INT((ROW()-2)/20)+2))</f>
        <v/>
      </c>
      <c r="M3613" s="0" t="str">
        <f aca="false">IF($A3613="","","Compra no cartão")</f>
        <v/>
      </c>
    </row>
    <row r="3614" customFormat="false" ht="13.5" hidden="false" customHeight="false" outlineLevel="0" collapsed="false">
      <c r="A3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4" s="0" t="str">
        <f aca="false">IF($A3614="","",INDEX(CARTAO_COMPRAS!$C:$C,INT((ROW()-2)/20)+2))</f>
        <v/>
      </c>
      <c r="C3614" s="0" t="str">
        <f aca="false">IF($A3614="","",INDEX(CARTAO_COMPRAS!$D:$D,INT((ROW()-2)/20)+2))</f>
        <v/>
      </c>
      <c r="D3614" s="0" t="str">
        <f aca="false">IF($A3614="","",INDEX(CARTAO_COMPRAS!$E:$E,INT((ROW()-2)/20)+2))</f>
        <v/>
      </c>
      <c r="E3614" s="0" t="str">
        <f aca="false">IF($A3614="","",INDEX(CARTAO_COMPRAS!$H:$H,INT((ROW()-2)/20)+2)+MOD(ROW()-2,20))</f>
        <v/>
      </c>
      <c r="F3614" s="0" t="str">
        <f aca="false">IF($A3614="","",INDEX(CARTAO_COMPRAS!$G:$G,INT((ROW()-2)/20)+2))</f>
        <v/>
      </c>
      <c r="G3614" s="5" t="str">
        <f aca="false">IF($A3614="","",INDEX(CARTAO_COMPRAS!$I:$I,INT((ROW()-2)/20)+2))</f>
        <v/>
      </c>
      <c r="H3614" s="4" t="str">
        <f aca="false">IF($A3614="","",EDATE(INDEX(CARTAO_COMPRAS!$J:$J,INT((ROW()-2)/20)+2),MOD(ROW()-2,20)))</f>
        <v/>
      </c>
      <c r="I3614" s="4" t="str">
        <f aca="false">IF($H3614="","",$H3614-WEEKDAY($H3614,2)+1)</f>
        <v/>
      </c>
      <c r="J3614" s="4" t="str">
        <f aca="false">IF($I3614="","",$I3614+6)</f>
        <v/>
      </c>
      <c r="K3614" s="6" t="str">
        <f aca="false">IF($H3614="","",DATE(YEAR($H3614),MONTH($H3614),1))</f>
        <v/>
      </c>
      <c r="L3614" s="0" t="str">
        <f aca="false">IF($A3614="","",INDEX(CARTAO_COMPRAS!$K:$K,INT((ROW()-2)/20)+2))</f>
        <v/>
      </c>
      <c r="M3614" s="0" t="str">
        <f aca="false">IF($A3614="","","Compra no cartão")</f>
        <v/>
      </c>
    </row>
    <row r="3615" customFormat="false" ht="13.5" hidden="false" customHeight="false" outlineLevel="0" collapsed="false">
      <c r="A3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5" s="0" t="str">
        <f aca="false">IF($A3615="","",INDEX(CARTAO_COMPRAS!$C:$C,INT((ROW()-2)/20)+2))</f>
        <v/>
      </c>
      <c r="C3615" s="0" t="str">
        <f aca="false">IF($A3615="","",INDEX(CARTAO_COMPRAS!$D:$D,INT((ROW()-2)/20)+2))</f>
        <v/>
      </c>
      <c r="D3615" s="0" t="str">
        <f aca="false">IF($A3615="","",INDEX(CARTAO_COMPRAS!$E:$E,INT((ROW()-2)/20)+2))</f>
        <v/>
      </c>
      <c r="E3615" s="0" t="str">
        <f aca="false">IF($A3615="","",INDEX(CARTAO_COMPRAS!$H:$H,INT((ROW()-2)/20)+2)+MOD(ROW()-2,20))</f>
        <v/>
      </c>
      <c r="F3615" s="0" t="str">
        <f aca="false">IF($A3615="","",INDEX(CARTAO_COMPRAS!$G:$G,INT((ROW()-2)/20)+2))</f>
        <v/>
      </c>
      <c r="G3615" s="5" t="str">
        <f aca="false">IF($A3615="","",INDEX(CARTAO_COMPRAS!$I:$I,INT((ROW()-2)/20)+2))</f>
        <v/>
      </c>
      <c r="H3615" s="4" t="str">
        <f aca="false">IF($A3615="","",EDATE(INDEX(CARTAO_COMPRAS!$J:$J,INT((ROW()-2)/20)+2),MOD(ROW()-2,20)))</f>
        <v/>
      </c>
      <c r="I3615" s="4" t="str">
        <f aca="false">IF($H3615="","",$H3615-WEEKDAY($H3615,2)+1)</f>
        <v/>
      </c>
      <c r="J3615" s="4" t="str">
        <f aca="false">IF($I3615="","",$I3615+6)</f>
        <v/>
      </c>
      <c r="K3615" s="6" t="str">
        <f aca="false">IF($H3615="","",DATE(YEAR($H3615),MONTH($H3615),1))</f>
        <v/>
      </c>
      <c r="L3615" s="0" t="str">
        <f aca="false">IF($A3615="","",INDEX(CARTAO_COMPRAS!$K:$K,INT((ROW()-2)/20)+2))</f>
        <v/>
      </c>
      <c r="M3615" s="0" t="str">
        <f aca="false">IF($A3615="","","Compra no cartão")</f>
        <v/>
      </c>
    </row>
    <row r="3616" customFormat="false" ht="13.5" hidden="false" customHeight="false" outlineLevel="0" collapsed="false">
      <c r="A3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6" s="0" t="str">
        <f aca="false">IF($A3616="","",INDEX(CARTAO_COMPRAS!$C:$C,INT((ROW()-2)/20)+2))</f>
        <v/>
      </c>
      <c r="C3616" s="0" t="str">
        <f aca="false">IF($A3616="","",INDEX(CARTAO_COMPRAS!$D:$D,INT((ROW()-2)/20)+2))</f>
        <v/>
      </c>
      <c r="D3616" s="0" t="str">
        <f aca="false">IF($A3616="","",INDEX(CARTAO_COMPRAS!$E:$E,INT((ROW()-2)/20)+2))</f>
        <v/>
      </c>
      <c r="E3616" s="0" t="str">
        <f aca="false">IF($A3616="","",INDEX(CARTAO_COMPRAS!$H:$H,INT((ROW()-2)/20)+2)+MOD(ROW()-2,20))</f>
        <v/>
      </c>
      <c r="F3616" s="0" t="str">
        <f aca="false">IF($A3616="","",INDEX(CARTAO_COMPRAS!$G:$G,INT((ROW()-2)/20)+2))</f>
        <v/>
      </c>
      <c r="G3616" s="5" t="str">
        <f aca="false">IF($A3616="","",INDEX(CARTAO_COMPRAS!$I:$I,INT((ROW()-2)/20)+2))</f>
        <v/>
      </c>
      <c r="H3616" s="4" t="str">
        <f aca="false">IF($A3616="","",EDATE(INDEX(CARTAO_COMPRAS!$J:$J,INT((ROW()-2)/20)+2),MOD(ROW()-2,20)))</f>
        <v/>
      </c>
      <c r="I3616" s="4" t="str">
        <f aca="false">IF($H3616="","",$H3616-WEEKDAY($H3616,2)+1)</f>
        <v/>
      </c>
      <c r="J3616" s="4" t="str">
        <f aca="false">IF($I3616="","",$I3616+6)</f>
        <v/>
      </c>
      <c r="K3616" s="6" t="str">
        <f aca="false">IF($H3616="","",DATE(YEAR($H3616),MONTH($H3616),1))</f>
        <v/>
      </c>
      <c r="L3616" s="0" t="str">
        <f aca="false">IF($A3616="","",INDEX(CARTAO_COMPRAS!$K:$K,INT((ROW()-2)/20)+2))</f>
        <v/>
      </c>
      <c r="M3616" s="0" t="str">
        <f aca="false">IF($A3616="","","Compra no cartão")</f>
        <v/>
      </c>
    </row>
    <row r="3617" customFormat="false" ht="13.5" hidden="false" customHeight="false" outlineLevel="0" collapsed="false">
      <c r="A3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7" s="0" t="str">
        <f aca="false">IF($A3617="","",INDEX(CARTAO_COMPRAS!$C:$C,INT((ROW()-2)/20)+2))</f>
        <v/>
      </c>
      <c r="C3617" s="0" t="str">
        <f aca="false">IF($A3617="","",INDEX(CARTAO_COMPRAS!$D:$D,INT((ROW()-2)/20)+2))</f>
        <v/>
      </c>
      <c r="D3617" s="0" t="str">
        <f aca="false">IF($A3617="","",INDEX(CARTAO_COMPRAS!$E:$E,INT((ROW()-2)/20)+2))</f>
        <v/>
      </c>
      <c r="E3617" s="0" t="str">
        <f aca="false">IF($A3617="","",INDEX(CARTAO_COMPRAS!$H:$H,INT((ROW()-2)/20)+2)+MOD(ROW()-2,20))</f>
        <v/>
      </c>
      <c r="F3617" s="0" t="str">
        <f aca="false">IF($A3617="","",INDEX(CARTAO_COMPRAS!$G:$G,INT((ROW()-2)/20)+2))</f>
        <v/>
      </c>
      <c r="G3617" s="5" t="str">
        <f aca="false">IF($A3617="","",INDEX(CARTAO_COMPRAS!$I:$I,INT((ROW()-2)/20)+2))</f>
        <v/>
      </c>
      <c r="H3617" s="4" t="str">
        <f aca="false">IF($A3617="","",EDATE(INDEX(CARTAO_COMPRAS!$J:$J,INT((ROW()-2)/20)+2),MOD(ROW()-2,20)))</f>
        <v/>
      </c>
      <c r="I3617" s="4" t="str">
        <f aca="false">IF($H3617="","",$H3617-WEEKDAY($H3617,2)+1)</f>
        <v/>
      </c>
      <c r="J3617" s="4" t="str">
        <f aca="false">IF($I3617="","",$I3617+6)</f>
        <v/>
      </c>
      <c r="K3617" s="6" t="str">
        <f aca="false">IF($H3617="","",DATE(YEAR($H3617),MONTH($H3617),1))</f>
        <v/>
      </c>
      <c r="L3617" s="0" t="str">
        <f aca="false">IF($A3617="","",INDEX(CARTAO_COMPRAS!$K:$K,INT((ROW()-2)/20)+2))</f>
        <v/>
      </c>
      <c r="M3617" s="0" t="str">
        <f aca="false">IF($A3617="","","Compra no cartão")</f>
        <v/>
      </c>
    </row>
    <row r="3618" customFormat="false" ht="13.5" hidden="false" customHeight="false" outlineLevel="0" collapsed="false">
      <c r="A3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8" s="0" t="str">
        <f aca="false">IF($A3618="","",INDEX(CARTAO_COMPRAS!$C:$C,INT((ROW()-2)/20)+2))</f>
        <v/>
      </c>
      <c r="C3618" s="0" t="str">
        <f aca="false">IF($A3618="","",INDEX(CARTAO_COMPRAS!$D:$D,INT((ROW()-2)/20)+2))</f>
        <v/>
      </c>
      <c r="D3618" s="0" t="str">
        <f aca="false">IF($A3618="","",INDEX(CARTAO_COMPRAS!$E:$E,INT((ROW()-2)/20)+2))</f>
        <v/>
      </c>
      <c r="E3618" s="0" t="str">
        <f aca="false">IF($A3618="","",INDEX(CARTAO_COMPRAS!$H:$H,INT((ROW()-2)/20)+2)+MOD(ROW()-2,20))</f>
        <v/>
      </c>
      <c r="F3618" s="0" t="str">
        <f aca="false">IF($A3618="","",INDEX(CARTAO_COMPRAS!$G:$G,INT((ROW()-2)/20)+2))</f>
        <v/>
      </c>
      <c r="G3618" s="5" t="str">
        <f aca="false">IF($A3618="","",INDEX(CARTAO_COMPRAS!$I:$I,INT((ROW()-2)/20)+2))</f>
        <v/>
      </c>
      <c r="H3618" s="4" t="str">
        <f aca="false">IF($A3618="","",EDATE(INDEX(CARTAO_COMPRAS!$J:$J,INT((ROW()-2)/20)+2),MOD(ROW()-2,20)))</f>
        <v/>
      </c>
      <c r="I3618" s="4" t="str">
        <f aca="false">IF($H3618="","",$H3618-WEEKDAY($H3618,2)+1)</f>
        <v/>
      </c>
      <c r="J3618" s="4" t="str">
        <f aca="false">IF($I3618="","",$I3618+6)</f>
        <v/>
      </c>
      <c r="K3618" s="6" t="str">
        <f aca="false">IF($H3618="","",DATE(YEAR($H3618),MONTH($H3618),1))</f>
        <v/>
      </c>
      <c r="L3618" s="0" t="str">
        <f aca="false">IF($A3618="","",INDEX(CARTAO_COMPRAS!$K:$K,INT((ROW()-2)/20)+2))</f>
        <v/>
      </c>
      <c r="M3618" s="0" t="str">
        <f aca="false">IF($A3618="","","Compra no cartão")</f>
        <v/>
      </c>
    </row>
    <row r="3619" customFormat="false" ht="13.5" hidden="false" customHeight="false" outlineLevel="0" collapsed="false">
      <c r="A3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19" s="0" t="str">
        <f aca="false">IF($A3619="","",INDEX(CARTAO_COMPRAS!$C:$C,INT((ROW()-2)/20)+2))</f>
        <v/>
      </c>
      <c r="C3619" s="0" t="str">
        <f aca="false">IF($A3619="","",INDEX(CARTAO_COMPRAS!$D:$D,INT((ROW()-2)/20)+2))</f>
        <v/>
      </c>
      <c r="D3619" s="0" t="str">
        <f aca="false">IF($A3619="","",INDEX(CARTAO_COMPRAS!$E:$E,INT((ROW()-2)/20)+2))</f>
        <v/>
      </c>
      <c r="E3619" s="0" t="str">
        <f aca="false">IF($A3619="","",INDEX(CARTAO_COMPRAS!$H:$H,INT((ROW()-2)/20)+2)+MOD(ROW()-2,20))</f>
        <v/>
      </c>
      <c r="F3619" s="0" t="str">
        <f aca="false">IF($A3619="","",INDEX(CARTAO_COMPRAS!$G:$G,INT((ROW()-2)/20)+2))</f>
        <v/>
      </c>
      <c r="G3619" s="5" t="str">
        <f aca="false">IF($A3619="","",INDEX(CARTAO_COMPRAS!$I:$I,INT((ROW()-2)/20)+2))</f>
        <v/>
      </c>
      <c r="H3619" s="4" t="str">
        <f aca="false">IF($A3619="","",EDATE(INDEX(CARTAO_COMPRAS!$J:$J,INT((ROW()-2)/20)+2),MOD(ROW()-2,20)))</f>
        <v/>
      </c>
      <c r="I3619" s="4" t="str">
        <f aca="false">IF($H3619="","",$H3619-WEEKDAY($H3619,2)+1)</f>
        <v/>
      </c>
      <c r="J3619" s="4" t="str">
        <f aca="false">IF($I3619="","",$I3619+6)</f>
        <v/>
      </c>
      <c r="K3619" s="6" t="str">
        <f aca="false">IF($H3619="","",DATE(YEAR($H3619),MONTH($H3619),1))</f>
        <v/>
      </c>
      <c r="L3619" s="0" t="str">
        <f aca="false">IF($A3619="","",INDEX(CARTAO_COMPRAS!$K:$K,INT((ROW()-2)/20)+2))</f>
        <v/>
      </c>
      <c r="M3619" s="0" t="str">
        <f aca="false">IF($A3619="","","Compra no cartão")</f>
        <v/>
      </c>
    </row>
    <row r="3620" customFormat="false" ht="13.5" hidden="false" customHeight="false" outlineLevel="0" collapsed="false">
      <c r="A3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0" s="0" t="str">
        <f aca="false">IF($A3620="","",INDEX(CARTAO_COMPRAS!$C:$C,INT((ROW()-2)/20)+2))</f>
        <v/>
      </c>
      <c r="C3620" s="0" t="str">
        <f aca="false">IF($A3620="","",INDEX(CARTAO_COMPRAS!$D:$D,INT((ROW()-2)/20)+2))</f>
        <v/>
      </c>
      <c r="D3620" s="0" t="str">
        <f aca="false">IF($A3620="","",INDEX(CARTAO_COMPRAS!$E:$E,INT((ROW()-2)/20)+2))</f>
        <v/>
      </c>
      <c r="E3620" s="0" t="str">
        <f aca="false">IF($A3620="","",INDEX(CARTAO_COMPRAS!$H:$H,INT((ROW()-2)/20)+2)+MOD(ROW()-2,20))</f>
        <v/>
      </c>
      <c r="F3620" s="0" t="str">
        <f aca="false">IF($A3620="","",INDEX(CARTAO_COMPRAS!$G:$G,INT((ROW()-2)/20)+2))</f>
        <v/>
      </c>
      <c r="G3620" s="5" t="str">
        <f aca="false">IF($A3620="","",INDEX(CARTAO_COMPRAS!$I:$I,INT((ROW()-2)/20)+2))</f>
        <v/>
      </c>
      <c r="H3620" s="4" t="str">
        <f aca="false">IF($A3620="","",EDATE(INDEX(CARTAO_COMPRAS!$J:$J,INT((ROW()-2)/20)+2),MOD(ROW()-2,20)))</f>
        <v/>
      </c>
      <c r="I3620" s="4" t="str">
        <f aca="false">IF($H3620="","",$H3620-WEEKDAY($H3620,2)+1)</f>
        <v/>
      </c>
      <c r="J3620" s="4" t="str">
        <f aca="false">IF($I3620="","",$I3620+6)</f>
        <v/>
      </c>
      <c r="K3620" s="6" t="str">
        <f aca="false">IF($H3620="","",DATE(YEAR($H3620),MONTH($H3620),1))</f>
        <v/>
      </c>
      <c r="L3620" s="0" t="str">
        <f aca="false">IF($A3620="","",INDEX(CARTAO_COMPRAS!$K:$K,INT((ROW()-2)/20)+2))</f>
        <v/>
      </c>
      <c r="M3620" s="0" t="str">
        <f aca="false">IF($A3620="","","Compra no cartão")</f>
        <v/>
      </c>
    </row>
    <row r="3621" customFormat="false" ht="13.5" hidden="false" customHeight="false" outlineLevel="0" collapsed="false">
      <c r="A3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1" s="0" t="str">
        <f aca="false">IF($A3621="","",INDEX(CARTAO_COMPRAS!$C:$C,INT((ROW()-2)/20)+2))</f>
        <v/>
      </c>
      <c r="C3621" s="0" t="str">
        <f aca="false">IF($A3621="","",INDEX(CARTAO_COMPRAS!$D:$D,INT((ROW()-2)/20)+2))</f>
        <v/>
      </c>
      <c r="D3621" s="0" t="str">
        <f aca="false">IF($A3621="","",INDEX(CARTAO_COMPRAS!$E:$E,INT((ROW()-2)/20)+2))</f>
        <v/>
      </c>
      <c r="E3621" s="0" t="str">
        <f aca="false">IF($A3621="","",INDEX(CARTAO_COMPRAS!$H:$H,INT((ROW()-2)/20)+2)+MOD(ROW()-2,20))</f>
        <v/>
      </c>
      <c r="F3621" s="0" t="str">
        <f aca="false">IF($A3621="","",INDEX(CARTAO_COMPRAS!$G:$G,INT((ROW()-2)/20)+2))</f>
        <v/>
      </c>
      <c r="G3621" s="5" t="str">
        <f aca="false">IF($A3621="","",INDEX(CARTAO_COMPRAS!$I:$I,INT((ROW()-2)/20)+2))</f>
        <v/>
      </c>
      <c r="H3621" s="4" t="str">
        <f aca="false">IF($A3621="","",EDATE(INDEX(CARTAO_COMPRAS!$J:$J,INT((ROW()-2)/20)+2),MOD(ROW()-2,20)))</f>
        <v/>
      </c>
      <c r="I3621" s="4" t="str">
        <f aca="false">IF($H3621="","",$H3621-WEEKDAY($H3621,2)+1)</f>
        <v/>
      </c>
      <c r="J3621" s="4" t="str">
        <f aca="false">IF($I3621="","",$I3621+6)</f>
        <v/>
      </c>
      <c r="K3621" s="6" t="str">
        <f aca="false">IF($H3621="","",DATE(YEAR($H3621),MONTH($H3621),1))</f>
        <v/>
      </c>
      <c r="L3621" s="0" t="str">
        <f aca="false">IF($A3621="","",INDEX(CARTAO_COMPRAS!$K:$K,INT((ROW()-2)/20)+2))</f>
        <v/>
      </c>
      <c r="M3621" s="0" t="str">
        <f aca="false">IF($A3621="","","Compra no cartão")</f>
        <v/>
      </c>
    </row>
    <row r="3622" customFormat="false" ht="13.5" hidden="false" customHeight="false" outlineLevel="0" collapsed="false">
      <c r="A36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2" s="0" t="str">
        <f aca="false">IF($A3622="","",INDEX(CARTAO_COMPRAS!$C:$C,INT((ROW()-2)/20)+2))</f>
        <v/>
      </c>
      <c r="C3622" s="0" t="str">
        <f aca="false">IF($A3622="","",INDEX(CARTAO_COMPRAS!$D:$D,INT((ROW()-2)/20)+2))</f>
        <v/>
      </c>
      <c r="D3622" s="0" t="str">
        <f aca="false">IF($A3622="","",INDEX(CARTAO_COMPRAS!$E:$E,INT((ROW()-2)/20)+2))</f>
        <v/>
      </c>
      <c r="E3622" s="0" t="str">
        <f aca="false">IF($A3622="","",INDEX(CARTAO_COMPRAS!$H:$H,INT((ROW()-2)/20)+2)+MOD(ROW()-2,20))</f>
        <v/>
      </c>
      <c r="F3622" s="0" t="str">
        <f aca="false">IF($A3622="","",INDEX(CARTAO_COMPRAS!$G:$G,INT((ROW()-2)/20)+2))</f>
        <v/>
      </c>
      <c r="G3622" s="5" t="str">
        <f aca="false">IF($A3622="","",INDEX(CARTAO_COMPRAS!$I:$I,INT((ROW()-2)/20)+2))</f>
        <v/>
      </c>
      <c r="H3622" s="4" t="str">
        <f aca="false">IF($A3622="","",EDATE(INDEX(CARTAO_COMPRAS!$J:$J,INT((ROW()-2)/20)+2),MOD(ROW()-2,20)))</f>
        <v/>
      </c>
      <c r="I3622" s="4" t="str">
        <f aca="false">IF($H3622="","",$H3622-WEEKDAY($H3622,2)+1)</f>
        <v/>
      </c>
      <c r="J3622" s="4" t="str">
        <f aca="false">IF($I3622="","",$I3622+6)</f>
        <v/>
      </c>
      <c r="K3622" s="6" t="str">
        <f aca="false">IF($H3622="","",DATE(YEAR($H3622),MONTH($H3622),1))</f>
        <v/>
      </c>
      <c r="L3622" s="0" t="str">
        <f aca="false">IF($A3622="","",INDEX(CARTAO_COMPRAS!$K:$K,INT((ROW()-2)/20)+2))</f>
        <v/>
      </c>
      <c r="M3622" s="0" t="str">
        <f aca="false">IF($A3622="","","Compra no cartão")</f>
        <v/>
      </c>
    </row>
    <row r="3623" customFormat="false" ht="13.5" hidden="false" customHeight="false" outlineLevel="0" collapsed="false">
      <c r="A3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3" s="0" t="str">
        <f aca="false">IF($A3623="","",INDEX(CARTAO_COMPRAS!$C:$C,INT((ROW()-2)/20)+2))</f>
        <v/>
      </c>
      <c r="C3623" s="0" t="str">
        <f aca="false">IF($A3623="","",INDEX(CARTAO_COMPRAS!$D:$D,INT((ROW()-2)/20)+2))</f>
        <v/>
      </c>
      <c r="D3623" s="0" t="str">
        <f aca="false">IF($A3623="","",INDEX(CARTAO_COMPRAS!$E:$E,INT((ROW()-2)/20)+2))</f>
        <v/>
      </c>
      <c r="E3623" s="0" t="str">
        <f aca="false">IF($A3623="","",INDEX(CARTAO_COMPRAS!$H:$H,INT((ROW()-2)/20)+2)+MOD(ROW()-2,20))</f>
        <v/>
      </c>
      <c r="F3623" s="0" t="str">
        <f aca="false">IF($A3623="","",INDEX(CARTAO_COMPRAS!$G:$G,INT((ROW()-2)/20)+2))</f>
        <v/>
      </c>
      <c r="G3623" s="5" t="str">
        <f aca="false">IF($A3623="","",INDEX(CARTAO_COMPRAS!$I:$I,INT((ROW()-2)/20)+2))</f>
        <v/>
      </c>
      <c r="H3623" s="4" t="str">
        <f aca="false">IF($A3623="","",EDATE(INDEX(CARTAO_COMPRAS!$J:$J,INT((ROW()-2)/20)+2),MOD(ROW()-2,20)))</f>
        <v/>
      </c>
      <c r="I3623" s="4" t="str">
        <f aca="false">IF($H3623="","",$H3623-WEEKDAY($H3623,2)+1)</f>
        <v/>
      </c>
      <c r="J3623" s="4" t="str">
        <f aca="false">IF($I3623="","",$I3623+6)</f>
        <v/>
      </c>
      <c r="K3623" s="6" t="str">
        <f aca="false">IF($H3623="","",DATE(YEAR($H3623),MONTH($H3623),1))</f>
        <v/>
      </c>
      <c r="L3623" s="0" t="str">
        <f aca="false">IF($A3623="","",INDEX(CARTAO_COMPRAS!$K:$K,INT((ROW()-2)/20)+2))</f>
        <v/>
      </c>
      <c r="M3623" s="0" t="str">
        <f aca="false">IF($A3623="","","Compra no cartão")</f>
        <v/>
      </c>
    </row>
    <row r="3624" customFormat="false" ht="13.5" hidden="false" customHeight="false" outlineLevel="0" collapsed="false">
      <c r="A3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4" s="0" t="str">
        <f aca="false">IF($A3624="","",INDEX(CARTAO_COMPRAS!$C:$C,INT((ROW()-2)/20)+2))</f>
        <v/>
      </c>
      <c r="C3624" s="0" t="str">
        <f aca="false">IF($A3624="","",INDEX(CARTAO_COMPRAS!$D:$D,INT((ROW()-2)/20)+2))</f>
        <v/>
      </c>
      <c r="D3624" s="0" t="str">
        <f aca="false">IF($A3624="","",INDEX(CARTAO_COMPRAS!$E:$E,INT((ROW()-2)/20)+2))</f>
        <v/>
      </c>
      <c r="E3624" s="0" t="str">
        <f aca="false">IF($A3624="","",INDEX(CARTAO_COMPRAS!$H:$H,INT((ROW()-2)/20)+2)+MOD(ROW()-2,20))</f>
        <v/>
      </c>
      <c r="F3624" s="0" t="str">
        <f aca="false">IF($A3624="","",INDEX(CARTAO_COMPRAS!$G:$G,INT((ROW()-2)/20)+2))</f>
        <v/>
      </c>
      <c r="G3624" s="5" t="str">
        <f aca="false">IF($A3624="","",INDEX(CARTAO_COMPRAS!$I:$I,INT((ROW()-2)/20)+2))</f>
        <v/>
      </c>
      <c r="H3624" s="4" t="str">
        <f aca="false">IF($A3624="","",EDATE(INDEX(CARTAO_COMPRAS!$J:$J,INT((ROW()-2)/20)+2),MOD(ROW()-2,20)))</f>
        <v/>
      </c>
      <c r="I3624" s="4" t="str">
        <f aca="false">IF($H3624="","",$H3624-WEEKDAY($H3624,2)+1)</f>
        <v/>
      </c>
      <c r="J3624" s="4" t="str">
        <f aca="false">IF($I3624="","",$I3624+6)</f>
        <v/>
      </c>
      <c r="K3624" s="6" t="str">
        <f aca="false">IF($H3624="","",DATE(YEAR($H3624),MONTH($H3624),1))</f>
        <v/>
      </c>
      <c r="L3624" s="0" t="str">
        <f aca="false">IF($A3624="","",INDEX(CARTAO_COMPRAS!$K:$K,INT((ROW()-2)/20)+2))</f>
        <v/>
      </c>
      <c r="M3624" s="0" t="str">
        <f aca="false">IF($A3624="","","Compra no cartão")</f>
        <v/>
      </c>
    </row>
    <row r="3625" customFormat="false" ht="13.5" hidden="false" customHeight="false" outlineLevel="0" collapsed="false">
      <c r="A3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5" s="0" t="str">
        <f aca="false">IF($A3625="","",INDEX(CARTAO_COMPRAS!$C:$C,INT((ROW()-2)/20)+2))</f>
        <v/>
      </c>
      <c r="C3625" s="0" t="str">
        <f aca="false">IF($A3625="","",INDEX(CARTAO_COMPRAS!$D:$D,INT((ROW()-2)/20)+2))</f>
        <v/>
      </c>
      <c r="D3625" s="0" t="str">
        <f aca="false">IF($A3625="","",INDEX(CARTAO_COMPRAS!$E:$E,INT((ROW()-2)/20)+2))</f>
        <v/>
      </c>
      <c r="E3625" s="0" t="str">
        <f aca="false">IF($A3625="","",INDEX(CARTAO_COMPRAS!$H:$H,INT((ROW()-2)/20)+2)+MOD(ROW()-2,20))</f>
        <v/>
      </c>
      <c r="F3625" s="0" t="str">
        <f aca="false">IF($A3625="","",INDEX(CARTAO_COMPRAS!$G:$G,INT((ROW()-2)/20)+2))</f>
        <v/>
      </c>
      <c r="G3625" s="5" t="str">
        <f aca="false">IF($A3625="","",INDEX(CARTAO_COMPRAS!$I:$I,INT((ROW()-2)/20)+2))</f>
        <v/>
      </c>
      <c r="H3625" s="4" t="str">
        <f aca="false">IF($A3625="","",EDATE(INDEX(CARTAO_COMPRAS!$J:$J,INT((ROW()-2)/20)+2),MOD(ROW()-2,20)))</f>
        <v/>
      </c>
      <c r="I3625" s="4" t="str">
        <f aca="false">IF($H3625="","",$H3625-WEEKDAY($H3625,2)+1)</f>
        <v/>
      </c>
      <c r="J3625" s="4" t="str">
        <f aca="false">IF($I3625="","",$I3625+6)</f>
        <v/>
      </c>
      <c r="K3625" s="6" t="str">
        <f aca="false">IF($H3625="","",DATE(YEAR($H3625),MONTH($H3625),1))</f>
        <v/>
      </c>
      <c r="L3625" s="0" t="str">
        <f aca="false">IF($A3625="","",INDEX(CARTAO_COMPRAS!$K:$K,INT((ROW()-2)/20)+2))</f>
        <v/>
      </c>
      <c r="M3625" s="0" t="str">
        <f aca="false">IF($A3625="","","Compra no cartão")</f>
        <v/>
      </c>
    </row>
    <row r="3626" customFormat="false" ht="13.5" hidden="false" customHeight="false" outlineLevel="0" collapsed="false">
      <c r="A3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6" s="0" t="str">
        <f aca="false">IF($A3626="","",INDEX(CARTAO_COMPRAS!$C:$C,INT((ROW()-2)/20)+2))</f>
        <v/>
      </c>
      <c r="C3626" s="0" t="str">
        <f aca="false">IF($A3626="","",INDEX(CARTAO_COMPRAS!$D:$D,INT((ROW()-2)/20)+2))</f>
        <v/>
      </c>
      <c r="D3626" s="0" t="str">
        <f aca="false">IF($A3626="","",INDEX(CARTAO_COMPRAS!$E:$E,INT((ROW()-2)/20)+2))</f>
        <v/>
      </c>
      <c r="E3626" s="0" t="str">
        <f aca="false">IF($A3626="","",INDEX(CARTAO_COMPRAS!$H:$H,INT((ROW()-2)/20)+2)+MOD(ROW()-2,20))</f>
        <v/>
      </c>
      <c r="F3626" s="0" t="str">
        <f aca="false">IF($A3626="","",INDEX(CARTAO_COMPRAS!$G:$G,INT((ROW()-2)/20)+2))</f>
        <v/>
      </c>
      <c r="G3626" s="5" t="str">
        <f aca="false">IF($A3626="","",INDEX(CARTAO_COMPRAS!$I:$I,INT((ROW()-2)/20)+2))</f>
        <v/>
      </c>
      <c r="H3626" s="4" t="str">
        <f aca="false">IF($A3626="","",EDATE(INDEX(CARTAO_COMPRAS!$J:$J,INT((ROW()-2)/20)+2),MOD(ROW()-2,20)))</f>
        <v/>
      </c>
      <c r="I3626" s="4" t="str">
        <f aca="false">IF($H3626="","",$H3626-WEEKDAY($H3626,2)+1)</f>
        <v/>
      </c>
      <c r="J3626" s="4" t="str">
        <f aca="false">IF($I3626="","",$I3626+6)</f>
        <v/>
      </c>
      <c r="K3626" s="6" t="str">
        <f aca="false">IF($H3626="","",DATE(YEAR($H3626),MONTH($H3626),1))</f>
        <v/>
      </c>
      <c r="L3626" s="0" t="str">
        <f aca="false">IF($A3626="","",INDEX(CARTAO_COMPRAS!$K:$K,INT((ROW()-2)/20)+2))</f>
        <v/>
      </c>
      <c r="M3626" s="0" t="str">
        <f aca="false">IF($A3626="","","Compra no cartão")</f>
        <v/>
      </c>
    </row>
    <row r="3627" customFormat="false" ht="13.5" hidden="false" customHeight="false" outlineLevel="0" collapsed="false">
      <c r="A3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7" s="0" t="str">
        <f aca="false">IF($A3627="","",INDEX(CARTAO_COMPRAS!$C:$C,INT((ROW()-2)/20)+2))</f>
        <v/>
      </c>
      <c r="C3627" s="0" t="str">
        <f aca="false">IF($A3627="","",INDEX(CARTAO_COMPRAS!$D:$D,INT((ROW()-2)/20)+2))</f>
        <v/>
      </c>
      <c r="D3627" s="0" t="str">
        <f aca="false">IF($A3627="","",INDEX(CARTAO_COMPRAS!$E:$E,INT((ROW()-2)/20)+2))</f>
        <v/>
      </c>
      <c r="E3627" s="0" t="str">
        <f aca="false">IF($A3627="","",INDEX(CARTAO_COMPRAS!$H:$H,INT((ROW()-2)/20)+2)+MOD(ROW()-2,20))</f>
        <v/>
      </c>
      <c r="F3627" s="0" t="str">
        <f aca="false">IF($A3627="","",INDEX(CARTAO_COMPRAS!$G:$G,INT((ROW()-2)/20)+2))</f>
        <v/>
      </c>
      <c r="G3627" s="5" t="str">
        <f aca="false">IF($A3627="","",INDEX(CARTAO_COMPRAS!$I:$I,INT((ROW()-2)/20)+2))</f>
        <v/>
      </c>
      <c r="H3627" s="4" t="str">
        <f aca="false">IF($A3627="","",EDATE(INDEX(CARTAO_COMPRAS!$J:$J,INT((ROW()-2)/20)+2),MOD(ROW()-2,20)))</f>
        <v/>
      </c>
      <c r="I3627" s="4" t="str">
        <f aca="false">IF($H3627="","",$H3627-WEEKDAY($H3627,2)+1)</f>
        <v/>
      </c>
      <c r="J3627" s="4" t="str">
        <f aca="false">IF($I3627="","",$I3627+6)</f>
        <v/>
      </c>
      <c r="K3627" s="6" t="str">
        <f aca="false">IF($H3627="","",DATE(YEAR($H3627),MONTH($H3627),1))</f>
        <v/>
      </c>
      <c r="L3627" s="0" t="str">
        <f aca="false">IF($A3627="","",INDEX(CARTAO_COMPRAS!$K:$K,INT((ROW()-2)/20)+2))</f>
        <v/>
      </c>
      <c r="M3627" s="0" t="str">
        <f aca="false">IF($A3627="","","Compra no cartão")</f>
        <v/>
      </c>
    </row>
    <row r="3628" customFormat="false" ht="13.5" hidden="false" customHeight="false" outlineLevel="0" collapsed="false">
      <c r="A3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8" s="0" t="str">
        <f aca="false">IF($A3628="","",INDEX(CARTAO_COMPRAS!$C:$C,INT((ROW()-2)/20)+2))</f>
        <v/>
      </c>
      <c r="C3628" s="0" t="str">
        <f aca="false">IF($A3628="","",INDEX(CARTAO_COMPRAS!$D:$D,INT((ROW()-2)/20)+2))</f>
        <v/>
      </c>
      <c r="D3628" s="0" t="str">
        <f aca="false">IF($A3628="","",INDEX(CARTAO_COMPRAS!$E:$E,INT((ROW()-2)/20)+2))</f>
        <v/>
      </c>
      <c r="E3628" s="0" t="str">
        <f aca="false">IF($A3628="","",INDEX(CARTAO_COMPRAS!$H:$H,INT((ROW()-2)/20)+2)+MOD(ROW()-2,20))</f>
        <v/>
      </c>
      <c r="F3628" s="0" t="str">
        <f aca="false">IF($A3628="","",INDEX(CARTAO_COMPRAS!$G:$G,INT((ROW()-2)/20)+2))</f>
        <v/>
      </c>
      <c r="G3628" s="5" t="str">
        <f aca="false">IF($A3628="","",INDEX(CARTAO_COMPRAS!$I:$I,INT((ROW()-2)/20)+2))</f>
        <v/>
      </c>
      <c r="H3628" s="4" t="str">
        <f aca="false">IF($A3628="","",EDATE(INDEX(CARTAO_COMPRAS!$J:$J,INT((ROW()-2)/20)+2),MOD(ROW()-2,20)))</f>
        <v/>
      </c>
      <c r="I3628" s="4" t="str">
        <f aca="false">IF($H3628="","",$H3628-WEEKDAY($H3628,2)+1)</f>
        <v/>
      </c>
      <c r="J3628" s="4" t="str">
        <f aca="false">IF($I3628="","",$I3628+6)</f>
        <v/>
      </c>
      <c r="K3628" s="6" t="str">
        <f aca="false">IF($H3628="","",DATE(YEAR($H3628),MONTH($H3628),1))</f>
        <v/>
      </c>
      <c r="L3628" s="0" t="str">
        <f aca="false">IF($A3628="","",INDEX(CARTAO_COMPRAS!$K:$K,INT((ROW()-2)/20)+2))</f>
        <v/>
      </c>
      <c r="M3628" s="0" t="str">
        <f aca="false">IF($A3628="","","Compra no cartão")</f>
        <v/>
      </c>
    </row>
    <row r="3629" customFormat="false" ht="13.5" hidden="false" customHeight="false" outlineLevel="0" collapsed="false">
      <c r="A3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29" s="0" t="str">
        <f aca="false">IF($A3629="","",INDEX(CARTAO_COMPRAS!$C:$C,INT((ROW()-2)/20)+2))</f>
        <v/>
      </c>
      <c r="C3629" s="0" t="str">
        <f aca="false">IF($A3629="","",INDEX(CARTAO_COMPRAS!$D:$D,INT((ROW()-2)/20)+2))</f>
        <v/>
      </c>
      <c r="D3629" s="0" t="str">
        <f aca="false">IF($A3629="","",INDEX(CARTAO_COMPRAS!$E:$E,INT((ROW()-2)/20)+2))</f>
        <v/>
      </c>
      <c r="E3629" s="0" t="str">
        <f aca="false">IF($A3629="","",INDEX(CARTAO_COMPRAS!$H:$H,INT((ROW()-2)/20)+2)+MOD(ROW()-2,20))</f>
        <v/>
      </c>
      <c r="F3629" s="0" t="str">
        <f aca="false">IF($A3629="","",INDEX(CARTAO_COMPRAS!$G:$G,INT((ROW()-2)/20)+2))</f>
        <v/>
      </c>
      <c r="G3629" s="5" t="str">
        <f aca="false">IF($A3629="","",INDEX(CARTAO_COMPRAS!$I:$I,INT((ROW()-2)/20)+2))</f>
        <v/>
      </c>
      <c r="H3629" s="4" t="str">
        <f aca="false">IF($A3629="","",EDATE(INDEX(CARTAO_COMPRAS!$J:$J,INT((ROW()-2)/20)+2),MOD(ROW()-2,20)))</f>
        <v/>
      </c>
      <c r="I3629" s="4" t="str">
        <f aca="false">IF($H3629="","",$H3629-WEEKDAY($H3629,2)+1)</f>
        <v/>
      </c>
      <c r="J3629" s="4" t="str">
        <f aca="false">IF($I3629="","",$I3629+6)</f>
        <v/>
      </c>
      <c r="K3629" s="6" t="str">
        <f aca="false">IF($H3629="","",DATE(YEAR($H3629),MONTH($H3629),1))</f>
        <v/>
      </c>
      <c r="L3629" s="0" t="str">
        <f aca="false">IF($A3629="","",INDEX(CARTAO_COMPRAS!$K:$K,INT((ROW()-2)/20)+2))</f>
        <v/>
      </c>
      <c r="M3629" s="0" t="str">
        <f aca="false">IF($A3629="","","Compra no cartão")</f>
        <v/>
      </c>
    </row>
    <row r="3630" customFormat="false" ht="13.5" hidden="false" customHeight="false" outlineLevel="0" collapsed="false">
      <c r="A3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0" s="0" t="str">
        <f aca="false">IF($A3630="","",INDEX(CARTAO_COMPRAS!$C:$C,INT((ROW()-2)/20)+2))</f>
        <v/>
      </c>
      <c r="C3630" s="0" t="str">
        <f aca="false">IF($A3630="","",INDEX(CARTAO_COMPRAS!$D:$D,INT((ROW()-2)/20)+2))</f>
        <v/>
      </c>
      <c r="D3630" s="0" t="str">
        <f aca="false">IF($A3630="","",INDEX(CARTAO_COMPRAS!$E:$E,INT((ROW()-2)/20)+2))</f>
        <v/>
      </c>
      <c r="E3630" s="0" t="str">
        <f aca="false">IF($A3630="","",INDEX(CARTAO_COMPRAS!$H:$H,INT((ROW()-2)/20)+2)+MOD(ROW()-2,20))</f>
        <v/>
      </c>
      <c r="F3630" s="0" t="str">
        <f aca="false">IF($A3630="","",INDEX(CARTAO_COMPRAS!$G:$G,INT((ROW()-2)/20)+2))</f>
        <v/>
      </c>
      <c r="G3630" s="5" t="str">
        <f aca="false">IF($A3630="","",INDEX(CARTAO_COMPRAS!$I:$I,INT((ROW()-2)/20)+2))</f>
        <v/>
      </c>
      <c r="H3630" s="4" t="str">
        <f aca="false">IF($A3630="","",EDATE(INDEX(CARTAO_COMPRAS!$J:$J,INT((ROW()-2)/20)+2),MOD(ROW()-2,20)))</f>
        <v/>
      </c>
      <c r="I3630" s="4" t="str">
        <f aca="false">IF($H3630="","",$H3630-WEEKDAY($H3630,2)+1)</f>
        <v/>
      </c>
      <c r="J3630" s="4" t="str">
        <f aca="false">IF($I3630="","",$I3630+6)</f>
        <v/>
      </c>
      <c r="K3630" s="6" t="str">
        <f aca="false">IF($H3630="","",DATE(YEAR($H3630),MONTH($H3630),1))</f>
        <v/>
      </c>
      <c r="L3630" s="0" t="str">
        <f aca="false">IF($A3630="","",INDEX(CARTAO_COMPRAS!$K:$K,INT((ROW()-2)/20)+2))</f>
        <v/>
      </c>
      <c r="M3630" s="0" t="str">
        <f aca="false">IF($A3630="","","Compra no cartão")</f>
        <v/>
      </c>
    </row>
    <row r="3631" customFormat="false" ht="13.5" hidden="false" customHeight="false" outlineLevel="0" collapsed="false">
      <c r="A3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1" s="0" t="str">
        <f aca="false">IF($A3631="","",INDEX(CARTAO_COMPRAS!$C:$C,INT((ROW()-2)/20)+2))</f>
        <v/>
      </c>
      <c r="C3631" s="0" t="str">
        <f aca="false">IF($A3631="","",INDEX(CARTAO_COMPRAS!$D:$D,INT((ROW()-2)/20)+2))</f>
        <v/>
      </c>
      <c r="D3631" s="0" t="str">
        <f aca="false">IF($A3631="","",INDEX(CARTAO_COMPRAS!$E:$E,INT((ROW()-2)/20)+2))</f>
        <v/>
      </c>
      <c r="E3631" s="0" t="str">
        <f aca="false">IF($A3631="","",INDEX(CARTAO_COMPRAS!$H:$H,INT((ROW()-2)/20)+2)+MOD(ROW()-2,20))</f>
        <v/>
      </c>
      <c r="F3631" s="0" t="str">
        <f aca="false">IF($A3631="","",INDEX(CARTAO_COMPRAS!$G:$G,INT((ROW()-2)/20)+2))</f>
        <v/>
      </c>
      <c r="G3631" s="5" t="str">
        <f aca="false">IF($A3631="","",INDEX(CARTAO_COMPRAS!$I:$I,INT((ROW()-2)/20)+2))</f>
        <v/>
      </c>
      <c r="H3631" s="4" t="str">
        <f aca="false">IF($A3631="","",EDATE(INDEX(CARTAO_COMPRAS!$J:$J,INT((ROW()-2)/20)+2),MOD(ROW()-2,20)))</f>
        <v/>
      </c>
      <c r="I3631" s="4" t="str">
        <f aca="false">IF($H3631="","",$H3631-WEEKDAY($H3631,2)+1)</f>
        <v/>
      </c>
      <c r="J3631" s="4" t="str">
        <f aca="false">IF($I3631="","",$I3631+6)</f>
        <v/>
      </c>
      <c r="K3631" s="6" t="str">
        <f aca="false">IF($H3631="","",DATE(YEAR($H3631),MONTH($H3631),1))</f>
        <v/>
      </c>
      <c r="L3631" s="0" t="str">
        <f aca="false">IF($A3631="","",INDEX(CARTAO_COMPRAS!$K:$K,INT((ROW()-2)/20)+2))</f>
        <v/>
      </c>
      <c r="M3631" s="0" t="str">
        <f aca="false">IF($A3631="","","Compra no cartão")</f>
        <v/>
      </c>
    </row>
    <row r="3632" customFormat="false" ht="13.5" hidden="false" customHeight="false" outlineLevel="0" collapsed="false">
      <c r="A3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2" s="0" t="str">
        <f aca="false">IF($A3632="","",INDEX(CARTAO_COMPRAS!$C:$C,INT((ROW()-2)/20)+2))</f>
        <v/>
      </c>
      <c r="C3632" s="0" t="str">
        <f aca="false">IF($A3632="","",INDEX(CARTAO_COMPRAS!$D:$D,INT((ROW()-2)/20)+2))</f>
        <v/>
      </c>
      <c r="D3632" s="0" t="str">
        <f aca="false">IF($A3632="","",INDEX(CARTAO_COMPRAS!$E:$E,INT((ROW()-2)/20)+2))</f>
        <v/>
      </c>
      <c r="E3632" s="0" t="str">
        <f aca="false">IF($A3632="","",INDEX(CARTAO_COMPRAS!$H:$H,INT((ROW()-2)/20)+2)+MOD(ROW()-2,20))</f>
        <v/>
      </c>
      <c r="F3632" s="0" t="str">
        <f aca="false">IF($A3632="","",INDEX(CARTAO_COMPRAS!$G:$G,INT((ROW()-2)/20)+2))</f>
        <v/>
      </c>
      <c r="G3632" s="5" t="str">
        <f aca="false">IF($A3632="","",INDEX(CARTAO_COMPRAS!$I:$I,INT((ROW()-2)/20)+2))</f>
        <v/>
      </c>
      <c r="H3632" s="4" t="str">
        <f aca="false">IF($A3632="","",EDATE(INDEX(CARTAO_COMPRAS!$J:$J,INT((ROW()-2)/20)+2),MOD(ROW()-2,20)))</f>
        <v/>
      </c>
      <c r="I3632" s="4" t="str">
        <f aca="false">IF($H3632="","",$H3632-WEEKDAY($H3632,2)+1)</f>
        <v/>
      </c>
      <c r="J3632" s="4" t="str">
        <f aca="false">IF($I3632="","",$I3632+6)</f>
        <v/>
      </c>
      <c r="K3632" s="6" t="str">
        <f aca="false">IF($H3632="","",DATE(YEAR($H3632),MONTH($H3632),1))</f>
        <v/>
      </c>
      <c r="L3632" s="0" t="str">
        <f aca="false">IF($A3632="","",INDEX(CARTAO_COMPRAS!$K:$K,INT((ROW()-2)/20)+2))</f>
        <v/>
      </c>
      <c r="M3632" s="0" t="str">
        <f aca="false">IF($A3632="","","Compra no cartão")</f>
        <v/>
      </c>
    </row>
    <row r="3633" customFormat="false" ht="13.5" hidden="false" customHeight="false" outlineLevel="0" collapsed="false">
      <c r="A3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3" s="0" t="str">
        <f aca="false">IF($A3633="","",INDEX(CARTAO_COMPRAS!$C:$C,INT((ROW()-2)/20)+2))</f>
        <v/>
      </c>
      <c r="C3633" s="0" t="str">
        <f aca="false">IF($A3633="","",INDEX(CARTAO_COMPRAS!$D:$D,INT((ROW()-2)/20)+2))</f>
        <v/>
      </c>
      <c r="D3633" s="0" t="str">
        <f aca="false">IF($A3633="","",INDEX(CARTAO_COMPRAS!$E:$E,INT((ROW()-2)/20)+2))</f>
        <v/>
      </c>
      <c r="E3633" s="0" t="str">
        <f aca="false">IF($A3633="","",INDEX(CARTAO_COMPRAS!$H:$H,INT((ROW()-2)/20)+2)+MOD(ROW()-2,20))</f>
        <v/>
      </c>
      <c r="F3633" s="0" t="str">
        <f aca="false">IF($A3633="","",INDEX(CARTAO_COMPRAS!$G:$G,INT((ROW()-2)/20)+2))</f>
        <v/>
      </c>
      <c r="G3633" s="5" t="str">
        <f aca="false">IF($A3633="","",INDEX(CARTAO_COMPRAS!$I:$I,INT((ROW()-2)/20)+2))</f>
        <v/>
      </c>
      <c r="H3633" s="4" t="str">
        <f aca="false">IF($A3633="","",EDATE(INDEX(CARTAO_COMPRAS!$J:$J,INT((ROW()-2)/20)+2),MOD(ROW()-2,20)))</f>
        <v/>
      </c>
      <c r="I3633" s="4" t="str">
        <f aca="false">IF($H3633="","",$H3633-WEEKDAY($H3633,2)+1)</f>
        <v/>
      </c>
      <c r="J3633" s="4" t="str">
        <f aca="false">IF($I3633="","",$I3633+6)</f>
        <v/>
      </c>
      <c r="K3633" s="6" t="str">
        <f aca="false">IF($H3633="","",DATE(YEAR($H3633),MONTH($H3633),1))</f>
        <v/>
      </c>
      <c r="L3633" s="0" t="str">
        <f aca="false">IF($A3633="","",INDEX(CARTAO_COMPRAS!$K:$K,INT((ROW()-2)/20)+2))</f>
        <v/>
      </c>
      <c r="M3633" s="0" t="str">
        <f aca="false">IF($A3633="","","Compra no cartão")</f>
        <v/>
      </c>
    </row>
    <row r="3634" customFormat="false" ht="13.5" hidden="false" customHeight="false" outlineLevel="0" collapsed="false">
      <c r="A3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4" s="0" t="str">
        <f aca="false">IF($A3634="","",INDEX(CARTAO_COMPRAS!$C:$C,INT((ROW()-2)/20)+2))</f>
        <v/>
      </c>
      <c r="C3634" s="0" t="str">
        <f aca="false">IF($A3634="","",INDEX(CARTAO_COMPRAS!$D:$D,INT((ROW()-2)/20)+2))</f>
        <v/>
      </c>
      <c r="D3634" s="0" t="str">
        <f aca="false">IF($A3634="","",INDEX(CARTAO_COMPRAS!$E:$E,INT((ROW()-2)/20)+2))</f>
        <v/>
      </c>
      <c r="E3634" s="0" t="str">
        <f aca="false">IF($A3634="","",INDEX(CARTAO_COMPRAS!$H:$H,INT((ROW()-2)/20)+2)+MOD(ROW()-2,20))</f>
        <v/>
      </c>
      <c r="F3634" s="0" t="str">
        <f aca="false">IF($A3634="","",INDEX(CARTAO_COMPRAS!$G:$G,INT((ROW()-2)/20)+2))</f>
        <v/>
      </c>
      <c r="G3634" s="5" t="str">
        <f aca="false">IF($A3634="","",INDEX(CARTAO_COMPRAS!$I:$I,INT((ROW()-2)/20)+2))</f>
        <v/>
      </c>
      <c r="H3634" s="4" t="str">
        <f aca="false">IF($A3634="","",EDATE(INDEX(CARTAO_COMPRAS!$J:$J,INT((ROW()-2)/20)+2),MOD(ROW()-2,20)))</f>
        <v/>
      </c>
      <c r="I3634" s="4" t="str">
        <f aca="false">IF($H3634="","",$H3634-WEEKDAY($H3634,2)+1)</f>
        <v/>
      </c>
      <c r="J3634" s="4" t="str">
        <f aca="false">IF($I3634="","",$I3634+6)</f>
        <v/>
      </c>
      <c r="K3634" s="6" t="str">
        <f aca="false">IF($H3634="","",DATE(YEAR($H3634),MONTH($H3634),1))</f>
        <v/>
      </c>
      <c r="L3634" s="0" t="str">
        <f aca="false">IF($A3634="","",INDEX(CARTAO_COMPRAS!$K:$K,INT((ROW()-2)/20)+2))</f>
        <v/>
      </c>
      <c r="M3634" s="0" t="str">
        <f aca="false">IF($A3634="","","Compra no cartão")</f>
        <v/>
      </c>
    </row>
    <row r="3635" customFormat="false" ht="13.5" hidden="false" customHeight="false" outlineLevel="0" collapsed="false">
      <c r="A3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5" s="0" t="str">
        <f aca="false">IF($A3635="","",INDEX(CARTAO_COMPRAS!$C:$C,INT((ROW()-2)/20)+2))</f>
        <v/>
      </c>
      <c r="C3635" s="0" t="str">
        <f aca="false">IF($A3635="","",INDEX(CARTAO_COMPRAS!$D:$D,INT((ROW()-2)/20)+2))</f>
        <v/>
      </c>
      <c r="D3635" s="0" t="str">
        <f aca="false">IF($A3635="","",INDEX(CARTAO_COMPRAS!$E:$E,INT((ROW()-2)/20)+2))</f>
        <v/>
      </c>
      <c r="E3635" s="0" t="str">
        <f aca="false">IF($A3635="","",INDEX(CARTAO_COMPRAS!$H:$H,INT((ROW()-2)/20)+2)+MOD(ROW()-2,20))</f>
        <v/>
      </c>
      <c r="F3635" s="0" t="str">
        <f aca="false">IF($A3635="","",INDEX(CARTAO_COMPRAS!$G:$G,INT((ROW()-2)/20)+2))</f>
        <v/>
      </c>
      <c r="G3635" s="5" t="str">
        <f aca="false">IF($A3635="","",INDEX(CARTAO_COMPRAS!$I:$I,INT((ROW()-2)/20)+2))</f>
        <v/>
      </c>
      <c r="H3635" s="4" t="str">
        <f aca="false">IF($A3635="","",EDATE(INDEX(CARTAO_COMPRAS!$J:$J,INT((ROW()-2)/20)+2),MOD(ROW()-2,20)))</f>
        <v/>
      </c>
      <c r="I3635" s="4" t="str">
        <f aca="false">IF($H3635="","",$H3635-WEEKDAY($H3635,2)+1)</f>
        <v/>
      </c>
      <c r="J3635" s="4" t="str">
        <f aca="false">IF($I3635="","",$I3635+6)</f>
        <v/>
      </c>
      <c r="K3635" s="6" t="str">
        <f aca="false">IF($H3635="","",DATE(YEAR($H3635),MONTH($H3635),1))</f>
        <v/>
      </c>
      <c r="L3635" s="0" t="str">
        <f aca="false">IF($A3635="","",INDEX(CARTAO_COMPRAS!$K:$K,INT((ROW()-2)/20)+2))</f>
        <v/>
      </c>
      <c r="M3635" s="0" t="str">
        <f aca="false">IF($A3635="","","Compra no cartão")</f>
        <v/>
      </c>
    </row>
    <row r="3636" customFormat="false" ht="13.5" hidden="false" customHeight="false" outlineLevel="0" collapsed="false">
      <c r="A3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6" s="0" t="str">
        <f aca="false">IF($A3636="","",INDEX(CARTAO_COMPRAS!$C:$C,INT((ROW()-2)/20)+2))</f>
        <v/>
      </c>
      <c r="C3636" s="0" t="str">
        <f aca="false">IF($A3636="","",INDEX(CARTAO_COMPRAS!$D:$D,INT((ROW()-2)/20)+2))</f>
        <v/>
      </c>
      <c r="D3636" s="0" t="str">
        <f aca="false">IF($A3636="","",INDEX(CARTAO_COMPRAS!$E:$E,INT((ROW()-2)/20)+2))</f>
        <v/>
      </c>
      <c r="E3636" s="0" t="str">
        <f aca="false">IF($A3636="","",INDEX(CARTAO_COMPRAS!$H:$H,INT((ROW()-2)/20)+2)+MOD(ROW()-2,20))</f>
        <v/>
      </c>
      <c r="F3636" s="0" t="str">
        <f aca="false">IF($A3636="","",INDEX(CARTAO_COMPRAS!$G:$G,INT((ROW()-2)/20)+2))</f>
        <v/>
      </c>
      <c r="G3636" s="5" t="str">
        <f aca="false">IF($A3636="","",INDEX(CARTAO_COMPRAS!$I:$I,INT((ROW()-2)/20)+2))</f>
        <v/>
      </c>
      <c r="H3636" s="4" t="str">
        <f aca="false">IF($A3636="","",EDATE(INDEX(CARTAO_COMPRAS!$J:$J,INT((ROW()-2)/20)+2),MOD(ROW()-2,20)))</f>
        <v/>
      </c>
      <c r="I3636" s="4" t="str">
        <f aca="false">IF($H3636="","",$H3636-WEEKDAY($H3636,2)+1)</f>
        <v/>
      </c>
      <c r="J3636" s="4" t="str">
        <f aca="false">IF($I3636="","",$I3636+6)</f>
        <v/>
      </c>
      <c r="K3636" s="6" t="str">
        <f aca="false">IF($H3636="","",DATE(YEAR($H3636),MONTH($H3636),1))</f>
        <v/>
      </c>
      <c r="L3636" s="0" t="str">
        <f aca="false">IF($A3636="","",INDEX(CARTAO_COMPRAS!$K:$K,INT((ROW()-2)/20)+2))</f>
        <v/>
      </c>
      <c r="M3636" s="0" t="str">
        <f aca="false">IF($A3636="","","Compra no cartão")</f>
        <v/>
      </c>
    </row>
    <row r="3637" customFormat="false" ht="13.5" hidden="false" customHeight="false" outlineLevel="0" collapsed="false">
      <c r="A3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7" s="0" t="str">
        <f aca="false">IF($A3637="","",INDEX(CARTAO_COMPRAS!$C:$C,INT((ROW()-2)/20)+2))</f>
        <v/>
      </c>
      <c r="C3637" s="0" t="str">
        <f aca="false">IF($A3637="","",INDEX(CARTAO_COMPRAS!$D:$D,INT((ROW()-2)/20)+2))</f>
        <v/>
      </c>
      <c r="D3637" s="0" t="str">
        <f aca="false">IF($A3637="","",INDEX(CARTAO_COMPRAS!$E:$E,INT((ROW()-2)/20)+2))</f>
        <v/>
      </c>
      <c r="E3637" s="0" t="str">
        <f aca="false">IF($A3637="","",INDEX(CARTAO_COMPRAS!$H:$H,INT((ROW()-2)/20)+2)+MOD(ROW()-2,20))</f>
        <v/>
      </c>
      <c r="F3637" s="0" t="str">
        <f aca="false">IF($A3637="","",INDEX(CARTAO_COMPRAS!$G:$G,INT((ROW()-2)/20)+2))</f>
        <v/>
      </c>
      <c r="G3637" s="5" t="str">
        <f aca="false">IF($A3637="","",INDEX(CARTAO_COMPRAS!$I:$I,INT((ROW()-2)/20)+2))</f>
        <v/>
      </c>
      <c r="H3637" s="4" t="str">
        <f aca="false">IF($A3637="","",EDATE(INDEX(CARTAO_COMPRAS!$J:$J,INT((ROW()-2)/20)+2),MOD(ROW()-2,20)))</f>
        <v/>
      </c>
      <c r="I3637" s="4" t="str">
        <f aca="false">IF($H3637="","",$H3637-WEEKDAY($H3637,2)+1)</f>
        <v/>
      </c>
      <c r="J3637" s="4" t="str">
        <f aca="false">IF($I3637="","",$I3637+6)</f>
        <v/>
      </c>
      <c r="K3637" s="6" t="str">
        <f aca="false">IF($H3637="","",DATE(YEAR($H3637),MONTH($H3637),1))</f>
        <v/>
      </c>
      <c r="L3637" s="0" t="str">
        <f aca="false">IF($A3637="","",INDEX(CARTAO_COMPRAS!$K:$K,INT((ROW()-2)/20)+2))</f>
        <v/>
      </c>
      <c r="M3637" s="0" t="str">
        <f aca="false">IF($A3637="","","Compra no cartão")</f>
        <v/>
      </c>
    </row>
    <row r="3638" customFormat="false" ht="13.5" hidden="false" customHeight="false" outlineLevel="0" collapsed="false">
      <c r="A3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8" s="0" t="str">
        <f aca="false">IF($A3638="","",INDEX(CARTAO_COMPRAS!$C:$C,INT((ROW()-2)/20)+2))</f>
        <v/>
      </c>
      <c r="C3638" s="0" t="str">
        <f aca="false">IF($A3638="","",INDEX(CARTAO_COMPRAS!$D:$D,INT((ROW()-2)/20)+2))</f>
        <v/>
      </c>
      <c r="D3638" s="0" t="str">
        <f aca="false">IF($A3638="","",INDEX(CARTAO_COMPRAS!$E:$E,INT((ROW()-2)/20)+2))</f>
        <v/>
      </c>
      <c r="E3638" s="0" t="str">
        <f aca="false">IF($A3638="","",INDEX(CARTAO_COMPRAS!$H:$H,INT((ROW()-2)/20)+2)+MOD(ROW()-2,20))</f>
        <v/>
      </c>
      <c r="F3638" s="0" t="str">
        <f aca="false">IF($A3638="","",INDEX(CARTAO_COMPRAS!$G:$G,INT((ROW()-2)/20)+2))</f>
        <v/>
      </c>
      <c r="G3638" s="5" t="str">
        <f aca="false">IF($A3638="","",INDEX(CARTAO_COMPRAS!$I:$I,INT((ROW()-2)/20)+2))</f>
        <v/>
      </c>
      <c r="H3638" s="4" t="str">
        <f aca="false">IF($A3638="","",EDATE(INDEX(CARTAO_COMPRAS!$J:$J,INT((ROW()-2)/20)+2),MOD(ROW()-2,20)))</f>
        <v/>
      </c>
      <c r="I3638" s="4" t="str">
        <f aca="false">IF($H3638="","",$H3638-WEEKDAY($H3638,2)+1)</f>
        <v/>
      </c>
      <c r="J3638" s="4" t="str">
        <f aca="false">IF($I3638="","",$I3638+6)</f>
        <v/>
      </c>
      <c r="K3638" s="6" t="str">
        <f aca="false">IF($H3638="","",DATE(YEAR($H3638),MONTH($H3638),1))</f>
        <v/>
      </c>
      <c r="L3638" s="0" t="str">
        <f aca="false">IF($A3638="","",INDEX(CARTAO_COMPRAS!$K:$K,INT((ROW()-2)/20)+2))</f>
        <v/>
      </c>
      <c r="M3638" s="0" t="str">
        <f aca="false">IF($A3638="","","Compra no cartão")</f>
        <v/>
      </c>
    </row>
    <row r="3639" customFormat="false" ht="13.5" hidden="false" customHeight="false" outlineLevel="0" collapsed="false">
      <c r="A3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39" s="0" t="str">
        <f aca="false">IF($A3639="","",INDEX(CARTAO_COMPRAS!$C:$C,INT((ROW()-2)/20)+2))</f>
        <v/>
      </c>
      <c r="C3639" s="0" t="str">
        <f aca="false">IF($A3639="","",INDEX(CARTAO_COMPRAS!$D:$D,INT((ROW()-2)/20)+2))</f>
        <v/>
      </c>
      <c r="D3639" s="0" t="str">
        <f aca="false">IF($A3639="","",INDEX(CARTAO_COMPRAS!$E:$E,INT((ROW()-2)/20)+2))</f>
        <v/>
      </c>
      <c r="E3639" s="0" t="str">
        <f aca="false">IF($A3639="","",INDEX(CARTAO_COMPRAS!$H:$H,INT((ROW()-2)/20)+2)+MOD(ROW()-2,20))</f>
        <v/>
      </c>
      <c r="F3639" s="0" t="str">
        <f aca="false">IF($A3639="","",INDEX(CARTAO_COMPRAS!$G:$G,INT((ROW()-2)/20)+2))</f>
        <v/>
      </c>
      <c r="G3639" s="5" t="str">
        <f aca="false">IF($A3639="","",INDEX(CARTAO_COMPRAS!$I:$I,INT((ROW()-2)/20)+2))</f>
        <v/>
      </c>
      <c r="H3639" s="4" t="str">
        <f aca="false">IF($A3639="","",EDATE(INDEX(CARTAO_COMPRAS!$J:$J,INT((ROW()-2)/20)+2),MOD(ROW()-2,20)))</f>
        <v/>
      </c>
      <c r="I3639" s="4" t="str">
        <f aca="false">IF($H3639="","",$H3639-WEEKDAY($H3639,2)+1)</f>
        <v/>
      </c>
      <c r="J3639" s="4" t="str">
        <f aca="false">IF($I3639="","",$I3639+6)</f>
        <v/>
      </c>
      <c r="K3639" s="6" t="str">
        <f aca="false">IF($H3639="","",DATE(YEAR($H3639),MONTH($H3639),1))</f>
        <v/>
      </c>
      <c r="L3639" s="0" t="str">
        <f aca="false">IF($A3639="","",INDEX(CARTAO_COMPRAS!$K:$K,INT((ROW()-2)/20)+2))</f>
        <v/>
      </c>
      <c r="M3639" s="0" t="str">
        <f aca="false">IF($A3639="","","Compra no cartão")</f>
        <v/>
      </c>
    </row>
    <row r="3640" customFormat="false" ht="13.5" hidden="false" customHeight="false" outlineLevel="0" collapsed="false">
      <c r="A3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0" s="0" t="str">
        <f aca="false">IF($A3640="","",INDEX(CARTAO_COMPRAS!$C:$C,INT((ROW()-2)/20)+2))</f>
        <v/>
      </c>
      <c r="C3640" s="0" t="str">
        <f aca="false">IF($A3640="","",INDEX(CARTAO_COMPRAS!$D:$D,INT((ROW()-2)/20)+2))</f>
        <v/>
      </c>
      <c r="D3640" s="0" t="str">
        <f aca="false">IF($A3640="","",INDEX(CARTAO_COMPRAS!$E:$E,INT((ROW()-2)/20)+2))</f>
        <v/>
      </c>
      <c r="E3640" s="0" t="str">
        <f aca="false">IF($A3640="","",INDEX(CARTAO_COMPRAS!$H:$H,INT((ROW()-2)/20)+2)+MOD(ROW()-2,20))</f>
        <v/>
      </c>
      <c r="F3640" s="0" t="str">
        <f aca="false">IF($A3640="","",INDEX(CARTAO_COMPRAS!$G:$G,INT((ROW()-2)/20)+2))</f>
        <v/>
      </c>
      <c r="G3640" s="5" t="str">
        <f aca="false">IF($A3640="","",INDEX(CARTAO_COMPRAS!$I:$I,INT((ROW()-2)/20)+2))</f>
        <v/>
      </c>
      <c r="H3640" s="4" t="str">
        <f aca="false">IF($A3640="","",EDATE(INDEX(CARTAO_COMPRAS!$J:$J,INT((ROW()-2)/20)+2),MOD(ROW()-2,20)))</f>
        <v/>
      </c>
      <c r="I3640" s="4" t="str">
        <f aca="false">IF($H3640="","",$H3640-WEEKDAY($H3640,2)+1)</f>
        <v/>
      </c>
      <c r="J3640" s="4" t="str">
        <f aca="false">IF($I3640="","",$I3640+6)</f>
        <v/>
      </c>
      <c r="K3640" s="6" t="str">
        <f aca="false">IF($H3640="","",DATE(YEAR($H3640),MONTH($H3640),1))</f>
        <v/>
      </c>
      <c r="L3640" s="0" t="str">
        <f aca="false">IF($A3640="","",INDEX(CARTAO_COMPRAS!$K:$K,INT((ROW()-2)/20)+2))</f>
        <v/>
      </c>
      <c r="M3640" s="0" t="str">
        <f aca="false">IF($A3640="","","Compra no cartão")</f>
        <v/>
      </c>
    </row>
    <row r="3641" customFormat="false" ht="13.5" hidden="false" customHeight="false" outlineLevel="0" collapsed="false">
      <c r="A3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1" s="0" t="str">
        <f aca="false">IF($A3641="","",INDEX(CARTAO_COMPRAS!$C:$C,INT((ROW()-2)/20)+2))</f>
        <v/>
      </c>
      <c r="C3641" s="0" t="str">
        <f aca="false">IF($A3641="","",INDEX(CARTAO_COMPRAS!$D:$D,INT((ROW()-2)/20)+2))</f>
        <v/>
      </c>
      <c r="D3641" s="0" t="str">
        <f aca="false">IF($A3641="","",INDEX(CARTAO_COMPRAS!$E:$E,INT((ROW()-2)/20)+2))</f>
        <v/>
      </c>
      <c r="E3641" s="0" t="str">
        <f aca="false">IF($A3641="","",INDEX(CARTAO_COMPRAS!$H:$H,INT((ROW()-2)/20)+2)+MOD(ROW()-2,20))</f>
        <v/>
      </c>
      <c r="F3641" s="0" t="str">
        <f aca="false">IF($A3641="","",INDEX(CARTAO_COMPRAS!$G:$G,INT((ROW()-2)/20)+2))</f>
        <v/>
      </c>
      <c r="G3641" s="5" t="str">
        <f aca="false">IF($A3641="","",INDEX(CARTAO_COMPRAS!$I:$I,INT((ROW()-2)/20)+2))</f>
        <v/>
      </c>
      <c r="H3641" s="4" t="str">
        <f aca="false">IF($A3641="","",EDATE(INDEX(CARTAO_COMPRAS!$J:$J,INT((ROW()-2)/20)+2),MOD(ROW()-2,20)))</f>
        <v/>
      </c>
      <c r="I3641" s="4" t="str">
        <f aca="false">IF($H3641="","",$H3641-WEEKDAY($H3641,2)+1)</f>
        <v/>
      </c>
      <c r="J3641" s="4" t="str">
        <f aca="false">IF($I3641="","",$I3641+6)</f>
        <v/>
      </c>
      <c r="K3641" s="6" t="str">
        <f aca="false">IF($H3641="","",DATE(YEAR($H3641),MONTH($H3641),1))</f>
        <v/>
      </c>
      <c r="L3641" s="0" t="str">
        <f aca="false">IF($A3641="","",INDEX(CARTAO_COMPRAS!$K:$K,INT((ROW()-2)/20)+2))</f>
        <v/>
      </c>
      <c r="M3641" s="0" t="str">
        <f aca="false">IF($A3641="","","Compra no cartão")</f>
        <v/>
      </c>
    </row>
    <row r="3642" customFormat="false" ht="13.5" hidden="false" customHeight="false" outlineLevel="0" collapsed="false">
      <c r="A36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2" s="0" t="str">
        <f aca="false">IF($A3642="","",INDEX(CARTAO_COMPRAS!$C:$C,INT((ROW()-2)/20)+2))</f>
        <v/>
      </c>
      <c r="C3642" s="0" t="str">
        <f aca="false">IF($A3642="","",INDEX(CARTAO_COMPRAS!$D:$D,INT((ROW()-2)/20)+2))</f>
        <v/>
      </c>
      <c r="D3642" s="0" t="str">
        <f aca="false">IF($A3642="","",INDEX(CARTAO_COMPRAS!$E:$E,INT((ROW()-2)/20)+2))</f>
        <v/>
      </c>
      <c r="E3642" s="0" t="str">
        <f aca="false">IF($A3642="","",INDEX(CARTAO_COMPRAS!$H:$H,INT((ROW()-2)/20)+2)+MOD(ROW()-2,20))</f>
        <v/>
      </c>
      <c r="F3642" s="0" t="str">
        <f aca="false">IF($A3642="","",INDEX(CARTAO_COMPRAS!$G:$G,INT((ROW()-2)/20)+2))</f>
        <v/>
      </c>
      <c r="G3642" s="5" t="str">
        <f aca="false">IF($A3642="","",INDEX(CARTAO_COMPRAS!$I:$I,INT((ROW()-2)/20)+2))</f>
        <v/>
      </c>
      <c r="H3642" s="4" t="str">
        <f aca="false">IF($A3642="","",EDATE(INDEX(CARTAO_COMPRAS!$J:$J,INT((ROW()-2)/20)+2),MOD(ROW()-2,20)))</f>
        <v/>
      </c>
      <c r="I3642" s="4" t="str">
        <f aca="false">IF($H3642="","",$H3642-WEEKDAY($H3642,2)+1)</f>
        <v/>
      </c>
      <c r="J3642" s="4" t="str">
        <f aca="false">IF($I3642="","",$I3642+6)</f>
        <v/>
      </c>
      <c r="K3642" s="6" t="str">
        <f aca="false">IF($H3642="","",DATE(YEAR($H3642),MONTH($H3642),1))</f>
        <v/>
      </c>
      <c r="L3642" s="0" t="str">
        <f aca="false">IF($A3642="","",INDEX(CARTAO_COMPRAS!$K:$K,INT((ROW()-2)/20)+2))</f>
        <v/>
      </c>
      <c r="M3642" s="0" t="str">
        <f aca="false">IF($A3642="","","Compra no cartão")</f>
        <v/>
      </c>
    </row>
    <row r="3643" customFormat="false" ht="13.5" hidden="false" customHeight="false" outlineLevel="0" collapsed="false">
      <c r="A3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3" s="0" t="str">
        <f aca="false">IF($A3643="","",INDEX(CARTAO_COMPRAS!$C:$C,INT((ROW()-2)/20)+2))</f>
        <v/>
      </c>
      <c r="C3643" s="0" t="str">
        <f aca="false">IF($A3643="","",INDEX(CARTAO_COMPRAS!$D:$D,INT((ROW()-2)/20)+2))</f>
        <v/>
      </c>
      <c r="D3643" s="0" t="str">
        <f aca="false">IF($A3643="","",INDEX(CARTAO_COMPRAS!$E:$E,INT((ROW()-2)/20)+2))</f>
        <v/>
      </c>
      <c r="E3643" s="0" t="str">
        <f aca="false">IF($A3643="","",INDEX(CARTAO_COMPRAS!$H:$H,INT((ROW()-2)/20)+2)+MOD(ROW()-2,20))</f>
        <v/>
      </c>
      <c r="F3643" s="0" t="str">
        <f aca="false">IF($A3643="","",INDEX(CARTAO_COMPRAS!$G:$G,INT((ROW()-2)/20)+2))</f>
        <v/>
      </c>
      <c r="G3643" s="5" t="str">
        <f aca="false">IF($A3643="","",INDEX(CARTAO_COMPRAS!$I:$I,INT((ROW()-2)/20)+2))</f>
        <v/>
      </c>
      <c r="H3643" s="4" t="str">
        <f aca="false">IF($A3643="","",EDATE(INDEX(CARTAO_COMPRAS!$J:$J,INT((ROW()-2)/20)+2),MOD(ROW()-2,20)))</f>
        <v/>
      </c>
      <c r="I3643" s="4" t="str">
        <f aca="false">IF($H3643="","",$H3643-WEEKDAY($H3643,2)+1)</f>
        <v/>
      </c>
      <c r="J3643" s="4" t="str">
        <f aca="false">IF($I3643="","",$I3643+6)</f>
        <v/>
      </c>
      <c r="K3643" s="6" t="str">
        <f aca="false">IF($H3643="","",DATE(YEAR($H3643),MONTH($H3643),1))</f>
        <v/>
      </c>
      <c r="L3643" s="0" t="str">
        <f aca="false">IF($A3643="","",INDEX(CARTAO_COMPRAS!$K:$K,INT((ROW()-2)/20)+2))</f>
        <v/>
      </c>
      <c r="M3643" s="0" t="str">
        <f aca="false">IF($A3643="","","Compra no cartão")</f>
        <v/>
      </c>
    </row>
    <row r="3644" customFormat="false" ht="13.5" hidden="false" customHeight="false" outlineLevel="0" collapsed="false">
      <c r="A3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4" s="0" t="str">
        <f aca="false">IF($A3644="","",INDEX(CARTAO_COMPRAS!$C:$C,INT((ROW()-2)/20)+2))</f>
        <v/>
      </c>
      <c r="C3644" s="0" t="str">
        <f aca="false">IF($A3644="","",INDEX(CARTAO_COMPRAS!$D:$D,INT((ROW()-2)/20)+2))</f>
        <v/>
      </c>
      <c r="D3644" s="0" t="str">
        <f aca="false">IF($A3644="","",INDEX(CARTAO_COMPRAS!$E:$E,INT((ROW()-2)/20)+2))</f>
        <v/>
      </c>
      <c r="E3644" s="0" t="str">
        <f aca="false">IF($A3644="","",INDEX(CARTAO_COMPRAS!$H:$H,INT((ROW()-2)/20)+2)+MOD(ROW()-2,20))</f>
        <v/>
      </c>
      <c r="F3644" s="0" t="str">
        <f aca="false">IF($A3644="","",INDEX(CARTAO_COMPRAS!$G:$G,INT((ROW()-2)/20)+2))</f>
        <v/>
      </c>
      <c r="G3644" s="5" t="str">
        <f aca="false">IF($A3644="","",INDEX(CARTAO_COMPRAS!$I:$I,INT((ROW()-2)/20)+2))</f>
        <v/>
      </c>
      <c r="H3644" s="4" t="str">
        <f aca="false">IF($A3644="","",EDATE(INDEX(CARTAO_COMPRAS!$J:$J,INT((ROW()-2)/20)+2),MOD(ROW()-2,20)))</f>
        <v/>
      </c>
      <c r="I3644" s="4" t="str">
        <f aca="false">IF($H3644="","",$H3644-WEEKDAY($H3644,2)+1)</f>
        <v/>
      </c>
      <c r="J3644" s="4" t="str">
        <f aca="false">IF($I3644="","",$I3644+6)</f>
        <v/>
      </c>
      <c r="K3644" s="6" t="str">
        <f aca="false">IF($H3644="","",DATE(YEAR($H3644),MONTH($H3644),1))</f>
        <v/>
      </c>
      <c r="L3644" s="0" t="str">
        <f aca="false">IF($A3644="","",INDEX(CARTAO_COMPRAS!$K:$K,INT((ROW()-2)/20)+2))</f>
        <v/>
      </c>
      <c r="M3644" s="0" t="str">
        <f aca="false">IF($A3644="","","Compra no cartão")</f>
        <v/>
      </c>
    </row>
    <row r="3645" customFormat="false" ht="13.5" hidden="false" customHeight="false" outlineLevel="0" collapsed="false">
      <c r="A3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5" s="0" t="str">
        <f aca="false">IF($A3645="","",INDEX(CARTAO_COMPRAS!$C:$C,INT((ROW()-2)/20)+2))</f>
        <v/>
      </c>
      <c r="C3645" s="0" t="str">
        <f aca="false">IF($A3645="","",INDEX(CARTAO_COMPRAS!$D:$D,INT((ROW()-2)/20)+2))</f>
        <v/>
      </c>
      <c r="D3645" s="0" t="str">
        <f aca="false">IF($A3645="","",INDEX(CARTAO_COMPRAS!$E:$E,INT((ROW()-2)/20)+2))</f>
        <v/>
      </c>
      <c r="E3645" s="0" t="str">
        <f aca="false">IF($A3645="","",INDEX(CARTAO_COMPRAS!$H:$H,INT((ROW()-2)/20)+2)+MOD(ROW()-2,20))</f>
        <v/>
      </c>
      <c r="F3645" s="0" t="str">
        <f aca="false">IF($A3645="","",INDEX(CARTAO_COMPRAS!$G:$G,INT((ROW()-2)/20)+2))</f>
        <v/>
      </c>
      <c r="G3645" s="5" t="str">
        <f aca="false">IF($A3645="","",INDEX(CARTAO_COMPRAS!$I:$I,INT((ROW()-2)/20)+2))</f>
        <v/>
      </c>
      <c r="H3645" s="4" t="str">
        <f aca="false">IF($A3645="","",EDATE(INDEX(CARTAO_COMPRAS!$J:$J,INT((ROW()-2)/20)+2),MOD(ROW()-2,20)))</f>
        <v/>
      </c>
      <c r="I3645" s="4" t="str">
        <f aca="false">IF($H3645="","",$H3645-WEEKDAY($H3645,2)+1)</f>
        <v/>
      </c>
      <c r="J3645" s="4" t="str">
        <f aca="false">IF($I3645="","",$I3645+6)</f>
        <v/>
      </c>
      <c r="K3645" s="6" t="str">
        <f aca="false">IF($H3645="","",DATE(YEAR($H3645),MONTH($H3645),1))</f>
        <v/>
      </c>
      <c r="L3645" s="0" t="str">
        <f aca="false">IF($A3645="","",INDEX(CARTAO_COMPRAS!$K:$K,INT((ROW()-2)/20)+2))</f>
        <v/>
      </c>
      <c r="M3645" s="0" t="str">
        <f aca="false">IF($A3645="","","Compra no cartão")</f>
        <v/>
      </c>
    </row>
    <row r="3646" customFormat="false" ht="13.5" hidden="false" customHeight="false" outlineLevel="0" collapsed="false">
      <c r="A3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6" s="0" t="str">
        <f aca="false">IF($A3646="","",INDEX(CARTAO_COMPRAS!$C:$C,INT((ROW()-2)/20)+2))</f>
        <v/>
      </c>
      <c r="C3646" s="0" t="str">
        <f aca="false">IF($A3646="","",INDEX(CARTAO_COMPRAS!$D:$D,INT((ROW()-2)/20)+2))</f>
        <v/>
      </c>
      <c r="D3646" s="0" t="str">
        <f aca="false">IF($A3646="","",INDEX(CARTAO_COMPRAS!$E:$E,INT((ROW()-2)/20)+2))</f>
        <v/>
      </c>
      <c r="E3646" s="0" t="str">
        <f aca="false">IF($A3646="","",INDEX(CARTAO_COMPRAS!$H:$H,INT((ROW()-2)/20)+2)+MOD(ROW()-2,20))</f>
        <v/>
      </c>
      <c r="F3646" s="0" t="str">
        <f aca="false">IF($A3646="","",INDEX(CARTAO_COMPRAS!$G:$G,INT((ROW()-2)/20)+2))</f>
        <v/>
      </c>
      <c r="G3646" s="5" t="str">
        <f aca="false">IF($A3646="","",INDEX(CARTAO_COMPRAS!$I:$I,INT((ROW()-2)/20)+2))</f>
        <v/>
      </c>
      <c r="H3646" s="4" t="str">
        <f aca="false">IF($A3646="","",EDATE(INDEX(CARTAO_COMPRAS!$J:$J,INT((ROW()-2)/20)+2),MOD(ROW()-2,20)))</f>
        <v/>
      </c>
      <c r="I3646" s="4" t="str">
        <f aca="false">IF($H3646="","",$H3646-WEEKDAY($H3646,2)+1)</f>
        <v/>
      </c>
      <c r="J3646" s="4" t="str">
        <f aca="false">IF($I3646="","",$I3646+6)</f>
        <v/>
      </c>
      <c r="K3646" s="6" t="str">
        <f aca="false">IF($H3646="","",DATE(YEAR($H3646),MONTH($H3646),1))</f>
        <v/>
      </c>
      <c r="L3646" s="0" t="str">
        <f aca="false">IF($A3646="","",INDEX(CARTAO_COMPRAS!$K:$K,INT((ROW()-2)/20)+2))</f>
        <v/>
      </c>
      <c r="M3646" s="0" t="str">
        <f aca="false">IF($A3646="","","Compra no cartão")</f>
        <v/>
      </c>
    </row>
    <row r="3647" customFormat="false" ht="13.5" hidden="false" customHeight="false" outlineLevel="0" collapsed="false">
      <c r="A3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7" s="0" t="str">
        <f aca="false">IF($A3647="","",INDEX(CARTAO_COMPRAS!$C:$C,INT((ROW()-2)/20)+2))</f>
        <v/>
      </c>
      <c r="C3647" s="0" t="str">
        <f aca="false">IF($A3647="","",INDEX(CARTAO_COMPRAS!$D:$D,INT((ROW()-2)/20)+2))</f>
        <v/>
      </c>
      <c r="D3647" s="0" t="str">
        <f aca="false">IF($A3647="","",INDEX(CARTAO_COMPRAS!$E:$E,INT((ROW()-2)/20)+2))</f>
        <v/>
      </c>
      <c r="E3647" s="0" t="str">
        <f aca="false">IF($A3647="","",INDEX(CARTAO_COMPRAS!$H:$H,INT((ROW()-2)/20)+2)+MOD(ROW()-2,20))</f>
        <v/>
      </c>
      <c r="F3647" s="0" t="str">
        <f aca="false">IF($A3647="","",INDEX(CARTAO_COMPRAS!$G:$G,INT((ROW()-2)/20)+2))</f>
        <v/>
      </c>
      <c r="G3647" s="5" t="str">
        <f aca="false">IF($A3647="","",INDEX(CARTAO_COMPRAS!$I:$I,INT((ROW()-2)/20)+2))</f>
        <v/>
      </c>
      <c r="H3647" s="4" t="str">
        <f aca="false">IF($A3647="","",EDATE(INDEX(CARTAO_COMPRAS!$J:$J,INT((ROW()-2)/20)+2),MOD(ROW()-2,20)))</f>
        <v/>
      </c>
      <c r="I3647" s="4" t="str">
        <f aca="false">IF($H3647="","",$H3647-WEEKDAY($H3647,2)+1)</f>
        <v/>
      </c>
      <c r="J3647" s="4" t="str">
        <f aca="false">IF($I3647="","",$I3647+6)</f>
        <v/>
      </c>
      <c r="K3647" s="6" t="str">
        <f aca="false">IF($H3647="","",DATE(YEAR($H3647),MONTH($H3647),1))</f>
        <v/>
      </c>
      <c r="L3647" s="0" t="str">
        <f aca="false">IF($A3647="","",INDEX(CARTAO_COMPRAS!$K:$K,INT((ROW()-2)/20)+2))</f>
        <v/>
      </c>
      <c r="M3647" s="0" t="str">
        <f aca="false">IF($A3647="","","Compra no cartão")</f>
        <v/>
      </c>
    </row>
    <row r="3648" customFormat="false" ht="13.5" hidden="false" customHeight="false" outlineLevel="0" collapsed="false">
      <c r="A3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8" s="0" t="str">
        <f aca="false">IF($A3648="","",INDEX(CARTAO_COMPRAS!$C:$C,INT((ROW()-2)/20)+2))</f>
        <v/>
      </c>
      <c r="C3648" s="0" t="str">
        <f aca="false">IF($A3648="","",INDEX(CARTAO_COMPRAS!$D:$D,INT((ROW()-2)/20)+2))</f>
        <v/>
      </c>
      <c r="D3648" s="0" t="str">
        <f aca="false">IF($A3648="","",INDEX(CARTAO_COMPRAS!$E:$E,INT((ROW()-2)/20)+2))</f>
        <v/>
      </c>
      <c r="E3648" s="0" t="str">
        <f aca="false">IF($A3648="","",INDEX(CARTAO_COMPRAS!$H:$H,INT((ROW()-2)/20)+2)+MOD(ROW()-2,20))</f>
        <v/>
      </c>
      <c r="F3648" s="0" t="str">
        <f aca="false">IF($A3648="","",INDEX(CARTAO_COMPRAS!$G:$G,INT((ROW()-2)/20)+2))</f>
        <v/>
      </c>
      <c r="G3648" s="5" t="str">
        <f aca="false">IF($A3648="","",INDEX(CARTAO_COMPRAS!$I:$I,INT((ROW()-2)/20)+2))</f>
        <v/>
      </c>
      <c r="H3648" s="4" t="str">
        <f aca="false">IF($A3648="","",EDATE(INDEX(CARTAO_COMPRAS!$J:$J,INT((ROW()-2)/20)+2),MOD(ROW()-2,20)))</f>
        <v/>
      </c>
      <c r="I3648" s="4" t="str">
        <f aca="false">IF($H3648="","",$H3648-WEEKDAY($H3648,2)+1)</f>
        <v/>
      </c>
      <c r="J3648" s="4" t="str">
        <f aca="false">IF($I3648="","",$I3648+6)</f>
        <v/>
      </c>
      <c r="K3648" s="6" t="str">
        <f aca="false">IF($H3648="","",DATE(YEAR($H3648),MONTH($H3648),1))</f>
        <v/>
      </c>
      <c r="L3648" s="0" t="str">
        <f aca="false">IF($A3648="","",INDEX(CARTAO_COMPRAS!$K:$K,INT((ROW()-2)/20)+2))</f>
        <v/>
      </c>
      <c r="M3648" s="0" t="str">
        <f aca="false">IF($A3648="","","Compra no cartão")</f>
        <v/>
      </c>
    </row>
    <row r="3649" customFormat="false" ht="13.5" hidden="false" customHeight="false" outlineLevel="0" collapsed="false">
      <c r="A3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49" s="0" t="str">
        <f aca="false">IF($A3649="","",INDEX(CARTAO_COMPRAS!$C:$C,INT((ROW()-2)/20)+2))</f>
        <v/>
      </c>
      <c r="C3649" s="0" t="str">
        <f aca="false">IF($A3649="","",INDEX(CARTAO_COMPRAS!$D:$D,INT((ROW()-2)/20)+2))</f>
        <v/>
      </c>
      <c r="D3649" s="0" t="str">
        <f aca="false">IF($A3649="","",INDEX(CARTAO_COMPRAS!$E:$E,INT((ROW()-2)/20)+2))</f>
        <v/>
      </c>
      <c r="E3649" s="0" t="str">
        <f aca="false">IF($A3649="","",INDEX(CARTAO_COMPRAS!$H:$H,INT((ROW()-2)/20)+2)+MOD(ROW()-2,20))</f>
        <v/>
      </c>
      <c r="F3649" s="0" t="str">
        <f aca="false">IF($A3649="","",INDEX(CARTAO_COMPRAS!$G:$G,INT((ROW()-2)/20)+2))</f>
        <v/>
      </c>
      <c r="G3649" s="5" t="str">
        <f aca="false">IF($A3649="","",INDEX(CARTAO_COMPRAS!$I:$I,INT((ROW()-2)/20)+2))</f>
        <v/>
      </c>
      <c r="H3649" s="4" t="str">
        <f aca="false">IF($A3649="","",EDATE(INDEX(CARTAO_COMPRAS!$J:$J,INT((ROW()-2)/20)+2),MOD(ROW()-2,20)))</f>
        <v/>
      </c>
      <c r="I3649" s="4" t="str">
        <f aca="false">IF($H3649="","",$H3649-WEEKDAY($H3649,2)+1)</f>
        <v/>
      </c>
      <c r="J3649" s="4" t="str">
        <f aca="false">IF($I3649="","",$I3649+6)</f>
        <v/>
      </c>
      <c r="K3649" s="6" t="str">
        <f aca="false">IF($H3649="","",DATE(YEAR($H3649),MONTH($H3649),1))</f>
        <v/>
      </c>
      <c r="L3649" s="0" t="str">
        <f aca="false">IF($A3649="","",INDEX(CARTAO_COMPRAS!$K:$K,INT((ROW()-2)/20)+2))</f>
        <v/>
      </c>
      <c r="M3649" s="0" t="str">
        <f aca="false">IF($A3649="","","Compra no cartão")</f>
        <v/>
      </c>
    </row>
    <row r="3650" customFormat="false" ht="13.5" hidden="false" customHeight="false" outlineLevel="0" collapsed="false">
      <c r="A3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0" s="0" t="str">
        <f aca="false">IF($A3650="","",INDEX(CARTAO_COMPRAS!$C:$C,INT((ROW()-2)/20)+2))</f>
        <v/>
      </c>
      <c r="C3650" s="0" t="str">
        <f aca="false">IF($A3650="","",INDEX(CARTAO_COMPRAS!$D:$D,INT((ROW()-2)/20)+2))</f>
        <v/>
      </c>
      <c r="D3650" s="0" t="str">
        <f aca="false">IF($A3650="","",INDEX(CARTAO_COMPRAS!$E:$E,INT((ROW()-2)/20)+2))</f>
        <v/>
      </c>
      <c r="E3650" s="0" t="str">
        <f aca="false">IF($A3650="","",INDEX(CARTAO_COMPRAS!$H:$H,INT((ROW()-2)/20)+2)+MOD(ROW()-2,20))</f>
        <v/>
      </c>
      <c r="F3650" s="0" t="str">
        <f aca="false">IF($A3650="","",INDEX(CARTAO_COMPRAS!$G:$G,INT((ROW()-2)/20)+2))</f>
        <v/>
      </c>
      <c r="G3650" s="5" t="str">
        <f aca="false">IF($A3650="","",INDEX(CARTAO_COMPRAS!$I:$I,INT((ROW()-2)/20)+2))</f>
        <v/>
      </c>
      <c r="H3650" s="4" t="str">
        <f aca="false">IF($A3650="","",EDATE(INDEX(CARTAO_COMPRAS!$J:$J,INT((ROW()-2)/20)+2),MOD(ROW()-2,20)))</f>
        <v/>
      </c>
      <c r="I3650" s="4" t="str">
        <f aca="false">IF($H3650="","",$H3650-WEEKDAY($H3650,2)+1)</f>
        <v/>
      </c>
      <c r="J3650" s="4" t="str">
        <f aca="false">IF($I3650="","",$I3650+6)</f>
        <v/>
      </c>
      <c r="K3650" s="6" t="str">
        <f aca="false">IF($H3650="","",DATE(YEAR($H3650),MONTH($H3650),1))</f>
        <v/>
      </c>
      <c r="L3650" s="0" t="str">
        <f aca="false">IF($A3650="","",INDEX(CARTAO_COMPRAS!$K:$K,INT((ROW()-2)/20)+2))</f>
        <v/>
      </c>
      <c r="M3650" s="0" t="str">
        <f aca="false">IF($A3650="","","Compra no cartão")</f>
        <v/>
      </c>
    </row>
    <row r="3651" customFormat="false" ht="13.5" hidden="false" customHeight="false" outlineLevel="0" collapsed="false">
      <c r="A3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1" s="0" t="str">
        <f aca="false">IF($A3651="","",INDEX(CARTAO_COMPRAS!$C:$C,INT((ROW()-2)/20)+2))</f>
        <v/>
      </c>
      <c r="C3651" s="0" t="str">
        <f aca="false">IF($A3651="","",INDEX(CARTAO_COMPRAS!$D:$D,INT((ROW()-2)/20)+2))</f>
        <v/>
      </c>
      <c r="D3651" s="0" t="str">
        <f aca="false">IF($A3651="","",INDEX(CARTAO_COMPRAS!$E:$E,INT((ROW()-2)/20)+2))</f>
        <v/>
      </c>
      <c r="E3651" s="0" t="str">
        <f aca="false">IF($A3651="","",INDEX(CARTAO_COMPRAS!$H:$H,INT((ROW()-2)/20)+2)+MOD(ROW()-2,20))</f>
        <v/>
      </c>
      <c r="F3651" s="0" t="str">
        <f aca="false">IF($A3651="","",INDEX(CARTAO_COMPRAS!$G:$G,INT((ROW()-2)/20)+2))</f>
        <v/>
      </c>
      <c r="G3651" s="5" t="str">
        <f aca="false">IF($A3651="","",INDEX(CARTAO_COMPRAS!$I:$I,INT((ROW()-2)/20)+2))</f>
        <v/>
      </c>
      <c r="H3651" s="4" t="str">
        <f aca="false">IF($A3651="","",EDATE(INDEX(CARTAO_COMPRAS!$J:$J,INT((ROW()-2)/20)+2),MOD(ROW()-2,20)))</f>
        <v/>
      </c>
      <c r="I3651" s="4" t="str">
        <f aca="false">IF($H3651="","",$H3651-WEEKDAY($H3651,2)+1)</f>
        <v/>
      </c>
      <c r="J3651" s="4" t="str">
        <f aca="false">IF($I3651="","",$I3651+6)</f>
        <v/>
      </c>
      <c r="K3651" s="6" t="str">
        <f aca="false">IF($H3651="","",DATE(YEAR($H3651),MONTH($H3651),1))</f>
        <v/>
      </c>
      <c r="L3651" s="0" t="str">
        <f aca="false">IF($A3651="","",INDEX(CARTAO_COMPRAS!$K:$K,INT((ROW()-2)/20)+2))</f>
        <v/>
      </c>
      <c r="M3651" s="0" t="str">
        <f aca="false">IF($A3651="","","Compra no cartão")</f>
        <v/>
      </c>
    </row>
    <row r="3652" customFormat="false" ht="13.5" hidden="false" customHeight="false" outlineLevel="0" collapsed="false">
      <c r="A3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2" s="0" t="str">
        <f aca="false">IF($A3652="","",INDEX(CARTAO_COMPRAS!$C:$C,INT((ROW()-2)/20)+2))</f>
        <v/>
      </c>
      <c r="C3652" s="0" t="str">
        <f aca="false">IF($A3652="","",INDEX(CARTAO_COMPRAS!$D:$D,INT((ROW()-2)/20)+2))</f>
        <v/>
      </c>
      <c r="D3652" s="0" t="str">
        <f aca="false">IF($A3652="","",INDEX(CARTAO_COMPRAS!$E:$E,INT((ROW()-2)/20)+2))</f>
        <v/>
      </c>
      <c r="E3652" s="0" t="str">
        <f aca="false">IF($A3652="","",INDEX(CARTAO_COMPRAS!$H:$H,INT((ROW()-2)/20)+2)+MOD(ROW()-2,20))</f>
        <v/>
      </c>
      <c r="F3652" s="0" t="str">
        <f aca="false">IF($A3652="","",INDEX(CARTAO_COMPRAS!$G:$G,INT((ROW()-2)/20)+2))</f>
        <v/>
      </c>
      <c r="G3652" s="5" t="str">
        <f aca="false">IF($A3652="","",INDEX(CARTAO_COMPRAS!$I:$I,INT((ROW()-2)/20)+2))</f>
        <v/>
      </c>
      <c r="H3652" s="4" t="str">
        <f aca="false">IF($A3652="","",EDATE(INDEX(CARTAO_COMPRAS!$J:$J,INT((ROW()-2)/20)+2),MOD(ROW()-2,20)))</f>
        <v/>
      </c>
      <c r="I3652" s="4" t="str">
        <f aca="false">IF($H3652="","",$H3652-WEEKDAY($H3652,2)+1)</f>
        <v/>
      </c>
      <c r="J3652" s="4" t="str">
        <f aca="false">IF($I3652="","",$I3652+6)</f>
        <v/>
      </c>
      <c r="K3652" s="6" t="str">
        <f aca="false">IF($H3652="","",DATE(YEAR($H3652),MONTH($H3652),1))</f>
        <v/>
      </c>
      <c r="L3652" s="0" t="str">
        <f aca="false">IF($A3652="","",INDEX(CARTAO_COMPRAS!$K:$K,INT((ROW()-2)/20)+2))</f>
        <v/>
      </c>
      <c r="M3652" s="0" t="str">
        <f aca="false">IF($A3652="","","Compra no cartão")</f>
        <v/>
      </c>
    </row>
    <row r="3653" customFormat="false" ht="13.5" hidden="false" customHeight="false" outlineLevel="0" collapsed="false">
      <c r="A3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3" s="0" t="str">
        <f aca="false">IF($A3653="","",INDEX(CARTAO_COMPRAS!$C:$C,INT((ROW()-2)/20)+2))</f>
        <v/>
      </c>
      <c r="C3653" s="0" t="str">
        <f aca="false">IF($A3653="","",INDEX(CARTAO_COMPRAS!$D:$D,INT((ROW()-2)/20)+2))</f>
        <v/>
      </c>
      <c r="D3653" s="0" t="str">
        <f aca="false">IF($A3653="","",INDEX(CARTAO_COMPRAS!$E:$E,INT((ROW()-2)/20)+2))</f>
        <v/>
      </c>
      <c r="E3653" s="0" t="str">
        <f aca="false">IF($A3653="","",INDEX(CARTAO_COMPRAS!$H:$H,INT((ROW()-2)/20)+2)+MOD(ROW()-2,20))</f>
        <v/>
      </c>
      <c r="F3653" s="0" t="str">
        <f aca="false">IF($A3653="","",INDEX(CARTAO_COMPRAS!$G:$G,INT((ROW()-2)/20)+2))</f>
        <v/>
      </c>
      <c r="G3653" s="5" t="str">
        <f aca="false">IF($A3653="","",INDEX(CARTAO_COMPRAS!$I:$I,INT((ROW()-2)/20)+2))</f>
        <v/>
      </c>
      <c r="H3653" s="4" t="str">
        <f aca="false">IF($A3653="","",EDATE(INDEX(CARTAO_COMPRAS!$J:$J,INT((ROW()-2)/20)+2),MOD(ROW()-2,20)))</f>
        <v/>
      </c>
      <c r="I3653" s="4" t="str">
        <f aca="false">IF($H3653="","",$H3653-WEEKDAY($H3653,2)+1)</f>
        <v/>
      </c>
      <c r="J3653" s="4" t="str">
        <f aca="false">IF($I3653="","",$I3653+6)</f>
        <v/>
      </c>
      <c r="K3653" s="6" t="str">
        <f aca="false">IF($H3653="","",DATE(YEAR($H3653),MONTH($H3653),1))</f>
        <v/>
      </c>
      <c r="L3653" s="0" t="str">
        <f aca="false">IF($A3653="","",INDEX(CARTAO_COMPRAS!$K:$K,INT((ROW()-2)/20)+2))</f>
        <v/>
      </c>
      <c r="M3653" s="0" t="str">
        <f aca="false">IF($A3653="","","Compra no cartão")</f>
        <v/>
      </c>
    </row>
    <row r="3654" customFormat="false" ht="13.5" hidden="false" customHeight="false" outlineLevel="0" collapsed="false">
      <c r="A3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4" s="0" t="str">
        <f aca="false">IF($A3654="","",INDEX(CARTAO_COMPRAS!$C:$C,INT((ROW()-2)/20)+2))</f>
        <v/>
      </c>
      <c r="C3654" s="0" t="str">
        <f aca="false">IF($A3654="","",INDEX(CARTAO_COMPRAS!$D:$D,INT((ROW()-2)/20)+2))</f>
        <v/>
      </c>
      <c r="D3654" s="0" t="str">
        <f aca="false">IF($A3654="","",INDEX(CARTAO_COMPRAS!$E:$E,INT((ROW()-2)/20)+2))</f>
        <v/>
      </c>
      <c r="E3654" s="0" t="str">
        <f aca="false">IF($A3654="","",INDEX(CARTAO_COMPRAS!$H:$H,INT((ROW()-2)/20)+2)+MOD(ROW()-2,20))</f>
        <v/>
      </c>
      <c r="F3654" s="0" t="str">
        <f aca="false">IF($A3654="","",INDEX(CARTAO_COMPRAS!$G:$G,INT((ROW()-2)/20)+2))</f>
        <v/>
      </c>
      <c r="G3654" s="5" t="str">
        <f aca="false">IF($A3654="","",INDEX(CARTAO_COMPRAS!$I:$I,INT((ROW()-2)/20)+2))</f>
        <v/>
      </c>
      <c r="H3654" s="4" t="str">
        <f aca="false">IF($A3654="","",EDATE(INDEX(CARTAO_COMPRAS!$J:$J,INT((ROW()-2)/20)+2),MOD(ROW()-2,20)))</f>
        <v/>
      </c>
      <c r="I3654" s="4" t="str">
        <f aca="false">IF($H3654="","",$H3654-WEEKDAY($H3654,2)+1)</f>
        <v/>
      </c>
      <c r="J3654" s="4" t="str">
        <f aca="false">IF($I3654="","",$I3654+6)</f>
        <v/>
      </c>
      <c r="K3654" s="6" t="str">
        <f aca="false">IF($H3654="","",DATE(YEAR($H3654),MONTH($H3654),1))</f>
        <v/>
      </c>
      <c r="L3654" s="0" t="str">
        <f aca="false">IF($A3654="","",INDEX(CARTAO_COMPRAS!$K:$K,INT((ROW()-2)/20)+2))</f>
        <v/>
      </c>
      <c r="M3654" s="0" t="str">
        <f aca="false">IF($A3654="","","Compra no cartão")</f>
        <v/>
      </c>
    </row>
    <row r="3655" customFormat="false" ht="13.5" hidden="false" customHeight="false" outlineLevel="0" collapsed="false">
      <c r="A3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5" s="0" t="str">
        <f aca="false">IF($A3655="","",INDEX(CARTAO_COMPRAS!$C:$C,INT((ROW()-2)/20)+2))</f>
        <v/>
      </c>
      <c r="C3655" s="0" t="str">
        <f aca="false">IF($A3655="","",INDEX(CARTAO_COMPRAS!$D:$D,INT((ROW()-2)/20)+2))</f>
        <v/>
      </c>
      <c r="D3655" s="0" t="str">
        <f aca="false">IF($A3655="","",INDEX(CARTAO_COMPRAS!$E:$E,INT((ROW()-2)/20)+2))</f>
        <v/>
      </c>
      <c r="E3655" s="0" t="str">
        <f aca="false">IF($A3655="","",INDEX(CARTAO_COMPRAS!$H:$H,INT((ROW()-2)/20)+2)+MOD(ROW()-2,20))</f>
        <v/>
      </c>
      <c r="F3655" s="0" t="str">
        <f aca="false">IF($A3655="","",INDEX(CARTAO_COMPRAS!$G:$G,INT((ROW()-2)/20)+2))</f>
        <v/>
      </c>
      <c r="G3655" s="5" t="str">
        <f aca="false">IF($A3655="","",INDEX(CARTAO_COMPRAS!$I:$I,INT((ROW()-2)/20)+2))</f>
        <v/>
      </c>
      <c r="H3655" s="4" t="str">
        <f aca="false">IF($A3655="","",EDATE(INDEX(CARTAO_COMPRAS!$J:$J,INT((ROW()-2)/20)+2),MOD(ROW()-2,20)))</f>
        <v/>
      </c>
      <c r="I3655" s="4" t="str">
        <f aca="false">IF($H3655="","",$H3655-WEEKDAY($H3655,2)+1)</f>
        <v/>
      </c>
      <c r="J3655" s="4" t="str">
        <f aca="false">IF($I3655="","",$I3655+6)</f>
        <v/>
      </c>
      <c r="K3655" s="6" t="str">
        <f aca="false">IF($H3655="","",DATE(YEAR($H3655),MONTH($H3655),1))</f>
        <v/>
      </c>
      <c r="L3655" s="0" t="str">
        <f aca="false">IF($A3655="","",INDEX(CARTAO_COMPRAS!$K:$K,INT((ROW()-2)/20)+2))</f>
        <v/>
      </c>
      <c r="M3655" s="0" t="str">
        <f aca="false">IF($A3655="","","Compra no cartão")</f>
        <v/>
      </c>
    </row>
    <row r="3656" customFormat="false" ht="13.5" hidden="false" customHeight="false" outlineLevel="0" collapsed="false">
      <c r="A3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6" s="0" t="str">
        <f aca="false">IF($A3656="","",INDEX(CARTAO_COMPRAS!$C:$C,INT((ROW()-2)/20)+2))</f>
        <v/>
      </c>
      <c r="C3656" s="0" t="str">
        <f aca="false">IF($A3656="","",INDEX(CARTAO_COMPRAS!$D:$D,INT((ROW()-2)/20)+2))</f>
        <v/>
      </c>
      <c r="D3656" s="0" t="str">
        <f aca="false">IF($A3656="","",INDEX(CARTAO_COMPRAS!$E:$E,INT((ROW()-2)/20)+2))</f>
        <v/>
      </c>
      <c r="E3656" s="0" t="str">
        <f aca="false">IF($A3656="","",INDEX(CARTAO_COMPRAS!$H:$H,INT((ROW()-2)/20)+2)+MOD(ROW()-2,20))</f>
        <v/>
      </c>
      <c r="F3656" s="0" t="str">
        <f aca="false">IF($A3656="","",INDEX(CARTAO_COMPRAS!$G:$G,INT((ROW()-2)/20)+2))</f>
        <v/>
      </c>
      <c r="G3656" s="5" t="str">
        <f aca="false">IF($A3656="","",INDEX(CARTAO_COMPRAS!$I:$I,INT((ROW()-2)/20)+2))</f>
        <v/>
      </c>
      <c r="H3656" s="4" t="str">
        <f aca="false">IF($A3656="","",EDATE(INDEX(CARTAO_COMPRAS!$J:$J,INT((ROW()-2)/20)+2),MOD(ROW()-2,20)))</f>
        <v/>
      </c>
      <c r="I3656" s="4" t="str">
        <f aca="false">IF($H3656="","",$H3656-WEEKDAY($H3656,2)+1)</f>
        <v/>
      </c>
      <c r="J3656" s="4" t="str">
        <f aca="false">IF($I3656="","",$I3656+6)</f>
        <v/>
      </c>
      <c r="K3656" s="6" t="str">
        <f aca="false">IF($H3656="","",DATE(YEAR($H3656),MONTH($H3656),1))</f>
        <v/>
      </c>
      <c r="L3656" s="0" t="str">
        <f aca="false">IF($A3656="","",INDEX(CARTAO_COMPRAS!$K:$K,INT((ROW()-2)/20)+2))</f>
        <v/>
      </c>
      <c r="M3656" s="0" t="str">
        <f aca="false">IF($A3656="","","Compra no cartão")</f>
        <v/>
      </c>
    </row>
    <row r="3657" customFormat="false" ht="13.5" hidden="false" customHeight="false" outlineLevel="0" collapsed="false">
      <c r="A3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7" s="0" t="str">
        <f aca="false">IF($A3657="","",INDEX(CARTAO_COMPRAS!$C:$C,INT((ROW()-2)/20)+2))</f>
        <v/>
      </c>
      <c r="C3657" s="0" t="str">
        <f aca="false">IF($A3657="","",INDEX(CARTAO_COMPRAS!$D:$D,INT((ROW()-2)/20)+2))</f>
        <v/>
      </c>
      <c r="D3657" s="0" t="str">
        <f aca="false">IF($A3657="","",INDEX(CARTAO_COMPRAS!$E:$E,INT((ROW()-2)/20)+2))</f>
        <v/>
      </c>
      <c r="E3657" s="0" t="str">
        <f aca="false">IF($A3657="","",INDEX(CARTAO_COMPRAS!$H:$H,INT((ROW()-2)/20)+2)+MOD(ROW()-2,20))</f>
        <v/>
      </c>
      <c r="F3657" s="0" t="str">
        <f aca="false">IF($A3657="","",INDEX(CARTAO_COMPRAS!$G:$G,INT((ROW()-2)/20)+2))</f>
        <v/>
      </c>
      <c r="G3657" s="5" t="str">
        <f aca="false">IF($A3657="","",INDEX(CARTAO_COMPRAS!$I:$I,INT((ROW()-2)/20)+2))</f>
        <v/>
      </c>
      <c r="H3657" s="4" t="str">
        <f aca="false">IF($A3657="","",EDATE(INDEX(CARTAO_COMPRAS!$J:$J,INT((ROW()-2)/20)+2),MOD(ROW()-2,20)))</f>
        <v/>
      </c>
      <c r="I3657" s="4" t="str">
        <f aca="false">IF($H3657="","",$H3657-WEEKDAY($H3657,2)+1)</f>
        <v/>
      </c>
      <c r="J3657" s="4" t="str">
        <f aca="false">IF($I3657="","",$I3657+6)</f>
        <v/>
      </c>
      <c r="K3657" s="6" t="str">
        <f aca="false">IF($H3657="","",DATE(YEAR($H3657),MONTH($H3657),1))</f>
        <v/>
      </c>
      <c r="L3657" s="0" t="str">
        <f aca="false">IF($A3657="","",INDEX(CARTAO_COMPRAS!$K:$K,INT((ROW()-2)/20)+2))</f>
        <v/>
      </c>
      <c r="M3657" s="0" t="str">
        <f aca="false">IF($A3657="","","Compra no cartão")</f>
        <v/>
      </c>
    </row>
    <row r="3658" customFormat="false" ht="13.5" hidden="false" customHeight="false" outlineLevel="0" collapsed="false">
      <c r="A3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8" s="0" t="str">
        <f aca="false">IF($A3658="","",INDEX(CARTAO_COMPRAS!$C:$C,INT((ROW()-2)/20)+2))</f>
        <v/>
      </c>
      <c r="C3658" s="0" t="str">
        <f aca="false">IF($A3658="","",INDEX(CARTAO_COMPRAS!$D:$D,INT((ROW()-2)/20)+2))</f>
        <v/>
      </c>
      <c r="D3658" s="0" t="str">
        <f aca="false">IF($A3658="","",INDEX(CARTAO_COMPRAS!$E:$E,INT((ROW()-2)/20)+2))</f>
        <v/>
      </c>
      <c r="E3658" s="0" t="str">
        <f aca="false">IF($A3658="","",INDEX(CARTAO_COMPRAS!$H:$H,INT((ROW()-2)/20)+2)+MOD(ROW()-2,20))</f>
        <v/>
      </c>
      <c r="F3658" s="0" t="str">
        <f aca="false">IF($A3658="","",INDEX(CARTAO_COMPRAS!$G:$G,INT((ROW()-2)/20)+2))</f>
        <v/>
      </c>
      <c r="G3658" s="5" t="str">
        <f aca="false">IF($A3658="","",INDEX(CARTAO_COMPRAS!$I:$I,INT((ROW()-2)/20)+2))</f>
        <v/>
      </c>
      <c r="H3658" s="4" t="str">
        <f aca="false">IF($A3658="","",EDATE(INDEX(CARTAO_COMPRAS!$J:$J,INT((ROW()-2)/20)+2),MOD(ROW()-2,20)))</f>
        <v/>
      </c>
      <c r="I3658" s="4" t="str">
        <f aca="false">IF($H3658="","",$H3658-WEEKDAY($H3658,2)+1)</f>
        <v/>
      </c>
      <c r="J3658" s="4" t="str">
        <f aca="false">IF($I3658="","",$I3658+6)</f>
        <v/>
      </c>
      <c r="K3658" s="6" t="str">
        <f aca="false">IF($H3658="","",DATE(YEAR($H3658),MONTH($H3658),1))</f>
        <v/>
      </c>
      <c r="L3658" s="0" t="str">
        <f aca="false">IF($A3658="","",INDEX(CARTAO_COMPRAS!$K:$K,INT((ROW()-2)/20)+2))</f>
        <v/>
      </c>
      <c r="M3658" s="0" t="str">
        <f aca="false">IF($A3658="","","Compra no cartão")</f>
        <v/>
      </c>
    </row>
    <row r="3659" customFormat="false" ht="13.5" hidden="false" customHeight="false" outlineLevel="0" collapsed="false">
      <c r="A3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59" s="0" t="str">
        <f aca="false">IF($A3659="","",INDEX(CARTAO_COMPRAS!$C:$C,INT((ROW()-2)/20)+2))</f>
        <v/>
      </c>
      <c r="C3659" s="0" t="str">
        <f aca="false">IF($A3659="","",INDEX(CARTAO_COMPRAS!$D:$D,INT((ROW()-2)/20)+2))</f>
        <v/>
      </c>
      <c r="D3659" s="0" t="str">
        <f aca="false">IF($A3659="","",INDEX(CARTAO_COMPRAS!$E:$E,INT((ROW()-2)/20)+2))</f>
        <v/>
      </c>
      <c r="E3659" s="0" t="str">
        <f aca="false">IF($A3659="","",INDEX(CARTAO_COMPRAS!$H:$H,INT((ROW()-2)/20)+2)+MOD(ROW()-2,20))</f>
        <v/>
      </c>
      <c r="F3659" s="0" t="str">
        <f aca="false">IF($A3659="","",INDEX(CARTAO_COMPRAS!$G:$G,INT((ROW()-2)/20)+2))</f>
        <v/>
      </c>
      <c r="G3659" s="5" t="str">
        <f aca="false">IF($A3659="","",INDEX(CARTAO_COMPRAS!$I:$I,INT((ROW()-2)/20)+2))</f>
        <v/>
      </c>
      <c r="H3659" s="4" t="str">
        <f aca="false">IF($A3659="","",EDATE(INDEX(CARTAO_COMPRAS!$J:$J,INT((ROW()-2)/20)+2),MOD(ROW()-2,20)))</f>
        <v/>
      </c>
      <c r="I3659" s="4" t="str">
        <f aca="false">IF($H3659="","",$H3659-WEEKDAY($H3659,2)+1)</f>
        <v/>
      </c>
      <c r="J3659" s="4" t="str">
        <f aca="false">IF($I3659="","",$I3659+6)</f>
        <v/>
      </c>
      <c r="K3659" s="6" t="str">
        <f aca="false">IF($H3659="","",DATE(YEAR($H3659),MONTH($H3659),1))</f>
        <v/>
      </c>
      <c r="L3659" s="0" t="str">
        <f aca="false">IF($A3659="","",INDEX(CARTAO_COMPRAS!$K:$K,INT((ROW()-2)/20)+2))</f>
        <v/>
      </c>
      <c r="M3659" s="0" t="str">
        <f aca="false">IF($A3659="","","Compra no cartão")</f>
        <v/>
      </c>
    </row>
    <row r="3660" customFormat="false" ht="13.5" hidden="false" customHeight="false" outlineLevel="0" collapsed="false">
      <c r="A3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0" s="0" t="str">
        <f aca="false">IF($A3660="","",INDEX(CARTAO_COMPRAS!$C:$C,INT((ROW()-2)/20)+2))</f>
        <v/>
      </c>
      <c r="C3660" s="0" t="str">
        <f aca="false">IF($A3660="","",INDEX(CARTAO_COMPRAS!$D:$D,INT((ROW()-2)/20)+2))</f>
        <v/>
      </c>
      <c r="D3660" s="0" t="str">
        <f aca="false">IF($A3660="","",INDEX(CARTAO_COMPRAS!$E:$E,INT((ROW()-2)/20)+2))</f>
        <v/>
      </c>
      <c r="E3660" s="0" t="str">
        <f aca="false">IF($A3660="","",INDEX(CARTAO_COMPRAS!$H:$H,INT((ROW()-2)/20)+2)+MOD(ROW()-2,20))</f>
        <v/>
      </c>
      <c r="F3660" s="0" t="str">
        <f aca="false">IF($A3660="","",INDEX(CARTAO_COMPRAS!$G:$G,INT((ROW()-2)/20)+2))</f>
        <v/>
      </c>
      <c r="G3660" s="5" t="str">
        <f aca="false">IF($A3660="","",INDEX(CARTAO_COMPRAS!$I:$I,INT((ROW()-2)/20)+2))</f>
        <v/>
      </c>
      <c r="H3660" s="4" t="str">
        <f aca="false">IF($A3660="","",EDATE(INDEX(CARTAO_COMPRAS!$J:$J,INT((ROW()-2)/20)+2),MOD(ROW()-2,20)))</f>
        <v/>
      </c>
      <c r="I3660" s="4" t="str">
        <f aca="false">IF($H3660="","",$H3660-WEEKDAY($H3660,2)+1)</f>
        <v/>
      </c>
      <c r="J3660" s="4" t="str">
        <f aca="false">IF($I3660="","",$I3660+6)</f>
        <v/>
      </c>
      <c r="K3660" s="6" t="str">
        <f aca="false">IF($H3660="","",DATE(YEAR($H3660),MONTH($H3660),1))</f>
        <v/>
      </c>
      <c r="L3660" s="0" t="str">
        <f aca="false">IF($A3660="","",INDEX(CARTAO_COMPRAS!$K:$K,INT((ROW()-2)/20)+2))</f>
        <v/>
      </c>
      <c r="M3660" s="0" t="str">
        <f aca="false">IF($A3660="","","Compra no cartão")</f>
        <v/>
      </c>
    </row>
    <row r="3661" customFormat="false" ht="13.5" hidden="false" customHeight="false" outlineLevel="0" collapsed="false">
      <c r="A3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1" s="0" t="str">
        <f aca="false">IF($A3661="","",INDEX(CARTAO_COMPRAS!$C:$C,INT((ROW()-2)/20)+2))</f>
        <v/>
      </c>
      <c r="C3661" s="0" t="str">
        <f aca="false">IF($A3661="","",INDEX(CARTAO_COMPRAS!$D:$D,INT((ROW()-2)/20)+2))</f>
        <v/>
      </c>
      <c r="D3661" s="0" t="str">
        <f aca="false">IF($A3661="","",INDEX(CARTAO_COMPRAS!$E:$E,INT((ROW()-2)/20)+2))</f>
        <v/>
      </c>
      <c r="E3661" s="0" t="str">
        <f aca="false">IF($A3661="","",INDEX(CARTAO_COMPRAS!$H:$H,INT((ROW()-2)/20)+2)+MOD(ROW()-2,20))</f>
        <v/>
      </c>
      <c r="F3661" s="0" t="str">
        <f aca="false">IF($A3661="","",INDEX(CARTAO_COMPRAS!$G:$G,INT((ROW()-2)/20)+2))</f>
        <v/>
      </c>
      <c r="G3661" s="5" t="str">
        <f aca="false">IF($A3661="","",INDEX(CARTAO_COMPRAS!$I:$I,INT((ROW()-2)/20)+2))</f>
        <v/>
      </c>
      <c r="H3661" s="4" t="str">
        <f aca="false">IF($A3661="","",EDATE(INDEX(CARTAO_COMPRAS!$J:$J,INT((ROW()-2)/20)+2),MOD(ROW()-2,20)))</f>
        <v/>
      </c>
      <c r="I3661" s="4" t="str">
        <f aca="false">IF($H3661="","",$H3661-WEEKDAY($H3661,2)+1)</f>
        <v/>
      </c>
      <c r="J3661" s="4" t="str">
        <f aca="false">IF($I3661="","",$I3661+6)</f>
        <v/>
      </c>
      <c r="K3661" s="6" t="str">
        <f aca="false">IF($H3661="","",DATE(YEAR($H3661),MONTH($H3661),1))</f>
        <v/>
      </c>
      <c r="L3661" s="0" t="str">
        <f aca="false">IF($A3661="","",INDEX(CARTAO_COMPRAS!$K:$K,INT((ROW()-2)/20)+2))</f>
        <v/>
      </c>
      <c r="M3661" s="0" t="str">
        <f aca="false">IF($A3661="","","Compra no cartão")</f>
        <v/>
      </c>
    </row>
    <row r="3662" customFormat="false" ht="13.5" hidden="false" customHeight="false" outlineLevel="0" collapsed="false">
      <c r="A36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2" s="0" t="str">
        <f aca="false">IF($A3662="","",INDEX(CARTAO_COMPRAS!$C:$C,INT((ROW()-2)/20)+2))</f>
        <v/>
      </c>
      <c r="C3662" s="0" t="str">
        <f aca="false">IF($A3662="","",INDEX(CARTAO_COMPRAS!$D:$D,INT((ROW()-2)/20)+2))</f>
        <v/>
      </c>
      <c r="D3662" s="0" t="str">
        <f aca="false">IF($A3662="","",INDEX(CARTAO_COMPRAS!$E:$E,INT((ROW()-2)/20)+2))</f>
        <v/>
      </c>
      <c r="E3662" s="0" t="str">
        <f aca="false">IF($A3662="","",INDEX(CARTAO_COMPRAS!$H:$H,INT((ROW()-2)/20)+2)+MOD(ROW()-2,20))</f>
        <v/>
      </c>
      <c r="F3662" s="0" t="str">
        <f aca="false">IF($A3662="","",INDEX(CARTAO_COMPRAS!$G:$G,INT((ROW()-2)/20)+2))</f>
        <v/>
      </c>
      <c r="G3662" s="5" t="str">
        <f aca="false">IF($A3662="","",INDEX(CARTAO_COMPRAS!$I:$I,INT((ROW()-2)/20)+2))</f>
        <v/>
      </c>
      <c r="H3662" s="4" t="str">
        <f aca="false">IF($A3662="","",EDATE(INDEX(CARTAO_COMPRAS!$J:$J,INT((ROW()-2)/20)+2),MOD(ROW()-2,20)))</f>
        <v/>
      </c>
      <c r="I3662" s="4" t="str">
        <f aca="false">IF($H3662="","",$H3662-WEEKDAY($H3662,2)+1)</f>
        <v/>
      </c>
      <c r="J3662" s="4" t="str">
        <f aca="false">IF($I3662="","",$I3662+6)</f>
        <v/>
      </c>
      <c r="K3662" s="6" t="str">
        <f aca="false">IF($H3662="","",DATE(YEAR($H3662),MONTH($H3662),1))</f>
        <v/>
      </c>
      <c r="L3662" s="0" t="str">
        <f aca="false">IF($A3662="","",INDEX(CARTAO_COMPRAS!$K:$K,INT((ROW()-2)/20)+2))</f>
        <v/>
      </c>
      <c r="M3662" s="0" t="str">
        <f aca="false">IF($A3662="","","Compra no cartão")</f>
        <v/>
      </c>
    </row>
    <row r="3663" customFormat="false" ht="13.5" hidden="false" customHeight="false" outlineLevel="0" collapsed="false">
      <c r="A36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3" s="0" t="str">
        <f aca="false">IF($A3663="","",INDEX(CARTAO_COMPRAS!$C:$C,INT((ROW()-2)/20)+2))</f>
        <v/>
      </c>
      <c r="C3663" s="0" t="str">
        <f aca="false">IF($A3663="","",INDEX(CARTAO_COMPRAS!$D:$D,INT((ROW()-2)/20)+2))</f>
        <v/>
      </c>
      <c r="D3663" s="0" t="str">
        <f aca="false">IF($A3663="","",INDEX(CARTAO_COMPRAS!$E:$E,INT((ROW()-2)/20)+2))</f>
        <v/>
      </c>
      <c r="E3663" s="0" t="str">
        <f aca="false">IF($A3663="","",INDEX(CARTAO_COMPRAS!$H:$H,INT((ROW()-2)/20)+2)+MOD(ROW()-2,20))</f>
        <v/>
      </c>
      <c r="F3663" s="0" t="str">
        <f aca="false">IF($A3663="","",INDEX(CARTAO_COMPRAS!$G:$G,INT((ROW()-2)/20)+2))</f>
        <v/>
      </c>
      <c r="G3663" s="5" t="str">
        <f aca="false">IF($A3663="","",INDEX(CARTAO_COMPRAS!$I:$I,INT((ROW()-2)/20)+2))</f>
        <v/>
      </c>
      <c r="H3663" s="4" t="str">
        <f aca="false">IF($A3663="","",EDATE(INDEX(CARTAO_COMPRAS!$J:$J,INT((ROW()-2)/20)+2),MOD(ROW()-2,20)))</f>
        <v/>
      </c>
      <c r="I3663" s="4" t="str">
        <f aca="false">IF($H3663="","",$H3663-WEEKDAY($H3663,2)+1)</f>
        <v/>
      </c>
      <c r="J3663" s="4" t="str">
        <f aca="false">IF($I3663="","",$I3663+6)</f>
        <v/>
      </c>
      <c r="K3663" s="6" t="str">
        <f aca="false">IF($H3663="","",DATE(YEAR($H3663),MONTH($H3663),1))</f>
        <v/>
      </c>
      <c r="L3663" s="0" t="str">
        <f aca="false">IF($A3663="","",INDEX(CARTAO_COMPRAS!$K:$K,INT((ROW()-2)/20)+2))</f>
        <v/>
      </c>
      <c r="M3663" s="0" t="str">
        <f aca="false">IF($A3663="","","Compra no cartão")</f>
        <v/>
      </c>
    </row>
    <row r="3664" customFormat="false" ht="13.5" hidden="false" customHeight="false" outlineLevel="0" collapsed="false">
      <c r="A3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4" s="0" t="str">
        <f aca="false">IF($A3664="","",INDEX(CARTAO_COMPRAS!$C:$C,INT((ROW()-2)/20)+2))</f>
        <v/>
      </c>
      <c r="C3664" s="0" t="str">
        <f aca="false">IF($A3664="","",INDEX(CARTAO_COMPRAS!$D:$D,INT((ROW()-2)/20)+2))</f>
        <v/>
      </c>
      <c r="D3664" s="0" t="str">
        <f aca="false">IF($A3664="","",INDEX(CARTAO_COMPRAS!$E:$E,INT((ROW()-2)/20)+2))</f>
        <v/>
      </c>
      <c r="E3664" s="0" t="str">
        <f aca="false">IF($A3664="","",INDEX(CARTAO_COMPRAS!$H:$H,INT((ROW()-2)/20)+2)+MOD(ROW()-2,20))</f>
        <v/>
      </c>
      <c r="F3664" s="0" t="str">
        <f aca="false">IF($A3664="","",INDEX(CARTAO_COMPRAS!$G:$G,INT((ROW()-2)/20)+2))</f>
        <v/>
      </c>
      <c r="G3664" s="5" t="str">
        <f aca="false">IF($A3664="","",INDEX(CARTAO_COMPRAS!$I:$I,INT((ROW()-2)/20)+2))</f>
        <v/>
      </c>
      <c r="H3664" s="4" t="str">
        <f aca="false">IF($A3664="","",EDATE(INDEX(CARTAO_COMPRAS!$J:$J,INT((ROW()-2)/20)+2),MOD(ROW()-2,20)))</f>
        <v/>
      </c>
      <c r="I3664" s="4" t="str">
        <f aca="false">IF($H3664="","",$H3664-WEEKDAY($H3664,2)+1)</f>
        <v/>
      </c>
      <c r="J3664" s="4" t="str">
        <f aca="false">IF($I3664="","",$I3664+6)</f>
        <v/>
      </c>
      <c r="K3664" s="6" t="str">
        <f aca="false">IF($H3664="","",DATE(YEAR($H3664),MONTH($H3664),1))</f>
        <v/>
      </c>
      <c r="L3664" s="0" t="str">
        <f aca="false">IF($A3664="","",INDEX(CARTAO_COMPRAS!$K:$K,INT((ROW()-2)/20)+2))</f>
        <v/>
      </c>
      <c r="M3664" s="0" t="str">
        <f aca="false">IF($A3664="","","Compra no cartão")</f>
        <v/>
      </c>
    </row>
    <row r="3665" customFormat="false" ht="13.5" hidden="false" customHeight="false" outlineLevel="0" collapsed="false">
      <c r="A3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5" s="0" t="str">
        <f aca="false">IF($A3665="","",INDEX(CARTAO_COMPRAS!$C:$C,INT((ROW()-2)/20)+2))</f>
        <v/>
      </c>
      <c r="C3665" s="0" t="str">
        <f aca="false">IF($A3665="","",INDEX(CARTAO_COMPRAS!$D:$D,INT((ROW()-2)/20)+2))</f>
        <v/>
      </c>
      <c r="D3665" s="0" t="str">
        <f aca="false">IF($A3665="","",INDEX(CARTAO_COMPRAS!$E:$E,INT((ROW()-2)/20)+2))</f>
        <v/>
      </c>
      <c r="E3665" s="0" t="str">
        <f aca="false">IF($A3665="","",INDEX(CARTAO_COMPRAS!$H:$H,INT((ROW()-2)/20)+2)+MOD(ROW()-2,20))</f>
        <v/>
      </c>
      <c r="F3665" s="0" t="str">
        <f aca="false">IF($A3665="","",INDEX(CARTAO_COMPRAS!$G:$G,INT((ROW()-2)/20)+2))</f>
        <v/>
      </c>
      <c r="G3665" s="5" t="str">
        <f aca="false">IF($A3665="","",INDEX(CARTAO_COMPRAS!$I:$I,INT((ROW()-2)/20)+2))</f>
        <v/>
      </c>
      <c r="H3665" s="4" t="str">
        <f aca="false">IF($A3665="","",EDATE(INDEX(CARTAO_COMPRAS!$J:$J,INT((ROW()-2)/20)+2),MOD(ROW()-2,20)))</f>
        <v/>
      </c>
      <c r="I3665" s="4" t="str">
        <f aca="false">IF($H3665="","",$H3665-WEEKDAY($H3665,2)+1)</f>
        <v/>
      </c>
      <c r="J3665" s="4" t="str">
        <f aca="false">IF($I3665="","",$I3665+6)</f>
        <v/>
      </c>
      <c r="K3665" s="6" t="str">
        <f aca="false">IF($H3665="","",DATE(YEAR($H3665),MONTH($H3665),1))</f>
        <v/>
      </c>
      <c r="L3665" s="0" t="str">
        <f aca="false">IF($A3665="","",INDEX(CARTAO_COMPRAS!$K:$K,INT((ROW()-2)/20)+2))</f>
        <v/>
      </c>
      <c r="M3665" s="0" t="str">
        <f aca="false">IF($A3665="","","Compra no cartão")</f>
        <v/>
      </c>
    </row>
    <row r="3666" customFormat="false" ht="13.5" hidden="false" customHeight="false" outlineLevel="0" collapsed="false">
      <c r="A3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6" s="0" t="str">
        <f aca="false">IF($A3666="","",INDEX(CARTAO_COMPRAS!$C:$C,INT((ROW()-2)/20)+2))</f>
        <v/>
      </c>
      <c r="C3666" s="0" t="str">
        <f aca="false">IF($A3666="","",INDEX(CARTAO_COMPRAS!$D:$D,INT((ROW()-2)/20)+2))</f>
        <v/>
      </c>
      <c r="D3666" s="0" t="str">
        <f aca="false">IF($A3666="","",INDEX(CARTAO_COMPRAS!$E:$E,INT((ROW()-2)/20)+2))</f>
        <v/>
      </c>
      <c r="E3666" s="0" t="str">
        <f aca="false">IF($A3666="","",INDEX(CARTAO_COMPRAS!$H:$H,INT((ROW()-2)/20)+2)+MOD(ROW()-2,20))</f>
        <v/>
      </c>
      <c r="F3666" s="0" t="str">
        <f aca="false">IF($A3666="","",INDEX(CARTAO_COMPRAS!$G:$G,INT((ROW()-2)/20)+2))</f>
        <v/>
      </c>
      <c r="G3666" s="5" t="str">
        <f aca="false">IF($A3666="","",INDEX(CARTAO_COMPRAS!$I:$I,INT((ROW()-2)/20)+2))</f>
        <v/>
      </c>
      <c r="H3666" s="4" t="str">
        <f aca="false">IF($A3666="","",EDATE(INDEX(CARTAO_COMPRAS!$J:$J,INT((ROW()-2)/20)+2),MOD(ROW()-2,20)))</f>
        <v/>
      </c>
      <c r="I3666" s="4" t="str">
        <f aca="false">IF($H3666="","",$H3666-WEEKDAY($H3666,2)+1)</f>
        <v/>
      </c>
      <c r="J3666" s="4" t="str">
        <f aca="false">IF($I3666="","",$I3666+6)</f>
        <v/>
      </c>
      <c r="K3666" s="6" t="str">
        <f aca="false">IF($H3666="","",DATE(YEAR($H3666),MONTH($H3666),1))</f>
        <v/>
      </c>
      <c r="L3666" s="0" t="str">
        <f aca="false">IF($A3666="","",INDEX(CARTAO_COMPRAS!$K:$K,INT((ROW()-2)/20)+2))</f>
        <v/>
      </c>
      <c r="M3666" s="0" t="str">
        <f aca="false">IF($A3666="","","Compra no cartão")</f>
        <v/>
      </c>
    </row>
    <row r="3667" customFormat="false" ht="13.5" hidden="false" customHeight="false" outlineLevel="0" collapsed="false">
      <c r="A3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7" s="0" t="str">
        <f aca="false">IF($A3667="","",INDEX(CARTAO_COMPRAS!$C:$C,INT((ROW()-2)/20)+2))</f>
        <v/>
      </c>
      <c r="C3667" s="0" t="str">
        <f aca="false">IF($A3667="","",INDEX(CARTAO_COMPRAS!$D:$D,INT((ROW()-2)/20)+2))</f>
        <v/>
      </c>
      <c r="D3667" s="0" t="str">
        <f aca="false">IF($A3667="","",INDEX(CARTAO_COMPRAS!$E:$E,INT((ROW()-2)/20)+2))</f>
        <v/>
      </c>
      <c r="E3667" s="0" t="str">
        <f aca="false">IF($A3667="","",INDEX(CARTAO_COMPRAS!$H:$H,INT((ROW()-2)/20)+2)+MOD(ROW()-2,20))</f>
        <v/>
      </c>
      <c r="F3667" s="0" t="str">
        <f aca="false">IF($A3667="","",INDEX(CARTAO_COMPRAS!$G:$G,INT((ROW()-2)/20)+2))</f>
        <v/>
      </c>
      <c r="G3667" s="5" t="str">
        <f aca="false">IF($A3667="","",INDEX(CARTAO_COMPRAS!$I:$I,INT((ROW()-2)/20)+2))</f>
        <v/>
      </c>
      <c r="H3667" s="4" t="str">
        <f aca="false">IF($A3667="","",EDATE(INDEX(CARTAO_COMPRAS!$J:$J,INT((ROW()-2)/20)+2),MOD(ROW()-2,20)))</f>
        <v/>
      </c>
      <c r="I3667" s="4" t="str">
        <f aca="false">IF($H3667="","",$H3667-WEEKDAY($H3667,2)+1)</f>
        <v/>
      </c>
      <c r="J3667" s="4" t="str">
        <f aca="false">IF($I3667="","",$I3667+6)</f>
        <v/>
      </c>
      <c r="K3667" s="6" t="str">
        <f aca="false">IF($H3667="","",DATE(YEAR($H3667),MONTH($H3667),1))</f>
        <v/>
      </c>
      <c r="L3667" s="0" t="str">
        <f aca="false">IF($A3667="","",INDEX(CARTAO_COMPRAS!$K:$K,INT((ROW()-2)/20)+2))</f>
        <v/>
      </c>
      <c r="M3667" s="0" t="str">
        <f aca="false">IF($A3667="","","Compra no cartão")</f>
        <v/>
      </c>
    </row>
    <row r="3668" customFormat="false" ht="13.5" hidden="false" customHeight="false" outlineLevel="0" collapsed="false">
      <c r="A3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8" s="0" t="str">
        <f aca="false">IF($A3668="","",INDEX(CARTAO_COMPRAS!$C:$C,INT((ROW()-2)/20)+2))</f>
        <v/>
      </c>
      <c r="C3668" s="0" t="str">
        <f aca="false">IF($A3668="","",INDEX(CARTAO_COMPRAS!$D:$D,INT((ROW()-2)/20)+2))</f>
        <v/>
      </c>
      <c r="D3668" s="0" t="str">
        <f aca="false">IF($A3668="","",INDEX(CARTAO_COMPRAS!$E:$E,INT((ROW()-2)/20)+2))</f>
        <v/>
      </c>
      <c r="E3668" s="0" t="str">
        <f aca="false">IF($A3668="","",INDEX(CARTAO_COMPRAS!$H:$H,INT((ROW()-2)/20)+2)+MOD(ROW()-2,20))</f>
        <v/>
      </c>
      <c r="F3668" s="0" t="str">
        <f aca="false">IF($A3668="","",INDEX(CARTAO_COMPRAS!$G:$G,INT((ROW()-2)/20)+2))</f>
        <v/>
      </c>
      <c r="G3668" s="5" t="str">
        <f aca="false">IF($A3668="","",INDEX(CARTAO_COMPRAS!$I:$I,INT((ROW()-2)/20)+2))</f>
        <v/>
      </c>
      <c r="H3668" s="4" t="str">
        <f aca="false">IF($A3668="","",EDATE(INDEX(CARTAO_COMPRAS!$J:$J,INT((ROW()-2)/20)+2),MOD(ROW()-2,20)))</f>
        <v/>
      </c>
      <c r="I3668" s="4" t="str">
        <f aca="false">IF($H3668="","",$H3668-WEEKDAY($H3668,2)+1)</f>
        <v/>
      </c>
      <c r="J3668" s="4" t="str">
        <f aca="false">IF($I3668="","",$I3668+6)</f>
        <v/>
      </c>
      <c r="K3668" s="6" t="str">
        <f aca="false">IF($H3668="","",DATE(YEAR($H3668),MONTH($H3668),1))</f>
        <v/>
      </c>
      <c r="L3668" s="0" t="str">
        <f aca="false">IF($A3668="","",INDEX(CARTAO_COMPRAS!$K:$K,INT((ROW()-2)/20)+2))</f>
        <v/>
      </c>
      <c r="M3668" s="0" t="str">
        <f aca="false">IF($A3668="","","Compra no cartão")</f>
        <v/>
      </c>
    </row>
    <row r="3669" customFormat="false" ht="13.5" hidden="false" customHeight="false" outlineLevel="0" collapsed="false">
      <c r="A3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69" s="0" t="str">
        <f aca="false">IF($A3669="","",INDEX(CARTAO_COMPRAS!$C:$C,INT((ROW()-2)/20)+2))</f>
        <v/>
      </c>
      <c r="C3669" s="0" t="str">
        <f aca="false">IF($A3669="","",INDEX(CARTAO_COMPRAS!$D:$D,INT((ROW()-2)/20)+2))</f>
        <v/>
      </c>
      <c r="D3669" s="0" t="str">
        <f aca="false">IF($A3669="","",INDEX(CARTAO_COMPRAS!$E:$E,INT((ROW()-2)/20)+2))</f>
        <v/>
      </c>
      <c r="E3669" s="0" t="str">
        <f aca="false">IF($A3669="","",INDEX(CARTAO_COMPRAS!$H:$H,INT((ROW()-2)/20)+2)+MOD(ROW()-2,20))</f>
        <v/>
      </c>
      <c r="F3669" s="0" t="str">
        <f aca="false">IF($A3669="","",INDEX(CARTAO_COMPRAS!$G:$G,INT((ROW()-2)/20)+2))</f>
        <v/>
      </c>
      <c r="G3669" s="5" t="str">
        <f aca="false">IF($A3669="","",INDEX(CARTAO_COMPRAS!$I:$I,INT((ROW()-2)/20)+2))</f>
        <v/>
      </c>
      <c r="H3669" s="4" t="str">
        <f aca="false">IF($A3669="","",EDATE(INDEX(CARTAO_COMPRAS!$J:$J,INT((ROW()-2)/20)+2),MOD(ROW()-2,20)))</f>
        <v/>
      </c>
      <c r="I3669" s="4" t="str">
        <f aca="false">IF($H3669="","",$H3669-WEEKDAY($H3669,2)+1)</f>
        <v/>
      </c>
      <c r="J3669" s="4" t="str">
        <f aca="false">IF($I3669="","",$I3669+6)</f>
        <v/>
      </c>
      <c r="K3669" s="6" t="str">
        <f aca="false">IF($H3669="","",DATE(YEAR($H3669),MONTH($H3669),1))</f>
        <v/>
      </c>
      <c r="L3669" s="0" t="str">
        <f aca="false">IF($A3669="","",INDEX(CARTAO_COMPRAS!$K:$K,INT((ROW()-2)/20)+2))</f>
        <v/>
      </c>
      <c r="M3669" s="0" t="str">
        <f aca="false">IF($A3669="","","Compra no cartão")</f>
        <v/>
      </c>
    </row>
    <row r="3670" customFormat="false" ht="13.5" hidden="false" customHeight="false" outlineLevel="0" collapsed="false">
      <c r="A3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0" s="0" t="str">
        <f aca="false">IF($A3670="","",INDEX(CARTAO_COMPRAS!$C:$C,INT((ROW()-2)/20)+2))</f>
        <v/>
      </c>
      <c r="C3670" s="0" t="str">
        <f aca="false">IF($A3670="","",INDEX(CARTAO_COMPRAS!$D:$D,INT((ROW()-2)/20)+2))</f>
        <v/>
      </c>
      <c r="D3670" s="0" t="str">
        <f aca="false">IF($A3670="","",INDEX(CARTAO_COMPRAS!$E:$E,INT((ROW()-2)/20)+2))</f>
        <v/>
      </c>
      <c r="E3670" s="0" t="str">
        <f aca="false">IF($A3670="","",INDEX(CARTAO_COMPRAS!$H:$H,INT((ROW()-2)/20)+2)+MOD(ROW()-2,20))</f>
        <v/>
      </c>
      <c r="F3670" s="0" t="str">
        <f aca="false">IF($A3670="","",INDEX(CARTAO_COMPRAS!$G:$G,INT((ROW()-2)/20)+2))</f>
        <v/>
      </c>
      <c r="G3670" s="5" t="str">
        <f aca="false">IF($A3670="","",INDEX(CARTAO_COMPRAS!$I:$I,INT((ROW()-2)/20)+2))</f>
        <v/>
      </c>
      <c r="H3670" s="4" t="str">
        <f aca="false">IF($A3670="","",EDATE(INDEX(CARTAO_COMPRAS!$J:$J,INT((ROW()-2)/20)+2),MOD(ROW()-2,20)))</f>
        <v/>
      </c>
      <c r="I3670" s="4" t="str">
        <f aca="false">IF($H3670="","",$H3670-WEEKDAY($H3670,2)+1)</f>
        <v/>
      </c>
      <c r="J3670" s="4" t="str">
        <f aca="false">IF($I3670="","",$I3670+6)</f>
        <v/>
      </c>
      <c r="K3670" s="6" t="str">
        <f aca="false">IF($H3670="","",DATE(YEAR($H3670),MONTH($H3670),1))</f>
        <v/>
      </c>
      <c r="L3670" s="0" t="str">
        <f aca="false">IF($A3670="","",INDEX(CARTAO_COMPRAS!$K:$K,INT((ROW()-2)/20)+2))</f>
        <v/>
      </c>
      <c r="M3670" s="0" t="str">
        <f aca="false">IF($A3670="","","Compra no cartão")</f>
        <v/>
      </c>
    </row>
    <row r="3671" customFormat="false" ht="13.5" hidden="false" customHeight="false" outlineLevel="0" collapsed="false">
      <c r="A3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1" s="0" t="str">
        <f aca="false">IF($A3671="","",INDEX(CARTAO_COMPRAS!$C:$C,INT((ROW()-2)/20)+2))</f>
        <v/>
      </c>
      <c r="C3671" s="0" t="str">
        <f aca="false">IF($A3671="","",INDEX(CARTAO_COMPRAS!$D:$D,INT((ROW()-2)/20)+2))</f>
        <v/>
      </c>
      <c r="D3671" s="0" t="str">
        <f aca="false">IF($A3671="","",INDEX(CARTAO_COMPRAS!$E:$E,INT((ROW()-2)/20)+2))</f>
        <v/>
      </c>
      <c r="E3671" s="0" t="str">
        <f aca="false">IF($A3671="","",INDEX(CARTAO_COMPRAS!$H:$H,INT((ROW()-2)/20)+2)+MOD(ROW()-2,20))</f>
        <v/>
      </c>
      <c r="F3671" s="0" t="str">
        <f aca="false">IF($A3671="","",INDEX(CARTAO_COMPRAS!$G:$G,INT((ROW()-2)/20)+2))</f>
        <v/>
      </c>
      <c r="G3671" s="5" t="str">
        <f aca="false">IF($A3671="","",INDEX(CARTAO_COMPRAS!$I:$I,INT((ROW()-2)/20)+2))</f>
        <v/>
      </c>
      <c r="H3671" s="4" t="str">
        <f aca="false">IF($A3671="","",EDATE(INDEX(CARTAO_COMPRAS!$J:$J,INT((ROW()-2)/20)+2),MOD(ROW()-2,20)))</f>
        <v/>
      </c>
      <c r="I3671" s="4" t="str">
        <f aca="false">IF($H3671="","",$H3671-WEEKDAY($H3671,2)+1)</f>
        <v/>
      </c>
      <c r="J3671" s="4" t="str">
        <f aca="false">IF($I3671="","",$I3671+6)</f>
        <v/>
      </c>
      <c r="K3671" s="6" t="str">
        <f aca="false">IF($H3671="","",DATE(YEAR($H3671),MONTH($H3671),1))</f>
        <v/>
      </c>
      <c r="L3671" s="0" t="str">
        <f aca="false">IF($A3671="","",INDEX(CARTAO_COMPRAS!$K:$K,INT((ROW()-2)/20)+2))</f>
        <v/>
      </c>
      <c r="M3671" s="0" t="str">
        <f aca="false">IF($A3671="","","Compra no cartão")</f>
        <v/>
      </c>
    </row>
    <row r="3672" customFormat="false" ht="13.5" hidden="false" customHeight="false" outlineLevel="0" collapsed="false">
      <c r="A3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2" s="0" t="str">
        <f aca="false">IF($A3672="","",INDEX(CARTAO_COMPRAS!$C:$C,INT((ROW()-2)/20)+2))</f>
        <v/>
      </c>
      <c r="C3672" s="0" t="str">
        <f aca="false">IF($A3672="","",INDEX(CARTAO_COMPRAS!$D:$D,INT((ROW()-2)/20)+2))</f>
        <v/>
      </c>
      <c r="D3672" s="0" t="str">
        <f aca="false">IF($A3672="","",INDEX(CARTAO_COMPRAS!$E:$E,INT((ROW()-2)/20)+2))</f>
        <v/>
      </c>
      <c r="E3672" s="0" t="str">
        <f aca="false">IF($A3672="","",INDEX(CARTAO_COMPRAS!$H:$H,INT((ROW()-2)/20)+2)+MOD(ROW()-2,20))</f>
        <v/>
      </c>
      <c r="F3672" s="0" t="str">
        <f aca="false">IF($A3672="","",INDEX(CARTAO_COMPRAS!$G:$G,INT((ROW()-2)/20)+2))</f>
        <v/>
      </c>
      <c r="G3672" s="5" t="str">
        <f aca="false">IF($A3672="","",INDEX(CARTAO_COMPRAS!$I:$I,INT((ROW()-2)/20)+2))</f>
        <v/>
      </c>
      <c r="H3672" s="4" t="str">
        <f aca="false">IF($A3672="","",EDATE(INDEX(CARTAO_COMPRAS!$J:$J,INT((ROW()-2)/20)+2),MOD(ROW()-2,20)))</f>
        <v/>
      </c>
      <c r="I3672" s="4" t="str">
        <f aca="false">IF($H3672="","",$H3672-WEEKDAY($H3672,2)+1)</f>
        <v/>
      </c>
      <c r="J3672" s="4" t="str">
        <f aca="false">IF($I3672="","",$I3672+6)</f>
        <v/>
      </c>
      <c r="K3672" s="6" t="str">
        <f aca="false">IF($H3672="","",DATE(YEAR($H3672),MONTH($H3672),1))</f>
        <v/>
      </c>
      <c r="L3672" s="0" t="str">
        <f aca="false">IF($A3672="","",INDEX(CARTAO_COMPRAS!$K:$K,INT((ROW()-2)/20)+2))</f>
        <v/>
      </c>
      <c r="M3672" s="0" t="str">
        <f aca="false">IF($A3672="","","Compra no cartão")</f>
        <v/>
      </c>
    </row>
    <row r="3673" customFormat="false" ht="13.5" hidden="false" customHeight="false" outlineLevel="0" collapsed="false">
      <c r="A3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3" s="0" t="str">
        <f aca="false">IF($A3673="","",INDEX(CARTAO_COMPRAS!$C:$C,INT((ROW()-2)/20)+2))</f>
        <v/>
      </c>
      <c r="C3673" s="0" t="str">
        <f aca="false">IF($A3673="","",INDEX(CARTAO_COMPRAS!$D:$D,INT((ROW()-2)/20)+2))</f>
        <v/>
      </c>
      <c r="D3673" s="0" t="str">
        <f aca="false">IF($A3673="","",INDEX(CARTAO_COMPRAS!$E:$E,INT((ROW()-2)/20)+2))</f>
        <v/>
      </c>
      <c r="E3673" s="0" t="str">
        <f aca="false">IF($A3673="","",INDEX(CARTAO_COMPRAS!$H:$H,INT((ROW()-2)/20)+2)+MOD(ROW()-2,20))</f>
        <v/>
      </c>
      <c r="F3673" s="0" t="str">
        <f aca="false">IF($A3673="","",INDEX(CARTAO_COMPRAS!$G:$G,INT((ROW()-2)/20)+2))</f>
        <v/>
      </c>
      <c r="G3673" s="5" t="str">
        <f aca="false">IF($A3673="","",INDEX(CARTAO_COMPRAS!$I:$I,INT((ROW()-2)/20)+2))</f>
        <v/>
      </c>
      <c r="H3673" s="4" t="str">
        <f aca="false">IF($A3673="","",EDATE(INDEX(CARTAO_COMPRAS!$J:$J,INT((ROW()-2)/20)+2),MOD(ROW()-2,20)))</f>
        <v/>
      </c>
      <c r="I3673" s="4" t="str">
        <f aca="false">IF($H3673="","",$H3673-WEEKDAY($H3673,2)+1)</f>
        <v/>
      </c>
      <c r="J3673" s="4" t="str">
        <f aca="false">IF($I3673="","",$I3673+6)</f>
        <v/>
      </c>
      <c r="K3673" s="6" t="str">
        <f aca="false">IF($H3673="","",DATE(YEAR($H3673),MONTH($H3673),1))</f>
        <v/>
      </c>
      <c r="L3673" s="0" t="str">
        <f aca="false">IF($A3673="","",INDEX(CARTAO_COMPRAS!$K:$K,INT((ROW()-2)/20)+2))</f>
        <v/>
      </c>
      <c r="M3673" s="0" t="str">
        <f aca="false">IF($A3673="","","Compra no cartão")</f>
        <v/>
      </c>
    </row>
    <row r="3674" customFormat="false" ht="13.5" hidden="false" customHeight="false" outlineLevel="0" collapsed="false">
      <c r="A3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4" s="0" t="str">
        <f aca="false">IF($A3674="","",INDEX(CARTAO_COMPRAS!$C:$C,INT((ROW()-2)/20)+2))</f>
        <v/>
      </c>
      <c r="C3674" s="0" t="str">
        <f aca="false">IF($A3674="","",INDEX(CARTAO_COMPRAS!$D:$D,INT((ROW()-2)/20)+2))</f>
        <v/>
      </c>
      <c r="D3674" s="0" t="str">
        <f aca="false">IF($A3674="","",INDEX(CARTAO_COMPRAS!$E:$E,INT((ROW()-2)/20)+2))</f>
        <v/>
      </c>
      <c r="E3674" s="0" t="str">
        <f aca="false">IF($A3674="","",INDEX(CARTAO_COMPRAS!$H:$H,INT((ROW()-2)/20)+2)+MOD(ROW()-2,20))</f>
        <v/>
      </c>
      <c r="F3674" s="0" t="str">
        <f aca="false">IF($A3674="","",INDEX(CARTAO_COMPRAS!$G:$G,INT((ROW()-2)/20)+2))</f>
        <v/>
      </c>
      <c r="G3674" s="5" t="str">
        <f aca="false">IF($A3674="","",INDEX(CARTAO_COMPRAS!$I:$I,INT((ROW()-2)/20)+2))</f>
        <v/>
      </c>
      <c r="H3674" s="4" t="str">
        <f aca="false">IF($A3674="","",EDATE(INDEX(CARTAO_COMPRAS!$J:$J,INT((ROW()-2)/20)+2),MOD(ROW()-2,20)))</f>
        <v/>
      </c>
      <c r="I3674" s="4" t="str">
        <f aca="false">IF($H3674="","",$H3674-WEEKDAY($H3674,2)+1)</f>
        <v/>
      </c>
      <c r="J3674" s="4" t="str">
        <f aca="false">IF($I3674="","",$I3674+6)</f>
        <v/>
      </c>
      <c r="K3674" s="6" t="str">
        <f aca="false">IF($H3674="","",DATE(YEAR($H3674),MONTH($H3674),1))</f>
        <v/>
      </c>
      <c r="L3674" s="0" t="str">
        <f aca="false">IF($A3674="","",INDEX(CARTAO_COMPRAS!$K:$K,INT((ROW()-2)/20)+2))</f>
        <v/>
      </c>
      <c r="M3674" s="0" t="str">
        <f aca="false">IF($A3674="","","Compra no cartão")</f>
        <v/>
      </c>
    </row>
    <row r="3675" customFormat="false" ht="13.5" hidden="false" customHeight="false" outlineLevel="0" collapsed="false">
      <c r="A3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5" s="0" t="str">
        <f aca="false">IF($A3675="","",INDEX(CARTAO_COMPRAS!$C:$C,INT((ROW()-2)/20)+2))</f>
        <v/>
      </c>
      <c r="C3675" s="0" t="str">
        <f aca="false">IF($A3675="","",INDEX(CARTAO_COMPRAS!$D:$D,INT((ROW()-2)/20)+2))</f>
        <v/>
      </c>
      <c r="D3675" s="0" t="str">
        <f aca="false">IF($A3675="","",INDEX(CARTAO_COMPRAS!$E:$E,INT((ROW()-2)/20)+2))</f>
        <v/>
      </c>
      <c r="E3675" s="0" t="str">
        <f aca="false">IF($A3675="","",INDEX(CARTAO_COMPRAS!$H:$H,INT((ROW()-2)/20)+2)+MOD(ROW()-2,20))</f>
        <v/>
      </c>
      <c r="F3675" s="0" t="str">
        <f aca="false">IF($A3675="","",INDEX(CARTAO_COMPRAS!$G:$G,INT((ROW()-2)/20)+2))</f>
        <v/>
      </c>
      <c r="G3675" s="5" t="str">
        <f aca="false">IF($A3675="","",INDEX(CARTAO_COMPRAS!$I:$I,INT((ROW()-2)/20)+2))</f>
        <v/>
      </c>
      <c r="H3675" s="4" t="str">
        <f aca="false">IF($A3675="","",EDATE(INDEX(CARTAO_COMPRAS!$J:$J,INT((ROW()-2)/20)+2),MOD(ROW()-2,20)))</f>
        <v/>
      </c>
      <c r="I3675" s="4" t="str">
        <f aca="false">IF($H3675="","",$H3675-WEEKDAY($H3675,2)+1)</f>
        <v/>
      </c>
      <c r="J3675" s="4" t="str">
        <f aca="false">IF($I3675="","",$I3675+6)</f>
        <v/>
      </c>
      <c r="K3675" s="6" t="str">
        <f aca="false">IF($H3675="","",DATE(YEAR($H3675),MONTH($H3675),1))</f>
        <v/>
      </c>
      <c r="L3675" s="0" t="str">
        <f aca="false">IF($A3675="","",INDEX(CARTAO_COMPRAS!$K:$K,INT((ROW()-2)/20)+2))</f>
        <v/>
      </c>
      <c r="M3675" s="0" t="str">
        <f aca="false">IF($A3675="","","Compra no cartão")</f>
        <v/>
      </c>
    </row>
    <row r="3676" customFormat="false" ht="13.5" hidden="false" customHeight="false" outlineLevel="0" collapsed="false">
      <c r="A3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6" s="0" t="str">
        <f aca="false">IF($A3676="","",INDEX(CARTAO_COMPRAS!$C:$C,INT((ROW()-2)/20)+2))</f>
        <v/>
      </c>
      <c r="C3676" s="0" t="str">
        <f aca="false">IF($A3676="","",INDEX(CARTAO_COMPRAS!$D:$D,INT((ROW()-2)/20)+2))</f>
        <v/>
      </c>
      <c r="D3676" s="0" t="str">
        <f aca="false">IF($A3676="","",INDEX(CARTAO_COMPRAS!$E:$E,INT((ROW()-2)/20)+2))</f>
        <v/>
      </c>
      <c r="E3676" s="0" t="str">
        <f aca="false">IF($A3676="","",INDEX(CARTAO_COMPRAS!$H:$H,INT((ROW()-2)/20)+2)+MOD(ROW()-2,20))</f>
        <v/>
      </c>
      <c r="F3676" s="0" t="str">
        <f aca="false">IF($A3676="","",INDEX(CARTAO_COMPRAS!$G:$G,INT((ROW()-2)/20)+2))</f>
        <v/>
      </c>
      <c r="G3676" s="5" t="str">
        <f aca="false">IF($A3676="","",INDEX(CARTAO_COMPRAS!$I:$I,INT((ROW()-2)/20)+2))</f>
        <v/>
      </c>
      <c r="H3676" s="4" t="str">
        <f aca="false">IF($A3676="","",EDATE(INDEX(CARTAO_COMPRAS!$J:$J,INT((ROW()-2)/20)+2),MOD(ROW()-2,20)))</f>
        <v/>
      </c>
      <c r="I3676" s="4" t="str">
        <f aca="false">IF($H3676="","",$H3676-WEEKDAY($H3676,2)+1)</f>
        <v/>
      </c>
      <c r="J3676" s="4" t="str">
        <f aca="false">IF($I3676="","",$I3676+6)</f>
        <v/>
      </c>
      <c r="K3676" s="6" t="str">
        <f aca="false">IF($H3676="","",DATE(YEAR($H3676),MONTH($H3676),1))</f>
        <v/>
      </c>
      <c r="L3676" s="0" t="str">
        <f aca="false">IF($A3676="","",INDEX(CARTAO_COMPRAS!$K:$K,INT((ROW()-2)/20)+2))</f>
        <v/>
      </c>
      <c r="M3676" s="0" t="str">
        <f aca="false">IF($A3676="","","Compra no cartão")</f>
        <v/>
      </c>
    </row>
    <row r="3677" customFormat="false" ht="13.5" hidden="false" customHeight="false" outlineLevel="0" collapsed="false">
      <c r="A3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7" s="0" t="str">
        <f aca="false">IF($A3677="","",INDEX(CARTAO_COMPRAS!$C:$C,INT((ROW()-2)/20)+2))</f>
        <v/>
      </c>
      <c r="C3677" s="0" t="str">
        <f aca="false">IF($A3677="","",INDEX(CARTAO_COMPRAS!$D:$D,INT((ROW()-2)/20)+2))</f>
        <v/>
      </c>
      <c r="D3677" s="0" t="str">
        <f aca="false">IF($A3677="","",INDEX(CARTAO_COMPRAS!$E:$E,INT((ROW()-2)/20)+2))</f>
        <v/>
      </c>
      <c r="E3677" s="0" t="str">
        <f aca="false">IF($A3677="","",INDEX(CARTAO_COMPRAS!$H:$H,INT((ROW()-2)/20)+2)+MOD(ROW()-2,20))</f>
        <v/>
      </c>
      <c r="F3677" s="0" t="str">
        <f aca="false">IF($A3677="","",INDEX(CARTAO_COMPRAS!$G:$G,INT((ROW()-2)/20)+2))</f>
        <v/>
      </c>
      <c r="G3677" s="5" t="str">
        <f aca="false">IF($A3677="","",INDEX(CARTAO_COMPRAS!$I:$I,INT((ROW()-2)/20)+2))</f>
        <v/>
      </c>
      <c r="H3677" s="4" t="str">
        <f aca="false">IF($A3677="","",EDATE(INDEX(CARTAO_COMPRAS!$J:$J,INT((ROW()-2)/20)+2),MOD(ROW()-2,20)))</f>
        <v/>
      </c>
      <c r="I3677" s="4" t="str">
        <f aca="false">IF($H3677="","",$H3677-WEEKDAY($H3677,2)+1)</f>
        <v/>
      </c>
      <c r="J3677" s="4" t="str">
        <f aca="false">IF($I3677="","",$I3677+6)</f>
        <v/>
      </c>
      <c r="K3677" s="6" t="str">
        <f aca="false">IF($H3677="","",DATE(YEAR($H3677),MONTH($H3677),1))</f>
        <v/>
      </c>
      <c r="L3677" s="0" t="str">
        <f aca="false">IF($A3677="","",INDEX(CARTAO_COMPRAS!$K:$K,INT((ROW()-2)/20)+2))</f>
        <v/>
      </c>
      <c r="M3677" s="0" t="str">
        <f aca="false">IF($A3677="","","Compra no cartão")</f>
        <v/>
      </c>
    </row>
    <row r="3678" customFormat="false" ht="13.5" hidden="false" customHeight="false" outlineLevel="0" collapsed="false">
      <c r="A3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8" s="0" t="str">
        <f aca="false">IF($A3678="","",INDEX(CARTAO_COMPRAS!$C:$C,INT((ROW()-2)/20)+2))</f>
        <v/>
      </c>
      <c r="C3678" s="0" t="str">
        <f aca="false">IF($A3678="","",INDEX(CARTAO_COMPRAS!$D:$D,INT((ROW()-2)/20)+2))</f>
        <v/>
      </c>
      <c r="D3678" s="0" t="str">
        <f aca="false">IF($A3678="","",INDEX(CARTAO_COMPRAS!$E:$E,INT((ROW()-2)/20)+2))</f>
        <v/>
      </c>
      <c r="E3678" s="0" t="str">
        <f aca="false">IF($A3678="","",INDEX(CARTAO_COMPRAS!$H:$H,INT((ROW()-2)/20)+2)+MOD(ROW()-2,20))</f>
        <v/>
      </c>
      <c r="F3678" s="0" t="str">
        <f aca="false">IF($A3678="","",INDEX(CARTAO_COMPRAS!$G:$G,INT((ROW()-2)/20)+2))</f>
        <v/>
      </c>
      <c r="G3678" s="5" t="str">
        <f aca="false">IF($A3678="","",INDEX(CARTAO_COMPRAS!$I:$I,INT((ROW()-2)/20)+2))</f>
        <v/>
      </c>
      <c r="H3678" s="4" t="str">
        <f aca="false">IF($A3678="","",EDATE(INDEX(CARTAO_COMPRAS!$J:$J,INT((ROW()-2)/20)+2),MOD(ROW()-2,20)))</f>
        <v/>
      </c>
      <c r="I3678" s="4" t="str">
        <f aca="false">IF($H3678="","",$H3678-WEEKDAY($H3678,2)+1)</f>
        <v/>
      </c>
      <c r="J3678" s="4" t="str">
        <f aca="false">IF($I3678="","",$I3678+6)</f>
        <v/>
      </c>
      <c r="K3678" s="6" t="str">
        <f aca="false">IF($H3678="","",DATE(YEAR($H3678),MONTH($H3678),1))</f>
        <v/>
      </c>
      <c r="L3678" s="0" t="str">
        <f aca="false">IF($A3678="","",INDEX(CARTAO_COMPRAS!$K:$K,INT((ROW()-2)/20)+2))</f>
        <v/>
      </c>
      <c r="M3678" s="0" t="str">
        <f aca="false">IF($A3678="","","Compra no cartão")</f>
        <v/>
      </c>
    </row>
    <row r="3679" customFormat="false" ht="13.5" hidden="false" customHeight="false" outlineLevel="0" collapsed="false">
      <c r="A3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79" s="0" t="str">
        <f aca="false">IF($A3679="","",INDEX(CARTAO_COMPRAS!$C:$C,INT((ROW()-2)/20)+2))</f>
        <v/>
      </c>
      <c r="C3679" s="0" t="str">
        <f aca="false">IF($A3679="","",INDEX(CARTAO_COMPRAS!$D:$D,INT((ROW()-2)/20)+2))</f>
        <v/>
      </c>
      <c r="D3679" s="0" t="str">
        <f aca="false">IF($A3679="","",INDEX(CARTAO_COMPRAS!$E:$E,INT((ROW()-2)/20)+2))</f>
        <v/>
      </c>
      <c r="E3679" s="0" t="str">
        <f aca="false">IF($A3679="","",INDEX(CARTAO_COMPRAS!$H:$H,INT((ROW()-2)/20)+2)+MOD(ROW()-2,20))</f>
        <v/>
      </c>
      <c r="F3679" s="0" t="str">
        <f aca="false">IF($A3679="","",INDEX(CARTAO_COMPRAS!$G:$G,INT((ROW()-2)/20)+2))</f>
        <v/>
      </c>
      <c r="G3679" s="5" t="str">
        <f aca="false">IF($A3679="","",INDEX(CARTAO_COMPRAS!$I:$I,INT((ROW()-2)/20)+2))</f>
        <v/>
      </c>
      <c r="H3679" s="4" t="str">
        <f aca="false">IF($A3679="","",EDATE(INDEX(CARTAO_COMPRAS!$J:$J,INT((ROW()-2)/20)+2),MOD(ROW()-2,20)))</f>
        <v/>
      </c>
      <c r="I3679" s="4" t="str">
        <f aca="false">IF($H3679="","",$H3679-WEEKDAY($H3679,2)+1)</f>
        <v/>
      </c>
      <c r="J3679" s="4" t="str">
        <f aca="false">IF($I3679="","",$I3679+6)</f>
        <v/>
      </c>
      <c r="K3679" s="6" t="str">
        <f aca="false">IF($H3679="","",DATE(YEAR($H3679),MONTH($H3679),1))</f>
        <v/>
      </c>
      <c r="L3679" s="0" t="str">
        <f aca="false">IF($A3679="","",INDEX(CARTAO_COMPRAS!$K:$K,INT((ROW()-2)/20)+2))</f>
        <v/>
      </c>
      <c r="M3679" s="0" t="str">
        <f aca="false">IF($A3679="","","Compra no cartão")</f>
        <v/>
      </c>
    </row>
    <row r="3680" customFormat="false" ht="13.5" hidden="false" customHeight="false" outlineLevel="0" collapsed="false">
      <c r="A3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0" s="0" t="str">
        <f aca="false">IF($A3680="","",INDEX(CARTAO_COMPRAS!$C:$C,INT((ROW()-2)/20)+2))</f>
        <v/>
      </c>
      <c r="C3680" s="0" t="str">
        <f aca="false">IF($A3680="","",INDEX(CARTAO_COMPRAS!$D:$D,INT((ROW()-2)/20)+2))</f>
        <v/>
      </c>
      <c r="D3680" s="0" t="str">
        <f aca="false">IF($A3680="","",INDEX(CARTAO_COMPRAS!$E:$E,INT((ROW()-2)/20)+2))</f>
        <v/>
      </c>
      <c r="E3680" s="0" t="str">
        <f aca="false">IF($A3680="","",INDEX(CARTAO_COMPRAS!$H:$H,INT((ROW()-2)/20)+2)+MOD(ROW()-2,20))</f>
        <v/>
      </c>
      <c r="F3680" s="0" t="str">
        <f aca="false">IF($A3680="","",INDEX(CARTAO_COMPRAS!$G:$G,INT((ROW()-2)/20)+2))</f>
        <v/>
      </c>
      <c r="G3680" s="5" t="str">
        <f aca="false">IF($A3680="","",INDEX(CARTAO_COMPRAS!$I:$I,INT((ROW()-2)/20)+2))</f>
        <v/>
      </c>
      <c r="H3680" s="4" t="str">
        <f aca="false">IF($A3680="","",EDATE(INDEX(CARTAO_COMPRAS!$J:$J,INT((ROW()-2)/20)+2),MOD(ROW()-2,20)))</f>
        <v/>
      </c>
      <c r="I3680" s="4" t="str">
        <f aca="false">IF($H3680="","",$H3680-WEEKDAY($H3680,2)+1)</f>
        <v/>
      </c>
      <c r="J3680" s="4" t="str">
        <f aca="false">IF($I3680="","",$I3680+6)</f>
        <v/>
      </c>
      <c r="K3680" s="6" t="str">
        <f aca="false">IF($H3680="","",DATE(YEAR($H3680),MONTH($H3680),1))</f>
        <v/>
      </c>
      <c r="L3680" s="0" t="str">
        <f aca="false">IF($A3680="","",INDEX(CARTAO_COMPRAS!$K:$K,INT((ROW()-2)/20)+2))</f>
        <v/>
      </c>
      <c r="M3680" s="0" t="str">
        <f aca="false">IF($A3680="","","Compra no cartão")</f>
        <v/>
      </c>
    </row>
    <row r="3681" customFormat="false" ht="13.5" hidden="false" customHeight="false" outlineLevel="0" collapsed="false">
      <c r="A3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1" s="0" t="str">
        <f aca="false">IF($A3681="","",INDEX(CARTAO_COMPRAS!$C:$C,INT((ROW()-2)/20)+2))</f>
        <v/>
      </c>
      <c r="C3681" s="0" t="str">
        <f aca="false">IF($A3681="","",INDEX(CARTAO_COMPRAS!$D:$D,INT((ROW()-2)/20)+2))</f>
        <v/>
      </c>
      <c r="D3681" s="0" t="str">
        <f aca="false">IF($A3681="","",INDEX(CARTAO_COMPRAS!$E:$E,INT((ROW()-2)/20)+2))</f>
        <v/>
      </c>
      <c r="E3681" s="0" t="str">
        <f aca="false">IF($A3681="","",INDEX(CARTAO_COMPRAS!$H:$H,INT((ROW()-2)/20)+2)+MOD(ROW()-2,20))</f>
        <v/>
      </c>
      <c r="F3681" s="0" t="str">
        <f aca="false">IF($A3681="","",INDEX(CARTAO_COMPRAS!$G:$G,INT((ROW()-2)/20)+2))</f>
        <v/>
      </c>
      <c r="G3681" s="5" t="str">
        <f aca="false">IF($A3681="","",INDEX(CARTAO_COMPRAS!$I:$I,INT((ROW()-2)/20)+2))</f>
        <v/>
      </c>
      <c r="H3681" s="4" t="str">
        <f aca="false">IF($A3681="","",EDATE(INDEX(CARTAO_COMPRAS!$J:$J,INT((ROW()-2)/20)+2),MOD(ROW()-2,20)))</f>
        <v/>
      </c>
      <c r="I3681" s="4" t="str">
        <f aca="false">IF($H3681="","",$H3681-WEEKDAY($H3681,2)+1)</f>
        <v/>
      </c>
      <c r="J3681" s="4" t="str">
        <f aca="false">IF($I3681="","",$I3681+6)</f>
        <v/>
      </c>
      <c r="K3681" s="6" t="str">
        <f aca="false">IF($H3681="","",DATE(YEAR($H3681),MONTH($H3681),1))</f>
        <v/>
      </c>
      <c r="L3681" s="0" t="str">
        <f aca="false">IF($A3681="","",INDEX(CARTAO_COMPRAS!$K:$K,INT((ROW()-2)/20)+2))</f>
        <v/>
      </c>
      <c r="M3681" s="0" t="str">
        <f aca="false">IF($A3681="","","Compra no cartão")</f>
        <v/>
      </c>
    </row>
    <row r="3682" customFormat="false" ht="13.5" hidden="false" customHeight="false" outlineLevel="0" collapsed="false">
      <c r="A36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2" s="0" t="str">
        <f aca="false">IF($A3682="","",INDEX(CARTAO_COMPRAS!$C:$C,INT((ROW()-2)/20)+2))</f>
        <v/>
      </c>
      <c r="C3682" s="0" t="str">
        <f aca="false">IF($A3682="","",INDEX(CARTAO_COMPRAS!$D:$D,INT((ROW()-2)/20)+2))</f>
        <v/>
      </c>
      <c r="D3682" s="0" t="str">
        <f aca="false">IF($A3682="","",INDEX(CARTAO_COMPRAS!$E:$E,INT((ROW()-2)/20)+2))</f>
        <v/>
      </c>
      <c r="E3682" s="0" t="str">
        <f aca="false">IF($A3682="","",INDEX(CARTAO_COMPRAS!$H:$H,INT((ROW()-2)/20)+2)+MOD(ROW()-2,20))</f>
        <v/>
      </c>
      <c r="F3682" s="0" t="str">
        <f aca="false">IF($A3682="","",INDEX(CARTAO_COMPRAS!$G:$G,INT((ROW()-2)/20)+2))</f>
        <v/>
      </c>
      <c r="G3682" s="5" t="str">
        <f aca="false">IF($A3682="","",INDEX(CARTAO_COMPRAS!$I:$I,INT((ROW()-2)/20)+2))</f>
        <v/>
      </c>
      <c r="H3682" s="4" t="str">
        <f aca="false">IF($A3682="","",EDATE(INDEX(CARTAO_COMPRAS!$J:$J,INT((ROW()-2)/20)+2),MOD(ROW()-2,20)))</f>
        <v/>
      </c>
      <c r="I3682" s="4" t="str">
        <f aca="false">IF($H3682="","",$H3682-WEEKDAY($H3682,2)+1)</f>
        <v/>
      </c>
      <c r="J3682" s="4" t="str">
        <f aca="false">IF($I3682="","",$I3682+6)</f>
        <v/>
      </c>
      <c r="K3682" s="6" t="str">
        <f aca="false">IF($H3682="","",DATE(YEAR($H3682),MONTH($H3682),1))</f>
        <v/>
      </c>
      <c r="L3682" s="0" t="str">
        <f aca="false">IF($A3682="","",INDEX(CARTAO_COMPRAS!$K:$K,INT((ROW()-2)/20)+2))</f>
        <v/>
      </c>
      <c r="M3682" s="0" t="str">
        <f aca="false">IF($A3682="","","Compra no cartão")</f>
        <v/>
      </c>
    </row>
    <row r="3683" customFormat="false" ht="13.5" hidden="false" customHeight="false" outlineLevel="0" collapsed="false">
      <c r="A3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3" s="0" t="str">
        <f aca="false">IF($A3683="","",INDEX(CARTAO_COMPRAS!$C:$C,INT((ROW()-2)/20)+2))</f>
        <v/>
      </c>
      <c r="C3683" s="0" t="str">
        <f aca="false">IF($A3683="","",INDEX(CARTAO_COMPRAS!$D:$D,INT((ROW()-2)/20)+2))</f>
        <v/>
      </c>
      <c r="D3683" s="0" t="str">
        <f aca="false">IF($A3683="","",INDEX(CARTAO_COMPRAS!$E:$E,INT((ROW()-2)/20)+2))</f>
        <v/>
      </c>
      <c r="E3683" s="0" t="str">
        <f aca="false">IF($A3683="","",INDEX(CARTAO_COMPRAS!$H:$H,INT((ROW()-2)/20)+2)+MOD(ROW()-2,20))</f>
        <v/>
      </c>
      <c r="F3683" s="0" t="str">
        <f aca="false">IF($A3683="","",INDEX(CARTAO_COMPRAS!$G:$G,INT((ROW()-2)/20)+2))</f>
        <v/>
      </c>
      <c r="G3683" s="5" t="str">
        <f aca="false">IF($A3683="","",INDEX(CARTAO_COMPRAS!$I:$I,INT((ROW()-2)/20)+2))</f>
        <v/>
      </c>
      <c r="H3683" s="4" t="str">
        <f aca="false">IF($A3683="","",EDATE(INDEX(CARTAO_COMPRAS!$J:$J,INT((ROW()-2)/20)+2),MOD(ROW()-2,20)))</f>
        <v/>
      </c>
      <c r="I3683" s="4" t="str">
        <f aca="false">IF($H3683="","",$H3683-WEEKDAY($H3683,2)+1)</f>
        <v/>
      </c>
      <c r="J3683" s="4" t="str">
        <f aca="false">IF($I3683="","",$I3683+6)</f>
        <v/>
      </c>
      <c r="K3683" s="6" t="str">
        <f aca="false">IF($H3683="","",DATE(YEAR($H3683),MONTH($H3683),1))</f>
        <v/>
      </c>
      <c r="L3683" s="0" t="str">
        <f aca="false">IF($A3683="","",INDEX(CARTAO_COMPRAS!$K:$K,INT((ROW()-2)/20)+2))</f>
        <v/>
      </c>
      <c r="M3683" s="0" t="str">
        <f aca="false">IF($A3683="","","Compra no cartão")</f>
        <v/>
      </c>
    </row>
    <row r="3684" customFormat="false" ht="13.5" hidden="false" customHeight="false" outlineLevel="0" collapsed="false">
      <c r="A3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4" s="0" t="str">
        <f aca="false">IF($A3684="","",INDEX(CARTAO_COMPRAS!$C:$C,INT((ROW()-2)/20)+2))</f>
        <v/>
      </c>
      <c r="C3684" s="0" t="str">
        <f aca="false">IF($A3684="","",INDEX(CARTAO_COMPRAS!$D:$D,INT((ROW()-2)/20)+2))</f>
        <v/>
      </c>
      <c r="D3684" s="0" t="str">
        <f aca="false">IF($A3684="","",INDEX(CARTAO_COMPRAS!$E:$E,INT((ROW()-2)/20)+2))</f>
        <v/>
      </c>
      <c r="E3684" s="0" t="str">
        <f aca="false">IF($A3684="","",INDEX(CARTAO_COMPRAS!$H:$H,INT((ROW()-2)/20)+2)+MOD(ROW()-2,20))</f>
        <v/>
      </c>
      <c r="F3684" s="0" t="str">
        <f aca="false">IF($A3684="","",INDEX(CARTAO_COMPRAS!$G:$G,INT((ROW()-2)/20)+2))</f>
        <v/>
      </c>
      <c r="G3684" s="5" t="str">
        <f aca="false">IF($A3684="","",INDEX(CARTAO_COMPRAS!$I:$I,INT((ROW()-2)/20)+2))</f>
        <v/>
      </c>
      <c r="H3684" s="4" t="str">
        <f aca="false">IF($A3684="","",EDATE(INDEX(CARTAO_COMPRAS!$J:$J,INT((ROW()-2)/20)+2),MOD(ROW()-2,20)))</f>
        <v/>
      </c>
      <c r="I3684" s="4" t="str">
        <f aca="false">IF($H3684="","",$H3684-WEEKDAY($H3684,2)+1)</f>
        <v/>
      </c>
      <c r="J3684" s="4" t="str">
        <f aca="false">IF($I3684="","",$I3684+6)</f>
        <v/>
      </c>
      <c r="K3684" s="6" t="str">
        <f aca="false">IF($H3684="","",DATE(YEAR($H3684),MONTH($H3684),1))</f>
        <v/>
      </c>
      <c r="L3684" s="0" t="str">
        <f aca="false">IF($A3684="","",INDEX(CARTAO_COMPRAS!$K:$K,INT((ROW()-2)/20)+2))</f>
        <v/>
      </c>
      <c r="M3684" s="0" t="str">
        <f aca="false">IF($A3684="","","Compra no cartão")</f>
        <v/>
      </c>
    </row>
    <row r="3685" customFormat="false" ht="13.5" hidden="false" customHeight="false" outlineLevel="0" collapsed="false">
      <c r="A3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5" s="0" t="str">
        <f aca="false">IF($A3685="","",INDEX(CARTAO_COMPRAS!$C:$C,INT((ROW()-2)/20)+2))</f>
        <v/>
      </c>
      <c r="C3685" s="0" t="str">
        <f aca="false">IF($A3685="","",INDEX(CARTAO_COMPRAS!$D:$D,INT((ROW()-2)/20)+2))</f>
        <v/>
      </c>
      <c r="D3685" s="0" t="str">
        <f aca="false">IF($A3685="","",INDEX(CARTAO_COMPRAS!$E:$E,INT((ROW()-2)/20)+2))</f>
        <v/>
      </c>
      <c r="E3685" s="0" t="str">
        <f aca="false">IF($A3685="","",INDEX(CARTAO_COMPRAS!$H:$H,INT((ROW()-2)/20)+2)+MOD(ROW()-2,20))</f>
        <v/>
      </c>
      <c r="F3685" s="0" t="str">
        <f aca="false">IF($A3685="","",INDEX(CARTAO_COMPRAS!$G:$G,INT((ROW()-2)/20)+2))</f>
        <v/>
      </c>
      <c r="G3685" s="5" t="str">
        <f aca="false">IF($A3685="","",INDEX(CARTAO_COMPRAS!$I:$I,INT((ROW()-2)/20)+2))</f>
        <v/>
      </c>
      <c r="H3685" s="4" t="str">
        <f aca="false">IF($A3685="","",EDATE(INDEX(CARTAO_COMPRAS!$J:$J,INT((ROW()-2)/20)+2),MOD(ROW()-2,20)))</f>
        <v/>
      </c>
      <c r="I3685" s="4" t="str">
        <f aca="false">IF($H3685="","",$H3685-WEEKDAY($H3685,2)+1)</f>
        <v/>
      </c>
      <c r="J3685" s="4" t="str">
        <f aca="false">IF($I3685="","",$I3685+6)</f>
        <v/>
      </c>
      <c r="K3685" s="6" t="str">
        <f aca="false">IF($H3685="","",DATE(YEAR($H3685),MONTH($H3685),1))</f>
        <v/>
      </c>
      <c r="L3685" s="0" t="str">
        <f aca="false">IF($A3685="","",INDEX(CARTAO_COMPRAS!$K:$K,INT((ROW()-2)/20)+2))</f>
        <v/>
      </c>
      <c r="M3685" s="0" t="str">
        <f aca="false">IF($A3685="","","Compra no cartão")</f>
        <v/>
      </c>
    </row>
    <row r="3686" customFormat="false" ht="13.5" hidden="false" customHeight="false" outlineLevel="0" collapsed="false">
      <c r="A3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6" s="0" t="str">
        <f aca="false">IF($A3686="","",INDEX(CARTAO_COMPRAS!$C:$C,INT((ROW()-2)/20)+2))</f>
        <v/>
      </c>
      <c r="C3686" s="0" t="str">
        <f aca="false">IF($A3686="","",INDEX(CARTAO_COMPRAS!$D:$D,INT((ROW()-2)/20)+2))</f>
        <v/>
      </c>
      <c r="D3686" s="0" t="str">
        <f aca="false">IF($A3686="","",INDEX(CARTAO_COMPRAS!$E:$E,INT((ROW()-2)/20)+2))</f>
        <v/>
      </c>
      <c r="E3686" s="0" t="str">
        <f aca="false">IF($A3686="","",INDEX(CARTAO_COMPRAS!$H:$H,INT((ROW()-2)/20)+2)+MOD(ROW()-2,20))</f>
        <v/>
      </c>
      <c r="F3686" s="0" t="str">
        <f aca="false">IF($A3686="","",INDEX(CARTAO_COMPRAS!$G:$G,INT((ROW()-2)/20)+2))</f>
        <v/>
      </c>
      <c r="G3686" s="5" t="str">
        <f aca="false">IF($A3686="","",INDEX(CARTAO_COMPRAS!$I:$I,INT((ROW()-2)/20)+2))</f>
        <v/>
      </c>
      <c r="H3686" s="4" t="str">
        <f aca="false">IF($A3686="","",EDATE(INDEX(CARTAO_COMPRAS!$J:$J,INT((ROW()-2)/20)+2),MOD(ROW()-2,20)))</f>
        <v/>
      </c>
      <c r="I3686" s="4" t="str">
        <f aca="false">IF($H3686="","",$H3686-WEEKDAY($H3686,2)+1)</f>
        <v/>
      </c>
      <c r="J3686" s="4" t="str">
        <f aca="false">IF($I3686="","",$I3686+6)</f>
        <v/>
      </c>
      <c r="K3686" s="6" t="str">
        <f aca="false">IF($H3686="","",DATE(YEAR($H3686),MONTH($H3686),1))</f>
        <v/>
      </c>
      <c r="L3686" s="0" t="str">
        <f aca="false">IF($A3686="","",INDEX(CARTAO_COMPRAS!$K:$K,INT((ROW()-2)/20)+2))</f>
        <v/>
      </c>
      <c r="M3686" s="0" t="str">
        <f aca="false">IF($A3686="","","Compra no cartão")</f>
        <v/>
      </c>
    </row>
    <row r="3687" customFormat="false" ht="13.5" hidden="false" customHeight="false" outlineLevel="0" collapsed="false">
      <c r="A3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7" s="0" t="str">
        <f aca="false">IF($A3687="","",INDEX(CARTAO_COMPRAS!$C:$C,INT((ROW()-2)/20)+2))</f>
        <v/>
      </c>
      <c r="C3687" s="0" t="str">
        <f aca="false">IF($A3687="","",INDEX(CARTAO_COMPRAS!$D:$D,INT((ROW()-2)/20)+2))</f>
        <v/>
      </c>
      <c r="D3687" s="0" t="str">
        <f aca="false">IF($A3687="","",INDEX(CARTAO_COMPRAS!$E:$E,INT((ROW()-2)/20)+2))</f>
        <v/>
      </c>
      <c r="E3687" s="0" t="str">
        <f aca="false">IF($A3687="","",INDEX(CARTAO_COMPRAS!$H:$H,INT((ROW()-2)/20)+2)+MOD(ROW()-2,20))</f>
        <v/>
      </c>
      <c r="F3687" s="0" t="str">
        <f aca="false">IF($A3687="","",INDEX(CARTAO_COMPRAS!$G:$G,INT((ROW()-2)/20)+2))</f>
        <v/>
      </c>
      <c r="G3687" s="5" t="str">
        <f aca="false">IF($A3687="","",INDEX(CARTAO_COMPRAS!$I:$I,INT((ROW()-2)/20)+2))</f>
        <v/>
      </c>
      <c r="H3687" s="4" t="str">
        <f aca="false">IF($A3687="","",EDATE(INDEX(CARTAO_COMPRAS!$J:$J,INT((ROW()-2)/20)+2),MOD(ROW()-2,20)))</f>
        <v/>
      </c>
      <c r="I3687" s="4" t="str">
        <f aca="false">IF($H3687="","",$H3687-WEEKDAY($H3687,2)+1)</f>
        <v/>
      </c>
      <c r="J3687" s="4" t="str">
        <f aca="false">IF($I3687="","",$I3687+6)</f>
        <v/>
      </c>
      <c r="K3687" s="6" t="str">
        <f aca="false">IF($H3687="","",DATE(YEAR($H3687),MONTH($H3687),1))</f>
        <v/>
      </c>
      <c r="L3687" s="0" t="str">
        <f aca="false">IF($A3687="","",INDEX(CARTAO_COMPRAS!$K:$K,INT((ROW()-2)/20)+2))</f>
        <v/>
      </c>
      <c r="M3687" s="0" t="str">
        <f aca="false">IF($A3687="","","Compra no cartão")</f>
        <v/>
      </c>
    </row>
    <row r="3688" customFormat="false" ht="13.5" hidden="false" customHeight="false" outlineLevel="0" collapsed="false">
      <c r="A3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8" s="0" t="str">
        <f aca="false">IF($A3688="","",INDEX(CARTAO_COMPRAS!$C:$C,INT((ROW()-2)/20)+2))</f>
        <v/>
      </c>
      <c r="C3688" s="0" t="str">
        <f aca="false">IF($A3688="","",INDEX(CARTAO_COMPRAS!$D:$D,INT((ROW()-2)/20)+2))</f>
        <v/>
      </c>
      <c r="D3688" s="0" t="str">
        <f aca="false">IF($A3688="","",INDEX(CARTAO_COMPRAS!$E:$E,INT((ROW()-2)/20)+2))</f>
        <v/>
      </c>
      <c r="E3688" s="0" t="str">
        <f aca="false">IF($A3688="","",INDEX(CARTAO_COMPRAS!$H:$H,INT((ROW()-2)/20)+2)+MOD(ROW()-2,20))</f>
        <v/>
      </c>
      <c r="F3688" s="0" t="str">
        <f aca="false">IF($A3688="","",INDEX(CARTAO_COMPRAS!$G:$G,INT((ROW()-2)/20)+2))</f>
        <v/>
      </c>
      <c r="G3688" s="5" t="str">
        <f aca="false">IF($A3688="","",INDEX(CARTAO_COMPRAS!$I:$I,INT((ROW()-2)/20)+2))</f>
        <v/>
      </c>
      <c r="H3688" s="4" t="str">
        <f aca="false">IF($A3688="","",EDATE(INDEX(CARTAO_COMPRAS!$J:$J,INT((ROW()-2)/20)+2),MOD(ROW()-2,20)))</f>
        <v/>
      </c>
      <c r="I3688" s="4" t="str">
        <f aca="false">IF($H3688="","",$H3688-WEEKDAY($H3688,2)+1)</f>
        <v/>
      </c>
      <c r="J3688" s="4" t="str">
        <f aca="false">IF($I3688="","",$I3688+6)</f>
        <v/>
      </c>
      <c r="K3688" s="6" t="str">
        <f aca="false">IF($H3688="","",DATE(YEAR($H3688),MONTH($H3688),1))</f>
        <v/>
      </c>
      <c r="L3688" s="0" t="str">
        <f aca="false">IF($A3688="","",INDEX(CARTAO_COMPRAS!$K:$K,INT((ROW()-2)/20)+2))</f>
        <v/>
      </c>
      <c r="M3688" s="0" t="str">
        <f aca="false">IF($A3688="","","Compra no cartão")</f>
        <v/>
      </c>
    </row>
    <row r="3689" customFormat="false" ht="13.5" hidden="false" customHeight="false" outlineLevel="0" collapsed="false">
      <c r="A3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89" s="0" t="str">
        <f aca="false">IF($A3689="","",INDEX(CARTAO_COMPRAS!$C:$C,INT((ROW()-2)/20)+2))</f>
        <v/>
      </c>
      <c r="C3689" s="0" t="str">
        <f aca="false">IF($A3689="","",INDEX(CARTAO_COMPRAS!$D:$D,INT((ROW()-2)/20)+2))</f>
        <v/>
      </c>
      <c r="D3689" s="0" t="str">
        <f aca="false">IF($A3689="","",INDEX(CARTAO_COMPRAS!$E:$E,INT((ROW()-2)/20)+2))</f>
        <v/>
      </c>
      <c r="E3689" s="0" t="str">
        <f aca="false">IF($A3689="","",INDEX(CARTAO_COMPRAS!$H:$H,INT((ROW()-2)/20)+2)+MOD(ROW()-2,20))</f>
        <v/>
      </c>
      <c r="F3689" s="0" t="str">
        <f aca="false">IF($A3689="","",INDEX(CARTAO_COMPRAS!$G:$G,INT((ROW()-2)/20)+2))</f>
        <v/>
      </c>
      <c r="G3689" s="5" t="str">
        <f aca="false">IF($A3689="","",INDEX(CARTAO_COMPRAS!$I:$I,INT((ROW()-2)/20)+2))</f>
        <v/>
      </c>
      <c r="H3689" s="4" t="str">
        <f aca="false">IF($A3689="","",EDATE(INDEX(CARTAO_COMPRAS!$J:$J,INT((ROW()-2)/20)+2),MOD(ROW()-2,20)))</f>
        <v/>
      </c>
      <c r="I3689" s="4" t="str">
        <f aca="false">IF($H3689="","",$H3689-WEEKDAY($H3689,2)+1)</f>
        <v/>
      </c>
      <c r="J3689" s="4" t="str">
        <f aca="false">IF($I3689="","",$I3689+6)</f>
        <v/>
      </c>
      <c r="K3689" s="6" t="str">
        <f aca="false">IF($H3689="","",DATE(YEAR($H3689),MONTH($H3689),1))</f>
        <v/>
      </c>
      <c r="L3689" s="0" t="str">
        <f aca="false">IF($A3689="","",INDEX(CARTAO_COMPRAS!$K:$K,INT((ROW()-2)/20)+2))</f>
        <v/>
      </c>
      <c r="M3689" s="0" t="str">
        <f aca="false">IF($A3689="","","Compra no cartão")</f>
        <v/>
      </c>
    </row>
    <row r="3690" customFormat="false" ht="13.5" hidden="false" customHeight="false" outlineLevel="0" collapsed="false">
      <c r="A3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0" s="0" t="str">
        <f aca="false">IF($A3690="","",INDEX(CARTAO_COMPRAS!$C:$C,INT((ROW()-2)/20)+2))</f>
        <v/>
      </c>
      <c r="C3690" s="0" t="str">
        <f aca="false">IF($A3690="","",INDEX(CARTAO_COMPRAS!$D:$D,INT((ROW()-2)/20)+2))</f>
        <v/>
      </c>
      <c r="D3690" s="0" t="str">
        <f aca="false">IF($A3690="","",INDEX(CARTAO_COMPRAS!$E:$E,INT((ROW()-2)/20)+2))</f>
        <v/>
      </c>
      <c r="E3690" s="0" t="str">
        <f aca="false">IF($A3690="","",INDEX(CARTAO_COMPRAS!$H:$H,INT((ROW()-2)/20)+2)+MOD(ROW()-2,20))</f>
        <v/>
      </c>
      <c r="F3690" s="0" t="str">
        <f aca="false">IF($A3690="","",INDEX(CARTAO_COMPRAS!$G:$G,INT((ROW()-2)/20)+2))</f>
        <v/>
      </c>
      <c r="G3690" s="5" t="str">
        <f aca="false">IF($A3690="","",INDEX(CARTAO_COMPRAS!$I:$I,INT((ROW()-2)/20)+2))</f>
        <v/>
      </c>
      <c r="H3690" s="4" t="str">
        <f aca="false">IF($A3690="","",EDATE(INDEX(CARTAO_COMPRAS!$J:$J,INT((ROW()-2)/20)+2),MOD(ROW()-2,20)))</f>
        <v/>
      </c>
      <c r="I3690" s="4" t="str">
        <f aca="false">IF($H3690="","",$H3690-WEEKDAY($H3690,2)+1)</f>
        <v/>
      </c>
      <c r="J3690" s="4" t="str">
        <f aca="false">IF($I3690="","",$I3690+6)</f>
        <v/>
      </c>
      <c r="K3690" s="6" t="str">
        <f aca="false">IF($H3690="","",DATE(YEAR($H3690),MONTH($H3690),1))</f>
        <v/>
      </c>
      <c r="L3690" s="0" t="str">
        <f aca="false">IF($A3690="","",INDEX(CARTAO_COMPRAS!$K:$K,INT((ROW()-2)/20)+2))</f>
        <v/>
      </c>
      <c r="M3690" s="0" t="str">
        <f aca="false">IF($A3690="","","Compra no cartão")</f>
        <v/>
      </c>
    </row>
    <row r="3691" customFormat="false" ht="13.5" hidden="false" customHeight="false" outlineLevel="0" collapsed="false">
      <c r="A3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1" s="0" t="str">
        <f aca="false">IF($A3691="","",INDEX(CARTAO_COMPRAS!$C:$C,INT((ROW()-2)/20)+2))</f>
        <v/>
      </c>
      <c r="C3691" s="0" t="str">
        <f aca="false">IF($A3691="","",INDEX(CARTAO_COMPRAS!$D:$D,INT((ROW()-2)/20)+2))</f>
        <v/>
      </c>
      <c r="D3691" s="0" t="str">
        <f aca="false">IF($A3691="","",INDEX(CARTAO_COMPRAS!$E:$E,INT((ROW()-2)/20)+2))</f>
        <v/>
      </c>
      <c r="E3691" s="0" t="str">
        <f aca="false">IF($A3691="","",INDEX(CARTAO_COMPRAS!$H:$H,INT((ROW()-2)/20)+2)+MOD(ROW()-2,20))</f>
        <v/>
      </c>
      <c r="F3691" s="0" t="str">
        <f aca="false">IF($A3691="","",INDEX(CARTAO_COMPRAS!$G:$G,INT((ROW()-2)/20)+2))</f>
        <v/>
      </c>
      <c r="G3691" s="5" t="str">
        <f aca="false">IF($A3691="","",INDEX(CARTAO_COMPRAS!$I:$I,INT((ROW()-2)/20)+2))</f>
        <v/>
      </c>
      <c r="H3691" s="4" t="str">
        <f aca="false">IF($A3691="","",EDATE(INDEX(CARTAO_COMPRAS!$J:$J,INT((ROW()-2)/20)+2),MOD(ROW()-2,20)))</f>
        <v/>
      </c>
      <c r="I3691" s="4" t="str">
        <f aca="false">IF($H3691="","",$H3691-WEEKDAY($H3691,2)+1)</f>
        <v/>
      </c>
      <c r="J3691" s="4" t="str">
        <f aca="false">IF($I3691="","",$I3691+6)</f>
        <v/>
      </c>
      <c r="K3691" s="6" t="str">
        <f aca="false">IF($H3691="","",DATE(YEAR($H3691),MONTH($H3691),1))</f>
        <v/>
      </c>
      <c r="L3691" s="0" t="str">
        <f aca="false">IF($A3691="","",INDEX(CARTAO_COMPRAS!$K:$K,INT((ROW()-2)/20)+2))</f>
        <v/>
      </c>
      <c r="M3691" s="0" t="str">
        <f aca="false">IF($A3691="","","Compra no cartão")</f>
        <v/>
      </c>
    </row>
    <row r="3692" customFormat="false" ht="13.5" hidden="false" customHeight="false" outlineLevel="0" collapsed="false">
      <c r="A3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2" s="0" t="str">
        <f aca="false">IF($A3692="","",INDEX(CARTAO_COMPRAS!$C:$C,INT((ROW()-2)/20)+2))</f>
        <v/>
      </c>
      <c r="C3692" s="0" t="str">
        <f aca="false">IF($A3692="","",INDEX(CARTAO_COMPRAS!$D:$D,INT((ROW()-2)/20)+2))</f>
        <v/>
      </c>
      <c r="D3692" s="0" t="str">
        <f aca="false">IF($A3692="","",INDEX(CARTAO_COMPRAS!$E:$E,INT((ROW()-2)/20)+2))</f>
        <v/>
      </c>
      <c r="E3692" s="0" t="str">
        <f aca="false">IF($A3692="","",INDEX(CARTAO_COMPRAS!$H:$H,INT((ROW()-2)/20)+2)+MOD(ROW()-2,20))</f>
        <v/>
      </c>
      <c r="F3692" s="0" t="str">
        <f aca="false">IF($A3692="","",INDEX(CARTAO_COMPRAS!$G:$G,INT((ROW()-2)/20)+2))</f>
        <v/>
      </c>
      <c r="G3692" s="5" t="str">
        <f aca="false">IF($A3692="","",INDEX(CARTAO_COMPRAS!$I:$I,INT((ROW()-2)/20)+2))</f>
        <v/>
      </c>
      <c r="H3692" s="4" t="str">
        <f aca="false">IF($A3692="","",EDATE(INDEX(CARTAO_COMPRAS!$J:$J,INT((ROW()-2)/20)+2),MOD(ROW()-2,20)))</f>
        <v/>
      </c>
      <c r="I3692" s="4" t="str">
        <f aca="false">IF($H3692="","",$H3692-WEEKDAY($H3692,2)+1)</f>
        <v/>
      </c>
      <c r="J3692" s="4" t="str">
        <f aca="false">IF($I3692="","",$I3692+6)</f>
        <v/>
      </c>
      <c r="K3692" s="6" t="str">
        <f aca="false">IF($H3692="","",DATE(YEAR($H3692),MONTH($H3692),1))</f>
        <v/>
      </c>
      <c r="L3692" s="0" t="str">
        <f aca="false">IF($A3692="","",INDEX(CARTAO_COMPRAS!$K:$K,INT((ROW()-2)/20)+2))</f>
        <v/>
      </c>
      <c r="M3692" s="0" t="str">
        <f aca="false">IF($A3692="","","Compra no cartão")</f>
        <v/>
      </c>
    </row>
    <row r="3693" customFormat="false" ht="13.5" hidden="false" customHeight="false" outlineLevel="0" collapsed="false">
      <c r="A3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3" s="0" t="str">
        <f aca="false">IF($A3693="","",INDEX(CARTAO_COMPRAS!$C:$C,INT((ROW()-2)/20)+2))</f>
        <v/>
      </c>
      <c r="C3693" s="0" t="str">
        <f aca="false">IF($A3693="","",INDEX(CARTAO_COMPRAS!$D:$D,INT((ROW()-2)/20)+2))</f>
        <v/>
      </c>
      <c r="D3693" s="0" t="str">
        <f aca="false">IF($A3693="","",INDEX(CARTAO_COMPRAS!$E:$E,INT((ROW()-2)/20)+2))</f>
        <v/>
      </c>
      <c r="E3693" s="0" t="str">
        <f aca="false">IF($A3693="","",INDEX(CARTAO_COMPRAS!$H:$H,INT((ROW()-2)/20)+2)+MOD(ROW()-2,20))</f>
        <v/>
      </c>
      <c r="F3693" s="0" t="str">
        <f aca="false">IF($A3693="","",INDEX(CARTAO_COMPRAS!$G:$G,INT((ROW()-2)/20)+2))</f>
        <v/>
      </c>
      <c r="G3693" s="5" t="str">
        <f aca="false">IF($A3693="","",INDEX(CARTAO_COMPRAS!$I:$I,INT((ROW()-2)/20)+2))</f>
        <v/>
      </c>
      <c r="H3693" s="4" t="str">
        <f aca="false">IF($A3693="","",EDATE(INDEX(CARTAO_COMPRAS!$J:$J,INT((ROW()-2)/20)+2),MOD(ROW()-2,20)))</f>
        <v/>
      </c>
      <c r="I3693" s="4" t="str">
        <f aca="false">IF($H3693="","",$H3693-WEEKDAY($H3693,2)+1)</f>
        <v/>
      </c>
      <c r="J3693" s="4" t="str">
        <f aca="false">IF($I3693="","",$I3693+6)</f>
        <v/>
      </c>
      <c r="K3693" s="6" t="str">
        <f aca="false">IF($H3693="","",DATE(YEAR($H3693),MONTH($H3693),1))</f>
        <v/>
      </c>
      <c r="L3693" s="0" t="str">
        <f aca="false">IF($A3693="","",INDEX(CARTAO_COMPRAS!$K:$K,INT((ROW()-2)/20)+2))</f>
        <v/>
      </c>
      <c r="M3693" s="0" t="str">
        <f aca="false">IF($A3693="","","Compra no cartão")</f>
        <v/>
      </c>
    </row>
    <row r="3694" customFormat="false" ht="13.5" hidden="false" customHeight="false" outlineLevel="0" collapsed="false">
      <c r="A3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4" s="0" t="str">
        <f aca="false">IF($A3694="","",INDEX(CARTAO_COMPRAS!$C:$C,INT((ROW()-2)/20)+2))</f>
        <v/>
      </c>
      <c r="C3694" s="0" t="str">
        <f aca="false">IF($A3694="","",INDEX(CARTAO_COMPRAS!$D:$D,INT((ROW()-2)/20)+2))</f>
        <v/>
      </c>
      <c r="D3694" s="0" t="str">
        <f aca="false">IF($A3694="","",INDEX(CARTAO_COMPRAS!$E:$E,INT((ROW()-2)/20)+2))</f>
        <v/>
      </c>
      <c r="E3694" s="0" t="str">
        <f aca="false">IF($A3694="","",INDEX(CARTAO_COMPRAS!$H:$H,INT((ROW()-2)/20)+2)+MOD(ROW()-2,20))</f>
        <v/>
      </c>
      <c r="F3694" s="0" t="str">
        <f aca="false">IF($A3694="","",INDEX(CARTAO_COMPRAS!$G:$G,INT((ROW()-2)/20)+2))</f>
        <v/>
      </c>
      <c r="G3694" s="5" t="str">
        <f aca="false">IF($A3694="","",INDEX(CARTAO_COMPRAS!$I:$I,INT((ROW()-2)/20)+2))</f>
        <v/>
      </c>
      <c r="H3694" s="4" t="str">
        <f aca="false">IF($A3694="","",EDATE(INDEX(CARTAO_COMPRAS!$J:$J,INT((ROW()-2)/20)+2),MOD(ROW()-2,20)))</f>
        <v/>
      </c>
      <c r="I3694" s="4" t="str">
        <f aca="false">IF($H3694="","",$H3694-WEEKDAY($H3694,2)+1)</f>
        <v/>
      </c>
      <c r="J3694" s="4" t="str">
        <f aca="false">IF($I3694="","",$I3694+6)</f>
        <v/>
      </c>
      <c r="K3694" s="6" t="str">
        <f aca="false">IF($H3694="","",DATE(YEAR($H3694),MONTH($H3694),1))</f>
        <v/>
      </c>
      <c r="L3694" s="0" t="str">
        <f aca="false">IF($A3694="","",INDEX(CARTAO_COMPRAS!$K:$K,INT((ROW()-2)/20)+2))</f>
        <v/>
      </c>
      <c r="M3694" s="0" t="str">
        <f aca="false">IF($A3694="","","Compra no cartão")</f>
        <v/>
      </c>
    </row>
    <row r="3695" customFormat="false" ht="13.5" hidden="false" customHeight="false" outlineLevel="0" collapsed="false">
      <c r="A3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5" s="0" t="str">
        <f aca="false">IF($A3695="","",INDEX(CARTAO_COMPRAS!$C:$C,INT((ROW()-2)/20)+2))</f>
        <v/>
      </c>
      <c r="C3695" s="0" t="str">
        <f aca="false">IF($A3695="","",INDEX(CARTAO_COMPRAS!$D:$D,INT((ROW()-2)/20)+2))</f>
        <v/>
      </c>
      <c r="D3695" s="0" t="str">
        <f aca="false">IF($A3695="","",INDEX(CARTAO_COMPRAS!$E:$E,INT((ROW()-2)/20)+2))</f>
        <v/>
      </c>
      <c r="E3695" s="0" t="str">
        <f aca="false">IF($A3695="","",INDEX(CARTAO_COMPRAS!$H:$H,INT((ROW()-2)/20)+2)+MOD(ROW()-2,20))</f>
        <v/>
      </c>
      <c r="F3695" s="0" t="str">
        <f aca="false">IF($A3695="","",INDEX(CARTAO_COMPRAS!$G:$G,INT((ROW()-2)/20)+2))</f>
        <v/>
      </c>
      <c r="G3695" s="5" t="str">
        <f aca="false">IF($A3695="","",INDEX(CARTAO_COMPRAS!$I:$I,INT((ROW()-2)/20)+2))</f>
        <v/>
      </c>
      <c r="H3695" s="4" t="str">
        <f aca="false">IF($A3695="","",EDATE(INDEX(CARTAO_COMPRAS!$J:$J,INT((ROW()-2)/20)+2),MOD(ROW()-2,20)))</f>
        <v/>
      </c>
      <c r="I3695" s="4" t="str">
        <f aca="false">IF($H3695="","",$H3695-WEEKDAY($H3695,2)+1)</f>
        <v/>
      </c>
      <c r="J3695" s="4" t="str">
        <f aca="false">IF($I3695="","",$I3695+6)</f>
        <v/>
      </c>
      <c r="K3695" s="6" t="str">
        <f aca="false">IF($H3695="","",DATE(YEAR($H3695),MONTH($H3695),1))</f>
        <v/>
      </c>
      <c r="L3695" s="0" t="str">
        <f aca="false">IF($A3695="","",INDEX(CARTAO_COMPRAS!$K:$K,INT((ROW()-2)/20)+2))</f>
        <v/>
      </c>
      <c r="M3695" s="0" t="str">
        <f aca="false">IF($A3695="","","Compra no cartão")</f>
        <v/>
      </c>
    </row>
    <row r="3696" customFormat="false" ht="13.5" hidden="false" customHeight="false" outlineLevel="0" collapsed="false">
      <c r="A3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6" s="0" t="str">
        <f aca="false">IF($A3696="","",INDEX(CARTAO_COMPRAS!$C:$C,INT((ROW()-2)/20)+2))</f>
        <v/>
      </c>
      <c r="C3696" s="0" t="str">
        <f aca="false">IF($A3696="","",INDEX(CARTAO_COMPRAS!$D:$D,INT((ROW()-2)/20)+2))</f>
        <v/>
      </c>
      <c r="D3696" s="0" t="str">
        <f aca="false">IF($A3696="","",INDEX(CARTAO_COMPRAS!$E:$E,INT((ROW()-2)/20)+2))</f>
        <v/>
      </c>
      <c r="E3696" s="0" t="str">
        <f aca="false">IF($A3696="","",INDEX(CARTAO_COMPRAS!$H:$H,INT((ROW()-2)/20)+2)+MOD(ROW()-2,20))</f>
        <v/>
      </c>
      <c r="F3696" s="0" t="str">
        <f aca="false">IF($A3696="","",INDEX(CARTAO_COMPRAS!$G:$G,INT((ROW()-2)/20)+2))</f>
        <v/>
      </c>
      <c r="G3696" s="5" t="str">
        <f aca="false">IF($A3696="","",INDEX(CARTAO_COMPRAS!$I:$I,INT((ROW()-2)/20)+2))</f>
        <v/>
      </c>
      <c r="H3696" s="4" t="str">
        <f aca="false">IF($A3696="","",EDATE(INDEX(CARTAO_COMPRAS!$J:$J,INT((ROW()-2)/20)+2),MOD(ROW()-2,20)))</f>
        <v/>
      </c>
      <c r="I3696" s="4" t="str">
        <f aca="false">IF($H3696="","",$H3696-WEEKDAY($H3696,2)+1)</f>
        <v/>
      </c>
      <c r="J3696" s="4" t="str">
        <f aca="false">IF($I3696="","",$I3696+6)</f>
        <v/>
      </c>
      <c r="K3696" s="6" t="str">
        <f aca="false">IF($H3696="","",DATE(YEAR($H3696),MONTH($H3696),1))</f>
        <v/>
      </c>
      <c r="L3696" s="0" t="str">
        <f aca="false">IF($A3696="","",INDEX(CARTAO_COMPRAS!$K:$K,INT((ROW()-2)/20)+2))</f>
        <v/>
      </c>
      <c r="M3696" s="0" t="str">
        <f aca="false">IF($A3696="","","Compra no cartão")</f>
        <v/>
      </c>
    </row>
    <row r="3697" customFormat="false" ht="13.5" hidden="false" customHeight="false" outlineLevel="0" collapsed="false">
      <c r="A3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7" s="0" t="str">
        <f aca="false">IF($A3697="","",INDEX(CARTAO_COMPRAS!$C:$C,INT((ROW()-2)/20)+2))</f>
        <v/>
      </c>
      <c r="C3697" s="0" t="str">
        <f aca="false">IF($A3697="","",INDEX(CARTAO_COMPRAS!$D:$D,INT((ROW()-2)/20)+2))</f>
        <v/>
      </c>
      <c r="D3697" s="0" t="str">
        <f aca="false">IF($A3697="","",INDEX(CARTAO_COMPRAS!$E:$E,INT((ROW()-2)/20)+2))</f>
        <v/>
      </c>
      <c r="E3697" s="0" t="str">
        <f aca="false">IF($A3697="","",INDEX(CARTAO_COMPRAS!$H:$H,INT((ROW()-2)/20)+2)+MOD(ROW()-2,20))</f>
        <v/>
      </c>
      <c r="F3697" s="0" t="str">
        <f aca="false">IF($A3697="","",INDEX(CARTAO_COMPRAS!$G:$G,INT((ROW()-2)/20)+2))</f>
        <v/>
      </c>
      <c r="G3697" s="5" t="str">
        <f aca="false">IF($A3697="","",INDEX(CARTAO_COMPRAS!$I:$I,INT((ROW()-2)/20)+2))</f>
        <v/>
      </c>
      <c r="H3697" s="4" t="str">
        <f aca="false">IF($A3697="","",EDATE(INDEX(CARTAO_COMPRAS!$J:$J,INT((ROW()-2)/20)+2),MOD(ROW()-2,20)))</f>
        <v/>
      </c>
      <c r="I3697" s="4" t="str">
        <f aca="false">IF($H3697="","",$H3697-WEEKDAY($H3697,2)+1)</f>
        <v/>
      </c>
      <c r="J3697" s="4" t="str">
        <f aca="false">IF($I3697="","",$I3697+6)</f>
        <v/>
      </c>
      <c r="K3697" s="6" t="str">
        <f aca="false">IF($H3697="","",DATE(YEAR($H3697),MONTH($H3697),1))</f>
        <v/>
      </c>
      <c r="L3697" s="0" t="str">
        <f aca="false">IF($A3697="","",INDEX(CARTAO_COMPRAS!$K:$K,INT((ROW()-2)/20)+2))</f>
        <v/>
      </c>
      <c r="M3697" s="0" t="str">
        <f aca="false">IF($A3697="","","Compra no cartão")</f>
        <v/>
      </c>
    </row>
    <row r="3698" customFormat="false" ht="13.5" hidden="false" customHeight="false" outlineLevel="0" collapsed="false">
      <c r="A3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8" s="0" t="str">
        <f aca="false">IF($A3698="","",INDEX(CARTAO_COMPRAS!$C:$C,INT((ROW()-2)/20)+2))</f>
        <v/>
      </c>
      <c r="C3698" s="0" t="str">
        <f aca="false">IF($A3698="","",INDEX(CARTAO_COMPRAS!$D:$D,INT((ROW()-2)/20)+2))</f>
        <v/>
      </c>
      <c r="D3698" s="0" t="str">
        <f aca="false">IF($A3698="","",INDEX(CARTAO_COMPRAS!$E:$E,INT((ROW()-2)/20)+2))</f>
        <v/>
      </c>
      <c r="E3698" s="0" t="str">
        <f aca="false">IF($A3698="","",INDEX(CARTAO_COMPRAS!$H:$H,INT((ROW()-2)/20)+2)+MOD(ROW()-2,20))</f>
        <v/>
      </c>
      <c r="F3698" s="0" t="str">
        <f aca="false">IF($A3698="","",INDEX(CARTAO_COMPRAS!$G:$G,INT((ROW()-2)/20)+2))</f>
        <v/>
      </c>
      <c r="G3698" s="5" t="str">
        <f aca="false">IF($A3698="","",INDEX(CARTAO_COMPRAS!$I:$I,INT((ROW()-2)/20)+2))</f>
        <v/>
      </c>
      <c r="H3698" s="4" t="str">
        <f aca="false">IF($A3698="","",EDATE(INDEX(CARTAO_COMPRAS!$J:$J,INT((ROW()-2)/20)+2),MOD(ROW()-2,20)))</f>
        <v/>
      </c>
      <c r="I3698" s="4" t="str">
        <f aca="false">IF($H3698="","",$H3698-WEEKDAY($H3698,2)+1)</f>
        <v/>
      </c>
      <c r="J3698" s="4" t="str">
        <f aca="false">IF($I3698="","",$I3698+6)</f>
        <v/>
      </c>
      <c r="K3698" s="6" t="str">
        <f aca="false">IF($H3698="","",DATE(YEAR($H3698),MONTH($H3698),1))</f>
        <v/>
      </c>
      <c r="L3698" s="0" t="str">
        <f aca="false">IF($A3698="","",INDEX(CARTAO_COMPRAS!$K:$K,INT((ROW()-2)/20)+2))</f>
        <v/>
      </c>
      <c r="M3698" s="0" t="str">
        <f aca="false">IF($A3698="","","Compra no cartão")</f>
        <v/>
      </c>
    </row>
    <row r="3699" customFormat="false" ht="13.5" hidden="false" customHeight="false" outlineLevel="0" collapsed="false">
      <c r="A3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699" s="0" t="str">
        <f aca="false">IF($A3699="","",INDEX(CARTAO_COMPRAS!$C:$C,INT((ROW()-2)/20)+2))</f>
        <v/>
      </c>
      <c r="C3699" s="0" t="str">
        <f aca="false">IF($A3699="","",INDEX(CARTAO_COMPRAS!$D:$D,INT((ROW()-2)/20)+2))</f>
        <v/>
      </c>
      <c r="D3699" s="0" t="str">
        <f aca="false">IF($A3699="","",INDEX(CARTAO_COMPRAS!$E:$E,INT((ROW()-2)/20)+2))</f>
        <v/>
      </c>
      <c r="E3699" s="0" t="str">
        <f aca="false">IF($A3699="","",INDEX(CARTAO_COMPRAS!$H:$H,INT((ROW()-2)/20)+2)+MOD(ROW()-2,20))</f>
        <v/>
      </c>
      <c r="F3699" s="0" t="str">
        <f aca="false">IF($A3699="","",INDEX(CARTAO_COMPRAS!$G:$G,INT((ROW()-2)/20)+2))</f>
        <v/>
      </c>
      <c r="G3699" s="5" t="str">
        <f aca="false">IF($A3699="","",INDEX(CARTAO_COMPRAS!$I:$I,INT((ROW()-2)/20)+2))</f>
        <v/>
      </c>
      <c r="H3699" s="4" t="str">
        <f aca="false">IF($A3699="","",EDATE(INDEX(CARTAO_COMPRAS!$J:$J,INT((ROW()-2)/20)+2),MOD(ROW()-2,20)))</f>
        <v/>
      </c>
      <c r="I3699" s="4" t="str">
        <f aca="false">IF($H3699="","",$H3699-WEEKDAY($H3699,2)+1)</f>
        <v/>
      </c>
      <c r="J3699" s="4" t="str">
        <f aca="false">IF($I3699="","",$I3699+6)</f>
        <v/>
      </c>
      <c r="K3699" s="6" t="str">
        <f aca="false">IF($H3699="","",DATE(YEAR($H3699),MONTH($H3699),1))</f>
        <v/>
      </c>
      <c r="L3699" s="0" t="str">
        <f aca="false">IF($A3699="","",INDEX(CARTAO_COMPRAS!$K:$K,INT((ROW()-2)/20)+2))</f>
        <v/>
      </c>
      <c r="M3699" s="0" t="str">
        <f aca="false">IF($A3699="","","Compra no cartão")</f>
        <v/>
      </c>
    </row>
    <row r="3700" customFormat="false" ht="13.5" hidden="false" customHeight="false" outlineLevel="0" collapsed="false">
      <c r="A3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0" s="0" t="str">
        <f aca="false">IF($A3700="","",INDEX(CARTAO_COMPRAS!$C:$C,INT((ROW()-2)/20)+2))</f>
        <v/>
      </c>
      <c r="C3700" s="0" t="str">
        <f aca="false">IF($A3700="","",INDEX(CARTAO_COMPRAS!$D:$D,INT((ROW()-2)/20)+2))</f>
        <v/>
      </c>
      <c r="D3700" s="0" t="str">
        <f aca="false">IF($A3700="","",INDEX(CARTAO_COMPRAS!$E:$E,INT((ROW()-2)/20)+2))</f>
        <v/>
      </c>
      <c r="E3700" s="0" t="str">
        <f aca="false">IF($A3700="","",INDEX(CARTAO_COMPRAS!$H:$H,INT((ROW()-2)/20)+2)+MOD(ROW()-2,20))</f>
        <v/>
      </c>
      <c r="F3700" s="0" t="str">
        <f aca="false">IF($A3700="","",INDEX(CARTAO_COMPRAS!$G:$G,INT((ROW()-2)/20)+2))</f>
        <v/>
      </c>
      <c r="G3700" s="5" t="str">
        <f aca="false">IF($A3700="","",INDEX(CARTAO_COMPRAS!$I:$I,INT((ROW()-2)/20)+2))</f>
        <v/>
      </c>
      <c r="H3700" s="4" t="str">
        <f aca="false">IF($A3700="","",EDATE(INDEX(CARTAO_COMPRAS!$J:$J,INT((ROW()-2)/20)+2),MOD(ROW()-2,20)))</f>
        <v/>
      </c>
      <c r="I3700" s="4" t="str">
        <f aca="false">IF($H3700="","",$H3700-WEEKDAY($H3700,2)+1)</f>
        <v/>
      </c>
      <c r="J3700" s="4" t="str">
        <f aca="false">IF($I3700="","",$I3700+6)</f>
        <v/>
      </c>
      <c r="K3700" s="6" t="str">
        <f aca="false">IF($H3700="","",DATE(YEAR($H3700),MONTH($H3700),1))</f>
        <v/>
      </c>
      <c r="L3700" s="0" t="str">
        <f aca="false">IF($A3700="","",INDEX(CARTAO_COMPRAS!$K:$K,INT((ROW()-2)/20)+2))</f>
        <v/>
      </c>
      <c r="M3700" s="0" t="str">
        <f aca="false">IF($A3700="","","Compra no cartão")</f>
        <v/>
      </c>
    </row>
    <row r="3701" customFormat="false" ht="13.5" hidden="false" customHeight="false" outlineLevel="0" collapsed="false">
      <c r="A3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1" s="0" t="str">
        <f aca="false">IF($A3701="","",INDEX(CARTAO_COMPRAS!$C:$C,INT((ROW()-2)/20)+2))</f>
        <v/>
      </c>
      <c r="C3701" s="0" t="str">
        <f aca="false">IF($A3701="","",INDEX(CARTAO_COMPRAS!$D:$D,INT((ROW()-2)/20)+2))</f>
        <v/>
      </c>
      <c r="D3701" s="0" t="str">
        <f aca="false">IF($A3701="","",INDEX(CARTAO_COMPRAS!$E:$E,INT((ROW()-2)/20)+2))</f>
        <v/>
      </c>
      <c r="E3701" s="0" t="str">
        <f aca="false">IF($A3701="","",INDEX(CARTAO_COMPRAS!$H:$H,INT((ROW()-2)/20)+2)+MOD(ROW()-2,20))</f>
        <v/>
      </c>
      <c r="F3701" s="0" t="str">
        <f aca="false">IF($A3701="","",INDEX(CARTAO_COMPRAS!$G:$G,INT((ROW()-2)/20)+2))</f>
        <v/>
      </c>
      <c r="G3701" s="5" t="str">
        <f aca="false">IF($A3701="","",INDEX(CARTAO_COMPRAS!$I:$I,INT((ROW()-2)/20)+2))</f>
        <v/>
      </c>
      <c r="H3701" s="4" t="str">
        <f aca="false">IF($A3701="","",EDATE(INDEX(CARTAO_COMPRAS!$J:$J,INT((ROW()-2)/20)+2),MOD(ROW()-2,20)))</f>
        <v/>
      </c>
      <c r="I3701" s="4" t="str">
        <f aca="false">IF($H3701="","",$H3701-WEEKDAY($H3701,2)+1)</f>
        <v/>
      </c>
      <c r="J3701" s="4" t="str">
        <f aca="false">IF($I3701="","",$I3701+6)</f>
        <v/>
      </c>
      <c r="K3701" s="6" t="str">
        <f aca="false">IF($H3701="","",DATE(YEAR($H3701),MONTH($H3701),1))</f>
        <v/>
      </c>
      <c r="L3701" s="0" t="str">
        <f aca="false">IF($A3701="","",INDEX(CARTAO_COMPRAS!$K:$K,INT((ROW()-2)/20)+2))</f>
        <v/>
      </c>
      <c r="M3701" s="0" t="str">
        <f aca="false">IF($A3701="","","Compra no cartão")</f>
        <v/>
      </c>
    </row>
    <row r="3702" customFormat="false" ht="13.5" hidden="false" customHeight="false" outlineLevel="0" collapsed="false">
      <c r="A37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2" s="0" t="str">
        <f aca="false">IF($A3702="","",INDEX(CARTAO_COMPRAS!$C:$C,INT((ROW()-2)/20)+2))</f>
        <v/>
      </c>
      <c r="C3702" s="0" t="str">
        <f aca="false">IF($A3702="","",INDEX(CARTAO_COMPRAS!$D:$D,INT((ROW()-2)/20)+2))</f>
        <v/>
      </c>
      <c r="D3702" s="0" t="str">
        <f aca="false">IF($A3702="","",INDEX(CARTAO_COMPRAS!$E:$E,INT((ROW()-2)/20)+2))</f>
        <v/>
      </c>
      <c r="E3702" s="0" t="str">
        <f aca="false">IF($A3702="","",INDEX(CARTAO_COMPRAS!$H:$H,INT((ROW()-2)/20)+2)+MOD(ROW()-2,20))</f>
        <v/>
      </c>
      <c r="F3702" s="0" t="str">
        <f aca="false">IF($A3702="","",INDEX(CARTAO_COMPRAS!$G:$G,INT((ROW()-2)/20)+2))</f>
        <v/>
      </c>
      <c r="G3702" s="5" t="str">
        <f aca="false">IF($A3702="","",INDEX(CARTAO_COMPRAS!$I:$I,INT((ROW()-2)/20)+2))</f>
        <v/>
      </c>
      <c r="H3702" s="4" t="str">
        <f aca="false">IF($A3702="","",EDATE(INDEX(CARTAO_COMPRAS!$J:$J,INT((ROW()-2)/20)+2),MOD(ROW()-2,20)))</f>
        <v/>
      </c>
      <c r="I3702" s="4" t="str">
        <f aca="false">IF($H3702="","",$H3702-WEEKDAY($H3702,2)+1)</f>
        <v/>
      </c>
      <c r="J3702" s="4" t="str">
        <f aca="false">IF($I3702="","",$I3702+6)</f>
        <v/>
      </c>
      <c r="K3702" s="6" t="str">
        <f aca="false">IF($H3702="","",DATE(YEAR($H3702),MONTH($H3702),1))</f>
        <v/>
      </c>
      <c r="L3702" s="0" t="str">
        <f aca="false">IF($A3702="","",INDEX(CARTAO_COMPRAS!$K:$K,INT((ROW()-2)/20)+2))</f>
        <v/>
      </c>
      <c r="M3702" s="0" t="str">
        <f aca="false">IF($A3702="","","Compra no cartão")</f>
        <v/>
      </c>
    </row>
    <row r="3703" customFormat="false" ht="13.5" hidden="false" customHeight="false" outlineLevel="0" collapsed="false">
      <c r="A3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3" s="0" t="str">
        <f aca="false">IF($A3703="","",INDEX(CARTAO_COMPRAS!$C:$C,INT((ROW()-2)/20)+2))</f>
        <v/>
      </c>
      <c r="C3703" s="0" t="str">
        <f aca="false">IF($A3703="","",INDEX(CARTAO_COMPRAS!$D:$D,INT((ROW()-2)/20)+2))</f>
        <v/>
      </c>
      <c r="D3703" s="0" t="str">
        <f aca="false">IF($A3703="","",INDEX(CARTAO_COMPRAS!$E:$E,INT((ROW()-2)/20)+2))</f>
        <v/>
      </c>
      <c r="E3703" s="0" t="str">
        <f aca="false">IF($A3703="","",INDEX(CARTAO_COMPRAS!$H:$H,INT((ROW()-2)/20)+2)+MOD(ROW()-2,20))</f>
        <v/>
      </c>
      <c r="F3703" s="0" t="str">
        <f aca="false">IF($A3703="","",INDEX(CARTAO_COMPRAS!$G:$G,INT((ROW()-2)/20)+2))</f>
        <v/>
      </c>
      <c r="G3703" s="5" t="str">
        <f aca="false">IF($A3703="","",INDEX(CARTAO_COMPRAS!$I:$I,INT((ROW()-2)/20)+2))</f>
        <v/>
      </c>
      <c r="H3703" s="4" t="str">
        <f aca="false">IF($A3703="","",EDATE(INDEX(CARTAO_COMPRAS!$J:$J,INT((ROW()-2)/20)+2),MOD(ROW()-2,20)))</f>
        <v/>
      </c>
      <c r="I3703" s="4" t="str">
        <f aca="false">IF($H3703="","",$H3703-WEEKDAY($H3703,2)+1)</f>
        <v/>
      </c>
      <c r="J3703" s="4" t="str">
        <f aca="false">IF($I3703="","",$I3703+6)</f>
        <v/>
      </c>
      <c r="K3703" s="6" t="str">
        <f aca="false">IF($H3703="","",DATE(YEAR($H3703),MONTH($H3703),1))</f>
        <v/>
      </c>
      <c r="L3703" s="0" t="str">
        <f aca="false">IF($A3703="","",INDEX(CARTAO_COMPRAS!$K:$K,INT((ROW()-2)/20)+2))</f>
        <v/>
      </c>
      <c r="M3703" s="0" t="str">
        <f aca="false">IF($A3703="","","Compra no cartão")</f>
        <v/>
      </c>
    </row>
    <row r="3704" customFormat="false" ht="13.5" hidden="false" customHeight="false" outlineLevel="0" collapsed="false">
      <c r="A3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4" s="0" t="str">
        <f aca="false">IF($A3704="","",INDEX(CARTAO_COMPRAS!$C:$C,INT((ROW()-2)/20)+2))</f>
        <v/>
      </c>
      <c r="C3704" s="0" t="str">
        <f aca="false">IF($A3704="","",INDEX(CARTAO_COMPRAS!$D:$D,INT((ROW()-2)/20)+2))</f>
        <v/>
      </c>
      <c r="D3704" s="0" t="str">
        <f aca="false">IF($A3704="","",INDEX(CARTAO_COMPRAS!$E:$E,INT((ROW()-2)/20)+2))</f>
        <v/>
      </c>
      <c r="E3704" s="0" t="str">
        <f aca="false">IF($A3704="","",INDEX(CARTAO_COMPRAS!$H:$H,INT((ROW()-2)/20)+2)+MOD(ROW()-2,20))</f>
        <v/>
      </c>
      <c r="F3704" s="0" t="str">
        <f aca="false">IF($A3704="","",INDEX(CARTAO_COMPRAS!$G:$G,INT((ROW()-2)/20)+2))</f>
        <v/>
      </c>
      <c r="G3704" s="5" t="str">
        <f aca="false">IF($A3704="","",INDEX(CARTAO_COMPRAS!$I:$I,INT((ROW()-2)/20)+2))</f>
        <v/>
      </c>
      <c r="H3704" s="4" t="str">
        <f aca="false">IF($A3704="","",EDATE(INDEX(CARTAO_COMPRAS!$J:$J,INT((ROW()-2)/20)+2),MOD(ROW()-2,20)))</f>
        <v/>
      </c>
      <c r="I3704" s="4" t="str">
        <f aca="false">IF($H3704="","",$H3704-WEEKDAY($H3704,2)+1)</f>
        <v/>
      </c>
      <c r="J3704" s="4" t="str">
        <f aca="false">IF($I3704="","",$I3704+6)</f>
        <v/>
      </c>
      <c r="K3704" s="6" t="str">
        <f aca="false">IF($H3704="","",DATE(YEAR($H3704),MONTH($H3704),1))</f>
        <v/>
      </c>
      <c r="L3704" s="0" t="str">
        <f aca="false">IF($A3704="","",INDEX(CARTAO_COMPRAS!$K:$K,INT((ROW()-2)/20)+2))</f>
        <v/>
      </c>
      <c r="M3704" s="0" t="str">
        <f aca="false">IF($A3704="","","Compra no cartão")</f>
        <v/>
      </c>
    </row>
    <row r="3705" customFormat="false" ht="13.5" hidden="false" customHeight="false" outlineLevel="0" collapsed="false">
      <c r="A3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5" s="0" t="str">
        <f aca="false">IF($A3705="","",INDEX(CARTAO_COMPRAS!$C:$C,INT((ROW()-2)/20)+2))</f>
        <v/>
      </c>
      <c r="C3705" s="0" t="str">
        <f aca="false">IF($A3705="","",INDEX(CARTAO_COMPRAS!$D:$D,INT((ROW()-2)/20)+2))</f>
        <v/>
      </c>
      <c r="D3705" s="0" t="str">
        <f aca="false">IF($A3705="","",INDEX(CARTAO_COMPRAS!$E:$E,INT((ROW()-2)/20)+2))</f>
        <v/>
      </c>
      <c r="E3705" s="0" t="str">
        <f aca="false">IF($A3705="","",INDEX(CARTAO_COMPRAS!$H:$H,INT((ROW()-2)/20)+2)+MOD(ROW()-2,20))</f>
        <v/>
      </c>
      <c r="F3705" s="0" t="str">
        <f aca="false">IF($A3705="","",INDEX(CARTAO_COMPRAS!$G:$G,INT((ROW()-2)/20)+2))</f>
        <v/>
      </c>
      <c r="G3705" s="5" t="str">
        <f aca="false">IF($A3705="","",INDEX(CARTAO_COMPRAS!$I:$I,INT((ROW()-2)/20)+2))</f>
        <v/>
      </c>
      <c r="H3705" s="4" t="str">
        <f aca="false">IF($A3705="","",EDATE(INDEX(CARTAO_COMPRAS!$J:$J,INT((ROW()-2)/20)+2),MOD(ROW()-2,20)))</f>
        <v/>
      </c>
      <c r="I3705" s="4" t="str">
        <f aca="false">IF($H3705="","",$H3705-WEEKDAY($H3705,2)+1)</f>
        <v/>
      </c>
      <c r="J3705" s="4" t="str">
        <f aca="false">IF($I3705="","",$I3705+6)</f>
        <v/>
      </c>
      <c r="K3705" s="6" t="str">
        <f aca="false">IF($H3705="","",DATE(YEAR($H3705),MONTH($H3705),1))</f>
        <v/>
      </c>
      <c r="L3705" s="0" t="str">
        <f aca="false">IF($A3705="","",INDEX(CARTAO_COMPRAS!$K:$K,INT((ROW()-2)/20)+2))</f>
        <v/>
      </c>
      <c r="M3705" s="0" t="str">
        <f aca="false">IF($A3705="","","Compra no cartão")</f>
        <v/>
      </c>
    </row>
    <row r="3706" customFormat="false" ht="13.5" hidden="false" customHeight="false" outlineLevel="0" collapsed="false">
      <c r="A3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6" s="0" t="str">
        <f aca="false">IF($A3706="","",INDEX(CARTAO_COMPRAS!$C:$C,INT((ROW()-2)/20)+2))</f>
        <v/>
      </c>
      <c r="C3706" s="0" t="str">
        <f aca="false">IF($A3706="","",INDEX(CARTAO_COMPRAS!$D:$D,INT((ROW()-2)/20)+2))</f>
        <v/>
      </c>
      <c r="D3706" s="0" t="str">
        <f aca="false">IF($A3706="","",INDEX(CARTAO_COMPRAS!$E:$E,INT((ROW()-2)/20)+2))</f>
        <v/>
      </c>
      <c r="E3706" s="0" t="str">
        <f aca="false">IF($A3706="","",INDEX(CARTAO_COMPRAS!$H:$H,INT((ROW()-2)/20)+2)+MOD(ROW()-2,20))</f>
        <v/>
      </c>
      <c r="F3706" s="0" t="str">
        <f aca="false">IF($A3706="","",INDEX(CARTAO_COMPRAS!$G:$G,INT((ROW()-2)/20)+2))</f>
        <v/>
      </c>
      <c r="G3706" s="5" t="str">
        <f aca="false">IF($A3706="","",INDEX(CARTAO_COMPRAS!$I:$I,INT((ROW()-2)/20)+2))</f>
        <v/>
      </c>
      <c r="H3706" s="4" t="str">
        <f aca="false">IF($A3706="","",EDATE(INDEX(CARTAO_COMPRAS!$J:$J,INT((ROW()-2)/20)+2),MOD(ROW()-2,20)))</f>
        <v/>
      </c>
      <c r="I3706" s="4" t="str">
        <f aca="false">IF($H3706="","",$H3706-WEEKDAY($H3706,2)+1)</f>
        <v/>
      </c>
      <c r="J3706" s="4" t="str">
        <f aca="false">IF($I3706="","",$I3706+6)</f>
        <v/>
      </c>
      <c r="K3706" s="6" t="str">
        <f aca="false">IF($H3706="","",DATE(YEAR($H3706),MONTH($H3706),1))</f>
        <v/>
      </c>
      <c r="L3706" s="0" t="str">
        <f aca="false">IF($A3706="","",INDEX(CARTAO_COMPRAS!$K:$K,INT((ROW()-2)/20)+2))</f>
        <v/>
      </c>
      <c r="M3706" s="0" t="str">
        <f aca="false">IF($A3706="","","Compra no cartão")</f>
        <v/>
      </c>
    </row>
    <row r="3707" customFormat="false" ht="13.5" hidden="false" customHeight="false" outlineLevel="0" collapsed="false">
      <c r="A3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7" s="0" t="str">
        <f aca="false">IF($A3707="","",INDEX(CARTAO_COMPRAS!$C:$C,INT((ROW()-2)/20)+2))</f>
        <v/>
      </c>
      <c r="C3707" s="0" t="str">
        <f aca="false">IF($A3707="","",INDEX(CARTAO_COMPRAS!$D:$D,INT((ROW()-2)/20)+2))</f>
        <v/>
      </c>
      <c r="D3707" s="0" t="str">
        <f aca="false">IF($A3707="","",INDEX(CARTAO_COMPRAS!$E:$E,INT((ROW()-2)/20)+2))</f>
        <v/>
      </c>
      <c r="E3707" s="0" t="str">
        <f aca="false">IF($A3707="","",INDEX(CARTAO_COMPRAS!$H:$H,INT((ROW()-2)/20)+2)+MOD(ROW()-2,20))</f>
        <v/>
      </c>
      <c r="F3707" s="0" t="str">
        <f aca="false">IF($A3707="","",INDEX(CARTAO_COMPRAS!$G:$G,INT((ROW()-2)/20)+2))</f>
        <v/>
      </c>
      <c r="G3707" s="5" t="str">
        <f aca="false">IF($A3707="","",INDEX(CARTAO_COMPRAS!$I:$I,INT((ROW()-2)/20)+2))</f>
        <v/>
      </c>
      <c r="H3707" s="4" t="str">
        <f aca="false">IF($A3707="","",EDATE(INDEX(CARTAO_COMPRAS!$J:$J,INT((ROW()-2)/20)+2),MOD(ROW()-2,20)))</f>
        <v/>
      </c>
      <c r="I3707" s="4" t="str">
        <f aca="false">IF($H3707="","",$H3707-WEEKDAY($H3707,2)+1)</f>
        <v/>
      </c>
      <c r="J3707" s="4" t="str">
        <f aca="false">IF($I3707="","",$I3707+6)</f>
        <v/>
      </c>
      <c r="K3707" s="6" t="str">
        <f aca="false">IF($H3707="","",DATE(YEAR($H3707),MONTH($H3707),1))</f>
        <v/>
      </c>
      <c r="L3707" s="0" t="str">
        <f aca="false">IF($A3707="","",INDEX(CARTAO_COMPRAS!$K:$K,INT((ROW()-2)/20)+2))</f>
        <v/>
      </c>
      <c r="M3707" s="0" t="str">
        <f aca="false">IF($A3707="","","Compra no cartão")</f>
        <v/>
      </c>
    </row>
    <row r="3708" customFormat="false" ht="13.5" hidden="false" customHeight="false" outlineLevel="0" collapsed="false">
      <c r="A3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8" s="0" t="str">
        <f aca="false">IF($A3708="","",INDEX(CARTAO_COMPRAS!$C:$C,INT((ROW()-2)/20)+2))</f>
        <v/>
      </c>
      <c r="C3708" s="0" t="str">
        <f aca="false">IF($A3708="","",INDEX(CARTAO_COMPRAS!$D:$D,INT((ROW()-2)/20)+2))</f>
        <v/>
      </c>
      <c r="D3708" s="0" t="str">
        <f aca="false">IF($A3708="","",INDEX(CARTAO_COMPRAS!$E:$E,INT((ROW()-2)/20)+2))</f>
        <v/>
      </c>
      <c r="E3708" s="0" t="str">
        <f aca="false">IF($A3708="","",INDEX(CARTAO_COMPRAS!$H:$H,INT((ROW()-2)/20)+2)+MOD(ROW()-2,20))</f>
        <v/>
      </c>
      <c r="F3708" s="0" t="str">
        <f aca="false">IF($A3708="","",INDEX(CARTAO_COMPRAS!$G:$G,INT((ROW()-2)/20)+2))</f>
        <v/>
      </c>
      <c r="G3708" s="5" t="str">
        <f aca="false">IF($A3708="","",INDEX(CARTAO_COMPRAS!$I:$I,INT((ROW()-2)/20)+2))</f>
        <v/>
      </c>
      <c r="H3708" s="4" t="str">
        <f aca="false">IF($A3708="","",EDATE(INDEX(CARTAO_COMPRAS!$J:$J,INT((ROW()-2)/20)+2),MOD(ROW()-2,20)))</f>
        <v/>
      </c>
      <c r="I3708" s="4" t="str">
        <f aca="false">IF($H3708="","",$H3708-WEEKDAY($H3708,2)+1)</f>
        <v/>
      </c>
      <c r="J3708" s="4" t="str">
        <f aca="false">IF($I3708="","",$I3708+6)</f>
        <v/>
      </c>
      <c r="K3708" s="6" t="str">
        <f aca="false">IF($H3708="","",DATE(YEAR($H3708),MONTH($H3708),1))</f>
        <v/>
      </c>
      <c r="L3708" s="0" t="str">
        <f aca="false">IF($A3708="","",INDEX(CARTAO_COMPRAS!$K:$K,INT((ROW()-2)/20)+2))</f>
        <v/>
      </c>
      <c r="M3708" s="0" t="str">
        <f aca="false">IF($A3708="","","Compra no cartão")</f>
        <v/>
      </c>
    </row>
    <row r="3709" customFormat="false" ht="13.5" hidden="false" customHeight="false" outlineLevel="0" collapsed="false">
      <c r="A3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09" s="0" t="str">
        <f aca="false">IF($A3709="","",INDEX(CARTAO_COMPRAS!$C:$C,INT((ROW()-2)/20)+2))</f>
        <v/>
      </c>
      <c r="C3709" s="0" t="str">
        <f aca="false">IF($A3709="","",INDEX(CARTAO_COMPRAS!$D:$D,INT((ROW()-2)/20)+2))</f>
        <v/>
      </c>
      <c r="D3709" s="0" t="str">
        <f aca="false">IF($A3709="","",INDEX(CARTAO_COMPRAS!$E:$E,INT((ROW()-2)/20)+2))</f>
        <v/>
      </c>
      <c r="E3709" s="0" t="str">
        <f aca="false">IF($A3709="","",INDEX(CARTAO_COMPRAS!$H:$H,INT((ROW()-2)/20)+2)+MOD(ROW()-2,20))</f>
        <v/>
      </c>
      <c r="F3709" s="0" t="str">
        <f aca="false">IF($A3709="","",INDEX(CARTAO_COMPRAS!$G:$G,INT((ROW()-2)/20)+2))</f>
        <v/>
      </c>
      <c r="G3709" s="5" t="str">
        <f aca="false">IF($A3709="","",INDEX(CARTAO_COMPRAS!$I:$I,INT((ROW()-2)/20)+2))</f>
        <v/>
      </c>
      <c r="H3709" s="4" t="str">
        <f aca="false">IF($A3709="","",EDATE(INDEX(CARTAO_COMPRAS!$J:$J,INT((ROW()-2)/20)+2),MOD(ROW()-2,20)))</f>
        <v/>
      </c>
      <c r="I3709" s="4" t="str">
        <f aca="false">IF($H3709="","",$H3709-WEEKDAY($H3709,2)+1)</f>
        <v/>
      </c>
      <c r="J3709" s="4" t="str">
        <f aca="false">IF($I3709="","",$I3709+6)</f>
        <v/>
      </c>
      <c r="K3709" s="6" t="str">
        <f aca="false">IF($H3709="","",DATE(YEAR($H3709),MONTH($H3709),1))</f>
        <v/>
      </c>
      <c r="L3709" s="0" t="str">
        <f aca="false">IF($A3709="","",INDEX(CARTAO_COMPRAS!$K:$K,INT((ROW()-2)/20)+2))</f>
        <v/>
      </c>
      <c r="M3709" s="0" t="str">
        <f aca="false">IF($A3709="","","Compra no cartão")</f>
        <v/>
      </c>
    </row>
    <row r="3710" customFormat="false" ht="13.5" hidden="false" customHeight="false" outlineLevel="0" collapsed="false">
      <c r="A3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0" s="0" t="str">
        <f aca="false">IF($A3710="","",INDEX(CARTAO_COMPRAS!$C:$C,INT((ROW()-2)/20)+2))</f>
        <v/>
      </c>
      <c r="C3710" s="0" t="str">
        <f aca="false">IF($A3710="","",INDEX(CARTAO_COMPRAS!$D:$D,INT((ROW()-2)/20)+2))</f>
        <v/>
      </c>
      <c r="D3710" s="0" t="str">
        <f aca="false">IF($A3710="","",INDEX(CARTAO_COMPRAS!$E:$E,INT((ROW()-2)/20)+2))</f>
        <v/>
      </c>
      <c r="E3710" s="0" t="str">
        <f aca="false">IF($A3710="","",INDEX(CARTAO_COMPRAS!$H:$H,INT((ROW()-2)/20)+2)+MOD(ROW()-2,20))</f>
        <v/>
      </c>
      <c r="F3710" s="0" t="str">
        <f aca="false">IF($A3710="","",INDEX(CARTAO_COMPRAS!$G:$G,INT((ROW()-2)/20)+2))</f>
        <v/>
      </c>
      <c r="G3710" s="5" t="str">
        <f aca="false">IF($A3710="","",INDEX(CARTAO_COMPRAS!$I:$I,INT((ROW()-2)/20)+2))</f>
        <v/>
      </c>
      <c r="H3710" s="4" t="str">
        <f aca="false">IF($A3710="","",EDATE(INDEX(CARTAO_COMPRAS!$J:$J,INT((ROW()-2)/20)+2),MOD(ROW()-2,20)))</f>
        <v/>
      </c>
      <c r="I3710" s="4" t="str">
        <f aca="false">IF($H3710="","",$H3710-WEEKDAY($H3710,2)+1)</f>
        <v/>
      </c>
      <c r="J3710" s="4" t="str">
        <f aca="false">IF($I3710="","",$I3710+6)</f>
        <v/>
      </c>
      <c r="K3710" s="6" t="str">
        <f aca="false">IF($H3710="","",DATE(YEAR($H3710),MONTH($H3710),1))</f>
        <v/>
      </c>
      <c r="L3710" s="0" t="str">
        <f aca="false">IF($A3710="","",INDEX(CARTAO_COMPRAS!$K:$K,INT((ROW()-2)/20)+2))</f>
        <v/>
      </c>
      <c r="M3710" s="0" t="str">
        <f aca="false">IF($A3710="","","Compra no cartão")</f>
        <v/>
      </c>
    </row>
    <row r="3711" customFormat="false" ht="13.5" hidden="false" customHeight="false" outlineLevel="0" collapsed="false">
      <c r="A3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1" s="0" t="str">
        <f aca="false">IF($A3711="","",INDEX(CARTAO_COMPRAS!$C:$C,INT((ROW()-2)/20)+2))</f>
        <v/>
      </c>
      <c r="C3711" s="0" t="str">
        <f aca="false">IF($A3711="","",INDEX(CARTAO_COMPRAS!$D:$D,INT((ROW()-2)/20)+2))</f>
        <v/>
      </c>
      <c r="D3711" s="0" t="str">
        <f aca="false">IF($A3711="","",INDEX(CARTAO_COMPRAS!$E:$E,INT((ROW()-2)/20)+2))</f>
        <v/>
      </c>
      <c r="E3711" s="0" t="str">
        <f aca="false">IF($A3711="","",INDEX(CARTAO_COMPRAS!$H:$H,INT((ROW()-2)/20)+2)+MOD(ROW()-2,20))</f>
        <v/>
      </c>
      <c r="F3711" s="0" t="str">
        <f aca="false">IF($A3711="","",INDEX(CARTAO_COMPRAS!$G:$G,INT((ROW()-2)/20)+2))</f>
        <v/>
      </c>
      <c r="G3711" s="5" t="str">
        <f aca="false">IF($A3711="","",INDEX(CARTAO_COMPRAS!$I:$I,INT((ROW()-2)/20)+2))</f>
        <v/>
      </c>
      <c r="H3711" s="4" t="str">
        <f aca="false">IF($A3711="","",EDATE(INDEX(CARTAO_COMPRAS!$J:$J,INT((ROW()-2)/20)+2),MOD(ROW()-2,20)))</f>
        <v/>
      </c>
      <c r="I3711" s="4" t="str">
        <f aca="false">IF($H3711="","",$H3711-WEEKDAY($H3711,2)+1)</f>
        <v/>
      </c>
      <c r="J3711" s="4" t="str">
        <f aca="false">IF($I3711="","",$I3711+6)</f>
        <v/>
      </c>
      <c r="K3711" s="6" t="str">
        <f aca="false">IF($H3711="","",DATE(YEAR($H3711),MONTH($H3711),1))</f>
        <v/>
      </c>
      <c r="L3711" s="0" t="str">
        <f aca="false">IF($A3711="","",INDEX(CARTAO_COMPRAS!$K:$K,INT((ROW()-2)/20)+2))</f>
        <v/>
      </c>
      <c r="M3711" s="0" t="str">
        <f aca="false">IF($A3711="","","Compra no cartão")</f>
        <v/>
      </c>
    </row>
    <row r="3712" customFormat="false" ht="13.5" hidden="false" customHeight="false" outlineLevel="0" collapsed="false">
      <c r="A3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2" s="0" t="str">
        <f aca="false">IF($A3712="","",INDEX(CARTAO_COMPRAS!$C:$C,INT((ROW()-2)/20)+2))</f>
        <v/>
      </c>
      <c r="C3712" s="0" t="str">
        <f aca="false">IF($A3712="","",INDEX(CARTAO_COMPRAS!$D:$D,INT((ROW()-2)/20)+2))</f>
        <v/>
      </c>
      <c r="D3712" s="0" t="str">
        <f aca="false">IF($A3712="","",INDEX(CARTAO_COMPRAS!$E:$E,INT((ROW()-2)/20)+2))</f>
        <v/>
      </c>
      <c r="E3712" s="0" t="str">
        <f aca="false">IF($A3712="","",INDEX(CARTAO_COMPRAS!$H:$H,INT((ROW()-2)/20)+2)+MOD(ROW()-2,20))</f>
        <v/>
      </c>
      <c r="F3712" s="0" t="str">
        <f aca="false">IF($A3712="","",INDEX(CARTAO_COMPRAS!$G:$G,INT((ROW()-2)/20)+2))</f>
        <v/>
      </c>
      <c r="G3712" s="5" t="str">
        <f aca="false">IF($A3712="","",INDEX(CARTAO_COMPRAS!$I:$I,INT((ROW()-2)/20)+2))</f>
        <v/>
      </c>
      <c r="H3712" s="4" t="str">
        <f aca="false">IF($A3712="","",EDATE(INDEX(CARTAO_COMPRAS!$J:$J,INT((ROW()-2)/20)+2),MOD(ROW()-2,20)))</f>
        <v/>
      </c>
      <c r="I3712" s="4" t="str">
        <f aca="false">IF($H3712="","",$H3712-WEEKDAY($H3712,2)+1)</f>
        <v/>
      </c>
      <c r="J3712" s="4" t="str">
        <f aca="false">IF($I3712="","",$I3712+6)</f>
        <v/>
      </c>
      <c r="K3712" s="6" t="str">
        <f aca="false">IF($H3712="","",DATE(YEAR($H3712),MONTH($H3712),1))</f>
        <v/>
      </c>
      <c r="L3712" s="0" t="str">
        <f aca="false">IF($A3712="","",INDEX(CARTAO_COMPRAS!$K:$K,INT((ROW()-2)/20)+2))</f>
        <v/>
      </c>
      <c r="M3712" s="0" t="str">
        <f aca="false">IF($A3712="","","Compra no cartão")</f>
        <v/>
      </c>
    </row>
    <row r="3713" customFormat="false" ht="13.5" hidden="false" customHeight="false" outlineLevel="0" collapsed="false">
      <c r="A3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3" s="0" t="str">
        <f aca="false">IF($A3713="","",INDEX(CARTAO_COMPRAS!$C:$C,INT((ROW()-2)/20)+2))</f>
        <v/>
      </c>
      <c r="C3713" s="0" t="str">
        <f aca="false">IF($A3713="","",INDEX(CARTAO_COMPRAS!$D:$D,INT((ROW()-2)/20)+2))</f>
        <v/>
      </c>
      <c r="D3713" s="0" t="str">
        <f aca="false">IF($A3713="","",INDEX(CARTAO_COMPRAS!$E:$E,INT((ROW()-2)/20)+2))</f>
        <v/>
      </c>
      <c r="E3713" s="0" t="str">
        <f aca="false">IF($A3713="","",INDEX(CARTAO_COMPRAS!$H:$H,INT((ROW()-2)/20)+2)+MOD(ROW()-2,20))</f>
        <v/>
      </c>
      <c r="F3713" s="0" t="str">
        <f aca="false">IF($A3713="","",INDEX(CARTAO_COMPRAS!$G:$G,INT((ROW()-2)/20)+2))</f>
        <v/>
      </c>
      <c r="G3713" s="5" t="str">
        <f aca="false">IF($A3713="","",INDEX(CARTAO_COMPRAS!$I:$I,INT((ROW()-2)/20)+2))</f>
        <v/>
      </c>
      <c r="H3713" s="4" t="str">
        <f aca="false">IF($A3713="","",EDATE(INDEX(CARTAO_COMPRAS!$J:$J,INT((ROW()-2)/20)+2),MOD(ROW()-2,20)))</f>
        <v/>
      </c>
      <c r="I3713" s="4" t="str">
        <f aca="false">IF($H3713="","",$H3713-WEEKDAY($H3713,2)+1)</f>
        <v/>
      </c>
      <c r="J3713" s="4" t="str">
        <f aca="false">IF($I3713="","",$I3713+6)</f>
        <v/>
      </c>
      <c r="K3713" s="6" t="str">
        <f aca="false">IF($H3713="","",DATE(YEAR($H3713),MONTH($H3713),1))</f>
        <v/>
      </c>
      <c r="L3713" s="0" t="str">
        <f aca="false">IF($A3713="","",INDEX(CARTAO_COMPRAS!$K:$K,INT((ROW()-2)/20)+2))</f>
        <v/>
      </c>
      <c r="M3713" s="0" t="str">
        <f aca="false">IF($A3713="","","Compra no cartão")</f>
        <v/>
      </c>
    </row>
    <row r="3714" customFormat="false" ht="13.5" hidden="false" customHeight="false" outlineLevel="0" collapsed="false">
      <c r="A3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4" s="0" t="str">
        <f aca="false">IF($A3714="","",INDEX(CARTAO_COMPRAS!$C:$C,INT((ROW()-2)/20)+2))</f>
        <v/>
      </c>
      <c r="C3714" s="0" t="str">
        <f aca="false">IF($A3714="","",INDEX(CARTAO_COMPRAS!$D:$D,INT((ROW()-2)/20)+2))</f>
        <v/>
      </c>
      <c r="D3714" s="0" t="str">
        <f aca="false">IF($A3714="","",INDEX(CARTAO_COMPRAS!$E:$E,INT((ROW()-2)/20)+2))</f>
        <v/>
      </c>
      <c r="E3714" s="0" t="str">
        <f aca="false">IF($A3714="","",INDEX(CARTAO_COMPRAS!$H:$H,INT((ROW()-2)/20)+2)+MOD(ROW()-2,20))</f>
        <v/>
      </c>
      <c r="F3714" s="0" t="str">
        <f aca="false">IF($A3714="","",INDEX(CARTAO_COMPRAS!$G:$G,INT((ROW()-2)/20)+2))</f>
        <v/>
      </c>
      <c r="G3714" s="5" t="str">
        <f aca="false">IF($A3714="","",INDEX(CARTAO_COMPRAS!$I:$I,INT((ROW()-2)/20)+2))</f>
        <v/>
      </c>
      <c r="H3714" s="4" t="str">
        <f aca="false">IF($A3714="","",EDATE(INDEX(CARTAO_COMPRAS!$J:$J,INT((ROW()-2)/20)+2),MOD(ROW()-2,20)))</f>
        <v/>
      </c>
      <c r="I3714" s="4" t="str">
        <f aca="false">IF($H3714="","",$H3714-WEEKDAY($H3714,2)+1)</f>
        <v/>
      </c>
      <c r="J3714" s="4" t="str">
        <f aca="false">IF($I3714="","",$I3714+6)</f>
        <v/>
      </c>
      <c r="K3714" s="6" t="str">
        <f aca="false">IF($H3714="","",DATE(YEAR($H3714),MONTH($H3714),1))</f>
        <v/>
      </c>
      <c r="L3714" s="0" t="str">
        <f aca="false">IF($A3714="","",INDEX(CARTAO_COMPRAS!$K:$K,INT((ROW()-2)/20)+2))</f>
        <v/>
      </c>
      <c r="M3714" s="0" t="str">
        <f aca="false">IF($A3714="","","Compra no cartão")</f>
        <v/>
      </c>
    </row>
    <row r="3715" customFormat="false" ht="13.5" hidden="false" customHeight="false" outlineLevel="0" collapsed="false">
      <c r="A3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5" s="0" t="str">
        <f aca="false">IF($A3715="","",INDEX(CARTAO_COMPRAS!$C:$C,INT((ROW()-2)/20)+2))</f>
        <v/>
      </c>
      <c r="C3715" s="0" t="str">
        <f aca="false">IF($A3715="","",INDEX(CARTAO_COMPRAS!$D:$D,INT((ROW()-2)/20)+2))</f>
        <v/>
      </c>
      <c r="D3715" s="0" t="str">
        <f aca="false">IF($A3715="","",INDEX(CARTAO_COMPRAS!$E:$E,INT((ROW()-2)/20)+2))</f>
        <v/>
      </c>
      <c r="E3715" s="0" t="str">
        <f aca="false">IF($A3715="","",INDEX(CARTAO_COMPRAS!$H:$H,INT((ROW()-2)/20)+2)+MOD(ROW()-2,20))</f>
        <v/>
      </c>
      <c r="F3715" s="0" t="str">
        <f aca="false">IF($A3715="","",INDEX(CARTAO_COMPRAS!$G:$G,INT((ROW()-2)/20)+2))</f>
        <v/>
      </c>
      <c r="G3715" s="5" t="str">
        <f aca="false">IF($A3715="","",INDEX(CARTAO_COMPRAS!$I:$I,INT((ROW()-2)/20)+2))</f>
        <v/>
      </c>
      <c r="H3715" s="4" t="str">
        <f aca="false">IF($A3715="","",EDATE(INDEX(CARTAO_COMPRAS!$J:$J,INT((ROW()-2)/20)+2),MOD(ROW()-2,20)))</f>
        <v/>
      </c>
      <c r="I3715" s="4" t="str">
        <f aca="false">IF($H3715="","",$H3715-WEEKDAY($H3715,2)+1)</f>
        <v/>
      </c>
      <c r="J3715" s="4" t="str">
        <f aca="false">IF($I3715="","",$I3715+6)</f>
        <v/>
      </c>
      <c r="K3715" s="6" t="str">
        <f aca="false">IF($H3715="","",DATE(YEAR($H3715),MONTH($H3715),1))</f>
        <v/>
      </c>
      <c r="L3715" s="0" t="str">
        <f aca="false">IF($A3715="","",INDEX(CARTAO_COMPRAS!$K:$K,INT((ROW()-2)/20)+2))</f>
        <v/>
      </c>
      <c r="M3715" s="0" t="str">
        <f aca="false">IF($A3715="","","Compra no cartão")</f>
        <v/>
      </c>
    </row>
    <row r="3716" customFormat="false" ht="13.5" hidden="false" customHeight="false" outlineLevel="0" collapsed="false">
      <c r="A3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6" s="0" t="str">
        <f aca="false">IF($A3716="","",INDEX(CARTAO_COMPRAS!$C:$C,INT((ROW()-2)/20)+2))</f>
        <v/>
      </c>
      <c r="C3716" s="0" t="str">
        <f aca="false">IF($A3716="","",INDEX(CARTAO_COMPRAS!$D:$D,INT((ROW()-2)/20)+2))</f>
        <v/>
      </c>
      <c r="D3716" s="0" t="str">
        <f aca="false">IF($A3716="","",INDEX(CARTAO_COMPRAS!$E:$E,INT((ROW()-2)/20)+2))</f>
        <v/>
      </c>
      <c r="E3716" s="0" t="str">
        <f aca="false">IF($A3716="","",INDEX(CARTAO_COMPRAS!$H:$H,INT((ROW()-2)/20)+2)+MOD(ROW()-2,20))</f>
        <v/>
      </c>
      <c r="F3716" s="0" t="str">
        <f aca="false">IF($A3716="","",INDEX(CARTAO_COMPRAS!$G:$G,INT((ROW()-2)/20)+2))</f>
        <v/>
      </c>
      <c r="G3716" s="5" t="str">
        <f aca="false">IF($A3716="","",INDEX(CARTAO_COMPRAS!$I:$I,INT((ROW()-2)/20)+2))</f>
        <v/>
      </c>
      <c r="H3716" s="4" t="str">
        <f aca="false">IF($A3716="","",EDATE(INDEX(CARTAO_COMPRAS!$J:$J,INT((ROW()-2)/20)+2),MOD(ROW()-2,20)))</f>
        <v/>
      </c>
      <c r="I3716" s="4" t="str">
        <f aca="false">IF($H3716="","",$H3716-WEEKDAY($H3716,2)+1)</f>
        <v/>
      </c>
      <c r="J3716" s="4" t="str">
        <f aca="false">IF($I3716="","",$I3716+6)</f>
        <v/>
      </c>
      <c r="K3716" s="6" t="str">
        <f aca="false">IF($H3716="","",DATE(YEAR($H3716),MONTH($H3716),1))</f>
        <v/>
      </c>
      <c r="L3716" s="0" t="str">
        <f aca="false">IF($A3716="","",INDEX(CARTAO_COMPRAS!$K:$K,INT((ROW()-2)/20)+2))</f>
        <v/>
      </c>
      <c r="M3716" s="0" t="str">
        <f aca="false">IF($A3716="","","Compra no cartão")</f>
        <v/>
      </c>
    </row>
    <row r="3717" customFormat="false" ht="13.5" hidden="false" customHeight="false" outlineLevel="0" collapsed="false">
      <c r="A3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7" s="0" t="str">
        <f aca="false">IF($A3717="","",INDEX(CARTAO_COMPRAS!$C:$C,INT((ROW()-2)/20)+2))</f>
        <v/>
      </c>
      <c r="C3717" s="0" t="str">
        <f aca="false">IF($A3717="","",INDEX(CARTAO_COMPRAS!$D:$D,INT((ROW()-2)/20)+2))</f>
        <v/>
      </c>
      <c r="D3717" s="0" t="str">
        <f aca="false">IF($A3717="","",INDEX(CARTAO_COMPRAS!$E:$E,INT((ROW()-2)/20)+2))</f>
        <v/>
      </c>
      <c r="E3717" s="0" t="str">
        <f aca="false">IF($A3717="","",INDEX(CARTAO_COMPRAS!$H:$H,INT((ROW()-2)/20)+2)+MOD(ROW()-2,20))</f>
        <v/>
      </c>
      <c r="F3717" s="0" t="str">
        <f aca="false">IF($A3717="","",INDEX(CARTAO_COMPRAS!$G:$G,INT((ROW()-2)/20)+2))</f>
        <v/>
      </c>
      <c r="G3717" s="5" t="str">
        <f aca="false">IF($A3717="","",INDEX(CARTAO_COMPRAS!$I:$I,INT((ROW()-2)/20)+2))</f>
        <v/>
      </c>
      <c r="H3717" s="4" t="str">
        <f aca="false">IF($A3717="","",EDATE(INDEX(CARTAO_COMPRAS!$J:$J,INT((ROW()-2)/20)+2),MOD(ROW()-2,20)))</f>
        <v/>
      </c>
      <c r="I3717" s="4" t="str">
        <f aca="false">IF($H3717="","",$H3717-WEEKDAY($H3717,2)+1)</f>
        <v/>
      </c>
      <c r="J3717" s="4" t="str">
        <f aca="false">IF($I3717="","",$I3717+6)</f>
        <v/>
      </c>
      <c r="K3717" s="6" t="str">
        <f aca="false">IF($H3717="","",DATE(YEAR($H3717),MONTH($H3717),1))</f>
        <v/>
      </c>
      <c r="L3717" s="0" t="str">
        <f aca="false">IF($A3717="","",INDEX(CARTAO_COMPRAS!$K:$K,INT((ROW()-2)/20)+2))</f>
        <v/>
      </c>
      <c r="M3717" s="0" t="str">
        <f aca="false">IF($A3717="","","Compra no cartão")</f>
        <v/>
      </c>
    </row>
    <row r="3718" customFormat="false" ht="13.5" hidden="false" customHeight="false" outlineLevel="0" collapsed="false">
      <c r="A3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8" s="0" t="str">
        <f aca="false">IF($A3718="","",INDEX(CARTAO_COMPRAS!$C:$C,INT((ROW()-2)/20)+2))</f>
        <v/>
      </c>
      <c r="C3718" s="0" t="str">
        <f aca="false">IF($A3718="","",INDEX(CARTAO_COMPRAS!$D:$D,INT((ROW()-2)/20)+2))</f>
        <v/>
      </c>
      <c r="D3718" s="0" t="str">
        <f aca="false">IF($A3718="","",INDEX(CARTAO_COMPRAS!$E:$E,INT((ROW()-2)/20)+2))</f>
        <v/>
      </c>
      <c r="E3718" s="0" t="str">
        <f aca="false">IF($A3718="","",INDEX(CARTAO_COMPRAS!$H:$H,INT((ROW()-2)/20)+2)+MOD(ROW()-2,20))</f>
        <v/>
      </c>
      <c r="F3718" s="0" t="str">
        <f aca="false">IF($A3718="","",INDEX(CARTAO_COMPRAS!$G:$G,INT((ROW()-2)/20)+2))</f>
        <v/>
      </c>
      <c r="G3718" s="5" t="str">
        <f aca="false">IF($A3718="","",INDEX(CARTAO_COMPRAS!$I:$I,INT((ROW()-2)/20)+2))</f>
        <v/>
      </c>
      <c r="H3718" s="4" t="str">
        <f aca="false">IF($A3718="","",EDATE(INDEX(CARTAO_COMPRAS!$J:$J,INT((ROW()-2)/20)+2),MOD(ROW()-2,20)))</f>
        <v/>
      </c>
      <c r="I3718" s="4" t="str">
        <f aca="false">IF($H3718="","",$H3718-WEEKDAY($H3718,2)+1)</f>
        <v/>
      </c>
      <c r="J3718" s="4" t="str">
        <f aca="false">IF($I3718="","",$I3718+6)</f>
        <v/>
      </c>
      <c r="K3718" s="6" t="str">
        <f aca="false">IF($H3718="","",DATE(YEAR($H3718),MONTH($H3718),1))</f>
        <v/>
      </c>
      <c r="L3718" s="0" t="str">
        <f aca="false">IF($A3718="","",INDEX(CARTAO_COMPRAS!$K:$K,INT((ROW()-2)/20)+2))</f>
        <v/>
      </c>
      <c r="M3718" s="0" t="str">
        <f aca="false">IF($A3718="","","Compra no cartão")</f>
        <v/>
      </c>
    </row>
    <row r="3719" customFormat="false" ht="13.5" hidden="false" customHeight="false" outlineLevel="0" collapsed="false">
      <c r="A3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19" s="0" t="str">
        <f aca="false">IF($A3719="","",INDEX(CARTAO_COMPRAS!$C:$C,INT((ROW()-2)/20)+2))</f>
        <v/>
      </c>
      <c r="C3719" s="0" t="str">
        <f aca="false">IF($A3719="","",INDEX(CARTAO_COMPRAS!$D:$D,INT((ROW()-2)/20)+2))</f>
        <v/>
      </c>
      <c r="D3719" s="0" t="str">
        <f aca="false">IF($A3719="","",INDEX(CARTAO_COMPRAS!$E:$E,INT((ROW()-2)/20)+2))</f>
        <v/>
      </c>
      <c r="E3719" s="0" t="str">
        <f aca="false">IF($A3719="","",INDEX(CARTAO_COMPRAS!$H:$H,INT((ROW()-2)/20)+2)+MOD(ROW()-2,20))</f>
        <v/>
      </c>
      <c r="F3719" s="0" t="str">
        <f aca="false">IF($A3719="","",INDEX(CARTAO_COMPRAS!$G:$G,INT((ROW()-2)/20)+2))</f>
        <v/>
      </c>
      <c r="G3719" s="5" t="str">
        <f aca="false">IF($A3719="","",INDEX(CARTAO_COMPRAS!$I:$I,INT((ROW()-2)/20)+2))</f>
        <v/>
      </c>
      <c r="H3719" s="4" t="str">
        <f aca="false">IF($A3719="","",EDATE(INDEX(CARTAO_COMPRAS!$J:$J,INT((ROW()-2)/20)+2),MOD(ROW()-2,20)))</f>
        <v/>
      </c>
      <c r="I3719" s="4" t="str">
        <f aca="false">IF($H3719="","",$H3719-WEEKDAY($H3719,2)+1)</f>
        <v/>
      </c>
      <c r="J3719" s="4" t="str">
        <f aca="false">IF($I3719="","",$I3719+6)</f>
        <v/>
      </c>
      <c r="K3719" s="6" t="str">
        <f aca="false">IF($H3719="","",DATE(YEAR($H3719),MONTH($H3719),1))</f>
        <v/>
      </c>
      <c r="L3719" s="0" t="str">
        <f aca="false">IF($A3719="","",INDEX(CARTAO_COMPRAS!$K:$K,INT((ROW()-2)/20)+2))</f>
        <v/>
      </c>
      <c r="M3719" s="0" t="str">
        <f aca="false">IF($A3719="","","Compra no cartão")</f>
        <v/>
      </c>
    </row>
    <row r="3720" customFormat="false" ht="13.5" hidden="false" customHeight="false" outlineLevel="0" collapsed="false">
      <c r="A3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0" s="0" t="str">
        <f aca="false">IF($A3720="","",INDEX(CARTAO_COMPRAS!$C:$C,INT((ROW()-2)/20)+2))</f>
        <v/>
      </c>
      <c r="C3720" s="0" t="str">
        <f aca="false">IF($A3720="","",INDEX(CARTAO_COMPRAS!$D:$D,INT((ROW()-2)/20)+2))</f>
        <v/>
      </c>
      <c r="D3720" s="0" t="str">
        <f aca="false">IF($A3720="","",INDEX(CARTAO_COMPRAS!$E:$E,INT((ROW()-2)/20)+2))</f>
        <v/>
      </c>
      <c r="E3720" s="0" t="str">
        <f aca="false">IF($A3720="","",INDEX(CARTAO_COMPRAS!$H:$H,INT((ROW()-2)/20)+2)+MOD(ROW()-2,20))</f>
        <v/>
      </c>
      <c r="F3720" s="0" t="str">
        <f aca="false">IF($A3720="","",INDEX(CARTAO_COMPRAS!$G:$G,INT((ROW()-2)/20)+2))</f>
        <v/>
      </c>
      <c r="G3720" s="5" t="str">
        <f aca="false">IF($A3720="","",INDEX(CARTAO_COMPRAS!$I:$I,INT((ROW()-2)/20)+2))</f>
        <v/>
      </c>
      <c r="H3720" s="4" t="str">
        <f aca="false">IF($A3720="","",EDATE(INDEX(CARTAO_COMPRAS!$J:$J,INT((ROW()-2)/20)+2),MOD(ROW()-2,20)))</f>
        <v/>
      </c>
      <c r="I3720" s="4" t="str">
        <f aca="false">IF($H3720="","",$H3720-WEEKDAY($H3720,2)+1)</f>
        <v/>
      </c>
      <c r="J3720" s="4" t="str">
        <f aca="false">IF($I3720="","",$I3720+6)</f>
        <v/>
      </c>
      <c r="K3720" s="6" t="str">
        <f aca="false">IF($H3720="","",DATE(YEAR($H3720),MONTH($H3720),1))</f>
        <v/>
      </c>
      <c r="L3720" s="0" t="str">
        <f aca="false">IF($A3720="","",INDEX(CARTAO_COMPRAS!$K:$K,INT((ROW()-2)/20)+2))</f>
        <v/>
      </c>
      <c r="M3720" s="0" t="str">
        <f aca="false">IF($A3720="","","Compra no cartão")</f>
        <v/>
      </c>
    </row>
    <row r="3721" customFormat="false" ht="13.5" hidden="false" customHeight="false" outlineLevel="0" collapsed="false">
      <c r="A3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1" s="0" t="str">
        <f aca="false">IF($A3721="","",INDEX(CARTAO_COMPRAS!$C:$C,INT((ROW()-2)/20)+2))</f>
        <v/>
      </c>
      <c r="C3721" s="0" t="str">
        <f aca="false">IF($A3721="","",INDEX(CARTAO_COMPRAS!$D:$D,INT((ROW()-2)/20)+2))</f>
        <v/>
      </c>
      <c r="D3721" s="0" t="str">
        <f aca="false">IF($A3721="","",INDEX(CARTAO_COMPRAS!$E:$E,INT((ROW()-2)/20)+2))</f>
        <v/>
      </c>
      <c r="E3721" s="0" t="str">
        <f aca="false">IF($A3721="","",INDEX(CARTAO_COMPRAS!$H:$H,INT((ROW()-2)/20)+2)+MOD(ROW()-2,20))</f>
        <v/>
      </c>
      <c r="F3721" s="0" t="str">
        <f aca="false">IF($A3721="","",INDEX(CARTAO_COMPRAS!$G:$G,INT((ROW()-2)/20)+2))</f>
        <v/>
      </c>
      <c r="G3721" s="5" t="str">
        <f aca="false">IF($A3721="","",INDEX(CARTAO_COMPRAS!$I:$I,INT((ROW()-2)/20)+2))</f>
        <v/>
      </c>
      <c r="H3721" s="4" t="str">
        <f aca="false">IF($A3721="","",EDATE(INDEX(CARTAO_COMPRAS!$J:$J,INT((ROW()-2)/20)+2),MOD(ROW()-2,20)))</f>
        <v/>
      </c>
      <c r="I3721" s="4" t="str">
        <f aca="false">IF($H3721="","",$H3721-WEEKDAY($H3721,2)+1)</f>
        <v/>
      </c>
      <c r="J3721" s="4" t="str">
        <f aca="false">IF($I3721="","",$I3721+6)</f>
        <v/>
      </c>
      <c r="K3721" s="6" t="str">
        <f aca="false">IF($H3721="","",DATE(YEAR($H3721),MONTH($H3721),1))</f>
        <v/>
      </c>
      <c r="L3721" s="0" t="str">
        <f aca="false">IF($A3721="","",INDEX(CARTAO_COMPRAS!$K:$K,INT((ROW()-2)/20)+2))</f>
        <v/>
      </c>
      <c r="M3721" s="0" t="str">
        <f aca="false">IF($A3721="","","Compra no cartão")</f>
        <v/>
      </c>
    </row>
    <row r="3722" customFormat="false" ht="13.5" hidden="false" customHeight="false" outlineLevel="0" collapsed="false">
      <c r="A37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2" s="0" t="str">
        <f aca="false">IF($A3722="","",INDEX(CARTAO_COMPRAS!$C:$C,INT((ROW()-2)/20)+2))</f>
        <v/>
      </c>
      <c r="C3722" s="0" t="str">
        <f aca="false">IF($A3722="","",INDEX(CARTAO_COMPRAS!$D:$D,INT((ROW()-2)/20)+2))</f>
        <v/>
      </c>
      <c r="D3722" s="0" t="str">
        <f aca="false">IF($A3722="","",INDEX(CARTAO_COMPRAS!$E:$E,INT((ROW()-2)/20)+2))</f>
        <v/>
      </c>
      <c r="E3722" s="0" t="str">
        <f aca="false">IF($A3722="","",INDEX(CARTAO_COMPRAS!$H:$H,INT((ROW()-2)/20)+2)+MOD(ROW()-2,20))</f>
        <v/>
      </c>
      <c r="F3722" s="0" t="str">
        <f aca="false">IF($A3722="","",INDEX(CARTAO_COMPRAS!$G:$G,INT((ROW()-2)/20)+2))</f>
        <v/>
      </c>
      <c r="G3722" s="5" t="str">
        <f aca="false">IF($A3722="","",INDEX(CARTAO_COMPRAS!$I:$I,INT((ROW()-2)/20)+2))</f>
        <v/>
      </c>
      <c r="H3722" s="4" t="str">
        <f aca="false">IF($A3722="","",EDATE(INDEX(CARTAO_COMPRAS!$J:$J,INT((ROW()-2)/20)+2),MOD(ROW()-2,20)))</f>
        <v/>
      </c>
      <c r="I3722" s="4" t="str">
        <f aca="false">IF($H3722="","",$H3722-WEEKDAY($H3722,2)+1)</f>
        <v/>
      </c>
      <c r="J3722" s="4" t="str">
        <f aca="false">IF($I3722="","",$I3722+6)</f>
        <v/>
      </c>
      <c r="K3722" s="6" t="str">
        <f aca="false">IF($H3722="","",DATE(YEAR($H3722),MONTH($H3722),1))</f>
        <v/>
      </c>
      <c r="L3722" s="0" t="str">
        <f aca="false">IF($A3722="","",INDEX(CARTAO_COMPRAS!$K:$K,INT((ROW()-2)/20)+2))</f>
        <v/>
      </c>
      <c r="M3722" s="0" t="str">
        <f aca="false">IF($A3722="","","Compra no cartão")</f>
        <v/>
      </c>
    </row>
    <row r="3723" customFormat="false" ht="13.5" hidden="false" customHeight="false" outlineLevel="0" collapsed="false">
      <c r="A3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3" s="0" t="str">
        <f aca="false">IF($A3723="","",INDEX(CARTAO_COMPRAS!$C:$C,INT((ROW()-2)/20)+2))</f>
        <v/>
      </c>
      <c r="C3723" s="0" t="str">
        <f aca="false">IF($A3723="","",INDEX(CARTAO_COMPRAS!$D:$D,INT((ROW()-2)/20)+2))</f>
        <v/>
      </c>
      <c r="D3723" s="0" t="str">
        <f aca="false">IF($A3723="","",INDEX(CARTAO_COMPRAS!$E:$E,INT((ROW()-2)/20)+2))</f>
        <v/>
      </c>
      <c r="E3723" s="0" t="str">
        <f aca="false">IF($A3723="","",INDEX(CARTAO_COMPRAS!$H:$H,INT((ROW()-2)/20)+2)+MOD(ROW()-2,20))</f>
        <v/>
      </c>
      <c r="F3723" s="0" t="str">
        <f aca="false">IF($A3723="","",INDEX(CARTAO_COMPRAS!$G:$G,INT((ROW()-2)/20)+2))</f>
        <v/>
      </c>
      <c r="G3723" s="5" t="str">
        <f aca="false">IF($A3723="","",INDEX(CARTAO_COMPRAS!$I:$I,INT((ROW()-2)/20)+2))</f>
        <v/>
      </c>
      <c r="H3723" s="4" t="str">
        <f aca="false">IF($A3723="","",EDATE(INDEX(CARTAO_COMPRAS!$J:$J,INT((ROW()-2)/20)+2),MOD(ROW()-2,20)))</f>
        <v/>
      </c>
      <c r="I3723" s="4" t="str">
        <f aca="false">IF($H3723="","",$H3723-WEEKDAY($H3723,2)+1)</f>
        <v/>
      </c>
      <c r="J3723" s="4" t="str">
        <f aca="false">IF($I3723="","",$I3723+6)</f>
        <v/>
      </c>
      <c r="K3723" s="6" t="str">
        <f aca="false">IF($H3723="","",DATE(YEAR($H3723),MONTH($H3723),1))</f>
        <v/>
      </c>
      <c r="L3723" s="0" t="str">
        <f aca="false">IF($A3723="","",INDEX(CARTAO_COMPRAS!$K:$K,INT((ROW()-2)/20)+2))</f>
        <v/>
      </c>
      <c r="M3723" s="0" t="str">
        <f aca="false">IF($A3723="","","Compra no cartão")</f>
        <v/>
      </c>
    </row>
    <row r="3724" customFormat="false" ht="13.5" hidden="false" customHeight="false" outlineLevel="0" collapsed="false">
      <c r="A3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4" s="0" t="str">
        <f aca="false">IF($A3724="","",INDEX(CARTAO_COMPRAS!$C:$C,INT((ROW()-2)/20)+2))</f>
        <v/>
      </c>
      <c r="C3724" s="0" t="str">
        <f aca="false">IF($A3724="","",INDEX(CARTAO_COMPRAS!$D:$D,INT((ROW()-2)/20)+2))</f>
        <v/>
      </c>
      <c r="D3724" s="0" t="str">
        <f aca="false">IF($A3724="","",INDEX(CARTAO_COMPRAS!$E:$E,INT((ROW()-2)/20)+2))</f>
        <v/>
      </c>
      <c r="E3724" s="0" t="str">
        <f aca="false">IF($A3724="","",INDEX(CARTAO_COMPRAS!$H:$H,INT((ROW()-2)/20)+2)+MOD(ROW()-2,20))</f>
        <v/>
      </c>
      <c r="F3724" s="0" t="str">
        <f aca="false">IF($A3724="","",INDEX(CARTAO_COMPRAS!$G:$G,INT((ROW()-2)/20)+2))</f>
        <v/>
      </c>
      <c r="G3724" s="5" t="str">
        <f aca="false">IF($A3724="","",INDEX(CARTAO_COMPRAS!$I:$I,INT((ROW()-2)/20)+2))</f>
        <v/>
      </c>
      <c r="H3724" s="4" t="str">
        <f aca="false">IF($A3724="","",EDATE(INDEX(CARTAO_COMPRAS!$J:$J,INT((ROW()-2)/20)+2),MOD(ROW()-2,20)))</f>
        <v/>
      </c>
      <c r="I3724" s="4" t="str">
        <f aca="false">IF($H3724="","",$H3724-WEEKDAY($H3724,2)+1)</f>
        <v/>
      </c>
      <c r="J3724" s="4" t="str">
        <f aca="false">IF($I3724="","",$I3724+6)</f>
        <v/>
      </c>
      <c r="K3724" s="6" t="str">
        <f aca="false">IF($H3724="","",DATE(YEAR($H3724),MONTH($H3724),1))</f>
        <v/>
      </c>
      <c r="L3724" s="0" t="str">
        <f aca="false">IF($A3724="","",INDEX(CARTAO_COMPRAS!$K:$K,INT((ROW()-2)/20)+2))</f>
        <v/>
      </c>
      <c r="M3724" s="0" t="str">
        <f aca="false">IF($A3724="","","Compra no cartão")</f>
        <v/>
      </c>
    </row>
    <row r="3725" customFormat="false" ht="13.5" hidden="false" customHeight="false" outlineLevel="0" collapsed="false">
      <c r="A3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5" s="0" t="str">
        <f aca="false">IF($A3725="","",INDEX(CARTAO_COMPRAS!$C:$C,INT((ROW()-2)/20)+2))</f>
        <v/>
      </c>
      <c r="C3725" s="0" t="str">
        <f aca="false">IF($A3725="","",INDEX(CARTAO_COMPRAS!$D:$D,INT((ROW()-2)/20)+2))</f>
        <v/>
      </c>
      <c r="D3725" s="0" t="str">
        <f aca="false">IF($A3725="","",INDEX(CARTAO_COMPRAS!$E:$E,INT((ROW()-2)/20)+2))</f>
        <v/>
      </c>
      <c r="E3725" s="0" t="str">
        <f aca="false">IF($A3725="","",INDEX(CARTAO_COMPRAS!$H:$H,INT((ROW()-2)/20)+2)+MOD(ROW()-2,20))</f>
        <v/>
      </c>
      <c r="F3725" s="0" t="str">
        <f aca="false">IF($A3725="","",INDEX(CARTAO_COMPRAS!$G:$G,INT((ROW()-2)/20)+2))</f>
        <v/>
      </c>
      <c r="G3725" s="5" t="str">
        <f aca="false">IF($A3725="","",INDEX(CARTAO_COMPRAS!$I:$I,INT((ROW()-2)/20)+2))</f>
        <v/>
      </c>
      <c r="H3725" s="4" t="str">
        <f aca="false">IF($A3725="","",EDATE(INDEX(CARTAO_COMPRAS!$J:$J,INT((ROW()-2)/20)+2),MOD(ROW()-2,20)))</f>
        <v/>
      </c>
      <c r="I3725" s="4" t="str">
        <f aca="false">IF($H3725="","",$H3725-WEEKDAY($H3725,2)+1)</f>
        <v/>
      </c>
      <c r="J3725" s="4" t="str">
        <f aca="false">IF($I3725="","",$I3725+6)</f>
        <v/>
      </c>
      <c r="K3725" s="6" t="str">
        <f aca="false">IF($H3725="","",DATE(YEAR($H3725),MONTH($H3725),1))</f>
        <v/>
      </c>
      <c r="L3725" s="0" t="str">
        <f aca="false">IF($A3725="","",INDEX(CARTAO_COMPRAS!$K:$K,INT((ROW()-2)/20)+2))</f>
        <v/>
      </c>
      <c r="M3725" s="0" t="str">
        <f aca="false">IF($A3725="","","Compra no cartão")</f>
        <v/>
      </c>
    </row>
    <row r="3726" customFormat="false" ht="13.5" hidden="false" customHeight="false" outlineLevel="0" collapsed="false">
      <c r="A3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6" s="0" t="str">
        <f aca="false">IF($A3726="","",INDEX(CARTAO_COMPRAS!$C:$C,INT((ROW()-2)/20)+2))</f>
        <v/>
      </c>
      <c r="C3726" s="0" t="str">
        <f aca="false">IF($A3726="","",INDEX(CARTAO_COMPRAS!$D:$D,INT((ROW()-2)/20)+2))</f>
        <v/>
      </c>
      <c r="D3726" s="0" t="str">
        <f aca="false">IF($A3726="","",INDEX(CARTAO_COMPRAS!$E:$E,INT((ROW()-2)/20)+2))</f>
        <v/>
      </c>
      <c r="E3726" s="0" t="str">
        <f aca="false">IF($A3726="","",INDEX(CARTAO_COMPRAS!$H:$H,INT((ROW()-2)/20)+2)+MOD(ROW()-2,20))</f>
        <v/>
      </c>
      <c r="F3726" s="0" t="str">
        <f aca="false">IF($A3726="","",INDEX(CARTAO_COMPRAS!$G:$G,INT((ROW()-2)/20)+2))</f>
        <v/>
      </c>
      <c r="G3726" s="5" t="str">
        <f aca="false">IF($A3726="","",INDEX(CARTAO_COMPRAS!$I:$I,INT((ROW()-2)/20)+2))</f>
        <v/>
      </c>
      <c r="H3726" s="4" t="str">
        <f aca="false">IF($A3726="","",EDATE(INDEX(CARTAO_COMPRAS!$J:$J,INT((ROW()-2)/20)+2),MOD(ROW()-2,20)))</f>
        <v/>
      </c>
      <c r="I3726" s="4" t="str">
        <f aca="false">IF($H3726="","",$H3726-WEEKDAY($H3726,2)+1)</f>
        <v/>
      </c>
      <c r="J3726" s="4" t="str">
        <f aca="false">IF($I3726="","",$I3726+6)</f>
        <v/>
      </c>
      <c r="K3726" s="6" t="str">
        <f aca="false">IF($H3726="","",DATE(YEAR($H3726),MONTH($H3726),1))</f>
        <v/>
      </c>
      <c r="L3726" s="0" t="str">
        <f aca="false">IF($A3726="","",INDEX(CARTAO_COMPRAS!$K:$K,INT((ROW()-2)/20)+2))</f>
        <v/>
      </c>
      <c r="M3726" s="0" t="str">
        <f aca="false">IF($A3726="","","Compra no cartão")</f>
        <v/>
      </c>
    </row>
    <row r="3727" customFormat="false" ht="13.5" hidden="false" customHeight="false" outlineLevel="0" collapsed="false">
      <c r="A3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7" s="0" t="str">
        <f aca="false">IF($A3727="","",INDEX(CARTAO_COMPRAS!$C:$C,INT((ROW()-2)/20)+2))</f>
        <v/>
      </c>
      <c r="C3727" s="0" t="str">
        <f aca="false">IF($A3727="","",INDEX(CARTAO_COMPRAS!$D:$D,INT((ROW()-2)/20)+2))</f>
        <v/>
      </c>
      <c r="D3727" s="0" t="str">
        <f aca="false">IF($A3727="","",INDEX(CARTAO_COMPRAS!$E:$E,INT((ROW()-2)/20)+2))</f>
        <v/>
      </c>
      <c r="E3727" s="0" t="str">
        <f aca="false">IF($A3727="","",INDEX(CARTAO_COMPRAS!$H:$H,INT((ROW()-2)/20)+2)+MOD(ROW()-2,20))</f>
        <v/>
      </c>
      <c r="F3727" s="0" t="str">
        <f aca="false">IF($A3727="","",INDEX(CARTAO_COMPRAS!$G:$G,INT((ROW()-2)/20)+2))</f>
        <v/>
      </c>
      <c r="G3727" s="5" t="str">
        <f aca="false">IF($A3727="","",INDEX(CARTAO_COMPRAS!$I:$I,INT((ROW()-2)/20)+2))</f>
        <v/>
      </c>
      <c r="H3727" s="4" t="str">
        <f aca="false">IF($A3727="","",EDATE(INDEX(CARTAO_COMPRAS!$J:$J,INT((ROW()-2)/20)+2),MOD(ROW()-2,20)))</f>
        <v/>
      </c>
      <c r="I3727" s="4" t="str">
        <f aca="false">IF($H3727="","",$H3727-WEEKDAY($H3727,2)+1)</f>
        <v/>
      </c>
      <c r="J3727" s="4" t="str">
        <f aca="false">IF($I3727="","",$I3727+6)</f>
        <v/>
      </c>
      <c r="K3727" s="6" t="str">
        <f aca="false">IF($H3727="","",DATE(YEAR($H3727),MONTH($H3727),1))</f>
        <v/>
      </c>
      <c r="L3727" s="0" t="str">
        <f aca="false">IF($A3727="","",INDEX(CARTAO_COMPRAS!$K:$K,INT((ROW()-2)/20)+2))</f>
        <v/>
      </c>
      <c r="M3727" s="0" t="str">
        <f aca="false">IF($A3727="","","Compra no cartão")</f>
        <v/>
      </c>
    </row>
    <row r="3728" customFormat="false" ht="13.5" hidden="false" customHeight="false" outlineLevel="0" collapsed="false">
      <c r="A3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8" s="0" t="str">
        <f aca="false">IF($A3728="","",INDEX(CARTAO_COMPRAS!$C:$C,INT((ROW()-2)/20)+2))</f>
        <v/>
      </c>
      <c r="C3728" s="0" t="str">
        <f aca="false">IF($A3728="","",INDEX(CARTAO_COMPRAS!$D:$D,INT((ROW()-2)/20)+2))</f>
        <v/>
      </c>
      <c r="D3728" s="0" t="str">
        <f aca="false">IF($A3728="","",INDEX(CARTAO_COMPRAS!$E:$E,INT((ROW()-2)/20)+2))</f>
        <v/>
      </c>
      <c r="E3728" s="0" t="str">
        <f aca="false">IF($A3728="","",INDEX(CARTAO_COMPRAS!$H:$H,INT((ROW()-2)/20)+2)+MOD(ROW()-2,20))</f>
        <v/>
      </c>
      <c r="F3728" s="0" t="str">
        <f aca="false">IF($A3728="","",INDEX(CARTAO_COMPRAS!$G:$G,INT((ROW()-2)/20)+2))</f>
        <v/>
      </c>
      <c r="G3728" s="5" t="str">
        <f aca="false">IF($A3728="","",INDEX(CARTAO_COMPRAS!$I:$I,INT((ROW()-2)/20)+2))</f>
        <v/>
      </c>
      <c r="H3728" s="4" t="str">
        <f aca="false">IF($A3728="","",EDATE(INDEX(CARTAO_COMPRAS!$J:$J,INT((ROW()-2)/20)+2),MOD(ROW()-2,20)))</f>
        <v/>
      </c>
      <c r="I3728" s="4" t="str">
        <f aca="false">IF($H3728="","",$H3728-WEEKDAY($H3728,2)+1)</f>
        <v/>
      </c>
      <c r="J3728" s="4" t="str">
        <f aca="false">IF($I3728="","",$I3728+6)</f>
        <v/>
      </c>
      <c r="K3728" s="6" t="str">
        <f aca="false">IF($H3728="","",DATE(YEAR($H3728),MONTH($H3728),1))</f>
        <v/>
      </c>
      <c r="L3728" s="0" t="str">
        <f aca="false">IF($A3728="","",INDEX(CARTAO_COMPRAS!$K:$K,INT((ROW()-2)/20)+2))</f>
        <v/>
      </c>
      <c r="M3728" s="0" t="str">
        <f aca="false">IF($A3728="","","Compra no cartão")</f>
        <v/>
      </c>
    </row>
    <row r="3729" customFormat="false" ht="13.5" hidden="false" customHeight="false" outlineLevel="0" collapsed="false">
      <c r="A3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29" s="0" t="str">
        <f aca="false">IF($A3729="","",INDEX(CARTAO_COMPRAS!$C:$C,INT((ROW()-2)/20)+2))</f>
        <v/>
      </c>
      <c r="C3729" s="0" t="str">
        <f aca="false">IF($A3729="","",INDEX(CARTAO_COMPRAS!$D:$D,INT((ROW()-2)/20)+2))</f>
        <v/>
      </c>
      <c r="D3729" s="0" t="str">
        <f aca="false">IF($A3729="","",INDEX(CARTAO_COMPRAS!$E:$E,INT((ROW()-2)/20)+2))</f>
        <v/>
      </c>
      <c r="E3729" s="0" t="str">
        <f aca="false">IF($A3729="","",INDEX(CARTAO_COMPRAS!$H:$H,INT((ROW()-2)/20)+2)+MOD(ROW()-2,20))</f>
        <v/>
      </c>
      <c r="F3729" s="0" t="str">
        <f aca="false">IF($A3729="","",INDEX(CARTAO_COMPRAS!$G:$G,INT((ROW()-2)/20)+2))</f>
        <v/>
      </c>
      <c r="G3729" s="5" t="str">
        <f aca="false">IF($A3729="","",INDEX(CARTAO_COMPRAS!$I:$I,INT((ROW()-2)/20)+2))</f>
        <v/>
      </c>
      <c r="H3729" s="4" t="str">
        <f aca="false">IF($A3729="","",EDATE(INDEX(CARTAO_COMPRAS!$J:$J,INT((ROW()-2)/20)+2),MOD(ROW()-2,20)))</f>
        <v/>
      </c>
      <c r="I3729" s="4" t="str">
        <f aca="false">IF($H3729="","",$H3729-WEEKDAY($H3729,2)+1)</f>
        <v/>
      </c>
      <c r="J3729" s="4" t="str">
        <f aca="false">IF($I3729="","",$I3729+6)</f>
        <v/>
      </c>
      <c r="K3729" s="6" t="str">
        <f aca="false">IF($H3729="","",DATE(YEAR($H3729),MONTH($H3729),1))</f>
        <v/>
      </c>
      <c r="L3729" s="0" t="str">
        <f aca="false">IF($A3729="","",INDEX(CARTAO_COMPRAS!$K:$K,INT((ROW()-2)/20)+2))</f>
        <v/>
      </c>
      <c r="M3729" s="0" t="str">
        <f aca="false">IF($A3729="","","Compra no cartão")</f>
        <v/>
      </c>
    </row>
    <row r="3730" customFormat="false" ht="13.5" hidden="false" customHeight="false" outlineLevel="0" collapsed="false">
      <c r="A3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0" s="0" t="str">
        <f aca="false">IF($A3730="","",INDEX(CARTAO_COMPRAS!$C:$C,INT((ROW()-2)/20)+2))</f>
        <v/>
      </c>
      <c r="C3730" s="0" t="str">
        <f aca="false">IF($A3730="","",INDEX(CARTAO_COMPRAS!$D:$D,INT((ROW()-2)/20)+2))</f>
        <v/>
      </c>
      <c r="D3730" s="0" t="str">
        <f aca="false">IF($A3730="","",INDEX(CARTAO_COMPRAS!$E:$E,INT((ROW()-2)/20)+2))</f>
        <v/>
      </c>
      <c r="E3730" s="0" t="str">
        <f aca="false">IF($A3730="","",INDEX(CARTAO_COMPRAS!$H:$H,INT((ROW()-2)/20)+2)+MOD(ROW()-2,20))</f>
        <v/>
      </c>
      <c r="F3730" s="0" t="str">
        <f aca="false">IF($A3730="","",INDEX(CARTAO_COMPRAS!$G:$G,INT((ROW()-2)/20)+2))</f>
        <v/>
      </c>
      <c r="G3730" s="5" t="str">
        <f aca="false">IF($A3730="","",INDEX(CARTAO_COMPRAS!$I:$I,INT((ROW()-2)/20)+2))</f>
        <v/>
      </c>
      <c r="H3730" s="4" t="str">
        <f aca="false">IF($A3730="","",EDATE(INDEX(CARTAO_COMPRAS!$J:$J,INT((ROW()-2)/20)+2),MOD(ROW()-2,20)))</f>
        <v/>
      </c>
      <c r="I3730" s="4" t="str">
        <f aca="false">IF($H3730="","",$H3730-WEEKDAY($H3730,2)+1)</f>
        <v/>
      </c>
      <c r="J3730" s="4" t="str">
        <f aca="false">IF($I3730="","",$I3730+6)</f>
        <v/>
      </c>
      <c r="K3730" s="6" t="str">
        <f aca="false">IF($H3730="","",DATE(YEAR($H3730),MONTH($H3730),1))</f>
        <v/>
      </c>
      <c r="L3730" s="0" t="str">
        <f aca="false">IF($A3730="","",INDEX(CARTAO_COMPRAS!$K:$K,INT((ROW()-2)/20)+2))</f>
        <v/>
      </c>
      <c r="M3730" s="0" t="str">
        <f aca="false">IF($A3730="","","Compra no cartão")</f>
        <v/>
      </c>
    </row>
    <row r="3731" customFormat="false" ht="13.5" hidden="false" customHeight="false" outlineLevel="0" collapsed="false">
      <c r="A3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1" s="0" t="str">
        <f aca="false">IF($A3731="","",INDEX(CARTAO_COMPRAS!$C:$C,INT((ROW()-2)/20)+2))</f>
        <v/>
      </c>
      <c r="C3731" s="0" t="str">
        <f aca="false">IF($A3731="","",INDEX(CARTAO_COMPRAS!$D:$D,INT((ROW()-2)/20)+2))</f>
        <v/>
      </c>
      <c r="D3731" s="0" t="str">
        <f aca="false">IF($A3731="","",INDEX(CARTAO_COMPRAS!$E:$E,INT((ROW()-2)/20)+2))</f>
        <v/>
      </c>
      <c r="E3731" s="0" t="str">
        <f aca="false">IF($A3731="","",INDEX(CARTAO_COMPRAS!$H:$H,INT((ROW()-2)/20)+2)+MOD(ROW()-2,20))</f>
        <v/>
      </c>
      <c r="F3731" s="0" t="str">
        <f aca="false">IF($A3731="","",INDEX(CARTAO_COMPRAS!$G:$G,INT((ROW()-2)/20)+2))</f>
        <v/>
      </c>
      <c r="G3731" s="5" t="str">
        <f aca="false">IF($A3731="","",INDEX(CARTAO_COMPRAS!$I:$I,INT((ROW()-2)/20)+2))</f>
        <v/>
      </c>
      <c r="H3731" s="4" t="str">
        <f aca="false">IF($A3731="","",EDATE(INDEX(CARTAO_COMPRAS!$J:$J,INT((ROW()-2)/20)+2),MOD(ROW()-2,20)))</f>
        <v/>
      </c>
      <c r="I3731" s="4" t="str">
        <f aca="false">IF($H3731="","",$H3731-WEEKDAY($H3731,2)+1)</f>
        <v/>
      </c>
      <c r="J3731" s="4" t="str">
        <f aca="false">IF($I3731="","",$I3731+6)</f>
        <v/>
      </c>
      <c r="K3731" s="6" t="str">
        <f aca="false">IF($H3731="","",DATE(YEAR($H3731),MONTH($H3731),1))</f>
        <v/>
      </c>
      <c r="L3731" s="0" t="str">
        <f aca="false">IF($A3731="","",INDEX(CARTAO_COMPRAS!$K:$K,INT((ROW()-2)/20)+2))</f>
        <v/>
      </c>
      <c r="M3731" s="0" t="str">
        <f aca="false">IF($A3731="","","Compra no cartão")</f>
        <v/>
      </c>
    </row>
    <row r="3732" customFormat="false" ht="13.5" hidden="false" customHeight="false" outlineLevel="0" collapsed="false">
      <c r="A3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2" s="0" t="str">
        <f aca="false">IF($A3732="","",INDEX(CARTAO_COMPRAS!$C:$C,INT((ROW()-2)/20)+2))</f>
        <v/>
      </c>
      <c r="C3732" s="0" t="str">
        <f aca="false">IF($A3732="","",INDEX(CARTAO_COMPRAS!$D:$D,INT((ROW()-2)/20)+2))</f>
        <v/>
      </c>
      <c r="D3732" s="0" t="str">
        <f aca="false">IF($A3732="","",INDEX(CARTAO_COMPRAS!$E:$E,INT((ROW()-2)/20)+2))</f>
        <v/>
      </c>
      <c r="E3732" s="0" t="str">
        <f aca="false">IF($A3732="","",INDEX(CARTAO_COMPRAS!$H:$H,INT((ROW()-2)/20)+2)+MOD(ROW()-2,20))</f>
        <v/>
      </c>
      <c r="F3732" s="0" t="str">
        <f aca="false">IF($A3732="","",INDEX(CARTAO_COMPRAS!$G:$G,INT((ROW()-2)/20)+2))</f>
        <v/>
      </c>
      <c r="G3732" s="5" t="str">
        <f aca="false">IF($A3732="","",INDEX(CARTAO_COMPRAS!$I:$I,INT((ROW()-2)/20)+2))</f>
        <v/>
      </c>
      <c r="H3732" s="4" t="str">
        <f aca="false">IF($A3732="","",EDATE(INDEX(CARTAO_COMPRAS!$J:$J,INT((ROW()-2)/20)+2),MOD(ROW()-2,20)))</f>
        <v/>
      </c>
      <c r="I3732" s="4" t="str">
        <f aca="false">IF($H3732="","",$H3732-WEEKDAY($H3732,2)+1)</f>
        <v/>
      </c>
      <c r="J3732" s="4" t="str">
        <f aca="false">IF($I3732="","",$I3732+6)</f>
        <v/>
      </c>
      <c r="K3732" s="6" t="str">
        <f aca="false">IF($H3732="","",DATE(YEAR($H3732),MONTH($H3732),1))</f>
        <v/>
      </c>
      <c r="L3732" s="0" t="str">
        <f aca="false">IF($A3732="","",INDEX(CARTAO_COMPRAS!$K:$K,INT((ROW()-2)/20)+2))</f>
        <v/>
      </c>
      <c r="M3732" s="0" t="str">
        <f aca="false">IF($A3732="","","Compra no cartão")</f>
        <v/>
      </c>
    </row>
    <row r="3733" customFormat="false" ht="13.5" hidden="false" customHeight="false" outlineLevel="0" collapsed="false">
      <c r="A3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3" s="0" t="str">
        <f aca="false">IF($A3733="","",INDEX(CARTAO_COMPRAS!$C:$C,INT((ROW()-2)/20)+2))</f>
        <v/>
      </c>
      <c r="C3733" s="0" t="str">
        <f aca="false">IF($A3733="","",INDEX(CARTAO_COMPRAS!$D:$D,INT((ROW()-2)/20)+2))</f>
        <v/>
      </c>
      <c r="D3733" s="0" t="str">
        <f aca="false">IF($A3733="","",INDEX(CARTAO_COMPRAS!$E:$E,INT((ROW()-2)/20)+2))</f>
        <v/>
      </c>
      <c r="E3733" s="0" t="str">
        <f aca="false">IF($A3733="","",INDEX(CARTAO_COMPRAS!$H:$H,INT((ROW()-2)/20)+2)+MOD(ROW()-2,20))</f>
        <v/>
      </c>
      <c r="F3733" s="0" t="str">
        <f aca="false">IF($A3733="","",INDEX(CARTAO_COMPRAS!$G:$G,INT((ROW()-2)/20)+2))</f>
        <v/>
      </c>
      <c r="G3733" s="5" t="str">
        <f aca="false">IF($A3733="","",INDEX(CARTAO_COMPRAS!$I:$I,INT((ROW()-2)/20)+2))</f>
        <v/>
      </c>
      <c r="H3733" s="4" t="str">
        <f aca="false">IF($A3733="","",EDATE(INDEX(CARTAO_COMPRAS!$J:$J,INT((ROW()-2)/20)+2),MOD(ROW()-2,20)))</f>
        <v/>
      </c>
      <c r="I3733" s="4" t="str">
        <f aca="false">IF($H3733="","",$H3733-WEEKDAY($H3733,2)+1)</f>
        <v/>
      </c>
      <c r="J3733" s="4" t="str">
        <f aca="false">IF($I3733="","",$I3733+6)</f>
        <v/>
      </c>
      <c r="K3733" s="6" t="str">
        <f aca="false">IF($H3733="","",DATE(YEAR($H3733),MONTH($H3733),1))</f>
        <v/>
      </c>
      <c r="L3733" s="0" t="str">
        <f aca="false">IF($A3733="","",INDEX(CARTAO_COMPRAS!$K:$K,INT((ROW()-2)/20)+2))</f>
        <v/>
      </c>
      <c r="M3733" s="0" t="str">
        <f aca="false">IF($A3733="","","Compra no cartão")</f>
        <v/>
      </c>
    </row>
    <row r="3734" customFormat="false" ht="13.5" hidden="false" customHeight="false" outlineLevel="0" collapsed="false">
      <c r="A3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4" s="0" t="str">
        <f aca="false">IF($A3734="","",INDEX(CARTAO_COMPRAS!$C:$C,INT((ROW()-2)/20)+2))</f>
        <v/>
      </c>
      <c r="C3734" s="0" t="str">
        <f aca="false">IF($A3734="","",INDEX(CARTAO_COMPRAS!$D:$D,INT((ROW()-2)/20)+2))</f>
        <v/>
      </c>
      <c r="D3734" s="0" t="str">
        <f aca="false">IF($A3734="","",INDEX(CARTAO_COMPRAS!$E:$E,INT((ROW()-2)/20)+2))</f>
        <v/>
      </c>
      <c r="E3734" s="0" t="str">
        <f aca="false">IF($A3734="","",INDEX(CARTAO_COMPRAS!$H:$H,INT((ROW()-2)/20)+2)+MOD(ROW()-2,20))</f>
        <v/>
      </c>
      <c r="F3734" s="0" t="str">
        <f aca="false">IF($A3734="","",INDEX(CARTAO_COMPRAS!$G:$G,INT((ROW()-2)/20)+2))</f>
        <v/>
      </c>
      <c r="G3734" s="5" t="str">
        <f aca="false">IF($A3734="","",INDEX(CARTAO_COMPRAS!$I:$I,INT((ROW()-2)/20)+2))</f>
        <v/>
      </c>
      <c r="H3734" s="4" t="str">
        <f aca="false">IF($A3734="","",EDATE(INDEX(CARTAO_COMPRAS!$J:$J,INT((ROW()-2)/20)+2),MOD(ROW()-2,20)))</f>
        <v/>
      </c>
      <c r="I3734" s="4" t="str">
        <f aca="false">IF($H3734="","",$H3734-WEEKDAY($H3734,2)+1)</f>
        <v/>
      </c>
      <c r="J3734" s="4" t="str">
        <f aca="false">IF($I3734="","",$I3734+6)</f>
        <v/>
      </c>
      <c r="K3734" s="6" t="str">
        <f aca="false">IF($H3734="","",DATE(YEAR($H3734),MONTH($H3734),1))</f>
        <v/>
      </c>
      <c r="L3734" s="0" t="str">
        <f aca="false">IF($A3734="","",INDEX(CARTAO_COMPRAS!$K:$K,INT((ROW()-2)/20)+2))</f>
        <v/>
      </c>
      <c r="M3734" s="0" t="str">
        <f aca="false">IF($A3734="","","Compra no cartão")</f>
        <v/>
      </c>
    </row>
    <row r="3735" customFormat="false" ht="13.5" hidden="false" customHeight="false" outlineLevel="0" collapsed="false">
      <c r="A3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5" s="0" t="str">
        <f aca="false">IF($A3735="","",INDEX(CARTAO_COMPRAS!$C:$C,INT((ROW()-2)/20)+2))</f>
        <v/>
      </c>
      <c r="C3735" s="0" t="str">
        <f aca="false">IF($A3735="","",INDEX(CARTAO_COMPRAS!$D:$D,INT((ROW()-2)/20)+2))</f>
        <v/>
      </c>
      <c r="D3735" s="0" t="str">
        <f aca="false">IF($A3735="","",INDEX(CARTAO_COMPRAS!$E:$E,INT((ROW()-2)/20)+2))</f>
        <v/>
      </c>
      <c r="E3735" s="0" t="str">
        <f aca="false">IF($A3735="","",INDEX(CARTAO_COMPRAS!$H:$H,INT((ROW()-2)/20)+2)+MOD(ROW()-2,20))</f>
        <v/>
      </c>
      <c r="F3735" s="0" t="str">
        <f aca="false">IF($A3735="","",INDEX(CARTAO_COMPRAS!$G:$G,INT((ROW()-2)/20)+2))</f>
        <v/>
      </c>
      <c r="G3735" s="5" t="str">
        <f aca="false">IF($A3735="","",INDEX(CARTAO_COMPRAS!$I:$I,INT((ROW()-2)/20)+2))</f>
        <v/>
      </c>
      <c r="H3735" s="4" t="str">
        <f aca="false">IF($A3735="","",EDATE(INDEX(CARTAO_COMPRAS!$J:$J,INT((ROW()-2)/20)+2),MOD(ROW()-2,20)))</f>
        <v/>
      </c>
      <c r="I3735" s="4" t="str">
        <f aca="false">IF($H3735="","",$H3735-WEEKDAY($H3735,2)+1)</f>
        <v/>
      </c>
      <c r="J3735" s="4" t="str">
        <f aca="false">IF($I3735="","",$I3735+6)</f>
        <v/>
      </c>
      <c r="K3735" s="6" t="str">
        <f aca="false">IF($H3735="","",DATE(YEAR($H3735),MONTH($H3735),1))</f>
        <v/>
      </c>
      <c r="L3735" s="0" t="str">
        <f aca="false">IF($A3735="","",INDEX(CARTAO_COMPRAS!$K:$K,INT((ROW()-2)/20)+2))</f>
        <v/>
      </c>
      <c r="M3735" s="0" t="str">
        <f aca="false">IF($A3735="","","Compra no cartão")</f>
        <v/>
      </c>
    </row>
    <row r="3736" customFormat="false" ht="13.5" hidden="false" customHeight="false" outlineLevel="0" collapsed="false">
      <c r="A3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6" s="0" t="str">
        <f aca="false">IF($A3736="","",INDEX(CARTAO_COMPRAS!$C:$C,INT((ROW()-2)/20)+2))</f>
        <v/>
      </c>
      <c r="C3736" s="0" t="str">
        <f aca="false">IF($A3736="","",INDEX(CARTAO_COMPRAS!$D:$D,INT((ROW()-2)/20)+2))</f>
        <v/>
      </c>
      <c r="D3736" s="0" t="str">
        <f aca="false">IF($A3736="","",INDEX(CARTAO_COMPRAS!$E:$E,INT((ROW()-2)/20)+2))</f>
        <v/>
      </c>
      <c r="E3736" s="0" t="str">
        <f aca="false">IF($A3736="","",INDEX(CARTAO_COMPRAS!$H:$H,INT((ROW()-2)/20)+2)+MOD(ROW()-2,20))</f>
        <v/>
      </c>
      <c r="F3736" s="0" t="str">
        <f aca="false">IF($A3736="","",INDEX(CARTAO_COMPRAS!$G:$G,INT((ROW()-2)/20)+2))</f>
        <v/>
      </c>
      <c r="G3736" s="5" t="str">
        <f aca="false">IF($A3736="","",INDEX(CARTAO_COMPRAS!$I:$I,INT((ROW()-2)/20)+2))</f>
        <v/>
      </c>
      <c r="H3736" s="4" t="str">
        <f aca="false">IF($A3736="","",EDATE(INDEX(CARTAO_COMPRAS!$J:$J,INT((ROW()-2)/20)+2),MOD(ROW()-2,20)))</f>
        <v/>
      </c>
      <c r="I3736" s="4" t="str">
        <f aca="false">IF($H3736="","",$H3736-WEEKDAY($H3736,2)+1)</f>
        <v/>
      </c>
      <c r="J3736" s="4" t="str">
        <f aca="false">IF($I3736="","",$I3736+6)</f>
        <v/>
      </c>
      <c r="K3736" s="6" t="str">
        <f aca="false">IF($H3736="","",DATE(YEAR($H3736),MONTH($H3736),1))</f>
        <v/>
      </c>
      <c r="L3736" s="0" t="str">
        <f aca="false">IF($A3736="","",INDEX(CARTAO_COMPRAS!$K:$K,INT((ROW()-2)/20)+2))</f>
        <v/>
      </c>
      <c r="M3736" s="0" t="str">
        <f aca="false">IF($A3736="","","Compra no cartão")</f>
        <v/>
      </c>
    </row>
    <row r="3737" customFormat="false" ht="13.5" hidden="false" customHeight="false" outlineLevel="0" collapsed="false">
      <c r="A3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7" s="0" t="str">
        <f aca="false">IF($A3737="","",INDEX(CARTAO_COMPRAS!$C:$C,INT((ROW()-2)/20)+2))</f>
        <v/>
      </c>
      <c r="C3737" s="0" t="str">
        <f aca="false">IF($A3737="","",INDEX(CARTAO_COMPRAS!$D:$D,INT((ROW()-2)/20)+2))</f>
        <v/>
      </c>
      <c r="D3737" s="0" t="str">
        <f aca="false">IF($A3737="","",INDEX(CARTAO_COMPRAS!$E:$E,INT((ROW()-2)/20)+2))</f>
        <v/>
      </c>
      <c r="E3737" s="0" t="str">
        <f aca="false">IF($A3737="","",INDEX(CARTAO_COMPRAS!$H:$H,INT((ROW()-2)/20)+2)+MOD(ROW()-2,20))</f>
        <v/>
      </c>
      <c r="F3737" s="0" t="str">
        <f aca="false">IF($A3737="","",INDEX(CARTAO_COMPRAS!$G:$G,INT((ROW()-2)/20)+2))</f>
        <v/>
      </c>
      <c r="G3737" s="5" t="str">
        <f aca="false">IF($A3737="","",INDEX(CARTAO_COMPRAS!$I:$I,INT((ROW()-2)/20)+2))</f>
        <v/>
      </c>
      <c r="H3737" s="4" t="str">
        <f aca="false">IF($A3737="","",EDATE(INDEX(CARTAO_COMPRAS!$J:$J,INT((ROW()-2)/20)+2),MOD(ROW()-2,20)))</f>
        <v/>
      </c>
      <c r="I3737" s="4" t="str">
        <f aca="false">IF($H3737="","",$H3737-WEEKDAY($H3737,2)+1)</f>
        <v/>
      </c>
      <c r="J3737" s="4" t="str">
        <f aca="false">IF($I3737="","",$I3737+6)</f>
        <v/>
      </c>
      <c r="K3737" s="6" t="str">
        <f aca="false">IF($H3737="","",DATE(YEAR($H3737),MONTH($H3737),1))</f>
        <v/>
      </c>
      <c r="L3737" s="0" t="str">
        <f aca="false">IF($A3737="","",INDEX(CARTAO_COMPRAS!$K:$K,INT((ROW()-2)/20)+2))</f>
        <v/>
      </c>
      <c r="M3737" s="0" t="str">
        <f aca="false">IF($A3737="","","Compra no cartão")</f>
        <v/>
      </c>
    </row>
    <row r="3738" customFormat="false" ht="13.5" hidden="false" customHeight="false" outlineLevel="0" collapsed="false">
      <c r="A3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8" s="0" t="str">
        <f aca="false">IF($A3738="","",INDEX(CARTAO_COMPRAS!$C:$C,INT((ROW()-2)/20)+2))</f>
        <v/>
      </c>
      <c r="C3738" s="0" t="str">
        <f aca="false">IF($A3738="","",INDEX(CARTAO_COMPRAS!$D:$D,INT((ROW()-2)/20)+2))</f>
        <v/>
      </c>
      <c r="D3738" s="0" t="str">
        <f aca="false">IF($A3738="","",INDEX(CARTAO_COMPRAS!$E:$E,INT((ROW()-2)/20)+2))</f>
        <v/>
      </c>
      <c r="E3738" s="0" t="str">
        <f aca="false">IF($A3738="","",INDEX(CARTAO_COMPRAS!$H:$H,INT((ROW()-2)/20)+2)+MOD(ROW()-2,20))</f>
        <v/>
      </c>
      <c r="F3738" s="0" t="str">
        <f aca="false">IF($A3738="","",INDEX(CARTAO_COMPRAS!$G:$G,INT((ROW()-2)/20)+2))</f>
        <v/>
      </c>
      <c r="G3738" s="5" t="str">
        <f aca="false">IF($A3738="","",INDEX(CARTAO_COMPRAS!$I:$I,INT((ROW()-2)/20)+2))</f>
        <v/>
      </c>
      <c r="H3738" s="4" t="str">
        <f aca="false">IF($A3738="","",EDATE(INDEX(CARTAO_COMPRAS!$J:$J,INT((ROW()-2)/20)+2),MOD(ROW()-2,20)))</f>
        <v/>
      </c>
      <c r="I3738" s="4" t="str">
        <f aca="false">IF($H3738="","",$H3738-WEEKDAY($H3738,2)+1)</f>
        <v/>
      </c>
      <c r="J3738" s="4" t="str">
        <f aca="false">IF($I3738="","",$I3738+6)</f>
        <v/>
      </c>
      <c r="K3738" s="6" t="str">
        <f aca="false">IF($H3738="","",DATE(YEAR($H3738),MONTH($H3738),1))</f>
        <v/>
      </c>
      <c r="L3738" s="0" t="str">
        <f aca="false">IF($A3738="","",INDEX(CARTAO_COMPRAS!$K:$K,INT((ROW()-2)/20)+2))</f>
        <v/>
      </c>
      <c r="M3738" s="0" t="str">
        <f aca="false">IF($A3738="","","Compra no cartão")</f>
        <v/>
      </c>
    </row>
    <row r="3739" customFormat="false" ht="13.5" hidden="false" customHeight="false" outlineLevel="0" collapsed="false">
      <c r="A3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39" s="0" t="str">
        <f aca="false">IF($A3739="","",INDEX(CARTAO_COMPRAS!$C:$C,INT((ROW()-2)/20)+2))</f>
        <v/>
      </c>
      <c r="C3739" s="0" t="str">
        <f aca="false">IF($A3739="","",INDEX(CARTAO_COMPRAS!$D:$D,INT((ROW()-2)/20)+2))</f>
        <v/>
      </c>
      <c r="D3739" s="0" t="str">
        <f aca="false">IF($A3739="","",INDEX(CARTAO_COMPRAS!$E:$E,INT((ROW()-2)/20)+2))</f>
        <v/>
      </c>
      <c r="E3739" s="0" t="str">
        <f aca="false">IF($A3739="","",INDEX(CARTAO_COMPRAS!$H:$H,INT((ROW()-2)/20)+2)+MOD(ROW()-2,20))</f>
        <v/>
      </c>
      <c r="F3739" s="0" t="str">
        <f aca="false">IF($A3739="","",INDEX(CARTAO_COMPRAS!$G:$G,INT((ROW()-2)/20)+2))</f>
        <v/>
      </c>
      <c r="G3739" s="5" t="str">
        <f aca="false">IF($A3739="","",INDEX(CARTAO_COMPRAS!$I:$I,INT((ROW()-2)/20)+2))</f>
        <v/>
      </c>
      <c r="H3739" s="4" t="str">
        <f aca="false">IF($A3739="","",EDATE(INDEX(CARTAO_COMPRAS!$J:$J,INT((ROW()-2)/20)+2),MOD(ROW()-2,20)))</f>
        <v/>
      </c>
      <c r="I3739" s="4" t="str">
        <f aca="false">IF($H3739="","",$H3739-WEEKDAY($H3739,2)+1)</f>
        <v/>
      </c>
      <c r="J3739" s="4" t="str">
        <f aca="false">IF($I3739="","",$I3739+6)</f>
        <v/>
      </c>
      <c r="K3739" s="6" t="str">
        <f aca="false">IF($H3739="","",DATE(YEAR($H3739),MONTH($H3739),1))</f>
        <v/>
      </c>
      <c r="L3739" s="0" t="str">
        <f aca="false">IF($A3739="","",INDEX(CARTAO_COMPRAS!$K:$K,INT((ROW()-2)/20)+2))</f>
        <v/>
      </c>
      <c r="M3739" s="0" t="str">
        <f aca="false">IF($A3739="","","Compra no cartão")</f>
        <v/>
      </c>
    </row>
    <row r="3740" customFormat="false" ht="13.5" hidden="false" customHeight="false" outlineLevel="0" collapsed="false">
      <c r="A3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0" s="0" t="str">
        <f aca="false">IF($A3740="","",INDEX(CARTAO_COMPRAS!$C:$C,INT((ROW()-2)/20)+2))</f>
        <v/>
      </c>
      <c r="C3740" s="0" t="str">
        <f aca="false">IF($A3740="","",INDEX(CARTAO_COMPRAS!$D:$D,INT((ROW()-2)/20)+2))</f>
        <v/>
      </c>
      <c r="D3740" s="0" t="str">
        <f aca="false">IF($A3740="","",INDEX(CARTAO_COMPRAS!$E:$E,INT((ROW()-2)/20)+2))</f>
        <v/>
      </c>
      <c r="E3740" s="0" t="str">
        <f aca="false">IF($A3740="","",INDEX(CARTAO_COMPRAS!$H:$H,INT((ROW()-2)/20)+2)+MOD(ROW()-2,20))</f>
        <v/>
      </c>
      <c r="F3740" s="0" t="str">
        <f aca="false">IF($A3740="","",INDEX(CARTAO_COMPRAS!$G:$G,INT((ROW()-2)/20)+2))</f>
        <v/>
      </c>
      <c r="G3740" s="5" t="str">
        <f aca="false">IF($A3740="","",INDEX(CARTAO_COMPRAS!$I:$I,INT((ROW()-2)/20)+2))</f>
        <v/>
      </c>
      <c r="H3740" s="4" t="str">
        <f aca="false">IF($A3740="","",EDATE(INDEX(CARTAO_COMPRAS!$J:$J,INT((ROW()-2)/20)+2),MOD(ROW()-2,20)))</f>
        <v/>
      </c>
      <c r="I3740" s="4" t="str">
        <f aca="false">IF($H3740="","",$H3740-WEEKDAY($H3740,2)+1)</f>
        <v/>
      </c>
      <c r="J3740" s="4" t="str">
        <f aca="false">IF($I3740="","",$I3740+6)</f>
        <v/>
      </c>
      <c r="K3740" s="6" t="str">
        <f aca="false">IF($H3740="","",DATE(YEAR($H3740),MONTH($H3740),1))</f>
        <v/>
      </c>
      <c r="L3740" s="0" t="str">
        <f aca="false">IF($A3740="","",INDEX(CARTAO_COMPRAS!$K:$K,INT((ROW()-2)/20)+2))</f>
        <v/>
      </c>
      <c r="M3740" s="0" t="str">
        <f aca="false">IF($A3740="","","Compra no cartão")</f>
        <v/>
      </c>
    </row>
    <row r="3741" customFormat="false" ht="13.5" hidden="false" customHeight="false" outlineLevel="0" collapsed="false">
      <c r="A3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1" s="0" t="str">
        <f aca="false">IF($A3741="","",INDEX(CARTAO_COMPRAS!$C:$C,INT((ROW()-2)/20)+2))</f>
        <v/>
      </c>
      <c r="C3741" s="0" t="str">
        <f aca="false">IF($A3741="","",INDEX(CARTAO_COMPRAS!$D:$D,INT((ROW()-2)/20)+2))</f>
        <v/>
      </c>
      <c r="D3741" s="0" t="str">
        <f aca="false">IF($A3741="","",INDEX(CARTAO_COMPRAS!$E:$E,INT((ROW()-2)/20)+2))</f>
        <v/>
      </c>
      <c r="E3741" s="0" t="str">
        <f aca="false">IF($A3741="","",INDEX(CARTAO_COMPRAS!$H:$H,INT((ROW()-2)/20)+2)+MOD(ROW()-2,20))</f>
        <v/>
      </c>
      <c r="F3741" s="0" t="str">
        <f aca="false">IF($A3741="","",INDEX(CARTAO_COMPRAS!$G:$G,INT((ROW()-2)/20)+2))</f>
        <v/>
      </c>
      <c r="G3741" s="5" t="str">
        <f aca="false">IF($A3741="","",INDEX(CARTAO_COMPRAS!$I:$I,INT((ROW()-2)/20)+2))</f>
        <v/>
      </c>
      <c r="H3741" s="4" t="str">
        <f aca="false">IF($A3741="","",EDATE(INDEX(CARTAO_COMPRAS!$J:$J,INT((ROW()-2)/20)+2),MOD(ROW()-2,20)))</f>
        <v/>
      </c>
      <c r="I3741" s="4" t="str">
        <f aca="false">IF($H3741="","",$H3741-WEEKDAY($H3741,2)+1)</f>
        <v/>
      </c>
      <c r="J3741" s="4" t="str">
        <f aca="false">IF($I3741="","",$I3741+6)</f>
        <v/>
      </c>
      <c r="K3741" s="6" t="str">
        <f aca="false">IF($H3741="","",DATE(YEAR($H3741),MONTH($H3741),1))</f>
        <v/>
      </c>
      <c r="L3741" s="0" t="str">
        <f aca="false">IF($A3741="","",INDEX(CARTAO_COMPRAS!$K:$K,INT((ROW()-2)/20)+2))</f>
        <v/>
      </c>
      <c r="M3741" s="0" t="str">
        <f aca="false">IF($A3741="","","Compra no cartão")</f>
        <v/>
      </c>
    </row>
    <row r="3742" customFormat="false" ht="13.5" hidden="false" customHeight="false" outlineLevel="0" collapsed="false">
      <c r="A37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2" s="0" t="str">
        <f aca="false">IF($A3742="","",INDEX(CARTAO_COMPRAS!$C:$C,INT((ROW()-2)/20)+2))</f>
        <v/>
      </c>
      <c r="C3742" s="0" t="str">
        <f aca="false">IF($A3742="","",INDEX(CARTAO_COMPRAS!$D:$D,INT((ROW()-2)/20)+2))</f>
        <v/>
      </c>
      <c r="D3742" s="0" t="str">
        <f aca="false">IF($A3742="","",INDEX(CARTAO_COMPRAS!$E:$E,INT((ROW()-2)/20)+2))</f>
        <v/>
      </c>
      <c r="E3742" s="0" t="str">
        <f aca="false">IF($A3742="","",INDEX(CARTAO_COMPRAS!$H:$H,INT((ROW()-2)/20)+2)+MOD(ROW()-2,20))</f>
        <v/>
      </c>
      <c r="F3742" s="0" t="str">
        <f aca="false">IF($A3742="","",INDEX(CARTAO_COMPRAS!$G:$G,INT((ROW()-2)/20)+2))</f>
        <v/>
      </c>
      <c r="G3742" s="5" t="str">
        <f aca="false">IF($A3742="","",INDEX(CARTAO_COMPRAS!$I:$I,INT((ROW()-2)/20)+2))</f>
        <v/>
      </c>
      <c r="H3742" s="4" t="str">
        <f aca="false">IF($A3742="","",EDATE(INDEX(CARTAO_COMPRAS!$J:$J,INT((ROW()-2)/20)+2),MOD(ROW()-2,20)))</f>
        <v/>
      </c>
      <c r="I3742" s="4" t="str">
        <f aca="false">IF($H3742="","",$H3742-WEEKDAY($H3742,2)+1)</f>
        <v/>
      </c>
      <c r="J3742" s="4" t="str">
        <f aca="false">IF($I3742="","",$I3742+6)</f>
        <v/>
      </c>
      <c r="K3742" s="6" t="str">
        <f aca="false">IF($H3742="","",DATE(YEAR($H3742),MONTH($H3742),1))</f>
        <v/>
      </c>
      <c r="L3742" s="0" t="str">
        <f aca="false">IF($A3742="","",INDEX(CARTAO_COMPRAS!$K:$K,INT((ROW()-2)/20)+2))</f>
        <v/>
      </c>
      <c r="M3742" s="0" t="str">
        <f aca="false">IF($A3742="","","Compra no cartão")</f>
        <v/>
      </c>
    </row>
    <row r="3743" customFormat="false" ht="13.5" hidden="false" customHeight="false" outlineLevel="0" collapsed="false">
      <c r="A3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3" s="0" t="str">
        <f aca="false">IF($A3743="","",INDEX(CARTAO_COMPRAS!$C:$C,INT((ROW()-2)/20)+2))</f>
        <v/>
      </c>
      <c r="C3743" s="0" t="str">
        <f aca="false">IF($A3743="","",INDEX(CARTAO_COMPRAS!$D:$D,INT((ROW()-2)/20)+2))</f>
        <v/>
      </c>
      <c r="D3743" s="0" t="str">
        <f aca="false">IF($A3743="","",INDEX(CARTAO_COMPRAS!$E:$E,INT((ROW()-2)/20)+2))</f>
        <v/>
      </c>
      <c r="E3743" s="0" t="str">
        <f aca="false">IF($A3743="","",INDEX(CARTAO_COMPRAS!$H:$H,INT((ROW()-2)/20)+2)+MOD(ROW()-2,20))</f>
        <v/>
      </c>
      <c r="F3743" s="0" t="str">
        <f aca="false">IF($A3743="","",INDEX(CARTAO_COMPRAS!$G:$G,INT((ROW()-2)/20)+2))</f>
        <v/>
      </c>
      <c r="G3743" s="5" t="str">
        <f aca="false">IF($A3743="","",INDEX(CARTAO_COMPRAS!$I:$I,INT((ROW()-2)/20)+2))</f>
        <v/>
      </c>
      <c r="H3743" s="4" t="str">
        <f aca="false">IF($A3743="","",EDATE(INDEX(CARTAO_COMPRAS!$J:$J,INT((ROW()-2)/20)+2),MOD(ROW()-2,20)))</f>
        <v/>
      </c>
      <c r="I3743" s="4" t="str">
        <f aca="false">IF($H3743="","",$H3743-WEEKDAY($H3743,2)+1)</f>
        <v/>
      </c>
      <c r="J3743" s="4" t="str">
        <f aca="false">IF($I3743="","",$I3743+6)</f>
        <v/>
      </c>
      <c r="K3743" s="6" t="str">
        <f aca="false">IF($H3743="","",DATE(YEAR($H3743),MONTH($H3743),1))</f>
        <v/>
      </c>
      <c r="L3743" s="0" t="str">
        <f aca="false">IF($A3743="","",INDEX(CARTAO_COMPRAS!$K:$K,INT((ROW()-2)/20)+2))</f>
        <v/>
      </c>
      <c r="M3743" s="0" t="str">
        <f aca="false">IF($A3743="","","Compra no cartão")</f>
        <v/>
      </c>
    </row>
    <row r="3744" customFormat="false" ht="13.5" hidden="false" customHeight="false" outlineLevel="0" collapsed="false">
      <c r="A3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4" s="0" t="str">
        <f aca="false">IF($A3744="","",INDEX(CARTAO_COMPRAS!$C:$C,INT((ROW()-2)/20)+2))</f>
        <v/>
      </c>
      <c r="C3744" s="0" t="str">
        <f aca="false">IF($A3744="","",INDEX(CARTAO_COMPRAS!$D:$D,INT((ROW()-2)/20)+2))</f>
        <v/>
      </c>
      <c r="D3744" s="0" t="str">
        <f aca="false">IF($A3744="","",INDEX(CARTAO_COMPRAS!$E:$E,INT((ROW()-2)/20)+2))</f>
        <v/>
      </c>
      <c r="E3744" s="0" t="str">
        <f aca="false">IF($A3744="","",INDEX(CARTAO_COMPRAS!$H:$H,INT((ROW()-2)/20)+2)+MOD(ROW()-2,20))</f>
        <v/>
      </c>
      <c r="F3744" s="0" t="str">
        <f aca="false">IF($A3744="","",INDEX(CARTAO_COMPRAS!$G:$G,INT((ROW()-2)/20)+2))</f>
        <v/>
      </c>
      <c r="G3744" s="5" t="str">
        <f aca="false">IF($A3744="","",INDEX(CARTAO_COMPRAS!$I:$I,INT((ROW()-2)/20)+2))</f>
        <v/>
      </c>
      <c r="H3744" s="4" t="str">
        <f aca="false">IF($A3744="","",EDATE(INDEX(CARTAO_COMPRAS!$J:$J,INT((ROW()-2)/20)+2),MOD(ROW()-2,20)))</f>
        <v/>
      </c>
      <c r="I3744" s="4" t="str">
        <f aca="false">IF($H3744="","",$H3744-WEEKDAY($H3744,2)+1)</f>
        <v/>
      </c>
      <c r="J3744" s="4" t="str">
        <f aca="false">IF($I3744="","",$I3744+6)</f>
        <v/>
      </c>
      <c r="K3744" s="6" t="str">
        <f aca="false">IF($H3744="","",DATE(YEAR($H3744),MONTH($H3744),1))</f>
        <v/>
      </c>
      <c r="L3744" s="0" t="str">
        <f aca="false">IF($A3744="","",INDEX(CARTAO_COMPRAS!$K:$K,INT((ROW()-2)/20)+2))</f>
        <v/>
      </c>
      <c r="M3744" s="0" t="str">
        <f aca="false">IF($A3744="","","Compra no cartão")</f>
        <v/>
      </c>
    </row>
    <row r="3745" customFormat="false" ht="13.5" hidden="false" customHeight="false" outlineLevel="0" collapsed="false">
      <c r="A3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5" s="0" t="str">
        <f aca="false">IF($A3745="","",INDEX(CARTAO_COMPRAS!$C:$C,INT((ROW()-2)/20)+2))</f>
        <v/>
      </c>
      <c r="C3745" s="0" t="str">
        <f aca="false">IF($A3745="","",INDEX(CARTAO_COMPRAS!$D:$D,INT((ROW()-2)/20)+2))</f>
        <v/>
      </c>
      <c r="D3745" s="0" t="str">
        <f aca="false">IF($A3745="","",INDEX(CARTAO_COMPRAS!$E:$E,INT((ROW()-2)/20)+2))</f>
        <v/>
      </c>
      <c r="E3745" s="0" t="str">
        <f aca="false">IF($A3745="","",INDEX(CARTAO_COMPRAS!$H:$H,INT((ROW()-2)/20)+2)+MOD(ROW()-2,20))</f>
        <v/>
      </c>
      <c r="F3745" s="0" t="str">
        <f aca="false">IF($A3745="","",INDEX(CARTAO_COMPRAS!$G:$G,INT((ROW()-2)/20)+2))</f>
        <v/>
      </c>
      <c r="G3745" s="5" t="str">
        <f aca="false">IF($A3745="","",INDEX(CARTAO_COMPRAS!$I:$I,INT((ROW()-2)/20)+2))</f>
        <v/>
      </c>
      <c r="H3745" s="4" t="str">
        <f aca="false">IF($A3745="","",EDATE(INDEX(CARTAO_COMPRAS!$J:$J,INT((ROW()-2)/20)+2),MOD(ROW()-2,20)))</f>
        <v/>
      </c>
      <c r="I3745" s="4" t="str">
        <f aca="false">IF($H3745="","",$H3745-WEEKDAY($H3745,2)+1)</f>
        <v/>
      </c>
      <c r="J3745" s="4" t="str">
        <f aca="false">IF($I3745="","",$I3745+6)</f>
        <v/>
      </c>
      <c r="K3745" s="6" t="str">
        <f aca="false">IF($H3745="","",DATE(YEAR($H3745),MONTH($H3745),1))</f>
        <v/>
      </c>
      <c r="L3745" s="0" t="str">
        <f aca="false">IF($A3745="","",INDEX(CARTAO_COMPRAS!$K:$K,INT((ROW()-2)/20)+2))</f>
        <v/>
      </c>
      <c r="M3745" s="0" t="str">
        <f aca="false">IF($A3745="","","Compra no cartão")</f>
        <v/>
      </c>
    </row>
    <row r="3746" customFormat="false" ht="13.5" hidden="false" customHeight="false" outlineLevel="0" collapsed="false">
      <c r="A3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6" s="0" t="str">
        <f aca="false">IF($A3746="","",INDEX(CARTAO_COMPRAS!$C:$C,INT((ROW()-2)/20)+2))</f>
        <v/>
      </c>
      <c r="C3746" s="0" t="str">
        <f aca="false">IF($A3746="","",INDEX(CARTAO_COMPRAS!$D:$D,INT((ROW()-2)/20)+2))</f>
        <v/>
      </c>
      <c r="D3746" s="0" t="str">
        <f aca="false">IF($A3746="","",INDEX(CARTAO_COMPRAS!$E:$E,INT((ROW()-2)/20)+2))</f>
        <v/>
      </c>
      <c r="E3746" s="0" t="str">
        <f aca="false">IF($A3746="","",INDEX(CARTAO_COMPRAS!$H:$H,INT((ROW()-2)/20)+2)+MOD(ROW()-2,20))</f>
        <v/>
      </c>
      <c r="F3746" s="0" t="str">
        <f aca="false">IF($A3746="","",INDEX(CARTAO_COMPRAS!$G:$G,INT((ROW()-2)/20)+2))</f>
        <v/>
      </c>
      <c r="G3746" s="5" t="str">
        <f aca="false">IF($A3746="","",INDEX(CARTAO_COMPRAS!$I:$I,INT((ROW()-2)/20)+2))</f>
        <v/>
      </c>
      <c r="H3746" s="4" t="str">
        <f aca="false">IF($A3746="","",EDATE(INDEX(CARTAO_COMPRAS!$J:$J,INT((ROW()-2)/20)+2),MOD(ROW()-2,20)))</f>
        <v/>
      </c>
      <c r="I3746" s="4" t="str">
        <f aca="false">IF($H3746="","",$H3746-WEEKDAY($H3746,2)+1)</f>
        <v/>
      </c>
      <c r="J3746" s="4" t="str">
        <f aca="false">IF($I3746="","",$I3746+6)</f>
        <v/>
      </c>
      <c r="K3746" s="6" t="str">
        <f aca="false">IF($H3746="","",DATE(YEAR($H3746),MONTH($H3746),1))</f>
        <v/>
      </c>
      <c r="L3746" s="0" t="str">
        <f aca="false">IF($A3746="","",INDEX(CARTAO_COMPRAS!$K:$K,INT((ROW()-2)/20)+2))</f>
        <v/>
      </c>
      <c r="M3746" s="0" t="str">
        <f aca="false">IF($A3746="","","Compra no cartão")</f>
        <v/>
      </c>
    </row>
    <row r="3747" customFormat="false" ht="13.5" hidden="false" customHeight="false" outlineLevel="0" collapsed="false">
      <c r="A3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7" s="0" t="str">
        <f aca="false">IF($A3747="","",INDEX(CARTAO_COMPRAS!$C:$C,INT((ROW()-2)/20)+2))</f>
        <v/>
      </c>
      <c r="C3747" s="0" t="str">
        <f aca="false">IF($A3747="","",INDEX(CARTAO_COMPRAS!$D:$D,INT((ROW()-2)/20)+2))</f>
        <v/>
      </c>
      <c r="D3747" s="0" t="str">
        <f aca="false">IF($A3747="","",INDEX(CARTAO_COMPRAS!$E:$E,INT((ROW()-2)/20)+2))</f>
        <v/>
      </c>
      <c r="E3747" s="0" t="str">
        <f aca="false">IF($A3747="","",INDEX(CARTAO_COMPRAS!$H:$H,INT((ROW()-2)/20)+2)+MOD(ROW()-2,20))</f>
        <v/>
      </c>
      <c r="F3747" s="0" t="str">
        <f aca="false">IF($A3747="","",INDEX(CARTAO_COMPRAS!$G:$G,INT((ROW()-2)/20)+2))</f>
        <v/>
      </c>
      <c r="G3747" s="5" t="str">
        <f aca="false">IF($A3747="","",INDEX(CARTAO_COMPRAS!$I:$I,INT((ROW()-2)/20)+2))</f>
        <v/>
      </c>
      <c r="H3747" s="4" t="str">
        <f aca="false">IF($A3747="","",EDATE(INDEX(CARTAO_COMPRAS!$J:$J,INT((ROW()-2)/20)+2),MOD(ROW()-2,20)))</f>
        <v/>
      </c>
      <c r="I3747" s="4" t="str">
        <f aca="false">IF($H3747="","",$H3747-WEEKDAY($H3747,2)+1)</f>
        <v/>
      </c>
      <c r="J3747" s="4" t="str">
        <f aca="false">IF($I3747="","",$I3747+6)</f>
        <v/>
      </c>
      <c r="K3747" s="6" t="str">
        <f aca="false">IF($H3747="","",DATE(YEAR($H3747),MONTH($H3747),1))</f>
        <v/>
      </c>
      <c r="L3747" s="0" t="str">
        <f aca="false">IF($A3747="","",INDEX(CARTAO_COMPRAS!$K:$K,INT((ROW()-2)/20)+2))</f>
        <v/>
      </c>
      <c r="M3747" s="0" t="str">
        <f aca="false">IF($A3747="","","Compra no cartão")</f>
        <v/>
      </c>
    </row>
    <row r="3748" customFormat="false" ht="13.5" hidden="false" customHeight="false" outlineLevel="0" collapsed="false">
      <c r="A3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8" s="0" t="str">
        <f aca="false">IF($A3748="","",INDEX(CARTAO_COMPRAS!$C:$C,INT((ROW()-2)/20)+2))</f>
        <v/>
      </c>
      <c r="C3748" s="0" t="str">
        <f aca="false">IF($A3748="","",INDEX(CARTAO_COMPRAS!$D:$D,INT((ROW()-2)/20)+2))</f>
        <v/>
      </c>
      <c r="D3748" s="0" t="str">
        <f aca="false">IF($A3748="","",INDEX(CARTAO_COMPRAS!$E:$E,INT((ROW()-2)/20)+2))</f>
        <v/>
      </c>
      <c r="E3748" s="0" t="str">
        <f aca="false">IF($A3748="","",INDEX(CARTAO_COMPRAS!$H:$H,INT((ROW()-2)/20)+2)+MOD(ROW()-2,20))</f>
        <v/>
      </c>
      <c r="F3748" s="0" t="str">
        <f aca="false">IF($A3748="","",INDEX(CARTAO_COMPRAS!$G:$G,INT((ROW()-2)/20)+2))</f>
        <v/>
      </c>
      <c r="G3748" s="5" t="str">
        <f aca="false">IF($A3748="","",INDEX(CARTAO_COMPRAS!$I:$I,INT((ROW()-2)/20)+2))</f>
        <v/>
      </c>
      <c r="H3748" s="4" t="str">
        <f aca="false">IF($A3748="","",EDATE(INDEX(CARTAO_COMPRAS!$J:$J,INT((ROW()-2)/20)+2),MOD(ROW()-2,20)))</f>
        <v/>
      </c>
      <c r="I3748" s="4" t="str">
        <f aca="false">IF($H3748="","",$H3748-WEEKDAY($H3748,2)+1)</f>
        <v/>
      </c>
      <c r="J3748" s="4" t="str">
        <f aca="false">IF($I3748="","",$I3748+6)</f>
        <v/>
      </c>
      <c r="K3748" s="6" t="str">
        <f aca="false">IF($H3748="","",DATE(YEAR($H3748),MONTH($H3748),1))</f>
        <v/>
      </c>
      <c r="L3748" s="0" t="str">
        <f aca="false">IF($A3748="","",INDEX(CARTAO_COMPRAS!$K:$K,INT((ROW()-2)/20)+2))</f>
        <v/>
      </c>
      <c r="M3748" s="0" t="str">
        <f aca="false">IF($A3748="","","Compra no cartão")</f>
        <v/>
      </c>
    </row>
    <row r="3749" customFormat="false" ht="13.5" hidden="false" customHeight="false" outlineLevel="0" collapsed="false">
      <c r="A3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49" s="0" t="str">
        <f aca="false">IF($A3749="","",INDEX(CARTAO_COMPRAS!$C:$C,INT((ROW()-2)/20)+2))</f>
        <v/>
      </c>
      <c r="C3749" s="0" t="str">
        <f aca="false">IF($A3749="","",INDEX(CARTAO_COMPRAS!$D:$D,INT((ROW()-2)/20)+2))</f>
        <v/>
      </c>
      <c r="D3749" s="0" t="str">
        <f aca="false">IF($A3749="","",INDEX(CARTAO_COMPRAS!$E:$E,INT((ROW()-2)/20)+2))</f>
        <v/>
      </c>
      <c r="E3749" s="0" t="str">
        <f aca="false">IF($A3749="","",INDEX(CARTAO_COMPRAS!$H:$H,INT((ROW()-2)/20)+2)+MOD(ROW()-2,20))</f>
        <v/>
      </c>
      <c r="F3749" s="0" t="str">
        <f aca="false">IF($A3749="","",INDEX(CARTAO_COMPRAS!$G:$G,INT((ROW()-2)/20)+2))</f>
        <v/>
      </c>
      <c r="G3749" s="5" t="str">
        <f aca="false">IF($A3749="","",INDEX(CARTAO_COMPRAS!$I:$I,INT((ROW()-2)/20)+2))</f>
        <v/>
      </c>
      <c r="H3749" s="4" t="str">
        <f aca="false">IF($A3749="","",EDATE(INDEX(CARTAO_COMPRAS!$J:$J,INT((ROW()-2)/20)+2),MOD(ROW()-2,20)))</f>
        <v/>
      </c>
      <c r="I3749" s="4" t="str">
        <f aca="false">IF($H3749="","",$H3749-WEEKDAY($H3749,2)+1)</f>
        <v/>
      </c>
      <c r="J3749" s="4" t="str">
        <f aca="false">IF($I3749="","",$I3749+6)</f>
        <v/>
      </c>
      <c r="K3749" s="6" t="str">
        <f aca="false">IF($H3749="","",DATE(YEAR($H3749),MONTH($H3749),1))</f>
        <v/>
      </c>
      <c r="L3749" s="0" t="str">
        <f aca="false">IF($A3749="","",INDEX(CARTAO_COMPRAS!$K:$K,INT((ROW()-2)/20)+2))</f>
        <v/>
      </c>
      <c r="M3749" s="0" t="str">
        <f aca="false">IF($A3749="","","Compra no cartão")</f>
        <v/>
      </c>
    </row>
    <row r="3750" customFormat="false" ht="13.5" hidden="false" customHeight="false" outlineLevel="0" collapsed="false">
      <c r="A3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0" s="0" t="str">
        <f aca="false">IF($A3750="","",INDEX(CARTAO_COMPRAS!$C:$C,INT((ROW()-2)/20)+2))</f>
        <v/>
      </c>
      <c r="C3750" s="0" t="str">
        <f aca="false">IF($A3750="","",INDEX(CARTAO_COMPRAS!$D:$D,INT((ROW()-2)/20)+2))</f>
        <v/>
      </c>
      <c r="D3750" s="0" t="str">
        <f aca="false">IF($A3750="","",INDEX(CARTAO_COMPRAS!$E:$E,INT((ROW()-2)/20)+2))</f>
        <v/>
      </c>
      <c r="E3750" s="0" t="str">
        <f aca="false">IF($A3750="","",INDEX(CARTAO_COMPRAS!$H:$H,INT((ROW()-2)/20)+2)+MOD(ROW()-2,20))</f>
        <v/>
      </c>
      <c r="F3750" s="0" t="str">
        <f aca="false">IF($A3750="","",INDEX(CARTAO_COMPRAS!$G:$G,INT((ROW()-2)/20)+2))</f>
        <v/>
      </c>
      <c r="G3750" s="5" t="str">
        <f aca="false">IF($A3750="","",INDEX(CARTAO_COMPRAS!$I:$I,INT((ROW()-2)/20)+2))</f>
        <v/>
      </c>
      <c r="H3750" s="4" t="str">
        <f aca="false">IF($A3750="","",EDATE(INDEX(CARTAO_COMPRAS!$J:$J,INT((ROW()-2)/20)+2),MOD(ROW()-2,20)))</f>
        <v/>
      </c>
      <c r="I3750" s="4" t="str">
        <f aca="false">IF($H3750="","",$H3750-WEEKDAY($H3750,2)+1)</f>
        <v/>
      </c>
      <c r="J3750" s="4" t="str">
        <f aca="false">IF($I3750="","",$I3750+6)</f>
        <v/>
      </c>
      <c r="K3750" s="6" t="str">
        <f aca="false">IF($H3750="","",DATE(YEAR($H3750),MONTH($H3750),1))</f>
        <v/>
      </c>
      <c r="L3750" s="0" t="str">
        <f aca="false">IF($A3750="","",INDEX(CARTAO_COMPRAS!$K:$K,INT((ROW()-2)/20)+2))</f>
        <v/>
      </c>
      <c r="M3750" s="0" t="str">
        <f aca="false">IF($A3750="","","Compra no cartão")</f>
        <v/>
      </c>
    </row>
    <row r="3751" customFormat="false" ht="13.5" hidden="false" customHeight="false" outlineLevel="0" collapsed="false">
      <c r="A3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1" s="0" t="str">
        <f aca="false">IF($A3751="","",INDEX(CARTAO_COMPRAS!$C:$C,INT((ROW()-2)/20)+2))</f>
        <v/>
      </c>
      <c r="C3751" s="0" t="str">
        <f aca="false">IF($A3751="","",INDEX(CARTAO_COMPRAS!$D:$D,INT((ROW()-2)/20)+2))</f>
        <v/>
      </c>
      <c r="D3751" s="0" t="str">
        <f aca="false">IF($A3751="","",INDEX(CARTAO_COMPRAS!$E:$E,INT((ROW()-2)/20)+2))</f>
        <v/>
      </c>
      <c r="E3751" s="0" t="str">
        <f aca="false">IF($A3751="","",INDEX(CARTAO_COMPRAS!$H:$H,INT((ROW()-2)/20)+2)+MOD(ROW()-2,20))</f>
        <v/>
      </c>
      <c r="F3751" s="0" t="str">
        <f aca="false">IF($A3751="","",INDEX(CARTAO_COMPRAS!$G:$G,INT((ROW()-2)/20)+2))</f>
        <v/>
      </c>
      <c r="G3751" s="5" t="str">
        <f aca="false">IF($A3751="","",INDEX(CARTAO_COMPRAS!$I:$I,INT((ROW()-2)/20)+2))</f>
        <v/>
      </c>
      <c r="H3751" s="4" t="str">
        <f aca="false">IF($A3751="","",EDATE(INDEX(CARTAO_COMPRAS!$J:$J,INT((ROW()-2)/20)+2),MOD(ROW()-2,20)))</f>
        <v/>
      </c>
      <c r="I3751" s="4" t="str">
        <f aca="false">IF($H3751="","",$H3751-WEEKDAY($H3751,2)+1)</f>
        <v/>
      </c>
      <c r="J3751" s="4" t="str">
        <f aca="false">IF($I3751="","",$I3751+6)</f>
        <v/>
      </c>
      <c r="K3751" s="6" t="str">
        <f aca="false">IF($H3751="","",DATE(YEAR($H3751),MONTH($H3751),1))</f>
        <v/>
      </c>
      <c r="L3751" s="0" t="str">
        <f aca="false">IF($A3751="","",INDEX(CARTAO_COMPRAS!$K:$K,INT((ROW()-2)/20)+2))</f>
        <v/>
      </c>
      <c r="M3751" s="0" t="str">
        <f aca="false">IF($A3751="","","Compra no cartão")</f>
        <v/>
      </c>
    </row>
    <row r="3752" customFormat="false" ht="13.5" hidden="false" customHeight="false" outlineLevel="0" collapsed="false">
      <c r="A3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2" s="0" t="str">
        <f aca="false">IF($A3752="","",INDEX(CARTAO_COMPRAS!$C:$C,INT((ROW()-2)/20)+2))</f>
        <v/>
      </c>
      <c r="C3752" s="0" t="str">
        <f aca="false">IF($A3752="","",INDEX(CARTAO_COMPRAS!$D:$D,INT((ROW()-2)/20)+2))</f>
        <v/>
      </c>
      <c r="D3752" s="0" t="str">
        <f aca="false">IF($A3752="","",INDEX(CARTAO_COMPRAS!$E:$E,INT((ROW()-2)/20)+2))</f>
        <v/>
      </c>
      <c r="E3752" s="0" t="str">
        <f aca="false">IF($A3752="","",INDEX(CARTAO_COMPRAS!$H:$H,INT((ROW()-2)/20)+2)+MOD(ROW()-2,20))</f>
        <v/>
      </c>
      <c r="F3752" s="0" t="str">
        <f aca="false">IF($A3752="","",INDEX(CARTAO_COMPRAS!$G:$G,INT((ROW()-2)/20)+2))</f>
        <v/>
      </c>
      <c r="G3752" s="5" t="str">
        <f aca="false">IF($A3752="","",INDEX(CARTAO_COMPRAS!$I:$I,INT((ROW()-2)/20)+2))</f>
        <v/>
      </c>
      <c r="H3752" s="4" t="str">
        <f aca="false">IF($A3752="","",EDATE(INDEX(CARTAO_COMPRAS!$J:$J,INT((ROW()-2)/20)+2),MOD(ROW()-2,20)))</f>
        <v/>
      </c>
      <c r="I3752" s="4" t="str">
        <f aca="false">IF($H3752="","",$H3752-WEEKDAY($H3752,2)+1)</f>
        <v/>
      </c>
      <c r="J3752" s="4" t="str">
        <f aca="false">IF($I3752="","",$I3752+6)</f>
        <v/>
      </c>
      <c r="K3752" s="6" t="str">
        <f aca="false">IF($H3752="","",DATE(YEAR($H3752),MONTH($H3752),1))</f>
        <v/>
      </c>
      <c r="L3752" s="0" t="str">
        <f aca="false">IF($A3752="","",INDEX(CARTAO_COMPRAS!$K:$K,INT((ROW()-2)/20)+2))</f>
        <v/>
      </c>
      <c r="M3752" s="0" t="str">
        <f aca="false">IF($A3752="","","Compra no cartão")</f>
        <v/>
      </c>
    </row>
    <row r="3753" customFormat="false" ht="13.5" hidden="false" customHeight="false" outlineLevel="0" collapsed="false">
      <c r="A3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3" s="0" t="str">
        <f aca="false">IF($A3753="","",INDEX(CARTAO_COMPRAS!$C:$C,INT((ROW()-2)/20)+2))</f>
        <v/>
      </c>
      <c r="C3753" s="0" t="str">
        <f aca="false">IF($A3753="","",INDEX(CARTAO_COMPRAS!$D:$D,INT((ROW()-2)/20)+2))</f>
        <v/>
      </c>
      <c r="D3753" s="0" t="str">
        <f aca="false">IF($A3753="","",INDEX(CARTAO_COMPRAS!$E:$E,INT((ROW()-2)/20)+2))</f>
        <v/>
      </c>
      <c r="E3753" s="0" t="str">
        <f aca="false">IF($A3753="","",INDEX(CARTAO_COMPRAS!$H:$H,INT((ROW()-2)/20)+2)+MOD(ROW()-2,20))</f>
        <v/>
      </c>
      <c r="F3753" s="0" t="str">
        <f aca="false">IF($A3753="","",INDEX(CARTAO_COMPRAS!$G:$G,INT((ROW()-2)/20)+2))</f>
        <v/>
      </c>
      <c r="G3753" s="5" t="str">
        <f aca="false">IF($A3753="","",INDEX(CARTAO_COMPRAS!$I:$I,INT((ROW()-2)/20)+2))</f>
        <v/>
      </c>
      <c r="H3753" s="4" t="str">
        <f aca="false">IF($A3753="","",EDATE(INDEX(CARTAO_COMPRAS!$J:$J,INT((ROW()-2)/20)+2),MOD(ROW()-2,20)))</f>
        <v/>
      </c>
      <c r="I3753" s="4" t="str">
        <f aca="false">IF($H3753="","",$H3753-WEEKDAY($H3753,2)+1)</f>
        <v/>
      </c>
      <c r="J3753" s="4" t="str">
        <f aca="false">IF($I3753="","",$I3753+6)</f>
        <v/>
      </c>
      <c r="K3753" s="6" t="str">
        <f aca="false">IF($H3753="","",DATE(YEAR($H3753),MONTH($H3753),1))</f>
        <v/>
      </c>
      <c r="L3753" s="0" t="str">
        <f aca="false">IF($A3753="","",INDEX(CARTAO_COMPRAS!$K:$K,INT((ROW()-2)/20)+2))</f>
        <v/>
      </c>
      <c r="M3753" s="0" t="str">
        <f aca="false">IF($A3753="","","Compra no cartão")</f>
        <v/>
      </c>
    </row>
    <row r="3754" customFormat="false" ht="13.5" hidden="false" customHeight="false" outlineLevel="0" collapsed="false">
      <c r="A3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4" s="0" t="str">
        <f aca="false">IF($A3754="","",INDEX(CARTAO_COMPRAS!$C:$C,INT((ROW()-2)/20)+2))</f>
        <v/>
      </c>
      <c r="C3754" s="0" t="str">
        <f aca="false">IF($A3754="","",INDEX(CARTAO_COMPRAS!$D:$D,INT((ROW()-2)/20)+2))</f>
        <v/>
      </c>
      <c r="D3754" s="0" t="str">
        <f aca="false">IF($A3754="","",INDEX(CARTAO_COMPRAS!$E:$E,INT((ROW()-2)/20)+2))</f>
        <v/>
      </c>
      <c r="E3754" s="0" t="str">
        <f aca="false">IF($A3754="","",INDEX(CARTAO_COMPRAS!$H:$H,INT((ROW()-2)/20)+2)+MOD(ROW()-2,20))</f>
        <v/>
      </c>
      <c r="F3754" s="0" t="str">
        <f aca="false">IF($A3754="","",INDEX(CARTAO_COMPRAS!$G:$G,INT((ROW()-2)/20)+2))</f>
        <v/>
      </c>
      <c r="G3754" s="5" t="str">
        <f aca="false">IF($A3754="","",INDEX(CARTAO_COMPRAS!$I:$I,INT((ROW()-2)/20)+2))</f>
        <v/>
      </c>
      <c r="H3754" s="4" t="str">
        <f aca="false">IF($A3754="","",EDATE(INDEX(CARTAO_COMPRAS!$J:$J,INT((ROW()-2)/20)+2),MOD(ROW()-2,20)))</f>
        <v/>
      </c>
      <c r="I3754" s="4" t="str">
        <f aca="false">IF($H3754="","",$H3754-WEEKDAY($H3754,2)+1)</f>
        <v/>
      </c>
      <c r="J3754" s="4" t="str">
        <f aca="false">IF($I3754="","",$I3754+6)</f>
        <v/>
      </c>
      <c r="K3754" s="6" t="str">
        <f aca="false">IF($H3754="","",DATE(YEAR($H3754),MONTH($H3754),1))</f>
        <v/>
      </c>
      <c r="L3754" s="0" t="str">
        <f aca="false">IF($A3754="","",INDEX(CARTAO_COMPRAS!$K:$K,INT((ROW()-2)/20)+2))</f>
        <v/>
      </c>
      <c r="M3754" s="0" t="str">
        <f aca="false">IF($A3754="","","Compra no cartão")</f>
        <v/>
      </c>
    </row>
    <row r="3755" customFormat="false" ht="13.5" hidden="false" customHeight="false" outlineLevel="0" collapsed="false">
      <c r="A3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5" s="0" t="str">
        <f aca="false">IF($A3755="","",INDEX(CARTAO_COMPRAS!$C:$C,INT((ROW()-2)/20)+2))</f>
        <v/>
      </c>
      <c r="C3755" s="0" t="str">
        <f aca="false">IF($A3755="","",INDEX(CARTAO_COMPRAS!$D:$D,INT((ROW()-2)/20)+2))</f>
        <v/>
      </c>
      <c r="D3755" s="0" t="str">
        <f aca="false">IF($A3755="","",INDEX(CARTAO_COMPRAS!$E:$E,INT((ROW()-2)/20)+2))</f>
        <v/>
      </c>
      <c r="E3755" s="0" t="str">
        <f aca="false">IF($A3755="","",INDEX(CARTAO_COMPRAS!$H:$H,INT((ROW()-2)/20)+2)+MOD(ROW()-2,20))</f>
        <v/>
      </c>
      <c r="F3755" s="0" t="str">
        <f aca="false">IF($A3755="","",INDEX(CARTAO_COMPRAS!$G:$G,INT((ROW()-2)/20)+2))</f>
        <v/>
      </c>
      <c r="G3755" s="5" t="str">
        <f aca="false">IF($A3755="","",INDEX(CARTAO_COMPRAS!$I:$I,INT((ROW()-2)/20)+2))</f>
        <v/>
      </c>
      <c r="H3755" s="4" t="str">
        <f aca="false">IF($A3755="","",EDATE(INDEX(CARTAO_COMPRAS!$J:$J,INT((ROW()-2)/20)+2),MOD(ROW()-2,20)))</f>
        <v/>
      </c>
      <c r="I3755" s="4" t="str">
        <f aca="false">IF($H3755="","",$H3755-WEEKDAY($H3755,2)+1)</f>
        <v/>
      </c>
      <c r="J3755" s="4" t="str">
        <f aca="false">IF($I3755="","",$I3755+6)</f>
        <v/>
      </c>
      <c r="K3755" s="6" t="str">
        <f aca="false">IF($H3755="","",DATE(YEAR($H3755),MONTH($H3755),1))</f>
        <v/>
      </c>
      <c r="L3755" s="0" t="str">
        <f aca="false">IF($A3755="","",INDEX(CARTAO_COMPRAS!$K:$K,INT((ROW()-2)/20)+2))</f>
        <v/>
      </c>
      <c r="M3755" s="0" t="str">
        <f aca="false">IF($A3755="","","Compra no cartão")</f>
        <v/>
      </c>
    </row>
    <row r="3756" customFormat="false" ht="13.5" hidden="false" customHeight="false" outlineLevel="0" collapsed="false">
      <c r="A3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6" s="0" t="str">
        <f aca="false">IF($A3756="","",INDEX(CARTAO_COMPRAS!$C:$C,INT((ROW()-2)/20)+2))</f>
        <v/>
      </c>
      <c r="C3756" s="0" t="str">
        <f aca="false">IF($A3756="","",INDEX(CARTAO_COMPRAS!$D:$D,INT((ROW()-2)/20)+2))</f>
        <v/>
      </c>
      <c r="D3756" s="0" t="str">
        <f aca="false">IF($A3756="","",INDEX(CARTAO_COMPRAS!$E:$E,INT((ROW()-2)/20)+2))</f>
        <v/>
      </c>
      <c r="E3756" s="0" t="str">
        <f aca="false">IF($A3756="","",INDEX(CARTAO_COMPRAS!$H:$H,INT((ROW()-2)/20)+2)+MOD(ROW()-2,20))</f>
        <v/>
      </c>
      <c r="F3756" s="0" t="str">
        <f aca="false">IF($A3756="","",INDEX(CARTAO_COMPRAS!$G:$G,INT((ROW()-2)/20)+2))</f>
        <v/>
      </c>
      <c r="G3756" s="5" t="str">
        <f aca="false">IF($A3756="","",INDEX(CARTAO_COMPRAS!$I:$I,INT((ROW()-2)/20)+2))</f>
        <v/>
      </c>
      <c r="H3756" s="4" t="str">
        <f aca="false">IF($A3756="","",EDATE(INDEX(CARTAO_COMPRAS!$J:$J,INT((ROW()-2)/20)+2),MOD(ROW()-2,20)))</f>
        <v/>
      </c>
      <c r="I3756" s="4" t="str">
        <f aca="false">IF($H3756="","",$H3756-WEEKDAY($H3756,2)+1)</f>
        <v/>
      </c>
      <c r="J3756" s="4" t="str">
        <f aca="false">IF($I3756="","",$I3756+6)</f>
        <v/>
      </c>
      <c r="K3756" s="6" t="str">
        <f aca="false">IF($H3756="","",DATE(YEAR($H3756),MONTH($H3756),1))</f>
        <v/>
      </c>
      <c r="L3756" s="0" t="str">
        <f aca="false">IF($A3756="","",INDEX(CARTAO_COMPRAS!$K:$K,INT((ROW()-2)/20)+2))</f>
        <v/>
      </c>
      <c r="M3756" s="0" t="str">
        <f aca="false">IF($A3756="","","Compra no cartão")</f>
        <v/>
      </c>
    </row>
    <row r="3757" customFormat="false" ht="13.5" hidden="false" customHeight="false" outlineLevel="0" collapsed="false">
      <c r="A3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7" s="0" t="str">
        <f aca="false">IF($A3757="","",INDEX(CARTAO_COMPRAS!$C:$C,INT((ROW()-2)/20)+2))</f>
        <v/>
      </c>
      <c r="C3757" s="0" t="str">
        <f aca="false">IF($A3757="","",INDEX(CARTAO_COMPRAS!$D:$D,INT((ROW()-2)/20)+2))</f>
        <v/>
      </c>
      <c r="D3757" s="0" t="str">
        <f aca="false">IF($A3757="","",INDEX(CARTAO_COMPRAS!$E:$E,INT((ROW()-2)/20)+2))</f>
        <v/>
      </c>
      <c r="E3757" s="0" t="str">
        <f aca="false">IF($A3757="","",INDEX(CARTAO_COMPRAS!$H:$H,INT((ROW()-2)/20)+2)+MOD(ROW()-2,20))</f>
        <v/>
      </c>
      <c r="F3757" s="0" t="str">
        <f aca="false">IF($A3757="","",INDEX(CARTAO_COMPRAS!$G:$G,INT((ROW()-2)/20)+2))</f>
        <v/>
      </c>
      <c r="G3757" s="5" t="str">
        <f aca="false">IF($A3757="","",INDEX(CARTAO_COMPRAS!$I:$I,INT((ROW()-2)/20)+2))</f>
        <v/>
      </c>
      <c r="H3757" s="4" t="str">
        <f aca="false">IF($A3757="","",EDATE(INDEX(CARTAO_COMPRAS!$J:$J,INT((ROW()-2)/20)+2),MOD(ROW()-2,20)))</f>
        <v/>
      </c>
      <c r="I3757" s="4" t="str">
        <f aca="false">IF($H3757="","",$H3757-WEEKDAY($H3757,2)+1)</f>
        <v/>
      </c>
      <c r="J3757" s="4" t="str">
        <f aca="false">IF($I3757="","",$I3757+6)</f>
        <v/>
      </c>
      <c r="K3757" s="6" t="str">
        <f aca="false">IF($H3757="","",DATE(YEAR($H3757),MONTH($H3757),1))</f>
        <v/>
      </c>
      <c r="L3757" s="0" t="str">
        <f aca="false">IF($A3757="","",INDEX(CARTAO_COMPRAS!$K:$K,INT((ROW()-2)/20)+2))</f>
        <v/>
      </c>
      <c r="M3757" s="0" t="str">
        <f aca="false">IF($A3757="","","Compra no cartão")</f>
        <v/>
      </c>
    </row>
    <row r="3758" customFormat="false" ht="13.5" hidden="false" customHeight="false" outlineLevel="0" collapsed="false">
      <c r="A3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8" s="0" t="str">
        <f aca="false">IF($A3758="","",INDEX(CARTAO_COMPRAS!$C:$C,INT((ROW()-2)/20)+2))</f>
        <v/>
      </c>
      <c r="C3758" s="0" t="str">
        <f aca="false">IF($A3758="","",INDEX(CARTAO_COMPRAS!$D:$D,INT((ROW()-2)/20)+2))</f>
        <v/>
      </c>
      <c r="D3758" s="0" t="str">
        <f aca="false">IF($A3758="","",INDEX(CARTAO_COMPRAS!$E:$E,INT((ROW()-2)/20)+2))</f>
        <v/>
      </c>
      <c r="E3758" s="0" t="str">
        <f aca="false">IF($A3758="","",INDEX(CARTAO_COMPRAS!$H:$H,INT((ROW()-2)/20)+2)+MOD(ROW()-2,20))</f>
        <v/>
      </c>
      <c r="F3758" s="0" t="str">
        <f aca="false">IF($A3758="","",INDEX(CARTAO_COMPRAS!$G:$G,INT((ROW()-2)/20)+2))</f>
        <v/>
      </c>
      <c r="G3758" s="5" t="str">
        <f aca="false">IF($A3758="","",INDEX(CARTAO_COMPRAS!$I:$I,INT((ROW()-2)/20)+2))</f>
        <v/>
      </c>
      <c r="H3758" s="4" t="str">
        <f aca="false">IF($A3758="","",EDATE(INDEX(CARTAO_COMPRAS!$J:$J,INT((ROW()-2)/20)+2),MOD(ROW()-2,20)))</f>
        <v/>
      </c>
      <c r="I3758" s="4" t="str">
        <f aca="false">IF($H3758="","",$H3758-WEEKDAY($H3758,2)+1)</f>
        <v/>
      </c>
      <c r="J3758" s="4" t="str">
        <f aca="false">IF($I3758="","",$I3758+6)</f>
        <v/>
      </c>
      <c r="K3758" s="6" t="str">
        <f aca="false">IF($H3758="","",DATE(YEAR($H3758),MONTH($H3758),1))</f>
        <v/>
      </c>
      <c r="L3758" s="0" t="str">
        <f aca="false">IF($A3758="","",INDEX(CARTAO_COMPRAS!$K:$K,INT((ROW()-2)/20)+2))</f>
        <v/>
      </c>
      <c r="M3758" s="0" t="str">
        <f aca="false">IF($A3758="","","Compra no cartão")</f>
        <v/>
      </c>
    </row>
    <row r="3759" customFormat="false" ht="13.5" hidden="false" customHeight="false" outlineLevel="0" collapsed="false">
      <c r="A3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59" s="0" t="str">
        <f aca="false">IF($A3759="","",INDEX(CARTAO_COMPRAS!$C:$C,INT((ROW()-2)/20)+2))</f>
        <v/>
      </c>
      <c r="C3759" s="0" t="str">
        <f aca="false">IF($A3759="","",INDEX(CARTAO_COMPRAS!$D:$D,INT((ROW()-2)/20)+2))</f>
        <v/>
      </c>
      <c r="D3759" s="0" t="str">
        <f aca="false">IF($A3759="","",INDEX(CARTAO_COMPRAS!$E:$E,INT((ROW()-2)/20)+2))</f>
        <v/>
      </c>
      <c r="E3759" s="0" t="str">
        <f aca="false">IF($A3759="","",INDEX(CARTAO_COMPRAS!$H:$H,INT((ROW()-2)/20)+2)+MOD(ROW()-2,20))</f>
        <v/>
      </c>
      <c r="F3759" s="0" t="str">
        <f aca="false">IF($A3759="","",INDEX(CARTAO_COMPRAS!$G:$G,INT((ROW()-2)/20)+2))</f>
        <v/>
      </c>
      <c r="G3759" s="5" t="str">
        <f aca="false">IF($A3759="","",INDEX(CARTAO_COMPRAS!$I:$I,INT((ROW()-2)/20)+2))</f>
        <v/>
      </c>
      <c r="H3759" s="4" t="str">
        <f aca="false">IF($A3759="","",EDATE(INDEX(CARTAO_COMPRAS!$J:$J,INT((ROW()-2)/20)+2),MOD(ROW()-2,20)))</f>
        <v/>
      </c>
      <c r="I3759" s="4" t="str">
        <f aca="false">IF($H3759="","",$H3759-WEEKDAY($H3759,2)+1)</f>
        <v/>
      </c>
      <c r="J3759" s="4" t="str">
        <f aca="false">IF($I3759="","",$I3759+6)</f>
        <v/>
      </c>
      <c r="K3759" s="6" t="str">
        <f aca="false">IF($H3759="","",DATE(YEAR($H3759),MONTH($H3759),1))</f>
        <v/>
      </c>
      <c r="L3759" s="0" t="str">
        <f aca="false">IF($A3759="","",INDEX(CARTAO_COMPRAS!$K:$K,INT((ROW()-2)/20)+2))</f>
        <v/>
      </c>
      <c r="M3759" s="0" t="str">
        <f aca="false">IF($A3759="","","Compra no cartão")</f>
        <v/>
      </c>
    </row>
    <row r="3760" customFormat="false" ht="13.5" hidden="false" customHeight="false" outlineLevel="0" collapsed="false">
      <c r="A3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0" s="0" t="str">
        <f aca="false">IF($A3760="","",INDEX(CARTAO_COMPRAS!$C:$C,INT((ROW()-2)/20)+2))</f>
        <v/>
      </c>
      <c r="C3760" s="0" t="str">
        <f aca="false">IF($A3760="","",INDEX(CARTAO_COMPRAS!$D:$D,INT((ROW()-2)/20)+2))</f>
        <v/>
      </c>
      <c r="D3760" s="0" t="str">
        <f aca="false">IF($A3760="","",INDEX(CARTAO_COMPRAS!$E:$E,INT((ROW()-2)/20)+2))</f>
        <v/>
      </c>
      <c r="E3760" s="0" t="str">
        <f aca="false">IF($A3760="","",INDEX(CARTAO_COMPRAS!$H:$H,INT((ROW()-2)/20)+2)+MOD(ROW()-2,20))</f>
        <v/>
      </c>
      <c r="F3760" s="0" t="str">
        <f aca="false">IF($A3760="","",INDEX(CARTAO_COMPRAS!$G:$G,INT((ROW()-2)/20)+2))</f>
        <v/>
      </c>
      <c r="G3760" s="5" t="str">
        <f aca="false">IF($A3760="","",INDEX(CARTAO_COMPRAS!$I:$I,INT((ROW()-2)/20)+2))</f>
        <v/>
      </c>
      <c r="H3760" s="4" t="str">
        <f aca="false">IF($A3760="","",EDATE(INDEX(CARTAO_COMPRAS!$J:$J,INT((ROW()-2)/20)+2),MOD(ROW()-2,20)))</f>
        <v/>
      </c>
      <c r="I3760" s="4" t="str">
        <f aca="false">IF($H3760="","",$H3760-WEEKDAY($H3760,2)+1)</f>
        <v/>
      </c>
      <c r="J3760" s="4" t="str">
        <f aca="false">IF($I3760="","",$I3760+6)</f>
        <v/>
      </c>
      <c r="K3760" s="6" t="str">
        <f aca="false">IF($H3760="","",DATE(YEAR($H3760),MONTH($H3760),1))</f>
        <v/>
      </c>
      <c r="L3760" s="0" t="str">
        <f aca="false">IF($A3760="","",INDEX(CARTAO_COMPRAS!$K:$K,INT((ROW()-2)/20)+2))</f>
        <v/>
      </c>
      <c r="M3760" s="0" t="str">
        <f aca="false">IF($A3760="","","Compra no cartão")</f>
        <v/>
      </c>
    </row>
    <row r="3761" customFormat="false" ht="13.5" hidden="false" customHeight="false" outlineLevel="0" collapsed="false">
      <c r="A3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1" s="0" t="str">
        <f aca="false">IF($A3761="","",INDEX(CARTAO_COMPRAS!$C:$C,INT((ROW()-2)/20)+2))</f>
        <v/>
      </c>
      <c r="C3761" s="0" t="str">
        <f aca="false">IF($A3761="","",INDEX(CARTAO_COMPRAS!$D:$D,INT((ROW()-2)/20)+2))</f>
        <v/>
      </c>
      <c r="D3761" s="0" t="str">
        <f aca="false">IF($A3761="","",INDEX(CARTAO_COMPRAS!$E:$E,INT((ROW()-2)/20)+2))</f>
        <v/>
      </c>
      <c r="E3761" s="0" t="str">
        <f aca="false">IF($A3761="","",INDEX(CARTAO_COMPRAS!$H:$H,INT((ROW()-2)/20)+2)+MOD(ROW()-2,20))</f>
        <v/>
      </c>
      <c r="F3761" s="0" t="str">
        <f aca="false">IF($A3761="","",INDEX(CARTAO_COMPRAS!$G:$G,INT((ROW()-2)/20)+2))</f>
        <v/>
      </c>
      <c r="G3761" s="5" t="str">
        <f aca="false">IF($A3761="","",INDEX(CARTAO_COMPRAS!$I:$I,INT((ROW()-2)/20)+2))</f>
        <v/>
      </c>
      <c r="H3761" s="4" t="str">
        <f aca="false">IF($A3761="","",EDATE(INDEX(CARTAO_COMPRAS!$J:$J,INT((ROW()-2)/20)+2),MOD(ROW()-2,20)))</f>
        <v/>
      </c>
      <c r="I3761" s="4" t="str">
        <f aca="false">IF($H3761="","",$H3761-WEEKDAY($H3761,2)+1)</f>
        <v/>
      </c>
      <c r="J3761" s="4" t="str">
        <f aca="false">IF($I3761="","",$I3761+6)</f>
        <v/>
      </c>
      <c r="K3761" s="6" t="str">
        <f aca="false">IF($H3761="","",DATE(YEAR($H3761),MONTH($H3761),1))</f>
        <v/>
      </c>
      <c r="L3761" s="0" t="str">
        <f aca="false">IF($A3761="","",INDEX(CARTAO_COMPRAS!$K:$K,INT((ROW()-2)/20)+2))</f>
        <v/>
      </c>
      <c r="M3761" s="0" t="str">
        <f aca="false">IF($A3761="","","Compra no cartão")</f>
        <v/>
      </c>
    </row>
    <row r="3762" customFormat="false" ht="13.5" hidden="false" customHeight="false" outlineLevel="0" collapsed="false">
      <c r="A37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2" s="0" t="str">
        <f aca="false">IF($A3762="","",INDEX(CARTAO_COMPRAS!$C:$C,INT((ROW()-2)/20)+2))</f>
        <v/>
      </c>
      <c r="C3762" s="0" t="str">
        <f aca="false">IF($A3762="","",INDEX(CARTAO_COMPRAS!$D:$D,INT((ROW()-2)/20)+2))</f>
        <v/>
      </c>
      <c r="D3762" s="0" t="str">
        <f aca="false">IF($A3762="","",INDEX(CARTAO_COMPRAS!$E:$E,INT((ROW()-2)/20)+2))</f>
        <v/>
      </c>
      <c r="E3762" s="0" t="str">
        <f aca="false">IF($A3762="","",INDEX(CARTAO_COMPRAS!$H:$H,INT((ROW()-2)/20)+2)+MOD(ROW()-2,20))</f>
        <v/>
      </c>
      <c r="F3762" s="0" t="str">
        <f aca="false">IF($A3762="","",INDEX(CARTAO_COMPRAS!$G:$G,INT((ROW()-2)/20)+2))</f>
        <v/>
      </c>
      <c r="G3762" s="5" t="str">
        <f aca="false">IF($A3762="","",INDEX(CARTAO_COMPRAS!$I:$I,INT((ROW()-2)/20)+2))</f>
        <v/>
      </c>
      <c r="H3762" s="4" t="str">
        <f aca="false">IF($A3762="","",EDATE(INDEX(CARTAO_COMPRAS!$J:$J,INT((ROW()-2)/20)+2),MOD(ROW()-2,20)))</f>
        <v/>
      </c>
      <c r="I3762" s="4" t="str">
        <f aca="false">IF($H3762="","",$H3762-WEEKDAY($H3762,2)+1)</f>
        <v/>
      </c>
      <c r="J3762" s="4" t="str">
        <f aca="false">IF($I3762="","",$I3762+6)</f>
        <v/>
      </c>
      <c r="K3762" s="6" t="str">
        <f aca="false">IF($H3762="","",DATE(YEAR($H3762),MONTH($H3762),1))</f>
        <v/>
      </c>
      <c r="L3762" s="0" t="str">
        <f aca="false">IF($A3762="","",INDEX(CARTAO_COMPRAS!$K:$K,INT((ROW()-2)/20)+2))</f>
        <v/>
      </c>
      <c r="M3762" s="0" t="str">
        <f aca="false">IF($A3762="","","Compra no cartão")</f>
        <v/>
      </c>
    </row>
    <row r="3763" customFormat="false" ht="13.5" hidden="false" customHeight="false" outlineLevel="0" collapsed="false">
      <c r="A3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3" s="0" t="str">
        <f aca="false">IF($A3763="","",INDEX(CARTAO_COMPRAS!$C:$C,INT((ROW()-2)/20)+2))</f>
        <v/>
      </c>
      <c r="C3763" s="0" t="str">
        <f aca="false">IF($A3763="","",INDEX(CARTAO_COMPRAS!$D:$D,INT((ROW()-2)/20)+2))</f>
        <v/>
      </c>
      <c r="D3763" s="0" t="str">
        <f aca="false">IF($A3763="","",INDEX(CARTAO_COMPRAS!$E:$E,INT((ROW()-2)/20)+2))</f>
        <v/>
      </c>
      <c r="E3763" s="0" t="str">
        <f aca="false">IF($A3763="","",INDEX(CARTAO_COMPRAS!$H:$H,INT((ROW()-2)/20)+2)+MOD(ROW()-2,20))</f>
        <v/>
      </c>
      <c r="F3763" s="0" t="str">
        <f aca="false">IF($A3763="","",INDEX(CARTAO_COMPRAS!$G:$G,INT((ROW()-2)/20)+2))</f>
        <v/>
      </c>
      <c r="G3763" s="5" t="str">
        <f aca="false">IF($A3763="","",INDEX(CARTAO_COMPRAS!$I:$I,INT((ROW()-2)/20)+2))</f>
        <v/>
      </c>
      <c r="H3763" s="4" t="str">
        <f aca="false">IF($A3763="","",EDATE(INDEX(CARTAO_COMPRAS!$J:$J,INT((ROW()-2)/20)+2),MOD(ROW()-2,20)))</f>
        <v/>
      </c>
      <c r="I3763" s="4" t="str">
        <f aca="false">IF($H3763="","",$H3763-WEEKDAY($H3763,2)+1)</f>
        <v/>
      </c>
      <c r="J3763" s="4" t="str">
        <f aca="false">IF($I3763="","",$I3763+6)</f>
        <v/>
      </c>
      <c r="K3763" s="6" t="str">
        <f aca="false">IF($H3763="","",DATE(YEAR($H3763),MONTH($H3763),1))</f>
        <v/>
      </c>
      <c r="L3763" s="0" t="str">
        <f aca="false">IF($A3763="","",INDEX(CARTAO_COMPRAS!$K:$K,INT((ROW()-2)/20)+2))</f>
        <v/>
      </c>
      <c r="M3763" s="0" t="str">
        <f aca="false">IF($A3763="","","Compra no cartão")</f>
        <v/>
      </c>
    </row>
    <row r="3764" customFormat="false" ht="13.5" hidden="false" customHeight="false" outlineLevel="0" collapsed="false">
      <c r="A3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4" s="0" t="str">
        <f aca="false">IF($A3764="","",INDEX(CARTAO_COMPRAS!$C:$C,INT((ROW()-2)/20)+2))</f>
        <v/>
      </c>
      <c r="C3764" s="0" t="str">
        <f aca="false">IF($A3764="","",INDEX(CARTAO_COMPRAS!$D:$D,INT((ROW()-2)/20)+2))</f>
        <v/>
      </c>
      <c r="D3764" s="0" t="str">
        <f aca="false">IF($A3764="","",INDEX(CARTAO_COMPRAS!$E:$E,INT((ROW()-2)/20)+2))</f>
        <v/>
      </c>
      <c r="E3764" s="0" t="str">
        <f aca="false">IF($A3764="","",INDEX(CARTAO_COMPRAS!$H:$H,INT((ROW()-2)/20)+2)+MOD(ROW()-2,20))</f>
        <v/>
      </c>
      <c r="F3764" s="0" t="str">
        <f aca="false">IF($A3764="","",INDEX(CARTAO_COMPRAS!$G:$G,INT((ROW()-2)/20)+2))</f>
        <v/>
      </c>
      <c r="G3764" s="5" t="str">
        <f aca="false">IF($A3764="","",INDEX(CARTAO_COMPRAS!$I:$I,INT((ROW()-2)/20)+2))</f>
        <v/>
      </c>
      <c r="H3764" s="4" t="str">
        <f aca="false">IF($A3764="","",EDATE(INDEX(CARTAO_COMPRAS!$J:$J,INT((ROW()-2)/20)+2),MOD(ROW()-2,20)))</f>
        <v/>
      </c>
      <c r="I3764" s="4" t="str">
        <f aca="false">IF($H3764="","",$H3764-WEEKDAY($H3764,2)+1)</f>
        <v/>
      </c>
      <c r="J3764" s="4" t="str">
        <f aca="false">IF($I3764="","",$I3764+6)</f>
        <v/>
      </c>
      <c r="K3764" s="6" t="str">
        <f aca="false">IF($H3764="","",DATE(YEAR($H3764),MONTH($H3764),1))</f>
        <v/>
      </c>
      <c r="L3764" s="0" t="str">
        <f aca="false">IF($A3764="","",INDEX(CARTAO_COMPRAS!$K:$K,INT((ROW()-2)/20)+2))</f>
        <v/>
      </c>
      <c r="M3764" s="0" t="str">
        <f aca="false">IF($A3764="","","Compra no cartão")</f>
        <v/>
      </c>
    </row>
    <row r="3765" customFormat="false" ht="13.5" hidden="false" customHeight="false" outlineLevel="0" collapsed="false">
      <c r="A3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5" s="0" t="str">
        <f aca="false">IF($A3765="","",INDEX(CARTAO_COMPRAS!$C:$C,INT((ROW()-2)/20)+2))</f>
        <v/>
      </c>
      <c r="C3765" s="0" t="str">
        <f aca="false">IF($A3765="","",INDEX(CARTAO_COMPRAS!$D:$D,INT((ROW()-2)/20)+2))</f>
        <v/>
      </c>
      <c r="D3765" s="0" t="str">
        <f aca="false">IF($A3765="","",INDEX(CARTAO_COMPRAS!$E:$E,INT((ROW()-2)/20)+2))</f>
        <v/>
      </c>
      <c r="E3765" s="0" t="str">
        <f aca="false">IF($A3765="","",INDEX(CARTAO_COMPRAS!$H:$H,INT((ROW()-2)/20)+2)+MOD(ROW()-2,20))</f>
        <v/>
      </c>
      <c r="F3765" s="0" t="str">
        <f aca="false">IF($A3765="","",INDEX(CARTAO_COMPRAS!$G:$G,INT((ROW()-2)/20)+2))</f>
        <v/>
      </c>
      <c r="G3765" s="5" t="str">
        <f aca="false">IF($A3765="","",INDEX(CARTAO_COMPRAS!$I:$I,INT((ROW()-2)/20)+2))</f>
        <v/>
      </c>
      <c r="H3765" s="4" t="str">
        <f aca="false">IF($A3765="","",EDATE(INDEX(CARTAO_COMPRAS!$J:$J,INT((ROW()-2)/20)+2),MOD(ROW()-2,20)))</f>
        <v/>
      </c>
      <c r="I3765" s="4" t="str">
        <f aca="false">IF($H3765="","",$H3765-WEEKDAY($H3765,2)+1)</f>
        <v/>
      </c>
      <c r="J3765" s="4" t="str">
        <f aca="false">IF($I3765="","",$I3765+6)</f>
        <v/>
      </c>
      <c r="K3765" s="6" t="str">
        <f aca="false">IF($H3765="","",DATE(YEAR($H3765),MONTH($H3765),1))</f>
        <v/>
      </c>
      <c r="L3765" s="0" t="str">
        <f aca="false">IF($A3765="","",INDEX(CARTAO_COMPRAS!$K:$K,INT((ROW()-2)/20)+2))</f>
        <v/>
      </c>
      <c r="M3765" s="0" t="str">
        <f aca="false">IF($A3765="","","Compra no cartão")</f>
        <v/>
      </c>
    </row>
    <row r="3766" customFormat="false" ht="13.5" hidden="false" customHeight="false" outlineLevel="0" collapsed="false">
      <c r="A3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6" s="0" t="str">
        <f aca="false">IF($A3766="","",INDEX(CARTAO_COMPRAS!$C:$C,INT((ROW()-2)/20)+2))</f>
        <v/>
      </c>
      <c r="C3766" s="0" t="str">
        <f aca="false">IF($A3766="","",INDEX(CARTAO_COMPRAS!$D:$D,INT((ROW()-2)/20)+2))</f>
        <v/>
      </c>
      <c r="D3766" s="0" t="str">
        <f aca="false">IF($A3766="","",INDEX(CARTAO_COMPRAS!$E:$E,INT((ROW()-2)/20)+2))</f>
        <v/>
      </c>
      <c r="E3766" s="0" t="str">
        <f aca="false">IF($A3766="","",INDEX(CARTAO_COMPRAS!$H:$H,INT((ROW()-2)/20)+2)+MOD(ROW()-2,20))</f>
        <v/>
      </c>
      <c r="F3766" s="0" t="str">
        <f aca="false">IF($A3766="","",INDEX(CARTAO_COMPRAS!$G:$G,INT((ROW()-2)/20)+2))</f>
        <v/>
      </c>
      <c r="G3766" s="5" t="str">
        <f aca="false">IF($A3766="","",INDEX(CARTAO_COMPRAS!$I:$I,INT((ROW()-2)/20)+2))</f>
        <v/>
      </c>
      <c r="H3766" s="4" t="str">
        <f aca="false">IF($A3766="","",EDATE(INDEX(CARTAO_COMPRAS!$J:$J,INT((ROW()-2)/20)+2),MOD(ROW()-2,20)))</f>
        <v/>
      </c>
      <c r="I3766" s="4" t="str">
        <f aca="false">IF($H3766="","",$H3766-WEEKDAY($H3766,2)+1)</f>
        <v/>
      </c>
      <c r="J3766" s="4" t="str">
        <f aca="false">IF($I3766="","",$I3766+6)</f>
        <v/>
      </c>
      <c r="K3766" s="6" t="str">
        <f aca="false">IF($H3766="","",DATE(YEAR($H3766),MONTH($H3766),1))</f>
        <v/>
      </c>
      <c r="L3766" s="0" t="str">
        <f aca="false">IF($A3766="","",INDEX(CARTAO_COMPRAS!$K:$K,INT((ROW()-2)/20)+2))</f>
        <v/>
      </c>
      <c r="M3766" s="0" t="str">
        <f aca="false">IF($A3766="","","Compra no cartão")</f>
        <v/>
      </c>
    </row>
    <row r="3767" customFormat="false" ht="13.5" hidden="false" customHeight="false" outlineLevel="0" collapsed="false">
      <c r="A3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7" s="0" t="str">
        <f aca="false">IF($A3767="","",INDEX(CARTAO_COMPRAS!$C:$C,INT((ROW()-2)/20)+2))</f>
        <v/>
      </c>
      <c r="C3767" s="0" t="str">
        <f aca="false">IF($A3767="","",INDEX(CARTAO_COMPRAS!$D:$D,INT((ROW()-2)/20)+2))</f>
        <v/>
      </c>
      <c r="D3767" s="0" t="str">
        <f aca="false">IF($A3767="","",INDEX(CARTAO_COMPRAS!$E:$E,INT((ROW()-2)/20)+2))</f>
        <v/>
      </c>
      <c r="E3767" s="0" t="str">
        <f aca="false">IF($A3767="","",INDEX(CARTAO_COMPRAS!$H:$H,INT((ROW()-2)/20)+2)+MOD(ROW()-2,20))</f>
        <v/>
      </c>
      <c r="F3767" s="0" t="str">
        <f aca="false">IF($A3767="","",INDEX(CARTAO_COMPRAS!$G:$G,INT((ROW()-2)/20)+2))</f>
        <v/>
      </c>
      <c r="G3767" s="5" t="str">
        <f aca="false">IF($A3767="","",INDEX(CARTAO_COMPRAS!$I:$I,INT((ROW()-2)/20)+2))</f>
        <v/>
      </c>
      <c r="H3767" s="4" t="str">
        <f aca="false">IF($A3767="","",EDATE(INDEX(CARTAO_COMPRAS!$J:$J,INT((ROW()-2)/20)+2),MOD(ROW()-2,20)))</f>
        <v/>
      </c>
      <c r="I3767" s="4" t="str">
        <f aca="false">IF($H3767="","",$H3767-WEEKDAY($H3767,2)+1)</f>
        <v/>
      </c>
      <c r="J3767" s="4" t="str">
        <f aca="false">IF($I3767="","",$I3767+6)</f>
        <v/>
      </c>
      <c r="K3767" s="6" t="str">
        <f aca="false">IF($H3767="","",DATE(YEAR($H3767),MONTH($H3767),1))</f>
        <v/>
      </c>
      <c r="L3767" s="0" t="str">
        <f aca="false">IF($A3767="","",INDEX(CARTAO_COMPRAS!$K:$K,INT((ROW()-2)/20)+2))</f>
        <v/>
      </c>
      <c r="M3767" s="0" t="str">
        <f aca="false">IF($A3767="","","Compra no cartão")</f>
        <v/>
      </c>
    </row>
    <row r="3768" customFormat="false" ht="13.5" hidden="false" customHeight="false" outlineLevel="0" collapsed="false">
      <c r="A3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8" s="0" t="str">
        <f aca="false">IF($A3768="","",INDEX(CARTAO_COMPRAS!$C:$C,INT((ROW()-2)/20)+2))</f>
        <v/>
      </c>
      <c r="C3768" s="0" t="str">
        <f aca="false">IF($A3768="","",INDEX(CARTAO_COMPRAS!$D:$D,INT((ROW()-2)/20)+2))</f>
        <v/>
      </c>
      <c r="D3768" s="0" t="str">
        <f aca="false">IF($A3768="","",INDEX(CARTAO_COMPRAS!$E:$E,INT((ROW()-2)/20)+2))</f>
        <v/>
      </c>
      <c r="E3768" s="0" t="str">
        <f aca="false">IF($A3768="","",INDEX(CARTAO_COMPRAS!$H:$H,INT((ROW()-2)/20)+2)+MOD(ROW()-2,20))</f>
        <v/>
      </c>
      <c r="F3768" s="0" t="str">
        <f aca="false">IF($A3768="","",INDEX(CARTAO_COMPRAS!$G:$G,INT((ROW()-2)/20)+2))</f>
        <v/>
      </c>
      <c r="G3768" s="5" t="str">
        <f aca="false">IF($A3768="","",INDEX(CARTAO_COMPRAS!$I:$I,INT((ROW()-2)/20)+2))</f>
        <v/>
      </c>
      <c r="H3768" s="4" t="str">
        <f aca="false">IF($A3768="","",EDATE(INDEX(CARTAO_COMPRAS!$J:$J,INT((ROW()-2)/20)+2),MOD(ROW()-2,20)))</f>
        <v/>
      </c>
      <c r="I3768" s="4" t="str">
        <f aca="false">IF($H3768="","",$H3768-WEEKDAY($H3768,2)+1)</f>
        <v/>
      </c>
      <c r="J3768" s="4" t="str">
        <f aca="false">IF($I3768="","",$I3768+6)</f>
        <v/>
      </c>
      <c r="K3768" s="6" t="str">
        <f aca="false">IF($H3768="","",DATE(YEAR($H3768),MONTH($H3768),1))</f>
        <v/>
      </c>
      <c r="L3768" s="0" t="str">
        <f aca="false">IF($A3768="","",INDEX(CARTAO_COMPRAS!$K:$K,INT((ROW()-2)/20)+2))</f>
        <v/>
      </c>
      <c r="M3768" s="0" t="str">
        <f aca="false">IF($A3768="","","Compra no cartão")</f>
        <v/>
      </c>
    </row>
    <row r="3769" customFormat="false" ht="13.5" hidden="false" customHeight="false" outlineLevel="0" collapsed="false">
      <c r="A3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69" s="0" t="str">
        <f aca="false">IF($A3769="","",INDEX(CARTAO_COMPRAS!$C:$C,INT((ROW()-2)/20)+2))</f>
        <v/>
      </c>
      <c r="C3769" s="0" t="str">
        <f aca="false">IF($A3769="","",INDEX(CARTAO_COMPRAS!$D:$D,INT((ROW()-2)/20)+2))</f>
        <v/>
      </c>
      <c r="D3769" s="0" t="str">
        <f aca="false">IF($A3769="","",INDEX(CARTAO_COMPRAS!$E:$E,INT((ROW()-2)/20)+2))</f>
        <v/>
      </c>
      <c r="E3769" s="0" t="str">
        <f aca="false">IF($A3769="","",INDEX(CARTAO_COMPRAS!$H:$H,INT((ROW()-2)/20)+2)+MOD(ROW()-2,20))</f>
        <v/>
      </c>
      <c r="F3769" s="0" t="str">
        <f aca="false">IF($A3769="","",INDEX(CARTAO_COMPRAS!$G:$G,INT((ROW()-2)/20)+2))</f>
        <v/>
      </c>
      <c r="G3769" s="5" t="str">
        <f aca="false">IF($A3769="","",INDEX(CARTAO_COMPRAS!$I:$I,INT((ROW()-2)/20)+2))</f>
        <v/>
      </c>
      <c r="H3769" s="4" t="str">
        <f aca="false">IF($A3769="","",EDATE(INDEX(CARTAO_COMPRAS!$J:$J,INT((ROW()-2)/20)+2),MOD(ROW()-2,20)))</f>
        <v/>
      </c>
      <c r="I3769" s="4" t="str">
        <f aca="false">IF($H3769="","",$H3769-WEEKDAY($H3769,2)+1)</f>
        <v/>
      </c>
      <c r="J3769" s="4" t="str">
        <f aca="false">IF($I3769="","",$I3769+6)</f>
        <v/>
      </c>
      <c r="K3769" s="6" t="str">
        <f aca="false">IF($H3769="","",DATE(YEAR($H3769),MONTH($H3769),1))</f>
        <v/>
      </c>
      <c r="L3769" s="0" t="str">
        <f aca="false">IF($A3769="","",INDEX(CARTAO_COMPRAS!$K:$K,INT((ROW()-2)/20)+2))</f>
        <v/>
      </c>
      <c r="M3769" s="0" t="str">
        <f aca="false">IF($A3769="","","Compra no cartão")</f>
        <v/>
      </c>
    </row>
    <row r="3770" customFormat="false" ht="13.5" hidden="false" customHeight="false" outlineLevel="0" collapsed="false">
      <c r="A3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0" s="0" t="str">
        <f aca="false">IF($A3770="","",INDEX(CARTAO_COMPRAS!$C:$C,INT((ROW()-2)/20)+2))</f>
        <v/>
      </c>
      <c r="C3770" s="0" t="str">
        <f aca="false">IF($A3770="","",INDEX(CARTAO_COMPRAS!$D:$D,INT((ROW()-2)/20)+2))</f>
        <v/>
      </c>
      <c r="D3770" s="0" t="str">
        <f aca="false">IF($A3770="","",INDEX(CARTAO_COMPRAS!$E:$E,INT((ROW()-2)/20)+2))</f>
        <v/>
      </c>
      <c r="E3770" s="0" t="str">
        <f aca="false">IF($A3770="","",INDEX(CARTAO_COMPRAS!$H:$H,INT((ROW()-2)/20)+2)+MOD(ROW()-2,20))</f>
        <v/>
      </c>
      <c r="F3770" s="0" t="str">
        <f aca="false">IF($A3770="","",INDEX(CARTAO_COMPRAS!$G:$G,INT((ROW()-2)/20)+2))</f>
        <v/>
      </c>
      <c r="G3770" s="5" t="str">
        <f aca="false">IF($A3770="","",INDEX(CARTAO_COMPRAS!$I:$I,INT((ROW()-2)/20)+2))</f>
        <v/>
      </c>
      <c r="H3770" s="4" t="str">
        <f aca="false">IF($A3770="","",EDATE(INDEX(CARTAO_COMPRAS!$J:$J,INT((ROW()-2)/20)+2),MOD(ROW()-2,20)))</f>
        <v/>
      </c>
      <c r="I3770" s="4" t="str">
        <f aca="false">IF($H3770="","",$H3770-WEEKDAY($H3770,2)+1)</f>
        <v/>
      </c>
      <c r="J3770" s="4" t="str">
        <f aca="false">IF($I3770="","",$I3770+6)</f>
        <v/>
      </c>
      <c r="K3770" s="6" t="str">
        <f aca="false">IF($H3770="","",DATE(YEAR($H3770),MONTH($H3770),1))</f>
        <v/>
      </c>
      <c r="L3770" s="0" t="str">
        <f aca="false">IF($A3770="","",INDEX(CARTAO_COMPRAS!$K:$K,INT((ROW()-2)/20)+2))</f>
        <v/>
      </c>
      <c r="M3770" s="0" t="str">
        <f aca="false">IF($A3770="","","Compra no cartão")</f>
        <v/>
      </c>
    </row>
    <row r="3771" customFormat="false" ht="13.5" hidden="false" customHeight="false" outlineLevel="0" collapsed="false">
      <c r="A3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1" s="0" t="str">
        <f aca="false">IF($A3771="","",INDEX(CARTAO_COMPRAS!$C:$C,INT((ROW()-2)/20)+2))</f>
        <v/>
      </c>
      <c r="C3771" s="0" t="str">
        <f aca="false">IF($A3771="","",INDEX(CARTAO_COMPRAS!$D:$D,INT((ROW()-2)/20)+2))</f>
        <v/>
      </c>
      <c r="D3771" s="0" t="str">
        <f aca="false">IF($A3771="","",INDEX(CARTAO_COMPRAS!$E:$E,INT((ROW()-2)/20)+2))</f>
        <v/>
      </c>
      <c r="E3771" s="0" t="str">
        <f aca="false">IF($A3771="","",INDEX(CARTAO_COMPRAS!$H:$H,INT((ROW()-2)/20)+2)+MOD(ROW()-2,20))</f>
        <v/>
      </c>
      <c r="F3771" s="0" t="str">
        <f aca="false">IF($A3771="","",INDEX(CARTAO_COMPRAS!$G:$G,INT((ROW()-2)/20)+2))</f>
        <v/>
      </c>
      <c r="G3771" s="5" t="str">
        <f aca="false">IF($A3771="","",INDEX(CARTAO_COMPRAS!$I:$I,INT((ROW()-2)/20)+2))</f>
        <v/>
      </c>
      <c r="H3771" s="4" t="str">
        <f aca="false">IF($A3771="","",EDATE(INDEX(CARTAO_COMPRAS!$J:$J,INT((ROW()-2)/20)+2),MOD(ROW()-2,20)))</f>
        <v/>
      </c>
      <c r="I3771" s="4" t="str">
        <f aca="false">IF($H3771="","",$H3771-WEEKDAY($H3771,2)+1)</f>
        <v/>
      </c>
      <c r="J3771" s="4" t="str">
        <f aca="false">IF($I3771="","",$I3771+6)</f>
        <v/>
      </c>
      <c r="K3771" s="6" t="str">
        <f aca="false">IF($H3771="","",DATE(YEAR($H3771),MONTH($H3771),1))</f>
        <v/>
      </c>
      <c r="L3771" s="0" t="str">
        <f aca="false">IF($A3771="","",INDEX(CARTAO_COMPRAS!$K:$K,INT((ROW()-2)/20)+2))</f>
        <v/>
      </c>
      <c r="M3771" s="0" t="str">
        <f aca="false">IF($A3771="","","Compra no cartão")</f>
        <v/>
      </c>
    </row>
    <row r="3772" customFormat="false" ht="13.5" hidden="false" customHeight="false" outlineLevel="0" collapsed="false">
      <c r="A3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2" s="0" t="str">
        <f aca="false">IF($A3772="","",INDEX(CARTAO_COMPRAS!$C:$C,INT((ROW()-2)/20)+2))</f>
        <v/>
      </c>
      <c r="C3772" s="0" t="str">
        <f aca="false">IF($A3772="","",INDEX(CARTAO_COMPRAS!$D:$D,INT((ROW()-2)/20)+2))</f>
        <v/>
      </c>
      <c r="D3772" s="0" t="str">
        <f aca="false">IF($A3772="","",INDEX(CARTAO_COMPRAS!$E:$E,INT((ROW()-2)/20)+2))</f>
        <v/>
      </c>
      <c r="E3772" s="0" t="str">
        <f aca="false">IF($A3772="","",INDEX(CARTAO_COMPRAS!$H:$H,INT((ROW()-2)/20)+2)+MOD(ROW()-2,20))</f>
        <v/>
      </c>
      <c r="F3772" s="0" t="str">
        <f aca="false">IF($A3772="","",INDEX(CARTAO_COMPRAS!$G:$G,INT((ROW()-2)/20)+2))</f>
        <v/>
      </c>
      <c r="G3772" s="5" t="str">
        <f aca="false">IF($A3772="","",INDEX(CARTAO_COMPRAS!$I:$I,INT((ROW()-2)/20)+2))</f>
        <v/>
      </c>
      <c r="H3772" s="4" t="str">
        <f aca="false">IF($A3772="","",EDATE(INDEX(CARTAO_COMPRAS!$J:$J,INT((ROW()-2)/20)+2),MOD(ROW()-2,20)))</f>
        <v/>
      </c>
      <c r="I3772" s="4" t="str">
        <f aca="false">IF($H3772="","",$H3772-WEEKDAY($H3772,2)+1)</f>
        <v/>
      </c>
      <c r="J3772" s="4" t="str">
        <f aca="false">IF($I3772="","",$I3772+6)</f>
        <v/>
      </c>
      <c r="K3772" s="6" t="str">
        <f aca="false">IF($H3772="","",DATE(YEAR($H3772),MONTH($H3772),1))</f>
        <v/>
      </c>
      <c r="L3772" s="0" t="str">
        <f aca="false">IF($A3772="","",INDEX(CARTAO_COMPRAS!$K:$K,INT((ROW()-2)/20)+2))</f>
        <v/>
      </c>
      <c r="M3772" s="0" t="str">
        <f aca="false">IF($A3772="","","Compra no cartão")</f>
        <v/>
      </c>
    </row>
    <row r="3773" customFormat="false" ht="13.5" hidden="false" customHeight="false" outlineLevel="0" collapsed="false">
      <c r="A3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3" s="0" t="str">
        <f aca="false">IF($A3773="","",INDEX(CARTAO_COMPRAS!$C:$C,INT((ROW()-2)/20)+2))</f>
        <v/>
      </c>
      <c r="C3773" s="0" t="str">
        <f aca="false">IF($A3773="","",INDEX(CARTAO_COMPRAS!$D:$D,INT((ROW()-2)/20)+2))</f>
        <v/>
      </c>
      <c r="D3773" s="0" t="str">
        <f aca="false">IF($A3773="","",INDEX(CARTAO_COMPRAS!$E:$E,INT((ROW()-2)/20)+2))</f>
        <v/>
      </c>
      <c r="E3773" s="0" t="str">
        <f aca="false">IF($A3773="","",INDEX(CARTAO_COMPRAS!$H:$H,INT((ROW()-2)/20)+2)+MOD(ROW()-2,20))</f>
        <v/>
      </c>
      <c r="F3773" s="0" t="str">
        <f aca="false">IF($A3773="","",INDEX(CARTAO_COMPRAS!$G:$G,INT((ROW()-2)/20)+2))</f>
        <v/>
      </c>
      <c r="G3773" s="5" t="str">
        <f aca="false">IF($A3773="","",INDEX(CARTAO_COMPRAS!$I:$I,INT((ROW()-2)/20)+2))</f>
        <v/>
      </c>
      <c r="H3773" s="4" t="str">
        <f aca="false">IF($A3773="","",EDATE(INDEX(CARTAO_COMPRAS!$J:$J,INT((ROW()-2)/20)+2),MOD(ROW()-2,20)))</f>
        <v/>
      </c>
      <c r="I3773" s="4" t="str">
        <f aca="false">IF($H3773="","",$H3773-WEEKDAY($H3773,2)+1)</f>
        <v/>
      </c>
      <c r="J3773" s="4" t="str">
        <f aca="false">IF($I3773="","",$I3773+6)</f>
        <v/>
      </c>
      <c r="K3773" s="6" t="str">
        <f aca="false">IF($H3773="","",DATE(YEAR($H3773),MONTH($H3773),1))</f>
        <v/>
      </c>
      <c r="L3773" s="0" t="str">
        <f aca="false">IF($A3773="","",INDEX(CARTAO_COMPRAS!$K:$K,INT((ROW()-2)/20)+2))</f>
        <v/>
      </c>
      <c r="M3773" s="0" t="str">
        <f aca="false">IF($A3773="","","Compra no cartão")</f>
        <v/>
      </c>
    </row>
    <row r="3774" customFormat="false" ht="13.5" hidden="false" customHeight="false" outlineLevel="0" collapsed="false">
      <c r="A3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4" s="0" t="str">
        <f aca="false">IF($A3774="","",INDEX(CARTAO_COMPRAS!$C:$C,INT((ROW()-2)/20)+2))</f>
        <v/>
      </c>
      <c r="C3774" s="0" t="str">
        <f aca="false">IF($A3774="","",INDEX(CARTAO_COMPRAS!$D:$D,INT((ROW()-2)/20)+2))</f>
        <v/>
      </c>
      <c r="D3774" s="0" t="str">
        <f aca="false">IF($A3774="","",INDEX(CARTAO_COMPRAS!$E:$E,INT((ROW()-2)/20)+2))</f>
        <v/>
      </c>
      <c r="E3774" s="0" t="str">
        <f aca="false">IF($A3774="","",INDEX(CARTAO_COMPRAS!$H:$H,INT((ROW()-2)/20)+2)+MOD(ROW()-2,20))</f>
        <v/>
      </c>
      <c r="F3774" s="0" t="str">
        <f aca="false">IF($A3774="","",INDEX(CARTAO_COMPRAS!$G:$G,INT((ROW()-2)/20)+2))</f>
        <v/>
      </c>
      <c r="G3774" s="5" t="str">
        <f aca="false">IF($A3774="","",INDEX(CARTAO_COMPRAS!$I:$I,INT((ROW()-2)/20)+2))</f>
        <v/>
      </c>
      <c r="H3774" s="4" t="str">
        <f aca="false">IF($A3774="","",EDATE(INDEX(CARTAO_COMPRAS!$J:$J,INT((ROW()-2)/20)+2),MOD(ROW()-2,20)))</f>
        <v/>
      </c>
      <c r="I3774" s="4" t="str">
        <f aca="false">IF($H3774="","",$H3774-WEEKDAY($H3774,2)+1)</f>
        <v/>
      </c>
      <c r="J3774" s="4" t="str">
        <f aca="false">IF($I3774="","",$I3774+6)</f>
        <v/>
      </c>
      <c r="K3774" s="6" t="str">
        <f aca="false">IF($H3774="","",DATE(YEAR($H3774),MONTH($H3774),1))</f>
        <v/>
      </c>
      <c r="L3774" s="0" t="str">
        <f aca="false">IF($A3774="","",INDEX(CARTAO_COMPRAS!$K:$K,INT((ROW()-2)/20)+2))</f>
        <v/>
      </c>
      <c r="M3774" s="0" t="str">
        <f aca="false">IF($A3774="","","Compra no cartão")</f>
        <v/>
      </c>
    </row>
    <row r="3775" customFormat="false" ht="13.5" hidden="false" customHeight="false" outlineLevel="0" collapsed="false">
      <c r="A3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5" s="0" t="str">
        <f aca="false">IF($A3775="","",INDEX(CARTAO_COMPRAS!$C:$C,INT((ROW()-2)/20)+2))</f>
        <v/>
      </c>
      <c r="C3775" s="0" t="str">
        <f aca="false">IF($A3775="","",INDEX(CARTAO_COMPRAS!$D:$D,INT((ROW()-2)/20)+2))</f>
        <v/>
      </c>
      <c r="D3775" s="0" t="str">
        <f aca="false">IF($A3775="","",INDEX(CARTAO_COMPRAS!$E:$E,INT((ROW()-2)/20)+2))</f>
        <v/>
      </c>
      <c r="E3775" s="0" t="str">
        <f aca="false">IF($A3775="","",INDEX(CARTAO_COMPRAS!$H:$H,INT((ROW()-2)/20)+2)+MOD(ROW()-2,20))</f>
        <v/>
      </c>
      <c r="F3775" s="0" t="str">
        <f aca="false">IF($A3775="","",INDEX(CARTAO_COMPRAS!$G:$G,INT((ROW()-2)/20)+2))</f>
        <v/>
      </c>
      <c r="G3775" s="5" t="str">
        <f aca="false">IF($A3775="","",INDEX(CARTAO_COMPRAS!$I:$I,INT((ROW()-2)/20)+2))</f>
        <v/>
      </c>
      <c r="H3775" s="4" t="str">
        <f aca="false">IF($A3775="","",EDATE(INDEX(CARTAO_COMPRAS!$J:$J,INT((ROW()-2)/20)+2),MOD(ROW()-2,20)))</f>
        <v/>
      </c>
      <c r="I3775" s="4" t="str">
        <f aca="false">IF($H3775="","",$H3775-WEEKDAY($H3775,2)+1)</f>
        <v/>
      </c>
      <c r="J3775" s="4" t="str">
        <f aca="false">IF($I3775="","",$I3775+6)</f>
        <v/>
      </c>
      <c r="K3775" s="6" t="str">
        <f aca="false">IF($H3775="","",DATE(YEAR($H3775),MONTH($H3775),1))</f>
        <v/>
      </c>
      <c r="L3775" s="0" t="str">
        <f aca="false">IF($A3775="","",INDEX(CARTAO_COMPRAS!$K:$K,INT((ROW()-2)/20)+2))</f>
        <v/>
      </c>
      <c r="M3775" s="0" t="str">
        <f aca="false">IF($A3775="","","Compra no cartão")</f>
        <v/>
      </c>
    </row>
    <row r="3776" customFormat="false" ht="13.5" hidden="false" customHeight="false" outlineLevel="0" collapsed="false">
      <c r="A3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6" s="0" t="str">
        <f aca="false">IF($A3776="","",INDEX(CARTAO_COMPRAS!$C:$C,INT((ROW()-2)/20)+2))</f>
        <v/>
      </c>
      <c r="C3776" s="0" t="str">
        <f aca="false">IF($A3776="","",INDEX(CARTAO_COMPRAS!$D:$D,INT((ROW()-2)/20)+2))</f>
        <v/>
      </c>
      <c r="D3776" s="0" t="str">
        <f aca="false">IF($A3776="","",INDEX(CARTAO_COMPRAS!$E:$E,INT((ROW()-2)/20)+2))</f>
        <v/>
      </c>
      <c r="E3776" s="0" t="str">
        <f aca="false">IF($A3776="","",INDEX(CARTAO_COMPRAS!$H:$H,INT((ROW()-2)/20)+2)+MOD(ROW()-2,20))</f>
        <v/>
      </c>
      <c r="F3776" s="0" t="str">
        <f aca="false">IF($A3776="","",INDEX(CARTAO_COMPRAS!$G:$G,INT((ROW()-2)/20)+2))</f>
        <v/>
      </c>
      <c r="G3776" s="5" t="str">
        <f aca="false">IF($A3776="","",INDEX(CARTAO_COMPRAS!$I:$I,INT((ROW()-2)/20)+2))</f>
        <v/>
      </c>
      <c r="H3776" s="4" t="str">
        <f aca="false">IF($A3776="","",EDATE(INDEX(CARTAO_COMPRAS!$J:$J,INT((ROW()-2)/20)+2),MOD(ROW()-2,20)))</f>
        <v/>
      </c>
      <c r="I3776" s="4" t="str">
        <f aca="false">IF($H3776="","",$H3776-WEEKDAY($H3776,2)+1)</f>
        <v/>
      </c>
      <c r="J3776" s="4" t="str">
        <f aca="false">IF($I3776="","",$I3776+6)</f>
        <v/>
      </c>
      <c r="K3776" s="6" t="str">
        <f aca="false">IF($H3776="","",DATE(YEAR($H3776),MONTH($H3776),1))</f>
        <v/>
      </c>
      <c r="L3776" s="0" t="str">
        <f aca="false">IF($A3776="","",INDEX(CARTAO_COMPRAS!$K:$K,INT((ROW()-2)/20)+2))</f>
        <v/>
      </c>
      <c r="M3776" s="0" t="str">
        <f aca="false">IF($A3776="","","Compra no cartão")</f>
        <v/>
      </c>
    </row>
    <row r="3777" customFormat="false" ht="13.5" hidden="false" customHeight="false" outlineLevel="0" collapsed="false">
      <c r="A3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7" s="0" t="str">
        <f aca="false">IF($A3777="","",INDEX(CARTAO_COMPRAS!$C:$C,INT((ROW()-2)/20)+2))</f>
        <v/>
      </c>
      <c r="C3777" s="0" t="str">
        <f aca="false">IF($A3777="","",INDEX(CARTAO_COMPRAS!$D:$D,INT((ROW()-2)/20)+2))</f>
        <v/>
      </c>
      <c r="D3777" s="0" t="str">
        <f aca="false">IF($A3777="","",INDEX(CARTAO_COMPRAS!$E:$E,INT((ROW()-2)/20)+2))</f>
        <v/>
      </c>
      <c r="E3777" s="0" t="str">
        <f aca="false">IF($A3777="","",INDEX(CARTAO_COMPRAS!$H:$H,INT((ROW()-2)/20)+2)+MOD(ROW()-2,20))</f>
        <v/>
      </c>
      <c r="F3777" s="0" t="str">
        <f aca="false">IF($A3777="","",INDEX(CARTAO_COMPRAS!$G:$G,INT((ROW()-2)/20)+2))</f>
        <v/>
      </c>
      <c r="G3777" s="5" t="str">
        <f aca="false">IF($A3777="","",INDEX(CARTAO_COMPRAS!$I:$I,INT((ROW()-2)/20)+2))</f>
        <v/>
      </c>
      <c r="H3777" s="4" t="str">
        <f aca="false">IF($A3777="","",EDATE(INDEX(CARTAO_COMPRAS!$J:$J,INT((ROW()-2)/20)+2),MOD(ROW()-2,20)))</f>
        <v/>
      </c>
      <c r="I3777" s="4" t="str">
        <f aca="false">IF($H3777="","",$H3777-WEEKDAY($H3777,2)+1)</f>
        <v/>
      </c>
      <c r="J3777" s="4" t="str">
        <f aca="false">IF($I3777="","",$I3777+6)</f>
        <v/>
      </c>
      <c r="K3777" s="6" t="str">
        <f aca="false">IF($H3777="","",DATE(YEAR($H3777),MONTH($H3777),1))</f>
        <v/>
      </c>
      <c r="L3777" s="0" t="str">
        <f aca="false">IF($A3777="","",INDEX(CARTAO_COMPRAS!$K:$K,INT((ROW()-2)/20)+2))</f>
        <v/>
      </c>
      <c r="M3777" s="0" t="str">
        <f aca="false">IF($A3777="","","Compra no cartão")</f>
        <v/>
      </c>
    </row>
    <row r="3778" customFormat="false" ht="13.5" hidden="false" customHeight="false" outlineLevel="0" collapsed="false">
      <c r="A3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8" s="0" t="str">
        <f aca="false">IF($A3778="","",INDEX(CARTAO_COMPRAS!$C:$C,INT((ROW()-2)/20)+2))</f>
        <v/>
      </c>
      <c r="C3778" s="0" t="str">
        <f aca="false">IF($A3778="","",INDEX(CARTAO_COMPRAS!$D:$D,INT((ROW()-2)/20)+2))</f>
        <v/>
      </c>
      <c r="D3778" s="0" t="str">
        <f aca="false">IF($A3778="","",INDEX(CARTAO_COMPRAS!$E:$E,INT((ROW()-2)/20)+2))</f>
        <v/>
      </c>
      <c r="E3778" s="0" t="str">
        <f aca="false">IF($A3778="","",INDEX(CARTAO_COMPRAS!$H:$H,INT((ROW()-2)/20)+2)+MOD(ROW()-2,20))</f>
        <v/>
      </c>
      <c r="F3778" s="0" t="str">
        <f aca="false">IF($A3778="","",INDEX(CARTAO_COMPRAS!$G:$G,INT((ROW()-2)/20)+2))</f>
        <v/>
      </c>
      <c r="G3778" s="5" t="str">
        <f aca="false">IF($A3778="","",INDEX(CARTAO_COMPRAS!$I:$I,INT((ROW()-2)/20)+2))</f>
        <v/>
      </c>
      <c r="H3778" s="4" t="str">
        <f aca="false">IF($A3778="","",EDATE(INDEX(CARTAO_COMPRAS!$J:$J,INT((ROW()-2)/20)+2),MOD(ROW()-2,20)))</f>
        <v/>
      </c>
      <c r="I3778" s="4" t="str">
        <f aca="false">IF($H3778="","",$H3778-WEEKDAY($H3778,2)+1)</f>
        <v/>
      </c>
      <c r="J3778" s="4" t="str">
        <f aca="false">IF($I3778="","",$I3778+6)</f>
        <v/>
      </c>
      <c r="K3778" s="6" t="str">
        <f aca="false">IF($H3778="","",DATE(YEAR($H3778),MONTH($H3778),1))</f>
        <v/>
      </c>
      <c r="L3778" s="0" t="str">
        <f aca="false">IF($A3778="","",INDEX(CARTAO_COMPRAS!$K:$K,INT((ROW()-2)/20)+2))</f>
        <v/>
      </c>
      <c r="M3778" s="0" t="str">
        <f aca="false">IF($A3778="","","Compra no cartão")</f>
        <v/>
      </c>
    </row>
    <row r="3779" customFormat="false" ht="13.5" hidden="false" customHeight="false" outlineLevel="0" collapsed="false">
      <c r="A3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79" s="0" t="str">
        <f aca="false">IF($A3779="","",INDEX(CARTAO_COMPRAS!$C:$C,INT((ROW()-2)/20)+2))</f>
        <v/>
      </c>
      <c r="C3779" s="0" t="str">
        <f aca="false">IF($A3779="","",INDEX(CARTAO_COMPRAS!$D:$D,INT((ROW()-2)/20)+2))</f>
        <v/>
      </c>
      <c r="D3779" s="0" t="str">
        <f aca="false">IF($A3779="","",INDEX(CARTAO_COMPRAS!$E:$E,INT((ROW()-2)/20)+2))</f>
        <v/>
      </c>
      <c r="E3779" s="0" t="str">
        <f aca="false">IF($A3779="","",INDEX(CARTAO_COMPRAS!$H:$H,INT((ROW()-2)/20)+2)+MOD(ROW()-2,20))</f>
        <v/>
      </c>
      <c r="F3779" s="0" t="str">
        <f aca="false">IF($A3779="","",INDEX(CARTAO_COMPRAS!$G:$G,INT((ROW()-2)/20)+2))</f>
        <v/>
      </c>
      <c r="G3779" s="5" t="str">
        <f aca="false">IF($A3779="","",INDEX(CARTAO_COMPRAS!$I:$I,INT((ROW()-2)/20)+2))</f>
        <v/>
      </c>
      <c r="H3779" s="4" t="str">
        <f aca="false">IF($A3779="","",EDATE(INDEX(CARTAO_COMPRAS!$J:$J,INT((ROW()-2)/20)+2),MOD(ROW()-2,20)))</f>
        <v/>
      </c>
      <c r="I3779" s="4" t="str">
        <f aca="false">IF($H3779="","",$H3779-WEEKDAY($H3779,2)+1)</f>
        <v/>
      </c>
      <c r="J3779" s="4" t="str">
        <f aca="false">IF($I3779="","",$I3779+6)</f>
        <v/>
      </c>
      <c r="K3779" s="6" t="str">
        <f aca="false">IF($H3779="","",DATE(YEAR($H3779),MONTH($H3779),1))</f>
        <v/>
      </c>
      <c r="L3779" s="0" t="str">
        <f aca="false">IF($A3779="","",INDEX(CARTAO_COMPRAS!$K:$K,INT((ROW()-2)/20)+2))</f>
        <v/>
      </c>
      <c r="M3779" s="0" t="str">
        <f aca="false">IF($A3779="","","Compra no cartão")</f>
        <v/>
      </c>
    </row>
    <row r="3780" customFormat="false" ht="13.5" hidden="false" customHeight="false" outlineLevel="0" collapsed="false">
      <c r="A3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0" s="0" t="str">
        <f aca="false">IF($A3780="","",INDEX(CARTAO_COMPRAS!$C:$C,INT((ROW()-2)/20)+2))</f>
        <v/>
      </c>
      <c r="C3780" s="0" t="str">
        <f aca="false">IF($A3780="","",INDEX(CARTAO_COMPRAS!$D:$D,INT((ROW()-2)/20)+2))</f>
        <v/>
      </c>
      <c r="D3780" s="0" t="str">
        <f aca="false">IF($A3780="","",INDEX(CARTAO_COMPRAS!$E:$E,INT((ROW()-2)/20)+2))</f>
        <v/>
      </c>
      <c r="E3780" s="0" t="str">
        <f aca="false">IF($A3780="","",INDEX(CARTAO_COMPRAS!$H:$H,INT((ROW()-2)/20)+2)+MOD(ROW()-2,20))</f>
        <v/>
      </c>
      <c r="F3780" s="0" t="str">
        <f aca="false">IF($A3780="","",INDEX(CARTAO_COMPRAS!$G:$G,INT((ROW()-2)/20)+2))</f>
        <v/>
      </c>
      <c r="G3780" s="5" t="str">
        <f aca="false">IF($A3780="","",INDEX(CARTAO_COMPRAS!$I:$I,INT((ROW()-2)/20)+2))</f>
        <v/>
      </c>
      <c r="H3780" s="4" t="str">
        <f aca="false">IF($A3780="","",EDATE(INDEX(CARTAO_COMPRAS!$J:$J,INT((ROW()-2)/20)+2),MOD(ROW()-2,20)))</f>
        <v/>
      </c>
      <c r="I3780" s="4" t="str">
        <f aca="false">IF($H3780="","",$H3780-WEEKDAY($H3780,2)+1)</f>
        <v/>
      </c>
      <c r="J3780" s="4" t="str">
        <f aca="false">IF($I3780="","",$I3780+6)</f>
        <v/>
      </c>
      <c r="K3780" s="6" t="str">
        <f aca="false">IF($H3780="","",DATE(YEAR($H3780),MONTH($H3780),1))</f>
        <v/>
      </c>
      <c r="L3780" s="0" t="str">
        <f aca="false">IF($A3780="","",INDEX(CARTAO_COMPRAS!$K:$K,INT((ROW()-2)/20)+2))</f>
        <v/>
      </c>
      <c r="M3780" s="0" t="str">
        <f aca="false">IF($A3780="","","Compra no cartão")</f>
        <v/>
      </c>
    </row>
    <row r="3781" customFormat="false" ht="13.5" hidden="false" customHeight="false" outlineLevel="0" collapsed="false">
      <c r="A3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1" s="0" t="str">
        <f aca="false">IF($A3781="","",INDEX(CARTAO_COMPRAS!$C:$C,INT((ROW()-2)/20)+2))</f>
        <v/>
      </c>
      <c r="C3781" s="0" t="str">
        <f aca="false">IF($A3781="","",INDEX(CARTAO_COMPRAS!$D:$D,INT((ROW()-2)/20)+2))</f>
        <v/>
      </c>
      <c r="D3781" s="0" t="str">
        <f aca="false">IF($A3781="","",INDEX(CARTAO_COMPRAS!$E:$E,INT((ROW()-2)/20)+2))</f>
        <v/>
      </c>
      <c r="E3781" s="0" t="str">
        <f aca="false">IF($A3781="","",INDEX(CARTAO_COMPRAS!$H:$H,INT((ROW()-2)/20)+2)+MOD(ROW()-2,20))</f>
        <v/>
      </c>
      <c r="F3781" s="0" t="str">
        <f aca="false">IF($A3781="","",INDEX(CARTAO_COMPRAS!$G:$G,INT((ROW()-2)/20)+2))</f>
        <v/>
      </c>
      <c r="G3781" s="5" t="str">
        <f aca="false">IF($A3781="","",INDEX(CARTAO_COMPRAS!$I:$I,INT((ROW()-2)/20)+2))</f>
        <v/>
      </c>
      <c r="H3781" s="4" t="str">
        <f aca="false">IF($A3781="","",EDATE(INDEX(CARTAO_COMPRAS!$J:$J,INT((ROW()-2)/20)+2),MOD(ROW()-2,20)))</f>
        <v/>
      </c>
      <c r="I3781" s="4" t="str">
        <f aca="false">IF($H3781="","",$H3781-WEEKDAY($H3781,2)+1)</f>
        <v/>
      </c>
      <c r="J3781" s="4" t="str">
        <f aca="false">IF($I3781="","",$I3781+6)</f>
        <v/>
      </c>
      <c r="K3781" s="6" t="str">
        <f aca="false">IF($H3781="","",DATE(YEAR($H3781),MONTH($H3781),1))</f>
        <v/>
      </c>
      <c r="L3781" s="0" t="str">
        <f aca="false">IF($A3781="","",INDEX(CARTAO_COMPRAS!$K:$K,INT((ROW()-2)/20)+2))</f>
        <v/>
      </c>
      <c r="M3781" s="0" t="str">
        <f aca="false">IF($A3781="","","Compra no cartão")</f>
        <v/>
      </c>
    </row>
    <row r="3782" customFormat="false" ht="13.5" hidden="false" customHeight="false" outlineLevel="0" collapsed="false">
      <c r="A37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2" s="0" t="str">
        <f aca="false">IF($A3782="","",INDEX(CARTAO_COMPRAS!$C:$C,INT((ROW()-2)/20)+2))</f>
        <v/>
      </c>
      <c r="C3782" s="0" t="str">
        <f aca="false">IF($A3782="","",INDEX(CARTAO_COMPRAS!$D:$D,INT((ROW()-2)/20)+2))</f>
        <v/>
      </c>
      <c r="D3782" s="0" t="str">
        <f aca="false">IF($A3782="","",INDEX(CARTAO_COMPRAS!$E:$E,INT((ROW()-2)/20)+2))</f>
        <v/>
      </c>
      <c r="E3782" s="0" t="str">
        <f aca="false">IF($A3782="","",INDEX(CARTAO_COMPRAS!$H:$H,INT((ROW()-2)/20)+2)+MOD(ROW()-2,20))</f>
        <v/>
      </c>
      <c r="F3782" s="0" t="str">
        <f aca="false">IF($A3782="","",INDEX(CARTAO_COMPRAS!$G:$G,INT((ROW()-2)/20)+2))</f>
        <v/>
      </c>
      <c r="G3782" s="5" t="str">
        <f aca="false">IF($A3782="","",INDEX(CARTAO_COMPRAS!$I:$I,INT((ROW()-2)/20)+2))</f>
        <v/>
      </c>
      <c r="H3782" s="4" t="str">
        <f aca="false">IF($A3782="","",EDATE(INDEX(CARTAO_COMPRAS!$J:$J,INT((ROW()-2)/20)+2),MOD(ROW()-2,20)))</f>
        <v/>
      </c>
      <c r="I3782" s="4" t="str">
        <f aca="false">IF($H3782="","",$H3782-WEEKDAY($H3782,2)+1)</f>
        <v/>
      </c>
      <c r="J3782" s="4" t="str">
        <f aca="false">IF($I3782="","",$I3782+6)</f>
        <v/>
      </c>
      <c r="K3782" s="6" t="str">
        <f aca="false">IF($H3782="","",DATE(YEAR($H3782),MONTH($H3782),1))</f>
        <v/>
      </c>
      <c r="L3782" s="0" t="str">
        <f aca="false">IF($A3782="","",INDEX(CARTAO_COMPRAS!$K:$K,INT((ROW()-2)/20)+2))</f>
        <v/>
      </c>
      <c r="M3782" s="0" t="str">
        <f aca="false">IF($A3782="","","Compra no cartão")</f>
        <v/>
      </c>
    </row>
    <row r="3783" customFormat="false" ht="13.5" hidden="false" customHeight="false" outlineLevel="0" collapsed="false">
      <c r="A3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3" s="0" t="str">
        <f aca="false">IF($A3783="","",INDEX(CARTAO_COMPRAS!$C:$C,INT((ROW()-2)/20)+2))</f>
        <v/>
      </c>
      <c r="C3783" s="0" t="str">
        <f aca="false">IF($A3783="","",INDEX(CARTAO_COMPRAS!$D:$D,INT((ROW()-2)/20)+2))</f>
        <v/>
      </c>
      <c r="D3783" s="0" t="str">
        <f aca="false">IF($A3783="","",INDEX(CARTAO_COMPRAS!$E:$E,INT((ROW()-2)/20)+2))</f>
        <v/>
      </c>
      <c r="E3783" s="0" t="str">
        <f aca="false">IF($A3783="","",INDEX(CARTAO_COMPRAS!$H:$H,INT((ROW()-2)/20)+2)+MOD(ROW()-2,20))</f>
        <v/>
      </c>
      <c r="F3783" s="0" t="str">
        <f aca="false">IF($A3783="","",INDEX(CARTAO_COMPRAS!$G:$G,INT((ROW()-2)/20)+2))</f>
        <v/>
      </c>
      <c r="G3783" s="5" t="str">
        <f aca="false">IF($A3783="","",INDEX(CARTAO_COMPRAS!$I:$I,INT((ROW()-2)/20)+2))</f>
        <v/>
      </c>
      <c r="H3783" s="4" t="str">
        <f aca="false">IF($A3783="","",EDATE(INDEX(CARTAO_COMPRAS!$J:$J,INT((ROW()-2)/20)+2),MOD(ROW()-2,20)))</f>
        <v/>
      </c>
      <c r="I3783" s="4" t="str">
        <f aca="false">IF($H3783="","",$H3783-WEEKDAY($H3783,2)+1)</f>
        <v/>
      </c>
      <c r="J3783" s="4" t="str">
        <f aca="false">IF($I3783="","",$I3783+6)</f>
        <v/>
      </c>
      <c r="K3783" s="6" t="str">
        <f aca="false">IF($H3783="","",DATE(YEAR($H3783),MONTH($H3783),1))</f>
        <v/>
      </c>
      <c r="L3783" s="0" t="str">
        <f aca="false">IF($A3783="","",INDEX(CARTAO_COMPRAS!$K:$K,INT((ROW()-2)/20)+2))</f>
        <v/>
      </c>
      <c r="M3783" s="0" t="str">
        <f aca="false">IF($A3783="","","Compra no cartão")</f>
        <v/>
      </c>
    </row>
    <row r="3784" customFormat="false" ht="13.5" hidden="false" customHeight="false" outlineLevel="0" collapsed="false">
      <c r="A3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4" s="0" t="str">
        <f aca="false">IF($A3784="","",INDEX(CARTAO_COMPRAS!$C:$C,INT((ROW()-2)/20)+2))</f>
        <v/>
      </c>
      <c r="C3784" s="0" t="str">
        <f aca="false">IF($A3784="","",INDEX(CARTAO_COMPRAS!$D:$D,INT((ROW()-2)/20)+2))</f>
        <v/>
      </c>
      <c r="D3784" s="0" t="str">
        <f aca="false">IF($A3784="","",INDEX(CARTAO_COMPRAS!$E:$E,INT((ROW()-2)/20)+2))</f>
        <v/>
      </c>
      <c r="E3784" s="0" t="str">
        <f aca="false">IF($A3784="","",INDEX(CARTAO_COMPRAS!$H:$H,INT((ROW()-2)/20)+2)+MOD(ROW()-2,20))</f>
        <v/>
      </c>
      <c r="F3784" s="0" t="str">
        <f aca="false">IF($A3784="","",INDEX(CARTAO_COMPRAS!$G:$G,INT((ROW()-2)/20)+2))</f>
        <v/>
      </c>
      <c r="G3784" s="5" t="str">
        <f aca="false">IF($A3784="","",INDEX(CARTAO_COMPRAS!$I:$I,INT((ROW()-2)/20)+2))</f>
        <v/>
      </c>
      <c r="H3784" s="4" t="str">
        <f aca="false">IF($A3784="","",EDATE(INDEX(CARTAO_COMPRAS!$J:$J,INT((ROW()-2)/20)+2),MOD(ROW()-2,20)))</f>
        <v/>
      </c>
      <c r="I3784" s="4" t="str">
        <f aca="false">IF($H3784="","",$H3784-WEEKDAY($H3784,2)+1)</f>
        <v/>
      </c>
      <c r="J3784" s="4" t="str">
        <f aca="false">IF($I3784="","",$I3784+6)</f>
        <v/>
      </c>
      <c r="K3784" s="6" t="str">
        <f aca="false">IF($H3784="","",DATE(YEAR($H3784),MONTH($H3784),1))</f>
        <v/>
      </c>
      <c r="L3784" s="0" t="str">
        <f aca="false">IF($A3784="","",INDEX(CARTAO_COMPRAS!$K:$K,INT((ROW()-2)/20)+2))</f>
        <v/>
      </c>
      <c r="M3784" s="0" t="str">
        <f aca="false">IF($A3784="","","Compra no cartão")</f>
        <v/>
      </c>
    </row>
    <row r="3785" customFormat="false" ht="13.5" hidden="false" customHeight="false" outlineLevel="0" collapsed="false">
      <c r="A3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5" s="0" t="str">
        <f aca="false">IF($A3785="","",INDEX(CARTAO_COMPRAS!$C:$C,INT((ROW()-2)/20)+2))</f>
        <v/>
      </c>
      <c r="C3785" s="0" t="str">
        <f aca="false">IF($A3785="","",INDEX(CARTAO_COMPRAS!$D:$D,INT((ROW()-2)/20)+2))</f>
        <v/>
      </c>
      <c r="D3785" s="0" t="str">
        <f aca="false">IF($A3785="","",INDEX(CARTAO_COMPRAS!$E:$E,INT((ROW()-2)/20)+2))</f>
        <v/>
      </c>
      <c r="E3785" s="0" t="str">
        <f aca="false">IF($A3785="","",INDEX(CARTAO_COMPRAS!$H:$H,INT((ROW()-2)/20)+2)+MOD(ROW()-2,20))</f>
        <v/>
      </c>
      <c r="F3785" s="0" t="str">
        <f aca="false">IF($A3785="","",INDEX(CARTAO_COMPRAS!$G:$G,INT((ROW()-2)/20)+2))</f>
        <v/>
      </c>
      <c r="G3785" s="5" t="str">
        <f aca="false">IF($A3785="","",INDEX(CARTAO_COMPRAS!$I:$I,INT((ROW()-2)/20)+2))</f>
        <v/>
      </c>
      <c r="H3785" s="4" t="str">
        <f aca="false">IF($A3785="","",EDATE(INDEX(CARTAO_COMPRAS!$J:$J,INT((ROW()-2)/20)+2),MOD(ROW()-2,20)))</f>
        <v/>
      </c>
      <c r="I3785" s="4" t="str">
        <f aca="false">IF($H3785="","",$H3785-WEEKDAY($H3785,2)+1)</f>
        <v/>
      </c>
      <c r="J3785" s="4" t="str">
        <f aca="false">IF($I3785="","",$I3785+6)</f>
        <v/>
      </c>
      <c r="K3785" s="6" t="str">
        <f aca="false">IF($H3785="","",DATE(YEAR($H3785),MONTH($H3785),1))</f>
        <v/>
      </c>
      <c r="L3785" s="0" t="str">
        <f aca="false">IF($A3785="","",INDEX(CARTAO_COMPRAS!$K:$K,INT((ROW()-2)/20)+2))</f>
        <v/>
      </c>
      <c r="M3785" s="0" t="str">
        <f aca="false">IF($A3785="","","Compra no cartão")</f>
        <v/>
      </c>
    </row>
    <row r="3786" customFormat="false" ht="13.5" hidden="false" customHeight="false" outlineLevel="0" collapsed="false">
      <c r="A3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6" s="0" t="str">
        <f aca="false">IF($A3786="","",INDEX(CARTAO_COMPRAS!$C:$C,INT((ROW()-2)/20)+2))</f>
        <v/>
      </c>
      <c r="C3786" s="0" t="str">
        <f aca="false">IF($A3786="","",INDEX(CARTAO_COMPRAS!$D:$D,INT((ROW()-2)/20)+2))</f>
        <v/>
      </c>
      <c r="D3786" s="0" t="str">
        <f aca="false">IF($A3786="","",INDEX(CARTAO_COMPRAS!$E:$E,INT((ROW()-2)/20)+2))</f>
        <v/>
      </c>
      <c r="E3786" s="0" t="str">
        <f aca="false">IF($A3786="","",INDEX(CARTAO_COMPRAS!$H:$H,INT((ROW()-2)/20)+2)+MOD(ROW()-2,20))</f>
        <v/>
      </c>
      <c r="F3786" s="0" t="str">
        <f aca="false">IF($A3786="","",INDEX(CARTAO_COMPRAS!$G:$G,INT((ROW()-2)/20)+2))</f>
        <v/>
      </c>
      <c r="G3786" s="5" t="str">
        <f aca="false">IF($A3786="","",INDEX(CARTAO_COMPRAS!$I:$I,INT((ROW()-2)/20)+2))</f>
        <v/>
      </c>
      <c r="H3786" s="4" t="str">
        <f aca="false">IF($A3786="","",EDATE(INDEX(CARTAO_COMPRAS!$J:$J,INT((ROW()-2)/20)+2),MOD(ROW()-2,20)))</f>
        <v/>
      </c>
      <c r="I3786" s="4" t="str">
        <f aca="false">IF($H3786="","",$H3786-WEEKDAY($H3786,2)+1)</f>
        <v/>
      </c>
      <c r="J3786" s="4" t="str">
        <f aca="false">IF($I3786="","",$I3786+6)</f>
        <v/>
      </c>
      <c r="K3786" s="6" t="str">
        <f aca="false">IF($H3786="","",DATE(YEAR($H3786),MONTH($H3786),1))</f>
        <v/>
      </c>
      <c r="L3786" s="0" t="str">
        <f aca="false">IF($A3786="","",INDEX(CARTAO_COMPRAS!$K:$K,INT((ROW()-2)/20)+2))</f>
        <v/>
      </c>
      <c r="M3786" s="0" t="str">
        <f aca="false">IF($A3786="","","Compra no cartão")</f>
        <v/>
      </c>
    </row>
    <row r="3787" customFormat="false" ht="13.5" hidden="false" customHeight="false" outlineLevel="0" collapsed="false">
      <c r="A3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7" s="0" t="str">
        <f aca="false">IF($A3787="","",INDEX(CARTAO_COMPRAS!$C:$C,INT((ROW()-2)/20)+2))</f>
        <v/>
      </c>
      <c r="C3787" s="0" t="str">
        <f aca="false">IF($A3787="","",INDEX(CARTAO_COMPRAS!$D:$D,INT((ROW()-2)/20)+2))</f>
        <v/>
      </c>
      <c r="D3787" s="0" t="str">
        <f aca="false">IF($A3787="","",INDEX(CARTAO_COMPRAS!$E:$E,INT((ROW()-2)/20)+2))</f>
        <v/>
      </c>
      <c r="E3787" s="0" t="str">
        <f aca="false">IF($A3787="","",INDEX(CARTAO_COMPRAS!$H:$H,INT((ROW()-2)/20)+2)+MOD(ROW()-2,20))</f>
        <v/>
      </c>
      <c r="F3787" s="0" t="str">
        <f aca="false">IF($A3787="","",INDEX(CARTAO_COMPRAS!$G:$G,INT((ROW()-2)/20)+2))</f>
        <v/>
      </c>
      <c r="G3787" s="5" t="str">
        <f aca="false">IF($A3787="","",INDEX(CARTAO_COMPRAS!$I:$I,INT((ROW()-2)/20)+2))</f>
        <v/>
      </c>
      <c r="H3787" s="4" t="str">
        <f aca="false">IF($A3787="","",EDATE(INDEX(CARTAO_COMPRAS!$J:$J,INT((ROW()-2)/20)+2),MOD(ROW()-2,20)))</f>
        <v/>
      </c>
      <c r="I3787" s="4" t="str">
        <f aca="false">IF($H3787="","",$H3787-WEEKDAY($H3787,2)+1)</f>
        <v/>
      </c>
      <c r="J3787" s="4" t="str">
        <f aca="false">IF($I3787="","",$I3787+6)</f>
        <v/>
      </c>
      <c r="K3787" s="6" t="str">
        <f aca="false">IF($H3787="","",DATE(YEAR($H3787),MONTH($H3787),1))</f>
        <v/>
      </c>
      <c r="L3787" s="0" t="str">
        <f aca="false">IF($A3787="","",INDEX(CARTAO_COMPRAS!$K:$K,INT((ROW()-2)/20)+2))</f>
        <v/>
      </c>
      <c r="M3787" s="0" t="str">
        <f aca="false">IF($A3787="","","Compra no cartão")</f>
        <v/>
      </c>
    </row>
    <row r="3788" customFormat="false" ht="13.5" hidden="false" customHeight="false" outlineLevel="0" collapsed="false">
      <c r="A3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8" s="0" t="str">
        <f aca="false">IF($A3788="","",INDEX(CARTAO_COMPRAS!$C:$C,INT((ROW()-2)/20)+2))</f>
        <v/>
      </c>
      <c r="C3788" s="0" t="str">
        <f aca="false">IF($A3788="","",INDEX(CARTAO_COMPRAS!$D:$D,INT((ROW()-2)/20)+2))</f>
        <v/>
      </c>
      <c r="D3788" s="0" t="str">
        <f aca="false">IF($A3788="","",INDEX(CARTAO_COMPRAS!$E:$E,INT((ROW()-2)/20)+2))</f>
        <v/>
      </c>
      <c r="E3788" s="0" t="str">
        <f aca="false">IF($A3788="","",INDEX(CARTAO_COMPRAS!$H:$H,INT((ROW()-2)/20)+2)+MOD(ROW()-2,20))</f>
        <v/>
      </c>
      <c r="F3788" s="0" t="str">
        <f aca="false">IF($A3788="","",INDEX(CARTAO_COMPRAS!$G:$G,INT((ROW()-2)/20)+2))</f>
        <v/>
      </c>
      <c r="G3788" s="5" t="str">
        <f aca="false">IF($A3788="","",INDEX(CARTAO_COMPRAS!$I:$I,INT((ROW()-2)/20)+2))</f>
        <v/>
      </c>
      <c r="H3788" s="4" t="str">
        <f aca="false">IF($A3788="","",EDATE(INDEX(CARTAO_COMPRAS!$J:$J,INT((ROW()-2)/20)+2),MOD(ROW()-2,20)))</f>
        <v/>
      </c>
      <c r="I3788" s="4" t="str">
        <f aca="false">IF($H3788="","",$H3788-WEEKDAY($H3788,2)+1)</f>
        <v/>
      </c>
      <c r="J3788" s="4" t="str">
        <f aca="false">IF($I3788="","",$I3788+6)</f>
        <v/>
      </c>
      <c r="K3788" s="6" t="str">
        <f aca="false">IF($H3788="","",DATE(YEAR($H3788),MONTH($H3788),1))</f>
        <v/>
      </c>
      <c r="L3788" s="0" t="str">
        <f aca="false">IF($A3788="","",INDEX(CARTAO_COMPRAS!$K:$K,INT((ROW()-2)/20)+2))</f>
        <v/>
      </c>
      <c r="M3788" s="0" t="str">
        <f aca="false">IF($A3788="","","Compra no cartão")</f>
        <v/>
      </c>
    </row>
    <row r="3789" customFormat="false" ht="13.5" hidden="false" customHeight="false" outlineLevel="0" collapsed="false">
      <c r="A3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89" s="0" t="str">
        <f aca="false">IF($A3789="","",INDEX(CARTAO_COMPRAS!$C:$C,INT((ROW()-2)/20)+2))</f>
        <v/>
      </c>
      <c r="C3789" s="0" t="str">
        <f aca="false">IF($A3789="","",INDEX(CARTAO_COMPRAS!$D:$D,INT((ROW()-2)/20)+2))</f>
        <v/>
      </c>
      <c r="D3789" s="0" t="str">
        <f aca="false">IF($A3789="","",INDEX(CARTAO_COMPRAS!$E:$E,INT((ROW()-2)/20)+2))</f>
        <v/>
      </c>
      <c r="E3789" s="0" t="str">
        <f aca="false">IF($A3789="","",INDEX(CARTAO_COMPRAS!$H:$H,INT((ROW()-2)/20)+2)+MOD(ROW()-2,20))</f>
        <v/>
      </c>
      <c r="F3789" s="0" t="str">
        <f aca="false">IF($A3789="","",INDEX(CARTAO_COMPRAS!$G:$G,INT((ROW()-2)/20)+2))</f>
        <v/>
      </c>
      <c r="G3789" s="5" t="str">
        <f aca="false">IF($A3789="","",INDEX(CARTAO_COMPRAS!$I:$I,INT((ROW()-2)/20)+2))</f>
        <v/>
      </c>
      <c r="H3789" s="4" t="str">
        <f aca="false">IF($A3789="","",EDATE(INDEX(CARTAO_COMPRAS!$J:$J,INT((ROW()-2)/20)+2),MOD(ROW()-2,20)))</f>
        <v/>
      </c>
      <c r="I3789" s="4" t="str">
        <f aca="false">IF($H3789="","",$H3789-WEEKDAY($H3789,2)+1)</f>
        <v/>
      </c>
      <c r="J3789" s="4" t="str">
        <f aca="false">IF($I3789="","",$I3789+6)</f>
        <v/>
      </c>
      <c r="K3789" s="6" t="str">
        <f aca="false">IF($H3789="","",DATE(YEAR($H3789),MONTH($H3789),1))</f>
        <v/>
      </c>
      <c r="L3789" s="0" t="str">
        <f aca="false">IF($A3789="","",INDEX(CARTAO_COMPRAS!$K:$K,INT((ROW()-2)/20)+2))</f>
        <v/>
      </c>
      <c r="M3789" s="0" t="str">
        <f aca="false">IF($A3789="","","Compra no cartão")</f>
        <v/>
      </c>
    </row>
    <row r="3790" customFormat="false" ht="13.5" hidden="false" customHeight="false" outlineLevel="0" collapsed="false">
      <c r="A3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0" s="0" t="str">
        <f aca="false">IF($A3790="","",INDEX(CARTAO_COMPRAS!$C:$C,INT((ROW()-2)/20)+2))</f>
        <v/>
      </c>
      <c r="C3790" s="0" t="str">
        <f aca="false">IF($A3790="","",INDEX(CARTAO_COMPRAS!$D:$D,INT((ROW()-2)/20)+2))</f>
        <v/>
      </c>
      <c r="D3790" s="0" t="str">
        <f aca="false">IF($A3790="","",INDEX(CARTAO_COMPRAS!$E:$E,INT((ROW()-2)/20)+2))</f>
        <v/>
      </c>
      <c r="E3790" s="0" t="str">
        <f aca="false">IF($A3790="","",INDEX(CARTAO_COMPRAS!$H:$H,INT((ROW()-2)/20)+2)+MOD(ROW()-2,20))</f>
        <v/>
      </c>
      <c r="F3790" s="0" t="str">
        <f aca="false">IF($A3790="","",INDEX(CARTAO_COMPRAS!$G:$G,INT((ROW()-2)/20)+2))</f>
        <v/>
      </c>
      <c r="G3790" s="5" t="str">
        <f aca="false">IF($A3790="","",INDEX(CARTAO_COMPRAS!$I:$I,INT((ROW()-2)/20)+2))</f>
        <v/>
      </c>
      <c r="H3790" s="4" t="str">
        <f aca="false">IF($A3790="","",EDATE(INDEX(CARTAO_COMPRAS!$J:$J,INT((ROW()-2)/20)+2),MOD(ROW()-2,20)))</f>
        <v/>
      </c>
      <c r="I3790" s="4" t="str">
        <f aca="false">IF($H3790="","",$H3790-WEEKDAY($H3790,2)+1)</f>
        <v/>
      </c>
      <c r="J3790" s="4" t="str">
        <f aca="false">IF($I3790="","",$I3790+6)</f>
        <v/>
      </c>
      <c r="K3790" s="6" t="str">
        <f aca="false">IF($H3790="","",DATE(YEAR($H3790),MONTH($H3790),1))</f>
        <v/>
      </c>
      <c r="L3790" s="0" t="str">
        <f aca="false">IF($A3790="","",INDEX(CARTAO_COMPRAS!$K:$K,INT((ROW()-2)/20)+2))</f>
        <v/>
      </c>
      <c r="M3790" s="0" t="str">
        <f aca="false">IF($A3790="","","Compra no cartão")</f>
        <v/>
      </c>
    </row>
    <row r="3791" customFormat="false" ht="13.5" hidden="false" customHeight="false" outlineLevel="0" collapsed="false">
      <c r="A3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1" s="0" t="str">
        <f aca="false">IF($A3791="","",INDEX(CARTAO_COMPRAS!$C:$C,INT((ROW()-2)/20)+2))</f>
        <v/>
      </c>
      <c r="C3791" s="0" t="str">
        <f aca="false">IF($A3791="","",INDEX(CARTAO_COMPRAS!$D:$D,INT((ROW()-2)/20)+2))</f>
        <v/>
      </c>
      <c r="D3791" s="0" t="str">
        <f aca="false">IF($A3791="","",INDEX(CARTAO_COMPRAS!$E:$E,INT((ROW()-2)/20)+2))</f>
        <v/>
      </c>
      <c r="E3791" s="0" t="str">
        <f aca="false">IF($A3791="","",INDEX(CARTAO_COMPRAS!$H:$H,INT((ROW()-2)/20)+2)+MOD(ROW()-2,20))</f>
        <v/>
      </c>
      <c r="F3791" s="0" t="str">
        <f aca="false">IF($A3791="","",INDEX(CARTAO_COMPRAS!$G:$G,INT((ROW()-2)/20)+2))</f>
        <v/>
      </c>
      <c r="G3791" s="5" t="str">
        <f aca="false">IF($A3791="","",INDEX(CARTAO_COMPRAS!$I:$I,INT((ROW()-2)/20)+2))</f>
        <v/>
      </c>
      <c r="H3791" s="4" t="str">
        <f aca="false">IF($A3791="","",EDATE(INDEX(CARTAO_COMPRAS!$J:$J,INT((ROW()-2)/20)+2),MOD(ROW()-2,20)))</f>
        <v/>
      </c>
      <c r="I3791" s="4" t="str">
        <f aca="false">IF($H3791="","",$H3791-WEEKDAY($H3791,2)+1)</f>
        <v/>
      </c>
      <c r="J3791" s="4" t="str">
        <f aca="false">IF($I3791="","",$I3791+6)</f>
        <v/>
      </c>
      <c r="K3791" s="6" t="str">
        <f aca="false">IF($H3791="","",DATE(YEAR($H3791),MONTH($H3791),1))</f>
        <v/>
      </c>
      <c r="L3791" s="0" t="str">
        <f aca="false">IF($A3791="","",INDEX(CARTAO_COMPRAS!$K:$K,INT((ROW()-2)/20)+2))</f>
        <v/>
      </c>
      <c r="M3791" s="0" t="str">
        <f aca="false">IF($A3791="","","Compra no cartão")</f>
        <v/>
      </c>
    </row>
    <row r="3792" customFormat="false" ht="13.5" hidden="false" customHeight="false" outlineLevel="0" collapsed="false">
      <c r="A3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2" s="0" t="str">
        <f aca="false">IF($A3792="","",INDEX(CARTAO_COMPRAS!$C:$C,INT((ROW()-2)/20)+2))</f>
        <v/>
      </c>
      <c r="C3792" s="0" t="str">
        <f aca="false">IF($A3792="","",INDEX(CARTAO_COMPRAS!$D:$D,INT((ROW()-2)/20)+2))</f>
        <v/>
      </c>
      <c r="D3792" s="0" t="str">
        <f aca="false">IF($A3792="","",INDEX(CARTAO_COMPRAS!$E:$E,INT((ROW()-2)/20)+2))</f>
        <v/>
      </c>
      <c r="E3792" s="0" t="str">
        <f aca="false">IF($A3792="","",INDEX(CARTAO_COMPRAS!$H:$H,INT((ROW()-2)/20)+2)+MOD(ROW()-2,20))</f>
        <v/>
      </c>
      <c r="F3792" s="0" t="str">
        <f aca="false">IF($A3792="","",INDEX(CARTAO_COMPRAS!$G:$G,INT((ROW()-2)/20)+2))</f>
        <v/>
      </c>
      <c r="G3792" s="5" t="str">
        <f aca="false">IF($A3792="","",INDEX(CARTAO_COMPRAS!$I:$I,INT((ROW()-2)/20)+2))</f>
        <v/>
      </c>
      <c r="H3792" s="4" t="str">
        <f aca="false">IF($A3792="","",EDATE(INDEX(CARTAO_COMPRAS!$J:$J,INT((ROW()-2)/20)+2),MOD(ROW()-2,20)))</f>
        <v/>
      </c>
      <c r="I3792" s="4" t="str">
        <f aca="false">IF($H3792="","",$H3792-WEEKDAY($H3792,2)+1)</f>
        <v/>
      </c>
      <c r="J3792" s="4" t="str">
        <f aca="false">IF($I3792="","",$I3792+6)</f>
        <v/>
      </c>
      <c r="K3792" s="6" t="str">
        <f aca="false">IF($H3792="","",DATE(YEAR($H3792),MONTH($H3792),1))</f>
        <v/>
      </c>
      <c r="L3792" s="0" t="str">
        <f aca="false">IF($A3792="","",INDEX(CARTAO_COMPRAS!$K:$K,INT((ROW()-2)/20)+2))</f>
        <v/>
      </c>
      <c r="M3792" s="0" t="str">
        <f aca="false">IF($A3792="","","Compra no cartão")</f>
        <v/>
      </c>
    </row>
    <row r="3793" customFormat="false" ht="13.5" hidden="false" customHeight="false" outlineLevel="0" collapsed="false">
      <c r="A3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3" s="0" t="str">
        <f aca="false">IF($A3793="","",INDEX(CARTAO_COMPRAS!$C:$C,INT((ROW()-2)/20)+2))</f>
        <v/>
      </c>
      <c r="C3793" s="0" t="str">
        <f aca="false">IF($A3793="","",INDEX(CARTAO_COMPRAS!$D:$D,INT((ROW()-2)/20)+2))</f>
        <v/>
      </c>
      <c r="D3793" s="0" t="str">
        <f aca="false">IF($A3793="","",INDEX(CARTAO_COMPRAS!$E:$E,INT((ROW()-2)/20)+2))</f>
        <v/>
      </c>
      <c r="E3793" s="0" t="str">
        <f aca="false">IF($A3793="","",INDEX(CARTAO_COMPRAS!$H:$H,INT((ROW()-2)/20)+2)+MOD(ROW()-2,20))</f>
        <v/>
      </c>
      <c r="F3793" s="0" t="str">
        <f aca="false">IF($A3793="","",INDEX(CARTAO_COMPRAS!$G:$G,INT((ROW()-2)/20)+2))</f>
        <v/>
      </c>
      <c r="G3793" s="5" t="str">
        <f aca="false">IF($A3793="","",INDEX(CARTAO_COMPRAS!$I:$I,INT((ROW()-2)/20)+2))</f>
        <v/>
      </c>
      <c r="H3793" s="4" t="str">
        <f aca="false">IF($A3793="","",EDATE(INDEX(CARTAO_COMPRAS!$J:$J,INT((ROW()-2)/20)+2),MOD(ROW()-2,20)))</f>
        <v/>
      </c>
      <c r="I3793" s="4" t="str">
        <f aca="false">IF($H3793="","",$H3793-WEEKDAY($H3793,2)+1)</f>
        <v/>
      </c>
      <c r="J3793" s="4" t="str">
        <f aca="false">IF($I3793="","",$I3793+6)</f>
        <v/>
      </c>
      <c r="K3793" s="6" t="str">
        <f aca="false">IF($H3793="","",DATE(YEAR($H3793),MONTH($H3793),1))</f>
        <v/>
      </c>
      <c r="L3793" s="0" t="str">
        <f aca="false">IF($A3793="","",INDEX(CARTAO_COMPRAS!$K:$K,INT((ROW()-2)/20)+2))</f>
        <v/>
      </c>
      <c r="M3793" s="0" t="str">
        <f aca="false">IF($A3793="","","Compra no cartão")</f>
        <v/>
      </c>
    </row>
    <row r="3794" customFormat="false" ht="13.5" hidden="false" customHeight="false" outlineLevel="0" collapsed="false">
      <c r="A3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4" s="0" t="str">
        <f aca="false">IF($A3794="","",INDEX(CARTAO_COMPRAS!$C:$C,INT((ROW()-2)/20)+2))</f>
        <v/>
      </c>
      <c r="C3794" s="0" t="str">
        <f aca="false">IF($A3794="","",INDEX(CARTAO_COMPRAS!$D:$D,INT((ROW()-2)/20)+2))</f>
        <v/>
      </c>
      <c r="D3794" s="0" t="str">
        <f aca="false">IF($A3794="","",INDEX(CARTAO_COMPRAS!$E:$E,INT((ROW()-2)/20)+2))</f>
        <v/>
      </c>
      <c r="E3794" s="0" t="str">
        <f aca="false">IF($A3794="","",INDEX(CARTAO_COMPRAS!$H:$H,INT((ROW()-2)/20)+2)+MOD(ROW()-2,20))</f>
        <v/>
      </c>
      <c r="F3794" s="0" t="str">
        <f aca="false">IF($A3794="","",INDEX(CARTAO_COMPRAS!$G:$G,INT((ROW()-2)/20)+2))</f>
        <v/>
      </c>
      <c r="G3794" s="5" t="str">
        <f aca="false">IF($A3794="","",INDEX(CARTAO_COMPRAS!$I:$I,INT((ROW()-2)/20)+2))</f>
        <v/>
      </c>
      <c r="H3794" s="4" t="str">
        <f aca="false">IF($A3794="","",EDATE(INDEX(CARTAO_COMPRAS!$J:$J,INT((ROW()-2)/20)+2),MOD(ROW()-2,20)))</f>
        <v/>
      </c>
      <c r="I3794" s="4" t="str">
        <f aca="false">IF($H3794="","",$H3794-WEEKDAY($H3794,2)+1)</f>
        <v/>
      </c>
      <c r="J3794" s="4" t="str">
        <f aca="false">IF($I3794="","",$I3794+6)</f>
        <v/>
      </c>
      <c r="K3794" s="6" t="str">
        <f aca="false">IF($H3794="","",DATE(YEAR($H3794),MONTH($H3794),1))</f>
        <v/>
      </c>
      <c r="L3794" s="0" t="str">
        <f aca="false">IF($A3794="","",INDEX(CARTAO_COMPRAS!$K:$K,INT((ROW()-2)/20)+2))</f>
        <v/>
      </c>
      <c r="M3794" s="0" t="str">
        <f aca="false">IF($A3794="","","Compra no cartão")</f>
        <v/>
      </c>
    </row>
    <row r="3795" customFormat="false" ht="13.5" hidden="false" customHeight="false" outlineLevel="0" collapsed="false">
      <c r="A3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5" s="0" t="str">
        <f aca="false">IF($A3795="","",INDEX(CARTAO_COMPRAS!$C:$C,INT((ROW()-2)/20)+2))</f>
        <v/>
      </c>
      <c r="C3795" s="0" t="str">
        <f aca="false">IF($A3795="","",INDEX(CARTAO_COMPRAS!$D:$D,INT((ROW()-2)/20)+2))</f>
        <v/>
      </c>
      <c r="D3795" s="0" t="str">
        <f aca="false">IF($A3795="","",INDEX(CARTAO_COMPRAS!$E:$E,INT((ROW()-2)/20)+2))</f>
        <v/>
      </c>
      <c r="E3795" s="0" t="str">
        <f aca="false">IF($A3795="","",INDEX(CARTAO_COMPRAS!$H:$H,INT((ROW()-2)/20)+2)+MOD(ROW()-2,20))</f>
        <v/>
      </c>
      <c r="F3795" s="0" t="str">
        <f aca="false">IF($A3795="","",INDEX(CARTAO_COMPRAS!$G:$G,INT((ROW()-2)/20)+2))</f>
        <v/>
      </c>
      <c r="G3795" s="5" t="str">
        <f aca="false">IF($A3795="","",INDEX(CARTAO_COMPRAS!$I:$I,INT((ROW()-2)/20)+2))</f>
        <v/>
      </c>
      <c r="H3795" s="4" t="str">
        <f aca="false">IF($A3795="","",EDATE(INDEX(CARTAO_COMPRAS!$J:$J,INT((ROW()-2)/20)+2),MOD(ROW()-2,20)))</f>
        <v/>
      </c>
      <c r="I3795" s="4" t="str">
        <f aca="false">IF($H3795="","",$H3795-WEEKDAY($H3795,2)+1)</f>
        <v/>
      </c>
      <c r="J3795" s="4" t="str">
        <f aca="false">IF($I3795="","",$I3795+6)</f>
        <v/>
      </c>
      <c r="K3795" s="6" t="str">
        <f aca="false">IF($H3795="","",DATE(YEAR($H3795),MONTH($H3795),1))</f>
        <v/>
      </c>
      <c r="L3795" s="0" t="str">
        <f aca="false">IF($A3795="","",INDEX(CARTAO_COMPRAS!$K:$K,INT((ROW()-2)/20)+2))</f>
        <v/>
      </c>
      <c r="M3795" s="0" t="str">
        <f aca="false">IF($A3795="","","Compra no cartão")</f>
        <v/>
      </c>
    </row>
    <row r="3796" customFormat="false" ht="13.5" hidden="false" customHeight="false" outlineLevel="0" collapsed="false">
      <c r="A3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6" s="0" t="str">
        <f aca="false">IF($A3796="","",INDEX(CARTAO_COMPRAS!$C:$C,INT((ROW()-2)/20)+2))</f>
        <v/>
      </c>
      <c r="C3796" s="0" t="str">
        <f aca="false">IF($A3796="","",INDEX(CARTAO_COMPRAS!$D:$D,INT((ROW()-2)/20)+2))</f>
        <v/>
      </c>
      <c r="D3796" s="0" t="str">
        <f aca="false">IF($A3796="","",INDEX(CARTAO_COMPRAS!$E:$E,INT((ROW()-2)/20)+2))</f>
        <v/>
      </c>
      <c r="E3796" s="0" t="str">
        <f aca="false">IF($A3796="","",INDEX(CARTAO_COMPRAS!$H:$H,INT((ROW()-2)/20)+2)+MOD(ROW()-2,20))</f>
        <v/>
      </c>
      <c r="F3796" s="0" t="str">
        <f aca="false">IF($A3796="","",INDEX(CARTAO_COMPRAS!$G:$G,INT((ROW()-2)/20)+2))</f>
        <v/>
      </c>
      <c r="G3796" s="5" t="str">
        <f aca="false">IF($A3796="","",INDEX(CARTAO_COMPRAS!$I:$I,INT((ROW()-2)/20)+2))</f>
        <v/>
      </c>
      <c r="H3796" s="4" t="str">
        <f aca="false">IF($A3796="","",EDATE(INDEX(CARTAO_COMPRAS!$J:$J,INT((ROW()-2)/20)+2),MOD(ROW()-2,20)))</f>
        <v/>
      </c>
      <c r="I3796" s="4" t="str">
        <f aca="false">IF($H3796="","",$H3796-WEEKDAY($H3796,2)+1)</f>
        <v/>
      </c>
      <c r="J3796" s="4" t="str">
        <f aca="false">IF($I3796="","",$I3796+6)</f>
        <v/>
      </c>
      <c r="K3796" s="6" t="str">
        <f aca="false">IF($H3796="","",DATE(YEAR($H3796),MONTH($H3796),1))</f>
        <v/>
      </c>
      <c r="L3796" s="0" t="str">
        <f aca="false">IF($A3796="","",INDEX(CARTAO_COMPRAS!$K:$K,INT((ROW()-2)/20)+2))</f>
        <v/>
      </c>
      <c r="M3796" s="0" t="str">
        <f aca="false">IF($A3796="","","Compra no cartão")</f>
        <v/>
      </c>
    </row>
    <row r="3797" customFormat="false" ht="13.5" hidden="false" customHeight="false" outlineLevel="0" collapsed="false">
      <c r="A3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7" s="0" t="str">
        <f aca="false">IF($A3797="","",INDEX(CARTAO_COMPRAS!$C:$C,INT((ROW()-2)/20)+2))</f>
        <v/>
      </c>
      <c r="C3797" s="0" t="str">
        <f aca="false">IF($A3797="","",INDEX(CARTAO_COMPRAS!$D:$D,INT((ROW()-2)/20)+2))</f>
        <v/>
      </c>
      <c r="D3797" s="0" t="str">
        <f aca="false">IF($A3797="","",INDEX(CARTAO_COMPRAS!$E:$E,INT((ROW()-2)/20)+2))</f>
        <v/>
      </c>
      <c r="E3797" s="0" t="str">
        <f aca="false">IF($A3797="","",INDEX(CARTAO_COMPRAS!$H:$H,INT((ROW()-2)/20)+2)+MOD(ROW()-2,20))</f>
        <v/>
      </c>
      <c r="F3797" s="0" t="str">
        <f aca="false">IF($A3797="","",INDEX(CARTAO_COMPRAS!$G:$G,INT((ROW()-2)/20)+2))</f>
        <v/>
      </c>
      <c r="G3797" s="5" t="str">
        <f aca="false">IF($A3797="","",INDEX(CARTAO_COMPRAS!$I:$I,INT((ROW()-2)/20)+2))</f>
        <v/>
      </c>
      <c r="H3797" s="4" t="str">
        <f aca="false">IF($A3797="","",EDATE(INDEX(CARTAO_COMPRAS!$J:$J,INT((ROW()-2)/20)+2),MOD(ROW()-2,20)))</f>
        <v/>
      </c>
      <c r="I3797" s="4" t="str">
        <f aca="false">IF($H3797="","",$H3797-WEEKDAY($H3797,2)+1)</f>
        <v/>
      </c>
      <c r="J3797" s="4" t="str">
        <f aca="false">IF($I3797="","",$I3797+6)</f>
        <v/>
      </c>
      <c r="K3797" s="6" t="str">
        <f aca="false">IF($H3797="","",DATE(YEAR($H3797),MONTH($H3797),1))</f>
        <v/>
      </c>
      <c r="L3797" s="0" t="str">
        <f aca="false">IF($A3797="","",INDEX(CARTAO_COMPRAS!$K:$K,INT((ROW()-2)/20)+2))</f>
        <v/>
      </c>
      <c r="M3797" s="0" t="str">
        <f aca="false">IF($A3797="","","Compra no cartão")</f>
        <v/>
      </c>
    </row>
    <row r="3798" customFormat="false" ht="13.5" hidden="false" customHeight="false" outlineLevel="0" collapsed="false">
      <c r="A3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8" s="0" t="str">
        <f aca="false">IF($A3798="","",INDEX(CARTAO_COMPRAS!$C:$C,INT((ROW()-2)/20)+2))</f>
        <v/>
      </c>
      <c r="C3798" s="0" t="str">
        <f aca="false">IF($A3798="","",INDEX(CARTAO_COMPRAS!$D:$D,INT((ROW()-2)/20)+2))</f>
        <v/>
      </c>
      <c r="D3798" s="0" t="str">
        <f aca="false">IF($A3798="","",INDEX(CARTAO_COMPRAS!$E:$E,INT((ROW()-2)/20)+2))</f>
        <v/>
      </c>
      <c r="E3798" s="0" t="str">
        <f aca="false">IF($A3798="","",INDEX(CARTAO_COMPRAS!$H:$H,INT((ROW()-2)/20)+2)+MOD(ROW()-2,20))</f>
        <v/>
      </c>
      <c r="F3798" s="0" t="str">
        <f aca="false">IF($A3798="","",INDEX(CARTAO_COMPRAS!$G:$G,INT((ROW()-2)/20)+2))</f>
        <v/>
      </c>
      <c r="G3798" s="5" t="str">
        <f aca="false">IF($A3798="","",INDEX(CARTAO_COMPRAS!$I:$I,INT((ROW()-2)/20)+2))</f>
        <v/>
      </c>
      <c r="H3798" s="4" t="str">
        <f aca="false">IF($A3798="","",EDATE(INDEX(CARTAO_COMPRAS!$J:$J,INT((ROW()-2)/20)+2),MOD(ROW()-2,20)))</f>
        <v/>
      </c>
      <c r="I3798" s="4" t="str">
        <f aca="false">IF($H3798="","",$H3798-WEEKDAY($H3798,2)+1)</f>
        <v/>
      </c>
      <c r="J3798" s="4" t="str">
        <f aca="false">IF($I3798="","",$I3798+6)</f>
        <v/>
      </c>
      <c r="K3798" s="6" t="str">
        <f aca="false">IF($H3798="","",DATE(YEAR($H3798),MONTH($H3798),1))</f>
        <v/>
      </c>
      <c r="L3798" s="0" t="str">
        <f aca="false">IF($A3798="","",INDEX(CARTAO_COMPRAS!$K:$K,INT((ROW()-2)/20)+2))</f>
        <v/>
      </c>
      <c r="M3798" s="0" t="str">
        <f aca="false">IF($A3798="","","Compra no cartão")</f>
        <v/>
      </c>
    </row>
    <row r="3799" customFormat="false" ht="13.5" hidden="false" customHeight="false" outlineLevel="0" collapsed="false">
      <c r="A3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799" s="0" t="str">
        <f aca="false">IF($A3799="","",INDEX(CARTAO_COMPRAS!$C:$C,INT((ROW()-2)/20)+2))</f>
        <v/>
      </c>
      <c r="C3799" s="0" t="str">
        <f aca="false">IF($A3799="","",INDEX(CARTAO_COMPRAS!$D:$D,INT((ROW()-2)/20)+2))</f>
        <v/>
      </c>
      <c r="D3799" s="0" t="str">
        <f aca="false">IF($A3799="","",INDEX(CARTAO_COMPRAS!$E:$E,INT((ROW()-2)/20)+2))</f>
        <v/>
      </c>
      <c r="E3799" s="0" t="str">
        <f aca="false">IF($A3799="","",INDEX(CARTAO_COMPRAS!$H:$H,INT((ROW()-2)/20)+2)+MOD(ROW()-2,20))</f>
        <v/>
      </c>
      <c r="F3799" s="0" t="str">
        <f aca="false">IF($A3799="","",INDEX(CARTAO_COMPRAS!$G:$G,INT((ROW()-2)/20)+2))</f>
        <v/>
      </c>
      <c r="G3799" s="5" t="str">
        <f aca="false">IF($A3799="","",INDEX(CARTAO_COMPRAS!$I:$I,INT((ROW()-2)/20)+2))</f>
        <v/>
      </c>
      <c r="H3799" s="4" t="str">
        <f aca="false">IF($A3799="","",EDATE(INDEX(CARTAO_COMPRAS!$J:$J,INT((ROW()-2)/20)+2),MOD(ROW()-2,20)))</f>
        <v/>
      </c>
      <c r="I3799" s="4" t="str">
        <f aca="false">IF($H3799="","",$H3799-WEEKDAY($H3799,2)+1)</f>
        <v/>
      </c>
      <c r="J3799" s="4" t="str">
        <f aca="false">IF($I3799="","",$I3799+6)</f>
        <v/>
      </c>
      <c r="K3799" s="6" t="str">
        <f aca="false">IF($H3799="","",DATE(YEAR($H3799),MONTH($H3799),1))</f>
        <v/>
      </c>
      <c r="L3799" s="0" t="str">
        <f aca="false">IF($A3799="","",INDEX(CARTAO_COMPRAS!$K:$K,INT((ROW()-2)/20)+2))</f>
        <v/>
      </c>
      <c r="M3799" s="0" t="str">
        <f aca="false">IF($A3799="","","Compra no cartão")</f>
        <v/>
      </c>
    </row>
    <row r="3800" customFormat="false" ht="13.5" hidden="false" customHeight="false" outlineLevel="0" collapsed="false">
      <c r="A3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0" s="0" t="str">
        <f aca="false">IF($A3800="","",INDEX(CARTAO_COMPRAS!$C:$C,INT((ROW()-2)/20)+2))</f>
        <v/>
      </c>
      <c r="C3800" s="0" t="str">
        <f aca="false">IF($A3800="","",INDEX(CARTAO_COMPRAS!$D:$D,INT((ROW()-2)/20)+2))</f>
        <v/>
      </c>
      <c r="D3800" s="0" t="str">
        <f aca="false">IF($A3800="","",INDEX(CARTAO_COMPRAS!$E:$E,INT((ROW()-2)/20)+2))</f>
        <v/>
      </c>
      <c r="E3800" s="0" t="str">
        <f aca="false">IF($A3800="","",INDEX(CARTAO_COMPRAS!$H:$H,INT((ROW()-2)/20)+2)+MOD(ROW()-2,20))</f>
        <v/>
      </c>
      <c r="F3800" s="0" t="str">
        <f aca="false">IF($A3800="","",INDEX(CARTAO_COMPRAS!$G:$G,INT((ROW()-2)/20)+2))</f>
        <v/>
      </c>
      <c r="G3800" s="5" t="str">
        <f aca="false">IF($A3800="","",INDEX(CARTAO_COMPRAS!$I:$I,INT((ROW()-2)/20)+2))</f>
        <v/>
      </c>
      <c r="H3800" s="4" t="str">
        <f aca="false">IF($A3800="","",EDATE(INDEX(CARTAO_COMPRAS!$J:$J,INT((ROW()-2)/20)+2),MOD(ROW()-2,20)))</f>
        <v/>
      </c>
      <c r="I3800" s="4" t="str">
        <f aca="false">IF($H3800="","",$H3800-WEEKDAY($H3800,2)+1)</f>
        <v/>
      </c>
      <c r="J3800" s="4" t="str">
        <f aca="false">IF($I3800="","",$I3800+6)</f>
        <v/>
      </c>
      <c r="K3800" s="6" t="str">
        <f aca="false">IF($H3800="","",DATE(YEAR($H3800),MONTH($H3800),1))</f>
        <v/>
      </c>
      <c r="L3800" s="0" t="str">
        <f aca="false">IF($A3800="","",INDEX(CARTAO_COMPRAS!$K:$K,INT((ROW()-2)/20)+2))</f>
        <v/>
      </c>
      <c r="M3800" s="0" t="str">
        <f aca="false">IF($A3800="","","Compra no cartão")</f>
        <v/>
      </c>
    </row>
    <row r="3801" customFormat="false" ht="13.5" hidden="false" customHeight="false" outlineLevel="0" collapsed="false">
      <c r="A3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1" s="0" t="str">
        <f aca="false">IF($A3801="","",INDEX(CARTAO_COMPRAS!$C:$C,INT((ROW()-2)/20)+2))</f>
        <v/>
      </c>
      <c r="C3801" s="0" t="str">
        <f aca="false">IF($A3801="","",INDEX(CARTAO_COMPRAS!$D:$D,INT((ROW()-2)/20)+2))</f>
        <v/>
      </c>
      <c r="D3801" s="0" t="str">
        <f aca="false">IF($A3801="","",INDEX(CARTAO_COMPRAS!$E:$E,INT((ROW()-2)/20)+2))</f>
        <v/>
      </c>
      <c r="E3801" s="0" t="str">
        <f aca="false">IF($A3801="","",INDEX(CARTAO_COMPRAS!$H:$H,INT((ROW()-2)/20)+2)+MOD(ROW()-2,20))</f>
        <v/>
      </c>
      <c r="F3801" s="0" t="str">
        <f aca="false">IF($A3801="","",INDEX(CARTAO_COMPRAS!$G:$G,INT((ROW()-2)/20)+2))</f>
        <v/>
      </c>
      <c r="G3801" s="5" t="str">
        <f aca="false">IF($A3801="","",INDEX(CARTAO_COMPRAS!$I:$I,INT((ROW()-2)/20)+2))</f>
        <v/>
      </c>
      <c r="H3801" s="4" t="str">
        <f aca="false">IF($A3801="","",EDATE(INDEX(CARTAO_COMPRAS!$J:$J,INT((ROW()-2)/20)+2),MOD(ROW()-2,20)))</f>
        <v/>
      </c>
      <c r="I3801" s="4" t="str">
        <f aca="false">IF($H3801="","",$H3801-WEEKDAY($H3801,2)+1)</f>
        <v/>
      </c>
      <c r="J3801" s="4" t="str">
        <f aca="false">IF($I3801="","",$I3801+6)</f>
        <v/>
      </c>
      <c r="K3801" s="6" t="str">
        <f aca="false">IF($H3801="","",DATE(YEAR($H3801),MONTH($H3801),1))</f>
        <v/>
      </c>
      <c r="L3801" s="0" t="str">
        <f aca="false">IF($A3801="","",INDEX(CARTAO_COMPRAS!$K:$K,INT((ROW()-2)/20)+2))</f>
        <v/>
      </c>
      <c r="M3801" s="0" t="str">
        <f aca="false">IF($A3801="","","Compra no cartão")</f>
        <v/>
      </c>
    </row>
    <row r="3802" customFormat="false" ht="13.5" hidden="false" customHeight="false" outlineLevel="0" collapsed="false">
      <c r="A38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2" s="0" t="str">
        <f aca="false">IF($A3802="","",INDEX(CARTAO_COMPRAS!$C:$C,INT((ROW()-2)/20)+2))</f>
        <v/>
      </c>
      <c r="C3802" s="0" t="str">
        <f aca="false">IF($A3802="","",INDEX(CARTAO_COMPRAS!$D:$D,INT((ROW()-2)/20)+2))</f>
        <v/>
      </c>
      <c r="D3802" s="0" t="str">
        <f aca="false">IF($A3802="","",INDEX(CARTAO_COMPRAS!$E:$E,INT((ROW()-2)/20)+2))</f>
        <v/>
      </c>
      <c r="E3802" s="0" t="str">
        <f aca="false">IF($A3802="","",INDEX(CARTAO_COMPRAS!$H:$H,INT((ROW()-2)/20)+2)+MOD(ROW()-2,20))</f>
        <v/>
      </c>
      <c r="F3802" s="0" t="str">
        <f aca="false">IF($A3802="","",INDEX(CARTAO_COMPRAS!$G:$G,INT((ROW()-2)/20)+2))</f>
        <v/>
      </c>
      <c r="G3802" s="5" t="str">
        <f aca="false">IF($A3802="","",INDEX(CARTAO_COMPRAS!$I:$I,INT((ROW()-2)/20)+2))</f>
        <v/>
      </c>
      <c r="H3802" s="4" t="str">
        <f aca="false">IF($A3802="","",EDATE(INDEX(CARTAO_COMPRAS!$J:$J,INT((ROW()-2)/20)+2),MOD(ROW()-2,20)))</f>
        <v/>
      </c>
      <c r="I3802" s="4" t="str">
        <f aca="false">IF($H3802="","",$H3802-WEEKDAY($H3802,2)+1)</f>
        <v/>
      </c>
      <c r="J3802" s="4" t="str">
        <f aca="false">IF($I3802="","",$I3802+6)</f>
        <v/>
      </c>
      <c r="K3802" s="6" t="str">
        <f aca="false">IF($H3802="","",DATE(YEAR($H3802),MONTH($H3802),1))</f>
        <v/>
      </c>
      <c r="L3802" s="0" t="str">
        <f aca="false">IF($A3802="","",INDEX(CARTAO_COMPRAS!$K:$K,INT((ROW()-2)/20)+2))</f>
        <v/>
      </c>
      <c r="M3802" s="0" t="str">
        <f aca="false">IF($A3802="","","Compra no cartão")</f>
        <v/>
      </c>
    </row>
    <row r="3803" customFormat="false" ht="13.5" hidden="false" customHeight="false" outlineLevel="0" collapsed="false">
      <c r="A3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3" s="0" t="str">
        <f aca="false">IF($A3803="","",INDEX(CARTAO_COMPRAS!$C:$C,INT((ROW()-2)/20)+2))</f>
        <v/>
      </c>
      <c r="C3803" s="0" t="str">
        <f aca="false">IF($A3803="","",INDEX(CARTAO_COMPRAS!$D:$D,INT((ROW()-2)/20)+2))</f>
        <v/>
      </c>
      <c r="D3803" s="0" t="str">
        <f aca="false">IF($A3803="","",INDEX(CARTAO_COMPRAS!$E:$E,INT((ROW()-2)/20)+2))</f>
        <v/>
      </c>
      <c r="E3803" s="0" t="str">
        <f aca="false">IF($A3803="","",INDEX(CARTAO_COMPRAS!$H:$H,INT((ROW()-2)/20)+2)+MOD(ROW()-2,20))</f>
        <v/>
      </c>
      <c r="F3803" s="0" t="str">
        <f aca="false">IF($A3803="","",INDEX(CARTAO_COMPRAS!$G:$G,INT((ROW()-2)/20)+2))</f>
        <v/>
      </c>
      <c r="G3803" s="5" t="str">
        <f aca="false">IF($A3803="","",INDEX(CARTAO_COMPRAS!$I:$I,INT((ROW()-2)/20)+2))</f>
        <v/>
      </c>
      <c r="H3803" s="4" t="str">
        <f aca="false">IF($A3803="","",EDATE(INDEX(CARTAO_COMPRAS!$J:$J,INT((ROW()-2)/20)+2),MOD(ROW()-2,20)))</f>
        <v/>
      </c>
      <c r="I3803" s="4" t="str">
        <f aca="false">IF($H3803="","",$H3803-WEEKDAY($H3803,2)+1)</f>
        <v/>
      </c>
      <c r="J3803" s="4" t="str">
        <f aca="false">IF($I3803="","",$I3803+6)</f>
        <v/>
      </c>
      <c r="K3803" s="6" t="str">
        <f aca="false">IF($H3803="","",DATE(YEAR($H3803),MONTH($H3803),1))</f>
        <v/>
      </c>
      <c r="L3803" s="0" t="str">
        <f aca="false">IF($A3803="","",INDEX(CARTAO_COMPRAS!$K:$K,INT((ROW()-2)/20)+2))</f>
        <v/>
      </c>
      <c r="M3803" s="0" t="str">
        <f aca="false">IF($A3803="","","Compra no cartão")</f>
        <v/>
      </c>
    </row>
    <row r="3804" customFormat="false" ht="13.5" hidden="false" customHeight="false" outlineLevel="0" collapsed="false">
      <c r="A3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4" s="0" t="str">
        <f aca="false">IF($A3804="","",INDEX(CARTAO_COMPRAS!$C:$C,INT((ROW()-2)/20)+2))</f>
        <v/>
      </c>
      <c r="C3804" s="0" t="str">
        <f aca="false">IF($A3804="","",INDEX(CARTAO_COMPRAS!$D:$D,INT((ROW()-2)/20)+2))</f>
        <v/>
      </c>
      <c r="D3804" s="0" t="str">
        <f aca="false">IF($A3804="","",INDEX(CARTAO_COMPRAS!$E:$E,INT((ROW()-2)/20)+2))</f>
        <v/>
      </c>
      <c r="E3804" s="0" t="str">
        <f aca="false">IF($A3804="","",INDEX(CARTAO_COMPRAS!$H:$H,INT((ROW()-2)/20)+2)+MOD(ROW()-2,20))</f>
        <v/>
      </c>
      <c r="F3804" s="0" t="str">
        <f aca="false">IF($A3804="","",INDEX(CARTAO_COMPRAS!$G:$G,INT((ROW()-2)/20)+2))</f>
        <v/>
      </c>
      <c r="G3804" s="5" t="str">
        <f aca="false">IF($A3804="","",INDEX(CARTAO_COMPRAS!$I:$I,INT((ROW()-2)/20)+2))</f>
        <v/>
      </c>
      <c r="H3804" s="4" t="str">
        <f aca="false">IF($A3804="","",EDATE(INDEX(CARTAO_COMPRAS!$J:$J,INT((ROW()-2)/20)+2),MOD(ROW()-2,20)))</f>
        <v/>
      </c>
      <c r="I3804" s="4" t="str">
        <f aca="false">IF($H3804="","",$H3804-WEEKDAY($H3804,2)+1)</f>
        <v/>
      </c>
      <c r="J3804" s="4" t="str">
        <f aca="false">IF($I3804="","",$I3804+6)</f>
        <v/>
      </c>
      <c r="K3804" s="6" t="str">
        <f aca="false">IF($H3804="","",DATE(YEAR($H3804),MONTH($H3804),1))</f>
        <v/>
      </c>
      <c r="L3804" s="0" t="str">
        <f aca="false">IF($A3804="","",INDEX(CARTAO_COMPRAS!$K:$K,INT((ROW()-2)/20)+2))</f>
        <v/>
      </c>
      <c r="M3804" s="0" t="str">
        <f aca="false">IF($A3804="","","Compra no cartão")</f>
        <v/>
      </c>
    </row>
    <row r="3805" customFormat="false" ht="13.5" hidden="false" customHeight="false" outlineLevel="0" collapsed="false">
      <c r="A3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5" s="0" t="str">
        <f aca="false">IF($A3805="","",INDEX(CARTAO_COMPRAS!$C:$C,INT((ROW()-2)/20)+2))</f>
        <v/>
      </c>
      <c r="C3805" s="0" t="str">
        <f aca="false">IF($A3805="","",INDEX(CARTAO_COMPRAS!$D:$D,INT((ROW()-2)/20)+2))</f>
        <v/>
      </c>
      <c r="D3805" s="0" t="str">
        <f aca="false">IF($A3805="","",INDEX(CARTAO_COMPRAS!$E:$E,INT((ROW()-2)/20)+2))</f>
        <v/>
      </c>
      <c r="E3805" s="0" t="str">
        <f aca="false">IF($A3805="","",INDEX(CARTAO_COMPRAS!$H:$H,INT((ROW()-2)/20)+2)+MOD(ROW()-2,20))</f>
        <v/>
      </c>
      <c r="F3805" s="0" t="str">
        <f aca="false">IF($A3805="","",INDEX(CARTAO_COMPRAS!$G:$G,INT((ROW()-2)/20)+2))</f>
        <v/>
      </c>
      <c r="G3805" s="5" t="str">
        <f aca="false">IF($A3805="","",INDEX(CARTAO_COMPRAS!$I:$I,INT((ROW()-2)/20)+2))</f>
        <v/>
      </c>
      <c r="H3805" s="4" t="str">
        <f aca="false">IF($A3805="","",EDATE(INDEX(CARTAO_COMPRAS!$J:$J,INT((ROW()-2)/20)+2),MOD(ROW()-2,20)))</f>
        <v/>
      </c>
      <c r="I3805" s="4" t="str">
        <f aca="false">IF($H3805="","",$H3805-WEEKDAY($H3805,2)+1)</f>
        <v/>
      </c>
      <c r="J3805" s="4" t="str">
        <f aca="false">IF($I3805="","",$I3805+6)</f>
        <v/>
      </c>
      <c r="K3805" s="6" t="str">
        <f aca="false">IF($H3805="","",DATE(YEAR($H3805),MONTH($H3805),1))</f>
        <v/>
      </c>
      <c r="L3805" s="0" t="str">
        <f aca="false">IF($A3805="","",INDEX(CARTAO_COMPRAS!$K:$K,INT((ROW()-2)/20)+2))</f>
        <v/>
      </c>
      <c r="M3805" s="0" t="str">
        <f aca="false">IF($A3805="","","Compra no cartão")</f>
        <v/>
      </c>
    </row>
    <row r="3806" customFormat="false" ht="13.5" hidden="false" customHeight="false" outlineLevel="0" collapsed="false">
      <c r="A3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6" s="0" t="str">
        <f aca="false">IF($A3806="","",INDEX(CARTAO_COMPRAS!$C:$C,INT((ROW()-2)/20)+2))</f>
        <v/>
      </c>
      <c r="C3806" s="0" t="str">
        <f aca="false">IF($A3806="","",INDEX(CARTAO_COMPRAS!$D:$D,INT((ROW()-2)/20)+2))</f>
        <v/>
      </c>
      <c r="D3806" s="0" t="str">
        <f aca="false">IF($A3806="","",INDEX(CARTAO_COMPRAS!$E:$E,INT((ROW()-2)/20)+2))</f>
        <v/>
      </c>
      <c r="E3806" s="0" t="str">
        <f aca="false">IF($A3806="","",INDEX(CARTAO_COMPRAS!$H:$H,INT((ROW()-2)/20)+2)+MOD(ROW()-2,20))</f>
        <v/>
      </c>
      <c r="F3806" s="0" t="str">
        <f aca="false">IF($A3806="","",INDEX(CARTAO_COMPRAS!$G:$G,INT((ROW()-2)/20)+2))</f>
        <v/>
      </c>
      <c r="G3806" s="5" t="str">
        <f aca="false">IF($A3806="","",INDEX(CARTAO_COMPRAS!$I:$I,INT((ROW()-2)/20)+2))</f>
        <v/>
      </c>
      <c r="H3806" s="4" t="str">
        <f aca="false">IF($A3806="","",EDATE(INDEX(CARTAO_COMPRAS!$J:$J,INT((ROW()-2)/20)+2),MOD(ROW()-2,20)))</f>
        <v/>
      </c>
      <c r="I3806" s="4" t="str">
        <f aca="false">IF($H3806="","",$H3806-WEEKDAY($H3806,2)+1)</f>
        <v/>
      </c>
      <c r="J3806" s="4" t="str">
        <f aca="false">IF($I3806="","",$I3806+6)</f>
        <v/>
      </c>
      <c r="K3806" s="6" t="str">
        <f aca="false">IF($H3806="","",DATE(YEAR($H3806),MONTH($H3806),1))</f>
        <v/>
      </c>
      <c r="L3806" s="0" t="str">
        <f aca="false">IF($A3806="","",INDEX(CARTAO_COMPRAS!$K:$K,INT((ROW()-2)/20)+2))</f>
        <v/>
      </c>
      <c r="M3806" s="0" t="str">
        <f aca="false">IF($A3806="","","Compra no cartão")</f>
        <v/>
      </c>
    </row>
    <row r="3807" customFormat="false" ht="13.5" hidden="false" customHeight="false" outlineLevel="0" collapsed="false">
      <c r="A3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7" s="0" t="str">
        <f aca="false">IF($A3807="","",INDEX(CARTAO_COMPRAS!$C:$C,INT((ROW()-2)/20)+2))</f>
        <v/>
      </c>
      <c r="C3807" s="0" t="str">
        <f aca="false">IF($A3807="","",INDEX(CARTAO_COMPRAS!$D:$D,INT((ROW()-2)/20)+2))</f>
        <v/>
      </c>
      <c r="D3807" s="0" t="str">
        <f aca="false">IF($A3807="","",INDEX(CARTAO_COMPRAS!$E:$E,INT((ROW()-2)/20)+2))</f>
        <v/>
      </c>
      <c r="E3807" s="0" t="str">
        <f aca="false">IF($A3807="","",INDEX(CARTAO_COMPRAS!$H:$H,INT((ROW()-2)/20)+2)+MOD(ROW()-2,20))</f>
        <v/>
      </c>
      <c r="F3807" s="0" t="str">
        <f aca="false">IF($A3807="","",INDEX(CARTAO_COMPRAS!$G:$G,INT((ROW()-2)/20)+2))</f>
        <v/>
      </c>
      <c r="G3807" s="5" t="str">
        <f aca="false">IF($A3807="","",INDEX(CARTAO_COMPRAS!$I:$I,INT((ROW()-2)/20)+2))</f>
        <v/>
      </c>
      <c r="H3807" s="4" t="str">
        <f aca="false">IF($A3807="","",EDATE(INDEX(CARTAO_COMPRAS!$J:$J,INT((ROW()-2)/20)+2),MOD(ROW()-2,20)))</f>
        <v/>
      </c>
      <c r="I3807" s="4" t="str">
        <f aca="false">IF($H3807="","",$H3807-WEEKDAY($H3807,2)+1)</f>
        <v/>
      </c>
      <c r="J3807" s="4" t="str">
        <f aca="false">IF($I3807="","",$I3807+6)</f>
        <v/>
      </c>
      <c r="K3807" s="6" t="str">
        <f aca="false">IF($H3807="","",DATE(YEAR($H3807),MONTH($H3807),1))</f>
        <v/>
      </c>
      <c r="L3807" s="0" t="str">
        <f aca="false">IF($A3807="","",INDEX(CARTAO_COMPRAS!$K:$K,INT((ROW()-2)/20)+2))</f>
        <v/>
      </c>
      <c r="M3807" s="0" t="str">
        <f aca="false">IF($A3807="","","Compra no cartão")</f>
        <v/>
      </c>
    </row>
    <row r="3808" customFormat="false" ht="13.5" hidden="false" customHeight="false" outlineLevel="0" collapsed="false">
      <c r="A3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8" s="0" t="str">
        <f aca="false">IF($A3808="","",INDEX(CARTAO_COMPRAS!$C:$C,INT((ROW()-2)/20)+2))</f>
        <v/>
      </c>
      <c r="C3808" s="0" t="str">
        <f aca="false">IF($A3808="","",INDEX(CARTAO_COMPRAS!$D:$D,INT((ROW()-2)/20)+2))</f>
        <v/>
      </c>
      <c r="D3808" s="0" t="str">
        <f aca="false">IF($A3808="","",INDEX(CARTAO_COMPRAS!$E:$E,INT((ROW()-2)/20)+2))</f>
        <v/>
      </c>
      <c r="E3808" s="0" t="str">
        <f aca="false">IF($A3808="","",INDEX(CARTAO_COMPRAS!$H:$H,INT((ROW()-2)/20)+2)+MOD(ROW()-2,20))</f>
        <v/>
      </c>
      <c r="F3808" s="0" t="str">
        <f aca="false">IF($A3808="","",INDEX(CARTAO_COMPRAS!$G:$G,INT((ROW()-2)/20)+2))</f>
        <v/>
      </c>
      <c r="G3808" s="5" t="str">
        <f aca="false">IF($A3808="","",INDEX(CARTAO_COMPRAS!$I:$I,INT((ROW()-2)/20)+2))</f>
        <v/>
      </c>
      <c r="H3808" s="4" t="str">
        <f aca="false">IF($A3808="","",EDATE(INDEX(CARTAO_COMPRAS!$J:$J,INT((ROW()-2)/20)+2),MOD(ROW()-2,20)))</f>
        <v/>
      </c>
      <c r="I3808" s="4" t="str">
        <f aca="false">IF($H3808="","",$H3808-WEEKDAY($H3808,2)+1)</f>
        <v/>
      </c>
      <c r="J3808" s="4" t="str">
        <f aca="false">IF($I3808="","",$I3808+6)</f>
        <v/>
      </c>
      <c r="K3808" s="6" t="str">
        <f aca="false">IF($H3808="","",DATE(YEAR($H3808),MONTH($H3808),1))</f>
        <v/>
      </c>
      <c r="L3808" s="0" t="str">
        <f aca="false">IF($A3808="","",INDEX(CARTAO_COMPRAS!$K:$K,INT((ROW()-2)/20)+2))</f>
        <v/>
      </c>
      <c r="M3808" s="0" t="str">
        <f aca="false">IF($A3808="","","Compra no cartão")</f>
        <v/>
      </c>
    </row>
    <row r="3809" customFormat="false" ht="13.5" hidden="false" customHeight="false" outlineLevel="0" collapsed="false">
      <c r="A3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09" s="0" t="str">
        <f aca="false">IF($A3809="","",INDEX(CARTAO_COMPRAS!$C:$C,INT((ROW()-2)/20)+2))</f>
        <v/>
      </c>
      <c r="C3809" s="0" t="str">
        <f aca="false">IF($A3809="","",INDEX(CARTAO_COMPRAS!$D:$D,INT((ROW()-2)/20)+2))</f>
        <v/>
      </c>
      <c r="D3809" s="0" t="str">
        <f aca="false">IF($A3809="","",INDEX(CARTAO_COMPRAS!$E:$E,INT((ROW()-2)/20)+2))</f>
        <v/>
      </c>
      <c r="E3809" s="0" t="str">
        <f aca="false">IF($A3809="","",INDEX(CARTAO_COMPRAS!$H:$H,INT((ROW()-2)/20)+2)+MOD(ROW()-2,20))</f>
        <v/>
      </c>
      <c r="F3809" s="0" t="str">
        <f aca="false">IF($A3809="","",INDEX(CARTAO_COMPRAS!$G:$G,INT((ROW()-2)/20)+2))</f>
        <v/>
      </c>
      <c r="G3809" s="5" t="str">
        <f aca="false">IF($A3809="","",INDEX(CARTAO_COMPRAS!$I:$I,INT((ROW()-2)/20)+2))</f>
        <v/>
      </c>
      <c r="H3809" s="4" t="str">
        <f aca="false">IF($A3809="","",EDATE(INDEX(CARTAO_COMPRAS!$J:$J,INT((ROW()-2)/20)+2),MOD(ROW()-2,20)))</f>
        <v/>
      </c>
      <c r="I3809" s="4" t="str">
        <f aca="false">IF($H3809="","",$H3809-WEEKDAY($H3809,2)+1)</f>
        <v/>
      </c>
      <c r="J3809" s="4" t="str">
        <f aca="false">IF($I3809="","",$I3809+6)</f>
        <v/>
      </c>
      <c r="K3809" s="6" t="str">
        <f aca="false">IF($H3809="","",DATE(YEAR($H3809),MONTH($H3809),1))</f>
        <v/>
      </c>
      <c r="L3809" s="0" t="str">
        <f aca="false">IF($A3809="","",INDEX(CARTAO_COMPRAS!$K:$K,INT((ROW()-2)/20)+2))</f>
        <v/>
      </c>
      <c r="M3809" s="0" t="str">
        <f aca="false">IF($A3809="","","Compra no cartão")</f>
        <v/>
      </c>
    </row>
    <row r="3810" customFormat="false" ht="13.5" hidden="false" customHeight="false" outlineLevel="0" collapsed="false">
      <c r="A3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0" s="0" t="str">
        <f aca="false">IF($A3810="","",INDEX(CARTAO_COMPRAS!$C:$C,INT((ROW()-2)/20)+2))</f>
        <v/>
      </c>
      <c r="C3810" s="0" t="str">
        <f aca="false">IF($A3810="","",INDEX(CARTAO_COMPRAS!$D:$D,INT((ROW()-2)/20)+2))</f>
        <v/>
      </c>
      <c r="D3810" s="0" t="str">
        <f aca="false">IF($A3810="","",INDEX(CARTAO_COMPRAS!$E:$E,INT((ROW()-2)/20)+2))</f>
        <v/>
      </c>
      <c r="E3810" s="0" t="str">
        <f aca="false">IF($A3810="","",INDEX(CARTAO_COMPRAS!$H:$H,INT((ROW()-2)/20)+2)+MOD(ROW()-2,20))</f>
        <v/>
      </c>
      <c r="F3810" s="0" t="str">
        <f aca="false">IF($A3810="","",INDEX(CARTAO_COMPRAS!$G:$G,INT((ROW()-2)/20)+2))</f>
        <v/>
      </c>
      <c r="G3810" s="5" t="str">
        <f aca="false">IF($A3810="","",INDEX(CARTAO_COMPRAS!$I:$I,INT((ROW()-2)/20)+2))</f>
        <v/>
      </c>
      <c r="H3810" s="4" t="str">
        <f aca="false">IF($A3810="","",EDATE(INDEX(CARTAO_COMPRAS!$J:$J,INT((ROW()-2)/20)+2),MOD(ROW()-2,20)))</f>
        <v/>
      </c>
      <c r="I3810" s="4" t="str">
        <f aca="false">IF($H3810="","",$H3810-WEEKDAY($H3810,2)+1)</f>
        <v/>
      </c>
      <c r="J3810" s="4" t="str">
        <f aca="false">IF($I3810="","",$I3810+6)</f>
        <v/>
      </c>
      <c r="K3810" s="6" t="str">
        <f aca="false">IF($H3810="","",DATE(YEAR($H3810),MONTH($H3810),1))</f>
        <v/>
      </c>
      <c r="L3810" s="0" t="str">
        <f aca="false">IF($A3810="","",INDEX(CARTAO_COMPRAS!$K:$K,INT((ROW()-2)/20)+2))</f>
        <v/>
      </c>
      <c r="M3810" s="0" t="str">
        <f aca="false">IF($A3810="","","Compra no cartão")</f>
        <v/>
      </c>
    </row>
    <row r="3811" customFormat="false" ht="13.5" hidden="false" customHeight="false" outlineLevel="0" collapsed="false">
      <c r="A3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1" s="0" t="str">
        <f aca="false">IF($A3811="","",INDEX(CARTAO_COMPRAS!$C:$C,INT((ROW()-2)/20)+2))</f>
        <v/>
      </c>
      <c r="C3811" s="0" t="str">
        <f aca="false">IF($A3811="","",INDEX(CARTAO_COMPRAS!$D:$D,INT((ROW()-2)/20)+2))</f>
        <v/>
      </c>
      <c r="D3811" s="0" t="str">
        <f aca="false">IF($A3811="","",INDEX(CARTAO_COMPRAS!$E:$E,INT((ROW()-2)/20)+2))</f>
        <v/>
      </c>
      <c r="E3811" s="0" t="str">
        <f aca="false">IF($A3811="","",INDEX(CARTAO_COMPRAS!$H:$H,INT((ROW()-2)/20)+2)+MOD(ROW()-2,20))</f>
        <v/>
      </c>
      <c r="F3811" s="0" t="str">
        <f aca="false">IF($A3811="","",INDEX(CARTAO_COMPRAS!$G:$G,INT((ROW()-2)/20)+2))</f>
        <v/>
      </c>
      <c r="G3811" s="5" t="str">
        <f aca="false">IF($A3811="","",INDEX(CARTAO_COMPRAS!$I:$I,INT((ROW()-2)/20)+2))</f>
        <v/>
      </c>
      <c r="H3811" s="4" t="str">
        <f aca="false">IF($A3811="","",EDATE(INDEX(CARTAO_COMPRAS!$J:$J,INT((ROW()-2)/20)+2),MOD(ROW()-2,20)))</f>
        <v/>
      </c>
      <c r="I3811" s="4" t="str">
        <f aca="false">IF($H3811="","",$H3811-WEEKDAY($H3811,2)+1)</f>
        <v/>
      </c>
      <c r="J3811" s="4" t="str">
        <f aca="false">IF($I3811="","",$I3811+6)</f>
        <v/>
      </c>
      <c r="K3811" s="6" t="str">
        <f aca="false">IF($H3811="","",DATE(YEAR($H3811),MONTH($H3811),1))</f>
        <v/>
      </c>
      <c r="L3811" s="0" t="str">
        <f aca="false">IF($A3811="","",INDEX(CARTAO_COMPRAS!$K:$K,INT((ROW()-2)/20)+2))</f>
        <v/>
      </c>
      <c r="M3811" s="0" t="str">
        <f aca="false">IF($A3811="","","Compra no cartão")</f>
        <v/>
      </c>
    </row>
    <row r="3812" customFormat="false" ht="13.5" hidden="false" customHeight="false" outlineLevel="0" collapsed="false">
      <c r="A3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2" s="0" t="str">
        <f aca="false">IF($A3812="","",INDEX(CARTAO_COMPRAS!$C:$C,INT((ROW()-2)/20)+2))</f>
        <v/>
      </c>
      <c r="C3812" s="0" t="str">
        <f aca="false">IF($A3812="","",INDEX(CARTAO_COMPRAS!$D:$D,INT((ROW()-2)/20)+2))</f>
        <v/>
      </c>
      <c r="D3812" s="0" t="str">
        <f aca="false">IF($A3812="","",INDEX(CARTAO_COMPRAS!$E:$E,INT((ROW()-2)/20)+2))</f>
        <v/>
      </c>
      <c r="E3812" s="0" t="str">
        <f aca="false">IF($A3812="","",INDEX(CARTAO_COMPRAS!$H:$H,INT((ROW()-2)/20)+2)+MOD(ROW()-2,20))</f>
        <v/>
      </c>
      <c r="F3812" s="0" t="str">
        <f aca="false">IF($A3812="","",INDEX(CARTAO_COMPRAS!$G:$G,INT((ROW()-2)/20)+2))</f>
        <v/>
      </c>
      <c r="G3812" s="5" t="str">
        <f aca="false">IF($A3812="","",INDEX(CARTAO_COMPRAS!$I:$I,INT((ROW()-2)/20)+2))</f>
        <v/>
      </c>
      <c r="H3812" s="4" t="str">
        <f aca="false">IF($A3812="","",EDATE(INDEX(CARTAO_COMPRAS!$J:$J,INT((ROW()-2)/20)+2),MOD(ROW()-2,20)))</f>
        <v/>
      </c>
      <c r="I3812" s="4" t="str">
        <f aca="false">IF($H3812="","",$H3812-WEEKDAY($H3812,2)+1)</f>
        <v/>
      </c>
      <c r="J3812" s="4" t="str">
        <f aca="false">IF($I3812="","",$I3812+6)</f>
        <v/>
      </c>
      <c r="K3812" s="6" t="str">
        <f aca="false">IF($H3812="","",DATE(YEAR($H3812),MONTH($H3812),1))</f>
        <v/>
      </c>
      <c r="L3812" s="0" t="str">
        <f aca="false">IF($A3812="","",INDEX(CARTAO_COMPRAS!$K:$K,INT((ROW()-2)/20)+2))</f>
        <v/>
      </c>
      <c r="M3812" s="0" t="str">
        <f aca="false">IF($A3812="","","Compra no cartão")</f>
        <v/>
      </c>
    </row>
    <row r="3813" customFormat="false" ht="13.5" hidden="false" customHeight="false" outlineLevel="0" collapsed="false">
      <c r="A3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3" s="0" t="str">
        <f aca="false">IF($A3813="","",INDEX(CARTAO_COMPRAS!$C:$C,INT((ROW()-2)/20)+2))</f>
        <v/>
      </c>
      <c r="C3813" s="0" t="str">
        <f aca="false">IF($A3813="","",INDEX(CARTAO_COMPRAS!$D:$D,INT((ROW()-2)/20)+2))</f>
        <v/>
      </c>
      <c r="D3813" s="0" t="str">
        <f aca="false">IF($A3813="","",INDEX(CARTAO_COMPRAS!$E:$E,INT((ROW()-2)/20)+2))</f>
        <v/>
      </c>
      <c r="E3813" s="0" t="str">
        <f aca="false">IF($A3813="","",INDEX(CARTAO_COMPRAS!$H:$H,INT((ROW()-2)/20)+2)+MOD(ROW()-2,20))</f>
        <v/>
      </c>
      <c r="F3813" s="0" t="str">
        <f aca="false">IF($A3813="","",INDEX(CARTAO_COMPRAS!$G:$G,INT((ROW()-2)/20)+2))</f>
        <v/>
      </c>
      <c r="G3813" s="5" t="str">
        <f aca="false">IF($A3813="","",INDEX(CARTAO_COMPRAS!$I:$I,INT((ROW()-2)/20)+2))</f>
        <v/>
      </c>
      <c r="H3813" s="4" t="str">
        <f aca="false">IF($A3813="","",EDATE(INDEX(CARTAO_COMPRAS!$J:$J,INT((ROW()-2)/20)+2),MOD(ROW()-2,20)))</f>
        <v/>
      </c>
      <c r="I3813" s="4" t="str">
        <f aca="false">IF($H3813="","",$H3813-WEEKDAY($H3813,2)+1)</f>
        <v/>
      </c>
      <c r="J3813" s="4" t="str">
        <f aca="false">IF($I3813="","",$I3813+6)</f>
        <v/>
      </c>
      <c r="K3813" s="6" t="str">
        <f aca="false">IF($H3813="","",DATE(YEAR($H3813),MONTH($H3813),1))</f>
        <v/>
      </c>
      <c r="L3813" s="0" t="str">
        <f aca="false">IF($A3813="","",INDEX(CARTAO_COMPRAS!$K:$K,INT((ROW()-2)/20)+2))</f>
        <v/>
      </c>
      <c r="M3813" s="0" t="str">
        <f aca="false">IF($A3813="","","Compra no cartão")</f>
        <v/>
      </c>
    </row>
    <row r="3814" customFormat="false" ht="13.5" hidden="false" customHeight="false" outlineLevel="0" collapsed="false">
      <c r="A3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4" s="0" t="str">
        <f aca="false">IF($A3814="","",INDEX(CARTAO_COMPRAS!$C:$C,INT((ROW()-2)/20)+2))</f>
        <v/>
      </c>
      <c r="C3814" s="0" t="str">
        <f aca="false">IF($A3814="","",INDEX(CARTAO_COMPRAS!$D:$D,INT((ROW()-2)/20)+2))</f>
        <v/>
      </c>
      <c r="D3814" s="0" t="str">
        <f aca="false">IF($A3814="","",INDEX(CARTAO_COMPRAS!$E:$E,INT((ROW()-2)/20)+2))</f>
        <v/>
      </c>
      <c r="E3814" s="0" t="str">
        <f aca="false">IF($A3814="","",INDEX(CARTAO_COMPRAS!$H:$H,INT((ROW()-2)/20)+2)+MOD(ROW()-2,20))</f>
        <v/>
      </c>
      <c r="F3814" s="0" t="str">
        <f aca="false">IF($A3814="","",INDEX(CARTAO_COMPRAS!$G:$G,INT((ROW()-2)/20)+2))</f>
        <v/>
      </c>
      <c r="G3814" s="5" t="str">
        <f aca="false">IF($A3814="","",INDEX(CARTAO_COMPRAS!$I:$I,INT((ROW()-2)/20)+2))</f>
        <v/>
      </c>
      <c r="H3814" s="4" t="str">
        <f aca="false">IF($A3814="","",EDATE(INDEX(CARTAO_COMPRAS!$J:$J,INT((ROW()-2)/20)+2),MOD(ROW()-2,20)))</f>
        <v/>
      </c>
      <c r="I3814" s="4" t="str">
        <f aca="false">IF($H3814="","",$H3814-WEEKDAY($H3814,2)+1)</f>
        <v/>
      </c>
      <c r="J3814" s="4" t="str">
        <f aca="false">IF($I3814="","",$I3814+6)</f>
        <v/>
      </c>
      <c r="K3814" s="6" t="str">
        <f aca="false">IF($H3814="","",DATE(YEAR($H3814),MONTH($H3814),1))</f>
        <v/>
      </c>
      <c r="L3814" s="0" t="str">
        <f aca="false">IF($A3814="","",INDEX(CARTAO_COMPRAS!$K:$K,INT((ROW()-2)/20)+2))</f>
        <v/>
      </c>
      <c r="M3814" s="0" t="str">
        <f aca="false">IF($A3814="","","Compra no cartão")</f>
        <v/>
      </c>
    </row>
    <row r="3815" customFormat="false" ht="13.5" hidden="false" customHeight="false" outlineLevel="0" collapsed="false">
      <c r="A3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5" s="0" t="str">
        <f aca="false">IF($A3815="","",INDEX(CARTAO_COMPRAS!$C:$C,INT((ROW()-2)/20)+2))</f>
        <v/>
      </c>
      <c r="C3815" s="0" t="str">
        <f aca="false">IF($A3815="","",INDEX(CARTAO_COMPRAS!$D:$D,INT((ROW()-2)/20)+2))</f>
        <v/>
      </c>
      <c r="D3815" s="0" t="str">
        <f aca="false">IF($A3815="","",INDEX(CARTAO_COMPRAS!$E:$E,INT((ROW()-2)/20)+2))</f>
        <v/>
      </c>
      <c r="E3815" s="0" t="str">
        <f aca="false">IF($A3815="","",INDEX(CARTAO_COMPRAS!$H:$H,INT((ROW()-2)/20)+2)+MOD(ROW()-2,20))</f>
        <v/>
      </c>
      <c r="F3815" s="0" t="str">
        <f aca="false">IF($A3815="","",INDEX(CARTAO_COMPRAS!$G:$G,INT((ROW()-2)/20)+2))</f>
        <v/>
      </c>
      <c r="G3815" s="5" t="str">
        <f aca="false">IF($A3815="","",INDEX(CARTAO_COMPRAS!$I:$I,INT((ROW()-2)/20)+2))</f>
        <v/>
      </c>
      <c r="H3815" s="4" t="str">
        <f aca="false">IF($A3815="","",EDATE(INDEX(CARTAO_COMPRAS!$J:$J,INT((ROW()-2)/20)+2),MOD(ROW()-2,20)))</f>
        <v/>
      </c>
      <c r="I3815" s="4" t="str">
        <f aca="false">IF($H3815="","",$H3815-WEEKDAY($H3815,2)+1)</f>
        <v/>
      </c>
      <c r="J3815" s="4" t="str">
        <f aca="false">IF($I3815="","",$I3815+6)</f>
        <v/>
      </c>
      <c r="K3815" s="6" t="str">
        <f aca="false">IF($H3815="","",DATE(YEAR($H3815),MONTH($H3815),1))</f>
        <v/>
      </c>
      <c r="L3815" s="0" t="str">
        <f aca="false">IF($A3815="","",INDEX(CARTAO_COMPRAS!$K:$K,INT((ROW()-2)/20)+2))</f>
        <v/>
      </c>
      <c r="M3815" s="0" t="str">
        <f aca="false">IF($A3815="","","Compra no cartão")</f>
        <v/>
      </c>
    </row>
    <row r="3816" customFormat="false" ht="13.5" hidden="false" customHeight="false" outlineLevel="0" collapsed="false">
      <c r="A3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6" s="0" t="str">
        <f aca="false">IF($A3816="","",INDEX(CARTAO_COMPRAS!$C:$C,INT((ROW()-2)/20)+2))</f>
        <v/>
      </c>
      <c r="C3816" s="0" t="str">
        <f aca="false">IF($A3816="","",INDEX(CARTAO_COMPRAS!$D:$D,INT((ROW()-2)/20)+2))</f>
        <v/>
      </c>
      <c r="D3816" s="0" t="str">
        <f aca="false">IF($A3816="","",INDEX(CARTAO_COMPRAS!$E:$E,INT((ROW()-2)/20)+2))</f>
        <v/>
      </c>
      <c r="E3816" s="0" t="str">
        <f aca="false">IF($A3816="","",INDEX(CARTAO_COMPRAS!$H:$H,INT((ROW()-2)/20)+2)+MOD(ROW()-2,20))</f>
        <v/>
      </c>
      <c r="F3816" s="0" t="str">
        <f aca="false">IF($A3816="","",INDEX(CARTAO_COMPRAS!$G:$G,INT((ROW()-2)/20)+2))</f>
        <v/>
      </c>
      <c r="G3816" s="5" t="str">
        <f aca="false">IF($A3816="","",INDEX(CARTAO_COMPRAS!$I:$I,INT((ROW()-2)/20)+2))</f>
        <v/>
      </c>
      <c r="H3816" s="4" t="str">
        <f aca="false">IF($A3816="","",EDATE(INDEX(CARTAO_COMPRAS!$J:$J,INT((ROW()-2)/20)+2),MOD(ROW()-2,20)))</f>
        <v/>
      </c>
      <c r="I3816" s="4" t="str">
        <f aca="false">IF($H3816="","",$H3816-WEEKDAY($H3816,2)+1)</f>
        <v/>
      </c>
      <c r="J3816" s="4" t="str">
        <f aca="false">IF($I3816="","",$I3816+6)</f>
        <v/>
      </c>
      <c r="K3816" s="6" t="str">
        <f aca="false">IF($H3816="","",DATE(YEAR($H3816),MONTH($H3816),1))</f>
        <v/>
      </c>
      <c r="L3816" s="0" t="str">
        <f aca="false">IF($A3816="","",INDEX(CARTAO_COMPRAS!$K:$K,INT((ROW()-2)/20)+2))</f>
        <v/>
      </c>
      <c r="M3816" s="0" t="str">
        <f aca="false">IF($A3816="","","Compra no cartão")</f>
        <v/>
      </c>
    </row>
    <row r="3817" customFormat="false" ht="13.5" hidden="false" customHeight="false" outlineLevel="0" collapsed="false">
      <c r="A3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7" s="0" t="str">
        <f aca="false">IF($A3817="","",INDEX(CARTAO_COMPRAS!$C:$C,INT((ROW()-2)/20)+2))</f>
        <v/>
      </c>
      <c r="C3817" s="0" t="str">
        <f aca="false">IF($A3817="","",INDEX(CARTAO_COMPRAS!$D:$D,INT((ROW()-2)/20)+2))</f>
        <v/>
      </c>
      <c r="D3817" s="0" t="str">
        <f aca="false">IF($A3817="","",INDEX(CARTAO_COMPRAS!$E:$E,INT((ROW()-2)/20)+2))</f>
        <v/>
      </c>
      <c r="E3817" s="0" t="str">
        <f aca="false">IF($A3817="","",INDEX(CARTAO_COMPRAS!$H:$H,INT((ROW()-2)/20)+2)+MOD(ROW()-2,20))</f>
        <v/>
      </c>
      <c r="F3817" s="0" t="str">
        <f aca="false">IF($A3817="","",INDEX(CARTAO_COMPRAS!$G:$G,INT((ROW()-2)/20)+2))</f>
        <v/>
      </c>
      <c r="G3817" s="5" t="str">
        <f aca="false">IF($A3817="","",INDEX(CARTAO_COMPRAS!$I:$I,INT((ROW()-2)/20)+2))</f>
        <v/>
      </c>
      <c r="H3817" s="4" t="str">
        <f aca="false">IF($A3817="","",EDATE(INDEX(CARTAO_COMPRAS!$J:$J,INT((ROW()-2)/20)+2),MOD(ROW()-2,20)))</f>
        <v/>
      </c>
      <c r="I3817" s="4" t="str">
        <f aca="false">IF($H3817="","",$H3817-WEEKDAY($H3817,2)+1)</f>
        <v/>
      </c>
      <c r="J3817" s="4" t="str">
        <f aca="false">IF($I3817="","",$I3817+6)</f>
        <v/>
      </c>
      <c r="K3817" s="6" t="str">
        <f aca="false">IF($H3817="","",DATE(YEAR($H3817),MONTH($H3817),1))</f>
        <v/>
      </c>
      <c r="L3817" s="0" t="str">
        <f aca="false">IF($A3817="","",INDEX(CARTAO_COMPRAS!$K:$K,INT((ROW()-2)/20)+2))</f>
        <v/>
      </c>
      <c r="M3817" s="0" t="str">
        <f aca="false">IF($A3817="","","Compra no cartão")</f>
        <v/>
      </c>
    </row>
    <row r="3818" customFormat="false" ht="13.5" hidden="false" customHeight="false" outlineLevel="0" collapsed="false">
      <c r="A3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8" s="0" t="str">
        <f aca="false">IF($A3818="","",INDEX(CARTAO_COMPRAS!$C:$C,INT((ROW()-2)/20)+2))</f>
        <v/>
      </c>
      <c r="C3818" s="0" t="str">
        <f aca="false">IF($A3818="","",INDEX(CARTAO_COMPRAS!$D:$D,INT((ROW()-2)/20)+2))</f>
        <v/>
      </c>
      <c r="D3818" s="0" t="str">
        <f aca="false">IF($A3818="","",INDEX(CARTAO_COMPRAS!$E:$E,INT((ROW()-2)/20)+2))</f>
        <v/>
      </c>
      <c r="E3818" s="0" t="str">
        <f aca="false">IF($A3818="","",INDEX(CARTAO_COMPRAS!$H:$H,INT((ROW()-2)/20)+2)+MOD(ROW()-2,20))</f>
        <v/>
      </c>
      <c r="F3818" s="0" t="str">
        <f aca="false">IF($A3818="","",INDEX(CARTAO_COMPRAS!$G:$G,INT((ROW()-2)/20)+2))</f>
        <v/>
      </c>
      <c r="G3818" s="5" t="str">
        <f aca="false">IF($A3818="","",INDEX(CARTAO_COMPRAS!$I:$I,INT((ROW()-2)/20)+2))</f>
        <v/>
      </c>
      <c r="H3818" s="4" t="str">
        <f aca="false">IF($A3818="","",EDATE(INDEX(CARTAO_COMPRAS!$J:$J,INT((ROW()-2)/20)+2),MOD(ROW()-2,20)))</f>
        <v/>
      </c>
      <c r="I3818" s="4" t="str">
        <f aca="false">IF($H3818="","",$H3818-WEEKDAY($H3818,2)+1)</f>
        <v/>
      </c>
      <c r="J3818" s="4" t="str">
        <f aca="false">IF($I3818="","",$I3818+6)</f>
        <v/>
      </c>
      <c r="K3818" s="6" t="str">
        <f aca="false">IF($H3818="","",DATE(YEAR($H3818),MONTH($H3818),1))</f>
        <v/>
      </c>
      <c r="L3818" s="0" t="str">
        <f aca="false">IF($A3818="","",INDEX(CARTAO_COMPRAS!$K:$K,INT((ROW()-2)/20)+2))</f>
        <v/>
      </c>
      <c r="M3818" s="0" t="str">
        <f aca="false">IF($A3818="","","Compra no cartão")</f>
        <v/>
      </c>
    </row>
    <row r="3819" customFormat="false" ht="13.5" hidden="false" customHeight="false" outlineLevel="0" collapsed="false">
      <c r="A3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19" s="0" t="str">
        <f aca="false">IF($A3819="","",INDEX(CARTAO_COMPRAS!$C:$C,INT((ROW()-2)/20)+2))</f>
        <v/>
      </c>
      <c r="C3819" s="0" t="str">
        <f aca="false">IF($A3819="","",INDEX(CARTAO_COMPRAS!$D:$D,INT((ROW()-2)/20)+2))</f>
        <v/>
      </c>
      <c r="D3819" s="0" t="str">
        <f aca="false">IF($A3819="","",INDEX(CARTAO_COMPRAS!$E:$E,INT((ROW()-2)/20)+2))</f>
        <v/>
      </c>
      <c r="E3819" s="0" t="str">
        <f aca="false">IF($A3819="","",INDEX(CARTAO_COMPRAS!$H:$H,INT((ROW()-2)/20)+2)+MOD(ROW()-2,20))</f>
        <v/>
      </c>
      <c r="F3819" s="0" t="str">
        <f aca="false">IF($A3819="","",INDEX(CARTAO_COMPRAS!$G:$G,INT((ROW()-2)/20)+2))</f>
        <v/>
      </c>
      <c r="G3819" s="5" t="str">
        <f aca="false">IF($A3819="","",INDEX(CARTAO_COMPRAS!$I:$I,INT((ROW()-2)/20)+2))</f>
        <v/>
      </c>
      <c r="H3819" s="4" t="str">
        <f aca="false">IF($A3819="","",EDATE(INDEX(CARTAO_COMPRAS!$J:$J,INT((ROW()-2)/20)+2),MOD(ROW()-2,20)))</f>
        <v/>
      </c>
      <c r="I3819" s="4" t="str">
        <f aca="false">IF($H3819="","",$H3819-WEEKDAY($H3819,2)+1)</f>
        <v/>
      </c>
      <c r="J3819" s="4" t="str">
        <f aca="false">IF($I3819="","",$I3819+6)</f>
        <v/>
      </c>
      <c r="K3819" s="6" t="str">
        <f aca="false">IF($H3819="","",DATE(YEAR($H3819),MONTH($H3819),1))</f>
        <v/>
      </c>
      <c r="L3819" s="0" t="str">
        <f aca="false">IF($A3819="","",INDEX(CARTAO_COMPRAS!$K:$K,INT((ROW()-2)/20)+2))</f>
        <v/>
      </c>
      <c r="M3819" s="0" t="str">
        <f aca="false">IF($A3819="","","Compra no cartão")</f>
        <v/>
      </c>
    </row>
    <row r="3820" customFormat="false" ht="13.5" hidden="false" customHeight="false" outlineLevel="0" collapsed="false">
      <c r="A3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0" s="0" t="str">
        <f aca="false">IF($A3820="","",INDEX(CARTAO_COMPRAS!$C:$C,INT((ROW()-2)/20)+2))</f>
        <v/>
      </c>
      <c r="C3820" s="0" t="str">
        <f aca="false">IF($A3820="","",INDEX(CARTAO_COMPRAS!$D:$D,INT((ROW()-2)/20)+2))</f>
        <v/>
      </c>
      <c r="D3820" s="0" t="str">
        <f aca="false">IF($A3820="","",INDEX(CARTAO_COMPRAS!$E:$E,INT((ROW()-2)/20)+2))</f>
        <v/>
      </c>
      <c r="E3820" s="0" t="str">
        <f aca="false">IF($A3820="","",INDEX(CARTAO_COMPRAS!$H:$H,INT((ROW()-2)/20)+2)+MOD(ROW()-2,20))</f>
        <v/>
      </c>
      <c r="F3820" s="0" t="str">
        <f aca="false">IF($A3820="","",INDEX(CARTAO_COMPRAS!$G:$G,INT((ROW()-2)/20)+2))</f>
        <v/>
      </c>
      <c r="G3820" s="5" t="str">
        <f aca="false">IF($A3820="","",INDEX(CARTAO_COMPRAS!$I:$I,INT((ROW()-2)/20)+2))</f>
        <v/>
      </c>
      <c r="H3820" s="4" t="str">
        <f aca="false">IF($A3820="","",EDATE(INDEX(CARTAO_COMPRAS!$J:$J,INT((ROW()-2)/20)+2),MOD(ROW()-2,20)))</f>
        <v/>
      </c>
      <c r="I3820" s="4" t="str">
        <f aca="false">IF($H3820="","",$H3820-WEEKDAY($H3820,2)+1)</f>
        <v/>
      </c>
      <c r="J3820" s="4" t="str">
        <f aca="false">IF($I3820="","",$I3820+6)</f>
        <v/>
      </c>
      <c r="K3820" s="6" t="str">
        <f aca="false">IF($H3820="","",DATE(YEAR($H3820),MONTH($H3820),1))</f>
        <v/>
      </c>
      <c r="L3820" s="0" t="str">
        <f aca="false">IF($A3820="","",INDEX(CARTAO_COMPRAS!$K:$K,INT((ROW()-2)/20)+2))</f>
        <v/>
      </c>
      <c r="M3820" s="0" t="str">
        <f aca="false">IF($A3820="","","Compra no cartão")</f>
        <v/>
      </c>
    </row>
    <row r="3821" customFormat="false" ht="13.5" hidden="false" customHeight="false" outlineLevel="0" collapsed="false">
      <c r="A3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1" s="0" t="str">
        <f aca="false">IF($A3821="","",INDEX(CARTAO_COMPRAS!$C:$C,INT((ROW()-2)/20)+2))</f>
        <v/>
      </c>
      <c r="C3821" s="0" t="str">
        <f aca="false">IF($A3821="","",INDEX(CARTAO_COMPRAS!$D:$D,INT((ROW()-2)/20)+2))</f>
        <v/>
      </c>
      <c r="D3821" s="0" t="str">
        <f aca="false">IF($A3821="","",INDEX(CARTAO_COMPRAS!$E:$E,INT((ROW()-2)/20)+2))</f>
        <v/>
      </c>
      <c r="E3821" s="0" t="str">
        <f aca="false">IF($A3821="","",INDEX(CARTAO_COMPRAS!$H:$H,INT((ROW()-2)/20)+2)+MOD(ROW()-2,20))</f>
        <v/>
      </c>
      <c r="F3821" s="0" t="str">
        <f aca="false">IF($A3821="","",INDEX(CARTAO_COMPRAS!$G:$G,INT((ROW()-2)/20)+2))</f>
        <v/>
      </c>
      <c r="G3821" s="5" t="str">
        <f aca="false">IF($A3821="","",INDEX(CARTAO_COMPRAS!$I:$I,INT((ROW()-2)/20)+2))</f>
        <v/>
      </c>
      <c r="H3821" s="4" t="str">
        <f aca="false">IF($A3821="","",EDATE(INDEX(CARTAO_COMPRAS!$J:$J,INT((ROW()-2)/20)+2),MOD(ROW()-2,20)))</f>
        <v/>
      </c>
      <c r="I3821" s="4" t="str">
        <f aca="false">IF($H3821="","",$H3821-WEEKDAY($H3821,2)+1)</f>
        <v/>
      </c>
      <c r="J3821" s="4" t="str">
        <f aca="false">IF($I3821="","",$I3821+6)</f>
        <v/>
      </c>
      <c r="K3821" s="6" t="str">
        <f aca="false">IF($H3821="","",DATE(YEAR($H3821),MONTH($H3821),1))</f>
        <v/>
      </c>
      <c r="L3821" s="0" t="str">
        <f aca="false">IF($A3821="","",INDEX(CARTAO_COMPRAS!$K:$K,INT((ROW()-2)/20)+2))</f>
        <v/>
      </c>
      <c r="M3821" s="0" t="str">
        <f aca="false">IF($A3821="","","Compra no cartão")</f>
        <v/>
      </c>
    </row>
    <row r="3822" customFormat="false" ht="13.5" hidden="false" customHeight="false" outlineLevel="0" collapsed="false">
      <c r="A38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2" s="0" t="str">
        <f aca="false">IF($A3822="","",INDEX(CARTAO_COMPRAS!$C:$C,INT((ROW()-2)/20)+2))</f>
        <v/>
      </c>
      <c r="C3822" s="0" t="str">
        <f aca="false">IF($A3822="","",INDEX(CARTAO_COMPRAS!$D:$D,INT((ROW()-2)/20)+2))</f>
        <v/>
      </c>
      <c r="D3822" s="0" t="str">
        <f aca="false">IF($A3822="","",INDEX(CARTAO_COMPRAS!$E:$E,INT((ROW()-2)/20)+2))</f>
        <v/>
      </c>
      <c r="E3822" s="0" t="str">
        <f aca="false">IF($A3822="","",INDEX(CARTAO_COMPRAS!$H:$H,INT((ROW()-2)/20)+2)+MOD(ROW()-2,20))</f>
        <v/>
      </c>
      <c r="F3822" s="0" t="str">
        <f aca="false">IF($A3822="","",INDEX(CARTAO_COMPRAS!$G:$G,INT((ROW()-2)/20)+2))</f>
        <v/>
      </c>
      <c r="G3822" s="5" t="str">
        <f aca="false">IF($A3822="","",INDEX(CARTAO_COMPRAS!$I:$I,INT((ROW()-2)/20)+2))</f>
        <v/>
      </c>
      <c r="H3822" s="4" t="str">
        <f aca="false">IF($A3822="","",EDATE(INDEX(CARTAO_COMPRAS!$J:$J,INT((ROW()-2)/20)+2),MOD(ROW()-2,20)))</f>
        <v/>
      </c>
      <c r="I3822" s="4" t="str">
        <f aca="false">IF($H3822="","",$H3822-WEEKDAY($H3822,2)+1)</f>
        <v/>
      </c>
      <c r="J3822" s="4" t="str">
        <f aca="false">IF($I3822="","",$I3822+6)</f>
        <v/>
      </c>
      <c r="K3822" s="6" t="str">
        <f aca="false">IF($H3822="","",DATE(YEAR($H3822),MONTH($H3822),1))</f>
        <v/>
      </c>
      <c r="L3822" s="0" t="str">
        <f aca="false">IF($A3822="","",INDEX(CARTAO_COMPRAS!$K:$K,INT((ROW()-2)/20)+2))</f>
        <v/>
      </c>
      <c r="M3822" s="0" t="str">
        <f aca="false">IF($A3822="","","Compra no cartão")</f>
        <v/>
      </c>
    </row>
    <row r="3823" customFormat="false" ht="13.5" hidden="false" customHeight="false" outlineLevel="0" collapsed="false">
      <c r="A3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3" s="0" t="str">
        <f aca="false">IF($A3823="","",INDEX(CARTAO_COMPRAS!$C:$C,INT((ROW()-2)/20)+2))</f>
        <v/>
      </c>
      <c r="C3823" s="0" t="str">
        <f aca="false">IF($A3823="","",INDEX(CARTAO_COMPRAS!$D:$D,INT((ROW()-2)/20)+2))</f>
        <v/>
      </c>
      <c r="D3823" s="0" t="str">
        <f aca="false">IF($A3823="","",INDEX(CARTAO_COMPRAS!$E:$E,INT((ROW()-2)/20)+2))</f>
        <v/>
      </c>
      <c r="E3823" s="0" t="str">
        <f aca="false">IF($A3823="","",INDEX(CARTAO_COMPRAS!$H:$H,INT((ROW()-2)/20)+2)+MOD(ROW()-2,20))</f>
        <v/>
      </c>
      <c r="F3823" s="0" t="str">
        <f aca="false">IF($A3823="","",INDEX(CARTAO_COMPRAS!$G:$G,INT((ROW()-2)/20)+2))</f>
        <v/>
      </c>
      <c r="G3823" s="5" t="str">
        <f aca="false">IF($A3823="","",INDEX(CARTAO_COMPRAS!$I:$I,INT((ROW()-2)/20)+2))</f>
        <v/>
      </c>
      <c r="H3823" s="4" t="str">
        <f aca="false">IF($A3823="","",EDATE(INDEX(CARTAO_COMPRAS!$J:$J,INT((ROW()-2)/20)+2),MOD(ROW()-2,20)))</f>
        <v/>
      </c>
      <c r="I3823" s="4" t="str">
        <f aca="false">IF($H3823="","",$H3823-WEEKDAY($H3823,2)+1)</f>
        <v/>
      </c>
      <c r="J3823" s="4" t="str">
        <f aca="false">IF($I3823="","",$I3823+6)</f>
        <v/>
      </c>
      <c r="K3823" s="6" t="str">
        <f aca="false">IF($H3823="","",DATE(YEAR($H3823),MONTH($H3823),1))</f>
        <v/>
      </c>
      <c r="L3823" s="0" t="str">
        <f aca="false">IF($A3823="","",INDEX(CARTAO_COMPRAS!$K:$K,INT((ROW()-2)/20)+2))</f>
        <v/>
      </c>
      <c r="M3823" s="0" t="str">
        <f aca="false">IF($A3823="","","Compra no cartão")</f>
        <v/>
      </c>
    </row>
    <row r="3824" customFormat="false" ht="13.5" hidden="false" customHeight="false" outlineLevel="0" collapsed="false">
      <c r="A3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4" s="0" t="str">
        <f aca="false">IF($A3824="","",INDEX(CARTAO_COMPRAS!$C:$C,INT((ROW()-2)/20)+2))</f>
        <v/>
      </c>
      <c r="C3824" s="0" t="str">
        <f aca="false">IF($A3824="","",INDEX(CARTAO_COMPRAS!$D:$D,INT((ROW()-2)/20)+2))</f>
        <v/>
      </c>
      <c r="D3824" s="0" t="str">
        <f aca="false">IF($A3824="","",INDEX(CARTAO_COMPRAS!$E:$E,INT((ROW()-2)/20)+2))</f>
        <v/>
      </c>
      <c r="E3824" s="0" t="str">
        <f aca="false">IF($A3824="","",INDEX(CARTAO_COMPRAS!$H:$H,INT((ROW()-2)/20)+2)+MOD(ROW()-2,20))</f>
        <v/>
      </c>
      <c r="F3824" s="0" t="str">
        <f aca="false">IF($A3824="","",INDEX(CARTAO_COMPRAS!$G:$G,INT((ROW()-2)/20)+2))</f>
        <v/>
      </c>
      <c r="G3824" s="5" t="str">
        <f aca="false">IF($A3824="","",INDEX(CARTAO_COMPRAS!$I:$I,INT((ROW()-2)/20)+2))</f>
        <v/>
      </c>
      <c r="H3824" s="4" t="str">
        <f aca="false">IF($A3824="","",EDATE(INDEX(CARTAO_COMPRAS!$J:$J,INT((ROW()-2)/20)+2),MOD(ROW()-2,20)))</f>
        <v/>
      </c>
      <c r="I3824" s="4" t="str">
        <f aca="false">IF($H3824="","",$H3824-WEEKDAY($H3824,2)+1)</f>
        <v/>
      </c>
      <c r="J3824" s="4" t="str">
        <f aca="false">IF($I3824="","",$I3824+6)</f>
        <v/>
      </c>
      <c r="K3824" s="6" t="str">
        <f aca="false">IF($H3824="","",DATE(YEAR($H3824),MONTH($H3824),1))</f>
        <v/>
      </c>
      <c r="L3824" s="0" t="str">
        <f aca="false">IF($A3824="","",INDEX(CARTAO_COMPRAS!$K:$K,INT((ROW()-2)/20)+2))</f>
        <v/>
      </c>
      <c r="M3824" s="0" t="str">
        <f aca="false">IF($A3824="","","Compra no cartão")</f>
        <v/>
      </c>
    </row>
    <row r="3825" customFormat="false" ht="13.5" hidden="false" customHeight="false" outlineLevel="0" collapsed="false">
      <c r="A3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5" s="0" t="str">
        <f aca="false">IF($A3825="","",INDEX(CARTAO_COMPRAS!$C:$C,INT((ROW()-2)/20)+2))</f>
        <v/>
      </c>
      <c r="C3825" s="0" t="str">
        <f aca="false">IF($A3825="","",INDEX(CARTAO_COMPRAS!$D:$D,INT((ROW()-2)/20)+2))</f>
        <v/>
      </c>
      <c r="D3825" s="0" t="str">
        <f aca="false">IF($A3825="","",INDEX(CARTAO_COMPRAS!$E:$E,INT((ROW()-2)/20)+2))</f>
        <v/>
      </c>
      <c r="E3825" s="0" t="str">
        <f aca="false">IF($A3825="","",INDEX(CARTAO_COMPRAS!$H:$H,INT((ROW()-2)/20)+2)+MOD(ROW()-2,20))</f>
        <v/>
      </c>
      <c r="F3825" s="0" t="str">
        <f aca="false">IF($A3825="","",INDEX(CARTAO_COMPRAS!$G:$G,INT((ROW()-2)/20)+2))</f>
        <v/>
      </c>
      <c r="G3825" s="5" t="str">
        <f aca="false">IF($A3825="","",INDEX(CARTAO_COMPRAS!$I:$I,INT((ROW()-2)/20)+2))</f>
        <v/>
      </c>
      <c r="H3825" s="4" t="str">
        <f aca="false">IF($A3825="","",EDATE(INDEX(CARTAO_COMPRAS!$J:$J,INT((ROW()-2)/20)+2),MOD(ROW()-2,20)))</f>
        <v/>
      </c>
      <c r="I3825" s="4" t="str">
        <f aca="false">IF($H3825="","",$H3825-WEEKDAY($H3825,2)+1)</f>
        <v/>
      </c>
      <c r="J3825" s="4" t="str">
        <f aca="false">IF($I3825="","",$I3825+6)</f>
        <v/>
      </c>
      <c r="K3825" s="6" t="str">
        <f aca="false">IF($H3825="","",DATE(YEAR($H3825),MONTH($H3825),1))</f>
        <v/>
      </c>
      <c r="L3825" s="0" t="str">
        <f aca="false">IF($A3825="","",INDEX(CARTAO_COMPRAS!$K:$K,INT((ROW()-2)/20)+2))</f>
        <v/>
      </c>
      <c r="M3825" s="0" t="str">
        <f aca="false">IF($A3825="","","Compra no cartão")</f>
        <v/>
      </c>
    </row>
    <row r="3826" customFormat="false" ht="13.5" hidden="false" customHeight="false" outlineLevel="0" collapsed="false">
      <c r="A3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6" s="0" t="str">
        <f aca="false">IF($A3826="","",INDEX(CARTAO_COMPRAS!$C:$C,INT((ROW()-2)/20)+2))</f>
        <v/>
      </c>
      <c r="C3826" s="0" t="str">
        <f aca="false">IF($A3826="","",INDEX(CARTAO_COMPRAS!$D:$D,INT((ROW()-2)/20)+2))</f>
        <v/>
      </c>
      <c r="D3826" s="0" t="str">
        <f aca="false">IF($A3826="","",INDEX(CARTAO_COMPRAS!$E:$E,INT((ROW()-2)/20)+2))</f>
        <v/>
      </c>
      <c r="E3826" s="0" t="str">
        <f aca="false">IF($A3826="","",INDEX(CARTAO_COMPRAS!$H:$H,INT((ROW()-2)/20)+2)+MOD(ROW()-2,20))</f>
        <v/>
      </c>
      <c r="F3826" s="0" t="str">
        <f aca="false">IF($A3826="","",INDEX(CARTAO_COMPRAS!$G:$G,INT((ROW()-2)/20)+2))</f>
        <v/>
      </c>
      <c r="G3826" s="5" t="str">
        <f aca="false">IF($A3826="","",INDEX(CARTAO_COMPRAS!$I:$I,INT((ROW()-2)/20)+2))</f>
        <v/>
      </c>
      <c r="H3826" s="4" t="str">
        <f aca="false">IF($A3826="","",EDATE(INDEX(CARTAO_COMPRAS!$J:$J,INT((ROW()-2)/20)+2),MOD(ROW()-2,20)))</f>
        <v/>
      </c>
      <c r="I3826" s="4" t="str">
        <f aca="false">IF($H3826="","",$H3826-WEEKDAY($H3826,2)+1)</f>
        <v/>
      </c>
      <c r="J3826" s="4" t="str">
        <f aca="false">IF($I3826="","",$I3826+6)</f>
        <v/>
      </c>
      <c r="K3826" s="6" t="str">
        <f aca="false">IF($H3826="","",DATE(YEAR($H3826),MONTH($H3826),1))</f>
        <v/>
      </c>
      <c r="L3826" s="0" t="str">
        <f aca="false">IF($A3826="","",INDEX(CARTAO_COMPRAS!$K:$K,INT((ROW()-2)/20)+2))</f>
        <v/>
      </c>
      <c r="M3826" s="0" t="str">
        <f aca="false">IF($A3826="","","Compra no cartão")</f>
        <v/>
      </c>
    </row>
    <row r="3827" customFormat="false" ht="13.5" hidden="false" customHeight="false" outlineLevel="0" collapsed="false">
      <c r="A3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7" s="0" t="str">
        <f aca="false">IF($A3827="","",INDEX(CARTAO_COMPRAS!$C:$C,INT((ROW()-2)/20)+2))</f>
        <v/>
      </c>
      <c r="C3827" s="0" t="str">
        <f aca="false">IF($A3827="","",INDEX(CARTAO_COMPRAS!$D:$D,INT((ROW()-2)/20)+2))</f>
        <v/>
      </c>
      <c r="D3827" s="0" t="str">
        <f aca="false">IF($A3827="","",INDEX(CARTAO_COMPRAS!$E:$E,INT((ROW()-2)/20)+2))</f>
        <v/>
      </c>
      <c r="E3827" s="0" t="str">
        <f aca="false">IF($A3827="","",INDEX(CARTAO_COMPRAS!$H:$H,INT((ROW()-2)/20)+2)+MOD(ROW()-2,20))</f>
        <v/>
      </c>
      <c r="F3827" s="0" t="str">
        <f aca="false">IF($A3827="","",INDEX(CARTAO_COMPRAS!$G:$G,INT((ROW()-2)/20)+2))</f>
        <v/>
      </c>
      <c r="G3827" s="5" t="str">
        <f aca="false">IF($A3827="","",INDEX(CARTAO_COMPRAS!$I:$I,INT((ROW()-2)/20)+2))</f>
        <v/>
      </c>
      <c r="H3827" s="4" t="str">
        <f aca="false">IF($A3827="","",EDATE(INDEX(CARTAO_COMPRAS!$J:$J,INT((ROW()-2)/20)+2),MOD(ROW()-2,20)))</f>
        <v/>
      </c>
      <c r="I3827" s="4" t="str">
        <f aca="false">IF($H3827="","",$H3827-WEEKDAY($H3827,2)+1)</f>
        <v/>
      </c>
      <c r="J3827" s="4" t="str">
        <f aca="false">IF($I3827="","",$I3827+6)</f>
        <v/>
      </c>
      <c r="K3827" s="6" t="str">
        <f aca="false">IF($H3827="","",DATE(YEAR($H3827),MONTH($H3827),1))</f>
        <v/>
      </c>
      <c r="L3827" s="0" t="str">
        <f aca="false">IF($A3827="","",INDEX(CARTAO_COMPRAS!$K:$K,INT((ROW()-2)/20)+2))</f>
        <v/>
      </c>
      <c r="M3827" s="0" t="str">
        <f aca="false">IF($A3827="","","Compra no cartão")</f>
        <v/>
      </c>
    </row>
    <row r="3828" customFormat="false" ht="13.5" hidden="false" customHeight="false" outlineLevel="0" collapsed="false">
      <c r="A3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8" s="0" t="str">
        <f aca="false">IF($A3828="","",INDEX(CARTAO_COMPRAS!$C:$C,INT((ROW()-2)/20)+2))</f>
        <v/>
      </c>
      <c r="C3828" s="0" t="str">
        <f aca="false">IF($A3828="","",INDEX(CARTAO_COMPRAS!$D:$D,INT((ROW()-2)/20)+2))</f>
        <v/>
      </c>
      <c r="D3828" s="0" t="str">
        <f aca="false">IF($A3828="","",INDEX(CARTAO_COMPRAS!$E:$E,INT((ROW()-2)/20)+2))</f>
        <v/>
      </c>
      <c r="E3828" s="0" t="str">
        <f aca="false">IF($A3828="","",INDEX(CARTAO_COMPRAS!$H:$H,INT((ROW()-2)/20)+2)+MOD(ROW()-2,20))</f>
        <v/>
      </c>
      <c r="F3828" s="0" t="str">
        <f aca="false">IF($A3828="","",INDEX(CARTAO_COMPRAS!$G:$G,INT((ROW()-2)/20)+2))</f>
        <v/>
      </c>
      <c r="G3828" s="5" t="str">
        <f aca="false">IF($A3828="","",INDEX(CARTAO_COMPRAS!$I:$I,INT((ROW()-2)/20)+2))</f>
        <v/>
      </c>
      <c r="H3828" s="4" t="str">
        <f aca="false">IF($A3828="","",EDATE(INDEX(CARTAO_COMPRAS!$J:$J,INT((ROW()-2)/20)+2),MOD(ROW()-2,20)))</f>
        <v/>
      </c>
      <c r="I3828" s="4" t="str">
        <f aca="false">IF($H3828="","",$H3828-WEEKDAY($H3828,2)+1)</f>
        <v/>
      </c>
      <c r="J3828" s="4" t="str">
        <f aca="false">IF($I3828="","",$I3828+6)</f>
        <v/>
      </c>
      <c r="K3828" s="6" t="str">
        <f aca="false">IF($H3828="","",DATE(YEAR($H3828),MONTH($H3828),1))</f>
        <v/>
      </c>
      <c r="L3828" s="0" t="str">
        <f aca="false">IF($A3828="","",INDEX(CARTAO_COMPRAS!$K:$K,INT((ROW()-2)/20)+2))</f>
        <v/>
      </c>
      <c r="M3828" s="0" t="str">
        <f aca="false">IF($A3828="","","Compra no cartão")</f>
        <v/>
      </c>
    </row>
    <row r="3829" customFormat="false" ht="13.5" hidden="false" customHeight="false" outlineLevel="0" collapsed="false">
      <c r="A3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29" s="0" t="str">
        <f aca="false">IF($A3829="","",INDEX(CARTAO_COMPRAS!$C:$C,INT((ROW()-2)/20)+2))</f>
        <v/>
      </c>
      <c r="C3829" s="0" t="str">
        <f aca="false">IF($A3829="","",INDEX(CARTAO_COMPRAS!$D:$D,INT((ROW()-2)/20)+2))</f>
        <v/>
      </c>
      <c r="D3829" s="0" t="str">
        <f aca="false">IF($A3829="","",INDEX(CARTAO_COMPRAS!$E:$E,INT((ROW()-2)/20)+2))</f>
        <v/>
      </c>
      <c r="E3829" s="0" t="str">
        <f aca="false">IF($A3829="","",INDEX(CARTAO_COMPRAS!$H:$H,INT((ROW()-2)/20)+2)+MOD(ROW()-2,20))</f>
        <v/>
      </c>
      <c r="F3829" s="0" t="str">
        <f aca="false">IF($A3829="","",INDEX(CARTAO_COMPRAS!$G:$G,INT((ROW()-2)/20)+2))</f>
        <v/>
      </c>
      <c r="G3829" s="5" t="str">
        <f aca="false">IF($A3829="","",INDEX(CARTAO_COMPRAS!$I:$I,INT((ROW()-2)/20)+2))</f>
        <v/>
      </c>
      <c r="H3829" s="4" t="str">
        <f aca="false">IF($A3829="","",EDATE(INDEX(CARTAO_COMPRAS!$J:$J,INT((ROW()-2)/20)+2),MOD(ROW()-2,20)))</f>
        <v/>
      </c>
      <c r="I3829" s="4" t="str">
        <f aca="false">IF($H3829="","",$H3829-WEEKDAY($H3829,2)+1)</f>
        <v/>
      </c>
      <c r="J3829" s="4" t="str">
        <f aca="false">IF($I3829="","",$I3829+6)</f>
        <v/>
      </c>
      <c r="K3829" s="6" t="str">
        <f aca="false">IF($H3829="","",DATE(YEAR($H3829),MONTH($H3829),1))</f>
        <v/>
      </c>
      <c r="L3829" s="0" t="str">
        <f aca="false">IF($A3829="","",INDEX(CARTAO_COMPRAS!$K:$K,INT((ROW()-2)/20)+2))</f>
        <v/>
      </c>
      <c r="M3829" s="0" t="str">
        <f aca="false">IF($A3829="","","Compra no cartão")</f>
        <v/>
      </c>
    </row>
    <row r="3830" customFormat="false" ht="13.5" hidden="false" customHeight="false" outlineLevel="0" collapsed="false">
      <c r="A3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0" s="0" t="str">
        <f aca="false">IF($A3830="","",INDEX(CARTAO_COMPRAS!$C:$C,INT((ROW()-2)/20)+2))</f>
        <v/>
      </c>
      <c r="C3830" s="0" t="str">
        <f aca="false">IF($A3830="","",INDEX(CARTAO_COMPRAS!$D:$D,INT((ROW()-2)/20)+2))</f>
        <v/>
      </c>
      <c r="D3830" s="0" t="str">
        <f aca="false">IF($A3830="","",INDEX(CARTAO_COMPRAS!$E:$E,INT((ROW()-2)/20)+2))</f>
        <v/>
      </c>
      <c r="E3830" s="0" t="str">
        <f aca="false">IF($A3830="","",INDEX(CARTAO_COMPRAS!$H:$H,INT((ROW()-2)/20)+2)+MOD(ROW()-2,20))</f>
        <v/>
      </c>
      <c r="F3830" s="0" t="str">
        <f aca="false">IF($A3830="","",INDEX(CARTAO_COMPRAS!$G:$G,INT((ROW()-2)/20)+2))</f>
        <v/>
      </c>
      <c r="G3830" s="5" t="str">
        <f aca="false">IF($A3830="","",INDEX(CARTAO_COMPRAS!$I:$I,INT((ROW()-2)/20)+2))</f>
        <v/>
      </c>
      <c r="H3830" s="4" t="str">
        <f aca="false">IF($A3830="","",EDATE(INDEX(CARTAO_COMPRAS!$J:$J,INT((ROW()-2)/20)+2),MOD(ROW()-2,20)))</f>
        <v/>
      </c>
      <c r="I3830" s="4" t="str">
        <f aca="false">IF($H3830="","",$H3830-WEEKDAY($H3830,2)+1)</f>
        <v/>
      </c>
      <c r="J3830" s="4" t="str">
        <f aca="false">IF($I3830="","",$I3830+6)</f>
        <v/>
      </c>
      <c r="K3830" s="6" t="str">
        <f aca="false">IF($H3830="","",DATE(YEAR($H3830),MONTH($H3830),1))</f>
        <v/>
      </c>
      <c r="L3830" s="0" t="str">
        <f aca="false">IF($A3830="","",INDEX(CARTAO_COMPRAS!$K:$K,INT((ROW()-2)/20)+2))</f>
        <v/>
      </c>
      <c r="M3830" s="0" t="str">
        <f aca="false">IF($A3830="","","Compra no cartão")</f>
        <v/>
      </c>
    </row>
    <row r="3831" customFormat="false" ht="13.5" hidden="false" customHeight="false" outlineLevel="0" collapsed="false">
      <c r="A3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1" s="0" t="str">
        <f aca="false">IF($A3831="","",INDEX(CARTAO_COMPRAS!$C:$C,INT((ROW()-2)/20)+2))</f>
        <v/>
      </c>
      <c r="C3831" s="0" t="str">
        <f aca="false">IF($A3831="","",INDEX(CARTAO_COMPRAS!$D:$D,INT((ROW()-2)/20)+2))</f>
        <v/>
      </c>
      <c r="D3831" s="0" t="str">
        <f aca="false">IF($A3831="","",INDEX(CARTAO_COMPRAS!$E:$E,INT((ROW()-2)/20)+2))</f>
        <v/>
      </c>
      <c r="E3831" s="0" t="str">
        <f aca="false">IF($A3831="","",INDEX(CARTAO_COMPRAS!$H:$H,INT((ROW()-2)/20)+2)+MOD(ROW()-2,20))</f>
        <v/>
      </c>
      <c r="F3831" s="0" t="str">
        <f aca="false">IF($A3831="","",INDEX(CARTAO_COMPRAS!$G:$G,INT((ROW()-2)/20)+2))</f>
        <v/>
      </c>
      <c r="G3831" s="5" t="str">
        <f aca="false">IF($A3831="","",INDEX(CARTAO_COMPRAS!$I:$I,INT((ROW()-2)/20)+2))</f>
        <v/>
      </c>
      <c r="H3831" s="4" t="str">
        <f aca="false">IF($A3831="","",EDATE(INDEX(CARTAO_COMPRAS!$J:$J,INT((ROW()-2)/20)+2),MOD(ROW()-2,20)))</f>
        <v/>
      </c>
      <c r="I3831" s="4" t="str">
        <f aca="false">IF($H3831="","",$H3831-WEEKDAY($H3831,2)+1)</f>
        <v/>
      </c>
      <c r="J3831" s="4" t="str">
        <f aca="false">IF($I3831="","",$I3831+6)</f>
        <v/>
      </c>
      <c r="K3831" s="6" t="str">
        <f aca="false">IF($H3831="","",DATE(YEAR($H3831),MONTH($H3831),1))</f>
        <v/>
      </c>
      <c r="L3831" s="0" t="str">
        <f aca="false">IF($A3831="","",INDEX(CARTAO_COMPRAS!$K:$K,INT((ROW()-2)/20)+2))</f>
        <v/>
      </c>
      <c r="M3831" s="0" t="str">
        <f aca="false">IF($A3831="","","Compra no cartão")</f>
        <v/>
      </c>
    </row>
    <row r="3832" customFormat="false" ht="13.5" hidden="false" customHeight="false" outlineLevel="0" collapsed="false">
      <c r="A3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2" s="0" t="str">
        <f aca="false">IF($A3832="","",INDEX(CARTAO_COMPRAS!$C:$C,INT((ROW()-2)/20)+2))</f>
        <v/>
      </c>
      <c r="C3832" s="0" t="str">
        <f aca="false">IF($A3832="","",INDEX(CARTAO_COMPRAS!$D:$D,INT((ROW()-2)/20)+2))</f>
        <v/>
      </c>
      <c r="D3832" s="0" t="str">
        <f aca="false">IF($A3832="","",INDEX(CARTAO_COMPRAS!$E:$E,INT((ROW()-2)/20)+2))</f>
        <v/>
      </c>
      <c r="E3832" s="0" t="str">
        <f aca="false">IF($A3832="","",INDEX(CARTAO_COMPRAS!$H:$H,INT((ROW()-2)/20)+2)+MOD(ROW()-2,20))</f>
        <v/>
      </c>
      <c r="F3832" s="0" t="str">
        <f aca="false">IF($A3832="","",INDEX(CARTAO_COMPRAS!$G:$G,INT((ROW()-2)/20)+2))</f>
        <v/>
      </c>
      <c r="G3832" s="5" t="str">
        <f aca="false">IF($A3832="","",INDEX(CARTAO_COMPRAS!$I:$I,INT((ROW()-2)/20)+2))</f>
        <v/>
      </c>
      <c r="H3832" s="4" t="str">
        <f aca="false">IF($A3832="","",EDATE(INDEX(CARTAO_COMPRAS!$J:$J,INT((ROW()-2)/20)+2),MOD(ROW()-2,20)))</f>
        <v/>
      </c>
      <c r="I3832" s="4" t="str">
        <f aca="false">IF($H3832="","",$H3832-WEEKDAY($H3832,2)+1)</f>
        <v/>
      </c>
      <c r="J3832" s="4" t="str">
        <f aca="false">IF($I3832="","",$I3832+6)</f>
        <v/>
      </c>
      <c r="K3832" s="6" t="str">
        <f aca="false">IF($H3832="","",DATE(YEAR($H3832),MONTH($H3832),1))</f>
        <v/>
      </c>
      <c r="L3832" s="0" t="str">
        <f aca="false">IF($A3832="","",INDEX(CARTAO_COMPRAS!$K:$K,INT((ROW()-2)/20)+2))</f>
        <v/>
      </c>
      <c r="M3832" s="0" t="str">
        <f aca="false">IF($A3832="","","Compra no cartão")</f>
        <v/>
      </c>
    </row>
    <row r="3833" customFormat="false" ht="13.5" hidden="false" customHeight="false" outlineLevel="0" collapsed="false">
      <c r="A3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3" s="0" t="str">
        <f aca="false">IF($A3833="","",INDEX(CARTAO_COMPRAS!$C:$C,INT((ROW()-2)/20)+2))</f>
        <v/>
      </c>
      <c r="C3833" s="0" t="str">
        <f aca="false">IF($A3833="","",INDEX(CARTAO_COMPRAS!$D:$D,INT((ROW()-2)/20)+2))</f>
        <v/>
      </c>
      <c r="D3833" s="0" t="str">
        <f aca="false">IF($A3833="","",INDEX(CARTAO_COMPRAS!$E:$E,INT((ROW()-2)/20)+2))</f>
        <v/>
      </c>
      <c r="E3833" s="0" t="str">
        <f aca="false">IF($A3833="","",INDEX(CARTAO_COMPRAS!$H:$H,INT((ROW()-2)/20)+2)+MOD(ROW()-2,20))</f>
        <v/>
      </c>
      <c r="F3833" s="0" t="str">
        <f aca="false">IF($A3833="","",INDEX(CARTAO_COMPRAS!$G:$G,INT((ROW()-2)/20)+2))</f>
        <v/>
      </c>
      <c r="G3833" s="5" t="str">
        <f aca="false">IF($A3833="","",INDEX(CARTAO_COMPRAS!$I:$I,INT((ROW()-2)/20)+2))</f>
        <v/>
      </c>
      <c r="H3833" s="4" t="str">
        <f aca="false">IF($A3833="","",EDATE(INDEX(CARTAO_COMPRAS!$J:$J,INT((ROW()-2)/20)+2),MOD(ROW()-2,20)))</f>
        <v/>
      </c>
      <c r="I3833" s="4" t="str">
        <f aca="false">IF($H3833="","",$H3833-WEEKDAY($H3833,2)+1)</f>
        <v/>
      </c>
      <c r="J3833" s="4" t="str">
        <f aca="false">IF($I3833="","",$I3833+6)</f>
        <v/>
      </c>
      <c r="K3833" s="6" t="str">
        <f aca="false">IF($H3833="","",DATE(YEAR($H3833),MONTH($H3833),1))</f>
        <v/>
      </c>
      <c r="L3833" s="0" t="str">
        <f aca="false">IF($A3833="","",INDEX(CARTAO_COMPRAS!$K:$K,INT((ROW()-2)/20)+2))</f>
        <v/>
      </c>
      <c r="M3833" s="0" t="str">
        <f aca="false">IF($A3833="","","Compra no cartão")</f>
        <v/>
      </c>
    </row>
    <row r="3834" customFormat="false" ht="13.5" hidden="false" customHeight="false" outlineLevel="0" collapsed="false">
      <c r="A3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4" s="0" t="str">
        <f aca="false">IF($A3834="","",INDEX(CARTAO_COMPRAS!$C:$C,INT((ROW()-2)/20)+2))</f>
        <v/>
      </c>
      <c r="C3834" s="0" t="str">
        <f aca="false">IF($A3834="","",INDEX(CARTAO_COMPRAS!$D:$D,INT((ROW()-2)/20)+2))</f>
        <v/>
      </c>
      <c r="D3834" s="0" t="str">
        <f aca="false">IF($A3834="","",INDEX(CARTAO_COMPRAS!$E:$E,INT((ROW()-2)/20)+2))</f>
        <v/>
      </c>
      <c r="E3834" s="0" t="str">
        <f aca="false">IF($A3834="","",INDEX(CARTAO_COMPRAS!$H:$H,INT((ROW()-2)/20)+2)+MOD(ROW()-2,20))</f>
        <v/>
      </c>
      <c r="F3834" s="0" t="str">
        <f aca="false">IF($A3834="","",INDEX(CARTAO_COMPRAS!$G:$G,INT((ROW()-2)/20)+2))</f>
        <v/>
      </c>
      <c r="G3834" s="5" t="str">
        <f aca="false">IF($A3834="","",INDEX(CARTAO_COMPRAS!$I:$I,INT((ROW()-2)/20)+2))</f>
        <v/>
      </c>
      <c r="H3834" s="4" t="str">
        <f aca="false">IF($A3834="","",EDATE(INDEX(CARTAO_COMPRAS!$J:$J,INT((ROW()-2)/20)+2),MOD(ROW()-2,20)))</f>
        <v/>
      </c>
      <c r="I3834" s="4" t="str">
        <f aca="false">IF($H3834="","",$H3834-WEEKDAY($H3834,2)+1)</f>
        <v/>
      </c>
      <c r="J3834" s="4" t="str">
        <f aca="false">IF($I3834="","",$I3834+6)</f>
        <v/>
      </c>
      <c r="K3834" s="6" t="str">
        <f aca="false">IF($H3834="","",DATE(YEAR($H3834),MONTH($H3834),1))</f>
        <v/>
      </c>
      <c r="L3834" s="0" t="str">
        <f aca="false">IF($A3834="","",INDEX(CARTAO_COMPRAS!$K:$K,INT((ROW()-2)/20)+2))</f>
        <v/>
      </c>
      <c r="M3834" s="0" t="str">
        <f aca="false">IF($A3834="","","Compra no cartão")</f>
        <v/>
      </c>
    </row>
    <row r="3835" customFormat="false" ht="13.5" hidden="false" customHeight="false" outlineLevel="0" collapsed="false">
      <c r="A3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5" s="0" t="str">
        <f aca="false">IF($A3835="","",INDEX(CARTAO_COMPRAS!$C:$C,INT((ROW()-2)/20)+2))</f>
        <v/>
      </c>
      <c r="C3835" s="0" t="str">
        <f aca="false">IF($A3835="","",INDEX(CARTAO_COMPRAS!$D:$D,INT((ROW()-2)/20)+2))</f>
        <v/>
      </c>
      <c r="D3835" s="0" t="str">
        <f aca="false">IF($A3835="","",INDEX(CARTAO_COMPRAS!$E:$E,INT((ROW()-2)/20)+2))</f>
        <v/>
      </c>
      <c r="E3835" s="0" t="str">
        <f aca="false">IF($A3835="","",INDEX(CARTAO_COMPRAS!$H:$H,INT((ROW()-2)/20)+2)+MOD(ROW()-2,20))</f>
        <v/>
      </c>
      <c r="F3835" s="0" t="str">
        <f aca="false">IF($A3835="","",INDEX(CARTAO_COMPRAS!$G:$G,INT((ROW()-2)/20)+2))</f>
        <v/>
      </c>
      <c r="G3835" s="5" t="str">
        <f aca="false">IF($A3835="","",INDEX(CARTAO_COMPRAS!$I:$I,INT((ROW()-2)/20)+2))</f>
        <v/>
      </c>
      <c r="H3835" s="4" t="str">
        <f aca="false">IF($A3835="","",EDATE(INDEX(CARTAO_COMPRAS!$J:$J,INT((ROW()-2)/20)+2),MOD(ROW()-2,20)))</f>
        <v/>
      </c>
      <c r="I3835" s="4" t="str">
        <f aca="false">IF($H3835="","",$H3835-WEEKDAY($H3835,2)+1)</f>
        <v/>
      </c>
      <c r="J3835" s="4" t="str">
        <f aca="false">IF($I3835="","",$I3835+6)</f>
        <v/>
      </c>
      <c r="K3835" s="6" t="str">
        <f aca="false">IF($H3835="","",DATE(YEAR($H3835),MONTH($H3835),1))</f>
        <v/>
      </c>
      <c r="L3835" s="0" t="str">
        <f aca="false">IF($A3835="","",INDEX(CARTAO_COMPRAS!$K:$K,INT((ROW()-2)/20)+2))</f>
        <v/>
      </c>
      <c r="M3835" s="0" t="str">
        <f aca="false">IF($A3835="","","Compra no cartão")</f>
        <v/>
      </c>
    </row>
    <row r="3836" customFormat="false" ht="13.5" hidden="false" customHeight="false" outlineLevel="0" collapsed="false">
      <c r="A3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6" s="0" t="str">
        <f aca="false">IF($A3836="","",INDEX(CARTAO_COMPRAS!$C:$C,INT((ROW()-2)/20)+2))</f>
        <v/>
      </c>
      <c r="C3836" s="0" t="str">
        <f aca="false">IF($A3836="","",INDEX(CARTAO_COMPRAS!$D:$D,INT((ROW()-2)/20)+2))</f>
        <v/>
      </c>
      <c r="D3836" s="0" t="str">
        <f aca="false">IF($A3836="","",INDEX(CARTAO_COMPRAS!$E:$E,INT((ROW()-2)/20)+2))</f>
        <v/>
      </c>
      <c r="E3836" s="0" t="str">
        <f aca="false">IF($A3836="","",INDEX(CARTAO_COMPRAS!$H:$H,INT((ROW()-2)/20)+2)+MOD(ROW()-2,20))</f>
        <v/>
      </c>
      <c r="F3836" s="0" t="str">
        <f aca="false">IF($A3836="","",INDEX(CARTAO_COMPRAS!$G:$G,INT((ROW()-2)/20)+2))</f>
        <v/>
      </c>
      <c r="G3836" s="5" t="str">
        <f aca="false">IF($A3836="","",INDEX(CARTAO_COMPRAS!$I:$I,INT((ROW()-2)/20)+2))</f>
        <v/>
      </c>
      <c r="H3836" s="4" t="str">
        <f aca="false">IF($A3836="","",EDATE(INDEX(CARTAO_COMPRAS!$J:$J,INT((ROW()-2)/20)+2),MOD(ROW()-2,20)))</f>
        <v/>
      </c>
      <c r="I3836" s="4" t="str">
        <f aca="false">IF($H3836="","",$H3836-WEEKDAY($H3836,2)+1)</f>
        <v/>
      </c>
      <c r="J3836" s="4" t="str">
        <f aca="false">IF($I3836="","",$I3836+6)</f>
        <v/>
      </c>
      <c r="K3836" s="6" t="str">
        <f aca="false">IF($H3836="","",DATE(YEAR($H3836),MONTH($H3836),1))</f>
        <v/>
      </c>
      <c r="L3836" s="0" t="str">
        <f aca="false">IF($A3836="","",INDEX(CARTAO_COMPRAS!$K:$K,INT((ROW()-2)/20)+2))</f>
        <v/>
      </c>
      <c r="M3836" s="0" t="str">
        <f aca="false">IF($A3836="","","Compra no cartão")</f>
        <v/>
      </c>
    </row>
    <row r="3837" customFormat="false" ht="13.5" hidden="false" customHeight="false" outlineLevel="0" collapsed="false">
      <c r="A3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7" s="0" t="str">
        <f aca="false">IF($A3837="","",INDEX(CARTAO_COMPRAS!$C:$C,INT((ROW()-2)/20)+2))</f>
        <v/>
      </c>
      <c r="C3837" s="0" t="str">
        <f aca="false">IF($A3837="","",INDEX(CARTAO_COMPRAS!$D:$D,INT((ROW()-2)/20)+2))</f>
        <v/>
      </c>
      <c r="D3837" s="0" t="str">
        <f aca="false">IF($A3837="","",INDEX(CARTAO_COMPRAS!$E:$E,INT((ROW()-2)/20)+2))</f>
        <v/>
      </c>
      <c r="E3837" s="0" t="str">
        <f aca="false">IF($A3837="","",INDEX(CARTAO_COMPRAS!$H:$H,INT((ROW()-2)/20)+2)+MOD(ROW()-2,20))</f>
        <v/>
      </c>
      <c r="F3837" s="0" t="str">
        <f aca="false">IF($A3837="","",INDEX(CARTAO_COMPRAS!$G:$G,INT((ROW()-2)/20)+2))</f>
        <v/>
      </c>
      <c r="G3837" s="5" t="str">
        <f aca="false">IF($A3837="","",INDEX(CARTAO_COMPRAS!$I:$I,INT((ROW()-2)/20)+2))</f>
        <v/>
      </c>
      <c r="H3837" s="4" t="str">
        <f aca="false">IF($A3837="","",EDATE(INDEX(CARTAO_COMPRAS!$J:$J,INT((ROW()-2)/20)+2),MOD(ROW()-2,20)))</f>
        <v/>
      </c>
      <c r="I3837" s="4" t="str">
        <f aca="false">IF($H3837="","",$H3837-WEEKDAY($H3837,2)+1)</f>
        <v/>
      </c>
      <c r="J3837" s="4" t="str">
        <f aca="false">IF($I3837="","",$I3837+6)</f>
        <v/>
      </c>
      <c r="K3837" s="6" t="str">
        <f aca="false">IF($H3837="","",DATE(YEAR($H3837),MONTH($H3837),1))</f>
        <v/>
      </c>
      <c r="L3837" s="0" t="str">
        <f aca="false">IF($A3837="","",INDEX(CARTAO_COMPRAS!$K:$K,INT((ROW()-2)/20)+2))</f>
        <v/>
      </c>
      <c r="M3837" s="0" t="str">
        <f aca="false">IF($A3837="","","Compra no cartão")</f>
        <v/>
      </c>
    </row>
    <row r="3838" customFormat="false" ht="13.5" hidden="false" customHeight="false" outlineLevel="0" collapsed="false">
      <c r="A3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8" s="0" t="str">
        <f aca="false">IF($A3838="","",INDEX(CARTAO_COMPRAS!$C:$C,INT((ROW()-2)/20)+2))</f>
        <v/>
      </c>
      <c r="C3838" s="0" t="str">
        <f aca="false">IF($A3838="","",INDEX(CARTAO_COMPRAS!$D:$D,INT((ROW()-2)/20)+2))</f>
        <v/>
      </c>
      <c r="D3838" s="0" t="str">
        <f aca="false">IF($A3838="","",INDEX(CARTAO_COMPRAS!$E:$E,INT((ROW()-2)/20)+2))</f>
        <v/>
      </c>
      <c r="E3838" s="0" t="str">
        <f aca="false">IF($A3838="","",INDEX(CARTAO_COMPRAS!$H:$H,INT((ROW()-2)/20)+2)+MOD(ROW()-2,20))</f>
        <v/>
      </c>
      <c r="F3838" s="0" t="str">
        <f aca="false">IF($A3838="","",INDEX(CARTAO_COMPRAS!$G:$G,INT((ROW()-2)/20)+2))</f>
        <v/>
      </c>
      <c r="G3838" s="5" t="str">
        <f aca="false">IF($A3838="","",INDEX(CARTAO_COMPRAS!$I:$I,INT((ROW()-2)/20)+2))</f>
        <v/>
      </c>
      <c r="H3838" s="4" t="str">
        <f aca="false">IF($A3838="","",EDATE(INDEX(CARTAO_COMPRAS!$J:$J,INT((ROW()-2)/20)+2),MOD(ROW()-2,20)))</f>
        <v/>
      </c>
      <c r="I3838" s="4" t="str">
        <f aca="false">IF($H3838="","",$H3838-WEEKDAY($H3838,2)+1)</f>
        <v/>
      </c>
      <c r="J3838" s="4" t="str">
        <f aca="false">IF($I3838="","",$I3838+6)</f>
        <v/>
      </c>
      <c r="K3838" s="6" t="str">
        <f aca="false">IF($H3838="","",DATE(YEAR($H3838),MONTH($H3838),1))</f>
        <v/>
      </c>
      <c r="L3838" s="0" t="str">
        <f aca="false">IF($A3838="","",INDEX(CARTAO_COMPRAS!$K:$K,INT((ROW()-2)/20)+2))</f>
        <v/>
      </c>
      <c r="M3838" s="0" t="str">
        <f aca="false">IF($A3838="","","Compra no cartão")</f>
        <v/>
      </c>
    </row>
    <row r="3839" customFormat="false" ht="13.5" hidden="false" customHeight="false" outlineLevel="0" collapsed="false">
      <c r="A3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39" s="0" t="str">
        <f aca="false">IF($A3839="","",INDEX(CARTAO_COMPRAS!$C:$C,INT((ROW()-2)/20)+2))</f>
        <v/>
      </c>
      <c r="C3839" s="0" t="str">
        <f aca="false">IF($A3839="","",INDEX(CARTAO_COMPRAS!$D:$D,INT((ROW()-2)/20)+2))</f>
        <v/>
      </c>
      <c r="D3839" s="0" t="str">
        <f aca="false">IF($A3839="","",INDEX(CARTAO_COMPRAS!$E:$E,INT((ROW()-2)/20)+2))</f>
        <v/>
      </c>
      <c r="E3839" s="0" t="str">
        <f aca="false">IF($A3839="","",INDEX(CARTAO_COMPRAS!$H:$H,INT((ROW()-2)/20)+2)+MOD(ROW()-2,20))</f>
        <v/>
      </c>
      <c r="F3839" s="0" t="str">
        <f aca="false">IF($A3839="","",INDEX(CARTAO_COMPRAS!$G:$G,INT((ROW()-2)/20)+2))</f>
        <v/>
      </c>
      <c r="G3839" s="5" t="str">
        <f aca="false">IF($A3839="","",INDEX(CARTAO_COMPRAS!$I:$I,INT((ROW()-2)/20)+2))</f>
        <v/>
      </c>
      <c r="H3839" s="4" t="str">
        <f aca="false">IF($A3839="","",EDATE(INDEX(CARTAO_COMPRAS!$J:$J,INT((ROW()-2)/20)+2),MOD(ROW()-2,20)))</f>
        <v/>
      </c>
      <c r="I3839" s="4" t="str">
        <f aca="false">IF($H3839="","",$H3839-WEEKDAY($H3839,2)+1)</f>
        <v/>
      </c>
      <c r="J3839" s="4" t="str">
        <f aca="false">IF($I3839="","",$I3839+6)</f>
        <v/>
      </c>
      <c r="K3839" s="6" t="str">
        <f aca="false">IF($H3839="","",DATE(YEAR($H3839),MONTH($H3839),1))</f>
        <v/>
      </c>
      <c r="L3839" s="0" t="str">
        <f aca="false">IF($A3839="","",INDEX(CARTAO_COMPRAS!$K:$K,INT((ROW()-2)/20)+2))</f>
        <v/>
      </c>
      <c r="M3839" s="0" t="str">
        <f aca="false">IF($A3839="","","Compra no cartão")</f>
        <v/>
      </c>
    </row>
    <row r="3840" customFormat="false" ht="13.5" hidden="false" customHeight="false" outlineLevel="0" collapsed="false">
      <c r="A3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0" s="0" t="str">
        <f aca="false">IF($A3840="","",INDEX(CARTAO_COMPRAS!$C:$C,INT((ROW()-2)/20)+2))</f>
        <v/>
      </c>
      <c r="C3840" s="0" t="str">
        <f aca="false">IF($A3840="","",INDEX(CARTAO_COMPRAS!$D:$D,INT((ROW()-2)/20)+2))</f>
        <v/>
      </c>
      <c r="D3840" s="0" t="str">
        <f aca="false">IF($A3840="","",INDEX(CARTAO_COMPRAS!$E:$E,INT((ROW()-2)/20)+2))</f>
        <v/>
      </c>
      <c r="E3840" s="0" t="str">
        <f aca="false">IF($A3840="","",INDEX(CARTAO_COMPRAS!$H:$H,INT((ROW()-2)/20)+2)+MOD(ROW()-2,20))</f>
        <v/>
      </c>
      <c r="F3840" s="0" t="str">
        <f aca="false">IF($A3840="","",INDEX(CARTAO_COMPRAS!$G:$G,INT((ROW()-2)/20)+2))</f>
        <v/>
      </c>
      <c r="G3840" s="5" t="str">
        <f aca="false">IF($A3840="","",INDEX(CARTAO_COMPRAS!$I:$I,INT((ROW()-2)/20)+2))</f>
        <v/>
      </c>
      <c r="H3840" s="4" t="str">
        <f aca="false">IF($A3840="","",EDATE(INDEX(CARTAO_COMPRAS!$J:$J,INT((ROW()-2)/20)+2),MOD(ROW()-2,20)))</f>
        <v/>
      </c>
      <c r="I3840" s="4" t="str">
        <f aca="false">IF($H3840="","",$H3840-WEEKDAY($H3840,2)+1)</f>
        <v/>
      </c>
      <c r="J3840" s="4" t="str">
        <f aca="false">IF($I3840="","",$I3840+6)</f>
        <v/>
      </c>
      <c r="K3840" s="6" t="str">
        <f aca="false">IF($H3840="","",DATE(YEAR($H3840),MONTH($H3840),1))</f>
        <v/>
      </c>
      <c r="L3840" s="0" t="str">
        <f aca="false">IF($A3840="","",INDEX(CARTAO_COMPRAS!$K:$K,INT((ROW()-2)/20)+2))</f>
        <v/>
      </c>
      <c r="M3840" s="0" t="str">
        <f aca="false">IF($A3840="","","Compra no cartão")</f>
        <v/>
      </c>
    </row>
    <row r="3841" customFormat="false" ht="13.5" hidden="false" customHeight="false" outlineLevel="0" collapsed="false">
      <c r="A3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1" s="0" t="str">
        <f aca="false">IF($A3841="","",INDEX(CARTAO_COMPRAS!$C:$C,INT((ROW()-2)/20)+2))</f>
        <v/>
      </c>
      <c r="C3841" s="0" t="str">
        <f aca="false">IF($A3841="","",INDEX(CARTAO_COMPRAS!$D:$D,INT((ROW()-2)/20)+2))</f>
        <v/>
      </c>
      <c r="D3841" s="0" t="str">
        <f aca="false">IF($A3841="","",INDEX(CARTAO_COMPRAS!$E:$E,INT((ROW()-2)/20)+2))</f>
        <v/>
      </c>
      <c r="E3841" s="0" t="str">
        <f aca="false">IF($A3841="","",INDEX(CARTAO_COMPRAS!$H:$H,INT((ROW()-2)/20)+2)+MOD(ROW()-2,20))</f>
        <v/>
      </c>
      <c r="F3841" s="0" t="str">
        <f aca="false">IF($A3841="","",INDEX(CARTAO_COMPRAS!$G:$G,INT((ROW()-2)/20)+2))</f>
        <v/>
      </c>
      <c r="G3841" s="5" t="str">
        <f aca="false">IF($A3841="","",INDEX(CARTAO_COMPRAS!$I:$I,INT((ROW()-2)/20)+2))</f>
        <v/>
      </c>
      <c r="H3841" s="4" t="str">
        <f aca="false">IF($A3841="","",EDATE(INDEX(CARTAO_COMPRAS!$J:$J,INT((ROW()-2)/20)+2),MOD(ROW()-2,20)))</f>
        <v/>
      </c>
      <c r="I3841" s="4" t="str">
        <f aca="false">IF($H3841="","",$H3841-WEEKDAY($H3841,2)+1)</f>
        <v/>
      </c>
      <c r="J3841" s="4" t="str">
        <f aca="false">IF($I3841="","",$I3841+6)</f>
        <v/>
      </c>
      <c r="K3841" s="6" t="str">
        <f aca="false">IF($H3841="","",DATE(YEAR($H3841),MONTH($H3841),1))</f>
        <v/>
      </c>
      <c r="L3841" s="0" t="str">
        <f aca="false">IF($A3841="","",INDEX(CARTAO_COMPRAS!$K:$K,INT((ROW()-2)/20)+2))</f>
        <v/>
      </c>
      <c r="M3841" s="0" t="str">
        <f aca="false">IF($A3841="","","Compra no cartão")</f>
        <v/>
      </c>
    </row>
    <row r="3842" customFormat="false" ht="13.5" hidden="false" customHeight="false" outlineLevel="0" collapsed="false">
      <c r="A38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2" s="0" t="str">
        <f aca="false">IF($A3842="","",INDEX(CARTAO_COMPRAS!$C:$C,INT((ROW()-2)/20)+2))</f>
        <v/>
      </c>
      <c r="C3842" s="0" t="str">
        <f aca="false">IF($A3842="","",INDEX(CARTAO_COMPRAS!$D:$D,INT((ROW()-2)/20)+2))</f>
        <v/>
      </c>
      <c r="D3842" s="0" t="str">
        <f aca="false">IF($A3842="","",INDEX(CARTAO_COMPRAS!$E:$E,INT((ROW()-2)/20)+2))</f>
        <v/>
      </c>
      <c r="E3842" s="0" t="str">
        <f aca="false">IF($A3842="","",INDEX(CARTAO_COMPRAS!$H:$H,INT((ROW()-2)/20)+2)+MOD(ROW()-2,20))</f>
        <v/>
      </c>
      <c r="F3842" s="0" t="str">
        <f aca="false">IF($A3842="","",INDEX(CARTAO_COMPRAS!$G:$G,INT((ROW()-2)/20)+2))</f>
        <v/>
      </c>
      <c r="G3842" s="5" t="str">
        <f aca="false">IF($A3842="","",INDEX(CARTAO_COMPRAS!$I:$I,INT((ROW()-2)/20)+2))</f>
        <v/>
      </c>
      <c r="H3842" s="4" t="str">
        <f aca="false">IF($A3842="","",EDATE(INDEX(CARTAO_COMPRAS!$J:$J,INT((ROW()-2)/20)+2),MOD(ROW()-2,20)))</f>
        <v/>
      </c>
      <c r="I3842" s="4" t="str">
        <f aca="false">IF($H3842="","",$H3842-WEEKDAY($H3842,2)+1)</f>
        <v/>
      </c>
      <c r="J3842" s="4" t="str">
        <f aca="false">IF($I3842="","",$I3842+6)</f>
        <v/>
      </c>
      <c r="K3842" s="6" t="str">
        <f aca="false">IF($H3842="","",DATE(YEAR($H3842),MONTH($H3842),1))</f>
        <v/>
      </c>
      <c r="L3842" s="0" t="str">
        <f aca="false">IF($A3842="","",INDEX(CARTAO_COMPRAS!$K:$K,INT((ROW()-2)/20)+2))</f>
        <v/>
      </c>
      <c r="M3842" s="0" t="str">
        <f aca="false">IF($A3842="","","Compra no cartão")</f>
        <v/>
      </c>
    </row>
    <row r="3843" customFormat="false" ht="13.5" hidden="false" customHeight="false" outlineLevel="0" collapsed="false">
      <c r="A3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3" s="0" t="str">
        <f aca="false">IF($A3843="","",INDEX(CARTAO_COMPRAS!$C:$C,INT((ROW()-2)/20)+2))</f>
        <v/>
      </c>
      <c r="C3843" s="0" t="str">
        <f aca="false">IF($A3843="","",INDEX(CARTAO_COMPRAS!$D:$D,INT((ROW()-2)/20)+2))</f>
        <v/>
      </c>
      <c r="D3843" s="0" t="str">
        <f aca="false">IF($A3843="","",INDEX(CARTAO_COMPRAS!$E:$E,INT((ROW()-2)/20)+2))</f>
        <v/>
      </c>
      <c r="E3843" s="0" t="str">
        <f aca="false">IF($A3843="","",INDEX(CARTAO_COMPRAS!$H:$H,INT((ROW()-2)/20)+2)+MOD(ROW()-2,20))</f>
        <v/>
      </c>
      <c r="F3843" s="0" t="str">
        <f aca="false">IF($A3843="","",INDEX(CARTAO_COMPRAS!$G:$G,INT((ROW()-2)/20)+2))</f>
        <v/>
      </c>
      <c r="G3843" s="5" t="str">
        <f aca="false">IF($A3843="","",INDEX(CARTAO_COMPRAS!$I:$I,INT((ROW()-2)/20)+2))</f>
        <v/>
      </c>
      <c r="H3843" s="4" t="str">
        <f aca="false">IF($A3843="","",EDATE(INDEX(CARTAO_COMPRAS!$J:$J,INT((ROW()-2)/20)+2),MOD(ROW()-2,20)))</f>
        <v/>
      </c>
      <c r="I3843" s="4" t="str">
        <f aca="false">IF($H3843="","",$H3843-WEEKDAY($H3843,2)+1)</f>
        <v/>
      </c>
      <c r="J3843" s="4" t="str">
        <f aca="false">IF($I3843="","",$I3843+6)</f>
        <v/>
      </c>
      <c r="K3843" s="6" t="str">
        <f aca="false">IF($H3843="","",DATE(YEAR($H3843),MONTH($H3843),1))</f>
        <v/>
      </c>
      <c r="L3843" s="0" t="str">
        <f aca="false">IF($A3843="","",INDEX(CARTAO_COMPRAS!$K:$K,INT((ROW()-2)/20)+2))</f>
        <v/>
      </c>
      <c r="M3843" s="0" t="str">
        <f aca="false">IF($A3843="","","Compra no cartão")</f>
        <v/>
      </c>
    </row>
    <row r="3844" customFormat="false" ht="13.5" hidden="false" customHeight="false" outlineLevel="0" collapsed="false">
      <c r="A3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4" s="0" t="str">
        <f aca="false">IF($A3844="","",INDEX(CARTAO_COMPRAS!$C:$C,INT((ROW()-2)/20)+2))</f>
        <v/>
      </c>
      <c r="C3844" s="0" t="str">
        <f aca="false">IF($A3844="","",INDEX(CARTAO_COMPRAS!$D:$D,INT((ROW()-2)/20)+2))</f>
        <v/>
      </c>
      <c r="D3844" s="0" t="str">
        <f aca="false">IF($A3844="","",INDEX(CARTAO_COMPRAS!$E:$E,INT((ROW()-2)/20)+2))</f>
        <v/>
      </c>
      <c r="E3844" s="0" t="str">
        <f aca="false">IF($A3844="","",INDEX(CARTAO_COMPRAS!$H:$H,INT((ROW()-2)/20)+2)+MOD(ROW()-2,20))</f>
        <v/>
      </c>
      <c r="F3844" s="0" t="str">
        <f aca="false">IF($A3844="","",INDEX(CARTAO_COMPRAS!$G:$G,INT((ROW()-2)/20)+2))</f>
        <v/>
      </c>
      <c r="G3844" s="5" t="str">
        <f aca="false">IF($A3844="","",INDEX(CARTAO_COMPRAS!$I:$I,INT((ROW()-2)/20)+2))</f>
        <v/>
      </c>
      <c r="H3844" s="4" t="str">
        <f aca="false">IF($A3844="","",EDATE(INDEX(CARTAO_COMPRAS!$J:$J,INT((ROW()-2)/20)+2),MOD(ROW()-2,20)))</f>
        <v/>
      </c>
      <c r="I3844" s="4" t="str">
        <f aca="false">IF($H3844="","",$H3844-WEEKDAY($H3844,2)+1)</f>
        <v/>
      </c>
      <c r="J3844" s="4" t="str">
        <f aca="false">IF($I3844="","",$I3844+6)</f>
        <v/>
      </c>
      <c r="K3844" s="6" t="str">
        <f aca="false">IF($H3844="","",DATE(YEAR($H3844),MONTH($H3844),1))</f>
        <v/>
      </c>
      <c r="L3844" s="0" t="str">
        <f aca="false">IF($A3844="","",INDEX(CARTAO_COMPRAS!$K:$K,INT((ROW()-2)/20)+2))</f>
        <v/>
      </c>
      <c r="M3844" s="0" t="str">
        <f aca="false">IF($A3844="","","Compra no cartão")</f>
        <v/>
      </c>
    </row>
    <row r="3845" customFormat="false" ht="13.5" hidden="false" customHeight="false" outlineLevel="0" collapsed="false">
      <c r="A3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5" s="0" t="str">
        <f aca="false">IF($A3845="","",INDEX(CARTAO_COMPRAS!$C:$C,INT((ROW()-2)/20)+2))</f>
        <v/>
      </c>
      <c r="C3845" s="0" t="str">
        <f aca="false">IF($A3845="","",INDEX(CARTAO_COMPRAS!$D:$D,INT((ROW()-2)/20)+2))</f>
        <v/>
      </c>
      <c r="D3845" s="0" t="str">
        <f aca="false">IF($A3845="","",INDEX(CARTAO_COMPRAS!$E:$E,INT((ROW()-2)/20)+2))</f>
        <v/>
      </c>
      <c r="E3845" s="0" t="str">
        <f aca="false">IF($A3845="","",INDEX(CARTAO_COMPRAS!$H:$H,INT((ROW()-2)/20)+2)+MOD(ROW()-2,20))</f>
        <v/>
      </c>
      <c r="F3845" s="0" t="str">
        <f aca="false">IF($A3845="","",INDEX(CARTAO_COMPRAS!$G:$G,INT((ROW()-2)/20)+2))</f>
        <v/>
      </c>
      <c r="G3845" s="5" t="str">
        <f aca="false">IF($A3845="","",INDEX(CARTAO_COMPRAS!$I:$I,INT((ROW()-2)/20)+2))</f>
        <v/>
      </c>
      <c r="H3845" s="4" t="str">
        <f aca="false">IF($A3845="","",EDATE(INDEX(CARTAO_COMPRAS!$J:$J,INT((ROW()-2)/20)+2),MOD(ROW()-2,20)))</f>
        <v/>
      </c>
      <c r="I3845" s="4" t="str">
        <f aca="false">IF($H3845="","",$H3845-WEEKDAY($H3845,2)+1)</f>
        <v/>
      </c>
      <c r="J3845" s="4" t="str">
        <f aca="false">IF($I3845="","",$I3845+6)</f>
        <v/>
      </c>
      <c r="K3845" s="6" t="str">
        <f aca="false">IF($H3845="","",DATE(YEAR($H3845),MONTH($H3845),1))</f>
        <v/>
      </c>
      <c r="L3845" s="0" t="str">
        <f aca="false">IF($A3845="","",INDEX(CARTAO_COMPRAS!$K:$K,INT((ROW()-2)/20)+2))</f>
        <v/>
      </c>
      <c r="M3845" s="0" t="str">
        <f aca="false">IF($A3845="","","Compra no cartão")</f>
        <v/>
      </c>
    </row>
    <row r="3846" customFormat="false" ht="13.5" hidden="false" customHeight="false" outlineLevel="0" collapsed="false">
      <c r="A3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6" s="0" t="str">
        <f aca="false">IF($A3846="","",INDEX(CARTAO_COMPRAS!$C:$C,INT((ROW()-2)/20)+2))</f>
        <v/>
      </c>
      <c r="C3846" s="0" t="str">
        <f aca="false">IF($A3846="","",INDEX(CARTAO_COMPRAS!$D:$D,INT((ROW()-2)/20)+2))</f>
        <v/>
      </c>
      <c r="D3846" s="0" t="str">
        <f aca="false">IF($A3846="","",INDEX(CARTAO_COMPRAS!$E:$E,INT((ROW()-2)/20)+2))</f>
        <v/>
      </c>
      <c r="E3846" s="0" t="str">
        <f aca="false">IF($A3846="","",INDEX(CARTAO_COMPRAS!$H:$H,INT((ROW()-2)/20)+2)+MOD(ROW()-2,20))</f>
        <v/>
      </c>
      <c r="F3846" s="0" t="str">
        <f aca="false">IF($A3846="","",INDEX(CARTAO_COMPRAS!$G:$G,INT((ROW()-2)/20)+2))</f>
        <v/>
      </c>
      <c r="G3846" s="5" t="str">
        <f aca="false">IF($A3846="","",INDEX(CARTAO_COMPRAS!$I:$I,INT((ROW()-2)/20)+2))</f>
        <v/>
      </c>
      <c r="H3846" s="4" t="str">
        <f aca="false">IF($A3846="","",EDATE(INDEX(CARTAO_COMPRAS!$J:$J,INT((ROW()-2)/20)+2),MOD(ROW()-2,20)))</f>
        <v/>
      </c>
      <c r="I3846" s="4" t="str">
        <f aca="false">IF($H3846="","",$H3846-WEEKDAY($H3846,2)+1)</f>
        <v/>
      </c>
      <c r="J3846" s="4" t="str">
        <f aca="false">IF($I3846="","",$I3846+6)</f>
        <v/>
      </c>
      <c r="K3846" s="6" t="str">
        <f aca="false">IF($H3846="","",DATE(YEAR($H3846),MONTH($H3846),1))</f>
        <v/>
      </c>
      <c r="L3846" s="0" t="str">
        <f aca="false">IF($A3846="","",INDEX(CARTAO_COMPRAS!$K:$K,INT((ROW()-2)/20)+2))</f>
        <v/>
      </c>
      <c r="M3846" s="0" t="str">
        <f aca="false">IF($A3846="","","Compra no cartão")</f>
        <v/>
      </c>
    </row>
    <row r="3847" customFormat="false" ht="13.5" hidden="false" customHeight="false" outlineLevel="0" collapsed="false">
      <c r="A3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7" s="0" t="str">
        <f aca="false">IF($A3847="","",INDEX(CARTAO_COMPRAS!$C:$C,INT((ROW()-2)/20)+2))</f>
        <v/>
      </c>
      <c r="C3847" s="0" t="str">
        <f aca="false">IF($A3847="","",INDEX(CARTAO_COMPRAS!$D:$D,INT((ROW()-2)/20)+2))</f>
        <v/>
      </c>
      <c r="D3847" s="0" t="str">
        <f aca="false">IF($A3847="","",INDEX(CARTAO_COMPRAS!$E:$E,INT((ROW()-2)/20)+2))</f>
        <v/>
      </c>
      <c r="E3847" s="0" t="str">
        <f aca="false">IF($A3847="","",INDEX(CARTAO_COMPRAS!$H:$H,INT((ROW()-2)/20)+2)+MOD(ROW()-2,20))</f>
        <v/>
      </c>
      <c r="F3847" s="0" t="str">
        <f aca="false">IF($A3847="","",INDEX(CARTAO_COMPRAS!$G:$G,INT((ROW()-2)/20)+2))</f>
        <v/>
      </c>
      <c r="G3847" s="5" t="str">
        <f aca="false">IF($A3847="","",INDEX(CARTAO_COMPRAS!$I:$I,INT((ROW()-2)/20)+2))</f>
        <v/>
      </c>
      <c r="H3847" s="4" t="str">
        <f aca="false">IF($A3847="","",EDATE(INDEX(CARTAO_COMPRAS!$J:$J,INT((ROW()-2)/20)+2),MOD(ROW()-2,20)))</f>
        <v/>
      </c>
      <c r="I3847" s="4" t="str">
        <f aca="false">IF($H3847="","",$H3847-WEEKDAY($H3847,2)+1)</f>
        <v/>
      </c>
      <c r="J3847" s="4" t="str">
        <f aca="false">IF($I3847="","",$I3847+6)</f>
        <v/>
      </c>
      <c r="K3847" s="6" t="str">
        <f aca="false">IF($H3847="","",DATE(YEAR($H3847),MONTH($H3847),1))</f>
        <v/>
      </c>
      <c r="L3847" s="0" t="str">
        <f aca="false">IF($A3847="","",INDEX(CARTAO_COMPRAS!$K:$K,INT((ROW()-2)/20)+2))</f>
        <v/>
      </c>
      <c r="M3847" s="0" t="str">
        <f aca="false">IF($A3847="","","Compra no cartão")</f>
        <v/>
      </c>
    </row>
    <row r="3848" customFormat="false" ht="13.5" hidden="false" customHeight="false" outlineLevel="0" collapsed="false">
      <c r="A3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8" s="0" t="str">
        <f aca="false">IF($A3848="","",INDEX(CARTAO_COMPRAS!$C:$C,INT((ROW()-2)/20)+2))</f>
        <v/>
      </c>
      <c r="C3848" s="0" t="str">
        <f aca="false">IF($A3848="","",INDEX(CARTAO_COMPRAS!$D:$D,INT((ROW()-2)/20)+2))</f>
        <v/>
      </c>
      <c r="D3848" s="0" t="str">
        <f aca="false">IF($A3848="","",INDEX(CARTAO_COMPRAS!$E:$E,INT((ROW()-2)/20)+2))</f>
        <v/>
      </c>
      <c r="E3848" s="0" t="str">
        <f aca="false">IF($A3848="","",INDEX(CARTAO_COMPRAS!$H:$H,INT((ROW()-2)/20)+2)+MOD(ROW()-2,20))</f>
        <v/>
      </c>
      <c r="F3848" s="0" t="str">
        <f aca="false">IF($A3848="","",INDEX(CARTAO_COMPRAS!$G:$G,INT((ROW()-2)/20)+2))</f>
        <v/>
      </c>
      <c r="G3848" s="5" t="str">
        <f aca="false">IF($A3848="","",INDEX(CARTAO_COMPRAS!$I:$I,INT((ROW()-2)/20)+2))</f>
        <v/>
      </c>
      <c r="H3848" s="4" t="str">
        <f aca="false">IF($A3848="","",EDATE(INDEX(CARTAO_COMPRAS!$J:$J,INT((ROW()-2)/20)+2),MOD(ROW()-2,20)))</f>
        <v/>
      </c>
      <c r="I3848" s="4" t="str">
        <f aca="false">IF($H3848="","",$H3848-WEEKDAY($H3848,2)+1)</f>
        <v/>
      </c>
      <c r="J3848" s="4" t="str">
        <f aca="false">IF($I3848="","",$I3848+6)</f>
        <v/>
      </c>
      <c r="K3848" s="6" t="str">
        <f aca="false">IF($H3848="","",DATE(YEAR($H3848),MONTH($H3848),1))</f>
        <v/>
      </c>
      <c r="L3848" s="0" t="str">
        <f aca="false">IF($A3848="","",INDEX(CARTAO_COMPRAS!$K:$K,INT((ROW()-2)/20)+2))</f>
        <v/>
      </c>
      <c r="M3848" s="0" t="str">
        <f aca="false">IF($A3848="","","Compra no cartão")</f>
        <v/>
      </c>
    </row>
    <row r="3849" customFormat="false" ht="13.5" hidden="false" customHeight="false" outlineLevel="0" collapsed="false">
      <c r="A3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49" s="0" t="str">
        <f aca="false">IF($A3849="","",INDEX(CARTAO_COMPRAS!$C:$C,INT((ROW()-2)/20)+2))</f>
        <v/>
      </c>
      <c r="C3849" s="0" t="str">
        <f aca="false">IF($A3849="","",INDEX(CARTAO_COMPRAS!$D:$D,INT((ROW()-2)/20)+2))</f>
        <v/>
      </c>
      <c r="D3849" s="0" t="str">
        <f aca="false">IF($A3849="","",INDEX(CARTAO_COMPRAS!$E:$E,INT((ROW()-2)/20)+2))</f>
        <v/>
      </c>
      <c r="E3849" s="0" t="str">
        <f aca="false">IF($A3849="","",INDEX(CARTAO_COMPRAS!$H:$H,INT((ROW()-2)/20)+2)+MOD(ROW()-2,20))</f>
        <v/>
      </c>
      <c r="F3849" s="0" t="str">
        <f aca="false">IF($A3849="","",INDEX(CARTAO_COMPRAS!$G:$G,INT((ROW()-2)/20)+2))</f>
        <v/>
      </c>
      <c r="G3849" s="5" t="str">
        <f aca="false">IF($A3849="","",INDEX(CARTAO_COMPRAS!$I:$I,INT((ROW()-2)/20)+2))</f>
        <v/>
      </c>
      <c r="H3849" s="4" t="str">
        <f aca="false">IF($A3849="","",EDATE(INDEX(CARTAO_COMPRAS!$J:$J,INT((ROW()-2)/20)+2),MOD(ROW()-2,20)))</f>
        <v/>
      </c>
      <c r="I3849" s="4" t="str">
        <f aca="false">IF($H3849="","",$H3849-WEEKDAY($H3849,2)+1)</f>
        <v/>
      </c>
      <c r="J3849" s="4" t="str">
        <f aca="false">IF($I3849="","",$I3849+6)</f>
        <v/>
      </c>
      <c r="K3849" s="6" t="str">
        <f aca="false">IF($H3849="","",DATE(YEAR($H3849),MONTH($H3849),1))</f>
        <v/>
      </c>
      <c r="L3849" s="0" t="str">
        <f aca="false">IF($A3849="","",INDEX(CARTAO_COMPRAS!$K:$K,INT((ROW()-2)/20)+2))</f>
        <v/>
      </c>
      <c r="M3849" s="0" t="str">
        <f aca="false">IF($A3849="","","Compra no cartão")</f>
        <v/>
      </c>
    </row>
    <row r="3850" customFormat="false" ht="13.5" hidden="false" customHeight="false" outlineLevel="0" collapsed="false">
      <c r="A3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0" s="0" t="str">
        <f aca="false">IF($A3850="","",INDEX(CARTAO_COMPRAS!$C:$C,INT((ROW()-2)/20)+2))</f>
        <v/>
      </c>
      <c r="C3850" s="0" t="str">
        <f aca="false">IF($A3850="","",INDEX(CARTAO_COMPRAS!$D:$D,INT((ROW()-2)/20)+2))</f>
        <v/>
      </c>
      <c r="D3850" s="0" t="str">
        <f aca="false">IF($A3850="","",INDEX(CARTAO_COMPRAS!$E:$E,INT((ROW()-2)/20)+2))</f>
        <v/>
      </c>
      <c r="E3850" s="0" t="str">
        <f aca="false">IF($A3850="","",INDEX(CARTAO_COMPRAS!$H:$H,INT((ROW()-2)/20)+2)+MOD(ROW()-2,20))</f>
        <v/>
      </c>
      <c r="F3850" s="0" t="str">
        <f aca="false">IF($A3850="","",INDEX(CARTAO_COMPRAS!$G:$G,INT((ROW()-2)/20)+2))</f>
        <v/>
      </c>
      <c r="G3850" s="5" t="str">
        <f aca="false">IF($A3850="","",INDEX(CARTAO_COMPRAS!$I:$I,INT((ROW()-2)/20)+2))</f>
        <v/>
      </c>
      <c r="H3850" s="4" t="str">
        <f aca="false">IF($A3850="","",EDATE(INDEX(CARTAO_COMPRAS!$J:$J,INT((ROW()-2)/20)+2),MOD(ROW()-2,20)))</f>
        <v/>
      </c>
      <c r="I3850" s="4" t="str">
        <f aca="false">IF($H3850="","",$H3850-WEEKDAY($H3850,2)+1)</f>
        <v/>
      </c>
      <c r="J3850" s="4" t="str">
        <f aca="false">IF($I3850="","",$I3850+6)</f>
        <v/>
      </c>
      <c r="K3850" s="6" t="str">
        <f aca="false">IF($H3850="","",DATE(YEAR($H3850),MONTH($H3850),1))</f>
        <v/>
      </c>
      <c r="L3850" s="0" t="str">
        <f aca="false">IF($A3850="","",INDEX(CARTAO_COMPRAS!$K:$K,INT((ROW()-2)/20)+2))</f>
        <v/>
      </c>
      <c r="M3850" s="0" t="str">
        <f aca="false">IF($A3850="","","Compra no cartão")</f>
        <v/>
      </c>
    </row>
    <row r="3851" customFormat="false" ht="13.5" hidden="false" customHeight="false" outlineLevel="0" collapsed="false">
      <c r="A3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1" s="0" t="str">
        <f aca="false">IF($A3851="","",INDEX(CARTAO_COMPRAS!$C:$C,INT((ROW()-2)/20)+2))</f>
        <v/>
      </c>
      <c r="C3851" s="0" t="str">
        <f aca="false">IF($A3851="","",INDEX(CARTAO_COMPRAS!$D:$D,INT((ROW()-2)/20)+2))</f>
        <v/>
      </c>
      <c r="D3851" s="0" t="str">
        <f aca="false">IF($A3851="","",INDEX(CARTAO_COMPRAS!$E:$E,INT((ROW()-2)/20)+2))</f>
        <v/>
      </c>
      <c r="E3851" s="0" t="str">
        <f aca="false">IF($A3851="","",INDEX(CARTAO_COMPRAS!$H:$H,INT((ROW()-2)/20)+2)+MOD(ROW()-2,20))</f>
        <v/>
      </c>
      <c r="F3851" s="0" t="str">
        <f aca="false">IF($A3851="","",INDEX(CARTAO_COMPRAS!$G:$G,INT((ROW()-2)/20)+2))</f>
        <v/>
      </c>
      <c r="G3851" s="5" t="str">
        <f aca="false">IF($A3851="","",INDEX(CARTAO_COMPRAS!$I:$I,INT((ROW()-2)/20)+2))</f>
        <v/>
      </c>
      <c r="H3851" s="4" t="str">
        <f aca="false">IF($A3851="","",EDATE(INDEX(CARTAO_COMPRAS!$J:$J,INT((ROW()-2)/20)+2),MOD(ROW()-2,20)))</f>
        <v/>
      </c>
      <c r="I3851" s="4" t="str">
        <f aca="false">IF($H3851="","",$H3851-WEEKDAY($H3851,2)+1)</f>
        <v/>
      </c>
      <c r="J3851" s="4" t="str">
        <f aca="false">IF($I3851="","",$I3851+6)</f>
        <v/>
      </c>
      <c r="K3851" s="6" t="str">
        <f aca="false">IF($H3851="","",DATE(YEAR($H3851),MONTH($H3851),1))</f>
        <v/>
      </c>
      <c r="L3851" s="0" t="str">
        <f aca="false">IF($A3851="","",INDEX(CARTAO_COMPRAS!$K:$K,INT((ROW()-2)/20)+2))</f>
        <v/>
      </c>
      <c r="M3851" s="0" t="str">
        <f aca="false">IF($A3851="","","Compra no cartão")</f>
        <v/>
      </c>
    </row>
    <row r="3852" customFormat="false" ht="13.5" hidden="false" customHeight="false" outlineLevel="0" collapsed="false">
      <c r="A3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2" s="0" t="str">
        <f aca="false">IF($A3852="","",INDEX(CARTAO_COMPRAS!$C:$C,INT((ROW()-2)/20)+2))</f>
        <v/>
      </c>
      <c r="C3852" s="0" t="str">
        <f aca="false">IF($A3852="","",INDEX(CARTAO_COMPRAS!$D:$D,INT((ROW()-2)/20)+2))</f>
        <v/>
      </c>
      <c r="D3852" s="0" t="str">
        <f aca="false">IF($A3852="","",INDEX(CARTAO_COMPRAS!$E:$E,INT((ROW()-2)/20)+2))</f>
        <v/>
      </c>
      <c r="E3852" s="0" t="str">
        <f aca="false">IF($A3852="","",INDEX(CARTAO_COMPRAS!$H:$H,INT((ROW()-2)/20)+2)+MOD(ROW()-2,20))</f>
        <v/>
      </c>
      <c r="F3852" s="0" t="str">
        <f aca="false">IF($A3852="","",INDEX(CARTAO_COMPRAS!$G:$G,INT((ROW()-2)/20)+2))</f>
        <v/>
      </c>
      <c r="G3852" s="5" t="str">
        <f aca="false">IF($A3852="","",INDEX(CARTAO_COMPRAS!$I:$I,INT((ROW()-2)/20)+2))</f>
        <v/>
      </c>
      <c r="H3852" s="4" t="str">
        <f aca="false">IF($A3852="","",EDATE(INDEX(CARTAO_COMPRAS!$J:$J,INT((ROW()-2)/20)+2),MOD(ROW()-2,20)))</f>
        <v/>
      </c>
      <c r="I3852" s="4" t="str">
        <f aca="false">IF($H3852="","",$H3852-WEEKDAY($H3852,2)+1)</f>
        <v/>
      </c>
      <c r="J3852" s="4" t="str">
        <f aca="false">IF($I3852="","",$I3852+6)</f>
        <v/>
      </c>
      <c r="K3852" s="6" t="str">
        <f aca="false">IF($H3852="","",DATE(YEAR($H3852),MONTH($H3852),1))</f>
        <v/>
      </c>
      <c r="L3852" s="0" t="str">
        <f aca="false">IF($A3852="","",INDEX(CARTAO_COMPRAS!$K:$K,INT((ROW()-2)/20)+2))</f>
        <v/>
      </c>
      <c r="M3852" s="0" t="str">
        <f aca="false">IF($A3852="","","Compra no cartão")</f>
        <v/>
      </c>
    </row>
    <row r="3853" customFormat="false" ht="13.5" hidden="false" customHeight="false" outlineLevel="0" collapsed="false">
      <c r="A3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3" s="0" t="str">
        <f aca="false">IF($A3853="","",INDEX(CARTAO_COMPRAS!$C:$C,INT((ROW()-2)/20)+2))</f>
        <v/>
      </c>
      <c r="C3853" s="0" t="str">
        <f aca="false">IF($A3853="","",INDEX(CARTAO_COMPRAS!$D:$D,INT((ROW()-2)/20)+2))</f>
        <v/>
      </c>
      <c r="D3853" s="0" t="str">
        <f aca="false">IF($A3853="","",INDEX(CARTAO_COMPRAS!$E:$E,INT((ROW()-2)/20)+2))</f>
        <v/>
      </c>
      <c r="E3853" s="0" t="str">
        <f aca="false">IF($A3853="","",INDEX(CARTAO_COMPRAS!$H:$H,INT((ROW()-2)/20)+2)+MOD(ROW()-2,20))</f>
        <v/>
      </c>
      <c r="F3853" s="0" t="str">
        <f aca="false">IF($A3853="","",INDEX(CARTAO_COMPRAS!$G:$G,INT((ROW()-2)/20)+2))</f>
        <v/>
      </c>
      <c r="G3853" s="5" t="str">
        <f aca="false">IF($A3853="","",INDEX(CARTAO_COMPRAS!$I:$I,INT((ROW()-2)/20)+2))</f>
        <v/>
      </c>
      <c r="H3853" s="4" t="str">
        <f aca="false">IF($A3853="","",EDATE(INDEX(CARTAO_COMPRAS!$J:$J,INT((ROW()-2)/20)+2),MOD(ROW()-2,20)))</f>
        <v/>
      </c>
      <c r="I3853" s="4" t="str">
        <f aca="false">IF($H3853="","",$H3853-WEEKDAY($H3853,2)+1)</f>
        <v/>
      </c>
      <c r="J3853" s="4" t="str">
        <f aca="false">IF($I3853="","",$I3853+6)</f>
        <v/>
      </c>
      <c r="K3853" s="6" t="str">
        <f aca="false">IF($H3853="","",DATE(YEAR($H3853),MONTH($H3853),1))</f>
        <v/>
      </c>
      <c r="L3853" s="0" t="str">
        <f aca="false">IF($A3853="","",INDEX(CARTAO_COMPRAS!$K:$K,INT((ROW()-2)/20)+2))</f>
        <v/>
      </c>
      <c r="M3853" s="0" t="str">
        <f aca="false">IF($A3853="","","Compra no cartão")</f>
        <v/>
      </c>
    </row>
    <row r="3854" customFormat="false" ht="13.5" hidden="false" customHeight="false" outlineLevel="0" collapsed="false">
      <c r="A3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4" s="0" t="str">
        <f aca="false">IF($A3854="","",INDEX(CARTAO_COMPRAS!$C:$C,INT((ROW()-2)/20)+2))</f>
        <v/>
      </c>
      <c r="C3854" s="0" t="str">
        <f aca="false">IF($A3854="","",INDEX(CARTAO_COMPRAS!$D:$D,INT((ROW()-2)/20)+2))</f>
        <v/>
      </c>
      <c r="D3854" s="0" t="str">
        <f aca="false">IF($A3854="","",INDEX(CARTAO_COMPRAS!$E:$E,INT((ROW()-2)/20)+2))</f>
        <v/>
      </c>
      <c r="E3854" s="0" t="str">
        <f aca="false">IF($A3854="","",INDEX(CARTAO_COMPRAS!$H:$H,INT((ROW()-2)/20)+2)+MOD(ROW()-2,20))</f>
        <v/>
      </c>
      <c r="F3854" s="0" t="str">
        <f aca="false">IF($A3854="","",INDEX(CARTAO_COMPRAS!$G:$G,INT((ROW()-2)/20)+2))</f>
        <v/>
      </c>
      <c r="G3854" s="5" t="str">
        <f aca="false">IF($A3854="","",INDEX(CARTAO_COMPRAS!$I:$I,INT((ROW()-2)/20)+2))</f>
        <v/>
      </c>
      <c r="H3854" s="4" t="str">
        <f aca="false">IF($A3854="","",EDATE(INDEX(CARTAO_COMPRAS!$J:$J,INT((ROW()-2)/20)+2),MOD(ROW()-2,20)))</f>
        <v/>
      </c>
      <c r="I3854" s="4" t="str">
        <f aca="false">IF($H3854="","",$H3854-WEEKDAY($H3854,2)+1)</f>
        <v/>
      </c>
      <c r="J3854" s="4" t="str">
        <f aca="false">IF($I3854="","",$I3854+6)</f>
        <v/>
      </c>
      <c r="K3854" s="6" t="str">
        <f aca="false">IF($H3854="","",DATE(YEAR($H3854),MONTH($H3854),1))</f>
        <v/>
      </c>
      <c r="L3854" s="0" t="str">
        <f aca="false">IF($A3854="","",INDEX(CARTAO_COMPRAS!$K:$K,INT((ROW()-2)/20)+2))</f>
        <v/>
      </c>
      <c r="M3854" s="0" t="str">
        <f aca="false">IF($A3854="","","Compra no cartão")</f>
        <v/>
      </c>
    </row>
    <row r="3855" customFormat="false" ht="13.5" hidden="false" customHeight="false" outlineLevel="0" collapsed="false">
      <c r="A3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5" s="0" t="str">
        <f aca="false">IF($A3855="","",INDEX(CARTAO_COMPRAS!$C:$C,INT((ROW()-2)/20)+2))</f>
        <v/>
      </c>
      <c r="C3855" s="0" t="str">
        <f aca="false">IF($A3855="","",INDEX(CARTAO_COMPRAS!$D:$D,INT((ROW()-2)/20)+2))</f>
        <v/>
      </c>
      <c r="D3855" s="0" t="str">
        <f aca="false">IF($A3855="","",INDEX(CARTAO_COMPRAS!$E:$E,INT((ROW()-2)/20)+2))</f>
        <v/>
      </c>
      <c r="E3855" s="0" t="str">
        <f aca="false">IF($A3855="","",INDEX(CARTAO_COMPRAS!$H:$H,INT((ROW()-2)/20)+2)+MOD(ROW()-2,20))</f>
        <v/>
      </c>
      <c r="F3855" s="0" t="str">
        <f aca="false">IF($A3855="","",INDEX(CARTAO_COMPRAS!$G:$G,INT((ROW()-2)/20)+2))</f>
        <v/>
      </c>
      <c r="G3855" s="5" t="str">
        <f aca="false">IF($A3855="","",INDEX(CARTAO_COMPRAS!$I:$I,INT((ROW()-2)/20)+2))</f>
        <v/>
      </c>
      <c r="H3855" s="4" t="str">
        <f aca="false">IF($A3855="","",EDATE(INDEX(CARTAO_COMPRAS!$J:$J,INT((ROW()-2)/20)+2),MOD(ROW()-2,20)))</f>
        <v/>
      </c>
      <c r="I3855" s="4" t="str">
        <f aca="false">IF($H3855="","",$H3855-WEEKDAY($H3855,2)+1)</f>
        <v/>
      </c>
      <c r="J3855" s="4" t="str">
        <f aca="false">IF($I3855="","",$I3855+6)</f>
        <v/>
      </c>
      <c r="K3855" s="6" t="str">
        <f aca="false">IF($H3855="","",DATE(YEAR($H3855),MONTH($H3855),1))</f>
        <v/>
      </c>
      <c r="L3855" s="0" t="str">
        <f aca="false">IF($A3855="","",INDEX(CARTAO_COMPRAS!$K:$K,INT((ROW()-2)/20)+2))</f>
        <v/>
      </c>
      <c r="M3855" s="0" t="str">
        <f aca="false">IF($A3855="","","Compra no cartão")</f>
        <v/>
      </c>
    </row>
    <row r="3856" customFormat="false" ht="13.5" hidden="false" customHeight="false" outlineLevel="0" collapsed="false">
      <c r="A3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6" s="0" t="str">
        <f aca="false">IF($A3856="","",INDEX(CARTAO_COMPRAS!$C:$C,INT((ROW()-2)/20)+2))</f>
        <v/>
      </c>
      <c r="C3856" s="0" t="str">
        <f aca="false">IF($A3856="","",INDEX(CARTAO_COMPRAS!$D:$D,INT((ROW()-2)/20)+2))</f>
        <v/>
      </c>
      <c r="D3856" s="0" t="str">
        <f aca="false">IF($A3856="","",INDEX(CARTAO_COMPRAS!$E:$E,INT((ROW()-2)/20)+2))</f>
        <v/>
      </c>
      <c r="E3856" s="0" t="str">
        <f aca="false">IF($A3856="","",INDEX(CARTAO_COMPRAS!$H:$H,INT((ROW()-2)/20)+2)+MOD(ROW()-2,20))</f>
        <v/>
      </c>
      <c r="F3856" s="0" t="str">
        <f aca="false">IF($A3856="","",INDEX(CARTAO_COMPRAS!$G:$G,INT((ROW()-2)/20)+2))</f>
        <v/>
      </c>
      <c r="G3856" s="5" t="str">
        <f aca="false">IF($A3856="","",INDEX(CARTAO_COMPRAS!$I:$I,INT((ROW()-2)/20)+2))</f>
        <v/>
      </c>
      <c r="H3856" s="4" t="str">
        <f aca="false">IF($A3856="","",EDATE(INDEX(CARTAO_COMPRAS!$J:$J,INT((ROW()-2)/20)+2),MOD(ROW()-2,20)))</f>
        <v/>
      </c>
      <c r="I3856" s="4" t="str">
        <f aca="false">IF($H3856="","",$H3856-WEEKDAY($H3856,2)+1)</f>
        <v/>
      </c>
      <c r="J3856" s="4" t="str">
        <f aca="false">IF($I3856="","",$I3856+6)</f>
        <v/>
      </c>
      <c r="K3856" s="6" t="str">
        <f aca="false">IF($H3856="","",DATE(YEAR($H3856),MONTH($H3856),1))</f>
        <v/>
      </c>
      <c r="L3856" s="0" t="str">
        <f aca="false">IF($A3856="","",INDEX(CARTAO_COMPRAS!$K:$K,INT((ROW()-2)/20)+2))</f>
        <v/>
      </c>
      <c r="M3856" s="0" t="str">
        <f aca="false">IF($A3856="","","Compra no cartão")</f>
        <v/>
      </c>
    </row>
    <row r="3857" customFormat="false" ht="13.5" hidden="false" customHeight="false" outlineLevel="0" collapsed="false">
      <c r="A3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7" s="0" t="str">
        <f aca="false">IF($A3857="","",INDEX(CARTAO_COMPRAS!$C:$C,INT((ROW()-2)/20)+2))</f>
        <v/>
      </c>
      <c r="C3857" s="0" t="str">
        <f aca="false">IF($A3857="","",INDEX(CARTAO_COMPRAS!$D:$D,INT((ROW()-2)/20)+2))</f>
        <v/>
      </c>
      <c r="D3857" s="0" t="str">
        <f aca="false">IF($A3857="","",INDEX(CARTAO_COMPRAS!$E:$E,INT((ROW()-2)/20)+2))</f>
        <v/>
      </c>
      <c r="E3857" s="0" t="str">
        <f aca="false">IF($A3857="","",INDEX(CARTAO_COMPRAS!$H:$H,INT((ROW()-2)/20)+2)+MOD(ROW()-2,20))</f>
        <v/>
      </c>
      <c r="F3857" s="0" t="str">
        <f aca="false">IF($A3857="","",INDEX(CARTAO_COMPRAS!$G:$G,INT((ROW()-2)/20)+2))</f>
        <v/>
      </c>
      <c r="G3857" s="5" t="str">
        <f aca="false">IF($A3857="","",INDEX(CARTAO_COMPRAS!$I:$I,INT((ROW()-2)/20)+2))</f>
        <v/>
      </c>
      <c r="H3857" s="4" t="str">
        <f aca="false">IF($A3857="","",EDATE(INDEX(CARTAO_COMPRAS!$J:$J,INT((ROW()-2)/20)+2),MOD(ROW()-2,20)))</f>
        <v/>
      </c>
      <c r="I3857" s="4" t="str">
        <f aca="false">IF($H3857="","",$H3857-WEEKDAY($H3857,2)+1)</f>
        <v/>
      </c>
      <c r="J3857" s="4" t="str">
        <f aca="false">IF($I3857="","",$I3857+6)</f>
        <v/>
      </c>
      <c r="K3857" s="6" t="str">
        <f aca="false">IF($H3857="","",DATE(YEAR($H3857),MONTH($H3857),1))</f>
        <v/>
      </c>
      <c r="L3857" s="0" t="str">
        <f aca="false">IF($A3857="","",INDEX(CARTAO_COMPRAS!$K:$K,INT((ROW()-2)/20)+2))</f>
        <v/>
      </c>
      <c r="M3857" s="0" t="str">
        <f aca="false">IF($A3857="","","Compra no cartão")</f>
        <v/>
      </c>
    </row>
    <row r="3858" customFormat="false" ht="13.5" hidden="false" customHeight="false" outlineLevel="0" collapsed="false">
      <c r="A3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8" s="0" t="str">
        <f aca="false">IF($A3858="","",INDEX(CARTAO_COMPRAS!$C:$C,INT((ROW()-2)/20)+2))</f>
        <v/>
      </c>
      <c r="C3858" s="0" t="str">
        <f aca="false">IF($A3858="","",INDEX(CARTAO_COMPRAS!$D:$D,INT((ROW()-2)/20)+2))</f>
        <v/>
      </c>
      <c r="D3858" s="0" t="str">
        <f aca="false">IF($A3858="","",INDEX(CARTAO_COMPRAS!$E:$E,INT((ROW()-2)/20)+2))</f>
        <v/>
      </c>
      <c r="E3858" s="0" t="str">
        <f aca="false">IF($A3858="","",INDEX(CARTAO_COMPRAS!$H:$H,INT((ROW()-2)/20)+2)+MOD(ROW()-2,20))</f>
        <v/>
      </c>
      <c r="F3858" s="0" t="str">
        <f aca="false">IF($A3858="","",INDEX(CARTAO_COMPRAS!$G:$G,INT((ROW()-2)/20)+2))</f>
        <v/>
      </c>
      <c r="G3858" s="5" t="str">
        <f aca="false">IF($A3858="","",INDEX(CARTAO_COMPRAS!$I:$I,INT((ROW()-2)/20)+2))</f>
        <v/>
      </c>
      <c r="H3858" s="4" t="str">
        <f aca="false">IF($A3858="","",EDATE(INDEX(CARTAO_COMPRAS!$J:$J,INT((ROW()-2)/20)+2),MOD(ROW()-2,20)))</f>
        <v/>
      </c>
      <c r="I3858" s="4" t="str">
        <f aca="false">IF($H3858="","",$H3858-WEEKDAY($H3858,2)+1)</f>
        <v/>
      </c>
      <c r="J3858" s="4" t="str">
        <f aca="false">IF($I3858="","",$I3858+6)</f>
        <v/>
      </c>
      <c r="K3858" s="6" t="str">
        <f aca="false">IF($H3858="","",DATE(YEAR($H3858),MONTH($H3858),1))</f>
        <v/>
      </c>
      <c r="L3858" s="0" t="str">
        <f aca="false">IF($A3858="","",INDEX(CARTAO_COMPRAS!$K:$K,INT((ROW()-2)/20)+2))</f>
        <v/>
      </c>
      <c r="M3858" s="0" t="str">
        <f aca="false">IF($A3858="","","Compra no cartão")</f>
        <v/>
      </c>
    </row>
    <row r="3859" customFormat="false" ht="13.5" hidden="false" customHeight="false" outlineLevel="0" collapsed="false">
      <c r="A3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59" s="0" t="str">
        <f aca="false">IF($A3859="","",INDEX(CARTAO_COMPRAS!$C:$C,INT((ROW()-2)/20)+2))</f>
        <v/>
      </c>
      <c r="C3859" s="0" t="str">
        <f aca="false">IF($A3859="","",INDEX(CARTAO_COMPRAS!$D:$D,INT((ROW()-2)/20)+2))</f>
        <v/>
      </c>
      <c r="D3859" s="0" t="str">
        <f aca="false">IF($A3859="","",INDEX(CARTAO_COMPRAS!$E:$E,INT((ROW()-2)/20)+2))</f>
        <v/>
      </c>
      <c r="E3859" s="0" t="str">
        <f aca="false">IF($A3859="","",INDEX(CARTAO_COMPRAS!$H:$H,INT((ROW()-2)/20)+2)+MOD(ROW()-2,20))</f>
        <v/>
      </c>
      <c r="F3859" s="0" t="str">
        <f aca="false">IF($A3859="","",INDEX(CARTAO_COMPRAS!$G:$G,INT((ROW()-2)/20)+2))</f>
        <v/>
      </c>
      <c r="G3859" s="5" t="str">
        <f aca="false">IF($A3859="","",INDEX(CARTAO_COMPRAS!$I:$I,INT((ROW()-2)/20)+2))</f>
        <v/>
      </c>
      <c r="H3859" s="4" t="str">
        <f aca="false">IF($A3859="","",EDATE(INDEX(CARTAO_COMPRAS!$J:$J,INT((ROW()-2)/20)+2),MOD(ROW()-2,20)))</f>
        <v/>
      </c>
      <c r="I3859" s="4" t="str">
        <f aca="false">IF($H3859="","",$H3859-WEEKDAY($H3859,2)+1)</f>
        <v/>
      </c>
      <c r="J3859" s="4" t="str">
        <f aca="false">IF($I3859="","",$I3859+6)</f>
        <v/>
      </c>
      <c r="K3859" s="6" t="str">
        <f aca="false">IF($H3859="","",DATE(YEAR($H3859),MONTH($H3859),1))</f>
        <v/>
      </c>
      <c r="L3859" s="0" t="str">
        <f aca="false">IF($A3859="","",INDEX(CARTAO_COMPRAS!$K:$K,INT((ROW()-2)/20)+2))</f>
        <v/>
      </c>
      <c r="M3859" s="0" t="str">
        <f aca="false">IF($A3859="","","Compra no cartão")</f>
        <v/>
      </c>
    </row>
    <row r="3860" customFormat="false" ht="13.5" hidden="false" customHeight="false" outlineLevel="0" collapsed="false">
      <c r="A3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0" s="0" t="str">
        <f aca="false">IF($A3860="","",INDEX(CARTAO_COMPRAS!$C:$C,INT((ROW()-2)/20)+2))</f>
        <v/>
      </c>
      <c r="C3860" s="0" t="str">
        <f aca="false">IF($A3860="","",INDEX(CARTAO_COMPRAS!$D:$D,INT((ROW()-2)/20)+2))</f>
        <v/>
      </c>
      <c r="D3860" s="0" t="str">
        <f aca="false">IF($A3860="","",INDEX(CARTAO_COMPRAS!$E:$E,INT((ROW()-2)/20)+2))</f>
        <v/>
      </c>
      <c r="E3860" s="0" t="str">
        <f aca="false">IF($A3860="","",INDEX(CARTAO_COMPRAS!$H:$H,INT((ROW()-2)/20)+2)+MOD(ROW()-2,20))</f>
        <v/>
      </c>
      <c r="F3860" s="0" t="str">
        <f aca="false">IF($A3860="","",INDEX(CARTAO_COMPRAS!$G:$G,INT((ROW()-2)/20)+2))</f>
        <v/>
      </c>
      <c r="G3860" s="5" t="str">
        <f aca="false">IF($A3860="","",INDEX(CARTAO_COMPRAS!$I:$I,INT((ROW()-2)/20)+2))</f>
        <v/>
      </c>
      <c r="H3860" s="4" t="str">
        <f aca="false">IF($A3860="","",EDATE(INDEX(CARTAO_COMPRAS!$J:$J,INT((ROW()-2)/20)+2),MOD(ROW()-2,20)))</f>
        <v/>
      </c>
      <c r="I3860" s="4" t="str">
        <f aca="false">IF($H3860="","",$H3860-WEEKDAY($H3860,2)+1)</f>
        <v/>
      </c>
      <c r="J3860" s="4" t="str">
        <f aca="false">IF($I3860="","",$I3860+6)</f>
        <v/>
      </c>
      <c r="K3860" s="6" t="str">
        <f aca="false">IF($H3860="","",DATE(YEAR($H3860),MONTH($H3860),1))</f>
        <v/>
      </c>
      <c r="L3860" s="0" t="str">
        <f aca="false">IF($A3860="","",INDEX(CARTAO_COMPRAS!$K:$K,INT((ROW()-2)/20)+2))</f>
        <v/>
      </c>
      <c r="M3860" s="0" t="str">
        <f aca="false">IF($A3860="","","Compra no cartão")</f>
        <v/>
      </c>
    </row>
    <row r="3861" customFormat="false" ht="13.5" hidden="false" customHeight="false" outlineLevel="0" collapsed="false">
      <c r="A3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1" s="0" t="str">
        <f aca="false">IF($A3861="","",INDEX(CARTAO_COMPRAS!$C:$C,INT((ROW()-2)/20)+2))</f>
        <v/>
      </c>
      <c r="C3861" s="0" t="str">
        <f aca="false">IF($A3861="","",INDEX(CARTAO_COMPRAS!$D:$D,INT((ROW()-2)/20)+2))</f>
        <v/>
      </c>
      <c r="D3861" s="0" t="str">
        <f aca="false">IF($A3861="","",INDEX(CARTAO_COMPRAS!$E:$E,INT((ROW()-2)/20)+2))</f>
        <v/>
      </c>
      <c r="E3861" s="0" t="str">
        <f aca="false">IF($A3861="","",INDEX(CARTAO_COMPRAS!$H:$H,INT((ROW()-2)/20)+2)+MOD(ROW()-2,20))</f>
        <v/>
      </c>
      <c r="F3861" s="0" t="str">
        <f aca="false">IF($A3861="","",INDEX(CARTAO_COMPRAS!$G:$G,INT((ROW()-2)/20)+2))</f>
        <v/>
      </c>
      <c r="G3861" s="5" t="str">
        <f aca="false">IF($A3861="","",INDEX(CARTAO_COMPRAS!$I:$I,INT((ROW()-2)/20)+2))</f>
        <v/>
      </c>
      <c r="H3861" s="4" t="str">
        <f aca="false">IF($A3861="","",EDATE(INDEX(CARTAO_COMPRAS!$J:$J,INT((ROW()-2)/20)+2),MOD(ROW()-2,20)))</f>
        <v/>
      </c>
      <c r="I3861" s="4" t="str">
        <f aca="false">IF($H3861="","",$H3861-WEEKDAY($H3861,2)+1)</f>
        <v/>
      </c>
      <c r="J3861" s="4" t="str">
        <f aca="false">IF($I3861="","",$I3861+6)</f>
        <v/>
      </c>
      <c r="K3861" s="6" t="str">
        <f aca="false">IF($H3861="","",DATE(YEAR($H3861),MONTH($H3861),1))</f>
        <v/>
      </c>
      <c r="L3861" s="0" t="str">
        <f aca="false">IF($A3861="","",INDEX(CARTAO_COMPRAS!$K:$K,INT((ROW()-2)/20)+2))</f>
        <v/>
      </c>
      <c r="M3861" s="0" t="str">
        <f aca="false">IF($A3861="","","Compra no cartão")</f>
        <v/>
      </c>
    </row>
    <row r="3862" customFormat="false" ht="13.5" hidden="false" customHeight="false" outlineLevel="0" collapsed="false">
      <c r="A38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2" s="0" t="str">
        <f aca="false">IF($A3862="","",INDEX(CARTAO_COMPRAS!$C:$C,INT((ROW()-2)/20)+2))</f>
        <v/>
      </c>
      <c r="C3862" s="0" t="str">
        <f aca="false">IF($A3862="","",INDEX(CARTAO_COMPRAS!$D:$D,INT((ROW()-2)/20)+2))</f>
        <v/>
      </c>
      <c r="D3862" s="0" t="str">
        <f aca="false">IF($A3862="","",INDEX(CARTAO_COMPRAS!$E:$E,INT((ROW()-2)/20)+2))</f>
        <v/>
      </c>
      <c r="E3862" s="0" t="str">
        <f aca="false">IF($A3862="","",INDEX(CARTAO_COMPRAS!$H:$H,INT((ROW()-2)/20)+2)+MOD(ROW()-2,20))</f>
        <v/>
      </c>
      <c r="F3862" s="0" t="str">
        <f aca="false">IF($A3862="","",INDEX(CARTAO_COMPRAS!$G:$G,INT((ROW()-2)/20)+2))</f>
        <v/>
      </c>
      <c r="G3862" s="5" t="str">
        <f aca="false">IF($A3862="","",INDEX(CARTAO_COMPRAS!$I:$I,INT((ROW()-2)/20)+2))</f>
        <v/>
      </c>
      <c r="H3862" s="4" t="str">
        <f aca="false">IF($A3862="","",EDATE(INDEX(CARTAO_COMPRAS!$J:$J,INT((ROW()-2)/20)+2),MOD(ROW()-2,20)))</f>
        <v/>
      </c>
      <c r="I3862" s="4" t="str">
        <f aca="false">IF($H3862="","",$H3862-WEEKDAY($H3862,2)+1)</f>
        <v/>
      </c>
      <c r="J3862" s="4" t="str">
        <f aca="false">IF($I3862="","",$I3862+6)</f>
        <v/>
      </c>
      <c r="K3862" s="6" t="str">
        <f aca="false">IF($H3862="","",DATE(YEAR($H3862),MONTH($H3862),1))</f>
        <v/>
      </c>
      <c r="L3862" s="0" t="str">
        <f aca="false">IF($A3862="","",INDEX(CARTAO_COMPRAS!$K:$K,INT((ROW()-2)/20)+2))</f>
        <v/>
      </c>
      <c r="M3862" s="0" t="str">
        <f aca="false">IF($A3862="","","Compra no cartão")</f>
        <v/>
      </c>
    </row>
    <row r="3863" customFormat="false" ht="13.5" hidden="false" customHeight="false" outlineLevel="0" collapsed="false">
      <c r="A3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3" s="0" t="str">
        <f aca="false">IF($A3863="","",INDEX(CARTAO_COMPRAS!$C:$C,INT((ROW()-2)/20)+2))</f>
        <v/>
      </c>
      <c r="C3863" s="0" t="str">
        <f aca="false">IF($A3863="","",INDEX(CARTAO_COMPRAS!$D:$D,INT((ROW()-2)/20)+2))</f>
        <v/>
      </c>
      <c r="D3863" s="0" t="str">
        <f aca="false">IF($A3863="","",INDEX(CARTAO_COMPRAS!$E:$E,INT((ROW()-2)/20)+2))</f>
        <v/>
      </c>
      <c r="E3863" s="0" t="str">
        <f aca="false">IF($A3863="","",INDEX(CARTAO_COMPRAS!$H:$H,INT((ROW()-2)/20)+2)+MOD(ROW()-2,20))</f>
        <v/>
      </c>
      <c r="F3863" s="0" t="str">
        <f aca="false">IF($A3863="","",INDEX(CARTAO_COMPRAS!$G:$G,INT((ROW()-2)/20)+2))</f>
        <v/>
      </c>
      <c r="G3863" s="5" t="str">
        <f aca="false">IF($A3863="","",INDEX(CARTAO_COMPRAS!$I:$I,INT((ROW()-2)/20)+2))</f>
        <v/>
      </c>
      <c r="H3863" s="4" t="str">
        <f aca="false">IF($A3863="","",EDATE(INDEX(CARTAO_COMPRAS!$J:$J,INT((ROW()-2)/20)+2),MOD(ROW()-2,20)))</f>
        <v/>
      </c>
      <c r="I3863" s="4" t="str">
        <f aca="false">IF($H3863="","",$H3863-WEEKDAY($H3863,2)+1)</f>
        <v/>
      </c>
      <c r="J3863" s="4" t="str">
        <f aca="false">IF($I3863="","",$I3863+6)</f>
        <v/>
      </c>
      <c r="K3863" s="6" t="str">
        <f aca="false">IF($H3863="","",DATE(YEAR($H3863),MONTH($H3863),1))</f>
        <v/>
      </c>
      <c r="L3863" s="0" t="str">
        <f aca="false">IF($A3863="","",INDEX(CARTAO_COMPRAS!$K:$K,INT((ROW()-2)/20)+2))</f>
        <v/>
      </c>
      <c r="M3863" s="0" t="str">
        <f aca="false">IF($A3863="","","Compra no cartão")</f>
        <v/>
      </c>
    </row>
    <row r="3864" customFormat="false" ht="13.5" hidden="false" customHeight="false" outlineLevel="0" collapsed="false">
      <c r="A3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4" s="0" t="str">
        <f aca="false">IF($A3864="","",INDEX(CARTAO_COMPRAS!$C:$C,INT((ROW()-2)/20)+2))</f>
        <v/>
      </c>
      <c r="C3864" s="0" t="str">
        <f aca="false">IF($A3864="","",INDEX(CARTAO_COMPRAS!$D:$D,INT((ROW()-2)/20)+2))</f>
        <v/>
      </c>
      <c r="D3864" s="0" t="str">
        <f aca="false">IF($A3864="","",INDEX(CARTAO_COMPRAS!$E:$E,INT((ROW()-2)/20)+2))</f>
        <v/>
      </c>
      <c r="E3864" s="0" t="str">
        <f aca="false">IF($A3864="","",INDEX(CARTAO_COMPRAS!$H:$H,INT((ROW()-2)/20)+2)+MOD(ROW()-2,20))</f>
        <v/>
      </c>
      <c r="F3864" s="0" t="str">
        <f aca="false">IF($A3864="","",INDEX(CARTAO_COMPRAS!$G:$G,INT((ROW()-2)/20)+2))</f>
        <v/>
      </c>
      <c r="G3864" s="5" t="str">
        <f aca="false">IF($A3864="","",INDEX(CARTAO_COMPRAS!$I:$I,INT((ROW()-2)/20)+2))</f>
        <v/>
      </c>
      <c r="H3864" s="4" t="str">
        <f aca="false">IF($A3864="","",EDATE(INDEX(CARTAO_COMPRAS!$J:$J,INT((ROW()-2)/20)+2),MOD(ROW()-2,20)))</f>
        <v/>
      </c>
      <c r="I3864" s="4" t="str">
        <f aca="false">IF($H3864="","",$H3864-WEEKDAY($H3864,2)+1)</f>
        <v/>
      </c>
      <c r="J3864" s="4" t="str">
        <f aca="false">IF($I3864="","",$I3864+6)</f>
        <v/>
      </c>
      <c r="K3864" s="6" t="str">
        <f aca="false">IF($H3864="","",DATE(YEAR($H3864),MONTH($H3864),1))</f>
        <v/>
      </c>
      <c r="L3864" s="0" t="str">
        <f aca="false">IF($A3864="","",INDEX(CARTAO_COMPRAS!$K:$K,INT((ROW()-2)/20)+2))</f>
        <v/>
      </c>
      <c r="M3864" s="0" t="str">
        <f aca="false">IF($A3864="","","Compra no cartão")</f>
        <v/>
      </c>
    </row>
    <row r="3865" customFormat="false" ht="13.5" hidden="false" customHeight="false" outlineLevel="0" collapsed="false">
      <c r="A3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5" s="0" t="str">
        <f aca="false">IF($A3865="","",INDEX(CARTAO_COMPRAS!$C:$C,INT((ROW()-2)/20)+2))</f>
        <v/>
      </c>
      <c r="C3865" s="0" t="str">
        <f aca="false">IF($A3865="","",INDEX(CARTAO_COMPRAS!$D:$D,INT((ROW()-2)/20)+2))</f>
        <v/>
      </c>
      <c r="D3865" s="0" t="str">
        <f aca="false">IF($A3865="","",INDEX(CARTAO_COMPRAS!$E:$E,INT((ROW()-2)/20)+2))</f>
        <v/>
      </c>
      <c r="E3865" s="0" t="str">
        <f aca="false">IF($A3865="","",INDEX(CARTAO_COMPRAS!$H:$H,INT((ROW()-2)/20)+2)+MOD(ROW()-2,20))</f>
        <v/>
      </c>
      <c r="F3865" s="0" t="str">
        <f aca="false">IF($A3865="","",INDEX(CARTAO_COMPRAS!$G:$G,INT((ROW()-2)/20)+2))</f>
        <v/>
      </c>
      <c r="G3865" s="5" t="str">
        <f aca="false">IF($A3865="","",INDEX(CARTAO_COMPRAS!$I:$I,INT((ROW()-2)/20)+2))</f>
        <v/>
      </c>
      <c r="H3865" s="4" t="str">
        <f aca="false">IF($A3865="","",EDATE(INDEX(CARTAO_COMPRAS!$J:$J,INT((ROW()-2)/20)+2),MOD(ROW()-2,20)))</f>
        <v/>
      </c>
      <c r="I3865" s="4" t="str">
        <f aca="false">IF($H3865="","",$H3865-WEEKDAY($H3865,2)+1)</f>
        <v/>
      </c>
      <c r="J3865" s="4" t="str">
        <f aca="false">IF($I3865="","",$I3865+6)</f>
        <v/>
      </c>
      <c r="K3865" s="6" t="str">
        <f aca="false">IF($H3865="","",DATE(YEAR($H3865),MONTH($H3865),1))</f>
        <v/>
      </c>
      <c r="L3865" s="0" t="str">
        <f aca="false">IF($A3865="","",INDEX(CARTAO_COMPRAS!$K:$K,INT((ROW()-2)/20)+2))</f>
        <v/>
      </c>
      <c r="M3865" s="0" t="str">
        <f aca="false">IF($A3865="","","Compra no cartão")</f>
        <v/>
      </c>
    </row>
    <row r="3866" customFormat="false" ht="13.5" hidden="false" customHeight="false" outlineLevel="0" collapsed="false">
      <c r="A3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6" s="0" t="str">
        <f aca="false">IF($A3866="","",INDEX(CARTAO_COMPRAS!$C:$C,INT((ROW()-2)/20)+2))</f>
        <v/>
      </c>
      <c r="C3866" s="0" t="str">
        <f aca="false">IF($A3866="","",INDEX(CARTAO_COMPRAS!$D:$D,INT((ROW()-2)/20)+2))</f>
        <v/>
      </c>
      <c r="D3866" s="0" t="str">
        <f aca="false">IF($A3866="","",INDEX(CARTAO_COMPRAS!$E:$E,INT((ROW()-2)/20)+2))</f>
        <v/>
      </c>
      <c r="E3866" s="0" t="str">
        <f aca="false">IF($A3866="","",INDEX(CARTAO_COMPRAS!$H:$H,INT((ROW()-2)/20)+2)+MOD(ROW()-2,20))</f>
        <v/>
      </c>
      <c r="F3866" s="0" t="str">
        <f aca="false">IF($A3866="","",INDEX(CARTAO_COMPRAS!$G:$G,INT((ROW()-2)/20)+2))</f>
        <v/>
      </c>
      <c r="G3866" s="5" t="str">
        <f aca="false">IF($A3866="","",INDEX(CARTAO_COMPRAS!$I:$I,INT((ROW()-2)/20)+2))</f>
        <v/>
      </c>
      <c r="H3866" s="4" t="str">
        <f aca="false">IF($A3866="","",EDATE(INDEX(CARTAO_COMPRAS!$J:$J,INT((ROW()-2)/20)+2),MOD(ROW()-2,20)))</f>
        <v/>
      </c>
      <c r="I3866" s="4" t="str">
        <f aca="false">IF($H3866="","",$H3866-WEEKDAY($H3866,2)+1)</f>
        <v/>
      </c>
      <c r="J3866" s="4" t="str">
        <f aca="false">IF($I3866="","",$I3866+6)</f>
        <v/>
      </c>
      <c r="K3866" s="6" t="str">
        <f aca="false">IF($H3866="","",DATE(YEAR($H3866),MONTH($H3866),1))</f>
        <v/>
      </c>
      <c r="L3866" s="0" t="str">
        <f aca="false">IF($A3866="","",INDEX(CARTAO_COMPRAS!$K:$K,INT((ROW()-2)/20)+2))</f>
        <v/>
      </c>
      <c r="M3866" s="0" t="str">
        <f aca="false">IF($A3866="","","Compra no cartão")</f>
        <v/>
      </c>
    </row>
    <row r="3867" customFormat="false" ht="13.5" hidden="false" customHeight="false" outlineLevel="0" collapsed="false">
      <c r="A3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7" s="0" t="str">
        <f aca="false">IF($A3867="","",INDEX(CARTAO_COMPRAS!$C:$C,INT((ROW()-2)/20)+2))</f>
        <v/>
      </c>
      <c r="C3867" s="0" t="str">
        <f aca="false">IF($A3867="","",INDEX(CARTAO_COMPRAS!$D:$D,INT((ROW()-2)/20)+2))</f>
        <v/>
      </c>
      <c r="D3867" s="0" t="str">
        <f aca="false">IF($A3867="","",INDEX(CARTAO_COMPRAS!$E:$E,INT((ROW()-2)/20)+2))</f>
        <v/>
      </c>
      <c r="E3867" s="0" t="str">
        <f aca="false">IF($A3867="","",INDEX(CARTAO_COMPRAS!$H:$H,INT((ROW()-2)/20)+2)+MOD(ROW()-2,20))</f>
        <v/>
      </c>
      <c r="F3867" s="0" t="str">
        <f aca="false">IF($A3867="","",INDEX(CARTAO_COMPRAS!$G:$G,INT((ROW()-2)/20)+2))</f>
        <v/>
      </c>
      <c r="G3867" s="5" t="str">
        <f aca="false">IF($A3867="","",INDEX(CARTAO_COMPRAS!$I:$I,INT((ROW()-2)/20)+2))</f>
        <v/>
      </c>
      <c r="H3867" s="4" t="str">
        <f aca="false">IF($A3867="","",EDATE(INDEX(CARTAO_COMPRAS!$J:$J,INT((ROW()-2)/20)+2),MOD(ROW()-2,20)))</f>
        <v/>
      </c>
      <c r="I3867" s="4" t="str">
        <f aca="false">IF($H3867="","",$H3867-WEEKDAY($H3867,2)+1)</f>
        <v/>
      </c>
      <c r="J3867" s="4" t="str">
        <f aca="false">IF($I3867="","",$I3867+6)</f>
        <v/>
      </c>
      <c r="K3867" s="6" t="str">
        <f aca="false">IF($H3867="","",DATE(YEAR($H3867),MONTH($H3867),1))</f>
        <v/>
      </c>
      <c r="L3867" s="0" t="str">
        <f aca="false">IF($A3867="","",INDEX(CARTAO_COMPRAS!$K:$K,INT((ROW()-2)/20)+2))</f>
        <v/>
      </c>
      <c r="M3867" s="0" t="str">
        <f aca="false">IF($A3867="","","Compra no cartão")</f>
        <v/>
      </c>
    </row>
    <row r="3868" customFormat="false" ht="13.5" hidden="false" customHeight="false" outlineLevel="0" collapsed="false">
      <c r="A3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8" s="0" t="str">
        <f aca="false">IF($A3868="","",INDEX(CARTAO_COMPRAS!$C:$C,INT((ROW()-2)/20)+2))</f>
        <v/>
      </c>
      <c r="C3868" s="0" t="str">
        <f aca="false">IF($A3868="","",INDEX(CARTAO_COMPRAS!$D:$D,INT((ROW()-2)/20)+2))</f>
        <v/>
      </c>
      <c r="D3868" s="0" t="str">
        <f aca="false">IF($A3868="","",INDEX(CARTAO_COMPRAS!$E:$E,INT((ROW()-2)/20)+2))</f>
        <v/>
      </c>
      <c r="E3868" s="0" t="str">
        <f aca="false">IF($A3868="","",INDEX(CARTAO_COMPRAS!$H:$H,INT((ROW()-2)/20)+2)+MOD(ROW()-2,20))</f>
        <v/>
      </c>
      <c r="F3868" s="0" t="str">
        <f aca="false">IF($A3868="","",INDEX(CARTAO_COMPRAS!$G:$G,INT((ROW()-2)/20)+2))</f>
        <v/>
      </c>
      <c r="G3868" s="5" t="str">
        <f aca="false">IF($A3868="","",INDEX(CARTAO_COMPRAS!$I:$I,INT((ROW()-2)/20)+2))</f>
        <v/>
      </c>
      <c r="H3868" s="4" t="str">
        <f aca="false">IF($A3868="","",EDATE(INDEX(CARTAO_COMPRAS!$J:$J,INT((ROW()-2)/20)+2),MOD(ROW()-2,20)))</f>
        <v/>
      </c>
      <c r="I3868" s="4" t="str">
        <f aca="false">IF($H3868="","",$H3868-WEEKDAY($H3868,2)+1)</f>
        <v/>
      </c>
      <c r="J3868" s="4" t="str">
        <f aca="false">IF($I3868="","",$I3868+6)</f>
        <v/>
      </c>
      <c r="K3868" s="6" t="str">
        <f aca="false">IF($H3868="","",DATE(YEAR($H3868),MONTH($H3868),1))</f>
        <v/>
      </c>
      <c r="L3868" s="0" t="str">
        <f aca="false">IF($A3868="","",INDEX(CARTAO_COMPRAS!$K:$K,INT((ROW()-2)/20)+2))</f>
        <v/>
      </c>
      <c r="M3868" s="0" t="str">
        <f aca="false">IF($A3868="","","Compra no cartão")</f>
        <v/>
      </c>
    </row>
    <row r="3869" customFormat="false" ht="13.5" hidden="false" customHeight="false" outlineLevel="0" collapsed="false">
      <c r="A3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69" s="0" t="str">
        <f aca="false">IF($A3869="","",INDEX(CARTAO_COMPRAS!$C:$C,INT((ROW()-2)/20)+2))</f>
        <v/>
      </c>
      <c r="C3869" s="0" t="str">
        <f aca="false">IF($A3869="","",INDEX(CARTAO_COMPRAS!$D:$D,INT((ROW()-2)/20)+2))</f>
        <v/>
      </c>
      <c r="D3869" s="0" t="str">
        <f aca="false">IF($A3869="","",INDEX(CARTAO_COMPRAS!$E:$E,INT((ROW()-2)/20)+2))</f>
        <v/>
      </c>
      <c r="E3869" s="0" t="str">
        <f aca="false">IF($A3869="","",INDEX(CARTAO_COMPRAS!$H:$H,INT((ROW()-2)/20)+2)+MOD(ROW()-2,20))</f>
        <v/>
      </c>
      <c r="F3869" s="0" t="str">
        <f aca="false">IF($A3869="","",INDEX(CARTAO_COMPRAS!$G:$G,INT((ROW()-2)/20)+2))</f>
        <v/>
      </c>
      <c r="G3869" s="5" t="str">
        <f aca="false">IF($A3869="","",INDEX(CARTAO_COMPRAS!$I:$I,INT((ROW()-2)/20)+2))</f>
        <v/>
      </c>
      <c r="H3869" s="4" t="str">
        <f aca="false">IF($A3869="","",EDATE(INDEX(CARTAO_COMPRAS!$J:$J,INT((ROW()-2)/20)+2),MOD(ROW()-2,20)))</f>
        <v/>
      </c>
      <c r="I3869" s="4" t="str">
        <f aca="false">IF($H3869="","",$H3869-WEEKDAY($H3869,2)+1)</f>
        <v/>
      </c>
      <c r="J3869" s="4" t="str">
        <f aca="false">IF($I3869="","",$I3869+6)</f>
        <v/>
      </c>
      <c r="K3869" s="6" t="str">
        <f aca="false">IF($H3869="","",DATE(YEAR($H3869),MONTH($H3869),1))</f>
        <v/>
      </c>
      <c r="L3869" s="0" t="str">
        <f aca="false">IF($A3869="","",INDEX(CARTAO_COMPRAS!$K:$K,INT((ROW()-2)/20)+2))</f>
        <v/>
      </c>
      <c r="M3869" s="0" t="str">
        <f aca="false">IF($A3869="","","Compra no cartão")</f>
        <v/>
      </c>
    </row>
    <row r="3870" customFormat="false" ht="13.5" hidden="false" customHeight="false" outlineLevel="0" collapsed="false">
      <c r="A3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0" s="0" t="str">
        <f aca="false">IF($A3870="","",INDEX(CARTAO_COMPRAS!$C:$C,INT((ROW()-2)/20)+2))</f>
        <v/>
      </c>
      <c r="C3870" s="0" t="str">
        <f aca="false">IF($A3870="","",INDEX(CARTAO_COMPRAS!$D:$D,INT((ROW()-2)/20)+2))</f>
        <v/>
      </c>
      <c r="D3870" s="0" t="str">
        <f aca="false">IF($A3870="","",INDEX(CARTAO_COMPRAS!$E:$E,INT((ROW()-2)/20)+2))</f>
        <v/>
      </c>
      <c r="E3870" s="0" t="str">
        <f aca="false">IF($A3870="","",INDEX(CARTAO_COMPRAS!$H:$H,INT((ROW()-2)/20)+2)+MOD(ROW()-2,20))</f>
        <v/>
      </c>
      <c r="F3870" s="0" t="str">
        <f aca="false">IF($A3870="","",INDEX(CARTAO_COMPRAS!$G:$G,INT((ROW()-2)/20)+2))</f>
        <v/>
      </c>
      <c r="G3870" s="5" t="str">
        <f aca="false">IF($A3870="","",INDEX(CARTAO_COMPRAS!$I:$I,INT((ROW()-2)/20)+2))</f>
        <v/>
      </c>
      <c r="H3870" s="4" t="str">
        <f aca="false">IF($A3870="","",EDATE(INDEX(CARTAO_COMPRAS!$J:$J,INT((ROW()-2)/20)+2),MOD(ROW()-2,20)))</f>
        <v/>
      </c>
      <c r="I3870" s="4" t="str">
        <f aca="false">IF($H3870="","",$H3870-WEEKDAY($H3870,2)+1)</f>
        <v/>
      </c>
      <c r="J3870" s="4" t="str">
        <f aca="false">IF($I3870="","",$I3870+6)</f>
        <v/>
      </c>
      <c r="K3870" s="6" t="str">
        <f aca="false">IF($H3870="","",DATE(YEAR($H3870),MONTH($H3870),1))</f>
        <v/>
      </c>
      <c r="L3870" s="0" t="str">
        <f aca="false">IF($A3870="","",INDEX(CARTAO_COMPRAS!$K:$K,INT((ROW()-2)/20)+2))</f>
        <v/>
      </c>
      <c r="M3870" s="0" t="str">
        <f aca="false">IF($A3870="","","Compra no cartão")</f>
        <v/>
      </c>
    </row>
    <row r="3871" customFormat="false" ht="13.5" hidden="false" customHeight="false" outlineLevel="0" collapsed="false">
      <c r="A3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1" s="0" t="str">
        <f aca="false">IF($A3871="","",INDEX(CARTAO_COMPRAS!$C:$C,INT((ROW()-2)/20)+2))</f>
        <v/>
      </c>
      <c r="C3871" s="0" t="str">
        <f aca="false">IF($A3871="","",INDEX(CARTAO_COMPRAS!$D:$D,INT((ROW()-2)/20)+2))</f>
        <v/>
      </c>
      <c r="D3871" s="0" t="str">
        <f aca="false">IF($A3871="","",INDEX(CARTAO_COMPRAS!$E:$E,INT((ROW()-2)/20)+2))</f>
        <v/>
      </c>
      <c r="E3871" s="0" t="str">
        <f aca="false">IF($A3871="","",INDEX(CARTAO_COMPRAS!$H:$H,INT((ROW()-2)/20)+2)+MOD(ROW()-2,20))</f>
        <v/>
      </c>
      <c r="F3871" s="0" t="str">
        <f aca="false">IF($A3871="","",INDEX(CARTAO_COMPRAS!$G:$G,INT((ROW()-2)/20)+2))</f>
        <v/>
      </c>
      <c r="G3871" s="5" t="str">
        <f aca="false">IF($A3871="","",INDEX(CARTAO_COMPRAS!$I:$I,INT((ROW()-2)/20)+2))</f>
        <v/>
      </c>
      <c r="H3871" s="4" t="str">
        <f aca="false">IF($A3871="","",EDATE(INDEX(CARTAO_COMPRAS!$J:$J,INT((ROW()-2)/20)+2),MOD(ROW()-2,20)))</f>
        <v/>
      </c>
      <c r="I3871" s="4" t="str">
        <f aca="false">IF($H3871="","",$H3871-WEEKDAY($H3871,2)+1)</f>
        <v/>
      </c>
      <c r="J3871" s="4" t="str">
        <f aca="false">IF($I3871="","",$I3871+6)</f>
        <v/>
      </c>
      <c r="K3871" s="6" t="str">
        <f aca="false">IF($H3871="","",DATE(YEAR($H3871),MONTH($H3871),1))</f>
        <v/>
      </c>
      <c r="L3871" s="0" t="str">
        <f aca="false">IF($A3871="","",INDEX(CARTAO_COMPRAS!$K:$K,INT((ROW()-2)/20)+2))</f>
        <v/>
      </c>
      <c r="M3871" s="0" t="str">
        <f aca="false">IF($A3871="","","Compra no cartão")</f>
        <v/>
      </c>
    </row>
    <row r="3872" customFormat="false" ht="13.5" hidden="false" customHeight="false" outlineLevel="0" collapsed="false">
      <c r="A3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2" s="0" t="str">
        <f aca="false">IF($A3872="","",INDEX(CARTAO_COMPRAS!$C:$C,INT((ROW()-2)/20)+2))</f>
        <v/>
      </c>
      <c r="C3872" s="0" t="str">
        <f aca="false">IF($A3872="","",INDEX(CARTAO_COMPRAS!$D:$D,INT((ROW()-2)/20)+2))</f>
        <v/>
      </c>
      <c r="D3872" s="0" t="str">
        <f aca="false">IF($A3872="","",INDEX(CARTAO_COMPRAS!$E:$E,INT((ROW()-2)/20)+2))</f>
        <v/>
      </c>
      <c r="E3872" s="0" t="str">
        <f aca="false">IF($A3872="","",INDEX(CARTAO_COMPRAS!$H:$H,INT((ROW()-2)/20)+2)+MOD(ROW()-2,20))</f>
        <v/>
      </c>
      <c r="F3872" s="0" t="str">
        <f aca="false">IF($A3872="","",INDEX(CARTAO_COMPRAS!$G:$G,INT((ROW()-2)/20)+2))</f>
        <v/>
      </c>
      <c r="G3872" s="5" t="str">
        <f aca="false">IF($A3872="","",INDEX(CARTAO_COMPRAS!$I:$I,INT((ROW()-2)/20)+2))</f>
        <v/>
      </c>
      <c r="H3872" s="4" t="str">
        <f aca="false">IF($A3872="","",EDATE(INDEX(CARTAO_COMPRAS!$J:$J,INT((ROW()-2)/20)+2),MOD(ROW()-2,20)))</f>
        <v/>
      </c>
      <c r="I3872" s="4" t="str">
        <f aca="false">IF($H3872="","",$H3872-WEEKDAY($H3872,2)+1)</f>
        <v/>
      </c>
      <c r="J3872" s="4" t="str">
        <f aca="false">IF($I3872="","",$I3872+6)</f>
        <v/>
      </c>
      <c r="K3872" s="6" t="str">
        <f aca="false">IF($H3872="","",DATE(YEAR($H3872),MONTH($H3872),1))</f>
        <v/>
      </c>
      <c r="L3872" s="0" t="str">
        <f aca="false">IF($A3872="","",INDEX(CARTAO_COMPRAS!$K:$K,INT((ROW()-2)/20)+2))</f>
        <v/>
      </c>
      <c r="M3872" s="0" t="str">
        <f aca="false">IF($A3872="","","Compra no cartão")</f>
        <v/>
      </c>
    </row>
    <row r="3873" customFormat="false" ht="13.5" hidden="false" customHeight="false" outlineLevel="0" collapsed="false">
      <c r="A3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3" s="0" t="str">
        <f aca="false">IF($A3873="","",INDEX(CARTAO_COMPRAS!$C:$C,INT((ROW()-2)/20)+2))</f>
        <v/>
      </c>
      <c r="C3873" s="0" t="str">
        <f aca="false">IF($A3873="","",INDEX(CARTAO_COMPRAS!$D:$D,INT((ROW()-2)/20)+2))</f>
        <v/>
      </c>
      <c r="D3873" s="0" t="str">
        <f aca="false">IF($A3873="","",INDEX(CARTAO_COMPRAS!$E:$E,INT((ROW()-2)/20)+2))</f>
        <v/>
      </c>
      <c r="E3873" s="0" t="str">
        <f aca="false">IF($A3873="","",INDEX(CARTAO_COMPRAS!$H:$H,INT((ROW()-2)/20)+2)+MOD(ROW()-2,20))</f>
        <v/>
      </c>
      <c r="F3873" s="0" t="str">
        <f aca="false">IF($A3873="","",INDEX(CARTAO_COMPRAS!$G:$G,INT((ROW()-2)/20)+2))</f>
        <v/>
      </c>
      <c r="G3873" s="5" t="str">
        <f aca="false">IF($A3873="","",INDEX(CARTAO_COMPRAS!$I:$I,INT((ROW()-2)/20)+2))</f>
        <v/>
      </c>
      <c r="H3873" s="4" t="str">
        <f aca="false">IF($A3873="","",EDATE(INDEX(CARTAO_COMPRAS!$J:$J,INT((ROW()-2)/20)+2),MOD(ROW()-2,20)))</f>
        <v/>
      </c>
      <c r="I3873" s="4" t="str">
        <f aca="false">IF($H3873="","",$H3873-WEEKDAY($H3873,2)+1)</f>
        <v/>
      </c>
      <c r="J3873" s="4" t="str">
        <f aca="false">IF($I3873="","",$I3873+6)</f>
        <v/>
      </c>
      <c r="K3873" s="6" t="str">
        <f aca="false">IF($H3873="","",DATE(YEAR($H3873),MONTH($H3873),1))</f>
        <v/>
      </c>
      <c r="L3873" s="0" t="str">
        <f aca="false">IF($A3873="","",INDEX(CARTAO_COMPRAS!$K:$K,INT((ROW()-2)/20)+2))</f>
        <v/>
      </c>
      <c r="M3873" s="0" t="str">
        <f aca="false">IF($A3873="","","Compra no cartão")</f>
        <v/>
      </c>
    </row>
    <row r="3874" customFormat="false" ht="13.5" hidden="false" customHeight="false" outlineLevel="0" collapsed="false">
      <c r="A3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4" s="0" t="str">
        <f aca="false">IF($A3874="","",INDEX(CARTAO_COMPRAS!$C:$C,INT((ROW()-2)/20)+2))</f>
        <v/>
      </c>
      <c r="C3874" s="0" t="str">
        <f aca="false">IF($A3874="","",INDEX(CARTAO_COMPRAS!$D:$D,INT((ROW()-2)/20)+2))</f>
        <v/>
      </c>
      <c r="D3874" s="0" t="str">
        <f aca="false">IF($A3874="","",INDEX(CARTAO_COMPRAS!$E:$E,INT((ROW()-2)/20)+2))</f>
        <v/>
      </c>
      <c r="E3874" s="0" t="str">
        <f aca="false">IF($A3874="","",INDEX(CARTAO_COMPRAS!$H:$H,INT((ROW()-2)/20)+2)+MOD(ROW()-2,20))</f>
        <v/>
      </c>
      <c r="F3874" s="0" t="str">
        <f aca="false">IF($A3874="","",INDEX(CARTAO_COMPRAS!$G:$G,INT((ROW()-2)/20)+2))</f>
        <v/>
      </c>
      <c r="G3874" s="5" t="str">
        <f aca="false">IF($A3874="","",INDEX(CARTAO_COMPRAS!$I:$I,INT((ROW()-2)/20)+2))</f>
        <v/>
      </c>
      <c r="H3874" s="4" t="str">
        <f aca="false">IF($A3874="","",EDATE(INDEX(CARTAO_COMPRAS!$J:$J,INT((ROW()-2)/20)+2),MOD(ROW()-2,20)))</f>
        <v/>
      </c>
      <c r="I3874" s="4" t="str">
        <f aca="false">IF($H3874="","",$H3874-WEEKDAY($H3874,2)+1)</f>
        <v/>
      </c>
      <c r="J3874" s="4" t="str">
        <f aca="false">IF($I3874="","",$I3874+6)</f>
        <v/>
      </c>
      <c r="K3874" s="6" t="str">
        <f aca="false">IF($H3874="","",DATE(YEAR($H3874),MONTH($H3874),1))</f>
        <v/>
      </c>
      <c r="L3874" s="0" t="str">
        <f aca="false">IF($A3874="","",INDEX(CARTAO_COMPRAS!$K:$K,INT((ROW()-2)/20)+2))</f>
        <v/>
      </c>
      <c r="M3874" s="0" t="str">
        <f aca="false">IF($A3874="","","Compra no cartão")</f>
        <v/>
      </c>
    </row>
    <row r="3875" customFormat="false" ht="13.5" hidden="false" customHeight="false" outlineLevel="0" collapsed="false">
      <c r="A3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5" s="0" t="str">
        <f aca="false">IF($A3875="","",INDEX(CARTAO_COMPRAS!$C:$C,INT((ROW()-2)/20)+2))</f>
        <v/>
      </c>
      <c r="C3875" s="0" t="str">
        <f aca="false">IF($A3875="","",INDEX(CARTAO_COMPRAS!$D:$D,INT((ROW()-2)/20)+2))</f>
        <v/>
      </c>
      <c r="D3875" s="0" t="str">
        <f aca="false">IF($A3875="","",INDEX(CARTAO_COMPRAS!$E:$E,INT((ROW()-2)/20)+2))</f>
        <v/>
      </c>
      <c r="E3875" s="0" t="str">
        <f aca="false">IF($A3875="","",INDEX(CARTAO_COMPRAS!$H:$H,INT((ROW()-2)/20)+2)+MOD(ROW()-2,20))</f>
        <v/>
      </c>
      <c r="F3875" s="0" t="str">
        <f aca="false">IF($A3875="","",INDEX(CARTAO_COMPRAS!$G:$G,INT((ROW()-2)/20)+2))</f>
        <v/>
      </c>
      <c r="G3875" s="5" t="str">
        <f aca="false">IF($A3875="","",INDEX(CARTAO_COMPRAS!$I:$I,INT((ROW()-2)/20)+2))</f>
        <v/>
      </c>
      <c r="H3875" s="4" t="str">
        <f aca="false">IF($A3875="","",EDATE(INDEX(CARTAO_COMPRAS!$J:$J,INT((ROW()-2)/20)+2),MOD(ROW()-2,20)))</f>
        <v/>
      </c>
      <c r="I3875" s="4" t="str">
        <f aca="false">IF($H3875="","",$H3875-WEEKDAY($H3875,2)+1)</f>
        <v/>
      </c>
      <c r="J3875" s="4" t="str">
        <f aca="false">IF($I3875="","",$I3875+6)</f>
        <v/>
      </c>
      <c r="K3875" s="6" t="str">
        <f aca="false">IF($H3875="","",DATE(YEAR($H3875),MONTH($H3875),1))</f>
        <v/>
      </c>
      <c r="L3875" s="0" t="str">
        <f aca="false">IF($A3875="","",INDEX(CARTAO_COMPRAS!$K:$K,INT((ROW()-2)/20)+2))</f>
        <v/>
      </c>
      <c r="M3875" s="0" t="str">
        <f aca="false">IF($A3875="","","Compra no cartão")</f>
        <v/>
      </c>
    </row>
    <row r="3876" customFormat="false" ht="13.5" hidden="false" customHeight="false" outlineLevel="0" collapsed="false">
      <c r="A3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6" s="0" t="str">
        <f aca="false">IF($A3876="","",INDEX(CARTAO_COMPRAS!$C:$C,INT((ROW()-2)/20)+2))</f>
        <v/>
      </c>
      <c r="C3876" s="0" t="str">
        <f aca="false">IF($A3876="","",INDEX(CARTAO_COMPRAS!$D:$D,INT((ROW()-2)/20)+2))</f>
        <v/>
      </c>
      <c r="D3876" s="0" t="str">
        <f aca="false">IF($A3876="","",INDEX(CARTAO_COMPRAS!$E:$E,INT((ROW()-2)/20)+2))</f>
        <v/>
      </c>
      <c r="E3876" s="0" t="str">
        <f aca="false">IF($A3876="","",INDEX(CARTAO_COMPRAS!$H:$H,INT((ROW()-2)/20)+2)+MOD(ROW()-2,20))</f>
        <v/>
      </c>
      <c r="F3876" s="0" t="str">
        <f aca="false">IF($A3876="","",INDEX(CARTAO_COMPRAS!$G:$G,INT((ROW()-2)/20)+2))</f>
        <v/>
      </c>
      <c r="G3876" s="5" t="str">
        <f aca="false">IF($A3876="","",INDEX(CARTAO_COMPRAS!$I:$I,INT((ROW()-2)/20)+2))</f>
        <v/>
      </c>
      <c r="H3876" s="4" t="str">
        <f aca="false">IF($A3876="","",EDATE(INDEX(CARTAO_COMPRAS!$J:$J,INT((ROW()-2)/20)+2),MOD(ROW()-2,20)))</f>
        <v/>
      </c>
      <c r="I3876" s="4" t="str">
        <f aca="false">IF($H3876="","",$H3876-WEEKDAY($H3876,2)+1)</f>
        <v/>
      </c>
      <c r="J3876" s="4" t="str">
        <f aca="false">IF($I3876="","",$I3876+6)</f>
        <v/>
      </c>
      <c r="K3876" s="6" t="str">
        <f aca="false">IF($H3876="","",DATE(YEAR($H3876),MONTH($H3876),1))</f>
        <v/>
      </c>
      <c r="L3876" s="0" t="str">
        <f aca="false">IF($A3876="","",INDEX(CARTAO_COMPRAS!$K:$K,INT((ROW()-2)/20)+2))</f>
        <v/>
      </c>
      <c r="M3876" s="0" t="str">
        <f aca="false">IF($A3876="","","Compra no cartão")</f>
        <v/>
      </c>
    </row>
    <row r="3877" customFormat="false" ht="13.5" hidden="false" customHeight="false" outlineLevel="0" collapsed="false">
      <c r="A3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7" s="0" t="str">
        <f aca="false">IF($A3877="","",INDEX(CARTAO_COMPRAS!$C:$C,INT((ROW()-2)/20)+2))</f>
        <v/>
      </c>
      <c r="C3877" s="0" t="str">
        <f aca="false">IF($A3877="","",INDEX(CARTAO_COMPRAS!$D:$D,INT((ROW()-2)/20)+2))</f>
        <v/>
      </c>
      <c r="D3877" s="0" t="str">
        <f aca="false">IF($A3877="","",INDEX(CARTAO_COMPRAS!$E:$E,INT((ROW()-2)/20)+2))</f>
        <v/>
      </c>
      <c r="E3877" s="0" t="str">
        <f aca="false">IF($A3877="","",INDEX(CARTAO_COMPRAS!$H:$H,INT((ROW()-2)/20)+2)+MOD(ROW()-2,20))</f>
        <v/>
      </c>
      <c r="F3877" s="0" t="str">
        <f aca="false">IF($A3877="","",INDEX(CARTAO_COMPRAS!$G:$G,INT((ROW()-2)/20)+2))</f>
        <v/>
      </c>
      <c r="G3877" s="5" t="str">
        <f aca="false">IF($A3877="","",INDEX(CARTAO_COMPRAS!$I:$I,INT((ROW()-2)/20)+2))</f>
        <v/>
      </c>
      <c r="H3877" s="4" t="str">
        <f aca="false">IF($A3877="","",EDATE(INDEX(CARTAO_COMPRAS!$J:$J,INT((ROW()-2)/20)+2),MOD(ROW()-2,20)))</f>
        <v/>
      </c>
      <c r="I3877" s="4" t="str">
        <f aca="false">IF($H3877="","",$H3877-WEEKDAY($H3877,2)+1)</f>
        <v/>
      </c>
      <c r="J3877" s="4" t="str">
        <f aca="false">IF($I3877="","",$I3877+6)</f>
        <v/>
      </c>
      <c r="K3877" s="6" t="str">
        <f aca="false">IF($H3877="","",DATE(YEAR($H3877),MONTH($H3877),1))</f>
        <v/>
      </c>
      <c r="L3877" s="0" t="str">
        <f aca="false">IF($A3877="","",INDEX(CARTAO_COMPRAS!$K:$K,INT((ROW()-2)/20)+2))</f>
        <v/>
      </c>
      <c r="M3877" s="0" t="str">
        <f aca="false">IF($A3877="","","Compra no cartão")</f>
        <v/>
      </c>
    </row>
    <row r="3878" customFormat="false" ht="13.5" hidden="false" customHeight="false" outlineLevel="0" collapsed="false">
      <c r="A3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8" s="0" t="str">
        <f aca="false">IF($A3878="","",INDEX(CARTAO_COMPRAS!$C:$C,INT((ROW()-2)/20)+2))</f>
        <v/>
      </c>
      <c r="C3878" s="0" t="str">
        <f aca="false">IF($A3878="","",INDEX(CARTAO_COMPRAS!$D:$D,INT((ROW()-2)/20)+2))</f>
        <v/>
      </c>
      <c r="D3878" s="0" t="str">
        <f aca="false">IF($A3878="","",INDEX(CARTAO_COMPRAS!$E:$E,INT((ROW()-2)/20)+2))</f>
        <v/>
      </c>
      <c r="E3878" s="0" t="str">
        <f aca="false">IF($A3878="","",INDEX(CARTAO_COMPRAS!$H:$H,INT((ROW()-2)/20)+2)+MOD(ROW()-2,20))</f>
        <v/>
      </c>
      <c r="F3878" s="0" t="str">
        <f aca="false">IF($A3878="","",INDEX(CARTAO_COMPRAS!$G:$G,INT((ROW()-2)/20)+2))</f>
        <v/>
      </c>
      <c r="G3878" s="5" t="str">
        <f aca="false">IF($A3878="","",INDEX(CARTAO_COMPRAS!$I:$I,INT((ROW()-2)/20)+2))</f>
        <v/>
      </c>
      <c r="H3878" s="4" t="str">
        <f aca="false">IF($A3878="","",EDATE(INDEX(CARTAO_COMPRAS!$J:$J,INT((ROW()-2)/20)+2),MOD(ROW()-2,20)))</f>
        <v/>
      </c>
      <c r="I3878" s="4" t="str">
        <f aca="false">IF($H3878="","",$H3878-WEEKDAY($H3878,2)+1)</f>
        <v/>
      </c>
      <c r="J3878" s="4" t="str">
        <f aca="false">IF($I3878="","",$I3878+6)</f>
        <v/>
      </c>
      <c r="K3878" s="6" t="str">
        <f aca="false">IF($H3878="","",DATE(YEAR($H3878),MONTH($H3878),1))</f>
        <v/>
      </c>
      <c r="L3878" s="0" t="str">
        <f aca="false">IF($A3878="","",INDEX(CARTAO_COMPRAS!$K:$K,INT((ROW()-2)/20)+2))</f>
        <v/>
      </c>
      <c r="M3878" s="0" t="str">
        <f aca="false">IF($A3878="","","Compra no cartão")</f>
        <v/>
      </c>
    </row>
    <row r="3879" customFormat="false" ht="13.5" hidden="false" customHeight="false" outlineLevel="0" collapsed="false">
      <c r="A3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79" s="0" t="str">
        <f aca="false">IF($A3879="","",INDEX(CARTAO_COMPRAS!$C:$C,INT((ROW()-2)/20)+2))</f>
        <v/>
      </c>
      <c r="C3879" s="0" t="str">
        <f aca="false">IF($A3879="","",INDEX(CARTAO_COMPRAS!$D:$D,INT((ROW()-2)/20)+2))</f>
        <v/>
      </c>
      <c r="D3879" s="0" t="str">
        <f aca="false">IF($A3879="","",INDEX(CARTAO_COMPRAS!$E:$E,INT((ROW()-2)/20)+2))</f>
        <v/>
      </c>
      <c r="E3879" s="0" t="str">
        <f aca="false">IF($A3879="","",INDEX(CARTAO_COMPRAS!$H:$H,INT((ROW()-2)/20)+2)+MOD(ROW()-2,20))</f>
        <v/>
      </c>
      <c r="F3879" s="0" t="str">
        <f aca="false">IF($A3879="","",INDEX(CARTAO_COMPRAS!$G:$G,INT((ROW()-2)/20)+2))</f>
        <v/>
      </c>
      <c r="G3879" s="5" t="str">
        <f aca="false">IF($A3879="","",INDEX(CARTAO_COMPRAS!$I:$I,INT((ROW()-2)/20)+2))</f>
        <v/>
      </c>
      <c r="H3879" s="4" t="str">
        <f aca="false">IF($A3879="","",EDATE(INDEX(CARTAO_COMPRAS!$J:$J,INT((ROW()-2)/20)+2),MOD(ROW()-2,20)))</f>
        <v/>
      </c>
      <c r="I3879" s="4" t="str">
        <f aca="false">IF($H3879="","",$H3879-WEEKDAY($H3879,2)+1)</f>
        <v/>
      </c>
      <c r="J3879" s="4" t="str">
        <f aca="false">IF($I3879="","",$I3879+6)</f>
        <v/>
      </c>
      <c r="K3879" s="6" t="str">
        <f aca="false">IF($H3879="","",DATE(YEAR($H3879),MONTH($H3879),1))</f>
        <v/>
      </c>
      <c r="L3879" s="0" t="str">
        <f aca="false">IF($A3879="","",INDEX(CARTAO_COMPRAS!$K:$K,INT((ROW()-2)/20)+2))</f>
        <v/>
      </c>
      <c r="M3879" s="0" t="str">
        <f aca="false">IF($A3879="","","Compra no cartão")</f>
        <v/>
      </c>
    </row>
    <row r="3880" customFormat="false" ht="13.5" hidden="false" customHeight="false" outlineLevel="0" collapsed="false">
      <c r="A3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0" s="0" t="str">
        <f aca="false">IF($A3880="","",INDEX(CARTAO_COMPRAS!$C:$C,INT((ROW()-2)/20)+2))</f>
        <v/>
      </c>
      <c r="C3880" s="0" t="str">
        <f aca="false">IF($A3880="","",INDEX(CARTAO_COMPRAS!$D:$D,INT((ROW()-2)/20)+2))</f>
        <v/>
      </c>
      <c r="D3880" s="0" t="str">
        <f aca="false">IF($A3880="","",INDEX(CARTAO_COMPRAS!$E:$E,INT((ROW()-2)/20)+2))</f>
        <v/>
      </c>
      <c r="E3880" s="0" t="str">
        <f aca="false">IF($A3880="","",INDEX(CARTAO_COMPRAS!$H:$H,INT((ROW()-2)/20)+2)+MOD(ROW()-2,20))</f>
        <v/>
      </c>
      <c r="F3880" s="0" t="str">
        <f aca="false">IF($A3880="","",INDEX(CARTAO_COMPRAS!$G:$G,INT((ROW()-2)/20)+2))</f>
        <v/>
      </c>
      <c r="G3880" s="5" t="str">
        <f aca="false">IF($A3880="","",INDEX(CARTAO_COMPRAS!$I:$I,INT((ROW()-2)/20)+2))</f>
        <v/>
      </c>
      <c r="H3880" s="4" t="str">
        <f aca="false">IF($A3880="","",EDATE(INDEX(CARTAO_COMPRAS!$J:$J,INT((ROW()-2)/20)+2),MOD(ROW()-2,20)))</f>
        <v/>
      </c>
      <c r="I3880" s="4" t="str">
        <f aca="false">IF($H3880="","",$H3880-WEEKDAY($H3880,2)+1)</f>
        <v/>
      </c>
      <c r="J3880" s="4" t="str">
        <f aca="false">IF($I3880="","",$I3880+6)</f>
        <v/>
      </c>
      <c r="K3880" s="6" t="str">
        <f aca="false">IF($H3880="","",DATE(YEAR($H3880),MONTH($H3880),1))</f>
        <v/>
      </c>
      <c r="L3880" s="0" t="str">
        <f aca="false">IF($A3880="","",INDEX(CARTAO_COMPRAS!$K:$K,INT((ROW()-2)/20)+2))</f>
        <v/>
      </c>
      <c r="M3880" s="0" t="str">
        <f aca="false">IF($A3880="","","Compra no cartão")</f>
        <v/>
      </c>
    </row>
    <row r="3881" customFormat="false" ht="13.5" hidden="false" customHeight="false" outlineLevel="0" collapsed="false">
      <c r="A3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1" s="0" t="str">
        <f aca="false">IF($A3881="","",INDEX(CARTAO_COMPRAS!$C:$C,INT((ROW()-2)/20)+2))</f>
        <v/>
      </c>
      <c r="C3881" s="0" t="str">
        <f aca="false">IF($A3881="","",INDEX(CARTAO_COMPRAS!$D:$D,INT((ROW()-2)/20)+2))</f>
        <v/>
      </c>
      <c r="D3881" s="0" t="str">
        <f aca="false">IF($A3881="","",INDEX(CARTAO_COMPRAS!$E:$E,INT((ROW()-2)/20)+2))</f>
        <v/>
      </c>
      <c r="E3881" s="0" t="str">
        <f aca="false">IF($A3881="","",INDEX(CARTAO_COMPRAS!$H:$H,INT((ROW()-2)/20)+2)+MOD(ROW()-2,20))</f>
        <v/>
      </c>
      <c r="F3881" s="0" t="str">
        <f aca="false">IF($A3881="","",INDEX(CARTAO_COMPRAS!$G:$G,INT((ROW()-2)/20)+2))</f>
        <v/>
      </c>
      <c r="G3881" s="5" t="str">
        <f aca="false">IF($A3881="","",INDEX(CARTAO_COMPRAS!$I:$I,INT((ROW()-2)/20)+2))</f>
        <v/>
      </c>
      <c r="H3881" s="4" t="str">
        <f aca="false">IF($A3881="","",EDATE(INDEX(CARTAO_COMPRAS!$J:$J,INT((ROW()-2)/20)+2),MOD(ROW()-2,20)))</f>
        <v/>
      </c>
      <c r="I3881" s="4" t="str">
        <f aca="false">IF($H3881="","",$H3881-WEEKDAY($H3881,2)+1)</f>
        <v/>
      </c>
      <c r="J3881" s="4" t="str">
        <f aca="false">IF($I3881="","",$I3881+6)</f>
        <v/>
      </c>
      <c r="K3881" s="6" t="str">
        <f aca="false">IF($H3881="","",DATE(YEAR($H3881),MONTH($H3881),1))</f>
        <v/>
      </c>
      <c r="L3881" s="0" t="str">
        <f aca="false">IF($A3881="","",INDEX(CARTAO_COMPRAS!$K:$K,INT((ROW()-2)/20)+2))</f>
        <v/>
      </c>
      <c r="M3881" s="0" t="str">
        <f aca="false">IF($A3881="","","Compra no cartão")</f>
        <v/>
      </c>
    </row>
    <row r="3882" customFormat="false" ht="13.5" hidden="false" customHeight="false" outlineLevel="0" collapsed="false">
      <c r="A38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2" s="0" t="str">
        <f aca="false">IF($A3882="","",INDEX(CARTAO_COMPRAS!$C:$C,INT((ROW()-2)/20)+2))</f>
        <v/>
      </c>
      <c r="C3882" s="0" t="str">
        <f aca="false">IF($A3882="","",INDEX(CARTAO_COMPRAS!$D:$D,INT((ROW()-2)/20)+2))</f>
        <v/>
      </c>
      <c r="D3882" s="0" t="str">
        <f aca="false">IF($A3882="","",INDEX(CARTAO_COMPRAS!$E:$E,INT((ROW()-2)/20)+2))</f>
        <v/>
      </c>
      <c r="E3882" s="0" t="str">
        <f aca="false">IF($A3882="","",INDEX(CARTAO_COMPRAS!$H:$H,INT((ROW()-2)/20)+2)+MOD(ROW()-2,20))</f>
        <v/>
      </c>
      <c r="F3882" s="0" t="str">
        <f aca="false">IF($A3882="","",INDEX(CARTAO_COMPRAS!$G:$G,INT((ROW()-2)/20)+2))</f>
        <v/>
      </c>
      <c r="G3882" s="5" t="str">
        <f aca="false">IF($A3882="","",INDEX(CARTAO_COMPRAS!$I:$I,INT((ROW()-2)/20)+2))</f>
        <v/>
      </c>
      <c r="H3882" s="4" t="str">
        <f aca="false">IF($A3882="","",EDATE(INDEX(CARTAO_COMPRAS!$J:$J,INT((ROW()-2)/20)+2),MOD(ROW()-2,20)))</f>
        <v/>
      </c>
      <c r="I3882" s="4" t="str">
        <f aca="false">IF($H3882="","",$H3882-WEEKDAY($H3882,2)+1)</f>
        <v/>
      </c>
      <c r="J3882" s="4" t="str">
        <f aca="false">IF($I3882="","",$I3882+6)</f>
        <v/>
      </c>
      <c r="K3882" s="6" t="str">
        <f aca="false">IF($H3882="","",DATE(YEAR($H3882),MONTH($H3882),1))</f>
        <v/>
      </c>
      <c r="L3882" s="0" t="str">
        <f aca="false">IF($A3882="","",INDEX(CARTAO_COMPRAS!$K:$K,INT((ROW()-2)/20)+2))</f>
        <v/>
      </c>
      <c r="M3882" s="0" t="str">
        <f aca="false">IF($A3882="","","Compra no cartão")</f>
        <v/>
      </c>
    </row>
    <row r="3883" customFormat="false" ht="13.5" hidden="false" customHeight="false" outlineLevel="0" collapsed="false">
      <c r="A3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3" s="0" t="str">
        <f aca="false">IF($A3883="","",INDEX(CARTAO_COMPRAS!$C:$C,INT((ROW()-2)/20)+2))</f>
        <v/>
      </c>
      <c r="C3883" s="0" t="str">
        <f aca="false">IF($A3883="","",INDEX(CARTAO_COMPRAS!$D:$D,INT((ROW()-2)/20)+2))</f>
        <v/>
      </c>
      <c r="D3883" s="0" t="str">
        <f aca="false">IF($A3883="","",INDEX(CARTAO_COMPRAS!$E:$E,INT((ROW()-2)/20)+2))</f>
        <v/>
      </c>
      <c r="E3883" s="0" t="str">
        <f aca="false">IF($A3883="","",INDEX(CARTAO_COMPRAS!$H:$H,INT((ROW()-2)/20)+2)+MOD(ROW()-2,20))</f>
        <v/>
      </c>
      <c r="F3883" s="0" t="str">
        <f aca="false">IF($A3883="","",INDEX(CARTAO_COMPRAS!$G:$G,INT((ROW()-2)/20)+2))</f>
        <v/>
      </c>
      <c r="G3883" s="5" t="str">
        <f aca="false">IF($A3883="","",INDEX(CARTAO_COMPRAS!$I:$I,INT((ROW()-2)/20)+2))</f>
        <v/>
      </c>
      <c r="H3883" s="4" t="str">
        <f aca="false">IF($A3883="","",EDATE(INDEX(CARTAO_COMPRAS!$J:$J,INT((ROW()-2)/20)+2),MOD(ROW()-2,20)))</f>
        <v/>
      </c>
      <c r="I3883" s="4" t="str">
        <f aca="false">IF($H3883="","",$H3883-WEEKDAY($H3883,2)+1)</f>
        <v/>
      </c>
      <c r="J3883" s="4" t="str">
        <f aca="false">IF($I3883="","",$I3883+6)</f>
        <v/>
      </c>
      <c r="K3883" s="6" t="str">
        <f aca="false">IF($H3883="","",DATE(YEAR($H3883),MONTH($H3883),1))</f>
        <v/>
      </c>
      <c r="L3883" s="0" t="str">
        <f aca="false">IF($A3883="","",INDEX(CARTAO_COMPRAS!$K:$K,INT((ROW()-2)/20)+2))</f>
        <v/>
      </c>
      <c r="M3883" s="0" t="str">
        <f aca="false">IF($A3883="","","Compra no cartão")</f>
        <v/>
      </c>
    </row>
    <row r="3884" customFormat="false" ht="13.5" hidden="false" customHeight="false" outlineLevel="0" collapsed="false">
      <c r="A3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4" s="0" t="str">
        <f aca="false">IF($A3884="","",INDEX(CARTAO_COMPRAS!$C:$C,INT((ROW()-2)/20)+2))</f>
        <v/>
      </c>
      <c r="C3884" s="0" t="str">
        <f aca="false">IF($A3884="","",INDEX(CARTAO_COMPRAS!$D:$D,INT((ROW()-2)/20)+2))</f>
        <v/>
      </c>
      <c r="D3884" s="0" t="str">
        <f aca="false">IF($A3884="","",INDEX(CARTAO_COMPRAS!$E:$E,INT((ROW()-2)/20)+2))</f>
        <v/>
      </c>
      <c r="E3884" s="0" t="str">
        <f aca="false">IF($A3884="","",INDEX(CARTAO_COMPRAS!$H:$H,INT((ROW()-2)/20)+2)+MOD(ROW()-2,20))</f>
        <v/>
      </c>
      <c r="F3884" s="0" t="str">
        <f aca="false">IF($A3884="","",INDEX(CARTAO_COMPRAS!$G:$G,INT((ROW()-2)/20)+2))</f>
        <v/>
      </c>
      <c r="G3884" s="5" t="str">
        <f aca="false">IF($A3884="","",INDEX(CARTAO_COMPRAS!$I:$I,INT((ROW()-2)/20)+2))</f>
        <v/>
      </c>
      <c r="H3884" s="4" t="str">
        <f aca="false">IF($A3884="","",EDATE(INDEX(CARTAO_COMPRAS!$J:$J,INT((ROW()-2)/20)+2),MOD(ROW()-2,20)))</f>
        <v/>
      </c>
      <c r="I3884" s="4" t="str">
        <f aca="false">IF($H3884="","",$H3884-WEEKDAY($H3884,2)+1)</f>
        <v/>
      </c>
      <c r="J3884" s="4" t="str">
        <f aca="false">IF($I3884="","",$I3884+6)</f>
        <v/>
      </c>
      <c r="K3884" s="6" t="str">
        <f aca="false">IF($H3884="","",DATE(YEAR($H3884),MONTH($H3884),1))</f>
        <v/>
      </c>
      <c r="L3884" s="0" t="str">
        <f aca="false">IF($A3884="","",INDEX(CARTAO_COMPRAS!$K:$K,INT((ROW()-2)/20)+2))</f>
        <v/>
      </c>
      <c r="M3884" s="0" t="str">
        <f aca="false">IF($A3884="","","Compra no cartão")</f>
        <v/>
      </c>
    </row>
    <row r="3885" customFormat="false" ht="13.5" hidden="false" customHeight="false" outlineLevel="0" collapsed="false">
      <c r="A3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5" s="0" t="str">
        <f aca="false">IF($A3885="","",INDEX(CARTAO_COMPRAS!$C:$C,INT((ROW()-2)/20)+2))</f>
        <v/>
      </c>
      <c r="C3885" s="0" t="str">
        <f aca="false">IF($A3885="","",INDEX(CARTAO_COMPRAS!$D:$D,INT((ROW()-2)/20)+2))</f>
        <v/>
      </c>
      <c r="D3885" s="0" t="str">
        <f aca="false">IF($A3885="","",INDEX(CARTAO_COMPRAS!$E:$E,INT((ROW()-2)/20)+2))</f>
        <v/>
      </c>
      <c r="E3885" s="0" t="str">
        <f aca="false">IF($A3885="","",INDEX(CARTAO_COMPRAS!$H:$H,INT((ROW()-2)/20)+2)+MOD(ROW()-2,20))</f>
        <v/>
      </c>
      <c r="F3885" s="0" t="str">
        <f aca="false">IF($A3885="","",INDEX(CARTAO_COMPRAS!$G:$G,INT((ROW()-2)/20)+2))</f>
        <v/>
      </c>
      <c r="G3885" s="5" t="str">
        <f aca="false">IF($A3885="","",INDEX(CARTAO_COMPRAS!$I:$I,INT((ROW()-2)/20)+2))</f>
        <v/>
      </c>
      <c r="H3885" s="4" t="str">
        <f aca="false">IF($A3885="","",EDATE(INDEX(CARTAO_COMPRAS!$J:$J,INT((ROW()-2)/20)+2),MOD(ROW()-2,20)))</f>
        <v/>
      </c>
      <c r="I3885" s="4" t="str">
        <f aca="false">IF($H3885="","",$H3885-WEEKDAY($H3885,2)+1)</f>
        <v/>
      </c>
      <c r="J3885" s="4" t="str">
        <f aca="false">IF($I3885="","",$I3885+6)</f>
        <v/>
      </c>
      <c r="K3885" s="6" t="str">
        <f aca="false">IF($H3885="","",DATE(YEAR($H3885),MONTH($H3885),1))</f>
        <v/>
      </c>
      <c r="L3885" s="0" t="str">
        <f aca="false">IF($A3885="","",INDEX(CARTAO_COMPRAS!$K:$K,INT((ROW()-2)/20)+2))</f>
        <v/>
      </c>
      <c r="M3885" s="0" t="str">
        <f aca="false">IF($A3885="","","Compra no cartão")</f>
        <v/>
      </c>
    </row>
    <row r="3886" customFormat="false" ht="13.5" hidden="false" customHeight="false" outlineLevel="0" collapsed="false">
      <c r="A3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6" s="0" t="str">
        <f aca="false">IF($A3886="","",INDEX(CARTAO_COMPRAS!$C:$C,INT((ROW()-2)/20)+2))</f>
        <v/>
      </c>
      <c r="C3886" s="0" t="str">
        <f aca="false">IF($A3886="","",INDEX(CARTAO_COMPRAS!$D:$D,INT((ROW()-2)/20)+2))</f>
        <v/>
      </c>
      <c r="D3886" s="0" t="str">
        <f aca="false">IF($A3886="","",INDEX(CARTAO_COMPRAS!$E:$E,INT((ROW()-2)/20)+2))</f>
        <v/>
      </c>
      <c r="E3886" s="0" t="str">
        <f aca="false">IF($A3886="","",INDEX(CARTAO_COMPRAS!$H:$H,INT((ROW()-2)/20)+2)+MOD(ROW()-2,20))</f>
        <v/>
      </c>
      <c r="F3886" s="0" t="str">
        <f aca="false">IF($A3886="","",INDEX(CARTAO_COMPRAS!$G:$G,INT((ROW()-2)/20)+2))</f>
        <v/>
      </c>
      <c r="G3886" s="5" t="str">
        <f aca="false">IF($A3886="","",INDEX(CARTAO_COMPRAS!$I:$I,INT((ROW()-2)/20)+2))</f>
        <v/>
      </c>
      <c r="H3886" s="4" t="str">
        <f aca="false">IF($A3886="","",EDATE(INDEX(CARTAO_COMPRAS!$J:$J,INT((ROW()-2)/20)+2),MOD(ROW()-2,20)))</f>
        <v/>
      </c>
      <c r="I3886" s="4" t="str">
        <f aca="false">IF($H3886="","",$H3886-WEEKDAY($H3886,2)+1)</f>
        <v/>
      </c>
      <c r="J3886" s="4" t="str">
        <f aca="false">IF($I3886="","",$I3886+6)</f>
        <v/>
      </c>
      <c r="K3886" s="6" t="str">
        <f aca="false">IF($H3886="","",DATE(YEAR($H3886),MONTH($H3886),1))</f>
        <v/>
      </c>
      <c r="L3886" s="0" t="str">
        <f aca="false">IF($A3886="","",INDEX(CARTAO_COMPRAS!$K:$K,INT((ROW()-2)/20)+2))</f>
        <v/>
      </c>
      <c r="M3886" s="0" t="str">
        <f aca="false">IF($A3886="","","Compra no cartão")</f>
        <v/>
      </c>
    </row>
    <row r="3887" customFormat="false" ht="13.5" hidden="false" customHeight="false" outlineLevel="0" collapsed="false">
      <c r="A3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7" s="0" t="str">
        <f aca="false">IF($A3887="","",INDEX(CARTAO_COMPRAS!$C:$C,INT((ROW()-2)/20)+2))</f>
        <v/>
      </c>
      <c r="C3887" s="0" t="str">
        <f aca="false">IF($A3887="","",INDEX(CARTAO_COMPRAS!$D:$D,INT((ROW()-2)/20)+2))</f>
        <v/>
      </c>
      <c r="D3887" s="0" t="str">
        <f aca="false">IF($A3887="","",INDEX(CARTAO_COMPRAS!$E:$E,INT((ROW()-2)/20)+2))</f>
        <v/>
      </c>
      <c r="E3887" s="0" t="str">
        <f aca="false">IF($A3887="","",INDEX(CARTAO_COMPRAS!$H:$H,INT((ROW()-2)/20)+2)+MOD(ROW()-2,20))</f>
        <v/>
      </c>
      <c r="F3887" s="0" t="str">
        <f aca="false">IF($A3887="","",INDEX(CARTAO_COMPRAS!$G:$G,INT((ROW()-2)/20)+2))</f>
        <v/>
      </c>
      <c r="G3887" s="5" t="str">
        <f aca="false">IF($A3887="","",INDEX(CARTAO_COMPRAS!$I:$I,INT((ROW()-2)/20)+2))</f>
        <v/>
      </c>
      <c r="H3887" s="4" t="str">
        <f aca="false">IF($A3887="","",EDATE(INDEX(CARTAO_COMPRAS!$J:$J,INT((ROW()-2)/20)+2),MOD(ROW()-2,20)))</f>
        <v/>
      </c>
      <c r="I3887" s="4" t="str">
        <f aca="false">IF($H3887="","",$H3887-WEEKDAY($H3887,2)+1)</f>
        <v/>
      </c>
      <c r="J3887" s="4" t="str">
        <f aca="false">IF($I3887="","",$I3887+6)</f>
        <v/>
      </c>
      <c r="K3887" s="6" t="str">
        <f aca="false">IF($H3887="","",DATE(YEAR($H3887),MONTH($H3887),1))</f>
        <v/>
      </c>
      <c r="L3887" s="0" t="str">
        <f aca="false">IF($A3887="","",INDEX(CARTAO_COMPRAS!$K:$K,INT((ROW()-2)/20)+2))</f>
        <v/>
      </c>
      <c r="M3887" s="0" t="str">
        <f aca="false">IF($A3887="","","Compra no cartão")</f>
        <v/>
      </c>
    </row>
    <row r="3888" customFormat="false" ht="13.5" hidden="false" customHeight="false" outlineLevel="0" collapsed="false">
      <c r="A3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8" s="0" t="str">
        <f aca="false">IF($A3888="","",INDEX(CARTAO_COMPRAS!$C:$C,INT((ROW()-2)/20)+2))</f>
        <v/>
      </c>
      <c r="C3888" s="0" t="str">
        <f aca="false">IF($A3888="","",INDEX(CARTAO_COMPRAS!$D:$D,INT((ROW()-2)/20)+2))</f>
        <v/>
      </c>
      <c r="D3888" s="0" t="str">
        <f aca="false">IF($A3888="","",INDEX(CARTAO_COMPRAS!$E:$E,INT((ROW()-2)/20)+2))</f>
        <v/>
      </c>
      <c r="E3888" s="0" t="str">
        <f aca="false">IF($A3888="","",INDEX(CARTAO_COMPRAS!$H:$H,INT((ROW()-2)/20)+2)+MOD(ROW()-2,20))</f>
        <v/>
      </c>
      <c r="F3888" s="0" t="str">
        <f aca="false">IF($A3888="","",INDEX(CARTAO_COMPRAS!$G:$G,INT((ROW()-2)/20)+2))</f>
        <v/>
      </c>
      <c r="G3888" s="5" t="str">
        <f aca="false">IF($A3888="","",INDEX(CARTAO_COMPRAS!$I:$I,INT((ROW()-2)/20)+2))</f>
        <v/>
      </c>
      <c r="H3888" s="4" t="str">
        <f aca="false">IF($A3888="","",EDATE(INDEX(CARTAO_COMPRAS!$J:$J,INT((ROW()-2)/20)+2),MOD(ROW()-2,20)))</f>
        <v/>
      </c>
      <c r="I3888" s="4" t="str">
        <f aca="false">IF($H3888="","",$H3888-WEEKDAY($H3888,2)+1)</f>
        <v/>
      </c>
      <c r="J3888" s="4" t="str">
        <f aca="false">IF($I3888="","",$I3888+6)</f>
        <v/>
      </c>
      <c r="K3888" s="6" t="str">
        <f aca="false">IF($H3888="","",DATE(YEAR($H3888),MONTH($H3888),1))</f>
        <v/>
      </c>
      <c r="L3888" s="0" t="str">
        <f aca="false">IF($A3888="","",INDEX(CARTAO_COMPRAS!$K:$K,INT((ROW()-2)/20)+2))</f>
        <v/>
      </c>
      <c r="M3888" s="0" t="str">
        <f aca="false">IF($A3888="","","Compra no cartão")</f>
        <v/>
      </c>
    </row>
    <row r="3889" customFormat="false" ht="13.5" hidden="false" customHeight="false" outlineLevel="0" collapsed="false">
      <c r="A3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89" s="0" t="str">
        <f aca="false">IF($A3889="","",INDEX(CARTAO_COMPRAS!$C:$C,INT((ROW()-2)/20)+2))</f>
        <v/>
      </c>
      <c r="C3889" s="0" t="str">
        <f aca="false">IF($A3889="","",INDEX(CARTAO_COMPRAS!$D:$D,INT((ROW()-2)/20)+2))</f>
        <v/>
      </c>
      <c r="D3889" s="0" t="str">
        <f aca="false">IF($A3889="","",INDEX(CARTAO_COMPRAS!$E:$E,INT((ROW()-2)/20)+2))</f>
        <v/>
      </c>
      <c r="E3889" s="0" t="str">
        <f aca="false">IF($A3889="","",INDEX(CARTAO_COMPRAS!$H:$H,INT((ROW()-2)/20)+2)+MOD(ROW()-2,20))</f>
        <v/>
      </c>
      <c r="F3889" s="0" t="str">
        <f aca="false">IF($A3889="","",INDEX(CARTAO_COMPRAS!$G:$G,INT((ROW()-2)/20)+2))</f>
        <v/>
      </c>
      <c r="G3889" s="5" t="str">
        <f aca="false">IF($A3889="","",INDEX(CARTAO_COMPRAS!$I:$I,INT((ROW()-2)/20)+2))</f>
        <v/>
      </c>
      <c r="H3889" s="4" t="str">
        <f aca="false">IF($A3889="","",EDATE(INDEX(CARTAO_COMPRAS!$J:$J,INT((ROW()-2)/20)+2),MOD(ROW()-2,20)))</f>
        <v/>
      </c>
      <c r="I3889" s="4" t="str">
        <f aca="false">IF($H3889="","",$H3889-WEEKDAY($H3889,2)+1)</f>
        <v/>
      </c>
      <c r="J3889" s="4" t="str">
        <f aca="false">IF($I3889="","",$I3889+6)</f>
        <v/>
      </c>
      <c r="K3889" s="6" t="str">
        <f aca="false">IF($H3889="","",DATE(YEAR($H3889),MONTH($H3889),1))</f>
        <v/>
      </c>
      <c r="L3889" s="0" t="str">
        <f aca="false">IF($A3889="","",INDEX(CARTAO_COMPRAS!$K:$K,INT((ROW()-2)/20)+2))</f>
        <v/>
      </c>
      <c r="M3889" s="0" t="str">
        <f aca="false">IF($A3889="","","Compra no cartão")</f>
        <v/>
      </c>
    </row>
    <row r="3890" customFormat="false" ht="13.5" hidden="false" customHeight="false" outlineLevel="0" collapsed="false">
      <c r="A3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0" s="0" t="str">
        <f aca="false">IF($A3890="","",INDEX(CARTAO_COMPRAS!$C:$C,INT((ROW()-2)/20)+2))</f>
        <v/>
      </c>
      <c r="C3890" s="0" t="str">
        <f aca="false">IF($A3890="","",INDEX(CARTAO_COMPRAS!$D:$D,INT((ROW()-2)/20)+2))</f>
        <v/>
      </c>
      <c r="D3890" s="0" t="str">
        <f aca="false">IF($A3890="","",INDEX(CARTAO_COMPRAS!$E:$E,INT((ROW()-2)/20)+2))</f>
        <v/>
      </c>
      <c r="E3890" s="0" t="str">
        <f aca="false">IF($A3890="","",INDEX(CARTAO_COMPRAS!$H:$H,INT((ROW()-2)/20)+2)+MOD(ROW()-2,20))</f>
        <v/>
      </c>
      <c r="F3890" s="0" t="str">
        <f aca="false">IF($A3890="","",INDEX(CARTAO_COMPRAS!$G:$G,INT((ROW()-2)/20)+2))</f>
        <v/>
      </c>
      <c r="G3890" s="5" t="str">
        <f aca="false">IF($A3890="","",INDEX(CARTAO_COMPRAS!$I:$I,INT((ROW()-2)/20)+2))</f>
        <v/>
      </c>
      <c r="H3890" s="4" t="str">
        <f aca="false">IF($A3890="","",EDATE(INDEX(CARTAO_COMPRAS!$J:$J,INT((ROW()-2)/20)+2),MOD(ROW()-2,20)))</f>
        <v/>
      </c>
      <c r="I3890" s="4" t="str">
        <f aca="false">IF($H3890="","",$H3890-WEEKDAY($H3890,2)+1)</f>
        <v/>
      </c>
      <c r="J3890" s="4" t="str">
        <f aca="false">IF($I3890="","",$I3890+6)</f>
        <v/>
      </c>
      <c r="K3890" s="6" t="str">
        <f aca="false">IF($H3890="","",DATE(YEAR($H3890),MONTH($H3890),1))</f>
        <v/>
      </c>
      <c r="L3890" s="0" t="str">
        <f aca="false">IF($A3890="","",INDEX(CARTAO_COMPRAS!$K:$K,INT((ROW()-2)/20)+2))</f>
        <v/>
      </c>
      <c r="M3890" s="0" t="str">
        <f aca="false">IF($A3890="","","Compra no cartão")</f>
        <v/>
      </c>
    </row>
    <row r="3891" customFormat="false" ht="13.5" hidden="false" customHeight="false" outlineLevel="0" collapsed="false">
      <c r="A3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1" s="0" t="str">
        <f aca="false">IF($A3891="","",INDEX(CARTAO_COMPRAS!$C:$C,INT((ROW()-2)/20)+2))</f>
        <v/>
      </c>
      <c r="C3891" s="0" t="str">
        <f aca="false">IF($A3891="","",INDEX(CARTAO_COMPRAS!$D:$D,INT((ROW()-2)/20)+2))</f>
        <v/>
      </c>
      <c r="D3891" s="0" t="str">
        <f aca="false">IF($A3891="","",INDEX(CARTAO_COMPRAS!$E:$E,INT((ROW()-2)/20)+2))</f>
        <v/>
      </c>
      <c r="E3891" s="0" t="str">
        <f aca="false">IF($A3891="","",INDEX(CARTAO_COMPRAS!$H:$H,INT((ROW()-2)/20)+2)+MOD(ROW()-2,20))</f>
        <v/>
      </c>
      <c r="F3891" s="0" t="str">
        <f aca="false">IF($A3891="","",INDEX(CARTAO_COMPRAS!$G:$G,INT((ROW()-2)/20)+2))</f>
        <v/>
      </c>
      <c r="G3891" s="5" t="str">
        <f aca="false">IF($A3891="","",INDEX(CARTAO_COMPRAS!$I:$I,INT((ROW()-2)/20)+2))</f>
        <v/>
      </c>
      <c r="H3891" s="4" t="str">
        <f aca="false">IF($A3891="","",EDATE(INDEX(CARTAO_COMPRAS!$J:$J,INT((ROW()-2)/20)+2),MOD(ROW()-2,20)))</f>
        <v/>
      </c>
      <c r="I3891" s="4" t="str">
        <f aca="false">IF($H3891="","",$H3891-WEEKDAY($H3891,2)+1)</f>
        <v/>
      </c>
      <c r="J3891" s="4" t="str">
        <f aca="false">IF($I3891="","",$I3891+6)</f>
        <v/>
      </c>
      <c r="K3891" s="6" t="str">
        <f aca="false">IF($H3891="","",DATE(YEAR($H3891),MONTH($H3891),1))</f>
        <v/>
      </c>
      <c r="L3891" s="0" t="str">
        <f aca="false">IF($A3891="","",INDEX(CARTAO_COMPRAS!$K:$K,INT((ROW()-2)/20)+2))</f>
        <v/>
      </c>
      <c r="M3891" s="0" t="str">
        <f aca="false">IF($A3891="","","Compra no cartão")</f>
        <v/>
      </c>
    </row>
    <row r="3892" customFormat="false" ht="13.5" hidden="false" customHeight="false" outlineLevel="0" collapsed="false">
      <c r="A3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2" s="0" t="str">
        <f aca="false">IF($A3892="","",INDEX(CARTAO_COMPRAS!$C:$C,INT((ROW()-2)/20)+2))</f>
        <v/>
      </c>
      <c r="C3892" s="0" t="str">
        <f aca="false">IF($A3892="","",INDEX(CARTAO_COMPRAS!$D:$D,INT((ROW()-2)/20)+2))</f>
        <v/>
      </c>
      <c r="D3892" s="0" t="str">
        <f aca="false">IF($A3892="","",INDEX(CARTAO_COMPRAS!$E:$E,INT((ROW()-2)/20)+2))</f>
        <v/>
      </c>
      <c r="E3892" s="0" t="str">
        <f aca="false">IF($A3892="","",INDEX(CARTAO_COMPRAS!$H:$H,INT((ROW()-2)/20)+2)+MOD(ROW()-2,20))</f>
        <v/>
      </c>
      <c r="F3892" s="0" t="str">
        <f aca="false">IF($A3892="","",INDEX(CARTAO_COMPRAS!$G:$G,INT((ROW()-2)/20)+2))</f>
        <v/>
      </c>
      <c r="G3892" s="5" t="str">
        <f aca="false">IF($A3892="","",INDEX(CARTAO_COMPRAS!$I:$I,INT((ROW()-2)/20)+2))</f>
        <v/>
      </c>
      <c r="H3892" s="4" t="str">
        <f aca="false">IF($A3892="","",EDATE(INDEX(CARTAO_COMPRAS!$J:$J,INT((ROW()-2)/20)+2),MOD(ROW()-2,20)))</f>
        <v/>
      </c>
      <c r="I3892" s="4" t="str">
        <f aca="false">IF($H3892="","",$H3892-WEEKDAY($H3892,2)+1)</f>
        <v/>
      </c>
      <c r="J3892" s="4" t="str">
        <f aca="false">IF($I3892="","",$I3892+6)</f>
        <v/>
      </c>
      <c r="K3892" s="6" t="str">
        <f aca="false">IF($H3892="","",DATE(YEAR($H3892),MONTH($H3892),1))</f>
        <v/>
      </c>
      <c r="L3892" s="0" t="str">
        <f aca="false">IF($A3892="","",INDEX(CARTAO_COMPRAS!$K:$K,INT((ROW()-2)/20)+2))</f>
        <v/>
      </c>
      <c r="M3892" s="0" t="str">
        <f aca="false">IF($A3892="","","Compra no cartão")</f>
        <v/>
      </c>
    </row>
    <row r="3893" customFormat="false" ht="13.5" hidden="false" customHeight="false" outlineLevel="0" collapsed="false">
      <c r="A3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3" s="0" t="str">
        <f aca="false">IF($A3893="","",INDEX(CARTAO_COMPRAS!$C:$C,INT((ROW()-2)/20)+2))</f>
        <v/>
      </c>
      <c r="C3893" s="0" t="str">
        <f aca="false">IF($A3893="","",INDEX(CARTAO_COMPRAS!$D:$D,INT((ROW()-2)/20)+2))</f>
        <v/>
      </c>
      <c r="D3893" s="0" t="str">
        <f aca="false">IF($A3893="","",INDEX(CARTAO_COMPRAS!$E:$E,INT((ROW()-2)/20)+2))</f>
        <v/>
      </c>
      <c r="E3893" s="0" t="str">
        <f aca="false">IF($A3893="","",INDEX(CARTAO_COMPRAS!$H:$H,INT((ROW()-2)/20)+2)+MOD(ROW()-2,20))</f>
        <v/>
      </c>
      <c r="F3893" s="0" t="str">
        <f aca="false">IF($A3893="","",INDEX(CARTAO_COMPRAS!$G:$G,INT((ROW()-2)/20)+2))</f>
        <v/>
      </c>
      <c r="G3893" s="5" t="str">
        <f aca="false">IF($A3893="","",INDEX(CARTAO_COMPRAS!$I:$I,INT((ROW()-2)/20)+2))</f>
        <v/>
      </c>
      <c r="H3893" s="4" t="str">
        <f aca="false">IF($A3893="","",EDATE(INDEX(CARTAO_COMPRAS!$J:$J,INT((ROW()-2)/20)+2),MOD(ROW()-2,20)))</f>
        <v/>
      </c>
      <c r="I3893" s="4" t="str">
        <f aca="false">IF($H3893="","",$H3893-WEEKDAY($H3893,2)+1)</f>
        <v/>
      </c>
      <c r="J3893" s="4" t="str">
        <f aca="false">IF($I3893="","",$I3893+6)</f>
        <v/>
      </c>
      <c r="K3893" s="6" t="str">
        <f aca="false">IF($H3893="","",DATE(YEAR($H3893),MONTH($H3893),1))</f>
        <v/>
      </c>
      <c r="L3893" s="0" t="str">
        <f aca="false">IF($A3893="","",INDEX(CARTAO_COMPRAS!$K:$K,INT((ROW()-2)/20)+2))</f>
        <v/>
      </c>
      <c r="M3893" s="0" t="str">
        <f aca="false">IF($A3893="","","Compra no cartão")</f>
        <v/>
      </c>
    </row>
    <row r="3894" customFormat="false" ht="13.5" hidden="false" customHeight="false" outlineLevel="0" collapsed="false">
      <c r="A3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4" s="0" t="str">
        <f aca="false">IF($A3894="","",INDEX(CARTAO_COMPRAS!$C:$C,INT((ROW()-2)/20)+2))</f>
        <v/>
      </c>
      <c r="C3894" s="0" t="str">
        <f aca="false">IF($A3894="","",INDEX(CARTAO_COMPRAS!$D:$D,INT((ROW()-2)/20)+2))</f>
        <v/>
      </c>
      <c r="D3894" s="0" t="str">
        <f aca="false">IF($A3894="","",INDEX(CARTAO_COMPRAS!$E:$E,INT((ROW()-2)/20)+2))</f>
        <v/>
      </c>
      <c r="E3894" s="0" t="str">
        <f aca="false">IF($A3894="","",INDEX(CARTAO_COMPRAS!$H:$H,INT((ROW()-2)/20)+2)+MOD(ROW()-2,20))</f>
        <v/>
      </c>
      <c r="F3894" s="0" t="str">
        <f aca="false">IF($A3894="","",INDEX(CARTAO_COMPRAS!$G:$G,INT((ROW()-2)/20)+2))</f>
        <v/>
      </c>
      <c r="G3894" s="5" t="str">
        <f aca="false">IF($A3894="","",INDEX(CARTAO_COMPRAS!$I:$I,INT((ROW()-2)/20)+2))</f>
        <v/>
      </c>
      <c r="H3894" s="4" t="str">
        <f aca="false">IF($A3894="","",EDATE(INDEX(CARTAO_COMPRAS!$J:$J,INT((ROW()-2)/20)+2),MOD(ROW()-2,20)))</f>
        <v/>
      </c>
      <c r="I3894" s="4" t="str">
        <f aca="false">IF($H3894="","",$H3894-WEEKDAY($H3894,2)+1)</f>
        <v/>
      </c>
      <c r="J3894" s="4" t="str">
        <f aca="false">IF($I3894="","",$I3894+6)</f>
        <v/>
      </c>
      <c r="K3894" s="6" t="str">
        <f aca="false">IF($H3894="","",DATE(YEAR($H3894),MONTH($H3894),1))</f>
        <v/>
      </c>
      <c r="L3894" s="0" t="str">
        <f aca="false">IF($A3894="","",INDEX(CARTAO_COMPRAS!$K:$K,INT((ROW()-2)/20)+2))</f>
        <v/>
      </c>
      <c r="M3894" s="0" t="str">
        <f aca="false">IF($A3894="","","Compra no cartão")</f>
        <v/>
      </c>
    </row>
    <row r="3895" customFormat="false" ht="13.5" hidden="false" customHeight="false" outlineLevel="0" collapsed="false">
      <c r="A3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5" s="0" t="str">
        <f aca="false">IF($A3895="","",INDEX(CARTAO_COMPRAS!$C:$C,INT((ROW()-2)/20)+2))</f>
        <v/>
      </c>
      <c r="C3895" s="0" t="str">
        <f aca="false">IF($A3895="","",INDEX(CARTAO_COMPRAS!$D:$D,INT((ROW()-2)/20)+2))</f>
        <v/>
      </c>
      <c r="D3895" s="0" t="str">
        <f aca="false">IF($A3895="","",INDEX(CARTAO_COMPRAS!$E:$E,INT((ROW()-2)/20)+2))</f>
        <v/>
      </c>
      <c r="E3895" s="0" t="str">
        <f aca="false">IF($A3895="","",INDEX(CARTAO_COMPRAS!$H:$H,INT((ROW()-2)/20)+2)+MOD(ROW()-2,20))</f>
        <v/>
      </c>
      <c r="F3895" s="0" t="str">
        <f aca="false">IF($A3895="","",INDEX(CARTAO_COMPRAS!$G:$G,INT((ROW()-2)/20)+2))</f>
        <v/>
      </c>
      <c r="G3895" s="5" t="str">
        <f aca="false">IF($A3895="","",INDEX(CARTAO_COMPRAS!$I:$I,INT((ROW()-2)/20)+2))</f>
        <v/>
      </c>
      <c r="H3895" s="4" t="str">
        <f aca="false">IF($A3895="","",EDATE(INDEX(CARTAO_COMPRAS!$J:$J,INT((ROW()-2)/20)+2),MOD(ROW()-2,20)))</f>
        <v/>
      </c>
      <c r="I3895" s="4" t="str">
        <f aca="false">IF($H3895="","",$H3895-WEEKDAY($H3895,2)+1)</f>
        <v/>
      </c>
      <c r="J3895" s="4" t="str">
        <f aca="false">IF($I3895="","",$I3895+6)</f>
        <v/>
      </c>
      <c r="K3895" s="6" t="str">
        <f aca="false">IF($H3895="","",DATE(YEAR($H3895),MONTH($H3895),1))</f>
        <v/>
      </c>
      <c r="L3895" s="0" t="str">
        <f aca="false">IF($A3895="","",INDEX(CARTAO_COMPRAS!$K:$K,INT((ROW()-2)/20)+2))</f>
        <v/>
      </c>
      <c r="M3895" s="0" t="str">
        <f aca="false">IF($A3895="","","Compra no cartão")</f>
        <v/>
      </c>
    </row>
    <row r="3896" customFormat="false" ht="13.5" hidden="false" customHeight="false" outlineLevel="0" collapsed="false">
      <c r="A3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6" s="0" t="str">
        <f aca="false">IF($A3896="","",INDEX(CARTAO_COMPRAS!$C:$C,INT((ROW()-2)/20)+2))</f>
        <v/>
      </c>
      <c r="C3896" s="0" t="str">
        <f aca="false">IF($A3896="","",INDEX(CARTAO_COMPRAS!$D:$D,INT((ROW()-2)/20)+2))</f>
        <v/>
      </c>
      <c r="D3896" s="0" t="str">
        <f aca="false">IF($A3896="","",INDEX(CARTAO_COMPRAS!$E:$E,INT((ROW()-2)/20)+2))</f>
        <v/>
      </c>
      <c r="E3896" s="0" t="str">
        <f aca="false">IF($A3896="","",INDEX(CARTAO_COMPRAS!$H:$H,INT((ROW()-2)/20)+2)+MOD(ROW()-2,20))</f>
        <v/>
      </c>
      <c r="F3896" s="0" t="str">
        <f aca="false">IF($A3896="","",INDEX(CARTAO_COMPRAS!$G:$G,INT((ROW()-2)/20)+2))</f>
        <v/>
      </c>
      <c r="G3896" s="5" t="str">
        <f aca="false">IF($A3896="","",INDEX(CARTAO_COMPRAS!$I:$I,INT((ROW()-2)/20)+2))</f>
        <v/>
      </c>
      <c r="H3896" s="4" t="str">
        <f aca="false">IF($A3896="","",EDATE(INDEX(CARTAO_COMPRAS!$J:$J,INT((ROW()-2)/20)+2),MOD(ROW()-2,20)))</f>
        <v/>
      </c>
      <c r="I3896" s="4" t="str">
        <f aca="false">IF($H3896="","",$H3896-WEEKDAY($H3896,2)+1)</f>
        <v/>
      </c>
      <c r="J3896" s="4" t="str">
        <f aca="false">IF($I3896="","",$I3896+6)</f>
        <v/>
      </c>
      <c r="K3896" s="6" t="str">
        <f aca="false">IF($H3896="","",DATE(YEAR($H3896),MONTH($H3896),1))</f>
        <v/>
      </c>
      <c r="L3896" s="0" t="str">
        <f aca="false">IF($A3896="","",INDEX(CARTAO_COMPRAS!$K:$K,INT((ROW()-2)/20)+2))</f>
        <v/>
      </c>
      <c r="M3896" s="0" t="str">
        <f aca="false">IF($A3896="","","Compra no cartão")</f>
        <v/>
      </c>
    </row>
    <row r="3897" customFormat="false" ht="13.5" hidden="false" customHeight="false" outlineLevel="0" collapsed="false">
      <c r="A3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7" s="0" t="str">
        <f aca="false">IF($A3897="","",INDEX(CARTAO_COMPRAS!$C:$C,INT((ROW()-2)/20)+2))</f>
        <v/>
      </c>
      <c r="C3897" s="0" t="str">
        <f aca="false">IF($A3897="","",INDEX(CARTAO_COMPRAS!$D:$D,INT((ROW()-2)/20)+2))</f>
        <v/>
      </c>
      <c r="D3897" s="0" t="str">
        <f aca="false">IF($A3897="","",INDEX(CARTAO_COMPRAS!$E:$E,INT((ROW()-2)/20)+2))</f>
        <v/>
      </c>
      <c r="E3897" s="0" t="str">
        <f aca="false">IF($A3897="","",INDEX(CARTAO_COMPRAS!$H:$H,INT((ROW()-2)/20)+2)+MOD(ROW()-2,20))</f>
        <v/>
      </c>
      <c r="F3897" s="0" t="str">
        <f aca="false">IF($A3897="","",INDEX(CARTAO_COMPRAS!$G:$G,INT((ROW()-2)/20)+2))</f>
        <v/>
      </c>
      <c r="G3897" s="5" t="str">
        <f aca="false">IF($A3897="","",INDEX(CARTAO_COMPRAS!$I:$I,INT((ROW()-2)/20)+2))</f>
        <v/>
      </c>
      <c r="H3897" s="4" t="str">
        <f aca="false">IF($A3897="","",EDATE(INDEX(CARTAO_COMPRAS!$J:$J,INT((ROW()-2)/20)+2),MOD(ROW()-2,20)))</f>
        <v/>
      </c>
      <c r="I3897" s="4" t="str">
        <f aca="false">IF($H3897="","",$H3897-WEEKDAY($H3897,2)+1)</f>
        <v/>
      </c>
      <c r="J3897" s="4" t="str">
        <f aca="false">IF($I3897="","",$I3897+6)</f>
        <v/>
      </c>
      <c r="K3897" s="6" t="str">
        <f aca="false">IF($H3897="","",DATE(YEAR($H3897),MONTH($H3897),1))</f>
        <v/>
      </c>
      <c r="L3897" s="0" t="str">
        <f aca="false">IF($A3897="","",INDEX(CARTAO_COMPRAS!$K:$K,INT((ROW()-2)/20)+2))</f>
        <v/>
      </c>
      <c r="M3897" s="0" t="str">
        <f aca="false">IF($A3897="","","Compra no cartão")</f>
        <v/>
      </c>
    </row>
    <row r="3898" customFormat="false" ht="13.5" hidden="false" customHeight="false" outlineLevel="0" collapsed="false">
      <c r="A3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8" s="0" t="str">
        <f aca="false">IF($A3898="","",INDEX(CARTAO_COMPRAS!$C:$C,INT((ROW()-2)/20)+2))</f>
        <v/>
      </c>
      <c r="C3898" s="0" t="str">
        <f aca="false">IF($A3898="","",INDEX(CARTAO_COMPRAS!$D:$D,INT((ROW()-2)/20)+2))</f>
        <v/>
      </c>
      <c r="D3898" s="0" t="str">
        <f aca="false">IF($A3898="","",INDEX(CARTAO_COMPRAS!$E:$E,INT((ROW()-2)/20)+2))</f>
        <v/>
      </c>
      <c r="E3898" s="0" t="str">
        <f aca="false">IF($A3898="","",INDEX(CARTAO_COMPRAS!$H:$H,INT((ROW()-2)/20)+2)+MOD(ROW()-2,20))</f>
        <v/>
      </c>
      <c r="F3898" s="0" t="str">
        <f aca="false">IF($A3898="","",INDEX(CARTAO_COMPRAS!$G:$G,INT((ROW()-2)/20)+2))</f>
        <v/>
      </c>
      <c r="G3898" s="5" t="str">
        <f aca="false">IF($A3898="","",INDEX(CARTAO_COMPRAS!$I:$I,INT((ROW()-2)/20)+2))</f>
        <v/>
      </c>
      <c r="H3898" s="4" t="str">
        <f aca="false">IF($A3898="","",EDATE(INDEX(CARTAO_COMPRAS!$J:$J,INT((ROW()-2)/20)+2),MOD(ROW()-2,20)))</f>
        <v/>
      </c>
      <c r="I3898" s="4" t="str">
        <f aca="false">IF($H3898="","",$H3898-WEEKDAY($H3898,2)+1)</f>
        <v/>
      </c>
      <c r="J3898" s="4" t="str">
        <f aca="false">IF($I3898="","",$I3898+6)</f>
        <v/>
      </c>
      <c r="K3898" s="6" t="str">
        <f aca="false">IF($H3898="","",DATE(YEAR($H3898),MONTH($H3898),1))</f>
        <v/>
      </c>
      <c r="L3898" s="0" t="str">
        <f aca="false">IF($A3898="","",INDEX(CARTAO_COMPRAS!$K:$K,INT((ROW()-2)/20)+2))</f>
        <v/>
      </c>
      <c r="M3898" s="0" t="str">
        <f aca="false">IF($A3898="","","Compra no cartão")</f>
        <v/>
      </c>
    </row>
    <row r="3899" customFormat="false" ht="13.5" hidden="false" customHeight="false" outlineLevel="0" collapsed="false">
      <c r="A3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899" s="0" t="str">
        <f aca="false">IF($A3899="","",INDEX(CARTAO_COMPRAS!$C:$C,INT((ROW()-2)/20)+2))</f>
        <v/>
      </c>
      <c r="C3899" s="0" t="str">
        <f aca="false">IF($A3899="","",INDEX(CARTAO_COMPRAS!$D:$D,INT((ROW()-2)/20)+2))</f>
        <v/>
      </c>
      <c r="D3899" s="0" t="str">
        <f aca="false">IF($A3899="","",INDEX(CARTAO_COMPRAS!$E:$E,INT((ROW()-2)/20)+2))</f>
        <v/>
      </c>
      <c r="E3899" s="0" t="str">
        <f aca="false">IF($A3899="","",INDEX(CARTAO_COMPRAS!$H:$H,INT((ROW()-2)/20)+2)+MOD(ROW()-2,20))</f>
        <v/>
      </c>
      <c r="F3899" s="0" t="str">
        <f aca="false">IF($A3899="","",INDEX(CARTAO_COMPRAS!$G:$G,INT((ROW()-2)/20)+2))</f>
        <v/>
      </c>
      <c r="G3899" s="5" t="str">
        <f aca="false">IF($A3899="","",INDEX(CARTAO_COMPRAS!$I:$I,INT((ROW()-2)/20)+2))</f>
        <v/>
      </c>
      <c r="H3899" s="4" t="str">
        <f aca="false">IF($A3899="","",EDATE(INDEX(CARTAO_COMPRAS!$J:$J,INT((ROW()-2)/20)+2),MOD(ROW()-2,20)))</f>
        <v/>
      </c>
      <c r="I3899" s="4" t="str">
        <f aca="false">IF($H3899="","",$H3899-WEEKDAY($H3899,2)+1)</f>
        <v/>
      </c>
      <c r="J3899" s="4" t="str">
        <f aca="false">IF($I3899="","",$I3899+6)</f>
        <v/>
      </c>
      <c r="K3899" s="6" t="str">
        <f aca="false">IF($H3899="","",DATE(YEAR($H3899),MONTH($H3899),1))</f>
        <v/>
      </c>
      <c r="L3899" s="0" t="str">
        <f aca="false">IF($A3899="","",INDEX(CARTAO_COMPRAS!$K:$K,INT((ROW()-2)/20)+2))</f>
        <v/>
      </c>
      <c r="M3899" s="0" t="str">
        <f aca="false">IF($A3899="","","Compra no cartão")</f>
        <v/>
      </c>
    </row>
    <row r="3900" customFormat="false" ht="13.5" hidden="false" customHeight="false" outlineLevel="0" collapsed="false">
      <c r="A3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0" s="0" t="str">
        <f aca="false">IF($A3900="","",INDEX(CARTAO_COMPRAS!$C:$C,INT((ROW()-2)/20)+2))</f>
        <v/>
      </c>
      <c r="C3900" s="0" t="str">
        <f aca="false">IF($A3900="","",INDEX(CARTAO_COMPRAS!$D:$D,INT((ROW()-2)/20)+2))</f>
        <v/>
      </c>
      <c r="D3900" s="0" t="str">
        <f aca="false">IF($A3900="","",INDEX(CARTAO_COMPRAS!$E:$E,INT((ROW()-2)/20)+2))</f>
        <v/>
      </c>
      <c r="E3900" s="0" t="str">
        <f aca="false">IF($A3900="","",INDEX(CARTAO_COMPRAS!$H:$H,INT((ROW()-2)/20)+2)+MOD(ROW()-2,20))</f>
        <v/>
      </c>
      <c r="F3900" s="0" t="str">
        <f aca="false">IF($A3900="","",INDEX(CARTAO_COMPRAS!$G:$G,INT((ROW()-2)/20)+2))</f>
        <v/>
      </c>
      <c r="G3900" s="5" t="str">
        <f aca="false">IF($A3900="","",INDEX(CARTAO_COMPRAS!$I:$I,INT((ROW()-2)/20)+2))</f>
        <v/>
      </c>
      <c r="H3900" s="4" t="str">
        <f aca="false">IF($A3900="","",EDATE(INDEX(CARTAO_COMPRAS!$J:$J,INT((ROW()-2)/20)+2),MOD(ROW()-2,20)))</f>
        <v/>
      </c>
      <c r="I3900" s="4" t="str">
        <f aca="false">IF($H3900="","",$H3900-WEEKDAY($H3900,2)+1)</f>
        <v/>
      </c>
      <c r="J3900" s="4" t="str">
        <f aca="false">IF($I3900="","",$I3900+6)</f>
        <v/>
      </c>
      <c r="K3900" s="6" t="str">
        <f aca="false">IF($H3900="","",DATE(YEAR($H3900),MONTH($H3900),1))</f>
        <v/>
      </c>
      <c r="L3900" s="0" t="str">
        <f aca="false">IF($A3900="","",INDEX(CARTAO_COMPRAS!$K:$K,INT((ROW()-2)/20)+2))</f>
        <v/>
      </c>
      <c r="M3900" s="0" t="str">
        <f aca="false">IF($A3900="","","Compra no cartão")</f>
        <v/>
      </c>
    </row>
    <row r="3901" customFormat="false" ht="13.5" hidden="false" customHeight="false" outlineLevel="0" collapsed="false">
      <c r="A3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1" s="0" t="str">
        <f aca="false">IF($A3901="","",INDEX(CARTAO_COMPRAS!$C:$C,INT((ROW()-2)/20)+2))</f>
        <v/>
      </c>
      <c r="C3901" s="0" t="str">
        <f aca="false">IF($A3901="","",INDEX(CARTAO_COMPRAS!$D:$D,INT((ROW()-2)/20)+2))</f>
        <v/>
      </c>
      <c r="D3901" s="0" t="str">
        <f aca="false">IF($A3901="","",INDEX(CARTAO_COMPRAS!$E:$E,INT((ROW()-2)/20)+2))</f>
        <v/>
      </c>
      <c r="E3901" s="0" t="str">
        <f aca="false">IF($A3901="","",INDEX(CARTAO_COMPRAS!$H:$H,INT((ROW()-2)/20)+2)+MOD(ROW()-2,20))</f>
        <v/>
      </c>
      <c r="F3901" s="0" t="str">
        <f aca="false">IF($A3901="","",INDEX(CARTAO_COMPRAS!$G:$G,INT((ROW()-2)/20)+2))</f>
        <v/>
      </c>
      <c r="G3901" s="5" t="str">
        <f aca="false">IF($A3901="","",INDEX(CARTAO_COMPRAS!$I:$I,INT((ROW()-2)/20)+2))</f>
        <v/>
      </c>
      <c r="H3901" s="4" t="str">
        <f aca="false">IF($A3901="","",EDATE(INDEX(CARTAO_COMPRAS!$J:$J,INT((ROW()-2)/20)+2),MOD(ROW()-2,20)))</f>
        <v/>
      </c>
      <c r="I3901" s="4" t="str">
        <f aca="false">IF($H3901="","",$H3901-WEEKDAY($H3901,2)+1)</f>
        <v/>
      </c>
      <c r="J3901" s="4" t="str">
        <f aca="false">IF($I3901="","",$I3901+6)</f>
        <v/>
      </c>
      <c r="K3901" s="6" t="str">
        <f aca="false">IF($H3901="","",DATE(YEAR($H3901),MONTH($H3901),1))</f>
        <v/>
      </c>
      <c r="L3901" s="0" t="str">
        <f aca="false">IF($A3901="","",INDEX(CARTAO_COMPRAS!$K:$K,INT((ROW()-2)/20)+2))</f>
        <v/>
      </c>
      <c r="M3901" s="0" t="str">
        <f aca="false">IF($A3901="","","Compra no cartão")</f>
        <v/>
      </c>
    </row>
    <row r="3902" customFormat="false" ht="13.5" hidden="false" customHeight="false" outlineLevel="0" collapsed="false">
      <c r="A39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2" s="0" t="str">
        <f aca="false">IF($A3902="","",INDEX(CARTAO_COMPRAS!$C:$C,INT((ROW()-2)/20)+2))</f>
        <v/>
      </c>
      <c r="C3902" s="0" t="str">
        <f aca="false">IF($A3902="","",INDEX(CARTAO_COMPRAS!$D:$D,INT((ROW()-2)/20)+2))</f>
        <v/>
      </c>
      <c r="D3902" s="0" t="str">
        <f aca="false">IF($A3902="","",INDEX(CARTAO_COMPRAS!$E:$E,INT((ROW()-2)/20)+2))</f>
        <v/>
      </c>
      <c r="E3902" s="0" t="str">
        <f aca="false">IF($A3902="","",INDEX(CARTAO_COMPRAS!$H:$H,INT((ROW()-2)/20)+2)+MOD(ROW()-2,20))</f>
        <v/>
      </c>
      <c r="F3902" s="0" t="str">
        <f aca="false">IF($A3902="","",INDEX(CARTAO_COMPRAS!$G:$G,INT((ROW()-2)/20)+2))</f>
        <v/>
      </c>
      <c r="G3902" s="5" t="str">
        <f aca="false">IF($A3902="","",INDEX(CARTAO_COMPRAS!$I:$I,INT((ROW()-2)/20)+2))</f>
        <v/>
      </c>
      <c r="H3902" s="4" t="str">
        <f aca="false">IF($A3902="","",EDATE(INDEX(CARTAO_COMPRAS!$J:$J,INT((ROW()-2)/20)+2),MOD(ROW()-2,20)))</f>
        <v/>
      </c>
      <c r="I3902" s="4" t="str">
        <f aca="false">IF($H3902="","",$H3902-WEEKDAY($H3902,2)+1)</f>
        <v/>
      </c>
      <c r="J3902" s="4" t="str">
        <f aca="false">IF($I3902="","",$I3902+6)</f>
        <v/>
      </c>
      <c r="K3902" s="6" t="str">
        <f aca="false">IF($H3902="","",DATE(YEAR($H3902),MONTH($H3902),1))</f>
        <v/>
      </c>
      <c r="L3902" s="0" t="str">
        <f aca="false">IF($A3902="","",INDEX(CARTAO_COMPRAS!$K:$K,INT((ROW()-2)/20)+2))</f>
        <v/>
      </c>
      <c r="M3902" s="0" t="str">
        <f aca="false">IF($A3902="","","Compra no cartão")</f>
        <v/>
      </c>
    </row>
    <row r="3903" customFormat="false" ht="13.5" hidden="false" customHeight="false" outlineLevel="0" collapsed="false">
      <c r="A3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3" s="0" t="str">
        <f aca="false">IF($A3903="","",INDEX(CARTAO_COMPRAS!$C:$C,INT((ROW()-2)/20)+2))</f>
        <v/>
      </c>
      <c r="C3903" s="0" t="str">
        <f aca="false">IF($A3903="","",INDEX(CARTAO_COMPRAS!$D:$D,INT((ROW()-2)/20)+2))</f>
        <v/>
      </c>
      <c r="D3903" s="0" t="str">
        <f aca="false">IF($A3903="","",INDEX(CARTAO_COMPRAS!$E:$E,INT((ROW()-2)/20)+2))</f>
        <v/>
      </c>
      <c r="E3903" s="0" t="str">
        <f aca="false">IF($A3903="","",INDEX(CARTAO_COMPRAS!$H:$H,INT((ROW()-2)/20)+2)+MOD(ROW()-2,20))</f>
        <v/>
      </c>
      <c r="F3903" s="0" t="str">
        <f aca="false">IF($A3903="","",INDEX(CARTAO_COMPRAS!$G:$G,INT((ROW()-2)/20)+2))</f>
        <v/>
      </c>
      <c r="G3903" s="5" t="str">
        <f aca="false">IF($A3903="","",INDEX(CARTAO_COMPRAS!$I:$I,INT((ROW()-2)/20)+2))</f>
        <v/>
      </c>
      <c r="H3903" s="4" t="str">
        <f aca="false">IF($A3903="","",EDATE(INDEX(CARTAO_COMPRAS!$J:$J,INT((ROW()-2)/20)+2),MOD(ROW()-2,20)))</f>
        <v/>
      </c>
      <c r="I3903" s="4" t="str">
        <f aca="false">IF($H3903="","",$H3903-WEEKDAY($H3903,2)+1)</f>
        <v/>
      </c>
      <c r="J3903" s="4" t="str">
        <f aca="false">IF($I3903="","",$I3903+6)</f>
        <v/>
      </c>
      <c r="K3903" s="6" t="str">
        <f aca="false">IF($H3903="","",DATE(YEAR($H3903),MONTH($H3903),1))</f>
        <v/>
      </c>
      <c r="L3903" s="0" t="str">
        <f aca="false">IF($A3903="","",INDEX(CARTAO_COMPRAS!$K:$K,INT((ROW()-2)/20)+2))</f>
        <v/>
      </c>
      <c r="M3903" s="0" t="str">
        <f aca="false">IF($A3903="","","Compra no cartão")</f>
        <v/>
      </c>
    </row>
    <row r="3904" customFormat="false" ht="13.5" hidden="false" customHeight="false" outlineLevel="0" collapsed="false">
      <c r="A3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4" s="0" t="str">
        <f aca="false">IF($A3904="","",INDEX(CARTAO_COMPRAS!$C:$C,INT((ROW()-2)/20)+2))</f>
        <v/>
      </c>
      <c r="C3904" s="0" t="str">
        <f aca="false">IF($A3904="","",INDEX(CARTAO_COMPRAS!$D:$D,INT((ROW()-2)/20)+2))</f>
        <v/>
      </c>
      <c r="D3904" s="0" t="str">
        <f aca="false">IF($A3904="","",INDEX(CARTAO_COMPRAS!$E:$E,INT((ROW()-2)/20)+2))</f>
        <v/>
      </c>
      <c r="E3904" s="0" t="str">
        <f aca="false">IF($A3904="","",INDEX(CARTAO_COMPRAS!$H:$H,INT((ROW()-2)/20)+2)+MOD(ROW()-2,20))</f>
        <v/>
      </c>
      <c r="F3904" s="0" t="str">
        <f aca="false">IF($A3904="","",INDEX(CARTAO_COMPRAS!$G:$G,INT((ROW()-2)/20)+2))</f>
        <v/>
      </c>
      <c r="G3904" s="5" t="str">
        <f aca="false">IF($A3904="","",INDEX(CARTAO_COMPRAS!$I:$I,INT((ROW()-2)/20)+2))</f>
        <v/>
      </c>
      <c r="H3904" s="4" t="str">
        <f aca="false">IF($A3904="","",EDATE(INDEX(CARTAO_COMPRAS!$J:$J,INT((ROW()-2)/20)+2),MOD(ROW()-2,20)))</f>
        <v/>
      </c>
      <c r="I3904" s="4" t="str">
        <f aca="false">IF($H3904="","",$H3904-WEEKDAY($H3904,2)+1)</f>
        <v/>
      </c>
      <c r="J3904" s="4" t="str">
        <f aca="false">IF($I3904="","",$I3904+6)</f>
        <v/>
      </c>
      <c r="K3904" s="6" t="str">
        <f aca="false">IF($H3904="","",DATE(YEAR($H3904),MONTH($H3904),1))</f>
        <v/>
      </c>
      <c r="L3904" s="0" t="str">
        <f aca="false">IF($A3904="","",INDEX(CARTAO_COMPRAS!$K:$K,INT((ROW()-2)/20)+2))</f>
        <v/>
      </c>
      <c r="M3904" s="0" t="str">
        <f aca="false">IF($A3904="","","Compra no cartão")</f>
        <v/>
      </c>
    </row>
    <row r="3905" customFormat="false" ht="13.5" hidden="false" customHeight="false" outlineLevel="0" collapsed="false">
      <c r="A3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5" s="0" t="str">
        <f aca="false">IF($A3905="","",INDEX(CARTAO_COMPRAS!$C:$C,INT((ROW()-2)/20)+2))</f>
        <v/>
      </c>
      <c r="C3905" s="0" t="str">
        <f aca="false">IF($A3905="","",INDEX(CARTAO_COMPRAS!$D:$D,INT((ROW()-2)/20)+2))</f>
        <v/>
      </c>
      <c r="D3905" s="0" t="str">
        <f aca="false">IF($A3905="","",INDEX(CARTAO_COMPRAS!$E:$E,INT((ROW()-2)/20)+2))</f>
        <v/>
      </c>
      <c r="E3905" s="0" t="str">
        <f aca="false">IF($A3905="","",INDEX(CARTAO_COMPRAS!$H:$H,INT((ROW()-2)/20)+2)+MOD(ROW()-2,20))</f>
        <v/>
      </c>
      <c r="F3905" s="0" t="str">
        <f aca="false">IF($A3905="","",INDEX(CARTAO_COMPRAS!$G:$G,INT((ROW()-2)/20)+2))</f>
        <v/>
      </c>
      <c r="G3905" s="5" t="str">
        <f aca="false">IF($A3905="","",INDEX(CARTAO_COMPRAS!$I:$I,INT((ROW()-2)/20)+2))</f>
        <v/>
      </c>
      <c r="H3905" s="4" t="str">
        <f aca="false">IF($A3905="","",EDATE(INDEX(CARTAO_COMPRAS!$J:$J,INT((ROW()-2)/20)+2),MOD(ROW()-2,20)))</f>
        <v/>
      </c>
      <c r="I3905" s="4" t="str">
        <f aca="false">IF($H3905="","",$H3905-WEEKDAY($H3905,2)+1)</f>
        <v/>
      </c>
      <c r="J3905" s="4" t="str">
        <f aca="false">IF($I3905="","",$I3905+6)</f>
        <v/>
      </c>
      <c r="K3905" s="6" t="str">
        <f aca="false">IF($H3905="","",DATE(YEAR($H3905),MONTH($H3905),1))</f>
        <v/>
      </c>
      <c r="L3905" s="0" t="str">
        <f aca="false">IF($A3905="","",INDEX(CARTAO_COMPRAS!$K:$K,INT((ROW()-2)/20)+2))</f>
        <v/>
      </c>
      <c r="M3905" s="0" t="str">
        <f aca="false">IF($A3905="","","Compra no cartão")</f>
        <v/>
      </c>
    </row>
    <row r="3906" customFormat="false" ht="13.5" hidden="false" customHeight="false" outlineLevel="0" collapsed="false">
      <c r="A3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6" s="0" t="str">
        <f aca="false">IF($A3906="","",INDEX(CARTAO_COMPRAS!$C:$C,INT((ROW()-2)/20)+2))</f>
        <v/>
      </c>
      <c r="C3906" s="0" t="str">
        <f aca="false">IF($A3906="","",INDEX(CARTAO_COMPRAS!$D:$D,INT((ROW()-2)/20)+2))</f>
        <v/>
      </c>
      <c r="D3906" s="0" t="str">
        <f aca="false">IF($A3906="","",INDEX(CARTAO_COMPRAS!$E:$E,INT((ROW()-2)/20)+2))</f>
        <v/>
      </c>
      <c r="E3906" s="0" t="str">
        <f aca="false">IF($A3906="","",INDEX(CARTAO_COMPRAS!$H:$H,INT((ROW()-2)/20)+2)+MOD(ROW()-2,20))</f>
        <v/>
      </c>
      <c r="F3906" s="0" t="str">
        <f aca="false">IF($A3906="","",INDEX(CARTAO_COMPRAS!$G:$G,INT((ROW()-2)/20)+2))</f>
        <v/>
      </c>
      <c r="G3906" s="5" t="str">
        <f aca="false">IF($A3906="","",INDEX(CARTAO_COMPRAS!$I:$I,INT((ROW()-2)/20)+2))</f>
        <v/>
      </c>
      <c r="H3906" s="4" t="str">
        <f aca="false">IF($A3906="","",EDATE(INDEX(CARTAO_COMPRAS!$J:$J,INT((ROW()-2)/20)+2),MOD(ROW()-2,20)))</f>
        <v/>
      </c>
      <c r="I3906" s="4" t="str">
        <f aca="false">IF($H3906="","",$H3906-WEEKDAY($H3906,2)+1)</f>
        <v/>
      </c>
      <c r="J3906" s="4" t="str">
        <f aca="false">IF($I3906="","",$I3906+6)</f>
        <v/>
      </c>
      <c r="K3906" s="6" t="str">
        <f aca="false">IF($H3906="","",DATE(YEAR($H3906),MONTH($H3906),1))</f>
        <v/>
      </c>
      <c r="L3906" s="0" t="str">
        <f aca="false">IF($A3906="","",INDEX(CARTAO_COMPRAS!$K:$K,INT((ROW()-2)/20)+2))</f>
        <v/>
      </c>
      <c r="M3906" s="0" t="str">
        <f aca="false">IF($A3906="","","Compra no cartão")</f>
        <v/>
      </c>
    </row>
    <row r="3907" customFormat="false" ht="13.5" hidden="false" customHeight="false" outlineLevel="0" collapsed="false">
      <c r="A3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7" s="0" t="str">
        <f aca="false">IF($A3907="","",INDEX(CARTAO_COMPRAS!$C:$C,INT((ROW()-2)/20)+2))</f>
        <v/>
      </c>
      <c r="C3907" s="0" t="str">
        <f aca="false">IF($A3907="","",INDEX(CARTAO_COMPRAS!$D:$D,INT((ROW()-2)/20)+2))</f>
        <v/>
      </c>
      <c r="D3907" s="0" t="str">
        <f aca="false">IF($A3907="","",INDEX(CARTAO_COMPRAS!$E:$E,INT((ROW()-2)/20)+2))</f>
        <v/>
      </c>
      <c r="E3907" s="0" t="str">
        <f aca="false">IF($A3907="","",INDEX(CARTAO_COMPRAS!$H:$H,INT((ROW()-2)/20)+2)+MOD(ROW()-2,20))</f>
        <v/>
      </c>
      <c r="F3907" s="0" t="str">
        <f aca="false">IF($A3907="","",INDEX(CARTAO_COMPRAS!$G:$G,INT((ROW()-2)/20)+2))</f>
        <v/>
      </c>
      <c r="G3907" s="5" t="str">
        <f aca="false">IF($A3907="","",INDEX(CARTAO_COMPRAS!$I:$I,INT((ROW()-2)/20)+2))</f>
        <v/>
      </c>
      <c r="H3907" s="4" t="str">
        <f aca="false">IF($A3907="","",EDATE(INDEX(CARTAO_COMPRAS!$J:$J,INT((ROW()-2)/20)+2),MOD(ROW()-2,20)))</f>
        <v/>
      </c>
      <c r="I3907" s="4" t="str">
        <f aca="false">IF($H3907="","",$H3907-WEEKDAY($H3907,2)+1)</f>
        <v/>
      </c>
      <c r="J3907" s="4" t="str">
        <f aca="false">IF($I3907="","",$I3907+6)</f>
        <v/>
      </c>
      <c r="K3907" s="6" t="str">
        <f aca="false">IF($H3907="","",DATE(YEAR($H3907),MONTH($H3907),1))</f>
        <v/>
      </c>
      <c r="L3907" s="0" t="str">
        <f aca="false">IF($A3907="","",INDEX(CARTAO_COMPRAS!$K:$K,INT((ROW()-2)/20)+2))</f>
        <v/>
      </c>
      <c r="M3907" s="0" t="str">
        <f aca="false">IF($A3907="","","Compra no cartão")</f>
        <v/>
      </c>
    </row>
    <row r="3908" customFormat="false" ht="13.5" hidden="false" customHeight="false" outlineLevel="0" collapsed="false">
      <c r="A3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8" s="0" t="str">
        <f aca="false">IF($A3908="","",INDEX(CARTAO_COMPRAS!$C:$C,INT((ROW()-2)/20)+2))</f>
        <v/>
      </c>
      <c r="C3908" s="0" t="str">
        <f aca="false">IF($A3908="","",INDEX(CARTAO_COMPRAS!$D:$D,INT((ROW()-2)/20)+2))</f>
        <v/>
      </c>
      <c r="D3908" s="0" t="str">
        <f aca="false">IF($A3908="","",INDEX(CARTAO_COMPRAS!$E:$E,INT((ROW()-2)/20)+2))</f>
        <v/>
      </c>
      <c r="E3908" s="0" t="str">
        <f aca="false">IF($A3908="","",INDEX(CARTAO_COMPRAS!$H:$H,INT((ROW()-2)/20)+2)+MOD(ROW()-2,20))</f>
        <v/>
      </c>
      <c r="F3908" s="0" t="str">
        <f aca="false">IF($A3908="","",INDEX(CARTAO_COMPRAS!$G:$G,INT((ROW()-2)/20)+2))</f>
        <v/>
      </c>
      <c r="G3908" s="5" t="str">
        <f aca="false">IF($A3908="","",INDEX(CARTAO_COMPRAS!$I:$I,INT((ROW()-2)/20)+2))</f>
        <v/>
      </c>
      <c r="H3908" s="4" t="str">
        <f aca="false">IF($A3908="","",EDATE(INDEX(CARTAO_COMPRAS!$J:$J,INT((ROW()-2)/20)+2),MOD(ROW()-2,20)))</f>
        <v/>
      </c>
      <c r="I3908" s="4" t="str">
        <f aca="false">IF($H3908="","",$H3908-WEEKDAY($H3908,2)+1)</f>
        <v/>
      </c>
      <c r="J3908" s="4" t="str">
        <f aca="false">IF($I3908="","",$I3908+6)</f>
        <v/>
      </c>
      <c r="K3908" s="6" t="str">
        <f aca="false">IF($H3908="","",DATE(YEAR($H3908),MONTH($H3908),1))</f>
        <v/>
      </c>
      <c r="L3908" s="0" t="str">
        <f aca="false">IF($A3908="","",INDEX(CARTAO_COMPRAS!$K:$K,INT((ROW()-2)/20)+2))</f>
        <v/>
      </c>
      <c r="M3908" s="0" t="str">
        <f aca="false">IF($A3908="","","Compra no cartão")</f>
        <v/>
      </c>
    </row>
    <row r="3909" customFormat="false" ht="13.5" hidden="false" customHeight="false" outlineLevel="0" collapsed="false">
      <c r="A3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09" s="0" t="str">
        <f aca="false">IF($A3909="","",INDEX(CARTAO_COMPRAS!$C:$C,INT((ROW()-2)/20)+2))</f>
        <v/>
      </c>
      <c r="C3909" s="0" t="str">
        <f aca="false">IF($A3909="","",INDEX(CARTAO_COMPRAS!$D:$D,INT((ROW()-2)/20)+2))</f>
        <v/>
      </c>
      <c r="D3909" s="0" t="str">
        <f aca="false">IF($A3909="","",INDEX(CARTAO_COMPRAS!$E:$E,INT((ROW()-2)/20)+2))</f>
        <v/>
      </c>
      <c r="E3909" s="0" t="str">
        <f aca="false">IF($A3909="","",INDEX(CARTAO_COMPRAS!$H:$H,INT((ROW()-2)/20)+2)+MOD(ROW()-2,20))</f>
        <v/>
      </c>
      <c r="F3909" s="0" t="str">
        <f aca="false">IF($A3909="","",INDEX(CARTAO_COMPRAS!$G:$G,INT((ROW()-2)/20)+2))</f>
        <v/>
      </c>
      <c r="G3909" s="5" t="str">
        <f aca="false">IF($A3909="","",INDEX(CARTAO_COMPRAS!$I:$I,INT((ROW()-2)/20)+2))</f>
        <v/>
      </c>
      <c r="H3909" s="4" t="str">
        <f aca="false">IF($A3909="","",EDATE(INDEX(CARTAO_COMPRAS!$J:$J,INT((ROW()-2)/20)+2),MOD(ROW()-2,20)))</f>
        <v/>
      </c>
      <c r="I3909" s="4" t="str">
        <f aca="false">IF($H3909="","",$H3909-WEEKDAY($H3909,2)+1)</f>
        <v/>
      </c>
      <c r="J3909" s="4" t="str">
        <f aca="false">IF($I3909="","",$I3909+6)</f>
        <v/>
      </c>
      <c r="K3909" s="6" t="str">
        <f aca="false">IF($H3909="","",DATE(YEAR($H3909),MONTH($H3909),1))</f>
        <v/>
      </c>
      <c r="L3909" s="0" t="str">
        <f aca="false">IF($A3909="","",INDEX(CARTAO_COMPRAS!$K:$K,INT((ROW()-2)/20)+2))</f>
        <v/>
      </c>
      <c r="M3909" s="0" t="str">
        <f aca="false">IF($A3909="","","Compra no cartão")</f>
        <v/>
      </c>
    </row>
    <row r="3910" customFormat="false" ht="13.5" hidden="false" customHeight="false" outlineLevel="0" collapsed="false">
      <c r="A3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0" s="0" t="str">
        <f aca="false">IF($A3910="","",INDEX(CARTAO_COMPRAS!$C:$C,INT((ROW()-2)/20)+2))</f>
        <v/>
      </c>
      <c r="C3910" s="0" t="str">
        <f aca="false">IF($A3910="","",INDEX(CARTAO_COMPRAS!$D:$D,INT((ROW()-2)/20)+2))</f>
        <v/>
      </c>
      <c r="D3910" s="0" t="str">
        <f aca="false">IF($A3910="","",INDEX(CARTAO_COMPRAS!$E:$E,INT((ROW()-2)/20)+2))</f>
        <v/>
      </c>
      <c r="E3910" s="0" t="str">
        <f aca="false">IF($A3910="","",INDEX(CARTAO_COMPRAS!$H:$H,INT((ROW()-2)/20)+2)+MOD(ROW()-2,20))</f>
        <v/>
      </c>
      <c r="F3910" s="0" t="str">
        <f aca="false">IF($A3910="","",INDEX(CARTAO_COMPRAS!$G:$G,INT((ROW()-2)/20)+2))</f>
        <v/>
      </c>
      <c r="G3910" s="5" t="str">
        <f aca="false">IF($A3910="","",INDEX(CARTAO_COMPRAS!$I:$I,INT((ROW()-2)/20)+2))</f>
        <v/>
      </c>
      <c r="H3910" s="4" t="str">
        <f aca="false">IF($A3910="","",EDATE(INDEX(CARTAO_COMPRAS!$J:$J,INT((ROW()-2)/20)+2),MOD(ROW()-2,20)))</f>
        <v/>
      </c>
      <c r="I3910" s="4" t="str">
        <f aca="false">IF($H3910="","",$H3910-WEEKDAY($H3910,2)+1)</f>
        <v/>
      </c>
      <c r="J3910" s="4" t="str">
        <f aca="false">IF($I3910="","",$I3910+6)</f>
        <v/>
      </c>
      <c r="K3910" s="6" t="str">
        <f aca="false">IF($H3910="","",DATE(YEAR($H3910),MONTH($H3910),1))</f>
        <v/>
      </c>
      <c r="L3910" s="0" t="str">
        <f aca="false">IF($A3910="","",INDEX(CARTAO_COMPRAS!$K:$K,INT((ROW()-2)/20)+2))</f>
        <v/>
      </c>
      <c r="M3910" s="0" t="str">
        <f aca="false">IF($A3910="","","Compra no cartão")</f>
        <v/>
      </c>
    </row>
    <row r="3911" customFormat="false" ht="13.5" hidden="false" customHeight="false" outlineLevel="0" collapsed="false">
      <c r="A3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1" s="0" t="str">
        <f aca="false">IF($A3911="","",INDEX(CARTAO_COMPRAS!$C:$C,INT((ROW()-2)/20)+2))</f>
        <v/>
      </c>
      <c r="C3911" s="0" t="str">
        <f aca="false">IF($A3911="","",INDEX(CARTAO_COMPRAS!$D:$D,INT((ROW()-2)/20)+2))</f>
        <v/>
      </c>
      <c r="D3911" s="0" t="str">
        <f aca="false">IF($A3911="","",INDEX(CARTAO_COMPRAS!$E:$E,INT((ROW()-2)/20)+2))</f>
        <v/>
      </c>
      <c r="E3911" s="0" t="str">
        <f aca="false">IF($A3911="","",INDEX(CARTAO_COMPRAS!$H:$H,INT((ROW()-2)/20)+2)+MOD(ROW()-2,20))</f>
        <v/>
      </c>
      <c r="F3911" s="0" t="str">
        <f aca="false">IF($A3911="","",INDEX(CARTAO_COMPRAS!$G:$G,INT((ROW()-2)/20)+2))</f>
        <v/>
      </c>
      <c r="G3911" s="5" t="str">
        <f aca="false">IF($A3911="","",INDEX(CARTAO_COMPRAS!$I:$I,INT((ROW()-2)/20)+2))</f>
        <v/>
      </c>
      <c r="H3911" s="4" t="str">
        <f aca="false">IF($A3911="","",EDATE(INDEX(CARTAO_COMPRAS!$J:$J,INT((ROW()-2)/20)+2),MOD(ROW()-2,20)))</f>
        <v/>
      </c>
      <c r="I3911" s="4" t="str">
        <f aca="false">IF($H3911="","",$H3911-WEEKDAY($H3911,2)+1)</f>
        <v/>
      </c>
      <c r="J3911" s="4" t="str">
        <f aca="false">IF($I3911="","",$I3911+6)</f>
        <v/>
      </c>
      <c r="K3911" s="6" t="str">
        <f aca="false">IF($H3911="","",DATE(YEAR($H3911),MONTH($H3911),1))</f>
        <v/>
      </c>
      <c r="L3911" s="0" t="str">
        <f aca="false">IF($A3911="","",INDEX(CARTAO_COMPRAS!$K:$K,INT((ROW()-2)/20)+2))</f>
        <v/>
      </c>
      <c r="M3911" s="0" t="str">
        <f aca="false">IF($A3911="","","Compra no cartão")</f>
        <v/>
      </c>
    </row>
    <row r="3912" customFormat="false" ht="13.5" hidden="false" customHeight="false" outlineLevel="0" collapsed="false">
      <c r="A3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2" s="0" t="str">
        <f aca="false">IF($A3912="","",INDEX(CARTAO_COMPRAS!$C:$C,INT((ROW()-2)/20)+2))</f>
        <v/>
      </c>
      <c r="C3912" s="0" t="str">
        <f aca="false">IF($A3912="","",INDEX(CARTAO_COMPRAS!$D:$D,INT((ROW()-2)/20)+2))</f>
        <v/>
      </c>
      <c r="D3912" s="0" t="str">
        <f aca="false">IF($A3912="","",INDEX(CARTAO_COMPRAS!$E:$E,INT((ROW()-2)/20)+2))</f>
        <v/>
      </c>
      <c r="E3912" s="0" t="str">
        <f aca="false">IF($A3912="","",INDEX(CARTAO_COMPRAS!$H:$H,INT((ROW()-2)/20)+2)+MOD(ROW()-2,20))</f>
        <v/>
      </c>
      <c r="F3912" s="0" t="str">
        <f aca="false">IF($A3912="","",INDEX(CARTAO_COMPRAS!$G:$G,INT((ROW()-2)/20)+2))</f>
        <v/>
      </c>
      <c r="G3912" s="5" t="str">
        <f aca="false">IF($A3912="","",INDEX(CARTAO_COMPRAS!$I:$I,INT((ROW()-2)/20)+2))</f>
        <v/>
      </c>
      <c r="H3912" s="4" t="str">
        <f aca="false">IF($A3912="","",EDATE(INDEX(CARTAO_COMPRAS!$J:$J,INT((ROW()-2)/20)+2),MOD(ROW()-2,20)))</f>
        <v/>
      </c>
      <c r="I3912" s="4" t="str">
        <f aca="false">IF($H3912="","",$H3912-WEEKDAY($H3912,2)+1)</f>
        <v/>
      </c>
      <c r="J3912" s="4" t="str">
        <f aca="false">IF($I3912="","",$I3912+6)</f>
        <v/>
      </c>
      <c r="K3912" s="6" t="str">
        <f aca="false">IF($H3912="","",DATE(YEAR($H3912),MONTH($H3912),1))</f>
        <v/>
      </c>
      <c r="L3912" s="0" t="str">
        <f aca="false">IF($A3912="","",INDEX(CARTAO_COMPRAS!$K:$K,INT((ROW()-2)/20)+2))</f>
        <v/>
      </c>
      <c r="M3912" s="0" t="str">
        <f aca="false">IF($A3912="","","Compra no cartão")</f>
        <v/>
      </c>
    </row>
    <row r="3913" customFormat="false" ht="13.5" hidden="false" customHeight="false" outlineLevel="0" collapsed="false">
      <c r="A3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3" s="0" t="str">
        <f aca="false">IF($A3913="","",INDEX(CARTAO_COMPRAS!$C:$C,INT((ROW()-2)/20)+2))</f>
        <v/>
      </c>
      <c r="C3913" s="0" t="str">
        <f aca="false">IF($A3913="","",INDEX(CARTAO_COMPRAS!$D:$D,INT((ROW()-2)/20)+2))</f>
        <v/>
      </c>
      <c r="D3913" s="0" t="str">
        <f aca="false">IF($A3913="","",INDEX(CARTAO_COMPRAS!$E:$E,INT((ROW()-2)/20)+2))</f>
        <v/>
      </c>
      <c r="E3913" s="0" t="str">
        <f aca="false">IF($A3913="","",INDEX(CARTAO_COMPRAS!$H:$H,INT((ROW()-2)/20)+2)+MOD(ROW()-2,20))</f>
        <v/>
      </c>
      <c r="F3913" s="0" t="str">
        <f aca="false">IF($A3913="","",INDEX(CARTAO_COMPRAS!$G:$G,INT((ROW()-2)/20)+2))</f>
        <v/>
      </c>
      <c r="G3913" s="5" t="str">
        <f aca="false">IF($A3913="","",INDEX(CARTAO_COMPRAS!$I:$I,INT((ROW()-2)/20)+2))</f>
        <v/>
      </c>
      <c r="H3913" s="4" t="str">
        <f aca="false">IF($A3913="","",EDATE(INDEX(CARTAO_COMPRAS!$J:$J,INT((ROW()-2)/20)+2),MOD(ROW()-2,20)))</f>
        <v/>
      </c>
      <c r="I3913" s="4" t="str">
        <f aca="false">IF($H3913="","",$H3913-WEEKDAY($H3913,2)+1)</f>
        <v/>
      </c>
      <c r="J3913" s="4" t="str">
        <f aca="false">IF($I3913="","",$I3913+6)</f>
        <v/>
      </c>
      <c r="K3913" s="6" t="str">
        <f aca="false">IF($H3913="","",DATE(YEAR($H3913),MONTH($H3913),1))</f>
        <v/>
      </c>
      <c r="L3913" s="0" t="str">
        <f aca="false">IF($A3913="","",INDEX(CARTAO_COMPRAS!$K:$K,INT((ROW()-2)/20)+2))</f>
        <v/>
      </c>
      <c r="M3913" s="0" t="str">
        <f aca="false">IF($A3913="","","Compra no cartão")</f>
        <v/>
      </c>
    </row>
    <row r="3914" customFormat="false" ht="13.5" hidden="false" customHeight="false" outlineLevel="0" collapsed="false">
      <c r="A3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4" s="0" t="str">
        <f aca="false">IF($A3914="","",INDEX(CARTAO_COMPRAS!$C:$C,INT((ROW()-2)/20)+2))</f>
        <v/>
      </c>
      <c r="C3914" s="0" t="str">
        <f aca="false">IF($A3914="","",INDEX(CARTAO_COMPRAS!$D:$D,INT((ROW()-2)/20)+2))</f>
        <v/>
      </c>
      <c r="D3914" s="0" t="str">
        <f aca="false">IF($A3914="","",INDEX(CARTAO_COMPRAS!$E:$E,INT((ROW()-2)/20)+2))</f>
        <v/>
      </c>
      <c r="E3914" s="0" t="str">
        <f aca="false">IF($A3914="","",INDEX(CARTAO_COMPRAS!$H:$H,INT((ROW()-2)/20)+2)+MOD(ROW()-2,20))</f>
        <v/>
      </c>
      <c r="F3914" s="0" t="str">
        <f aca="false">IF($A3914="","",INDEX(CARTAO_COMPRAS!$G:$G,INT((ROW()-2)/20)+2))</f>
        <v/>
      </c>
      <c r="G3914" s="5" t="str">
        <f aca="false">IF($A3914="","",INDEX(CARTAO_COMPRAS!$I:$I,INT((ROW()-2)/20)+2))</f>
        <v/>
      </c>
      <c r="H3914" s="4" t="str">
        <f aca="false">IF($A3914="","",EDATE(INDEX(CARTAO_COMPRAS!$J:$J,INT((ROW()-2)/20)+2),MOD(ROW()-2,20)))</f>
        <v/>
      </c>
      <c r="I3914" s="4" t="str">
        <f aca="false">IF($H3914="","",$H3914-WEEKDAY($H3914,2)+1)</f>
        <v/>
      </c>
      <c r="J3914" s="4" t="str">
        <f aca="false">IF($I3914="","",$I3914+6)</f>
        <v/>
      </c>
      <c r="K3914" s="6" t="str">
        <f aca="false">IF($H3914="","",DATE(YEAR($H3914),MONTH($H3914),1))</f>
        <v/>
      </c>
      <c r="L3914" s="0" t="str">
        <f aca="false">IF($A3914="","",INDEX(CARTAO_COMPRAS!$K:$K,INT((ROW()-2)/20)+2))</f>
        <v/>
      </c>
      <c r="M3914" s="0" t="str">
        <f aca="false">IF($A3914="","","Compra no cartão")</f>
        <v/>
      </c>
    </row>
    <row r="3915" customFormat="false" ht="13.5" hidden="false" customHeight="false" outlineLevel="0" collapsed="false">
      <c r="A3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5" s="0" t="str">
        <f aca="false">IF($A3915="","",INDEX(CARTAO_COMPRAS!$C:$C,INT((ROW()-2)/20)+2))</f>
        <v/>
      </c>
      <c r="C3915" s="0" t="str">
        <f aca="false">IF($A3915="","",INDEX(CARTAO_COMPRAS!$D:$D,INT((ROW()-2)/20)+2))</f>
        <v/>
      </c>
      <c r="D3915" s="0" t="str">
        <f aca="false">IF($A3915="","",INDEX(CARTAO_COMPRAS!$E:$E,INT((ROW()-2)/20)+2))</f>
        <v/>
      </c>
      <c r="E3915" s="0" t="str">
        <f aca="false">IF($A3915="","",INDEX(CARTAO_COMPRAS!$H:$H,INT((ROW()-2)/20)+2)+MOD(ROW()-2,20))</f>
        <v/>
      </c>
      <c r="F3915" s="0" t="str">
        <f aca="false">IF($A3915="","",INDEX(CARTAO_COMPRAS!$G:$G,INT((ROW()-2)/20)+2))</f>
        <v/>
      </c>
      <c r="G3915" s="5" t="str">
        <f aca="false">IF($A3915="","",INDEX(CARTAO_COMPRAS!$I:$I,INT((ROW()-2)/20)+2))</f>
        <v/>
      </c>
      <c r="H3915" s="4" t="str">
        <f aca="false">IF($A3915="","",EDATE(INDEX(CARTAO_COMPRAS!$J:$J,INT((ROW()-2)/20)+2),MOD(ROW()-2,20)))</f>
        <v/>
      </c>
      <c r="I3915" s="4" t="str">
        <f aca="false">IF($H3915="","",$H3915-WEEKDAY($H3915,2)+1)</f>
        <v/>
      </c>
      <c r="J3915" s="4" t="str">
        <f aca="false">IF($I3915="","",$I3915+6)</f>
        <v/>
      </c>
      <c r="K3915" s="6" t="str">
        <f aca="false">IF($H3915="","",DATE(YEAR($H3915),MONTH($H3915),1))</f>
        <v/>
      </c>
      <c r="L3915" s="0" t="str">
        <f aca="false">IF($A3915="","",INDEX(CARTAO_COMPRAS!$K:$K,INT((ROW()-2)/20)+2))</f>
        <v/>
      </c>
      <c r="M3915" s="0" t="str">
        <f aca="false">IF($A3915="","","Compra no cartão")</f>
        <v/>
      </c>
    </row>
    <row r="3916" customFormat="false" ht="13.5" hidden="false" customHeight="false" outlineLevel="0" collapsed="false">
      <c r="A3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6" s="0" t="str">
        <f aca="false">IF($A3916="","",INDEX(CARTAO_COMPRAS!$C:$C,INT((ROW()-2)/20)+2))</f>
        <v/>
      </c>
      <c r="C3916" s="0" t="str">
        <f aca="false">IF($A3916="","",INDEX(CARTAO_COMPRAS!$D:$D,INT((ROW()-2)/20)+2))</f>
        <v/>
      </c>
      <c r="D3916" s="0" t="str">
        <f aca="false">IF($A3916="","",INDEX(CARTAO_COMPRAS!$E:$E,INT((ROW()-2)/20)+2))</f>
        <v/>
      </c>
      <c r="E3916" s="0" t="str">
        <f aca="false">IF($A3916="","",INDEX(CARTAO_COMPRAS!$H:$H,INT((ROW()-2)/20)+2)+MOD(ROW()-2,20))</f>
        <v/>
      </c>
      <c r="F3916" s="0" t="str">
        <f aca="false">IF($A3916="","",INDEX(CARTAO_COMPRAS!$G:$G,INT((ROW()-2)/20)+2))</f>
        <v/>
      </c>
      <c r="G3916" s="5" t="str">
        <f aca="false">IF($A3916="","",INDEX(CARTAO_COMPRAS!$I:$I,INT((ROW()-2)/20)+2))</f>
        <v/>
      </c>
      <c r="H3916" s="4" t="str">
        <f aca="false">IF($A3916="","",EDATE(INDEX(CARTAO_COMPRAS!$J:$J,INT((ROW()-2)/20)+2),MOD(ROW()-2,20)))</f>
        <v/>
      </c>
      <c r="I3916" s="4" t="str">
        <f aca="false">IF($H3916="","",$H3916-WEEKDAY($H3916,2)+1)</f>
        <v/>
      </c>
      <c r="J3916" s="4" t="str">
        <f aca="false">IF($I3916="","",$I3916+6)</f>
        <v/>
      </c>
      <c r="K3916" s="6" t="str">
        <f aca="false">IF($H3916="","",DATE(YEAR($H3916),MONTH($H3916),1))</f>
        <v/>
      </c>
      <c r="L3916" s="0" t="str">
        <f aca="false">IF($A3916="","",INDEX(CARTAO_COMPRAS!$K:$K,INT((ROW()-2)/20)+2))</f>
        <v/>
      </c>
      <c r="M3916" s="0" t="str">
        <f aca="false">IF($A3916="","","Compra no cartão")</f>
        <v/>
      </c>
    </row>
    <row r="3917" customFormat="false" ht="13.5" hidden="false" customHeight="false" outlineLevel="0" collapsed="false">
      <c r="A3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7" s="0" t="str">
        <f aca="false">IF($A3917="","",INDEX(CARTAO_COMPRAS!$C:$C,INT((ROW()-2)/20)+2))</f>
        <v/>
      </c>
      <c r="C3917" s="0" t="str">
        <f aca="false">IF($A3917="","",INDEX(CARTAO_COMPRAS!$D:$D,INT((ROW()-2)/20)+2))</f>
        <v/>
      </c>
      <c r="D3917" s="0" t="str">
        <f aca="false">IF($A3917="","",INDEX(CARTAO_COMPRAS!$E:$E,INT((ROW()-2)/20)+2))</f>
        <v/>
      </c>
      <c r="E3917" s="0" t="str">
        <f aca="false">IF($A3917="","",INDEX(CARTAO_COMPRAS!$H:$H,INT((ROW()-2)/20)+2)+MOD(ROW()-2,20))</f>
        <v/>
      </c>
      <c r="F3917" s="0" t="str">
        <f aca="false">IF($A3917="","",INDEX(CARTAO_COMPRAS!$G:$G,INT((ROW()-2)/20)+2))</f>
        <v/>
      </c>
      <c r="G3917" s="5" t="str">
        <f aca="false">IF($A3917="","",INDEX(CARTAO_COMPRAS!$I:$I,INT((ROW()-2)/20)+2))</f>
        <v/>
      </c>
      <c r="H3917" s="4" t="str">
        <f aca="false">IF($A3917="","",EDATE(INDEX(CARTAO_COMPRAS!$J:$J,INT((ROW()-2)/20)+2),MOD(ROW()-2,20)))</f>
        <v/>
      </c>
      <c r="I3917" s="4" t="str">
        <f aca="false">IF($H3917="","",$H3917-WEEKDAY($H3917,2)+1)</f>
        <v/>
      </c>
      <c r="J3917" s="4" t="str">
        <f aca="false">IF($I3917="","",$I3917+6)</f>
        <v/>
      </c>
      <c r="K3917" s="6" t="str">
        <f aca="false">IF($H3917="","",DATE(YEAR($H3917),MONTH($H3917),1))</f>
        <v/>
      </c>
      <c r="L3917" s="0" t="str">
        <f aca="false">IF($A3917="","",INDEX(CARTAO_COMPRAS!$K:$K,INT((ROW()-2)/20)+2))</f>
        <v/>
      </c>
      <c r="M3917" s="0" t="str">
        <f aca="false">IF($A3917="","","Compra no cartão")</f>
        <v/>
      </c>
    </row>
    <row r="3918" customFormat="false" ht="13.5" hidden="false" customHeight="false" outlineLevel="0" collapsed="false">
      <c r="A3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8" s="0" t="str">
        <f aca="false">IF($A3918="","",INDEX(CARTAO_COMPRAS!$C:$C,INT((ROW()-2)/20)+2))</f>
        <v/>
      </c>
      <c r="C3918" s="0" t="str">
        <f aca="false">IF($A3918="","",INDEX(CARTAO_COMPRAS!$D:$D,INT((ROW()-2)/20)+2))</f>
        <v/>
      </c>
      <c r="D3918" s="0" t="str">
        <f aca="false">IF($A3918="","",INDEX(CARTAO_COMPRAS!$E:$E,INT((ROW()-2)/20)+2))</f>
        <v/>
      </c>
      <c r="E3918" s="0" t="str">
        <f aca="false">IF($A3918="","",INDEX(CARTAO_COMPRAS!$H:$H,INT((ROW()-2)/20)+2)+MOD(ROW()-2,20))</f>
        <v/>
      </c>
      <c r="F3918" s="0" t="str">
        <f aca="false">IF($A3918="","",INDEX(CARTAO_COMPRAS!$G:$G,INT((ROW()-2)/20)+2))</f>
        <v/>
      </c>
      <c r="G3918" s="5" t="str">
        <f aca="false">IF($A3918="","",INDEX(CARTAO_COMPRAS!$I:$I,INT((ROW()-2)/20)+2))</f>
        <v/>
      </c>
      <c r="H3918" s="4" t="str">
        <f aca="false">IF($A3918="","",EDATE(INDEX(CARTAO_COMPRAS!$J:$J,INT((ROW()-2)/20)+2),MOD(ROW()-2,20)))</f>
        <v/>
      </c>
      <c r="I3918" s="4" t="str">
        <f aca="false">IF($H3918="","",$H3918-WEEKDAY($H3918,2)+1)</f>
        <v/>
      </c>
      <c r="J3918" s="4" t="str">
        <f aca="false">IF($I3918="","",$I3918+6)</f>
        <v/>
      </c>
      <c r="K3918" s="6" t="str">
        <f aca="false">IF($H3918="","",DATE(YEAR($H3918),MONTH($H3918),1))</f>
        <v/>
      </c>
      <c r="L3918" s="0" t="str">
        <f aca="false">IF($A3918="","",INDEX(CARTAO_COMPRAS!$K:$K,INT((ROW()-2)/20)+2))</f>
        <v/>
      </c>
      <c r="M3918" s="0" t="str">
        <f aca="false">IF($A3918="","","Compra no cartão")</f>
        <v/>
      </c>
    </row>
    <row r="3919" customFormat="false" ht="13.5" hidden="false" customHeight="false" outlineLevel="0" collapsed="false">
      <c r="A3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19" s="0" t="str">
        <f aca="false">IF($A3919="","",INDEX(CARTAO_COMPRAS!$C:$C,INT((ROW()-2)/20)+2))</f>
        <v/>
      </c>
      <c r="C3919" s="0" t="str">
        <f aca="false">IF($A3919="","",INDEX(CARTAO_COMPRAS!$D:$D,INT((ROW()-2)/20)+2))</f>
        <v/>
      </c>
      <c r="D3919" s="0" t="str">
        <f aca="false">IF($A3919="","",INDEX(CARTAO_COMPRAS!$E:$E,INT((ROW()-2)/20)+2))</f>
        <v/>
      </c>
      <c r="E3919" s="0" t="str">
        <f aca="false">IF($A3919="","",INDEX(CARTAO_COMPRAS!$H:$H,INT((ROW()-2)/20)+2)+MOD(ROW()-2,20))</f>
        <v/>
      </c>
      <c r="F3919" s="0" t="str">
        <f aca="false">IF($A3919="","",INDEX(CARTAO_COMPRAS!$G:$G,INT((ROW()-2)/20)+2))</f>
        <v/>
      </c>
      <c r="G3919" s="5" t="str">
        <f aca="false">IF($A3919="","",INDEX(CARTAO_COMPRAS!$I:$I,INT((ROW()-2)/20)+2))</f>
        <v/>
      </c>
      <c r="H3919" s="4" t="str">
        <f aca="false">IF($A3919="","",EDATE(INDEX(CARTAO_COMPRAS!$J:$J,INT((ROW()-2)/20)+2),MOD(ROW()-2,20)))</f>
        <v/>
      </c>
      <c r="I3919" s="4" t="str">
        <f aca="false">IF($H3919="","",$H3919-WEEKDAY($H3919,2)+1)</f>
        <v/>
      </c>
      <c r="J3919" s="4" t="str">
        <f aca="false">IF($I3919="","",$I3919+6)</f>
        <v/>
      </c>
      <c r="K3919" s="6" t="str">
        <f aca="false">IF($H3919="","",DATE(YEAR($H3919),MONTH($H3919),1))</f>
        <v/>
      </c>
      <c r="L3919" s="0" t="str">
        <f aca="false">IF($A3919="","",INDEX(CARTAO_COMPRAS!$K:$K,INT((ROW()-2)/20)+2))</f>
        <v/>
      </c>
      <c r="M3919" s="0" t="str">
        <f aca="false">IF($A3919="","","Compra no cartão")</f>
        <v/>
      </c>
    </row>
    <row r="3920" customFormat="false" ht="13.5" hidden="false" customHeight="false" outlineLevel="0" collapsed="false">
      <c r="A3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0" s="0" t="str">
        <f aca="false">IF($A3920="","",INDEX(CARTAO_COMPRAS!$C:$C,INT((ROW()-2)/20)+2))</f>
        <v/>
      </c>
      <c r="C3920" s="0" t="str">
        <f aca="false">IF($A3920="","",INDEX(CARTAO_COMPRAS!$D:$D,INT((ROW()-2)/20)+2))</f>
        <v/>
      </c>
      <c r="D3920" s="0" t="str">
        <f aca="false">IF($A3920="","",INDEX(CARTAO_COMPRAS!$E:$E,INT((ROW()-2)/20)+2))</f>
        <v/>
      </c>
      <c r="E3920" s="0" t="str">
        <f aca="false">IF($A3920="","",INDEX(CARTAO_COMPRAS!$H:$H,INT((ROW()-2)/20)+2)+MOD(ROW()-2,20))</f>
        <v/>
      </c>
      <c r="F3920" s="0" t="str">
        <f aca="false">IF($A3920="","",INDEX(CARTAO_COMPRAS!$G:$G,INT((ROW()-2)/20)+2))</f>
        <v/>
      </c>
      <c r="G3920" s="5" t="str">
        <f aca="false">IF($A3920="","",INDEX(CARTAO_COMPRAS!$I:$I,INT((ROW()-2)/20)+2))</f>
        <v/>
      </c>
      <c r="H3920" s="4" t="str">
        <f aca="false">IF($A3920="","",EDATE(INDEX(CARTAO_COMPRAS!$J:$J,INT((ROW()-2)/20)+2),MOD(ROW()-2,20)))</f>
        <v/>
      </c>
      <c r="I3920" s="4" t="str">
        <f aca="false">IF($H3920="","",$H3920-WEEKDAY($H3920,2)+1)</f>
        <v/>
      </c>
      <c r="J3920" s="4" t="str">
        <f aca="false">IF($I3920="","",$I3920+6)</f>
        <v/>
      </c>
      <c r="K3920" s="6" t="str">
        <f aca="false">IF($H3920="","",DATE(YEAR($H3920),MONTH($H3920),1))</f>
        <v/>
      </c>
      <c r="L3920" s="0" t="str">
        <f aca="false">IF($A3920="","",INDEX(CARTAO_COMPRAS!$K:$K,INT((ROW()-2)/20)+2))</f>
        <v/>
      </c>
      <c r="M3920" s="0" t="str">
        <f aca="false">IF($A3920="","","Compra no cartão")</f>
        <v/>
      </c>
    </row>
    <row r="3921" customFormat="false" ht="13.5" hidden="false" customHeight="false" outlineLevel="0" collapsed="false">
      <c r="A3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1" s="0" t="str">
        <f aca="false">IF($A3921="","",INDEX(CARTAO_COMPRAS!$C:$C,INT((ROW()-2)/20)+2))</f>
        <v/>
      </c>
      <c r="C3921" s="0" t="str">
        <f aca="false">IF($A3921="","",INDEX(CARTAO_COMPRAS!$D:$D,INT((ROW()-2)/20)+2))</f>
        <v/>
      </c>
      <c r="D3921" s="0" t="str">
        <f aca="false">IF($A3921="","",INDEX(CARTAO_COMPRAS!$E:$E,INT((ROW()-2)/20)+2))</f>
        <v/>
      </c>
      <c r="E3921" s="0" t="str">
        <f aca="false">IF($A3921="","",INDEX(CARTAO_COMPRAS!$H:$H,INT((ROW()-2)/20)+2)+MOD(ROW()-2,20))</f>
        <v/>
      </c>
      <c r="F3921" s="0" t="str">
        <f aca="false">IF($A3921="","",INDEX(CARTAO_COMPRAS!$G:$G,INT((ROW()-2)/20)+2))</f>
        <v/>
      </c>
      <c r="G3921" s="5" t="str">
        <f aca="false">IF($A3921="","",INDEX(CARTAO_COMPRAS!$I:$I,INT((ROW()-2)/20)+2))</f>
        <v/>
      </c>
      <c r="H3921" s="4" t="str">
        <f aca="false">IF($A3921="","",EDATE(INDEX(CARTAO_COMPRAS!$J:$J,INT((ROW()-2)/20)+2),MOD(ROW()-2,20)))</f>
        <v/>
      </c>
      <c r="I3921" s="4" t="str">
        <f aca="false">IF($H3921="","",$H3921-WEEKDAY($H3921,2)+1)</f>
        <v/>
      </c>
      <c r="J3921" s="4" t="str">
        <f aca="false">IF($I3921="","",$I3921+6)</f>
        <v/>
      </c>
      <c r="K3921" s="6" t="str">
        <f aca="false">IF($H3921="","",DATE(YEAR($H3921),MONTH($H3921),1))</f>
        <v/>
      </c>
      <c r="L3921" s="0" t="str">
        <f aca="false">IF($A3921="","",INDEX(CARTAO_COMPRAS!$K:$K,INT((ROW()-2)/20)+2))</f>
        <v/>
      </c>
      <c r="M3921" s="0" t="str">
        <f aca="false">IF($A3921="","","Compra no cartão")</f>
        <v/>
      </c>
    </row>
    <row r="3922" customFormat="false" ht="13.5" hidden="false" customHeight="false" outlineLevel="0" collapsed="false">
      <c r="A3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2" s="0" t="str">
        <f aca="false">IF($A3922="","",INDEX(CARTAO_COMPRAS!$C:$C,INT((ROW()-2)/20)+2))</f>
        <v/>
      </c>
      <c r="C3922" s="0" t="str">
        <f aca="false">IF($A3922="","",INDEX(CARTAO_COMPRAS!$D:$D,INT((ROW()-2)/20)+2))</f>
        <v/>
      </c>
      <c r="D3922" s="0" t="str">
        <f aca="false">IF($A3922="","",INDEX(CARTAO_COMPRAS!$E:$E,INT((ROW()-2)/20)+2))</f>
        <v/>
      </c>
      <c r="E3922" s="0" t="str">
        <f aca="false">IF($A3922="","",INDEX(CARTAO_COMPRAS!$H:$H,INT((ROW()-2)/20)+2)+MOD(ROW()-2,20))</f>
        <v/>
      </c>
      <c r="F3922" s="0" t="str">
        <f aca="false">IF($A3922="","",INDEX(CARTAO_COMPRAS!$G:$G,INT((ROW()-2)/20)+2))</f>
        <v/>
      </c>
      <c r="G3922" s="5" t="str">
        <f aca="false">IF($A3922="","",INDEX(CARTAO_COMPRAS!$I:$I,INT((ROW()-2)/20)+2))</f>
        <v/>
      </c>
      <c r="H3922" s="4" t="str">
        <f aca="false">IF($A3922="","",EDATE(INDEX(CARTAO_COMPRAS!$J:$J,INT((ROW()-2)/20)+2),MOD(ROW()-2,20)))</f>
        <v/>
      </c>
      <c r="I3922" s="4" t="str">
        <f aca="false">IF($H3922="","",$H3922-WEEKDAY($H3922,2)+1)</f>
        <v/>
      </c>
      <c r="J3922" s="4" t="str">
        <f aca="false">IF($I3922="","",$I3922+6)</f>
        <v/>
      </c>
      <c r="K3922" s="6" t="str">
        <f aca="false">IF($H3922="","",DATE(YEAR($H3922),MONTH($H3922),1))</f>
        <v/>
      </c>
      <c r="L3922" s="0" t="str">
        <f aca="false">IF($A3922="","",INDEX(CARTAO_COMPRAS!$K:$K,INT((ROW()-2)/20)+2))</f>
        <v/>
      </c>
      <c r="M3922" s="0" t="str">
        <f aca="false">IF($A3922="","","Compra no cartão")</f>
        <v/>
      </c>
    </row>
    <row r="3923" customFormat="false" ht="13.5" hidden="false" customHeight="false" outlineLevel="0" collapsed="false">
      <c r="A3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3" s="0" t="str">
        <f aca="false">IF($A3923="","",INDEX(CARTAO_COMPRAS!$C:$C,INT((ROW()-2)/20)+2))</f>
        <v/>
      </c>
      <c r="C3923" s="0" t="str">
        <f aca="false">IF($A3923="","",INDEX(CARTAO_COMPRAS!$D:$D,INT((ROW()-2)/20)+2))</f>
        <v/>
      </c>
      <c r="D3923" s="0" t="str">
        <f aca="false">IF($A3923="","",INDEX(CARTAO_COMPRAS!$E:$E,INT((ROW()-2)/20)+2))</f>
        <v/>
      </c>
      <c r="E3923" s="0" t="str">
        <f aca="false">IF($A3923="","",INDEX(CARTAO_COMPRAS!$H:$H,INT((ROW()-2)/20)+2)+MOD(ROW()-2,20))</f>
        <v/>
      </c>
      <c r="F3923" s="0" t="str">
        <f aca="false">IF($A3923="","",INDEX(CARTAO_COMPRAS!$G:$G,INT((ROW()-2)/20)+2))</f>
        <v/>
      </c>
      <c r="G3923" s="5" t="str">
        <f aca="false">IF($A3923="","",INDEX(CARTAO_COMPRAS!$I:$I,INT((ROW()-2)/20)+2))</f>
        <v/>
      </c>
      <c r="H3923" s="4" t="str">
        <f aca="false">IF($A3923="","",EDATE(INDEX(CARTAO_COMPRAS!$J:$J,INT((ROW()-2)/20)+2),MOD(ROW()-2,20)))</f>
        <v/>
      </c>
      <c r="I3923" s="4" t="str">
        <f aca="false">IF($H3923="","",$H3923-WEEKDAY($H3923,2)+1)</f>
        <v/>
      </c>
      <c r="J3923" s="4" t="str">
        <f aca="false">IF($I3923="","",$I3923+6)</f>
        <v/>
      </c>
      <c r="K3923" s="6" t="str">
        <f aca="false">IF($H3923="","",DATE(YEAR($H3923),MONTH($H3923),1))</f>
        <v/>
      </c>
      <c r="L3923" s="0" t="str">
        <f aca="false">IF($A3923="","",INDEX(CARTAO_COMPRAS!$K:$K,INT((ROW()-2)/20)+2))</f>
        <v/>
      </c>
      <c r="M3923" s="0" t="str">
        <f aca="false">IF($A3923="","","Compra no cartão")</f>
        <v/>
      </c>
    </row>
    <row r="3924" customFormat="false" ht="13.5" hidden="false" customHeight="false" outlineLevel="0" collapsed="false">
      <c r="A3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4" s="0" t="str">
        <f aca="false">IF($A3924="","",INDEX(CARTAO_COMPRAS!$C:$C,INT((ROW()-2)/20)+2))</f>
        <v/>
      </c>
      <c r="C3924" s="0" t="str">
        <f aca="false">IF($A3924="","",INDEX(CARTAO_COMPRAS!$D:$D,INT((ROW()-2)/20)+2))</f>
        <v/>
      </c>
      <c r="D3924" s="0" t="str">
        <f aca="false">IF($A3924="","",INDEX(CARTAO_COMPRAS!$E:$E,INT((ROW()-2)/20)+2))</f>
        <v/>
      </c>
      <c r="E3924" s="0" t="str">
        <f aca="false">IF($A3924="","",INDEX(CARTAO_COMPRAS!$H:$H,INT((ROW()-2)/20)+2)+MOD(ROW()-2,20))</f>
        <v/>
      </c>
      <c r="F3924" s="0" t="str">
        <f aca="false">IF($A3924="","",INDEX(CARTAO_COMPRAS!$G:$G,INT((ROW()-2)/20)+2))</f>
        <v/>
      </c>
      <c r="G3924" s="5" t="str">
        <f aca="false">IF($A3924="","",INDEX(CARTAO_COMPRAS!$I:$I,INT((ROW()-2)/20)+2))</f>
        <v/>
      </c>
      <c r="H3924" s="4" t="str">
        <f aca="false">IF($A3924="","",EDATE(INDEX(CARTAO_COMPRAS!$J:$J,INT((ROW()-2)/20)+2),MOD(ROW()-2,20)))</f>
        <v/>
      </c>
      <c r="I3924" s="4" t="str">
        <f aca="false">IF($H3924="","",$H3924-WEEKDAY($H3924,2)+1)</f>
        <v/>
      </c>
      <c r="J3924" s="4" t="str">
        <f aca="false">IF($I3924="","",$I3924+6)</f>
        <v/>
      </c>
      <c r="K3924" s="6" t="str">
        <f aca="false">IF($H3924="","",DATE(YEAR($H3924),MONTH($H3924),1))</f>
        <v/>
      </c>
      <c r="L3924" s="0" t="str">
        <f aca="false">IF($A3924="","",INDEX(CARTAO_COMPRAS!$K:$K,INT((ROW()-2)/20)+2))</f>
        <v/>
      </c>
      <c r="M3924" s="0" t="str">
        <f aca="false">IF($A3924="","","Compra no cartão")</f>
        <v/>
      </c>
    </row>
    <row r="3925" customFormat="false" ht="13.5" hidden="false" customHeight="false" outlineLevel="0" collapsed="false">
      <c r="A3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5" s="0" t="str">
        <f aca="false">IF($A3925="","",INDEX(CARTAO_COMPRAS!$C:$C,INT((ROW()-2)/20)+2))</f>
        <v/>
      </c>
      <c r="C3925" s="0" t="str">
        <f aca="false">IF($A3925="","",INDEX(CARTAO_COMPRAS!$D:$D,INT((ROW()-2)/20)+2))</f>
        <v/>
      </c>
      <c r="D3925" s="0" t="str">
        <f aca="false">IF($A3925="","",INDEX(CARTAO_COMPRAS!$E:$E,INT((ROW()-2)/20)+2))</f>
        <v/>
      </c>
      <c r="E3925" s="0" t="str">
        <f aca="false">IF($A3925="","",INDEX(CARTAO_COMPRAS!$H:$H,INT((ROW()-2)/20)+2)+MOD(ROW()-2,20))</f>
        <v/>
      </c>
      <c r="F3925" s="0" t="str">
        <f aca="false">IF($A3925="","",INDEX(CARTAO_COMPRAS!$G:$G,INT((ROW()-2)/20)+2))</f>
        <v/>
      </c>
      <c r="G3925" s="5" t="str">
        <f aca="false">IF($A3925="","",INDEX(CARTAO_COMPRAS!$I:$I,INT((ROW()-2)/20)+2))</f>
        <v/>
      </c>
      <c r="H3925" s="4" t="str">
        <f aca="false">IF($A3925="","",EDATE(INDEX(CARTAO_COMPRAS!$J:$J,INT((ROW()-2)/20)+2),MOD(ROW()-2,20)))</f>
        <v/>
      </c>
      <c r="I3925" s="4" t="str">
        <f aca="false">IF($H3925="","",$H3925-WEEKDAY($H3925,2)+1)</f>
        <v/>
      </c>
      <c r="J3925" s="4" t="str">
        <f aca="false">IF($I3925="","",$I3925+6)</f>
        <v/>
      </c>
      <c r="K3925" s="6" t="str">
        <f aca="false">IF($H3925="","",DATE(YEAR($H3925),MONTH($H3925),1))</f>
        <v/>
      </c>
      <c r="L3925" s="0" t="str">
        <f aca="false">IF($A3925="","",INDEX(CARTAO_COMPRAS!$K:$K,INT((ROW()-2)/20)+2))</f>
        <v/>
      </c>
      <c r="M3925" s="0" t="str">
        <f aca="false">IF($A3925="","","Compra no cartão")</f>
        <v/>
      </c>
    </row>
    <row r="3926" customFormat="false" ht="13.5" hidden="false" customHeight="false" outlineLevel="0" collapsed="false">
      <c r="A3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6" s="0" t="str">
        <f aca="false">IF($A3926="","",INDEX(CARTAO_COMPRAS!$C:$C,INT((ROW()-2)/20)+2))</f>
        <v/>
      </c>
      <c r="C3926" s="0" t="str">
        <f aca="false">IF($A3926="","",INDEX(CARTAO_COMPRAS!$D:$D,INT((ROW()-2)/20)+2))</f>
        <v/>
      </c>
      <c r="D3926" s="0" t="str">
        <f aca="false">IF($A3926="","",INDEX(CARTAO_COMPRAS!$E:$E,INT((ROW()-2)/20)+2))</f>
        <v/>
      </c>
      <c r="E3926" s="0" t="str">
        <f aca="false">IF($A3926="","",INDEX(CARTAO_COMPRAS!$H:$H,INT((ROW()-2)/20)+2)+MOD(ROW()-2,20))</f>
        <v/>
      </c>
      <c r="F3926" s="0" t="str">
        <f aca="false">IF($A3926="","",INDEX(CARTAO_COMPRAS!$G:$G,INT((ROW()-2)/20)+2))</f>
        <v/>
      </c>
      <c r="G3926" s="5" t="str">
        <f aca="false">IF($A3926="","",INDEX(CARTAO_COMPRAS!$I:$I,INT((ROW()-2)/20)+2))</f>
        <v/>
      </c>
      <c r="H3926" s="4" t="str">
        <f aca="false">IF($A3926="","",EDATE(INDEX(CARTAO_COMPRAS!$J:$J,INT((ROW()-2)/20)+2),MOD(ROW()-2,20)))</f>
        <v/>
      </c>
      <c r="I3926" s="4" t="str">
        <f aca="false">IF($H3926="","",$H3926-WEEKDAY($H3926,2)+1)</f>
        <v/>
      </c>
      <c r="J3926" s="4" t="str">
        <f aca="false">IF($I3926="","",$I3926+6)</f>
        <v/>
      </c>
      <c r="K3926" s="6" t="str">
        <f aca="false">IF($H3926="","",DATE(YEAR($H3926),MONTH($H3926),1))</f>
        <v/>
      </c>
      <c r="L3926" s="0" t="str">
        <f aca="false">IF($A3926="","",INDEX(CARTAO_COMPRAS!$K:$K,INT((ROW()-2)/20)+2))</f>
        <v/>
      </c>
      <c r="M3926" s="0" t="str">
        <f aca="false">IF($A3926="","","Compra no cartão")</f>
        <v/>
      </c>
    </row>
    <row r="3927" customFormat="false" ht="13.5" hidden="false" customHeight="false" outlineLevel="0" collapsed="false">
      <c r="A3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7" s="0" t="str">
        <f aca="false">IF($A3927="","",INDEX(CARTAO_COMPRAS!$C:$C,INT((ROW()-2)/20)+2))</f>
        <v/>
      </c>
      <c r="C3927" s="0" t="str">
        <f aca="false">IF($A3927="","",INDEX(CARTAO_COMPRAS!$D:$D,INT((ROW()-2)/20)+2))</f>
        <v/>
      </c>
      <c r="D3927" s="0" t="str">
        <f aca="false">IF($A3927="","",INDEX(CARTAO_COMPRAS!$E:$E,INT((ROW()-2)/20)+2))</f>
        <v/>
      </c>
      <c r="E3927" s="0" t="str">
        <f aca="false">IF($A3927="","",INDEX(CARTAO_COMPRAS!$H:$H,INT((ROW()-2)/20)+2)+MOD(ROW()-2,20))</f>
        <v/>
      </c>
      <c r="F3927" s="0" t="str">
        <f aca="false">IF($A3927="","",INDEX(CARTAO_COMPRAS!$G:$G,INT((ROW()-2)/20)+2))</f>
        <v/>
      </c>
      <c r="G3927" s="5" t="str">
        <f aca="false">IF($A3927="","",INDEX(CARTAO_COMPRAS!$I:$I,INT((ROW()-2)/20)+2))</f>
        <v/>
      </c>
      <c r="H3927" s="4" t="str">
        <f aca="false">IF($A3927="","",EDATE(INDEX(CARTAO_COMPRAS!$J:$J,INT((ROW()-2)/20)+2),MOD(ROW()-2,20)))</f>
        <v/>
      </c>
      <c r="I3927" s="4" t="str">
        <f aca="false">IF($H3927="","",$H3927-WEEKDAY($H3927,2)+1)</f>
        <v/>
      </c>
      <c r="J3927" s="4" t="str">
        <f aca="false">IF($I3927="","",$I3927+6)</f>
        <v/>
      </c>
      <c r="K3927" s="6" t="str">
        <f aca="false">IF($H3927="","",DATE(YEAR($H3927),MONTH($H3927),1))</f>
        <v/>
      </c>
      <c r="L3927" s="0" t="str">
        <f aca="false">IF($A3927="","",INDEX(CARTAO_COMPRAS!$K:$K,INT((ROW()-2)/20)+2))</f>
        <v/>
      </c>
      <c r="M3927" s="0" t="str">
        <f aca="false">IF($A3927="","","Compra no cartão")</f>
        <v/>
      </c>
    </row>
    <row r="3928" customFormat="false" ht="13.5" hidden="false" customHeight="false" outlineLevel="0" collapsed="false">
      <c r="A3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8" s="0" t="str">
        <f aca="false">IF($A3928="","",INDEX(CARTAO_COMPRAS!$C:$C,INT((ROW()-2)/20)+2))</f>
        <v/>
      </c>
      <c r="C3928" s="0" t="str">
        <f aca="false">IF($A3928="","",INDEX(CARTAO_COMPRAS!$D:$D,INT((ROW()-2)/20)+2))</f>
        <v/>
      </c>
      <c r="D3928" s="0" t="str">
        <f aca="false">IF($A3928="","",INDEX(CARTAO_COMPRAS!$E:$E,INT((ROW()-2)/20)+2))</f>
        <v/>
      </c>
      <c r="E3928" s="0" t="str">
        <f aca="false">IF($A3928="","",INDEX(CARTAO_COMPRAS!$H:$H,INT((ROW()-2)/20)+2)+MOD(ROW()-2,20))</f>
        <v/>
      </c>
      <c r="F3928" s="0" t="str">
        <f aca="false">IF($A3928="","",INDEX(CARTAO_COMPRAS!$G:$G,INT((ROW()-2)/20)+2))</f>
        <v/>
      </c>
      <c r="G3928" s="5" t="str">
        <f aca="false">IF($A3928="","",INDEX(CARTAO_COMPRAS!$I:$I,INT((ROW()-2)/20)+2))</f>
        <v/>
      </c>
      <c r="H3928" s="4" t="str">
        <f aca="false">IF($A3928="","",EDATE(INDEX(CARTAO_COMPRAS!$J:$J,INT((ROW()-2)/20)+2),MOD(ROW()-2,20)))</f>
        <v/>
      </c>
      <c r="I3928" s="4" t="str">
        <f aca="false">IF($H3928="","",$H3928-WEEKDAY($H3928,2)+1)</f>
        <v/>
      </c>
      <c r="J3928" s="4" t="str">
        <f aca="false">IF($I3928="","",$I3928+6)</f>
        <v/>
      </c>
      <c r="K3928" s="6" t="str">
        <f aca="false">IF($H3928="","",DATE(YEAR($H3928),MONTH($H3928),1))</f>
        <v/>
      </c>
      <c r="L3928" s="0" t="str">
        <f aca="false">IF($A3928="","",INDEX(CARTAO_COMPRAS!$K:$K,INT((ROW()-2)/20)+2))</f>
        <v/>
      </c>
      <c r="M3928" s="0" t="str">
        <f aca="false">IF($A3928="","","Compra no cartão")</f>
        <v/>
      </c>
    </row>
    <row r="3929" customFormat="false" ht="13.5" hidden="false" customHeight="false" outlineLevel="0" collapsed="false">
      <c r="A3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29" s="0" t="str">
        <f aca="false">IF($A3929="","",INDEX(CARTAO_COMPRAS!$C:$C,INT((ROW()-2)/20)+2))</f>
        <v/>
      </c>
      <c r="C3929" s="0" t="str">
        <f aca="false">IF($A3929="","",INDEX(CARTAO_COMPRAS!$D:$D,INT((ROW()-2)/20)+2))</f>
        <v/>
      </c>
      <c r="D3929" s="0" t="str">
        <f aca="false">IF($A3929="","",INDEX(CARTAO_COMPRAS!$E:$E,INT((ROW()-2)/20)+2))</f>
        <v/>
      </c>
      <c r="E3929" s="0" t="str">
        <f aca="false">IF($A3929="","",INDEX(CARTAO_COMPRAS!$H:$H,INT((ROW()-2)/20)+2)+MOD(ROW()-2,20))</f>
        <v/>
      </c>
      <c r="F3929" s="0" t="str">
        <f aca="false">IF($A3929="","",INDEX(CARTAO_COMPRAS!$G:$G,INT((ROW()-2)/20)+2))</f>
        <v/>
      </c>
      <c r="G3929" s="5" t="str">
        <f aca="false">IF($A3929="","",INDEX(CARTAO_COMPRAS!$I:$I,INT((ROW()-2)/20)+2))</f>
        <v/>
      </c>
      <c r="H3929" s="4" t="str">
        <f aca="false">IF($A3929="","",EDATE(INDEX(CARTAO_COMPRAS!$J:$J,INT((ROW()-2)/20)+2),MOD(ROW()-2,20)))</f>
        <v/>
      </c>
      <c r="I3929" s="4" t="str">
        <f aca="false">IF($H3929="","",$H3929-WEEKDAY($H3929,2)+1)</f>
        <v/>
      </c>
      <c r="J3929" s="4" t="str">
        <f aca="false">IF($I3929="","",$I3929+6)</f>
        <v/>
      </c>
      <c r="K3929" s="6" t="str">
        <f aca="false">IF($H3929="","",DATE(YEAR($H3929),MONTH($H3929),1))</f>
        <v/>
      </c>
      <c r="L3929" s="0" t="str">
        <f aca="false">IF($A3929="","",INDEX(CARTAO_COMPRAS!$K:$K,INT((ROW()-2)/20)+2))</f>
        <v/>
      </c>
      <c r="M3929" s="0" t="str">
        <f aca="false">IF($A3929="","","Compra no cartão")</f>
        <v/>
      </c>
    </row>
    <row r="3930" customFormat="false" ht="13.5" hidden="false" customHeight="false" outlineLevel="0" collapsed="false">
      <c r="A3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0" s="0" t="str">
        <f aca="false">IF($A3930="","",INDEX(CARTAO_COMPRAS!$C:$C,INT((ROW()-2)/20)+2))</f>
        <v/>
      </c>
      <c r="C3930" s="0" t="str">
        <f aca="false">IF($A3930="","",INDEX(CARTAO_COMPRAS!$D:$D,INT((ROW()-2)/20)+2))</f>
        <v/>
      </c>
      <c r="D3930" s="0" t="str">
        <f aca="false">IF($A3930="","",INDEX(CARTAO_COMPRAS!$E:$E,INT((ROW()-2)/20)+2))</f>
        <v/>
      </c>
      <c r="E3930" s="0" t="str">
        <f aca="false">IF($A3930="","",INDEX(CARTAO_COMPRAS!$H:$H,INT((ROW()-2)/20)+2)+MOD(ROW()-2,20))</f>
        <v/>
      </c>
      <c r="F3930" s="0" t="str">
        <f aca="false">IF($A3930="","",INDEX(CARTAO_COMPRAS!$G:$G,INT((ROW()-2)/20)+2))</f>
        <v/>
      </c>
      <c r="G3930" s="5" t="str">
        <f aca="false">IF($A3930="","",INDEX(CARTAO_COMPRAS!$I:$I,INT((ROW()-2)/20)+2))</f>
        <v/>
      </c>
      <c r="H3930" s="4" t="str">
        <f aca="false">IF($A3930="","",EDATE(INDEX(CARTAO_COMPRAS!$J:$J,INT((ROW()-2)/20)+2),MOD(ROW()-2,20)))</f>
        <v/>
      </c>
      <c r="I3930" s="4" t="str">
        <f aca="false">IF($H3930="","",$H3930-WEEKDAY($H3930,2)+1)</f>
        <v/>
      </c>
      <c r="J3930" s="4" t="str">
        <f aca="false">IF($I3930="","",$I3930+6)</f>
        <v/>
      </c>
      <c r="K3930" s="6" t="str">
        <f aca="false">IF($H3930="","",DATE(YEAR($H3930),MONTH($H3930),1))</f>
        <v/>
      </c>
      <c r="L3930" s="0" t="str">
        <f aca="false">IF($A3930="","",INDEX(CARTAO_COMPRAS!$K:$K,INT((ROW()-2)/20)+2))</f>
        <v/>
      </c>
      <c r="M3930" s="0" t="str">
        <f aca="false">IF($A3930="","","Compra no cartão")</f>
        <v/>
      </c>
    </row>
    <row r="3931" customFormat="false" ht="13.5" hidden="false" customHeight="false" outlineLevel="0" collapsed="false">
      <c r="A3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1" s="0" t="str">
        <f aca="false">IF($A3931="","",INDEX(CARTAO_COMPRAS!$C:$C,INT((ROW()-2)/20)+2))</f>
        <v/>
      </c>
      <c r="C3931" s="0" t="str">
        <f aca="false">IF($A3931="","",INDEX(CARTAO_COMPRAS!$D:$D,INT((ROW()-2)/20)+2))</f>
        <v/>
      </c>
      <c r="D3931" s="0" t="str">
        <f aca="false">IF($A3931="","",INDEX(CARTAO_COMPRAS!$E:$E,INT((ROW()-2)/20)+2))</f>
        <v/>
      </c>
      <c r="E3931" s="0" t="str">
        <f aca="false">IF($A3931="","",INDEX(CARTAO_COMPRAS!$H:$H,INT((ROW()-2)/20)+2)+MOD(ROW()-2,20))</f>
        <v/>
      </c>
      <c r="F3931" s="0" t="str">
        <f aca="false">IF($A3931="","",INDEX(CARTAO_COMPRAS!$G:$G,INT((ROW()-2)/20)+2))</f>
        <v/>
      </c>
      <c r="G3931" s="5" t="str">
        <f aca="false">IF($A3931="","",INDEX(CARTAO_COMPRAS!$I:$I,INT((ROW()-2)/20)+2))</f>
        <v/>
      </c>
      <c r="H3931" s="4" t="str">
        <f aca="false">IF($A3931="","",EDATE(INDEX(CARTAO_COMPRAS!$J:$J,INT((ROW()-2)/20)+2),MOD(ROW()-2,20)))</f>
        <v/>
      </c>
      <c r="I3931" s="4" t="str">
        <f aca="false">IF($H3931="","",$H3931-WEEKDAY($H3931,2)+1)</f>
        <v/>
      </c>
      <c r="J3931" s="4" t="str">
        <f aca="false">IF($I3931="","",$I3931+6)</f>
        <v/>
      </c>
      <c r="K3931" s="6" t="str">
        <f aca="false">IF($H3931="","",DATE(YEAR($H3931),MONTH($H3931),1))</f>
        <v/>
      </c>
      <c r="L3931" s="0" t="str">
        <f aca="false">IF($A3931="","",INDEX(CARTAO_COMPRAS!$K:$K,INT((ROW()-2)/20)+2))</f>
        <v/>
      </c>
      <c r="M3931" s="0" t="str">
        <f aca="false">IF($A3931="","","Compra no cartão")</f>
        <v/>
      </c>
    </row>
    <row r="3932" customFormat="false" ht="13.5" hidden="false" customHeight="false" outlineLevel="0" collapsed="false">
      <c r="A3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2" s="0" t="str">
        <f aca="false">IF($A3932="","",INDEX(CARTAO_COMPRAS!$C:$C,INT((ROW()-2)/20)+2))</f>
        <v/>
      </c>
      <c r="C3932" s="0" t="str">
        <f aca="false">IF($A3932="","",INDEX(CARTAO_COMPRAS!$D:$D,INT((ROW()-2)/20)+2))</f>
        <v/>
      </c>
      <c r="D3932" s="0" t="str">
        <f aca="false">IF($A3932="","",INDEX(CARTAO_COMPRAS!$E:$E,INT((ROW()-2)/20)+2))</f>
        <v/>
      </c>
      <c r="E3932" s="0" t="str">
        <f aca="false">IF($A3932="","",INDEX(CARTAO_COMPRAS!$H:$H,INT((ROW()-2)/20)+2)+MOD(ROW()-2,20))</f>
        <v/>
      </c>
      <c r="F3932" s="0" t="str">
        <f aca="false">IF($A3932="","",INDEX(CARTAO_COMPRAS!$G:$G,INT((ROW()-2)/20)+2))</f>
        <v/>
      </c>
      <c r="G3932" s="5" t="str">
        <f aca="false">IF($A3932="","",INDEX(CARTAO_COMPRAS!$I:$I,INT((ROW()-2)/20)+2))</f>
        <v/>
      </c>
      <c r="H3932" s="4" t="str">
        <f aca="false">IF($A3932="","",EDATE(INDEX(CARTAO_COMPRAS!$J:$J,INT((ROW()-2)/20)+2),MOD(ROW()-2,20)))</f>
        <v/>
      </c>
      <c r="I3932" s="4" t="str">
        <f aca="false">IF($H3932="","",$H3932-WEEKDAY($H3932,2)+1)</f>
        <v/>
      </c>
      <c r="J3932" s="4" t="str">
        <f aca="false">IF($I3932="","",$I3932+6)</f>
        <v/>
      </c>
      <c r="K3932" s="6" t="str">
        <f aca="false">IF($H3932="","",DATE(YEAR($H3932),MONTH($H3932),1))</f>
        <v/>
      </c>
      <c r="L3932" s="0" t="str">
        <f aca="false">IF($A3932="","",INDEX(CARTAO_COMPRAS!$K:$K,INT((ROW()-2)/20)+2))</f>
        <v/>
      </c>
      <c r="M3932" s="0" t="str">
        <f aca="false">IF($A3932="","","Compra no cartão")</f>
        <v/>
      </c>
    </row>
    <row r="3933" customFormat="false" ht="13.5" hidden="false" customHeight="false" outlineLevel="0" collapsed="false">
      <c r="A3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3" s="0" t="str">
        <f aca="false">IF($A3933="","",INDEX(CARTAO_COMPRAS!$C:$C,INT((ROW()-2)/20)+2))</f>
        <v/>
      </c>
      <c r="C3933" s="0" t="str">
        <f aca="false">IF($A3933="","",INDEX(CARTAO_COMPRAS!$D:$D,INT((ROW()-2)/20)+2))</f>
        <v/>
      </c>
      <c r="D3933" s="0" t="str">
        <f aca="false">IF($A3933="","",INDEX(CARTAO_COMPRAS!$E:$E,INT((ROW()-2)/20)+2))</f>
        <v/>
      </c>
      <c r="E3933" s="0" t="str">
        <f aca="false">IF($A3933="","",INDEX(CARTAO_COMPRAS!$H:$H,INT((ROW()-2)/20)+2)+MOD(ROW()-2,20))</f>
        <v/>
      </c>
      <c r="F3933" s="0" t="str">
        <f aca="false">IF($A3933="","",INDEX(CARTAO_COMPRAS!$G:$G,INT((ROW()-2)/20)+2))</f>
        <v/>
      </c>
      <c r="G3933" s="5" t="str">
        <f aca="false">IF($A3933="","",INDEX(CARTAO_COMPRAS!$I:$I,INT((ROW()-2)/20)+2))</f>
        <v/>
      </c>
      <c r="H3933" s="4" t="str">
        <f aca="false">IF($A3933="","",EDATE(INDEX(CARTAO_COMPRAS!$J:$J,INT((ROW()-2)/20)+2),MOD(ROW()-2,20)))</f>
        <v/>
      </c>
      <c r="I3933" s="4" t="str">
        <f aca="false">IF($H3933="","",$H3933-WEEKDAY($H3933,2)+1)</f>
        <v/>
      </c>
      <c r="J3933" s="4" t="str">
        <f aca="false">IF($I3933="","",$I3933+6)</f>
        <v/>
      </c>
      <c r="K3933" s="6" t="str">
        <f aca="false">IF($H3933="","",DATE(YEAR($H3933),MONTH($H3933),1))</f>
        <v/>
      </c>
      <c r="L3933" s="0" t="str">
        <f aca="false">IF($A3933="","",INDEX(CARTAO_COMPRAS!$K:$K,INT((ROW()-2)/20)+2))</f>
        <v/>
      </c>
      <c r="M3933" s="0" t="str">
        <f aca="false">IF($A3933="","","Compra no cartão")</f>
        <v/>
      </c>
    </row>
    <row r="3934" customFormat="false" ht="13.5" hidden="false" customHeight="false" outlineLevel="0" collapsed="false">
      <c r="A3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4" s="0" t="str">
        <f aca="false">IF($A3934="","",INDEX(CARTAO_COMPRAS!$C:$C,INT((ROW()-2)/20)+2))</f>
        <v/>
      </c>
      <c r="C3934" s="0" t="str">
        <f aca="false">IF($A3934="","",INDEX(CARTAO_COMPRAS!$D:$D,INT((ROW()-2)/20)+2))</f>
        <v/>
      </c>
      <c r="D3934" s="0" t="str">
        <f aca="false">IF($A3934="","",INDEX(CARTAO_COMPRAS!$E:$E,INT((ROW()-2)/20)+2))</f>
        <v/>
      </c>
      <c r="E3934" s="0" t="str">
        <f aca="false">IF($A3934="","",INDEX(CARTAO_COMPRAS!$H:$H,INT((ROW()-2)/20)+2)+MOD(ROW()-2,20))</f>
        <v/>
      </c>
      <c r="F3934" s="0" t="str">
        <f aca="false">IF($A3934="","",INDEX(CARTAO_COMPRAS!$G:$G,INT((ROW()-2)/20)+2))</f>
        <v/>
      </c>
      <c r="G3934" s="5" t="str">
        <f aca="false">IF($A3934="","",INDEX(CARTAO_COMPRAS!$I:$I,INT((ROW()-2)/20)+2))</f>
        <v/>
      </c>
      <c r="H3934" s="4" t="str">
        <f aca="false">IF($A3934="","",EDATE(INDEX(CARTAO_COMPRAS!$J:$J,INT((ROW()-2)/20)+2),MOD(ROW()-2,20)))</f>
        <v/>
      </c>
      <c r="I3934" s="4" t="str">
        <f aca="false">IF($H3934="","",$H3934-WEEKDAY($H3934,2)+1)</f>
        <v/>
      </c>
      <c r="J3934" s="4" t="str">
        <f aca="false">IF($I3934="","",$I3934+6)</f>
        <v/>
      </c>
      <c r="K3934" s="6" t="str">
        <f aca="false">IF($H3934="","",DATE(YEAR($H3934),MONTH($H3934),1))</f>
        <v/>
      </c>
      <c r="L3934" s="0" t="str">
        <f aca="false">IF($A3934="","",INDEX(CARTAO_COMPRAS!$K:$K,INT((ROW()-2)/20)+2))</f>
        <v/>
      </c>
      <c r="M3934" s="0" t="str">
        <f aca="false">IF($A3934="","","Compra no cartão")</f>
        <v/>
      </c>
    </row>
    <row r="3935" customFormat="false" ht="13.5" hidden="false" customHeight="false" outlineLevel="0" collapsed="false">
      <c r="A3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5" s="0" t="str">
        <f aca="false">IF($A3935="","",INDEX(CARTAO_COMPRAS!$C:$C,INT((ROW()-2)/20)+2))</f>
        <v/>
      </c>
      <c r="C3935" s="0" t="str">
        <f aca="false">IF($A3935="","",INDEX(CARTAO_COMPRAS!$D:$D,INT((ROW()-2)/20)+2))</f>
        <v/>
      </c>
      <c r="D3935" s="0" t="str">
        <f aca="false">IF($A3935="","",INDEX(CARTAO_COMPRAS!$E:$E,INT((ROW()-2)/20)+2))</f>
        <v/>
      </c>
      <c r="E3935" s="0" t="str">
        <f aca="false">IF($A3935="","",INDEX(CARTAO_COMPRAS!$H:$H,INT((ROW()-2)/20)+2)+MOD(ROW()-2,20))</f>
        <v/>
      </c>
      <c r="F3935" s="0" t="str">
        <f aca="false">IF($A3935="","",INDEX(CARTAO_COMPRAS!$G:$G,INT((ROW()-2)/20)+2))</f>
        <v/>
      </c>
      <c r="G3935" s="5" t="str">
        <f aca="false">IF($A3935="","",INDEX(CARTAO_COMPRAS!$I:$I,INT((ROW()-2)/20)+2))</f>
        <v/>
      </c>
      <c r="H3935" s="4" t="str">
        <f aca="false">IF($A3935="","",EDATE(INDEX(CARTAO_COMPRAS!$J:$J,INT((ROW()-2)/20)+2),MOD(ROW()-2,20)))</f>
        <v/>
      </c>
      <c r="I3935" s="4" t="str">
        <f aca="false">IF($H3935="","",$H3935-WEEKDAY($H3935,2)+1)</f>
        <v/>
      </c>
      <c r="J3935" s="4" t="str">
        <f aca="false">IF($I3935="","",$I3935+6)</f>
        <v/>
      </c>
      <c r="K3935" s="6" t="str">
        <f aca="false">IF($H3935="","",DATE(YEAR($H3935),MONTH($H3935),1))</f>
        <v/>
      </c>
      <c r="L3935" s="0" t="str">
        <f aca="false">IF($A3935="","",INDEX(CARTAO_COMPRAS!$K:$K,INT((ROW()-2)/20)+2))</f>
        <v/>
      </c>
      <c r="M3935" s="0" t="str">
        <f aca="false">IF($A3935="","","Compra no cartão")</f>
        <v/>
      </c>
    </row>
    <row r="3936" customFormat="false" ht="13.5" hidden="false" customHeight="false" outlineLevel="0" collapsed="false">
      <c r="A3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6" s="0" t="str">
        <f aca="false">IF($A3936="","",INDEX(CARTAO_COMPRAS!$C:$C,INT((ROW()-2)/20)+2))</f>
        <v/>
      </c>
      <c r="C3936" s="0" t="str">
        <f aca="false">IF($A3936="","",INDEX(CARTAO_COMPRAS!$D:$D,INT((ROW()-2)/20)+2))</f>
        <v/>
      </c>
      <c r="D3936" s="0" t="str">
        <f aca="false">IF($A3936="","",INDEX(CARTAO_COMPRAS!$E:$E,INT((ROW()-2)/20)+2))</f>
        <v/>
      </c>
      <c r="E3936" s="0" t="str">
        <f aca="false">IF($A3936="","",INDEX(CARTAO_COMPRAS!$H:$H,INT((ROW()-2)/20)+2)+MOD(ROW()-2,20))</f>
        <v/>
      </c>
      <c r="F3936" s="0" t="str">
        <f aca="false">IF($A3936="","",INDEX(CARTAO_COMPRAS!$G:$G,INT((ROW()-2)/20)+2))</f>
        <v/>
      </c>
      <c r="G3936" s="5" t="str">
        <f aca="false">IF($A3936="","",INDEX(CARTAO_COMPRAS!$I:$I,INT((ROW()-2)/20)+2))</f>
        <v/>
      </c>
      <c r="H3936" s="4" t="str">
        <f aca="false">IF($A3936="","",EDATE(INDEX(CARTAO_COMPRAS!$J:$J,INT((ROW()-2)/20)+2),MOD(ROW()-2,20)))</f>
        <v/>
      </c>
      <c r="I3936" s="4" t="str">
        <f aca="false">IF($H3936="","",$H3936-WEEKDAY($H3936,2)+1)</f>
        <v/>
      </c>
      <c r="J3936" s="4" t="str">
        <f aca="false">IF($I3936="","",$I3936+6)</f>
        <v/>
      </c>
      <c r="K3936" s="6" t="str">
        <f aca="false">IF($H3936="","",DATE(YEAR($H3936),MONTH($H3936),1))</f>
        <v/>
      </c>
      <c r="L3936" s="0" t="str">
        <f aca="false">IF($A3936="","",INDEX(CARTAO_COMPRAS!$K:$K,INT((ROW()-2)/20)+2))</f>
        <v/>
      </c>
      <c r="M3936" s="0" t="str">
        <f aca="false">IF($A3936="","","Compra no cartão")</f>
        <v/>
      </c>
    </row>
    <row r="3937" customFormat="false" ht="13.5" hidden="false" customHeight="false" outlineLevel="0" collapsed="false">
      <c r="A3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7" s="0" t="str">
        <f aca="false">IF($A3937="","",INDEX(CARTAO_COMPRAS!$C:$C,INT((ROW()-2)/20)+2))</f>
        <v/>
      </c>
      <c r="C3937" s="0" t="str">
        <f aca="false">IF($A3937="","",INDEX(CARTAO_COMPRAS!$D:$D,INT((ROW()-2)/20)+2))</f>
        <v/>
      </c>
      <c r="D3937" s="0" t="str">
        <f aca="false">IF($A3937="","",INDEX(CARTAO_COMPRAS!$E:$E,INT((ROW()-2)/20)+2))</f>
        <v/>
      </c>
      <c r="E3937" s="0" t="str">
        <f aca="false">IF($A3937="","",INDEX(CARTAO_COMPRAS!$H:$H,INT((ROW()-2)/20)+2)+MOD(ROW()-2,20))</f>
        <v/>
      </c>
      <c r="F3937" s="0" t="str">
        <f aca="false">IF($A3937="","",INDEX(CARTAO_COMPRAS!$G:$G,INT((ROW()-2)/20)+2))</f>
        <v/>
      </c>
      <c r="G3937" s="5" t="str">
        <f aca="false">IF($A3937="","",INDEX(CARTAO_COMPRAS!$I:$I,INT((ROW()-2)/20)+2))</f>
        <v/>
      </c>
      <c r="H3937" s="4" t="str">
        <f aca="false">IF($A3937="","",EDATE(INDEX(CARTAO_COMPRAS!$J:$J,INT((ROW()-2)/20)+2),MOD(ROW()-2,20)))</f>
        <v/>
      </c>
      <c r="I3937" s="4" t="str">
        <f aca="false">IF($H3937="","",$H3937-WEEKDAY($H3937,2)+1)</f>
        <v/>
      </c>
      <c r="J3937" s="4" t="str">
        <f aca="false">IF($I3937="","",$I3937+6)</f>
        <v/>
      </c>
      <c r="K3937" s="6" t="str">
        <f aca="false">IF($H3937="","",DATE(YEAR($H3937),MONTH($H3937),1))</f>
        <v/>
      </c>
      <c r="L3937" s="0" t="str">
        <f aca="false">IF($A3937="","",INDEX(CARTAO_COMPRAS!$K:$K,INT((ROW()-2)/20)+2))</f>
        <v/>
      </c>
      <c r="M3937" s="0" t="str">
        <f aca="false">IF($A3937="","","Compra no cartão")</f>
        <v/>
      </c>
    </row>
    <row r="3938" customFormat="false" ht="13.5" hidden="false" customHeight="false" outlineLevel="0" collapsed="false">
      <c r="A3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8" s="0" t="str">
        <f aca="false">IF($A3938="","",INDEX(CARTAO_COMPRAS!$C:$C,INT((ROW()-2)/20)+2))</f>
        <v/>
      </c>
      <c r="C3938" s="0" t="str">
        <f aca="false">IF($A3938="","",INDEX(CARTAO_COMPRAS!$D:$D,INT((ROW()-2)/20)+2))</f>
        <v/>
      </c>
      <c r="D3938" s="0" t="str">
        <f aca="false">IF($A3938="","",INDEX(CARTAO_COMPRAS!$E:$E,INT((ROW()-2)/20)+2))</f>
        <v/>
      </c>
      <c r="E3938" s="0" t="str">
        <f aca="false">IF($A3938="","",INDEX(CARTAO_COMPRAS!$H:$H,INT((ROW()-2)/20)+2)+MOD(ROW()-2,20))</f>
        <v/>
      </c>
      <c r="F3938" s="0" t="str">
        <f aca="false">IF($A3938="","",INDEX(CARTAO_COMPRAS!$G:$G,INT((ROW()-2)/20)+2))</f>
        <v/>
      </c>
      <c r="G3938" s="5" t="str">
        <f aca="false">IF($A3938="","",INDEX(CARTAO_COMPRAS!$I:$I,INT((ROW()-2)/20)+2))</f>
        <v/>
      </c>
      <c r="H3938" s="4" t="str">
        <f aca="false">IF($A3938="","",EDATE(INDEX(CARTAO_COMPRAS!$J:$J,INT((ROW()-2)/20)+2),MOD(ROW()-2,20)))</f>
        <v/>
      </c>
      <c r="I3938" s="4" t="str">
        <f aca="false">IF($H3938="","",$H3938-WEEKDAY($H3938,2)+1)</f>
        <v/>
      </c>
      <c r="J3938" s="4" t="str">
        <f aca="false">IF($I3938="","",$I3938+6)</f>
        <v/>
      </c>
      <c r="K3938" s="6" t="str">
        <f aca="false">IF($H3938="","",DATE(YEAR($H3938),MONTH($H3938),1))</f>
        <v/>
      </c>
      <c r="L3938" s="0" t="str">
        <f aca="false">IF($A3938="","",INDEX(CARTAO_COMPRAS!$K:$K,INT((ROW()-2)/20)+2))</f>
        <v/>
      </c>
      <c r="M3938" s="0" t="str">
        <f aca="false">IF($A3938="","","Compra no cartão")</f>
        <v/>
      </c>
    </row>
    <row r="3939" customFormat="false" ht="13.5" hidden="false" customHeight="false" outlineLevel="0" collapsed="false">
      <c r="A3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39" s="0" t="str">
        <f aca="false">IF($A3939="","",INDEX(CARTAO_COMPRAS!$C:$C,INT((ROW()-2)/20)+2))</f>
        <v/>
      </c>
      <c r="C3939" s="0" t="str">
        <f aca="false">IF($A3939="","",INDEX(CARTAO_COMPRAS!$D:$D,INT((ROW()-2)/20)+2))</f>
        <v/>
      </c>
      <c r="D3939" s="0" t="str">
        <f aca="false">IF($A3939="","",INDEX(CARTAO_COMPRAS!$E:$E,INT((ROW()-2)/20)+2))</f>
        <v/>
      </c>
      <c r="E3939" s="0" t="str">
        <f aca="false">IF($A3939="","",INDEX(CARTAO_COMPRAS!$H:$H,INT((ROW()-2)/20)+2)+MOD(ROW()-2,20))</f>
        <v/>
      </c>
      <c r="F3939" s="0" t="str">
        <f aca="false">IF($A3939="","",INDEX(CARTAO_COMPRAS!$G:$G,INT((ROW()-2)/20)+2))</f>
        <v/>
      </c>
      <c r="G3939" s="5" t="str">
        <f aca="false">IF($A3939="","",INDEX(CARTAO_COMPRAS!$I:$I,INT((ROW()-2)/20)+2))</f>
        <v/>
      </c>
      <c r="H3939" s="4" t="str">
        <f aca="false">IF($A3939="","",EDATE(INDEX(CARTAO_COMPRAS!$J:$J,INT((ROW()-2)/20)+2),MOD(ROW()-2,20)))</f>
        <v/>
      </c>
      <c r="I3939" s="4" t="str">
        <f aca="false">IF($H3939="","",$H3939-WEEKDAY($H3939,2)+1)</f>
        <v/>
      </c>
      <c r="J3939" s="4" t="str">
        <f aca="false">IF($I3939="","",$I3939+6)</f>
        <v/>
      </c>
      <c r="K3939" s="6" t="str">
        <f aca="false">IF($H3939="","",DATE(YEAR($H3939),MONTH($H3939),1))</f>
        <v/>
      </c>
      <c r="L3939" s="0" t="str">
        <f aca="false">IF($A3939="","",INDEX(CARTAO_COMPRAS!$K:$K,INT((ROW()-2)/20)+2))</f>
        <v/>
      </c>
      <c r="M3939" s="0" t="str">
        <f aca="false">IF($A3939="","","Compra no cartão")</f>
        <v/>
      </c>
    </row>
    <row r="3940" customFormat="false" ht="13.5" hidden="false" customHeight="false" outlineLevel="0" collapsed="false">
      <c r="A3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0" s="0" t="str">
        <f aca="false">IF($A3940="","",INDEX(CARTAO_COMPRAS!$C:$C,INT((ROW()-2)/20)+2))</f>
        <v/>
      </c>
      <c r="C3940" s="0" t="str">
        <f aca="false">IF($A3940="","",INDEX(CARTAO_COMPRAS!$D:$D,INT((ROW()-2)/20)+2))</f>
        <v/>
      </c>
      <c r="D3940" s="0" t="str">
        <f aca="false">IF($A3940="","",INDEX(CARTAO_COMPRAS!$E:$E,INT((ROW()-2)/20)+2))</f>
        <v/>
      </c>
      <c r="E3940" s="0" t="str">
        <f aca="false">IF($A3940="","",INDEX(CARTAO_COMPRAS!$H:$H,INT((ROW()-2)/20)+2)+MOD(ROW()-2,20))</f>
        <v/>
      </c>
      <c r="F3940" s="0" t="str">
        <f aca="false">IF($A3940="","",INDEX(CARTAO_COMPRAS!$G:$G,INT((ROW()-2)/20)+2))</f>
        <v/>
      </c>
      <c r="G3940" s="5" t="str">
        <f aca="false">IF($A3940="","",INDEX(CARTAO_COMPRAS!$I:$I,INT((ROW()-2)/20)+2))</f>
        <v/>
      </c>
      <c r="H3940" s="4" t="str">
        <f aca="false">IF($A3940="","",EDATE(INDEX(CARTAO_COMPRAS!$J:$J,INT((ROW()-2)/20)+2),MOD(ROW()-2,20)))</f>
        <v/>
      </c>
      <c r="I3940" s="4" t="str">
        <f aca="false">IF($H3940="","",$H3940-WEEKDAY($H3940,2)+1)</f>
        <v/>
      </c>
      <c r="J3940" s="4" t="str">
        <f aca="false">IF($I3940="","",$I3940+6)</f>
        <v/>
      </c>
      <c r="K3940" s="6" t="str">
        <f aca="false">IF($H3940="","",DATE(YEAR($H3940),MONTH($H3940),1))</f>
        <v/>
      </c>
      <c r="L3940" s="0" t="str">
        <f aca="false">IF($A3940="","",INDEX(CARTAO_COMPRAS!$K:$K,INT((ROW()-2)/20)+2))</f>
        <v/>
      </c>
      <c r="M3940" s="0" t="str">
        <f aca="false">IF($A3940="","","Compra no cartão")</f>
        <v/>
      </c>
    </row>
    <row r="3941" customFormat="false" ht="13.5" hidden="false" customHeight="false" outlineLevel="0" collapsed="false">
      <c r="A3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1" s="0" t="str">
        <f aca="false">IF($A3941="","",INDEX(CARTAO_COMPRAS!$C:$C,INT((ROW()-2)/20)+2))</f>
        <v/>
      </c>
      <c r="C3941" s="0" t="str">
        <f aca="false">IF($A3941="","",INDEX(CARTAO_COMPRAS!$D:$D,INT((ROW()-2)/20)+2))</f>
        <v/>
      </c>
      <c r="D3941" s="0" t="str">
        <f aca="false">IF($A3941="","",INDEX(CARTAO_COMPRAS!$E:$E,INT((ROW()-2)/20)+2))</f>
        <v/>
      </c>
      <c r="E3941" s="0" t="str">
        <f aca="false">IF($A3941="","",INDEX(CARTAO_COMPRAS!$H:$H,INT((ROW()-2)/20)+2)+MOD(ROW()-2,20))</f>
        <v/>
      </c>
      <c r="F3941" s="0" t="str">
        <f aca="false">IF($A3941="","",INDEX(CARTAO_COMPRAS!$G:$G,INT((ROW()-2)/20)+2))</f>
        <v/>
      </c>
      <c r="G3941" s="5" t="str">
        <f aca="false">IF($A3941="","",INDEX(CARTAO_COMPRAS!$I:$I,INT((ROW()-2)/20)+2))</f>
        <v/>
      </c>
      <c r="H3941" s="4" t="str">
        <f aca="false">IF($A3941="","",EDATE(INDEX(CARTAO_COMPRAS!$J:$J,INT((ROW()-2)/20)+2),MOD(ROW()-2,20)))</f>
        <v/>
      </c>
      <c r="I3941" s="4" t="str">
        <f aca="false">IF($H3941="","",$H3941-WEEKDAY($H3941,2)+1)</f>
        <v/>
      </c>
      <c r="J3941" s="4" t="str">
        <f aca="false">IF($I3941="","",$I3941+6)</f>
        <v/>
      </c>
      <c r="K3941" s="6" t="str">
        <f aca="false">IF($H3941="","",DATE(YEAR($H3941),MONTH($H3941),1))</f>
        <v/>
      </c>
      <c r="L3941" s="0" t="str">
        <f aca="false">IF($A3941="","",INDEX(CARTAO_COMPRAS!$K:$K,INT((ROW()-2)/20)+2))</f>
        <v/>
      </c>
      <c r="M3941" s="0" t="str">
        <f aca="false">IF($A3941="","","Compra no cartão")</f>
        <v/>
      </c>
    </row>
    <row r="3942" customFormat="false" ht="13.5" hidden="false" customHeight="false" outlineLevel="0" collapsed="false">
      <c r="A3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2" s="0" t="str">
        <f aca="false">IF($A3942="","",INDEX(CARTAO_COMPRAS!$C:$C,INT((ROW()-2)/20)+2))</f>
        <v/>
      </c>
      <c r="C3942" s="0" t="str">
        <f aca="false">IF($A3942="","",INDEX(CARTAO_COMPRAS!$D:$D,INT((ROW()-2)/20)+2))</f>
        <v/>
      </c>
      <c r="D3942" s="0" t="str">
        <f aca="false">IF($A3942="","",INDEX(CARTAO_COMPRAS!$E:$E,INT((ROW()-2)/20)+2))</f>
        <v/>
      </c>
      <c r="E3942" s="0" t="str">
        <f aca="false">IF($A3942="","",INDEX(CARTAO_COMPRAS!$H:$H,INT((ROW()-2)/20)+2)+MOD(ROW()-2,20))</f>
        <v/>
      </c>
      <c r="F3942" s="0" t="str">
        <f aca="false">IF($A3942="","",INDEX(CARTAO_COMPRAS!$G:$G,INT((ROW()-2)/20)+2))</f>
        <v/>
      </c>
      <c r="G3942" s="5" t="str">
        <f aca="false">IF($A3942="","",INDEX(CARTAO_COMPRAS!$I:$I,INT((ROW()-2)/20)+2))</f>
        <v/>
      </c>
      <c r="H3942" s="4" t="str">
        <f aca="false">IF($A3942="","",EDATE(INDEX(CARTAO_COMPRAS!$J:$J,INT((ROW()-2)/20)+2),MOD(ROW()-2,20)))</f>
        <v/>
      </c>
      <c r="I3942" s="4" t="str">
        <f aca="false">IF($H3942="","",$H3942-WEEKDAY($H3942,2)+1)</f>
        <v/>
      </c>
      <c r="J3942" s="4" t="str">
        <f aca="false">IF($I3942="","",$I3942+6)</f>
        <v/>
      </c>
      <c r="K3942" s="6" t="str">
        <f aca="false">IF($H3942="","",DATE(YEAR($H3942),MONTH($H3942),1))</f>
        <v/>
      </c>
      <c r="L3942" s="0" t="str">
        <f aca="false">IF($A3942="","",INDEX(CARTAO_COMPRAS!$K:$K,INT((ROW()-2)/20)+2))</f>
        <v/>
      </c>
      <c r="M3942" s="0" t="str">
        <f aca="false">IF($A3942="","","Compra no cartão")</f>
        <v/>
      </c>
    </row>
    <row r="3943" customFormat="false" ht="13.5" hidden="false" customHeight="false" outlineLevel="0" collapsed="false">
      <c r="A3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3" s="0" t="str">
        <f aca="false">IF($A3943="","",INDEX(CARTAO_COMPRAS!$C:$C,INT((ROW()-2)/20)+2))</f>
        <v/>
      </c>
      <c r="C3943" s="0" t="str">
        <f aca="false">IF($A3943="","",INDEX(CARTAO_COMPRAS!$D:$D,INT((ROW()-2)/20)+2))</f>
        <v/>
      </c>
      <c r="D3943" s="0" t="str">
        <f aca="false">IF($A3943="","",INDEX(CARTAO_COMPRAS!$E:$E,INT((ROW()-2)/20)+2))</f>
        <v/>
      </c>
      <c r="E3943" s="0" t="str">
        <f aca="false">IF($A3943="","",INDEX(CARTAO_COMPRAS!$H:$H,INT((ROW()-2)/20)+2)+MOD(ROW()-2,20))</f>
        <v/>
      </c>
      <c r="F3943" s="0" t="str">
        <f aca="false">IF($A3943="","",INDEX(CARTAO_COMPRAS!$G:$G,INT((ROW()-2)/20)+2))</f>
        <v/>
      </c>
      <c r="G3943" s="5" t="str">
        <f aca="false">IF($A3943="","",INDEX(CARTAO_COMPRAS!$I:$I,INT((ROW()-2)/20)+2))</f>
        <v/>
      </c>
      <c r="H3943" s="4" t="str">
        <f aca="false">IF($A3943="","",EDATE(INDEX(CARTAO_COMPRAS!$J:$J,INT((ROW()-2)/20)+2),MOD(ROW()-2,20)))</f>
        <v/>
      </c>
      <c r="I3943" s="4" t="str">
        <f aca="false">IF($H3943="","",$H3943-WEEKDAY($H3943,2)+1)</f>
        <v/>
      </c>
      <c r="J3943" s="4" t="str">
        <f aca="false">IF($I3943="","",$I3943+6)</f>
        <v/>
      </c>
      <c r="K3943" s="6" t="str">
        <f aca="false">IF($H3943="","",DATE(YEAR($H3943),MONTH($H3943),1))</f>
        <v/>
      </c>
      <c r="L3943" s="0" t="str">
        <f aca="false">IF($A3943="","",INDEX(CARTAO_COMPRAS!$K:$K,INT((ROW()-2)/20)+2))</f>
        <v/>
      </c>
      <c r="M3943" s="0" t="str">
        <f aca="false">IF($A3943="","","Compra no cartão")</f>
        <v/>
      </c>
    </row>
    <row r="3944" customFormat="false" ht="13.5" hidden="false" customHeight="false" outlineLevel="0" collapsed="false">
      <c r="A3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4" s="0" t="str">
        <f aca="false">IF($A3944="","",INDEX(CARTAO_COMPRAS!$C:$C,INT((ROW()-2)/20)+2))</f>
        <v/>
      </c>
      <c r="C3944" s="0" t="str">
        <f aca="false">IF($A3944="","",INDEX(CARTAO_COMPRAS!$D:$D,INT((ROW()-2)/20)+2))</f>
        <v/>
      </c>
      <c r="D3944" s="0" t="str">
        <f aca="false">IF($A3944="","",INDEX(CARTAO_COMPRAS!$E:$E,INT((ROW()-2)/20)+2))</f>
        <v/>
      </c>
      <c r="E3944" s="0" t="str">
        <f aca="false">IF($A3944="","",INDEX(CARTAO_COMPRAS!$H:$H,INT((ROW()-2)/20)+2)+MOD(ROW()-2,20))</f>
        <v/>
      </c>
      <c r="F3944" s="0" t="str">
        <f aca="false">IF($A3944="","",INDEX(CARTAO_COMPRAS!$G:$G,INT((ROW()-2)/20)+2))</f>
        <v/>
      </c>
      <c r="G3944" s="5" t="str">
        <f aca="false">IF($A3944="","",INDEX(CARTAO_COMPRAS!$I:$I,INT((ROW()-2)/20)+2))</f>
        <v/>
      </c>
      <c r="H3944" s="4" t="str">
        <f aca="false">IF($A3944="","",EDATE(INDEX(CARTAO_COMPRAS!$J:$J,INT((ROW()-2)/20)+2),MOD(ROW()-2,20)))</f>
        <v/>
      </c>
      <c r="I3944" s="4" t="str">
        <f aca="false">IF($H3944="","",$H3944-WEEKDAY($H3944,2)+1)</f>
        <v/>
      </c>
      <c r="J3944" s="4" t="str">
        <f aca="false">IF($I3944="","",$I3944+6)</f>
        <v/>
      </c>
      <c r="K3944" s="6" t="str">
        <f aca="false">IF($H3944="","",DATE(YEAR($H3944),MONTH($H3944),1))</f>
        <v/>
      </c>
      <c r="L3944" s="0" t="str">
        <f aca="false">IF($A3944="","",INDEX(CARTAO_COMPRAS!$K:$K,INT((ROW()-2)/20)+2))</f>
        <v/>
      </c>
      <c r="M3944" s="0" t="str">
        <f aca="false">IF($A3944="","","Compra no cartão")</f>
        <v/>
      </c>
    </row>
    <row r="3945" customFormat="false" ht="13.5" hidden="false" customHeight="false" outlineLevel="0" collapsed="false">
      <c r="A3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5" s="0" t="str">
        <f aca="false">IF($A3945="","",INDEX(CARTAO_COMPRAS!$C:$C,INT((ROW()-2)/20)+2))</f>
        <v/>
      </c>
      <c r="C3945" s="0" t="str">
        <f aca="false">IF($A3945="","",INDEX(CARTAO_COMPRAS!$D:$D,INT((ROW()-2)/20)+2))</f>
        <v/>
      </c>
      <c r="D3945" s="0" t="str">
        <f aca="false">IF($A3945="","",INDEX(CARTAO_COMPRAS!$E:$E,INT((ROW()-2)/20)+2))</f>
        <v/>
      </c>
      <c r="E3945" s="0" t="str">
        <f aca="false">IF($A3945="","",INDEX(CARTAO_COMPRAS!$H:$H,INT((ROW()-2)/20)+2)+MOD(ROW()-2,20))</f>
        <v/>
      </c>
      <c r="F3945" s="0" t="str">
        <f aca="false">IF($A3945="","",INDEX(CARTAO_COMPRAS!$G:$G,INT((ROW()-2)/20)+2))</f>
        <v/>
      </c>
      <c r="G3945" s="5" t="str">
        <f aca="false">IF($A3945="","",INDEX(CARTAO_COMPRAS!$I:$I,INT((ROW()-2)/20)+2))</f>
        <v/>
      </c>
      <c r="H3945" s="4" t="str">
        <f aca="false">IF($A3945="","",EDATE(INDEX(CARTAO_COMPRAS!$J:$J,INT((ROW()-2)/20)+2),MOD(ROW()-2,20)))</f>
        <v/>
      </c>
      <c r="I3945" s="4" t="str">
        <f aca="false">IF($H3945="","",$H3945-WEEKDAY($H3945,2)+1)</f>
        <v/>
      </c>
      <c r="J3945" s="4" t="str">
        <f aca="false">IF($I3945="","",$I3945+6)</f>
        <v/>
      </c>
      <c r="K3945" s="6" t="str">
        <f aca="false">IF($H3945="","",DATE(YEAR($H3945),MONTH($H3945),1))</f>
        <v/>
      </c>
      <c r="L3945" s="0" t="str">
        <f aca="false">IF($A3945="","",INDEX(CARTAO_COMPRAS!$K:$K,INT((ROW()-2)/20)+2))</f>
        <v/>
      </c>
      <c r="M3945" s="0" t="str">
        <f aca="false">IF($A3945="","","Compra no cartão")</f>
        <v/>
      </c>
    </row>
    <row r="3946" customFormat="false" ht="13.5" hidden="false" customHeight="false" outlineLevel="0" collapsed="false">
      <c r="A3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6" s="0" t="str">
        <f aca="false">IF($A3946="","",INDEX(CARTAO_COMPRAS!$C:$C,INT((ROW()-2)/20)+2))</f>
        <v/>
      </c>
      <c r="C3946" s="0" t="str">
        <f aca="false">IF($A3946="","",INDEX(CARTAO_COMPRAS!$D:$D,INT((ROW()-2)/20)+2))</f>
        <v/>
      </c>
      <c r="D3946" s="0" t="str">
        <f aca="false">IF($A3946="","",INDEX(CARTAO_COMPRAS!$E:$E,INT((ROW()-2)/20)+2))</f>
        <v/>
      </c>
      <c r="E3946" s="0" t="str">
        <f aca="false">IF($A3946="","",INDEX(CARTAO_COMPRAS!$H:$H,INT((ROW()-2)/20)+2)+MOD(ROW()-2,20))</f>
        <v/>
      </c>
      <c r="F3946" s="0" t="str">
        <f aca="false">IF($A3946="","",INDEX(CARTAO_COMPRAS!$G:$G,INT((ROW()-2)/20)+2))</f>
        <v/>
      </c>
      <c r="G3946" s="5" t="str">
        <f aca="false">IF($A3946="","",INDEX(CARTAO_COMPRAS!$I:$I,INT((ROW()-2)/20)+2))</f>
        <v/>
      </c>
      <c r="H3946" s="4" t="str">
        <f aca="false">IF($A3946="","",EDATE(INDEX(CARTAO_COMPRAS!$J:$J,INT((ROW()-2)/20)+2),MOD(ROW()-2,20)))</f>
        <v/>
      </c>
      <c r="I3946" s="4" t="str">
        <f aca="false">IF($H3946="","",$H3946-WEEKDAY($H3946,2)+1)</f>
        <v/>
      </c>
      <c r="J3946" s="4" t="str">
        <f aca="false">IF($I3946="","",$I3946+6)</f>
        <v/>
      </c>
      <c r="K3946" s="6" t="str">
        <f aca="false">IF($H3946="","",DATE(YEAR($H3946),MONTH($H3946),1))</f>
        <v/>
      </c>
      <c r="L3946" s="0" t="str">
        <f aca="false">IF($A3946="","",INDEX(CARTAO_COMPRAS!$K:$K,INT((ROW()-2)/20)+2))</f>
        <v/>
      </c>
      <c r="M3946" s="0" t="str">
        <f aca="false">IF($A3946="","","Compra no cartão")</f>
        <v/>
      </c>
    </row>
    <row r="3947" customFormat="false" ht="13.5" hidden="false" customHeight="false" outlineLevel="0" collapsed="false">
      <c r="A3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7" s="0" t="str">
        <f aca="false">IF($A3947="","",INDEX(CARTAO_COMPRAS!$C:$C,INT((ROW()-2)/20)+2))</f>
        <v/>
      </c>
      <c r="C3947" s="0" t="str">
        <f aca="false">IF($A3947="","",INDEX(CARTAO_COMPRAS!$D:$D,INT((ROW()-2)/20)+2))</f>
        <v/>
      </c>
      <c r="D3947" s="0" t="str">
        <f aca="false">IF($A3947="","",INDEX(CARTAO_COMPRAS!$E:$E,INT((ROW()-2)/20)+2))</f>
        <v/>
      </c>
      <c r="E3947" s="0" t="str">
        <f aca="false">IF($A3947="","",INDEX(CARTAO_COMPRAS!$H:$H,INT((ROW()-2)/20)+2)+MOD(ROW()-2,20))</f>
        <v/>
      </c>
      <c r="F3947" s="0" t="str">
        <f aca="false">IF($A3947="","",INDEX(CARTAO_COMPRAS!$G:$G,INT((ROW()-2)/20)+2))</f>
        <v/>
      </c>
      <c r="G3947" s="5" t="str">
        <f aca="false">IF($A3947="","",INDEX(CARTAO_COMPRAS!$I:$I,INT((ROW()-2)/20)+2))</f>
        <v/>
      </c>
      <c r="H3947" s="4" t="str">
        <f aca="false">IF($A3947="","",EDATE(INDEX(CARTAO_COMPRAS!$J:$J,INT((ROW()-2)/20)+2),MOD(ROW()-2,20)))</f>
        <v/>
      </c>
      <c r="I3947" s="4" t="str">
        <f aca="false">IF($H3947="","",$H3947-WEEKDAY($H3947,2)+1)</f>
        <v/>
      </c>
      <c r="J3947" s="4" t="str">
        <f aca="false">IF($I3947="","",$I3947+6)</f>
        <v/>
      </c>
      <c r="K3947" s="6" t="str">
        <f aca="false">IF($H3947="","",DATE(YEAR($H3947),MONTH($H3947),1))</f>
        <v/>
      </c>
      <c r="L3947" s="0" t="str">
        <f aca="false">IF($A3947="","",INDEX(CARTAO_COMPRAS!$K:$K,INT((ROW()-2)/20)+2))</f>
        <v/>
      </c>
      <c r="M3947" s="0" t="str">
        <f aca="false">IF($A3947="","","Compra no cartão")</f>
        <v/>
      </c>
    </row>
    <row r="3948" customFormat="false" ht="13.5" hidden="false" customHeight="false" outlineLevel="0" collapsed="false">
      <c r="A3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8" s="0" t="str">
        <f aca="false">IF($A3948="","",INDEX(CARTAO_COMPRAS!$C:$C,INT((ROW()-2)/20)+2))</f>
        <v/>
      </c>
      <c r="C3948" s="0" t="str">
        <f aca="false">IF($A3948="","",INDEX(CARTAO_COMPRAS!$D:$D,INT((ROW()-2)/20)+2))</f>
        <v/>
      </c>
      <c r="D3948" s="0" t="str">
        <f aca="false">IF($A3948="","",INDEX(CARTAO_COMPRAS!$E:$E,INT((ROW()-2)/20)+2))</f>
        <v/>
      </c>
      <c r="E3948" s="0" t="str">
        <f aca="false">IF($A3948="","",INDEX(CARTAO_COMPRAS!$H:$H,INT((ROW()-2)/20)+2)+MOD(ROW()-2,20))</f>
        <v/>
      </c>
      <c r="F3948" s="0" t="str">
        <f aca="false">IF($A3948="","",INDEX(CARTAO_COMPRAS!$G:$G,INT((ROW()-2)/20)+2))</f>
        <v/>
      </c>
      <c r="G3948" s="5" t="str">
        <f aca="false">IF($A3948="","",INDEX(CARTAO_COMPRAS!$I:$I,INT((ROW()-2)/20)+2))</f>
        <v/>
      </c>
      <c r="H3948" s="4" t="str">
        <f aca="false">IF($A3948="","",EDATE(INDEX(CARTAO_COMPRAS!$J:$J,INT((ROW()-2)/20)+2),MOD(ROW()-2,20)))</f>
        <v/>
      </c>
      <c r="I3948" s="4" t="str">
        <f aca="false">IF($H3948="","",$H3948-WEEKDAY($H3948,2)+1)</f>
        <v/>
      </c>
      <c r="J3948" s="4" t="str">
        <f aca="false">IF($I3948="","",$I3948+6)</f>
        <v/>
      </c>
      <c r="K3948" s="6" t="str">
        <f aca="false">IF($H3948="","",DATE(YEAR($H3948),MONTH($H3948),1))</f>
        <v/>
      </c>
      <c r="L3948" s="0" t="str">
        <f aca="false">IF($A3948="","",INDEX(CARTAO_COMPRAS!$K:$K,INT((ROW()-2)/20)+2))</f>
        <v/>
      </c>
      <c r="M3948" s="0" t="str">
        <f aca="false">IF($A3948="","","Compra no cartão")</f>
        <v/>
      </c>
    </row>
    <row r="3949" customFormat="false" ht="13.5" hidden="false" customHeight="false" outlineLevel="0" collapsed="false">
      <c r="A3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49" s="0" t="str">
        <f aca="false">IF($A3949="","",INDEX(CARTAO_COMPRAS!$C:$C,INT((ROW()-2)/20)+2))</f>
        <v/>
      </c>
      <c r="C3949" s="0" t="str">
        <f aca="false">IF($A3949="","",INDEX(CARTAO_COMPRAS!$D:$D,INT((ROW()-2)/20)+2))</f>
        <v/>
      </c>
      <c r="D3949" s="0" t="str">
        <f aca="false">IF($A3949="","",INDEX(CARTAO_COMPRAS!$E:$E,INT((ROW()-2)/20)+2))</f>
        <v/>
      </c>
      <c r="E3949" s="0" t="str">
        <f aca="false">IF($A3949="","",INDEX(CARTAO_COMPRAS!$H:$H,INT((ROW()-2)/20)+2)+MOD(ROW()-2,20))</f>
        <v/>
      </c>
      <c r="F3949" s="0" t="str">
        <f aca="false">IF($A3949="","",INDEX(CARTAO_COMPRAS!$G:$G,INT((ROW()-2)/20)+2))</f>
        <v/>
      </c>
      <c r="G3949" s="5" t="str">
        <f aca="false">IF($A3949="","",INDEX(CARTAO_COMPRAS!$I:$I,INT((ROW()-2)/20)+2))</f>
        <v/>
      </c>
      <c r="H3949" s="4" t="str">
        <f aca="false">IF($A3949="","",EDATE(INDEX(CARTAO_COMPRAS!$J:$J,INT((ROW()-2)/20)+2),MOD(ROW()-2,20)))</f>
        <v/>
      </c>
      <c r="I3949" s="4" t="str">
        <f aca="false">IF($H3949="","",$H3949-WEEKDAY($H3949,2)+1)</f>
        <v/>
      </c>
      <c r="J3949" s="4" t="str">
        <f aca="false">IF($I3949="","",$I3949+6)</f>
        <v/>
      </c>
      <c r="K3949" s="6" t="str">
        <f aca="false">IF($H3949="","",DATE(YEAR($H3949),MONTH($H3949),1))</f>
        <v/>
      </c>
      <c r="L3949" s="0" t="str">
        <f aca="false">IF($A3949="","",INDEX(CARTAO_COMPRAS!$K:$K,INT((ROW()-2)/20)+2))</f>
        <v/>
      </c>
      <c r="M3949" s="0" t="str">
        <f aca="false">IF($A3949="","","Compra no cartão")</f>
        <v/>
      </c>
    </row>
    <row r="3950" customFormat="false" ht="13.5" hidden="false" customHeight="false" outlineLevel="0" collapsed="false">
      <c r="A3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0" s="0" t="str">
        <f aca="false">IF($A3950="","",INDEX(CARTAO_COMPRAS!$C:$C,INT((ROW()-2)/20)+2))</f>
        <v/>
      </c>
      <c r="C3950" s="0" t="str">
        <f aca="false">IF($A3950="","",INDEX(CARTAO_COMPRAS!$D:$D,INT((ROW()-2)/20)+2))</f>
        <v/>
      </c>
      <c r="D3950" s="0" t="str">
        <f aca="false">IF($A3950="","",INDEX(CARTAO_COMPRAS!$E:$E,INT((ROW()-2)/20)+2))</f>
        <v/>
      </c>
      <c r="E3950" s="0" t="str">
        <f aca="false">IF($A3950="","",INDEX(CARTAO_COMPRAS!$H:$H,INT((ROW()-2)/20)+2)+MOD(ROW()-2,20))</f>
        <v/>
      </c>
      <c r="F3950" s="0" t="str">
        <f aca="false">IF($A3950="","",INDEX(CARTAO_COMPRAS!$G:$G,INT((ROW()-2)/20)+2))</f>
        <v/>
      </c>
      <c r="G3950" s="5" t="str">
        <f aca="false">IF($A3950="","",INDEX(CARTAO_COMPRAS!$I:$I,INT((ROW()-2)/20)+2))</f>
        <v/>
      </c>
      <c r="H3950" s="4" t="str">
        <f aca="false">IF($A3950="","",EDATE(INDEX(CARTAO_COMPRAS!$J:$J,INT((ROW()-2)/20)+2),MOD(ROW()-2,20)))</f>
        <v/>
      </c>
      <c r="I3950" s="4" t="str">
        <f aca="false">IF($H3950="","",$H3950-WEEKDAY($H3950,2)+1)</f>
        <v/>
      </c>
      <c r="J3950" s="4" t="str">
        <f aca="false">IF($I3950="","",$I3950+6)</f>
        <v/>
      </c>
      <c r="K3950" s="6" t="str">
        <f aca="false">IF($H3950="","",DATE(YEAR($H3950),MONTH($H3950),1))</f>
        <v/>
      </c>
      <c r="L3950" s="0" t="str">
        <f aca="false">IF($A3950="","",INDEX(CARTAO_COMPRAS!$K:$K,INT((ROW()-2)/20)+2))</f>
        <v/>
      </c>
      <c r="M3950" s="0" t="str">
        <f aca="false">IF($A3950="","","Compra no cartão")</f>
        <v/>
      </c>
    </row>
    <row r="3951" customFormat="false" ht="13.5" hidden="false" customHeight="false" outlineLevel="0" collapsed="false">
      <c r="A3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1" s="0" t="str">
        <f aca="false">IF($A3951="","",INDEX(CARTAO_COMPRAS!$C:$C,INT((ROW()-2)/20)+2))</f>
        <v/>
      </c>
      <c r="C3951" s="0" t="str">
        <f aca="false">IF($A3951="","",INDEX(CARTAO_COMPRAS!$D:$D,INT((ROW()-2)/20)+2))</f>
        <v/>
      </c>
      <c r="D3951" s="0" t="str">
        <f aca="false">IF($A3951="","",INDEX(CARTAO_COMPRAS!$E:$E,INT((ROW()-2)/20)+2))</f>
        <v/>
      </c>
      <c r="E3951" s="0" t="str">
        <f aca="false">IF($A3951="","",INDEX(CARTAO_COMPRAS!$H:$H,INT((ROW()-2)/20)+2)+MOD(ROW()-2,20))</f>
        <v/>
      </c>
      <c r="F3951" s="0" t="str">
        <f aca="false">IF($A3951="","",INDEX(CARTAO_COMPRAS!$G:$G,INT((ROW()-2)/20)+2))</f>
        <v/>
      </c>
      <c r="G3951" s="5" t="str">
        <f aca="false">IF($A3951="","",INDEX(CARTAO_COMPRAS!$I:$I,INT((ROW()-2)/20)+2))</f>
        <v/>
      </c>
      <c r="H3951" s="4" t="str">
        <f aca="false">IF($A3951="","",EDATE(INDEX(CARTAO_COMPRAS!$J:$J,INT((ROW()-2)/20)+2),MOD(ROW()-2,20)))</f>
        <v/>
      </c>
      <c r="I3951" s="4" t="str">
        <f aca="false">IF($H3951="","",$H3951-WEEKDAY($H3951,2)+1)</f>
        <v/>
      </c>
      <c r="J3951" s="4" t="str">
        <f aca="false">IF($I3951="","",$I3951+6)</f>
        <v/>
      </c>
      <c r="K3951" s="6" t="str">
        <f aca="false">IF($H3951="","",DATE(YEAR($H3951),MONTH($H3951),1))</f>
        <v/>
      </c>
      <c r="L3951" s="0" t="str">
        <f aca="false">IF($A3951="","",INDEX(CARTAO_COMPRAS!$K:$K,INT((ROW()-2)/20)+2))</f>
        <v/>
      </c>
      <c r="M3951" s="0" t="str">
        <f aca="false">IF($A3951="","","Compra no cartão")</f>
        <v/>
      </c>
    </row>
    <row r="3952" customFormat="false" ht="13.5" hidden="false" customHeight="false" outlineLevel="0" collapsed="false">
      <c r="A3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2" s="0" t="str">
        <f aca="false">IF($A3952="","",INDEX(CARTAO_COMPRAS!$C:$C,INT((ROW()-2)/20)+2))</f>
        <v/>
      </c>
      <c r="C3952" s="0" t="str">
        <f aca="false">IF($A3952="","",INDEX(CARTAO_COMPRAS!$D:$D,INT((ROW()-2)/20)+2))</f>
        <v/>
      </c>
      <c r="D3952" s="0" t="str">
        <f aca="false">IF($A3952="","",INDEX(CARTAO_COMPRAS!$E:$E,INT((ROW()-2)/20)+2))</f>
        <v/>
      </c>
      <c r="E3952" s="0" t="str">
        <f aca="false">IF($A3952="","",INDEX(CARTAO_COMPRAS!$H:$H,INT((ROW()-2)/20)+2)+MOD(ROW()-2,20))</f>
        <v/>
      </c>
      <c r="F3952" s="0" t="str">
        <f aca="false">IF($A3952="","",INDEX(CARTAO_COMPRAS!$G:$G,INT((ROW()-2)/20)+2))</f>
        <v/>
      </c>
      <c r="G3952" s="5" t="str">
        <f aca="false">IF($A3952="","",INDEX(CARTAO_COMPRAS!$I:$I,INT((ROW()-2)/20)+2))</f>
        <v/>
      </c>
      <c r="H3952" s="4" t="str">
        <f aca="false">IF($A3952="","",EDATE(INDEX(CARTAO_COMPRAS!$J:$J,INT((ROW()-2)/20)+2),MOD(ROW()-2,20)))</f>
        <v/>
      </c>
      <c r="I3952" s="4" t="str">
        <f aca="false">IF($H3952="","",$H3952-WEEKDAY($H3952,2)+1)</f>
        <v/>
      </c>
      <c r="J3952" s="4" t="str">
        <f aca="false">IF($I3952="","",$I3952+6)</f>
        <v/>
      </c>
      <c r="K3952" s="6" t="str">
        <f aca="false">IF($H3952="","",DATE(YEAR($H3952),MONTH($H3952),1))</f>
        <v/>
      </c>
      <c r="L3952" s="0" t="str">
        <f aca="false">IF($A3952="","",INDEX(CARTAO_COMPRAS!$K:$K,INT((ROW()-2)/20)+2))</f>
        <v/>
      </c>
      <c r="M3952" s="0" t="str">
        <f aca="false">IF($A3952="","","Compra no cartão")</f>
        <v/>
      </c>
    </row>
    <row r="3953" customFormat="false" ht="13.5" hidden="false" customHeight="false" outlineLevel="0" collapsed="false">
      <c r="A3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3" s="0" t="str">
        <f aca="false">IF($A3953="","",INDEX(CARTAO_COMPRAS!$C:$C,INT((ROW()-2)/20)+2))</f>
        <v/>
      </c>
      <c r="C3953" s="0" t="str">
        <f aca="false">IF($A3953="","",INDEX(CARTAO_COMPRAS!$D:$D,INT((ROW()-2)/20)+2))</f>
        <v/>
      </c>
      <c r="D3953" s="0" t="str">
        <f aca="false">IF($A3953="","",INDEX(CARTAO_COMPRAS!$E:$E,INT((ROW()-2)/20)+2))</f>
        <v/>
      </c>
      <c r="E3953" s="0" t="str">
        <f aca="false">IF($A3953="","",INDEX(CARTAO_COMPRAS!$H:$H,INT((ROW()-2)/20)+2)+MOD(ROW()-2,20))</f>
        <v/>
      </c>
      <c r="F3953" s="0" t="str">
        <f aca="false">IF($A3953="","",INDEX(CARTAO_COMPRAS!$G:$G,INT((ROW()-2)/20)+2))</f>
        <v/>
      </c>
      <c r="G3953" s="5" t="str">
        <f aca="false">IF($A3953="","",INDEX(CARTAO_COMPRAS!$I:$I,INT((ROW()-2)/20)+2))</f>
        <v/>
      </c>
      <c r="H3953" s="4" t="str">
        <f aca="false">IF($A3953="","",EDATE(INDEX(CARTAO_COMPRAS!$J:$J,INT((ROW()-2)/20)+2),MOD(ROW()-2,20)))</f>
        <v/>
      </c>
      <c r="I3953" s="4" t="str">
        <f aca="false">IF($H3953="","",$H3953-WEEKDAY($H3953,2)+1)</f>
        <v/>
      </c>
      <c r="J3953" s="4" t="str">
        <f aca="false">IF($I3953="","",$I3953+6)</f>
        <v/>
      </c>
      <c r="K3953" s="6" t="str">
        <f aca="false">IF($H3953="","",DATE(YEAR($H3953),MONTH($H3953),1))</f>
        <v/>
      </c>
      <c r="L3953" s="0" t="str">
        <f aca="false">IF($A3953="","",INDEX(CARTAO_COMPRAS!$K:$K,INT((ROW()-2)/20)+2))</f>
        <v/>
      </c>
      <c r="M3953" s="0" t="str">
        <f aca="false">IF($A3953="","","Compra no cartão")</f>
        <v/>
      </c>
    </row>
    <row r="3954" customFormat="false" ht="13.5" hidden="false" customHeight="false" outlineLevel="0" collapsed="false">
      <c r="A3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4" s="0" t="str">
        <f aca="false">IF($A3954="","",INDEX(CARTAO_COMPRAS!$C:$C,INT((ROW()-2)/20)+2))</f>
        <v/>
      </c>
      <c r="C3954" s="0" t="str">
        <f aca="false">IF($A3954="","",INDEX(CARTAO_COMPRAS!$D:$D,INT((ROW()-2)/20)+2))</f>
        <v/>
      </c>
      <c r="D3954" s="0" t="str">
        <f aca="false">IF($A3954="","",INDEX(CARTAO_COMPRAS!$E:$E,INT((ROW()-2)/20)+2))</f>
        <v/>
      </c>
      <c r="E3954" s="0" t="str">
        <f aca="false">IF($A3954="","",INDEX(CARTAO_COMPRAS!$H:$H,INT((ROW()-2)/20)+2)+MOD(ROW()-2,20))</f>
        <v/>
      </c>
      <c r="F3954" s="0" t="str">
        <f aca="false">IF($A3954="","",INDEX(CARTAO_COMPRAS!$G:$G,INT((ROW()-2)/20)+2))</f>
        <v/>
      </c>
      <c r="G3954" s="5" t="str">
        <f aca="false">IF($A3954="","",INDEX(CARTAO_COMPRAS!$I:$I,INT((ROW()-2)/20)+2))</f>
        <v/>
      </c>
      <c r="H3954" s="4" t="str">
        <f aca="false">IF($A3954="","",EDATE(INDEX(CARTAO_COMPRAS!$J:$J,INT((ROW()-2)/20)+2),MOD(ROW()-2,20)))</f>
        <v/>
      </c>
      <c r="I3954" s="4" t="str">
        <f aca="false">IF($H3954="","",$H3954-WEEKDAY($H3954,2)+1)</f>
        <v/>
      </c>
      <c r="J3954" s="4" t="str">
        <f aca="false">IF($I3954="","",$I3954+6)</f>
        <v/>
      </c>
      <c r="K3954" s="6" t="str">
        <f aca="false">IF($H3954="","",DATE(YEAR($H3954),MONTH($H3954),1))</f>
        <v/>
      </c>
      <c r="L3954" s="0" t="str">
        <f aca="false">IF($A3954="","",INDEX(CARTAO_COMPRAS!$K:$K,INT((ROW()-2)/20)+2))</f>
        <v/>
      </c>
      <c r="M3954" s="0" t="str">
        <f aca="false">IF($A3954="","","Compra no cartão")</f>
        <v/>
      </c>
    </row>
    <row r="3955" customFormat="false" ht="13.5" hidden="false" customHeight="false" outlineLevel="0" collapsed="false">
      <c r="A3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5" s="0" t="str">
        <f aca="false">IF($A3955="","",INDEX(CARTAO_COMPRAS!$C:$C,INT((ROW()-2)/20)+2))</f>
        <v/>
      </c>
      <c r="C3955" s="0" t="str">
        <f aca="false">IF($A3955="","",INDEX(CARTAO_COMPRAS!$D:$D,INT((ROW()-2)/20)+2))</f>
        <v/>
      </c>
      <c r="D3955" s="0" t="str">
        <f aca="false">IF($A3955="","",INDEX(CARTAO_COMPRAS!$E:$E,INT((ROW()-2)/20)+2))</f>
        <v/>
      </c>
      <c r="E3955" s="0" t="str">
        <f aca="false">IF($A3955="","",INDEX(CARTAO_COMPRAS!$H:$H,INT((ROW()-2)/20)+2)+MOD(ROW()-2,20))</f>
        <v/>
      </c>
      <c r="F3955" s="0" t="str">
        <f aca="false">IF($A3955="","",INDEX(CARTAO_COMPRAS!$G:$G,INT((ROW()-2)/20)+2))</f>
        <v/>
      </c>
      <c r="G3955" s="5" t="str">
        <f aca="false">IF($A3955="","",INDEX(CARTAO_COMPRAS!$I:$I,INT((ROW()-2)/20)+2))</f>
        <v/>
      </c>
      <c r="H3955" s="4" t="str">
        <f aca="false">IF($A3955="","",EDATE(INDEX(CARTAO_COMPRAS!$J:$J,INT((ROW()-2)/20)+2),MOD(ROW()-2,20)))</f>
        <v/>
      </c>
      <c r="I3955" s="4" t="str">
        <f aca="false">IF($H3955="","",$H3955-WEEKDAY($H3955,2)+1)</f>
        <v/>
      </c>
      <c r="J3955" s="4" t="str">
        <f aca="false">IF($I3955="","",$I3955+6)</f>
        <v/>
      </c>
      <c r="K3955" s="6" t="str">
        <f aca="false">IF($H3955="","",DATE(YEAR($H3955),MONTH($H3955),1))</f>
        <v/>
      </c>
      <c r="L3955" s="0" t="str">
        <f aca="false">IF($A3955="","",INDEX(CARTAO_COMPRAS!$K:$K,INT((ROW()-2)/20)+2))</f>
        <v/>
      </c>
      <c r="M3955" s="0" t="str">
        <f aca="false">IF($A3955="","","Compra no cartão")</f>
        <v/>
      </c>
    </row>
    <row r="3956" customFormat="false" ht="13.5" hidden="false" customHeight="false" outlineLevel="0" collapsed="false">
      <c r="A3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6" s="0" t="str">
        <f aca="false">IF($A3956="","",INDEX(CARTAO_COMPRAS!$C:$C,INT((ROW()-2)/20)+2))</f>
        <v/>
      </c>
      <c r="C3956" s="0" t="str">
        <f aca="false">IF($A3956="","",INDEX(CARTAO_COMPRAS!$D:$D,INT((ROW()-2)/20)+2))</f>
        <v/>
      </c>
      <c r="D3956" s="0" t="str">
        <f aca="false">IF($A3956="","",INDEX(CARTAO_COMPRAS!$E:$E,INT((ROW()-2)/20)+2))</f>
        <v/>
      </c>
      <c r="E3956" s="0" t="str">
        <f aca="false">IF($A3956="","",INDEX(CARTAO_COMPRAS!$H:$H,INT((ROW()-2)/20)+2)+MOD(ROW()-2,20))</f>
        <v/>
      </c>
      <c r="F3956" s="0" t="str">
        <f aca="false">IF($A3956="","",INDEX(CARTAO_COMPRAS!$G:$G,INT((ROW()-2)/20)+2))</f>
        <v/>
      </c>
      <c r="G3956" s="5" t="str">
        <f aca="false">IF($A3956="","",INDEX(CARTAO_COMPRAS!$I:$I,INT((ROW()-2)/20)+2))</f>
        <v/>
      </c>
      <c r="H3956" s="4" t="str">
        <f aca="false">IF($A3956="","",EDATE(INDEX(CARTAO_COMPRAS!$J:$J,INT((ROW()-2)/20)+2),MOD(ROW()-2,20)))</f>
        <v/>
      </c>
      <c r="I3956" s="4" t="str">
        <f aca="false">IF($H3956="","",$H3956-WEEKDAY($H3956,2)+1)</f>
        <v/>
      </c>
      <c r="J3956" s="4" t="str">
        <f aca="false">IF($I3956="","",$I3956+6)</f>
        <v/>
      </c>
      <c r="K3956" s="6" t="str">
        <f aca="false">IF($H3956="","",DATE(YEAR($H3956),MONTH($H3956),1))</f>
        <v/>
      </c>
      <c r="L3956" s="0" t="str">
        <f aca="false">IF($A3956="","",INDEX(CARTAO_COMPRAS!$K:$K,INT((ROW()-2)/20)+2))</f>
        <v/>
      </c>
      <c r="M3956" s="0" t="str">
        <f aca="false">IF($A3956="","","Compra no cartão")</f>
        <v/>
      </c>
    </row>
    <row r="3957" customFormat="false" ht="13.5" hidden="false" customHeight="false" outlineLevel="0" collapsed="false">
      <c r="A3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7" s="0" t="str">
        <f aca="false">IF($A3957="","",INDEX(CARTAO_COMPRAS!$C:$C,INT((ROW()-2)/20)+2))</f>
        <v/>
      </c>
      <c r="C3957" s="0" t="str">
        <f aca="false">IF($A3957="","",INDEX(CARTAO_COMPRAS!$D:$D,INT((ROW()-2)/20)+2))</f>
        <v/>
      </c>
      <c r="D3957" s="0" t="str">
        <f aca="false">IF($A3957="","",INDEX(CARTAO_COMPRAS!$E:$E,INT((ROW()-2)/20)+2))</f>
        <v/>
      </c>
      <c r="E3957" s="0" t="str">
        <f aca="false">IF($A3957="","",INDEX(CARTAO_COMPRAS!$H:$H,INT((ROW()-2)/20)+2)+MOD(ROW()-2,20))</f>
        <v/>
      </c>
      <c r="F3957" s="0" t="str">
        <f aca="false">IF($A3957="","",INDEX(CARTAO_COMPRAS!$G:$G,INT((ROW()-2)/20)+2))</f>
        <v/>
      </c>
      <c r="G3957" s="5" t="str">
        <f aca="false">IF($A3957="","",INDEX(CARTAO_COMPRAS!$I:$I,INT((ROW()-2)/20)+2))</f>
        <v/>
      </c>
      <c r="H3957" s="4" t="str">
        <f aca="false">IF($A3957="","",EDATE(INDEX(CARTAO_COMPRAS!$J:$J,INT((ROW()-2)/20)+2),MOD(ROW()-2,20)))</f>
        <v/>
      </c>
      <c r="I3957" s="4" t="str">
        <f aca="false">IF($H3957="","",$H3957-WEEKDAY($H3957,2)+1)</f>
        <v/>
      </c>
      <c r="J3957" s="4" t="str">
        <f aca="false">IF($I3957="","",$I3957+6)</f>
        <v/>
      </c>
      <c r="K3957" s="6" t="str">
        <f aca="false">IF($H3957="","",DATE(YEAR($H3957),MONTH($H3957),1))</f>
        <v/>
      </c>
      <c r="L3957" s="0" t="str">
        <f aca="false">IF($A3957="","",INDEX(CARTAO_COMPRAS!$K:$K,INT((ROW()-2)/20)+2))</f>
        <v/>
      </c>
      <c r="M3957" s="0" t="str">
        <f aca="false">IF($A3957="","","Compra no cartão")</f>
        <v/>
      </c>
    </row>
    <row r="3958" customFormat="false" ht="13.5" hidden="false" customHeight="false" outlineLevel="0" collapsed="false">
      <c r="A3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8" s="0" t="str">
        <f aca="false">IF($A3958="","",INDEX(CARTAO_COMPRAS!$C:$C,INT((ROW()-2)/20)+2))</f>
        <v/>
      </c>
      <c r="C3958" s="0" t="str">
        <f aca="false">IF($A3958="","",INDEX(CARTAO_COMPRAS!$D:$D,INT((ROW()-2)/20)+2))</f>
        <v/>
      </c>
      <c r="D3958" s="0" t="str">
        <f aca="false">IF($A3958="","",INDEX(CARTAO_COMPRAS!$E:$E,INT((ROW()-2)/20)+2))</f>
        <v/>
      </c>
      <c r="E3958" s="0" t="str">
        <f aca="false">IF($A3958="","",INDEX(CARTAO_COMPRAS!$H:$H,INT((ROW()-2)/20)+2)+MOD(ROW()-2,20))</f>
        <v/>
      </c>
      <c r="F3958" s="0" t="str">
        <f aca="false">IF($A3958="","",INDEX(CARTAO_COMPRAS!$G:$G,INT((ROW()-2)/20)+2))</f>
        <v/>
      </c>
      <c r="G3958" s="5" t="str">
        <f aca="false">IF($A3958="","",INDEX(CARTAO_COMPRAS!$I:$I,INT((ROW()-2)/20)+2))</f>
        <v/>
      </c>
      <c r="H3958" s="4" t="str">
        <f aca="false">IF($A3958="","",EDATE(INDEX(CARTAO_COMPRAS!$J:$J,INT((ROW()-2)/20)+2),MOD(ROW()-2,20)))</f>
        <v/>
      </c>
      <c r="I3958" s="4" t="str">
        <f aca="false">IF($H3958="","",$H3958-WEEKDAY($H3958,2)+1)</f>
        <v/>
      </c>
      <c r="J3958" s="4" t="str">
        <f aca="false">IF($I3958="","",$I3958+6)</f>
        <v/>
      </c>
      <c r="K3958" s="6" t="str">
        <f aca="false">IF($H3958="","",DATE(YEAR($H3958),MONTH($H3958),1))</f>
        <v/>
      </c>
      <c r="L3958" s="0" t="str">
        <f aca="false">IF($A3958="","",INDEX(CARTAO_COMPRAS!$K:$K,INT((ROW()-2)/20)+2))</f>
        <v/>
      </c>
      <c r="M3958" s="0" t="str">
        <f aca="false">IF($A3958="","","Compra no cartão")</f>
        <v/>
      </c>
    </row>
    <row r="3959" customFormat="false" ht="13.5" hidden="false" customHeight="false" outlineLevel="0" collapsed="false">
      <c r="A3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59" s="0" t="str">
        <f aca="false">IF($A3959="","",INDEX(CARTAO_COMPRAS!$C:$C,INT((ROW()-2)/20)+2))</f>
        <v/>
      </c>
      <c r="C3959" s="0" t="str">
        <f aca="false">IF($A3959="","",INDEX(CARTAO_COMPRAS!$D:$D,INT((ROW()-2)/20)+2))</f>
        <v/>
      </c>
      <c r="D3959" s="0" t="str">
        <f aca="false">IF($A3959="","",INDEX(CARTAO_COMPRAS!$E:$E,INT((ROW()-2)/20)+2))</f>
        <v/>
      </c>
      <c r="E3959" s="0" t="str">
        <f aca="false">IF($A3959="","",INDEX(CARTAO_COMPRAS!$H:$H,INT((ROW()-2)/20)+2)+MOD(ROW()-2,20))</f>
        <v/>
      </c>
      <c r="F3959" s="0" t="str">
        <f aca="false">IF($A3959="","",INDEX(CARTAO_COMPRAS!$G:$G,INT((ROW()-2)/20)+2))</f>
        <v/>
      </c>
      <c r="G3959" s="5" t="str">
        <f aca="false">IF($A3959="","",INDEX(CARTAO_COMPRAS!$I:$I,INT((ROW()-2)/20)+2))</f>
        <v/>
      </c>
      <c r="H3959" s="4" t="str">
        <f aca="false">IF($A3959="","",EDATE(INDEX(CARTAO_COMPRAS!$J:$J,INT((ROW()-2)/20)+2),MOD(ROW()-2,20)))</f>
        <v/>
      </c>
      <c r="I3959" s="4" t="str">
        <f aca="false">IF($H3959="","",$H3959-WEEKDAY($H3959,2)+1)</f>
        <v/>
      </c>
      <c r="J3959" s="4" t="str">
        <f aca="false">IF($I3959="","",$I3959+6)</f>
        <v/>
      </c>
      <c r="K3959" s="6" t="str">
        <f aca="false">IF($H3959="","",DATE(YEAR($H3959),MONTH($H3959),1))</f>
        <v/>
      </c>
      <c r="L3959" s="0" t="str">
        <f aca="false">IF($A3959="","",INDEX(CARTAO_COMPRAS!$K:$K,INT((ROW()-2)/20)+2))</f>
        <v/>
      </c>
      <c r="M3959" s="0" t="str">
        <f aca="false">IF($A3959="","","Compra no cartão")</f>
        <v/>
      </c>
    </row>
    <row r="3960" customFormat="false" ht="13.5" hidden="false" customHeight="false" outlineLevel="0" collapsed="false">
      <c r="A3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0" s="0" t="str">
        <f aca="false">IF($A3960="","",INDEX(CARTAO_COMPRAS!$C:$C,INT((ROW()-2)/20)+2))</f>
        <v/>
      </c>
      <c r="C3960" s="0" t="str">
        <f aca="false">IF($A3960="","",INDEX(CARTAO_COMPRAS!$D:$D,INT((ROW()-2)/20)+2))</f>
        <v/>
      </c>
      <c r="D3960" s="0" t="str">
        <f aca="false">IF($A3960="","",INDEX(CARTAO_COMPRAS!$E:$E,INT((ROW()-2)/20)+2))</f>
        <v/>
      </c>
      <c r="E3960" s="0" t="str">
        <f aca="false">IF($A3960="","",INDEX(CARTAO_COMPRAS!$H:$H,INT((ROW()-2)/20)+2)+MOD(ROW()-2,20))</f>
        <v/>
      </c>
      <c r="F3960" s="0" t="str">
        <f aca="false">IF($A3960="","",INDEX(CARTAO_COMPRAS!$G:$G,INT((ROW()-2)/20)+2))</f>
        <v/>
      </c>
      <c r="G3960" s="5" t="str">
        <f aca="false">IF($A3960="","",INDEX(CARTAO_COMPRAS!$I:$I,INT((ROW()-2)/20)+2))</f>
        <v/>
      </c>
      <c r="H3960" s="4" t="str">
        <f aca="false">IF($A3960="","",EDATE(INDEX(CARTAO_COMPRAS!$J:$J,INT((ROW()-2)/20)+2),MOD(ROW()-2,20)))</f>
        <v/>
      </c>
      <c r="I3960" s="4" t="str">
        <f aca="false">IF($H3960="","",$H3960-WEEKDAY($H3960,2)+1)</f>
        <v/>
      </c>
      <c r="J3960" s="4" t="str">
        <f aca="false">IF($I3960="","",$I3960+6)</f>
        <v/>
      </c>
      <c r="K3960" s="6" t="str">
        <f aca="false">IF($H3960="","",DATE(YEAR($H3960),MONTH($H3960),1))</f>
        <v/>
      </c>
      <c r="L3960" s="0" t="str">
        <f aca="false">IF($A3960="","",INDEX(CARTAO_COMPRAS!$K:$K,INT((ROW()-2)/20)+2))</f>
        <v/>
      </c>
      <c r="M3960" s="0" t="str">
        <f aca="false">IF($A3960="","","Compra no cartão")</f>
        <v/>
      </c>
    </row>
    <row r="3961" customFormat="false" ht="13.5" hidden="false" customHeight="false" outlineLevel="0" collapsed="false">
      <c r="A3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1" s="0" t="str">
        <f aca="false">IF($A3961="","",INDEX(CARTAO_COMPRAS!$C:$C,INT((ROW()-2)/20)+2))</f>
        <v/>
      </c>
      <c r="C3961" s="0" t="str">
        <f aca="false">IF($A3961="","",INDEX(CARTAO_COMPRAS!$D:$D,INT((ROW()-2)/20)+2))</f>
        <v/>
      </c>
      <c r="D3961" s="0" t="str">
        <f aca="false">IF($A3961="","",INDEX(CARTAO_COMPRAS!$E:$E,INT((ROW()-2)/20)+2))</f>
        <v/>
      </c>
      <c r="E3961" s="0" t="str">
        <f aca="false">IF($A3961="","",INDEX(CARTAO_COMPRAS!$H:$H,INT((ROW()-2)/20)+2)+MOD(ROW()-2,20))</f>
        <v/>
      </c>
      <c r="F3961" s="0" t="str">
        <f aca="false">IF($A3961="","",INDEX(CARTAO_COMPRAS!$G:$G,INT((ROW()-2)/20)+2))</f>
        <v/>
      </c>
      <c r="G3961" s="5" t="str">
        <f aca="false">IF($A3961="","",INDEX(CARTAO_COMPRAS!$I:$I,INT((ROW()-2)/20)+2))</f>
        <v/>
      </c>
      <c r="H3961" s="4" t="str">
        <f aca="false">IF($A3961="","",EDATE(INDEX(CARTAO_COMPRAS!$J:$J,INT((ROW()-2)/20)+2),MOD(ROW()-2,20)))</f>
        <v/>
      </c>
      <c r="I3961" s="4" t="str">
        <f aca="false">IF($H3961="","",$H3961-WEEKDAY($H3961,2)+1)</f>
        <v/>
      </c>
      <c r="J3961" s="4" t="str">
        <f aca="false">IF($I3961="","",$I3961+6)</f>
        <v/>
      </c>
      <c r="K3961" s="6" t="str">
        <f aca="false">IF($H3961="","",DATE(YEAR($H3961),MONTH($H3961),1))</f>
        <v/>
      </c>
      <c r="L3961" s="0" t="str">
        <f aca="false">IF($A3961="","",INDEX(CARTAO_COMPRAS!$K:$K,INT((ROW()-2)/20)+2))</f>
        <v/>
      </c>
      <c r="M3961" s="0" t="str">
        <f aca="false">IF($A3961="","","Compra no cartão")</f>
        <v/>
      </c>
    </row>
    <row r="3962" customFormat="false" ht="13.5" hidden="false" customHeight="false" outlineLevel="0" collapsed="false">
      <c r="A3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2" s="0" t="str">
        <f aca="false">IF($A3962="","",INDEX(CARTAO_COMPRAS!$C:$C,INT((ROW()-2)/20)+2))</f>
        <v/>
      </c>
      <c r="C3962" s="0" t="str">
        <f aca="false">IF($A3962="","",INDEX(CARTAO_COMPRAS!$D:$D,INT((ROW()-2)/20)+2))</f>
        <v/>
      </c>
      <c r="D3962" s="0" t="str">
        <f aca="false">IF($A3962="","",INDEX(CARTAO_COMPRAS!$E:$E,INT((ROW()-2)/20)+2))</f>
        <v/>
      </c>
      <c r="E3962" s="0" t="str">
        <f aca="false">IF($A3962="","",INDEX(CARTAO_COMPRAS!$H:$H,INT((ROW()-2)/20)+2)+MOD(ROW()-2,20))</f>
        <v/>
      </c>
      <c r="F3962" s="0" t="str">
        <f aca="false">IF($A3962="","",INDEX(CARTAO_COMPRAS!$G:$G,INT((ROW()-2)/20)+2))</f>
        <v/>
      </c>
      <c r="G3962" s="5" t="str">
        <f aca="false">IF($A3962="","",INDEX(CARTAO_COMPRAS!$I:$I,INT((ROW()-2)/20)+2))</f>
        <v/>
      </c>
      <c r="H3962" s="4" t="str">
        <f aca="false">IF($A3962="","",EDATE(INDEX(CARTAO_COMPRAS!$J:$J,INT((ROW()-2)/20)+2),MOD(ROW()-2,20)))</f>
        <v/>
      </c>
      <c r="I3962" s="4" t="str">
        <f aca="false">IF($H3962="","",$H3962-WEEKDAY($H3962,2)+1)</f>
        <v/>
      </c>
      <c r="J3962" s="4" t="str">
        <f aca="false">IF($I3962="","",$I3962+6)</f>
        <v/>
      </c>
      <c r="K3962" s="6" t="str">
        <f aca="false">IF($H3962="","",DATE(YEAR($H3962),MONTH($H3962),1))</f>
        <v/>
      </c>
      <c r="L3962" s="0" t="str">
        <f aca="false">IF($A3962="","",INDEX(CARTAO_COMPRAS!$K:$K,INT((ROW()-2)/20)+2))</f>
        <v/>
      </c>
      <c r="M3962" s="0" t="str">
        <f aca="false">IF($A3962="","","Compra no cartão")</f>
        <v/>
      </c>
    </row>
    <row r="3963" customFormat="false" ht="13.5" hidden="false" customHeight="false" outlineLevel="0" collapsed="false">
      <c r="A3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3" s="0" t="str">
        <f aca="false">IF($A3963="","",INDEX(CARTAO_COMPRAS!$C:$C,INT((ROW()-2)/20)+2))</f>
        <v/>
      </c>
      <c r="C3963" s="0" t="str">
        <f aca="false">IF($A3963="","",INDEX(CARTAO_COMPRAS!$D:$D,INT((ROW()-2)/20)+2))</f>
        <v/>
      </c>
      <c r="D3963" s="0" t="str">
        <f aca="false">IF($A3963="","",INDEX(CARTAO_COMPRAS!$E:$E,INT((ROW()-2)/20)+2))</f>
        <v/>
      </c>
      <c r="E3963" s="0" t="str">
        <f aca="false">IF($A3963="","",INDEX(CARTAO_COMPRAS!$H:$H,INT((ROW()-2)/20)+2)+MOD(ROW()-2,20))</f>
        <v/>
      </c>
      <c r="F3963" s="0" t="str">
        <f aca="false">IF($A3963="","",INDEX(CARTAO_COMPRAS!$G:$G,INT((ROW()-2)/20)+2))</f>
        <v/>
      </c>
      <c r="G3963" s="5" t="str">
        <f aca="false">IF($A3963="","",INDEX(CARTAO_COMPRAS!$I:$I,INT((ROW()-2)/20)+2))</f>
        <v/>
      </c>
      <c r="H3963" s="4" t="str">
        <f aca="false">IF($A3963="","",EDATE(INDEX(CARTAO_COMPRAS!$J:$J,INT((ROW()-2)/20)+2),MOD(ROW()-2,20)))</f>
        <v/>
      </c>
      <c r="I3963" s="4" t="str">
        <f aca="false">IF($H3963="","",$H3963-WEEKDAY($H3963,2)+1)</f>
        <v/>
      </c>
      <c r="J3963" s="4" t="str">
        <f aca="false">IF($I3963="","",$I3963+6)</f>
        <v/>
      </c>
      <c r="K3963" s="6" t="str">
        <f aca="false">IF($H3963="","",DATE(YEAR($H3963),MONTH($H3963),1))</f>
        <v/>
      </c>
      <c r="L3963" s="0" t="str">
        <f aca="false">IF($A3963="","",INDEX(CARTAO_COMPRAS!$K:$K,INT((ROW()-2)/20)+2))</f>
        <v/>
      </c>
      <c r="M3963" s="0" t="str">
        <f aca="false">IF($A3963="","","Compra no cartão")</f>
        <v/>
      </c>
    </row>
    <row r="3964" customFormat="false" ht="13.5" hidden="false" customHeight="false" outlineLevel="0" collapsed="false">
      <c r="A3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4" s="0" t="str">
        <f aca="false">IF($A3964="","",INDEX(CARTAO_COMPRAS!$C:$C,INT((ROW()-2)/20)+2))</f>
        <v/>
      </c>
      <c r="C3964" s="0" t="str">
        <f aca="false">IF($A3964="","",INDEX(CARTAO_COMPRAS!$D:$D,INT((ROW()-2)/20)+2))</f>
        <v/>
      </c>
      <c r="D3964" s="0" t="str">
        <f aca="false">IF($A3964="","",INDEX(CARTAO_COMPRAS!$E:$E,INT((ROW()-2)/20)+2))</f>
        <v/>
      </c>
      <c r="E3964" s="0" t="str">
        <f aca="false">IF($A3964="","",INDEX(CARTAO_COMPRAS!$H:$H,INT((ROW()-2)/20)+2)+MOD(ROW()-2,20))</f>
        <v/>
      </c>
      <c r="F3964" s="0" t="str">
        <f aca="false">IF($A3964="","",INDEX(CARTAO_COMPRAS!$G:$G,INT((ROW()-2)/20)+2))</f>
        <v/>
      </c>
      <c r="G3964" s="5" t="str">
        <f aca="false">IF($A3964="","",INDEX(CARTAO_COMPRAS!$I:$I,INT((ROW()-2)/20)+2))</f>
        <v/>
      </c>
      <c r="H3964" s="4" t="str">
        <f aca="false">IF($A3964="","",EDATE(INDEX(CARTAO_COMPRAS!$J:$J,INT((ROW()-2)/20)+2),MOD(ROW()-2,20)))</f>
        <v/>
      </c>
      <c r="I3964" s="4" t="str">
        <f aca="false">IF($H3964="","",$H3964-WEEKDAY($H3964,2)+1)</f>
        <v/>
      </c>
      <c r="J3964" s="4" t="str">
        <f aca="false">IF($I3964="","",$I3964+6)</f>
        <v/>
      </c>
      <c r="K3964" s="6" t="str">
        <f aca="false">IF($H3964="","",DATE(YEAR($H3964),MONTH($H3964),1))</f>
        <v/>
      </c>
      <c r="L3964" s="0" t="str">
        <f aca="false">IF($A3964="","",INDEX(CARTAO_COMPRAS!$K:$K,INT((ROW()-2)/20)+2))</f>
        <v/>
      </c>
      <c r="M3964" s="0" t="str">
        <f aca="false">IF($A3964="","","Compra no cartão")</f>
        <v/>
      </c>
    </row>
    <row r="3965" customFormat="false" ht="13.5" hidden="false" customHeight="false" outlineLevel="0" collapsed="false">
      <c r="A3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5" s="0" t="str">
        <f aca="false">IF($A3965="","",INDEX(CARTAO_COMPRAS!$C:$C,INT((ROW()-2)/20)+2))</f>
        <v/>
      </c>
      <c r="C3965" s="0" t="str">
        <f aca="false">IF($A3965="","",INDEX(CARTAO_COMPRAS!$D:$D,INT((ROW()-2)/20)+2))</f>
        <v/>
      </c>
      <c r="D3965" s="0" t="str">
        <f aca="false">IF($A3965="","",INDEX(CARTAO_COMPRAS!$E:$E,INT((ROW()-2)/20)+2))</f>
        <v/>
      </c>
      <c r="E3965" s="0" t="str">
        <f aca="false">IF($A3965="","",INDEX(CARTAO_COMPRAS!$H:$H,INT((ROW()-2)/20)+2)+MOD(ROW()-2,20))</f>
        <v/>
      </c>
      <c r="F3965" s="0" t="str">
        <f aca="false">IF($A3965="","",INDEX(CARTAO_COMPRAS!$G:$G,INT((ROW()-2)/20)+2))</f>
        <v/>
      </c>
      <c r="G3965" s="5" t="str">
        <f aca="false">IF($A3965="","",INDEX(CARTAO_COMPRAS!$I:$I,INT((ROW()-2)/20)+2))</f>
        <v/>
      </c>
      <c r="H3965" s="4" t="str">
        <f aca="false">IF($A3965="","",EDATE(INDEX(CARTAO_COMPRAS!$J:$J,INT((ROW()-2)/20)+2),MOD(ROW()-2,20)))</f>
        <v/>
      </c>
      <c r="I3965" s="4" t="str">
        <f aca="false">IF($H3965="","",$H3965-WEEKDAY($H3965,2)+1)</f>
        <v/>
      </c>
      <c r="J3965" s="4" t="str">
        <f aca="false">IF($I3965="","",$I3965+6)</f>
        <v/>
      </c>
      <c r="K3965" s="6" t="str">
        <f aca="false">IF($H3965="","",DATE(YEAR($H3965),MONTH($H3965),1))</f>
        <v/>
      </c>
      <c r="L3965" s="0" t="str">
        <f aca="false">IF($A3965="","",INDEX(CARTAO_COMPRAS!$K:$K,INT((ROW()-2)/20)+2))</f>
        <v/>
      </c>
      <c r="M3965" s="0" t="str">
        <f aca="false">IF($A3965="","","Compra no cartão")</f>
        <v/>
      </c>
    </row>
    <row r="3966" customFormat="false" ht="13.5" hidden="false" customHeight="false" outlineLevel="0" collapsed="false">
      <c r="A3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6" s="0" t="str">
        <f aca="false">IF($A3966="","",INDEX(CARTAO_COMPRAS!$C:$C,INT((ROW()-2)/20)+2))</f>
        <v/>
      </c>
      <c r="C3966" s="0" t="str">
        <f aca="false">IF($A3966="","",INDEX(CARTAO_COMPRAS!$D:$D,INT((ROW()-2)/20)+2))</f>
        <v/>
      </c>
      <c r="D3966" s="0" t="str">
        <f aca="false">IF($A3966="","",INDEX(CARTAO_COMPRAS!$E:$E,INT((ROW()-2)/20)+2))</f>
        <v/>
      </c>
      <c r="E3966" s="0" t="str">
        <f aca="false">IF($A3966="","",INDEX(CARTAO_COMPRAS!$H:$H,INT((ROW()-2)/20)+2)+MOD(ROW()-2,20))</f>
        <v/>
      </c>
      <c r="F3966" s="0" t="str">
        <f aca="false">IF($A3966="","",INDEX(CARTAO_COMPRAS!$G:$G,INT((ROW()-2)/20)+2))</f>
        <v/>
      </c>
      <c r="G3966" s="5" t="str">
        <f aca="false">IF($A3966="","",INDEX(CARTAO_COMPRAS!$I:$I,INT((ROW()-2)/20)+2))</f>
        <v/>
      </c>
      <c r="H3966" s="4" t="str">
        <f aca="false">IF($A3966="","",EDATE(INDEX(CARTAO_COMPRAS!$J:$J,INT((ROW()-2)/20)+2),MOD(ROW()-2,20)))</f>
        <v/>
      </c>
      <c r="I3966" s="4" t="str">
        <f aca="false">IF($H3966="","",$H3966-WEEKDAY($H3966,2)+1)</f>
        <v/>
      </c>
      <c r="J3966" s="4" t="str">
        <f aca="false">IF($I3966="","",$I3966+6)</f>
        <v/>
      </c>
      <c r="K3966" s="6" t="str">
        <f aca="false">IF($H3966="","",DATE(YEAR($H3966),MONTH($H3966),1))</f>
        <v/>
      </c>
      <c r="L3966" s="0" t="str">
        <f aca="false">IF($A3966="","",INDEX(CARTAO_COMPRAS!$K:$K,INT((ROW()-2)/20)+2))</f>
        <v/>
      </c>
      <c r="M3966" s="0" t="str">
        <f aca="false">IF($A3966="","","Compra no cartão")</f>
        <v/>
      </c>
    </row>
    <row r="3967" customFormat="false" ht="13.5" hidden="false" customHeight="false" outlineLevel="0" collapsed="false">
      <c r="A3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7" s="0" t="str">
        <f aca="false">IF($A3967="","",INDEX(CARTAO_COMPRAS!$C:$C,INT((ROW()-2)/20)+2))</f>
        <v/>
      </c>
      <c r="C3967" s="0" t="str">
        <f aca="false">IF($A3967="","",INDEX(CARTAO_COMPRAS!$D:$D,INT((ROW()-2)/20)+2))</f>
        <v/>
      </c>
      <c r="D3967" s="0" t="str">
        <f aca="false">IF($A3967="","",INDEX(CARTAO_COMPRAS!$E:$E,INT((ROW()-2)/20)+2))</f>
        <v/>
      </c>
      <c r="E3967" s="0" t="str">
        <f aca="false">IF($A3967="","",INDEX(CARTAO_COMPRAS!$H:$H,INT((ROW()-2)/20)+2)+MOD(ROW()-2,20))</f>
        <v/>
      </c>
      <c r="F3967" s="0" t="str">
        <f aca="false">IF($A3967="","",INDEX(CARTAO_COMPRAS!$G:$G,INT((ROW()-2)/20)+2))</f>
        <v/>
      </c>
      <c r="G3967" s="5" t="str">
        <f aca="false">IF($A3967="","",INDEX(CARTAO_COMPRAS!$I:$I,INT((ROW()-2)/20)+2))</f>
        <v/>
      </c>
      <c r="H3967" s="4" t="str">
        <f aca="false">IF($A3967="","",EDATE(INDEX(CARTAO_COMPRAS!$J:$J,INT((ROW()-2)/20)+2),MOD(ROW()-2,20)))</f>
        <v/>
      </c>
      <c r="I3967" s="4" t="str">
        <f aca="false">IF($H3967="","",$H3967-WEEKDAY($H3967,2)+1)</f>
        <v/>
      </c>
      <c r="J3967" s="4" t="str">
        <f aca="false">IF($I3967="","",$I3967+6)</f>
        <v/>
      </c>
      <c r="K3967" s="6" t="str">
        <f aca="false">IF($H3967="","",DATE(YEAR($H3967),MONTH($H3967),1))</f>
        <v/>
      </c>
      <c r="L3967" s="0" t="str">
        <f aca="false">IF($A3967="","",INDEX(CARTAO_COMPRAS!$K:$K,INT((ROW()-2)/20)+2))</f>
        <v/>
      </c>
      <c r="M3967" s="0" t="str">
        <f aca="false">IF($A3967="","","Compra no cartão")</f>
        <v/>
      </c>
    </row>
    <row r="3968" customFormat="false" ht="13.5" hidden="false" customHeight="false" outlineLevel="0" collapsed="false">
      <c r="A3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8" s="0" t="str">
        <f aca="false">IF($A3968="","",INDEX(CARTAO_COMPRAS!$C:$C,INT((ROW()-2)/20)+2))</f>
        <v/>
      </c>
      <c r="C3968" s="0" t="str">
        <f aca="false">IF($A3968="","",INDEX(CARTAO_COMPRAS!$D:$D,INT((ROW()-2)/20)+2))</f>
        <v/>
      </c>
      <c r="D3968" s="0" t="str">
        <f aca="false">IF($A3968="","",INDEX(CARTAO_COMPRAS!$E:$E,INT((ROW()-2)/20)+2))</f>
        <v/>
      </c>
      <c r="E3968" s="0" t="str">
        <f aca="false">IF($A3968="","",INDEX(CARTAO_COMPRAS!$H:$H,INT((ROW()-2)/20)+2)+MOD(ROW()-2,20))</f>
        <v/>
      </c>
      <c r="F3968" s="0" t="str">
        <f aca="false">IF($A3968="","",INDEX(CARTAO_COMPRAS!$G:$G,INT((ROW()-2)/20)+2))</f>
        <v/>
      </c>
      <c r="G3968" s="5" t="str">
        <f aca="false">IF($A3968="","",INDEX(CARTAO_COMPRAS!$I:$I,INT((ROW()-2)/20)+2))</f>
        <v/>
      </c>
      <c r="H3968" s="4" t="str">
        <f aca="false">IF($A3968="","",EDATE(INDEX(CARTAO_COMPRAS!$J:$J,INT((ROW()-2)/20)+2),MOD(ROW()-2,20)))</f>
        <v/>
      </c>
      <c r="I3968" s="4" t="str">
        <f aca="false">IF($H3968="","",$H3968-WEEKDAY($H3968,2)+1)</f>
        <v/>
      </c>
      <c r="J3968" s="4" t="str">
        <f aca="false">IF($I3968="","",$I3968+6)</f>
        <v/>
      </c>
      <c r="K3968" s="6" t="str">
        <f aca="false">IF($H3968="","",DATE(YEAR($H3968),MONTH($H3968),1))</f>
        <v/>
      </c>
      <c r="L3968" s="0" t="str">
        <f aca="false">IF($A3968="","",INDEX(CARTAO_COMPRAS!$K:$K,INT((ROW()-2)/20)+2))</f>
        <v/>
      </c>
      <c r="M3968" s="0" t="str">
        <f aca="false">IF($A3968="","","Compra no cartão")</f>
        <v/>
      </c>
    </row>
    <row r="3969" customFormat="false" ht="13.5" hidden="false" customHeight="false" outlineLevel="0" collapsed="false">
      <c r="A3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69" s="0" t="str">
        <f aca="false">IF($A3969="","",INDEX(CARTAO_COMPRAS!$C:$C,INT((ROW()-2)/20)+2))</f>
        <v/>
      </c>
      <c r="C3969" s="0" t="str">
        <f aca="false">IF($A3969="","",INDEX(CARTAO_COMPRAS!$D:$D,INT((ROW()-2)/20)+2))</f>
        <v/>
      </c>
      <c r="D3969" s="0" t="str">
        <f aca="false">IF($A3969="","",INDEX(CARTAO_COMPRAS!$E:$E,INT((ROW()-2)/20)+2))</f>
        <v/>
      </c>
      <c r="E3969" s="0" t="str">
        <f aca="false">IF($A3969="","",INDEX(CARTAO_COMPRAS!$H:$H,INT((ROW()-2)/20)+2)+MOD(ROW()-2,20))</f>
        <v/>
      </c>
      <c r="F3969" s="0" t="str">
        <f aca="false">IF($A3969="","",INDEX(CARTAO_COMPRAS!$G:$G,INT((ROW()-2)/20)+2))</f>
        <v/>
      </c>
      <c r="G3969" s="5" t="str">
        <f aca="false">IF($A3969="","",INDEX(CARTAO_COMPRAS!$I:$I,INT((ROW()-2)/20)+2))</f>
        <v/>
      </c>
      <c r="H3969" s="4" t="str">
        <f aca="false">IF($A3969="","",EDATE(INDEX(CARTAO_COMPRAS!$J:$J,INT((ROW()-2)/20)+2),MOD(ROW()-2,20)))</f>
        <v/>
      </c>
      <c r="I3969" s="4" t="str">
        <f aca="false">IF($H3969="","",$H3969-WEEKDAY($H3969,2)+1)</f>
        <v/>
      </c>
      <c r="J3969" s="4" t="str">
        <f aca="false">IF($I3969="","",$I3969+6)</f>
        <v/>
      </c>
      <c r="K3969" s="6" t="str">
        <f aca="false">IF($H3969="","",DATE(YEAR($H3969),MONTH($H3969),1))</f>
        <v/>
      </c>
      <c r="L3969" s="0" t="str">
        <f aca="false">IF($A3969="","",INDEX(CARTAO_COMPRAS!$K:$K,INT((ROW()-2)/20)+2))</f>
        <v/>
      </c>
      <c r="M3969" s="0" t="str">
        <f aca="false">IF($A3969="","","Compra no cartão")</f>
        <v/>
      </c>
    </row>
    <row r="3970" customFormat="false" ht="13.5" hidden="false" customHeight="false" outlineLevel="0" collapsed="false">
      <c r="A3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0" s="0" t="str">
        <f aca="false">IF($A3970="","",INDEX(CARTAO_COMPRAS!$C:$C,INT((ROW()-2)/20)+2))</f>
        <v/>
      </c>
      <c r="C3970" s="0" t="str">
        <f aca="false">IF($A3970="","",INDEX(CARTAO_COMPRAS!$D:$D,INT((ROW()-2)/20)+2))</f>
        <v/>
      </c>
      <c r="D3970" s="0" t="str">
        <f aca="false">IF($A3970="","",INDEX(CARTAO_COMPRAS!$E:$E,INT((ROW()-2)/20)+2))</f>
        <v/>
      </c>
      <c r="E3970" s="0" t="str">
        <f aca="false">IF($A3970="","",INDEX(CARTAO_COMPRAS!$H:$H,INT((ROW()-2)/20)+2)+MOD(ROW()-2,20))</f>
        <v/>
      </c>
      <c r="F3970" s="0" t="str">
        <f aca="false">IF($A3970="","",INDEX(CARTAO_COMPRAS!$G:$G,INT((ROW()-2)/20)+2))</f>
        <v/>
      </c>
      <c r="G3970" s="5" t="str">
        <f aca="false">IF($A3970="","",INDEX(CARTAO_COMPRAS!$I:$I,INT((ROW()-2)/20)+2))</f>
        <v/>
      </c>
      <c r="H3970" s="4" t="str">
        <f aca="false">IF($A3970="","",EDATE(INDEX(CARTAO_COMPRAS!$J:$J,INT((ROW()-2)/20)+2),MOD(ROW()-2,20)))</f>
        <v/>
      </c>
      <c r="I3970" s="4" t="str">
        <f aca="false">IF($H3970="","",$H3970-WEEKDAY($H3970,2)+1)</f>
        <v/>
      </c>
      <c r="J3970" s="4" t="str">
        <f aca="false">IF($I3970="","",$I3970+6)</f>
        <v/>
      </c>
      <c r="K3970" s="6" t="str">
        <f aca="false">IF($H3970="","",DATE(YEAR($H3970),MONTH($H3970),1))</f>
        <v/>
      </c>
      <c r="L3970" s="0" t="str">
        <f aca="false">IF($A3970="","",INDEX(CARTAO_COMPRAS!$K:$K,INT((ROW()-2)/20)+2))</f>
        <v/>
      </c>
      <c r="M3970" s="0" t="str">
        <f aca="false">IF($A3970="","","Compra no cartão")</f>
        <v/>
      </c>
    </row>
    <row r="3971" customFormat="false" ht="13.5" hidden="false" customHeight="false" outlineLevel="0" collapsed="false">
      <c r="A3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1" s="0" t="str">
        <f aca="false">IF($A3971="","",INDEX(CARTAO_COMPRAS!$C:$C,INT((ROW()-2)/20)+2))</f>
        <v/>
      </c>
      <c r="C3971" s="0" t="str">
        <f aca="false">IF($A3971="","",INDEX(CARTAO_COMPRAS!$D:$D,INT((ROW()-2)/20)+2))</f>
        <v/>
      </c>
      <c r="D3971" s="0" t="str">
        <f aca="false">IF($A3971="","",INDEX(CARTAO_COMPRAS!$E:$E,INT((ROW()-2)/20)+2))</f>
        <v/>
      </c>
      <c r="E3971" s="0" t="str">
        <f aca="false">IF($A3971="","",INDEX(CARTAO_COMPRAS!$H:$H,INT((ROW()-2)/20)+2)+MOD(ROW()-2,20))</f>
        <v/>
      </c>
      <c r="F3971" s="0" t="str">
        <f aca="false">IF($A3971="","",INDEX(CARTAO_COMPRAS!$G:$G,INT((ROW()-2)/20)+2))</f>
        <v/>
      </c>
      <c r="G3971" s="5" t="str">
        <f aca="false">IF($A3971="","",INDEX(CARTAO_COMPRAS!$I:$I,INT((ROW()-2)/20)+2))</f>
        <v/>
      </c>
      <c r="H3971" s="4" t="str">
        <f aca="false">IF($A3971="","",EDATE(INDEX(CARTAO_COMPRAS!$J:$J,INT((ROW()-2)/20)+2),MOD(ROW()-2,20)))</f>
        <v/>
      </c>
      <c r="I3971" s="4" t="str">
        <f aca="false">IF($H3971="","",$H3971-WEEKDAY($H3971,2)+1)</f>
        <v/>
      </c>
      <c r="J3971" s="4" t="str">
        <f aca="false">IF($I3971="","",$I3971+6)</f>
        <v/>
      </c>
      <c r="K3971" s="6" t="str">
        <f aca="false">IF($H3971="","",DATE(YEAR($H3971),MONTH($H3971),1))</f>
        <v/>
      </c>
      <c r="L3971" s="0" t="str">
        <f aca="false">IF($A3971="","",INDEX(CARTAO_COMPRAS!$K:$K,INT((ROW()-2)/20)+2))</f>
        <v/>
      </c>
      <c r="M3971" s="0" t="str">
        <f aca="false">IF($A3971="","","Compra no cartão")</f>
        <v/>
      </c>
    </row>
    <row r="3972" customFormat="false" ht="13.5" hidden="false" customHeight="false" outlineLevel="0" collapsed="false">
      <c r="A3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2" s="0" t="str">
        <f aca="false">IF($A3972="","",INDEX(CARTAO_COMPRAS!$C:$C,INT((ROW()-2)/20)+2))</f>
        <v/>
      </c>
      <c r="C3972" s="0" t="str">
        <f aca="false">IF($A3972="","",INDEX(CARTAO_COMPRAS!$D:$D,INT((ROW()-2)/20)+2))</f>
        <v/>
      </c>
      <c r="D3972" s="0" t="str">
        <f aca="false">IF($A3972="","",INDEX(CARTAO_COMPRAS!$E:$E,INT((ROW()-2)/20)+2))</f>
        <v/>
      </c>
      <c r="E3972" s="0" t="str">
        <f aca="false">IF($A3972="","",INDEX(CARTAO_COMPRAS!$H:$H,INT((ROW()-2)/20)+2)+MOD(ROW()-2,20))</f>
        <v/>
      </c>
      <c r="F3972" s="0" t="str">
        <f aca="false">IF($A3972="","",INDEX(CARTAO_COMPRAS!$G:$G,INT((ROW()-2)/20)+2))</f>
        <v/>
      </c>
      <c r="G3972" s="5" t="str">
        <f aca="false">IF($A3972="","",INDEX(CARTAO_COMPRAS!$I:$I,INT((ROW()-2)/20)+2))</f>
        <v/>
      </c>
      <c r="H3972" s="4" t="str">
        <f aca="false">IF($A3972="","",EDATE(INDEX(CARTAO_COMPRAS!$J:$J,INT((ROW()-2)/20)+2),MOD(ROW()-2,20)))</f>
        <v/>
      </c>
      <c r="I3972" s="4" t="str">
        <f aca="false">IF($H3972="","",$H3972-WEEKDAY($H3972,2)+1)</f>
        <v/>
      </c>
      <c r="J3972" s="4" t="str">
        <f aca="false">IF($I3972="","",$I3972+6)</f>
        <v/>
      </c>
      <c r="K3972" s="6" t="str">
        <f aca="false">IF($H3972="","",DATE(YEAR($H3972),MONTH($H3972),1))</f>
        <v/>
      </c>
      <c r="L3972" s="0" t="str">
        <f aca="false">IF($A3972="","",INDEX(CARTAO_COMPRAS!$K:$K,INT((ROW()-2)/20)+2))</f>
        <v/>
      </c>
      <c r="M3972" s="0" t="str">
        <f aca="false">IF($A3972="","","Compra no cartão")</f>
        <v/>
      </c>
    </row>
    <row r="3973" customFormat="false" ht="13.5" hidden="false" customHeight="false" outlineLevel="0" collapsed="false">
      <c r="A3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3" s="0" t="str">
        <f aca="false">IF($A3973="","",INDEX(CARTAO_COMPRAS!$C:$C,INT((ROW()-2)/20)+2))</f>
        <v/>
      </c>
      <c r="C3973" s="0" t="str">
        <f aca="false">IF($A3973="","",INDEX(CARTAO_COMPRAS!$D:$D,INT((ROW()-2)/20)+2))</f>
        <v/>
      </c>
      <c r="D3973" s="0" t="str">
        <f aca="false">IF($A3973="","",INDEX(CARTAO_COMPRAS!$E:$E,INT((ROW()-2)/20)+2))</f>
        <v/>
      </c>
      <c r="E3973" s="0" t="str">
        <f aca="false">IF($A3973="","",INDEX(CARTAO_COMPRAS!$H:$H,INT((ROW()-2)/20)+2)+MOD(ROW()-2,20))</f>
        <v/>
      </c>
      <c r="F3973" s="0" t="str">
        <f aca="false">IF($A3973="","",INDEX(CARTAO_COMPRAS!$G:$G,INT((ROW()-2)/20)+2))</f>
        <v/>
      </c>
      <c r="G3973" s="5" t="str">
        <f aca="false">IF($A3973="","",INDEX(CARTAO_COMPRAS!$I:$I,INT((ROW()-2)/20)+2))</f>
        <v/>
      </c>
      <c r="H3973" s="4" t="str">
        <f aca="false">IF($A3973="","",EDATE(INDEX(CARTAO_COMPRAS!$J:$J,INT((ROW()-2)/20)+2),MOD(ROW()-2,20)))</f>
        <v/>
      </c>
      <c r="I3973" s="4" t="str">
        <f aca="false">IF($H3973="","",$H3973-WEEKDAY($H3973,2)+1)</f>
        <v/>
      </c>
      <c r="J3973" s="4" t="str">
        <f aca="false">IF($I3973="","",$I3973+6)</f>
        <v/>
      </c>
      <c r="K3973" s="6" t="str">
        <f aca="false">IF($H3973="","",DATE(YEAR($H3973),MONTH($H3973),1))</f>
        <v/>
      </c>
      <c r="L3973" s="0" t="str">
        <f aca="false">IF($A3973="","",INDEX(CARTAO_COMPRAS!$K:$K,INT((ROW()-2)/20)+2))</f>
        <v/>
      </c>
      <c r="M3973" s="0" t="str">
        <f aca="false">IF($A3973="","","Compra no cartão")</f>
        <v/>
      </c>
    </row>
    <row r="3974" customFormat="false" ht="13.5" hidden="false" customHeight="false" outlineLevel="0" collapsed="false">
      <c r="A3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4" s="0" t="str">
        <f aca="false">IF($A3974="","",INDEX(CARTAO_COMPRAS!$C:$C,INT((ROW()-2)/20)+2))</f>
        <v/>
      </c>
      <c r="C3974" s="0" t="str">
        <f aca="false">IF($A3974="","",INDEX(CARTAO_COMPRAS!$D:$D,INT((ROW()-2)/20)+2))</f>
        <v/>
      </c>
      <c r="D3974" s="0" t="str">
        <f aca="false">IF($A3974="","",INDEX(CARTAO_COMPRAS!$E:$E,INT((ROW()-2)/20)+2))</f>
        <v/>
      </c>
      <c r="E3974" s="0" t="str">
        <f aca="false">IF($A3974="","",INDEX(CARTAO_COMPRAS!$H:$H,INT((ROW()-2)/20)+2)+MOD(ROW()-2,20))</f>
        <v/>
      </c>
      <c r="F3974" s="0" t="str">
        <f aca="false">IF($A3974="","",INDEX(CARTAO_COMPRAS!$G:$G,INT((ROW()-2)/20)+2))</f>
        <v/>
      </c>
      <c r="G3974" s="5" t="str">
        <f aca="false">IF($A3974="","",INDEX(CARTAO_COMPRAS!$I:$I,INT((ROW()-2)/20)+2))</f>
        <v/>
      </c>
      <c r="H3974" s="4" t="str">
        <f aca="false">IF($A3974="","",EDATE(INDEX(CARTAO_COMPRAS!$J:$J,INT((ROW()-2)/20)+2),MOD(ROW()-2,20)))</f>
        <v/>
      </c>
      <c r="I3974" s="4" t="str">
        <f aca="false">IF($H3974="","",$H3974-WEEKDAY($H3974,2)+1)</f>
        <v/>
      </c>
      <c r="J3974" s="4" t="str">
        <f aca="false">IF($I3974="","",$I3974+6)</f>
        <v/>
      </c>
      <c r="K3974" s="6" t="str">
        <f aca="false">IF($H3974="","",DATE(YEAR($H3974),MONTH($H3974),1))</f>
        <v/>
      </c>
      <c r="L3974" s="0" t="str">
        <f aca="false">IF($A3974="","",INDEX(CARTAO_COMPRAS!$K:$K,INT((ROW()-2)/20)+2))</f>
        <v/>
      </c>
      <c r="M3974" s="0" t="str">
        <f aca="false">IF($A3974="","","Compra no cartão")</f>
        <v/>
      </c>
    </row>
    <row r="3975" customFormat="false" ht="13.5" hidden="false" customHeight="false" outlineLevel="0" collapsed="false">
      <c r="A3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5" s="0" t="str">
        <f aca="false">IF($A3975="","",INDEX(CARTAO_COMPRAS!$C:$C,INT((ROW()-2)/20)+2))</f>
        <v/>
      </c>
      <c r="C3975" s="0" t="str">
        <f aca="false">IF($A3975="","",INDEX(CARTAO_COMPRAS!$D:$D,INT((ROW()-2)/20)+2))</f>
        <v/>
      </c>
      <c r="D3975" s="0" t="str">
        <f aca="false">IF($A3975="","",INDEX(CARTAO_COMPRAS!$E:$E,INT((ROW()-2)/20)+2))</f>
        <v/>
      </c>
      <c r="E3975" s="0" t="str">
        <f aca="false">IF($A3975="","",INDEX(CARTAO_COMPRAS!$H:$H,INT((ROW()-2)/20)+2)+MOD(ROW()-2,20))</f>
        <v/>
      </c>
      <c r="F3975" s="0" t="str">
        <f aca="false">IF($A3975="","",INDEX(CARTAO_COMPRAS!$G:$G,INT((ROW()-2)/20)+2))</f>
        <v/>
      </c>
      <c r="G3975" s="5" t="str">
        <f aca="false">IF($A3975="","",INDEX(CARTAO_COMPRAS!$I:$I,INT((ROW()-2)/20)+2))</f>
        <v/>
      </c>
      <c r="H3975" s="4" t="str">
        <f aca="false">IF($A3975="","",EDATE(INDEX(CARTAO_COMPRAS!$J:$J,INT((ROW()-2)/20)+2),MOD(ROW()-2,20)))</f>
        <v/>
      </c>
      <c r="I3975" s="4" t="str">
        <f aca="false">IF($H3975="","",$H3975-WEEKDAY($H3975,2)+1)</f>
        <v/>
      </c>
      <c r="J3975" s="4" t="str">
        <f aca="false">IF($I3975="","",$I3975+6)</f>
        <v/>
      </c>
      <c r="K3975" s="6" t="str">
        <f aca="false">IF($H3975="","",DATE(YEAR($H3975),MONTH($H3975),1))</f>
        <v/>
      </c>
      <c r="L3975" s="0" t="str">
        <f aca="false">IF($A3975="","",INDEX(CARTAO_COMPRAS!$K:$K,INT((ROW()-2)/20)+2))</f>
        <v/>
      </c>
      <c r="M3975" s="0" t="str">
        <f aca="false">IF($A3975="","","Compra no cartão")</f>
        <v/>
      </c>
    </row>
    <row r="3976" customFormat="false" ht="13.5" hidden="false" customHeight="false" outlineLevel="0" collapsed="false">
      <c r="A3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6" s="0" t="str">
        <f aca="false">IF($A3976="","",INDEX(CARTAO_COMPRAS!$C:$C,INT((ROW()-2)/20)+2))</f>
        <v/>
      </c>
      <c r="C3976" s="0" t="str">
        <f aca="false">IF($A3976="","",INDEX(CARTAO_COMPRAS!$D:$D,INT((ROW()-2)/20)+2))</f>
        <v/>
      </c>
      <c r="D3976" s="0" t="str">
        <f aca="false">IF($A3976="","",INDEX(CARTAO_COMPRAS!$E:$E,INT((ROW()-2)/20)+2))</f>
        <v/>
      </c>
      <c r="E3976" s="0" t="str">
        <f aca="false">IF($A3976="","",INDEX(CARTAO_COMPRAS!$H:$H,INT((ROW()-2)/20)+2)+MOD(ROW()-2,20))</f>
        <v/>
      </c>
      <c r="F3976" s="0" t="str">
        <f aca="false">IF($A3976="","",INDEX(CARTAO_COMPRAS!$G:$G,INT((ROW()-2)/20)+2))</f>
        <v/>
      </c>
      <c r="G3976" s="5" t="str">
        <f aca="false">IF($A3976="","",INDEX(CARTAO_COMPRAS!$I:$I,INT((ROW()-2)/20)+2))</f>
        <v/>
      </c>
      <c r="H3976" s="4" t="str">
        <f aca="false">IF($A3976="","",EDATE(INDEX(CARTAO_COMPRAS!$J:$J,INT((ROW()-2)/20)+2),MOD(ROW()-2,20)))</f>
        <v/>
      </c>
      <c r="I3976" s="4" t="str">
        <f aca="false">IF($H3976="","",$H3976-WEEKDAY($H3976,2)+1)</f>
        <v/>
      </c>
      <c r="J3976" s="4" t="str">
        <f aca="false">IF($I3976="","",$I3976+6)</f>
        <v/>
      </c>
      <c r="K3976" s="6" t="str">
        <f aca="false">IF($H3976="","",DATE(YEAR($H3976),MONTH($H3976),1))</f>
        <v/>
      </c>
      <c r="L3976" s="0" t="str">
        <f aca="false">IF($A3976="","",INDEX(CARTAO_COMPRAS!$K:$K,INT((ROW()-2)/20)+2))</f>
        <v/>
      </c>
      <c r="M3976" s="0" t="str">
        <f aca="false">IF($A3976="","","Compra no cartão")</f>
        <v/>
      </c>
    </row>
    <row r="3977" customFormat="false" ht="13.5" hidden="false" customHeight="false" outlineLevel="0" collapsed="false">
      <c r="A3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7" s="0" t="str">
        <f aca="false">IF($A3977="","",INDEX(CARTAO_COMPRAS!$C:$C,INT((ROW()-2)/20)+2))</f>
        <v/>
      </c>
      <c r="C3977" s="0" t="str">
        <f aca="false">IF($A3977="","",INDEX(CARTAO_COMPRAS!$D:$D,INT((ROW()-2)/20)+2))</f>
        <v/>
      </c>
      <c r="D3977" s="0" t="str">
        <f aca="false">IF($A3977="","",INDEX(CARTAO_COMPRAS!$E:$E,INT((ROW()-2)/20)+2))</f>
        <v/>
      </c>
      <c r="E3977" s="0" t="str">
        <f aca="false">IF($A3977="","",INDEX(CARTAO_COMPRAS!$H:$H,INT((ROW()-2)/20)+2)+MOD(ROW()-2,20))</f>
        <v/>
      </c>
      <c r="F3977" s="0" t="str">
        <f aca="false">IF($A3977="","",INDEX(CARTAO_COMPRAS!$G:$G,INT((ROW()-2)/20)+2))</f>
        <v/>
      </c>
      <c r="G3977" s="5" t="str">
        <f aca="false">IF($A3977="","",INDEX(CARTAO_COMPRAS!$I:$I,INT((ROW()-2)/20)+2))</f>
        <v/>
      </c>
      <c r="H3977" s="4" t="str">
        <f aca="false">IF($A3977="","",EDATE(INDEX(CARTAO_COMPRAS!$J:$J,INT((ROW()-2)/20)+2),MOD(ROW()-2,20)))</f>
        <v/>
      </c>
      <c r="I3977" s="4" t="str">
        <f aca="false">IF($H3977="","",$H3977-WEEKDAY($H3977,2)+1)</f>
        <v/>
      </c>
      <c r="J3977" s="4" t="str">
        <f aca="false">IF($I3977="","",$I3977+6)</f>
        <v/>
      </c>
      <c r="K3977" s="6" t="str">
        <f aca="false">IF($H3977="","",DATE(YEAR($H3977),MONTH($H3977),1))</f>
        <v/>
      </c>
      <c r="L3977" s="0" t="str">
        <f aca="false">IF($A3977="","",INDEX(CARTAO_COMPRAS!$K:$K,INT((ROW()-2)/20)+2))</f>
        <v/>
      </c>
      <c r="M3977" s="0" t="str">
        <f aca="false">IF($A3977="","","Compra no cartão")</f>
        <v/>
      </c>
    </row>
    <row r="3978" customFormat="false" ht="13.5" hidden="false" customHeight="false" outlineLevel="0" collapsed="false">
      <c r="A3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8" s="0" t="str">
        <f aca="false">IF($A3978="","",INDEX(CARTAO_COMPRAS!$C:$C,INT((ROW()-2)/20)+2))</f>
        <v/>
      </c>
      <c r="C3978" s="0" t="str">
        <f aca="false">IF($A3978="","",INDEX(CARTAO_COMPRAS!$D:$D,INT((ROW()-2)/20)+2))</f>
        <v/>
      </c>
      <c r="D3978" s="0" t="str">
        <f aca="false">IF($A3978="","",INDEX(CARTAO_COMPRAS!$E:$E,INT((ROW()-2)/20)+2))</f>
        <v/>
      </c>
      <c r="E3978" s="0" t="str">
        <f aca="false">IF($A3978="","",INDEX(CARTAO_COMPRAS!$H:$H,INT((ROW()-2)/20)+2)+MOD(ROW()-2,20))</f>
        <v/>
      </c>
      <c r="F3978" s="0" t="str">
        <f aca="false">IF($A3978="","",INDEX(CARTAO_COMPRAS!$G:$G,INT((ROW()-2)/20)+2))</f>
        <v/>
      </c>
      <c r="G3978" s="5" t="str">
        <f aca="false">IF($A3978="","",INDEX(CARTAO_COMPRAS!$I:$I,INT((ROW()-2)/20)+2))</f>
        <v/>
      </c>
      <c r="H3978" s="4" t="str">
        <f aca="false">IF($A3978="","",EDATE(INDEX(CARTAO_COMPRAS!$J:$J,INT((ROW()-2)/20)+2),MOD(ROW()-2,20)))</f>
        <v/>
      </c>
      <c r="I3978" s="4" t="str">
        <f aca="false">IF($H3978="","",$H3978-WEEKDAY($H3978,2)+1)</f>
        <v/>
      </c>
      <c r="J3978" s="4" t="str">
        <f aca="false">IF($I3978="","",$I3978+6)</f>
        <v/>
      </c>
      <c r="K3978" s="6" t="str">
        <f aca="false">IF($H3978="","",DATE(YEAR($H3978),MONTH($H3978),1))</f>
        <v/>
      </c>
      <c r="L3978" s="0" t="str">
        <f aca="false">IF($A3978="","",INDEX(CARTAO_COMPRAS!$K:$K,INT((ROW()-2)/20)+2))</f>
        <v/>
      </c>
      <c r="M3978" s="0" t="str">
        <f aca="false">IF($A3978="","","Compra no cartão")</f>
        <v/>
      </c>
    </row>
    <row r="3979" customFormat="false" ht="13.5" hidden="false" customHeight="false" outlineLevel="0" collapsed="false">
      <c r="A3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79" s="0" t="str">
        <f aca="false">IF($A3979="","",INDEX(CARTAO_COMPRAS!$C:$C,INT((ROW()-2)/20)+2))</f>
        <v/>
      </c>
      <c r="C3979" s="0" t="str">
        <f aca="false">IF($A3979="","",INDEX(CARTAO_COMPRAS!$D:$D,INT((ROW()-2)/20)+2))</f>
        <v/>
      </c>
      <c r="D3979" s="0" t="str">
        <f aca="false">IF($A3979="","",INDEX(CARTAO_COMPRAS!$E:$E,INT((ROW()-2)/20)+2))</f>
        <v/>
      </c>
      <c r="E3979" s="0" t="str">
        <f aca="false">IF($A3979="","",INDEX(CARTAO_COMPRAS!$H:$H,INT((ROW()-2)/20)+2)+MOD(ROW()-2,20))</f>
        <v/>
      </c>
      <c r="F3979" s="0" t="str">
        <f aca="false">IF($A3979="","",INDEX(CARTAO_COMPRAS!$G:$G,INT((ROW()-2)/20)+2))</f>
        <v/>
      </c>
      <c r="G3979" s="5" t="str">
        <f aca="false">IF($A3979="","",INDEX(CARTAO_COMPRAS!$I:$I,INT((ROW()-2)/20)+2))</f>
        <v/>
      </c>
      <c r="H3979" s="4" t="str">
        <f aca="false">IF($A3979="","",EDATE(INDEX(CARTAO_COMPRAS!$J:$J,INT((ROW()-2)/20)+2),MOD(ROW()-2,20)))</f>
        <v/>
      </c>
      <c r="I3979" s="4" t="str">
        <f aca="false">IF($H3979="","",$H3979-WEEKDAY($H3979,2)+1)</f>
        <v/>
      </c>
      <c r="J3979" s="4" t="str">
        <f aca="false">IF($I3979="","",$I3979+6)</f>
        <v/>
      </c>
      <c r="K3979" s="6" t="str">
        <f aca="false">IF($H3979="","",DATE(YEAR($H3979),MONTH($H3979),1))</f>
        <v/>
      </c>
      <c r="L3979" s="0" t="str">
        <f aca="false">IF($A3979="","",INDEX(CARTAO_COMPRAS!$K:$K,INT((ROW()-2)/20)+2))</f>
        <v/>
      </c>
      <c r="M3979" s="0" t="str">
        <f aca="false">IF($A3979="","","Compra no cartão")</f>
        <v/>
      </c>
    </row>
    <row r="3980" customFormat="false" ht="13.5" hidden="false" customHeight="false" outlineLevel="0" collapsed="false">
      <c r="A3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0" s="0" t="str">
        <f aca="false">IF($A3980="","",INDEX(CARTAO_COMPRAS!$C:$C,INT((ROW()-2)/20)+2))</f>
        <v/>
      </c>
      <c r="C3980" s="0" t="str">
        <f aca="false">IF($A3980="","",INDEX(CARTAO_COMPRAS!$D:$D,INT((ROW()-2)/20)+2))</f>
        <v/>
      </c>
      <c r="D3980" s="0" t="str">
        <f aca="false">IF($A3980="","",INDEX(CARTAO_COMPRAS!$E:$E,INT((ROW()-2)/20)+2))</f>
        <v/>
      </c>
      <c r="E3980" s="0" t="str">
        <f aca="false">IF($A3980="","",INDEX(CARTAO_COMPRAS!$H:$H,INT((ROW()-2)/20)+2)+MOD(ROW()-2,20))</f>
        <v/>
      </c>
      <c r="F3980" s="0" t="str">
        <f aca="false">IF($A3980="","",INDEX(CARTAO_COMPRAS!$G:$G,INT((ROW()-2)/20)+2))</f>
        <v/>
      </c>
      <c r="G3980" s="5" t="str">
        <f aca="false">IF($A3980="","",INDEX(CARTAO_COMPRAS!$I:$I,INT((ROW()-2)/20)+2))</f>
        <v/>
      </c>
      <c r="H3980" s="4" t="str">
        <f aca="false">IF($A3980="","",EDATE(INDEX(CARTAO_COMPRAS!$J:$J,INT((ROW()-2)/20)+2),MOD(ROW()-2,20)))</f>
        <v/>
      </c>
      <c r="I3980" s="4" t="str">
        <f aca="false">IF($H3980="","",$H3980-WEEKDAY($H3980,2)+1)</f>
        <v/>
      </c>
      <c r="J3980" s="4" t="str">
        <f aca="false">IF($I3980="","",$I3980+6)</f>
        <v/>
      </c>
      <c r="K3980" s="6" t="str">
        <f aca="false">IF($H3980="","",DATE(YEAR($H3980),MONTH($H3980),1))</f>
        <v/>
      </c>
      <c r="L3980" s="0" t="str">
        <f aca="false">IF($A3980="","",INDEX(CARTAO_COMPRAS!$K:$K,INT((ROW()-2)/20)+2))</f>
        <v/>
      </c>
      <c r="M3980" s="0" t="str">
        <f aca="false">IF($A3980="","","Compra no cartão")</f>
        <v/>
      </c>
    </row>
    <row r="3981" customFormat="false" ht="13.5" hidden="false" customHeight="false" outlineLevel="0" collapsed="false">
      <c r="A3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1" s="0" t="str">
        <f aca="false">IF($A3981="","",INDEX(CARTAO_COMPRAS!$C:$C,INT((ROW()-2)/20)+2))</f>
        <v/>
      </c>
      <c r="C3981" s="0" t="str">
        <f aca="false">IF($A3981="","",INDEX(CARTAO_COMPRAS!$D:$D,INT((ROW()-2)/20)+2))</f>
        <v/>
      </c>
      <c r="D3981" s="0" t="str">
        <f aca="false">IF($A3981="","",INDEX(CARTAO_COMPRAS!$E:$E,INT((ROW()-2)/20)+2))</f>
        <v/>
      </c>
      <c r="E3981" s="0" t="str">
        <f aca="false">IF($A3981="","",INDEX(CARTAO_COMPRAS!$H:$H,INT((ROW()-2)/20)+2)+MOD(ROW()-2,20))</f>
        <v/>
      </c>
      <c r="F3981" s="0" t="str">
        <f aca="false">IF($A3981="","",INDEX(CARTAO_COMPRAS!$G:$G,INT((ROW()-2)/20)+2))</f>
        <v/>
      </c>
      <c r="G3981" s="5" t="str">
        <f aca="false">IF($A3981="","",INDEX(CARTAO_COMPRAS!$I:$I,INT((ROW()-2)/20)+2))</f>
        <v/>
      </c>
      <c r="H3981" s="4" t="str">
        <f aca="false">IF($A3981="","",EDATE(INDEX(CARTAO_COMPRAS!$J:$J,INT((ROW()-2)/20)+2),MOD(ROW()-2,20)))</f>
        <v/>
      </c>
      <c r="I3981" s="4" t="str">
        <f aca="false">IF($H3981="","",$H3981-WEEKDAY($H3981,2)+1)</f>
        <v/>
      </c>
      <c r="J3981" s="4" t="str">
        <f aca="false">IF($I3981="","",$I3981+6)</f>
        <v/>
      </c>
      <c r="K3981" s="6" t="str">
        <f aca="false">IF($H3981="","",DATE(YEAR($H3981),MONTH($H3981),1))</f>
        <v/>
      </c>
      <c r="L3981" s="0" t="str">
        <f aca="false">IF($A3981="","",INDEX(CARTAO_COMPRAS!$K:$K,INT((ROW()-2)/20)+2))</f>
        <v/>
      </c>
      <c r="M3981" s="0" t="str">
        <f aca="false">IF($A3981="","","Compra no cartão")</f>
        <v/>
      </c>
    </row>
    <row r="3982" customFormat="false" ht="13.5" hidden="false" customHeight="false" outlineLevel="0" collapsed="false">
      <c r="A39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2" s="0" t="str">
        <f aca="false">IF($A3982="","",INDEX(CARTAO_COMPRAS!$C:$C,INT((ROW()-2)/20)+2))</f>
        <v/>
      </c>
      <c r="C3982" s="0" t="str">
        <f aca="false">IF($A3982="","",INDEX(CARTAO_COMPRAS!$D:$D,INT((ROW()-2)/20)+2))</f>
        <v/>
      </c>
      <c r="D3982" s="0" t="str">
        <f aca="false">IF($A3982="","",INDEX(CARTAO_COMPRAS!$E:$E,INT((ROW()-2)/20)+2))</f>
        <v/>
      </c>
      <c r="E3982" s="0" t="str">
        <f aca="false">IF($A3982="","",INDEX(CARTAO_COMPRAS!$H:$H,INT((ROW()-2)/20)+2)+MOD(ROW()-2,20))</f>
        <v/>
      </c>
      <c r="F3982" s="0" t="str">
        <f aca="false">IF($A3982="","",INDEX(CARTAO_COMPRAS!$G:$G,INT((ROW()-2)/20)+2))</f>
        <v/>
      </c>
      <c r="G3982" s="5" t="str">
        <f aca="false">IF($A3982="","",INDEX(CARTAO_COMPRAS!$I:$I,INT((ROW()-2)/20)+2))</f>
        <v/>
      </c>
      <c r="H3982" s="4" t="str">
        <f aca="false">IF($A3982="","",EDATE(INDEX(CARTAO_COMPRAS!$J:$J,INT((ROW()-2)/20)+2),MOD(ROW()-2,20)))</f>
        <v/>
      </c>
      <c r="I3982" s="4" t="str">
        <f aca="false">IF($H3982="","",$H3982-WEEKDAY($H3982,2)+1)</f>
        <v/>
      </c>
      <c r="J3982" s="4" t="str">
        <f aca="false">IF($I3982="","",$I3982+6)</f>
        <v/>
      </c>
      <c r="K3982" s="6" t="str">
        <f aca="false">IF($H3982="","",DATE(YEAR($H3982),MONTH($H3982),1))</f>
        <v/>
      </c>
      <c r="L3982" s="0" t="str">
        <f aca="false">IF($A3982="","",INDEX(CARTAO_COMPRAS!$K:$K,INT((ROW()-2)/20)+2))</f>
        <v/>
      </c>
      <c r="M3982" s="0" t="str">
        <f aca="false">IF($A3982="","","Compra no cartão")</f>
        <v/>
      </c>
    </row>
    <row r="3983" customFormat="false" ht="13.5" hidden="false" customHeight="false" outlineLevel="0" collapsed="false">
      <c r="A3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3" s="0" t="str">
        <f aca="false">IF($A3983="","",INDEX(CARTAO_COMPRAS!$C:$C,INT((ROW()-2)/20)+2))</f>
        <v/>
      </c>
      <c r="C3983" s="0" t="str">
        <f aca="false">IF($A3983="","",INDEX(CARTAO_COMPRAS!$D:$D,INT((ROW()-2)/20)+2))</f>
        <v/>
      </c>
      <c r="D3983" s="0" t="str">
        <f aca="false">IF($A3983="","",INDEX(CARTAO_COMPRAS!$E:$E,INT((ROW()-2)/20)+2))</f>
        <v/>
      </c>
      <c r="E3983" s="0" t="str">
        <f aca="false">IF($A3983="","",INDEX(CARTAO_COMPRAS!$H:$H,INT((ROW()-2)/20)+2)+MOD(ROW()-2,20))</f>
        <v/>
      </c>
      <c r="F3983" s="0" t="str">
        <f aca="false">IF($A3983="","",INDEX(CARTAO_COMPRAS!$G:$G,INT((ROW()-2)/20)+2))</f>
        <v/>
      </c>
      <c r="G3983" s="5" t="str">
        <f aca="false">IF($A3983="","",INDEX(CARTAO_COMPRAS!$I:$I,INT((ROW()-2)/20)+2))</f>
        <v/>
      </c>
      <c r="H3983" s="4" t="str">
        <f aca="false">IF($A3983="","",EDATE(INDEX(CARTAO_COMPRAS!$J:$J,INT((ROW()-2)/20)+2),MOD(ROW()-2,20)))</f>
        <v/>
      </c>
      <c r="I3983" s="4" t="str">
        <f aca="false">IF($H3983="","",$H3983-WEEKDAY($H3983,2)+1)</f>
        <v/>
      </c>
      <c r="J3983" s="4" t="str">
        <f aca="false">IF($I3983="","",$I3983+6)</f>
        <v/>
      </c>
      <c r="K3983" s="6" t="str">
        <f aca="false">IF($H3983="","",DATE(YEAR($H3983),MONTH($H3983),1))</f>
        <v/>
      </c>
      <c r="L3983" s="0" t="str">
        <f aca="false">IF($A3983="","",INDEX(CARTAO_COMPRAS!$K:$K,INT((ROW()-2)/20)+2))</f>
        <v/>
      </c>
      <c r="M3983" s="0" t="str">
        <f aca="false">IF($A3983="","","Compra no cartão")</f>
        <v/>
      </c>
    </row>
    <row r="3984" customFormat="false" ht="13.5" hidden="false" customHeight="false" outlineLevel="0" collapsed="false">
      <c r="A3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4" s="0" t="str">
        <f aca="false">IF($A3984="","",INDEX(CARTAO_COMPRAS!$C:$C,INT((ROW()-2)/20)+2))</f>
        <v/>
      </c>
      <c r="C3984" s="0" t="str">
        <f aca="false">IF($A3984="","",INDEX(CARTAO_COMPRAS!$D:$D,INT((ROW()-2)/20)+2))</f>
        <v/>
      </c>
      <c r="D3984" s="0" t="str">
        <f aca="false">IF($A3984="","",INDEX(CARTAO_COMPRAS!$E:$E,INT((ROW()-2)/20)+2))</f>
        <v/>
      </c>
      <c r="E3984" s="0" t="str">
        <f aca="false">IF($A3984="","",INDEX(CARTAO_COMPRAS!$H:$H,INT((ROW()-2)/20)+2)+MOD(ROW()-2,20))</f>
        <v/>
      </c>
      <c r="F3984" s="0" t="str">
        <f aca="false">IF($A3984="","",INDEX(CARTAO_COMPRAS!$G:$G,INT((ROW()-2)/20)+2))</f>
        <v/>
      </c>
      <c r="G3984" s="5" t="str">
        <f aca="false">IF($A3984="","",INDEX(CARTAO_COMPRAS!$I:$I,INT((ROW()-2)/20)+2))</f>
        <v/>
      </c>
      <c r="H3984" s="4" t="str">
        <f aca="false">IF($A3984="","",EDATE(INDEX(CARTAO_COMPRAS!$J:$J,INT((ROW()-2)/20)+2),MOD(ROW()-2,20)))</f>
        <v/>
      </c>
      <c r="I3984" s="4" t="str">
        <f aca="false">IF($H3984="","",$H3984-WEEKDAY($H3984,2)+1)</f>
        <v/>
      </c>
      <c r="J3984" s="4" t="str">
        <f aca="false">IF($I3984="","",$I3984+6)</f>
        <v/>
      </c>
      <c r="K3984" s="6" t="str">
        <f aca="false">IF($H3984="","",DATE(YEAR($H3984),MONTH($H3984),1))</f>
        <v/>
      </c>
      <c r="L3984" s="0" t="str">
        <f aca="false">IF($A3984="","",INDEX(CARTAO_COMPRAS!$K:$K,INT((ROW()-2)/20)+2))</f>
        <v/>
      </c>
      <c r="M3984" s="0" t="str">
        <f aca="false">IF($A3984="","","Compra no cartão")</f>
        <v/>
      </c>
    </row>
    <row r="3985" customFormat="false" ht="13.5" hidden="false" customHeight="false" outlineLevel="0" collapsed="false">
      <c r="A3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5" s="0" t="str">
        <f aca="false">IF($A3985="","",INDEX(CARTAO_COMPRAS!$C:$C,INT((ROW()-2)/20)+2))</f>
        <v/>
      </c>
      <c r="C3985" s="0" t="str">
        <f aca="false">IF($A3985="","",INDEX(CARTAO_COMPRAS!$D:$D,INT((ROW()-2)/20)+2))</f>
        <v/>
      </c>
      <c r="D3985" s="0" t="str">
        <f aca="false">IF($A3985="","",INDEX(CARTAO_COMPRAS!$E:$E,INT((ROW()-2)/20)+2))</f>
        <v/>
      </c>
      <c r="E3985" s="0" t="str">
        <f aca="false">IF($A3985="","",INDEX(CARTAO_COMPRAS!$H:$H,INT((ROW()-2)/20)+2)+MOD(ROW()-2,20))</f>
        <v/>
      </c>
      <c r="F3985" s="0" t="str">
        <f aca="false">IF($A3985="","",INDEX(CARTAO_COMPRAS!$G:$G,INT((ROW()-2)/20)+2))</f>
        <v/>
      </c>
      <c r="G3985" s="5" t="str">
        <f aca="false">IF($A3985="","",INDEX(CARTAO_COMPRAS!$I:$I,INT((ROW()-2)/20)+2))</f>
        <v/>
      </c>
      <c r="H3985" s="4" t="str">
        <f aca="false">IF($A3985="","",EDATE(INDEX(CARTAO_COMPRAS!$J:$J,INT((ROW()-2)/20)+2),MOD(ROW()-2,20)))</f>
        <v/>
      </c>
      <c r="I3985" s="4" t="str">
        <f aca="false">IF($H3985="","",$H3985-WEEKDAY($H3985,2)+1)</f>
        <v/>
      </c>
      <c r="J3985" s="4" t="str">
        <f aca="false">IF($I3985="","",$I3985+6)</f>
        <v/>
      </c>
      <c r="K3985" s="6" t="str">
        <f aca="false">IF($H3985="","",DATE(YEAR($H3985),MONTH($H3985),1))</f>
        <v/>
      </c>
      <c r="L3985" s="0" t="str">
        <f aca="false">IF($A3985="","",INDEX(CARTAO_COMPRAS!$K:$K,INT((ROW()-2)/20)+2))</f>
        <v/>
      </c>
      <c r="M3985" s="0" t="str">
        <f aca="false">IF($A3985="","","Compra no cartão")</f>
        <v/>
      </c>
    </row>
    <row r="3986" customFormat="false" ht="13.5" hidden="false" customHeight="false" outlineLevel="0" collapsed="false">
      <c r="A3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6" s="0" t="str">
        <f aca="false">IF($A3986="","",INDEX(CARTAO_COMPRAS!$C:$C,INT((ROW()-2)/20)+2))</f>
        <v/>
      </c>
      <c r="C3986" s="0" t="str">
        <f aca="false">IF($A3986="","",INDEX(CARTAO_COMPRAS!$D:$D,INT((ROW()-2)/20)+2))</f>
        <v/>
      </c>
      <c r="D3986" s="0" t="str">
        <f aca="false">IF($A3986="","",INDEX(CARTAO_COMPRAS!$E:$E,INT((ROW()-2)/20)+2))</f>
        <v/>
      </c>
      <c r="E3986" s="0" t="str">
        <f aca="false">IF($A3986="","",INDEX(CARTAO_COMPRAS!$H:$H,INT((ROW()-2)/20)+2)+MOD(ROW()-2,20))</f>
        <v/>
      </c>
      <c r="F3986" s="0" t="str">
        <f aca="false">IF($A3986="","",INDEX(CARTAO_COMPRAS!$G:$G,INT((ROW()-2)/20)+2))</f>
        <v/>
      </c>
      <c r="G3986" s="5" t="str">
        <f aca="false">IF($A3986="","",INDEX(CARTAO_COMPRAS!$I:$I,INT((ROW()-2)/20)+2))</f>
        <v/>
      </c>
      <c r="H3986" s="4" t="str">
        <f aca="false">IF($A3986="","",EDATE(INDEX(CARTAO_COMPRAS!$J:$J,INT((ROW()-2)/20)+2),MOD(ROW()-2,20)))</f>
        <v/>
      </c>
      <c r="I3986" s="4" t="str">
        <f aca="false">IF($H3986="","",$H3986-WEEKDAY($H3986,2)+1)</f>
        <v/>
      </c>
      <c r="J3986" s="4" t="str">
        <f aca="false">IF($I3986="","",$I3986+6)</f>
        <v/>
      </c>
      <c r="K3986" s="6" t="str">
        <f aca="false">IF($H3986="","",DATE(YEAR($H3986),MONTH($H3986),1))</f>
        <v/>
      </c>
      <c r="L3986" s="0" t="str">
        <f aca="false">IF($A3986="","",INDEX(CARTAO_COMPRAS!$K:$K,INT((ROW()-2)/20)+2))</f>
        <v/>
      </c>
      <c r="M3986" s="0" t="str">
        <f aca="false">IF($A3986="","","Compra no cartão")</f>
        <v/>
      </c>
    </row>
    <row r="3987" customFormat="false" ht="13.5" hidden="false" customHeight="false" outlineLevel="0" collapsed="false">
      <c r="A3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7" s="0" t="str">
        <f aca="false">IF($A3987="","",INDEX(CARTAO_COMPRAS!$C:$C,INT((ROW()-2)/20)+2))</f>
        <v/>
      </c>
      <c r="C3987" s="0" t="str">
        <f aca="false">IF($A3987="","",INDEX(CARTAO_COMPRAS!$D:$D,INT((ROW()-2)/20)+2))</f>
        <v/>
      </c>
      <c r="D3987" s="0" t="str">
        <f aca="false">IF($A3987="","",INDEX(CARTAO_COMPRAS!$E:$E,INT((ROW()-2)/20)+2))</f>
        <v/>
      </c>
      <c r="E3987" s="0" t="str">
        <f aca="false">IF($A3987="","",INDEX(CARTAO_COMPRAS!$H:$H,INT((ROW()-2)/20)+2)+MOD(ROW()-2,20))</f>
        <v/>
      </c>
      <c r="F3987" s="0" t="str">
        <f aca="false">IF($A3987="","",INDEX(CARTAO_COMPRAS!$G:$G,INT((ROW()-2)/20)+2))</f>
        <v/>
      </c>
      <c r="G3987" s="5" t="str">
        <f aca="false">IF($A3987="","",INDEX(CARTAO_COMPRAS!$I:$I,INT((ROW()-2)/20)+2))</f>
        <v/>
      </c>
      <c r="H3987" s="4" t="str">
        <f aca="false">IF($A3987="","",EDATE(INDEX(CARTAO_COMPRAS!$J:$J,INT((ROW()-2)/20)+2),MOD(ROW()-2,20)))</f>
        <v/>
      </c>
      <c r="I3987" s="4" t="str">
        <f aca="false">IF($H3987="","",$H3987-WEEKDAY($H3987,2)+1)</f>
        <v/>
      </c>
      <c r="J3987" s="4" t="str">
        <f aca="false">IF($I3987="","",$I3987+6)</f>
        <v/>
      </c>
      <c r="K3987" s="6" t="str">
        <f aca="false">IF($H3987="","",DATE(YEAR($H3987),MONTH($H3987),1))</f>
        <v/>
      </c>
      <c r="L3987" s="0" t="str">
        <f aca="false">IF($A3987="","",INDEX(CARTAO_COMPRAS!$K:$K,INT((ROW()-2)/20)+2))</f>
        <v/>
      </c>
      <c r="M3987" s="0" t="str">
        <f aca="false">IF($A3987="","","Compra no cartão")</f>
        <v/>
      </c>
    </row>
    <row r="3988" customFormat="false" ht="13.5" hidden="false" customHeight="false" outlineLevel="0" collapsed="false">
      <c r="A3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8" s="0" t="str">
        <f aca="false">IF($A3988="","",INDEX(CARTAO_COMPRAS!$C:$C,INT((ROW()-2)/20)+2))</f>
        <v/>
      </c>
      <c r="C3988" s="0" t="str">
        <f aca="false">IF($A3988="","",INDEX(CARTAO_COMPRAS!$D:$D,INT((ROW()-2)/20)+2))</f>
        <v/>
      </c>
      <c r="D3988" s="0" t="str">
        <f aca="false">IF($A3988="","",INDEX(CARTAO_COMPRAS!$E:$E,INT((ROW()-2)/20)+2))</f>
        <v/>
      </c>
      <c r="E3988" s="0" t="str">
        <f aca="false">IF($A3988="","",INDEX(CARTAO_COMPRAS!$H:$H,INT((ROW()-2)/20)+2)+MOD(ROW()-2,20))</f>
        <v/>
      </c>
      <c r="F3988" s="0" t="str">
        <f aca="false">IF($A3988="","",INDEX(CARTAO_COMPRAS!$G:$G,INT((ROW()-2)/20)+2))</f>
        <v/>
      </c>
      <c r="G3988" s="5" t="str">
        <f aca="false">IF($A3988="","",INDEX(CARTAO_COMPRAS!$I:$I,INT((ROW()-2)/20)+2))</f>
        <v/>
      </c>
      <c r="H3988" s="4" t="str">
        <f aca="false">IF($A3988="","",EDATE(INDEX(CARTAO_COMPRAS!$J:$J,INT((ROW()-2)/20)+2),MOD(ROW()-2,20)))</f>
        <v/>
      </c>
      <c r="I3988" s="4" t="str">
        <f aca="false">IF($H3988="","",$H3988-WEEKDAY($H3988,2)+1)</f>
        <v/>
      </c>
      <c r="J3988" s="4" t="str">
        <f aca="false">IF($I3988="","",$I3988+6)</f>
        <v/>
      </c>
      <c r="K3988" s="6" t="str">
        <f aca="false">IF($H3988="","",DATE(YEAR($H3988),MONTH($H3988),1))</f>
        <v/>
      </c>
      <c r="L3988" s="0" t="str">
        <f aca="false">IF($A3988="","",INDEX(CARTAO_COMPRAS!$K:$K,INT((ROW()-2)/20)+2))</f>
        <v/>
      </c>
      <c r="M3988" s="0" t="str">
        <f aca="false">IF($A3988="","","Compra no cartão")</f>
        <v/>
      </c>
    </row>
    <row r="3989" customFormat="false" ht="13.5" hidden="false" customHeight="false" outlineLevel="0" collapsed="false">
      <c r="A3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89" s="0" t="str">
        <f aca="false">IF($A3989="","",INDEX(CARTAO_COMPRAS!$C:$C,INT((ROW()-2)/20)+2))</f>
        <v/>
      </c>
      <c r="C3989" s="0" t="str">
        <f aca="false">IF($A3989="","",INDEX(CARTAO_COMPRAS!$D:$D,INT((ROW()-2)/20)+2))</f>
        <v/>
      </c>
      <c r="D3989" s="0" t="str">
        <f aca="false">IF($A3989="","",INDEX(CARTAO_COMPRAS!$E:$E,INT((ROW()-2)/20)+2))</f>
        <v/>
      </c>
      <c r="E3989" s="0" t="str">
        <f aca="false">IF($A3989="","",INDEX(CARTAO_COMPRAS!$H:$H,INT((ROW()-2)/20)+2)+MOD(ROW()-2,20))</f>
        <v/>
      </c>
      <c r="F3989" s="0" t="str">
        <f aca="false">IF($A3989="","",INDEX(CARTAO_COMPRAS!$G:$G,INT((ROW()-2)/20)+2))</f>
        <v/>
      </c>
      <c r="G3989" s="5" t="str">
        <f aca="false">IF($A3989="","",INDEX(CARTAO_COMPRAS!$I:$I,INT((ROW()-2)/20)+2))</f>
        <v/>
      </c>
      <c r="H3989" s="4" t="str">
        <f aca="false">IF($A3989="","",EDATE(INDEX(CARTAO_COMPRAS!$J:$J,INT((ROW()-2)/20)+2),MOD(ROW()-2,20)))</f>
        <v/>
      </c>
      <c r="I3989" s="4" t="str">
        <f aca="false">IF($H3989="","",$H3989-WEEKDAY($H3989,2)+1)</f>
        <v/>
      </c>
      <c r="J3989" s="4" t="str">
        <f aca="false">IF($I3989="","",$I3989+6)</f>
        <v/>
      </c>
      <c r="K3989" s="6" t="str">
        <f aca="false">IF($H3989="","",DATE(YEAR($H3989),MONTH($H3989),1))</f>
        <v/>
      </c>
      <c r="L3989" s="0" t="str">
        <f aca="false">IF($A3989="","",INDEX(CARTAO_COMPRAS!$K:$K,INT((ROW()-2)/20)+2))</f>
        <v/>
      </c>
      <c r="M3989" s="0" t="str">
        <f aca="false">IF($A3989="","","Compra no cartão")</f>
        <v/>
      </c>
    </row>
    <row r="3990" customFormat="false" ht="13.5" hidden="false" customHeight="false" outlineLevel="0" collapsed="false">
      <c r="A3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0" s="0" t="str">
        <f aca="false">IF($A3990="","",INDEX(CARTAO_COMPRAS!$C:$C,INT((ROW()-2)/20)+2))</f>
        <v/>
      </c>
      <c r="C3990" s="0" t="str">
        <f aca="false">IF($A3990="","",INDEX(CARTAO_COMPRAS!$D:$D,INT((ROW()-2)/20)+2))</f>
        <v/>
      </c>
      <c r="D3990" s="0" t="str">
        <f aca="false">IF($A3990="","",INDEX(CARTAO_COMPRAS!$E:$E,INT((ROW()-2)/20)+2))</f>
        <v/>
      </c>
      <c r="E3990" s="0" t="str">
        <f aca="false">IF($A3990="","",INDEX(CARTAO_COMPRAS!$H:$H,INT((ROW()-2)/20)+2)+MOD(ROW()-2,20))</f>
        <v/>
      </c>
      <c r="F3990" s="0" t="str">
        <f aca="false">IF($A3990="","",INDEX(CARTAO_COMPRAS!$G:$G,INT((ROW()-2)/20)+2))</f>
        <v/>
      </c>
      <c r="G3990" s="5" t="str">
        <f aca="false">IF($A3990="","",INDEX(CARTAO_COMPRAS!$I:$I,INT((ROW()-2)/20)+2))</f>
        <v/>
      </c>
      <c r="H3990" s="4" t="str">
        <f aca="false">IF($A3990="","",EDATE(INDEX(CARTAO_COMPRAS!$J:$J,INT((ROW()-2)/20)+2),MOD(ROW()-2,20)))</f>
        <v/>
      </c>
      <c r="I3990" s="4" t="str">
        <f aca="false">IF($H3990="","",$H3990-WEEKDAY($H3990,2)+1)</f>
        <v/>
      </c>
      <c r="J3990" s="4" t="str">
        <f aca="false">IF($I3990="","",$I3990+6)</f>
        <v/>
      </c>
      <c r="K3990" s="6" t="str">
        <f aca="false">IF($H3990="","",DATE(YEAR($H3990),MONTH($H3990),1))</f>
        <v/>
      </c>
      <c r="L3990" s="0" t="str">
        <f aca="false">IF($A3990="","",INDEX(CARTAO_COMPRAS!$K:$K,INT((ROW()-2)/20)+2))</f>
        <v/>
      </c>
      <c r="M3990" s="0" t="str">
        <f aca="false">IF($A3990="","","Compra no cartão")</f>
        <v/>
      </c>
    </row>
    <row r="3991" customFormat="false" ht="13.5" hidden="false" customHeight="false" outlineLevel="0" collapsed="false">
      <c r="A3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1" s="0" t="str">
        <f aca="false">IF($A3991="","",INDEX(CARTAO_COMPRAS!$C:$C,INT((ROW()-2)/20)+2))</f>
        <v/>
      </c>
      <c r="C3991" s="0" t="str">
        <f aca="false">IF($A3991="","",INDEX(CARTAO_COMPRAS!$D:$D,INT((ROW()-2)/20)+2))</f>
        <v/>
      </c>
      <c r="D3991" s="0" t="str">
        <f aca="false">IF($A3991="","",INDEX(CARTAO_COMPRAS!$E:$E,INT((ROW()-2)/20)+2))</f>
        <v/>
      </c>
      <c r="E3991" s="0" t="str">
        <f aca="false">IF($A3991="","",INDEX(CARTAO_COMPRAS!$H:$H,INT((ROW()-2)/20)+2)+MOD(ROW()-2,20))</f>
        <v/>
      </c>
      <c r="F3991" s="0" t="str">
        <f aca="false">IF($A3991="","",INDEX(CARTAO_COMPRAS!$G:$G,INT((ROW()-2)/20)+2))</f>
        <v/>
      </c>
      <c r="G3991" s="5" t="str">
        <f aca="false">IF($A3991="","",INDEX(CARTAO_COMPRAS!$I:$I,INT((ROW()-2)/20)+2))</f>
        <v/>
      </c>
      <c r="H3991" s="4" t="str">
        <f aca="false">IF($A3991="","",EDATE(INDEX(CARTAO_COMPRAS!$J:$J,INT((ROW()-2)/20)+2),MOD(ROW()-2,20)))</f>
        <v/>
      </c>
      <c r="I3991" s="4" t="str">
        <f aca="false">IF($H3991="","",$H3991-WEEKDAY($H3991,2)+1)</f>
        <v/>
      </c>
      <c r="J3991" s="4" t="str">
        <f aca="false">IF($I3991="","",$I3991+6)</f>
        <v/>
      </c>
      <c r="K3991" s="6" t="str">
        <f aca="false">IF($H3991="","",DATE(YEAR($H3991),MONTH($H3991),1))</f>
        <v/>
      </c>
      <c r="L3991" s="0" t="str">
        <f aca="false">IF($A3991="","",INDEX(CARTAO_COMPRAS!$K:$K,INT((ROW()-2)/20)+2))</f>
        <v/>
      </c>
      <c r="M3991" s="0" t="str">
        <f aca="false">IF($A3991="","","Compra no cartão")</f>
        <v/>
      </c>
    </row>
    <row r="3992" customFormat="false" ht="13.5" hidden="false" customHeight="false" outlineLevel="0" collapsed="false">
      <c r="A3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2" s="0" t="str">
        <f aca="false">IF($A3992="","",INDEX(CARTAO_COMPRAS!$C:$C,INT((ROW()-2)/20)+2))</f>
        <v/>
      </c>
      <c r="C3992" s="0" t="str">
        <f aca="false">IF($A3992="","",INDEX(CARTAO_COMPRAS!$D:$D,INT((ROW()-2)/20)+2))</f>
        <v/>
      </c>
      <c r="D3992" s="0" t="str">
        <f aca="false">IF($A3992="","",INDEX(CARTAO_COMPRAS!$E:$E,INT((ROW()-2)/20)+2))</f>
        <v/>
      </c>
      <c r="E3992" s="0" t="str">
        <f aca="false">IF($A3992="","",INDEX(CARTAO_COMPRAS!$H:$H,INT((ROW()-2)/20)+2)+MOD(ROW()-2,20))</f>
        <v/>
      </c>
      <c r="F3992" s="0" t="str">
        <f aca="false">IF($A3992="","",INDEX(CARTAO_COMPRAS!$G:$G,INT((ROW()-2)/20)+2))</f>
        <v/>
      </c>
      <c r="G3992" s="5" t="str">
        <f aca="false">IF($A3992="","",INDEX(CARTAO_COMPRAS!$I:$I,INT((ROW()-2)/20)+2))</f>
        <v/>
      </c>
      <c r="H3992" s="4" t="str">
        <f aca="false">IF($A3992="","",EDATE(INDEX(CARTAO_COMPRAS!$J:$J,INT((ROW()-2)/20)+2),MOD(ROW()-2,20)))</f>
        <v/>
      </c>
      <c r="I3992" s="4" t="str">
        <f aca="false">IF($H3992="","",$H3992-WEEKDAY($H3992,2)+1)</f>
        <v/>
      </c>
      <c r="J3992" s="4" t="str">
        <f aca="false">IF($I3992="","",$I3992+6)</f>
        <v/>
      </c>
      <c r="K3992" s="6" t="str">
        <f aca="false">IF($H3992="","",DATE(YEAR($H3992),MONTH($H3992),1))</f>
        <v/>
      </c>
      <c r="L3992" s="0" t="str">
        <f aca="false">IF($A3992="","",INDEX(CARTAO_COMPRAS!$K:$K,INT((ROW()-2)/20)+2))</f>
        <v/>
      </c>
      <c r="M3992" s="0" t="str">
        <f aca="false">IF($A3992="","","Compra no cartão")</f>
        <v/>
      </c>
    </row>
    <row r="3993" customFormat="false" ht="13.5" hidden="false" customHeight="false" outlineLevel="0" collapsed="false">
      <c r="A3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3" s="0" t="str">
        <f aca="false">IF($A3993="","",INDEX(CARTAO_COMPRAS!$C:$C,INT((ROW()-2)/20)+2))</f>
        <v/>
      </c>
      <c r="C3993" s="0" t="str">
        <f aca="false">IF($A3993="","",INDEX(CARTAO_COMPRAS!$D:$D,INT((ROW()-2)/20)+2))</f>
        <v/>
      </c>
      <c r="D3993" s="0" t="str">
        <f aca="false">IF($A3993="","",INDEX(CARTAO_COMPRAS!$E:$E,INT((ROW()-2)/20)+2))</f>
        <v/>
      </c>
      <c r="E3993" s="0" t="str">
        <f aca="false">IF($A3993="","",INDEX(CARTAO_COMPRAS!$H:$H,INT((ROW()-2)/20)+2)+MOD(ROW()-2,20))</f>
        <v/>
      </c>
      <c r="F3993" s="0" t="str">
        <f aca="false">IF($A3993="","",INDEX(CARTAO_COMPRAS!$G:$G,INT((ROW()-2)/20)+2))</f>
        <v/>
      </c>
      <c r="G3993" s="5" t="str">
        <f aca="false">IF($A3993="","",INDEX(CARTAO_COMPRAS!$I:$I,INT((ROW()-2)/20)+2))</f>
        <v/>
      </c>
      <c r="H3993" s="4" t="str">
        <f aca="false">IF($A3993="","",EDATE(INDEX(CARTAO_COMPRAS!$J:$J,INT((ROW()-2)/20)+2),MOD(ROW()-2,20)))</f>
        <v/>
      </c>
      <c r="I3993" s="4" t="str">
        <f aca="false">IF($H3993="","",$H3993-WEEKDAY($H3993,2)+1)</f>
        <v/>
      </c>
      <c r="J3993" s="4" t="str">
        <f aca="false">IF($I3993="","",$I3993+6)</f>
        <v/>
      </c>
      <c r="K3993" s="6" t="str">
        <f aca="false">IF($H3993="","",DATE(YEAR($H3993),MONTH($H3993),1))</f>
        <v/>
      </c>
      <c r="L3993" s="0" t="str">
        <f aca="false">IF($A3993="","",INDEX(CARTAO_COMPRAS!$K:$K,INT((ROW()-2)/20)+2))</f>
        <v/>
      </c>
      <c r="M3993" s="0" t="str">
        <f aca="false">IF($A3993="","","Compra no cartão")</f>
        <v/>
      </c>
    </row>
    <row r="3994" customFormat="false" ht="13.5" hidden="false" customHeight="false" outlineLevel="0" collapsed="false">
      <c r="A3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4" s="0" t="str">
        <f aca="false">IF($A3994="","",INDEX(CARTAO_COMPRAS!$C:$C,INT((ROW()-2)/20)+2))</f>
        <v/>
      </c>
      <c r="C3994" s="0" t="str">
        <f aca="false">IF($A3994="","",INDEX(CARTAO_COMPRAS!$D:$D,INT((ROW()-2)/20)+2))</f>
        <v/>
      </c>
      <c r="D3994" s="0" t="str">
        <f aca="false">IF($A3994="","",INDEX(CARTAO_COMPRAS!$E:$E,INT((ROW()-2)/20)+2))</f>
        <v/>
      </c>
      <c r="E3994" s="0" t="str">
        <f aca="false">IF($A3994="","",INDEX(CARTAO_COMPRAS!$H:$H,INT((ROW()-2)/20)+2)+MOD(ROW()-2,20))</f>
        <v/>
      </c>
      <c r="F3994" s="0" t="str">
        <f aca="false">IF($A3994="","",INDEX(CARTAO_COMPRAS!$G:$G,INT((ROW()-2)/20)+2))</f>
        <v/>
      </c>
      <c r="G3994" s="5" t="str">
        <f aca="false">IF($A3994="","",INDEX(CARTAO_COMPRAS!$I:$I,INT((ROW()-2)/20)+2))</f>
        <v/>
      </c>
      <c r="H3994" s="4" t="str">
        <f aca="false">IF($A3994="","",EDATE(INDEX(CARTAO_COMPRAS!$J:$J,INT((ROW()-2)/20)+2),MOD(ROW()-2,20)))</f>
        <v/>
      </c>
      <c r="I3994" s="4" t="str">
        <f aca="false">IF($H3994="","",$H3994-WEEKDAY($H3994,2)+1)</f>
        <v/>
      </c>
      <c r="J3994" s="4" t="str">
        <f aca="false">IF($I3994="","",$I3994+6)</f>
        <v/>
      </c>
      <c r="K3994" s="6" t="str">
        <f aca="false">IF($H3994="","",DATE(YEAR($H3994),MONTH($H3994),1))</f>
        <v/>
      </c>
      <c r="L3994" s="0" t="str">
        <f aca="false">IF($A3994="","",INDEX(CARTAO_COMPRAS!$K:$K,INT((ROW()-2)/20)+2))</f>
        <v/>
      </c>
      <c r="M3994" s="0" t="str">
        <f aca="false">IF($A3994="","","Compra no cartão")</f>
        <v/>
      </c>
    </row>
    <row r="3995" customFormat="false" ht="13.5" hidden="false" customHeight="false" outlineLevel="0" collapsed="false">
      <c r="A3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5" s="0" t="str">
        <f aca="false">IF($A3995="","",INDEX(CARTAO_COMPRAS!$C:$C,INT((ROW()-2)/20)+2))</f>
        <v/>
      </c>
      <c r="C3995" s="0" t="str">
        <f aca="false">IF($A3995="","",INDEX(CARTAO_COMPRAS!$D:$D,INT((ROW()-2)/20)+2))</f>
        <v/>
      </c>
      <c r="D3995" s="0" t="str">
        <f aca="false">IF($A3995="","",INDEX(CARTAO_COMPRAS!$E:$E,INT((ROW()-2)/20)+2))</f>
        <v/>
      </c>
      <c r="E3995" s="0" t="str">
        <f aca="false">IF($A3995="","",INDEX(CARTAO_COMPRAS!$H:$H,INT((ROW()-2)/20)+2)+MOD(ROW()-2,20))</f>
        <v/>
      </c>
      <c r="F3995" s="0" t="str">
        <f aca="false">IF($A3995="","",INDEX(CARTAO_COMPRAS!$G:$G,INT((ROW()-2)/20)+2))</f>
        <v/>
      </c>
      <c r="G3995" s="5" t="str">
        <f aca="false">IF($A3995="","",INDEX(CARTAO_COMPRAS!$I:$I,INT((ROW()-2)/20)+2))</f>
        <v/>
      </c>
      <c r="H3995" s="4" t="str">
        <f aca="false">IF($A3995="","",EDATE(INDEX(CARTAO_COMPRAS!$J:$J,INT((ROW()-2)/20)+2),MOD(ROW()-2,20)))</f>
        <v/>
      </c>
      <c r="I3995" s="4" t="str">
        <f aca="false">IF($H3995="","",$H3995-WEEKDAY($H3995,2)+1)</f>
        <v/>
      </c>
      <c r="J3995" s="4" t="str">
        <f aca="false">IF($I3995="","",$I3995+6)</f>
        <v/>
      </c>
      <c r="K3995" s="6" t="str">
        <f aca="false">IF($H3995="","",DATE(YEAR($H3995),MONTH($H3995),1))</f>
        <v/>
      </c>
      <c r="L3995" s="0" t="str">
        <f aca="false">IF($A3995="","",INDEX(CARTAO_COMPRAS!$K:$K,INT((ROW()-2)/20)+2))</f>
        <v/>
      </c>
      <c r="M3995" s="0" t="str">
        <f aca="false">IF($A3995="","","Compra no cartão")</f>
        <v/>
      </c>
    </row>
    <row r="3996" customFormat="false" ht="13.5" hidden="false" customHeight="false" outlineLevel="0" collapsed="false">
      <c r="A3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6" s="0" t="str">
        <f aca="false">IF($A3996="","",INDEX(CARTAO_COMPRAS!$C:$C,INT((ROW()-2)/20)+2))</f>
        <v/>
      </c>
      <c r="C3996" s="0" t="str">
        <f aca="false">IF($A3996="","",INDEX(CARTAO_COMPRAS!$D:$D,INT((ROW()-2)/20)+2))</f>
        <v/>
      </c>
      <c r="D3996" s="0" t="str">
        <f aca="false">IF($A3996="","",INDEX(CARTAO_COMPRAS!$E:$E,INT((ROW()-2)/20)+2))</f>
        <v/>
      </c>
      <c r="E3996" s="0" t="str">
        <f aca="false">IF($A3996="","",INDEX(CARTAO_COMPRAS!$H:$H,INT((ROW()-2)/20)+2)+MOD(ROW()-2,20))</f>
        <v/>
      </c>
      <c r="F3996" s="0" t="str">
        <f aca="false">IF($A3996="","",INDEX(CARTAO_COMPRAS!$G:$G,INT((ROW()-2)/20)+2))</f>
        <v/>
      </c>
      <c r="G3996" s="5" t="str">
        <f aca="false">IF($A3996="","",INDEX(CARTAO_COMPRAS!$I:$I,INT((ROW()-2)/20)+2))</f>
        <v/>
      </c>
      <c r="H3996" s="4" t="str">
        <f aca="false">IF($A3996="","",EDATE(INDEX(CARTAO_COMPRAS!$J:$J,INT((ROW()-2)/20)+2),MOD(ROW()-2,20)))</f>
        <v/>
      </c>
      <c r="I3996" s="4" t="str">
        <f aca="false">IF($H3996="","",$H3996-WEEKDAY($H3996,2)+1)</f>
        <v/>
      </c>
      <c r="J3996" s="4" t="str">
        <f aca="false">IF($I3996="","",$I3996+6)</f>
        <v/>
      </c>
      <c r="K3996" s="6" t="str">
        <f aca="false">IF($H3996="","",DATE(YEAR($H3996),MONTH($H3996),1))</f>
        <v/>
      </c>
      <c r="L3996" s="0" t="str">
        <f aca="false">IF($A3996="","",INDEX(CARTAO_COMPRAS!$K:$K,INT((ROW()-2)/20)+2))</f>
        <v/>
      </c>
      <c r="M3996" s="0" t="str">
        <f aca="false">IF($A3996="","","Compra no cartão")</f>
        <v/>
      </c>
    </row>
    <row r="3997" customFormat="false" ht="13.5" hidden="false" customHeight="false" outlineLevel="0" collapsed="false">
      <c r="A3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7" s="0" t="str">
        <f aca="false">IF($A3997="","",INDEX(CARTAO_COMPRAS!$C:$C,INT((ROW()-2)/20)+2))</f>
        <v/>
      </c>
      <c r="C3997" s="0" t="str">
        <f aca="false">IF($A3997="","",INDEX(CARTAO_COMPRAS!$D:$D,INT((ROW()-2)/20)+2))</f>
        <v/>
      </c>
      <c r="D3997" s="0" t="str">
        <f aca="false">IF($A3997="","",INDEX(CARTAO_COMPRAS!$E:$E,INT((ROW()-2)/20)+2))</f>
        <v/>
      </c>
      <c r="E3997" s="0" t="str">
        <f aca="false">IF($A3997="","",INDEX(CARTAO_COMPRAS!$H:$H,INT((ROW()-2)/20)+2)+MOD(ROW()-2,20))</f>
        <v/>
      </c>
      <c r="F3997" s="0" t="str">
        <f aca="false">IF($A3997="","",INDEX(CARTAO_COMPRAS!$G:$G,INT((ROW()-2)/20)+2))</f>
        <v/>
      </c>
      <c r="G3997" s="5" t="str">
        <f aca="false">IF($A3997="","",INDEX(CARTAO_COMPRAS!$I:$I,INT((ROW()-2)/20)+2))</f>
        <v/>
      </c>
      <c r="H3997" s="4" t="str">
        <f aca="false">IF($A3997="","",EDATE(INDEX(CARTAO_COMPRAS!$J:$J,INT((ROW()-2)/20)+2),MOD(ROW()-2,20)))</f>
        <v/>
      </c>
      <c r="I3997" s="4" t="str">
        <f aca="false">IF($H3997="","",$H3997-WEEKDAY($H3997,2)+1)</f>
        <v/>
      </c>
      <c r="J3997" s="4" t="str">
        <f aca="false">IF($I3997="","",$I3997+6)</f>
        <v/>
      </c>
      <c r="K3997" s="6" t="str">
        <f aca="false">IF($H3997="","",DATE(YEAR($H3997),MONTH($H3997),1))</f>
        <v/>
      </c>
      <c r="L3997" s="0" t="str">
        <f aca="false">IF($A3997="","",INDEX(CARTAO_COMPRAS!$K:$K,INT((ROW()-2)/20)+2))</f>
        <v/>
      </c>
      <c r="M3997" s="0" t="str">
        <f aca="false">IF($A3997="","","Compra no cartão")</f>
        <v/>
      </c>
    </row>
    <row r="3998" customFormat="false" ht="13.5" hidden="false" customHeight="false" outlineLevel="0" collapsed="false">
      <c r="A3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8" s="0" t="str">
        <f aca="false">IF($A3998="","",INDEX(CARTAO_COMPRAS!$C:$C,INT((ROW()-2)/20)+2))</f>
        <v/>
      </c>
      <c r="C3998" s="0" t="str">
        <f aca="false">IF($A3998="","",INDEX(CARTAO_COMPRAS!$D:$D,INT((ROW()-2)/20)+2))</f>
        <v/>
      </c>
      <c r="D3998" s="0" t="str">
        <f aca="false">IF($A3998="","",INDEX(CARTAO_COMPRAS!$E:$E,INT((ROW()-2)/20)+2))</f>
        <v/>
      </c>
      <c r="E3998" s="0" t="str">
        <f aca="false">IF($A3998="","",INDEX(CARTAO_COMPRAS!$H:$H,INT((ROW()-2)/20)+2)+MOD(ROW()-2,20))</f>
        <v/>
      </c>
      <c r="F3998" s="0" t="str">
        <f aca="false">IF($A3998="","",INDEX(CARTAO_COMPRAS!$G:$G,INT((ROW()-2)/20)+2))</f>
        <v/>
      </c>
      <c r="G3998" s="5" t="str">
        <f aca="false">IF($A3998="","",INDEX(CARTAO_COMPRAS!$I:$I,INT((ROW()-2)/20)+2))</f>
        <v/>
      </c>
      <c r="H3998" s="4" t="str">
        <f aca="false">IF($A3998="","",EDATE(INDEX(CARTAO_COMPRAS!$J:$J,INT((ROW()-2)/20)+2),MOD(ROW()-2,20)))</f>
        <v/>
      </c>
      <c r="I3998" s="4" t="str">
        <f aca="false">IF($H3998="","",$H3998-WEEKDAY($H3998,2)+1)</f>
        <v/>
      </c>
      <c r="J3998" s="4" t="str">
        <f aca="false">IF($I3998="","",$I3998+6)</f>
        <v/>
      </c>
      <c r="K3998" s="6" t="str">
        <f aca="false">IF($H3998="","",DATE(YEAR($H3998),MONTH($H3998),1))</f>
        <v/>
      </c>
      <c r="L3998" s="0" t="str">
        <f aca="false">IF($A3998="","",INDEX(CARTAO_COMPRAS!$K:$K,INT((ROW()-2)/20)+2))</f>
        <v/>
      </c>
      <c r="M3998" s="0" t="str">
        <f aca="false">IF($A3998="","","Compra no cartão")</f>
        <v/>
      </c>
    </row>
    <row r="3999" customFormat="false" ht="13.5" hidden="false" customHeight="false" outlineLevel="0" collapsed="false">
      <c r="A3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3999" s="0" t="str">
        <f aca="false">IF($A3999="","",INDEX(CARTAO_COMPRAS!$C:$C,INT((ROW()-2)/20)+2))</f>
        <v/>
      </c>
      <c r="C3999" s="0" t="str">
        <f aca="false">IF($A3999="","",INDEX(CARTAO_COMPRAS!$D:$D,INT((ROW()-2)/20)+2))</f>
        <v/>
      </c>
      <c r="D3999" s="0" t="str">
        <f aca="false">IF($A3999="","",INDEX(CARTAO_COMPRAS!$E:$E,INT((ROW()-2)/20)+2))</f>
        <v/>
      </c>
      <c r="E3999" s="0" t="str">
        <f aca="false">IF($A3999="","",INDEX(CARTAO_COMPRAS!$H:$H,INT((ROW()-2)/20)+2)+MOD(ROW()-2,20))</f>
        <v/>
      </c>
      <c r="F3999" s="0" t="str">
        <f aca="false">IF($A3999="","",INDEX(CARTAO_COMPRAS!$G:$G,INT((ROW()-2)/20)+2))</f>
        <v/>
      </c>
      <c r="G3999" s="5" t="str">
        <f aca="false">IF($A3999="","",INDEX(CARTAO_COMPRAS!$I:$I,INT((ROW()-2)/20)+2))</f>
        <v/>
      </c>
      <c r="H3999" s="4" t="str">
        <f aca="false">IF($A3999="","",EDATE(INDEX(CARTAO_COMPRAS!$J:$J,INT((ROW()-2)/20)+2),MOD(ROW()-2,20)))</f>
        <v/>
      </c>
      <c r="I3999" s="4" t="str">
        <f aca="false">IF($H3999="","",$H3999-WEEKDAY($H3999,2)+1)</f>
        <v/>
      </c>
      <c r="J3999" s="4" t="str">
        <f aca="false">IF($I3999="","",$I3999+6)</f>
        <v/>
      </c>
      <c r="K3999" s="6" t="str">
        <f aca="false">IF($H3999="","",DATE(YEAR($H3999),MONTH($H3999),1))</f>
        <v/>
      </c>
      <c r="L3999" s="0" t="str">
        <f aca="false">IF($A3999="","",INDEX(CARTAO_COMPRAS!$K:$K,INT((ROW()-2)/20)+2))</f>
        <v/>
      </c>
      <c r="M3999" s="0" t="str">
        <f aca="false">IF($A3999="","","Compra no cartão")</f>
        <v/>
      </c>
    </row>
    <row r="4000" customFormat="false" ht="13.5" hidden="false" customHeight="false" outlineLevel="0" collapsed="false">
      <c r="A4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0" s="0" t="str">
        <f aca="false">IF($A4000="","",INDEX(CARTAO_COMPRAS!$C:$C,INT((ROW()-2)/20)+2))</f>
        <v/>
      </c>
      <c r="C4000" s="0" t="str">
        <f aca="false">IF($A4000="","",INDEX(CARTAO_COMPRAS!$D:$D,INT((ROW()-2)/20)+2))</f>
        <v/>
      </c>
      <c r="D4000" s="0" t="str">
        <f aca="false">IF($A4000="","",INDEX(CARTAO_COMPRAS!$E:$E,INT((ROW()-2)/20)+2))</f>
        <v/>
      </c>
      <c r="E4000" s="0" t="str">
        <f aca="false">IF($A4000="","",INDEX(CARTAO_COMPRAS!$H:$H,INT((ROW()-2)/20)+2)+MOD(ROW()-2,20))</f>
        <v/>
      </c>
      <c r="F4000" s="0" t="str">
        <f aca="false">IF($A4000="","",INDEX(CARTAO_COMPRAS!$G:$G,INT((ROW()-2)/20)+2))</f>
        <v/>
      </c>
      <c r="G4000" s="5" t="str">
        <f aca="false">IF($A4000="","",INDEX(CARTAO_COMPRAS!$I:$I,INT((ROW()-2)/20)+2))</f>
        <v/>
      </c>
      <c r="H4000" s="4" t="str">
        <f aca="false">IF($A4000="","",EDATE(INDEX(CARTAO_COMPRAS!$J:$J,INT((ROW()-2)/20)+2),MOD(ROW()-2,20)))</f>
        <v/>
      </c>
      <c r="I4000" s="4" t="str">
        <f aca="false">IF($H4000="","",$H4000-WEEKDAY($H4000,2)+1)</f>
        <v/>
      </c>
      <c r="J4000" s="4" t="str">
        <f aca="false">IF($I4000="","",$I4000+6)</f>
        <v/>
      </c>
      <c r="K4000" s="6" t="str">
        <f aca="false">IF($H4000="","",DATE(YEAR($H4000),MONTH($H4000),1))</f>
        <v/>
      </c>
      <c r="L4000" s="0" t="str">
        <f aca="false">IF($A4000="","",INDEX(CARTAO_COMPRAS!$K:$K,INT((ROW()-2)/20)+2))</f>
        <v/>
      </c>
      <c r="M4000" s="0" t="str">
        <f aca="false">IF($A4000="","","Compra no cartão")</f>
        <v/>
      </c>
    </row>
    <row r="4001" customFormat="false" ht="13.5" hidden="false" customHeight="false" outlineLevel="0" collapsed="false">
      <c r="A4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1" s="0" t="str">
        <f aca="false">IF($A4001="","",INDEX(CARTAO_COMPRAS!$C:$C,INT((ROW()-2)/20)+2))</f>
        <v/>
      </c>
      <c r="C4001" s="0" t="str">
        <f aca="false">IF($A4001="","",INDEX(CARTAO_COMPRAS!$D:$D,INT((ROW()-2)/20)+2))</f>
        <v/>
      </c>
      <c r="D4001" s="0" t="str">
        <f aca="false">IF($A4001="","",INDEX(CARTAO_COMPRAS!$E:$E,INT((ROW()-2)/20)+2))</f>
        <v/>
      </c>
      <c r="E4001" s="0" t="str">
        <f aca="false">IF($A4001="","",INDEX(CARTAO_COMPRAS!$H:$H,INT((ROW()-2)/20)+2)+MOD(ROW()-2,20))</f>
        <v/>
      </c>
      <c r="F4001" s="0" t="str">
        <f aca="false">IF($A4001="","",INDEX(CARTAO_COMPRAS!$G:$G,INT((ROW()-2)/20)+2))</f>
        <v/>
      </c>
      <c r="G4001" s="5" t="str">
        <f aca="false">IF($A4001="","",INDEX(CARTAO_COMPRAS!$I:$I,INT((ROW()-2)/20)+2))</f>
        <v/>
      </c>
      <c r="H4001" s="4" t="str">
        <f aca="false">IF($A4001="","",EDATE(INDEX(CARTAO_COMPRAS!$J:$J,INT((ROW()-2)/20)+2),MOD(ROW()-2,20)))</f>
        <v/>
      </c>
      <c r="I4001" s="4" t="str">
        <f aca="false">IF($H4001="","",$H4001-WEEKDAY($H4001,2)+1)</f>
        <v/>
      </c>
      <c r="J4001" s="4" t="str">
        <f aca="false">IF($I4001="","",$I4001+6)</f>
        <v/>
      </c>
      <c r="K4001" s="6" t="str">
        <f aca="false">IF($H4001="","",DATE(YEAR($H4001),MONTH($H4001),1))</f>
        <v/>
      </c>
      <c r="L4001" s="0" t="str">
        <f aca="false">IF($A4001="","",INDEX(CARTAO_COMPRAS!$K:$K,INT((ROW()-2)/20)+2))</f>
        <v/>
      </c>
      <c r="M4001" s="0" t="str">
        <f aca="false">IF($A4001="","","Compra no cartão")</f>
        <v/>
      </c>
    </row>
    <row r="4002" customFormat="false" ht="13.5" hidden="false" customHeight="false" outlineLevel="0" collapsed="false">
      <c r="A40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2" s="0" t="str">
        <f aca="false">IF($A4002="","",INDEX(CARTAO_COMPRAS!$C:$C,INT((ROW()-2)/20)+2))</f>
        <v/>
      </c>
      <c r="C4002" s="0" t="str">
        <f aca="false">IF($A4002="","",INDEX(CARTAO_COMPRAS!$D:$D,INT((ROW()-2)/20)+2))</f>
        <v/>
      </c>
      <c r="D4002" s="0" t="str">
        <f aca="false">IF($A4002="","",INDEX(CARTAO_COMPRAS!$E:$E,INT((ROW()-2)/20)+2))</f>
        <v/>
      </c>
      <c r="E4002" s="0" t="str">
        <f aca="false">IF($A4002="","",INDEX(CARTAO_COMPRAS!$H:$H,INT((ROW()-2)/20)+2)+MOD(ROW()-2,20))</f>
        <v/>
      </c>
      <c r="F4002" s="0" t="str">
        <f aca="false">IF($A4002="","",INDEX(CARTAO_COMPRAS!$G:$G,INT((ROW()-2)/20)+2))</f>
        <v/>
      </c>
      <c r="G4002" s="5" t="str">
        <f aca="false">IF($A4002="","",INDEX(CARTAO_COMPRAS!$I:$I,INT((ROW()-2)/20)+2))</f>
        <v/>
      </c>
      <c r="H4002" s="4" t="str">
        <f aca="false">IF($A4002="","",EDATE(INDEX(CARTAO_COMPRAS!$J:$J,INT((ROW()-2)/20)+2),MOD(ROW()-2,20)))</f>
        <v/>
      </c>
      <c r="I4002" s="4" t="str">
        <f aca="false">IF($H4002="","",$H4002-WEEKDAY($H4002,2)+1)</f>
        <v/>
      </c>
      <c r="J4002" s="4" t="str">
        <f aca="false">IF($I4002="","",$I4002+6)</f>
        <v/>
      </c>
      <c r="K4002" s="6" t="str">
        <f aca="false">IF($H4002="","",DATE(YEAR($H4002),MONTH($H4002),1))</f>
        <v/>
      </c>
      <c r="L4002" s="0" t="str">
        <f aca="false">IF($A4002="","",INDEX(CARTAO_COMPRAS!$K:$K,INT((ROW()-2)/20)+2))</f>
        <v/>
      </c>
      <c r="M4002" s="0" t="str">
        <f aca="false">IF($A4002="","","Compra no cartão")</f>
        <v/>
      </c>
    </row>
    <row r="4003" customFormat="false" ht="13.5" hidden="false" customHeight="false" outlineLevel="0" collapsed="false">
      <c r="A4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3" s="0" t="str">
        <f aca="false">IF($A4003="","",INDEX(CARTAO_COMPRAS!$C:$C,INT((ROW()-2)/20)+2))</f>
        <v/>
      </c>
      <c r="C4003" s="0" t="str">
        <f aca="false">IF($A4003="","",INDEX(CARTAO_COMPRAS!$D:$D,INT((ROW()-2)/20)+2))</f>
        <v/>
      </c>
      <c r="D4003" s="0" t="str">
        <f aca="false">IF($A4003="","",INDEX(CARTAO_COMPRAS!$E:$E,INT((ROW()-2)/20)+2))</f>
        <v/>
      </c>
      <c r="E4003" s="0" t="str">
        <f aca="false">IF($A4003="","",INDEX(CARTAO_COMPRAS!$H:$H,INT((ROW()-2)/20)+2)+MOD(ROW()-2,20))</f>
        <v/>
      </c>
      <c r="F4003" s="0" t="str">
        <f aca="false">IF($A4003="","",INDEX(CARTAO_COMPRAS!$G:$G,INT((ROW()-2)/20)+2))</f>
        <v/>
      </c>
      <c r="G4003" s="5" t="str">
        <f aca="false">IF($A4003="","",INDEX(CARTAO_COMPRAS!$I:$I,INT((ROW()-2)/20)+2))</f>
        <v/>
      </c>
      <c r="H4003" s="4" t="str">
        <f aca="false">IF($A4003="","",EDATE(INDEX(CARTAO_COMPRAS!$J:$J,INT((ROW()-2)/20)+2),MOD(ROW()-2,20)))</f>
        <v/>
      </c>
      <c r="I4003" s="4" t="str">
        <f aca="false">IF($H4003="","",$H4003-WEEKDAY($H4003,2)+1)</f>
        <v/>
      </c>
      <c r="J4003" s="4" t="str">
        <f aca="false">IF($I4003="","",$I4003+6)</f>
        <v/>
      </c>
      <c r="K4003" s="6" t="str">
        <f aca="false">IF($H4003="","",DATE(YEAR($H4003),MONTH($H4003),1))</f>
        <v/>
      </c>
      <c r="L4003" s="0" t="str">
        <f aca="false">IF($A4003="","",INDEX(CARTAO_COMPRAS!$K:$K,INT((ROW()-2)/20)+2))</f>
        <v/>
      </c>
      <c r="M4003" s="0" t="str">
        <f aca="false">IF($A4003="","","Compra no cartão")</f>
        <v/>
      </c>
    </row>
    <row r="4004" customFormat="false" ht="13.5" hidden="false" customHeight="false" outlineLevel="0" collapsed="false">
      <c r="A4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4" s="0" t="str">
        <f aca="false">IF($A4004="","",INDEX(CARTAO_COMPRAS!$C:$C,INT((ROW()-2)/20)+2))</f>
        <v/>
      </c>
      <c r="C4004" s="0" t="str">
        <f aca="false">IF($A4004="","",INDEX(CARTAO_COMPRAS!$D:$D,INT((ROW()-2)/20)+2))</f>
        <v/>
      </c>
      <c r="D4004" s="0" t="str">
        <f aca="false">IF($A4004="","",INDEX(CARTAO_COMPRAS!$E:$E,INT((ROW()-2)/20)+2))</f>
        <v/>
      </c>
      <c r="E4004" s="0" t="str">
        <f aca="false">IF($A4004="","",INDEX(CARTAO_COMPRAS!$H:$H,INT((ROW()-2)/20)+2)+MOD(ROW()-2,20))</f>
        <v/>
      </c>
      <c r="F4004" s="0" t="str">
        <f aca="false">IF($A4004="","",INDEX(CARTAO_COMPRAS!$G:$G,INT((ROW()-2)/20)+2))</f>
        <v/>
      </c>
      <c r="G4004" s="5" t="str">
        <f aca="false">IF($A4004="","",INDEX(CARTAO_COMPRAS!$I:$I,INT((ROW()-2)/20)+2))</f>
        <v/>
      </c>
      <c r="H4004" s="4" t="str">
        <f aca="false">IF($A4004="","",EDATE(INDEX(CARTAO_COMPRAS!$J:$J,INT((ROW()-2)/20)+2),MOD(ROW()-2,20)))</f>
        <v/>
      </c>
      <c r="I4004" s="4" t="str">
        <f aca="false">IF($H4004="","",$H4004-WEEKDAY($H4004,2)+1)</f>
        <v/>
      </c>
      <c r="J4004" s="4" t="str">
        <f aca="false">IF($I4004="","",$I4004+6)</f>
        <v/>
      </c>
      <c r="K4004" s="6" t="str">
        <f aca="false">IF($H4004="","",DATE(YEAR($H4004),MONTH($H4004),1))</f>
        <v/>
      </c>
      <c r="L4004" s="0" t="str">
        <f aca="false">IF($A4004="","",INDEX(CARTAO_COMPRAS!$K:$K,INT((ROW()-2)/20)+2))</f>
        <v/>
      </c>
      <c r="M4004" s="0" t="str">
        <f aca="false">IF($A4004="","","Compra no cartão")</f>
        <v/>
      </c>
    </row>
    <row r="4005" customFormat="false" ht="13.5" hidden="false" customHeight="false" outlineLevel="0" collapsed="false">
      <c r="A4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5" s="0" t="str">
        <f aca="false">IF($A4005="","",INDEX(CARTAO_COMPRAS!$C:$C,INT((ROW()-2)/20)+2))</f>
        <v/>
      </c>
      <c r="C4005" s="0" t="str">
        <f aca="false">IF($A4005="","",INDEX(CARTAO_COMPRAS!$D:$D,INT((ROW()-2)/20)+2))</f>
        <v/>
      </c>
      <c r="D4005" s="0" t="str">
        <f aca="false">IF($A4005="","",INDEX(CARTAO_COMPRAS!$E:$E,INT((ROW()-2)/20)+2))</f>
        <v/>
      </c>
      <c r="E4005" s="0" t="str">
        <f aca="false">IF($A4005="","",INDEX(CARTAO_COMPRAS!$H:$H,INT((ROW()-2)/20)+2)+MOD(ROW()-2,20))</f>
        <v/>
      </c>
      <c r="F4005" s="0" t="str">
        <f aca="false">IF($A4005="","",INDEX(CARTAO_COMPRAS!$G:$G,INT((ROW()-2)/20)+2))</f>
        <v/>
      </c>
      <c r="G4005" s="5" t="str">
        <f aca="false">IF($A4005="","",INDEX(CARTAO_COMPRAS!$I:$I,INT((ROW()-2)/20)+2))</f>
        <v/>
      </c>
      <c r="H4005" s="4" t="str">
        <f aca="false">IF($A4005="","",EDATE(INDEX(CARTAO_COMPRAS!$J:$J,INT((ROW()-2)/20)+2),MOD(ROW()-2,20)))</f>
        <v/>
      </c>
      <c r="I4005" s="4" t="str">
        <f aca="false">IF($H4005="","",$H4005-WEEKDAY($H4005,2)+1)</f>
        <v/>
      </c>
      <c r="J4005" s="4" t="str">
        <f aca="false">IF($I4005="","",$I4005+6)</f>
        <v/>
      </c>
      <c r="K4005" s="6" t="str">
        <f aca="false">IF($H4005="","",DATE(YEAR($H4005),MONTH($H4005),1))</f>
        <v/>
      </c>
      <c r="L4005" s="0" t="str">
        <f aca="false">IF($A4005="","",INDEX(CARTAO_COMPRAS!$K:$K,INT((ROW()-2)/20)+2))</f>
        <v/>
      </c>
      <c r="M4005" s="0" t="str">
        <f aca="false">IF($A4005="","","Compra no cartão")</f>
        <v/>
      </c>
    </row>
    <row r="4006" customFormat="false" ht="13.5" hidden="false" customHeight="false" outlineLevel="0" collapsed="false">
      <c r="A4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6" s="0" t="str">
        <f aca="false">IF($A4006="","",INDEX(CARTAO_COMPRAS!$C:$C,INT((ROW()-2)/20)+2))</f>
        <v/>
      </c>
      <c r="C4006" s="0" t="str">
        <f aca="false">IF($A4006="","",INDEX(CARTAO_COMPRAS!$D:$D,INT((ROW()-2)/20)+2))</f>
        <v/>
      </c>
      <c r="D4006" s="0" t="str">
        <f aca="false">IF($A4006="","",INDEX(CARTAO_COMPRAS!$E:$E,INT((ROW()-2)/20)+2))</f>
        <v/>
      </c>
      <c r="E4006" s="0" t="str">
        <f aca="false">IF($A4006="","",INDEX(CARTAO_COMPRAS!$H:$H,INT((ROW()-2)/20)+2)+MOD(ROW()-2,20))</f>
        <v/>
      </c>
      <c r="F4006" s="0" t="str">
        <f aca="false">IF($A4006="","",INDEX(CARTAO_COMPRAS!$G:$G,INT((ROW()-2)/20)+2))</f>
        <v/>
      </c>
      <c r="G4006" s="5" t="str">
        <f aca="false">IF($A4006="","",INDEX(CARTAO_COMPRAS!$I:$I,INT((ROW()-2)/20)+2))</f>
        <v/>
      </c>
      <c r="H4006" s="4" t="str">
        <f aca="false">IF($A4006="","",EDATE(INDEX(CARTAO_COMPRAS!$J:$J,INT((ROW()-2)/20)+2),MOD(ROW()-2,20)))</f>
        <v/>
      </c>
      <c r="I4006" s="4" t="str">
        <f aca="false">IF($H4006="","",$H4006-WEEKDAY($H4006,2)+1)</f>
        <v/>
      </c>
      <c r="J4006" s="4" t="str">
        <f aca="false">IF($I4006="","",$I4006+6)</f>
        <v/>
      </c>
      <c r="K4006" s="6" t="str">
        <f aca="false">IF($H4006="","",DATE(YEAR($H4006),MONTH($H4006),1))</f>
        <v/>
      </c>
      <c r="L4006" s="0" t="str">
        <f aca="false">IF($A4006="","",INDEX(CARTAO_COMPRAS!$K:$K,INT((ROW()-2)/20)+2))</f>
        <v/>
      </c>
      <c r="M4006" s="0" t="str">
        <f aca="false">IF($A4006="","","Compra no cartão")</f>
        <v/>
      </c>
    </row>
    <row r="4007" customFormat="false" ht="13.5" hidden="false" customHeight="false" outlineLevel="0" collapsed="false">
      <c r="A4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7" s="0" t="str">
        <f aca="false">IF($A4007="","",INDEX(CARTAO_COMPRAS!$C:$C,INT((ROW()-2)/20)+2))</f>
        <v/>
      </c>
      <c r="C4007" s="0" t="str">
        <f aca="false">IF($A4007="","",INDEX(CARTAO_COMPRAS!$D:$D,INT((ROW()-2)/20)+2))</f>
        <v/>
      </c>
      <c r="D4007" s="0" t="str">
        <f aca="false">IF($A4007="","",INDEX(CARTAO_COMPRAS!$E:$E,INT((ROW()-2)/20)+2))</f>
        <v/>
      </c>
      <c r="E4007" s="0" t="str">
        <f aca="false">IF($A4007="","",INDEX(CARTAO_COMPRAS!$H:$H,INT((ROW()-2)/20)+2)+MOD(ROW()-2,20))</f>
        <v/>
      </c>
      <c r="F4007" s="0" t="str">
        <f aca="false">IF($A4007="","",INDEX(CARTAO_COMPRAS!$G:$G,INT((ROW()-2)/20)+2))</f>
        <v/>
      </c>
      <c r="G4007" s="5" t="str">
        <f aca="false">IF($A4007="","",INDEX(CARTAO_COMPRAS!$I:$I,INT((ROW()-2)/20)+2))</f>
        <v/>
      </c>
      <c r="H4007" s="4" t="str">
        <f aca="false">IF($A4007="","",EDATE(INDEX(CARTAO_COMPRAS!$J:$J,INT((ROW()-2)/20)+2),MOD(ROW()-2,20)))</f>
        <v/>
      </c>
      <c r="I4007" s="4" t="str">
        <f aca="false">IF($H4007="","",$H4007-WEEKDAY($H4007,2)+1)</f>
        <v/>
      </c>
      <c r="J4007" s="4" t="str">
        <f aca="false">IF($I4007="","",$I4007+6)</f>
        <v/>
      </c>
      <c r="K4007" s="6" t="str">
        <f aca="false">IF($H4007="","",DATE(YEAR($H4007),MONTH($H4007),1))</f>
        <v/>
      </c>
      <c r="L4007" s="0" t="str">
        <f aca="false">IF($A4007="","",INDEX(CARTAO_COMPRAS!$K:$K,INT((ROW()-2)/20)+2))</f>
        <v/>
      </c>
      <c r="M4007" s="0" t="str">
        <f aca="false">IF($A4007="","","Compra no cartão")</f>
        <v/>
      </c>
    </row>
    <row r="4008" customFormat="false" ht="13.5" hidden="false" customHeight="false" outlineLevel="0" collapsed="false">
      <c r="A4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8" s="0" t="str">
        <f aca="false">IF($A4008="","",INDEX(CARTAO_COMPRAS!$C:$C,INT((ROW()-2)/20)+2))</f>
        <v/>
      </c>
      <c r="C4008" s="0" t="str">
        <f aca="false">IF($A4008="","",INDEX(CARTAO_COMPRAS!$D:$D,INT((ROW()-2)/20)+2))</f>
        <v/>
      </c>
      <c r="D4008" s="0" t="str">
        <f aca="false">IF($A4008="","",INDEX(CARTAO_COMPRAS!$E:$E,INT((ROW()-2)/20)+2))</f>
        <v/>
      </c>
      <c r="E4008" s="0" t="str">
        <f aca="false">IF($A4008="","",INDEX(CARTAO_COMPRAS!$H:$H,INT((ROW()-2)/20)+2)+MOD(ROW()-2,20))</f>
        <v/>
      </c>
      <c r="F4008" s="0" t="str">
        <f aca="false">IF($A4008="","",INDEX(CARTAO_COMPRAS!$G:$G,INT((ROW()-2)/20)+2))</f>
        <v/>
      </c>
      <c r="G4008" s="5" t="str">
        <f aca="false">IF($A4008="","",INDEX(CARTAO_COMPRAS!$I:$I,INT((ROW()-2)/20)+2))</f>
        <v/>
      </c>
      <c r="H4008" s="4" t="str">
        <f aca="false">IF($A4008="","",EDATE(INDEX(CARTAO_COMPRAS!$J:$J,INT((ROW()-2)/20)+2),MOD(ROW()-2,20)))</f>
        <v/>
      </c>
      <c r="I4008" s="4" t="str">
        <f aca="false">IF($H4008="","",$H4008-WEEKDAY($H4008,2)+1)</f>
        <v/>
      </c>
      <c r="J4008" s="4" t="str">
        <f aca="false">IF($I4008="","",$I4008+6)</f>
        <v/>
      </c>
      <c r="K4008" s="6" t="str">
        <f aca="false">IF($H4008="","",DATE(YEAR($H4008),MONTH($H4008),1))</f>
        <v/>
      </c>
      <c r="L4008" s="0" t="str">
        <f aca="false">IF($A4008="","",INDEX(CARTAO_COMPRAS!$K:$K,INT((ROW()-2)/20)+2))</f>
        <v/>
      </c>
      <c r="M4008" s="0" t="str">
        <f aca="false">IF($A4008="","","Compra no cartão")</f>
        <v/>
      </c>
    </row>
    <row r="4009" customFormat="false" ht="13.5" hidden="false" customHeight="false" outlineLevel="0" collapsed="false">
      <c r="A4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09" s="0" t="str">
        <f aca="false">IF($A4009="","",INDEX(CARTAO_COMPRAS!$C:$C,INT((ROW()-2)/20)+2))</f>
        <v/>
      </c>
      <c r="C4009" s="0" t="str">
        <f aca="false">IF($A4009="","",INDEX(CARTAO_COMPRAS!$D:$D,INT((ROW()-2)/20)+2))</f>
        <v/>
      </c>
      <c r="D4009" s="0" t="str">
        <f aca="false">IF($A4009="","",INDEX(CARTAO_COMPRAS!$E:$E,INT((ROW()-2)/20)+2))</f>
        <v/>
      </c>
      <c r="E4009" s="0" t="str">
        <f aca="false">IF($A4009="","",INDEX(CARTAO_COMPRAS!$H:$H,INT((ROW()-2)/20)+2)+MOD(ROW()-2,20))</f>
        <v/>
      </c>
      <c r="F4009" s="0" t="str">
        <f aca="false">IF($A4009="","",INDEX(CARTAO_COMPRAS!$G:$G,INT((ROW()-2)/20)+2))</f>
        <v/>
      </c>
      <c r="G4009" s="5" t="str">
        <f aca="false">IF($A4009="","",INDEX(CARTAO_COMPRAS!$I:$I,INT((ROW()-2)/20)+2))</f>
        <v/>
      </c>
      <c r="H4009" s="4" t="str">
        <f aca="false">IF($A4009="","",EDATE(INDEX(CARTAO_COMPRAS!$J:$J,INT((ROW()-2)/20)+2),MOD(ROW()-2,20)))</f>
        <v/>
      </c>
      <c r="I4009" s="4" t="str">
        <f aca="false">IF($H4009="","",$H4009-WEEKDAY($H4009,2)+1)</f>
        <v/>
      </c>
      <c r="J4009" s="4" t="str">
        <f aca="false">IF($I4009="","",$I4009+6)</f>
        <v/>
      </c>
      <c r="K4009" s="6" t="str">
        <f aca="false">IF($H4009="","",DATE(YEAR($H4009),MONTH($H4009),1))</f>
        <v/>
      </c>
      <c r="L4009" s="0" t="str">
        <f aca="false">IF($A4009="","",INDEX(CARTAO_COMPRAS!$K:$K,INT((ROW()-2)/20)+2))</f>
        <v/>
      </c>
      <c r="M4009" s="0" t="str">
        <f aca="false">IF($A4009="","","Compra no cartão")</f>
        <v/>
      </c>
    </row>
    <row r="4010" customFormat="false" ht="13.5" hidden="false" customHeight="false" outlineLevel="0" collapsed="false">
      <c r="A4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0" s="0" t="str">
        <f aca="false">IF($A4010="","",INDEX(CARTAO_COMPRAS!$C:$C,INT((ROW()-2)/20)+2))</f>
        <v/>
      </c>
      <c r="C4010" s="0" t="str">
        <f aca="false">IF($A4010="","",INDEX(CARTAO_COMPRAS!$D:$D,INT((ROW()-2)/20)+2))</f>
        <v/>
      </c>
      <c r="D4010" s="0" t="str">
        <f aca="false">IF($A4010="","",INDEX(CARTAO_COMPRAS!$E:$E,INT((ROW()-2)/20)+2))</f>
        <v/>
      </c>
      <c r="E4010" s="0" t="str">
        <f aca="false">IF($A4010="","",INDEX(CARTAO_COMPRAS!$H:$H,INT((ROW()-2)/20)+2)+MOD(ROW()-2,20))</f>
        <v/>
      </c>
      <c r="F4010" s="0" t="str">
        <f aca="false">IF($A4010="","",INDEX(CARTAO_COMPRAS!$G:$G,INT((ROW()-2)/20)+2))</f>
        <v/>
      </c>
      <c r="G4010" s="5" t="str">
        <f aca="false">IF($A4010="","",INDEX(CARTAO_COMPRAS!$I:$I,INT((ROW()-2)/20)+2))</f>
        <v/>
      </c>
      <c r="H4010" s="4" t="str">
        <f aca="false">IF($A4010="","",EDATE(INDEX(CARTAO_COMPRAS!$J:$J,INT((ROW()-2)/20)+2),MOD(ROW()-2,20)))</f>
        <v/>
      </c>
      <c r="I4010" s="4" t="str">
        <f aca="false">IF($H4010="","",$H4010-WEEKDAY($H4010,2)+1)</f>
        <v/>
      </c>
      <c r="J4010" s="4" t="str">
        <f aca="false">IF($I4010="","",$I4010+6)</f>
        <v/>
      </c>
      <c r="K4010" s="6" t="str">
        <f aca="false">IF($H4010="","",DATE(YEAR($H4010),MONTH($H4010),1))</f>
        <v/>
      </c>
      <c r="L4010" s="0" t="str">
        <f aca="false">IF($A4010="","",INDEX(CARTAO_COMPRAS!$K:$K,INT((ROW()-2)/20)+2))</f>
        <v/>
      </c>
      <c r="M4010" s="0" t="str">
        <f aca="false">IF($A4010="","","Compra no cartão")</f>
        <v/>
      </c>
    </row>
    <row r="4011" customFormat="false" ht="13.5" hidden="false" customHeight="false" outlineLevel="0" collapsed="false">
      <c r="A4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1" s="0" t="str">
        <f aca="false">IF($A4011="","",INDEX(CARTAO_COMPRAS!$C:$C,INT((ROW()-2)/20)+2))</f>
        <v/>
      </c>
      <c r="C4011" s="0" t="str">
        <f aca="false">IF($A4011="","",INDEX(CARTAO_COMPRAS!$D:$D,INT((ROW()-2)/20)+2))</f>
        <v/>
      </c>
      <c r="D4011" s="0" t="str">
        <f aca="false">IF($A4011="","",INDEX(CARTAO_COMPRAS!$E:$E,INT((ROW()-2)/20)+2))</f>
        <v/>
      </c>
      <c r="E4011" s="0" t="str">
        <f aca="false">IF($A4011="","",INDEX(CARTAO_COMPRAS!$H:$H,INT((ROW()-2)/20)+2)+MOD(ROW()-2,20))</f>
        <v/>
      </c>
      <c r="F4011" s="0" t="str">
        <f aca="false">IF($A4011="","",INDEX(CARTAO_COMPRAS!$G:$G,INT((ROW()-2)/20)+2))</f>
        <v/>
      </c>
      <c r="G4011" s="5" t="str">
        <f aca="false">IF($A4011="","",INDEX(CARTAO_COMPRAS!$I:$I,INT((ROW()-2)/20)+2))</f>
        <v/>
      </c>
      <c r="H4011" s="4" t="str">
        <f aca="false">IF($A4011="","",EDATE(INDEX(CARTAO_COMPRAS!$J:$J,INT((ROW()-2)/20)+2),MOD(ROW()-2,20)))</f>
        <v/>
      </c>
      <c r="I4011" s="4" t="str">
        <f aca="false">IF($H4011="","",$H4011-WEEKDAY($H4011,2)+1)</f>
        <v/>
      </c>
      <c r="J4011" s="4" t="str">
        <f aca="false">IF($I4011="","",$I4011+6)</f>
        <v/>
      </c>
      <c r="K4011" s="6" t="str">
        <f aca="false">IF($H4011="","",DATE(YEAR($H4011),MONTH($H4011),1))</f>
        <v/>
      </c>
      <c r="L4011" s="0" t="str">
        <f aca="false">IF($A4011="","",INDEX(CARTAO_COMPRAS!$K:$K,INT((ROW()-2)/20)+2))</f>
        <v/>
      </c>
      <c r="M4011" s="0" t="str">
        <f aca="false">IF($A4011="","","Compra no cartão")</f>
        <v/>
      </c>
    </row>
    <row r="4012" customFormat="false" ht="13.5" hidden="false" customHeight="false" outlineLevel="0" collapsed="false">
      <c r="A4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2" s="0" t="str">
        <f aca="false">IF($A4012="","",INDEX(CARTAO_COMPRAS!$C:$C,INT((ROW()-2)/20)+2))</f>
        <v/>
      </c>
      <c r="C4012" s="0" t="str">
        <f aca="false">IF($A4012="","",INDEX(CARTAO_COMPRAS!$D:$D,INT((ROW()-2)/20)+2))</f>
        <v/>
      </c>
      <c r="D4012" s="0" t="str">
        <f aca="false">IF($A4012="","",INDEX(CARTAO_COMPRAS!$E:$E,INT((ROW()-2)/20)+2))</f>
        <v/>
      </c>
      <c r="E4012" s="0" t="str">
        <f aca="false">IF($A4012="","",INDEX(CARTAO_COMPRAS!$H:$H,INT((ROW()-2)/20)+2)+MOD(ROW()-2,20))</f>
        <v/>
      </c>
      <c r="F4012" s="0" t="str">
        <f aca="false">IF($A4012="","",INDEX(CARTAO_COMPRAS!$G:$G,INT((ROW()-2)/20)+2))</f>
        <v/>
      </c>
      <c r="G4012" s="5" t="str">
        <f aca="false">IF($A4012="","",INDEX(CARTAO_COMPRAS!$I:$I,INT((ROW()-2)/20)+2))</f>
        <v/>
      </c>
      <c r="H4012" s="4" t="str">
        <f aca="false">IF($A4012="","",EDATE(INDEX(CARTAO_COMPRAS!$J:$J,INT((ROW()-2)/20)+2),MOD(ROW()-2,20)))</f>
        <v/>
      </c>
      <c r="I4012" s="4" t="str">
        <f aca="false">IF($H4012="","",$H4012-WEEKDAY($H4012,2)+1)</f>
        <v/>
      </c>
      <c r="J4012" s="4" t="str">
        <f aca="false">IF($I4012="","",$I4012+6)</f>
        <v/>
      </c>
      <c r="K4012" s="6" t="str">
        <f aca="false">IF($H4012="","",DATE(YEAR($H4012),MONTH($H4012),1))</f>
        <v/>
      </c>
      <c r="L4012" s="0" t="str">
        <f aca="false">IF($A4012="","",INDEX(CARTAO_COMPRAS!$K:$K,INT((ROW()-2)/20)+2))</f>
        <v/>
      </c>
      <c r="M4012" s="0" t="str">
        <f aca="false">IF($A4012="","","Compra no cartão")</f>
        <v/>
      </c>
    </row>
    <row r="4013" customFormat="false" ht="13.5" hidden="false" customHeight="false" outlineLevel="0" collapsed="false">
      <c r="A4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3" s="0" t="str">
        <f aca="false">IF($A4013="","",INDEX(CARTAO_COMPRAS!$C:$C,INT((ROW()-2)/20)+2))</f>
        <v/>
      </c>
      <c r="C4013" s="0" t="str">
        <f aca="false">IF($A4013="","",INDEX(CARTAO_COMPRAS!$D:$D,INT((ROW()-2)/20)+2))</f>
        <v/>
      </c>
      <c r="D4013" s="0" t="str">
        <f aca="false">IF($A4013="","",INDEX(CARTAO_COMPRAS!$E:$E,INT((ROW()-2)/20)+2))</f>
        <v/>
      </c>
      <c r="E4013" s="0" t="str">
        <f aca="false">IF($A4013="","",INDEX(CARTAO_COMPRAS!$H:$H,INT((ROW()-2)/20)+2)+MOD(ROW()-2,20))</f>
        <v/>
      </c>
      <c r="F4013" s="0" t="str">
        <f aca="false">IF($A4013="","",INDEX(CARTAO_COMPRAS!$G:$G,INT((ROW()-2)/20)+2))</f>
        <v/>
      </c>
      <c r="G4013" s="5" t="str">
        <f aca="false">IF($A4013="","",INDEX(CARTAO_COMPRAS!$I:$I,INT((ROW()-2)/20)+2))</f>
        <v/>
      </c>
      <c r="H4013" s="4" t="str">
        <f aca="false">IF($A4013="","",EDATE(INDEX(CARTAO_COMPRAS!$J:$J,INT((ROW()-2)/20)+2),MOD(ROW()-2,20)))</f>
        <v/>
      </c>
      <c r="I4013" s="4" t="str">
        <f aca="false">IF($H4013="","",$H4013-WEEKDAY($H4013,2)+1)</f>
        <v/>
      </c>
      <c r="J4013" s="4" t="str">
        <f aca="false">IF($I4013="","",$I4013+6)</f>
        <v/>
      </c>
      <c r="K4013" s="6" t="str">
        <f aca="false">IF($H4013="","",DATE(YEAR($H4013),MONTH($H4013),1))</f>
        <v/>
      </c>
      <c r="L4013" s="0" t="str">
        <f aca="false">IF($A4013="","",INDEX(CARTAO_COMPRAS!$K:$K,INT((ROW()-2)/20)+2))</f>
        <v/>
      </c>
      <c r="M4013" s="0" t="str">
        <f aca="false">IF($A4013="","","Compra no cartão")</f>
        <v/>
      </c>
    </row>
    <row r="4014" customFormat="false" ht="13.5" hidden="false" customHeight="false" outlineLevel="0" collapsed="false">
      <c r="A4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4" s="0" t="str">
        <f aca="false">IF($A4014="","",INDEX(CARTAO_COMPRAS!$C:$C,INT((ROW()-2)/20)+2))</f>
        <v/>
      </c>
      <c r="C4014" s="0" t="str">
        <f aca="false">IF($A4014="","",INDEX(CARTAO_COMPRAS!$D:$D,INT((ROW()-2)/20)+2))</f>
        <v/>
      </c>
      <c r="D4014" s="0" t="str">
        <f aca="false">IF($A4014="","",INDEX(CARTAO_COMPRAS!$E:$E,INT((ROW()-2)/20)+2))</f>
        <v/>
      </c>
      <c r="E4014" s="0" t="str">
        <f aca="false">IF($A4014="","",INDEX(CARTAO_COMPRAS!$H:$H,INT((ROW()-2)/20)+2)+MOD(ROW()-2,20))</f>
        <v/>
      </c>
      <c r="F4014" s="0" t="str">
        <f aca="false">IF($A4014="","",INDEX(CARTAO_COMPRAS!$G:$G,INT((ROW()-2)/20)+2))</f>
        <v/>
      </c>
      <c r="G4014" s="5" t="str">
        <f aca="false">IF($A4014="","",INDEX(CARTAO_COMPRAS!$I:$I,INT((ROW()-2)/20)+2))</f>
        <v/>
      </c>
      <c r="H4014" s="4" t="str">
        <f aca="false">IF($A4014="","",EDATE(INDEX(CARTAO_COMPRAS!$J:$J,INT((ROW()-2)/20)+2),MOD(ROW()-2,20)))</f>
        <v/>
      </c>
      <c r="I4014" s="4" t="str">
        <f aca="false">IF($H4014="","",$H4014-WEEKDAY($H4014,2)+1)</f>
        <v/>
      </c>
      <c r="J4014" s="4" t="str">
        <f aca="false">IF($I4014="","",$I4014+6)</f>
        <v/>
      </c>
      <c r="K4014" s="6" t="str">
        <f aca="false">IF($H4014="","",DATE(YEAR($H4014),MONTH($H4014),1))</f>
        <v/>
      </c>
      <c r="L4014" s="0" t="str">
        <f aca="false">IF($A4014="","",INDEX(CARTAO_COMPRAS!$K:$K,INT((ROW()-2)/20)+2))</f>
        <v/>
      </c>
      <c r="M4014" s="0" t="str">
        <f aca="false">IF($A4014="","","Compra no cartão")</f>
        <v/>
      </c>
    </row>
    <row r="4015" customFormat="false" ht="13.5" hidden="false" customHeight="false" outlineLevel="0" collapsed="false">
      <c r="A4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5" s="0" t="str">
        <f aca="false">IF($A4015="","",INDEX(CARTAO_COMPRAS!$C:$C,INT((ROW()-2)/20)+2))</f>
        <v/>
      </c>
      <c r="C4015" s="0" t="str">
        <f aca="false">IF($A4015="","",INDEX(CARTAO_COMPRAS!$D:$D,INT((ROW()-2)/20)+2))</f>
        <v/>
      </c>
      <c r="D4015" s="0" t="str">
        <f aca="false">IF($A4015="","",INDEX(CARTAO_COMPRAS!$E:$E,INT((ROW()-2)/20)+2))</f>
        <v/>
      </c>
      <c r="E4015" s="0" t="str">
        <f aca="false">IF($A4015="","",INDEX(CARTAO_COMPRAS!$H:$H,INT((ROW()-2)/20)+2)+MOD(ROW()-2,20))</f>
        <v/>
      </c>
      <c r="F4015" s="0" t="str">
        <f aca="false">IF($A4015="","",INDEX(CARTAO_COMPRAS!$G:$G,INT((ROW()-2)/20)+2))</f>
        <v/>
      </c>
      <c r="G4015" s="5" t="str">
        <f aca="false">IF($A4015="","",INDEX(CARTAO_COMPRAS!$I:$I,INT((ROW()-2)/20)+2))</f>
        <v/>
      </c>
      <c r="H4015" s="4" t="str">
        <f aca="false">IF($A4015="","",EDATE(INDEX(CARTAO_COMPRAS!$J:$J,INT((ROW()-2)/20)+2),MOD(ROW()-2,20)))</f>
        <v/>
      </c>
      <c r="I4015" s="4" t="str">
        <f aca="false">IF($H4015="","",$H4015-WEEKDAY($H4015,2)+1)</f>
        <v/>
      </c>
      <c r="J4015" s="4" t="str">
        <f aca="false">IF($I4015="","",$I4015+6)</f>
        <v/>
      </c>
      <c r="K4015" s="6" t="str">
        <f aca="false">IF($H4015="","",DATE(YEAR($H4015),MONTH($H4015),1))</f>
        <v/>
      </c>
      <c r="L4015" s="0" t="str">
        <f aca="false">IF($A4015="","",INDEX(CARTAO_COMPRAS!$K:$K,INT((ROW()-2)/20)+2))</f>
        <v/>
      </c>
      <c r="M4015" s="0" t="str">
        <f aca="false">IF($A4015="","","Compra no cartão")</f>
        <v/>
      </c>
    </row>
    <row r="4016" customFormat="false" ht="13.5" hidden="false" customHeight="false" outlineLevel="0" collapsed="false">
      <c r="A4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6" s="0" t="str">
        <f aca="false">IF($A4016="","",INDEX(CARTAO_COMPRAS!$C:$C,INT((ROW()-2)/20)+2))</f>
        <v/>
      </c>
      <c r="C4016" s="0" t="str">
        <f aca="false">IF($A4016="","",INDEX(CARTAO_COMPRAS!$D:$D,INT((ROW()-2)/20)+2))</f>
        <v/>
      </c>
      <c r="D4016" s="0" t="str">
        <f aca="false">IF($A4016="","",INDEX(CARTAO_COMPRAS!$E:$E,INT((ROW()-2)/20)+2))</f>
        <v/>
      </c>
      <c r="E4016" s="0" t="str">
        <f aca="false">IF($A4016="","",INDEX(CARTAO_COMPRAS!$H:$H,INT((ROW()-2)/20)+2)+MOD(ROW()-2,20))</f>
        <v/>
      </c>
      <c r="F4016" s="0" t="str">
        <f aca="false">IF($A4016="","",INDEX(CARTAO_COMPRAS!$G:$G,INT((ROW()-2)/20)+2))</f>
        <v/>
      </c>
      <c r="G4016" s="5" t="str">
        <f aca="false">IF($A4016="","",INDEX(CARTAO_COMPRAS!$I:$I,INT((ROW()-2)/20)+2))</f>
        <v/>
      </c>
      <c r="H4016" s="4" t="str">
        <f aca="false">IF($A4016="","",EDATE(INDEX(CARTAO_COMPRAS!$J:$J,INT((ROW()-2)/20)+2),MOD(ROW()-2,20)))</f>
        <v/>
      </c>
      <c r="I4016" s="4" t="str">
        <f aca="false">IF($H4016="","",$H4016-WEEKDAY($H4016,2)+1)</f>
        <v/>
      </c>
      <c r="J4016" s="4" t="str">
        <f aca="false">IF($I4016="","",$I4016+6)</f>
        <v/>
      </c>
      <c r="K4016" s="6" t="str">
        <f aca="false">IF($H4016="","",DATE(YEAR($H4016),MONTH($H4016),1))</f>
        <v/>
      </c>
      <c r="L4016" s="0" t="str">
        <f aca="false">IF($A4016="","",INDEX(CARTAO_COMPRAS!$K:$K,INT((ROW()-2)/20)+2))</f>
        <v/>
      </c>
      <c r="M4016" s="0" t="str">
        <f aca="false">IF($A4016="","","Compra no cartão")</f>
        <v/>
      </c>
    </row>
    <row r="4017" customFormat="false" ht="13.5" hidden="false" customHeight="false" outlineLevel="0" collapsed="false">
      <c r="A4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7" s="0" t="str">
        <f aca="false">IF($A4017="","",INDEX(CARTAO_COMPRAS!$C:$C,INT((ROW()-2)/20)+2))</f>
        <v/>
      </c>
      <c r="C4017" s="0" t="str">
        <f aca="false">IF($A4017="","",INDEX(CARTAO_COMPRAS!$D:$D,INT((ROW()-2)/20)+2))</f>
        <v/>
      </c>
      <c r="D4017" s="0" t="str">
        <f aca="false">IF($A4017="","",INDEX(CARTAO_COMPRAS!$E:$E,INT((ROW()-2)/20)+2))</f>
        <v/>
      </c>
      <c r="E4017" s="0" t="str">
        <f aca="false">IF($A4017="","",INDEX(CARTAO_COMPRAS!$H:$H,INT((ROW()-2)/20)+2)+MOD(ROW()-2,20))</f>
        <v/>
      </c>
      <c r="F4017" s="0" t="str">
        <f aca="false">IF($A4017="","",INDEX(CARTAO_COMPRAS!$G:$G,INT((ROW()-2)/20)+2))</f>
        <v/>
      </c>
      <c r="G4017" s="5" t="str">
        <f aca="false">IF($A4017="","",INDEX(CARTAO_COMPRAS!$I:$I,INT((ROW()-2)/20)+2))</f>
        <v/>
      </c>
      <c r="H4017" s="4" t="str">
        <f aca="false">IF($A4017="","",EDATE(INDEX(CARTAO_COMPRAS!$J:$J,INT((ROW()-2)/20)+2),MOD(ROW()-2,20)))</f>
        <v/>
      </c>
      <c r="I4017" s="4" t="str">
        <f aca="false">IF($H4017="","",$H4017-WEEKDAY($H4017,2)+1)</f>
        <v/>
      </c>
      <c r="J4017" s="4" t="str">
        <f aca="false">IF($I4017="","",$I4017+6)</f>
        <v/>
      </c>
      <c r="K4017" s="6" t="str">
        <f aca="false">IF($H4017="","",DATE(YEAR($H4017),MONTH($H4017),1))</f>
        <v/>
      </c>
      <c r="L4017" s="0" t="str">
        <f aca="false">IF($A4017="","",INDEX(CARTAO_COMPRAS!$K:$K,INT((ROW()-2)/20)+2))</f>
        <v/>
      </c>
      <c r="M4017" s="0" t="str">
        <f aca="false">IF($A4017="","","Compra no cartão")</f>
        <v/>
      </c>
    </row>
    <row r="4018" customFormat="false" ht="13.5" hidden="false" customHeight="false" outlineLevel="0" collapsed="false">
      <c r="A4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8" s="0" t="str">
        <f aca="false">IF($A4018="","",INDEX(CARTAO_COMPRAS!$C:$C,INT((ROW()-2)/20)+2))</f>
        <v/>
      </c>
      <c r="C4018" s="0" t="str">
        <f aca="false">IF($A4018="","",INDEX(CARTAO_COMPRAS!$D:$D,INT((ROW()-2)/20)+2))</f>
        <v/>
      </c>
      <c r="D4018" s="0" t="str">
        <f aca="false">IF($A4018="","",INDEX(CARTAO_COMPRAS!$E:$E,INT((ROW()-2)/20)+2))</f>
        <v/>
      </c>
      <c r="E4018" s="0" t="str">
        <f aca="false">IF($A4018="","",INDEX(CARTAO_COMPRAS!$H:$H,INT((ROW()-2)/20)+2)+MOD(ROW()-2,20))</f>
        <v/>
      </c>
      <c r="F4018" s="0" t="str">
        <f aca="false">IF($A4018="","",INDEX(CARTAO_COMPRAS!$G:$G,INT((ROW()-2)/20)+2))</f>
        <v/>
      </c>
      <c r="G4018" s="5" t="str">
        <f aca="false">IF($A4018="","",INDEX(CARTAO_COMPRAS!$I:$I,INT((ROW()-2)/20)+2))</f>
        <v/>
      </c>
      <c r="H4018" s="4" t="str">
        <f aca="false">IF($A4018="","",EDATE(INDEX(CARTAO_COMPRAS!$J:$J,INT((ROW()-2)/20)+2),MOD(ROW()-2,20)))</f>
        <v/>
      </c>
      <c r="I4018" s="4" t="str">
        <f aca="false">IF($H4018="","",$H4018-WEEKDAY($H4018,2)+1)</f>
        <v/>
      </c>
      <c r="J4018" s="4" t="str">
        <f aca="false">IF($I4018="","",$I4018+6)</f>
        <v/>
      </c>
      <c r="K4018" s="6" t="str">
        <f aca="false">IF($H4018="","",DATE(YEAR($H4018),MONTH($H4018),1))</f>
        <v/>
      </c>
      <c r="L4018" s="0" t="str">
        <f aca="false">IF($A4018="","",INDEX(CARTAO_COMPRAS!$K:$K,INT((ROW()-2)/20)+2))</f>
        <v/>
      </c>
      <c r="M4018" s="0" t="str">
        <f aca="false">IF($A4018="","","Compra no cartão")</f>
        <v/>
      </c>
    </row>
    <row r="4019" customFormat="false" ht="13.5" hidden="false" customHeight="false" outlineLevel="0" collapsed="false">
      <c r="A4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19" s="0" t="str">
        <f aca="false">IF($A4019="","",INDEX(CARTAO_COMPRAS!$C:$C,INT((ROW()-2)/20)+2))</f>
        <v/>
      </c>
      <c r="C4019" s="0" t="str">
        <f aca="false">IF($A4019="","",INDEX(CARTAO_COMPRAS!$D:$D,INT((ROW()-2)/20)+2))</f>
        <v/>
      </c>
      <c r="D4019" s="0" t="str">
        <f aca="false">IF($A4019="","",INDEX(CARTAO_COMPRAS!$E:$E,INT((ROW()-2)/20)+2))</f>
        <v/>
      </c>
      <c r="E4019" s="0" t="str">
        <f aca="false">IF($A4019="","",INDEX(CARTAO_COMPRAS!$H:$H,INT((ROW()-2)/20)+2)+MOD(ROW()-2,20))</f>
        <v/>
      </c>
      <c r="F4019" s="0" t="str">
        <f aca="false">IF($A4019="","",INDEX(CARTAO_COMPRAS!$G:$G,INT((ROW()-2)/20)+2))</f>
        <v/>
      </c>
      <c r="G4019" s="5" t="str">
        <f aca="false">IF($A4019="","",INDEX(CARTAO_COMPRAS!$I:$I,INT((ROW()-2)/20)+2))</f>
        <v/>
      </c>
      <c r="H4019" s="4" t="str">
        <f aca="false">IF($A4019="","",EDATE(INDEX(CARTAO_COMPRAS!$J:$J,INT((ROW()-2)/20)+2),MOD(ROW()-2,20)))</f>
        <v/>
      </c>
      <c r="I4019" s="4" t="str">
        <f aca="false">IF($H4019="","",$H4019-WEEKDAY($H4019,2)+1)</f>
        <v/>
      </c>
      <c r="J4019" s="4" t="str">
        <f aca="false">IF($I4019="","",$I4019+6)</f>
        <v/>
      </c>
      <c r="K4019" s="6" t="str">
        <f aca="false">IF($H4019="","",DATE(YEAR($H4019),MONTH($H4019),1))</f>
        <v/>
      </c>
      <c r="L4019" s="0" t="str">
        <f aca="false">IF($A4019="","",INDEX(CARTAO_COMPRAS!$K:$K,INT((ROW()-2)/20)+2))</f>
        <v/>
      </c>
      <c r="M4019" s="0" t="str">
        <f aca="false">IF($A4019="","","Compra no cartão")</f>
        <v/>
      </c>
    </row>
    <row r="4020" customFormat="false" ht="13.5" hidden="false" customHeight="false" outlineLevel="0" collapsed="false">
      <c r="A4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0" s="0" t="str">
        <f aca="false">IF($A4020="","",INDEX(CARTAO_COMPRAS!$C:$C,INT((ROW()-2)/20)+2))</f>
        <v/>
      </c>
      <c r="C4020" s="0" t="str">
        <f aca="false">IF($A4020="","",INDEX(CARTAO_COMPRAS!$D:$D,INT((ROW()-2)/20)+2))</f>
        <v/>
      </c>
      <c r="D4020" s="0" t="str">
        <f aca="false">IF($A4020="","",INDEX(CARTAO_COMPRAS!$E:$E,INT((ROW()-2)/20)+2))</f>
        <v/>
      </c>
      <c r="E4020" s="0" t="str">
        <f aca="false">IF($A4020="","",INDEX(CARTAO_COMPRAS!$H:$H,INT((ROW()-2)/20)+2)+MOD(ROW()-2,20))</f>
        <v/>
      </c>
      <c r="F4020" s="0" t="str">
        <f aca="false">IF($A4020="","",INDEX(CARTAO_COMPRAS!$G:$G,INT((ROW()-2)/20)+2))</f>
        <v/>
      </c>
      <c r="G4020" s="5" t="str">
        <f aca="false">IF($A4020="","",INDEX(CARTAO_COMPRAS!$I:$I,INT((ROW()-2)/20)+2))</f>
        <v/>
      </c>
      <c r="H4020" s="4" t="str">
        <f aca="false">IF($A4020="","",EDATE(INDEX(CARTAO_COMPRAS!$J:$J,INT((ROW()-2)/20)+2),MOD(ROW()-2,20)))</f>
        <v/>
      </c>
      <c r="I4020" s="4" t="str">
        <f aca="false">IF($H4020="","",$H4020-WEEKDAY($H4020,2)+1)</f>
        <v/>
      </c>
      <c r="J4020" s="4" t="str">
        <f aca="false">IF($I4020="","",$I4020+6)</f>
        <v/>
      </c>
      <c r="K4020" s="6" t="str">
        <f aca="false">IF($H4020="","",DATE(YEAR($H4020),MONTH($H4020),1))</f>
        <v/>
      </c>
      <c r="L4020" s="0" t="str">
        <f aca="false">IF($A4020="","",INDEX(CARTAO_COMPRAS!$K:$K,INT((ROW()-2)/20)+2))</f>
        <v/>
      </c>
      <c r="M4020" s="0" t="str">
        <f aca="false">IF($A4020="","","Compra no cartão")</f>
        <v/>
      </c>
    </row>
    <row r="4021" customFormat="false" ht="13.5" hidden="false" customHeight="false" outlineLevel="0" collapsed="false">
      <c r="A4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1" s="0" t="str">
        <f aca="false">IF($A4021="","",INDEX(CARTAO_COMPRAS!$C:$C,INT((ROW()-2)/20)+2))</f>
        <v/>
      </c>
      <c r="C4021" s="0" t="str">
        <f aca="false">IF($A4021="","",INDEX(CARTAO_COMPRAS!$D:$D,INT((ROW()-2)/20)+2))</f>
        <v/>
      </c>
      <c r="D4021" s="0" t="str">
        <f aca="false">IF($A4021="","",INDEX(CARTAO_COMPRAS!$E:$E,INT((ROW()-2)/20)+2))</f>
        <v/>
      </c>
      <c r="E4021" s="0" t="str">
        <f aca="false">IF($A4021="","",INDEX(CARTAO_COMPRAS!$H:$H,INT((ROW()-2)/20)+2)+MOD(ROW()-2,20))</f>
        <v/>
      </c>
      <c r="F4021" s="0" t="str">
        <f aca="false">IF($A4021="","",INDEX(CARTAO_COMPRAS!$G:$G,INT((ROW()-2)/20)+2))</f>
        <v/>
      </c>
      <c r="G4021" s="5" t="str">
        <f aca="false">IF($A4021="","",INDEX(CARTAO_COMPRAS!$I:$I,INT((ROW()-2)/20)+2))</f>
        <v/>
      </c>
      <c r="H4021" s="4" t="str">
        <f aca="false">IF($A4021="","",EDATE(INDEX(CARTAO_COMPRAS!$J:$J,INT((ROW()-2)/20)+2),MOD(ROW()-2,20)))</f>
        <v/>
      </c>
      <c r="I4021" s="4" t="str">
        <f aca="false">IF($H4021="","",$H4021-WEEKDAY($H4021,2)+1)</f>
        <v/>
      </c>
      <c r="J4021" s="4" t="str">
        <f aca="false">IF($I4021="","",$I4021+6)</f>
        <v/>
      </c>
      <c r="K4021" s="6" t="str">
        <f aca="false">IF($H4021="","",DATE(YEAR($H4021),MONTH($H4021),1))</f>
        <v/>
      </c>
      <c r="L4021" s="0" t="str">
        <f aca="false">IF($A4021="","",INDEX(CARTAO_COMPRAS!$K:$K,INT((ROW()-2)/20)+2))</f>
        <v/>
      </c>
      <c r="M4021" s="0" t="str">
        <f aca="false">IF($A4021="","","Compra no cartão")</f>
        <v/>
      </c>
    </row>
    <row r="4022" customFormat="false" ht="13.5" hidden="false" customHeight="false" outlineLevel="0" collapsed="false">
      <c r="A40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2" s="0" t="str">
        <f aca="false">IF($A4022="","",INDEX(CARTAO_COMPRAS!$C:$C,INT((ROW()-2)/20)+2))</f>
        <v/>
      </c>
      <c r="C4022" s="0" t="str">
        <f aca="false">IF($A4022="","",INDEX(CARTAO_COMPRAS!$D:$D,INT((ROW()-2)/20)+2))</f>
        <v/>
      </c>
      <c r="D4022" s="0" t="str">
        <f aca="false">IF($A4022="","",INDEX(CARTAO_COMPRAS!$E:$E,INT((ROW()-2)/20)+2))</f>
        <v/>
      </c>
      <c r="E4022" s="0" t="str">
        <f aca="false">IF($A4022="","",INDEX(CARTAO_COMPRAS!$H:$H,INT((ROW()-2)/20)+2)+MOD(ROW()-2,20))</f>
        <v/>
      </c>
      <c r="F4022" s="0" t="str">
        <f aca="false">IF($A4022="","",INDEX(CARTAO_COMPRAS!$G:$G,INT((ROW()-2)/20)+2))</f>
        <v/>
      </c>
      <c r="G4022" s="5" t="str">
        <f aca="false">IF($A4022="","",INDEX(CARTAO_COMPRAS!$I:$I,INT((ROW()-2)/20)+2))</f>
        <v/>
      </c>
      <c r="H4022" s="4" t="str">
        <f aca="false">IF($A4022="","",EDATE(INDEX(CARTAO_COMPRAS!$J:$J,INT((ROW()-2)/20)+2),MOD(ROW()-2,20)))</f>
        <v/>
      </c>
      <c r="I4022" s="4" t="str">
        <f aca="false">IF($H4022="","",$H4022-WEEKDAY($H4022,2)+1)</f>
        <v/>
      </c>
      <c r="J4022" s="4" t="str">
        <f aca="false">IF($I4022="","",$I4022+6)</f>
        <v/>
      </c>
      <c r="K4022" s="6" t="str">
        <f aca="false">IF($H4022="","",DATE(YEAR($H4022),MONTH($H4022),1))</f>
        <v/>
      </c>
      <c r="L4022" s="0" t="str">
        <f aca="false">IF($A4022="","",INDEX(CARTAO_COMPRAS!$K:$K,INT((ROW()-2)/20)+2))</f>
        <v/>
      </c>
      <c r="M4022" s="0" t="str">
        <f aca="false">IF($A4022="","","Compra no cartão")</f>
        <v/>
      </c>
    </row>
    <row r="4023" customFormat="false" ht="13.5" hidden="false" customHeight="false" outlineLevel="0" collapsed="false">
      <c r="A4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3" s="0" t="str">
        <f aca="false">IF($A4023="","",INDEX(CARTAO_COMPRAS!$C:$C,INT((ROW()-2)/20)+2))</f>
        <v/>
      </c>
      <c r="C4023" s="0" t="str">
        <f aca="false">IF($A4023="","",INDEX(CARTAO_COMPRAS!$D:$D,INT((ROW()-2)/20)+2))</f>
        <v/>
      </c>
      <c r="D4023" s="0" t="str">
        <f aca="false">IF($A4023="","",INDEX(CARTAO_COMPRAS!$E:$E,INT((ROW()-2)/20)+2))</f>
        <v/>
      </c>
      <c r="E4023" s="0" t="str">
        <f aca="false">IF($A4023="","",INDEX(CARTAO_COMPRAS!$H:$H,INT((ROW()-2)/20)+2)+MOD(ROW()-2,20))</f>
        <v/>
      </c>
      <c r="F4023" s="0" t="str">
        <f aca="false">IF($A4023="","",INDEX(CARTAO_COMPRAS!$G:$G,INT((ROW()-2)/20)+2))</f>
        <v/>
      </c>
      <c r="G4023" s="5" t="str">
        <f aca="false">IF($A4023="","",INDEX(CARTAO_COMPRAS!$I:$I,INT((ROW()-2)/20)+2))</f>
        <v/>
      </c>
      <c r="H4023" s="4" t="str">
        <f aca="false">IF($A4023="","",EDATE(INDEX(CARTAO_COMPRAS!$J:$J,INT((ROW()-2)/20)+2),MOD(ROW()-2,20)))</f>
        <v/>
      </c>
      <c r="I4023" s="4" t="str">
        <f aca="false">IF($H4023="","",$H4023-WEEKDAY($H4023,2)+1)</f>
        <v/>
      </c>
      <c r="J4023" s="4" t="str">
        <f aca="false">IF($I4023="","",$I4023+6)</f>
        <v/>
      </c>
      <c r="K4023" s="6" t="str">
        <f aca="false">IF($H4023="","",DATE(YEAR($H4023),MONTH($H4023),1))</f>
        <v/>
      </c>
      <c r="L4023" s="0" t="str">
        <f aca="false">IF($A4023="","",INDEX(CARTAO_COMPRAS!$K:$K,INT((ROW()-2)/20)+2))</f>
        <v/>
      </c>
      <c r="M4023" s="0" t="str">
        <f aca="false">IF($A4023="","","Compra no cartão")</f>
        <v/>
      </c>
    </row>
    <row r="4024" customFormat="false" ht="13.5" hidden="false" customHeight="false" outlineLevel="0" collapsed="false">
      <c r="A4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4" s="0" t="str">
        <f aca="false">IF($A4024="","",INDEX(CARTAO_COMPRAS!$C:$C,INT((ROW()-2)/20)+2))</f>
        <v/>
      </c>
      <c r="C4024" s="0" t="str">
        <f aca="false">IF($A4024="","",INDEX(CARTAO_COMPRAS!$D:$D,INT((ROW()-2)/20)+2))</f>
        <v/>
      </c>
      <c r="D4024" s="0" t="str">
        <f aca="false">IF($A4024="","",INDEX(CARTAO_COMPRAS!$E:$E,INT((ROW()-2)/20)+2))</f>
        <v/>
      </c>
      <c r="E4024" s="0" t="str">
        <f aca="false">IF($A4024="","",INDEX(CARTAO_COMPRAS!$H:$H,INT((ROW()-2)/20)+2)+MOD(ROW()-2,20))</f>
        <v/>
      </c>
      <c r="F4024" s="0" t="str">
        <f aca="false">IF($A4024="","",INDEX(CARTAO_COMPRAS!$G:$G,INT((ROW()-2)/20)+2))</f>
        <v/>
      </c>
      <c r="G4024" s="5" t="str">
        <f aca="false">IF($A4024="","",INDEX(CARTAO_COMPRAS!$I:$I,INT((ROW()-2)/20)+2))</f>
        <v/>
      </c>
      <c r="H4024" s="4" t="str">
        <f aca="false">IF($A4024="","",EDATE(INDEX(CARTAO_COMPRAS!$J:$J,INT((ROW()-2)/20)+2),MOD(ROW()-2,20)))</f>
        <v/>
      </c>
      <c r="I4024" s="4" t="str">
        <f aca="false">IF($H4024="","",$H4024-WEEKDAY($H4024,2)+1)</f>
        <v/>
      </c>
      <c r="J4024" s="4" t="str">
        <f aca="false">IF($I4024="","",$I4024+6)</f>
        <v/>
      </c>
      <c r="K4024" s="6" t="str">
        <f aca="false">IF($H4024="","",DATE(YEAR($H4024),MONTH($H4024),1))</f>
        <v/>
      </c>
      <c r="L4024" s="0" t="str">
        <f aca="false">IF($A4024="","",INDEX(CARTAO_COMPRAS!$K:$K,INT((ROW()-2)/20)+2))</f>
        <v/>
      </c>
      <c r="M4024" s="0" t="str">
        <f aca="false">IF($A4024="","","Compra no cartão")</f>
        <v/>
      </c>
    </row>
    <row r="4025" customFormat="false" ht="13.5" hidden="false" customHeight="false" outlineLevel="0" collapsed="false">
      <c r="A4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5" s="0" t="str">
        <f aca="false">IF($A4025="","",INDEX(CARTAO_COMPRAS!$C:$C,INT((ROW()-2)/20)+2))</f>
        <v/>
      </c>
      <c r="C4025" s="0" t="str">
        <f aca="false">IF($A4025="","",INDEX(CARTAO_COMPRAS!$D:$D,INT((ROW()-2)/20)+2))</f>
        <v/>
      </c>
      <c r="D4025" s="0" t="str">
        <f aca="false">IF($A4025="","",INDEX(CARTAO_COMPRAS!$E:$E,INT((ROW()-2)/20)+2))</f>
        <v/>
      </c>
      <c r="E4025" s="0" t="str">
        <f aca="false">IF($A4025="","",INDEX(CARTAO_COMPRAS!$H:$H,INT((ROW()-2)/20)+2)+MOD(ROW()-2,20))</f>
        <v/>
      </c>
      <c r="F4025" s="0" t="str">
        <f aca="false">IF($A4025="","",INDEX(CARTAO_COMPRAS!$G:$G,INT((ROW()-2)/20)+2))</f>
        <v/>
      </c>
      <c r="G4025" s="5" t="str">
        <f aca="false">IF($A4025="","",INDEX(CARTAO_COMPRAS!$I:$I,INT((ROW()-2)/20)+2))</f>
        <v/>
      </c>
      <c r="H4025" s="4" t="str">
        <f aca="false">IF($A4025="","",EDATE(INDEX(CARTAO_COMPRAS!$J:$J,INT((ROW()-2)/20)+2),MOD(ROW()-2,20)))</f>
        <v/>
      </c>
      <c r="I4025" s="4" t="str">
        <f aca="false">IF($H4025="","",$H4025-WEEKDAY($H4025,2)+1)</f>
        <v/>
      </c>
      <c r="J4025" s="4" t="str">
        <f aca="false">IF($I4025="","",$I4025+6)</f>
        <v/>
      </c>
      <c r="K4025" s="6" t="str">
        <f aca="false">IF($H4025="","",DATE(YEAR($H4025),MONTH($H4025),1))</f>
        <v/>
      </c>
      <c r="L4025" s="0" t="str">
        <f aca="false">IF($A4025="","",INDEX(CARTAO_COMPRAS!$K:$K,INT((ROW()-2)/20)+2))</f>
        <v/>
      </c>
      <c r="M4025" s="0" t="str">
        <f aca="false">IF($A4025="","","Compra no cartão")</f>
        <v/>
      </c>
    </row>
    <row r="4026" customFormat="false" ht="13.5" hidden="false" customHeight="false" outlineLevel="0" collapsed="false">
      <c r="A4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6" s="0" t="str">
        <f aca="false">IF($A4026="","",INDEX(CARTAO_COMPRAS!$C:$C,INT((ROW()-2)/20)+2))</f>
        <v/>
      </c>
      <c r="C4026" s="0" t="str">
        <f aca="false">IF($A4026="","",INDEX(CARTAO_COMPRAS!$D:$D,INT((ROW()-2)/20)+2))</f>
        <v/>
      </c>
      <c r="D4026" s="0" t="str">
        <f aca="false">IF($A4026="","",INDEX(CARTAO_COMPRAS!$E:$E,INT((ROW()-2)/20)+2))</f>
        <v/>
      </c>
      <c r="E4026" s="0" t="str">
        <f aca="false">IF($A4026="","",INDEX(CARTAO_COMPRAS!$H:$H,INT((ROW()-2)/20)+2)+MOD(ROW()-2,20))</f>
        <v/>
      </c>
      <c r="F4026" s="0" t="str">
        <f aca="false">IF($A4026="","",INDEX(CARTAO_COMPRAS!$G:$G,INT((ROW()-2)/20)+2))</f>
        <v/>
      </c>
      <c r="G4026" s="5" t="str">
        <f aca="false">IF($A4026="","",INDEX(CARTAO_COMPRAS!$I:$I,INT((ROW()-2)/20)+2))</f>
        <v/>
      </c>
      <c r="H4026" s="4" t="str">
        <f aca="false">IF($A4026="","",EDATE(INDEX(CARTAO_COMPRAS!$J:$J,INT((ROW()-2)/20)+2),MOD(ROW()-2,20)))</f>
        <v/>
      </c>
      <c r="I4026" s="4" t="str">
        <f aca="false">IF($H4026="","",$H4026-WEEKDAY($H4026,2)+1)</f>
        <v/>
      </c>
      <c r="J4026" s="4" t="str">
        <f aca="false">IF($I4026="","",$I4026+6)</f>
        <v/>
      </c>
      <c r="K4026" s="6" t="str">
        <f aca="false">IF($H4026="","",DATE(YEAR($H4026),MONTH($H4026),1))</f>
        <v/>
      </c>
      <c r="L4026" s="0" t="str">
        <f aca="false">IF($A4026="","",INDEX(CARTAO_COMPRAS!$K:$K,INT((ROW()-2)/20)+2))</f>
        <v/>
      </c>
      <c r="M4026" s="0" t="str">
        <f aca="false">IF($A4026="","","Compra no cartão")</f>
        <v/>
      </c>
    </row>
    <row r="4027" customFormat="false" ht="13.5" hidden="false" customHeight="false" outlineLevel="0" collapsed="false">
      <c r="A4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7" s="0" t="str">
        <f aca="false">IF($A4027="","",INDEX(CARTAO_COMPRAS!$C:$C,INT((ROW()-2)/20)+2))</f>
        <v/>
      </c>
      <c r="C4027" s="0" t="str">
        <f aca="false">IF($A4027="","",INDEX(CARTAO_COMPRAS!$D:$D,INT((ROW()-2)/20)+2))</f>
        <v/>
      </c>
      <c r="D4027" s="0" t="str">
        <f aca="false">IF($A4027="","",INDEX(CARTAO_COMPRAS!$E:$E,INT((ROW()-2)/20)+2))</f>
        <v/>
      </c>
      <c r="E4027" s="0" t="str">
        <f aca="false">IF($A4027="","",INDEX(CARTAO_COMPRAS!$H:$H,INT((ROW()-2)/20)+2)+MOD(ROW()-2,20))</f>
        <v/>
      </c>
      <c r="F4027" s="0" t="str">
        <f aca="false">IF($A4027="","",INDEX(CARTAO_COMPRAS!$G:$G,INT((ROW()-2)/20)+2))</f>
        <v/>
      </c>
      <c r="G4027" s="5" t="str">
        <f aca="false">IF($A4027="","",INDEX(CARTAO_COMPRAS!$I:$I,INT((ROW()-2)/20)+2))</f>
        <v/>
      </c>
      <c r="H4027" s="4" t="str">
        <f aca="false">IF($A4027="","",EDATE(INDEX(CARTAO_COMPRAS!$J:$J,INT((ROW()-2)/20)+2),MOD(ROW()-2,20)))</f>
        <v/>
      </c>
      <c r="I4027" s="4" t="str">
        <f aca="false">IF($H4027="","",$H4027-WEEKDAY($H4027,2)+1)</f>
        <v/>
      </c>
      <c r="J4027" s="4" t="str">
        <f aca="false">IF($I4027="","",$I4027+6)</f>
        <v/>
      </c>
      <c r="K4027" s="6" t="str">
        <f aca="false">IF($H4027="","",DATE(YEAR($H4027),MONTH($H4027),1))</f>
        <v/>
      </c>
      <c r="L4027" s="0" t="str">
        <f aca="false">IF($A4027="","",INDEX(CARTAO_COMPRAS!$K:$K,INT((ROW()-2)/20)+2))</f>
        <v/>
      </c>
      <c r="M4027" s="0" t="str">
        <f aca="false">IF($A4027="","","Compra no cartão")</f>
        <v/>
      </c>
    </row>
    <row r="4028" customFormat="false" ht="13.5" hidden="false" customHeight="false" outlineLevel="0" collapsed="false">
      <c r="A4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8" s="0" t="str">
        <f aca="false">IF($A4028="","",INDEX(CARTAO_COMPRAS!$C:$C,INT((ROW()-2)/20)+2))</f>
        <v/>
      </c>
      <c r="C4028" s="0" t="str">
        <f aca="false">IF($A4028="","",INDEX(CARTAO_COMPRAS!$D:$D,INT((ROW()-2)/20)+2))</f>
        <v/>
      </c>
      <c r="D4028" s="0" t="str">
        <f aca="false">IF($A4028="","",INDEX(CARTAO_COMPRAS!$E:$E,INT((ROW()-2)/20)+2))</f>
        <v/>
      </c>
      <c r="E4028" s="0" t="str">
        <f aca="false">IF($A4028="","",INDEX(CARTAO_COMPRAS!$H:$H,INT((ROW()-2)/20)+2)+MOD(ROW()-2,20))</f>
        <v/>
      </c>
      <c r="F4028" s="0" t="str">
        <f aca="false">IF($A4028="","",INDEX(CARTAO_COMPRAS!$G:$G,INT((ROW()-2)/20)+2))</f>
        <v/>
      </c>
      <c r="G4028" s="5" t="str">
        <f aca="false">IF($A4028="","",INDEX(CARTAO_COMPRAS!$I:$I,INT((ROW()-2)/20)+2))</f>
        <v/>
      </c>
      <c r="H4028" s="4" t="str">
        <f aca="false">IF($A4028="","",EDATE(INDEX(CARTAO_COMPRAS!$J:$J,INT((ROW()-2)/20)+2),MOD(ROW()-2,20)))</f>
        <v/>
      </c>
      <c r="I4028" s="4" t="str">
        <f aca="false">IF($H4028="","",$H4028-WEEKDAY($H4028,2)+1)</f>
        <v/>
      </c>
      <c r="J4028" s="4" t="str">
        <f aca="false">IF($I4028="","",$I4028+6)</f>
        <v/>
      </c>
      <c r="K4028" s="6" t="str">
        <f aca="false">IF($H4028="","",DATE(YEAR($H4028),MONTH($H4028),1))</f>
        <v/>
      </c>
      <c r="L4028" s="0" t="str">
        <f aca="false">IF($A4028="","",INDEX(CARTAO_COMPRAS!$K:$K,INT((ROW()-2)/20)+2))</f>
        <v/>
      </c>
      <c r="M4028" s="0" t="str">
        <f aca="false">IF($A4028="","","Compra no cartão")</f>
        <v/>
      </c>
    </row>
    <row r="4029" customFormat="false" ht="13.5" hidden="false" customHeight="false" outlineLevel="0" collapsed="false">
      <c r="A4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29" s="0" t="str">
        <f aca="false">IF($A4029="","",INDEX(CARTAO_COMPRAS!$C:$C,INT((ROW()-2)/20)+2))</f>
        <v/>
      </c>
      <c r="C4029" s="0" t="str">
        <f aca="false">IF($A4029="","",INDEX(CARTAO_COMPRAS!$D:$D,INT((ROW()-2)/20)+2))</f>
        <v/>
      </c>
      <c r="D4029" s="0" t="str">
        <f aca="false">IF($A4029="","",INDEX(CARTAO_COMPRAS!$E:$E,INT((ROW()-2)/20)+2))</f>
        <v/>
      </c>
      <c r="E4029" s="0" t="str">
        <f aca="false">IF($A4029="","",INDEX(CARTAO_COMPRAS!$H:$H,INT((ROW()-2)/20)+2)+MOD(ROW()-2,20))</f>
        <v/>
      </c>
      <c r="F4029" s="0" t="str">
        <f aca="false">IF($A4029="","",INDEX(CARTAO_COMPRAS!$G:$G,INT((ROW()-2)/20)+2))</f>
        <v/>
      </c>
      <c r="G4029" s="5" t="str">
        <f aca="false">IF($A4029="","",INDEX(CARTAO_COMPRAS!$I:$I,INT((ROW()-2)/20)+2))</f>
        <v/>
      </c>
      <c r="H4029" s="4" t="str">
        <f aca="false">IF($A4029="","",EDATE(INDEX(CARTAO_COMPRAS!$J:$J,INT((ROW()-2)/20)+2),MOD(ROW()-2,20)))</f>
        <v/>
      </c>
      <c r="I4029" s="4" t="str">
        <f aca="false">IF($H4029="","",$H4029-WEEKDAY($H4029,2)+1)</f>
        <v/>
      </c>
      <c r="J4029" s="4" t="str">
        <f aca="false">IF($I4029="","",$I4029+6)</f>
        <v/>
      </c>
      <c r="K4029" s="6" t="str">
        <f aca="false">IF($H4029="","",DATE(YEAR($H4029),MONTH($H4029),1))</f>
        <v/>
      </c>
      <c r="L4029" s="0" t="str">
        <f aca="false">IF($A4029="","",INDEX(CARTAO_COMPRAS!$K:$K,INT((ROW()-2)/20)+2))</f>
        <v/>
      </c>
      <c r="M4029" s="0" t="str">
        <f aca="false">IF($A4029="","","Compra no cartão")</f>
        <v/>
      </c>
    </row>
    <row r="4030" customFormat="false" ht="13.5" hidden="false" customHeight="false" outlineLevel="0" collapsed="false">
      <c r="A4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0" s="0" t="str">
        <f aca="false">IF($A4030="","",INDEX(CARTAO_COMPRAS!$C:$C,INT((ROW()-2)/20)+2))</f>
        <v/>
      </c>
      <c r="C4030" s="0" t="str">
        <f aca="false">IF($A4030="","",INDEX(CARTAO_COMPRAS!$D:$D,INT((ROW()-2)/20)+2))</f>
        <v/>
      </c>
      <c r="D4030" s="0" t="str">
        <f aca="false">IF($A4030="","",INDEX(CARTAO_COMPRAS!$E:$E,INT((ROW()-2)/20)+2))</f>
        <v/>
      </c>
      <c r="E4030" s="0" t="str">
        <f aca="false">IF($A4030="","",INDEX(CARTAO_COMPRAS!$H:$H,INT((ROW()-2)/20)+2)+MOD(ROW()-2,20))</f>
        <v/>
      </c>
      <c r="F4030" s="0" t="str">
        <f aca="false">IF($A4030="","",INDEX(CARTAO_COMPRAS!$G:$G,INT((ROW()-2)/20)+2))</f>
        <v/>
      </c>
      <c r="G4030" s="5" t="str">
        <f aca="false">IF($A4030="","",INDEX(CARTAO_COMPRAS!$I:$I,INT((ROW()-2)/20)+2))</f>
        <v/>
      </c>
      <c r="H4030" s="4" t="str">
        <f aca="false">IF($A4030="","",EDATE(INDEX(CARTAO_COMPRAS!$J:$J,INT((ROW()-2)/20)+2),MOD(ROW()-2,20)))</f>
        <v/>
      </c>
      <c r="I4030" s="4" t="str">
        <f aca="false">IF($H4030="","",$H4030-WEEKDAY($H4030,2)+1)</f>
        <v/>
      </c>
      <c r="J4030" s="4" t="str">
        <f aca="false">IF($I4030="","",$I4030+6)</f>
        <v/>
      </c>
      <c r="K4030" s="6" t="str">
        <f aca="false">IF($H4030="","",DATE(YEAR($H4030),MONTH($H4030),1))</f>
        <v/>
      </c>
      <c r="L4030" s="0" t="str">
        <f aca="false">IF($A4030="","",INDEX(CARTAO_COMPRAS!$K:$K,INT((ROW()-2)/20)+2))</f>
        <v/>
      </c>
      <c r="M4030" s="0" t="str">
        <f aca="false">IF($A4030="","","Compra no cartão")</f>
        <v/>
      </c>
    </row>
    <row r="4031" customFormat="false" ht="13.5" hidden="false" customHeight="false" outlineLevel="0" collapsed="false">
      <c r="A4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1" s="0" t="str">
        <f aca="false">IF($A4031="","",INDEX(CARTAO_COMPRAS!$C:$C,INT((ROW()-2)/20)+2))</f>
        <v/>
      </c>
      <c r="C4031" s="0" t="str">
        <f aca="false">IF($A4031="","",INDEX(CARTAO_COMPRAS!$D:$D,INT((ROW()-2)/20)+2))</f>
        <v/>
      </c>
      <c r="D4031" s="0" t="str">
        <f aca="false">IF($A4031="","",INDEX(CARTAO_COMPRAS!$E:$E,INT((ROW()-2)/20)+2))</f>
        <v/>
      </c>
      <c r="E4031" s="0" t="str">
        <f aca="false">IF($A4031="","",INDEX(CARTAO_COMPRAS!$H:$H,INT((ROW()-2)/20)+2)+MOD(ROW()-2,20))</f>
        <v/>
      </c>
      <c r="F4031" s="0" t="str">
        <f aca="false">IF($A4031="","",INDEX(CARTAO_COMPRAS!$G:$G,INT((ROW()-2)/20)+2))</f>
        <v/>
      </c>
      <c r="G4031" s="5" t="str">
        <f aca="false">IF($A4031="","",INDEX(CARTAO_COMPRAS!$I:$I,INT((ROW()-2)/20)+2))</f>
        <v/>
      </c>
      <c r="H4031" s="4" t="str">
        <f aca="false">IF($A4031="","",EDATE(INDEX(CARTAO_COMPRAS!$J:$J,INT((ROW()-2)/20)+2),MOD(ROW()-2,20)))</f>
        <v/>
      </c>
      <c r="I4031" s="4" t="str">
        <f aca="false">IF($H4031="","",$H4031-WEEKDAY($H4031,2)+1)</f>
        <v/>
      </c>
      <c r="J4031" s="4" t="str">
        <f aca="false">IF($I4031="","",$I4031+6)</f>
        <v/>
      </c>
      <c r="K4031" s="6" t="str">
        <f aca="false">IF($H4031="","",DATE(YEAR($H4031),MONTH($H4031),1))</f>
        <v/>
      </c>
      <c r="L4031" s="0" t="str">
        <f aca="false">IF($A4031="","",INDEX(CARTAO_COMPRAS!$K:$K,INT((ROW()-2)/20)+2))</f>
        <v/>
      </c>
      <c r="M4031" s="0" t="str">
        <f aca="false">IF($A4031="","","Compra no cartão")</f>
        <v/>
      </c>
    </row>
    <row r="4032" customFormat="false" ht="13.5" hidden="false" customHeight="false" outlineLevel="0" collapsed="false">
      <c r="A4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2" s="0" t="str">
        <f aca="false">IF($A4032="","",INDEX(CARTAO_COMPRAS!$C:$C,INT((ROW()-2)/20)+2))</f>
        <v/>
      </c>
      <c r="C4032" s="0" t="str">
        <f aca="false">IF($A4032="","",INDEX(CARTAO_COMPRAS!$D:$D,INT((ROW()-2)/20)+2))</f>
        <v/>
      </c>
      <c r="D4032" s="0" t="str">
        <f aca="false">IF($A4032="","",INDEX(CARTAO_COMPRAS!$E:$E,INT((ROW()-2)/20)+2))</f>
        <v/>
      </c>
      <c r="E4032" s="0" t="str">
        <f aca="false">IF($A4032="","",INDEX(CARTAO_COMPRAS!$H:$H,INT((ROW()-2)/20)+2)+MOD(ROW()-2,20))</f>
        <v/>
      </c>
      <c r="F4032" s="0" t="str">
        <f aca="false">IF($A4032="","",INDEX(CARTAO_COMPRAS!$G:$G,INT((ROW()-2)/20)+2))</f>
        <v/>
      </c>
      <c r="G4032" s="5" t="str">
        <f aca="false">IF($A4032="","",INDEX(CARTAO_COMPRAS!$I:$I,INT((ROW()-2)/20)+2))</f>
        <v/>
      </c>
      <c r="H4032" s="4" t="str">
        <f aca="false">IF($A4032="","",EDATE(INDEX(CARTAO_COMPRAS!$J:$J,INT((ROW()-2)/20)+2),MOD(ROW()-2,20)))</f>
        <v/>
      </c>
      <c r="I4032" s="4" t="str">
        <f aca="false">IF($H4032="","",$H4032-WEEKDAY($H4032,2)+1)</f>
        <v/>
      </c>
      <c r="J4032" s="4" t="str">
        <f aca="false">IF($I4032="","",$I4032+6)</f>
        <v/>
      </c>
      <c r="K4032" s="6" t="str">
        <f aca="false">IF($H4032="","",DATE(YEAR($H4032),MONTH($H4032),1))</f>
        <v/>
      </c>
      <c r="L4032" s="0" t="str">
        <f aca="false">IF($A4032="","",INDEX(CARTAO_COMPRAS!$K:$K,INT((ROW()-2)/20)+2))</f>
        <v/>
      </c>
      <c r="M4032" s="0" t="str">
        <f aca="false">IF($A4032="","","Compra no cartão")</f>
        <v/>
      </c>
    </row>
    <row r="4033" customFormat="false" ht="13.5" hidden="false" customHeight="false" outlineLevel="0" collapsed="false">
      <c r="A4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3" s="0" t="str">
        <f aca="false">IF($A4033="","",INDEX(CARTAO_COMPRAS!$C:$C,INT((ROW()-2)/20)+2))</f>
        <v/>
      </c>
      <c r="C4033" s="0" t="str">
        <f aca="false">IF($A4033="","",INDEX(CARTAO_COMPRAS!$D:$D,INT((ROW()-2)/20)+2))</f>
        <v/>
      </c>
      <c r="D4033" s="0" t="str">
        <f aca="false">IF($A4033="","",INDEX(CARTAO_COMPRAS!$E:$E,INT((ROW()-2)/20)+2))</f>
        <v/>
      </c>
      <c r="E4033" s="0" t="str">
        <f aca="false">IF($A4033="","",INDEX(CARTAO_COMPRAS!$H:$H,INT((ROW()-2)/20)+2)+MOD(ROW()-2,20))</f>
        <v/>
      </c>
      <c r="F4033" s="0" t="str">
        <f aca="false">IF($A4033="","",INDEX(CARTAO_COMPRAS!$G:$G,INT((ROW()-2)/20)+2))</f>
        <v/>
      </c>
      <c r="G4033" s="5" t="str">
        <f aca="false">IF($A4033="","",INDEX(CARTAO_COMPRAS!$I:$I,INT((ROW()-2)/20)+2))</f>
        <v/>
      </c>
      <c r="H4033" s="4" t="str">
        <f aca="false">IF($A4033="","",EDATE(INDEX(CARTAO_COMPRAS!$J:$J,INT((ROW()-2)/20)+2),MOD(ROW()-2,20)))</f>
        <v/>
      </c>
      <c r="I4033" s="4" t="str">
        <f aca="false">IF($H4033="","",$H4033-WEEKDAY($H4033,2)+1)</f>
        <v/>
      </c>
      <c r="J4033" s="4" t="str">
        <f aca="false">IF($I4033="","",$I4033+6)</f>
        <v/>
      </c>
      <c r="K4033" s="6" t="str">
        <f aca="false">IF($H4033="","",DATE(YEAR($H4033),MONTH($H4033),1))</f>
        <v/>
      </c>
      <c r="L4033" s="0" t="str">
        <f aca="false">IF($A4033="","",INDEX(CARTAO_COMPRAS!$K:$K,INT((ROW()-2)/20)+2))</f>
        <v/>
      </c>
      <c r="M4033" s="0" t="str">
        <f aca="false">IF($A4033="","","Compra no cartão")</f>
        <v/>
      </c>
    </row>
    <row r="4034" customFormat="false" ht="13.5" hidden="false" customHeight="false" outlineLevel="0" collapsed="false">
      <c r="A4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4" s="0" t="str">
        <f aca="false">IF($A4034="","",INDEX(CARTAO_COMPRAS!$C:$C,INT((ROW()-2)/20)+2))</f>
        <v/>
      </c>
      <c r="C4034" s="0" t="str">
        <f aca="false">IF($A4034="","",INDEX(CARTAO_COMPRAS!$D:$D,INT((ROW()-2)/20)+2))</f>
        <v/>
      </c>
      <c r="D4034" s="0" t="str">
        <f aca="false">IF($A4034="","",INDEX(CARTAO_COMPRAS!$E:$E,INT((ROW()-2)/20)+2))</f>
        <v/>
      </c>
      <c r="E4034" s="0" t="str">
        <f aca="false">IF($A4034="","",INDEX(CARTAO_COMPRAS!$H:$H,INT((ROW()-2)/20)+2)+MOD(ROW()-2,20))</f>
        <v/>
      </c>
      <c r="F4034" s="0" t="str">
        <f aca="false">IF($A4034="","",INDEX(CARTAO_COMPRAS!$G:$G,INT((ROW()-2)/20)+2))</f>
        <v/>
      </c>
      <c r="G4034" s="5" t="str">
        <f aca="false">IF($A4034="","",INDEX(CARTAO_COMPRAS!$I:$I,INT((ROW()-2)/20)+2))</f>
        <v/>
      </c>
      <c r="H4034" s="4" t="str">
        <f aca="false">IF($A4034="","",EDATE(INDEX(CARTAO_COMPRAS!$J:$J,INT((ROW()-2)/20)+2),MOD(ROW()-2,20)))</f>
        <v/>
      </c>
      <c r="I4034" s="4" t="str">
        <f aca="false">IF($H4034="","",$H4034-WEEKDAY($H4034,2)+1)</f>
        <v/>
      </c>
      <c r="J4034" s="4" t="str">
        <f aca="false">IF($I4034="","",$I4034+6)</f>
        <v/>
      </c>
      <c r="K4034" s="6" t="str">
        <f aca="false">IF($H4034="","",DATE(YEAR($H4034),MONTH($H4034),1))</f>
        <v/>
      </c>
      <c r="L4034" s="0" t="str">
        <f aca="false">IF($A4034="","",INDEX(CARTAO_COMPRAS!$K:$K,INT((ROW()-2)/20)+2))</f>
        <v/>
      </c>
      <c r="M4034" s="0" t="str">
        <f aca="false">IF($A4034="","","Compra no cartão")</f>
        <v/>
      </c>
    </row>
    <row r="4035" customFormat="false" ht="13.5" hidden="false" customHeight="false" outlineLevel="0" collapsed="false">
      <c r="A4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5" s="0" t="str">
        <f aca="false">IF($A4035="","",INDEX(CARTAO_COMPRAS!$C:$C,INT((ROW()-2)/20)+2))</f>
        <v/>
      </c>
      <c r="C4035" s="0" t="str">
        <f aca="false">IF($A4035="","",INDEX(CARTAO_COMPRAS!$D:$D,INT((ROW()-2)/20)+2))</f>
        <v/>
      </c>
      <c r="D4035" s="0" t="str">
        <f aca="false">IF($A4035="","",INDEX(CARTAO_COMPRAS!$E:$E,INT((ROW()-2)/20)+2))</f>
        <v/>
      </c>
      <c r="E4035" s="0" t="str">
        <f aca="false">IF($A4035="","",INDEX(CARTAO_COMPRAS!$H:$H,INT((ROW()-2)/20)+2)+MOD(ROW()-2,20))</f>
        <v/>
      </c>
      <c r="F4035" s="0" t="str">
        <f aca="false">IF($A4035="","",INDEX(CARTAO_COMPRAS!$G:$G,INT((ROW()-2)/20)+2))</f>
        <v/>
      </c>
      <c r="G4035" s="5" t="str">
        <f aca="false">IF($A4035="","",INDEX(CARTAO_COMPRAS!$I:$I,INT((ROW()-2)/20)+2))</f>
        <v/>
      </c>
      <c r="H4035" s="4" t="str">
        <f aca="false">IF($A4035="","",EDATE(INDEX(CARTAO_COMPRAS!$J:$J,INT((ROW()-2)/20)+2),MOD(ROW()-2,20)))</f>
        <v/>
      </c>
      <c r="I4035" s="4" t="str">
        <f aca="false">IF($H4035="","",$H4035-WEEKDAY($H4035,2)+1)</f>
        <v/>
      </c>
      <c r="J4035" s="4" t="str">
        <f aca="false">IF($I4035="","",$I4035+6)</f>
        <v/>
      </c>
      <c r="K4035" s="6" t="str">
        <f aca="false">IF($H4035="","",DATE(YEAR($H4035),MONTH($H4035),1))</f>
        <v/>
      </c>
      <c r="L4035" s="0" t="str">
        <f aca="false">IF($A4035="","",INDEX(CARTAO_COMPRAS!$K:$K,INT((ROW()-2)/20)+2))</f>
        <v/>
      </c>
      <c r="M4035" s="0" t="str">
        <f aca="false">IF($A4035="","","Compra no cartão")</f>
        <v/>
      </c>
    </row>
    <row r="4036" customFormat="false" ht="13.5" hidden="false" customHeight="false" outlineLevel="0" collapsed="false">
      <c r="A4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6" s="0" t="str">
        <f aca="false">IF($A4036="","",INDEX(CARTAO_COMPRAS!$C:$C,INT((ROW()-2)/20)+2))</f>
        <v/>
      </c>
      <c r="C4036" s="0" t="str">
        <f aca="false">IF($A4036="","",INDEX(CARTAO_COMPRAS!$D:$D,INT((ROW()-2)/20)+2))</f>
        <v/>
      </c>
      <c r="D4036" s="0" t="str">
        <f aca="false">IF($A4036="","",INDEX(CARTAO_COMPRAS!$E:$E,INT((ROW()-2)/20)+2))</f>
        <v/>
      </c>
      <c r="E4036" s="0" t="str">
        <f aca="false">IF($A4036="","",INDEX(CARTAO_COMPRAS!$H:$H,INT((ROW()-2)/20)+2)+MOD(ROW()-2,20))</f>
        <v/>
      </c>
      <c r="F4036" s="0" t="str">
        <f aca="false">IF($A4036="","",INDEX(CARTAO_COMPRAS!$G:$G,INT((ROW()-2)/20)+2))</f>
        <v/>
      </c>
      <c r="G4036" s="5" t="str">
        <f aca="false">IF($A4036="","",INDEX(CARTAO_COMPRAS!$I:$I,INT((ROW()-2)/20)+2))</f>
        <v/>
      </c>
      <c r="H4036" s="4" t="str">
        <f aca="false">IF($A4036="","",EDATE(INDEX(CARTAO_COMPRAS!$J:$J,INT((ROW()-2)/20)+2),MOD(ROW()-2,20)))</f>
        <v/>
      </c>
      <c r="I4036" s="4" t="str">
        <f aca="false">IF($H4036="","",$H4036-WEEKDAY($H4036,2)+1)</f>
        <v/>
      </c>
      <c r="J4036" s="4" t="str">
        <f aca="false">IF($I4036="","",$I4036+6)</f>
        <v/>
      </c>
      <c r="K4036" s="6" t="str">
        <f aca="false">IF($H4036="","",DATE(YEAR($H4036),MONTH($H4036),1))</f>
        <v/>
      </c>
      <c r="L4036" s="0" t="str">
        <f aca="false">IF($A4036="","",INDEX(CARTAO_COMPRAS!$K:$K,INT((ROW()-2)/20)+2))</f>
        <v/>
      </c>
      <c r="M4036" s="0" t="str">
        <f aca="false">IF($A4036="","","Compra no cartão")</f>
        <v/>
      </c>
    </row>
    <row r="4037" customFormat="false" ht="13.5" hidden="false" customHeight="false" outlineLevel="0" collapsed="false">
      <c r="A4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7" s="0" t="str">
        <f aca="false">IF($A4037="","",INDEX(CARTAO_COMPRAS!$C:$C,INT((ROW()-2)/20)+2))</f>
        <v/>
      </c>
      <c r="C4037" s="0" t="str">
        <f aca="false">IF($A4037="","",INDEX(CARTAO_COMPRAS!$D:$D,INT((ROW()-2)/20)+2))</f>
        <v/>
      </c>
      <c r="D4037" s="0" t="str">
        <f aca="false">IF($A4037="","",INDEX(CARTAO_COMPRAS!$E:$E,INT((ROW()-2)/20)+2))</f>
        <v/>
      </c>
      <c r="E4037" s="0" t="str">
        <f aca="false">IF($A4037="","",INDEX(CARTAO_COMPRAS!$H:$H,INT((ROW()-2)/20)+2)+MOD(ROW()-2,20))</f>
        <v/>
      </c>
      <c r="F4037" s="0" t="str">
        <f aca="false">IF($A4037="","",INDEX(CARTAO_COMPRAS!$G:$G,INT((ROW()-2)/20)+2))</f>
        <v/>
      </c>
      <c r="G4037" s="5" t="str">
        <f aca="false">IF($A4037="","",INDEX(CARTAO_COMPRAS!$I:$I,INT((ROW()-2)/20)+2))</f>
        <v/>
      </c>
      <c r="H4037" s="4" t="str">
        <f aca="false">IF($A4037="","",EDATE(INDEX(CARTAO_COMPRAS!$J:$J,INT((ROW()-2)/20)+2),MOD(ROW()-2,20)))</f>
        <v/>
      </c>
      <c r="I4037" s="4" t="str">
        <f aca="false">IF($H4037="","",$H4037-WEEKDAY($H4037,2)+1)</f>
        <v/>
      </c>
      <c r="J4037" s="4" t="str">
        <f aca="false">IF($I4037="","",$I4037+6)</f>
        <v/>
      </c>
      <c r="K4037" s="6" t="str">
        <f aca="false">IF($H4037="","",DATE(YEAR($H4037),MONTH($H4037),1))</f>
        <v/>
      </c>
      <c r="L4037" s="0" t="str">
        <f aca="false">IF($A4037="","",INDEX(CARTAO_COMPRAS!$K:$K,INT((ROW()-2)/20)+2))</f>
        <v/>
      </c>
      <c r="M4037" s="0" t="str">
        <f aca="false">IF($A4037="","","Compra no cartão")</f>
        <v/>
      </c>
    </row>
    <row r="4038" customFormat="false" ht="13.5" hidden="false" customHeight="false" outlineLevel="0" collapsed="false">
      <c r="A4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8" s="0" t="str">
        <f aca="false">IF($A4038="","",INDEX(CARTAO_COMPRAS!$C:$C,INT((ROW()-2)/20)+2))</f>
        <v/>
      </c>
      <c r="C4038" s="0" t="str">
        <f aca="false">IF($A4038="","",INDEX(CARTAO_COMPRAS!$D:$D,INT((ROW()-2)/20)+2))</f>
        <v/>
      </c>
      <c r="D4038" s="0" t="str">
        <f aca="false">IF($A4038="","",INDEX(CARTAO_COMPRAS!$E:$E,INT((ROW()-2)/20)+2))</f>
        <v/>
      </c>
      <c r="E4038" s="0" t="str">
        <f aca="false">IF($A4038="","",INDEX(CARTAO_COMPRAS!$H:$H,INT((ROW()-2)/20)+2)+MOD(ROW()-2,20))</f>
        <v/>
      </c>
      <c r="F4038" s="0" t="str">
        <f aca="false">IF($A4038="","",INDEX(CARTAO_COMPRAS!$G:$G,INT((ROW()-2)/20)+2))</f>
        <v/>
      </c>
      <c r="G4038" s="5" t="str">
        <f aca="false">IF($A4038="","",INDEX(CARTAO_COMPRAS!$I:$I,INT((ROW()-2)/20)+2))</f>
        <v/>
      </c>
      <c r="H4038" s="4" t="str">
        <f aca="false">IF($A4038="","",EDATE(INDEX(CARTAO_COMPRAS!$J:$J,INT((ROW()-2)/20)+2),MOD(ROW()-2,20)))</f>
        <v/>
      </c>
      <c r="I4038" s="4" t="str">
        <f aca="false">IF($H4038="","",$H4038-WEEKDAY($H4038,2)+1)</f>
        <v/>
      </c>
      <c r="J4038" s="4" t="str">
        <f aca="false">IF($I4038="","",$I4038+6)</f>
        <v/>
      </c>
      <c r="K4038" s="6" t="str">
        <f aca="false">IF($H4038="","",DATE(YEAR($H4038),MONTH($H4038),1))</f>
        <v/>
      </c>
      <c r="L4038" s="0" t="str">
        <f aca="false">IF($A4038="","",INDEX(CARTAO_COMPRAS!$K:$K,INT((ROW()-2)/20)+2))</f>
        <v/>
      </c>
      <c r="M4038" s="0" t="str">
        <f aca="false">IF($A4038="","","Compra no cartão")</f>
        <v/>
      </c>
    </row>
    <row r="4039" customFormat="false" ht="13.5" hidden="false" customHeight="false" outlineLevel="0" collapsed="false">
      <c r="A4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39" s="0" t="str">
        <f aca="false">IF($A4039="","",INDEX(CARTAO_COMPRAS!$C:$C,INT((ROW()-2)/20)+2))</f>
        <v/>
      </c>
      <c r="C4039" s="0" t="str">
        <f aca="false">IF($A4039="","",INDEX(CARTAO_COMPRAS!$D:$D,INT((ROW()-2)/20)+2))</f>
        <v/>
      </c>
      <c r="D4039" s="0" t="str">
        <f aca="false">IF($A4039="","",INDEX(CARTAO_COMPRAS!$E:$E,INT((ROW()-2)/20)+2))</f>
        <v/>
      </c>
      <c r="E4039" s="0" t="str">
        <f aca="false">IF($A4039="","",INDEX(CARTAO_COMPRAS!$H:$H,INT((ROW()-2)/20)+2)+MOD(ROW()-2,20))</f>
        <v/>
      </c>
      <c r="F4039" s="0" t="str">
        <f aca="false">IF($A4039="","",INDEX(CARTAO_COMPRAS!$G:$G,INT((ROW()-2)/20)+2))</f>
        <v/>
      </c>
      <c r="G4039" s="5" t="str">
        <f aca="false">IF($A4039="","",INDEX(CARTAO_COMPRAS!$I:$I,INT((ROW()-2)/20)+2))</f>
        <v/>
      </c>
      <c r="H4039" s="4" t="str">
        <f aca="false">IF($A4039="","",EDATE(INDEX(CARTAO_COMPRAS!$J:$J,INT((ROW()-2)/20)+2),MOD(ROW()-2,20)))</f>
        <v/>
      </c>
      <c r="I4039" s="4" t="str">
        <f aca="false">IF($H4039="","",$H4039-WEEKDAY($H4039,2)+1)</f>
        <v/>
      </c>
      <c r="J4039" s="4" t="str">
        <f aca="false">IF($I4039="","",$I4039+6)</f>
        <v/>
      </c>
      <c r="K4039" s="6" t="str">
        <f aca="false">IF($H4039="","",DATE(YEAR($H4039),MONTH($H4039),1))</f>
        <v/>
      </c>
      <c r="L4039" s="0" t="str">
        <f aca="false">IF($A4039="","",INDEX(CARTAO_COMPRAS!$K:$K,INT((ROW()-2)/20)+2))</f>
        <v/>
      </c>
      <c r="M4039" s="0" t="str">
        <f aca="false">IF($A4039="","","Compra no cartão")</f>
        <v/>
      </c>
    </row>
    <row r="4040" customFormat="false" ht="13.5" hidden="false" customHeight="false" outlineLevel="0" collapsed="false">
      <c r="A4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0" s="0" t="str">
        <f aca="false">IF($A4040="","",INDEX(CARTAO_COMPRAS!$C:$C,INT((ROW()-2)/20)+2))</f>
        <v/>
      </c>
      <c r="C4040" s="0" t="str">
        <f aca="false">IF($A4040="","",INDEX(CARTAO_COMPRAS!$D:$D,INT((ROW()-2)/20)+2))</f>
        <v/>
      </c>
      <c r="D4040" s="0" t="str">
        <f aca="false">IF($A4040="","",INDEX(CARTAO_COMPRAS!$E:$E,INT((ROW()-2)/20)+2))</f>
        <v/>
      </c>
      <c r="E4040" s="0" t="str">
        <f aca="false">IF($A4040="","",INDEX(CARTAO_COMPRAS!$H:$H,INT((ROW()-2)/20)+2)+MOD(ROW()-2,20))</f>
        <v/>
      </c>
      <c r="F4040" s="0" t="str">
        <f aca="false">IF($A4040="","",INDEX(CARTAO_COMPRAS!$G:$G,INT((ROW()-2)/20)+2))</f>
        <v/>
      </c>
      <c r="G4040" s="5" t="str">
        <f aca="false">IF($A4040="","",INDEX(CARTAO_COMPRAS!$I:$I,INT((ROW()-2)/20)+2))</f>
        <v/>
      </c>
      <c r="H4040" s="4" t="str">
        <f aca="false">IF($A4040="","",EDATE(INDEX(CARTAO_COMPRAS!$J:$J,INT((ROW()-2)/20)+2),MOD(ROW()-2,20)))</f>
        <v/>
      </c>
      <c r="I4040" s="4" t="str">
        <f aca="false">IF($H4040="","",$H4040-WEEKDAY($H4040,2)+1)</f>
        <v/>
      </c>
      <c r="J4040" s="4" t="str">
        <f aca="false">IF($I4040="","",$I4040+6)</f>
        <v/>
      </c>
      <c r="K4040" s="6" t="str">
        <f aca="false">IF($H4040="","",DATE(YEAR($H4040),MONTH($H4040),1))</f>
        <v/>
      </c>
      <c r="L4040" s="0" t="str">
        <f aca="false">IF($A4040="","",INDEX(CARTAO_COMPRAS!$K:$K,INT((ROW()-2)/20)+2))</f>
        <v/>
      </c>
      <c r="M4040" s="0" t="str">
        <f aca="false">IF($A4040="","","Compra no cartão")</f>
        <v/>
      </c>
    </row>
    <row r="4041" customFormat="false" ht="13.5" hidden="false" customHeight="false" outlineLevel="0" collapsed="false">
      <c r="A4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1" s="0" t="str">
        <f aca="false">IF($A4041="","",INDEX(CARTAO_COMPRAS!$C:$C,INT((ROW()-2)/20)+2))</f>
        <v/>
      </c>
      <c r="C4041" s="0" t="str">
        <f aca="false">IF($A4041="","",INDEX(CARTAO_COMPRAS!$D:$D,INT((ROW()-2)/20)+2))</f>
        <v/>
      </c>
      <c r="D4041" s="0" t="str">
        <f aca="false">IF($A4041="","",INDEX(CARTAO_COMPRAS!$E:$E,INT((ROW()-2)/20)+2))</f>
        <v/>
      </c>
      <c r="E4041" s="0" t="str">
        <f aca="false">IF($A4041="","",INDEX(CARTAO_COMPRAS!$H:$H,INT((ROW()-2)/20)+2)+MOD(ROW()-2,20))</f>
        <v/>
      </c>
      <c r="F4041" s="0" t="str">
        <f aca="false">IF($A4041="","",INDEX(CARTAO_COMPRAS!$G:$G,INT((ROW()-2)/20)+2))</f>
        <v/>
      </c>
      <c r="G4041" s="5" t="str">
        <f aca="false">IF($A4041="","",INDEX(CARTAO_COMPRAS!$I:$I,INT((ROW()-2)/20)+2))</f>
        <v/>
      </c>
      <c r="H4041" s="4" t="str">
        <f aca="false">IF($A4041="","",EDATE(INDEX(CARTAO_COMPRAS!$J:$J,INT((ROW()-2)/20)+2),MOD(ROW()-2,20)))</f>
        <v/>
      </c>
      <c r="I4041" s="4" t="str">
        <f aca="false">IF($H4041="","",$H4041-WEEKDAY($H4041,2)+1)</f>
        <v/>
      </c>
      <c r="J4041" s="4" t="str">
        <f aca="false">IF($I4041="","",$I4041+6)</f>
        <v/>
      </c>
      <c r="K4041" s="6" t="str">
        <f aca="false">IF($H4041="","",DATE(YEAR($H4041),MONTH($H4041),1))</f>
        <v/>
      </c>
      <c r="L4041" s="0" t="str">
        <f aca="false">IF($A4041="","",INDEX(CARTAO_COMPRAS!$K:$K,INT((ROW()-2)/20)+2))</f>
        <v/>
      </c>
      <c r="M4041" s="0" t="str">
        <f aca="false">IF($A4041="","","Compra no cartão")</f>
        <v/>
      </c>
    </row>
    <row r="4042" customFormat="false" ht="13.5" hidden="false" customHeight="false" outlineLevel="0" collapsed="false">
      <c r="A40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2" s="0" t="str">
        <f aca="false">IF($A4042="","",INDEX(CARTAO_COMPRAS!$C:$C,INT((ROW()-2)/20)+2))</f>
        <v/>
      </c>
      <c r="C4042" s="0" t="str">
        <f aca="false">IF($A4042="","",INDEX(CARTAO_COMPRAS!$D:$D,INT((ROW()-2)/20)+2))</f>
        <v/>
      </c>
      <c r="D4042" s="0" t="str">
        <f aca="false">IF($A4042="","",INDEX(CARTAO_COMPRAS!$E:$E,INT((ROW()-2)/20)+2))</f>
        <v/>
      </c>
      <c r="E4042" s="0" t="str">
        <f aca="false">IF($A4042="","",INDEX(CARTAO_COMPRAS!$H:$H,INT((ROW()-2)/20)+2)+MOD(ROW()-2,20))</f>
        <v/>
      </c>
      <c r="F4042" s="0" t="str">
        <f aca="false">IF($A4042="","",INDEX(CARTAO_COMPRAS!$G:$G,INT((ROW()-2)/20)+2))</f>
        <v/>
      </c>
      <c r="G4042" s="5" t="str">
        <f aca="false">IF($A4042="","",INDEX(CARTAO_COMPRAS!$I:$I,INT((ROW()-2)/20)+2))</f>
        <v/>
      </c>
      <c r="H4042" s="4" t="str">
        <f aca="false">IF($A4042="","",EDATE(INDEX(CARTAO_COMPRAS!$J:$J,INT((ROW()-2)/20)+2),MOD(ROW()-2,20)))</f>
        <v/>
      </c>
      <c r="I4042" s="4" t="str">
        <f aca="false">IF($H4042="","",$H4042-WEEKDAY($H4042,2)+1)</f>
        <v/>
      </c>
      <c r="J4042" s="4" t="str">
        <f aca="false">IF($I4042="","",$I4042+6)</f>
        <v/>
      </c>
      <c r="K4042" s="6" t="str">
        <f aca="false">IF($H4042="","",DATE(YEAR($H4042),MONTH($H4042),1))</f>
        <v/>
      </c>
      <c r="L4042" s="0" t="str">
        <f aca="false">IF($A4042="","",INDEX(CARTAO_COMPRAS!$K:$K,INT((ROW()-2)/20)+2))</f>
        <v/>
      </c>
      <c r="M4042" s="0" t="str">
        <f aca="false">IF($A4042="","","Compra no cartão")</f>
        <v/>
      </c>
    </row>
    <row r="4043" customFormat="false" ht="13.5" hidden="false" customHeight="false" outlineLevel="0" collapsed="false">
      <c r="A4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3" s="0" t="str">
        <f aca="false">IF($A4043="","",INDEX(CARTAO_COMPRAS!$C:$C,INT((ROW()-2)/20)+2))</f>
        <v/>
      </c>
      <c r="C4043" s="0" t="str">
        <f aca="false">IF($A4043="","",INDEX(CARTAO_COMPRAS!$D:$D,INT((ROW()-2)/20)+2))</f>
        <v/>
      </c>
      <c r="D4043" s="0" t="str">
        <f aca="false">IF($A4043="","",INDEX(CARTAO_COMPRAS!$E:$E,INT((ROW()-2)/20)+2))</f>
        <v/>
      </c>
      <c r="E4043" s="0" t="str">
        <f aca="false">IF($A4043="","",INDEX(CARTAO_COMPRAS!$H:$H,INT((ROW()-2)/20)+2)+MOD(ROW()-2,20))</f>
        <v/>
      </c>
      <c r="F4043" s="0" t="str">
        <f aca="false">IF($A4043="","",INDEX(CARTAO_COMPRAS!$G:$G,INT((ROW()-2)/20)+2))</f>
        <v/>
      </c>
      <c r="G4043" s="5" t="str">
        <f aca="false">IF($A4043="","",INDEX(CARTAO_COMPRAS!$I:$I,INT((ROW()-2)/20)+2))</f>
        <v/>
      </c>
      <c r="H4043" s="4" t="str">
        <f aca="false">IF($A4043="","",EDATE(INDEX(CARTAO_COMPRAS!$J:$J,INT((ROW()-2)/20)+2),MOD(ROW()-2,20)))</f>
        <v/>
      </c>
      <c r="I4043" s="4" t="str">
        <f aca="false">IF($H4043="","",$H4043-WEEKDAY($H4043,2)+1)</f>
        <v/>
      </c>
      <c r="J4043" s="4" t="str">
        <f aca="false">IF($I4043="","",$I4043+6)</f>
        <v/>
      </c>
      <c r="K4043" s="6" t="str">
        <f aca="false">IF($H4043="","",DATE(YEAR($H4043),MONTH($H4043),1))</f>
        <v/>
      </c>
      <c r="L4043" s="0" t="str">
        <f aca="false">IF($A4043="","",INDEX(CARTAO_COMPRAS!$K:$K,INT((ROW()-2)/20)+2))</f>
        <v/>
      </c>
      <c r="M4043" s="0" t="str">
        <f aca="false">IF($A4043="","","Compra no cartão")</f>
        <v/>
      </c>
    </row>
    <row r="4044" customFormat="false" ht="13.5" hidden="false" customHeight="false" outlineLevel="0" collapsed="false">
      <c r="A4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4" s="0" t="str">
        <f aca="false">IF($A4044="","",INDEX(CARTAO_COMPRAS!$C:$C,INT((ROW()-2)/20)+2))</f>
        <v/>
      </c>
      <c r="C4044" s="0" t="str">
        <f aca="false">IF($A4044="","",INDEX(CARTAO_COMPRAS!$D:$D,INT((ROW()-2)/20)+2))</f>
        <v/>
      </c>
      <c r="D4044" s="0" t="str">
        <f aca="false">IF($A4044="","",INDEX(CARTAO_COMPRAS!$E:$E,INT((ROW()-2)/20)+2))</f>
        <v/>
      </c>
      <c r="E4044" s="0" t="str">
        <f aca="false">IF($A4044="","",INDEX(CARTAO_COMPRAS!$H:$H,INT((ROW()-2)/20)+2)+MOD(ROW()-2,20))</f>
        <v/>
      </c>
      <c r="F4044" s="0" t="str">
        <f aca="false">IF($A4044="","",INDEX(CARTAO_COMPRAS!$G:$G,INT((ROW()-2)/20)+2))</f>
        <v/>
      </c>
      <c r="G4044" s="5" t="str">
        <f aca="false">IF($A4044="","",INDEX(CARTAO_COMPRAS!$I:$I,INT((ROW()-2)/20)+2))</f>
        <v/>
      </c>
      <c r="H4044" s="4" t="str">
        <f aca="false">IF($A4044="","",EDATE(INDEX(CARTAO_COMPRAS!$J:$J,INT((ROW()-2)/20)+2),MOD(ROW()-2,20)))</f>
        <v/>
      </c>
      <c r="I4044" s="4" t="str">
        <f aca="false">IF($H4044="","",$H4044-WEEKDAY($H4044,2)+1)</f>
        <v/>
      </c>
      <c r="J4044" s="4" t="str">
        <f aca="false">IF($I4044="","",$I4044+6)</f>
        <v/>
      </c>
      <c r="K4044" s="6" t="str">
        <f aca="false">IF($H4044="","",DATE(YEAR($H4044),MONTH($H4044),1))</f>
        <v/>
      </c>
      <c r="L4044" s="0" t="str">
        <f aca="false">IF($A4044="","",INDEX(CARTAO_COMPRAS!$K:$K,INT((ROW()-2)/20)+2))</f>
        <v/>
      </c>
      <c r="M4044" s="0" t="str">
        <f aca="false">IF($A4044="","","Compra no cartão")</f>
        <v/>
      </c>
    </row>
    <row r="4045" customFormat="false" ht="13.5" hidden="false" customHeight="false" outlineLevel="0" collapsed="false">
      <c r="A4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5" s="0" t="str">
        <f aca="false">IF($A4045="","",INDEX(CARTAO_COMPRAS!$C:$C,INT((ROW()-2)/20)+2))</f>
        <v/>
      </c>
      <c r="C4045" s="0" t="str">
        <f aca="false">IF($A4045="","",INDEX(CARTAO_COMPRAS!$D:$D,INT((ROW()-2)/20)+2))</f>
        <v/>
      </c>
      <c r="D4045" s="0" t="str">
        <f aca="false">IF($A4045="","",INDEX(CARTAO_COMPRAS!$E:$E,INT((ROW()-2)/20)+2))</f>
        <v/>
      </c>
      <c r="E4045" s="0" t="str">
        <f aca="false">IF($A4045="","",INDEX(CARTAO_COMPRAS!$H:$H,INT((ROW()-2)/20)+2)+MOD(ROW()-2,20))</f>
        <v/>
      </c>
      <c r="F4045" s="0" t="str">
        <f aca="false">IF($A4045="","",INDEX(CARTAO_COMPRAS!$G:$G,INT((ROW()-2)/20)+2))</f>
        <v/>
      </c>
      <c r="G4045" s="5" t="str">
        <f aca="false">IF($A4045="","",INDEX(CARTAO_COMPRAS!$I:$I,INT((ROW()-2)/20)+2))</f>
        <v/>
      </c>
      <c r="H4045" s="4" t="str">
        <f aca="false">IF($A4045="","",EDATE(INDEX(CARTAO_COMPRAS!$J:$J,INT((ROW()-2)/20)+2),MOD(ROW()-2,20)))</f>
        <v/>
      </c>
      <c r="I4045" s="4" t="str">
        <f aca="false">IF($H4045="","",$H4045-WEEKDAY($H4045,2)+1)</f>
        <v/>
      </c>
      <c r="J4045" s="4" t="str">
        <f aca="false">IF($I4045="","",$I4045+6)</f>
        <v/>
      </c>
      <c r="K4045" s="6" t="str">
        <f aca="false">IF($H4045="","",DATE(YEAR($H4045),MONTH($H4045),1))</f>
        <v/>
      </c>
      <c r="L4045" s="0" t="str">
        <f aca="false">IF($A4045="","",INDEX(CARTAO_COMPRAS!$K:$K,INT((ROW()-2)/20)+2))</f>
        <v/>
      </c>
      <c r="M4045" s="0" t="str">
        <f aca="false">IF($A4045="","","Compra no cartão")</f>
        <v/>
      </c>
    </row>
    <row r="4046" customFormat="false" ht="13.5" hidden="false" customHeight="false" outlineLevel="0" collapsed="false">
      <c r="A4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6" s="0" t="str">
        <f aca="false">IF($A4046="","",INDEX(CARTAO_COMPRAS!$C:$C,INT((ROW()-2)/20)+2))</f>
        <v/>
      </c>
      <c r="C4046" s="0" t="str">
        <f aca="false">IF($A4046="","",INDEX(CARTAO_COMPRAS!$D:$D,INT((ROW()-2)/20)+2))</f>
        <v/>
      </c>
      <c r="D4046" s="0" t="str">
        <f aca="false">IF($A4046="","",INDEX(CARTAO_COMPRAS!$E:$E,INT((ROW()-2)/20)+2))</f>
        <v/>
      </c>
      <c r="E4046" s="0" t="str">
        <f aca="false">IF($A4046="","",INDEX(CARTAO_COMPRAS!$H:$H,INT((ROW()-2)/20)+2)+MOD(ROW()-2,20))</f>
        <v/>
      </c>
      <c r="F4046" s="0" t="str">
        <f aca="false">IF($A4046="","",INDEX(CARTAO_COMPRAS!$G:$G,INT((ROW()-2)/20)+2))</f>
        <v/>
      </c>
      <c r="G4046" s="5" t="str">
        <f aca="false">IF($A4046="","",INDEX(CARTAO_COMPRAS!$I:$I,INT((ROW()-2)/20)+2))</f>
        <v/>
      </c>
      <c r="H4046" s="4" t="str">
        <f aca="false">IF($A4046="","",EDATE(INDEX(CARTAO_COMPRAS!$J:$J,INT((ROW()-2)/20)+2),MOD(ROW()-2,20)))</f>
        <v/>
      </c>
      <c r="I4046" s="4" t="str">
        <f aca="false">IF($H4046="","",$H4046-WEEKDAY($H4046,2)+1)</f>
        <v/>
      </c>
      <c r="J4046" s="4" t="str">
        <f aca="false">IF($I4046="","",$I4046+6)</f>
        <v/>
      </c>
      <c r="K4046" s="6" t="str">
        <f aca="false">IF($H4046="","",DATE(YEAR($H4046),MONTH($H4046),1))</f>
        <v/>
      </c>
      <c r="L4046" s="0" t="str">
        <f aca="false">IF($A4046="","",INDEX(CARTAO_COMPRAS!$K:$K,INT((ROW()-2)/20)+2))</f>
        <v/>
      </c>
      <c r="M4046" s="0" t="str">
        <f aca="false">IF($A4046="","","Compra no cartão")</f>
        <v/>
      </c>
    </row>
    <row r="4047" customFormat="false" ht="13.5" hidden="false" customHeight="false" outlineLevel="0" collapsed="false">
      <c r="A4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7" s="0" t="str">
        <f aca="false">IF($A4047="","",INDEX(CARTAO_COMPRAS!$C:$C,INT((ROW()-2)/20)+2))</f>
        <v/>
      </c>
      <c r="C4047" s="0" t="str">
        <f aca="false">IF($A4047="","",INDEX(CARTAO_COMPRAS!$D:$D,INT((ROW()-2)/20)+2))</f>
        <v/>
      </c>
      <c r="D4047" s="0" t="str">
        <f aca="false">IF($A4047="","",INDEX(CARTAO_COMPRAS!$E:$E,INT((ROW()-2)/20)+2))</f>
        <v/>
      </c>
      <c r="E4047" s="0" t="str">
        <f aca="false">IF($A4047="","",INDEX(CARTAO_COMPRAS!$H:$H,INT((ROW()-2)/20)+2)+MOD(ROW()-2,20))</f>
        <v/>
      </c>
      <c r="F4047" s="0" t="str">
        <f aca="false">IF($A4047="","",INDEX(CARTAO_COMPRAS!$G:$G,INT((ROW()-2)/20)+2))</f>
        <v/>
      </c>
      <c r="G4047" s="5" t="str">
        <f aca="false">IF($A4047="","",INDEX(CARTAO_COMPRAS!$I:$I,INT((ROW()-2)/20)+2))</f>
        <v/>
      </c>
      <c r="H4047" s="4" t="str">
        <f aca="false">IF($A4047="","",EDATE(INDEX(CARTAO_COMPRAS!$J:$J,INT((ROW()-2)/20)+2),MOD(ROW()-2,20)))</f>
        <v/>
      </c>
      <c r="I4047" s="4" t="str">
        <f aca="false">IF($H4047="","",$H4047-WEEKDAY($H4047,2)+1)</f>
        <v/>
      </c>
      <c r="J4047" s="4" t="str">
        <f aca="false">IF($I4047="","",$I4047+6)</f>
        <v/>
      </c>
      <c r="K4047" s="6" t="str">
        <f aca="false">IF($H4047="","",DATE(YEAR($H4047),MONTH($H4047),1))</f>
        <v/>
      </c>
      <c r="L4047" s="0" t="str">
        <f aca="false">IF($A4047="","",INDEX(CARTAO_COMPRAS!$K:$K,INT((ROW()-2)/20)+2))</f>
        <v/>
      </c>
      <c r="M4047" s="0" t="str">
        <f aca="false">IF($A4047="","","Compra no cartão")</f>
        <v/>
      </c>
    </row>
    <row r="4048" customFormat="false" ht="13.5" hidden="false" customHeight="false" outlineLevel="0" collapsed="false">
      <c r="A4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8" s="0" t="str">
        <f aca="false">IF($A4048="","",INDEX(CARTAO_COMPRAS!$C:$C,INT((ROW()-2)/20)+2))</f>
        <v/>
      </c>
      <c r="C4048" s="0" t="str">
        <f aca="false">IF($A4048="","",INDEX(CARTAO_COMPRAS!$D:$D,INT((ROW()-2)/20)+2))</f>
        <v/>
      </c>
      <c r="D4048" s="0" t="str">
        <f aca="false">IF($A4048="","",INDEX(CARTAO_COMPRAS!$E:$E,INT((ROW()-2)/20)+2))</f>
        <v/>
      </c>
      <c r="E4048" s="0" t="str">
        <f aca="false">IF($A4048="","",INDEX(CARTAO_COMPRAS!$H:$H,INT((ROW()-2)/20)+2)+MOD(ROW()-2,20))</f>
        <v/>
      </c>
      <c r="F4048" s="0" t="str">
        <f aca="false">IF($A4048="","",INDEX(CARTAO_COMPRAS!$G:$G,INT((ROW()-2)/20)+2))</f>
        <v/>
      </c>
      <c r="G4048" s="5" t="str">
        <f aca="false">IF($A4048="","",INDEX(CARTAO_COMPRAS!$I:$I,INT((ROW()-2)/20)+2))</f>
        <v/>
      </c>
      <c r="H4048" s="4" t="str">
        <f aca="false">IF($A4048="","",EDATE(INDEX(CARTAO_COMPRAS!$J:$J,INT((ROW()-2)/20)+2),MOD(ROW()-2,20)))</f>
        <v/>
      </c>
      <c r="I4048" s="4" t="str">
        <f aca="false">IF($H4048="","",$H4048-WEEKDAY($H4048,2)+1)</f>
        <v/>
      </c>
      <c r="J4048" s="4" t="str">
        <f aca="false">IF($I4048="","",$I4048+6)</f>
        <v/>
      </c>
      <c r="K4048" s="6" t="str">
        <f aca="false">IF($H4048="","",DATE(YEAR($H4048),MONTH($H4048),1))</f>
        <v/>
      </c>
      <c r="L4048" s="0" t="str">
        <f aca="false">IF($A4048="","",INDEX(CARTAO_COMPRAS!$K:$K,INT((ROW()-2)/20)+2))</f>
        <v/>
      </c>
      <c r="M4048" s="0" t="str">
        <f aca="false">IF($A4048="","","Compra no cartão")</f>
        <v/>
      </c>
    </row>
    <row r="4049" customFormat="false" ht="13.5" hidden="false" customHeight="false" outlineLevel="0" collapsed="false">
      <c r="A4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49" s="0" t="str">
        <f aca="false">IF($A4049="","",INDEX(CARTAO_COMPRAS!$C:$C,INT((ROW()-2)/20)+2))</f>
        <v/>
      </c>
      <c r="C4049" s="0" t="str">
        <f aca="false">IF($A4049="","",INDEX(CARTAO_COMPRAS!$D:$D,INT((ROW()-2)/20)+2))</f>
        <v/>
      </c>
      <c r="D4049" s="0" t="str">
        <f aca="false">IF($A4049="","",INDEX(CARTAO_COMPRAS!$E:$E,INT((ROW()-2)/20)+2))</f>
        <v/>
      </c>
      <c r="E4049" s="0" t="str">
        <f aca="false">IF($A4049="","",INDEX(CARTAO_COMPRAS!$H:$H,INT((ROW()-2)/20)+2)+MOD(ROW()-2,20))</f>
        <v/>
      </c>
      <c r="F4049" s="0" t="str">
        <f aca="false">IF($A4049="","",INDEX(CARTAO_COMPRAS!$G:$G,INT((ROW()-2)/20)+2))</f>
        <v/>
      </c>
      <c r="G4049" s="5" t="str">
        <f aca="false">IF($A4049="","",INDEX(CARTAO_COMPRAS!$I:$I,INT((ROW()-2)/20)+2))</f>
        <v/>
      </c>
      <c r="H4049" s="4" t="str">
        <f aca="false">IF($A4049="","",EDATE(INDEX(CARTAO_COMPRAS!$J:$J,INT((ROW()-2)/20)+2),MOD(ROW()-2,20)))</f>
        <v/>
      </c>
      <c r="I4049" s="4" t="str">
        <f aca="false">IF($H4049="","",$H4049-WEEKDAY($H4049,2)+1)</f>
        <v/>
      </c>
      <c r="J4049" s="4" t="str">
        <f aca="false">IF($I4049="","",$I4049+6)</f>
        <v/>
      </c>
      <c r="K4049" s="6" t="str">
        <f aca="false">IF($H4049="","",DATE(YEAR($H4049),MONTH($H4049),1))</f>
        <v/>
      </c>
      <c r="L4049" s="0" t="str">
        <f aca="false">IF($A4049="","",INDEX(CARTAO_COMPRAS!$K:$K,INT((ROW()-2)/20)+2))</f>
        <v/>
      </c>
      <c r="M4049" s="0" t="str">
        <f aca="false">IF($A4049="","","Compra no cartão")</f>
        <v/>
      </c>
    </row>
    <row r="4050" customFormat="false" ht="13.5" hidden="false" customHeight="false" outlineLevel="0" collapsed="false">
      <c r="A4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0" s="0" t="str">
        <f aca="false">IF($A4050="","",INDEX(CARTAO_COMPRAS!$C:$C,INT((ROW()-2)/20)+2))</f>
        <v/>
      </c>
      <c r="C4050" s="0" t="str">
        <f aca="false">IF($A4050="","",INDEX(CARTAO_COMPRAS!$D:$D,INT((ROW()-2)/20)+2))</f>
        <v/>
      </c>
      <c r="D4050" s="0" t="str">
        <f aca="false">IF($A4050="","",INDEX(CARTAO_COMPRAS!$E:$E,INT((ROW()-2)/20)+2))</f>
        <v/>
      </c>
      <c r="E4050" s="0" t="str">
        <f aca="false">IF($A4050="","",INDEX(CARTAO_COMPRAS!$H:$H,INT((ROW()-2)/20)+2)+MOD(ROW()-2,20))</f>
        <v/>
      </c>
      <c r="F4050" s="0" t="str">
        <f aca="false">IF($A4050="","",INDEX(CARTAO_COMPRAS!$G:$G,INT((ROW()-2)/20)+2))</f>
        <v/>
      </c>
      <c r="G4050" s="5" t="str">
        <f aca="false">IF($A4050="","",INDEX(CARTAO_COMPRAS!$I:$I,INT((ROW()-2)/20)+2))</f>
        <v/>
      </c>
      <c r="H4050" s="4" t="str">
        <f aca="false">IF($A4050="","",EDATE(INDEX(CARTAO_COMPRAS!$J:$J,INT((ROW()-2)/20)+2),MOD(ROW()-2,20)))</f>
        <v/>
      </c>
      <c r="I4050" s="4" t="str">
        <f aca="false">IF($H4050="","",$H4050-WEEKDAY($H4050,2)+1)</f>
        <v/>
      </c>
      <c r="J4050" s="4" t="str">
        <f aca="false">IF($I4050="","",$I4050+6)</f>
        <v/>
      </c>
      <c r="K4050" s="6" t="str">
        <f aca="false">IF($H4050="","",DATE(YEAR($H4050),MONTH($H4050),1))</f>
        <v/>
      </c>
      <c r="L4050" s="0" t="str">
        <f aca="false">IF($A4050="","",INDEX(CARTAO_COMPRAS!$K:$K,INT((ROW()-2)/20)+2))</f>
        <v/>
      </c>
      <c r="M4050" s="0" t="str">
        <f aca="false">IF($A4050="","","Compra no cartão")</f>
        <v/>
      </c>
    </row>
    <row r="4051" customFormat="false" ht="13.5" hidden="false" customHeight="false" outlineLevel="0" collapsed="false">
      <c r="A4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1" s="0" t="str">
        <f aca="false">IF($A4051="","",INDEX(CARTAO_COMPRAS!$C:$C,INT((ROW()-2)/20)+2))</f>
        <v/>
      </c>
      <c r="C4051" s="0" t="str">
        <f aca="false">IF($A4051="","",INDEX(CARTAO_COMPRAS!$D:$D,INT((ROW()-2)/20)+2))</f>
        <v/>
      </c>
      <c r="D4051" s="0" t="str">
        <f aca="false">IF($A4051="","",INDEX(CARTAO_COMPRAS!$E:$E,INT((ROW()-2)/20)+2))</f>
        <v/>
      </c>
      <c r="E4051" s="0" t="str">
        <f aca="false">IF($A4051="","",INDEX(CARTAO_COMPRAS!$H:$H,INT((ROW()-2)/20)+2)+MOD(ROW()-2,20))</f>
        <v/>
      </c>
      <c r="F4051" s="0" t="str">
        <f aca="false">IF($A4051="","",INDEX(CARTAO_COMPRAS!$G:$G,INT((ROW()-2)/20)+2))</f>
        <v/>
      </c>
      <c r="G4051" s="5" t="str">
        <f aca="false">IF($A4051="","",INDEX(CARTAO_COMPRAS!$I:$I,INT((ROW()-2)/20)+2))</f>
        <v/>
      </c>
      <c r="H4051" s="4" t="str">
        <f aca="false">IF($A4051="","",EDATE(INDEX(CARTAO_COMPRAS!$J:$J,INT((ROW()-2)/20)+2),MOD(ROW()-2,20)))</f>
        <v/>
      </c>
      <c r="I4051" s="4" t="str">
        <f aca="false">IF($H4051="","",$H4051-WEEKDAY($H4051,2)+1)</f>
        <v/>
      </c>
      <c r="J4051" s="4" t="str">
        <f aca="false">IF($I4051="","",$I4051+6)</f>
        <v/>
      </c>
      <c r="K4051" s="6" t="str">
        <f aca="false">IF($H4051="","",DATE(YEAR($H4051),MONTH($H4051),1))</f>
        <v/>
      </c>
      <c r="L4051" s="0" t="str">
        <f aca="false">IF($A4051="","",INDEX(CARTAO_COMPRAS!$K:$K,INT((ROW()-2)/20)+2))</f>
        <v/>
      </c>
      <c r="M4051" s="0" t="str">
        <f aca="false">IF($A4051="","","Compra no cartão")</f>
        <v/>
      </c>
    </row>
    <row r="4052" customFormat="false" ht="13.5" hidden="false" customHeight="false" outlineLevel="0" collapsed="false">
      <c r="A4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2" s="0" t="str">
        <f aca="false">IF($A4052="","",INDEX(CARTAO_COMPRAS!$C:$C,INT((ROW()-2)/20)+2))</f>
        <v/>
      </c>
      <c r="C4052" s="0" t="str">
        <f aca="false">IF($A4052="","",INDEX(CARTAO_COMPRAS!$D:$D,INT((ROW()-2)/20)+2))</f>
        <v/>
      </c>
      <c r="D4052" s="0" t="str">
        <f aca="false">IF($A4052="","",INDEX(CARTAO_COMPRAS!$E:$E,INT((ROW()-2)/20)+2))</f>
        <v/>
      </c>
      <c r="E4052" s="0" t="str">
        <f aca="false">IF($A4052="","",INDEX(CARTAO_COMPRAS!$H:$H,INT((ROW()-2)/20)+2)+MOD(ROW()-2,20))</f>
        <v/>
      </c>
      <c r="F4052" s="0" t="str">
        <f aca="false">IF($A4052="","",INDEX(CARTAO_COMPRAS!$G:$G,INT((ROW()-2)/20)+2))</f>
        <v/>
      </c>
      <c r="G4052" s="5" t="str">
        <f aca="false">IF($A4052="","",INDEX(CARTAO_COMPRAS!$I:$I,INT((ROW()-2)/20)+2))</f>
        <v/>
      </c>
      <c r="H4052" s="4" t="str">
        <f aca="false">IF($A4052="","",EDATE(INDEX(CARTAO_COMPRAS!$J:$J,INT((ROW()-2)/20)+2),MOD(ROW()-2,20)))</f>
        <v/>
      </c>
      <c r="I4052" s="4" t="str">
        <f aca="false">IF($H4052="","",$H4052-WEEKDAY($H4052,2)+1)</f>
        <v/>
      </c>
      <c r="J4052" s="4" t="str">
        <f aca="false">IF($I4052="","",$I4052+6)</f>
        <v/>
      </c>
      <c r="K4052" s="6" t="str">
        <f aca="false">IF($H4052="","",DATE(YEAR($H4052),MONTH($H4052),1))</f>
        <v/>
      </c>
      <c r="L4052" s="0" t="str">
        <f aca="false">IF($A4052="","",INDEX(CARTAO_COMPRAS!$K:$K,INT((ROW()-2)/20)+2))</f>
        <v/>
      </c>
      <c r="M4052" s="0" t="str">
        <f aca="false">IF($A4052="","","Compra no cartão")</f>
        <v/>
      </c>
    </row>
    <row r="4053" customFormat="false" ht="13.5" hidden="false" customHeight="false" outlineLevel="0" collapsed="false">
      <c r="A4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3" s="0" t="str">
        <f aca="false">IF($A4053="","",INDEX(CARTAO_COMPRAS!$C:$C,INT((ROW()-2)/20)+2))</f>
        <v/>
      </c>
      <c r="C4053" s="0" t="str">
        <f aca="false">IF($A4053="","",INDEX(CARTAO_COMPRAS!$D:$D,INT((ROW()-2)/20)+2))</f>
        <v/>
      </c>
      <c r="D4053" s="0" t="str">
        <f aca="false">IF($A4053="","",INDEX(CARTAO_COMPRAS!$E:$E,INT((ROW()-2)/20)+2))</f>
        <v/>
      </c>
      <c r="E4053" s="0" t="str">
        <f aca="false">IF($A4053="","",INDEX(CARTAO_COMPRAS!$H:$H,INT((ROW()-2)/20)+2)+MOD(ROW()-2,20))</f>
        <v/>
      </c>
      <c r="F4053" s="0" t="str">
        <f aca="false">IF($A4053="","",INDEX(CARTAO_COMPRAS!$G:$G,INT((ROW()-2)/20)+2))</f>
        <v/>
      </c>
      <c r="G4053" s="5" t="str">
        <f aca="false">IF($A4053="","",INDEX(CARTAO_COMPRAS!$I:$I,INT((ROW()-2)/20)+2))</f>
        <v/>
      </c>
      <c r="H4053" s="4" t="str">
        <f aca="false">IF($A4053="","",EDATE(INDEX(CARTAO_COMPRAS!$J:$J,INT((ROW()-2)/20)+2),MOD(ROW()-2,20)))</f>
        <v/>
      </c>
      <c r="I4053" s="4" t="str">
        <f aca="false">IF($H4053="","",$H4053-WEEKDAY($H4053,2)+1)</f>
        <v/>
      </c>
      <c r="J4053" s="4" t="str">
        <f aca="false">IF($I4053="","",$I4053+6)</f>
        <v/>
      </c>
      <c r="K4053" s="6" t="str">
        <f aca="false">IF($H4053="","",DATE(YEAR($H4053),MONTH($H4053),1))</f>
        <v/>
      </c>
      <c r="L4053" s="0" t="str">
        <f aca="false">IF($A4053="","",INDEX(CARTAO_COMPRAS!$K:$K,INT((ROW()-2)/20)+2))</f>
        <v/>
      </c>
      <c r="M4053" s="0" t="str">
        <f aca="false">IF($A4053="","","Compra no cartão")</f>
        <v/>
      </c>
    </row>
    <row r="4054" customFormat="false" ht="13.5" hidden="false" customHeight="false" outlineLevel="0" collapsed="false">
      <c r="A4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4" s="0" t="str">
        <f aca="false">IF($A4054="","",INDEX(CARTAO_COMPRAS!$C:$C,INT((ROW()-2)/20)+2))</f>
        <v/>
      </c>
      <c r="C4054" s="0" t="str">
        <f aca="false">IF($A4054="","",INDEX(CARTAO_COMPRAS!$D:$D,INT((ROW()-2)/20)+2))</f>
        <v/>
      </c>
      <c r="D4054" s="0" t="str">
        <f aca="false">IF($A4054="","",INDEX(CARTAO_COMPRAS!$E:$E,INT((ROW()-2)/20)+2))</f>
        <v/>
      </c>
      <c r="E4054" s="0" t="str">
        <f aca="false">IF($A4054="","",INDEX(CARTAO_COMPRAS!$H:$H,INT((ROW()-2)/20)+2)+MOD(ROW()-2,20))</f>
        <v/>
      </c>
      <c r="F4054" s="0" t="str">
        <f aca="false">IF($A4054="","",INDEX(CARTAO_COMPRAS!$G:$G,INT((ROW()-2)/20)+2))</f>
        <v/>
      </c>
      <c r="G4054" s="5" t="str">
        <f aca="false">IF($A4054="","",INDEX(CARTAO_COMPRAS!$I:$I,INT((ROW()-2)/20)+2))</f>
        <v/>
      </c>
      <c r="H4054" s="4" t="str">
        <f aca="false">IF($A4054="","",EDATE(INDEX(CARTAO_COMPRAS!$J:$J,INT((ROW()-2)/20)+2),MOD(ROW()-2,20)))</f>
        <v/>
      </c>
      <c r="I4054" s="4" t="str">
        <f aca="false">IF($H4054="","",$H4054-WEEKDAY($H4054,2)+1)</f>
        <v/>
      </c>
      <c r="J4054" s="4" t="str">
        <f aca="false">IF($I4054="","",$I4054+6)</f>
        <v/>
      </c>
      <c r="K4054" s="6" t="str">
        <f aca="false">IF($H4054="","",DATE(YEAR($H4054),MONTH($H4054),1))</f>
        <v/>
      </c>
      <c r="L4054" s="0" t="str">
        <f aca="false">IF($A4054="","",INDEX(CARTAO_COMPRAS!$K:$K,INT((ROW()-2)/20)+2))</f>
        <v/>
      </c>
      <c r="M4054" s="0" t="str">
        <f aca="false">IF($A4054="","","Compra no cartão")</f>
        <v/>
      </c>
    </row>
    <row r="4055" customFormat="false" ht="13.5" hidden="false" customHeight="false" outlineLevel="0" collapsed="false">
      <c r="A4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5" s="0" t="str">
        <f aca="false">IF($A4055="","",INDEX(CARTAO_COMPRAS!$C:$C,INT((ROW()-2)/20)+2))</f>
        <v/>
      </c>
      <c r="C4055" s="0" t="str">
        <f aca="false">IF($A4055="","",INDEX(CARTAO_COMPRAS!$D:$D,INT((ROW()-2)/20)+2))</f>
        <v/>
      </c>
      <c r="D4055" s="0" t="str">
        <f aca="false">IF($A4055="","",INDEX(CARTAO_COMPRAS!$E:$E,INT((ROW()-2)/20)+2))</f>
        <v/>
      </c>
      <c r="E4055" s="0" t="str">
        <f aca="false">IF($A4055="","",INDEX(CARTAO_COMPRAS!$H:$H,INT((ROW()-2)/20)+2)+MOD(ROW()-2,20))</f>
        <v/>
      </c>
      <c r="F4055" s="0" t="str">
        <f aca="false">IF($A4055="","",INDEX(CARTAO_COMPRAS!$G:$G,INT((ROW()-2)/20)+2))</f>
        <v/>
      </c>
      <c r="G4055" s="5" t="str">
        <f aca="false">IF($A4055="","",INDEX(CARTAO_COMPRAS!$I:$I,INT((ROW()-2)/20)+2))</f>
        <v/>
      </c>
      <c r="H4055" s="4" t="str">
        <f aca="false">IF($A4055="","",EDATE(INDEX(CARTAO_COMPRAS!$J:$J,INT((ROW()-2)/20)+2),MOD(ROW()-2,20)))</f>
        <v/>
      </c>
      <c r="I4055" s="4" t="str">
        <f aca="false">IF($H4055="","",$H4055-WEEKDAY($H4055,2)+1)</f>
        <v/>
      </c>
      <c r="J4055" s="4" t="str">
        <f aca="false">IF($I4055="","",$I4055+6)</f>
        <v/>
      </c>
      <c r="K4055" s="6" t="str">
        <f aca="false">IF($H4055="","",DATE(YEAR($H4055),MONTH($H4055),1))</f>
        <v/>
      </c>
      <c r="L4055" s="0" t="str">
        <f aca="false">IF($A4055="","",INDEX(CARTAO_COMPRAS!$K:$K,INT((ROW()-2)/20)+2))</f>
        <v/>
      </c>
      <c r="M4055" s="0" t="str">
        <f aca="false">IF($A4055="","","Compra no cartão")</f>
        <v/>
      </c>
    </row>
    <row r="4056" customFormat="false" ht="13.5" hidden="false" customHeight="false" outlineLevel="0" collapsed="false">
      <c r="A4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6" s="0" t="str">
        <f aca="false">IF($A4056="","",INDEX(CARTAO_COMPRAS!$C:$C,INT((ROW()-2)/20)+2))</f>
        <v/>
      </c>
      <c r="C4056" s="0" t="str">
        <f aca="false">IF($A4056="","",INDEX(CARTAO_COMPRAS!$D:$D,INT((ROW()-2)/20)+2))</f>
        <v/>
      </c>
      <c r="D4056" s="0" t="str">
        <f aca="false">IF($A4056="","",INDEX(CARTAO_COMPRAS!$E:$E,INT((ROW()-2)/20)+2))</f>
        <v/>
      </c>
      <c r="E4056" s="0" t="str">
        <f aca="false">IF($A4056="","",INDEX(CARTAO_COMPRAS!$H:$H,INT((ROW()-2)/20)+2)+MOD(ROW()-2,20))</f>
        <v/>
      </c>
      <c r="F4056" s="0" t="str">
        <f aca="false">IF($A4056="","",INDEX(CARTAO_COMPRAS!$G:$G,INT((ROW()-2)/20)+2))</f>
        <v/>
      </c>
      <c r="G4056" s="5" t="str">
        <f aca="false">IF($A4056="","",INDEX(CARTAO_COMPRAS!$I:$I,INT((ROW()-2)/20)+2))</f>
        <v/>
      </c>
      <c r="H4056" s="4" t="str">
        <f aca="false">IF($A4056="","",EDATE(INDEX(CARTAO_COMPRAS!$J:$J,INT((ROW()-2)/20)+2),MOD(ROW()-2,20)))</f>
        <v/>
      </c>
      <c r="I4056" s="4" t="str">
        <f aca="false">IF($H4056="","",$H4056-WEEKDAY($H4056,2)+1)</f>
        <v/>
      </c>
      <c r="J4056" s="4" t="str">
        <f aca="false">IF($I4056="","",$I4056+6)</f>
        <v/>
      </c>
      <c r="K4056" s="6" t="str">
        <f aca="false">IF($H4056="","",DATE(YEAR($H4056),MONTH($H4056),1))</f>
        <v/>
      </c>
      <c r="L4056" s="0" t="str">
        <f aca="false">IF($A4056="","",INDEX(CARTAO_COMPRAS!$K:$K,INT((ROW()-2)/20)+2))</f>
        <v/>
      </c>
      <c r="M4056" s="0" t="str">
        <f aca="false">IF($A4056="","","Compra no cartão")</f>
        <v/>
      </c>
    </row>
    <row r="4057" customFormat="false" ht="13.5" hidden="false" customHeight="false" outlineLevel="0" collapsed="false">
      <c r="A4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7" s="0" t="str">
        <f aca="false">IF($A4057="","",INDEX(CARTAO_COMPRAS!$C:$C,INT((ROW()-2)/20)+2))</f>
        <v/>
      </c>
      <c r="C4057" s="0" t="str">
        <f aca="false">IF($A4057="","",INDEX(CARTAO_COMPRAS!$D:$D,INT((ROW()-2)/20)+2))</f>
        <v/>
      </c>
      <c r="D4057" s="0" t="str">
        <f aca="false">IF($A4057="","",INDEX(CARTAO_COMPRAS!$E:$E,INT((ROW()-2)/20)+2))</f>
        <v/>
      </c>
      <c r="E4057" s="0" t="str">
        <f aca="false">IF($A4057="","",INDEX(CARTAO_COMPRAS!$H:$H,INT((ROW()-2)/20)+2)+MOD(ROW()-2,20))</f>
        <v/>
      </c>
      <c r="F4057" s="0" t="str">
        <f aca="false">IF($A4057="","",INDEX(CARTAO_COMPRAS!$G:$G,INT((ROW()-2)/20)+2))</f>
        <v/>
      </c>
      <c r="G4057" s="5" t="str">
        <f aca="false">IF($A4057="","",INDEX(CARTAO_COMPRAS!$I:$I,INT((ROW()-2)/20)+2))</f>
        <v/>
      </c>
      <c r="H4057" s="4" t="str">
        <f aca="false">IF($A4057="","",EDATE(INDEX(CARTAO_COMPRAS!$J:$J,INT((ROW()-2)/20)+2),MOD(ROW()-2,20)))</f>
        <v/>
      </c>
      <c r="I4057" s="4" t="str">
        <f aca="false">IF($H4057="","",$H4057-WEEKDAY($H4057,2)+1)</f>
        <v/>
      </c>
      <c r="J4057" s="4" t="str">
        <f aca="false">IF($I4057="","",$I4057+6)</f>
        <v/>
      </c>
      <c r="K4057" s="6" t="str">
        <f aca="false">IF($H4057="","",DATE(YEAR($H4057),MONTH($H4057),1))</f>
        <v/>
      </c>
      <c r="L4057" s="0" t="str">
        <f aca="false">IF($A4057="","",INDEX(CARTAO_COMPRAS!$K:$K,INT((ROW()-2)/20)+2))</f>
        <v/>
      </c>
      <c r="M4057" s="0" t="str">
        <f aca="false">IF($A4057="","","Compra no cartão")</f>
        <v/>
      </c>
    </row>
    <row r="4058" customFormat="false" ht="13.5" hidden="false" customHeight="false" outlineLevel="0" collapsed="false">
      <c r="A4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8" s="0" t="str">
        <f aca="false">IF($A4058="","",INDEX(CARTAO_COMPRAS!$C:$C,INT((ROW()-2)/20)+2))</f>
        <v/>
      </c>
      <c r="C4058" s="0" t="str">
        <f aca="false">IF($A4058="","",INDEX(CARTAO_COMPRAS!$D:$D,INT((ROW()-2)/20)+2))</f>
        <v/>
      </c>
      <c r="D4058" s="0" t="str">
        <f aca="false">IF($A4058="","",INDEX(CARTAO_COMPRAS!$E:$E,INT((ROW()-2)/20)+2))</f>
        <v/>
      </c>
      <c r="E4058" s="0" t="str">
        <f aca="false">IF($A4058="","",INDEX(CARTAO_COMPRAS!$H:$H,INT((ROW()-2)/20)+2)+MOD(ROW()-2,20))</f>
        <v/>
      </c>
      <c r="F4058" s="0" t="str">
        <f aca="false">IF($A4058="","",INDEX(CARTAO_COMPRAS!$G:$G,INT((ROW()-2)/20)+2))</f>
        <v/>
      </c>
      <c r="G4058" s="5" t="str">
        <f aca="false">IF($A4058="","",INDEX(CARTAO_COMPRAS!$I:$I,INT((ROW()-2)/20)+2))</f>
        <v/>
      </c>
      <c r="H4058" s="4" t="str">
        <f aca="false">IF($A4058="","",EDATE(INDEX(CARTAO_COMPRAS!$J:$J,INT((ROW()-2)/20)+2),MOD(ROW()-2,20)))</f>
        <v/>
      </c>
      <c r="I4058" s="4" t="str">
        <f aca="false">IF($H4058="","",$H4058-WEEKDAY($H4058,2)+1)</f>
        <v/>
      </c>
      <c r="J4058" s="4" t="str">
        <f aca="false">IF($I4058="","",$I4058+6)</f>
        <v/>
      </c>
      <c r="K4058" s="6" t="str">
        <f aca="false">IF($H4058="","",DATE(YEAR($H4058),MONTH($H4058),1))</f>
        <v/>
      </c>
      <c r="L4058" s="0" t="str">
        <f aca="false">IF($A4058="","",INDEX(CARTAO_COMPRAS!$K:$K,INT((ROW()-2)/20)+2))</f>
        <v/>
      </c>
      <c r="M4058" s="0" t="str">
        <f aca="false">IF($A4058="","","Compra no cartão")</f>
        <v/>
      </c>
    </row>
    <row r="4059" customFormat="false" ht="13.5" hidden="false" customHeight="false" outlineLevel="0" collapsed="false">
      <c r="A4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59" s="0" t="str">
        <f aca="false">IF($A4059="","",INDEX(CARTAO_COMPRAS!$C:$C,INT((ROW()-2)/20)+2))</f>
        <v/>
      </c>
      <c r="C4059" s="0" t="str">
        <f aca="false">IF($A4059="","",INDEX(CARTAO_COMPRAS!$D:$D,INT((ROW()-2)/20)+2))</f>
        <v/>
      </c>
      <c r="D4059" s="0" t="str">
        <f aca="false">IF($A4059="","",INDEX(CARTAO_COMPRAS!$E:$E,INT((ROW()-2)/20)+2))</f>
        <v/>
      </c>
      <c r="E4059" s="0" t="str">
        <f aca="false">IF($A4059="","",INDEX(CARTAO_COMPRAS!$H:$H,INT((ROW()-2)/20)+2)+MOD(ROW()-2,20))</f>
        <v/>
      </c>
      <c r="F4059" s="0" t="str">
        <f aca="false">IF($A4059="","",INDEX(CARTAO_COMPRAS!$G:$G,INT((ROW()-2)/20)+2))</f>
        <v/>
      </c>
      <c r="G4059" s="5" t="str">
        <f aca="false">IF($A4059="","",INDEX(CARTAO_COMPRAS!$I:$I,INT((ROW()-2)/20)+2))</f>
        <v/>
      </c>
      <c r="H4059" s="4" t="str">
        <f aca="false">IF($A4059="","",EDATE(INDEX(CARTAO_COMPRAS!$J:$J,INT((ROW()-2)/20)+2),MOD(ROW()-2,20)))</f>
        <v/>
      </c>
      <c r="I4059" s="4" t="str">
        <f aca="false">IF($H4059="","",$H4059-WEEKDAY($H4059,2)+1)</f>
        <v/>
      </c>
      <c r="J4059" s="4" t="str">
        <f aca="false">IF($I4059="","",$I4059+6)</f>
        <v/>
      </c>
      <c r="K4059" s="6" t="str">
        <f aca="false">IF($H4059="","",DATE(YEAR($H4059),MONTH($H4059),1))</f>
        <v/>
      </c>
      <c r="L4059" s="0" t="str">
        <f aca="false">IF($A4059="","",INDEX(CARTAO_COMPRAS!$K:$K,INT((ROW()-2)/20)+2))</f>
        <v/>
      </c>
      <c r="M4059" s="0" t="str">
        <f aca="false">IF($A4059="","","Compra no cartão")</f>
        <v/>
      </c>
    </row>
    <row r="4060" customFormat="false" ht="13.5" hidden="false" customHeight="false" outlineLevel="0" collapsed="false">
      <c r="A4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0" s="0" t="str">
        <f aca="false">IF($A4060="","",INDEX(CARTAO_COMPRAS!$C:$C,INT((ROW()-2)/20)+2))</f>
        <v/>
      </c>
      <c r="C4060" s="0" t="str">
        <f aca="false">IF($A4060="","",INDEX(CARTAO_COMPRAS!$D:$D,INT((ROW()-2)/20)+2))</f>
        <v/>
      </c>
      <c r="D4060" s="0" t="str">
        <f aca="false">IF($A4060="","",INDEX(CARTAO_COMPRAS!$E:$E,INT((ROW()-2)/20)+2))</f>
        <v/>
      </c>
      <c r="E4060" s="0" t="str">
        <f aca="false">IF($A4060="","",INDEX(CARTAO_COMPRAS!$H:$H,INT((ROW()-2)/20)+2)+MOD(ROW()-2,20))</f>
        <v/>
      </c>
      <c r="F4060" s="0" t="str">
        <f aca="false">IF($A4060="","",INDEX(CARTAO_COMPRAS!$G:$G,INT((ROW()-2)/20)+2))</f>
        <v/>
      </c>
      <c r="G4060" s="5" t="str">
        <f aca="false">IF($A4060="","",INDEX(CARTAO_COMPRAS!$I:$I,INT((ROW()-2)/20)+2))</f>
        <v/>
      </c>
      <c r="H4060" s="4" t="str">
        <f aca="false">IF($A4060="","",EDATE(INDEX(CARTAO_COMPRAS!$J:$J,INT((ROW()-2)/20)+2),MOD(ROW()-2,20)))</f>
        <v/>
      </c>
      <c r="I4060" s="4" t="str">
        <f aca="false">IF($H4060="","",$H4060-WEEKDAY($H4060,2)+1)</f>
        <v/>
      </c>
      <c r="J4060" s="4" t="str">
        <f aca="false">IF($I4060="","",$I4060+6)</f>
        <v/>
      </c>
      <c r="K4060" s="6" t="str">
        <f aca="false">IF($H4060="","",DATE(YEAR($H4060),MONTH($H4060),1))</f>
        <v/>
      </c>
      <c r="L4060" s="0" t="str">
        <f aca="false">IF($A4060="","",INDEX(CARTAO_COMPRAS!$K:$K,INT((ROW()-2)/20)+2))</f>
        <v/>
      </c>
      <c r="M4060" s="0" t="str">
        <f aca="false">IF($A4060="","","Compra no cartão")</f>
        <v/>
      </c>
    </row>
    <row r="4061" customFormat="false" ht="13.5" hidden="false" customHeight="false" outlineLevel="0" collapsed="false">
      <c r="A4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1" s="0" t="str">
        <f aca="false">IF($A4061="","",INDEX(CARTAO_COMPRAS!$C:$C,INT((ROW()-2)/20)+2))</f>
        <v/>
      </c>
      <c r="C4061" s="0" t="str">
        <f aca="false">IF($A4061="","",INDEX(CARTAO_COMPRAS!$D:$D,INT((ROW()-2)/20)+2))</f>
        <v/>
      </c>
      <c r="D4061" s="0" t="str">
        <f aca="false">IF($A4061="","",INDEX(CARTAO_COMPRAS!$E:$E,INT((ROW()-2)/20)+2))</f>
        <v/>
      </c>
      <c r="E4061" s="0" t="str">
        <f aca="false">IF($A4061="","",INDEX(CARTAO_COMPRAS!$H:$H,INT((ROW()-2)/20)+2)+MOD(ROW()-2,20))</f>
        <v/>
      </c>
      <c r="F4061" s="0" t="str">
        <f aca="false">IF($A4061="","",INDEX(CARTAO_COMPRAS!$G:$G,INT((ROW()-2)/20)+2))</f>
        <v/>
      </c>
      <c r="G4061" s="5" t="str">
        <f aca="false">IF($A4061="","",INDEX(CARTAO_COMPRAS!$I:$I,INT((ROW()-2)/20)+2))</f>
        <v/>
      </c>
      <c r="H4061" s="4" t="str">
        <f aca="false">IF($A4061="","",EDATE(INDEX(CARTAO_COMPRAS!$J:$J,INT((ROW()-2)/20)+2),MOD(ROW()-2,20)))</f>
        <v/>
      </c>
      <c r="I4061" s="4" t="str">
        <f aca="false">IF($H4061="","",$H4061-WEEKDAY($H4061,2)+1)</f>
        <v/>
      </c>
      <c r="J4061" s="4" t="str">
        <f aca="false">IF($I4061="","",$I4061+6)</f>
        <v/>
      </c>
      <c r="K4061" s="6" t="str">
        <f aca="false">IF($H4061="","",DATE(YEAR($H4061),MONTH($H4061),1))</f>
        <v/>
      </c>
      <c r="L4061" s="0" t="str">
        <f aca="false">IF($A4061="","",INDEX(CARTAO_COMPRAS!$K:$K,INT((ROW()-2)/20)+2))</f>
        <v/>
      </c>
      <c r="M4061" s="0" t="str">
        <f aca="false">IF($A4061="","","Compra no cartão")</f>
        <v/>
      </c>
    </row>
    <row r="4062" customFormat="false" ht="13.5" hidden="false" customHeight="false" outlineLevel="0" collapsed="false">
      <c r="A40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2" s="0" t="str">
        <f aca="false">IF($A4062="","",INDEX(CARTAO_COMPRAS!$C:$C,INT((ROW()-2)/20)+2))</f>
        <v/>
      </c>
      <c r="C4062" s="0" t="str">
        <f aca="false">IF($A4062="","",INDEX(CARTAO_COMPRAS!$D:$D,INT((ROW()-2)/20)+2))</f>
        <v/>
      </c>
      <c r="D4062" s="0" t="str">
        <f aca="false">IF($A4062="","",INDEX(CARTAO_COMPRAS!$E:$E,INT((ROW()-2)/20)+2))</f>
        <v/>
      </c>
      <c r="E4062" s="0" t="str">
        <f aca="false">IF($A4062="","",INDEX(CARTAO_COMPRAS!$H:$H,INT((ROW()-2)/20)+2)+MOD(ROW()-2,20))</f>
        <v/>
      </c>
      <c r="F4062" s="0" t="str">
        <f aca="false">IF($A4062="","",INDEX(CARTAO_COMPRAS!$G:$G,INT((ROW()-2)/20)+2))</f>
        <v/>
      </c>
      <c r="G4062" s="5" t="str">
        <f aca="false">IF($A4062="","",INDEX(CARTAO_COMPRAS!$I:$I,INT((ROW()-2)/20)+2))</f>
        <v/>
      </c>
      <c r="H4062" s="4" t="str">
        <f aca="false">IF($A4062="","",EDATE(INDEX(CARTAO_COMPRAS!$J:$J,INT((ROW()-2)/20)+2),MOD(ROW()-2,20)))</f>
        <v/>
      </c>
      <c r="I4062" s="4" t="str">
        <f aca="false">IF($H4062="","",$H4062-WEEKDAY($H4062,2)+1)</f>
        <v/>
      </c>
      <c r="J4062" s="4" t="str">
        <f aca="false">IF($I4062="","",$I4062+6)</f>
        <v/>
      </c>
      <c r="K4062" s="6" t="str">
        <f aca="false">IF($H4062="","",DATE(YEAR($H4062),MONTH($H4062),1))</f>
        <v/>
      </c>
      <c r="L4062" s="0" t="str">
        <f aca="false">IF($A4062="","",INDEX(CARTAO_COMPRAS!$K:$K,INT((ROW()-2)/20)+2))</f>
        <v/>
      </c>
      <c r="M4062" s="0" t="str">
        <f aca="false">IF($A4062="","","Compra no cartão")</f>
        <v/>
      </c>
    </row>
    <row r="4063" customFormat="false" ht="13.5" hidden="false" customHeight="false" outlineLevel="0" collapsed="false">
      <c r="A4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3" s="0" t="str">
        <f aca="false">IF($A4063="","",INDEX(CARTAO_COMPRAS!$C:$C,INT((ROW()-2)/20)+2))</f>
        <v/>
      </c>
      <c r="C4063" s="0" t="str">
        <f aca="false">IF($A4063="","",INDEX(CARTAO_COMPRAS!$D:$D,INT((ROW()-2)/20)+2))</f>
        <v/>
      </c>
      <c r="D4063" s="0" t="str">
        <f aca="false">IF($A4063="","",INDEX(CARTAO_COMPRAS!$E:$E,INT((ROW()-2)/20)+2))</f>
        <v/>
      </c>
      <c r="E4063" s="0" t="str">
        <f aca="false">IF($A4063="","",INDEX(CARTAO_COMPRAS!$H:$H,INT((ROW()-2)/20)+2)+MOD(ROW()-2,20))</f>
        <v/>
      </c>
      <c r="F4063" s="0" t="str">
        <f aca="false">IF($A4063="","",INDEX(CARTAO_COMPRAS!$G:$G,INT((ROW()-2)/20)+2))</f>
        <v/>
      </c>
      <c r="G4063" s="5" t="str">
        <f aca="false">IF($A4063="","",INDEX(CARTAO_COMPRAS!$I:$I,INT((ROW()-2)/20)+2))</f>
        <v/>
      </c>
      <c r="H4063" s="4" t="str">
        <f aca="false">IF($A4063="","",EDATE(INDEX(CARTAO_COMPRAS!$J:$J,INT((ROW()-2)/20)+2),MOD(ROW()-2,20)))</f>
        <v/>
      </c>
      <c r="I4063" s="4" t="str">
        <f aca="false">IF($H4063="","",$H4063-WEEKDAY($H4063,2)+1)</f>
        <v/>
      </c>
      <c r="J4063" s="4" t="str">
        <f aca="false">IF($I4063="","",$I4063+6)</f>
        <v/>
      </c>
      <c r="K4063" s="6" t="str">
        <f aca="false">IF($H4063="","",DATE(YEAR($H4063),MONTH($H4063),1))</f>
        <v/>
      </c>
      <c r="L4063" s="0" t="str">
        <f aca="false">IF($A4063="","",INDEX(CARTAO_COMPRAS!$K:$K,INT((ROW()-2)/20)+2))</f>
        <v/>
      </c>
      <c r="M4063" s="0" t="str">
        <f aca="false">IF($A4063="","","Compra no cartão")</f>
        <v/>
      </c>
    </row>
    <row r="4064" customFormat="false" ht="13.5" hidden="false" customHeight="false" outlineLevel="0" collapsed="false">
      <c r="A4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4" s="0" t="str">
        <f aca="false">IF($A4064="","",INDEX(CARTAO_COMPRAS!$C:$C,INT((ROW()-2)/20)+2))</f>
        <v/>
      </c>
      <c r="C4064" s="0" t="str">
        <f aca="false">IF($A4064="","",INDEX(CARTAO_COMPRAS!$D:$D,INT((ROW()-2)/20)+2))</f>
        <v/>
      </c>
      <c r="D4064" s="0" t="str">
        <f aca="false">IF($A4064="","",INDEX(CARTAO_COMPRAS!$E:$E,INT((ROW()-2)/20)+2))</f>
        <v/>
      </c>
      <c r="E4064" s="0" t="str">
        <f aca="false">IF($A4064="","",INDEX(CARTAO_COMPRAS!$H:$H,INT((ROW()-2)/20)+2)+MOD(ROW()-2,20))</f>
        <v/>
      </c>
      <c r="F4064" s="0" t="str">
        <f aca="false">IF($A4064="","",INDEX(CARTAO_COMPRAS!$G:$G,INT((ROW()-2)/20)+2))</f>
        <v/>
      </c>
      <c r="G4064" s="5" t="str">
        <f aca="false">IF($A4064="","",INDEX(CARTAO_COMPRAS!$I:$I,INT((ROW()-2)/20)+2))</f>
        <v/>
      </c>
      <c r="H4064" s="4" t="str">
        <f aca="false">IF($A4064="","",EDATE(INDEX(CARTAO_COMPRAS!$J:$J,INT((ROW()-2)/20)+2),MOD(ROW()-2,20)))</f>
        <v/>
      </c>
      <c r="I4064" s="4" t="str">
        <f aca="false">IF($H4064="","",$H4064-WEEKDAY($H4064,2)+1)</f>
        <v/>
      </c>
      <c r="J4064" s="4" t="str">
        <f aca="false">IF($I4064="","",$I4064+6)</f>
        <v/>
      </c>
      <c r="K4064" s="6" t="str">
        <f aca="false">IF($H4064="","",DATE(YEAR($H4064),MONTH($H4064),1))</f>
        <v/>
      </c>
      <c r="L4064" s="0" t="str">
        <f aca="false">IF($A4064="","",INDEX(CARTAO_COMPRAS!$K:$K,INT((ROW()-2)/20)+2))</f>
        <v/>
      </c>
      <c r="M4064" s="0" t="str">
        <f aca="false">IF($A4064="","","Compra no cartão")</f>
        <v/>
      </c>
    </row>
    <row r="4065" customFormat="false" ht="13.5" hidden="false" customHeight="false" outlineLevel="0" collapsed="false">
      <c r="A4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5" s="0" t="str">
        <f aca="false">IF($A4065="","",INDEX(CARTAO_COMPRAS!$C:$C,INT((ROW()-2)/20)+2))</f>
        <v/>
      </c>
      <c r="C4065" s="0" t="str">
        <f aca="false">IF($A4065="","",INDEX(CARTAO_COMPRAS!$D:$D,INT((ROW()-2)/20)+2))</f>
        <v/>
      </c>
      <c r="D4065" s="0" t="str">
        <f aca="false">IF($A4065="","",INDEX(CARTAO_COMPRAS!$E:$E,INT((ROW()-2)/20)+2))</f>
        <v/>
      </c>
      <c r="E4065" s="0" t="str">
        <f aca="false">IF($A4065="","",INDEX(CARTAO_COMPRAS!$H:$H,INT((ROW()-2)/20)+2)+MOD(ROW()-2,20))</f>
        <v/>
      </c>
      <c r="F4065" s="0" t="str">
        <f aca="false">IF($A4065="","",INDEX(CARTAO_COMPRAS!$G:$G,INT((ROW()-2)/20)+2))</f>
        <v/>
      </c>
      <c r="G4065" s="5" t="str">
        <f aca="false">IF($A4065="","",INDEX(CARTAO_COMPRAS!$I:$I,INT((ROW()-2)/20)+2))</f>
        <v/>
      </c>
      <c r="H4065" s="4" t="str">
        <f aca="false">IF($A4065="","",EDATE(INDEX(CARTAO_COMPRAS!$J:$J,INT((ROW()-2)/20)+2),MOD(ROW()-2,20)))</f>
        <v/>
      </c>
      <c r="I4065" s="4" t="str">
        <f aca="false">IF($H4065="","",$H4065-WEEKDAY($H4065,2)+1)</f>
        <v/>
      </c>
      <c r="J4065" s="4" t="str">
        <f aca="false">IF($I4065="","",$I4065+6)</f>
        <v/>
      </c>
      <c r="K4065" s="6" t="str">
        <f aca="false">IF($H4065="","",DATE(YEAR($H4065),MONTH($H4065),1))</f>
        <v/>
      </c>
      <c r="L4065" s="0" t="str">
        <f aca="false">IF($A4065="","",INDEX(CARTAO_COMPRAS!$K:$K,INT((ROW()-2)/20)+2))</f>
        <v/>
      </c>
      <c r="M4065" s="0" t="str">
        <f aca="false">IF($A4065="","","Compra no cartão")</f>
        <v/>
      </c>
    </row>
    <row r="4066" customFormat="false" ht="13.5" hidden="false" customHeight="false" outlineLevel="0" collapsed="false">
      <c r="A4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6" s="0" t="str">
        <f aca="false">IF($A4066="","",INDEX(CARTAO_COMPRAS!$C:$C,INT((ROW()-2)/20)+2))</f>
        <v/>
      </c>
      <c r="C4066" s="0" t="str">
        <f aca="false">IF($A4066="","",INDEX(CARTAO_COMPRAS!$D:$D,INT((ROW()-2)/20)+2))</f>
        <v/>
      </c>
      <c r="D4066" s="0" t="str">
        <f aca="false">IF($A4066="","",INDEX(CARTAO_COMPRAS!$E:$E,INT((ROW()-2)/20)+2))</f>
        <v/>
      </c>
      <c r="E4066" s="0" t="str">
        <f aca="false">IF($A4066="","",INDEX(CARTAO_COMPRAS!$H:$H,INT((ROW()-2)/20)+2)+MOD(ROW()-2,20))</f>
        <v/>
      </c>
      <c r="F4066" s="0" t="str">
        <f aca="false">IF($A4066="","",INDEX(CARTAO_COMPRAS!$G:$G,INT((ROW()-2)/20)+2))</f>
        <v/>
      </c>
      <c r="G4066" s="5" t="str">
        <f aca="false">IF($A4066="","",INDEX(CARTAO_COMPRAS!$I:$I,INT((ROW()-2)/20)+2))</f>
        <v/>
      </c>
      <c r="H4066" s="4" t="str">
        <f aca="false">IF($A4066="","",EDATE(INDEX(CARTAO_COMPRAS!$J:$J,INT((ROW()-2)/20)+2),MOD(ROW()-2,20)))</f>
        <v/>
      </c>
      <c r="I4066" s="4" t="str">
        <f aca="false">IF($H4066="","",$H4066-WEEKDAY($H4066,2)+1)</f>
        <v/>
      </c>
      <c r="J4066" s="4" t="str">
        <f aca="false">IF($I4066="","",$I4066+6)</f>
        <v/>
      </c>
      <c r="K4066" s="6" t="str">
        <f aca="false">IF($H4066="","",DATE(YEAR($H4066),MONTH($H4066),1))</f>
        <v/>
      </c>
      <c r="L4066" s="0" t="str">
        <f aca="false">IF($A4066="","",INDEX(CARTAO_COMPRAS!$K:$K,INT((ROW()-2)/20)+2))</f>
        <v/>
      </c>
      <c r="M4066" s="0" t="str">
        <f aca="false">IF($A4066="","","Compra no cartão")</f>
        <v/>
      </c>
    </row>
    <row r="4067" customFormat="false" ht="13.5" hidden="false" customHeight="false" outlineLevel="0" collapsed="false">
      <c r="A4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7" s="0" t="str">
        <f aca="false">IF($A4067="","",INDEX(CARTAO_COMPRAS!$C:$C,INT((ROW()-2)/20)+2))</f>
        <v/>
      </c>
      <c r="C4067" s="0" t="str">
        <f aca="false">IF($A4067="","",INDEX(CARTAO_COMPRAS!$D:$D,INT((ROW()-2)/20)+2))</f>
        <v/>
      </c>
      <c r="D4067" s="0" t="str">
        <f aca="false">IF($A4067="","",INDEX(CARTAO_COMPRAS!$E:$E,INT((ROW()-2)/20)+2))</f>
        <v/>
      </c>
      <c r="E4067" s="0" t="str">
        <f aca="false">IF($A4067="","",INDEX(CARTAO_COMPRAS!$H:$H,INT((ROW()-2)/20)+2)+MOD(ROW()-2,20))</f>
        <v/>
      </c>
      <c r="F4067" s="0" t="str">
        <f aca="false">IF($A4067="","",INDEX(CARTAO_COMPRAS!$G:$G,INT((ROW()-2)/20)+2))</f>
        <v/>
      </c>
      <c r="G4067" s="5" t="str">
        <f aca="false">IF($A4067="","",INDEX(CARTAO_COMPRAS!$I:$I,INT((ROW()-2)/20)+2))</f>
        <v/>
      </c>
      <c r="H4067" s="4" t="str">
        <f aca="false">IF($A4067="","",EDATE(INDEX(CARTAO_COMPRAS!$J:$J,INT((ROW()-2)/20)+2),MOD(ROW()-2,20)))</f>
        <v/>
      </c>
      <c r="I4067" s="4" t="str">
        <f aca="false">IF($H4067="","",$H4067-WEEKDAY($H4067,2)+1)</f>
        <v/>
      </c>
      <c r="J4067" s="4" t="str">
        <f aca="false">IF($I4067="","",$I4067+6)</f>
        <v/>
      </c>
      <c r="K4067" s="6" t="str">
        <f aca="false">IF($H4067="","",DATE(YEAR($H4067),MONTH($H4067),1))</f>
        <v/>
      </c>
      <c r="L4067" s="0" t="str">
        <f aca="false">IF($A4067="","",INDEX(CARTAO_COMPRAS!$K:$K,INT((ROW()-2)/20)+2))</f>
        <v/>
      </c>
      <c r="M4067" s="0" t="str">
        <f aca="false">IF($A4067="","","Compra no cartão")</f>
        <v/>
      </c>
    </row>
    <row r="4068" customFormat="false" ht="13.5" hidden="false" customHeight="false" outlineLevel="0" collapsed="false">
      <c r="A4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8" s="0" t="str">
        <f aca="false">IF($A4068="","",INDEX(CARTAO_COMPRAS!$C:$C,INT((ROW()-2)/20)+2))</f>
        <v/>
      </c>
      <c r="C4068" s="0" t="str">
        <f aca="false">IF($A4068="","",INDEX(CARTAO_COMPRAS!$D:$D,INT((ROW()-2)/20)+2))</f>
        <v/>
      </c>
      <c r="D4068" s="0" t="str">
        <f aca="false">IF($A4068="","",INDEX(CARTAO_COMPRAS!$E:$E,INT((ROW()-2)/20)+2))</f>
        <v/>
      </c>
      <c r="E4068" s="0" t="str">
        <f aca="false">IF($A4068="","",INDEX(CARTAO_COMPRAS!$H:$H,INT((ROW()-2)/20)+2)+MOD(ROW()-2,20))</f>
        <v/>
      </c>
      <c r="F4068" s="0" t="str">
        <f aca="false">IF($A4068="","",INDEX(CARTAO_COMPRAS!$G:$G,INT((ROW()-2)/20)+2))</f>
        <v/>
      </c>
      <c r="G4068" s="5" t="str">
        <f aca="false">IF($A4068="","",INDEX(CARTAO_COMPRAS!$I:$I,INT((ROW()-2)/20)+2))</f>
        <v/>
      </c>
      <c r="H4068" s="4" t="str">
        <f aca="false">IF($A4068="","",EDATE(INDEX(CARTAO_COMPRAS!$J:$J,INT((ROW()-2)/20)+2),MOD(ROW()-2,20)))</f>
        <v/>
      </c>
      <c r="I4068" s="4" t="str">
        <f aca="false">IF($H4068="","",$H4068-WEEKDAY($H4068,2)+1)</f>
        <v/>
      </c>
      <c r="J4068" s="4" t="str">
        <f aca="false">IF($I4068="","",$I4068+6)</f>
        <v/>
      </c>
      <c r="K4068" s="6" t="str">
        <f aca="false">IF($H4068="","",DATE(YEAR($H4068),MONTH($H4068),1))</f>
        <v/>
      </c>
      <c r="L4068" s="0" t="str">
        <f aca="false">IF($A4068="","",INDEX(CARTAO_COMPRAS!$K:$K,INT((ROW()-2)/20)+2))</f>
        <v/>
      </c>
      <c r="M4068" s="0" t="str">
        <f aca="false">IF($A4068="","","Compra no cartão")</f>
        <v/>
      </c>
    </row>
    <row r="4069" customFormat="false" ht="13.5" hidden="false" customHeight="false" outlineLevel="0" collapsed="false">
      <c r="A4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69" s="0" t="str">
        <f aca="false">IF($A4069="","",INDEX(CARTAO_COMPRAS!$C:$C,INT((ROW()-2)/20)+2))</f>
        <v/>
      </c>
      <c r="C4069" s="0" t="str">
        <f aca="false">IF($A4069="","",INDEX(CARTAO_COMPRAS!$D:$D,INT((ROW()-2)/20)+2))</f>
        <v/>
      </c>
      <c r="D4069" s="0" t="str">
        <f aca="false">IF($A4069="","",INDEX(CARTAO_COMPRAS!$E:$E,INT((ROW()-2)/20)+2))</f>
        <v/>
      </c>
      <c r="E4069" s="0" t="str">
        <f aca="false">IF($A4069="","",INDEX(CARTAO_COMPRAS!$H:$H,INT((ROW()-2)/20)+2)+MOD(ROW()-2,20))</f>
        <v/>
      </c>
      <c r="F4069" s="0" t="str">
        <f aca="false">IF($A4069="","",INDEX(CARTAO_COMPRAS!$G:$G,INT((ROW()-2)/20)+2))</f>
        <v/>
      </c>
      <c r="G4069" s="5" t="str">
        <f aca="false">IF($A4069="","",INDEX(CARTAO_COMPRAS!$I:$I,INT((ROW()-2)/20)+2))</f>
        <v/>
      </c>
      <c r="H4069" s="4" t="str">
        <f aca="false">IF($A4069="","",EDATE(INDEX(CARTAO_COMPRAS!$J:$J,INT((ROW()-2)/20)+2),MOD(ROW()-2,20)))</f>
        <v/>
      </c>
      <c r="I4069" s="4" t="str">
        <f aca="false">IF($H4069="","",$H4069-WEEKDAY($H4069,2)+1)</f>
        <v/>
      </c>
      <c r="J4069" s="4" t="str">
        <f aca="false">IF($I4069="","",$I4069+6)</f>
        <v/>
      </c>
      <c r="K4069" s="6" t="str">
        <f aca="false">IF($H4069="","",DATE(YEAR($H4069),MONTH($H4069),1))</f>
        <v/>
      </c>
      <c r="L4069" s="0" t="str">
        <f aca="false">IF($A4069="","",INDEX(CARTAO_COMPRAS!$K:$K,INT((ROW()-2)/20)+2))</f>
        <v/>
      </c>
      <c r="M4069" s="0" t="str">
        <f aca="false">IF($A4069="","","Compra no cartão")</f>
        <v/>
      </c>
    </row>
    <row r="4070" customFormat="false" ht="13.5" hidden="false" customHeight="false" outlineLevel="0" collapsed="false">
      <c r="A4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0" s="0" t="str">
        <f aca="false">IF($A4070="","",INDEX(CARTAO_COMPRAS!$C:$C,INT((ROW()-2)/20)+2))</f>
        <v/>
      </c>
      <c r="C4070" s="0" t="str">
        <f aca="false">IF($A4070="","",INDEX(CARTAO_COMPRAS!$D:$D,INT((ROW()-2)/20)+2))</f>
        <v/>
      </c>
      <c r="D4070" s="0" t="str">
        <f aca="false">IF($A4070="","",INDEX(CARTAO_COMPRAS!$E:$E,INT((ROW()-2)/20)+2))</f>
        <v/>
      </c>
      <c r="E4070" s="0" t="str">
        <f aca="false">IF($A4070="","",INDEX(CARTAO_COMPRAS!$H:$H,INT((ROW()-2)/20)+2)+MOD(ROW()-2,20))</f>
        <v/>
      </c>
      <c r="F4070" s="0" t="str">
        <f aca="false">IF($A4070="","",INDEX(CARTAO_COMPRAS!$G:$G,INT((ROW()-2)/20)+2))</f>
        <v/>
      </c>
      <c r="G4070" s="5" t="str">
        <f aca="false">IF($A4070="","",INDEX(CARTAO_COMPRAS!$I:$I,INT((ROW()-2)/20)+2))</f>
        <v/>
      </c>
      <c r="H4070" s="4" t="str">
        <f aca="false">IF($A4070="","",EDATE(INDEX(CARTAO_COMPRAS!$J:$J,INT((ROW()-2)/20)+2),MOD(ROW()-2,20)))</f>
        <v/>
      </c>
      <c r="I4070" s="4" t="str">
        <f aca="false">IF($H4070="","",$H4070-WEEKDAY($H4070,2)+1)</f>
        <v/>
      </c>
      <c r="J4070" s="4" t="str">
        <f aca="false">IF($I4070="","",$I4070+6)</f>
        <v/>
      </c>
      <c r="K4070" s="6" t="str">
        <f aca="false">IF($H4070="","",DATE(YEAR($H4070),MONTH($H4070),1))</f>
        <v/>
      </c>
      <c r="L4070" s="0" t="str">
        <f aca="false">IF($A4070="","",INDEX(CARTAO_COMPRAS!$K:$K,INT((ROW()-2)/20)+2))</f>
        <v/>
      </c>
      <c r="M4070" s="0" t="str">
        <f aca="false">IF($A4070="","","Compra no cartão")</f>
        <v/>
      </c>
    </row>
    <row r="4071" customFormat="false" ht="13.5" hidden="false" customHeight="false" outlineLevel="0" collapsed="false">
      <c r="A4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1" s="0" t="str">
        <f aca="false">IF($A4071="","",INDEX(CARTAO_COMPRAS!$C:$C,INT((ROW()-2)/20)+2))</f>
        <v/>
      </c>
      <c r="C4071" s="0" t="str">
        <f aca="false">IF($A4071="","",INDEX(CARTAO_COMPRAS!$D:$D,INT((ROW()-2)/20)+2))</f>
        <v/>
      </c>
      <c r="D4071" s="0" t="str">
        <f aca="false">IF($A4071="","",INDEX(CARTAO_COMPRAS!$E:$E,INT((ROW()-2)/20)+2))</f>
        <v/>
      </c>
      <c r="E4071" s="0" t="str">
        <f aca="false">IF($A4071="","",INDEX(CARTAO_COMPRAS!$H:$H,INT((ROW()-2)/20)+2)+MOD(ROW()-2,20))</f>
        <v/>
      </c>
      <c r="F4071" s="0" t="str">
        <f aca="false">IF($A4071="","",INDEX(CARTAO_COMPRAS!$G:$G,INT((ROW()-2)/20)+2))</f>
        <v/>
      </c>
      <c r="G4071" s="5" t="str">
        <f aca="false">IF($A4071="","",INDEX(CARTAO_COMPRAS!$I:$I,INT((ROW()-2)/20)+2))</f>
        <v/>
      </c>
      <c r="H4071" s="4" t="str">
        <f aca="false">IF($A4071="","",EDATE(INDEX(CARTAO_COMPRAS!$J:$J,INT((ROW()-2)/20)+2),MOD(ROW()-2,20)))</f>
        <v/>
      </c>
      <c r="I4071" s="4" t="str">
        <f aca="false">IF($H4071="","",$H4071-WEEKDAY($H4071,2)+1)</f>
        <v/>
      </c>
      <c r="J4071" s="4" t="str">
        <f aca="false">IF($I4071="","",$I4071+6)</f>
        <v/>
      </c>
      <c r="K4071" s="6" t="str">
        <f aca="false">IF($H4071="","",DATE(YEAR($H4071),MONTH($H4071),1))</f>
        <v/>
      </c>
      <c r="L4071" s="0" t="str">
        <f aca="false">IF($A4071="","",INDEX(CARTAO_COMPRAS!$K:$K,INT((ROW()-2)/20)+2))</f>
        <v/>
      </c>
      <c r="M4071" s="0" t="str">
        <f aca="false">IF($A4071="","","Compra no cartão")</f>
        <v/>
      </c>
    </row>
    <row r="4072" customFormat="false" ht="13.5" hidden="false" customHeight="false" outlineLevel="0" collapsed="false">
      <c r="A4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2" s="0" t="str">
        <f aca="false">IF($A4072="","",INDEX(CARTAO_COMPRAS!$C:$C,INT((ROW()-2)/20)+2))</f>
        <v/>
      </c>
      <c r="C4072" s="0" t="str">
        <f aca="false">IF($A4072="","",INDEX(CARTAO_COMPRAS!$D:$D,INT((ROW()-2)/20)+2))</f>
        <v/>
      </c>
      <c r="D4072" s="0" t="str">
        <f aca="false">IF($A4072="","",INDEX(CARTAO_COMPRAS!$E:$E,INT((ROW()-2)/20)+2))</f>
        <v/>
      </c>
      <c r="E4072" s="0" t="str">
        <f aca="false">IF($A4072="","",INDEX(CARTAO_COMPRAS!$H:$H,INT((ROW()-2)/20)+2)+MOD(ROW()-2,20))</f>
        <v/>
      </c>
      <c r="F4072" s="0" t="str">
        <f aca="false">IF($A4072="","",INDEX(CARTAO_COMPRAS!$G:$G,INT((ROW()-2)/20)+2))</f>
        <v/>
      </c>
      <c r="G4072" s="5" t="str">
        <f aca="false">IF($A4072="","",INDEX(CARTAO_COMPRAS!$I:$I,INT((ROW()-2)/20)+2))</f>
        <v/>
      </c>
      <c r="H4072" s="4" t="str">
        <f aca="false">IF($A4072="","",EDATE(INDEX(CARTAO_COMPRAS!$J:$J,INT((ROW()-2)/20)+2),MOD(ROW()-2,20)))</f>
        <v/>
      </c>
      <c r="I4072" s="4" t="str">
        <f aca="false">IF($H4072="","",$H4072-WEEKDAY($H4072,2)+1)</f>
        <v/>
      </c>
      <c r="J4072" s="4" t="str">
        <f aca="false">IF($I4072="","",$I4072+6)</f>
        <v/>
      </c>
      <c r="K4072" s="6" t="str">
        <f aca="false">IF($H4072="","",DATE(YEAR($H4072),MONTH($H4072),1))</f>
        <v/>
      </c>
      <c r="L4072" s="0" t="str">
        <f aca="false">IF($A4072="","",INDEX(CARTAO_COMPRAS!$K:$K,INT((ROW()-2)/20)+2))</f>
        <v/>
      </c>
      <c r="M4072" s="0" t="str">
        <f aca="false">IF($A4072="","","Compra no cartão")</f>
        <v/>
      </c>
    </row>
    <row r="4073" customFormat="false" ht="13.5" hidden="false" customHeight="false" outlineLevel="0" collapsed="false">
      <c r="A4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3" s="0" t="str">
        <f aca="false">IF($A4073="","",INDEX(CARTAO_COMPRAS!$C:$C,INT((ROW()-2)/20)+2))</f>
        <v/>
      </c>
      <c r="C4073" s="0" t="str">
        <f aca="false">IF($A4073="","",INDEX(CARTAO_COMPRAS!$D:$D,INT((ROW()-2)/20)+2))</f>
        <v/>
      </c>
      <c r="D4073" s="0" t="str">
        <f aca="false">IF($A4073="","",INDEX(CARTAO_COMPRAS!$E:$E,INT((ROW()-2)/20)+2))</f>
        <v/>
      </c>
      <c r="E4073" s="0" t="str">
        <f aca="false">IF($A4073="","",INDEX(CARTAO_COMPRAS!$H:$H,INT((ROW()-2)/20)+2)+MOD(ROW()-2,20))</f>
        <v/>
      </c>
      <c r="F4073" s="0" t="str">
        <f aca="false">IF($A4073="","",INDEX(CARTAO_COMPRAS!$G:$G,INT((ROW()-2)/20)+2))</f>
        <v/>
      </c>
      <c r="G4073" s="5" t="str">
        <f aca="false">IF($A4073="","",INDEX(CARTAO_COMPRAS!$I:$I,INT((ROW()-2)/20)+2))</f>
        <v/>
      </c>
      <c r="H4073" s="4" t="str">
        <f aca="false">IF($A4073="","",EDATE(INDEX(CARTAO_COMPRAS!$J:$J,INT((ROW()-2)/20)+2),MOD(ROW()-2,20)))</f>
        <v/>
      </c>
      <c r="I4073" s="4" t="str">
        <f aca="false">IF($H4073="","",$H4073-WEEKDAY($H4073,2)+1)</f>
        <v/>
      </c>
      <c r="J4073" s="4" t="str">
        <f aca="false">IF($I4073="","",$I4073+6)</f>
        <v/>
      </c>
      <c r="K4073" s="6" t="str">
        <f aca="false">IF($H4073="","",DATE(YEAR($H4073),MONTH($H4073),1))</f>
        <v/>
      </c>
      <c r="L4073" s="0" t="str">
        <f aca="false">IF($A4073="","",INDEX(CARTAO_COMPRAS!$K:$K,INT((ROW()-2)/20)+2))</f>
        <v/>
      </c>
      <c r="M4073" s="0" t="str">
        <f aca="false">IF($A4073="","","Compra no cartão")</f>
        <v/>
      </c>
    </row>
    <row r="4074" customFormat="false" ht="13.5" hidden="false" customHeight="false" outlineLevel="0" collapsed="false">
      <c r="A4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4" s="0" t="str">
        <f aca="false">IF($A4074="","",INDEX(CARTAO_COMPRAS!$C:$C,INT((ROW()-2)/20)+2))</f>
        <v/>
      </c>
      <c r="C4074" s="0" t="str">
        <f aca="false">IF($A4074="","",INDEX(CARTAO_COMPRAS!$D:$D,INT((ROW()-2)/20)+2))</f>
        <v/>
      </c>
      <c r="D4074" s="0" t="str">
        <f aca="false">IF($A4074="","",INDEX(CARTAO_COMPRAS!$E:$E,INT((ROW()-2)/20)+2))</f>
        <v/>
      </c>
      <c r="E4074" s="0" t="str">
        <f aca="false">IF($A4074="","",INDEX(CARTAO_COMPRAS!$H:$H,INT((ROW()-2)/20)+2)+MOD(ROW()-2,20))</f>
        <v/>
      </c>
      <c r="F4074" s="0" t="str">
        <f aca="false">IF($A4074="","",INDEX(CARTAO_COMPRAS!$G:$G,INT((ROW()-2)/20)+2))</f>
        <v/>
      </c>
      <c r="G4074" s="5" t="str">
        <f aca="false">IF($A4074="","",INDEX(CARTAO_COMPRAS!$I:$I,INT((ROW()-2)/20)+2))</f>
        <v/>
      </c>
      <c r="H4074" s="4" t="str">
        <f aca="false">IF($A4074="","",EDATE(INDEX(CARTAO_COMPRAS!$J:$J,INT((ROW()-2)/20)+2),MOD(ROW()-2,20)))</f>
        <v/>
      </c>
      <c r="I4074" s="4" t="str">
        <f aca="false">IF($H4074="","",$H4074-WEEKDAY($H4074,2)+1)</f>
        <v/>
      </c>
      <c r="J4074" s="4" t="str">
        <f aca="false">IF($I4074="","",$I4074+6)</f>
        <v/>
      </c>
      <c r="K4074" s="6" t="str">
        <f aca="false">IF($H4074="","",DATE(YEAR($H4074),MONTH($H4074),1))</f>
        <v/>
      </c>
      <c r="L4074" s="0" t="str">
        <f aca="false">IF($A4074="","",INDEX(CARTAO_COMPRAS!$K:$K,INT((ROW()-2)/20)+2))</f>
        <v/>
      </c>
      <c r="M4074" s="0" t="str">
        <f aca="false">IF($A4074="","","Compra no cartão")</f>
        <v/>
      </c>
    </row>
    <row r="4075" customFormat="false" ht="13.5" hidden="false" customHeight="false" outlineLevel="0" collapsed="false">
      <c r="A4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5" s="0" t="str">
        <f aca="false">IF($A4075="","",INDEX(CARTAO_COMPRAS!$C:$C,INT((ROW()-2)/20)+2))</f>
        <v/>
      </c>
      <c r="C4075" s="0" t="str">
        <f aca="false">IF($A4075="","",INDEX(CARTAO_COMPRAS!$D:$D,INT((ROW()-2)/20)+2))</f>
        <v/>
      </c>
      <c r="D4075" s="0" t="str">
        <f aca="false">IF($A4075="","",INDEX(CARTAO_COMPRAS!$E:$E,INT((ROW()-2)/20)+2))</f>
        <v/>
      </c>
      <c r="E4075" s="0" t="str">
        <f aca="false">IF($A4075="","",INDEX(CARTAO_COMPRAS!$H:$H,INT((ROW()-2)/20)+2)+MOD(ROW()-2,20))</f>
        <v/>
      </c>
      <c r="F4075" s="0" t="str">
        <f aca="false">IF($A4075="","",INDEX(CARTAO_COMPRAS!$G:$G,INT((ROW()-2)/20)+2))</f>
        <v/>
      </c>
      <c r="G4075" s="5" t="str">
        <f aca="false">IF($A4075="","",INDEX(CARTAO_COMPRAS!$I:$I,INT((ROW()-2)/20)+2))</f>
        <v/>
      </c>
      <c r="H4075" s="4" t="str">
        <f aca="false">IF($A4075="","",EDATE(INDEX(CARTAO_COMPRAS!$J:$J,INT((ROW()-2)/20)+2),MOD(ROW()-2,20)))</f>
        <v/>
      </c>
      <c r="I4075" s="4" t="str">
        <f aca="false">IF($H4075="","",$H4075-WEEKDAY($H4075,2)+1)</f>
        <v/>
      </c>
      <c r="J4075" s="4" t="str">
        <f aca="false">IF($I4075="","",$I4075+6)</f>
        <v/>
      </c>
      <c r="K4075" s="6" t="str">
        <f aca="false">IF($H4075="","",DATE(YEAR($H4075),MONTH($H4075),1))</f>
        <v/>
      </c>
      <c r="L4075" s="0" t="str">
        <f aca="false">IF($A4075="","",INDEX(CARTAO_COMPRAS!$K:$K,INT((ROW()-2)/20)+2))</f>
        <v/>
      </c>
      <c r="M4075" s="0" t="str">
        <f aca="false">IF($A4075="","","Compra no cartão")</f>
        <v/>
      </c>
    </row>
    <row r="4076" customFormat="false" ht="13.5" hidden="false" customHeight="false" outlineLevel="0" collapsed="false">
      <c r="A4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6" s="0" t="str">
        <f aca="false">IF($A4076="","",INDEX(CARTAO_COMPRAS!$C:$C,INT((ROW()-2)/20)+2))</f>
        <v/>
      </c>
      <c r="C4076" s="0" t="str">
        <f aca="false">IF($A4076="","",INDEX(CARTAO_COMPRAS!$D:$D,INT((ROW()-2)/20)+2))</f>
        <v/>
      </c>
      <c r="D4076" s="0" t="str">
        <f aca="false">IF($A4076="","",INDEX(CARTAO_COMPRAS!$E:$E,INT((ROW()-2)/20)+2))</f>
        <v/>
      </c>
      <c r="E4076" s="0" t="str">
        <f aca="false">IF($A4076="","",INDEX(CARTAO_COMPRAS!$H:$H,INT((ROW()-2)/20)+2)+MOD(ROW()-2,20))</f>
        <v/>
      </c>
      <c r="F4076" s="0" t="str">
        <f aca="false">IF($A4076="","",INDEX(CARTAO_COMPRAS!$G:$G,INT((ROW()-2)/20)+2))</f>
        <v/>
      </c>
      <c r="G4076" s="5" t="str">
        <f aca="false">IF($A4076="","",INDEX(CARTAO_COMPRAS!$I:$I,INT((ROW()-2)/20)+2))</f>
        <v/>
      </c>
      <c r="H4076" s="4" t="str">
        <f aca="false">IF($A4076="","",EDATE(INDEX(CARTAO_COMPRAS!$J:$J,INT((ROW()-2)/20)+2),MOD(ROW()-2,20)))</f>
        <v/>
      </c>
      <c r="I4076" s="4" t="str">
        <f aca="false">IF($H4076="","",$H4076-WEEKDAY($H4076,2)+1)</f>
        <v/>
      </c>
      <c r="J4076" s="4" t="str">
        <f aca="false">IF($I4076="","",$I4076+6)</f>
        <v/>
      </c>
      <c r="K4076" s="6" t="str">
        <f aca="false">IF($H4076="","",DATE(YEAR($H4076),MONTH($H4076),1))</f>
        <v/>
      </c>
      <c r="L4076" s="0" t="str">
        <f aca="false">IF($A4076="","",INDEX(CARTAO_COMPRAS!$K:$K,INT((ROW()-2)/20)+2))</f>
        <v/>
      </c>
      <c r="M4076" s="0" t="str">
        <f aca="false">IF($A4076="","","Compra no cartão")</f>
        <v/>
      </c>
    </row>
    <row r="4077" customFormat="false" ht="13.5" hidden="false" customHeight="false" outlineLevel="0" collapsed="false">
      <c r="A4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7" s="0" t="str">
        <f aca="false">IF($A4077="","",INDEX(CARTAO_COMPRAS!$C:$C,INT((ROW()-2)/20)+2))</f>
        <v/>
      </c>
      <c r="C4077" s="0" t="str">
        <f aca="false">IF($A4077="","",INDEX(CARTAO_COMPRAS!$D:$D,INT((ROW()-2)/20)+2))</f>
        <v/>
      </c>
      <c r="D4077" s="0" t="str">
        <f aca="false">IF($A4077="","",INDEX(CARTAO_COMPRAS!$E:$E,INT((ROW()-2)/20)+2))</f>
        <v/>
      </c>
      <c r="E4077" s="0" t="str">
        <f aca="false">IF($A4077="","",INDEX(CARTAO_COMPRAS!$H:$H,INT((ROW()-2)/20)+2)+MOD(ROW()-2,20))</f>
        <v/>
      </c>
      <c r="F4077" s="0" t="str">
        <f aca="false">IF($A4077="","",INDEX(CARTAO_COMPRAS!$G:$G,INT((ROW()-2)/20)+2))</f>
        <v/>
      </c>
      <c r="G4077" s="5" t="str">
        <f aca="false">IF($A4077="","",INDEX(CARTAO_COMPRAS!$I:$I,INT((ROW()-2)/20)+2))</f>
        <v/>
      </c>
      <c r="H4077" s="4" t="str">
        <f aca="false">IF($A4077="","",EDATE(INDEX(CARTAO_COMPRAS!$J:$J,INT((ROW()-2)/20)+2),MOD(ROW()-2,20)))</f>
        <v/>
      </c>
      <c r="I4077" s="4" t="str">
        <f aca="false">IF($H4077="","",$H4077-WEEKDAY($H4077,2)+1)</f>
        <v/>
      </c>
      <c r="J4077" s="4" t="str">
        <f aca="false">IF($I4077="","",$I4077+6)</f>
        <v/>
      </c>
      <c r="K4077" s="6" t="str">
        <f aca="false">IF($H4077="","",DATE(YEAR($H4077),MONTH($H4077),1))</f>
        <v/>
      </c>
      <c r="L4077" s="0" t="str">
        <f aca="false">IF($A4077="","",INDEX(CARTAO_COMPRAS!$K:$K,INT((ROW()-2)/20)+2))</f>
        <v/>
      </c>
      <c r="M4077" s="0" t="str">
        <f aca="false">IF($A4077="","","Compra no cartão")</f>
        <v/>
      </c>
    </row>
    <row r="4078" customFormat="false" ht="13.5" hidden="false" customHeight="false" outlineLevel="0" collapsed="false">
      <c r="A4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8" s="0" t="str">
        <f aca="false">IF($A4078="","",INDEX(CARTAO_COMPRAS!$C:$C,INT((ROW()-2)/20)+2))</f>
        <v/>
      </c>
      <c r="C4078" s="0" t="str">
        <f aca="false">IF($A4078="","",INDEX(CARTAO_COMPRAS!$D:$D,INT((ROW()-2)/20)+2))</f>
        <v/>
      </c>
      <c r="D4078" s="0" t="str">
        <f aca="false">IF($A4078="","",INDEX(CARTAO_COMPRAS!$E:$E,INT((ROW()-2)/20)+2))</f>
        <v/>
      </c>
      <c r="E4078" s="0" t="str">
        <f aca="false">IF($A4078="","",INDEX(CARTAO_COMPRAS!$H:$H,INT((ROW()-2)/20)+2)+MOD(ROW()-2,20))</f>
        <v/>
      </c>
      <c r="F4078" s="0" t="str">
        <f aca="false">IF($A4078="","",INDEX(CARTAO_COMPRAS!$G:$G,INT((ROW()-2)/20)+2))</f>
        <v/>
      </c>
      <c r="G4078" s="5" t="str">
        <f aca="false">IF($A4078="","",INDEX(CARTAO_COMPRAS!$I:$I,INT((ROW()-2)/20)+2))</f>
        <v/>
      </c>
      <c r="H4078" s="4" t="str">
        <f aca="false">IF($A4078="","",EDATE(INDEX(CARTAO_COMPRAS!$J:$J,INT((ROW()-2)/20)+2),MOD(ROW()-2,20)))</f>
        <v/>
      </c>
      <c r="I4078" s="4" t="str">
        <f aca="false">IF($H4078="","",$H4078-WEEKDAY($H4078,2)+1)</f>
        <v/>
      </c>
      <c r="J4078" s="4" t="str">
        <f aca="false">IF($I4078="","",$I4078+6)</f>
        <v/>
      </c>
      <c r="K4078" s="6" t="str">
        <f aca="false">IF($H4078="","",DATE(YEAR($H4078),MONTH($H4078),1))</f>
        <v/>
      </c>
      <c r="L4078" s="0" t="str">
        <f aca="false">IF($A4078="","",INDEX(CARTAO_COMPRAS!$K:$K,INT((ROW()-2)/20)+2))</f>
        <v/>
      </c>
      <c r="M4078" s="0" t="str">
        <f aca="false">IF($A4078="","","Compra no cartão")</f>
        <v/>
      </c>
    </row>
    <row r="4079" customFormat="false" ht="13.5" hidden="false" customHeight="false" outlineLevel="0" collapsed="false">
      <c r="A4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79" s="0" t="str">
        <f aca="false">IF($A4079="","",INDEX(CARTAO_COMPRAS!$C:$C,INT((ROW()-2)/20)+2))</f>
        <v/>
      </c>
      <c r="C4079" s="0" t="str">
        <f aca="false">IF($A4079="","",INDEX(CARTAO_COMPRAS!$D:$D,INT((ROW()-2)/20)+2))</f>
        <v/>
      </c>
      <c r="D4079" s="0" t="str">
        <f aca="false">IF($A4079="","",INDEX(CARTAO_COMPRAS!$E:$E,INT((ROW()-2)/20)+2))</f>
        <v/>
      </c>
      <c r="E4079" s="0" t="str">
        <f aca="false">IF($A4079="","",INDEX(CARTAO_COMPRAS!$H:$H,INT((ROW()-2)/20)+2)+MOD(ROW()-2,20))</f>
        <v/>
      </c>
      <c r="F4079" s="0" t="str">
        <f aca="false">IF($A4079="","",INDEX(CARTAO_COMPRAS!$G:$G,INT((ROW()-2)/20)+2))</f>
        <v/>
      </c>
      <c r="G4079" s="5" t="str">
        <f aca="false">IF($A4079="","",INDEX(CARTAO_COMPRAS!$I:$I,INT((ROW()-2)/20)+2))</f>
        <v/>
      </c>
      <c r="H4079" s="4" t="str">
        <f aca="false">IF($A4079="","",EDATE(INDEX(CARTAO_COMPRAS!$J:$J,INT((ROW()-2)/20)+2),MOD(ROW()-2,20)))</f>
        <v/>
      </c>
      <c r="I4079" s="4" t="str">
        <f aca="false">IF($H4079="","",$H4079-WEEKDAY($H4079,2)+1)</f>
        <v/>
      </c>
      <c r="J4079" s="4" t="str">
        <f aca="false">IF($I4079="","",$I4079+6)</f>
        <v/>
      </c>
      <c r="K4079" s="6" t="str">
        <f aca="false">IF($H4079="","",DATE(YEAR($H4079),MONTH($H4079),1))</f>
        <v/>
      </c>
      <c r="L4079" s="0" t="str">
        <f aca="false">IF($A4079="","",INDEX(CARTAO_COMPRAS!$K:$K,INT((ROW()-2)/20)+2))</f>
        <v/>
      </c>
      <c r="M4079" s="0" t="str">
        <f aca="false">IF($A4079="","","Compra no cartão")</f>
        <v/>
      </c>
    </row>
    <row r="4080" customFormat="false" ht="13.5" hidden="false" customHeight="false" outlineLevel="0" collapsed="false">
      <c r="A4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0" s="0" t="str">
        <f aca="false">IF($A4080="","",INDEX(CARTAO_COMPRAS!$C:$C,INT((ROW()-2)/20)+2))</f>
        <v/>
      </c>
      <c r="C4080" s="0" t="str">
        <f aca="false">IF($A4080="","",INDEX(CARTAO_COMPRAS!$D:$D,INT((ROW()-2)/20)+2))</f>
        <v/>
      </c>
      <c r="D4080" s="0" t="str">
        <f aca="false">IF($A4080="","",INDEX(CARTAO_COMPRAS!$E:$E,INT((ROW()-2)/20)+2))</f>
        <v/>
      </c>
      <c r="E4080" s="0" t="str">
        <f aca="false">IF($A4080="","",INDEX(CARTAO_COMPRAS!$H:$H,INT((ROW()-2)/20)+2)+MOD(ROW()-2,20))</f>
        <v/>
      </c>
      <c r="F4080" s="0" t="str">
        <f aca="false">IF($A4080="","",INDEX(CARTAO_COMPRAS!$G:$G,INT((ROW()-2)/20)+2))</f>
        <v/>
      </c>
      <c r="G4080" s="5" t="str">
        <f aca="false">IF($A4080="","",INDEX(CARTAO_COMPRAS!$I:$I,INT((ROW()-2)/20)+2))</f>
        <v/>
      </c>
      <c r="H4080" s="4" t="str">
        <f aca="false">IF($A4080="","",EDATE(INDEX(CARTAO_COMPRAS!$J:$J,INT((ROW()-2)/20)+2),MOD(ROW()-2,20)))</f>
        <v/>
      </c>
      <c r="I4080" s="4" t="str">
        <f aca="false">IF($H4080="","",$H4080-WEEKDAY($H4080,2)+1)</f>
        <v/>
      </c>
      <c r="J4080" s="4" t="str">
        <f aca="false">IF($I4080="","",$I4080+6)</f>
        <v/>
      </c>
      <c r="K4080" s="6" t="str">
        <f aca="false">IF($H4080="","",DATE(YEAR($H4080),MONTH($H4080),1))</f>
        <v/>
      </c>
      <c r="L4080" s="0" t="str">
        <f aca="false">IF($A4080="","",INDEX(CARTAO_COMPRAS!$K:$K,INT((ROW()-2)/20)+2))</f>
        <v/>
      </c>
      <c r="M4080" s="0" t="str">
        <f aca="false">IF($A4080="","","Compra no cartão")</f>
        <v/>
      </c>
    </row>
    <row r="4081" customFormat="false" ht="13.5" hidden="false" customHeight="false" outlineLevel="0" collapsed="false">
      <c r="A4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1" s="0" t="str">
        <f aca="false">IF($A4081="","",INDEX(CARTAO_COMPRAS!$C:$C,INT((ROW()-2)/20)+2))</f>
        <v/>
      </c>
      <c r="C4081" s="0" t="str">
        <f aca="false">IF($A4081="","",INDEX(CARTAO_COMPRAS!$D:$D,INT((ROW()-2)/20)+2))</f>
        <v/>
      </c>
      <c r="D4081" s="0" t="str">
        <f aca="false">IF($A4081="","",INDEX(CARTAO_COMPRAS!$E:$E,INT((ROW()-2)/20)+2))</f>
        <v/>
      </c>
      <c r="E4081" s="0" t="str">
        <f aca="false">IF($A4081="","",INDEX(CARTAO_COMPRAS!$H:$H,INT((ROW()-2)/20)+2)+MOD(ROW()-2,20))</f>
        <v/>
      </c>
      <c r="F4081" s="0" t="str">
        <f aca="false">IF($A4081="","",INDEX(CARTAO_COMPRAS!$G:$G,INT((ROW()-2)/20)+2))</f>
        <v/>
      </c>
      <c r="G4081" s="5" t="str">
        <f aca="false">IF($A4081="","",INDEX(CARTAO_COMPRAS!$I:$I,INT((ROW()-2)/20)+2))</f>
        <v/>
      </c>
      <c r="H4081" s="4" t="str">
        <f aca="false">IF($A4081="","",EDATE(INDEX(CARTAO_COMPRAS!$J:$J,INT((ROW()-2)/20)+2),MOD(ROW()-2,20)))</f>
        <v/>
      </c>
      <c r="I4081" s="4" t="str">
        <f aca="false">IF($H4081="","",$H4081-WEEKDAY($H4081,2)+1)</f>
        <v/>
      </c>
      <c r="J4081" s="4" t="str">
        <f aca="false">IF($I4081="","",$I4081+6)</f>
        <v/>
      </c>
      <c r="K4081" s="6" t="str">
        <f aca="false">IF($H4081="","",DATE(YEAR($H4081),MONTH($H4081),1))</f>
        <v/>
      </c>
      <c r="L4081" s="0" t="str">
        <f aca="false">IF($A4081="","",INDEX(CARTAO_COMPRAS!$K:$K,INT((ROW()-2)/20)+2))</f>
        <v/>
      </c>
      <c r="M4081" s="0" t="str">
        <f aca="false">IF($A4081="","","Compra no cartão")</f>
        <v/>
      </c>
    </row>
    <row r="4082" customFormat="false" ht="13.5" hidden="false" customHeight="false" outlineLevel="0" collapsed="false">
      <c r="A40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2" s="0" t="str">
        <f aca="false">IF($A4082="","",INDEX(CARTAO_COMPRAS!$C:$C,INT((ROW()-2)/20)+2))</f>
        <v/>
      </c>
      <c r="C4082" s="0" t="str">
        <f aca="false">IF($A4082="","",INDEX(CARTAO_COMPRAS!$D:$D,INT((ROW()-2)/20)+2))</f>
        <v/>
      </c>
      <c r="D4082" s="0" t="str">
        <f aca="false">IF($A4082="","",INDEX(CARTAO_COMPRAS!$E:$E,INT((ROW()-2)/20)+2))</f>
        <v/>
      </c>
      <c r="E4082" s="0" t="str">
        <f aca="false">IF($A4082="","",INDEX(CARTAO_COMPRAS!$H:$H,INT((ROW()-2)/20)+2)+MOD(ROW()-2,20))</f>
        <v/>
      </c>
      <c r="F4082" s="0" t="str">
        <f aca="false">IF($A4082="","",INDEX(CARTAO_COMPRAS!$G:$G,INT((ROW()-2)/20)+2))</f>
        <v/>
      </c>
      <c r="G4082" s="5" t="str">
        <f aca="false">IF($A4082="","",INDEX(CARTAO_COMPRAS!$I:$I,INT((ROW()-2)/20)+2))</f>
        <v/>
      </c>
      <c r="H4082" s="4" t="str">
        <f aca="false">IF($A4082="","",EDATE(INDEX(CARTAO_COMPRAS!$J:$J,INT((ROW()-2)/20)+2),MOD(ROW()-2,20)))</f>
        <v/>
      </c>
      <c r="I4082" s="4" t="str">
        <f aca="false">IF($H4082="","",$H4082-WEEKDAY($H4082,2)+1)</f>
        <v/>
      </c>
      <c r="J4082" s="4" t="str">
        <f aca="false">IF($I4082="","",$I4082+6)</f>
        <v/>
      </c>
      <c r="K4082" s="6" t="str">
        <f aca="false">IF($H4082="","",DATE(YEAR($H4082),MONTH($H4082),1))</f>
        <v/>
      </c>
      <c r="L4082" s="0" t="str">
        <f aca="false">IF($A4082="","",INDEX(CARTAO_COMPRAS!$K:$K,INT((ROW()-2)/20)+2))</f>
        <v/>
      </c>
      <c r="M4082" s="0" t="str">
        <f aca="false">IF($A4082="","","Compra no cartão")</f>
        <v/>
      </c>
    </row>
    <row r="4083" customFormat="false" ht="13.5" hidden="false" customHeight="false" outlineLevel="0" collapsed="false">
      <c r="A4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3" s="0" t="str">
        <f aca="false">IF($A4083="","",INDEX(CARTAO_COMPRAS!$C:$C,INT((ROW()-2)/20)+2))</f>
        <v/>
      </c>
      <c r="C4083" s="0" t="str">
        <f aca="false">IF($A4083="","",INDEX(CARTAO_COMPRAS!$D:$D,INT((ROW()-2)/20)+2))</f>
        <v/>
      </c>
      <c r="D4083" s="0" t="str">
        <f aca="false">IF($A4083="","",INDEX(CARTAO_COMPRAS!$E:$E,INT((ROW()-2)/20)+2))</f>
        <v/>
      </c>
      <c r="E4083" s="0" t="str">
        <f aca="false">IF($A4083="","",INDEX(CARTAO_COMPRAS!$H:$H,INT((ROW()-2)/20)+2)+MOD(ROW()-2,20))</f>
        <v/>
      </c>
      <c r="F4083" s="0" t="str">
        <f aca="false">IF($A4083="","",INDEX(CARTAO_COMPRAS!$G:$G,INT((ROW()-2)/20)+2))</f>
        <v/>
      </c>
      <c r="G4083" s="5" t="str">
        <f aca="false">IF($A4083="","",INDEX(CARTAO_COMPRAS!$I:$I,INT((ROW()-2)/20)+2))</f>
        <v/>
      </c>
      <c r="H4083" s="4" t="str">
        <f aca="false">IF($A4083="","",EDATE(INDEX(CARTAO_COMPRAS!$J:$J,INT((ROW()-2)/20)+2),MOD(ROW()-2,20)))</f>
        <v/>
      </c>
      <c r="I4083" s="4" t="str">
        <f aca="false">IF($H4083="","",$H4083-WEEKDAY($H4083,2)+1)</f>
        <v/>
      </c>
      <c r="J4083" s="4" t="str">
        <f aca="false">IF($I4083="","",$I4083+6)</f>
        <v/>
      </c>
      <c r="K4083" s="6" t="str">
        <f aca="false">IF($H4083="","",DATE(YEAR($H4083),MONTH($H4083),1))</f>
        <v/>
      </c>
      <c r="L4083" s="0" t="str">
        <f aca="false">IF($A4083="","",INDEX(CARTAO_COMPRAS!$K:$K,INT((ROW()-2)/20)+2))</f>
        <v/>
      </c>
      <c r="M4083" s="0" t="str">
        <f aca="false">IF($A4083="","","Compra no cartão")</f>
        <v/>
      </c>
    </row>
    <row r="4084" customFormat="false" ht="13.5" hidden="false" customHeight="false" outlineLevel="0" collapsed="false">
      <c r="A4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4" s="0" t="str">
        <f aca="false">IF($A4084="","",INDEX(CARTAO_COMPRAS!$C:$C,INT((ROW()-2)/20)+2))</f>
        <v/>
      </c>
      <c r="C4084" s="0" t="str">
        <f aca="false">IF($A4084="","",INDEX(CARTAO_COMPRAS!$D:$D,INT((ROW()-2)/20)+2))</f>
        <v/>
      </c>
      <c r="D4084" s="0" t="str">
        <f aca="false">IF($A4084="","",INDEX(CARTAO_COMPRAS!$E:$E,INT((ROW()-2)/20)+2))</f>
        <v/>
      </c>
      <c r="E4084" s="0" t="str">
        <f aca="false">IF($A4084="","",INDEX(CARTAO_COMPRAS!$H:$H,INT((ROW()-2)/20)+2)+MOD(ROW()-2,20))</f>
        <v/>
      </c>
      <c r="F4084" s="0" t="str">
        <f aca="false">IF($A4084="","",INDEX(CARTAO_COMPRAS!$G:$G,INT((ROW()-2)/20)+2))</f>
        <v/>
      </c>
      <c r="G4084" s="5" t="str">
        <f aca="false">IF($A4084="","",INDEX(CARTAO_COMPRAS!$I:$I,INT((ROW()-2)/20)+2))</f>
        <v/>
      </c>
      <c r="H4084" s="4" t="str">
        <f aca="false">IF($A4084="","",EDATE(INDEX(CARTAO_COMPRAS!$J:$J,INT((ROW()-2)/20)+2),MOD(ROW()-2,20)))</f>
        <v/>
      </c>
      <c r="I4084" s="4" t="str">
        <f aca="false">IF($H4084="","",$H4084-WEEKDAY($H4084,2)+1)</f>
        <v/>
      </c>
      <c r="J4084" s="4" t="str">
        <f aca="false">IF($I4084="","",$I4084+6)</f>
        <v/>
      </c>
      <c r="K4084" s="6" t="str">
        <f aca="false">IF($H4084="","",DATE(YEAR($H4084),MONTH($H4084),1))</f>
        <v/>
      </c>
      <c r="L4084" s="0" t="str">
        <f aca="false">IF($A4084="","",INDEX(CARTAO_COMPRAS!$K:$K,INT((ROW()-2)/20)+2))</f>
        <v/>
      </c>
      <c r="M4084" s="0" t="str">
        <f aca="false">IF($A4084="","","Compra no cartão")</f>
        <v/>
      </c>
    </row>
    <row r="4085" customFormat="false" ht="13.5" hidden="false" customHeight="false" outlineLevel="0" collapsed="false">
      <c r="A4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5" s="0" t="str">
        <f aca="false">IF($A4085="","",INDEX(CARTAO_COMPRAS!$C:$C,INT((ROW()-2)/20)+2))</f>
        <v/>
      </c>
      <c r="C4085" s="0" t="str">
        <f aca="false">IF($A4085="","",INDEX(CARTAO_COMPRAS!$D:$D,INT((ROW()-2)/20)+2))</f>
        <v/>
      </c>
      <c r="D4085" s="0" t="str">
        <f aca="false">IF($A4085="","",INDEX(CARTAO_COMPRAS!$E:$E,INT((ROW()-2)/20)+2))</f>
        <v/>
      </c>
      <c r="E4085" s="0" t="str">
        <f aca="false">IF($A4085="","",INDEX(CARTAO_COMPRAS!$H:$H,INT((ROW()-2)/20)+2)+MOD(ROW()-2,20))</f>
        <v/>
      </c>
      <c r="F4085" s="0" t="str">
        <f aca="false">IF($A4085="","",INDEX(CARTAO_COMPRAS!$G:$G,INT((ROW()-2)/20)+2))</f>
        <v/>
      </c>
      <c r="G4085" s="5" t="str">
        <f aca="false">IF($A4085="","",INDEX(CARTAO_COMPRAS!$I:$I,INT((ROW()-2)/20)+2))</f>
        <v/>
      </c>
      <c r="H4085" s="4" t="str">
        <f aca="false">IF($A4085="","",EDATE(INDEX(CARTAO_COMPRAS!$J:$J,INT((ROW()-2)/20)+2),MOD(ROW()-2,20)))</f>
        <v/>
      </c>
      <c r="I4085" s="4" t="str">
        <f aca="false">IF($H4085="","",$H4085-WEEKDAY($H4085,2)+1)</f>
        <v/>
      </c>
      <c r="J4085" s="4" t="str">
        <f aca="false">IF($I4085="","",$I4085+6)</f>
        <v/>
      </c>
      <c r="K4085" s="6" t="str">
        <f aca="false">IF($H4085="","",DATE(YEAR($H4085),MONTH($H4085),1))</f>
        <v/>
      </c>
      <c r="L4085" s="0" t="str">
        <f aca="false">IF($A4085="","",INDEX(CARTAO_COMPRAS!$K:$K,INT((ROW()-2)/20)+2))</f>
        <v/>
      </c>
      <c r="M4085" s="0" t="str">
        <f aca="false">IF($A4085="","","Compra no cartão")</f>
        <v/>
      </c>
    </row>
    <row r="4086" customFormat="false" ht="13.5" hidden="false" customHeight="false" outlineLevel="0" collapsed="false">
      <c r="A4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6" s="0" t="str">
        <f aca="false">IF($A4086="","",INDEX(CARTAO_COMPRAS!$C:$C,INT((ROW()-2)/20)+2))</f>
        <v/>
      </c>
      <c r="C4086" s="0" t="str">
        <f aca="false">IF($A4086="","",INDEX(CARTAO_COMPRAS!$D:$D,INT((ROW()-2)/20)+2))</f>
        <v/>
      </c>
      <c r="D4086" s="0" t="str">
        <f aca="false">IF($A4086="","",INDEX(CARTAO_COMPRAS!$E:$E,INT((ROW()-2)/20)+2))</f>
        <v/>
      </c>
      <c r="E4086" s="0" t="str">
        <f aca="false">IF($A4086="","",INDEX(CARTAO_COMPRAS!$H:$H,INT((ROW()-2)/20)+2)+MOD(ROW()-2,20))</f>
        <v/>
      </c>
      <c r="F4086" s="0" t="str">
        <f aca="false">IF($A4086="","",INDEX(CARTAO_COMPRAS!$G:$G,INT((ROW()-2)/20)+2))</f>
        <v/>
      </c>
      <c r="G4086" s="5" t="str">
        <f aca="false">IF($A4086="","",INDEX(CARTAO_COMPRAS!$I:$I,INT((ROW()-2)/20)+2))</f>
        <v/>
      </c>
      <c r="H4086" s="4" t="str">
        <f aca="false">IF($A4086="","",EDATE(INDEX(CARTAO_COMPRAS!$J:$J,INT((ROW()-2)/20)+2),MOD(ROW()-2,20)))</f>
        <v/>
      </c>
      <c r="I4086" s="4" t="str">
        <f aca="false">IF($H4086="","",$H4086-WEEKDAY($H4086,2)+1)</f>
        <v/>
      </c>
      <c r="J4086" s="4" t="str">
        <f aca="false">IF($I4086="","",$I4086+6)</f>
        <v/>
      </c>
      <c r="K4086" s="6" t="str">
        <f aca="false">IF($H4086="","",DATE(YEAR($H4086),MONTH($H4086),1))</f>
        <v/>
      </c>
      <c r="L4086" s="0" t="str">
        <f aca="false">IF($A4086="","",INDEX(CARTAO_COMPRAS!$K:$K,INT((ROW()-2)/20)+2))</f>
        <v/>
      </c>
      <c r="M4086" s="0" t="str">
        <f aca="false">IF($A4086="","","Compra no cartão")</f>
        <v/>
      </c>
    </row>
    <row r="4087" customFormat="false" ht="13.5" hidden="false" customHeight="false" outlineLevel="0" collapsed="false">
      <c r="A4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7" s="0" t="str">
        <f aca="false">IF($A4087="","",INDEX(CARTAO_COMPRAS!$C:$C,INT((ROW()-2)/20)+2))</f>
        <v/>
      </c>
      <c r="C4087" s="0" t="str">
        <f aca="false">IF($A4087="","",INDEX(CARTAO_COMPRAS!$D:$D,INT((ROW()-2)/20)+2))</f>
        <v/>
      </c>
      <c r="D4087" s="0" t="str">
        <f aca="false">IF($A4087="","",INDEX(CARTAO_COMPRAS!$E:$E,INT((ROW()-2)/20)+2))</f>
        <v/>
      </c>
      <c r="E4087" s="0" t="str">
        <f aca="false">IF($A4087="","",INDEX(CARTAO_COMPRAS!$H:$H,INT((ROW()-2)/20)+2)+MOD(ROW()-2,20))</f>
        <v/>
      </c>
      <c r="F4087" s="0" t="str">
        <f aca="false">IF($A4087="","",INDEX(CARTAO_COMPRAS!$G:$G,INT((ROW()-2)/20)+2))</f>
        <v/>
      </c>
      <c r="G4087" s="5" t="str">
        <f aca="false">IF($A4087="","",INDEX(CARTAO_COMPRAS!$I:$I,INT((ROW()-2)/20)+2))</f>
        <v/>
      </c>
      <c r="H4087" s="4" t="str">
        <f aca="false">IF($A4087="","",EDATE(INDEX(CARTAO_COMPRAS!$J:$J,INT((ROW()-2)/20)+2),MOD(ROW()-2,20)))</f>
        <v/>
      </c>
      <c r="I4087" s="4" t="str">
        <f aca="false">IF($H4087="","",$H4087-WEEKDAY($H4087,2)+1)</f>
        <v/>
      </c>
      <c r="J4087" s="4" t="str">
        <f aca="false">IF($I4087="","",$I4087+6)</f>
        <v/>
      </c>
      <c r="K4087" s="6" t="str">
        <f aca="false">IF($H4087="","",DATE(YEAR($H4087),MONTH($H4087),1))</f>
        <v/>
      </c>
      <c r="L4087" s="0" t="str">
        <f aca="false">IF($A4087="","",INDEX(CARTAO_COMPRAS!$K:$K,INT((ROW()-2)/20)+2))</f>
        <v/>
      </c>
      <c r="M4087" s="0" t="str">
        <f aca="false">IF($A4087="","","Compra no cartão")</f>
        <v/>
      </c>
    </row>
    <row r="4088" customFormat="false" ht="13.5" hidden="false" customHeight="false" outlineLevel="0" collapsed="false">
      <c r="A4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8" s="0" t="str">
        <f aca="false">IF($A4088="","",INDEX(CARTAO_COMPRAS!$C:$C,INT((ROW()-2)/20)+2))</f>
        <v/>
      </c>
      <c r="C4088" s="0" t="str">
        <f aca="false">IF($A4088="","",INDEX(CARTAO_COMPRAS!$D:$D,INT((ROW()-2)/20)+2))</f>
        <v/>
      </c>
      <c r="D4088" s="0" t="str">
        <f aca="false">IF($A4088="","",INDEX(CARTAO_COMPRAS!$E:$E,INT((ROW()-2)/20)+2))</f>
        <v/>
      </c>
      <c r="E4088" s="0" t="str">
        <f aca="false">IF($A4088="","",INDEX(CARTAO_COMPRAS!$H:$H,INT((ROW()-2)/20)+2)+MOD(ROW()-2,20))</f>
        <v/>
      </c>
      <c r="F4088" s="0" t="str">
        <f aca="false">IF($A4088="","",INDEX(CARTAO_COMPRAS!$G:$G,INT((ROW()-2)/20)+2))</f>
        <v/>
      </c>
      <c r="G4088" s="5" t="str">
        <f aca="false">IF($A4088="","",INDEX(CARTAO_COMPRAS!$I:$I,INT((ROW()-2)/20)+2))</f>
        <v/>
      </c>
      <c r="H4088" s="4" t="str">
        <f aca="false">IF($A4088="","",EDATE(INDEX(CARTAO_COMPRAS!$J:$J,INT((ROW()-2)/20)+2),MOD(ROW()-2,20)))</f>
        <v/>
      </c>
      <c r="I4088" s="4" t="str">
        <f aca="false">IF($H4088="","",$H4088-WEEKDAY($H4088,2)+1)</f>
        <v/>
      </c>
      <c r="J4088" s="4" t="str">
        <f aca="false">IF($I4088="","",$I4088+6)</f>
        <v/>
      </c>
      <c r="K4088" s="6" t="str">
        <f aca="false">IF($H4088="","",DATE(YEAR($H4088),MONTH($H4088),1))</f>
        <v/>
      </c>
      <c r="L4088" s="0" t="str">
        <f aca="false">IF($A4088="","",INDEX(CARTAO_COMPRAS!$K:$K,INT((ROW()-2)/20)+2))</f>
        <v/>
      </c>
      <c r="M4088" s="0" t="str">
        <f aca="false">IF($A4088="","","Compra no cartão")</f>
        <v/>
      </c>
    </row>
    <row r="4089" customFormat="false" ht="13.5" hidden="false" customHeight="false" outlineLevel="0" collapsed="false">
      <c r="A4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89" s="0" t="str">
        <f aca="false">IF($A4089="","",INDEX(CARTAO_COMPRAS!$C:$C,INT((ROW()-2)/20)+2))</f>
        <v/>
      </c>
      <c r="C4089" s="0" t="str">
        <f aca="false">IF($A4089="","",INDEX(CARTAO_COMPRAS!$D:$D,INT((ROW()-2)/20)+2))</f>
        <v/>
      </c>
      <c r="D4089" s="0" t="str">
        <f aca="false">IF($A4089="","",INDEX(CARTAO_COMPRAS!$E:$E,INT((ROW()-2)/20)+2))</f>
        <v/>
      </c>
      <c r="E4089" s="0" t="str">
        <f aca="false">IF($A4089="","",INDEX(CARTAO_COMPRAS!$H:$H,INT((ROW()-2)/20)+2)+MOD(ROW()-2,20))</f>
        <v/>
      </c>
      <c r="F4089" s="0" t="str">
        <f aca="false">IF($A4089="","",INDEX(CARTAO_COMPRAS!$G:$G,INT((ROW()-2)/20)+2))</f>
        <v/>
      </c>
      <c r="G4089" s="5" t="str">
        <f aca="false">IF($A4089="","",INDEX(CARTAO_COMPRAS!$I:$I,INT((ROW()-2)/20)+2))</f>
        <v/>
      </c>
      <c r="H4089" s="4" t="str">
        <f aca="false">IF($A4089="","",EDATE(INDEX(CARTAO_COMPRAS!$J:$J,INT((ROW()-2)/20)+2),MOD(ROW()-2,20)))</f>
        <v/>
      </c>
      <c r="I4089" s="4" t="str">
        <f aca="false">IF($H4089="","",$H4089-WEEKDAY($H4089,2)+1)</f>
        <v/>
      </c>
      <c r="J4089" s="4" t="str">
        <f aca="false">IF($I4089="","",$I4089+6)</f>
        <v/>
      </c>
      <c r="K4089" s="6" t="str">
        <f aca="false">IF($H4089="","",DATE(YEAR($H4089),MONTH($H4089),1))</f>
        <v/>
      </c>
      <c r="L4089" s="0" t="str">
        <f aca="false">IF($A4089="","",INDEX(CARTAO_COMPRAS!$K:$K,INT((ROW()-2)/20)+2))</f>
        <v/>
      </c>
      <c r="M4089" s="0" t="str">
        <f aca="false">IF($A4089="","","Compra no cartão")</f>
        <v/>
      </c>
    </row>
    <row r="4090" customFormat="false" ht="13.5" hidden="false" customHeight="false" outlineLevel="0" collapsed="false">
      <c r="A4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0" s="0" t="str">
        <f aca="false">IF($A4090="","",INDEX(CARTAO_COMPRAS!$C:$C,INT((ROW()-2)/20)+2))</f>
        <v/>
      </c>
      <c r="C4090" s="0" t="str">
        <f aca="false">IF($A4090="","",INDEX(CARTAO_COMPRAS!$D:$D,INT((ROW()-2)/20)+2))</f>
        <v/>
      </c>
      <c r="D4090" s="0" t="str">
        <f aca="false">IF($A4090="","",INDEX(CARTAO_COMPRAS!$E:$E,INT((ROW()-2)/20)+2))</f>
        <v/>
      </c>
      <c r="E4090" s="0" t="str">
        <f aca="false">IF($A4090="","",INDEX(CARTAO_COMPRAS!$H:$H,INT((ROW()-2)/20)+2)+MOD(ROW()-2,20))</f>
        <v/>
      </c>
      <c r="F4090" s="0" t="str">
        <f aca="false">IF($A4090="","",INDEX(CARTAO_COMPRAS!$G:$G,INT((ROW()-2)/20)+2))</f>
        <v/>
      </c>
      <c r="G4090" s="5" t="str">
        <f aca="false">IF($A4090="","",INDEX(CARTAO_COMPRAS!$I:$I,INT((ROW()-2)/20)+2))</f>
        <v/>
      </c>
      <c r="H4090" s="4" t="str">
        <f aca="false">IF($A4090="","",EDATE(INDEX(CARTAO_COMPRAS!$J:$J,INT((ROW()-2)/20)+2),MOD(ROW()-2,20)))</f>
        <v/>
      </c>
      <c r="I4090" s="4" t="str">
        <f aca="false">IF($H4090="","",$H4090-WEEKDAY($H4090,2)+1)</f>
        <v/>
      </c>
      <c r="J4090" s="4" t="str">
        <f aca="false">IF($I4090="","",$I4090+6)</f>
        <v/>
      </c>
      <c r="K4090" s="6" t="str">
        <f aca="false">IF($H4090="","",DATE(YEAR($H4090),MONTH($H4090),1))</f>
        <v/>
      </c>
      <c r="L4090" s="0" t="str">
        <f aca="false">IF($A4090="","",INDEX(CARTAO_COMPRAS!$K:$K,INT((ROW()-2)/20)+2))</f>
        <v/>
      </c>
      <c r="M4090" s="0" t="str">
        <f aca="false">IF($A4090="","","Compra no cartão")</f>
        <v/>
      </c>
    </row>
    <row r="4091" customFormat="false" ht="13.5" hidden="false" customHeight="false" outlineLevel="0" collapsed="false">
      <c r="A4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1" s="0" t="str">
        <f aca="false">IF($A4091="","",INDEX(CARTAO_COMPRAS!$C:$C,INT((ROW()-2)/20)+2))</f>
        <v/>
      </c>
      <c r="C4091" s="0" t="str">
        <f aca="false">IF($A4091="","",INDEX(CARTAO_COMPRAS!$D:$D,INT((ROW()-2)/20)+2))</f>
        <v/>
      </c>
      <c r="D4091" s="0" t="str">
        <f aca="false">IF($A4091="","",INDEX(CARTAO_COMPRAS!$E:$E,INT((ROW()-2)/20)+2))</f>
        <v/>
      </c>
      <c r="E4091" s="0" t="str">
        <f aca="false">IF($A4091="","",INDEX(CARTAO_COMPRAS!$H:$H,INT((ROW()-2)/20)+2)+MOD(ROW()-2,20))</f>
        <v/>
      </c>
      <c r="F4091" s="0" t="str">
        <f aca="false">IF($A4091="","",INDEX(CARTAO_COMPRAS!$G:$G,INT((ROW()-2)/20)+2))</f>
        <v/>
      </c>
      <c r="G4091" s="5" t="str">
        <f aca="false">IF($A4091="","",INDEX(CARTAO_COMPRAS!$I:$I,INT((ROW()-2)/20)+2))</f>
        <v/>
      </c>
      <c r="H4091" s="4" t="str">
        <f aca="false">IF($A4091="","",EDATE(INDEX(CARTAO_COMPRAS!$J:$J,INT((ROW()-2)/20)+2),MOD(ROW()-2,20)))</f>
        <v/>
      </c>
      <c r="I4091" s="4" t="str">
        <f aca="false">IF($H4091="","",$H4091-WEEKDAY($H4091,2)+1)</f>
        <v/>
      </c>
      <c r="J4091" s="4" t="str">
        <f aca="false">IF($I4091="","",$I4091+6)</f>
        <v/>
      </c>
      <c r="K4091" s="6" t="str">
        <f aca="false">IF($H4091="","",DATE(YEAR($H4091),MONTH($H4091),1))</f>
        <v/>
      </c>
      <c r="L4091" s="0" t="str">
        <f aca="false">IF($A4091="","",INDEX(CARTAO_COMPRAS!$K:$K,INT((ROW()-2)/20)+2))</f>
        <v/>
      </c>
      <c r="M4091" s="0" t="str">
        <f aca="false">IF($A4091="","","Compra no cartão")</f>
        <v/>
      </c>
    </row>
    <row r="4092" customFormat="false" ht="13.5" hidden="false" customHeight="false" outlineLevel="0" collapsed="false">
      <c r="A4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2" s="0" t="str">
        <f aca="false">IF($A4092="","",INDEX(CARTAO_COMPRAS!$C:$C,INT((ROW()-2)/20)+2))</f>
        <v/>
      </c>
      <c r="C4092" s="0" t="str">
        <f aca="false">IF($A4092="","",INDEX(CARTAO_COMPRAS!$D:$D,INT((ROW()-2)/20)+2))</f>
        <v/>
      </c>
      <c r="D4092" s="0" t="str">
        <f aca="false">IF($A4092="","",INDEX(CARTAO_COMPRAS!$E:$E,INT((ROW()-2)/20)+2))</f>
        <v/>
      </c>
      <c r="E4092" s="0" t="str">
        <f aca="false">IF($A4092="","",INDEX(CARTAO_COMPRAS!$H:$H,INT((ROW()-2)/20)+2)+MOD(ROW()-2,20))</f>
        <v/>
      </c>
      <c r="F4092" s="0" t="str">
        <f aca="false">IF($A4092="","",INDEX(CARTAO_COMPRAS!$G:$G,INT((ROW()-2)/20)+2))</f>
        <v/>
      </c>
      <c r="G4092" s="5" t="str">
        <f aca="false">IF($A4092="","",INDEX(CARTAO_COMPRAS!$I:$I,INT((ROW()-2)/20)+2))</f>
        <v/>
      </c>
      <c r="H4092" s="4" t="str">
        <f aca="false">IF($A4092="","",EDATE(INDEX(CARTAO_COMPRAS!$J:$J,INT((ROW()-2)/20)+2),MOD(ROW()-2,20)))</f>
        <v/>
      </c>
      <c r="I4092" s="4" t="str">
        <f aca="false">IF($H4092="","",$H4092-WEEKDAY($H4092,2)+1)</f>
        <v/>
      </c>
      <c r="J4092" s="4" t="str">
        <f aca="false">IF($I4092="","",$I4092+6)</f>
        <v/>
      </c>
      <c r="K4092" s="6" t="str">
        <f aca="false">IF($H4092="","",DATE(YEAR($H4092),MONTH($H4092),1))</f>
        <v/>
      </c>
      <c r="L4092" s="0" t="str">
        <f aca="false">IF($A4092="","",INDEX(CARTAO_COMPRAS!$K:$K,INT((ROW()-2)/20)+2))</f>
        <v/>
      </c>
      <c r="M4092" s="0" t="str">
        <f aca="false">IF($A4092="","","Compra no cartão")</f>
        <v/>
      </c>
    </row>
    <row r="4093" customFormat="false" ht="13.5" hidden="false" customHeight="false" outlineLevel="0" collapsed="false">
      <c r="A4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3" s="0" t="str">
        <f aca="false">IF($A4093="","",INDEX(CARTAO_COMPRAS!$C:$C,INT((ROW()-2)/20)+2))</f>
        <v/>
      </c>
      <c r="C4093" s="0" t="str">
        <f aca="false">IF($A4093="","",INDEX(CARTAO_COMPRAS!$D:$D,INT((ROW()-2)/20)+2))</f>
        <v/>
      </c>
      <c r="D4093" s="0" t="str">
        <f aca="false">IF($A4093="","",INDEX(CARTAO_COMPRAS!$E:$E,INT((ROW()-2)/20)+2))</f>
        <v/>
      </c>
      <c r="E4093" s="0" t="str">
        <f aca="false">IF($A4093="","",INDEX(CARTAO_COMPRAS!$H:$H,INT((ROW()-2)/20)+2)+MOD(ROW()-2,20))</f>
        <v/>
      </c>
      <c r="F4093" s="0" t="str">
        <f aca="false">IF($A4093="","",INDEX(CARTAO_COMPRAS!$G:$G,INT((ROW()-2)/20)+2))</f>
        <v/>
      </c>
      <c r="G4093" s="5" t="str">
        <f aca="false">IF($A4093="","",INDEX(CARTAO_COMPRAS!$I:$I,INT((ROW()-2)/20)+2))</f>
        <v/>
      </c>
      <c r="H4093" s="4" t="str">
        <f aca="false">IF($A4093="","",EDATE(INDEX(CARTAO_COMPRAS!$J:$J,INT((ROW()-2)/20)+2),MOD(ROW()-2,20)))</f>
        <v/>
      </c>
      <c r="I4093" s="4" t="str">
        <f aca="false">IF($H4093="","",$H4093-WEEKDAY($H4093,2)+1)</f>
        <v/>
      </c>
      <c r="J4093" s="4" t="str">
        <f aca="false">IF($I4093="","",$I4093+6)</f>
        <v/>
      </c>
      <c r="K4093" s="6" t="str">
        <f aca="false">IF($H4093="","",DATE(YEAR($H4093),MONTH($H4093),1))</f>
        <v/>
      </c>
      <c r="L4093" s="0" t="str">
        <f aca="false">IF($A4093="","",INDEX(CARTAO_COMPRAS!$K:$K,INT((ROW()-2)/20)+2))</f>
        <v/>
      </c>
      <c r="M4093" s="0" t="str">
        <f aca="false">IF($A4093="","","Compra no cartão")</f>
        <v/>
      </c>
    </row>
    <row r="4094" customFormat="false" ht="13.5" hidden="false" customHeight="false" outlineLevel="0" collapsed="false">
      <c r="A4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4" s="0" t="str">
        <f aca="false">IF($A4094="","",INDEX(CARTAO_COMPRAS!$C:$C,INT((ROW()-2)/20)+2))</f>
        <v/>
      </c>
      <c r="C4094" s="0" t="str">
        <f aca="false">IF($A4094="","",INDEX(CARTAO_COMPRAS!$D:$D,INT((ROW()-2)/20)+2))</f>
        <v/>
      </c>
      <c r="D4094" s="0" t="str">
        <f aca="false">IF($A4094="","",INDEX(CARTAO_COMPRAS!$E:$E,INT((ROW()-2)/20)+2))</f>
        <v/>
      </c>
      <c r="E4094" s="0" t="str">
        <f aca="false">IF($A4094="","",INDEX(CARTAO_COMPRAS!$H:$H,INT((ROW()-2)/20)+2)+MOD(ROW()-2,20))</f>
        <v/>
      </c>
      <c r="F4094" s="0" t="str">
        <f aca="false">IF($A4094="","",INDEX(CARTAO_COMPRAS!$G:$G,INT((ROW()-2)/20)+2))</f>
        <v/>
      </c>
      <c r="G4094" s="5" t="str">
        <f aca="false">IF($A4094="","",INDEX(CARTAO_COMPRAS!$I:$I,INT((ROW()-2)/20)+2))</f>
        <v/>
      </c>
      <c r="H4094" s="4" t="str">
        <f aca="false">IF($A4094="","",EDATE(INDEX(CARTAO_COMPRAS!$J:$J,INT((ROW()-2)/20)+2),MOD(ROW()-2,20)))</f>
        <v/>
      </c>
      <c r="I4094" s="4" t="str">
        <f aca="false">IF($H4094="","",$H4094-WEEKDAY($H4094,2)+1)</f>
        <v/>
      </c>
      <c r="J4094" s="4" t="str">
        <f aca="false">IF($I4094="","",$I4094+6)</f>
        <v/>
      </c>
      <c r="K4094" s="6" t="str">
        <f aca="false">IF($H4094="","",DATE(YEAR($H4094),MONTH($H4094),1))</f>
        <v/>
      </c>
      <c r="L4094" s="0" t="str">
        <f aca="false">IF($A4094="","",INDEX(CARTAO_COMPRAS!$K:$K,INT((ROW()-2)/20)+2))</f>
        <v/>
      </c>
      <c r="M4094" s="0" t="str">
        <f aca="false">IF($A4094="","","Compra no cartão")</f>
        <v/>
      </c>
    </row>
    <row r="4095" customFormat="false" ht="13.5" hidden="false" customHeight="false" outlineLevel="0" collapsed="false">
      <c r="A4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5" s="0" t="str">
        <f aca="false">IF($A4095="","",INDEX(CARTAO_COMPRAS!$C:$C,INT((ROW()-2)/20)+2))</f>
        <v/>
      </c>
      <c r="C4095" s="0" t="str">
        <f aca="false">IF($A4095="","",INDEX(CARTAO_COMPRAS!$D:$D,INT((ROW()-2)/20)+2))</f>
        <v/>
      </c>
      <c r="D4095" s="0" t="str">
        <f aca="false">IF($A4095="","",INDEX(CARTAO_COMPRAS!$E:$E,INT((ROW()-2)/20)+2))</f>
        <v/>
      </c>
      <c r="E4095" s="0" t="str">
        <f aca="false">IF($A4095="","",INDEX(CARTAO_COMPRAS!$H:$H,INT((ROW()-2)/20)+2)+MOD(ROW()-2,20))</f>
        <v/>
      </c>
      <c r="F4095" s="0" t="str">
        <f aca="false">IF($A4095="","",INDEX(CARTAO_COMPRAS!$G:$G,INT((ROW()-2)/20)+2))</f>
        <v/>
      </c>
      <c r="G4095" s="5" t="str">
        <f aca="false">IF($A4095="","",INDEX(CARTAO_COMPRAS!$I:$I,INT((ROW()-2)/20)+2))</f>
        <v/>
      </c>
      <c r="H4095" s="4" t="str">
        <f aca="false">IF($A4095="","",EDATE(INDEX(CARTAO_COMPRAS!$J:$J,INT((ROW()-2)/20)+2),MOD(ROW()-2,20)))</f>
        <v/>
      </c>
      <c r="I4095" s="4" t="str">
        <f aca="false">IF($H4095="","",$H4095-WEEKDAY($H4095,2)+1)</f>
        <v/>
      </c>
      <c r="J4095" s="4" t="str">
        <f aca="false">IF($I4095="","",$I4095+6)</f>
        <v/>
      </c>
      <c r="K4095" s="6" t="str">
        <f aca="false">IF($H4095="","",DATE(YEAR($H4095),MONTH($H4095),1))</f>
        <v/>
      </c>
      <c r="L4095" s="0" t="str">
        <f aca="false">IF($A4095="","",INDEX(CARTAO_COMPRAS!$K:$K,INT((ROW()-2)/20)+2))</f>
        <v/>
      </c>
      <c r="M4095" s="0" t="str">
        <f aca="false">IF($A4095="","","Compra no cartão")</f>
        <v/>
      </c>
    </row>
    <row r="4096" customFormat="false" ht="13.5" hidden="false" customHeight="false" outlineLevel="0" collapsed="false">
      <c r="A4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6" s="0" t="str">
        <f aca="false">IF($A4096="","",INDEX(CARTAO_COMPRAS!$C:$C,INT((ROW()-2)/20)+2))</f>
        <v/>
      </c>
      <c r="C4096" s="0" t="str">
        <f aca="false">IF($A4096="","",INDEX(CARTAO_COMPRAS!$D:$D,INT((ROW()-2)/20)+2))</f>
        <v/>
      </c>
      <c r="D4096" s="0" t="str">
        <f aca="false">IF($A4096="","",INDEX(CARTAO_COMPRAS!$E:$E,INT((ROW()-2)/20)+2))</f>
        <v/>
      </c>
      <c r="E4096" s="0" t="str">
        <f aca="false">IF($A4096="","",INDEX(CARTAO_COMPRAS!$H:$H,INT((ROW()-2)/20)+2)+MOD(ROW()-2,20))</f>
        <v/>
      </c>
      <c r="F4096" s="0" t="str">
        <f aca="false">IF($A4096="","",INDEX(CARTAO_COMPRAS!$G:$G,INT((ROW()-2)/20)+2))</f>
        <v/>
      </c>
      <c r="G4096" s="5" t="str">
        <f aca="false">IF($A4096="","",INDEX(CARTAO_COMPRAS!$I:$I,INT((ROW()-2)/20)+2))</f>
        <v/>
      </c>
      <c r="H4096" s="4" t="str">
        <f aca="false">IF($A4096="","",EDATE(INDEX(CARTAO_COMPRAS!$J:$J,INT((ROW()-2)/20)+2),MOD(ROW()-2,20)))</f>
        <v/>
      </c>
      <c r="I4096" s="4" t="str">
        <f aca="false">IF($H4096="","",$H4096-WEEKDAY($H4096,2)+1)</f>
        <v/>
      </c>
      <c r="J4096" s="4" t="str">
        <f aca="false">IF($I4096="","",$I4096+6)</f>
        <v/>
      </c>
      <c r="K4096" s="6" t="str">
        <f aca="false">IF($H4096="","",DATE(YEAR($H4096),MONTH($H4096),1))</f>
        <v/>
      </c>
      <c r="L4096" s="0" t="str">
        <f aca="false">IF($A4096="","",INDEX(CARTAO_COMPRAS!$K:$K,INT((ROW()-2)/20)+2))</f>
        <v/>
      </c>
      <c r="M4096" s="0" t="str">
        <f aca="false">IF($A4096="","","Compra no cartão")</f>
        <v/>
      </c>
    </row>
    <row r="4097" customFormat="false" ht="13.5" hidden="false" customHeight="false" outlineLevel="0" collapsed="false">
      <c r="A4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7" s="0" t="str">
        <f aca="false">IF($A4097="","",INDEX(CARTAO_COMPRAS!$C:$C,INT((ROW()-2)/20)+2))</f>
        <v/>
      </c>
      <c r="C4097" s="0" t="str">
        <f aca="false">IF($A4097="","",INDEX(CARTAO_COMPRAS!$D:$D,INT((ROW()-2)/20)+2))</f>
        <v/>
      </c>
      <c r="D4097" s="0" t="str">
        <f aca="false">IF($A4097="","",INDEX(CARTAO_COMPRAS!$E:$E,INT((ROW()-2)/20)+2))</f>
        <v/>
      </c>
      <c r="E4097" s="0" t="str">
        <f aca="false">IF($A4097="","",INDEX(CARTAO_COMPRAS!$H:$H,INT((ROW()-2)/20)+2)+MOD(ROW()-2,20))</f>
        <v/>
      </c>
      <c r="F4097" s="0" t="str">
        <f aca="false">IF($A4097="","",INDEX(CARTAO_COMPRAS!$G:$G,INT((ROW()-2)/20)+2))</f>
        <v/>
      </c>
      <c r="G4097" s="5" t="str">
        <f aca="false">IF($A4097="","",INDEX(CARTAO_COMPRAS!$I:$I,INT((ROW()-2)/20)+2))</f>
        <v/>
      </c>
      <c r="H4097" s="4" t="str">
        <f aca="false">IF($A4097="","",EDATE(INDEX(CARTAO_COMPRAS!$J:$J,INT((ROW()-2)/20)+2),MOD(ROW()-2,20)))</f>
        <v/>
      </c>
      <c r="I4097" s="4" t="str">
        <f aca="false">IF($H4097="","",$H4097-WEEKDAY($H4097,2)+1)</f>
        <v/>
      </c>
      <c r="J4097" s="4" t="str">
        <f aca="false">IF($I4097="","",$I4097+6)</f>
        <v/>
      </c>
      <c r="K4097" s="6" t="str">
        <f aca="false">IF($H4097="","",DATE(YEAR($H4097),MONTH($H4097),1))</f>
        <v/>
      </c>
      <c r="L4097" s="0" t="str">
        <f aca="false">IF($A4097="","",INDEX(CARTAO_COMPRAS!$K:$K,INT((ROW()-2)/20)+2))</f>
        <v/>
      </c>
      <c r="M4097" s="0" t="str">
        <f aca="false">IF($A4097="","","Compra no cartão")</f>
        <v/>
      </c>
    </row>
    <row r="4098" customFormat="false" ht="13.5" hidden="false" customHeight="false" outlineLevel="0" collapsed="false">
      <c r="A4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8" s="0" t="str">
        <f aca="false">IF($A4098="","",INDEX(CARTAO_COMPRAS!$C:$C,INT((ROW()-2)/20)+2))</f>
        <v/>
      </c>
      <c r="C4098" s="0" t="str">
        <f aca="false">IF($A4098="","",INDEX(CARTAO_COMPRAS!$D:$D,INT((ROW()-2)/20)+2))</f>
        <v/>
      </c>
      <c r="D4098" s="0" t="str">
        <f aca="false">IF($A4098="","",INDEX(CARTAO_COMPRAS!$E:$E,INT((ROW()-2)/20)+2))</f>
        <v/>
      </c>
      <c r="E4098" s="0" t="str">
        <f aca="false">IF($A4098="","",INDEX(CARTAO_COMPRAS!$H:$H,INT((ROW()-2)/20)+2)+MOD(ROW()-2,20))</f>
        <v/>
      </c>
      <c r="F4098" s="0" t="str">
        <f aca="false">IF($A4098="","",INDEX(CARTAO_COMPRAS!$G:$G,INT((ROW()-2)/20)+2))</f>
        <v/>
      </c>
      <c r="G4098" s="5" t="str">
        <f aca="false">IF($A4098="","",INDEX(CARTAO_COMPRAS!$I:$I,INT((ROW()-2)/20)+2))</f>
        <v/>
      </c>
      <c r="H4098" s="4" t="str">
        <f aca="false">IF($A4098="","",EDATE(INDEX(CARTAO_COMPRAS!$J:$J,INT((ROW()-2)/20)+2),MOD(ROW()-2,20)))</f>
        <v/>
      </c>
      <c r="I4098" s="4" t="str">
        <f aca="false">IF($H4098="","",$H4098-WEEKDAY($H4098,2)+1)</f>
        <v/>
      </c>
      <c r="J4098" s="4" t="str">
        <f aca="false">IF($I4098="","",$I4098+6)</f>
        <v/>
      </c>
      <c r="K4098" s="6" t="str">
        <f aca="false">IF($H4098="","",DATE(YEAR($H4098),MONTH($H4098),1))</f>
        <v/>
      </c>
      <c r="L4098" s="0" t="str">
        <f aca="false">IF($A4098="","",INDEX(CARTAO_COMPRAS!$K:$K,INT((ROW()-2)/20)+2))</f>
        <v/>
      </c>
      <c r="M4098" s="0" t="str">
        <f aca="false">IF($A4098="","","Compra no cartão")</f>
        <v/>
      </c>
    </row>
    <row r="4099" customFormat="false" ht="13.5" hidden="false" customHeight="false" outlineLevel="0" collapsed="false">
      <c r="A4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099" s="0" t="str">
        <f aca="false">IF($A4099="","",INDEX(CARTAO_COMPRAS!$C:$C,INT((ROW()-2)/20)+2))</f>
        <v/>
      </c>
      <c r="C4099" s="0" t="str">
        <f aca="false">IF($A4099="","",INDEX(CARTAO_COMPRAS!$D:$D,INT((ROW()-2)/20)+2))</f>
        <v/>
      </c>
      <c r="D4099" s="0" t="str">
        <f aca="false">IF($A4099="","",INDEX(CARTAO_COMPRAS!$E:$E,INT((ROW()-2)/20)+2))</f>
        <v/>
      </c>
      <c r="E4099" s="0" t="str">
        <f aca="false">IF($A4099="","",INDEX(CARTAO_COMPRAS!$H:$H,INT((ROW()-2)/20)+2)+MOD(ROW()-2,20))</f>
        <v/>
      </c>
      <c r="F4099" s="0" t="str">
        <f aca="false">IF($A4099="","",INDEX(CARTAO_COMPRAS!$G:$G,INT((ROW()-2)/20)+2))</f>
        <v/>
      </c>
      <c r="G4099" s="5" t="str">
        <f aca="false">IF($A4099="","",INDEX(CARTAO_COMPRAS!$I:$I,INT((ROW()-2)/20)+2))</f>
        <v/>
      </c>
      <c r="H4099" s="4" t="str">
        <f aca="false">IF($A4099="","",EDATE(INDEX(CARTAO_COMPRAS!$J:$J,INT((ROW()-2)/20)+2),MOD(ROW()-2,20)))</f>
        <v/>
      </c>
      <c r="I4099" s="4" t="str">
        <f aca="false">IF($H4099="","",$H4099-WEEKDAY($H4099,2)+1)</f>
        <v/>
      </c>
      <c r="J4099" s="4" t="str">
        <f aca="false">IF($I4099="","",$I4099+6)</f>
        <v/>
      </c>
      <c r="K4099" s="6" t="str">
        <f aca="false">IF($H4099="","",DATE(YEAR($H4099),MONTH($H4099),1))</f>
        <v/>
      </c>
      <c r="L4099" s="0" t="str">
        <f aca="false">IF($A4099="","",INDEX(CARTAO_COMPRAS!$K:$K,INT((ROW()-2)/20)+2))</f>
        <v/>
      </c>
      <c r="M4099" s="0" t="str">
        <f aca="false">IF($A4099="","","Compra no cartão")</f>
        <v/>
      </c>
    </row>
    <row r="4100" customFormat="false" ht="13.5" hidden="false" customHeight="false" outlineLevel="0" collapsed="false">
      <c r="A4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0" s="0" t="str">
        <f aca="false">IF($A4100="","",INDEX(CARTAO_COMPRAS!$C:$C,INT((ROW()-2)/20)+2))</f>
        <v/>
      </c>
      <c r="C4100" s="0" t="str">
        <f aca="false">IF($A4100="","",INDEX(CARTAO_COMPRAS!$D:$D,INT((ROW()-2)/20)+2))</f>
        <v/>
      </c>
      <c r="D4100" s="0" t="str">
        <f aca="false">IF($A4100="","",INDEX(CARTAO_COMPRAS!$E:$E,INT((ROW()-2)/20)+2))</f>
        <v/>
      </c>
      <c r="E4100" s="0" t="str">
        <f aca="false">IF($A4100="","",INDEX(CARTAO_COMPRAS!$H:$H,INT((ROW()-2)/20)+2)+MOD(ROW()-2,20))</f>
        <v/>
      </c>
      <c r="F4100" s="0" t="str">
        <f aca="false">IF($A4100="","",INDEX(CARTAO_COMPRAS!$G:$G,INT((ROW()-2)/20)+2))</f>
        <v/>
      </c>
      <c r="G4100" s="5" t="str">
        <f aca="false">IF($A4100="","",INDEX(CARTAO_COMPRAS!$I:$I,INT((ROW()-2)/20)+2))</f>
        <v/>
      </c>
      <c r="H4100" s="4" t="str">
        <f aca="false">IF($A4100="","",EDATE(INDEX(CARTAO_COMPRAS!$J:$J,INT((ROW()-2)/20)+2),MOD(ROW()-2,20)))</f>
        <v/>
      </c>
      <c r="I4100" s="4" t="str">
        <f aca="false">IF($H4100="","",$H4100-WEEKDAY($H4100,2)+1)</f>
        <v/>
      </c>
      <c r="J4100" s="4" t="str">
        <f aca="false">IF($I4100="","",$I4100+6)</f>
        <v/>
      </c>
      <c r="K4100" s="6" t="str">
        <f aca="false">IF($H4100="","",DATE(YEAR($H4100),MONTH($H4100),1))</f>
        <v/>
      </c>
      <c r="L4100" s="0" t="str">
        <f aca="false">IF($A4100="","",INDEX(CARTAO_COMPRAS!$K:$K,INT((ROW()-2)/20)+2))</f>
        <v/>
      </c>
      <c r="M4100" s="0" t="str">
        <f aca="false">IF($A4100="","","Compra no cartão")</f>
        <v/>
      </c>
    </row>
    <row r="4101" customFormat="false" ht="13.5" hidden="false" customHeight="false" outlineLevel="0" collapsed="false">
      <c r="A4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1" s="0" t="str">
        <f aca="false">IF($A4101="","",INDEX(CARTAO_COMPRAS!$C:$C,INT((ROW()-2)/20)+2))</f>
        <v/>
      </c>
      <c r="C4101" s="0" t="str">
        <f aca="false">IF($A4101="","",INDEX(CARTAO_COMPRAS!$D:$D,INT((ROW()-2)/20)+2))</f>
        <v/>
      </c>
      <c r="D4101" s="0" t="str">
        <f aca="false">IF($A4101="","",INDEX(CARTAO_COMPRAS!$E:$E,INT((ROW()-2)/20)+2))</f>
        <v/>
      </c>
      <c r="E4101" s="0" t="str">
        <f aca="false">IF($A4101="","",INDEX(CARTAO_COMPRAS!$H:$H,INT((ROW()-2)/20)+2)+MOD(ROW()-2,20))</f>
        <v/>
      </c>
      <c r="F4101" s="0" t="str">
        <f aca="false">IF($A4101="","",INDEX(CARTAO_COMPRAS!$G:$G,INT((ROW()-2)/20)+2))</f>
        <v/>
      </c>
      <c r="G4101" s="5" t="str">
        <f aca="false">IF($A4101="","",INDEX(CARTAO_COMPRAS!$I:$I,INT((ROW()-2)/20)+2))</f>
        <v/>
      </c>
      <c r="H4101" s="4" t="str">
        <f aca="false">IF($A4101="","",EDATE(INDEX(CARTAO_COMPRAS!$J:$J,INT((ROW()-2)/20)+2),MOD(ROW()-2,20)))</f>
        <v/>
      </c>
      <c r="I4101" s="4" t="str">
        <f aca="false">IF($H4101="","",$H4101-WEEKDAY($H4101,2)+1)</f>
        <v/>
      </c>
      <c r="J4101" s="4" t="str">
        <f aca="false">IF($I4101="","",$I4101+6)</f>
        <v/>
      </c>
      <c r="K4101" s="6" t="str">
        <f aca="false">IF($H4101="","",DATE(YEAR($H4101),MONTH($H4101),1))</f>
        <v/>
      </c>
      <c r="L4101" s="0" t="str">
        <f aca="false">IF($A4101="","",INDEX(CARTAO_COMPRAS!$K:$K,INT((ROW()-2)/20)+2))</f>
        <v/>
      </c>
      <c r="M4101" s="0" t="str">
        <f aca="false">IF($A4101="","","Compra no cartão")</f>
        <v/>
      </c>
    </row>
    <row r="4102" customFormat="false" ht="13.5" hidden="false" customHeight="false" outlineLevel="0" collapsed="false">
      <c r="A41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2" s="0" t="str">
        <f aca="false">IF($A4102="","",INDEX(CARTAO_COMPRAS!$C:$C,INT((ROW()-2)/20)+2))</f>
        <v/>
      </c>
      <c r="C4102" s="0" t="str">
        <f aca="false">IF($A4102="","",INDEX(CARTAO_COMPRAS!$D:$D,INT((ROW()-2)/20)+2))</f>
        <v/>
      </c>
      <c r="D4102" s="0" t="str">
        <f aca="false">IF($A4102="","",INDEX(CARTAO_COMPRAS!$E:$E,INT((ROW()-2)/20)+2))</f>
        <v/>
      </c>
      <c r="E4102" s="0" t="str">
        <f aca="false">IF($A4102="","",INDEX(CARTAO_COMPRAS!$H:$H,INT((ROW()-2)/20)+2)+MOD(ROW()-2,20))</f>
        <v/>
      </c>
      <c r="F4102" s="0" t="str">
        <f aca="false">IF($A4102="","",INDEX(CARTAO_COMPRAS!$G:$G,INT((ROW()-2)/20)+2))</f>
        <v/>
      </c>
      <c r="G4102" s="5" t="str">
        <f aca="false">IF($A4102="","",INDEX(CARTAO_COMPRAS!$I:$I,INT((ROW()-2)/20)+2))</f>
        <v/>
      </c>
      <c r="H4102" s="4" t="str">
        <f aca="false">IF($A4102="","",EDATE(INDEX(CARTAO_COMPRAS!$J:$J,INT((ROW()-2)/20)+2),MOD(ROW()-2,20)))</f>
        <v/>
      </c>
      <c r="I4102" s="4" t="str">
        <f aca="false">IF($H4102="","",$H4102-WEEKDAY($H4102,2)+1)</f>
        <v/>
      </c>
      <c r="J4102" s="4" t="str">
        <f aca="false">IF($I4102="","",$I4102+6)</f>
        <v/>
      </c>
      <c r="K4102" s="6" t="str">
        <f aca="false">IF($H4102="","",DATE(YEAR($H4102),MONTH($H4102),1))</f>
        <v/>
      </c>
      <c r="L4102" s="0" t="str">
        <f aca="false">IF($A4102="","",INDEX(CARTAO_COMPRAS!$K:$K,INT((ROW()-2)/20)+2))</f>
        <v/>
      </c>
      <c r="M4102" s="0" t="str">
        <f aca="false">IF($A4102="","","Compra no cartão")</f>
        <v/>
      </c>
    </row>
    <row r="4103" customFormat="false" ht="13.5" hidden="false" customHeight="false" outlineLevel="0" collapsed="false">
      <c r="A4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3" s="0" t="str">
        <f aca="false">IF($A4103="","",INDEX(CARTAO_COMPRAS!$C:$C,INT((ROW()-2)/20)+2))</f>
        <v/>
      </c>
      <c r="C4103" s="0" t="str">
        <f aca="false">IF($A4103="","",INDEX(CARTAO_COMPRAS!$D:$D,INT((ROW()-2)/20)+2))</f>
        <v/>
      </c>
      <c r="D4103" s="0" t="str">
        <f aca="false">IF($A4103="","",INDEX(CARTAO_COMPRAS!$E:$E,INT((ROW()-2)/20)+2))</f>
        <v/>
      </c>
      <c r="E4103" s="0" t="str">
        <f aca="false">IF($A4103="","",INDEX(CARTAO_COMPRAS!$H:$H,INT((ROW()-2)/20)+2)+MOD(ROW()-2,20))</f>
        <v/>
      </c>
      <c r="F4103" s="0" t="str">
        <f aca="false">IF($A4103="","",INDEX(CARTAO_COMPRAS!$G:$G,INT((ROW()-2)/20)+2))</f>
        <v/>
      </c>
      <c r="G4103" s="5" t="str">
        <f aca="false">IF($A4103="","",INDEX(CARTAO_COMPRAS!$I:$I,INT((ROW()-2)/20)+2))</f>
        <v/>
      </c>
      <c r="H4103" s="4" t="str">
        <f aca="false">IF($A4103="","",EDATE(INDEX(CARTAO_COMPRAS!$J:$J,INT((ROW()-2)/20)+2),MOD(ROW()-2,20)))</f>
        <v/>
      </c>
      <c r="I4103" s="4" t="str">
        <f aca="false">IF($H4103="","",$H4103-WEEKDAY($H4103,2)+1)</f>
        <v/>
      </c>
      <c r="J4103" s="4" t="str">
        <f aca="false">IF($I4103="","",$I4103+6)</f>
        <v/>
      </c>
      <c r="K4103" s="6" t="str">
        <f aca="false">IF($H4103="","",DATE(YEAR($H4103),MONTH($H4103),1))</f>
        <v/>
      </c>
      <c r="L4103" s="0" t="str">
        <f aca="false">IF($A4103="","",INDEX(CARTAO_COMPRAS!$K:$K,INT((ROW()-2)/20)+2))</f>
        <v/>
      </c>
      <c r="M4103" s="0" t="str">
        <f aca="false">IF($A4103="","","Compra no cartão")</f>
        <v/>
      </c>
    </row>
    <row r="4104" customFormat="false" ht="13.5" hidden="false" customHeight="false" outlineLevel="0" collapsed="false">
      <c r="A4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4" s="0" t="str">
        <f aca="false">IF($A4104="","",INDEX(CARTAO_COMPRAS!$C:$C,INT((ROW()-2)/20)+2))</f>
        <v/>
      </c>
      <c r="C4104" s="0" t="str">
        <f aca="false">IF($A4104="","",INDEX(CARTAO_COMPRAS!$D:$D,INT((ROW()-2)/20)+2))</f>
        <v/>
      </c>
      <c r="D4104" s="0" t="str">
        <f aca="false">IF($A4104="","",INDEX(CARTAO_COMPRAS!$E:$E,INT((ROW()-2)/20)+2))</f>
        <v/>
      </c>
      <c r="E4104" s="0" t="str">
        <f aca="false">IF($A4104="","",INDEX(CARTAO_COMPRAS!$H:$H,INT((ROW()-2)/20)+2)+MOD(ROW()-2,20))</f>
        <v/>
      </c>
      <c r="F4104" s="0" t="str">
        <f aca="false">IF($A4104="","",INDEX(CARTAO_COMPRAS!$G:$G,INT((ROW()-2)/20)+2))</f>
        <v/>
      </c>
      <c r="G4104" s="5" t="str">
        <f aca="false">IF($A4104="","",INDEX(CARTAO_COMPRAS!$I:$I,INT((ROW()-2)/20)+2))</f>
        <v/>
      </c>
      <c r="H4104" s="4" t="str">
        <f aca="false">IF($A4104="","",EDATE(INDEX(CARTAO_COMPRAS!$J:$J,INT((ROW()-2)/20)+2),MOD(ROW()-2,20)))</f>
        <v/>
      </c>
      <c r="I4104" s="4" t="str">
        <f aca="false">IF($H4104="","",$H4104-WEEKDAY($H4104,2)+1)</f>
        <v/>
      </c>
      <c r="J4104" s="4" t="str">
        <f aca="false">IF($I4104="","",$I4104+6)</f>
        <v/>
      </c>
      <c r="K4104" s="6" t="str">
        <f aca="false">IF($H4104="","",DATE(YEAR($H4104),MONTH($H4104),1))</f>
        <v/>
      </c>
      <c r="L4104" s="0" t="str">
        <f aca="false">IF($A4104="","",INDEX(CARTAO_COMPRAS!$K:$K,INT((ROW()-2)/20)+2))</f>
        <v/>
      </c>
      <c r="M4104" s="0" t="str">
        <f aca="false">IF($A4104="","","Compra no cartão")</f>
        <v/>
      </c>
    </row>
    <row r="4105" customFormat="false" ht="13.5" hidden="false" customHeight="false" outlineLevel="0" collapsed="false">
      <c r="A4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5" s="0" t="str">
        <f aca="false">IF($A4105="","",INDEX(CARTAO_COMPRAS!$C:$C,INT((ROW()-2)/20)+2))</f>
        <v/>
      </c>
      <c r="C4105" s="0" t="str">
        <f aca="false">IF($A4105="","",INDEX(CARTAO_COMPRAS!$D:$D,INT((ROW()-2)/20)+2))</f>
        <v/>
      </c>
      <c r="D4105" s="0" t="str">
        <f aca="false">IF($A4105="","",INDEX(CARTAO_COMPRAS!$E:$E,INT((ROW()-2)/20)+2))</f>
        <v/>
      </c>
      <c r="E4105" s="0" t="str">
        <f aca="false">IF($A4105="","",INDEX(CARTAO_COMPRAS!$H:$H,INT((ROW()-2)/20)+2)+MOD(ROW()-2,20))</f>
        <v/>
      </c>
      <c r="F4105" s="0" t="str">
        <f aca="false">IF($A4105="","",INDEX(CARTAO_COMPRAS!$G:$G,INT((ROW()-2)/20)+2))</f>
        <v/>
      </c>
      <c r="G4105" s="5" t="str">
        <f aca="false">IF($A4105="","",INDEX(CARTAO_COMPRAS!$I:$I,INT((ROW()-2)/20)+2))</f>
        <v/>
      </c>
      <c r="H4105" s="4" t="str">
        <f aca="false">IF($A4105="","",EDATE(INDEX(CARTAO_COMPRAS!$J:$J,INT((ROW()-2)/20)+2),MOD(ROW()-2,20)))</f>
        <v/>
      </c>
      <c r="I4105" s="4" t="str">
        <f aca="false">IF($H4105="","",$H4105-WEEKDAY($H4105,2)+1)</f>
        <v/>
      </c>
      <c r="J4105" s="4" t="str">
        <f aca="false">IF($I4105="","",$I4105+6)</f>
        <v/>
      </c>
      <c r="K4105" s="6" t="str">
        <f aca="false">IF($H4105="","",DATE(YEAR($H4105),MONTH($H4105),1))</f>
        <v/>
      </c>
      <c r="L4105" s="0" t="str">
        <f aca="false">IF($A4105="","",INDEX(CARTAO_COMPRAS!$K:$K,INT((ROW()-2)/20)+2))</f>
        <v/>
      </c>
      <c r="M4105" s="0" t="str">
        <f aca="false">IF($A4105="","","Compra no cartão")</f>
        <v/>
      </c>
    </row>
    <row r="4106" customFormat="false" ht="13.5" hidden="false" customHeight="false" outlineLevel="0" collapsed="false">
      <c r="A4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6" s="0" t="str">
        <f aca="false">IF($A4106="","",INDEX(CARTAO_COMPRAS!$C:$C,INT((ROW()-2)/20)+2))</f>
        <v/>
      </c>
      <c r="C4106" s="0" t="str">
        <f aca="false">IF($A4106="","",INDEX(CARTAO_COMPRAS!$D:$D,INT((ROW()-2)/20)+2))</f>
        <v/>
      </c>
      <c r="D4106" s="0" t="str">
        <f aca="false">IF($A4106="","",INDEX(CARTAO_COMPRAS!$E:$E,INT((ROW()-2)/20)+2))</f>
        <v/>
      </c>
      <c r="E4106" s="0" t="str">
        <f aca="false">IF($A4106="","",INDEX(CARTAO_COMPRAS!$H:$H,INT((ROW()-2)/20)+2)+MOD(ROW()-2,20))</f>
        <v/>
      </c>
      <c r="F4106" s="0" t="str">
        <f aca="false">IF($A4106="","",INDEX(CARTAO_COMPRAS!$G:$G,INT((ROW()-2)/20)+2))</f>
        <v/>
      </c>
      <c r="G4106" s="5" t="str">
        <f aca="false">IF($A4106="","",INDEX(CARTAO_COMPRAS!$I:$I,INT((ROW()-2)/20)+2))</f>
        <v/>
      </c>
      <c r="H4106" s="4" t="str">
        <f aca="false">IF($A4106="","",EDATE(INDEX(CARTAO_COMPRAS!$J:$J,INT((ROW()-2)/20)+2),MOD(ROW()-2,20)))</f>
        <v/>
      </c>
      <c r="I4106" s="4" t="str">
        <f aca="false">IF($H4106="","",$H4106-WEEKDAY($H4106,2)+1)</f>
        <v/>
      </c>
      <c r="J4106" s="4" t="str">
        <f aca="false">IF($I4106="","",$I4106+6)</f>
        <v/>
      </c>
      <c r="K4106" s="6" t="str">
        <f aca="false">IF($H4106="","",DATE(YEAR($H4106),MONTH($H4106),1))</f>
        <v/>
      </c>
      <c r="L4106" s="0" t="str">
        <f aca="false">IF($A4106="","",INDEX(CARTAO_COMPRAS!$K:$K,INT((ROW()-2)/20)+2))</f>
        <v/>
      </c>
      <c r="M4106" s="0" t="str">
        <f aca="false">IF($A4106="","","Compra no cartão")</f>
        <v/>
      </c>
    </row>
    <row r="4107" customFormat="false" ht="13.5" hidden="false" customHeight="false" outlineLevel="0" collapsed="false">
      <c r="A4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7" s="0" t="str">
        <f aca="false">IF($A4107="","",INDEX(CARTAO_COMPRAS!$C:$C,INT((ROW()-2)/20)+2))</f>
        <v/>
      </c>
      <c r="C4107" s="0" t="str">
        <f aca="false">IF($A4107="","",INDEX(CARTAO_COMPRAS!$D:$D,INT((ROW()-2)/20)+2))</f>
        <v/>
      </c>
      <c r="D4107" s="0" t="str">
        <f aca="false">IF($A4107="","",INDEX(CARTAO_COMPRAS!$E:$E,INT((ROW()-2)/20)+2))</f>
        <v/>
      </c>
      <c r="E4107" s="0" t="str">
        <f aca="false">IF($A4107="","",INDEX(CARTAO_COMPRAS!$H:$H,INT((ROW()-2)/20)+2)+MOD(ROW()-2,20))</f>
        <v/>
      </c>
      <c r="F4107" s="0" t="str">
        <f aca="false">IF($A4107="","",INDEX(CARTAO_COMPRAS!$G:$G,INT((ROW()-2)/20)+2))</f>
        <v/>
      </c>
      <c r="G4107" s="5" t="str">
        <f aca="false">IF($A4107="","",INDEX(CARTAO_COMPRAS!$I:$I,INT((ROW()-2)/20)+2))</f>
        <v/>
      </c>
      <c r="H4107" s="4" t="str">
        <f aca="false">IF($A4107="","",EDATE(INDEX(CARTAO_COMPRAS!$J:$J,INT((ROW()-2)/20)+2),MOD(ROW()-2,20)))</f>
        <v/>
      </c>
      <c r="I4107" s="4" t="str">
        <f aca="false">IF($H4107="","",$H4107-WEEKDAY($H4107,2)+1)</f>
        <v/>
      </c>
      <c r="J4107" s="4" t="str">
        <f aca="false">IF($I4107="","",$I4107+6)</f>
        <v/>
      </c>
      <c r="K4107" s="6" t="str">
        <f aca="false">IF($H4107="","",DATE(YEAR($H4107),MONTH($H4107),1))</f>
        <v/>
      </c>
      <c r="L4107" s="0" t="str">
        <f aca="false">IF($A4107="","",INDEX(CARTAO_COMPRAS!$K:$K,INT((ROW()-2)/20)+2))</f>
        <v/>
      </c>
      <c r="M4107" s="0" t="str">
        <f aca="false">IF($A4107="","","Compra no cartão")</f>
        <v/>
      </c>
    </row>
    <row r="4108" customFormat="false" ht="13.5" hidden="false" customHeight="false" outlineLevel="0" collapsed="false">
      <c r="A4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8" s="0" t="str">
        <f aca="false">IF($A4108="","",INDEX(CARTAO_COMPRAS!$C:$C,INT((ROW()-2)/20)+2))</f>
        <v/>
      </c>
      <c r="C4108" s="0" t="str">
        <f aca="false">IF($A4108="","",INDEX(CARTAO_COMPRAS!$D:$D,INT((ROW()-2)/20)+2))</f>
        <v/>
      </c>
      <c r="D4108" s="0" t="str">
        <f aca="false">IF($A4108="","",INDEX(CARTAO_COMPRAS!$E:$E,INT((ROW()-2)/20)+2))</f>
        <v/>
      </c>
      <c r="E4108" s="0" t="str">
        <f aca="false">IF($A4108="","",INDEX(CARTAO_COMPRAS!$H:$H,INT((ROW()-2)/20)+2)+MOD(ROW()-2,20))</f>
        <v/>
      </c>
      <c r="F4108" s="0" t="str">
        <f aca="false">IF($A4108="","",INDEX(CARTAO_COMPRAS!$G:$G,INT((ROW()-2)/20)+2))</f>
        <v/>
      </c>
      <c r="G4108" s="5" t="str">
        <f aca="false">IF($A4108="","",INDEX(CARTAO_COMPRAS!$I:$I,INT((ROW()-2)/20)+2))</f>
        <v/>
      </c>
      <c r="H4108" s="4" t="str">
        <f aca="false">IF($A4108="","",EDATE(INDEX(CARTAO_COMPRAS!$J:$J,INT((ROW()-2)/20)+2),MOD(ROW()-2,20)))</f>
        <v/>
      </c>
      <c r="I4108" s="4" t="str">
        <f aca="false">IF($H4108="","",$H4108-WEEKDAY($H4108,2)+1)</f>
        <v/>
      </c>
      <c r="J4108" s="4" t="str">
        <f aca="false">IF($I4108="","",$I4108+6)</f>
        <v/>
      </c>
      <c r="K4108" s="6" t="str">
        <f aca="false">IF($H4108="","",DATE(YEAR($H4108),MONTH($H4108),1))</f>
        <v/>
      </c>
      <c r="L4108" s="0" t="str">
        <f aca="false">IF($A4108="","",INDEX(CARTAO_COMPRAS!$K:$K,INT((ROW()-2)/20)+2))</f>
        <v/>
      </c>
      <c r="M4108" s="0" t="str">
        <f aca="false">IF($A4108="","","Compra no cartão")</f>
        <v/>
      </c>
    </row>
    <row r="4109" customFormat="false" ht="13.5" hidden="false" customHeight="false" outlineLevel="0" collapsed="false">
      <c r="A4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09" s="0" t="str">
        <f aca="false">IF($A4109="","",INDEX(CARTAO_COMPRAS!$C:$C,INT((ROW()-2)/20)+2))</f>
        <v/>
      </c>
      <c r="C4109" s="0" t="str">
        <f aca="false">IF($A4109="","",INDEX(CARTAO_COMPRAS!$D:$D,INT((ROW()-2)/20)+2))</f>
        <v/>
      </c>
      <c r="D4109" s="0" t="str">
        <f aca="false">IF($A4109="","",INDEX(CARTAO_COMPRAS!$E:$E,INT((ROW()-2)/20)+2))</f>
        <v/>
      </c>
      <c r="E4109" s="0" t="str">
        <f aca="false">IF($A4109="","",INDEX(CARTAO_COMPRAS!$H:$H,INT((ROW()-2)/20)+2)+MOD(ROW()-2,20))</f>
        <v/>
      </c>
      <c r="F4109" s="0" t="str">
        <f aca="false">IF($A4109="","",INDEX(CARTAO_COMPRAS!$G:$G,INT((ROW()-2)/20)+2))</f>
        <v/>
      </c>
      <c r="G4109" s="5" t="str">
        <f aca="false">IF($A4109="","",INDEX(CARTAO_COMPRAS!$I:$I,INT((ROW()-2)/20)+2))</f>
        <v/>
      </c>
      <c r="H4109" s="4" t="str">
        <f aca="false">IF($A4109="","",EDATE(INDEX(CARTAO_COMPRAS!$J:$J,INT((ROW()-2)/20)+2),MOD(ROW()-2,20)))</f>
        <v/>
      </c>
      <c r="I4109" s="4" t="str">
        <f aca="false">IF($H4109="","",$H4109-WEEKDAY($H4109,2)+1)</f>
        <v/>
      </c>
      <c r="J4109" s="4" t="str">
        <f aca="false">IF($I4109="","",$I4109+6)</f>
        <v/>
      </c>
      <c r="K4109" s="6" t="str">
        <f aca="false">IF($H4109="","",DATE(YEAR($H4109),MONTH($H4109),1))</f>
        <v/>
      </c>
      <c r="L4109" s="0" t="str">
        <f aca="false">IF($A4109="","",INDEX(CARTAO_COMPRAS!$K:$K,INT((ROW()-2)/20)+2))</f>
        <v/>
      </c>
      <c r="M4109" s="0" t="str">
        <f aca="false">IF($A4109="","","Compra no cartão")</f>
        <v/>
      </c>
    </row>
    <row r="4110" customFormat="false" ht="13.5" hidden="false" customHeight="false" outlineLevel="0" collapsed="false">
      <c r="A4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0" s="0" t="str">
        <f aca="false">IF($A4110="","",INDEX(CARTAO_COMPRAS!$C:$C,INT((ROW()-2)/20)+2))</f>
        <v/>
      </c>
      <c r="C4110" s="0" t="str">
        <f aca="false">IF($A4110="","",INDEX(CARTAO_COMPRAS!$D:$D,INT((ROW()-2)/20)+2))</f>
        <v/>
      </c>
      <c r="D4110" s="0" t="str">
        <f aca="false">IF($A4110="","",INDEX(CARTAO_COMPRAS!$E:$E,INT((ROW()-2)/20)+2))</f>
        <v/>
      </c>
      <c r="E4110" s="0" t="str">
        <f aca="false">IF($A4110="","",INDEX(CARTAO_COMPRAS!$H:$H,INT((ROW()-2)/20)+2)+MOD(ROW()-2,20))</f>
        <v/>
      </c>
      <c r="F4110" s="0" t="str">
        <f aca="false">IF($A4110="","",INDEX(CARTAO_COMPRAS!$G:$G,INT((ROW()-2)/20)+2))</f>
        <v/>
      </c>
      <c r="G4110" s="5" t="str">
        <f aca="false">IF($A4110="","",INDEX(CARTAO_COMPRAS!$I:$I,INT((ROW()-2)/20)+2))</f>
        <v/>
      </c>
      <c r="H4110" s="4" t="str">
        <f aca="false">IF($A4110="","",EDATE(INDEX(CARTAO_COMPRAS!$J:$J,INT((ROW()-2)/20)+2),MOD(ROW()-2,20)))</f>
        <v/>
      </c>
      <c r="I4110" s="4" t="str">
        <f aca="false">IF($H4110="","",$H4110-WEEKDAY($H4110,2)+1)</f>
        <v/>
      </c>
      <c r="J4110" s="4" t="str">
        <f aca="false">IF($I4110="","",$I4110+6)</f>
        <v/>
      </c>
      <c r="K4110" s="6" t="str">
        <f aca="false">IF($H4110="","",DATE(YEAR($H4110),MONTH($H4110),1))</f>
        <v/>
      </c>
      <c r="L4110" s="0" t="str">
        <f aca="false">IF($A4110="","",INDEX(CARTAO_COMPRAS!$K:$K,INT((ROW()-2)/20)+2))</f>
        <v/>
      </c>
      <c r="M4110" s="0" t="str">
        <f aca="false">IF($A4110="","","Compra no cartão")</f>
        <v/>
      </c>
    </row>
    <row r="4111" customFormat="false" ht="13.5" hidden="false" customHeight="false" outlineLevel="0" collapsed="false">
      <c r="A4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1" s="0" t="str">
        <f aca="false">IF($A4111="","",INDEX(CARTAO_COMPRAS!$C:$C,INT((ROW()-2)/20)+2))</f>
        <v/>
      </c>
      <c r="C4111" s="0" t="str">
        <f aca="false">IF($A4111="","",INDEX(CARTAO_COMPRAS!$D:$D,INT((ROW()-2)/20)+2))</f>
        <v/>
      </c>
      <c r="D4111" s="0" t="str">
        <f aca="false">IF($A4111="","",INDEX(CARTAO_COMPRAS!$E:$E,INT((ROW()-2)/20)+2))</f>
        <v/>
      </c>
      <c r="E4111" s="0" t="str">
        <f aca="false">IF($A4111="","",INDEX(CARTAO_COMPRAS!$H:$H,INT((ROW()-2)/20)+2)+MOD(ROW()-2,20))</f>
        <v/>
      </c>
      <c r="F4111" s="0" t="str">
        <f aca="false">IF($A4111="","",INDEX(CARTAO_COMPRAS!$G:$G,INT((ROW()-2)/20)+2))</f>
        <v/>
      </c>
      <c r="G4111" s="5" t="str">
        <f aca="false">IF($A4111="","",INDEX(CARTAO_COMPRAS!$I:$I,INT((ROW()-2)/20)+2))</f>
        <v/>
      </c>
      <c r="H4111" s="4" t="str">
        <f aca="false">IF($A4111="","",EDATE(INDEX(CARTAO_COMPRAS!$J:$J,INT((ROW()-2)/20)+2),MOD(ROW()-2,20)))</f>
        <v/>
      </c>
      <c r="I4111" s="4" t="str">
        <f aca="false">IF($H4111="","",$H4111-WEEKDAY($H4111,2)+1)</f>
        <v/>
      </c>
      <c r="J4111" s="4" t="str">
        <f aca="false">IF($I4111="","",$I4111+6)</f>
        <v/>
      </c>
      <c r="K4111" s="6" t="str">
        <f aca="false">IF($H4111="","",DATE(YEAR($H4111),MONTH($H4111),1))</f>
        <v/>
      </c>
      <c r="L4111" s="0" t="str">
        <f aca="false">IF($A4111="","",INDEX(CARTAO_COMPRAS!$K:$K,INT((ROW()-2)/20)+2))</f>
        <v/>
      </c>
      <c r="M4111" s="0" t="str">
        <f aca="false">IF($A4111="","","Compra no cartão")</f>
        <v/>
      </c>
    </row>
    <row r="4112" customFormat="false" ht="13.5" hidden="false" customHeight="false" outlineLevel="0" collapsed="false">
      <c r="A4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2" s="0" t="str">
        <f aca="false">IF($A4112="","",INDEX(CARTAO_COMPRAS!$C:$C,INT((ROW()-2)/20)+2))</f>
        <v/>
      </c>
      <c r="C4112" s="0" t="str">
        <f aca="false">IF($A4112="","",INDEX(CARTAO_COMPRAS!$D:$D,INT((ROW()-2)/20)+2))</f>
        <v/>
      </c>
      <c r="D4112" s="0" t="str">
        <f aca="false">IF($A4112="","",INDEX(CARTAO_COMPRAS!$E:$E,INT((ROW()-2)/20)+2))</f>
        <v/>
      </c>
      <c r="E4112" s="0" t="str">
        <f aca="false">IF($A4112="","",INDEX(CARTAO_COMPRAS!$H:$H,INT((ROW()-2)/20)+2)+MOD(ROW()-2,20))</f>
        <v/>
      </c>
      <c r="F4112" s="0" t="str">
        <f aca="false">IF($A4112="","",INDEX(CARTAO_COMPRAS!$G:$G,INT((ROW()-2)/20)+2))</f>
        <v/>
      </c>
      <c r="G4112" s="5" t="str">
        <f aca="false">IF($A4112="","",INDEX(CARTAO_COMPRAS!$I:$I,INT((ROW()-2)/20)+2))</f>
        <v/>
      </c>
      <c r="H4112" s="4" t="str">
        <f aca="false">IF($A4112="","",EDATE(INDEX(CARTAO_COMPRAS!$J:$J,INT((ROW()-2)/20)+2),MOD(ROW()-2,20)))</f>
        <v/>
      </c>
      <c r="I4112" s="4" t="str">
        <f aca="false">IF($H4112="","",$H4112-WEEKDAY($H4112,2)+1)</f>
        <v/>
      </c>
      <c r="J4112" s="4" t="str">
        <f aca="false">IF($I4112="","",$I4112+6)</f>
        <v/>
      </c>
      <c r="K4112" s="6" t="str">
        <f aca="false">IF($H4112="","",DATE(YEAR($H4112),MONTH($H4112),1))</f>
        <v/>
      </c>
      <c r="L4112" s="0" t="str">
        <f aca="false">IF($A4112="","",INDEX(CARTAO_COMPRAS!$K:$K,INT((ROW()-2)/20)+2))</f>
        <v/>
      </c>
      <c r="M4112" s="0" t="str">
        <f aca="false">IF($A4112="","","Compra no cartão")</f>
        <v/>
      </c>
    </row>
    <row r="4113" customFormat="false" ht="13.5" hidden="false" customHeight="false" outlineLevel="0" collapsed="false">
      <c r="A4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3" s="0" t="str">
        <f aca="false">IF($A4113="","",INDEX(CARTAO_COMPRAS!$C:$C,INT((ROW()-2)/20)+2))</f>
        <v/>
      </c>
      <c r="C4113" s="0" t="str">
        <f aca="false">IF($A4113="","",INDEX(CARTAO_COMPRAS!$D:$D,INT((ROW()-2)/20)+2))</f>
        <v/>
      </c>
      <c r="D4113" s="0" t="str">
        <f aca="false">IF($A4113="","",INDEX(CARTAO_COMPRAS!$E:$E,INT((ROW()-2)/20)+2))</f>
        <v/>
      </c>
      <c r="E4113" s="0" t="str">
        <f aca="false">IF($A4113="","",INDEX(CARTAO_COMPRAS!$H:$H,INT((ROW()-2)/20)+2)+MOD(ROW()-2,20))</f>
        <v/>
      </c>
      <c r="F4113" s="0" t="str">
        <f aca="false">IF($A4113="","",INDEX(CARTAO_COMPRAS!$G:$G,INT((ROW()-2)/20)+2))</f>
        <v/>
      </c>
      <c r="G4113" s="5" t="str">
        <f aca="false">IF($A4113="","",INDEX(CARTAO_COMPRAS!$I:$I,INT((ROW()-2)/20)+2))</f>
        <v/>
      </c>
      <c r="H4113" s="4" t="str">
        <f aca="false">IF($A4113="","",EDATE(INDEX(CARTAO_COMPRAS!$J:$J,INT((ROW()-2)/20)+2),MOD(ROW()-2,20)))</f>
        <v/>
      </c>
      <c r="I4113" s="4" t="str">
        <f aca="false">IF($H4113="","",$H4113-WEEKDAY($H4113,2)+1)</f>
        <v/>
      </c>
      <c r="J4113" s="4" t="str">
        <f aca="false">IF($I4113="","",$I4113+6)</f>
        <v/>
      </c>
      <c r="K4113" s="6" t="str">
        <f aca="false">IF($H4113="","",DATE(YEAR($H4113),MONTH($H4113),1))</f>
        <v/>
      </c>
      <c r="L4113" s="0" t="str">
        <f aca="false">IF($A4113="","",INDEX(CARTAO_COMPRAS!$K:$K,INT((ROW()-2)/20)+2))</f>
        <v/>
      </c>
      <c r="M4113" s="0" t="str">
        <f aca="false">IF($A4113="","","Compra no cartão")</f>
        <v/>
      </c>
    </row>
    <row r="4114" customFormat="false" ht="13.5" hidden="false" customHeight="false" outlineLevel="0" collapsed="false">
      <c r="A4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4" s="0" t="str">
        <f aca="false">IF($A4114="","",INDEX(CARTAO_COMPRAS!$C:$C,INT((ROW()-2)/20)+2))</f>
        <v/>
      </c>
      <c r="C4114" s="0" t="str">
        <f aca="false">IF($A4114="","",INDEX(CARTAO_COMPRAS!$D:$D,INT((ROW()-2)/20)+2))</f>
        <v/>
      </c>
      <c r="D4114" s="0" t="str">
        <f aca="false">IF($A4114="","",INDEX(CARTAO_COMPRAS!$E:$E,INT((ROW()-2)/20)+2))</f>
        <v/>
      </c>
      <c r="E4114" s="0" t="str">
        <f aca="false">IF($A4114="","",INDEX(CARTAO_COMPRAS!$H:$H,INT((ROW()-2)/20)+2)+MOD(ROW()-2,20))</f>
        <v/>
      </c>
      <c r="F4114" s="0" t="str">
        <f aca="false">IF($A4114="","",INDEX(CARTAO_COMPRAS!$G:$G,INT((ROW()-2)/20)+2))</f>
        <v/>
      </c>
      <c r="G4114" s="5" t="str">
        <f aca="false">IF($A4114="","",INDEX(CARTAO_COMPRAS!$I:$I,INT((ROW()-2)/20)+2))</f>
        <v/>
      </c>
      <c r="H4114" s="4" t="str">
        <f aca="false">IF($A4114="","",EDATE(INDEX(CARTAO_COMPRAS!$J:$J,INT((ROW()-2)/20)+2),MOD(ROW()-2,20)))</f>
        <v/>
      </c>
      <c r="I4114" s="4" t="str">
        <f aca="false">IF($H4114="","",$H4114-WEEKDAY($H4114,2)+1)</f>
        <v/>
      </c>
      <c r="J4114" s="4" t="str">
        <f aca="false">IF($I4114="","",$I4114+6)</f>
        <v/>
      </c>
      <c r="K4114" s="6" t="str">
        <f aca="false">IF($H4114="","",DATE(YEAR($H4114),MONTH($H4114),1))</f>
        <v/>
      </c>
      <c r="L4114" s="0" t="str">
        <f aca="false">IF($A4114="","",INDEX(CARTAO_COMPRAS!$K:$K,INT((ROW()-2)/20)+2))</f>
        <v/>
      </c>
      <c r="M4114" s="0" t="str">
        <f aca="false">IF($A4114="","","Compra no cartão")</f>
        <v/>
      </c>
    </row>
    <row r="4115" customFormat="false" ht="13.5" hidden="false" customHeight="false" outlineLevel="0" collapsed="false">
      <c r="A4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5" s="0" t="str">
        <f aca="false">IF($A4115="","",INDEX(CARTAO_COMPRAS!$C:$C,INT((ROW()-2)/20)+2))</f>
        <v/>
      </c>
      <c r="C4115" s="0" t="str">
        <f aca="false">IF($A4115="","",INDEX(CARTAO_COMPRAS!$D:$D,INT((ROW()-2)/20)+2))</f>
        <v/>
      </c>
      <c r="D4115" s="0" t="str">
        <f aca="false">IF($A4115="","",INDEX(CARTAO_COMPRAS!$E:$E,INT((ROW()-2)/20)+2))</f>
        <v/>
      </c>
      <c r="E4115" s="0" t="str">
        <f aca="false">IF($A4115="","",INDEX(CARTAO_COMPRAS!$H:$H,INT((ROW()-2)/20)+2)+MOD(ROW()-2,20))</f>
        <v/>
      </c>
      <c r="F4115" s="0" t="str">
        <f aca="false">IF($A4115="","",INDEX(CARTAO_COMPRAS!$G:$G,INT((ROW()-2)/20)+2))</f>
        <v/>
      </c>
      <c r="G4115" s="5" t="str">
        <f aca="false">IF($A4115="","",INDEX(CARTAO_COMPRAS!$I:$I,INT((ROW()-2)/20)+2))</f>
        <v/>
      </c>
      <c r="H4115" s="4" t="str">
        <f aca="false">IF($A4115="","",EDATE(INDEX(CARTAO_COMPRAS!$J:$J,INT((ROW()-2)/20)+2),MOD(ROW()-2,20)))</f>
        <v/>
      </c>
      <c r="I4115" s="4" t="str">
        <f aca="false">IF($H4115="","",$H4115-WEEKDAY($H4115,2)+1)</f>
        <v/>
      </c>
      <c r="J4115" s="4" t="str">
        <f aca="false">IF($I4115="","",$I4115+6)</f>
        <v/>
      </c>
      <c r="K4115" s="6" t="str">
        <f aca="false">IF($H4115="","",DATE(YEAR($H4115),MONTH($H4115),1))</f>
        <v/>
      </c>
      <c r="L4115" s="0" t="str">
        <f aca="false">IF($A4115="","",INDEX(CARTAO_COMPRAS!$K:$K,INT((ROW()-2)/20)+2))</f>
        <v/>
      </c>
      <c r="M4115" s="0" t="str">
        <f aca="false">IF($A4115="","","Compra no cartão")</f>
        <v/>
      </c>
    </row>
    <row r="4116" customFormat="false" ht="13.5" hidden="false" customHeight="false" outlineLevel="0" collapsed="false">
      <c r="A4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6" s="0" t="str">
        <f aca="false">IF($A4116="","",INDEX(CARTAO_COMPRAS!$C:$C,INT((ROW()-2)/20)+2))</f>
        <v/>
      </c>
      <c r="C4116" s="0" t="str">
        <f aca="false">IF($A4116="","",INDEX(CARTAO_COMPRAS!$D:$D,INT((ROW()-2)/20)+2))</f>
        <v/>
      </c>
      <c r="D4116" s="0" t="str">
        <f aca="false">IF($A4116="","",INDEX(CARTAO_COMPRAS!$E:$E,INT((ROW()-2)/20)+2))</f>
        <v/>
      </c>
      <c r="E4116" s="0" t="str">
        <f aca="false">IF($A4116="","",INDEX(CARTAO_COMPRAS!$H:$H,INT((ROW()-2)/20)+2)+MOD(ROW()-2,20))</f>
        <v/>
      </c>
      <c r="F4116" s="0" t="str">
        <f aca="false">IF($A4116="","",INDEX(CARTAO_COMPRAS!$G:$G,INT((ROW()-2)/20)+2))</f>
        <v/>
      </c>
      <c r="G4116" s="5" t="str">
        <f aca="false">IF($A4116="","",INDEX(CARTAO_COMPRAS!$I:$I,INT((ROW()-2)/20)+2))</f>
        <v/>
      </c>
      <c r="H4116" s="4" t="str">
        <f aca="false">IF($A4116="","",EDATE(INDEX(CARTAO_COMPRAS!$J:$J,INT((ROW()-2)/20)+2),MOD(ROW()-2,20)))</f>
        <v/>
      </c>
      <c r="I4116" s="4" t="str">
        <f aca="false">IF($H4116="","",$H4116-WEEKDAY($H4116,2)+1)</f>
        <v/>
      </c>
      <c r="J4116" s="4" t="str">
        <f aca="false">IF($I4116="","",$I4116+6)</f>
        <v/>
      </c>
      <c r="K4116" s="6" t="str">
        <f aca="false">IF($H4116="","",DATE(YEAR($H4116),MONTH($H4116),1))</f>
        <v/>
      </c>
      <c r="L4116" s="0" t="str">
        <f aca="false">IF($A4116="","",INDEX(CARTAO_COMPRAS!$K:$K,INT((ROW()-2)/20)+2))</f>
        <v/>
      </c>
      <c r="M4116" s="0" t="str">
        <f aca="false">IF($A4116="","","Compra no cartão")</f>
        <v/>
      </c>
    </row>
    <row r="4117" customFormat="false" ht="13.5" hidden="false" customHeight="false" outlineLevel="0" collapsed="false">
      <c r="A4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7" s="0" t="str">
        <f aca="false">IF($A4117="","",INDEX(CARTAO_COMPRAS!$C:$C,INT((ROW()-2)/20)+2))</f>
        <v/>
      </c>
      <c r="C4117" s="0" t="str">
        <f aca="false">IF($A4117="","",INDEX(CARTAO_COMPRAS!$D:$D,INT((ROW()-2)/20)+2))</f>
        <v/>
      </c>
      <c r="D4117" s="0" t="str">
        <f aca="false">IF($A4117="","",INDEX(CARTAO_COMPRAS!$E:$E,INT((ROW()-2)/20)+2))</f>
        <v/>
      </c>
      <c r="E4117" s="0" t="str">
        <f aca="false">IF($A4117="","",INDEX(CARTAO_COMPRAS!$H:$H,INT((ROW()-2)/20)+2)+MOD(ROW()-2,20))</f>
        <v/>
      </c>
      <c r="F4117" s="0" t="str">
        <f aca="false">IF($A4117="","",INDEX(CARTAO_COMPRAS!$G:$G,INT((ROW()-2)/20)+2))</f>
        <v/>
      </c>
      <c r="G4117" s="5" t="str">
        <f aca="false">IF($A4117="","",INDEX(CARTAO_COMPRAS!$I:$I,INT((ROW()-2)/20)+2))</f>
        <v/>
      </c>
      <c r="H4117" s="4" t="str">
        <f aca="false">IF($A4117="","",EDATE(INDEX(CARTAO_COMPRAS!$J:$J,INT((ROW()-2)/20)+2),MOD(ROW()-2,20)))</f>
        <v/>
      </c>
      <c r="I4117" s="4" t="str">
        <f aca="false">IF($H4117="","",$H4117-WEEKDAY($H4117,2)+1)</f>
        <v/>
      </c>
      <c r="J4117" s="4" t="str">
        <f aca="false">IF($I4117="","",$I4117+6)</f>
        <v/>
      </c>
      <c r="K4117" s="6" t="str">
        <f aca="false">IF($H4117="","",DATE(YEAR($H4117),MONTH($H4117),1))</f>
        <v/>
      </c>
      <c r="L4117" s="0" t="str">
        <f aca="false">IF($A4117="","",INDEX(CARTAO_COMPRAS!$K:$K,INT((ROW()-2)/20)+2))</f>
        <v/>
      </c>
      <c r="M4117" s="0" t="str">
        <f aca="false">IF($A4117="","","Compra no cartão")</f>
        <v/>
      </c>
    </row>
    <row r="4118" customFormat="false" ht="13.5" hidden="false" customHeight="false" outlineLevel="0" collapsed="false">
      <c r="A4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8" s="0" t="str">
        <f aca="false">IF($A4118="","",INDEX(CARTAO_COMPRAS!$C:$C,INT((ROW()-2)/20)+2))</f>
        <v/>
      </c>
      <c r="C4118" s="0" t="str">
        <f aca="false">IF($A4118="","",INDEX(CARTAO_COMPRAS!$D:$D,INT((ROW()-2)/20)+2))</f>
        <v/>
      </c>
      <c r="D4118" s="0" t="str">
        <f aca="false">IF($A4118="","",INDEX(CARTAO_COMPRAS!$E:$E,INT((ROW()-2)/20)+2))</f>
        <v/>
      </c>
      <c r="E4118" s="0" t="str">
        <f aca="false">IF($A4118="","",INDEX(CARTAO_COMPRAS!$H:$H,INT((ROW()-2)/20)+2)+MOD(ROW()-2,20))</f>
        <v/>
      </c>
      <c r="F4118" s="0" t="str">
        <f aca="false">IF($A4118="","",INDEX(CARTAO_COMPRAS!$G:$G,INT((ROW()-2)/20)+2))</f>
        <v/>
      </c>
      <c r="G4118" s="5" t="str">
        <f aca="false">IF($A4118="","",INDEX(CARTAO_COMPRAS!$I:$I,INT((ROW()-2)/20)+2))</f>
        <v/>
      </c>
      <c r="H4118" s="4" t="str">
        <f aca="false">IF($A4118="","",EDATE(INDEX(CARTAO_COMPRAS!$J:$J,INT((ROW()-2)/20)+2),MOD(ROW()-2,20)))</f>
        <v/>
      </c>
      <c r="I4118" s="4" t="str">
        <f aca="false">IF($H4118="","",$H4118-WEEKDAY($H4118,2)+1)</f>
        <v/>
      </c>
      <c r="J4118" s="4" t="str">
        <f aca="false">IF($I4118="","",$I4118+6)</f>
        <v/>
      </c>
      <c r="K4118" s="6" t="str">
        <f aca="false">IF($H4118="","",DATE(YEAR($H4118),MONTH($H4118),1))</f>
        <v/>
      </c>
      <c r="L4118" s="0" t="str">
        <f aca="false">IF($A4118="","",INDEX(CARTAO_COMPRAS!$K:$K,INT((ROW()-2)/20)+2))</f>
        <v/>
      </c>
      <c r="M4118" s="0" t="str">
        <f aca="false">IF($A4118="","","Compra no cartão")</f>
        <v/>
      </c>
    </row>
    <row r="4119" customFormat="false" ht="13.5" hidden="false" customHeight="false" outlineLevel="0" collapsed="false">
      <c r="A4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19" s="0" t="str">
        <f aca="false">IF($A4119="","",INDEX(CARTAO_COMPRAS!$C:$C,INT((ROW()-2)/20)+2))</f>
        <v/>
      </c>
      <c r="C4119" s="0" t="str">
        <f aca="false">IF($A4119="","",INDEX(CARTAO_COMPRAS!$D:$D,INT((ROW()-2)/20)+2))</f>
        <v/>
      </c>
      <c r="D4119" s="0" t="str">
        <f aca="false">IF($A4119="","",INDEX(CARTAO_COMPRAS!$E:$E,INT((ROW()-2)/20)+2))</f>
        <v/>
      </c>
      <c r="E4119" s="0" t="str">
        <f aca="false">IF($A4119="","",INDEX(CARTAO_COMPRAS!$H:$H,INT((ROW()-2)/20)+2)+MOD(ROW()-2,20))</f>
        <v/>
      </c>
      <c r="F4119" s="0" t="str">
        <f aca="false">IF($A4119="","",INDEX(CARTAO_COMPRAS!$G:$G,INT((ROW()-2)/20)+2))</f>
        <v/>
      </c>
      <c r="G4119" s="5" t="str">
        <f aca="false">IF($A4119="","",INDEX(CARTAO_COMPRAS!$I:$I,INT((ROW()-2)/20)+2))</f>
        <v/>
      </c>
      <c r="H4119" s="4" t="str">
        <f aca="false">IF($A4119="","",EDATE(INDEX(CARTAO_COMPRAS!$J:$J,INT((ROW()-2)/20)+2),MOD(ROW()-2,20)))</f>
        <v/>
      </c>
      <c r="I4119" s="4" t="str">
        <f aca="false">IF($H4119="","",$H4119-WEEKDAY($H4119,2)+1)</f>
        <v/>
      </c>
      <c r="J4119" s="4" t="str">
        <f aca="false">IF($I4119="","",$I4119+6)</f>
        <v/>
      </c>
      <c r="K4119" s="6" t="str">
        <f aca="false">IF($H4119="","",DATE(YEAR($H4119),MONTH($H4119),1))</f>
        <v/>
      </c>
      <c r="L4119" s="0" t="str">
        <f aca="false">IF($A4119="","",INDEX(CARTAO_COMPRAS!$K:$K,INT((ROW()-2)/20)+2))</f>
        <v/>
      </c>
      <c r="M4119" s="0" t="str">
        <f aca="false">IF($A4119="","","Compra no cartão")</f>
        <v/>
      </c>
    </row>
    <row r="4120" customFormat="false" ht="13.5" hidden="false" customHeight="false" outlineLevel="0" collapsed="false">
      <c r="A4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0" s="0" t="str">
        <f aca="false">IF($A4120="","",INDEX(CARTAO_COMPRAS!$C:$C,INT((ROW()-2)/20)+2))</f>
        <v/>
      </c>
      <c r="C4120" s="0" t="str">
        <f aca="false">IF($A4120="","",INDEX(CARTAO_COMPRAS!$D:$D,INT((ROW()-2)/20)+2))</f>
        <v/>
      </c>
      <c r="D4120" s="0" t="str">
        <f aca="false">IF($A4120="","",INDEX(CARTAO_COMPRAS!$E:$E,INT((ROW()-2)/20)+2))</f>
        <v/>
      </c>
      <c r="E4120" s="0" t="str">
        <f aca="false">IF($A4120="","",INDEX(CARTAO_COMPRAS!$H:$H,INT((ROW()-2)/20)+2)+MOD(ROW()-2,20))</f>
        <v/>
      </c>
      <c r="F4120" s="0" t="str">
        <f aca="false">IF($A4120="","",INDEX(CARTAO_COMPRAS!$G:$G,INT((ROW()-2)/20)+2))</f>
        <v/>
      </c>
      <c r="G4120" s="5" t="str">
        <f aca="false">IF($A4120="","",INDEX(CARTAO_COMPRAS!$I:$I,INT((ROW()-2)/20)+2))</f>
        <v/>
      </c>
      <c r="H4120" s="4" t="str">
        <f aca="false">IF($A4120="","",EDATE(INDEX(CARTAO_COMPRAS!$J:$J,INT((ROW()-2)/20)+2),MOD(ROW()-2,20)))</f>
        <v/>
      </c>
      <c r="I4120" s="4" t="str">
        <f aca="false">IF($H4120="","",$H4120-WEEKDAY($H4120,2)+1)</f>
        <v/>
      </c>
      <c r="J4120" s="4" t="str">
        <f aca="false">IF($I4120="","",$I4120+6)</f>
        <v/>
      </c>
      <c r="K4120" s="6" t="str">
        <f aca="false">IF($H4120="","",DATE(YEAR($H4120),MONTH($H4120),1))</f>
        <v/>
      </c>
      <c r="L4120" s="0" t="str">
        <f aca="false">IF($A4120="","",INDEX(CARTAO_COMPRAS!$K:$K,INT((ROW()-2)/20)+2))</f>
        <v/>
      </c>
      <c r="M4120" s="0" t="str">
        <f aca="false">IF($A4120="","","Compra no cartão")</f>
        <v/>
      </c>
    </row>
    <row r="4121" customFormat="false" ht="13.5" hidden="false" customHeight="false" outlineLevel="0" collapsed="false">
      <c r="A4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1" s="0" t="str">
        <f aca="false">IF($A4121="","",INDEX(CARTAO_COMPRAS!$C:$C,INT((ROW()-2)/20)+2))</f>
        <v/>
      </c>
      <c r="C4121" s="0" t="str">
        <f aca="false">IF($A4121="","",INDEX(CARTAO_COMPRAS!$D:$D,INT((ROW()-2)/20)+2))</f>
        <v/>
      </c>
      <c r="D4121" s="0" t="str">
        <f aca="false">IF($A4121="","",INDEX(CARTAO_COMPRAS!$E:$E,INT((ROW()-2)/20)+2))</f>
        <v/>
      </c>
      <c r="E4121" s="0" t="str">
        <f aca="false">IF($A4121="","",INDEX(CARTAO_COMPRAS!$H:$H,INT((ROW()-2)/20)+2)+MOD(ROW()-2,20))</f>
        <v/>
      </c>
      <c r="F4121" s="0" t="str">
        <f aca="false">IF($A4121="","",INDEX(CARTAO_COMPRAS!$G:$G,INT((ROW()-2)/20)+2))</f>
        <v/>
      </c>
      <c r="G4121" s="5" t="str">
        <f aca="false">IF($A4121="","",INDEX(CARTAO_COMPRAS!$I:$I,INT((ROW()-2)/20)+2))</f>
        <v/>
      </c>
      <c r="H4121" s="4" t="str">
        <f aca="false">IF($A4121="","",EDATE(INDEX(CARTAO_COMPRAS!$J:$J,INT((ROW()-2)/20)+2),MOD(ROW()-2,20)))</f>
        <v/>
      </c>
      <c r="I4121" s="4" t="str">
        <f aca="false">IF($H4121="","",$H4121-WEEKDAY($H4121,2)+1)</f>
        <v/>
      </c>
      <c r="J4121" s="4" t="str">
        <f aca="false">IF($I4121="","",$I4121+6)</f>
        <v/>
      </c>
      <c r="K4121" s="6" t="str">
        <f aca="false">IF($H4121="","",DATE(YEAR($H4121),MONTH($H4121),1))</f>
        <v/>
      </c>
      <c r="L4121" s="0" t="str">
        <f aca="false">IF($A4121="","",INDEX(CARTAO_COMPRAS!$K:$K,INT((ROW()-2)/20)+2))</f>
        <v/>
      </c>
      <c r="M4121" s="0" t="str">
        <f aca="false">IF($A4121="","","Compra no cartão")</f>
        <v/>
      </c>
    </row>
    <row r="4122" customFormat="false" ht="13.5" hidden="false" customHeight="false" outlineLevel="0" collapsed="false">
      <c r="A41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2" s="0" t="str">
        <f aca="false">IF($A4122="","",INDEX(CARTAO_COMPRAS!$C:$C,INT((ROW()-2)/20)+2))</f>
        <v/>
      </c>
      <c r="C4122" s="0" t="str">
        <f aca="false">IF($A4122="","",INDEX(CARTAO_COMPRAS!$D:$D,INT((ROW()-2)/20)+2))</f>
        <v/>
      </c>
      <c r="D4122" s="0" t="str">
        <f aca="false">IF($A4122="","",INDEX(CARTAO_COMPRAS!$E:$E,INT((ROW()-2)/20)+2))</f>
        <v/>
      </c>
      <c r="E4122" s="0" t="str">
        <f aca="false">IF($A4122="","",INDEX(CARTAO_COMPRAS!$H:$H,INT((ROW()-2)/20)+2)+MOD(ROW()-2,20))</f>
        <v/>
      </c>
      <c r="F4122" s="0" t="str">
        <f aca="false">IF($A4122="","",INDEX(CARTAO_COMPRAS!$G:$G,INT((ROW()-2)/20)+2))</f>
        <v/>
      </c>
      <c r="G4122" s="5" t="str">
        <f aca="false">IF($A4122="","",INDEX(CARTAO_COMPRAS!$I:$I,INT((ROW()-2)/20)+2))</f>
        <v/>
      </c>
      <c r="H4122" s="4" t="str">
        <f aca="false">IF($A4122="","",EDATE(INDEX(CARTAO_COMPRAS!$J:$J,INT((ROW()-2)/20)+2),MOD(ROW()-2,20)))</f>
        <v/>
      </c>
      <c r="I4122" s="4" t="str">
        <f aca="false">IF($H4122="","",$H4122-WEEKDAY($H4122,2)+1)</f>
        <v/>
      </c>
      <c r="J4122" s="4" t="str">
        <f aca="false">IF($I4122="","",$I4122+6)</f>
        <v/>
      </c>
      <c r="K4122" s="6" t="str">
        <f aca="false">IF($H4122="","",DATE(YEAR($H4122),MONTH($H4122),1))</f>
        <v/>
      </c>
      <c r="L4122" s="0" t="str">
        <f aca="false">IF($A4122="","",INDEX(CARTAO_COMPRAS!$K:$K,INT((ROW()-2)/20)+2))</f>
        <v/>
      </c>
      <c r="M4122" s="0" t="str">
        <f aca="false">IF($A4122="","","Compra no cartão")</f>
        <v/>
      </c>
    </row>
    <row r="4123" customFormat="false" ht="13.5" hidden="false" customHeight="false" outlineLevel="0" collapsed="false">
      <c r="A4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3" s="0" t="str">
        <f aca="false">IF($A4123="","",INDEX(CARTAO_COMPRAS!$C:$C,INT((ROW()-2)/20)+2))</f>
        <v/>
      </c>
      <c r="C4123" s="0" t="str">
        <f aca="false">IF($A4123="","",INDEX(CARTAO_COMPRAS!$D:$D,INT((ROW()-2)/20)+2))</f>
        <v/>
      </c>
      <c r="D4123" s="0" t="str">
        <f aca="false">IF($A4123="","",INDEX(CARTAO_COMPRAS!$E:$E,INT((ROW()-2)/20)+2))</f>
        <v/>
      </c>
      <c r="E4123" s="0" t="str">
        <f aca="false">IF($A4123="","",INDEX(CARTAO_COMPRAS!$H:$H,INT((ROW()-2)/20)+2)+MOD(ROW()-2,20))</f>
        <v/>
      </c>
      <c r="F4123" s="0" t="str">
        <f aca="false">IF($A4123="","",INDEX(CARTAO_COMPRAS!$G:$G,INT((ROW()-2)/20)+2))</f>
        <v/>
      </c>
      <c r="G4123" s="5" t="str">
        <f aca="false">IF($A4123="","",INDEX(CARTAO_COMPRAS!$I:$I,INT((ROW()-2)/20)+2))</f>
        <v/>
      </c>
      <c r="H4123" s="4" t="str">
        <f aca="false">IF($A4123="","",EDATE(INDEX(CARTAO_COMPRAS!$J:$J,INT((ROW()-2)/20)+2),MOD(ROW()-2,20)))</f>
        <v/>
      </c>
      <c r="I4123" s="4" t="str">
        <f aca="false">IF($H4123="","",$H4123-WEEKDAY($H4123,2)+1)</f>
        <v/>
      </c>
      <c r="J4123" s="4" t="str">
        <f aca="false">IF($I4123="","",$I4123+6)</f>
        <v/>
      </c>
      <c r="K4123" s="6" t="str">
        <f aca="false">IF($H4123="","",DATE(YEAR($H4123),MONTH($H4123),1))</f>
        <v/>
      </c>
      <c r="L4123" s="0" t="str">
        <f aca="false">IF($A4123="","",INDEX(CARTAO_COMPRAS!$K:$K,INT((ROW()-2)/20)+2))</f>
        <v/>
      </c>
      <c r="M4123" s="0" t="str">
        <f aca="false">IF($A4123="","","Compra no cartão")</f>
        <v/>
      </c>
    </row>
    <row r="4124" customFormat="false" ht="13.5" hidden="false" customHeight="false" outlineLevel="0" collapsed="false">
      <c r="A4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4" s="0" t="str">
        <f aca="false">IF($A4124="","",INDEX(CARTAO_COMPRAS!$C:$C,INT((ROW()-2)/20)+2))</f>
        <v/>
      </c>
      <c r="C4124" s="0" t="str">
        <f aca="false">IF($A4124="","",INDEX(CARTAO_COMPRAS!$D:$D,INT((ROW()-2)/20)+2))</f>
        <v/>
      </c>
      <c r="D4124" s="0" t="str">
        <f aca="false">IF($A4124="","",INDEX(CARTAO_COMPRAS!$E:$E,INT((ROW()-2)/20)+2))</f>
        <v/>
      </c>
      <c r="E4124" s="0" t="str">
        <f aca="false">IF($A4124="","",INDEX(CARTAO_COMPRAS!$H:$H,INT((ROW()-2)/20)+2)+MOD(ROW()-2,20))</f>
        <v/>
      </c>
      <c r="F4124" s="0" t="str">
        <f aca="false">IF($A4124="","",INDEX(CARTAO_COMPRAS!$G:$G,INT((ROW()-2)/20)+2))</f>
        <v/>
      </c>
      <c r="G4124" s="5" t="str">
        <f aca="false">IF($A4124="","",INDEX(CARTAO_COMPRAS!$I:$I,INT((ROW()-2)/20)+2))</f>
        <v/>
      </c>
      <c r="H4124" s="4" t="str">
        <f aca="false">IF($A4124="","",EDATE(INDEX(CARTAO_COMPRAS!$J:$J,INT((ROW()-2)/20)+2),MOD(ROW()-2,20)))</f>
        <v/>
      </c>
      <c r="I4124" s="4" t="str">
        <f aca="false">IF($H4124="","",$H4124-WEEKDAY($H4124,2)+1)</f>
        <v/>
      </c>
      <c r="J4124" s="4" t="str">
        <f aca="false">IF($I4124="","",$I4124+6)</f>
        <v/>
      </c>
      <c r="K4124" s="6" t="str">
        <f aca="false">IF($H4124="","",DATE(YEAR($H4124),MONTH($H4124),1))</f>
        <v/>
      </c>
      <c r="L4124" s="0" t="str">
        <f aca="false">IF($A4124="","",INDEX(CARTAO_COMPRAS!$K:$K,INT((ROW()-2)/20)+2))</f>
        <v/>
      </c>
      <c r="M4124" s="0" t="str">
        <f aca="false">IF($A4124="","","Compra no cartão")</f>
        <v/>
      </c>
    </row>
    <row r="4125" customFormat="false" ht="13.5" hidden="false" customHeight="false" outlineLevel="0" collapsed="false">
      <c r="A4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5" s="0" t="str">
        <f aca="false">IF($A4125="","",INDEX(CARTAO_COMPRAS!$C:$C,INT((ROW()-2)/20)+2))</f>
        <v/>
      </c>
      <c r="C4125" s="0" t="str">
        <f aca="false">IF($A4125="","",INDEX(CARTAO_COMPRAS!$D:$D,INT((ROW()-2)/20)+2))</f>
        <v/>
      </c>
      <c r="D4125" s="0" t="str">
        <f aca="false">IF($A4125="","",INDEX(CARTAO_COMPRAS!$E:$E,INT((ROW()-2)/20)+2))</f>
        <v/>
      </c>
      <c r="E4125" s="0" t="str">
        <f aca="false">IF($A4125="","",INDEX(CARTAO_COMPRAS!$H:$H,INT((ROW()-2)/20)+2)+MOD(ROW()-2,20))</f>
        <v/>
      </c>
      <c r="F4125" s="0" t="str">
        <f aca="false">IF($A4125="","",INDEX(CARTAO_COMPRAS!$G:$G,INT((ROW()-2)/20)+2))</f>
        <v/>
      </c>
      <c r="G4125" s="5" t="str">
        <f aca="false">IF($A4125="","",INDEX(CARTAO_COMPRAS!$I:$I,INT((ROW()-2)/20)+2))</f>
        <v/>
      </c>
      <c r="H4125" s="4" t="str">
        <f aca="false">IF($A4125="","",EDATE(INDEX(CARTAO_COMPRAS!$J:$J,INT((ROW()-2)/20)+2),MOD(ROW()-2,20)))</f>
        <v/>
      </c>
      <c r="I4125" s="4" t="str">
        <f aca="false">IF($H4125="","",$H4125-WEEKDAY($H4125,2)+1)</f>
        <v/>
      </c>
      <c r="J4125" s="4" t="str">
        <f aca="false">IF($I4125="","",$I4125+6)</f>
        <v/>
      </c>
      <c r="K4125" s="6" t="str">
        <f aca="false">IF($H4125="","",DATE(YEAR($H4125),MONTH($H4125),1))</f>
        <v/>
      </c>
      <c r="L4125" s="0" t="str">
        <f aca="false">IF($A4125="","",INDEX(CARTAO_COMPRAS!$K:$K,INT((ROW()-2)/20)+2))</f>
        <v/>
      </c>
      <c r="M4125" s="0" t="str">
        <f aca="false">IF($A4125="","","Compra no cartão")</f>
        <v/>
      </c>
    </row>
    <row r="4126" customFormat="false" ht="13.5" hidden="false" customHeight="false" outlineLevel="0" collapsed="false">
      <c r="A4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6" s="0" t="str">
        <f aca="false">IF($A4126="","",INDEX(CARTAO_COMPRAS!$C:$C,INT((ROW()-2)/20)+2))</f>
        <v/>
      </c>
      <c r="C4126" s="0" t="str">
        <f aca="false">IF($A4126="","",INDEX(CARTAO_COMPRAS!$D:$D,INT((ROW()-2)/20)+2))</f>
        <v/>
      </c>
      <c r="D4126" s="0" t="str">
        <f aca="false">IF($A4126="","",INDEX(CARTAO_COMPRAS!$E:$E,INT((ROW()-2)/20)+2))</f>
        <v/>
      </c>
      <c r="E4126" s="0" t="str">
        <f aca="false">IF($A4126="","",INDEX(CARTAO_COMPRAS!$H:$H,INT((ROW()-2)/20)+2)+MOD(ROW()-2,20))</f>
        <v/>
      </c>
      <c r="F4126" s="0" t="str">
        <f aca="false">IF($A4126="","",INDEX(CARTAO_COMPRAS!$G:$G,INT((ROW()-2)/20)+2))</f>
        <v/>
      </c>
      <c r="G4126" s="5" t="str">
        <f aca="false">IF($A4126="","",INDEX(CARTAO_COMPRAS!$I:$I,INT((ROW()-2)/20)+2))</f>
        <v/>
      </c>
      <c r="H4126" s="4" t="str">
        <f aca="false">IF($A4126="","",EDATE(INDEX(CARTAO_COMPRAS!$J:$J,INT((ROW()-2)/20)+2),MOD(ROW()-2,20)))</f>
        <v/>
      </c>
      <c r="I4126" s="4" t="str">
        <f aca="false">IF($H4126="","",$H4126-WEEKDAY($H4126,2)+1)</f>
        <v/>
      </c>
      <c r="J4126" s="4" t="str">
        <f aca="false">IF($I4126="","",$I4126+6)</f>
        <v/>
      </c>
      <c r="K4126" s="6" t="str">
        <f aca="false">IF($H4126="","",DATE(YEAR($H4126),MONTH($H4126),1))</f>
        <v/>
      </c>
      <c r="L4126" s="0" t="str">
        <f aca="false">IF($A4126="","",INDEX(CARTAO_COMPRAS!$K:$K,INT((ROW()-2)/20)+2))</f>
        <v/>
      </c>
      <c r="M4126" s="0" t="str">
        <f aca="false">IF($A4126="","","Compra no cartão")</f>
        <v/>
      </c>
    </row>
    <row r="4127" customFormat="false" ht="13.5" hidden="false" customHeight="false" outlineLevel="0" collapsed="false">
      <c r="A4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7" s="0" t="str">
        <f aca="false">IF($A4127="","",INDEX(CARTAO_COMPRAS!$C:$C,INT((ROW()-2)/20)+2))</f>
        <v/>
      </c>
      <c r="C4127" s="0" t="str">
        <f aca="false">IF($A4127="","",INDEX(CARTAO_COMPRAS!$D:$D,INT((ROW()-2)/20)+2))</f>
        <v/>
      </c>
      <c r="D4127" s="0" t="str">
        <f aca="false">IF($A4127="","",INDEX(CARTAO_COMPRAS!$E:$E,INT((ROW()-2)/20)+2))</f>
        <v/>
      </c>
      <c r="E4127" s="0" t="str">
        <f aca="false">IF($A4127="","",INDEX(CARTAO_COMPRAS!$H:$H,INT((ROW()-2)/20)+2)+MOD(ROW()-2,20))</f>
        <v/>
      </c>
      <c r="F4127" s="0" t="str">
        <f aca="false">IF($A4127="","",INDEX(CARTAO_COMPRAS!$G:$G,INT((ROW()-2)/20)+2))</f>
        <v/>
      </c>
      <c r="G4127" s="5" t="str">
        <f aca="false">IF($A4127="","",INDEX(CARTAO_COMPRAS!$I:$I,INT((ROW()-2)/20)+2))</f>
        <v/>
      </c>
      <c r="H4127" s="4" t="str">
        <f aca="false">IF($A4127="","",EDATE(INDEX(CARTAO_COMPRAS!$J:$J,INT((ROW()-2)/20)+2),MOD(ROW()-2,20)))</f>
        <v/>
      </c>
      <c r="I4127" s="4" t="str">
        <f aca="false">IF($H4127="","",$H4127-WEEKDAY($H4127,2)+1)</f>
        <v/>
      </c>
      <c r="J4127" s="4" t="str">
        <f aca="false">IF($I4127="","",$I4127+6)</f>
        <v/>
      </c>
      <c r="K4127" s="6" t="str">
        <f aca="false">IF($H4127="","",DATE(YEAR($H4127),MONTH($H4127),1))</f>
        <v/>
      </c>
      <c r="L4127" s="0" t="str">
        <f aca="false">IF($A4127="","",INDEX(CARTAO_COMPRAS!$K:$K,INT((ROW()-2)/20)+2))</f>
        <v/>
      </c>
      <c r="M4127" s="0" t="str">
        <f aca="false">IF($A4127="","","Compra no cartão")</f>
        <v/>
      </c>
    </row>
    <row r="4128" customFormat="false" ht="13.5" hidden="false" customHeight="false" outlineLevel="0" collapsed="false">
      <c r="A4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8" s="0" t="str">
        <f aca="false">IF($A4128="","",INDEX(CARTAO_COMPRAS!$C:$C,INT((ROW()-2)/20)+2))</f>
        <v/>
      </c>
      <c r="C4128" s="0" t="str">
        <f aca="false">IF($A4128="","",INDEX(CARTAO_COMPRAS!$D:$D,INT((ROW()-2)/20)+2))</f>
        <v/>
      </c>
      <c r="D4128" s="0" t="str">
        <f aca="false">IF($A4128="","",INDEX(CARTAO_COMPRAS!$E:$E,INT((ROW()-2)/20)+2))</f>
        <v/>
      </c>
      <c r="E4128" s="0" t="str">
        <f aca="false">IF($A4128="","",INDEX(CARTAO_COMPRAS!$H:$H,INT((ROW()-2)/20)+2)+MOD(ROW()-2,20))</f>
        <v/>
      </c>
      <c r="F4128" s="0" t="str">
        <f aca="false">IF($A4128="","",INDEX(CARTAO_COMPRAS!$G:$G,INT((ROW()-2)/20)+2))</f>
        <v/>
      </c>
      <c r="G4128" s="5" t="str">
        <f aca="false">IF($A4128="","",INDEX(CARTAO_COMPRAS!$I:$I,INT((ROW()-2)/20)+2))</f>
        <v/>
      </c>
      <c r="H4128" s="4" t="str">
        <f aca="false">IF($A4128="","",EDATE(INDEX(CARTAO_COMPRAS!$J:$J,INT((ROW()-2)/20)+2),MOD(ROW()-2,20)))</f>
        <v/>
      </c>
      <c r="I4128" s="4" t="str">
        <f aca="false">IF($H4128="","",$H4128-WEEKDAY($H4128,2)+1)</f>
        <v/>
      </c>
      <c r="J4128" s="4" t="str">
        <f aca="false">IF($I4128="","",$I4128+6)</f>
        <v/>
      </c>
      <c r="K4128" s="6" t="str">
        <f aca="false">IF($H4128="","",DATE(YEAR($H4128),MONTH($H4128),1))</f>
        <v/>
      </c>
      <c r="L4128" s="0" t="str">
        <f aca="false">IF($A4128="","",INDEX(CARTAO_COMPRAS!$K:$K,INT((ROW()-2)/20)+2))</f>
        <v/>
      </c>
      <c r="M4128" s="0" t="str">
        <f aca="false">IF($A4128="","","Compra no cartão")</f>
        <v/>
      </c>
    </row>
    <row r="4129" customFormat="false" ht="13.5" hidden="false" customHeight="false" outlineLevel="0" collapsed="false">
      <c r="A4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29" s="0" t="str">
        <f aca="false">IF($A4129="","",INDEX(CARTAO_COMPRAS!$C:$C,INT((ROW()-2)/20)+2))</f>
        <v/>
      </c>
      <c r="C4129" s="0" t="str">
        <f aca="false">IF($A4129="","",INDEX(CARTAO_COMPRAS!$D:$D,INT((ROW()-2)/20)+2))</f>
        <v/>
      </c>
      <c r="D4129" s="0" t="str">
        <f aca="false">IF($A4129="","",INDEX(CARTAO_COMPRAS!$E:$E,INT((ROW()-2)/20)+2))</f>
        <v/>
      </c>
      <c r="E4129" s="0" t="str">
        <f aca="false">IF($A4129="","",INDEX(CARTAO_COMPRAS!$H:$H,INT((ROW()-2)/20)+2)+MOD(ROW()-2,20))</f>
        <v/>
      </c>
      <c r="F4129" s="0" t="str">
        <f aca="false">IF($A4129="","",INDEX(CARTAO_COMPRAS!$G:$G,INT((ROW()-2)/20)+2))</f>
        <v/>
      </c>
      <c r="G4129" s="5" t="str">
        <f aca="false">IF($A4129="","",INDEX(CARTAO_COMPRAS!$I:$I,INT((ROW()-2)/20)+2))</f>
        <v/>
      </c>
      <c r="H4129" s="4" t="str">
        <f aca="false">IF($A4129="","",EDATE(INDEX(CARTAO_COMPRAS!$J:$J,INT((ROW()-2)/20)+2),MOD(ROW()-2,20)))</f>
        <v/>
      </c>
      <c r="I4129" s="4" t="str">
        <f aca="false">IF($H4129="","",$H4129-WEEKDAY($H4129,2)+1)</f>
        <v/>
      </c>
      <c r="J4129" s="4" t="str">
        <f aca="false">IF($I4129="","",$I4129+6)</f>
        <v/>
      </c>
      <c r="K4129" s="6" t="str">
        <f aca="false">IF($H4129="","",DATE(YEAR($H4129),MONTH($H4129),1))</f>
        <v/>
      </c>
      <c r="L4129" s="0" t="str">
        <f aca="false">IF($A4129="","",INDEX(CARTAO_COMPRAS!$K:$K,INT((ROW()-2)/20)+2))</f>
        <v/>
      </c>
      <c r="M4129" s="0" t="str">
        <f aca="false">IF($A4129="","","Compra no cartão")</f>
        <v/>
      </c>
    </row>
    <row r="4130" customFormat="false" ht="13.5" hidden="false" customHeight="false" outlineLevel="0" collapsed="false">
      <c r="A4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0" s="0" t="str">
        <f aca="false">IF($A4130="","",INDEX(CARTAO_COMPRAS!$C:$C,INT((ROW()-2)/20)+2))</f>
        <v/>
      </c>
      <c r="C4130" s="0" t="str">
        <f aca="false">IF($A4130="","",INDEX(CARTAO_COMPRAS!$D:$D,INT((ROW()-2)/20)+2))</f>
        <v/>
      </c>
      <c r="D4130" s="0" t="str">
        <f aca="false">IF($A4130="","",INDEX(CARTAO_COMPRAS!$E:$E,INT((ROW()-2)/20)+2))</f>
        <v/>
      </c>
      <c r="E4130" s="0" t="str">
        <f aca="false">IF($A4130="","",INDEX(CARTAO_COMPRAS!$H:$H,INT((ROW()-2)/20)+2)+MOD(ROW()-2,20))</f>
        <v/>
      </c>
      <c r="F4130" s="0" t="str">
        <f aca="false">IF($A4130="","",INDEX(CARTAO_COMPRAS!$G:$G,INT((ROW()-2)/20)+2))</f>
        <v/>
      </c>
      <c r="G4130" s="5" t="str">
        <f aca="false">IF($A4130="","",INDEX(CARTAO_COMPRAS!$I:$I,INT((ROW()-2)/20)+2))</f>
        <v/>
      </c>
      <c r="H4130" s="4" t="str">
        <f aca="false">IF($A4130="","",EDATE(INDEX(CARTAO_COMPRAS!$J:$J,INT((ROW()-2)/20)+2),MOD(ROW()-2,20)))</f>
        <v/>
      </c>
      <c r="I4130" s="4" t="str">
        <f aca="false">IF($H4130="","",$H4130-WEEKDAY($H4130,2)+1)</f>
        <v/>
      </c>
      <c r="J4130" s="4" t="str">
        <f aca="false">IF($I4130="","",$I4130+6)</f>
        <v/>
      </c>
      <c r="K4130" s="6" t="str">
        <f aca="false">IF($H4130="","",DATE(YEAR($H4130),MONTH($H4130),1))</f>
        <v/>
      </c>
      <c r="L4130" s="0" t="str">
        <f aca="false">IF($A4130="","",INDEX(CARTAO_COMPRAS!$K:$K,INT((ROW()-2)/20)+2))</f>
        <v/>
      </c>
      <c r="M4130" s="0" t="str">
        <f aca="false">IF($A4130="","","Compra no cartão")</f>
        <v/>
      </c>
    </row>
    <row r="4131" customFormat="false" ht="13.5" hidden="false" customHeight="false" outlineLevel="0" collapsed="false">
      <c r="A4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1" s="0" t="str">
        <f aca="false">IF($A4131="","",INDEX(CARTAO_COMPRAS!$C:$C,INT((ROW()-2)/20)+2))</f>
        <v/>
      </c>
      <c r="C4131" s="0" t="str">
        <f aca="false">IF($A4131="","",INDEX(CARTAO_COMPRAS!$D:$D,INT((ROW()-2)/20)+2))</f>
        <v/>
      </c>
      <c r="D4131" s="0" t="str">
        <f aca="false">IF($A4131="","",INDEX(CARTAO_COMPRAS!$E:$E,INT((ROW()-2)/20)+2))</f>
        <v/>
      </c>
      <c r="E4131" s="0" t="str">
        <f aca="false">IF($A4131="","",INDEX(CARTAO_COMPRAS!$H:$H,INT((ROW()-2)/20)+2)+MOD(ROW()-2,20))</f>
        <v/>
      </c>
      <c r="F4131" s="0" t="str">
        <f aca="false">IF($A4131="","",INDEX(CARTAO_COMPRAS!$G:$G,INT((ROW()-2)/20)+2))</f>
        <v/>
      </c>
      <c r="G4131" s="5" t="str">
        <f aca="false">IF($A4131="","",INDEX(CARTAO_COMPRAS!$I:$I,INT((ROW()-2)/20)+2))</f>
        <v/>
      </c>
      <c r="H4131" s="4" t="str">
        <f aca="false">IF($A4131="","",EDATE(INDEX(CARTAO_COMPRAS!$J:$J,INT((ROW()-2)/20)+2),MOD(ROW()-2,20)))</f>
        <v/>
      </c>
      <c r="I4131" s="4" t="str">
        <f aca="false">IF($H4131="","",$H4131-WEEKDAY($H4131,2)+1)</f>
        <v/>
      </c>
      <c r="J4131" s="4" t="str">
        <f aca="false">IF($I4131="","",$I4131+6)</f>
        <v/>
      </c>
      <c r="K4131" s="6" t="str">
        <f aca="false">IF($H4131="","",DATE(YEAR($H4131),MONTH($H4131),1))</f>
        <v/>
      </c>
      <c r="L4131" s="0" t="str">
        <f aca="false">IF($A4131="","",INDEX(CARTAO_COMPRAS!$K:$K,INT((ROW()-2)/20)+2))</f>
        <v/>
      </c>
      <c r="M4131" s="0" t="str">
        <f aca="false">IF($A4131="","","Compra no cartão")</f>
        <v/>
      </c>
    </row>
    <row r="4132" customFormat="false" ht="13.5" hidden="false" customHeight="false" outlineLevel="0" collapsed="false">
      <c r="A4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2" s="0" t="str">
        <f aca="false">IF($A4132="","",INDEX(CARTAO_COMPRAS!$C:$C,INT((ROW()-2)/20)+2))</f>
        <v/>
      </c>
      <c r="C4132" s="0" t="str">
        <f aca="false">IF($A4132="","",INDEX(CARTAO_COMPRAS!$D:$D,INT((ROW()-2)/20)+2))</f>
        <v/>
      </c>
      <c r="D4132" s="0" t="str">
        <f aca="false">IF($A4132="","",INDEX(CARTAO_COMPRAS!$E:$E,INT((ROW()-2)/20)+2))</f>
        <v/>
      </c>
      <c r="E4132" s="0" t="str">
        <f aca="false">IF($A4132="","",INDEX(CARTAO_COMPRAS!$H:$H,INT((ROW()-2)/20)+2)+MOD(ROW()-2,20))</f>
        <v/>
      </c>
      <c r="F4132" s="0" t="str">
        <f aca="false">IF($A4132="","",INDEX(CARTAO_COMPRAS!$G:$G,INT((ROW()-2)/20)+2))</f>
        <v/>
      </c>
      <c r="G4132" s="5" t="str">
        <f aca="false">IF($A4132="","",INDEX(CARTAO_COMPRAS!$I:$I,INT((ROW()-2)/20)+2))</f>
        <v/>
      </c>
      <c r="H4132" s="4" t="str">
        <f aca="false">IF($A4132="","",EDATE(INDEX(CARTAO_COMPRAS!$J:$J,INT((ROW()-2)/20)+2),MOD(ROW()-2,20)))</f>
        <v/>
      </c>
      <c r="I4132" s="4" t="str">
        <f aca="false">IF($H4132="","",$H4132-WEEKDAY($H4132,2)+1)</f>
        <v/>
      </c>
      <c r="J4132" s="4" t="str">
        <f aca="false">IF($I4132="","",$I4132+6)</f>
        <v/>
      </c>
      <c r="K4132" s="6" t="str">
        <f aca="false">IF($H4132="","",DATE(YEAR($H4132),MONTH($H4132),1))</f>
        <v/>
      </c>
      <c r="L4132" s="0" t="str">
        <f aca="false">IF($A4132="","",INDEX(CARTAO_COMPRAS!$K:$K,INT((ROW()-2)/20)+2))</f>
        <v/>
      </c>
      <c r="M4132" s="0" t="str">
        <f aca="false">IF($A4132="","","Compra no cartão")</f>
        <v/>
      </c>
    </row>
    <row r="4133" customFormat="false" ht="13.5" hidden="false" customHeight="false" outlineLevel="0" collapsed="false">
      <c r="A4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3" s="0" t="str">
        <f aca="false">IF($A4133="","",INDEX(CARTAO_COMPRAS!$C:$C,INT((ROW()-2)/20)+2))</f>
        <v/>
      </c>
      <c r="C4133" s="0" t="str">
        <f aca="false">IF($A4133="","",INDEX(CARTAO_COMPRAS!$D:$D,INT((ROW()-2)/20)+2))</f>
        <v/>
      </c>
      <c r="D4133" s="0" t="str">
        <f aca="false">IF($A4133="","",INDEX(CARTAO_COMPRAS!$E:$E,INT((ROW()-2)/20)+2))</f>
        <v/>
      </c>
      <c r="E4133" s="0" t="str">
        <f aca="false">IF($A4133="","",INDEX(CARTAO_COMPRAS!$H:$H,INT((ROW()-2)/20)+2)+MOD(ROW()-2,20))</f>
        <v/>
      </c>
      <c r="F4133" s="0" t="str">
        <f aca="false">IF($A4133="","",INDEX(CARTAO_COMPRAS!$G:$G,INT((ROW()-2)/20)+2))</f>
        <v/>
      </c>
      <c r="G4133" s="5" t="str">
        <f aca="false">IF($A4133="","",INDEX(CARTAO_COMPRAS!$I:$I,INT((ROW()-2)/20)+2))</f>
        <v/>
      </c>
      <c r="H4133" s="4" t="str">
        <f aca="false">IF($A4133="","",EDATE(INDEX(CARTAO_COMPRAS!$J:$J,INT((ROW()-2)/20)+2),MOD(ROW()-2,20)))</f>
        <v/>
      </c>
      <c r="I4133" s="4" t="str">
        <f aca="false">IF($H4133="","",$H4133-WEEKDAY($H4133,2)+1)</f>
        <v/>
      </c>
      <c r="J4133" s="4" t="str">
        <f aca="false">IF($I4133="","",$I4133+6)</f>
        <v/>
      </c>
      <c r="K4133" s="6" t="str">
        <f aca="false">IF($H4133="","",DATE(YEAR($H4133),MONTH($H4133),1))</f>
        <v/>
      </c>
      <c r="L4133" s="0" t="str">
        <f aca="false">IF($A4133="","",INDEX(CARTAO_COMPRAS!$K:$K,INT((ROW()-2)/20)+2))</f>
        <v/>
      </c>
      <c r="M4133" s="0" t="str">
        <f aca="false">IF($A4133="","","Compra no cartão")</f>
        <v/>
      </c>
    </row>
    <row r="4134" customFormat="false" ht="13.5" hidden="false" customHeight="false" outlineLevel="0" collapsed="false">
      <c r="A4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4" s="0" t="str">
        <f aca="false">IF($A4134="","",INDEX(CARTAO_COMPRAS!$C:$C,INT((ROW()-2)/20)+2))</f>
        <v/>
      </c>
      <c r="C4134" s="0" t="str">
        <f aca="false">IF($A4134="","",INDEX(CARTAO_COMPRAS!$D:$D,INT((ROW()-2)/20)+2))</f>
        <v/>
      </c>
      <c r="D4134" s="0" t="str">
        <f aca="false">IF($A4134="","",INDEX(CARTAO_COMPRAS!$E:$E,INT((ROW()-2)/20)+2))</f>
        <v/>
      </c>
      <c r="E4134" s="0" t="str">
        <f aca="false">IF($A4134="","",INDEX(CARTAO_COMPRAS!$H:$H,INT((ROW()-2)/20)+2)+MOD(ROW()-2,20))</f>
        <v/>
      </c>
      <c r="F4134" s="0" t="str">
        <f aca="false">IF($A4134="","",INDEX(CARTAO_COMPRAS!$G:$G,INT((ROW()-2)/20)+2))</f>
        <v/>
      </c>
      <c r="G4134" s="5" t="str">
        <f aca="false">IF($A4134="","",INDEX(CARTAO_COMPRAS!$I:$I,INT((ROW()-2)/20)+2))</f>
        <v/>
      </c>
      <c r="H4134" s="4" t="str">
        <f aca="false">IF($A4134="","",EDATE(INDEX(CARTAO_COMPRAS!$J:$J,INT((ROW()-2)/20)+2),MOD(ROW()-2,20)))</f>
        <v/>
      </c>
      <c r="I4134" s="4" t="str">
        <f aca="false">IF($H4134="","",$H4134-WEEKDAY($H4134,2)+1)</f>
        <v/>
      </c>
      <c r="J4134" s="4" t="str">
        <f aca="false">IF($I4134="","",$I4134+6)</f>
        <v/>
      </c>
      <c r="K4134" s="6" t="str">
        <f aca="false">IF($H4134="","",DATE(YEAR($H4134),MONTH($H4134),1))</f>
        <v/>
      </c>
      <c r="L4134" s="0" t="str">
        <f aca="false">IF($A4134="","",INDEX(CARTAO_COMPRAS!$K:$K,INT((ROW()-2)/20)+2))</f>
        <v/>
      </c>
      <c r="M4134" s="0" t="str">
        <f aca="false">IF($A4134="","","Compra no cartão")</f>
        <v/>
      </c>
    </row>
    <row r="4135" customFormat="false" ht="13.5" hidden="false" customHeight="false" outlineLevel="0" collapsed="false">
      <c r="A4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5" s="0" t="str">
        <f aca="false">IF($A4135="","",INDEX(CARTAO_COMPRAS!$C:$C,INT((ROW()-2)/20)+2))</f>
        <v/>
      </c>
      <c r="C4135" s="0" t="str">
        <f aca="false">IF($A4135="","",INDEX(CARTAO_COMPRAS!$D:$D,INT((ROW()-2)/20)+2))</f>
        <v/>
      </c>
      <c r="D4135" s="0" t="str">
        <f aca="false">IF($A4135="","",INDEX(CARTAO_COMPRAS!$E:$E,INT((ROW()-2)/20)+2))</f>
        <v/>
      </c>
      <c r="E4135" s="0" t="str">
        <f aca="false">IF($A4135="","",INDEX(CARTAO_COMPRAS!$H:$H,INT((ROW()-2)/20)+2)+MOD(ROW()-2,20))</f>
        <v/>
      </c>
      <c r="F4135" s="0" t="str">
        <f aca="false">IF($A4135="","",INDEX(CARTAO_COMPRAS!$G:$G,INT((ROW()-2)/20)+2))</f>
        <v/>
      </c>
      <c r="G4135" s="5" t="str">
        <f aca="false">IF($A4135="","",INDEX(CARTAO_COMPRAS!$I:$I,INT((ROW()-2)/20)+2))</f>
        <v/>
      </c>
      <c r="H4135" s="4" t="str">
        <f aca="false">IF($A4135="","",EDATE(INDEX(CARTAO_COMPRAS!$J:$J,INT((ROW()-2)/20)+2),MOD(ROW()-2,20)))</f>
        <v/>
      </c>
      <c r="I4135" s="4" t="str">
        <f aca="false">IF($H4135="","",$H4135-WEEKDAY($H4135,2)+1)</f>
        <v/>
      </c>
      <c r="J4135" s="4" t="str">
        <f aca="false">IF($I4135="","",$I4135+6)</f>
        <v/>
      </c>
      <c r="K4135" s="6" t="str">
        <f aca="false">IF($H4135="","",DATE(YEAR($H4135),MONTH($H4135),1))</f>
        <v/>
      </c>
      <c r="L4135" s="0" t="str">
        <f aca="false">IF($A4135="","",INDEX(CARTAO_COMPRAS!$K:$K,INT((ROW()-2)/20)+2))</f>
        <v/>
      </c>
      <c r="M4135" s="0" t="str">
        <f aca="false">IF($A4135="","","Compra no cartão")</f>
        <v/>
      </c>
    </row>
    <row r="4136" customFormat="false" ht="13.5" hidden="false" customHeight="false" outlineLevel="0" collapsed="false">
      <c r="A4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6" s="0" t="str">
        <f aca="false">IF($A4136="","",INDEX(CARTAO_COMPRAS!$C:$C,INT((ROW()-2)/20)+2))</f>
        <v/>
      </c>
      <c r="C4136" s="0" t="str">
        <f aca="false">IF($A4136="","",INDEX(CARTAO_COMPRAS!$D:$D,INT((ROW()-2)/20)+2))</f>
        <v/>
      </c>
      <c r="D4136" s="0" t="str">
        <f aca="false">IF($A4136="","",INDEX(CARTAO_COMPRAS!$E:$E,INT((ROW()-2)/20)+2))</f>
        <v/>
      </c>
      <c r="E4136" s="0" t="str">
        <f aca="false">IF($A4136="","",INDEX(CARTAO_COMPRAS!$H:$H,INT((ROW()-2)/20)+2)+MOD(ROW()-2,20))</f>
        <v/>
      </c>
      <c r="F4136" s="0" t="str">
        <f aca="false">IF($A4136="","",INDEX(CARTAO_COMPRAS!$G:$G,INT((ROW()-2)/20)+2))</f>
        <v/>
      </c>
      <c r="G4136" s="5" t="str">
        <f aca="false">IF($A4136="","",INDEX(CARTAO_COMPRAS!$I:$I,INT((ROW()-2)/20)+2))</f>
        <v/>
      </c>
      <c r="H4136" s="4" t="str">
        <f aca="false">IF($A4136="","",EDATE(INDEX(CARTAO_COMPRAS!$J:$J,INT((ROW()-2)/20)+2),MOD(ROW()-2,20)))</f>
        <v/>
      </c>
      <c r="I4136" s="4" t="str">
        <f aca="false">IF($H4136="","",$H4136-WEEKDAY($H4136,2)+1)</f>
        <v/>
      </c>
      <c r="J4136" s="4" t="str">
        <f aca="false">IF($I4136="","",$I4136+6)</f>
        <v/>
      </c>
      <c r="K4136" s="6" t="str">
        <f aca="false">IF($H4136="","",DATE(YEAR($H4136),MONTH($H4136),1))</f>
        <v/>
      </c>
      <c r="L4136" s="0" t="str">
        <f aca="false">IF($A4136="","",INDEX(CARTAO_COMPRAS!$K:$K,INT((ROW()-2)/20)+2))</f>
        <v/>
      </c>
      <c r="M4136" s="0" t="str">
        <f aca="false">IF($A4136="","","Compra no cartão")</f>
        <v/>
      </c>
    </row>
    <row r="4137" customFormat="false" ht="13.5" hidden="false" customHeight="false" outlineLevel="0" collapsed="false">
      <c r="A4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7" s="0" t="str">
        <f aca="false">IF($A4137="","",INDEX(CARTAO_COMPRAS!$C:$C,INT((ROW()-2)/20)+2))</f>
        <v/>
      </c>
      <c r="C4137" s="0" t="str">
        <f aca="false">IF($A4137="","",INDEX(CARTAO_COMPRAS!$D:$D,INT((ROW()-2)/20)+2))</f>
        <v/>
      </c>
      <c r="D4137" s="0" t="str">
        <f aca="false">IF($A4137="","",INDEX(CARTAO_COMPRAS!$E:$E,INT((ROW()-2)/20)+2))</f>
        <v/>
      </c>
      <c r="E4137" s="0" t="str">
        <f aca="false">IF($A4137="","",INDEX(CARTAO_COMPRAS!$H:$H,INT((ROW()-2)/20)+2)+MOD(ROW()-2,20))</f>
        <v/>
      </c>
      <c r="F4137" s="0" t="str">
        <f aca="false">IF($A4137="","",INDEX(CARTAO_COMPRAS!$G:$G,INT((ROW()-2)/20)+2))</f>
        <v/>
      </c>
      <c r="G4137" s="5" t="str">
        <f aca="false">IF($A4137="","",INDEX(CARTAO_COMPRAS!$I:$I,INT((ROW()-2)/20)+2))</f>
        <v/>
      </c>
      <c r="H4137" s="4" t="str">
        <f aca="false">IF($A4137="","",EDATE(INDEX(CARTAO_COMPRAS!$J:$J,INT((ROW()-2)/20)+2),MOD(ROW()-2,20)))</f>
        <v/>
      </c>
      <c r="I4137" s="4" t="str">
        <f aca="false">IF($H4137="","",$H4137-WEEKDAY($H4137,2)+1)</f>
        <v/>
      </c>
      <c r="J4137" s="4" t="str">
        <f aca="false">IF($I4137="","",$I4137+6)</f>
        <v/>
      </c>
      <c r="K4137" s="6" t="str">
        <f aca="false">IF($H4137="","",DATE(YEAR($H4137),MONTH($H4137),1))</f>
        <v/>
      </c>
      <c r="L4137" s="0" t="str">
        <f aca="false">IF($A4137="","",INDEX(CARTAO_COMPRAS!$K:$K,INT((ROW()-2)/20)+2))</f>
        <v/>
      </c>
      <c r="M4137" s="0" t="str">
        <f aca="false">IF($A4137="","","Compra no cartão")</f>
        <v/>
      </c>
    </row>
    <row r="4138" customFormat="false" ht="13.5" hidden="false" customHeight="false" outlineLevel="0" collapsed="false">
      <c r="A4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8" s="0" t="str">
        <f aca="false">IF($A4138="","",INDEX(CARTAO_COMPRAS!$C:$C,INT((ROW()-2)/20)+2))</f>
        <v/>
      </c>
      <c r="C4138" s="0" t="str">
        <f aca="false">IF($A4138="","",INDEX(CARTAO_COMPRAS!$D:$D,INT((ROW()-2)/20)+2))</f>
        <v/>
      </c>
      <c r="D4138" s="0" t="str">
        <f aca="false">IF($A4138="","",INDEX(CARTAO_COMPRAS!$E:$E,INT((ROW()-2)/20)+2))</f>
        <v/>
      </c>
      <c r="E4138" s="0" t="str">
        <f aca="false">IF($A4138="","",INDEX(CARTAO_COMPRAS!$H:$H,INT((ROW()-2)/20)+2)+MOD(ROW()-2,20))</f>
        <v/>
      </c>
      <c r="F4138" s="0" t="str">
        <f aca="false">IF($A4138="","",INDEX(CARTAO_COMPRAS!$G:$G,INT((ROW()-2)/20)+2))</f>
        <v/>
      </c>
      <c r="G4138" s="5" t="str">
        <f aca="false">IF($A4138="","",INDEX(CARTAO_COMPRAS!$I:$I,INT((ROW()-2)/20)+2))</f>
        <v/>
      </c>
      <c r="H4138" s="4" t="str">
        <f aca="false">IF($A4138="","",EDATE(INDEX(CARTAO_COMPRAS!$J:$J,INT((ROW()-2)/20)+2),MOD(ROW()-2,20)))</f>
        <v/>
      </c>
      <c r="I4138" s="4" t="str">
        <f aca="false">IF($H4138="","",$H4138-WEEKDAY($H4138,2)+1)</f>
        <v/>
      </c>
      <c r="J4138" s="4" t="str">
        <f aca="false">IF($I4138="","",$I4138+6)</f>
        <v/>
      </c>
      <c r="K4138" s="6" t="str">
        <f aca="false">IF($H4138="","",DATE(YEAR($H4138),MONTH($H4138),1))</f>
        <v/>
      </c>
      <c r="L4138" s="0" t="str">
        <f aca="false">IF($A4138="","",INDEX(CARTAO_COMPRAS!$K:$K,INT((ROW()-2)/20)+2))</f>
        <v/>
      </c>
      <c r="M4138" s="0" t="str">
        <f aca="false">IF($A4138="","","Compra no cartão")</f>
        <v/>
      </c>
    </row>
    <row r="4139" customFormat="false" ht="13.5" hidden="false" customHeight="false" outlineLevel="0" collapsed="false">
      <c r="A4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39" s="0" t="str">
        <f aca="false">IF($A4139="","",INDEX(CARTAO_COMPRAS!$C:$C,INT((ROW()-2)/20)+2))</f>
        <v/>
      </c>
      <c r="C4139" s="0" t="str">
        <f aca="false">IF($A4139="","",INDEX(CARTAO_COMPRAS!$D:$D,INT((ROW()-2)/20)+2))</f>
        <v/>
      </c>
      <c r="D4139" s="0" t="str">
        <f aca="false">IF($A4139="","",INDEX(CARTAO_COMPRAS!$E:$E,INT((ROW()-2)/20)+2))</f>
        <v/>
      </c>
      <c r="E4139" s="0" t="str">
        <f aca="false">IF($A4139="","",INDEX(CARTAO_COMPRAS!$H:$H,INT((ROW()-2)/20)+2)+MOD(ROW()-2,20))</f>
        <v/>
      </c>
      <c r="F4139" s="0" t="str">
        <f aca="false">IF($A4139="","",INDEX(CARTAO_COMPRAS!$G:$G,INT((ROW()-2)/20)+2))</f>
        <v/>
      </c>
      <c r="G4139" s="5" t="str">
        <f aca="false">IF($A4139="","",INDEX(CARTAO_COMPRAS!$I:$I,INT((ROW()-2)/20)+2))</f>
        <v/>
      </c>
      <c r="H4139" s="4" t="str">
        <f aca="false">IF($A4139="","",EDATE(INDEX(CARTAO_COMPRAS!$J:$J,INT((ROW()-2)/20)+2),MOD(ROW()-2,20)))</f>
        <v/>
      </c>
      <c r="I4139" s="4" t="str">
        <f aca="false">IF($H4139="","",$H4139-WEEKDAY($H4139,2)+1)</f>
        <v/>
      </c>
      <c r="J4139" s="4" t="str">
        <f aca="false">IF($I4139="","",$I4139+6)</f>
        <v/>
      </c>
      <c r="K4139" s="6" t="str">
        <f aca="false">IF($H4139="","",DATE(YEAR($H4139),MONTH($H4139),1))</f>
        <v/>
      </c>
      <c r="L4139" s="0" t="str">
        <f aca="false">IF($A4139="","",INDEX(CARTAO_COMPRAS!$K:$K,INT((ROW()-2)/20)+2))</f>
        <v/>
      </c>
      <c r="M4139" s="0" t="str">
        <f aca="false">IF($A4139="","","Compra no cartão")</f>
        <v/>
      </c>
    </row>
    <row r="4140" customFormat="false" ht="13.5" hidden="false" customHeight="false" outlineLevel="0" collapsed="false">
      <c r="A4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0" s="0" t="str">
        <f aca="false">IF($A4140="","",INDEX(CARTAO_COMPRAS!$C:$C,INT((ROW()-2)/20)+2))</f>
        <v/>
      </c>
      <c r="C4140" s="0" t="str">
        <f aca="false">IF($A4140="","",INDEX(CARTAO_COMPRAS!$D:$D,INT((ROW()-2)/20)+2))</f>
        <v/>
      </c>
      <c r="D4140" s="0" t="str">
        <f aca="false">IF($A4140="","",INDEX(CARTAO_COMPRAS!$E:$E,INT((ROW()-2)/20)+2))</f>
        <v/>
      </c>
      <c r="E4140" s="0" t="str">
        <f aca="false">IF($A4140="","",INDEX(CARTAO_COMPRAS!$H:$H,INT((ROW()-2)/20)+2)+MOD(ROW()-2,20))</f>
        <v/>
      </c>
      <c r="F4140" s="0" t="str">
        <f aca="false">IF($A4140="","",INDEX(CARTAO_COMPRAS!$G:$G,INT((ROW()-2)/20)+2))</f>
        <v/>
      </c>
      <c r="G4140" s="5" t="str">
        <f aca="false">IF($A4140="","",INDEX(CARTAO_COMPRAS!$I:$I,INT((ROW()-2)/20)+2))</f>
        <v/>
      </c>
      <c r="H4140" s="4" t="str">
        <f aca="false">IF($A4140="","",EDATE(INDEX(CARTAO_COMPRAS!$J:$J,INT((ROW()-2)/20)+2),MOD(ROW()-2,20)))</f>
        <v/>
      </c>
      <c r="I4140" s="4" t="str">
        <f aca="false">IF($H4140="","",$H4140-WEEKDAY($H4140,2)+1)</f>
        <v/>
      </c>
      <c r="J4140" s="4" t="str">
        <f aca="false">IF($I4140="","",$I4140+6)</f>
        <v/>
      </c>
      <c r="K4140" s="6" t="str">
        <f aca="false">IF($H4140="","",DATE(YEAR($H4140),MONTH($H4140),1))</f>
        <v/>
      </c>
      <c r="L4140" s="0" t="str">
        <f aca="false">IF($A4140="","",INDEX(CARTAO_COMPRAS!$K:$K,INT((ROW()-2)/20)+2))</f>
        <v/>
      </c>
      <c r="M4140" s="0" t="str">
        <f aca="false">IF($A4140="","","Compra no cartão")</f>
        <v/>
      </c>
    </row>
    <row r="4141" customFormat="false" ht="13.5" hidden="false" customHeight="false" outlineLevel="0" collapsed="false">
      <c r="A4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1" s="0" t="str">
        <f aca="false">IF($A4141="","",INDEX(CARTAO_COMPRAS!$C:$C,INT((ROW()-2)/20)+2))</f>
        <v/>
      </c>
      <c r="C4141" s="0" t="str">
        <f aca="false">IF($A4141="","",INDEX(CARTAO_COMPRAS!$D:$D,INT((ROW()-2)/20)+2))</f>
        <v/>
      </c>
      <c r="D4141" s="0" t="str">
        <f aca="false">IF($A4141="","",INDEX(CARTAO_COMPRAS!$E:$E,INT((ROW()-2)/20)+2))</f>
        <v/>
      </c>
      <c r="E4141" s="0" t="str">
        <f aca="false">IF($A4141="","",INDEX(CARTAO_COMPRAS!$H:$H,INT((ROW()-2)/20)+2)+MOD(ROW()-2,20))</f>
        <v/>
      </c>
      <c r="F4141" s="0" t="str">
        <f aca="false">IF($A4141="","",INDEX(CARTAO_COMPRAS!$G:$G,INT((ROW()-2)/20)+2))</f>
        <v/>
      </c>
      <c r="G4141" s="5" t="str">
        <f aca="false">IF($A4141="","",INDEX(CARTAO_COMPRAS!$I:$I,INT((ROW()-2)/20)+2))</f>
        <v/>
      </c>
      <c r="H4141" s="4" t="str">
        <f aca="false">IF($A4141="","",EDATE(INDEX(CARTAO_COMPRAS!$J:$J,INT((ROW()-2)/20)+2),MOD(ROW()-2,20)))</f>
        <v/>
      </c>
      <c r="I4141" s="4" t="str">
        <f aca="false">IF($H4141="","",$H4141-WEEKDAY($H4141,2)+1)</f>
        <v/>
      </c>
      <c r="J4141" s="4" t="str">
        <f aca="false">IF($I4141="","",$I4141+6)</f>
        <v/>
      </c>
      <c r="K4141" s="6" t="str">
        <f aca="false">IF($H4141="","",DATE(YEAR($H4141),MONTH($H4141),1))</f>
        <v/>
      </c>
      <c r="L4141" s="0" t="str">
        <f aca="false">IF($A4141="","",INDEX(CARTAO_COMPRAS!$K:$K,INT((ROW()-2)/20)+2))</f>
        <v/>
      </c>
      <c r="M4141" s="0" t="str">
        <f aca="false">IF($A4141="","","Compra no cartão")</f>
        <v/>
      </c>
    </row>
    <row r="4142" customFormat="false" ht="13.5" hidden="false" customHeight="false" outlineLevel="0" collapsed="false">
      <c r="A41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2" s="0" t="str">
        <f aca="false">IF($A4142="","",INDEX(CARTAO_COMPRAS!$C:$C,INT((ROW()-2)/20)+2))</f>
        <v/>
      </c>
      <c r="C4142" s="0" t="str">
        <f aca="false">IF($A4142="","",INDEX(CARTAO_COMPRAS!$D:$D,INT((ROW()-2)/20)+2))</f>
        <v/>
      </c>
      <c r="D4142" s="0" t="str">
        <f aca="false">IF($A4142="","",INDEX(CARTAO_COMPRAS!$E:$E,INT((ROW()-2)/20)+2))</f>
        <v/>
      </c>
      <c r="E4142" s="0" t="str">
        <f aca="false">IF($A4142="","",INDEX(CARTAO_COMPRAS!$H:$H,INT((ROW()-2)/20)+2)+MOD(ROW()-2,20))</f>
        <v/>
      </c>
      <c r="F4142" s="0" t="str">
        <f aca="false">IF($A4142="","",INDEX(CARTAO_COMPRAS!$G:$G,INT((ROW()-2)/20)+2))</f>
        <v/>
      </c>
      <c r="G4142" s="5" t="str">
        <f aca="false">IF($A4142="","",INDEX(CARTAO_COMPRAS!$I:$I,INT((ROW()-2)/20)+2))</f>
        <v/>
      </c>
      <c r="H4142" s="4" t="str">
        <f aca="false">IF($A4142="","",EDATE(INDEX(CARTAO_COMPRAS!$J:$J,INT((ROW()-2)/20)+2),MOD(ROW()-2,20)))</f>
        <v/>
      </c>
      <c r="I4142" s="4" t="str">
        <f aca="false">IF($H4142="","",$H4142-WEEKDAY($H4142,2)+1)</f>
        <v/>
      </c>
      <c r="J4142" s="4" t="str">
        <f aca="false">IF($I4142="","",$I4142+6)</f>
        <v/>
      </c>
      <c r="K4142" s="6" t="str">
        <f aca="false">IF($H4142="","",DATE(YEAR($H4142),MONTH($H4142),1))</f>
        <v/>
      </c>
      <c r="L4142" s="0" t="str">
        <f aca="false">IF($A4142="","",INDEX(CARTAO_COMPRAS!$K:$K,INT((ROW()-2)/20)+2))</f>
        <v/>
      </c>
      <c r="M4142" s="0" t="str">
        <f aca="false">IF($A4142="","","Compra no cartão")</f>
        <v/>
      </c>
    </row>
    <row r="4143" customFormat="false" ht="13.5" hidden="false" customHeight="false" outlineLevel="0" collapsed="false">
      <c r="A4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3" s="0" t="str">
        <f aca="false">IF($A4143="","",INDEX(CARTAO_COMPRAS!$C:$C,INT((ROW()-2)/20)+2))</f>
        <v/>
      </c>
      <c r="C4143" s="0" t="str">
        <f aca="false">IF($A4143="","",INDEX(CARTAO_COMPRAS!$D:$D,INT((ROW()-2)/20)+2))</f>
        <v/>
      </c>
      <c r="D4143" s="0" t="str">
        <f aca="false">IF($A4143="","",INDEX(CARTAO_COMPRAS!$E:$E,INT((ROW()-2)/20)+2))</f>
        <v/>
      </c>
      <c r="E4143" s="0" t="str">
        <f aca="false">IF($A4143="","",INDEX(CARTAO_COMPRAS!$H:$H,INT((ROW()-2)/20)+2)+MOD(ROW()-2,20))</f>
        <v/>
      </c>
      <c r="F4143" s="0" t="str">
        <f aca="false">IF($A4143="","",INDEX(CARTAO_COMPRAS!$G:$G,INT((ROW()-2)/20)+2))</f>
        <v/>
      </c>
      <c r="G4143" s="5" t="str">
        <f aca="false">IF($A4143="","",INDEX(CARTAO_COMPRAS!$I:$I,INT((ROW()-2)/20)+2))</f>
        <v/>
      </c>
      <c r="H4143" s="4" t="str">
        <f aca="false">IF($A4143="","",EDATE(INDEX(CARTAO_COMPRAS!$J:$J,INT((ROW()-2)/20)+2),MOD(ROW()-2,20)))</f>
        <v/>
      </c>
      <c r="I4143" s="4" t="str">
        <f aca="false">IF($H4143="","",$H4143-WEEKDAY($H4143,2)+1)</f>
        <v/>
      </c>
      <c r="J4143" s="4" t="str">
        <f aca="false">IF($I4143="","",$I4143+6)</f>
        <v/>
      </c>
      <c r="K4143" s="6" t="str">
        <f aca="false">IF($H4143="","",DATE(YEAR($H4143),MONTH($H4143),1))</f>
        <v/>
      </c>
      <c r="L4143" s="0" t="str">
        <f aca="false">IF($A4143="","",INDEX(CARTAO_COMPRAS!$K:$K,INT((ROW()-2)/20)+2))</f>
        <v/>
      </c>
      <c r="M4143" s="0" t="str">
        <f aca="false">IF($A4143="","","Compra no cartão")</f>
        <v/>
      </c>
    </row>
    <row r="4144" customFormat="false" ht="13.5" hidden="false" customHeight="false" outlineLevel="0" collapsed="false">
      <c r="A4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4" s="0" t="str">
        <f aca="false">IF($A4144="","",INDEX(CARTAO_COMPRAS!$C:$C,INT((ROW()-2)/20)+2))</f>
        <v/>
      </c>
      <c r="C4144" s="0" t="str">
        <f aca="false">IF($A4144="","",INDEX(CARTAO_COMPRAS!$D:$D,INT((ROW()-2)/20)+2))</f>
        <v/>
      </c>
      <c r="D4144" s="0" t="str">
        <f aca="false">IF($A4144="","",INDEX(CARTAO_COMPRAS!$E:$E,INT((ROW()-2)/20)+2))</f>
        <v/>
      </c>
      <c r="E4144" s="0" t="str">
        <f aca="false">IF($A4144="","",INDEX(CARTAO_COMPRAS!$H:$H,INT((ROW()-2)/20)+2)+MOD(ROW()-2,20))</f>
        <v/>
      </c>
      <c r="F4144" s="0" t="str">
        <f aca="false">IF($A4144="","",INDEX(CARTAO_COMPRAS!$G:$G,INT((ROW()-2)/20)+2))</f>
        <v/>
      </c>
      <c r="G4144" s="5" t="str">
        <f aca="false">IF($A4144="","",INDEX(CARTAO_COMPRAS!$I:$I,INT((ROW()-2)/20)+2))</f>
        <v/>
      </c>
      <c r="H4144" s="4" t="str">
        <f aca="false">IF($A4144="","",EDATE(INDEX(CARTAO_COMPRAS!$J:$J,INT((ROW()-2)/20)+2),MOD(ROW()-2,20)))</f>
        <v/>
      </c>
      <c r="I4144" s="4" t="str">
        <f aca="false">IF($H4144="","",$H4144-WEEKDAY($H4144,2)+1)</f>
        <v/>
      </c>
      <c r="J4144" s="4" t="str">
        <f aca="false">IF($I4144="","",$I4144+6)</f>
        <v/>
      </c>
      <c r="K4144" s="6" t="str">
        <f aca="false">IF($H4144="","",DATE(YEAR($H4144),MONTH($H4144),1))</f>
        <v/>
      </c>
      <c r="L4144" s="0" t="str">
        <f aca="false">IF($A4144="","",INDEX(CARTAO_COMPRAS!$K:$K,INT((ROW()-2)/20)+2))</f>
        <v/>
      </c>
      <c r="M4144" s="0" t="str">
        <f aca="false">IF($A4144="","","Compra no cartão")</f>
        <v/>
      </c>
    </row>
    <row r="4145" customFormat="false" ht="13.5" hidden="false" customHeight="false" outlineLevel="0" collapsed="false">
      <c r="A4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5" s="0" t="str">
        <f aca="false">IF($A4145="","",INDEX(CARTAO_COMPRAS!$C:$C,INT((ROW()-2)/20)+2))</f>
        <v/>
      </c>
      <c r="C4145" s="0" t="str">
        <f aca="false">IF($A4145="","",INDEX(CARTAO_COMPRAS!$D:$D,INT((ROW()-2)/20)+2))</f>
        <v/>
      </c>
      <c r="D4145" s="0" t="str">
        <f aca="false">IF($A4145="","",INDEX(CARTAO_COMPRAS!$E:$E,INT((ROW()-2)/20)+2))</f>
        <v/>
      </c>
      <c r="E4145" s="0" t="str">
        <f aca="false">IF($A4145="","",INDEX(CARTAO_COMPRAS!$H:$H,INT((ROW()-2)/20)+2)+MOD(ROW()-2,20))</f>
        <v/>
      </c>
      <c r="F4145" s="0" t="str">
        <f aca="false">IF($A4145="","",INDEX(CARTAO_COMPRAS!$G:$G,INT((ROW()-2)/20)+2))</f>
        <v/>
      </c>
      <c r="G4145" s="5" t="str">
        <f aca="false">IF($A4145="","",INDEX(CARTAO_COMPRAS!$I:$I,INT((ROW()-2)/20)+2))</f>
        <v/>
      </c>
      <c r="H4145" s="4" t="str">
        <f aca="false">IF($A4145="","",EDATE(INDEX(CARTAO_COMPRAS!$J:$J,INT((ROW()-2)/20)+2),MOD(ROW()-2,20)))</f>
        <v/>
      </c>
      <c r="I4145" s="4" t="str">
        <f aca="false">IF($H4145="","",$H4145-WEEKDAY($H4145,2)+1)</f>
        <v/>
      </c>
      <c r="J4145" s="4" t="str">
        <f aca="false">IF($I4145="","",$I4145+6)</f>
        <v/>
      </c>
      <c r="K4145" s="6" t="str">
        <f aca="false">IF($H4145="","",DATE(YEAR($H4145),MONTH($H4145),1))</f>
        <v/>
      </c>
      <c r="L4145" s="0" t="str">
        <f aca="false">IF($A4145="","",INDEX(CARTAO_COMPRAS!$K:$K,INT((ROW()-2)/20)+2))</f>
        <v/>
      </c>
      <c r="M4145" s="0" t="str">
        <f aca="false">IF($A4145="","","Compra no cartão")</f>
        <v/>
      </c>
    </row>
    <row r="4146" customFormat="false" ht="13.5" hidden="false" customHeight="false" outlineLevel="0" collapsed="false">
      <c r="A4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6" s="0" t="str">
        <f aca="false">IF($A4146="","",INDEX(CARTAO_COMPRAS!$C:$C,INT((ROW()-2)/20)+2))</f>
        <v/>
      </c>
      <c r="C4146" s="0" t="str">
        <f aca="false">IF($A4146="","",INDEX(CARTAO_COMPRAS!$D:$D,INT((ROW()-2)/20)+2))</f>
        <v/>
      </c>
      <c r="D4146" s="0" t="str">
        <f aca="false">IF($A4146="","",INDEX(CARTAO_COMPRAS!$E:$E,INT((ROW()-2)/20)+2))</f>
        <v/>
      </c>
      <c r="E4146" s="0" t="str">
        <f aca="false">IF($A4146="","",INDEX(CARTAO_COMPRAS!$H:$H,INT((ROW()-2)/20)+2)+MOD(ROW()-2,20))</f>
        <v/>
      </c>
      <c r="F4146" s="0" t="str">
        <f aca="false">IF($A4146="","",INDEX(CARTAO_COMPRAS!$G:$G,INT((ROW()-2)/20)+2))</f>
        <v/>
      </c>
      <c r="G4146" s="5" t="str">
        <f aca="false">IF($A4146="","",INDEX(CARTAO_COMPRAS!$I:$I,INT((ROW()-2)/20)+2))</f>
        <v/>
      </c>
      <c r="H4146" s="4" t="str">
        <f aca="false">IF($A4146="","",EDATE(INDEX(CARTAO_COMPRAS!$J:$J,INT((ROW()-2)/20)+2),MOD(ROW()-2,20)))</f>
        <v/>
      </c>
      <c r="I4146" s="4" t="str">
        <f aca="false">IF($H4146="","",$H4146-WEEKDAY($H4146,2)+1)</f>
        <v/>
      </c>
      <c r="J4146" s="4" t="str">
        <f aca="false">IF($I4146="","",$I4146+6)</f>
        <v/>
      </c>
      <c r="K4146" s="6" t="str">
        <f aca="false">IF($H4146="","",DATE(YEAR($H4146),MONTH($H4146),1))</f>
        <v/>
      </c>
      <c r="L4146" s="0" t="str">
        <f aca="false">IF($A4146="","",INDEX(CARTAO_COMPRAS!$K:$K,INT((ROW()-2)/20)+2))</f>
        <v/>
      </c>
      <c r="M4146" s="0" t="str">
        <f aca="false">IF($A4146="","","Compra no cartão")</f>
        <v/>
      </c>
    </row>
    <row r="4147" customFormat="false" ht="13.5" hidden="false" customHeight="false" outlineLevel="0" collapsed="false">
      <c r="A4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7" s="0" t="str">
        <f aca="false">IF($A4147="","",INDEX(CARTAO_COMPRAS!$C:$C,INT((ROW()-2)/20)+2))</f>
        <v/>
      </c>
      <c r="C4147" s="0" t="str">
        <f aca="false">IF($A4147="","",INDEX(CARTAO_COMPRAS!$D:$D,INT((ROW()-2)/20)+2))</f>
        <v/>
      </c>
      <c r="D4147" s="0" t="str">
        <f aca="false">IF($A4147="","",INDEX(CARTAO_COMPRAS!$E:$E,INT((ROW()-2)/20)+2))</f>
        <v/>
      </c>
      <c r="E4147" s="0" t="str">
        <f aca="false">IF($A4147="","",INDEX(CARTAO_COMPRAS!$H:$H,INT((ROW()-2)/20)+2)+MOD(ROW()-2,20))</f>
        <v/>
      </c>
      <c r="F4147" s="0" t="str">
        <f aca="false">IF($A4147="","",INDEX(CARTAO_COMPRAS!$G:$G,INT((ROW()-2)/20)+2))</f>
        <v/>
      </c>
      <c r="G4147" s="5" t="str">
        <f aca="false">IF($A4147="","",INDEX(CARTAO_COMPRAS!$I:$I,INT((ROW()-2)/20)+2))</f>
        <v/>
      </c>
      <c r="H4147" s="4" t="str">
        <f aca="false">IF($A4147="","",EDATE(INDEX(CARTAO_COMPRAS!$J:$J,INT((ROW()-2)/20)+2),MOD(ROW()-2,20)))</f>
        <v/>
      </c>
      <c r="I4147" s="4" t="str">
        <f aca="false">IF($H4147="","",$H4147-WEEKDAY($H4147,2)+1)</f>
        <v/>
      </c>
      <c r="J4147" s="4" t="str">
        <f aca="false">IF($I4147="","",$I4147+6)</f>
        <v/>
      </c>
      <c r="K4147" s="6" t="str">
        <f aca="false">IF($H4147="","",DATE(YEAR($H4147),MONTH($H4147),1))</f>
        <v/>
      </c>
      <c r="L4147" s="0" t="str">
        <f aca="false">IF($A4147="","",INDEX(CARTAO_COMPRAS!$K:$K,INT((ROW()-2)/20)+2))</f>
        <v/>
      </c>
      <c r="M4147" s="0" t="str">
        <f aca="false">IF($A4147="","","Compra no cartão")</f>
        <v/>
      </c>
    </row>
    <row r="4148" customFormat="false" ht="13.5" hidden="false" customHeight="false" outlineLevel="0" collapsed="false">
      <c r="A4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8" s="0" t="str">
        <f aca="false">IF($A4148="","",INDEX(CARTAO_COMPRAS!$C:$C,INT((ROW()-2)/20)+2))</f>
        <v/>
      </c>
      <c r="C4148" s="0" t="str">
        <f aca="false">IF($A4148="","",INDEX(CARTAO_COMPRAS!$D:$D,INT((ROW()-2)/20)+2))</f>
        <v/>
      </c>
      <c r="D4148" s="0" t="str">
        <f aca="false">IF($A4148="","",INDEX(CARTAO_COMPRAS!$E:$E,INT((ROW()-2)/20)+2))</f>
        <v/>
      </c>
      <c r="E4148" s="0" t="str">
        <f aca="false">IF($A4148="","",INDEX(CARTAO_COMPRAS!$H:$H,INT((ROW()-2)/20)+2)+MOD(ROW()-2,20))</f>
        <v/>
      </c>
      <c r="F4148" s="0" t="str">
        <f aca="false">IF($A4148="","",INDEX(CARTAO_COMPRAS!$G:$G,INT((ROW()-2)/20)+2))</f>
        <v/>
      </c>
      <c r="G4148" s="5" t="str">
        <f aca="false">IF($A4148="","",INDEX(CARTAO_COMPRAS!$I:$I,INT((ROW()-2)/20)+2))</f>
        <v/>
      </c>
      <c r="H4148" s="4" t="str">
        <f aca="false">IF($A4148="","",EDATE(INDEX(CARTAO_COMPRAS!$J:$J,INT((ROW()-2)/20)+2),MOD(ROW()-2,20)))</f>
        <v/>
      </c>
      <c r="I4148" s="4" t="str">
        <f aca="false">IF($H4148="","",$H4148-WEEKDAY($H4148,2)+1)</f>
        <v/>
      </c>
      <c r="J4148" s="4" t="str">
        <f aca="false">IF($I4148="","",$I4148+6)</f>
        <v/>
      </c>
      <c r="K4148" s="6" t="str">
        <f aca="false">IF($H4148="","",DATE(YEAR($H4148),MONTH($H4148),1))</f>
        <v/>
      </c>
      <c r="L4148" s="0" t="str">
        <f aca="false">IF($A4148="","",INDEX(CARTAO_COMPRAS!$K:$K,INT((ROW()-2)/20)+2))</f>
        <v/>
      </c>
      <c r="M4148" s="0" t="str">
        <f aca="false">IF($A4148="","","Compra no cartão")</f>
        <v/>
      </c>
    </row>
    <row r="4149" customFormat="false" ht="13.5" hidden="false" customHeight="false" outlineLevel="0" collapsed="false">
      <c r="A4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49" s="0" t="str">
        <f aca="false">IF($A4149="","",INDEX(CARTAO_COMPRAS!$C:$C,INT((ROW()-2)/20)+2))</f>
        <v/>
      </c>
      <c r="C4149" s="0" t="str">
        <f aca="false">IF($A4149="","",INDEX(CARTAO_COMPRAS!$D:$D,INT((ROW()-2)/20)+2))</f>
        <v/>
      </c>
      <c r="D4149" s="0" t="str">
        <f aca="false">IF($A4149="","",INDEX(CARTAO_COMPRAS!$E:$E,INT((ROW()-2)/20)+2))</f>
        <v/>
      </c>
      <c r="E4149" s="0" t="str">
        <f aca="false">IF($A4149="","",INDEX(CARTAO_COMPRAS!$H:$H,INT((ROW()-2)/20)+2)+MOD(ROW()-2,20))</f>
        <v/>
      </c>
      <c r="F4149" s="0" t="str">
        <f aca="false">IF($A4149="","",INDEX(CARTAO_COMPRAS!$G:$G,INT((ROW()-2)/20)+2))</f>
        <v/>
      </c>
      <c r="G4149" s="5" t="str">
        <f aca="false">IF($A4149="","",INDEX(CARTAO_COMPRAS!$I:$I,INT((ROW()-2)/20)+2))</f>
        <v/>
      </c>
      <c r="H4149" s="4" t="str">
        <f aca="false">IF($A4149="","",EDATE(INDEX(CARTAO_COMPRAS!$J:$J,INT((ROW()-2)/20)+2),MOD(ROW()-2,20)))</f>
        <v/>
      </c>
      <c r="I4149" s="4" t="str">
        <f aca="false">IF($H4149="","",$H4149-WEEKDAY($H4149,2)+1)</f>
        <v/>
      </c>
      <c r="J4149" s="4" t="str">
        <f aca="false">IF($I4149="","",$I4149+6)</f>
        <v/>
      </c>
      <c r="K4149" s="6" t="str">
        <f aca="false">IF($H4149="","",DATE(YEAR($H4149),MONTH($H4149),1))</f>
        <v/>
      </c>
      <c r="L4149" s="0" t="str">
        <f aca="false">IF($A4149="","",INDEX(CARTAO_COMPRAS!$K:$K,INT((ROW()-2)/20)+2))</f>
        <v/>
      </c>
      <c r="M4149" s="0" t="str">
        <f aca="false">IF($A4149="","","Compra no cartão")</f>
        <v/>
      </c>
    </row>
    <row r="4150" customFormat="false" ht="13.5" hidden="false" customHeight="false" outlineLevel="0" collapsed="false">
      <c r="A4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0" s="0" t="str">
        <f aca="false">IF($A4150="","",INDEX(CARTAO_COMPRAS!$C:$C,INT((ROW()-2)/20)+2))</f>
        <v/>
      </c>
      <c r="C4150" s="0" t="str">
        <f aca="false">IF($A4150="","",INDEX(CARTAO_COMPRAS!$D:$D,INT((ROW()-2)/20)+2))</f>
        <v/>
      </c>
      <c r="D4150" s="0" t="str">
        <f aca="false">IF($A4150="","",INDEX(CARTAO_COMPRAS!$E:$E,INT((ROW()-2)/20)+2))</f>
        <v/>
      </c>
      <c r="E4150" s="0" t="str">
        <f aca="false">IF($A4150="","",INDEX(CARTAO_COMPRAS!$H:$H,INT((ROW()-2)/20)+2)+MOD(ROW()-2,20))</f>
        <v/>
      </c>
      <c r="F4150" s="0" t="str">
        <f aca="false">IF($A4150="","",INDEX(CARTAO_COMPRAS!$G:$G,INT((ROW()-2)/20)+2))</f>
        <v/>
      </c>
      <c r="G4150" s="5" t="str">
        <f aca="false">IF($A4150="","",INDEX(CARTAO_COMPRAS!$I:$I,INT((ROW()-2)/20)+2))</f>
        <v/>
      </c>
      <c r="H4150" s="4" t="str">
        <f aca="false">IF($A4150="","",EDATE(INDEX(CARTAO_COMPRAS!$J:$J,INT((ROW()-2)/20)+2),MOD(ROW()-2,20)))</f>
        <v/>
      </c>
      <c r="I4150" s="4" t="str">
        <f aca="false">IF($H4150="","",$H4150-WEEKDAY($H4150,2)+1)</f>
        <v/>
      </c>
      <c r="J4150" s="4" t="str">
        <f aca="false">IF($I4150="","",$I4150+6)</f>
        <v/>
      </c>
      <c r="K4150" s="6" t="str">
        <f aca="false">IF($H4150="","",DATE(YEAR($H4150),MONTH($H4150),1))</f>
        <v/>
      </c>
      <c r="L4150" s="0" t="str">
        <f aca="false">IF($A4150="","",INDEX(CARTAO_COMPRAS!$K:$K,INT((ROW()-2)/20)+2))</f>
        <v/>
      </c>
      <c r="M4150" s="0" t="str">
        <f aca="false">IF($A4150="","","Compra no cartão")</f>
        <v/>
      </c>
    </row>
    <row r="4151" customFormat="false" ht="13.5" hidden="false" customHeight="false" outlineLevel="0" collapsed="false">
      <c r="A4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1" s="0" t="str">
        <f aca="false">IF($A4151="","",INDEX(CARTAO_COMPRAS!$C:$C,INT((ROW()-2)/20)+2))</f>
        <v/>
      </c>
      <c r="C4151" s="0" t="str">
        <f aca="false">IF($A4151="","",INDEX(CARTAO_COMPRAS!$D:$D,INT((ROW()-2)/20)+2))</f>
        <v/>
      </c>
      <c r="D4151" s="0" t="str">
        <f aca="false">IF($A4151="","",INDEX(CARTAO_COMPRAS!$E:$E,INT((ROW()-2)/20)+2))</f>
        <v/>
      </c>
      <c r="E4151" s="0" t="str">
        <f aca="false">IF($A4151="","",INDEX(CARTAO_COMPRAS!$H:$H,INT((ROW()-2)/20)+2)+MOD(ROW()-2,20))</f>
        <v/>
      </c>
      <c r="F4151" s="0" t="str">
        <f aca="false">IF($A4151="","",INDEX(CARTAO_COMPRAS!$G:$G,INT((ROW()-2)/20)+2))</f>
        <v/>
      </c>
      <c r="G4151" s="5" t="str">
        <f aca="false">IF($A4151="","",INDEX(CARTAO_COMPRAS!$I:$I,INT((ROW()-2)/20)+2))</f>
        <v/>
      </c>
      <c r="H4151" s="4" t="str">
        <f aca="false">IF($A4151="","",EDATE(INDEX(CARTAO_COMPRAS!$J:$J,INT((ROW()-2)/20)+2),MOD(ROW()-2,20)))</f>
        <v/>
      </c>
      <c r="I4151" s="4" t="str">
        <f aca="false">IF($H4151="","",$H4151-WEEKDAY($H4151,2)+1)</f>
        <v/>
      </c>
      <c r="J4151" s="4" t="str">
        <f aca="false">IF($I4151="","",$I4151+6)</f>
        <v/>
      </c>
      <c r="K4151" s="6" t="str">
        <f aca="false">IF($H4151="","",DATE(YEAR($H4151),MONTH($H4151),1))</f>
        <v/>
      </c>
      <c r="L4151" s="0" t="str">
        <f aca="false">IF($A4151="","",INDEX(CARTAO_COMPRAS!$K:$K,INT((ROW()-2)/20)+2))</f>
        <v/>
      </c>
      <c r="M4151" s="0" t="str">
        <f aca="false">IF($A4151="","","Compra no cartão")</f>
        <v/>
      </c>
    </row>
    <row r="4152" customFormat="false" ht="13.5" hidden="false" customHeight="false" outlineLevel="0" collapsed="false">
      <c r="A4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2" s="0" t="str">
        <f aca="false">IF($A4152="","",INDEX(CARTAO_COMPRAS!$C:$C,INT((ROW()-2)/20)+2))</f>
        <v/>
      </c>
      <c r="C4152" s="0" t="str">
        <f aca="false">IF($A4152="","",INDEX(CARTAO_COMPRAS!$D:$D,INT((ROW()-2)/20)+2))</f>
        <v/>
      </c>
      <c r="D4152" s="0" t="str">
        <f aca="false">IF($A4152="","",INDEX(CARTAO_COMPRAS!$E:$E,INT((ROW()-2)/20)+2))</f>
        <v/>
      </c>
      <c r="E4152" s="0" t="str">
        <f aca="false">IF($A4152="","",INDEX(CARTAO_COMPRAS!$H:$H,INT((ROW()-2)/20)+2)+MOD(ROW()-2,20))</f>
        <v/>
      </c>
      <c r="F4152" s="0" t="str">
        <f aca="false">IF($A4152="","",INDEX(CARTAO_COMPRAS!$G:$G,INT((ROW()-2)/20)+2))</f>
        <v/>
      </c>
      <c r="G4152" s="5" t="str">
        <f aca="false">IF($A4152="","",INDEX(CARTAO_COMPRAS!$I:$I,INT((ROW()-2)/20)+2))</f>
        <v/>
      </c>
      <c r="H4152" s="4" t="str">
        <f aca="false">IF($A4152="","",EDATE(INDEX(CARTAO_COMPRAS!$J:$J,INT((ROW()-2)/20)+2),MOD(ROW()-2,20)))</f>
        <v/>
      </c>
      <c r="I4152" s="4" t="str">
        <f aca="false">IF($H4152="","",$H4152-WEEKDAY($H4152,2)+1)</f>
        <v/>
      </c>
      <c r="J4152" s="4" t="str">
        <f aca="false">IF($I4152="","",$I4152+6)</f>
        <v/>
      </c>
      <c r="K4152" s="6" t="str">
        <f aca="false">IF($H4152="","",DATE(YEAR($H4152),MONTH($H4152),1))</f>
        <v/>
      </c>
      <c r="L4152" s="0" t="str">
        <f aca="false">IF($A4152="","",INDEX(CARTAO_COMPRAS!$K:$K,INT((ROW()-2)/20)+2))</f>
        <v/>
      </c>
      <c r="M4152" s="0" t="str">
        <f aca="false">IF($A4152="","","Compra no cartão")</f>
        <v/>
      </c>
    </row>
    <row r="4153" customFormat="false" ht="13.5" hidden="false" customHeight="false" outlineLevel="0" collapsed="false">
      <c r="A4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3" s="0" t="str">
        <f aca="false">IF($A4153="","",INDEX(CARTAO_COMPRAS!$C:$C,INT((ROW()-2)/20)+2))</f>
        <v/>
      </c>
      <c r="C4153" s="0" t="str">
        <f aca="false">IF($A4153="","",INDEX(CARTAO_COMPRAS!$D:$D,INT((ROW()-2)/20)+2))</f>
        <v/>
      </c>
      <c r="D4153" s="0" t="str">
        <f aca="false">IF($A4153="","",INDEX(CARTAO_COMPRAS!$E:$E,INT((ROW()-2)/20)+2))</f>
        <v/>
      </c>
      <c r="E4153" s="0" t="str">
        <f aca="false">IF($A4153="","",INDEX(CARTAO_COMPRAS!$H:$H,INT((ROW()-2)/20)+2)+MOD(ROW()-2,20))</f>
        <v/>
      </c>
      <c r="F4153" s="0" t="str">
        <f aca="false">IF($A4153="","",INDEX(CARTAO_COMPRAS!$G:$G,INT((ROW()-2)/20)+2))</f>
        <v/>
      </c>
      <c r="G4153" s="5" t="str">
        <f aca="false">IF($A4153="","",INDEX(CARTAO_COMPRAS!$I:$I,INT((ROW()-2)/20)+2))</f>
        <v/>
      </c>
      <c r="H4153" s="4" t="str">
        <f aca="false">IF($A4153="","",EDATE(INDEX(CARTAO_COMPRAS!$J:$J,INT((ROW()-2)/20)+2),MOD(ROW()-2,20)))</f>
        <v/>
      </c>
      <c r="I4153" s="4" t="str">
        <f aca="false">IF($H4153="","",$H4153-WEEKDAY($H4153,2)+1)</f>
        <v/>
      </c>
      <c r="J4153" s="4" t="str">
        <f aca="false">IF($I4153="","",$I4153+6)</f>
        <v/>
      </c>
      <c r="K4153" s="6" t="str">
        <f aca="false">IF($H4153="","",DATE(YEAR($H4153),MONTH($H4153),1))</f>
        <v/>
      </c>
      <c r="L4153" s="0" t="str">
        <f aca="false">IF($A4153="","",INDEX(CARTAO_COMPRAS!$K:$K,INT((ROW()-2)/20)+2))</f>
        <v/>
      </c>
      <c r="M4153" s="0" t="str">
        <f aca="false">IF($A4153="","","Compra no cartão")</f>
        <v/>
      </c>
    </row>
    <row r="4154" customFormat="false" ht="13.5" hidden="false" customHeight="false" outlineLevel="0" collapsed="false">
      <c r="A4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4" s="0" t="str">
        <f aca="false">IF($A4154="","",INDEX(CARTAO_COMPRAS!$C:$C,INT((ROW()-2)/20)+2))</f>
        <v/>
      </c>
      <c r="C4154" s="0" t="str">
        <f aca="false">IF($A4154="","",INDEX(CARTAO_COMPRAS!$D:$D,INT((ROW()-2)/20)+2))</f>
        <v/>
      </c>
      <c r="D4154" s="0" t="str">
        <f aca="false">IF($A4154="","",INDEX(CARTAO_COMPRAS!$E:$E,INT((ROW()-2)/20)+2))</f>
        <v/>
      </c>
      <c r="E4154" s="0" t="str">
        <f aca="false">IF($A4154="","",INDEX(CARTAO_COMPRAS!$H:$H,INT((ROW()-2)/20)+2)+MOD(ROW()-2,20))</f>
        <v/>
      </c>
      <c r="F4154" s="0" t="str">
        <f aca="false">IF($A4154="","",INDEX(CARTAO_COMPRAS!$G:$G,INT((ROW()-2)/20)+2))</f>
        <v/>
      </c>
      <c r="G4154" s="5" t="str">
        <f aca="false">IF($A4154="","",INDEX(CARTAO_COMPRAS!$I:$I,INT((ROW()-2)/20)+2))</f>
        <v/>
      </c>
      <c r="H4154" s="4" t="str">
        <f aca="false">IF($A4154="","",EDATE(INDEX(CARTAO_COMPRAS!$J:$J,INT((ROW()-2)/20)+2),MOD(ROW()-2,20)))</f>
        <v/>
      </c>
      <c r="I4154" s="4" t="str">
        <f aca="false">IF($H4154="","",$H4154-WEEKDAY($H4154,2)+1)</f>
        <v/>
      </c>
      <c r="J4154" s="4" t="str">
        <f aca="false">IF($I4154="","",$I4154+6)</f>
        <v/>
      </c>
      <c r="K4154" s="6" t="str">
        <f aca="false">IF($H4154="","",DATE(YEAR($H4154),MONTH($H4154),1))</f>
        <v/>
      </c>
      <c r="L4154" s="0" t="str">
        <f aca="false">IF($A4154="","",INDEX(CARTAO_COMPRAS!$K:$K,INT((ROW()-2)/20)+2))</f>
        <v/>
      </c>
      <c r="M4154" s="0" t="str">
        <f aca="false">IF($A4154="","","Compra no cartão")</f>
        <v/>
      </c>
    </row>
    <row r="4155" customFormat="false" ht="13.5" hidden="false" customHeight="false" outlineLevel="0" collapsed="false">
      <c r="A4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5" s="0" t="str">
        <f aca="false">IF($A4155="","",INDEX(CARTAO_COMPRAS!$C:$C,INT((ROW()-2)/20)+2))</f>
        <v/>
      </c>
      <c r="C4155" s="0" t="str">
        <f aca="false">IF($A4155="","",INDEX(CARTAO_COMPRAS!$D:$D,INT((ROW()-2)/20)+2))</f>
        <v/>
      </c>
      <c r="D4155" s="0" t="str">
        <f aca="false">IF($A4155="","",INDEX(CARTAO_COMPRAS!$E:$E,INT((ROW()-2)/20)+2))</f>
        <v/>
      </c>
      <c r="E4155" s="0" t="str">
        <f aca="false">IF($A4155="","",INDEX(CARTAO_COMPRAS!$H:$H,INT((ROW()-2)/20)+2)+MOD(ROW()-2,20))</f>
        <v/>
      </c>
      <c r="F4155" s="0" t="str">
        <f aca="false">IF($A4155="","",INDEX(CARTAO_COMPRAS!$G:$G,INT((ROW()-2)/20)+2))</f>
        <v/>
      </c>
      <c r="G4155" s="5" t="str">
        <f aca="false">IF($A4155="","",INDEX(CARTAO_COMPRAS!$I:$I,INT((ROW()-2)/20)+2))</f>
        <v/>
      </c>
      <c r="H4155" s="4" t="str">
        <f aca="false">IF($A4155="","",EDATE(INDEX(CARTAO_COMPRAS!$J:$J,INT((ROW()-2)/20)+2),MOD(ROW()-2,20)))</f>
        <v/>
      </c>
      <c r="I4155" s="4" t="str">
        <f aca="false">IF($H4155="","",$H4155-WEEKDAY($H4155,2)+1)</f>
        <v/>
      </c>
      <c r="J4155" s="4" t="str">
        <f aca="false">IF($I4155="","",$I4155+6)</f>
        <v/>
      </c>
      <c r="K4155" s="6" t="str">
        <f aca="false">IF($H4155="","",DATE(YEAR($H4155),MONTH($H4155),1))</f>
        <v/>
      </c>
      <c r="L4155" s="0" t="str">
        <f aca="false">IF($A4155="","",INDEX(CARTAO_COMPRAS!$K:$K,INT((ROW()-2)/20)+2))</f>
        <v/>
      </c>
      <c r="M4155" s="0" t="str">
        <f aca="false">IF($A4155="","","Compra no cartão")</f>
        <v/>
      </c>
    </row>
    <row r="4156" customFormat="false" ht="13.5" hidden="false" customHeight="false" outlineLevel="0" collapsed="false">
      <c r="A4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6" s="0" t="str">
        <f aca="false">IF($A4156="","",INDEX(CARTAO_COMPRAS!$C:$C,INT((ROW()-2)/20)+2))</f>
        <v/>
      </c>
      <c r="C4156" s="0" t="str">
        <f aca="false">IF($A4156="","",INDEX(CARTAO_COMPRAS!$D:$D,INT((ROW()-2)/20)+2))</f>
        <v/>
      </c>
      <c r="D4156" s="0" t="str">
        <f aca="false">IF($A4156="","",INDEX(CARTAO_COMPRAS!$E:$E,INT((ROW()-2)/20)+2))</f>
        <v/>
      </c>
      <c r="E4156" s="0" t="str">
        <f aca="false">IF($A4156="","",INDEX(CARTAO_COMPRAS!$H:$H,INT((ROW()-2)/20)+2)+MOD(ROW()-2,20))</f>
        <v/>
      </c>
      <c r="F4156" s="0" t="str">
        <f aca="false">IF($A4156="","",INDEX(CARTAO_COMPRAS!$G:$G,INT((ROW()-2)/20)+2))</f>
        <v/>
      </c>
      <c r="G4156" s="5" t="str">
        <f aca="false">IF($A4156="","",INDEX(CARTAO_COMPRAS!$I:$I,INT((ROW()-2)/20)+2))</f>
        <v/>
      </c>
      <c r="H4156" s="4" t="str">
        <f aca="false">IF($A4156="","",EDATE(INDEX(CARTAO_COMPRAS!$J:$J,INT((ROW()-2)/20)+2),MOD(ROW()-2,20)))</f>
        <v/>
      </c>
      <c r="I4156" s="4" t="str">
        <f aca="false">IF($H4156="","",$H4156-WEEKDAY($H4156,2)+1)</f>
        <v/>
      </c>
      <c r="J4156" s="4" t="str">
        <f aca="false">IF($I4156="","",$I4156+6)</f>
        <v/>
      </c>
      <c r="K4156" s="6" t="str">
        <f aca="false">IF($H4156="","",DATE(YEAR($H4156),MONTH($H4156),1))</f>
        <v/>
      </c>
      <c r="L4156" s="0" t="str">
        <f aca="false">IF($A4156="","",INDEX(CARTAO_COMPRAS!$K:$K,INT((ROW()-2)/20)+2))</f>
        <v/>
      </c>
      <c r="M4156" s="0" t="str">
        <f aca="false">IF($A4156="","","Compra no cartão")</f>
        <v/>
      </c>
    </row>
    <row r="4157" customFormat="false" ht="13.5" hidden="false" customHeight="false" outlineLevel="0" collapsed="false">
      <c r="A4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7" s="0" t="str">
        <f aca="false">IF($A4157="","",INDEX(CARTAO_COMPRAS!$C:$C,INT((ROW()-2)/20)+2))</f>
        <v/>
      </c>
      <c r="C4157" s="0" t="str">
        <f aca="false">IF($A4157="","",INDEX(CARTAO_COMPRAS!$D:$D,INT((ROW()-2)/20)+2))</f>
        <v/>
      </c>
      <c r="D4157" s="0" t="str">
        <f aca="false">IF($A4157="","",INDEX(CARTAO_COMPRAS!$E:$E,INT((ROW()-2)/20)+2))</f>
        <v/>
      </c>
      <c r="E4157" s="0" t="str">
        <f aca="false">IF($A4157="","",INDEX(CARTAO_COMPRAS!$H:$H,INT((ROW()-2)/20)+2)+MOD(ROW()-2,20))</f>
        <v/>
      </c>
      <c r="F4157" s="0" t="str">
        <f aca="false">IF($A4157="","",INDEX(CARTAO_COMPRAS!$G:$G,INT((ROW()-2)/20)+2))</f>
        <v/>
      </c>
      <c r="G4157" s="5" t="str">
        <f aca="false">IF($A4157="","",INDEX(CARTAO_COMPRAS!$I:$I,INT((ROW()-2)/20)+2))</f>
        <v/>
      </c>
      <c r="H4157" s="4" t="str">
        <f aca="false">IF($A4157="","",EDATE(INDEX(CARTAO_COMPRAS!$J:$J,INT((ROW()-2)/20)+2),MOD(ROW()-2,20)))</f>
        <v/>
      </c>
      <c r="I4157" s="4" t="str">
        <f aca="false">IF($H4157="","",$H4157-WEEKDAY($H4157,2)+1)</f>
        <v/>
      </c>
      <c r="J4157" s="4" t="str">
        <f aca="false">IF($I4157="","",$I4157+6)</f>
        <v/>
      </c>
      <c r="K4157" s="6" t="str">
        <f aca="false">IF($H4157="","",DATE(YEAR($H4157),MONTH($H4157),1))</f>
        <v/>
      </c>
      <c r="L4157" s="0" t="str">
        <f aca="false">IF($A4157="","",INDEX(CARTAO_COMPRAS!$K:$K,INT((ROW()-2)/20)+2))</f>
        <v/>
      </c>
      <c r="M4157" s="0" t="str">
        <f aca="false">IF($A4157="","","Compra no cartão")</f>
        <v/>
      </c>
    </row>
    <row r="4158" customFormat="false" ht="13.5" hidden="false" customHeight="false" outlineLevel="0" collapsed="false">
      <c r="A4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8" s="0" t="str">
        <f aca="false">IF($A4158="","",INDEX(CARTAO_COMPRAS!$C:$C,INT((ROW()-2)/20)+2))</f>
        <v/>
      </c>
      <c r="C4158" s="0" t="str">
        <f aca="false">IF($A4158="","",INDEX(CARTAO_COMPRAS!$D:$D,INT((ROW()-2)/20)+2))</f>
        <v/>
      </c>
      <c r="D4158" s="0" t="str">
        <f aca="false">IF($A4158="","",INDEX(CARTAO_COMPRAS!$E:$E,INT((ROW()-2)/20)+2))</f>
        <v/>
      </c>
      <c r="E4158" s="0" t="str">
        <f aca="false">IF($A4158="","",INDEX(CARTAO_COMPRAS!$H:$H,INT((ROW()-2)/20)+2)+MOD(ROW()-2,20))</f>
        <v/>
      </c>
      <c r="F4158" s="0" t="str">
        <f aca="false">IF($A4158="","",INDEX(CARTAO_COMPRAS!$G:$G,INT((ROW()-2)/20)+2))</f>
        <v/>
      </c>
      <c r="G4158" s="5" t="str">
        <f aca="false">IF($A4158="","",INDEX(CARTAO_COMPRAS!$I:$I,INT((ROW()-2)/20)+2))</f>
        <v/>
      </c>
      <c r="H4158" s="4" t="str">
        <f aca="false">IF($A4158="","",EDATE(INDEX(CARTAO_COMPRAS!$J:$J,INT((ROW()-2)/20)+2),MOD(ROW()-2,20)))</f>
        <v/>
      </c>
      <c r="I4158" s="4" t="str">
        <f aca="false">IF($H4158="","",$H4158-WEEKDAY($H4158,2)+1)</f>
        <v/>
      </c>
      <c r="J4158" s="4" t="str">
        <f aca="false">IF($I4158="","",$I4158+6)</f>
        <v/>
      </c>
      <c r="K4158" s="6" t="str">
        <f aca="false">IF($H4158="","",DATE(YEAR($H4158),MONTH($H4158),1))</f>
        <v/>
      </c>
      <c r="L4158" s="0" t="str">
        <f aca="false">IF($A4158="","",INDEX(CARTAO_COMPRAS!$K:$K,INT((ROW()-2)/20)+2))</f>
        <v/>
      </c>
      <c r="M4158" s="0" t="str">
        <f aca="false">IF($A4158="","","Compra no cartão")</f>
        <v/>
      </c>
    </row>
    <row r="4159" customFormat="false" ht="13.5" hidden="false" customHeight="false" outlineLevel="0" collapsed="false">
      <c r="A4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59" s="0" t="str">
        <f aca="false">IF($A4159="","",INDEX(CARTAO_COMPRAS!$C:$C,INT((ROW()-2)/20)+2))</f>
        <v/>
      </c>
      <c r="C4159" s="0" t="str">
        <f aca="false">IF($A4159="","",INDEX(CARTAO_COMPRAS!$D:$D,INT((ROW()-2)/20)+2))</f>
        <v/>
      </c>
      <c r="D4159" s="0" t="str">
        <f aca="false">IF($A4159="","",INDEX(CARTAO_COMPRAS!$E:$E,INT((ROW()-2)/20)+2))</f>
        <v/>
      </c>
      <c r="E4159" s="0" t="str">
        <f aca="false">IF($A4159="","",INDEX(CARTAO_COMPRAS!$H:$H,INT((ROW()-2)/20)+2)+MOD(ROW()-2,20))</f>
        <v/>
      </c>
      <c r="F4159" s="0" t="str">
        <f aca="false">IF($A4159="","",INDEX(CARTAO_COMPRAS!$G:$G,INT((ROW()-2)/20)+2))</f>
        <v/>
      </c>
      <c r="G4159" s="5" t="str">
        <f aca="false">IF($A4159="","",INDEX(CARTAO_COMPRAS!$I:$I,INT((ROW()-2)/20)+2))</f>
        <v/>
      </c>
      <c r="H4159" s="4" t="str">
        <f aca="false">IF($A4159="","",EDATE(INDEX(CARTAO_COMPRAS!$J:$J,INT((ROW()-2)/20)+2),MOD(ROW()-2,20)))</f>
        <v/>
      </c>
      <c r="I4159" s="4" t="str">
        <f aca="false">IF($H4159="","",$H4159-WEEKDAY($H4159,2)+1)</f>
        <v/>
      </c>
      <c r="J4159" s="4" t="str">
        <f aca="false">IF($I4159="","",$I4159+6)</f>
        <v/>
      </c>
      <c r="K4159" s="6" t="str">
        <f aca="false">IF($H4159="","",DATE(YEAR($H4159),MONTH($H4159),1))</f>
        <v/>
      </c>
      <c r="L4159" s="0" t="str">
        <f aca="false">IF($A4159="","",INDEX(CARTAO_COMPRAS!$K:$K,INT((ROW()-2)/20)+2))</f>
        <v/>
      </c>
      <c r="M4159" s="0" t="str">
        <f aca="false">IF($A4159="","","Compra no cartão")</f>
        <v/>
      </c>
    </row>
    <row r="4160" customFormat="false" ht="13.5" hidden="false" customHeight="false" outlineLevel="0" collapsed="false">
      <c r="A4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0" s="0" t="str">
        <f aca="false">IF($A4160="","",INDEX(CARTAO_COMPRAS!$C:$C,INT((ROW()-2)/20)+2))</f>
        <v/>
      </c>
      <c r="C4160" s="0" t="str">
        <f aca="false">IF($A4160="","",INDEX(CARTAO_COMPRAS!$D:$D,INT((ROW()-2)/20)+2))</f>
        <v/>
      </c>
      <c r="D4160" s="0" t="str">
        <f aca="false">IF($A4160="","",INDEX(CARTAO_COMPRAS!$E:$E,INT((ROW()-2)/20)+2))</f>
        <v/>
      </c>
      <c r="E4160" s="0" t="str">
        <f aca="false">IF($A4160="","",INDEX(CARTAO_COMPRAS!$H:$H,INT((ROW()-2)/20)+2)+MOD(ROW()-2,20))</f>
        <v/>
      </c>
      <c r="F4160" s="0" t="str">
        <f aca="false">IF($A4160="","",INDEX(CARTAO_COMPRAS!$G:$G,INT((ROW()-2)/20)+2))</f>
        <v/>
      </c>
      <c r="G4160" s="5" t="str">
        <f aca="false">IF($A4160="","",INDEX(CARTAO_COMPRAS!$I:$I,INT((ROW()-2)/20)+2))</f>
        <v/>
      </c>
      <c r="H4160" s="4" t="str">
        <f aca="false">IF($A4160="","",EDATE(INDEX(CARTAO_COMPRAS!$J:$J,INT((ROW()-2)/20)+2),MOD(ROW()-2,20)))</f>
        <v/>
      </c>
      <c r="I4160" s="4" t="str">
        <f aca="false">IF($H4160="","",$H4160-WEEKDAY($H4160,2)+1)</f>
        <v/>
      </c>
      <c r="J4160" s="4" t="str">
        <f aca="false">IF($I4160="","",$I4160+6)</f>
        <v/>
      </c>
      <c r="K4160" s="6" t="str">
        <f aca="false">IF($H4160="","",DATE(YEAR($H4160),MONTH($H4160),1))</f>
        <v/>
      </c>
      <c r="L4160" s="0" t="str">
        <f aca="false">IF($A4160="","",INDEX(CARTAO_COMPRAS!$K:$K,INT((ROW()-2)/20)+2))</f>
        <v/>
      </c>
      <c r="M4160" s="0" t="str">
        <f aca="false">IF($A4160="","","Compra no cartão")</f>
        <v/>
      </c>
    </row>
    <row r="4161" customFormat="false" ht="13.5" hidden="false" customHeight="false" outlineLevel="0" collapsed="false">
      <c r="A4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1" s="0" t="str">
        <f aca="false">IF($A4161="","",INDEX(CARTAO_COMPRAS!$C:$C,INT((ROW()-2)/20)+2))</f>
        <v/>
      </c>
      <c r="C4161" s="0" t="str">
        <f aca="false">IF($A4161="","",INDEX(CARTAO_COMPRAS!$D:$D,INT((ROW()-2)/20)+2))</f>
        <v/>
      </c>
      <c r="D4161" s="0" t="str">
        <f aca="false">IF($A4161="","",INDEX(CARTAO_COMPRAS!$E:$E,INT((ROW()-2)/20)+2))</f>
        <v/>
      </c>
      <c r="E4161" s="0" t="str">
        <f aca="false">IF($A4161="","",INDEX(CARTAO_COMPRAS!$H:$H,INT((ROW()-2)/20)+2)+MOD(ROW()-2,20))</f>
        <v/>
      </c>
      <c r="F4161" s="0" t="str">
        <f aca="false">IF($A4161="","",INDEX(CARTAO_COMPRAS!$G:$G,INT((ROW()-2)/20)+2))</f>
        <v/>
      </c>
      <c r="G4161" s="5" t="str">
        <f aca="false">IF($A4161="","",INDEX(CARTAO_COMPRAS!$I:$I,INT((ROW()-2)/20)+2))</f>
        <v/>
      </c>
      <c r="H4161" s="4" t="str">
        <f aca="false">IF($A4161="","",EDATE(INDEX(CARTAO_COMPRAS!$J:$J,INT((ROW()-2)/20)+2),MOD(ROW()-2,20)))</f>
        <v/>
      </c>
      <c r="I4161" s="4" t="str">
        <f aca="false">IF($H4161="","",$H4161-WEEKDAY($H4161,2)+1)</f>
        <v/>
      </c>
      <c r="J4161" s="4" t="str">
        <f aca="false">IF($I4161="","",$I4161+6)</f>
        <v/>
      </c>
      <c r="K4161" s="6" t="str">
        <f aca="false">IF($H4161="","",DATE(YEAR($H4161),MONTH($H4161),1))</f>
        <v/>
      </c>
      <c r="L4161" s="0" t="str">
        <f aca="false">IF($A4161="","",INDEX(CARTAO_COMPRAS!$K:$K,INT((ROW()-2)/20)+2))</f>
        <v/>
      </c>
      <c r="M4161" s="0" t="str">
        <f aca="false">IF($A4161="","","Compra no cartão")</f>
        <v/>
      </c>
    </row>
    <row r="4162" customFormat="false" ht="13.5" hidden="false" customHeight="false" outlineLevel="0" collapsed="false">
      <c r="A41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2" s="0" t="str">
        <f aca="false">IF($A4162="","",INDEX(CARTAO_COMPRAS!$C:$C,INT((ROW()-2)/20)+2))</f>
        <v/>
      </c>
      <c r="C4162" s="0" t="str">
        <f aca="false">IF($A4162="","",INDEX(CARTAO_COMPRAS!$D:$D,INT((ROW()-2)/20)+2))</f>
        <v/>
      </c>
      <c r="D4162" s="0" t="str">
        <f aca="false">IF($A4162="","",INDEX(CARTAO_COMPRAS!$E:$E,INT((ROW()-2)/20)+2))</f>
        <v/>
      </c>
      <c r="E4162" s="0" t="str">
        <f aca="false">IF($A4162="","",INDEX(CARTAO_COMPRAS!$H:$H,INT((ROW()-2)/20)+2)+MOD(ROW()-2,20))</f>
        <v/>
      </c>
      <c r="F4162" s="0" t="str">
        <f aca="false">IF($A4162="","",INDEX(CARTAO_COMPRAS!$G:$G,INT((ROW()-2)/20)+2))</f>
        <v/>
      </c>
      <c r="G4162" s="5" t="str">
        <f aca="false">IF($A4162="","",INDEX(CARTAO_COMPRAS!$I:$I,INT((ROW()-2)/20)+2))</f>
        <v/>
      </c>
      <c r="H4162" s="4" t="str">
        <f aca="false">IF($A4162="","",EDATE(INDEX(CARTAO_COMPRAS!$J:$J,INT((ROW()-2)/20)+2),MOD(ROW()-2,20)))</f>
        <v/>
      </c>
      <c r="I4162" s="4" t="str">
        <f aca="false">IF($H4162="","",$H4162-WEEKDAY($H4162,2)+1)</f>
        <v/>
      </c>
      <c r="J4162" s="4" t="str">
        <f aca="false">IF($I4162="","",$I4162+6)</f>
        <v/>
      </c>
      <c r="K4162" s="6" t="str">
        <f aca="false">IF($H4162="","",DATE(YEAR($H4162),MONTH($H4162),1))</f>
        <v/>
      </c>
      <c r="L4162" s="0" t="str">
        <f aca="false">IF($A4162="","",INDEX(CARTAO_COMPRAS!$K:$K,INT((ROW()-2)/20)+2))</f>
        <v/>
      </c>
      <c r="M4162" s="0" t="str">
        <f aca="false">IF($A4162="","","Compra no cartão")</f>
        <v/>
      </c>
    </row>
    <row r="4163" customFormat="false" ht="13.5" hidden="false" customHeight="false" outlineLevel="0" collapsed="false">
      <c r="A4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3" s="0" t="str">
        <f aca="false">IF($A4163="","",INDEX(CARTAO_COMPRAS!$C:$C,INT((ROW()-2)/20)+2))</f>
        <v/>
      </c>
      <c r="C4163" s="0" t="str">
        <f aca="false">IF($A4163="","",INDEX(CARTAO_COMPRAS!$D:$D,INT((ROW()-2)/20)+2))</f>
        <v/>
      </c>
      <c r="D4163" s="0" t="str">
        <f aca="false">IF($A4163="","",INDEX(CARTAO_COMPRAS!$E:$E,INT((ROW()-2)/20)+2))</f>
        <v/>
      </c>
      <c r="E4163" s="0" t="str">
        <f aca="false">IF($A4163="","",INDEX(CARTAO_COMPRAS!$H:$H,INT((ROW()-2)/20)+2)+MOD(ROW()-2,20))</f>
        <v/>
      </c>
      <c r="F4163" s="0" t="str">
        <f aca="false">IF($A4163="","",INDEX(CARTAO_COMPRAS!$G:$G,INT((ROW()-2)/20)+2))</f>
        <v/>
      </c>
      <c r="G4163" s="5" t="str">
        <f aca="false">IF($A4163="","",INDEX(CARTAO_COMPRAS!$I:$I,INT((ROW()-2)/20)+2))</f>
        <v/>
      </c>
      <c r="H4163" s="4" t="str">
        <f aca="false">IF($A4163="","",EDATE(INDEX(CARTAO_COMPRAS!$J:$J,INT((ROW()-2)/20)+2),MOD(ROW()-2,20)))</f>
        <v/>
      </c>
      <c r="I4163" s="4" t="str">
        <f aca="false">IF($H4163="","",$H4163-WEEKDAY($H4163,2)+1)</f>
        <v/>
      </c>
      <c r="J4163" s="4" t="str">
        <f aca="false">IF($I4163="","",$I4163+6)</f>
        <v/>
      </c>
      <c r="K4163" s="6" t="str">
        <f aca="false">IF($H4163="","",DATE(YEAR($H4163),MONTH($H4163),1))</f>
        <v/>
      </c>
      <c r="L4163" s="0" t="str">
        <f aca="false">IF($A4163="","",INDEX(CARTAO_COMPRAS!$K:$K,INT((ROW()-2)/20)+2))</f>
        <v/>
      </c>
      <c r="M4163" s="0" t="str">
        <f aca="false">IF($A4163="","","Compra no cartão")</f>
        <v/>
      </c>
    </row>
    <row r="4164" customFormat="false" ht="13.5" hidden="false" customHeight="false" outlineLevel="0" collapsed="false">
      <c r="A4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4" s="0" t="str">
        <f aca="false">IF($A4164="","",INDEX(CARTAO_COMPRAS!$C:$C,INT((ROW()-2)/20)+2))</f>
        <v/>
      </c>
      <c r="C4164" s="0" t="str">
        <f aca="false">IF($A4164="","",INDEX(CARTAO_COMPRAS!$D:$D,INT((ROW()-2)/20)+2))</f>
        <v/>
      </c>
      <c r="D4164" s="0" t="str">
        <f aca="false">IF($A4164="","",INDEX(CARTAO_COMPRAS!$E:$E,INT((ROW()-2)/20)+2))</f>
        <v/>
      </c>
      <c r="E4164" s="0" t="str">
        <f aca="false">IF($A4164="","",INDEX(CARTAO_COMPRAS!$H:$H,INT((ROW()-2)/20)+2)+MOD(ROW()-2,20))</f>
        <v/>
      </c>
      <c r="F4164" s="0" t="str">
        <f aca="false">IF($A4164="","",INDEX(CARTAO_COMPRAS!$G:$G,INT((ROW()-2)/20)+2))</f>
        <v/>
      </c>
      <c r="G4164" s="5" t="str">
        <f aca="false">IF($A4164="","",INDEX(CARTAO_COMPRAS!$I:$I,INT((ROW()-2)/20)+2))</f>
        <v/>
      </c>
      <c r="H4164" s="4" t="str">
        <f aca="false">IF($A4164="","",EDATE(INDEX(CARTAO_COMPRAS!$J:$J,INT((ROW()-2)/20)+2),MOD(ROW()-2,20)))</f>
        <v/>
      </c>
      <c r="I4164" s="4" t="str">
        <f aca="false">IF($H4164="","",$H4164-WEEKDAY($H4164,2)+1)</f>
        <v/>
      </c>
      <c r="J4164" s="4" t="str">
        <f aca="false">IF($I4164="","",$I4164+6)</f>
        <v/>
      </c>
      <c r="K4164" s="6" t="str">
        <f aca="false">IF($H4164="","",DATE(YEAR($H4164),MONTH($H4164),1))</f>
        <v/>
      </c>
      <c r="L4164" s="0" t="str">
        <f aca="false">IF($A4164="","",INDEX(CARTAO_COMPRAS!$K:$K,INT((ROW()-2)/20)+2))</f>
        <v/>
      </c>
      <c r="M4164" s="0" t="str">
        <f aca="false">IF($A4164="","","Compra no cartão")</f>
        <v/>
      </c>
    </row>
    <row r="4165" customFormat="false" ht="13.5" hidden="false" customHeight="false" outlineLevel="0" collapsed="false">
      <c r="A4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5" s="0" t="str">
        <f aca="false">IF($A4165="","",INDEX(CARTAO_COMPRAS!$C:$C,INT((ROW()-2)/20)+2))</f>
        <v/>
      </c>
      <c r="C4165" s="0" t="str">
        <f aca="false">IF($A4165="","",INDEX(CARTAO_COMPRAS!$D:$D,INT((ROW()-2)/20)+2))</f>
        <v/>
      </c>
      <c r="D4165" s="0" t="str">
        <f aca="false">IF($A4165="","",INDEX(CARTAO_COMPRAS!$E:$E,INT((ROW()-2)/20)+2))</f>
        <v/>
      </c>
      <c r="E4165" s="0" t="str">
        <f aca="false">IF($A4165="","",INDEX(CARTAO_COMPRAS!$H:$H,INT((ROW()-2)/20)+2)+MOD(ROW()-2,20))</f>
        <v/>
      </c>
      <c r="F4165" s="0" t="str">
        <f aca="false">IF($A4165="","",INDEX(CARTAO_COMPRAS!$G:$G,INT((ROW()-2)/20)+2))</f>
        <v/>
      </c>
      <c r="G4165" s="5" t="str">
        <f aca="false">IF($A4165="","",INDEX(CARTAO_COMPRAS!$I:$I,INT((ROW()-2)/20)+2))</f>
        <v/>
      </c>
      <c r="H4165" s="4" t="str">
        <f aca="false">IF($A4165="","",EDATE(INDEX(CARTAO_COMPRAS!$J:$J,INT((ROW()-2)/20)+2),MOD(ROW()-2,20)))</f>
        <v/>
      </c>
      <c r="I4165" s="4" t="str">
        <f aca="false">IF($H4165="","",$H4165-WEEKDAY($H4165,2)+1)</f>
        <v/>
      </c>
      <c r="J4165" s="4" t="str">
        <f aca="false">IF($I4165="","",$I4165+6)</f>
        <v/>
      </c>
      <c r="K4165" s="6" t="str">
        <f aca="false">IF($H4165="","",DATE(YEAR($H4165),MONTH($H4165),1))</f>
        <v/>
      </c>
      <c r="L4165" s="0" t="str">
        <f aca="false">IF($A4165="","",INDEX(CARTAO_COMPRAS!$K:$K,INT((ROW()-2)/20)+2))</f>
        <v/>
      </c>
      <c r="M4165" s="0" t="str">
        <f aca="false">IF($A4165="","","Compra no cartão")</f>
        <v/>
      </c>
    </row>
    <row r="4166" customFormat="false" ht="13.5" hidden="false" customHeight="false" outlineLevel="0" collapsed="false">
      <c r="A4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6" s="0" t="str">
        <f aca="false">IF($A4166="","",INDEX(CARTAO_COMPRAS!$C:$C,INT((ROW()-2)/20)+2))</f>
        <v/>
      </c>
      <c r="C4166" s="0" t="str">
        <f aca="false">IF($A4166="","",INDEX(CARTAO_COMPRAS!$D:$D,INT((ROW()-2)/20)+2))</f>
        <v/>
      </c>
      <c r="D4166" s="0" t="str">
        <f aca="false">IF($A4166="","",INDEX(CARTAO_COMPRAS!$E:$E,INT((ROW()-2)/20)+2))</f>
        <v/>
      </c>
      <c r="E4166" s="0" t="str">
        <f aca="false">IF($A4166="","",INDEX(CARTAO_COMPRAS!$H:$H,INT((ROW()-2)/20)+2)+MOD(ROW()-2,20))</f>
        <v/>
      </c>
      <c r="F4166" s="0" t="str">
        <f aca="false">IF($A4166="","",INDEX(CARTAO_COMPRAS!$G:$G,INT((ROW()-2)/20)+2))</f>
        <v/>
      </c>
      <c r="G4166" s="5" t="str">
        <f aca="false">IF($A4166="","",INDEX(CARTAO_COMPRAS!$I:$I,INT((ROW()-2)/20)+2))</f>
        <v/>
      </c>
      <c r="H4166" s="4" t="str">
        <f aca="false">IF($A4166="","",EDATE(INDEX(CARTAO_COMPRAS!$J:$J,INT((ROW()-2)/20)+2),MOD(ROW()-2,20)))</f>
        <v/>
      </c>
      <c r="I4166" s="4" t="str">
        <f aca="false">IF($H4166="","",$H4166-WEEKDAY($H4166,2)+1)</f>
        <v/>
      </c>
      <c r="J4166" s="4" t="str">
        <f aca="false">IF($I4166="","",$I4166+6)</f>
        <v/>
      </c>
      <c r="K4166" s="6" t="str">
        <f aca="false">IF($H4166="","",DATE(YEAR($H4166),MONTH($H4166),1))</f>
        <v/>
      </c>
      <c r="L4166" s="0" t="str">
        <f aca="false">IF($A4166="","",INDEX(CARTAO_COMPRAS!$K:$K,INT((ROW()-2)/20)+2))</f>
        <v/>
      </c>
      <c r="M4166" s="0" t="str">
        <f aca="false">IF($A4166="","","Compra no cartão")</f>
        <v/>
      </c>
    </row>
    <row r="4167" customFormat="false" ht="13.5" hidden="false" customHeight="false" outlineLevel="0" collapsed="false">
      <c r="A4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7" s="0" t="str">
        <f aca="false">IF($A4167="","",INDEX(CARTAO_COMPRAS!$C:$C,INT((ROW()-2)/20)+2))</f>
        <v/>
      </c>
      <c r="C4167" s="0" t="str">
        <f aca="false">IF($A4167="","",INDEX(CARTAO_COMPRAS!$D:$D,INT((ROW()-2)/20)+2))</f>
        <v/>
      </c>
      <c r="D4167" s="0" t="str">
        <f aca="false">IF($A4167="","",INDEX(CARTAO_COMPRAS!$E:$E,INT((ROW()-2)/20)+2))</f>
        <v/>
      </c>
      <c r="E4167" s="0" t="str">
        <f aca="false">IF($A4167="","",INDEX(CARTAO_COMPRAS!$H:$H,INT((ROW()-2)/20)+2)+MOD(ROW()-2,20))</f>
        <v/>
      </c>
      <c r="F4167" s="0" t="str">
        <f aca="false">IF($A4167="","",INDEX(CARTAO_COMPRAS!$G:$G,INT((ROW()-2)/20)+2))</f>
        <v/>
      </c>
      <c r="G4167" s="5" t="str">
        <f aca="false">IF($A4167="","",INDEX(CARTAO_COMPRAS!$I:$I,INT((ROW()-2)/20)+2))</f>
        <v/>
      </c>
      <c r="H4167" s="4" t="str">
        <f aca="false">IF($A4167="","",EDATE(INDEX(CARTAO_COMPRAS!$J:$J,INT((ROW()-2)/20)+2),MOD(ROW()-2,20)))</f>
        <v/>
      </c>
      <c r="I4167" s="4" t="str">
        <f aca="false">IF($H4167="","",$H4167-WEEKDAY($H4167,2)+1)</f>
        <v/>
      </c>
      <c r="J4167" s="4" t="str">
        <f aca="false">IF($I4167="","",$I4167+6)</f>
        <v/>
      </c>
      <c r="K4167" s="6" t="str">
        <f aca="false">IF($H4167="","",DATE(YEAR($H4167),MONTH($H4167),1))</f>
        <v/>
      </c>
      <c r="L4167" s="0" t="str">
        <f aca="false">IF($A4167="","",INDEX(CARTAO_COMPRAS!$K:$K,INT((ROW()-2)/20)+2))</f>
        <v/>
      </c>
      <c r="M4167" s="0" t="str">
        <f aca="false">IF($A4167="","","Compra no cartão")</f>
        <v/>
      </c>
    </row>
    <row r="4168" customFormat="false" ht="13.5" hidden="false" customHeight="false" outlineLevel="0" collapsed="false">
      <c r="A4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8" s="0" t="str">
        <f aca="false">IF($A4168="","",INDEX(CARTAO_COMPRAS!$C:$C,INT((ROW()-2)/20)+2))</f>
        <v/>
      </c>
      <c r="C4168" s="0" t="str">
        <f aca="false">IF($A4168="","",INDEX(CARTAO_COMPRAS!$D:$D,INT((ROW()-2)/20)+2))</f>
        <v/>
      </c>
      <c r="D4168" s="0" t="str">
        <f aca="false">IF($A4168="","",INDEX(CARTAO_COMPRAS!$E:$E,INT((ROW()-2)/20)+2))</f>
        <v/>
      </c>
      <c r="E4168" s="0" t="str">
        <f aca="false">IF($A4168="","",INDEX(CARTAO_COMPRAS!$H:$H,INT((ROW()-2)/20)+2)+MOD(ROW()-2,20))</f>
        <v/>
      </c>
      <c r="F4168" s="0" t="str">
        <f aca="false">IF($A4168="","",INDEX(CARTAO_COMPRAS!$G:$G,INT((ROW()-2)/20)+2))</f>
        <v/>
      </c>
      <c r="G4168" s="5" t="str">
        <f aca="false">IF($A4168="","",INDEX(CARTAO_COMPRAS!$I:$I,INT((ROW()-2)/20)+2))</f>
        <v/>
      </c>
      <c r="H4168" s="4" t="str">
        <f aca="false">IF($A4168="","",EDATE(INDEX(CARTAO_COMPRAS!$J:$J,INT((ROW()-2)/20)+2),MOD(ROW()-2,20)))</f>
        <v/>
      </c>
      <c r="I4168" s="4" t="str">
        <f aca="false">IF($H4168="","",$H4168-WEEKDAY($H4168,2)+1)</f>
        <v/>
      </c>
      <c r="J4168" s="4" t="str">
        <f aca="false">IF($I4168="","",$I4168+6)</f>
        <v/>
      </c>
      <c r="K4168" s="6" t="str">
        <f aca="false">IF($H4168="","",DATE(YEAR($H4168),MONTH($H4168),1))</f>
        <v/>
      </c>
      <c r="L4168" s="0" t="str">
        <f aca="false">IF($A4168="","",INDEX(CARTAO_COMPRAS!$K:$K,INT((ROW()-2)/20)+2))</f>
        <v/>
      </c>
      <c r="M4168" s="0" t="str">
        <f aca="false">IF($A4168="","","Compra no cartão")</f>
        <v/>
      </c>
    </row>
    <row r="4169" customFormat="false" ht="13.5" hidden="false" customHeight="false" outlineLevel="0" collapsed="false">
      <c r="A4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69" s="0" t="str">
        <f aca="false">IF($A4169="","",INDEX(CARTAO_COMPRAS!$C:$C,INT((ROW()-2)/20)+2))</f>
        <v/>
      </c>
      <c r="C4169" s="0" t="str">
        <f aca="false">IF($A4169="","",INDEX(CARTAO_COMPRAS!$D:$D,INT((ROW()-2)/20)+2))</f>
        <v/>
      </c>
      <c r="D4169" s="0" t="str">
        <f aca="false">IF($A4169="","",INDEX(CARTAO_COMPRAS!$E:$E,INT((ROW()-2)/20)+2))</f>
        <v/>
      </c>
      <c r="E4169" s="0" t="str">
        <f aca="false">IF($A4169="","",INDEX(CARTAO_COMPRAS!$H:$H,INT((ROW()-2)/20)+2)+MOD(ROW()-2,20))</f>
        <v/>
      </c>
      <c r="F4169" s="0" t="str">
        <f aca="false">IF($A4169="","",INDEX(CARTAO_COMPRAS!$G:$G,INT((ROW()-2)/20)+2))</f>
        <v/>
      </c>
      <c r="G4169" s="5" t="str">
        <f aca="false">IF($A4169="","",INDEX(CARTAO_COMPRAS!$I:$I,INT((ROW()-2)/20)+2))</f>
        <v/>
      </c>
      <c r="H4169" s="4" t="str">
        <f aca="false">IF($A4169="","",EDATE(INDEX(CARTAO_COMPRAS!$J:$J,INT((ROW()-2)/20)+2),MOD(ROW()-2,20)))</f>
        <v/>
      </c>
      <c r="I4169" s="4" t="str">
        <f aca="false">IF($H4169="","",$H4169-WEEKDAY($H4169,2)+1)</f>
        <v/>
      </c>
      <c r="J4169" s="4" t="str">
        <f aca="false">IF($I4169="","",$I4169+6)</f>
        <v/>
      </c>
      <c r="K4169" s="6" t="str">
        <f aca="false">IF($H4169="","",DATE(YEAR($H4169),MONTH($H4169),1))</f>
        <v/>
      </c>
      <c r="L4169" s="0" t="str">
        <f aca="false">IF($A4169="","",INDEX(CARTAO_COMPRAS!$K:$K,INT((ROW()-2)/20)+2))</f>
        <v/>
      </c>
      <c r="M4169" s="0" t="str">
        <f aca="false">IF($A4169="","","Compra no cartão")</f>
        <v/>
      </c>
    </row>
    <row r="4170" customFormat="false" ht="13.5" hidden="false" customHeight="false" outlineLevel="0" collapsed="false">
      <c r="A4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0" s="0" t="str">
        <f aca="false">IF($A4170="","",INDEX(CARTAO_COMPRAS!$C:$C,INT((ROW()-2)/20)+2))</f>
        <v/>
      </c>
      <c r="C4170" s="0" t="str">
        <f aca="false">IF($A4170="","",INDEX(CARTAO_COMPRAS!$D:$D,INT((ROW()-2)/20)+2))</f>
        <v/>
      </c>
      <c r="D4170" s="0" t="str">
        <f aca="false">IF($A4170="","",INDEX(CARTAO_COMPRAS!$E:$E,INT((ROW()-2)/20)+2))</f>
        <v/>
      </c>
      <c r="E4170" s="0" t="str">
        <f aca="false">IF($A4170="","",INDEX(CARTAO_COMPRAS!$H:$H,INT((ROW()-2)/20)+2)+MOD(ROW()-2,20))</f>
        <v/>
      </c>
      <c r="F4170" s="0" t="str">
        <f aca="false">IF($A4170="","",INDEX(CARTAO_COMPRAS!$G:$G,INT((ROW()-2)/20)+2))</f>
        <v/>
      </c>
      <c r="G4170" s="5" t="str">
        <f aca="false">IF($A4170="","",INDEX(CARTAO_COMPRAS!$I:$I,INT((ROW()-2)/20)+2))</f>
        <v/>
      </c>
      <c r="H4170" s="4" t="str">
        <f aca="false">IF($A4170="","",EDATE(INDEX(CARTAO_COMPRAS!$J:$J,INT((ROW()-2)/20)+2),MOD(ROW()-2,20)))</f>
        <v/>
      </c>
      <c r="I4170" s="4" t="str">
        <f aca="false">IF($H4170="","",$H4170-WEEKDAY($H4170,2)+1)</f>
        <v/>
      </c>
      <c r="J4170" s="4" t="str">
        <f aca="false">IF($I4170="","",$I4170+6)</f>
        <v/>
      </c>
      <c r="K4170" s="6" t="str">
        <f aca="false">IF($H4170="","",DATE(YEAR($H4170),MONTH($H4170),1))</f>
        <v/>
      </c>
      <c r="L4170" s="0" t="str">
        <f aca="false">IF($A4170="","",INDEX(CARTAO_COMPRAS!$K:$K,INT((ROW()-2)/20)+2))</f>
        <v/>
      </c>
      <c r="M4170" s="0" t="str">
        <f aca="false">IF($A4170="","","Compra no cartão")</f>
        <v/>
      </c>
    </row>
    <row r="4171" customFormat="false" ht="13.5" hidden="false" customHeight="false" outlineLevel="0" collapsed="false">
      <c r="A4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1" s="0" t="str">
        <f aca="false">IF($A4171="","",INDEX(CARTAO_COMPRAS!$C:$C,INT((ROW()-2)/20)+2))</f>
        <v/>
      </c>
      <c r="C4171" s="0" t="str">
        <f aca="false">IF($A4171="","",INDEX(CARTAO_COMPRAS!$D:$D,INT((ROW()-2)/20)+2))</f>
        <v/>
      </c>
      <c r="D4171" s="0" t="str">
        <f aca="false">IF($A4171="","",INDEX(CARTAO_COMPRAS!$E:$E,INT((ROW()-2)/20)+2))</f>
        <v/>
      </c>
      <c r="E4171" s="0" t="str">
        <f aca="false">IF($A4171="","",INDEX(CARTAO_COMPRAS!$H:$H,INT((ROW()-2)/20)+2)+MOD(ROW()-2,20))</f>
        <v/>
      </c>
      <c r="F4171" s="0" t="str">
        <f aca="false">IF($A4171="","",INDEX(CARTAO_COMPRAS!$G:$G,INT((ROW()-2)/20)+2))</f>
        <v/>
      </c>
      <c r="G4171" s="5" t="str">
        <f aca="false">IF($A4171="","",INDEX(CARTAO_COMPRAS!$I:$I,INT((ROW()-2)/20)+2))</f>
        <v/>
      </c>
      <c r="H4171" s="4" t="str">
        <f aca="false">IF($A4171="","",EDATE(INDEX(CARTAO_COMPRAS!$J:$J,INT((ROW()-2)/20)+2),MOD(ROW()-2,20)))</f>
        <v/>
      </c>
      <c r="I4171" s="4" t="str">
        <f aca="false">IF($H4171="","",$H4171-WEEKDAY($H4171,2)+1)</f>
        <v/>
      </c>
      <c r="J4171" s="4" t="str">
        <f aca="false">IF($I4171="","",$I4171+6)</f>
        <v/>
      </c>
      <c r="K4171" s="6" t="str">
        <f aca="false">IF($H4171="","",DATE(YEAR($H4171),MONTH($H4171),1))</f>
        <v/>
      </c>
      <c r="L4171" s="0" t="str">
        <f aca="false">IF($A4171="","",INDEX(CARTAO_COMPRAS!$K:$K,INT((ROW()-2)/20)+2))</f>
        <v/>
      </c>
      <c r="M4171" s="0" t="str">
        <f aca="false">IF($A4171="","","Compra no cartão")</f>
        <v/>
      </c>
    </row>
    <row r="4172" customFormat="false" ht="13.5" hidden="false" customHeight="false" outlineLevel="0" collapsed="false">
      <c r="A4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2" s="0" t="str">
        <f aca="false">IF($A4172="","",INDEX(CARTAO_COMPRAS!$C:$C,INT((ROW()-2)/20)+2))</f>
        <v/>
      </c>
      <c r="C4172" s="0" t="str">
        <f aca="false">IF($A4172="","",INDEX(CARTAO_COMPRAS!$D:$D,INT((ROW()-2)/20)+2))</f>
        <v/>
      </c>
      <c r="D4172" s="0" t="str">
        <f aca="false">IF($A4172="","",INDEX(CARTAO_COMPRAS!$E:$E,INT((ROW()-2)/20)+2))</f>
        <v/>
      </c>
      <c r="E4172" s="0" t="str">
        <f aca="false">IF($A4172="","",INDEX(CARTAO_COMPRAS!$H:$H,INT((ROW()-2)/20)+2)+MOD(ROW()-2,20))</f>
        <v/>
      </c>
      <c r="F4172" s="0" t="str">
        <f aca="false">IF($A4172="","",INDEX(CARTAO_COMPRAS!$G:$G,INT((ROW()-2)/20)+2))</f>
        <v/>
      </c>
      <c r="G4172" s="5" t="str">
        <f aca="false">IF($A4172="","",INDEX(CARTAO_COMPRAS!$I:$I,INT((ROW()-2)/20)+2))</f>
        <v/>
      </c>
      <c r="H4172" s="4" t="str">
        <f aca="false">IF($A4172="","",EDATE(INDEX(CARTAO_COMPRAS!$J:$J,INT((ROW()-2)/20)+2),MOD(ROW()-2,20)))</f>
        <v/>
      </c>
      <c r="I4172" s="4" t="str">
        <f aca="false">IF($H4172="","",$H4172-WEEKDAY($H4172,2)+1)</f>
        <v/>
      </c>
      <c r="J4172" s="4" t="str">
        <f aca="false">IF($I4172="","",$I4172+6)</f>
        <v/>
      </c>
      <c r="K4172" s="6" t="str">
        <f aca="false">IF($H4172="","",DATE(YEAR($H4172),MONTH($H4172),1))</f>
        <v/>
      </c>
      <c r="L4172" s="0" t="str">
        <f aca="false">IF($A4172="","",INDEX(CARTAO_COMPRAS!$K:$K,INT((ROW()-2)/20)+2))</f>
        <v/>
      </c>
      <c r="M4172" s="0" t="str">
        <f aca="false">IF($A4172="","","Compra no cartão")</f>
        <v/>
      </c>
    </row>
    <row r="4173" customFormat="false" ht="13.5" hidden="false" customHeight="false" outlineLevel="0" collapsed="false">
      <c r="A4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3" s="0" t="str">
        <f aca="false">IF($A4173="","",INDEX(CARTAO_COMPRAS!$C:$C,INT((ROW()-2)/20)+2))</f>
        <v/>
      </c>
      <c r="C4173" s="0" t="str">
        <f aca="false">IF($A4173="","",INDEX(CARTAO_COMPRAS!$D:$D,INT((ROW()-2)/20)+2))</f>
        <v/>
      </c>
      <c r="D4173" s="0" t="str">
        <f aca="false">IF($A4173="","",INDEX(CARTAO_COMPRAS!$E:$E,INT((ROW()-2)/20)+2))</f>
        <v/>
      </c>
      <c r="E4173" s="0" t="str">
        <f aca="false">IF($A4173="","",INDEX(CARTAO_COMPRAS!$H:$H,INT((ROW()-2)/20)+2)+MOD(ROW()-2,20))</f>
        <v/>
      </c>
      <c r="F4173" s="0" t="str">
        <f aca="false">IF($A4173="","",INDEX(CARTAO_COMPRAS!$G:$G,INT((ROW()-2)/20)+2))</f>
        <v/>
      </c>
      <c r="G4173" s="5" t="str">
        <f aca="false">IF($A4173="","",INDEX(CARTAO_COMPRAS!$I:$I,INT((ROW()-2)/20)+2))</f>
        <v/>
      </c>
      <c r="H4173" s="4" t="str">
        <f aca="false">IF($A4173="","",EDATE(INDEX(CARTAO_COMPRAS!$J:$J,INT((ROW()-2)/20)+2),MOD(ROW()-2,20)))</f>
        <v/>
      </c>
      <c r="I4173" s="4" t="str">
        <f aca="false">IF($H4173="","",$H4173-WEEKDAY($H4173,2)+1)</f>
        <v/>
      </c>
      <c r="J4173" s="4" t="str">
        <f aca="false">IF($I4173="","",$I4173+6)</f>
        <v/>
      </c>
      <c r="K4173" s="6" t="str">
        <f aca="false">IF($H4173="","",DATE(YEAR($H4173),MONTH($H4173),1))</f>
        <v/>
      </c>
      <c r="L4173" s="0" t="str">
        <f aca="false">IF($A4173="","",INDEX(CARTAO_COMPRAS!$K:$K,INT((ROW()-2)/20)+2))</f>
        <v/>
      </c>
      <c r="M4173" s="0" t="str">
        <f aca="false">IF($A4173="","","Compra no cartão")</f>
        <v/>
      </c>
    </row>
    <row r="4174" customFormat="false" ht="13.5" hidden="false" customHeight="false" outlineLevel="0" collapsed="false">
      <c r="A4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4" s="0" t="str">
        <f aca="false">IF($A4174="","",INDEX(CARTAO_COMPRAS!$C:$C,INT((ROW()-2)/20)+2))</f>
        <v/>
      </c>
      <c r="C4174" s="0" t="str">
        <f aca="false">IF($A4174="","",INDEX(CARTAO_COMPRAS!$D:$D,INT((ROW()-2)/20)+2))</f>
        <v/>
      </c>
      <c r="D4174" s="0" t="str">
        <f aca="false">IF($A4174="","",INDEX(CARTAO_COMPRAS!$E:$E,INT((ROW()-2)/20)+2))</f>
        <v/>
      </c>
      <c r="E4174" s="0" t="str">
        <f aca="false">IF($A4174="","",INDEX(CARTAO_COMPRAS!$H:$H,INT((ROW()-2)/20)+2)+MOD(ROW()-2,20))</f>
        <v/>
      </c>
      <c r="F4174" s="0" t="str">
        <f aca="false">IF($A4174="","",INDEX(CARTAO_COMPRAS!$G:$G,INT((ROW()-2)/20)+2))</f>
        <v/>
      </c>
      <c r="G4174" s="5" t="str">
        <f aca="false">IF($A4174="","",INDEX(CARTAO_COMPRAS!$I:$I,INT((ROW()-2)/20)+2))</f>
        <v/>
      </c>
      <c r="H4174" s="4" t="str">
        <f aca="false">IF($A4174="","",EDATE(INDEX(CARTAO_COMPRAS!$J:$J,INT((ROW()-2)/20)+2),MOD(ROW()-2,20)))</f>
        <v/>
      </c>
      <c r="I4174" s="4" t="str">
        <f aca="false">IF($H4174="","",$H4174-WEEKDAY($H4174,2)+1)</f>
        <v/>
      </c>
      <c r="J4174" s="4" t="str">
        <f aca="false">IF($I4174="","",$I4174+6)</f>
        <v/>
      </c>
      <c r="K4174" s="6" t="str">
        <f aca="false">IF($H4174="","",DATE(YEAR($H4174),MONTH($H4174),1))</f>
        <v/>
      </c>
      <c r="L4174" s="0" t="str">
        <f aca="false">IF($A4174="","",INDEX(CARTAO_COMPRAS!$K:$K,INT((ROW()-2)/20)+2))</f>
        <v/>
      </c>
      <c r="M4174" s="0" t="str">
        <f aca="false">IF($A4174="","","Compra no cartão")</f>
        <v/>
      </c>
    </row>
    <row r="4175" customFormat="false" ht="13.5" hidden="false" customHeight="false" outlineLevel="0" collapsed="false">
      <c r="A4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5" s="0" t="str">
        <f aca="false">IF($A4175="","",INDEX(CARTAO_COMPRAS!$C:$C,INT((ROW()-2)/20)+2))</f>
        <v/>
      </c>
      <c r="C4175" s="0" t="str">
        <f aca="false">IF($A4175="","",INDEX(CARTAO_COMPRAS!$D:$D,INT((ROW()-2)/20)+2))</f>
        <v/>
      </c>
      <c r="D4175" s="0" t="str">
        <f aca="false">IF($A4175="","",INDEX(CARTAO_COMPRAS!$E:$E,INT((ROW()-2)/20)+2))</f>
        <v/>
      </c>
      <c r="E4175" s="0" t="str">
        <f aca="false">IF($A4175="","",INDEX(CARTAO_COMPRAS!$H:$H,INT((ROW()-2)/20)+2)+MOD(ROW()-2,20))</f>
        <v/>
      </c>
      <c r="F4175" s="0" t="str">
        <f aca="false">IF($A4175="","",INDEX(CARTAO_COMPRAS!$G:$G,INT((ROW()-2)/20)+2))</f>
        <v/>
      </c>
      <c r="G4175" s="5" t="str">
        <f aca="false">IF($A4175="","",INDEX(CARTAO_COMPRAS!$I:$I,INT((ROW()-2)/20)+2))</f>
        <v/>
      </c>
      <c r="H4175" s="4" t="str">
        <f aca="false">IF($A4175="","",EDATE(INDEX(CARTAO_COMPRAS!$J:$J,INT((ROW()-2)/20)+2),MOD(ROW()-2,20)))</f>
        <v/>
      </c>
      <c r="I4175" s="4" t="str">
        <f aca="false">IF($H4175="","",$H4175-WEEKDAY($H4175,2)+1)</f>
        <v/>
      </c>
      <c r="J4175" s="4" t="str">
        <f aca="false">IF($I4175="","",$I4175+6)</f>
        <v/>
      </c>
      <c r="K4175" s="6" t="str">
        <f aca="false">IF($H4175="","",DATE(YEAR($H4175),MONTH($H4175),1))</f>
        <v/>
      </c>
      <c r="L4175" s="0" t="str">
        <f aca="false">IF($A4175="","",INDEX(CARTAO_COMPRAS!$K:$K,INT((ROW()-2)/20)+2))</f>
        <v/>
      </c>
      <c r="M4175" s="0" t="str">
        <f aca="false">IF($A4175="","","Compra no cartão")</f>
        <v/>
      </c>
    </row>
    <row r="4176" customFormat="false" ht="13.5" hidden="false" customHeight="false" outlineLevel="0" collapsed="false">
      <c r="A4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6" s="0" t="str">
        <f aca="false">IF($A4176="","",INDEX(CARTAO_COMPRAS!$C:$C,INT((ROW()-2)/20)+2))</f>
        <v/>
      </c>
      <c r="C4176" s="0" t="str">
        <f aca="false">IF($A4176="","",INDEX(CARTAO_COMPRAS!$D:$D,INT((ROW()-2)/20)+2))</f>
        <v/>
      </c>
      <c r="D4176" s="0" t="str">
        <f aca="false">IF($A4176="","",INDEX(CARTAO_COMPRAS!$E:$E,INT((ROW()-2)/20)+2))</f>
        <v/>
      </c>
      <c r="E4176" s="0" t="str">
        <f aca="false">IF($A4176="","",INDEX(CARTAO_COMPRAS!$H:$H,INT((ROW()-2)/20)+2)+MOD(ROW()-2,20))</f>
        <v/>
      </c>
      <c r="F4176" s="0" t="str">
        <f aca="false">IF($A4176="","",INDEX(CARTAO_COMPRAS!$G:$G,INT((ROW()-2)/20)+2))</f>
        <v/>
      </c>
      <c r="G4176" s="5" t="str">
        <f aca="false">IF($A4176="","",INDEX(CARTAO_COMPRAS!$I:$I,INT((ROW()-2)/20)+2))</f>
        <v/>
      </c>
      <c r="H4176" s="4" t="str">
        <f aca="false">IF($A4176="","",EDATE(INDEX(CARTAO_COMPRAS!$J:$J,INT((ROW()-2)/20)+2),MOD(ROW()-2,20)))</f>
        <v/>
      </c>
      <c r="I4176" s="4" t="str">
        <f aca="false">IF($H4176="","",$H4176-WEEKDAY($H4176,2)+1)</f>
        <v/>
      </c>
      <c r="J4176" s="4" t="str">
        <f aca="false">IF($I4176="","",$I4176+6)</f>
        <v/>
      </c>
      <c r="K4176" s="6" t="str">
        <f aca="false">IF($H4176="","",DATE(YEAR($H4176),MONTH($H4176),1))</f>
        <v/>
      </c>
      <c r="L4176" s="0" t="str">
        <f aca="false">IF($A4176="","",INDEX(CARTAO_COMPRAS!$K:$K,INT((ROW()-2)/20)+2))</f>
        <v/>
      </c>
      <c r="M4176" s="0" t="str">
        <f aca="false">IF($A4176="","","Compra no cartão")</f>
        <v/>
      </c>
    </row>
    <row r="4177" customFormat="false" ht="13.5" hidden="false" customHeight="false" outlineLevel="0" collapsed="false">
      <c r="A4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7" s="0" t="str">
        <f aca="false">IF($A4177="","",INDEX(CARTAO_COMPRAS!$C:$C,INT((ROW()-2)/20)+2))</f>
        <v/>
      </c>
      <c r="C4177" s="0" t="str">
        <f aca="false">IF($A4177="","",INDEX(CARTAO_COMPRAS!$D:$D,INT((ROW()-2)/20)+2))</f>
        <v/>
      </c>
      <c r="D4177" s="0" t="str">
        <f aca="false">IF($A4177="","",INDEX(CARTAO_COMPRAS!$E:$E,INT((ROW()-2)/20)+2))</f>
        <v/>
      </c>
      <c r="E4177" s="0" t="str">
        <f aca="false">IF($A4177="","",INDEX(CARTAO_COMPRAS!$H:$H,INT((ROW()-2)/20)+2)+MOD(ROW()-2,20))</f>
        <v/>
      </c>
      <c r="F4177" s="0" t="str">
        <f aca="false">IF($A4177="","",INDEX(CARTAO_COMPRAS!$G:$G,INT((ROW()-2)/20)+2))</f>
        <v/>
      </c>
      <c r="G4177" s="5" t="str">
        <f aca="false">IF($A4177="","",INDEX(CARTAO_COMPRAS!$I:$I,INT((ROW()-2)/20)+2))</f>
        <v/>
      </c>
      <c r="H4177" s="4" t="str">
        <f aca="false">IF($A4177="","",EDATE(INDEX(CARTAO_COMPRAS!$J:$J,INT((ROW()-2)/20)+2),MOD(ROW()-2,20)))</f>
        <v/>
      </c>
      <c r="I4177" s="4" t="str">
        <f aca="false">IF($H4177="","",$H4177-WEEKDAY($H4177,2)+1)</f>
        <v/>
      </c>
      <c r="J4177" s="4" t="str">
        <f aca="false">IF($I4177="","",$I4177+6)</f>
        <v/>
      </c>
      <c r="K4177" s="6" t="str">
        <f aca="false">IF($H4177="","",DATE(YEAR($H4177),MONTH($H4177),1))</f>
        <v/>
      </c>
      <c r="L4177" s="0" t="str">
        <f aca="false">IF($A4177="","",INDEX(CARTAO_COMPRAS!$K:$K,INT((ROW()-2)/20)+2))</f>
        <v/>
      </c>
      <c r="M4177" s="0" t="str">
        <f aca="false">IF($A4177="","","Compra no cartão")</f>
        <v/>
      </c>
    </row>
    <row r="4178" customFormat="false" ht="13.5" hidden="false" customHeight="false" outlineLevel="0" collapsed="false">
      <c r="A4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8" s="0" t="str">
        <f aca="false">IF($A4178="","",INDEX(CARTAO_COMPRAS!$C:$C,INT((ROW()-2)/20)+2))</f>
        <v/>
      </c>
      <c r="C4178" s="0" t="str">
        <f aca="false">IF($A4178="","",INDEX(CARTAO_COMPRAS!$D:$D,INT((ROW()-2)/20)+2))</f>
        <v/>
      </c>
      <c r="D4178" s="0" t="str">
        <f aca="false">IF($A4178="","",INDEX(CARTAO_COMPRAS!$E:$E,INT((ROW()-2)/20)+2))</f>
        <v/>
      </c>
      <c r="E4178" s="0" t="str">
        <f aca="false">IF($A4178="","",INDEX(CARTAO_COMPRAS!$H:$H,INT((ROW()-2)/20)+2)+MOD(ROW()-2,20))</f>
        <v/>
      </c>
      <c r="F4178" s="0" t="str">
        <f aca="false">IF($A4178="","",INDEX(CARTAO_COMPRAS!$G:$G,INT((ROW()-2)/20)+2))</f>
        <v/>
      </c>
      <c r="G4178" s="5" t="str">
        <f aca="false">IF($A4178="","",INDEX(CARTAO_COMPRAS!$I:$I,INT((ROW()-2)/20)+2))</f>
        <v/>
      </c>
      <c r="H4178" s="4" t="str">
        <f aca="false">IF($A4178="","",EDATE(INDEX(CARTAO_COMPRAS!$J:$J,INT((ROW()-2)/20)+2),MOD(ROW()-2,20)))</f>
        <v/>
      </c>
      <c r="I4178" s="4" t="str">
        <f aca="false">IF($H4178="","",$H4178-WEEKDAY($H4178,2)+1)</f>
        <v/>
      </c>
      <c r="J4178" s="4" t="str">
        <f aca="false">IF($I4178="","",$I4178+6)</f>
        <v/>
      </c>
      <c r="K4178" s="6" t="str">
        <f aca="false">IF($H4178="","",DATE(YEAR($H4178),MONTH($H4178),1))</f>
        <v/>
      </c>
      <c r="L4178" s="0" t="str">
        <f aca="false">IF($A4178="","",INDEX(CARTAO_COMPRAS!$K:$K,INT((ROW()-2)/20)+2))</f>
        <v/>
      </c>
      <c r="M4178" s="0" t="str">
        <f aca="false">IF($A4178="","","Compra no cartão")</f>
        <v/>
      </c>
    </row>
    <row r="4179" customFormat="false" ht="13.5" hidden="false" customHeight="false" outlineLevel="0" collapsed="false">
      <c r="A4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79" s="0" t="str">
        <f aca="false">IF($A4179="","",INDEX(CARTAO_COMPRAS!$C:$C,INT((ROW()-2)/20)+2))</f>
        <v/>
      </c>
      <c r="C4179" s="0" t="str">
        <f aca="false">IF($A4179="","",INDEX(CARTAO_COMPRAS!$D:$D,INT((ROW()-2)/20)+2))</f>
        <v/>
      </c>
      <c r="D4179" s="0" t="str">
        <f aca="false">IF($A4179="","",INDEX(CARTAO_COMPRAS!$E:$E,INT((ROW()-2)/20)+2))</f>
        <v/>
      </c>
      <c r="E4179" s="0" t="str">
        <f aca="false">IF($A4179="","",INDEX(CARTAO_COMPRAS!$H:$H,INT((ROW()-2)/20)+2)+MOD(ROW()-2,20))</f>
        <v/>
      </c>
      <c r="F4179" s="0" t="str">
        <f aca="false">IF($A4179="","",INDEX(CARTAO_COMPRAS!$G:$G,INT((ROW()-2)/20)+2))</f>
        <v/>
      </c>
      <c r="G4179" s="5" t="str">
        <f aca="false">IF($A4179="","",INDEX(CARTAO_COMPRAS!$I:$I,INT((ROW()-2)/20)+2))</f>
        <v/>
      </c>
      <c r="H4179" s="4" t="str">
        <f aca="false">IF($A4179="","",EDATE(INDEX(CARTAO_COMPRAS!$J:$J,INT((ROW()-2)/20)+2),MOD(ROW()-2,20)))</f>
        <v/>
      </c>
      <c r="I4179" s="4" t="str">
        <f aca="false">IF($H4179="","",$H4179-WEEKDAY($H4179,2)+1)</f>
        <v/>
      </c>
      <c r="J4179" s="4" t="str">
        <f aca="false">IF($I4179="","",$I4179+6)</f>
        <v/>
      </c>
      <c r="K4179" s="6" t="str">
        <f aca="false">IF($H4179="","",DATE(YEAR($H4179),MONTH($H4179),1))</f>
        <v/>
      </c>
      <c r="L4179" s="0" t="str">
        <f aca="false">IF($A4179="","",INDEX(CARTAO_COMPRAS!$K:$K,INT((ROW()-2)/20)+2))</f>
        <v/>
      </c>
      <c r="M4179" s="0" t="str">
        <f aca="false">IF($A4179="","","Compra no cartão")</f>
        <v/>
      </c>
    </row>
    <row r="4180" customFormat="false" ht="13.5" hidden="false" customHeight="false" outlineLevel="0" collapsed="false">
      <c r="A4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0" s="0" t="str">
        <f aca="false">IF($A4180="","",INDEX(CARTAO_COMPRAS!$C:$C,INT((ROW()-2)/20)+2))</f>
        <v/>
      </c>
      <c r="C4180" s="0" t="str">
        <f aca="false">IF($A4180="","",INDEX(CARTAO_COMPRAS!$D:$D,INT((ROW()-2)/20)+2))</f>
        <v/>
      </c>
      <c r="D4180" s="0" t="str">
        <f aca="false">IF($A4180="","",INDEX(CARTAO_COMPRAS!$E:$E,INT((ROW()-2)/20)+2))</f>
        <v/>
      </c>
      <c r="E4180" s="0" t="str">
        <f aca="false">IF($A4180="","",INDEX(CARTAO_COMPRAS!$H:$H,INT((ROW()-2)/20)+2)+MOD(ROW()-2,20))</f>
        <v/>
      </c>
      <c r="F4180" s="0" t="str">
        <f aca="false">IF($A4180="","",INDEX(CARTAO_COMPRAS!$G:$G,INT((ROW()-2)/20)+2))</f>
        <v/>
      </c>
      <c r="G4180" s="5" t="str">
        <f aca="false">IF($A4180="","",INDEX(CARTAO_COMPRAS!$I:$I,INT((ROW()-2)/20)+2))</f>
        <v/>
      </c>
      <c r="H4180" s="4" t="str">
        <f aca="false">IF($A4180="","",EDATE(INDEX(CARTAO_COMPRAS!$J:$J,INT((ROW()-2)/20)+2),MOD(ROW()-2,20)))</f>
        <v/>
      </c>
      <c r="I4180" s="4" t="str">
        <f aca="false">IF($H4180="","",$H4180-WEEKDAY($H4180,2)+1)</f>
        <v/>
      </c>
      <c r="J4180" s="4" t="str">
        <f aca="false">IF($I4180="","",$I4180+6)</f>
        <v/>
      </c>
      <c r="K4180" s="6" t="str">
        <f aca="false">IF($H4180="","",DATE(YEAR($H4180),MONTH($H4180),1))</f>
        <v/>
      </c>
      <c r="L4180" s="0" t="str">
        <f aca="false">IF($A4180="","",INDEX(CARTAO_COMPRAS!$K:$K,INT((ROW()-2)/20)+2))</f>
        <v/>
      </c>
      <c r="M4180" s="0" t="str">
        <f aca="false">IF($A4180="","","Compra no cartão")</f>
        <v/>
      </c>
    </row>
    <row r="4181" customFormat="false" ht="13.5" hidden="false" customHeight="false" outlineLevel="0" collapsed="false">
      <c r="A4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1" s="0" t="str">
        <f aca="false">IF($A4181="","",INDEX(CARTAO_COMPRAS!$C:$C,INT((ROW()-2)/20)+2))</f>
        <v/>
      </c>
      <c r="C4181" s="0" t="str">
        <f aca="false">IF($A4181="","",INDEX(CARTAO_COMPRAS!$D:$D,INT((ROW()-2)/20)+2))</f>
        <v/>
      </c>
      <c r="D4181" s="0" t="str">
        <f aca="false">IF($A4181="","",INDEX(CARTAO_COMPRAS!$E:$E,INT((ROW()-2)/20)+2))</f>
        <v/>
      </c>
      <c r="E4181" s="0" t="str">
        <f aca="false">IF($A4181="","",INDEX(CARTAO_COMPRAS!$H:$H,INT((ROW()-2)/20)+2)+MOD(ROW()-2,20))</f>
        <v/>
      </c>
      <c r="F4181" s="0" t="str">
        <f aca="false">IF($A4181="","",INDEX(CARTAO_COMPRAS!$G:$G,INT((ROW()-2)/20)+2))</f>
        <v/>
      </c>
      <c r="G4181" s="5" t="str">
        <f aca="false">IF($A4181="","",INDEX(CARTAO_COMPRAS!$I:$I,INT((ROW()-2)/20)+2))</f>
        <v/>
      </c>
      <c r="H4181" s="4" t="str">
        <f aca="false">IF($A4181="","",EDATE(INDEX(CARTAO_COMPRAS!$J:$J,INT((ROW()-2)/20)+2),MOD(ROW()-2,20)))</f>
        <v/>
      </c>
      <c r="I4181" s="4" t="str">
        <f aca="false">IF($H4181="","",$H4181-WEEKDAY($H4181,2)+1)</f>
        <v/>
      </c>
      <c r="J4181" s="4" t="str">
        <f aca="false">IF($I4181="","",$I4181+6)</f>
        <v/>
      </c>
      <c r="K4181" s="6" t="str">
        <f aca="false">IF($H4181="","",DATE(YEAR($H4181),MONTH($H4181),1))</f>
        <v/>
      </c>
      <c r="L4181" s="0" t="str">
        <f aca="false">IF($A4181="","",INDEX(CARTAO_COMPRAS!$K:$K,INT((ROW()-2)/20)+2))</f>
        <v/>
      </c>
      <c r="M4181" s="0" t="str">
        <f aca="false">IF($A4181="","","Compra no cartão")</f>
        <v/>
      </c>
    </row>
    <row r="4182" customFormat="false" ht="13.5" hidden="false" customHeight="false" outlineLevel="0" collapsed="false">
      <c r="A41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2" s="0" t="str">
        <f aca="false">IF($A4182="","",INDEX(CARTAO_COMPRAS!$C:$C,INT((ROW()-2)/20)+2))</f>
        <v/>
      </c>
      <c r="C4182" s="0" t="str">
        <f aca="false">IF($A4182="","",INDEX(CARTAO_COMPRAS!$D:$D,INT((ROW()-2)/20)+2))</f>
        <v/>
      </c>
      <c r="D4182" s="0" t="str">
        <f aca="false">IF($A4182="","",INDEX(CARTAO_COMPRAS!$E:$E,INT((ROW()-2)/20)+2))</f>
        <v/>
      </c>
      <c r="E4182" s="0" t="str">
        <f aca="false">IF($A4182="","",INDEX(CARTAO_COMPRAS!$H:$H,INT((ROW()-2)/20)+2)+MOD(ROW()-2,20))</f>
        <v/>
      </c>
      <c r="F4182" s="0" t="str">
        <f aca="false">IF($A4182="","",INDEX(CARTAO_COMPRAS!$G:$G,INT((ROW()-2)/20)+2))</f>
        <v/>
      </c>
      <c r="G4182" s="5" t="str">
        <f aca="false">IF($A4182="","",INDEX(CARTAO_COMPRAS!$I:$I,INT((ROW()-2)/20)+2))</f>
        <v/>
      </c>
      <c r="H4182" s="4" t="str">
        <f aca="false">IF($A4182="","",EDATE(INDEX(CARTAO_COMPRAS!$J:$J,INT((ROW()-2)/20)+2),MOD(ROW()-2,20)))</f>
        <v/>
      </c>
      <c r="I4182" s="4" t="str">
        <f aca="false">IF($H4182="","",$H4182-WEEKDAY($H4182,2)+1)</f>
        <v/>
      </c>
      <c r="J4182" s="4" t="str">
        <f aca="false">IF($I4182="","",$I4182+6)</f>
        <v/>
      </c>
      <c r="K4182" s="6" t="str">
        <f aca="false">IF($H4182="","",DATE(YEAR($H4182),MONTH($H4182),1))</f>
        <v/>
      </c>
      <c r="L4182" s="0" t="str">
        <f aca="false">IF($A4182="","",INDEX(CARTAO_COMPRAS!$K:$K,INT((ROW()-2)/20)+2))</f>
        <v/>
      </c>
      <c r="M4182" s="0" t="str">
        <f aca="false">IF($A4182="","","Compra no cartão")</f>
        <v/>
      </c>
    </row>
    <row r="4183" customFormat="false" ht="13.5" hidden="false" customHeight="false" outlineLevel="0" collapsed="false">
      <c r="A4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3" s="0" t="str">
        <f aca="false">IF($A4183="","",INDEX(CARTAO_COMPRAS!$C:$C,INT((ROW()-2)/20)+2))</f>
        <v/>
      </c>
      <c r="C4183" s="0" t="str">
        <f aca="false">IF($A4183="","",INDEX(CARTAO_COMPRAS!$D:$D,INT((ROW()-2)/20)+2))</f>
        <v/>
      </c>
      <c r="D4183" s="0" t="str">
        <f aca="false">IF($A4183="","",INDEX(CARTAO_COMPRAS!$E:$E,INT((ROW()-2)/20)+2))</f>
        <v/>
      </c>
      <c r="E4183" s="0" t="str">
        <f aca="false">IF($A4183="","",INDEX(CARTAO_COMPRAS!$H:$H,INT((ROW()-2)/20)+2)+MOD(ROW()-2,20))</f>
        <v/>
      </c>
      <c r="F4183" s="0" t="str">
        <f aca="false">IF($A4183="","",INDEX(CARTAO_COMPRAS!$G:$G,INT((ROW()-2)/20)+2))</f>
        <v/>
      </c>
      <c r="G4183" s="5" t="str">
        <f aca="false">IF($A4183="","",INDEX(CARTAO_COMPRAS!$I:$I,INT((ROW()-2)/20)+2))</f>
        <v/>
      </c>
      <c r="H4183" s="4" t="str">
        <f aca="false">IF($A4183="","",EDATE(INDEX(CARTAO_COMPRAS!$J:$J,INT((ROW()-2)/20)+2),MOD(ROW()-2,20)))</f>
        <v/>
      </c>
      <c r="I4183" s="4" t="str">
        <f aca="false">IF($H4183="","",$H4183-WEEKDAY($H4183,2)+1)</f>
        <v/>
      </c>
      <c r="J4183" s="4" t="str">
        <f aca="false">IF($I4183="","",$I4183+6)</f>
        <v/>
      </c>
      <c r="K4183" s="6" t="str">
        <f aca="false">IF($H4183="","",DATE(YEAR($H4183),MONTH($H4183),1))</f>
        <v/>
      </c>
      <c r="L4183" s="0" t="str">
        <f aca="false">IF($A4183="","",INDEX(CARTAO_COMPRAS!$K:$K,INT((ROW()-2)/20)+2))</f>
        <v/>
      </c>
      <c r="M4183" s="0" t="str">
        <f aca="false">IF($A4183="","","Compra no cartão")</f>
        <v/>
      </c>
    </row>
    <row r="4184" customFormat="false" ht="13.5" hidden="false" customHeight="false" outlineLevel="0" collapsed="false">
      <c r="A4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4" s="0" t="str">
        <f aca="false">IF($A4184="","",INDEX(CARTAO_COMPRAS!$C:$C,INT((ROW()-2)/20)+2))</f>
        <v/>
      </c>
      <c r="C4184" s="0" t="str">
        <f aca="false">IF($A4184="","",INDEX(CARTAO_COMPRAS!$D:$D,INT((ROW()-2)/20)+2))</f>
        <v/>
      </c>
      <c r="D4184" s="0" t="str">
        <f aca="false">IF($A4184="","",INDEX(CARTAO_COMPRAS!$E:$E,INT((ROW()-2)/20)+2))</f>
        <v/>
      </c>
      <c r="E4184" s="0" t="str">
        <f aca="false">IF($A4184="","",INDEX(CARTAO_COMPRAS!$H:$H,INT((ROW()-2)/20)+2)+MOD(ROW()-2,20))</f>
        <v/>
      </c>
      <c r="F4184" s="0" t="str">
        <f aca="false">IF($A4184="","",INDEX(CARTAO_COMPRAS!$G:$G,INT((ROW()-2)/20)+2))</f>
        <v/>
      </c>
      <c r="G4184" s="5" t="str">
        <f aca="false">IF($A4184="","",INDEX(CARTAO_COMPRAS!$I:$I,INT((ROW()-2)/20)+2))</f>
        <v/>
      </c>
      <c r="H4184" s="4" t="str">
        <f aca="false">IF($A4184="","",EDATE(INDEX(CARTAO_COMPRAS!$J:$J,INT((ROW()-2)/20)+2),MOD(ROW()-2,20)))</f>
        <v/>
      </c>
      <c r="I4184" s="4" t="str">
        <f aca="false">IF($H4184="","",$H4184-WEEKDAY($H4184,2)+1)</f>
        <v/>
      </c>
      <c r="J4184" s="4" t="str">
        <f aca="false">IF($I4184="","",$I4184+6)</f>
        <v/>
      </c>
      <c r="K4184" s="6" t="str">
        <f aca="false">IF($H4184="","",DATE(YEAR($H4184),MONTH($H4184),1))</f>
        <v/>
      </c>
      <c r="L4184" s="0" t="str">
        <f aca="false">IF($A4184="","",INDEX(CARTAO_COMPRAS!$K:$K,INT((ROW()-2)/20)+2))</f>
        <v/>
      </c>
      <c r="M4184" s="0" t="str">
        <f aca="false">IF($A4184="","","Compra no cartão")</f>
        <v/>
      </c>
    </row>
    <row r="4185" customFormat="false" ht="13.5" hidden="false" customHeight="false" outlineLevel="0" collapsed="false">
      <c r="A4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5" s="0" t="str">
        <f aca="false">IF($A4185="","",INDEX(CARTAO_COMPRAS!$C:$C,INT((ROW()-2)/20)+2))</f>
        <v/>
      </c>
      <c r="C4185" s="0" t="str">
        <f aca="false">IF($A4185="","",INDEX(CARTAO_COMPRAS!$D:$D,INT((ROW()-2)/20)+2))</f>
        <v/>
      </c>
      <c r="D4185" s="0" t="str">
        <f aca="false">IF($A4185="","",INDEX(CARTAO_COMPRAS!$E:$E,INT((ROW()-2)/20)+2))</f>
        <v/>
      </c>
      <c r="E4185" s="0" t="str">
        <f aca="false">IF($A4185="","",INDEX(CARTAO_COMPRAS!$H:$H,INT((ROW()-2)/20)+2)+MOD(ROW()-2,20))</f>
        <v/>
      </c>
      <c r="F4185" s="0" t="str">
        <f aca="false">IF($A4185="","",INDEX(CARTAO_COMPRAS!$G:$G,INT((ROW()-2)/20)+2))</f>
        <v/>
      </c>
      <c r="G4185" s="5" t="str">
        <f aca="false">IF($A4185="","",INDEX(CARTAO_COMPRAS!$I:$I,INT((ROW()-2)/20)+2))</f>
        <v/>
      </c>
      <c r="H4185" s="4" t="str">
        <f aca="false">IF($A4185="","",EDATE(INDEX(CARTAO_COMPRAS!$J:$J,INT((ROW()-2)/20)+2),MOD(ROW()-2,20)))</f>
        <v/>
      </c>
      <c r="I4185" s="4" t="str">
        <f aca="false">IF($H4185="","",$H4185-WEEKDAY($H4185,2)+1)</f>
        <v/>
      </c>
      <c r="J4185" s="4" t="str">
        <f aca="false">IF($I4185="","",$I4185+6)</f>
        <v/>
      </c>
      <c r="K4185" s="6" t="str">
        <f aca="false">IF($H4185="","",DATE(YEAR($H4185),MONTH($H4185),1))</f>
        <v/>
      </c>
      <c r="L4185" s="0" t="str">
        <f aca="false">IF($A4185="","",INDEX(CARTAO_COMPRAS!$K:$K,INT((ROW()-2)/20)+2))</f>
        <v/>
      </c>
      <c r="M4185" s="0" t="str">
        <f aca="false">IF($A4185="","","Compra no cartão")</f>
        <v/>
      </c>
    </row>
    <row r="4186" customFormat="false" ht="13.5" hidden="false" customHeight="false" outlineLevel="0" collapsed="false">
      <c r="A4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6" s="0" t="str">
        <f aca="false">IF($A4186="","",INDEX(CARTAO_COMPRAS!$C:$C,INT((ROW()-2)/20)+2))</f>
        <v/>
      </c>
      <c r="C4186" s="0" t="str">
        <f aca="false">IF($A4186="","",INDEX(CARTAO_COMPRAS!$D:$D,INT((ROW()-2)/20)+2))</f>
        <v/>
      </c>
      <c r="D4186" s="0" t="str">
        <f aca="false">IF($A4186="","",INDEX(CARTAO_COMPRAS!$E:$E,INT((ROW()-2)/20)+2))</f>
        <v/>
      </c>
      <c r="E4186" s="0" t="str">
        <f aca="false">IF($A4186="","",INDEX(CARTAO_COMPRAS!$H:$H,INT((ROW()-2)/20)+2)+MOD(ROW()-2,20))</f>
        <v/>
      </c>
      <c r="F4186" s="0" t="str">
        <f aca="false">IF($A4186="","",INDEX(CARTAO_COMPRAS!$G:$G,INT((ROW()-2)/20)+2))</f>
        <v/>
      </c>
      <c r="G4186" s="5" t="str">
        <f aca="false">IF($A4186="","",INDEX(CARTAO_COMPRAS!$I:$I,INT((ROW()-2)/20)+2))</f>
        <v/>
      </c>
      <c r="H4186" s="4" t="str">
        <f aca="false">IF($A4186="","",EDATE(INDEX(CARTAO_COMPRAS!$J:$J,INT((ROW()-2)/20)+2),MOD(ROW()-2,20)))</f>
        <v/>
      </c>
      <c r="I4186" s="4" t="str">
        <f aca="false">IF($H4186="","",$H4186-WEEKDAY($H4186,2)+1)</f>
        <v/>
      </c>
      <c r="J4186" s="4" t="str">
        <f aca="false">IF($I4186="","",$I4186+6)</f>
        <v/>
      </c>
      <c r="K4186" s="6" t="str">
        <f aca="false">IF($H4186="","",DATE(YEAR($H4186),MONTH($H4186),1))</f>
        <v/>
      </c>
      <c r="L4186" s="0" t="str">
        <f aca="false">IF($A4186="","",INDEX(CARTAO_COMPRAS!$K:$K,INT((ROW()-2)/20)+2))</f>
        <v/>
      </c>
      <c r="M4186" s="0" t="str">
        <f aca="false">IF($A4186="","","Compra no cartão")</f>
        <v/>
      </c>
    </row>
    <row r="4187" customFormat="false" ht="13.5" hidden="false" customHeight="false" outlineLevel="0" collapsed="false">
      <c r="A4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7" s="0" t="str">
        <f aca="false">IF($A4187="","",INDEX(CARTAO_COMPRAS!$C:$C,INT((ROW()-2)/20)+2))</f>
        <v/>
      </c>
      <c r="C4187" s="0" t="str">
        <f aca="false">IF($A4187="","",INDEX(CARTAO_COMPRAS!$D:$D,INT((ROW()-2)/20)+2))</f>
        <v/>
      </c>
      <c r="D4187" s="0" t="str">
        <f aca="false">IF($A4187="","",INDEX(CARTAO_COMPRAS!$E:$E,INT((ROW()-2)/20)+2))</f>
        <v/>
      </c>
      <c r="E4187" s="0" t="str">
        <f aca="false">IF($A4187="","",INDEX(CARTAO_COMPRAS!$H:$H,INT((ROW()-2)/20)+2)+MOD(ROW()-2,20))</f>
        <v/>
      </c>
      <c r="F4187" s="0" t="str">
        <f aca="false">IF($A4187="","",INDEX(CARTAO_COMPRAS!$G:$G,INT((ROW()-2)/20)+2))</f>
        <v/>
      </c>
      <c r="G4187" s="5" t="str">
        <f aca="false">IF($A4187="","",INDEX(CARTAO_COMPRAS!$I:$I,INT((ROW()-2)/20)+2))</f>
        <v/>
      </c>
      <c r="H4187" s="4" t="str">
        <f aca="false">IF($A4187="","",EDATE(INDEX(CARTAO_COMPRAS!$J:$J,INT((ROW()-2)/20)+2),MOD(ROW()-2,20)))</f>
        <v/>
      </c>
      <c r="I4187" s="4" t="str">
        <f aca="false">IF($H4187="","",$H4187-WEEKDAY($H4187,2)+1)</f>
        <v/>
      </c>
      <c r="J4187" s="4" t="str">
        <f aca="false">IF($I4187="","",$I4187+6)</f>
        <v/>
      </c>
      <c r="K4187" s="6" t="str">
        <f aca="false">IF($H4187="","",DATE(YEAR($H4187),MONTH($H4187),1))</f>
        <v/>
      </c>
      <c r="L4187" s="0" t="str">
        <f aca="false">IF($A4187="","",INDEX(CARTAO_COMPRAS!$K:$K,INT((ROW()-2)/20)+2))</f>
        <v/>
      </c>
      <c r="M4187" s="0" t="str">
        <f aca="false">IF($A4187="","","Compra no cartão")</f>
        <v/>
      </c>
    </row>
    <row r="4188" customFormat="false" ht="13.5" hidden="false" customHeight="false" outlineLevel="0" collapsed="false">
      <c r="A4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8" s="0" t="str">
        <f aca="false">IF($A4188="","",INDEX(CARTAO_COMPRAS!$C:$C,INT((ROW()-2)/20)+2))</f>
        <v/>
      </c>
      <c r="C4188" s="0" t="str">
        <f aca="false">IF($A4188="","",INDEX(CARTAO_COMPRAS!$D:$D,INT((ROW()-2)/20)+2))</f>
        <v/>
      </c>
      <c r="D4188" s="0" t="str">
        <f aca="false">IF($A4188="","",INDEX(CARTAO_COMPRAS!$E:$E,INT((ROW()-2)/20)+2))</f>
        <v/>
      </c>
      <c r="E4188" s="0" t="str">
        <f aca="false">IF($A4188="","",INDEX(CARTAO_COMPRAS!$H:$H,INT((ROW()-2)/20)+2)+MOD(ROW()-2,20))</f>
        <v/>
      </c>
      <c r="F4188" s="0" t="str">
        <f aca="false">IF($A4188="","",INDEX(CARTAO_COMPRAS!$G:$G,INT((ROW()-2)/20)+2))</f>
        <v/>
      </c>
      <c r="G4188" s="5" t="str">
        <f aca="false">IF($A4188="","",INDEX(CARTAO_COMPRAS!$I:$I,INT((ROW()-2)/20)+2))</f>
        <v/>
      </c>
      <c r="H4188" s="4" t="str">
        <f aca="false">IF($A4188="","",EDATE(INDEX(CARTAO_COMPRAS!$J:$J,INT((ROW()-2)/20)+2),MOD(ROW()-2,20)))</f>
        <v/>
      </c>
      <c r="I4188" s="4" t="str">
        <f aca="false">IF($H4188="","",$H4188-WEEKDAY($H4188,2)+1)</f>
        <v/>
      </c>
      <c r="J4188" s="4" t="str">
        <f aca="false">IF($I4188="","",$I4188+6)</f>
        <v/>
      </c>
      <c r="K4188" s="6" t="str">
        <f aca="false">IF($H4188="","",DATE(YEAR($H4188),MONTH($H4188),1))</f>
        <v/>
      </c>
      <c r="L4188" s="0" t="str">
        <f aca="false">IF($A4188="","",INDEX(CARTAO_COMPRAS!$K:$K,INT((ROW()-2)/20)+2))</f>
        <v/>
      </c>
      <c r="M4188" s="0" t="str">
        <f aca="false">IF($A4188="","","Compra no cartão")</f>
        <v/>
      </c>
    </row>
    <row r="4189" customFormat="false" ht="13.5" hidden="false" customHeight="false" outlineLevel="0" collapsed="false">
      <c r="A4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89" s="0" t="str">
        <f aca="false">IF($A4189="","",INDEX(CARTAO_COMPRAS!$C:$C,INT((ROW()-2)/20)+2))</f>
        <v/>
      </c>
      <c r="C4189" s="0" t="str">
        <f aca="false">IF($A4189="","",INDEX(CARTAO_COMPRAS!$D:$D,INT((ROW()-2)/20)+2))</f>
        <v/>
      </c>
      <c r="D4189" s="0" t="str">
        <f aca="false">IF($A4189="","",INDEX(CARTAO_COMPRAS!$E:$E,INT((ROW()-2)/20)+2))</f>
        <v/>
      </c>
      <c r="E4189" s="0" t="str">
        <f aca="false">IF($A4189="","",INDEX(CARTAO_COMPRAS!$H:$H,INT((ROW()-2)/20)+2)+MOD(ROW()-2,20))</f>
        <v/>
      </c>
      <c r="F4189" s="0" t="str">
        <f aca="false">IF($A4189="","",INDEX(CARTAO_COMPRAS!$G:$G,INT((ROW()-2)/20)+2))</f>
        <v/>
      </c>
      <c r="G4189" s="5" t="str">
        <f aca="false">IF($A4189="","",INDEX(CARTAO_COMPRAS!$I:$I,INT((ROW()-2)/20)+2))</f>
        <v/>
      </c>
      <c r="H4189" s="4" t="str">
        <f aca="false">IF($A4189="","",EDATE(INDEX(CARTAO_COMPRAS!$J:$J,INT((ROW()-2)/20)+2),MOD(ROW()-2,20)))</f>
        <v/>
      </c>
      <c r="I4189" s="4" t="str">
        <f aca="false">IF($H4189="","",$H4189-WEEKDAY($H4189,2)+1)</f>
        <v/>
      </c>
      <c r="J4189" s="4" t="str">
        <f aca="false">IF($I4189="","",$I4189+6)</f>
        <v/>
      </c>
      <c r="K4189" s="6" t="str">
        <f aca="false">IF($H4189="","",DATE(YEAR($H4189),MONTH($H4189),1))</f>
        <v/>
      </c>
      <c r="L4189" s="0" t="str">
        <f aca="false">IF($A4189="","",INDEX(CARTAO_COMPRAS!$K:$K,INT((ROW()-2)/20)+2))</f>
        <v/>
      </c>
      <c r="M4189" s="0" t="str">
        <f aca="false">IF($A4189="","","Compra no cartão")</f>
        <v/>
      </c>
    </row>
    <row r="4190" customFormat="false" ht="13.5" hidden="false" customHeight="false" outlineLevel="0" collapsed="false">
      <c r="A4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0" s="0" t="str">
        <f aca="false">IF($A4190="","",INDEX(CARTAO_COMPRAS!$C:$C,INT((ROW()-2)/20)+2))</f>
        <v/>
      </c>
      <c r="C4190" s="0" t="str">
        <f aca="false">IF($A4190="","",INDEX(CARTAO_COMPRAS!$D:$D,INT((ROW()-2)/20)+2))</f>
        <v/>
      </c>
      <c r="D4190" s="0" t="str">
        <f aca="false">IF($A4190="","",INDEX(CARTAO_COMPRAS!$E:$E,INT((ROW()-2)/20)+2))</f>
        <v/>
      </c>
      <c r="E4190" s="0" t="str">
        <f aca="false">IF($A4190="","",INDEX(CARTAO_COMPRAS!$H:$H,INT((ROW()-2)/20)+2)+MOD(ROW()-2,20))</f>
        <v/>
      </c>
      <c r="F4190" s="0" t="str">
        <f aca="false">IF($A4190="","",INDEX(CARTAO_COMPRAS!$G:$G,INT((ROW()-2)/20)+2))</f>
        <v/>
      </c>
      <c r="G4190" s="5" t="str">
        <f aca="false">IF($A4190="","",INDEX(CARTAO_COMPRAS!$I:$I,INT((ROW()-2)/20)+2))</f>
        <v/>
      </c>
      <c r="H4190" s="4" t="str">
        <f aca="false">IF($A4190="","",EDATE(INDEX(CARTAO_COMPRAS!$J:$J,INT((ROW()-2)/20)+2),MOD(ROW()-2,20)))</f>
        <v/>
      </c>
      <c r="I4190" s="4" t="str">
        <f aca="false">IF($H4190="","",$H4190-WEEKDAY($H4190,2)+1)</f>
        <v/>
      </c>
      <c r="J4190" s="4" t="str">
        <f aca="false">IF($I4190="","",$I4190+6)</f>
        <v/>
      </c>
      <c r="K4190" s="6" t="str">
        <f aca="false">IF($H4190="","",DATE(YEAR($H4190),MONTH($H4190),1))</f>
        <v/>
      </c>
      <c r="L4190" s="0" t="str">
        <f aca="false">IF($A4190="","",INDEX(CARTAO_COMPRAS!$K:$K,INT((ROW()-2)/20)+2))</f>
        <v/>
      </c>
      <c r="M4190" s="0" t="str">
        <f aca="false">IF($A4190="","","Compra no cartão")</f>
        <v/>
      </c>
    </row>
    <row r="4191" customFormat="false" ht="13.5" hidden="false" customHeight="false" outlineLevel="0" collapsed="false">
      <c r="A4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1" s="0" t="str">
        <f aca="false">IF($A4191="","",INDEX(CARTAO_COMPRAS!$C:$C,INT((ROW()-2)/20)+2))</f>
        <v/>
      </c>
      <c r="C4191" s="0" t="str">
        <f aca="false">IF($A4191="","",INDEX(CARTAO_COMPRAS!$D:$D,INT((ROW()-2)/20)+2))</f>
        <v/>
      </c>
      <c r="D4191" s="0" t="str">
        <f aca="false">IF($A4191="","",INDEX(CARTAO_COMPRAS!$E:$E,INT((ROW()-2)/20)+2))</f>
        <v/>
      </c>
      <c r="E4191" s="0" t="str">
        <f aca="false">IF($A4191="","",INDEX(CARTAO_COMPRAS!$H:$H,INT((ROW()-2)/20)+2)+MOD(ROW()-2,20))</f>
        <v/>
      </c>
      <c r="F4191" s="0" t="str">
        <f aca="false">IF($A4191="","",INDEX(CARTAO_COMPRAS!$G:$G,INT((ROW()-2)/20)+2))</f>
        <v/>
      </c>
      <c r="G4191" s="5" t="str">
        <f aca="false">IF($A4191="","",INDEX(CARTAO_COMPRAS!$I:$I,INT((ROW()-2)/20)+2))</f>
        <v/>
      </c>
      <c r="H4191" s="4" t="str">
        <f aca="false">IF($A4191="","",EDATE(INDEX(CARTAO_COMPRAS!$J:$J,INT((ROW()-2)/20)+2),MOD(ROW()-2,20)))</f>
        <v/>
      </c>
      <c r="I4191" s="4" t="str">
        <f aca="false">IF($H4191="","",$H4191-WEEKDAY($H4191,2)+1)</f>
        <v/>
      </c>
      <c r="J4191" s="4" t="str">
        <f aca="false">IF($I4191="","",$I4191+6)</f>
        <v/>
      </c>
      <c r="K4191" s="6" t="str">
        <f aca="false">IF($H4191="","",DATE(YEAR($H4191),MONTH($H4191),1))</f>
        <v/>
      </c>
      <c r="L4191" s="0" t="str">
        <f aca="false">IF($A4191="","",INDEX(CARTAO_COMPRAS!$K:$K,INT((ROW()-2)/20)+2))</f>
        <v/>
      </c>
      <c r="M4191" s="0" t="str">
        <f aca="false">IF($A4191="","","Compra no cartão")</f>
        <v/>
      </c>
    </row>
    <row r="4192" customFormat="false" ht="13.5" hidden="false" customHeight="false" outlineLevel="0" collapsed="false">
      <c r="A4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2" s="0" t="str">
        <f aca="false">IF($A4192="","",INDEX(CARTAO_COMPRAS!$C:$C,INT((ROW()-2)/20)+2))</f>
        <v/>
      </c>
      <c r="C4192" s="0" t="str">
        <f aca="false">IF($A4192="","",INDEX(CARTAO_COMPRAS!$D:$D,INT((ROW()-2)/20)+2))</f>
        <v/>
      </c>
      <c r="D4192" s="0" t="str">
        <f aca="false">IF($A4192="","",INDEX(CARTAO_COMPRAS!$E:$E,INT((ROW()-2)/20)+2))</f>
        <v/>
      </c>
      <c r="E4192" s="0" t="str">
        <f aca="false">IF($A4192="","",INDEX(CARTAO_COMPRAS!$H:$H,INT((ROW()-2)/20)+2)+MOD(ROW()-2,20))</f>
        <v/>
      </c>
      <c r="F4192" s="0" t="str">
        <f aca="false">IF($A4192="","",INDEX(CARTAO_COMPRAS!$G:$G,INT((ROW()-2)/20)+2))</f>
        <v/>
      </c>
      <c r="G4192" s="5" t="str">
        <f aca="false">IF($A4192="","",INDEX(CARTAO_COMPRAS!$I:$I,INT((ROW()-2)/20)+2))</f>
        <v/>
      </c>
      <c r="H4192" s="4" t="str">
        <f aca="false">IF($A4192="","",EDATE(INDEX(CARTAO_COMPRAS!$J:$J,INT((ROW()-2)/20)+2),MOD(ROW()-2,20)))</f>
        <v/>
      </c>
      <c r="I4192" s="4" t="str">
        <f aca="false">IF($H4192="","",$H4192-WEEKDAY($H4192,2)+1)</f>
        <v/>
      </c>
      <c r="J4192" s="4" t="str">
        <f aca="false">IF($I4192="","",$I4192+6)</f>
        <v/>
      </c>
      <c r="K4192" s="6" t="str">
        <f aca="false">IF($H4192="","",DATE(YEAR($H4192),MONTH($H4192),1))</f>
        <v/>
      </c>
      <c r="L4192" s="0" t="str">
        <f aca="false">IF($A4192="","",INDEX(CARTAO_COMPRAS!$K:$K,INT((ROW()-2)/20)+2))</f>
        <v/>
      </c>
      <c r="M4192" s="0" t="str">
        <f aca="false">IF($A4192="","","Compra no cartão")</f>
        <v/>
      </c>
    </row>
    <row r="4193" customFormat="false" ht="13.5" hidden="false" customHeight="false" outlineLevel="0" collapsed="false">
      <c r="A4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3" s="0" t="str">
        <f aca="false">IF($A4193="","",INDEX(CARTAO_COMPRAS!$C:$C,INT((ROW()-2)/20)+2))</f>
        <v/>
      </c>
      <c r="C4193" s="0" t="str">
        <f aca="false">IF($A4193="","",INDEX(CARTAO_COMPRAS!$D:$D,INT((ROW()-2)/20)+2))</f>
        <v/>
      </c>
      <c r="D4193" s="0" t="str">
        <f aca="false">IF($A4193="","",INDEX(CARTAO_COMPRAS!$E:$E,INT((ROW()-2)/20)+2))</f>
        <v/>
      </c>
      <c r="E4193" s="0" t="str">
        <f aca="false">IF($A4193="","",INDEX(CARTAO_COMPRAS!$H:$H,INT((ROW()-2)/20)+2)+MOD(ROW()-2,20))</f>
        <v/>
      </c>
      <c r="F4193" s="0" t="str">
        <f aca="false">IF($A4193="","",INDEX(CARTAO_COMPRAS!$G:$G,INT((ROW()-2)/20)+2))</f>
        <v/>
      </c>
      <c r="G4193" s="5" t="str">
        <f aca="false">IF($A4193="","",INDEX(CARTAO_COMPRAS!$I:$I,INT((ROW()-2)/20)+2))</f>
        <v/>
      </c>
      <c r="H4193" s="4" t="str">
        <f aca="false">IF($A4193="","",EDATE(INDEX(CARTAO_COMPRAS!$J:$J,INT((ROW()-2)/20)+2),MOD(ROW()-2,20)))</f>
        <v/>
      </c>
      <c r="I4193" s="4" t="str">
        <f aca="false">IF($H4193="","",$H4193-WEEKDAY($H4193,2)+1)</f>
        <v/>
      </c>
      <c r="J4193" s="4" t="str">
        <f aca="false">IF($I4193="","",$I4193+6)</f>
        <v/>
      </c>
      <c r="K4193" s="6" t="str">
        <f aca="false">IF($H4193="","",DATE(YEAR($H4193),MONTH($H4193),1))</f>
        <v/>
      </c>
      <c r="L4193" s="0" t="str">
        <f aca="false">IF($A4193="","",INDEX(CARTAO_COMPRAS!$K:$K,INT((ROW()-2)/20)+2))</f>
        <v/>
      </c>
      <c r="M4193" s="0" t="str">
        <f aca="false">IF($A4193="","","Compra no cartão")</f>
        <v/>
      </c>
    </row>
    <row r="4194" customFormat="false" ht="13.5" hidden="false" customHeight="false" outlineLevel="0" collapsed="false">
      <c r="A4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4" s="0" t="str">
        <f aca="false">IF($A4194="","",INDEX(CARTAO_COMPRAS!$C:$C,INT((ROW()-2)/20)+2))</f>
        <v/>
      </c>
      <c r="C4194" s="0" t="str">
        <f aca="false">IF($A4194="","",INDEX(CARTAO_COMPRAS!$D:$D,INT((ROW()-2)/20)+2))</f>
        <v/>
      </c>
      <c r="D4194" s="0" t="str">
        <f aca="false">IF($A4194="","",INDEX(CARTAO_COMPRAS!$E:$E,INT((ROW()-2)/20)+2))</f>
        <v/>
      </c>
      <c r="E4194" s="0" t="str">
        <f aca="false">IF($A4194="","",INDEX(CARTAO_COMPRAS!$H:$H,INT((ROW()-2)/20)+2)+MOD(ROW()-2,20))</f>
        <v/>
      </c>
      <c r="F4194" s="0" t="str">
        <f aca="false">IF($A4194="","",INDEX(CARTAO_COMPRAS!$G:$G,INT((ROW()-2)/20)+2))</f>
        <v/>
      </c>
      <c r="G4194" s="5" t="str">
        <f aca="false">IF($A4194="","",INDEX(CARTAO_COMPRAS!$I:$I,INT((ROW()-2)/20)+2))</f>
        <v/>
      </c>
      <c r="H4194" s="4" t="str">
        <f aca="false">IF($A4194="","",EDATE(INDEX(CARTAO_COMPRAS!$J:$J,INT((ROW()-2)/20)+2),MOD(ROW()-2,20)))</f>
        <v/>
      </c>
      <c r="I4194" s="4" t="str">
        <f aca="false">IF($H4194="","",$H4194-WEEKDAY($H4194,2)+1)</f>
        <v/>
      </c>
      <c r="J4194" s="4" t="str">
        <f aca="false">IF($I4194="","",$I4194+6)</f>
        <v/>
      </c>
      <c r="K4194" s="6" t="str">
        <f aca="false">IF($H4194="","",DATE(YEAR($H4194),MONTH($H4194),1))</f>
        <v/>
      </c>
      <c r="L4194" s="0" t="str">
        <f aca="false">IF($A4194="","",INDEX(CARTAO_COMPRAS!$K:$K,INT((ROW()-2)/20)+2))</f>
        <v/>
      </c>
      <c r="M4194" s="0" t="str">
        <f aca="false">IF($A4194="","","Compra no cartão")</f>
        <v/>
      </c>
    </row>
    <row r="4195" customFormat="false" ht="13.5" hidden="false" customHeight="false" outlineLevel="0" collapsed="false">
      <c r="A4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5" s="0" t="str">
        <f aca="false">IF($A4195="","",INDEX(CARTAO_COMPRAS!$C:$C,INT((ROW()-2)/20)+2))</f>
        <v/>
      </c>
      <c r="C4195" s="0" t="str">
        <f aca="false">IF($A4195="","",INDEX(CARTAO_COMPRAS!$D:$D,INT((ROW()-2)/20)+2))</f>
        <v/>
      </c>
      <c r="D4195" s="0" t="str">
        <f aca="false">IF($A4195="","",INDEX(CARTAO_COMPRAS!$E:$E,INT((ROW()-2)/20)+2))</f>
        <v/>
      </c>
      <c r="E4195" s="0" t="str">
        <f aca="false">IF($A4195="","",INDEX(CARTAO_COMPRAS!$H:$H,INT((ROW()-2)/20)+2)+MOD(ROW()-2,20))</f>
        <v/>
      </c>
      <c r="F4195" s="0" t="str">
        <f aca="false">IF($A4195="","",INDEX(CARTAO_COMPRAS!$G:$G,INT((ROW()-2)/20)+2))</f>
        <v/>
      </c>
      <c r="G4195" s="5" t="str">
        <f aca="false">IF($A4195="","",INDEX(CARTAO_COMPRAS!$I:$I,INT((ROW()-2)/20)+2))</f>
        <v/>
      </c>
      <c r="H4195" s="4" t="str">
        <f aca="false">IF($A4195="","",EDATE(INDEX(CARTAO_COMPRAS!$J:$J,INT((ROW()-2)/20)+2),MOD(ROW()-2,20)))</f>
        <v/>
      </c>
      <c r="I4195" s="4" t="str">
        <f aca="false">IF($H4195="","",$H4195-WEEKDAY($H4195,2)+1)</f>
        <v/>
      </c>
      <c r="J4195" s="4" t="str">
        <f aca="false">IF($I4195="","",$I4195+6)</f>
        <v/>
      </c>
      <c r="K4195" s="6" t="str">
        <f aca="false">IF($H4195="","",DATE(YEAR($H4195),MONTH($H4195),1))</f>
        <v/>
      </c>
      <c r="L4195" s="0" t="str">
        <f aca="false">IF($A4195="","",INDEX(CARTAO_COMPRAS!$K:$K,INT((ROW()-2)/20)+2))</f>
        <v/>
      </c>
      <c r="M4195" s="0" t="str">
        <f aca="false">IF($A4195="","","Compra no cartão")</f>
        <v/>
      </c>
    </row>
    <row r="4196" customFormat="false" ht="13.5" hidden="false" customHeight="false" outlineLevel="0" collapsed="false">
      <c r="A4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6" s="0" t="str">
        <f aca="false">IF($A4196="","",INDEX(CARTAO_COMPRAS!$C:$C,INT((ROW()-2)/20)+2))</f>
        <v/>
      </c>
      <c r="C4196" s="0" t="str">
        <f aca="false">IF($A4196="","",INDEX(CARTAO_COMPRAS!$D:$D,INT((ROW()-2)/20)+2))</f>
        <v/>
      </c>
      <c r="D4196" s="0" t="str">
        <f aca="false">IF($A4196="","",INDEX(CARTAO_COMPRAS!$E:$E,INT((ROW()-2)/20)+2))</f>
        <v/>
      </c>
      <c r="E4196" s="0" t="str">
        <f aca="false">IF($A4196="","",INDEX(CARTAO_COMPRAS!$H:$H,INT((ROW()-2)/20)+2)+MOD(ROW()-2,20))</f>
        <v/>
      </c>
      <c r="F4196" s="0" t="str">
        <f aca="false">IF($A4196="","",INDEX(CARTAO_COMPRAS!$G:$G,INT((ROW()-2)/20)+2))</f>
        <v/>
      </c>
      <c r="G4196" s="5" t="str">
        <f aca="false">IF($A4196="","",INDEX(CARTAO_COMPRAS!$I:$I,INT((ROW()-2)/20)+2))</f>
        <v/>
      </c>
      <c r="H4196" s="4" t="str">
        <f aca="false">IF($A4196="","",EDATE(INDEX(CARTAO_COMPRAS!$J:$J,INT((ROW()-2)/20)+2),MOD(ROW()-2,20)))</f>
        <v/>
      </c>
      <c r="I4196" s="4" t="str">
        <f aca="false">IF($H4196="","",$H4196-WEEKDAY($H4196,2)+1)</f>
        <v/>
      </c>
      <c r="J4196" s="4" t="str">
        <f aca="false">IF($I4196="","",$I4196+6)</f>
        <v/>
      </c>
      <c r="K4196" s="6" t="str">
        <f aca="false">IF($H4196="","",DATE(YEAR($H4196),MONTH($H4196),1))</f>
        <v/>
      </c>
      <c r="L4196" s="0" t="str">
        <f aca="false">IF($A4196="","",INDEX(CARTAO_COMPRAS!$K:$K,INT((ROW()-2)/20)+2))</f>
        <v/>
      </c>
      <c r="M4196" s="0" t="str">
        <f aca="false">IF($A4196="","","Compra no cartão")</f>
        <v/>
      </c>
    </row>
    <row r="4197" customFormat="false" ht="13.5" hidden="false" customHeight="false" outlineLevel="0" collapsed="false">
      <c r="A4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7" s="0" t="str">
        <f aca="false">IF($A4197="","",INDEX(CARTAO_COMPRAS!$C:$C,INT((ROW()-2)/20)+2))</f>
        <v/>
      </c>
      <c r="C4197" s="0" t="str">
        <f aca="false">IF($A4197="","",INDEX(CARTAO_COMPRAS!$D:$D,INT((ROW()-2)/20)+2))</f>
        <v/>
      </c>
      <c r="D4197" s="0" t="str">
        <f aca="false">IF($A4197="","",INDEX(CARTAO_COMPRAS!$E:$E,INT((ROW()-2)/20)+2))</f>
        <v/>
      </c>
      <c r="E4197" s="0" t="str">
        <f aca="false">IF($A4197="","",INDEX(CARTAO_COMPRAS!$H:$H,INT((ROW()-2)/20)+2)+MOD(ROW()-2,20))</f>
        <v/>
      </c>
      <c r="F4197" s="0" t="str">
        <f aca="false">IF($A4197="","",INDEX(CARTAO_COMPRAS!$G:$G,INT((ROW()-2)/20)+2))</f>
        <v/>
      </c>
      <c r="G4197" s="5" t="str">
        <f aca="false">IF($A4197="","",INDEX(CARTAO_COMPRAS!$I:$I,INT((ROW()-2)/20)+2))</f>
        <v/>
      </c>
      <c r="H4197" s="4" t="str">
        <f aca="false">IF($A4197="","",EDATE(INDEX(CARTAO_COMPRAS!$J:$J,INT((ROW()-2)/20)+2),MOD(ROW()-2,20)))</f>
        <v/>
      </c>
      <c r="I4197" s="4" t="str">
        <f aca="false">IF($H4197="","",$H4197-WEEKDAY($H4197,2)+1)</f>
        <v/>
      </c>
      <c r="J4197" s="4" t="str">
        <f aca="false">IF($I4197="","",$I4197+6)</f>
        <v/>
      </c>
      <c r="K4197" s="6" t="str">
        <f aca="false">IF($H4197="","",DATE(YEAR($H4197),MONTH($H4197),1))</f>
        <v/>
      </c>
      <c r="L4197" s="0" t="str">
        <f aca="false">IF($A4197="","",INDEX(CARTAO_COMPRAS!$K:$K,INT((ROW()-2)/20)+2))</f>
        <v/>
      </c>
      <c r="M4197" s="0" t="str">
        <f aca="false">IF($A4197="","","Compra no cartão")</f>
        <v/>
      </c>
    </row>
    <row r="4198" customFormat="false" ht="13.5" hidden="false" customHeight="false" outlineLevel="0" collapsed="false">
      <c r="A4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8" s="0" t="str">
        <f aca="false">IF($A4198="","",INDEX(CARTAO_COMPRAS!$C:$C,INT((ROW()-2)/20)+2))</f>
        <v/>
      </c>
      <c r="C4198" s="0" t="str">
        <f aca="false">IF($A4198="","",INDEX(CARTAO_COMPRAS!$D:$D,INT((ROW()-2)/20)+2))</f>
        <v/>
      </c>
      <c r="D4198" s="0" t="str">
        <f aca="false">IF($A4198="","",INDEX(CARTAO_COMPRAS!$E:$E,INT((ROW()-2)/20)+2))</f>
        <v/>
      </c>
      <c r="E4198" s="0" t="str">
        <f aca="false">IF($A4198="","",INDEX(CARTAO_COMPRAS!$H:$H,INT((ROW()-2)/20)+2)+MOD(ROW()-2,20))</f>
        <v/>
      </c>
      <c r="F4198" s="0" t="str">
        <f aca="false">IF($A4198="","",INDEX(CARTAO_COMPRAS!$G:$G,INT((ROW()-2)/20)+2))</f>
        <v/>
      </c>
      <c r="G4198" s="5" t="str">
        <f aca="false">IF($A4198="","",INDEX(CARTAO_COMPRAS!$I:$I,INT((ROW()-2)/20)+2))</f>
        <v/>
      </c>
      <c r="H4198" s="4" t="str">
        <f aca="false">IF($A4198="","",EDATE(INDEX(CARTAO_COMPRAS!$J:$J,INT((ROW()-2)/20)+2),MOD(ROW()-2,20)))</f>
        <v/>
      </c>
      <c r="I4198" s="4" t="str">
        <f aca="false">IF($H4198="","",$H4198-WEEKDAY($H4198,2)+1)</f>
        <v/>
      </c>
      <c r="J4198" s="4" t="str">
        <f aca="false">IF($I4198="","",$I4198+6)</f>
        <v/>
      </c>
      <c r="K4198" s="6" t="str">
        <f aca="false">IF($H4198="","",DATE(YEAR($H4198),MONTH($H4198),1))</f>
        <v/>
      </c>
      <c r="L4198" s="0" t="str">
        <f aca="false">IF($A4198="","",INDEX(CARTAO_COMPRAS!$K:$K,INT((ROW()-2)/20)+2))</f>
        <v/>
      </c>
      <c r="M4198" s="0" t="str">
        <f aca="false">IF($A4198="","","Compra no cartão")</f>
        <v/>
      </c>
    </row>
    <row r="4199" customFormat="false" ht="13.5" hidden="false" customHeight="false" outlineLevel="0" collapsed="false">
      <c r="A4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199" s="0" t="str">
        <f aca="false">IF($A4199="","",INDEX(CARTAO_COMPRAS!$C:$C,INT((ROW()-2)/20)+2))</f>
        <v/>
      </c>
      <c r="C4199" s="0" t="str">
        <f aca="false">IF($A4199="","",INDEX(CARTAO_COMPRAS!$D:$D,INT((ROW()-2)/20)+2))</f>
        <v/>
      </c>
      <c r="D4199" s="0" t="str">
        <f aca="false">IF($A4199="","",INDEX(CARTAO_COMPRAS!$E:$E,INT((ROW()-2)/20)+2))</f>
        <v/>
      </c>
      <c r="E4199" s="0" t="str">
        <f aca="false">IF($A4199="","",INDEX(CARTAO_COMPRAS!$H:$H,INT((ROW()-2)/20)+2)+MOD(ROW()-2,20))</f>
        <v/>
      </c>
      <c r="F4199" s="0" t="str">
        <f aca="false">IF($A4199="","",INDEX(CARTAO_COMPRAS!$G:$G,INT((ROW()-2)/20)+2))</f>
        <v/>
      </c>
      <c r="G4199" s="5" t="str">
        <f aca="false">IF($A4199="","",INDEX(CARTAO_COMPRAS!$I:$I,INT((ROW()-2)/20)+2))</f>
        <v/>
      </c>
      <c r="H4199" s="4" t="str">
        <f aca="false">IF($A4199="","",EDATE(INDEX(CARTAO_COMPRAS!$J:$J,INT((ROW()-2)/20)+2),MOD(ROW()-2,20)))</f>
        <v/>
      </c>
      <c r="I4199" s="4" t="str">
        <f aca="false">IF($H4199="","",$H4199-WEEKDAY($H4199,2)+1)</f>
        <v/>
      </c>
      <c r="J4199" s="4" t="str">
        <f aca="false">IF($I4199="","",$I4199+6)</f>
        <v/>
      </c>
      <c r="K4199" s="6" t="str">
        <f aca="false">IF($H4199="","",DATE(YEAR($H4199),MONTH($H4199),1))</f>
        <v/>
      </c>
      <c r="L4199" s="0" t="str">
        <f aca="false">IF($A4199="","",INDEX(CARTAO_COMPRAS!$K:$K,INT((ROW()-2)/20)+2))</f>
        <v/>
      </c>
      <c r="M4199" s="0" t="str">
        <f aca="false">IF($A4199="","","Compra no cartão")</f>
        <v/>
      </c>
    </row>
    <row r="4200" customFormat="false" ht="13.5" hidden="false" customHeight="false" outlineLevel="0" collapsed="false">
      <c r="A4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0" s="0" t="str">
        <f aca="false">IF($A4200="","",INDEX(CARTAO_COMPRAS!$C:$C,INT((ROW()-2)/20)+2))</f>
        <v/>
      </c>
      <c r="C4200" s="0" t="str">
        <f aca="false">IF($A4200="","",INDEX(CARTAO_COMPRAS!$D:$D,INT((ROW()-2)/20)+2))</f>
        <v/>
      </c>
      <c r="D4200" s="0" t="str">
        <f aca="false">IF($A4200="","",INDEX(CARTAO_COMPRAS!$E:$E,INT((ROW()-2)/20)+2))</f>
        <v/>
      </c>
      <c r="E4200" s="0" t="str">
        <f aca="false">IF($A4200="","",INDEX(CARTAO_COMPRAS!$H:$H,INT((ROW()-2)/20)+2)+MOD(ROW()-2,20))</f>
        <v/>
      </c>
      <c r="F4200" s="0" t="str">
        <f aca="false">IF($A4200="","",INDEX(CARTAO_COMPRAS!$G:$G,INT((ROW()-2)/20)+2))</f>
        <v/>
      </c>
      <c r="G4200" s="5" t="str">
        <f aca="false">IF($A4200="","",INDEX(CARTAO_COMPRAS!$I:$I,INT((ROW()-2)/20)+2))</f>
        <v/>
      </c>
      <c r="H4200" s="4" t="str">
        <f aca="false">IF($A4200="","",EDATE(INDEX(CARTAO_COMPRAS!$J:$J,INT((ROW()-2)/20)+2),MOD(ROW()-2,20)))</f>
        <v/>
      </c>
      <c r="I4200" s="4" t="str">
        <f aca="false">IF($H4200="","",$H4200-WEEKDAY($H4200,2)+1)</f>
        <v/>
      </c>
      <c r="J4200" s="4" t="str">
        <f aca="false">IF($I4200="","",$I4200+6)</f>
        <v/>
      </c>
      <c r="K4200" s="6" t="str">
        <f aca="false">IF($H4200="","",DATE(YEAR($H4200),MONTH($H4200),1))</f>
        <v/>
      </c>
      <c r="L4200" s="0" t="str">
        <f aca="false">IF($A4200="","",INDEX(CARTAO_COMPRAS!$K:$K,INT((ROW()-2)/20)+2))</f>
        <v/>
      </c>
      <c r="M4200" s="0" t="str">
        <f aca="false">IF($A4200="","","Compra no cartão")</f>
        <v/>
      </c>
    </row>
    <row r="4201" customFormat="false" ht="13.5" hidden="false" customHeight="false" outlineLevel="0" collapsed="false">
      <c r="A4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1" s="0" t="str">
        <f aca="false">IF($A4201="","",INDEX(CARTAO_COMPRAS!$C:$C,INT((ROW()-2)/20)+2))</f>
        <v/>
      </c>
      <c r="C4201" s="0" t="str">
        <f aca="false">IF($A4201="","",INDEX(CARTAO_COMPRAS!$D:$D,INT((ROW()-2)/20)+2))</f>
        <v/>
      </c>
      <c r="D4201" s="0" t="str">
        <f aca="false">IF($A4201="","",INDEX(CARTAO_COMPRAS!$E:$E,INT((ROW()-2)/20)+2))</f>
        <v/>
      </c>
      <c r="E4201" s="0" t="str">
        <f aca="false">IF($A4201="","",INDEX(CARTAO_COMPRAS!$H:$H,INT((ROW()-2)/20)+2)+MOD(ROW()-2,20))</f>
        <v/>
      </c>
      <c r="F4201" s="0" t="str">
        <f aca="false">IF($A4201="","",INDEX(CARTAO_COMPRAS!$G:$G,INT((ROW()-2)/20)+2))</f>
        <v/>
      </c>
      <c r="G4201" s="5" t="str">
        <f aca="false">IF($A4201="","",INDEX(CARTAO_COMPRAS!$I:$I,INT((ROW()-2)/20)+2))</f>
        <v/>
      </c>
      <c r="H4201" s="4" t="str">
        <f aca="false">IF($A4201="","",EDATE(INDEX(CARTAO_COMPRAS!$J:$J,INT((ROW()-2)/20)+2),MOD(ROW()-2,20)))</f>
        <v/>
      </c>
      <c r="I4201" s="4" t="str">
        <f aca="false">IF($H4201="","",$H4201-WEEKDAY($H4201,2)+1)</f>
        <v/>
      </c>
      <c r="J4201" s="4" t="str">
        <f aca="false">IF($I4201="","",$I4201+6)</f>
        <v/>
      </c>
      <c r="K4201" s="6" t="str">
        <f aca="false">IF($H4201="","",DATE(YEAR($H4201),MONTH($H4201),1))</f>
        <v/>
      </c>
      <c r="L4201" s="0" t="str">
        <f aca="false">IF($A4201="","",INDEX(CARTAO_COMPRAS!$K:$K,INT((ROW()-2)/20)+2))</f>
        <v/>
      </c>
      <c r="M4201" s="0" t="str">
        <f aca="false">IF($A4201="","","Compra no cartão")</f>
        <v/>
      </c>
    </row>
    <row r="4202" customFormat="false" ht="13.5" hidden="false" customHeight="false" outlineLevel="0" collapsed="false">
      <c r="A42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2" s="0" t="str">
        <f aca="false">IF($A4202="","",INDEX(CARTAO_COMPRAS!$C:$C,INT((ROW()-2)/20)+2))</f>
        <v/>
      </c>
      <c r="C4202" s="0" t="str">
        <f aca="false">IF($A4202="","",INDEX(CARTAO_COMPRAS!$D:$D,INT((ROW()-2)/20)+2))</f>
        <v/>
      </c>
      <c r="D4202" s="0" t="str">
        <f aca="false">IF($A4202="","",INDEX(CARTAO_COMPRAS!$E:$E,INT((ROW()-2)/20)+2))</f>
        <v/>
      </c>
      <c r="E4202" s="0" t="str">
        <f aca="false">IF($A4202="","",INDEX(CARTAO_COMPRAS!$H:$H,INT((ROW()-2)/20)+2)+MOD(ROW()-2,20))</f>
        <v/>
      </c>
      <c r="F4202" s="0" t="str">
        <f aca="false">IF($A4202="","",INDEX(CARTAO_COMPRAS!$G:$G,INT((ROW()-2)/20)+2))</f>
        <v/>
      </c>
      <c r="G4202" s="5" t="str">
        <f aca="false">IF($A4202="","",INDEX(CARTAO_COMPRAS!$I:$I,INT((ROW()-2)/20)+2))</f>
        <v/>
      </c>
      <c r="H4202" s="4" t="str">
        <f aca="false">IF($A4202="","",EDATE(INDEX(CARTAO_COMPRAS!$J:$J,INT((ROW()-2)/20)+2),MOD(ROW()-2,20)))</f>
        <v/>
      </c>
      <c r="I4202" s="4" t="str">
        <f aca="false">IF($H4202="","",$H4202-WEEKDAY($H4202,2)+1)</f>
        <v/>
      </c>
      <c r="J4202" s="4" t="str">
        <f aca="false">IF($I4202="","",$I4202+6)</f>
        <v/>
      </c>
      <c r="K4202" s="6" t="str">
        <f aca="false">IF($H4202="","",DATE(YEAR($H4202),MONTH($H4202),1))</f>
        <v/>
      </c>
      <c r="L4202" s="0" t="str">
        <f aca="false">IF($A4202="","",INDEX(CARTAO_COMPRAS!$K:$K,INT((ROW()-2)/20)+2))</f>
        <v/>
      </c>
      <c r="M4202" s="0" t="str">
        <f aca="false">IF($A4202="","","Compra no cartão")</f>
        <v/>
      </c>
    </row>
    <row r="4203" customFormat="false" ht="13.5" hidden="false" customHeight="false" outlineLevel="0" collapsed="false">
      <c r="A4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3" s="0" t="str">
        <f aca="false">IF($A4203="","",INDEX(CARTAO_COMPRAS!$C:$C,INT((ROW()-2)/20)+2))</f>
        <v/>
      </c>
      <c r="C4203" s="0" t="str">
        <f aca="false">IF($A4203="","",INDEX(CARTAO_COMPRAS!$D:$D,INT((ROW()-2)/20)+2))</f>
        <v/>
      </c>
      <c r="D4203" s="0" t="str">
        <f aca="false">IF($A4203="","",INDEX(CARTAO_COMPRAS!$E:$E,INT((ROW()-2)/20)+2))</f>
        <v/>
      </c>
      <c r="E4203" s="0" t="str">
        <f aca="false">IF($A4203="","",INDEX(CARTAO_COMPRAS!$H:$H,INT((ROW()-2)/20)+2)+MOD(ROW()-2,20))</f>
        <v/>
      </c>
      <c r="F4203" s="0" t="str">
        <f aca="false">IF($A4203="","",INDEX(CARTAO_COMPRAS!$G:$G,INT((ROW()-2)/20)+2))</f>
        <v/>
      </c>
      <c r="G4203" s="5" t="str">
        <f aca="false">IF($A4203="","",INDEX(CARTAO_COMPRAS!$I:$I,INT((ROW()-2)/20)+2))</f>
        <v/>
      </c>
      <c r="H4203" s="4" t="str">
        <f aca="false">IF($A4203="","",EDATE(INDEX(CARTAO_COMPRAS!$J:$J,INT((ROW()-2)/20)+2),MOD(ROW()-2,20)))</f>
        <v/>
      </c>
      <c r="I4203" s="4" t="str">
        <f aca="false">IF($H4203="","",$H4203-WEEKDAY($H4203,2)+1)</f>
        <v/>
      </c>
      <c r="J4203" s="4" t="str">
        <f aca="false">IF($I4203="","",$I4203+6)</f>
        <v/>
      </c>
      <c r="K4203" s="6" t="str">
        <f aca="false">IF($H4203="","",DATE(YEAR($H4203),MONTH($H4203),1))</f>
        <v/>
      </c>
      <c r="L4203" s="0" t="str">
        <f aca="false">IF($A4203="","",INDEX(CARTAO_COMPRAS!$K:$K,INT((ROW()-2)/20)+2))</f>
        <v/>
      </c>
      <c r="M4203" s="0" t="str">
        <f aca="false">IF($A4203="","","Compra no cartão")</f>
        <v/>
      </c>
    </row>
    <row r="4204" customFormat="false" ht="13.5" hidden="false" customHeight="false" outlineLevel="0" collapsed="false">
      <c r="A4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4" s="0" t="str">
        <f aca="false">IF($A4204="","",INDEX(CARTAO_COMPRAS!$C:$C,INT((ROW()-2)/20)+2))</f>
        <v/>
      </c>
      <c r="C4204" s="0" t="str">
        <f aca="false">IF($A4204="","",INDEX(CARTAO_COMPRAS!$D:$D,INT((ROW()-2)/20)+2))</f>
        <v/>
      </c>
      <c r="D4204" s="0" t="str">
        <f aca="false">IF($A4204="","",INDEX(CARTAO_COMPRAS!$E:$E,INT((ROW()-2)/20)+2))</f>
        <v/>
      </c>
      <c r="E4204" s="0" t="str">
        <f aca="false">IF($A4204="","",INDEX(CARTAO_COMPRAS!$H:$H,INT((ROW()-2)/20)+2)+MOD(ROW()-2,20))</f>
        <v/>
      </c>
      <c r="F4204" s="0" t="str">
        <f aca="false">IF($A4204="","",INDEX(CARTAO_COMPRAS!$G:$G,INT((ROW()-2)/20)+2))</f>
        <v/>
      </c>
      <c r="G4204" s="5" t="str">
        <f aca="false">IF($A4204="","",INDEX(CARTAO_COMPRAS!$I:$I,INT((ROW()-2)/20)+2))</f>
        <v/>
      </c>
      <c r="H4204" s="4" t="str">
        <f aca="false">IF($A4204="","",EDATE(INDEX(CARTAO_COMPRAS!$J:$J,INT((ROW()-2)/20)+2),MOD(ROW()-2,20)))</f>
        <v/>
      </c>
      <c r="I4204" s="4" t="str">
        <f aca="false">IF($H4204="","",$H4204-WEEKDAY($H4204,2)+1)</f>
        <v/>
      </c>
      <c r="J4204" s="4" t="str">
        <f aca="false">IF($I4204="","",$I4204+6)</f>
        <v/>
      </c>
      <c r="K4204" s="6" t="str">
        <f aca="false">IF($H4204="","",DATE(YEAR($H4204),MONTH($H4204),1))</f>
        <v/>
      </c>
      <c r="L4204" s="0" t="str">
        <f aca="false">IF($A4204="","",INDEX(CARTAO_COMPRAS!$K:$K,INT((ROW()-2)/20)+2))</f>
        <v/>
      </c>
      <c r="M4204" s="0" t="str">
        <f aca="false">IF($A4204="","","Compra no cartão")</f>
        <v/>
      </c>
    </row>
    <row r="4205" customFormat="false" ht="13.5" hidden="false" customHeight="false" outlineLevel="0" collapsed="false">
      <c r="A4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5" s="0" t="str">
        <f aca="false">IF($A4205="","",INDEX(CARTAO_COMPRAS!$C:$C,INT((ROW()-2)/20)+2))</f>
        <v/>
      </c>
      <c r="C4205" s="0" t="str">
        <f aca="false">IF($A4205="","",INDEX(CARTAO_COMPRAS!$D:$D,INT((ROW()-2)/20)+2))</f>
        <v/>
      </c>
      <c r="D4205" s="0" t="str">
        <f aca="false">IF($A4205="","",INDEX(CARTAO_COMPRAS!$E:$E,INT((ROW()-2)/20)+2))</f>
        <v/>
      </c>
      <c r="E4205" s="0" t="str">
        <f aca="false">IF($A4205="","",INDEX(CARTAO_COMPRAS!$H:$H,INT((ROW()-2)/20)+2)+MOD(ROW()-2,20))</f>
        <v/>
      </c>
      <c r="F4205" s="0" t="str">
        <f aca="false">IF($A4205="","",INDEX(CARTAO_COMPRAS!$G:$G,INT((ROW()-2)/20)+2))</f>
        <v/>
      </c>
      <c r="G4205" s="5" t="str">
        <f aca="false">IF($A4205="","",INDEX(CARTAO_COMPRAS!$I:$I,INT((ROW()-2)/20)+2))</f>
        <v/>
      </c>
      <c r="H4205" s="4" t="str">
        <f aca="false">IF($A4205="","",EDATE(INDEX(CARTAO_COMPRAS!$J:$J,INT((ROW()-2)/20)+2),MOD(ROW()-2,20)))</f>
        <v/>
      </c>
      <c r="I4205" s="4" t="str">
        <f aca="false">IF($H4205="","",$H4205-WEEKDAY($H4205,2)+1)</f>
        <v/>
      </c>
      <c r="J4205" s="4" t="str">
        <f aca="false">IF($I4205="","",$I4205+6)</f>
        <v/>
      </c>
      <c r="K4205" s="6" t="str">
        <f aca="false">IF($H4205="","",DATE(YEAR($H4205),MONTH($H4205),1))</f>
        <v/>
      </c>
      <c r="L4205" s="0" t="str">
        <f aca="false">IF($A4205="","",INDEX(CARTAO_COMPRAS!$K:$K,INT((ROW()-2)/20)+2))</f>
        <v/>
      </c>
      <c r="M4205" s="0" t="str">
        <f aca="false">IF($A4205="","","Compra no cartão")</f>
        <v/>
      </c>
    </row>
    <row r="4206" customFormat="false" ht="13.5" hidden="false" customHeight="false" outlineLevel="0" collapsed="false">
      <c r="A4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6" s="0" t="str">
        <f aca="false">IF($A4206="","",INDEX(CARTAO_COMPRAS!$C:$C,INT((ROW()-2)/20)+2))</f>
        <v/>
      </c>
      <c r="C4206" s="0" t="str">
        <f aca="false">IF($A4206="","",INDEX(CARTAO_COMPRAS!$D:$D,INT((ROW()-2)/20)+2))</f>
        <v/>
      </c>
      <c r="D4206" s="0" t="str">
        <f aca="false">IF($A4206="","",INDEX(CARTAO_COMPRAS!$E:$E,INT((ROW()-2)/20)+2))</f>
        <v/>
      </c>
      <c r="E4206" s="0" t="str">
        <f aca="false">IF($A4206="","",INDEX(CARTAO_COMPRAS!$H:$H,INT((ROW()-2)/20)+2)+MOD(ROW()-2,20))</f>
        <v/>
      </c>
      <c r="F4206" s="0" t="str">
        <f aca="false">IF($A4206="","",INDEX(CARTAO_COMPRAS!$G:$G,INT((ROW()-2)/20)+2))</f>
        <v/>
      </c>
      <c r="G4206" s="5" t="str">
        <f aca="false">IF($A4206="","",INDEX(CARTAO_COMPRAS!$I:$I,INT((ROW()-2)/20)+2))</f>
        <v/>
      </c>
      <c r="H4206" s="4" t="str">
        <f aca="false">IF($A4206="","",EDATE(INDEX(CARTAO_COMPRAS!$J:$J,INT((ROW()-2)/20)+2),MOD(ROW()-2,20)))</f>
        <v/>
      </c>
      <c r="I4206" s="4" t="str">
        <f aca="false">IF($H4206="","",$H4206-WEEKDAY($H4206,2)+1)</f>
        <v/>
      </c>
      <c r="J4206" s="4" t="str">
        <f aca="false">IF($I4206="","",$I4206+6)</f>
        <v/>
      </c>
      <c r="K4206" s="6" t="str">
        <f aca="false">IF($H4206="","",DATE(YEAR($H4206),MONTH($H4206),1))</f>
        <v/>
      </c>
      <c r="L4206" s="0" t="str">
        <f aca="false">IF($A4206="","",INDEX(CARTAO_COMPRAS!$K:$K,INT((ROW()-2)/20)+2))</f>
        <v/>
      </c>
      <c r="M4206" s="0" t="str">
        <f aca="false">IF($A4206="","","Compra no cartão")</f>
        <v/>
      </c>
    </row>
    <row r="4207" customFormat="false" ht="13.5" hidden="false" customHeight="false" outlineLevel="0" collapsed="false">
      <c r="A4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7" s="0" t="str">
        <f aca="false">IF($A4207="","",INDEX(CARTAO_COMPRAS!$C:$C,INT((ROW()-2)/20)+2))</f>
        <v/>
      </c>
      <c r="C4207" s="0" t="str">
        <f aca="false">IF($A4207="","",INDEX(CARTAO_COMPRAS!$D:$D,INT((ROW()-2)/20)+2))</f>
        <v/>
      </c>
      <c r="D4207" s="0" t="str">
        <f aca="false">IF($A4207="","",INDEX(CARTAO_COMPRAS!$E:$E,INT((ROW()-2)/20)+2))</f>
        <v/>
      </c>
      <c r="E4207" s="0" t="str">
        <f aca="false">IF($A4207="","",INDEX(CARTAO_COMPRAS!$H:$H,INT((ROW()-2)/20)+2)+MOD(ROW()-2,20))</f>
        <v/>
      </c>
      <c r="F4207" s="0" t="str">
        <f aca="false">IF($A4207="","",INDEX(CARTAO_COMPRAS!$G:$G,INT((ROW()-2)/20)+2))</f>
        <v/>
      </c>
      <c r="G4207" s="5" t="str">
        <f aca="false">IF($A4207="","",INDEX(CARTAO_COMPRAS!$I:$I,INT((ROW()-2)/20)+2))</f>
        <v/>
      </c>
      <c r="H4207" s="4" t="str">
        <f aca="false">IF($A4207="","",EDATE(INDEX(CARTAO_COMPRAS!$J:$J,INT((ROW()-2)/20)+2),MOD(ROW()-2,20)))</f>
        <v/>
      </c>
      <c r="I4207" s="4" t="str">
        <f aca="false">IF($H4207="","",$H4207-WEEKDAY($H4207,2)+1)</f>
        <v/>
      </c>
      <c r="J4207" s="4" t="str">
        <f aca="false">IF($I4207="","",$I4207+6)</f>
        <v/>
      </c>
      <c r="K4207" s="6" t="str">
        <f aca="false">IF($H4207="","",DATE(YEAR($H4207),MONTH($H4207),1))</f>
        <v/>
      </c>
      <c r="L4207" s="0" t="str">
        <f aca="false">IF($A4207="","",INDEX(CARTAO_COMPRAS!$K:$K,INT((ROW()-2)/20)+2))</f>
        <v/>
      </c>
      <c r="M4207" s="0" t="str">
        <f aca="false">IF($A4207="","","Compra no cartão")</f>
        <v/>
      </c>
    </row>
    <row r="4208" customFormat="false" ht="13.5" hidden="false" customHeight="false" outlineLevel="0" collapsed="false">
      <c r="A4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8" s="0" t="str">
        <f aca="false">IF($A4208="","",INDEX(CARTAO_COMPRAS!$C:$C,INT((ROW()-2)/20)+2))</f>
        <v/>
      </c>
      <c r="C4208" s="0" t="str">
        <f aca="false">IF($A4208="","",INDEX(CARTAO_COMPRAS!$D:$D,INT((ROW()-2)/20)+2))</f>
        <v/>
      </c>
      <c r="D4208" s="0" t="str">
        <f aca="false">IF($A4208="","",INDEX(CARTAO_COMPRAS!$E:$E,INT((ROW()-2)/20)+2))</f>
        <v/>
      </c>
      <c r="E4208" s="0" t="str">
        <f aca="false">IF($A4208="","",INDEX(CARTAO_COMPRAS!$H:$H,INT((ROW()-2)/20)+2)+MOD(ROW()-2,20))</f>
        <v/>
      </c>
      <c r="F4208" s="0" t="str">
        <f aca="false">IF($A4208="","",INDEX(CARTAO_COMPRAS!$G:$G,INT((ROW()-2)/20)+2))</f>
        <v/>
      </c>
      <c r="G4208" s="5" t="str">
        <f aca="false">IF($A4208="","",INDEX(CARTAO_COMPRAS!$I:$I,INT((ROW()-2)/20)+2))</f>
        <v/>
      </c>
      <c r="H4208" s="4" t="str">
        <f aca="false">IF($A4208="","",EDATE(INDEX(CARTAO_COMPRAS!$J:$J,INT((ROW()-2)/20)+2),MOD(ROW()-2,20)))</f>
        <v/>
      </c>
      <c r="I4208" s="4" t="str">
        <f aca="false">IF($H4208="","",$H4208-WEEKDAY($H4208,2)+1)</f>
        <v/>
      </c>
      <c r="J4208" s="4" t="str">
        <f aca="false">IF($I4208="","",$I4208+6)</f>
        <v/>
      </c>
      <c r="K4208" s="6" t="str">
        <f aca="false">IF($H4208="","",DATE(YEAR($H4208),MONTH($H4208),1))</f>
        <v/>
      </c>
      <c r="L4208" s="0" t="str">
        <f aca="false">IF($A4208="","",INDEX(CARTAO_COMPRAS!$K:$K,INT((ROW()-2)/20)+2))</f>
        <v/>
      </c>
      <c r="M4208" s="0" t="str">
        <f aca="false">IF($A4208="","","Compra no cartão")</f>
        <v/>
      </c>
    </row>
    <row r="4209" customFormat="false" ht="13.5" hidden="false" customHeight="false" outlineLevel="0" collapsed="false">
      <c r="A4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09" s="0" t="str">
        <f aca="false">IF($A4209="","",INDEX(CARTAO_COMPRAS!$C:$C,INT((ROW()-2)/20)+2))</f>
        <v/>
      </c>
      <c r="C4209" s="0" t="str">
        <f aca="false">IF($A4209="","",INDEX(CARTAO_COMPRAS!$D:$D,INT((ROW()-2)/20)+2))</f>
        <v/>
      </c>
      <c r="D4209" s="0" t="str">
        <f aca="false">IF($A4209="","",INDEX(CARTAO_COMPRAS!$E:$E,INT((ROW()-2)/20)+2))</f>
        <v/>
      </c>
      <c r="E4209" s="0" t="str">
        <f aca="false">IF($A4209="","",INDEX(CARTAO_COMPRAS!$H:$H,INT((ROW()-2)/20)+2)+MOD(ROW()-2,20))</f>
        <v/>
      </c>
      <c r="F4209" s="0" t="str">
        <f aca="false">IF($A4209="","",INDEX(CARTAO_COMPRAS!$G:$G,INT((ROW()-2)/20)+2))</f>
        <v/>
      </c>
      <c r="G4209" s="5" t="str">
        <f aca="false">IF($A4209="","",INDEX(CARTAO_COMPRAS!$I:$I,INT((ROW()-2)/20)+2))</f>
        <v/>
      </c>
      <c r="H4209" s="4" t="str">
        <f aca="false">IF($A4209="","",EDATE(INDEX(CARTAO_COMPRAS!$J:$J,INT((ROW()-2)/20)+2),MOD(ROW()-2,20)))</f>
        <v/>
      </c>
      <c r="I4209" s="4" t="str">
        <f aca="false">IF($H4209="","",$H4209-WEEKDAY($H4209,2)+1)</f>
        <v/>
      </c>
      <c r="J4209" s="4" t="str">
        <f aca="false">IF($I4209="","",$I4209+6)</f>
        <v/>
      </c>
      <c r="K4209" s="6" t="str">
        <f aca="false">IF($H4209="","",DATE(YEAR($H4209),MONTH($H4209),1))</f>
        <v/>
      </c>
      <c r="L4209" s="0" t="str">
        <f aca="false">IF($A4209="","",INDEX(CARTAO_COMPRAS!$K:$K,INT((ROW()-2)/20)+2))</f>
        <v/>
      </c>
      <c r="M4209" s="0" t="str">
        <f aca="false">IF($A4209="","","Compra no cartão")</f>
        <v/>
      </c>
    </row>
    <row r="4210" customFormat="false" ht="13.5" hidden="false" customHeight="false" outlineLevel="0" collapsed="false">
      <c r="A4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0" s="0" t="str">
        <f aca="false">IF($A4210="","",INDEX(CARTAO_COMPRAS!$C:$C,INT((ROW()-2)/20)+2))</f>
        <v/>
      </c>
      <c r="C4210" s="0" t="str">
        <f aca="false">IF($A4210="","",INDEX(CARTAO_COMPRAS!$D:$D,INT((ROW()-2)/20)+2))</f>
        <v/>
      </c>
      <c r="D4210" s="0" t="str">
        <f aca="false">IF($A4210="","",INDEX(CARTAO_COMPRAS!$E:$E,INT((ROW()-2)/20)+2))</f>
        <v/>
      </c>
      <c r="E4210" s="0" t="str">
        <f aca="false">IF($A4210="","",INDEX(CARTAO_COMPRAS!$H:$H,INT((ROW()-2)/20)+2)+MOD(ROW()-2,20))</f>
        <v/>
      </c>
      <c r="F4210" s="0" t="str">
        <f aca="false">IF($A4210="","",INDEX(CARTAO_COMPRAS!$G:$G,INT((ROW()-2)/20)+2))</f>
        <v/>
      </c>
      <c r="G4210" s="5" t="str">
        <f aca="false">IF($A4210="","",INDEX(CARTAO_COMPRAS!$I:$I,INT((ROW()-2)/20)+2))</f>
        <v/>
      </c>
      <c r="H4210" s="4" t="str">
        <f aca="false">IF($A4210="","",EDATE(INDEX(CARTAO_COMPRAS!$J:$J,INT((ROW()-2)/20)+2),MOD(ROW()-2,20)))</f>
        <v/>
      </c>
      <c r="I4210" s="4" t="str">
        <f aca="false">IF($H4210="","",$H4210-WEEKDAY($H4210,2)+1)</f>
        <v/>
      </c>
      <c r="J4210" s="4" t="str">
        <f aca="false">IF($I4210="","",$I4210+6)</f>
        <v/>
      </c>
      <c r="K4210" s="6" t="str">
        <f aca="false">IF($H4210="","",DATE(YEAR($H4210),MONTH($H4210),1))</f>
        <v/>
      </c>
      <c r="L4210" s="0" t="str">
        <f aca="false">IF($A4210="","",INDEX(CARTAO_COMPRAS!$K:$K,INT((ROW()-2)/20)+2))</f>
        <v/>
      </c>
      <c r="M4210" s="0" t="str">
        <f aca="false">IF($A4210="","","Compra no cartão")</f>
        <v/>
      </c>
    </row>
    <row r="4211" customFormat="false" ht="13.5" hidden="false" customHeight="false" outlineLevel="0" collapsed="false">
      <c r="A4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1" s="0" t="str">
        <f aca="false">IF($A4211="","",INDEX(CARTAO_COMPRAS!$C:$C,INT((ROW()-2)/20)+2))</f>
        <v/>
      </c>
      <c r="C4211" s="0" t="str">
        <f aca="false">IF($A4211="","",INDEX(CARTAO_COMPRAS!$D:$D,INT((ROW()-2)/20)+2))</f>
        <v/>
      </c>
      <c r="D4211" s="0" t="str">
        <f aca="false">IF($A4211="","",INDEX(CARTAO_COMPRAS!$E:$E,INT((ROW()-2)/20)+2))</f>
        <v/>
      </c>
      <c r="E4211" s="0" t="str">
        <f aca="false">IF($A4211="","",INDEX(CARTAO_COMPRAS!$H:$H,INT((ROW()-2)/20)+2)+MOD(ROW()-2,20))</f>
        <v/>
      </c>
      <c r="F4211" s="0" t="str">
        <f aca="false">IF($A4211="","",INDEX(CARTAO_COMPRAS!$G:$G,INT((ROW()-2)/20)+2))</f>
        <v/>
      </c>
      <c r="G4211" s="5" t="str">
        <f aca="false">IF($A4211="","",INDEX(CARTAO_COMPRAS!$I:$I,INT((ROW()-2)/20)+2))</f>
        <v/>
      </c>
      <c r="H4211" s="4" t="str">
        <f aca="false">IF($A4211="","",EDATE(INDEX(CARTAO_COMPRAS!$J:$J,INT((ROW()-2)/20)+2),MOD(ROW()-2,20)))</f>
        <v/>
      </c>
      <c r="I4211" s="4" t="str">
        <f aca="false">IF($H4211="","",$H4211-WEEKDAY($H4211,2)+1)</f>
        <v/>
      </c>
      <c r="J4211" s="4" t="str">
        <f aca="false">IF($I4211="","",$I4211+6)</f>
        <v/>
      </c>
      <c r="K4211" s="6" t="str">
        <f aca="false">IF($H4211="","",DATE(YEAR($H4211),MONTH($H4211),1))</f>
        <v/>
      </c>
      <c r="L4211" s="0" t="str">
        <f aca="false">IF($A4211="","",INDEX(CARTAO_COMPRAS!$K:$K,INT((ROW()-2)/20)+2))</f>
        <v/>
      </c>
      <c r="M4211" s="0" t="str">
        <f aca="false">IF($A4211="","","Compra no cartão")</f>
        <v/>
      </c>
    </row>
    <row r="4212" customFormat="false" ht="13.5" hidden="false" customHeight="false" outlineLevel="0" collapsed="false">
      <c r="A4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2" s="0" t="str">
        <f aca="false">IF($A4212="","",INDEX(CARTAO_COMPRAS!$C:$C,INT((ROW()-2)/20)+2))</f>
        <v/>
      </c>
      <c r="C4212" s="0" t="str">
        <f aca="false">IF($A4212="","",INDEX(CARTAO_COMPRAS!$D:$D,INT((ROW()-2)/20)+2))</f>
        <v/>
      </c>
      <c r="D4212" s="0" t="str">
        <f aca="false">IF($A4212="","",INDEX(CARTAO_COMPRAS!$E:$E,INT((ROW()-2)/20)+2))</f>
        <v/>
      </c>
      <c r="E4212" s="0" t="str">
        <f aca="false">IF($A4212="","",INDEX(CARTAO_COMPRAS!$H:$H,INT((ROW()-2)/20)+2)+MOD(ROW()-2,20))</f>
        <v/>
      </c>
      <c r="F4212" s="0" t="str">
        <f aca="false">IF($A4212="","",INDEX(CARTAO_COMPRAS!$G:$G,INT((ROW()-2)/20)+2))</f>
        <v/>
      </c>
      <c r="G4212" s="5" t="str">
        <f aca="false">IF($A4212="","",INDEX(CARTAO_COMPRAS!$I:$I,INT((ROW()-2)/20)+2))</f>
        <v/>
      </c>
      <c r="H4212" s="4" t="str">
        <f aca="false">IF($A4212="","",EDATE(INDEX(CARTAO_COMPRAS!$J:$J,INT((ROW()-2)/20)+2),MOD(ROW()-2,20)))</f>
        <v/>
      </c>
      <c r="I4212" s="4" t="str">
        <f aca="false">IF($H4212="","",$H4212-WEEKDAY($H4212,2)+1)</f>
        <v/>
      </c>
      <c r="J4212" s="4" t="str">
        <f aca="false">IF($I4212="","",$I4212+6)</f>
        <v/>
      </c>
      <c r="K4212" s="6" t="str">
        <f aca="false">IF($H4212="","",DATE(YEAR($H4212),MONTH($H4212),1))</f>
        <v/>
      </c>
      <c r="L4212" s="0" t="str">
        <f aca="false">IF($A4212="","",INDEX(CARTAO_COMPRAS!$K:$K,INT((ROW()-2)/20)+2))</f>
        <v/>
      </c>
      <c r="M4212" s="0" t="str">
        <f aca="false">IF($A4212="","","Compra no cartão")</f>
        <v/>
      </c>
    </row>
    <row r="4213" customFormat="false" ht="13.5" hidden="false" customHeight="false" outlineLevel="0" collapsed="false">
      <c r="A4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3" s="0" t="str">
        <f aca="false">IF($A4213="","",INDEX(CARTAO_COMPRAS!$C:$C,INT((ROW()-2)/20)+2))</f>
        <v/>
      </c>
      <c r="C4213" s="0" t="str">
        <f aca="false">IF($A4213="","",INDEX(CARTAO_COMPRAS!$D:$D,INT((ROW()-2)/20)+2))</f>
        <v/>
      </c>
      <c r="D4213" s="0" t="str">
        <f aca="false">IF($A4213="","",INDEX(CARTAO_COMPRAS!$E:$E,INT((ROW()-2)/20)+2))</f>
        <v/>
      </c>
      <c r="E4213" s="0" t="str">
        <f aca="false">IF($A4213="","",INDEX(CARTAO_COMPRAS!$H:$H,INT((ROW()-2)/20)+2)+MOD(ROW()-2,20))</f>
        <v/>
      </c>
      <c r="F4213" s="0" t="str">
        <f aca="false">IF($A4213="","",INDEX(CARTAO_COMPRAS!$G:$G,INT((ROW()-2)/20)+2))</f>
        <v/>
      </c>
      <c r="G4213" s="5" t="str">
        <f aca="false">IF($A4213="","",INDEX(CARTAO_COMPRAS!$I:$I,INT((ROW()-2)/20)+2))</f>
        <v/>
      </c>
      <c r="H4213" s="4" t="str">
        <f aca="false">IF($A4213="","",EDATE(INDEX(CARTAO_COMPRAS!$J:$J,INT((ROW()-2)/20)+2),MOD(ROW()-2,20)))</f>
        <v/>
      </c>
      <c r="I4213" s="4" t="str">
        <f aca="false">IF($H4213="","",$H4213-WEEKDAY($H4213,2)+1)</f>
        <v/>
      </c>
      <c r="J4213" s="4" t="str">
        <f aca="false">IF($I4213="","",$I4213+6)</f>
        <v/>
      </c>
      <c r="K4213" s="6" t="str">
        <f aca="false">IF($H4213="","",DATE(YEAR($H4213),MONTH($H4213),1))</f>
        <v/>
      </c>
      <c r="L4213" s="0" t="str">
        <f aca="false">IF($A4213="","",INDEX(CARTAO_COMPRAS!$K:$K,INT((ROW()-2)/20)+2))</f>
        <v/>
      </c>
      <c r="M4213" s="0" t="str">
        <f aca="false">IF($A4213="","","Compra no cartão")</f>
        <v/>
      </c>
    </row>
    <row r="4214" customFormat="false" ht="13.5" hidden="false" customHeight="false" outlineLevel="0" collapsed="false">
      <c r="A4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4" s="0" t="str">
        <f aca="false">IF($A4214="","",INDEX(CARTAO_COMPRAS!$C:$C,INT((ROW()-2)/20)+2))</f>
        <v/>
      </c>
      <c r="C4214" s="0" t="str">
        <f aca="false">IF($A4214="","",INDEX(CARTAO_COMPRAS!$D:$D,INT((ROW()-2)/20)+2))</f>
        <v/>
      </c>
      <c r="D4214" s="0" t="str">
        <f aca="false">IF($A4214="","",INDEX(CARTAO_COMPRAS!$E:$E,INT((ROW()-2)/20)+2))</f>
        <v/>
      </c>
      <c r="E4214" s="0" t="str">
        <f aca="false">IF($A4214="","",INDEX(CARTAO_COMPRAS!$H:$H,INT((ROW()-2)/20)+2)+MOD(ROW()-2,20))</f>
        <v/>
      </c>
      <c r="F4214" s="0" t="str">
        <f aca="false">IF($A4214="","",INDEX(CARTAO_COMPRAS!$G:$G,INT((ROW()-2)/20)+2))</f>
        <v/>
      </c>
      <c r="G4214" s="5" t="str">
        <f aca="false">IF($A4214="","",INDEX(CARTAO_COMPRAS!$I:$I,INT((ROW()-2)/20)+2))</f>
        <v/>
      </c>
      <c r="H4214" s="4" t="str">
        <f aca="false">IF($A4214="","",EDATE(INDEX(CARTAO_COMPRAS!$J:$J,INT((ROW()-2)/20)+2),MOD(ROW()-2,20)))</f>
        <v/>
      </c>
      <c r="I4214" s="4" t="str">
        <f aca="false">IF($H4214="","",$H4214-WEEKDAY($H4214,2)+1)</f>
        <v/>
      </c>
      <c r="J4214" s="4" t="str">
        <f aca="false">IF($I4214="","",$I4214+6)</f>
        <v/>
      </c>
      <c r="K4214" s="6" t="str">
        <f aca="false">IF($H4214="","",DATE(YEAR($H4214),MONTH($H4214),1))</f>
        <v/>
      </c>
      <c r="L4214" s="0" t="str">
        <f aca="false">IF($A4214="","",INDEX(CARTAO_COMPRAS!$K:$K,INT((ROW()-2)/20)+2))</f>
        <v/>
      </c>
      <c r="M4214" s="0" t="str">
        <f aca="false">IF($A4214="","","Compra no cartão")</f>
        <v/>
      </c>
    </row>
    <row r="4215" customFormat="false" ht="13.5" hidden="false" customHeight="false" outlineLevel="0" collapsed="false">
      <c r="A4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5" s="0" t="str">
        <f aca="false">IF($A4215="","",INDEX(CARTAO_COMPRAS!$C:$C,INT((ROW()-2)/20)+2))</f>
        <v/>
      </c>
      <c r="C4215" s="0" t="str">
        <f aca="false">IF($A4215="","",INDEX(CARTAO_COMPRAS!$D:$D,INT((ROW()-2)/20)+2))</f>
        <v/>
      </c>
      <c r="D4215" s="0" t="str">
        <f aca="false">IF($A4215="","",INDEX(CARTAO_COMPRAS!$E:$E,INT((ROW()-2)/20)+2))</f>
        <v/>
      </c>
      <c r="E4215" s="0" t="str">
        <f aca="false">IF($A4215="","",INDEX(CARTAO_COMPRAS!$H:$H,INT((ROW()-2)/20)+2)+MOD(ROW()-2,20))</f>
        <v/>
      </c>
      <c r="F4215" s="0" t="str">
        <f aca="false">IF($A4215="","",INDEX(CARTAO_COMPRAS!$G:$G,INT((ROW()-2)/20)+2))</f>
        <v/>
      </c>
      <c r="G4215" s="5" t="str">
        <f aca="false">IF($A4215="","",INDEX(CARTAO_COMPRAS!$I:$I,INT((ROW()-2)/20)+2))</f>
        <v/>
      </c>
      <c r="H4215" s="4" t="str">
        <f aca="false">IF($A4215="","",EDATE(INDEX(CARTAO_COMPRAS!$J:$J,INT((ROW()-2)/20)+2),MOD(ROW()-2,20)))</f>
        <v/>
      </c>
      <c r="I4215" s="4" t="str">
        <f aca="false">IF($H4215="","",$H4215-WEEKDAY($H4215,2)+1)</f>
        <v/>
      </c>
      <c r="J4215" s="4" t="str">
        <f aca="false">IF($I4215="","",$I4215+6)</f>
        <v/>
      </c>
      <c r="K4215" s="6" t="str">
        <f aca="false">IF($H4215="","",DATE(YEAR($H4215),MONTH($H4215),1))</f>
        <v/>
      </c>
      <c r="L4215" s="0" t="str">
        <f aca="false">IF($A4215="","",INDEX(CARTAO_COMPRAS!$K:$K,INT((ROW()-2)/20)+2))</f>
        <v/>
      </c>
      <c r="M4215" s="0" t="str">
        <f aca="false">IF($A4215="","","Compra no cartão")</f>
        <v/>
      </c>
    </row>
    <row r="4216" customFormat="false" ht="13.5" hidden="false" customHeight="false" outlineLevel="0" collapsed="false">
      <c r="A4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6" s="0" t="str">
        <f aca="false">IF($A4216="","",INDEX(CARTAO_COMPRAS!$C:$C,INT((ROW()-2)/20)+2))</f>
        <v/>
      </c>
      <c r="C4216" s="0" t="str">
        <f aca="false">IF($A4216="","",INDEX(CARTAO_COMPRAS!$D:$D,INT((ROW()-2)/20)+2))</f>
        <v/>
      </c>
      <c r="D4216" s="0" t="str">
        <f aca="false">IF($A4216="","",INDEX(CARTAO_COMPRAS!$E:$E,INT((ROW()-2)/20)+2))</f>
        <v/>
      </c>
      <c r="E4216" s="0" t="str">
        <f aca="false">IF($A4216="","",INDEX(CARTAO_COMPRAS!$H:$H,INT((ROW()-2)/20)+2)+MOD(ROW()-2,20))</f>
        <v/>
      </c>
      <c r="F4216" s="0" t="str">
        <f aca="false">IF($A4216="","",INDEX(CARTAO_COMPRAS!$G:$G,INT((ROW()-2)/20)+2))</f>
        <v/>
      </c>
      <c r="G4216" s="5" t="str">
        <f aca="false">IF($A4216="","",INDEX(CARTAO_COMPRAS!$I:$I,INT((ROW()-2)/20)+2))</f>
        <v/>
      </c>
      <c r="H4216" s="4" t="str">
        <f aca="false">IF($A4216="","",EDATE(INDEX(CARTAO_COMPRAS!$J:$J,INT((ROW()-2)/20)+2),MOD(ROW()-2,20)))</f>
        <v/>
      </c>
      <c r="I4216" s="4" t="str">
        <f aca="false">IF($H4216="","",$H4216-WEEKDAY($H4216,2)+1)</f>
        <v/>
      </c>
      <c r="J4216" s="4" t="str">
        <f aca="false">IF($I4216="","",$I4216+6)</f>
        <v/>
      </c>
      <c r="K4216" s="6" t="str">
        <f aca="false">IF($H4216="","",DATE(YEAR($H4216),MONTH($H4216),1))</f>
        <v/>
      </c>
      <c r="L4216" s="0" t="str">
        <f aca="false">IF($A4216="","",INDEX(CARTAO_COMPRAS!$K:$K,INT((ROW()-2)/20)+2))</f>
        <v/>
      </c>
      <c r="M4216" s="0" t="str">
        <f aca="false">IF($A4216="","","Compra no cartão")</f>
        <v/>
      </c>
    </row>
    <row r="4217" customFormat="false" ht="13.5" hidden="false" customHeight="false" outlineLevel="0" collapsed="false">
      <c r="A4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7" s="0" t="str">
        <f aca="false">IF($A4217="","",INDEX(CARTAO_COMPRAS!$C:$C,INT((ROW()-2)/20)+2))</f>
        <v/>
      </c>
      <c r="C4217" s="0" t="str">
        <f aca="false">IF($A4217="","",INDEX(CARTAO_COMPRAS!$D:$D,INT((ROW()-2)/20)+2))</f>
        <v/>
      </c>
      <c r="D4217" s="0" t="str">
        <f aca="false">IF($A4217="","",INDEX(CARTAO_COMPRAS!$E:$E,INT((ROW()-2)/20)+2))</f>
        <v/>
      </c>
      <c r="E4217" s="0" t="str">
        <f aca="false">IF($A4217="","",INDEX(CARTAO_COMPRAS!$H:$H,INT((ROW()-2)/20)+2)+MOD(ROW()-2,20))</f>
        <v/>
      </c>
      <c r="F4217" s="0" t="str">
        <f aca="false">IF($A4217="","",INDEX(CARTAO_COMPRAS!$G:$G,INT((ROW()-2)/20)+2))</f>
        <v/>
      </c>
      <c r="G4217" s="5" t="str">
        <f aca="false">IF($A4217="","",INDEX(CARTAO_COMPRAS!$I:$I,INT((ROW()-2)/20)+2))</f>
        <v/>
      </c>
      <c r="H4217" s="4" t="str">
        <f aca="false">IF($A4217="","",EDATE(INDEX(CARTAO_COMPRAS!$J:$J,INT((ROW()-2)/20)+2),MOD(ROW()-2,20)))</f>
        <v/>
      </c>
      <c r="I4217" s="4" t="str">
        <f aca="false">IF($H4217="","",$H4217-WEEKDAY($H4217,2)+1)</f>
        <v/>
      </c>
      <c r="J4217" s="4" t="str">
        <f aca="false">IF($I4217="","",$I4217+6)</f>
        <v/>
      </c>
      <c r="K4217" s="6" t="str">
        <f aca="false">IF($H4217="","",DATE(YEAR($H4217),MONTH($H4217),1))</f>
        <v/>
      </c>
      <c r="L4217" s="0" t="str">
        <f aca="false">IF($A4217="","",INDEX(CARTAO_COMPRAS!$K:$K,INT((ROW()-2)/20)+2))</f>
        <v/>
      </c>
      <c r="M4217" s="0" t="str">
        <f aca="false">IF($A4217="","","Compra no cartão")</f>
        <v/>
      </c>
    </row>
    <row r="4218" customFormat="false" ht="13.5" hidden="false" customHeight="false" outlineLevel="0" collapsed="false">
      <c r="A4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8" s="0" t="str">
        <f aca="false">IF($A4218="","",INDEX(CARTAO_COMPRAS!$C:$C,INT((ROW()-2)/20)+2))</f>
        <v/>
      </c>
      <c r="C4218" s="0" t="str">
        <f aca="false">IF($A4218="","",INDEX(CARTAO_COMPRAS!$D:$D,INT((ROW()-2)/20)+2))</f>
        <v/>
      </c>
      <c r="D4218" s="0" t="str">
        <f aca="false">IF($A4218="","",INDEX(CARTAO_COMPRAS!$E:$E,INT((ROW()-2)/20)+2))</f>
        <v/>
      </c>
      <c r="E4218" s="0" t="str">
        <f aca="false">IF($A4218="","",INDEX(CARTAO_COMPRAS!$H:$H,INT((ROW()-2)/20)+2)+MOD(ROW()-2,20))</f>
        <v/>
      </c>
      <c r="F4218" s="0" t="str">
        <f aca="false">IF($A4218="","",INDEX(CARTAO_COMPRAS!$G:$G,INT((ROW()-2)/20)+2))</f>
        <v/>
      </c>
      <c r="G4218" s="5" t="str">
        <f aca="false">IF($A4218="","",INDEX(CARTAO_COMPRAS!$I:$I,INT((ROW()-2)/20)+2))</f>
        <v/>
      </c>
      <c r="H4218" s="4" t="str">
        <f aca="false">IF($A4218="","",EDATE(INDEX(CARTAO_COMPRAS!$J:$J,INT((ROW()-2)/20)+2),MOD(ROW()-2,20)))</f>
        <v/>
      </c>
      <c r="I4218" s="4" t="str">
        <f aca="false">IF($H4218="","",$H4218-WEEKDAY($H4218,2)+1)</f>
        <v/>
      </c>
      <c r="J4218" s="4" t="str">
        <f aca="false">IF($I4218="","",$I4218+6)</f>
        <v/>
      </c>
      <c r="K4218" s="6" t="str">
        <f aca="false">IF($H4218="","",DATE(YEAR($H4218),MONTH($H4218),1))</f>
        <v/>
      </c>
      <c r="L4218" s="0" t="str">
        <f aca="false">IF($A4218="","",INDEX(CARTAO_COMPRAS!$K:$K,INT((ROW()-2)/20)+2))</f>
        <v/>
      </c>
      <c r="M4218" s="0" t="str">
        <f aca="false">IF($A4218="","","Compra no cartão")</f>
        <v/>
      </c>
    </row>
    <row r="4219" customFormat="false" ht="13.5" hidden="false" customHeight="false" outlineLevel="0" collapsed="false">
      <c r="A4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19" s="0" t="str">
        <f aca="false">IF($A4219="","",INDEX(CARTAO_COMPRAS!$C:$C,INT((ROW()-2)/20)+2))</f>
        <v/>
      </c>
      <c r="C4219" s="0" t="str">
        <f aca="false">IF($A4219="","",INDEX(CARTAO_COMPRAS!$D:$D,INT((ROW()-2)/20)+2))</f>
        <v/>
      </c>
      <c r="D4219" s="0" t="str">
        <f aca="false">IF($A4219="","",INDEX(CARTAO_COMPRAS!$E:$E,INT((ROW()-2)/20)+2))</f>
        <v/>
      </c>
      <c r="E4219" s="0" t="str">
        <f aca="false">IF($A4219="","",INDEX(CARTAO_COMPRAS!$H:$H,INT((ROW()-2)/20)+2)+MOD(ROW()-2,20))</f>
        <v/>
      </c>
      <c r="F4219" s="0" t="str">
        <f aca="false">IF($A4219="","",INDEX(CARTAO_COMPRAS!$G:$G,INT((ROW()-2)/20)+2))</f>
        <v/>
      </c>
      <c r="G4219" s="5" t="str">
        <f aca="false">IF($A4219="","",INDEX(CARTAO_COMPRAS!$I:$I,INT((ROW()-2)/20)+2))</f>
        <v/>
      </c>
      <c r="H4219" s="4" t="str">
        <f aca="false">IF($A4219="","",EDATE(INDEX(CARTAO_COMPRAS!$J:$J,INT((ROW()-2)/20)+2),MOD(ROW()-2,20)))</f>
        <v/>
      </c>
      <c r="I4219" s="4" t="str">
        <f aca="false">IF($H4219="","",$H4219-WEEKDAY($H4219,2)+1)</f>
        <v/>
      </c>
      <c r="J4219" s="4" t="str">
        <f aca="false">IF($I4219="","",$I4219+6)</f>
        <v/>
      </c>
      <c r="K4219" s="6" t="str">
        <f aca="false">IF($H4219="","",DATE(YEAR($H4219),MONTH($H4219),1))</f>
        <v/>
      </c>
      <c r="L4219" s="0" t="str">
        <f aca="false">IF($A4219="","",INDEX(CARTAO_COMPRAS!$K:$K,INT((ROW()-2)/20)+2))</f>
        <v/>
      </c>
      <c r="M4219" s="0" t="str">
        <f aca="false">IF($A4219="","","Compra no cartão")</f>
        <v/>
      </c>
    </row>
    <row r="4220" customFormat="false" ht="13.5" hidden="false" customHeight="false" outlineLevel="0" collapsed="false">
      <c r="A4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0" s="0" t="str">
        <f aca="false">IF($A4220="","",INDEX(CARTAO_COMPRAS!$C:$C,INT((ROW()-2)/20)+2))</f>
        <v/>
      </c>
      <c r="C4220" s="0" t="str">
        <f aca="false">IF($A4220="","",INDEX(CARTAO_COMPRAS!$D:$D,INT((ROW()-2)/20)+2))</f>
        <v/>
      </c>
      <c r="D4220" s="0" t="str">
        <f aca="false">IF($A4220="","",INDEX(CARTAO_COMPRAS!$E:$E,INT((ROW()-2)/20)+2))</f>
        <v/>
      </c>
      <c r="E4220" s="0" t="str">
        <f aca="false">IF($A4220="","",INDEX(CARTAO_COMPRAS!$H:$H,INT((ROW()-2)/20)+2)+MOD(ROW()-2,20))</f>
        <v/>
      </c>
      <c r="F4220" s="0" t="str">
        <f aca="false">IF($A4220="","",INDEX(CARTAO_COMPRAS!$G:$G,INT((ROW()-2)/20)+2))</f>
        <v/>
      </c>
      <c r="G4220" s="5" t="str">
        <f aca="false">IF($A4220="","",INDEX(CARTAO_COMPRAS!$I:$I,INT((ROW()-2)/20)+2))</f>
        <v/>
      </c>
      <c r="H4220" s="4" t="str">
        <f aca="false">IF($A4220="","",EDATE(INDEX(CARTAO_COMPRAS!$J:$J,INT((ROW()-2)/20)+2),MOD(ROW()-2,20)))</f>
        <v/>
      </c>
      <c r="I4220" s="4" t="str">
        <f aca="false">IF($H4220="","",$H4220-WEEKDAY($H4220,2)+1)</f>
        <v/>
      </c>
      <c r="J4220" s="4" t="str">
        <f aca="false">IF($I4220="","",$I4220+6)</f>
        <v/>
      </c>
      <c r="K4220" s="6" t="str">
        <f aca="false">IF($H4220="","",DATE(YEAR($H4220),MONTH($H4220),1))</f>
        <v/>
      </c>
      <c r="L4220" s="0" t="str">
        <f aca="false">IF($A4220="","",INDEX(CARTAO_COMPRAS!$K:$K,INT((ROW()-2)/20)+2))</f>
        <v/>
      </c>
      <c r="M4220" s="0" t="str">
        <f aca="false">IF($A4220="","","Compra no cartão")</f>
        <v/>
      </c>
    </row>
    <row r="4221" customFormat="false" ht="13.5" hidden="false" customHeight="false" outlineLevel="0" collapsed="false">
      <c r="A4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1" s="0" t="str">
        <f aca="false">IF($A4221="","",INDEX(CARTAO_COMPRAS!$C:$C,INT((ROW()-2)/20)+2))</f>
        <v/>
      </c>
      <c r="C4221" s="0" t="str">
        <f aca="false">IF($A4221="","",INDEX(CARTAO_COMPRAS!$D:$D,INT((ROW()-2)/20)+2))</f>
        <v/>
      </c>
      <c r="D4221" s="0" t="str">
        <f aca="false">IF($A4221="","",INDEX(CARTAO_COMPRAS!$E:$E,INT((ROW()-2)/20)+2))</f>
        <v/>
      </c>
      <c r="E4221" s="0" t="str">
        <f aca="false">IF($A4221="","",INDEX(CARTAO_COMPRAS!$H:$H,INT((ROW()-2)/20)+2)+MOD(ROW()-2,20))</f>
        <v/>
      </c>
      <c r="F4221" s="0" t="str">
        <f aca="false">IF($A4221="","",INDEX(CARTAO_COMPRAS!$G:$G,INT((ROW()-2)/20)+2))</f>
        <v/>
      </c>
      <c r="G4221" s="5" t="str">
        <f aca="false">IF($A4221="","",INDEX(CARTAO_COMPRAS!$I:$I,INT((ROW()-2)/20)+2))</f>
        <v/>
      </c>
      <c r="H4221" s="4" t="str">
        <f aca="false">IF($A4221="","",EDATE(INDEX(CARTAO_COMPRAS!$J:$J,INT((ROW()-2)/20)+2),MOD(ROW()-2,20)))</f>
        <v/>
      </c>
      <c r="I4221" s="4" t="str">
        <f aca="false">IF($H4221="","",$H4221-WEEKDAY($H4221,2)+1)</f>
        <v/>
      </c>
      <c r="J4221" s="4" t="str">
        <f aca="false">IF($I4221="","",$I4221+6)</f>
        <v/>
      </c>
      <c r="K4221" s="6" t="str">
        <f aca="false">IF($H4221="","",DATE(YEAR($H4221),MONTH($H4221),1))</f>
        <v/>
      </c>
      <c r="L4221" s="0" t="str">
        <f aca="false">IF($A4221="","",INDEX(CARTAO_COMPRAS!$K:$K,INT((ROW()-2)/20)+2))</f>
        <v/>
      </c>
      <c r="M4221" s="0" t="str">
        <f aca="false">IF($A4221="","","Compra no cartão")</f>
        <v/>
      </c>
    </row>
    <row r="4222" customFormat="false" ht="13.5" hidden="false" customHeight="false" outlineLevel="0" collapsed="false">
      <c r="A42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2" s="0" t="str">
        <f aca="false">IF($A4222="","",INDEX(CARTAO_COMPRAS!$C:$C,INT((ROW()-2)/20)+2))</f>
        <v/>
      </c>
      <c r="C4222" s="0" t="str">
        <f aca="false">IF($A4222="","",INDEX(CARTAO_COMPRAS!$D:$D,INT((ROW()-2)/20)+2))</f>
        <v/>
      </c>
      <c r="D4222" s="0" t="str">
        <f aca="false">IF($A4222="","",INDEX(CARTAO_COMPRAS!$E:$E,INT((ROW()-2)/20)+2))</f>
        <v/>
      </c>
      <c r="E4222" s="0" t="str">
        <f aca="false">IF($A4222="","",INDEX(CARTAO_COMPRAS!$H:$H,INT((ROW()-2)/20)+2)+MOD(ROW()-2,20))</f>
        <v/>
      </c>
      <c r="F4222" s="0" t="str">
        <f aca="false">IF($A4222="","",INDEX(CARTAO_COMPRAS!$G:$G,INT((ROW()-2)/20)+2))</f>
        <v/>
      </c>
      <c r="G4222" s="5" t="str">
        <f aca="false">IF($A4222="","",INDEX(CARTAO_COMPRAS!$I:$I,INT((ROW()-2)/20)+2))</f>
        <v/>
      </c>
      <c r="H4222" s="4" t="str">
        <f aca="false">IF($A4222="","",EDATE(INDEX(CARTAO_COMPRAS!$J:$J,INT((ROW()-2)/20)+2),MOD(ROW()-2,20)))</f>
        <v/>
      </c>
      <c r="I4222" s="4" t="str">
        <f aca="false">IF($H4222="","",$H4222-WEEKDAY($H4222,2)+1)</f>
        <v/>
      </c>
      <c r="J4222" s="4" t="str">
        <f aca="false">IF($I4222="","",$I4222+6)</f>
        <v/>
      </c>
      <c r="K4222" s="6" t="str">
        <f aca="false">IF($H4222="","",DATE(YEAR($H4222),MONTH($H4222),1))</f>
        <v/>
      </c>
      <c r="L4222" s="0" t="str">
        <f aca="false">IF($A4222="","",INDEX(CARTAO_COMPRAS!$K:$K,INT((ROW()-2)/20)+2))</f>
        <v/>
      </c>
      <c r="M4222" s="0" t="str">
        <f aca="false">IF($A4222="","","Compra no cartão")</f>
        <v/>
      </c>
    </row>
    <row r="4223" customFormat="false" ht="13.5" hidden="false" customHeight="false" outlineLevel="0" collapsed="false">
      <c r="A4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3" s="0" t="str">
        <f aca="false">IF($A4223="","",INDEX(CARTAO_COMPRAS!$C:$C,INT((ROW()-2)/20)+2))</f>
        <v/>
      </c>
      <c r="C4223" s="0" t="str">
        <f aca="false">IF($A4223="","",INDEX(CARTAO_COMPRAS!$D:$D,INT((ROW()-2)/20)+2))</f>
        <v/>
      </c>
      <c r="D4223" s="0" t="str">
        <f aca="false">IF($A4223="","",INDEX(CARTAO_COMPRAS!$E:$E,INT((ROW()-2)/20)+2))</f>
        <v/>
      </c>
      <c r="E4223" s="0" t="str">
        <f aca="false">IF($A4223="","",INDEX(CARTAO_COMPRAS!$H:$H,INT((ROW()-2)/20)+2)+MOD(ROW()-2,20))</f>
        <v/>
      </c>
      <c r="F4223" s="0" t="str">
        <f aca="false">IF($A4223="","",INDEX(CARTAO_COMPRAS!$G:$G,INT((ROW()-2)/20)+2))</f>
        <v/>
      </c>
      <c r="G4223" s="5" t="str">
        <f aca="false">IF($A4223="","",INDEX(CARTAO_COMPRAS!$I:$I,INT((ROW()-2)/20)+2))</f>
        <v/>
      </c>
      <c r="H4223" s="4" t="str">
        <f aca="false">IF($A4223="","",EDATE(INDEX(CARTAO_COMPRAS!$J:$J,INT((ROW()-2)/20)+2),MOD(ROW()-2,20)))</f>
        <v/>
      </c>
      <c r="I4223" s="4" t="str">
        <f aca="false">IF($H4223="","",$H4223-WEEKDAY($H4223,2)+1)</f>
        <v/>
      </c>
      <c r="J4223" s="4" t="str">
        <f aca="false">IF($I4223="","",$I4223+6)</f>
        <v/>
      </c>
      <c r="K4223" s="6" t="str">
        <f aca="false">IF($H4223="","",DATE(YEAR($H4223),MONTH($H4223),1))</f>
        <v/>
      </c>
      <c r="L4223" s="0" t="str">
        <f aca="false">IF($A4223="","",INDEX(CARTAO_COMPRAS!$K:$K,INT((ROW()-2)/20)+2))</f>
        <v/>
      </c>
      <c r="M4223" s="0" t="str">
        <f aca="false">IF($A4223="","","Compra no cartão")</f>
        <v/>
      </c>
    </row>
    <row r="4224" customFormat="false" ht="13.5" hidden="false" customHeight="false" outlineLevel="0" collapsed="false">
      <c r="A4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4" s="0" t="str">
        <f aca="false">IF($A4224="","",INDEX(CARTAO_COMPRAS!$C:$C,INT((ROW()-2)/20)+2))</f>
        <v/>
      </c>
      <c r="C4224" s="0" t="str">
        <f aca="false">IF($A4224="","",INDEX(CARTAO_COMPRAS!$D:$D,INT((ROW()-2)/20)+2))</f>
        <v/>
      </c>
      <c r="D4224" s="0" t="str">
        <f aca="false">IF($A4224="","",INDEX(CARTAO_COMPRAS!$E:$E,INT((ROW()-2)/20)+2))</f>
        <v/>
      </c>
      <c r="E4224" s="0" t="str">
        <f aca="false">IF($A4224="","",INDEX(CARTAO_COMPRAS!$H:$H,INT((ROW()-2)/20)+2)+MOD(ROW()-2,20))</f>
        <v/>
      </c>
      <c r="F4224" s="0" t="str">
        <f aca="false">IF($A4224="","",INDEX(CARTAO_COMPRAS!$G:$G,INT((ROW()-2)/20)+2))</f>
        <v/>
      </c>
      <c r="G4224" s="5" t="str">
        <f aca="false">IF($A4224="","",INDEX(CARTAO_COMPRAS!$I:$I,INT((ROW()-2)/20)+2))</f>
        <v/>
      </c>
      <c r="H4224" s="4" t="str">
        <f aca="false">IF($A4224="","",EDATE(INDEX(CARTAO_COMPRAS!$J:$J,INT((ROW()-2)/20)+2),MOD(ROW()-2,20)))</f>
        <v/>
      </c>
      <c r="I4224" s="4" t="str">
        <f aca="false">IF($H4224="","",$H4224-WEEKDAY($H4224,2)+1)</f>
        <v/>
      </c>
      <c r="J4224" s="4" t="str">
        <f aca="false">IF($I4224="","",$I4224+6)</f>
        <v/>
      </c>
      <c r="K4224" s="6" t="str">
        <f aca="false">IF($H4224="","",DATE(YEAR($H4224),MONTH($H4224),1))</f>
        <v/>
      </c>
      <c r="L4224" s="0" t="str">
        <f aca="false">IF($A4224="","",INDEX(CARTAO_COMPRAS!$K:$K,INT((ROW()-2)/20)+2))</f>
        <v/>
      </c>
      <c r="M4224" s="0" t="str">
        <f aca="false">IF($A4224="","","Compra no cartão")</f>
        <v/>
      </c>
    </row>
    <row r="4225" customFormat="false" ht="13.5" hidden="false" customHeight="false" outlineLevel="0" collapsed="false">
      <c r="A4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5" s="0" t="str">
        <f aca="false">IF($A4225="","",INDEX(CARTAO_COMPRAS!$C:$C,INT((ROW()-2)/20)+2))</f>
        <v/>
      </c>
      <c r="C4225" s="0" t="str">
        <f aca="false">IF($A4225="","",INDEX(CARTAO_COMPRAS!$D:$D,INT((ROW()-2)/20)+2))</f>
        <v/>
      </c>
      <c r="D4225" s="0" t="str">
        <f aca="false">IF($A4225="","",INDEX(CARTAO_COMPRAS!$E:$E,INT((ROW()-2)/20)+2))</f>
        <v/>
      </c>
      <c r="E4225" s="0" t="str">
        <f aca="false">IF($A4225="","",INDEX(CARTAO_COMPRAS!$H:$H,INT((ROW()-2)/20)+2)+MOD(ROW()-2,20))</f>
        <v/>
      </c>
      <c r="F4225" s="0" t="str">
        <f aca="false">IF($A4225="","",INDEX(CARTAO_COMPRAS!$G:$G,INT((ROW()-2)/20)+2))</f>
        <v/>
      </c>
      <c r="G4225" s="5" t="str">
        <f aca="false">IF($A4225="","",INDEX(CARTAO_COMPRAS!$I:$I,INT((ROW()-2)/20)+2))</f>
        <v/>
      </c>
      <c r="H4225" s="4" t="str">
        <f aca="false">IF($A4225="","",EDATE(INDEX(CARTAO_COMPRAS!$J:$J,INT((ROW()-2)/20)+2),MOD(ROW()-2,20)))</f>
        <v/>
      </c>
      <c r="I4225" s="4" t="str">
        <f aca="false">IF($H4225="","",$H4225-WEEKDAY($H4225,2)+1)</f>
        <v/>
      </c>
      <c r="J4225" s="4" t="str">
        <f aca="false">IF($I4225="","",$I4225+6)</f>
        <v/>
      </c>
      <c r="K4225" s="6" t="str">
        <f aca="false">IF($H4225="","",DATE(YEAR($H4225),MONTH($H4225),1))</f>
        <v/>
      </c>
      <c r="L4225" s="0" t="str">
        <f aca="false">IF($A4225="","",INDEX(CARTAO_COMPRAS!$K:$K,INT((ROW()-2)/20)+2))</f>
        <v/>
      </c>
      <c r="M4225" s="0" t="str">
        <f aca="false">IF($A4225="","","Compra no cartão")</f>
        <v/>
      </c>
    </row>
    <row r="4226" customFormat="false" ht="13.5" hidden="false" customHeight="false" outlineLevel="0" collapsed="false">
      <c r="A4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6" s="0" t="str">
        <f aca="false">IF($A4226="","",INDEX(CARTAO_COMPRAS!$C:$C,INT((ROW()-2)/20)+2))</f>
        <v/>
      </c>
      <c r="C4226" s="0" t="str">
        <f aca="false">IF($A4226="","",INDEX(CARTAO_COMPRAS!$D:$D,INT((ROW()-2)/20)+2))</f>
        <v/>
      </c>
      <c r="D4226" s="0" t="str">
        <f aca="false">IF($A4226="","",INDEX(CARTAO_COMPRAS!$E:$E,INT((ROW()-2)/20)+2))</f>
        <v/>
      </c>
      <c r="E4226" s="0" t="str">
        <f aca="false">IF($A4226="","",INDEX(CARTAO_COMPRAS!$H:$H,INT((ROW()-2)/20)+2)+MOD(ROW()-2,20))</f>
        <v/>
      </c>
      <c r="F4226" s="0" t="str">
        <f aca="false">IF($A4226="","",INDEX(CARTAO_COMPRAS!$G:$G,INT((ROW()-2)/20)+2))</f>
        <v/>
      </c>
      <c r="G4226" s="5" t="str">
        <f aca="false">IF($A4226="","",INDEX(CARTAO_COMPRAS!$I:$I,INT((ROW()-2)/20)+2))</f>
        <v/>
      </c>
      <c r="H4226" s="4" t="str">
        <f aca="false">IF($A4226="","",EDATE(INDEX(CARTAO_COMPRAS!$J:$J,INT((ROW()-2)/20)+2),MOD(ROW()-2,20)))</f>
        <v/>
      </c>
      <c r="I4226" s="4" t="str">
        <f aca="false">IF($H4226="","",$H4226-WEEKDAY($H4226,2)+1)</f>
        <v/>
      </c>
      <c r="J4226" s="4" t="str">
        <f aca="false">IF($I4226="","",$I4226+6)</f>
        <v/>
      </c>
      <c r="K4226" s="6" t="str">
        <f aca="false">IF($H4226="","",DATE(YEAR($H4226),MONTH($H4226),1))</f>
        <v/>
      </c>
      <c r="L4226" s="0" t="str">
        <f aca="false">IF($A4226="","",INDEX(CARTAO_COMPRAS!$K:$K,INT((ROW()-2)/20)+2))</f>
        <v/>
      </c>
      <c r="M4226" s="0" t="str">
        <f aca="false">IF($A4226="","","Compra no cartão")</f>
        <v/>
      </c>
    </row>
    <row r="4227" customFormat="false" ht="13.5" hidden="false" customHeight="false" outlineLevel="0" collapsed="false">
      <c r="A4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7" s="0" t="str">
        <f aca="false">IF($A4227="","",INDEX(CARTAO_COMPRAS!$C:$C,INT((ROW()-2)/20)+2))</f>
        <v/>
      </c>
      <c r="C4227" s="0" t="str">
        <f aca="false">IF($A4227="","",INDEX(CARTAO_COMPRAS!$D:$D,INT((ROW()-2)/20)+2))</f>
        <v/>
      </c>
      <c r="D4227" s="0" t="str">
        <f aca="false">IF($A4227="","",INDEX(CARTAO_COMPRAS!$E:$E,INT((ROW()-2)/20)+2))</f>
        <v/>
      </c>
      <c r="E4227" s="0" t="str">
        <f aca="false">IF($A4227="","",INDEX(CARTAO_COMPRAS!$H:$H,INT((ROW()-2)/20)+2)+MOD(ROW()-2,20))</f>
        <v/>
      </c>
      <c r="F4227" s="0" t="str">
        <f aca="false">IF($A4227="","",INDEX(CARTAO_COMPRAS!$G:$G,INT((ROW()-2)/20)+2))</f>
        <v/>
      </c>
      <c r="G4227" s="5" t="str">
        <f aca="false">IF($A4227="","",INDEX(CARTAO_COMPRAS!$I:$I,INT((ROW()-2)/20)+2))</f>
        <v/>
      </c>
      <c r="H4227" s="4" t="str">
        <f aca="false">IF($A4227="","",EDATE(INDEX(CARTAO_COMPRAS!$J:$J,INT((ROW()-2)/20)+2),MOD(ROW()-2,20)))</f>
        <v/>
      </c>
      <c r="I4227" s="4" t="str">
        <f aca="false">IF($H4227="","",$H4227-WEEKDAY($H4227,2)+1)</f>
        <v/>
      </c>
      <c r="J4227" s="4" t="str">
        <f aca="false">IF($I4227="","",$I4227+6)</f>
        <v/>
      </c>
      <c r="K4227" s="6" t="str">
        <f aca="false">IF($H4227="","",DATE(YEAR($H4227),MONTH($H4227),1))</f>
        <v/>
      </c>
      <c r="L4227" s="0" t="str">
        <f aca="false">IF($A4227="","",INDEX(CARTAO_COMPRAS!$K:$K,INT((ROW()-2)/20)+2))</f>
        <v/>
      </c>
      <c r="M4227" s="0" t="str">
        <f aca="false">IF($A4227="","","Compra no cartão")</f>
        <v/>
      </c>
    </row>
    <row r="4228" customFormat="false" ht="13.5" hidden="false" customHeight="false" outlineLevel="0" collapsed="false">
      <c r="A4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8" s="0" t="str">
        <f aca="false">IF($A4228="","",INDEX(CARTAO_COMPRAS!$C:$C,INT((ROW()-2)/20)+2))</f>
        <v/>
      </c>
      <c r="C4228" s="0" t="str">
        <f aca="false">IF($A4228="","",INDEX(CARTAO_COMPRAS!$D:$D,INT((ROW()-2)/20)+2))</f>
        <v/>
      </c>
      <c r="D4228" s="0" t="str">
        <f aca="false">IF($A4228="","",INDEX(CARTAO_COMPRAS!$E:$E,INT((ROW()-2)/20)+2))</f>
        <v/>
      </c>
      <c r="E4228" s="0" t="str">
        <f aca="false">IF($A4228="","",INDEX(CARTAO_COMPRAS!$H:$H,INT((ROW()-2)/20)+2)+MOD(ROW()-2,20))</f>
        <v/>
      </c>
      <c r="F4228" s="0" t="str">
        <f aca="false">IF($A4228="","",INDEX(CARTAO_COMPRAS!$G:$G,INT((ROW()-2)/20)+2))</f>
        <v/>
      </c>
      <c r="G4228" s="5" t="str">
        <f aca="false">IF($A4228="","",INDEX(CARTAO_COMPRAS!$I:$I,INT((ROW()-2)/20)+2))</f>
        <v/>
      </c>
      <c r="H4228" s="4" t="str">
        <f aca="false">IF($A4228="","",EDATE(INDEX(CARTAO_COMPRAS!$J:$J,INT((ROW()-2)/20)+2),MOD(ROW()-2,20)))</f>
        <v/>
      </c>
      <c r="I4228" s="4" t="str">
        <f aca="false">IF($H4228="","",$H4228-WEEKDAY($H4228,2)+1)</f>
        <v/>
      </c>
      <c r="J4228" s="4" t="str">
        <f aca="false">IF($I4228="","",$I4228+6)</f>
        <v/>
      </c>
      <c r="K4228" s="6" t="str">
        <f aca="false">IF($H4228="","",DATE(YEAR($H4228),MONTH($H4228),1))</f>
        <v/>
      </c>
      <c r="L4228" s="0" t="str">
        <f aca="false">IF($A4228="","",INDEX(CARTAO_COMPRAS!$K:$K,INT((ROW()-2)/20)+2))</f>
        <v/>
      </c>
      <c r="M4228" s="0" t="str">
        <f aca="false">IF($A4228="","","Compra no cartão")</f>
        <v/>
      </c>
    </row>
    <row r="4229" customFormat="false" ht="13.5" hidden="false" customHeight="false" outlineLevel="0" collapsed="false">
      <c r="A4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29" s="0" t="str">
        <f aca="false">IF($A4229="","",INDEX(CARTAO_COMPRAS!$C:$C,INT((ROW()-2)/20)+2))</f>
        <v/>
      </c>
      <c r="C4229" s="0" t="str">
        <f aca="false">IF($A4229="","",INDEX(CARTAO_COMPRAS!$D:$D,INT((ROW()-2)/20)+2))</f>
        <v/>
      </c>
      <c r="D4229" s="0" t="str">
        <f aca="false">IF($A4229="","",INDEX(CARTAO_COMPRAS!$E:$E,INT((ROW()-2)/20)+2))</f>
        <v/>
      </c>
      <c r="E4229" s="0" t="str">
        <f aca="false">IF($A4229="","",INDEX(CARTAO_COMPRAS!$H:$H,INT((ROW()-2)/20)+2)+MOD(ROW()-2,20))</f>
        <v/>
      </c>
      <c r="F4229" s="0" t="str">
        <f aca="false">IF($A4229="","",INDEX(CARTAO_COMPRAS!$G:$G,INT((ROW()-2)/20)+2))</f>
        <v/>
      </c>
      <c r="G4229" s="5" t="str">
        <f aca="false">IF($A4229="","",INDEX(CARTAO_COMPRAS!$I:$I,INT((ROW()-2)/20)+2))</f>
        <v/>
      </c>
      <c r="H4229" s="4" t="str">
        <f aca="false">IF($A4229="","",EDATE(INDEX(CARTAO_COMPRAS!$J:$J,INT((ROW()-2)/20)+2),MOD(ROW()-2,20)))</f>
        <v/>
      </c>
      <c r="I4229" s="4" t="str">
        <f aca="false">IF($H4229="","",$H4229-WEEKDAY($H4229,2)+1)</f>
        <v/>
      </c>
      <c r="J4229" s="4" t="str">
        <f aca="false">IF($I4229="","",$I4229+6)</f>
        <v/>
      </c>
      <c r="K4229" s="6" t="str">
        <f aca="false">IF($H4229="","",DATE(YEAR($H4229),MONTH($H4229),1))</f>
        <v/>
      </c>
      <c r="L4229" s="0" t="str">
        <f aca="false">IF($A4229="","",INDEX(CARTAO_COMPRAS!$K:$K,INT((ROW()-2)/20)+2))</f>
        <v/>
      </c>
      <c r="M4229" s="0" t="str">
        <f aca="false">IF($A4229="","","Compra no cartão")</f>
        <v/>
      </c>
    </row>
    <row r="4230" customFormat="false" ht="13.5" hidden="false" customHeight="false" outlineLevel="0" collapsed="false">
      <c r="A4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0" s="0" t="str">
        <f aca="false">IF($A4230="","",INDEX(CARTAO_COMPRAS!$C:$C,INT((ROW()-2)/20)+2))</f>
        <v/>
      </c>
      <c r="C4230" s="0" t="str">
        <f aca="false">IF($A4230="","",INDEX(CARTAO_COMPRAS!$D:$D,INT((ROW()-2)/20)+2))</f>
        <v/>
      </c>
      <c r="D4230" s="0" t="str">
        <f aca="false">IF($A4230="","",INDEX(CARTAO_COMPRAS!$E:$E,INT((ROW()-2)/20)+2))</f>
        <v/>
      </c>
      <c r="E4230" s="0" t="str">
        <f aca="false">IF($A4230="","",INDEX(CARTAO_COMPRAS!$H:$H,INT((ROW()-2)/20)+2)+MOD(ROW()-2,20))</f>
        <v/>
      </c>
      <c r="F4230" s="0" t="str">
        <f aca="false">IF($A4230="","",INDEX(CARTAO_COMPRAS!$G:$G,INT((ROW()-2)/20)+2))</f>
        <v/>
      </c>
      <c r="G4230" s="5" t="str">
        <f aca="false">IF($A4230="","",INDEX(CARTAO_COMPRAS!$I:$I,INT((ROW()-2)/20)+2))</f>
        <v/>
      </c>
      <c r="H4230" s="4" t="str">
        <f aca="false">IF($A4230="","",EDATE(INDEX(CARTAO_COMPRAS!$J:$J,INT((ROW()-2)/20)+2),MOD(ROW()-2,20)))</f>
        <v/>
      </c>
      <c r="I4230" s="4" t="str">
        <f aca="false">IF($H4230="","",$H4230-WEEKDAY($H4230,2)+1)</f>
        <v/>
      </c>
      <c r="J4230" s="4" t="str">
        <f aca="false">IF($I4230="","",$I4230+6)</f>
        <v/>
      </c>
      <c r="K4230" s="6" t="str">
        <f aca="false">IF($H4230="","",DATE(YEAR($H4230),MONTH($H4230),1))</f>
        <v/>
      </c>
      <c r="L4230" s="0" t="str">
        <f aca="false">IF($A4230="","",INDEX(CARTAO_COMPRAS!$K:$K,INT((ROW()-2)/20)+2))</f>
        <v/>
      </c>
      <c r="M4230" s="0" t="str">
        <f aca="false">IF($A4230="","","Compra no cartão")</f>
        <v/>
      </c>
    </row>
    <row r="4231" customFormat="false" ht="13.5" hidden="false" customHeight="false" outlineLevel="0" collapsed="false">
      <c r="A4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1" s="0" t="str">
        <f aca="false">IF($A4231="","",INDEX(CARTAO_COMPRAS!$C:$C,INT((ROW()-2)/20)+2))</f>
        <v/>
      </c>
      <c r="C4231" s="0" t="str">
        <f aca="false">IF($A4231="","",INDEX(CARTAO_COMPRAS!$D:$D,INT((ROW()-2)/20)+2))</f>
        <v/>
      </c>
      <c r="D4231" s="0" t="str">
        <f aca="false">IF($A4231="","",INDEX(CARTAO_COMPRAS!$E:$E,INT((ROW()-2)/20)+2))</f>
        <v/>
      </c>
      <c r="E4231" s="0" t="str">
        <f aca="false">IF($A4231="","",INDEX(CARTAO_COMPRAS!$H:$H,INT((ROW()-2)/20)+2)+MOD(ROW()-2,20))</f>
        <v/>
      </c>
      <c r="F4231" s="0" t="str">
        <f aca="false">IF($A4231="","",INDEX(CARTAO_COMPRAS!$G:$G,INT((ROW()-2)/20)+2))</f>
        <v/>
      </c>
      <c r="G4231" s="5" t="str">
        <f aca="false">IF($A4231="","",INDEX(CARTAO_COMPRAS!$I:$I,INT((ROW()-2)/20)+2))</f>
        <v/>
      </c>
      <c r="H4231" s="4" t="str">
        <f aca="false">IF($A4231="","",EDATE(INDEX(CARTAO_COMPRAS!$J:$J,INT((ROW()-2)/20)+2),MOD(ROW()-2,20)))</f>
        <v/>
      </c>
      <c r="I4231" s="4" t="str">
        <f aca="false">IF($H4231="","",$H4231-WEEKDAY($H4231,2)+1)</f>
        <v/>
      </c>
      <c r="J4231" s="4" t="str">
        <f aca="false">IF($I4231="","",$I4231+6)</f>
        <v/>
      </c>
      <c r="K4231" s="6" t="str">
        <f aca="false">IF($H4231="","",DATE(YEAR($H4231),MONTH($H4231),1))</f>
        <v/>
      </c>
      <c r="L4231" s="0" t="str">
        <f aca="false">IF($A4231="","",INDEX(CARTAO_COMPRAS!$K:$K,INT((ROW()-2)/20)+2))</f>
        <v/>
      </c>
      <c r="M4231" s="0" t="str">
        <f aca="false">IF($A4231="","","Compra no cartão")</f>
        <v/>
      </c>
    </row>
    <row r="4232" customFormat="false" ht="13.5" hidden="false" customHeight="false" outlineLevel="0" collapsed="false">
      <c r="A4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2" s="0" t="str">
        <f aca="false">IF($A4232="","",INDEX(CARTAO_COMPRAS!$C:$C,INT((ROW()-2)/20)+2))</f>
        <v/>
      </c>
      <c r="C4232" s="0" t="str">
        <f aca="false">IF($A4232="","",INDEX(CARTAO_COMPRAS!$D:$D,INT((ROW()-2)/20)+2))</f>
        <v/>
      </c>
      <c r="D4232" s="0" t="str">
        <f aca="false">IF($A4232="","",INDEX(CARTAO_COMPRAS!$E:$E,INT((ROW()-2)/20)+2))</f>
        <v/>
      </c>
      <c r="E4232" s="0" t="str">
        <f aca="false">IF($A4232="","",INDEX(CARTAO_COMPRAS!$H:$H,INT((ROW()-2)/20)+2)+MOD(ROW()-2,20))</f>
        <v/>
      </c>
      <c r="F4232" s="0" t="str">
        <f aca="false">IF($A4232="","",INDEX(CARTAO_COMPRAS!$G:$G,INT((ROW()-2)/20)+2))</f>
        <v/>
      </c>
      <c r="G4232" s="5" t="str">
        <f aca="false">IF($A4232="","",INDEX(CARTAO_COMPRAS!$I:$I,INT((ROW()-2)/20)+2))</f>
        <v/>
      </c>
      <c r="H4232" s="4" t="str">
        <f aca="false">IF($A4232="","",EDATE(INDEX(CARTAO_COMPRAS!$J:$J,INT((ROW()-2)/20)+2),MOD(ROW()-2,20)))</f>
        <v/>
      </c>
      <c r="I4232" s="4" t="str">
        <f aca="false">IF($H4232="","",$H4232-WEEKDAY($H4232,2)+1)</f>
        <v/>
      </c>
      <c r="J4232" s="4" t="str">
        <f aca="false">IF($I4232="","",$I4232+6)</f>
        <v/>
      </c>
      <c r="K4232" s="6" t="str">
        <f aca="false">IF($H4232="","",DATE(YEAR($H4232),MONTH($H4232),1))</f>
        <v/>
      </c>
      <c r="L4232" s="0" t="str">
        <f aca="false">IF($A4232="","",INDEX(CARTAO_COMPRAS!$K:$K,INT((ROW()-2)/20)+2))</f>
        <v/>
      </c>
      <c r="M4232" s="0" t="str">
        <f aca="false">IF($A4232="","","Compra no cartão")</f>
        <v/>
      </c>
    </row>
    <row r="4233" customFormat="false" ht="13.5" hidden="false" customHeight="false" outlineLevel="0" collapsed="false">
      <c r="A4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3" s="0" t="str">
        <f aca="false">IF($A4233="","",INDEX(CARTAO_COMPRAS!$C:$C,INT((ROW()-2)/20)+2))</f>
        <v/>
      </c>
      <c r="C4233" s="0" t="str">
        <f aca="false">IF($A4233="","",INDEX(CARTAO_COMPRAS!$D:$D,INT((ROW()-2)/20)+2))</f>
        <v/>
      </c>
      <c r="D4233" s="0" t="str">
        <f aca="false">IF($A4233="","",INDEX(CARTAO_COMPRAS!$E:$E,INT((ROW()-2)/20)+2))</f>
        <v/>
      </c>
      <c r="E4233" s="0" t="str">
        <f aca="false">IF($A4233="","",INDEX(CARTAO_COMPRAS!$H:$H,INT((ROW()-2)/20)+2)+MOD(ROW()-2,20))</f>
        <v/>
      </c>
      <c r="F4233" s="0" t="str">
        <f aca="false">IF($A4233="","",INDEX(CARTAO_COMPRAS!$G:$G,INT((ROW()-2)/20)+2))</f>
        <v/>
      </c>
      <c r="G4233" s="5" t="str">
        <f aca="false">IF($A4233="","",INDEX(CARTAO_COMPRAS!$I:$I,INT((ROW()-2)/20)+2))</f>
        <v/>
      </c>
      <c r="H4233" s="4" t="str">
        <f aca="false">IF($A4233="","",EDATE(INDEX(CARTAO_COMPRAS!$J:$J,INT((ROW()-2)/20)+2),MOD(ROW()-2,20)))</f>
        <v/>
      </c>
      <c r="I4233" s="4" t="str">
        <f aca="false">IF($H4233="","",$H4233-WEEKDAY($H4233,2)+1)</f>
        <v/>
      </c>
      <c r="J4233" s="4" t="str">
        <f aca="false">IF($I4233="","",$I4233+6)</f>
        <v/>
      </c>
      <c r="K4233" s="6" t="str">
        <f aca="false">IF($H4233="","",DATE(YEAR($H4233),MONTH($H4233),1))</f>
        <v/>
      </c>
      <c r="L4233" s="0" t="str">
        <f aca="false">IF($A4233="","",INDEX(CARTAO_COMPRAS!$K:$K,INT((ROW()-2)/20)+2))</f>
        <v/>
      </c>
      <c r="M4233" s="0" t="str">
        <f aca="false">IF($A4233="","","Compra no cartão")</f>
        <v/>
      </c>
    </row>
    <row r="4234" customFormat="false" ht="13.5" hidden="false" customHeight="false" outlineLevel="0" collapsed="false">
      <c r="A4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4" s="0" t="str">
        <f aca="false">IF($A4234="","",INDEX(CARTAO_COMPRAS!$C:$C,INT((ROW()-2)/20)+2))</f>
        <v/>
      </c>
      <c r="C4234" s="0" t="str">
        <f aca="false">IF($A4234="","",INDEX(CARTAO_COMPRAS!$D:$D,INT((ROW()-2)/20)+2))</f>
        <v/>
      </c>
      <c r="D4234" s="0" t="str">
        <f aca="false">IF($A4234="","",INDEX(CARTAO_COMPRAS!$E:$E,INT((ROW()-2)/20)+2))</f>
        <v/>
      </c>
      <c r="E4234" s="0" t="str">
        <f aca="false">IF($A4234="","",INDEX(CARTAO_COMPRAS!$H:$H,INT((ROW()-2)/20)+2)+MOD(ROW()-2,20))</f>
        <v/>
      </c>
      <c r="F4234" s="0" t="str">
        <f aca="false">IF($A4234="","",INDEX(CARTAO_COMPRAS!$G:$G,INT((ROW()-2)/20)+2))</f>
        <v/>
      </c>
      <c r="G4234" s="5" t="str">
        <f aca="false">IF($A4234="","",INDEX(CARTAO_COMPRAS!$I:$I,INT((ROW()-2)/20)+2))</f>
        <v/>
      </c>
      <c r="H4234" s="4" t="str">
        <f aca="false">IF($A4234="","",EDATE(INDEX(CARTAO_COMPRAS!$J:$J,INT((ROW()-2)/20)+2),MOD(ROW()-2,20)))</f>
        <v/>
      </c>
      <c r="I4234" s="4" t="str">
        <f aca="false">IF($H4234="","",$H4234-WEEKDAY($H4234,2)+1)</f>
        <v/>
      </c>
      <c r="J4234" s="4" t="str">
        <f aca="false">IF($I4234="","",$I4234+6)</f>
        <v/>
      </c>
      <c r="K4234" s="6" t="str">
        <f aca="false">IF($H4234="","",DATE(YEAR($H4234),MONTH($H4234),1))</f>
        <v/>
      </c>
      <c r="L4234" s="0" t="str">
        <f aca="false">IF($A4234="","",INDEX(CARTAO_COMPRAS!$K:$K,INT((ROW()-2)/20)+2))</f>
        <v/>
      </c>
      <c r="M4234" s="0" t="str">
        <f aca="false">IF($A4234="","","Compra no cartão")</f>
        <v/>
      </c>
    </row>
    <row r="4235" customFormat="false" ht="13.5" hidden="false" customHeight="false" outlineLevel="0" collapsed="false">
      <c r="A4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5" s="0" t="str">
        <f aca="false">IF($A4235="","",INDEX(CARTAO_COMPRAS!$C:$C,INT((ROW()-2)/20)+2))</f>
        <v/>
      </c>
      <c r="C4235" s="0" t="str">
        <f aca="false">IF($A4235="","",INDEX(CARTAO_COMPRAS!$D:$D,INT((ROW()-2)/20)+2))</f>
        <v/>
      </c>
      <c r="D4235" s="0" t="str">
        <f aca="false">IF($A4235="","",INDEX(CARTAO_COMPRAS!$E:$E,INT((ROW()-2)/20)+2))</f>
        <v/>
      </c>
      <c r="E4235" s="0" t="str">
        <f aca="false">IF($A4235="","",INDEX(CARTAO_COMPRAS!$H:$H,INT((ROW()-2)/20)+2)+MOD(ROW()-2,20))</f>
        <v/>
      </c>
      <c r="F4235" s="0" t="str">
        <f aca="false">IF($A4235="","",INDEX(CARTAO_COMPRAS!$G:$G,INT((ROW()-2)/20)+2))</f>
        <v/>
      </c>
      <c r="G4235" s="5" t="str">
        <f aca="false">IF($A4235="","",INDEX(CARTAO_COMPRAS!$I:$I,INT((ROW()-2)/20)+2))</f>
        <v/>
      </c>
      <c r="H4235" s="4" t="str">
        <f aca="false">IF($A4235="","",EDATE(INDEX(CARTAO_COMPRAS!$J:$J,INT((ROW()-2)/20)+2),MOD(ROW()-2,20)))</f>
        <v/>
      </c>
      <c r="I4235" s="4" t="str">
        <f aca="false">IF($H4235="","",$H4235-WEEKDAY($H4235,2)+1)</f>
        <v/>
      </c>
      <c r="J4235" s="4" t="str">
        <f aca="false">IF($I4235="","",$I4235+6)</f>
        <v/>
      </c>
      <c r="K4235" s="6" t="str">
        <f aca="false">IF($H4235="","",DATE(YEAR($H4235),MONTH($H4235),1))</f>
        <v/>
      </c>
      <c r="L4235" s="0" t="str">
        <f aca="false">IF($A4235="","",INDEX(CARTAO_COMPRAS!$K:$K,INT((ROW()-2)/20)+2))</f>
        <v/>
      </c>
      <c r="M4235" s="0" t="str">
        <f aca="false">IF($A4235="","","Compra no cartão")</f>
        <v/>
      </c>
    </row>
    <row r="4236" customFormat="false" ht="13.5" hidden="false" customHeight="false" outlineLevel="0" collapsed="false">
      <c r="A4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6" s="0" t="str">
        <f aca="false">IF($A4236="","",INDEX(CARTAO_COMPRAS!$C:$C,INT((ROW()-2)/20)+2))</f>
        <v/>
      </c>
      <c r="C4236" s="0" t="str">
        <f aca="false">IF($A4236="","",INDEX(CARTAO_COMPRAS!$D:$D,INT((ROW()-2)/20)+2))</f>
        <v/>
      </c>
      <c r="D4236" s="0" t="str">
        <f aca="false">IF($A4236="","",INDEX(CARTAO_COMPRAS!$E:$E,INT((ROW()-2)/20)+2))</f>
        <v/>
      </c>
      <c r="E4236" s="0" t="str">
        <f aca="false">IF($A4236="","",INDEX(CARTAO_COMPRAS!$H:$H,INT((ROW()-2)/20)+2)+MOD(ROW()-2,20))</f>
        <v/>
      </c>
      <c r="F4236" s="0" t="str">
        <f aca="false">IF($A4236="","",INDEX(CARTAO_COMPRAS!$G:$G,INT((ROW()-2)/20)+2))</f>
        <v/>
      </c>
      <c r="G4236" s="5" t="str">
        <f aca="false">IF($A4236="","",INDEX(CARTAO_COMPRAS!$I:$I,INT((ROW()-2)/20)+2))</f>
        <v/>
      </c>
      <c r="H4236" s="4" t="str">
        <f aca="false">IF($A4236="","",EDATE(INDEX(CARTAO_COMPRAS!$J:$J,INT((ROW()-2)/20)+2),MOD(ROW()-2,20)))</f>
        <v/>
      </c>
      <c r="I4236" s="4" t="str">
        <f aca="false">IF($H4236="","",$H4236-WEEKDAY($H4236,2)+1)</f>
        <v/>
      </c>
      <c r="J4236" s="4" t="str">
        <f aca="false">IF($I4236="","",$I4236+6)</f>
        <v/>
      </c>
      <c r="K4236" s="6" t="str">
        <f aca="false">IF($H4236="","",DATE(YEAR($H4236),MONTH($H4236),1))</f>
        <v/>
      </c>
      <c r="L4236" s="0" t="str">
        <f aca="false">IF($A4236="","",INDEX(CARTAO_COMPRAS!$K:$K,INT((ROW()-2)/20)+2))</f>
        <v/>
      </c>
      <c r="M4236" s="0" t="str">
        <f aca="false">IF($A4236="","","Compra no cartão")</f>
        <v/>
      </c>
    </row>
    <row r="4237" customFormat="false" ht="13.5" hidden="false" customHeight="false" outlineLevel="0" collapsed="false">
      <c r="A4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7" s="0" t="str">
        <f aca="false">IF($A4237="","",INDEX(CARTAO_COMPRAS!$C:$C,INT((ROW()-2)/20)+2))</f>
        <v/>
      </c>
      <c r="C4237" s="0" t="str">
        <f aca="false">IF($A4237="","",INDEX(CARTAO_COMPRAS!$D:$D,INT((ROW()-2)/20)+2))</f>
        <v/>
      </c>
      <c r="D4237" s="0" t="str">
        <f aca="false">IF($A4237="","",INDEX(CARTAO_COMPRAS!$E:$E,INT((ROW()-2)/20)+2))</f>
        <v/>
      </c>
      <c r="E4237" s="0" t="str">
        <f aca="false">IF($A4237="","",INDEX(CARTAO_COMPRAS!$H:$H,INT((ROW()-2)/20)+2)+MOD(ROW()-2,20))</f>
        <v/>
      </c>
      <c r="F4237" s="0" t="str">
        <f aca="false">IF($A4237="","",INDEX(CARTAO_COMPRAS!$G:$G,INT((ROW()-2)/20)+2))</f>
        <v/>
      </c>
      <c r="G4237" s="5" t="str">
        <f aca="false">IF($A4237="","",INDEX(CARTAO_COMPRAS!$I:$I,INT((ROW()-2)/20)+2))</f>
        <v/>
      </c>
      <c r="H4237" s="4" t="str">
        <f aca="false">IF($A4237="","",EDATE(INDEX(CARTAO_COMPRAS!$J:$J,INT((ROW()-2)/20)+2),MOD(ROW()-2,20)))</f>
        <v/>
      </c>
      <c r="I4237" s="4" t="str">
        <f aca="false">IF($H4237="","",$H4237-WEEKDAY($H4237,2)+1)</f>
        <v/>
      </c>
      <c r="J4237" s="4" t="str">
        <f aca="false">IF($I4237="","",$I4237+6)</f>
        <v/>
      </c>
      <c r="K4237" s="6" t="str">
        <f aca="false">IF($H4237="","",DATE(YEAR($H4237),MONTH($H4237),1))</f>
        <v/>
      </c>
      <c r="L4237" s="0" t="str">
        <f aca="false">IF($A4237="","",INDEX(CARTAO_COMPRAS!$K:$K,INT((ROW()-2)/20)+2))</f>
        <v/>
      </c>
      <c r="M4237" s="0" t="str">
        <f aca="false">IF($A4237="","","Compra no cartão")</f>
        <v/>
      </c>
    </row>
    <row r="4238" customFormat="false" ht="13.5" hidden="false" customHeight="false" outlineLevel="0" collapsed="false">
      <c r="A4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8" s="0" t="str">
        <f aca="false">IF($A4238="","",INDEX(CARTAO_COMPRAS!$C:$C,INT((ROW()-2)/20)+2))</f>
        <v/>
      </c>
      <c r="C4238" s="0" t="str">
        <f aca="false">IF($A4238="","",INDEX(CARTAO_COMPRAS!$D:$D,INT((ROW()-2)/20)+2))</f>
        <v/>
      </c>
      <c r="D4238" s="0" t="str">
        <f aca="false">IF($A4238="","",INDEX(CARTAO_COMPRAS!$E:$E,INT((ROW()-2)/20)+2))</f>
        <v/>
      </c>
      <c r="E4238" s="0" t="str">
        <f aca="false">IF($A4238="","",INDEX(CARTAO_COMPRAS!$H:$H,INT((ROW()-2)/20)+2)+MOD(ROW()-2,20))</f>
        <v/>
      </c>
      <c r="F4238" s="0" t="str">
        <f aca="false">IF($A4238="","",INDEX(CARTAO_COMPRAS!$G:$G,INT((ROW()-2)/20)+2))</f>
        <v/>
      </c>
      <c r="G4238" s="5" t="str">
        <f aca="false">IF($A4238="","",INDEX(CARTAO_COMPRAS!$I:$I,INT((ROW()-2)/20)+2))</f>
        <v/>
      </c>
      <c r="H4238" s="4" t="str">
        <f aca="false">IF($A4238="","",EDATE(INDEX(CARTAO_COMPRAS!$J:$J,INT((ROW()-2)/20)+2),MOD(ROW()-2,20)))</f>
        <v/>
      </c>
      <c r="I4238" s="4" t="str">
        <f aca="false">IF($H4238="","",$H4238-WEEKDAY($H4238,2)+1)</f>
        <v/>
      </c>
      <c r="J4238" s="4" t="str">
        <f aca="false">IF($I4238="","",$I4238+6)</f>
        <v/>
      </c>
      <c r="K4238" s="6" t="str">
        <f aca="false">IF($H4238="","",DATE(YEAR($H4238),MONTH($H4238),1))</f>
        <v/>
      </c>
      <c r="L4238" s="0" t="str">
        <f aca="false">IF($A4238="","",INDEX(CARTAO_COMPRAS!$K:$K,INT((ROW()-2)/20)+2))</f>
        <v/>
      </c>
      <c r="M4238" s="0" t="str">
        <f aca="false">IF($A4238="","","Compra no cartão")</f>
        <v/>
      </c>
    </row>
    <row r="4239" customFormat="false" ht="13.5" hidden="false" customHeight="false" outlineLevel="0" collapsed="false">
      <c r="A4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39" s="0" t="str">
        <f aca="false">IF($A4239="","",INDEX(CARTAO_COMPRAS!$C:$C,INT((ROW()-2)/20)+2))</f>
        <v/>
      </c>
      <c r="C4239" s="0" t="str">
        <f aca="false">IF($A4239="","",INDEX(CARTAO_COMPRAS!$D:$D,INT((ROW()-2)/20)+2))</f>
        <v/>
      </c>
      <c r="D4239" s="0" t="str">
        <f aca="false">IF($A4239="","",INDEX(CARTAO_COMPRAS!$E:$E,INT((ROW()-2)/20)+2))</f>
        <v/>
      </c>
      <c r="E4239" s="0" t="str">
        <f aca="false">IF($A4239="","",INDEX(CARTAO_COMPRAS!$H:$H,INT((ROW()-2)/20)+2)+MOD(ROW()-2,20))</f>
        <v/>
      </c>
      <c r="F4239" s="0" t="str">
        <f aca="false">IF($A4239="","",INDEX(CARTAO_COMPRAS!$G:$G,INT((ROW()-2)/20)+2))</f>
        <v/>
      </c>
      <c r="G4239" s="5" t="str">
        <f aca="false">IF($A4239="","",INDEX(CARTAO_COMPRAS!$I:$I,INT((ROW()-2)/20)+2))</f>
        <v/>
      </c>
      <c r="H4239" s="4" t="str">
        <f aca="false">IF($A4239="","",EDATE(INDEX(CARTAO_COMPRAS!$J:$J,INT((ROW()-2)/20)+2),MOD(ROW()-2,20)))</f>
        <v/>
      </c>
      <c r="I4239" s="4" t="str">
        <f aca="false">IF($H4239="","",$H4239-WEEKDAY($H4239,2)+1)</f>
        <v/>
      </c>
      <c r="J4239" s="4" t="str">
        <f aca="false">IF($I4239="","",$I4239+6)</f>
        <v/>
      </c>
      <c r="K4239" s="6" t="str">
        <f aca="false">IF($H4239="","",DATE(YEAR($H4239),MONTH($H4239),1))</f>
        <v/>
      </c>
      <c r="L4239" s="0" t="str">
        <f aca="false">IF($A4239="","",INDEX(CARTAO_COMPRAS!$K:$K,INT((ROW()-2)/20)+2))</f>
        <v/>
      </c>
      <c r="M4239" s="0" t="str">
        <f aca="false">IF($A4239="","","Compra no cartão")</f>
        <v/>
      </c>
    </row>
    <row r="4240" customFormat="false" ht="13.5" hidden="false" customHeight="false" outlineLevel="0" collapsed="false">
      <c r="A4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0" s="0" t="str">
        <f aca="false">IF($A4240="","",INDEX(CARTAO_COMPRAS!$C:$C,INT((ROW()-2)/20)+2))</f>
        <v/>
      </c>
      <c r="C4240" s="0" t="str">
        <f aca="false">IF($A4240="","",INDEX(CARTAO_COMPRAS!$D:$D,INT((ROW()-2)/20)+2))</f>
        <v/>
      </c>
      <c r="D4240" s="0" t="str">
        <f aca="false">IF($A4240="","",INDEX(CARTAO_COMPRAS!$E:$E,INT((ROW()-2)/20)+2))</f>
        <v/>
      </c>
      <c r="E4240" s="0" t="str">
        <f aca="false">IF($A4240="","",INDEX(CARTAO_COMPRAS!$H:$H,INT((ROW()-2)/20)+2)+MOD(ROW()-2,20))</f>
        <v/>
      </c>
      <c r="F4240" s="0" t="str">
        <f aca="false">IF($A4240="","",INDEX(CARTAO_COMPRAS!$G:$G,INT((ROW()-2)/20)+2))</f>
        <v/>
      </c>
      <c r="G4240" s="5" t="str">
        <f aca="false">IF($A4240="","",INDEX(CARTAO_COMPRAS!$I:$I,INT((ROW()-2)/20)+2))</f>
        <v/>
      </c>
      <c r="H4240" s="4" t="str">
        <f aca="false">IF($A4240="","",EDATE(INDEX(CARTAO_COMPRAS!$J:$J,INT((ROW()-2)/20)+2),MOD(ROW()-2,20)))</f>
        <v/>
      </c>
      <c r="I4240" s="4" t="str">
        <f aca="false">IF($H4240="","",$H4240-WEEKDAY($H4240,2)+1)</f>
        <v/>
      </c>
      <c r="J4240" s="4" t="str">
        <f aca="false">IF($I4240="","",$I4240+6)</f>
        <v/>
      </c>
      <c r="K4240" s="6" t="str">
        <f aca="false">IF($H4240="","",DATE(YEAR($H4240),MONTH($H4240),1))</f>
        <v/>
      </c>
      <c r="L4240" s="0" t="str">
        <f aca="false">IF($A4240="","",INDEX(CARTAO_COMPRAS!$K:$K,INT((ROW()-2)/20)+2))</f>
        <v/>
      </c>
      <c r="M4240" s="0" t="str">
        <f aca="false">IF($A4240="","","Compra no cartão")</f>
        <v/>
      </c>
    </row>
    <row r="4241" customFormat="false" ht="13.5" hidden="false" customHeight="false" outlineLevel="0" collapsed="false">
      <c r="A4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1" s="0" t="str">
        <f aca="false">IF($A4241="","",INDEX(CARTAO_COMPRAS!$C:$C,INT((ROW()-2)/20)+2))</f>
        <v/>
      </c>
      <c r="C4241" s="0" t="str">
        <f aca="false">IF($A4241="","",INDEX(CARTAO_COMPRAS!$D:$D,INT((ROW()-2)/20)+2))</f>
        <v/>
      </c>
      <c r="D4241" s="0" t="str">
        <f aca="false">IF($A4241="","",INDEX(CARTAO_COMPRAS!$E:$E,INT((ROW()-2)/20)+2))</f>
        <v/>
      </c>
      <c r="E4241" s="0" t="str">
        <f aca="false">IF($A4241="","",INDEX(CARTAO_COMPRAS!$H:$H,INT((ROW()-2)/20)+2)+MOD(ROW()-2,20))</f>
        <v/>
      </c>
      <c r="F4241" s="0" t="str">
        <f aca="false">IF($A4241="","",INDEX(CARTAO_COMPRAS!$G:$G,INT((ROW()-2)/20)+2))</f>
        <v/>
      </c>
      <c r="G4241" s="5" t="str">
        <f aca="false">IF($A4241="","",INDEX(CARTAO_COMPRAS!$I:$I,INT((ROW()-2)/20)+2))</f>
        <v/>
      </c>
      <c r="H4241" s="4" t="str">
        <f aca="false">IF($A4241="","",EDATE(INDEX(CARTAO_COMPRAS!$J:$J,INT((ROW()-2)/20)+2),MOD(ROW()-2,20)))</f>
        <v/>
      </c>
      <c r="I4241" s="4" t="str">
        <f aca="false">IF($H4241="","",$H4241-WEEKDAY($H4241,2)+1)</f>
        <v/>
      </c>
      <c r="J4241" s="4" t="str">
        <f aca="false">IF($I4241="","",$I4241+6)</f>
        <v/>
      </c>
      <c r="K4241" s="6" t="str">
        <f aca="false">IF($H4241="","",DATE(YEAR($H4241),MONTH($H4241),1))</f>
        <v/>
      </c>
      <c r="L4241" s="0" t="str">
        <f aca="false">IF($A4241="","",INDEX(CARTAO_COMPRAS!$K:$K,INT((ROW()-2)/20)+2))</f>
        <v/>
      </c>
      <c r="M4241" s="0" t="str">
        <f aca="false">IF($A4241="","","Compra no cartão")</f>
        <v/>
      </c>
    </row>
    <row r="4242" customFormat="false" ht="13.5" hidden="false" customHeight="false" outlineLevel="0" collapsed="false">
      <c r="A42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2" s="0" t="str">
        <f aca="false">IF($A4242="","",INDEX(CARTAO_COMPRAS!$C:$C,INT((ROW()-2)/20)+2))</f>
        <v/>
      </c>
      <c r="C4242" s="0" t="str">
        <f aca="false">IF($A4242="","",INDEX(CARTAO_COMPRAS!$D:$D,INT((ROW()-2)/20)+2))</f>
        <v/>
      </c>
      <c r="D4242" s="0" t="str">
        <f aca="false">IF($A4242="","",INDEX(CARTAO_COMPRAS!$E:$E,INT((ROW()-2)/20)+2))</f>
        <v/>
      </c>
      <c r="E4242" s="0" t="str">
        <f aca="false">IF($A4242="","",INDEX(CARTAO_COMPRAS!$H:$H,INT((ROW()-2)/20)+2)+MOD(ROW()-2,20))</f>
        <v/>
      </c>
      <c r="F4242" s="0" t="str">
        <f aca="false">IF($A4242="","",INDEX(CARTAO_COMPRAS!$G:$G,INT((ROW()-2)/20)+2))</f>
        <v/>
      </c>
      <c r="G4242" s="5" t="str">
        <f aca="false">IF($A4242="","",INDEX(CARTAO_COMPRAS!$I:$I,INT((ROW()-2)/20)+2))</f>
        <v/>
      </c>
      <c r="H4242" s="4" t="str">
        <f aca="false">IF($A4242="","",EDATE(INDEX(CARTAO_COMPRAS!$J:$J,INT((ROW()-2)/20)+2),MOD(ROW()-2,20)))</f>
        <v/>
      </c>
      <c r="I4242" s="4" t="str">
        <f aca="false">IF($H4242="","",$H4242-WEEKDAY($H4242,2)+1)</f>
        <v/>
      </c>
      <c r="J4242" s="4" t="str">
        <f aca="false">IF($I4242="","",$I4242+6)</f>
        <v/>
      </c>
      <c r="K4242" s="6" t="str">
        <f aca="false">IF($H4242="","",DATE(YEAR($H4242),MONTH($H4242),1))</f>
        <v/>
      </c>
      <c r="L4242" s="0" t="str">
        <f aca="false">IF($A4242="","",INDEX(CARTAO_COMPRAS!$K:$K,INT((ROW()-2)/20)+2))</f>
        <v/>
      </c>
      <c r="M4242" s="0" t="str">
        <f aca="false">IF($A4242="","","Compra no cartão")</f>
        <v/>
      </c>
    </row>
    <row r="4243" customFormat="false" ht="13.5" hidden="false" customHeight="false" outlineLevel="0" collapsed="false">
      <c r="A4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3" s="0" t="str">
        <f aca="false">IF($A4243="","",INDEX(CARTAO_COMPRAS!$C:$C,INT((ROW()-2)/20)+2))</f>
        <v/>
      </c>
      <c r="C4243" s="0" t="str">
        <f aca="false">IF($A4243="","",INDEX(CARTAO_COMPRAS!$D:$D,INT((ROW()-2)/20)+2))</f>
        <v/>
      </c>
      <c r="D4243" s="0" t="str">
        <f aca="false">IF($A4243="","",INDEX(CARTAO_COMPRAS!$E:$E,INT((ROW()-2)/20)+2))</f>
        <v/>
      </c>
      <c r="E4243" s="0" t="str">
        <f aca="false">IF($A4243="","",INDEX(CARTAO_COMPRAS!$H:$H,INT((ROW()-2)/20)+2)+MOD(ROW()-2,20))</f>
        <v/>
      </c>
      <c r="F4243" s="0" t="str">
        <f aca="false">IF($A4243="","",INDEX(CARTAO_COMPRAS!$G:$G,INT((ROW()-2)/20)+2))</f>
        <v/>
      </c>
      <c r="G4243" s="5" t="str">
        <f aca="false">IF($A4243="","",INDEX(CARTAO_COMPRAS!$I:$I,INT((ROW()-2)/20)+2))</f>
        <v/>
      </c>
      <c r="H4243" s="4" t="str">
        <f aca="false">IF($A4243="","",EDATE(INDEX(CARTAO_COMPRAS!$J:$J,INT((ROW()-2)/20)+2),MOD(ROW()-2,20)))</f>
        <v/>
      </c>
      <c r="I4243" s="4" t="str">
        <f aca="false">IF($H4243="","",$H4243-WEEKDAY($H4243,2)+1)</f>
        <v/>
      </c>
      <c r="J4243" s="4" t="str">
        <f aca="false">IF($I4243="","",$I4243+6)</f>
        <v/>
      </c>
      <c r="K4243" s="6" t="str">
        <f aca="false">IF($H4243="","",DATE(YEAR($H4243),MONTH($H4243),1))</f>
        <v/>
      </c>
      <c r="L4243" s="0" t="str">
        <f aca="false">IF($A4243="","",INDEX(CARTAO_COMPRAS!$K:$K,INT((ROW()-2)/20)+2))</f>
        <v/>
      </c>
      <c r="M4243" s="0" t="str">
        <f aca="false">IF($A4243="","","Compra no cartão")</f>
        <v/>
      </c>
    </row>
    <row r="4244" customFormat="false" ht="13.5" hidden="false" customHeight="false" outlineLevel="0" collapsed="false">
      <c r="A4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4" s="0" t="str">
        <f aca="false">IF($A4244="","",INDEX(CARTAO_COMPRAS!$C:$C,INT((ROW()-2)/20)+2))</f>
        <v/>
      </c>
      <c r="C4244" s="0" t="str">
        <f aca="false">IF($A4244="","",INDEX(CARTAO_COMPRAS!$D:$D,INT((ROW()-2)/20)+2))</f>
        <v/>
      </c>
      <c r="D4244" s="0" t="str">
        <f aca="false">IF($A4244="","",INDEX(CARTAO_COMPRAS!$E:$E,INT((ROW()-2)/20)+2))</f>
        <v/>
      </c>
      <c r="E4244" s="0" t="str">
        <f aca="false">IF($A4244="","",INDEX(CARTAO_COMPRAS!$H:$H,INT((ROW()-2)/20)+2)+MOD(ROW()-2,20))</f>
        <v/>
      </c>
      <c r="F4244" s="0" t="str">
        <f aca="false">IF($A4244="","",INDEX(CARTAO_COMPRAS!$G:$G,INT((ROW()-2)/20)+2))</f>
        <v/>
      </c>
      <c r="G4244" s="5" t="str">
        <f aca="false">IF($A4244="","",INDEX(CARTAO_COMPRAS!$I:$I,INT((ROW()-2)/20)+2))</f>
        <v/>
      </c>
      <c r="H4244" s="4" t="str">
        <f aca="false">IF($A4244="","",EDATE(INDEX(CARTAO_COMPRAS!$J:$J,INT((ROW()-2)/20)+2),MOD(ROW()-2,20)))</f>
        <v/>
      </c>
      <c r="I4244" s="4" t="str">
        <f aca="false">IF($H4244="","",$H4244-WEEKDAY($H4244,2)+1)</f>
        <v/>
      </c>
      <c r="J4244" s="4" t="str">
        <f aca="false">IF($I4244="","",$I4244+6)</f>
        <v/>
      </c>
      <c r="K4244" s="6" t="str">
        <f aca="false">IF($H4244="","",DATE(YEAR($H4244),MONTH($H4244),1))</f>
        <v/>
      </c>
      <c r="L4244" s="0" t="str">
        <f aca="false">IF($A4244="","",INDEX(CARTAO_COMPRAS!$K:$K,INT((ROW()-2)/20)+2))</f>
        <v/>
      </c>
      <c r="M4244" s="0" t="str">
        <f aca="false">IF($A4244="","","Compra no cartão")</f>
        <v/>
      </c>
    </row>
    <row r="4245" customFormat="false" ht="13.5" hidden="false" customHeight="false" outlineLevel="0" collapsed="false">
      <c r="A4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5" s="0" t="str">
        <f aca="false">IF($A4245="","",INDEX(CARTAO_COMPRAS!$C:$C,INT((ROW()-2)/20)+2))</f>
        <v/>
      </c>
      <c r="C4245" s="0" t="str">
        <f aca="false">IF($A4245="","",INDEX(CARTAO_COMPRAS!$D:$D,INT((ROW()-2)/20)+2))</f>
        <v/>
      </c>
      <c r="D4245" s="0" t="str">
        <f aca="false">IF($A4245="","",INDEX(CARTAO_COMPRAS!$E:$E,INT((ROW()-2)/20)+2))</f>
        <v/>
      </c>
      <c r="E4245" s="0" t="str">
        <f aca="false">IF($A4245="","",INDEX(CARTAO_COMPRAS!$H:$H,INT((ROW()-2)/20)+2)+MOD(ROW()-2,20))</f>
        <v/>
      </c>
      <c r="F4245" s="0" t="str">
        <f aca="false">IF($A4245="","",INDEX(CARTAO_COMPRAS!$G:$G,INT((ROW()-2)/20)+2))</f>
        <v/>
      </c>
      <c r="G4245" s="5" t="str">
        <f aca="false">IF($A4245="","",INDEX(CARTAO_COMPRAS!$I:$I,INT((ROW()-2)/20)+2))</f>
        <v/>
      </c>
      <c r="H4245" s="4" t="str">
        <f aca="false">IF($A4245="","",EDATE(INDEX(CARTAO_COMPRAS!$J:$J,INT((ROW()-2)/20)+2),MOD(ROW()-2,20)))</f>
        <v/>
      </c>
      <c r="I4245" s="4" t="str">
        <f aca="false">IF($H4245="","",$H4245-WEEKDAY($H4245,2)+1)</f>
        <v/>
      </c>
      <c r="J4245" s="4" t="str">
        <f aca="false">IF($I4245="","",$I4245+6)</f>
        <v/>
      </c>
      <c r="K4245" s="6" t="str">
        <f aca="false">IF($H4245="","",DATE(YEAR($H4245),MONTH($H4245),1))</f>
        <v/>
      </c>
      <c r="L4245" s="0" t="str">
        <f aca="false">IF($A4245="","",INDEX(CARTAO_COMPRAS!$K:$K,INT((ROW()-2)/20)+2))</f>
        <v/>
      </c>
      <c r="M4245" s="0" t="str">
        <f aca="false">IF($A4245="","","Compra no cartão")</f>
        <v/>
      </c>
    </row>
    <row r="4246" customFormat="false" ht="13.5" hidden="false" customHeight="false" outlineLevel="0" collapsed="false">
      <c r="A4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6" s="0" t="str">
        <f aca="false">IF($A4246="","",INDEX(CARTAO_COMPRAS!$C:$C,INT((ROW()-2)/20)+2))</f>
        <v/>
      </c>
      <c r="C4246" s="0" t="str">
        <f aca="false">IF($A4246="","",INDEX(CARTAO_COMPRAS!$D:$D,INT((ROW()-2)/20)+2))</f>
        <v/>
      </c>
      <c r="D4246" s="0" t="str">
        <f aca="false">IF($A4246="","",INDEX(CARTAO_COMPRAS!$E:$E,INT((ROW()-2)/20)+2))</f>
        <v/>
      </c>
      <c r="E4246" s="0" t="str">
        <f aca="false">IF($A4246="","",INDEX(CARTAO_COMPRAS!$H:$H,INT((ROW()-2)/20)+2)+MOD(ROW()-2,20))</f>
        <v/>
      </c>
      <c r="F4246" s="0" t="str">
        <f aca="false">IF($A4246="","",INDEX(CARTAO_COMPRAS!$G:$G,INT((ROW()-2)/20)+2))</f>
        <v/>
      </c>
      <c r="G4246" s="5" t="str">
        <f aca="false">IF($A4246="","",INDEX(CARTAO_COMPRAS!$I:$I,INT((ROW()-2)/20)+2))</f>
        <v/>
      </c>
      <c r="H4246" s="4" t="str">
        <f aca="false">IF($A4246="","",EDATE(INDEX(CARTAO_COMPRAS!$J:$J,INT((ROW()-2)/20)+2),MOD(ROW()-2,20)))</f>
        <v/>
      </c>
      <c r="I4246" s="4" t="str">
        <f aca="false">IF($H4246="","",$H4246-WEEKDAY($H4246,2)+1)</f>
        <v/>
      </c>
      <c r="J4246" s="4" t="str">
        <f aca="false">IF($I4246="","",$I4246+6)</f>
        <v/>
      </c>
      <c r="K4246" s="6" t="str">
        <f aca="false">IF($H4246="","",DATE(YEAR($H4246),MONTH($H4246),1))</f>
        <v/>
      </c>
      <c r="L4246" s="0" t="str">
        <f aca="false">IF($A4246="","",INDEX(CARTAO_COMPRAS!$K:$K,INT((ROW()-2)/20)+2))</f>
        <v/>
      </c>
      <c r="M4246" s="0" t="str">
        <f aca="false">IF($A4246="","","Compra no cartão")</f>
        <v/>
      </c>
    </row>
    <row r="4247" customFormat="false" ht="13.5" hidden="false" customHeight="false" outlineLevel="0" collapsed="false">
      <c r="A4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7" s="0" t="str">
        <f aca="false">IF($A4247="","",INDEX(CARTAO_COMPRAS!$C:$C,INT((ROW()-2)/20)+2))</f>
        <v/>
      </c>
      <c r="C4247" s="0" t="str">
        <f aca="false">IF($A4247="","",INDEX(CARTAO_COMPRAS!$D:$D,INT((ROW()-2)/20)+2))</f>
        <v/>
      </c>
      <c r="D4247" s="0" t="str">
        <f aca="false">IF($A4247="","",INDEX(CARTAO_COMPRAS!$E:$E,INT((ROW()-2)/20)+2))</f>
        <v/>
      </c>
      <c r="E4247" s="0" t="str">
        <f aca="false">IF($A4247="","",INDEX(CARTAO_COMPRAS!$H:$H,INT((ROW()-2)/20)+2)+MOD(ROW()-2,20))</f>
        <v/>
      </c>
      <c r="F4247" s="0" t="str">
        <f aca="false">IF($A4247="","",INDEX(CARTAO_COMPRAS!$G:$G,INT((ROW()-2)/20)+2))</f>
        <v/>
      </c>
      <c r="G4247" s="5" t="str">
        <f aca="false">IF($A4247="","",INDEX(CARTAO_COMPRAS!$I:$I,INT((ROW()-2)/20)+2))</f>
        <v/>
      </c>
      <c r="H4247" s="4" t="str">
        <f aca="false">IF($A4247="","",EDATE(INDEX(CARTAO_COMPRAS!$J:$J,INT((ROW()-2)/20)+2),MOD(ROW()-2,20)))</f>
        <v/>
      </c>
      <c r="I4247" s="4" t="str">
        <f aca="false">IF($H4247="","",$H4247-WEEKDAY($H4247,2)+1)</f>
        <v/>
      </c>
      <c r="J4247" s="4" t="str">
        <f aca="false">IF($I4247="","",$I4247+6)</f>
        <v/>
      </c>
      <c r="K4247" s="6" t="str">
        <f aca="false">IF($H4247="","",DATE(YEAR($H4247),MONTH($H4247),1))</f>
        <v/>
      </c>
      <c r="L4247" s="0" t="str">
        <f aca="false">IF($A4247="","",INDEX(CARTAO_COMPRAS!$K:$K,INT((ROW()-2)/20)+2))</f>
        <v/>
      </c>
      <c r="M4247" s="0" t="str">
        <f aca="false">IF($A4247="","","Compra no cartão")</f>
        <v/>
      </c>
    </row>
    <row r="4248" customFormat="false" ht="13.5" hidden="false" customHeight="false" outlineLevel="0" collapsed="false">
      <c r="A4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8" s="0" t="str">
        <f aca="false">IF($A4248="","",INDEX(CARTAO_COMPRAS!$C:$C,INT((ROW()-2)/20)+2))</f>
        <v/>
      </c>
      <c r="C4248" s="0" t="str">
        <f aca="false">IF($A4248="","",INDEX(CARTAO_COMPRAS!$D:$D,INT((ROW()-2)/20)+2))</f>
        <v/>
      </c>
      <c r="D4248" s="0" t="str">
        <f aca="false">IF($A4248="","",INDEX(CARTAO_COMPRAS!$E:$E,INT((ROW()-2)/20)+2))</f>
        <v/>
      </c>
      <c r="E4248" s="0" t="str">
        <f aca="false">IF($A4248="","",INDEX(CARTAO_COMPRAS!$H:$H,INT((ROW()-2)/20)+2)+MOD(ROW()-2,20))</f>
        <v/>
      </c>
      <c r="F4248" s="0" t="str">
        <f aca="false">IF($A4248="","",INDEX(CARTAO_COMPRAS!$G:$G,INT((ROW()-2)/20)+2))</f>
        <v/>
      </c>
      <c r="G4248" s="5" t="str">
        <f aca="false">IF($A4248="","",INDEX(CARTAO_COMPRAS!$I:$I,INT((ROW()-2)/20)+2))</f>
        <v/>
      </c>
      <c r="H4248" s="4" t="str">
        <f aca="false">IF($A4248="","",EDATE(INDEX(CARTAO_COMPRAS!$J:$J,INT((ROW()-2)/20)+2),MOD(ROW()-2,20)))</f>
        <v/>
      </c>
      <c r="I4248" s="4" t="str">
        <f aca="false">IF($H4248="","",$H4248-WEEKDAY($H4248,2)+1)</f>
        <v/>
      </c>
      <c r="J4248" s="4" t="str">
        <f aca="false">IF($I4248="","",$I4248+6)</f>
        <v/>
      </c>
      <c r="K4248" s="6" t="str">
        <f aca="false">IF($H4248="","",DATE(YEAR($H4248),MONTH($H4248),1))</f>
        <v/>
      </c>
      <c r="L4248" s="0" t="str">
        <f aca="false">IF($A4248="","",INDEX(CARTAO_COMPRAS!$K:$K,INT((ROW()-2)/20)+2))</f>
        <v/>
      </c>
      <c r="M4248" s="0" t="str">
        <f aca="false">IF($A4248="","","Compra no cartão")</f>
        <v/>
      </c>
    </row>
    <row r="4249" customFormat="false" ht="13.5" hidden="false" customHeight="false" outlineLevel="0" collapsed="false">
      <c r="A4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49" s="0" t="str">
        <f aca="false">IF($A4249="","",INDEX(CARTAO_COMPRAS!$C:$C,INT((ROW()-2)/20)+2))</f>
        <v/>
      </c>
      <c r="C4249" s="0" t="str">
        <f aca="false">IF($A4249="","",INDEX(CARTAO_COMPRAS!$D:$D,INT((ROW()-2)/20)+2))</f>
        <v/>
      </c>
      <c r="D4249" s="0" t="str">
        <f aca="false">IF($A4249="","",INDEX(CARTAO_COMPRAS!$E:$E,INT((ROW()-2)/20)+2))</f>
        <v/>
      </c>
      <c r="E4249" s="0" t="str">
        <f aca="false">IF($A4249="","",INDEX(CARTAO_COMPRAS!$H:$H,INT((ROW()-2)/20)+2)+MOD(ROW()-2,20))</f>
        <v/>
      </c>
      <c r="F4249" s="0" t="str">
        <f aca="false">IF($A4249="","",INDEX(CARTAO_COMPRAS!$G:$G,INT((ROW()-2)/20)+2))</f>
        <v/>
      </c>
      <c r="G4249" s="5" t="str">
        <f aca="false">IF($A4249="","",INDEX(CARTAO_COMPRAS!$I:$I,INT((ROW()-2)/20)+2))</f>
        <v/>
      </c>
      <c r="H4249" s="4" t="str">
        <f aca="false">IF($A4249="","",EDATE(INDEX(CARTAO_COMPRAS!$J:$J,INT((ROW()-2)/20)+2),MOD(ROW()-2,20)))</f>
        <v/>
      </c>
      <c r="I4249" s="4" t="str">
        <f aca="false">IF($H4249="","",$H4249-WEEKDAY($H4249,2)+1)</f>
        <v/>
      </c>
      <c r="J4249" s="4" t="str">
        <f aca="false">IF($I4249="","",$I4249+6)</f>
        <v/>
      </c>
      <c r="K4249" s="6" t="str">
        <f aca="false">IF($H4249="","",DATE(YEAR($H4249),MONTH($H4249),1))</f>
        <v/>
      </c>
      <c r="L4249" s="0" t="str">
        <f aca="false">IF($A4249="","",INDEX(CARTAO_COMPRAS!$K:$K,INT((ROW()-2)/20)+2))</f>
        <v/>
      </c>
      <c r="M4249" s="0" t="str">
        <f aca="false">IF($A4249="","","Compra no cartão")</f>
        <v/>
      </c>
    </row>
    <row r="4250" customFormat="false" ht="13.5" hidden="false" customHeight="false" outlineLevel="0" collapsed="false">
      <c r="A4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0" s="0" t="str">
        <f aca="false">IF($A4250="","",INDEX(CARTAO_COMPRAS!$C:$C,INT((ROW()-2)/20)+2))</f>
        <v/>
      </c>
      <c r="C4250" s="0" t="str">
        <f aca="false">IF($A4250="","",INDEX(CARTAO_COMPRAS!$D:$D,INT((ROW()-2)/20)+2))</f>
        <v/>
      </c>
      <c r="D4250" s="0" t="str">
        <f aca="false">IF($A4250="","",INDEX(CARTAO_COMPRAS!$E:$E,INT((ROW()-2)/20)+2))</f>
        <v/>
      </c>
      <c r="E4250" s="0" t="str">
        <f aca="false">IF($A4250="","",INDEX(CARTAO_COMPRAS!$H:$H,INT((ROW()-2)/20)+2)+MOD(ROW()-2,20))</f>
        <v/>
      </c>
      <c r="F4250" s="0" t="str">
        <f aca="false">IF($A4250="","",INDEX(CARTAO_COMPRAS!$G:$G,INT((ROW()-2)/20)+2))</f>
        <v/>
      </c>
      <c r="G4250" s="5" t="str">
        <f aca="false">IF($A4250="","",INDEX(CARTAO_COMPRAS!$I:$I,INT((ROW()-2)/20)+2))</f>
        <v/>
      </c>
      <c r="H4250" s="4" t="str">
        <f aca="false">IF($A4250="","",EDATE(INDEX(CARTAO_COMPRAS!$J:$J,INT((ROW()-2)/20)+2),MOD(ROW()-2,20)))</f>
        <v/>
      </c>
      <c r="I4250" s="4" t="str">
        <f aca="false">IF($H4250="","",$H4250-WEEKDAY($H4250,2)+1)</f>
        <v/>
      </c>
      <c r="J4250" s="4" t="str">
        <f aca="false">IF($I4250="","",$I4250+6)</f>
        <v/>
      </c>
      <c r="K4250" s="6" t="str">
        <f aca="false">IF($H4250="","",DATE(YEAR($H4250),MONTH($H4250),1))</f>
        <v/>
      </c>
      <c r="L4250" s="0" t="str">
        <f aca="false">IF($A4250="","",INDEX(CARTAO_COMPRAS!$K:$K,INT((ROW()-2)/20)+2))</f>
        <v/>
      </c>
      <c r="M4250" s="0" t="str">
        <f aca="false">IF($A4250="","","Compra no cartão")</f>
        <v/>
      </c>
    </row>
    <row r="4251" customFormat="false" ht="13.5" hidden="false" customHeight="false" outlineLevel="0" collapsed="false">
      <c r="A4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1" s="0" t="str">
        <f aca="false">IF($A4251="","",INDEX(CARTAO_COMPRAS!$C:$C,INT((ROW()-2)/20)+2))</f>
        <v/>
      </c>
      <c r="C4251" s="0" t="str">
        <f aca="false">IF($A4251="","",INDEX(CARTAO_COMPRAS!$D:$D,INT((ROW()-2)/20)+2))</f>
        <v/>
      </c>
      <c r="D4251" s="0" t="str">
        <f aca="false">IF($A4251="","",INDEX(CARTAO_COMPRAS!$E:$E,INT((ROW()-2)/20)+2))</f>
        <v/>
      </c>
      <c r="E4251" s="0" t="str">
        <f aca="false">IF($A4251="","",INDEX(CARTAO_COMPRAS!$H:$H,INT((ROW()-2)/20)+2)+MOD(ROW()-2,20))</f>
        <v/>
      </c>
      <c r="F4251" s="0" t="str">
        <f aca="false">IF($A4251="","",INDEX(CARTAO_COMPRAS!$G:$G,INT((ROW()-2)/20)+2))</f>
        <v/>
      </c>
      <c r="G4251" s="5" t="str">
        <f aca="false">IF($A4251="","",INDEX(CARTAO_COMPRAS!$I:$I,INT((ROW()-2)/20)+2))</f>
        <v/>
      </c>
      <c r="H4251" s="4" t="str">
        <f aca="false">IF($A4251="","",EDATE(INDEX(CARTAO_COMPRAS!$J:$J,INT((ROW()-2)/20)+2),MOD(ROW()-2,20)))</f>
        <v/>
      </c>
      <c r="I4251" s="4" t="str">
        <f aca="false">IF($H4251="","",$H4251-WEEKDAY($H4251,2)+1)</f>
        <v/>
      </c>
      <c r="J4251" s="4" t="str">
        <f aca="false">IF($I4251="","",$I4251+6)</f>
        <v/>
      </c>
      <c r="K4251" s="6" t="str">
        <f aca="false">IF($H4251="","",DATE(YEAR($H4251),MONTH($H4251),1))</f>
        <v/>
      </c>
      <c r="L4251" s="0" t="str">
        <f aca="false">IF($A4251="","",INDEX(CARTAO_COMPRAS!$K:$K,INT((ROW()-2)/20)+2))</f>
        <v/>
      </c>
      <c r="M4251" s="0" t="str">
        <f aca="false">IF($A4251="","","Compra no cartão")</f>
        <v/>
      </c>
    </row>
    <row r="4252" customFormat="false" ht="13.5" hidden="false" customHeight="false" outlineLevel="0" collapsed="false">
      <c r="A4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2" s="0" t="str">
        <f aca="false">IF($A4252="","",INDEX(CARTAO_COMPRAS!$C:$C,INT((ROW()-2)/20)+2))</f>
        <v/>
      </c>
      <c r="C4252" s="0" t="str">
        <f aca="false">IF($A4252="","",INDEX(CARTAO_COMPRAS!$D:$D,INT((ROW()-2)/20)+2))</f>
        <v/>
      </c>
      <c r="D4252" s="0" t="str">
        <f aca="false">IF($A4252="","",INDEX(CARTAO_COMPRAS!$E:$E,INT((ROW()-2)/20)+2))</f>
        <v/>
      </c>
      <c r="E4252" s="0" t="str">
        <f aca="false">IF($A4252="","",INDEX(CARTAO_COMPRAS!$H:$H,INT((ROW()-2)/20)+2)+MOD(ROW()-2,20))</f>
        <v/>
      </c>
      <c r="F4252" s="0" t="str">
        <f aca="false">IF($A4252="","",INDEX(CARTAO_COMPRAS!$G:$G,INT((ROW()-2)/20)+2))</f>
        <v/>
      </c>
      <c r="G4252" s="5" t="str">
        <f aca="false">IF($A4252="","",INDEX(CARTAO_COMPRAS!$I:$I,INT((ROW()-2)/20)+2))</f>
        <v/>
      </c>
      <c r="H4252" s="4" t="str">
        <f aca="false">IF($A4252="","",EDATE(INDEX(CARTAO_COMPRAS!$J:$J,INT((ROW()-2)/20)+2),MOD(ROW()-2,20)))</f>
        <v/>
      </c>
      <c r="I4252" s="4" t="str">
        <f aca="false">IF($H4252="","",$H4252-WEEKDAY($H4252,2)+1)</f>
        <v/>
      </c>
      <c r="J4252" s="4" t="str">
        <f aca="false">IF($I4252="","",$I4252+6)</f>
        <v/>
      </c>
      <c r="K4252" s="6" t="str">
        <f aca="false">IF($H4252="","",DATE(YEAR($H4252),MONTH($H4252),1))</f>
        <v/>
      </c>
      <c r="L4252" s="0" t="str">
        <f aca="false">IF($A4252="","",INDEX(CARTAO_COMPRAS!$K:$K,INT((ROW()-2)/20)+2))</f>
        <v/>
      </c>
      <c r="M4252" s="0" t="str">
        <f aca="false">IF($A4252="","","Compra no cartão")</f>
        <v/>
      </c>
    </row>
    <row r="4253" customFormat="false" ht="13.5" hidden="false" customHeight="false" outlineLevel="0" collapsed="false">
      <c r="A4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3" s="0" t="str">
        <f aca="false">IF($A4253="","",INDEX(CARTAO_COMPRAS!$C:$C,INT((ROW()-2)/20)+2))</f>
        <v/>
      </c>
      <c r="C4253" s="0" t="str">
        <f aca="false">IF($A4253="","",INDEX(CARTAO_COMPRAS!$D:$D,INT((ROW()-2)/20)+2))</f>
        <v/>
      </c>
      <c r="D4253" s="0" t="str">
        <f aca="false">IF($A4253="","",INDEX(CARTAO_COMPRAS!$E:$E,INT((ROW()-2)/20)+2))</f>
        <v/>
      </c>
      <c r="E4253" s="0" t="str">
        <f aca="false">IF($A4253="","",INDEX(CARTAO_COMPRAS!$H:$H,INT((ROW()-2)/20)+2)+MOD(ROW()-2,20))</f>
        <v/>
      </c>
      <c r="F4253" s="0" t="str">
        <f aca="false">IF($A4253="","",INDEX(CARTAO_COMPRAS!$G:$G,INT((ROW()-2)/20)+2))</f>
        <v/>
      </c>
      <c r="G4253" s="5" t="str">
        <f aca="false">IF($A4253="","",INDEX(CARTAO_COMPRAS!$I:$I,INT((ROW()-2)/20)+2))</f>
        <v/>
      </c>
      <c r="H4253" s="4" t="str">
        <f aca="false">IF($A4253="","",EDATE(INDEX(CARTAO_COMPRAS!$J:$J,INT((ROW()-2)/20)+2),MOD(ROW()-2,20)))</f>
        <v/>
      </c>
      <c r="I4253" s="4" t="str">
        <f aca="false">IF($H4253="","",$H4253-WEEKDAY($H4253,2)+1)</f>
        <v/>
      </c>
      <c r="J4253" s="4" t="str">
        <f aca="false">IF($I4253="","",$I4253+6)</f>
        <v/>
      </c>
      <c r="K4253" s="6" t="str">
        <f aca="false">IF($H4253="","",DATE(YEAR($H4253),MONTH($H4253),1))</f>
        <v/>
      </c>
      <c r="L4253" s="0" t="str">
        <f aca="false">IF($A4253="","",INDEX(CARTAO_COMPRAS!$K:$K,INT((ROW()-2)/20)+2))</f>
        <v/>
      </c>
      <c r="M4253" s="0" t="str">
        <f aca="false">IF($A4253="","","Compra no cartão")</f>
        <v/>
      </c>
    </row>
    <row r="4254" customFormat="false" ht="13.5" hidden="false" customHeight="false" outlineLevel="0" collapsed="false">
      <c r="A4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4" s="0" t="str">
        <f aca="false">IF($A4254="","",INDEX(CARTAO_COMPRAS!$C:$C,INT((ROW()-2)/20)+2))</f>
        <v/>
      </c>
      <c r="C4254" s="0" t="str">
        <f aca="false">IF($A4254="","",INDEX(CARTAO_COMPRAS!$D:$D,INT((ROW()-2)/20)+2))</f>
        <v/>
      </c>
      <c r="D4254" s="0" t="str">
        <f aca="false">IF($A4254="","",INDEX(CARTAO_COMPRAS!$E:$E,INT((ROW()-2)/20)+2))</f>
        <v/>
      </c>
      <c r="E4254" s="0" t="str">
        <f aca="false">IF($A4254="","",INDEX(CARTAO_COMPRAS!$H:$H,INT((ROW()-2)/20)+2)+MOD(ROW()-2,20))</f>
        <v/>
      </c>
      <c r="F4254" s="0" t="str">
        <f aca="false">IF($A4254="","",INDEX(CARTAO_COMPRAS!$G:$G,INT((ROW()-2)/20)+2))</f>
        <v/>
      </c>
      <c r="G4254" s="5" t="str">
        <f aca="false">IF($A4254="","",INDEX(CARTAO_COMPRAS!$I:$I,INT((ROW()-2)/20)+2))</f>
        <v/>
      </c>
      <c r="H4254" s="4" t="str">
        <f aca="false">IF($A4254="","",EDATE(INDEX(CARTAO_COMPRAS!$J:$J,INT((ROW()-2)/20)+2),MOD(ROW()-2,20)))</f>
        <v/>
      </c>
      <c r="I4254" s="4" t="str">
        <f aca="false">IF($H4254="","",$H4254-WEEKDAY($H4254,2)+1)</f>
        <v/>
      </c>
      <c r="J4254" s="4" t="str">
        <f aca="false">IF($I4254="","",$I4254+6)</f>
        <v/>
      </c>
      <c r="K4254" s="6" t="str">
        <f aca="false">IF($H4254="","",DATE(YEAR($H4254),MONTH($H4254),1))</f>
        <v/>
      </c>
      <c r="L4254" s="0" t="str">
        <f aca="false">IF($A4254="","",INDEX(CARTAO_COMPRAS!$K:$K,INT((ROW()-2)/20)+2))</f>
        <v/>
      </c>
      <c r="M4254" s="0" t="str">
        <f aca="false">IF($A4254="","","Compra no cartão")</f>
        <v/>
      </c>
    </row>
    <row r="4255" customFormat="false" ht="13.5" hidden="false" customHeight="false" outlineLevel="0" collapsed="false">
      <c r="A4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5" s="0" t="str">
        <f aca="false">IF($A4255="","",INDEX(CARTAO_COMPRAS!$C:$C,INT((ROW()-2)/20)+2))</f>
        <v/>
      </c>
      <c r="C4255" s="0" t="str">
        <f aca="false">IF($A4255="","",INDEX(CARTAO_COMPRAS!$D:$D,INT((ROW()-2)/20)+2))</f>
        <v/>
      </c>
      <c r="D4255" s="0" t="str">
        <f aca="false">IF($A4255="","",INDEX(CARTAO_COMPRAS!$E:$E,INT((ROW()-2)/20)+2))</f>
        <v/>
      </c>
      <c r="E4255" s="0" t="str">
        <f aca="false">IF($A4255="","",INDEX(CARTAO_COMPRAS!$H:$H,INT((ROW()-2)/20)+2)+MOD(ROW()-2,20))</f>
        <v/>
      </c>
      <c r="F4255" s="0" t="str">
        <f aca="false">IF($A4255="","",INDEX(CARTAO_COMPRAS!$G:$G,INT((ROW()-2)/20)+2))</f>
        <v/>
      </c>
      <c r="G4255" s="5" t="str">
        <f aca="false">IF($A4255="","",INDEX(CARTAO_COMPRAS!$I:$I,INT((ROW()-2)/20)+2))</f>
        <v/>
      </c>
      <c r="H4255" s="4" t="str">
        <f aca="false">IF($A4255="","",EDATE(INDEX(CARTAO_COMPRAS!$J:$J,INT((ROW()-2)/20)+2),MOD(ROW()-2,20)))</f>
        <v/>
      </c>
      <c r="I4255" s="4" t="str">
        <f aca="false">IF($H4255="","",$H4255-WEEKDAY($H4255,2)+1)</f>
        <v/>
      </c>
      <c r="J4255" s="4" t="str">
        <f aca="false">IF($I4255="","",$I4255+6)</f>
        <v/>
      </c>
      <c r="K4255" s="6" t="str">
        <f aca="false">IF($H4255="","",DATE(YEAR($H4255),MONTH($H4255),1))</f>
        <v/>
      </c>
      <c r="L4255" s="0" t="str">
        <f aca="false">IF($A4255="","",INDEX(CARTAO_COMPRAS!$K:$K,INT((ROW()-2)/20)+2))</f>
        <v/>
      </c>
      <c r="M4255" s="0" t="str">
        <f aca="false">IF($A4255="","","Compra no cartão")</f>
        <v/>
      </c>
    </row>
    <row r="4256" customFormat="false" ht="13.5" hidden="false" customHeight="false" outlineLevel="0" collapsed="false">
      <c r="A4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6" s="0" t="str">
        <f aca="false">IF($A4256="","",INDEX(CARTAO_COMPRAS!$C:$C,INT((ROW()-2)/20)+2))</f>
        <v/>
      </c>
      <c r="C4256" s="0" t="str">
        <f aca="false">IF($A4256="","",INDEX(CARTAO_COMPRAS!$D:$D,INT((ROW()-2)/20)+2))</f>
        <v/>
      </c>
      <c r="D4256" s="0" t="str">
        <f aca="false">IF($A4256="","",INDEX(CARTAO_COMPRAS!$E:$E,INT((ROW()-2)/20)+2))</f>
        <v/>
      </c>
      <c r="E4256" s="0" t="str">
        <f aca="false">IF($A4256="","",INDEX(CARTAO_COMPRAS!$H:$H,INT((ROW()-2)/20)+2)+MOD(ROW()-2,20))</f>
        <v/>
      </c>
      <c r="F4256" s="0" t="str">
        <f aca="false">IF($A4256="","",INDEX(CARTAO_COMPRAS!$G:$G,INT((ROW()-2)/20)+2))</f>
        <v/>
      </c>
      <c r="G4256" s="5" t="str">
        <f aca="false">IF($A4256="","",INDEX(CARTAO_COMPRAS!$I:$I,INT((ROW()-2)/20)+2))</f>
        <v/>
      </c>
      <c r="H4256" s="4" t="str">
        <f aca="false">IF($A4256="","",EDATE(INDEX(CARTAO_COMPRAS!$J:$J,INT((ROW()-2)/20)+2),MOD(ROW()-2,20)))</f>
        <v/>
      </c>
      <c r="I4256" s="4" t="str">
        <f aca="false">IF($H4256="","",$H4256-WEEKDAY($H4256,2)+1)</f>
        <v/>
      </c>
      <c r="J4256" s="4" t="str">
        <f aca="false">IF($I4256="","",$I4256+6)</f>
        <v/>
      </c>
      <c r="K4256" s="6" t="str">
        <f aca="false">IF($H4256="","",DATE(YEAR($H4256),MONTH($H4256),1))</f>
        <v/>
      </c>
      <c r="L4256" s="0" t="str">
        <f aca="false">IF($A4256="","",INDEX(CARTAO_COMPRAS!$K:$K,INT((ROW()-2)/20)+2))</f>
        <v/>
      </c>
      <c r="M4256" s="0" t="str">
        <f aca="false">IF($A4256="","","Compra no cartão")</f>
        <v/>
      </c>
    </row>
    <row r="4257" customFormat="false" ht="13.5" hidden="false" customHeight="false" outlineLevel="0" collapsed="false">
      <c r="A4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7" s="0" t="str">
        <f aca="false">IF($A4257="","",INDEX(CARTAO_COMPRAS!$C:$C,INT((ROW()-2)/20)+2))</f>
        <v/>
      </c>
      <c r="C4257" s="0" t="str">
        <f aca="false">IF($A4257="","",INDEX(CARTAO_COMPRAS!$D:$D,INT((ROW()-2)/20)+2))</f>
        <v/>
      </c>
      <c r="D4257" s="0" t="str">
        <f aca="false">IF($A4257="","",INDEX(CARTAO_COMPRAS!$E:$E,INT((ROW()-2)/20)+2))</f>
        <v/>
      </c>
      <c r="E4257" s="0" t="str">
        <f aca="false">IF($A4257="","",INDEX(CARTAO_COMPRAS!$H:$H,INT((ROW()-2)/20)+2)+MOD(ROW()-2,20))</f>
        <v/>
      </c>
      <c r="F4257" s="0" t="str">
        <f aca="false">IF($A4257="","",INDEX(CARTAO_COMPRAS!$G:$G,INT((ROW()-2)/20)+2))</f>
        <v/>
      </c>
      <c r="G4257" s="5" t="str">
        <f aca="false">IF($A4257="","",INDEX(CARTAO_COMPRAS!$I:$I,INT((ROW()-2)/20)+2))</f>
        <v/>
      </c>
      <c r="H4257" s="4" t="str">
        <f aca="false">IF($A4257="","",EDATE(INDEX(CARTAO_COMPRAS!$J:$J,INT((ROW()-2)/20)+2),MOD(ROW()-2,20)))</f>
        <v/>
      </c>
      <c r="I4257" s="4" t="str">
        <f aca="false">IF($H4257="","",$H4257-WEEKDAY($H4257,2)+1)</f>
        <v/>
      </c>
      <c r="J4257" s="4" t="str">
        <f aca="false">IF($I4257="","",$I4257+6)</f>
        <v/>
      </c>
      <c r="K4257" s="6" t="str">
        <f aca="false">IF($H4257="","",DATE(YEAR($H4257),MONTH($H4257),1))</f>
        <v/>
      </c>
      <c r="L4257" s="0" t="str">
        <f aca="false">IF($A4257="","",INDEX(CARTAO_COMPRAS!$K:$K,INT((ROW()-2)/20)+2))</f>
        <v/>
      </c>
      <c r="M4257" s="0" t="str">
        <f aca="false">IF($A4257="","","Compra no cartão")</f>
        <v/>
      </c>
    </row>
    <row r="4258" customFormat="false" ht="13.5" hidden="false" customHeight="false" outlineLevel="0" collapsed="false">
      <c r="A4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8" s="0" t="str">
        <f aca="false">IF($A4258="","",INDEX(CARTAO_COMPRAS!$C:$C,INT((ROW()-2)/20)+2))</f>
        <v/>
      </c>
      <c r="C4258" s="0" t="str">
        <f aca="false">IF($A4258="","",INDEX(CARTAO_COMPRAS!$D:$D,INT((ROW()-2)/20)+2))</f>
        <v/>
      </c>
      <c r="D4258" s="0" t="str">
        <f aca="false">IF($A4258="","",INDEX(CARTAO_COMPRAS!$E:$E,INT((ROW()-2)/20)+2))</f>
        <v/>
      </c>
      <c r="E4258" s="0" t="str">
        <f aca="false">IF($A4258="","",INDEX(CARTAO_COMPRAS!$H:$H,INT((ROW()-2)/20)+2)+MOD(ROW()-2,20))</f>
        <v/>
      </c>
      <c r="F4258" s="0" t="str">
        <f aca="false">IF($A4258="","",INDEX(CARTAO_COMPRAS!$G:$G,INT((ROW()-2)/20)+2))</f>
        <v/>
      </c>
      <c r="G4258" s="5" t="str">
        <f aca="false">IF($A4258="","",INDEX(CARTAO_COMPRAS!$I:$I,INT((ROW()-2)/20)+2))</f>
        <v/>
      </c>
      <c r="H4258" s="4" t="str">
        <f aca="false">IF($A4258="","",EDATE(INDEX(CARTAO_COMPRAS!$J:$J,INT((ROW()-2)/20)+2),MOD(ROW()-2,20)))</f>
        <v/>
      </c>
      <c r="I4258" s="4" t="str">
        <f aca="false">IF($H4258="","",$H4258-WEEKDAY($H4258,2)+1)</f>
        <v/>
      </c>
      <c r="J4258" s="4" t="str">
        <f aca="false">IF($I4258="","",$I4258+6)</f>
        <v/>
      </c>
      <c r="K4258" s="6" t="str">
        <f aca="false">IF($H4258="","",DATE(YEAR($H4258),MONTH($H4258),1))</f>
        <v/>
      </c>
      <c r="L4258" s="0" t="str">
        <f aca="false">IF($A4258="","",INDEX(CARTAO_COMPRAS!$K:$K,INT((ROW()-2)/20)+2))</f>
        <v/>
      </c>
      <c r="M4258" s="0" t="str">
        <f aca="false">IF($A4258="","","Compra no cartão")</f>
        <v/>
      </c>
    </row>
    <row r="4259" customFormat="false" ht="13.5" hidden="false" customHeight="false" outlineLevel="0" collapsed="false">
      <c r="A4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59" s="0" t="str">
        <f aca="false">IF($A4259="","",INDEX(CARTAO_COMPRAS!$C:$C,INT((ROW()-2)/20)+2))</f>
        <v/>
      </c>
      <c r="C4259" s="0" t="str">
        <f aca="false">IF($A4259="","",INDEX(CARTAO_COMPRAS!$D:$D,INT((ROW()-2)/20)+2))</f>
        <v/>
      </c>
      <c r="D4259" s="0" t="str">
        <f aca="false">IF($A4259="","",INDEX(CARTAO_COMPRAS!$E:$E,INT((ROW()-2)/20)+2))</f>
        <v/>
      </c>
      <c r="E4259" s="0" t="str">
        <f aca="false">IF($A4259="","",INDEX(CARTAO_COMPRAS!$H:$H,INT((ROW()-2)/20)+2)+MOD(ROW()-2,20))</f>
        <v/>
      </c>
      <c r="F4259" s="0" t="str">
        <f aca="false">IF($A4259="","",INDEX(CARTAO_COMPRAS!$G:$G,INT((ROW()-2)/20)+2))</f>
        <v/>
      </c>
      <c r="G4259" s="5" t="str">
        <f aca="false">IF($A4259="","",INDEX(CARTAO_COMPRAS!$I:$I,INT((ROW()-2)/20)+2))</f>
        <v/>
      </c>
      <c r="H4259" s="4" t="str">
        <f aca="false">IF($A4259="","",EDATE(INDEX(CARTAO_COMPRAS!$J:$J,INT((ROW()-2)/20)+2),MOD(ROW()-2,20)))</f>
        <v/>
      </c>
      <c r="I4259" s="4" t="str">
        <f aca="false">IF($H4259="","",$H4259-WEEKDAY($H4259,2)+1)</f>
        <v/>
      </c>
      <c r="J4259" s="4" t="str">
        <f aca="false">IF($I4259="","",$I4259+6)</f>
        <v/>
      </c>
      <c r="K4259" s="6" t="str">
        <f aca="false">IF($H4259="","",DATE(YEAR($H4259),MONTH($H4259),1))</f>
        <v/>
      </c>
      <c r="L4259" s="0" t="str">
        <f aca="false">IF($A4259="","",INDEX(CARTAO_COMPRAS!$K:$K,INT((ROW()-2)/20)+2))</f>
        <v/>
      </c>
      <c r="M4259" s="0" t="str">
        <f aca="false">IF($A4259="","","Compra no cartão")</f>
        <v/>
      </c>
    </row>
    <row r="4260" customFormat="false" ht="13.5" hidden="false" customHeight="false" outlineLevel="0" collapsed="false">
      <c r="A4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0" s="0" t="str">
        <f aca="false">IF($A4260="","",INDEX(CARTAO_COMPRAS!$C:$C,INT((ROW()-2)/20)+2))</f>
        <v/>
      </c>
      <c r="C4260" s="0" t="str">
        <f aca="false">IF($A4260="","",INDEX(CARTAO_COMPRAS!$D:$D,INT((ROW()-2)/20)+2))</f>
        <v/>
      </c>
      <c r="D4260" s="0" t="str">
        <f aca="false">IF($A4260="","",INDEX(CARTAO_COMPRAS!$E:$E,INT((ROW()-2)/20)+2))</f>
        <v/>
      </c>
      <c r="E4260" s="0" t="str">
        <f aca="false">IF($A4260="","",INDEX(CARTAO_COMPRAS!$H:$H,INT((ROW()-2)/20)+2)+MOD(ROW()-2,20))</f>
        <v/>
      </c>
      <c r="F4260" s="0" t="str">
        <f aca="false">IF($A4260="","",INDEX(CARTAO_COMPRAS!$G:$G,INT((ROW()-2)/20)+2))</f>
        <v/>
      </c>
      <c r="G4260" s="5" t="str">
        <f aca="false">IF($A4260="","",INDEX(CARTAO_COMPRAS!$I:$I,INT((ROW()-2)/20)+2))</f>
        <v/>
      </c>
      <c r="H4260" s="4" t="str">
        <f aca="false">IF($A4260="","",EDATE(INDEX(CARTAO_COMPRAS!$J:$J,INT((ROW()-2)/20)+2),MOD(ROW()-2,20)))</f>
        <v/>
      </c>
      <c r="I4260" s="4" t="str">
        <f aca="false">IF($H4260="","",$H4260-WEEKDAY($H4260,2)+1)</f>
        <v/>
      </c>
      <c r="J4260" s="4" t="str">
        <f aca="false">IF($I4260="","",$I4260+6)</f>
        <v/>
      </c>
      <c r="K4260" s="6" t="str">
        <f aca="false">IF($H4260="","",DATE(YEAR($H4260),MONTH($H4260),1))</f>
        <v/>
      </c>
      <c r="L4260" s="0" t="str">
        <f aca="false">IF($A4260="","",INDEX(CARTAO_COMPRAS!$K:$K,INT((ROW()-2)/20)+2))</f>
        <v/>
      </c>
      <c r="M4260" s="0" t="str">
        <f aca="false">IF($A4260="","","Compra no cartão")</f>
        <v/>
      </c>
    </row>
    <row r="4261" customFormat="false" ht="13.5" hidden="false" customHeight="false" outlineLevel="0" collapsed="false">
      <c r="A4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1" s="0" t="str">
        <f aca="false">IF($A4261="","",INDEX(CARTAO_COMPRAS!$C:$C,INT((ROW()-2)/20)+2))</f>
        <v/>
      </c>
      <c r="C4261" s="0" t="str">
        <f aca="false">IF($A4261="","",INDEX(CARTAO_COMPRAS!$D:$D,INT((ROW()-2)/20)+2))</f>
        <v/>
      </c>
      <c r="D4261" s="0" t="str">
        <f aca="false">IF($A4261="","",INDEX(CARTAO_COMPRAS!$E:$E,INT((ROW()-2)/20)+2))</f>
        <v/>
      </c>
      <c r="E4261" s="0" t="str">
        <f aca="false">IF($A4261="","",INDEX(CARTAO_COMPRAS!$H:$H,INT((ROW()-2)/20)+2)+MOD(ROW()-2,20))</f>
        <v/>
      </c>
      <c r="F4261" s="0" t="str">
        <f aca="false">IF($A4261="","",INDEX(CARTAO_COMPRAS!$G:$G,INT((ROW()-2)/20)+2))</f>
        <v/>
      </c>
      <c r="G4261" s="5" t="str">
        <f aca="false">IF($A4261="","",INDEX(CARTAO_COMPRAS!$I:$I,INT((ROW()-2)/20)+2))</f>
        <v/>
      </c>
      <c r="H4261" s="4" t="str">
        <f aca="false">IF($A4261="","",EDATE(INDEX(CARTAO_COMPRAS!$J:$J,INT((ROW()-2)/20)+2),MOD(ROW()-2,20)))</f>
        <v/>
      </c>
      <c r="I4261" s="4" t="str">
        <f aca="false">IF($H4261="","",$H4261-WEEKDAY($H4261,2)+1)</f>
        <v/>
      </c>
      <c r="J4261" s="4" t="str">
        <f aca="false">IF($I4261="","",$I4261+6)</f>
        <v/>
      </c>
      <c r="K4261" s="6" t="str">
        <f aca="false">IF($H4261="","",DATE(YEAR($H4261),MONTH($H4261),1))</f>
        <v/>
      </c>
      <c r="L4261" s="0" t="str">
        <f aca="false">IF($A4261="","",INDEX(CARTAO_COMPRAS!$K:$K,INT((ROW()-2)/20)+2))</f>
        <v/>
      </c>
      <c r="M4261" s="0" t="str">
        <f aca="false">IF($A4261="","","Compra no cartão")</f>
        <v/>
      </c>
    </row>
    <row r="4262" customFormat="false" ht="13.5" hidden="false" customHeight="false" outlineLevel="0" collapsed="false">
      <c r="A42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2" s="0" t="str">
        <f aca="false">IF($A4262="","",INDEX(CARTAO_COMPRAS!$C:$C,INT((ROW()-2)/20)+2))</f>
        <v/>
      </c>
      <c r="C4262" s="0" t="str">
        <f aca="false">IF($A4262="","",INDEX(CARTAO_COMPRAS!$D:$D,INT((ROW()-2)/20)+2))</f>
        <v/>
      </c>
      <c r="D4262" s="0" t="str">
        <f aca="false">IF($A4262="","",INDEX(CARTAO_COMPRAS!$E:$E,INT((ROW()-2)/20)+2))</f>
        <v/>
      </c>
      <c r="E4262" s="0" t="str">
        <f aca="false">IF($A4262="","",INDEX(CARTAO_COMPRAS!$H:$H,INT((ROW()-2)/20)+2)+MOD(ROW()-2,20))</f>
        <v/>
      </c>
      <c r="F4262" s="0" t="str">
        <f aca="false">IF($A4262="","",INDEX(CARTAO_COMPRAS!$G:$G,INT((ROW()-2)/20)+2))</f>
        <v/>
      </c>
      <c r="G4262" s="5" t="str">
        <f aca="false">IF($A4262="","",INDEX(CARTAO_COMPRAS!$I:$I,INT((ROW()-2)/20)+2))</f>
        <v/>
      </c>
      <c r="H4262" s="4" t="str">
        <f aca="false">IF($A4262="","",EDATE(INDEX(CARTAO_COMPRAS!$J:$J,INT((ROW()-2)/20)+2),MOD(ROW()-2,20)))</f>
        <v/>
      </c>
      <c r="I4262" s="4" t="str">
        <f aca="false">IF($H4262="","",$H4262-WEEKDAY($H4262,2)+1)</f>
        <v/>
      </c>
      <c r="J4262" s="4" t="str">
        <f aca="false">IF($I4262="","",$I4262+6)</f>
        <v/>
      </c>
      <c r="K4262" s="6" t="str">
        <f aca="false">IF($H4262="","",DATE(YEAR($H4262),MONTH($H4262),1))</f>
        <v/>
      </c>
      <c r="L4262" s="0" t="str">
        <f aca="false">IF($A4262="","",INDEX(CARTAO_COMPRAS!$K:$K,INT((ROW()-2)/20)+2))</f>
        <v/>
      </c>
      <c r="M4262" s="0" t="str">
        <f aca="false">IF($A4262="","","Compra no cartão")</f>
        <v/>
      </c>
    </row>
    <row r="4263" customFormat="false" ht="13.5" hidden="false" customHeight="false" outlineLevel="0" collapsed="false">
      <c r="A4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3" s="0" t="str">
        <f aca="false">IF($A4263="","",INDEX(CARTAO_COMPRAS!$C:$C,INT((ROW()-2)/20)+2))</f>
        <v/>
      </c>
      <c r="C4263" s="0" t="str">
        <f aca="false">IF($A4263="","",INDEX(CARTAO_COMPRAS!$D:$D,INT((ROW()-2)/20)+2))</f>
        <v/>
      </c>
      <c r="D4263" s="0" t="str">
        <f aca="false">IF($A4263="","",INDEX(CARTAO_COMPRAS!$E:$E,INT((ROW()-2)/20)+2))</f>
        <v/>
      </c>
      <c r="E4263" s="0" t="str">
        <f aca="false">IF($A4263="","",INDEX(CARTAO_COMPRAS!$H:$H,INT((ROW()-2)/20)+2)+MOD(ROW()-2,20))</f>
        <v/>
      </c>
      <c r="F4263" s="0" t="str">
        <f aca="false">IF($A4263="","",INDEX(CARTAO_COMPRAS!$G:$G,INT((ROW()-2)/20)+2))</f>
        <v/>
      </c>
      <c r="G4263" s="5" t="str">
        <f aca="false">IF($A4263="","",INDEX(CARTAO_COMPRAS!$I:$I,INT((ROW()-2)/20)+2))</f>
        <v/>
      </c>
      <c r="H4263" s="4" t="str">
        <f aca="false">IF($A4263="","",EDATE(INDEX(CARTAO_COMPRAS!$J:$J,INT((ROW()-2)/20)+2),MOD(ROW()-2,20)))</f>
        <v/>
      </c>
      <c r="I4263" s="4" t="str">
        <f aca="false">IF($H4263="","",$H4263-WEEKDAY($H4263,2)+1)</f>
        <v/>
      </c>
      <c r="J4263" s="4" t="str">
        <f aca="false">IF($I4263="","",$I4263+6)</f>
        <v/>
      </c>
      <c r="K4263" s="6" t="str">
        <f aca="false">IF($H4263="","",DATE(YEAR($H4263),MONTH($H4263),1))</f>
        <v/>
      </c>
      <c r="L4263" s="0" t="str">
        <f aca="false">IF($A4263="","",INDEX(CARTAO_COMPRAS!$K:$K,INT((ROW()-2)/20)+2))</f>
        <v/>
      </c>
      <c r="M4263" s="0" t="str">
        <f aca="false">IF($A4263="","","Compra no cartão")</f>
        <v/>
      </c>
    </row>
    <row r="4264" customFormat="false" ht="13.5" hidden="false" customHeight="false" outlineLevel="0" collapsed="false">
      <c r="A4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4" s="0" t="str">
        <f aca="false">IF($A4264="","",INDEX(CARTAO_COMPRAS!$C:$C,INT((ROW()-2)/20)+2))</f>
        <v/>
      </c>
      <c r="C4264" s="0" t="str">
        <f aca="false">IF($A4264="","",INDEX(CARTAO_COMPRAS!$D:$D,INT((ROW()-2)/20)+2))</f>
        <v/>
      </c>
      <c r="D4264" s="0" t="str">
        <f aca="false">IF($A4264="","",INDEX(CARTAO_COMPRAS!$E:$E,INT((ROW()-2)/20)+2))</f>
        <v/>
      </c>
      <c r="E4264" s="0" t="str">
        <f aca="false">IF($A4264="","",INDEX(CARTAO_COMPRAS!$H:$H,INT((ROW()-2)/20)+2)+MOD(ROW()-2,20))</f>
        <v/>
      </c>
      <c r="F4264" s="0" t="str">
        <f aca="false">IF($A4264="","",INDEX(CARTAO_COMPRAS!$G:$G,INT((ROW()-2)/20)+2))</f>
        <v/>
      </c>
      <c r="G4264" s="5" t="str">
        <f aca="false">IF($A4264="","",INDEX(CARTAO_COMPRAS!$I:$I,INT((ROW()-2)/20)+2))</f>
        <v/>
      </c>
      <c r="H4264" s="4" t="str">
        <f aca="false">IF($A4264="","",EDATE(INDEX(CARTAO_COMPRAS!$J:$J,INT((ROW()-2)/20)+2),MOD(ROW()-2,20)))</f>
        <v/>
      </c>
      <c r="I4264" s="4" t="str">
        <f aca="false">IF($H4264="","",$H4264-WEEKDAY($H4264,2)+1)</f>
        <v/>
      </c>
      <c r="J4264" s="4" t="str">
        <f aca="false">IF($I4264="","",$I4264+6)</f>
        <v/>
      </c>
      <c r="K4264" s="6" t="str">
        <f aca="false">IF($H4264="","",DATE(YEAR($H4264),MONTH($H4264),1))</f>
        <v/>
      </c>
      <c r="L4264" s="0" t="str">
        <f aca="false">IF($A4264="","",INDEX(CARTAO_COMPRAS!$K:$K,INT((ROW()-2)/20)+2))</f>
        <v/>
      </c>
      <c r="M4264" s="0" t="str">
        <f aca="false">IF($A4264="","","Compra no cartão")</f>
        <v/>
      </c>
    </row>
    <row r="4265" customFormat="false" ht="13.5" hidden="false" customHeight="false" outlineLevel="0" collapsed="false">
      <c r="A4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5" s="0" t="str">
        <f aca="false">IF($A4265="","",INDEX(CARTAO_COMPRAS!$C:$C,INT((ROW()-2)/20)+2))</f>
        <v/>
      </c>
      <c r="C4265" s="0" t="str">
        <f aca="false">IF($A4265="","",INDEX(CARTAO_COMPRAS!$D:$D,INT((ROW()-2)/20)+2))</f>
        <v/>
      </c>
      <c r="D4265" s="0" t="str">
        <f aca="false">IF($A4265="","",INDEX(CARTAO_COMPRAS!$E:$E,INT((ROW()-2)/20)+2))</f>
        <v/>
      </c>
      <c r="E4265" s="0" t="str">
        <f aca="false">IF($A4265="","",INDEX(CARTAO_COMPRAS!$H:$H,INT((ROW()-2)/20)+2)+MOD(ROW()-2,20))</f>
        <v/>
      </c>
      <c r="F4265" s="0" t="str">
        <f aca="false">IF($A4265="","",INDEX(CARTAO_COMPRAS!$G:$G,INT((ROW()-2)/20)+2))</f>
        <v/>
      </c>
      <c r="G4265" s="5" t="str">
        <f aca="false">IF($A4265="","",INDEX(CARTAO_COMPRAS!$I:$I,INT((ROW()-2)/20)+2))</f>
        <v/>
      </c>
      <c r="H4265" s="4" t="str">
        <f aca="false">IF($A4265="","",EDATE(INDEX(CARTAO_COMPRAS!$J:$J,INT((ROW()-2)/20)+2),MOD(ROW()-2,20)))</f>
        <v/>
      </c>
      <c r="I4265" s="4" t="str">
        <f aca="false">IF($H4265="","",$H4265-WEEKDAY($H4265,2)+1)</f>
        <v/>
      </c>
      <c r="J4265" s="4" t="str">
        <f aca="false">IF($I4265="","",$I4265+6)</f>
        <v/>
      </c>
      <c r="K4265" s="6" t="str">
        <f aca="false">IF($H4265="","",DATE(YEAR($H4265),MONTH($H4265),1))</f>
        <v/>
      </c>
      <c r="L4265" s="0" t="str">
        <f aca="false">IF($A4265="","",INDEX(CARTAO_COMPRAS!$K:$K,INT((ROW()-2)/20)+2))</f>
        <v/>
      </c>
      <c r="M4265" s="0" t="str">
        <f aca="false">IF($A4265="","","Compra no cartão")</f>
        <v/>
      </c>
    </row>
    <row r="4266" customFormat="false" ht="13.5" hidden="false" customHeight="false" outlineLevel="0" collapsed="false">
      <c r="A4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6" s="0" t="str">
        <f aca="false">IF($A4266="","",INDEX(CARTAO_COMPRAS!$C:$C,INT((ROW()-2)/20)+2))</f>
        <v/>
      </c>
      <c r="C4266" s="0" t="str">
        <f aca="false">IF($A4266="","",INDEX(CARTAO_COMPRAS!$D:$D,INT((ROW()-2)/20)+2))</f>
        <v/>
      </c>
      <c r="D4266" s="0" t="str">
        <f aca="false">IF($A4266="","",INDEX(CARTAO_COMPRAS!$E:$E,INT((ROW()-2)/20)+2))</f>
        <v/>
      </c>
      <c r="E4266" s="0" t="str">
        <f aca="false">IF($A4266="","",INDEX(CARTAO_COMPRAS!$H:$H,INT((ROW()-2)/20)+2)+MOD(ROW()-2,20))</f>
        <v/>
      </c>
      <c r="F4266" s="0" t="str">
        <f aca="false">IF($A4266="","",INDEX(CARTAO_COMPRAS!$G:$G,INT((ROW()-2)/20)+2))</f>
        <v/>
      </c>
      <c r="G4266" s="5" t="str">
        <f aca="false">IF($A4266="","",INDEX(CARTAO_COMPRAS!$I:$I,INT((ROW()-2)/20)+2))</f>
        <v/>
      </c>
      <c r="H4266" s="4" t="str">
        <f aca="false">IF($A4266="","",EDATE(INDEX(CARTAO_COMPRAS!$J:$J,INT((ROW()-2)/20)+2),MOD(ROW()-2,20)))</f>
        <v/>
      </c>
      <c r="I4266" s="4" t="str">
        <f aca="false">IF($H4266="","",$H4266-WEEKDAY($H4266,2)+1)</f>
        <v/>
      </c>
      <c r="J4266" s="4" t="str">
        <f aca="false">IF($I4266="","",$I4266+6)</f>
        <v/>
      </c>
      <c r="K4266" s="6" t="str">
        <f aca="false">IF($H4266="","",DATE(YEAR($H4266),MONTH($H4266),1))</f>
        <v/>
      </c>
      <c r="L4266" s="0" t="str">
        <f aca="false">IF($A4266="","",INDEX(CARTAO_COMPRAS!$K:$K,INT((ROW()-2)/20)+2))</f>
        <v/>
      </c>
      <c r="M4266" s="0" t="str">
        <f aca="false">IF($A4266="","","Compra no cartão")</f>
        <v/>
      </c>
    </row>
    <row r="4267" customFormat="false" ht="13.5" hidden="false" customHeight="false" outlineLevel="0" collapsed="false">
      <c r="A4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7" s="0" t="str">
        <f aca="false">IF($A4267="","",INDEX(CARTAO_COMPRAS!$C:$C,INT((ROW()-2)/20)+2))</f>
        <v/>
      </c>
      <c r="C4267" s="0" t="str">
        <f aca="false">IF($A4267="","",INDEX(CARTAO_COMPRAS!$D:$D,INT((ROW()-2)/20)+2))</f>
        <v/>
      </c>
      <c r="D4267" s="0" t="str">
        <f aca="false">IF($A4267="","",INDEX(CARTAO_COMPRAS!$E:$E,INT((ROW()-2)/20)+2))</f>
        <v/>
      </c>
      <c r="E4267" s="0" t="str">
        <f aca="false">IF($A4267="","",INDEX(CARTAO_COMPRAS!$H:$H,INT((ROW()-2)/20)+2)+MOD(ROW()-2,20))</f>
        <v/>
      </c>
      <c r="F4267" s="0" t="str">
        <f aca="false">IF($A4267="","",INDEX(CARTAO_COMPRAS!$G:$G,INT((ROW()-2)/20)+2))</f>
        <v/>
      </c>
      <c r="G4267" s="5" t="str">
        <f aca="false">IF($A4267="","",INDEX(CARTAO_COMPRAS!$I:$I,INT((ROW()-2)/20)+2))</f>
        <v/>
      </c>
      <c r="H4267" s="4" t="str">
        <f aca="false">IF($A4267="","",EDATE(INDEX(CARTAO_COMPRAS!$J:$J,INT((ROW()-2)/20)+2),MOD(ROW()-2,20)))</f>
        <v/>
      </c>
      <c r="I4267" s="4" t="str">
        <f aca="false">IF($H4267="","",$H4267-WEEKDAY($H4267,2)+1)</f>
        <v/>
      </c>
      <c r="J4267" s="4" t="str">
        <f aca="false">IF($I4267="","",$I4267+6)</f>
        <v/>
      </c>
      <c r="K4267" s="6" t="str">
        <f aca="false">IF($H4267="","",DATE(YEAR($H4267),MONTH($H4267),1))</f>
        <v/>
      </c>
      <c r="L4267" s="0" t="str">
        <f aca="false">IF($A4267="","",INDEX(CARTAO_COMPRAS!$K:$K,INT((ROW()-2)/20)+2))</f>
        <v/>
      </c>
      <c r="M4267" s="0" t="str">
        <f aca="false">IF($A4267="","","Compra no cartão")</f>
        <v/>
      </c>
    </row>
    <row r="4268" customFormat="false" ht="13.5" hidden="false" customHeight="false" outlineLevel="0" collapsed="false">
      <c r="A4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8" s="0" t="str">
        <f aca="false">IF($A4268="","",INDEX(CARTAO_COMPRAS!$C:$C,INT((ROW()-2)/20)+2))</f>
        <v/>
      </c>
      <c r="C4268" s="0" t="str">
        <f aca="false">IF($A4268="","",INDEX(CARTAO_COMPRAS!$D:$D,INT((ROW()-2)/20)+2))</f>
        <v/>
      </c>
      <c r="D4268" s="0" t="str">
        <f aca="false">IF($A4268="","",INDEX(CARTAO_COMPRAS!$E:$E,INT((ROW()-2)/20)+2))</f>
        <v/>
      </c>
      <c r="E4268" s="0" t="str">
        <f aca="false">IF($A4268="","",INDEX(CARTAO_COMPRAS!$H:$H,INT((ROW()-2)/20)+2)+MOD(ROW()-2,20))</f>
        <v/>
      </c>
      <c r="F4268" s="0" t="str">
        <f aca="false">IF($A4268="","",INDEX(CARTAO_COMPRAS!$G:$G,INT((ROW()-2)/20)+2))</f>
        <v/>
      </c>
      <c r="G4268" s="5" t="str">
        <f aca="false">IF($A4268="","",INDEX(CARTAO_COMPRAS!$I:$I,INT((ROW()-2)/20)+2))</f>
        <v/>
      </c>
      <c r="H4268" s="4" t="str">
        <f aca="false">IF($A4268="","",EDATE(INDEX(CARTAO_COMPRAS!$J:$J,INT((ROW()-2)/20)+2),MOD(ROW()-2,20)))</f>
        <v/>
      </c>
      <c r="I4268" s="4" t="str">
        <f aca="false">IF($H4268="","",$H4268-WEEKDAY($H4268,2)+1)</f>
        <v/>
      </c>
      <c r="J4268" s="4" t="str">
        <f aca="false">IF($I4268="","",$I4268+6)</f>
        <v/>
      </c>
      <c r="K4268" s="6" t="str">
        <f aca="false">IF($H4268="","",DATE(YEAR($H4268),MONTH($H4268),1))</f>
        <v/>
      </c>
      <c r="L4268" s="0" t="str">
        <f aca="false">IF($A4268="","",INDEX(CARTAO_COMPRAS!$K:$K,INT((ROW()-2)/20)+2))</f>
        <v/>
      </c>
      <c r="M4268" s="0" t="str">
        <f aca="false">IF($A4268="","","Compra no cartão")</f>
        <v/>
      </c>
    </row>
    <row r="4269" customFormat="false" ht="13.5" hidden="false" customHeight="false" outlineLevel="0" collapsed="false">
      <c r="A4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69" s="0" t="str">
        <f aca="false">IF($A4269="","",INDEX(CARTAO_COMPRAS!$C:$C,INT((ROW()-2)/20)+2))</f>
        <v/>
      </c>
      <c r="C4269" s="0" t="str">
        <f aca="false">IF($A4269="","",INDEX(CARTAO_COMPRAS!$D:$D,INT((ROW()-2)/20)+2))</f>
        <v/>
      </c>
      <c r="D4269" s="0" t="str">
        <f aca="false">IF($A4269="","",INDEX(CARTAO_COMPRAS!$E:$E,INT((ROW()-2)/20)+2))</f>
        <v/>
      </c>
      <c r="E4269" s="0" t="str">
        <f aca="false">IF($A4269="","",INDEX(CARTAO_COMPRAS!$H:$H,INT((ROW()-2)/20)+2)+MOD(ROW()-2,20))</f>
        <v/>
      </c>
      <c r="F4269" s="0" t="str">
        <f aca="false">IF($A4269="","",INDEX(CARTAO_COMPRAS!$G:$G,INT((ROW()-2)/20)+2))</f>
        <v/>
      </c>
      <c r="G4269" s="5" t="str">
        <f aca="false">IF($A4269="","",INDEX(CARTAO_COMPRAS!$I:$I,INT((ROW()-2)/20)+2))</f>
        <v/>
      </c>
      <c r="H4269" s="4" t="str">
        <f aca="false">IF($A4269="","",EDATE(INDEX(CARTAO_COMPRAS!$J:$J,INT((ROW()-2)/20)+2),MOD(ROW()-2,20)))</f>
        <v/>
      </c>
      <c r="I4269" s="4" t="str">
        <f aca="false">IF($H4269="","",$H4269-WEEKDAY($H4269,2)+1)</f>
        <v/>
      </c>
      <c r="J4269" s="4" t="str">
        <f aca="false">IF($I4269="","",$I4269+6)</f>
        <v/>
      </c>
      <c r="K4269" s="6" t="str">
        <f aca="false">IF($H4269="","",DATE(YEAR($H4269),MONTH($H4269),1))</f>
        <v/>
      </c>
      <c r="L4269" s="0" t="str">
        <f aca="false">IF($A4269="","",INDEX(CARTAO_COMPRAS!$K:$K,INT((ROW()-2)/20)+2))</f>
        <v/>
      </c>
      <c r="M4269" s="0" t="str">
        <f aca="false">IF($A4269="","","Compra no cartão")</f>
        <v/>
      </c>
    </row>
    <row r="4270" customFormat="false" ht="13.5" hidden="false" customHeight="false" outlineLevel="0" collapsed="false">
      <c r="A4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0" s="0" t="str">
        <f aca="false">IF($A4270="","",INDEX(CARTAO_COMPRAS!$C:$C,INT((ROW()-2)/20)+2))</f>
        <v/>
      </c>
      <c r="C4270" s="0" t="str">
        <f aca="false">IF($A4270="","",INDEX(CARTAO_COMPRAS!$D:$D,INT((ROW()-2)/20)+2))</f>
        <v/>
      </c>
      <c r="D4270" s="0" t="str">
        <f aca="false">IF($A4270="","",INDEX(CARTAO_COMPRAS!$E:$E,INT((ROW()-2)/20)+2))</f>
        <v/>
      </c>
      <c r="E4270" s="0" t="str">
        <f aca="false">IF($A4270="","",INDEX(CARTAO_COMPRAS!$H:$H,INT((ROW()-2)/20)+2)+MOD(ROW()-2,20))</f>
        <v/>
      </c>
      <c r="F4270" s="0" t="str">
        <f aca="false">IF($A4270="","",INDEX(CARTAO_COMPRAS!$G:$G,INT((ROW()-2)/20)+2))</f>
        <v/>
      </c>
      <c r="G4270" s="5" t="str">
        <f aca="false">IF($A4270="","",INDEX(CARTAO_COMPRAS!$I:$I,INT((ROW()-2)/20)+2))</f>
        <v/>
      </c>
      <c r="H4270" s="4" t="str">
        <f aca="false">IF($A4270="","",EDATE(INDEX(CARTAO_COMPRAS!$J:$J,INT((ROW()-2)/20)+2),MOD(ROW()-2,20)))</f>
        <v/>
      </c>
      <c r="I4270" s="4" t="str">
        <f aca="false">IF($H4270="","",$H4270-WEEKDAY($H4270,2)+1)</f>
        <v/>
      </c>
      <c r="J4270" s="4" t="str">
        <f aca="false">IF($I4270="","",$I4270+6)</f>
        <v/>
      </c>
      <c r="K4270" s="6" t="str">
        <f aca="false">IF($H4270="","",DATE(YEAR($H4270),MONTH($H4270),1))</f>
        <v/>
      </c>
      <c r="L4270" s="0" t="str">
        <f aca="false">IF($A4270="","",INDEX(CARTAO_COMPRAS!$K:$K,INT((ROW()-2)/20)+2))</f>
        <v/>
      </c>
      <c r="M4270" s="0" t="str">
        <f aca="false">IF($A4270="","","Compra no cartão")</f>
        <v/>
      </c>
    </row>
    <row r="4271" customFormat="false" ht="13.5" hidden="false" customHeight="false" outlineLevel="0" collapsed="false">
      <c r="A4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1" s="0" t="str">
        <f aca="false">IF($A4271="","",INDEX(CARTAO_COMPRAS!$C:$C,INT((ROW()-2)/20)+2))</f>
        <v/>
      </c>
      <c r="C4271" s="0" t="str">
        <f aca="false">IF($A4271="","",INDEX(CARTAO_COMPRAS!$D:$D,INT((ROW()-2)/20)+2))</f>
        <v/>
      </c>
      <c r="D4271" s="0" t="str">
        <f aca="false">IF($A4271="","",INDEX(CARTAO_COMPRAS!$E:$E,INT((ROW()-2)/20)+2))</f>
        <v/>
      </c>
      <c r="E4271" s="0" t="str">
        <f aca="false">IF($A4271="","",INDEX(CARTAO_COMPRAS!$H:$H,INT((ROW()-2)/20)+2)+MOD(ROW()-2,20))</f>
        <v/>
      </c>
      <c r="F4271" s="0" t="str">
        <f aca="false">IF($A4271="","",INDEX(CARTAO_COMPRAS!$G:$G,INT((ROW()-2)/20)+2))</f>
        <v/>
      </c>
      <c r="G4271" s="5" t="str">
        <f aca="false">IF($A4271="","",INDEX(CARTAO_COMPRAS!$I:$I,INT((ROW()-2)/20)+2))</f>
        <v/>
      </c>
      <c r="H4271" s="4" t="str">
        <f aca="false">IF($A4271="","",EDATE(INDEX(CARTAO_COMPRAS!$J:$J,INT((ROW()-2)/20)+2),MOD(ROW()-2,20)))</f>
        <v/>
      </c>
      <c r="I4271" s="4" t="str">
        <f aca="false">IF($H4271="","",$H4271-WEEKDAY($H4271,2)+1)</f>
        <v/>
      </c>
      <c r="J4271" s="4" t="str">
        <f aca="false">IF($I4271="","",$I4271+6)</f>
        <v/>
      </c>
      <c r="K4271" s="6" t="str">
        <f aca="false">IF($H4271="","",DATE(YEAR($H4271),MONTH($H4271),1))</f>
        <v/>
      </c>
      <c r="L4271" s="0" t="str">
        <f aca="false">IF($A4271="","",INDEX(CARTAO_COMPRAS!$K:$K,INT((ROW()-2)/20)+2))</f>
        <v/>
      </c>
      <c r="M4271" s="0" t="str">
        <f aca="false">IF($A4271="","","Compra no cartão")</f>
        <v/>
      </c>
    </row>
    <row r="4272" customFormat="false" ht="13.5" hidden="false" customHeight="false" outlineLevel="0" collapsed="false">
      <c r="A4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2" s="0" t="str">
        <f aca="false">IF($A4272="","",INDEX(CARTAO_COMPRAS!$C:$C,INT((ROW()-2)/20)+2))</f>
        <v/>
      </c>
      <c r="C4272" s="0" t="str">
        <f aca="false">IF($A4272="","",INDEX(CARTAO_COMPRAS!$D:$D,INT((ROW()-2)/20)+2))</f>
        <v/>
      </c>
      <c r="D4272" s="0" t="str">
        <f aca="false">IF($A4272="","",INDEX(CARTAO_COMPRAS!$E:$E,INT((ROW()-2)/20)+2))</f>
        <v/>
      </c>
      <c r="E4272" s="0" t="str">
        <f aca="false">IF($A4272="","",INDEX(CARTAO_COMPRAS!$H:$H,INT((ROW()-2)/20)+2)+MOD(ROW()-2,20))</f>
        <v/>
      </c>
      <c r="F4272" s="0" t="str">
        <f aca="false">IF($A4272="","",INDEX(CARTAO_COMPRAS!$G:$G,INT((ROW()-2)/20)+2))</f>
        <v/>
      </c>
      <c r="G4272" s="5" t="str">
        <f aca="false">IF($A4272="","",INDEX(CARTAO_COMPRAS!$I:$I,INT((ROW()-2)/20)+2))</f>
        <v/>
      </c>
      <c r="H4272" s="4" t="str">
        <f aca="false">IF($A4272="","",EDATE(INDEX(CARTAO_COMPRAS!$J:$J,INT((ROW()-2)/20)+2),MOD(ROW()-2,20)))</f>
        <v/>
      </c>
      <c r="I4272" s="4" t="str">
        <f aca="false">IF($H4272="","",$H4272-WEEKDAY($H4272,2)+1)</f>
        <v/>
      </c>
      <c r="J4272" s="4" t="str">
        <f aca="false">IF($I4272="","",$I4272+6)</f>
        <v/>
      </c>
      <c r="K4272" s="6" t="str">
        <f aca="false">IF($H4272="","",DATE(YEAR($H4272),MONTH($H4272),1))</f>
        <v/>
      </c>
      <c r="L4272" s="0" t="str">
        <f aca="false">IF($A4272="","",INDEX(CARTAO_COMPRAS!$K:$K,INT((ROW()-2)/20)+2))</f>
        <v/>
      </c>
      <c r="M4272" s="0" t="str">
        <f aca="false">IF($A4272="","","Compra no cartão")</f>
        <v/>
      </c>
    </row>
    <row r="4273" customFormat="false" ht="13.5" hidden="false" customHeight="false" outlineLevel="0" collapsed="false">
      <c r="A4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3" s="0" t="str">
        <f aca="false">IF($A4273="","",INDEX(CARTAO_COMPRAS!$C:$C,INT((ROW()-2)/20)+2))</f>
        <v/>
      </c>
      <c r="C4273" s="0" t="str">
        <f aca="false">IF($A4273="","",INDEX(CARTAO_COMPRAS!$D:$D,INT((ROW()-2)/20)+2))</f>
        <v/>
      </c>
      <c r="D4273" s="0" t="str">
        <f aca="false">IF($A4273="","",INDEX(CARTAO_COMPRAS!$E:$E,INT((ROW()-2)/20)+2))</f>
        <v/>
      </c>
      <c r="E4273" s="0" t="str">
        <f aca="false">IF($A4273="","",INDEX(CARTAO_COMPRAS!$H:$H,INT((ROW()-2)/20)+2)+MOD(ROW()-2,20))</f>
        <v/>
      </c>
      <c r="F4273" s="0" t="str">
        <f aca="false">IF($A4273="","",INDEX(CARTAO_COMPRAS!$G:$G,INT((ROW()-2)/20)+2))</f>
        <v/>
      </c>
      <c r="G4273" s="5" t="str">
        <f aca="false">IF($A4273="","",INDEX(CARTAO_COMPRAS!$I:$I,INT((ROW()-2)/20)+2))</f>
        <v/>
      </c>
      <c r="H4273" s="4" t="str">
        <f aca="false">IF($A4273="","",EDATE(INDEX(CARTAO_COMPRAS!$J:$J,INT((ROW()-2)/20)+2),MOD(ROW()-2,20)))</f>
        <v/>
      </c>
      <c r="I4273" s="4" t="str">
        <f aca="false">IF($H4273="","",$H4273-WEEKDAY($H4273,2)+1)</f>
        <v/>
      </c>
      <c r="J4273" s="4" t="str">
        <f aca="false">IF($I4273="","",$I4273+6)</f>
        <v/>
      </c>
      <c r="K4273" s="6" t="str">
        <f aca="false">IF($H4273="","",DATE(YEAR($H4273),MONTH($H4273),1))</f>
        <v/>
      </c>
      <c r="L4273" s="0" t="str">
        <f aca="false">IF($A4273="","",INDEX(CARTAO_COMPRAS!$K:$K,INT((ROW()-2)/20)+2))</f>
        <v/>
      </c>
      <c r="M4273" s="0" t="str">
        <f aca="false">IF($A4273="","","Compra no cartão")</f>
        <v/>
      </c>
    </row>
    <row r="4274" customFormat="false" ht="13.5" hidden="false" customHeight="false" outlineLevel="0" collapsed="false">
      <c r="A4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4" s="0" t="str">
        <f aca="false">IF($A4274="","",INDEX(CARTAO_COMPRAS!$C:$C,INT((ROW()-2)/20)+2))</f>
        <v/>
      </c>
      <c r="C4274" s="0" t="str">
        <f aca="false">IF($A4274="","",INDEX(CARTAO_COMPRAS!$D:$D,INT((ROW()-2)/20)+2))</f>
        <v/>
      </c>
      <c r="D4274" s="0" t="str">
        <f aca="false">IF($A4274="","",INDEX(CARTAO_COMPRAS!$E:$E,INT((ROW()-2)/20)+2))</f>
        <v/>
      </c>
      <c r="E4274" s="0" t="str">
        <f aca="false">IF($A4274="","",INDEX(CARTAO_COMPRAS!$H:$H,INT((ROW()-2)/20)+2)+MOD(ROW()-2,20))</f>
        <v/>
      </c>
      <c r="F4274" s="0" t="str">
        <f aca="false">IF($A4274="","",INDEX(CARTAO_COMPRAS!$G:$G,INT((ROW()-2)/20)+2))</f>
        <v/>
      </c>
      <c r="G4274" s="5" t="str">
        <f aca="false">IF($A4274="","",INDEX(CARTAO_COMPRAS!$I:$I,INT((ROW()-2)/20)+2))</f>
        <v/>
      </c>
      <c r="H4274" s="4" t="str">
        <f aca="false">IF($A4274="","",EDATE(INDEX(CARTAO_COMPRAS!$J:$J,INT((ROW()-2)/20)+2),MOD(ROW()-2,20)))</f>
        <v/>
      </c>
      <c r="I4274" s="4" t="str">
        <f aca="false">IF($H4274="","",$H4274-WEEKDAY($H4274,2)+1)</f>
        <v/>
      </c>
      <c r="J4274" s="4" t="str">
        <f aca="false">IF($I4274="","",$I4274+6)</f>
        <v/>
      </c>
      <c r="K4274" s="6" t="str">
        <f aca="false">IF($H4274="","",DATE(YEAR($H4274),MONTH($H4274),1))</f>
        <v/>
      </c>
      <c r="L4274" s="0" t="str">
        <f aca="false">IF($A4274="","",INDEX(CARTAO_COMPRAS!$K:$K,INT((ROW()-2)/20)+2))</f>
        <v/>
      </c>
      <c r="M4274" s="0" t="str">
        <f aca="false">IF($A4274="","","Compra no cartão")</f>
        <v/>
      </c>
    </row>
    <row r="4275" customFormat="false" ht="13.5" hidden="false" customHeight="false" outlineLevel="0" collapsed="false">
      <c r="A4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5" s="0" t="str">
        <f aca="false">IF($A4275="","",INDEX(CARTAO_COMPRAS!$C:$C,INT((ROW()-2)/20)+2))</f>
        <v/>
      </c>
      <c r="C4275" s="0" t="str">
        <f aca="false">IF($A4275="","",INDEX(CARTAO_COMPRAS!$D:$D,INT((ROW()-2)/20)+2))</f>
        <v/>
      </c>
      <c r="D4275" s="0" t="str">
        <f aca="false">IF($A4275="","",INDEX(CARTAO_COMPRAS!$E:$E,INT((ROW()-2)/20)+2))</f>
        <v/>
      </c>
      <c r="E4275" s="0" t="str">
        <f aca="false">IF($A4275="","",INDEX(CARTAO_COMPRAS!$H:$H,INT((ROW()-2)/20)+2)+MOD(ROW()-2,20))</f>
        <v/>
      </c>
      <c r="F4275" s="0" t="str">
        <f aca="false">IF($A4275="","",INDEX(CARTAO_COMPRAS!$G:$G,INT((ROW()-2)/20)+2))</f>
        <v/>
      </c>
      <c r="G4275" s="5" t="str">
        <f aca="false">IF($A4275="","",INDEX(CARTAO_COMPRAS!$I:$I,INT((ROW()-2)/20)+2))</f>
        <v/>
      </c>
      <c r="H4275" s="4" t="str">
        <f aca="false">IF($A4275="","",EDATE(INDEX(CARTAO_COMPRAS!$J:$J,INT((ROW()-2)/20)+2),MOD(ROW()-2,20)))</f>
        <v/>
      </c>
      <c r="I4275" s="4" t="str">
        <f aca="false">IF($H4275="","",$H4275-WEEKDAY($H4275,2)+1)</f>
        <v/>
      </c>
      <c r="J4275" s="4" t="str">
        <f aca="false">IF($I4275="","",$I4275+6)</f>
        <v/>
      </c>
      <c r="K4275" s="6" t="str">
        <f aca="false">IF($H4275="","",DATE(YEAR($H4275),MONTH($H4275),1))</f>
        <v/>
      </c>
      <c r="L4275" s="0" t="str">
        <f aca="false">IF($A4275="","",INDEX(CARTAO_COMPRAS!$K:$K,INT((ROW()-2)/20)+2))</f>
        <v/>
      </c>
      <c r="M4275" s="0" t="str">
        <f aca="false">IF($A4275="","","Compra no cartão")</f>
        <v/>
      </c>
    </row>
    <row r="4276" customFormat="false" ht="13.5" hidden="false" customHeight="false" outlineLevel="0" collapsed="false">
      <c r="A4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6" s="0" t="str">
        <f aca="false">IF($A4276="","",INDEX(CARTAO_COMPRAS!$C:$C,INT((ROW()-2)/20)+2))</f>
        <v/>
      </c>
      <c r="C4276" s="0" t="str">
        <f aca="false">IF($A4276="","",INDEX(CARTAO_COMPRAS!$D:$D,INT((ROW()-2)/20)+2))</f>
        <v/>
      </c>
      <c r="D4276" s="0" t="str">
        <f aca="false">IF($A4276="","",INDEX(CARTAO_COMPRAS!$E:$E,INT((ROW()-2)/20)+2))</f>
        <v/>
      </c>
      <c r="E4276" s="0" t="str">
        <f aca="false">IF($A4276="","",INDEX(CARTAO_COMPRAS!$H:$H,INT((ROW()-2)/20)+2)+MOD(ROW()-2,20))</f>
        <v/>
      </c>
      <c r="F4276" s="0" t="str">
        <f aca="false">IF($A4276="","",INDEX(CARTAO_COMPRAS!$G:$G,INT((ROW()-2)/20)+2))</f>
        <v/>
      </c>
      <c r="G4276" s="5" t="str">
        <f aca="false">IF($A4276="","",INDEX(CARTAO_COMPRAS!$I:$I,INT((ROW()-2)/20)+2))</f>
        <v/>
      </c>
      <c r="H4276" s="4" t="str">
        <f aca="false">IF($A4276="","",EDATE(INDEX(CARTAO_COMPRAS!$J:$J,INT((ROW()-2)/20)+2),MOD(ROW()-2,20)))</f>
        <v/>
      </c>
      <c r="I4276" s="4" t="str">
        <f aca="false">IF($H4276="","",$H4276-WEEKDAY($H4276,2)+1)</f>
        <v/>
      </c>
      <c r="J4276" s="4" t="str">
        <f aca="false">IF($I4276="","",$I4276+6)</f>
        <v/>
      </c>
      <c r="K4276" s="6" t="str">
        <f aca="false">IF($H4276="","",DATE(YEAR($H4276),MONTH($H4276),1))</f>
        <v/>
      </c>
      <c r="L4276" s="0" t="str">
        <f aca="false">IF($A4276="","",INDEX(CARTAO_COMPRAS!$K:$K,INT((ROW()-2)/20)+2))</f>
        <v/>
      </c>
      <c r="M4276" s="0" t="str">
        <f aca="false">IF($A4276="","","Compra no cartão")</f>
        <v/>
      </c>
    </row>
    <row r="4277" customFormat="false" ht="13.5" hidden="false" customHeight="false" outlineLevel="0" collapsed="false">
      <c r="A4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7" s="0" t="str">
        <f aca="false">IF($A4277="","",INDEX(CARTAO_COMPRAS!$C:$C,INT((ROW()-2)/20)+2))</f>
        <v/>
      </c>
      <c r="C4277" s="0" t="str">
        <f aca="false">IF($A4277="","",INDEX(CARTAO_COMPRAS!$D:$D,INT((ROW()-2)/20)+2))</f>
        <v/>
      </c>
      <c r="D4277" s="0" t="str">
        <f aca="false">IF($A4277="","",INDEX(CARTAO_COMPRAS!$E:$E,INT((ROW()-2)/20)+2))</f>
        <v/>
      </c>
      <c r="E4277" s="0" t="str">
        <f aca="false">IF($A4277="","",INDEX(CARTAO_COMPRAS!$H:$H,INT((ROW()-2)/20)+2)+MOD(ROW()-2,20))</f>
        <v/>
      </c>
      <c r="F4277" s="0" t="str">
        <f aca="false">IF($A4277="","",INDEX(CARTAO_COMPRAS!$G:$G,INT((ROW()-2)/20)+2))</f>
        <v/>
      </c>
      <c r="G4277" s="5" t="str">
        <f aca="false">IF($A4277="","",INDEX(CARTAO_COMPRAS!$I:$I,INT((ROW()-2)/20)+2))</f>
        <v/>
      </c>
      <c r="H4277" s="4" t="str">
        <f aca="false">IF($A4277="","",EDATE(INDEX(CARTAO_COMPRAS!$J:$J,INT((ROW()-2)/20)+2),MOD(ROW()-2,20)))</f>
        <v/>
      </c>
      <c r="I4277" s="4" t="str">
        <f aca="false">IF($H4277="","",$H4277-WEEKDAY($H4277,2)+1)</f>
        <v/>
      </c>
      <c r="J4277" s="4" t="str">
        <f aca="false">IF($I4277="","",$I4277+6)</f>
        <v/>
      </c>
      <c r="K4277" s="6" t="str">
        <f aca="false">IF($H4277="","",DATE(YEAR($H4277),MONTH($H4277),1))</f>
        <v/>
      </c>
      <c r="L4277" s="0" t="str">
        <f aca="false">IF($A4277="","",INDEX(CARTAO_COMPRAS!$K:$K,INT((ROW()-2)/20)+2))</f>
        <v/>
      </c>
      <c r="M4277" s="0" t="str">
        <f aca="false">IF($A4277="","","Compra no cartão")</f>
        <v/>
      </c>
    </row>
    <row r="4278" customFormat="false" ht="13.5" hidden="false" customHeight="false" outlineLevel="0" collapsed="false">
      <c r="A4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8" s="0" t="str">
        <f aca="false">IF($A4278="","",INDEX(CARTAO_COMPRAS!$C:$C,INT((ROW()-2)/20)+2))</f>
        <v/>
      </c>
      <c r="C4278" s="0" t="str">
        <f aca="false">IF($A4278="","",INDEX(CARTAO_COMPRAS!$D:$D,INT((ROW()-2)/20)+2))</f>
        <v/>
      </c>
      <c r="D4278" s="0" t="str">
        <f aca="false">IF($A4278="","",INDEX(CARTAO_COMPRAS!$E:$E,INT((ROW()-2)/20)+2))</f>
        <v/>
      </c>
      <c r="E4278" s="0" t="str">
        <f aca="false">IF($A4278="","",INDEX(CARTAO_COMPRAS!$H:$H,INT((ROW()-2)/20)+2)+MOD(ROW()-2,20))</f>
        <v/>
      </c>
      <c r="F4278" s="0" t="str">
        <f aca="false">IF($A4278="","",INDEX(CARTAO_COMPRAS!$G:$G,INT((ROW()-2)/20)+2))</f>
        <v/>
      </c>
      <c r="G4278" s="5" t="str">
        <f aca="false">IF($A4278="","",INDEX(CARTAO_COMPRAS!$I:$I,INT((ROW()-2)/20)+2))</f>
        <v/>
      </c>
      <c r="H4278" s="4" t="str">
        <f aca="false">IF($A4278="","",EDATE(INDEX(CARTAO_COMPRAS!$J:$J,INT((ROW()-2)/20)+2),MOD(ROW()-2,20)))</f>
        <v/>
      </c>
      <c r="I4278" s="4" t="str">
        <f aca="false">IF($H4278="","",$H4278-WEEKDAY($H4278,2)+1)</f>
        <v/>
      </c>
      <c r="J4278" s="4" t="str">
        <f aca="false">IF($I4278="","",$I4278+6)</f>
        <v/>
      </c>
      <c r="K4278" s="6" t="str">
        <f aca="false">IF($H4278="","",DATE(YEAR($H4278),MONTH($H4278),1))</f>
        <v/>
      </c>
      <c r="L4278" s="0" t="str">
        <f aca="false">IF($A4278="","",INDEX(CARTAO_COMPRAS!$K:$K,INT((ROW()-2)/20)+2))</f>
        <v/>
      </c>
      <c r="M4278" s="0" t="str">
        <f aca="false">IF($A4278="","","Compra no cartão")</f>
        <v/>
      </c>
    </row>
    <row r="4279" customFormat="false" ht="13.5" hidden="false" customHeight="false" outlineLevel="0" collapsed="false">
      <c r="A4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79" s="0" t="str">
        <f aca="false">IF($A4279="","",INDEX(CARTAO_COMPRAS!$C:$C,INT((ROW()-2)/20)+2))</f>
        <v/>
      </c>
      <c r="C4279" s="0" t="str">
        <f aca="false">IF($A4279="","",INDEX(CARTAO_COMPRAS!$D:$D,INT((ROW()-2)/20)+2))</f>
        <v/>
      </c>
      <c r="D4279" s="0" t="str">
        <f aca="false">IF($A4279="","",INDEX(CARTAO_COMPRAS!$E:$E,INT((ROW()-2)/20)+2))</f>
        <v/>
      </c>
      <c r="E4279" s="0" t="str">
        <f aca="false">IF($A4279="","",INDEX(CARTAO_COMPRAS!$H:$H,INT((ROW()-2)/20)+2)+MOD(ROW()-2,20))</f>
        <v/>
      </c>
      <c r="F4279" s="0" t="str">
        <f aca="false">IF($A4279="","",INDEX(CARTAO_COMPRAS!$G:$G,INT((ROW()-2)/20)+2))</f>
        <v/>
      </c>
      <c r="G4279" s="5" t="str">
        <f aca="false">IF($A4279="","",INDEX(CARTAO_COMPRAS!$I:$I,INT((ROW()-2)/20)+2))</f>
        <v/>
      </c>
      <c r="H4279" s="4" t="str">
        <f aca="false">IF($A4279="","",EDATE(INDEX(CARTAO_COMPRAS!$J:$J,INT((ROW()-2)/20)+2),MOD(ROW()-2,20)))</f>
        <v/>
      </c>
      <c r="I4279" s="4" t="str">
        <f aca="false">IF($H4279="","",$H4279-WEEKDAY($H4279,2)+1)</f>
        <v/>
      </c>
      <c r="J4279" s="4" t="str">
        <f aca="false">IF($I4279="","",$I4279+6)</f>
        <v/>
      </c>
      <c r="K4279" s="6" t="str">
        <f aca="false">IF($H4279="","",DATE(YEAR($H4279),MONTH($H4279),1))</f>
        <v/>
      </c>
      <c r="L4279" s="0" t="str">
        <f aca="false">IF($A4279="","",INDEX(CARTAO_COMPRAS!$K:$K,INT((ROW()-2)/20)+2))</f>
        <v/>
      </c>
      <c r="M4279" s="0" t="str">
        <f aca="false">IF($A4279="","","Compra no cartão")</f>
        <v/>
      </c>
    </row>
    <row r="4280" customFormat="false" ht="13.5" hidden="false" customHeight="false" outlineLevel="0" collapsed="false">
      <c r="A4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0" s="0" t="str">
        <f aca="false">IF($A4280="","",INDEX(CARTAO_COMPRAS!$C:$C,INT((ROW()-2)/20)+2))</f>
        <v/>
      </c>
      <c r="C4280" s="0" t="str">
        <f aca="false">IF($A4280="","",INDEX(CARTAO_COMPRAS!$D:$D,INT((ROW()-2)/20)+2))</f>
        <v/>
      </c>
      <c r="D4280" s="0" t="str">
        <f aca="false">IF($A4280="","",INDEX(CARTAO_COMPRAS!$E:$E,INT((ROW()-2)/20)+2))</f>
        <v/>
      </c>
      <c r="E4280" s="0" t="str">
        <f aca="false">IF($A4280="","",INDEX(CARTAO_COMPRAS!$H:$H,INT((ROW()-2)/20)+2)+MOD(ROW()-2,20))</f>
        <v/>
      </c>
      <c r="F4280" s="0" t="str">
        <f aca="false">IF($A4280="","",INDEX(CARTAO_COMPRAS!$G:$G,INT((ROW()-2)/20)+2))</f>
        <v/>
      </c>
      <c r="G4280" s="5" t="str">
        <f aca="false">IF($A4280="","",INDEX(CARTAO_COMPRAS!$I:$I,INT((ROW()-2)/20)+2))</f>
        <v/>
      </c>
      <c r="H4280" s="4" t="str">
        <f aca="false">IF($A4280="","",EDATE(INDEX(CARTAO_COMPRAS!$J:$J,INT((ROW()-2)/20)+2),MOD(ROW()-2,20)))</f>
        <v/>
      </c>
      <c r="I4280" s="4" t="str">
        <f aca="false">IF($H4280="","",$H4280-WEEKDAY($H4280,2)+1)</f>
        <v/>
      </c>
      <c r="J4280" s="4" t="str">
        <f aca="false">IF($I4280="","",$I4280+6)</f>
        <v/>
      </c>
      <c r="K4280" s="6" t="str">
        <f aca="false">IF($H4280="","",DATE(YEAR($H4280),MONTH($H4280),1))</f>
        <v/>
      </c>
      <c r="L4280" s="0" t="str">
        <f aca="false">IF($A4280="","",INDEX(CARTAO_COMPRAS!$K:$K,INT((ROW()-2)/20)+2))</f>
        <v/>
      </c>
      <c r="M4280" s="0" t="str">
        <f aca="false">IF($A4280="","","Compra no cartão")</f>
        <v/>
      </c>
    </row>
    <row r="4281" customFormat="false" ht="13.5" hidden="false" customHeight="false" outlineLevel="0" collapsed="false">
      <c r="A4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1" s="0" t="str">
        <f aca="false">IF($A4281="","",INDEX(CARTAO_COMPRAS!$C:$C,INT((ROW()-2)/20)+2))</f>
        <v/>
      </c>
      <c r="C4281" s="0" t="str">
        <f aca="false">IF($A4281="","",INDEX(CARTAO_COMPRAS!$D:$D,INT((ROW()-2)/20)+2))</f>
        <v/>
      </c>
      <c r="D4281" s="0" t="str">
        <f aca="false">IF($A4281="","",INDEX(CARTAO_COMPRAS!$E:$E,INT((ROW()-2)/20)+2))</f>
        <v/>
      </c>
      <c r="E4281" s="0" t="str">
        <f aca="false">IF($A4281="","",INDEX(CARTAO_COMPRAS!$H:$H,INT((ROW()-2)/20)+2)+MOD(ROW()-2,20))</f>
        <v/>
      </c>
      <c r="F4281" s="0" t="str">
        <f aca="false">IF($A4281="","",INDEX(CARTAO_COMPRAS!$G:$G,INT((ROW()-2)/20)+2))</f>
        <v/>
      </c>
      <c r="G4281" s="5" t="str">
        <f aca="false">IF($A4281="","",INDEX(CARTAO_COMPRAS!$I:$I,INT((ROW()-2)/20)+2))</f>
        <v/>
      </c>
      <c r="H4281" s="4" t="str">
        <f aca="false">IF($A4281="","",EDATE(INDEX(CARTAO_COMPRAS!$J:$J,INT((ROW()-2)/20)+2),MOD(ROW()-2,20)))</f>
        <v/>
      </c>
      <c r="I4281" s="4" t="str">
        <f aca="false">IF($H4281="","",$H4281-WEEKDAY($H4281,2)+1)</f>
        <v/>
      </c>
      <c r="J4281" s="4" t="str">
        <f aca="false">IF($I4281="","",$I4281+6)</f>
        <v/>
      </c>
      <c r="K4281" s="6" t="str">
        <f aca="false">IF($H4281="","",DATE(YEAR($H4281),MONTH($H4281),1))</f>
        <v/>
      </c>
      <c r="L4281" s="0" t="str">
        <f aca="false">IF($A4281="","",INDEX(CARTAO_COMPRAS!$K:$K,INT((ROW()-2)/20)+2))</f>
        <v/>
      </c>
      <c r="M4281" s="0" t="str">
        <f aca="false">IF($A4281="","","Compra no cartão")</f>
        <v/>
      </c>
    </row>
    <row r="4282" customFormat="false" ht="13.5" hidden="false" customHeight="false" outlineLevel="0" collapsed="false">
      <c r="A42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2" s="0" t="str">
        <f aca="false">IF($A4282="","",INDEX(CARTAO_COMPRAS!$C:$C,INT((ROW()-2)/20)+2))</f>
        <v/>
      </c>
      <c r="C4282" s="0" t="str">
        <f aca="false">IF($A4282="","",INDEX(CARTAO_COMPRAS!$D:$D,INT((ROW()-2)/20)+2))</f>
        <v/>
      </c>
      <c r="D4282" s="0" t="str">
        <f aca="false">IF($A4282="","",INDEX(CARTAO_COMPRAS!$E:$E,INT((ROW()-2)/20)+2))</f>
        <v/>
      </c>
      <c r="E4282" s="0" t="str">
        <f aca="false">IF($A4282="","",INDEX(CARTAO_COMPRAS!$H:$H,INT((ROW()-2)/20)+2)+MOD(ROW()-2,20))</f>
        <v/>
      </c>
      <c r="F4282" s="0" t="str">
        <f aca="false">IF($A4282="","",INDEX(CARTAO_COMPRAS!$G:$G,INT((ROW()-2)/20)+2))</f>
        <v/>
      </c>
      <c r="G4282" s="5" t="str">
        <f aca="false">IF($A4282="","",INDEX(CARTAO_COMPRAS!$I:$I,INT((ROW()-2)/20)+2))</f>
        <v/>
      </c>
      <c r="H4282" s="4" t="str">
        <f aca="false">IF($A4282="","",EDATE(INDEX(CARTAO_COMPRAS!$J:$J,INT((ROW()-2)/20)+2),MOD(ROW()-2,20)))</f>
        <v/>
      </c>
      <c r="I4282" s="4" t="str">
        <f aca="false">IF($H4282="","",$H4282-WEEKDAY($H4282,2)+1)</f>
        <v/>
      </c>
      <c r="J4282" s="4" t="str">
        <f aca="false">IF($I4282="","",$I4282+6)</f>
        <v/>
      </c>
      <c r="K4282" s="6" t="str">
        <f aca="false">IF($H4282="","",DATE(YEAR($H4282),MONTH($H4282),1))</f>
        <v/>
      </c>
      <c r="L4282" s="0" t="str">
        <f aca="false">IF($A4282="","",INDEX(CARTAO_COMPRAS!$K:$K,INT((ROW()-2)/20)+2))</f>
        <v/>
      </c>
      <c r="M4282" s="0" t="str">
        <f aca="false">IF($A4282="","","Compra no cartão")</f>
        <v/>
      </c>
    </row>
    <row r="4283" customFormat="false" ht="13.5" hidden="false" customHeight="false" outlineLevel="0" collapsed="false">
      <c r="A4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3" s="0" t="str">
        <f aca="false">IF($A4283="","",INDEX(CARTAO_COMPRAS!$C:$C,INT((ROW()-2)/20)+2))</f>
        <v/>
      </c>
      <c r="C4283" s="0" t="str">
        <f aca="false">IF($A4283="","",INDEX(CARTAO_COMPRAS!$D:$D,INT((ROW()-2)/20)+2))</f>
        <v/>
      </c>
      <c r="D4283" s="0" t="str">
        <f aca="false">IF($A4283="","",INDEX(CARTAO_COMPRAS!$E:$E,INT((ROW()-2)/20)+2))</f>
        <v/>
      </c>
      <c r="E4283" s="0" t="str">
        <f aca="false">IF($A4283="","",INDEX(CARTAO_COMPRAS!$H:$H,INT((ROW()-2)/20)+2)+MOD(ROW()-2,20))</f>
        <v/>
      </c>
      <c r="F4283" s="0" t="str">
        <f aca="false">IF($A4283="","",INDEX(CARTAO_COMPRAS!$G:$G,INT((ROW()-2)/20)+2))</f>
        <v/>
      </c>
      <c r="G4283" s="5" t="str">
        <f aca="false">IF($A4283="","",INDEX(CARTAO_COMPRAS!$I:$I,INT((ROW()-2)/20)+2))</f>
        <v/>
      </c>
      <c r="H4283" s="4" t="str">
        <f aca="false">IF($A4283="","",EDATE(INDEX(CARTAO_COMPRAS!$J:$J,INT((ROW()-2)/20)+2),MOD(ROW()-2,20)))</f>
        <v/>
      </c>
      <c r="I4283" s="4" t="str">
        <f aca="false">IF($H4283="","",$H4283-WEEKDAY($H4283,2)+1)</f>
        <v/>
      </c>
      <c r="J4283" s="4" t="str">
        <f aca="false">IF($I4283="","",$I4283+6)</f>
        <v/>
      </c>
      <c r="K4283" s="6" t="str">
        <f aca="false">IF($H4283="","",DATE(YEAR($H4283),MONTH($H4283),1))</f>
        <v/>
      </c>
      <c r="L4283" s="0" t="str">
        <f aca="false">IF($A4283="","",INDEX(CARTAO_COMPRAS!$K:$K,INT((ROW()-2)/20)+2))</f>
        <v/>
      </c>
      <c r="M4283" s="0" t="str">
        <f aca="false">IF($A4283="","","Compra no cartão")</f>
        <v/>
      </c>
    </row>
    <row r="4284" customFormat="false" ht="13.5" hidden="false" customHeight="false" outlineLevel="0" collapsed="false">
      <c r="A4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4" s="0" t="str">
        <f aca="false">IF($A4284="","",INDEX(CARTAO_COMPRAS!$C:$C,INT((ROW()-2)/20)+2))</f>
        <v/>
      </c>
      <c r="C4284" s="0" t="str">
        <f aca="false">IF($A4284="","",INDEX(CARTAO_COMPRAS!$D:$D,INT((ROW()-2)/20)+2))</f>
        <v/>
      </c>
      <c r="D4284" s="0" t="str">
        <f aca="false">IF($A4284="","",INDEX(CARTAO_COMPRAS!$E:$E,INT((ROW()-2)/20)+2))</f>
        <v/>
      </c>
      <c r="E4284" s="0" t="str">
        <f aca="false">IF($A4284="","",INDEX(CARTAO_COMPRAS!$H:$H,INT((ROW()-2)/20)+2)+MOD(ROW()-2,20))</f>
        <v/>
      </c>
      <c r="F4284" s="0" t="str">
        <f aca="false">IF($A4284="","",INDEX(CARTAO_COMPRAS!$G:$G,INT((ROW()-2)/20)+2))</f>
        <v/>
      </c>
      <c r="G4284" s="5" t="str">
        <f aca="false">IF($A4284="","",INDEX(CARTAO_COMPRAS!$I:$I,INT((ROW()-2)/20)+2))</f>
        <v/>
      </c>
      <c r="H4284" s="4" t="str">
        <f aca="false">IF($A4284="","",EDATE(INDEX(CARTAO_COMPRAS!$J:$J,INT((ROW()-2)/20)+2),MOD(ROW()-2,20)))</f>
        <v/>
      </c>
      <c r="I4284" s="4" t="str">
        <f aca="false">IF($H4284="","",$H4284-WEEKDAY($H4284,2)+1)</f>
        <v/>
      </c>
      <c r="J4284" s="4" t="str">
        <f aca="false">IF($I4284="","",$I4284+6)</f>
        <v/>
      </c>
      <c r="K4284" s="6" t="str">
        <f aca="false">IF($H4284="","",DATE(YEAR($H4284),MONTH($H4284),1))</f>
        <v/>
      </c>
      <c r="L4284" s="0" t="str">
        <f aca="false">IF($A4284="","",INDEX(CARTAO_COMPRAS!$K:$K,INT((ROW()-2)/20)+2))</f>
        <v/>
      </c>
      <c r="M4284" s="0" t="str">
        <f aca="false">IF($A4284="","","Compra no cartão")</f>
        <v/>
      </c>
    </row>
    <row r="4285" customFormat="false" ht="13.5" hidden="false" customHeight="false" outlineLevel="0" collapsed="false">
      <c r="A4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5" s="0" t="str">
        <f aca="false">IF($A4285="","",INDEX(CARTAO_COMPRAS!$C:$C,INT((ROW()-2)/20)+2))</f>
        <v/>
      </c>
      <c r="C4285" s="0" t="str">
        <f aca="false">IF($A4285="","",INDEX(CARTAO_COMPRAS!$D:$D,INT((ROW()-2)/20)+2))</f>
        <v/>
      </c>
      <c r="D4285" s="0" t="str">
        <f aca="false">IF($A4285="","",INDEX(CARTAO_COMPRAS!$E:$E,INT((ROW()-2)/20)+2))</f>
        <v/>
      </c>
      <c r="E4285" s="0" t="str">
        <f aca="false">IF($A4285="","",INDEX(CARTAO_COMPRAS!$H:$H,INT((ROW()-2)/20)+2)+MOD(ROW()-2,20))</f>
        <v/>
      </c>
      <c r="F4285" s="0" t="str">
        <f aca="false">IF($A4285="","",INDEX(CARTAO_COMPRAS!$G:$G,INT((ROW()-2)/20)+2))</f>
        <v/>
      </c>
      <c r="G4285" s="5" t="str">
        <f aca="false">IF($A4285="","",INDEX(CARTAO_COMPRAS!$I:$I,INT((ROW()-2)/20)+2))</f>
        <v/>
      </c>
      <c r="H4285" s="4" t="str">
        <f aca="false">IF($A4285="","",EDATE(INDEX(CARTAO_COMPRAS!$J:$J,INT((ROW()-2)/20)+2),MOD(ROW()-2,20)))</f>
        <v/>
      </c>
      <c r="I4285" s="4" t="str">
        <f aca="false">IF($H4285="","",$H4285-WEEKDAY($H4285,2)+1)</f>
        <v/>
      </c>
      <c r="J4285" s="4" t="str">
        <f aca="false">IF($I4285="","",$I4285+6)</f>
        <v/>
      </c>
      <c r="K4285" s="6" t="str">
        <f aca="false">IF($H4285="","",DATE(YEAR($H4285),MONTH($H4285),1))</f>
        <v/>
      </c>
      <c r="L4285" s="0" t="str">
        <f aca="false">IF($A4285="","",INDEX(CARTAO_COMPRAS!$K:$K,INT((ROW()-2)/20)+2))</f>
        <v/>
      </c>
      <c r="M4285" s="0" t="str">
        <f aca="false">IF($A4285="","","Compra no cartão")</f>
        <v/>
      </c>
    </row>
    <row r="4286" customFormat="false" ht="13.5" hidden="false" customHeight="false" outlineLevel="0" collapsed="false">
      <c r="A4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6" s="0" t="str">
        <f aca="false">IF($A4286="","",INDEX(CARTAO_COMPRAS!$C:$C,INT((ROW()-2)/20)+2))</f>
        <v/>
      </c>
      <c r="C4286" s="0" t="str">
        <f aca="false">IF($A4286="","",INDEX(CARTAO_COMPRAS!$D:$D,INT((ROW()-2)/20)+2))</f>
        <v/>
      </c>
      <c r="D4286" s="0" t="str">
        <f aca="false">IF($A4286="","",INDEX(CARTAO_COMPRAS!$E:$E,INT((ROW()-2)/20)+2))</f>
        <v/>
      </c>
      <c r="E4286" s="0" t="str">
        <f aca="false">IF($A4286="","",INDEX(CARTAO_COMPRAS!$H:$H,INT((ROW()-2)/20)+2)+MOD(ROW()-2,20))</f>
        <v/>
      </c>
      <c r="F4286" s="0" t="str">
        <f aca="false">IF($A4286="","",INDEX(CARTAO_COMPRAS!$G:$G,INT((ROW()-2)/20)+2))</f>
        <v/>
      </c>
      <c r="G4286" s="5" t="str">
        <f aca="false">IF($A4286="","",INDEX(CARTAO_COMPRAS!$I:$I,INT((ROW()-2)/20)+2))</f>
        <v/>
      </c>
      <c r="H4286" s="4" t="str">
        <f aca="false">IF($A4286="","",EDATE(INDEX(CARTAO_COMPRAS!$J:$J,INT((ROW()-2)/20)+2),MOD(ROW()-2,20)))</f>
        <v/>
      </c>
      <c r="I4286" s="4" t="str">
        <f aca="false">IF($H4286="","",$H4286-WEEKDAY($H4286,2)+1)</f>
        <v/>
      </c>
      <c r="J4286" s="4" t="str">
        <f aca="false">IF($I4286="","",$I4286+6)</f>
        <v/>
      </c>
      <c r="K4286" s="6" t="str">
        <f aca="false">IF($H4286="","",DATE(YEAR($H4286),MONTH($H4286),1))</f>
        <v/>
      </c>
      <c r="L4286" s="0" t="str">
        <f aca="false">IF($A4286="","",INDEX(CARTAO_COMPRAS!$K:$K,INT((ROW()-2)/20)+2))</f>
        <v/>
      </c>
      <c r="M4286" s="0" t="str">
        <f aca="false">IF($A4286="","","Compra no cartão")</f>
        <v/>
      </c>
    </row>
    <row r="4287" customFormat="false" ht="13.5" hidden="false" customHeight="false" outlineLevel="0" collapsed="false">
      <c r="A4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7" s="0" t="str">
        <f aca="false">IF($A4287="","",INDEX(CARTAO_COMPRAS!$C:$C,INT((ROW()-2)/20)+2))</f>
        <v/>
      </c>
      <c r="C4287" s="0" t="str">
        <f aca="false">IF($A4287="","",INDEX(CARTAO_COMPRAS!$D:$D,INT((ROW()-2)/20)+2))</f>
        <v/>
      </c>
      <c r="D4287" s="0" t="str">
        <f aca="false">IF($A4287="","",INDEX(CARTAO_COMPRAS!$E:$E,INT((ROW()-2)/20)+2))</f>
        <v/>
      </c>
      <c r="E4287" s="0" t="str">
        <f aca="false">IF($A4287="","",INDEX(CARTAO_COMPRAS!$H:$H,INT((ROW()-2)/20)+2)+MOD(ROW()-2,20))</f>
        <v/>
      </c>
      <c r="F4287" s="0" t="str">
        <f aca="false">IF($A4287="","",INDEX(CARTAO_COMPRAS!$G:$G,INT((ROW()-2)/20)+2))</f>
        <v/>
      </c>
      <c r="G4287" s="5" t="str">
        <f aca="false">IF($A4287="","",INDEX(CARTAO_COMPRAS!$I:$I,INT((ROW()-2)/20)+2))</f>
        <v/>
      </c>
      <c r="H4287" s="4" t="str">
        <f aca="false">IF($A4287="","",EDATE(INDEX(CARTAO_COMPRAS!$J:$J,INT((ROW()-2)/20)+2),MOD(ROW()-2,20)))</f>
        <v/>
      </c>
      <c r="I4287" s="4" t="str">
        <f aca="false">IF($H4287="","",$H4287-WEEKDAY($H4287,2)+1)</f>
        <v/>
      </c>
      <c r="J4287" s="4" t="str">
        <f aca="false">IF($I4287="","",$I4287+6)</f>
        <v/>
      </c>
      <c r="K4287" s="6" t="str">
        <f aca="false">IF($H4287="","",DATE(YEAR($H4287),MONTH($H4287),1))</f>
        <v/>
      </c>
      <c r="L4287" s="0" t="str">
        <f aca="false">IF($A4287="","",INDEX(CARTAO_COMPRAS!$K:$K,INT((ROW()-2)/20)+2))</f>
        <v/>
      </c>
      <c r="M4287" s="0" t="str">
        <f aca="false">IF($A4287="","","Compra no cartão")</f>
        <v/>
      </c>
    </row>
    <row r="4288" customFormat="false" ht="13.5" hidden="false" customHeight="false" outlineLevel="0" collapsed="false">
      <c r="A4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8" s="0" t="str">
        <f aca="false">IF($A4288="","",INDEX(CARTAO_COMPRAS!$C:$C,INT((ROW()-2)/20)+2))</f>
        <v/>
      </c>
      <c r="C4288" s="0" t="str">
        <f aca="false">IF($A4288="","",INDEX(CARTAO_COMPRAS!$D:$D,INT((ROW()-2)/20)+2))</f>
        <v/>
      </c>
      <c r="D4288" s="0" t="str">
        <f aca="false">IF($A4288="","",INDEX(CARTAO_COMPRAS!$E:$E,INT((ROW()-2)/20)+2))</f>
        <v/>
      </c>
      <c r="E4288" s="0" t="str">
        <f aca="false">IF($A4288="","",INDEX(CARTAO_COMPRAS!$H:$H,INT((ROW()-2)/20)+2)+MOD(ROW()-2,20))</f>
        <v/>
      </c>
      <c r="F4288" s="0" t="str">
        <f aca="false">IF($A4288="","",INDEX(CARTAO_COMPRAS!$G:$G,INT((ROW()-2)/20)+2))</f>
        <v/>
      </c>
      <c r="G4288" s="5" t="str">
        <f aca="false">IF($A4288="","",INDEX(CARTAO_COMPRAS!$I:$I,INT((ROW()-2)/20)+2))</f>
        <v/>
      </c>
      <c r="H4288" s="4" t="str">
        <f aca="false">IF($A4288="","",EDATE(INDEX(CARTAO_COMPRAS!$J:$J,INT((ROW()-2)/20)+2),MOD(ROW()-2,20)))</f>
        <v/>
      </c>
      <c r="I4288" s="4" t="str">
        <f aca="false">IF($H4288="","",$H4288-WEEKDAY($H4288,2)+1)</f>
        <v/>
      </c>
      <c r="J4288" s="4" t="str">
        <f aca="false">IF($I4288="","",$I4288+6)</f>
        <v/>
      </c>
      <c r="K4288" s="6" t="str">
        <f aca="false">IF($H4288="","",DATE(YEAR($H4288),MONTH($H4288),1))</f>
        <v/>
      </c>
      <c r="L4288" s="0" t="str">
        <f aca="false">IF($A4288="","",INDEX(CARTAO_COMPRAS!$K:$K,INT((ROW()-2)/20)+2))</f>
        <v/>
      </c>
      <c r="M4288" s="0" t="str">
        <f aca="false">IF($A4288="","","Compra no cartão")</f>
        <v/>
      </c>
    </row>
    <row r="4289" customFormat="false" ht="13.5" hidden="false" customHeight="false" outlineLevel="0" collapsed="false">
      <c r="A4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89" s="0" t="str">
        <f aca="false">IF($A4289="","",INDEX(CARTAO_COMPRAS!$C:$C,INT((ROW()-2)/20)+2))</f>
        <v/>
      </c>
      <c r="C4289" s="0" t="str">
        <f aca="false">IF($A4289="","",INDEX(CARTAO_COMPRAS!$D:$D,INT((ROW()-2)/20)+2))</f>
        <v/>
      </c>
      <c r="D4289" s="0" t="str">
        <f aca="false">IF($A4289="","",INDEX(CARTAO_COMPRAS!$E:$E,INT((ROW()-2)/20)+2))</f>
        <v/>
      </c>
      <c r="E4289" s="0" t="str">
        <f aca="false">IF($A4289="","",INDEX(CARTAO_COMPRAS!$H:$H,INT((ROW()-2)/20)+2)+MOD(ROW()-2,20))</f>
        <v/>
      </c>
      <c r="F4289" s="0" t="str">
        <f aca="false">IF($A4289="","",INDEX(CARTAO_COMPRAS!$G:$G,INT((ROW()-2)/20)+2))</f>
        <v/>
      </c>
      <c r="G4289" s="5" t="str">
        <f aca="false">IF($A4289="","",INDEX(CARTAO_COMPRAS!$I:$I,INT((ROW()-2)/20)+2))</f>
        <v/>
      </c>
      <c r="H4289" s="4" t="str">
        <f aca="false">IF($A4289="","",EDATE(INDEX(CARTAO_COMPRAS!$J:$J,INT((ROW()-2)/20)+2),MOD(ROW()-2,20)))</f>
        <v/>
      </c>
      <c r="I4289" s="4" t="str">
        <f aca="false">IF($H4289="","",$H4289-WEEKDAY($H4289,2)+1)</f>
        <v/>
      </c>
      <c r="J4289" s="4" t="str">
        <f aca="false">IF($I4289="","",$I4289+6)</f>
        <v/>
      </c>
      <c r="K4289" s="6" t="str">
        <f aca="false">IF($H4289="","",DATE(YEAR($H4289),MONTH($H4289),1))</f>
        <v/>
      </c>
      <c r="L4289" s="0" t="str">
        <f aca="false">IF($A4289="","",INDEX(CARTAO_COMPRAS!$K:$K,INT((ROW()-2)/20)+2))</f>
        <v/>
      </c>
      <c r="M4289" s="0" t="str">
        <f aca="false">IF($A4289="","","Compra no cartão")</f>
        <v/>
      </c>
    </row>
    <row r="4290" customFormat="false" ht="13.5" hidden="false" customHeight="false" outlineLevel="0" collapsed="false">
      <c r="A4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0" s="0" t="str">
        <f aca="false">IF($A4290="","",INDEX(CARTAO_COMPRAS!$C:$C,INT((ROW()-2)/20)+2))</f>
        <v/>
      </c>
      <c r="C4290" s="0" t="str">
        <f aca="false">IF($A4290="","",INDEX(CARTAO_COMPRAS!$D:$D,INT((ROW()-2)/20)+2))</f>
        <v/>
      </c>
      <c r="D4290" s="0" t="str">
        <f aca="false">IF($A4290="","",INDEX(CARTAO_COMPRAS!$E:$E,INT((ROW()-2)/20)+2))</f>
        <v/>
      </c>
      <c r="E4290" s="0" t="str">
        <f aca="false">IF($A4290="","",INDEX(CARTAO_COMPRAS!$H:$H,INT((ROW()-2)/20)+2)+MOD(ROW()-2,20))</f>
        <v/>
      </c>
      <c r="F4290" s="0" t="str">
        <f aca="false">IF($A4290="","",INDEX(CARTAO_COMPRAS!$G:$G,INT((ROW()-2)/20)+2))</f>
        <v/>
      </c>
      <c r="G4290" s="5" t="str">
        <f aca="false">IF($A4290="","",INDEX(CARTAO_COMPRAS!$I:$I,INT((ROW()-2)/20)+2))</f>
        <v/>
      </c>
      <c r="H4290" s="4" t="str">
        <f aca="false">IF($A4290="","",EDATE(INDEX(CARTAO_COMPRAS!$J:$J,INT((ROW()-2)/20)+2),MOD(ROW()-2,20)))</f>
        <v/>
      </c>
      <c r="I4290" s="4" t="str">
        <f aca="false">IF($H4290="","",$H4290-WEEKDAY($H4290,2)+1)</f>
        <v/>
      </c>
      <c r="J4290" s="4" t="str">
        <f aca="false">IF($I4290="","",$I4290+6)</f>
        <v/>
      </c>
      <c r="K4290" s="6" t="str">
        <f aca="false">IF($H4290="","",DATE(YEAR($H4290),MONTH($H4290),1))</f>
        <v/>
      </c>
      <c r="L4290" s="0" t="str">
        <f aca="false">IF($A4290="","",INDEX(CARTAO_COMPRAS!$K:$K,INT((ROW()-2)/20)+2))</f>
        <v/>
      </c>
      <c r="M4290" s="0" t="str">
        <f aca="false">IF($A4290="","","Compra no cartão")</f>
        <v/>
      </c>
    </row>
    <row r="4291" customFormat="false" ht="13.5" hidden="false" customHeight="false" outlineLevel="0" collapsed="false">
      <c r="A4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1" s="0" t="str">
        <f aca="false">IF($A4291="","",INDEX(CARTAO_COMPRAS!$C:$C,INT((ROW()-2)/20)+2))</f>
        <v/>
      </c>
      <c r="C4291" s="0" t="str">
        <f aca="false">IF($A4291="","",INDEX(CARTAO_COMPRAS!$D:$D,INT((ROW()-2)/20)+2))</f>
        <v/>
      </c>
      <c r="D4291" s="0" t="str">
        <f aca="false">IF($A4291="","",INDEX(CARTAO_COMPRAS!$E:$E,INT((ROW()-2)/20)+2))</f>
        <v/>
      </c>
      <c r="E4291" s="0" t="str">
        <f aca="false">IF($A4291="","",INDEX(CARTAO_COMPRAS!$H:$H,INT((ROW()-2)/20)+2)+MOD(ROW()-2,20))</f>
        <v/>
      </c>
      <c r="F4291" s="0" t="str">
        <f aca="false">IF($A4291="","",INDEX(CARTAO_COMPRAS!$G:$G,INT((ROW()-2)/20)+2))</f>
        <v/>
      </c>
      <c r="G4291" s="5" t="str">
        <f aca="false">IF($A4291="","",INDEX(CARTAO_COMPRAS!$I:$I,INT((ROW()-2)/20)+2))</f>
        <v/>
      </c>
      <c r="H4291" s="4" t="str">
        <f aca="false">IF($A4291="","",EDATE(INDEX(CARTAO_COMPRAS!$J:$J,INT((ROW()-2)/20)+2),MOD(ROW()-2,20)))</f>
        <v/>
      </c>
      <c r="I4291" s="4" t="str">
        <f aca="false">IF($H4291="","",$H4291-WEEKDAY($H4291,2)+1)</f>
        <v/>
      </c>
      <c r="J4291" s="4" t="str">
        <f aca="false">IF($I4291="","",$I4291+6)</f>
        <v/>
      </c>
      <c r="K4291" s="6" t="str">
        <f aca="false">IF($H4291="","",DATE(YEAR($H4291),MONTH($H4291),1))</f>
        <v/>
      </c>
      <c r="L4291" s="0" t="str">
        <f aca="false">IF($A4291="","",INDEX(CARTAO_COMPRAS!$K:$K,INT((ROW()-2)/20)+2))</f>
        <v/>
      </c>
      <c r="M4291" s="0" t="str">
        <f aca="false">IF($A4291="","","Compra no cartão")</f>
        <v/>
      </c>
    </row>
    <row r="4292" customFormat="false" ht="13.5" hidden="false" customHeight="false" outlineLevel="0" collapsed="false">
      <c r="A4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2" s="0" t="str">
        <f aca="false">IF($A4292="","",INDEX(CARTAO_COMPRAS!$C:$C,INT((ROW()-2)/20)+2))</f>
        <v/>
      </c>
      <c r="C4292" s="0" t="str">
        <f aca="false">IF($A4292="","",INDEX(CARTAO_COMPRAS!$D:$D,INT((ROW()-2)/20)+2))</f>
        <v/>
      </c>
      <c r="D4292" s="0" t="str">
        <f aca="false">IF($A4292="","",INDEX(CARTAO_COMPRAS!$E:$E,INT((ROW()-2)/20)+2))</f>
        <v/>
      </c>
      <c r="E4292" s="0" t="str">
        <f aca="false">IF($A4292="","",INDEX(CARTAO_COMPRAS!$H:$H,INT((ROW()-2)/20)+2)+MOD(ROW()-2,20))</f>
        <v/>
      </c>
      <c r="F4292" s="0" t="str">
        <f aca="false">IF($A4292="","",INDEX(CARTAO_COMPRAS!$G:$G,INT((ROW()-2)/20)+2))</f>
        <v/>
      </c>
      <c r="G4292" s="5" t="str">
        <f aca="false">IF($A4292="","",INDEX(CARTAO_COMPRAS!$I:$I,INT((ROW()-2)/20)+2))</f>
        <v/>
      </c>
      <c r="H4292" s="4" t="str">
        <f aca="false">IF($A4292="","",EDATE(INDEX(CARTAO_COMPRAS!$J:$J,INT((ROW()-2)/20)+2),MOD(ROW()-2,20)))</f>
        <v/>
      </c>
      <c r="I4292" s="4" t="str">
        <f aca="false">IF($H4292="","",$H4292-WEEKDAY($H4292,2)+1)</f>
        <v/>
      </c>
      <c r="J4292" s="4" t="str">
        <f aca="false">IF($I4292="","",$I4292+6)</f>
        <v/>
      </c>
      <c r="K4292" s="6" t="str">
        <f aca="false">IF($H4292="","",DATE(YEAR($H4292),MONTH($H4292),1))</f>
        <v/>
      </c>
      <c r="L4292" s="0" t="str">
        <f aca="false">IF($A4292="","",INDEX(CARTAO_COMPRAS!$K:$K,INT((ROW()-2)/20)+2))</f>
        <v/>
      </c>
      <c r="M4292" s="0" t="str">
        <f aca="false">IF($A4292="","","Compra no cartão")</f>
        <v/>
      </c>
    </row>
    <row r="4293" customFormat="false" ht="13.5" hidden="false" customHeight="false" outlineLevel="0" collapsed="false">
      <c r="A4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3" s="0" t="str">
        <f aca="false">IF($A4293="","",INDEX(CARTAO_COMPRAS!$C:$C,INT((ROW()-2)/20)+2))</f>
        <v/>
      </c>
      <c r="C4293" s="0" t="str">
        <f aca="false">IF($A4293="","",INDEX(CARTAO_COMPRAS!$D:$D,INT((ROW()-2)/20)+2))</f>
        <v/>
      </c>
      <c r="D4293" s="0" t="str">
        <f aca="false">IF($A4293="","",INDEX(CARTAO_COMPRAS!$E:$E,INT((ROW()-2)/20)+2))</f>
        <v/>
      </c>
      <c r="E4293" s="0" t="str">
        <f aca="false">IF($A4293="","",INDEX(CARTAO_COMPRAS!$H:$H,INT((ROW()-2)/20)+2)+MOD(ROW()-2,20))</f>
        <v/>
      </c>
      <c r="F4293" s="0" t="str">
        <f aca="false">IF($A4293="","",INDEX(CARTAO_COMPRAS!$G:$G,INT((ROW()-2)/20)+2))</f>
        <v/>
      </c>
      <c r="G4293" s="5" t="str">
        <f aca="false">IF($A4293="","",INDEX(CARTAO_COMPRAS!$I:$I,INT((ROW()-2)/20)+2))</f>
        <v/>
      </c>
      <c r="H4293" s="4" t="str">
        <f aca="false">IF($A4293="","",EDATE(INDEX(CARTAO_COMPRAS!$J:$J,INT((ROW()-2)/20)+2),MOD(ROW()-2,20)))</f>
        <v/>
      </c>
      <c r="I4293" s="4" t="str">
        <f aca="false">IF($H4293="","",$H4293-WEEKDAY($H4293,2)+1)</f>
        <v/>
      </c>
      <c r="J4293" s="4" t="str">
        <f aca="false">IF($I4293="","",$I4293+6)</f>
        <v/>
      </c>
      <c r="K4293" s="6" t="str">
        <f aca="false">IF($H4293="","",DATE(YEAR($H4293),MONTH($H4293),1))</f>
        <v/>
      </c>
      <c r="L4293" s="0" t="str">
        <f aca="false">IF($A4293="","",INDEX(CARTAO_COMPRAS!$K:$K,INT((ROW()-2)/20)+2))</f>
        <v/>
      </c>
      <c r="M4293" s="0" t="str">
        <f aca="false">IF($A4293="","","Compra no cartão")</f>
        <v/>
      </c>
    </row>
    <row r="4294" customFormat="false" ht="13.5" hidden="false" customHeight="false" outlineLevel="0" collapsed="false">
      <c r="A4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4" s="0" t="str">
        <f aca="false">IF($A4294="","",INDEX(CARTAO_COMPRAS!$C:$C,INT((ROW()-2)/20)+2))</f>
        <v/>
      </c>
      <c r="C4294" s="0" t="str">
        <f aca="false">IF($A4294="","",INDEX(CARTAO_COMPRAS!$D:$D,INT((ROW()-2)/20)+2))</f>
        <v/>
      </c>
      <c r="D4294" s="0" t="str">
        <f aca="false">IF($A4294="","",INDEX(CARTAO_COMPRAS!$E:$E,INT((ROW()-2)/20)+2))</f>
        <v/>
      </c>
      <c r="E4294" s="0" t="str">
        <f aca="false">IF($A4294="","",INDEX(CARTAO_COMPRAS!$H:$H,INT((ROW()-2)/20)+2)+MOD(ROW()-2,20))</f>
        <v/>
      </c>
      <c r="F4294" s="0" t="str">
        <f aca="false">IF($A4294="","",INDEX(CARTAO_COMPRAS!$G:$G,INT((ROW()-2)/20)+2))</f>
        <v/>
      </c>
      <c r="G4294" s="5" t="str">
        <f aca="false">IF($A4294="","",INDEX(CARTAO_COMPRAS!$I:$I,INT((ROW()-2)/20)+2))</f>
        <v/>
      </c>
      <c r="H4294" s="4" t="str">
        <f aca="false">IF($A4294="","",EDATE(INDEX(CARTAO_COMPRAS!$J:$J,INT((ROW()-2)/20)+2),MOD(ROW()-2,20)))</f>
        <v/>
      </c>
      <c r="I4294" s="4" t="str">
        <f aca="false">IF($H4294="","",$H4294-WEEKDAY($H4294,2)+1)</f>
        <v/>
      </c>
      <c r="J4294" s="4" t="str">
        <f aca="false">IF($I4294="","",$I4294+6)</f>
        <v/>
      </c>
      <c r="K4294" s="6" t="str">
        <f aca="false">IF($H4294="","",DATE(YEAR($H4294),MONTH($H4294),1))</f>
        <v/>
      </c>
      <c r="L4294" s="0" t="str">
        <f aca="false">IF($A4294="","",INDEX(CARTAO_COMPRAS!$K:$K,INT((ROW()-2)/20)+2))</f>
        <v/>
      </c>
      <c r="M4294" s="0" t="str">
        <f aca="false">IF($A4294="","","Compra no cartão")</f>
        <v/>
      </c>
    </row>
    <row r="4295" customFormat="false" ht="13.5" hidden="false" customHeight="false" outlineLevel="0" collapsed="false">
      <c r="A4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5" s="0" t="str">
        <f aca="false">IF($A4295="","",INDEX(CARTAO_COMPRAS!$C:$C,INT((ROW()-2)/20)+2))</f>
        <v/>
      </c>
      <c r="C4295" s="0" t="str">
        <f aca="false">IF($A4295="","",INDEX(CARTAO_COMPRAS!$D:$D,INT((ROW()-2)/20)+2))</f>
        <v/>
      </c>
      <c r="D4295" s="0" t="str">
        <f aca="false">IF($A4295="","",INDEX(CARTAO_COMPRAS!$E:$E,INT((ROW()-2)/20)+2))</f>
        <v/>
      </c>
      <c r="E4295" s="0" t="str">
        <f aca="false">IF($A4295="","",INDEX(CARTAO_COMPRAS!$H:$H,INT((ROW()-2)/20)+2)+MOD(ROW()-2,20))</f>
        <v/>
      </c>
      <c r="F4295" s="0" t="str">
        <f aca="false">IF($A4295="","",INDEX(CARTAO_COMPRAS!$G:$G,INT((ROW()-2)/20)+2))</f>
        <v/>
      </c>
      <c r="G4295" s="5" t="str">
        <f aca="false">IF($A4295="","",INDEX(CARTAO_COMPRAS!$I:$I,INT((ROW()-2)/20)+2))</f>
        <v/>
      </c>
      <c r="H4295" s="4" t="str">
        <f aca="false">IF($A4295="","",EDATE(INDEX(CARTAO_COMPRAS!$J:$J,INT((ROW()-2)/20)+2),MOD(ROW()-2,20)))</f>
        <v/>
      </c>
      <c r="I4295" s="4" t="str">
        <f aca="false">IF($H4295="","",$H4295-WEEKDAY($H4295,2)+1)</f>
        <v/>
      </c>
      <c r="J4295" s="4" t="str">
        <f aca="false">IF($I4295="","",$I4295+6)</f>
        <v/>
      </c>
      <c r="K4295" s="6" t="str">
        <f aca="false">IF($H4295="","",DATE(YEAR($H4295),MONTH($H4295),1))</f>
        <v/>
      </c>
      <c r="L4295" s="0" t="str">
        <f aca="false">IF($A4295="","",INDEX(CARTAO_COMPRAS!$K:$K,INT((ROW()-2)/20)+2))</f>
        <v/>
      </c>
      <c r="M4295" s="0" t="str">
        <f aca="false">IF($A4295="","","Compra no cartão")</f>
        <v/>
      </c>
    </row>
    <row r="4296" customFormat="false" ht="13.5" hidden="false" customHeight="false" outlineLevel="0" collapsed="false">
      <c r="A4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6" s="0" t="str">
        <f aca="false">IF($A4296="","",INDEX(CARTAO_COMPRAS!$C:$C,INT((ROW()-2)/20)+2))</f>
        <v/>
      </c>
      <c r="C4296" s="0" t="str">
        <f aca="false">IF($A4296="","",INDEX(CARTAO_COMPRAS!$D:$D,INT((ROW()-2)/20)+2))</f>
        <v/>
      </c>
      <c r="D4296" s="0" t="str">
        <f aca="false">IF($A4296="","",INDEX(CARTAO_COMPRAS!$E:$E,INT((ROW()-2)/20)+2))</f>
        <v/>
      </c>
      <c r="E4296" s="0" t="str">
        <f aca="false">IF($A4296="","",INDEX(CARTAO_COMPRAS!$H:$H,INT((ROW()-2)/20)+2)+MOD(ROW()-2,20))</f>
        <v/>
      </c>
      <c r="F4296" s="0" t="str">
        <f aca="false">IF($A4296="","",INDEX(CARTAO_COMPRAS!$G:$G,INT((ROW()-2)/20)+2))</f>
        <v/>
      </c>
      <c r="G4296" s="5" t="str">
        <f aca="false">IF($A4296="","",INDEX(CARTAO_COMPRAS!$I:$I,INT((ROW()-2)/20)+2))</f>
        <v/>
      </c>
      <c r="H4296" s="4" t="str">
        <f aca="false">IF($A4296="","",EDATE(INDEX(CARTAO_COMPRAS!$J:$J,INT((ROW()-2)/20)+2),MOD(ROW()-2,20)))</f>
        <v/>
      </c>
      <c r="I4296" s="4" t="str">
        <f aca="false">IF($H4296="","",$H4296-WEEKDAY($H4296,2)+1)</f>
        <v/>
      </c>
      <c r="J4296" s="4" t="str">
        <f aca="false">IF($I4296="","",$I4296+6)</f>
        <v/>
      </c>
      <c r="K4296" s="6" t="str">
        <f aca="false">IF($H4296="","",DATE(YEAR($H4296),MONTH($H4296),1))</f>
        <v/>
      </c>
      <c r="L4296" s="0" t="str">
        <f aca="false">IF($A4296="","",INDEX(CARTAO_COMPRAS!$K:$K,INT((ROW()-2)/20)+2))</f>
        <v/>
      </c>
      <c r="M4296" s="0" t="str">
        <f aca="false">IF($A4296="","","Compra no cartão")</f>
        <v/>
      </c>
    </row>
    <row r="4297" customFormat="false" ht="13.5" hidden="false" customHeight="false" outlineLevel="0" collapsed="false">
      <c r="A4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7" s="0" t="str">
        <f aca="false">IF($A4297="","",INDEX(CARTAO_COMPRAS!$C:$C,INT((ROW()-2)/20)+2))</f>
        <v/>
      </c>
      <c r="C4297" s="0" t="str">
        <f aca="false">IF($A4297="","",INDEX(CARTAO_COMPRAS!$D:$D,INT((ROW()-2)/20)+2))</f>
        <v/>
      </c>
      <c r="D4297" s="0" t="str">
        <f aca="false">IF($A4297="","",INDEX(CARTAO_COMPRAS!$E:$E,INT((ROW()-2)/20)+2))</f>
        <v/>
      </c>
      <c r="E4297" s="0" t="str">
        <f aca="false">IF($A4297="","",INDEX(CARTAO_COMPRAS!$H:$H,INT((ROW()-2)/20)+2)+MOD(ROW()-2,20))</f>
        <v/>
      </c>
      <c r="F4297" s="0" t="str">
        <f aca="false">IF($A4297="","",INDEX(CARTAO_COMPRAS!$G:$G,INT((ROW()-2)/20)+2))</f>
        <v/>
      </c>
      <c r="G4297" s="5" t="str">
        <f aca="false">IF($A4297="","",INDEX(CARTAO_COMPRAS!$I:$I,INT((ROW()-2)/20)+2))</f>
        <v/>
      </c>
      <c r="H4297" s="4" t="str">
        <f aca="false">IF($A4297="","",EDATE(INDEX(CARTAO_COMPRAS!$J:$J,INT((ROW()-2)/20)+2),MOD(ROW()-2,20)))</f>
        <v/>
      </c>
      <c r="I4297" s="4" t="str">
        <f aca="false">IF($H4297="","",$H4297-WEEKDAY($H4297,2)+1)</f>
        <v/>
      </c>
      <c r="J4297" s="4" t="str">
        <f aca="false">IF($I4297="","",$I4297+6)</f>
        <v/>
      </c>
      <c r="K4297" s="6" t="str">
        <f aca="false">IF($H4297="","",DATE(YEAR($H4297),MONTH($H4297),1))</f>
        <v/>
      </c>
      <c r="L4297" s="0" t="str">
        <f aca="false">IF($A4297="","",INDEX(CARTAO_COMPRAS!$K:$K,INT((ROW()-2)/20)+2))</f>
        <v/>
      </c>
      <c r="M4297" s="0" t="str">
        <f aca="false">IF($A4297="","","Compra no cartão")</f>
        <v/>
      </c>
    </row>
    <row r="4298" customFormat="false" ht="13.5" hidden="false" customHeight="false" outlineLevel="0" collapsed="false">
      <c r="A4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8" s="0" t="str">
        <f aca="false">IF($A4298="","",INDEX(CARTAO_COMPRAS!$C:$C,INT((ROW()-2)/20)+2))</f>
        <v/>
      </c>
      <c r="C4298" s="0" t="str">
        <f aca="false">IF($A4298="","",INDEX(CARTAO_COMPRAS!$D:$D,INT((ROW()-2)/20)+2))</f>
        <v/>
      </c>
      <c r="D4298" s="0" t="str">
        <f aca="false">IF($A4298="","",INDEX(CARTAO_COMPRAS!$E:$E,INT((ROW()-2)/20)+2))</f>
        <v/>
      </c>
      <c r="E4298" s="0" t="str">
        <f aca="false">IF($A4298="","",INDEX(CARTAO_COMPRAS!$H:$H,INT((ROW()-2)/20)+2)+MOD(ROW()-2,20))</f>
        <v/>
      </c>
      <c r="F4298" s="0" t="str">
        <f aca="false">IF($A4298="","",INDEX(CARTAO_COMPRAS!$G:$G,INT((ROW()-2)/20)+2))</f>
        <v/>
      </c>
      <c r="G4298" s="5" t="str">
        <f aca="false">IF($A4298="","",INDEX(CARTAO_COMPRAS!$I:$I,INT((ROW()-2)/20)+2))</f>
        <v/>
      </c>
      <c r="H4298" s="4" t="str">
        <f aca="false">IF($A4298="","",EDATE(INDEX(CARTAO_COMPRAS!$J:$J,INT((ROW()-2)/20)+2),MOD(ROW()-2,20)))</f>
        <v/>
      </c>
      <c r="I4298" s="4" t="str">
        <f aca="false">IF($H4298="","",$H4298-WEEKDAY($H4298,2)+1)</f>
        <v/>
      </c>
      <c r="J4298" s="4" t="str">
        <f aca="false">IF($I4298="","",$I4298+6)</f>
        <v/>
      </c>
      <c r="K4298" s="6" t="str">
        <f aca="false">IF($H4298="","",DATE(YEAR($H4298),MONTH($H4298),1))</f>
        <v/>
      </c>
      <c r="L4298" s="0" t="str">
        <f aca="false">IF($A4298="","",INDEX(CARTAO_COMPRAS!$K:$K,INT((ROW()-2)/20)+2))</f>
        <v/>
      </c>
      <c r="M4298" s="0" t="str">
        <f aca="false">IF($A4298="","","Compra no cartão")</f>
        <v/>
      </c>
    </row>
    <row r="4299" customFormat="false" ht="13.5" hidden="false" customHeight="false" outlineLevel="0" collapsed="false">
      <c r="A4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299" s="0" t="str">
        <f aca="false">IF($A4299="","",INDEX(CARTAO_COMPRAS!$C:$C,INT((ROW()-2)/20)+2))</f>
        <v/>
      </c>
      <c r="C4299" s="0" t="str">
        <f aca="false">IF($A4299="","",INDEX(CARTAO_COMPRAS!$D:$D,INT((ROW()-2)/20)+2))</f>
        <v/>
      </c>
      <c r="D4299" s="0" t="str">
        <f aca="false">IF($A4299="","",INDEX(CARTAO_COMPRAS!$E:$E,INT((ROW()-2)/20)+2))</f>
        <v/>
      </c>
      <c r="E4299" s="0" t="str">
        <f aca="false">IF($A4299="","",INDEX(CARTAO_COMPRAS!$H:$H,INT((ROW()-2)/20)+2)+MOD(ROW()-2,20))</f>
        <v/>
      </c>
      <c r="F4299" s="0" t="str">
        <f aca="false">IF($A4299="","",INDEX(CARTAO_COMPRAS!$G:$G,INT((ROW()-2)/20)+2))</f>
        <v/>
      </c>
      <c r="G4299" s="5" t="str">
        <f aca="false">IF($A4299="","",INDEX(CARTAO_COMPRAS!$I:$I,INT((ROW()-2)/20)+2))</f>
        <v/>
      </c>
      <c r="H4299" s="4" t="str">
        <f aca="false">IF($A4299="","",EDATE(INDEX(CARTAO_COMPRAS!$J:$J,INT((ROW()-2)/20)+2),MOD(ROW()-2,20)))</f>
        <v/>
      </c>
      <c r="I4299" s="4" t="str">
        <f aca="false">IF($H4299="","",$H4299-WEEKDAY($H4299,2)+1)</f>
        <v/>
      </c>
      <c r="J4299" s="4" t="str">
        <f aca="false">IF($I4299="","",$I4299+6)</f>
        <v/>
      </c>
      <c r="K4299" s="6" t="str">
        <f aca="false">IF($H4299="","",DATE(YEAR($H4299),MONTH($H4299),1))</f>
        <v/>
      </c>
      <c r="L4299" s="0" t="str">
        <f aca="false">IF($A4299="","",INDEX(CARTAO_COMPRAS!$K:$K,INT((ROW()-2)/20)+2))</f>
        <v/>
      </c>
      <c r="M4299" s="0" t="str">
        <f aca="false">IF($A4299="","","Compra no cartão")</f>
        <v/>
      </c>
    </row>
    <row r="4300" customFormat="false" ht="13.5" hidden="false" customHeight="false" outlineLevel="0" collapsed="false">
      <c r="A4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0" s="0" t="str">
        <f aca="false">IF($A4300="","",INDEX(CARTAO_COMPRAS!$C:$C,INT((ROW()-2)/20)+2))</f>
        <v/>
      </c>
      <c r="C4300" s="0" t="str">
        <f aca="false">IF($A4300="","",INDEX(CARTAO_COMPRAS!$D:$D,INT((ROW()-2)/20)+2))</f>
        <v/>
      </c>
      <c r="D4300" s="0" t="str">
        <f aca="false">IF($A4300="","",INDEX(CARTAO_COMPRAS!$E:$E,INT((ROW()-2)/20)+2))</f>
        <v/>
      </c>
      <c r="E4300" s="0" t="str">
        <f aca="false">IF($A4300="","",INDEX(CARTAO_COMPRAS!$H:$H,INT((ROW()-2)/20)+2)+MOD(ROW()-2,20))</f>
        <v/>
      </c>
      <c r="F4300" s="0" t="str">
        <f aca="false">IF($A4300="","",INDEX(CARTAO_COMPRAS!$G:$G,INT((ROW()-2)/20)+2))</f>
        <v/>
      </c>
      <c r="G4300" s="5" t="str">
        <f aca="false">IF($A4300="","",INDEX(CARTAO_COMPRAS!$I:$I,INT((ROW()-2)/20)+2))</f>
        <v/>
      </c>
      <c r="H4300" s="4" t="str">
        <f aca="false">IF($A4300="","",EDATE(INDEX(CARTAO_COMPRAS!$J:$J,INT((ROW()-2)/20)+2),MOD(ROW()-2,20)))</f>
        <v/>
      </c>
      <c r="I4300" s="4" t="str">
        <f aca="false">IF($H4300="","",$H4300-WEEKDAY($H4300,2)+1)</f>
        <v/>
      </c>
      <c r="J4300" s="4" t="str">
        <f aca="false">IF($I4300="","",$I4300+6)</f>
        <v/>
      </c>
      <c r="K4300" s="6" t="str">
        <f aca="false">IF($H4300="","",DATE(YEAR($H4300),MONTH($H4300),1))</f>
        <v/>
      </c>
      <c r="L4300" s="0" t="str">
        <f aca="false">IF($A4300="","",INDEX(CARTAO_COMPRAS!$K:$K,INT((ROW()-2)/20)+2))</f>
        <v/>
      </c>
      <c r="M4300" s="0" t="str">
        <f aca="false">IF($A4300="","","Compra no cartão")</f>
        <v/>
      </c>
    </row>
    <row r="4301" customFormat="false" ht="13.5" hidden="false" customHeight="false" outlineLevel="0" collapsed="false">
      <c r="A4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1" s="0" t="str">
        <f aca="false">IF($A4301="","",INDEX(CARTAO_COMPRAS!$C:$C,INT((ROW()-2)/20)+2))</f>
        <v/>
      </c>
      <c r="C4301" s="0" t="str">
        <f aca="false">IF($A4301="","",INDEX(CARTAO_COMPRAS!$D:$D,INT((ROW()-2)/20)+2))</f>
        <v/>
      </c>
      <c r="D4301" s="0" t="str">
        <f aca="false">IF($A4301="","",INDEX(CARTAO_COMPRAS!$E:$E,INT((ROW()-2)/20)+2))</f>
        <v/>
      </c>
      <c r="E4301" s="0" t="str">
        <f aca="false">IF($A4301="","",INDEX(CARTAO_COMPRAS!$H:$H,INT((ROW()-2)/20)+2)+MOD(ROW()-2,20))</f>
        <v/>
      </c>
      <c r="F4301" s="0" t="str">
        <f aca="false">IF($A4301="","",INDEX(CARTAO_COMPRAS!$G:$G,INT((ROW()-2)/20)+2))</f>
        <v/>
      </c>
      <c r="G4301" s="5" t="str">
        <f aca="false">IF($A4301="","",INDEX(CARTAO_COMPRAS!$I:$I,INT((ROW()-2)/20)+2))</f>
        <v/>
      </c>
      <c r="H4301" s="4" t="str">
        <f aca="false">IF($A4301="","",EDATE(INDEX(CARTAO_COMPRAS!$J:$J,INT((ROW()-2)/20)+2),MOD(ROW()-2,20)))</f>
        <v/>
      </c>
      <c r="I4301" s="4" t="str">
        <f aca="false">IF($H4301="","",$H4301-WEEKDAY($H4301,2)+1)</f>
        <v/>
      </c>
      <c r="J4301" s="4" t="str">
        <f aca="false">IF($I4301="","",$I4301+6)</f>
        <v/>
      </c>
      <c r="K4301" s="6" t="str">
        <f aca="false">IF($H4301="","",DATE(YEAR($H4301),MONTH($H4301),1))</f>
        <v/>
      </c>
      <c r="L4301" s="0" t="str">
        <f aca="false">IF($A4301="","",INDEX(CARTAO_COMPRAS!$K:$K,INT((ROW()-2)/20)+2))</f>
        <v/>
      </c>
      <c r="M4301" s="0" t="str">
        <f aca="false">IF($A4301="","","Compra no cartão")</f>
        <v/>
      </c>
    </row>
    <row r="4302" customFormat="false" ht="13.5" hidden="false" customHeight="false" outlineLevel="0" collapsed="false">
      <c r="A43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2" s="0" t="str">
        <f aca="false">IF($A4302="","",INDEX(CARTAO_COMPRAS!$C:$C,INT((ROW()-2)/20)+2))</f>
        <v/>
      </c>
      <c r="C4302" s="0" t="str">
        <f aca="false">IF($A4302="","",INDEX(CARTAO_COMPRAS!$D:$D,INT((ROW()-2)/20)+2))</f>
        <v/>
      </c>
      <c r="D4302" s="0" t="str">
        <f aca="false">IF($A4302="","",INDEX(CARTAO_COMPRAS!$E:$E,INT((ROW()-2)/20)+2))</f>
        <v/>
      </c>
      <c r="E4302" s="0" t="str">
        <f aca="false">IF($A4302="","",INDEX(CARTAO_COMPRAS!$H:$H,INT((ROW()-2)/20)+2)+MOD(ROW()-2,20))</f>
        <v/>
      </c>
      <c r="F4302" s="0" t="str">
        <f aca="false">IF($A4302="","",INDEX(CARTAO_COMPRAS!$G:$G,INT((ROW()-2)/20)+2))</f>
        <v/>
      </c>
      <c r="G4302" s="5" t="str">
        <f aca="false">IF($A4302="","",INDEX(CARTAO_COMPRAS!$I:$I,INT((ROW()-2)/20)+2))</f>
        <v/>
      </c>
      <c r="H4302" s="4" t="str">
        <f aca="false">IF($A4302="","",EDATE(INDEX(CARTAO_COMPRAS!$J:$J,INT((ROW()-2)/20)+2),MOD(ROW()-2,20)))</f>
        <v/>
      </c>
      <c r="I4302" s="4" t="str">
        <f aca="false">IF($H4302="","",$H4302-WEEKDAY($H4302,2)+1)</f>
        <v/>
      </c>
      <c r="J4302" s="4" t="str">
        <f aca="false">IF($I4302="","",$I4302+6)</f>
        <v/>
      </c>
      <c r="K4302" s="6" t="str">
        <f aca="false">IF($H4302="","",DATE(YEAR($H4302),MONTH($H4302),1))</f>
        <v/>
      </c>
      <c r="L4302" s="0" t="str">
        <f aca="false">IF($A4302="","",INDEX(CARTAO_COMPRAS!$K:$K,INT((ROW()-2)/20)+2))</f>
        <v/>
      </c>
      <c r="M4302" s="0" t="str">
        <f aca="false">IF($A4302="","","Compra no cartão")</f>
        <v/>
      </c>
    </row>
    <row r="4303" customFormat="false" ht="13.5" hidden="false" customHeight="false" outlineLevel="0" collapsed="false">
      <c r="A4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3" s="0" t="str">
        <f aca="false">IF($A4303="","",INDEX(CARTAO_COMPRAS!$C:$C,INT((ROW()-2)/20)+2))</f>
        <v/>
      </c>
      <c r="C4303" s="0" t="str">
        <f aca="false">IF($A4303="","",INDEX(CARTAO_COMPRAS!$D:$D,INT((ROW()-2)/20)+2))</f>
        <v/>
      </c>
      <c r="D4303" s="0" t="str">
        <f aca="false">IF($A4303="","",INDEX(CARTAO_COMPRAS!$E:$E,INT((ROW()-2)/20)+2))</f>
        <v/>
      </c>
      <c r="E4303" s="0" t="str">
        <f aca="false">IF($A4303="","",INDEX(CARTAO_COMPRAS!$H:$H,INT((ROW()-2)/20)+2)+MOD(ROW()-2,20))</f>
        <v/>
      </c>
      <c r="F4303" s="0" t="str">
        <f aca="false">IF($A4303="","",INDEX(CARTAO_COMPRAS!$G:$G,INT((ROW()-2)/20)+2))</f>
        <v/>
      </c>
      <c r="G4303" s="5" t="str">
        <f aca="false">IF($A4303="","",INDEX(CARTAO_COMPRAS!$I:$I,INT((ROW()-2)/20)+2))</f>
        <v/>
      </c>
      <c r="H4303" s="4" t="str">
        <f aca="false">IF($A4303="","",EDATE(INDEX(CARTAO_COMPRAS!$J:$J,INT((ROW()-2)/20)+2),MOD(ROW()-2,20)))</f>
        <v/>
      </c>
      <c r="I4303" s="4" t="str">
        <f aca="false">IF($H4303="","",$H4303-WEEKDAY($H4303,2)+1)</f>
        <v/>
      </c>
      <c r="J4303" s="4" t="str">
        <f aca="false">IF($I4303="","",$I4303+6)</f>
        <v/>
      </c>
      <c r="K4303" s="6" t="str">
        <f aca="false">IF($H4303="","",DATE(YEAR($H4303),MONTH($H4303),1))</f>
        <v/>
      </c>
      <c r="L4303" s="0" t="str">
        <f aca="false">IF($A4303="","",INDEX(CARTAO_COMPRAS!$K:$K,INT((ROW()-2)/20)+2))</f>
        <v/>
      </c>
      <c r="M4303" s="0" t="str">
        <f aca="false">IF($A4303="","","Compra no cartão")</f>
        <v/>
      </c>
    </row>
    <row r="4304" customFormat="false" ht="13.5" hidden="false" customHeight="false" outlineLevel="0" collapsed="false">
      <c r="A4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4" s="0" t="str">
        <f aca="false">IF($A4304="","",INDEX(CARTAO_COMPRAS!$C:$C,INT((ROW()-2)/20)+2))</f>
        <v/>
      </c>
      <c r="C4304" s="0" t="str">
        <f aca="false">IF($A4304="","",INDEX(CARTAO_COMPRAS!$D:$D,INT((ROW()-2)/20)+2))</f>
        <v/>
      </c>
      <c r="D4304" s="0" t="str">
        <f aca="false">IF($A4304="","",INDEX(CARTAO_COMPRAS!$E:$E,INT((ROW()-2)/20)+2))</f>
        <v/>
      </c>
      <c r="E4304" s="0" t="str">
        <f aca="false">IF($A4304="","",INDEX(CARTAO_COMPRAS!$H:$H,INT((ROW()-2)/20)+2)+MOD(ROW()-2,20))</f>
        <v/>
      </c>
      <c r="F4304" s="0" t="str">
        <f aca="false">IF($A4304="","",INDEX(CARTAO_COMPRAS!$G:$G,INT((ROW()-2)/20)+2))</f>
        <v/>
      </c>
      <c r="G4304" s="5" t="str">
        <f aca="false">IF($A4304="","",INDEX(CARTAO_COMPRAS!$I:$I,INT((ROW()-2)/20)+2))</f>
        <v/>
      </c>
      <c r="H4304" s="4" t="str">
        <f aca="false">IF($A4304="","",EDATE(INDEX(CARTAO_COMPRAS!$J:$J,INT((ROW()-2)/20)+2),MOD(ROW()-2,20)))</f>
        <v/>
      </c>
      <c r="I4304" s="4" t="str">
        <f aca="false">IF($H4304="","",$H4304-WEEKDAY($H4304,2)+1)</f>
        <v/>
      </c>
      <c r="J4304" s="4" t="str">
        <f aca="false">IF($I4304="","",$I4304+6)</f>
        <v/>
      </c>
      <c r="K4304" s="6" t="str">
        <f aca="false">IF($H4304="","",DATE(YEAR($H4304),MONTH($H4304),1))</f>
        <v/>
      </c>
      <c r="L4304" s="0" t="str">
        <f aca="false">IF($A4304="","",INDEX(CARTAO_COMPRAS!$K:$K,INT((ROW()-2)/20)+2))</f>
        <v/>
      </c>
      <c r="M4304" s="0" t="str">
        <f aca="false">IF($A4304="","","Compra no cartão")</f>
        <v/>
      </c>
    </row>
    <row r="4305" customFormat="false" ht="13.5" hidden="false" customHeight="false" outlineLevel="0" collapsed="false">
      <c r="A4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5" s="0" t="str">
        <f aca="false">IF($A4305="","",INDEX(CARTAO_COMPRAS!$C:$C,INT((ROW()-2)/20)+2))</f>
        <v/>
      </c>
      <c r="C4305" s="0" t="str">
        <f aca="false">IF($A4305="","",INDEX(CARTAO_COMPRAS!$D:$D,INT((ROW()-2)/20)+2))</f>
        <v/>
      </c>
      <c r="D4305" s="0" t="str">
        <f aca="false">IF($A4305="","",INDEX(CARTAO_COMPRAS!$E:$E,INT((ROW()-2)/20)+2))</f>
        <v/>
      </c>
      <c r="E4305" s="0" t="str">
        <f aca="false">IF($A4305="","",INDEX(CARTAO_COMPRAS!$H:$H,INT((ROW()-2)/20)+2)+MOD(ROW()-2,20))</f>
        <v/>
      </c>
      <c r="F4305" s="0" t="str">
        <f aca="false">IF($A4305="","",INDEX(CARTAO_COMPRAS!$G:$G,INT((ROW()-2)/20)+2))</f>
        <v/>
      </c>
      <c r="G4305" s="5" t="str">
        <f aca="false">IF($A4305="","",INDEX(CARTAO_COMPRAS!$I:$I,INT((ROW()-2)/20)+2))</f>
        <v/>
      </c>
      <c r="H4305" s="4" t="str">
        <f aca="false">IF($A4305="","",EDATE(INDEX(CARTAO_COMPRAS!$J:$J,INT((ROW()-2)/20)+2),MOD(ROW()-2,20)))</f>
        <v/>
      </c>
      <c r="I4305" s="4" t="str">
        <f aca="false">IF($H4305="","",$H4305-WEEKDAY($H4305,2)+1)</f>
        <v/>
      </c>
      <c r="J4305" s="4" t="str">
        <f aca="false">IF($I4305="","",$I4305+6)</f>
        <v/>
      </c>
      <c r="K4305" s="6" t="str">
        <f aca="false">IF($H4305="","",DATE(YEAR($H4305),MONTH($H4305),1))</f>
        <v/>
      </c>
      <c r="L4305" s="0" t="str">
        <f aca="false">IF($A4305="","",INDEX(CARTAO_COMPRAS!$K:$K,INT((ROW()-2)/20)+2))</f>
        <v/>
      </c>
      <c r="M4305" s="0" t="str">
        <f aca="false">IF($A4305="","","Compra no cartão")</f>
        <v/>
      </c>
    </row>
    <row r="4306" customFormat="false" ht="13.5" hidden="false" customHeight="false" outlineLevel="0" collapsed="false">
      <c r="A4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6" s="0" t="str">
        <f aca="false">IF($A4306="","",INDEX(CARTAO_COMPRAS!$C:$C,INT((ROW()-2)/20)+2))</f>
        <v/>
      </c>
      <c r="C4306" s="0" t="str">
        <f aca="false">IF($A4306="","",INDEX(CARTAO_COMPRAS!$D:$D,INT((ROW()-2)/20)+2))</f>
        <v/>
      </c>
      <c r="D4306" s="0" t="str">
        <f aca="false">IF($A4306="","",INDEX(CARTAO_COMPRAS!$E:$E,INT((ROW()-2)/20)+2))</f>
        <v/>
      </c>
      <c r="E4306" s="0" t="str">
        <f aca="false">IF($A4306="","",INDEX(CARTAO_COMPRAS!$H:$H,INT((ROW()-2)/20)+2)+MOD(ROW()-2,20))</f>
        <v/>
      </c>
      <c r="F4306" s="0" t="str">
        <f aca="false">IF($A4306="","",INDEX(CARTAO_COMPRAS!$G:$G,INT((ROW()-2)/20)+2))</f>
        <v/>
      </c>
      <c r="G4306" s="5" t="str">
        <f aca="false">IF($A4306="","",INDEX(CARTAO_COMPRAS!$I:$I,INT((ROW()-2)/20)+2))</f>
        <v/>
      </c>
      <c r="H4306" s="4" t="str">
        <f aca="false">IF($A4306="","",EDATE(INDEX(CARTAO_COMPRAS!$J:$J,INT((ROW()-2)/20)+2),MOD(ROW()-2,20)))</f>
        <v/>
      </c>
      <c r="I4306" s="4" t="str">
        <f aca="false">IF($H4306="","",$H4306-WEEKDAY($H4306,2)+1)</f>
        <v/>
      </c>
      <c r="J4306" s="4" t="str">
        <f aca="false">IF($I4306="","",$I4306+6)</f>
        <v/>
      </c>
      <c r="K4306" s="6" t="str">
        <f aca="false">IF($H4306="","",DATE(YEAR($H4306),MONTH($H4306),1))</f>
        <v/>
      </c>
      <c r="L4306" s="0" t="str">
        <f aca="false">IF($A4306="","",INDEX(CARTAO_COMPRAS!$K:$K,INT((ROW()-2)/20)+2))</f>
        <v/>
      </c>
      <c r="M4306" s="0" t="str">
        <f aca="false">IF($A4306="","","Compra no cartão")</f>
        <v/>
      </c>
    </row>
    <row r="4307" customFormat="false" ht="13.5" hidden="false" customHeight="false" outlineLevel="0" collapsed="false">
      <c r="A4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7" s="0" t="str">
        <f aca="false">IF($A4307="","",INDEX(CARTAO_COMPRAS!$C:$C,INT((ROW()-2)/20)+2))</f>
        <v/>
      </c>
      <c r="C4307" s="0" t="str">
        <f aca="false">IF($A4307="","",INDEX(CARTAO_COMPRAS!$D:$D,INT((ROW()-2)/20)+2))</f>
        <v/>
      </c>
      <c r="D4307" s="0" t="str">
        <f aca="false">IF($A4307="","",INDEX(CARTAO_COMPRAS!$E:$E,INT((ROW()-2)/20)+2))</f>
        <v/>
      </c>
      <c r="E4307" s="0" t="str">
        <f aca="false">IF($A4307="","",INDEX(CARTAO_COMPRAS!$H:$H,INT((ROW()-2)/20)+2)+MOD(ROW()-2,20))</f>
        <v/>
      </c>
      <c r="F4307" s="0" t="str">
        <f aca="false">IF($A4307="","",INDEX(CARTAO_COMPRAS!$G:$G,INT((ROW()-2)/20)+2))</f>
        <v/>
      </c>
      <c r="G4307" s="5" t="str">
        <f aca="false">IF($A4307="","",INDEX(CARTAO_COMPRAS!$I:$I,INT((ROW()-2)/20)+2))</f>
        <v/>
      </c>
      <c r="H4307" s="4" t="str">
        <f aca="false">IF($A4307="","",EDATE(INDEX(CARTAO_COMPRAS!$J:$J,INT((ROW()-2)/20)+2),MOD(ROW()-2,20)))</f>
        <v/>
      </c>
      <c r="I4307" s="4" t="str">
        <f aca="false">IF($H4307="","",$H4307-WEEKDAY($H4307,2)+1)</f>
        <v/>
      </c>
      <c r="J4307" s="4" t="str">
        <f aca="false">IF($I4307="","",$I4307+6)</f>
        <v/>
      </c>
      <c r="K4307" s="6" t="str">
        <f aca="false">IF($H4307="","",DATE(YEAR($H4307),MONTH($H4307),1))</f>
        <v/>
      </c>
      <c r="L4307" s="0" t="str">
        <f aca="false">IF($A4307="","",INDEX(CARTAO_COMPRAS!$K:$K,INT((ROW()-2)/20)+2))</f>
        <v/>
      </c>
      <c r="M4307" s="0" t="str">
        <f aca="false">IF($A4307="","","Compra no cartão")</f>
        <v/>
      </c>
    </row>
    <row r="4308" customFormat="false" ht="13.5" hidden="false" customHeight="false" outlineLevel="0" collapsed="false">
      <c r="A4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8" s="0" t="str">
        <f aca="false">IF($A4308="","",INDEX(CARTAO_COMPRAS!$C:$C,INT((ROW()-2)/20)+2))</f>
        <v/>
      </c>
      <c r="C4308" s="0" t="str">
        <f aca="false">IF($A4308="","",INDEX(CARTAO_COMPRAS!$D:$D,INT((ROW()-2)/20)+2))</f>
        <v/>
      </c>
      <c r="D4308" s="0" t="str">
        <f aca="false">IF($A4308="","",INDEX(CARTAO_COMPRAS!$E:$E,INT((ROW()-2)/20)+2))</f>
        <v/>
      </c>
      <c r="E4308" s="0" t="str">
        <f aca="false">IF($A4308="","",INDEX(CARTAO_COMPRAS!$H:$H,INT((ROW()-2)/20)+2)+MOD(ROW()-2,20))</f>
        <v/>
      </c>
      <c r="F4308" s="0" t="str">
        <f aca="false">IF($A4308="","",INDEX(CARTAO_COMPRAS!$G:$G,INT((ROW()-2)/20)+2))</f>
        <v/>
      </c>
      <c r="G4308" s="5" t="str">
        <f aca="false">IF($A4308="","",INDEX(CARTAO_COMPRAS!$I:$I,INT((ROW()-2)/20)+2))</f>
        <v/>
      </c>
      <c r="H4308" s="4" t="str">
        <f aca="false">IF($A4308="","",EDATE(INDEX(CARTAO_COMPRAS!$J:$J,INT((ROW()-2)/20)+2),MOD(ROW()-2,20)))</f>
        <v/>
      </c>
      <c r="I4308" s="4" t="str">
        <f aca="false">IF($H4308="","",$H4308-WEEKDAY($H4308,2)+1)</f>
        <v/>
      </c>
      <c r="J4308" s="4" t="str">
        <f aca="false">IF($I4308="","",$I4308+6)</f>
        <v/>
      </c>
      <c r="K4308" s="6" t="str">
        <f aca="false">IF($H4308="","",DATE(YEAR($H4308),MONTH($H4308),1))</f>
        <v/>
      </c>
      <c r="L4308" s="0" t="str">
        <f aca="false">IF($A4308="","",INDEX(CARTAO_COMPRAS!$K:$K,INT((ROW()-2)/20)+2))</f>
        <v/>
      </c>
      <c r="M4308" s="0" t="str">
        <f aca="false">IF($A4308="","","Compra no cartão")</f>
        <v/>
      </c>
    </row>
    <row r="4309" customFormat="false" ht="13.5" hidden="false" customHeight="false" outlineLevel="0" collapsed="false">
      <c r="A4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09" s="0" t="str">
        <f aca="false">IF($A4309="","",INDEX(CARTAO_COMPRAS!$C:$C,INT((ROW()-2)/20)+2))</f>
        <v/>
      </c>
      <c r="C4309" s="0" t="str">
        <f aca="false">IF($A4309="","",INDEX(CARTAO_COMPRAS!$D:$D,INT((ROW()-2)/20)+2))</f>
        <v/>
      </c>
      <c r="D4309" s="0" t="str">
        <f aca="false">IF($A4309="","",INDEX(CARTAO_COMPRAS!$E:$E,INT((ROW()-2)/20)+2))</f>
        <v/>
      </c>
      <c r="E4309" s="0" t="str">
        <f aca="false">IF($A4309="","",INDEX(CARTAO_COMPRAS!$H:$H,INT((ROW()-2)/20)+2)+MOD(ROW()-2,20))</f>
        <v/>
      </c>
      <c r="F4309" s="0" t="str">
        <f aca="false">IF($A4309="","",INDEX(CARTAO_COMPRAS!$G:$G,INT((ROW()-2)/20)+2))</f>
        <v/>
      </c>
      <c r="G4309" s="5" t="str">
        <f aca="false">IF($A4309="","",INDEX(CARTAO_COMPRAS!$I:$I,INT((ROW()-2)/20)+2))</f>
        <v/>
      </c>
      <c r="H4309" s="4" t="str">
        <f aca="false">IF($A4309="","",EDATE(INDEX(CARTAO_COMPRAS!$J:$J,INT((ROW()-2)/20)+2),MOD(ROW()-2,20)))</f>
        <v/>
      </c>
      <c r="I4309" s="4" t="str">
        <f aca="false">IF($H4309="","",$H4309-WEEKDAY($H4309,2)+1)</f>
        <v/>
      </c>
      <c r="J4309" s="4" t="str">
        <f aca="false">IF($I4309="","",$I4309+6)</f>
        <v/>
      </c>
      <c r="K4309" s="6" t="str">
        <f aca="false">IF($H4309="","",DATE(YEAR($H4309),MONTH($H4309),1))</f>
        <v/>
      </c>
      <c r="L4309" s="0" t="str">
        <f aca="false">IF($A4309="","",INDEX(CARTAO_COMPRAS!$K:$K,INT((ROW()-2)/20)+2))</f>
        <v/>
      </c>
      <c r="M4309" s="0" t="str">
        <f aca="false">IF($A4309="","","Compra no cartão")</f>
        <v/>
      </c>
    </row>
    <row r="4310" customFormat="false" ht="13.5" hidden="false" customHeight="false" outlineLevel="0" collapsed="false">
      <c r="A4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0" s="0" t="str">
        <f aca="false">IF($A4310="","",INDEX(CARTAO_COMPRAS!$C:$C,INT((ROW()-2)/20)+2))</f>
        <v/>
      </c>
      <c r="C4310" s="0" t="str">
        <f aca="false">IF($A4310="","",INDEX(CARTAO_COMPRAS!$D:$D,INT((ROW()-2)/20)+2))</f>
        <v/>
      </c>
      <c r="D4310" s="0" t="str">
        <f aca="false">IF($A4310="","",INDEX(CARTAO_COMPRAS!$E:$E,INT((ROW()-2)/20)+2))</f>
        <v/>
      </c>
      <c r="E4310" s="0" t="str">
        <f aca="false">IF($A4310="","",INDEX(CARTAO_COMPRAS!$H:$H,INT((ROW()-2)/20)+2)+MOD(ROW()-2,20))</f>
        <v/>
      </c>
      <c r="F4310" s="0" t="str">
        <f aca="false">IF($A4310="","",INDEX(CARTAO_COMPRAS!$G:$G,INT((ROW()-2)/20)+2))</f>
        <v/>
      </c>
      <c r="G4310" s="5" t="str">
        <f aca="false">IF($A4310="","",INDEX(CARTAO_COMPRAS!$I:$I,INT((ROW()-2)/20)+2))</f>
        <v/>
      </c>
      <c r="H4310" s="4" t="str">
        <f aca="false">IF($A4310="","",EDATE(INDEX(CARTAO_COMPRAS!$J:$J,INT((ROW()-2)/20)+2),MOD(ROW()-2,20)))</f>
        <v/>
      </c>
      <c r="I4310" s="4" t="str">
        <f aca="false">IF($H4310="","",$H4310-WEEKDAY($H4310,2)+1)</f>
        <v/>
      </c>
      <c r="J4310" s="4" t="str">
        <f aca="false">IF($I4310="","",$I4310+6)</f>
        <v/>
      </c>
      <c r="K4310" s="6" t="str">
        <f aca="false">IF($H4310="","",DATE(YEAR($H4310),MONTH($H4310),1))</f>
        <v/>
      </c>
      <c r="L4310" s="0" t="str">
        <f aca="false">IF($A4310="","",INDEX(CARTAO_COMPRAS!$K:$K,INT((ROW()-2)/20)+2))</f>
        <v/>
      </c>
      <c r="M4310" s="0" t="str">
        <f aca="false">IF($A4310="","","Compra no cartão")</f>
        <v/>
      </c>
    </row>
    <row r="4311" customFormat="false" ht="13.5" hidden="false" customHeight="false" outlineLevel="0" collapsed="false">
      <c r="A4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1" s="0" t="str">
        <f aca="false">IF($A4311="","",INDEX(CARTAO_COMPRAS!$C:$C,INT((ROW()-2)/20)+2))</f>
        <v/>
      </c>
      <c r="C4311" s="0" t="str">
        <f aca="false">IF($A4311="","",INDEX(CARTAO_COMPRAS!$D:$D,INT((ROW()-2)/20)+2))</f>
        <v/>
      </c>
      <c r="D4311" s="0" t="str">
        <f aca="false">IF($A4311="","",INDEX(CARTAO_COMPRAS!$E:$E,INT((ROW()-2)/20)+2))</f>
        <v/>
      </c>
      <c r="E4311" s="0" t="str">
        <f aca="false">IF($A4311="","",INDEX(CARTAO_COMPRAS!$H:$H,INT((ROW()-2)/20)+2)+MOD(ROW()-2,20))</f>
        <v/>
      </c>
      <c r="F4311" s="0" t="str">
        <f aca="false">IF($A4311="","",INDEX(CARTAO_COMPRAS!$G:$G,INT((ROW()-2)/20)+2))</f>
        <v/>
      </c>
      <c r="G4311" s="5" t="str">
        <f aca="false">IF($A4311="","",INDEX(CARTAO_COMPRAS!$I:$I,INT((ROW()-2)/20)+2))</f>
        <v/>
      </c>
      <c r="H4311" s="4" t="str">
        <f aca="false">IF($A4311="","",EDATE(INDEX(CARTAO_COMPRAS!$J:$J,INT((ROW()-2)/20)+2),MOD(ROW()-2,20)))</f>
        <v/>
      </c>
      <c r="I4311" s="4" t="str">
        <f aca="false">IF($H4311="","",$H4311-WEEKDAY($H4311,2)+1)</f>
        <v/>
      </c>
      <c r="J4311" s="4" t="str">
        <f aca="false">IF($I4311="","",$I4311+6)</f>
        <v/>
      </c>
      <c r="K4311" s="6" t="str">
        <f aca="false">IF($H4311="","",DATE(YEAR($H4311),MONTH($H4311),1))</f>
        <v/>
      </c>
      <c r="L4311" s="0" t="str">
        <f aca="false">IF($A4311="","",INDEX(CARTAO_COMPRAS!$K:$K,INT((ROW()-2)/20)+2))</f>
        <v/>
      </c>
      <c r="M4311" s="0" t="str">
        <f aca="false">IF($A4311="","","Compra no cartão")</f>
        <v/>
      </c>
    </row>
    <row r="4312" customFormat="false" ht="13.5" hidden="false" customHeight="false" outlineLevel="0" collapsed="false">
      <c r="A4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2" s="0" t="str">
        <f aca="false">IF($A4312="","",INDEX(CARTAO_COMPRAS!$C:$C,INT((ROW()-2)/20)+2))</f>
        <v/>
      </c>
      <c r="C4312" s="0" t="str">
        <f aca="false">IF($A4312="","",INDEX(CARTAO_COMPRAS!$D:$D,INT((ROW()-2)/20)+2))</f>
        <v/>
      </c>
      <c r="D4312" s="0" t="str">
        <f aca="false">IF($A4312="","",INDEX(CARTAO_COMPRAS!$E:$E,INT((ROW()-2)/20)+2))</f>
        <v/>
      </c>
      <c r="E4312" s="0" t="str">
        <f aca="false">IF($A4312="","",INDEX(CARTAO_COMPRAS!$H:$H,INT((ROW()-2)/20)+2)+MOD(ROW()-2,20))</f>
        <v/>
      </c>
      <c r="F4312" s="0" t="str">
        <f aca="false">IF($A4312="","",INDEX(CARTAO_COMPRAS!$G:$G,INT((ROW()-2)/20)+2))</f>
        <v/>
      </c>
      <c r="G4312" s="5" t="str">
        <f aca="false">IF($A4312="","",INDEX(CARTAO_COMPRAS!$I:$I,INT((ROW()-2)/20)+2))</f>
        <v/>
      </c>
      <c r="H4312" s="4" t="str">
        <f aca="false">IF($A4312="","",EDATE(INDEX(CARTAO_COMPRAS!$J:$J,INT((ROW()-2)/20)+2),MOD(ROW()-2,20)))</f>
        <v/>
      </c>
      <c r="I4312" s="4" t="str">
        <f aca="false">IF($H4312="","",$H4312-WEEKDAY($H4312,2)+1)</f>
        <v/>
      </c>
      <c r="J4312" s="4" t="str">
        <f aca="false">IF($I4312="","",$I4312+6)</f>
        <v/>
      </c>
      <c r="K4312" s="6" t="str">
        <f aca="false">IF($H4312="","",DATE(YEAR($H4312),MONTH($H4312),1))</f>
        <v/>
      </c>
      <c r="L4312" s="0" t="str">
        <f aca="false">IF($A4312="","",INDEX(CARTAO_COMPRAS!$K:$K,INT((ROW()-2)/20)+2))</f>
        <v/>
      </c>
      <c r="M4312" s="0" t="str">
        <f aca="false">IF($A4312="","","Compra no cartão")</f>
        <v/>
      </c>
    </row>
    <row r="4313" customFormat="false" ht="13.5" hidden="false" customHeight="false" outlineLevel="0" collapsed="false">
      <c r="A4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3" s="0" t="str">
        <f aca="false">IF($A4313="","",INDEX(CARTAO_COMPRAS!$C:$C,INT((ROW()-2)/20)+2))</f>
        <v/>
      </c>
      <c r="C4313" s="0" t="str">
        <f aca="false">IF($A4313="","",INDEX(CARTAO_COMPRAS!$D:$D,INT((ROW()-2)/20)+2))</f>
        <v/>
      </c>
      <c r="D4313" s="0" t="str">
        <f aca="false">IF($A4313="","",INDEX(CARTAO_COMPRAS!$E:$E,INT((ROW()-2)/20)+2))</f>
        <v/>
      </c>
      <c r="E4313" s="0" t="str">
        <f aca="false">IF($A4313="","",INDEX(CARTAO_COMPRAS!$H:$H,INT((ROW()-2)/20)+2)+MOD(ROW()-2,20))</f>
        <v/>
      </c>
      <c r="F4313" s="0" t="str">
        <f aca="false">IF($A4313="","",INDEX(CARTAO_COMPRAS!$G:$G,INT((ROW()-2)/20)+2))</f>
        <v/>
      </c>
      <c r="G4313" s="5" t="str">
        <f aca="false">IF($A4313="","",INDEX(CARTAO_COMPRAS!$I:$I,INT((ROW()-2)/20)+2))</f>
        <v/>
      </c>
      <c r="H4313" s="4" t="str">
        <f aca="false">IF($A4313="","",EDATE(INDEX(CARTAO_COMPRAS!$J:$J,INT((ROW()-2)/20)+2),MOD(ROW()-2,20)))</f>
        <v/>
      </c>
      <c r="I4313" s="4" t="str">
        <f aca="false">IF($H4313="","",$H4313-WEEKDAY($H4313,2)+1)</f>
        <v/>
      </c>
      <c r="J4313" s="4" t="str">
        <f aca="false">IF($I4313="","",$I4313+6)</f>
        <v/>
      </c>
      <c r="K4313" s="6" t="str">
        <f aca="false">IF($H4313="","",DATE(YEAR($H4313),MONTH($H4313),1))</f>
        <v/>
      </c>
      <c r="L4313" s="0" t="str">
        <f aca="false">IF($A4313="","",INDEX(CARTAO_COMPRAS!$K:$K,INT((ROW()-2)/20)+2))</f>
        <v/>
      </c>
      <c r="M4313" s="0" t="str">
        <f aca="false">IF($A4313="","","Compra no cartão")</f>
        <v/>
      </c>
    </row>
    <row r="4314" customFormat="false" ht="13.5" hidden="false" customHeight="false" outlineLevel="0" collapsed="false">
      <c r="A4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4" s="0" t="str">
        <f aca="false">IF($A4314="","",INDEX(CARTAO_COMPRAS!$C:$C,INT((ROW()-2)/20)+2))</f>
        <v/>
      </c>
      <c r="C4314" s="0" t="str">
        <f aca="false">IF($A4314="","",INDEX(CARTAO_COMPRAS!$D:$D,INT((ROW()-2)/20)+2))</f>
        <v/>
      </c>
      <c r="D4314" s="0" t="str">
        <f aca="false">IF($A4314="","",INDEX(CARTAO_COMPRAS!$E:$E,INT((ROW()-2)/20)+2))</f>
        <v/>
      </c>
      <c r="E4314" s="0" t="str">
        <f aca="false">IF($A4314="","",INDEX(CARTAO_COMPRAS!$H:$H,INT((ROW()-2)/20)+2)+MOD(ROW()-2,20))</f>
        <v/>
      </c>
      <c r="F4314" s="0" t="str">
        <f aca="false">IF($A4314="","",INDEX(CARTAO_COMPRAS!$G:$G,INT((ROW()-2)/20)+2))</f>
        <v/>
      </c>
      <c r="G4314" s="5" t="str">
        <f aca="false">IF($A4314="","",INDEX(CARTAO_COMPRAS!$I:$I,INT((ROW()-2)/20)+2))</f>
        <v/>
      </c>
      <c r="H4314" s="4" t="str">
        <f aca="false">IF($A4314="","",EDATE(INDEX(CARTAO_COMPRAS!$J:$J,INT((ROW()-2)/20)+2),MOD(ROW()-2,20)))</f>
        <v/>
      </c>
      <c r="I4314" s="4" t="str">
        <f aca="false">IF($H4314="","",$H4314-WEEKDAY($H4314,2)+1)</f>
        <v/>
      </c>
      <c r="J4314" s="4" t="str">
        <f aca="false">IF($I4314="","",$I4314+6)</f>
        <v/>
      </c>
      <c r="K4314" s="6" t="str">
        <f aca="false">IF($H4314="","",DATE(YEAR($H4314),MONTH($H4314),1))</f>
        <v/>
      </c>
      <c r="L4314" s="0" t="str">
        <f aca="false">IF($A4314="","",INDEX(CARTAO_COMPRAS!$K:$K,INT((ROW()-2)/20)+2))</f>
        <v/>
      </c>
      <c r="M4314" s="0" t="str">
        <f aca="false">IF($A4314="","","Compra no cartão")</f>
        <v/>
      </c>
    </row>
    <row r="4315" customFormat="false" ht="13.5" hidden="false" customHeight="false" outlineLevel="0" collapsed="false">
      <c r="A4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5" s="0" t="str">
        <f aca="false">IF($A4315="","",INDEX(CARTAO_COMPRAS!$C:$C,INT((ROW()-2)/20)+2))</f>
        <v/>
      </c>
      <c r="C4315" s="0" t="str">
        <f aca="false">IF($A4315="","",INDEX(CARTAO_COMPRAS!$D:$D,INT((ROW()-2)/20)+2))</f>
        <v/>
      </c>
      <c r="D4315" s="0" t="str">
        <f aca="false">IF($A4315="","",INDEX(CARTAO_COMPRAS!$E:$E,INT((ROW()-2)/20)+2))</f>
        <v/>
      </c>
      <c r="E4315" s="0" t="str">
        <f aca="false">IF($A4315="","",INDEX(CARTAO_COMPRAS!$H:$H,INT((ROW()-2)/20)+2)+MOD(ROW()-2,20))</f>
        <v/>
      </c>
      <c r="F4315" s="0" t="str">
        <f aca="false">IF($A4315="","",INDEX(CARTAO_COMPRAS!$G:$G,INT((ROW()-2)/20)+2))</f>
        <v/>
      </c>
      <c r="G4315" s="5" t="str">
        <f aca="false">IF($A4315="","",INDEX(CARTAO_COMPRAS!$I:$I,INT((ROW()-2)/20)+2))</f>
        <v/>
      </c>
      <c r="H4315" s="4" t="str">
        <f aca="false">IF($A4315="","",EDATE(INDEX(CARTAO_COMPRAS!$J:$J,INT((ROW()-2)/20)+2),MOD(ROW()-2,20)))</f>
        <v/>
      </c>
      <c r="I4315" s="4" t="str">
        <f aca="false">IF($H4315="","",$H4315-WEEKDAY($H4315,2)+1)</f>
        <v/>
      </c>
      <c r="J4315" s="4" t="str">
        <f aca="false">IF($I4315="","",$I4315+6)</f>
        <v/>
      </c>
      <c r="K4315" s="6" t="str">
        <f aca="false">IF($H4315="","",DATE(YEAR($H4315),MONTH($H4315),1))</f>
        <v/>
      </c>
      <c r="L4315" s="0" t="str">
        <f aca="false">IF($A4315="","",INDEX(CARTAO_COMPRAS!$K:$K,INT((ROW()-2)/20)+2))</f>
        <v/>
      </c>
      <c r="M4315" s="0" t="str">
        <f aca="false">IF($A4315="","","Compra no cartão")</f>
        <v/>
      </c>
    </row>
    <row r="4316" customFormat="false" ht="13.5" hidden="false" customHeight="false" outlineLevel="0" collapsed="false">
      <c r="A4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6" s="0" t="str">
        <f aca="false">IF($A4316="","",INDEX(CARTAO_COMPRAS!$C:$C,INT((ROW()-2)/20)+2))</f>
        <v/>
      </c>
      <c r="C4316" s="0" t="str">
        <f aca="false">IF($A4316="","",INDEX(CARTAO_COMPRAS!$D:$D,INT((ROW()-2)/20)+2))</f>
        <v/>
      </c>
      <c r="D4316" s="0" t="str">
        <f aca="false">IF($A4316="","",INDEX(CARTAO_COMPRAS!$E:$E,INT((ROW()-2)/20)+2))</f>
        <v/>
      </c>
      <c r="E4316" s="0" t="str">
        <f aca="false">IF($A4316="","",INDEX(CARTAO_COMPRAS!$H:$H,INT((ROW()-2)/20)+2)+MOD(ROW()-2,20))</f>
        <v/>
      </c>
      <c r="F4316" s="0" t="str">
        <f aca="false">IF($A4316="","",INDEX(CARTAO_COMPRAS!$G:$G,INT((ROW()-2)/20)+2))</f>
        <v/>
      </c>
      <c r="G4316" s="5" t="str">
        <f aca="false">IF($A4316="","",INDEX(CARTAO_COMPRAS!$I:$I,INT((ROW()-2)/20)+2))</f>
        <v/>
      </c>
      <c r="H4316" s="4" t="str">
        <f aca="false">IF($A4316="","",EDATE(INDEX(CARTAO_COMPRAS!$J:$J,INT((ROW()-2)/20)+2),MOD(ROW()-2,20)))</f>
        <v/>
      </c>
      <c r="I4316" s="4" t="str">
        <f aca="false">IF($H4316="","",$H4316-WEEKDAY($H4316,2)+1)</f>
        <v/>
      </c>
      <c r="J4316" s="4" t="str">
        <f aca="false">IF($I4316="","",$I4316+6)</f>
        <v/>
      </c>
      <c r="K4316" s="6" t="str">
        <f aca="false">IF($H4316="","",DATE(YEAR($H4316),MONTH($H4316),1))</f>
        <v/>
      </c>
      <c r="L4316" s="0" t="str">
        <f aca="false">IF($A4316="","",INDEX(CARTAO_COMPRAS!$K:$K,INT((ROW()-2)/20)+2))</f>
        <v/>
      </c>
      <c r="M4316" s="0" t="str">
        <f aca="false">IF($A4316="","","Compra no cartão")</f>
        <v/>
      </c>
    </row>
    <row r="4317" customFormat="false" ht="13.5" hidden="false" customHeight="false" outlineLevel="0" collapsed="false">
      <c r="A4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7" s="0" t="str">
        <f aca="false">IF($A4317="","",INDEX(CARTAO_COMPRAS!$C:$C,INT((ROW()-2)/20)+2))</f>
        <v/>
      </c>
      <c r="C4317" s="0" t="str">
        <f aca="false">IF($A4317="","",INDEX(CARTAO_COMPRAS!$D:$D,INT((ROW()-2)/20)+2))</f>
        <v/>
      </c>
      <c r="D4317" s="0" t="str">
        <f aca="false">IF($A4317="","",INDEX(CARTAO_COMPRAS!$E:$E,INT((ROW()-2)/20)+2))</f>
        <v/>
      </c>
      <c r="E4317" s="0" t="str">
        <f aca="false">IF($A4317="","",INDEX(CARTAO_COMPRAS!$H:$H,INT((ROW()-2)/20)+2)+MOD(ROW()-2,20))</f>
        <v/>
      </c>
      <c r="F4317" s="0" t="str">
        <f aca="false">IF($A4317="","",INDEX(CARTAO_COMPRAS!$G:$G,INT((ROW()-2)/20)+2))</f>
        <v/>
      </c>
      <c r="G4317" s="5" t="str">
        <f aca="false">IF($A4317="","",INDEX(CARTAO_COMPRAS!$I:$I,INT((ROW()-2)/20)+2))</f>
        <v/>
      </c>
      <c r="H4317" s="4" t="str">
        <f aca="false">IF($A4317="","",EDATE(INDEX(CARTAO_COMPRAS!$J:$J,INT((ROW()-2)/20)+2),MOD(ROW()-2,20)))</f>
        <v/>
      </c>
      <c r="I4317" s="4" t="str">
        <f aca="false">IF($H4317="","",$H4317-WEEKDAY($H4317,2)+1)</f>
        <v/>
      </c>
      <c r="J4317" s="4" t="str">
        <f aca="false">IF($I4317="","",$I4317+6)</f>
        <v/>
      </c>
      <c r="K4317" s="6" t="str">
        <f aca="false">IF($H4317="","",DATE(YEAR($H4317),MONTH($H4317),1))</f>
        <v/>
      </c>
      <c r="L4317" s="0" t="str">
        <f aca="false">IF($A4317="","",INDEX(CARTAO_COMPRAS!$K:$K,INT((ROW()-2)/20)+2))</f>
        <v/>
      </c>
      <c r="M4317" s="0" t="str">
        <f aca="false">IF($A4317="","","Compra no cartão")</f>
        <v/>
      </c>
    </row>
    <row r="4318" customFormat="false" ht="13.5" hidden="false" customHeight="false" outlineLevel="0" collapsed="false">
      <c r="A4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8" s="0" t="str">
        <f aca="false">IF($A4318="","",INDEX(CARTAO_COMPRAS!$C:$C,INT((ROW()-2)/20)+2))</f>
        <v/>
      </c>
      <c r="C4318" s="0" t="str">
        <f aca="false">IF($A4318="","",INDEX(CARTAO_COMPRAS!$D:$D,INT((ROW()-2)/20)+2))</f>
        <v/>
      </c>
      <c r="D4318" s="0" t="str">
        <f aca="false">IF($A4318="","",INDEX(CARTAO_COMPRAS!$E:$E,INT((ROW()-2)/20)+2))</f>
        <v/>
      </c>
      <c r="E4318" s="0" t="str">
        <f aca="false">IF($A4318="","",INDEX(CARTAO_COMPRAS!$H:$H,INT((ROW()-2)/20)+2)+MOD(ROW()-2,20))</f>
        <v/>
      </c>
      <c r="F4318" s="0" t="str">
        <f aca="false">IF($A4318="","",INDEX(CARTAO_COMPRAS!$G:$G,INT((ROW()-2)/20)+2))</f>
        <v/>
      </c>
      <c r="G4318" s="5" t="str">
        <f aca="false">IF($A4318="","",INDEX(CARTAO_COMPRAS!$I:$I,INT((ROW()-2)/20)+2))</f>
        <v/>
      </c>
      <c r="H4318" s="4" t="str">
        <f aca="false">IF($A4318="","",EDATE(INDEX(CARTAO_COMPRAS!$J:$J,INT((ROW()-2)/20)+2),MOD(ROW()-2,20)))</f>
        <v/>
      </c>
      <c r="I4318" s="4" t="str">
        <f aca="false">IF($H4318="","",$H4318-WEEKDAY($H4318,2)+1)</f>
        <v/>
      </c>
      <c r="J4318" s="4" t="str">
        <f aca="false">IF($I4318="","",$I4318+6)</f>
        <v/>
      </c>
      <c r="K4318" s="6" t="str">
        <f aca="false">IF($H4318="","",DATE(YEAR($H4318),MONTH($H4318),1))</f>
        <v/>
      </c>
      <c r="L4318" s="0" t="str">
        <f aca="false">IF($A4318="","",INDEX(CARTAO_COMPRAS!$K:$K,INT((ROW()-2)/20)+2))</f>
        <v/>
      </c>
      <c r="M4318" s="0" t="str">
        <f aca="false">IF($A4318="","","Compra no cartão")</f>
        <v/>
      </c>
    </row>
    <row r="4319" customFormat="false" ht="13.5" hidden="false" customHeight="false" outlineLevel="0" collapsed="false">
      <c r="A4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19" s="0" t="str">
        <f aca="false">IF($A4319="","",INDEX(CARTAO_COMPRAS!$C:$C,INT((ROW()-2)/20)+2))</f>
        <v/>
      </c>
      <c r="C4319" s="0" t="str">
        <f aca="false">IF($A4319="","",INDEX(CARTAO_COMPRAS!$D:$D,INT((ROW()-2)/20)+2))</f>
        <v/>
      </c>
      <c r="D4319" s="0" t="str">
        <f aca="false">IF($A4319="","",INDEX(CARTAO_COMPRAS!$E:$E,INT((ROW()-2)/20)+2))</f>
        <v/>
      </c>
      <c r="E4319" s="0" t="str">
        <f aca="false">IF($A4319="","",INDEX(CARTAO_COMPRAS!$H:$H,INT((ROW()-2)/20)+2)+MOD(ROW()-2,20))</f>
        <v/>
      </c>
      <c r="F4319" s="0" t="str">
        <f aca="false">IF($A4319="","",INDEX(CARTAO_COMPRAS!$G:$G,INT((ROW()-2)/20)+2))</f>
        <v/>
      </c>
      <c r="G4319" s="5" t="str">
        <f aca="false">IF($A4319="","",INDEX(CARTAO_COMPRAS!$I:$I,INT((ROW()-2)/20)+2))</f>
        <v/>
      </c>
      <c r="H4319" s="4" t="str">
        <f aca="false">IF($A4319="","",EDATE(INDEX(CARTAO_COMPRAS!$J:$J,INT((ROW()-2)/20)+2),MOD(ROW()-2,20)))</f>
        <v/>
      </c>
      <c r="I4319" s="4" t="str">
        <f aca="false">IF($H4319="","",$H4319-WEEKDAY($H4319,2)+1)</f>
        <v/>
      </c>
      <c r="J4319" s="4" t="str">
        <f aca="false">IF($I4319="","",$I4319+6)</f>
        <v/>
      </c>
      <c r="K4319" s="6" t="str">
        <f aca="false">IF($H4319="","",DATE(YEAR($H4319),MONTH($H4319),1))</f>
        <v/>
      </c>
      <c r="L4319" s="0" t="str">
        <f aca="false">IF($A4319="","",INDEX(CARTAO_COMPRAS!$K:$K,INT((ROW()-2)/20)+2))</f>
        <v/>
      </c>
      <c r="M4319" s="0" t="str">
        <f aca="false">IF($A4319="","","Compra no cartão")</f>
        <v/>
      </c>
    </row>
    <row r="4320" customFormat="false" ht="13.5" hidden="false" customHeight="false" outlineLevel="0" collapsed="false">
      <c r="A4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0" s="0" t="str">
        <f aca="false">IF($A4320="","",INDEX(CARTAO_COMPRAS!$C:$C,INT((ROW()-2)/20)+2))</f>
        <v/>
      </c>
      <c r="C4320" s="0" t="str">
        <f aca="false">IF($A4320="","",INDEX(CARTAO_COMPRAS!$D:$D,INT((ROW()-2)/20)+2))</f>
        <v/>
      </c>
      <c r="D4320" s="0" t="str">
        <f aca="false">IF($A4320="","",INDEX(CARTAO_COMPRAS!$E:$E,INT((ROW()-2)/20)+2))</f>
        <v/>
      </c>
      <c r="E4320" s="0" t="str">
        <f aca="false">IF($A4320="","",INDEX(CARTAO_COMPRAS!$H:$H,INT((ROW()-2)/20)+2)+MOD(ROW()-2,20))</f>
        <v/>
      </c>
      <c r="F4320" s="0" t="str">
        <f aca="false">IF($A4320="","",INDEX(CARTAO_COMPRAS!$G:$G,INT((ROW()-2)/20)+2))</f>
        <v/>
      </c>
      <c r="G4320" s="5" t="str">
        <f aca="false">IF($A4320="","",INDEX(CARTAO_COMPRAS!$I:$I,INT((ROW()-2)/20)+2))</f>
        <v/>
      </c>
      <c r="H4320" s="4" t="str">
        <f aca="false">IF($A4320="","",EDATE(INDEX(CARTAO_COMPRAS!$J:$J,INT((ROW()-2)/20)+2),MOD(ROW()-2,20)))</f>
        <v/>
      </c>
      <c r="I4320" s="4" t="str">
        <f aca="false">IF($H4320="","",$H4320-WEEKDAY($H4320,2)+1)</f>
        <v/>
      </c>
      <c r="J4320" s="4" t="str">
        <f aca="false">IF($I4320="","",$I4320+6)</f>
        <v/>
      </c>
      <c r="K4320" s="6" t="str">
        <f aca="false">IF($H4320="","",DATE(YEAR($H4320),MONTH($H4320),1))</f>
        <v/>
      </c>
      <c r="L4320" s="0" t="str">
        <f aca="false">IF($A4320="","",INDEX(CARTAO_COMPRAS!$K:$K,INT((ROW()-2)/20)+2))</f>
        <v/>
      </c>
      <c r="M4320" s="0" t="str">
        <f aca="false">IF($A4320="","","Compra no cartão")</f>
        <v/>
      </c>
    </row>
    <row r="4321" customFormat="false" ht="13.5" hidden="false" customHeight="false" outlineLevel="0" collapsed="false">
      <c r="A4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1" s="0" t="str">
        <f aca="false">IF($A4321="","",INDEX(CARTAO_COMPRAS!$C:$C,INT((ROW()-2)/20)+2))</f>
        <v/>
      </c>
      <c r="C4321" s="0" t="str">
        <f aca="false">IF($A4321="","",INDEX(CARTAO_COMPRAS!$D:$D,INT((ROW()-2)/20)+2))</f>
        <v/>
      </c>
      <c r="D4321" s="0" t="str">
        <f aca="false">IF($A4321="","",INDEX(CARTAO_COMPRAS!$E:$E,INT((ROW()-2)/20)+2))</f>
        <v/>
      </c>
      <c r="E4321" s="0" t="str">
        <f aca="false">IF($A4321="","",INDEX(CARTAO_COMPRAS!$H:$H,INT((ROW()-2)/20)+2)+MOD(ROW()-2,20))</f>
        <v/>
      </c>
      <c r="F4321" s="0" t="str">
        <f aca="false">IF($A4321="","",INDEX(CARTAO_COMPRAS!$G:$G,INT((ROW()-2)/20)+2))</f>
        <v/>
      </c>
      <c r="G4321" s="5" t="str">
        <f aca="false">IF($A4321="","",INDEX(CARTAO_COMPRAS!$I:$I,INT((ROW()-2)/20)+2))</f>
        <v/>
      </c>
      <c r="H4321" s="4" t="str">
        <f aca="false">IF($A4321="","",EDATE(INDEX(CARTAO_COMPRAS!$J:$J,INT((ROW()-2)/20)+2),MOD(ROW()-2,20)))</f>
        <v/>
      </c>
      <c r="I4321" s="4" t="str">
        <f aca="false">IF($H4321="","",$H4321-WEEKDAY($H4321,2)+1)</f>
        <v/>
      </c>
      <c r="J4321" s="4" t="str">
        <f aca="false">IF($I4321="","",$I4321+6)</f>
        <v/>
      </c>
      <c r="K4321" s="6" t="str">
        <f aca="false">IF($H4321="","",DATE(YEAR($H4321),MONTH($H4321),1))</f>
        <v/>
      </c>
      <c r="L4321" s="0" t="str">
        <f aca="false">IF($A4321="","",INDEX(CARTAO_COMPRAS!$K:$K,INT((ROW()-2)/20)+2))</f>
        <v/>
      </c>
      <c r="M4321" s="0" t="str">
        <f aca="false">IF($A4321="","","Compra no cartão")</f>
        <v/>
      </c>
    </row>
    <row r="4322" customFormat="false" ht="13.5" hidden="false" customHeight="false" outlineLevel="0" collapsed="false">
      <c r="A43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2" s="0" t="str">
        <f aca="false">IF($A4322="","",INDEX(CARTAO_COMPRAS!$C:$C,INT((ROW()-2)/20)+2))</f>
        <v/>
      </c>
      <c r="C4322" s="0" t="str">
        <f aca="false">IF($A4322="","",INDEX(CARTAO_COMPRAS!$D:$D,INT((ROW()-2)/20)+2))</f>
        <v/>
      </c>
      <c r="D4322" s="0" t="str">
        <f aca="false">IF($A4322="","",INDEX(CARTAO_COMPRAS!$E:$E,INT((ROW()-2)/20)+2))</f>
        <v/>
      </c>
      <c r="E4322" s="0" t="str">
        <f aca="false">IF($A4322="","",INDEX(CARTAO_COMPRAS!$H:$H,INT((ROW()-2)/20)+2)+MOD(ROW()-2,20))</f>
        <v/>
      </c>
      <c r="F4322" s="0" t="str">
        <f aca="false">IF($A4322="","",INDEX(CARTAO_COMPRAS!$G:$G,INT((ROW()-2)/20)+2))</f>
        <v/>
      </c>
      <c r="G4322" s="5" t="str">
        <f aca="false">IF($A4322="","",INDEX(CARTAO_COMPRAS!$I:$I,INT((ROW()-2)/20)+2))</f>
        <v/>
      </c>
      <c r="H4322" s="4" t="str">
        <f aca="false">IF($A4322="","",EDATE(INDEX(CARTAO_COMPRAS!$J:$J,INT((ROW()-2)/20)+2),MOD(ROW()-2,20)))</f>
        <v/>
      </c>
      <c r="I4322" s="4" t="str">
        <f aca="false">IF($H4322="","",$H4322-WEEKDAY($H4322,2)+1)</f>
        <v/>
      </c>
      <c r="J4322" s="4" t="str">
        <f aca="false">IF($I4322="","",$I4322+6)</f>
        <v/>
      </c>
      <c r="K4322" s="6" t="str">
        <f aca="false">IF($H4322="","",DATE(YEAR($H4322),MONTH($H4322),1))</f>
        <v/>
      </c>
      <c r="L4322" s="0" t="str">
        <f aca="false">IF($A4322="","",INDEX(CARTAO_COMPRAS!$K:$K,INT((ROW()-2)/20)+2))</f>
        <v/>
      </c>
      <c r="M4322" s="0" t="str">
        <f aca="false">IF($A4322="","","Compra no cartão")</f>
        <v/>
      </c>
    </row>
    <row r="4323" customFormat="false" ht="13.5" hidden="false" customHeight="false" outlineLevel="0" collapsed="false">
      <c r="A4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3" s="0" t="str">
        <f aca="false">IF($A4323="","",INDEX(CARTAO_COMPRAS!$C:$C,INT((ROW()-2)/20)+2))</f>
        <v/>
      </c>
      <c r="C4323" s="0" t="str">
        <f aca="false">IF($A4323="","",INDEX(CARTAO_COMPRAS!$D:$D,INT((ROW()-2)/20)+2))</f>
        <v/>
      </c>
      <c r="D4323" s="0" t="str">
        <f aca="false">IF($A4323="","",INDEX(CARTAO_COMPRAS!$E:$E,INT((ROW()-2)/20)+2))</f>
        <v/>
      </c>
      <c r="E4323" s="0" t="str">
        <f aca="false">IF($A4323="","",INDEX(CARTAO_COMPRAS!$H:$H,INT((ROW()-2)/20)+2)+MOD(ROW()-2,20))</f>
        <v/>
      </c>
      <c r="F4323" s="0" t="str">
        <f aca="false">IF($A4323="","",INDEX(CARTAO_COMPRAS!$G:$G,INT((ROW()-2)/20)+2))</f>
        <v/>
      </c>
      <c r="G4323" s="5" t="str">
        <f aca="false">IF($A4323="","",INDEX(CARTAO_COMPRAS!$I:$I,INT((ROW()-2)/20)+2))</f>
        <v/>
      </c>
      <c r="H4323" s="4" t="str">
        <f aca="false">IF($A4323="","",EDATE(INDEX(CARTAO_COMPRAS!$J:$J,INT((ROW()-2)/20)+2),MOD(ROW()-2,20)))</f>
        <v/>
      </c>
      <c r="I4323" s="4" t="str">
        <f aca="false">IF($H4323="","",$H4323-WEEKDAY($H4323,2)+1)</f>
        <v/>
      </c>
      <c r="J4323" s="4" t="str">
        <f aca="false">IF($I4323="","",$I4323+6)</f>
        <v/>
      </c>
      <c r="K4323" s="6" t="str">
        <f aca="false">IF($H4323="","",DATE(YEAR($H4323),MONTH($H4323),1))</f>
        <v/>
      </c>
      <c r="L4323" s="0" t="str">
        <f aca="false">IF($A4323="","",INDEX(CARTAO_COMPRAS!$K:$K,INT((ROW()-2)/20)+2))</f>
        <v/>
      </c>
      <c r="M4323" s="0" t="str">
        <f aca="false">IF($A4323="","","Compra no cartão")</f>
        <v/>
      </c>
    </row>
    <row r="4324" customFormat="false" ht="13.5" hidden="false" customHeight="false" outlineLevel="0" collapsed="false">
      <c r="A4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4" s="0" t="str">
        <f aca="false">IF($A4324="","",INDEX(CARTAO_COMPRAS!$C:$C,INT((ROW()-2)/20)+2))</f>
        <v/>
      </c>
      <c r="C4324" s="0" t="str">
        <f aca="false">IF($A4324="","",INDEX(CARTAO_COMPRAS!$D:$D,INT((ROW()-2)/20)+2))</f>
        <v/>
      </c>
      <c r="D4324" s="0" t="str">
        <f aca="false">IF($A4324="","",INDEX(CARTAO_COMPRAS!$E:$E,INT((ROW()-2)/20)+2))</f>
        <v/>
      </c>
      <c r="E4324" s="0" t="str">
        <f aca="false">IF($A4324="","",INDEX(CARTAO_COMPRAS!$H:$H,INT((ROW()-2)/20)+2)+MOD(ROW()-2,20))</f>
        <v/>
      </c>
      <c r="F4324" s="0" t="str">
        <f aca="false">IF($A4324="","",INDEX(CARTAO_COMPRAS!$G:$G,INT((ROW()-2)/20)+2))</f>
        <v/>
      </c>
      <c r="G4324" s="5" t="str">
        <f aca="false">IF($A4324="","",INDEX(CARTAO_COMPRAS!$I:$I,INT((ROW()-2)/20)+2))</f>
        <v/>
      </c>
      <c r="H4324" s="4" t="str">
        <f aca="false">IF($A4324="","",EDATE(INDEX(CARTAO_COMPRAS!$J:$J,INT((ROW()-2)/20)+2),MOD(ROW()-2,20)))</f>
        <v/>
      </c>
      <c r="I4324" s="4" t="str">
        <f aca="false">IF($H4324="","",$H4324-WEEKDAY($H4324,2)+1)</f>
        <v/>
      </c>
      <c r="J4324" s="4" t="str">
        <f aca="false">IF($I4324="","",$I4324+6)</f>
        <v/>
      </c>
      <c r="K4324" s="6" t="str">
        <f aca="false">IF($H4324="","",DATE(YEAR($H4324),MONTH($H4324),1))</f>
        <v/>
      </c>
      <c r="L4324" s="0" t="str">
        <f aca="false">IF($A4324="","",INDEX(CARTAO_COMPRAS!$K:$K,INT((ROW()-2)/20)+2))</f>
        <v/>
      </c>
      <c r="M4324" s="0" t="str">
        <f aca="false">IF($A4324="","","Compra no cartão")</f>
        <v/>
      </c>
    </row>
    <row r="4325" customFormat="false" ht="13.5" hidden="false" customHeight="false" outlineLevel="0" collapsed="false">
      <c r="A4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5" s="0" t="str">
        <f aca="false">IF($A4325="","",INDEX(CARTAO_COMPRAS!$C:$C,INT((ROW()-2)/20)+2))</f>
        <v/>
      </c>
      <c r="C4325" s="0" t="str">
        <f aca="false">IF($A4325="","",INDEX(CARTAO_COMPRAS!$D:$D,INT((ROW()-2)/20)+2))</f>
        <v/>
      </c>
      <c r="D4325" s="0" t="str">
        <f aca="false">IF($A4325="","",INDEX(CARTAO_COMPRAS!$E:$E,INT((ROW()-2)/20)+2))</f>
        <v/>
      </c>
      <c r="E4325" s="0" t="str">
        <f aca="false">IF($A4325="","",INDEX(CARTAO_COMPRAS!$H:$H,INT((ROW()-2)/20)+2)+MOD(ROW()-2,20))</f>
        <v/>
      </c>
      <c r="F4325" s="0" t="str">
        <f aca="false">IF($A4325="","",INDEX(CARTAO_COMPRAS!$G:$G,INT((ROW()-2)/20)+2))</f>
        <v/>
      </c>
      <c r="G4325" s="5" t="str">
        <f aca="false">IF($A4325="","",INDEX(CARTAO_COMPRAS!$I:$I,INT((ROW()-2)/20)+2))</f>
        <v/>
      </c>
      <c r="H4325" s="4" t="str">
        <f aca="false">IF($A4325="","",EDATE(INDEX(CARTAO_COMPRAS!$J:$J,INT((ROW()-2)/20)+2),MOD(ROW()-2,20)))</f>
        <v/>
      </c>
      <c r="I4325" s="4" t="str">
        <f aca="false">IF($H4325="","",$H4325-WEEKDAY($H4325,2)+1)</f>
        <v/>
      </c>
      <c r="J4325" s="4" t="str">
        <f aca="false">IF($I4325="","",$I4325+6)</f>
        <v/>
      </c>
      <c r="K4325" s="6" t="str">
        <f aca="false">IF($H4325="","",DATE(YEAR($H4325),MONTH($H4325),1))</f>
        <v/>
      </c>
      <c r="L4325" s="0" t="str">
        <f aca="false">IF($A4325="","",INDEX(CARTAO_COMPRAS!$K:$K,INT((ROW()-2)/20)+2))</f>
        <v/>
      </c>
      <c r="M4325" s="0" t="str">
        <f aca="false">IF($A4325="","","Compra no cartão")</f>
        <v/>
      </c>
    </row>
    <row r="4326" customFormat="false" ht="13.5" hidden="false" customHeight="false" outlineLevel="0" collapsed="false">
      <c r="A4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6" s="0" t="str">
        <f aca="false">IF($A4326="","",INDEX(CARTAO_COMPRAS!$C:$C,INT((ROW()-2)/20)+2))</f>
        <v/>
      </c>
      <c r="C4326" s="0" t="str">
        <f aca="false">IF($A4326="","",INDEX(CARTAO_COMPRAS!$D:$D,INT((ROW()-2)/20)+2))</f>
        <v/>
      </c>
      <c r="D4326" s="0" t="str">
        <f aca="false">IF($A4326="","",INDEX(CARTAO_COMPRAS!$E:$E,INT((ROW()-2)/20)+2))</f>
        <v/>
      </c>
      <c r="E4326" s="0" t="str">
        <f aca="false">IF($A4326="","",INDEX(CARTAO_COMPRAS!$H:$H,INT((ROW()-2)/20)+2)+MOD(ROW()-2,20))</f>
        <v/>
      </c>
      <c r="F4326" s="0" t="str">
        <f aca="false">IF($A4326="","",INDEX(CARTAO_COMPRAS!$G:$G,INT((ROW()-2)/20)+2))</f>
        <v/>
      </c>
      <c r="G4326" s="5" t="str">
        <f aca="false">IF($A4326="","",INDEX(CARTAO_COMPRAS!$I:$I,INT((ROW()-2)/20)+2))</f>
        <v/>
      </c>
      <c r="H4326" s="4" t="str">
        <f aca="false">IF($A4326="","",EDATE(INDEX(CARTAO_COMPRAS!$J:$J,INT((ROW()-2)/20)+2),MOD(ROW()-2,20)))</f>
        <v/>
      </c>
      <c r="I4326" s="4" t="str">
        <f aca="false">IF($H4326="","",$H4326-WEEKDAY($H4326,2)+1)</f>
        <v/>
      </c>
      <c r="J4326" s="4" t="str">
        <f aca="false">IF($I4326="","",$I4326+6)</f>
        <v/>
      </c>
      <c r="K4326" s="6" t="str">
        <f aca="false">IF($H4326="","",DATE(YEAR($H4326),MONTH($H4326),1))</f>
        <v/>
      </c>
      <c r="L4326" s="0" t="str">
        <f aca="false">IF($A4326="","",INDEX(CARTAO_COMPRAS!$K:$K,INT((ROW()-2)/20)+2))</f>
        <v/>
      </c>
      <c r="M4326" s="0" t="str">
        <f aca="false">IF($A4326="","","Compra no cartão")</f>
        <v/>
      </c>
    </row>
    <row r="4327" customFormat="false" ht="13.5" hidden="false" customHeight="false" outlineLevel="0" collapsed="false">
      <c r="A4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7" s="0" t="str">
        <f aca="false">IF($A4327="","",INDEX(CARTAO_COMPRAS!$C:$C,INT((ROW()-2)/20)+2))</f>
        <v/>
      </c>
      <c r="C4327" s="0" t="str">
        <f aca="false">IF($A4327="","",INDEX(CARTAO_COMPRAS!$D:$D,INT((ROW()-2)/20)+2))</f>
        <v/>
      </c>
      <c r="D4327" s="0" t="str">
        <f aca="false">IF($A4327="","",INDEX(CARTAO_COMPRAS!$E:$E,INT((ROW()-2)/20)+2))</f>
        <v/>
      </c>
      <c r="E4327" s="0" t="str">
        <f aca="false">IF($A4327="","",INDEX(CARTAO_COMPRAS!$H:$H,INT((ROW()-2)/20)+2)+MOD(ROW()-2,20))</f>
        <v/>
      </c>
      <c r="F4327" s="0" t="str">
        <f aca="false">IF($A4327="","",INDEX(CARTAO_COMPRAS!$G:$G,INT((ROW()-2)/20)+2))</f>
        <v/>
      </c>
      <c r="G4327" s="5" t="str">
        <f aca="false">IF($A4327="","",INDEX(CARTAO_COMPRAS!$I:$I,INT((ROW()-2)/20)+2))</f>
        <v/>
      </c>
      <c r="H4327" s="4" t="str">
        <f aca="false">IF($A4327="","",EDATE(INDEX(CARTAO_COMPRAS!$J:$J,INT((ROW()-2)/20)+2),MOD(ROW()-2,20)))</f>
        <v/>
      </c>
      <c r="I4327" s="4" t="str">
        <f aca="false">IF($H4327="","",$H4327-WEEKDAY($H4327,2)+1)</f>
        <v/>
      </c>
      <c r="J4327" s="4" t="str">
        <f aca="false">IF($I4327="","",$I4327+6)</f>
        <v/>
      </c>
      <c r="K4327" s="6" t="str">
        <f aca="false">IF($H4327="","",DATE(YEAR($H4327),MONTH($H4327),1))</f>
        <v/>
      </c>
      <c r="L4327" s="0" t="str">
        <f aca="false">IF($A4327="","",INDEX(CARTAO_COMPRAS!$K:$K,INT((ROW()-2)/20)+2))</f>
        <v/>
      </c>
      <c r="M4327" s="0" t="str">
        <f aca="false">IF($A4327="","","Compra no cartão")</f>
        <v/>
      </c>
    </row>
    <row r="4328" customFormat="false" ht="13.5" hidden="false" customHeight="false" outlineLevel="0" collapsed="false">
      <c r="A4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8" s="0" t="str">
        <f aca="false">IF($A4328="","",INDEX(CARTAO_COMPRAS!$C:$C,INT((ROW()-2)/20)+2))</f>
        <v/>
      </c>
      <c r="C4328" s="0" t="str">
        <f aca="false">IF($A4328="","",INDEX(CARTAO_COMPRAS!$D:$D,INT((ROW()-2)/20)+2))</f>
        <v/>
      </c>
      <c r="D4328" s="0" t="str">
        <f aca="false">IF($A4328="","",INDEX(CARTAO_COMPRAS!$E:$E,INT((ROW()-2)/20)+2))</f>
        <v/>
      </c>
      <c r="E4328" s="0" t="str">
        <f aca="false">IF($A4328="","",INDEX(CARTAO_COMPRAS!$H:$H,INT((ROW()-2)/20)+2)+MOD(ROW()-2,20))</f>
        <v/>
      </c>
      <c r="F4328" s="0" t="str">
        <f aca="false">IF($A4328="","",INDEX(CARTAO_COMPRAS!$G:$G,INT((ROW()-2)/20)+2))</f>
        <v/>
      </c>
      <c r="G4328" s="5" t="str">
        <f aca="false">IF($A4328="","",INDEX(CARTAO_COMPRAS!$I:$I,INT((ROW()-2)/20)+2))</f>
        <v/>
      </c>
      <c r="H4328" s="4" t="str">
        <f aca="false">IF($A4328="","",EDATE(INDEX(CARTAO_COMPRAS!$J:$J,INT((ROW()-2)/20)+2),MOD(ROW()-2,20)))</f>
        <v/>
      </c>
      <c r="I4328" s="4" t="str">
        <f aca="false">IF($H4328="","",$H4328-WEEKDAY($H4328,2)+1)</f>
        <v/>
      </c>
      <c r="J4328" s="4" t="str">
        <f aca="false">IF($I4328="","",$I4328+6)</f>
        <v/>
      </c>
      <c r="K4328" s="6" t="str">
        <f aca="false">IF($H4328="","",DATE(YEAR($H4328),MONTH($H4328),1))</f>
        <v/>
      </c>
      <c r="L4328" s="0" t="str">
        <f aca="false">IF($A4328="","",INDEX(CARTAO_COMPRAS!$K:$K,INT((ROW()-2)/20)+2))</f>
        <v/>
      </c>
      <c r="M4328" s="0" t="str">
        <f aca="false">IF($A4328="","","Compra no cartão")</f>
        <v/>
      </c>
    </row>
    <row r="4329" customFormat="false" ht="13.5" hidden="false" customHeight="false" outlineLevel="0" collapsed="false">
      <c r="A4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29" s="0" t="str">
        <f aca="false">IF($A4329="","",INDEX(CARTAO_COMPRAS!$C:$C,INT((ROW()-2)/20)+2))</f>
        <v/>
      </c>
      <c r="C4329" s="0" t="str">
        <f aca="false">IF($A4329="","",INDEX(CARTAO_COMPRAS!$D:$D,INT((ROW()-2)/20)+2))</f>
        <v/>
      </c>
      <c r="D4329" s="0" t="str">
        <f aca="false">IF($A4329="","",INDEX(CARTAO_COMPRAS!$E:$E,INT((ROW()-2)/20)+2))</f>
        <v/>
      </c>
      <c r="E4329" s="0" t="str">
        <f aca="false">IF($A4329="","",INDEX(CARTAO_COMPRAS!$H:$H,INT((ROW()-2)/20)+2)+MOD(ROW()-2,20))</f>
        <v/>
      </c>
      <c r="F4329" s="0" t="str">
        <f aca="false">IF($A4329="","",INDEX(CARTAO_COMPRAS!$G:$G,INT((ROW()-2)/20)+2))</f>
        <v/>
      </c>
      <c r="G4329" s="5" t="str">
        <f aca="false">IF($A4329="","",INDEX(CARTAO_COMPRAS!$I:$I,INT((ROW()-2)/20)+2))</f>
        <v/>
      </c>
      <c r="H4329" s="4" t="str">
        <f aca="false">IF($A4329="","",EDATE(INDEX(CARTAO_COMPRAS!$J:$J,INT((ROW()-2)/20)+2),MOD(ROW()-2,20)))</f>
        <v/>
      </c>
      <c r="I4329" s="4" t="str">
        <f aca="false">IF($H4329="","",$H4329-WEEKDAY($H4329,2)+1)</f>
        <v/>
      </c>
      <c r="J4329" s="4" t="str">
        <f aca="false">IF($I4329="","",$I4329+6)</f>
        <v/>
      </c>
      <c r="K4329" s="6" t="str">
        <f aca="false">IF($H4329="","",DATE(YEAR($H4329),MONTH($H4329),1))</f>
        <v/>
      </c>
      <c r="L4329" s="0" t="str">
        <f aca="false">IF($A4329="","",INDEX(CARTAO_COMPRAS!$K:$K,INT((ROW()-2)/20)+2))</f>
        <v/>
      </c>
      <c r="M4329" s="0" t="str">
        <f aca="false">IF($A4329="","","Compra no cartão")</f>
        <v/>
      </c>
    </row>
    <row r="4330" customFormat="false" ht="13.5" hidden="false" customHeight="false" outlineLevel="0" collapsed="false">
      <c r="A4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0" s="0" t="str">
        <f aca="false">IF($A4330="","",INDEX(CARTAO_COMPRAS!$C:$C,INT((ROW()-2)/20)+2))</f>
        <v/>
      </c>
      <c r="C4330" s="0" t="str">
        <f aca="false">IF($A4330="","",INDEX(CARTAO_COMPRAS!$D:$D,INT((ROW()-2)/20)+2))</f>
        <v/>
      </c>
      <c r="D4330" s="0" t="str">
        <f aca="false">IF($A4330="","",INDEX(CARTAO_COMPRAS!$E:$E,INT((ROW()-2)/20)+2))</f>
        <v/>
      </c>
      <c r="E4330" s="0" t="str">
        <f aca="false">IF($A4330="","",INDEX(CARTAO_COMPRAS!$H:$H,INT((ROW()-2)/20)+2)+MOD(ROW()-2,20))</f>
        <v/>
      </c>
      <c r="F4330" s="0" t="str">
        <f aca="false">IF($A4330="","",INDEX(CARTAO_COMPRAS!$G:$G,INT((ROW()-2)/20)+2))</f>
        <v/>
      </c>
      <c r="G4330" s="5" t="str">
        <f aca="false">IF($A4330="","",INDEX(CARTAO_COMPRAS!$I:$I,INT((ROW()-2)/20)+2))</f>
        <v/>
      </c>
      <c r="H4330" s="4" t="str">
        <f aca="false">IF($A4330="","",EDATE(INDEX(CARTAO_COMPRAS!$J:$J,INT((ROW()-2)/20)+2),MOD(ROW()-2,20)))</f>
        <v/>
      </c>
      <c r="I4330" s="4" t="str">
        <f aca="false">IF($H4330="","",$H4330-WEEKDAY($H4330,2)+1)</f>
        <v/>
      </c>
      <c r="J4330" s="4" t="str">
        <f aca="false">IF($I4330="","",$I4330+6)</f>
        <v/>
      </c>
      <c r="K4330" s="6" t="str">
        <f aca="false">IF($H4330="","",DATE(YEAR($H4330),MONTH($H4330),1))</f>
        <v/>
      </c>
      <c r="L4330" s="0" t="str">
        <f aca="false">IF($A4330="","",INDEX(CARTAO_COMPRAS!$K:$K,INT((ROW()-2)/20)+2))</f>
        <v/>
      </c>
      <c r="M4330" s="0" t="str">
        <f aca="false">IF($A4330="","","Compra no cartão")</f>
        <v/>
      </c>
    </row>
    <row r="4331" customFormat="false" ht="13.5" hidden="false" customHeight="false" outlineLevel="0" collapsed="false">
      <c r="A4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1" s="0" t="str">
        <f aca="false">IF($A4331="","",INDEX(CARTAO_COMPRAS!$C:$C,INT((ROW()-2)/20)+2))</f>
        <v/>
      </c>
      <c r="C4331" s="0" t="str">
        <f aca="false">IF($A4331="","",INDEX(CARTAO_COMPRAS!$D:$D,INT((ROW()-2)/20)+2))</f>
        <v/>
      </c>
      <c r="D4331" s="0" t="str">
        <f aca="false">IF($A4331="","",INDEX(CARTAO_COMPRAS!$E:$E,INT((ROW()-2)/20)+2))</f>
        <v/>
      </c>
      <c r="E4331" s="0" t="str">
        <f aca="false">IF($A4331="","",INDEX(CARTAO_COMPRAS!$H:$H,INT((ROW()-2)/20)+2)+MOD(ROW()-2,20))</f>
        <v/>
      </c>
      <c r="F4331" s="0" t="str">
        <f aca="false">IF($A4331="","",INDEX(CARTAO_COMPRAS!$G:$G,INT((ROW()-2)/20)+2))</f>
        <v/>
      </c>
      <c r="G4331" s="5" t="str">
        <f aca="false">IF($A4331="","",INDEX(CARTAO_COMPRAS!$I:$I,INT((ROW()-2)/20)+2))</f>
        <v/>
      </c>
      <c r="H4331" s="4" t="str">
        <f aca="false">IF($A4331="","",EDATE(INDEX(CARTAO_COMPRAS!$J:$J,INT((ROW()-2)/20)+2),MOD(ROW()-2,20)))</f>
        <v/>
      </c>
      <c r="I4331" s="4" t="str">
        <f aca="false">IF($H4331="","",$H4331-WEEKDAY($H4331,2)+1)</f>
        <v/>
      </c>
      <c r="J4331" s="4" t="str">
        <f aca="false">IF($I4331="","",$I4331+6)</f>
        <v/>
      </c>
      <c r="K4331" s="6" t="str">
        <f aca="false">IF($H4331="","",DATE(YEAR($H4331),MONTH($H4331),1))</f>
        <v/>
      </c>
      <c r="L4331" s="0" t="str">
        <f aca="false">IF($A4331="","",INDEX(CARTAO_COMPRAS!$K:$K,INT((ROW()-2)/20)+2))</f>
        <v/>
      </c>
      <c r="M4331" s="0" t="str">
        <f aca="false">IF($A4331="","","Compra no cartão")</f>
        <v/>
      </c>
    </row>
    <row r="4332" customFormat="false" ht="13.5" hidden="false" customHeight="false" outlineLevel="0" collapsed="false">
      <c r="A4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2" s="0" t="str">
        <f aca="false">IF($A4332="","",INDEX(CARTAO_COMPRAS!$C:$C,INT((ROW()-2)/20)+2))</f>
        <v/>
      </c>
      <c r="C4332" s="0" t="str">
        <f aca="false">IF($A4332="","",INDEX(CARTAO_COMPRAS!$D:$D,INT((ROW()-2)/20)+2))</f>
        <v/>
      </c>
      <c r="D4332" s="0" t="str">
        <f aca="false">IF($A4332="","",INDEX(CARTAO_COMPRAS!$E:$E,INT((ROW()-2)/20)+2))</f>
        <v/>
      </c>
      <c r="E4332" s="0" t="str">
        <f aca="false">IF($A4332="","",INDEX(CARTAO_COMPRAS!$H:$H,INT((ROW()-2)/20)+2)+MOD(ROW()-2,20))</f>
        <v/>
      </c>
      <c r="F4332" s="0" t="str">
        <f aca="false">IF($A4332="","",INDEX(CARTAO_COMPRAS!$G:$G,INT((ROW()-2)/20)+2))</f>
        <v/>
      </c>
      <c r="G4332" s="5" t="str">
        <f aca="false">IF($A4332="","",INDEX(CARTAO_COMPRAS!$I:$I,INT((ROW()-2)/20)+2))</f>
        <v/>
      </c>
      <c r="H4332" s="4" t="str">
        <f aca="false">IF($A4332="","",EDATE(INDEX(CARTAO_COMPRAS!$J:$J,INT((ROW()-2)/20)+2),MOD(ROW()-2,20)))</f>
        <v/>
      </c>
      <c r="I4332" s="4" t="str">
        <f aca="false">IF($H4332="","",$H4332-WEEKDAY($H4332,2)+1)</f>
        <v/>
      </c>
      <c r="J4332" s="4" t="str">
        <f aca="false">IF($I4332="","",$I4332+6)</f>
        <v/>
      </c>
      <c r="K4332" s="6" t="str">
        <f aca="false">IF($H4332="","",DATE(YEAR($H4332),MONTH($H4332),1))</f>
        <v/>
      </c>
      <c r="L4332" s="0" t="str">
        <f aca="false">IF($A4332="","",INDEX(CARTAO_COMPRAS!$K:$K,INT((ROW()-2)/20)+2))</f>
        <v/>
      </c>
      <c r="M4332" s="0" t="str">
        <f aca="false">IF($A4332="","","Compra no cartão")</f>
        <v/>
      </c>
    </row>
    <row r="4333" customFormat="false" ht="13.5" hidden="false" customHeight="false" outlineLevel="0" collapsed="false">
      <c r="A4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3" s="0" t="str">
        <f aca="false">IF($A4333="","",INDEX(CARTAO_COMPRAS!$C:$C,INT((ROW()-2)/20)+2))</f>
        <v/>
      </c>
      <c r="C4333" s="0" t="str">
        <f aca="false">IF($A4333="","",INDEX(CARTAO_COMPRAS!$D:$D,INT((ROW()-2)/20)+2))</f>
        <v/>
      </c>
      <c r="D4333" s="0" t="str">
        <f aca="false">IF($A4333="","",INDEX(CARTAO_COMPRAS!$E:$E,INT((ROW()-2)/20)+2))</f>
        <v/>
      </c>
      <c r="E4333" s="0" t="str">
        <f aca="false">IF($A4333="","",INDEX(CARTAO_COMPRAS!$H:$H,INT((ROW()-2)/20)+2)+MOD(ROW()-2,20))</f>
        <v/>
      </c>
      <c r="F4333" s="0" t="str">
        <f aca="false">IF($A4333="","",INDEX(CARTAO_COMPRAS!$G:$G,INT((ROW()-2)/20)+2))</f>
        <v/>
      </c>
      <c r="G4333" s="5" t="str">
        <f aca="false">IF($A4333="","",INDEX(CARTAO_COMPRAS!$I:$I,INT((ROW()-2)/20)+2))</f>
        <v/>
      </c>
      <c r="H4333" s="4" t="str">
        <f aca="false">IF($A4333="","",EDATE(INDEX(CARTAO_COMPRAS!$J:$J,INT((ROW()-2)/20)+2),MOD(ROW()-2,20)))</f>
        <v/>
      </c>
      <c r="I4333" s="4" t="str">
        <f aca="false">IF($H4333="","",$H4333-WEEKDAY($H4333,2)+1)</f>
        <v/>
      </c>
      <c r="J4333" s="4" t="str">
        <f aca="false">IF($I4333="","",$I4333+6)</f>
        <v/>
      </c>
      <c r="K4333" s="6" t="str">
        <f aca="false">IF($H4333="","",DATE(YEAR($H4333),MONTH($H4333),1))</f>
        <v/>
      </c>
      <c r="L4333" s="0" t="str">
        <f aca="false">IF($A4333="","",INDEX(CARTAO_COMPRAS!$K:$K,INT((ROW()-2)/20)+2))</f>
        <v/>
      </c>
      <c r="M4333" s="0" t="str">
        <f aca="false">IF($A4333="","","Compra no cartão")</f>
        <v/>
      </c>
    </row>
    <row r="4334" customFormat="false" ht="13.5" hidden="false" customHeight="false" outlineLevel="0" collapsed="false">
      <c r="A4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4" s="0" t="str">
        <f aca="false">IF($A4334="","",INDEX(CARTAO_COMPRAS!$C:$C,INT((ROW()-2)/20)+2))</f>
        <v/>
      </c>
      <c r="C4334" s="0" t="str">
        <f aca="false">IF($A4334="","",INDEX(CARTAO_COMPRAS!$D:$D,INT((ROW()-2)/20)+2))</f>
        <v/>
      </c>
      <c r="D4334" s="0" t="str">
        <f aca="false">IF($A4334="","",INDEX(CARTAO_COMPRAS!$E:$E,INT((ROW()-2)/20)+2))</f>
        <v/>
      </c>
      <c r="E4334" s="0" t="str">
        <f aca="false">IF($A4334="","",INDEX(CARTAO_COMPRAS!$H:$H,INT((ROW()-2)/20)+2)+MOD(ROW()-2,20))</f>
        <v/>
      </c>
      <c r="F4334" s="0" t="str">
        <f aca="false">IF($A4334="","",INDEX(CARTAO_COMPRAS!$G:$G,INT((ROW()-2)/20)+2))</f>
        <v/>
      </c>
      <c r="G4334" s="5" t="str">
        <f aca="false">IF($A4334="","",INDEX(CARTAO_COMPRAS!$I:$I,INT((ROW()-2)/20)+2))</f>
        <v/>
      </c>
      <c r="H4334" s="4" t="str">
        <f aca="false">IF($A4334="","",EDATE(INDEX(CARTAO_COMPRAS!$J:$J,INT((ROW()-2)/20)+2),MOD(ROW()-2,20)))</f>
        <v/>
      </c>
      <c r="I4334" s="4" t="str">
        <f aca="false">IF($H4334="","",$H4334-WEEKDAY($H4334,2)+1)</f>
        <v/>
      </c>
      <c r="J4334" s="4" t="str">
        <f aca="false">IF($I4334="","",$I4334+6)</f>
        <v/>
      </c>
      <c r="K4334" s="6" t="str">
        <f aca="false">IF($H4334="","",DATE(YEAR($H4334),MONTH($H4334),1))</f>
        <v/>
      </c>
      <c r="L4334" s="0" t="str">
        <f aca="false">IF($A4334="","",INDEX(CARTAO_COMPRAS!$K:$K,INT((ROW()-2)/20)+2))</f>
        <v/>
      </c>
      <c r="M4334" s="0" t="str">
        <f aca="false">IF($A4334="","","Compra no cartão")</f>
        <v/>
      </c>
    </row>
    <row r="4335" customFormat="false" ht="13.5" hidden="false" customHeight="false" outlineLevel="0" collapsed="false">
      <c r="A4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5" s="0" t="str">
        <f aca="false">IF($A4335="","",INDEX(CARTAO_COMPRAS!$C:$C,INT((ROW()-2)/20)+2))</f>
        <v/>
      </c>
      <c r="C4335" s="0" t="str">
        <f aca="false">IF($A4335="","",INDEX(CARTAO_COMPRAS!$D:$D,INT((ROW()-2)/20)+2))</f>
        <v/>
      </c>
      <c r="D4335" s="0" t="str">
        <f aca="false">IF($A4335="","",INDEX(CARTAO_COMPRAS!$E:$E,INT((ROW()-2)/20)+2))</f>
        <v/>
      </c>
      <c r="E4335" s="0" t="str">
        <f aca="false">IF($A4335="","",INDEX(CARTAO_COMPRAS!$H:$H,INT((ROW()-2)/20)+2)+MOD(ROW()-2,20))</f>
        <v/>
      </c>
      <c r="F4335" s="0" t="str">
        <f aca="false">IF($A4335="","",INDEX(CARTAO_COMPRAS!$G:$G,INT((ROW()-2)/20)+2))</f>
        <v/>
      </c>
      <c r="G4335" s="5" t="str">
        <f aca="false">IF($A4335="","",INDEX(CARTAO_COMPRAS!$I:$I,INT((ROW()-2)/20)+2))</f>
        <v/>
      </c>
      <c r="H4335" s="4" t="str">
        <f aca="false">IF($A4335="","",EDATE(INDEX(CARTAO_COMPRAS!$J:$J,INT((ROW()-2)/20)+2),MOD(ROW()-2,20)))</f>
        <v/>
      </c>
      <c r="I4335" s="4" t="str">
        <f aca="false">IF($H4335="","",$H4335-WEEKDAY($H4335,2)+1)</f>
        <v/>
      </c>
      <c r="J4335" s="4" t="str">
        <f aca="false">IF($I4335="","",$I4335+6)</f>
        <v/>
      </c>
      <c r="K4335" s="6" t="str">
        <f aca="false">IF($H4335="","",DATE(YEAR($H4335),MONTH($H4335),1))</f>
        <v/>
      </c>
      <c r="L4335" s="0" t="str">
        <f aca="false">IF($A4335="","",INDEX(CARTAO_COMPRAS!$K:$K,INT((ROW()-2)/20)+2))</f>
        <v/>
      </c>
      <c r="M4335" s="0" t="str">
        <f aca="false">IF($A4335="","","Compra no cartão")</f>
        <v/>
      </c>
    </row>
    <row r="4336" customFormat="false" ht="13.5" hidden="false" customHeight="false" outlineLevel="0" collapsed="false">
      <c r="A4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6" s="0" t="str">
        <f aca="false">IF($A4336="","",INDEX(CARTAO_COMPRAS!$C:$C,INT((ROW()-2)/20)+2))</f>
        <v/>
      </c>
      <c r="C4336" s="0" t="str">
        <f aca="false">IF($A4336="","",INDEX(CARTAO_COMPRAS!$D:$D,INT((ROW()-2)/20)+2))</f>
        <v/>
      </c>
      <c r="D4336" s="0" t="str">
        <f aca="false">IF($A4336="","",INDEX(CARTAO_COMPRAS!$E:$E,INT((ROW()-2)/20)+2))</f>
        <v/>
      </c>
      <c r="E4336" s="0" t="str">
        <f aca="false">IF($A4336="","",INDEX(CARTAO_COMPRAS!$H:$H,INT((ROW()-2)/20)+2)+MOD(ROW()-2,20))</f>
        <v/>
      </c>
      <c r="F4336" s="0" t="str">
        <f aca="false">IF($A4336="","",INDEX(CARTAO_COMPRAS!$G:$G,INT((ROW()-2)/20)+2))</f>
        <v/>
      </c>
      <c r="G4336" s="5" t="str">
        <f aca="false">IF($A4336="","",INDEX(CARTAO_COMPRAS!$I:$I,INT((ROW()-2)/20)+2))</f>
        <v/>
      </c>
      <c r="H4336" s="4" t="str">
        <f aca="false">IF($A4336="","",EDATE(INDEX(CARTAO_COMPRAS!$J:$J,INT((ROW()-2)/20)+2),MOD(ROW()-2,20)))</f>
        <v/>
      </c>
      <c r="I4336" s="4" t="str">
        <f aca="false">IF($H4336="","",$H4336-WEEKDAY($H4336,2)+1)</f>
        <v/>
      </c>
      <c r="J4336" s="4" t="str">
        <f aca="false">IF($I4336="","",$I4336+6)</f>
        <v/>
      </c>
      <c r="K4336" s="6" t="str">
        <f aca="false">IF($H4336="","",DATE(YEAR($H4336),MONTH($H4336),1))</f>
        <v/>
      </c>
      <c r="L4336" s="0" t="str">
        <f aca="false">IF($A4336="","",INDEX(CARTAO_COMPRAS!$K:$K,INT((ROW()-2)/20)+2))</f>
        <v/>
      </c>
      <c r="M4336" s="0" t="str">
        <f aca="false">IF($A4336="","","Compra no cartão")</f>
        <v/>
      </c>
    </row>
    <row r="4337" customFormat="false" ht="13.5" hidden="false" customHeight="false" outlineLevel="0" collapsed="false">
      <c r="A4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7" s="0" t="str">
        <f aca="false">IF($A4337="","",INDEX(CARTAO_COMPRAS!$C:$C,INT((ROW()-2)/20)+2))</f>
        <v/>
      </c>
      <c r="C4337" s="0" t="str">
        <f aca="false">IF($A4337="","",INDEX(CARTAO_COMPRAS!$D:$D,INT((ROW()-2)/20)+2))</f>
        <v/>
      </c>
      <c r="D4337" s="0" t="str">
        <f aca="false">IF($A4337="","",INDEX(CARTAO_COMPRAS!$E:$E,INT((ROW()-2)/20)+2))</f>
        <v/>
      </c>
      <c r="E4337" s="0" t="str">
        <f aca="false">IF($A4337="","",INDEX(CARTAO_COMPRAS!$H:$H,INT((ROW()-2)/20)+2)+MOD(ROW()-2,20))</f>
        <v/>
      </c>
      <c r="F4337" s="0" t="str">
        <f aca="false">IF($A4337="","",INDEX(CARTAO_COMPRAS!$G:$G,INT((ROW()-2)/20)+2))</f>
        <v/>
      </c>
      <c r="G4337" s="5" t="str">
        <f aca="false">IF($A4337="","",INDEX(CARTAO_COMPRAS!$I:$I,INT((ROW()-2)/20)+2))</f>
        <v/>
      </c>
      <c r="H4337" s="4" t="str">
        <f aca="false">IF($A4337="","",EDATE(INDEX(CARTAO_COMPRAS!$J:$J,INT((ROW()-2)/20)+2),MOD(ROW()-2,20)))</f>
        <v/>
      </c>
      <c r="I4337" s="4" t="str">
        <f aca="false">IF($H4337="","",$H4337-WEEKDAY($H4337,2)+1)</f>
        <v/>
      </c>
      <c r="J4337" s="4" t="str">
        <f aca="false">IF($I4337="","",$I4337+6)</f>
        <v/>
      </c>
      <c r="K4337" s="6" t="str">
        <f aca="false">IF($H4337="","",DATE(YEAR($H4337),MONTH($H4337),1))</f>
        <v/>
      </c>
      <c r="L4337" s="0" t="str">
        <f aca="false">IF($A4337="","",INDEX(CARTAO_COMPRAS!$K:$K,INT((ROW()-2)/20)+2))</f>
        <v/>
      </c>
      <c r="M4337" s="0" t="str">
        <f aca="false">IF($A4337="","","Compra no cartão")</f>
        <v/>
      </c>
    </row>
    <row r="4338" customFormat="false" ht="13.5" hidden="false" customHeight="false" outlineLevel="0" collapsed="false">
      <c r="A4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8" s="0" t="str">
        <f aca="false">IF($A4338="","",INDEX(CARTAO_COMPRAS!$C:$C,INT((ROW()-2)/20)+2))</f>
        <v/>
      </c>
      <c r="C4338" s="0" t="str">
        <f aca="false">IF($A4338="","",INDEX(CARTAO_COMPRAS!$D:$D,INT((ROW()-2)/20)+2))</f>
        <v/>
      </c>
      <c r="D4338" s="0" t="str">
        <f aca="false">IF($A4338="","",INDEX(CARTAO_COMPRAS!$E:$E,INT((ROW()-2)/20)+2))</f>
        <v/>
      </c>
      <c r="E4338" s="0" t="str">
        <f aca="false">IF($A4338="","",INDEX(CARTAO_COMPRAS!$H:$H,INT((ROW()-2)/20)+2)+MOD(ROW()-2,20))</f>
        <v/>
      </c>
      <c r="F4338" s="0" t="str">
        <f aca="false">IF($A4338="","",INDEX(CARTAO_COMPRAS!$G:$G,INT((ROW()-2)/20)+2))</f>
        <v/>
      </c>
      <c r="G4338" s="5" t="str">
        <f aca="false">IF($A4338="","",INDEX(CARTAO_COMPRAS!$I:$I,INT((ROW()-2)/20)+2))</f>
        <v/>
      </c>
      <c r="H4338" s="4" t="str">
        <f aca="false">IF($A4338="","",EDATE(INDEX(CARTAO_COMPRAS!$J:$J,INT((ROW()-2)/20)+2),MOD(ROW()-2,20)))</f>
        <v/>
      </c>
      <c r="I4338" s="4" t="str">
        <f aca="false">IF($H4338="","",$H4338-WEEKDAY($H4338,2)+1)</f>
        <v/>
      </c>
      <c r="J4338" s="4" t="str">
        <f aca="false">IF($I4338="","",$I4338+6)</f>
        <v/>
      </c>
      <c r="K4338" s="6" t="str">
        <f aca="false">IF($H4338="","",DATE(YEAR($H4338),MONTH($H4338),1))</f>
        <v/>
      </c>
      <c r="L4338" s="0" t="str">
        <f aca="false">IF($A4338="","",INDEX(CARTAO_COMPRAS!$K:$K,INT((ROW()-2)/20)+2))</f>
        <v/>
      </c>
      <c r="M4338" s="0" t="str">
        <f aca="false">IF($A4338="","","Compra no cartão")</f>
        <v/>
      </c>
    </row>
    <row r="4339" customFormat="false" ht="13.5" hidden="false" customHeight="false" outlineLevel="0" collapsed="false">
      <c r="A4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39" s="0" t="str">
        <f aca="false">IF($A4339="","",INDEX(CARTAO_COMPRAS!$C:$C,INT((ROW()-2)/20)+2))</f>
        <v/>
      </c>
      <c r="C4339" s="0" t="str">
        <f aca="false">IF($A4339="","",INDEX(CARTAO_COMPRAS!$D:$D,INT((ROW()-2)/20)+2))</f>
        <v/>
      </c>
      <c r="D4339" s="0" t="str">
        <f aca="false">IF($A4339="","",INDEX(CARTAO_COMPRAS!$E:$E,INT((ROW()-2)/20)+2))</f>
        <v/>
      </c>
      <c r="E4339" s="0" t="str">
        <f aca="false">IF($A4339="","",INDEX(CARTAO_COMPRAS!$H:$H,INT((ROW()-2)/20)+2)+MOD(ROW()-2,20))</f>
        <v/>
      </c>
      <c r="F4339" s="0" t="str">
        <f aca="false">IF($A4339="","",INDEX(CARTAO_COMPRAS!$G:$G,INT((ROW()-2)/20)+2))</f>
        <v/>
      </c>
      <c r="G4339" s="5" t="str">
        <f aca="false">IF($A4339="","",INDEX(CARTAO_COMPRAS!$I:$I,INT((ROW()-2)/20)+2))</f>
        <v/>
      </c>
      <c r="H4339" s="4" t="str">
        <f aca="false">IF($A4339="","",EDATE(INDEX(CARTAO_COMPRAS!$J:$J,INT((ROW()-2)/20)+2),MOD(ROW()-2,20)))</f>
        <v/>
      </c>
      <c r="I4339" s="4" t="str">
        <f aca="false">IF($H4339="","",$H4339-WEEKDAY($H4339,2)+1)</f>
        <v/>
      </c>
      <c r="J4339" s="4" t="str">
        <f aca="false">IF($I4339="","",$I4339+6)</f>
        <v/>
      </c>
      <c r="K4339" s="6" t="str">
        <f aca="false">IF($H4339="","",DATE(YEAR($H4339),MONTH($H4339),1))</f>
        <v/>
      </c>
      <c r="L4339" s="0" t="str">
        <f aca="false">IF($A4339="","",INDEX(CARTAO_COMPRAS!$K:$K,INT((ROW()-2)/20)+2))</f>
        <v/>
      </c>
      <c r="M4339" s="0" t="str">
        <f aca="false">IF($A4339="","","Compra no cartão")</f>
        <v/>
      </c>
    </row>
    <row r="4340" customFormat="false" ht="13.5" hidden="false" customHeight="false" outlineLevel="0" collapsed="false">
      <c r="A4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0" s="0" t="str">
        <f aca="false">IF($A4340="","",INDEX(CARTAO_COMPRAS!$C:$C,INT((ROW()-2)/20)+2))</f>
        <v/>
      </c>
      <c r="C4340" s="0" t="str">
        <f aca="false">IF($A4340="","",INDEX(CARTAO_COMPRAS!$D:$D,INT((ROW()-2)/20)+2))</f>
        <v/>
      </c>
      <c r="D4340" s="0" t="str">
        <f aca="false">IF($A4340="","",INDEX(CARTAO_COMPRAS!$E:$E,INT((ROW()-2)/20)+2))</f>
        <v/>
      </c>
      <c r="E4340" s="0" t="str">
        <f aca="false">IF($A4340="","",INDEX(CARTAO_COMPRAS!$H:$H,INT((ROW()-2)/20)+2)+MOD(ROW()-2,20))</f>
        <v/>
      </c>
      <c r="F4340" s="0" t="str">
        <f aca="false">IF($A4340="","",INDEX(CARTAO_COMPRAS!$G:$G,INT((ROW()-2)/20)+2))</f>
        <v/>
      </c>
      <c r="G4340" s="5" t="str">
        <f aca="false">IF($A4340="","",INDEX(CARTAO_COMPRAS!$I:$I,INT((ROW()-2)/20)+2))</f>
        <v/>
      </c>
      <c r="H4340" s="4" t="str">
        <f aca="false">IF($A4340="","",EDATE(INDEX(CARTAO_COMPRAS!$J:$J,INT((ROW()-2)/20)+2),MOD(ROW()-2,20)))</f>
        <v/>
      </c>
      <c r="I4340" s="4" t="str">
        <f aca="false">IF($H4340="","",$H4340-WEEKDAY($H4340,2)+1)</f>
        <v/>
      </c>
      <c r="J4340" s="4" t="str">
        <f aca="false">IF($I4340="","",$I4340+6)</f>
        <v/>
      </c>
      <c r="K4340" s="6" t="str">
        <f aca="false">IF($H4340="","",DATE(YEAR($H4340),MONTH($H4340),1))</f>
        <v/>
      </c>
      <c r="L4340" s="0" t="str">
        <f aca="false">IF($A4340="","",INDEX(CARTAO_COMPRAS!$K:$K,INT((ROW()-2)/20)+2))</f>
        <v/>
      </c>
      <c r="M4340" s="0" t="str">
        <f aca="false">IF($A4340="","","Compra no cartão")</f>
        <v/>
      </c>
    </row>
    <row r="4341" customFormat="false" ht="13.5" hidden="false" customHeight="false" outlineLevel="0" collapsed="false">
      <c r="A4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1" s="0" t="str">
        <f aca="false">IF($A4341="","",INDEX(CARTAO_COMPRAS!$C:$C,INT((ROW()-2)/20)+2))</f>
        <v/>
      </c>
      <c r="C4341" s="0" t="str">
        <f aca="false">IF($A4341="","",INDEX(CARTAO_COMPRAS!$D:$D,INT((ROW()-2)/20)+2))</f>
        <v/>
      </c>
      <c r="D4341" s="0" t="str">
        <f aca="false">IF($A4341="","",INDEX(CARTAO_COMPRAS!$E:$E,INT((ROW()-2)/20)+2))</f>
        <v/>
      </c>
      <c r="E4341" s="0" t="str">
        <f aca="false">IF($A4341="","",INDEX(CARTAO_COMPRAS!$H:$H,INT((ROW()-2)/20)+2)+MOD(ROW()-2,20))</f>
        <v/>
      </c>
      <c r="F4341" s="0" t="str">
        <f aca="false">IF($A4341="","",INDEX(CARTAO_COMPRAS!$G:$G,INT((ROW()-2)/20)+2))</f>
        <v/>
      </c>
      <c r="G4341" s="5" t="str">
        <f aca="false">IF($A4341="","",INDEX(CARTAO_COMPRAS!$I:$I,INT((ROW()-2)/20)+2))</f>
        <v/>
      </c>
      <c r="H4341" s="4" t="str">
        <f aca="false">IF($A4341="","",EDATE(INDEX(CARTAO_COMPRAS!$J:$J,INT((ROW()-2)/20)+2),MOD(ROW()-2,20)))</f>
        <v/>
      </c>
      <c r="I4341" s="4" t="str">
        <f aca="false">IF($H4341="","",$H4341-WEEKDAY($H4341,2)+1)</f>
        <v/>
      </c>
      <c r="J4341" s="4" t="str">
        <f aca="false">IF($I4341="","",$I4341+6)</f>
        <v/>
      </c>
      <c r="K4341" s="6" t="str">
        <f aca="false">IF($H4341="","",DATE(YEAR($H4341),MONTH($H4341),1))</f>
        <v/>
      </c>
      <c r="L4341" s="0" t="str">
        <f aca="false">IF($A4341="","",INDEX(CARTAO_COMPRAS!$K:$K,INT((ROW()-2)/20)+2))</f>
        <v/>
      </c>
      <c r="M4341" s="0" t="str">
        <f aca="false">IF($A4341="","","Compra no cartão")</f>
        <v/>
      </c>
    </row>
    <row r="4342" customFormat="false" ht="13.5" hidden="false" customHeight="false" outlineLevel="0" collapsed="false">
      <c r="A43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2" s="0" t="str">
        <f aca="false">IF($A4342="","",INDEX(CARTAO_COMPRAS!$C:$C,INT((ROW()-2)/20)+2))</f>
        <v/>
      </c>
      <c r="C4342" s="0" t="str">
        <f aca="false">IF($A4342="","",INDEX(CARTAO_COMPRAS!$D:$D,INT((ROW()-2)/20)+2))</f>
        <v/>
      </c>
      <c r="D4342" s="0" t="str">
        <f aca="false">IF($A4342="","",INDEX(CARTAO_COMPRAS!$E:$E,INT((ROW()-2)/20)+2))</f>
        <v/>
      </c>
      <c r="E4342" s="0" t="str">
        <f aca="false">IF($A4342="","",INDEX(CARTAO_COMPRAS!$H:$H,INT((ROW()-2)/20)+2)+MOD(ROW()-2,20))</f>
        <v/>
      </c>
      <c r="F4342" s="0" t="str">
        <f aca="false">IF($A4342="","",INDEX(CARTAO_COMPRAS!$G:$G,INT((ROW()-2)/20)+2))</f>
        <v/>
      </c>
      <c r="G4342" s="5" t="str">
        <f aca="false">IF($A4342="","",INDEX(CARTAO_COMPRAS!$I:$I,INT((ROW()-2)/20)+2))</f>
        <v/>
      </c>
      <c r="H4342" s="4" t="str">
        <f aca="false">IF($A4342="","",EDATE(INDEX(CARTAO_COMPRAS!$J:$J,INT((ROW()-2)/20)+2),MOD(ROW()-2,20)))</f>
        <v/>
      </c>
      <c r="I4342" s="4" t="str">
        <f aca="false">IF($H4342="","",$H4342-WEEKDAY($H4342,2)+1)</f>
        <v/>
      </c>
      <c r="J4342" s="4" t="str">
        <f aca="false">IF($I4342="","",$I4342+6)</f>
        <v/>
      </c>
      <c r="K4342" s="6" t="str">
        <f aca="false">IF($H4342="","",DATE(YEAR($H4342),MONTH($H4342),1))</f>
        <v/>
      </c>
      <c r="L4342" s="0" t="str">
        <f aca="false">IF($A4342="","",INDEX(CARTAO_COMPRAS!$K:$K,INT((ROW()-2)/20)+2))</f>
        <v/>
      </c>
      <c r="M4342" s="0" t="str">
        <f aca="false">IF($A4342="","","Compra no cartão")</f>
        <v/>
      </c>
    </row>
    <row r="4343" customFormat="false" ht="13.5" hidden="false" customHeight="false" outlineLevel="0" collapsed="false">
      <c r="A4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3" s="0" t="str">
        <f aca="false">IF($A4343="","",INDEX(CARTAO_COMPRAS!$C:$C,INT((ROW()-2)/20)+2))</f>
        <v/>
      </c>
      <c r="C4343" s="0" t="str">
        <f aca="false">IF($A4343="","",INDEX(CARTAO_COMPRAS!$D:$D,INT((ROW()-2)/20)+2))</f>
        <v/>
      </c>
      <c r="D4343" s="0" t="str">
        <f aca="false">IF($A4343="","",INDEX(CARTAO_COMPRAS!$E:$E,INT((ROW()-2)/20)+2))</f>
        <v/>
      </c>
      <c r="E4343" s="0" t="str">
        <f aca="false">IF($A4343="","",INDEX(CARTAO_COMPRAS!$H:$H,INT((ROW()-2)/20)+2)+MOD(ROW()-2,20))</f>
        <v/>
      </c>
      <c r="F4343" s="0" t="str">
        <f aca="false">IF($A4343="","",INDEX(CARTAO_COMPRAS!$G:$G,INT((ROW()-2)/20)+2))</f>
        <v/>
      </c>
      <c r="G4343" s="5" t="str">
        <f aca="false">IF($A4343="","",INDEX(CARTAO_COMPRAS!$I:$I,INT((ROW()-2)/20)+2))</f>
        <v/>
      </c>
      <c r="H4343" s="4" t="str">
        <f aca="false">IF($A4343="","",EDATE(INDEX(CARTAO_COMPRAS!$J:$J,INT((ROW()-2)/20)+2),MOD(ROW()-2,20)))</f>
        <v/>
      </c>
      <c r="I4343" s="4" t="str">
        <f aca="false">IF($H4343="","",$H4343-WEEKDAY($H4343,2)+1)</f>
        <v/>
      </c>
      <c r="J4343" s="4" t="str">
        <f aca="false">IF($I4343="","",$I4343+6)</f>
        <v/>
      </c>
      <c r="K4343" s="6" t="str">
        <f aca="false">IF($H4343="","",DATE(YEAR($H4343),MONTH($H4343),1))</f>
        <v/>
      </c>
      <c r="L4343" s="0" t="str">
        <f aca="false">IF($A4343="","",INDEX(CARTAO_COMPRAS!$K:$K,INT((ROW()-2)/20)+2))</f>
        <v/>
      </c>
      <c r="M4343" s="0" t="str">
        <f aca="false">IF($A4343="","","Compra no cartão")</f>
        <v/>
      </c>
    </row>
    <row r="4344" customFormat="false" ht="13.5" hidden="false" customHeight="false" outlineLevel="0" collapsed="false">
      <c r="A4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4" s="0" t="str">
        <f aca="false">IF($A4344="","",INDEX(CARTAO_COMPRAS!$C:$C,INT((ROW()-2)/20)+2))</f>
        <v/>
      </c>
      <c r="C4344" s="0" t="str">
        <f aca="false">IF($A4344="","",INDEX(CARTAO_COMPRAS!$D:$D,INT((ROW()-2)/20)+2))</f>
        <v/>
      </c>
      <c r="D4344" s="0" t="str">
        <f aca="false">IF($A4344="","",INDEX(CARTAO_COMPRAS!$E:$E,INT((ROW()-2)/20)+2))</f>
        <v/>
      </c>
      <c r="E4344" s="0" t="str">
        <f aca="false">IF($A4344="","",INDEX(CARTAO_COMPRAS!$H:$H,INT((ROW()-2)/20)+2)+MOD(ROW()-2,20))</f>
        <v/>
      </c>
      <c r="F4344" s="0" t="str">
        <f aca="false">IF($A4344="","",INDEX(CARTAO_COMPRAS!$G:$G,INT((ROW()-2)/20)+2))</f>
        <v/>
      </c>
      <c r="G4344" s="5" t="str">
        <f aca="false">IF($A4344="","",INDEX(CARTAO_COMPRAS!$I:$I,INT((ROW()-2)/20)+2))</f>
        <v/>
      </c>
      <c r="H4344" s="4" t="str">
        <f aca="false">IF($A4344="","",EDATE(INDEX(CARTAO_COMPRAS!$J:$J,INT((ROW()-2)/20)+2),MOD(ROW()-2,20)))</f>
        <v/>
      </c>
      <c r="I4344" s="4" t="str">
        <f aca="false">IF($H4344="","",$H4344-WEEKDAY($H4344,2)+1)</f>
        <v/>
      </c>
      <c r="J4344" s="4" t="str">
        <f aca="false">IF($I4344="","",$I4344+6)</f>
        <v/>
      </c>
      <c r="K4344" s="6" t="str">
        <f aca="false">IF($H4344="","",DATE(YEAR($H4344),MONTH($H4344),1))</f>
        <v/>
      </c>
      <c r="L4344" s="0" t="str">
        <f aca="false">IF($A4344="","",INDEX(CARTAO_COMPRAS!$K:$K,INT((ROW()-2)/20)+2))</f>
        <v/>
      </c>
      <c r="M4344" s="0" t="str">
        <f aca="false">IF($A4344="","","Compra no cartão")</f>
        <v/>
      </c>
    </row>
    <row r="4345" customFormat="false" ht="13.5" hidden="false" customHeight="false" outlineLevel="0" collapsed="false">
      <c r="A4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5" s="0" t="str">
        <f aca="false">IF($A4345="","",INDEX(CARTAO_COMPRAS!$C:$C,INT((ROW()-2)/20)+2))</f>
        <v/>
      </c>
      <c r="C4345" s="0" t="str">
        <f aca="false">IF($A4345="","",INDEX(CARTAO_COMPRAS!$D:$D,INT((ROW()-2)/20)+2))</f>
        <v/>
      </c>
      <c r="D4345" s="0" t="str">
        <f aca="false">IF($A4345="","",INDEX(CARTAO_COMPRAS!$E:$E,INT((ROW()-2)/20)+2))</f>
        <v/>
      </c>
      <c r="E4345" s="0" t="str">
        <f aca="false">IF($A4345="","",INDEX(CARTAO_COMPRAS!$H:$H,INT((ROW()-2)/20)+2)+MOD(ROW()-2,20))</f>
        <v/>
      </c>
      <c r="F4345" s="0" t="str">
        <f aca="false">IF($A4345="","",INDEX(CARTAO_COMPRAS!$G:$G,INT((ROW()-2)/20)+2))</f>
        <v/>
      </c>
      <c r="G4345" s="5" t="str">
        <f aca="false">IF($A4345="","",INDEX(CARTAO_COMPRAS!$I:$I,INT((ROW()-2)/20)+2))</f>
        <v/>
      </c>
      <c r="H4345" s="4" t="str">
        <f aca="false">IF($A4345="","",EDATE(INDEX(CARTAO_COMPRAS!$J:$J,INT((ROW()-2)/20)+2),MOD(ROW()-2,20)))</f>
        <v/>
      </c>
      <c r="I4345" s="4" t="str">
        <f aca="false">IF($H4345="","",$H4345-WEEKDAY($H4345,2)+1)</f>
        <v/>
      </c>
      <c r="J4345" s="4" t="str">
        <f aca="false">IF($I4345="","",$I4345+6)</f>
        <v/>
      </c>
      <c r="K4345" s="6" t="str">
        <f aca="false">IF($H4345="","",DATE(YEAR($H4345),MONTH($H4345),1))</f>
        <v/>
      </c>
      <c r="L4345" s="0" t="str">
        <f aca="false">IF($A4345="","",INDEX(CARTAO_COMPRAS!$K:$K,INT((ROW()-2)/20)+2))</f>
        <v/>
      </c>
      <c r="M4345" s="0" t="str">
        <f aca="false">IF($A4345="","","Compra no cartão")</f>
        <v/>
      </c>
    </row>
    <row r="4346" customFormat="false" ht="13.5" hidden="false" customHeight="false" outlineLevel="0" collapsed="false">
      <c r="A4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6" s="0" t="str">
        <f aca="false">IF($A4346="","",INDEX(CARTAO_COMPRAS!$C:$C,INT((ROW()-2)/20)+2))</f>
        <v/>
      </c>
      <c r="C4346" s="0" t="str">
        <f aca="false">IF($A4346="","",INDEX(CARTAO_COMPRAS!$D:$D,INT((ROW()-2)/20)+2))</f>
        <v/>
      </c>
      <c r="D4346" s="0" t="str">
        <f aca="false">IF($A4346="","",INDEX(CARTAO_COMPRAS!$E:$E,INT((ROW()-2)/20)+2))</f>
        <v/>
      </c>
      <c r="E4346" s="0" t="str">
        <f aca="false">IF($A4346="","",INDEX(CARTAO_COMPRAS!$H:$H,INT((ROW()-2)/20)+2)+MOD(ROW()-2,20))</f>
        <v/>
      </c>
      <c r="F4346" s="0" t="str">
        <f aca="false">IF($A4346="","",INDEX(CARTAO_COMPRAS!$G:$G,INT((ROW()-2)/20)+2))</f>
        <v/>
      </c>
      <c r="G4346" s="5" t="str">
        <f aca="false">IF($A4346="","",INDEX(CARTAO_COMPRAS!$I:$I,INT((ROW()-2)/20)+2))</f>
        <v/>
      </c>
      <c r="H4346" s="4" t="str">
        <f aca="false">IF($A4346="","",EDATE(INDEX(CARTAO_COMPRAS!$J:$J,INT((ROW()-2)/20)+2),MOD(ROW()-2,20)))</f>
        <v/>
      </c>
      <c r="I4346" s="4" t="str">
        <f aca="false">IF($H4346="","",$H4346-WEEKDAY($H4346,2)+1)</f>
        <v/>
      </c>
      <c r="J4346" s="4" t="str">
        <f aca="false">IF($I4346="","",$I4346+6)</f>
        <v/>
      </c>
      <c r="K4346" s="6" t="str">
        <f aca="false">IF($H4346="","",DATE(YEAR($H4346),MONTH($H4346),1))</f>
        <v/>
      </c>
      <c r="L4346" s="0" t="str">
        <f aca="false">IF($A4346="","",INDEX(CARTAO_COMPRAS!$K:$K,INT((ROW()-2)/20)+2))</f>
        <v/>
      </c>
      <c r="M4346" s="0" t="str">
        <f aca="false">IF($A4346="","","Compra no cartão")</f>
        <v/>
      </c>
    </row>
    <row r="4347" customFormat="false" ht="13.5" hidden="false" customHeight="false" outlineLevel="0" collapsed="false">
      <c r="A4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7" s="0" t="str">
        <f aca="false">IF($A4347="","",INDEX(CARTAO_COMPRAS!$C:$C,INT((ROW()-2)/20)+2))</f>
        <v/>
      </c>
      <c r="C4347" s="0" t="str">
        <f aca="false">IF($A4347="","",INDEX(CARTAO_COMPRAS!$D:$D,INT((ROW()-2)/20)+2))</f>
        <v/>
      </c>
      <c r="D4347" s="0" t="str">
        <f aca="false">IF($A4347="","",INDEX(CARTAO_COMPRAS!$E:$E,INT((ROW()-2)/20)+2))</f>
        <v/>
      </c>
      <c r="E4347" s="0" t="str">
        <f aca="false">IF($A4347="","",INDEX(CARTAO_COMPRAS!$H:$H,INT((ROW()-2)/20)+2)+MOD(ROW()-2,20))</f>
        <v/>
      </c>
      <c r="F4347" s="0" t="str">
        <f aca="false">IF($A4347="","",INDEX(CARTAO_COMPRAS!$G:$G,INT((ROW()-2)/20)+2))</f>
        <v/>
      </c>
      <c r="G4347" s="5" t="str">
        <f aca="false">IF($A4347="","",INDEX(CARTAO_COMPRAS!$I:$I,INT((ROW()-2)/20)+2))</f>
        <v/>
      </c>
      <c r="H4347" s="4" t="str">
        <f aca="false">IF($A4347="","",EDATE(INDEX(CARTAO_COMPRAS!$J:$J,INT((ROW()-2)/20)+2),MOD(ROW()-2,20)))</f>
        <v/>
      </c>
      <c r="I4347" s="4" t="str">
        <f aca="false">IF($H4347="","",$H4347-WEEKDAY($H4347,2)+1)</f>
        <v/>
      </c>
      <c r="J4347" s="4" t="str">
        <f aca="false">IF($I4347="","",$I4347+6)</f>
        <v/>
      </c>
      <c r="K4347" s="6" t="str">
        <f aca="false">IF($H4347="","",DATE(YEAR($H4347),MONTH($H4347),1))</f>
        <v/>
      </c>
      <c r="L4347" s="0" t="str">
        <f aca="false">IF($A4347="","",INDEX(CARTAO_COMPRAS!$K:$K,INT((ROW()-2)/20)+2))</f>
        <v/>
      </c>
      <c r="M4347" s="0" t="str">
        <f aca="false">IF($A4347="","","Compra no cartão")</f>
        <v/>
      </c>
    </row>
    <row r="4348" customFormat="false" ht="13.5" hidden="false" customHeight="false" outlineLevel="0" collapsed="false">
      <c r="A4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8" s="0" t="str">
        <f aca="false">IF($A4348="","",INDEX(CARTAO_COMPRAS!$C:$C,INT((ROW()-2)/20)+2))</f>
        <v/>
      </c>
      <c r="C4348" s="0" t="str">
        <f aca="false">IF($A4348="","",INDEX(CARTAO_COMPRAS!$D:$D,INT((ROW()-2)/20)+2))</f>
        <v/>
      </c>
      <c r="D4348" s="0" t="str">
        <f aca="false">IF($A4348="","",INDEX(CARTAO_COMPRAS!$E:$E,INT((ROW()-2)/20)+2))</f>
        <v/>
      </c>
      <c r="E4348" s="0" t="str">
        <f aca="false">IF($A4348="","",INDEX(CARTAO_COMPRAS!$H:$H,INT((ROW()-2)/20)+2)+MOD(ROW()-2,20))</f>
        <v/>
      </c>
      <c r="F4348" s="0" t="str">
        <f aca="false">IF($A4348="","",INDEX(CARTAO_COMPRAS!$G:$G,INT((ROW()-2)/20)+2))</f>
        <v/>
      </c>
      <c r="G4348" s="5" t="str">
        <f aca="false">IF($A4348="","",INDEX(CARTAO_COMPRAS!$I:$I,INT((ROW()-2)/20)+2))</f>
        <v/>
      </c>
      <c r="H4348" s="4" t="str">
        <f aca="false">IF($A4348="","",EDATE(INDEX(CARTAO_COMPRAS!$J:$J,INT((ROW()-2)/20)+2),MOD(ROW()-2,20)))</f>
        <v/>
      </c>
      <c r="I4348" s="4" t="str">
        <f aca="false">IF($H4348="","",$H4348-WEEKDAY($H4348,2)+1)</f>
        <v/>
      </c>
      <c r="J4348" s="4" t="str">
        <f aca="false">IF($I4348="","",$I4348+6)</f>
        <v/>
      </c>
      <c r="K4348" s="6" t="str">
        <f aca="false">IF($H4348="","",DATE(YEAR($H4348),MONTH($H4348),1))</f>
        <v/>
      </c>
      <c r="L4348" s="0" t="str">
        <f aca="false">IF($A4348="","",INDEX(CARTAO_COMPRAS!$K:$K,INT((ROW()-2)/20)+2))</f>
        <v/>
      </c>
      <c r="M4348" s="0" t="str">
        <f aca="false">IF($A4348="","","Compra no cartão")</f>
        <v/>
      </c>
    </row>
    <row r="4349" customFormat="false" ht="13.5" hidden="false" customHeight="false" outlineLevel="0" collapsed="false">
      <c r="A4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49" s="0" t="str">
        <f aca="false">IF($A4349="","",INDEX(CARTAO_COMPRAS!$C:$C,INT((ROW()-2)/20)+2))</f>
        <v/>
      </c>
      <c r="C4349" s="0" t="str">
        <f aca="false">IF($A4349="","",INDEX(CARTAO_COMPRAS!$D:$D,INT((ROW()-2)/20)+2))</f>
        <v/>
      </c>
      <c r="D4349" s="0" t="str">
        <f aca="false">IF($A4349="","",INDEX(CARTAO_COMPRAS!$E:$E,INT((ROW()-2)/20)+2))</f>
        <v/>
      </c>
      <c r="E4349" s="0" t="str">
        <f aca="false">IF($A4349="","",INDEX(CARTAO_COMPRAS!$H:$H,INT((ROW()-2)/20)+2)+MOD(ROW()-2,20))</f>
        <v/>
      </c>
      <c r="F4349" s="0" t="str">
        <f aca="false">IF($A4349="","",INDEX(CARTAO_COMPRAS!$G:$G,INT((ROW()-2)/20)+2))</f>
        <v/>
      </c>
      <c r="G4349" s="5" t="str">
        <f aca="false">IF($A4349="","",INDEX(CARTAO_COMPRAS!$I:$I,INT((ROW()-2)/20)+2))</f>
        <v/>
      </c>
      <c r="H4349" s="4" t="str">
        <f aca="false">IF($A4349="","",EDATE(INDEX(CARTAO_COMPRAS!$J:$J,INT((ROW()-2)/20)+2),MOD(ROW()-2,20)))</f>
        <v/>
      </c>
      <c r="I4349" s="4" t="str">
        <f aca="false">IF($H4349="","",$H4349-WEEKDAY($H4349,2)+1)</f>
        <v/>
      </c>
      <c r="J4349" s="4" t="str">
        <f aca="false">IF($I4349="","",$I4349+6)</f>
        <v/>
      </c>
      <c r="K4349" s="6" t="str">
        <f aca="false">IF($H4349="","",DATE(YEAR($H4349),MONTH($H4349),1))</f>
        <v/>
      </c>
      <c r="L4349" s="0" t="str">
        <f aca="false">IF($A4349="","",INDEX(CARTAO_COMPRAS!$K:$K,INT((ROW()-2)/20)+2))</f>
        <v/>
      </c>
      <c r="M4349" s="0" t="str">
        <f aca="false">IF($A4349="","","Compra no cartão")</f>
        <v/>
      </c>
    </row>
    <row r="4350" customFormat="false" ht="13.5" hidden="false" customHeight="false" outlineLevel="0" collapsed="false">
      <c r="A4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0" s="0" t="str">
        <f aca="false">IF($A4350="","",INDEX(CARTAO_COMPRAS!$C:$C,INT((ROW()-2)/20)+2))</f>
        <v/>
      </c>
      <c r="C4350" s="0" t="str">
        <f aca="false">IF($A4350="","",INDEX(CARTAO_COMPRAS!$D:$D,INT((ROW()-2)/20)+2))</f>
        <v/>
      </c>
      <c r="D4350" s="0" t="str">
        <f aca="false">IF($A4350="","",INDEX(CARTAO_COMPRAS!$E:$E,INT((ROW()-2)/20)+2))</f>
        <v/>
      </c>
      <c r="E4350" s="0" t="str">
        <f aca="false">IF($A4350="","",INDEX(CARTAO_COMPRAS!$H:$H,INT((ROW()-2)/20)+2)+MOD(ROW()-2,20))</f>
        <v/>
      </c>
      <c r="F4350" s="0" t="str">
        <f aca="false">IF($A4350="","",INDEX(CARTAO_COMPRAS!$G:$G,INT((ROW()-2)/20)+2))</f>
        <v/>
      </c>
      <c r="G4350" s="5" t="str">
        <f aca="false">IF($A4350="","",INDEX(CARTAO_COMPRAS!$I:$I,INT((ROW()-2)/20)+2))</f>
        <v/>
      </c>
      <c r="H4350" s="4" t="str">
        <f aca="false">IF($A4350="","",EDATE(INDEX(CARTAO_COMPRAS!$J:$J,INT((ROW()-2)/20)+2),MOD(ROW()-2,20)))</f>
        <v/>
      </c>
      <c r="I4350" s="4" t="str">
        <f aca="false">IF($H4350="","",$H4350-WEEKDAY($H4350,2)+1)</f>
        <v/>
      </c>
      <c r="J4350" s="4" t="str">
        <f aca="false">IF($I4350="","",$I4350+6)</f>
        <v/>
      </c>
      <c r="K4350" s="6" t="str">
        <f aca="false">IF($H4350="","",DATE(YEAR($H4350),MONTH($H4350),1))</f>
        <v/>
      </c>
      <c r="L4350" s="0" t="str">
        <f aca="false">IF($A4350="","",INDEX(CARTAO_COMPRAS!$K:$K,INT((ROW()-2)/20)+2))</f>
        <v/>
      </c>
      <c r="M4350" s="0" t="str">
        <f aca="false">IF($A4350="","","Compra no cartão")</f>
        <v/>
      </c>
    </row>
    <row r="4351" customFormat="false" ht="13.5" hidden="false" customHeight="false" outlineLevel="0" collapsed="false">
      <c r="A4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1" s="0" t="str">
        <f aca="false">IF($A4351="","",INDEX(CARTAO_COMPRAS!$C:$C,INT((ROW()-2)/20)+2))</f>
        <v/>
      </c>
      <c r="C4351" s="0" t="str">
        <f aca="false">IF($A4351="","",INDEX(CARTAO_COMPRAS!$D:$D,INT((ROW()-2)/20)+2))</f>
        <v/>
      </c>
      <c r="D4351" s="0" t="str">
        <f aca="false">IF($A4351="","",INDEX(CARTAO_COMPRAS!$E:$E,INT((ROW()-2)/20)+2))</f>
        <v/>
      </c>
      <c r="E4351" s="0" t="str">
        <f aca="false">IF($A4351="","",INDEX(CARTAO_COMPRAS!$H:$H,INT((ROW()-2)/20)+2)+MOD(ROW()-2,20))</f>
        <v/>
      </c>
      <c r="F4351" s="0" t="str">
        <f aca="false">IF($A4351="","",INDEX(CARTAO_COMPRAS!$G:$G,INT((ROW()-2)/20)+2))</f>
        <v/>
      </c>
      <c r="G4351" s="5" t="str">
        <f aca="false">IF($A4351="","",INDEX(CARTAO_COMPRAS!$I:$I,INT((ROW()-2)/20)+2))</f>
        <v/>
      </c>
      <c r="H4351" s="4" t="str">
        <f aca="false">IF($A4351="","",EDATE(INDEX(CARTAO_COMPRAS!$J:$J,INT((ROW()-2)/20)+2),MOD(ROW()-2,20)))</f>
        <v/>
      </c>
      <c r="I4351" s="4" t="str">
        <f aca="false">IF($H4351="","",$H4351-WEEKDAY($H4351,2)+1)</f>
        <v/>
      </c>
      <c r="J4351" s="4" t="str">
        <f aca="false">IF($I4351="","",$I4351+6)</f>
        <v/>
      </c>
      <c r="K4351" s="6" t="str">
        <f aca="false">IF($H4351="","",DATE(YEAR($H4351),MONTH($H4351),1))</f>
        <v/>
      </c>
      <c r="L4351" s="0" t="str">
        <f aca="false">IF($A4351="","",INDEX(CARTAO_COMPRAS!$K:$K,INT((ROW()-2)/20)+2))</f>
        <v/>
      </c>
      <c r="M4351" s="0" t="str">
        <f aca="false">IF($A4351="","","Compra no cartão")</f>
        <v/>
      </c>
    </row>
    <row r="4352" customFormat="false" ht="13.5" hidden="false" customHeight="false" outlineLevel="0" collapsed="false">
      <c r="A4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2" s="0" t="str">
        <f aca="false">IF($A4352="","",INDEX(CARTAO_COMPRAS!$C:$C,INT((ROW()-2)/20)+2))</f>
        <v/>
      </c>
      <c r="C4352" s="0" t="str">
        <f aca="false">IF($A4352="","",INDEX(CARTAO_COMPRAS!$D:$D,INT((ROW()-2)/20)+2))</f>
        <v/>
      </c>
      <c r="D4352" s="0" t="str">
        <f aca="false">IF($A4352="","",INDEX(CARTAO_COMPRAS!$E:$E,INT((ROW()-2)/20)+2))</f>
        <v/>
      </c>
      <c r="E4352" s="0" t="str">
        <f aca="false">IF($A4352="","",INDEX(CARTAO_COMPRAS!$H:$H,INT((ROW()-2)/20)+2)+MOD(ROW()-2,20))</f>
        <v/>
      </c>
      <c r="F4352" s="0" t="str">
        <f aca="false">IF($A4352="","",INDEX(CARTAO_COMPRAS!$G:$G,INT((ROW()-2)/20)+2))</f>
        <v/>
      </c>
      <c r="G4352" s="5" t="str">
        <f aca="false">IF($A4352="","",INDEX(CARTAO_COMPRAS!$I:$I,INT((ROW()-2)/20)+2))</f>
        <v/>
      </c>
      <c r="H4352" s="4" t="str">
        <f aca="false">IF($A4352="","",EDATE(INDEX(CARTAO_COMPRAS!$J:$J,INT((ROW()-2)/20)+2),MOD(ROW()-2,20)))</f>
        <v/>
      </c>
      <c r="I4352" s="4" t="str">
        <f aca="false">IF($H4352="","",$H4352-WEEKDAY($H4352,2)+1)</f>
        <v/>
      </c>
      <c r="J4352" s="4" t="str">
        <f aca="false">IF($I4352="","",$I4352+6)</f>
        <v/>
      </c>
      <c r="K4352" s="6" t="str">
        <f aca="false">IF($H4352="","",DATE(YEAR($H4352),MONTH($H4352),1))</f>
        <v/>
      </c>
      <c r="L4352" s="0" t="str">
        <f aca="false">IF($A4352="","",INDEX(CARTAO_COMPRAS!$K:$K,INT((ROW()-2)/20)+2))</f>
        <v/>
      </c>
      <c r="M4352" s="0" t="str">
        <f aca="false">IF($A4352="","","Compra no cartão")</f>
        <v/>
      </c>
    </row>
    <row r="4353" customFormat="false" ht="13.5" hidden="false" customHeight="false" outlineLevel="0" collapsed="false">
      <c r="A4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3" s="0" t="str">
        <f aca="false">IF($A4353="","",INDEX(CARTAO_COMPRAS!$C:$C,INT((ROW()-2)/20)+2))</f>
        <v/>
      </c>
      <c r="C4353" s="0" t="str">
        <f aca="false">IF($A4353="","",INDEX(CARTAO_COMPRAS!$D:$D,INT((ROW()-2)/20)+2))</f>
        <v/>
      </c>
      <c r="D4353" s="0" t="str">
        <f aca="false">IF($A4353="","",INDEX(CARTAO_COMPRAS!$E:$E,INT((ROW()-2)/20)+2))</f>
        <v/>
      </c>
      <c r="E4353" s="0" t="str">
        <f aca="false">IF($A4353="","",INDEX(CARTAO_COMPRAS!$H:$H,INT((ROW()-2)/20)+2)+MOD(ROW()-2,20))</f>
        <v/>
      </c>
      <c r="F4353" s="0" t="str">
        <f aca="false">IF($A4353="","",INDEX(CARTAO_COMPRAS!$G:$G,INT((ROW()-2)/20)+2))</f>
        <v/>
      </c>
      <c r="G4353" s="5" t="str">
        <f aca="false">IF($A4353="","",INDEX(CARTAO_COMPRAS!$I:$I,INT((ROW()-2)/20)+2))</f>
        <v/>
      </c>
      <c r="H4353" s="4" t="str">
        <f aca="false">IF($A4353="","",EDATE(INDEX(CARTAO_COMPRAS!$J:$J,INT((ROW()-2)/20)+2),MOD(ROW()-2,20)))</f>
        <v/>
      </c>
      <c r="I4353" s="4" t="str">
        <f aca="false">IF($H4353="","",$H4353-WEEKDAY($H4353,2)+1)</f>
        <v/>
      </c>
      <c r="J4353" s="4" t="str">
        <f aca="false">IF($I4353="","",$I4353+6)</f>
        <v/>
      </c>
      <c r="K4353" s="6" t="str">
        <f aca="false">IF($H4353="","",DATE(YEAR($H4353),MONTH($H4353),1))</f>
        <v/>
      </c>
      <c r="L4353" s="0" t="str">
        <f aca="false">IF($A4353="","",INDEX(CARTAO_COMPRAS!$K:$K,INT((ROW()-2)/20)+2))</f>
        <v/>
      </c>
      <c r="M4353" s="0" t="str">
        <f aca="false">IF($A4353="","","Compra no cartão")</f>
        <v/>
      </c>
    </row>
    <row r="4354" customFormat="false" ht="13.5" hidden="false" customHeight="false" outlineLevel="0" collapsed="false">
      <c r="A4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4" s="0" t="str">
        <f aca="false">IF($A4354="","",INDEX(CARTAO_COMPRAS!$C:$C,INT((ROW()-2)/20)+2))</f>
        <v/>
      </c>
      <c r="C4354" s="0" t="str">
        <f aca="false">IF($A4354="","",INDEX(CARTAO_COMPRAS!$D:$D,INT((ROW()-2)/20)+2))</f>
        <v/>
      </c>
      <c r="D4354" s="0" t="str">
        <f aca="false">IF($A4354="","",INDEX(CARTAO_COMPRAS!$E:$E,INT((ROW()-2)/20)+2))</f>
        <v/>
      </c>
      <c r="E4354" s="0" t="str">
        <f aca="false">IF($A4354="","",INDEX(CARTAO_COMPRAS!$H:$H,INT((ROW()-2)/20)+2)+MOD(ROW()-2,20))</f>
        <v/>
      </c>
      <c r="F4354" s="0" t="str">
        <f aca="false">IF($A4354="","",INDEX(CARTAO_COMPRAS!$G:$G,INT((ROW()-2)/20)+2))</f>
        <v/>
      </c>
      <c r="G4354" s="5" t="str">
        <f aca="false">IF($A4354="","",INDEX(CARTAO_COMPRAS!$I:$I,INT((ROW()-2)/20)+2))</f>
        <v/>
      </c>
      <c r="H4354" s="4" t="str">
        <f aca="false">IF($A4354="","",EDATE(INDEX(CARTAO_COMPRAS!$J:$J,INT((ROW()-2)/20)+2),MOD(ROW()-2,20)))</f>
        <v/>
      </c>
      <c r="I4354" s="4" t="str">
        <f aca="false">IF($H4354="","",$H4354-WEEKDAY($H4354,2)+1)</f>
        <v/>
      </c>
      <c r="J4354" s="4" t="str">
        <f aca="false">IF($I4354="","",$I4354+6)</f>
        <v/>
      </c>
      <c r="K4354" s="6" t="str">
        <f aca="false">IF($H4354="","",DATE(YEAR($H4354),MONTH($H4354),1))</f>
        <v/>
      </c>
      <c r="L4354" s="0" t="str">
        <f aca="false">IF($A4354="","",INDEX(CARTAO_COMPRAS!$K:$K,INT((ROW()-2)/20)+2))</f>
        <v/>
      </c>
      <c r="M4354" s="0" t="str">
        <f aca="false">IF($A4354="","","Compra no cartão")</f>
        <v/>
      </c>
    </row>
    <row r="4355" customFormat="false" ht="13.5" hidden="false" customHeight="false" outlineLevel="0" collapsed="false">
      <c r="A4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5" s="0" t="str">
        <f aca="false">IF($A4355="","",INDEX(CARTAO_COMPRAS!$C:$C,INT((ROW()-2)/20)+2))</f>
        <v/>
      </c>
      <c r="C4355" s="0" t="str">
        <f aca="false">IF($A4355="","",INDEX(CARTAO_COMPRAS!$D:$D,INT((ROW()-2)/20)+2))</f>
        <v/>
      </c>
      <c r="D4355" s="0" t="str">
        <f aca="false">IF($A4355="","",INDEX(CARTAO_COMPRAS!$E:$E,INT((ROW()-2)/20)+2))</f>
        <v/>
      </c>
      <c r="E4355" s="0" t="str">
        <f aca="false">IF($A4355="","",INDEX(CARTAO_COMPRAS!$H:$H,INT((ROW()-2)/20)+2)+MOD(ROW()-2,20))</f>
        <v/>
      </c>
      <c r="F4355" s="0" t="str">
        <f aca="false">IF($A4355="","",INDEX(CARTAO_COMPRAS!$G:$G,INT((ROW()-2)/20)+2))</f>
        <v/>
      </c>
      <c r="G4355" s="5" t="str">
        <f aca="false">IF($A4355="","",INDEX(CARTAO_COMPRAS!$I:$I,INT((ROW()-2)/20)+2))</f>
        <v/>
      </c>
      <c r="H4355" s="4" t="str">
        <f aca="false">IF($A4355="","",EDATE(INDEX(CARTAO_COMPRAS!$J:$J,INT((ROW()-2)/20)+2),MOD(ROW()-2,20)))</f>
        <v/>
      </c>
      <c r="I4355" s="4" t="str">
        <f aca="false">IF($H4355="","",$H4355-WEEKDAY($H4355,2)+1)</f>
        <v/>
      </c>
      <c r="J4355" s="4" t="str">
        <f aca="false">IF($I4355="","",$I4355+6)</f>
        <v/>
      </c>
      <c r="K4355" s="6" t="str">
        <f aca="false">IF($H4355="","",DATE(YEAR($H4355),MONTH($H4355),1))</f>
        <v/>
      </c>
      <c r="L4355" s="0" t="str">
        <f aca="false">IF($A4355="","",INDEX(CARTAO_COMPRAS!$K:$K,INT((ROW()-2)/20)+2))</f>
        <v/>
      </c>
      <c r="M4355" s="0" t="str">
        <f aca="false">IF($A4355="","","Compra no cartão")</f>
        <v/>
      </c>
    </row>
    <row r="4356" customFormat="false" ht="13.5" hidden="false" customHeight="false" outlineLevel="0" collapsed="false">
      <c r="A4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6" s="0" t="str">
        <f aca="false">IF($A4356="","",INDEX(CARTAO_COMPRAS!$C:$C,INT((ROW()-2)/20)+2))</f>
        <v/>
      </c>
      <c r="C4356" s="0" t="str">
        <f aca="false">IF($A4356="","",INDEX(CARTAO_COMPRAS!$D:$D,INT((ROW()-2)/20)+2))</f>
        <v/>
      </c>
      <c r="D4356" s="0" t="str">
        <f aca="false">IF($A4356="","",INDEX(CARTAO_COMPRAS!$E:$E,INT((ROW()-2)/20)+2))</f>
        <v/>
      </c>
      <c r="E4356" s="0" t="str">
        <f aca="false">IF($A4356="","",INDEX(CARTAO_COMPRAS!$H:$H,INT((ROW()-2)/20)+2)+MOD(ROW()-2,20))</f>
        <v/>
      </c>
      <c r="F4356" s="0" t="str">
        <f aca="false">IF($A4356="","",INDEX(CARTAO_COMPRAS!$G:$G,INT((ROW()-2)/20)+2))</f>
        <v/>
      </c>
      <c r="G4356" s="5" t="str">
        <f aca="false">IF($A4356="","",INDEX(CARTAO_COMPRAS!$I:$I,INT((ROW()-2)/20)+2))</f>
        <v/>
      </c>
      <c r="H4356" s="4" t="str">
        <f aca="false">IF($A4356="","",EDATE(INDEX(CARTAO_COMPRAS!$J:$J,INT((ROW()-2)/20)+2),MOD(ROW()-2,20)))</f>
        <v/>
      </c>
      <c r="I4356" s="4" t="str">
        <f aca="false">IF($H4356="","",$H4356-WEEKDAY($H4356,2)+1)</f>
        <v/>
      </c>
      <c r="J4356" s="4" t="str">
        <f aca="false">IF($I4356="","",$I4356+6)</f>
        <v/>
      </c>
      <c r="K4356" s="6" t="str">
        <f aca="false">IF($H4356="","",DATE(YEAR($H4356),MONTH($H4356),1))</f>
        <v/>
      </c>
      <c r="L4356" s="0" t="str">
        <f aca="false">IF($A4356="","",INDEX(CARTAO_COMPRAS!$K:$K,INT((ROW()-2)/20)+2))</f>
        <v/>
      </c>
      <c r="M4356" s="0" t="str">
        <f aca="false">IF($A4356="","","Compra no cartão")</f>
        <v/>
      </c>
    </row>
    <row r="4357" customFormat="false" ht="13.5" hidden="false" customHeight="false" outlineLevel="0" collapsed="false">
      <c r="A4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7" s="0" t="str">
        <f aca="false">IF($A4357="","",INDEX(CARTAO_COMPRAS!$C:$C,INT((ROW()-2)/20)+2))</f>
        <v/>
      </c>
      <c r="C4357" s="0" t="str">
        <f aca="false">IF($A4357="","",INDEX(CARTAO_COMPRAS!$D:$D,INT((ROW()-2)/20)+2))</f>
        <v/>
      </c>
      <c r="D4357" s="0" t="str">
        <f aca="false">IF($A4357="","",INDEX(CARTAO_COMPRAS!$E:$E,INT((ROW()-2)/20)+2))</f>
        <v/>
      </c>
      <c r="E4357" s="0" t="str">
        <f aca="false">IF($A4357="","",INDEX(CARTAO_COMPRAS!$H:$H,INT((ROW()-2)/20)+2)+MOD(ROW()-2,20))</f>
        <v/>
      </c>
      <c r="F4357" s="0" t="str">
        <f aca="false">IF($A4357="","",INDEX(CARTAO_COMPRAS!$G:$G,INT((ROW()-2)/20)+2))</f>
        <v/>
      </c>
      <c r="G4357" s="5" t="str">
        <f aca="false">IF($A4357="","",INDEX(CARTAO_COMPRAS!$I:$I,INT((ROW()-2)/20)+2))</f>
        <v/>
      </c>
      <c r="H4357" s="4" t="str">
        <f aca="false">IF($A4357="","",EDATE(INDEX(CARTAO_COMPRAS!$J:$J,INT((ROW()-2)/20)+2),MOD(ROW()-2,20)))</f>
        <v/>
      </c>
      <c r="I4357" s="4" t="str">
        <f aca="false">IF($H4357="","",$H4357-WEEKDAY($H4357,2)+1)</f>
        <v/>
      </c>
      <c r="J4357" s="4" t="str">
        <f aca="false">IF($I4357="","",$I4357+6)</f>
        <v/>
      </c>
      <c r="K4357" s="6" t="str">
        <f aca="false">IF($H4357="","",DATE(YEAR($H4357),MONTH($H4357),1))</f>
        <v/>
      </c>
      <c r="L4357" s="0" t="str">
        <f aca="false">IF($A4357="","",INDEX(CARTAO_COMPRAS!$K:$K,INT((ROW()-2)/20)+2))</f>
        <v/>
      </c>
      <c r="M4357" s="0" t="str">
        <f aca="false">IF($A4357="","","Compra no cartão")</f>
        <v/>
      </c>
    </row>
    <row r="4358" customFormat="false" ht="13.5" hidden="false" customHeight="false" outlineLevel="0" collapsed="false">
      <c r="A4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8" s="0" t="str">
        <f aca="false">IF($A4358="","",INDEX(CARTAO_COMPRAS!$C:$C,INT((ROW()-2)/20)+2))</f>
        <v/>
      </c>
      <c r="C4358" s="0" t="str">
        <f aca="false">IF($A4358="","",INDEX(CARTAO_COMPRAS!$D:$D,INT((ROW()-2)/20)+2))</f>
        <v/>
      </c>
      <c r="D4358" s="0" t="str">
        <f aca="false">IF($A4358="","",INDEX(CARTAO_COMPRAS!$E:$E,INT((ROW()-2)/20)+2))</f>
        <v/>
      </c>
      <c r="E4358" s="0" t="str">
        <f aca="false">IF($A4358="","",INDEX(CARTAO_COMPRAS!$H:$H,INT((ROW()-2)/20)+2)+MOD(ROW()-2,20))</f>
        <v/>
      </c>
      <c r="F4358" s="0" t="str">
        <f aca="false">IF($A4358="","",INDEX(CARTAO_COMPRAS!$G:$G,INT((ROW()-2)/20)+2))</f>
        <v/>
      </c>
      <c r="G4358" s="5" t="str">
        <f aca="false">IF($A4358="","",INDEX(CARTAO_COMPRAS!$I:$I,INT((ROW()-2)/20)+2))</f>
        <v/>
      </c>
      <c r="H4358" s="4" t="str">
        <f aca="false">IF($A4358="","",EDATE(INDEX(CARTAO_COMPRAS!$J:$J,INT((ROW()-2)/20)+2),MOD(ROW()-2,20)))</f>
        <v/>
      </c>
      <c r="I4358" s="4" t="str">
        <f aca="false">IF($H4358="","",$H4358-WEEKDAY($H4358,2)+1)</f>
        <v/>
      </c>
      <c r="J4358" s="4" t="str">
        <f aca="false">IF($I4358="","",$I4358+6)</f>
        <v/>
      </c>
      <c r="K4358" s="6" t="str">
        <f aca="false">IF($H4358="","",DATE(YEAR($H4358),MONTH($H4358),1))</f>
        <v/>
      </c>
      <c r="L4358" s="0" t="str">
        <f aca="false">IF($A4358="","",INDEX(CARTAO_COMPRAS!$K:$K,INT((ROW()-2)/20)+2))</f>
        <v/>
      </c>
      <c r="M4358" s="0" t="str">
        <f aca="false">IF($A4358="","","Compra no cartão")</f>
        <v/>
      </c>
    </row>
    <row r="4359" customFormat="false" ht="13.5" hidden="false" customHeight="false" outlineLevel="0" collapsed="false">
      <c r="A4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59" s="0" t="str">
        <f aca="false">IF($A4359="","",INDEX(CARTAO_COMPRAS!$C:$C,INT((ROW()-2)/20)+2))</f>
        <v/>
      </c>
      <c r="C4359" s="0" t="str">
        <f aca="false">IF($A4359="","",INDEX(CARTAO_COMPRAS!$D:$D,INT((ROW()-2)/20)+2))</f>
        <v/>
      </c>
      <c r="D4359" s="0" t="str">
        <f aca="false">IF($A4359="","",INDEX(CARTAO_COMPRAS!$E:$E,INT((ROW()-2)/20)+2))</f>
        <v/>
      </c>
      <c r="E4359" s="0" t="str">
        <f aca="false">IF($A4359="","",INDEX(CARTAO_COMPRAS!$H:$H,INT((ROW()-2)/20)+2)+MOD(ROW()-2,20))</f>
        <v/>
      </c>
      <c r="F4359" s="0" t="str">
        <f aca="false">IF($A4359="","",INDEX(CARTAO_COMPRAS!$G:$G,INT((ROW()-2)/20)+2))</f>
        <v/>
      </c>
      <c r="G4359" s="5" t="str">
        <f aca="false">IF($A4359="","",INDEX(CARTAO_COMPRAS!$I:$I,INT((ROW()-2)/20)+2))</f>
        <v/>
      </c>
      <c r="H4359" s="4" t="str">
        <f aca="false">IF($A4359="","",EDATE(INDEX(CARTAO_COMPRAS!$J:$J,INT((ROW()-2)/20)+2),MOD(ROW()-2,20)))</f>
        <v/>
      </c>
      <c r="I4359" s="4" t="str">
        <f aca="false">IF($H4359="","",$H4359-WEEKDAY($H4359,2)+1)</f>
        <v/>
      </c>
      <c r="J4359" s="4" t="str">
        <f aca="false">IF($I4359="","",$I4359+6)</f>
        <v/>
      </c>
      <c r="K4359" s="6" t="str">
        <f aca="false">IF($H4359="","",DATE(YEAR($H4359),MONTH($H4359),1))</f>
        <v/>
      </c>
      <c r="L4359" s="0" t="str">
        <f aca="false">IF($A4359="","",INDEX(CARTAO_COMPRAS!$K:$K,INT((ROW()-2)/20)+2))</f>
        <v/>
      </c>
      <c r="M4359" s="0" t="str">
        <f aca="false">IF($A4359="","","Compra no cartão")</f>
        <v/>
      </c>
    </row>
    <row r="4360" customFormat="false" ht="13.5" hidden="false" customHeight="false" outlineLevel="0" collapsed="false">
      <c r="A4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0" s="0" t="str">
        <f aca="false">IF($A4360="","",INDEX(CARTAO_COMPRAS!$C:$C,INT((ROW()-2)/20)+2))</f>
        <v/>
      </c>
      <c r="C4360" s="0" t="str">
        <f aca="false">IF($A4360="","",INDEX(CARTAO_COMPRAS!$D:$D,INT((ROW()-2)/20)+2))</f>
        <v/>
      </c>
      <c r="D4360" s="0" t="str">
        <f aca="false">IF($A4360="","",INDEX(CARTAO_COMPRAS!$E:$E,INT((ROW()-2)/20)+2))</f>
        <v/>
      </c>
      <c r="E4360" s="0" t="str">
        <f aca="false">IF($A4360="","",INDEX(CARTAO_COMPRAS!$H:$H,INT((ROW()-2)/20)+2)+MOD(ROW()-2,20))</f>
        <v/>
      </c>
      <c r="F4360" s="0" t="str">
        <f aca="false">IF($A4360="","",INDEX(CARTAO_COMPRAS!$G:$G,INT((ROW()-2)/20)+2))</f>
        <v/>
      </c>
      <c r="G4360" s="5" t="str">
        <f aca="false">IF($A4360="","",INDEX(CARTAO_COMPRAS!$I:$I,INT((ROW()-2)/20)+2))</f>
        <v/>
      </c>
      <c r="H4360" s="4" t="str">
        <f aca="false">IF($A4360="","",EDATE(INDEX(CARTAO_COMPRAS!$J:$J,INT((ROW()-2)/20)+2),MOD(ROW()-2,20)))</f>
        <v/>
      </c>
      <c r="I4360" s="4" t="str">
        <f aca="false">IF($H4360="","",$H4360-WEEKDAY($H4360,2)+1)</f>
        <v/>
      </c>
      <c r="J4360" s="4" t="str">
        <f aca="false">IF($I4360="","",$I4360+6)</f>
        <v/>
      </c>
      <c r="K4360" s="6" t="str">
        <f aca="false">IF($H4360="","",DATE(YEAR($H4360),MONTH($H4360),1))</f>
        <v/>
      </c>
      <c r="L4360" s="0" t="str">
        <f aca="false">IF($A4360="","",INDEX(CARTAO_COMPRAS!$K:$K,INT((ROW()-2)/20)+2))</f>
        <v/>
      </c>
      <c r="M4360" s="0" t="str">
        <f aca="false">IF($A4360="","","Compra no cartão")</f>
        <v/>
      </c>
    </row>
    <row r="4361" customFormat="false" ht="13.5" hidden="false" customHeight="false" outlineLevel="0" collapsed="false">
      <c r="A4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1" s="0" t="str">
        <f aca="false">IF($A4361="","",INDEX(CARTAO_COMPRAS!$C:$C,INT((ROW()-2)/20)+2))</f>
        <v/>
      </c>
      <c r="C4361" s="0" t="str">
        <f aca="false">IF($A4361="","",INDEX(CARTAO_COMPRAS!$D:$D,INT((ROW()-2)/20)+2))</f>
        <v/>
      </c>
      <c r="D4361" s="0" t="str">
        <f aca="false">IF($A4361="","",INDEX(CARTAO_COMPRAS!$E:$E,INT((ROW()-2)/20)+2))</f>
        <v/>
      </c>
      <c r="E4361" s="0" t="str">
        <f aca="false">IF($A4361="","",INDEX(CARTAO_COMPRAS!$H:$H,INT((ROW()-2)/20)+2)+MOD(ROW()-2,20))</f>
        <v/>
      </c>
      <c r="F4361" s="0" t="str">
        <f aca="false">IF($A4361="","",INDEX(CARTAO_COMPRAS!$G:$G,INT((ROW()-2)/20)+2))</f>
        <v/>
      </c>
      <c r="G4361" s="5" t="str">
        <f aca="false">IF($A4361="","",INDEX(CARTAO_COMPRAS!$I:$I,INT((ROW()-2)/20)+2))</f>
        <v/>
      </c>
      <c r="H4361" s="4" t="str">
        <f aca="false">IF($A4361="","",EDATE(INDEX(CARTAO_COMPRAS!$J:$J,INT((ROW()-2)/20)+2),MOD(ROW()-2,20)))</f>
        <v/>
      </c>
      <c r="I4361" s="4" t="str">
        <f aca="false">IF($H4361="","",$H4361-WEEKDAY($H4361,2)+1)</f>
        <v/>
      </c>
      <c r="J4361" s="4" t="str">
        <f aca="false">IF($I4361="","",$I4361+6)</f>
        <v/>
      </c>
      <c r="K4361" s="6" t="str">
        <f aca="false">IF($H4361="","",DATE(YEAR($H4361),MONTH($H4361),1))</f>
        <v/>
      </c>
      <c r="L4361" s="0" t="str">
        <f aca="false">IF($A4361="","",INDEX(CARTAO_COMPRAS!$K:$K,INT((ROW()-2)/20)+2))</f>
        <v/>
      </c>
      <c r="M4361" s="0" t="str">
        <f aca="false">IF($A4361="","","Compra no cartão")</f>
        <v/>
      </c>
    </row>
    <row r="4362" customFormat="false" ht="13.5" hidden="false" customHeight="false" outlineLevel="0" collapsed="false">
      <c r="A43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2" s="0" t="str">
        <f aca="false">IF($A4362="","",INDEX(CARTAO_COMPRAS!$C:$C,INT((ROW()-2)/20)+2))</f>
        <v/>
      </c>
      <c r="C4362" s="0" t="str">
        <f aca="false">IF($A4362="","",INDEX(CARTAO_COMPRAS!$D:$D,INT((ROW()-2)/20)+2))</f>
        <v/>
      </c>
      <c r="D4362" s="0" t="str">
        <f aca="false">IF($A4362="","",INDEX(CARTAO_COMPRAS!$E:$E,INT((ROW()-2)/20)+2))</f>
        <v/>
      </c>
      <c r="E4362" s="0" t="str">
        <f aca="false">IF($A4362="","",INDEX(CARTAO_COMPRAS!$H:$H,INT((ROW()-2)/20)+2)+MOD(ROW()-2,20))</f>
        <v/>
      </c>
      <c r="F4362" s="0" t="str">
        <f aca="false">IF($A4362="","",INDEX(CARTAO_COMPRAS!$G:$G,INT((ROW()-2)/20)+2))</f>
        <v/>
      </c>
      <c r="G4362" s="5" t="str">
        <f aca="false">IF($A4362="","",INDEX(CARTAO_COMPRAS!$I:$I,INT((ROW()-2)/20)+2))</f>
        <v/>
      </c>
      <c r="H4362" s="4" t="str">
        <f aca="false">IF($A4362="","",EDATE(INDEX(CARTAO_COMPRAS!$J:$J,INT((ROW()-2)/20)+2),MOD(ROW()-2,20)))</f>
        <v/>
      </c>
      <c r="I4362" s="4" t="str">
        <f aca="false">IF($H4362="","",$H4362-WEEKDAY($H4362,2)+1)</f>
        <v/>
      </c>
      <c r="J4362" s="4" t="str">
        <f aca="false">IF($I4362="","",$I4362+6)</f>
        <v/>
      </c>
      <c r="K4362" s="6" t="str">
        <f aca="false">IF($H4362="","",DATE(YEAR($H4362),MONTH($H4362),1))</f>
        <v/>
      </c>
      <c r="L4362" s="0" t="str">
        <f aca="false">IF($A4362="","",INDEX(CARTAO_COMPRAS!$K:$K,INT((ROW()-2)/20)+2))</f>
        <v/>
      </c>
      <c r="M4362" s="0" t="str">
        <f aca="false">IF($A4362="","","Compra no cartão")</f>
        <v/>
      </c>
    </row>
    <row r="4363" customFormat="false" ht="13.5" hidden="false" customHeight="false" outlineLevel="0" collapsed="false">
      <c r="A4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3" s="0" t="str">
        <f aca="false">IF($A4363="","",INDEX(CARTAO_COMPRAS!$C:$C,INT((ROW()-2)/20)+2))</f>
        <v/>
      </c>
      <c r="C4363" s="0" t="str">
        <f aca="false">IF($A4363="","",INDEX(CARTAO_COMPRAS!$D:$D,INT((ROW()-2)/20)+2))</f>
        <v/>
      </c>
      <c r="D4363" s="0" t="str">
        <f aca="false">IF($A4363="","",INDEX(CARTAO_COMPRAS!$E:$E,INT((ROW()-2)/20)+2))</f>
        <v/>
      </c>
      <c r="E4363" s="0" t="str">
        <f aca="false">IF($A4363="","",INDEX(CARTAO_COMPRAS!$H:$H,INT((ROW()-2)/20)+2)+MOD(ROW()-2,20))</f>
        <v/>
      </c>
      <c r="F4363" s="0" t="str">
        <f aca="false">IF($A4363="","",INDEX(CARTAO_COMPRAS!$G:$G,INT((ROW()-2)/20)+2))</f>
        <v/>
      </c>
      <c r="G4363" s="5" t="str">
        <f aca="false">IF($A4363="","",INDEX(CARTAO_COMPRAS!$I:$I,INT((ROW()-2)/20)+2))</f>
        <v/>
      </c>
      <c r="H4363" s="4" t="str">
        <f aca="false">IF($A4363="","",EDATE(INDEX(CARTAO_COMPRAS!$J:$J,INT((ROW()-2)/20)+2),MOD(ROW()-2,20)))</f>
        <v/>
      </c>
      <c r="I4363" s="4" t="str">
        <f aca="false">IF($H4363="","",$H4363-WEEKDAY($H4363,2)+1)</f>
        <v/>
      </c>
      <c r="J4363" s="4" t="str">
        <f aca="false">IF($I4363="","",$I4363+6)</f>
        <v/>
      </c>
      <c r="K4363" s="6" t="str">
        <f aca="false">IF($H4363="","",DATE(YEAR($H4363),MONTH($H4363),1))</f>
        <v/>
      </c>
      <c r="L4363" s="0" t="str">
        <f aca="false">IF($A4363="","",INDEX(CARTAO_COMPRAS!$K:$K,INT((ROW()-2)/20)+2))</f>
        <v/>
      </c>
      <c r="M4363" s="0" t="str">
        <f aca="false">IF($A4363="","","Compra no cartão")</f>
        <v/>
      </c>
    </row>
    <row r="4364" customFormat="false" ht="13.5" hidden="false" customHeight="false" outlineLevel="0" collapsed="false">
      <c r="A4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4" s="0" t="str">
        <f aca="false">IF($A4364="","",INDEX(CARTAO_COMPRAS!$C:$C,INT((ROW()-2)/20)+2))</f>
        <v/>
      </c>
      <c r="C4364" s="0" t="str">
        <f aca="false">IF($A4364="","",INDEX(CARTAO_COMPRAS!$D:$D,INT((ROW()-2)/20)+2))</f>
        <v/>
      </c>
      <c r="D4364" s="0" t="str">
        <f aca="false">IF($A4364="","",INDEX(CARTAO_COMPRAS!$E:$E,INT((ROW()-2)/20)+2))</f>
        <v/>
      </c>
      <c r="E4364" s="0" t="str">
        <f aca="false">IF($A4364="","",INDEX(CARTAO_COMPRAS!$H:$H,INT((ROW()-2)/20)+2)+MOD(ROW()-2,20))</f>
        <v/>
      </c>
      <c r="F4364" s="0" t="str">
        <f aca="false">IF($A4364="","",INDEX(CARTAO_COMPRAS!$G:$G,INT((ROW()-2)/20)+2))</f>
        <v/>
      </c>
      <c r="G4364" s="5" t="str">
        <f aca="false">IF($A4364="","",INDEX(CARTAO_COMPRAS!$I:$I,INT((ROW()-2)/20)+2))</f>
        <v/>
      </c>
      <c r="H4364" s="4" t="str">
        <f aca="false">IF($A4364="","",EDATE(INDEX(CARTAO_COMPRAS!$J:$J,INT((ROW()-2)/20)+2),MOD(ROW()-2,20)))</f>
        <v/>
      </c>
      <c r="I4364" s="4" t="str">
        <f aca="false">IF($H4364="","",$H4364-WEEKDAY($H4364,2)+1)</f>
        <v/>
      </c>
      <c r="J4364" s="4" t="str">
        <f aca="false">IF($I4364="","",$I4364+6)</f>
        <v/>
      </c>
      <c r="K4364" s="6" t="str">
        <f aca="false">IF($H4364="","",DATE(YEAR($H4364),MONTH($H4364),1))</f>
        <v/>
      </c>
      <c r="L4364" s="0" t="str">
        <f aca="false">IF($A4364="","",INDEX(CARTAO_COMPRAS!$K:$K,INT((ROW()-2)/20)+2))</f>
        <v/>
      </c>
      <c r="M4364" s="0" t="str">
        <f aca="false">IF($A4364="","","Compra no cartão")</f>
        <v/>
      </c>
    </row>
    <row r="4365" customFormat="false" ht="13.5" hidden="false" customHeight="false" outlineLevel="0" collapsed="false">
      <c r="A4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5" s="0" t="str">
        <f aca="false">IF($A4365="","",INDEX(CARTAO_COMPRAS!$C:$C,INT((ROW()-2)/20)+2))</f>
        <v/>
      </c>
      <c r="C4365" s="0" t="str">
        <f aca="false">IF($A4365="","",INDEX(CARTAO_COMPRAS!$D:$D,INT((ROW()-2)/20)+2))</f>
        <v/>
      </c>
      <c r="D4365" s="0" t="str">
        <f aca="false">IF($A4365="","",INDEX(CARTAO_COMPRAS!$E:$E,INT((ROW()-2)/20)+2))</f>
        <v/>
      </c>
      <c r="E4365" s="0" t="str">
        <f aca="false">IF($A4365="","",INDEX(CARTAO_COMPRAS!$H:$H,INT((ROW()-2)/20)+2)+MOD(ROW()-2,20))</f>
        <v/>
      </c>
      <c r="F4365" s="0" t="str">
        <f aca="false">IF($A4365="","",INDEX(CARTAO_COMPRAS!$G:$G,INT((ROW()-2)/20)+2))</f>
        <v/>
      </c>
      <c r="G4365" s="5" t="str">
        <f aca="false">IF($A4365="","",INDEX(CARTAO_COMPRAS!$I:$I,INT((ROW()-2)/20)+2))</f>
        <v/>
      </c>
      <c r="H4365" s="4" t="str">
        <f aca="false">IF($A4365="","",EDATE(INDEX(CARTAO_COMPRAS!$J:$J,INT((ROW()-2)/20)+2),MOD(ROW()-2,20)))</f>
        <v/>
      </c>
      <c r="I4365" s="4" t="str">
        <f aca="false">IF($H4365="","",$H4365-WEEKDAY($H4365,2)+1)</f>
        <v/>
      </c>
      <c r="J4365" s="4" t="str">
        <f aca="false">IF($I4365="","",$I4365+6)</f>
        <v/>
      </c>
      <c r="K4365" s="6" t="str">
        <f aca="false">IF($H4365="","",DATE(YEAR($H4365),MONTH($H4365),1))</f>
        <v/>
      </c>
      <c r="L4365" s="0" t="str">
        <f aca="false">IF($A4365="","",INDEX(CARTAO_COMPRAS!$K:$K,INT((ROW()-2)/20)+2))</f>
        <v/>
      </c>
      <c r="M4365" s="0" t="str">
        <f aca="false">IF($A4365="","","Compra no cartão")</f>
        <v/>
      </c>
    </row>
    <row r="4366" customFormat="false" ht="13.5" hidden="false" customHeight="false" outlineLevel="0" collapsed="false">
      <c r="A4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6" s="0" t="str">
        <f aca="false">IF($A4366="","",INDEX(CARTAO_COMPRAS!$C:$C,INT((ROW()-2)/20)+2))</f>
        <v/>
      </c>
      <c r="C4366" s="0" t="str">
        <f aca="false">IF($A4366="","",INDEX(CARTAO_COMPRAS!$D:$D,INT((ROW()-2)/20)+2))</f>
        <v/>
      </c>
      <c r="D4366" s="0" t="str">
        <f aca="false">IF($A4366="","",INDEX(CARTAO_COMPRAS!$E:$E,INT((ROW()-2)/20)+2))</f>
        <v/>
      </c>
      <c r="E4366" s="0" t="str">
        <f aca="false">IF($A4366="","",INDEX(CARTAO_COMPRAS!$H:$H,INT((ROW()-2)/20)+2)+MOD(ROW()-2,20))</f>
        <v/>
      </c>
      <c r="F4366" s="0" t="str">
        <f aca="false">IF($A4366="","",INDEX(CARTAO_COMPRAS!$G:$G,INT((ROW()-2)/20)+2))</f>
        <v/>
      </c>
      <c r="G4366" s="5" t="str">
        <f aca="false">IF($A4366="","",INDEX(CARTAO_COMPRAS!$I:$I,INT((ROW()-2)/20)+2))</f>
        <v/>
      </c>
      <c r="H4366" s="4" t="str">
        <f aca="false">IF($A4366="","",EDATE(INDEX(CARTAO_COMPRAS!$J:$J,INT((ROW()-2)/20)+2),MOD(ROW()-2,20)))</f>
        <v/>
      </c>
      <c r="I4366" s="4" t="str">
        <f aca="false">IF($H4366="","",$H4366-WEEKDAY($H4366,2)+1)</f>
        <v/>
      </c>
      <c r="J4366" s="4" t="str">
        <f aca="false">IF($I4366="","",$I4366+6)</f>
        <v/>
      </c>
      <c r="K4366" s="6" t="str">
        <f aca="false">IF($H4366="","",DATE(YEAR($H4366),MONTH($H4366),1))</f>
        <v/>
      </c>
      <c r="L4366" s="0" t="str">
        <f aca="false">IF($A4366="","",INDEX(CARTAO_COMPRAS!$K:$K,INT((ROW()-2)/20)+2))</f>
        <v/>
      </c>
      <c r="M4366" s="0" t="str">
        <f aca="false">IF($A4366="","","Compra no cartão")</f>
        <v/>
      </c>
    </row>
    <row r="4367" customFormat="false" ht="13.5" hidden="false" customHeight="false" outlineLevel="0" collapsed="false">
      <c r="A4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7" s="0" t="str">
        <f aca="false">IF($A4367="","",INDEX(CARTAO_COMPRAS!$C:$C,INT((ROW()-2)/20)+2))</f>
        <v/>
      </c>
      <c r="C4367" s="0" t="str">
        <f aca="false">IF($A4367="","",INDEX(CARTAO_COMPRAS!$D:$D,INT((ROW()-2)/20)+2))</f>
        <v/>
      </c>
      <c r="D4367" s="0" t="str">
        <f aca="false">IF($A4367="","",INDEX(CARTAO_COMPRAS!$E:$E,INT((ROW()-2)/20)+2))</f>
        <v/>
      </c>
      <c r="E4367" s="0" t="str">
        <f aca="false">IF($A4367="","",INDEX(CARTAO_COMPRAS!$H:$H,INT((ROW()-2)/20)+2)+MOD(ROW()-2,20))</f>
        <v/>
      </c>
      <c r="F4367" s="0" t="str">
        <f aca="false">IF($A4367="","",INDEX(CARTAO_COMPRAS!$G:$G,INT((ROW()-2)/20)+2))</f>
        <v/>
      </c>
      <c r="G4367" s="5" t="str">
        <f aca="false">IF($A4367="","",INDEX(CARTAO_COMPRAS!$I:$I,INT((ROW()-2)/20)+2))</f>
        <v/>
      </c>
      <c r="H4367" s="4" t="str">
        <f aca="false">IF($A4367="","",EDATE(INDEX(CARTAO_COMPRAS!$J:$J,INT((ROW()-2)/20)+2),MOD(ROW()-2,20)))</f>
        <v/>
      </c>
      <c r="I4367" s="4" t="str">
        <f aca="false">IF($H4367="","",$H4367-WEEKDAY($H4367,2)+1)</f>
        <v/>
      </c>
      <c r="J4367" s="4" t="str">
        <f aca="false">IF($I4367="","",$I4367+6)</f>
        <v/>
      </c>
      <c r="K4367" s="6" t="str">
        <f aca="false">IF($H4367="","",DATE(YEAR($H4367),MONTH($H4367),1))</f>
        <v/>
      </c>
      <c r="L4367" s="0" t="str">
        <f aca="false">IF($A4367="","",INDEX(CARTAO_COMPRAS!$K:$K,INT((ROW()-2)/20)+2))</f>
        <v/>
      </c>
      <c r="M4367" s="0" t="str">
        <f aca="false">IF($A4367="","","Compra no cartão")</f>
        <v/>
      </c>
    </row>
    <row r="4368" customFormat="false" ht="13.5" hidden="false" customHeight="false" outlineLevel="0" collapsed="false">
      <c r="A4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8" s="0" t="str">
        <f aca="false">IF($A4368="","",INDEX(CARTAO_COMPRAS!$C:$C,INT((ROW()-2)/20)+2))</f>
        <v/>
      </c>
      <c r="C4368" s="0" t="str">
        <f aca="false">IF($A4368="","",INDEX(CARTAO_COMPRAS!$D:$D,INT((ROW()-2)/20)+2))</f>
        <v/>
      </c>
      <c r="D4368" s="0" t="str">
        <f aca="false">IF($A4368="","",INDEX(CARTAO_COMPRAS!$E:$E,INT((ROW()-2)/20)+2))</f>
        <v/>
      </c>
      <c r="E4368" s="0" t="str">
        <f aca="false">IF($A4368="","",INDEX(CARTAO_COMPRAS!$H:$H,INT((ROW()-2)/20)+2)+MOD(ROW()-2,20))</f>
        <v/>
      </c>
      <c r="F4368" s="0" t="str">
        <f aca="false">IF($A4368="","",INDEX(CARTAO_COMPRAS!$G:$G,INT((ROW()-2)/20)+2))</f>
        <v/>
      </c>
      <c r="G4368" s="5" t="str">
        <f aca="false">IF($A4368="","",INDEX(CARTAO_COMPRAS!$I:$I,INT((ROW()-2)/20)+2))</f>
        <v/>
      </c>
      <c r="H4368" s="4" t="str">
        <f aca="false">IF($A4368="","",EDATE(INDEX(CARTAO_COMPRAS!$J:$J,INT((ROW()-2)/20)+2),MOD(ROW()-2,20)))</f>
        <v/>
      </c>
      <c r="I4368" s="4" t="str">
        <f aca="false">IF($H4368="","",$H4368-WEEKDAY($H4368,2)+1)</f>
        <v/>
      </c>
      <c r="J4368" s="4" t="str">
        <f aca="false">IF($I4368="","",$I4368+6)</f>
        <v/>
      </c>
      <c r="K4368" s="6" t="str">
        <f aca="false">IF($H4368="","",DATE(YEAR($H4368),MONTH($H4368),1))</f>
        <v/>
      </c>
      <c r="L4368" s="0" t="str">
        <f aca="false">IF($A4368="","",INDEX(CARTAO_COMPRAS!$K:$K,INT((ROW()-2)/20)+2))</f>
        <v/>
      </c>
      <c r="M4368" s="0" t="str">
        <f aca="false">IF($A4368="","","Compra no cartão")</f>
        <v/>
      </c>
    </row>
    <row r="4369" customFormat="false" ht="13.5" hidden="false" customHeight="false" outlineLevel="0" collapsed="false">
      <c r="A4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69" s="0" t="str">
        <f aca="false">IF($A4369="","",INDEX(CARTAO_COMPRAS!$C:$C,INT((ROW()-2)/20)+2))</f>
        <v/>
      </c>
      <c r="C4369" s="0" t="str">
        <f aca="false">IF($A4369="","",INDEX(CARTAO_COMPRAS!$D:$D,INT((ROW()-2)/20)+2))</f>
        <v/>
      </c>
      <c r="D4369" s="0" t="str">
        <f aca="false">IF($A4369="","",INDEX(CARTAO_COMPRAS!$E:$E,INT((ROW()-2)/20)+2))</f>
        <v/>
      </c>
      <c r="E4369" s="0" t="str">
        <f aca="false">IF($A4369="","",INDEX(CARTAO_COMPRAS!$H:$H,INT((ROW()-2)/20)+2)+MOD(ROW()-2,20))</f>
        <v/>
      </c>
      <c r="F4369" s="0" t="str">
        <f aca="false">IF($A4369="","",INDEX(CARTAO_COMPRAS!$G:$G,INT((ROW()-2)/20)+2))</f>
        <v/>
      </c>
      <c r="G4369" s="5" t="str">
        <f aca="false">IF($A4369="","",INDEX(CARTAO_COMPRAS!$I:$I,INT((ROW()-2)/20)+2))</f>
        <v/>
      </c>
      <c r="H4369" s="4" t="str">
        <f aca="false">IF($A4369="","",EDATE(INDEX(CARTAO_COMPRAS!$J:$J,INT((ROW()-2)/20)+2),MOD(ROW()-2,20)))</f>
        <v/>
      </c>
      <c r="I4369" s="4" t="str">
        <f aca="false">IF($H4369="","",$H4369-WEEKDAY($H4369,2)+1)</f>
        <v/>
      </c>
      <c r="J4369" s="4" t="str">
        <f aca="false">IF($I4369="","",$I4369+6)</f>
        <v/>
      </c>
      <c r="K4369" s="6" t="str">
        <f aca="false">IF($H4369="","",DATE(YEAR($H4369),MONTH($H4369),1))</f>
        <v/>
      </c>
      <c r="L4369" s="0" t="str">
        <f aca="false">IF($A4369="","",INDEX(CARTAO_COMPRAS!$K:$K,INT((ROW()-2)/20)+2))</f>
        <v/>
      </c>
      <c r="M4369" s="0" t="str">
        <f aca="false">IF($A4369="","","Compra no cartão")</f>
        <v/>
      </c>
    </row>
    <row r="4370" customFormat="false" ht="13.5" hidden="false" customHeight="false" outlineLevel="0" collapsed="false">
      <c r="A4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0" s="0" t="str">
        <f aca="false">IF($A4370="","",INDEX(CARTAO_COMPRAS!$C:$C,INT((ROW()-2)/20)+2))</f>
        <v/>
      </c>
      <c r="C4370" s="0" t="str">
        <f aca="false">IF($A4370="","",INDEX(CARTAO_COMPRAS!$D:$D,INT((ROW()-2)/20)+2))</f>
        <v/>
      </c>
      <c r="D4370" s="0" t="str">
        <f aca="false">IF($A4370="","",INDEX(CARTAO_COMPRAS!$E:$E,INT((ROW()-2)/20)+2))</f>
        <v/>
      </c>
      <c r="E4370" s="0" t="str">
        <f aca="false">IF($A4370="","",INDEX(CARTAO_COMPRAS!$H:$H,INT((ROW()-2)/20)+2)+MOD(ROW()-2,20))</f>
        <v/>
      </c>
      <c r="F4370" s="0" t="str">
        <f aca="false">IF($A4370="","",INDEX(CARTAO_COMPRAS!$G:$G,INT((ROW()-2)/20)+2))</f>
        <v/>
      </c>
      <c r="G4370" s="5" t="str">
        <f aca="false">IF($A4370="","",INDEX(CARTAO_COMPRAS!$I:$I,INT((ROW()-2)/20)+2))</f>
        <v/>
      </c>
      <c r="H4370" s="4" t="str">
        <f aca="false">IF($A4370="","",EDATE(INDEX(CARTAO_COMPRAS!$J:$J,INT((ROW()-2)/20)+2),MOD(ROW()-2,20)))</f>
        <v/>
      </c>
      <c r="I4370" s="4" t="str">
        <f aca="false">IF($H4370="","",$H4370-WEEKDAY($H4370,2)+1)</f>
        <v/>
      </c>
      <c r="J4370" s="4" t="str">
        <f aca="false">IF($I4370="","",$I4370+6)</f>
        <v/>
      </c>
      <c r="K4370" s="6" t="str">
        <f aca="false">IF($H4370="","",DATE(YEAR($H4370),MONTH($H4370),1))</f>
        <v/>
      </c>
      <c r="L4370" s="0" t="str">
        <f aca="false">IF($A4370="","",INDEX(CARTAO_COMPRAS!$K:$K,INT((ROW()-2)/20)+2))</f>
        <v/>
      </c>
      <c r="M4370" s="0" t="str">
        <f aca="false">IF($A4370="","","Compra no cartão")</f>
        <v/>
      </c>
    </row>
    <row r="4371" customFormat="false" ht="13.5" hidden="false" customHeight="false" outlineLevel="0" collapsed="false">
      <c r="A4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1" s="0" t="str">
        <f aca="false">IF($A4371="","",INDEX(CARTAO_COMPRAS!$C:$C,INT((ROW()-2)/20)+2))</f>
        <v/>
      </c>
      <c r="C4371" s="0" t="str">
        <f aca="false">IF($A4371="","",INDEX(CARTAO_COMPRAS!$D:$D,INT((ROW()-2)/20)+2))</f>
        <v/>
      </c>
      <c r="D4371" s="0" t="str">
        <f aca="false">IF($A4371="","",INDEX(CARTAO_COMPRAS!$E:$E,INT((ROW()-2)/20)+2))</f>
        <v/>
      </c>
      <c r="E4371" s="0" t="str">
        <f aca="false">IF($A4371="","",INDEX(CARTAO_COMPRAS!$H:$H,INT((ROW()-2)/20)+2)+MOD(ROW()-2,20))</f>
        <v/>
      </c>
      <c r="F4371" s="0" t="str">
        <f aca="false">IF($A4371="","",INDEX(CARTAO_COMPRAS!$G:$G,INT((ROW()-2)/20)+2))</f>
        <v/>
      </c>
      <c r="G4371" s="5" t="str">
        <f aca="false">IF($A4371="","",INDEX(CARTAO_COMPRAS!$I:$I,INT((ROW()-2)/20)+2))</f>
        <v/>
      </c>
      <c r="H4371" s="4" t="str">
        <f aca="false">IF($A4371="","",EDATE(INDEX(CARTAO_COMPRAS!$J:$J,INT((ROW()-2)/20)+2),MOD(ROW()-2,20)))</f>
        <v/>
      </c>
      <c r="I4371" s="4" t="str">
        <f aca="false">IF($H4371="","",$H4371-WEEKDAY($H4371,2)+1)</f>
        <v/>
      </c>
      <c r="J4371" s="4" t="str">
        <f aca="false">IF($I4371="","",$I4371+6)</f>
        <v/>
      </c>
      <c r="K4371" s="6" t="str">
        <f aca="false">IF($H4371="","",DATE(YEAR($H4371),MONTH($H4371),1))</f>
        <v/>
      </c>
      <c r="L4371" s="0" t="str">
        <f aca="false">IF($A4371="","",INDEX(CARTAO_COMPRAS!$K:$K,INT((ROW()-2)/20)+2))</f>
        <v/>
      </c>
      <c r="M4371" s="0" t="str">
        <f aca="false">IF($A4371="","","Compra no cartão")</f>
        <v/>
      </c>
    </row>
    <row r="4372" customFormat="false" ht="13.5" hidden="false" customHeight="false" outlineLevel="0" collapsed="false">
      <c r="A4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2" s="0" t="str">
        <f aca="false">IF($A4372="","",INDEX(CARTAO_COMPRAS!$C:$C,INT((ROW()-2)/20)+2))</f>
        <v/>
      </c>
      <c r="C4372" s="0" t="str">
        <f aca="false">IF($A4372="","",INDEX(CARTAO_COMPRAS!$D:$D,INT((ROW()-2)/20)+2))</f>
        <v/>
      </c>
      <c r="D4372" s="0" t="str">
        <f aca="false">IF($A4372="","",INDEX(CARTAO_COMPRAS!$E:$E,INT((ROW()-2)/20)+2))</f>
        <v/>
      </c>
      <c r="E4372" s="0" t="str">
        <f aca="false">IF($A4372="","",INDEX(CARTAO_COMPRAS!$H:$H,INT((ROW()-2)/20)+2)+MOD(ROW()-2,20))</f>
        <v/>
      </c>
      <c r="F4372" s="0" t="str">
        <f aca="false">IF($A4372="","",INDEX(CARTAO_COMPRAS!$G:$G,INT((ROW()-2)/20)+2))</f>
        <v/>
      </c>
      <c r="G4372" s="5" t="str">
        <f aca="false">IF($A4372="","",INDEX(CARTAO_COMPRAS!$I:$I,INT((ROW()-2)/20)+2))</f>
        <v/>
      </c>
      <c r="H4372" s="4" t="str">
        <f aca="false">IF($A4372="","",EDATE(INDEX(CARTAO_COMPRAS!$J:$J,INT((ROW()-2)/20)+2),MOD(ROW()-2,20)))</f>
        <v/>
      </c>
      <c r="I4372" s="4" t="str">
        <f aca="false">IF($H4372="","",$H4372-WEEKDAY($H4372,2)+1)</f>
        <v/>
      </c>
      <c r="J4372" s="4" t="str">
        <f aca="false">IF($I4372="","",$I4372+6)</f>
        <v/>
      </c>
      <c r="K4372" s="6" t="str">
        <f aca="false">IF($H4372="","",DATE(YEAR($H4372),MONTH($H4372),1))</f>
        <v/>
      </c>
      <c r="L4372" s="0" t="str">
        <f aca="false">IF($A4372="","",INDEX(CARTAO_COMPRAS!$K:$K,INT((ROW()-2)/20)+2))</f>
        <v/>
      </c>
      <c r="M4372" s="0" t="str">
        <f aca="false">IF($A4372="","","Compra no cartão")</f>
        <v/>
      </c>
    </row>
    <row r="4373" customFormat="false" ht="13.5" hidden="false" customHeight="false" outlineLevel="0" collapsed="false">
      <c r="A4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3" s="0" t="str">
        <f aca="false">IF($A4373="","",INDEX(CARTAO_COMPRAS!$C:$C,INT((ROW()-2)/20)+2))</f>
        <v/>
      </c>
      <c r="C4373" s="0" t="str">
        <f aca="false">IF($A4373="","",INDEX(CARTAO_COMPRAS!$D:$D,INT((ROW()-2)/20)+2))</f>
        <v/>
      </c>
      <c r="D4373" s="0" t="str">
        <f aca="false">IF($A4373="","",INDEX(CARTAO_COMPRAS!$E:$E,INT((ROW()-2)/20)+2))</f>
        <v/>
      </c>
      <c r="E4373" s="0" t="str">
        <f aca="false">IF($A4373="","",INDEX(CARTAO_COMPRAS!$H:$H,INT((ROW()-2)/20)+2)+MOD(ROW()-2,20))</f>
        <v/>
      </c>
      <c r="F4373" s="0" t="str">
        <f aca="false">IF($A4373="","",INDEX(CARTAO_COMPRAS!$G:$G,INT((ROW()-2)/20)+2))</f>
        <v/>
      </c>
      <c r="G4373" s="5" t="str">
        <f aca="false">IF($A4373="","",INDEX(CARTAO_COMPRAS!$I:$I,INT((ROW()-2)/20)+2))</f>
        <v/>
      </c>
      <c r="H4373" s="4" t="str">
        <f aca="false">IF($A4373="","",EDATE(INDEX(CARTAO_COMPRAS!$J:$J,INT((ROW()-2)/20)+2),MOD(ROW()-2,20)))</f>
        <v/>
      </c>
      <c r="I4373" s="4" t="str">
        <f aca="false">IF($H4373="","",$H4373-WEEKDAY($H4373,2)+1)</f>
        <v/>
      </c>
      <c r="J4373" s="4" t="str">
        <f aca="false">IF($I4373="","",$I4373+6)</f>
        <v/>
      </c>
      <c r="K4373" s="6" t="str">
        <f aca="false">IF($H4373="","",DATE(YEAR($H4373),MONTH($H4373),1))</f>
        <v/>
      </c>
      <c r="L4373" s="0" t="str">
        <f aca="false">IF($A4373="","",INDEX(CARTAO_COMPRAS!$K:$K,INT((ROW()-2)/20)+2))</f>
        <v/>
      </c>
      <c r="M4373" s="0" t="str">
        <f aca="false">IF($A4373="","","Compra no cartão")</f>
        <v/>
      </c>
    </row>
    <row r="4374" customFormat="false" ht="13.5" hidden="false" customHeight="false" outlineLevel="0" collapsed="false">
      <c r="A4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4" s="0" t="str">
        <f aca="false">IF($A4374="","",INDEX(CARTAO_COMPRAS!$C:$C,INT((ROW()-2)/20)+2))</f>
        <v/>
      </c>
      <c r="C4374" s="0" t="str">
        <f aca="false">IF($A4374="","",INDEX(CARTAO_COMPRAS!$D:$D,INT((ROW()-2)/20)+2))</f>
        <v/>
      </c>
      <c r="D4374" s="0" t="str">
        <f aca="false">IF($A4374="","",INDEX(CARTAO_COMPRAS!$E:$E,INT((ROW()-2)/20)+2))</f>
        <v/>
      </c>
      <c r="E4374" s="0" t="str">
        <f aca="false">IF($A4374="","",INDEX(CARTAO_COMPRAS!$H:$H,INT((ROW()-2)/20)+2)+MOD(ROW()-2,20))</f>
        <v/>
      </c>
      <c r="F4374" s="0" t="str">
        <f aca="false">IF($A4374="","",INDEX(CARTAO_COMPRAS!$G:$G,INT((ROW()-2)/20)+2))</f>
        <v/>
      </c>
      <c r="G4374" s="5" t="str">
        <f aca="false">IF($A4374="","",INDEX(CARTAO_COMPRAS!$I:$I,INT((ROW()-2)/20)+2))</f>
        <v/>
      </c>
      <c r="H4374" s="4" t="str">
        <f aca="false">IF($A4374="","",EDATE(INDEX(CARTAO_COMPRAS!$J:$J,INT((ROW()-2)/20)+2),MOD(ROW()-2,20)))</f>
        <v/>
      </c>
      <c r="I4374" s="4" t="str">
        <f aca="false">IF($H4374="","",$H4374-WEEKDAY($H4374,2)+1)</f>
        <v/>
      </c>
      <c r="J4374" s="4" t="str">
        <f aca="false">IF($I4374="","",$I4374+6)</f>
        <v/>
      </c>
      <c r="K4374" s="6" t="str">
        <f aca="false">IF($H4374="","",DATE(YEAR($H4374),MONTH($H4374),1))</f>
        <v/>
      </c>
      <c r="L4374" s="0" t="str">
        <f aca="false">IF($A4374="","",INDEX(CARTAO_COMPRAS!$K:$K,INT((ROW()-2)/20)+2))</f>
        <v/>
      </c>
      <c r="M4374" s="0" t="str">
        <f aca="false">IF($A4374="","","Compra no cartão")</f>
        <v/>
      </c>
    </row>
    <row r="4375" customFormat="false" ht="13.5" hidden="false" customHeight="false" outlineLevel="0" collapsed="false">
      <c r="A4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5" s="0" t="str">
        <f aca="false">IF($A4375="","",INDEX(CARTAO_COMPRAS!$C:$C,INT((ROW()-2)/20)+2))</f>
        <v/>
      </c>
      <c r="C4375" s="0" t="str">
        <f aca="false">IF($A4375="","",INDEX(CARTAO_COMPRAS!$D:$D,INT((ROW()-2)/20)+2))</f>
        <v/>
      </c>
      <c r="D4375" s="0" t="str">
        <f aca="false">IF($A4375="","",INDEX(CARTAO_COMPRAS!$E:$E,INT((ROW()-2)/20)+2))</f>
        <v/>
      </c>
      <c r="E4375" s="0" t="str">
        <f aca="false">IF($A4375="","",INDEX(CARTAO_COMPRAS!$H:$H,INT((ROW()-2)/20)+2)+MOD(ROW()-2,20))</f>
        <v/>
      </c>
      <c r="F4375" s="0" t="str">
        <f aca="false">IF($A4375="","",INDEX(CARTAO_COMPRAS!$G:$G,INT((ROW()-2)/20)+2))</f>
        <v/>
      </c>
      <c r="G4375" s="5" t="str">
        <f aca="false">IF($A4375="","",INDEX(CARTAO_COMPRAS!$I:$I,INT((ROW()-2)/20)+2))</f>
        <v/>
      </c>
      <c r="H4375" s="4" t="str">
        <f aca="false">IF($A4375="","",EDATE(INDEX(CARTAO_COMPRAS!$J:$J,INT((ROW()-2)/20)+2),MOD(ROW()-2,20)))</f>
        <v/>
      </c>
      <c r="I4375" s="4" t="str">
        <f aca="false">IF($H4375="","",$H4375-WEEKDAY($H4375,2)+1)</f>
        <v/>
      </c>
      <c r="J4375" s="4" t="str">
        <f aca="false">IF($I4375="","",$I4375+6)</f>
        <v/>
      </c>
      <c r="K4375" s="6" t="str">
        <f aca="false">IF($H4375="","",DATE(YEAR($H4375),MONTH($H4375),1))</f>
        <v/>
      </c>
      <c r="L4375" s="0" t="str">
        <f aca="false">IF($A4375="","",INDEX(CARTAO_COMPRAS!$K:$K,INT((ROW()-2)/20)+2))</f>
        <v/>
      </c>
      <c r="M4375" s="0" t="str">
        <f aca="false">IF($A4375="","","Compra no cartão")</f>
        <v/>
      </c>
    </row>
    <row r="4376" customFormat="false" ht="13.5" hidden="false" customHeight="false" outlineLevel="0" collapsed="false">
      <c r="A4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6" s="0" t="str">
        <f aca="false">IF($A4376="","",INDEX(CARTAO_COMPRAS!$C:$C,INT((ROW()-2)/20)+2))</f>
        <v/>
      </c>
      <c r="C4376" s="0" t="str">
        <f aca="false">IF($A4376="","",INDEX(CARTAO_COMPRAS!$D:$D,INT((ROW()-2)/20)+2))</f>
        <v/>
      </c>
      <c r="D4376" s="0" t="str">
        <f aca="false">IF($A4376="","",INDEX(CARTAO_COMPRAS!$E:$E,INT((ROW()-2)/20)+2))</f>
        <v/>
      </c>
      <c r="E4376" s="0" t="str">
        <f aca="false">IF($A4376="","",INDEX(CARTAO_COMPRAS!$H:$H,INT((ROW()-2)/20)+2)+MOD(ROW()-2,20))</f>
        <v/>
      </c>
      <c r="F4376" s="0" t="str">
        <f aca="false">IF($A4376="","",INDEX(CARTAO_COMPRAS!$G:$G,INT((ROW()-2)/20)+2))</f>
        <v/>
      </c>
      <c r="G4376" s="5" t="str">
        <f aca="false">IF($A4376="","",INDEX(CARTAO_COMPRAS!$I:$I,INT((ROW()-2)/20)+2))</f>
        <v/>
      </c>
      <c r="H4376" s="4" t="str">
        <f aca="false">IF($A4376="","",EDATE(INDEX(CARTAO_COMPRAS!$J:$J,INT((ROW()-2)/20)+2),MOD(ROW()-2,20)))</f>
        <v/>
      </c>
      <c r="I4376" s="4" t="str">
        <f aca="false">IF($H4376="","",$H4376-WEEKDAY($H4376,2)+1)</f>
        <v/>
      </c>
      <c r="J4376" s="4" t="str">
        <f aca="false">IF($I4376="","",$I4376+6)</f>
        <v/>
      </c>
      <c r="K4376" s="6" t="str">
        <f aca="false">IF($H4376="","",DATE(YEAR($H4376),MONTH($H4376),1))</f>
        <v/>
      </c>
      <c r="L4376" s="0" t="str">
        <f aca="false">IF($A4376="","",INDEX(CARTAO_COMPRAS!$K:$K,INT((ROW()-2)/20)+2))</f>
        <v/>
      </c>
      <c r="M4376" s="0" t="str">
        <f aca="false">IF($A4376="","","Compra no cartão")</f>
        <v/>
      </c>
    </row>
    <row r="4377" customFormat="false" ht="13.5" hidden="false" customHeight="false" outlineLevel="0" collapsed="false">
      <c r="A4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7" s="0" t="str">
        <f aca="false">IF($A4377="","",INDEX(CARTAO_COMPRAS!$C:$C,INT((ROW()-2)/20)+2))</f>
        <v/>
      </c>
      <c r="C4377" s="0" t="str">
        <f aca="false">IF($A4377="","",INDEX(CARTAO_COMPRAS!$D:$D,INT((ROW()-2)/20)+2))</f>
        <v/>
      </c>
      <c r="D4377" s="0" t="str">
        <f aca="false">IF($A4377="","",INDEX(CARTAO_COMPRAS!$E:$E,INT((ROW()-2)/20)+2))</f>
        <v/>
      </c>
      <c r="E4377" s="0" t="str">
        <f aca="false">IF($A4377="","",INDEX(CARTAO_COMPRAS!$H:$H,INT((ROW()-2)/20)+2)+MOD(ROW()-2,20))</f>
        <v/>
      </c>
      <c r="F4377" s="0" t="str">
        <f aca="false">IF($A4377="","",INDEX(CARTAO_COMPRAS!$G:$G,INT((ROW()-2)/20)+2))</f>
        <v/>
      </c>
      <c r="G4377" s="5" t="str">
        <f aca="false">IF($A4377="","",INDEX(CARTAO_COMPRAS!$I:$I,INT((ROW()-2)/20)+2))</f>
        <v/>
      </c>
      <c r="H4377" s="4" t="str">
        <f aca="false">IF($A4377="","",EDATE(INDEX(CARTAO_COMPRAS!$J:$J,INT((ROW()-2)/20)+2),MOD(ROW()-2,20)))</f>
        <v/>
      </c>
      <c r="I4377" s="4" t="str">
        <f aca="false">IF($H4377="","",$H4377-WEEKDAY($H4377,2)+1)</f>
        <v/>
      </c>
      <c r="J4377" s="4" t="str">
        <f aca="false">IF($I4377="","",$I4377+6)</f>
        <v/>
      </c>
      <c r="K4377" s="6" t="str">
        <f aca="false">IF($H4377="","",DATE(YEAR($H4377),MONTH($H4377),1))</f>
        <v/>
      </c>
      <c r="L4377" s="0" t="str">
        <f aca="false">IF($A4377="","",INDEX(CARTAO_COMPRAS!$K:$K,INT((ROW()-2)/20)+2))</f>
        <v/>
      </c>
      <c r="M4377" s="0" t="str">
        <f aca="false">IF($A4377="","","Compra no cartão")</f>
        <v/>
      </c>
    </row>
    <row r="4378" customFormat="false" ht="13.5" hidden="false" customHeight="false" outlineLevel="0" collapsed="false">
      <c r="A4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8" s="0" t="str">
        <f aca="false">IF($A4378="","",INDEX(CARTAO_COMPRAS!$C:$C,INT((ROW()-2)/20)+2))</f>
        <v/>
      </c>
      <c r="C4378" s="0" t="str">
        <f aca="false">IF($A4378="","",INDEX(CARTAO_COMPRAS!$D:$D,INT((ROW()-2)/20)+2))</f>
        <v/>
      </c>
      <c r="D4378" s="0" t="str">
        <f aca="false">IF($A4378="","",INDEX(CARTAO_COMPRAS!$E:$E,INT((ROW()-2)/20)+2))</f>
        <v/>
      </c>
      <c r="E4378" s="0" t="str">
        <f aca="false">IF($A4378="","",INDEX(CARTAO_COMPRAS!$H:$H,INT((ROW()-2)/20)+2)+MOD(ROW()-2,20))</f>
        <v/>
      </c>
      <c r="F4378" s="0" t="str">
        <f aca="false">IF($A4378="","",INDEX(CARTAO_COMPRAS!$G:$G,INT((ROW()-2)/20)+2))</f>
        <v/>
      </c>
      <c r="G4378" s="5" t="str">
        <f aca="false">IF($A4378="","",INDEX(CARTAO_COMPRAS!$I:$I,INT((ROW()-2)/20)+2))</f>
        <v/>
      </c>
      <c r="H4378" s="4" t="str">
        <f aca="false">IF($A4378="","",EDATE(INDEX(CARTAO_COMPRAS!$J:$J,INT((ROW()-2)/20)+2),MOD(ROW()-2,20)))</f>
        <v/>
      </c>
      <c r="I4378" s="4" t="str">
        <f aca="false">IF($H4378="","",$H4378-WEEKDAY($H4378,2)+1)</f>
        <v/>
      </c>
      <c r="J4378" s="4" t="str">
        <f aca="false">IF($I4378="","",$I4378+6)</f>
        <v/>
      </c>
      <c r="K4378" s="6" t="str">
        <f aca="false">IF($H4378="","",DATE(YEAR($H4378),MONTH($H4378),1))</f>
        <v/>
      </c>
      <c r="L4378" s="0" t="str">
        <f aca="false">IF($A4378="","",INDEX(CARTAO_COMPRAS!$K:$K,INT((ROW()-2)/20)+2))</f>
        <v/>
      </c>
      <c r="M4378" s="0" t="str">
        <f aca="false">IF($A4378="","","Compra no cartão")</f>
        <v/>
      </c>
    </row>
    <row r="4379" customFormat="false" ht="13.5" hidden="false" customHeight="false" outlineLevel="0" collapsed="false">
      <c r="A4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79" s="0" t="str">
        <f aca="false">IF($A4379="","",INDEX(CARTAO_COMPRAS!$C:$C,INT((ROW()-2)/20)+2))</f>
        <v/>
      </c>
      <c r="C4379" s="0" t="str">
        <f aca="false">IF($A4379="","",INDEX(CARTAO_COMPRAS!$D:$D,INT((ROW()-2)/20)+2))</f>
        <v/>
      </c>
      <c r="D4379" s="0" t="str">
        <f aca="false">IF($A4379="","",INDEX(CARTAO_COMPRAS!$E:$E,INT((ROW()-2)/20)+2))</f>
        <v/>
      </c>
      <c r="E4379" s="0" t="str">
        <f aca="false">IF($A4379="","",INDEX(CARTAO_COMPRAS!$H:$H,INT((ROW()-2)/20)+2)+MOD(ROW()-2,20))</f>
        <v/>
      </c>
      <c r="F4379" s="0" t="str">
        <f aca="false">IF($A4379="","",INDEX(CARTAO_COMPRAS!$G:$G,INT((ROW()-2)/20)+2))</f>
        <v/>
      </c>
      <c r="G4379" s="5" t="str">
        <f aca="false">IF($A4379="","",INDEX(CARTAO_COMPRAS!$I:$I,INT((ROW()-2)/20)+2))</f>
        <v/>
      </c>
      <c r="H4379" s="4" t="str">
        <f aca="false">IF($A4379="","",EDATE(INDEX(CARTAO_COMPRAS!$J:$J,INT((ROW()-2)/20)+2),MOD(ROW()-2,20)))</f>
        <v/>
      </c>
      <c r="I4379" s="4" t="str">
        <f aca="false">IF($H4379="","",$H4379-WEEKDAY($H4379,2)+1)</f>
        <v/>
      </c>
      <c r="J4379" s="4" t="str">
        <f aca="false">IF($I4379="","",$I4379+6)</f>
        <v/>
      </c>
      <c r="K4379" s="6" t="str">
        <f aca="false">IF($H4379="","",DATE(YEAR($H4379),MONTH($H4379),1))</f>
        <v/>
      </c>
      <c r="L4379" s="0" t="str">
        <f aca="false">IF($A4379="","",INDEX(CARTAO_COMPRAS!$K:$K,INT((ROW()-2)/20)+2))</f>
        <v/>
      </c>
      <c r="M4379" s="0" t="str">
        <f aca="false">IF($A4379="","","Compra no cartão")</f>
        <v/>
      </c>
    </row>
    <row r="4380" customFormat="false" ht="13.5" hidden="false" customHeight="false" outlineLevel="0" collapsed="false">
      <c r="A4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0" s="0" t="str">
        <f aca="false">IF($A4380="","",INDEX(CARTAO_COMPRAS!$C:$C,INT((ROW()-2)/20)+2))</f>
        <v/>
      </c>
      <c r="C4380" s="0" t="str">
        <f aca="false">IF($A4380="","",INDEX(CARTAO_COMPRAS!$D:$D,INT((ROW()-2)/20)+2))</f>
        <v/>
      </c>
      <c r="D4380" s="0" t="str">
        <f aca="false">IF($A4380="","",INDEX(CARTAO_COMPRAS!$E:$E,INT((ROW()-2)/20)+2))</f>
        <v/>
      </c>
      <c r="E4380" s="0" t="str">
        <f aca="false">IF($A4380="","",INDEX(CARTAO_COMPRAS!$H:$H,INT((ROW()-2)/20)+2)+MOD(ROW()-2,20))</f>
        <v/>
      </c>
      <c r="F4380" s="0" t="str">
        <f aca="false">IF($A4380="","",INDEX(CARTAO_COMPRAS!$G:$G,INT((ROW()-2)/20)+2))</f>
        <v/>
      </c>
      <c r="G4380" s="5" t="str">
        <f aca="false">IF($A4380="","",INDEX(CARTAO_COMPRAS!$I:$I,INT((ROW()-2)/20)+2))</f>
        <v/>
      </c>
      <c r="H4380" s="4" t="str">
        <f aca="false">IF($A4380="","",EDATE(INDEX(CARTAO_COMPRAS!$J:$J,INT((ROW()-2)/20)+2),MOD(ROW()-2,20)))</f>
        <v/>
      </c>
      <c r="I4380" s="4" t="str">
        <f aca="false">IF($H4380="","",$H4380-WEEKDAY($H4380,2)+1)</f>
        <v/>
      </c>
      <c r="J4380" s="4" t="str">
        <f aca="false">IF($I4380="","",$I4380+6)</f>
        <v/>
      </c>
      <c r="K4380" s="6" t="str">
        <f aca="false">IF($H4380="","",DATE(YEAR($H4380),MONTH($H4380),1))</f>
        <v/>
      </c>
      <c r="L4380" s="0" t="str">
        <f aca="false">IF($A4380="","",INDEX(CARTAO_COMPRAS!$K:$K,INT((ROW()-2)/20)+2))</f>
        <v/>
      </c>
      <c r="M4380" s="0" t="str">
        <f aca="false">IF($A4380="","","Compra no cartão")</f>
        <v/>
      </c>
    </row>
    <row r="4381" customFormat="false" ht="13.5" hidden="false" customHeight="false" outlineLevel="0" collapsed="false">
      <c r="A4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1" s="0" t="str">
        <f aca="false">IF($A4381="","",INDEX(CARTAO_COMPRAS!$C:$C,INT((ROW()-2)/20)+2))</f>
        <v/>
      </c>
      <c r="C4381" s="0" t="str">
        <f aca="false">IF($A4381="","",INDEX(CARTAO_COMPRAS!$D:$D,INT((ROW()-2)/20)+2))</f>
        <v/>
      </c>
      <c r="D4381" s="0" t="str">
        <f aca="false">IF($A4381="","",INDEX(CARTAO_COMPRAS!$E:$E,INT((ROW()-2)/20)+2))</f>
        <v/>
      </c>
      <c r="E4381" s="0" t="str">
        <f aca="false">IF($A4381="","",INDEX(CARTAO_COMPRAS!$H:$H,INT((ROW()-2)/20)+2)+MOD(ROW()-2,20))</f>
        <v/>
      </c>
      <c r="F4381" s="0" t="str">
        <f aca="false">IF($A4381="","",INDEX(CARTAO_COMPRAS!$G:$G,INT((ROW()-2)/20)+2))</f>
        <v/>
      </c>
      <c r="G4381" s="5" t="str">
        <f aca="false">IF($A4381="","",INDEX(CARTAO_COMPRAS!$I:$I,INT((ROW()-2)/20)+2))</f>
        <v/>
      </c>
      <c r="H4381" s="4" t="str">
        <f aca="false">IF($A4381="","",EDATE(INDEX(CARTAO_COMPRAS!$J:$J,INT((ROW()-2)/20)+2),MOD(ROW()-2,20)))</f>
        <v/>
      </c>
      <c r="I4381" s="4" t="str">
        <f aca="false">IF($H4381="","",$H4381-WEEKDAY($H4381,2)+1)</f>
        <v/>
      </c>
      <c r="J4381" s="4" t="str">
        <f aca="false">IF($I4381="","",$I4381+6)</f>
        <v/>
      </c>
      <c r="K4381" s="6" t="str">
        <f aca="false">IF($H4381="","",DATE(YEAR($H4381),MONTH($H4381),1))</f>
        <v/>
      </c>
      <c r="L4381" s="0" t="str">
        <f aca="false">IF($A4381="","",INDEX(CARTAO_COMPRAS!$K:$K,INT((ROW()-2)/20)+2))</f>
        <v/>
      </c>
      <c r="M4381" s="0" t="str">
        <f aca="false">IF($A4381="","","Compra no cartão")</f>
        <v/>
      </c>
    </row>
    <row r="4382" customFormat="false" ht="13.5" hidden="false" customHeight="false" outlineLevel="0" collapsed="false">
      <c r="A43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2" s="0" t="str">
        <f aca="false">IF($A4382="","",INDEX(CARTAO_COMPRAS!$C:$C,INT((ROW()-2)/20)+2))</f>
        <v/>
      </c>
      <c r="C4382" s="0" t="str">
        <f aca="false">IF($A4382="","",INDEX(CARTAO_COMPRAS!$D:$D,INT((ROW()-2)/20)+2))</f>
        <v/>
      </c>
      <c r="D4382" s="0" t="str">
        <f aca="false">IF($A4382="","",INDEX(CARTAO_COMPRAS!$E:$E,INT((ROW()-2)/20)+2))</f>
        <v/>
      </c>
      <c r="E4382" s="0" t="str">
        <f aca="false">IF($A4382="","",INDEX(CARTAO_COMPRAS!$H:$H,INT((ROW()-2)/20)+2)+MOD(ROW()-2,20))</f>
        <v/>
      </c>
      <c r="F4382" s="0" t="str">
        <f aca="false">IF($A4382="","",INDEX(CARTAO_COMPRAS!$G:$G,INT((ROW()-2)/20)+2))</f>
        <v/>
      </c>
      <c r="G4382" s="5" t="str">
        <f aca="false">IF($A4382="","",INDEX(CARTAO_COMPRAS!$I:$I,INT((ROW()-2)/20)+2))</f>
        <v/>
      </c>
      <c r="H4382" s="4" t="str">
        <f aca="false">IF($A4382="","",EDATE(INDEX(CARTAO_COMPRAS!$J:$J,INT((ROW()-2)/20)+2),MOD(ROW()-2,20)))</f>
        <v/>
      </c>
      <c r="I4382" s="4" t="str">
        <f aca="false">IF($H4382="","",$H4382-WEEKDAY($H4382,2)+1)</f>
        <v/>
      </c>
      <c r="J4382" s="4" t="str">
        <f aca="false">IF($I4382="","",$I4382+6)</f>
        <v/>
      </c>
      <c r="K4382" s="6" t="str">
        <f aca="false">IF($H4382="","",DATE(YEAR($H4382),MONTH($H4382),1))</f>
        <v/>
      </c>
      <c r="L4382" s="0" t="str">
        <f aca="false">IF($A4382="","",INDEX(CARTAO_COMPRAS!$K:$K,INT((ROW()-2)/20)+2))</f>
        <v/>
      </c>
      <c r="M4382" s="0" t="str">
        <f aca="false">IF($A4382="","","Compra no cartão")</f>
        <v/>
      </c>
    </row>
    <row r="4383" customFormat="false" ht="13.5" hidden="false" customHeight="false" outlineLevel="0" collapsed="false">
      <c r="A4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3" s="0" t="str">
        <f aca="false">IF($A4383="","",INDEX(CARTAO_COMPRAS!$C:$C,INT((ROW()-2)/20)+2))</f>
        <v/>
      </c>
      <c r="C4383" s="0" t="str">
        <f aca="false">IF($A4383="","",INDEX(CARTAO_COMPRAS!$D:$D,INT((ROW()-2)/20)+2))</f>
        <v/>
      </c>
      <c r="D4383" s="0" t="str">
        <f aca="false">IF($A4383="","",INDEX(CARTAO_COMPRAS!$E:$E,INT((ROW()-2)/20)+2))</f>
        <v/>
      </c>
      <c r="E4383" s="0" t="str">
        <f aca="false">IF($A4383="","",INDEX(CARTAO_COMPRAS!$H:$H,INT((ROW()-2)/20)+2)+MOD(ROW()-2,20))</f>
        <v/>
      </c>
      <c r="F4383" s="0" t="str">
        <f aca="false">IF($A4383="","",INDEX(CARTAO_COMPRAS!$G:$G,INT((ROW()-2)/20)+2))</f>
        <v/>
      </c>
      <c r="G4383" s="5" t="str">
        <f aca="false">IF($A4383="","",INDEX(CARTAO_COMPRAS!$I:$I,INT((ROW()-2)/20)+2))</f>
        <v/>
      </c>
      <c r="H4383" s="4" t="str">
        <f aca="false">IF($A4383="","",EDATE(INDEX(CARTAO_COMPRAS!$J:$J,INT((ROW()-2)/20)+2),MOD(ROW()-2,20)))</f>
        <v/>
      </c>
      <c r="I4383" s="4" t="str">
        <f aca="false">IF($H4383="","",$H4383-WEEKDAY($H4383,2)+1)</f>
        <v/>
      </c>
      <c r="J4383" s="4" t="str">
        <f aca="false">IF($I4383="","",$I4383+6)</f>
        <v/>
      </c>
      <c r="K4383" s="6" t="str">
        <f aca="false">IF($H4383="","",DATE(YEAR($H4383),MONTH($H4383),1))</f>
        <v/>
      </c>
      <c r="L4383" s="0" t="str">
        <f aca="false">IF($A4383="","",INDEX(CARTAO_COMPRAS!$K:$K,INT((ROW()-2)/20)+2))</f>
        <v/>
      </c>
      <c r="M4383" s="0" t="str">
        <f aca="false">IF($A4383="","","Compra no cartão")</f>
        <v/>
      </c>
    </row>
    <row r="4384" customFormat="false" ht="13.5" hidden="false" customHeight="false" outlineLevel="0" collapsed="false">
      <c r="A4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4" s="0" t="str">
        <f aca="false">IF($A4384="","",INDEX(CARTAO_COMPRAS!$C:$C,INT((ROW()-2)/20)+2))</f>
        <v/>
      </c>
      <c r="C4384" s="0" t="str">
        <f aca="false">IF($A4384="","",INDEX(CARTAO_COMPRAS!$D:$D,INT((ROW()-2)/20)+2))</f>
        <v/>
      </c>
      <c r="D4384" s="0" t="str">
        <f aca="false">IF($A4384="","",INDEX(CARTAO_COMPRAS!$E:$E,INT((ROW()-2)/20)+2))</f>
        <v/>
      </c>
      <c r="E4384" s="0" t="str">
        <f aca="false">IF($A4384="","",INDEX(CARTAO_COMPRAS!$H:$H,INT((ROW()-2)/20)+2)+MOD(ROW()-2,20))</f>
        <v/>
      </c>
      <c r="F4384" s="0" t="str">
        <f aca="false">IF($A4384="","",INDEX(CARTAO_COMPRAS!$G:$G,INT((ROW()-2)/20)+2))</f>
        <v/>
      </c>
      <c r="G4384" s="5" t="str">
        <f aca="false">IF($A4384="","",INDEX(CARTAO_COMPRAS!$I:$I,INT((ROW()-2)/20)+2))</f>
        <v/>
      </c>
      <c r="H4384" s="4" t="str">
        <f aca="false">IF($A4384="","",EDATE(INDEX(CARTAO_COMPRAS!$J:$J,INT((ROW()-2)/20)+2),MOD(ROW()-2,20)))</f>
        <v/>
      </c>
      <c r="I4384" s="4" t="str">
        <f aca="false">IF($H4384="","",$H4384-WEEKDAY($H4384,2)+1)</f>
        <v/>
      </c>
      <c r="J4384" s="4" t="str">
        <f aca="false">IF($I4384="","",$I4384+6)</f>
        <v/>
      </c>
      <c r="K4384" s="6" t="str">
        <f aca="false">IF($H4384="","",DATE(YEAR($H4384),MONTH($H4384),1))</f>
        <v/>
      </c>
      <c r="L4384" s="0" t="str">
        <f aca="false">IF($A4384="","",INDEX(CARTAO_COMPRAS!$K:$K,INT((ROW()-2)/20)+2))</f>
        <v/>
      </c>
      <c r="M4384" s="0" t="str">
        <f aca="false">IF($A4384="","","Compra no cartão")</f>
        <v/>
      </c>
    </row>
    <row r="4385" customFormat="false" ht="13.5" hidden="false" customHeight="false" outlineLevel="0" collapsed="false">
      <c r="A4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5" s="0" t="str">
        <f aca="false">IF($A4385="","",INDEX(CARTAO_COMPRAS!$C:$C,INT((ROW()-2)/20)+2))</f>
        <v/>
      </c>
      <c r="C4385" s="0" t="str">
        <f aca="false">IF($A4385="","",INDEX(CARTAO_COMPRAS!$D:$D,INT((ROW()-2)/20)+2))</f>
        <v/>
      </c>
      <c r="D4385" s="0" t="str">
        <f aca="false">IF($A4385="","",INDEX(CARTAO_COMPRAS!$E:$E,INT((ROW()-2)/20)+2))</f>
        <v/>
      </c>
      <c r="E4385" s="0" t="str">
        <f aca="false">IF($A4385="","",INDEX(CARTAO_COMPRAS!$H:$H,INT((ROW()-2)/20)+2)+MOD(ROW()-2,20))</f>
        <v/>
      </c>
      <c r="F4385" s="0" t="str">
        <f aca="false">IF($A4385="","",INDEX(CARTAO_COMPRAS!$G:$G,INT((ROW()-2)/20)+2))</f>
        <v/>
      </c>
      <c r="G4385" s="5" t="str">
        <f aca="false">IF($A4385="","",INDEX(CARTAO_COMPRAS!$I:$I,INT((ROW()-2)/20)+2))</f>
        <v/>
      </c>
      <c r="H4385" s="4" t="str">
        <f aca="false">IF($A4385="","",EDATE(INDEX(CARTAO_COMPRAS!$J:$J,INT((ROW()-2)/20)+2),MOD(ROW()-2,20)))</f>
        <v/>
      </c>
      <c r="I4385" s="4" t="str">
        <f aca="false">IF($H4385="","",$H4385-WEEKDAY($H4385,2)+1)</f>
        <v/>
      </c>
      <c r="J4385" s="4" t="str">
        <f aca="false">IF($I4385="","",$I4385+6)</f>
        <v/>
      </c>
      <c r="K4385" s="6" t="str">
        <f aca="false">IF($H4385="","",DATE(YEAR($H4385),MONTH($H4385),1))</f>
        <v/>
      </c>
      <c r="L4385" s="0" t="str">
        <f aca="false">IF($A4385="","",INDEX(CARTAO_COMPRAS!$K:$K,INT((ROW()-2)/20)+2))</f>
        <v/>
      </c>
      <c r="M4385" s="0" t="str">
        <f aca="false">IF($A4385="","","Compra no cartão")</f>
        <v/>
      </c>
    </row>
    <row r="4386" customFormat="false" ht="13.5" hidden="false" customHeight="false" outlineLevel="0" collapsed="false">
      <c r="A4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6" s="0" t="str">
        <f aca="false">IF($A4386="","",INDEX(CARTAO_COMPRAS!$C:$C,INT((ROW()-2)/20)+2))</f>
        <v/>
      </c>
      <c r="C4386" s="0" t="str">
        <f aca="false">IF($A4386="","",INDEX(CARTAO_COMPRAS!$D:$D,INT((ROW()-2)/20)+2))</f>
        <v/>
      </c>
      <c r="D4386" s="0" t="str">
        <f aca="false">IF($A4386="","",INDEX(CARTAO_COMPRAS!$E:$E,INT((ROW()-2)/20)+2))</f>
        <v/>
      </c>
      <c r="E4386" s="0" t="str">
        <f aca="false">IF($A4386="","",INDEX(CARTAO_COMPRAS!$H:$H,INT((ROW()-2)/20)+2)+MOD(ROW()-2,20))</f>
        <v/>
      </c>
      <c r="F4386" s="0" t="str">
        <f aca="false">IF($A4386="","",INDEX(CARTAO_COMPRAS!$G:$G,INT((ROW()-2)/20)+2))</f>
        <v/>
      </c>
      <c r="G4386" s="5" t="str">
        <f aca="false">IF($A4386="","",INDEX(CARTAO_COMPRAS!$I:$I,INT((ROW()-2)/20)+2))</f>
        <v/>
      </c>
      <c r="H4386" s="4" t="str">
        <f aca="false">IF($A4386="","",EDATE(INDEX(CARTAO_COMPRAS!$J:$J,INT((ROW()-2)/20)+2),MOD(ROW()-2,20)))</f>
        <v/>
      </c>
      <c r="I4386" s="4" t="str">
        <f aca="false">IF($H4386="","",$H4386-WEEKDAY($H4386,2)+1)</f>
        <v/>
      </c>
      <c r="J4386" s="4" t="str">
        <f aca="false">IF($I4386="","",$I4386+6)</f>
        <v/>
      </c>
      <c r="K4386" s="6" t="str">
        <f aca="false">IF($H4386="","",DATE(YEAR($H4386),MONTH($H4386),1))</f>
        <v/>
      </c>
      <c r="L4386" s="0" t="str">
        <f aca="false">IF($A4386="","",INDEX(CARTAO_COMPRAS!$K:$K,INT((ROW()-2)/20)+2))</f>
        <v/>
      </c>
      <c r="M4386" s="0" t="str">
        <f aca="false">IF($A4386="","","Compra no cartão")</f>
        <v/>
      </c>
    </row>
    <row r="4387" customFormat="false" ht="13.5" hidden="false" customHeight="false" outlineLevel="0" collapsed="false">
      <c r="A4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7" s="0" t="str">
        <f aca="false">IF($A4387="","",INDEX(CARTAO_COMPRAS!$C:$C,INT((ROW()-2)/20)+2))</f>
        <v/>
      </c>
      <c r="C4387" s="0" t="str">
        <f aca="false">IF($A4387="","",INDEX(CARTAO_COMPRAS!$D:$D,INT((ROW()-2)/20)+2))</f>
        <v/>
      </c>
      <c r="D4387" s="0" t="str">
        <f aca="false">IF($A4387="","",INDEX(CARTAO_COMPRAS!$E:$E,INT((ROW()-2)/20)+2))</f>
        <v/>
      </c>
      <c r="E4387" s="0" t="str">
        <f aca="false">IF($A4387="","",INDEX(CARTAO_COMPRAS!$H:$H,INT((ROW()-2)/20)+2)+MOD(ROW()-2,20))</f>
        <v/>
      </c>
      <c r="F4387" s="0" t="str">
        <f aca="false">IF($A4387="","",INDEX(CARTAO_COMPRAS!$G:$G,INT((ROW()-2)/20)+2))</f>
        <v/>
      </c>
      <c r="G4387" s="5" t="str">
        <f aca="false">IF($A4387="","",INDEX(CARTAO_COMPRAS!$I:$I,INT((ROW()-2)/20)+2))</f>
        <v/>
      </c>
      <c r="H4387" s="4" t="str">
        <f aca="false">IF($A4387="","",EDATE(INDEX(CARTAO_COMPRAS!$J:$J,INT((ROW()-2)/20)+2),MOD(ROW()-2,20)))</f>
        <v/>
      </c>
      <c r="I4387" s="4" t="str">
        <f aca="false">IF($H4387="","",$H4387-WEEKDAY($H4387,2)+1)</f>
        <v/>
      </c>
      <c r="J4387" s="4" t="str">
        <f aca="false">IF($I4387="","",$I4387+6)</f>
        <v/>
      </c>
      <c r="K4387" s="6" t="str">
        <f aca="false">IF($H4387="","",DATE(YEAR($H4387),MONTH($H4387),1))</f>
        <v/>
      </c>
      <c r="L4387" s="0" t="str">
        <f aca="false">IF($A4387="","",INDEX(CARTAO_COMPRAS!$K:$K,INT((ROW()-2)/20)+2))</f>
        <v/>
      </c>
      <c r="M4387" s="0" t="str">
        <f aca="false">IF($A4387="","","Compra no cartão")</f>
        <v/>
      </c>
    </row>
    <row r="4388" customFormat="false" ht="13.5" hidden="false" customHeight="false" outlineLevel="0" collapsed="false">
      <c r="A4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8" s="0" t="str">
        <f aca="false">IF($A4388="","",INDEX(CARTAO_COMPRAS!$C:$C,INT((ROW()-2)/20)+2))</f>
        <v/>
      </c>
      <c r="C4388" s="0" t="str">
        <f aca="false">IF($A4388="","",INDEX(CARTAO_COMPRAS!$D:$D,INT((ROW()-2)/20)+2))</f>
        <v/>
      </c>
      <c r="D4388" s="0" t="str">
        <f aca="false">IF($A4388="","",INDEX(CARTAO_COMPRAS!$E:$E,INT((ROW()-2)/20)+2))</f>
        <v/>
      </c>
      <c r="E4388" s="0" t="str">
        <f aca="false">IF($A4388="","",INDEX(CARTAO_COMPRAS!$H:$H,INT((ROW()-2)/20)+2)+MOD(ROW()-2,20))</f>
        <v/>
      </c>
      <c r="F4388" s="0" t="str">
        <f aca="false">IF($A4388="","",INDEX(CARTAO_COMPRAS!$G:$G,INT((ROW()-2)/20)+2))</f>
        <v/>
      </c>
      <c r="G4388" s="5" t="str">
        <f aca="false">IF($A4388="","",INDEX(CARTAO_COMPRAS!$I:$I,INT((ROW()-2)/20)+2))</f>
        <v/>
      </c>
      <c r="H4388" s="4" t="str">
        <f aca="false">IF($A4388="","",EDATE(INDEX(CARTAO_COMPRAS!$J:$J,INT((ROW()-2)/20)+2),MOD(ROW()-2,20)))</f>
        <v/>
      </c>
      <c r="I4388" s="4" t="str">
        <f aca="false">IF($H4388="","",$H4388-WEEKDAY($H4388,2)+1)</f>
        <v/>
      </c>
      <c r="J4388" s="4" t="str">
        <f aca="false">IF($I4388="","",$I4388+6)</f>
        <v/>
      </c>
      <c r="K4388" s="6" t="str">
        <f aca="false">IF($H4388="","",DATE(YEAR($H4388),MONTH($H4388),1))</f>
        <v/>
      </c>
      <c r="L4388" s="0" t="str">
        <f aca="false">IF($A4388="","",INDEX(CARTAO_COMPRAS!$K:$K,INT((ROW()-2)/20)+2))</f>
        <v/>
      </c>
      <c r="M4388" s="0" t="str">
        <f aca="false">IF($A4388="","","Compra no cartão")</f>
        <v/>
      </c>
    </row>
    <row r="4389" customFormat="false" ht="13.5" hidden="false" customHeight="false" outlineLevel="0" collapsed="false">
      <c r="A4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89" s="0" t="str">
        <f aca="false">IF($A4389="","",INDEX(CARTAO_COMPRAS!$C:$C,INT((ROW()-2)/20)+2))</f>
        <v/>
      </c>
      <c r="C4389" s="0" t="str">
        <f aca="false">IF($A4389="","",INDEX(CARTAO_COMPRAS!$D:$D,INT((ROW()-2)/20)+2))</f>
        <v/>
      </c>
      <c r="D4389" s="0" t="str">
        <f aca="false">IF($A4389="","",INDEX(CARTAO_COMPRAS!$E:$E,INT((ROW()-2)/20)+2))</f>
        <v/>
      </c>
      <c r="E4389" s="0" t="str">
        <f aca="false">IF($A4389="","",INDEX(CARTAO_COMPRAS!$H:$H,INT((ROW()-2)/20)+2)+MOD(ROW()-2,20))</f>
        <v/>
      </c>
      <c r="F4389" s="0" t="str">
        <f aca="false">IF($A4389="","",INDEX(CARTAO_COMPRAS!$G:$G,INT((ROW()-2)/20)+2))</f>
        <v/>
      </c>
      <c r="G4389" s="5" t="str">
        <f aca="false">IF($A4389="","",INDEX(CARTAO_COMPRAS!$I:$I,INT((ROW()-2)/20)+2))</f>
        <v/>
      </c>
      <c r="H4389" s="4" t="str">
        <f aca="false">IF($A4389="","",EDATE(INDEX(CARTAO_COMPRAS!$J:$J,INT((ROW()-2)/20)+2),MOD(ROW()-2,20)))</f>
        <v/>
      </c>
      <c r="I4389" s="4" t="str">
        <f aca="false">IF($H4389="","",$H4389-WEEKDAY($H4389,2)+1)</f>
        <v/>
      </c>
      <c r="J4389" s="4" t="str">
        <f aca="false">IF($I4389="","",$I4389+6)</f>
        <v/>
      </c>
      <c r="K4389" s="6" t="str">
        <f aca="false">IF($H4389="","",DATE(YEAR($H4389),MONTH($H4389),1))</f>
        <v/>
      </c>
      <c r="L4389" s="0" t="str">
        <f aca="false">IF($A4389="","",INDEX(CARTAO_COMPRAS!$K:$K,INT((ROW()-2)/20)+2))</f>
        <v/>
      </c>
      <c r="M4389" s="0" t="str">
        <f aca="false">IF($A4389="","","Compra no cartão")</f>
        <v/>
      </c>
    </row>
    <row r="4390" customFormat="false" ht="13.5" hidden="false" customHeight="false" outlineLevel="0" collapsed="false">
      <c r="A4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0" s="0" t="str">
        <f aca="false">IF($A4390="","",INDEX(CARTAO_COMPRAS!$C:$C,INT((ROW()-2)/20)+2))</f>
        <v/>
      </c>
      <c r="C4390" s="0" t="str">
        <f aca="false">IF($A4390="","",INDEX(CARTAO_COMPRAS!$D:$D,INT((ROW()-2)/20)+2))</f>
        <v/>
      </c>
      <c r="D4390" s="0" t="str">
        <f aca="false">IF($A4390="","",INDEX(CARTAO_COMPRAS!$E:$E,INT((ROW()-2)/20)+2))</f>
        <v/>
      </c>
      <c r="E4390" s="0" t="str">
        <f aca="false">IF($A4390="","",INDEX(CARTAO_COMPRAS!$H:$H,INT((ROW()-2)/20)+2)+MOD(ROW()-2,20))</f>
        <v/>
      </c>
      <c r="F4390" s="0" t="str">
        <f aca="false">IF($A4390="","",INDEX(CARTAO_COMPRAS!$G:$G,INT((ROW()-2)/20)+2))</f>
        <v/>
      </c>
      <c r="G4390" s="5" t="str">
        <f aca="false">IF($A4390="","",INDEX(CARTAO_COMPRAS!$I:$I,INT((ROW()-2)/20)+2))</f>
        <v/>
      </c>
      <c r="H4390" s="4" t="str">
        <f aca="false">IF($A4390="","",EDATE(INDEX(CARTAO_COMPRAS!$J:$J,INT((ROW()-2)/20)+2),MOD(ROW()-2,20)))</f>
        <v/>
      </c>
      <c r="I4390" s="4" t="str">
        <f aca="false">IF($H4390="","",$H4390-WEEKDAY($H4390,2)+1)</f>
        <v/>
      </c>
      <c r="J4390" s="4" t="str">
        <f aca="false">IF($I4390="","",$I4390+6)</f>
        <v/>
      </c>
      <c r="K4390" s="6" t="str">
        <f aca="false">IF($H4390="","",DATE(YEAR($H4390),MONTH($H4390),1))</f>
        <v/>
      </c>
      <c r="L4390" s="0" t="str">
        <f aca="false">IF($A4390="","",INDEX(CARTAO_COMPRAS!$K:$K,INT((ROW()-2)/20)+2))</f>
        <v/>
      </c>
      <c r="M4390" s="0" t="str">
        <f aca="false">IF($A4390="","","Compra no cartão")</f>
        <v/>
      </c>
    </row>
    <row r="4391" customFormat="false" ht="13.5" hidden="false" customHeight="false" outlineLevel="0" collapsed="false">
      <c r="A4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1" s="0" t="str">
        <f aca="false">IF($A4391="","",INDEX(CARTAO_COMPRAS!$C:$C,INT((ROW()-2)/20)+2))</f>
        <v/>
      </c>
      <c r="C4391" s="0" t="str">
        <f aca="false">IF($A4391="","",INDEX(CARTAO_COMPRAS!$D:$D,INT((ROW()-2)/20)+2))</f>
        <v/>
      </c>
      <c r="D4391" s="0" t="str">
        <f aca="false">IF($A4391="","",INDEX(CARTAO_COMPRAS!$E:$E,INT((ROW()-2)/20)+2))</f>
        <v/>
      </c>
      <c r="E4391" s="0" t="str">
        <f aca="false">IF($A4391="","",INDEX(CARTAO_COMPRAS!$H:$H,INT((ROW()-2)/20)+2)+MOD(ROW()-2,20))</f>
        <v/>
      </c>
      <c r="F4391" s="0" t="str">
        <f aca="false">IF($A4391="","",INDEX(CARTAO_COMPRAS!$G:$G,INT((ROW()-2)/20)+2))</f>
        <v/>
      </c>
      <c r="G4391" s="5" t="str">
        <f aca="false">IF($A4391="","",INDEX(CARTAO_COMPRAS!$I:$I,INT((ROW()-2)/20)+2))</f>
        <v/>
      </c>
      <c r="H4391" s="4" t="str">
        <f aca="false">IF($A4391="","",EDATE(INDEX(CARTAO_COMPRAS!$J:$J,INT((ROW()-2)/20)+2),MOD(ROW()-2,20)))</f>
        <v/>
      </c>
      <c r="I4391" s="4" t="str">
        <f aca="false">IF($H4391="","",$H4391-WEEKDAY($H4391,2)+1)</f>
        <v/>
      </c>
      <c r="J4391" s="4" t="str">
        <f aca="false">IF($I4391="","",$I4391+6)</f>
        <v/>
      </c>
      <c r="K4391" s="6" t="str">
        <f aca="false">IF($H4391="","",DATE(YEAR($H4391),MONTH($H4391),1))</f>
        <v/>
      </c>
      <c r="L4391" s="0" t="str">
        <f aca="false">IF($A4391="","",INDEX(CARTAO_COMPRAS!$K:$K,INT((ROW()-2)/20)+2))</f>
        <v/>
      </c>
      <c r="M4391" s="0" t="str">
        <f aca="false">IF($A4391="","","Compra no cartão")</f>
        <v/>
      </c>
    </row>
    <row r="4392" customFormat="false" ht="13.5" hidden="false" customHeight="false" outlineLevel="0" collapsed="false">
      <c r="A4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2" s="0" t="str">
        <f aca="false">IF($A4392="","",INDEX(CARTAO_COMPRAS!$C:$C,INT((ROW()-2)/20)+2))</f>
        <v/>
      </c>
      <c r="C4392" s="0" t="str">
        <f aca="false">IF($A4392="","",INDEX(CARTAO_COMPRAS!$D:$D,INT((ROW()-2)/20)+2))</f>
        <v/>
      </c>
      <c r="D4392" s="0" t="str">
        <f aca="false">IF($A4392="","",INDEX(CARTAO_COMPRAS!$E:$E,INT((ROW()-2)/20)+2))</f>
        <v/>
      </c>
      <c r="E4392" s="0" t="str">
        <f aca="false">IF($A4392="","",INDEX(CARTAO_COMPRAS!$H:$H,INT((ROW()-2)/20)+2)+MOD(ROW()-2,20))</f>
        <v/>
      </c>
      <c r="F4392" s="0" t="str">
        <f aca="false">IF($A4392="","",INDEX(CARTAO_COMPRAS!$G:$G,INT((ROW()-2)/20)+2))</f>
        <v/>
      </c>
      <c r="G4392" s="5" t="str">
        <f aca="false">IF($A4392="","",INDEX(CARTAO_COMPRAS!$I:$I,INT((ROW()-2)/20)+2))</f>
        <v/>
      </c>
      <c r="H4392" s="4" t="str">
        <f aca="false">IF($A4392="","",EDATE(INDEX(CARTAO_COMPRAS!$J:$J,INT((ROW()-2)/20)+2),MOD(ROW()-2,20)))</f>
        <v/>
      </c>
      <c r="I4392" s="4" t="str">
        <f aca="false">IF($H4392="","",$H4392-WEEKDAY($H4392,2)+1)</f>
        <v/>
      </c>
      <c r="J4392" s="4" t="str">
        <f aca="false">IF($I4392="","",$I4392+6)</f>
        <v/>
      </c>
      <c r="K4392" s="6" t="str">
        <f aca="false">IF($H4392="","",DATE(YEAR($H4392),MONTH($H4392),1))</f>
        <v/>
      </c>
      <c r="L4392" s="0" t="str">
        <f aca="false">IF($A4392="","",INDEX(CARTAO_COMPRAS!$K:$K,INT((ROW()-2)/20)+2))</f>
        <v/>
      </c>
      <c r="M4392" s="0" t="str">
        <f aca="false">IF($A4392="","","Compra no cartão")</f>
        <v/>
      </c>
    </row>
    <row r="4393" customFormat="false" ht="13.5" hidden="false" customHeight="false" outlineLevel="0" collapsed="false">
      <c r="A4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3" s="0" t="str">
        <f aca="false">IF($A4393="","",INDEX(CARTAO_COMPRAS!$C:$C,INT((ROW()-2)/20)+2))</f>
        <v/>
      </c>
      <c r="C4393" s="0" t="str">
        <f aca="false">IF($A4393="","",INDEX(CARTAO_COMPRAS!$D:$D,INT((ROW()-2)/20)+2))</f>
        <v/>
      </c>
      <c r="D4393" s="0" t="str">
        <f aca="false">IF($A4393="","",INDEX(CARTAO_COMPRAS!$E:$E,INT((ROW()-2)/20)+2))</f>
        <v/>
      </c>
      <c r="E4393" s="0" t="str">
        <f aca="false">IF($A4393="","",INDEX(CARTAO_COMPRAS!$H:$H,INT((ROW()-2)/20)+2)+MOD(ROW()-2,20))</f>
        <v/>
      </c>
      <c r="F4393" s="0" t="str">
        <f aca="false">IF($A4393="","",INDEX(CARTAO_COMPRAS!$G:$G,INT((ROW()-2)/20)+2))</f>
        <v/>
      </c>
      <c r="G4393" s="5" t="str">
        <f aca="false">IF($A4393="","",INDEX(CARTAO_COMPRAS!$I:$I,INT((ROW()-2)/20)+2))</f>
        <v/>
      </c>
      <c r="H4393" s="4" t="str">
        <f aca="false">IF($A4393="","",EDATE(INDEX(CARTAO_COMPRAS!$J:$J,INT((ROW()-2)/20)+2),MOD(ROW()-2,20)))</f>
        <v/>
      </c>
      <c r="I4393" s="4" t="str">
        <f aca="false">IF($H4393="","",$H4393-WEEKDAY($H4393,2)+1)</f>
        <v/>
      </c>
      <c r="J4393" s="4" t="str">
        <f aca="false">IF($I4393="","",$I4393+6)</f>
        <v/>
      </c>
      <c r="K4393" s="6" t="str">
        <f aca="false">IF($H4393="","",DATE(YEAR($H4393),MONTH($H4393),1))</f>
        <v/>
      </c>
      <c r="L4393" s="0" t="str">
        <f aca="false">IF($A4393="","",INDEX(CARTAO_COMPRAS!$K:$K,INT((ROW()-2)/20)+2))</f>
        <v/>
      </c>
      <c r="M4393" s="0" t="str">
        <f aca="false">IF($A4393="","","Compra no cartão")</f>
        <v/>
      </c>
    </row>
    <row r="4394" customFormat="false" ht="13.5" hidden="false" customHeight="false" outlineLevel="0" collapsed="false">
      <c r="A4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4" s="0" t="str">
        <f aca="false">IF($A4394="","",INDEX(CARTAO_COMPRAS!$C:$C,INT((ROW()-2)/20)+2))</f>
        <v/>
      </c>
      <c r="C4394" s="0" t="str">
        <f aca="false">IF($A4394="","",INDEX(CARTAO_COMPRAS!$D:$D,INT((ROW()-2)/20)+2))</f>
        <v/>
      </c>
      <c r="D4394" s="0" t="str">
        <f aca="false">IF($A4394="","",INDEX(CARTAO_COMPRAS!$E:$E,INT((ROW()-2)/20)+2))</f>
        <v/>
      </c>
      <c r="E4394" s="0" t="str">
        <f aca="false">IF($A4394="","",INDEX(CARTAO_COMPRAS!$H:$H,INT((ROW()-2)/20)+2)+MOD(ROW()-2,20))</f>
        <v/>
      </c>
      <c r="F4394" s="0" t="str">
        <f aca="false">IF($A4394="","",INDEX(CARTAO_COMPRAS!$G:$G,INT((ROW()-2)/20)+2))</f>
        <v/>
      </c>
      <c r="G4394" s="5" t="str">
        <f aca="false">IF($A4394="","",INDEX(CARTAO_COMPRAS!$I:$I,INT((ROW()-2)/20)+2))</f>
        <v/>
      </c>
      <c r="H4394" s="4" t="str">
        <f aca="false">IF($A4394="","",EDATE(INDEX(CARTAO_COMPRAS!$J:$J,INT((ROW()-2)/20)+2),MOD(ROW()-2,20)))</f>
        <v/>
      </c>
      <c r="I4394" s="4" t="str">
        <f aca="false">IF($H4394="","",$H4394-WEEKDAY($H4394,2)+1)</f>
        <v/>
      </c>
      <c r="J4394" s="4" t="str">
        <f aca="false">IF($I4394="","",$I4394+6)</f>
        <v/>
      </c>
      <c r="K4394" s="6" t="str">
        <f aca="false">IF($H4394="","",DATE(YEAR($H4394),MONTH($H4394),1))</f>
        <v/>
      </c>
      <c r="L4394" s="0" t="str">
        <f aca="false">IF($A4394="","",INDEX(CARTAO_COMPRAS!$K:$K,INT((ROW()-2)/20)+2))</f>
        <v/>
      </c>
      <c r="M4394" s="0" t="str">
        <f aca="false">IF($A4394="","","Compra no cartão")</f>
        <v/>
      </c>
    </row>
    <row r="4395" customFormat="false" ht="13.5" hidden="false" customHeight="false" outlineLevel="0" collapsed="false">
      <c r="A4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5" s="0" t="str">
        <f aca="false">IF($A4395="","",INDEX(CARTAO_COMPRAS!$C:$C,INT((ROW()-2)/20)+2))</f>
        <v/>
      </c>
      <c r="C4395" s="0" t="str">
        <f aca="false">IF($A4395="","",INDEX(CARTAO_COMPRAS!$D:$D,INT((ROW()-2)/20)+2))</f>
        <v/>
      </c>
      <c r="D4395" s="0" t="str">
        <f aca="false">IF($A4395="","",INDEX(CARTAO_COMPRAS!$E:$E,INT((ROW()-2)/20)+2))</f>
        <v/>
      </c>
      <c r="E4395" s="0" t="str">
        <f aca="false">IF($A4395="","",INDEX(CARTAO_COMPRAS!$H:$H,INT((ROW()-2)/20)+2)+MOD(ROW()-2,20))</f>
        <v/>
      </c>
      <c r="F4395" s="0" t="str">
        <f aca="false">IF($A4395="","",INDEX(CARTAO_COMPRAS!$G:$G,INT((ROW()-2)/20)+2))</f>
        <v/>
      </c>
      <c r="G4395" s="5" t="str">
        <f aca="false">IF($A4395="","",INDEX(CARTAO_COMPRAS!$I:$I,INT((ROW()-2)/20)+2))</f>
        <v/>
      </c>
      <c r="H4395" s="4" t="str">
        <f aca="false">IF($A4395="","",EDATE(INDEX(CARTAO_COMPRAS!$J:$J,INT((ROW()-2)/20)+2),MOD(ROW()-2,20)))</f>
        <v/>
      </c>
      <c r="I4395" s="4" t="str">
        <f aca="false">IF($H4395="","",$H4395-WEEKDAY($H4395,2)+1)</f>
        <v/>
      </c>
      <c r="J4395" s="4" t="str">
        <f aca="false">IF($I4395="","",$I4395+6)</f>
        <v/>
      </c>
      <c r="K4395" s="6" t="str">
        <f aca="false">IF($H4395="","",DATE(YEAR($H4395),MONTH($H4395),1))</f>
        <v/>
      </c>
      <c r="L4395" s="0" t="str">
        <f aca="false">IF($A4395="","",INDEX(CARTAO_COMPRAS!$K:$K,INT((ROW()-2)/20)+2))</f>
        <v/>
      </c>
      <c r="M4395" s="0" t="str">
        <f aca="false">IF($A4395="","","Compra no cartão")</f>
        <v/>
      </c>
    </row>
    <row r="4396" customFormat="false" ht="13.5" hidden="false" customHeight="false" outlineLevel="0" collapsed="false">
      <c r="A4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6" s="0" t="str">
        <f aca="false">IF($A4396="","",INDEX(CARTAO_COMPRAS!$C:$C,INT((ROW()-2)/20)+2))</f>
        <v/>
      </c>
      <c r="C4396" s="0" t="str">
        <f aca="false">IF($A4396="","",INDEX(CARTAO_COMPRAS!$D:$D,INT((ROW()-2)/20)+2))</f>
        <v/>
      </c>
      <c r="D4396" s="0" t="str">
        <f aca="false">IF($A4396="","",INDEX(CARTAO_COMPRAS!$E:$E,INT((ROW()-2)/20)+2))</f>
        <v/>
      </c>
      <c r="E4396" s="0" t="str">
        <f aca="false">IF($A4396="","",INDEX(CARTAO_COMPRAS!$H:$H,INT((ROW()-2)/20)+2)+MOD(ROW()-2,20))</f>
        <v/>
      </c>
      <c r="F4396" s="0" t="str">
        <f aca="false">IF($A4396="","",INDEX(CARTAO_COMPRAS!$G:$G,INT((ROW()-2)/20)+2))</f>
        <v/>
      </c>
      <c r="G4396" s="5" t="str">
        <f aca="false">IF($A4396="","",INDEX(CARTAO_COMPRAS!$I:$I,INT((ROW()-2)/20)+2))</f>
        <v/>
      </c>
      <c r="H4396" s="4" t="str">
        <f aca="false">IF($A4396="","",EDATE(INDEX(CARTAO_COMPRAS!$J:$J,INT((ROW()-2)/20)+2),MOD(ROW()-2,20)))</f>
        <v/>
      </c>
      <c r="I4396" s="4" t="str">
        <f aca="false">IF($H4396="","",$H4396-WEEKDAY($H4396,2)+1)</f>
        <v/>
      </c>
      <c r="J4396" s="4" t="str">
        <f aca="false">IF($I4396="","",$I4396+6)</f>
        <v/>
      </c>
      <c r="K4396" s="6" t="str">
        <f aca="false">IF($H4396="","",DATE(YEAR($H4396),MONTH($H4396),1))</f>
        <v/>
      </c>
      <c r="L4396" s="0" t="str">
        <f aca="false">IF($A4396="","",INDEX(CARTAO_COMPRAS!$K:$K,INT((ROW()-2)/20)+2))</f>
        <v/>
      </c>
      <c r="M4396" s="0" t="str">
        <f aca="false">IF($A4396="","","Compra no cartão")</f>
        <v/>
      </c>
    </row>
    <row r="4397" customFormat="false" ht="13.5" hidden="false" customHeight="false" outlineLevel="0" collapsed="false">
      <c r="A4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7" s="0" t="str">
        <f aca="false">IF($A4397="","",INDEX(CARTAO_COMPRAS!$C:$C,INT((ROW()-2)/20)+2))</f>
        <v/>
      </c>
      <c r="C4397" s="0" t="str">
        <f aca="false">IF($A4397="","",INDEX(CARTAO_COMPRAS!$D:$D,INT((ROW()-2)/20)+2))</f>
        <v/>
      </c>
      <c r="D4397" s="0" t="str">
        <f aca="false">IF($A4397="","",INDEX(CARTAO_COMPRAS!$E:$E,INT((ROW()-2)/20)+2))</f>
        <v/>
      </c>
      <c r="E4397" s="0" t="str">
        <f aca="false">IF($A4397="","",INDEX(CARTAO_COMPRAS!$H:$H,INT((ROW()-2)/20)+2)+MOD(ROW()-2,20))</f>
        <v/>
      </c>
      <c r="F4397" s="0" t="str">
        <f aca="false">IF($A4397="","",INDEX(CARTAO_COMPRAS!$G:$G,INT((ROW()-2)/20)+2))</f>
        <v/>
      </c>
      <c r="G4397" s="5" t="str">
        <f aca="false">IF($A4397="","",INDEX(CARTAO_COMPRAS!$I:$I,INT((ROW()-2)/20)+2))</f>
        <v/>
      </c>
      <c r="H4397" s="4" t="str">
        <f aca="false">IF($A4397="","",EDATE(INDEX(CARTAO_COMPRAS!$J:$J,INT((ROW()-2)/20)+2),MOD(ROW()-2,20)))</f>
        <v/>
      </c>
      <c r="I4397" s="4" t="str">
        <f aca="false">IF($H4397="","",$H4397-WEEKDAY($H4397,2)+1)</f>
        <v/>
      </c>
      <c r="J4397" s="4" t="str">
        <f aca="false">IF($I4397="","",$I4397+6)</f>
        <v/>
      </c>
      <c r="K4397" s="6" t="str">
        <f aca="false">IF($H4397="","",DATE(YEAR($H4397),MONTH($H4397),1))</f>
        <v/>
      </c>
      <c r="L4397" s="0" t="str">
        <f aca="false">IF($A4397="","",INDEX(CARTAO_COMPRAS!$K:$K,INT((ROW()-2)/20)+2))</f>
        <v/>
      </c>
      <c r="M4397" s="0" t="str">
        <f aca="false">IF($A4397="","","Compra no cartão")</f>
        <v/>
      </c>
    </row>
    <row r="4398" customFormat="false" ht="13.5" hidden="false" customHeight="false" outlineLevel="0" collapsed="false">
      <c r="A4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8" s="0" t="str">
        <f aca="false">IF($A4398="","",INDEX(CARTAO_COMPRAS!$C:$C,INT((ROW()-2)/20)+2))</f>
        <v/>
      </c>
      <c r="C4398" s="0" t="str">
        <f aca="false">IF($A4398="","",INDEX(CARTAO_COMPRAS!$D:$D,INT((ROW()-2)/20)+2))</f>
        <v/>
      </c>
      <c r="D4398" s="0" t="str">
        <f aca="false">IF($A4398="","",INDEX(CARTAO_COMPRAS!$E:$E,INT((ROW()-2)/20)+2))</f>
        <v/>
      </c>
      <c r="E4398" s="0" t="str">
        <f aca="false">IF($A4398="","",INDEX(CARTAO_COMPRAS!$H:$H,INT((ROW()-2)/20)+2)+MOD(ROW()-2,20))</f>
        <v/>
      </c>
      <c r="F4398" s="0" t="str">
        <f aca="false">IF($A4398="","",INDEX(CARTAO_COMPRAS!$G:$G,INT((ROW()-2)/20)+2))</f>
        <v/>
      </c>
      <c r="G4398" s="5" t="str">
        <f aca="false">IF($A4398="","",INDEX(CARTAO_COMPRAS!$I:$I,INT((ROW()-2)/20)+2))</f>
        <v/>
      </c>
      <c r="H4398" s="4" t="str">
        <f aca="false">IF($A4398="","",EDATE(INDEX(CARTAO_COMPRAS!$J:$J,INT((ROW()-2)/20)+2),MOD(ROW()-2,20)))</f>
        <v/>
      </c>
      <c r="I4398" s="4" t="str">
        <f aca="false">IF($H4398="","",$H4398-WEEKDAY($H4398,2)+1)</f>
        <v/>
      </c>
      <c r="J4398" s="4" t="str">
        <f aca="false">IF($I4398="","",$I4398+6)</f>
        <v/>
      </c>
      <c r="K4398" s="6" t="str">
        <f aca="false">IF($H4398="","",DATE(YEAR($H4398),MONTH($H4398),1))</f>
        <v/>
      </c>
      <c r="L4398" s="0" t="str">
        <f aca="false">IF($A4398="","",INDEX(CARTAO_COMPRAS!$K:$K,INT((ROW()-2)/20)+2))</f>
        <v/>
      </c>
      <c r="M4398" s="0" t="str">
        <f aca="false">IF($A4398="","","Compra no cartão")</f>
        <v/>
      </c>
    </row>
    <row r="4399" customFormat="false" ht="13.5" hidden="false" customHeight="false" outlineLevel="0" collapsed="false">
      <c r="A4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399" s="0" t="str">
        <f aca="false">IF($A4399="","",INDEX(CARTAO_COMPRAS!$C:$C,INT((ROW()-2)/20)+2))</f>
        <v/>
      </c>
      <c r="C4399" s="0" t="str">
        <f aca="false">IF($A4399="","",INDEX(CARTAO_COMPRAS!$D:$D,INT((ROW()-2)/20)+2))</f>
        <v/>
      </c>
      <c r="D4399" s="0" t="str">
        <f aca="false">IF($A4399="","",INDEX(CARTAO_COMPRAS!$E:$E,INT((ROW()-2)/20)+2))</f>
        <v/>
      </c>
      <c r="E4399" s="0" t="str">
        <f aca="false">IF($A4399="","",INDEX(CARTAO_COMPRAS!$H:$H,INT((ROW()-2)/20)+2)+MOD(ROW()-2,20))</f>
        <v/>
      </c>
      <c r="F4399" s="0" t="str">
        <f aca="false">IF($A4399="","",INDEX(CARTAO_COMPRAS!$G:$G,INT((ROW()-2)/20)+2))</f>
        <v/>
      </c>
      <c r="G4399" s="5" t="str">
        <f aca="false">IF($A4399="","",INDEX(CARTAO_COMPRAS!$I:$I,INT((ROW()-2)/20)+2))</f>
        <v/>
      </c>
      <c r="H4399" s="4" t="str">
        <f aca="false">IF($A4399="","",EDATE(INDEX(CARTAO_COMPRAS!$J:$J,INT((ROW()-2)/20)+2),MOD(ROW()-2,20)))</f>
        <v/>
      </c>
      <c r="I4399" s="4" t="str">
        <f aca="false">IF($H4399="","",$H4399-WEEKDAY($H4399,2)+1)</f>
        <v/>
      </c>
      <c r="J4399" s="4" t="str">
        <f aca="false">IF($I4399="","",$I4399+6)</f>
        <v/>
      </c>
      <c r="K4399" s="6" t="str">
        <f aca="false">IF($H4399="","",DATE(YEAR($H4399),MONTH($H4399),1))</f>
        <v/>
      </c>
      <c r="L4399" s="0" t="str">
        <f aca="false">IF($A4399="","",INDEX(CARTAO_COMPRAS!$K:$K,INT((ROW()-2)/20)+2))</f>
        <v/>
      </c>
      <c r="M4399" s="0" t="str">
        <f aca="false">IF($A4399="","","Compra no cartão")</f>
        <v/>
      </c>
    </row>
    <row r="4400" customFormat="false" ht="13.5" hidden="false" customHeight="false" outlineLevel="0" collapsed="false">
      <c r="A4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0" s="0" t="str">
        <f aca="false">IF($A4400="","",INDEX(CARTAO_COMPRAS!$C:$C,INT((ROW()-2)/20)+2))</f>
        <v/>
      </c>
      <c r="C4400" s="0" t="str">
        <f aca="false">IF($A4400="","",INDEX(CARTAO_COMPRAS!$D:$D,INT((ROW()-2)/20)+2))</f>
        <v/>
      </c>
      <c r="D4400" s="0" t="str">
        <f aca="false">IF($A4400="","",INDEX(CARTAO_COMPRAS!$E:$E,INT((ROW()-2)/20)+2))</f>
        <v/>
      </c>
      <c r="E4400" s="0" t="str">
        <f aca="false">IF($A4400="","",INDEX(CARTAO_COMPRAS!$H:$H,INT((ROW()-2)/20)+2)+MOD(ROW()-2,20))</f>
        <v/>
      </c>
      <c r="F4400" s="0" t="str">
        <f aca="false">IF($A4400="","",INDEX(CARTAO_COMPRAS!$G:$G,INT((ROW()-2)/20)+2))</f>
        <v/>
      </c>
      <c r="G4400" s="5" t="str">
        <f aca="false">IF($A4400="","",INDEX(CARTAO_COMPRAS!$I:$I,INT((ROW()-2)/20)+2))</f>
        <v/>
      </c>
      <c r="H4400" s="4" t="str">
        <f aca="false">IF($A4400="","",EDATE(INDEX(CARTAO_COMPRAS!$J:$J,INT((ROW()-2)/20)+2),MOD(ROW()-2,20)))</f>
        <v/>
      </c>
      <c r="I4400" s="4" t="str">
        <f aca="false">IF($H4400="","",$H4400-WEEKDAY($H4400,2)+1)</f>
        <v/>
      </c>
      <c r="J4400" s="4" t="str">
        <f aca="false">IF($I4400="","",$I4400+6)</f>
        <v/>
      </c>
      <c r="K4400" s="6" t="str">
        <f aca="false">IF($H4400="","",DATE(YEAR($H4400),MONTH($H4400),1))</f>
        <v/>
      </c>
      <c r="L4400" s="0" t="str">
        <f aca="false">IF($A4400="","",INDEX(CARTAO_COMPRAS!$K:$K,INT((ROW()-2)/20)+2))</f>
        <v/>
      </c>
      <c r="M4400" s="0" t="str">
        <f aca="false">IF($A4400="","","Compra no cartão")</f>
        <v/>
      </c>
    </row>
    <row r="4401" customFormat="false" ht="13.5" hidden="false" customHeight="false" outlineLevel="0" collapsed="false">
      <c r="A4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1" s="0" t="str">
        <f aca="false">IF($A4401="","",INDEX(CARTAO_COMPRAS!$C:$C,INT((ROW()-2)/20)+2))</f>
        <v/>
      </c>
      <c r="C4401" s="0" t="str">
        <f aca="false">IF($A4401="","",INDEX(CARTAO_COMPRAS!$D:$D,INT((ROW()-2)/20)+2))</f>
        <v/>
      </c>
      <c r="D4401" s="0" t="str">
        <f aca="false">IF($A4401="","",INDEX(CARTAO_COMPRAS!$E:$E,INT((ROW()-2)/20)+2))</f>
        <v/>
      </c>
      <c r="E4401" s="0" t="str">
        <f aca="false">IF($A4401="","",INDEX(CARTAO_COMPRAS!$H:$H,INT((ROW()-2)/20)+2)+MOD(ROW()-2,20))</f>
        <v/>
      </c>
      <c r="F4401" s="0" t="str">
        <f aca="false">IF($A4401="","",INDEX(CARTAO_COMPRAS!$G:$G,INT((ROW()-2)/20)+2))</f>
        <v/>
      </c>
      <c r="G4401" s="5" t="str">
        <f aca="false">IF($A4401="","",INDEX(CARTAO_COMPRAS!$I:$I,INT((ROW()-2)/20)+2))</f>
        <v/>
      </c>
      <c r="H4401" s="4" t="str">
        <f aca="false">IF($A4401="","",EDATE(INDEX(CARTAO_COMPRAS!$J:$J,INT((ROW()-2)/20)+2),MOD(ROW()-2,20)))</f>
        <v/>
      </c>
      <c r="I4401" s="4" t="str">
        <f aca="false">IF($H4401="","",$H4401-WEEKDAY($H4401,2)+1)</f>
        <v/>
      </c>
      <c r="J4401" s="4" t="str">
        <f aca="false">IF($I4401="","",$I4401+6)</f>
        <v/>
      </c>
      <c r="K4401" s="6" t="str">
        <f aca="false">IF($H4401="","",DATE(YEAR($H4401),MONTH($H4401),1))</f>
        <v/>
      </c>
      <c r="L4401" s="0" t="str">
        <f aca="false">IF($A4401="","",INDEX(CARTAO_COMPRAS!$K:$K,INT((ROW()-2)/20)+2))</f>
        <v/>
      </c>
      <c r="M4401" s="0" t="str">
        <f aca="false">IF($A4401="","","Compra no cartão")</f>
        <v/>
      </c>
    </row>
    <row r="4402" customFormat="false" ht="13.5" hidden="false" customHeight="false" outlineLevel="0" collapsed="false">
      <c r="A44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2" s="0" t="str">
        <f aca="false">IF($A4402="","",INDEX(CARTAO_COMPRAS!$C:$C,INT((ROW()-2)/20)+2))</f>
        <v/>
      </c>
      <c r="C4402" s="0" t="str">
        <f aca="false">IF($A4402="","",INDEX(CARTAO_COMPRAS!$D:$D,INT((ROW()-2)/20)+2))</f>
        <v/>
      </c>
      <c r="D4402" s="0" t="str">
        <f aca="false">IF($A4402="","",INDEX(CARTAO_COMPRAS!$E:$E,INT((ROW()-2)/20)+2))</f>
        <v/>
      </c>
      <c r="E4402" s="0" t="str">
        <f aca="false">IF($A4402="","",INDEX(CARTAO_COMPRAS!$H:$H,INT((ROW()-2)/20)+2)+MOD(ROW()-2,20))</f>
        <v/>
      </c>
      <c r="F4402" s="0" t="str">
        <f aca="false">IF($A4402="","",INDEX(CARTAO_COMPRAS!$G:$G,INT((ROW()-2)/20)+2))</f>
        <v/>
      </c>
      <c r="G4402" s="5" t="str">
        <f aca="false">IF($A4402="","",INDEX(CARTAO_COMPRAS!$I:$I,INT((ROW()-2)/20)+2))</f>
        <v/>
      </c>
      <c r="H4402" s="4" t="str">
        <f aca="false">IF($A4402="","",EDATE(INDEX(CARTAO_COMPRAS!$J:$J,INT((ROW()-2)/20)+2),MOD(ROW()-2,20)))</f>
        <v/>
      </c>
      <c r="I4402" s="4" t="str">
        <f aca="false">IF($H4402="","",$H4402-WEEKDAY($H4402,2)+1)</f>
        <v/>
      </c>
      <c r="J4402" s="4" t="str">
        <f aca="false">IF($I4402="","",$I4402+6)</f>
        <v/>
      </c>
      <c r="K4402" s="6" t="str">
        <f aca="false">IF($H4402="","",DATE(YEAR($H4402),MONTH($H4402),1))</f>
        <v/>
      </c>
      <c r="L4402" s="0" t="str">
        <f aca="false">IF($A4402="","",INDEX(CARTAO_COMPRAS!$K:$K,INT((ROW()-2)/20)+2))</f>
        <v/>
      </c>
      <c r="M4402" s="0" t="str">
        <f aca="false">IF($A4402="","","Compra no cartão")</f>
        <v/>
      </c>
    </row>
    <row r="4403" customFormat="false" ht="13.5" hidden="false" customHeight="false" outlineLevel="0" collapsed="false">
      <c r="A4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3" s="0" t="str">
        <f aca="false">IF($A4403="","",INDEX(CARTAO_COMPRAS!$C:$C,INT((ROW()-2)/20)+2))</f>
        <v/>
      </c>
      <c r="C4403" s="0" t="str">
        <f aca="false">IF($A4403="","",INDEX(CARTAO_COMPRAS!$D:$D,INT((ROW()-2)/20)+2))</f>
        <v/>
      </c>
      <c r="D4403" s="0" t="str">
        <f aca="false">IF($A4403="","",INDEX(CARTAO_COMPRAS!$E:$E,INT((ROW()-2)/20)+2))</f>
        <v/>
      </c>
      <c r="E4403" s="0" t="str">
        <f aca="false">IF($A4403="","",INDEX(CARTAO_COMPRAS!$H:$H,INT((ROW()-2)/20)+2)+MOD(ROW()-2,20))</f>
        <v/>
      </c>
      <c r="F4403" s="0" t="str">
        <f aca="false">IF($A4403="","",INDEX(CARTAO_COMPRAS!$G:$G,INT((ROW()-2)/20)+2))</f>
        <v/>
      </c>
      <c r="G4403" s="5" t="str">
        <f aca="false">IF($A4403="","",INDEX(CARTAO_COMPRAS!$I:$I,INT((ROW()-2)/20)+2))</f>
        <v/>
      </c>
      <c r="H4403" s="4" t="str">
        <f aca="false">IF($A4403="","",EDATE(INDEX(CARTAO_COMPRAS!$J:$J,INT((ROW()-2)/20)+2),MOD(ROW()-2,20)))</f>
        <v/>
      </c>
      <c r="I4403" s="4" t="str">
        <f aca="false">IF($H4403="","",$H4403-WEEKDAY($H4403,2)+1)</f>
        <v/>
      </c>
      <c r="J4403" s="4" t="str">
        <f aca="false">IF($I4403="","",$I4403+6)</f>
        <v/>
      </c>
      <c r="K4403" s="6" t="str">
        <f aca="false">IF($H4403="","",DATE(YEAR($H4403),MONTH($H4403),1))</f>
        <v/>
      </c>
      <c r="L4403" s="0" t="str">
        <f aca="false">IF($A4403="","",INDEX(CARTAO_COMPRAS!$K:$K,INT((ROW()-2)/20)+2))</f>
        <v/>
      </c>
      <c r="M4403" s="0" t="str">
        <f aca="false">IF($A4403="","","Compra no cartão")</f>
        <v/>
      </c>
    </row>
    <row r="4404" customFormat="false" ht="13.5" hidden="false" customHeight="false" outlineLevel="0" collapsed="false">
      <c r="A4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4" s="0" t="str">
        <f aca="false">IF($A4404="","",INDEX(CARTAO_COMPRAS!$C:$C,INT((ROW()-2)/20)+2))</f>
        <v/>
      </c>
      <c r="C4404" s="0" t="str">
        <f aca="false">IF($A4404="","",INDEX(CARTAO_COMPRAS!$D:$D,INT((ROW()-2)/20)+2))</f>
        <v/>
      </c>
      <c r="D4404" s="0" t="str">
        <f aca="false">IF($A4404="","",INDEX(CARTAO_COMPRAS!$E:$E,INT((ROW()-2)/20)+2))</f>
        <v/>
      </c>
      <c r="E4404" s="0" t="str">
        <f aca="false">IF($A4404="","",INDEX(CARTAO_COMPRAS!$H:$H,INT((ROW()-2)/20)+2)+MOD(ROW()-2,20))</f>
        <v/>
      </c>
      <c r="F4404" s="0" t="str">
        <f aca="false">IF($A4404="","",INDEX(CARTAO_COMPRAS!$G:$G,INT((ROW()-2)/20)+2))</f>
        <v/>
      </c>
      <c r="G4404" s="5" t="str">
        <f aca="false">IF($A4404="","",INDEX(CARTAO_COMPRAS!$I:$I,INT((ROW()-2)/20)+2))</f>
        <v/>
      </c>
      <c r="H4404" s="4" t="str">
        <f aca="false">IF($A4404="","",EDATE(INDEX(CARTAO_COMPRAS!$J:$J,INT((ROW()-2)/20)+2),MOD(ROW()-2,20)))</f>
        <v/>
      </c>
      <c r="I4404" s="4" t="str">
        <f aca="false">IF($H4404="","",$H4404-WEEKDAY($H4404,2)+1)</f>
        <v/>
      </c>
      <c r="J4404" s="4" t="str">
        <f aca="false">IF($I4404="","",$I4404+6)</f>
        <v/>
      </c>
      <c r="K4404" s="6" t="str">
        <f aca="false">IF($H4404="","",DATE(YEAR($H4404),MONTH($H4404),1))</f>
        <v/>
      </c>
      <c r="L4404" s="0" t="str">
        <f aca="false">IF($A4404="","",INDEX(CARTAO_COMPRAS!$K:$K,INT((ROW()-2)/20)+2))</f>
        <v/>
      </c>
      <c r="M4404" s="0" t="str">
        <f aca="false">IF($A4404="","","Compra no cartão")</f>
        <v/>
      </c>
    </row>
    <row r="4405" customFormat="false" ht="13.5" hidden="false" customHeight="false" outlineLevel="0" collapsed="false">
      <c r="A4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5" s="0" t="str">
        <f aca="false">IF($A4405="","",INDEX(CARTAO_COMPRAS!$C:$C,INT((ROW()-2)/20)+2))</f>
        <v/>
      </c>
      <c r="C4405" s="0" t="str">
        <f aca="false">IF($A4405="","",INDEX(CARTAO_COMPRAS!$D:$D,INT((ROW()-2)/20)+2))</f>
        <v/>
      </c>
      <c r="D4405" s="0" t="str">
        <f aca="false">IF($A4405="","",INDEX(CARTAO_COMPRAS!$E:$E,INT((ROW()-2)/20)+2))</f>
        <v/>
      </c>
      <c r="E4405" s="0" t="str">
        <f aca="false">IF($A4405="","",INDEX(CARTAO_COMPRAS!$H:$H,INT((ROW()-2)/20)+2)+MOD(ROW()-2,20))</f>
        <v/>
      </c>
      <c r="F4405" s="0" t="str">
        <f aca="false">IF($A4405="","",INDEX(CARTAO_COMPRAS!$G:$G,INT((ROW()-2)/20)+2))</f>
        <v/>
      </c>
      <c r="G4405" s="5" t="str">
        <f aca="false">IF($A4405="","",INDEX(CARTAO_COMPRAS!$I:$I,INT((ROW()-2)/20)+2))</f>
        <v/>
      </c>
      <c r="H4405" s="4" t="str">
        <f aca="false">IF($A4405="","",EDATE(INDEX(CARTAO_COMPRAS!$J:$J,INT((ROW()-2)/20)+2),MOD(ROW()-2,20)))</f>
        <v/>
      </c>
      <c r="I4405" s="4" t="str">
        <f aca="false">IF($H4405="","",$H4405-WEEKDAY($H4405,2)+1)</f>
        <v/>
      </c>
      <c r="J4405" s="4" t="str">
        <f aca="false">IF($I4405="","",$I4405+6)</f>
        <v/>
      </c>
      <c r="K4405" s="6" t="str">
        <f aca="false">IF($H4405="","",DATE(YEAR($H4405),MONTH($H4405),1))</f>
        <v/>
      </c>
      <c r="L4405" s="0" t="str">
        <f aca="false">IF($A4405="","",INDEX(CARTAO_COMPRAS!$K:$K,INT((ROW()-2)/20)+2))</f>
        <v/>
      </c>
      <c r="M4405" s="0" t="str">
        <f aca="false">IF($A4405="","","Compra no cartão")</f>
        <v/>
      </c>
    </row>
    <row r="4406" customFormat="false" ht="13.5" hidden="false" customHeight="false" outlineLevel="0" collapsed="false">
      <c r="A4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6" s="0" t="str">
        <f aca="false">IF($A4406="","",INDEX(CARTAO_COMPRAS!$C:$C,INT((ROW()-2)/20)+2))</f>
        <v/>
      </c>
      <c r="C4406" s="0" t="str">
        <f aca="false">IF($A4406="","",INDEX(CARTAO_COMPRAS!$D:$D,INT((ROW()-2)/20)+2))</f>
        <v/>
      </c>
      <c r="D4406" s="0" t="str">
        <f aca="false">IF($A4406="","",INDEX(CARTAO_COMPRAS!$E:$E,INT((ROW()-2)/20)+2))</f>
        <v/>
      </c>
      <c r="E4406" s="0" t="str">
        <f aca="false">IF($A4406="","",INDEX(CARTAO_COMPRAS!$H:$H,INT((ROW()-2)/20)+2)+MOD(ROW()-2,20))</f>
        <v/>
      </c>
      <c r="F4406" s="0" t="str">
        <f aca="false">IF($A4406="","",INDEX(CARTAO_COMPRAS!$G:$G,INT((ROW()-2)/20)+2))</f>
        <v/>
      </c>
      <c r="G4406" s="5" t="str">
        <f aca="false">IF($A4406="","",INDEX(CARTAO_COMPRAS!$I:$I,INT((ROW()-2)/20)+2))</f>
        <v/>
      </c>
      <c r="H4406" s="4" t="str">
        <f aca="false">IF($A4406="","",EDATE(INDEX(CARTAO_COMPRAS!$J:$J,INT((ROW()-2)/20)+2),MOD(ROW()-2,20)))</f>
        <v/>
      </c>
      <c r="I4406" s="4" t="str">
        <f aca="false">IF($H4406="","",$H4406-WEEKDAY($H4406,2)+1)</f>
        <v/>
      </c>
      <c r="J4406" s="4" t="str">
        <f aca="false">IF($I4406="","",$I4406+6)</f>
        <v/>
      </c>
      <c r="K4406" s="6" t="str">
        <f aca="false">IF($H4406="","",DATE(YEAR($H4406),MONTH($H4406),1))</f>
        <v/>
      </c>
      <c r="L4406" s="0" t="str">
        <f aca="false">IF($A4406="","",INDEX(CARTAO_COMPRAS!$K:$K,INT((ROW()-2)/20)+2))</f>
        <v/>
      </c>
      <c r="M4406" s="0" t="str">
        <f aca="false">IF($A4406="","","Compra no cartão")</f>
        <v/>
      </c>
    </row>
    <row r="4407" customFormat="false" ht="13.5" hidden="false" customHeight="false" outlineLevel="0" collapsed="false">
      <c r="A4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7" s="0" t="str">
        <f aca="false">IF($A4407="","",INDEX(CARTAO_COMPRAS!$C:$C,INT((ROW()-2)/20)+2))</f>
        <v/>
      </c>
      <c r="C4407" s="0" t="str">
        <f aca="false">IF($A4407="","",INDEX(CARTAO_COMPRAS!$D:$D,INT((ROW()-2)/20)+2))</f>
        <v/>
      </c>
      <c r="D4407" s="0" t="str">
        <f aca="false">IF($A4407="","",INDEX(CARTAO_COMPRAS!$E:$E,INT((ROW()-2)/20)+2))</f>
        <v/>
      </c>
      <c r="E4407" s="0" t="str">
        <f aca="false">IF($A4407="","",INDEX(CARTAO_COMPRAS!$H:$H,INT((ROW()-2)/20)+2)+MOD(ROW()-2,20))</f>
        <v/>
      </c>
      <c r="F4407" s="0" t="str">
        <f aca="false">IF($A4407="","",INDEX(CARTAO_COMPRAS!$G:$G,INT((ROW()-2)/20)+2))</f>
        <v/>
      </c>
      <c r="G4407" s="5" t="str">
        <f aca="false">IF($A4407="","",INDEX(CARTAO_COMPRAS!$I:$I,INT((ROW()-2)/20)+2))</f>
        <v/>
      </c>
      <c r="H4407" s="4" t="str">
        <f aca="false">IF($A4407="","",EDATE(INDEX(CARTAO_COMPRAS!$J:$J,INT((ROW()-2)/20)+2),MOD(ROW()-2,20)))</f>
        <v/>
      </c>
      <c r="I4407" s="4" t="str">
        <f aca="false">IF($H4407="","",$H4407-WEEKDAY($H4407,2)+1)</f>
        <v/>
      </c>
      <c r="J4407" s="4" t="str">
        <f aca="false">IF($I4407="","",$I4407+6)</f>
        <v/>
      </c>
      <c r="K4407" s="6" t="str">
        <f aca="false">IF($H4407="","",DATE(YEAR($H4407),MONTH($H4407),1))</f>
        <v/>
      </c>
      <c r="L4407" s="0" t="str">
        <f aca="false">IF($A4407="","",INDEX(CARTAO_COMPRAS!$K:$K,INT((ROW()-2)/20)+2))</f>
        <v/>
      </c>
      <c r="M4407" s="0" t="str">
        <f aca="false">IF($A4407="","","Compra no cartão")</f>
        <v/>
      </c>
    </row>
    <row r="4408" customFormat="false" ht="13.5" hidden="false" customHeight="false" outlineLevel="0" collapsed="false">
      <c r="A4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8" s="0" t="str">
        <f aca="false">IF($A4408="","",INDEX(CARTAO_COMPRAS!$C:$C,INT((ROW()-2)/20)+2))</f>
        <v/>
      </c>
      <c r="C4408" s="0" t="str">
        <f aca="false">IF($A4408="","",INDEX(CARTAO_COMPRAS!$D:$D,INT((ROW()-2)/20)+2))</f>
        <v/>
      </c>
      <c r="D4408" s="0" t="str">
        <f aca="false">IF($A4408="","",INDEX(CARTAO_COMPRAS!$E:$E,INT((ROW()-2)/20)+2))</f>
        <v/>
      </c>
      <c r="E4408" s="0" t="str">
        <f aca="false">IF($A4408="","",INDEX(CARTAO_COMPRAS!$H:$H,INT((ROW()-2)/20)+2)+MOD(ROW()-2,20))</f>
        <v/>
      </c>
      <c r="F4408" s="0" t="str">
        <f aca="false">IF($A4408="","",INDEX(CARTAO_COMPRAS!$G:$G,INT((ROW()-2)/20)+2))</f>
        <v/>
      </c>
      <c r="G4408" s="5" t="str">
        <f aca="false">IF($A4408="","",INDEX(CARTAO_COMPRAS!$I:$I,INT((ROW()-2)/20)+2))</f>
        <v/>
      </c>
      <c r="H4408" s="4" t="str">
        <f aca="false">IF($A4408="","",EDATE(INDEX(CARTAO_COMPRAS!$J:$J,INT((ROW()-2)/20)+2),MOD(ROW()-2,20)))</f>
        <v/>
      </c>
      <c r="I4408" s="4" t="str">
        <f aca="false">IF($H4408="","",$H4408-WEEKDAY($H4408,2)+1)</f>
        <v/>
      </c>
      <c r="J4408" s="4" t="str">
        <f aca="false">IF($I4408="","",$I4408+6)</f>
        <v/>
      </c>
      <c r="K4408" s="6" t="str">
        <f aca="false">IF($H4408="","",DATE(YEAR($H4408),MONTH($H4408),1))</f>
        <v/>
      </c>
      <c r="L4408" s="0" t="str">
        <f aca="false">IF($A4408="","",INDEX(CARTAO_COMPRAS!$K:$K,INT((ROW()-2)/20)+2))</f>
        <v/>
      </c>
      <c r="M4408" s="0" t="str">
        <f aca="false">IF($A4408="","","Compra no cartão")</f>
        <v/>
      </c>
    </row>
    <row r="4409" customFormat="false" ht="13.5" hidden="false" customHeight="false" outlineLevel="0" collapsed="false">
      <c r="A4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09" s="0" t="str">
        <f aca="false">IF($A4409="","",INDEX(CARTAO_COMPRAS!$C:$C,INT((ROW()-2)/20)+2))</f>
        <v/>
      </c>
      <c r="C4409" s="0" t="str">
        <f aca="false">IF($A4409="","",INDEX(CARTAO_COMPRAS!$D:$D,INT((ROW()-2)/20)+2))</f>
        <v/>
      </c>
      <c r="D4409" s="0" t="str">
        <f aca="false">IF($A4409="","",INDEX(CARTAO_COMPRAS!$E:$E,INT((ROW()-2)/20)+2))</f>
        <v/>
      </c>
      <c r="E4409" s="0" t="str">
        <f aca="false">IF($A4409="","",INDEX(CARTAO_COMPRAS!$H:$H,INT((ROW()-2)/20)+2)+MOD(ROW()-2,20))</f>
        <v/>
      </c>
      <c r="F4409" s="0" t="str">
        <f aca="false">IF($A4409="","",INDEX(CARTAO_COMPRAS!$G:$G,INT((ROW()-2)/20)+2))</f>
        <v/>
      </c>
      <c r="G4409" s="5" t="str">
        <f aca="false">IF($A4409="","",INDEX(CARTAO_COMPRAS!$I:$I,INT((ROW()-2)/20)+2))</f>
        <v/>
      </c>
      <c r="H4409" s="4" t="str">
        <f aca="false">IF($A4409="","",EDATE(INDEX(CARTAO_COMPRAS!$J:$J,INT((ROW()-2)/20)+2),MOD(ROW()-2,20)))</f>
        <v/>
      </c>
      <c r="I4409" s="4" t="str">
        <f aca="false">IF($H4409="","",$H4409-WEEKDAY($H4409,2)+1)</f>
        <v/>
      </c>
      <c r="J4409" s="4" t="str">
        <f aca="false">IF($I4409="","",$I4409+6)</f>
        <v/>
      </c>
      <c r="K4409" s="6" t="str">
        <f aca="false">IF($H4409="","",DATE(YEAR($H4409),MONTH($H4409),1))</f>
        <v/>
      </c>
      <c r="L4409" s="0" t="str">
        <f aca="false">IF($A4409="","",INDEX(CARTAO_COMPRAS!$K:$K,INT((ROW()-2)/20)+2))</f>
        <v/>
      </c>
      <c r="M4409" s="0" t="str">
        <f aca="false">IF($A4409="","","Compra no cartão")</f>
        <v/>
      </c>
    </row>
    <row r="4410" customFormat="false" ht="13.5" hidden="false" customHeight="false" outlineLevel="0" collapsed="false">
      <c r="A4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0" s="0" t="str">
        <f aca="false">IF($A4410="","",INDEX(CARTAO_COMPRAS!$C:$C,INT((ROW()-2)/20)+2))</f>
        <v/>
      </c>
      <c r="C4410" s="0" t="str">
        <f aca="false">IF($A4410="","",INDEX(CARTAO_COMPRAS!$D:$D,INT((ROW()-2)/20)+2))</f>
        <v/>
      </c>
      <c r="D4410" s="0" t="str">
        <f aca="false">IF($A4410="","",INDEX(CARTAO_COMPRAS!$E:$E,INT((ROW()-2)/20)+2))</f>
        <v/>
      </c>
      <c r="E4410" s="0" t="str">
        <f aca="false">IF($A4410="","",INDEX(CARTAO_COMPRAS!$H:$H,INT((ROW()-2)/20)+2)+MOD(ROW()-2,20))</f>
        <v/>
      </c>
      <c r="F4410" s="0" t="str">
        <f aca="false">IF($A4410="","",INDEX(CARTAO_COMPRAS!$G:$G,INT((ROW()-2)/20)+2))</f>
        <v/>
      </c>
      <c r="G4410" s="5" t="str">
        <f aca="false">IF($A4410="","",INDEX(CARTAO_COMPRAS!$I:$I,INT((ROW()-2)/20)+2))</f>
        <v/>
      </c>
      <c r="H4410" s="4" t="str">
        <f aca="false">IF($A4410="","",EDATE(INDEX(CARTAO_COMPRAS!$J:$J,INT((ROW()-2)/20)+2),MOD(ROW()-2,20)))</f>
        <v/>
      </c>
      <c r="I4410" s="4" t="str">
        <f aca="false">IF($H4410="","",$H4410-WEEKDAY($H4410,2)+1)</f>
        <v/>
      </c>
      <c r="J4410" s="4" t="str">
        <f aca="false">IF($I4410="","",$I4410+6)</f>
        <v/>
      </c>
      <c r="K4410" s="6" t="str">
        <f aca="false">IF($H4410="","",DATE(YEAR($H4410),MONTH($H4410),1))</f>
        <v/>
      </c>
      <c r="L4410" s="0" t="str">
        <f aca="false">IF($A4410="","",INDEX(CARTAO_COMPRAS!$K:$K,INT((ROW()-2)/20)+2))</f>
        <v/>
      </c>
      <c r="M4410" s="0" t="str">
        <f aca="false">IF($A4410="","","Compra no cartão")</f>
        <v/>
      </c>
    </row>
    <row r="4411" customFormat="false" ht="13.5" hidden="false" customHeight="false" outlineLevel="0" collapsed="false">
      <c r="A4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1" s="0" t="str">
        <f aca="false">IF($A4411="","",INDEX(CARTAO_COMPRAS!$C:$C,INT((ROW()-2)/20)+2))</f>
        <v/>
      </c>
      <c r="C4411" s="0" t="str">
        <f aca="false">IF($A4411="","",INDEX(CARTAO_COMPRAS!$D:$D,INT((ROW()-2)/20)+2))</f>
        <v/>
      </c>
      <c r="D4411" s="0" t="str">
        <f aca="false">IF($A4411="","",INDEX(CARTAO_COMPRAS!$E:$E,INT((ROW()-2)/20)+2))</f>
        <v/>
      </c>
      <c r="E4411" s="0" t="str">
        <f aca="false">IF($A4411="","",INDEX(CARTAO_COMPRAS!$H:$H,INT((ROW()-2)/20)+2)+MOD(ROW()-2,20))</f>
        <v/>
      </c>
      <c r="F4411" s="0" t="str">
        <f aca="false">IF($A4411="","",INDEX(CARTAO_COMPRAS!$G:$G,INT((ROW()-2)/20)+2))</f>
        <v/>
      </c>
      <c r="G4411" s="5" t="str">
        <f aca="false">IF($A4411="","",INDEX(CARTAO_COMPRAS!$I:$I,INT((ROW()-2)/20)+2))</f>
        <v/>
      </c>
      <c r="H4411" s="4" t="str">
        <f aca="false">IF($A4411="","",EDATE(INDEX(CARTAO_COMPRAS!$J:$J,INT((ROW()-2)/20)+2),MOD(ROW()-2,20)))</f>
        <v/>
      </c>
      <c r="I4411" s="4" t="str">
        <f aca="false">IF($H4411="","",$H4411-WEEKDAY($H4411,2)+1)</f>
        <v/>
      </c>
      <c r="J4411" s="4" t="str">
        <f aca="false">IF($I4411="","",$I4411+6)</f>
        <v/>
      </c>
      <c r="K4411" s="6" t="str">
        <f aca="false">IF($H4411="","",DATE(YEAR($H4411),MONTH($H4411),1))</f>
        <v/>
      </c>
      <c r="L4411" s="0" t="str">
        <f aca="false">IF($A4411="","",INDEX(CARTAO_COMPRAS!$K:$K,INT((ROW()-2)/20)+2))</f>
        <v/>
      </c>
      <c r="M4411" s="0" t="str">
        <f aca="false">IF($A4411="","","Compra no cartão")</f>
        <v/>
      </c>
    </row>
    <row r="4412" customFormat="false" ht="13.5" hidden="false" customHeight="false" outlineLevel="0" collapsed="false">
      <c r="A4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2" s="0" t="str">
        <f aca="false">IF($A4412="","",INDEX(CARTAO_COMPRAS!$C:$C,INT((ROW()-2)/20)+2))</f>
        <v/>
      </c>
      <c r="C4412" s="0" t="str">
        <f aca="false">IF($A4412="","",INDEX(CARTAO_COMPRAS!$D:$D,INT((ROW()-2)/20)+2))</f>
        <v/>
      </c>
      <c r="D4412" s="0" t="str">
        <f aca="false">IF($A4412="","",INDEX(CARTAO_COMPRAS!$E:$E,INT((ROW()-2)/20)+2))</f>
        <v/>
      </c>
      <c r="E4412" s="0" t="str">
        <f aca="false">IF($A4412="","",INDEX(CARTAO_COMPRAS!$H:$H,INT((ROW()-2)/20)+2)+MOD(ROW()-2,20))</f>
        <v/>
      </c>
      <c r="F4412" s="0" t="str">
        <f aca="false">IF($A4412="","",INDEX(CARTAO_COMPRAS!$G:$G,INT((ROW()-2)/20)+2))</f>
        <v/>
      </c>
      <c r="G4412" s="5" t="str">
        <f aca="false">IF($A4412="","",INDEX(CARTAO_COMPRAS!$I:$I,INT((ROW()-2)/20)+2))</f>
        <v/>
      </c>
      <c r="H4412" s="4" t="str">
        <f aca="false">IF($A4412="","",EDATE(INDEX(CARTAO_COMPRAS!$J:$J,INT((ROW()-2)/20)+2),MOD(ROW()-2,20)))</f>
        <v/>
      </c>
      <c r="I4412" s="4" t="str">
        <f aca="false">IF($H4412="","",$H4412-WEEKDAY($H4412,2)+1)</f>
        <v/>
      </c>
      <c r="J4412" s="4" t="str">
        <f aca="false">IF($I4412="","",$I4412+6)</f>
        <v/>
      </c>
      <c r="K4412" s="6" t="str">
        <f aca="false">IF($H4412="","",DATE(YEAR($H4412),MONTH($H4412),1))</f>
        <v/>
      </c>
      <c r="L4412" s="0" t="str">
        <f aca="false">IF($A4412="","",INDEX(CARTAO_COMPRAS!$K:$K,INT((ROW()-2)/20)+2))</f>
        <v/>
      </c>
      <c r="M4412" s="0" t="str">
        <f aca="false">IF($A4412="","","Compra no cartão")</f>
        <v/>
      </c>
    </row>
    <row r="4413" customFormat="false" ht="13.5" hidden="false" customHeight="false" outlineLevel="0" collapsed="false">
      <c r="A4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3" s="0" t="str">
        <f aca="false">IF($A4413="","",INDEX(CARTAO_COMPRAS!$C:$C,INT((ROW()-2)/20)+2))</f>
        <v/>
      </c>
      <c r="C4413" s="0" t="str">
        <f aca="false">IF($A4413="","",INDEX(CARTAO_COMPRAS!$D:$D,INT((ROW()-2)/20)+2))</f>
        <v/>
      </c>
      <c r="D4413" s="0" t="str">
        <f aca="false">IF($A4413="","",INDEX(CARTAO_COMPRAS!$E:$E,INT((ROW()-2)/20)+2))</f>
        <v/>
      </c>
      <c r="E4413" s="0" t="str">
        <f aca="false">IF($A4413="","",INDEX(CARTAO_COMPRAS!$H:$H,INT((ROW()-2)/20)+2)+MOD(ROW()-2,20))</f>
        <v/>
      </c>
      <c r="F4413" s="0" t="str">
        <f aca="false">IF($A4413="","",INDEX(CARTAO_COMPRAS!$G:$G,INT((ROW()-2)/20)+2))</f>
        <v/>
      </c>
      <c r="G4413" s="5" t="str">
        <f aca="false">IF($A4413="","",INDEX(CARTAO_COMPRAS!$I:$I,INT((ROW()-2)/20)+2))</f>
        <v/>
      </c>
      <c r="H4413" s="4" t="str">
        <f aca="false">IF($A4413="","",EDATE(INDEX(CARTAO_COMPRAS!$J:$J,INT((ROW()-2)/20)+2),MOD(ROW()-2,20)))</f>
        <v/>
      </c>
      <c r="I4413" s="4" t="str">
        <f aca="false">IF($H4413="","",$H4413-WEEKDAY($H4413,2)+1)</f>
        <v/>
      </c>
      <c r="J4413" s="4" t="str">
        <f aca="false">IF($I4413="","",$I4413+6)</f>
        <v/>
      </c>
      <c r="K4413" s="6" t="str">
        <f aca="false">IF($H4413="","",DATE(YEAR($H4413),MONTH($H4413),1))</f>
        <v/>
      </c>
      <c r="L4413" s="0" t="str">
        <f aca="false">IF($A4413="","",INDEX(CARTAO_COMPRAS!$K:$K,INT((ROW()-2)/20)+2))</f>
        <v/>
      </c>
      <c r="M4413" s="0" t="str">
        <f aca="false">IF($A4413="","","Compra no cartão")</f>
        <v/>
      </c>
    </row>
    <row r="4414" customFormat="false" ht="13.5" hidden="false" customHeight="false" outlineLevel="0" collapsed="false">
      <c r="A4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4" s="0" t="str">
        <f aca="false">IF($A4414="","",INDEX(CARTAO_COMPRAS!$C:$C,INT((ROW()-2)/20)+2))</f>
        <v/>
      </c>
      <c r="C4414" s="0" t="str">
        <f aca="false">IF($A4414="","",INDEX(CARTAO_COMPRAS!$D:$D,INT((ROW()-2)/20)+2))</f>
        <v/>
      </c>
      <c r="D4414" s="0" t="str">
        <f aca="false">IF($A4414="","",INDEX(CARTAO_COMPRAS!$E:$E,INT((ROW()-2)/20)+2))</f>
        <v/>
      </c>
      <c r="E4414" s="0" t="str">
        <f aca="false">IF($A4414="","",INDEX(CARTAO_COMPRAS!$H:$H,INT((ROW()-2)/20)+2)+MOD(ROW()-2,20))</f>
        <v/>
      </c>
      <c r="F4414" s="0" t="str">
        <f aca="false">IF($A4414="","",INDEX(CARTAO_COMPRAS!$G:$G,INT((ROW()-2)/20)+2))</f>
        <v/>
      </c>
      <c r="G4414" s="5" t="str">
        <f aca="false">IF($A4414="","",INDEX(CARTAO_COMPRAS!$I:$I,INT((ROW()-2)/20)+2))</f>
        <v/>
      </c>
      <c r="H4414" s="4" t="str">
        <f aca="false">IF($A4414="","",EDATE(INDEX(CARTAO_COMPRAS!$J:$J,INT((ROW()-2)/20)+2),MOD(ROW()-2,20)))</f>
        <v/>
      </c>
      <c r="I4414" s="4" t="str">
        <f aca="false">IF($H4414="","",$H4414-WEEKDAY($H4414,2)+1)</f>
        <v/>
      </c>
      <c r="J4414" s="4" t="str">
        <f aca="false">IF($I4414="","",$I4414+6)</f>
        <v/>
      </c>
      <c r="K4414" s="6" t="str">
        <f aca="false">IF($H4414="","",DATE(YEAR($H4414),MONTH($H4414),1))</f>
        <v/>
      </c>
      <c r="L4414" s="0" t="str">
        <f aca="false">IF($A4414="","",INDEX(CARTAO_COMPRAS!$K:$K,INT((ROW()-2)/20)+2))</f>
        <v/>
      </c>
      <c r="M4414" s="0" t="str">
        <f aca="false">IF($A4414="","","Compra no cartão")</f>
        <v/>
      </c>
    </row>
    <row r="4415" customFormat="false" ht="13.5" hidden="false" customHeight="false" outlineLevel="0" collapsed="false">
      <c r="A4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5" s="0" t="str">
        <f aca="false">IF($A4415="","",INDEX(CARTAO_COMPRAS!$C:$C,INT((ROW()-2)/20)+2))</f>
        <v/>
      </c>
      <c r="C4415" s="0" t="str">
        <f aca="false">IF($A4415="","",INDEX(CARTAO_COMPRAS!$D:$D,INT((ROW()-2)/20)+2))</f>
        <v/>
      </c>
      <c r="D4415" s="0" t="str">
        <f aca="false">IF($A4415="","",INDEX(CARTAO_COMPRAS!$E:$E,INT((ROW()-2)/20)+2))</f>
        <v/>
      </c>
      <c r="E4415" s="0" t="str">
        <f aca="false">IF($A4415="","",INDEX(CARTAO_COMPRAS!$H:$H,INT((ROW()-2)/20)+2)+MOD(ROW()-2,20))</f>
        <v/>
      </c>
      <c r="F4415" s="0" t="str">
        <f aca="false">IF($A4415="","",INDEX(CARTAO_COMPRAS!$G:$G,INT((ROW()-2)/20)+2))</f>
        <v/>
      </c>
      <c r="G4415" s="5" t="str">
        <f aca="false">IF($A4415="","",INDEX(CARTAO_COMPRAS!$I:$I,INT((ROW()-2)/20)+2))</f>
        <v/>
      </c>
      <c r="H4415" s="4" t="str">
        <f aca="false">IF($A4415="","",EDATE(INDEX(CARTAO_COMPRAS!$J:$J,INT((ROW()-2)/20)+2),MOD(ROW()-2,20)))</f>
        <v/>
      </c>
      <c r="I4415" s="4" t="str">
        <f aca="false">IF($H4415="","",$H4415-WEEKDAY($H4415,2)+1)</f>
        <v/>
      </c>
      <c r="J4415" s="4" t="str">
        <f aca="false">IF($I4415="","",$I4415+6)</f>
        <v/>
      </c>
      <c r="K4415" s="6" t="str">
        <f aca="false">IF($H4415="","",DATE(YEAR($H4415),MONTH($H4415),1))</f>
        <v/>
      </c>
      <c r="L4415" s="0" t="str">
        <f aca="false">IF($A4415="","",INDEX(CARTAO_COMPRAS!$K:$K,INT((ROW()-2)/20)+2))</f>
        <v/>
      </c>
      <c r="M4415" s="0" t="str">
        <f aca="false">IF($A4415="","","Compra no cartão")</f>
        <v/>
      </c>
    </row>
    <row r="4416" customFormat="false" ht="13.5" hidden="false" customHeight="false" outlineLevel="0" collapsed="false">
      <c r="A4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6" s="0" t="str">
        <f aca="false">IF($A4416="","",INDEX(CARTAO_COMPRAS!$C:$C,INT((ROW()-2)/20)+2))</f>
        <v/>
      </c>
      <c r="C4416" s="0" t="str">
        <f aca="false">IF($A4416="","",INDEX(CARTAO_COMPRAS!$D:$D,INT((ROW()-2)/20)+2))</f>
        <v/>
      </c>
      <c r="D4416" s="0" t="str">
        <f aca="false">IF($A4416="","",INDEX(CARTAO_COMPRAS!$E:$E,INT((ROW()-2)/20)+2))</f>
        <v/>
      </c>
      <c r="E4416" s="0" t="str">
        <f aca="false">IF($A4416="","",INDEX(CARTAO_COMPRAS!$H:$H,INT((ROW()-2)/20)+2)+MOD(ROW()-2,20))</f>
        <v/>
      </c>
      <c r="F4416" s="0" t="str">
        <f aca="false">IF($A4416="","",INDEX(CARTAO_COMPRAS!$G:$G,INT((ROW()-2)/20)+2))</f>
        <v/>
      </c>
      <c r="G4416" s="5" t="str">
        <f aca="false">IF($A4416="","",INDEX(CARTAO_COMPRAS!$I:$I,INT((ROW()-2)/20)+2))</f>
        <v/>
      </c>
      <c r="H4416" s="4" t="str">
        <f aca="false">IF($A4416="","",EDATE(INDEX(CARTAO_COMPRAS!$J:$J,INT((ROW()-2)/20)+2),MOD(ROW()-2,20)))</f>
        <v/>
      </c>
      <c r="I4416" s="4" t="str">
        <f aca="false">IF($H4416="","",$H4416-WEEKDAY($H4416,2)+1)</f>
        <v/>
      </c>
      <c r="J4416" s="4" t="str">
        <f aca="false">IF($I4416="","",$I4416+6)</f>
        <v/>
      </c>
      <c r="K4416" s="6" t="str">
        <f aca="false">IF($H4416="","",DATE(YEAR($H4416),MONTH($H4416),1))</f>
        <v/>
      </c>
      <c r="L4416" s="0" t="str">
        <f aca="false">IF($A4416="","",INDEX(CARTAO_COMPRAS!$K:$K,INT((ROW()-2)/20)+2))</f>
        <v/>
      </c>
      <c r="M4416" s="0" t="str">
        <f aca="false">IF($A4416="","","Compra no cartão")</f>
        <v/>
      </c>
    </row>
    <row r="4417" customFormat="false" ht="13.5" hidden="false" customHeight="false" outlineLevel="0" collapsed="false">
      <c r="A4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7" s="0" t="str">
        <f aca="false">IF($A4417="","",INDEX(CARTAO_COMPRAS!$C:$C,INT((ROW()-2)/20)+2))</f>
        <v/>
      </c>
      <c r="C4417" s="0" t="str">
        <f aca="false">IF($A4417="","",INDEX(CARTAO_COMPRAS!$D:$D,INT((ROW()-2)/20)+2))</f>
        <v/>
      </c>
      <c r="D4417" s="0" t="str">
        <f aca="false">IF($A4417="","",INDEX(CARTAO_COMPRAS!$E:$E,INT((ROW()-2)/20)+2))</f>
        <v/>
      </c>
      <c r="E4417" s="0" t="str">
        <f aca="false">IF($A4417="","",INDEX(CARTAO_COMPRAS!$H:$H,INT((ROW()-2)/20)+2)+MOD(ROW()-2,20))</f>
        <v/>
      </c>
      <c r="F4417" s="0" t="str">
        <f aca="false">IF($A4417="","",INDEX(CARTAO_COMPRAS!$G:$G,INT((ROW()-2)/20)+2))</f>
        <v/>
      </c>
      <c r="G4417" s="5" t="str">
        <f aca="false">IF($A4417="","",INDEX(CARTAO_COMPRAS!$I:$I,INT((ROW()-2)/20)+2))</f>
        <v/>
      </c>
      <c r="H4417" s="4" t="str">
        <f aca="false">IF($A4417="","",EDATE(INDEX(CARTAO_COMPRAS!$J:$J,INT((ROW()-2)/20)+2),MOD(ROW()-2,20)))</f>
        <v/>
      </c>
      <c r="I4417" s="4" t="str">
        <f aca="false">IF($H4417="","",$H4417-WEEKDAY($H4417,2)+1)</f>
        <v/>
      </c>
      <c r="J4417" s="4" t="str">
        <f aca="false">IF($I4417="","",$I4417+6)</f>
        <v/>
      </c>
      <c r="K4417" s="6" t="str">
        <f aca="false">IF($H4417="","",DATE(YEAR($H4417),MONTH($H4417),1))</f>
        <v/>
      </c>
      <c r="L4417" s="0" t="str">
        <f aca="false">IF($A4417="","",INDEX(CARTAO_COMPRAS!$K:$K,INT((ROW()-2)/20)+2))</f>
        <v/>
      </c>
      <c r="M4417" s="0" t="str">
        <f aca="false">IF($A4417="","","Compra no cartão")</f>
        <v/>
      </c>
    </row>
    <row r="4418" customFormat="false" ht="13.5" hidden="false" customHeight="false" outlineLevel="0" collapsed="false">
      <c r="A4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8" s="0" t="str">
        <f aca="false">IF($A4418="","",INDEX(CARTAO_COMPRAS!$C:$C,INT((ROW()-2)/20)+2))</f>
        <v/>
      </c>
      <c r="C4418" s="0" t="str">
        <f aca="false">IF($A4418="","",INDEX(CARTAO_COMPRAS!$D:$D,INT((ROW()-2)/20)+2))</f>
        <v/>
      </c>
      <c r="D4418" s="0" t="str">
        <f aca="false">IF($A4418="","",INDEX(CARTAO_COMPRAS!$E:$E,INT((ROW()-2)/20)+2))</f>
        <v/>
      </c>
      <c r="E4418" s="0" t="str">
        <f aca="false">IF($A4418="","",INDEX(CARTAO_COMPRAS!$H:$H,INT((ROW()-2)/20)+2)+MOD(ROW()-2,20))</f>
        <v/>
      </c>
      <c r="F4418" s="0" t="str">
        <f aca="false">IF($A4418="","",INDEX(CARTAO_COMPRAS!$G:$G,INT((ROW()-2)/20)+2))</f>
        <v/>
      </c>
      <c r="G4418" s="5" t="str">
        <f aca="false">IF($A4418="","",INDEX(CARTAO_COMPRAS!$I:$I,INT((ROW()-2)/20)+2))</f>
        <v/>
      </c>
      <c r="H4418" s="4" t="str">
        <f aca="false">IF($A4418="","",EDATE(INDEX(CARTAO_COMPRAS!$J:$J,INT((ROW()-2)/20)+2),MOD(ROW()-2,20)))</f>
        <v/>
      </c>
      <c r="I4418" s="4" t="str">
        <f aca="false">IF($H4418="","",$H4418-WEEKDAY($H4418,2)+1)</f>
        <v/>
      </c>
      <c r="J4418" s="4" t="str">
        <f aca="false">IF($I4418="","",$I4418+6)</f>
        <v/>
      </c>
      <c r="K4418" s="6" t="str">
        <f aca="false">IF($H4418="","",DATE(YEAR($H4418),MONTH($H4418),1))</f>
        <v/>
      </c>
      <c r="L4418" s="0" t="str">
        <f aca="false">IF($A4418="","",INDEX(CARTAO_COMPRAS!$K:$K,INT((ROW()-2)/20)+2))</f>
        <v/>
      </c>
      <c r="M4418" s="0" t="str">
        <f aca="false">IF($A4418="","","Compra no cartão")</f>
        <v/>
      </c>
    </row>
    <row r="4419" customFormat="false" ht="13.5" hidden="false" customHeight="false" outlineLevel="0" collapsed="false">
      <c r="A4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19" s="0" t="str">
        <f aca="false">IF($A4419="","",INDEX(CARTAO_COMPRAS!$C:$C,INT((ROW()-2)/20)+2))</f>
        <v/>
      </c>
      <c r="C4419" s="0" t="str">
        <f aca="false">IF($A4419="","",INDEX(CARTAO_COMPRAS!$D:$D,INT((ROW()-2)/20)+2))</f>
        <v/>
      </c>
      <c r="D4419" s="0" t="str">
        <f aca="false">IF($A4419="","",INDEX(CARTAO_COMPRAS!$E:$E,INT((ROW()-2)/20)+2))</f>
        <v/>
      </c>
      <c r="E4419" s="0" t="str">
        <f aca="false">IF($A4419="","",INDEX(CARTAO_COMPRAS!$H:$H,INT((ROW()-2)/20)+2)+MOD(ROW()-2,20))</f>
        <v/>
      </c>
      <c r="F4419" s="0" t="str">
        <f aca="false">IF($A4419="","",INDEX(CARTAO_COMPRAS!$G:$G,INT((ROW()-2)/20)+2))</f>
        <v/>
      </c>
      <c r="G4419" s="5" t="str">
        <f aca="false">IF($A4419="","",INDEX(CARTAO_COMPRAS!$I:$I,INT((ROW()-2)/20)+2))</f>
        <v/>
      </c>
      <c r="H4419" s="4" t="str">
        <f aca="false">IF($A4419="","",EDATE(INDEX(CARTAO_COMPRAS!$J:$J,INT((ROW()-2)/20)+2),MOD(ROW()-2,20)))</f>
        <v/>
      </c>
      <c r="I4419" s="4" t="str">
        <f aca="false">IF($H4419="","",$H4419-WEEKDAY($H4419,2)+1)</f>
        <v/>
      </c>
      <c r="J4419" s="4" t="str">
        <f aca="false">IF($I4419="","",$I4419+6)</f>
        <v/>
      </c>
      <c r="K4419" s="6" t="str">
        <f aca="false">IF($H4419="","",DATE(YEAR($H4419),MONTH($H4419),1))</f>
        <v/>
      </c>
      <c r="L4419" s="0" t="str">
        <f aca="false">IF($A4419="","",INDEX(CARTAO_COMPRAS!$K:$K,INT((ROW()-2)/20)+2))</f>
        <v/>
      </c>
      <c r="M4419" s="0" t="str">
        <f aca="false">IF($A4419="","","Compra no cartão")</f>
        <v/>
      </c>
    </row>
    <row r="4420" customFormat="false" ht="13.5" hidden="false" customHeight="false" outlineLevel="0" collapsed="false">
      <c r="A4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0" s="0" t="str">
        <f aca="false">IF($A4420="","",INDEX(CARTAO_COMPRAS!$C:$C,INT((ROW()-2)/20)+2))</f>
        <v/>
      </c>
      <c r="C4420" s="0" t="str">
        <f aca="false">IF($A4420="","",INDEX(CARTAO_COMPRAS!$D:$D,INT((ROW()-2)/20)+2))</f>
        <v/>
      </c>
      <c r="D4420" s="0" t="str">
        <f aca="false">IF($A4420="","",INDEX(CARTAO_COMPRAS!$E:$E,INT((ROW()-2)/20)+2))</f>
        <v/>
      </c>
      <c r="E4420" s="0" t="str">
        <f aca="false">IF($A4420="","",INDEX(CARTAO_COMPRAS!$H:$H,INT((ROW()-2)/20)+2)+MOD(ROW()-2,20))</f>
        <v/>
      </c>
      <c r="F4420" s="0" t="str">
        <f aca="false">IF($A4420="","",INDEX(CARTAO_COMPRAS!$G:$G,INT((ROW()-2)/20)+2))</f>
        <v/>
      </c>
      <c r="G4420" s="5" t="str">
        <f aca="false">IF($A4420="","",INDEX(CARTAO_COMPRAS!$I:$I,INT((ROW()-2)/20)+2))</f>
        <v/>
      </c>
      <c r="H4420" s="4" t="str">
        <f aca="false">IF($A4420="","",EDATE(INDEX(CARTAO_COMPRAS!$J:$J,INT((ROW()-2)/20)+2),MOD(ROW()-2,20)))</f>
        <v/>
      </c>
      <c r="I4420" s="4" t="str">
        <f aca="false">IF($H4420="","",$H4420-WEEKDAY($H4420,2)+1)</f>
        <v/>
      </c>
      <c r="J4420" s="4" t="str">
        <f aca="false">IF($I4420="","",$I4420+6)</f>
        <v/>
      </c>
      <c r="K4420" s="6" t="str">
        <f aca="false">IF($H4420="","",DATE(YEAR($H4420),MONTH($H4420),1))</f>
        <v/>
      </c>
      <c r="L4420" s="0" t="str">
        <f aca="false">IF($A4420="","",INDEX(CARTAO_COMPRAS!$K:$K,INT((ROW()-2)/20)+2))</f>
        <v/>
      </c>
      <c r="M4420" s="0" t="str">
        <f aca="false">IF($A4420="","","Compra no cartão")</f>
        <v/>
      </c>
    </row>
    <row r="4421" customFormat="false" ht="13.5" hidden="false" customHeight="false" outlineLevel="0" collapsed="false">
      <c r="A4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1" s="0" t="str">
        <f aca="false">IF($A4421="","",INDEX(CARTAO_COMPRAS!$C:$C,INT((ROW()-2)/20)+2))</f>
        <v/>
      </c>
      <c r="C4421" s="0" t="str">
        <f aca="false">IF($A4421="","",INDEX(CARTAO_COMPRAS!$D:$D,INT((ROW()-2)/20)+2))</f>
        <v/>
      </c>
      <c r="D4421" s="0" t="str">
        <f aca="false">IF($A4421="","",INDEX(CARTAO_COMPRAS!$E:$E,INT((ROW()-2)/20)+2))</f>
        <v/>
      </c>
      <c r="E4421" s="0" t="str">
        <f aca="false">IF($A4421="","",INDEX(CARTAO_COMPRAS!$H:$H,INT((ROW()-2)/20)+2)+MOD(ROW()-2,20))</f>
        <v/>
      </c>
      <c r="F4421" s="0" t="str">
        <f aca="false">IF($A4421="","",INDEX(CARTAO_COMPRAS!$G:$G,INT((ROW()-2)/20)+2))</f>
        <v/>
      </c>
      <c r="G4421" s="5" t="str">
        <f aca="false">IF($A4421="","",INDEX(CARTAO_COMPRAS!$I:$I,INT((ROW()-2)/20)+2))</f>
        <v/>
      </c>
      <c r="H4421" s="4" t="str">
        <f aca="false">IF($A4421="","",EDATE(INDEX(CARTAO_COMPRAS!$J:$J,INT((ROW()-2)/20)+2),MOD(ROW()-2,20)))</f>
        <v/>
      </c>
      <c r="I4421" s="4" t="str">
        <f aca="false">IF($H4421="","",$H4421-WEEKDAY($H4421,2)+1)</f>
        <v/>
      </c>
      <c r="J4421" s="4" t="str">
        <f aca="false">IF($I4421="","",$I4421+6)</f>
        <v/>
      </c>
      <c r="K4421" s="6" t="str">
        <f aca="false">IF($H4421="","",DATE(YEAR($H4421),MONTH($H4421),1))</f>
        <v/>
      </c>
      <c r="L4421" s="0" t="str">
        <f aca="false">IF($A4421="","",INDEX(CARTAO_COMPRAS!$K:$K,INT((ROW()-2)/20)+2))</f>
        <v/>
      </c>
      <c r="M4421" s="0" t="str">
        <f aca="false">IF($A4421="","","Compra no cartão")</f>
        <v/>
      </c>
    </row>
    <row r="4422" customFormat="false" ht="13.5" hidden="false" customHeight="false" outlineLevel="0" collapsed="false">
      <c r="A44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2" s="0" t="str">
        <f aca="false">IF($A4422="","",INDEX(CARTAO_COMPRAS!$C:$C,INT((ROW()-2)/20)+2))</f>
        <v/>
      </c>
      <c r="C4422" s="0" t="str">
        <f aca="false">IF($A4422="","",INDEX(CARTAO_COMPRAS!$D:$D,INT((ROW()-2)/20)+2))</f>
        <v/>
      </c>
      <c r="D4422" s="0" t="str">
        <f aca="false">IF($A4422="","",INDEX(CARTAO_COMPRAS!$E:$E,INT((ROW()-2)/20)+2))</f>
        <v/>
      </c>
      <c r="E4422" s="0" t="str">
        <f aca="false">IF($A4422="","",INDEX(CARTAO_COMPRAS!$H:$H,INT((ROW()-2)/20)+2)+MOD(ROW()-2,20))</f>
        <v/>
      </c>
      <c r="F4422" s="0" t="str">
        <f aca="false">IF($A4422="","",INDEX(CARTAO_COMPRAS!$G:$G,INT((ROW()-2)/20)+2))</f>
        <v/>
      </c>
      <c r="G4422" s="5" t="str">
        <f aca="false">IF($A4422="","",INDEX(CARTAO_COMPRAS!$I:$I,INT((ROW()-2)/20)+2))</f>
        <v/>
      </c>
      <c r="H4422" s="4" t="str">
        <f aca="false">IF($A4422="","",EDATE(INDEX(CARTAO_COMPRAS!$J:$J,INT((ROW()-2)/20)+2),MOD(ROW()-2,20)))</f>
        <v/>
      </c>
      <c r="I4422" s="4" t="str">
        <f aca="false">IF($H4422="","",$H4422-WEEKDAY($H4422,2)+1)</f>
        <v/>
      </c>
      <c r="J4422" s="4" t="str">
        <f aca="false">IF($I4422="","",$I4422+6)</f>
        <v/>
      </c>
      <c r="K4422" s="6" t="str">
        <f aca="false">IF($H4422="","",DATE(YEAR($H4422),MONTH($H4422),1))</f>
        <v/>
      </c>
      <c r="L4422" s="0" t="str">
        <f aca="false">IF($A4422="","",INDEX(CARTAO_COMPRAS!$K:$K,INT((ROW()-2)/20)+2))</f>
        <v/>
      </c>
      <c r="M4422" s="0" t="str">
        <f aca="false">IF($A4422="","","Compra no cartão")</f>
        <v/>
      </c>
    </row>
    <row r="4423" customFormat="false" ht="13.5" hidden="false" customHeight="false" outlineLevel="0" collapsed="false">
      <c r="A44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3" s="0" t="str">
        <f aca="false">IF($A4423="","",INDEX(CARTAO_COMPRAS!$C:$C,INT((ROW()-2)/20)+2))</f>
        <v/>
      </c>
      <c r="C4423" s="0" t="str">
        <f aca="false">IF($A4423="","",INDEX(CARTAO_COMPRAS!$D:$D,INT((ROW()-2)/20)+2))</f>
        <v/>
      </c>
      <c r="D4423" s="0" t="str">
        <f aca="false">IF($A4423="","",INDEX(CARTAO_COMPRAS!$E:$E,INT((ROW()-2)/20)+2))</f>
        <v/>
      </c>
      <c r="E4423" s="0" t="str">
        <f aca="false">IF($A4423="","",INDEX(CARTAO_COMPRAS!$H:$H,INT((ROW()-2)/20)+2)+MOD(ROW()-2,20))</f>
        <v/>
      </c>
      <c r="F4423" s="0" t="str">
        <f aca="false">IF($A4423="","",INDEX(CARTAO_COMPRAS!$G:$G,INT((ROW()-2)/20)+2))</f>
        <v/>
      </c>
      <c r="G4423" s="5" t="str">
        <f aca="false">IF($A4423="","",INDEX(CARTAO_COMPRAS!$I:$I,INT((ROW()-2)/20)+2))</f>
        <v/>
      </c>
      <c r="H4423" s="4" t="str">
        <f aca="false">IF($A4423="","",EDATE(INDEX(CARTAO_COMPRAS!$J:$J,INT((ROW()-2)/20)+2),MOD(ROW()-2,20)))</f>
        <v/>
      </c>
      <c r="I4423" s="4" t="str">
        <f aca="false">IF($H4423="","",$H4423-WEEKDAY($H4423,2)+1)</f>
        <v/>
      </c>
      <c r="J4423" s="4" t="str">
        <f aca="false">IF($I4423="","",$I4423+6)</f>
        <v/>
      </c>
      <c r="K4423" s="6" t="str">
        <f aca="false">IF($H4423="","",DATE(YEAR($H4423),MONTH($H4423),1))</f>
        <v/>
      </c>
      <c r="L4423" s="0" t="str">
        <f aca="false">IF($A4423="","",INDEX(CARTAO_COMPRAS!$K:$K,INT((ROW()-2)/20)+2))</f>
        <v/>
      </c>
      <c r="M4423" s="0" t="str">
        <f aca="false">IF($A4423="","","Compra no cartão")</f>
        <v/>
      </c>
    </row>
    <row r="4424" customFormat="false" ht="13.5" hidden="false" customHeight="false" outlineLevel="0" collapsed="false">
      <c r="A44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4" s="0" t="str">
        <f aca="false">IF($A4424="","",INDEX(CARTAO_COMPRAS!$C:$C,INT((ROW()-2)/20)+2))</f>
        <v/>
      </c>
      <c r="C4424" s="0" t="str">
        <f aca="false">IF($A4424="","",INDEX(CARTAO_COMPRAS!$D:$D,INT((ROW()-2)/20)+2))</f>
        <v/>
      </c>
      <c r="D4424" s="0" t="str">
        <f aca="false">IF($A4424="","",INDEX(CARTAO_COMPRAS!$E:$E,INT((ROW()-2)/20)+2))</f>
        <v/>
      </c>
      <c r="E4424" s="0" t="str">
        <f aca="false">IF($A4424="","",INDEX(CARTAO_COMPRAS!$H:$H,INT((ROW()-2)/20)+2)+MOD(ROW()-2,20))</f>
        <v/>
      </c>
      <c r="F4424" s="0" t="str">
        <f aca="false">IF($A4424="","",INDEX(CARTAO_COMPRAS!$G:$G,INT((ROW()-2)/20)+2))</f>
        <v/>
      </c>
      <c r="G4424" s="5" t="str">
        <f aca="false">IF($A4424="","",INDEX(CARTAO_COMPRAS!$I:$I,INT((ROW()-2)/20)+2))</f>
        <v/>
      </c>
      <c r="H4424" s="4" t="str">
        <f aca="false">IF($A4424="","",EDATE(INDEX(CARTAO_COMPRAS!$J:$J,INT((ROW()-2)/20)+2),MOD(ROW()-2,20)))</f>
        <v/>
      </c>
      <c r="I4424" s="4" t="str">
        <f aca="false">IF($H4424="","",$H4424-WEEKDAY($H4424,2)+1)</f>
        <v/>
      </c>
      <c r="J4424" s="4" t="str">
        <f aca="false">IF($I4424="","",$I4424+6)</f>
        <v/>
      </c>
      <c r="K4424" s="6" t="str">
        <f aca="false">IF($H4424="","",DATE(YEAR($H4424),MONTH($H4424),1))</f>
        <v/>
      </c>
      <c r="L4424" s="0" t="str">
        <f aca="false">IF($A4424="","",INDEX(CARTAO_COMPRAS!$K:$K,INT((ROW()-2)/20)+2))</f>
        <v/>
      </c>
      <c r="M4424" s="0" t="str">
        <f aca="false">IF($A4424="","","Compra no cartão")</f>
        <v/>
      </c>
    </row>
    <row r="4425" customFormat="false" ht="13.5" hidden="false" customHeight="false" outlineLevel="0" collapsed="false">
      <c r="A4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5" s="0" t="str">
        <f aca="false">IF($A4425="","",INDEX(CARTAO_COMPRAS!$C:$C,INT((ROW()-2)/20)+2))</f>
        <v/>
      </c>
      <c r="C4425" s="0" t="str">
        <f aca="false">IF($A4425="","",INDEX(CARTAO_COMPRAS!$D:$D,INT((ROW()-2)/20)+2))</f>
        <v/>
      </c>
      <c r="D4425" s="0" t="str">
        <f aca="false">IF($A4425="","",INDEX(CARTAO_COMPRAS!$E:$E,INT((ROW()-2)/20)+2))</f>
        <v/>
      </c>
      <c r="E4425" s="0" t="str">
        <f aca="false">IF($A4425="","",INDEX(CARTAO_COMPRAS!$H:$H,INT((ROW()-2)/20)+2)+MOD(ROW()-2,20))</f>
        <v/>
      </c>
      <c r="F4425" s="0" t="str">
        <f aca="false">IF($A4425="","",INDEX(CARTAO_COMPRAS!$G:$G,INT((ROW()-2)/20)+2))</f>
        <v/>
      </c>
      <c r="G4425" s="5" t="str">
        <f aca="false">IF($A4425="","",INDEX(CARTAO_COMPRAS!$I:$I,INT((ROW()-2)/20)+2))</f>
        <v/>
      </c>
      <c r="H4425" s="4" t="str">
        <f aca="false">IF($A4425="","",EDATE(INDEX(CARTAO_COMPRAS!$J:$J,INT((ROW()-2)/20)+2),MOD(ROW()-2,20)))</f>
        <v/>
      </c>
      <c r="I4425" s="4" t="str">
        <f aca="false">IF($H4425="","",$H4425-WEEKDAY($H4425,2)+1)</f>
        <v/>
      </c>
      <c r="J4425" s="4" t="str">
        <f aca="false">IF($I4425="","",$I4425+6)</f>
        <v/>
      </c>
      <c r="K4425" s="6" t="str">
        <f aca="false">IF($H4425="","",DATE(YEAR($H4425),MONTH($H4425),1))</f>
        <v/>
      </c>
      <c r="L4425" s="0" t="str">
        <f aca="false">IF($A4425="","",INDEX(CARTAO_COMPRAS!$K:$K,INT((ROW()-2)/20)+2))</f>
        <v/>
      </c>
      <c r="M4425" s="0" t="str">
        <f aca="false">IF($A4425="","","Compra no cartão")</f>
        <v/>
      </c>
    </row>
    <row r="4426" customFormat="false" ht="13.5" hidden="false" customHeight="false" outlineLevel="0" collapsed="false">
      <c r="A4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6" s="0" t="str">
        <f aca="false">IF($A4426="","",INDEX(CARTAO_COMPRAS!$C:$C,INT((ROW()-2)/20)+2))</f>
        <v/>
      </c>
      <c r="C4426" s="0" t="str">
        <f aca="false">IF($A4426="","",INDEX(CARTAO_COMPRAS!$D:$D,INT((ROW()-2)/20)+2))</f>
        <v/>
      </c>
      <c r="D4426" s="0" t="str">
        <f aca="false">IF($A4426="","",INDEX(CARTAO_COMPRAS!$E:$E,INT((ROW()-2)/20)+2))</f>
        <v/>
      </c>
      <c r="E4426" s="0" t="str">
        <f aca="false">IF($A4426="","",INDEX(CARTAO_COMPRAS!$H:$H,INT((ROW()-2)/20)+2)+MOD(ROW()-2,20))</f>
        <v/>
      </c>
      <c r="F4426" s="0" t="str">
        <f aca="false">IF($A4426="","",INDEX(CARTAO_COMPRAS!$G:$G,INT((ROW()-2)/20)+2))</f>
        <v/>
      </c>
      <c r="G4426" s="5" t="str">
        <f aca="false">IF($A4426="","",INDEX(CARTAO_COMPRAS!$I:$I,INT((ROW()-2)/20)+2))</f>
        <v/>
      </c>
      <c r="H4426" s="4" t="str">
        <f aca="false">IF($A4426="","",EDATE(INDEX(CARTAO_COMPRAS!$J:$J,INT((ROW()-2)/20)+2),MOD(ROW()-2,20)))</f>
        <v/>
      </c>
      <c r="I4426" s="4" t="str">
        <f aca="false">IF($H4426="","",$H4426-WEEKDAY($H4426,2)+1)</f>
        <v/>
      </c>
      <c r="J4426" s="4" t="str">
        <f aca="false">IF($I4426="","",$I4426+6)</f>
        <v/>
      </c>
      <c r="K4426" s="6" t="str">
        <f aca="false">IF($H4426="","",DATE(YEAR($H4426),MONTH($H4426),1))</f>
        <v/>
      </c>
      <c r="L4426" s="0" t="str">
        <f aca="false">IF($A4426="","",INDEX(CARTAO_COMPRAS!$K:$K,INT((ROW()-2)/20)+2))</f>
        <v/>
      </c>
      <c r="M4426" s="0" t="str">
        <f aca="false">IF($A4426="","","Compra no cartão")</f>
        <v/>
      </c>
    </row>
    <row r="4427" customFormat="false" ht="13.5" hidden="false" customHeight="false" outlineLevel="0" collapsed="false">
      <c r="A4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7" s="0" t="str">
        <f aca="false">IF($A4427="","",INDEX(CARTAO_COMPRAS!$C:$C,INT((ROW()-2)/20)+2))</f>
        <v/>
      </c>
      <c r="C4427" s="0" t="str">
        <f aca="false">IF($A4427="","",INDEX(CARTAO_COMPRAS!$D:$D,INT((ROW()-2)/20)+2))</f>
        <v/>
      </c>
      <c r="D4427" s="0" t="str">
        <f aca="false">IF($A4427="","",INDEX(CARTAO_COMPRAS!$E:$E,INT((ROW()-2)/20)+2))</f>
        <v/>
      </c>
      <c r="E4427" s="0" t="str">
        <f aca="false">IF($A4427="","",INDEX(CARTAO_COMPRAS!$H:$H,INT((ROW()-2)/20)+2)+MOD(ROW()-2,20))</f>
        <v/>
      </c>
      <c r="F4427" s="0" t="str">
        <f aca="false">IF($A4427="","",INDEX(CARTAO_COMPRAS!$G:$G,INT((ROW()-2)/20)+2))</f>
        <v/>
      </c>
      <c r="G4427" s="5" t="str">
        <f aca="false">IF($A4427="","",INDEX(CARTAO_COMPRAS!$I:$I,INT((ROW()-2)/20)+2))</f>
        <v/>
      </c>
      <c r="H4427" s="4" t="str">
        <f aca="false">IF($A4427="","",EDATE(INDEX(CARTAO_COMPRAS!$J:$J,INT((ROW()-2)/20)+2),MOD(ROW()-2,20)))</f>
        <v/>
      </c>
      <c r="I4427" s="4" t="str">
        <f aca="false">IF($H4427="","",$H4427-WEEKDAY($H4427,2)+1)</f>
        <v/>
      </c>
      <c r="J4427" s="4" t="str">
        <f aca="false">IF($I4427="","",$I4427+6)</f>
        <v/>
      </c>
      <c r="K4427" s="6" t="str">
        <f aca="false">IF($H4427="","",DATE(YEAR($H4427),MONTH($H4427),1))</f>
        <v/>
      </c>
      <c r="L4427" s="0" t="str">
        <f aca="false">IF($A4427="","",INDEX(CARTAO_COMPRAS!$K:$K,INT((ROW()-2)/20)+2))</f>
        <v/>
      </c>
      <c r="M4427" s="0" t="str">
        <f aca="false">IF($A4427="","","Compra no cartão")</f>
        <v/>
      </c>
    </row>
    <row r="4428" customFormat="false" ht="13.5" hidden="false" customHeight="false" outlineLevel="0" collapsed="false">
      <c r="A4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8" s="0" t="str">
        <f aca="false">IF($A4428="","",INDEX(CARTAO_COMPRAS!$C:$C,INT((ROW()-2)/20)+2))</f>
        <v/>
      </c>
      <c r="C4428" s="0" t="str">
        <f aca="false">IF($A4428="","",INDEX(CARTAO_COMPRAS!$D:$D,INT((ROW()-2)/20)+2))</f>
        <v/>
      </c>
      <c r="D4428" s="0" t="str">
        <f aca="false">IF($A4428="","",INDEX(CARTAO_COMPRAS!$E:$E,INT((ROW()-2)/20)+2))</f>
        <v/>
      </c>
      <c r="E4428" s="0" t="str">
        <f aca="false">IF($A4428="","",INDEX(CARTAO_COMPRAS!$H:$H,INT((ROW()-2)/20)+2)+MOD(ROW()-2,20))</f>
        <v/>
      </c>
      <c r="F4428" s="0" t="str">
        <f aca="false">IF($A4428="","",INDEX(CARTAO_COMPRAS!$G:$G,INT((ROW()-2)/20)+2))</f>
        <v/>
      </c>
      <c r="G4428" s="5" t="str">
        <f aca="false">IF($A4428="","",INDEX(CARTAO_COMPRAS!$I:$I,INT((ROW()-2)/20)+2))</f>
        <v/>
      </c>
      <c r="H4428" s="4" t="str">
        <f aca="false">IF($A4428="","",EDATE(INDEX(CARTAO_COMPRAS!$J:$J,INT((ROW()-2)/20)+2),MOD(ROW()-2,20)))</f>
        <v/>
      </c>
      <c r="I4428" s="4" t="str">
        <f aca="false">IF($H4428="","",$H4428-WEEKDAY($H4428,2)+1)</f>
        <v/>
      </c>
      <c r="J4428" s="4" t="str">
        <f aca="false">IF($I4428="","",$I4428+6)</f>
        <v/>
      </c>
      <c r="K4428" s="6" t="str">
        <f aca="false">IF($H4428="","",DATE(YEAR($H4428),MONTH($H4428),1))</f>
        <v/>
      </c>
      <c r="L4428" s="0" t="str">
        <f aca="false">IF($A4428="","",INDEX(CARTAO_COMPRAS!$K:$K,INT((ROW()-2)/20)+2))</f>
        <v/>
      </c>
      <c r="M4428" s="0" t="str">
        <f aca="false">IF($A4428="","","Compra no cartão")</f>
        <v/>
      </c>
    </row>
    <row r="4429" customFormat="false" ht="13.5" hidden="false" customHeight="false" outlineLevel="0" collapsed="false">
      <c r="A4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29" s="0" t="str">
        <f aca="false">IF($A4429="","",INDEX(CARTAO_COMPRAS!$C:$C,INT((ROW()-2)/20)+2))</f>
        <v/>
      </c>
      <c r="C4429" s="0" t="str">
        <f aca="false">IF($A4429="","",INDEX(CARTAO_COMPRAS!$D:$D,INT((ROW()-2)/20)+2))</f>
        <v/>
      </c>
      <c r="D4429" s="0" t="str">
        <f aca="false">IF($A4429="","",INDEX(CARTAO_COMPRAS!$E:$E,INT((ROW()-2)/20)+2))</f>
        <v/>
      </c>
      <c r="E4429" s="0" t="str">
        <f aca="false">IF($A4429="","",INDEX(CARTAO_COMPRAS!$H:$H,INT((ROW()-2)/20)+2)+MOD(ROW()-2,20))</f>
        <v/>
      </c>
      <c r="F4429" s="0" t="str">
        <f aca="false">IF($A4429="","",INDEX(CARTAO_COMPRAS!$G:$G,INT((ROW()-2)/20)+2))</f>
        <v/>
      </c>
      <c r="G4429" s="5" t="str">
        <f aca="false">IF($A4429="","",INDEX(CARTAO_COMPRAS!$I:$I,INT((ROW()-2)/20)+2))</f>
        <v/>
      </c>
      <c r="H4429" s="4" t="str">
        <f aca="false">IF($A4429="","",EDATE(INDEX(CARTAO_COMPRAS!$J:$J,INT((ROW()-2)/20)+2),MOD(ROW()-2,20)))</f>
        <v/>
      </c>
      <c r="I4429" s="4" t="str">
        <f aca="false">IF($H4429="","",$H4429-WEEKDAY($H4429,2)+1)</f>
        <v/>
      </c>
      <c r="J4429" s="4" t="str">
        <f aca="false">IF($I4429="","",$I4429+6)</f>
        <v/>
      </c>
      <c r="K4429" s="6" t="str">
        <f aca="false">IF($H4429="","",DATE(YEAR($H4429),MONTH($H4429),1))</f>
        <v/>
      </c>
      <c r="L4429" s="0" t="str">
        <f aca="false">IF($A4429="","",INDEX(CARTAO_COMPRAS!$K:$K,INT((ROW()-2)/20)+2))</f>
        <v/>
      </c>
      <c r="M4429" s="0" t="str">
        <f aca="false">IF($A4429="","","Compra no cartão")</f>
        <v/>
      </c>
    </row>
    <row r="4430" customFormat="false" ht="13.5" hidden="false" customHeight="false" outlineLevel="0" collapsed="false">
      <c r="A4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0" s="0" t="str">
        <f aca="false">IF($A4430="","",INDEX(CARTAO_COMPRAS!$C:$C,INT((ROW()-2)/20)+2))</f>
        <v/>
      </c>
      <c r="C4430" s="0" t="str">
        <f aca="false">IF($A4430="","",INDEX(CARTAO_COMPRAS!$D:$D,INT((ROW()-2)/20)+2))</f>
        <v/>
      </c>
      <c r="D4430" s="0" t="str">
        <f aca="false">IF($A4430="","",INDEX(CARTAO_COMPRAS!$E:$E,INT((ROW()-2)/20)+2))</f>
        <v/>
      </c>
      <c r="E4430" s="0" t="str">
        <f aca="false">IF($A4430="","",INDEX(CARTAO_COMPRAS!$H:$H,INT((ROW()-2)/20)+2)+MOD(ROW()-2,20))</f>
        <v/>
      </c>
      <c r="F4430" s="0" t="str">
        <f aca="false">IF($A4430="","",INDEX(CARTAO_COMPRAS!$G:$G,INT((ROW()-2)/20)+2))</f>
        <v/>
      </c>
      <c r="G4430" s="5" t="str">
        <f aca="false">IF($A4430="","",INDEX(CARTAO_COMPRAS!$I:$I,INT((ROW()-2)/20)+2))</f>
        <v/>
      </c>
      <c r="H4430" s="4" t="str">
        <f aca="false">IF($A4430="","",EDATE(INDEX(CARTAO_COMPRAS!$J:$J,INT((ROW()-2)/20)+2),MOD(ROW()-2,20)))</f>
        <v/>
      </c>
      <c r="I4430" s="4" t="str">
        <f aca="false">IF($H4430="","",$H4430-WEEKDAY($H4430,2)+1)</f>
        <v/>
      </c>
      <c r="J4430" s="4" t="str">
        <f aca="false">IF($I4430="","",$I4430+6)</f>
        <v/>
      </c>
      <c r="K4430" s="6" t="str">
        <f aca="false">IF($H4430="","",DATE(YEAR($H4430),MONTH($H4430),1))</f>
        <v/>
      </c>
      <c r="L4430" s="0" t="str">
        <f aca="false">IF($A4430="","",INDEX(CARTAO_COMPRAS!$K:$K,INT((ROW()-2)/20)+2))</f>
        <v/>
      </c>
      <c r="M4430" s="0" t="str">
        <f aca="false">IF($A4430="","","Compra no cartão")</f>
        <v/>
      </c>
    </row>
    <row r="4431" customFormat="false" ht="13.5" hidden="false" customHeight="false" outlineLevel="0" collapsed="false">
      <c r="A4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1" s="0" t="str">
        <f aca="false">IF($A4431="","",INDEX(CARTAO_COMPRAS!$C:$C,INT((ROW()-2)/20)+2))</f>
        <v/>
      </c>
      <c r="C4431" s="0" t="str">
        <f aca="false">IF($A4431="","",INDEX(CARTAO_COMPRAS!$D:$D,INT((ROW()-2)/20)+2))</f>
        <v/>
      </c>
      <c r="D4431" s="0" t="str">
        <f aca="false">IF($A4431="","",INDEX(CARTAO_COMPRAS!$E:$E,INT((ROW()-2)/20)+2))</f>
        <v/>
      </c>
      <c r="E4431" s="0" t="str">
        <f aca="false">IF($A4431="","",INDEX(CARTAO_COMPRAS!$H:$H,INT((ROW()-2)/20)+2)+MOD(ROW()-2,20))</f>
        <v/>
      </c>
      <c r="F4431" s="0" t="str">
        <f aca="false">IF($A4431="","",INDEX(CARTAO_COMPRAS!$G:$G,INT((ROW()-2)/20)+2))</f>
        <v/>
      </c>
      <c r="G4431" s="5" t="str">
        <f aca="false">IF($A4431="","",INDEX(CARTAO_COMPRAS!$I:$I,INT((ROW()-2)/20)+2))</f>
        <v/>
      </c>
      <c r="H4431" s="4" t="str">
        <f aca="false">IF($A4431="","",EDATE(INDEX(CARTAO_COMPRAS!$J:$J,INT((ROW()-2)/20)+2),MOD(ROW()-2,20)))</f>
        <v/>
      </c>
      <c r="I4431" s="4" t="str">
        <f aca="false">IF($H4431="","",$H4431-WEEKDAY($H4431,2)+1)</f>
        <v/>
      </c>
      <c r="J4431" s="4" t="str">
        <f aca="false">IF($I4431="","",$I4431+6)</f>
        <v/>
      </c>
      <c r="K4431" s="6" t="str">
        <f aca="false">IF($H4431="","",DATE(YEAR($H4431),MONTH($H4431),1))</f>
        <v/>
      </c>
      <c r="L4431" s="0" t="str">
        <f aca="false">IF($A4431="","",INDEX(CARTAO_COMPRAS!$K:$K,INT((ROW()-2)/20)+2))</f>
        <v/>
      </c>
      <c r="M4431" s="0" t="str">
        <f aca="false">IF($A4431="","","Compra no cartão")</f>
        <v/>
      </c>
    </row>
    <row r="4432" customFormat="false" ht="13.5" hidden="false" customHeight="false" outlineLevel="0" collapsed="false">
      <c r="A4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2" s="0" t="str">
        <f aca="false">IF($A4432="","",INDEX(CARTAO_COMPRAS!$C:$C,INT((ROW()-2)/20)+2))</f>
        <v/>
      </c>
      <c r="C4432" s="0" t="str">
        <f aca="false">IF($A4432="","",INDEX(CARTAO_COMPRAS!$D:$D,INT((ROW()-2)/20)+2))</f>
        <v/>
      </c>
      <c r="D4432" s="0" t="str">
        <f aca="false">IF($A4432="","",INDEX(CARTAO_COMPRAS!$E:$E,INT((ROW()-2)/20)+2))</f>
        <v/>
      </c>
      <c r="E4432" s="0" t="str">
        <f aca="false">IF($A4432="","",INDEX(CARTAO_COMPRAS!$H:$H,INT((ROW()-2)/20)+2)+MOD(ROW()-2,20))</f>
        <v/>
      </c>
      <c r="F4432" s="0" t="str">
        <f aca="false">IF($A4432="","",INDEX(CARTAO_COMPRAS!$G:$G,INT((ROW()-2)/20)+2))</f>
        <v/>
      </c>
      <c r="G4432" s="5" t="str">
        <f aca="false">IF($A4432="","",INDEX(CARTAO_COMPRAS!$I:$I,INT((ROW()-2)/20)+2))</f>
        <v/>
      </c>
      <c r="H4432" s="4" t="str">
        <f aca="false">IF($A4432="","",EDATE(INDEX(CARTAO_COMPRAS!$J:$J,INT((ROW()-2)/20)+2),MOD(ROW()-2,20)))</f>
        <v/>
      </c>
      <c r="I4432" s="4" t="str">
        <f aca="false">IF($H4432="","",$H4432-WEEKDAY($H4432,2)+1)</f>
        <v/>
      </c>
      <c r="J4432" s="4" t="str">
        <f aca="false">IF($I4432="","",$I4432+6)</f>
        <v/>
      </c>
      <c r="K4432" s="6" t="str">
        <f aca="false">IF($H4432="","",DATE(YEAR($H4432),MONTH($H4432),1))</f>
        <v/>
      </c>
      <c r="L4432" s="0" t="str">
        <f aca="false">IF($A4432="","",INDEX(CARTAO_COMPRAS!$K:$K,INT((ROW()-2)/20)+2))</f>
        <v/>
      </c>
      <c r="M4432" s="0" t="str">
        <f aca="false">IF($A4432="","","Compra no cartão")</f>
        <v/>
      </c>
    </row>
    <row r="4433" customFormat="false" ht="13.5" hidden="false" customHeight="false" outlineLevel="0" collapsed="false">
      <c r="A4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3" s="0" t="str">
        <f aca="false">IF($A4433="","",INDEX(CARTAO_COMPRAS!$C:$C,INT((ROW()-2)/20)+2))</f>
        <v/>
      </c>
      <c r="C4433" s="0" t="str">
        <f aca="false">IF($A4433="","",INDEX(CARTAO_COMPRAS!$D:$D,INT((ROW()-2)/20)+2))</f>
        <v/>
      </c>
      <c r="D4433" s="0" t="str">
        <f aca="false">IF($A4433="","",INDEX(CARTAO_COMPRAS!$E:$E,INT((ROW()-2)/20)+2))</f>
        <v/>
      </c>
      <c r="E4433" s="0" t="str">
        <f aca="false">IF($A4433="","",INDEX(CARTAO_COMPRAS!$H:$H,INT((ROW()-2)/20)+2)+MOD(ROW()-2,20))</f>
        <v/>
      </c>
      <c r="F4433" s="0" t="str">
        <f aca="false">IF($A4433="","",INDEX(CARTAO_COMPRAS!$G:$G,INT((ROW()-2)/20)+2))</f>
        <v/>
      </c>
      <c r="G4433" s="5" t="str">
        <f aca="false">IF($A4433="","",INDEX(CARTAO_COMPRAS!$I:$I,INT((ROW()-2)/20)+2))</f>
        <v/>
      </c>
      <c r="H4433" s="4" t="str">
        <f aca="false">IF($A4433="","",EDATE(INDEX(CARTAO_COMPRAS!$J:$J,INT((ROW()-2)/20)+2),MOD(ROW()-2,20)))</f>
        <v/>
      </c>
      <c r="I4433" s="4" t="str">
        <f aca="false">IF($H4433="","",$H4433-WEEKDAY($H4433,2)+1)</f>
        <v/>
      </c>
      <c r="J4433" s="4" t="str">
        <f aca="false">IF($I4433="","",$I4433+6)</f>
        <v/>
      </c>
      <c r="K4433" s="6" t="str">
        <f aca="false">IF($H4433="","",DATE(YEAR($H4433),MONTH($H4433),1))</f>
        <v/>
      </c>
      <c r="L4433" s="0" t="str">
        <f aca="false">IF($A4433="","",INDEX(CARTAO_COMPRAS!$K:$K,INT((ROW()-2)/20)+2))</f>
        <v/>
      </c>
      <c r="M4433" s="0" t="str">
        <f aca="false">IF($A4433="","","Compra no cartão")</f>
        <v/>
      </c>
    </row>
    <row r="4434" customFormat="false" ht="13.5" hidden="false" customHeight="false" outlineLevel="0" collapsed="false">
      <c r="A4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4" s="0" t="str">
        <f aca="false">IF($A4434="","",INDEX(CARTAO_COMPRAS!$C:$C,INT((ROW()-2)/20)+2))</f>
        <v/>
      </c>
      <c r="C4434" s="0" t="str">
        <f aca="false">IF($A4434="","",INDEX(CARTAO_COMPRAS!$D:$D,INT((ROW()-2)/20)+2))</f>
        <v/>
      </c>
      <c r="D4434" s="0" t="str">
        <f aca="false">IF($A4434="","",INDEX(CARTAO_COMPRAS!$E:$E,INT((ROW()-2)/20)+2))</f>
        <v/>
      </c>
      <c r="E4434" s="0" t="str">
        <f aca="false">IF($A4434="","",INDEX(CARTAO_COMPRAS!$H:$H,INT((ROW()-2)/20)+2)+MOD(ROW()-2,20))</f>
        <v/>
      </c>
      <c r="F4434" s="0" t="str">
        <f aca="false">IF($A4434="","",INDEX(CARTAO_COMPRAS!$G:$G,INT((ROW()-2)/20)+2))</f>
        <v/>
      </c>
      <c r="G4434" s="5" t="str">
        <f aca="false">IF($A4434="","",INDEX(CARTAO_COMPRAS!$I:$I,INT((ROW()-2)/20)+2))</f>
        <v/>
      </c>
      <c r="H4434" s="4" t="str">
        <f aca="false">IF($A4434="","",EDATE(INDEX(CARTAO_COMPRAS!$J:$J,INT((ROW()-2)/20)+2),MOD(ROW()-2,20)))</f>
        <v/>
      </c>
      <c r="I4434" s="4" t="str">
        <f aca="false">IF($H4434="","",$H4434-WEEKDAY($H4434,2)+1)</f>
        <v/>
      </c>
      <c r="J4434" s="4" t="str">
        <f aca="false">IF($I4434="","",$I4434+6)</f>
        <v/>
      </c>
      <c r="K4434" s="6" t="str">
        <f aca="false">IF($H4434="","",DATE(YEAR($H4434),MONTH($H4434),1))</f>
        <v/>
      </c>
      <c r="L4434" s="0" t="str">
        <f aca="false">IF($A4434="","",INDEX(CARTAO_COMPRAS!$K:$K,INT((ROW()-2)/20)+2))</f>
        <v/>
      </c>
      <c r="M4434" s="0" t="str">
        <f aca="false">IF($A4434="","","Compra no cartão")</f>
        <v/>
      </c>
    </row>
    <row r="4435" customFormat="false" ht="13.5" hidden="false" customHeight="false" outlineLevel="0" collapsed="false">
      <c r="A4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5" s="0" t="str">
        <f aca="false">IF($A4435="","",INDEX(CARTAO_COMPRAS!$C:$C,INT((ROW()-2)/20)+2))</f>
        <v/>
      </c>
      <c r="C4435" s="0" t="str">
        <f aca="false">IF($A4435="","",INDEX(CARTAO_COMPRAS!$D:$D,INT((ROW()-2)/20)+2))</f>
        <v/>
      </c>
      <c r="D4435" s="0" t="str">
        <f aca="false">IF($A4435="","",INDEX(CARTAO_COMPRAS!$E:$E,INT((ROW()-2)/20)+2))</f>
        <v/>
      </c>
      <c r="E4435" s="0" t="str">
        <f aca="false">IF($A4435="","",INDEX(CARTAO_COMPRAS!$H:$H,INT((ROW()-2)/20)+2)+MOD(ROW()-2,20))</f>
        <v/>
      </c>
      <c r="F4435" s="0" t="str">
        <f aca="false">IF($A4435="","",INDEX(CARTAO_COMPRAS!$G:$G,INT((ROW()-2)/20)+2))</f>
        <v/>
      </c>
      <c r="G4435" s="5" t="str">
        <f aca="false">IF($A4435="","",INDEX(CARTAO_COMPRAS!$I:$I,INT((ROW()-2)/20)+2))</f>
        <v/>
      </c>
      <c r="H4435" s="4" t="str">
        <f aca="false">IF($A4435="","",EDATE(INDEX(CARTAO_COMPRAS!$J:$J,INT((ROW()-2)/20)+2),MOD(ROW()-2,20)))</f>
        <v/>
      </c>
      <c r="I4435" s="4" t="str">
        <f aca="false">IF($H4435="","",$H4435-WEEKDAY($H4435,2)+1)</f>
        <v/>
      </c>
      <c r="J4435" s="4" t="str">
        <f aca="false">IF($I4435="","",$I4435+6)</f>
        <v/>
      </c>
      <c r="K4435" s="6" t="str">
        <f aca="false">IF($H4435="","",DATE(YEAR($H4435),MONTH($H4435),1))</f>
        <v/>
      </c>
      <c r="L4435" s="0" t="str">
        <f aca="false">IF($A4435="","",INDEX(CARTAO_COMPRAS!$K:$K,INT((ROW()-2)/20)+2))</f>
        <v/>
      </c>
      <c r="M4435" s="0" t="str">
        <f aca="false">IF($A4435="","","Compra no cartão")</f>
        <v/>
      </c>
    </row>
    <row r="4436" customFormat="false" ht="13.5" hidden="false" customHeight="false" outlineLevel="0" collapsed="false">
      <c r="A4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6" s="0" t="str">
        <f aca="false">IF($A4436="","",INDEX(CARTAO_COMPRAS!$C:$C,INT((ROW()-2)/20)+2))</f>
        <v/>
      </c>
      <c r="C4436" s="0" t="str">
        <f aca="false">IF($A4436="","",INDEX(CARTAO_COMPRAS!$D:$D,INT((ROW()-2)/20)+2))</f>
        <v/>
      </c>
      <c r="D4436" s="0" t="str">
        <f aca="false">IF($A4436="","",INDEX(CARTAO_COMPRAS!$E:$E,INT((ROW()-2)/20)+2))</f>
        <v/>
      </c>
      <c r="E4436" s="0" t="str">
        <f aca="false">IF($A4436="","",INDEX(CARTAO_COMPRAS!$H:$H,INT((ROW()-2)/20)+2)+MOD(ROW()-2,20))</f>
        <v/>
      </c>
      <c r="F4436" s="0" t="str">
        <f aca="false">IF($A4436="","",INDEX(CARTAO_COMPRAS!$G:$G,INT((ROW()-2)/20)+2))</f>
        <v/>
      </c>
      <c r="G4436" s="5" t="str">
        <f aca="false">IF($A4436="","",INDEX(CARTAO_COMPRAS!$I:$I,INT((ROW()-2)/20)+2))</f>
        <v/>
      </c>
      <c r="H4436" s="4" t="str">
        <f aca="false">IF($A4436="","",EDATE(INDEX(CARTAO_COMPRAS!$J:$J,INT((ROW()-2)/20)+2),MOD(ROW()-2,20)))</f>
        <v/>
      </c>
      <c r="I4436" s="4" t="str">
        <f aca="false">IF($H4436="","",$H4436-WEEKDAY($H4436,2)+1)</f>
        <v/>
      </c>
      <c r="J4436" s="4" t="str">
        <f aca="false">IF($I4436="","",$I4436+6)</f>
        <v/>
      </c>
      <c r="K4436" s="6" t="str">
        <f aca="false">IF($H4436="","",DATE(YEAR($H4436),MONTH($H4436),1))</f>
        <v/>
      </c>
      <c r="L4436" s="0" t="str">
        <f aca="false">IF($A4436="","",INDEX(CARTAO_COMPRAS!$K:$K,INT((ROW()-2)/20)+2))</f>
        <v/>
      </c>
      <c r="M4436" s="0" t="str">
        <f aca="false">IF($A4436="","","Compra no cartão")</f>
        <v/>
      </c>
    </row>
    <row r="4437" customFormat="false" ht="13.5" hidden="false" customHeight="false" outlineLevel="0" collapsed="false">
      <c r="A4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7" s="0" t="str">
        <f aca="false">IF($A4437="","",INDEX(CARTAO_COMPRAS!$C:$C,INT((ROW()-2)/20)+2))</f>
        <v/>
      </c>
      <c r="C4437" s="0" t="str">
        <f aca="false">IF($A4437="","",INDEX(CARTAO_COMPRAS!$D:$D,INT((ROW()-2)/20)+2))</f>
        <v/>
      </c>
      <c r="D4437" s="0" t="str">
        <f aca="false">IF($A4437="","",INDEX(CARTAO_COMPRAS!$E:$E,INT((ROW()-2)/20)+2))</f>
        <v/>
      </c>
      <c r="E4437" s="0" t="str">
        <f aca="false">IF($A4437="","",INDEX(CARTAO_COMPRAS!$H:$H,INT((ROW()-2)/20)+2)+MOD(ROW()-2,20))</f>
        <v/>
      </c>
      <c r="F4437" s="0" t="str">
        <f aca="false">IF($A4437="","",INDEX(CARTAO_COMPRAS!$G:$G,INT((ROW()-2)/20)+2))</f>
        <v/>
      </c>
      <c r="G4437" s="5" t="str">
        <f aca="false">IF($A4437="","",INDEX(CARTAO_COMPRAS!$I:$I,INT((ROW()-2)/20)+2))</f>
        <v/>
      </c>
      <c r="H4437" s="4" t="str">
        <f aca="false">IF($A4437="","",EDATE(INDEX(CARTAO_COMPRAS!$J:$J,INT((ROW()-2)/20)+2),MOD(ROW()-2,20)))</f>
        <v/>
      </c>
      <c r="I4437" s="4" t="str">
        <f aca="false">IF($H4437="","",$H4437-WEEKDAY($H4437,2)+1)</f>
        <v/>
      </c>
      <c r="J4437" s="4" t="str">
        <f aca="false">IF($I4437="","",$I4437+6)</f>
        <v/>
      </c>
      <c r="K4437" s="6" t="str">
        <f aca="false">IF($H4437="","",DATE(YEAR($H4437),MONTH($H4437),1))</f>
        <v/>
      </c>
      <c r="L4437" s="0" t="str">
        <f aca="false">IF($A4437="","",INDEX(CARTAO_COMPRAS!$K:$K,INT((ROW()-2)/20)+2))</f>
        <v/>
      </c>
      <c r="M4437" s="0" t="str">
        <f aca="false">IF($A4437="","","Compra no cartão")</f>
        <v/>
      </c>
    </row>
    <row r="4438" customFormat="false" ht="13.5" hidden="false" customHeight="false" outlineLevel="0" collapsed="false">
      <c r="A4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8" s="0" t="str">
        <f aca="false">IF($A4438="","",INDEX(CARTAO_COMPRAS!$C:$C,INT((ROW()-2)/20)+2))</f>
        <v/>
      </c>
      <c r="C4438" s="0" t="str">
        <f aca="false">IF($A4438="","",INDEX(CARTAO_COMPRAS!$D:$D,INT((ROW()-2)/20)+2))</f>
        <v/>
      </c>
      <c r="D4438" s="0" t="str">
        <f aca="false">IF($A4438="","",INDEX(CARTAO_COMPRAS!$E:$E,INT((ROW()-2)/20)+2))</f>
        <v/>
      </c>
      <c r="E4438" s="0" t="str">
        <f aca="false">IF($A4438="","",INDEX(CARTAO_COMPRAS!$H:$H,INT((ROW()-2)/20)+2)+MOD(ROW()-2,20))</f>
        <v/>
      </c>
      <c r="F4438" s="0" t="str">
        <f aca="false">IF($A4438="","",INDEX(CARTAO_COMPRAS!$G:$G,INT((ROW()-2)/20)+2))</f>
        <v/>
      </c>
      <c r="G4438" s="5" t="str">
        <f aca="false">IF($A4438="","",INDEX(CARTAO_COMPRAS!$I:$I,INT((ROW()-2)/20)+2))</f>
        <v/>
      </c>
      <c r="H4438" s="4" t="str">
        <f aca="false">IF($A4438="","",EDATE(INDEX(CARTAO_COMPRAS!$J:$J,INT((ROW()-2)/20)+2),MOD(ROW()-2,20)))</f>
        <v/>
      </c>
      <c r="I4438" s="4" t="str">
        <f aca="false">IF($H4438="","",$H4438-WEEKDAY($H4438,2)+1)</f>
        <v/>
      </c>
      <c r="J4438" s="4" t="str">
        <f aca="false">IF($I4438="","",$I4438+6)</f>
        <v/>
      </c>
      <c r="K4438" s="6" t="str">
        <f aca="false">IF($H4438="","",DATE(YEAR($H4438),MONTH($H4438),1))</f>
        <v/>
      </c>
      <c r="L4438" s="0" t="str">
        <f aca="false">IF($A4438="","",INDEX(CARTAO_COMPRAS!$K:$K,INT((ROW()-2)/20)+2))</f>
        <v/>
      </c>
      <c r="M4438" s="0" t="str">
        <f aca="false">IF($A4438="","","Compra no cartão")</f>
        <v/>
      </c>
    </row>
    <row r="4439" customFormat="false" ht="13.5" hidden="false" customHeight="false" outlineLevel="0" collapsed="false">
      <c r="A4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39" s="0" t="str">
        <f aca="false">IF($A4439="","",INDEX(CARTAO_COMPRAS!$C:$C,INT((ROW()-2)/20)+2))</f>
        <v/>
      </c>
      <c r="C4439" s="0" t="str">
        <f aca="false">IF($A4439="","",INDEX(CARTAO_COMPRAS!$D:$D,INT((ROW()-2)/20)+2))</f>
        <v/>
      </c>
      <c r="D4439" s="0" t="str">
        <f aca="false">IF($A4439="","",INDEX(CARTAO_COMPRAS!$E:$E,INT((ROW()-2)/20)+2))</f>
        <v/>
      </c>
      <c r="E4439" s="0" t="str">
        <f aca="false">IF($A4439="","",INDEX(CARTAO_COMPRAS!$H:$H,INT((ROW()-2)/20)+2)+MOD(ROW()-2,20))</f>
        <v/>
      </c>
      <c r="F4439" s="0" t="str">
        <f aca="false">IF($A4439="","",INDEX(CARTAO_COMPRAS!$G:$G,INT((ROW()-2)/20)+2))</f>
        <v/>
      </c>
      <c r="G4439" s="5" t="str">
        <f aca="false">IF($A4439="","",INDEX(CARTAO_COMPRAS!$I:$I,INT((ROW()-2)/20)+2))</f>
        <v/>
      </c>
      <c r="H4439" s="4" t="str">
        <f aca="false">IF($A4439="","",EDATE(INDEX(CARTAO_COMPRAS!$J:$J,INT((ROW()-2)/20)+2),MOD(ROW()-2,20)))</f>
        <v/>
      </c>
      <c r="I4439" s="4" t="str">
        <f aca="false">IF($H4439="","",$H4439-WEEKDAY($H4439,2)+1)</f>
        <v/>
      </c>
      <c r="J4439" s="4" t="str">
        <f aca="false">IF($I4439="","",$I4439+6)</f>
        <v/>
      </c>
      <c r="K4439" s="6" t="str">
        <f aca="false">IF($H4439="","",DATE(YEAR($H4439),MONTH($H4439),1))</f>
        <v/>
      </c>
      <c r="L4439" s="0" t="str">
        <f aca="false">IF($A4439="","",INDEX(CARTAO_COMPRAS!$K:$K,INT((ROW()-2)/20)+2))</f>
        <v/>
      </c>
      <c r="M4439" s="0" t="str">
        <f aca="false">IF($A4439="","","Compra no cartão")</f>
        <v/>
      </c>
    </row>
    <row r="4440" customFormat="false" ht="13.5" hidden="false" customHeight="false" outlineLevel="0" collapsed="false">
      <c r="A4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0" s="0" t="str">
        <f aca="false">IF($A4440="","",INDEX(CARTAO_COMPRAS!$C:$C,INT((ROW()-2)/20)+2))</f>
        <v/>
      </c>
      <c r="C4440" s="0" t="str">
        <f aca="false">IF($A4440="","",INDEX(CARTAO_COMPRAS!$D:$D,INT((ROW()-2)/20)+2))</f>
        <v/>
      </c>
      <c r="D4440" s="0" t="str">
        <f aca="false">IF($A4440="","",INDEX(CARTAO_COMPRAS!$E:$E,INT((ROW()-2)/20)+2))</f>
        <v/>
      </c>
      <c r="E4440" s="0" t="str">
        <f aca="false">IF($A4440="","",INDEX(CARTAO_COMPRAS!$H:$H,INT((ROW()-2)/20)+2)+MOD(ROW()-2,20))</f>
        <v/>
      </c>
      <c r="F4440" s="0" t="str">
        <f aca="false">IF($A4440="","",INDEX(CARTAO_COMPRAS!$G:$G,INT((ROW()-2)/20)+2))</f>
        <v/>
      </c>
      <c r="G4440" s="5" t="str">
        <f aca="false">IF($A4440="","",INDEX(CARTAO_COMPRAS!$I:$I,INT((ROW()-2)/20)+2))</f>
        <v/>
      </c>
      <c r="H4440" s="4" t="str">
        <f aca="false">IF($A4440="","",EDATE(INDEX(CARTAO_COMPRAS!$J:$J,INT((ROW()-2)/20)+2),MOD(ROW()-2,20)))</f>
        <v/>
      </c>
      <c r="I4440" s="4" t="str">
        <f aca="false">IF($H4440="","",$H4440-WEEKDAY($H4440,2)+1)</f>
        <v/>
      </c>
      <c r="J4440" s="4" t="str">
        <f aca="false">IF($I4440="","",$I4440+6)</f>
        <v/>
      </c>
      <c r="K4440" s="6" t="str">
        <f aca="false">IF($H4440="","",DATE(YEAR($H4440),MONTH($H4440),1))</f>
        <v/>
      </c>
      <c r="L4440" s="0" t="str">
        <f aca="false">IF($A4440="","",INDEX(CARTAO_COMPRAS!$K:$K,INT((ROW()-2)/20)+2))</f>
        <v/>
      </c>
      <c r="M4440" s="0" t="str">
        <f aca="false">IF($A4440="","","Compra no cartão")</f>
        <v/>
      </c>
    </row>
    <row r="4441" customFormat="false" ht="13.5" hidden="false" customHeight="false" outlineLevel="0" collapsed="false">
      <c r="A4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1" s="0" t="str">
        <f aca="false">IF($A4441="","",INDEX(CARTAO_COMPRAS!$C:$C,INT((ROW()-2)/20)+2))</f>
        <v/>
      </c>
      <c r="C4441" s="0" t="str">
        <f aca="false">IF($A4441="","",INDEX(CARTAO_COMPRAS!$D:$D,INT((ROW()-2)/20)+2))</f>
        <v/>
      </c>
      <c r="D4441" s="0" t="str">
        <f aca="false">IF($A4441="","",INDEX(CARTAO_COMPRAS!$E:$E,INT((ROW()-2)/20)+2))</f>
        <v/>
      </c>
      <c r="E4441" s="0" t="str">
        <f aca="false">IF($A4441="","",INDEX(CARTAO_COMPRAS!$H:$H,INT((ROW()-2)/20)+2)+MOD(ROW()-2,20))</f>
        <v/>
      </c>
      <c r="F4441" s="0" t="str">
        <f aca="false">IF($A4441="","",INDEX(CARTAO_COMPRAS!$G:$G,INT((ROW()-2)/20)+2))</f>
        <v/>
      </c>
      <c r="G4441" s="5" t="str">
        <f aca="false">IF($A4441="","",INDEX(CARTAO_COMPRAS!$I:$I,INT((ROW()-2)/20)+2))</f>
        <v/>
      </c>
      <c r="H4441" s="4" t="str">
        <f aca="false">IF($A4441="","",EDATE(INDEX(CARTAO_COMPRAS!$J:$J,INT((ROW()-2)/20)+2),MOD(ROW()-2,20)))</f>
        <v/>
      </c>
      <c r="I4441" s="4" t="str">
        <f aca="false">IF($H4441="","",$H4441-WEEKDAY($H4441,2)+1)</f>
        <v/>
      </c>
      <c r="J4441" s="4" t="str">
        <f aca="false">IF($I4441="","",$I4441+6)</f>
        <v/>
      </c>
      <c r="K4441" s="6" t="str">
        <f aca="false">IF($H4441="","",DATE(YEAR($H4441),MONTH($H4441),1))</f>
        <v/>
      </c>
      <c r="L4441" s="0" t="str">
        <f aca="false">IF($A4441="","",INDEX(CARTAO_COMPRAS!$K:$K,INT((ROW()-2)/20)+2))</f>
        <v/>
      </c>
      <c r="M4441" s="0" t="str">
        <f aca="false">IF($A4441="","","Compra no cartão")</f>
        <v/>
      </c>
    </row>
    <row r="4442" customFormat="false" ht="13.5" hidden="false" customHeight="false" outlineLevel="0" collapsed="false">
      <c r="A44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2" s="0" t="str">
        <f aca="false">IF($A4442="","",INDEX(CARTAO_COMPRAS!$C:$C,INT((ROW()-2)/20)+2))</f>
        <v/>
      </c>
      <c r="C4442" s="0" t="str">
        <f aca="false">IF($A4442="","",INDEX(CARTAO_COMPRAS!$D:$D,INT((ROW()-2)/20)+2))</f>
        <v/>
      </c>
      <c r="D4442" s="0" t="str">
        <f aca="false">IF($A4442="","",INDEX(CARTAO_COMPRAS!$E:$E,INT((ROW()-2)/20)+2))</f>
        <v/>
      </c>
      <c r="E4442" s="0" t="str">
        <f aca="false">IF($A4442="","",INDEX(CARTAO_COMPRAS!$H:$H,INT((ROW()-2)/20)+2)+MOD(ROW()-2,20))</f>
        <v/>
      </c>
      <c r="F4442" s="0" t="str">
        <f aca="false">IF($A4442="","",INDEX(CARTAO_COMPRAS!$G:$G,INT((ROW()-2)/20)+2))</f>
        <v/>
      </c>
      <c r="G4442" s="5" t="str">
        <f aca="false">IF($A4442="","",INDEX(CARTAO_COMPRAS!$I:$I,INT((ROW()-2)/20)+2))</f>
        <v/>
      </c>
      <c r="H4442" s="4" t="str">
        <f aca="false">IF($A4442="","",EDATE(INDEX(CARTAO_COMPRAS!$J:$J,INT((ROW()-2)/20)+2),MOD(ROW()-2,20)))</f>
        <v/>
      </c>
      <c r="I4442" s="4" t="str">
        <f aca="false">IF($H4442="","",$H4442-WEEKDAY($H4442,2)+1)</f>
        <v/>
      </c>
      <c r="J4442" s="4" t="str">
        <f aca="false">IF($I4442="","",$I4442+6)</f>
        <v/>
      </c>
      <c r="K4442" s="6" t="str">
        <f aca="false">IF($H4442="","",DATE(YEAR($H4442),MONTH($H4442),1))</f>
        <v/>
      </c>
      <c r="L4442" s="0" t="str">
        <f aca="false">IF($A4442="","",INDEX(CARTAO_COMPRAS!$K:$K,INT((ROW()-2)/20)+2))</f>
        <v/>
      </c>
      <c r="M4442" s="0" t="str">
        <f aca="false">IF($A4442="","","Compra no cartão")</f>
        <v/>
      </c>
    </row>
    <row r="4443" customFormat="false" ht="13.5" hidden="false" customHeight="false" outlineLevel="0" collapsed="false">
      <c r="A4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3" s="0" t="str">
        <f aca="false">IF($A4443="","",INDEX(CARTAO_COMPRAS!$C:$C,INT((ROW()-2)/20)+2))</f>
        <v/>
      </c>
      <c r="C4443" s="0" t="str">
        <f aca="false">IF($A4443="","",INDEX(CARTAO_COMPRAS!$D:$D,INT((ROW()-2)/20)+2))</f>
        <v/>
      </c>
      <c r="D4443" s="0" t="str">
        <f aca="false">IF($A4443="","",INDEX(CARTAO_COMPRAS!$E:$E,INT((ROW()-2)/20)+2))</f>
        <v/>
      </c>
      <c r="E4443" s="0" t="str">
        <f aca="false">IF($A4443="","",INDEX(CARTAO_COMPRAS!$H:$H,INT((ROW()-2)/20)+2)+MOD(ROW()-2,20))</f>
        <v/>
      </c>
      <c r="F4443" s="0" t="str">
        <f aca="false">IF($A4443="","",INDEX(CARTAO_COMPRAS!$G:$G,INT((ROW()-2)/20)+2))</f>
        <v/>
      </c>
      <c r="G4443" s="5" t="str">
        <f aca="false">IF($A4443="","",INDEX(CARTAO_COMPRAS!$I:$I,INT((ROW()-2)/20)+2))</f>
        <v/>
      </c>
      <c r="H4443" s="4" t="str">
        <f aca="false">IF($A4443="","",EDATE(INDEX(CARTAO_COMPRAS!$J:$J,INT((ROW()-2)/20)+2),MOD(ROW()-2,20)))</f>
        <v/>
      </c>
      <c r="I4443" s="4" t="str">
        <f aca="false">IF($H4443="","",$H4443-WEEKDAY($H4443,2)+1)</f>
        <v/>
      </c>
      <c r="J4443" s="4" t="str">
        <f aca="false">IF($I4443="","",$I4443+6)</f>
        <v/>
      </c>
      <c r="K4443" s="6" t="str">
        <f aca="false">IF($H4443="","",DATE(YEAR($H4443),MONTH($H4443),1))</f>
        <v/>
      </c>
      <c r="L4443" s="0" t="str">
        <f aca="false">IF($A4443="","",INDEX(CARTAO_COMPRAS!$K:$K,INT((ROW()-2)/20)+2))</f>
        <v/>
      </c>
      <c r="M4443" s="0" t="str">
        <f aca="false">IF($A4443="","","Compra no cartão")</f>
        <v/>
      </c>
    </row>
    <row r="4444" customFormat="false" ht="13.5" hidden="false" customHeight="false" outlineLevel="0" collapsed="false">
      <c r="A4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4" s="0" t="str">
        <f aca="false">IF($A4444="","",INDEX(CARTAO_COMPRAS!$C:$C,INT((ROW()-2)/20)+2))</f>
        <v/>
      </c>
      <c r="C4444" s="0" t="str">
        <f aca="false">IF($A4444="","",INDEX(CARTAO_COMPRAS!$D:$D,INT((ROW()-2)/20)+2))</f>
        <v/>
      </c>
      <c r="D4444" s="0" t="str">
        <f aca="false">IF($A4444="","",INDEX(CARTAO_COMPRAS!$E:$E,INT((ROW()-2)/20)+2))</f>
        <v/>
      </c>
      <c r="E4444" s="0" t="str">
        <f aca="false">IF($A4444="","",INDEX(CARTAO_COMPRAS!$H:$H,INT((ROW()-2)/20)+2)+MOD(ROW()-2,20))</f>
        <v/>
      </c>
      <c r="F4444" s="0" t="str">
        <f aca="false">IF($A4444="","",INDEX(CARTAO_COMPRAS!$G:$G,INT((ROW()-2)/20)+2))</f>
        <v/>
      </c>
      <c r="G4444" s="5" t="str">
        <f aca="false">IF($A4444="","",INDEX(CARTAO_COMPRAS!$I:$I,INT((ROW()-2)/20)+2))</f>
        <v/>
      </c>
      <c r="H4444" s="4" t="str">
        <f aca="false">IF($A4444="","",EDATE(INDEX(CARTAO_COMPRAS!$J:$J,INT((ROW()-2)/20)+2),MOD(ROW()-2,20)))</f>
        <v/>
      </c>
      <c r="I4444" s="4" t="str">
        <f aca="false">IF($H4444="","",$H4444-WEEKDAY($H4444,2)+1)</f>
        <v/>
      </c>
      <c r="J4444" s="4" t="str">
        <f aca="false">IF($I4444="","",$I4444+6)</f>
        <v/>
      </c>
      <c r="K4444" s="6" t="str">
        <f aca="false">IF($H4444="","",DATE(YEAR($H4444),MONTH($H4444),1))</f>
        <v/>
      </c>
      <c r="L4444" s="0" t="str">
        <f aca="false">IF($A4444="","",INDEX(CARTAO_COMPRAS!$K:$K,INT((ROW()-2)/20)+2))</f>
        <v/>
      </c>
      <c r="M4444" s="0" t="str">
        <f aca="false">IF($A4444="","","Compra no cartão")</f>
        <v/>
      </c>
    </row>
    <row r="4445" customFormat="false" ht="13.5" hidden="false" customHeight="false" outlineLevel="0" collapsed="false">
      <c r="A4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5" s="0" t="str">
        <f aca="false">IF($A4445="","",INDEX(CARTAO_COMPRAS!$C:$C,INT((ROW()-2)/20)+2))</f>
        <v/>
      </c>
      <c r="C4445" s="0" t="str">
        <f aca="false">IF($A4445="","",INDEX(CARTAO_COMPRAS!$D:$D,INT((ROW()-2)/20)+2))</f>
        <v/>
      </c>
      <c r="D4445" s="0" t="str">
        <f aca="false">IF($A4445="","",INDEX(CARTAO_COMPRAS!$E:$E,INT((ROW()-2)/20)+2))</f>
        <v/>
      </c>
      <c r="E4445" s="0" t="str">
        <f aca="false">IF($A4445="","",INDEX(CARTAO_COMPRAS!$H:$H,INT((ROW()-2)/20)+2)+MOD(ROW()-2,20))</f>
        <v/>
      </c>
      <c r="F4445" s="0" t="str">
        <f aca="false">IF($A4445="","",INDEX(CARTAO_COMPRAS!$G:$G,INT((ROW()-2)/20)+2))</f>
        <v/>
      </c>
      <c r="G4445" s="5" t="str">
        <f aca="false">IF($A4445="","",INDEX(CARTAO_COMPRAS!$I:$I,INT((ROW()-2)/20)+2))</f>
        <v/>
      </c>
      <c r="H4445" s="4" t="str">
        <f aca="false">IF($A4445="","",EDATE(INDEX(CARTAO_COMPRAS!$J:$J,INT((ROW()-2)/20)+2),MOD(ROW()-2,20)))</f>
        <v/>
      </c>
      <c r="I4445" s="4" t="str">
        <f aca="false">IF($H4445="","",$H4445-WEEKDAY($H4445,2)+1)</f>
        <v/>
      </c>
      <c r="J4445" s="4" t="str">
        <f aca="false">IF($I4445="","",$I4445+6)</f>
        <v/>
      </c>
      <c r="K4445" s="6" t="str">
        <f aca="false">IF($H4445="","",DATE(YEAR($H4445),MONTH($H4445),1))</f>
        <v/>
      </c>
      <c r="L4445" s="0" t="str">
        <f aca="false">IF($A4445="","",INDEX(CARTAO_COMPRAS!$K:$K,INT((ROW()-2)/20)+2))</f>
        <v/>
      </c>
      <c r="M4445" s="0" t="str">
        <f aca="false">IF($A4445="","","Compra no cartão")</f>
        <v/>
      </c>
    </row>
    <row r="4446" customFormat="false" ht="13.5" hidden="false" customHeight="false" outlineLevel="0" collapsed="false">
      <c r="A4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6" s="0" t="str">
        <f aca="false">IF($A4446="","",INDEX(CARTAO_COMPRAS!$C:$C,INT((ROW()-2)/20)+2))</f>
        <v/>
      </c>
      <c r="C4446" s="0" t="str">
        <f aca="false">IF($A4446="","",INDEX(CARTAO_COMPRAS!$D:$D,INT((ROW()-2)/20)+2))</f>
        <v/>
      </c>
      <c r="D4446" s="0" t="str">
        <f aca="false">IF($A4446="","",INDEX(CARTAO_COMPRAS!$E:$E,INT((ROW()-2)/20)+2))</f>
        <v/>
      </c>
      <c r="E4446" s="0" t="str">
        <f aca="false">IF($A4446="","",INDEX(CARTAO_COMPRAS!$H:$H,INT((ROW()-2)/20)+2)+MOD(ROW()-2,20))</f>
        <v/>
      </c>
      <c r="F4446" s="0" t="str">
        <f aca="false">IF($A4446="","",INDEX(CARTAO_COMPRAS!$G:$G,INT((ROW()-2)/20)+2))</f>
        <v/>
      </c>
      <c r="G4446" s="5" t="str">
        <f aca="false">IF($A4446="","",INDEX(CARTAO_COMPRAS!$I:$I,INT((ROW()-2)/20)+2))</f>
        <v/>
      </c>
      <c r="H4446" s="4" t="str">
        <f aca="false">IF($A4446="","",EDATE(INDEX(CARTAO_COMPRAS!$J:$J,INT((ROW()-2)/20)+2),MOD(ROW()-2,20)))</f>
        <v/>
      </c>
      <c r="I4446" s="4" t="str">
        <f aca="false">IF($H4446="","",$H4446-WEEKDAY($H4446,2)+1)</f>
        <v/>
      </c>
      <c r="J4446" s="4" t="str">
        <f aca="false">IF($I4446="","",$I4446+6)</f>
        <v/>
      </c>
      <c r="K4446" s="6" t="str">
        <f aca="false">IF($H4446="","",DATE(YEAR($H4446),MONTH($H4446),1))</f>
        <v/>
      </c>
      <c r="L4446" s="0" t="str">
        <f aca="false">IF($A4446="","",INDEX(CARTAO_COMPRAS!$K:$K,INT((ROW()-2)/20)+2))</f>
        <v/>
      </c>
      <c r="M4446" s="0" t="str">
        <f aca="false">IF($A4446="","","Compra no cartão")</f>
        <v/>
      </c>
    </row>
    <row r="4447" customFormat="false" ht="13.5" hidden="false" customHeight="false" outlineLevel="0" collapsed="false">
      <c r="A4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7" s="0" t="str">
        <f aca="false">IF($A4447="","",INDEX(CARTAO_COMPRAS!$C:$C,INT((ROW()-2)/20)+2))</f>
        <v/>
      </c>
      <c r="C4447" s="0" t="str">
        <f aca="false">IF($A4447="","",INDEX(CARTAO_COMPRAS!$D:$D,INT((ROW()-2)/20)+2))</f>
        <v/>
      </c>
      <c r="D4447" s="0" t="str">
        <f aca="false">IF($A4447="","",INDEX(CARTAO_COMPRAS!$E:$E,INT((ROW()-2)/20)+2))</f>
        <v/>
      </c>
      <c r="E4447" s="0" t="str">
        <f aca="false">IF($A4447="","",INDEX(CARTAO_COMPRAS!$H:$H,INT((ROW()-2)/20)+2)+MOD(ROW()-2,20))</f>
        <v/>
      </c>
      <c r="F4447" s="0" t="str">
        <f aca="false">IF($A4447="","",INDEX(CARTAO_COMPRAS!$G:$G,INT((ROW()-2)/20)+2))</f>
        <v/>
      </c>
      <c r="G4447" s="5" t="str">
        <f aca="false">IF($A4447="","",INDEX(CARTAO_COMPRAS!$I:$I,INT((ROW()-2)/20)+2))</f>
        <v/>
      </c>
      <c r="H4447" s="4" t="str">
        <f aca="false">IF($A4447="","",EDATE(INDEX(CARTAO_COMPRAS!$J:$J,INT((ROW()-2)/20)+2),MOD(ROW()-2,20)))</f>
        <v/>
      </c>
      <c r="I4447" s="4" t="str">
        <f aca="false">IF($H4447="","",$H4447-WEEKDAY($H4447,2)+1)</f>
        <v/>
      </c>
      <c r="J4447" s="4" t="str">
        <f aca="false">IF($I4447="","",$I4447+6)</f>
        <v/>
      </c>
      <c r="K4447" s="6" t="str">
        <f aca="false">IF($H4447="","",DATE(YEAR($H4447),MONTH($H4447),1))</f>
        <v/>
      </c>
      <c r="L4447" s="0" t="str">
        <f aca="false">IF($A4447="","",INDEX(CARTAO_COMPRAS!$K:$K,INT((ROW()-2)/20)+2))</f>
        <v/>
      </c>
      <c r="M4447" s="0" t="str">
        <f aca="false">IF($A4447="","","Compra no cartão")</f>
        <v/>
      </c>
    </row>
    <row r="4448" customFormat="false" ht="13.5" hidden="false" customHeight="false" outlineLevel="0" collapsed="false">
      <c r="A4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8" s="0" t="str">
        <f aca="false">IF($A4448="","",INDEX(CARTAO_COMPRAS!$C:$C,INT((ROW()-2)/20)+2))</f>
        <v/>
      </c>
      <c r="C4448" s="0" t="str">
        <f aca="false">IF($A4448="","",INDEX(CARTAO_COMPRAS!$D:$D,INT((ROW()-2)/20)+2))</f>
        <v/>
      </c>
      <c r="D4448" s="0" t="str">
        <f aca="false">IF($A4448="","",INDEX(CARTAO_COMPRAS!$E:$E,INT((ROW()-2)/20)+2))</f>
        <v/>
      </c>
      <c r="E4448" s="0" t="str">
        <f aca="false">IF($A4448="","",INDEX(CARTAO_COMPRAS!$H:$H,INT((ROW()-2)/20)+2)+MOD(ROW()-2,20))</f>
        <v/>
      </c>
      <c r="F4448" s="0" t="str">
        <f aca="false">IF($A4448="","",INDEX(CARTAO_COMPRAS!$G:$G,INT((ROW()-2)/20)+2))</f>
        <v/>
      </c>
      <c r="G4448" s="5" t="str">
        <f aca="false">IF($A4448="","",INDEX(CARTAO_COMPRAS!$I:$I,INT((ROW()-2)/20)+2))</f>
        <v/>
      </c>
      <c r="H4448" s="4" t="str">
        <f aca="false">IF($A4448="","",EDATE(INDEX(CARTAO_COMPRAS!$J:$J,INT((ROW()-2)/20)+2),MOD(ROW()-2,20)))</f>
        <v/>
      </c>
      <c r="I4448" s="4" t="str">
        <f aca="false">IF($H4448="","",$H4448-WEEKDAY($H4448,2)+1)</f>
        <v/>
      </c>
      <c r="J4448" s="4" t="str">
        <f aca="false">IF($I4448="","",$I4448+6)</f>
        <v/>
      </c>
      <c r="K4448" s="6" t="str">
        <f aca="false">IF($H4448="","",DATE(YEAR($H4448),MONTH($H4448),1))</f>
        <v/>
      </c>
      <c r="L4448" s="0" t="str">
        <f aca="false">IF($A4448="","",INDEX(CARTAO_COMPRAS!$K:$K,INT((ROW()-2)/20)+2))</f>
        <v/>
      </c>
      <c r="M4448" s="0" t="str">
        <f aca="false">IF($A4448="","","Compra no cartão")</f>
        <v/>
      </c>
    </row>
    <row r="4449" customFormat="false" ht="13.5" hidden="false" customHeight="false" outlineLevel="0" collapsed="false">
      <c r="A4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49" s="0" t="str">
        <f aca="false">IF($A4449="","",INDEX(CARTAO_COMPRAS!$C:$C,INT((ROW()-2)/20)+2))</f>
        <v/>
      </c>
      <c r="C4449" s="0" t="str">
        <f aca="false">IF($A4449="","",INDEX(CARTAO_COMPRAS!$D:$D,INT((ROW()-2)/20)+2))</f>
        <v/>
      </c>
      <c r="D4449" s="0" t="str">
        <f aca="false">IF($A4449="","",INDEX(CARTAO_COMPRAS!$E:$E,INT((ROW()-2)/20)+2))</f>
        <v/>
      </c>
      <c r="E4449" s="0" t="str">
        <f aca="false">IF($A4449="","",INDEX(CARTAO_COMPRAS!$H:$H,INT((ROW()-2)/20)+2)+MOD(ROW()-2,20))</f>
        <v/>
      </c>
      <c r="F4449" s="0" t="str">
        <f aca="false">IF($A4449="","",INDEX(CARTAO_COMPRAS!$G:$G,INT((ROW()-2)/20)+2))</f>
        <v/>
      </c>
      <c r="G4449" s="5" t="str">
        <f aca="false">IF($A4449="","",INDEX(CARTAO_COMPRAS!$I:$I,INT((ROW()-2)/20)+2))</f>
        <v/>
      </c>
      <c r="H4449" s="4" t="str">
        <f aca="false">IF($A4449="","",EDATE(INDEX(CARTAO_COMPRAS!$J:$J,INT((ROW()-2)/20)+2),MOD(ROW()-2,20)))</f>
        <v/>
      </c>
      <c r="I4449" s="4" t="str">
        <f aca="false">IF($H4449="","",$H4449-WEEKDAY($H4449,2)+1)</f>
        <v/>
      </c>
      <c r="J4449" s="4" t="str">
        <f aca="false">IF($I4449="","",$I4449+6)</f>
        <v/>
      </c>
      <c r="K4449" s="6" t="str">
        <f aca="false">IF($H4449="","",DATE(YEAR($H4449),MONTH($H4449),1))</f>
        <v/>
      </c>
      <c r="L4449" s="0" t="str">
        <f aca="false">IF($A4449="","",INDEX(CARTAO_COMPRAS!$K:$K,INT((ROW()-2)/20)+2))</f>
        <v/>
      </c>
      <c r="M4449" s="0" t="str">
        <f aca="false">IF($A4449="","","Compra no cartão")</f>
        <v/>
      </c>
    </row>
    <row r="4450" customFormat="false" ht="13.5" hidden="false" customHeight="false" outlineLevel="0" collapsed="false">
      <c r="A4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0" s="0" t="str">
        <f aca="false">IF($A4450="","",INDEX(CARTAO_COMPRAS!$C:$C,INT((ROW()-2)/20)+2))</f>
        <v/>
      </c>
      <c r="C4450" s="0" t="str">
        <f aca="false">IF($A4450="","",INDEX(CARTAO_COMPRAS!$D:$D,INT((ROW()-2)/20)+2))</f>
        <v/>
      </c>
      <c r="D4450" s="0" t="str">
        <f aca="false">IF($A4450="","",INDEX(CARTAO_COMPRAS!$E:$E,INT((ROW()-2)/20)+2))</f>
        <v/>
      </c>
      <c r="E4450" s="0" t="str">
        <f aca="false">IF($A4450="","",INDEX(CARTAO_COMPRAS!$H:$H,INT((ROW()-2)/20)+2)+MOD(ROW()-2,20))</f>
        <v/>
      </c>
      <c r="F4450" s="0" t="str">
        <f aca="false">IF($A4450="","",INDEX(CARTAO_COMPRAS!$G:$G,INT((ROW()-2)/20)+2))</f>
        <v/>
      </c>
      <c r="G4450" s="5" t="str">
        <f aca="false">IF($A4450="","",INDEX(CARTAO_COMPRAS!$I:$I,INT((ROW()-2)/20)+2))</f>
        <v/>
      </c>
      <c r="H4450" s="4" t="str">
        <f aca="false">IF($A4450="","",EDATE(INDEX(CARTAO_COMPRAS!$J:$J,INT((ROW()-2)/20)+2),MOD(ROW()-2,20)))</f>
        <v/>
      </c>
      <c r="I4450" s="4" t="str">
        <f aca="false">IF($H4450="","",$H4450-WEEKDAY($H4450,2)+1)</f>
        <v/>
      </c>
      <c r="J4450" s="4" t="str">
        <f aca="false">IF($I4450="","",$I4450+6)</f>
        <v/>
      </c>
      <c r="K4450" s="6" t="str">
        <f aca="false">IF($H4450="","",DATE(YEAR($H4450),MONTH($H4450),1))</f>
        <v/>
      </c>
      <c r="L4450" s="0" t="str">
        <f aca="false">IF($A4450="","",INDEX(CARTAO_COMPRAS!$K:$K,INT((ROW()-2)/20)+2))</f>
        <v/>
      </c>
      <c r="M4450" s="0" t="str">
        <f aca="false">IF($A4450="","","Compra no cartão")</f>
        <v/>
      </c>
    </row>
    <row r="4451" customFormat="false" ht="13.5" hidden="false" customHeight="false" outlineLevel="0" collapsed="false">
      <c r="A4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1" s="0" t="str">
        <f aca="false">IF($A4451="","",INDEX(CARTAO_COMPRAS!$C:$C,INT((ROW()-2)/20)+2))</f>
        <v/>
      </c>
      <c r="C4451" s="0" t="str">
        <f aca="false">IF($A4451="","",INDEX(CARTAO_COMPRAS!$D:$D,INT((ROW()-2)/20)+2))</f>
        <v/>
      </c>
      <c r="D4451" s="0" t="str">
        <f aca="false">IF($A4451="","",INDEX(CARTAO_COMPRAS!$E:$E,INT((ROW()-2)/20)+2))</f>
        <v/>
      </c>
      <c r="E4451" s="0" t="str">
        <f aca="false">IF($A4451="","",INDEX(CARTAO_COMPRAS!$H:$H,INT((ROW()-2)/20)+2)+MOD(ROW()-2,20))</f>
        <v/>
      </c>
      <c r="F4451" s="0" t="str">
        <f aca="false">IF($A4451="","",INDEX(CARTAO_COMPRAS!$G:$G,INT((ROW()-2)/20)+2))</f>
        <v/>
      </c>
      <c r="G4451" s="5" t="str">
        <f aca="false">IF($A4451="","",INDEX(CARTAO_COMPRAS!$I:$I,INT((ROW()-2)/20)+2))</f>
        <v/>
      </c>
      <c r="H4451" s="4" t="str">
        <f aca="false">IF($A4451="","",EDATE(INDEX(CARTAO_COMPRAS!$J:$J,INT((ROW()-2)/20)+2),MOD(ROW()-2,20)))</f>
        <v/>
      </c>
      <c r="I4451" s="4" t="str">
        <f aca="false">IF($H4451="","",$H4451-WEEKDAY($H4451,2)+1)</f>
        <v/>
      </c>
      <c r="J4451" s="4" t="str">
        <f aca="false">IF($I4451="","",$I4451+6)</f>
        <v/>
      </c>
      <c r="K4451" s="6" t="str">
        <f aca="false">IF($H4451="","",DATE(YEAR($H4451),MONTH($H4451),1))</f>
        <v/>
      </c>
      <c r="L4451" s="0" t="str">
        <f aca="false">IF($A4451="","",INDEX(CARTAO_COMPRAS!$K:$K,INT((ROW()-2)/20)+2))</f>
        <v/>
      </c>
      <c r="M4451" s="0" t="str">
        <f aca="false">IF($A4451="","","Compra no cartão")</f>
        <v/>
      </c>
    </row>
    <row r="4452" customFormat="false" ht="13.5" hidden="false" customHeight="false" outlineLevel="0" collapsed="false">
      <c r="A4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2" s="0" t="str">
        <f aca="false">IF($A4452="","",INDEX(CARTAO_COMPRAS!$C:$C,INT((ROW()-2)/20)+2))</f>
        <v/>
      </c>
      <c r="C4452" s="0" t="str">
        <f aca="false">IF($A4452="","",INDEX(CARTAO_COMPRAS!$D:$D,INT((ROW()-2)/20)+2))</f>
        <v/>
      </c>
      <c r="D4452" s="0" t="str">
        <f aca="false">IF($A4452="","",INDEX(CARTAO_COMPRAS!$E:$E,INT((ROW()-2)/20)+2))</f>
        <v/>
      </c>
      <c r="E4452" s="0" t="str">
        <f aca="false">IF($A4452="","",INDEX(CARTAO_COMPRAS!$H:$H,INT((ROW()-2)/20)+2)+MOD(ROW()-2,20))</f>
        <v/>
      </c>
      <c r="F4452" s="0" t="str">
        <f aca="false">IF($A4452="","",INDEX(CARTAO_COMPRAS!$G:$G,INT((ROW()-2)/20)+2))</f>
        <v/>
      </c>
      <c r="G4452" s="5" t="str">
        <f aca="false">IF($A4452="","",INDEX(CARTAO_COMPRAS!$I:$I,INT((ROW()-2)/20)+2))</f>
        <v/>
      </c>
      <c r="H4452" s="4" t="str">
        <f aca="false">IF($A4452="","",EDATE(INDEX(CARTAO_COMPRAS!$J:$J,INT((ROW()-2)/20)+2),MOD(ROW()-2,20)))</f>
        <v/>
      </c>
      <c r="I4452" s="4" t="str">
        <f aca="false">IF($H4452="","",$H4452-WEEKDAY($H4452,2)+1)</f>
        <v/>
      </c>
      <c r="J4452" s="4" t="str">
        <f aca="false">IF($I4452="","",$I4452+6)</f>
        <v/>
      </c>
      <c r="K4452" s="6" t="str">
        <f aca="false">IF($H4452="","",DATE(YEAR($H4452),MONTH($H4452),1))</f>
        <v/>
      </c>
      <c r="L4452" s="0" t="str">
        <f aca="false">IF($A4452="","",INDEX(CARTAO_COMPRAS!$K:$K,INT((ROW()-2)/20)+2))</f>
        <v/>
      </c>
      <c r="M4452" s="0" t="str">
        <f aca="false">IF($A4452="","","Compra no cartão")</f>
        <v/>
      </c>
    </row>
    <row r="4453" customFormat="false" ht="13.5" hidden="false" customHeight="false" outlineLevel="0" collapsed="false">
      <c r="A4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3" s="0" t="str">
        <f aca="false">IF($A4453="","",INDEX(CARTAO_COMPRAS!$C:$C,INT((ROW()-2)/20)+2))</f>
        <v/>
      </c>
      <c r="C4453" s="0" t="str">
        <f aca="false">IF($A4453="","",INDEX(CARTAO_COMPRAS!$D:$D,INT((ROW()-2)/20)+2))</f>
        <v/>
      </c>
      <c r="D4453" s="0" t="str">
        <f aca="false">IF($A4453="","",INDEX(CARTAO_COMPRAS!$E:$E,INT((ROW()-2)/20)+2))</f>
        <v/>
      </c>
      <c r="E4453" s="0" t="str">
        <f aca="false">IF($A4453="","",INDEX(CARTAO_COMPRAS!$H:$H,INT((ROW()-2)/20)+2)+MOD(ROW()-2,20))</f>
        <v/>
      </c>
      <c r="F4453" s="0" t="str">
        <f aca="false">IF($A4453="","",INDEX(CARTAO_COMPRAS!$G:$G,INT((ROW()-2)/20)+2))</f>
        <v/>
      </c>
      <c r="G4453" s="5" t="str">
        <f aca="false">IF($A4453="","",INDEX(CARTAO_COMPRAS!$I:$I,INT((ROW()-2)/20)+2))</f>
        <v/>
      </c>
      <c r="H4453" s="4" t="str">
        <f aca="false">IF($A4453="","",EDATE(INDEX(CARTAO_COMPRAS!$J:$J,INT((ROW()-2)/20)+2),MOD(ROW()-2,20)))</f>
        <v/>
      </c>
      <c r="I4453" s="4" t="str">
        <f aca="false">IF($H4453="","",$H4453-WEEKDAY($H4453,2)+1)</f>
        <v/>
      </c>
      <c r="J4453" s="4" t="str">
        <f aca="false">IF($I4453="","",$I4453+6)</f>
        <v/>
      </c>
      <c r="K4453" s="6" t="str">
        <f aca="false">IF($H4453="","",DATE(YEAR($H4453),MONTH($H4453),1))</f>
        <v/>
      </c>
      <c r="L4453" s="0" t="str">
        <f aca="false">IF($A4453="","",INDEX(CARTAO_COMPRAS!$K:$K,INT((ROW()-2)/20)+2))</f>
        <v/>
      </c>
      <c r="M4453" s="0" t="str">
        <f aca="false">IF($A4453="","","Compra no cartão")</f>
        <v/>
      </c>
    </row>
    <row r="4454" customFormat="false" ht="13.5" hidden="false" customHeight="false" outlineLevel="0" collapsed="false">
      <c r="A4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4" s="0" t="str">
        <f aca="false">IF($A4454="","",INDEX(CARTAO_COMPRAS!$C:$C,INT((ROW()-2)/20)+2))</f>
        <v/>
      </c>
      <c r="C4454" s="0" t="str">
        <f aca="false">IF($A4454="","",INDEX(CARTAO_COMPRAS!$D:$D,INT((ROW()-2)/20)+2))</f>
        <v/>
      </c>
      <c r="D4454" s="0" t="str">
        <f aca="false">IF($A4454="","",INDEX(CARTAO_COMPRAS!$E:$E,INT((ROW()-2)/20)+2))</f>
        <v/>
      </c>
      <c r="E4454" s="0" t="str">
        <f aca="false">IF($A4454="","",INDEX(CARTAO_COMPRAS!$H:$H,INT((ROW()-2)/20)+2)+MOD(ROW()-2,20))</f>
        <v/>
      </c>
      <c r="F4454" s="0" t="str">
        <f aca="false">IF($A4454="","",INDEX(CARTAO_COMPRAS!$G:$G,INT((ROW()-2)/20)+2))</f>
        <v/>
      </c>
      <c r="G4454" s="5" t="str">
        <f aca="false">IF($A4454="","",INDEX(CARTAO_COMPRAS!$I:$I,INT((ROW()-2)/20)+2))</f>
        <v/>
      </c>
      <c r="H4454" s="4" t="str">
        <f aca="false">IF($A4454="","",EDATE(INDEX(CARTAO_COMPRAS!$J:$J,INT((ROW()-2)/20)+2),MOD(ROW()-2,20)))</f>
        <v/>
      </c>
      <c r="I4454" s="4" t="str">
        <f aca="false">IF($H4454="","",$H4454-WEEKDAY($H4454,2)+1)</f>
        <v/>
      </c>
      <c r="J4454" s="4" t="str">
        <f aca="false">IF($I4454="","",$I4454+6)</f>
        <v/>
      </c>
      <c r="K4454" s="6" t="str">
        <f aca="false">IF($H4454="","",DATE(YEAR($H4454),MONTH($H4454),1))</f>
        <v/>
      </c>
      <c r="L4454" s="0" t="str">
        <f aca="false">IF($A4454="","",INDEX(CARTAO_COMPRAS!$K:$K,INT((ROW()-2)/20)+2))</f>
        <v/>
      </c>
      <c r="M4454" s="0" t="str">
        <f aca="false">IF($A4454="","","Compra no cartão")</f>
        <v/>
      </c>
    </row>
    <row r="4455" customFormat="false" ht="13.5" hidden="false" customHeight="false" outlineLevel="0" collapsed="false">
      <c r="A4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5" s="0" t="str">
        <f aca="false">IF($A4455="","",INDEX(CARTAO_COMPRAS!$C:$C,INT((ROW()-2)/20)+2))</f>
        <v/>
      </c>
      <c r="C4455" s="0" t="str">
        <f aca="false">IF($A4455="","",INDEX(CARTAO_COMPRAS!$D:$D,INT((ROW()-2)/20)+2))</f>
        <v/>
      </c>
      <c r="D4455" s="0" t="str">
        <f aca="false">IF($A4455="","",INDEX(CARTAO_COMPRAS!$E:$E,INT((ROW()-2)/20)+2))</f>
        <v/>
      </c>
      <c r="E4455" s="0" t="str">
        <f aca="false">IF($A4455="","",INDEX(CARTAO_COMPRAS!$H:$H,INT((ROW()-2)/20)+2)+MOD(ROW()-2,20))</f>
        <v/>
      </c>
      <c r="F4455" s="0" t="str">
        <f aca="false">IF($A4455="","",INDEX(CARTAO_COMPRAS!$G:$G,INT((ROW()-2)/20)+2))</f>
        <v/>
      </c>
      <c r="G4455" s="5" t="str">
        <f aca="false">IF($A4455="","",INDEX(CARTAO_COMPRAS!$I:$I,INT((ROW()-2)/20)+2))</f>
        <v/>
      </c>
      <c r="H4455" s="4" t="str">
        <f aca="false">IF($A4455="","",EDATE(INDEX(CARTAO_COMPRAS!$J:$J,INT((ROW()-2)/20)+2),MOD(ROW()-2,20)))</f>
        <v/>
      </c>
      <c r="I4455" s="4" t="str">
        <f aca="false">IF($H4455="","",$H4455-WEEKDAY($H4455,2)+1)</f>
        <v/>
      </c>
      <c r="J4455" s="4" t="str">
        <f aca="false">IF($I4455="","",$I4455+6)</f>
        <v/>
      </c>
      <c r="K4455" s="6" t="str">
        <f aca="false">IF($H4455="","",DATE(YEAR($H4455),MONTH($H4455),1))</f>
        <v/>
      </c>
      <c r="L4455" s="0" t="str">
        <f aca="false">IF($A4455="","",INDEX(CARTAO_COMPRAS!$K:$K,INT((ROW()-2)/20)+2))</f>
        <v/>
      </c>
      <c r="M4455" s="0" t="str">
        <f aca="false">IF($A4455="","","Compra no cartão")</f>
        <v/>
      </c>
    </row>
    <row r="4456" customFormat="false" ht="13.5" hidden="false" customHeight="false" outlineLevel="0" collapsed="false">
      <c r="A4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6" s="0" t="str">
        <f aca="false">IF($A4456="","",INDEX(CARTAO_COMPRAS!$C:$C,INT((ROW()-2)/20)+2))</f>
        <v/>
      </c>
      <c r="C4456" s="0" t="str">
        <f aca="false">IF($A4456="","",INDEX(CARTAO_COMPRAS!$D:$D,INT((ROW()-2)/20)+2))</f>
        <v/>
      </c>
      <c r="D4456" s="0" t="str">
        <f aca="false">IF($A4456="","",INDEX(CARTAO_COMPRAS!$E:$E,INT((ROW()-2)/20)+2))</f>
        <v/>
      </c>
      <c r="E4456" s="0" t="str">
        <f aca="false">IF($A4456="","",INDEX(CARTAO_COMPRAS!$H:$H,INT((ROW()-2)/20)+2)+MOD(ROW()-2,20))</f>
        <v/>
      </c>
      <c r="F4456" s="0" t="str">
        <f aca="false">IF($A4456="","",INDEX(CARTAO_COMPRAS!$G:$G,INT((ROW()-2)/20)+2))</f>
        <v/>
      </c>
      <c r="G4456" s="5" t="str">
        <f aca="false">IF($A4456="","",INDEX(CARTAO_COMPRAS!$I:$I,INT((ROW()-2)/20)+2))</f>
        <v/>
      </c>
      <c r="H4456" s="4" t="str">
        <f aca="false">IF($A4456="","",EDATE(INDEX(CARTAO_COMPRAS!$J:$J,INT((ROW()-2)/20)+2),MOD(ROW()-2,20)))</f>
        <v/>
      </c>
      <c r="I4456" s="4" t="str">
        <f aca="false">IF($H4456="","",$H4456-WEEKDAY($H4456,2)+1)</f>
        <v/>
      </c>
      <c r="J4456" s="4" t="str">
        <f aca="false">IF($I4456="","",$I4456+6)</f>
        <v/>
      </c>
      <c r="K4456" s="6" t="str">
        <f aca="false">IF($H4456="","",DATE(YEAR($H4456),MONTH($H4456),1))</f>
        <v/>
      </c>
      <c r="L4456" s="0" t="str">
        <f aca="false">IF($A4456="","",INDEX(CARTAO_COMPRAS!$K:$K,INT((ROW()-2)/20)+2))</f>
        <v/>
      </c>
      <c r="M4456" s="0" t="str">
        <f aca="false">IF($A4456="","","Compra no cartão")</f>
        <v/>
      </c>
    </row>
    <row r="4457" customFormat="false" ht="13.5" hidden="false" customHeight="false" outlineLevel="0" collapsed="false">
      <c r="A4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7" s="0" t="str">
        <f aca="false">IF($A4457="","",INDEX(CARTAO_COMPRAS!$C:$C,INT((ROW()-2)/20)+2))</f>
        <v/>
      </c>
      <c r="C4457" s="0" t="str">
        <f aca="false">IF($A4457="","",INDEX(CARTAO_COMPRAS!$D:$D,INT((ROW()-2)/20)+2))</f>
        <v/>
      </c>
      <c r="D4457" s="0" t="str">
        <f aca="false">IF($A4457="","",INDEX(CARTAO_COMPRAS!$E:$E,INT((ROW()-2)/20)+2))</f>
        <v/>
      </c>
      <c r="E4457" s="0" t="str">
        <f aca="false">IF($A4457="","",INDEX(CARTAO_COMPRAS!$H:$H,INT((ROW()-2)/20)+2)+MOD(ROW()-2,20))</f>
        <v/>
      </c>
      <c r="F4457" s="0" t="str">
        <f aca="false">IF($A4457="","",INDEX(CARTAO_COMPRAS!$G:$G,INT((ROW()-2)/20)+2))</f>
        <v/>
      </c>
      <c r="G4457" s="5" t="str">
        <f aca="false">IF($A4457="","",INDEX(CARTAO_COMPRAS!$I:$I,INT((ROW()-2)/20)+2))</f>
        <v/>
      </c>
      <c r="H4457" s="4" t="str">
        <f aca="false">IF($A4457="","",EDATE(INDEX(CARTAO_COMPRAS!$J:$J,INT((ROW()-2)/20)+2),MOD(ROW()-2,20)))</f>
        <v/>
      </c>
      <c r="I4457" s="4" t="str">
        <f aca="false">IF($H4457="","",$H4457-WEEKDAY($H4457,2)+1)</f>
        <v/>
      </c>
      <c r="J4457" s="4" t="str">
        <f aca="false">IF($I4457="","",$I4457+6)</f>
        <v/>
      </c>
      <c r="K4457" s="6" t="str">
        <f aca="false">IF($H4457="","",DATE(YEAR($H4457),MONTH($H4457),1))</f>
        <v/>
      </c>
      <c r="L4457" s="0" t="str">
        <f aca="false">IF($A4457="","",INDEX(CARTAO_COMPRAS!$K:$K,INT((ROW()-2)/20)+2))</f>
        <v/>
      </c>
      <c r="M4457" s="0" t="str">
        <f aca="false">IF($A4457="","","Compra no cartão")</f>
        <v/>
      </c>
    </row>
    <row r="4458" customFormat="false" ht="13.5" hidden="false" customHeight="false" outlineLevel="0" collapsed="false">
      <c r="A4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8" s="0" t="str">
        <f aca="false">IF($A4458="","",INDEX(CARTAO_COMPRAS!$C:$C,INT((ROW()-2)/20)+2))</f>
        <v/>
      </c>
      <c r="C4458" s="0" t="str">
        <f aca="false">IF($A4458="","",INDEX(CARTAO_COMPRAS!$D:$D,INT((ROW()-2)/20)+2))</f>
        <v/>
      </c>
      <c r="D4458" s="0" t="str">
        <f aca="false">IF($A4458="","",INDEX(CARTAO_COMPRAS!$E:$E,INT((ROW()-2)/20)+2))</f>
        <v/>
      </c>
      <c r="E4458" s="0" t="str">
        <f aca="false">IF($A4458="","",INDEX(CARTAO_COMPRAS!$H:$H,INT((ROW()-2)/20)+2)+MOD(ROW()-2,20))</f>
        <v/>
      </c>
      <c r="F4458" s="0" t="str">
        <f aca="false">IF($A4458="","",INDEX(CARTAO_COMPRAS!$G:$G,INT((ROW()-2)/20)+2))</f>
        <v/>
      </c>
      <c r="G4458" s="5" t="str">
        <f aca="false">IF($A4458="","",INDEX(CARTAO_COMPRAS!$I:$I,INT((ROW()-2)/20)+2))</f>
        <v/>
      </c>
      <c r="H4458" s="4" t="str">
        <f aca="false">IF($A4458="","",EDATE(INDEX(CARTAO_COMPRAS!$J:$J,INT((ROW()-2)/20)+2),MOD(ROW()-2,20)))</f>
        <v/>
      </c>
      <c r="I4458" s="4" t="str">
        <f aca="false">IF($H4458="","",$H4458-WEEKDAY($H4458,2)+1)</f>
        <v/>
      </c>
      <c r="J4458" s="4" t="str">
        <f aca="false">IF($I4458="","",$I4458+6)</f>
        <v/>
      </c>
      <c r="K4458" s="6" t="str">
        <f aca="false">IF($H4458="","",DATE(YEAR($H4458),MONTH($H4458),1))</f>
        <v/>
      </c>
      <c r="L4458" s="0" t="str">
        <f aca="false">IF($A4458="","",INDEX(CARTAO_COMPRAS!$K:$K,INT((ROW()-2)/20)+2))</f>
        <v/>
      </c>
      <c r="M4458" s="0" t="str">
        <f aca="false">IF($A4458="","","Compra no cartão")</f>
        <v/>
      </c>
    </row>
    <row r="4459" customFormat="false" ht="13.5" hidden="false" customHeight="false" outlineLevel="0" collapsed="false">
      <c r="A4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59" s="0" t="str">
        <f aca="false">IF($A4459="","",INDEX(CARTAO_COMPRAS!$C:$C,INT((ROW()-2)/20)+2))</f>
        <v/>
      </c>
      <c r="C4459" s="0" t="str">
        <f aca="false">IF($A4459="","",INDEX(CARTAO_COMPRAS!$D:$D,INT((ROW()-2)/20)+2))</f>
        <v/>
      </c>
      <c r="D4459" s="0" t="str">
        <f aca="false">IF($A4459="","",INDEX(CARTAO_COMPRAS!$E:$E,INT((ROW()-2)/20)+2))</f>
        <v/>
      </c>
      <c r="E4459" s="0" t="str">
        <f aca="false">IF($A4459="","",INDEX(CARTAO_COMPRAS!$H:$H,INT((ROW()-2)/20)+2)+MOD(ROW()-2,20))</f>
        <v/>
      </c>
      <c r="F4459" s="0" t="str">
        <f aca="false">IF($A4459="","",INDEX(CARTAO_COMPRAS!$G:$G,INT((ROW()-2)/20)+2))</f>
        <v/>
      </c>
      <c r="G4459" s="5" t="str">
        <f aca="false">IF($A4459="","",INDEX(CARTAO_COMPRAS!$I:$I,INT((ROW()-2)/20)+2))</f>
        <v/>
      </c>
      <c r="H4459" s="4" t="str">
        <f aca="false">IF($A4459="","",EDATE(INDEX(CARTAO_COMPRAS!$J:$J,INT((ROW()-2)/20)+2),MOD(ROW()-2,20)))</f>
        <v/>
      </c>
      <c r="I4459" s="4" t="str">
        <f aca="false">IF($H4459="","",$H4459-WEEKDAY($H4459,2)+1)</f>
        <v/>
      </c>
      <c r="J4459" s="4" t="str">
        <f aca="false">IF($I4459="","",$I4459+6)</f>
        <v/>
      </c>
      <c r="K4459" s="6" t="str">
        <f aca="false">IF($H4459="","",DATE(YEAR($H4459),MONTH($H4459),1))</f>
        <v/>
      </c>
      <c r="L4459" s="0" t="str">
        <f aca="false">IF($A4459="","",INDEX(CARTAO_COMPRAS!$K:$K,INT((ROW()-2)/20)+2))</f>
        <v/>
      </c>
      <c r="M4459" s="0" t="str">
        <f aca="false">IF($A4459="","","Compra no cartão")</f>
        <v/>
      </c>
    </row>
    <row r="4460" customFormat="false" ht="13.5" hidden="false" customHeight="false" outlineLevel="0" collapsed="false">
      <c r="A4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0" s="0" t="str">
        <f aca="false">IF($A4460="","",INDEX(CARTAO_COMPRAS!$C:$C,INT((ROW()-2)/20)+2))</f>
        <v/>
      </c>
      <c r="C4460" s="0" t="str">
        <f aca="false">IF($A4460="","",INDEX(CARTAO_COMPRAS!$D:$D,INT((ROW()-2)/20)+2))</f>
        <v/>
      </c>
      <c r="D4460" s="0" t="str">
        <f aca="false">IF($A4460="","",INDEX(CARTAO_COMPRAS!$E:$E,INT((ROW()-2)/20)+2))</f>
        <v/>
      </c>
      <c r="E4460" s="0" t="str">
        <f aca="false">IF($A4460="","",INDEX(CARTAO_COMPRAS!$H:$H,INT((ROW()-2)/20)+2)+MOD(ROW()-2,20))</f>
        <v/>
      </c>
      <c r="F4460" s="0" t="str">
        <f aca="false">IF($A4460="","",INDEX(CARTAO_COMPRAS!$G:$G,INT((ROW()-2)/20)+2))</f>
        <v/>
      </c>
      <c r="G4460" s="5" t="str">
        <f aca="false">IF($A4460="","",INDEX(CARTAO_COMPRAS!$I:$I,INT((ROW()-2)/20)+2))</f>
        <v/>
      </c>
      <c r="H4460" s="4" t="str">
        <f aca="false">IF($A4460="","",EDATE(INDEX(CARTAO_COMPRAS!$J:$J,INT((ROW()-2)/20)+2),MOD(ROW()-2,20)))</f>
        <v/>
      </c>
      <c r="I4460" s="4" t="str">
        <f aca="false">IF($H4460="","",$H4460-WEEKDAY($H4460,2)+1)</f>
        <v/>
      </c>
      <c r="J4460" s="4" t="str">
        <f aca="false">IF($I4460="","",$I4460+6)</f>
        <v/>
      </c>
      <c r="K4460" s="6" t="str">
        <f aca="false">IF($H4460="","",DATE(YEAR($H4460),MONTH($H4460),1))</f>
        <v/>
      </c>
      <c r="L4460" s="0" t="str">
        <f aca="false">IF($A4460="","",INDEX(CARTAO_COMPRAS!$K:$K,INT((ROW()-2)/20)+2))</f>
        <v/>
      </c>
      <c r="M4460" s="0" t="str">
        <f aca="false">IF($A4460="","","Compra no cartão")</f>
        <v/>
      </c>
    </row>
    <row r="4461" customFormat="false" ht="13.5" hidden="false" customHeight="false" outlineLevel="0" collapsed="false">
      <c r="A4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1" s="0" t="str">
        <f aca="false">IF($A4461="","",INDEX(CARTAO_COMPRAS!$C:$C,INT((ROW()-2)/20)+2))</f>
        <v/>
      </c>
      <c r="C4461" s="0" t="str">
        <f aca="false">IF($A4461="","",INDEX(CARTAO_COMPRAS!$D:$D,INT((ROW()-2)/20)+2))</f>
        <v/>
      </c>
      <c r="D4461" s="0" t="str">
        <f aca="false">IF($A4461="","",INDEX(CARTAO_COMPRAS!$E:$E,INT((ROW()-2)/20)+2))</f>
        <v/>
      </c>
      <c r="E4461" s="0" t="str">
        <f aca="false">IF($A4461="","",INDEX(CARTAO_COMPRAS!$H:$H,INT((ROW()-2)/20)+2)+MOD(ROW()-2,20))</f>
        <v/>
      </c>
      <c r="F4461" s="0" t="str">
        <f aca="false">IF($A4461="","",INDEX(CARTAO_COMPRAS!$G:$G,INT((ROW()-2)/20)+2))</f>
        <v/>
      </c>
      <c r="G4461" s="5" t="str">
        <f aca="false">IF($A4461="","",INDEX(CARTAO_COMPRAS!$I:$I,INT((ROW()-2)/20)+2))</f>
        <v/>
      </c>
      <c r="H4461" s="4" t="str">
        <f aca="false">IF($A4461="","",EDATE(INDEX(CARTAO_COMPRAS!$J:$J,INT((ROW()-2)/20)+2),MOD(ROW()-2,20)))</f>
        <v/>
      </c>
      <c r="I4461" s="4" t="str">
        <f aca="false">IF($H4461="","",$H4461-WEEKDAY($H4461,2)+1)</f>
        <v/>
      </c>
      <c r="J4461" s="4" t="str">
        <f aca="false">IF($I4461="","",$I4461+6)</f>
        <v/>
      </c>
      <c r="K4461" s="6" t="str">
        <f aca="false">IF($H4461="","",DATE(YEAR($H4461),MONTH($H4461),1))</f>
        <v/>
      </c>
      <c r="L4461" s="0" t="str">
        <f aca="false">IF($A4461="","",INDEX(CARTAO_COMPRAS!$K:$K,INT((ROW()-2)/20)+2))</f>
        <v/>
      </c>
      <c r="M4461" s="0" t="str">
        <f aca="false">IF($A4461="","","Compra no cartão")</f>
        <v/>
      </c>
    </row>
    <row r="4462" customFormat="false" ht="13.5" hidden="false" customHeight="false" outlineLevel="0" collapsed="false">
      <c r="A44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2" s="0" t="str">
        <f aca="false">IF($A4462="","",INDEX(CARTAO_COMPRAS!$C:$C,INT((ROW()-2)/20)+2))</f>
        <v/>
      </c>
      <c r="C4462" s="0" t="str">
        <f aca="false">IF($A4462="","",INDEX(CARTAO_COMPRAS!$D:$D,INT((ROW()-2)/20)+2))</f>
        <v/>
      </c>
      <c r="D4462" s="0" t="str">
        <f aca="false">IF($A4462="","",INDEX(CARTAO_COMPRAS!$E:$E,INT((ROW()-2)/20)+2))</f>
        <v/>
      </c>
      <c r="E4462" s="0" t="str">
        <f aca="false">IF($A4462="","",INDEX(CARTAO_COMPRAS!$H:$H,INT((ROW()-2)/20)+2)+MOD(ROW()-2,20))</f>
        <v/>
      </c>
      <c r="F4462" s="0" t="str">
        <f aca="false">IF($A4462="","",INDEX(CARTAO_COMPRAS!$G:$G,INT((ROW()-2)/20)+2))</f>
        <v/>
      </c>
      <c r="G4462" s="5" t="str">
        <f aca="false">IF($A4462="","",INDEX(CARTAO_COMPRAS!$I:$I,INT((ROW()-2)/20)+2))</f>
        <v/>
      </c>
      <c r="H4462" s="4" t="str">
        <f aca="false">IF($A4462="","",EDATE(INDEX(CARTAO_COMPRAS!$J:$J,INT((ROW()-2)/20)+2),MOD(ROW()-2,20)))</f>
        <v/>
      </c>
      <c r="I4462" s="4" t="str">
        <f aca="false">IF($H4462="","",$H4462-WEEKDAY($H4462,2)+1)</f>
        <v/>
      </c>
      <c r="J4462" s="4" t="str">
        <f aca="false">IF($I4462="","",$I4462+6)</f>
        <v/>
      </c>
      <c r="K4462" s="6" t="str">
        <f aca="false">IF($H4462="","",DATE(YEAR($H4462),MONTH($H4462),1))</f>
        <v/>
      </c>
      <c r="L4462" s="0" t="str">
        <f aca="false">IF($A4462="","",INDEX(CARTAO_COMPRAS!$K:$K,INT((ROW()-2)/20)+2))</f>
        <v/>
      </c>
      <c r="M4462" s="0" t="str">
        <f aca="false">IF($A4462="","","Compra no cartão")</f>
        <v/>
      </c>
    </row>
    <row r="4463" customFormat="false" ht="13.5" hidden="false" customHeight="false" outlineLevel="0" collapsed="false">
      <c r="A4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3" s="0" t="str">
        <f aca="false">IF($A4463="","",INDEX(CARTAO_COMPRAS!$C:$C,INT((ROW()-2)/20)+2))</f>
        <v/>
      </c>
      <c r="C4463" s="0" t="str">
        <f aca="false">IF($A4463="","",INDEX(CARTAO_COMPRAS!$D:$D,INT((ROW()-2)/20)+2))</f>
        <v/>
      </c>
      <c r="D4463" s="0" t="str">
        <f aca="false">IF($A4463="","",INDEX(CARTAO_COMPRAS!$E:$E,INT((ROW()-2)/20)+2))</f>
        <v/>
      </c>
      <c r="E4463" s="0" t="str">
        <f aca="false">IF($A4463="","",INDEX(CARTAO_COMPRAS!$H:$H,INT((ROW()-2)/20)+2)+MOD(ROW()-2,20))</f>
        <v/>
      </c>
      <c r="F4463" s="0" t="str">
        <f aca="false">IF($A4463="","",INDEX(CARTAO_COMPRAS!$G:$G,INT((ROW()-2)/20)+2))</f>
        <v/>
      </c>
      <c r="G4463" s="5" t="str">
        <f aca="false">IF($A4463="","",INDEX(CARTAO_COMPRAS!$I:$I,INT((ROW()-2)/20)+2))</f>
        <v/>
      </c>
      <c r="H4463" s="4" t="str">
        <f aca="false">IF($A4463="","",EDATE(INDEX(CARTAO_COMPRAS!$J:$J,INT((ROW()-2)/20)+2),MOD(ROW()-2,20)))</f>
        <v/>
      </c>
      <c r="I4463" s="4" t="str">
        <f aca="false">IF($H4463="","",$H4463-WEEKDAY($H4463,2)+1)</f>
        <v/>
      </c>
      <c r="J4463" s="4" t="str">
        <f aca="false">IF($I4463="","",$I4463+6)</f>
        <v/>
      </c>
      <c r="K4463" s="6" t="str">
        <f aca="false">IF($H4463="","",DATE(YEAR($H4463),MONTH($H4463),1))</f>
        <v/>
      </c>
      <c r="L4463" s="0" t="str">
        <f aca="false">IF($A4463="","",INDEX(CARTAO_COMPRAS!$K:$K,INT((ROW()-2)/20)+2))</f>
        <v/>
      </c>
      <c r="M4463" s="0" t="str">
        <f aca="false">IF($A4463="","","Compra no cartão")</f>
        <v/>
      </c>
    </row>
    <row r="4464" customFormat="false" ht="13.5" hidden="false" customHeight="false" outlineLevel="0" collapsed="false">
      <c r="A4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4" s="0" t="str">
        <f aca="false">IF($A4464="","",INDEX(CARTAO_COMPRAS!$C:$C,INT((ROW()-2)/20)+2))</f>
        <v/>
      </c>
      <c r="C4464" s="0" t="str">
        <f aca="false">IF($A4464="","",INDEX(CARTAO_COMPRAS!$D:$D,INT((ROW()-2)/20)+2))</f>
        <v/>
      </c>
      <c r="D4464" s="0" t="str">
        <f aca="false">IF($A4464="","",INDEX(CARTAO_COMPRAS!$E:$E,INT((ROW()-2)/20)+2))</f>
        <v/>
      </c>
      <c r="E4464" s="0" t="str">
        <f aca="false">IF($A4464="","",INDEX(CARTAO_COMPRAS!$H:$H,INT((ROW()-2)/20)+2)+MOD(ROW()-2,20))</f>
        <v/>
      </c>
      <c r="F4464" s="0" t="str">
        <f aca="false">IF($A4464="","",INDEX(CARTAO_COMPRAS!$G:$G,INT((ROW()-2)/20)+2))</f>
        <v/>
      </c>
      <c r="G4464" s="5" t="str">
        <f aca="false">IF($A4464="","",INDEX(CARTAO_COMPRAS!$I:$I,INT((ROW()-2)/20)+2))</f>
        <v/>
      </c>
      <c r="H4464" s="4" t="str">
        <f aca="false">IF($A4464="","",EDATE(INDEX(CARTAO_COMPRAS!$J:$J,INT((ROW()-2)/20)+2),MOD(ROW()-2,20)))</f>
        <v/>
      </c>
      <c r="I4464" s="4" t="str">
        <f aca="false">IF($H4464="","",$H4464-WEEKDAY($H4464,2)+1)</f>
        <v/>
      </c>
      <c r="J4464" s="4" t="str">
        <f aca="false">IF($I4464="","",$I4464+6)</f>
        <v/>
      </c>
      <c r="K4464" s="6" t="str">
        <f aca="false">IF($H4464="","",DATE(YEAR($H4464),MONTH($H4464),1))</f>
        <v/>
      </c>
      <c r="L4464" s="0" t="str">
        <f aca="false">IF($A4464="","",INDEX(CARTAO_COMPRAS!$K:$K,INT((ROW()-2)/20)+2))</f>
        <v/>
      </c>
      <c r="M4464" s="0" t="str">
        <f aca="false">IF($A4464="","","Compra no cartão")</f>
        <v/>
      </c>
    </row>
    <row r="4465" customFormat="false" ht="13.5" hidden="false" customHeight="false" outlineLevel="0" collapsed="false">
      <c r="A4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5" s="0" t="str">
        <f aca="false">IF($A4465="","",INDEX(CARTAO_COMPRAS!$C:$C,INT((ROW()-2)/20)+2))</f>
        <v/>
      </c>
      <c r="C4465" s="0" t="str">
        <f aca="false">IF($A4465="","",INDEX(CARTAO_COMPRAS!$D:$D,INT((ROW()-2)/20)+2))</f>
        <v/>
      </c>
      <c r="D4465" s="0" t="str">
        <f aca="false">IF($A4465="","",INDEX(CARTAO_COMPRAS!$E:$E,INT((ROW()-2)/20)+2))</f>
        <v/>
      </c>
      <c r="E4465" s="0" t="str">
        <f aca="false">IF($A4465="","",INDEX(CARTAO_COMPRAS!$H:$H,INT((ROW()-2)/20)+2)+MOD(ROW()-2,20))</f>
        <v/>
      </c>
      <c r="F4465" s="0" t="str">
        <f aca="false">IF($A4465="","",INDEX(CARTAO_COMPRAS!$G:$G,INT((ROW()-2)/20)+2))</f>
        <v/>
      </c>
      <c r="G4465" s="5" t="str">
        <f aca="false">IF($A4465="","",INDEX(CARTAO_COMPRAS!$I:$I,INT((ROW()-2)/20)+2))</f>
        <v/>
      </c>
      <c r="H4465" s="4" t="str">
        <f aca="false">IF($A4465="","",EDATE(INDEX(CARTAO_COMPRAS!$J:$J,INT((ROW()-2)/20)+2),MOD(ROW()-2,20)))</f>
        <v/>
      </c>
      <c r="I4465" s="4" t="str">
        <f aca="false">IF($H4465="","",$H4465-WEEKDAY($H4465,2)+1)</f>
        <v/>
      </c>
      <c r="J4465" s="4" t="str">
        <f aca="false">IF($I4465="","",$I4465+6)</f>
        <v/>
      </c>
      <c r="K4465" s="6" t="str">
        <f aca="false">IF($H4465="","",DATE(YEAR($H4465),MONTH($H4465),1))</f>
        <v/>
      </c>
      <c r="L4465" s="0" t="str">
        <f aca="false">IF($A4465="","",INDEX(CARTAO_COMPRAS!$K:$K,INT((ROW()-2)/20)+2))</f>
        <v/>
      </c>
      <c r="M4465" s="0" t="str">
        <f aca="false">IF($A4465="","","Compra no cartão")</f>
        <v/>
      </c>
    </row>
    <row r="4466" customFormat="false" ht="13.5" hidden="false" customHeight="false" outlineLevel="0" collapsed="false">
      <c r="A4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6" s="0" t="str">
        <f aca="false">IF($A4466="","",INDEX(CARTAO_COMPRAS!$C:$C,INT((ROW()-2)/20)+2))</f>
        <v/>
      </c>
      <c r="C4466" s="0" t="str">
        <f aca="false">IF($A4466="","",INDEX(CARTAO_COMPRAS!$D:$D,INT((ROW()-2)/20)+2))</f>
        <v/>
      </c>
      <c r="D4466" s="0" t="str">
        <f aca="false">IF($A4466="","",INDEX(CARTAO_COMPRAS!$E:$E,INT((ROW()-2)/20)+2))</f>
        <v/>
      </c>
      <c r="E4466" s="0" t="str">
        <f aca="false">IF($A4466="","",INDEX(CARTAO_COMPRAS!$H:$H,INT((ROW()-2)/20)+2)+MOD(ROW()-2,20))</f>
        <v/>
      </c>
      <c r="F4466" s="0" t="str">
        <f aca="false">IF($A4466="","",INDEX(CARTAO_COMPRAS!$G:$G,INT((ROW()-2)/20)+2))</f>
        <v/>
      </c>
      <c r="G4466" s="5" t="str">
        <f aca="false">IF($A4466="","",INDEX(CARTAO_COMPRAS!$I:$I,INT((ROW()-2)/20)+2))</f>
        <v/>
      </c>
      <c r="H4466" s="4" t="str">
        <f aca="false">IF($A4466="","",EDATE(INDEX(CARTAO_COMPRAS!$J:$J,INT((ROW()-2)/20)+2),MOD(ROW()-2,20)))</f>
        <v/>
      </c>
      <c r="I4466" s="4" t="str">
        <f aca="false">IF($H4466="","",$H4466-WEEKDAY($H4466,2)+1)</f>
        <v/>
      </c>
      <c r="J4466" s="4" t="str">
        <f aca="false">IF($I4466="","",$I4466+6)</f>
        <v/>
      </c>
      <c r="K4466" s="6" t="str">
        <f aca="false">IF($H4466="","",DATE(YEAR($H4466),MONTH($H4466),1))</f>
        <v/>
      </c>
      <c r="L4466" s="0" t="str">
        <f aca="false">IF($A4466="","",INDEX(CARTAO_COMPRAS!$K:$K,INT((ROW()-2)/20)+2))</f>
        <v/>
      </c>
      <c r="M4466" s="0" t="str">
        <f aca="false">IF($A4466="","","Compra no cartão")</f>
        <v/>
      </c>
    </row>
    <row r="4467" customFormat="false" ht="13.5" hidden="false" customHeight="false" outlineLevel="0" collapsed="false">
      <c r="A4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7" s="0" t="str">
        <f aca="false">IF($A4467="","",INDEX(CARTAO_COMPRAS!$C:$C,INT((ROW()-2)/20)+2))</f>
        <v/>
      </c>
      <c r="C4467" s="0" t="str">
        <f aca="false">IF($A4467="","",INDEX(CARTAO_COMPRAS!$D:$D,INT((ROW()-2)/20)+2))</f>
        <v/>
      </c>
      <c r="D4467" s="0" t="str">
        <f aca="false">IF($A4467="","",INDEX(CARTAO_COMPRAS!$E:$E,INT((ROW()-2)/20)+2))</f>
        <v/>
      </c>
      <c r="E4467" s="0" t="str">
        <f aca="false">IF($A4467="","",INDEX(CARTAO_COMPRAS!$H:$H,INT((ROW()-2)/20)+2)+MOD(ROW()-2,20))</f>
        <v/>
      </c>
      <c r="F4467" s="0" t="str">
        <f aca="false">IF($A4467="","",INDEX(CARTAO_COMPRAS!$G:$G,INT((ROW()-2)/20)+2))</f>
        <v/>
      </c>
      <c r="G4467" s="5" t="str">
        <f aca="false">IF($A4467="","",INDEX(CARTAO_COMPRAS!$I:$I,INT((ROW()-2)/20)+2))</f>
        <v/>
      </c>
      <c r="H4467" s="4" t="str">
        <f aca="false">IF($A4467="","",EDATE(INDEX(CARTAO_COMPRAS!$J:$J,INT((ROW()-2)/20)+2),MOD(ROW()-2,20)))</f>
        <v/>
      </c>
      <c r="I4467" s="4" t="str">
        <f aca="false">IF($H4467="","",$H4467-WEEKDAY($H4467,2)+1)</f>
        <v/>
      </c>
      <c r="J4467" s="4" t="str">
        <f aca="false">IF($I4467="","",$I4467+6)</f>
        <v/>
      </c>
      <c r="K4467" s="6" t="str">
        <f aca="false">IF($H4467="","",DATE(YEAR($H4467),MONTH($H4467),1))</f>
        <v/>
      </c>
      <c r="L4467" s="0" t="str">
        <f aca="false">IF($A4467="","",INDEX(CARTAO_COMPRAS!$K:$K,INT((ROW()-2)/20)+2))</f>
        <v/>
      </c>
      <c r="M4467" s="0" t="str">
        <f aca="false">IF($A4467="","","Compra no cartão")</f>
        <v/>
      </c>
    </row>
    <row r="4468" customFormat="false" ht="13.5" hidden="false" customHeight="false" outlineLevel="0" collapsed="false">
      <c r="A4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8" s="0" t="str">
        <f aca="false">IF($A4468="","",INDEX(CARTAO_COMPRAS!$C:$C,INT((ROW()-2)/20)+2))</f>
        <v/>
      </c>
      <c r="C4468" s="0" t="str">
        <f aca="false">IF($A4468="","",INDEX(CARTAO_COMPRAS!$D:$D,INT((ROW()-2)/20)+2))</f>
        <v/>
      </c>
      <c r="D4468" s="0" t="str">
        <f aca="false">IF($A4468="","",INDEX(CARTAO_COMPRAS!$E:$E,INT((ROW()-2)/20)+2))</f>
        <v/>
      </c>
      <c r="E4468" s="0" t="str">
        <f aca="false">IF($A4468="","",INDEX(CARTAO_COMPRAS!$H:$H,INT((ROW()-2)/20)+2)+MOD(ROW()-2,20))</f>
        <v/>
      </c>
      <c r="F4468" s="0" t="str">
        <f aca="false">IF($A4468="","",INDEX(CARTAO_COMPRAS!$G:$G,INT((ROW()-2)/20)+2))</f>
        <v/>
      </c>
      <c r="G4468" s="5" t="str">
        <f aca="false">IF($A4468="","",INDEX(CARTAO_COMPRAS!$I:$I,INT((ROW()-2)/20)+2))</f>
        <v/>
      </c>
      <c r="H4468" s="4" t="str">
        <f aca="false">IF($A4468="","",EDATE(INDEX(CARTAO_COMPRAS!$J:$J,INT((ROW()-2)/20)+2),MOD(ROW()-2,20)))</f>
        <v/>
      </c>
      <c r="I4468" s="4" t="str">
        <f aca="false">IF($H4468="","",$H4468-WEEKDAY($H4468,2)+1)</f>
        <v/>
      </c>
      <c r="J4468" s="4" t="str">
        <f aca="false">IF($I4468="","",$I4468+6)</f>
        <v/>
      </c>
      <c r="K4468" s="6" t="str">
        <f aca="false">IF($H4468="","",DATE(YEAR($H4468),MONTH($H4468),1))</f>
        <v/>
      </c>
      <c r="L4468" s="0" t="str">
        <f aca="false">IF($A4468="","",INDEX(CARTAO_COMPRAS!$K:$K,INT((ROW()-2)/20)+2))</f>
        <v/>
      </c>
      <c r="M4468" s="0" t="str">
        <f aca="false">IF($A4468="","","Compra no cartão")</f>
        <v/>
      </c>
    </row>
    <row r="4469" customFormat="false" ht="13.5" hidden="false" customHeight="false" outlineLevel="0" collapsed="false">
      <c r="A4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69" s="0" t="str">
        <f aca="false">IF($A4469="","",INDEX(CARTAO_COMPRAS!$C:$C,INT((ROW()-2)/20)+2))</f>
        <v/>
      </c>
      <c r="C4469" s="0" t="str">
        <f aca="false">IF($A4469="","",INDEX(CARTAO_COMPRAS!$D:$D,INT((ROW()-2)/20)+2))</f>
        <v/>
      </c>
      <c r="D4469" s="0" t="str">
        <f aca="false">IF($A4469="","",INDEX(CARTAO_COMPRAS!$E:$E,INT((ROW()-2)/20)+2))</f>
        <v/>
      </c>
      <c r="E4469" s="0" t="str">
        <f aca="false">IF($A4469="","",INDEX(CARTAO_COMPRAS!$H:$H,INT((ROW()-2)/20)+2)+MOD(ROW()-2,20))</f>
        <v/>
      </c>
      <c r="F4469" s="0" t="str">
        <f aca="false">IF($A4469="","",INDEX(CARTAO_COMPRAS!$G:$G,INT((ROW()-2)/20)+2))</f>
        <v/>
      </c>
      <c r="G4469" s="5" t="str">
        <f aca="false">IF($A4469="","",INDEX(CARTAO_COMPRAS!$I:$I,INT((ROW()-2)/20)+2))</f>
        <v/>
      </c>
      <c r="H4469" s="4" t="str">
        <f aca="false">IF($A4469="","",EDATE(INDEX(CARTAO_COMPRAS!$J:$J,INT((ROW()-2)/20)+2),MOD(ROW()-2,20)))</f>
        <v/>
      </c>
      <c r="I4469" s="4" t="str">
        <f aca="false">IF($H4469="","",$H4469-WEEKDAY($H4469,2)+1)</f>
        <v/>
      </c>
      <c r="J4469" s="4" t="str">
        <f aca="false">IF($I4469="","",$I4469+6)</f>
        <v/>
      </c>
      <c r="K4469" s="6" t="str">
        <f aca="false">IF($H4469="","",DATE(YEAR($H4469),MONTH($H4469),1))</f>
        <v/>
      </c>
      <c r="L4469" s="0" t="str">
        <f aca="false">IF($A4469="","",INDEX(CARTAO_COMPRAS!$K:$K,INT((ROW()-2)/20)+2))</f>
        <v/>
      </c>
      <c r="M4469" s="0" t="str">
        <f aca="false">IF($A4469="","","Compra no cartão")</f>
        <v/>
      </c>
    </row>
    <row r="4470" customFormat="false" ht="13.5" hidden="false" customHeight="false" outlineLevel="0" collapsed="false">
      <c r="A4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0" s="0" t="str">
        <f aca="false">IF($A4470="","",INDEX(CARTAO_COMPRAS!$C:$C,INT((ROW()-2)/20)+2))</f>
        <v/>
      </c>
      <c r="C4470" s="0" t="str">
        <f aca="false">IF($A4470="","",INDEX(CARTAO_COMPRAS!$D:$D,INT((ROW()-2)/20)+2))</f>
        <v/>
      </c>
      <c r="D4470" s="0" t="str">
        <f aca="false">IF($A4470="","",INDEX(CARTAO_COMPRAS!$E:$E,INT((ROW()-2)/20)+2))</f>
        <v/>
      </c>
      <c r="E4470" s="0" t="str">
        <f aca="false">IF($A4470="","",INDEX(CARTAO_COMPRAS!$H:$H,INT((ROW()-2)/20)+2)+MOD(ROW()-2,20))</f>
        <v/>
      </c>
      <c r="F4470" s="0" t="str">
        <f aca="false">IF($A4470="","",INDEX(CARTAO_COMPRAS!$G:$G,INT((ROW()-2)/20)+2))</f>
        <v/>
      </c>
      <c r="G4470" s="5" t="str">
        <f aca="false">IF($A4470="","",INDEX(CARTAO_COMPRAS!$I:$I,INT((ROW()-2)/20)+2))</f>
        <v/>
      </c>
      <c r="H4470" s="4" t="str">
        <f aca="false">IF($A4470="","",EDATE(INDEX(CARTAO_COMPRAS!$J:$J,INT((ROW()-2)/20)+2),MOD(ROW()-2,20)))</f>
        <v/>
      </c>
      <c r="I4470" s="4" t="str">
        <f aca="false">IF($H4470="","",$H4470-WEEKDAY($H4470,2)+1)</f>
        <v/>
      </c>
      <c r="J4470" s="4" t="str">
        <f aca="false">IF($I4470="","",$I4470+6)</f>
        <v/>
      </c>
      <c r="K4470" s="6" t="str">
        <f aca="false">IF($H4470="","",DATE(YEAR($H4470),MONTH($H4470),1))</f>
        <v/>
      </c>
      <c r="L4470" s="0" t="str">
        <f aca="false">IF($A4470="","",INDEX(CARTAO_COMPRAS!$K:$K,INT((ROW()-2)/20)+2))</f>
        <v/>
      </c>
      <c r="M4470" s="0" t="str">
        <f aca="false">IF($A4470="","","Compra no cartão")</f>
        <v/>
      </c>
    </row>
    <row r="4471" customFormat="false" ht="13.5" hidden="false" customHeight="false" outlineLevel="0" collapsed="false">
      <c r="A4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1" s="0" t="str">
        <f aca="false">IF($A4471="","",INDEX(CARTAO_COMPRAS!$C:$C,INT((ROW()-2)/20)+2))</f>
        <v/>
      </c>
      <c r="C4471" s="0" t="str">
        <f aca="false">IF($A4471="","",INDEX(CARTAO_COMPRAS!$D:$D,INT((ROW()-2)/20)+2))</f>
        <v/>
      </c>
      <c r="D4471" s="0" t="str">
        <f aca="false">IF($A4471="","",INDEX(CARTAO_COMPRAS!$E:$E,INT((ROW()-2)/20)+2))</f>
        <v/>
      </c>
      <c r="E4471" s="0" t="str">
        <f aca="false">IF($A4471="","",INDEX(CARTAO_COMPRAS!$H:$H,INT((ROW()-2)/20)+2)+MOD(ROW()-2,20))</f>
        <v/>
      </c>
      <c r="F4471" s="0" t="str">
        <f aca="false">IF($A4471="","",INDEX(CARTAO_COMPRAS!$G:$G,INT((ROW()-2)/20)+2))</f>
        <v/>
      </c>
      <c r="G4471" s="5" t="str">
        <f aca="false">IF($A4471="","",INDEX(CARTAO_COMPRAS!$I:$I,INT((ROW()-2)/20)+2))</f>
        <v/>
      </c>
      <c r="H4471" s="4" t="str">
        <f aca="false">IF($A4471="","",EDATE(INDEX(CARTAO_COMPRAS!$J:$J,INT((ROW()-2)/20)+2),MOD(ROW()-2,20)))</f>
        <v/>
      </c>
      <c r="I4471" s="4" t="str">
        <f aca="false">IF($H4471="","",$H4471-WEEKDAY($H4471,2)+1)</f>
        <v/>
      </c>
      <c r="J4471" s="4" t="str">
        <f aca="false">IF($I4471="","",$I4471+6)</f>
        <v/>
      </c>
      <c r="K4471" s="6" t="str">
        <f aca="false">IF($H4471="","",DATE(YEAR($H4471),MONTH($H4471),1))</f>
        <v/>
      </c>
      <c r="L4471" s="0" t="str">
        <f aca="false">IF($A4471="","",INDEX(CARTAO_COMPRAS!$K:$K,INT((ROW()-2)/20)+2))</f>
        <v/>
      </c>
      <c r="M4471" s="0" t="str">
        <f aca="false">IF($A4471="","","Compra no cartão")</f>
        <v/>
      </c>
    </row>
    <row r="4472" customFormat="false" ht="13.5" hidden="false" customHeight="false" outlineLevel="0" collapsed="false">
      <c r="A4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2" s="0" t="str">
        <f aca="false">IF($A4472="","",INDEX(CARTAO_COMPRAS!$C:$C,INT((ROW()-2)/20)+2))</f>
        <v/>
      </c>
      <c r="C4472" s="0" t="str">
        <f aca="false">IF($A4472="","",INDEX(CARTAO_COMPRAS!$D:$D,INT((ROW()-2)/20)+2))</f>
        <v/>
      </c>
      <c r="D4472" s="0" t="str">
        <f aca="false">IF($A4472="","",INDEX(CARTAO_COMPRAS!$E:$E,INT((ROW()-2)/20)+2))</f>
        <v/>
      </c>
      <c r="E4472" s="0" t="str">
        <f aca="false">IF($A4472="","",INDEX(CARTAO_COMPRAS!$H:$H,INT((ROW()-2)/20)+2)+MOD(ROW()-2,20))</f>
        <v/>
      </c>
      <c r="F4472" s="0" t="str">
        <f aca="false">IF($A4472="","",INDEX(CARTAO_COMPRAS!$G:$G,INT((ROW()-2)/20)+2))</f>
        <v/>
      </c>
      <c r="G4472" s="5" t="str">
        <f aca="false">IF($A4472="","",INDEX(CARTAO_COMPRAS!$I:$I,INT((ROW()-2)/20)+2))</f>
        <v/>
      </c>
      <c r="H4472" s="4" t="str">
        <f aca="false">IF($A4472="","",EDATE(INDEX(CARTAO_COMPRAS!$J:$J,INT((ROW()-2)/20)+2),MOD(ROW()-2,20)))</f>
        <v/>
      </c>
      <c r="I4472" s="4" t="str">
        <f aca="false">IF($H4472="","",$H4472-WEEKDAY($H4472,2)+1)</f>
        <v/>
      </c>
      <c r="J4472" s="4" t="str">
        <f aca="false">IF($I4472="","",$I4472+6)</f>
        <v/>
      </c>
      <c r="K4472" s="6" t="str">
        <f aca="false">IF($H4472="","",DATE(YEAR($H4472),MONTH($H4472),1))</f>
        <v/>
      </c>
      <c r="L4472" s="0" t="str">
        <f aca="false">IF($A4472="","",INDEX(CARTAO_COMPRAS!$K:$K,INT((ROW()-2)/20)+2))</f>
        <v/>
      </c>
      <c r="M4472" s="0" t="str">
        <f aca="false">IF($A4472="","","Compra no cartão")</f>
        <v/>
      </c>
    </row>
    <row r="4473" customFormat="false" ht="13.5" hidden="false" customHeight="false" outlineLevel="0" collapsed="false">
      <c r="A4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3" s="0" t="str">
        <f aca="false">IF($A4473="","",INDEX(CARTAO_COMPRAS!$C:$C,INT((ROW()-2)/20)+2))</f>
        <v/>
      </c>
      <c r="C4473" s="0" t="str">
        <f aca="false">IF($A4473="","",INDEX(CARTAO_COMPRAS!$D:$D,INT((ROW()-2)/20)+2))</f>
        <v/>
      </c>
      <c r="D4473" s="0" t="str">
        <f aca="false">IF($A4473="","",INDEX(CARTAO_COMPRAS!$E:$E,INT((ROW()-2)/20)+2))</f>
        <v/>
      </c>
      <c r="E4473" s="0" t="str">
        <f aca="false">IF($A4473="","",INDEX(CARTAO_COMPRAS!$H:$H,INT((ROW()-2)/20)+2)+MOD(ROW()-2,20))</f>
        <v/>
      </c>
      <c r="F4473" s="0" t="str">
        <f aca="false">IF($A4473="","",INDEX(CARTAO_COMPRAS!$G:$G,INT((ROW()-2)/20)+2))</f>
        <v/>
      </c>
      <c r="G4473" s="5" t="str">
        <f aca="false">IF($A4473="","",INDEX(CARTAO_COMPRAS!$I:$I,INT((ROW()-2)/20)+2))</f>
        <v/>
      </c>
      <c r="H4473" s="4" t="str">
        <f aca="false">IF($A4473="","",EDATE(INDEX(CARTAO_COMPRAS!$J:$J,INT((ROW()-2)/20)+2),MOD(ROW()-2,20)))</f>
        <v/>
      </c>
      <c r="I4473" s="4" t="str">
        <f aca="false">IF($H4473="","",$H4473-WEEKDAY($H4473,2)+1)</f>
        <v/>
      </c>
      <c r="J4473" s="4" t="str">
        <f aca="false">IF($I4473="","",$I4473+6)</f>
        <v/>
      </c>
      <c r="K4473" s="6" t="str">
        <f aca="false">IF($H4473="","",DATE(YEAR($H4473),MONTH($H4473),1))</f>
        <v/>
      </c>
      <c r="L4473" s="0" t="str">
        <f aca="false">IF($A4473="","",INDEX(CARTAO_COMPRAS!$K:$K,INT((ROW()-2)/20)+2))</f>
        <v/>
      </c>
      <c r="M4473" s="0" t="str">
        <f aca="false">IF($A4473="","","Compra no cartão")</f>
        <v/>
      </c>
    </row>
    <row r="4474" customFormat="false" ht="13.5" hidden="false" customHeight="false" outlineLevel="0" collapsed="false">
      <c r="A4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4" s="0" t="str">
        <f aca="false">IF($A4474="","",INDEX(CARTAO_COMPRAS!$C:$C,INT((ROW()-2)/20)+2))</f>
        <v/>
      </c>
      <c r="C4474" s="0" t="str">
        <f aca="false">IF($A4474="","",INDEX(CARTAO_COMPRAS!$D:$D,INT((ROW()-2)/20)+2))</f>
        <v/>
      </c>
      <c r="D4474" s="0" t="str">
        <f aca="false">IF($A4474="","",INDEX(CARTAO_COMPRAS!$E:$E,INT((ROW()-2)/20)+2))</f>
        <v/>
      </c>
      <c r="E4474" s="0" t="str">
        <f aca="false">IF($A4474="","",INDEX(CARTAO_COMPRAS!$H:$H,INT((ROW()-2)/20)+2)+MOD(ROW()-2,20))</f>
        <v/>
      </c>
      <c r="F4474" s="0" t="str">
        <f aca="false">IF($A4474="","",INDEX(CARTAO_COMPRAS!$G:$G,INT((ROW()-2)/20)+2))</f>
        <v/>
      </c>
      <c r="G4474" s="5" t="str">
        <f aca="false">IF($A4474="","",INDEX(CARTAO_COMPRAS!$I:$I,INT((ROW()-2)/20)+2))</f>
        <v/>
      </c>
      <c r="H4474" s="4" t="str">
        <f aca="false">IF($A4474="","",EDATE(INDEX(CARTAO_COMPRAS!$J:$J,INT((ROW()-2)/20)+2),MOD(ROW()-2,20)))</f>
        <v/>
      </c>
      <c r="I4474" s="4" t="str">
        <f aca="false">IF($H4474="","",$H4474-WEEKDAY($H4474,2)+1)</f>
        <v/>
      </c>
      <c r="J4474" s="4" t="str">
        <f aca="false">IF($I4474="","",$I4474+6)</f>
        <v/>
      </c>
      <c r="K4474" s="6" t="str">
        <f aca="false">IF($H4474="","",DATE(YEAR($H4474),MONTH($H4474),1))</f>
        <v/>
      </c>
      <c r="L4474" s="0" t="str">
        <f aca="false">IF($A4474="","",INDEX(CARTAO_COMPRAS!$K:$K,INT((ROW()-2)/20)+2))</f>
        <v/>
      </c>
      <c r="M4474" s="0" t="str">
        <f aca="false">IF($A4474="","","Compra no cartão")</f>
        <v/>
      </c>
    </row>
    <row r="4475" customFormat="false" ht="13.5" hidden="false" customHeight="false" outlineLevel="0" collapsed="false">
      <c r="A4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5" s="0" t="str">
        <f aca="false">IF($A4475="","",INDEX(CARTAO_COMPRAS!$C:$C,INT((ROW()-2)/20)+2))</f>
        <v/>
      </c>
      <c r="C4475" s="0" t="str">
        <f aca="false">IF($A4475="","",INDEX(CARTAO_COMPRAS!$D:$D,INT((ROW()-2)/20)+2))</f>
        <v/>
      </c>
      <c r="D4475" s="0" t="str">
        <f aca="false">IF($A4475="","",INDEX(CARTAO_COMPRAS!$E:$E,INT((ROW()-2)/20)+2))</f>
        <v/>
      </c>
      <c r="E4475" s="0" t="str">
        <f aca="false">IF($A4475="","",INDEX(CARTAO_COMPRAS!$H:$H,INT((ROW()-2)/20)+2)+MOD(ROW()-2,20))</f>
        <v/>
      </c>
      <c r="F4475" s="0" t="str">
        <f aca="false">IF($A4475="","",INDEX(CARTAO_COMPRAS!$G:$G,INT((ROW()-2)/20)+2))</f>
        <v/>
      </c>
      <c r="G4475" s="5" t="str">
        <f aca="false">IF($A4475="","",INDEX(CARTAO_COMPRAS!$I:$I,INT((ROW()-2)/20)+2))</f>
        <v/>
      </c>
      <c r="H4475" s="4" t="str">
        <f aca="false">IF($A4475="","",EDATE(INDEX(CARTAO_COMPRAS!$J:$J,INT((ROW()-2)/20)+2),MOD(ROW()-2,20)))</f>
        <v/>
      </c>
      <c r="I4475" s="4" t="str">
        <f aca="false">IF($H4475="","",$H4475-WEEKDAY($H4475,2)+1)</f>
        <v/>
      </c>
      <c r="J4475" s="4" t="str">
        <f aca="false">IF($I4475="","",$I4475+6)</f>
        <v/>
      </c>
      <c r="K4475" s="6" t="str">
        <f aca="false">IF($H4475="","",DATE(YEAR($H4475),MONTH($H4475),1))</f>
        <v/>
      </c>
      <c r="L4475" s="0" t="str">
        <f aca="false">IF($A4475="","",INDEX(CARTAO_COMPRAS!$K:$K,INT((ROW()-2)/20)+2))</f>
        <v/>
      </c>
      <c r="M4475" s="0" t="str">
        <f aca="false">IF($A4475="","","Compra no cartão")</f>
        <v/>
      </c>
    </row>
    <row r="4476" customFormat="false" ht="13.5" hidden="false" customHeight="false" outlineLevel="0" collapsed="false">
      <c r="A4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6" s="0" t="str">
        <f aca="false">IF($A4476="","",INDEX(CARTAO_COMPRAS!$C:$C,INT((ROW()-2)/20)+2))</f>
        <v/>
      </c>
      <c r="C4476" s="0" t="str">
        <f aca="false">IF($A4476="","",INDEX(CARTAO_COMPRAS!$D:$D,INT((ROW()-2)/20)+2))</f>
        <v/>
      </c>
      <c r="D4476" s="0" t="str">
        <f aca="false">IF($A4476="","",INDEX(CARTAO_COMPRAS!$E:$E,INT((ROW()-2)/20)+2))</f>
        <v/>
      </c>
      <c r="E4476" s="0" t="str">
        <f aca="false">IF($A4476="","",INDEX(CARTAO_COMPRAS!$H:$H,INT((ROW()-2)/20)+2)+MOD(ROW()-2,20))</f>
        <v/>
      </c>
      <c r="F4476" s="0" t="str">
        <f aca="false">IF($A4476="","",INDEX(CARTAO_COMPRAS!$G:$G,INT((ROW()-2)/20)+2))</f>
        <v/>
      </c>
      <c r="G4476" s="5" t="str">
        <f aca="false">IF($A4476="","",INDEX(CARTAO_COMPRAS!$I:$I,INT((ROW()-2)/20)+2))</f>
        <v/>
      </c>
      <c r="H4476" s="4" t="str">
        <f aca="false">IF($A4476="","",EDATE(INDEX(CARTAO_COMPRAS!$J:$J,INT((ROW()-2)/20)+2),MOD(ROW()-2,20)))</f>
        <v/>
      </c>
      <c r="I4476" s="4" t="str">
        <f aca="false">IF($H4476="","",$H4476-WEEKDAY($H4476,2)+1)</f>
        <v/>
      </c>
      <c r="J4476" s="4" t="str">
        <f aca="false">IF($I4476="","",$I4476+6)</f>
        <v/>
      </c>
      <c r="K4476" s="6" t="str">
        <f aca="false">IF($H4476="","",DATE(YEAR($H4476),MONTH($H4476),1))</f>
        <v/>
      </c>
      <c r="L4476" s="0" t="str">
        <f aca="false">IF($A4476="","",INDEX(CARTAO_COMPRAS!$K:$K,INT((ROW()-2)/20)+2))</f>
        <v/>
      </c>
      <c r="M4476" s="0" t="str">
        <f aca="false">IF($A4476="","","Compra no cartão")</f>
        <v/>
      </c>
    </row>
    <row r="4477" customFormat="false" ht="13.5" hidden="false" customHeight="false" outlineLevel="0" collapsed="false">
      <c r="A4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7" s="0" t="str">
        <f aca="false">IF($A4477="","",INDEX(CARTAO_COMPRAS!$C:$C,INT((ROW()-2)/20)+2))</f>
        <v/>
      </c>
      <c r="C4477" s="0" t="str">
        <f aca="false">IF($A4477="","",INDEX(CARTAO_COMPRAS!$D:$D,INT((ROW()-2)/20)+2))</f>
        <v/>
      </c>
      <c r="D4477" s="0" t="str">
        <f aca="false">IF($A4477="","",INDEX(CARTAO_COMPRAS!$E:$E,INT((ROW()-2)/20)+2))</f>
        <v/>
      </c>
      <c r="E4477" s="0" t="str">
        <f aca="false">IF($A4477="","",INDEX(CARTAO_COMPRAS!$H:$H,INT((ROW()-2)/20)+2)+MOD(ROW()-2,20))</f>
        <v/>
      </c>
      <c r="F4477" s="0" t="str">
        <f aca="false">IF($A4477="","",INDEX(CARTAO_COMPRAS!$G:$G,INT((ROW()-2)/20)+2))</f>
        <v/>
      </c>
      <c r="G4477" s="5" t="str">
        <f aca="false">IF($A4477="","",INDEX(CARTAO_COMPRAS!$I:$I,INT((ROW()-2)/20)+2))</f>
        <v/>
      </c>
      <c r="H4477" s="4" t="str">
        <f aca="false">IF($A4477="","",EDATE(INDEX(CARTAO_COMPRAS!$J:$J,INT((ROW()-2)/20)+2),MOD(ROW()-2,20)))</f>
        <v/>
      </c>
      <c r="I4477" s="4" t="str">
        <f aca="false">IF($H4477="","",$H4477-WEEKDAY($H4477,2)+1)</f>
        <v/>
      </c>
      <c r="J4477" s="4" t="str">
        <f aca="false">IF($I4477="","",$I4477+6)</f>
        <v/>
      </c>
      <c r="K4477" s="6" t="str">
        <f aca="false">IF($H4477="","",DATE(YEAR($H4477),MONTH($H4477),1))</f>
        <v/>
      </c>
      <c r="L4477" s="0" t="str">
        <f aca="false">IF($A4477="","",INDEX(CARTAO_COMPRAS!$K:$K,INT((ROW()-2)/20)+2))</f>
        <v/>
      </c>
      <c r="M4477" s="0" t="str">
        <f aca="false">IF($A4477="","","Compra no cartão")</f>
        <v/>
      </c>
    </row>
    <row r="4478" customFormat="false" ht="13.5" hidden="false" customHeight="false" outlineLevel="0" collapsed="false">
      <c r="A4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8" s="0" t="str">
        <f aca="false">IF($A4478="","",INDEX(CARTAO_COMPRAS!$C:$C,INT((ROW()-2)/20)+2))</f>
        <v/>
      </c>
      <c r="C4478" s="0" t="str">
        <f aca="false">IF($A4478="","",INDEX(CARTAO_COMPRAS!$D:$D,INT((ROW()-2)/20)+2))</f>
        <v/>
      </c>
      <c r="D4478" s="0" t="str">
        <f aca="false">IF($A4478="","",INDEX(CARTAO_COMPRAS!$E:$E,INT((ROW()-2)/20)+2))</f>
        <v/>
      </c>
      <c r="E4478" s="0" t="str">
        <f aca="false">IF($A4478="","",INDEX(CARTAO_COMPRAS!$H:$H,INT((ROW()-2)/20)+2)+MOD(ROW()-2,20))</f>
        <v/>
      </c>
      <c r="F4478" s="0" t="str">
        <f aca="false">IF($A4478="","",INDEX(CARTAO_COMPRAS!$G:$G,INT((ROW()-2)/20)+2))</f>
        <v/>
      </c>
      <c r="G4478" s="5" t="str">
        <f aca="false">IF($A4478="","",INDEX(CARTAO_COMPRAS!$I:$I,INT((ROW()-2)/20)+2))</f>
        <v/>
      </c>
      <c r="H4478" s="4" t="str">
        <f aca="false">IF($A4478="","",EDATE(INDEX(CARTAO_COMPRAS!$J:$J,INT((ROW()-2)/20)+2),MOD(ROW()-2,20)))</f>
        <v/>
      </c>
      <c r="I4478" s="4" t="str">
        <f aca="false">IF($H4478="","",$H4478-WEEKDAY($H4478,2)+1)</f>
        <v/>
      </c>
      <c r="J4478" s="4" t="str">
        <f aca="false">IF($I4478="","",$I4478+6)</f>
        <v/>
      </c>
      <c r="K4478" s="6" t="str">
        <f aca="false">IF($H4478="","",DATE(YEAR($H4478),MONTH($H4478),1))</f>
        <v/>
      </c>
      <c r="L4478" s="0" t="str">
        <f aca="false">IF($A4478="","",INDEX(CARTAO_COMPRAS!$K:$K,INT((ROW()-2)/20)+2))</f>
        <v/>
      </c>
      <c r="M4478" s="0" t="str">
        <f aca="false">IF($A4478="","","Compra no cartão")</f>
        <v/>
      </c>
    </row>
    <row r="4479" customFormat="false" ht="13.5" hidden="false" customHeight="false" outlineLevel="0" collapsed="false">
      <c r="A4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79" s="0" t="str">
        <f aca="false">IF($A4479="","",INDEX(CARTAO_COMPRAS!$C:$C,INT((ROW()-2)/20)+2))</f>
        <v/>
      </c>
      <c r="C4479" s="0" t="str">
        <f aca="false">IF($A4479="","",INDEX(CARTAO_COMPRAS!$D:$D,INT((ROW()-2)/20)+2))</f>
        <v/>
      </c>
      <c r="D4479" s="0" t="str">
        <f aca="false">IF($A4479="","",INDEX(CARTAO_COMPRAS!$E:$E,INT((ROW()-2)/20)+2))</f>
        <v/>
      </c>
      <c r="E4479" s="0" t="str">
        <f aca="false">IF($A4479="","",INDEX(CARTAO_COMPRAS!$H:$H,INT((ROW()-2)/20)+2)+MOD(ROW()-2,20))</f>
        <v/>
      </c>
      <c r="F4479" s="0" t="str">
        <f aca="false">IF($A4479="","",INDEX(CARTAO_COMPRAS!$G:$G,INT((ROW()-2)/20)+2))</f>
        <v/>
      </c>
      <c r="G4479" s="5" t="str">
        <f aca="false">IF($A4479="","",INDEX(CARTAO_COMPRAS!$I:$I,INT((ROW()-2)/20)+2))</f>
        <v/>
      </c>
      <c r="H4479" s="4" t="str">
        <f aca="false">IF($A4479="","",EDATE(INDEX(CARTAO_COMPRAS!$J:$J,INT((ROW()-2)/20)+2),MOD(ROW()-2,20)))</f>
        <v/>
      </c>
      <c r="I4479" s="4" t="str">
        <f aca="false">IF($H4479="","",$H4479-WEEKDAY($H4479,2)+1)</f>
        <v/>
      </c>
      <c r="J4479" s="4" t="str">
        <f aca="false">IF($I4479="","",$I4479+6)</f>
        <v/>
      </c>
      <c r="K4479" s="6" t="str">
        <f aca="false">IF($H4479="","",DATE(YEAR($H4479),MONTH($H4479),1))</f>
        <v/>
      </c>
      <c r="L4479" s="0" t="str">
        <f aca="false">IF($A4479="","",INDEX(CARTAO_COMPRAS!$K:$K,INT((ROW()-2)/20)+2))</f>
        <v/>
      </c>
      <c r="M4479" s="0" t="str">
        <f aca="false">IF($A4479="","","Compra no cartão")</f>
        <v/>
      </c>
    </row>
    <row r="4480" customFormat="false" ht="13.5" hidden="false" customHeight="false" outlineLevel="0" collapsed="false">
      <c r="A4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0" s="0" t="str">
        <f aca="false">IF($A4480="","",INDEX(CARTAO_COMPRAS!$C:$C,INT((ROW()-2)/20)+2))</f>
        <v/>
      </c>
      <c r="C4480" s="0" t="str">
        <f aca="false">IF($A4480="","",INDEX(CARTAO_COMPRAS!$D:$D,INT((ROW()-2)/20)+2))</f>
        <v/>
      </c>
      <c r="D4480" s="0" t="str">
        <f aca="false">IF($A4480="","",INDEX(CARTAO_COMPRAS!$E:$E,INT((ROW()-2)/20)+2))</f>
        <v/>
      </c>
      <c r="E4480" s="0" t="str">
        <f aca="false">IF($A4480="","",INDEX(CARTAO_COMPRAS!$H:$H,INT((ROW()-2)/20)+2)+MOD(ROW()-2,20))</f>
        <v/>
      </c>
      <c r="F4480" s="0" t="str">
        <f aca="false">IF($A4480="","",INDEX(CARTAO_COMPRAS!$G:$G,INT((ROW()-2)/20)+2))</f>
        <v/>
      </c>
      <c r="G4480" s="5" t="str">
        <f aca="false">IF($A4480="","",INDEX(CARTAO_COMPRAS!$I:$I,INT((ROW()-2)/20)+2))</f>
        <v/>
      </c>
      <c r="H4480" s="4" t="str">
        <f aca="false">IF($A4480="","",EDATE(INDEX(CARTAO_COMPRAS!$J:$J,INT((ROW()-2)/20)+2),MOD(ROW()-2,20)))</f>
        <v/>
      </c>
      <c r="I4480" s="4" t="str">
        <f aca="false">IF($H4480="","",$H4480-WEEKDAY($H4480,2)+1)</f>
        <v/>
      </c>
      <c r="J4480" s="4" t="str">
        <f aca="false">IF($I4480="","",$I4480+6)</f>
        <v/>
      </c>
      <c r="K4480" s="6" t="str">
        <f aca="false">IF($H4480="","",DATE(YEAR($H4480),MONTH($H4480),1))</f>
        <v/>
      </c>
      <c r="L4480" s="0" t="str">
        <f aca="false">IF($A4480="","",INDEX(CARTAO_COMPRAS!$K:$K,INT((ROW()-2)/20)+2))</f>
        <v/>
      </c>
      <c r="M4480" s="0" t="str">
        <f aca="false">IF($A4480="","","Compra no cartão")</f>
        <v/>
      </c>
    </row>
    <row r="4481" customFormat="false" ht="13.5" hidden="false" customHeight="false" outlineLevel="0" collapsed="false">
      <c r="A4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1" s="0" t="str">
        <f aca="false">IF($A4481="","",INDEX(CARTAO_COMPRAS!$C:$C,INT((ROW()-2)/20)+2))</f>
        <v/>
      </c>
      <c r="C4481" s="0" t="str">
        <f aca="false">IF($A4481="","",INDEX(CARTAO_COMPRAS!$D:$D,INT((ROW()-2)/20)+2))</f>
        <v/>
      </c>
      <c r="D4481" s="0" t="str">
        <f aca="false">IF($A4481="","",INDEX(CARTAO_COMPRAS!$E:$E,INT((ROW()-2)/20)+2))</f>
        <v/>
      </c>
      <c r="E4481" s="0" t="str">
        <f aca="false">IF($A4481="","",INDEX(CARTAO_COMPRAS!$H:$H,INT((ROW()-2)/20)+2)+MOD(ROW()-2,20))</f>
        <v/>
      </c>
      <c r="F4481" s="0" t="str">
        <f aca="false">IF($A4481="","",INDEX(CARTAO_COMPRAS!$G:$G,INT((ROW()-2)/20)+2))</f>
        <v/>
      </c>
      <c r="G4481" s="5" t="str">
        <f aca="false">IF($A4481="","",INDEX(CARTAO_COMPRAS!$I:$I,INT((ROW()-2)/20)+2))</f>
        <v/>
      </c>
      <c r="H4481" s="4" t="str">
        <f aca="false">IF($A4481="","",EDATE(INDEX(CARTAO_COMPRAS!$J:$J,INT((ROW()-2)/20)+2),MOD(ROW()-2,20)))</f>
        <v/>
      </c>
      <c r="I4481" s="4" t="str">
        <f aca="false">IF($H4481="","",$H4481-WEEKDAY($H4481,2)+1)</f>
        <v/>
      </c>
      <c r="J4481" s="4" t="str">
        <f aca="false">IF($I4481="","",$I4481+6)</f>
        <v/>
      </c>
      <c r="K4481" s="6" t="str">
        <f aca="false">IF($H4481="","",DATE(YEAR($H4481),MONTH($H4481),1))</f>
        <v/>
      </c>
      <c r="L4481" s="0" t="str">
        <f aca="false">IF($A4481="","",INDEX(CARTAO_COMPRAS!$K:$K,INT((ROW()-2)/20)+2))</f>
        <v/>
      </c>
      <c r="M4481" s="0" t="str">
        <f aca="false">IF($A4481="","","Compra no cartão")</f>
        <v/>
      </c>
    </row>
    <row r="4482" customFormat="false" ht="13.5" hidden="false" customHeight="false" outlineLevel="0" collapsed="false">
      <c r="A44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2" s="0" t="str">
        <f aca="false">IF($A4482="","",INDEX(CARTAO_COMPRAS!$C:$C,INT((ROW()-2)/20)+2))</f>
        <v/>
      </c>
      <c r="C4482" s="0" t="str">
        <f aca="false">IF($A4482="","",INDEX(CARTAO_COMPRAS!$D:$D,INT((ROW()-2)/20)+2))</f>
        <v/>
      </c>
      <c r="D4482" s="0" t="str">
        <f aca="false">IF($A4482="","",INDEX(CARTAO_COMPRAS!$E:$E,INT((ROW()-2)/20)+2))</f>
        <v/>
      </c>
      <c r="E4482" s="0" t="str">
        <f aca="false">IF($A4482="","",INDEX(CARTAO_COMPRAS!$H:$H,INT((ROW()-2)/20)+2)+MOD(ROW()-2,20))</f>
        <v/>
      </c>
      <c r="F4482" s="0" t="str">
        <f aca="false">IF($A4482="","",INDEX(CARTAO_COMPRAS!$G:$G,INT((ROW()-2)/20)+2))</f>
        <v/>
      </c>
      <c r="G4482" s="5" t="str">
        <f aca="false">IF($A4482="","",INDEX(CARTAO_COMPRAS!$I:$I,INT((ROW()-2)/20)+2))</f>
        <v/>
      </c>
      <c r="H4482" s="4" t="str">
        <f aca="false">IF($A4482="","",EDATE(INDEX(CARTAO_COMPRAS!$J:$J,INT((ROW()-2)/20)+2),MOD(ROW()-2,20)))</f>
        <v/>
      </c>
      <c r="I4482" s="4" t="str">
        <f aca="false">IF($H4482="","",$H4482-WEEKDAY($H4482,2)+1)</f>
        <v/>
      </c>
      <c r="J4482" s="4" t="str">
        <f aca="false">IF($I4482="","",$I4482+6)</f>
        <v/>
      </c>
      <c r="K4482" s="6" t="str">
        <f aca="false">IF($H4482="","",DATE(YEAR($H4482),MONTH($H4482),1))</f>
        <v/>
      </c>
      <c r="L4482" s="0" t="str">
        <f aca="false">IF($A4482="","",INDEX(CARTAO_COMPRAS!$K:$K,INT((ROW()-2)/20)+2))</f>
        <v/>
      </c>
      <c r="M4482" s="0" t="str">
        <f aca="false">IF($A4482="","","Compra no cartão")</f>
        <v/>
      </c>
    </row>
    <row r="4483" customFormat="false" ht="13.5" hidden="false" customHeight="false" outlineLevel="0" collapsed="false">
      <c r="A4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3" s="0" t="str">
        <f aca="false">IF($A4483="","",INDEX(CARTAO_COMPRAS!$C:$C,INT((ROW()-2)/20)+2))</f>
        <v/>
      </c>
      <c r="C4483" s="0" t="str">
        <f aca="false">IF($A4483="","",INDEX(CARTAO_COMPRAS!$D:$D,INT((ROW()-2)/20)+2))</f>
        <v/>
      </c>
      <c r="D4483" s="0" t="str">
        <f aca="false">IF($A4483="","",INDEX(CARTAO_COMPRAS!$E:$E,INT((ROW()-2)/20)+2))</f>
        <v/>
      </c>
      <c r="E4483" s="0" t="str">
        <f aca="false">IF($A4483="","",INDEX(CARTAO_COMPRAS!$H:$H,INT((ROW()-2)/20)+2)+MOD(ROW()-2,20))</f>
        <v/>
      </c>
      <c r="F4483" s="0" t="str">
        <f aca="false">IF($A4483="","",INDEX(CARTAO_COMPRAS!$G:$G,INT((ROW()-2)/20)+2))</f>
        <v/>
      </c>
      <c r="G4483" s="5" t="str">
        <f aca="false">IF($A4483="","",INDEX(CARTAO_COMPRAS!$I:$I,INT((ROW()-2)/20)+2))</f>
        <v/>
      </c>
      <c r="H4483" s="4" t="str">
        <f aca="false">IF($A4483="","",EDATE(INDEX(CARTAO_COMPRAS!$J:$J,INT((ROW()-2)/20)+2),MOD(ROW()-2,20)))</f>
        <v/>
      </c>
      <c r="I4483" s="4" t="str">
        <f aca="false">IF($H4483="","",$H4483-WEEKDAY($H4483,2)+1)</f>
        <v/>
      </c>
      <c r="J4483" s="4" t="str">
        <f aca="false">IF($I4483="","",$I4483+6)</f>
        <v/>
      </c>
      <c r="K4483" s="6" t="str">
        <f aca="false">IF($H4483="","",DATE(YEAR($H4483),MONTH($H4483),1))</f>
        <v/>
      </c>
      <c r="L4483" s="0" t="str">
        <f aca="false">IF($A4483="","",INDEX(CARTAO_COMPRAS!$K:$K,INT((ROW()-2)/20)+2))</f>
        <v/>
      </c>
      <c r="M4483" s="0" t="str">
        <f aca="false">IF($A4483="","","Compra no cartão")</f>
        <v/>
      </c>
    </row>
    <row r="4484" customFormat="false" ht="13.5" hidden="false" customHeight="false" outlineLevel="0" collapsed="false">
      <c r="A4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4" s="0" t="str">
        <f aca="false">IF($A4484="","",INDEX(CARTAO_COMPRAS!$C:$C,INT((ROW()-2)/20)+2))</f>
        <v/>
      </c>
      <c r="C4484" s="0" t="str">
        <f aca="false">IF($A4484="","",INDEX(CARTAO_COMPRAS!$D:$D,INT((ROW()-2)/20)+2))</f>
        <v/>
      </c>
      <c r="D4484" s="0" t="str">
        <f aca="false">IF($A4484="","",INDEX(CARTAO_COMPRAS!$E:$E,INT((ROW()-2)/20)+2))</f>
        <v/>
      </c>
      <c r="E4484" s="0" t="str">
        <f aca="false">IF($A4484="","",INDEX(CARTAO_COMPRAS!$H:$H,INT((ROW()-2)/20)+2)+MOD(ROW()-2,20))</f>
        <v/>
      </c>
      <c r="F4484" s="0" t="str">
        <f aca="false">IF($A4484="","",INDEX(CARTAO_COMPRAS!$G:$G,INT((ROW()-2)/20)+2))</f>
        <v/>
      </c>
      <c r="G4484" s="5" t="str">
        <f aca="false">IF($A4484="","",INDEX(CARTAO_COMPRAS!$I:$I,INT((ROW()-2)/20)+2))</f>
        <v/>
      </c>
      <c r="H4484" s="4" t="str">
        <f aca="false">IF($A4484="","",EDATE(INDEX(CARTAO_COMPRAS!$J:$J,INT((ROW()-2)/20)+2),MOD(ROW()-2,20)))</f>
        <v/>
      </c>
      <c r="I4484" s="4" t="str">
        <f aca="false">IF($H4484="","",$H4484-WEEKDAY($H4484,2)+1)</f>
        <v/>
      </c>
      <c r="J4484" s="4" t="str">
        <f aca="false">IF($I4484="","",$I4484+6)</f>
        <v/>
      </c>
      <c r="K4484" s="6" t="str">
        <f aca="false">IF($H4484="","",DATE(YEAR($H4484),MONTH($H4484),1))</f>
        <v/>
      </c>
      <c r="L4484" s="0" t="str">
        <f aca="false">IF($A4484="","",INDEX(CARTAO_COMPRAS!$K:$K,INT((ROW()-2)/20)+2))</f>
        <v/>
      </c>
      <c r="M4484" s="0" t="str">
        <f aca="false">IF($A4484="","","Compra no cartão")</f>
        <v/>
      </c>
    </row>
    <row r="4485" customFormat="false" ht="13.5" hidden="false" customHeight="false" outlineLevel="0" collapsed="false">
      <c r="A4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5" s="0" t="str">
        <f aca="false">IF($A4485="","",INDEX(CARTAO_COMPRAS!$C:$C,INT((ROW()-2)/20)+2))</f>
        <v/>
      </c>
      <c r="C4485" s="0" t="str">
        <f aca="false">IF($A4485="","",INDEX(CARTAO_COMPRAS!$D:$D,INT((ROW()-2)/20)+2))</f>
        <v/>
      </c>
      <c r="D4485" s="0" t="str">
        <f aca="false">IF($A4485="","",INDEX(CARTAO_COMPRAS!$E:$E,INT((ROW()-2)/20)+2))</f>
        <v/>
      </c>
      <c r="E4485" s="0" t="str">
        <f aca="false">IF($A4485="","",INDEX(CARTAO_COMPRAS!$H:$H,INT((ROW()-2)/20)+2)+MOD(ROW()-2,20))</f>
        <v/>
      </c>
      <c r="F4485" s="0" t="str">
        <f aca="false">IF($A4485="","",INDEX(CARTAO_COMPRAS!$G:$G,INT((ROW()-2)/20)+2))</f>
        <v/>
      </c>
      <c r="G4485" s="5" t="str">
        <f aca="false">IF($A4485="","",INDEX(CARTAO_COMPRAS!$I:$I,INT((ROW()-2)/20)+2))</f>
        <v/>
      </c>
      <c r="H4485" s="4" t="str">
        <f aca="false">IF($A4485="","",EDATE(INDEX(CARTAO_COMPRAS!$J:$J,INT((ROW()-2)/20)+2),MOD(ROW()-2,20)))</f>
        <v/>
      </c>
      <c r="I4485" s="4" t="str">
        <f aca="false">IF($H4485="","",$H4485-WEEKDAY($H4485,2)+1)</f>
        <v/>
      </c>
      <c r="J4485" s="4" t="str">
        <f aca="false">IF($I4485="","",$I4485+6)</f>
        <v/>
      </c>
      <c r="K4485" s="6" t="str">
        <f aca="false">IF($H4485="","",DATE(YEAR($H4485),MONTH($H4485),1))</f>
        <v/>
      </c>
      <c r="L4485" s="0" t="str">
        <f aca="false">IF($A4485="","",INDEX(CARTAO_COMPRAS!$K:$K,INT((ROW()-2)/20)+2))</f>
        <v/>
      </c>
      <c r="M4485" s="0" t="str">
        <f aca="false">IF($A4485="","","Compra no cartão")</f>
        <v/>
      </c>
    </row>
    <row r="4486" customFormat="false" ht="13.5" hidden="false" customHeight="false" outlineLevel="0" collapsed="false">
      <c r="A4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6" s="0" t="str">
        <f aca="false">IF($A4486="","",INDEX(CARTAO_COMPRAS!$C:$C,INT((ROW()-2)/20)+2))</f>
        <v/>
      </c>
      <c r="C4486" s="0" t="str">
        <f aca="false">IF($A4486="","",INDEX(CARTAO_COMPRAS!$D:$D,INT((ROW()-2)/20)+2))</f>
        <v/>
      </c>
      <c r="D4486" s="0" t="str">
        <f aca="false">IF($A4486="","",INDEX(CARTAO_COMPRAS!$E:$E,INT((ROW()-2)/20)+2))</f>
        <v/>
      </c>
      <c r="E4486" s="0" t="str">
        <f aca="false">IF($A4486="","",INDEX(CARTAO_COMPRAS!$H:$H,INT((ROW()-2)/20)+2)+MOD(ROW()-2,20))</f>
        <v/>
      </c>
      <c r="F4486" s="0" t="str">
        <f aca="false">IF($A4486="","",INDEX(CARTAO_COMPRAS!$G:$G,INT((ROW()-2)/20)+2))</f>
        <v/>
      </c>
      <c r="G4486" s="5" t="str">
        <f aca="false">IF($A4486="","",INDEX(CARTAO_COMPRAS!$I:$I,INT((ROW()-2)/20)+2))</f>
        <v/>
      </c>
      <c r="H4486" s="4" t="str">
        <f aca="false">IF($A4486="","",EDATE(INDEX(CARTAO_COMPRAS!$J:$J,INT((ROW()-2)/20)+2),MOD(ROW()-2,20)))</f>
        <v/>
      </c>
      <c r="I4486" s="4" t="str">
        <f aca="false">IF($H4486="","",$H4486-WEEKDAY($H4486,2)+1)</f>
        <v/>
      </c>
      <c r="J4486" s="4" t="str">
        <f aca="false">IF($I4486="","",$I4486+6)</f>
        <v/>
      </c>
      <c r="K4486" s="6" t="str">
        <f aca="false">IF($H4486="","",DATE(YEAR($H4486),MONTH($H4486),1))</f>
        <v/>
      </c>
      <c r="L4486" s="0" t="str">
        <f aca="false">IF($A4486="","",INDEX(CARTAO_COMPRAS!$K:$K,INT((ROW()-2)/20)+2))</f>
        <v/>
      </c>
      <c r="M4486" s="0" t="str">
        <f aca="false">IF($A4486="","","Compra no cartão")</f>
        <v/>
      </c>
    </row>
    <row r="4487" customFormat="false" ht="13.5" hidden="false" customHeight="false" outlineLevel="0" collapsed="false">
      <c r="A4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7" s="0" t="str">
        <f aca="false">IF($A4487="","",INDEX(CARTAO_COMPRAS!$C:$C,INT((ROW()-2)/20)+2))</f>
        <v/>
      </c>
      <c r="C4487" s="0" t="str">
        <f aca="false">IF($A4487="","",INDEX(CARTAO_COMPRAS!$D:$D,INT((ROW()-2)/20)+2))</f>
        <v/>
      </c>
      <c r="D4487" s="0" t="str">
        <f aca="false">IF($A4487="","",INDEX(CARTAO_COMPRAS!$E:$E,INT((ROW()-2)/20)+2))</f>
        <v/>
      </c>
      <c r="E4487" s="0" t="str">
        <f aca="false">IF($A4487="","",INDEX(CARTAO_COMPRAS!$H:$H,INT((ROW()-2)/20)+2)+MOD(ROW()-2,20))</f>
        <v/>
      </c>
      <c r="F4487" s="0" t="str">
        <f aca="false">IF($A4487="","",INDEX(CARTAO_COMPRAS!$G:$G,INT((ROW()-2)/20)+2))</f>
        <v/>
      </c>
      <c r="G4487" s="5" t="str">
        <f aca="false">IF($A4487="","",INDEX(CARTAO_COMPRAS!$I:$I,INT((ROW()-2)/20)+2))</f>
        <v/>
      </c>
      <c r="H4487" s="4" t="str">
        <f aca="false">IF($A4487="","",EDATE(INDEX(CARTAO_COMPRAS!$J:$J,INT((ROW()-2)/20)+2),MOD(ROW()-2,20)))</f>
        <v/>
      </c>
      <c r="I4487" s="4" t="str">
        <f aca="false">IF($H4487="","",$H4487-WEEKDAY($H4487,2)+1)</f>
        <v/>
      </c>
      <c r="J4487" s="4" t="str">
        <f aca="false">IF($I4487="","",$I4487+6)</f>
        <v/>
      </c>
      <c r="K4487" s="6" t="str">
        <f aca="false">IF($H4487="","",DATE(YEAR($H4487),MONTH($H4487),1))</f>
        <v/>
      </c>
      <c r="L4487" s="0" t="str">
        <f aca="false">IF($A4487="","",INDEX(CARTAO_COMPRAS!$K:$K,INT((ROW()-2)/20)+2))</f>
        <v/>
      </c>
      <c r="M4487" s="0" t="str">
        <f aca="false">IF($A4487="","","Compra no cartão")</f>
        <v/>
      </c>
    </row>
    <row r="4488" customFormat="false" ht="13.5" hidden="false" customHeight="false" outlineLevel="0" collapsed="false">
      <c r="A4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8" s="0" t="str">
        <f aca="false">IF($A4488="","",INDEX(CARTAO_COMPRAS!$C:$C,INT((ROW()-2)/20)+2))</f>
        <v/>
      </c>
      <c r="C4488" s="0" t="str">
        <f aca="false">IF($A4488="","",INDEX(CARTAO_COMPRAS!$D:$D,INT((ROW()-2)/20)+2))</f>
        <v/>
      </c>
      <c r="D4488" s="0" t="str">
        <f aca="false">IF($A4488="","",INDEX(CARTAO_COMPRAS!$E:$E,INT((ROW()-2)/20)+2))</f>
        <v/>
      </c>
      <c r="E4488" s="0" t="str">
        <f aca="false">IF($A4488="","",INDEX(CARTAO_COMPRAS!$H:$H,INT((ROW()-2)/20)+2)+MOD(ROW()-2,20))</f>
        <v/>
      </c>
      <c r="F4488" s="0" t="str">
        <f aca="false">IF($A4488="","",INDEX(CARTAO_COMPRAS!$G:$G,INT((ROW()-2)/20)+2))</f>
        <v/>
      </c>
      <c r="G4488" s="5" t="str">
        <f aca="false">IF($A4488="","",INDEX(CARTAO_COMPRAS!$I:$I,INT((ROW()-2)/20)+2))</f>
        <v/>
      </c>
      <c r="H4488" s="4" t="str">
        <f aca="false">IF($A4488="","",EDATE(INDEX(CARTAO_COMPRAS!$J:$J,INT((ROW()-2)/20)+2),MOD(ROW()-2,20)))</f>
        <v/>
      </c>
      <c r="I4488" s="4" t="str">
        <f aca="false">IF($H4488="","",$H4488-WEEKDAY($H4488,2)+1)</f>
        <v/>
      </c>
      <c r="J4488" s="4" t="str">
        <f aca="false">IF($I4488="","",$I4488+6)</f>
        <v/>
      </c>
      <c r="K4488" s="6" t="str">
        <f aca="false">IF($H4488="","",DATE(YEAR($H4488),MONTH($H4488),1))</f>
        <v/>
      </c>
      <c r="L4488" s="0" t="str">
        <f aca="false">IF($A4488="","",INDEX(CARTAO_COMPRAS!$K:$K,INT((ROW()-2)/20)+2))</f>
        <v/>
      </c>
      <c r="M4488" s="0" t="str">
        <f aca="false">IF($A4488="","","Compra no cartão")</f>
        <v/>
      </c>
    </row>
    <row r="4489" customFormat="false" ht="13.5" hidden="false" customHeight="false" outlineLevel="0" collapsed="false">
      <c r="A4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89" s="0" t="str">
        <f aca="false">IF($A4489="","",INDEX(CARTAO_COMPRAS!$C:$C,INT((ROW()-2)/20)+2))</f>
        <v/>
      </c>
      <c r="C4489" s="0" t="str">
        <f aca="false">IF($A4489="","",INDEX(CARTAO_COMPRAS!$D:$D,INT((ROW()-2)/20)+2))</f>
        <v/>
      </c>
      <c r="D4489" s="0" t="str">
        <f aca="false">IF($A4489="","",INDEX(CARTAO_COMPRAS!$E:$E,INT((ROW()-2)/20)+2))</f>
        <v/>
      </c>
      <c r="E4489" s="0" t="str">
        <f aca="false">IF($A4489="","",INDEX(CARTAO_COMPRAS!$H:$H,INT((ROW()-2)/20)+2)+MOD(ROW()-2,20))</f>
        <v/>
      </c>
      <c r="F4489" s="0" t="str">
        <f aca="false">IF($A4489="","",INDEX(CARTAO_COMPRAS!$G:$G,INT((ROW()-2)/20)+2))</f>
        <v/>
      </c>
      <c r="G4489" s="5" t="str">
        <f aca="false">IF($A4489="","",INDEX(CARTAO_COMPRAS!$I:$I,INT((ROW()-2)/20)+2))</f>
        <v/>
      </c>
      <c r="H4489" s="4" t="str">
        <f aca="false">IF($A4489="","",EDATE(INDEX(CARTAO_COMPRAS!$J:$J,INT((ROW()-2)/20)+2),MOD(ROW()-2,20)))</f>
        <v/>
      </c>
      <c r="I4489" s="4" t="str">
        <f aca="false">IF($H4489="","",$H4489-WEEKDAY($H4489,2)+1)</f>
        <v/>
      </c>
      <c r="J4489" s="4" t="str">
        <f aca="false">IF($I4489="","",$I4489+6)</f>
        <v/>
      </c>
      <c r="K4489" s="6" t="str">
        <f aca="false">IF($H4489="","",DATE(YEAR($H4489),MONTH($H4489),1))</f>
        <v/>
      </c>
      <c r="L4489" s="0" t="str">
        <f aca="false">IF($A4489="","",INDEX(CARTAO_COMPRAS!$K:$K,INT((ROW()-2)/20)+2))</f>
        <v/>
      </c>
      <c r="M4489" s="0" t="str">
        <f aca="false">IF($A4489="","","Compra no cartão")</f>
        <v/>
      </c>
    </row>
    <row r="4490" customFormat="false" ht="13.5" hidden="false" customHeight="false" outlineLevel="0" collapsed="false">
      <c r="A4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0" s="0" t="str">
        <f aca="false">IF($A4490="","",INDEX(CARTAO_COMPRAS!$C:$C,INT((ROW()-2)/20)+2))</f>
        <v/>
      </c>
      <c r="C4490" s="0" t="str">
        <f aca="false">IF($A4490="","",INDEX(CARTAO_COMPRAS!$D:$D,INT((ROW()-2)/20)+2))</f>
        <v/>
      </c>
      <c r="D4490" s="0" t="str">
        <f aca="false">IF($A4490="","",INDEX(CARTAO_COMPRAS!$E:$E,INT((ROW()-2)/20)+2))</f>
        <v/>
      </c>
      <c r="E4490" s="0" t="str">
        <f aca="false">IF($A4490="","",INDEX(CARTAO_COMPRAS!$H:$H,INT((ROW()-2)/20)+2)+MOD(ROW()-2,20))</f>
        <v/>
      </c>
      <c r="F4490" s="0" t="str">
        <f aca="false">IF($A4490="","",INDEX(CARTAO_COMPRAS!$G:$G,INT((ROW()-2)/20)+2))</f>
        <v/>
      </c>
      <c r="G4490" s="5" t="str">
        <f aca="false">IF($A4490="","",INDEX(CARTAO_COMPRAS!$I:$I,INT((ROW()-2)/20)+2))</f>
        <v/>
      </c>
      <c r="H4490" s="4" t="str">
        <f aca="false">IF($A4490="","",EDATE(INDEX(CARTAO_COMPRAS!$J:$J,INT((ROW()-2)/20)+2),MOD(ROW()-2,20)))</f>
        <v/>
      </c>
      <c r="I4490" s="4" t="str">
        <f aca="false">IF($H4490="","",$H4490-WEEKDAY($H4490,2)+1)</f>
        <v/>
      </c>
      <c r="J4490" s="4" t="str">
        <f aca="false">IF($I4490="","",$I4490+6)</f>
        <v/>
      </c>
      <c r="K4490" s="6" t="str">
        <f aca="false">IF($H4490="","",DATE(YEAR($H4490),MONTH($H4490),1))</f>
        <v/>
      </c>
      <c r="L4490" s="0" t="str">
        <f aca="false">IF($A4490="","",INDEX(CARTAO_COMPRAS!$K:$K,INT((ROW()-2)/20)+2))</f>
        <v/>
      </c>
      <c r="M4490" s="0" t="str">
        <f aca="false">IF($A4490="","","Compra no cartão")</f>
        <v/>
      </c>
    </row>
    <row r="4491" customFormat="false" ht="13.5" hidden="false" customHeight="false" outlineLevel="0" collapsed="false">
      <c r="A4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1" s="0" t="str">
        <f aca="false">IF($A4491="","",INDEX(CARTAO_COMPRAS!$C:$C,INT((ROW()-2)/20)+2))</f>
        <v/>
      </c>
      <c r="C4491" s="0" t="str">
        <f aca="false">IF($A4491="","",INDEX(CARTAO_COMPRAS!$D:$D,INT((ROW()-2)/20)+2))</f>
        <v/>
      </c>
      <c r="D4491" s="0" t="str">
        <f aca="false">IF($A4491="","",INDEX(CARTAO_COMPRAS!$E:$E,INT((ROW()-2)/20)+2))</f>
        <v/>
      </c>
      <c r="E4491" s="0" t="str">
        <f aca="false">IF($A4491="","",INDEX(CARTAO_COMPRAS!$H:$H,INT((ROW()-2)/20)+2)+MOD(ROW()-2,20))</f>
        <v/>
      </c>
      <c r="F4491" s="0" t="str">
        <f aca="false">IF($A4491="","",INDEX(CARTAO_COMPRAS!$G:$G,INT((ROW()-2)/20)+2))</f>
        <v/>
      </c>
      <c r="G4491" s="5" t="str">
        <f aca="false">IF($A4491="","",INDEX(CARTAO_COMPRAS!$I:$I,INT((ROW()-2)/20)+2))</f>
        <v/>
      </c>
      <c r="H4491" s="4" t="str">
        <f aca="false">IF($A4491="","",EDATE(INDEX(CARTAO_COMPRAS!$J:$J,INT((ROW()-2)/20)+2),MOD(ROW()-2,20)))</f>
        <v/>
      </c>
      <c r="I4491" s="4" t="str">
        <f aca="false">IF($H4491="","",$H4491-WEEKDAY($H4491,2)+1)</f>
        <v/>
      </c>
      <c r="J4491" s="4" t="str">
        <f aca="false">IF($I4491="","",$I4491+6)</f>
        <v/>
      </c>
      <c r="K4491" s="6" t="str">
        <f aca="false">IF($H4491="","",DATE(YEAR($H4491),MONTH($H4491),1))</f>
        <v/>
      </c>
      <c r="L4491" s="0" t="str">
        <f aca="false">IF($A4491="","",INDEX(CARTAO_COMPRAS!$K:$K,INT((ROW()-2)/20)+2))</f>
        <v/>
      </c>
      <c r="M4491" s="0" t="str">
        <f aca="false">IF($A4491="","","Compra no cartão")</f>
        <v/>
      </c>
    </row>
    <row r="4492" customFormat="false" ht="13.5" hidden="false" customHeight="false" outlineLevel="0" collapsed="false">
      <c r="A4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2" s="0" t="str">
        <f aca="false">IF($A4492="","",INDEX(CARTAO_COMPRAS!$C:$C,INT((ROW()-2)/20)+2))</f>
        <v/>
      </c>
      <c r="C4492" s="0" t="str">
        <f aca="false">IF($A4492="","",INDEX(CARTAO_COMPRAS!$D:$D,INT((ROW()-2)/20)+2))</f>
        <v/>
      </c>
      <c r="D4492" s="0" t="str">
        <f aca="false">IF($A4492="","",INDEX(CARTAO_COMPRAS!$E:$E,INT((ROW()-2)/20)+2))</f>
        <v/>
      </c>
      <c r="E4492" s="0" t="str">
        <f aca="false">IF($A4492="","",INDEX(CARTAO_COMPRAS!$H:$H,INT((ROW()-2)/20)+2)+MOD(ROW()-2,20))</f>
        <v/>
      </c>
      <c r="F4492" s="0" t="str">
        <f aca="false">IF($A4492="","",INDEX(CARTAO_COMPRAS!$G:$G,INT((ROW()-2)/20)+2))</f>
        <v/>
      </c>
      <c r="G4492" s="5" t="str">
        <f aca="false">IF($A4492="","",INDEX(CARTAO_COMPRAS!$I:$I,INT((ROW()-2)/20)+2))</f>
        <v/>
      </c>
      <c r="H4492" s="4" t="str">
        <f aca="false">IF($A4492="","",EDATE(INDEX(CARTAO_COMPRAS!$J:$J,INT((ROW()-2)/20)+2),MOD(ROW()-2,20)))</f>
        <v/>
      </c>
      <c r="I4492" s="4" t="str">
        <f aca="false">IF($H4492="","",$H4492-WEEKDAY($H4492,2)+1)</f>
        <v/>
      </c>
      <c r="J4492" s="4" t="str">
        <f aca="false">IF($I4492="","",$I4492+6)</f>
        <v/>
      </c>
      <c r="K4492" s="6" t="str">
        <f aca="false">IF($H4492="","",DATE(YEAR($H4492),MONTH($H4492),1))</f>
        <v/>
      </c>
      <c r="L4492" s="0" t="str">
        <f aca="false">IF($A4492="","",INDEX(CARTAO_COMPRAS!$K:$K,INT((ROW()-2)/20)+2))</f>
        <v/>
      </c>
      <c r="M4492" s="0" t="str">
        <f aca="false">IF($A4492="","","Compra no cartão")</f>
        <v/>
      </c>
    </row>
    <row r="4493" customFormat="false" ht="13.5" hidden="false" customHeight="false" outlineLevel="0" collapsed="false">
      <c r="A4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3" s="0" t="str">
        <f aca="false">IF($A4493="","",INDEX(CARTAO_COMPRAS!$C:$C,INT((ROW()-2)/20)+2))</f>
        <v/>
      </c>
      <c r="C4493" s="0" t="str">
        <f aca="false">IF($A4493="","",INDEX(CARTAO_COMPRAS!$D:$D,INT((ROW()-2)/20)+2))</f>
        <v/>
      </c>
      <c r="D4493" s="0" t="str">
        <f aca="false">IF($A4493="","",INDEX(CARTAO_COMPRAS!$E:$E,INT((ROW()-2)/20)+2))</f>
        <v/>
      </c>
      <c r="E4493" s="0" t="str">
        <f aca="false">IF($A4493="","",INDEX(CARTAO_COMPRAS!$H:$H,INT((ROW()-2)/20)+2)+MOD(ROW()-2,20))</f>
        <v/>
      </c>
      <c r="F4493" s="0" t="str">
        <f aca="false">IF($A4493="","",INDEX(CARTAO_COMPRAS!$G:$G,INT((ROW()-2)/20)+2))</f>
        <v/>
      </c>
      <c r="G4493" s="5" t="str">
        <f aca="false">IF($A4493="","",INDEX(CARTAO_COMPRAS!$I:$I,INT((ROW()-2)/20)+2))</f>
        <v/>
      </c>
      <c r="H4493" s="4" t="str">
        <f aca="false">IF($A4493="","",EDATE(INDEX(CARTAO_COMPRAS!$J:$J,INT((ROW()-2)/20)+2),MOD(ROW()-2,20)))</f>
        <v/>
      </c>
      <c r="I4493" s="4" t="str">
        <f aca="false">IF($H4493="","",$H4493-WEEKDAY($H4493,2)+1)</f>
        <v/>
      </c>
      <c r="J4493" s="4" t="str">
        <f aca="false">IF($I4493="","",$I4493+6)</f>
        <v/>
      </c>
      <c r="K4493" s="6" t="str">
        <f aca="false">IF($H4493="","",DATE(YEAR($H4493),MONTH($H4493),1))</f>
        <v/>
      </c>
      <c r="L4493" s="0" t="str">
        <f aca="false">IF($A4493="","",INDEX(CARTAO_COMPRAS!$K:$K,INT((ROW()-2)/20)+2))</f>
        <v/>
      </c>
      <c r="M4493" s="0" t="str">
        <f aca="false">IF($A4493="","","Compra no cartão")</f>
        <v/>
      </c>
    </row>
    <row r="4494" customFormat="false" ht="13.5" hidden="false" customHeight="false" outlineLevel="0" collapsed="false">
      <c r="A4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4" s="0" t="str">
        <f aca="false">IF($A4494="","",INDEX(CARTAO_COMPRAS!$C:$C,INT((ROW()-2)/20)+2))</f>
        <v/>
      </c>
      <c r="C4494" s="0" t="str">
        <f aca="false">IF($A4494="","",INDEX(CARTAO_COMPRAS!$D:$D,INT((ROW()-2)/20)+2))</f>
        <v/>
      </c>
      <c r="D4494" s="0" t="str">
        <f aca="false">IF($A4494="","",INDEX(CARTAO_COMPRAS!$E:$E,INT((ROW()-2)/20)+2))</f>
        <v/>
      </c>
      <c r="E4494" s="0" t="str">
        <f aca="false">IF($A4494="","",INDEX(CARTAO_COMPRAS!$H:$H,INT((ROW()-2)/20)+2)+MOD(ROW()-2,20))</f>
        <v/>
      </c>
      <c r="F4494" s="0" t="str">
        <f aca="false">IF($A4494="","",INDEX(CARTAO_COMPRAS!$G:$G,INT((ROW()-2)/20)+2))</f>
        <v/>
      </c>
      <c r="G4494" s="5" t="str">
        <f aca="false">IF($A4494="","",INDEX(CARTAO_COMPRAS!$I:$I,INT((ROW()-2)/20)+2))</f>
        <v/>
      </c>
      <c r="H4494" s="4" t="str">
        <f aca="false">IF($A4494="","",EDATE(INDEX(CARTAO_COMPRAS!$J:$J,INT((ROW()-2)/20)+2),MOD(ROW()-2,20)))</f>
        <v/>
      </c>
      <c r="I4494" s="4" t="str">
        <f aca="false">IF($H4494="","",$H4494-WEEKDAY($H4494,2)+1)</f>
        <v/>
      </c>
      <c r="J4494" s="4" t="str">
        <f aca="false">IF($I4494="","",$I4494+6)</f>
        <v/>
      </c>
      <c r="K4494" s="6" t="str">
        <f aca="false">IF($H4494="","",DATE(YEAR($H4494),MONTH($H4494),1))</f>
        <v/>
      </c>
      <c r="L4494" s="0" t="str">
        <f aca="false">IF($A4494="","",INDEX(CARTAO_COMPRAS!$K:$K,INT((ROW()-2)/20)+2))</f>
        <v/>
      </c>
      <c r="M4494" s="0" t="str">
        <f aca="false">IF($A4494="","","Compra no cartão")</f>
        <v/>
      </c>
    </row>
    <row r="4495" customFormat="false" ht="13.5" hidden="false" customHeight="false" outlineLevel="0" collapsed="false">
      <c r="A4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5" s="0" t="str">
        <f aca="false">IF($A4495="","",INDEX(CARTAO_COMPRAS!$C:$C,INT((ROW()-2)/20)+2))</f>
        <v/>
      </c>
      <c r="C4495" s="0" t="str">
        <f aca="false">IF($A4495="","",INDEX(CARTAO_COMPRAS!$D:$D,INT((ROW()-2)/20)+2))</f>
        <v/>
      </c>
      <c r="D4495" s="0" t="str">
        <f aca="false">IF($A4495="","",INDEX(CARTAO_COMPRAS!$E:$E,INT((ROW()-2)/20)+2))</f>
        <v/>
      </c>
      <c r="E4495" s="0" t="str">
        <f aca="false">IF($A4495="","",INDEX(CARTAO_COMPRAS!$H:$H,INT((ROW()-2)/20)+2)+MOD(ROW()-2,20))</f>
        <v/>
      </c>
      <c r="F4495" s="0" t="str">
        <f aca="false">IF($A4495="","",INDEX(CARTAO_COMPRAS!$G:$G,INT((ROW()-2)/20)+2))</f>
        <v/>
      </c>
      <c r="G4495" s="5" t="str">
        <f aca="false">IF($A4495="","",INDEX(CARTAO_COMPRAS!$I:$I,INT((ROW()-2)/20)+2))</f>
        <v/>
      </c>
      <c r="H4495" s="4" t="str">
        <f aca="false">IF($A4495="","",EDATE(INDEX(CARTAO_COMPRAS!$J:$J,INT((ROW()-2)/20)+2),MOD(ROW()-2,20)))</f>
        <v/>
      </c>
      <c r="I4495" s="4" t="str">
        <f aca="false">IF($H4495="","",$H4495-WEEKDAY($H4495,2)+1)</f>
        <v/>
      </c>
      <c r="J4495" s="4" t="str">
        <f aca="false">IF($I4495="","",$I4495+6)</f>
        <v/>
      </c>
      <c r="K4495" s="6" t="str">
        <f aca="false">IF($H4495="","",DATE(YEAR($H4495),MONTH($H4495),1))</f>
        <v/>
      </c>
      <c r="L4495" s="0" t="str">
        <f aca="false">IF($A4495="","",INDEX(CARTAO_COMPRAS!$K:$K,INT((ROW()-2)/20)+2))</f>
        <v/>
      </c>
      <c r="M4495" s="0" t="str">
        <f aca="false">IF($A4495="","","Compra no cartão")</f>
        <v/>
      </c>
    </row>
    <row r="4496" customFormat="false" ht="13.5" hidden="false" customHeight="false" outlineLevel="0" collapsed="false">
      <c r="A4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6" s="0" t="str">
        <f aca="false">IF($A4496="","",INDEX(CARTAO_COMPRAS!$C:$C,INT((ROW()-2)/20)+2))</f>
        <v/>
      </c>
      <c r="C4496" s="0" t="str">
        <f aca="false">IF($A4496="","",INDEX(CARTAO_COMPRAS!$D:$D,INT((ROW()-2)/20)+2))</f>
        <v/>
      </c>
      <c r="D4496" s="0" t="str">
        <f aca="false">IF($A4496="","",INDEX(CARTAO_COMPRAS!$E:$E,INT((ROW()-2)/20)+2))</f>
        <v/>
      </c>
      <c r="E4496" s="0" t="str">
        <f aca="false">IF($A4496="","",INDEX(CARTAO_COMPRAS!$H:$H,INT((ROW()-2)/20)+2)+MOD(ROW()-2,20))</f>
        <v/>
      </c>
      <c r="F4496" s="0" t="str">
        <f aca="false">IF($A4496="","",INDEX(CARTAO_COMPRAS!$G:$G,INT((ROW()-2)/20)+2))</f>
        <v/>
      </c>
      <c r="G4496" s="5" t="str">
        <f aca="false">IF($A4496="","",INDEX(CARTAO_COMPRAS!$I:$I,INT((ROW()-2)/20)+2))</f>
        <v/>
      </c>
      <c r="H4496" s="4" t="str">
        <f aca="false">IF($A4496="","",EDATE(INDEX(CARTAO_COMPRAS!$J:$J,INT((ROW()-2)/20)+2),MOD(ROW()-2,20)))</f>
        <v/>
      </c>
      <c r="I4496" s="4" t="str">
        <f aca="false">IF($H4496="","",$H4496-WEEKDAY($H4496,2)+1)</f>
        <v/>
      </c>
      <c r="J4496" s="4" t="str">
        <f aca="false">IF($I4496="","",$I4496+6)</f>
        <v/>
      </c>
      <c r="K4496" s="6" t="str">
        <f aca="false">IF($H4496="","",DATE(YEAR($H4496),MONTH($H4496),1))</f>
        <v/>
      </c>
      <c r="L4496" s="0" t="str">
        <f aca="false">IF($A4496="","",INDEX(CARTAO_COMPRAS!$K:$K,INT((ROW()-2)/20)+2))</f>
        <v/>
      </c>
      <c r="M4496" s="0" t="str">
        <f aca="false">IF($A4496="","","Compra no cartão")</f>
        <v/>
      </c>
    </row>
    <row r="4497" customFormat="false" ht="13.5" hidden="false" customHeight="false" outlineLevel="0" collapsed="false">
      <c r="A4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7" s="0" t="str">
        <f aca="false">IF($A4497="","",INDEX(CARTAO_COMPRAS!$C:$C,INT((ROW()-2)/20)+2))</f>
        <v/>
      </c>
      <c r="C4497" s="0" t="str">
        <f aca="false">IF($A4497="","",INDEX(CARTAO_COMPRAS!$D:$D,INT((ROW()-2)/20)+2))</f>
        <v/>
      </c>
      <c r="D4497" s="0" t="str">
        <f aca="false">IF($A4497="","",INDEX(CARTAO_COMPRAS!$E:$E,INT((ROW()-2)/20)+2))</f>
        <v/>
      </c>
      <c r="E4497" s="0" t="str">
        <f aca="false">IF($A4497="","",INDEX(CARTAO_COMPRAS!$H:$H,INT((ROW()-2)/20)+2)+MOD(ROW()-2,20))</f>
        <v/>
      </c>
      <c r="F4497" s="0" t="str">
        <f aca="false">IF($A4497="","",INDEX(CARTAO_COMPRAS!$G:$G,INT((ROW()-2)/20)+2))</f>
        <v/>
      </c>
      <c r="G4497" s="5" t="str">
        <f aca="false">IF($A4497="","",INDEX(CARTAO_COMPRAS!$I:$I,INT((ROW()-2)/20)+2))</f>
        <v/>
      </c>
      <c r="H4497" s="4" t="str">
        <f aca="false">IF($A4497="","",EDATE(INDEX(CARTAO_COMPRAS!$J:$J,INT((ROW()-2)/20)+2),MOD(ROW()-2,20)))</f>
        <v/>
      </c>
      <c r="I4497" s="4" t="str">
        <f aca="false">IF($H4497="","",$H4497-WEEKDAY($H4497,2)+1)</f>
        <v/>
      </c>
      <c r="J4497" s="4" t="str">
        <f aca="false">IF($I4497="","",$I4497+6)</f>
        <v/>
      </c>
      <c r="K4497" s="6" t="str">
        <f aca="false">IF($H4497="","",DATE(YEAR($H4497),MONTH($H4497),1))</f>
        <v/>
      </c>
      <c r="L4497" s="0" t="str">
        <f aca="false">IF($A4497="","",INDEX(CARTAO_COMPRAS!$K:$K,INT((ROW()-2)/20)+2))</f>
        <v/>
      </c>
      <c r="M4497" s="0" t="str">
        <f aca="false">IF($A4497="","","Compra no cartão")</f>
        <v/>
      </c>
    </row>
    <row r="4498" customFormat="false" ht="13.5" hidden="false" customHeight="false" outlineLevel="0" collapsed="false">
      <c r="A4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8" s="0" t="str">
        <f aca="false">IF($A4498="","",INDEX(CARTAO_COMPRAS!$C:$C,INT((ROW()-2)/20)+2))</f>
        <v/>
      </c>
      <c r="C4498" s="0" t="str">
        <f aca="false">IF($A4498="","",INDEX(CARTAO_COMPRAS!$D:$D,INT((ROW()-2)/20)+2))</f>
        <v/>
      </c>
      <c r="D4498" s="0" t="str">
        <f aca="false">IF($A4498="","",INDEX(CARTAO_COMPRAS!$E:$E,INT((ROW()-2)/20)+2))</f>
        <v/>
      </c>
      <c r="E4498" s="0" t="str">
        <f aca="false">IF($A4498="","",INDEX(CARTAO_COMPRAS!$H:$H,INT((ROW()-2)/20)+2)+MOD(ROW()-2,20))</f>
        <v/>
      </c>
      <c r="F4498" s="0" t="str">
        <f aca="false">IF($A4498="","",INDEX(CARTAO_COMPRAS!$G:$G,INT((ROW()-2)/20)+2))</f>
        <v/>
      </c>
      <c r="G4498" s="5" t="str">
        <f aca="false">IF($A4498="","",INDEX(CARTAO_COMPRAS!$I:$I,INT((ROW()-2)/20)+2))</f>
        <v/>
      </c>
      <c r="H4498" s="4" t="str">
        <f aca="false">IF($A4498="","",EDATE(INDEX(CARTAO_COMPRAS!$J:$J,INT((ROW()-2)/20)+2),MOD(ROW()-2,20)))</f>
        <v/>
      </c>
      <c r="I4498" s="4" t="str">
        <f aca="false">IF($H4498="","",$H4498-WEEKDAY($H4498,2)+1)</f>
        <v/>
      </c>
      <c r="J4498" s="4" t="str">
        <f aca="false">IF($I4498="","",$I4498+6)</f>
        <v/>
      </c>
      <c r="K4498" s="6" t="str">
        <f aca="false">IF($H4498="","",DATE(YEAR($H4498),MONTH($H4498),1))</f>
        <v/>
      </c>
      <c r="L4498" s="0" t="str">
        <f aca="false">IF($A4498="","",INDEX(CARTAO_COMPRAS!$K:$K,INT((ROW()-2)/20)+2))</f>
        <v/>
      </c>
      <c r="M4498" s="0" t="str">
        <f aca="false">IF($A4498="","","Compra no cartão")</f>
        <v/>
      </c>
    </row>
    <row r="4499" customFormat="false" ht="13.5" hidden="false" customHeight="false" outlineLevel="0" collapsed="false">
      <c r="A4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499" s="0" t="str">
        <f aca="false">IF($A4499="","",INDEX(CARTAO_COMPRAS!$C:$C,INT((ROW()-2)/20)+2))</f>
        <v/>
      </c>
      <c r="C4499" s="0" t="str">
        <f aca="false">IF($A4499="","",INDEX(CARTAO_COMPRAS!$D:$D,INT((ROW()-2)/20)+2))</f>
        <v/>
      </c>
      <c r="D4499" s="0" t="str">
        <f aca="false">IF($A4499="","",INDEX(CARTAO_COMPRAS!$E:$E,INT((ROW()-2)/20)+2))</f>
        <v/>
      </c>
      <c r="E4499" s="0" t="str">
        <f aca="false">IF($A4499="","",INDEX(CARTAO_COMPRAS!$H:$H,INT((ROW()-2)/20)+2)+MOD(ROW()-2,20))</f>
        <v/>
      </c>
      <c r="F4499" s="0" t="str">
        <f aca="false">IF($A4499="","",INDEX(CARTAO_COMPRAS!$G:$G,INT((ROW()-2)/20)+2))</f>
        <v/>
      </c>
      <c r="G4499" s="5" t="str">
        <f aca="false">IF($A4499="","",INDEX(CARTAO_COMPRAS!$I:$I,INT((ROW()-2)/20)+2))</f>
        <v/>
      </c>
      <c r="H4499" s="4" t="str">
        <f aca="false">IF($A4499="","",EDATE(INDEX(CARTAO_COMPRAS!$J:$J,INT((ROW()-2)/20)+2),MOD(ROW()-2,20)))</f>
        <v/>
      </c>
      <c r="I4499" s="4" t="str">
        <f aca="false">IF($H4499="","",$H4499-WEEKDAY($H4499,2)+1)</f>
        <v/>
      </c>
      <c r="J4499" s="4" t="str">
        <f aca="false">IF($I4499="","",$I4499+6)</f>
        <v/>
      </c>
      <c r="K4499" s="6" t="str">
        <f aca="false">IF($H4499="","",DATE(YEAR($H4499),MONTH($H4499),1))</f>
        <v/>
      </c>
      <c r="L4499" s="0" t="str">
        <f aca="false">IF($A4499="","",INDEX(CARTAO_COMPRAS!$K:$K,INT((ROW()-2)/20)+2))</f>
        <v/>
      </c>
      <c r="M4499" s="0" t="str">
        <f aca="false">IF($A4499="","","Compra no cartão")</f>
        <v/>
      </c>
    </row>
    <row r="4500" customFormat="false" ht="13.5" hidden="false" customHeight="false" outlineLevel="0" collapsed="false">
      <c r="A4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0" s="0" t="str">
        <f aca="false">IF($A4500="","",INDEX(CARTAO_COMPRAS!$C:$C,INT((ROW()-2)/20)+2))</f>
        <v/>
      </c>
      <c r="C4500" s="0" t="str">
        <f aca="false">IF($A4500="","",INDEX(CARTAO_COMPRAS!$D:$D,INT((ROW()-2)/20)+2))</f>
        <v/>
      </c>
      <c r="D4500" s="0" t="str">
        <f aca="false">IF($A4500="","",INDEX(CARTAO_COMPRAS!$E:$E,INT((ROW()-2)/20)+2))</f>
        <v/>
      </c>
      <c r="E4500" s="0" t="str">
        <f aca="false">IF($A4500="","",INDEX(CARTAO_COMPRAS!$H:$H,INT((ROW()-2)/20)+2)+MOD(ROW()-2,20))</f>
        <v/>
      </c>
      <c r="F4500" s="0" t="str">
        <f aca="false">IF($A4500="","",INDEX(CARTAO_COMPRAS!$G:$G,INT((ROW()-2)/20)+2))</f>
        <v/>
      </c>
      <c r="G4500" s="5" t="str">
        <f aca="false">IF($A4500="","",INDEX(CARTAO_COMPRAS!$I:$I,INT((ROW()-2)/20)+2))</f>
        <v/>
      </c>
      <c r="H4500" s="4" t="str">
        <f aca="false">IF($A4500="","",EDATE(INDEX(CARTAO_COMPRAS!$J:$J,INT((ROW()-2)/20)+2),MOD(ROW()-2,20)))</f>
        <v/>
      </c>
      <c r="I4500" s="4" t="str">
        <f aca="false">IF($H4500="","",$H4500-WEEKDAY($H4500,2)+1)</f>
        <v/>
      </c>
      <c r="J4500" s="4" t="str">
        <f aca="false">IF($I4500="","",$I4500+6)</f>
        <v/>
      </c>
      <c r="K4500" s="6" t="str">
        <f aca="false">IF($H4500="","",DATE(YEAR($H4500),MONTH($H4500),1))</f>
        <v/>
      </c>
      <c r="L4500" s="0" t="str">
        <f aca="false">IF($A4500="","",INDEX(CARTAO_COMPRAS!$K:$K,INT((ROW()-2)/20)+2))</f>
        <v/>
      </c>
      <c r="M4500" s="0" t="str">
        <f aca="false">IF($A4500="","","Compra no cartão")</f>
        <v/>
      </c>
    </row>
    <row r="4501" customFormat="false" ht="13.5" hidden="false" customHeight="false" outlineLevel="0" collapsed="false">
      <c r="A4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1" s="0" t="str">
        <f aca="false">IF($A4501="","",INDEX(CARTAO_COMPRAS!$C:$C,INT((ROW()-2)/20)+2))</f>
        <v/>
      </c>
      <c r="C4501" s="0" t="str">
        <f aca="false">IF($A4501="","",INDEX(CARTAO_COMPRAS!$D:$D,INT((ROW()-2)/20)+2))</f>
        <v/>
      </c>
      <c r="D4501" s="0" t="str">
        <f aca="false">IF($A4501="","",INDEX(CARTAO_COMPRAS!$E:$E,INT((ROW()-2)/20)+2))</f>
        <v/>
      </c>
      <c r="E4501" s="0" t="str">
        <f aca="false">IF($A4501="","",INDEX(CARTAO_COMPRAS!$H:$H,INT((ROW()-2)/20)+2)+MOD(ROW()-2,20))</f>
        <v/>
      </c>
      <c r="F4501" s="0" t="str">
        <f aca="false">IF($A4501="","",INDEX(CARTAO_COMPRAS!$G:$G,INT((ROW()-2)/20)+2))</f>
        <v/>
      </c>
      <c r="G4501" s="5" t="str">
        <f aca="false">IF($A4501="","",INDEX(CARTAO_COMPRAS!$I:$I,INT((ROW()-2)/20)+2))</f>
        <v/>
      </c>
      <c r="H4501" s="4" t="str">
        <f aca="false">IF($A4501="","",EDATE(INDEX(CARTAO_COMPRAS!$J:$J,INT((ROW()-2)/20)+2),MOD(ROW()-2,20)))</f>
        <v/>
      </c>
      <c r="I4501" s="4" t="str">
        <f aca="false">IF($H4501="","",$H4501-WEEKDAY($H4501,2)+1)</f>
        <v/>
      </c>
      <c r="J4501" s="4" t="str">
        <f aca="false">IF($I4501="","",$I4501+6)</f>
        <v/>
      </c>
      <c r="K4501" s="6" t="str">
        <f aca="false">IF($H4501="","",DATE(YEAR($H4501),MONTH($H4501),1))</f>
        <v/>
      </c>
      <c r="L4501" s="0" t="str">
        <f aca="false">IF($A4501="","",INDEX(CARTAO_COMPRAS!$K:$K,INT((ROW()-2)/20)+2))</f>
        <v/>
      </c>
      <c r="M4501" s="0" t="str">
        <f aca="false">IF($A4501="","","Compra no cartão")</f>
        <v/>
      </c>
    </row>
    <row r="4502" customFormat="false" ht="13.5" hidden="false" customHeight="false" outlineLevel="0" collapsed="false">
      <c r="A45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2" s="0" t="str">
        <f aca="false">IF($A4502="","",INDEX(CARTAO_COMPRAS!$C:$C,INT((ROW()-2)/20)+2))</f>
        <v/>
      </c>
      <c r="C4502" s="0" t="str">
        <f aca="false">IF($A4502="","",INDEX(CARTAO_COMPRAS!$D:$D,INT((ROW()-2)/20)+2))</f>
        <v/>
      </c>
      <c r="D4502" s="0" t="str">
        <f aca="false">IF($A4502="","",INDEX(CARTAO_COMPRAS!$E:$E,INT((ROW()-2)/20)+2))</f>
        <v/>
      </c>
      <c r="E4502" s="0" t="str">
        <f aca="false">IF($A4502="","",INDEX(CARTAO_COMPRAS!$H:$H,INT((ROW()-2)/20)+2)+MOD(ROW()-2,20))</f>
        <v/>
      </c>
      <c r="F4502" s="0" t="str">
        <f aca="false">IF($A4502="","",INDEX(CARTAO_COMPRAS!$G:$G,INT((ROW()-2)/20)+2))</f>
        <v/>
      </c>
      <c r="G4502" s="5" t="str">
        <f aca="false">IF($A4502="","",INDEX(CARTAO_COMPRAS!$I:$I,INT((ROW()-2)/20)+2))</f>
        <v/>
      </c>
      <c r="H4502" s="4" t="str">
        <f aca="false">IF($A4502="","",EDATE(INDEX(CARTAO_COMPRAS!$J:$J,INT((ROW()-2)/20)+2),MOD(ROW()-2,20)))</f>
        <v/>
      </c>
      <c r="I4502" s="4" t="str">
        <f aca="false">IF($H4502="","",$H4502-WEEKDAY($H4502,2)+1)</f>
        <v/>
      </c>
      <c r="J4502" s="4" t="str">
        <f aca="false">IF($I4502="","",$I4502+6)</f>
        <v/>
      </c>
      <c r="K4502" s="6" t="str">
        <f aca="false">IF($H4502="","",DATE(YEAR($H4502),MONTH($H4502),1))</f>
        <v/>
      </c>
      <c r="L4502" s="0" t="str">
        <f aca="false">IF($A4502="","",INDEX(CARTAO_COMPRAS!$K:$K,INT((ROW()-2)/20)+2))</f>
        <v/>
      </c>
      <c r="M4502" s="0" t="str">
        <f aca="false">IF($A4502="","","Compra no cartão")</f>
        <v/>
      </c>
    </row>
    <row r="4503" customFormat="false" ht="13.5" hidden="false" customHeight="false" outlineLevel="0" collapsed="false">
      <c r="A4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3" s="0" t="str">
        <f aca="false">IF($A4503="","",INDEX(CARTAO_COMPRAS!$C:$C,INT((ROW()-2)/20)+2))</f>
        <v/>
      </c>
      <c r="C4503" s="0" t="str">
        <f aca="false">IF($A4503="","",INDEX(CARTAO_COMPRAS!$D:$D,INT((ROW()-2)/20)+2))</f>
        <v/>
      </c>
      <c r="D4503" s="0" t="str">
        <f aca="false">IF($A4503="","",INDEX(CARTAO_COMPRAS!$E:$E,INT((ROW()-2)/20)+2))</f>
        <v/>
      </c>
      <c r="E4503" s="0" t="str">
        <f aca="false">IF($A4503="","",INDEX(CARTAO_COMPRAS!$H:$H,INT((ROW()-2)/20)+2)+MOD(ROW()-2,20))</f>
        <v/>
      </c>
      <c r="F4503" s="0" t="str">
        <f aca="false">IF($A4503="","",INDEX(CARTAO_COMPRAS!$G:$G,INT((ROW()-2)/20)+2))</f>
        <v/>
      </c>
      <c r="G4503" s="5" t="str">
        <f aca="false">IF($A4503="","",INDEX(CARTAO_COMPRAS!$I:$I,INT((ROW()-2)/20)+2))</f>
        <v/>
      </c>
      <c r="H4503" s="4" t="str">
        <f aca="false">IF($A4503="","",EDATE(INDEX(CARTAO_COMPRAS!$J:$J,INT((ROW()-2)/20)+2),MOD(ROW()-2,20)))</f>
        <v/>
      </c>
      <c r="I4503" s="4" t="str">
        <f aca="false">IF($H4503="","",$H4503-WEEKDAY($H4503,2)+1)</f>
        <v/>
      </c>
      <c r="J4503" s="4" t="str">
        <f aca="false">IF($I4503="","",$I4503+6)</f>
        <v/>
      </c>
      <c r="K4503" s="6" t="str">
        <f aca="false">IF($H4503="","",DATE(YEAR($H4503),MONTH($H4503),1))</f>
        <v/>
      </c>
      <c r="L4503" s="0" t="str">
        <f aca="false">IF($A4503="","",INDEX(CARTAO_COMPRAS!$K:$K,INT((ROW()-2)/20)+2))</f>
        <v/>
      </c>
      <c r="M4503" s="0" t="str">
        <f aca="false">IF($A4503="","","Compra no cartão")</f>
        <v/>
      </c>
    </row>
    <row r="4504" customFormat="false" ht="13.5" hidden="false" customHeight="false" outlineLevel="0" collapsed="false">
      <c r="A4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4" s="0" t="str">
        <f aca="false">IF($A4504="","",INDEX(CARTAO_COMPRAS!$C:$C,INT((ROW()-2)/20)+2))</f>
        <v/>
      </c>
      <c r="C4504" s="0" t="str">
        <f aca="false">IF($A4504="","",INDEX(CARTAO_COMPRAS!$D:$D,INT((ROW()-2)/20)+2))</f>
        <v/>
      </c>
      <c r="D4504" s="0" t="str">
        <f aca="false">IF($A4504="","",INDEX(CARTAO_COMPRAS!$E:$E,INT((ROW()-2)/20)+2))</f>
        <v/>
      </c>
      <c r="E4504" s="0" t="str">
        <f aca="false">IF($A4504="","",INDEX(CARTAO_COMPRAS!$H:$H,INT((ROW()-2)/20)+2)+MOD(ROW()-2,20))</f>
        <v/>
      </c>
      <c r="F4504" s="0" t="str">
        <f aca="false">IF($A4504="","",INDEX(CARTAO_COMPRAS!$G:$G,INT((ROW()-2)/20)+2))</f>
        <v/>
      </c>
      <c r="G4504" s="5" t="str">
        <f aca="false">IF($A4504="","",INDEX(CARTAO_COMPRAS!$I:$I,INT((ROW()-2)/20)+2))</f>
        <v/>
      </c>
      <c r="H4504" s="4" t="str">
        <f aca="false">IF($A4504="","",EDATE(INDEX(CARTAO_COMPRAS!$J:$J,INT((ROW()-2)/20)+2),MOD(ROW()-2,20)))</f>
        <v/>
      </c>
      <c r="I4504" s="4" t="str">
        <f aca="false">IF($H4504="","",$H4504-WEEKDAY($H4504,2)+1)</f>
        <v/>
      </c>
      <c r="J4504" s="4" t="str">
        <f aca="false">IF($I4504="","",$I4504+6)</f>
        <v/>
      </c>
      <c r="K4504" s="6" t="str">
        <f aca="false">IF($H4504="","",DATE(YEAR($H4504),MONTH($H4504),1))</f>
        <v/>
      </c>
      <c r="L4504" s="0" t="str">
        <f aca="false">IF($A4504="","",INDEX(CARTAO_COMPRAS!$K:$K,INT((ROW()-2)/20)+2))</f>
        <v/>
      </c>
      <c r="M4504" s="0" t="str">
        <f aca="false">IF($A4504="","","Compra no cartão")</f>
        <v/>
      </c>
    </row>
    <row r="4505" customFormat="false" ht="13.5" hidden="false" customHeight="false" outlineLevel="0" collapsed="false">
      <c r="A4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5" s="0" t="str">
        <f aca="false">IF($A4505="","",INDEX(CARTAO_COMPRAS!$C:$C,INT((ROW()-2)/20)+2))</f>
        <v/>
      </c>
      <c r="C4505" s="0" t="str">
        <f aca="false">IF($A4505="","",INDEX(CARTAO_COMPRAS!$D:$D,INT((ROW()-2)/20)+2))</f>
        <v/>
      </c>
      <c r="D4505" s="0" t="str">
        <f aca="false">IF($A4505="","",INDEX(CARTAO_COMPRAS!$E:$E,INT((ROW()-2)/20)+2))</f>
        <v/>
      </c>
      <c r="E4505" s="0" t="str">
        <f aca="false">IF($A4505="","",INDEX(CARTAO_COMPRAS!$H:$H,INT((ROW()-2)/20)+2)+MOD(ROW()-2,20))</f>
        <v/>
      </c>
      <c r="F4505" s="0" t="str">
        <f aca="false">IF($A4505="","",INDEX(CARTAO_COMPRAS!$G:$G,INT((ROW()-2)/20)+2))</f>
        <v/>
      </c>
      <c r="G4505" s="5" t="str">
        <f aca="false">IF($A4505="","",INDEX(CARTAO_COMPRAS!$I:$I,INT((ROW()-2)/20)+2))</f>
        <v/>
      </c>
      <c r="H4505" s="4" t="str">
        <f aca="false">IF($A4505="","",EDATE(INDEX(CARTAO_COMPRAS!$J:$J,INT((ROW()-2)/20)+2),MOD(ROW()-2,20)))</f>
        <v/>
      </c>
      <c r="I4505" s="4" t="str">
        <f aca="false">IF($H4505="","",$H4505-WEEKDAY($H4505,2)+1)</f>
        <v/>
      </c>
      <c r="J4505" s="4" t="str">
        <f aca="false">IF($I4505="","",$I4505+6)</f>
        <v/>
      </c>
      <c r="K4505" s="6" t="str">
        <f aca="false">IF($H4505="","",DATE(YEAR($H4505),MONTH($H4505),1))</f>
        <v/>
      </c>
      <c r="L4505" s="0" t="str">
        <f aca="false">IF($A4505="","",INDEX(CARTAO_COMPRAS!$K:$K,INT((ROW()-2)/20)+2))</f>
        <v/>
      </c>
      <c r="M4505" s="0" t="str">
        <f aca="false">IF($A4505="","","Compra no cartão")</f>
        <v/>
      </c>
    </row>
    <row r="4506" customFormat="false" ht="13.5" hidden="false" customHeight="false" outlineLevel="0" collapsed="false">
      <c r="A4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6" s="0" t="str">
        <f aca="false">IF($A4506="","",INDEX(CARTAO_COMPRAS!$C:$C,INT((ROW()-2)/20)+2))</f>
        <v/>
      </c>
      <c r="C4506" s="0" t="str">
        <f aca="false">IF($A4506="","",INDEX(CARTAO_COMPRAS!$D:$D,INT((ROW()-2)/20)+2))</f>
        <v/>
      </c>
      <c r="D4506" s="0" t="str">
        <f aca="false">IF($A4506="","",INDEX(CARTAO_COMPRAS!$E:$E,INT((ROW()-2)/20)+2))</f>
        <v/>
      </c>
      <c r="E4506" s="0" t="str">
        <f aca="false">IF($A4506="","",INDEX(CARTAO_COMPRAS!$H:$H,INT((ROW()-2)/20)+2)+MOD(ROW()-2,20))</f>
        <v/>
      </c>
      <c r="F4506" s="0" t="str">
        <f aca="false">IF($A4506="","",INDEX(CARTAO_COMPRAS!$G:$G,INT((ROW()-2)/20)+2))</f>
        <v/>
      </c>
      <c r="G4506" s="5" t="str">
        <f aca="false">IF($A4506="","",INDEX(CARTAO_COMPRAS!$I:$I,INT((ROW()-2)/20)+2))</f>
        <v/>
      </c>
      <c r="H4506" s="4" t="str">
        <f aca="false">IF($A4506="","",EDATE(INDEX(CARTAO_COMPRAS!$J:$J,INT((ROW()-2)/20)+2),MOD(ROW()-2,20)))</f>
        <v/>
      </c>
      <c r="I4506" s="4" t="str">
        <f aca="false">IF($H4506="","",$H4506-WEEKDAY($H4506,2)+1)</f>
        <v/>
      </c>
      <c r="J4506" s="4" t="str">
        <f aca="false">IF($I4506="","",$I4506+6)</f>
        <v/>
      </c>
      <c r="K4506" s="6" t="str">
        <f aca="false">IF($H4506="","",DATE(YEAR($H4506),MONTH($H4506),1))</f>
        <v/>
      </c>
      <c r="L4506" s="0" t="str">
        <f aca="false">IF($A4506="","",INDEX(CARTAO_COMPRAS!$K:$K,INT((ROW()-2)/20)+2))</f>
        <v/>
      </c>
      <c r="M4506" s="0" t="str">
        <f aca="false">IF($A4506="","","Compra no cartão")</f>
        <v/>
      </c>
    </row>
    <row r="4507" customFormat="false" ht="13.5" hidden="false" customHeight="false" outlineLevel="0" collapsed="false">
      <c r="A4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7" s="0" t="str">
        <f aca="false">IF($A4507="","",INDEX(CARTAO_COMPRAS!$C:$C,INT((ROW()-2)/20)+2))</f>
        <v/>
      </c>
      <c r="C4507" s="0" t="str">
        <f aca="false">IF($A4507="","",INDEX(CARTAO_COMPRAS!$D:$D,INT((ROW()-2)/20)+2))</f>
        <v/>
      </c>
      <c r="D4507" s="0" t="str">
        <f aca="false">IF($A4507="","",INDEX(CARTAO_COMPRAS!$E:$E,INT((ROW()-2)/20)+2))</f>
        <v/>
      </c>
      <c r="E4507" s="0" t="str">
        <f aca="false">IF($A4507="","",INDEX(CARTAO_COMPRAS!$H:$H,INT((ROW()-2)/20)+2)+MOD(ROW()-2,20))</f>
        <v/>
      </c>
      <c r="F4507" s="0" t="str">
        <f aca="false">IF($A4507="","",INDEX(CARTAO_COMPRAS!$G:$G,INT((ROW()-2)/20)+2))</f>
        <v/>
      </c>
      <c r="G4507" s="5" t="str">
        <f aca="false">IF($A4507="","",INDEX(CARTAO_COMPRAS!$I:$I,INT((ROW()-2)/20)+2))</f>
        <v/>
      </c>
      <c r="H4507" s="4" t="str">
        <f aca="false">IF($A4507="","",EDATE(INDEX(CARTAO_COMPRAS!$J:$J,INT((ROW()-2)/20)+2),MOD(ROW()-2,20)))</f>
        <v/>
      </c>
      <c r="I4507" s="4" t="str">
        <f aca="false">IF($H4507="","",$H4507-WEEKDAY($H4507,2)+1)</f>
        <v/>
      </c>
      <c r="J4507" s="4" t="str">
        <f aca="false">IF($I4507="","",$I4507+6)</f>
        <v/>
      </c>
      <c r="K4507" s="6" t="str">
        <f aca="false">IF($H4507="","",DATE(YEAR($H4507),MONTH($H4507),1))</f>
        <v/>
      </c>
      <c r="L4507" s="0" t="str">
        <f aca="false">IF($A4507="","",INDEX(CARTAO_COMPRAS!$K:$K,INT((ROW()-2)/20)+2))</f>
        <v/>
      </c>
      <c r="M4507" s="0" t="str">
        <f aca="false">IF($A4507="","","Compra no cartão")</f>
        <v/>
      </c>
    </row>
    <row r="4508" customFormat="false" ht="13.5" hidden="false" customHeight="false" outlineLevel="0" collapsed="false">
      <c r="A4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8" s="0" t="str">
        <f aca="false">IF($A4508="","",INDEX(CARTAO_COMPRAS!$C:$C,INT((ROW()-2)/20)+2))</f>
        <v/>
      </c>
      <c r="C4508" s="0" t="str">
        <f aca="false">IF($A4508="","",INDEX(CARTAO_COMPRAS!$D:$D,INT((ROW()-2)/20)+2))</f>
        <v/>
      </c>
      <c r="D4508" s="0" t="str">
        <f aca="false">IF($A4508="","",INDEX(CARTAO_COMPRAS!$E:$E,INT((ROW()-2)/20)+2))</f>
        <v/>
      </c>
      <c r="E4508" s="0" t="str">
        <f aca="false">IF($A4508="","",INDEX(CARTAO_COMPRAS!$H:$H,INT((ROW()-2)/20)+2)+MOD(ROW()-2,20))</f>
        <v/>
      </c>
      <c r="F4508" s="0" t="str">
        <f aca="false">IF($A4508="","",INDEX(CARTAO_COMPRAS!$G:$G,INT((ROW()-2)/20)+2))</f>
        <v/>
      </c>
      <c r="G4508" s="5" t="str">
        <f aca="false">IF($A4508="","",INDEX(CARTAO_COMPRAS!$I:$I,INT((ROW()-2)/20)+2))</f>
        <v/>
      </c>
      <c r="H4508" s="4" t="str">
        <f aca="false">IF($A4508="","",EDATE(INDEX(CARTAO_COMPRAS!$J:$J,INT((ROW()-2)/20)+2),MOD(ROW()-2,20)))</f>
        <v/>
      </c>
      <c r="I4508" s="4" t="str">
        <f aca="false">IF($H4508="","",$H4508-WEEKDAY($H4508,2)+1)</f>
        <v/>
      </c>
      <c r="J4508" s="4" t="str">
        <f aca="false">IF($I4508="","",$I4508+6)</f>
        <v/>
      </c>
      <c r="K4508" s="6" t="str">
        <f aca="false">IF($H4508="","",DATE(YEAR($H4508),MONTH($H4508),1))</f>
        <v/>
      </c>
      <c r="L4508" s="0" t="str">
        <f aca="false">IF($A4508="","",INDEX(CARTAO_COMPRAS!$K:$K,INT((ROW()-2)/20)+2))</f>
        <v/>
      </c>
      <c r="M4508" s="0" t="str">
        <f aca="false">IF($A4508="","","Compra no cartão")</f>
        <v/>
      </c>
    </row>
    <row r="4509" customFormat="false" ht="13.5" hidden="false" customHeight="false" outlineLevel="0" collapsed="false">
      <c r="A4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09" s="0" t="str">
        <f aca="false">IF($A4509="","",INDEX(CARTAO_COMPRAS!$C:$C,INT((ROW()-2)/20)+2))</f>
        <v/>
      </c>
      <c r="C4509" s="0" t="str">
        <f aca="false">IF($A4509="","",INDEX(CARTAO_COMPRAS!$D:$D,INT((ROW()-2)/20)+2))</f>
        <v/>
      </c>
      <c r="D4509" s="0" t="str">
        <f aca="false">IF($A4509="","",INDEX(CARTAO_COMPRAS!$E:$E,INT((ROW()-2)/20)+2))</f>
        <v/>
      </c>
      <c r="E4509" s="0" t="str">
        <f aca="false">IF($A4509="","",INDEX(CARTAO_COMPRAS!$H:$H,INT((ROW()-2)/20)+2)+MOD(ROW()-2,20))</f>
        <v/>
      </c>
      <c r="F4509" s="0" t="str">
        <f aca="false">IF($A4509="","",INDEX(CARTAO_COMPRAS!$G:$G,INT((ROW()-2)/20)+2))</f>
        <v/>
      </c>
      <c r="G4509" s="5" t="str">
        <f aca="false">IF($A4509="","",INDEX(CARTAO_COMPRAS!$I:$I,INT((ROW()-2)/20)+2))</f>
        <v/>
      </c>
      <c r="H4509" s="4" t="str">
        <f aca="false">IF($A4509="","",EDATE(INDEX(CARTAO_COMPRAS!$J:$J,INT((ROW()-2)/20)+2),MOD(ROW()-2,20)))</f>
        <v/>
      </c>
      <c r="I4509" s="4" t="str">
        <f aca="false">IF($H4509="","",$H4509-WEEKDAY($H4509,2)+1)</f>
        <v/>
      </c>
      <c r="J4509" s="4" t="str">
        <f aca="false">IF($I4509="","",$I4509+6)</f>
        <v/>
      </c>
      <c r="K4509" s="6" t="str">
        <f aca="false">IF($H4509="","",DATE(YEAR($H4509),MONTH($H4509),1))</f>
        <v/>
      </c>
      <c r="L4509" s="0" t="str">
        <f aca="false">IF($A4509="","",INDEX(CARTAO_COMPRAS!$K:$K,INT((ROW()-2)/20)+2))</f>
        <v/>
      </c>
      <c r="M4509" s="0" t="str">
        <f aca="false">IF($A4509="","","Compra no cartão")</f>
        <v/>
      </c>
    </row>
    <row r="4510" customFormat="false" ht="13.5" hidden="false" customHeight="false" outlineLevel="0" collapsed="false">
      <c r="A4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0" s="0" t="str">
        <f aca="false">IF($A4510="","",INDEX(CARTAO_COMPRAS!$C:$C,INT((ROW()-2)/20)+2))</f>
        <v/>
      </c>
      <c r="C4510" s="0" t="str">
        <f aca="false">IF($A4510="","",INDEX(CARTAO_COMPRAS!$D:$D,INT((ROW()-2)/20)+2))</f>
        <v/>
      </c>
      <c r="D4510" s="0" t="str">
        <f aca="false">IF($A4510="","",INDEX(CARTAO_COMPRAS!$E:$E,INT((ROW()-2)/20)+2))</f>
        <v/>
      </c>
      <c r="E4510" s="0" t="str">
        <f aca="false">IF($A4510="","",INDEX(CARTAO_COMPRAS!$H:$H,INT((ROW()-2)/20)+2)+MOD(ROW()-2,20))</f>
        <v/>
      </c>
      <c r="F4510" s="0" t="str">
        <f aca="false">IF($A4510="","",INDEX(CARTAO_COMPRAS!$G:$G,INT((ROW()-2)/20)+2))</f>
        <v/>
      </c>
      <c r="G4510" s="5" t="str">
        <f aca="false">IF($A4510="","",INDEX(CARTAO_COMPRAS!$I:$I,INT((ROW()-2)/20)+2))</f>
        <v/>
      </c>
      <c r="H4510" s="4" t="str">
        <f aca="false">IF($A4510="","",EDATE(INDEX(CARTAO_COMPRAS!$J:$J,INT((ROW()-2)/20)+2),MOD(ROW()-2,20)))</f>
        <v/>
      </c>
      <c r="I4510" s="4" t="str">
        <f aca="false">IF($H4510="","",$H4510-WEEKDAY($H4510,2)+1)</f>
        <v/>
      </c>
      <c r="J4510" s="4" t="str">
        <f aca="false">IF($I4510="","",$I4510+6)</f>
        <v/>
      </c>
      <c r="K4510" s="6" t="str">
        <f aca="false">IF($H4510="","",DATE(YEAR($H4510),MONTH($H4510),1))</f>
        <v/>
      </c>
      <c r="L4510" s="0" t="str">
        <f aca="false">IF($A4510="","",INDEX(CARTAO_COMPRAS!$K:$K,INT((ROW()-2)/20)+2))</f>
        <v/>
      </c>
      <c r="M4510" s="0" t="str">
        <f aca="false">IF($A4510="","","Compra no cartão")</f>
        <v/>
      </c>
    </row>
    <row r="4511" customFormat="false" ht="13.5" hidden="false" customHeight="false" outlineLevel="0" collapsed="false">
      <c r="A4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1" s="0" t="str">
        <f aca="false">IF($A4511="","",INDEX(CARTAO_COMPRAS!$C:$C,INT((ROW()-2)/20)+2))</f>
        <v/>
      </c>
      <c r="C4511" s="0" t="str">
        <f aca="false">IF($A4511="","",INDEX(CARTAO_COMPRAS!$D:$D,INT((ROW()-2)/20)+2))</f>
        <v/>
      </c>
      <c r="D4511" s="0" t="str">
        <f aca="false">IF($A4511="","",INDEX(CARTAO_COMPRAS!$E:$E,INT((ROW()-2)/20)+2))</f>
        <v/>
      </c>
      <c r="E4511" s="0" t="str">
        <f aca="false">IF($A4511="","",INDEX(CARTAO_COMPRAS!$H:$H,INT((ROW()-2)/20)+2)+MOD(ROW()-2,20))</f>
        <v/>
      </c>
      <c r="F4511" s="0" t="str">
        <f aca="false">IF($A4511="","",INDEX(CARTAO_COMPRAS!$G:$G,INT((ROW()-2)/20)+2))</f>
        <v/>
      </c>
      <c r="G4511" s="5" t="str">
        <f aca="false">IF($A4511="","",INDEX(CARTAO_COMPRAS!$I:$I,INT((ROW()-2)/20)+2))</f>
        <v/>
      </c>
      <c r="H4511" s="4" t="str">
        <f aca="false">IF($A4511="","",EDATE(INDEX(CARTAO_COMPRAS!$J:$J,INT((ROW()-2)/20)+2),MOD(ROW()-2,20)))</f>
        <v/>
      </c>
      <c r="I4511" s="4" t="str">
        <f aca="false">IF($H4511="","",$H4511-WEEKDAY($H4511,2)+1)</f>
        <v/>
      </c>
      <c r="J4511" s="4" t="str">
        <f aca="false">IF($I4511="","",$I4511+6)</f>
        <v/>
      </c>
      <c r="K4511" s="6" t="str">
        <f aca="false">IF($H4511="","",DATE(YEAR($H4511),MONTH($H4511),1))</f>
        <v/>
      </c>
      <c r="L4511" s="0" t="str">
        <f aca="false">IF($A4511="","",INDEX(CARTAO_COMPRAS!$K:$K,INT((ROW()-2)/20)+2))</f>
        <v/>
      </c>
      <c r="M4511" s="0" t="str">
        <f aca="false">IF($A4511="","","Compra no cartão")</f>
        <v/>
      </c>
    </row>
    <row r="4512" customFormat="false" ht="13.5" hidden="false" customHeight="false" outlineLevel="0" collapsed="false">
      <c r="A4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2" s="0" t="str">
        <f aca="false">IF($A4512="","",INDEX(CARTAO_COMPRAS!$C:$C,INT((ROW()-2)/20)+2))</f>
        <v/>
      </c>
      <c r="C4512" s="0" t="str">
        <f aca="false">IF($A4512="","",INDEX(CARTAO_COMPRAS!$D:$D,INT((ROW()-2)/20)+2))</f>
        <v/>
      </c>
      <c r="D4512" s="0" t="str">
        <f aca="false">IF($A4512="","",INDEX(CARTAO_COMPRAS!$E:$E,INT((ROW()-2)/20)+2))</f>
        <v/>
      </c>
      <c r="E4512" s="0" t="str">
        <f aca="false">IF($A4512="","",INDEX(CARTAO_COMPRAS!$H:$H,INT((ROW()-2)/20)+2)+MOD(ROW()-2,20))</f>
        <v/>
      </c>
      <c r="F4512" s="0" t="str">
        <f aca="false">IF($A4512="","",INDEX(CARTAO_COMPRAS!$G:$G,INT((ROW()-2)/20)+2))</f>
        <v/>
      </c>
      <c r="G4512" s="5" t="str">
        <f aca="false">IF($A4512="","",INDEX(CARTAO_COMPRAS!$I:$I,INT((ROW()-2)/20)+2))</f>
        <v/>
      </c>
      <c r="H4512" s="4" t="str">
        <f aca="false">IF($A4512="","",EDATE(INDEX(CARTAO_COMPRAS!$J:$J,INT((ROW()-2)/20)+2),MOD(ROW()-2,20)))</f>
        <v/>
      </c>
      <c r="I4512" s="4" t="str">
        <f aca="false">IF($H4512="","",$H4512-WEEKDAY($H4512,2)+1)</f>
        <v/>
      </c>
      <c r="J4512" s="4" t="str">
        <f aca="false">IF($I4512="","",$I4512+6)</f>
        <v/>
      </c>
      <c r="K4512" s="6" t="str">
        <f aca="false">IF($H4512="","",DATE(YEAR($H4512),MONTH($H4512),1))</f>
        <v/>
      </c>
      <c r="L4512" s="0" t="str">
        <f aca="false">IF($A4512="","",INDEX(CARTAO_COMPRAS!$K:$K,INT((ROW()-2)/20)+2))</f>
        <v/>
      </c>
      <c r="M4512" s="0" t="str">
        <f aca="false">IF($A4512="","","Compra no cartão")</f>
        <v/>
      </c>
    </row>
    <row r="4513" customFormat="false" ht="13.5" hidden="false" customHeight="false" outlineLevel="0" collapsed="false">
      <c r="A4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3" s="0" t="str">
        <f aca="false">IF($A4513="","",INDEX(CARTAO_COMPRAS!$C:$C,INT((ROW()-2)/20)+2))</f>
        <v/>
      </c>
      <c r="C4513" s="0" t="str">
        <f aca="false">IF($A4513="","",INDEX(CARTAO_COMPRAS!$D:$D,INT((ROW()-2)/20)+2))</f>
        <v/>
      </c>
      <c r="D4513" s="0" t="str">
        <f aca="false">IF($A4513="","",INDEX(CARTAO_COMPRAS!$E:$E,INT((ROW()-2)/20)+2))</f>
        <v/>
      </c>
      <c r="E4513" s="0" t="str">
        <f aca="false">IF($A4513="","",INDEX(CARTAO_COMPRAS!$H:$H,INT((ROW()-2)/20)+2)+MOD(ROW()-2,20))</f>
        <v/>
      </c>
      <c r="F4513" s="0" t="str">
        <f aca="false">IF($A4513="","",INDEX(CARTAO_COMPRAS!$G:$G,INT((ROW()-2)/20)+2))</f>
        <v/>
      </c>
      <c r="G4513" s="5" t="str">
        <f aca="false">IF($A4513="","",INDEX(CARTAO_COMPRAS!$I:$I,INT((ROW()-2)/20)+2))</f>
        <v/>
      </c>
      <c r="H4513" s="4" t="str">
        <f aca="false">IF($A4513="","",EDATE(INDEX(CARTAO_COMPRAS!$J:$J,INT((ROW()-2)/20)+2),MOD(ROW()-2,20)))</f>
        <v/>
      </c>
      <c r="I4513" s="4" t="str">
        <f aca="false">IF($H4513="","",$H4513-WEEKDAY($H4513,2)+1)</f>
        <v/>
      </c>
      <c r="J4513" s="4" t="str">
        <f aca="false">IF($I4513="","",$I4513+6)</f>
        <v/>
      </c>
      <c r="K4513" s="6" t="str">
        <f aca="false">IF($H4513="","",DATE(YEAR($H4513),MONTH($H4513),1))</f>
        <v/>
      </c>
      <c r="L4513" s="0" t="str">
        <f aca="false">IF($A4513="","",INDEX(CARTAO_COMPRAS!$K:$K,INT((ROW()-2)/20)+2))</f>
        <v/>
      </c>
      <c r="M4513" s="0" t="str">
        <f aca="false">IF($A4513="","","Compra no cartão")</f>
        <v/>
      </c>
    </row>
    <row r="4514" customFormat="false" ht="13.5" hidden="false" customHeight="false" outlineLevel="0" collapsed="false">
      <c r="A4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4" s="0" t="str">
        <f aca="false">IF($A4514="","",INDEX(CARTAO_COMPRAS!$C:$C,INT((ROW()-2)/20)+2))</f>
        <v/>
      </c>
      <c r="C4514" s="0" t="str">
        <f aca="false">IF($A4514="","",INDEX(CARTAO_COMPRAS!$D:$D,INT((ROW()-2)/20)+2))</f>
        <v/>
      </c>
      <c r="D4514" s="0" t="str">
        <f aca="false">IF($A4514="","",INDEX(CARTAO_COMPRAS!$E:$E,INT((ROW()-2)/20)+2))</f>
        <v/>
      </c>
      <c r="E4514" s="0" t="str">
        <f aca="false">IF($A4514="","",INDEX(CARTAO_COMPRAS!$H:$H,INT((ROW()-2)/20)+2)+MOD(ROW()-2,20))</f>
        <v/>
      </c>
      <c r="F4514" s="0" t="str">
        <f aca="false">IF($A4514="","",INDEX(CARTAO_COMPRAS!$G:$G,INT((ROW()-2)/20)+2))</f>
        <v/>
      </c>
      <c r="G4514" s="5" t="str">
        <f aca="false">IF($A4514="","",INDEX(CARTAO_COMPRAS!$I:$I,INT((ROW()-2)/20)+2))</f>
        <v/>
      </c>
      <c r="H4514" s="4" t="str">
        <f aca="false">IF($A4514="","",EDATE(INDEX(CARTAO_COMPRAS!$J:$J,INT((ROW()-2)/20)+2),MOD(ROW()-2,20)))</f>
        <v/>
      </c>
      <c r="I4514" s="4" t="str">
        <f aca="false">IF($H4514="","",$H4514-WEEKDAY($H4514,2)+1)</f>
        <v/>
      </c>
      <c r="J4514" s="4" t="str">
        <f aca="false">IF($I4514="","",$I4514+6)</f>
        <v/>
      </c>
      <c r="K4514" s="6" t="str">
        <f aca="false">IF($H4514="","",DATE(YEAR($H4514),MONTH($H4514),1))</f>
        <v/>
      </c>
      <c r="L4514" s="0" t="str">
        <f aca="false">IF($A4514="","",INDEX(CARTAO_COMPRAS!$K:$K,INT((ROW()-2)/20)+2))</f>
        <v/>
      </c>
      <c r="M4514" s="0" t="str">
        <f aca="false">IF($A4514="","","Compra no cartão")</f>
        <v/>
      </c>
    </row>
    <row r="4515" customFormat="false" ht="13.5" hidden="false" customHeight="false" outlineLevel="0" collapsed="false">
      <c r="A4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5" s="0" t="str">
        <f aca="false">IF($A4515="","",INDEX(CARTAO_COMPRAS!$C:$C,INT((ROW()-2)/20)+2))</f>
        <v/>
      </c>
      <c r="C4515" s="0" t="str">
        <f aca="false">IF($A4515="","",INDEX(CARTAO_COMPRAS!$D:$D,INT((ROW()-2)/20)+2))</f>
        <v/>
      </c>
      <c r="D4515" s="0" t="str">
        <f aca="false">IF($A4515="","",INDEX(CARTAO_COMPRAS!$E:$E,INT((ROW()-2)/20)+2))</f>
        <v/>
      </c>
      <c r="E4515" s="0" t="str">
        <f aca="false">IF($A4515="","",INDEX(CARTAO_COMPRAS!$H:$H,INT((ROW()-2)/20)+2)+MOD(ROW()-2,20))</f>
        <v/>
      </c>
      <c r="F4515" s="0" t="str">
        <f aca="false">IF($A4515="","",INDEX(CARTAO_COMPRAS!$G:$G,INT((ROW()-2)/20)+2))</f>
        <v/>
      </c>
      <c r="G4515" s="5" t="str">
        <f aca="false">IF($A4515="","",INDEX(CARTAO_COMPRAS!$I:$I,INT((ROW()-2)/20)+2))</f>
        <v/>
      </c>
      <c r="H4515" s="4" t="str">
        <f aca="false">IF($A4515="","",EDATE(INDEX(CARTAO_COMPRAS!$J:$J,INT((ROW()-2)/20)+2),MOD(ROW()-2,20)))</f>
        <v/>
      </c>
      <c r="I4515" s="4" t="str">
        <f aca="false">IF($H4515="","",$H4515-WEEKDAY($H4515,2)+1)</f>
        <v/>
      </c>
      <c r="J4515" s="4" t="str">
        <f aca="false">IF($I4515="","",$I4515+6)</f>
        <v/>
      </c>
      <c r="K4515" s="6" t="str">
        <f aca="false">IF($H4515="","",DATE(YEAR($H4515),MONTH($H4515),1))</f>
        <v/>
      </c>
      <c r="L4515" s="0" t="str">
        <f aca="false">IF($A4515="","",INDEX(CARTAO_COMPRAS!$K:$K,INT((ROW()-2)/20)+2))</f>
        <v/>
      </c>
      <c r="M4515" s="0" t="str">
        <f aca="false">IF($A4515="","","Compra no cartão")</f>
        <v/>
      </c>
    </row>
    <row r="4516" customFormat="false" ht="13.5" hidden="false" customHeight="false" outlineLevel="0" collapsed="false">
      <c r="A4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6" s="0" t="str">
        <f aca="false">IF($A4516="","",INDEX(CARTAO_COMPRAS!$C:$C,INT((ROW()-2)/20)+2))</f>
        <v/>
      </c>
      <c r="C4516" s="0" t="str">
        <f aca="false">IF($A4516="","",INDEX(CARTAO_COMPRAS!$D:$D,INT((ROW()-2)/20)+2))</f>
        <v/>
      </c>
      <c r="D4516" s="0" t="str">
        <f aca="false">IF($A4516="","",INDEX(CARTAO_COMPRAS!$E:$E,INT((ROW()-2)/20)+2))</f>
        <v/>
      </c>
      <c r="E4516" s="0" t="str">
        <f aca="false">IF($A4516="","",INDEX(CARTAO_COMPRAS!$H:$H,INT((ROW()-2)/20)+2)+MOD(ROW()-2,20))</f>
        <v/>
      </c>
      <c r="F4516" s="0" t="str">
        <f aca="false">IF($A4516="","",INDEX(CARTAO_COMPRAS!$G:$G,INT((ROW()-2)/20)+2))</f>
        <v/>
      </c>
      <c r="G4516" s="5" t="str">
        <f aca="false">IF($A4516="","",INDEX(CARTAO_COMPRAS!$I:$I,INT((ROW()-2)/20)+2))</f>
        <v/>
      </c>
      <c r="H4516" s="4" t="str">
        <f aca="false">IF($A4516="","",EDATE(INDEX(CARTAO_COMPRAS!$J:$J,INT((ROW()-2)/20)+2),MOD(ROW()-2,20)))</f>
        <v/>
      </c>
      <c r="I4516" s="4" t="str">
        <f aca="false">IF($H4516="","",$H4516-WEEKDAY($H4516,2)+1)</f>
        <v/>
      </c>
      <c r="J4516" s="4" t="str">
        <f aca="false">IF($I4516="","",$I4516+6)</f>
        <v/>
      </c>
      <c r="K4516" s="6" t="str">
        <f aca="false">IF($H4516="","",DATE(YEAR($H4516),MONTH($H4516),1))</f>
        <v/>
      </c>
      <c r="L4516" s="0" t="str">
        <f aca="false">IF($A4516="","",INDEX(CARTAO_COMPRAS!$K:$K,INT((ROW()-2)/20)+2))</f>
        <v/>
      </c>
      <c r="M4516" s="0" t="str">
        <f aca="false">IF($A4516="","","Compra no cartão")</f>
        <v/>
      </c>
    </row>
    <row r="4517" customFormat="false" ht="13.5" hidden="false" customHeight="false" outlineLevel="0" collapsed="false">
      <c r="A4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7" s="0" t="str">
        <f aca="false">IF($A4517="","",INDEX(CARTAO_COMPRAS!$C:$C,INT((ROW()-2)/20)+2))</f>
        <v/>
      </c>
      <c r="C4517" s="0" t="str">
        <f aca="false">IF($A4517="","",INDEX(CARTAO_COMPRAS!$D:$D,INT((ROW()-2)/20)+2))</f>
        <v/>
      </c>
      <c r="D4517" s="0" t="str">
        <f aca="false">IF($A4517="","",INDEX(CARTAO_COMPRAS!$E:$E,INT((ROW()-2)/20)+2))</f>
        <v/>
      </c>
      <c r="E4517" s="0" t="str">
        <f aca="false">IF($A4517="","",INDEX(CARTAO_COMPRAS!$H:$H,INT((ROW()-2)/20)+2)+MOD(ROW()-2,20))</f>
        <v/>
      </c>
      <c r="F4517" s="0" t="str">
        <f aca="false">IF($A4517="","",INDEX(CARTAO_COMPRAS!$G:$G,INT((ROW()-2)/20)+2))</f>
        <v/>
      </c>
      <c r="G4517" s="5" t="str">
        <f aca="false">IF($A4517="","",INDEX(CARTAO_COMPRAS!$I:$I,INT((ROW()-2)/20)+2))</f>
        <v/>
      </c>
      <c r="H4517" s="4" t="str">
        <f aca="false">IF($A4517="","",EDATE(INDEX(CARTAO_COMPRAS!$J:$J,INT((ROW()-2)/20)+2),MOD(ROW()-2,20)))</f>
        <v/>
      </c>
      <c r="I4517" s="4" t="str">
        <f aca="false">IF($H4517="","",$H4517-WEEKDAY($H4517,2)+1)</f>
        <v/>
      </c>
      <c r="J4517" s="4" t="str">
        <f aca="false">IF($I4517="","",$I4517+6)</f>
        <v/>
      </c>
      <c r="K4517" s="6" t="str">
        <f aca="false">IF($H4517="","",DATE(YEAR($H4517),MONTH($H4517),1))</f>
        <v/>
      </c>
      <c r="L4517" s="0" t="str">
        <f aca="false">IF($A4517="","",INDEX(CARTAO_COMPRAS!$K:$K,INT((ROW()-2)/20)+2))</f>
        <v/>
      </c>
      <c r="M4517" s="0" t="str">
        <f aca="false">IF($A4517="","","Compra no cartão")</f>
        <v/>
      </c>
    </row>
    <row r="4518" customFormat="false" ht="13.5" hidden="false" customHeight="false" outlineLevel="0" collapsed="false">
      <c r="A4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8" s="0" t="str">
        <f aca="false">IF($A4518="","",INDEX(CARTAO_COMPRAS!$C:$C,INT((ROW()-2)/20)+2))</f>
        <v/>
      </c>
      <c r="C4518" s="0" t="str">
        <f aca="false">IF($A4518="","",INDEX(CARTAO_COMPRAS!$D:$D,INT((ROW()-2)/20)+2))</f>
        <v/>
      </c>
      <c r="D4518" s="0" t="str">
        <f aca="false">IF($A4518="","",INDEX(CARTAO_COMPRAS!$E:$E,INT((ROW()-2)/20)+2))</f>
        <v/>
      </c>
      <c r="E4518" s="0" t="str">
        <f aca="false">IF($A4518="","",INDEX(CARTAO_COMPRAS!$H:$H,INT((ROW()-2)/20)+2)+MOD(ROW()-2,20))</f>
        <v/>
      </c>
      <c r="F4518" s="0" t="str">
        <f aca="false">IF($A4518="","",INDEX(CARTAO_COMPRAS!$G:$G,INT((ROW()-2)/20)+2))</f>
        <v/>
      </c>
      <c r="G4518" s="5" t="str">
        <f aca="false">IF($A4518="","",INDEX(CARTAO_COMPRAS!$I:$I,INT((ROW()-2)/20)+2))</f>
        <v/>
      </c>
      <c r="H4518" s="4" t="str">
        <f aca="false">IF($A4518="","",EDATE(INDEX(CARTAO_COMPRAS!$J:$J,INT((ROW()-2)/20)+2),MOD(ROW()-2,20)))</f>
        <v/>
      </c>
      <c r="I4518" s="4" t="str">
        <f aca="false">IF($H4518="","",$H4518-WEEKDAY($H4518,2)+1)</f>
        <v/>
      </c>
      <c r="J4518" s="4" t="str">
        <f aca="false">IF($I4518="","",$I4518+6)</f>
        <v/>
      </c>
      <c r="K4518" s="6" t="str">
        <f aca="false">IF($H4518="","",DATE(YEAR($H4518),MONTH($H4518),1))</f>
        <v/>
      </c>
      <c r="L4518" s="0" t="str">
        <f aca="false">IF($A4518="","",INDEX(CARTAO_COMPRAS!$K:$K,INT((ROW()-2)/20)+2))</f>
        <v/>
      </c>
      <c r="M4518" s="0" t="str">
        <f aca="false">IF($A4518="","","Compra no cartão")</f>
        <v/>
      </c>
    </row>
    <row r="4519" customFormat="false" ht="13.5" hidden="false" customHeight="false" outlineLevel="0" collapsed="false">
      <c r="A4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19" s="0" t="str">
        <f aca="false">IF($A4519="","",INDEX(CARTAO_COMPRAS!$C:$C,INT((ROW()-2)/20)+2))</f>
        <v/>
      </c>
      <c r="C4519" s="0" t="str">
        <f aca="false">IF($A4519="","",INDEX(CARTAO_COMPRAS!$D:$D,INT((ROW()-2)/20)+2))</f>
        <v/>
      </c>
      <c r="D4519" s="0" t="str">
        <f aca="false">IF($A4519="","",INDEX(CARTAO_COMPRAS!$E:$E,INT((ROW()-2)/20)+2))</f>
        <v/>
      </c>
      <c r="E4519" s="0" t="str">
        <f aca="false">IF($A4519="","",INDEX(CARTAO_COMPRAS!$H:$H,INT((ROW()-2)/20)+2)+MOD(ROW()-2,20))</f>
        <v/>
      </c>
      <c r="F4519" s="0" t="str">
        <f aca="false">IF($A4519="","",INDEX(CARTAO_COMPRAS!$G:$G,INT((ROW()-2)/20)+2))</f>
        <v/>
      </c>
      <c r="G4519" s="5" t="str">
        <f aca="false">IF($A4519="","",INDEX(CARTAO_COMPRAS!$I:$I,INT((ROW()-2)/20)+2))</f>
        <v/>
      </c>
      <c r="H4519" s="4" t="str">
        <f aca="false">IF($A4519="","",EDATE(INDEX(CARTAO_COMPRAS!$J:$J,INT((ROW()-2)/20)+2),MOD(ROW()-2,20)))</f>
        <v/>
      </c>
      <c r="I4519" s="4" t="str">
        <f aca="false">IF($H4519="","",$H4519-WEEKDAY($H4519,2)+1)</f>
        <v/>
      </c>
      <c r="J4519" s="4" t="str">
        <f aca="false">IF($I4519="","",$I4519+6)</f>
        <v/>
      </c>
      <c r="K4519" s="6" t="str">
        <f aca="false">IF($H4519="","",DATE(YEAR($H4519),MONTH($H4519),1))</f>
        <v/>
      </c>
      <c r="L4519" s="0" t="str">
        <f aca="false">IF($A4519="","",INDEX(CARTAO_COMPRAS!$K:$K,INT((ROW()-2)/20)+2))</f>
        <v/>
      </c>
      <c r="M4519" s="0" t="str">
        <f aca="false">IF($A4519="","","Compra no cartão")</f>
        <v/>
      </c>
    </row>
    <row r="4520" customFormat="false" ht="13.5" hidden="false" customHeight="false" outlineLevel="0" collapsed="false">
      <c r="A4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0" s="0" t="str">
        <f aca="false">IF($A4520="","",INDEX(CARTAO_COMPRAS!$C:$C,INT((ROW()-2)/20)+2))</f>
        <v/>
      </c>
      <c r="C4520" s="0" t="str">
        <f aca="false">IF($A4520="","",INDEX(CARTAO_COMPRAS!$D:$D,INT((ROW()-2)/20)+2))</f>
        <v/>
      </c>
      <c r="D4520" s="0" t="str">
        <f aca="false">IF($A4520="","",INDEX(CARTAO_COMPRAS!$E:$E,INT((ROW()-2)/20)+2))</f>
        <v/>
      </c>
      <c r="E4520" s="0" t="str">
        <f aca="false">IF($A4520="","",INDEX(CARTAO_COMPRAS!$H:$H,INT((ROW()-2)/20)+2)+MOD(ROW()-2,20))</f>
        <v/>
      </c>
      <c r="F4520" s="0" t="str">
        <f aca="false">IF($A4520="","",INDEX(CARTAO_COMPRAS!$G:$G,INT((ROW()-2)/20)+2))</f>
        <v/>
      </c>
      <c r="G4520" s="5" t="str">
        <f aca="false">IF($A4520="","",INDEX(CARTAO_COMPRAS!$I:$I,INT((ROW()-2)/20)+2))</f>
        <v/>
      </c>
      <c r="H4520" s="4" t="str">
        <f aca="false">IF($A4520="","",EDATE(INDEX(CARTAO_COMPRAS!$J:$J,INT((ROW()-2)/20)+2),MOD(ROW()-2,20)))</f>
        <v/>
      </c>
      <c r="I4520" s="4" t="str">
        <f aca="false">IF($H4520="","",$H4520-WEEKDAY($H4520,2)+1)</f>
        <v/>
      </c>
      <c r="J4520" s="4" t="str">
        <f aca="false">IF($I4520="","",$I4520+6)</f>
        <v/>
      </c>
      <c r="K4520" s="6" t="str">
        <f aca="false">IF($H4520="","",DATE(YEAR($H4520),MONTH($H4520),1))</f>
        <v/>
      </c>
      <c r="L4520" s="0" t="str">
        <f aca="false">IF($A4520="","",INDEX(CARTAO_COMPRAS!$K:$K,INT((ROW()-2)/20)+2))</f>
        <v/>
      </c>
      <c r="M4520" s="0" t="str">
        <f aca="false">IF($A4520="","","Compra no cartão")</f>
        <v/>
      </c>
    </row>
    <row r="4521" customFormat="false" ht="13.5" hidden="false" customHeight="false" outlineLevel="0" collapsed="false">
      <c r="A4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1" s="0" t="str">
        <f aca="false">IF($A4521="","",INDEX(CARTAO_COMPRAS!$C:$C,INT((ROW()-2)/20)+2))</f>
        <v/>
      </c>
      <c r="C4521" s="0" t="str">
        <f aca="false">IF($A4521="","",INDEX(CARTAO_COMPRAS!$D:$D,INT((ROW()-2)/20)+2))</f>
        <v/>
      </c>
      <c r="D4521" s="0" t="str">
        <f aca="false">IF($A4521="","",INDEX(CARTAO_COMPRAS!$E:$E,INT((ROW()-2)/20)+2))</f>
        <v/>
      </c>
      <c r="E4521" s="0" t="str">
        <f aca="false">IF($A4521="","",INDEX(CARTAO_COMPRAS!$H:$H,INT((ROW()-2)/20)+2)+MOD(ROW()-2,20))</f>
        <v/>
      </c>
      <c r="F4521" s="0" t="str">
        <f aca="false">IF($A4521="","",INDEX(CARTAO_COMPRAS!$G:$G,INT((ROW()-2)/20)+2))</f>
        <v/>
      </c>
      <c r="G4521" s="5" t="str">
        <f aca="false">IF($A4521="","",INDEX(CARTAO_COMPRAS!$I:$I,INT((ROW()-2)/20)+2))</f>
        <v/>
      </c>
      <c r="H4521" s="4" t="str">
        <f aca="false">IF($A4521="","",EDATE(INDEX(CARTAO_COMPRAS!$J:$J,INT((ROW()-2)/20)+2),MOD(ROW()-2,20)))</f>
        <v/>
      </c>
      <c r="I4521" s="4" t="str">
        <f aca="false">IF($H4521="","",$H4521-WEEKDAY($H4521,2)+1)</f>
        <v/>
      </c>
      <c r="J4521" s="4" t="str">
        <f aca="false">IF($I4521="","",$I4521+6)</f>
        <v/>
      </c>
      <c r="K4521" s="6" t="str">
        <f aca="false">IF($H4521="","",DATE(YEAR($H4521),MONTH($H4521),1))</f>
        <v/>
      </c>
      <c r="L4521" s="0" t="str">
        <f aca="false">IF($A4521="","",INDEX(CARTAO_COMPRAS!$K:$K,INT((ROW()-2)/20)+2))</f>
        <v/>
      </c>
      <c r="M4521" s="0" t="str">
        <f aca="false">IF($A4521="","","Compra no cartão")</f>
        <v/>
      </c>
    </row>
    <row r="4522" customFormat="false" ht="13.5" hidden="false" customHeight="false" outlineLevel="0" collapsed="false">
      <c r="A45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2" s="0" t="str">
        <f aca="false">IF($A4522="","",INDEX(CARTAO_COMPRAS!$C:$C,INT((ROW()-2)/20)+2))</f>
        <v/>
      </c>
      <c r="C4522" s="0" t="str">
        <f aca="false">IF($A4522="","",INDEX(CARTAO_COMPRAS!$D:$D,INT((ROW()-2)/20)+2))</f>
        <v/>
      </c>
      <c r="D4522" s="0" t="str">
        <f aca="false">IF($A4522="","",INDEX(CARTAO_COMPRAS!$E:$E,INT((ROW()-2)/20)+2))</f>
        <v/>
      </c>
      <c r="E4522" s="0" t="str">
        <f aca="false">IF($A4522="","",INDEX(CARTAO_COMPRAS!$H:$H,INT((ROW()-2)/20)+2)+MOD(ROW()-2,20))</f>
        <v/>
      </c>
      <c r="F4522" s="0" t="str">
        <f aca="false">IF($A4522="","",INDEX(CARTAO_COMPRAS!$G:$G,INT((ROW()-2)/20)+2))</f>
        <v/>
      </c>
      <c r="G4522" s="5" t="str">
        <f aca="false">IF($A4522="","",INDEX(CARTAO_COMPRAS!$I:$I,INT((ROW()-2)/20)+2))</f>
        <v/>
      </c>
      <c r="H4522" s="4" t="str">
        <f aca="false">IF($A4522="","",EDATE(INDEX(CARTAO_COMPRAS!$J:$J,INT((ROW()-2)/20)+2),MOD(ROW()-2,20)))</f>
        <v/>
      </c>
      <c r="I4522" s="4" t="str">
        <f aca="false">IF($H4522="","",$H4522-WEEKDAY($H4522,2)+1)</f>
        <v/>
      </c>
      <c r="J4522" s="4" t="str">
        <f aca="false">IF($I4522="","",$I4522+6)</f>
        <v/>
      </c>
      <c r="K4522" s="6" t="str">
        <f aca="false">IF($H4522="","",DATE(YEAR($H4522),MONTH($H4522),1))</f>
        <v/>
      </c>
      <c r="L4522" s="0" t="str">
        <f aca="false">IF($A4522="","",INDEX(CARTAO_COMPRAS!$K:$K,INT((ROW()-2)/20)+2))</f>
        <v/>
      </c>
      <c r="M4522" s="0" t="str">
        <f aca="false">IF($A4522="","","Compra no cartão")</f>
        <v/>
      </c>
    </row>
    <row r="4523" customFormat="false" ht="13.5" hidden="false" customHeight="false" outlineLevel="0" collapsed="false">
      <c r="A4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3" s="0" t="str">
        <f aca="false">IF($A4523="","",INDEX(CARTAO_COMPRAS!$C:$C,INT((ROW()-2)/20)+2))</f>
        <v/>
      </c>
      <c r="C4523" s="0" t="str">
        <f aca="false">IF($A4523="","",INDEX(CARTAO_COMPRAS!$D:$D,INT((ROW()-2)/20)+2))</f>
        <v/>
      </c>
      <c r="D4523" s="0" t="str">
        <f aca="false">IF($A4523="","",INDEX(CARTAO_COMPRAS!$E:$E,INT((ROW()-2)/20)+2))</f>
        <v/>
      </c>
      <c r="E4523" s="0" t="str">
        <f aca="false">IF($A4523="","",INDEX(CARTAO_COMPRAS!$H:$H,INT((ROW()-2)/20)+2)+MOD(ROW()-2,20))</f>
        <v/>
      </c>
      <c r="F4523" s="0" t="str">
        <f aca="false">IF($A4523="","",INDEX(CARTAO_COMPRAS!$G:$G,INT((ROW()-2)/20)+2))</f>
        <v/>
      </c>
      <c r="G4523" s="5" t="str">
        <f aca="false">IF($A4523="","",INDEX(CARTAO_COMPRAS!$I:$I,INT((ROW()-2)/20)+2))</f>
        <v/>
      </c>
      <c r="H4523" s="4" t="str">
        <f aca="false">IF($A4523="","",EDATE(INDEX(CARTAO_COMPRAS!$J:$J,INT((ROW()-2)/20)+2),MOD(ROW()-2,20)))</f>
        <v/>
      </c>
      <c r="I4523" s="4" t="str">
        <f aca="false">IF($H4523="","",$H4523-WEEKDAY($H4523,2)+1)</f>
        <v/>
      </c>
      <c r="J4523" s="4" t="str">
        <f aca="false">IF($I4523="","",$I4523+6)</f>
        <v/>
      </c>
      <c r="K4523" s="6" t="str">
        <f aca="false">IF($H4523="","",DATE(YEAR($H4523),MONTH($H4523),1))</f>
        <v/>
      </c>
      <c r="L4523" s="0" t="str">
        <f aca="false">IF($A4523="","",INDEX(CARTAO_COMPRAS!$K:$K,INT((ROW()-2)/20)+2))</f>
        <v/>
      </c>
      <c r="M4523" s="0" t="str">
        <f aca="false">IF($A4523="","","Compra no cartão")</f>
        <v/>
      </c>
    </row>
    <row r="4524" customFormat="false" ht="13.5" hidden="false" customHeight="false" outlineLevel="0" collapsed="false">
      <c r="A4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4" s="0" t="str">
        <f aca="false">IF($A4524="","",INDEX(CARTAO_COMPRAS!$C:$C,INT((ROW()-2)/20)+2))</f>
        <v/>
      </c>
      <c r="C4524" s="0" t="str">
        <f aca="false">IF($A4524="","",INDEX(CARTAO_COMPRAS!$D:$D,INT((ROW()-2)/20)+2))</f>
        <v/>
      </c>
      <c r="D4524" s="0" t="str">
        <f aca="false">IF($A4524="","",INDEX(CARTAO_COMPRAS!$E:$E,INT((ROW()-2)/20)+2))</f>
        <v/>
      </c>
      <c r="E4524" s="0" t="str">
        <f aca="false">IF($A4524="","",INDEX(CARTAO_COMPRAS!$H:$H,INT((ROW()-2)/20)+2)+MOD(ROW()-2,20))</f>
        <v/>
      </c>
      <c r="F4524" s="0" t="str">
        <f aca="false">IF($A4524="","",INDEX(CARTAO_COMPRAS!$G:$G,INT((ROW()-2)/20)+2))</f>
        <v/>
      </c>
      <c r="G4524" s="5" t="str">
        <f aca="false">IF($A4524="","",INDEX(CARTAO_COMPRAS!$I:$I,INT((ROW()-2)/20)+2))</f>
        <v/>
      </c>
      <c r="H4524" s="4" t="str">
        <f aca="false">IF($A4524="","",EDATE(INDEX(CARTAO_COMPRAS!$J:$J,INT((ROW()-2)/20)+2),MOD(ROW()-2,20)))</f>
        <v/>
      </c>
      <c r="I4524" s="4" t="str">
        <f aca="false">IF($H4524="","",$H4524-WEEKDAY($H4524,2)+1)</f>
        <v/>
      </c>
      <c r="J4524" s="4" t="str">
        <f aca="false">IF($I4524="","",$I4524+6)</f>
        <v/>
      </c>
      <c r="K4524" s="6" t="str">
        <f aca="false">IF($H4524="","",DATE(YEAR($H4524),MONTH($H4524),1))</f>
        <v/>
      </c>
      <c r="L4524" s="0" t="str">
        <f aca="false">IF($A4524="","",INDEX(CARTAO_COMPRAS!$K:$K,INT((ROW()-2)/20)+2))</f>
        <v/>
      </c>
      <c r="M4524" s="0" t="str">
        <f aca="false">IF($A4524="","","Compra no cartão")</f>
        <v/>
      </c>
    </row>
    <row r="4525" customFormat="false" ht="13.5" hidden="false" customHeight="false" outlineLevel="0" collapsed="false">
      <c r="A4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5" s="0" t="str">
        <f aca="false">IF($A4525="","",INDEX(CARTAO_COMPRAS!$C:$C,INT((ROW()-2)/20)+2))</f>
        <v/>
      </c>
      <c r="C4525" s="0" t="str">
        <f aca="false">IF($A4525="","",INDEX(CARTAO_COMPRAS!$D:$D,INT((ROW()-2)/20)+2))</f>
        <v/>
      </c>
      <c r="D4525" s="0" t="str">
        <f aca="false">IF($A4525="","",INDEX(CARTAO_COMPRAS!$E:$E,INT((ROW()-2)/20)+2))</f>
        <v/>
      </c>
      <c r="E4525" s="0" t="str">
        <f aca="false">IF($A4525="","",INDEX(CARTAO_COMPRAS!$H:$H,INT((ROW()-2)/20)+2)+MOD(ROW()-2,20))</f>
        <v/>
      </c>
      <c r="F4525" s="0" t="str">
        <f aca="false">IF($A4525="","",INDEX(CARTAO_COMPRAS!$G:$G,INT((ROW()-2)/20)+2))</f>
        <v/>
      </c>
      <c r="G4525" s="5" t="str">
        <f aca="false">IF($A4525="","",INDEX(CARTAO_COMPRAS!$I:$I,INT((ROW()-2)/20)+2))</f>
        <v/>
      </c>
      <c r="H4525" s="4" t="str">
        <f aca="false">IF($A4525="","",EDATE(INDEX(CARTAO_COMPRAS!$J:$J,INT((ROW()-2)/20)+2),MOD(ROW()-2,20)))</f>
        <v/>
      </c>
      <c r="I4525" s="4" t="str">
        <f aca="false">IF($H4525="","",$H4525-WEEKDAY($H4525,2)+1)</f>
        <v/>
      </c>
      <c r="J4525" s="4" t="str">
        <f aca="false">IF($I4525="","",$I4525+6)</f>
        <v/>
      </c>
      <c r="K4525" s="6" t="str">
        <f aca="false">IF($H4525="","",DATE(YEAR($H4525),MONTH($H4525),1))</f>
        <v/>
      </c>
      <c r="L4525" s="0" t="str">
        <f aca="false">IF($A4525="","",INDEX(CARTAO_COMPRAS!$K:$K,INT((ROW()-2)/20)+2))</f>
        <v/>
      </c>
      <c r="M4525" s="0" t="str">
        <f aca="false">IF($A4525="","","Compra no cartão")</f>
        <v/>
      </c>
    </row>
    <row r="4526" customFormat="false" ht="13.5" hidden="false" customHeight="false" outlineLevel="0" collapsed="false">
      <c r="A4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6" s="0" t="str">
        <f aca="false">IF($A4526="","",INDEX(CARTAO_COMPRAS!$C:$C,INT((ROW()-2)/20)+2))</f>
        <v/>
      </c>
      <c r="C4526" s="0" t="str">
        <f aca="false">IF($A4526="","",INDEX(CARTAO_COMPRAS!$D:$D,INT((ROW()-2)/20)+2))</f>
        <v/>
      </c>
      <c r="D4526" s="0" t="str">
        <f aca="false">IF($A4526="","",INDEX(CARTAO_COMPRAS!$E:$E,INT((ROW()-2)/20)+2))</f>
        <v/>
      </c>
      <c r="E4526" s="0" t="str">
        <f aca="false">IF($A4526="","",INDEX(CARTAO_COMPRAS!$H:$H,INT((ROW()-2)/20)+2)+MOD(ROW()-2,20))</f>
        <v/>
      </c>
      <c r="F4526" s="0" t="str">
        <f aca="false">IF($A4526="","",INDEX(CARTAO_COMPRAS!$G:$G,INT((ROW()-2)/20)+2))</f>
        <v/>
      </c>
      <c r="G4526" s="5" t="str">
        <f aca="false">IF($A4526="","",INDEX(CARTAO_COMPRAS!$I:$I,INT((ROW()-2)/20)+2))</f>
        <v/>
      </c>
      <c r="H4526" s="4" t="str">
        <f aca="false">IF($A4526="","",EDATE(INDEX(CARTAO_COMPRAS!$J:$J,INT((ROW()-2)/20)+2),MOD(ROW()-2,20)))</f>
        <v/>
      </c>
      <c r="I4526" s="4" t="str">
        <f aca="false">IF($H4526="","",$H4526-WEEKDAY($H4526,2)+1)</f>
        <v/>
      </c>
      <c r="J4526" s="4" t="str">
        <f aca="false">IF($I4526="","",$I4526+6)</f>
        <v/>
      </c>
      <c r="K4526" s="6" t="str">
        <f aca="false">IF($H4526="","",DATE(YEAR($H4526),MONTH($H4526),1))</f>
        <v/>
      </c>
      <c r="L4526" s="0" t="str">
        <f aca="false">IF($A4526="","",INDEX(CARTAO_COMPRAS!$K:$K,INT((ROW()-2)/20)+2))</f>
        <v/>
      </c>
      <c r="M4526" s="0" t="str">
        <f aca="false">IF($A4526="","","Compra no cartão")</f>
        <v/>
      </c>
    </row>
    <row r="4527" customFormat="false" ht="13.5" hidden="false" customHeight="false" outlineLevel="0" collapsed="false">
      <c r="A4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7" s="0" t="str">
        <f aca="false">IF($A4527="","",INDEX(CARTAO_COMPRAS!$C:$C,INT((ROW()-2)/20)+2))</f>
        <v/>
      </c>
      <c r="C4527" s="0" t="str">
        <f aca="false">IF($A4527="","",INDEX(CARTAO_COMPRAS!$D:$D,INT((ROW()-2)/20)+2))</f>
        <v/>
      </c>
      <c r="D4527" s="0" t="str">
        <f aca="false">IF($A4527="","",INDEX(CARTAO_COMPRAS!$E:$E,INT((ROW()-2)/20)+2))</f>
        <v/>
      </c>
      <c r="E4527" s="0" t="str">
        <f aca="false">IF($A4527="","",INDEX(CARTAO_COMPRAS!$H:$H,INT((ROW()-2)/20)+2)+MOD(ROW()-2,20))</f>
        <v/>
      </c>
      <c r="F4527" s="0" t="str">
        <f aca="false">IF($A4527="","",INDEX(CARTAO_COMPRAS!$G:$G,INT((ROW()-2)/20)+2))</f>
        <v/>
      </c>
      <c r="G4527" s="5" t="str">
        <f aca="false">IF($A4527="","",INDEX(CARTAO_COMPRAS!$I:$I,INT((ROW()-2)/20)+2))</f>
        <v/>
      </c>
      <c r="H4527" s="4" t="str">
        <f aca="false">IF($A4527="","",EDATE(INDEX(CARTAO_COMPRAS!$J:$J,INT((ROW()-2)/20)+2),MOD(ROW()-2,20)))</f>
        <v/>
      </c>
      <c r="I4527" s="4" t="str">
        <f aca="false">IF($H4527="","",$H4527-WEEKDAY($H4527,2)+1)</f>
        <v/>
      </c>
      <c r="J4527" s="4" t="str">
        <f aca="false">IF($I4527="","",$I4527+6)</f>
        <v/>
      </c>
      <c r="K4527" s="6" t="str">
        <f aca="false">IF($H4527="","",DATE(YEAR($H4527),MONTH($H4527),1))</f>
        <v/>
      </c>
      <c r="L4527" s="0" t="str">
        <f aca="false">IF($A4527="","",INDEX(CARTAO_COMPRAS!$K:$K,INT((ROW()-2)/20)+2))</f>
        <v/>
      </c>
      <c r="M4527" s="0" t="str">
        <f aca="false">IF($A4527="","","Compra no cartão")</f>
        <v/>
      </c>
    </row>
    <row r="4528" customFormat="false" ht="13.5" hidden="false" customHeight="false" outlineLevel="0" collapsed="false">
      <c r="A4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8" s="0" t="str">
        <f aca="false">IF($A4528="","",INDEX(CARTAO_COMPRAS!$C:$C,INT((ROW()-2)/20)+2))</f>
        <v/>
      </c>
      <c r="C4528" s="0" t="str">
        <f aca="false">IF($A4528="","",INDEX(CARTAO_COMPRAS!$D:$D,INT((ROW()-2)/20)+2))</f>
        <v/>
      </c>
      <c r="D4528" s="0" t="str">
        <f aca="false">IF($A4528="","",INDEX(CARTAO_COMPRAS!$E:$E,INT((ROW()-2)/20)+2))</f>
        <v/>
      </c>
      <c r="E4528" s="0" t="str">
        <f aca="false">IF($A4528="","",INDEX(CARTAO_COMPRAS!$H:$H,INT((ROW()-2)/20)+2)+MOD(ROW()-2,20))</f>
        <v/>
      </c>
      <c r="F4528" s="0" t="str">
        <f aca="false">IF($A4528="","",INDEX(CARTAO_COMPRAS!$G:$G,INT((ROW()-2)/20)+2))</f>
        <v/>
      </c>
      <c r="G4528" s="5" t="str">
        <f aca="false">IF($A4528="","",INDEX(CARTAO_COMPRAS!$I:$I,INT((ROW()-2)/20)+2))</f>
        <v/>
      </c>
      <c r="H4528" s="4" t="str">
        <f aca="false">IF($A4528="","",EDATE(INDEX(CARTAO_COMPRAS!$J:$J,INT((ROW()-2)/20)+2),MOD(ROW()-2,20)))</f>
        <v/>
      </c>
      <c r="I4528" s="4" t="str">
        <f aca="false">IF($H4528="","",$H4528-WEEKDAY($H4528,2)+1)</f>
        <v/>
      </c>
      <c r="J4528" s="4" t="str">
        <f aca="false">IF($I4528="","",$I4528+6)</f>
        <v/>
      </c>
      <c r="K4528" s="6" t="str">
        <f aca="false">IF($H4528="","",DATE(YEAR($H4528),MONTH($H4528),1))</f>
        <v/>
      </c>
      <c r="L4528" s="0" t="str">
        <f aca="false">IF($A4528="","",INDEX(CARTAO_COMPRAS!$K:$K,INT((ROW()-2)/20)+2))</f>
        <v/>
      </c>
      <c r="M4528" s="0" t="str">
        <f aca="false">IF($A4528="","","Compra no cartão")</f>
        <v/>
      </c>
    </row>
    <row r="4529" customFormat="false" ht="13.5" hidden="false" customHeight="false" outlineLevel="0" collapsed="false">
      <c r="A4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29" s="0" t="str">
        <f aca="false">IF($A4529="","",INDEX(CARTAO_COMPRAS!$C:$C,INT((ROW()-2)/20)+2))</f>
        <v/>
      </c>
      <c r="C4529" s="0" t="str">
        <f aca="false">IF($A4529="","",INDEX(CARTAO_COMPRAS!$D:$D,INT((ROW()-2)/20)+2))</f>
        <v/>
      </c>
      <c r="D4529" s="0" t="str">
        <f aca="false">IF($A4529="","",INDEX(CARTAO_COMPRAS!$E:$E,INT((ROW()-2)/20)+2))</f>
        <v/>
      </c>
      <c r="E4529" s="0" t="str">
        <f aca="false">IF($A4529="","",INDEX(CARTAO_COMPRAS!$H:$H,INT((ROW()-2)/20)+2)+MOD(ROW()-2,20))</f>
        <v/>
      </c>
      <c r="F4529" s="0" t="str">
        <f aca="false">IF($A4529="","",INDEX(CARTAO_COMPRAS!$G:$G,INT((ROW()-2)/20)+2))</f>
        <v/>
      </c>
      <c r="G4529" s="5" t="str">
        <f aca="false">IF($A4529="","",INDEX(CARTAO_COMPRAS!$I:$I,INT((ROW()-2)/20)+2))</f>
        <v/>
      </c>
      <c r="H4529" s="4" t="str">
        <f aca="false">IF($A4529="","",EDATE(INDEX(CARTAO_COMPRAS!$J:$J,INT((ROW()-2)/20)+2),MOD(ROW()-2,20)))</f>
        <v/>
      </c>
      <c r="I4529" s="4" t="str">
        <f aca="false">IF($H4529="","",$H4529-WEEKDAY($H4529,2)+1)</f>
        <v/>
      </c>
      <c r="J4529" s="4" t="str">
        <f aca="false">IF($I4529="","",$I4529+6)</f>
        <v/>
      </c>
      <c r="K4529" s="6" t="str">
        <f aca="false">IF($H4529="","",DATE(YEAR($H4529),MONTH($H4529),1))</f>
        <v/>
      </c>
      <c r="L4529" s="0" t="str">
        <f aca="false">IF($A4529="","",INDEX(CARTAO_COMPRAS!$K:$K,INT((ROW()-2)/20)+2))</f>
        <v/>
      </c>
      <c r="M4529" s="0" t="str">
        <f aca="false">IF($A4529="","","Compra no cartão")</f>
        <v/>
      </c>
    </row>
    <row r="4530" customFormat="false" ht="13.5" hidden="false" customHeight="false" outlineLevel="0" collapsed="false">
      <c r="A4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0" s="0" t="str">
        <f aca="false">IF($A4530="","",INDEX(CARTAO_COMPRAS!$C:$C,INT((ROW()-2)/20)+2))</f>
        <v/>
      </c>
      <c r="C4530" s="0" t="str">
        <f aca="false">IF($A4530="","",INDEX(CARTAO_COMPRAS!$D:$D,INT((ROW()-2)/20)+2))</f>
        <v/>
      </c>
      <c r="D4530" s="0" t="str">
        <f aca="false">IF($A4530="","",INDEX(CARTAO_COMPRAS!$E:$E,INT((ROW()-2)/20)+2))</f>
        <v/>
      </c>
      <c r="E4530" s="0" t="str">
        <f aca="false">IF($A4530="","",INDEX(CARTAO_COMPRAS!$H:$H,INT((ROW()-2)/20)+2)+MOD(ROW()-2,20))</f>
        <v/>
      </c>
      <c r="F4530" s="0" t="str">
        <f aca="false">IF($A4530="","",INDEX(CARTAO_COMPRAS!$G:$G,INT((ROW()-2)/20)+2))</f>
        <v/>
      </c>
      <c r="G4530" s="5" t="str">
        <f aca="false">IF($A4530="","",INDEX(CARTAO_COMPRAS!$I:$I,INT((ROW()-2)/20)+2))</f>
        <v/>
      </c>
      <c r="H4530" s="4" t="str">
        <f aca="false">IF($A4530="","",EDATE(INDEX(CARTAO_COMPRAS!$J:$J,INT((ROW()-2)/20)+2),MOD(ROW()-2,20)))</f>
        <v/>
      </c>
      <c r="I4530" s="4" t="str">
        <f aca="false">IF($H4530="","",$H4530-WEEKDAY($H4530,2)+1)</f>
        <v/>
      </c>
      <c r="J4530" s="4" t="str">
        <f aca="false">IF($I4530="","",$I4530+6)</f>
        <v/>
      </c>
      <c r="K4530" s="6" t="str">
        <f aca="false">IF($H4530="","",DATE(YEAR($H4530),MONTH($H4530),1))</f>
        <v/>
      </c>
      <c r="L4530" s="0" t="str">
        <f aca="false">IF($A4530="","",INDEX(CARTAO_COMPRAS!$K:$K,INT((ROW()-2)/20)+2))</f>
        <v/>
      </c>
      <c r="M4530" s="0" t="str">
        <f aca="false">IF($A4530="","","Compra no cartão")</f>
        <v/>
      </c>
    </row>
    <row r="4531" customFormat="false" ht="13.5" hidden="false" customHeight="false" outlineLevel="0" collapsed="false">
      <c r="A4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1" s="0" t="str">
        <f aca="false">IF($A4531="","",INDEX(CARTAO_COMPRAS!$C:$C,INT((ROW()-2)/20)+2))</f>
        <v/>
      </c>
      <c r="C4531" s="0" t="str">
        <f aca="false">IF($A4531="","",INDEX(CARTAO_COMPRAS!$D:$D,INT((ROW()-2)/20)+2))</f>
        <v/>
      </c>
      <c r="D4531" s="0" t="str">
        <f aca="false">IF($A4531="","",INDEX(CARTAO_COMPRAS!$E:$E,INT((ROW()-2)/20)+2))</f>
        <v/>
      </c>
      <c r="E4531" s="0" t="str">
        <f aca="false">IF($A4531="","",INDEX(CARTAO_COMPRAS!$H:$H,INT((ROW()-2)/20)+2)+MOD(ROW()-2,20))</f>
        <v/>
      </c>
      <c r="F4531" s="0" t="str">
        <f aca="false">IF($A4531="","",INDEX(CARTAO_COMPRAS!$G:$G,INT((ROW()-2)/20)+2))</f>
        <v/>
      </c>
      <c r="G4531" s="5" t="str">
        <f aca="false">IF($A4531="","",INDEX(CARTAO_COMPRAS!$I:$I,INT((ROW()-2)/20)+2))</f>
        <v/>
      </c>
      <c r="H4531" s="4" t="str">
        <f aca="false">IF($A4531="","",EDATE(INDEX(CARTAO_COMPRAS!$J:$J,INT((ROW()-2)/20)+2),MOD(ROW()-2,20)))</f>
        <v/>
      </c>
      <c r="I4531" s="4" t="str">
        <f aca="false">IF($H4531="","",$H4531-WEEKDAY($H4531,2)+1)</f>
        <v/>
      </c>
      <c r="J4531" s="4" t="str">
        <f aca="false">IF($I4531="","",$I4531+6)</f>
        <v/>
      </c>
      <c r="K4531" s="6" t="str">
        <f aca="false">IF($H4531="","",DATE(YEAR($H4531),MONTH($H4531),1))</f>
        <v/>
      </c>
      <c r="L4531" s="0" t="str">
        <f aca="false">IF($A4531="","",INDEX(CARTAO_COMPRAS!$K:$K,INT((ROW()-2)/20)+2))</f>
        <v/>
      </c>
      <c r="M4531" s="0" t="str">
        <f aca="false">IF($A4531="","","Compra no cartão")</f>
        <v/>
      </c>
    </row>
    <row r="4532" customFormat="false" ht="13.5" hidden="false" customHeight="false" outlineLevel="0" collapsed="false">
      <c r="A4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2" s="0" t="str">
        <f aca="false">IF($A4532="","",INDEX(CARTAO_COMPRAS!$C:$C,INT((ROW()-2)/20)+2))</f>
        <v/>
      </c>
      <c r="C4532" s="0" t="str">
        <f aca="false">IF($A4532="","",INDEX(CARTAO_COMPRAS!$D:$D,INT((ROW()-2)/20)+2))</f>
        <v/>
      </c>
      <c r="D4532" s="0" t="str">
        <f aca="false">IF($A4532="","",INDEX(CARTAO_COMPRAS!$E:$E,INT((ROW()-2)/20)+2))</f>
        <v/>
      </c>
      <c r="E4532" s="0" t="str">
        <f aca="false">IF($A4532="","",INDEX(CARTAO_COMPRAS!$H:$H,INT((ROW()-2)/20)+2)+MOD(ROW()-2,20))</f>
        <v/>
      </c>
      <c r="F4532" s="0" t="str">
        <f aca="false">IF($A4532="","",INDEX(CARTAO_COMPRAS!$G:$G,INT((ROW()-2)/20)+2))</f>
        <v/>
      </c>
      <c r="G4532" s="5" t="str">
        <f aca="false">IF($A4532="","",INDEX(CARTAO_COMPRAS!$I:$I,INT((ROW()-2)/20)+2))</f>
        <v/>
      </c>
      <c r="H4532" s="4" t="str">
        <f aca="false">IF($A4532="","",EDATE(INDEX(CARTAO_COMPRAS!$J:$J,INT((ROW()-2)/20)+2),MOD(ROW()-2,20)))</f>
        <v/>
      </c>
      <c r="I4532" s="4" t="str">
        <f aca="false">IF($H4532="","",$H4532-WEEKDAY($H4532,2)+1)</f>
        <v/>
      </c>
      <c r="J4532" s="4" t="str">
        <f aca="false">IF($I4532="","",$I4532+6)</f>
        <v/>
      </c>
      <c r="K4532" s="6" t="str">
        <f aca="false">IF($H4532="","",DATE(YEAR($H4532),MONTH($H4532),1))</f>
        <v/>
      </c>
      <c r="L4532" s="0" t="str">
        <f aca="false">IF($A4532="","",INDEX(CARTAO_COMPRAS!$K:$K,INT((ROW()-2)/20)+2))</f>
        <v/>
      </c>
      <c r="M4532" s="0" t="str">
        <f aca="false">IF($A4532="","","Compra no cartão")</f>
        <v/>
      </c>
    </row>
    <row r="4533" customFormat="false" ht="13.5" hidden="false" customHeight="false" outlineLevel="0" collapsed="false">
      <c r="A4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3" s="0" t="str">
        <f aca="false">IF($A4533="","",INDEX(CARTAO_COMPRAS!$C:$C,INT((ROW()-2)/20)+2))</f>
        <v/>
      </c>
      <c r="C4533" s="0" t="str">
        <f aca="false">IF($A4533="","",INDEX(CARTAO_COMPRAS!$D:$D,INT((ROW()-2)/20)+2))</f>
        <v/>
      </c>
      <c r="D4533" s="0" t="str">
        <f aca="false">IF($A4533="","",INDEX(CARTAO_COMPRAS!$E:$E,INT((ROW()-2)/20)+2))</f>
        <v/>
      </c>
      <c r="E4533" s="0" t="str">
        <f aca="false">IF($A4533="","",INDEX(CARTAO_COMPRAS!$H:$H,INT((ROW()-2)/20)+2)+MOD(ROW()-2,20))</f>
        <v/>
      </c>
      <c r="F4533" s="0" t="str">
        <f aca="false">IF($A4533="","",INDEX(CARTAO_COMPRAS!$G:$G,INT((ROW()-2)/20)+2))</f>
        <v/>
      </c>
      <c r="G4533" s="5" t="str">
        <f aca="false">IF($A4533="","",INDEX(CARTAO_COMPRAS!$I:$I,INT((ROW()-2)/20)+2))</f>
        <v/>
      </c>
      <c r="H4533" s="4" t="str">
        <f aca="false">IF($A4533="","",EDATE(INDEX(CARTAO_COMPRAS!$J:$J,INT((ROW()-2)/20)+2),MOD(ROW()-2,20)))</f>
        <v/>
      </c>
      <c r="I4533" s="4" t="str">
        <f aca="false">IF($H4533="","",$H4533-WEEKDAY($H4533,2)+1)</f>
        <v/>
      </c>
      <c r="J4533" s="4" t="str">
        <f aca="false">IF($I4533="","",$I4533+6)</f>
        <v/>
      </c>
      <c r="K4533" s="6" t="str">
        <f aca="false">IF($H4533="","",DATE(YEAR($H4533),MONTH($H4533),1))</f>
        <v/>
      </c>
      <c r="L4533" s="0" t="str">
        <f aca="false">IF($A4533="","",INDEX(CARTAO_COMPRAS!$K:$K,INT((ROW()-2)/20)+2))</f>
        <v/>
      </c>
      <c r="M4533" s="0" t="str">
        <f aca="false">IF($A4533="","","Compra no cartão")</f>
        <v/>
      </c>
    </row>
    <row r="4534" customFormat="false" ht="13.5" hidden="false" customHeight="false" outlineLevel="0" collapsed="false">
      <c r="A4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4" s="0" t="str">
        <f aca="false">IF($A4534="","",INDEX(CARTAO_COMPRAS!$C:$C,INT((ROW()-2)/20)+2))</f>
        <v/>
      </c>
      <c r="C4534" s="0" t="str">
        <f aca="false">IF($A4534="","",INDEX(CARTAO_COMPRAS!$D:$D,INT((ROW()-2)/20)+2))</f>
        <v/>
      </c>
      <c r="D4534" s="0" t="str">
        <f aca="false">IF($A4534="","",INDEX(CARTAO_COMPRAS!$E:$E,INT((ROW()-2)/20)+2))</f>
        <v/>
      </c>
      <c r="E4534" s="0" t="str">
        <f aca="false">IF($A4534="","",INDEX(CARTAO_COMPRAS!$H:$H,INT((ROW()-2)/20)+2)+MOD(ROW()-2,20))</f>
        <v/>
      </c>
      <c r="F4534" s="0" t="str">
        <f aca="false">IF($A4534="","",INDEX(CARTAO_COMPRAS!$G:$G,INT((ROW()-2)/20)+2))</f>
        <v/>
      </c>
      <c r="G4534" s="5" t="str">
        <f aca="false">IF($A4534="","",INDEX(CARTAO_COMPRAS!$I:$I,INT((ROW()-2)/20)+2))</f>
        <v/>
      </c>
      <c r="H4534" s="4" t="str">
        <f aca="false">IF($A4534="","",EDATE(INDEX(CARTAO_COMPRAS!$J:$J,INT((ROW()-2)/20)+2),MOD(ROW()-2,20)))</f>
        <v/>
      </c>
      <c r="I4534" s="4" t="str">
        <f aca="false">IF($H4534="","",$H4534-WEEKDAY($H4534,2)+1)</f>
        <v/>
      </c>
      <c r="J4534" s="4" t="str">
        <f aca="false">IF($I4534="","",$I4534+6)</f>
        <v/>
      </c>
      <c r="K4534" s="6" t="str">
        <f aca="false">IF($H4534="","",DATE(YEAR($H4534),MONTH($H4534),1))</f>
        <v/>
      </c>
      <c r="L4534" s="0" t="str">
        <f aca="false">IF($A4534="","",INDEX(CARTAO_COMPRAS!$K:$K,INT((ROW()-2)/20)+2))</f>
        <v/>
      </c>
      <c r="M4534" s="0" t="str">
        <f aca="false">IF($A4534="","","Compra no cartão")</f>
        <v/>
      </c>
    </row>
    <row r="4535" customFormat="false" ht="13.5" hidden="false" customHeight="false" outlineLevel="0" collapsed="false">
      <c r="A4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5" s="0" t="str">
        <f aca="false">IF($A4535="","",INDEX(CARTAO_COMPRAS!$C:$C,INT((ROW()-2)/20)+2))</f>
        <v/>
      </c>
      <c r="C4535" s="0" t="str">
        <f aca="false">IF($A4535="","",INDEX(CARTAO_COMPRAS!$D:$D,INT((ROW()-2)/20)+2))</f>
        <v/>
      </c>
      <c r="D4535" s="0" t="str">
        <f aca="false">IF($A4535="","",INDEX(CARTAO_COMPRAS!$E:$E,INT((ROW()-2)/20)+2))</f>
        <v/>
      </c>
      <c r="E4535" s="0" t="str">
        <f aca="false">IF($A4535="","",INDEX(CARTAO_COMPRAS!$H:$H,INT((ROW()-2)/20)+2)+MOD(ROW()-2,20))</f>
        <v/>
      </c>
      <c r="F4535" s="0" t="str">
        <f aca="false">IF($A4535="","",INDEX(CARTAO_COMPRAS!$G:$G,INT((ROW()-2)/20)+2))</f>
        <v/>
      </c>
      <c r="G4535" s="5" t="str">
        <f aca="false">IF($A4535="","",INDEX(CARTAO_COMPRAS!$I:$I,INT((ROW()-2)/20)+2))</f>
        <v/>
      </c>
      <c r="H4535" s="4" t="str">
        <f aca="false">IF($A4535="","",EDATE(INDEX(CARTAO_COMPRAS!$J:$J,INT((ROW()-2)/20)+2),MOD(ROW()-2,20)))</f>
        <v/>
      </c>
      <c r="I4535" s="4" t="str">
        <f aca="false">IF($H4535="","",$H4535-WEEKDAY($H4535,2)+1)</f>
        <v/>
      </c>
      <c r="J4535" s="4" t="str">
        <f aca="false">IF($I4535="","",$I4535+6)</f>
        <v/>
      </c>
      <c r="K4535" s="6" t="str">
        <f aca="false">IF($H4535="","",DATE(YEAR($H4535),MONTH($H4535),1))</f>
        <v/>
      </c>
      <c r="L4535" s="0" t="str">
        <f aca="false">IF($A4535="","",INDEX(CARTAO_COMPRAS!$K:$K,INT((ROW()-2)/20)+2))</f>
        <v/>
      </c>
      <c r="M4535" s="0" t="str">
        <f aca="false">IF($A4535="","","Compra no cartão")</f>
        <v/>
      </c>
    </row>
    <row r="4536" customFormat="false" ht="13.5" hidden="false" customHeight="false" outlineLevel="0" collapsed="false">
      <c r="A4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6" s="0" t="str">
        <f aca="false">IF($A4536="","",INDEX(CARTAO_COMPRAS!$C:$C,INT((ROW()-2)/20)+2))</f>
        <v/>
      </c>
      <c r="C4536" s="0" t="str">
        <f aca="false">IF($A4536="","",INDEX(CARTAO_COMPRAS!$D:$D,INT((ROW()-2)/20)+2))</f>
        <v/>
      </c>
      <c r="D4536" s="0" t="str">
        <f aca="false">IF($A4536="","",INDEX(CARTAO_COMPRAS!$E:$E,INT((ROW()-2)/20)+2))</f>
        <v/>
      </c>
      <c r="E4536" s="0" t="str">
        <f aca="false">IF($A4536="","",INDEX(CARTAO_COMPRAS!$H:$H,INT((ROW()-2)/20)+2)+MOD(ROW()-2,20))</f>
        <v/>
      </c>
      <c r="F4536" s="0" t="str">
        <f aca="false">IF($A4536="","",INDEX(CARTAO_COMPRAS!$G:$G,INT((ROW()-2)/20)+2))</f>
        <v/>
      </c>
      <c r="G4536" s="5" t="str">
        <f aca="false">IF($A4536="","",INDEX(CARTAO_COMPRAS!$I:$I,INT((ROW()-2)/20)+2))</f>
        <v/>
      </c>
      <c r="H4536" s="4" t="str">
        <f aca="false">IF($A4536="","",EDATE(INDEX(CARTAO_COMPRAS!$J:$J,INT((ROW()-2)/20)+2),MOD(ROW()-2,20)))</f>
        <v/>
      </c>
      <c r="I4536" s="4" t="str">
        <f aca="false">IF($H4536="","",$H4536-WEEKDAY($H4536,2)+1)</f>
        <v/>
      </c>
      <c r="J4536" s="4" t="str">
        <f aca="false">IF($I4536="","",$I4536+6)</f>
        <v/>
      </c>
      <c r="K4536" s="6" t="str">
        <f aca="false">IF($H4536="","",DATE(YEAR($H4536),MONTH($H4536),1))</f>
        <v/>
      </c>
      <c r="L4536" s="0" t="str">
        <f aca="false">IF($A4536="","",INDEX(CARTAO_COMPRAS!$K:$K,INT((ROW()-2)/20)+2))</f>
        <v/>
      </c>
      <c r="M4536" s="0" t="str">
        <f aca="false">IF($A4536="","","Compra no cartão")</f>
        <v/>
      </c>
    </row>
    <row r="4537" customFormat="false" ht="13.5" hidden="false" customHeight="false" outlineLevel="0" collapsed="false">
      <c r="A4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7" s="0" t="str">
        <f aca="false">IF($A4537="","",INDEX(CARTAO_COMPRAS!$C:$C,INT((ROW()-2)/20)+2))</f>
        <v/>
      </c>
      <c r="C4537" s="0" t="str">
        <f aca="false">IF($A4537="","",INDEX(CARTAO_COMPRAS!$D:$D,INT((ROW()-2)/20)+2))</f>
        <v/>
      </c>
      <c r="D4537" s="0" t="str">
        <f aca="false">IF($A4537="","",INDEX(CARTAO_COMPRAS!$E:$E,INT((ROW()-2)/20)+2))</f>
        <v/>
      </c>
      <c r="E4537" s="0" t="str">
        <f aca="false">IF($A4537="","",INDEX(CARTAO_COMPRAS!$H:$H,INT((ROW()-2)/20)+2)+MOD(ROW()-2,20))</f>
        <v/>
      </c>
      <c r="F4537" s="0" t="str">
        <f aca="false">IF($A4537="","",INDEX(CARTAO_COMPRAS!$G:$G,INT((ROW()-2)/20)+2))</f>
        <v/>
      </c>
      <c r="G4537" s="5" t="str">
        <f aca="false">IF($A4537="","",INDEX(CARTAO_COMPRAS!$I:$I,INT((ROW()-2)/20)+2))</f>
        <v/>
      </c>
      <c r="H4537" s="4" t="str">
        <f aca="false">IF($A4537="","",EDATE(INDEX(CARTAO_COMPRAS!$J:$J,INT((ROW()-2)/20)+2),MOD(ROW()-2,20)))</f>
        <v/>
      </c>
      <c r="I4537" s="4" t="str">
        <f aca="false">IF($H4537="","",$H4537-WEEKDAY($H4537,2)+1)</f>
        <v/>
      </c>
      <c r="J4537" s="4" t="str">
        <f aca="false">IF($I4537="","",$I4537+6)</f>
        <v/>
      </c>
      <c r="K4537" s="6" t="str">
        <f aca="false">IF($H4537="","",DATE(YEAR($H4537),MONTH($H4537),1))</f>
        <v/>
      </c>
      <c r="L4537" s="0" t="str">
        <f aca="false">IF($A4537="","",INDEX(CARTAO_COMPRAS!$K:$K,INT((ROW()-2)/20)+2))</f>
        <v/>
      </c>
      <c r="M4537" s="0" t="str">
        <f aca="false">IF($A4537="","","Compra no cartão")</f>
        <v/>
      </c>
    </row>
    <row r="4538" customFormat="false" ht="13.5" hidden="false" customHeight="false" outlineLevel="0" collapsed="false">
      <c r="A4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8" s="0" t="str">
        <f aca="false">IF($A4538="","",INDEX(CARTAO_COMPRAS!$C:$C,INT((ROW()-2)/20)+2))</f>
        <v/>
      </c>
      <c r="C4538" s="0" t="str">
        <f aca="false">IF($A4538="","",INDEX(CARTAO_COMPRAS!$D:$D,INT((ROW()-2)/20)+2))</f>
        <v/>
      </c>
      <c r="D4538" s="0" t="str">
        <f aca="false">IF($A4538="","",INDEX(CARTAO_COMPRAS!$E:$E,INT((ROW()-2)/20)+2))</f>
        <v/>
      </c>
      <c r="E4538" s="0" t="str">
        <f aca="false">IF($A4538="","",INDEX(CARTAO_COMPRAS!$H:$H,INT((ROW()-2)/20)+2)+MOD(ROW()-2,20))</f>
        <v/>
      </c>
      <c r="F4538" s="0" t="str">
        <f aca="false">IF($A4538="","",INDEX(CARTAO_COMPRAS!$G:$G,INT((ROW()-2)/20)+2))</f>
        <v/>
      </c>
      <c r="G4538" s="5" t="str">
        <f aca="false">IF($A4538="","",INDEX(CARTAO_COMPRAS!$I:$I,INT((ROW()-2)/20)+2))</f>
        <v/>
      </c>
      <c r="H4538" s="4" t="str">
        <f aca="false">IF($A4538="","",EDATE(INDEX(CARTAO_COMPRAS!$J:$J,INT((ROW()-2)/20)+2),MOD(ROW()-2,20)))</f>
        <v/>
      </c>
      <c r="I4538" s="4" t="str">
        <f aca="false">IF($H4538="","",$H4538-WEEKDAY($H4538,2)+1)</f>
        <v/>
      </c>
      <c r="J4538" s="4" t="str">
        <f aca="false">IF($I4538="","",$I4538+6)</f>
        <v/>
      </c>
      <c r="K4538" s="6" t="str">
        <f aca="false">IF($H4538="","",DATE(YEAR($H4538),MONTH($H4538),1))</f>
        <v/>
      </c>
      <c r="L4538" s="0" t="str">
        <f aca="false">IF($A4538="","",INDEX(CARTAO_COMPRAS!$K:$K,INT((ROW()-2)/20)+2))</f>
        <v/>
      </c>
      <c r="M4538" s="0" t="str">
        <f aca="false">IF($A4538="","","Compra no cartão")</f>
        <v/>
      </c>
    </row>
    <row r="4539" customFormat="false" ht="13.5" hidden="false" customHeight="false" outlineLevel="0" collapsed="false">
      <c r="A4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39" s="0" t="str">
        <f aca="false">IF($A4539="","",INDEX(CARTAO_COMPRAS!$C:$C,INT((ROW()-2)/20)+2))</f>
        <v/>
      </c>
      <c r="C4539" s="0" t="str">
        <f aca="false">IF($A4539="","",INDEX(CARTAO_COMPRAS!$D:$D,INT((ROW()-2)/20)+2))</f>
        <v/>
      </c>
      <c r="D4539" s="0" t="str">
        <f aca="false">IF($A4539="","",INDEX(CARTAO_COMPRAS!$E:$E,INT((ROW()-2)/20)+2))</f>
        <v/>
      </c>
      <c r="E4539" s="0" t="str">
        <f aca="false">IF($A4539="","",INDEX(CARTAO_COMPRAS!$H:$H,INT((ROW()-2)/20)+2)+MOD(ROW()-2,20))</f>
        <v/>
      </c>
      <c r="F4539" s="0" t="str">
        <f aca="false">IF($A4539="","",INDEX(CARTAO_COMPRAS!$G:$G,INT((ROW()-2)/20)+2))</f>
        <v/>
      </c>
      <c r="G4539" s="5" t="str">
        <f aca="false">IF($A4539="","",INDEX(CARTAO_COMPRAS!$I:$I,INT((ROW()-2)/20)+2))</f>
        <v/>
      </c>
      <c r="H4539" s="4" t="str">
        <f aca="false">IF($A4539="","",EDATE(INDEX(CARTAO_COMPRAS!$J:$J,INT((ROW()-2)/20)+2),MOD(ROW()-2,20)))</f>
        <v/>
      </c>
      <c r="I4539" s="4" t="str">
        <f aca="false">IF($H4539="","",$H4539-WEEKDAY($H4539,2)+1)</f>
        <v/>
      </c>
      <c r="J4539" s="4" t="str">
        <f aca="false">IF($I4539="","",$I4539+6)</f>
        <v/>
      </c>
      <c r="K4539" s="6" t="str">
        <f aca="false">IF($H4539="","",DATE(YEAR($H4539),MONTH($H4539),1))</f>
        <v/>
      </c>
      <c r="L4539" s="0" t="str">
        <f aca="false">IF($A4539="","",INDEX(CARTAO_COMPRAS!$K:$K,INT((ROW()-2)/20)+2))</f>
        <v/>
      </c>
      <c r="M4539" s="0" t="str">
        <f aca="false">IF($A4539="","","Compra no cartão")</f>
        <v/>
      </c>
    </row>
    <row r="4540" customFormat="false" ht="13.5" hidden="false" customHeight="false" outlineLevel="0" collapsed="false">
      <c r="A4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0" s="0" t="str">
        <f aca="false">IF($A4540="","",INDEX(CARTAO_COMPRAS!$C:$C,INT((ROW()-2)/20)+2))</f>
        <v/>
      </c>
      <c r="C4540" s="0" t="str">
        <f aca="false">IF($A4540="","",INDEX(CARTAO_COMPRAS!$D:$D,INT((ROW()-2)/20)+2))</f>
        <v/>
      </c>
      <c r="D4540" s="0" t="str">
        <f aca="false">IF($A4540="","",INDEX(CARTAO_COMPRAS!$E:$E,INT((ROW()-2)/20)+2))</f>
        <v/>
      </c>
      <c r="E4540" s="0" t="str">
        <f aca="false">IF($A4540="","",INDEX(CARTAO_COMPRAS!$H:$H,INT((ROW()-2)/20)+2)+MOD(ROW()-2,20))</f>
        <v/>
      </c>
      <c r="F4540" s="0" t="str">
        <f aca="false">IF($A4540="","",INDEX(CARTAO_COMPRAS!$G:$G,INT((ROW()-2)/20)+2))</f>
        <v/>
      </c>
      <c r="G4540" s="5" t="str">
        <f aca="false">IF($A4540="","",INDEX(CARTAO_COMPRAS!$I:$I,INT((ROW()-2)/20)+2))</f>
        <v/>
      </c>
      <c r="H4540" s="4" t="str">
        <f aca="false">IF($A4540="","",EDATE(INDEX(CARTAO_COMPRAS!$J:$J,INT((ROW()-2)/20)+2),MOD(ROW()-2,20)))</f>
        <v/>
      </c>
      <c r="I4540" s="4" t="str">
        <f aca="false">IF($H4540="","",$H4540-WEEKDAY($H4540,2)+1)</f>
        <v/>
      </c>
      <c r="J4540" s="4" t="str">
        <f aca="false">IF($I4540="","",$I4540+6)</f>
        <v/>
      </c>
      <c r="K4540" s="6" t="str">
        <f aca="false">IF($H4540="","",DATE(YEAR($H4540),MONTH($H4540),1))</f>
        <v/>
      </c>
      <c r="L4540" s="0" t="str">
        <f aca="false">IF($A4540="","",INDEX(CARTAO_COMPRAS!$K:$K,INT((ROW()-2)/20)+2))</f>
        <v/>
      </c>
      <c r="M4540" s="0" t="str">
        <f aca="false">IF($A4540="","","Compra no cartão")</f>
        <v/>
      </c>
    </row>
    <row r="4541" customFormat="false" ht="13.5" hidden="false" customHeight="false" outlineLevel="0" collapsed="false">
      <c r="A4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1" s="0" t="str">
        <f aca="false">IF($A4541="","",INDEX(CARTAO_COMPRAS!$C:$C,INT((ROW()-2)/20)+2))</f>
        <v/>
      </c>
      <c r="C4541" s="0" t="str">
        <f aca="false">IF($A4541="","",INDEX(CARTAO_COMPRAS!$D:$D,INT((ROW()-2)/20)+2))</f>
        <v/>
      </c>
      <c r="D4541" s="0" t="str">
        <f aca="false">IF($A4541="","",INDEX(CARTAO_COMPRAS!$E:$E,INT((ROW()-2)/20)+2))</f>
        <v/>
      </c>
      <c r="E4541" s="0" t="str">
        <f aca="false">IF($A4541="","",INDEX(CARTAO_COMPRAS!$H:$H,INT((ROW()-2)/20)+2)+MOD(ROW()-2,20))</f>
        <v/>
      </c>
      <c r="F4541" s="0" t="str">
        <f aca="false">IF($A4541="","",INDEX(CARTAO_COMPRAS!$G:$G,INT((ROW()-2)/20)+2))</f>
        <v/>
      </c>
      <c r="G4541" s="5" t="str">
        <f aca="false">IF($A4541="","",INDEX(CARTAO_COMPRAS!$I:$I,INT((ROW()-2)/20)+2))</f>
        <v/>
      </c>
      <c r="H4541" s="4" t="str">
        <f aca="false">IF($A4541="","",EDATE(INDEX(CARTAO_COMPRAS!$J:$J,INT((ROW()-2)/20)+2),MOD(ROW()-2,20)))</f>
        <v/>
      </c>
      <c r="I4541" s="4" t="str">
        <f aca="false">IF($H4541="","",$H4541-WEEKDAY($H4541,2)+1)</f>
        <v/>
      </c>
      <c r="J4541" s="4" t="str">
        <f aca="false">IF($I4541="","",$I4541+6)</f>
        <v/>
      </c>
      <c r="K4541" s="6" t="str">
        <f aca="false">IF($H4541="","",DATE(YEAR($H4541),MONTH($H4541),1))</f>
        <v/>
      </c>
      <c r="L4541" s="0" t="str">
        <f aca="false">IF($A4541="","",INDEX(CARTAO_COMPRAS!$K:$K,INT((ROW()-2)/20)+2))</f>
        <v/>
      </c>
      <c r="M4541" s="0" t="str">
        <f aca="false">IF($A4541="","","Compra no cartão")</f>
        <v/>
      </c>
    </row>
    <row r="4542" customFormat="false" ht="13.5" hidden="false" customHeight="false" outlineLevel="0" collapsed="false">
      <c r="A45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2" s="0" t="str">
        <f aca="false">IF($A4542="","",INDEX(CARTAO_COMPRAS!$C:$C,INT((ROW()-2)/20)+2))</f>
        <v/>
      </c>
      <c r="C4542" s="0" t="str">
        <f aca="false">IF($A4542="","",INDEX(CARTAO_COMPRAS!$D:$D,INT((ROW()-2)/20)+2))</f>
        <v/>
      </c>
      <c r="D4542" s="0" t="str">
        <f aca="false">IF($A4542="","",INDEX(CARTAO_COMPRAS!$E:$E,INT((ROW()-2)/20)+2))</f>
        <v/>
      </c>
      <c r="E4542" s="0" t="str">
        <f aca="false">IF($A4542="","",INDEX(CARTAO_COMPRAS!$H:$H,INT((ROW()-2)/20)+2)+MOD(ROW()-2,20))</f>
        <v/>
      </c>
      <c r="F4542" s="0" t="str">
        <f aca="false">IF($A4542="","",INDEX(CARTAO_COMPRAS!$G:$G,INT((ROW()-2)/20)+2))</f>
        <v/>
      </c>
      <c r="G4542" s="5" t="str">
        <f aca="false">IF($A4542="","",INDEX(CARTAO_COMPRAS!$I:$I,INT((ROW()-2)/20)+2))</f>
        <v/>
      </c>
      <c r="H4542" s="4" t="str">
        <f aca="false">IF($A4542="","",EDATE(INDEX(CARTAO_COMPRAS!$J:$J,INT((ROW()-2)/20)+2),MOD(ROW()-2,20)))</f>
        <v/>
      </c>
      <c r="I4542" s="4" t="str">
        <f aca="false">IF($H4542="","",$H4542-WEEKDAY($H4542,2)+1)</f>
        <v/>
      </c>
      <c r="J4542" s="4" t="str">
        <f aca="false">IF($I4542="","",$I4542+6)</f>
        <v/>
      </c>
      <c r="K4542" s="6" t="str">
        <f aca="false">IF($H4542="","",DATE(YEAR($H4542),MONTH($H4542),1))</f>
        <v/>
      </c>
      <c r="L4542" s="0" t="str">
        <f aca="false">IF($A4542="","",INDEX(CARTAO_COMPRAS!$K:$K,INT((ROW()-2)/20)+2))</f>
        <v/>
      </c>
      <c r="M4542" s="0" t="str">
        <f aca="false">IF($A4542="","","Compra no cartão")</f>
        <v/>
      </c>
    </row>
    <row r="4543" customFormat="false" ht="13.5" hidden="false" customHeight="false" outlineLevel="0" collapsed="false">
      <c r="A4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3" s="0" t="str">
        <f aca="false">IF($A4543="","",INDEX(CARTAO_COMPRAS!$C:$C,INT((ROW()-2)/20)+2))</f>
        <v/>
      </c>
      <c r="C4543" s="0" t="str">
        <f aca="false">IF($A4543="","",INDEX(CARTAO_COMPRAS!$D:$D,INT((ROW()-2)/20)+2))</f>
        <v/>
      </c>
      <c r="D4543" s="0" t="str">
        <f aca="false">IF($A4543="","",INDEX(CARTAO_COMPRAS!$E:$E,INT((ROW()-2)/20)+2))</f>
        <v/>
      </c>
      <c r="E4543" s="0" t="str">
        <f aca="false">IF($A4543="","",INDEX(CARTAO_COMPRAS!$H:$H,INT((ROW()-2)/20)+2)+MOD(ROW()-2,20))</f>
        <v/>
      </c>
      <c r="F4543" s="0" t="str">
        <f aca="false">IF($A4543="","",INDEX(CARTAO_COMPRAS!$G:$G,INT((ROW()-2)/20)+2))</f>
        <v/>
      </c>
      <c r="G4543" s="5" t="str">
        <f aca="false">IF($A4543="","",INDEX(CARTAO_COMPRAS!$I:$I,INT((ROW()-2)/20)+2))</f>
        <v/>
      </c>
      <c r="H4543" s="4" t="str">
        <f aca="false">IF($A4543="","",EDATE(INDEX(CARTAO_COMPRAS!$J:$J,INT((ROW()-2)/20)+2),MOD(ROW()-2,20)))</f>
        <v/>
      </c>
      <c r="I4543" s="4" t="str">
        <f aca="false">IF($H4543="","",$H4543-WEEKDAY($H4543,2)+1)</f>
        <v/>
      </c>
      <c r="J4543" s="4" t="str">
        <f aca="false">IF($I4543="","",$I4543+6)</f>
        <v/>
      </c>
      <c r="K4543" s="6" t="str">
        <f aca="false">IF($H4543="","",DATE(YEAR($H4543),MONTH($H4543),1))</f>
        <v/>
      </c>
      <c r="L4543" s="0" t="str">
        <f aca="false">IF($A4543="","",INDEX(CARTAO_COMPRAS!$K:$K,INT((ROW()-2)/20)+2))</f>
        <v/>
      </c>
      <c r="M4543" s="0" t="str">
        <f aca="false">IF($A4543="","","Compra no cartão")</f>
        <v/>
      </c>
    </row>
    <row r="4544" customFormat="false" ht="13.5" hidden="false" customHeight="false" outlineLevel="0" collapsed="false">
      <c r="A4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4" s="0" t="str">
        <f aca="false">IF($A4544="","",INDEX(CARTAO_COMPRAS!$C:$C,INT((ROW()-2)/20)+2))</f>
        <v/>
      </c>
      <c r="C4544" s="0" t="str">
        <f aca="false">IF($A4544="","",INDEX(CARTAO_COMPRAS!$D:$D,INT((ROW()-2)/20)+2))</f>
        <v/>
      </c>
      <c r="D4544" s="0" t="str">
        <f aca="false">IF($A4544="","",INDEX(CARTAO_COMPRAS!$E:$E,INT((ROW()-2)/20)+2))</f>
        <v/>
      </c>
      <c r="E4544" s="0" t="str">
        <f aca="false">IF($A4544="","",INDEX(CARTAO_COMPRAS!$H:$H,INT((ROW()-2)/20)+2)+MOD(ROW()-2,20))</f>
        <v/>
      </c>
      <c r="F4544" s="0" t="str">
        <f aca="false">IF($A4544="","",INDEX(CARTAO_COMPRAS!$G:$G,INT((ROW()-2)/20)+2))</f>
        <v/>
      </c>
      <c r="G4544" s="5" t="str">
        <f aca="false">IF($A4544="","",INDEX(CARTAO_COMPRAS!$I:$I,INT((ROW()-2)/20)+2))</f>
        <v/>
      </c>
      <c r="H4544" s="4" t="str">
        <f aca="false">IF($A4544="","",EDATE(INDEX(CARTAO_COMPRAS!$J:$J,INT((ROW()-2)/20)+2),MOD(ROW()-2,20)))</f>
        <v/>
      </c>
      <c r="I4544" s="4" t="str">
        <f aca="false">IF($H4544="","",$H4544-WEEKDAY($H4544,2)+1)</f>
        <v/>
      </c>
      <c r="J4544" s="4" t="str">
        <f aca="false">IF($I4544="","",$I4544+6)</f>
        <v/>
      </c>
      <c r="K4544" s="6" t="str">
        <f aca="false">IF($H4544="","",DATE(YEAR($H4544),MONTH($H4544),1))</f>
        <v/>
      </c>
      <c r="L4544" s="0" t="str">
        <f aca="false">IF($A4544="","",INDEX(CARTAO_COMPRAS!$K:$K,INT((ROW()-2)/20)+2))</f>
        <v/>
      </c>
      <c r="M4544" s="0" t="str">
        <f aca="false">IF($A4544="","","Compra no cartão")</f>
        <v/>
      </c>
    </row>
    <row r="4545" customFormat="false" ht="13.5" hidden="false" customHeight="false" outlineLevel="0" collapsed="false">
      <c r="A4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5" s="0" t="str">
        <f aca="false">IF($A4545="","",INDEX(CARTAO_COMPRAS!$C:$C,INT((ROW()-2)/20)+2))</f>
        <v/>
      </c>
      <c r="C4545" s="0" t="str">
        <f aca="false">IF($A4545="","",INDEX(CARTAO_COMPRAS!$D:$D,INT((ROW()-2)/20)+2))</f>
        <v/>
      </c>
      <c r="D4545" s="0" t="str">
        <f aca="false">IF($A4545="","",INDEX(CARTAO_COMPRAS!$E:$E,INT((ROW()-2)/20)+2))</f>
        <v/>
      </c>
      <c r="E4545" s="0" t="str">
        <f aca="false">IF($A4545="","",INDEX(CARTAO_COMPRAS!$H:$H,INT((ROW()-2)/20)+2)+MOD(ROW()-2,20))</f>
        <v/>
      </c>
      <c r="F4545" s="0" t="str">
        <f aca="false">IF($A4545="","",INDEX(CARTAO_COMPRAS!$G:$G,INT((ROW()-2)/20)+2))</f>
        <v/>
      </c>
      <c r="G4545" s="5" t="str">
        <f aca="false">IF($A4545="","",INDEX(CARTAO_COMPRAS!$I:$I,INT((ROW()-2)/20)+2))</f>
        <v/>
      </c>
      <c r="H4545" s="4" t="str">
        <f aca="false">IF($A4545="","",EDATE(INDEX(CARTAO_COMPRAS!$J:$J,INT((ROW()-2)/20)+2),MOD(ROW()-2,20)))</f>
        <v/>
      </c>
      <c r="I4545" s="4" t="str">
        <f aca="false">IF($H4545="","",$H4545-WEEKDAY($H4545,2)+1)</f>
        <v/>
      </c>
      <c r="J4545" s="4" t="str">
        <f aca="false">IF($I4545="","",$I4545+6)</f>
        <v/>
      </c>
      <c r="K4545" s="6" t="str">
        <f aca="false">IF($H4545="","",DATE(YEAR($H4545),MONTH($H4545),1))</f>
        <v/>
      </c>
      <c r="L4545" s="0" t="str">
        <f aca="false">IF($A4545="","",INDEX(CARTAO_COMPRAS!$K:$K,INT((ROW()-2)/20)+2))</f>
        <v/>
      </c>
      <c r="M4545" s="0" t="str">
        <f aca="false">IF($A4545="","","Compra no cartão")</f>
        <v/>
      </c>
    </row>
    <row r="4546" customFormat="false" ht="13.5" hidden="false" customHeight="false" outlineLevel="0" collapsed="false">
      <c r="A4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6" s="0" t="str">
        <f aca="false">IF($A4546="","",INDEX(CARTAO_COMPRAS!$C:$C,INT((ROW()-2)/20)+2))</f>
        <v/>
      </c>
      <c r="C4546" s="0" t="str">
        <f aca="false">IF($A4546="","",INDEX(CARTAO_COMPRAS!$D:$D,INT((ROW()-2)/20)+2))</f>
        <v/>
      </c>
      <c r="D4546" s="0" t="str">
        <f aca="false">IF($A4546="","",INDEX(CARTAO_COMPRAS!$E:$E,INT((ROW()-2)/20)+2))</f>
        <v/>
      </c>
      <c r="E4546" s="0" t="str">
        <f aca="false">IF($A4546="","",INDEX(CARTAO_COMPRAS!$H:$H,INT((ROW()-2)/20)+2)+MOD(ROW()-2,20))</f>
        <v/>
      </c>
      <c r="F4546" s="0" t="str">
        <f aca="false">IF($A4546="","",INDEX(CARTAO_COMPRAS!$G:$G,INT((ROW()-2)/20)+2))</f>
        <v/>
      </c>
      <c r="G4546" s="5" t="str">
        <f aca="false">IF($A4546="","",INDEX(CARTAO_COMPRAS!$I:$I,INT((ROW()-2)/20)+2))</f>
        <v/>
      </c>
      <c r="H4546" s="4" t="str">
        <f aca="false">IF($A4546="","",EDATE(INDEX(CARTAO_COMPRAS!$J:$J,INT((ROW()-2)/20)+2),MOD(ROW()-2,20)))</f>
        <v/>
      </c>
      <c r="I4546" s="4" t="str">
        <f aca="false">IF($H4546="","",$H4546-WEEKDAY($H4546,2)+1)</f>
        <v/>
      </c>
      <c r="J4546" s="4" t="str">
        <f aca="false">IF($I4546="","",$I4546+6)</f>
        <v/>
      </c>
      <c r="K4546" s="6" t="str">
        <f aca="false">IF($H4546="","",DATE(YEAR($H4546),MONTH($H4546),1))</f>
        <v/>
      </c>
      <c r="L4546" s="0" t="str">
        <f aca="false">IF($A4546="","",INDEX(CARTAO_COMPRAS!$K:$K,INT((ROW()-2)/20)+2))</f>
        <v/>
      </c>
      <c r="M4546" s="0" t="str">
        <f aca="false">IF($A4546="","","Compra no cartão")</f>
        <v/>
      </c>
    </row>
    <row r="4547" customFormat="false" ht="13.5" hidden="false" customHeight="false" outlineLevel="0" collapsed="false">
      <c r="A4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7" s="0" t="str">
        <f aca="false">IF($A4547="","",INDEX(CARTAO_COMPRAS!$C:$C,INT((ROW()-2)/20)+2))</f>
        <v/>
      </c>
      <c r="C4547" s="0" t="str">
        <f aca="false">IF($A4547="","",INDEX(CARTAO_COMPRAS!$D:$D,INT((ROW()-2)/20)+2))</f>
        <v/>
      </c>
      <c r="D4547" s="0" t="str">
        <f aca="false">IF($A4547="","",INDEX(CARTAO_COMPRAS!$E:$E,INT((ROW()-2)/20)+2))</f>
        <v/>
      </c>
      <c r="E4547" s="0" t="str">
        <f aca="false">IF($A4547="","",INDEX(CARTAO_COMPRAS!$H:$H,INT((ROW()-2)/20)+2)+MOD(ROW()-2,20))</f>
        <v/>
      </c>
      <c r="F4547" s="0" t="str">
        <f aca="false">IF($A4547="","",INDEX(CARTAO_COMPRAS!$G:$G,INT((ROW()-2)/20)+2))</f>
        <v/>
      </c>
      <c r="G4547" s="5" t="str">
        <f aca="false">IF($A4547="","",INDEX(CARTAO_COMPRAS!$I:$I,INT((ROW()-2)/20)+2))</f>
        <v/>
      </c>
      <c r="H4547" s="4" t="str">
        <f aca="false">IF($A4547="","",EDATE(INDEX(CARTAO_COMPRAS!$J:$J,INT((ROW()-2)/20)+2),MOD(ROW()-2,20)))</f>
        <v/>
      </c>
      <c r="I4547" s="4" t="str">
        <f aca="false">IF($H4547="","",$H4547-WEEKDAY($H4547,2)+1)</f>
        <v/>
      </c>
      <c r="J4547" s="4" t="str">
        <f aca="false">IF($I4547="","",$I4547+6)</f>
        <v/>
      </c>
      <c r="K4547" s="6" t="str">
        <f aca="false">IF($H4547="","",DATE(YEAR($H4547),MONTH($H4547),1))</f>
        <v/>
      </c>
      <c r="L4547" s="0" t="str">
        <f aca="false">IF($A4547="","",INDEX(CARTAO_COMPRAS!$K:$K,INT((ROW()-2)/20)+2))</f>
        <v/>
      </c>
      <c r="M4547" s="0" t="str">
        <f aca="false">IF($A4547="","","Compra no cartão")</f>
        <v/>
      </c>
    </row>
    <row r="4548" customFormat="false" ht="13.5" hidden="false" customHeight="false" outlineLevel="0" collapsed="false">
      <c r="A4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8" s="0" t="str">
        <f aca="false">IF($A4548="","",INDEX(CARTAO_COMPRAS!$C:$C,INT((ROW()-2)/20)+2))</f>
        <v/>
      </c>
      <c r="C4548" s="0" t="str">
        <f aca="false">IF($A4548="","",INDEX(CARTAO_COMPRAS!$D:$D,INT((ROW()-2)/20)+2))</f>
        <v/>
      </c>
      <c r="D4548" s="0" t="str">
        <f aca="false">IF($A4548="","",INDEX(CARTAO_COMPRAS!$E:$E,INT((ROW()-2)/20)+2))</f>
        <v/>
      </c>
      <c r="E4548" s="0" t="str">
        <f aca="false">IF($A4548="","",INDEX(CARTAO_COMPRAS!$H:$H,INT((ROW()-2)/20)+2)+MOD(ROW()-2,20))</f>
        <v/>
      </c>
      <c r="F4548" s="0" t="str">
        <f aca="false">IF($A4548="","",INDEX(CARTAO_COMPRAS!$G:$G,INT((ROW()-2)/20)+2))</f>
        <v/>
      </c>
      <c r="G4548" s="5" t="str">
        <f aca="false">IF($A4548="","",INDEX(CARTAO_COMPRAS!$I:$I,INT((ROW()-2)/20)+2))</f>
        <v/>
      </c>
      <c r="H4548" s="4" t="str">
        <f aca="false">IF($A4548="","",EDATE(INDEX(CARTAO_COMPRAS!$J:$J,INT((ROW()-2)/20)+2),MOD(ROW()-2,20)))</f>
        <v/>
      </c>
      <c r="I4548" s="4" t="str">
        <f aca="false">IF($H4548="","",$H4548-WEEKDAY($H4548,2)+1)</f>
        <v/>
      </c>
      <c r="J4548" s="4" t="str">
        <f aca="false">IF($I4548="","",$I4548+6)</f>
        <v/>
      </c>
      <c r="K4548" s="6" t="str">
        <f aca="false">IF($H4548="","",DATE(YEAR($H4548),MONTH($H4548),1))</f>
        <v/>
      </c>
      <c r="L4548" s="0" t="str">
        <f aca="false">IF($A4548="","",INDEX(CARTAO_COMPRAS!$K:$K,INT((ROW()-2)/20)+2))</f>
        <v/>
      </c>
      <c r="M4548" s="0" t="str">
        <f aca="false">IF($A4548="","","Compra no cartão")</f>
        <v/>
      </c>
    </row>
    <row r="4549" customFormat="false" ht="13.5" hidden="false" customHeight="false" outlineLevel="0" collapsed="false">
      <c r="A4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49" s="0" t="str">
        <f aca="false">IF($A4549="","",INDEX(CARTAO_COMPRAS!$C:$C,INT((ROW()-2)/20)+2))</f>
        <v/>
      </c>
      <c r="C4549" s="0" t="str">
        <f aca="false">IF($A4549="","",INDEX(CARTAO_COMPRAS!$D:$D,INT((ROW()-2)/20)+2))</f>
        <v/>
      </c>
      <c r="D4549" s="0" t="str">
        <f aca="false">IF($A4549="","",INDEX(CARTAO_COMPRAS!$E:$E,INT((ROW()-2)/20)+2))</f>
        <v/>
      </c>
      <c r="E4549" s="0" t="str">
        <f aca="false">IF($A4549="","",INDEX(CARTAO_COMPRAS!$H:$H,INT((ROW()-2)/20)+2)+MOD(ROW()-2,20))</f>
        <v/>
      </c>
      <c r="F4549" s="0" t="str">
        <f aca="false">IF($A4549="","",INDEX(CARTAO_COMPRAS!$G:$G,INT((ROW()-2)/20)+2))</f>
        <v/>
      </c>
      <c r="G4549" s="5" t="str">
        <f aca="false">IF($A4549="","",INDEX(CARTAO_COMPRAS!$I:$I,INT((ROW()-2)/20)+2))</f>
        <v/>
      </c>
      <c r="H4549" s="4" t="str">
        <f aca="false">IF($A4549="","",EDATE(INDEX(CARTAO_COMPRAS!$J:$J,INT((ROW()-2)/20)+2),MOD(ROW()-2,20)))</f>
        <v/>
      </c>
      <c r="I4549" s="4" t="str">
        <f aca="false">IF($H4549="","",$H4549-WEEKDAY($H4549,2)+1)</f>
        <v/>
      </c>
      <c r="J4549" s="4" t="str">
        <f aca="false">IF($I4549="","",$I4549+6)</f>
        <v/>
      </c>
      <c r="K4549" s="6" t="str">
        <f aca="false">IF($H4549="","",DATE(YEAR($H4549),MONTH($H4549),1))</f>
        <v/>
      </c>
      <c r="L4549" s="0" t="str">
        <f aca="false">IF($A4549="","",INDEX(CARTAO_COMPRAS!$K:$K,INT((ROW()-2)/20)+2))</f>
        <v/>
      </c>
      <c r="M4549" s="0" t="str">
        <f aca="false">IF($A4549="","","Compra no cartão")</f>
        <v/>
      </c>
    </row>
    <row r="4550" customFormat="false" ht="13.5" hidden="false" customHeight="false" outlineLevel="0" collapsed="false">
      <c r="A4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0" s="0" t="str">
        <f aca="false">IF($A4550="","",INDEX(CARTAO_COMPRAS!$C:$C,INT((ROW()-2)/20)+2))</f>
        <v/>
      </c>
      <c r="C4550" s="0" t="str">
        <f aca="false">IF($A4550="","",INDEX(CARTAO_COMPRAS!$D:$D,INT((ROW()-2)/20)+2))</f>
        <v/>
      </c>
      <c r="D4550" s="0" t="str">
        <f aca="false">IF($A4550="","",INDEX(CARTAO_COMPRAS!$E:$E,INT((ROW()-2)/20)+2))</f>
        <v/>
      </c>
      <c r="E4550" s="0" t="str">
        <f aca="false">IF($A4550="","",INDEX(CARTAO_COMPRAS!$H:$H,INT((ROW()-2)/20)+2)+MOD(ROW()-2,20))</f>
        <v/>
      </c>
      <c r="F4550" s="0" t="str">
        <f aca="false">IF($A4550="","",INDEX(CARTAO_COMPRAS!$G:$G,INT((ROW()-2)/20)+2))</f>
        <v/>
      </c>
      <c r="G4550" s="5" t="str">
        <f aca="false">IF($A4550="","",INDEX(CARTAO_COMPRAS!$I:$I,INT((ROW()-2)/20)+2))</f>
        <v/>
      </c>
      <c r="H4550" s="4" t="str">
        <f aca="false">IF($A4550="","",EDATE(INDEX(CARTAO_COMPRAS!$J:$J,INT((ROW()-2)/20)+2),MOD(ROW()-2,20)))</f>
        <v/>
      </c>
      <c r="I4550" s="4" t="str">
        <f aca="false">IF($H4550="","",$H4550-WEEKDAY($H4550,2)+1)</f>
        <v/>
      </c>
      <c r="J4550" s="4" t="str">
        <f aca="false">IF($I4550="","",$I4550+6)</f>
        <v/>
      </c>
      <c r="K4550" s="6" t="str">
        <f aca="false">IF($H4550="","",DATE(YEAR($H4550),MONTH($H4550),1))</f>
        <v/>
      </c>
      <c r="L4550" s="0" t="str">
        <f aca="false">IF($A4550="","",INDEX(CARTAO_COMPRAS!$K:$K,INT((ROW()-2)/20)+2))</f>
        <v/>
      </c>
      <c r="M4550" s="0" t="str">
        <f aca="false">IF($A4550="","","Compra no cartão")</f>
        <v/>
      </c>
    </row>
    <row r="4551" customFormat="false" ht="13.5" hidden="false" customHeight="false" outlineLevel="0" collapsed="false">
      <c r="A4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1" s="0" t="str">
        <f aca="false">IF($A4551="","",INDEX(CARTAO_COMPRAS!$C:$C,INT((ROW()-2)/20)+2))</f>
        <v/>
      </c>
      <c r="C4551" s="0" t="str">
        <f aca="false">IF($A4551="","",INDEX(CARTAO_COMPRAS!$D:$D,INT((ROW()-2)/20)+2))</f>
        <v/>
      </c>
      <c r="D4551" s="0" t="str">
        <f aca="false">IF($A4551="","",INDEX(CARTAO_COMPRAS!$E:$E,INT((ROW()-2)/20)+2))</f>
        <v/>
      </c>
      <c r="E4551" s="0" t="str">
        <f aca="false">IF($A4551="","",INDEX(CARTAO_COMPRAS!$H:$H,INT((ROW()-2)/20)+2)+MOD(ROW()-2,20))</f>
        <v/>
      </c>
      <c r="F4551" s="0" t="str">
        <f aca="false">IF($A4551="","",INDEX(CARTAO_COMPRAS!$G:$G,INT((ROW()-2)/20)+2))</f>
        <v/>
      </c>
      <c r="G4551" s="5" t="str">
        <f aca="false">IF($A4551="","",INDEX(CARTAO_COMPRAS!$I:$I,INT((ROW()-2)/20)+2))</f>
        <v/>
      </c>
      <c r="H4551" s="4" t="str">
        <f aca="false">IF($A4551="","",EDATE(INDEX(CARTAO_COMPRAS!$J:$J,INT((ROW()-2)/20)+2),MOD(ROW()-2,20)))</f>
        <v/>
      </c>
      <c r="I4551" s="4" t="str">
        <f aca="false">IF($H4551="","",$H4551-WEEKDAY($H4551,2)+1)</f>
        <v/>
      </c>
      <c r="J4551" s="4" t="str">
        <f aca="false">IF($I4551="","",$I4551+6)</f>
        <v/>
      </c>
      <c r="K4551" s="6" t="str">
        <f aca="false">IF($H4551="","",DATE(YEAR($H4551),MONTH($H4551),1))</f>
        <v/>
      </c>
      <c r="L4551" s="0" t="str">
        <f aca="false">IF($A4551="","",INDEX(CARTAO_COMPRAS!$K:$K,INT((ROW()-2)/20)+2))</f>
        <v/>
      </c>
      <c r="M4551" s="0" t="str">
        <f aca="false">IF($A4551="","","Compra no cartão")</f>
        <v/>
      </c>
    </row>
    <row r="4552" customFormat="false" ht="13.5" hidden="false" customHeight="false" outlineLevel="0" collapsed="false">
      <c r="A4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2" s="0" t="str">
        <f aca="false">IF($A4552="","",INDEX(CARTAO_COMPRAS!$C:$C,INT((ROW()-2)/20)+2))</f>
        <v/>
      </c>
      <c r="C4552" s="0" t="str">
        <f aca="false">IF($A4552="","",INDEX(CARTAO_COMPRAS!$D:$D,INT((ROW()-2)/20)+2))</f>
        <v/>
      </c>
      <c r="D4552" s="0" t="str">
        <f aca="false">IF($A4552="","",INDEX(CARTAO_COMPRAS!$E:$E,INT((ROW()-2)/20)+2))</f>
        <v/>
      </c>
      <c r="E4552" s="0" t="str">
        <f aca="false">IF($A4552="","",INDEX(CARTAO_COMPRAS!$H:$H,INT((ROW()-2)/20)+2)+MOD(ROW()-2,20))</f>
        <v/>
      </c>
      <c r="F4552" s="0" t="str">
        <f aca="false">IF($A4552="","",INDEX(CARTAO_COMPRAS!$G:$G,INT((ROW()-2)/20)+2))</f>
        <v/>
      </c>
      <c r="G4552" s="5" t="str">
        <f aca="false">IF($A4552="","",INDEX(CARTAO_COMPRAS!$I:$I,INT((ROW()-2)/20)+2))</f>
        <v/>
      </c>
      <c r="H4552" s="4" t="str">
        <f aca="false">IF($A4552="","",EDATE(INDEX(CARTAO_COMPRAS!$J:$J,INT((ROW()-2)/20)+2),MOD(ROW()-2,20)))</f>
        <v/>
      </c>
      <c r="I4552" s="4" t="str">
        <f aca="false">IF($H4552="","",$H4552-WEEKDAY($H4552,2)+1)</f>
        <v/>
      </c>
      <c r="J4552" s="4" t="str">
        <f aca="false">IF($I4552="","",$I4552+6)</f>
        <v/>
      </c>
      <c r="K4552" s="6" t="str">
        <f aca="false">IF($H4552="","",DATE(YEAR($H4552),MONTH($H4552),1))</f>
        <v/>
      </c>
      <c r="L4552" s="0" t="str">
        <f aca="false">IF($A4552="","",INDEX(CARTAO_COMPRAS!$K:$K,INT((ROW()-2)/20)+2))</f>
        <v/>
      </c>
      <c r="M4552" s="0" t="str">
        <f aca="false">IF($A4552="","","Compra no cartão")</f>
        <v/>
      </c>
    </row>
    <row r="4553" customFormat="false" ht="13.5" hidden="false" customHeight="false" outlineLevel="0" collapsed="false">
      <c r="A4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3" s="0" t="str">
        <f aca="false">IF($A4553="","",INDEX(CARTAO_COMPRAS!$C:$C,INT((ROW()-2)/20)+2))</f>
        <v/>
      </c>
      <c r="C4553" s="0" t="str">
        <f aca="false">IF($A4553="","",INDEX(CARTAO_COMPRAS!$D:$D,INT((ROW()-2)/20)+2))</f>
        <v/>
      </c>
      <c r="D4553" s="0" t="str">
        <f aca="false">IF($A4553="","",INDEX(CARTAO_COMPRAS!$E:$E,INT((ROW()-2)/20)+2))</f>
        <v/>
      </c>
      <c r="E4553" s="0" t="str">
        <f aca="false">IF($A4553="","",INDEX(CARTAO_COMPRAS!$H:$H,INT((ROW()-2)/20)+2)+MOD(ROW()-2,20))</f>
        <v/>
      </c>
      <c r="F4553" s="0" t="str">
        <f aca="false">IF($A4553="","",INDEX(CARTAO_COMPRAS!$G:$G,INT((ROW()-2)/20)+2))</f>
        <v/>
      </c>
      <c r="G4553" s="5" t="str">
        <f aca="false">IF($A4553="","",INDEX(CARTAO_COMPRAS!$I:$I,INT((ROW()-2)/20)+2))</f>
        <v/>
      </c>
      <c r="H4553" s="4" t="str">
        <f aca="false">IF($A4553="","",EDATE(INDEX(CARTAO_COMPRAS!$J:$J,INT((ROW()-2)/20)+2),MOD(ROW()-2,20)))</f>
        <v/>
      </c>
      <c r="I4553" s="4" t="str">
        <f aca="false">IF($H4553="","",$H4553-WEEKDAY($H4553,2)+1)</f>
        <v/>
      </c>
      <c r="J4553" s="4" t="str">
        <f aca="false">IF($I4553="","",$I4553+6)</f>
        <v/>
      </c>
      <c r="K4553" s="6" t="str">
        <f aca="false">IF($H4553="","",DATE(YEAR($H4553),MONTH($H4553),1))</f>
        <v/>
      </c>
      <c r="L4553" s="0" t="str">
        <f aca="false">IF($A4553="","",INDEX(CARTAO_COMPRAS!$K:$K,INT((ROW()-2)/20)+2))</f>
        <v/>
      </c>
      <c r="M4553" s="0" t="str">
        <f aca="false">IF($A4553="","","Compra no cartão")</f>
        <v/>
      </c>
    </row>
    <row r="4554" customFormat="false" ht="13.5" hidden="false" customHeight="false" outlineLevel="0" collapsed="false">
      <c r="A4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4" s="0" t="str">
        <f aca="false">IF($A4554="","",INDEX(CARTAO_COMPRAS!$C:$C,INT((ROW()-2)/20)+2))</f>
        <v/>
      </c>
      <c r="C4554" s="0" t="str">
        <f aca="false">IF($A4554="","",INDEX(CARTAO_COMPRAS!$D:$D,INT((ROW()-2)/20)+2))</f>
        <v/>
      </c>
      <c r="D4554" s="0" t="str">
        <f aca="false">IF($A4554="","",INDEX(CARTAO_COMPRAS!$E:$E,INT((ROW()-2)/20)+2))</f>
        <v/>
      </c>
      <c r="E4554" s="0" t="str">
        <f aca="false">IF($A4554="","",INDEX(CARTAO_COMPRAS!$H:$H,INT((ROW()-2)/20)+2)+MOD(ROW()-2,20))</f>
        <v/>
      </c>
      <c r="F4554" s="0" t="str">
        <f aca="false">IF($A4554="","",INDEX(CARTAO_COMPRAS!$G:$G,INT((ROW()-2)/20)+2))</f>
        <v/>
      </c>
      <c r="G4554" s="5" t="str">
        <f aca="false">IF($A4554="","",INDEX(CARTAO_COMPRAS!$I:$I,INT((ROW()-2)/20)+2))</f>
        <v/>
      </c>
      <c r="H4554" s="4" t="str">
        <f aca="false">IF($A4554="","",EDATE(INDEX(CARTAO_COMPRAS!$J:$J,INT((ROW()-2)/20)+2),MOD(ROW()-2,20)))</f>
        <v/>
      </c>
      <c r="I4554" s="4" t="str">
        <f aca="false">IF($H4554="","",$H4554-WEEKDAY($H4554,2)+1)</f>
        <v/>
      </c>
      <c r="J4554" s="4" t="str">
        <f aca="false">IF($I4554="","",$I4554+6)</f>
        <v/>
      </c>
      <c r="K4554" s="6" t="str">
        <f aca="false">IF($H4554="","",DATE(YEAR($H4554),MONTH($H4554),1))</f>
        <v/>
      </c>
      <c r="L4554" s="0" t="str">
        <f aca="false">IF($A4554="","",INDEX(CARTAO_COMPRAS!$K:$K,INT((ROW()-2)/20)+2))</f>
        <v/>
      </c>
      <c r="M4554" s="0" t="str">
        <f aca="false">IF($A4554="","","Compra no cartão")</f>
        <v/>
      </c>
    </row>
    <row r="4555" customFormat="false" ht="13.5" hidden="false" customHeight="false" outlineLevel="0" collapsed="false">
      <c r="A4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5" s="0" t="str">
        <f aca="false">IF($A4555="","",INDEX(CARTAO_COMPRAS!$C:$C,INT((ROW()-2)/20)+2))</f>
        <v/>
      </c>
      <c r="C4555" s="0" t="str">
        <f aca="false">IF($A4555="","",INDEX(CARTAO_COMPRAS!$D:$D,INT((ROW()-2)/20)+2))</f>
        <v/>
      </c>
      <c r="D4555" s="0" t="str">
        <f aca="false">IF($A4555="","",INDEX(CARTAO_COMPRAS!$E:$E,INT((ROW()-2)/20)+2))</f>
        <v/>
      </c>
      <c r="E4555" s="0" t="str">
        <f aca="false">IF($A4555="","",INDEX(CARTAO_COMPRAS!$H:$H,INT((ROW()-2)/20)+2)+MOD(ROW()-2,20))</f>
        <v/>
      </c>
      <c r="F4555" s="0" t="str">
        <f aca="false">IF($A4555="","",INDEX(CARTAO_COMPRAS!$G:$G,INT((ROW()-2)/20)+2))</f>
        <v/>
      </c>
      <c r="G4555" s="5" t="str">
        <f aca="false">IF($A4555="","",INDEX(CARTAO_COMPRAS!$I:$I,INT((ROW()-2)/20)+2))</f>
        <v/>
      </c>
      <c r="H4555" s="4" t="str">
        <f aca="false">IF($A4555="","",EDATE(INDEX(CARTAO_COMPRAS!$J:$J,INT((ROW()-2)/20)+2),MOD(ROW()-2,20)))</f>
        <v/>
      </c>
      <c r="I4555" s="4" t="str">
        <f aca="false">IF($H4555="","",$H4555-WEEKDAY($H4555,2)+1)</f>
        <v/>
      </c>
      <c r="J4555" s="4" t="str">
        <f aca="false">IF($I4555="","",$I4555+6)</f>
        <v/>
      </c>
      <c r="K4555" s="6" t="str">
        <f aca="false">IF($H4555="","",DATE(YEAR($H4555),MONTH($H4555),1))</f>
        <v/>
      </c>
      <c r="L4555" s="0" t="str">
        <f aca="false">IF($A4555="","",INDEX(CARTAO_COMPRAS!$K:$K,INT((ROW()-2)/20)+2))</f>
        <v/>
      </c>
      <c r="M4555" s="0" t="str">
        <f aca="false">IF($A4555="","","Compra no cartão")</f>
        <v/>
      </c>
    </row>
    <row r="4556" customFormat="false" ht="13.5" hidden="false" customHeight="false" outlineLevel="0" collapsed="false">
      <c r="A4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6" s="0" t="str">
        <f aca="false">IF($A4556="","",INDEX(CARTAO_COMPRAS!$C:$C,INT((ROW()-2)/20)+2))</f>
        <v/>
      </c>
      <c r="C4556" s="0" t="str">
        <f aca="false">IF($A4556="","",INDEX(CARTAO_COMPRAS!$D:$D,INT((ROW()-2)/20)+2))</f>
        <v/>
      </c>
      <c r="D4556" s="0" t="str">
        <f aca="false">IF($A4556="","",INDEX(CARTAO_COMPRAS!$E:$E,INT((ROW()-2)/20)+2))</f>
        <v/>
      </c>
      <c r="E4556" s="0" t="str">
        <f aca="false">IF($A4556="","",INDEX(CARTAO_COMPRAS!$H:$H,INT((ROW()-2)/20)+2)+MOD(ROW()-2,20))</f>
        <v/>
      </c>
      <c r="F4556" s="0" t="str">
        <f aca="false">IF($A4556="","",INDEX(CARTAO_COMPRAS!$G:$G,INT((ROW()-2)/20)+2))</f>
        <v/>
      </c>
      <c r="G4556" s="5" t="str">
        <f aca="false">IF($A4556="","",INDEX(CARTAO_COMPRAS!$I:$I,INT((ROW()-2)/20)+2))</f>
        <v/>
      </c>
      <c r="H4556" s="4" t="str">
        <f aca="false">IF($A4556="","",EDATE(INDEX(CARTAO_COMPRAS!$J:$J,INT((ROW()-2)/20)+2),MOD(ROW()-2,20)))</f>
        <v/>
      </c>
      <c r="I4556" s="4" t="str">
        <f aca="false">IF($H4556="","",$H4556-WEEKDAY($H4556,2)+1)</f>
        <v/>
      </c>
      <c r="J4556" s="4" t="str">
        <f aca="false">IF($I4556="","",$I4556+6)</f>
        <v/>
      </c>
      <c r="K4556" s="6" t="str">
        <f aca="false">IF($H4556="","",DATE(YEAR($H4556),MONTH($H4556),1))</f>
        <v/>
      </c>
      <c r="L4556" s="0" t="str">
        <f aca="false">IF($A4556="","",INDEX(CARTAO_COMPRAS!$K:$K,INT((ROW()-2)/20)+2))</f>
        <v/>
      </c>
      <c r="M4556" s="0" t="str">
        <f aca="false">IF($A4556="","","Compra no cartão")</f>
        <v/>
      </c>
    </row>
    <row r="4557" customFormat="false" ht="13.5" hidden="false" customHeight="false" outlineLevel="0" collapsed="false">
      <c r="A4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7" s="0" t="str">
        <f aca="false">IF($A4557="","",INDEX(CARTAO_COMPRAS!$C:$C,INT((ROW()-2)/20)+2))</f>
        <v/>
      </c>
      <c r="C4557" s="0" t="str">
        <f aca="false">IF($A4557="","",INDEX(CARTAO_COMPRAS!$D:$D,INT((ROW()-2)/20)+2))</f>
        <v/>
      </c>
      <c r="D4557" s="0" t="str">
        <f aca="false">IF($A4557="","",INDEX(CARTAO_COMPRAS!$E:$E,INT((ROW()-2)/20)+2))</f>
        <v/>
      </c>
      <c r="E4557" s="0" t="str">
        <f aca="false">IF($A4557="","",INDEX(CARTAO_COMPRAS!$H:$H,INT((ROW()-2)/20)+2)+MOD(ROW()-2,20))</f>
        <v/>
      </c>
      <c r="F4557" s="0" t="str">
        <f aca="false">IF($A4557="","",INDEX(CARTAO_COMPRAS!$G:$G,INT((ROW()-2)/20)+2))</f>
        <v/>
      </c>
      <c r="G4557" s="5" t="str">
        <f aca="false">IF($A4557="","",INDEX(CARTAO_COMPRAS!$I:$I,INT((ROW()-2)/20)+2))</f>
        <v/>
      </c>
      <c r="H4557" s="4" t="str">
        <f aca="false">IF($A4557="","",EDATE(INDEX(CARTAO_COMPRAS!$J:$J,INT((ROW()-2)/20)+2),MOD(ROW()-2,20)))</f>
        <v/>
      </c>
      <c r="I4557" s="4" t="str">
        <f aca="false">IF($H4557="","",$H4557-WEEKDAY($H4557,2)+1)</f>
        <v/>
      </c>
      <c r="J4557" s="4" t="str">
        <f aca="false">IF($I4557="","",$I4557+6)</f>
        <v/>
      </c>
      <c r="K4557" s="6" t="str">
        <f aca="false">IF($H4557="","",DATE(YEAR($H4557),MONTH($H4557),1))</f>
        <v/>
      </c>
      <c r="L4557" s="0" t="str">
        <f aca="false">IF($A4557="","",INDEX(CARTAO_COMPRAS!$K:$K,INT((ROW()-2)/20)+2))</f>
        <v/>
      </c>
      <c r="M4557" s="0" t="str">
        <f aca="false">IF($A4557="","","Compra no cartão")</f>
        <v/>
      </c>
    </row>
    <row r="4558" customFormat="false" ht="13.5" hidden="false" customHeight="false" outlineLevel="0" collapsed="false">
      <c r="A4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8" s="0" t="str">
        <f aca="false">IF($A4558="","",INDEX(CARTAO_COMPRAS!$C:$C,INT((ROW()-2)/20)+2))</f>
        <v/>
      </c>
      <c r="C4558" s="0" t="str">
        <f aca="false">IF($A4558="","",INDEX(CARTAO_COMPRAS!$D:$D,INT((ROW()-2)/20)+2))</f>
        <v/>
      </c>
      <c r="D4558" s="0" t="str">
        <f aca="false">IF($A4558="","",INDEX(CARTAO_COMPRAS!$E:$E,INT((ROW()-2)/20)+2))</f>
        <v/>
      </c>
      <c r="E4558" s="0" t="str">
        <f aca="false">IF($A4558="","",INDEX(CARTAO_COMPRAS!$H:$H,INT((ROW()-2)/20)+2)+MOD(ROW()-2,20))</f>
        <v/>
      </c>
      <c r="F4558" s="0" t="str">
        <f aca="false">IF($A4558="","",INDEX(CARTAO_COMPRAS!$G:$G,INT((ROW()-2)/20)+2))</f>
        <v/>
      </c>
      <c r="G4558" s="5" t="str">
        <f aca="false">IF($A4558="","",INDEX(CARTAO_COMPRAS!$I:$I,INT((ROW()-2)/20)+2))</f>
        <v/>
      </c>
      <c r="H4558" s="4" t="str">
        <f aca="false">IF($A4558="","",EDATE(INDEX(CARTAO_COMPRAS!$J:$J,INT((ROW()-2)/20)+2),MOD(ROW()-2,20)))</f>
        <v/>
      </c>
      <c r="I4558" s="4" t="str">
        <f aca="false">IF($H4558="","",$H4558-WEEKDAY($H4558,2)+1)</f>
        <v/>
      </c>
      <c r="J4558" s="4" t="str">
        <f aca="false">IF($I4558="","",$I4558+6)</f>
        <v/>
      </c>
      <c r="K4558" s="6" t="str">
        <f aca="false">IF($H4558="","",DATE(YEAR($H4558),MONTH($H4558),1))</f>
        <v/>
      </c>
      <c r="L4558" s="0" t="str">
        <f aca="false">IF($A4558="","",INDEX(CARTAO_COMPRAS!$K:$K,INT((ROW()-2)/20)+2))</f>
        <v/>
      </c>
      <c r="M4558" s="0" t="str">
        <f aca="false">IF($A4558="","","Compra no cartão")</f>
        <v/>
      </c>
    </row>
    <row r="4559" customFormat="false" ht="13.5" hidden="false" customHeight="false" outlineLevel="0" collapsed="false">
      <c r="A4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59" s="0" t="str">
        <f aca="false">IF($A4559="","",INDEX(CARTAO_COMPRAS!$C:$C,INT((ROW()-2)/20)+2))</f>
        <v/>
      </c>
      <c r="C4559" s="0" t="str">
        <f aca="false">IF($A4559="","",INDEX(CARTAO_COMPRAS!$D:$D,INT((ROW()-2)/20)+2))</f>
        <v/>
      </c>
      <c r="D4559" s="0" t="str">
        <f aca="false">IF($A4559="","",INDEX(CARTAO_COMPRAS!$E:$E,INT((ROW()-2)/20)+2))</f>
        <v/>
      </c>
      <c r="E4559" s="0" t="str">
        <f aca="false">IF($A4559="","",INDEX(CARTAO_COMPRAS!$H:$H,INT((ROW()-2)/20)+2)+MOD(ROW()-2,20))</f>
        <v/>
      </c>
      <c r="F4559" s="0" t="str">
        <f aca="false">IF($A4559="","",INDEX(CARTAO_COMPRAS!$G:$G,INT((ROW()-2)/20)+2))</f>
        <v/>
      </c>
      <c r="G4559" s="5" t="str">
        <f aca="false">IF($A4559="","",INDEX(CARTAO_COMPRAS!$I:$I,INT((ROW()-2)/20)+2))</f>
        <v/>
      </c>
      <c r="H4559" s="4" t="str">
        <f aca="false">IF($A4559="","",EDATE(INDEX(CARTAO_COMPRAS!$J:$J,INT((ROW()-2)/20)+2),MOD(ROW()-2,20)))</f>
        <v/>
      </c>
      <c r="I4559" s="4" t="str">
        <f aca="false">IF($H4559="","",$H4559-WEEKDAY($H4559,2)+1)</f>
        <v/>
      </c>
      <c r="J4559" s="4" t="str">
        <f aca="false">IF($I4559="","",$I4559+6)</f>
        <v/>
      </c>
      <c r="K4559" s="6" t="str">
        <f aca="false">IF($H4559="","",DATE(YEAR($H4559),MONTH($H4559),1))</f>
        <v/>
      </c>
      <c r="L4559" s="0" t="str">
        <f aca="false">IF($A4559="","",INDEX(CARTAO_COMPRAS!$K:$K,INT((ROW()-2)/20)+2))</f>
        <v/>
      </c>
      <c r="M4559" s="0" t="str">
        <f aca="false">IF($A4559="","","Compra no cartão")</f>
        <v/>
      </c>
    </row>
    <row r="4560" customFormat="false" ht="13.5" hidden="false" customHeight="false" outlineLevel="0" collapsed="false">
      <c r="A4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0" s="0" t="str">
        <f aca="false">IF($A4560="","",INDEX(CARTAO_COMPRAS!$C:$C,INT((ROW()-2)/20)+2))</f>
        <v/>
      </c>
      <c r="C4560" s="0" t="str">
        <f aca="false">IF($A4560="","",INDEX(CARTAO_COMPRAS!$D:$D,INT((ROW()-2)/20)+2))</f>
        <v/>
      </c>
      <c r="D4560" s="0" t="str">
        <f aca="false">IF($A4560="","",INDEX(CARTAO_COMPRAS!$E:$E,INT((ROW()-2)/20)+2))</f>
        <v/>
      </c>
      <c r="E4560" s="0" t="str">
        <f aca="false">IF($A4560="","",INDEX(CARTAO_COMPRAS!$H:$H,INT((ROW()-2)/20)+2)+MOD(ROW()-2,20))</f>
        <v/>
      </c>
      <c r="F4560" s="0" t="str">
        <f aca="false">IF($A4560="","",INDEX(CARTAO_COMPRAS!$G:$G,INT((ROW()-2)/20)+2))</f>
        <v/>
      </c>
      <c r="G4560" s="5" t="str">
        <f aca="false">IF($A4560="","",INDEX(CARTAO_COMPRAS!$I:$I,INT((ROW()-2)/20)+2))</f>
        <v/>
      </c>
      <c r="H4560" s="4" t="str">
        <f aca="false">IF($A4560="","",EDATE(INDEX(CARTAO_COMPRAS!$J:$J,INT((ROW()-2)/20)+2),MOD(ROW()-2,20)))</f>
        <v/>
      </c>
      <c r="I4560" s="4" t="str">
        <f aca="false">IF($H4560="","",$H4560-WEEKDAY($H4560,2)+1)</f>
        <v/>
      </c>
      <c r="J4560" s="4" t="str">
        <f aca="false">IF($I4560="","",$I4560+6)</f>
        <v/>
      </c>
      <c r="K4560" s="6" t="str">
        <f aca="false">IF($H4560="","",DATE(YEAR($H4560),MONTH($H4560),1))</f>
        <v/>
      </c>
      <c r="L4560" s="0" t="str">
        <f aca="false">IF($A4560="","",INDEX(CARTAO_COMPRAS!$K:$K,INT((ROW()-2)/20)+2))</f>
        <v/>
      </c>
      <c r="M4560" s="0" t="str">
        <f aca="false">IF($A4560="","","Compra no cartão")</f>
        <v/>
      </c>
    </row>
    <row r="4561" customFormat="false" ht="13.5" hidden="false" customHeight="false" outlineLevel="0" collapsed="false">
      <c r="A4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1" s="0" t="str">
        <f aca="false">IF($A4561="","",INDEX(CARTAO_COMPRAS!$C:$C,INT((ROW()-2)/20)+2))</f>
        <v/>
      </c>
      <c r="C4561" s="0" t="str">
        <f aca="false">IF($A4561="","",INDEX(CARTAO_COMPRAS!$D:$D,INT((ROW()-2)/20)+2))</f>
        <v/>
      </c>
      <c r="D4561" s="0" t="str">
        <f aca="false">IF($A4561="","",INDEX(CARTAO_COMPRAS!$E:$E,INT((ROW()-2)/20)+2))</f>
        <v/>
      </c>
      <c r="E4561" s="0" t="str">
        <f aca="false">IF($A4561="","",INDEX(CARTAO_COMPRAS!$H:$H,INT((ROW()-2)/20)+2)+MOD(ROW()-2,20))</f>
        <v/>
      </c>
      <c r="F4561" s="0" t="str">
        <f aca="false">IF($A4561="","",INDEX(CARTAO_COMPRAS!$G:$G,INT((ROW()-2)/20)+2))</f>
        <v/>
      </c>
      <c r="G4561" s="5" t="str">
        <f aca="false">IF($A4561="","",INDEX(CARTAO_COMPRAS!$I:$I,INT((ROW()-2)/20)+2))</f>
        <v/>
      </c>
      <c r="H4561" s="4" t="str">
        <f aca="false">IF($A4561="","",EDATE(INDEX(CARTAO_COMPRAS!$J:$J,INT((ROW()-2)/20)+2),MOD(ROW()-2,20)))</f>
        <v/>
      </c>
      <c r="I4561" s="4" t="str">
        <f aca="false">IF($H4561="","",$H4561-WEEKDAY($H4561,2)+1)</f>
        <v/>
      </c>
      <c r="J4561" s="4" t="str">
        <f aca="false">IF($I4561="","",$I4561+6)</f>
        <v/>
      </c>
      <c r="K4561" s="6" t="str">
        <f aca="false">IF($H4561="","",DATE(YEAR($H4561),MONTH($H4561),1))</f>
        <v/>
      </c>
      <c r="L4561" s="0" t="str">
        <f aca="false">IF($A4561="","",INDEX(CARTAO_COMPRAS!$K:$K,INT((ROW()-2)/20)+2))</f>
        <v/>
      </c>
      <c r="M4561" s="0" t="str">
        <f aca="false">IF($A4561="","","Compra no cartão")</f>
        <v/>
      </c>
    </row>
    <row r="4562" customFormat="false" ht="13.5" hidden="false" customHeight="false" outlineLevel="0" collapsed="false">
      <c r="A45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2" s="0" t="str">
        <f aca="false">IF($A4562="","",INDEX(CARTAO_COMPRAS!$C:$C,INT((ROW()-2)/20)+2))</f>
        <v/>
      </c>
      <c r="C4562" s="0" t="str">
        <f aca="false">IF($A4562="","",INDEX(CARTAO_COMPRAS!$D:$D,INT((ROW()-2)/20)+2))</f>
        <v/>
      </c>
      <c r="D4562" s="0" t="str">
        <f aca="false">IF($A4562="","",INDEX(CARTAO_COMPRAS!$E:$E,INT((ROW()-2)/20)+2))</f>
        <v/>
      </c>
      <c r="E4562" s="0" t="str">
        <f aca="false">IF($A4562="","",INDEX(CARTAO_COMPRAS!$H:$H,INT((ROW()-2)/20)+2)+MOD(ROW()-2,20))</f>
        <v/>
      </c>
      <c r="F4562" s="0" t="str">
        <f aca="false">IF($A4562="","",INDEX(CARTAO_COMPRAS!$G:$G,INT((ROW()-2)/20)+2))</f>
        <v/>
      </c>
      <c r="G4562" s="5" t="str">
        <f aca="false">IF($A4562="","",INDEX(CARTAO_COMPRAS!$I:$I,INT((ROW()-2)/20)+2))</f>
        <v/>
      </c>
      <c r="H4562" s="4" t="str">
        <f aca="false">IF($A4562="","",EDATE(INDEX(CARTAO_COMPRAS!$J:$J,INT((ROW()-2)/20)+2),MOD(ROW()-2,20)))</f>
        <v/>
      </c>
      <c r="I4562" s="4" t="str">
        <f aca="false">IF($H4562="","",$H4562-WEEKDAY($H4562,2)+1)</f>
        <v/>
      </c>
      <c r="J4562" s="4" t="str">
        <f aca="false">IF($I4562="","",$I4562+6)</f>
        <v/>
      </c>
      <c r="K4562" s="6" t="str">
        <f aca="false">IF($H4562="","",DATE(YEAR($H4562),MONTH($H4562),1))</f>
        <v/>
      </c>
      <c r="L4562" s="0" t="str">
        <f aca="false">IF($A4562="","",INDEX(CARTAO_COMPRAS!$K:$K,INT((ROW()-2)/20)+2))</f>
        <v/>
      </c>
      <c r="M4562" s="0" t="str">
        <f aca="false">IF($A4562="","","Compra no cartão")</f>
        <v/>
      </c>
    </row>
    <row r="4563" customFormat="false" ht="13.5" hidden="false" customHeight="false" outlineLevel="0" collapsed="false">
      <c r="A4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3" s="0" t="str">
        <f aca="false">IF($A4563="","",INDEX(CARTAO_COMPRAS!$C:$C,INT((ROW()-2)/20)+2))</f>
        <v/>
      </c>
      <c r="C4563" s="0" t="str">
        <f aca="false">IF($A4563="","",INDEX(CARTAO_COMPRAS!$D:$D,INT((ROW()-2)/20)+2))</f>
        <v/>
      </c>
      <c r="D4563" s="0" t="str">
        <f aca="false">IF($A4563="","",INDEX(CARTAO_COMPRAS!$E:$E,INT((ROW()-2)/20)+2))</f>
        <v/>
      </c>
      <c r="E4563" s="0" t="str">
        <f aca="false">IF($A4563="","",INDEX(CARTAO_COMPRAS!$H:$H,INT((ROW()-2)/20)+2)+MOD(ROW()-2,20))</f>
        <v/>
      </c>
      <c r="F4563" s="0" t="str">
        <f aca="false">IF($A4563="","",INDEX(CARTAO_COMPRAS!$G:$G,INT((ROW()-2)/20)+2))</f>
        <v/>
      </c>
      <c r="G4563" s="5" t="str">
        <f aca="false">IF($A4563="","",INDEX(CARTAO_COMPRAS!$I:$I,INT((ROW()-2)/20)+2))</f>
        <v/>
      </c>
      <c r="H4563" s="4" t="str">
        <f aca="false">IF($A4563="","",EDATE(INDEX(CARTAO_COMPRAS!$J:$J,INT((ROW()-2)/20)+2),MOD(ROW()-2,20)))</f>
        <v/>
      </c>
      <c r="I4563" s="4" t="str">
        <f aca="false">IF($H4563="","",$H4563-WEEKDAY($H4563,2)+1)</f>
        <v/>
      </c>
      <c r="J4563" s="4" t="str">
        <f aca="false">IF($I4563="","",$I4563+6)</f>
        <v/>
      </c>
      <c r="K4563" s="6" t="str">
        <f aca="false">IF($H4563="","",DATE(YEAR($H4563),MONTH($H4563),1))</f>
        <v/>
      </c>
      <c r="L4563" s="0" t="str">
        <f aca="false">IF($A4563="","",INDEX(CARTAO_COMPRAS!$K:$K,INT((ROW()-2)/20)+2))</f>
        <v/>
      </c>
      <c r="M4563" s="0" t="str">
        <f aca="false">IF($A4563="","","Compra no cartão")</f>
        <v/>
      </c>
    </row>
    <row r="4564" customFormat="false" ht="13.5" hidden="false" customHeight="false" outlineLevel="0" collapsed="false">
      <c r="A4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4" s="0" t="str">
        <f aca="false">IF($A4564="","",INDEX(CARTAO_COMPRAS!$C:$C,INT((ROW()-2)/20)+2))</f>
        <v/>
      </c>
      <c r="C4564" s="0" t="str">
        <f aca="false">IF($A4564="","",INDEX(CARTAO_COMPRAS!$D:$D,INT((ROW()-2)/20)+2))</f>
        <v/>
      </c>
      <c r="D4564" s="0" t="str">
        <f aca="false">IF($A4564="","",INDEX(CARTAO_COMPRAS!$E:$E,INT((ROW()-2)/20)+2))</f>
        <v/>
      </c>
      <c r="E4564" s="0" t="str">
        <f aca="false">IF($A4564="","",INDEX(CARTAO_COMPRAS!$H:$H,INT((ROW()-2)/20)+2)+MOD(ROW()-2,20))</f>
        <v/>
      </c>
      <c r="F4564" s="0" t="str">
        <f aca="false">IF($A4564="","",INDEX(CARTAO_COMPRAS!$G:$G,INT((ROW()-2)/20)+2))</f>
        <v/>
      </c>
      <c r="G4564" s="5" t="str">
        <f aca="false">IF($A4564="","",INDEX(CARTAO_COMPRAS!$I:$I,INT((ROW()-2)/20)+2))</f>
        <v/>
      </c>
      <c r="H4564" s="4" t="str">
        <f aca="false">IF($A4564="","",EDATE(INDEX(CARTAO_COMPRAS!$J:$J,INT((ROW()-2)/20)+2),MOD(ROW()-2,20)))</f>
        <v/>
      </c>
      <c r="I4564" s="4" t="str">
        <f aca="false">IF($H4564="","",$H4564-WEEKDAY($H4564,2)+1)</f>
        <v/>
      </c>
      <c r="J4564" s="4" t="str">
        <f aca="false">IF($I4564="","",$I4564+6)</f>
        <v/>
      </c>
      <c r="K4564" s="6" t="str">
        <f aca="false">IF($H4564="","",DATE(YEAR($H4564),MONTH($H4564),1))</f>
        <v/>
      </c>
      <c r="L4564" s="0" t="str">
        <f aca="false">IF($A4564="","",INDEX(CARTAO_COMPRAS!$K:$K,INT((ROW()-2)/20)+2))</f>
        <v/>
      </c>
      <c r="M4564" s="0" t="str">
        <f aca="false">IF($A4564="","","Compra no cartão")</f>
        <v/>
      </c>
    </row>
    <row r="4565" customFormat="false" ht="13.5" hidden="false" customHeight="false" outlineLevel="0" collapsed="false">
      <c r="A4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5" s="0" t="str">
        <f aca="false">IF($A4565="","",INDEX(CARTAO_COMPRAS!$C:$C,INT((ROW()-2)/20)+2))</f>
        <v/>
      </c>
      <c r="C4565" s="0" t="str">
        <f aca="false">IF($A4565="","",INDEX(CARTAO_COMPRAS!$D:$D,INT((ROW()-2)/20)+2))</f>
        <v/>
      </c>
      <c r="D4565" s="0" t="str">
        <f aca="false">IF($A4565="","",INDEX(CARTAO_COMPRAS!$E:$E,INT((ROW()-2)/20)+2))</f>
        <v/>
      </c>
      <c r="E4565" s="0" t="str">
        <f aca="false">IF($A4565="","",INDEX(CARTAO_COMPRAS!$H:$H,INT((ROW()-2)/20)+2)+MOD(ROW()-2,20))</f>
        <v/>
      </c>
      <c r="F4565" s="0" t="str">
        <f aca="false">IF($A4565="","",INDEX(CARTAO_COMPRAS!$G:$G,INT((ROW()-2)/20)+2))</f>
        <v/>
      </c>
      <c r="G4565" s="5" t="str">
        <f aca="false">IF($A4565="","",INDEX(CARTAO_COMPRAS!$I:$I,INT((ROW()-2)/20)+2))</f>
        <v/>
      </c>
      <c r="H4565" s="4" t="str">
        <f aca="false">IF($A4565="","",EDATE(INDEX(CARTAO_COMPRAS!$J:$J,INT((ROW()-2)/20)+2),MOD(ROW()-2,20)))</f>
        <v/>
      </c>
      <c r="I4565" s="4" t="str">
        <f aca="false">IF($H4565="","",$H4565-WEEKDAY($H4565,2)+1)</f>
        <v/>
      </c>
      <c r="J4565" s="4" t="str">
        <f aca="false">IF($I4565="","",$I4565+6)</f>
        <v/>
      </c>
      <c r="K4565" s="6" t="str">
        <f aca="false">IF($H4565="","",DATE(YEAR($H4565),MONTH($H4565),1))</f>
        <v/>
      </c>
      <c r="L4565" s="0" t="str">
        <f aca="false">IF($A4565="","",INDEX(CARTAO_COMPRAS!$K:$K,INT((ROW()-2)/20)+2))</f>
        <v/>
      </c>
      <c r="M4565" s="0" t="str">
        <f aca="false">IF($A4565="","","Compra no cartão")</f>
        <v/>
      </c>
    </row>
    <row r="4566" customFormat="false" ht="13.5" hidden="false" customHeight="false" outlineLevel="0" collapsed="false">
      <c r="A4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6" s="0" t="str">
        <f aca="false">IF($A4566="","",INDEX(CARTAO_COMPRAS!$C:$C,INT((ROW()-2)/20)+2))</f>
        <v/>
      </c>
      <c r="C4566" s="0" t="str">
        <f aca="false">IF($A4566="","",INDEX(CARTAO_COMPRAS!$D:$D,INT((ROW()-2)/20)+2))</f>
        <v/>
      </c>
      <c r="D4566" s="0" t="str">
        <f aca="false">IF($A4566="","",INDEX(CARTAO_COMPRAS!$E:$E,INT((ROW()-2)/20)+2))</f>
        <v/>
      </c>
      <c r="E4566" s="0" t="str">
        <f aca="false">IF($A4566="","",INDEX(CARTAO_COMPRAS!$H:$H,INT((ROW()-2)/20)+2)+MOD(ROW()-2,20))</f>
        <v/>
      </c>
      <c r="F4566" s="0" t="str">
        <f aca="false">IF($A4566="","",INDEX(CARTAO_COMPRAS!$G:$G,INT((ROW()-2)/20)+2))</f>
        <v/>
      </c>
      <c r="G4566" s="5" t="str">
        <f aca="false">IF($A4566="","",INDEX(CARTAO_COMPRAS!$I:$I,INT((ROW()-2)/20)+2))</f>
        <v/>
      </c>
      <c r="H4566" s="4" t="str">
        <f aca="false">IF($A4566="","",EDATE(INDEX(CARTAO_COMPRAS!$J:$J,INT((ROW()-2)/20)+2),MOD(ROW()-2,20)))</f>
        <v/>
      </c>
      <c r="I4566" s="4" t="str">
        <f aca="false">IF($H4566="","",$H4566-WEEKDAY($H4566,2)+1)</f>
        <v/>
      </c>
      <c r="J4566" s="4" t="str">
        <f aca="false">IF($I4566="","",$I4566+6)</f>
        <v/>
      </c>
      <c r="K4566" s="6" t="str">
        <f aca="false">IF($H4566="","",DATE(YEAR($H4566),MONTH($H4566),1))</f>
        <v/>
      </c>
      <c r="L4566" s="0" t="str">
        <f aca="false">IF($A4566="","",INDEX(CARTAO_COMPRAS!$K:$K,INT((ROW()-2)/20)+2))</f>
        <v/>
      </c>
      <c r="M4566" s="0" t="str">
        <f aca="false">IF($A4566="","","Compra no cartão")</f>
        <v/>
      </c>
    </row>
    <row r="4567" customFormat="false" ht="13.5" hidden="false" customHeight="false" outlineLevel="0" collapsed="false">
      <c r="A4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7" s="0" t="str">
        <f aca="false">IF($A4567="","",INDEX(CARTAO_COMPRAS!$C:$C,INT((ROW()-2)/20)+2))</f>
        <v/>
      </c>
      <c r="C4567" s="0" t="str">
        <f aca="false">IF($A4567="","",INDEX(CARTAO_COMPRAS!$D:$D,INT((ROW()-2)/20)+2))</f>
        <v/>
      </c>
      <c r="D4567" s="0" t="str">
        <f aca="false">IF($A4567="","",INDEX(CARTAO_COMPRAS!$E:$E,INT((ROW()-2)/20)+2))</f>
        <v/>
      </c>
      <c r="E4567" s="0" t="str">
        <f aca="false">IF($A4567="","",INDEX(CARTAO_COMPRAS!$H:$H,INT((ROW()-2)/20)+2)+MOD(ROW()-2,20))</f>
        <v/>
      </c>
      <c r="F4567" s="0" t="str">
        <f aca="false">IF($A4567="","",INDEX(CARTAO_COMPRAS!$G:$G,INT((ROW()-2)/20)+2))</f>
        <v/>
      </c>
      <c r="G4567" s="5" t="str">
        <f aca="false">IF($A4567="","",INDEX(CARTAO_COMPRAS!$I:$I,INT((ROW()-2)/20)+2))</f>
        <v/>
      </c>
      <c r="H4567" s="4" t="str">
        <f aca="false">IF($A4567="","",EDATE(INDEX(CARTAO_COMPRAS!$J:$J,INT((ROW()-2)/20)+2),MOD(ROW()-2,20)))</f>
        <v/>
      </c>
      <c r="I4567" s="4" t="str">
        <f aca="false">IF($H4567="","",$H4567-WEEKDAY($H4567,2)+1)</f>
        <v/>
      </c>
      <c r="J4567" s="4" t="str">
        <f aca="false">IF($I4567="","",$I4567+6)</f>
        <v/>
      </c>
      <c r="K4567" s="6" t="str">
        <f aca="false">IF($H4567="","",DATE(YEAR($H4567),MONTH($H4567),1))</f>
        <v/>
      </c>
      <c r="L4567" s="0" t="str">
        <f aca="false">IF($A4567="","",INDEX(CARTAO_COMPRAS!$K:$K,INT((ROW()-2)/20)+2))</f>
        <v/>
      </c>
      <c r="M4567" s="0" t="str">
        <f aca="false">IF($A4567="","","Compra no cartão")</f>
        <v/>
      </c>
    </row>
    <row r="4568" customFormat="false" ht="13.5" hidden="false" customHeight="false" outlineLevel="0" collapsed="false">
      <c r="A4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8" s="0" t="str">
        <f aca="false">IF($A4568="","",INDEX(CARTAO_COMPRAS!$C:$C,INT((ROW()-2)/20)+2))</f>
        <v/>
      </c>
      <c r="C4568" s="0" t="str">
        <f aca="false">IF($A4568="","",INDEX(CARTAO_COMPRAS!$D:$D,INT((ROW()-2)/20)+2))</f>
        <v/>
      </c>
      <c r="D4568" s="0" t="str">
        <f aca="false">IF($A4568="","",INDEX(CARTAO_COMPRAS!$E:$E,INT((ROW()-2)/20)+2))</f>
        <v/>
      </c>
      <c r="E4568" s="0" t="str">
        <f aca="false">IF($A4568="","",INDEX(CARTAO_COMPRAS!$H:$H,INT((ROW()-2)/20)+2)+MOD(ROW()-2,20))</f>
        <v/>
      </c>
      <c r="F4568" s="0" t="str">
        <f aca="false">IF($A4568="","",INDEX(CARTAO_COMPRAS!$G:$G,INT((ROW()-2)/20)+2))</f>
        <v/>
      </c>
      <c r="G4568" s="5" t="str">
        <f aca="false">IF($A4568="","",INDEX(CARTAO_COMPRAS!$I:$I,INT((ROW()-2)/20)+2))</f>
        <v/>
      </c>
      <c r="H4568" s="4" t="str">
        <f aca="false">IF($A4568="","",EDATE(INDEX(CARTAO_COMPRAS!$J:$J,INT((ROW()-2)/20)+2),MOD(ROW()-2,20)))</f>
        <v/>
      </c>
      <c r="I4568" s="4" t="str">
        <f aca="false">IF($H4568="","",$H4568-WEEKDAY($H4568,2)+1)</f>
        <v/>
      </c>
      <c r="J4568" s="4" t="str">
        <f aca="false">IF($I4568="","",$I4568+6)</f>
        <v/>
      </c>
      <c r="K4568" s="6" t="str">
        <f aca="false">IF($H4568="","",DATE(YEAR($H4568),MONTH($H4568),1))</f>
        <v/>
      </c>
      <c r="L4568" s="0" t="str">
        <f aca="false">IF($A4568="","",INDEX(CARTAO_COMPRAS!$K:$K,INT((ROW()-2)/20)+2))</f>
        <v/>
      </c>
      <c r="M4568" s="0" t="str">
        <f aca="false">IF($A4568="","","Compra no cartão")</f>
        <v/>
      </c>
    </row>
    <row r="4569" customFormat="false" ht="13.5" hidden="false" customHeight="false" outlineLevel="0" collapsed="false">
      <c r="A4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69" s="0" t="str">
        <f aca="false">IF($A4569="","",INDEX(CARTAO_COMPRAS!$C:$C,INT((ROW()-2)/20)+2))</f>
        <v/>
      </c>
      <c r="C4569" s="0" t="str">
        <f aca="false">IF($A4569="","",INDEX(CARTAO_COMPRAS!$D:$D,INT((ROW()-2)/20)+2))</f>
        <v/>
      </c>
      <c r="D4569" s="0" t="str">
        <f aca="false">IF($A4569="","",INDEX(CARTAO_COMPRAS!$E:$E,INT((ROW()-2)/20)+2))</f>
        <v/>
      </c>
      <c r="E4569" s="0" t="str">
        <f aca="false">IF($A4569="","",INDEX(CARTAO_COMPRAS!$H:$H,INT((ROW()-2)/20)+2)+MOD(ROW()-2,20))</f>
        <v/>
      </c>
      <c r="F4569" s="0" t="str">
        <f aca="false">IF($A4569="","",INDEX(CARTAO_COMPRAS!$G:$G,INT((ROW()-2)/20)+2))</f>
        <v/>
      </c>
      <c r="G4569" s="5" t="str">
        <f aca="false">IF($A4569="","",INDEX(CARTAO_COMPRAS!$I:$I,INT((ROW()-2)/20)+2))</f>
        <v/>
      </c>
      <c r="H4569" s="4" t="str">
        <f aca="false">IF($A4569="","",EDATE(INDEX(CARTAO_COMPRAS!$J:$J,INT((ROW()-2)/20)+2),MOD(ROW()-2,20)))</f>
        <v/>
      </c>
      <c r="I4569" s="4" t="str">
        <f aca="false">IF($H4569="","",$H4569-WEEKDAY($H4569,2)+1)</f>
        <v/>
      </c>
      <c r="J4569" s="4" t="str">
        <f aca="false">IF($I4569="","",$I4569+6)</f>
        <v/>
      </c>
      <c r="K4569" s="6" t="str">
        <f aca="false">IF($H4569="","",DATE(YEAR($H4569),MONTH($H4569),1))</f>
        <v/>
      </c>
      <c r="L4569" s="0" t="str">
        <f aca="false">IF($A4569="","",INDEX(CARTAO_COMPRAS!$K:$K,INT((ROW()-2)/20)+2))</f>
        <v/>
      </c>
      <c r="M4569" s="0" t="str">
        <f aca="false">IF($A4569="","","Compra no cartão")</f>
        <v/>
      </c>
    </row>
    <row r="4570" customFormat="false" ht="13.5" hidden="false" customHeight="false" outlineLevel="0" collapsed="false">
      <c r="A4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0" s="0" t="str">
        <f aca="false">IF($A4570="","",INDEX(CARTAO_COMPRAS!$C:$C,INT((ROW()-2)/20)+2))</f>
        <v/>
      </c>
      <c r="C4570" s="0" t="str">
        <f aca="false">IF($A4570="","",INDEX(CARTAO_COMPRAS!$D:$D,INT((ROW()-2)/20)+2))</f>
        <v/>
      </c>
      <c r="D4570" s="0" t="str">
        <f aca="false">IF($A4570="","",INDEX(CARTAO_COMPRAS!$E:$E,INT((ROW()-2)/20)+2))</f>
        <v/>
      </c>
      <c r="E4570" s="0" t="str">
        <f aca="false">IF($A4570="","",INDEX(CARTAO_COMPRAS!$H:$H,INT((ROW()-2)/20)+2)+MOD(ROW()-2,20))</f>
        <v/>
      </c>
      <c r="F4570" s="0" t="str">
        <f aca="false">IF($A4570="","",INDEX(CARTAO_COMPRAS!$G:$G,INT((ROW()-2)/20)+2))</f>
        <v/>
      </c>
      <c r="G4570" s="5" t="str">
        <f aca="false">IF($A4570="","",INDEX(CARTAO_COMPRAS!$I:$I,INT((ROW()-2)/20)+2))</f>
        <v/>
      </c>
      <c r="H4570" s="4" t="str">
        <f aca="false">IF($A4570="","",EDATE(INDEX(CARTAO_COMPRAS!$J:$J,INT((ROW()-2)/20)+2),MOD(ROW()-2,20)))</f>
        <v/>
      </c>
      <c r="I4570" s="4" t="str">
        <f aca="false">IF($H4570="","",$H4570-WEEKDAY($H4570,2)+1)</f>
        <v/>
      </c>
      <c r="J4570" s="4" t="str">
        <f aca="false">IF($I4570="","",$I4570+6)</f>
        <v/>
      </c>
      <c r="K4570" s="6" t="str">
        <f aca="false">IF($H4570="","",DATE(YEAR($H4570),MONTH($H4570),1))</f>
        <v/>
      </c>
      <c r="L4570" s="0" t="str">
        <f aca="false">IF($A4570="","",INDEX(CARTAO_COMPRAS!$K:$K,INT((ROW()-2)/20)+2))</f>
        <v/>
      </c>
      <c r="M4570" s="0" t="str">
        <f aca="false">IF($A4570="","","Compra no cartão")</f>
        <v/>
      </c>
    </row>
    <row r="4571" customFormat="false" ht="13.5" hidden="false" customHeight="false" outlineLevel="0" collapsed="false">
      <c r="A4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1" s="0" t="str">
        <f aca="false">IF($A4571="","",INDEX(CARTAO_COMPRAS!$C:$C,INT((ROW()-2)/20)+2))</f>
        <v/>
      </c>
      <c r="C4571" s="0" t="str">
        <f aca="false">IF($A4571="","",INDEX(CARTAO_COMPRAS!$D:$D,INT((ROW()-2)/20)+2))</f>
        <v/>
      </c>
      <c r="D4571" s="0" t="str">
        <f aca="false">IF($A4571="","",INDEX(CARTAO_COMPRAS!$E:$E,INT((ROW()-2)/20)+2))</f>
        <v/>
      </c>
      <c r="E4571" s="0" t="str">
        <f aca="false">IF($A4571="","",INDEX(CARTAO_COMPRAS!$H:$H,INT((ROW()-2)/20)+2)+MOD(ROW()-2,20))</f>
        <v/>
      </c>
      <c r="F4571" s="0" t="str">
        <f aca="false">IF($A4571="","",INDEX(CARTAO_COMPRAS!$G:$G,INT((ROW()-2)/20)+2))</f>
        <v/>
      </c>
      <c r="G4571" s="5" t="str">
        <f aca="false">IF($A4571="","",INDEX(CARTAO_COMPRAS!$I:$I,INT((ROW()-2)/20)+2))</f>
        <v/>
      </c>
      <c r="H4571" s="4" t="str">
        <f aca="false">IF($A4571="","",EDATE(INDEX(CARTAO_COMPRAS!$J:$J,INT((ROW()-2)/20)+2),MOD(ROW()-2,20)))</f>
        <v/>
      </c>
      <c r="I4571" s="4" t="str">
        <f aca="false">IF($H4571="","",$H4571-WEEKDAY($H4571,2)+1)</f>
        <v/>
      </c>
      <c r="J4571" s="4" t="str">
        <f aca="false">IF($I4571="","",$I4571+6)</f>
        <v/>
      </c>
      <c r="K4571" s="6" t="str">
        <f aca="false">IF($H4571="","",DATE(YEAR($H4571),MONTH($H4571),1))</f>
        <v/>
      </c>
      <c r="L4571" s="0" t="str">
        <f aca="false">IF($A4571="","",INDEX(CARTAO_COMPRAS!$K:$K,INT((ROW()-2)/20)+2))</f>
        <v/>
      </c>
      <c r="M4571" s="0" t="str">
        <f aca="false">IF($A4571="","","Compra no cartão")</f>
        <v/>
      </c>
    </row>
    <row r="4572" customFormat="false" ht="13.5" hidden="false" customHeight="false" outlineLevel="0" collapsed="false">
      <c r="A4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2" s="0" t="str">
        <f aca="false">IF($A4572="","",INDEX(CARTAO_COMPRAS!$C:$C,INT((ROW()-2)/20)+2))</f>
        <v/>
      </c>
      <c r="C4572" s="0" t="str">
        <f aca="false">IF($A4572="","",INDEX(CARTAO_COMPRAS!$D:$D,INT((ROW()-2)/20)+2))</f>
        <v/>
      </c>
      <c r="D4572" s="0" t="str">
        <f aca="false">IF($A4572="","",INDEX(CARTAO_COMPRAS!$E:$E,INT((ROW()-2)/20)+2))</f>
        <v/>
      </c>
      <c r="E4572" s="0" t="str">
        <f aca="false">IF($A4572="","",INDEX(CARTAO_COMPRAS!$H:$H,INT((ROW()-2)/20)+2)+MOD(ROW()-2,20))</f>
        <v/>
      </c>
      <c r="F4572" s="0" t="str">
        <f aca="false">IF($A4572="","",INDEX(CARTAO_COMPRAS!$G:$G,INT((ROW()-2)/20)+2))</f>
        <v/>
      </c>
      <c r="G4572" s="5" t="str">
        <f aca="false">IF($A4572="","",INDEX(CARTAO_COMPRAS!$I:$I,INT((ROW()-2)/20)+2))</f>
        <v/>
      </c>
      <c r="H4572" s="4" t="str">
        <f aca="false">IF($A4572="","",EDATE(INDEX(CARTAO_COMPRAS!$J:$J,INT((ROW()-2)/20)+2),MOD(ROW()-2,20)))</f>
        <v/>
      </c>
      <c r="I4572" s="4" t="str">
        <f aca="false">IF($H4572="","",$H4572-WEEKDAY($H4572,2)+1)</f>
        <v/>
      </c>
      <c r="J4572" s="4" t="str">
        <f aca="false">IF($I4572="","",$I4572+6)</f>
        <v/>
      </c>
      <c r="K4572" s="6" t="str">
        <f aca="false">IF($H4572="","",DATE(YEAR($H4572),MONTH($H4572),1))</f>
        <v/>
      </c>
      <c r="L4572" s="0" t="str">
        <f aca="false">IF($A4572="","",INDEX(CARTAO_COMPRAS!$K:$K,INT((ROW()-2)/20)+2))</f>
        <v/>
      </c>
      <c r="M4572" s="0" t="str">
        <f aca="false">IF($A4572="","","Compra no cartão")</f>
        <v/>
      </c>
    </row>
    <row r="4573" customFormat="false" ht="13.5" hidden="false" customHeight="false" outlineLevel="0" collapsed="false">
      <c r="A4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3" s="0" t="str">
        <f aca="false">IF($A4573="","",INDEX(CARTAO_COMPRAS!$C:$C,INT((ROW()-2)/20)+2))</f>
        <v/>
      </c>
      <c r="C4573" s="0" t="str">
        <f aca="false">IF($A4573="","",INDEX(CARTAO_COMPRAS!$D:$D,INT((ROW()-2)/20)+2))</f>
        <v/>
      </c>
      <c r="D4573" s="0" t="str">
        <f aca="false">IF($A4573="","",INDEX(CARTAO_COMPRAS!$E:$E,INT((ROW()-2)/20)+2))</f>
        <v/>
      </c>
      <c r="E4573" s="0" t="str">
        <f aca="false">IF($A4573="","",INDEX(CARTAO_COMPRAS!$H:$H,INT((ROW()-2)/20)+2)+MOD(ROW()-2,20))</f>
        <v/>
      </c>
      <c r="F4573" s="0" t="str">
        <f aca="false">IF($A4573="","",INDEX(CARTAO_COMPRAS!$G:$G,INT((ROW()-2)/20)+2))</f>
        <v/>
      </c>
      <c r="G4573" s="5" t="str">
        <f aca="false">IF($A4573="","",INDEX(CARTAO_COMPRAS!$I:$I,INT((ROW()-2)/20)+2))</f>
        <v/>
      </c>
      <c r="H4573" s="4" t="str">
        <f aca="false">IF($A4573="","",EDATE(INDEX(CARTAO_COMPRAS!$J:$J,INT((ROW()-2)/20)+2),MOD(ROW()-2,20)))</f>
        <v/>
      </c>
      <c r="I4573" s="4" t="str">
        <f aca="false">IF($H4573="","",$H4573-WEEKDAY($H4573,2)+1)</f>
        <v/>
      </c>
      <c r="J4573" s="4" t="str">
        <f aca="false">IF($I4573="","",$I4573+6)</f>
        <v/>
      </c>
      <c r="K4573" s="6" t="str">
        <f aca="false">IF($H4573="","",DATE(YEAR($H4573),MONTH($H4573),1))</f>
        <v/>
      </c>
      <c r="L4573" s="0" t="str">
        <f aca="false">IF($A4573="","",INDEX(CARTAO_COMPRAS!$K:$K,INT((ROW()-2)/20)+2))</f>
        <v/>
      </c>
      <c r="M4573" s="0" t="str">
        <f aca="false">IF($A4573="","","Compra no cartão")</f>
        <v/>
      </c>
    </row>
    <row r="4574" customFormat="false" ht="13.5" hidden="false" customHeight="false" outlineLevel="0" collapsed="false">
      <c r="A4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4" s="0" t="str">
        <f aca="false">IF($A4574="","",INDEX(CARTAO_COMPRAS!$C:$C,INT((ROW()-2)/20)+2))</f>
        <v/>
      </c>
      <c r="C4574" s="0" t="str">
        <f aca="false">IF($A4574="","",INDEX(CARTAO_COMPRAS!$D:$D,INT((ROW()-2)/20)+2))</f>
        <v/>
      </c>
      <c r="D4574" s="0" t="str">
        <f aca="false">IF($A4574="","",INDEX(CARTAO_COMPRAS!$E:$E,INT((ROW()-2)/20)+2))</f>
        <v/>
      </c>
      <c r="E4574" s="0" t="str">
        <f aca="false">IF($A4574="","",INDEX(CARTAO_COMPRAS!$H:$H,INT((ROW()-2)/20)+2)+MOD(ROW()-2,20))</f>
        <v/>
      </c>
      <c r="F4574" s="0" t="str">
        <f aca="false">IF($A4574="","",INDEX(CARTAO_COMPRAS!$G:$G,INT((ROW()-2)/20)+2))</f>
        <v/>
      </c>
      <c r="G4574" s="5" t="str">
        <f aca="false">IF($A4574="","",INDEX(CARTAO_COMPRAS!$I:$I,INT((ROW()-2)/20)+2))</f>
        <v/>
      </c>
      <c r="H4574" s="4" t="str">
        <f aca="false">IF($A4574="","",EDATE(INDEX(CARTAO_COMPRAS!$J:$J,INT((ROW()-2)/20)+2),MOD(ROW()-2,20)))</f>
        <v/>
      </c>
      <c r="I4574" s="4" t="str">
        <f aca="false">IF($H4574="","",$H4574-WEEKDAY($H4574,2)+1)</f>
        <v/>
      </c>
      <c r="J4574" s="4" t="str">
        <f aca="false">IF($I4574="","",$I4574+6)</f>
        <v/>
      </c>
      <c r="K4574" s="6" t="str">
        <f aca="false">IF($H4574="","",DATE(YEAR($H4574),MONTH($H4574),1))</f>
        <v/>
      </c>
      <c r="L4574" s="0" t="str">
        <f aca="false">IF($A4574="","",INDEX(CARTAO_COMPRAS!$K:$K,INT((ROW()-2)/20)+2))</f>
        <v/>
      </c>
      <c r="M4574" s="0" t="str">
        <f aca="false">IF($A4574="","","Compra no cartão")</f>
        <v/>
      </c>
    </row>
    <row r="4575" customFormat="false" ht="13.5" hidden="false" customHeight="false" outlineLevel="0" collapsed="false">
      <c r="A4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5" s="0" t="str">
        <f aca="false">IF($A4575="","",INDEX(CARTAO_COMPRAS!$C:$C,INT((ROW()-2)/20)+2))</f>
        <v/>
      </c>
      <c r="C4575" s="0" t="str">
        <f aca="false">IF($A4575="","",INDEX(CARTAO_COMPRAS!$D:$D,INT((ROW()-2)/20)+2))</f>
        <v/>
      </c>
      <c r="D4575" s="0" t="str">
        <f aca="false">IF($A4575="","",INDEX(CARTAO_COMPRAS!$E:$E,INT((ROW()-2)/20)+2))</f>
        <v/>
      </c>
      <c r="E4575" s="0" t="str">
        <f aca="false">IF($A4575="","",INDEX(CARTAO_COMPRAS!$H:$H,INT((ROW()-2)/20)+2)+MOD(ROW()-2,20))</f>
        <v/>
      </c>
      <c r="F4575" s="0" t="str">
        <f aca="false">IF($A4575="","",INDEX(CARTAO_COMPRAS!$G:$G,INT((ROW()-2)/20)+2))</f>
        <v/>
      </c>
      <c r="G4575" s="5" t="str">
        <f aca="false">IF($A4575="","",INDEX(CARTAO_COMPRAS!$I:$I,INT((ROW()-2)/20)+2))</f>
        <v/>
      </c>
      <c r="H4575" s="4" t="str">
        <f aca="false">IF($A4575="","",EDATE(INDEX(CARTAO_COMPRAS!$J:$J,INT((ROW()-2)/20)+2),MOD(ROW()-2,20)))</f>
        <v/>
      </c>
      <c r="I4575" s="4" t="str">
        <f aca="false">IF($H4575="","",$H4575-WEEKDAY($H4575,2)+1)</f>
        <v/>
      </c>
      <c r="J4575" s="4" t="str">
        <f aca="false">IF($I4575="","",$I4575+6)</f>
        <v/>
      </c>
      <c r="K4575" s="6" t="str">
        <f aca="false">IF($H4575="","",DATE(YEAR($H4575),MONTH($H4575),1))</f>
        <v/>
      </c>
      <c r="L4575" s="0" t="str">
        <f aca="false">IF($A4575="","",INDEX(CARTAO_COMPRAS!$K:$K,INT((ROW()-2)/20)+2))</f>
        <v/>
      </c>
      <c r="M4575" s="0" t="str">
        <f aca="false">IF($A4575="","","Compra no cartão")</f>
        <v/>
      </c>
    </row>
    <row r="4576" customFormat="false" ht="13.5" hidden="false" customHeight="false" outlineLevel="0" collapsed="false">
      <c r="A4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6" s="0" t="str">
        <f aca="false">IF($A4576="","",INDEX(CARTAO_COMPRAS!$C:$C,INT((ROW()-2)/20)+2))</f>
        <v/>
      </c>
      <c r="C4576" s="0" t="str">
        <f aca="false">IF($A4576="","",INDEX(CARTAO_COMPRAS!$D:$D,INT((ROW()-2)/20)+2))</f>
        <v/>
      </c>
      <c r="D4576" s="0" t="str">
        <f aca="false">IF($A4576="","",INDEX(CARTAO_COMPRAS!$E:$E,INT((ROW()-2)/20)+2))</f>
        <v/>
      </c>
      <c r="E4576" s="0" t="str">
        <f aca="false">IF($A4576="","",INDEX(CARTAO_COMPRAS!$H:$H,INT((ROW()-2)/20)+2)+MOD(ROW()-2,20))</f>
        <v/>
      </c>
      <c r="F4576" s="0" t="str">
        <f aca="false">IF($A4576="","",INDEX(CARTAO_COMPRAS!$G:$G,INT((ROW()-2)/20)+2))</f>
        <v/>
      </c>
      <c r="G4576" s="5" t="str">
        <f aca="false">IF($A4576="","",INDEX(CARTAO_COMPRAS!$I:$I,INT((ROW()-2)/20)+2))</f>
        <v/>
      </c>
      <c r="H4576" s="4" t="str">
        <f aca="false">IF($A4576="","",EDATE(INDEX(CARTAO_COMPRAS!$J:$J,INT((ROW()-2)/20)+2),MOD(ROW()-2,20)))</f>
        <v/>
      </c>
      <c r="I4576" s="4" t="str">
        <f aca="false">IF($H4576="","",$H4576-WEEKDAY($H4576,2)+1)</f>
        <v/>
      </c>
      <c r="J4576" s="4" t="str">
        <f aca="false">IF($I4576="","",$I4576+6)</f>
        <v/>
      </c>
      <c r="K4576" s="6" t="str">
        <f aca="false">IF($H4576="","",DATE(YEAR($H4576),MONTH($H4576),1))</f>
        <v/>
      </c>
      <c r="L4576" s="0" t="str">
        <f aca="false">IF($A4576="","",INDEX(CARTAO_COMPRAS!$K:$K,INT((ROW()-2)/20)+2))</f>
        <v/>
      </c>
      <c r="M4576" s="0" t="str">
        <f aca="false">IF($A4576="","","Compra no cartão")</f>
        <v/>
      </c>
    </row>
    <row r="4577" customFormat="false" ht="13.5" hidden="false" customHeight="false" outlineLevel="0" collapsed="false">
      <c r="A4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7" s="0" t="str">
        <f aca="false">IF($A4577="","",INDEX(CARTAO_COMPRAS!$C:$C,INT((ROW()-2)/20)+2))</f>
        <v/>
      </c>
      <c r="C4577" s="0" t="str">
        <f aca="false">IF($A4577="","",INDEX(CARTAO_COMPRAS!$D:$D,INT((ROW()-2)/20)+2))</f>
        <v/>
      </c>
      <c r="D4577" s="0" t="str">
        <f aca="false">IF($A4577="","",INDEX(CARTAO_COMPRAS!$E:$E,INT((ROW()-2)/20)+2))</f>
        <v/>
      </c>
      <c r="E4577" s="0" t="str">
        <f aca="false">IF($A4577="","",INDEX(CARTAO_COMPRAS!$H:$H,INT((ROW()-2)/20)+2)+MOD(ROW()-2,20))</f>
        <v/>
      </c>
      <c r="F4577" s="0" t="str">
        <f aca="false">IF($A4577="","",INDEX(CARTAO_COMPRAS!$G:$G,INT((ROW()-2)/20)+2))</f>
        <v/>
      </c>
      <c r="G4577" s="5" t="str">
        <f aca="false">IF($A4577="","",INDEX(CARTAO_COMPRAS!$I:$I,INT((ROW()-2)/20)+2))</f>
        <v/>
      </c>
      <c r="H4577" s="4" t="str">
        <f aca="false">IF($A4577="","",EDATE(INDEX(CARTAO_COMPRAS!$J:$J,INT((ROW()-2)/20)+2),MOD(ROW()-2,20)))</f>
        <v/>
      </c>
      <c r="I4577" s="4" t="str">
        <f aca="false">IF($H4577="","",$H4577-WEEKDAY($H4577,2)+1)</f>
        <v/>
      </c>
      <c r="J4577" s="4" t="str">
        <f aca="false">IF($I4577="","",$I4577+6)</f>
        <v/>
      </c>
      <c r="K4577" s="6" t="str">
        <f aca="false">IF($H4577="","",DATE(YEAR($H4577),MONTH($H4577),1))</f>
        <v/>
      </c>
      <c r="L4577" s="0" t="str">
        <f aca="false">IF($A4577="","",INDEX(CARTAO_COMPRAS!$K:$K,INT((ROW()-2)/20)+2))</f>
        <v/>
      </c>
      <c r="M4577" s="0" t="str">
        <f aca="false">IF($A4577="","","Compra no cartão")</f>
        <v/>
      </c>
    </row>
    <row r="4578" customFormat="false" ht="13.5" hidden="false" customHeight="false" outlineLevel="0" collapsed="false">
      <c r="A4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8" s="0" t="str">
        <f aca="false">IF($A4578="","",INDEX(CARTAO_COMPRAS!$C:$C,INT((ROW()-2)/20)+2))</f>
        <v/>
      </c>
      <c r="C4578" s="0" t="str">
        <f aca="false">IF($A4578="","",INDEX(CARTAO_COMPRAS!$D:$D,INT((ROW()-2)/20)+2))</f>
        <v/>
      </c>
      <c r="D4578" s="0" t="str">
        <f aca="false">IF($A4578="","",INDEX(CARTAO_COMPRAS!$E:$E,INT((ROW()-2)/20)+2))</f>
        <v/>
      </c>
      <c r="E4578" s="0" t="str">
        <f aca="false">IF($A4578="","",INDEX(CARTAO_COMPRAS!$H:$H,INT((ROW()-2)/20)+2)+MOD(ROW()-2,20))</f>
        <v/>
      </c>
      <c r="F4578" s="0" t="str">
        <f aca="false">IF($A4578="","",INDEX(CARTAO_COMPRAS!$G:$G,INT((ROW()-2)/20)+2))</f>
        <v/>
      </c>
      <c r="G4578" s="5" t="str">
        <f aca="false">IF($A4578="","",INDEX(CARTAO_COMPRAS!$I:$I,INT((ROW()-2)/20)+2))</f>
        <v/>
      </c>
      <c r="H4578" s="4" t="str">
        <f aca="false">IF($A4578="","",EDATE(INDEX(CARTAO_COMPRAS!$J:$J,INT((ROW()-2)/20)+2),MOD(ROW()-2,20)))</f>
        <v/>
      </c>
      <c r="I4578" s="4" t="str">
        <f aca="false">IF($H4578="","",$H4578-WEEKDAY($H4578,2)+1)</f>
        <v/>
      </c>
      <c r="J4578" s="4" t="str">
        <f aca="false">IF($I4578="","",$I4578+6)</f>
        <v/>
      </c>
      <c r="K4578" s="6" t="str">
        <f aca="false">IF($H4578="","",DATE(YEAR($H4578),MONTH($H4578),1))</f>
        <v/>
      </c>
      <c r="L4578" s="0" t="str">
        <f aca="false">IF($A4578="","",INDEX(CARTAO_COMPRAS!$K:$K,INT((ROW()-2)/20)+2))</f>
        <v/>
      </c>
      <c r="M4578" s="0" t="str">
        <f aca="false">IF($A4578="","","Compra no cartão")</f>
        <v/>
      </c>
    </row>
    <row r="4579" customFormat="false" ht="13.5" hidden="false" customHeight="false" outlineLevel="0" collapsed="false">
      <c r="A4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79" s="0" t="str">
        <f aca="false">IF($A4579="","",INDEX(CARTAO_COMPRAS!$C:$C,INT((ROW()-2)/20)+2))</f>
        <v/>
      </c>
      <c r="C4579" s="0" t="str">
        <f aca="false">IF($A4579="","",INDEX(CARTAO_COMPRAS!$D:$D,INT((ROW()-2)/20)+2))</f>
        <v/>
      </c>
      <c r="D4579" s="0" t="str">
        <f aca="false">IF($A4579="","",INDEX(CARTAO_COMPRAS!$E:$E,INT((ROW()-2)/20)+2))</f>
        <v/>
      </c>
      <c r="E4579" s="0" t="str">
        <f aca="false">IF($A4579="","",INDEX(CARTAO_COMPRAS!$H:$H,INT((ROW()-2)/20)+2)+MOD(ROW()-2,20))</f>
        <v/>
      </c>
      <c r="F4579" s="0" t="str">
        <f aca="false">IF($A4579="","",INDEX(CARTAO_COMPRAS!$G:$G,INT((ROW()-2)/20)+2))</f>
        <v/>
      </c>
      <c r="G4579" s="5" t="str">
        <f aca="false">IF($A4579="","",INDEX(CARTAO_COMPRAS!$I:$I,INT((ROW()-2)/20)+2))</f>
        <v/>
      </c>
      <c r="H4579" s="4" t="str">
        <f aca="false">IF($A4579="","",EDATE(INDEX(CARTAO_COMPRAS!$J:$J,INT((ROW()-2)/20)+2),MOD(ROW()-2,20)))</f>
        <v/>
      </c>
      <c r="I4579" s="4" t="str">
        <f aca="false">IF($H4579="","",$H4579-WEEKDAY($H4579,2)+1)</f>
        <v/>
      </c>
      <c r="J4579" s="4" t="str">
        <f aca="false">IF($I4579="","",$I4579+6)</f>
        <v/>
      </c>
      <c r="K4579" s="6" t="str">
        <f aca="false">IF($H4579="","",DATE(YEAR($H4579),MONTH($H4579),1))</f>
        <v/>
      </c>
      <c r="L4579" s="0" t="str">
        <f aca="false">IF($A4579="","",INDEX(CARTAO_COMPRAS!$K:$K,INT((ROW()-2)/20)+2))</f>
        <v/>
      </c>
      <c r="M4579" s="0" t="str">
        <f aca="false">IF($A4579="","","Compra no cartão")</f>
        <v/>
      </c>
    </row>
    <row r="4580" customFormat="false" ht="13.5" hidden="false" customHeight="false" outlineLevel="0" collapsed="false">
      <c r="A4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0" s="0" t="str">
        <f aca="false">IF($A4580="","",INDEX(CARTAO_COMPRAS!$C:$C,INT((ROW()-2)/20)+2))</f>
        <v/>
      </c>
      <c r="C4580" s="0" t="str">
        <f aca="false">IF($A4580="","",INDEX(CARTAO_COMPRAS!$D:$D,INT((ROW()-2)/20)+2))</f>
        <v/>
      </c>
      <c r="D4580" s="0" t="str">
        <f aca="false">IF($A4580="","",INDEX(CARTAO_COMPRAS!$E:$E,INT((ROW()-2)/20)+2))</f>
        <v/>
      </c>
      <c r="E4580" s="0" t="str">
        <f aca="false">IF($A4580="","",INDEX(CARTAO_COMPRAS!$H:$H,INT((ROW()-2)/20)+2)+MOD(ROW()-2,20))</f>
        <v/>
      </c>
      <c r="F4580" s="0" t="str">
        <f aca="false">IF($A4580="","",INDEX(CARTAO_COMPRAS!$G:$G,INT((ROW()-2)/20)+2))</f>
        <v/>
      </c>
      <c r="G4580" s="5" t="str">
        <f aca="false">IF($A4580="","",INDEX(CARTAO_COMPRAS!$I:$I,INT((ROW()-2)/20)+2))</f>
        <v/>
      </c>
      <c r="H4580" s="4" t="str">
        <f aca="false">IF($A4580="","",EDATE(INDEX(CARTAO_COMPRAS!$J:$J,INT((ROW()-2)/20)+2),MOD(ROW()-2,20)))</f>
        <v/>
      </c>
      <c r="I4580" s="4" t="str">
        <f aca="false">IF($H4580="","",$H4580-WEEKDAY($H4580,2)+1)</f>
        <v/>
      </c>
      <c r="J4580" s="4" t="str">
        <f aca="false">IF($I4580="","",$I4580+6)</f>
        <v/>
      </c>
      <c r="K4580" s="6" t="str">
        <f aca="false">IF($H4580="","",DATE(YEAR($H4580),MONTH($H4580),1))</f>
        <v/>
      </c>
      <c r="L4580" s="0" t="str">
        <f aca="false">IF($A4580="","",INDEX(CARTAO_COMPRAS!$K:$K,INT((ROW()-2)/20)+2))</f>
        <v/>
      </c>
      <c r="M4580" s="0" t="str">
        <f aca="false">IF($A4580="","","Compra no cartão")</f>
        <v/>
      </c>
    </row>
    <row r="4581" customFormat="false" ht="13.5" hidden="false" customHeight="false" outlineLevel="0" collapsed="false">
      <c r="A4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1" s="0" t="str">
        <f aca="false">IF($A4581="","",INDEX(CARTAO_COMPRAS!$C:$C,INT((ROW()-2)/20)+2))</f>
        <v/>
      </c>
      <c r="C4581" s="0" t="str">
        <f aca="false">IF($A4581="","",INDEX(CARTAO_COMPRAS!$D:$D,INT((ROW()-2)/20)+2))</f>
        <v/>
      </c>
      <c r="D4581" s="0" t="str">
        <f aca="false">IF($A4581="","",INDEX(CARTAO_COMPRAS!$E:$E,INT((ROW()-2)/20)+2))</f>
        <v/>
      </c>
      <c r="E4581" s="0" t="str">
        <f aca="false">IF($A4581="","",INDEX(CARTAO_COMPRAS!$H:$H,INT((ROW()-2)/20)+2)+MOD(ROW()-2,20))</f>
        <v/>
      </c>
      <c r="F4581" s="0" t="str">
        <f aca="false">IF($A4581="","",INDEX(CARTAO_COMPRAS!$G:$G,INT((ROW()-2)/20)+2))</f>
        <v/>
      </c>
      <c r="G4581" s="5" t="str">
        <f aca="false">IF($A4581="","",INDEX(CARTAO_COMPRAS!$I:$I,INT((ROW()-2)/20)+2))</f>
        <v/>
      </c>
      <c r="H4581" s="4" t="str">
        <f aca="false">IF($A4581="","",EDATE(INDEX(CARTAO_COMPRAS!$J:$J,INT((ROW()-2)/20)+2),MOD(ROW()-2,20)))</f>
        <v/>
      </c>
      <c r="I4581" s="4" t="str">
        <f aca="false">IF($H4581="","",$H4581-WEEKDAY($H4581,2)+1)</f>
        <v/>
      </c>
      <c r="J4581" s="4" t="str">
        <f aca="false">IF($I4581="","",$I4581+6)</f>
        <v/>
      </c>
      <c r="K4581" s="6" t="str">
        <f aca="false">IF($H4581="","",DATE(YEAR($H4581),MONTH($H4581),1))</f>
        <v/>
      </c>
      <c r="L4581" s="0" t="str">
        <f aca="false">IF($A4581="","",INDEX(CARTAO_COMPRAS!$K:$K,INT((ROW()-2)/20)+2))</f>
        <v/>
      </c>
      <c r="M4581" s="0" t="str">
        <f aca="false">IF($A4581="","","Compra no cartão")</f>
        <v/>
      </c>
    </row>
    <row r="4582" customFormat="false" ht="13.5" hidden="false" customHeight="false" outlineLevel="0" collapsed="false">
      <c r="A45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2" s="0" t="str">
        <f aca="false">IF($A4582="","",INDEX(CARTAO_COMPRAS!$C:$C,INT((ROW()-2)/20)+2))</f>
        <v/>
      </c>
      <c r="C4582" s="0" t="str">
        <f aca="false">IF($A4582="","",INDEX(CARTAO_COMPRAS!$D:$D,INT((ROW()-2)/20)+2))</f>
        <v/>
      </c>
      <c r="D4582" s="0" t="str">
        <f aca="false">IF($A4582="","",INDEX(CARTAO_COMPRAS!$E:$E,INT((ROW()-2)/20)+2))</f>
        <v/>
      </c>
      <c r="E4582" s="0" t="str">
        <f aca="false">IF($A4582="","",INDEX(CARTAO_COMPRAS!$H:$H,INT((ROW()-2)/20)+2)+MOD(ROW()-2,20))</f>
        <v/>
      </c>
      <c r="F4582" s="0" t="str">
        <f aca="false">IF($A4582="","",INDEX(CARTAO_COMPRAS!$G:$G,INT((ROW()-2)/20)+2))</f>
        <v/>
      </c>
      <c r="G4582" s="5" t="str">
        <f aca="false">IF($A4582="","",INDEX(CARTAO_COMPRAS!$I:$I,INT((ROW()-2)/20)+2))</f>
        <v/>
      </c>
      <c r="H4582" s="4" t="str">
        <f aca="false">IF($A4582="","",EDATE(INDEX(CARTAO_COMPRAS!$J:$J,INT((ROW()-2)/20)+2),MOD(ROW()-2,20)))</f>
        <v/>
      </c>
      <c r="I4582" s="4" t="str">
        <f aca="false">IF($H4582="","",$H4582-WEEKDAY($H4582,2)+1)</f>
        <v/>
      </c>
      <c r="J4582" s="4" t="str">
        <f aca="false">IF($I4582="","",$I4582+6)</f>
        <v/>
      </c>
      <c r="K4582" s="6" t="str">
        <f aca="false">IF($H4582="","",DATE(YEAR($H4582),MONTH($H4582),1))</f>
        <v/>
      </c>
      <c r="L4582" s="0" t="str">
        <f aca="false">IF($A4582="","",INDEX(CARTAO_COMPRAS!$K:$K,INT((ROW()-2)/20)+2))</f>
        <v/>
      </c>
      <c r="M4582" s="0" t="str">
        <f aca="false">IF($A4582="","","Compra no cartão")</f>
        <v/>
      </c>
    </row>
    <row r="4583" customFormat="false" ht="13.5" hidden="false" customHeight="false" outlineLevel="0" collapsed="false">
      <c r="A45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3" s="0" t="str">
        <f aca="false">IF($A4583="","",INDEX(CARTAO_COMPRAS!$C:$C,INT((ROW()-2)/20)+2))</f>
        <v/>
      </c>
      <c r="C4583" s="0" t="str">
        <f aca="false">IF($A4583="","",INDEX(CARTAO_COMPRAS!$D:$D,INT((ROW()-2)/20)+2))</f>
        <v/>
      </c>
      <c r="D4583" s="0" t="str">
        <f aca="false">IF($A4583="","",INDEX(CARTAO_COMPRAS!$E:$E,INT((ROW()-2)/20)+2))</f>
        <v/>
      </c>
      <c r="E4583" s="0" t="str">
        <f aca="false">IF($A4583="","",INDEX(CARTAO_COMPRAS!$H:$H,INT((ROW()-2)/20)+2)+MOD(ROW()-2,20))</f>
        <v/>
      </c>
      <c r="F4583" s="0" t="str">
        <f aca="false">IF($A4583="","",INDEX(CARTAO_COMPRAS!$G:$G,INT((ROW()-2)/20)+2))</f>
        <v/>
      </c>
      <c r="G4583" s="5" t="str">
        <f aca="false">IF($A4583="","",INDEX(CARTAO_COMPRAS!$I:$I,INT((ROW()-2)/20)+2))</f>
        <v/>
      </c>
      <c r="H4583" s="4" t="str">
        <f aca="false">IF($A4583="","",EDATE(INDEX(CARTAO_COMPRAS!$J:$J,INT((ROW()-2)/20)+2),MOD(ROW()-2,20)))</f>
        <v/>
      </c>
      <c r="I4583" s="4" t="str">
        <f aca="false">IF($H4583="","",$H4583-WEEKDAY($H4583,2)+1)</f>
        <v/>
      </c>
      <c r="J4583" s="4" t="str">
        <f aca="false">IF($I4583="","",$I4583+6)</f>
        <v/>
      </c>
      <c r="K4583" s="6" t="str">
        <f aca="false">IF($H4583="","",DATE(YEAR($H4583),MONTH($H4583),1))</f>
        <v/>
      </c>
      <c r="L4583" s="0" t="str">
        <f aca="false">IF($A4583="","",INDEX(CARTAO_COMPRAS!$K:$K,INT((ROW()-2)/20)+2))</f>
        <v/>
      </c>
      <c r="M4583" s="0" t="str">
        <f aca="false">IF($A4583="","","Compra no cartão")</f>
        <v/>
      </c>
    </row>
    <row r="4584" customFormat="false" ht="13.5" hidden="false" customHeight="false" outlineLevel="0" collapsed="false">
      <c r="A4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4" s="0" t="str">
        <f aca="false">IF($A4584="","",INDEX(CARTAO_COMPRAS!$C:$C,INT((ROW()-2)/20)+2))</f>
        <v/>
      </c>
      <c r="C4584" s="0" t="str">
        <f aca="false">IF($A4584="","",INDEX(CARTAO_COMPRAS!$D:$D,INT((ROW()-2)/20)+2))</f>
        <v/>
      </c>
      <c r="D4584" s="0" t="str">
        <f aca="false">IF($A4584="","",INDEX(CARTAO_COMPRAS!$E:$E,INT((ROW()-2)/20)+2))</f>
        <v/>
      </c>
      <c r="E4584" s="0" t="str">
        <f aca="false">IF($A4584="","",INDEX(CARTAO_COMPRAS!$H:$H,INT((ROW()-2)/20)+2)+MOD(ROW()-2,20))</f>
        <v/>
      </c>
      <c r="F4584" s="0" t="str">
        <f aca="false">IF($A4584="","",INDEX(CARTAO_COMPRAS!$G:$G,INT((ROW()-2)/20)+2))</f>
        <v/>
      </c>
      <c r="G4584" s="5" t="str">
        <f aca="false">IF($A4584="","",INDEX(CARTAO_COMPRAS!$I:$I,INT((ROW()-2)/20)+2))</f>
        <v/>
      </c>
      <c r="H4584" s="4" t="str">
        <f aca="false">IF($A4584="","",EDATE(INDEX(CARTAO_COMPRAS!$J:$J,INT((ROW()-2)/20)+2),MOD(ROW()-2,20)))</f>
        <v/>
      </c>
      <c r="I4584" s="4" t="str">
        <f aca="false">IF($H4584="","",$H4584-WEEKDAY($H4584,2)+1)</f>
        <v/>
      </c>
      <c r="J4584" s="4" t="str">
        <f aca="false">IF($I4584="","",$I4584+6)</f>
        <v/>
      </c>
      <c r="K4584" s="6" t="str">
        <f aca="false">IF($H4584="","",DATE(YEAR($H4584),MONTH($H4584),1))</f>
        <v/>
      </c>
      <c r="L4584" s="0" t="str">
        <f aca="false">IF($A4584="","",INDEX(CARTAO_COMPRAS!$K:$K,INT((ROW()-2)/20)+2))</f>
        <v/>
      </c>
      <c r="M4584" s="0" t="str">
        <f aca="false">IF($A4584="","","Compra no cartão")</f>
        <v/>
      </c>
    </row>
    <row r="4585" customFormat="false" ht="13.5" hidden="false" customHeight="false" outlineLevel="0" collapsed="false">
      <c r="A4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5" s="0" t="str">
        <f aca="false">IF($A4585="","",INDEX(CARTAO_COMPRAS!$C:$C,INT((ROW()-2)/20)+2))</f>
        <v/>
      </c>
      <c r="C4585" s="0" t="str">
        <f aca="false">IF($A4585="","",INDEX(CARTAO_COMPRAS!$D:$D,INT((ROW()-2)/20)+2))</f>
        <v/>
      </c>
      <c r="D4585" s="0" t="str">
        <f aca="false">IF($A4585="","",INDEX(CARTAO_COMPRAS!$E:$E,INT((ROW()-2)/20)+2))</f>
        <v/>
      </c>
      <c r="E4585" s="0" t="str">
        <f aca="false">IF($A4585="","",INDEX(CARTAO_COMPRAS!$H:$H,INT((ROW()-2)/20)+2)+MOD(ROW()-2,20))</f>
        <v/>
      </c>
      <c r="F4585" s="0" t="str">
        <f aca="false">IF($A4585="","",INDEX(CARTAO_COMPRAS!$G:$G,INT((ROW()-2)/20)+2))</f>
        <v/>
      </c>
      <c r="G4585" s="5" t="str">
        <f aca="false">IF($A4585="","",INDEX(CARTAO_COMPRAS!$I:$I,INT((ROW()-2)/20)+2))</f>
        <v/>
      </c>
      <c r="H4585" s="4" t="str">
        <f aca="false">IF($A4585="","",EDATE(INDEX(CARTAO_COMPRAS!$J:$J,INT((ROW()-2)/20)+2),MOD(ROW()-2,20)))</f>
        <v/>
      </c>
      <c r="I4585" s="4" t="str">
        <f aca="false">IF($H4585="","",$H4585-WEEKDAY($H4585,2)+1)</f>
        <v/>
      </c>
      <c r="J4585" s="4" t="str">
        <f aca="false">IF($I4585="","",$I4585+6)</f>
        <v/>
      </c>
      <c r="K4585" s="6" t="str">
        <f aca="false">IF($H4585="","",DATE(YEAR($H4585),MONTH($H4585),1))</f>
        <v/>
      </c>
      <c r="L4585" s="0" t="str">
        <f aca="false">IF($A4585="","",INDEX(CARTAO_COMPRAS!$K:$K,INT((ROW()-2)/20)+2))</f>
        <v/>
      </c>
      <c r="M4585" s="0" t="str">
        <f aca="false">IF($A4585="","","Compra no cartão")</f>
        <v/>
      </c>
    </row>
    <row r="4586" customFormat="false" ht="13.5" hidden="false" customHeight="false" outlineLevel="0" collapsed="false">
      <c r="A4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6" s="0" t="str">
        <f aca="false">IF($A4586="","",INDEX(CARTAO_COMPRAS!$C:$C,INT((ROW()-2)/20)+2))</f>
        <v/>
      </c>
      <c r="C4586" s="0" t="str">
        <f aca="false">IF($A4586="","",INDEX(CARTAO_COMPRAS!$D:$D,INT((ROW()-2)/20)+2))</f>
        <v/>
      </c>
      <c r="D4586" s="0" t="str">
        <f aca="false">IF($A4586="","",INDEX(CARTAO_COMPRAS!$E:$E,INT((ROW()-2)/20)+2))</f>
        <v/>
      </c>
      <c r="E4586" s="0" t="str">
        <f aca="false">IF($A4586="","",INDEX(CARTAO_COMPRAS!$H:$H,INT((ROW()-2)/20)+2)+MOD(ROW()-2,20))</f>
        <v/>
      </c>
      <c r="F4586" s="0" t="str">
        <f aca="false">IF($A4586="","",INDEX(CARTAO_COMPRAS!$G:$G,INT((ROW()-2)/20)+2))</f>
        <v/>
      </c>
      <c r="G4586" s="5" t="str">
        <f aca="false">IF($A4586="","",INDEX(CARTAO_COMPRAS!$I:$I,INT((ROW()-2)/20)+2))</f>
        <v/>
      </c>
      <c r="H4586" s="4" t="str">
        <f aca="false">IF($A4586="","",EDATE(INDEX(CARTAO_COMPRAS!$J:$J,INT((ROW()-2)/20)+2),MOD(ROW()-2,20)))</f>
        <v/>
      </c>
      <c r="I4586" s="4" t="str">
        <f aca="false">IF($H4586="","",$H4586-WEEKDAY($H4586,2)+1)</f>
        <v/>
      </c>
      <c r="J4586" s="4" t="str">
        <f aca="false">IF($I4586="","",$I4586+6)</f>
        <v/>
      </c>
      <c r="K4586" s="6" t="str">
        <f aca="false">IF($H4586="","",DATE(YEAR($H4586),MONTH($H4586),1))</f>
        <v/>
      </c>
      <c r="L4586" s="0" t="str">
        <f aca="false">IF($A4586="","",INDEX(CARTAO_COMPRAS!$K:$K,INT((ROW()-2)/20)+2))</f>
        <v/>
      </c>
      <c r="M4586" s="0" t="str">
        <f aca="false">IF($A4586="","","Compra no cartão")</f>
        <v/>
      </c>
    </row>
    <row r="4587" customFormat="false" ht="13.5" hidden="false" customHeight="false" outlineLevel="0" collapsed="false">
      <c r="A4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7" s="0" t="str">
        <f aca="false">IF($A4587="","",INDEX(CARTAO_COMPRAS!$C:$C,INT((ROW()-2)/20)+2))</f>
        <v/>
      </c>
      <c r="C4587" s="0" t="str">
        <f aca="false">IF($A4587="","",INDEX(CARTAO_COMPRAS!$D:$D,INT((ROW()-2)/20)+2))</f>
        <v/>
      </c>
      <c r="D4587" s="0" t="str">
        <f aca="false">IF($A4587="","",INDEX(CARTAO_COMPRAS!$E:$E,INT((ROW()-2)/20)+2))</f>
        <v/>
      </c>
      <c r="E4587" s="0" t="str">
        <f aca="false">IF($A4587="","",INDEX(CARTAO_COMPRAS!$H:$H,INT((ROW()-2)/20)+2)+MOD(ROW()-2,20))</f>
        <v/>
      </c>
      <c r="F4587" s="0" t="str">
        <f aca="false">IF($A4587="","",INDEX(CARTAO_COMPRAS!$G:$G,INT((ROW()-2)/20)+2))</f>
        <v/>
      </c>
      <c r="G4587" s="5" t="str">
        <f aca="false">IF($A4587="","",INDEX(CARTAO_COMPRAS!$I:$I,INT((ROW()-2)/20)+2))</f>
        <v/>
      </c>
      <c r="H4587" s="4" t="str">
        <f aca="false">IF($A4587="","",EDATE(INDEX(CARTAO_COMPRAS!$J:$J,INT((ROW()-2)/20)+2),MOD(ROW()-2,20)))</f>
        <v/>
      </c>
      <c r="I4587" s="4" t="str">
        <f aca="false">IF($H4587="","",$H4587-WEEKDAY($H4587,2)+1)</f>
        <v/>
      </c>
      <c r="J4587" s="4" t="str">
        <f aca="false">IF($I4587="","",$I4587+6)</f>
        <v/>
      </c>
      <c r="K4587" s="6" t="str">
        <f aca="false">IF($H4587="","",DATE(YEAR($H4587),MONTH($H4587),1))</f>
        <v/>
      </c>
      <c r="L4587" s="0" t="str">
        <f aca="false">IF($A4587="","",INDEX(CARTAO_COMPRAS!$K:$K,INT((ROW()-2)/20)+2))</f>
        <v/>
      </c>
      <c r="M4587" s="0" t="str">
        <f aca="false">IF($A4587="","","Compra no cartão")</f>
        <v/>
      </c>
    </row>
    <row r="4588" customFormat="false" ht="13.5" hidden="false" customHeight="false" outlineLevel="0" collapsed="false">
      <c r="A4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8" s="0" t="str">
        <f aca="false">IF($A4588="","",INDEX(CARTAO_COMPRAS!$C:$C,INT((ROW()-2)/20)+2))</f>
        <v/>
      </c>
      <c r="C4588" s="0" t="str">
        <f aca="false">IF($A4588="","",INDEX(CARTAO_COMPRAS!$D:$D,INT((ROW()-2)/20)+2))</f>
        <v/>
      </c>
      <c r="D4588" s="0" t="str">
        <f aca="false">IF($A4588="","",INDEX(CARTAO_COMPRAS!$E:$E,INT((ROW()-2)/20)+2))</f>
        <v/>
      </c>
      <c r="E4588" s="0" t="str">
        <f aca="false">IF($A4588="","",INDEX(CARTAO_COMPRAS!$H:$H,INT((ROW()-2)/20)+2)+MOD(ROW()-2,20))</f>
        <v/>
      </c>
      <c r="F4588" s="0" t="str">
        <f aca="false">IF($A4588="","",INDEX(CARTAO_COMPRAS!$G:$G,INT((ROW()-2)/20)+2))</f>
        <v/>
      </c>
      <c r="G4588" s="5" t="str">
        <f aca="false">IF($A4588="","",INDEX(CARTAO_COMPRAS!$I:$I,INT((ROW()-2)/20)+2))</f>
        <v/>
      </c>
      <c r="H4588" s="4" t="str">
        <f aca="false">IF($A4588="","",EDATE(INDEX(CARTAO_COMPRAS!$J:$J,INT((ROW()-2)/20)+2),MOD(ROW()-2,20)))</f>
        <v/>
      </c>
      <c r="I4588" s="4" t="str">
        <f aca="false">IF($H4588="","",$H4588-WEEKDAY($H4588,2)+1)</f>
        <v/>
      </c>
      <c r="J4588" s="4" t="str">
        <f aca="false">IF($I4588="","",$I4588+6)</f>
        <v/>
      </c>
      <c r="K4588" s="6" t="str">
        <f aca="false">IF($H4588="","",DATE(YEAR($H4588),MONTH($H4588),1))</f>
        <v/>
      </c>
      <c r="L4588" s="0" t="str">
        <f aca="false">IF($A4588="","",INDEX(CARTAO_COMPRAS!$K:$K,INT((ROW()-2)/20)+2))</f>
        <v/>
      </c>
      <c r="M4588" s="0" t="str">
        <f aca="false">IF($A4588="","","Compra no cartão")</f>
        <v/>
      </c>
    </row>
    <row r="4589" customFormat="false" ht="13.5" hidden="false" customHeight="false" outlineLevel="0" collapsed="false">
      <c r="A4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89" s="0" t="str">
        <f aca="false">IF($A4589="","",INDEX(CARTAO_COMPRAS!$C:$C,INT((ROW()-2)/20)+2))</f>
        <v/>
      </c>
      <c r="C4589" s="0" t="str">
        <f aca="false">IF($A4589="","",INDEX(CARTAO_COMPRAS!$D:$D,INT((ROW()-2)/20)+2))</f>
        <v/>
      </c>
      <c r="D4589" s="0" t="str">
        <f aca="false">IF($A4589="","",INDEX(CARTAO_COMPRAS!$E:$E,INT((ROW()-2)/20)+2))</f>
        <v/>
      </c>
      <c r="E4589" s="0" t="str">
        <f aca="false">IF($A4589="","",INDEX(CARTAO_COMPRAS!$H:$H,INT((ROW()-2)/20)+2)+MOD(ROW()-2,20))</f>
        <v/>
      </c>
      <c r="F4589" s="0" t="str">
        <f aca="false">IF($A4589="","",INDEX(CARTAO_COMPRAS!$G:$G,INT((ROW()-2)/20)+2))</f>
        <v/>
      </c>
      <c r="G4589" s="5" t="str">
        <f aca="false">IF($A4589="","",INDEX(CARTAO_COMPRAS!$I:$I,INT((ROW()-2)/20)+2))</f>
        <v/>
      </c>
      <c r="H4589" s="4" t="str">
        <f aca="false">IF($A4589="","",EDATE(INDEX(CARTAO_COMPRAS!$J:$J,INT((ROW()-2)/20)+2),MOD(ROW()-2,20)))</f>
        <v/>
      </c>
      <c r="I4589" s="4" t="str">
        <f aca="false">IF($H4589="","",$H4589-WEEKDAY($H4589,2)+1)</f>
        <v/>
      </c>
      <c r="J4589" s="4" t="str">
        <f aca="false">IF($I4589="","",$I4589+6)</f>
        <v/>
      </c>
      <c r="K4589" s="6" t="str">
        <f aca="false">IF($H4589="","",DATE(YEAR($H4589),MONTH($H4589),1))</f>
        <v/>
      </c>
      <c r="L4589" s="0" t="str">
        <f aca="false">IF($A4589="","",INDEX(CARTAO_COMPRAS!$K:$K,INT((ROW()-2)/20)+2))</f>
        <v/>
      </c>
      <c r="M4589" s="0" t="str">
        <f aca="false">IF($A4589="","","Compra no cartão")</f>
        <v/>
      </c>
    </row>
    <row r="4590" customFormat="false" ht="13.5" hidden="false" customHeight="false" outlineLevel="0" collapsed="false">
      <c r="A4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0" s="0" t="str">
        <f aca="false">IF($A4590="","",INDEX(CARTAO_COMPRAS!$C:$C,INT((ROW()-2)/20)+2))</f>
        <v/>
      </c>
      <c r="C4590" s="0" t="str">
        <f aca="false">IF($A4590="","",INDEX(CARTAO_COMPRAS!$D:$D,INT((ROW()-2)/20)+2))</f>
        <v/>
      </c>
      <c r="D4590" s="0" t="str">
        <f aca="false">IF($A4590="","",INDEX(CARTAO_COMPRAS!$E:$E,INT((ROW()-2)/20)+2))</f>
        <v/>
      </c>
      <c r="E4590" s="0" t="str">
        <f aca="false">IF($A4590="","",INDEX(CARTAO_COMPRAS!$H:$H,INT((ROW()-2)/20)+2)+MOD(ROW()-2,20))</f>
        <v/>
      </c>
      <c r="F4590" s="0" t="str">
        <f aca="false">IF($A4590="","",INDEX(CARTAO_COMPRAS!$G:$G,INT((ROW()-2)/20)+2))</f>
        <v/>
      </c>
      <c r="G4590" s="5" t="str">
        <f aca="false">IF($A4590="","",INDEX(CARTAO_COMPRAS!$I:$I,INT((ROW()-2)/20)+2))</f>
        <v/>
      </c>
      <c r="H4590" s="4" t="str">
        <f aca="false">IF($A4590="","",EDATE(INDEX(CARTAO_COMPRAS!$J:$J,INT((ROW()-2)/20)+2),MOD(ROW()-2,20)))</f>
        <v/>
      </c>
      <c r="I4590" s="4" t="str">
        <f aca="false">IF($H4590="","",$H4590-WEEKDAY($H4590,2)+1)</f>
        <v/>
      </c>
      <c r="J4590" s="4" t="str">
        <f aca="false">IF($I4590="","",$I4590+6)</f>
        <v/>
      </c>
      <c r="K4590" s="6" t="str">
        <f aca="false">IF($H4590="","",DATE(YEAR($H4590),MONTH($H4590),1))</f>
        <v/>
      </c>
      <c r="L4590" s="0" t="str">
        <f aca="false">IF($A4590="","",INDEX(CARTAO_COMPRAS!$K:$K,INT((ROW()-2)/20)+2))</f>
        <v/>
      </c>
      <c r="M4590" s="0" t="str">
        <f aca="false">IF($A4590="","","Compra no cartão")</f>
        <v/>
      </c>
    </row>
    <row r="4591" customFormat="false" ht="13.5" hidden="false" customHeight="false" outlineLevel="0" collapsed="false">
      <c r="A4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1" s="0" t="str">
        <f aca="false">IF($A4591="","",INDEX(CARTAO_COMPRAS!$C:$C,INT((ROW()-2)/20)+2))</f>
        <v/>
      </c>
      <c r="C4591" s="0" t="str">
        <f aca="false">IF($A4591="","",INDEX(CARTAO_COMPRAS!$D:$D,INT((ROW()-2)/20)+2))</f>
        <v/>
      </c>
      <c r="D4591" s="0" t="str">
        <f aca="false">IF($A4591="","",INDEX(CARTAO_COMPRAS!$E:$E,INT((ROW()-2)/20)+2))</f>
        <v/>
      </c>
      <c r="E4591" s="0" t="str">
        <f aca="false">IF($A4591="","",INDEX(CARTAO_COMPRAS!$H:$H,INT((ROW()-2)/20)+2)+MOD(ROW()-2,20))</f>
        <v/>
      </c>
      <c r="F4591" s="0" t="str">
        <f aca="false">IF($A4591="","",INDEX(CARTAO_COMPRAS!$G:$G,INT((ROW()-2)/20)+2))</f>
        <v/>
      </c>
      <c r="G4591" s="5" t="str">
        <f aca="false">IF($A4591="","",INDEX(CARTAO_COMPRAS!$I:$I,INT((ROW()-2)/20)+2))</f>
        <v/>
      </c>
      <c r="H4591" s="4" t="str">
        <f aca="false">IF($A4591="","",EDATE(INDEX(CARTAO_COMPRAS!$J:$J,INT((ROW()-2)/20)+2),MOD(ROW()-2,20)))</f>
        <v/>
      </c>
      <c r="I4591" s="4" t="str">
        <f aca="false">IF($H4591="","",$H4591-WEEKDAY($H4591,2)+1)</f>
        <v/>
      </c>
      <c r="J4591" s="4" t="str">
        <f aca="false">IF($I4591="","",$I4591+6)</f>
        <v/>
      </c>
      <c r="K4591" s="6" t="str">
        <f aca="false">IF($H4591="","",DATE(YEAR($H4591),MONTH($H4591),1))</f>
        <v/>
      </c>
      <c r="L4591" s="0" t="str">
        <f aca="false">IF($A4591="","",INDEX(CARTAO_COMPRAS!$K:$K,INT((ROW()-2)/20)+2))</f>
        <v/>
      </c>
      <c r="M4591" s="0" t="str">
        <f aca="false">IF($A4591="","","Compra no cartão")</f>
        <v/>
      </c>
    </row>
    <row r="4592" customFormat="false" ht="13.5" hidden="false" customHeight="false" outlineLevel="0" collapsed="false">
      <c r="A4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2" s="0" t="str">
        <f aca="false">IF($A4592="","",INDEX(CARTAO_COMPRAS!$C:$C,INT((ROW()-2)/20)+2))</f>
        <v/>
      </c>
      <c r="C4592" s="0" t="str">
        <f aca="false">IF($A4592="","",INDEX(CARTAO_COMPRAS!$D:$D,INT((ROW()-2)/20)+2))</f>
        <v/>
      </c>
      <c r="D4592" s="0" t="str">
        <f aca="false">IF($A4592="","",INDEX(CARTAO_COMPRAS!$E:$E,INT((ROW()-2)/20)+2))</f>
        <v/>
      </c>
      <c r="E4592" s="0" t="str">
        <f aca="false">IF($A4592="","",INDEX(CARTAO_COMPRAS!$H:$H,INT((ROW()-2)/20)+2)+MOD(ROW()-2,20))</f>
        <v/>
      </c>
      <c r="F4592" s="0" t="str">
        <f aca="false">IF($A4592="","",INDEX(CARTAO_COMPRAS!$G:$G,INT((ROW()-2)/20)+2))</f>
        <v/>
      </c>
      <c r="G4592" s="5" t="str">
        <f aca="false">IF($A4592="","",INDEX(CARTAO_COMPRAS!$I:$I,INT((ROW()-2)/20)+2))</f>
        <v/>
      </c>
      <c r="H4592" s="4" t="str">
        <f aca="false">IF($A4592="","",EDATE(INDEX(CARTAO_COMPRAS!$J:$J,INT((ROW()-2)/20)+2),MOD(ROW()-2,20)))</f>
        <v/>
      </c>
      <c r="I4592" s="4" t="str">
        <f aca="false">IF($H4592="","",$H4592-WEEKDAY($H4592,2)+1)</f>
        <v/>
      </c>
      <c r="J4592" s="4" t="str">
        <f aca="false">IF($I4592="","",$I4592+6)</f>
        <v/>
      </c>
      <c r="K4592" s="6" t="str">
        <f aca="false">IF($H4592="","",DATE(YEAR($H4592),MONTH($H4592),1))</f>
        <v/>
      </c>
      <c r="L4592" s="0" t="str">
        <f aca="false">IF($A4592="","",INDEX(CARTAO_COMPRAS!$K:$K,INT((ROW()-2)/20)+2))</f>
        <v/>
      </c>
      <c r="M4592" s="0" t="str">
        <f aca="false">IF($A4592="","","Compra no cartão")</f>
        <v/>
      </c>
    </row>
    <row r="4593" customFormat="false" ht="13.5" hidden="false" customHeight="false" outlineLevel="0" collapsed="false">
      <c r="A4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3" s="0" t="str">
        <f aca="false">IF($A4593="","",INDEX(CARTAO_COMPRAS!$C:$C,INT((ROW()-2)/20)+2))</f>
        <v/>
      </c>
      <c r="C4593" s="0" t="str">
        <f aca="false">IF($A4593="","",INDEX(CARTAO_COMPRAS!$D:$D,INT((ROW()-2)/20)+2))</f>
        <v/>
      </c>
      <c r="D4593" s="0" t="str">
        <f aca="false">IF($A4593="","",INDEX(CARTAO_COMPRAS!$E:$E,INT((ROW()-2)/20)+2))</f>
        <v/>
      </c>
      <c r="E4593" s="0" t="str">
        <f aca="false">IF($A4593="","",INDEX(CARTAO_COMPRAS!$H:$H,INT((ROW()-2)/20)+2)+MOD(ROW()-2,20))</f>
        <v/>
      </c>
      <c r="F4593" s="0" t="str">
        <f aca="false">IF($A4593="","",INDEX(CARTAO_COMPRAS!$G:$G,INT((ROW()-2)/20)+2))</f>
        <v/>
      </c>
      <c r="G4593" s="5" t="str">
        <f aca="false">IF($A4593="","",INDEX(CARTAO_COMPRAS!$I:$I,INT((ROW()-2)/20)+2))</f>
        <v/>
      </c>
      <c r="H4593" s="4" t="str">
        <f aca="false">IF($A4593="","",EDATE(INDEX(CARTAO_COMPRAS!$J:$J,INT((ROW()-2)/20)+2),MOD(ROW()-2,20)))</f>
        <v/>
      </c>
      <c r="I4593" s="4" t="str">
        <f aca="false">IF($H4593="","",$H4593-WEEKDAY($H4593,2)+1)</f>
        <v/>
      </c>
      <c r="J4593" s="4" t="str">
        <f aca="false">IF($I4593="","",$I4593+6)</f>
        <v/>
      </c>
      <c r="K4593" s="6" t="str">
        <f aca="false">IF($H4593="","",DATE(YEAR($H4593),MONTH($H4593),1))</f>
        <v/>
      </c>
      <c r="L4593" s="0" t="str">
        <f aca="false">IF($A4593="","",INDEX(CARTAO_COMPRAS!$K:$K,INT((ROW()-2)/20)+2))</f>
        <v/>
      </c>
      <c r="M4593" s="0" t="str">
        <f aca="false">IF($A4593="","","Compra no cartão")</f>
        <v/>
      </c>
    </row>
    <row r="4594" customFormat="false" ht="13.5" hidden="false" customHeight="false" outlineLevel="0" collapsed="false">
      <c r="A4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4" s="0" t="str">
        <f aca="false">IF($A4594="","",INDEX(CARTAO_COMPRAS!$C:$C,INT((ROW()-2)/20)+2))</f>
        <v/>
      </c>
      <c r="C4594" s="0" t="str">
        <f aca="false">IF($A4594="","",INDEX(CARTAO_COMPRAS!$D:$D,INT((ROW()-2)/20)+2))</f>
        <v/>
      </c>
      <c r="D4594" s="0" t="str">
        <f aca="false">IF($A4594="","",INDEX(CARTAO_COMPRAS!$E:$E,INT((ROW()-2)/20)+2))</f>
        <v/>
      </c>
      <c r="E4594" s="0" t="str">
        <f aca="false">IF($A4594="","",INDEX(CARTAO_COMPRAS!$H:$H,INT((ROW()-2)/20)+2)+MOD(ROW()-2,20))</f>
        <v/>
      </c>
      <c r="F4594" s="0" t="str">
        <f aca="false">IF($A4594="","",INDEX(CARTAO_COMPRAS!$G:$G,INT((ROW()-2)/20)+2))</f>
        <v/>
      </c>
      <c r="G4594" s="5" t="str">
        <f aca="false">IF($A4594="","",INDEX(CARTAO_COMPRAS!$I:$I,INT((ROW()-2)/20)+2))</f>
        <v/>
      </c>
      <c r="H4594" s="4" t="str">
        <f aca="false">IF($A4594="","",EDATE(INDEX(CARTAO_COMPRAS!$J:$J,INT((ROW()-2)/20)+2),MOD(ROW()-2,20)))</f>
        <v/>
      </c>
      <c r="I4594" s="4" t="str">
        <f aca="false">IF($H4594="","",$H4594-WEEKDAY($H4594,2)+1)</f>
        <v/>
      </c>
      <c r="J4594" s="4" t="str">
        <f aca="false">IF($I4594="","",$I4594+6)</f>
        <v/>
      </c>
      <c r="K4594" s="6" t="str">
        <f aca="false">IF($H4594="","",DATE(YEAR($H4594),MONTH($H4594),1))</f>
        <v/>
      </c>
      <c r="L4594" s="0" t="str">
        <f aca="false">IF($A4594="","",INDEX(CARTAO_COMPRAS!$K:$K,INT((ROW()-2)/20)+2))</f>
        <v/>
      </c>
      <c r="M4594" s="0" t="str">
        <f aca="false">IF($A4594="","","Compra no cartão")</f>
        <v/>
      </c>
    </row>
    <row r="4595" customFormat="false" ht="13.5" hidden="false" customHeight="false" outlineLevel="0" collapsed="false">
      <c r="A4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5" s="0" t="str">
        <f aca="false">IF($A4595="","",INDEX(CARTAO_COMPRAS!$C:$C,INT((ROW()-2)/20)+2))</f>
        <v/>
      </c>
      <c r="C4595" s="0" t="str">
        <f aca="false">IF($A4595="","",INDEX(CARTAO_COMPRAS!$D:$D,INT((ROW()-2)/20)+2))</f>
        <v/>
      </c>
      <c r="D4595" s="0" t="str">
        <f aca="false">IF($A4595="","",INDEX(CARTAO_COMPRAS!$E:$E,INT((ROW()-2)/20)+2))</f>
        <v/>
      </c>
      <c r="E4595" s="0" t="str">
        <f aca="false">IF($A4595="","",INDEX(CARTAO_COMPRAS!$H:$H,INT((ROW()-2)/20)+2)+MOD(ROW()-2,20))</f>
        <v/>
      </c>
      <c r="F4595" s="0" t="str">
        <f aca="false">IF($A4595="","",INDEX(CARTAO_COMPRAS!$G:$G,INT((ROW()-2)/20)+2))</f>
        <v/>
      </c>
      <c r="G4595" s="5" t="str">
        <f aca="false">IF($A4595="","",INDEX(CARTAO_COMPRAS!$I:$I,INT((ROW()-2)/20)+2))</f>
        <v/>
      </c>
      <c r="H4595" s="4" t="str">
        <f aca="false">IF($A4595="","",EDATE(INDEX(CARTAO_COMPRAS!$J:$J,INT((ROW()-2)/20)+2),MOD(ROW()-2,20)))</f>
        <v/>
      </c>
      <c r="I4595" s="4" t="str">
        <f aca="false">IF($H4595="","",$H4595-WEEKDAY($H4595,2)+1)</f>
        <v/>
      </c>
      <c r="J4595" s="4" t="str">
        <f aca="false">IF($I4595="","",$I4595+6)</f>
        <v/>
      </c>
      <c r="K4595" s="6" t="str">
        <f aca="false">IF($H4595="","",DATE(YEAR($H4595),MONTH($H4595),1))</f>
        <v/>
      </c>
      <c r="L4595" s="0" t="str">
        <f aca="false">IF($A4595="","",INDEX(CARTAO_COMPRAS!$K:$K,INT((ROW()-2)/20)+2))</f>
        <v/>
      </c>
      <c r="M4595" s="0" t="str">
        <f aca="false">IF($A4595="","","Compra no cartão")</f>
        <v/>
      </c>
    </row>
    <row r="4596" customFormat="false" ht="13.5" hidden="false" customHeight="false" outlineLevel="0" collapsed="false">
      <c r="A4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6" s="0" t="str">
        <f aca="false">IF($A4596="","",INDEX(CARTAO_COMPRAS!$C:$C,INT((ROW()-2)/20)+2))</f>
        <v/>
      </c>
      <c r="C4596" s="0" t="str">
        <f aca="false">IF($A4596="","",INDEX(CARTAO_COMPRAS!$D:$D,INT((ROW()-2)/20)+2))</f>
        <v/>
      </c>
      <c r="D4596" s="0" t="str">
        <f aca="false">IF($A4596="","",INDEX(CARTAO_COMPRAS!$E:$E,INT((ROW()-2)/20)+2))</f>
        <v/>
      </c>
      <c r="E4596" s="0" t="str">
        <f aca="false">IF($A4596="","",INDEX(CARTAO_COMPRAS!$H:$H,INT((ROW()-2)/20)+2)+MOD(ROW()-2,20))</f>
        <v/>
      </c>
      <c r="F4596" s="0" t="str">
        <f aca="false">IF($A4596="","",INDEX(CARTAO_COMPRAS!$G:$G,INT((ROW()-2)/20)+2))</f>
        <v/>
      </c>
      <c r="G4596" s="5" t="str">
        <f aca="false">IF($A4596="","",INDEX(CARTAO_COMPRAS!$I:$I,INT((ROW()-2)/20)+2))</f>
        <v/>
      </c>
      <c r="H4596" s="4" t="str">
        <f aca="false">IF($A4596="","",EDATE(INDEX(CARTAO_COMPRAS!$J:$J,INT((ROW()-2)/20)+2),MOD(ROW()-2,20)))</f>
        <v/>
      </c>
      <c r="I4596" s="4" t="str">
        <f aca="false">IF($H4596="","",$H4596-WEEKDAY($H4596,2)+1)</f>
        <v/>
      </c>
      <c r="J4596" s="4" t="str">
        <f aca="false">IF($I4596="","",$I4596+6)</f>
        <v/>
      </c>
      <c r="K4596" s="6" t="str">
        <f aca="false">IF($H4596="","",DATE(YEAR($H4596),MONTH($H4596),1))</f>
        <v/>
      </c>
      <c r="L4596" s="0" t="str">
        <f aca="false">IF($A4596="","",INDEX(CARTAO_COMPRAS!$K:$K,INT((ROW()-2)/20)+2))</f>
        <v/>
      </c>
      <c r="M4596" s="0" t="str">
        <f aca="false">IF($A4596="","","Compra no cartão")</f>
        <v/>
      </c>
    </row>
    <row r="4597" customFormat="false" ht="13.5" hidden="false" customHeight="false" outlineLevel="0" collapsed="false">
      <c r="A4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7" s="0" t="str">
        <f aca="false">IF($A4597="","",INDEX(CARTAO_COMPRAS!$C:$C,INT((ROW()-2)/20)+2))</f>
        <v/>
      </c>
      <c r="C4597" s="0" t="str">
        <f aca="false">IF($A4597="","",INDEX(CARTAO_COMPRAS!$D:$D,INT((ROW()-2)/20)+2))</f>
        <v/>
      </c>
      <c r="D4597" s="0" t="str">
        <f aca="false">IF($A4597="","",INDEX(CARTAO_COMPRAS!$E:$E,INT((ROW()-2)/20)+2))</f>
        <v/>
      </c>
      <c r="E4597" s="0" t="str">
        <f aca="false">IF($A4597="","",INDEX(CARTAO_COMPRAS!$H:$H,INT((ROW()-2)/20)+2)+MOD(ROW()-2,20))</f>
        <v/>
      </c>
      <c r="F4597" s="0" t="str">
        <f aca="false">IF($A4597="","",INDEX(CARTAO_COMPRAS!$G:$G,INT((ROW()-2)/20)+2))</f>
        <v/>
      </c>
      <c r="G4597" s="5" t="str">
        <f aca="false">IF($A4597="","",INDEX(CARTAO_COMPRAS!$I:$I,INT((ROW()-2)/20)+2))</f>
        <v/>
      </c>
      <c r="H4597" s="4" t="str">
        <f aca="false">IF($A4597="","",EDATE(INDEX(CARTAO_COMPRAS!$J:$J,INT((ROW()-2)/20)+2),MOD(ROW()-2,20)))</f>
        <v/>
      </c>
      <c r="I4597" s="4" t="str">
        <f aca="false">IF($H4597="","",$H4597-WEEKDAY($H4597,2)+1)</f>
        <v/>
      </c>
      <c r="J4597" s="4" t="str">
        <f aca="false">IF($I4597="","",$I4597+6)</f>
        <v/>
      </c>
      <c r="K4597" s="6" t="str">
        <f aca="false">IF($H4597="","",DATE(YEAR($H4597),MONTH($H4597),1))</f>
        <v/>
      </c>
      <c r="L4597" s="0" t="str">
        <f aca="false">IF($A4597="","",INDEX(CARTAO_COMPRAS!$K:$K,INT((ROW()-2)/20)+2))</f>
        <v/>
      </c>
      <c r="M4597" s="0" t="str">
        <f aca="false">IF($A4597="","","Compra no cartão")</f>
        <v/>
      </c>
    </row>
    <row r="4598" customFormat="false" ht="13.5" hidden="false" customHeight="false" outlineLevel="0" collapsed="false">
      <c r="A4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8" s="0" t="str">
        <f aca="false">IF($A4598="","",INDEX(CARTAO_COMPRAS!$C:$C,INT((ROW()-2)/20)+2))</f>
        <v/>
      </c>
      <c r="C4598" s="0" t="str">
        <f aca="false">IF($A4598="","",INDEX(CARTAO_COMPRAS!$D:$D,INT((ROW()-2)/20)+2))</f>
        <v/>
      </c>
      <c r="D4598" s="0" t="str">
        <f aca="false">IF($A4598="","",INDEX(CARTAO_COMPRAS!$E:$E,INT((ROW()-2)/20)+2))</f>
        <v/>
      </c>
      <c r="E4598" s="0" t="str">
        <f aca="false">IF($A4598="","",INDEX(CARTAO_COMPRAS!$H:$H,INT((ROW()-2)/20)+2)+MOD(ROW()-2,20))</f>
        <v/>
      </c>
      <c r="F4598" s="0" t="str">
        <f aca="false">IF($A4598="","",INDEX(CARTAO_COMPRAS!$G:$G,INT((ROW()-2)/20)+2))</f>
        <v/>
      </c>
      <c r="G4598" s="5" t="str">
        <f aca="false">IF($A4598="","",INDEX(CARTAO_COMPRAS!$I:$I,INT((ROW()-2)/20)+2))</f>
        <v/>
      </c>
      <c r="H4598" s="4" t="str">
        <f aca="false">IF($A4598="","",EDATE(INDEX(CARTAO_COMPRAS!$J:$J,INT((ROW()-2)/20)+2),MOD(ROW()-2,20)))</f>
        <v/>
      </c>
      <c r="I4598" s="4" t="str">
        <f aca="false">IF($H4598="","",$H4598-WEEKDAY($H4598,2)+1)</f>
        <v/>
      </c>
      <c r="J4598" s="4" t="str">
        <f aca="false">IF($I4598="","",$I4598+6)</f>
        <v/>
      </c>
      <c r="K4598" s="6" t="str">
        <f aca="false">IF($H4598="","",DATE(YEAR($H4598),MONTH($H4598),1))</f>
        <v/>
      </c>
      <c r="L4598" s="0" t="str">
        <f aca="false">IF($A4598="","",INDEX(CARTAO_COMPRAS!$K:$K,INT((ROW()-2)/20)+2))</f>
        <v/>
      </c>
      <c r="M4598" s="0" t="str">
        <f aca="false">IF($A4598="","","Compra no cartão")</f>
        <v/>
      </c>
    </row>
    <row r="4599" customFormat="false" ht="13.5" hidden="false" customHeight="false" outlineLevel="0" collapsed="false">
      <c r="A4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599" s="0" t="str">
        <f aca="false">IF($A4599="","",INDEX(CARTAO_COMPRAS!$C:$C,INT((ROW()-2)/20)+2))</f>
        <v/>
      </c>
      <c r="C4599" s="0" t="str">
        <f aca="false">IF($A4599="","",INDEX(CARTAO_COMPRAS!$D:$D,INT((ROW()-2)/20)+2))</f>
        <v/>
      </c>
      <c r="D4599" s="0" t="str">
        <f aca="false">IF($A4599="","",INDEX(CARTAO_COMPRAS!$E:$E,INT((ROW()-2)/20)+2))</f>
        <v/>
      </c>
      <c r="E4599" s="0" t="str">
        <f aca="false">IF($A4599="","",INDEX(CARTAO_COMPRAS!$H:$H,INT((ROW()-2)/20)+2)+MOD(ROW()-2,20))</f>
        <v/>
      </c>
      <c r="F4599" s="0" t="str">
        <f aca="false">IF($A4599="","",INDEX(CARTAO_COMPRAS!$G:$G,INT((ROW()-2)/20)+2))</f>
        <v/>
      </c>
      <c r="G4599" s="5" t="str">
        <f aca="false">IF($A4599="","",INDEX(CARTAO_COMPRAS!$I:$I,INT((ROW()-2)/20)+2))</f>
        <v/>
      </c>
      <c r="H4599" s="4" t="str">
        <f aca="false">IF($A4599="","",EDATE(INDEX(CARTAO_COMPRAS!$J:$J,INT((ROW()-2)/20)+2),MOD(ROW()-2,20)))</f>
        <v/>
      </c>
      <c r="I4599" s="4" t="str">
        <f aca="false">IF($H4599="","",$H4599-WEEKDAY($H4599,2)+1)</f>
        <v/>
      </c>
      <c r="J4599" s="4" t="str">
        <f aca="false">IF($I4599="","",$I4599+6)</f>
        <v/>
      </c>
      <c r="K4599" s="6" t="str">
        <f aca="false">IF($H4599="","",DATE(YEAR($H4599),MONTH($H4599),1))</f>
        <v/>
      </c>
      <c r="L4599" s="0" t="str">
        <f aca="false">IF($A4599="","",INDEX(CARTAO_COMPRAS!$K:$K,INT((ROW()-2)/20)+2))</f>
        <v/>
      </c>
      <c r="M4599" s="0" t="str">
        <f aca="false">IF($A4599="","","Compra no cartão")</f>
        <v/>
      </c>
    </row>
    <row r="4600" customFormat="false" ht="13.5" hidden="false" customHeight="false" outlineLevel="0" collapsed="false">
      <c r="A4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0" s="0" t="str">
        <f aca="false">IF($A4600="","",INDEX(CARTAO_COMPRAS!$C:$C,INT((ROW()-2)/20)+2))</f>
        <v/>
      </c>
      <c r="C4600" s="0" t="str">
        <f aca="false">IF($A4600="","",INDEX(CARTAO_COMPRAS!$D:$D,INT((ROW()-2)/20)+2))</f>
        <v/>
      </c>
      <c r="D4600" s="0" t="str">
        <f aca="false">IF($A4600="","",INDEX(CARTAO_COMPRAS!$E:$E,INT((ROW()-2)/20)+2))</f>
        <v/>
      </c>
      <c r="E4600" s="0" t="str">
        <f aca="false">IF($A4600="","",INDEX(CARTAO_COMPRAS!$H:$H,INT((ROW()-2)/20)+2)+MOD(ROW()-2,20))</f>
        <v/>
      </c>
      <c r="F4600" s="0" t="str">
        <f aca="false">IF($A4600="","",INDEX(CARTAO_COMPRAS!$G:$G,INT((ROW()-2)/20)+2))</f>
        <v/>
      </c>
      <c r="G4600" s="5" t="str">
        <f aca="false">IF($A4600="","",INDEX(CARTAO_COMPRAS!$I:$I,INT((ROW()-2)/20)+2))</f>
        <v/>
      </c>
      <c r="H4600" s="4" t="str">
        <f aca="false">IF($A4600="","",EDATE(INDEX(CARTAO_COMPRAS!$J:$J,INT((ROW()-2)/20)+2),MOD(ROW()-2,20)))</f>
        <v/>
      </c>
      <c r="I4600" s="4" t="str">
        <f aca="false">IF($H4600="","",$H4600-WEEKDAY($H4600,2)+1)</f>
        <v/>
      </c>
      <c r="J4600" s="4" t="str">
        <f aca="false">IF($I4600="","",$I4600+6)</f>
        <v/>
      </c>
      <c r="K4600" s="6" t="str">
        <f aca="false">IF($H4600="","",DATE(YEAR($H4600),MONTH($H4600),1))</f>
        <v/>
      </c>
      <c r="L4600" s="0" t="str">
        <f aca="false">IF($A4600="","",INDEX(CARTAO_COMPRAS!$K:$K,INT((ROW()-2)/20)+2))</f>
        <v/>
      </c>
      <c r="M4600" s="0" t="str">
        <f aca="false">IF($A4600="","","Compra no cartão")</f>
        <v/>
      </c>
    </row>
    <row r="4601" customFormat="false" ht="13.5" hidden="false" customHeight="false" outlineLevel="0" collapsed="false">
      <c r="A4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1" s="0" t="str">
        <f aca="false">IF($A4601="","",INDEX(CARTAO_COMPRAS!$C:$C,INT((ROW()-2)/20)+2))</f>
        <v/>
      </c>
      <c r="C4601" s="0" t="str">
        <f aca="false">IF($A4601="","",INDEX(CARTAO_COMPRAS!$D:$D,INT((ROW()-2)/20)+2))</f>
        <v/>
      </c>
      <c r="D4601" s="0" t="str">
        <f aca="false">IF($A4601="","",INDEX(CARTAO_COMPRAS!$E:$E,INT((ROW()-2)/20)+2))</f>
        <v/>
      </c>
      <c r="E4601" s="0" t="str">
        <f aca="false">IF($A4601="","",INDEX(CARTAO_COMPRAS!$H:$H,INT((ROW()-2)/20)+2)+MOD(ROW()-2,20))</f>
        <v/>
      </c>
      <c r="F4601" s="0" t="str">
        <f aca="false">IF($A4601="","",INDEX(CARTAO_COMPRAS!$G:$G,INT((ROW()-2)/20)+2))</f>
        <v/>
      </c>
      <c r="G4601" s="5" t="str">
        <f aca="false">IF($A4601="","",INDEX(CARTAO_COMPRAS!$I:$I,INT((ROW()-2)/20)+2))</f>
        <v/>
      </c>
      <c r="H4601" s="4" t="str">
        <f aca="false">IF($A4601="","",EDATE(INDEX(CARTAO_COMPRAS!$J:$J,INT((ROW()-2)/20)+2),MOD(ROW()-2,20)))</f>
        <v/>
      </c>
      <c r="I4601" s="4" t="str">
        <f aca="false">IF($H4601="","",$H4601-WEEKDAY($H4601,2)+1)</f>
        <v/>
      </c>
      <c r="J4601" s="4" t="str">
        <f aca="false">IF($I4601="","",$I4601+6)</f>
        <v/>
      </c>
      <c r="K4601" s="6" t="str">
        <f aca="false">IF($H4601="","",DATE(YEAR($H4601),MONTH($H4601),1))</f>
        <v/>
      </c>
      <c r="L4601" s="0" t="str">
        <f aca="false">IF($A4601="","",INDEX(CARTAO_COMPRAS!$K:$K,INT((ROW()-2)/20)+2))</f>
        <v/>
      </c>
      <c r="M4601" s="0" t="str">
        <f aca="false">IF($A4601="","","Compra no cartão")</f>
        <v/>
      </c>
    </row>
    <row r="4602" customFormat="false" ht="13.5" hidden="false" customHeight="false" outlineLevel="0" collapsed="false">
      <c r="A46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2" s="0" t="str">
        <f aca="false">IF($A4602="","",INDEX(CARTAO_COMPRAS!$C:$C,INT((ROW()-2)/20)+2))</f>
        <v/>
      </c>
      <c r="C4602" s="0" t="str">
        <f aca="false">IF($A4602="","",INDEX(CARTAO_COMPRAS!$D:$D,INT((ROW()-2)/20)+2))</f>
        <v/>
      </c>
      <c r="D4602" s="0" t="str">
        <f aca="false">IF($A4602="","",INDEX(CARTAO_COMPRAS!$E:$E,INT((ROW()-2)/20)+2))</f>
        <v/>
      </c>
      <c r="E4602" s="0" t="str">
        <f aca="false">IF($A4602="","",INDEX(CARTAO_COMPRAS!$H:$H,INT((ROW()-2)/20)+2)+MOD(ROW()-2,20))</f>
        <v/>
      </c>
      <c r="F4602" s="0" t="str">
        <f aca="false">IF($A4602="","",INDEX(CARTAO_COMPRAS!$G:$G,INT((ROW()-2)/20)+2))</f>
        <v/>
      </c>
      <c r="G4602" s="5" t="str">
        <f aca="false">IF($A4602="","",INDEX(CARTAO_COMPRAS!$I:$I,INT((ROW()-2)/20)+2))</f>
        <v/>
      </c>
      <c r="H4602" s="4" t="str">
        <f aca="false">IF($A4602="","",EDATE(INDEX(CARTAO_COMPRAS!$J:$J,INT((ROW()-2)/20)+2),MOD(ROW()-2,20)))</f>
        <v/>
      </c>
      <c r="I4602" s="4" t="str">
        <f aca="false">IF($H4602="","",$H4602-WEEKDAY($H4602,2)+1)</f>
        <v/>
      </c>
      <c r="J4602" s="4" t="str">
        <f aca="false">IF($I4602="","",$I4602+6)</f>
        <v/>
      </c>
      <c r="K4602" s="6" t="str">
        <f aca="false">IF($H4602="","",DATE(YEAR($H4602),MONTH($H4602),1))</f>
        <v/>
      </c>
      <c r="L4602" s="0" t="str">
        <f aca="false">IF($A4602="","",INDEX(CARTAO_COMPRAS!$K:$K,INT((ROW()-2)/20)+2))</f>
        <v/>
      </c>
      <c r="M4602" s="0" t="str">
        <f aca="false">IF($A4602="","","Compra no cartão")</f>
        <v/>
      </c>
    </row>
    <row r="4603" customFormat="false" ht="13.5" hidden="false" customHeight="false" outlineLevel="0" collapsed="false">
      <c r="A4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3" s="0" t="str">
        <f aca="false">IF($A4603="","",INDEX(CARTAO_COMPRAS!$C:$C,INT((ROW()-2)/20)+2))</f>
        <v/>
      </c>
      <c r="C4603" s="0" t="str">
        <f aca="false">IF($A4603="","",INDEX(CARTAO_COMPRAS!$D:$D,INT((ROW()-2)/20)+2))</f>
        <v/>
      </c>
      <c r="D4603" s="0" t="str">
        <f aca="false">IF($A4603="","",INDEX(CARTAO_COMPRAS!$E:$E,INT((ROW()-2)/20)+2))</f>
        <v/>
      </c>
      <c r="E4603" s="0" t="str">
        <f aca="false">IF($A4603="","",INDEX(CARTAO_COMPRAS!$H:$H,INT((ROW()-2)/20)+2)+MOD(ROW()-2,20))</f>
        <v/>
      </c>
      <c r="F4603" s="0" t="str">
        <f aca="false">IF($A4603="","",INDEX(CARTAO_COMPRAS!$G:$G,INT((ROW()-2)/20)+2))</f>
        <v/>
      </c>
      <c r="G4603" s="5" t="str">
        <f aca="false">IF($A4603="","",INDEX(CARTAO_COMPRAS!$I:$I,INT((ROW()-2)/20)+2))</f>
        <v/>
      </c>
      <c r="H4603" s="4" t="str">
        <f aca="false">IF($A4603="","",EDATE(INDEX(CARTAO_COMPRAS!$J:$J,INT((ROW()-2)/20)+2),MOD(ROW()-2,20)))</f>
        <v/>
      </c>
      <c r="I4603" s="4" t="str">
        <f aca="false">IF($H4603="","",$H4603-WEEKDAY($H4603,2)+1)</f>
        <v/>
      </c>
      <c r="J4603" s="4" t="str">
        <f aca="false">IF($I4603="","",$I4603+6)</f>
        <v/>
      </c>
      <c r="K4603" s="6" t="str">
        <f aca="false">IF($H4603="","",DATE(YEAR($H4603),MONTH($H4603),1))</f>
        <v/>
      </c>
      <c r="L4603" s="0" t="str">
        <f aca="false">IF($A4603="","",INDEX(CARTAO_COMPRAS!$K:$K,INT((ROW()-2)/20)+2))</f>
        <v/>
      </c>
      <c r="M4603" s="0" t="str">
        <f aca="false">IF($A4603="","","Compra no cartão")</f>
        <v/>
      </c>
    </row>
    <row r="4604" customFormat="false" ht="13.5" hidden="false" customHeight="false" outlineLevel="0" collapsed="false">
      <c r="A4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4" s="0" t="str">
        <f aca="false">IF($A4604="","",INDEX(CARTAO_COMPRAS!$C:$C,INT((ROW()-2)/20)+2))</f>
        <v/>
      </c>
      <c r="C4604" s="0" t="str">
        <f aca="false">IF($A4604="","",INDEX(CARTAO_COMPRAS!$D:$D,INT((ROW()-2)/20)+2))</f>
        <v/>
      </c>
      <c r="D4604" s="0" t="str">
        <f aca="false">IF($A4604="","",INDEX(CARTAO_COMPRAS!$E:$E,INT((ROW()-2)/20)+2))</f>
        <v/>
      </c>
      <c r="E4604" s="0" t="str">
        <f aca="false">IF($A4604="","",INDEX(CARTAO_COMPRAS!$H:$H,INT((ROW()-2)/20)+2)+MOD(ROW()-2,20))</f>
        <v/>
      </c>
      <c r="F4604" s="0" t="str">
        <f aca="false">IF($A4604="","",INDEX(CARTAO_COMPRAS!$G:$G,INT((ROW()-2)/20)+2))</f>
        <v/>
      </c>
      <c r="G4604" s="5" t="str">
        <f aca="false">IF($A4604="","",INDEX(CARTAO_COMPRAS!$I:$I,INT((ROW()-2)/20)+2))</f>
        <v/>
      </c>
      <c r="H4604" s="4" t="str">
        <f aca="false">IF($A4604="","",EDATE(INDEX(CARTAO_COMPRAS!$J:$J,INT((ROW()-2)/20)+2),MOD(ROW()-2,20)))</f>
        <v/>
      </c>
      <c r="I4604" s="4" t="str">
        <f aca="false">IF($H4604="","",$H4604-WEEKDAY($H4604,2)+1)</f>
        <v/>
      </c>
      <c r="J4604" s="4" t="str">
        <f aca="false">IF($I4604="","",$I4604+6)</f>
        <v/>
      </c>
      <c r="K4604" s="6" t="str">
        <f aca="false">IF($H4604="","",DATE(YEAR($H4604),MONTH($H4604),1))</f>
        <v/>
      </c>
      <c r="L4604" s="0" t="str">
        <f aca="false">IF($A4604="","",INDEX(CARTAO_COMPRAS!$K:$K,INT((ROW()-2)/20)+2))</f>
        <v/>
      </c>
      <c r="M4604" s="0" t="str">
        <f aca="false">IF($A4604="","","Compra no cartão")</f>
        <v/>
      </c>
    </row>
    <row r="4605" customFormat="false" ht="13.5" hidden="false" customHeight="false" outlineLevel="0" collapsed="false">
      <c r="A4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5" s="0" t="str">
        <f aca="false">IF($A4605="","",INDEX(CARTAO_COMPRAS!$C:$C,INT((ROW()-2)/20)+2))</f>
        <v/>
      </c>
      <c r="C4605" s="0" t="str">
        <f aca="false">IF($A4605="","",INDEX(CARTAO_COMPRAS!$D:$D,INT((ROW()-2)/20)+2))</f>
        <v/>
      </c>
      <c r="D4605" s="0" t="str">
        <f aca="false">IF($A4605="","",INDEX(CARTAO_COMPRAS!$E:$E,INT((ROW()-2)/20)+2))</f>
        <v/>
      </c>
      <c r="E4605" s="0" t="str">
        <f aca="false">IF($A4605="","",INDEX(CARTAO_COMPRAS!$H:$H,INT((ROW()-2)/20)+2)+MOD(ROW()-2,20))</f>
        <v/>
      </c>
      <c r="F4605" s="0" t="str">
        <f aca="false">IF($A4605="","",INDEX(CARTAO_COMPRAS!$G:$G,INT((ROW()-2)/20)+2))</f>
        <v/>
      </c>
      <c r="G4605" s="5" t="str">
        <f aca="false">IF($A4605="","",INDEX(CARTAO_COMPRAS!$I:$I,INT((ROW()-2)/20)+2))</f>
        <v/>
      </c>
      <c r="H4605" s="4" t="str">
        <f aca="false">IF($A4605="","",EDATE(INDEX(CARTAO_COMPRAS!$J:$J,INT((ROW()-2)/20)+2),MOD(ROW()-2,20)))</f>
        <v/>
      </c>
      <c r="I4605" s="4" t="str">
        <f aca="false">IF($H4605="","",$H4605-WEEKDAY($H4605,2)+1)</f>
        <v/>
      </c>
      <c r="J4605" s="4" t="str">
        <f aca="false">IF($I4605="","",$I4605+6)</f>
        <v/>
      </c>
      <c r="K4605" s="6" t="str">
        <f aca="false">IF($H4605="","",DATE(YEAR($H4605),MONTH($H4605),1))</f>
        <v/>
      </c>
      <c r="L4605" s="0" t="str">
        <f aca="false">IF($A4605="","",INDEX(CARTAO_COMPRAS!$K:$K,INT((ROW()-2)/20)+2))</f>
        <v/>
      </c>
      <c r="M4605" s="0" t="str">
        <f aca="false">IF($A4605="","","Compra no cartão")</f>
        <v/>
      </c>
    </row>
    <row r="4606" customFormat="false" ht="13.5" hidden="false" customHeight="false" outlineLevel="0" collapsed="false">
      <c r="A4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6" s="0" t="str">
        <f aca="false">IF($A4606="","",INDEX(CARTAO_COMPRAS!$C:$C,INT((ROW()-2)/20)+2))</f>
        <v/>
      </c>
      <c r="C4606" s="0" t="str">
        <f aca="false">IF($A4606="","",INDEX(CARTAO_COMPRAS!$D:$D,INT((ROW()-2)/20)+2))</f>
        <v/>
      </c>
      <c r="D4606" s="0" t="str">
        <f aca="false">IF($A4606="","",INDEX(CARTAO_COMPRAS!$E:$E,INT((ROW()-2)/20)+2))</f>
        <v/>
      </c>
      <c r="E4606" s="0" t="str">
        <f aca="false">IF($A4606="","",INDEX(CARTAO_COMPRAS!$H:$H,INT((ROW()-2)/20)+2)+MOD(ROW()-2,20))</f>
        <v/>
      </c>
      <c r="F4606" s="0" t="str">
        <f aca="false">IF($A4606="","",INDEX(CARTAO_COMPRAS!$G:$G,INT((ROW()-2)/20)+2))</f>
        <v/>
      </c>
      <c r="G4606" s="5" t="str">
        <f aca="false">IF($A4606="","",INDEX(CARTAO_COMPRAS!$I:$I,INT((ROW()-2)/20)+2))</f>
        <v/>
      </c>
      <c r="H4606" s="4" t="str">
        <f aca="false">IF($A4606="","",EDATE(INDEX(CARTAO_COMPRAS!$J:$J,INT((ROW()-2)/20)+2),MOD(ROW()-2,20)))</f>
        <v/>
      </c>
      <c r="I4606" s="4" t="str">
        <f aca="false">IF($H4606="","",$H4606-WEEKDAY($H4606,2)+1)</f>
        <v/>
      </c>
      <c r="J4606" s="4" t="str">
        <f aca="false">IF($I4606="","",$I4606+6)</f>
        <v/>
      </c>
      <c r="K4606" s="6" t="str">
        <f aca="false">IF($H4606="","",DATE(YEAR($H4606),MONTH($H4606),1))</f>
        <v/>
      </c>
      <c r="L4606" s="0" t="str">
        <f aca="false">IF($A4606="","",INDEX(CARTAO_COMPRAS!$K:$K,INT((ROW()-2)/20)+2))</f>
        <v/>
      </c>
      <c r="M4606" s="0" t="str">
        <f aca="false">IF($A4606="","","Compra no cartão")</f>
        <v/>
      </c>
    </row>
    <row r="4607" customFormat="false" ht="13.5" hidden="false" customHeight="false" outlineLevel="0" collapsed="false">
      <c r="A4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7" s="0" t="str">
        <f aca="false">IF($A4607="","",INDEX(CARTAO_COMPRAS!$C:$C,INT((ROW()-2)/20)+2))</f>
        <v/>
      </c>
      <c r="C4607" s="0" t="str">
        <f aca="false">IF($A4607="","",INDEX(CARTAO_COMPRAS!$D:$D,INT((ROW()-2)/20)+2))</f>
        <v/>
      </c>
      <c r="D4607" s="0" t="str">
        <f aca="false">IF($A4607="","",INDEX(CARTAO_COMPRAS!$E:$E,INT((ROW()-2)/20)+2))</f>
        <v/>
      </c>
      <c r="E4607" s="0" t="str">
        <f aca="false">IF($A4607="","",INDEX(CARTAO_COMPRAS!$H:$H,INT((ROW()-2)/20)+2)+MOD(ROW()-2,20))</f>
        <v/>
      </c>
      <c r="F4607" s="0" t="str">
        <f aca="false">IF($A4607="","",INDEX(CARTAO_COMPRAS!$G:$G,INT((ROW()-2)/20)+2))</f>
        <v/>
      </c>
      <c r="G4607" s="5" t="str">
        <f aca="false">IF($A4607="","",INDEX(CARTAO_COMPRAS!$I:$I,INT((ROW()-2)/20)+2))</f>
        <v/>
      </c>
      <c r="H4607" s="4" t="str">
        <f aca="false">IF($A4607="","",EDATE(INDEX(CARTAO_COMPRAS!$J:$J,INT((ROW()-2)/20)+2),MOD(ROW()-2,20)))</f>
        <v/>
      </c>
      <c r="I4607" s="4" t="str">
        <f aca="false">IF($H4607="","",$H4607-WEEKDAY($H4607,2)+1)</f>
        <v/>
      </c>
      <c r="J4607" s="4" t="str">
        <f aca="false">IF($I4607="","",$I4607+6)</f>
        <v/>
      </c>
      <c r="K4607" s="6" t="str">
        <f aca="false">IF($H4607="","",DATE(YEAR($H4607),MONTH($H4607),1))</f>
        <v/>
      </c>
      <c r="L4607" s="0" t="str">
        <f aca="false">IF($A4607="","",INDEX(CARTAO_COMPRAS!$K:$K,INT((ROW()-2)/20)+2))</f>
        <v/>
      </c>
      <c r="M4607" s="0" t="str">
        <f aca="false">IF($A4607="","","Compra no cartão")</f>
        <v/>
      </c>
    </row>
    <row r="4608" customFormat="false" ht="13.5" hidden="false" customHeight="false" outlineLevel="0" collapsed="false">
      <c r="A4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8" s="0" t="str">
        <f aca="false">IF($A4608="","",INDEX(CARTAO_COMPRAS!$C:$C,INT((ROW()-2)/20)+2))</f>
        <v/>
      </c>
      <c r="C4608" s="0" t="str">
        <f aca="false">IF($A4608="","",INDEX(CARTAO_COMPRAS!$D:$D,INT((ROW()-2)/20)+2))</f>
        <v/>
      </c>
      <c r="D4608" s="0" t="str">
        <f aca="false">IF($A4608="","",INDEX(CARTAO_COMPRAS!$E:$E,INT((ROW()-2)/20)+2))</f>
        <v/>
      </c>
      <c r="E4608" s="0" t="str">
        <f aca="false">IF($A4608="","",INDEX(CARTAO_COMPRAS!$H:$H,INT((ROW()-2)/20)+2)+MOD(ROW()-2,20))</f>
        <v/>
      </c>
      <c r="F4608" s="0" t="str">
        <f aca="false">IF($A4608="","",INDEX(CARTAO_COMPRAS!$G:$G,INT((ROW()-2)/20)+2))</f>
        <v/>
      </c>
      <c r="G4608" s="5" t="str">
        <f aca="false">IF($A4608="","",INDEX(CARTAO_COMPRAS!$I:$I,INT((ROW()-2)/20)+2))</f>
        <v/>
      </c>
      <c r="H4608" s="4" t="str">
        <f aca="false">IF($A4608="","",EDATE(INDEX(CARTAO_COMPRAS!$J:$J,INT((ROW()-2)/20)+2),MOD(ROW()-2,20)))</f>
        <v/>
      </c>
      <c r="I4608" s="4" t="str">
        <f aca="false">IF($H4608="","",$H4608-WEEKDAY($H4608,2)+1)</f>
        <v/>
      </c>
      <c r="J4608" s="4" t="str">
        <f aca="false">IF($I4608="","",$I4608+6)</f>
        <v/>
      </c>
      <c r="K4608" s="6" t="str">
        <f aca="false">IF($H4608="","",DATE(YEAR($H4608),MONTH($H4608),1))</f>
        <v/>
      </c>
      <c r="L4608" s="0" t="str">
        <f aca="false">IF($A4608="","",INDEX(CARTAO_COMPRAS!$K:$K,INT((ROW()-2)/20)+2))</f>
        <v/>
      </c>
      <c r="M4608" s="0" t="str">
        <f aca="false">IF($A4608="","","Compra no cartão")</f>
        <v/>
      </c>
    </row>
    <row r="4609" customFormat="false" ht="13.5" hidden="false" customHeight="false" outlineLevel="0" collapsed="false">
      <c r="A4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09" s="0" t="str">
        <f aca="false">IF($A4609="","",INDEX(CARTAO_COMPRAS!$C:$C,INT((ROW()-2)/20)+2))</f>
        <v/>
      </c>
      <c r="C4609" s="0" t="str">
        <f aca="false">IF($A4609="","",INDEX(CARTAO_COMPRAS!$D:$D,INT((ROW()-2)/20)+2))</f>
        <v/>
      </c>
      <c r="D4609" s="0" t="str">
        <f aca="false">IF($A4609="","",INDEX(CARTAO_COMPRAS!$E:$E,INT((ROW()-2)/20)+2))</f>
        <v/>
      </c>
      <c r="E4609" s="0" t="str">
        <f aca="false">IF($A4609="","",INDEX(CARTAO_COMPRAS!$H:$H,INT((ROW()-2)/20)+2)+MOD(ROW()-2,20))</f>
        <v/>
      </c>
      <c r="F4609" s="0" t="str">
        <f aca="false">IF($A4609="","",INDEX(CARTAO_COMPRAS!$G:$G,INT((ROW()-2)/20)+2))</f>
        <v/>
      </c>
      <c r="G4609" s="5" t="str">
        <f aca="false">IF($A4609="","",INDEX(CARTAO_COMPRAS!$I:$I,INT((ROW()-2)/20)+2))</f>
        <v/>
      </c>
      <c r="H4609" s="4" t="str">
        <f aca="false">IF($A4609="","",EDATE(INDEX(CARTAO_COMPRAS!$J:$J,INT((ROW()-2)/20)+2),MOD(ROW()-2,20)))</f>
        <v/>
      </c>
      <c r="I4609" s="4" t="str">
        <f aca="false">IF($H4609="","",$H4609-WEEKDAY($H4609,2)+1)</f>
        <v/>
      </c>
      <c r="J4609" s="4" t="str">
        <f aca="false">IF($I4609="","",$I4609+6)</f>
        <v/>
      </c>
      <c r="K4609" s="6" t="str">
        <f aca="false">IF($H4609="","",DATE(YEAR($H4609),MONTH($H4609),1))</f>
        <v/>
      </c>
      <c r="L4609" s="0" t="str">
        <f aca="false">IF($A4609="","",INDEX(CARTAO_COMPRAS!$K:$K,INT((ROW()-2)/20)+2))</f>
        <v/>
      </c>
      <c r="M4609" s="0" t="str">
        <f aca="false">IF($A4609="","","Compra no cartão")</f>
        <v/>
      </c>
    </row>
    <row r="4610" customFormat="false" ht="13.5" hidden="false" customHeight="false" outlineLevel="0" collapsed="false">
      <c r="A4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0" s="0" t="str">
        <f aca="false">IF($A4610="","",INDEX(CARTAO_COMPRAS!$C:$C,INT((ROW()-2)/20)+2))</f>
        <v/>
      </c>
      <c r="C4610" s="0" t="str">
        <f aca="false">IF($A4610="","",INDEX(CARTAO_COMPRAS!$D:$D,INT((ROW()-2)/20)+2))</f>
        <v/>
      </c>
      <c r="D4610" s="0" t="str">
        <f aca="false">IF($A4610="","",INDEX(CARTAO_COMPRAS!$E:$E,INT((ROW()-2)/20)+2))</f>
        <v/>
      </c>
      <c r="E4610" s="0" t="str">
        <f aca="false">IF($A4610="","",INDEX(CARTAO_COMPRAS!$H:$H,INT((ROW()-2)/20)+2)+MOD(ROW()-2,20))</f>
        <v/>
      </c>
      <c r="F4610" s="0" t="str">
        <f aca="false">IF($A4610="","",INDEX(CARTAO_COMPRAS!$G:$G,INT((ROW()-2)/20)+2))</f>
        <v/>
      </c>
      <c r="G4610" s="5" t="str">
        <f aca="false">IF($A4610="","",INDEX(CARTAO_COMPRAS!$I:$I,INT((ROW()-2)/20)+2))</f>
        <v/>
      </c>
      <c r="H4610" s="4" t="str">
        <f aca="false">IF($A4610="","",EDATE(INDEX(CARTAO_COMPRAS!$J:$J,INT((ROW()-2)/20)+2),MOD(ROW()-2,20)))</f>
        <v/>
      </c>
      <c r="I4610" s="4" t="str">
        <f aca="false">IF($H4610="","",$H4610-WEEKDAY($H4610,2)+1)</f>
        <v/>
      </c>
      <c r="J4610" s="4" t="str">
        <f aca="false">IF($I4610="","",$I4610+6)</f>
        <v/>
      </c>
      <c r="K4610" s="6" t="str">
        <f aca="false">IF($H4610="","",DATE(YEAR($H4610),MONTH($H4610),1))</f>
        <v/>
      </c>
      <c r="L4610" s="0" t="str">
        <f aca="false">IF($A4610="","",INDEX(CARTAO_COMPRAS!$K:$K,INT((ROW()-2)/20)+2))</f>
        <v/>
      </c>
      <c r="M4610" s="0" t="str">
        <f aca="false">IF($A4610="","","Compra no cartão")</f>
        <v/>
      </c>
    </row>
    <row r="4611" customFormat="false" ht="13.5" hidden="false" customHeight="false" outlineLevel="0" collapsed="false">
      <c r="A4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1" s="0" t="str">
        <f aca="false">IF($A4611="","",INDEX(CARTAO_COMPRAS!$C:$C,INT((ROW()-2)/20)+2))</f>
        <v/>
      </c>
      <c r="C4611" s="0" t="str">
        <f aca="false">IF($A4611="","",INDEX(CARTAO_COMPRAS!$D:$D,INT((ROW()-2)/20)+2))</f>
        <v/>
      </c>
      <c r="D4611" s="0" t="str">
        <f aca="false">IF($A4611="","",INDEX(CARTAO_COMPRAS!$E:$E,INT((ROW()-2)/20)+2))</f>
        <v/>
      </c>
      <c r="E4611" s="0" t="str">
        <f aca="false">IF($A4611="","",INDEX(CARTAO_COMPRAS!$H:$H,INT((ROW()-2)/20)+2)+MOD(ROW()-2,20))</f>
        <v/>
      </c>
      <c r="F4611" s="0" t="str">
        <f aca="false">IF($A4611="","",INDEX(CARTAO_COMPRAS!$G:$G,INT((ROW()-2)/20)+2))</f>
        <v/>
      </c>
      <c r="G4611" s="5" t="str">
        <f aca="false">IF($A4611="","",INDEX(CARTAO_COMPRAS!$I:$I,INT((ROW()-2)/20)+2))</f>
        <v/>
      </c>
      <c r="H4611" s="4" t="str">
        <f aca="false">IF($A4611="","",EDATE(INDEX(CARTAO_COMPRAS!$J:$J,INT((ROW()-2)/20)+2),MOD(ROW()-2,20)))</f>
        <v/>
      </c>
      <c r="I4611" s="4" t="str">
        <f aca="false">IF($H4611="","",$H4611-WEEKDAY($H4611,2)+1)</f>
        <v/>
      </c>
      <c r="J4611" s="4" t="str">
        <f aca="false">IF($I4611="","",$I4611+6)</f>
        <v/>
      </c>
      <c r="K4611" s="6" t="str">
        <f aca="false">IF($H4611="","",DATE(YEAR($H4611),MONTH($H4611),1))</f>
        <v/>
      </c>
      <c r="L4611" s="0" t="str">
        <f aca="false">IF($A4611="","",INDEX(CARTAO_COMPRAS!$K:$K,INT((ROW()-2)/20)+2))</f>
        <v/>
      </c>
      <c r="M4611" s="0" t="str">
        <f aca="false">IF($A4611="","","Compra no cartão")</f>
        <v/>
      </c>
    </row>
    <row r="4612" customFormat="false" ht="13.5" hidden="false" customHeight="false" outlineLevel="0" collapsed="false">
      <c r="A4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2" s="0" t="str">
        <f aca="false">IF($A4612="","",INDEX(CARTAO_COMPRAS!$C:$C,INT((ROW()-2)/20)+2))</f>
        <v/>
      </c>
      <c r="C4612" s="0" t="str">
        <f aca="false">IF($A4612="","",INDEX(CARTAO_COMPRAS!$D:$D,INT((ROW()-2)/20)+2))</f>
        <v/>
      </c>
      <c r="D4612" s="0" t="str">
        <f aca="false">IF($A4612="","",INDEX(CARTAO_COMPRAS!$E:$E,INT((ROW()-2)/20)+2))</f>
        <v/>
      </c>
      <c r="E4612" s="0" t="str">
        <f aca="false">IF($A4612="","",INDEX(CARTAO_COMPRAS!$H:$H,INT((ROW()-2)/20)+2)+MOD(ROW()-2,20))</f>
        <v/>
      </c>
      <c r="F4612" s="0" t="str">
        <f aca="false">IF($A4612="","",INDEX(CARTAO_COMPRAS!$G:$G,INT((ROW()-2)/20)+2))</f>
        <v/>
      </c>
      <c r="G4612" s="5" t="str">
        <f aca="false">IF($A4612="","",INDEX(CARTAO_COMPRAS!$I:$I,INT((ROW()-2)/20)+2))</f>
        <v/>
      </c>
      <c r="H4612" s="4" t="str">
        <f aca="false">IF($A4612="","",EDATE(INDEX(CARTAO_COMPRAS!$J:$J,INT((ROW()-2)/20)+2),MOD(ROW()-2,20)))</f>
        <v/>
      </c>
      <c r="I4612" s="4" t="str">
        <f aca="false">IF($H4612="","",$H4612-WEEKDAY($H4612,2)+1)</f>
        <v/>
      </c>
      <c r="J4612" s="4" t="str">
        <f aca="false">IF($I4612="","",$I4612+6)</f>
        <v/>
      </c>
      <c r="K4612" s="6" t="str">
        <f aca="false">IF($H4612="","",DATE(YEAR($H4612),MONTH($H4612),1))</f>
        <v/>
      </c>
      <c r="L4612" s="0" t="str">
        <f aca="false">IF($A4612="","",INDEX(CARTAO_COMPRAS!$K:$K,INT((ROW()-2)/20)+2))</f>
        <v/>
      </c>
      <c r="M4612" s="0" t="str">
        <f aca="false">IF($A4612="","","Compra no cartão")</f>
        <v/>
      </c>
    </row>
    <row r="4613" customFormat="false" ht="13.5" hidden="false" customHeight="false" outlineLevel="0" collapsed="false">
      <c r="A4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3" s="0" t="str">
        <f aca="false">IF($A4613="","",INDEX(CARTAO_COMPRAS!$C:$C,INT((ROW()-2)/20)+2))</f>
        <v/>
      </c>
      <c r="C4613" s="0" t="str">
        <f aca="false">IF($A4613="","",INDEX(CARTAO_COMPRAS!$D:$D,INT((ROW()-2)/20)+2))</f>
        <v/>
      </c>
      <c r="D4613" s="0" t="str">
        <f aca="false">IF($A4613="","",INDEX(CARTAO_COMPRAS!$E:$E,INT((ROW()-2)/20)+2))</f>
        <v/>
      </c>
      <c r="E4613" s="0" t="str">
        <f aca="false">IF($A4613="","",INDEX(CARTAO_COMPRAS!$H:$H,INT((ROW()-2)/20)+2)+MOD(ROW()-2,20))</f>
        <v/>
      </c>
      <c r="F4613" s="0" t="str">
        <f aca="false">IF($A4613="","",INDEX(CARTAO_COMPRAS!$G:$G,INT((ROW()-2)/20)+2))</f>
        <v/>
      </c>
      <c r="G4613" s="5" t="str">
        <f aca="false">IF($A4613="","",INDEX(CARTAO_COMPRAS!$I:$I,INT((ROW()-2)/20)+2))</f>
        <v/>
      </c>
      <c r="H4613" s="4" t="str">
        <f aca="false">IF($A4613="","",EDATE(INDEX(CARTAO_COMPRAS!$J:$J,INT((ROW()-2)/20)+2),MOD(ROW()-2,20)))</f>
        <v/>
      </c>
      <c r="I4613" s="4" t="str">
        <f aca="false">IF($H4613="","",$H4613-WEEKDAY($H4613,2)+1)</f>
        <v/>
      </c>
      <c r="J4613" s="4" t="str">
        <f aca="false">IF($I4613="","",$I4613+6)</f>
        <v/>
      </c>
      <c r="K4613" s="6" t="str">
        <f aca="false">IF($H4613="","",DATE(YEAR($H4613),MONTH($H4613),1))</f>
        <v/>
      </c>
      <c r="L4613" s="0" t="str">
        <f aca="false">IF($A4613="","",INDEX(CARTAO_COMPRAS!$K:$K,INT((ROW()-2)/20)+2))</f>
        <v/>
      </c>
      <c r="M4613" s="0" t="str">
        <f aca="false">IF($A4613="","","Compra no cartão")</f>
        <v/>
      </c>
    </row>
    <row r="4614" customFormat="false" ht="13.5" hidden="false" customHeight="false" outlineLevel="0" collapsed="false">
      <c r="A4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4" s="0" t="str">
        <f aca="false">IF($A4614="","",INDEX(CARTAO_COMPRAS!$C:$C,INT((ROW()-2)/20)+2))</f>
        <v/>
      </c>
      <c r="C4614" s="0" t="str">
        <f aca="false">IF($A4614="","",INDEX(CARTAO_COMPRAS!$D:$D,INT((ROW()-2)/20)+2))</f>
        <v/>
      </c>
      <c r="D4614" s="0" t="str">
        <f aca="false">IF($A4614="","",INDEX(CARTAO_COMPRAS!$E:$E,INT((ROW()-2)/20)+2))</f>
        <v/>
      </c>
      <c r="E4614" s="0" t="str">
        <f aca="false">IF($A4614="","",INDEX(CARTAO_COMPRAS!$H:$H,INT((ROW()-2)/20)+2)+MOD(ROW()-2,20))</f>
        <v/>
      </c>
      <c r="F4614" s="0" t="str">
        <f aca="false">IF($A4614="","",INDEX(CARTAO_COMPRAS!$G:$G,INT((ROW()-2)/20)+2))</f>
        <v/>
      </c>
      <c r="G4614" s="5" t="str">
        <f aca="false">IF($A4614="","",INDEX(CARTAO_COMPRAS!$I:$I,INT((ROW()-2)/20)+2))</f>
        <v/>
      </c>
      <c r="H4614" s="4" t="str">
        <f aca="false">IF($A4614="","",EDATE(INDEX(CARTAO_COMPRAS!$J:$J,INT((ROW()-2)/20)+2),MOD(ROW()-2,20)))</f>
        <v/>
      </c>
      <c r="I4614" s="4" t="str">
        <f aca="false">IF($H4614="","",$H4614-WEEKDAY($H4614,2)+1)</f>
        <v/>
      </c>
      <c r="J4614" s="4" t="str">
        <f aca="false">IF($I4614="","",$I4614+6)</f>
        <v/>
      </c>
      <c r="K4614" s="6" t="str">
        <f aca="false">IF($H4614="","",DATE(YEAR($H4614),MONTH($H4614),1))</f>
        <v/>
      </c>
      <c r="L4614" s="0" t="str">
        <f aca="false">IF($A4614="","",INDEX(CARTAO_COMPRAS!$K:$K,INT((ROW()-2)/20)+2))</f>
        <v/>
      </c>
      <c r="M4614" s="0" t="str">
        <f aca="false">IF($A4614="","","Compra no cartão")</f>
        <v/>
      </c>
    </row>
    <row r="4615" customFormat="false" ht="13.5" hidden="false" customHeight="false" outlineLevel="0" collapsed="false">
      <c r="A4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5" s="0" t="str">
        <f aca="false">IF($A4615="","",INDEX(CARTAO_COMPRAS!$C:$C,INT((ROW()-2)/20)+2))</f>
        <v/>
      </c>
      <c r="C4615" s="0" t="str">
        <f aca="false">IF($A4615="","",INDEX(CARTAO_COMPRAS!$D:$D,INT((ROW()-2)/20)+2))</f>
        <v/>
      </c>
      <c r="D4615" s="0" t="str">
        <f aca="false">IF($A4615="","",INDEX(CARTAO_COMPRAS!$E:$E,INT((ROW()-2)/20)+2))</f>
        <v/>
      </c>
      <c r="E4615" s="0" t="str">
        <f aca="false">IF($A4615="","",INDEX(CARTAO_COMPRAS!$H:$H,INT((ROW()-2)/20)+2)+MOD(ROW()-2,20))</f>
        <v/>
      </c>
      <c r="F4615" s="0" t="str">
        <f aca="false">IF($A4615="","",INDEX(CARTAO_COMPRAS!$G:$G,INT((ROW()-2)/20)+2))</f>
        <v/>
      </c>
      <c r="G4615" s="5" t="str">
        <f aca="false">IF($A4615="","",INDEX(CARTAO_COMPRAS!$I:$I,INT((ROW()-2)/20)+2))</f>
        <v/>
      </c>
      <c r="H4615" s="4" t="str">
        <f aca="false">IF($A4615="","",EDATE(INDEX(CARTAO_COMPRAS!$J:$J,INT((ROW()-2)/20)+2),MOD(ROW()-2,20)))</f>
        <v/>
      </c>
      <c r="I4615" s="4" t="str">
        <f aca="false">IF($H4615="","",$H4615-WEEKDAY($H4615,2)+1)</f>
        <v/>
      </c>
      <c r="J4615" s="4" t="str">
        <f aca="false">IF($I4615="","",$I4615+6)</f>
        <v/>
      </c>
      <c r="K4615" s="6" t="str">
        <f aca="false">IF($H4615="","",DATE(YEAR($H4615),MONTH($H4615),1))</f>
        <v/>
      </c>
      <c r="L4615" s="0" t="str">
        <f aca="false">IF($A4615="","",INDEX(CARTAO_COMPRAS!$K:$K,INT((ROW()-2)/20)+2))</f>
        <v/>
      </c>
      <c r="M4615" s="0" t="str">
        <f aca="false">IF($A4615="","","Compra no cartão")</f>
        <v/>
      </c>
    </row>
    <row r="4616" customFormat="false" ht="13.5" hidden="false" customHeight="false" outlineLevel="0" collapsed="false">
      <c r="A4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6" s="0" t="str">
        <f aca="false">IF($A4616="","",INDEX(CARTAO_COMPRAS!$C:$C,INT((ROW()-2)/20)+2))</f>
        <v/>
      </c>
      <c r="C4616" s="0" t="str">
        <f aca="false">IF($A4616="","",INDEX(CARTAO_COMPRAS!$D:$D,INT((ROW()-2)/20)+2))</f>
        <v/>
      </c>
      <c r="D4616" s="0" t="str">
        <f aca="false">IF($A4616="","",INDEX(CARTAO_COMPRAS!$E:$E,INT((ROW()-2)/20)+2))</f>
        <v/>
      </c>
      <c r="E4616" s="0" t="str">
        <f aca="false">IF($A4616="","",INDEX(CARTAO_COMPRAS!$H:$H,INT((ROW()-2)/20)+2)+MOD(ROW()-2,20))</f>
        <v/>
      </c>
      <c r="F4616" s="0" t="str">
        <f aca="false">IF($A4616="","",INDEX(CARTAO_COMPRAS!$G:$G,INT((ROW()-2)/20)+2))</f>
        <v/>
      </c>
      <c r="G4616" s="5" t="str">
        <f aca="false">IF($A4616="","",INDEX(CARTAO_COMPRAS!$I:$I,INT((ROW()-2)/20)+2))</f>
        <v/>
      </c>
      <c r="H4616" s="4" t="str">
        <f aca="false">IF($A4616="","",EDATE(INDEX(CARTAO_COMPRAS!$J:$J,INT((ROW()-2)/20)+2),MOD(ROW()-2,20)))</f>
        <v/>
      </c>
      <c r="I4616" s="4" t="str">
        <f aca="false">IF($H4616="","",$H4616-WEEKDAY($H4616,2)+1)</f>
        <v/>
      </c>
      <c r="J4616" s="4" t="str">
        <f aca="false">IF($I4616="","",$I4616+6)</f>
        <v/>
      </c>
      <c r="K4616" s="6" t="str">
        <f aca="false">IF($H4616="","",DATE(YEAR($H4616),MONTH($H4616),1))</f>
        <v/>
      </c>
      <c r="L4616" s="0" t="str">
        <f aca="false">IF($A4616="","",INDEX(CARTAO_COMPRAS!$K:$K,INT((ROW()-2)/20)+2))</f>
        <v/>
      </c>
      <c r="M4616" s="0" t="str">
        <f aca="false">IF($A4616="","","Compra no cartão")</f>
        <v/>
      </c>
    </row>
    <row r="4617" customFormat="false" ht="13.5" hidden="false" customHeight="false" outlineLevel="0" collapsed="false">
      <c r="A4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7" s="0" t="str">
        <f aca="false">IF($A4617="","",INDEX(CARTAO_COMPRAS!$C:$C,INT((ROW()-2)/20)+2))</f>
        <v/>
      </c>
      <c r="C4617" s="0" t="str">
        <f aca="false">IF($A4617="","",INDEX(CARTAO_COMPRAS!$D:$D,INT((ROW()-2)/20)+2))</f>
        <v/>
      </c>
      <c r="D4617" s="0" t="str">
        <f aca="false">IF($A4617="","",INDEX(CARTAO_COMPRAS!$E:$E,INT((ROW()-2)/20)+2))</f>
        <v/>
      </c>
      <c r="E4617" s="0" t="str">
        <f aca="false">IF($A4617="","",INDEX(CARTAO_COMPRAS!$H:$H,INT((ROW()-2)/20)+2)+MOD(ROW()-2,20))</f>
        <v/>
      </c>
      <c r="F4617" s="0" t="str">
        <f aca="false">IF($A4617="","",INDEX(CARTAO_COMPRAS!$G:$G,INT((ROW()-2)/20)+2))</f>
        <v/>
      </c>
      <c r="G4617" s="5" t="str">
        <f aca="false">IF($A4617="","",INDEX(CARTAO_COMPRAS!$I:$I,INT((ROW()-2)/20)+2))</f>
        <v/>
      </c>
      <c r="H4617" s="4" t="str">
        <f aca="false">IF($A4617="","",EDATE(INDEX(CARTAO_COMPRAS!$J:$J,INT((ROW()-2)/20)+2),MOD(ROW()-2,20)))</f>
        <v/>
      </c>
      <c r="I4617" s="4" t="str">
        <f aca="false">IF($H4617="","",$H4617-WEEKDAY($H4617,2)+1)</f>
        <v/>
      </c>
      <c r="J4617" s="4" t="str">
        <f aca="false">IF($I4617="","",$I4617+6)</f>
        <v/>
      </c>
      <c r="K4617" s="6" t="str">
        <f aca="false">IF($H4617="","",DATE(YEAR($H4617),MONTH($H4617),1))</f>
        <v/>
      </c>
      <c r="L4617" s="0" t="str">
        <f aca="false">IF($A4617="","",INDEX(CARTAO_COMPRAS!$K:$K,INT((ROW()-2)/20)+2))</f>
        <v/>
      </c>
      <c r="M4617" s="0" t="str">
        <f aca="false">IF($A4617="","","Compra no cartão")</f>
        <v/>
      </c>
    </row>
    <row r="4618" customFormat="false" ht="13.5" hidden="false" customHeight="false" outlineLevel="0" collapsed="false">
      <c r="A4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8" s="0" t="str">
        <f aca="false">IF($A4618="","",INDEX(CARTAO_COMPRAS!$C:$C,INT((ROW()-2)/20)+2))</f>
        <v/>
      </c>
      <c r="C4618" s="0" t="str">
        <f aca="false">IF($A4618="","",INDEX(CARTAO_COMPRAS!$D:$D,INT((ROW()-2)/20)+2))</f>
        <v/>
      </c>
      <c r="D4618" s="0" t="str">
        <f aca="false">IF($A4618="","",INDEX(CARTAO_COMPRAS!$E:$E,INT((ROW()-2)/20)+2))</f>
        <v/>
      </c>
      <c r="E4618" s="0" t="str">
        <f aca="false">IF($A4618="","",INDEX(CARTAO_COMPRAS!$H:$H,INT((ROW()-2)/20)+2)+MOD(ROW()-2,20))</f>
        <v/>
      </c>
      <c r="F4618" s="0" t="str">
        <f aca="false">IF($A4618="","",INDEX(CARTAO_COMPRAS!$G:$G,INT((ROW()-2)/20)+2))</f>
        <v/>
      </c>
      <c r="G4618" s="5" t="str">
        <f aca="false">IF($A4618="","",INDEX(CARTAO_COMPRAS!$I:$I,INT((ROW()-2)/20)+2))</f>
        <v/>
      </c>
      <c r="H4618" s="4" t="str">
        <f aca="false">IF($A4618="","",EDATE(INDEX(CARTAO_COMPRAS!$J:$J,INT((ROW()-2)/20)+2),MOD(ROW()-2,20)))</f>
        <v/>
      </c>
      <c r="I4618" s="4" t="str">
        <f aca="false">IF($H4618="","",$H4618-WEEKDAY($H4618,2)+1)</f>
        <v/>
      </c>
      <c r="J4618" s="4" t="str">
        <f aca="false">IF($I4618="","",$I4618+6)</f>
        <v/>
      </c>
      <c r="K4618" s="6" t="str">
        <f aca="false">IF($H4618="","",DATE(YEAR($H4618),MONTH($H4618),1))</f>
        <v/>
      </c>
      <c r="L4618" s="0" t="str">
        <f aca="false">IF($A4618="","",INDEX(CARTAO_COMPRAS!$K:$K,INT((ROW()-2)/20)+2))</f>
        <v/>
      </c>
      <c r="M4618" s="0" t="str">
        <f aca="false">IF($A4618="","","Compra no cartão")</f>
        <v/>
      </c>
    </row>
    <row r="4619" customFormat="false" ht="13.5" hidden="false" customHeight="false" outlineLevel="0" collapsed="false">
      <c r="A4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19" s="0" t="str">
        <f aca="false">IF($A4619="","",INDEX(CARTAO_COMPRAS!$C:$C,INT((ROW()-2)/20)+2))</f>
        <v/>
      </c>
      <c r="C4619" s="0" t="str">
        <f aca="false">IF($A4619="","",INDEX(CARTAO_COMPRAS!$D:$D,INT((ROW()-2)/20)+2))</f>
        <v/>
      </c>
      <c r="D4619" s="0" t="str">
        <f aca="false">IF($A4619="","",INDEX(CARTAO_COMPRAS!$E:$E,INT((ROW()-2)/20)+2))</f>
        <v/>
      </c>
      <c r="E4619" s="0" t="str">
        <f aca="false">IF($A4619="","",INDEX(CARTAO_COMPRAS!$H:$H,INT((ROW()-2)/20)+2)+MOD(ROW()-2,20))</f>
        <v/>
      </c>
      <c r="F4619" s="0" t="str">
        <f aca="false">IF($A4619="","",INDEX(CARTAO_COMPRAS!$G:$G,INT((ROW()-2)/20)+2))</f>
        <v/>
      </c>
      <c r="G4619" s="5" t="str">
        <f aca="false">IF($A4619="","",INDEX(CARTAO_COMPRAS!$I:$I,INT((ROW()-2)/20)+2))</f>
        <v/>
      </c>
      <c r="H4619" s="4" t="str">
        <f aca="false">IF($A4619="","",EDATE(INDEX(CARTAO_COMPRAS!$J:$J,INT((ROW()-2)/20)+2),MOD(ROW()-2,20)))</f>
        <v/>
      </c>
      <c r="I4619" s="4" t="str">
        <f aca="false">IF($H4619="","",$H4619-WEEKDAY($H4619,2)+1)</f>
        <v/>
      </c>
      <c r="J4619" s="4" t="str">
        <f aca="false">IF($I4619="","",$I4619+6)</f>
        <v/>
      </c>
      <c r="K4619" s="6" t="str">
        <f aca="false">IF($H4619="","",DATE(YEAR($H4619),MONTH($H4619),1))</f>
        <v/>
      </c>
      <c r="L4619" s="0" t="str">
        <f aca="false">IF($A4619="","",INDEX(CARTAO_COMPRAS!$K:$K,INT((ROW()-2)/20)+2))</f>
        <v/>
      </c>
      <c r="M4619" s="0" t="str">
        <f aca="false">IF($A4619="","","Compra no cartão")</f>
        <v/>
      </c>
    </row>
    <row r="4620" customFormat="false" ht="13.5" hidden="false" customHeight="false" outlineLevel="0" collapsed="false">
      <c r="A4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0" s="0" t="str">
        <f aca="false">IF($A4620="","",INDEX(CARTAO_COMPRAS!$C:$C,INT((ROW()-2)/20)+2))</f>
        <v/>
      </c>
      <c r="C4620" s="0" t="str">
        <f aca="false">IF($A4620="","",INDEX(CARTAO_COMPRAS!$D:$D,INT((ROW()-2)/20)+2))</f>
        <v/>
      </c>
      <c r="D4620" s="0" t="str">
        <f aca="false">IF($A4620="","",INDEX(CARTAO_COMPRAS!$E:$E,INT((ROW()-2)/20)+2))</f>
        <v/>
      </c>
      <c r="E4620" s="0" t="str">
        <f aca="false">IF($A4620="","",INDEX(CARTAO_COMPRAS!$H:$H,INT((ROW()-2)/20)+2)+MOD(ROW()-2,20))</f>
        <v/>
      </c>
      <c r="F4620" s="0" t="str">
        <f aca="false">IF($A4620="","",INDEX(CARTAO_COMPRAS!$G:$G,INT((ROW()-2)/20)+2))</f>
        <v/>
      </c>
      <c r="G4620" s="5" t="str">
        <f aca="false">IF($A4620="","",INDEX(CARTAO_COMPRAS!$I:$I,INT((ROW()-2)/20)+2))</f>
        <v/>
      </c>
      <c r="H4620" s="4" t="str">
        <f aca="false">IF($A4620="","",EDATE(INDEX(CARTAO_COMPRAS!$J:$J,INT((ROW()-2)/20)+2),MOD(ROW()-2,20)))</f>
        <v/>
      </c>
      <c r="I4620" s="4" t="str">
        <f aca="false">IF($H4620="","",$H4620-WEEKDAY($H4620,2)+1)</f>
        <v/>
      </c>
      <c r="J4620" s="4" t="str">
        <f aca="false">IF($I4620="","",$I4620+6)</f>
        <v/>
      </c>
      <c r="K4620" s="6" t="str">
        <f aca="false">IF($H4620="","",DATE(YEAR($H4620),MONTH($H4620),1))</f>
        <v/>
      </c>
      <c r="L4620" s="0" t="str">
        <f aca="false">IF($A4620="","",INDEX(CARTAO_COMPRAS!$K:$K,INT((ROW()-2)/20)+2))</f>
        <v/>
      </c>
      <c r="M4620" s="0" t="str">
        <f aca="false">IF($A4620="","","Compra no cartão")</f>
        <v/>
      </c>
    </row>
    <row r="4621" customFormat="false" ht="13.5" hidden="false" customHeight="false" outlineLevel="0" collapsed="false">
      <c r="A4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1" s="0" t="str">
        <f aca="false">IF($A4621="","",INDEX(CARTAO_COMPRAS!$C:$C,INT((ROW()-2)/20)+2))</f>
        <v/>
      </c>
      <c r="C4621" s="0" t="str">
        <f aca="false">IF($A4621="","",INDEX(CARTAO_COMPRAS!$D:$D,INT((ROW()-2)/20)+2))</f>
        <v/>
      </c>
      <c r="D4621" s="0" t="str">
        <f aca="false">IF($A4621="","",INDEX(CARTAO_COMPRAS!$E:$E,INT((ROW()-2)/20)+2))</f>
        <v/>
      </c>
      <c r="E4621" s="0" t="str">
        <f aca="false">IF($A4621="","",INDEX(CARTAO_COMPRAS!$H:$H,INT((ROW()-2)/20)+2)+MOD(ROW()-2,20))</f>
        <v/>
      </c>
      <c r="F4621" s="0" t="str">
        <f aca="false">IF($A4621="","",INDEX(CARTAO_COMPRAS!$G:$G,INT((ROW()-2)/20)+2))</f>
        <v/>
      </c>
      <c r="G4621" s="5" t="str">
        <f aca="false">IF($A4621="","",INDEX(CARTAO_COMPRAS!$I:$I,INT((ROW()-2)/20)+2))</f>
        <v/>
      </c>
      <c r="H4621" s="4" t="str">
        <f aca="false">IF($A4621="","",EDATE(INDEX(CARTAO_COMPRAS!$J:$J,INT((ROW()-2)/20)+2),MOD(ROW()-2,20)))</f>
        <v/>
      </c>
      <c r="I4621" s="4" t="str">
        <f aca="false">IF($H4621="","",$H4621-WEEKDAY($H4621,2)+1)</f>
        <v/>
      </c>
      <c r="J4621" s="4" t="str">
        <f aca="false">IF($I4621="","",$I4621+6)</f>
        <v/>
      </c>
      <c r="K4621" s="6" t="str">
        <f aca="false">IF($H4621="","",DATE(YEAR($H4621),MONTH($H4621),1))</f>
        <v/>
      </c>
      <c r="L4621" s="0" t="str">
        <f aca="false">IF($A4621="","",INDEX(CARTAO_COMPRAS!$K:$K,INT((ROW()-2)/20)+2))</f>
        <v/>
      </c>
      <c r="M4621" s="0" t="str">
        <f aca="false">IF($A4621="","","Compra no cartão")</f>
        <v/>
      </c>
    </row>
    <row r="4622" customFormat="false" ht="13.5" hidden="false" customHeight="false" outlineLevel="0" collapsed="false">
      <c r="A46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2" s="0" t="str">
        <f aca="false">IF($A4622="","",INDEX(CARTAO_COMPRAS!$C:$C,INT((ROW()-2)/20)+2))</f>
        <v/>
      </c>
      <c r="C4622" s="0" t="str">
        <f aca="false">IF($A4622="","",INDEX(CARTAO_COMPRAS!$D:$D,INT((ROW()-2)/20)+2))</f>
        <v/>
      </c>
      <c r="D4622" s="0" t="str">
        <f aca="false">IF($A4622="","",INDEX(CARTAO_COMPRAS!$E:$E,INT((ROW()-2)/20)+2))</f>
        <v/>
      </c>
      <c r="E4622" s="0" t="str">
        <f aca="false">IF($A4622="","",INDEX(CARTAO_COMPRAS!$H:$H,INT((ROW()-2)/20)+2)+MOD(ROW()-2,20))</f>
        <v/>
      </c>
      <c r="F4622" s="0" t="str">
        <f aca="false">IF($A4622="","",INDEX(CARTAO_COMPRAS!$G:$G,INT((ROW()-2)/20)+2))</f>
        <v/>
      </c>
      <c r="G4622" s="5" t="str">
        <f aca="false">IF($A4622="","",INDEX(CARTAO_COMPRAS!$I:$I,INT((ROW()-2)/20)+2))</f>
        <v/>
      </c>
      <c r="H4622" s="4" t="str">
        <f aca="false">IF($A4622="","",EDATE(INDEX(CARTAO_COMPRAS!$J:$J,INT((ROW()-2)/20)+2),MOD(ROW()-2,20)))</f>
        <v/>
      </c>
      <c r="I4622" s="4" t="str">
        <f aca="false">IF($H4622="","",$H4622-WEEKDAY($H4622,2)+1)</f>
        <v/>
      </c>
      <c r="J4622" s="4" t="str">
        <f aca="false">IF($I4622="","",$I4622+6)</f>
        <v/>
      </c>
      <c r="K4622" s="6" t="str">
        <f aca="false">IF($H4622="","",DATE(YEAR($H4622),MONTH($H4622),1))</f>
        <v/>
      </c>
      <c r="L4622" s="0" t="str">
        <f aca="false">IF($A4622="","",INDEX(CARTAO_COMPRAS!$K:$K,INT((ROW()-2)/20)+2))</f>
        <v/>
      </c>
      <c r="M4622" s="0" t="str">
        <f aca="false">IF($A4622="","","Compra no cartão")</f>
        <v/>
      </c>
    </row>
    <row r="4623" customFormat="false" ht="13.5" hidden="false" customHeight="false" outlineLevel="0" collapsed="false">
      <c r="A4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3" s="0" t="str">
        <f aca="false">IF($A4623="","",INDEX(CARTAO_COMPRAS!$C:$C,INT((ROW()-2)/20)+2))</f>
        <v/>
      </c>
      <c r="C4623" s="0" t="str">
        <f aca="false">IF($A4623="","",INDEX(CARTAO_COMPRAS!$D:$D,INT((ROW()-2)/20)+2))</f>
        <v/>
      </c>
      <c r="D4623" s="0" t="str">
        <f aca="false">IF($A4623="","",INDEX(CARTAO_COMPRAS!$E:$E,INT((ROW()-2)/20)+2))</f>
        <v/>
      </c>
      <c r="E4623" s="0" t="str">
        <f aca="false">IF($A4623="","",INDEX(CARTAO_COMPRAS!$H:$H,INT((ROW()-2)/20)+2)+MOD(ROW()-2,20))</f>
        <v/>
      </c>
      <c r="F4623" s="0" t="str">
        <f aca="false">IF($A4623="","",INDEX(CARTAO_COMPRAS!$G:$G,INT((ROW()-2)/20)+2))</f>
        <v/>
      </c>
      <c r="G4623" s="5" t="str">
        <f aca="false">IF($A4623="","",INDEX(CARTAO_COMPRAS!$I:$I,INT((ROW()-2)/20)+2))</f>
        <v/>
      </c>
      <c r="H4623" s="4" t="str">
        <f aca="false">IF($A4623="","",EDATE(INDEX(CARTAO_COMPRAS!$J:$J,INT((ROW()-2)/20)+2),MOD(ROW()-2,20)))</f>
        <v/>
      </c>
      <c r="I4623" s="4" t="str">
        <f aca="false">IF($H4623="","",$H4623-WEEKDAY($H4623,2)+1)</f>
        <v/>
      </c>
      <c r="J4623" s="4" t="str">
        <f aca="false">IF($I4623="","",$I4623+6)</f>
        <v/>
      </c>
      <c r="K4623" s="6" t="str">
        <f aca="false">IF($H4623="","",DATE(YEAR($H4623),MONTH($H4623),1))</f>
        <v/>
      </c>
      <c r="L4623" s="0" t="str">
        <f aca="false">IF($A4623="","",INDEX(CARTAO_COMPRAS!$K:$K,INT((ROW()-2)/20)+2))</f>
        <v/>
      </c>
      <c r="M4623" s="0" t="str">
        <f aca="false">IF($A4623="","","Compra no cartão")</f>
        <v/>
      </c>
    </row>
    <row r="4624" customFormat="false" ht="13.5" hidden="false" customHeight="false" outlineLevel="0" collapsed="false">
      <c r="A4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4" s="0" t="str">
        <f aca="false">IF($A4624="","",INDEX(CARTAO_COMPRAS!$C:$C,INT((ROW()-2)/20)+2))</f>
        <v/>
      </c>
      <c r="C4624" s="0" t="str">
        <f aca="false">IF($A4624="","",INDEX(CARTAO_COMPRAS!$D:$D,INT((ROW()-2)/20)+2))</f>
        <v/>
      </c>
      <c r="D4624" s="0" t="str">
        <f aca="false">IF($A4624="","",INDEX(CARTAO_COMPRAS!$E:$E,INT((ROW()-2)/20)+2))</f>
        <v/>
      </c>
      <c r="E4624" s="0" t="str">
        <f aca="false">IF($A4624="","",INDEX(CARTAO_COMPRAS!$H:$H,INT((ROW()-2)/20)+2)+MOD(ROW()-2,20))</f>
        <v/>
      </c>
      <c r="F4624" s="0" t="str">
        <f aca="false">IF($A4624="","",INDEX(CARTAO_COMPRAS!$G:$G,INT((ROW()-2)/20)+2))</f>
        <v/>
      </c>
      <c r="G4624" s="5" t="str">
        <f aca="false">IF($A4624="","",INDEX(CARTAO_COMPRAS!$I:$I,INT((ROW()-2)/20)+2))</f>
        <v/>
      </c>
      <c r="H4624" s="4" t="str">
        <f aca="false">IF($A4624="","",EDATE(INDEX(CARTAO_COMPRAS!$J:$J,INT((ROW()-2)/20)+2),MOD(ROW()-2,20)))</f>
        <v/>
      </c>
      <c r="I4624" s="4" t="str">
        <f aca="false">IF($H4624="","",$H4624-WEEKDAY($H4624,2)+1)</f>
        <v/>
      </c>
      <c r="J4624" s="4" t="str">
        <f aca="false">IF($I4624="","",$I4624+6)</f>
        <v/>
      </c>
      <c r="K4624" s="6" t="str">
        <f aca="false">IF($H4624="","",DATE(YEAR($H4624),MONTH($H4624),1))</f>
        <v/>
      </c>
      <c r="L4624" s="0" t="str">
        <f aca="false">IF($A4624="","",INDEX(CARTAO_COMPRAS!$K:$K,INT((ROW()-2)/20)+2))</f>
        <v/>
      </c>
      <c r="M4624" s="0" t="str">
        <f aca="false">IF($A4624="","","Compra no cartão")</f>
        <v/>
      </c>
    </row>
    <row r="4625" customFormat="false" ht="13.5" hidden="false" customHeight="false" outlineLevel="0" collapsed="false">
      <c r="A4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5" s="0" t="str">
        <f aca="false">IF($A4625="","",INDEX(CARTAO_COMPRAS!$C:$C,INT((ROW()-2)/20)+2))</f>
        <v/>
      </c>
      <c r="C4625" s="0" t="str">
        <f aca="false">IF($A4625="","",INDEX(CARTAO_COMPRAS!$D:$D,INT((ROW()-2)/20)+2))</f>
        <v/>
      </c>
      <c r="D4625" s="0" t="str">
        <f aca="false">IF($A4625="","",INDEX(CARTAO_COMPRAS!$E:$E,INT((ROW()-2)/20)+2))</f>
        <v/>
      </c>
      <c r="E4625" s="0" t="str">
        <f aca="false">IF($A4625="","",INDEX(CARTAO_COMPRAS!$H:$H,INT((ROW()-2)/20)+2)+MOD(ROW()-2,20))</f>
        <v/>
      </c>
      <c r="F4625" s="0" t="str">
        <f aca="false">IF($A4625="","",INDEX(CARTAO_COMPRAS!$G:$G,INT((ROW()-2)/20)+2))</f>
        <v/>
      </c>
      <c r="G4625" s="5" t="str">
        <f aca="false">IF($A4625="","",INDEX(CARTAO_COMPRAS!$I:$I,INT((ROW()-2)/20)+2))</f>
        <v/>
      </c>
      <c r="H4625" s="4" t="str">
        <f aca="false">IF($A4625="","",EDATE(INDEX(CARTAO_COMPRAS!$J:$J,INT((ROW()-2)/20)+2),MOD(ROW()-2,20)))</f>
        <v/>
      </c>
      <c r="I4625" s="4" t="str">
        <f aca="false">IF($H4625="","",$H4625-WEEKDAY($H4625,2)+1)</f>
        <v/>
      </c>
      <c r="J4625" s="4" t="str">
        <f aca="false">IF($I4625="","",$I4625+6)</f>
        <v/>
      </c>
      <c r="K4625" s="6" t="str">
        <f aca="false">IF($H4625="","",DATE(YEAR($H4625),MONTH($H4625),1))</f>
        <v/>
      </c>
      <c r="L4625" s="0" t="str">
        <f aca="false">IF($A4625="","",INDEX(CARTAO_COMPRAS!$K:$K,INT((ROW()-2)/20)+2))</f>
        <v/>
      </c>
      <c r="M4625" s="0" t="str">
        <f aca="false">IF($A4625="","","Compra no cartão")</f>
        <v/>
      </c>
    </row>
    <row r="4626" customFormat="false" ht="13.5" hidden="false" customHeight="false" outlineLevel="0" collapsed="false">
      <c r="A4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6" s="0" t="str">
        <f aca="false">IF($A4626="","",INDEX(CARTAO_COMPRAS!$C:$C,INT((ROW()-2)/20)+2))</f>
        <v/>
      </c>
      <c r="C4626" s="0" t="str">
        <f aca="false">IF($A4626="","",INDEX(CARTAO_COMPRAS!$D:$D,INT((ROW()-2)/20)+2))</f>
        <v/>
      </c>
      <c r="D4626" s="0" t="str">
        <f aca="false">IF($A4626="","",INDEX(CARTAO_COMPRAS!$E:$E,INT((ROW()-2)/20)+2))</f>
        <v/>
      </c>
      <c r="E4626" s="0" t="str">
        <f aca="false">IF($A4626="","",INDEX(CARTAO_COMPRAS!$H:$H,INT((ROW()-2)/20)+2)+MOD(ROW()-2,20))</f>
        <v/>
      </c>
      <c r="F4626" s="0" t="str">
        <f aca="false">IF($A4626="","",INDEX(CARTAO_COMPRAS!$G:$G,INT((ROW()-2)/20)+2))</f>
        <v/>
      </c>
      <c r="G4626" s="5" t="str">
        <f aca="false">IF($A4626="","",INDEX(CARTAO_COMPRAS!$I:$I,INT((ROW()-2)/20)+2))</f>
        <v/>
      </c>
      <c r="H4626" s="4" t="str">
        <f aca="false">IF($A4626="","",EDATE(INDEX(CARTAO_COMPRAS!$J:$J,INT((ROW()-2)/20)+2),MOD(ROW()-2,20)))</f>
        <v/>
      </c>
      <c r="I4626" s="4" t="str">
        <f aca="false">IF($H4626="","",$H4626-WEEKDAY($H4626,2)+1)</f>
        <v/>
      </c>
      <c r="J4626" s="4" t="str">
        <f aca="false">IF($I4626="","",$I4626+6)</f>
        <v/>
      </c>
      <c r="K4626" s="6" t="str">
        <f aca="false">IF($H4626="","",DATE(YEAR($H4626),MONTH($H4626),1))</f>
        <v/>
      </c>
      <c r="L4626" s="0" t="str">
        <f aca="false">IF($A4626="","",INDEX(CARTAO_COMPRAS!$K:$K,INT((ROW()-2)/20)+2))</f>
        <v/>
      </c>
      <c r="M4626" s="0" t="str">
        <f aca="false">IF($A4626="","","Compra no cartão")</f>
        <v/>
      </c>
    </row>
    <row r="4627" customFormat="false" ht="13.5" hidden="false" customHeight="false" outlineLevel="0" collapsed="false">
      <c r="A4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7" s="0" t="str">
        <f aca="false">IF($A4627="","",INDEX(CARTAO_COMPRAS!$C:$C,INT((ROW()-2)/20)+2))</f>
        <v/>
      </c>
      <c r="C4627" s="0" t="str">
        <f aca="false">IF($A4627="","",INDEX(CARTAO_COMPRAS!$D:$D,INT((ROW()-2)/20)+2))</f>
        <v/>
      </c>
      <c r="D4627" s="0" t="str">
        <f aca="false">IF($A4627="","",INDEX(CARTAO_COMPRAS!$E:$E,INT((ROW()-2)/20)+2))</f>
        <v/>
      </c>
      <c r="E4627" s="0" t="str">
        <f aca="false">IF($A4627="","",INDEX(CARTAO_COMPRAS!$H:$H,INT((ROW()-2)/20)+2)+MOD(ROW()-2,20))</f>
        <v/>
      </c>
      <c r="F4627" s="0" t="str">
        <f aca="false">IF($A4627="","",INDEX(CARTAO_COMPRAS!$G:$G,INT((ROW()-2)/20)+2))</f>
        <v/>
      </c>
      <c r="G4627" s="5" t="str">
        <f aca="false">IF($A4627="","",INDEX(CARTAO_COMPRAS!$I:$I,INT((ROW()-2)/20)+2))</f>
        <v/>
      </c>
      <c r="H4627" s="4" t="str">
        <f aca="false">IF($A4627="","",EDATE(INDEX(CARTAO_COMPRAS!$J:$J,INT((ROW()-2)/20)+2),MOD(ROW()-2,20)))</f>
        <v/>
      </c>
      <c r="I4627" s="4" t="str">
        <f aca="false">IF($H4627="","",$H4627-WEEKDAY($H4627,2)+1)</f>
        <v/>
      </c>
      <c r="J4627" s="4" t="str">
        <f aca="false">IF($I4627="","",$I4627+6)</f>
        <v/>
      </c>
      <c r="K4627" s="6" t="str">
        <f aca="false">IF($H4627="","",DATE(YEAR($H4627),MONTH($H4627),1))</f>
        <v/>
      </c>
      <c r="L4627" s="0" t="str">
        <f aca="false">IF($A4627="","",INDEX(CARTAO_COMPRAS!$K:$K,INT((ROW()-2)/20)+2))</f>
        <v/>
      </c>
      <c r="M4627" s="0" t="str">
        <f aca="false">IF($A4627="","","Compra no cartão")</f>
        <v/>
      </c>
    </row>
    <row r="4628" customFormat="false" ht="13.5" hidden="false" customHeight="false" outlineLevel="0" collapsed="false">
      <c r="A4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8" s="0" t="str">
        <f aca="false">IF($A4628="","",INDEX(CARTAO_COMPRAS!$C:$C,INT((ROW()-2)/20)+2))</f>
        <v/>
      </c>
      <c r="C4628" s="0" t="str">
        <f aca="false">IF($A4628="","",INDEX(CARTAO_COMPRAS!$D:$D,INT((ROW()-2)/20)+2))</f>
        <v/>
      </c>
      <c r="D4628" s="0" t="str">
        <f aca="false">IF($A4628="","",INDEX(CARTAO_COMPRAS!$E:$E,INT((ROW()-2)/20)+2))</f>
        <v/>
      </c>
      <c r="E4628" s="0" t="str">
        <f aca="false">IF($A4628="","",INDEX(CARTAO_COMPRAS!$H:$H,INT((ROW()-2)/20)+2)+MOD(ROW()-2,20))</f>
        <v/>
      </c>
      <c r="F4628" s="0" t="str">
        <f aca="false">IF($A4628="","",INDEX(CARTAO_COMPRAS!$G:$G,INT((ROW()-2)/20)+2))</f>
        <v/>
      </c>
      <c r="G4628" s="5" t="str">
        <f aca="false">IF($A4628="","",INDEX(CARTAO_COMPRAS!$I:$I,INT((ROW()-2)/20)+2))</f>
        <v/>
      </c>
      <c r="H4628" s="4" t="str">
        <f aca="false">IF($A4628="","",EDATE(INDEX(CARTAO_COMPRAS!$J:$J,INT((ROW()-2)/20)+2),MOD(ROW()-2,20)))</f>
        <v/>
      </c>
      <c r="I4628" s="4" t="str">
        <f aca="false">IF($H4628="","",$H4628-WEEKDAY($H4628,2)+1)</f>
        <v/>
      </c>
      <c r="J4628" s="4" t="str">
        <f aca="false">IF($I4628="","",$I4628+6)</f>
        <v/>
      </c>
      <c r="K4628" s="6" t="str">
        <f aca="false">IF($H4628="","",DATE(YEAR($H4628),MONTH($H4628),1))</f>
        <v/>
      </c>
      <c r="L4628" s="0" t="str">
        <f aca="false">IF($A4628="","",INDEX(CARTAO_COMPRAS!$K:$K,INT((ROW()-2)/20)+2))</f>
        <v/>
      </c>
      <c r="M4628" s="0" t="str">
        <f aca="false">IF($A4628="","","Compra no cartão")</f>
        <v/>
      </c>
    </row>
    <row r="4629" customFormat="false" ht="13.5" hidden="false" customHeight="false" outlineLevel="0" collapsed="false">
      <c r="A4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29" s="0" t="str">
        <f aca="false">IF($A4629="","",INDEX(CARTAO_COMPRAS!$C:$C,INT((ROW()-2)/20)+2))</f>
        <v/>
      </c>
      <c r="C4629" s="0" t="str">
        <f aca="false">IF($A4629="","",INDEX(CARTAO_COMPRAS!$D:$D,INT((ROW()-2)/20)+2))</f>
        <v/>
      </c>
      <c r="D4629" s="0" t="str">
        <f aca="false">IF($A4629="","",INDEX(CARTAO_COMPRAS!$E:$E,INT((ROW()-2)/20)+2))</f>
        <v/>
      </c>
      <c r="E4629" s="0" t="str">
        <f aca="false">IF($A4629="","",INDEX(CARTAO_COMPRAS!$H:$H,INT((ROW()-2)/20)+2)+MOD(ROW()-2,20))</f>
        <v/>
      </c>
      <c r="F4629" s="0" t="str">
        <f aca="false">IF($A4629="","",INDEX(CARTAO_COMPRAS!$G:$G,INT((ROW()-2)/20)+2))</f>
        <v/>
      </c>
      <c r="G4629" s="5" t="str">
        <f aca="false">IF($A4629="","",INDEX(CARTAO_COMPRAS!$I:$I,INT((ROW()-2)/20)+2))</f>
        <v/>
      </c>
      <c r="H4629" s="4" t="str">
        <f aca="false">IF($A4629="","",EDATE(INDEX(CARTAO_COMPRAS!$J:$J,INT((ROW()-2)/20)+2),MOD(ROW()-2,20)))</f>
        <v/>
      </c>
      <c r="I4629" s="4" t="str">
        <f aca="false">IF($H4629="","",$H4629-WEEKDAY($H4629,2)+1)</f>
        <v/>
      </c>
      <c r="J4629" s="4" t="str">
        <f aca="false">IF($I4629="","",$I4629+6)</f>
        <v/>
      </c>
      <c r="K4629" s="6" t="str">
        <f aca="false">IF($H4629="","",DATE(YEAR($H4629),MONTH($H4629),1))</f>
        <v/>
      </c>
      <c r="L4629" s="0" t="str">
        <f aca="false">IF($A4629="","",INDEX(CARTAO_COMPRAS!$K:$K,INT((ROW()-2)/20)+2))</f>
        <v/>
      </c>
      <c r="M4629" s="0" t="str">
        <f aca="false">IF($A4629="","","Compra no cartão")</f>
        <v/>
      </c>
    </row>
    <row r="4630" customFormat="false" ht="13.5" hidden="false" customHeight="false" outlineLevel="0" collapsed="false">
      <c r="A4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0" s="0" t="str">
        <f aca="false">IF($A4630="","",INDEX(CARTAO_COMPRAS!$C:$C,INT((ROW()-2)/20)+2))</f>
        <v/>
      </c>
      <c r="C4630" s="0" t="str">
        <f aca="false">IF($A4630="","",INDEX(CARTAO_COMPRAS!$D:$D,INT((ROW()-2)/20)+2))</f>
        <v/>
      </c>
      <c r="D4630" s="0" t="str">
        <f aca="false">IF($A4630="","",INDEX(CARTAO_COMPRAS!$E:$E,INT((ROW()-2)/20)+2))</f>
        <v/>
      </c>
      <c r="E4630" s="0" t="str">
        <f aca="false">IF($A4630="","",INDEX(CARTAO_COMPRAS!$H:$H,INT((ROW()-2)/20)+2)+MOD(ROW()-2,20))</f>
        <v/>
      </c>
      <c r="F4630" s="0" t="str">
        <f aca="false">IF($A4630="","",INDEX(CARTAO_COMPRAS!$G:$G,INT((ROW()-2)/20)+2))</f>
        <v/>
      </c>
      <c r="G4630" s="5" t="str">
        <f aca="false">IF($A4630="","",INDEX(CARTAO_COMPRAS!$I:$I,INT((ROW()-2)/20)+2))</f>
        <v/>
      </c>
      <c r="H4630" s="4" t="str">
        <f aca="false">IF($A4630="","",EDATE(INDEX(CARTAO_COMPRAS!$J:$J,INT((ROW()-2)/20)+2),MOD(ROW()-2,20)))</f>
        <v/>
      </c>
      <c r="I4630" s="4" t="str">
        <f aca="false">IF($H4630="","",$H4630-WEEKDAY($H4630,2)+1)</f>
        <v/>
      </c>
      <c r="J4630" s="4" t="str">
        <f aca="false">IF($I4630="","",$I4630+6)</f>
        <v/>
      </c>
      <c r="K4630" s="6" t="str">
        <f aca="false">IF($H4630="","",DATE(YEAR($H4630),MONTH($H4630),1))</f>
        <v/>
      </c>
      <c r="L4630" s="0" t="str">
        <f aca="false">IF($A4630="","",INDEX(CARTAO_COMPRAS!$K:$K,INT((ROW()-2)/20)+2))</f>
        <v/>
      </c>
      <c r="M4630" s="0" t="str">
        <f aca="false">IF($A4630="","","Compra no cartão")</f>
        <v/>
      </c>
    </row>
    <row r="4631" customFormat="false" ht="13.5" hidden="false" customHeight="false" outlineLevel="0" collapsed="false">
      <c r="A4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1" s="0" t="str">
        <f aca="false">IF($A4631="","",INDEX(CARTAO_COMPRAS!$C:$C,INT((ROW()-2)/20)+2))</f>
        <v/>
      </c>
      <c r="C4631" s="0" t="str">
        <f aca="false">IF($A4631="","",INDEX(CARTAO_COMPRAS!$D:$D,INT((ROW()-2)/20)+2))</f>
        <v/>
      </c>
      <c r="D4631" s="0" t="str">
        <f aca="false">IF($A4631="","",INDEX(CARTAO_COMPRAS!$E:$E,INT((ROW()-2)/20)+2))</f>
        <v/>
      </c>
      <c r="E4631" s="0" t="str">
        <f aca="false">IF($A4631="","",INDEX(CARTAO_COMPRAS!$H:$H,INT((ROW()-2)/20)+2)+MOD(ROW()-2,20))</f>
        <v/>
      </c>
      <c r="F4631" s="0" t="str">
        <f aca="false">IF($A4631="","",INDEX(CARTAO_COMPRAS!$G:$G,INT((ROW()-2)/20)+2))</f>
        <v/>
      </c>
      <c r="G4631" s="5" t="str">
        <f aca="false">IF($A4631="","",INDEX(CARTAO_COMPRAS!$I:$I,INT((ROW()-2)/20)+2))</f>
        <v/>
      </c>
      <c r="H4631" s="4" t="str">
        <f aca="false">IF($A4631="","",EDATE(INDEX(CARTAO_COMPRAS!$J:$J,INT((ROW()-2)/20)+2),MOD(ROW()-2,20)))</f>
        <v/>
      </c>
      <c r="I4631" s="4" t="str">
        <f aca="false">IF($H4631="","",$H4631-WEEKDAY($H4631,2)+1)</f>
        <v/>
      </c>
      <c r="J4631" s="4" t="str">
        <f aca="false">IF($I4631="","",$I4631+6)</f>
        <v/>
      </c>
      <c r="K4631" s="6" t="str">
        <f aca="false">IF($H4631="","",DATE(YEAR($H4631),MONTH($H4631),1))</f>
        <v/>
      </c>
      <c r="L4631" s="0" t="str">
        <f aca="false">IF($A4631="","",INDEX(CARTAO_COMPRAS!$K:$K,INT((ROW()-2)/20)+2))</f>
        <v/>
      </c>
      <c r="M4631" s="0" t="str">
        <f aca="false">IF($A4631="","","Compra no cartão")</f>
        <v/>
      </c>
    </row>
    <row r="4632" customFormat="false" ht="13.5" hidden="false" customHeight="false" outlineLevel="0" collapsed="false">
      <c r="A4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2" s="0" t="str">
        <f aca="false">IF($A4632="","",INDEX(CARTAO_COMPRAS!$C:$C,INT((ROW()-2)/20)+2))</f>
        <v/>
      </c>
      <c r="C4632" s="0" t="str">
        <f aca="false">IF($A4632="","",INDEX(CARTAO_COMPRAS!$D:$D,INT((ROW()-2)/20)+2))</f>
        <v/>
      </c>
      <c r="D4632" s="0" t="str">
        <f aca="false">IF($A4632="","",INDEX(CARTAO_COMPRAS!$E:$E,INT((ROW()-2)/20)+2))</f>
        <v/>
      </c>
      <c r="E4632" s="0" t="str">
        <f aca="false">IF($A4632="","",INDEX(CARTAO_COMPRAS!$H:$H,INT((ROW()-2)/20)+2)+MOD(ROW()-2,20))</f>
        <v/>
      </c>
      <c r="F4632" s="0" t="str">
        <f aca="false">IF($A4632="","",INDEX(CARTAO_COMPRAS!$G:$G,INT((ROW()-2)/20)+2))</f>
        <v/>
      </c>
      <c r="G4632" s="5" t="str">
        <f aca="false">IF($A4632="","",INDEX(CARTAO_COMPRAS!$I:$I,INT((ROW()-2)/20)+2))</f>
        <v/>
      </c>
      <c r="H4632" s="4" t="str">
        <f aca="false">IF($A4632="","",EDATE(INDEX(CARTAO_COMPRAS!$J:$J,INT((ROW()-2)/20)+2),MOD(ROW()-2,20)))</f>
        <v/>
      </c>
      <c r="I4632" s="4" t="str">
        <f aca="false">IF($H4632="","",$H4632-WEEKDAY($H4632,2)+1)</f>
        <v/>
      </c>
      <c r="J4632" s="4" t="str">
        <f aca="false">IF($I4632="","",$I4632+6)</f>
        <v/>
      </c>
      <c r="K4632" s="6" t="str">
        <f aca="false">IF($H4632="","",DATE(YEAR($H4632),MONTH($H4632),1))</f>
        <v/>
      </c>
      <c r="L4632" s="0" t="str">
        <f aca="false">IF($A4632="","",INDEX(CARTAO_COMPRAS!$K:$K,INT((ROW()-2)/20)+2))</f>
        <v/>
      </c>
      <c r="M4632" s="0" t="str">
        <f aca="false">IF($A4632="","","Compra no cartão")</f>
        <v/>
      </c>
    </row>
    <row r="4633" customFormat="false" ht="13.5" hidden="false" customHeight="false" outlineLevel="0" collapsed="false">
      <c r="A4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3" s="0" t="str">
        <f aca="false">IF($A4633="","",INDEX(CARTAO_COMPRAS!$C:$C,INT((ROW()-2)/20)+2))</f>
        <v/>
      </c>
      <c r="C4633" s="0" t="str">
        <f aca="false">IF($A4633="","",INDEX(CARTAO_COMPRAS!$D:$D,INT((ROW()-2)/20)+2))</f>
        <v/>
      </c>
      <c r="D4633" s="0" t="str">
        <f aca="false">IF($A4633="","",INDEX(CARTAO_COMPRAS!$E:$E,INT((ROW()-2)/20)+2))</f>
        <v/>
      </c>
      <c r="E4633" s="0" t="str">
        <f aca="false">IF($A4633="","",INDEX(CARTAO_COMPRAS!$H:$H,INT((ROW()-2)/20)+2)+MOD(ROW()-2,20))</f>
        <v/>
      </c>
      <c r="F4633" s="0" t="str">
        <f aca="false">IF($A4633="","",INDEX(CARTAO_COMPRAS!$G:$G,INT((ROW()-2)/20)+2))</f>
        <v/>
      </c>
      <c r="G4633" s="5" t="str">
        <f aca="false">IF($A4633="","",INDEX(CARTAO_COMPRAS!$I:$I,INT((ROW()-2)/20)+2))</f>
        <v/>
      </c>
      <c r="H4633" s="4" t="str">
        <f aca="false">IF($A4633="","",EDATE(INDEX(CARTAO_COMPRAS!$J:$J,INT((ROW()-2)/20)+2),MOD(ROW()-2,20)))</f>
        <v/>
      </c>
      <c r="I4633" s="4" t="str">
        <f aca="false">IF($H4633="","",$H4633-WEEKDAY($H4633,2)+1)</f>
        <v/>
      </c>
      <c r="J4633" s="4" t="str">
        <f aca="false">IF($I4633="","",$I4633+6)</f>
        <v/>
      </c>
      <c r="K4633" s="6" t="str">
        <f aca="false">IF($H4633="","",DATE(YEAR($H4633),MONTH($H4633),1))</f>
        <v/>
      </c>
      <c r="L4633" s="0" t="str">
        <f aca="false">IF($A4633="","",INDEX(CARTAO_COMPRAS!$K:$K,INT((ROW()-2)/20)+2))</f>
        <v/>
      </c>
      <c r="M4633" s="0" t="str">
        <f aca="false">IF($A4633="","","Compra no cartão")</f>
        <v/>
      </c>
    </row>
    <row r="4634" customFormat="false" ht="13.5" hidden="false" customHeight="false" outlineLevel="0" collapsed="false">
      <c r="A4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4" s="0" t="str">
        <f aca="false">IF($A4634="","",INDEX(CARTAO_COMPRAS!$C:$C,INT((ROW()-2)/20)+2))</f>
        <v/>
      </c>
      <c r="C4634" s="0" t="str">
        <f aca="false">IF($A4634="","",INDEX(CARTAO_COMPRAS!$D:$D,INT((ROW()-2)/20)+2))</f>
        <v/>
      </c>
      <c r="D4634" s="0" t="str">
        <f aca="false">IF($A4634="","",INDEX(CARTAO_COMPRAS!$E:$E,INT((ROW()-2)/20)+2))</f>
        <v/>
      </c>
      <c r="E4634" s="0" t="str">
        <f aca="false">IF($A4634="","",INDEX(CARTAO_COMPRAS!$H:$H,INT((ROW()-2)/20)+2)+MOD(ROW()-2,20))</f>
        <v/>
      </c>
      <c r="F4634" s="0" t="str">
        <f aca="false">IF($A4634="","",INDEX(CARTAO_COMPRAS!$G:$G,INT((ROW()-2)/20)+2))</f>
        <v/>
      </c>
      <c r="G4634" s="5" t="str">
        <f aca="false">IF($A4634="","",INDEX(CARTAO_COMPRAS!$I:$I,INT((ROW()-2)/20)+2))</f>
        <v/>
      </c>
      <c r="H4634" s="4" t="str">
        <f aca="false">IF($A4634="","",EDATE(INDEX(CARTAO_COMPRAS!$J:$J,INT((ROW()-2)/20)+2),MOD(ROW()-2,20)))</f>
        <v/>
      </c>
      <c r="I4634" s="4" t="str">
        <f aca="false">IF($H4634="","",$H4634-WEEKDAY($H4634,2)+1)</f>
        <v/>
      </c>
      <c r="J4634" s="4" t="str">
        <f aca="false">IF($I4634="","",$I4634+6)</f>
        <v/>
      </c>
      <c r="K4634" s="6" t="str">
        <f aca="false">IF($H4634="","",DATE(YEAR($H4634),MONTH($H4634),1))</f>
        <v/>
      </c>
      <c r="L4634" s="0" t="str">
        <f aca="false">IF($A4634="","",INDEX(CARTAO_COMPRAS!$K:$K,INT((ROW()-2)/20)+2))</f>
        <v/>
      </c>
      <c r="M4634" s="0" t="str">
        <f aca="false">IF($A4634="","","Compra no cartão")</f>
        <v/>
      </c>
    </row>
    <row r="4635" customFormat="false" ht="13.5" hidden="false" customHeight="false" outlineLevel="0" collapsed="false">
      <c r="A4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5" s="0" t="str">
        <f aca="false">IF($A4635="","",INDEX(CARTAO_COMPRAS!$C:$C,INT((ROW()-2)/20)+2))</f>
        <v/>
      </c>
      <c r="C4635" s="0" t="str">
        <f aca="false">IF($A4635="","",INDEX(CARTAO_COMPRAS!$D:$D,INT((ROW()-2)/20)+2))</f>
        <v/>
      </c>
      <c r="D4635" s="0" t="str">
        <f aca="false">IF($A4635="","",INDEX(CARTAO_COMPRAS!$E:$E,INT((ROW()-2)/20)+2))</f>
        <v/>
      </c>
      <c r="E4635" s="0" t="str">
        <f aca="false">IF($A4635="","",INDEX(CARTAO_COMPRAS!$H:$H,INT((ROW()-2)/20)+2)+MOD(ROW()-2,20))</f>
        <v/>
      </c>
      <c r="F4635" s="0" t="str">
        <f aca="false">IF($A4635="","",INDEX(CARTAO_COMPRAS!$G:$G,INT((ROW()-2)/20)+2))</f>
        <v/>
      </c>
      <c r="G4635" s="5" t="str">
        <f aca="false">IF($A4635="","",INDEX(CARTAO_COMPRAS!$I:$I,INT((ROW()-2)/20)+2))</f>
        <v/>
      </c>
      <c r="H4635" s="4" t="str">
        <f aca="false">IF($A4635="","",EDATE(INDEX(CARTAO_COMPRAS!$J:$J,INT((ROW()-2)/20)+2),MOD(ROW()-2,20)))</f>
        <v/>
      </c>
      <c r="I4635" s="4" t="str">
        <f aca="false">IF($H4635="","",$H4635-WEEKDAY($H4635,2)+1)</f>
        <v/>
      </c>
      <c r="J4635" s="4" t="str">
        <f aca="false">IF($I4635="","",$I4635+6)</f>
        <v/>
      </c>
      <c r="K4635" s="6" t="str">
        <f aca="false">IF($H4635="","",DATE(YEAR($H4635),MONTH($H4635),1))</f>
        <v/>
      </c>
      <c r="L4635" s="0" t="str">
        <f aca="false">IF($A4635="","",INDEX(CARTAO_COMPRAS!$K:$K,INT((ROW()-2)/20)+2))</f>
        <v/>
      </c>
      <c r="M4635" s="0" t="str">
        <f aca="false">IF($A4635="","","Compra no cartão")</f>
        <v/>
      </c>
    </row>
    <row r="4636" customFormat="false" ht="13.5" hidden="false" customHeight="false" outlineLevel="0" collapsed="false">
      <c r="A4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6" s="0" t="str">
        <f aca="false">IF($A4636="","",INDEX(CARTAO_COMPRAS!$C:$C,INT((ROW()-2)/20)+2))</f>
        <v/>
      </c>
      <c r="C4636" s="0" t="str">
        <f aca="false">IF($A4636="","",INDEX(CARTAO_COMPRAS!$D:$D,INT((ROW()-2)/20)+2))</f>
        <v/>
      </c>
      <c r="D4636" s="0" t="str">
        <f aca="false">IF($A4636="","",INDEX(CARTAO_COMPRAS!$E:$E,INT((ROW()-2)/20)+2))</f>
        <v/>
      </c>
      <c r="E4636" s="0" t="str">
        <f aca="false">IF($A4636="","",INDEX(CARTAO_COMPRAS!$H:$H,INT((ROW()-2)/20)+2)+MOD(ROW()-2,20))</f>
        <v/>
      </c>
      <c r="F4636" s="0" t="str">
        <f aca="false">IF($A4636="","",INDEX(CARTAO_COMPRAS!$G:$G,INT((ROW()-2)/20)+2))</f>
        <v/>
      </c>
      <c r="G4636" s="5" t="str">
        <f aca="false">IF($A4636="","",INDEX(CARTAO_COMPRAS!$I:$I,INT((ROW()-2)/20)+2))</f>
        <v/>
      </c>
      <c r="H4636" s="4" t="str">
        <f aca="false">IF($A4636="","",EDATE(INDEX(CARTAO_COMPRAS!$J:$J,INT((ROW()-2)/20)+2),MOD(ROW()-2,20)))</f>
        <v/>
      </c>
      <c r="I4636" s="4" t="str">
        <f aca="false">IF($H4636="","",$H4636-WEEKDAY($H4636,2)+1)</f>
        <v/>
      </c>
      <c r="J4636" s="4" t="str">
        <f aca="false">IF($I4636="","",$I4636+6)</f>
        <v/>
      </c>
      <c r="K4636" s="6" t="str">
        <f aca="false">IF($H4636="","",DATE(YEAR($H4636),MONTH($H4636),1))</f>
        <v/>
      </c>
      <c r="L4636" s="0" t="str">
        <f aca="false">IF($A4636="","",INDEX(CARTAO_COMPRAS!$K:$K,INT((ROW()-2)/20)+2))</f>
        <v/>
      </c>
      <c r="M4636" s="0" t="str">
        <f aca="false">IF($A4636="","","Compra no cartão")</f>
        <v/>
      </c>
    </row>
    <row r="4637" customFormat="false" ht="13.5" hidden="false" customHeight="false" outlineLevel="0" collapsed="false">
      <c r="A4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7" s="0" t="str">
        <f aca="false">IF($A4637="","",INDEX(CARTAO_COMPRAS!$C:$C,INT((ROW()-2)/20)+2))</f>
        <v/>
      </c>
      <c r="C4637" s="0" t="str">
        <f aca="false">IF($A4637="","",INDEX(CARTAO_COMPRAS!$D:$D,INT((ROW()-2)/20)+2))</f>
        <v/>
      </c>
      <c r="D4637" s="0" t="str">
        <f aca="false">IF($A4637="","",INDEX(CARTAO_COMPRAS!$E:$E,INT((ROW()-2)/20)+2))</f>
        <v/>
      </c>
      <c r="E4637" s="0" t="str">
        <f aca="false">IF($A4637="","",INDEX(CARTAO_COMPRAS!$H:$H,INT((ROW()-2)/20)+2)+MOD(ROW()-2,20))</f>
        <v/>
      </c>
      <c r="F4637" s="0" t="str">
        <f aca="false">IF($A4637="","",INDEX(CARTAO_COMPRAS!$G:$G,INT((ROW()-2)/20)+2))</f>
        <v/>
      </c>
      <c r="G4637" s="5" t="str">
        <f aca="false">IF($A4637="","",INDEX(CARTAO_COMPRAS!$I:$I,INT((ROW()-2)/20)+2))</f>
        <v/>
      </c>
      <c r="H4637" s="4" t="str">
        <f aca="false">IF($A4637="","",EDATE(INDEX(CARTAO_COMPRAS!$J:$J,INT((ROW()-2)/20)+2),MOD(ROW()-2,20)))</f>
        <v/>
      </c>
      <c r="I4637" s="4" t="str">
        <f aca="false">IF($H4637="","",$H4637-WEEKDAY($H4637,2)+1)</f>
        <v/>
      </c>
      <c r="J4637" s="4" t="str">
        <f aca="false">IF($I4637="","",$I4637+6)</f>
        <v/>
      </c>
      <c r="K4637" s="6" t="str">
        <f aca="false">IF($H4637="","",DATE(YEAR($H4637),MONTH($H4637),1))</f>
        <v/>
      </c>
      <c r="L4637" s="0" t="str">
        <f aca="false">IF($A4637="","",INDEX(CARTAO_COMPRAS!$K:$K,INT((ROW()-2)/20)+2))</f>
        <v/>
      </c>
      <c r="M4637" s="0" t="str">
        <f aca="false">IF($A4637="","","Compra no cartão")</f>
        <v/>
      </c>
    </row>
    <row r="4638" customFormat="false" ht="13.5" hidden="false" customHeight="false" outlineLevel="0" collapsed="false">
      <c r="A4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8" s="0" t="str">
        <f aca="false">IF($A4638="","",INDEX(CARTAO_COMPRAS!$C:$C,INT((ROW()-2)/20)+2))</f>
        <v/>
      </c>
      <c r="C4638" s="0" t="str">
        <f aca="false">IF($A4638="","",INDEX(CARTAO_COMPRAS!$D:$D,INT((ROW()-2)/20)+2))</f>
        <v/>
      </c>
      <c r="D4638" s="0" t="str">
        <f aca="false">IF($A4638="","",INDEX(CARTAO_COMPRAS!$E:$E,INT((ROW()-2)/20)+2))</f>
        <v/>
      </c>
      <c r="E4638" s="0" t="str">
        <f aca="false">IF($A4638="","",INDEX(CARTAO_COMPRAS!$H:$H,INT((ROW()-2)/20)+2)+MOD(ROW()-2,20))</f>
        <v/>
      </c>
      <c r="F4638" s="0" t="str">
        <f aca="false">IF($A4638="","",INDEX(CARTAO_COMPRAS!$G:$G,INT((ROW()-2)/20)+2))</f>
        <v/>
      </c>
      <c r="G4638" s="5" t="str">
        <f aca="false">IF($A4638="","",INDEX(CARTAO_COMPRAS!$I:$I,INT((ROW()-2)/20)+2))</f>
        <v/>
      </c>
      <c r="H4638" s="4" t="str">
        <f aca="false">IF($A4638="","",EDATE(INDEX(CARTAO_COMPRAS!$J:$J,INT((ROW()-2)/20)+2),MOD(ROW()-2,20)))</f>
        <v/>
      </c>
      <c r="I4638" s="4" t="str">
        <f aca="false">IF($H4638="","",$H4638-WEEKDAY($H4638,2)+1)</f>
        <v/>
      </c>
      <c r="J4638" s="4" t="str">
        <f aca="false">IF($I4638="","",$I4638+6)</f>
        <v/>
      </c>
      <c r="K4638" s="6" t="str">
        <f aca="false">IF($H4638="","",DATE(YEAR($H4638),MONTH($H4638),1))</f>
        <v/>
      </c>
      <c r="L4638" s="0" t="str">
        <f aca="false">IF($A4638="","",INDEX(CARTAO_COMPRAS!$K:$K,INT((ROW()-2)/20)+2))</f>
        <v/>
      </c>
      <c r="M4638" s="0" t="str">
        <f aca="false">IF($A4638="","","Compra no cartão")</f>
        <v/>
      </c>
    </row>
    <row r="4639" customFormat="false" ht="13.5" hidden="false" customHeight="false" outlineLevel="0" collapsed="false">
      <c r="A4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39" s="0" t="str">
        <f aca="false">IF($A4639="","",INDEX(CARTAO_COMPRAS!$C:$C,INT((ROW()-2)/20)+2))</f>
        <v/>
      </c>
      <c r="C4639" s="0" t="str">
        <f aca="false">IF($A4639="","",INDEX(CARTAO_COMPRAS!$D:$D,INT((ROW()-2)/20)+2))</f>
        <v/>
      </c>
      <c r="D4639" s="0" t="str">
        <f aca="false">IF($A4639="","",INDEX(CARTAO_COMPRAS!$E:$E,INT((ROW()-2)/20)+2))</f>
        <v/>
      </c>
      <c r="E4639" s="0" t="str">
        <f aca="false">IF($A4639="","",INDEX(CARTAO_COMPRAS!$H:$H,INT((ROW()-2)/20)+2)+MOD(ROW()-2,20))</f>
        <v/>
      </c>
      <c r="F4639" s="0" t="str">
        <f aca="false">IF($A4639="","",INDEX(CARTAO_COMPRAS!$G:$G,INT((ROW()-2)/20)+2))</f>
        <v/>
      </c>
      <c r="G4639" s="5" t="str">
        <f aca="false">IF($A4639="","",INDEX(CARTAO_COMPRAS!$I:$I,INT((ROW()-2)/20)+2))</f>
        <v/>
      </c>
      <c r="H4639" s="4" t="str">
        <f aca="false">IF($A4639="","",EDATE(INDEX(CARTAO_COMPRAS!$J:$J,INT((ROW()-2)/20)+2),MOD(ROW()-2,20)))</f>
        <v/>
      </c>
      <c r="I4639" s="4" t="str">
        <f aca="false">IF($H4639="","",$H4639-WEEKDAY($H4639,2)+1)</f>
        <v/>
      </c>
      <c r="J4639" s="4" t="str">
        <f aca="false">IF($I4639="","",$I4639+6)</f>
        <v/>
      </c>
      <c r="K4639" s="6" t="str">
        <f aca="false">IF($H4639="","",DATE(YEAR($H4639),MONTH($H4639),1))</f>
        <v/>
      </c>
      <c r="L4639" s="0" t="str">
        <f aca="false">IF($A4639="","",INDEX(CARTAO_COMPRAS!$K:$K,INT((ROW()-2)/20)+2))</f>
        <v/>
      </c>
      <c r="M4639" s="0" t="str">
        <f aca="false">IF($A4639="","","Compra no cartão")</f>
        <v/>
      </c>
    </row>
    <row r="4640" customFormat="false" ht="13.5" hidden="false" customHeight="false" outlineLevel="0" collapsed="false">
      <c r="A4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0" s="0" t="str">
        <f aca="false">IF($A4640="","",INDEX(CARTAO_COMPRAS!$C:$C,INT((ROW()-2)/20)+2))</f>
        <v/>
      </c>
      <c r="C4640" s="0" t="str">
        <f aca="false">IF($A4640="","",INDEX(CARTAO_COMPRAS!$D:$D,INT((ROW()-2)/20)+2))</f>
        <v/>
      </c>
      <c r="D4640" s="0" t="str">
        <f aca="false">IF($A4640="","",INDEX(CARTAO_COMPRAS!$E:$E,INT((ROW()-2)/20)+2))</f>
        <v/>
      </c>
      <c r="E4640" s="0" t="str">
        <f aca="false">IF($A4640="","",INDEX(CARTAO_COMPRAS!$H:$H,INT((ROW()-2)/20)+2)+MOD(ROW()-2,20))</f>
        <v/>
      </c>
      <c r="F4640" s="0" t="str">
        <f aca="false">IF($A4640="","",INDEX(CARTAO_COMPRAS!$G:$G,INT((ROW()-2)/20)+2))</f>
        <v/>
      </c>
      <c r="G4640" s="5" t="str">
        <f aca="false">IF($A4640="","",INDEX(CARTAO_COMPRAS!$I:$I,INT((ROW()-2)/20)+2))</f>
        <v/>
      </c>
      <c r="H4640" s="4" t="str">
        <f aca="false">IF($A4640="","",EDATE(INDEX(CARTAO_COMPRAS!$J:$J,INT((ROW()-2)/20)+2),MOD(ROW()-2,20)))</f>
        <v/>
      </c>
      <c r="I4640" s="4" t="str">
        <f aca="false">IF($H4640="","",$H4640-WEEKDAY($H4640,2)+1)</f>
        <v/>
      </c>
      <c r="J4640" s="4" t="str">
        <f aca="false">IF($I4640="","",$I4640+6)</f>
        <v/>
      </c>
      <c r="K4640" s="6" t="str">
        <f aca="false">IF($H4640="","",DATE(YEAR($H4640),MONTH($H4640),1))</f>
        <v/>
      </c>
      <c r="L4640" s="0" t="str">
        <f aca="false">IF($A4640="","",INDEX(CARTAO_COMPRAS!$K:$K,INT((ROW()-2)/20)+2))</f>
        <v/>
      </c>
      <c r="M4640" s="0" t="str">
        <f aca="false">IF($A4640="","","Compra no cartão")</f>
        <v/>
      </c>
    </row>
    <row r="4641" customFormat="false" ht="13.5" hidden="false" customHeight="false" outlineLevel="0" collapsed="false">
      <c r="A4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1" s="0" t="str">
        <f aca="false">IF($A4641="","",INDEX(CARTAO_COMPRAS!$C:$C,INT((ROW()-2)/20)+2))</f>
        <v/>
      </c>
      <c r="C4641" s="0" t="str">
        <f aca="false">IF($A4641="","",INDEX(CARTAO_COMPRAS!$D:$D,INT((ROW()-2)/20)+2))</f>
        <v/>
      </c>
      <c r="D4641" s="0" t="str">
        <f aca="false">IF($A4641="","",INDEX(CARTAO_COMPRAS!$E:$E,INT((ROW()-2)/20)+2))</f>
        <v/>
      </c>
      <c r="E4641" s="0" t="str">
        <f aca="false">IF($A4641="","",INDEX(CARTAO_COMPRAS!$H:$H,INT((ROW()-2)/20)+2)+MOD(ROW()-2,20))</f>
        <v/>
      </c>
      <c r="F4641" s="0" t="str">
        <f aca="false">IF($A4641="","",INDEX(CARTAO_COMPRAS!$G:$G,INT((ROW()-2)/20)+2))</f>
        <v/>
      </c>
      <c r="G4641" s="5" t="str">
        <f aca="false">IF($A4641="","",INDEX(CARTAO_COMPRAS!$I:$I,INT((ROW()-2)/20)+2))</f>
        <v/>
      </c>
      <c r="H4641" s="4" t="str">
        <f aca="false">IF($A4641="","",EDATE(INDEX(CARTAO_COMPRAS!$J:$J,INT((ROW()-2)/20)+2),MOD(ROW()-2,20)))</f>
        <v/>
      </c>
      <c r="I4641" s="4" t="str">
        <f aca="false">IF($H4641="","",$H4641-WEEKDAY($H4641,2)+1)</f>
        <v/>
      </c>
      <c r="J4641" s="4" t="str">
        <f aca="false">IF($I4641="","",$I4641+6)</f>
        <v/>
      </c>
      <c r="K4641" s="6" t="str">
        <f aca="false">IF($H4641="","",DATE(YEAR($H4641),MONTH($H4641),1))</f>
        <v/>
      </c>
      <c r="L4641" s="0" t="str">
        <f aca="false">IF($A4641="","",INDEX(CARTAO_COMPRAS!$K:$K,INT((ROW()-2)/20)+2))</f>
        <v/>
      </c>
      <c r="M4641" s="0" t="str">
        <f aca="false">IF($A4641="","","Compra no cartão")</f>
        <v/>
      </c>
    </row>
    <row r="4642" customFormat="false" ht="13.5" hidden="false" customHeight="false" outlineLevel="0" collapsed="false">
      <c r="A46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2" s="0" t="str">
        <f aca="false">IF($A4642="","",INDEX(CARTAO_COMPRAS!$C:$C,INT((ROW()-2)/20)+2))</f>
        <v/>
      </c>
      <c r="C4642" s="0" t="str">
        <f aca="false">IF($A4642="","",INDEX(CARTAO_COMPRAS!$D:$D,INT((ROW()-2)/20)+2))</f>
        <v/>
      </c>
      <c r="D4642" s="0" t="str">
        <f aca="false">IF($A4642="","",INDEX(CARTAO_COMPRAS!$E:$E,INT((ROW()-2)/20)+2))</f>
        <v/>
      </c>
      <c r="E4642" s="0" t="str">
        <f aca="false">IF($A4642="","",INDEX(CARTAO_COMPRAS!$H:$H,INT((ROW()-2)/20)+2)+MOD(ROW()-2,20))</f>
        <v/>
      </c>
      <c r="F4642" s="0" t="str">
        <f aca="false">IF($A4642="","",INDEX(CARTAO_COMPRAS!$G:$G,INT((ROW()-2)/20)+2))</f>
        <v/>
      </c>
      <c r="G4642" s="5" t="str">
        <f aca="false">IF($A4642="","",INDEX(CARTAO_COMPRAS!$I:$I,INT((ROW()-2)/20)+2))</f>
        <v/>
      </c>
      <c r="H4642" s="4" t="str">
        <f aca="false">IF($A4642="","",EDATE(INDEX(CARTAO_COMPRAS!$J:$J,INT((ROW()-2)/20)+2),MOD(ROW()-2,20)))</f>
        <v/>
      </c>
      <c r="I4642" s="4" t="str">
        <f aca="false">IF($H4642="","",$H4642-WEEKDAY($H4642,2)+1)</f>
        <v/>
      </c>
      <c r="J4642" s="4" t="str">
        <f aca="false">IF($I4642="","",$I4642+6)</f>
        <v/>
      </c>
      <c r="K4642" s="6" t="str">
        <f aca="false">IF($H4642="","",DATE(YEAR($H4642),MONTH($H4642),1))</f>
        <v/>
      </c>
      <c r="L4642" s="0" t="str">
        <f aca="false">IF($A4642="","",INDEX(CARTAO_COMPRAS!$K:$K,INT((ROW()-2)/20)+2))</f>
        <v/>
      </c>
      <c r="M4642" s="0" t="str">
        <f aca="false">IF($A4642="","","Compra no cartão")</f>
        <v/>
      </c>
    </row>
    <row r="4643" customFormat="false" ht="13.5" hidden="false" customHeight="false" outlineLevel="0" collapsed="false">
      <c r="A4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3" s="0" t="str">
        <f aca="false">IF($A4643="","",INDEX(CARTAO_COMPRAS!$C:$C,INT((ROW()-2)/20)+2))</f>
        <v/>
      </c>
      <c r="C4643" s="0" t="str">
        <f aca="false">IF($A4643="","",INDEX(CARTAO_COMPRAS!$D:$D,INT((ROW()-2)/20)+2))</f>
        <v/>
      </c>
      <c r="D4643" s="0" t="str">
        <f aca="false">IF($A4643="","",INDEX(CARTAO_COMPRAS!$E:$E,INT((ROW()-2)/20)+2))</f>
        <v/>
      </c>
      <c r="E4643" s="0" t="str">
        <f aca="false">IF($A4643="","",INDEX(CARTAO_COMPRAS!$H:$H,INT((ROW()-2)/20)+2)+MOD(ROW()-2,20))</f>
        <v/>
      </c>
      <c r="F4643" s="0" t="str">
        <f aca="false">IF($A4643="","",INDEX(CARTAO_COMPRAS!$G:$G,INT((ROW()-2)/20)+2))</f>
        <v/>
      </c>
      <c r="G4643" s="5" t="str">
        <f aca="false">IF($A4643="","",INDEX(CARTAO_COMPRAS!$I:$I,INT((ROW()-2)/20)+2))</f>
        <v/>
      </c>
      <c r="H4643" s="4" t="str">
        <f aca="false">IF($A4643="","",EDATE(INDEX(CARTAO_COMPRAS!$J:$J,INT((ROW()-2)/20)+2),MOD(ROW()-2,20)))</f>
        <v/>
      </c>
      <c r="I4643" s="4" t="str">
        <f aca="false">IF($H4643="","",$H4643-WEEKDAY($H4643,2)+1)</f>
        <v/>
      </c>
      <c r="J4643" s="4" t="str">
        <f aca="false">IF($I4643="","",$I4643+6)</f>
        <v/>
      </c>
      <c r="K4643" s="6" t="str">
        <f aca="false">IF($H4643="","",DATE(YEAR($H4643),MONTH($H4643),1))</f>
        <v/>
      </c>
      <c r="L4643" s="0" t="str">
        <f aca="false">IF($A4643="","",INDEX(CARTAO_COMPRAS!$K:$K,INT((ROW()-2)/20)+2))</f>
        <v/>
      </c>
      <c r="M4643" s="0" t="str">
        <f aca="false">IF($A4643="","","Compra no cartão")</f>
        <v/>
      </c>
    </row>
    <row r="4644" customFormat="false" ht="13.5" hidden="false" customHeight="false" outlineLevel="0" collapsed="false">
      <c r="A4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4" s="0" t="str">
        <f aca="false">IF($A4644="","",INDEX(CARTAO_COMPRAS!$C:$C,INT((ROW()-2)/20)+2))</f>
        <v/>
      </c>
      <c r="C4644" s="0" t="str">
        <f aca="false">IF($A4644="","",INDEX(CARTAO_COMPRAS!$D:$D,INT((ROW()-2)/20)+2))</f>
        <v/>
      </c>
      <c r="D4644" s="0" t="str">
        <f aca="false">IF($A4644="","",INDEX(CARTAO_COMPRAS!$E:$E,INT((ROW()-2)/20)+2))</f>
        <v/>
      </c>
      <c r="E4644" s="0" t="str">
        <f aca="false">IF($A4644="","",INDEX(CARTAO_COMPRAS!$H:$H,INT((ROW()-2)/20)+2)+MOD(ROW()-2,20))</f>
        <v/>
      </c>
      <c r="F4644" s="0" t="str">
        <f aca="false">IF($A4644="","",INDEX(CARTAO_COMPRAS!$G:$G,INT((ROW()-2)/20)+2))</f>
        <v/>
      </c>
      <c r="G4644" s="5" t="str">
        <f aca="false">IF($A4644="","",INDEX(CARTAO_COMPRAS!$I:$I,INT((ROW()-2)/20)+2))</f>
        <v/>
      </c>
      <c r="H4644" s="4" t="str">
        <f aca="false">IF($A4644="","",EDATE(INDEX(CARTAO_COMPRAS!$J:$J,INT((ROW()-2)/20)+2),MOD(ROW()-2,20)))</f>
        <v/>
      </c>
      <c r="I4644" s="4" t="str">
        <f aca="false">IF($H4644="","",$H4644-WEEKDAY($H4644,2)+1)</f>
        <v/>
      </c>
      <c r="J4644" s="4" t="str">
        <f aca="false">IF($I4644="","",$I4644+6)</f>
        <v/>
      </c>
      <c r="K4644" s="6" t="str">
        <f aca="false">IF($H4644="","",DATE(YEAR($H4644),MONTH($H4644),1))</f>
        <v/>
      </c>
      <c r="L4644" s="0" t="str">
        <f aca="false">IF($A4644="","",INDEX(CARTAO_COMPRAS!$K:$K,INT((ROW()-2)/20)+2))</f>
        <v/>
      </c>
      <c r="M4644" s="0" t="str">
        <f aca="false">IF($A4644="","","Compra no cartão")</f>
        <v/>
      </c>
    </row>
    <row r="4645" customFormat="false" ht="13.5" hidden="false" customHeight="false" outlineLevel="0" collapsed="false">
      <c r="A4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5" s="0" t="str">
        <f aca="false">IF($A4645="","",INDEX(CARTAO_COMPRAS!$C:$C,INT((ROW()-2)/20)+2))</f>
        <v/>
      </c>
      <c r="C4645" s="0" t="str">
        <f aca="false">IF($A4645="","",INDEX(CARTAO_COMPRAS!$D:$D,INT((ROW()-2)/20)+2))</f>
        <v/>
      </c>
      <c r="D4645" s="0" t="str">
        <f aca="false">IF($A4645="","",INDEX(CARTAO_COMPRAS!$E:$E,INT((ROW()-2)/20)+2))</f>
        <v/>
      </c>
      <c r="E4645" s="0" t="str">
        <f aca="false">IF($A4645="","",INDEX(CARTAO_COMPRAS!$H:$H,INT((ROW()-2)/20)+2)+MOD(ROW()-2,20))</f>
        <v/>
      </c>
      <c r="F4645" s="0" t="str">
        <f aca="false">IF($A4645="","",INDEX(CARTAO_COMPRAS!$G:$G,INT((ROW()-2)/20)+2))</f>
        <v/>
      </c>
      <c r="G4645" s="5" t="str">
        <f aca="false">IF($A4645="","",INDEX(CARTAO_COMPRAS!$I:$I,INT((ROW()-2)/20)+2))</f>
        <v/>
      </c>
      <c r="H4645" s="4" t="str">
        <f aca="false">IF($A4645="","",EDATE(INDEX(CARTAO_COMPRAS!$J:$J,INT((ROW()-2)/20)+2),MOD(ROW()-2,20)))</f>
        <v/>
      </c>
      <c r="I4645" s="4" t="str">
        <f aca="false">IF($H4645="","",$H4645-WEEKDAY($H4645,2)+1)</f>
        <v/>
      </c>
      <c r="J4645" s="4" t="str">
        <f aca="false">IF($I4645="","",$I4645+6)</f>
        <v/>
      </c>
      <c r="K4645" s="6" t="str">
        <f aca="false">IF($H4645="","",DATE(YEAR($H4645),MONTH($H4645),1))</f>
        <v/>
      </c>
      <c r="L4645" s="0" t="str">
        <f aca="false">IF($A4645="","",INDEX(CARTAO_COMPRAS!$K:$K,INT((ROW()-2)/20)+2))</f>
        <v/>
      </c>
      <c r="M4645" s="0" t="str">
        <f aca="false">IF($A4645="","","Compra no cartão")</f>
        <v/>
      </c>
    </row>
    <row r="4646" customFormat="false" ht="13.5" hidden="false" customHeight="false" outlineLevel="0" collapsed="false">
      <c r="A4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6" s="0" t="str">
        <f aca="false">IF($A4646="","",INDEX(CARTAO_COMPRAS!$C:$C,INT((ROW()-2)/20)+2))</f>
        <v/>
      </c>
      <c r="C4646" s="0" t="str">
        <f aca="false">IF($A4646="","",INDEX(CARTAO_COMPRAS!$D:$D,INT((ROW()-2)/20)+2))</f>
        <v/>
      </c>
      <c r="D4646" s="0" t="str">
        <f aca="false">IF($A4646="","",INDEX(CARTAO_COMPRAS!$E:$E,INT((ROW()-2)/20)+2))</f>
        <v/>
      </c>
      <c r="E4646" s="0" t="str">
        <f aca="false">IF($A4646="","",INDEX(CARTAO_COMPRAS!$H:$H,INT((ROW()-2)/20)+2)+MOD(ROW()-2,20))</f>
        <v/>
      </c>
      <c r="F4646" s="0" t="str">
        <f aca="false">IF($A4646="","",INDEX(CARTAO_COMPRAS!$G:$G,INT((ROW()-2)/20)+2))</f>
        <v/>
      </c>
      <c r="G4646" s="5" t="str">
        <f aca="false">IF($A4646="","",INDEX(CARTAO_COMPRAS!$I:$I,INT((ROW()-2)/20)+2))</f>
        <v/>
      </c>
      <c r="H4646" s="4" t="str">
        <f aca="false">IF($A4646="","",EDATE(INDEX(CARTAO_COMPRAS!$J:$J,INT((ROW()-2)/20)+2),MOD(ROW()-2,20)))</f>
        <v/>
      </c>
      <c r="I4646" s="4" t="str">
        <f aca="false">IF($H4646="","",$H4646-WEEKDAY($H4646,2)+1)</f>
        <v/>
      </c>
      <c r="J4646" s="4" t="str">
        <f aca="false">IF($I4646="","",$I4646+6)</f>
        <v/>
      </c>
      <c r="K4646" s="6" t="str">
        <f aca="false">IF($H4646="","",DATE(YEAR($H4646),MONTH($H4646),1))</f>
        <v/>
      </c>
      <c r="L4646" s="0" t="str">
        <f aca="false">IF($A4646="","",INDEX(CARTAO_COMPRAS!$K:$K,INT((ROW()-2)/20)+2))</f>
        <v/>
      </c>
      <c r="M4646" s="0" t="str">
        <f aca="false">IF($A4646="","","Compra no cartão")</f>
        <v/>
      </c>
    </row>
    <row r="4647" customFormat="false" ht="13.5" hidden="false" customHeight="false" outlineLevel="0" collapsed="false">
      <c r="A4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7" s="0" t="str">
        <f aca="false">IF($A4647="","",INDEX(CARTAO_COMPRAS!$C:$C,INT((ROW()-2)/20)+2))</f>
        <v/>
      </c>
      <c r="C4647" s="0" t="str">
        <f aca="false">IF($A4647="","",INDEX(CARTAO_COMPRAS!$D:$D,INT((ROW()-2)/20)+2))</f>
        <v/>
      </c>
      <c r="D4647" s="0" t="str">
        <f aca="false">IF($A4647="","",INDEX(CARTAO_COMPRAS!$E:$E,INT((ROW()-2)/20)+2))</f>
        <v/>
      </c>
      <c r="E4647" s="0" t="str">
        <f aca="false">IF($A4647="","",INDEX(CARTAO_COMPRAS!$H:$H,INT((ROW()-2)/20)+2)+MOD(ROW()-2,20))</f>
        <v/>
      </c>
      <c r="F4647" s="0" t="str">
        <f aca="false">IF($A4647="","",INDEX(CARTAO_COMPRAS!$G:$G,INT((ROW()-2)/20)+2))</f>
        <v/>
      </c>
      <c r="G4647" s="5" t="str">
        <f aca="false">IF($A4647="","",INDEX(CARTAO_COMPRAS!$I:$I,INT((ROW()-2)/20)+2))</f>
        <v/>
      </c>
      <c r="H4647" s="4" t="str">
        <f aca="false">IF($A4647="","",EDATE(INDEX(CARTAO_COMPRAS!$J:$J,INT((ROW()-2)/20)+2),MOD(ROW()-2,20)))</f>
        <v/>
      </c>
      <c r="I4647" s="4" t="str">
        <f aca="false">IF($H4647="","",$H4647-WEEKDAY($H4647,2)+1)</f>
        <v/>
      </c>
      <c r="J4647" s="4" t="str">
        <f aca="false">IF($I4647="","",$I4647+6)</f>
        <v/>
      </c>
      <c r="K4647" s="6" t="str">
        <f aca="false">IF($H4647="","",DATE(YEAR($H4647),MONTH($H4647),1))</f>
        <v/>
      </c>
      <c r="L4647" s="0" t="str">
        <f aca="false">IF($A4647="","",INDEX(CARTAO_COMPRAS!$K:$K,INT((ROW()-2)/20)+2))</f>
        <v/>
      </c>
      <c r="M4647" s="0" t="str">
        <f aca="false">IF($A4647="","","Compra no cartão")</f>
        <v/>
      </c>
    </row>
    <row r="4648" customFormat="false" ht="13.5" hidden="false" customHeight="false" outlineLevel="0" collapsed="false">
      <c r="A4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8" s="0" t="str">
        <f aca="false">IF($A4648="","",INDEX(CARTAO_COMPRAS!$C:$C,INT((ROW()-2)/20)+2))</f>
        <v/>
      </c>
      <c r="C4648" s="0" t="str">
        <f aca="false">IF($A4648="","",INDEX(CARTAO_COMPRAS!$D:$D,INT((ROW()-2)/20)+2))</f>
        <v/>
      </c>
      <c r="D4648" s="0" t="str">
        <f aca="false">IF($A4648="","",INDEX(CARTAO_COMPRAS!$E:$E,INT((ROW()-2)/20)+2))</f>
        <v/>
      </c>
      <c r="E4648" s="0" t="str">
        <f aca="false">IF($A4648="","",INDEX(CARTAO_COMPRAS!$H:$H,INT((ROW()-2)/20)+2)+MOD(ROW()-2,20))</f>
        <v/>
      </c>
      <c r="F4648" s="0" t="str">
        <f aca="false">IF($A4648="","",INDEX(CARTAO_COMPRAS!$G:$G,INT((ROW()-2)/20)+2))</f>
        <v/>
      </c>
      <c r="G4648" s="5" t="str">
        <f aca="false">IF($A4648="","",INDEX(CARTAO_COMPRAS!$I:$I,INT((ROW()-2)/20)+2))</f>
        <v/>
      </c>
      <c r="H4648" s="4" t="str">
        <f aca="false">IF($A4648="","",EDATE(INDEX(CARTAO_COMPRAS!$J:$J,INT((ROW()-2)/20)+2),MOD(ROW()-2,20)))</f>
        <v/>
      </c>
      <c r="I4648" s="4" t="str">
        <f aca="false">IF($H4648="","",$H4648-WEEKDAY($H4648,2)+1)</f>
        <v/>
      </c>
      <c r="J4648" s="4" t="str">
        <f aca="false">IF($I4648="","",$I4648+6)</f>
        <v/>
      </c>
      <c r="K4648" s="6" t="str">
        <f aca="false">IF($H4648="","",DATE(YEAR($H4648),MONTH($H4648),1))</f>
        <v/>
      </c>
      <c r="L4648" s="0" t="str">
        <f aca="false">IF($A4648="","",INDEX(CARTAO_COMPRAS!$K:$K,INT((ROW()-2)/20)+2))</f>
        <v/>
      </c>
      <c r="M4648" s="0" t="str">
        <f aca="false">IF($A4648="","","Compra no cartão")</f>
        <v/>
      </c>
    </row>
    <row r="4649" customFormat="false" ht="13.5" hidden="false" customHeight="false" outlineLevel="0" collapsed="false">
      <c r="A4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49" s="0" t="str">
        <f aca="false">IF($A4649="","",INDEX(CARTAO_COMPRAS!$C:$C,INT((ROW()-2)/20)+2))</f>
        <v/>
      </c>
      <c r="C4649" s="0" t="str">
        <f aca="false">IF($A4649="","",INDEX(CARTAO_COMPRAS!$D:$D,INT((ROW()-2)/20)+2))</f>
        <v/>
      </c>
      <c r="D4649" s="0" t="str">
        <f aca="false">IF($A4649="","",INDEX(CARTAO_COMPRAS!$E:$E,INT((ROW()-2)/20)+2))</f>
        <v/>
      </c>
      <c r="E4649" s="0" t="str">
        <f aca="false">IF($A4649="","",INDEX(CARTAO_COMPRAS!$H:$H,INT((ROW()-2)/20)+2)+MOD(ROW()-2,20))</f>
        <v/>
      </c>
      <c r="F4649" s="0" t="str">
        <f aca="false">IF($A4649="","",INDEX(CARTAO_COMPRAS!$G:$G,INT((ROW()-2)/20)+2))</f>
        <v/>
      </c>
      <c r="G4649" s="5" t="str">
        <f aca="false">IF($A4649="","",INDEX(CARTAO_COMPRAS!$I:$I,INT((ROW()-2)/20)+2))</f>
        <v/>
      </c>
      <c r="H4649" s="4" t="str">
        <f aca="false">IF($A4649="","",EDATE(INDEX(CARTAO_COMPRAS!$J:$J,INT((ROW()-2)/20)+2),MOD(ROW()-2,20)))</f>
        <v/>
      </c>
      <c r="I4649" s="4" t="str">
        <f aca="false">IF($H4649="","",$H4649-WEEKDAY($H4649,2)+1)</f>
        <v/>
      </c>
      <c r="J4649" s="4" t="str">
        <f aca="false">IF($I4649="","",$I4649+6)</f>
        <v/>
      </c>
      <c r="K4649" s="6" t="str">
        <f aca="false">IF($H4649="","",DATE(YEAR($H4649),MONTH($H4649),1))</f>
        <v/>
      </c>
      <c r="L4649" s="0" t="str">
        <f aca="false">IF($A4649="","",INDEX(CARTAO_COMPRAS!$K:$K,INT((ROW()-2)/20)+2))</f>
        <v/>
      </c>
      <c r="M4649" s="0" t="str">
        <f aca="false">IF($A4649="","","Compra no cartão")</f>
        <v/>
      </c>
    </row>
    <row r="4650" customFormat="false" ht="13.5" hidden="false" customHeight="false" outlineLevel="0" collapsed="false">
      <c r="A4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0" s="0" t="str">
        <f aca="false">IF($A4650="","",INDEX(CARTAO_COMPRAS!$C:$C,INT((ROW()-2)/20)+2))</f>
        <v/>
      </c>
      <c r="C4650" s="0" t="str">
        <f aca="false">IF($A4650="","",INDEX(CARTAO_COMPRAS!$D:$D,INT((ROW()-2)/20)+2))</f>
        <v/>
      </c>
      <c r="D4650" s="0" t="str">
        <f aca="false">IF($A4650="","",INDEX(CARTAO_COMPRAS!$E:$E,INT((ROW()-2)/20)+2))</f>
        <v/>
      </c>
      <c r="E4650" s="0" t="str">
        <f aca="false">IF($A4650="","",INDEX(CARTAO_COMPRAS!$H:$H,INT((ROW()-2)/20)+2)+MOD(ROW()-2,20))</f>
        <v/>
      </c>
      <c r="F4650" s="0" t="str">
        <f aca="false">IF($A4650="","",INDEX(CARTAO_COMPRAS!$G:$G,INT((ROW()-2)/20)+2))</f>
        <v/>
      </c>
      <c r="G4650" s="5" t="str">
        <f aca="false">IF($A4650="","",INDEX(CARTAO_COMPRAS!$I:$I,INT((ROW()-2)/20)+2))</f>
        <v/>
      </c>
      <c r="H4650" s="4" t="str">
        <f aca="false">IF($A4650="","",EDATE(INDEX(CARTAO_COMPRAS!$J:$J,INT((ROW()-2)/20)+2),MOD(ROW()-2,20)))</f>
        <v/>
      </c>
      <c r="I4650" s="4" t="str">
        <f aca="false">IF($H4650="","",$H4650-WEEKDAY($H4650,2)+1)</f>
        <v/>
      </c>
      <c r="J4650" s="4" t="str">
        <f aca="false">IF($I4650="","",$I4650+6)</f>
        <v/>
      </c>
      <c r="K4650" s="6" t="str">
        <f aca="false">IF($H4650="","",DATE(YEAR($H4650),MONTH($H4650),1))</f>
        <v/>
      </c>
      <c r="L4650" s="0" t="str">
        <f aca="false">IF($A4650="","",INDEX(CARTAO_COMPRAS!$K:$K,INT((ROW()-2)/20)+2))</f>
        <v/>
      </c>
      <c r="M4650" s="0" t="str">
        <f aca="false">IF($A4650="","","Compra no cartão")</f>
        <v/>
      </c>
    </row>
    <row r="4651" customFormat="false" ht="13.5" hidden="false" customHeight="false" outlineLevel="0" collapsed="false">
      <c r="A4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1" s="0" t="str">
        <f aca="false">IF($A4651="","",INDEX(CARTAO_COMPRAS!$C:$C,INT((ROW()-2)/20)+2))</f>
        <v/>
      </c>
      <c r="C4651" s="0" t="str">
        <f aca="false">IF($A4651="","",INDEX(CARTAO_COMPRAS!$D:$D,INT((ROW()-2)/20)+2))</f>
        <v/>
      </c>
      <c r="D4651" s="0" t="str">
        <f aca="false">IF($A4651="","",INDEX(CARTAO_COMPRAS!$E:$E,INT((ROW()-2)/20)+2))</f>
        <v/>
      </c>
      <c r="E4651" s="0" t="str">
        <f aca="false">IF($A4651="","",INDEX(CARTAO_COMPRAS!$H:$H,INT((ROW()-2)/20)+2)+MOD(ROW()-2,20))</f>
        <v/>
      </c>
      <c r="F4651" s="0" t="str">
        <f aca="false">IF($A4651="","",INDEX(CARTAO_COMPRAS!$G:$G,INT((ROW()-2)/20)+2))</f>
        <v/>
      </c>
      <c r="G4651" s="5" t="str">
        <f aca="false">IF($A4651="","",INDEX(CARTAO_COMPRAS!$I:$I,INT((ROW()-2)/20)+2))</f>
        <v/>
      </c>
      <c r="H4651" s="4" t="str">
        <f aca="false">IF($A4651="","",EDATE(INDEX(CARTAO_COMPRAS!$J:$J,INT((ROW()-2)/20)+2),MOD(ROW()-2,20)))</f>
        <v/>
      </c>
      <c r="I4651" s="4" t="str">
        <f aca="false">IF($H4651="","",$H4651-WEEKDAY($H4651,2)+1)</f>
        <v/>
      </c>
      <c r="J4651" s="4" t="str">
        <f aca="false">IF($I4651="","",$I4651+6)</f>
        <v/>
      </c>
      <c r="K4651" s="6" t="str">
        <f aca="false">IF($H4651="","",DATE(YEAR($H4651),MONTH($H4651),1))</f>
        <v/>
      </c>
      <c r="L4651" s="0" t="str">
        <f aca="false">IF($A4651="","",INDEX(CARTAO_COMPRAS!$K:$K,INT((ROW()-2)/20)+2))</f>
        <v/>
      </c>
      <c r="M4651" s="0" t="str">
        <f aca="false">IF($A4651="","","Compra no cartão")</f>
        <v/>
      </c>
    </row>
    <row r="4652" customFormat="false" ht="13.5" hidden="false" customHeight="false" outlineLevel="0" collapsed="false">
      <c r="A4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2" s="0" t="str">
        <f aca="false">IF($A4652="","",INDEX(CARTAO_COMPRAS!$C:$C,INT((ROW()-2)/20)+2))</f>
        <v/>
      </c>
      <c r="C4652" s="0" t="str">
        <f aca="false">IF($A4652="","",INDEX(CARTAO_COMPRAS!$D:$D,INT((ROW()-2)/20)+2))</f>
        <v/>
      </c>
      <c r="D4652" s="0" t="str">
        <f aca="false">IF($A4652="","",INDEX(CARTAO_COMPRAS!$E:$E,INT((ROW()-2)/20)+2))</f>
        <v/>
      </c>
      <c r="E4652" s="0" t="str">
        <f aca="false">IF($A4652="","",INDEX(CARTAO_COMPRAS!$H:$H,INT((ROW()-2)/20)+2)+MOD(ROW()-2,20))</f>
        <v/>
      </c>
      <c r="F4652" s="0" t="str">
        <f aca="false">IF($A4652="","",INDEX(CARTAO_COMPRAS!$G:$G,INT((ROW()-2)/20)+2))</f>
        <v/>
      </c>
      <c r="G4652" s="5" t="str">
        <f aca="false">IF($A4652="","",INDEX(CARTAO_COMPRAS!$I:$I,INT((ROW()-2)/20)+2))</f>
        <v/>
      </c>
      <c r="H4652" s="4" t="str">
        <f aca="false">IF($A4652="","",EDATE(INDEX(CARTAO_COMPRAS!$J:$J,INT((ROW()-2)/20)+2),MOD(ROW()-2,20)))</f>
        <v/>
      </c>
      <c r="I4652" s="4" t="str">
        <f aca="false">IF($H4652="","",$H4652-WEEKDAY($H4652,2)+1)</f>
        <v/>
      </c>
      <c r="J4652" s="4" t="str">
        <f aca="false">IF($I4652="","",$I4652+6)</f>
        <v/>
      </c>
      <c r="K4652" s="6" t="str">
        <f aca="false">IF($H4652="","",DATE(YEAR($H4652),MONTH($H4652),1))</f>
        <v/>
      </c>
      <c r="L4652" s="0" t="str">
        <f aca="false">IF($A4652="","",INDEX(CARTAO_COMPRAS!$K:$K,INT((ROW()-2)/20)+2))</f>
        <v/>
      </c>
      <c r="M4652" s="0" t="str">
        <f aca="false">IF($A4652="","","Compra no cartão")</f>
        <v/>
      </c>
    </row>
    <row r="4653" customFormat="false" ht="13.5" hidden="false" customHeight="false" outlineLevel="0" collapsed="false">
      <c r="A4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3" s="0" t="str">
        <f aca="false">IF($A4653="","",INDEX(CARTAO_COMPRAS!$C:$C,INT((ROW()-2)/20)+2))</f>
        <v/>
      </c>
      <c r="C4653" s="0" t="str">
        <f aca="false">IF($A4653="","",INDEX(CARTAO_COMPRAS!$D:$D,INT((ROW()-2)/20)+2))</f>
        <v/>
      </c>
      <c r="D4653" s="0" t="str">
        <f aca="false">IF($A4653="","",INDEX(CARTAO_COMPRAS!$E:$E,INT((ROW()-2)/20)+2))</f>
        <v/>
      </c>
      <c r="E4653" s="0" t="str">
        <f aca="false">IF($A4653="","",INDEX(CARTAO_COMPRAS!$H:$H,INT((ROW()-2)/20)+2)+MOD(ROW()-2,20))</f>
        <v/>
      </c>
      <c r="F4653" s="0" t="str">
        <f aca="false">IF($A4653="","",INDEX(CARTAO_COMPRAS!$G:$G,INT((ROW()-2)/20)+2))</f>
        <v/>
      </c>
      <c r="G4653" s="5" t="str">
        <f aca="false">IF($A4653="","",INDEX(CARTAO_COMPRAS!$I:$I,INT((ROW()-2)/20)+2))</f>
        <v/>
      </c>
      <c r="H4653" s="4" t="str">
        <f aca="false">IF($A4653="","",EDATE(INDEX(CARTAO_COMPRAS!$J:$J,INT((ROW()-2)/20)+2),MOD(ROW()-2,20)))</f>
        <v/>
      </c>
      <c r="I4653" s="4" t="str">
        <f aca="false">IF($H4653="","",$H4653-WEEKDAY($H4653,2)+1)</f>
        <v/>
      </c>
      <c r="J4653" s="4" t="str">
        <f aca="false">IF($I4653="","",$I4653+6)</f>
        <v/>
      </c>
      <c r="K4653" s="6" t="str">
        <f aca="false">IF($H4653="","",DATE(YEAR($H4653),MONTH($H4653),1))</f>
        <v/>
      </c>
      <c r="L4653" s="0" t="str">
        <f aca="false">IF($A4653="","",INDEX(CARTAO_COMPRAS!$K:$K,INT((ROW()-2)/20)+2))</f>
        <v/>
      </c>
      <c r="M4653" s="0" t="str">
        <f aca="false">IF($A4653="","","Compra no cartão")</f>
        <v/>
      </c>
    </row>
    <row r="4654" customFormat="false" ht="13.5" hidden="false" customHeight="false" outlineLevel="0" collapsed="false">
      <c r="A4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4" s="0" t="str">
        <f aca="false">IF($A4654="","",INDEX(CARTAO_COMPRAS!$C:$C,INT((ROW()-2)/20)+2))</f>
        <v/>
      </c>
      <c r="C4654" s="0" t="str">
        <f aca="false">IF($A4654="","",INDEX(CARTAO_COMPRAS!$D:$D,INT((ROW()-2)/20)+2))</f>
        <v/>
      </c>
      <c r="D4654" s="0" t="str">
        <f aca="false">IF($A4654="","",INDEX(CARTAO_COMPRAS!$E:$E,INT((ROW()-2)/20)+2))</f>
        <v/>
      </c>
      <c r="E4654" s="0" t="str">
        <f aca="false">IF($A4654="","",INDEX(CARTAO_COMPRAS!$H:$H,INT((ROW()-2)/20)+2)+MOD(ROW()-2,20))</f>
        <v/>
      </c>
      <c r="F4654" s="0" t="str">
        <f aca="false">IF($A4654="","",INDEX(CARTAO_COMPRAS!$G:$G,INT((ROW()-2)/20)+2))</f>
        <v/>
      </c>
      <c r="G4654" s="5" t="str">
        <f aca="false">IF($A4654="","",INDEX(CARTAO_COMPRAS!$I:$I,INT((ROW()-2)/20)+2))</f>
        <v/>
      </c>
      <c r="H4654" s="4" t="str">
        <f aca="false">IF($A4654="","",EDATE(INDEX(CARTAO_COMPRAS!$J:$J,INT((ROW()-2)/20)+2),MOD(ROW()-2,20)))</f>
        <v/>
      </c>
      <c r="I4654" s="4" t="str">
        <f aca="false">IF($H4654="","",$H4654-WEEKDAY($H4654,2)+1)</f>
        <v/>
      </c>
      <c r="J4654" s="4" t="str">
        <f aca="false">IF($I4654="","",$I4654+6)</f>
        <v/>
      </c>
      <c r="K4654" s="6" t="str">
        <f aca="false">IF($H4654="","",DATE(YEAR($H4654),MONTH($H4654),1))</f>
        <v/>
      </c>
      <c r="L4654" s="0" t="str">
        <f aca="false">IF($A4654="","",INDEX(CARTAO_COMPRAS!$K:$K,INT((ROW()-2)/20)+2))</f>
        <v/>
      </c>
      <c r="M4654" s="0" t="str">
        <f aca="false">IF($A4654="","","Compra no cartão")</f>
        <v/>
      </c>
    </row>
    <row r="4655" customFormat="false" ht="13.5" hidden="false" customHeight="false" outlineLevel="0" collapsed="false">
      <c r="A4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5" s="0" t="str">
        <f aca="false">IF($A4655="","",INDEX(CARTAO_COMPRAS!$C:$C,INT((ROW()-2)/20)+2))</f>
        <v/>
      </c>
      <c r="C4655" s="0" t="str">
        <f aca="false">IF($A4655="","",INDEX(CARTAO_COMPRAS!$D:$D,INT((ROW()-2)/20)+2))</f>
        <v/>
      </c>
      <c r="D4655" s="0" t="str">
        <f aca="false">IF($A4655="","",INDEX(CARTAO_COMPRAS!$E:$E,INT((ROW()-2)/20)+2))</f>
        <v/>
      </c>
      <c r="E4655" s="0" t="str">
        <f aca="false">IF($A4655="","",INDEX(CARTAO_COMPRAS!$H:$H,INT((ROW()-2)/20)+2)+MOD(ROW()-2,20))</f>
        <v/>
      </c>
      <c r="F4655" s="0" t="str">
        <f aca="false">IF($A4655="","",INDEX(CARTAO_COMPRAS!$G:$G,INT((ROW()-2)/20)+2))</f>
        <v/>
      </c>
      <c r="G4655" s="5" t="str">
        <f aca="false">IF($A4655="","",INDEX(CARTAO_COMPRAS!$I:$I,INT((ROW()-2)/20)+2))</f>
        <v/>
      </c>
      <c r="H4655" s="4" t="str">
        <f aca="false">IF($A4655="","",EDATE(INDEX(CARTAO_COMPRAS!$J:$J,INT((ROW()-2)/20)+2),MOD(ROW()-2,20)))</f>
        <v/>
      </c>
      <c r="I4655" s="4" t="str">
        <f aca="false">IF($H4655="","",$H4655-WEEKDAY($H4655,2)+1)</f>
        <v/>
      </c>
      <c r="J4655" s="4" t="str">
        <f aca="false">IF($I4655="","",$I4655+6)</f>
        <v/>
      </c>
      <c r="K4655" s="6" t="str">
        <f aca="false">IF($H4655="","",DATE(YEAR($H4655),MONTH($H4655),1))</f>
        <v/>
      </c>
      <c r="L4655" s="0" t="str">
        <f aca="false">IF($A4655="","",INDEX(CARTAO_COMPRAS!$K:$K,INT((ROW()-2)/20)+2))</f>
        <v/>
      </c>
      <c r="M4655" s="0" t="str">
        <f aca="false">IF($A4655="","","Compra no cartão")</f>
        <v/>
      </c>
    </row>
    <row r="4656" customFormat="false" ht="13.5" hidden="false" customHeight="false" outlineLevel="0" collapsed="false">
      <c r="A4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6" s="0" t="str">
        <f aca="false">IF($A4656="","",INDEX(CARTAO_COMPRAS!$C:$C,INT((ROW()-2)/20)+2))</f>
        <v/>
      </c>
      <c r="C4656" s="0" t="str">
        <f aca="false">IF($A4656="","",INDEX(CARTAO_COMPRAS!$D:$D,INT((ROW()-2)/20)+2))</f>
        <v/>
      </c>
      <c r="D4656" s="0" t="str">
        <f aca="false">IF($A4656="","",INDEX(CARTAO_COMPRAS!$E:$E,INT((ROW()-2)/20)+2))</f>
        <v/>
      </c>
      <c r="E4656" s="0" t="str">
        <f aca="false">IF($A4656="","",INDEX(CARTAO_COMPRAS!$H:$H,INT((ROW()-2)/20)+2)+MOD(ROW()-2,20))</f>
        <v/>
      </c>
      <c r="F4656" s="0" t="str">
        <f aca="false">IF($A4656="","",INDEX(CARTAO_COMPRAS!$G:$G,INT((ROW()-2)/20)+2))</f>
        <v/>
      </c>
      <c r="G4656" s="5" t="str">
        <f aca="false">IF($A4656="","",INDEX(CARTAO_COMPRAS!$I:$I,INT((ROW()-2)/20)+2))</f>
        <v/>
      </c>
      <c r="H4656" s="4" t="str">
        <f aca="false">IF($A4656="","",EDATE(INDEX(CARTAO_COMPRAS!$J:$J,INT((ROW()-2)/20)+2),MOD(ROW()-2,20)))</f>
        <v/>
      </c>
      <c r="I4656" s="4" t="str">
        <f aca="false">IF($H4656="","",$H4656-WEEKDAY($H4656,2)+1)</f>
        <v/>
      </c>
      <c r="J4656" s="4" t="str">
        <f aca="false">IF($I4656="","",$I4656+6)</f>
        <v/>
      </c>
      <c r="K4656" s="6" t="str">
        <f aca="false">IF($H4656="","",DATE(YEAR($H4656),MONTH($H4656),1))</f>
        <v/>
      </c>
      <c r="L4656" s="0" t="str">
        <f aca="false">IF($A4656="","",INDEX(CARTAO_COMPRAS!$K:$K,INT((ROW()-2)/20)+2))</f>
        <v/>
      </c>
      <c r="M4656" s="0" t="str">
        <f aca="false">IF($A4656="","","Compra no cartão")</f>
        <v/>
      </c>
    </row>
    <row r="4657" customFormat="false" ht="13.5" hidden="false" customHeight="false" outlineLevel="0" collapsed="false">
      <c r="A4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7" s="0" t="str">
        <f aca="false">IF($A4657="","",INDEX(CARTAO_COMPRAS!$C:$C,INT((ROW()-2)/20)+2))</f>
        <v/>
      </c>
      <c r="C4657" s="0" t="str">
        <f aca="false">IF($A4657="","",INDEX(CARTAO_COMPRAS!$D:$D,INT((ROW()-2)/20)+2))</f>
        <v/>
      </c>
      <c r="D4657" s="0" t="str">
        <f aca="false">IF($A4657="","",INDEX(CARTAO_COMPRAS!$E:$E,INT((ROW()-2)/20)+2))</f>
        <v/>
      </c>
      <c r="E4657" s="0" t="str">
        <f aca="false">IF($A4657="","",INDEX(CARTAO_COMPRAS!$H:$H,INT((ROW()-2)/20)+2)+MOD(ROW()-2,20))</f>
        <v/>
      </c>
      <c r="F4657" s="0" t="str">
        <f aca="false">IF($A4657="","",INDEX(CARTAO_COMPRAS!$G:$G,INT((ROW()-2)/20)+2))</f>
        <v/>
      </c>
      <c r="G4657" s="5" t="str">
        <f aca="false">IF($A4657="","",INDEX(CARTAO_COMPRAS!$I:$I,INT((ROW()-2)/20)+2))</f>
        <v/>
      </c>
      <c r="H4657" s="4" t="str">
        <f aca="false">IF($A4657="","",EDATE(INDEX(CARTAO_COMPRAS!$J:$J,INT((ROW()-2)/20)+2),MOD(ROW()-2,20)))</f>
        <v/>
      </c>
      <c r="I4657" s="4" t="str">
        <f aca="false">IF($H4657="","",$H4657-WEEKDAY($H4657,2)+1)</f>
        <v/>
      </c>
      <c r="J4657" s="4" t="str">
        <f aca="false">IF($I4657="","",$I4657+6)</f>
        <v/>
      </c>
      <c r="K4657" s="6" t="str">
        <f aca="false">IF($H4657="","",DATE(YEAR($H4657),MONTH($H4657),1))</f>
        <v/>
      </c>
      <c r="L4657" s="0" t="str">
        <f aca="false">IF($A4657="","",INDEX(CARTAO_COMPRAS!$K:$K,INT((ROW()-2)/20)+2))</f>
        <v/>
      </c>
      <c r="M4657" s="0" t="str">
        <f aca="false">IF($A4657="","","Compra no cartão")</f>
        <v/>
      </c>
    </row>
    <row r="4658" customFormat="false" ht="13.5" hidden="false" customHeight="false" outlineLevel="0" collapsed="false">
      <c r="A4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8" s="0" t="str">
        <f aca="false">IF($A4658="","",INDEX(CARTAO_COMPRAS!$C:$C,INT((ROW()-2)/20)+2))</f>
        <v/>
      </c>
      <c r="C4658" s="0" t="str">
        <f aca="false">IF($A4658="","",INDEX(CARTAO_COMPRAS!$D:$D,INT((ROW()-2)/20)+2))</f>
        <v/>
      </c>
      <c r="D4658" s="0" t="str">
        <f aca="false">IF($A4658="","",INDEX(CARTAO_COMPRAS!$E:$E,INT((ROW()-2)/20)+2))</f>
        <v/>
      </c>
      <c r="E4658" s="0" t="str">
        <f aca="false">IF($A4658="","",INDEX(CARTAO_COMPRAS!$H:$H,INT((ROW()-2)/20)+2)+MOD(ROW()-2,20))</f>
        <v/>
      </c>
      <c r="F4658" s="0" t="str">
        <f aca="false">IF($A4658="","",INDEX(CARTAO_COMPRAS!$G:$G,INT((ROW()-2)/20)+2))</f>
        <v/>
      </c>
      <c r="G4658" s="5" t="str">
        <f aca="false">IF($A4658="","",INDEX(CARTAO_COMPRAS!$I:$I,INT((ROW()-2)/20)+2))</f>
        <v/>
      </c>
      <c r="H4658" s="4" t="str">
        <f aca="false">IF($A4658="","",EDATE(INDEX(CARTAO_COMPRAS!$J:$J,INT((ROW()-2)/20)+2),MOD(ROW()-2,20)))</f>
        <v/>
      </c>
      <c r="I4658" s="4" t="str">
        <f aca="false">IF($H4658="","",$H4658-WEEKDAY($H4658,2)+1)</f>
        <v/>
      </c>
      <c r="J4658" s="4" t="str">
        <f aca="false">IF($I4658="","",$I4658+6)</f>
        <v/>
      </c>
      <c r="K4658" s="6" t="str">
        <f aca="false">IF($H4658="","",DATE(YEAR($H4658),MONTH($H4658),1))</f>
        <v/>
      </c>
      <c r="L4658" s="0" t="str">
        <f aca="false">IF($A4658="","",INDEX(CARTAO_COMPRAS!$K:$K,INT((ROW()-2)/20)+2))</f>
        <v/>
      </c>
      <c r="M4658" s="0" t="str">
        <f aca="false">IF($A4658="","","Compra no cartão")</f>
        <v/>
      </c>
    </row>
    <row r="4659" customFormat="false" ht="13.5" hidden="false" customHeight="false" outlineLevel="0" collapsed="false">
      <c r="A4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59" s="0" t="str">
        <f aca="false">IF($A4659="","",INDEX(CARTAO_COMPRAS!$C:$C,INT((ROW()-2)/20)+2))</f>
        <v/>
      </c>
      <c r="C4659" s="0" t="str">
        <f aca="false">IF($A4659="","",INDEX(CARTAO_COMPRAS!$D:$D,INT((ROW()-2)/20)+2))</f>
        <v/>
      </c>
      <c r="D4659" s="0" t="str">
        <f aca="false">IF($A4659="","",INDEX(CARTAO_COMPRAS!$E:$E,INT((ROW()-2)/20)+2))</f>
        <v/>
      </c>
      <c r="E4659" s="0" t="str">
        <f aca="false">IF($A4659="","",INDEX(CARTAO_COMPRAS!$H:$H,INT((ROW()-2)/20)+2)+MOD(ROW()-2,20))</f>
        <v/>
      </c>
      <c r="F4659" s="0" t="str">
        <f aca="false">IF($A4659="","",INDEX(CARTAO_COMPRAS!$G:$G,INT((ROW()-2)/20)+2))</f>
        <v/>
      </c>
      <c r="G4659" s="5" t="str">
        <f aca="false">IF($A4659="","",INDEX(CARTAO_COMPRAS!$I:$I,INT((ROW()-2)/20)+2))</f>
        <v/>
      </c>
      <c r="H4659" s="4" t="str">
        <f aca="false">IF($A4659="","",EDATE(INDEX(CARTAO_COMPRAS!$J:$J,INT((ROW()-2)/20)+2),MOD(ROW()-2,20)))</f>
        <v/>
      </c>
      <c r="I4659" s="4" t="str">
        <f aca="false">IF($H4659="","",$H4659-WEEKDAY($H4659,2)+1)</f>
        <v/>
      </c>
      <c r="J4659" s="4" t="str">
        <f aca="false">IF($I4659="","",$I4659+6)</f>
        <v/>
      </c>
      <c r="K4659" s="6" t="str">
        <f aca="false">IF($H4659="","",DATE(YEAR($H4659),MONTH($H4659),1))</f>
        <v/>
      </c>
      <c r="L4659" s="0" t="str">
        <f aca="false">IF($A4659="","",INDEX(CARTAO_COMPRAS!$K:$K,INT((ROW()-2)/20)+2))</f>
        <v/>
      </c>
      <c r="M4659" s="0" t="str">
        <f aca="false">IF($A4659="","","Compra no cartão")</f>
        <v/>
      </c>
    </row>
    <row r="4660" customFormat="false" ht="13.5" hidden="false" customHeight="false" outlineLevel="0" collapsed="false">
      <c r="A4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0" s="0" t="str">
        <f aca="false">IF($A4660="","",INDEX(CARTAO_COMPRAS!$C:$C,INT((ROW()-2)/20)+2))</f>
        <v/>
      </c>
      <c r="C4660" s="0" t="str">
        <f aca="false">IF($A4660="","",INDEX(CARTAO_COMPRAS!$D:$D,INT((ROW()-2)/20)+2))</f>
        <v/>
      </c>
      <c r="D4660" s="0" t="str">
        <f aca="false">IF($A4660="","",INDEX(CARTAO_COMPRAS!$E:$E,INT((ROW()-2)/20)+2))</f>
        <v/>
      </c>
      <c r="E4660" s="0" t="str">
        <f aca="false">IF($A4660="","",INDEX(CARTAO_COMPRAS!$H:$H,INT((ROW()-2)/20)+2)+MOD(ROW()-2,20))</f>
        <v/>
      </c>
      <c r="F4660" s="0" t="str">
        <f aca="false">IF($A4660="","",INDEX(CARTAO_COMPRAS!$G:$G,INT((ROW()-2)/20)+2))</f>
        <v/>
      </c>
      <c r="G4660" s="5" t="str">
        <f aca="false">IF($A4660="","",INDEX(CARTAO_COMPRAS!$I:$I,INT((ROW()-2)/20)+2))</f>
        <v/>
      </c>
      <c r="H4660" s="4" t="str">
        <f aca="false">IF($A4660="","",EDATE(INDEX(CARTAO_COMPRAS!$J:$J,INT((ROW()-2)/20)+2),MOD(ROW()-2,20)))</f>
        <v/>
      </c>
      <c r="I4660" s="4" t="str">
        <f aca="false">IF($H4660="","",$H4660-WEEKDAY($H4660,2)+1)</f>
        <v/>
      </c>
      <c r="J4660" s="4" t="str">
        <f aca="false">IF($I4660="","",$I4660+6)</f>
        <v/>
      </c>
      <c r="K4660" s="6" t="str">
        <f aca="false">IF($H4660="","",DATE(YEAR($H4660),MONTH($H4660),1))</f>
        <v/>
      </c>
      <c r="L4660" s="0" t="str">
        <f aca="false">IF($A4660="","",INDEX(CARTAO_COMPRAS!$K:$K,INT((ROW()-2)/20)+2))</f>
        <v/>
      </c>
      <c r="M4660" s="0" t="str">
        <f aca="false">IF($A4660="","","Compra no cartão")</f>
        <v/>
      </c>
    </row>
    <row r="4661" customFormat="false" ht="13.5" hidden="false" customHeight="false" outlineLevel="0" collapsed="false">
      <c r="A4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1" s="0" t="str">
        <f aca="false">IF($A4661="","",INDEX(CARTAO_COMPRAS!$C:$C,INT((ROW()-2)/20)+2))</f>
        <v/>
      </c>
      <c r="C4661" s="0" t="str">
        <f aca="false">IF($A4661="","",INDEX(CARTAO_COMPRAS!$D:$D,INT((ROW()-2)/20)+2))</f>
        <v/>
      </c>
      <c r="D4661" s="0" t="str">
        <f aca="false">IF($A4661="","",INDEX(CARTAO_COMPRAS!$E:$E,INT((ROW()-2)/20)+2))</f>
        <v/>
      </c>
      <c r="E4661" s="0" t="str">
        <f aca="false">IF($A4661="","",INDEX(CARTAO_COMPRAS!$H:$H,INT((ROW()-2)/20)+2)+MOD(ROW()-2,20))</f>
        <v/>
      </c>
      <c r="F4661" s="0" t="str">
        <f aca="false">IF($A4661="","",INDEX(CARTAO_COMPRAS!$G:$G,INT((ROW()-2)/20)+2))</f>
        <v/>
      </c>
      <c r="G4661" s="5" t="str">
        <f aca="false">IF($A4661="","",INDEX(CARTAO_COMPRAS!$I:$I,INT((ROW()-2)/20)+2))</f>
        <v/>
      </c>
      <c r="H4661" s="4" t="str">
        <f aca="false">IF($A4661="","",EDATE(INDEX(CARTAO_COMPRAS!$J:$J,INT((ROW()-2)/20)+2),MOD(ROW()-2,20)))</f>
        <v/>
      </c>
      <c r="I4661" s="4" t="str">
        <f aca="false">IF($H4661="","",$H4661-WEEKDAY($H4661,2)+1)</f>
        <v/>
      </c>
      <c r="J4661" s="4" t="str">
        <f aca="false">IF($I4661="","",$I4661+6)</f>
        <v/>
      </c>
      <c r="K4661" s="6" t="str">
        <f aca="false">IF($H4661="","",DATE(YEAR($H4661),MONTH($H4661),1))</f>
        <v/>
      </c>
      <c r="L4661" s="0" t="str">
        <f aca="false">IF($A4661="","",INDEX(CARTAO_COMPRAS!$K:$K,INT((ROW()-2)/20)+2))</f>
        <v/>
      </c>
      <c r="M4661" s="0" t="str">
        <f aca="false">IF($A4661="","","Compra no cartão")</f>
        <v/>
      </c>
    </row>
    <row r="4662" customFormat="false" ht="13.5" hidden="false" customHeight="false" outlineLevel="0" collapsed="false">
      <c r="A46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2" s="0" t="str">
        <f aca="false">IF($A4662="","",INDEX(CARTAO_COMPRAS!$C:$C,INT((ROW()-2)/20)+2))</f>
        <v/>
      </c>
      <c r="C4662" s="0" t="str">
        <f aca="false">IF($A4662="","",INDEX(CARTAO_COMPRAS!$D:$D,INT((ROW()-2)/20)+2))</f>
        <v/>
      </c>
      <c r="D4662" s="0" t="str">
        <f aca="false">IF($A4662="","",INDEX(CARTAO_COMPRAS!$E:$E,INT((ROW()-2)/20)+2))</f>
        <v/>
      </c>
      <c r="E4662" s="0" t="str">
        <f aca="false">IF($A4662="","",INDEX(CARTAO_COMPRAS!$H:$H,INT((ROW()-2)/20)+2)+MOD(ROW()-2,20))</f>
        <v/>
      </c>
      <c r="F4662" s="0" t="str">
        <f aca="false">IF($A4662="","",INDEX(CARTAO_COMPRAS!$G:$G,INT((ROW()-2)/20)+2))</f>
        <v/>
      </c>
      <c r="G4662" s="5" t="str">
        <f aca="false">IF($A4662="","",INDEX(CARTAO_COMPRAS!$I:$I,INT((ROW()-2)/20)+2))</f>
        <v/>
      </c>
      <c r="H4662" s="4" t="str">
        <f aca="false">IF($A4662="","",EDATE(INDEX(CARTAO_COMPRAS!$J:$J,INT((ROW()-2)/20)+2),MOD(ROW()-2,20)))</f>
        <v/>
      </c>
      <c r="I4662" s="4" t="str">
        <f aca="false">IF($H4662="","",$H4662-WEEKDAY($H4662,2)+1)</f>
        <v/>
      </c>
      <c r="J4662" s="4" t="str">
        <f aca="false">IF($I4662="","",$I4662+6)</f>
        <v/>
      </c>
      <c r="K4662" s="6" t="str">
        <f aca="false">IF($H4662="","",DATE(YEAR($H4662),MONTH($H4662),1))</f>
        <v/>
      </c>
      <c r="L4662" s="0" t="str">
        <f aca="false">IF($A4662="","",INDEX(CARTAO_COMPRAS!$K:$K,INT((ROW()-2)/20)+2))</f>
        <v/>
      </c>
      <c r="M4662" s="0" t="str">
        <f aca="false">IF($A4662="","","Compra no cartão")</f>
        <v/>
      </c>
    </row>
    <row r="4663" customFormat="false" ht="13.5" hidden="false" customHeight="false" outlineLevel="0" collapsed="false">
      <c r="A46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3" s="0" t="str">
        <f aca="false">IF($A4663="","",INDEX(CARTAO_COMPRAS!$C:$C,INT((ROW()-2)/20)+2))</f>
        <v/>
      </c>
      <c r="C4663" s="0" t="str">
        <f aca="false">IF($A4663="","",INDEX(CARTAO_COMPRAS!$D:$D,INT((ROW()-2)/20)+2))</f>
        <v/>
      </c>
      <c r="D4663" s="0" t="str">
        <f aca="false">IF($A4663="","",INDEX(CARTAO_COMPRAS!$E:$E,INT((ROW()-2)/20)+2))</f>
        <v/>
      </c>
      <c r="E4663" s="0" t="str">
        <f aca="false">IF($A4663="","",INDEX(CARTAO_COMPRAS!$H:$H,INT((ROW()-2)/20)+2)+MOD(ROW()-2,20))</f>
        <v/>
      </c>
      <c r="F4663" s="0" t="str">
        <f aca="false">IF($A4663="","",INDEX(CARTAO_COMPRAS!$G:$G,INT((ROW()-2)/20)+2))</f>
        <v/>
      </c>
      <c r="G4663" s="5" t="str">
        <f aca="false">IF($A4663="","",INDEX(CARTAO_COMPRAS!$I:$I,INT((ROW()-2)/20)+2))</f>
        <v/>
      </c>
      <c r="H4663" s="4" t="str">
        <f aca="false">IF($A4663="","",EDATE(INDEX(CARTAO_COMPRAS!$J:$J,INT((ROW()-2)/20)+2),MOD(ROW()-2,20)))</f>
        <v/>
      </c>
      <c r="I4663" s="4" t="str">
        <f aca="false">IF($H4663="","",$H4663-WEEKDAY($H4663,2)+1)</f>
        <v/>
      </c>
      <c r="J4663" s="4" t="str">
        <f aca="false">IF($I4663="","",$I4663+6)</f>
        <v/>
      </c>
      <c r="K4663" s="6" t="str">
        <f aca="false">IF($H4663="","",DATE(YEAR($H4663),MONTH($H4663),1))</f>
        <v/>
      </c>
      <c r="L4663" s="0" t="str">
        <f aca="false">IF($A4663="","",INDEX(CARTAO_COMPRAS!$K:$K,INT((ROW()-2)/20)+2))</f>
        <v/>
      </c>
      <c r="M4663" s="0" t="str">
        <f aca="false">IF($A4663="","","Compra no cartão")</f>
        <v/>
      </c>
    </row>
    <row r="4664" customFormat="false" ht="13.5" hidden="false" customHeight="false" outlineLevel="0" collapsed="false">
      <c r="A4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4" s="0" t="str">
        <f aca="false">IF($A4664="","",INDEX(CARTAO_COMPRAS!$C:$C,INT((ROW()-2)/20)+2))</f>
        <v/>
      </c>
      <c r="C4664" s="0" t="str">
        <f aca="false">IF($A4664="","",INDEX(CARTAO_COMPRAS!$D:$D,INT((ROW()-2)/20)+2))</f>
        <v/>
      </c>
      <c r="D4664" s="0" t="str">
        <f aca="false">IF($A4664="","",INDEX(CARTAO_COMPRAS!$E:$E,INT((ROW()-2)/20)+2))</f>
        <v/>
      </c>
      <c r="E4664" s="0" t="str">
        <f aca="false">IF($A4664="","",INDEX(CARTAO_COMPRAS!$H:$H,INT((ROW()-2)/20)+2)+MOD(ROW()-2,20))</f>
        <v/>
      </c>
      <c r="F4664" s="0" t="str">
        <f aca="false">IF($A4664="","",INDEX(CARTAO_COMPRAS!$G:$G,INT((ROW()-2)/20)+2))</f>
        <v/>
      </c>
      <c r="G4664" s="5" t="str">
        <f aca="false">IF($A4664="","",INDEX(CARTAO_COMPRAS!$I:$I,INT((ROW()-2)/20)+2))</f>
        <v/>
      </c>
      <c r="H4664" s="4" t="str">
        <f aca="false">IF($A4664="","",EDATE(INDEX(CARTAO_COMPRAS!$J:$J,INT((ROW()-2)/20)+2),MOD(ROW()-2,20)))</f>
        <v/>
      </c>
      <c r="I4664" s="4" t="str">
        <f aca="false">IF($H4664="","",$H4664-WEEKDAY($H4664,2)+1)</f>
        <v/>
      </c>
      <c r="J4664" s="4" t="str">
        <f aca="false">IF($I4664="","",$I4664+6)</f>
        <v/>
      </c>
      <c r="K4664" s="6" t="str">
        <f aca="false">IF($H4664="","",DATE(YEAR($H4664),MONTH($H4664),1))</f>
        <v/>
      </c>
      <c r="L4664" s="0" t="str">
        <f aca="false">IF($A4664="","",INDEX(CARTAO_COMPRAS!$K:$K,INT((ROW()-2)/20)+2))</f>
        <v/>
      </c>
      <c r="M4664" s="0" t="str">
        <f aca="false">IF($A4664="","","Compra no cartão")</f>
        <v/>
      </c>
    </row>
    <row r="4665" customFormat="false" ht="13.5" hidden="false" customHeight="false" outlineLevel="0" collapsed="false">
      <c r="A4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5" s="0" t="str">
        <f aca="false">IF($A4665="","",INDEX(CARTAO_COMPRAS!$C:$C,INT((ROW()-2)/20)+2))</f>
        <v/>
      </c>
      <c r="C4665" s="0" t="str">
        <f aca="false">IF($A4665="","",INDEX(CARTAO_COMPRAS!$D:$D,INT((ROW()-2)/20)+2))</f>
        <v/>
      </c>
      <c r="D4665" s="0" t="str">
        <f aca="false">IF($A4665="","",INDEX(CARTAO_COMPRAS!$E:$E,INT((ROW()-2)/20)+2))</f>
        <v/>
      </c>
      <c r="E4665" s="0" t="str">
        <f aca="false">IF($A4665="","",INDEX(CARTAO_COMPRAS!$H:$H,INT((ROW()-2)/20)+2)+MOD(ROW()-2,20))</f>
        <v/>
      </c>
      <c r="F4665" s="0" t="str">
        <f aca="false">IF($A4665="","",INDEX(CARTAO_COMPRAS!$G:$G,INT((ROW()-2)/20)+2))</f>
        <v/>
      </c>
      <c r="G4665" s="5" t="str">
        <f aca="false">IF($A4665="","",INDEX(CARTAO_COMPRAS!$I:$I,INT((ROW()-2)/20)+2))</f>
        <v/>
      </c>
      <c r="H4665" s="4" t="str">
        <f aca="false">IF($A4665="","",EDATE(INDEX(CARTAO_COMPRAS!$J:$J,INT((ROW()-2)/20)+2),MOD(ROW()-2,20)))</f>
        <v/>
      </c>
      <c r="I4665" s="4" t="str">
        <f aca="false">IF($H4665="","",$H4665-WEEKDAY($H4665,2)+1)</f>
        <v/>
      </c>
      <c r="J4665" s="4" t="str">
        <f aca="false">IF($I4665="","",$I4665+6)</f>
        <v/>
      </c>
      <c r="K4665" s="6" t="str">
        <f aca="false">IF($H4665="","",DATE(YEAR($H4665),MONTH($H4665),1))</f>
        <v/>
      </c>
      <c r="L4665" s="0" t="str">
        <f aca="false">IF($A4665="","",INDEX(CARTAO_COMPRAS!$K:$K,INT((ROW()-2)/20)+2))</f>
        <v/>
      </c>
      <c r="M4665" s="0" t="str">
        <f aca="false">IF($A4665="","","Compra no cartão")</f>
        <v/>
      </c>
    </row>
    <row r="4666" customFormat="false" ht="13.5" hidden="false" customHeight="false" outlineLevel="0" collapsed="false">
      <c r="A4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6" s="0" t="str">
        <f aca="false">IF($A4666="","",INDEX(CARTAO_COMPRAS!$C:$C,INT((ROW()-2)/20)+2))</f>
        <v/>
      </c>
      <c r="C4666" s="0" t="str">
        <f aca="false">IF($A4666="","",INDEX(CARTAO_COMPRAS!$D:$D,INT((ROW()-2)/20)+2))</f>
        <v/>
      </c>
      <c r="D4666" s="0" t="str">
        <f aca="false">IF($A4666="","",INDEX(CARTAO_COMPRAS!$E:$E,INT((ROW()-2)/20)+2))</f>
        <v/>
      </c>
      <c r="E4666" s="0" t="str">
        <f aca="false">IF($A4666="","",INDEX(CARTAO_COMPRAS!$H:$H,INT((ROW()-2)/20)+2)+MOD(ROW()-2,20))</f>
        <v/>
      </c>
      <c r="F4666" s="0" t="str">
        <f aca="false">IF($A4666="","",INDEX(CARTAO_COMPRAS!$G:$G,INT((ROW()-2)/20)+2))</f>
        <v/>
      </c>
      <c r="G4666" s="5" t="str">
        <f aca="false">IF($A4666="","",INDEX(CARTAO_COMPRAS!$I:$I,INT((ROW()-2)/20)+2))</f>
        <v/>
      </c>
      <c r="H4666" s="4" t="str">
        <f aca="false">IF($A4666="","",EDATE(INDEX(CARTAO_COMPRAS!$J:$J,INT((ROW()-2)/20)+2),MOD(ROW()-2,20)))</f>
        <v/>
      </c>
      <c r="I4666" s="4" t="str">
        <f aca="false">IF($H4666="","",$H4666-WEEKDAY($H4666,2)+1)</f>
        <v/>
      </c>
      <c r="J4666" s="4" t="str">
        <f aca="false">IF($I4666="","",$I4666+6)</f>
        <v/>
      </c>
      <c r="K4666" s="6" t="str">
        <f aca="false">IF($H4666="","",DATE(YEAR($H4666),MONTH($H4666),1))</f>
        <v/>
      </c>
      <c r="L4666" s="0" t="str">
        <f aca="false">IF($A4666="","",INDEX(CARTAO_COMPRAS!$K:$K,INT((ROW()-2)/20)+2))</f>
        <v/>
      </c>
      <c r="M4666" s="0" t="str">
        <f aca="false">IF($A4666="","","Compra no cartão")</f>
        <v/>
      </c>
    </row>
    <row r="4667" customFormat="false" ht="13.5" hidden="false" customHeight="false" outlineLevel="0" collapsed="false">
      <c r="A4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7" s="0" t="str">
        <f aca="false">IF($A4667="","",INDEX(CARTAO_COMPRAS!$C:$C,INT((ROW()-2)/20)+2))</f>
        <v/>
      </c>
      <c r="C4667" s="0" t="str">
        <f aca="false">IF($A4667="","",INDEX(CARTAO_COMPRAS!$D:$D,INT((ROW()-2)/20)+2))</f>
        <v/>
      </c>
      <c r="D4667" s="0" t="str">
        <f aca="false">IF($A4667="","",INDEX(CARTAO_COMPRAS!$E:$E,INT((ROW()-2)/20)+2))</f>
        <v/>
      </c>
      <c r="E4667" s="0" t="str">
        <f aca="false">IF($A4667="","",INDEX(CARTAO_COMPRAS!$H:$H,INT((ROW()-2)/20)+2)+MOD(ROW()-2,20))</f>
        <v/>
      </c>
      <c r="F4667" s="0" t="str">
        <f aca="false">IF($A4667="","",INDEX(CARTAO_COMPRAS!$G:$G,INT((ROW()-2)/20)+2))</f>
        <v/>
      </c>
      <c r="G4667" s="5" t="str">
        <f aca="false">IF($A4667="","",INDEX(CARTAO_COMPRAS!$I:$I,INT((ROW()-2)/20)+2))</f>
        <v/>
      </c>
      <c r="H4667" s="4" t="str">
        <f aca="false">IF($A4667="","",EDATE(INDEX(CARTAO_COMPRAS!$J:$J,INT((ROW()-2)/20)+2),MOD(ROW()-2,20)))</f>
        <v/>
      </c>
      <c r="I4667" s="4" t="str">
        <f aca="false">IF($H4667="","",$H4667-WEEKDAY($H4667,2)+1)</f>
        <v/>
      </c>
      <c r="J4667" s="4" t="str">
        <f aca="false">IF($I4667="","",$I4667+6)</f>
        <v/>
      </c>
      <c r="K4667" s="6" t="str">
        <f aca="false">IF($H4667="","",DATE(YEAR($H4667),MONTH($H4667),1))</f>
        <v/>
      </c>
      <c r="L4667" s="0" t="str">
        <f aca="false">IF($A4667="","",INDEX(CARTAO_COMPRAS!$K:$K,INT((ROW()-2)/20)+2))</f>
        <v/>
      </c>
      <c r="M4667" s="0" t="str">
        <f aca="false">IF($A4667="","","Compra no cartão")</f>
        <v/>
      </c>
    </row>
    <row r="4668" customFormat="false" ht="13.5" hidden="false" customHeight="false" outlineLevel="0" collapsed="false">
      <c r="A4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8" s="0" t="str">
        <f aca="false">IF($A4668="","",INDEX(CARTAO_COMPRAS!$C:$C,INT((ROW()-2)/20)+2))</f>
        <v/>
      </c>
      <c r="C4668" s="0" t="str">
        <f aca="false">IF($A4668="","",INDEX(CARTAO_COMPRAS!$D:$D,INT((ROW()-2)/20)+2))</f>
        <v/>
      </c>
      <c r="D4668" s="0" t="str">
        <f aca="false">IF($A4668="","",INDEX(CARTAO_COMPRAS!$E:$E,INT((ROW()-2)/20)+2))</f>
        <v/>
      </c>
      <c r="E4668" s="0" t="str">
        <f aca="false">IF($A4668="","",INDEX(CARTAO_COMPRAS!$H:$H,INT((ROW()-2)/20)+2)+MOD(ROW()-2,20))</f>
        <v/>
      </c>
      <c r="F4668" s="0" t="str">
        <f aca="false">IF($A4668="","",INDEX(CARTAO_COMPRAS!$G:$G,INT((ROW()-2)/20)+2))</f>
        <v/>
      </c>
      <c r="G4668" s="5" t="str">
        <f aca="false">IF($A4668="","",INDEX(CARTAO_COMPRAS!$I:$I,INT((ROW()-2)/20)+2))</f>
        <v/>
      </c>
      <c r="H4668" s="4" t="str">
        <f aca="false">IF($A4668="","",EDATE(INDEX(CARTAO_COMPRAS!$J:$J,INT((ROW()-2)/20)+2),MOD(ROW()-2,20)))</f>
        <v/>
      </c>
      <c r="I4668" s="4" t="str">
        <f aca="false">IF($H4668="","",$H4668-WEEKDAY($H4668,2)+1)</f>
        <v/>
      </c>
      <c r="J4668" s="4" t="str">
        <f aca="false">IF($I4668="","",$I4668+6)</f>
        <v/>
      </c>
      <c r="K4668" s="6" t="str">
        <f aca="false">IF($H4668="","",DATE(YEAR($H4668),MONTH($H4668),1))</f>
        <v/>
      </c>
      <c r="L4668" s="0" t="str">
        <f aca="false">IF($A4668="","",INDEX(CARTAO_COMPRAS!$K:$K,INT((ROW()-2)/20)+2))</f>
        <v/>
      </c>
      <c r="M4668" s="0" t="str">
        <f aca="false">IF($A4668="","","Compra no cartão")</f>
        <v/>
      </c>
    </row>
    <row r="4669" customFormat="false" ht="13.5" hidden="false" customHeight="false" outlineLevel="0" collapsed="false">
      <c r="A4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69" s="0" t="str">
        <f aca="false">IF($A4669="","",INDEX(CARTAO_COMPRAS!$C:$C,INT((ROW()-2)/20)+2))</f>
        <v/>
      </c>
      <c r="C4669" s="0" t="str">
        <f aca="false">IF($A4669="","",INDEX(CARTAO_COMPRAS!$D:$D,INT((ROW()-2)/20)+2))</f>
        <v/>
      </c>
      <c r="D4669" s="0" t="str">
        <f aca="false">IF($A4669="","",INDEX(CARTAO_COMPRAS!$E:$E,INT((ROW()-2)/20)+2))</f>
        <v/>
      </c>
      <c r="E4669" s="0" t="str">
        <f aca="false">IF($A4669="","",INDEX(CARTAO_COMPRAS!$H:$H,INT((ROW()-2)/20)+2)+MOD(ROW()-2,20))</f>
        <v/>
      </c>
      <c r="F4669" s="0" t="str">
        <f aca="false">IF($A4669="","",INDEX(CARTAO_COMPRAS!$G:$G,INT((ROW()-2)/20)+2))</f>
        <v/>
      </c>
      <c r="G4669" s="5" t="str">
        <f aca="false">IF($A4669="","",INDEX(CARTAO_COMPRAS!$I:$I,INT((ROW()-2)/20)+2))</f>
        <v/>
      </c>
      <c r="H4669" s="4" t="str">
        <f aca="false">IF($A4669="","",EDATE(INDEX(CARTAO_COMPRAS!$J:$J,INT((ROW()-2)/20)+2),MOD(ROW()-2,20)))</f>
        <v/>
      </c>
      <c r="I4669" s="4" t="str">
        <f aca="false">IF($H4669="","",$H4669-WEEKDAY($H4669,2)+1)</f>
        <v/>
      </c>
      <c r="J4669" s="4" t="str">
        <f aca="false">IF($I4669="","",$I4669+6)</f>
        <v/>
      </c>
      <c r="K4669" s="6" t="str">
        <f aca="false">IF($H4669="","",DATE(YEAR($H4669),MONTH($H4669),1))</f>
        <v/>
      </c>
      <c r="L4669" s="0" t="str">
        <f aca="false">IF($A4669="","",INDEX(CARTAO_COMPRAS!$K:$K,INT((ROW()-2)/20)+2))</f>
        <v/>
      </c>
      <c r="M4669" s="0" t="str">
        <f aca="false">IF($A4669="","","Compra no cartão")</f>
        <v/>
      </c>
    </row>
    <row r="4670" customFormat="false" ht="13.5" hidden="false" customHeight="false" outlineLevel="0" collapsed="false">
      <c r="A4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0" s="0" t="str">
        <f aca="false">IF($A4670="","",INDEX(CARTAO_COMPRAS!$C:$C,INT((ROW()-2)/20)+2))</f>
        <v/>
      </c>
      <c r="C4670" s="0" t="str">
        <f aca="false">IF($A4670="","",INDEX(CARTAO_COMPRAS!$D:$D,INT((ROW()-2)/20)+2))</f>
        <v/>
      </c>
      <c r="D4670" s="0" t="str">
        <f aca="false">IF($A4670="","",INDEX(CARTAO_COMPRAS!$E:$E,INT((ROW()-2)/20)+2))</f>
        <v/>
      </c>
      <c r="E4670" s="0" t="str">
        <f aca="false">IF($A4670="","",INDEX(CARTAO_COMPRAS!$H:$H,INT((ROW()-2)/20)+2)+MOD(ROW()-2,20))</f>
        <v/>
      </c>
      <c r="F4670" s="0" t="str">
        <f aca="false">IF($A4670="","",INDEX(CARTAO_COMPRAS!$G:$G,INT((ROW()-2)/20)+2))</f>
        <v/>
      </c>
      <c r="G4670" s="5" t="str">
        <f aca="false">IF($A4670="","",INDEX(CARTAO_COMPRAS!$I:$I,INT((ROW()-2)/20)+2))</f>
        <v/>
      </c>
      <c r="H4670" s="4" t="str">
        <f aca="false">IF($A4670="","",EDATE(INDEX(CARTAO_COMPRAS!$J:$J,INT((ROW()-2)/20)+2),MOD(ROW()-2,20)))</f>
        <v/>
      </c>
      <c r="I4670" s="4" t="str">
        <f aca="false">IF($H4670="","",$H4670-WEEKDAY($H4670,2)+1)</f>
        <v/>
      </c>
      <c r="J4670" s="4" t="str">
        <f aca="false">IF($I4670="","",$I4670+6)</f>
        <v/>
      </c>
      <c r="K4670" s="6" t="str">
        <f aca="false">IF($H4670="","",DATE(YEAR($H4670),MONTH($H4670),1))</f>
        <v/>
      </c>
      <c r="L4670" s="0" t="str">
        <f aca="false">IF($A4670="","",INDEX(CARTAO_COMPRAS!$K:$K,INT((ROW()-2)/20)+2))</f>
        <v/>
      </c>
      <c r="M4670" s="0" t="str">
        <f aca="false">IF($A4670="","","Compra no cartão")</f>
        <v/>
      </c>
    </row>
    <row r="4671" customFormat="false" ht="13.5" hidden="false" customHeight="false" outlineLevel="0" collapsed="false">
      <c r="A4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1" s="0" t="str">
        <f aca="false">IF($A4671="","",INDEX(CARTAO_COMPRAS!$C:$C,INT((ROW()-2)/20)+2))</f>
        <v/>
      </c>
      <c r="C4671" s="0" t="str">
        <f aca="false">IF($A4671="","",INDEX(CARTAO_COMPRAS!$D:$D,INT((ROW()-2)/20)+2))</f>
        <v/>
      </c>
      <c r="D4671" s="0" t="str">
        <f aca="false">IF($A4671="","",INDEX(CARTAO_COMPRAS!$E:$E,INT((ROW()-2)/20)+2))</f>
        <v/>
      </c>
      <c r="E4671" s="0" t="str">
        <f aca="false">IF($A4671="","",INDEX(CARTAO_COMPRAS!$H:$H,INT((ROW()-2)/20)+2)+MOD(ROW()-2,20))</f>
        <v/>
      </c>
      <c r="F4671" s="0" t="str">
        <f aca="false">IF($A4671="","",INDEX(CARTAO_COMPRAS!$G:$G,INT((ROW()-2)/20)+2))</f>
        <v/>
      </c>
      <c r="G4671" s="5" t="str">
        <f aca="false">IF($A4671="","",INDEX(CARTAO_COMPRAS!$I:$I,INT((ROW()-2)/20)+2))</f>
        <v/>
      </c>
      <c r="H4671" s="4" t="str">
        <f aca="false">IF($A4671="","",EDATE(INDEX(CARTAO_COMPRAS!$J:$J,INT((ROW()-2)/20)+2),MOD(ROW()-2,20)))</f>
        <v/>
      </c>
      <c r="I4671" s="4" t="str">
        <f aca="false">IF($H4671="","",$H4671-WEEKDAY($H4671,2)+1)</f>
        <v/>
      </c>
      <c r="J4671" s="4" t="str">
        <f aca="false">IF($I4671="","",$I4671+6)</f>
        <v/>
      </c>
      <c r="K4671" s="6" t="str">
        <f aca="false">IF($H4671="","",DATE(YEAR($H4671),MONTH($H4671),1))</f>
        <v/>
      </c>
      <c r="L4671" s="0" t="str">
        <f aca="false">IF($A4671="","",INDEX(CARTAO_COMPRAS!$K:$K,INT((ROW()-2)/20)+2))</f>
        <v/>
      </c>
      <c r="M4671" s="0" t="str">
        <f aca="false">IF($A4671="","","Compra no cartão")</f>
        <v/>
      </c>
    </row>
    <row r="4672" customFormat="false" ht="13.5" hidden="false" customHeight="false" outlineLevel="0" collapsed="false">
      <c r="A4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2" s="0" t="str">
        <f aca="false">IF($A4672="","",INDEX(CARTAO_COMPRAS!$C:$C,INT((ROW()-2)/20)+2))</f>
        <v/>
      </c>
      <c r="C4672" s="0" t="str">
        <f aca="false">IF($A4672="","",INDEX(CARTAO_COMPRAS!$D:$D,INT((ROW()-2)/20)+2))</f>
        <v/>
      </c>
      <c r="D4672" s="0" t="str">
        <f aca="false">IF($A4672="","",INDEX(CARTAO_COMPRAS!$E:$E,INT((ROW()-2)/20)+2))</f>
        <v/>
      </c>
      <c r="E4672" s="0" t="str">
        <f aca="false">IF($A4672="","",INDEX(CARTAO_COMPRAS!$H:$H,INT((ROW()-2)/20)+2)+MOD(ROW()-2,20))</f>
        <v/>
      </c>
      <c r="F4672" s="0" t="str">
        <f aca="false">IF($A4672="","",INDEX(CARTAO_COMPRAS!$G:$G,INT((ROW()-2)/20)+2))</f>
        <v/>
      </c>
      <c r="G4672" s="5" t="str">
        <f aca="false">IF($A4672="","",INDEX(CARTAO_COMPRAS!$I:$I,INT((ROW()-2)/20)+2))</f>
        <v/>
      </c>
      <c r="H4672" s="4" t="str">
        <f aca="false">IF($A4672="","",EDATE(INDEX(CARTAO_COMPRAS!$J:$J,INT((ROW()-2)/20)+2),MOD(ROW()-2,20)))</f>
        <v/>
      </c>
      <c r="I4672" s="4" t="str">
        <f aca="false">IF($H4672="","",$H4672-WEEKDAY($H4672,2)+1)</f>
        <v/>
      </c>
      <c r="J4672" s="4" t="str">
        <f aca="false">IF($I4672="","",$I4672+6)</f>
        <v/>
      </c>
      <c r="K4672" s="6" t="str">
        <f aca="false">IF($H4672="","",DATE(YEAR($H4672),MONTH($H4672),1))</f>
        <v/>
      </c>
      <c r="L4672" s="0" t="str">
        <f aca="false">IF($A4672="","",INDEX(CARTAO_COMPRAS!$K:$K,INT((ROW()-2)/20)+2))</f>
        <v/>
      </c>
      <c r="M4672" s="0" t="str">
        <f aca="false">IF($A4672="","","Compra no cartão")</f>
        <v/>
      </c>
    </row>
    <row r="4673" customFormat="false" ht="13.5" hidden="false" customHeight="false" outlineLevel="0" collapsed="false">
      <c r="A4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3" s="0" t="str">
        <f aca="false">IF($A4673="","",INDEX(CARTAO_COMPRAS!$C:$C,INT((ROW()-2)/20)+2))</f>
        <v/>
      </c>
      <c r="C4673" s="0" t="str">
        <f aca="false">IF($A4673="","",INDEX(CARTAO_COMPRAS!$D:$D,INT((ROW()-2)/20)+2))</f>
        <v/>
      </c>
      <c r="D4673" s="0" t="str">
        <f aca="false">IF($A4673="","",INDEX(CARTAO_COMPRAS!$E:$E,INT((ROW()-2)/20)+2))</f>
        <v/>
      </c>
      <c r="E4673" s="0" t="str">
        <f aca="false">IF($A4673="","",INDEX(CARTAO_COMPRAS!$H:$H,INT((ROW()-2)/20)+2)+MOD(ROW()-2,20))</f>
        <v/>
      </c>
      <c r="F4673" s="0" t="str">
        <f aca="false">IF($A4673="","",INDEX(CARTAO_COMPRAS!$G:$G,INT((ROW()-2)/20)+2))</f>
        <v/>
      </c>
      <c r="G4673" s="5" t="str">
        <f aca="false">IF($A4673="","",INDEX(CARTAO_COMPRAS!$I:$I,INT((ROW()-2)/20)+2))</f>
        <v/>
      </c>
      <c r="H4673" s="4" t="str">
        <f aca="false">IF($A4673="","",EDATE(INDEX(CARTAO_COMPRAS!$J:$J,INT((ROW()-2)/20)+2),MOD(ROW()-2,20)))</f>
        <v/>
      </c>
      <c r="I4673" s="4" t="str">
        <f aca="false">IF($H4673="","",$H4673-WEEKDAY($H4673,2)+1)</f>
        <v/>
      </c>
      <c r="J4673" s="4" t="str">
        <f aca="false">IF($I4673="","",$I4673+6)</f>
        <v/>
      </c>
      <c r="K4673" s="6" t="str">
        <f aca="false">IF($H4673="","",DATE(YEAR($H4673),MONTH($H4673),1))</f>
        <v/>
      </c>
      <c r="L4673" s="0" t="str">
        <f aca="false">IF($A4673="","",INDEX(CARTAO_COMPRAS!$K:$K,INT((ROW()-2)/20)+2))</f>
        <v/>
      </c>
      <c r="M4673" s="0" t="str">
        <f aca="false">IF($A4673="","","Compra no cartão")</f>
        <v/>
      </c>
    </row>
    <row r="4674" customFormat="false" ht="13.5" hidden="false" customHeight="false" outlineLevel="0" collapsed="false">
      <c r="A4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4" s="0" t="str">
        <f aca="false">IF($A4674="","",INDEX(CARTAO_COMPRAS!$C:$C,INT((ROW()-2)/20)+2))</f>
        <v/>
      </c>
      <c r="C4674" s="0" t="str">
        <f aca="false">IF($A4674="","",INDEX(CARTAO_COMPRAS!$D:$D,INT((ROW()-2)/20)+2))</f>
        <v/>
      </c>
      <c r="D4674" s="0" t="str">
        <f aca="false">IF($A4674="","",INDEX(CARTAO_COMPRAS!$E:$E,INT((ROW()-2)/20)+2))</f>
        <v/>
      </c>
      <c r="E4674" s="0" t="str">
        <f aca="false">IF($A4674="","",INDEX(CARTAO_COMPRAS!$H:$H,INT((ROW()-2)/20)+2)+MOD(ROW()-2,20))</f>
        <v/>
      </c>
      <c r="F4674" s="0" t="str">
        <f aca="false">IF($A4674="","",INDEX(CARTAO_COMPRAS!$G:$G,INT((ROW()-2)/20)+2))</f>
        <v/>
      </c>
      <c r="G4674" s="5" t="str">
        <f aca="false">IF($A4674="","",INDEX(CARTAO_COMPRAS!$I:$I,INT((ROW()-2)/20)+2))</f>
        <v/>
      </c>
      <c r="H4674" s="4" t="str">
        <f aca="false">IF($A4674="","",EDATE(INDEX(CARTAO_COMPRAS!$J:$J,INT((ROW()-2)/20)+2),MOD(ROW()-2,20)))</f>
        <v/>
      </c>
      <c r="I4674" s="4" t="str">
        <f aca="false">IF($H4674="","",$H4674-WEEKDAY($H4674,2)+1)</f>
        <v/>
      </c>
      <c r="J4674" s="4" t="str">
        <f aca="false">IF($I4674="","",$I4674+6)</f>
        <v/>
      </c>
      <c r="K4674" s="6" t="str">
        <f aca="false">IF($H4674="","",DATE(YEAR($H4674),MONTH($H4674),1))</f>
        <v/>
      </c>
      <c r="L4674" s="0" t="str">
        <f aca="false">IF($A4674="","",INDEX(CARTAO_COMPRAS!$K:$K,INT((ROW()-2)/20)+2))</f>
        <v/>
      </c>
      <c r="M4674" s="0" t="str">
        <f aca="false">IF($A4674="","","Compra no cartão")</f>
        <v/>
      </c>
    </row>
    <row r="4675" customFormat="false" ht="13.5" hidden="false" customHeight="false" outlineLevel="0" collapsed="false">
      <c r="A4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5" s="0" t="str">
        <f aca="false">IF($A4675="","",INDEX(CARTAO_COMPRAS!$C:$C,INT((ROW()-2)/20)+2))</f>
        <v/>
      </c>
      <c r="C4675" s="0" t="str">
        <f aca="false">IF($A4675="","",INDEX(CARTAO_COMPRAS!$D:$D,INT((ROW()-2)/20)+2))</f>
        <v/>
      </c>
      <c r="D4675" s="0" t="str">
        <f aca="false">IF($A4675="","",INDEX(CARTAO_COMPRAS!$E:$E,INT((ROW()-2)/20)+2))</f>
        <v/>
      </c>
      <c r="E4675" s="0" t="str">
        <f aca="false">IF($A4675="","",INDEX(CARTAO_COMPRAS!$H:$H,INT((ROW()-2)/20)+2)+MOD(ROW()-2,20))</f>
        <v/>
      </c>
      <c r="F4675" s="0" t="str">
        <f aca="false">IF($A4675="","",INDEX(CARTAO_COMPRAS!$G:$G,INT((ROW()-2)/20)+2))</f>
        <v/>
      </c>
      <c r="G4675" s="5" t="str">
        <f aca="false">IF($A4675="","",INDEX(CARTAO_COMPRAS!$I:$I,INT((ROW()-2)/20)+2))</f>
        <v/>
      </c>
      <c r="H4675" s="4" t="str">
        <f aca="false">IF($A4675="","",EDATE(INDEX(CARTAO_COMPRAS!$J:$J,INT((ROW()-2)/20)+2),MOD(ROW()-2,20)))</f>
        <v/>
      </c>
      <c r="I4675" s="4" t="str">
        <f aca="false">IF($H4675="","",$H4675-WEEKDAY($H4675,2)+1)</f>
        <v/>
      </c>
      <c r="J4675" s="4" t="str">
        <f aca="false">IF($I4675="","",$I4675+6)</f>
        <v/>
      </c>
      <c r="K4675" s="6" t="str">
        <f aca="false">IF($H4675="","",DATE(YEAR($H4675),MONTH($H4675),1))</f>
        <v/>
      </c>
      <c r="L4675" s="0" t="str">
        <f aca="false">IF($A4675="","",INDEX(CARTAO_COMPRAS!$K:$K,INT((ROW()-2)/20)+2))</f>
        <v/>
      </c>
      <c r="M4675" s="0" t="str">
        <f aca="false">IF($A4675="","","Compra no cartão")</f>
        <v/>
      </c>
    </row>
    <row r="4676" customFormat="false" ht="13.5" hidden="false" customHeight="false" outlineLevel="0" collapsed="false">
      <c r="A4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6" s="0" t="str">
        <f aca="false">IF($A4676="","",INDEX(CARTAO_COMPRAS!$C:$C,INT((ROW()-2)/20)+2))</f>
        <v/>
      </c>
      <c r="C4676" s="0" t="str">
        <f aca="false">IF($A4676="","",INDEX(CARTAO_COMPRAS!$D:$D,INT((ROW()-2)/20)+2))</f>
        <v/>
      </c>
      <c r="D4676" s="0" t="str">
        <f aca="false">IF($A4676="","",INDEX(CARTAO_COMPRAS!$E:$E,INT((ROW()-2)/20)+2))</f>
        <v/>
      </c>
      <c r="E4676" s="0" t="str">
        <f aca="false">IF($A4676="","",INDEX(CARTAO_COMPRAS!$H:$H,INT((ROW()-2)/20)+2)+MOD(ROW()-2,20))</f>
        <v/>
      </c>
      <c r="F4676" s="0" t="str">
        <f aca="false">IF($A4676="","",INDEX(CARTAO_COMPRAS!$G:$G,INT((ROW()-2)/20)+2))</f>
        <v/>
      </c>
      <c r="G4676" s="5" t="str">
        <f aca="false">IF($A4676="","",INDEX(CARTAO_COMPRAS!$I:$I,INT((ROW()-2)/20)+2))</f>
        <v/>
      </c>
      <c r="H4676" s="4" t="str">
        <f aca="false">IF($A4676="","",EDATE(INDEX(CARTAO_COMPRAS!$J:$J,INT((ROW()-2)/20)+2),MOD(ROW()-2,20)))</f>
        <v/>
      </c>
      <c r="I4676" s="4" t="str">
        <f aca="false">IF($H4676="","",$H4676-WEEKDAY($H4676,2)+1)</f>
        <v/>
      </c>
      <c r="J4676" s="4" t="str">
        <f aca="false">IF($I4676="","",$I4676+6)</f>
        <v/>
      </c>
      <c r="K4676" s="6" t="str">
        <f aca="false">IF($H4676="","",DATE(YEAR($H4676),MONTH($H4676),1))</f>
        <v/>
      </c>
      <c r="L4676" s="0" t="str">
        <f aca="false">IF($A4676="","",INDEX(CARTAO_COMPRAS!$K:$K,INT((ROW()-2)/20)+2))</f>
        <v/>
      </c>
      <c r="M4676" s="0" t="str">
        <f aca="false">IF($A4676="","","Compra no cartão")</f>
        <v/>
      </c>
    </row>
    <row r="4677" customFormat="false" ht="13.5" hidden="false" customHeight="false" outlineLevel="0" collapsed="false">
      <c r="A4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7" s="0" t="str">
        <f aca="false">IF($A4677="","",INDEX(CARTAO_COMPRAS!$C:$C,INT((ROW()-2)/20)+2))</f>
        <v/>
      </c>
      <c r="C4677" s="0" t="str">
        <f aca="false">IF($A4677="","",INDEX(CARTAO_COMPRAS!$D:$D,INT((ROW()-2)/20)+2))</f>
        <v/>
      </c>
      <c r="D4677" s="0" t="str">
        <f aca="false">IF($A4677="","",INDEX(CARTAO_COMPRAS!$E:$E,INT((ROW()-2)/20)+2))</f>
        <v/>
      </c>
      <c r="E4677" s="0" t="str">
        <f aca="false">IF($A4677="","",INDEX(CARTAO_COMPRAS!$H:$H,INT((ROW()-2)/20)+2)+MOD(ROW()-2,20))</f>
        <v/>
      </c>
      <c r="F4677" s="0" t="str">
        <f aca="false">IF($A4677="","",INDEX(CARTAO_COMPRAS!$G:$G,INT((ROW()-2)/20)+2))</f>
        <v/>
      </c>
      <c r="G4677" s="5" t="str">
        <f aca="false">IF($A4677="","",INDEX(CARTAO_COMPRAS!$I:$I,INT((ROW()-2)/20)+2))</f>
        <v/>
      </c>
      <c r="H4677" s="4" t="str">
        <f aca="false">IF($A4677="","",EDATE(INDEX(CARTAO_COMPRAS!$J:$J,INT((ROW()-2)/20)+2),MOD(ROW()-2,20)))</f>
        <v/>
      </c>
      <c r="I4677" s="4" t="str">
        <f aca="false">IF($H4677="","",$H4677-WEEKDAY($H4677,2)+1)</f>
        <v/>
      </c>
      <c r="J4677" s="4" t="str">
        <f aca="false">IF($I4677="","",$I4677+6)</f>
        <v/>
      </c>
      <c r="K4677" s="6" t="str">
        <f aca="false">IF($H4677="","",DATE(YEAR($H4677),MONTH($H4677),1))</f>
        <v/>
      </c>
      <c r="L4677" s="0" t="str">
        <f aca="false">IF($A4677="","",INDEX(CARTAO_COMPRAS!$K:$K,INT((ROW()-2)/20)+2))</f>
        <v/>
      </c>
      <c r="M4677" s="0" t="str">
        <f aca="false">IF($A4677="","","Compra no cartão")</f>
        <v/>
      </c>
    </row>
    <row r="4678" customFormat="false" ht="13.5" hidden="false" customHeight="false" outlineLevel="0" collapsed="false">
      <c r="A4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8" s="0" t="str">
        <f aca="false">IF($A4678="","",INDEX(CARTAO_COMPRAS!$C:$C,INT((ROW()-2)/20)+2))</f>
        <v/>
      </c>
      <c r="C4678" s="0" t="str">
        <f aca="false">IF($A4678="","",INDEX(CARTAO_COMPRAS!$D:$D,INT((ROW()-2)/20)+2))</f>
        <v/>
      </c>
      <c r="D4678" s="0" t="str">
        <f aca="false">IF($A4678="","",INDEX(CARTAO_COMPRAS!$E:$E,INT((ROW()-2)/20)+2))</f>
        <v/>
      </c>
      <c r="E4678" s="0" t="str">
        <f aca="false">IF($A4678="","",INDEX(CARTAO_COMPRAS!$H:$H,INT((ROW()-2)/20)+2)+MOD(ROW()-2,20))</f>
        <v/>
      </c>
      <c r="F4678" s="0" t="str">
        <f aca="false">IF($A4678="","",INDEX(CARTAO_COMPRAS!$G:$G,INT((ROW()-2)/20)+2))</f>
        <v/>
      </c>
      <c r="G4678" s="5" t="str">
        <f aca="false">IF($A4678="","",INDEX(CARTAO_COMPRAS!$I:$I,INT((ROW()-2)/20)+2))</f>
        <v/>
      </c>
      <c r="H4678" s="4" t="str">
        <f aca="false">IF($A4678="","",EDATE(INDEX(CARTAO_COMPRAS!$J:$J,INT((ROW()-2)/20)+2),MOD(ROW()-2,20)))</f>
        <v/>
      </c>
      <c r="I4678" s="4" t="str">
        <f aca="false">IF($H4678="","",$H4678-WEEKDAY($H4678,2)+1)</f>
        <v/>
      </c>
      <c r="J4678" s="4" t="str">
        <f aca="false">IF($I4678="","",$I4678+6)</f>
        <v/>
      </c>
      <c r="K4678" s="6" t="str">
        <f aca="false">IF($H4678="","",DATE(YEAR($H4678),MONTH($H4678),1))</f>
        <v/>
      </c>
      <c r="L4678" s="0" t="str">
        <f aca="false">IF($A4678="","",INDEX(CARTAO_COMPRAS!$K:$K,INT((ROW()-2)/20)+2))</f>
        <v/>
      </c>
      <c r="M4678" s="0" t="str">
        <f aca="false">IF($A4678="","","Compra no cartão")</f>
        <v/>
      </c>
    </row>
    <row r="4679" customFormat="false" ht="13.5" hidden="false" customHeight="false" outlineLevel="0" collapsed="false">
      <c r="A4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79" s="0" t="str">
        <f aca="false">IF($A4679="","",INDEX(CARTAO_COMPRAS!$C:$C,INT((ROW()-2)/20)+2))</f>
        <v/>
      </c>
      <c r="C4679" s="0" t="str">
        <f aca="false">IF($A4679="","",INDEX(CARTAO_COMPRAS!$D:$D,INT((ROW()-2)/20)+2))</f>
        <v/>
      </c>
      <c r="D4679" s="0" t="str">
        <f aca="false">IF($A4679="","",INDEX(CARTAO_COMPRAS!$E:$E,INT((ROW()-2)/20)+2))</f>
        <v/>
      </c>
      <c r="E4679" s="0" t="str">
        <f aca="false">IF($A4679="","",INDEX(CARTAO_COMPRAS!$H:$H,INT((ROW()-2)/20)+2)+MOD(ROW()-2,20))</f>
        <v/>
      </c>
      <c r="F4679" s="0" t="str">
        <f aca="false">IF($A4679="","",INDEX(CARTAO_COMPRAS!$G:$G,INT((ROW()-2)/20)+2))</f>
        <v/>
      </c>
      <c r="G4679" s="5" t="str">
        <f aca="false">IF($A4679="","",INDEX(CARTAO_COMPRAS!$I:$I,INT((ROW()-2)/20)+2))</f>
        <v/>
      </c>
      <c r="H4679" s="4" t="str">
        <f aca="false">IF($A4679="","",EDATE(INDEX(CARTAO_COMPRAS!$J:$J,INT((ROW()-2)/20)+2),MOD(ROW()-2,20)))</f>
        <v/>
      </c>
      <c r="I4679" s="4" t="str">
        <f aca="false">IF($H4679="","",$H4679-WEEKDAY($H4679,2)+1)</f>
        <v/>
      </c>
      <c r="J4679" s="4" t="str">
        <f aca="false">IF($I4679="","",$I4679+6)</f>
        <v/>
      </c>
      <c r="K4679" s="6" t="str">
        <f aca="false">IF($H4679="","",DATE(YEAR($H4679),MONTH($H4679),1))</f>
        <v/>
      </c>
      <c r="L4679" s="0" t="str">
        <f aca="false">IF($A4679="","",INDEX(CARTAO_COMPRAS!$K:$K,INT((ROW()-2)/20)+2))</f>
        <v/>
      </c>
      <c r="M4679" s="0" t="str">
        <f aca="false">IF($A4679="","","Compra no cartão")</f>
        <v/>
      </c>
    </row>
    <row r="4680" customFormat="false" ht="13.5" hidden="false" customHeight="false" outlineLevel="0" collapsed="false">
      <c r="A4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0" s="0" t="str">
        <f aca="false">IF($A4680="","",INDEX(CARTAO_COMPRAS!$C:$C,INT((ROW()-2)/20)+2))</f>
        <v/>
      </c>
      <c r="C4680" s="0" t="str">
        <f aca="false">IF($A4680="","",INDEX(CARTAO_COMPRAS!$D:$D,INT((ROW()-2)/20)+2))</f>
        <v/>
      </c>
      <c r="D4680" s="0" t="str">
        <f aca="false">IF($A4680="","",INDEX(CARTAO_COMPRAS!$E:$E,INT((ROW()-2)/20)+2))</f>
        <v/>
      </c>
      <c r="E4680" s="0" t="str">
        <f aca="false">IF($A4680="","",INDEX(CARTAO_COMPRAS!$H:$H,INT((ROW()-2)/20)+2)+MOD(ROW()-2,20))</f>
        <v/>
      </c>
      <c r="F4680" s="0" t="str">
        <f aca="false">IF($A4680="","",INDEX(CARTAO_COMPRAS!$G:$G,INT((ROW()-2)/20)+2))</f>
        <v/>
      </c>
      <c r="G4680" s="5" t="str">
        <f aca="false">IF($A4680="","",INDEX(CARTAO_COMPRAS!$I:$I,INT((ROW()-2)/20)+2))</f>
        <v/>
      </c>
      <c r="H4680" s="4" t="str">
        <f aca="false">IF($A4680="","",EDATE(INDEX(CARTAO_COMPRAS!$J:$J,INT((ROW()-2)/20)+2),MOD(ROW()-2,20)))</f>
        <v/>
      </c>
      <c r="I4680" s="4" t="str">
        <f aca="false">IF($H4680="","",$H4680-WEEKDAY($H4680,2)+1)</f>
        <v/>
      </c>
      <c r="J4680" s="4" t="str">
        <f aca="false">IF($I4680="","",$I4680+6)</f>
        <v/>
      </c>
      <c r="K4680" s="6" t="str">
        <f aca="false">IF($H4680="","",DATE(YEAR($H4680),MONTH($H4680),1))</f>
        <v/>
      </c>
      <c r="L4680" s="0" t="str">
        <f aca="false">IF($A4680="","",INDEX(CARTAO_COMPRAS!$K:$K,INT((ROW()-2)/20)+2))</f>
        <v/>
      </c>
      <c r="M4680" s="0" t="str">
        <f aca="false">IF($A4680="","","Compra no cartão")</f>
        <v/>
      </c>
    </row>
    <row r="4681" customFormat="false" ht="13.5" hidden="false" customHeight="false" outlineLevel="0" collapsed="false">
      <c r="A4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1" s="0" t="str">
        <f aca="false">IF($A4681="","",INDEX(CARTAO_COMPRAS!$C:$C,INT((ROW()-2)/20)+2))</f>
        <v/>
      </c>
      <c r="C4681" s="0" t="str">
        <f aca="false">IF($A4681="","",INDEX(CARTAO_COMPRAS!$D:$D,INT((ROW()-2)/20)+2))</f>
        <v/>
      </c>
      <c r="D4681" s="0" t="str">
        <f aca="false">IF($A4681="","",INDEX(CARTAO_COMPRAS!$E:$E,INT((ROW()-2)/20)+2))</f>
        <v/>
      </c>
      <c r="E4681" s="0" t="str">
        <f aca="false">IF($A4681="","",INDEX(CARTAO_COMPRAS!$H:$H,INT((ROW()-2)/20)+2)+MOD(ROW()-2,20))</f>
        <v/>
      </c>
      <c r="F4681" s="0" t="str">
        <f aca="false">IF($A4681="","",INDEX(CARTAO_COMPRAS!$G:$G,INT((ROW()-2)/20)+2))</f>
        <v/>
      </c>
      <c r="G4681" s="5" t="str">
        <f aca="false">IF($A4681="","",INDEX(CARTAO_COMPRAS!$I:$I,INT((ROW()-2)/20)+2))</f>
        <v/>
      </c>
      <c r="H4681" s="4" t="str">
        <f aca="false">IF($A4681="","",EDATE(INDEX(CARTAO_COMPRAS!$J:$J,INT((ROW()-2)/20)+2),MOD(ROW()-2,20)))</f>
        <v/>
      </c>
      <c r="I4681" s="4" t="str">
        <f aca="false">IF($H4681="","",$H4681-WEEKDAY($H4681,2)+1)</f>
        <v/>
      </c>
      <c r="J4681" s="4" t="str">
        <f aca="false">IF($I4681="","",$I4681+6)</f>
        <v/>
      </c>
      <c r="K4681" s="6" t="str">
        <f aca="false">IF($H4681="","",DATE(YEAR($H4681),MONTH($H4681),1))</f>
        <v/>
      </c>
      <c r="L4681" s="0" t="str">
        <f aca="false">IF($A4681="","",INDEX(CARTAO_COMPRAS!$K:$K,INT((ROW()-2)/20)+2))</f>
        <v/>
      </c>
      <c r="M4681" s="0" t="str">
        <f aca="false">IF($A4681="","","Compra no cartão")</f>
        <v/>
      </c>
    </row>
    <row r="4682" customFormat="false" ht="13.5" hidden="false" customHeight="false" outlineLevel="0" collapsed="false">
      <c r="A46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2" s="0" t="str">
        <f aca="false">IF($A4682="","",INDEX(CARTAO_COMPRAS!$C:$C,INT((ROW()-2)/20)+2))</f>
        <v/>
      </c>
      <c r="C4682" s="0" t="str">
        <f aca="false">IF($A4682="","",INDEX(CARTAO_COMPRAS!$D:$D,INT((ROW()-2)/20)+2))</f>
        <v/>
      </c>
      <c r="D4682" s="0" t="str">
        <f aca="false">IF($A4682="","",INDEX(CARTAO_COMPRAS!$E:$E,INT((ROW()-2)/20)+2))</f>
        <v/>
      </c>
      <c r="E4682" s="0" t="str">
        <f aca="false">IF($A4682="","",INDEX(CARTAO_COMPRAS!$H:$H,INT((ROW()-2)/20)+2)+MOD(ROW()-2,20))</f>
        <v/>
      </c>
      <c r="F4682" s="0" t="str">
        <f aca="false">IF($A4682="","",INDEX(CARTAO_COMPRAS!$G:$G,INT((ROW()-2)/20)+2))</f>
        <v/>
      </c>
      <c r="G4682" s="5" t="str">
        <f aca="false">IF($A4682="","",INDEX(CARTAO_COMPRAS!$I:$I,INT((ROW()-2)/20)+2))</f>
        <v/>
      </c>
      <c r="H4682" s="4" t="str">
        <f aca="false">IF($A4682="","",EDATE(INDEX(CARTAO_COMPRAS!$J:$J,INT((ROW()-2)/20)+2),MOD(ROW()-2,20)))</f>
        <v/>
      </c>
      <c r="I4682" s="4" t="str">
        <f aca="false">IF($H4682="","",$H4682-WEEKDAY($H4682,2)+1)</f>
        <v/>
      </c>
      <c r="J4682" s="4" t="str">
        <f aca="false">IF($I4682="","",$I4682+6)</f>
        <v/>
      </c>
      <c r="K4682" s="6" t="str">
        <f aca="false">IF($H4682="","",DATE(YEAR($H4682),MONTH($H4682),1))</f>
        <v/>
      </c>
      <c r="L4682" s="0" t="str">
        <f aca="false">IF($A4682="","",INDEX(CARTAO_COMPRAS!$K:$K,INT((ROW()-2)/20)+2))</f>
        <v/>
      </c>
      <c r="M4682" s="0" t="str">
        <f aca="false">IF($A4682="","","Compra no cartão")</f>
        <v/>
      </c>
    </row>
    <row r="4683" customFormat="false" ht="13.5" hidden="false" customHeight="false" outlineLevel="0" collapsed="false">
      <c r="A4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3" s="0" t="str">
        <f aca="false">IF($A4683="","",INDEX(CARTAO_COMPRAS!$C:$C,INT((ROW()-2)/20)+2))</f>
        <v/>
      </c>
      <c r="C4683" s="0" t="str">
        <f aca="false">IF($A4683="","",INDEX(CARTAO_COMPRAS!$D:$D,INT((ROW()-2)/20)+2))</f>
        <v/>
      </c>
      <c r="D4683" s="0" t="str">
        <f aca="false">IF($A4683="","",INDEX(CARTAO_COMPRAS!$E:$E,INT((ROW()-2)/20)+2))</f>
        <v/>
      </c>
      <c r="E4683" s="0" t="str">
        <f aca="false">IF($A4683="","",INDEX(CARTAO_COMPRAS!$H:$H,INT((ROW()-2)/20)+2)+MOD(ROW()-2,20))</f>
        <v/>
      </c>
      <c r="F4683" s="0" t="str">
        <f aca="false">IF($A4683="","",INDEX(CARTAO_COMPRAS!$G:$G,INT((ROW()-2)/20)+2))</f>
        <v/>
      </c>
      <c r="G4683" s="5" t="str">
        <f aca="false">IF($A4683="","",INDEX(CARTAO_COMPRAS!$I:$I,INT((ROW()-2)/20)+2))</f>
        <v/>
      </c>
      <c r="H4683" s="4" t="str">
        <f aca="false">IF($A4683="","",EDATE(INDEX(CARTAO_COMPRAS!$J:$J,INT((ROW()-2)/20)+2),MOD(ROW()-2,20)))</f>
        <v/>
      </c>
      <c r="I4683" s="4" t="str">
        <f aca="false">IF($H4683="","",$H4683-WEEKDAY($H4683,2)+1)</f>
        <v/>
      </c>
      <c r="J4683" s="4" t="str">
        <f aca="false">IF($I4683="","",$I4683+6)</f>
        <v/>
      </c>
      <c r="K4683" s="6" t="str">
        <f aca="false">IF($H4683="","",DATE(YEAR($H4683),MONTH($H4683),1))</f>
        <v/>
      </c>
      <c r="L4683" s="0" t="str">
        <f aca="false">IF($A4683="","",INDEX(CARTAO_COMPRAS!$K:$K,INT((ROW()-2)/20)+2))</f>
        <v/>
      </c>
      <c r="M4683" s="0" t="str">
        <f aca="false">IF($A4683="","","Compra no cartão")</f>
        <v/>
      </c>
    </row>
    <row r="4684" customFormat="false" ht="13.5" hidden="false" customHeight="false" outlineLevel="0" collapsed="false">
      <c r="A4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4" s="0" t="str">
        <f aca="false">IF($A4684="","",INDEX(CARTAO_COMPRAS!$C:$C,INT((ROW()-2)/20)+2))</f>
        <v/>
      </c>
      <c r="C4684" s="0" t="str">
        <f aca="false">IF($A4684="","",INDEX(CARTAO_COMPRAS!$D:$D,INT((ROW()-2)/20)+2))</f>
        <v/>
      </c>
      <c r="D4684" s="0" t="str">
        <f aca="false">IF($A4684="","",INDEX(CARTAO_COMPRAS!$E:$E,INT((ROW()-2)/20)+2))</f>
        <v/>
      </c>
      <c r="E4684" s="0" t="str">
        <f aca="false">IF($A4684="","",INDEX(CARTAO_COMPRAS!$H:$H,INT((ROW()-2)/20)+2)+MOD(ROW()-2,20))</f>
        <v/>
      </c>
      <c r="F4684" s="0" t="str">
        <f aca="false">IF($A4684="","",INDEX(CARTAO_COMPRAS!$G:$G,INT((ROW()-2)/20)+2))</f>
        <v/>
      </c>
      <c r="G4684" s="5" t="str">
        <f aca="false">IF($A4684="","",INDEX(CARTAO_COMPRAS!$I:$I,INT((ROW()-2)/20)+2))</f>
        <v/>
      </c>
      <c r="H4684" s="4" t="str">
        <f aca="false">IF($A4684="","",EDATE(INDEX(CARTAO_COMPRAS!$J:$J,INT((ROW()-2)/20)+2),MOD(ROW()-2,20)))</f>
        <v/>
      </c>
      <c r="I4684" s="4" t="str">
        <f aca="false">IF($H4684="","",$H4684-WEEKDAY($H4684,2)+1)</f>
        <v/>
      </c>
      <c r="J4684" s="4" t="str">
        <f aca="false">IF($I4684="","",$I4684+6)</f>
        <v/>
      </c>
      <c r="K4684" s="6" t="str">
        <f aca="false">IF($H4684="","",DATE(YEAR($H4684),MONTH($H4684),1))</f>
        <v/>
      </c>
      <c r="L4684" s="0" t="str">
        <f aca="false">IF($A4684="","",INDEX(CARTAO_COMPRAS!$K:$K,INT((ROW()-2)/20)+2))</f>
        <v/>
      </c>
      <c r="M4684" s="0" t="str">
        <f aca="false">IF($A4684="","","Compra no cartão")</f>
        <v/>
      </c>
    </row>
    <row r="4685" customFormat="false" ht="13.5" hidden="false" customHeight="false" outlineLevel="0" collapsed="false">
      <c r="A4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5" s="0" t="str">
        <f aca="false">IF($A4685="","",INDEX(CARTAO_COMPRAS!$C:$C,INT((ROW()-2)/20)+2))</f>
        <v/>
      </c>
      <c r="C4685" s="0" t="str">
        <f aca="false">IF($A4685="","",INDEX(CARTAO_COMPRAS!$D:$D,INT((ROW()-2)/20)+2))</f>
        <v/>
      </c>
      <c r="D4685" s="0" t="str">
        <f aca="false">IF($A4685="","",INDEX(CARTAO_COMPRAS!$E:$E,INT((ROW()-2)/20)+2))</f>
        <v/>
      </c>
      <c r="E4685" s="0" t="str">
        <f aca="false">IF($A4685="","",INDEX(CARTAO_COMPRAS!$H:$H,INT((ROW()-2)/20)+2)+MOD(ROW()-2,20))</f>
        <v/>
      </c>
      <c r="F4685" s="0" t="str">
        <f aca="false">IF($A4685="","",INDEX(CARTAO_COMPRAS!$G:$G,INT((ROW()-2)/20)+2))</f>
        <v/>
      </c>
      <c r="G4685" s="5" t="str">
        <f aca="false">IF($A4685="","",INDEX(CARTAO_COMPRAS!$I:$I,INT((ROW()-2)/20)+2))</f>
        <v/>
      </c>
      <c r="H4685" s="4" t="str">
        <f aca="false">IF($A4685="","",EDATE(INDEX(CARTAO_COMPRAS!$J:$J,INT((ROW()-2)/20)+2),MOD(ROW()-2,20)))</f>
        <v/>
      </c>
      <c r="I4685" s="4" t="str">
        <f aca="false">IF($H4685="","",$H4685-WEEKDAY($H4685,2)+1)</f>
        <v/>
      </c>
      <c r="J4685" s="4" t="str">
        <f aca="false">IF($I4685="","",$I4685+6)</f>
        <v/>
      </c>
      <c r="K4685" s="6" t="str">
        <f aca="false">IF($H4685="","",DATE(YEAR($H4685),MONTH($H4685),1))</f>
        <v/>
      </c>
      <c r="L4685" s="0" t="str">
        <f aca="false">IF($A4685="","",INDEX(CARTAO_COMPRAS!$K:$K,INT((ROW()-2)/20)+2))</f>
        <v/>
      </c>
      <c r="M4685" s="0" t="str">
        <f aca="false">IF($A4685="","","Compra no cartão")</f>
        <v/>
      </c>
    </row>
    <row r="4686" customFormat="false" ht="13.5" hidden="false" customHeight="false" outlineLevel="0" collapsed="false">
      <c r="A4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6" s="0" t="str">
        <f aca="false">IF($A4686="","",INDEX(CARTAO_COMPRAS!$C:$C,INT((ROW()-2)/20)+2))</f>
        <v/>
      </c>
      <c r="C4686" s="0" t="str">
        <f aca="false">IF($A4686="","",INDEX(CARTAO_COMPRAS!$D:$D,INT((ROW()-2)/20)+2))</f>
        <v/>
      </c>
      <c r="D4686" s="0" t="str">
        <f aca="false">IF($A4686="","",INDEX(CARTAO_COMPRAS!$E:$E,INT((ROW()-2)/20)+2))</f>
        <v/>
      </c>
      <c r="E4686" s="0" t="str">
        <f aca="false">IF($A4686="","",INDEX(CARTAO_COMPRAS!$H:$H,INT((ROW()-2)/20)+2)+MOD(ROW()-2,20))</f>
        <v/>
      </c>
      <c r="F4686" s="0" t="str">
        <f aca="false">IF($A4686="","",INDEX(CARTAO_COMPRAS!$G:$G,INT((ROW()-2)/20)+2))</f>
        <v/>
      </c>
      <c r="G4686" s="5" t="str">
        <f aca="false">IF($A4686="","",INDEX(CARTAO_COMPRAS!$I:$I,INT((ROW()-2)/20)+2))</f>
        <v/>
      </c>
      <c r="H4686" s="4" t="str">
        <f aca="false">IF($A4686="","",EDATE(INDEX(CARTAO_COMPRAS!$J:$J,INT((ROW()-2)/20)+2),MOD(ROW()-2,20)))</f>
        <v/>
      </c>
      <c r="I4686" s="4" t="str">
        <f aca="false">IF($H4686="","",$H4686-WEEKDAY($H4686,2)+1)</f>
        <v/>
      </c>
      <c r="J4686" s="4" t="str">
        <f aca="false">IF($I4686="","",$I4686+6)</f>
        <v/>
      </c>
      <c r="K4686" s="6" t="str">
        <f aca="false">IF($H4686="","",DATE(YEAR($H4686),MONTH($H4686),1))</f>
        <v/>
      </c>
      <c r="L4686" s="0" t="str">
        <f aca="false">IF($A4686="","",INDEX(CARTAO_COMPRAS!$K:$K,INT((ROW()-2)/20)+2))</f>
        <v/>
      </c>
      <c r="M4686" s="0" t="str">
        <f aca="false">IF($A4686="","","Compra no cartão")</f>
        <v/>
      </c>
    </row>
    <row r="4687" customFormat="false" ht="13.5" hidden="false" customHeight="false" outlineLevel="0" collapsed="false">
      <c r="A4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7" s="0" t="str">
        <f aca="false">IF($A4687="","",INDEX(CARTAO_COMPRAS!$C:$C,INT((ROW()-2)/20)+2))</f>
        <v/>
      </c>
      <c r="C4687" s="0" t="str">
        <f aca="false">IF($A4687="","",INDEX(CARTAO_COMPRAS!$D:$D,INT((ROW()-2)/20)+2))</f>
        <v/>
      </c>
      <c r="D4687" s="0" t="str">
        <f aca="false">IF($A4687="","",INDEX(CARTAO_COMPRAS!$E:$E,INT((ROW()-2)/20)+2))</f>
        <v/>
      </c>
      <c r="E4687" s="0" t="str">
        <f aca="false">IF($A4687="","",INDEX(CARTAO_COMPRAS!$H:$H,INT((ROW()-2)/20)+2)+MOD(ROW()-2,20))</f>
        <v/>
      </c>
      <c r="F4687" s="0" t="str">
        <f aca="false">IF($A4687="","",INDEX(CARTAO_COMPRAS!$G:$G,INT((ROW()-2)/20)+2))</f>
        <v/>
      </c>
      <c r="G4687" s="5" t="str">
        <f aca="false">IF($A4687="","",INDEX(CARTAO_COMPRAS!$I:$I,INT((ROW()-2)/20)+2))</f>
        <v/>
      </c>
      <c r="H4687" s="4" t="str">
        <f aca="false">IF($A4687="","",EDATE(INDEX(CARTAO_COMPRAS!$J:$J,INT((ROW()-2)/20)+2),MOD(ROW()-2,20)))</f>
        <v/>
      </c>
      <c r="I4687" s="4" t="str">
        <f aca="false">IF($H4687="","",$H4687-WEEKDAY($H4687,2)+1)</f>
        <v/>
      </c>
      <c r="J4687" s="4" t="str">
        <f aca="false">IF($I4687="","",$I4687+6)</f>
        <v/>
      </c>
      <c r="K4687" s="6" t="str">
        <f aca="false">IF($H4687="","",DATE(YEAR($H4687),MONTH($H4687),1))</f>
        <v/>
      </c>
      <c r="L4687" s="0" t="str">
        <f aca="false">IF($A4687="","",INDEX(CARTAO_COMPRAS!$K:$K,INT((ROW()-2)/20)+2))</f>
        <v/>
      </c>
      <c r="M4687" s="0" t="str">
        <f aca="false">IF($A4687="","","Compra no cartão")</f>
        <v/>
      </c>
    </row>
    <row r="4688" customFormat="false" ht="13.5" hidden="false" customHeight="false" outlineLevel="0" collapsed="false">
      <c r="A4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8" s="0" t="str">
        <f aca="false">IF($A4688="","",INDEX(CARTAO_COMPRAS!$C:$C,INT((ROW()-2)/20)+2))</f>
        <v/>
      </c>
      <c r="C4688" s="0" t="str">
        <f aca="false">IF($A4688="","",INDEX(CARTAO_COMPRAS!$D:$D,INT((ROW()-2)/20)+2))</f>
        <v/>
      </c>
      <c r="D4688" s="0" t="str">
        <f aca="false">IF($A4688="","",INDEX(CARTAO_COMPRAS!$E:$E,INT((ROW()-2)/20)+2))</f>
        <v/>
      </c>
      <c r="E4688" s="0" t="str">
        <f aca="false">IF($A4688="","",INDEX(CARTAO_COMPRAS!$H:$H,INT((ROW()-2)/20)+2)+MOD(ROW()-2,20))</f>
        <v/>
      </c>
      <c r="F4688" s="0" t="str">
        <f aca="false">IF($A4688="","",INDEX(CARTAO_COMPRAS!$G:$G,INT((ROW()-2)/20)+2))</f>
        <v/>
      </c>
      <c r="G4688" s="5" t="str">
        <f aca="false">IF($A4688="","",INDEX(CARTAO_COMPRAS!$I:$I,INT((ROW()-2)/20)+2))</f>
        <v/>
      </c>
      <c r="H4688" s="4" t="str">
        <f aca="false">IF($A4688="","",EDATE(INDEX(CARTAO_COMPRAS!$J:$J,INT((ROW()-2)/20)+2),MOD(ROW()-2,20)))</f>
        <v/>
      </c>
      <c r="I4688" s="4" t="str">
        <f aca="false">IF($H4688="","",$H4688-WEEKDAY($H4688,2)+1)</f>
        <v/>
      </c>
      <c r="J4688" s="4" t="str">
        <f aca="false">IF($I4688="","",$I4688+6)</f>
        <v/>
      </c>
      <c r="K4688" s="6" t="str">
        <f aca="false">IF($H4688="","",DATE(YEAR($H4688),MONTH($H4688),1))</f>
        <v/>
      </c>
      <c r="L4688" s="0" t="str">
        <f aca="false">IF($A4688="","",INDEX(CARTAO_COMPRAS!$K:$K,INT((ROW()-2)/20)+2))</f>
        <v/>
      </c>
      <c r="M4688" s="0" t="str">
        <f aca="false">IF($A4688="","","Compra no cartão")</f>
        <v/>
      </c>
    </row>
    <row r="4689" customFormat="false" ht="13.5" hidden="false" customHeight="false" outlineLevel="0" collapsed="false">
      <c r="A4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89" s="0" t="str">
        <f aca="false">IF($A4689="","",INDEX(CARTAO_COMPRAS!$C:$C,INT((ROW()-2)/20)+2))</f>
        <v/>
      </c>
      <c r="C4689" s="0" t="str">
        <f aca="false">IF($A4689="","",INDEX(CARTAO_COMPRAS!$D:$D,INT((ROW()-2)/20)+2))</f>
        <v/>
      </c>
      <c r="D4689" s="0" t="str">
        <f aca="false">IF($A4689="","",INDEX(CARTAO_COMPRAS!$E:$E,INT((ROW()-2)/20)+2))</f>
        <v/>
      </c>
      <c r="E4689" s="0" t="str">
        <f aca="false">IF($A4689="","",INDEX(CARTAO_COMPRAS!$H:$H,INT((ROW()-2)/20)+2)+MOD(ROW()-2,20))</f>
        <v/>
      </c>
      <c r="F4689" s="0" t="str">
        <f aca="false">IF($A4689="","",INDEX(CARTAO_COMPRAS!$G:$G,INT((ROW()-2)/20)+2))</f>
        <v/>
      </c>
      <c r="G4689" s="5" t="str">
        <f aca="false">IF($A4689="","",INDEX(CARTAO_COMPRAS!$I:$I,INT((ROW()-2)/20)+2))</f>
        <v/>
      </c>
      <c r="H4689" s="4" t="str">
        <f aca="false">IF($A4689="","",EDATE(INDEX(CARTAO_COMPRAS!$J:$J,INT((ROW()-2)/20)+2),MOD(ROW()-2,20)))</f>
        <v/>
      </c>
      <c r="I4689" s="4" t="str">
        <f aca="false">IF($H4689="","",$H4689-WEEKDAY($H4689,2)+1)</f>
        <v/>
      </c>
      <c r="J4689" s="4" t="str">
        <f aca="false">IF($I4689="","",$I4689+6)</f>
        <v/>
      </c>
      <c r="K4689" s="6" t="str">
        <f aca="false">IF($H4689="","",DATE(YEAR($H4689),MONTH($H4689),1))</f>
        <v/>
      </c>
      <c r="L4689" s="0" t="str">
        <f aca="false">IF($A4689="","",INDEX(CARTAO_COMPRAS!$K:$K,INT((ROW()-2)/20)+2))</f>
        <v/>
      </c>
      <c r="M4689" s="0" t="str">
        <f aca="false">IF($A4689="","","Compra no cartão")</f>
        <v/>
      </c>
    </row>
    <row r="4690" customFormat="false" ht="13.5" hidden="false" customHeight="false" outlineLevel="0" collapsed="false">
      <c r="A4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0" s="0" t="str">
        <f aca="false">IF($A4690="","",INDEX(CARTAO_COMPRAS!$C:$C,INT((ROW()-2)/20)+2))</f>
        <v/>
      </c>
      <c r="C4690" s="0" t="str">
        <f aca="false">IF($A4690="","",INDEX(CARTAO_COMPRAS!$D:$D,INT((ROW()-2)/20)+2))</f>
        <v/>
      </c>
      <c r="D4690" s="0" t="str">
        <f aca="false">IF($A4690="","",INDEX(CARTAO_COMPRAS!$E:$E,INT((ROW()-2)/20)+2))</f>
        <v/>
      </c>
      <c r="E4690" s="0" t="str">
        <f aca="false">IF($A4690="","",INDEX(CARTAO_COMPRAS!$H:$H,INT((ROW()-2)/20)+2)+MOD(ROW()-2,20))</f>
        <v/>
      </c>
      <c r="F4690" s="0" t="str">
        <f aca="false">IF($A4690="","",INDEX(CARTAO_COMPRAS!$G:$G,INT((ROW()-2)/20)+2))</f>
        <v/>
      </c>
      <c r="G4690" s="5" t="str">
        <f aca="false">IF($A4690="","",INDEX(CARTAO_COMPRAS!$I:$I,INT((ROW()-2)/20)+2))</f>
        <v/>
      </c>
      <c r="H4690" s="4" t="str">
        <f aca="false">IF($A4690="","",EDATE(INDEX(CARTAO_COMPRAS!$J:$J,INT((ROW()-2)/20)+2),MOD(ROW()-2,20)))</f>
        <v/>
      </c>
      <c r="I4690" s="4" t="str">
        <f aca="false">IF($H4690="","",$H4690-WEEKDAY($H4690,2)+1)</f>
        <v/>
      </c>
      <c r="J4690" s="4" t="str">
        <f aca="false">IF($I4690="","",$I4690+6)</f>
        <v/>
      </c>
      <c r="K4690" s="6" t="str">
        <f aca="false">IF($H4690="","",DATE(YEAR($H4690),MONTH($H4690),1))</f>
        <v/>
      </c>
      <c r="L4690" s="0" t="str">
        <f aca="false">IF($A4690="","",INDEX(CARTAO_COMPRAS!$K:$K,INT((ROW()-2)/20)+2))</f>
        <v/>
      </c>
      <c r="M4690" s="0" t="str">
        <f aca="false">IF($A4690="","","Compra no cartão")</f>
        <v/>
      </c>
    </row>
    <row r="4691" customFormat="false" ht="13.5" hidden="false" customHeight="false" outlineLevel="0" collapsed="false">
      <c r="A4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1" s="0" t="str">
        <f aca="false">IF($A4691="","",INDEX(CARTAO_COMPRAS!$C:$C,INT((ROW()-2)/20)+2))</f>
        <v/>
      </c>
      <c r="C4691" s="0" t="str">
        <f aca="false">IF($A4691="","",INDEX(CARTAO_COMPRAS!$D:$D,INT((ROW()-2)/20)+2))</f>
        <v/>
      </c>
      <c r="D4691" s="0" t="str">
        <f aca="false">IF($A4691="","",INDEX(CARTAO_COMPRAS!$E:$E,INT((ROW()-2)/20)+2))</f>
        <v/>
      </c>
      <c r="E4691" s="0" t="str">
        <f aca="false">IF($A4691="","",INDEX(CARTAO_COMPRAS!$H:$H,INT((ROW()-2)/20)+2)+MOD(ROW()-2,20))</f>
        <v/>
      </c>
      <c r="F4691" s="0" t="str">
        <f aca="false">IF($A4691="","",INDEX(CARTAO_COMPRAS!$G:$G,INT((ROW()-2)/20)+2))</f>
        <v/>
      </c>
      <c r="G4691" s="5" t="str">
        <f aca="false">IF($A4691="","",INDEX(CARTAO_COMPRAS!$I:$I,INT((ROW()-2)/20)+2))</f>
        <v/>
      </c>
      <c r="H4691" s="4" t="str">
        <f aca="false">IF($A4691="","",EDATE(INDEX(CARTAO_COMPRAS!$J:$J,INT((ROW()-2)/20)+2),MOD(ROW()-2,20)))</f>
        <v/>
      </c>
      <c r="I4691" s="4" t="str">
        <f aca="false">IF($H4691="","",$H4691-WEEKDAY($H4691,2)+1)</f>
        <v/>
      </c>
      <c r="J4691" s="4" t="str">
        <f aca="false">IF($I4691="","",$I4691+6)</f>
        <v/>
      </c>
      <c r="K4691" s="6" t="str">
        <f aca="false">IF($H4691="","",DATE(YEAR($H4691),MONTH($H4691),1))</f>
        <v/>
      </c>
      <c r="L4691" s="0" t="str">
        <f aca="false">IF($A4691="","",INDEX(CARTAO_COMPRAS!$K:$K,INT((ROW()-2)/20)+2))</f>
        <v/>
      </c>
      <c r="M4691" s="0" t="str">
        <f aca="false">IF($A4691="","","Compra no cartão")</f>
        <v/>
      </c>
    </row>
    <row r="4692" customFormat="false" ht="13.5" hidden="false" customHeight="false" outlineLevel="0" collapsed="false">
      <c r="A4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2" s="0" t="str">
        <f aca="false">IF($A4692="","",INDEX(CARTAO_COMPRAS!$C:$C,INT((ROW()-2)/20)+2))</f>
        <v/>
      </c>
      <c r="C4692" s="0" t="str">
        <f aca="false">IF($A4692="","",INDEX(CARTAO_COMPRAS!$D:$D,INT((ROW()-2)/20)+2))</f>
        <v/>
      </c>
      <c r="D4692" s="0" t="str">
        <f aca="false">IF($A4692="","",INDEX(CARTAO_COMPRAS!$E:$E,INT((ROW()-2)/20)+2))</f>
        <v/>
      </c>
      <c r="E4692" s="0" t="str">
        <f aca="false">IF($A4692="","",INDEX(CARTAO_COMPRAS!$H:$H,INT((ROW()-2)/20)+2)+MOD(ROW()-2,20))</f>
        <v/>
      </c>
      <c r="F4692" s="0" t="str">
        <f aca="false">IF($A4692="","",INDEX(CARTAO_COMPRAS!$G:$G,INT((ROW()-2)/20)+2))</f>
        <v/>
      </c>
      <c r="G4692" s="5" t="str">
        <f aca="false">IF($A4692="","",INDEX(CARTAO_COMPRAS!$I:$I,INT((ROW()-2)/20)+2))</f>
        <v/>
      </c>
      <c r="H4692" s="4" t="str">
        <f aca="false">IF($A4692="","",EDATE(INDEX(CARTAO_COMPRAS!$J:$J,INT((ROW()-2)/20)+2),MOD(ROW()-2,20)))</f>
        <v/>
      </c>
      <c r="I4692" s="4" t="str">
        <f aca="false">IF($H4692="","",$H4692-WEEKDAY($H4692,2)+1)</f>
        <v/>
      </c>
      <c r="J4692" s="4" t="str">
        <f aca="false">IF($I4692="","",$I4692+6)</f>
        <v/>
      </c>
      <c r="K4692" s="6" t="str">
        <f aca="false">IF($H4692="","",DATE(YEAR($H4692),MONTH($H4692),1))</f>
        <v/>
      </c>
      <c r="L4692" s="0" t="str">
        <f aca="false">IF($A4692="","",INDEX(CARTAO_COMPRAS!$K:$K,INT((ROW()-2)/20)+2))</f>
        <v/>
      </c>
      <c r="M4692" s="0" t="str">
        <f aca="false">IF($A4692="","","Compra no cartão")</f>
        <v/>
      </c>
    </row>
    <row r="4693" customFormat="false" ht="13.5" hidden="false" customHeight="false" outlineLevel="0" collapsed="false">
      <c r="A4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3" s="0" t="str">
        <f aca="false">IF($A4693="","",INDEX(CARTAO_COMPRAS!$C:$C,INT((ROW()-2)/20)+2))</f>
        <v/>
      </c>
      <c r="C4693" s="0" t="str">
        <f aca="false">IF($A4693="","",INDEX(CARTAO_COMPRAS!$D:$D,INT((ROW()-2)/20)+2))</f>
        <v/>
      </c>
      <c r="D4693" s="0" t="str">
        <f aca="false">IF($A4693="","",INDEX(CARTAO_COMPRAS!$E:$E,INT((ROW()-2)/20)+2))</f>
        <v/>
      </c>
      <c r="E4693" s="0" t="str">
        <f aca="false">IF($A4693="","",INDEX(CARTAO_COMPRAS!$H:$H,INT((ROW()-2)/20)+2)+MOD(ROW()-2,20))</f>
        <v/>
      </c>
      <c r="F4693" s="0" t="str">
        <f aca="false">IF($A4693="","",INDEX(CARTAO_COMPRAS!$G:$G,INT((ROW()-2)/20)+2))</f>
        <v/>
      </c>
      <c r="G4693" s="5" t="str">
        <f aca="false">IF($A4693="","",INDEX(CARTAO_COMPRAS!$I:$I,INT((ROW()-2)/20)+2))</f>
        <v/>
      </c>
      <c r="H4693" s="4" t="str">
        <f aca="false">IF($A4693="","",EDATE(INDEX(CARTAO_COMPRAS!$J:$J,INT((ROW()-2)/20)+2),MOD(ROW()-2,20)))</f>
        <v/>
      </c>
      <c r="I4693" s="4" t="str">
        <f aca="false">IF($H4693="","",$H4693-WEEKDAY($H4693,2)+1)</f>
        <v/>
      </c>
      <c r="J4693" s="4" t="str">
        <f aca="false">IF($I4693="","",$I4693+6)</f>
        <v/>
      </c>
      <c r="K4693" s="6" t="str">
        <f aca="false">IF($H4693="","",DATE(YEAR($H4693),MONTH($H4693),1))</f>
        <v/>
      </c>
      <c r="L4693" s="0" t="str">
        <f aca="false">IF($A4693="","",INDEX(CARTAO_COMPRAS!$K:$K,INT((ROW()-2)/20)+2))</f>
        <v/>
      </c>
      <c r="M4693" s="0" t="str">
        <f aca="false">IF($A4693="","","Compra no cartão")</f>
        <v/>
      </c>
    </row>
    <row r="4694" customFormat="false" ht="13.5" hidden="false" customHeight="false" outlineLevel="0" collapsed="false">
      <c r="A4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4" s="0" t="str">
        <f aca="false">IF($A4694="","",INDEX(CARTAO_COMPRAS!$C:$C,INT((ROW()-2)/20)+2))</f>
        <v/>
      </c>
      <c r="C4694" s="0" t="str">
        <f aca="false">IF($A4694="","",INDEX(CARTAO_COMPRAS!$D:$D,INT((ROW()-2)/20)+2))</f>
        <v/>
      </c>
      <c r="D4694" s="0" t="str">
        <f aca="false">IF($A4694="","",INDEX(CARTAO_COMPRAS!$E:$E,INT((ROW()-2)/20)+2))</f>
        <v/>
      </c>
      <c r="E4694" s="0" t="str">
        <f aca="false">IF($A4694="","",INDEX(CARTAO_COMPRAS!$H:$H,INT((ROW()-2)/20)+2)+MOD(ROW()-2,20))</f>
        <v/>
      </c>
      <c r="F4694" s="0" t="str">
        <f aca="false">IF($A4694="","",INDEX(CARTAO_COMPRAS!$G:$G,INT((ROW()-2)/20)+2))</f>
        <v/>
      </c>
      <c r="G4694" s="5" t="str">
        <f aca="false">IF($A4694="","",INDEX(CARTAO_COMPRAS!$I:$I,INT((ROW()-2)/20)+2))</f>
        <v/>
      </c>
      <c r="H4694" s="4" t="str">
        <f aca="false">IF($A4694="","",EDATE(INDEX(CARTAO_COMPRAS!$J:$J,INT((ROW()-2)/20)+2),MOD(ROW()-2,20)))</f>
        <v/>
      </c>
      <c r="I4694" s="4" t="str">
        <f aca="false">IF($H4694="","",$H4694-WEEKDAY($H4694,2)+1)</f>
        <v/>
      </c>
      <c r="J4694" s="4" t="str">
        <f aca="false">IF($I4694="","",$I4694+6)</f>
        <v/>
      </c>
      <c r="K4694" s="6" t="str">
        <f aca="false">IF($H4694="","",DATE(YEAR($H4694),MONTH($H4694),1))</f>
        <v/>
      </c>
      <c r="L4694" s="0" t="str">
        <f aca="false">IF($A4694="","",INDEX(CARTAO_COMPRAS!$K:$K,INT((ROW()-2)/20)+2))</f>
        <v/>
      </c>
      <c r="M4694" s="0" t="str">
        <f aca="false">IF($A4694="","","Compra no cartão")</f>
        <v/>
      </c>
    </row>
    <row r="4695" customFormat="false" ht="13.5" hidden="false" customHeight="false" outlineLevel="0" collapsed="false">
      <c r="A4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5" s="0" t="str">
        <f aca="false">IF($A4695="","",INDEX(CARTAO_COMPRAS!$C:$C,INT((ROW()-2)/20)+2))</f>
        <v/>
      </c>
      <c r="C4695" s="0" t="str">
        <f aca="false">IF($A4695="","",INDEX(CARTAO_COMPRAS!$D:$D,INT((ROW()-2)/20)+2))</f>
        <v/>
      </c>
      <c r="D4695" s="0" t="str">
        <f aca="false">IF($A4695="","",INDEX(CARTAO_COMPRAS!$E:$E,INT((ROW()-2)/20)+2))</f>
        <v/>
      </c>
      <c r="E4695" s="0" t="str">
        <f aca="false">IF($A4695="","",INDEX(CARTAO_COMPRAS!$H:$H,INT((ROW()-2)/20)+2)+MOD(ROW()-2,20))</f>
        <v/>
      </c>
      <c r="F4695" s="0" t="str">
        <f aca="false">IF($A4695="","",INDEX(CARTAO_COMPRAS!$G:$G,INT((ROW()-2)/20)+2))</f>
        <v/>
      </c>
      <c r="G4695" s="5" t="str">
        <f aca="false">IF($A4695="","",INDEX(CARTAO_COMPRAS!$I:$I,INT((ROW()-2)/20)+2))</f>
        <v/>
      </c>
      <c r="H4695" s="4" t="str">
        <f aca="false">IF($A4695="","",EDATE(INDEX(CARTAO_COMPRAS!$J:$J,INT((ROW()-2)/20)+2),MOD(ROW()-2,20)))</f>
        <v/>
      </c>
      <c r="I4695" s="4" t="str">
        <f aca="false">IF($H4695="","",$H4695-WEEKDAY($H4695,2)+1)</f>
        <v/>
      </c>
      <c r="J4695" s="4" t="str">
        <f aca="false">IF($I4695="","",$I4695+6)</f>
        <v/>
      </c>
      <c r="K4695" s="6" t="str">
        <f aca="false">IF($H4695="","",DATE(YEAR($H4695),MONTH($H4695),1))</f>
        <v/>
      </c>
      <c r="L4695" s="0" t="str">
        <f aca="false">IF($A4695="","",INDEX(CARTAO_COMPRAS!$K:$K,INT((ROW()-2)/20)+2))</f>
        <v/>
      </c>
      <c r="M4695" s="0" t="str">
        <f aca="false">IF($A4695="","","Compra no cartão")</f>
        <v/>
      </c>
    </row>
    <row r="4696" customFormat="false" ht="13.5" hidden="false" customHeight="false" outlineLevel="0" collapsed="false">
      <c r="A4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6" s="0" t="str">
        <f aca="false">IF($A4696="","",INDEX(CARTAO_COMPRAS!$C:$C,INT((ROW()-2)/20)+2))</f>
        <v/>
      </c>
      <c r="C4696" s="0" t="str">
        <f aca="false">IF($A4696="","",INDEX(CARTAO_COMPRAS!$D:$D,INT((ROW()-2)/20)+2))</f>
        <v/>
      </c>
      <c r="D4696" s="0" t="str">
        <f aca="false">IF($A4696="","",INDEX(CARTAO_COMPRAS!$E:$E,INT((ROW()-2)/20)+2))</f>
        <v/>
      </c>
      <c r="E4696" s="0" t="str">
        <f aca="false">IF($A4696="","",INDEX(CARTAO_COMPRAS!$H:$H,INT((ROW()-2)/20)+2)+MOD(ROW()-2,20))</f>
        <v/>
      </c>
      <c r="F4696" s="0" t="str">
        <f aca="false">IF($A4696="","",INDEX(CARTAO_COMPRAS!$G:$G,INT((ROW()-2)/20)+2))</f>
        <v/>
      </c>
      <c r="G4696" s="5" t="str">
        <f aca="false">IF($A4696="","",INDEX(CARTAO_COMPRAS!$I:$I,INT((ROW()-2)/20)+2))</f>
        <v/>
      </c>
      <c r="H4696" s="4" t="str">
        <f aca="false">IF($A4696="","",EDATE(INDEX(CARTAO_COMPRAS!$J:$J,INT((ROW()-2)/20)+2),MOD(ROW()-2,20)))</f>
        <v/>
      </c>
      <c r="I4696" s="4" t="str">
        <f aca="false">IF($H4696="","",$H4696-WEEKDAY($H4696,2)+1)</f>
        <v/>
      </c>
      <c r="J4696" s="4" t="str">
        <f aca="false">IF($I4696="","",$I4696+6)</f>
        <v/>
      </c>
      <c r="K4696" s="6" t="str">
        <f aca="false">IF($H4696="","",DATE(YEAR($H4696),MONTH($H4696),1))</f>
        <v/>
      </c>
      <c r="L4696" s="0" t="str">
        <f aca="false">IF($A4696="","",INDEX(CARTAO_COMPRAS!$K:$K,INT((ROW()-2)/20)+2))</f>
        <v/>
      </c>
      <c r="M4696" s="0" t="str">
        <f aca="false">IF($A4696="","","Compra no cartão")</f>
        <v/>
      </c>
    </row>
    <row r="4697" customFormat="false" ht="13.5" hidden="false" customHeight="false" outlineLevel="0" collapsed="false">
      <c r="A4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7" s="0" t="str">
        <f aca="false">IF($A4697="","",INDEX(CARTAO_COMPRAS!$C:$C,INT((ROW()-2)/20)+2))</f>
        <v/>
      </c>
      <c r="C4697" s="0" t="str">
        <f aca="false">IF($A4697="","",INDEX(CARTAO_COMPRAS!$D:$D,INT((ROW()-2)/20)+2))</f>
        <v/>
      </c>
      <c r="D4697" s="0" t="str">
        <f aca="false">IF($A4697="","",INDEX(CARTAO_COMPRAS!$E:$E,INT((ROW()-2)/20)+2))</f>
        <v/>
      </c>
      <c r="E4697" s="0" t="str">
        <f aca="false">IF($A4697="","",INDEX(CARTAO_COMPRAS!$H:$H,INT((ROW()-2)/20)+2)+MOD(ROW()-2,20))</f>
        <v/>
      </c>
      <c r="F4697" s="0" t="str">
        <f aca="false">IF($A4697="","",INDEX(CARTAO_COMPRAS!$G:$G,INT((ROW()-2)/20)+2))</f>
        <v/>
      </c>
      <c r="G4697" s="5" t="str">
        <f aca="false">IF($A4697="","",INDEX(CARTAO_COMPRAS!$I:$I,INT((ROW()-2)/20)+2))</f>
        <v/>
      </c>
      <c r="H4697" s="4" t="str">
        <f aca="false">IF($A4697="","",EDATE(INDEX(CARTAO_COMPRAS!$J:$J,INT((ROW()-2)/20)+2),MOD(ROW()-2,20)))</f>
        <v/>
      </c>
      <c r="I4697" s="4" t="str">
        <f aca="false">IF($H4697="","",$H4697-WEEKDAY($H4697,2)+1)</f>
        <v/>
      </c>
      <c r="J4697" s="4" t="str">
        <f aca="false">IF($I4697="","",$I4697+6)</f>
        <v/>
      </c>
      <c r="K4697" s="6" t="str">
        <f aca="false">IF($H4697="","",DATE(YEAR($H4697),MONTH($H4697),1))</f>
        <v/>
      </c>
      <c r="L4697" s="0" t="str">
        <f aca="false">IF($A4697="","",INDEX(CARTAO_COMPRAS!$K:$K,INT((ROW()-2)/20)+2))</f>
        <v/>
      </c>
      <c r="M4697" s="0" t="str">
        <f aca="false">IF($A4697="","","Compra no cartão")</f>
        <v/>
      </c>
    </row>
    <row r="4698" customFormat="false" ht="13.5" hidden="false" customHeight="false" outlineLevel="0" collapsed="false">
      <c r="A4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8" s="0" t="str">
        <f aca="false">IF($A4698="","",INDEX(CARTAO_COMPRAS!$C:$C,INT((ROW()-2)/20)+2))</f>
        <v/>
      </c>
      <c r="C4698" s="0" t="str">
        <f aca="false">IF($A4698="","",INDEX(CARTAO_COMPRAS!$D:$D,INT((ROW()-2)/20)+2))</f>
        <v/>
      </c>
      <c r="D4698" s="0" t="str">
        <f aca="false">IF($A4698="","",INDEX(CARTAO_COMPRAS!$E:$E,INT((ROW()-2)/20)+2))</f>
        <v/>
      </c>
      <c r="E4698" s="0" t="str">
        <f aca="false">IF($A4698="","",INDEX(CARTAO_COMPRAS!$H:$H,INT((ROW()-2)/20)+2)+MOD(ROW()-2,20))</f>
        <v/>
      </c>
      <c r="F4698" s="0" t="str">
        <f aca="false">IF($A4698="","",INDEX(CARTAO_COMPRAS!$G:$G,INT((ROW()-2)/20)+2))</f>
        <v/>
      </c>
      <c r="G4698" s="5" t="str">
        <f aca="false">IF($A4698="","",INDEX(CARTAO_COMPRAS!$I:$I,INT((ROW()-2)/20)+2))</f>
        <v/>
      </c>
      <c r="H4698" s="4" t="str">
        <f aca="false">IF($A4698="","",EDATE(INDEX(CARTAO_COMPRAS!$J:$J,INT((ROW()-2)/20)+2),MOD(ROW()-2,20)))</f>
        <v/>
      </c>
      <c r="I4698" s="4" t="str">
        <f aca="false">IF($H4698="","",$H4698-WEEKDAY($H4698,2)+1)</f>
        <v/>
      </c>
      <c r="J4698" s="4" t="str">
        <f aca="false">IF($I4698="","",$I4698+6)</f>
        <v/>
      </c>
      <c r="K4698" s="6" t="str">
        <f aca="false">IF($H4698="","",DATE(YEAR($H4698),MONTH($H4698),1))</f>
        <v/>
      </c>
      <c r="L4698" s="0" t="str">
        <f aca="false">IF($A4698="","",INDEX(CARTAO_COMPRAS!$K:$K,INT((ROW()-2)/20)+2))</f>
        <v/>
      </c>
      <c r="M4698" s="0" t="str">
        <f aca="false">IF($A4698="","","Compra no cartão")</f>
        <v/>
      </c>
    </row>
    <row r="4699" customFormat="false" ht="13.5" hidden="false" customHeight="false" outlineLevel="0" collapsed="false">
      <c r="A4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699" s="0" t="str">
        <f aca="false">IF($A4699="","",INDEX(CARTAO_COMPRAS!$C:$C,INT((ROW()-2)/20)+2))</f>
        <v/>
      </c>
      <c r="C4699" s="0" t="str">
        <f aca="false">IF($A4699="","",INDEX(CARTAO_COMPRAS!$D:$D,INT((ROW()-2)/20)+2))</f>
        <v/>
      </c>
      <c r="D4699" s="0" t="str">
        <f aca="false">IF($A4699="","",INDEX(CARTAO_COMPRAS!$E:$E,INT((ROW()-2)/20)+2))</f>
        <v/>
      </c>
      <c r="E4699" s="0" t="str">
        <f aca="false">IF($A4699="","",INDEX(CARTAO_COMPRAS!$H:$H,INT((ROW()-2)/20)+2)+MOD(ROW()-2,20))</f>
        <v/>
      </c>
      <c r="F4699" s="0" t="str">
        <f aca="false">IF($A4699="","",INDEX(CARTAO_COMPRAS!$G:$G,INT((ROW()-2)/20)+2))</f>
        <v/>
      </c>
      <c r="G4699" s="5" t="str">
        <f aca="false">IF($A4699="","",INDEX(CARTAO_COMPRAS!$I:$I,INT((ROW()-2)/20)+2))</f>
        <v/>
      </c>
      <c r="H4699" s="4" t="str">
        <f aca="false">IF($A4699="","",EDATE(INDEX(CARTAO_COMPRAS!$J:$J,INT((ROW()-2)/20)+2),MOD(ROW()-2,20)))</f>
        <v/>
      </c>
      <c r="I4699" s="4" t="str">
        <f aca="false">IF($H4699="","",$H4699-WEEKDAY($H4699,2)+1)</f>
        <v/>
      </c>
      <c r="J4699" s="4" t="str">
        <f aca="false">IF($I4699="","",$I4699+6)</f>
        <v/>
      </c>
      <c r="K4699" s="6" t="str">
        <f aca="false">IF($H4699="","",DATE(YEAR($H4699),MONTH($H4699),1))</f>
        <v/>
      </c>
      <c r="L4699" s="0" t="str">
        <f aca="false">IF($A4699="","",INDEX(CARTAO_COMPRAS!$K:$K,INT((ROW()-2)/20)+2))</f>
        <v/>
      </c>
      <c r="M4699" s="0" t="str">
        <f aca="false">IF($A4699="","","Compra no cartão")</f>
        <v/>
      </c>
    </row>
    <row r="4700" customFormat="false" ht="13.5" hidden="false" customHeight="false" outlineLevel="0" collapsed="false">
      <c r="A4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0" s="0" t="str">
        <f aca="false">IF($A4700="","",INDEX(CARTAO_COMPRAS!$C:$C,INT((ROW()-2)/20)+2))</f>
        <v/>
      </c>
      <c r="C4700" s="0" t="str">
        <f aca="false">IF($A4700="","",INDEX(CARTAO_COMPRAS!$D:$D,INT((ROW()-2)/20)+2))</f>
        <v/>
      </c>
      <c r="D4700" s="0" t="str">
        <f aca="false">IF($A4700="","",INDEX(CARTAO_COMPRAS!$E:$E,INT((ROW()-2)/20)+2))</f>
        <v/>
      </c>
      <c r="E4700" s="0" t="str">
        <f aca="false">IF($A4700="","",INDEX(CARTAO_COMPRAS!$H:$H,INT((ROW()-2)/20)+2)+MOD(ROW()-2,20))</f>
        <v/>
      </c>
      <c r="F4700" s="0" t="str">
        <f aca="false">IF($A4700="","",INDEX(CARTAO_COMPRAS!$G:$G,INT((ROW()-2)/20)+2))</f>
        <v/>
      </c>
      <c r="G4700" s="5" t="str">
        <f aca="false">IF($A4700="","",INDEX(CARTAO_COMPRAS!$I:$I,INT((ROW()-2)/20)+2))</f>
        <v/>
      </c>
      <c r="H4700" s="4" t="str">
        <f aca="false">IF($A4700="","",EDATE(INDEX(CARTAO_COMPRAS!$J:$J,INT((ROW()-2)/20)+2),MOD(ROW()-2,20)))</f>
        <v/>
      </c>
      <c r="I4700" s="4" t="str">
        <f aca="false">IF($H4700="","",$H4700-WEEKDAY($H4700,2)+1)</f>
        <v/>
      </c>
      <c r="J4700" s="4" t="str">
        <f aca="false">IF($I4700="","",$I4700+6)</f>
        <v/>
      </c>
      <c r="K4700" s="6" t="str">
        <f aca="false">IF($H4700="","",DATE(YEAR($H4700),MONTH($H4700),1))</f>
        <v/>
      </c>
      <c r="L4700" s="0" t="str">
        <f aca="false">IF($A4700="","",INDEX(CARTAO_COMPRAS!$K:$K,INT((ROW()-2)/20)+2))</f>
        <v/>
      </c>
      <c r="M4700" s="0" t="str">
        <f aca="false">IF($A4700="","","Compra no cartão")</f>
        <v/>
      </c>
    </row>
    <row r="4701" customFormat="false" ht="13.5" hidden="false" customHeight="false" outlineLevel="0" collapsed="false">
      <c r="A4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1" s="0" t="str">
        <f aca="false">IF($A4701="","",INDEX(CARTAO_COMPRAS!$C:$C,INT((ROW()-2)/20)+2))</f>
        <v/>
      </c>
      <c r="C4701" s="0" t="str">
        <f aca="false">IF($A4701="","",INDEX(CARTAO_COMPRAS!$D:$D,INT((ROW()-2)/20)+2))</f>
        <v/>
      </c>
      <c r="D4701" s="0" t="str">
        <f aca="false">IF($A4701="","",INDEX(CARTAO_COMPRAS!$E:$E,INT((ROW()-2)/20)+2))</f>
        <v/>
      </c>
      <c r="E4701" s="0" t="str">
        <f aca="false">IF($A4701="","",INDEX(CARTAO_COMPRAS!$H:$H,INT((ROW()-2)/20)+2)+MOD(ROW()-2,20))</f>
        <v/>
      </c>
      <c r="F4701" s="0" t="str">
        <f aca="false">IF($A4701="","",INDEX(CARTAO_COMPRAS!$G:$G,INT((ROW()-2)/20)+2))</f>
        <v/>
      </c>
      <c r="G4701" s="5" t="str">
        <f aca="false">IF($A4701="","",INDEX(CARTAO_COMPRAS!$I:$I,INT((ROW()-2)/20)+2))</f>
        <v/>
      </c>
      <c r="H4701" s="4" t="str">
        <f aca="false">IF($A4701="","",EDATE(INDEX(CARTAO_COMPRAS!$J:$J,INT((ROW()-2)/20)+2),MOD(ROW()-2,20)))</f>
        <v/>
      </c>
      <c r="I4701" s="4" t="str">
        <f aca="false">IF($H4701="","",$H4701-WEEKDAY($H4701,2)+1)</f>
        <v/>
      </c>
      <c r="J4701" s="4" t="str">
        <f aca="false">IF($I4701="","",$I4701+6)</f>
        <v/>
      </c>
      <c r="K4701" s="6" t="str">
        <f aca="false">IF($H4701="","",DATE(YEAR($H4701),MONTH($H4701),1))</f>
        <v/>
      </c>
      <c r="L4701" s="0" t="str">
        <f aca="false">IF($A4701="","",INDEX(CARTAO_COMPRAS!$K:$K,INT((ROW()-2)/20)+2))</f>
        <v/>
      </c>
      <c r="M4701" s="0" t="str">
        <f aca="false">IF($A4701="","","Compra no cartão")</f>
        <v/>
      </c>
    </row>
    <row r="4702" customFormat="false" ht="13.5" hidden="false" customHeight="false" outlineLevel="0" collapsed="false">
      <c r="A47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2" s="0" t="str">
        <f aca="false">IF($A4702="","",INDEX(CARTAO_COMPRAS!$C:$C,INT((ROW()-2)/20)+2))</f>
        <v/>
      </c>
      <c r="C4702" s="0" t="str">
        <f aca="false">IF($A4702="","",INDEX(CARTAO_COMPRAS!$D:$D,INT((ROW()-2)/20)+2))</f>
        <v/>
      </c>
      <c r="D4702" s="0" t="str">
        <f aca="false">IF($A4702="","",INDEX(CARTAO_COMPRAS!$E:$E,INT((ROW()-2)/20)+2))</f>
        <v/>
      </c>
      <c r="E4702" s="0" t="str">
        <f aca="false">IF($A4702="","",INDEX(CARTAO_COMPRAS!$H:$H,INT((ROW()-2)/20)+2)+MOD(ROW()-2,20))</f>
        <v/>
      </c>
      <c r="F4702" s="0" t="str">
        <f aca="false">IF($A4702="","",INDEX(CARTAO_COMPRAS!$G:$G,INT((ROW()-2)/20)+2))</f>
        <v/>
      </c>
      <c r="G4702" s="5" t="str">
        <f aca="false">IF($A4702="","",INDEX(CARTAO_COMPRAS!$I:$I,INT((ROW()-2)/20)+2))</f>
        <v/>
      </c>
      <c r="H4702" s="4" t="str">
        <f aca="false">IF($A4702="","",EDATE(INDEX(CARTAO_COMPRAS!$J:$J,INT((ROW()-2)/20)+2),MOD(ROW()-2,20)))</f>
        <v/>
      </c>
      <c r="I4702" s="4" t="str">
        <f aca="false">IF($H4702="","",$H4702-WEEKDAY($H4702,2)+1)</f>
        <v/>
      </c>
      <c r="J4702" s="4" t="str">
        <f aca="false">IF($I4702="","",$I4702+6)</f>
        <v/>
      </c>
      <c r="K4702" s="6" t="str">
        <f aca="false">IF($H4702="","",DATE(YEAR($H4702),MONTH($H4702),1))</f>
        <v/>
      </c>
      <c r="L4702" s="0" t="str">
        <f aca="false">IF($A4702="","",INDEX(CARTAO_COMPRAS!$K:$K,INT((ROW()-2)/20)+2))</f>
        <v/>
      </c>
      <c r="M4702" s="0" t="str">
        <f aca="false">IF($A4702="","","Compra no cartão")</f>
        <v/>
      </c>
    </row>
    <row r="4703" customFormat="false" ht="13.5" hidden="false" customHeight="false" outlineLevel="0" collapsed="false">
      <c r="A4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3" s="0" t="str">
        <f aca="false">IF($A4703="","",INDEX(CARTAO_COMPRAS!$C:$C,INT((ROW()-2)/20)+2))</f>
        <v/>
      </c>
      <c r="C4703" s="0" t="str">
        <f aca="false">IF($A4703="","",INDEX(CARTAO_COMPRAS!$D:$D,INT((ROW()-2)/20)+2))</f>
        <v/>
      </c>
      <c r="D4703" s="0" t="str">
        <f aca="false">IF($A4703="","",INDEX(CARTAO_COMPRAS!$E:$E,INT((ROW()-2)/20)+2))</f>
        <v/>
      </c>
      <c r="E4703" s="0" t="str">
        <f aca="false">IF($A4703="","",INDEX(CARTAO_COMPRAS!$H:$H,INT((ROW()-2)/20)+2)+MOD(ROW()-2,20))</f>
        <v/>
      </c>
      <c r="F4703" s="0" t="str">
        <f aca="false">IF($A4703="","",INDEX(CARTAO_COMPRAS!$G:$G,INT((ROW()-2)/20)+2))</f>
        <v/>
      </c>
      <c r="G4703" s="5" t="str">
        <f aca="false">IF($A4703="","",INDEX(CARTAO_COMPRAS!$I:$I,INT((ROW()-2)/20)+2))</f>
        <v/>
      </c>
      <c r="H4703" s="4" t="str">
        <f aca="false">IF($A4703="","",EDATE(INDEX(CARTAO_COMPRAS!$J:$J,INT((ROW()-2)/20)+2),MOD(ROW()-2,20)))</f>
        <v/>
      </c>
      <c r="I4703" s="4" t="str">
        <f aca="false">IF($H4703="","",$H4703-WEEKDAY($H4703,2)+1)</f>
        <v/>
      </c>
      <c r="J4703" s="4" t="str">
        <f aca="false">IF($I4703="","",$I4703+6)</f>
        <v/>
      </c>
      <c r="K4703" s="6" t="str">
        <f aca="false">IF($H4703="","",DATE(YEAR($H4703),MONTH($H4703),1))</f>
        <v/>
      </c>
      <c r="L4703" s="0" t="str">
        <f aca="false">IF($A4703="","",INDEX(CARTAO_COMPRAS!$K:$K,INT((ROW()-2)/20)+2))</f>
        <v/>
      </c>
      <c r="M4703" s="0" t="str">
        <f aca="false">IF($A4703="","","Compra no cartão")</f>
        <v/>
      </c>
    </row>
    <row r="4704" customFormat="false" ht="13.5" hidden="false" customHeight="false" outlineLevel="0" collapsed="false">
      <c r="A4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4" s="0" t="str">
        <f aca="false">IF($A4704="","",INDEX(CARTAO_COMPRAS!$C:$C,INT((ROW()-2)/20)+2))</f>
        <v/>
      </c>
      <c r="C4704" s="0" t="str">
        <f aca="false">IF($A4704="","",INDEX(CARTAO_COMPRAS!$D:$D,INT((ROW()-2)/20)+2))</f>
        <v/>
      </c>
      <c r="D4704" s="0" t="str">
        <f aca="false">IF($A4704="","",INDEX(CARTAO_COMPRAS!$E:$E,INT((ROW()-2)/20)+2))</f>
        <v/>
      </c>
      <c r="E4704" s="0" t="str">
        <f aca="false">IF($A4704="","",INDEX(CARTAO_COMPRAS!$H:$H,INT((ROW()-2)/20)+2)+MOD(ROW()-2,20))</f>
        <v/>
      </c>
      <c r="F4704" s="0" t="str">
        <f aca="false">IF($A4704="","",INDEX(CARTAO_COMPRAS!$G:$G,INT((ROW()-2)/20)+2))</f>
        <v/>
      </c>
      <c r="G4704" s="5" t="str">
        <f aca="false">IF($A4704="","",INDEX(CARTAO_COMPRAS!$I:$I,INT((ROW()-2)/20)+2))</f>
        <v/>
      </c>
      <c r="H4704" s="4" t="str">
        <f aca="false">IF($A4704="","",EDATE(INDEX(CARTAO_COMPRAS!$J:$J,INT((ROW()-2)/20)+2),MOD(ROW()-2,20)))</f>
        <v/>
      </c>
      <c r="I4704" s="4" t="str">
        <f aca="false">IF($H4704="","",$H4704-WEEKDAY($H4704,2)+1)</f>
        <v/>
      </c>
      <c r="J4704" s="4" t="str">
        <f aca="false">IF($I4704="","",$I4704+6)</f>
        <v/>
      </c>
      <c r="K4704" s="6" t="str">
        <f aca="false">IF($H4704="","",DATE(YEAR($H4704),MONTH($H4704),1))</f>
        <v/>
      </c>
      <c r="L4704" s="0" t="str">
        <f aca="false">IF($A4704="","",INDEX(CARTAO_COMPRAS!$K:$K,INT((ROW()-2)/20)+2))</f>
        <v/>
      </c>
      <c r="M4704" s="0" t="str">
        <f aca="false">IF($A4704="","","Compra no cartão")</f>
        <v/>
      </c>
    </row>
    <row r="4705" customFormat="false" ht="13.5" hidden="false" customHeight="false" outlineLevel="0" collapsed="false">
      <c r="A4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5" s="0" t="str">
        <f aca="false">IF($A4705="","",INDEX(CARTAO_COMPRAS!$C:$C,INT((ROW()-2)/20)+2))</f>
        <v/>
      </c>
      <c r="C4705" s="0" t="str">
        <f aca="false">IF($A4705="","",INDEX(CARTAO_COMPRAS!$D:$D,INT((ROW()-2)/20)+2))</f>
        <v/>
      </c>
      <c r="D4705" s="0" t="str">
        <f aca="false">IF($A4705="","",INDEX(CARTAO_COMPRAS!$E:$E,INT((ROW()-2)/20)+2))</f>
        <v/>
      </c>
      <c r="E4705" s="0" t="str">
        <f aca="false">IF($A4705="","",INDEX(CARTAO_COMPRAS!$H:$H,INT((ROW()-2)/20)+2)+MOD(ROW()-2,20))</f>
        <v/>
      </c>
      <c r="F4705" s="0" t="str">
        <f aca="false">IF($A4705="","",INDEX(CARTAO_COMPRAS!$G:$G,INT((ROW()-2)/20)+2))</f>
        <v/>
      </c>
      <c r="G4705" s="5" t="str">
        <f aca="false">IF($A4705="","",INDEX(CARTAO_COMPRAS!$I:$I,INT((ROW()-2)/20)+2))</f>
        <v/>
      </c>
      <c r="H4705" s="4" t="str">
        <f aca="false">IF($A4705="","",EDATE(INDEX(CARTAO_COMPRAS!$J:$J,INT((ROW()-2)/20)+2),MOD(ROW()-2,20)))</f>
        <v/>
      </c>
      <c r="I4705" s="4" t="str">
        <f aca="false">IF($H4705="","",$H4705-WEEKDAY($H4705,2)+1)</f>
        <v/>
      </c>
      <c r="J4705" s="4" t="str">
        <f aca="false">IF($I4705="","",$I4705+6)</f>
        <v/>
      </c>
      <c r="K4705" s="6" t="str">
        <f aca="false">IF($H4705="","",DATE(YEAR($H4705),MONTH($H4705),1))</f>
        <v/>
      </c>
      <c r="L4705" s="0" t="str">
        <f aca="false">IF($A4705="","",INDEX(CARTAO_COMPRAS!$K:$K,INT((ROW()-2)/20)+2))</f>
        <v/>
      </c>
      <c r="M4705" s="0" t="str">
        <f aca="false">IF($A4705="","","Compra no cartão")</f>
        <v/>
      </c>
    </row>
    <row r="4706" customFormat="false" ht="13.5" hidden="false" customHeight="false" outlineLevel="0" collapsed="false">
      <c r="A4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6" s="0" t="str">
        <f aca="false">IF($A4706="","",INDEX(CARTAO_COMPRAS!$C:$C,INT((ROW()-2)/20)+2))</f>
        <v/>
      </c>
      <c r="C4706" s="0" t="str">
        <f aca="false">IF($A4706="","",INDEX(CARTAO_COMPRAS!$D:$D,INT((ROW()-2)/20)+2))</f>
        <v/>
      </c>
      <c r="D4706" s="0" t="str">
        <f aca="false">IF($A4706="","",INDEX(CARTAO_COMPRAS!$E:$E,INT((ROW()-2)/20)+2))</f>
        <v/>
      </c>
      <c r="E4706" s="0" t="str">
        <f aca="false">IF($A4706="","",INDEX(CARTAO_COMPRAS!$H:$H,INT((ROW()-2)/20)+2)+MOD(ROW()-2,20))</f>
        <v/>
      </c>
      <c r="F4706" s="0" t="str">
        <f aca="false">IF($A4706="","",INDEX(CARTAO_COMPRAS!$G:$G,INT((ROW()-2)/20)+2))</f>
        <v/>
      </c>
      <c r="G4706" s="5" t="str">
        <f aca="false">IF($A4706="","",INDEX(CARTAO_COMPRAS!$I:$I,INT((ROW()-2)/20)+2))</f>
        <v/>
      </c>
      <c r="H4706" s="4" t="str">
        <f aca="false">IF($A4706="","",EDATE(INDEX(CARTAO_COMPRAS!$J:$J,INT((ROW()-2)/20)+2),MOD(ROW()-2,20)))</f>
        <v/>
      </c>
      <c r="I4706" s="4" t="str">
        <f aca="false">IF($H4706="","",$H4706-WEEKDAY($H4706,2)+1)</f>
        <v/>
      </c>
      <c r="J4706" s="4" t="str">
        <f aca="false">IF($I4706="","",$I4706+6)</f>
        <v/>
      </c>
      <c r="K4706" s="6" t="str">
        <f aca="false">IF($H4706="","",DATE(YEAR($H4706),MONTH($H4706),1))</f>
        <v/>
      </c>
      <c r="L4706" s="0" t="str">
        <f aca="false">IF($A4706="","",INDEX(CARTAO_COMPRAS!$K:$K,INT((ROW()-2)/20)+2))</f>
        <v/>
      </c>
      <c r="M4706" s="0" t="str">
        <f aca="false">IF($A4706="","","Compra no cartão")</f>
        <v/>
      </c>
    </row>
    <row r="4707" customFormat="false" ht="13.5" hidden="false" customHeight="false" outlineLevel="0" collapsed="false">
      <c r="A4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7" s="0" t="str">
        <f aca="false">IF($A4707="","",INDEX(CARTAO_COMPRAS!$C:$C,INT((ROW()-2)/20)+2))</f>
        <v/>
      </c>
      <c r="C4707" s="0" t="str">
        <f aca="false">IF($A4707="","",INDEX(CARTAO_COMPRAS!$D:$D,INT((ROW()-2)/20)+2))</f>
        <v/>
      </c>
      <c r="D4707" s="0" t="str">
        <f aca="false">IF($A4707="","",INDEX(CARTAO_COMPRAS!$E:$E,INT((ROW()-2)/20)+2))</f>
        <v/>
      </c>
      <c r="E4707" s="0" t="str">
        <f aca="false">IF($A4707="","",INDEX(CARTAO_COMPRAS!$H:$H,INT((ROW()-2)/20)+2)+MOD(ROW()-2,20))</f>
        <v/>
      </c>
      <c r="F4707" s="0" t="str">
        <f aca="false">IF($A4707="","",INDEX(CARTAO_COMPRAS!$G:$G,INT((ROW()-2)/20)+2))</f>
        <v/>
      </c>
      <c r="G4707" s="5" t="str">
        <f aca="false">IF($A4707="","",INDEX(CARTAO_COMPRAS!$I:$I,INT((ROW()-2)/20)+2))</f>
        <v/>
      </c>
      <c r="H4707" s="4" t="str">
        <f aca="false">IF($A4707="","",EDATE(INDEX(CARTAO_COMPRAS!$J:$J,INT((ROW()-2)/20)+2),MOD(ROW()-2,20)))</f>
        <v/>
      </c>
      <c r="I4707" s="4" t="str">
        <f aca="false">IF($H4707="","",$H4707-WEEKDAY($H4707,2)+1)</f>
        <v/>
      </c>
      <c r="J4707" s="4" t="str">
        <f aca="false">IF($I4707="","",$I4707+6)</f>
        <v/>
      </c>
      <c r="K4707" s="6" t="str">
        <f aca="false">IF($H4707="","",DATE(YEAR($H4707),MONTH($H4707),1))</f>
        <v/>
      </c>
      <c r="L4707" s="0" t="str">
        <f aca="false">IF($A4707="","",INDEX(CARTAO_COMPRAS!$K:$K,INT((ROW()-2)/20)+2))</f>
        <v/>
      </c>
      <c r="M4707" s="0" t="str">
        <f aca="false">IF($A4707="","","Compra no cartão")</f>
        <v/>
      </c>
    </row>
    <row r="4708" customFormat="false" ht="13.5" hidden="false" customHeight="false" outlineLevel="0" collapsed="false">
      <c r="A4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8" s="0" t="str">
        <f aca="false">IF($A4708="","",INDEX(CARTAO_COMPRAS!$C:$C,INT((ROW()-2)/20)+2))</f>
        <v/>
      </c>
      <c r="C4708" s="0" t="str">
        <f aca="false">IF($A4708="","",INDEX(CARTAO_COMPRAS!$D:$D,INT((ROW()-2)/20)+2))</f>
        <v/>
      </c>
      <c r="D4708" s="0" t="str">
        <f aca="false">IF($A4708="","",INDEX(CARTAO_COMPRAS!$E:$E,INT((ROW()-2)/20)+2))</f>
        <v/>
      </c>
      <c r="E4708" s="0" t="str">
        <f aca="false">IF($A4708="","",INDEX(CARTAO_COMPRAS!$H:$H,INT((ROW()-2)/20)+2)+MOD(ROW()-2,20))</f>
        <v/>
      </c>
      <c r="F4708" s="0" t="str">
        <f aca="false">IF($A4708="","",INDEX(CARTAO_COMPRAS!$G:$G,INT((ROW()-2)/20)+2))</f>
        <v/>
      </c>
      <c r="G4708" s="5" t="str">
        <f aca="false">IF($A4708="","",INDEX(CARTAO_COMPRAS!$I:$I,INT((ROW()-2)/20)+2))</f>
        <v/>
      </c>
      <c r="H4708" s="4" t="str">
        <f aca="false">IF($A4708="","",EDATE(INDEX(CARTAO_COMPRAS!$J:$J,INT((ROW()-2)/20)+2),MOD(ROW()-2,20)))</f>
        <v/>
      </c>
      <c r="I4708" s="4" t="str">
        <f aca="false">IF($H4708="","",$H4708-WEEKDAY($H4708,2)+1)</f>
        <v/>
      </c>
      <c r="J4708" s="4" t="str">
        <f aca="false">IF($I4708="","",$I4708+6)</f>
        <v/>
      </c>
      <c r="K4708" s="6" t="str">
        <f aca="false">IF($H4708="","",DATE(YEAR($H4708),MONTH($H4708),1))</f>
        <v/>
      </c>
      <c r="L4708" s="0" t="str">
        <f aca="false">IF($A4708="","",INDEX(CARTAO_COMPRAS!$K:$K,INT((ROW()-2)/20)+2))</f>
        <v/>
      </c>
      <c r="M4708" s="0" t="str">
        <f aca="false">IF($A4708="","","Compra no cartão")</f>
        <v/>
      </c>
    </row>
    <row r="4709" customFormat="false" ht="13.5" hidden="false" customHeight="false" outlineLevel="0" collapsed="false">
      <c r="A4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09" s="0" t="str">
        <f aca="false">IF($A4709="","",INDEX(CARTAO_COMPRAS!$C:$C,INT((ROW()-2)/20)+2))</f>
        <v/>
      </c>
      <c r="C4709" s="0" t="str">
        <f aca="false">IF($A4709="","",INDEX(CARTAO_COMPRAS!$D:$D,INT((ROW()-2)/20)+2))</f>
        <v/>
      </c>
      <c r="D4709" s="0" t="str">
        <f aca="false">IF($A4709="","",INDEX(CARTAO_COMPRAS!$E:$E,INT((ROW()-2)/20)+2))</f>
        <v/>
      </c>
      <c r="E4709" s="0" t="str">
        <f aca="false">IF($A4709="","",INDEX(CARTAO_COMPRAS!$H:$H,INT((ROW()-2)/20)+2)+MOD(ROW()-2,20))</f>
        <v/>
      </c>
      <c r="F4709" s="0" t="str">
        <f aca="false">IF($A4709="","",INDEX(CARTAO_COMPRAS!$G:$G,INT((ROW()-2)/20)+2))</f>
        <v/>
      </c>
      <c r="G4709" s="5" t="str">
        <f aca="false">IF($A4709="","",INDEX(CARTAO_COMPRAS!$I:$I,INT((ROW()-2)/20)+2))</f>
        <v/>
      </c>
      <c r="H4709" s="4" t="str">
        <f aca="false">IF($A4709="","",EDATE(INDEX(CARTAO_COMPRAS!$J:$J,INT((ROW()-2)/20)+2),MOD(ROW()-2,20)))</f>
        <v/>
      </c>
      <c r="I4709" s="4" t="str">
        <f aca="false">IF($H4709="","",$H4709-WEEKDAY($H4709,2)+1)</f>
        <v/>
      </c>
      <c r="J4709" s="4" t="str">
        <f aca="false">IF($I4709="","",$I4709+6)</f>
        <v/>
      </c>
      <c r="K4709" s="6" t="str">
        <f aca="false">IF($H4709="","",DATE(YEAR($H4709),MONTH($H4709),1))</f>
        <v/>
      </c>
      <c r="L4709" s="0" t="str">
        <f aca="false">IF($A4709="","",INDEX(CARTAO_COMPRAS!$K:$K,INT((ROW()-2)/20)+2))</f>
        <v/>
      </c>
      <c r="M4709" s="0" t="str">
        <f aca="false">IF($A4709="","","Compra no cartão")</f>
        <v/>
      </c>
    </row>
    <row r="4710" customFormat="false" ht="13.5" hidden="false" customHeight="false" outlineLevel="0" collapsed="false">
      <c r="A4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0" s="0" t="str">
        <f aca="false">IF($A4710="","",INDEX(CARTAO_COMPRAS!$C:$C,INT((ROW()-2)/20)+2))</f>
        <v/>
      </c>
      <c r="C4710" s="0" t="str">
        <f aca="false">IF($A4710="","",INDEX(CARTAO_COMPRAS!$D:$D,INT((ROW()-2)/20)+2))</f>
        <v/>
      </c>
      <c r="D4710" s="0" t="str">
        <f aca="false">IF($A4710="","",INDEX(CARTAO_COMPRAS!$E:$E,INT((ROW()-2)/20)+2))</f>
        <v/>
      </c>
      <c r="E4710" s="0" t="str">
        <f aca="false">IF($A4710="","",INDEX(CARTAO_COMPRAS!$H:$H,INT((ROW()-2)/20)+2)+MOD(ROW()-2,20))</f>
        <v/>
      </c>
      <c r="F4710" s="0" t="str">
        <f aca="false">IF($A4710="","",INDEX(CARTAO_COMPRAS!$G:$G,INT((ROW()-2)/20)+2))</f>
        <v/>
      </c>
      <c r="G4710" s="5" t="str">
        <f aca="false">IF($A4710="","",INDEX(CARTAO_COMPRAS!$I:$I,INT((ROW()-2)/20)+2))</f>
        <v/>
      </c>
      <c r="H4710" s="4" t="str">
        <f aca="false">IF($A4710="","",EDATE(INDEX(CARTAO_COMPRAS!$J:$J,INT((ROW()-2)/20)+2),MOD(ROW()-2,20)))</f>
        <v/>
      </c>
      <c r="I4710" s="4" t="str">
        <f aca="false">IF($H4710="","",$H4710-WEEKDAY($H4710,2)+1)</f>
        <v/>
      </c>
      <c r="J4710" s="4" t="str">
        <f aca="false">IF($I4710="","",$I4710+6)</f>
        <v/>
      </c>
      <c r="K4710" s="6" t="str">
        <f aca="false">IF($H4710="","",DATE(YEAR($H4710),MONTH($H4710),1))</f>
        <v/>
      </c>
      <c r="L4710" s="0" t="str">
        <f aca="false">IF($A4710="","",INDEX(CARTAO_COMPRAS!$K:$K,INT((ROW()-2)/20)+2))</f>
        <v/>
      </c>
      <c r="M4710" s="0" t="str">
        <f aca="false">IF($A4710="","","Compra no cartão")</f>
        <v/>
      </c>
    </row>
    <row r="4711" customFormat="false" ht="13.5" hidden="false" customHeight="false" outlineLevel="0" collapsed="false">
      <c r="A4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1" s="0" t="str">
        <f aca="false">IF($A4711="","",INDEX(CARTAO_COMPRAS!$C:$C,INT((ROW()-2)/20)+2))</f>
        <v/>
      </c>
      <c r="C4711" s="0" t="str">
        <f aca="false">IF($A4711="","",INDEX(CARTAO_COMPRAS!$D:$D,INT((ROW()-2)/20)+2))</f>
        <v/>
      </c>
      <c r="D4711" s="0" t="str">
        <f aca="false">IF($A4711="","",INDEX(CARTAO_COMPRAS!$E:$E,INT((ROW()-2)/20)+2))</f>
        <v/>
      </c>
      <c r="E4711" s="0" t="str">
        <f aca="false">IF($A4711="","",INDEX(CARTAO_COMPRAS!$H:$H,INT((ROW()-2)/20)+2)+MOD(ROW()-2,20))</f>
        <v/>
      </c>
      <c r="F4711" s="0" t="str">
        <f aca="false">IF($A4711="","",INDEX(CARTAO_COMPRAS!$G:$G,INT((ROW()-2)/20)+2))</f>
        <v/>
      </c>
      <c r="G4711" s="5" t="str">
        <f aca="false">IF($A4711="","",INDEX(CARTAO_COMPRAS!$I:$I,INT((ROW()-2)/20)+2))</f>
        <v/>
      </c>
      <c r="H4711" s="4" t="str">
        <f aca="false">IF($A4711="","",EDATE(INDEX(CARTAO_COMPRAS!$J:$J,INT((ROW()-2)/20)+2),MOD(ROW()-2,20)))</f>
        <v/>
      </c>
      <c r="I4711" s="4" t="str">
        <f aca="false">IF($H4711="","",$H4711-WEEKDAY($H4711,2)+1)</f>
        <v/>
      </c>
      <c r="J4711" s="4" t="str">
        <f aca="false">IF($I4711="","",$I4711+6)</f>
        <v/>
      </c>
      <c r="K4711" s="6" t="str">
        <f aca="false">IF($H4711="","",DATE(YEAR($H4711),MONTH($H4711),1))</f>
        <v/>
      </c>
      <c r="L4711" s="0" t="str">
        <f aca="false">IF($A4711="","",INDEX(CARTAO_COMPRAS!$K:$K,INT((ROW()-2)/20)+2))</f>
        <v/>
      </c>
      <c r="M4711" s="0" t="str">
        <f aca="false">IF($A4711="","","Compra no cartão")</f>
        <v/>
      </c>
    </row>
    <row r="4712" customFormat="false" ht="13.5" hidden="false" customHeight="false" outlineLevel="0" collapsed="false">
      <c r="A4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2" s="0" t="str">
        <f aca="false">IF($A4712="","",INDEX(CARTAO_COMPRAS!$C:$C,INT((ROW()-2)/20)+2))</f>
        <v/>
      </c>
      <c r="C4712" s="0" t="str">
        <f aca="false">IF($A4712="","",INDEX(CARTAO_COMPRAS!$D:$D,INT((ROW()-2)/20)+2))</f>
        <v/>
      </c>
      <c r="D4712" s="0" t="str">
        <f aca="false">IF($A4712="","",INDEX(CARTAO_COMPRAS!$E:$E,INT((ROW()-2)/20)+2))</f>
        <v/>
      </c>
      <c r="E4712" s="0" t="str">
        <f aca="false">IF($A4712="","",INDEX(CARTAO_COMPRAS!$H:$H,INT((ROW()-2)/20)+2)+MOD(ROW()-2,20))</f>
        <v/>
      </c>
      <c r="F4712" s="0" t="str">
        <f aca="false">IF($A4712="","",INDEX(CARTAO_COMPRAS!$G:$G,INT((ROW()-2)/20)+2))</f>
        <v/>
      </c>
      <c r="G4712" s="5" t="str">
        <f aca="false">IF($A4712="","",INDEX(CARTAO_COMPRAS!$I:$I,INT((ROW()-2)/20)+2))</f>
        <v/>
      </c>
      <c r="H4712" s="4" t="str">
        <f aca="false">IF($A4712="","",EDATE(INDEX(CARTAO_COMPRAS!$J:$J,INT((ROW()-2)/20)+2),MOD(ROW()-2,20)))</f>
        <v/>
      </c>
      <c r="I4712" s="4" t="str">
        <f aca="false">IF($H4712="","",$H4712-WEEKDAY($H4712,2)+1)</f>
        <v/>
      </c>
      <c r="J4712" s="4" t="str">
        <f aca="false">IF($I4712="","",$I4712+6)</f>
        <v/>
      </c>
      <c r="K4712" s="6" t="str">
        <f aca="false">IF($H4712="","",DATE(YEAR($H4712),MONTH($H4712),1))</f>
        <v/>
      </c>
      <c r="L4712" s="0" t="str">
        <f aca="false">IF($A4712="","",INDEX(CARTAO_COMPRAS!$K:$K,INT((ROW()-2)/20)+2))</f>
        <v/>
      </c>
      <c r="M4712" s="0" t="str">
        <f aca="false">IF($A4712="","","Compra no cartão")</f>
        <v/>
      </c>
    </row>
    <row r="4713" customFormat="false" ht="13.5" hidden="false" customHeight="false" outlineLevel="0" collapsed="false">
      <c r="A4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3" s="0" t="str">
        <f aca="false">IF($A4713="","",INDEX(CARTAO_COMPRAS!$C:$C,INT((ROW()-2)/20)+2))</f>
        <v/>
      </c>
      <c r="C4713" s="0" t="str">
        <f aca="false">IF($A4713="","",INDEX(CARTAO_COMPRAS!$D:$D,INT((ROW()-2)/20)+2))</f>
        <v/>
      </c>
      <c r="D4713" s="0" t="str">
        <f aca="false">IF($A4713="","",INDEX(CARTAO_COMPRAS!$E:$E,INT((ROW()-2)/20)+2))</f>
        <v/>
      </c>
      <c r="E4713" s="0" t="str">
        <f aca="false">IF($A4713="","",INDEX(CARTAO_COMPRAS!$H:$H,INT((ROW()-2)/20)+2)+MOD(ROW()-2,20))</f>
        <v/>
      </c>
      <c r="F4713" s="0" t="str">
        <f aca="false">IF($A4713="","",INDEX(CARTAO_COMPRAS!$G:$G,INT((ROW()-2)/20)+2))</f>
        <v/>
      </c>
      <c r="G4713" s="5" t="str">
        <f aca="false">IF($A4713="","",INDEX(CARTAO_COMPRAS!$I:$I,INT((ROW()-2)/20)+2))</f>
        <v/>
      </c>
      <c r="H4713" s="4" t="str">
        <f aca="false">IF($A4713="","",EDATE(INDEX(CARTAO_COMPRAS!$J:$J,INT((ROW()-2)/20)+2),MOD(ROW()-2,20)))</f>
        <v/>
      </c>
      <c r="I4713" s="4" t="str">
        <f aca="false">IF($H4713="","",$H4713-WEEKDAY($H4713,2)+1)</f>
        <v/>
      </c>
      <c r="J4713" s="4" t="str">
        <f aca="false">IF($I4713="","",$I4713+6)</f>
        <v/>
      </c>
      <c r="K4713" s="6" t="str">
        <f aca="false">IF($H4713="","",DATE(YEAR($H4713),MONTH($H4713),1))</f>
        <v/>
      </c>
      <c r="L4713" s="0" t="str">
        <f aca="false">IF($A4713="","",INDEX(CARTAO_COMPRAS!$K:$K,INT((ROW()-2)/20)+2))</f>
        <v/>
      </c>
      <c r="M4713" s="0" t="str">
        <f aca="false">IF($A4713="","","Compra no cartão")</f>
        <v/>
      </c>
    </row>
    <row r="4714" customFormat="false" ht="13.5" hidden="false" customHeight="false" outlineLevel="0" collapsed="false">
      <c r="A4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4" s="0" t="str">
        <f aca="false">IF($A4714="","",INDEX(CARTAO_COMPRAS!$C:$C,INT((ROW()-2)/20)+2))</f>
        <v/>
      </c>
      <c r="C4714" s="0" t="str">
        <f aca="false">IF($A4714="","",INDEX(CARTAO_COMPRAS!$D:$D,INT((ROW()-2)/20)+2))</f>
        <v/>
      </c>
      <c r="D4714" s="0" t="str">
        <f aca="false">IF($A4714="","",INDEX(CARTAO_COMPRAS!$E:$E,INT((ROW()-2)/20)+2))</f>
        <v/>
      </c>
      <c r="E4714" s="0" t="str">
        <f aca="false">IF($A4714="","",INDEX(CARTAO_COMPRAS!$H:$H,INT((ROW()-2)/20)+2)+MOD(ROW()-2,20))</f>
        <v/>
      </c>
      <c r="F4714" s="0" t="str">
        <f aca="false">IF($A4714="","",INDEX(CARTAO_COMPRAS!$G:$G,INT((ROW()-2)/20)+2))</f>
        <v/>
      </c>
      <c r="G4714" s="5" t="str">
        <f aca="false">IF($A4714="","",INDEX(CARTAO_COMPRAS!$I:$I,INT((ROW()-2)/20)+2))</f>
        <v/>
      </c>
      <c r="H4714" s="4" t="str">
        <f aca="false">IF($A4714="","",EDATE(INDEX(CARTAO_COMPRAS!$J:$J,INT((ROW()-2)/20)+2),MOD(ROW()-2,20)))</f>
        <v/>
      </c>
      <c r="I4714" s="4" t="str">
        <f aca="false">IF($H4714="","",$H4714-WEEKDAY($H4714,2)+1)</f>
        <v/>
      </c>
      <c r="J4714" s="4" t="str">
        <f aca="false">IF($I4714="","",$I4714+6)</f>
        <v/>
      </c>
      <c r="K4714" s="6" t="str">
        <f aca="false">IF($H4714="","",DATE(YEAR($H4714),MONTH($H4714),1))</f>
        <v/>
      </c>
      <c r="L4714" s="0" t="str">
        <f aca="false">IF($A4714="","",INDEX(CARTAO_COMPRAS!$K:$K,INT((ROW()-2)/20)+2))</f>
        <v/>
      </c>
      <c r="M4714" s="0" t="str">
        <f aca="false">IF($A4714="","","Compra no cartão")</f>
        <v/>
      </c>
    </row>
    <row r="4715" customFormat="false" ht="13.5" hidden="false" customHeight="false" outlineLevel="0" collapsed="false">
      <c r="A4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5" s="0" t="str">
        <f aca="false">IF($A4715="","",INDEX(CARTAO_COMPRAS!$C:$C,INT((ROW()-2)/20)+2))</f>
        <v/>
      </c>
      <c r="C4715" s="0" t="str">
        <f aca="false">IF($A4715="","",INDEX(CARTAO_COMPRAS!$D:$D,INT((ROW()-2)/20)+2))</f>
        <v/>
      </c>
      <c r="D4715" s="0" t="str">
        <f aca="false">IF($A4715="","",INDEX(CARTAO_COMPRAS!$E:$E,INT((ROW()-2)/20)+2))</f>
        <v/>
      </c>
      <c r="E4715" s="0" t="str">
        <f aca="false">IF($A4715="","",INDEX(CARTAO_COMPRAS!$H:$H,INT((ROW()-2)/20)+2)+MOD(ROW()-2,20))</f>
        <v/>
      </c>
      <c r="F4715" s="0" t="str">
        <f aca="false">IF($A4715="","",INDEX(CARTAO_COMPRAS!$G:$G,INT((ROW()-2)/20)+2))</f>
        <v/>
      </c>
      <c r="G4715" s="5" t="str">
        <f aca="false">IF($A4715="","",INDEX(CARTAO_COMPRAS!$I:$I,INT((ROW()-2)/20)+2))</f>
        <v/>
      </c>
      <c r="H4715" s="4" t="str">
        <f aca="false">IF($A4715="","",EDATE(INDEX(CARTAO_COMPRAS!$J:$J,INT((ROW()-2)/20)+2),MOD(ROW()-2,20)))</f>
        <v/>
      </c>
      <c r="I4715" s="4" t="str">
        <f aca="false">IF($H4715="","",$H4715-WEEKDAY($H4715,2)+1)</f>
        <v/>
      </c>
      <c r="J4715" s="4" t="str">
        <f aca="false">IF($I4715="","",$I4715+6)</f>
        <v/>
      </c>
      <c r="K4715" s="6" t="str">
        <f aca="false">IF($H4715="","",DATE(YEAR($H4715),MONTH($H4715),1))</f>
        <v/>
      </c>
      <c r="L4715" s="0" t="str">
        <f aca="false">IF($A4715="","",INDEX(CARTAO_COMPRAS!$K:$K,INT((ROW()-2)/20)+2))</f>
        <v/>
      </c>
      <c r="M4715" s="0" t="str">
        <f aca="false">IF($A4715="","","Compra no cartão")</f>
        <v/>
      </c>
    </row>
    <row r="4716" customFormat="false" ht="13.5" hidden="false" customHeight="false" outlineLevel="0" collapsed="false">
      <c r="A4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6" s="0" t="str">
        <f aca="false">IF($A4716="","",INDEX(CARTAO_COMPRAS!$C:$C,INT((ROW()-2)/20)+2))</f>
        <v/>
      </c>
      <c r="C4716" s="0" t="str">
        <f aca="false">IF($A4716="","",INDEX(CARTAO_COMPRAS!$D:$D,INT((ROW()-2)/20)+2))</f>
        <v/>
      </c>
      <c r="D4716" s="0" t="str">
        <f aca="false">IF($A4716="","",INDEX(CARTAO_COMPRAS!$E:$E,INT((ROW()-2)/20)+2))</f>
        <v/>
      </c>
      <c r="E4716" s="0" t="str">
        <f aca="false">IF($A4716="","",INDEX(CARTAO_COMPRAS!$H:$H,INT((ROW()-2)/20)+2)+MOD(ROW()-2,20))</f>
        <v/>
      </c>
      <c r="F4716" s="0" t="str">
        <f aca="false">IF($A4716="","",INDEX(CARTAO_COMPRAS!$G:$G,INT((ROW()-2)/20)+2))</f>
        <v/>
      </c>
      <c r="G4716" s="5" t="str">
        <f aca="false">IF($A4716="","",INDEX(CARTAO_COMPRAS!$I:$I,INT((ROW()-2)/20)+2))</f>
        <v/>
      </c>
      <c r="H4716" s="4" t="str">
        <f aca="false">IF($A4716="","",EDATE(INDEX(CARTAO_COMPRAS!$J:$J,INT((ROW()-2)/20)+2),MOD(ROW()-2,20)))</f>
        <v/>
      </c>
      <c r="I4716" s="4" t="str">
        <f aca="false">IF($H4716="","",$H4716-WEEKDAY($H4716,2)+1)</f>
        <v/>
      </c>
      <c r="J4716" s="4" t="str">
        <f aca="false">IF($I4716="","",$I4716+6)</f>
        <v/>
      </c>
      <c r="K4716" s="6" t="str">
        <f aca="false">IF($H4716="","",DATE(YEAR($H4716),MONTH($H4716),1))</f>
        <v/>
      </c>
      <c r="L4716" s="0" t="str">
        <f aca="false">IF($A4716="","",INDEX(CARTAO_COMPRAS!$K:$K,INT((ROW()-2)/20)+2))</f>
        <v/>
      </c>
      <c r="M4716" s="0" t="str">
        <f aca="false">IF($A4716="","","Compra no cartão")</f>
        <v/>
      </c>
    </row>
    <row r="4717" customFormat="false" ht="13.5" hidden="false" customHeight="false" outlineLevel="0" collapsed="false">
      <c r="A4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7" s="0" t="str">
        <f aca="false">IF($A4717="","",INDEX(CARTAO_COMPRAS!$C:$C,INT((ROW()-2)/20)+2))</f>
        <v/>
      </c>
      <c r="C4717" s="0" t="str">
        <f aca="false">IF($A4717="","",INDEX(CARTAO_COMPRAS!$D:$D,INT((ROW()-2)/20)+2))</f>
        <v/>
      </c>
      <c r="D4717" s="0" t="str">
        <f aca="false">IF($A4717="","",INDEX(CARTAO_COMPRAS!$E:$E,INT((ROW()-2)/20)+2))</f>
        <v/>
      </c>
      <c r="E4717" s="0" t="str">
        <f aca="false">IF($A4717="","",INDEX(CARTAO_COMPRAS!$H:$H,INT((ROW()-2)/20)+2)+MOD(ROW()-2,20))</f>
        <v/>
      </c>
      <c r="F4717" s="0" t="str">
        <f aca="false">IF($A4717="","",INDEX(CARTAO_COMPRAS!$G:$G,INT((ROW()-2)/20)+2))</f>
        <v/>
      </c>
      <c r="G4717" s="5" t="str">
        <f aca="false">IF($A4717="","",INDEX(CARTAO_COMPRAS!$I:$I,INT((ROW()-2)/20)+2))</f>
        <v/>
      </c>
      <c r="H4717" s="4" t="str">
        <f aca="false">IF($A4717="","",EDATE(INDEX(CARTAO_COMPRAS!$J:$J,INT((ROW()-2)/20)+2),MOD(ROW()-2,20)))</f>
        <v/>
      </c>
      <c r="I4717" s="4" t="str">
        <f aca="false">IF($H4717="","",$H4717-WEEKDAY($H4717,2)+1)</f>
        <v/>
      </c>
      <c r="J4717" s="4" t="str">
        <f aca="false">IF($I4717="","",$I4717+6)</f>
        <v/>
      </c>
      <c r="K4717" s="6" t="str">
        <f aca="false">IF($H4717="","",DATE(YEAR($H4717),MONTH($H4717),1))</f>
        <v/>
      </c>
      <c r="L4717" s="0" t="str">
        <f aca="false">IF($A4717="","",INDEX(CARTAO_COMPRAS!$K:$K,INT((ROW()-2)/20)+2))</f>
        <v/>
      </c>
      <c r="M4717" s="0" t="str">
        <f aca="false">IF($A4717="","","Compra no cartão")</f>
        <v/>
      </c>
    </row>
    <row r="4718" customFormat="false" ht="13.5" hidden="false" customHeight="false" outlineLevel="0" collapsed="false">
      <c r="A4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8" s="0" t="str">
        <f aca="false">IF($A4718="","",INDEX(CARTAO_COMPRAS!$C:$C,INT((ROW()-2)/20)+2))</f>
        <v/>
      </c>
      <c r="C4718" s="0" t="str">
        <f aca="false">IF($A4718="","",INDEX(CARTAO_COMPRAS!$D:$D,INT((ROW()-2)/20)+2))</f>
        <v/>
      </c>
      <c r="D4718" s="0" t="str">
        <f aca="false">IF($A4718="","",INDEX(CARTAO_COMPRAS!$E:$E,INT((ROW()-2)/20)+2))</f>
        <v/>
      </c>
      <c r="E4718" s="0" t="str">
        <f aca="false">IF($A4718="","",INDEX(CARTAO_COMPRAS!$H:$H,INT((ROW()-2)/20)+2)+MOD(ROW()-2,20))</f>
        <v/>
      </c>
      <c r="F4718" s="0" t="str">
        <f aca="false">IF($A4718="","",INDEX(CARTAO_COMPRAS!$G:$G,INT((ROW()-2)/20)+2))</f>
        <v/>
      </c>
      <c r="G4718" s="5" t="str">
        <f aca="false">IF($A4718="","",INDEX(CARTAO_COMPRAS!$I:$I,INT((ROW()-2)/20)+2))</f>
        <v/>
      </c>
      <c r="H4718" s="4" t="str">
        <f aca="false">IF($A4718="","",EDATE(INDEX(CARTAO_COMPRAS!$J:$J,INT((ROW()-2)/20)+2),MOD(ROW()-2,20)))</f>
        <v/>
      </c>
      <c r="I4718" s="4" t="str">
        <f aca="false">IF($H4718="","",$H4718-WEEKDAY($H4718,2)+1)</f>
        <v/>
      </c>
      <c r="J4718" s="4" t="str">
        <f aca="false">IF($I4718="","",$I4718+6)</f>
        <v/>
      </c>
      <c r="K4718" s="6" t="str">
        <f aca="false">IF($H4718="","",DATE(YEAR($H4718),MONTH($H4718),1))</f>
        <v/>
      </c>
      <c r="L4718" s="0" t="str">
        <f aca="false">IF($A4718="","",INDEX(CARTAO_COMPRAS!$K:$K,INT((ROW()-2)/20)+2))</f>
        <v/>
      </c>
      <c r="M4718" s="0" t="str">
        <f aca="false">IF($A4718="","","Compra no cartão")</f>
        <v/>
      </c>
    </row>
    <row r="4719" customFormat="false" ht="13.5" hidden="false" customHeight="false" outlineLevel="0" collapsed="false">
      <c r="A4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19" s="0" t="str">
        <f aca="false">IF($A4719="","",INDEX(CARTAO_COMPRAS!$C:$C,INT((ROW()-2)/20)+2))</f>
        <v/>
      </c>
      <c r="C4719" s="0" t="str">
        <f aca="false">IF($A4719="","",INDEX(CARTAO_COMPRAS!$D:$D,INT((ROW()-2)/20)+2))</f>
        <v/>
      </c>
      <c r="D4719" s="0" t="str">
        <f aca="false">IF($A4719="","",INDEX(CARTAO_COMPRAS!$E:$E,INT((ROW()-2)/20)+2))</f>
        <v/>
      </c>
      <c r="E4719" s="0" t="str">
        <f aca="false">IF($A4719="","",INDEX(CARTAO_COMPRAS!$H:$H,INT((ROW()-2)/20)+2)+MOD(ROW()-2,20))</f>
        <v/>
      </c>
      <c r="F4719" s="0" t="str">
        <f aca="false">IF($A4719="","",INDEX(CARTAO_COMPRAS!$G:$G,INT((ROW()-2)/20)+2))</f>
        <v/>
      </c>
      <c r="G4719" s="5" t="str">
        <f aca="false">IF($A4719="","",INDEX(CARTAO_COMPRAS!$I:$I,INT((ROW()-2)/20)+2))</f>
        <v/>
      </c>
      <c r="H4719" s="4" t="str">
        <f aca="false">IF($A4719="","",EDATE(INDEX(CARTAO_COMPRAS!$J:$J,INT((ROW()-2)/20)+2),MOD(ROW()-2,20)))</f>
        <v/>
      </c>
      <c r="I4719" s="4" t="str">
        <f aca="false">IF($H4719="","",$H4719-WEEKDAY($H4719,2)+1)</f>
        <v/>
      </c>
      <c r="J4719" s="4" t="str">
        <f aca="false">IF($I4719="","",$I4719+6)</f>
        <v/>
      </c>
      <c r="K4719" s="6" t="str">
        <f aca="false">IF($H4719="","",DATE(YEAR($H4719),MONTH($H4719),1))</f>
        <v/>
      </c>
      <c r="L4719" s="0" t="str">
        <f aca="false">IF($A4719="","",INDEX(CARTAO_COMPRAS!$K:$K,INT((ROW()-2)/20)+2))</f>
        <v/>
      </c>
      <c r="M4719" s="0" t="str">
        <f aca="false">IF($A4719="","","Compra no cartão")</f>
        <v/>
      </c>
    </row>
    <row r="4720" customFormat="false" ht="13.5" hidden="false" customHeight="false" outlineLevel="0" collapsed="false">
      <c r="A4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0" s="0" t="str">
        <f aca="false">IF($A4720="","",INDEX(CARTAO_COMPRAS!$C:$C,INT((ROW()-2)/20)+2))</f>
        <v/>
      </c>
      <c r="C4720" s="0" t="str">
        <f aca="false">IF($A4720="","",INDEX(CARTAO_COMPRAS!$D:$D,INT((ROW()-2)/20)+2))</f>
        <v/>
      </c>
      <c r="D4720" s="0" t="str">
        <f aca="false">IF($A4720="","",INDEX(CARTAO_COMPRAS!$E:$E,INT((ROW()-2)/20)+2))</f>
        <v/>
      </c>
      <c r="E4720" s="0" t="str">
        <f aca="false">IF($A4720="","",INDEX(CARTAO_COMPRAS!$H:$H,INT((ROW()-2)/20)+2)+MOD(ROW()-2,20))</f>
        <v/>
      </c>
      <c r="F4720" s="0" t="str">
        <f aca="false">IF($A4720="","",INDEX(CARTAO_COMPRAS!$G:$G,INT((ROW()-2)/20)+2))</f>
        <v/>
      </c>
      <c r="G4720" s="5" t="str">
        <f aca="false">IF($A4720="","",INDEX(CARTAO_COMPRAS!$I:$I,INT((ROW()-2)/20)+2))</f>
        <v/>
      </c>
      <c r="H4720" s="4" t="str">
        <f aca="false">IF($A4720="","",EDATE(INDEX(CARTAO_COMPRAS!$J:$J,INT((ROW()-2)/20)+2),MOD(ROW()-2,20)))</f>
        <v/>
      </c>
      <c r="I4720" s="4" t="str">
        <f aca="false">IF($H4720="","",$H4720-WEEKDAY($H4720,2)+1)</f>
        <v/>
      </c>
      <c r="J4720" s="4" t="str">
        <f aca="false">IF($I4720="","",$I4720+6)</f>
        <v/>
      </c>
      <c r="K4720" s="6" t="str">
        <f aca="false">IF($H4720="","",DATE(YEAR($H4720),MONTH($H4720),1))</f>
        <v/>
      </c>
      <c r="L4720" s="0" t="str">
        <f aca="false">IF($A4720="","",INDEX(CARTAO_COMPRAS!$K:$K,INT((ROW()-2)/20)+2))</f>
        <v/>
      </c>
      <c r="M4720" s="0" t="str">
        <f aca="false">IF($A4720="","","Compra no cartão")</f>
        <v/>
      </c>
    </row>
    <row r="4721" customFormat="false" ht="13.5" hidden="false" customHeight="false" outlineLevel="0" collapsed="false">
      <c r="A4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1" s="0" t="str">
        <f aca="false">IF($A4721="","",INDEX(CARTAO_COMPRAS!$C:$C,INT((ROW()-2)/20)+2))</f>
        <v/>
      </c>
      <c r="C4721" s="0" t="str">
        <f aca="false">IF($A4721="","",INDEX(CARTAO_COMPRAS!$D:$D,INT((ROW()-2)/20)+2))</f>
        <v/>
      </c>
      <c r="D4721" s="0" t="str">
        <f aca="false">IF($A4721="","",INDEX(CARTAO_COMPRAS!$E:$E,INT((ROW()-2)/20)+2))</f>
        <v/>
      </c>
      <c r="E4721" s="0" t="str">
        <f aca="false">IF($A4721="","",INDEX(CARTAO_COMPRAS!$H:$H,INT((ROW()-2)/20)+2)+MOD(ROW()-2,20))</f>
        <v/>
      </c>
      <c r="F4721" s="0" t="str">
        <f aca="false">IF($A4721="","",INDEX(CARTAO_COMPRAS!$G:$G,INT((ROW()-2)/20)+2))</f>
        <v/>
      </c>
      <c r="G4721" s="5" t="str">
        <f aca="false">IF($A4721="","",INDEX(CARTAO_COMPRAS!$I:$I,INT((ROW()-2)/20)+2))</f>
        <v/>
      </c>
      <c r="H4721" s="4" t="str">
        <f aca="false">IF($A4721="","",EDATE(INDEX(CARTAO_COMPRAS!$J:$J,INT((ROW()-2)/20)+2),MOD(ROW()-2,20)))</f>
        <v/>
      </c>
      <c r="I4721" s="4" t="str">
        <f aca="false">IF($H4721="","",$H4721-WEEKDAY($H4721,2)+1)</f>
        <v/>
      </c>
      <c r="J4721" s="4" t="str">
        <f aca="false">IF($I4721="","",$I4721+6)</f>
        <v/>
      </c>
      <c r="K4721" s="6" t="str">
        <f aca="false">IF($H4721="","",DATE(YEAR($H4721),MONTH($H4721),1))</f>
        <v/>
      </c>
      <c r="L4721" s="0" t="str">
        <f aca="false">IF($A4721="","",INDEX(CARTAO_COMPRAS!$K:$K,INT((ROW()-2)/20)+2))</f>
        <v/>
      </c>
      <c r="M4721" s="0" t="str">
        <f aca="false">IF($A4721="","","Compra no cartão")</f>
        <v/>
      </c>
    </row>
    <row r="4722" customFormat="false" ht="13.5" hidden="false" customHeight="false" outlineLevel="0" collapsed="false">
      <c r="A47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2" s="0" t="str">
        <f aca="false">IF($A4722="","",INDEX(CARTAO_COMPRAS!$C:$C,INT((ROW()-2)/20)+2))</f>
        <v/>
      </c>
      <c r="C4722" s="0" t="str">
        <f aca="false">IF($A4722="","",INDEX(CARTAO_COMPRAS!$D:$D,INT((ROW()-2)/20)+2))</f>
        <v/>
      </c>
      <c r="D4722" s="0" t="str">
        <f aca="false">IF($A4722="","",INDEX(CARTAO_COMPRAS!$E:$E,INT((ROW()-2)/20)+2))</f>
        <v/>
      </c>
      <c r="E4722" s="0" t="str">
        <f aca="false">IF($A4722="","",INDEX(CARTAO_COMPRAS!$H:$H,INT((ROW()-2)/20)+2)+MOD(ROW()-2,20))</f>
        <v/>
      </c>
      <c r="F4722" s="0" t="str">
        <f aca="false">IF($A4722="","",INDEX(CARTAO_COMPRAS!$G:$G,INT((ROW()-2)/20)+2))</f>
        <v/>
      </c>
      <c r="G4722" s="5" t="str">
        <f aca="false">IF($A4722="","",INDEX(CARTAO_COMPRAS!$I:$I,INT((ROW()-2)/20)+2))</f>
        <v/>
      </c>
      <c r="H4722" s="4" t="str">
        <f aca="false">IF($A4722="","",EDATE(INDEX(CARTAO_COMPRAS!$J:$J,INT((ROW()-2)/20)+2),MOD(ROW()-2,20)))</f>
        <v/>
      </c>
      <c r="I4722" s="4" t="str">
        <f aca="false">IF($H4722="","",$H4722-WEEKDAY($H4722,2)+1)</f>
        <v/>
      </c>
      <c r="J4722" s="4" t="str">
        <f aca="false">IF($I4722="","",$I4722+6)</f>
        <v/>
      </c>
      <c r="K4722" s="6" t="str">
        <f aca="false">IF($H4722="","",DATE(YEAR($H4722),MONTH($H4722),1))</f>
        <v/>
      </c>
      <c r="L4722" s="0" t="str">
        <f aca="false">IF($A4722="","",INDEX(CARTAO_COMPRAS!$K:$K,INT((ROW()-2)/20)+2))</f>
        <v/>
      </c>
      <c r="M4722" s="0" t="str">
        <f aca="false">IF($A4722="","","Compra no cartão")</f>
        <v/>
      </c>
    </row>
    <row r="4723" customFormat="false" ht="13.5" hidden="false" customHeight="false" outlineLevel="0" collapsed="false">
      <c r="A4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3" s="0" t="str">
        <f aca="false">IF($A4723="","",INDEX(CARTAO_COMPRAS!$C:$C,INT((ROW()-2)/20)+2))</f>
        <v/>
      </c>
      <c r="C4723" s="0" t="str">
        <f aca="false">IF($A4723="","",INDEX(CARTAO_COMPRAS!$D:$D,INT((ROW()-2)/20)+2))</f>
        <v/>
      </c>
      <c r="D4723" s="0" t="str">
        <f aca="false">IF($A4723="","",INDEX(CARTAO_COMPRAS!$E:$E,INT((ROW()-2)/20)+2))</f>
        <v/>
      </c>
      <c r="E4723" s="0" t="str">
        <f aca="false">IF($A4723="","",INDEX(CARTAO_COMPRAS!$H:$H,INT((ROW()-2)/20)+2)+MOD(ROW()-2,20))</f>
        <v/>
      </c>
      <c r="F4723" s="0" t="str">
        <f aca="false">IF($A4723="","",INDEX(CARTAO_COMPRAS!$G:$G,INT((ROW()-2)/20)+2))</f>
        <v/>
      </c>
      <c r="G4723" s="5" t="str">
        <f aca="false">IF($A4723="","",INDEX(CARTAO_COMPRAS!$I:$I,INT((ROW()-2)/20)+2))</f>
        <v/>
      </c>
      <c r="H4723" s="4" t="str">
        <f aca="false">IF($A4723="","",EDATE(INDEX(CARTAO_COMPRAS!$J:$J,INT((ROW()-2)/20)+2),MOD(ROW()-2,20)))</f>
        <v/>
      </c>
      <c r="I4723" s="4" t="str">
        <f aca="false">IF($H4723="","",$H4723-WEEKDAY($H4723,2)+1)</f>
        <v/>
      </c>
      <c r="J4723" s="4" t="str">
        <f aca="false">IF($I4723="","",$I4723+6)</f>
        <v/>
      </c>
      <c r="K4723" s="6" t="str">
        <f aca="false">IF($H4723="","",DATE(YEAR($H4723),MONTH($H4723),1))</f>
        <v/>
      </c>
      <c r="L4723" s="0" t="str">
        <f aca="false">IF($A4723="","",INDEX(CARTAO_COMPRAS!$K:$K,INT((ROW()-2)/20)+2))</f>
        <v/>
      </c>
      <c r="M4723" s="0" t="str">
        <f aca="false">IF($A4723="","","Compra no cartão")</f>
        <v/>
      </c>
    </row>
    <row r="4724" customFormat="false" ht="13.5" hidden="false" customHeight="false" outlineLevel="0" collapsed="false">
      <c r="A4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4" s="0" t="str">
        <f aca="false">IF($A4724="","",INDEX(CARTAO_COMPRAS!$C:$C,INT((ROW()-2)/20)+2))</f>
        <v/>
      </c>
      <c r="C4724" s="0" t="str">
        <f aca="false">IF($A4724="","",INDEX(CARTAO_COMPRAS!$D:$D,INT((ROW()-2)/20)+2))</f>
        <v/>
      </c>
      <c r="D4724" s="0" t="str">
        <f aca="false">IF($A4724="","",INDEX(CARTAO_COMPRAS!$E:$E,INT((ROW()-2)/20)+2))</f>
        <v/>
      </c>
      <c r="E4724" s="0" t="str">
        <f aca="false">IF($A4724="","",INDEX(CARTAO_COMPRAS!$H:$H,INT((ROW()-2)/20)+2)+MOD(ROW()-2,20))</f>
        <v/>
      </c>
      <c r="F4724" s="0" t="str">
        <f aca="false">IF($A4724="","",INDEX(CARTAO_COMPRAS!$G:$G,INT((ROW()-2)/20)+2))</f>
        <v/>
      </c>
      <c r="G4724" s="5" t="str">
        <f aca="false">IF($A4724="","",INDEX(CARTAO_COMPRAS!$I:$I,INT((ROW()-2)/20)+2))</f>
        <v/>
      </c>
      <c r="H4724" s="4" t="str">
        <f aca="false">IF($A4724="","",EDATE(INDEX(CARTAO_COMPRAS!$J:$J,INT((ROW()-2)/20)+2),MOD(ROW()-2,20)))</f>
        <v/>
      </c>
      <c r="I4724" s="4" t="str">
        <f aca="false">IF($H4724="","",$H4724-WEEKDAY($H4724,2)+1)</f>
        <v/>
      </c>
      <c r="J4724" s="4" t="str">
        <f aca="false">IF($I4724="","",$I4724+6)</f>
        <v/>
      </c>
      <c r="K4724" s="6" t="str">
        <f aca="false">IF($H4724="","",DATE(YEAR($H4724),MONTH($H4724),1))</f>
        <v/>
      </c>
      <c r="L4724" s="0" t="str">
        <f aca="false">IF($A4724="","",INDEX(CARTAO_COMPRAS!$K:$K,INT((ROW()-2)/20)+2))</f>
        <v/>
      </c>
      <c r="M4724" s="0" t="str">
        <f aca="false">IF($A4724="","","Compra no cartão")</f>
        <v/>
      </c>
    </row>
    <row r="4725" customFormat="false" ht="13.5" hidden="false" customHeight="false" outlineLevel="0" collapsed="false">
      <c r="A4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5" s="0" t="str">
        <f aca="false">IF($A4725="","",INDEX(CARTAO_COMPRAS!$C:$C,INT((ROW()-2)/20)+2))</f>
        <v/>
      </c>
      <c r="C4725" s="0" t="str">
        <f aca="false">IF($A4725="","",INDEX(CARTAO_COMPRAS!$D:$D,INT((ROW()-2)/20)+2))</f>
        <v/>
      </c>
      <c r="D4725" s="0" t="str">
        <f aca="false">IF($A4725="","",INDEX(CARTAO_COMPRAS!$E:$E,INT((ROW()-2)/20)+2))</f>
        <v/>
      </c>
      <c r="E4725" s="0" t="str">
        <f aca="false">IF($A4725="","",INDEX(CARTAO_COMPRAS!$H:$H,INT((ROW()-2)/20)+2)+MOD(ROW()-2,20))</f>
        <v/>
      </c>
      <c r="F4725" s="0" t="str">
        <f aca="false">IF($A4725="","",INDEX(CARTAO_COMPRAS!$G:$G,INT((ROW()-2)/20)+2))</f>
        <v/>
      </c>
      <c r="G4725" s="5" t="str">
        <f aca="false">IF($A4725="","",INDEX(CARTAO_COMPRAS!$I:$I,INT((ROW()-2)/20)+2))</f>
        <v/>
      </c>
      <c r="H4725" s="4" t="str">
        <f aca="false">IF($A4725="","",EDATE(INDEX(CARTAO_COMPRAS!$J:$J,INT((ROW()-2)/20)+2),MOD(ROW()-2,20)))</f>
        <v/>
      </c>
      <c r="I4725" s="4" t="str">
        <f aca="false">IF($H4725="","",$H4725-WEEKDAY($H4725,2)+1)</f>
        <v/>
      </c>
      <c r="J4725" s="4" t="str">
        <f aca="false">IF($I4725="","",$I4725+6)</f>
        <v/>
      </c>
      <c r="K4725" s="6" t="str">
        <f aca="false">IF($H4725="","",DATE(YEAR($H4725),MONTH($H4725),1))</f>
        <v/>
      </c>
      <c r="L4725" s="0" t="str">
        <f aca="false">IF($A4725="","",INDEX(CARTAO_COMPRAS!$K:$K,INT((ROW()-2)/20)+2))</f>
        <v/>
      </c>
      <c r="M4725" s="0" t="str">
        <f aca="false">IF($A4725="","","Compra no cartão")</f>
        <v/>
      </c>
    </row>
    <row r="4726" customFormat="false" ht="13.5" hidden="false" customHeight="false" outlineLevel="0" collapsed="false">
      <c r="A4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6" s="0" t="str">
        <f aca="false">IF($A4726="","",INDEX(CARTAO_COMPRAS!$C:$C,INT((ROW()-2)/20)+2))</f>
        <v/>
      </c>
      <c r="C4726" s="0" t="str">
        <f aca="false">IF($A4726="","",INDEX(CARTAO_COMPRAS!$D:$D,INT((ROW()-2)/20)+2))</f>
        <v/>
      </c>
      <c r="D4726" s="0" t="str">
        <f aca="false">IF($A4726="","",INDEX(CARTAO_COMPRAS!$E:$E,INT((ROW()-2)/20)+2))</f>
        <v/>
      </c>
      <c r="E4726" s="0" t="str">
        <f aca="false">IF($A4726="","",INDEX(CARTAO_COMPRAS!$H:$H,INT((ROW()-2)/20)+2)+MOD(ROW()-2,20))</f>
        <v/>
      </c>
      <c r="F4726" s="0" t="str">
        <f aca="false">IF($A4726="","",INDEX(CARTAO_COMPRAS!$G:$G,INT((ROW()-2)/20)+2))</f>
        <v/>
      </c>
      <c r="G4726" s="5" t="str">
        <f aca="false">IF($A4726="","",INDEX(CARTAO_COMPRAS!$I:$I,INT((ROW()-2)/20)+2))</f>
        <v/>
      </c>
      <c r="H4726" s="4" t="str">
        <f aca="false">IF($A4726="","",EDATE(INDEX(CARTAO_COMPRAS!$J:$J,INT((ROW()-2)/20)+2),MOD(ROW()-2,20)))</f>
        <v/>
      </c>
      <c r="I4726" s="4" t="str">
        <f aca="false">IF($H4726="","",$H4726-WEEKDAY($H4726,2)+1)</f>
        <v/>
      </c>
      <c r="J4726" s="4" t="str">
        <f aca="false">IF($I4726="","",$I4726+6)</f>
        <v/>
      </c>
      <c r="K4726" s="6" t="str">
        <f aca="false">IF($H4726="","",DATE(YEAR($H4726),MONTH($H4726),1))</f>
        <v/>
      </c>
      <c r="L4726" s="0" t="str">
        <f aca="false">IF($A4726="","",INDEX(CARTAO_COMPRAS!$K:$K,INT((ROW()-2)/20)+2))</f>
        <v/>
      </c>
      <c r="M4726" s="0" t="str">
        <f aca="false">IF($A4726="","","Compra no cartão")</f>
        <v/>
      </c>
    </row>
    <row r="4727" customFormat="false" ht="13.5" hidden="false" customHeight="false" outlineLevel="0" collapsed="false">
      <c r="A4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7" s="0" t="str">
        <f aca="false">IF($A4727="","",INDEX(CARTAO_COMPRAS!$C:$C,INT((ROW()-2)/20)+2))</f>
        <v/>
      </c>
      <c r="C4727" s="0" t="str">
        <f aca="false">IF($A4727="","",INDEX(CARTAO_COMPRAS!$D:$D,INT((ROW()-2)/20)+2))</f>
        <v/>
      </c>
      <c r="D4727" s="0" t="str">
        <f aca="false">IF($A4727="","",INDEX(CARTAO_COMPRAS!$E:$E,INT((ROW()-2)/20)+2))</f>
        <v/>
      </c>
      <c r="E4727" s="0" t="str">
        <f aca="false">IF($A4727="","",INDEX(CARTAO_COMPRAS!$H:$H,INT((ROW()-2)/20)+2)+MOD(ROW()-2,20))</f>
        <v/>
      </c>
      <c r="F4727" s="0" t="str">
        <f aca="false">IF($A4727="","",INDEX(CARTAO_COMPRAS!$G:$G,INT((ROW()-2)/20)+2))</f>
        <v/>
      </c>
      <c r="G4727" s="5" t="str">
        <f aca="false">IF($A4727="","",INDEX(CARTAO_COMPRAS!$I:$I,INT((ROW()-2)/20)+2))</f>
        <v/>
      </c>
      <c r="H4727" s="4" t="str">
        <f aca="false">IF($A4727="","",EDATE(INDEX(CARTAO_COMPRAS!$J:$J,INT((ROW()-2)/20)+2),MOD(ROW()-2,20)))</f>
        <v/>
      </c>
      <c r="I4727" s="4" t="str">
        <f aca="false">IF($H4727="","",$H4727-WEEKDAY($H4727,2)+1)</f>
        <v/>
      </c>
      <c r="J4727" s="4" t="str">
        <f aca="false">IF($I4727="","",$I4727+6)</f>
        <v/>
      </c>
      <c r="K4727" s="6" t="str">
        <f aca="false">IF($H4727="","",DATE(YEAR($H4727),MONTH($H4727),1))</f>
        <v/>
      </c>
      <c r="L4727" s="0" t="str">
        <f aca="false">IF($A4727="","",INDEX(CARTAO_COMPRAS!$K:$K,INT((ROW()-2)/20)+2))</f>
        <v/>
      </c>
      <c r="M4727" s="0" t="str">
        <f aca="false">IF($A4727="","","Compra no cartão")</f>
        <v/>
      </c>
    </row>
    <row r="4728" customFormat="false" ht="13.5" hidden="false" customHeight="false" outlineLevel="0" collapsed="false">
      <c r="A4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8" s="0" t="str">
        <f aca="false">IF($A4728="","",INDEX(CARTAO_COMPRAS!$C:$C,INT((ROW()-2)/20)+2))</f>
        <v/>
      </c>
      <c r="C4728" s="0" t="str">
        <f aca="false">IF($A4728="","",INDEX(CARTAO_COMPRAS!$D:$D,INT((ROW()-2)/20)+2))</f>
        <v/>
      </c>
      <c r="D4728" s="0" t="str">
        <f aca="false">IF($A4728="","",INDEX(CARTAO_COMPRAS!$E:$E,INT((ROW()-2)/20)+2))</f>
        <v/>
      </c>
      <c r="E4728" s="0" t="str">
        <f aca="false">IF($A4728="","",INDEX(CARTAO_COMPRAS!$H:$H,INT((ROW()-2)/20)+2)+MOD(ROW()-2,20))</f>
        <v/>
      </c>
      <c r="F4728" s="0" t="str">
        <f aca="false">IF($A4728="","",INDEX(CARTAO_COMPRAS!$G:$G,INT((ROW()-2)/20)+2))</f>
        <v/>
      </c>
      <c r="G4728" s="5" t="str">
        <f aca="false">IF($A4728="","",INDEX(CARTAO_COMPRAS!$I:$I,INT((ROW()-2)/20)+2))</f>
        <v/>
      </c>
      <c r="H4728" s="4" t="str">
        <f aca="false">IF($A4728="","",EDATE(INDEX(CARTAO_COMPRAS!$J:$J,INT((ROW()-2)/20)+2),MOD(ROW()-2,20)))</f>
        <v/>
      </c>
      <c r="I4728" s="4" t="str">
        <f aca="false">IF($H4728="","",$H4728-WEEKDAY($H4728,2)+1)</f>
        <v/>
      </c>
      <c r="J4728" s="4" t="str">
        <f aca="false">IF($I4728="","",$I4728+6)</f>
        <v/>
      </c>
      <c r="K4728" s="6" t="str">
        <f aca="false">IF($H4728="","",DATE(YEAR($H4728),MONTH($H4728),1))</f>
        <v/>
      </c>
      <c r="L4728" s="0" t="str">
        <f aca="false">IF($A4728="","",INDEX(CARTAO_COMPRAS!$K:$K,INT((ROW()-2)/20)+2))</f>
        <v/>
      </c>
      <c r="M4728" s="0" t="str">
        <f aca="false">IF($A4728="","","Compra no cartão")</f>
        <v/>
      </c>
    </row>
    <row r="4729" customFormat="false" ht="13.5" hidden="false" customHeight="false" outlineLevel="0" collapsed="false">
      <c r="A4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29" s="0" t="str">
        <f aca="false">IF($A4729="","",INDEX(CARTAO_COMPRAS!$C:$C,INT((ROW()-2)/20)+2))</f>
        <v/>
      </c>
      <c r="C4729" s="0" t="str">
        <f aca="false">IF($A4729="","",INDEX(CARTAO_COMPRAS!$D:$D,INT((ROW()-2)/20)+2))</f>
        <v/>
      </c>
      <c r="D4729" s="0" t="str">
        <f aca="false">IF($A4729="","",INDEX(CARTAO_COMPRAS!$E:$E,INT((ROW()-2)/20)+2))</f>
        <v/>
      </c>
      <c r="E4729" s="0" t="str">
        <f aca="false">IF($A4729="","",INDEX(CARTAO_COMPRAS!$H:$H,INT((ROW()-2)/20)+2)+MOD(ROW()-2,20))</f>
        <v/>
      </c>
      <c r="F4729" s="0" t="str">
        <f aca="false">IF($A4729="","",INDEX(CARTAO_COMPRAS!$G:$G,INT((ROW()-2)/20)+2))</f>
        <v/>
      </c>
      <c r="G4729" s="5" t="str">
        <f aca="false">IF($A4729="","",INDEX(CARTAO_COMPRAS!$I:$I,INT((ROW()-2)/20)+2))</f>
        <v/>
      </c>
      <c r="H4729" s="4" t="str">
        <f aca="false">IF($A4729="","",EDATE(INDEX(CARTAO_COMPRAS!$J:$J,INT((ROW()-2)/20)+2),MOD(ROW()-2,20)))</f>
        <v/>
      </c>
      <c r="I4729" s="4" t="str">
        <f aca="false">IF($H4729="","",$H4729-WEEKDAY($H4729,2)+1)</f>
        <v/>
      </c>
      <c r="J4729" s="4" t="str">
        <f aca="false">IF($I4729="","",$I4729+6)</f>
        <v/>
      </c>
      <c r="K4729" s="6" t="str">
        <f aca="false">IF($H4729="","",DATE(YEAR($H4729),MONTH($H4729),1))</f>
        <v/>
      </c>
      <c r="L4729" s="0" t="str">
        <f aca="false">IF($A4729="","",INDEX(CARTAO_COMPRAS!$K:$K,INT((ROW()-2)/20)+2))</f>
        <v/>
      </c>
      <c r="M4729" s="0" t="str">
        <f aca="false">IF($A4729="","","Compra no cartão")</f>
        <v/>
      </c>
    </row>
    <row r="4730" customFormat="false" ht="13.5" hidden="false" customHeight="false" outlineLevel="0" collapsed="false">
      <c r="A4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0" s="0" t="str">
        <f aca="false">IF($A4730="","",INDEX(CARTAO_COMPRAS!$C:$C,INT((ROW()-2)/20)+2))</f>
        <v/>
      </c>
      <c r="C4730" s="0" t="str">
        <f aca="false">IF($A4730="","",INDEX(CARTAO_COMPRAS!$D:$D,INT((ROW()-2)/20)+2))</f>
        <v/>
      </c>
      <c r="D4730" s="0" t="str">
        <f aca="false">IF($A4730="","",INDEX(CARTAO_COMPRAS!$E:$E,INT((ROW()-2)/20)+2))</f>
        <v/>
      </c>
      <c r="E4730" s="0" t="str">
        <f aca="false">IF($A4730="","",INDEX(CARTAO_COMPRAS!$H:$H,INT((ROW()-2)/20)+2)+MOD(ROW()-2,20))</f>
        <v/>
      </c>
      <c r="F4730" s="0" t="str">
        <f aca="false">IF($A4730="","",INDEX(CARTAO_COMPRAS!$G:$G,INT((ROW()-2)/20)+2))</f>
        <v/>
      </c>
      <c r="G4730" s="5" t="str">
        <f aca="false">IF($A4730="","",INDEX(CARTAO_COMPRAS!$I:$I,INT((ROW()-2)/20)+2))</f>
        <v/>
      </c>
      <c r="H4730" s="4" t="str">
        <f aca="false">IF($A4730="","",EDATE(INDEX(CARTAO_COMPRAS!$J:$J,INT((ROW()-2)/20)+2),MOD(ROW()-2,20)))</f>
        <v/>
      </c>
      <c r="I4730" s="4" t="str">
        <f aca="false">IF($H4730="","",$H4730-WEEKDAY($H4730,2)+1)</f>
        <v/>
      </c>
      <c r="J4730" s="4" t="str">
        <f aca="false">IF($I4730="","",$I4730+6)</f>
        <v/>
      </c>
      <c r="K4730" s="6" t="str">
        <f aca="false">IF($H4730="","",DATE(YEAR($H4730),MONTH($H4730),1))</f>
        <v/>
      </c>
      <c r="L4730" s="0" t="str">
        <f aca="false">IF($A4730="","",INDEX(CARTAO_COMPRAS!$K:$K,INT((ROW()-2)/20)+2))</f>
        <v/>
      </c>
      <c r="M4730" s="0" t="str">
        <f aca="false">IF($A4730="","","Compra no cartão")</f>
        <v/>
      </c>
    </row>
    <row r="4731" customFormat="false" ht="13.5" hidden="false" customHeight="false" outlineLevel="0" collapsed="false">
      <c r="A4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1" s="0" t="str">
        <f aca="false">IF($A4731="","",INDEX(CARTAO_COMPRAS!$C:$C,INT((ROW()-2)/20)+2))</f>
        <v/>
      </c>
      <c r="C4731" s="0" t="str">
        <f aca="false">IF($A4731="","",INDEX(CARTAO_COMPRAS!$D:$D,INT((ROW()-2)/20)+2))</f>
        <v/>
      </c>
      <c r="D4731" s="0" t="str">
        <f aca="false">IF($A4731="","",INDEX(CARTAO_COMPRAS!$E:$E,INT((ROW()-2)/20)+2))</f>
        <v/>
      </c>
      <c r="E4731" s="0" t="str">
        <f aca="false">IF($A4731="","",INDEX(CARTAO_COMPRAS!$H:$H,INT((ROW()-2)/20)+2)+MOD(ROW()-2,20))</f>
        <v/>
      </c>
      <c r="F4731" s="0" t="str">
        <f aca="false">IF($A4731="","",INDEX(CARTAO_COMPRAS!$G:$G,INT((ROW()-2)/20)+2))</f>
        <v/>
      </c>
      <c r="G4731" s="5" t="str">
        <f aca="false">IF($A4731="","",INDEX(CARTAO_COMPRAS!$I:$I,INT((ROW()-2)/20)+2))</f>
        <v/>
      </c>
      <c r="H4731" s="4" t="str">
        <f aca="false">IF($A4731="","",EDATE(INDEX(CARTAO_COMPRAS!$J:$J,INT((ROW()-2)/20)+2),MOD(ROW()-2,20)))</f>
        <v/>
      </c>
      <c r="I4731" s="4" t="str">
        <f aca="false">IF($H4731="","",$H4731-WEEKDAY($H4731,2)+1)</f>
        <v/>
      </c>
      <c r="J4731" s="4" t="str">
        <f aca="false">IF($I4731="","",$I4731+6)</f>
        <v/>
      </c>
      <c r="K4731" s="6" t="str">
        <f aca="false">IF($H4731="","",DATE(YEAR($H4731),MONTH($H4731),1))</f>
        <v/>
      </c>
      <c r="L4731" s="0" t="str">
        <f aca="false">IF($A4731="","",INDEX(CARTAO_COMPRAS!$K:$K,INT((ROW()-2)/20)+2))</f>
        <v/>
      </c>
      <c r="M4731" s="0" t="str">
        <f aca="false">IF($A4731="","","Compra no cartão")</f>
        <v/>
      </c>
    </row>
    <row r="4732" customFormat="false" ht="13.5" hidden="false" customHeight="false" outlineLevel="0" collapsed="false">
      <c r="A4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2" s="0" t="str">
        <f aca="false">IF($A4732="","",INDEX(CARTAO_COMPRAS!$C:$C,INT((ROW()-2)/20)+2))</f>
        <v/>
      </c>
      <c r="C4732" s="0" t="str">
        <f aca="false">IF($A4732="","",INDEX(CARTAO_COMPRAS!$D:$D,INT((ROW()-2)/20)+2))</f>
        <v/>
      </c>
      <c r="D4732" s="0" t="str">
        <f aca="false">IF($A4732="","",INDEX(CARTAO_COMPRAS!$E:$E,INT((ROW()-2)/20)+2))</f>
        <v/>
      </c>
      <c r="E4732" s="0" t="str">
        <f aca="false">IF($A4732="","",INDEX(CARTAO_COMPRAS!$H:$H,INT((ROW()-2)/20)+2)+MOD(ROW()-2,20))</f>
        <v/>
      </c>
      <c r="F4732" s="0" t="str">
        <f aca="false">IF($A4732="","",INDEX(CARTAO_COMPRAS!$G:$G,INT((ROW()-2)/20)+2))</f>
        <v/>
      </c>
      <c r="G4732" s="5" t="str">
        <f aca="false">IF($A4732="","",INDEX(CARTAO_COMPRAS!$I:$I,INT((ROW()-2)/20)+2))</f>
        <v/>
      </c>
      <c r="H4732" s="4" t="str">
        <f aca="false">IF($A4732="","",EDATE(INDEX(CARTAO_COMPRAS!$J:$J,INT((ROW()-2)/20)+2),MOD(ROW()-2,20)))</f>
        <v/>
      </c>
      <c r="I4732" s="4" t="str">
        <f aca="false">IF($H4732="","",$H4732-WEEKDAY($H4732,2)+1)</f>
        <v/>
      </c>
      <c r="J4732" s="4" t="str">
        <f aca="false">IF($I4732="","",$I4732+6)</f>
        <v/>
      </c>
      <c r="K4732" s="6" t="str">
        <f aca="false">IF($H4732="","",DATE(YEAR($H4732),MONTH($H4732),1))</f>
        <v/>
      </c>
      <c r="L4732" s="0" t="str">
        <f aca="false">IF($A4732="","",INDEX(CARTAO_COMPRAS!$K:$K,INT((ROW()-2)/20)+2))</f>
        <v/>
      </c>
      <c r="M4732" s="0" t="str">
        <f aca="false">IF($A4732="","","Compra no cartão")</f>
        <v/>
      </c>
    </row>
    <row r="4733" customFormat="false" ht="13.5" hidden="false" customHeight="false" outlineLevel="0" collapsed="false">
      <c r="A4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3" s="0" t="str">
        <f aca="false">IF($A4733="","",INDEX(CARTAO_COMPRAS!$C:$C,INT((ROW()-2)/20)+2))</f>
        <v/>
      </c>
      <c r="C4733" s="0" t="str">
        <f aca="false">IF($A4733="","",INDEX(CARTAO_COMPRAS!$D:$D,INT((ROW()-2)/20)+2))</f>
        <v/>
      </c>
      <c r="D4733" s="0" t="str">
        <f aca="false">IF($A4733="","",INDEX(CARTAO_COMPRAS!$E:$E,INT((ROW()-2)/20)+2))</f>
        <v/>
      </c>
      <c r="E4733" s="0" t="str">
        <f aca="false">IF($A4733="","",INDEX(CARTAO_COMPRAS!$H:$H,INT((ROW()-2)/20)+2)+MOD(ROW()-2,20))</f>
        <v/>
      </c>
      <c r="F4733" s="0" t="str">
        <f aca="false">IF($A4733="","",INDEX(CARTAO_COMPRAS!$G:$G,INT((ROW()-2)/20)+2))</f>
        <v/>
      </c>
      <c r="G4733" s="5" t="str">
        <f aca="false">IF($A4733="","",INDEX(CARTAO_COMPRAS!$I:$I,INT((ROW()-2)/20)+2))</f>
        <v/>
      </c>
      <c r="H4733" s="4" t="str">
        <f aca="false">IF($A4733="","",EDATE(INDEX(CARTAO_COMPRAS!$J:$J,INT((ROW()-2)/20)+2),MOD(ROW()-2,20)))</f>
        <v/>
      </c>
      <c r="I4733" s="4" t="str">
        <f aca="false">IF($H4733="","",$H4733-WEEKDAY($H4733,2)+1)</f>
        <v/>
      </c>
      <c r="J4733" s="4" t="str">
        <f aca="false">IF($I4733="","",$I4733+6)</f>
        <v/>
      </c>
      <c r="K4733" s="6" t="str">
        <f aca="false">IF($H4733="","",DATE(YEAR($H4733),MONTH($H4733),1))</f>
        <v/>
      </c>
      <c r="L4733" s="0" t="str">
        <f aca="false">IF($A4733="","",INDEX(CARTAO_COMPRAS!$K:$K,INT((ROW()-2)/20)+2))</f>
        <v/>
      </c>
      <c r="M4733" s="0" t="str">
        <f aca="false">IF($A4733="","","Compra no cartão")</f>
        <v/>
      </c>
    </row>
    <row r="4734" customFormat="false" ht="13.5" hidden="false" customHeight="false" outlineLevel="0" collapsed="false">
      <c r="A4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4" s="0" t="str">
        <f aca="false">IF($A4734="","",INDEX(CARTAO_COMPRAS!$C:$C,INT((ROW()-2)/20)+2))</f>
        <v/>
      </c>
      <c r="C4734" s="0" t="str">
        <f aca="false">IF($A4734="","",INDEX(CARTAO_COMPRAS!$D:$D,INT((ROW()-2)/20)+2))</f>
        <v/>
      </c>
      <c r="D4734" s="0" t="str">
        <f aca="false">IF($A4734="","",INDEX(CARTAO_COMPRAS!$E:$E,INT((ROW()-2)/20)+2))</f>
        <v/>
      </c>
      <c r="E4734" s="0" t="str">
        <f aca="false">IF($A4734="","",INDEX(CARTAO_COMPRAS!$H:$H,INT((ROW()-2)/20)+2)+MOD(ROW()-2,20))</f>
        <v/>
      </c>
      <c r="F4734" s="0" t="str">
        <f aca="false">IF($A4734="","",INDEX(CARTAO_COMPRAS!$G:$G,INT((ROW()-2)/20)+2))</f>
        <v/>
      </c>
      <c r="G4734" s="5" t="str">
        <f aca="false">IF($A4734="","",INDEX(CARTAO_COMPRAS!$I:$I,INT((ROW()-2)/20)+2))</f>
        <v/>
      </c>
      <c r="H4734" s="4" t="str">
        <f aca="false">IF($A4734="","",EDATE(INDEX(CARTAO_COMPRAS!$J:$J,INT((ROW()-2)/20)+2),MOD(ROW()-2,20)))</f>
        <v/>
      </c>
      <c r="I4734" s="4" t="str">
        <f aca="false">IF($H4734="","",$H4734-WEEKDAY($H4734,2)+1)</f>
        <v/>
      </c>
      <c r="J4734" s="4" t="str">
        <f aca="false">IF($I4734="","",$I4734+6)</f>
        <v/>
      </c>
      <c r="K4734" s="6" t="str">
        <f aca="false">IF($H4734="","",DATE(YEAR($H4734),MONTH($H4734),1))</f>
        <v/>
      </c>
      <c r="L4734" s="0" t="str">
        <f aca="false">IF($A4734="","",INDEX(CARTAO_COMPRAS!$K:$K,INT((ROW()-2)/20)+2))</f>
        <v/>
      </c>
      <c r="M4734" s="0" t="str">
        <f aca="false">IF($A4734="","","Compra no cartão")</f>
        <v/>
      </c>
    </row>
    <row r="4735" customFormat="false" ht="13.5" hidden="false" customHeight="false" outlineLevel="0" collapsed="false">
      <c r="A4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5" s="0" t="str">
        <f aca="false">IF($A4735="","",INDEX(CARTAO_COMPRAS!$C:$C,INT((ROW()-2)/20)+2))</f>
        <v/>
      </c>
      <c r="C4735" s="0" t="str">
        <f aca="false">IF($A4735="","",INDEX(CARTAO_COMPRAS!$D:$D,INT((ROW()-2)/20)+2))</f>
        <v/>
      </c>
      <c r="D4735" s="0" t="str">
        <f aca="false">IF($A4735="","",INDEX(CARTAO_COMPRAS!$E:$E,INT((ROW()-2)/20)+2))</f>
        <v/>
      </c>
      <c r="E4735" s="0" t="str">
        <f aca="false">IF($A4735="","",INDEX(CARTAO_COMPRAS!$H:$H,INT((ROW()-2)/20)+2)+MOD(ROW()-2,20))</f>
        <v/>
      </c>
      <c r="F4735" s="0" t="str">
        <f aca="false">IF($A4735="","",INDEX(CARTAO_COMPRAS!$G:$G,INT((ROW()-2)/20)+2))</f>
        <v/>
      </c>
      <c r="G4735" s="5" t="str">
        <f aca="false">IF($A4735="","",INDEX(CARTAO_COMPRAS!$I:$I,INT((ROW()-2)/20)+2))</f>
        <v/>
      </c>
      <c r="H4735" s="4" t="str">
        <f aca="false">IF($A4735="","",EDATE(INDEX(CARTAO_COMPRAS!$J:$J,INT((ROW()-2)/20)+2),MOD(ROW()-2,20)))</f>
        <v/>
      </c>
      <c r="I4735" s="4" t="str">
        <f aca="false">IF($H4735="","",$H4735-WEEKDAY($H4735,2)+1)</f>
        <v/>
      </c>
      <c r="J4735" s="4" t="str">
        <f aca="false">IF($I4735="","",$I4735+6)</f>
        <v/>
      </c>
      <c r="K4735" s="6" t="str">
        <f aca="false">IF($H4735="","",DATE(YEAR($H4735),MONTH($H4735),1))</f>
        <v/>
      </c>
      <c r="L4735" s="0" t="str">
        <f aca="false">IF($A4735="","",INDEX(CARTAO_COMPRAS!$K:$K,INT((ROW()-2)/20)+2))</f>
        <v/>
      </c>
      <c r="M4735" s="0" t="str">
        <f aca="false">IF($A4735="","","Compra no cartão")</f>
        <v/>
      </c>
    </row>
    <row r="4736" customFormat="false" ht="13.5" hidden="false" customHeight="false" outlineLevel="0" collapsed="false">
      <c r="A4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6" s="0" t="str">
        <f aca="false">IF($A4736="","",INDEX(CARTAO_COMPRAS!$C:$C,INT((ROW()-2)/20)+2))</f>
        <v/>
      </c>
      <c r="C4736" s="0" t="str">
        <f aca="false">IF($A4736="","",INDEX(CARTAO_COMPRAS!$D:$D,INT((ROW()-2)/20)+2))</f>
        <v/>
      </c>
      <c r="D4736" s="0" t="str">
        <f aca="false">IF($A4736="","",INDEX(CARTAO_COMPRAS!$E:$E,INT((ROW()-2)/20)+2))</f>
        <v/>
      </c>
      <c r="E4736" s="0" t="str">
        <f aca="false">IF($A4736="","",INDEX(CARTAO_COMPRAS!$H:$H,INT((ROW()-2)/20)+2)+MOD(ROW()-2,20))</f>
        <v/>
      </c>
      <c r="F4736" s="0" t="str">
        <f aca="false">IF($A4736="","",INDEX(CARTAO_COMPRAS!$G:$G,INT((ROW()-2)/20)+2))</f>
        <v/>
      </c>
      <c r="G4736" s="5" t="str">
        <f aca="false">IF($A4736="","",INDEX(CARTAO_COMPRAS!$I:$I,INT((ROW()-2)/20)+2))</f>
        <v/>
      </c>
      <c r="H4736" s="4" t="str">
        <f aca="false">IF($A4736="","",EDATE(INDEX(CARTAO_COMPRAS!$J:$J,INT((ROW()-2)/20)+2),MOD(ROW()-2,20)))</f>
        <v/>
      </c>
      <c r="I4736" s="4" t="str">
        <f aca="false">IF($H4736="","",$H4736-WEEKDAY($H4736,2)+1)</f>
        <v/>
      </c>
      <c r="J4736" s="4" t="str">
        <f aca="false">IF($I4736="","",$I4736+6)</f>
        <v/>
      </c>
      <c r="K4736" s="6" t="str">
        <f aca="false">IF($H4736="","",DATE(YEAR($H4736),MONTH($H4736),1))</f>
        <v/>
      </c>
      <c r="L4736" s="0" t="str">
        <f aca="false">IF($A4736="","",INDEX(CARTAO_COMPRAS!$K:$K,INT((ROW()-2)/20)+2))</f>
        <v/>
      </c>
      <c r="M4736" s="0" t="str">
        <f aca="false">IF($A4736="","","Compra no cartão")</f>
        <v/>
      </c>
    </row>
    <row r="4737" customFormat="false" ht="13.5" hidden="false" customHeight="false" outlineLevel="0" collapsed="false">
      <c r="A4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7" s="0" t="str">
        <f aca="false">IF($A4737="","",INDEX(CARTAO_COMPRAS!$C:$C,INT((ROW()-2)/20)+2))</f>
        <v/>
      </c>
      <c r="C4737" s="0" t="str">
        <f aca="false">IF($A4737="","",INDEX(CARTAO_COMPRAS!$D:$D,INT((ROW()-2)/20)+2))</f>
        <v/>
      </c>
      <c r="D4737" s="0" t="str">
        <f aca="false">IF($A4737="","",INDEX(CARTAO_COMPRAS!$E:$E,INT((ROW()-2)/20)+2))</f>
        <v/>
      </c>
      <c r="E4737" s="0" t="str">
        <f aca="false">IF($A4737="","",INDEX(CARTAO_COMPRAS!$H:$H,INT((ROW()-2)/20)+2)+MOD(ROW()-2,20))</f>
        <v/>
      </c>
      <c r="F4737" s="0" t="str">
        <f aca="false">IF($A4737="","",INDEX(CARTAO_COMPRAS!$G:$G,INT((ROW()-2)/20)+2))</f>
        <v/>
      </c>
      <c r="G4737" s="5" t="str">
        <f aca="false">IF($A4737="","",INDEX(CARTAO_COMPRAS!$I:$I,INT((ROW()-2)/20)+2))</f>
        <v/>
      </c>
      <c r="H4737" s="4" t="str">
        <f aca="false">IF($A4737="","",EDATE(INDEX(CARTAO_COMPRAS!$J:$J,INT((ROW()-2)/20)+2),MOD(ROW()-2,20)))</f>
        <v/>
      </c>
      <c r="I4737" s="4" t="str">
        <f aca="false">IF($H4737="","",$H4737-WEEKDAY($H4737,2)+1)</f>
        <v/>
      </c>
      <c r="J4737" s="4" t="str">
        <f aca="false">IF($I4737="","",$I4737+6)</f>
        <v/>
      </c>
      <c r="K4737" s="6" t="str">
        <f aca="false">IF($H4737="","",DATE(YEAR($H4737),MONTH($H4737),1))</f>
        <v/>
      </c>
      <c r="L4737" s="0" t="str">
        <f aca="false">IF($A4737="","",INDEX(CARTAO_COMPRAS!$K:$K,INT((ROW()-2)/20)+2))</f>
        <v/>
      </c>
      <c r="M4737" s="0" t="str">
        <f aca="false">IF($A4737="","","Compra no cartão")</f>
        <v/>
      </c>
    </row>
    <row r="4738" customFormat="false" ht="13.5" hidden="false" customHeight="false" outlineLevel="0" collapsed="false">
      <c r="A4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8" s="0" t="str">
        <f aca="false">IF($A4738="","",INDEX(CARTAO_COMPRAS!$C:$C,INT((ROW()-2)/20)+2))</f>
        <v/>
      </c>
      <c r="C4738" s="0" t="str">
        <f aca="false">IF($A4738="","",INDEX(CARTAO_COMPRAS!$D:$D,INT((ROW()-2)/20)+2))</f>
        <v/>
      </c>
      <c r="D4738" s="0" t="str">
        <f aca="false">IF($A4738="","",INDEX(CARTAO_COMPRAS!$E:$E,INT((ROW()-2)/20)+2))</f>
        <v/>
      </c>
      <c r="E4738" s="0" t="str">
        <f aca="false">IF($A4738="","",INDEX(CARTAO_COMPRAS!$H:$H,INT((ROW()-2)/20)+2)+MOD(ROW()-2,20))</f>
        <v/>
      </c>
      <c r="F4738" s="0" t="str">
        <f aca="false">IF($A4738="","",INDEX(CARTAO_COMPRAS!$G:$G,INT((ROW()-2)/20)+2))</f>
        <v/>
      </c>
      <c r="G4738" s="5" t="str">
        <f aca="false">IF($A4738="","",INDEX(CARTAO_COMPRAS!$I:$I,INT((ROW()-2)/20)+2))</f>
        <v/>
      </c>
      <c r="H4738" s="4" t="str">
        <f aca="false">IF($A4738="","",EDATE(INDEX(CARTAO_COMPRAS!$J:$J,INT((ROW()-2)/20)+2),MOD(ROW()-2,20)))</f>
        <v/>
      </c>
      <c r="I4738" s="4" t="str">
        <f aca="false">IF($H4738="","",$H4738-WEEKDAY($H4738,2)+1)</f>
        <v/>
      </c>
      <c r="J4738" s="4" t="str">
        <f aca="false">IF($I4738="","",$I4738+6)</f>
        <v/>
      </c>
      <c r="K4738" s="6" t="str">
        <f aca="false">IF($H4738="","",DATE(YEAR($H4738),MONTH($H4738),1))</f>
        <v/>
      </c>
      <c r="L4738" s="0" t="str">
        <f aca="false">IF($A4738="","",INDEX(CARTAO_COMPRAS!$K:$K,INT((ROW()-2)/20)+2))</f>
        <v/>
      </c>
      <c r="M4738" s="0" t="str">
        <f aca="false">IF($A4738="","","Compra no cartão")</f>
        <v/>
      </c>
    </row>
    <row r="4739" customFormat="false" ht="13.5" hidden="false" customHeight="false" outlineLevel="0" collapsed="false">
      <c r="A4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39" s="0" t="str">
        <f aca="false">IF($A4739="","",INDEX(CARTAO_COMPRAS!$C:$C,INT((ROW()-2)/20)+2))</f>
        <v/>
      </c>
      <c r="C4739" s="0" t="str">
        <f aca="false">IF($A4739="","",INDEX(CARTAO_COMPRAS!$D:$D,INT((ROW()-2)/20)+2))</f>
        <v/>
      </c>
      <c r="D4739" s="0" t="str">
        <f aca="false">IF($A4739="","",INDEX(CARTAO_COMPRAS!$E:$E,INT((ROW()-2)/20)+2))</f>
        <v/>
      </c>
      <c r="E4739" s="0" t="str">
        <f aca="false">IF($A4739="","",INDEX(CARTAO_COMPRAS!$H:$H,INT((ROW()-2)/20)+2)+MOD(ROW()-2,20))</f>
        <v/>
      </c>
      <c r="F4739" s="0" t="str">
        <f aca="false">IF($A4739="","",INDEX(CARTAO_COMPRAS!$G:$G,INT((ROW()-2)/20)+2))</f>
        <v/>
      </c>
      <c r="G4739" s="5" t="str">
        <f aca="false">IF($A4739="","",INDEX(CARTAO_COMPRAS!$I:$I,INT((ROW()-2)/20)+2))</f>
        <v/>
      </c>
      <c r="H4739" s="4" t="str">
        <f aca="false">IF($A4739="","",EDATE(INDEX(CARTAO_COMPRAS!$J:$J,INT((ROW()-2)/20)+2),MOD(ROW()-2,20)))</f>
        <v/>
      </c>
      <c r="I4739" s="4" t="str">
        <f aca="false">IF($H4739="","",$H4739-WEEKDAY($H4739,2)+1)</f>
        <v/>
      </c>
      <c r="J4739" s="4" t="str">
        <f aca="false">IF($I4739="","",$I4739+6)</f>
        <v/>
      </c>
      <c r="K4739" s="6" t="str">
        <f aca="false">IF($H4739="","",DATE(YEAR($H4739),MONTH($H4739),1))</f>
        <v/>
      </c>
      <c r="L4739" s="0" t="str">
        <f aca="false">IF($A4739="","",INDEX(CARTAO_COMPRAS!$K:$K,INT((ROW()-2)/20)+2))</f>
        <v/>
      </c>
      <c r="M4739" s="0" t="str">
        <f aca="false">IF($A4739="","","Compra no cartão")</f>
        <v/>
      </c>
    </row>
    <row r="4740" customFormat="false" ht="13.5" hidden="false" customHeight="false" outlineLevel="0" collapsed="false">
      <c r="A4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0" s="0" t="str">
        <f aca="false">IF($A4740="","",INDEX(CARTAO_COMPRAS!$C:$C,INT((ROW()-2)/20)+2))</f>
        <v/>
      </c>
      <c r="C4740" s="0" t="str">
        <f aca="false">IF($A4740="","",INDEX(CARTAO_COMPRAS!$D:$D,INT((ROW()-2)/20)+2))</f>
        <v/>
      </c>
      <c r="D4740" s="0" t="str">
        <f aca="false">IF($A4740="","",INDEX(CARTAO_COMPRAS!$E:$E,INT((ROW()-2)/20)+2))</f>
        <v/>
      </c>
      <c r="E4740" s="0" t="str">
        <f aca="false">IF($A4740="","",INDEX(CARTAO_COMPRAS!$H:$H,INT((ROW()-2)/20)+2)+MOD(ROW()-2,20))</f>
        <v/>
      </c>
      <c r="F4740" s="0" t="str">
        <f aca="false">IF($A4740="","",INDEX(CARTAO_COMPRAS!$G:$G,INT((ROW()-2)/20)+2))</f>
        <v/>
      </c>
      <c r="G4740" s="5" t="str">
        <f aca="false">IF($A4740="","",INDEX(CARTAO_COMPRAS!$I:$I,INT((ROW()-2)/20)+2))</f>
        <v/>
      </c>
      <c r="H4740" s="4" t="str">
        <f aca="false">IF($A4740="","",EDATE(INDEX(CARTAO_COMPRAS!$J:$J,INT((ROW()-2)/20)+2),MOD(ROW()-2,20)))</f>
        <v/>
      </c>
      <c r="I4740" s="4" t="str">
        <f aca="false">IF($H4740="","",$H4740-WEEKDAY($H4740,2)+1)</f>
        <v/>
      </c>
      <c r="J4740" s="4" t="str">
        <f aca="false">IF($I4740="","",$I4740+6)</f>
        <v/>
      </c>
      <c r="K4740" s="6" t="str">
        <f aca="false">IF($H4740="","",DATE(YEAR($H4740),MONTH($H4740),1))</f>
        <v/>
      </c>
      <c r="L4740" s="0" t="str">
        <f aca="false">IF($A4740="","",INDEX(CARTAO_COMPRAS!$K:$K,INT((ROW()-2)/20)+2))</f>
        <v/>
      </c>
      <c r="M4740" s="0" t="str">
        <f aca="false">IF($A4740="","","Compra no cartão")</f>
        <v/>
      </c>
    </row>
    <row r="4741" customFormat="false" ht="13.5" hidden="false" customHeight="false" outlineLevel="0" collapsed="false">
      <c r="A4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1" s="0" t="str">
        <f aca="false">IF($A4741="","",INDEX(CARTAO_COMPRAS!$C:$C,INT((ROW()-2)/20)+2))</f>
        <v/>
      </c>
      <c r="C4741" s="0" t="str">
        <f aca="false">IF($A4741="","",INDEX(CARTAO_COMPRAS!$D:$D,INT((ROW()-2)/20)+2))</f>
        <v/>
      </c>
      <c r="D4741" s="0" t="str">
        <f aca="false">IF($A4741="","",INDEX(CARTAO_COMPRAS!$E:$E,INT((ROW()-2)/20)+2))</f>
        <v/>
      </c>
      <c r="E4741" s="0" t="str">
        <f aca="false">IF($A4741="","",INDEX(CARTAO_COMPRAS!$H:$H,INT((ROW()-2)/20)+2)+MOD(ROW()-2,20))</f>
        <v/>
      </c>
      <c r="F4741" s="0" t="str">
        <f aca="false">IF($A4741="","",INDEX(CARTAO_COMPRAS!$G:$G,INT((ROW()-2)/20)+2))</f>
        <v/>
      </c>
      <c r="G4741" s="5" t="str">
        <f aca="false">IF($A4741="","",INDEX(CARTAO_COMPRAS!$I:$I,INT((ROW()-2)/20)+2))</f>
        <v/>
      </c>
      <c r="H4741" s="4" t="str">
        <f aca="false">IF($A4741="","",EDATE(INDEX(CARTAO_COMPRAS!$J:$J,INT((ROW()-2)/20)+2),MOD(ROW()-2,20)))</f>
        <v/>
      </c>
      <c r="I4741" s="4" t="str">
        <f aca="false">IF($H4741="","",$H4741-WEEKDAY($H4741,2)+1)</f>
        <v/>
      </c>
      <c r="J4741" s="4" t="str">
        <f aca="false">IF($I4741="","",$I4741+6)</f>
        <v/>
      </c>
      <c r="K4741" s="6" t="str">
        <f aca="false">IF($H4741="","",DATE(YEAR($H4741),MONTH($H4741),1))</f>
        <v/>
      </c>
      <c r="L4741" s="0" t="str">
        <f aca="false">IF($A4741="","",INDEX(CARTAO_COMPRAS!$K:$K,INT((ROW()-2)/20)+2))</f>
        <v/>
      </c>
      <c r="M4741" s="0" t="str">
        <f aca="false">IF($A4741="","","Compra no cartão")</f>
        <v/>
      </c>
    </row>
    <row r="4742" customFormat="false" ht="13.5" hidden="false" customHeight="false" outlineLevel="0" collapsed="false">
      <c r="A47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2" s="0" t="str">
        <f aca="false">IF($A4742="","",INDEX(CARTAO_COMPRAS!$C:$C,INT((ROW()-2)/20)+2))</f>
        <v/>
      </c>
      <c r="C4742" s="0" t="str">
        <f aca="false">IF($A4742="","",INDEX(CARTAO_COMPRAS!$D:$D,INT((ROW()-2)/20)+2))</f>
        <v/>
      </c>
      <c r="D4742" s="0" t="str">
        <f aca="false">IF($A4742="","",INDEX(CARTAO_COMPRAS!$E:$E,INT((ROW()-2)/20)+2))</f>
        <v/>
      </c>
      <c r="E4742" s="0" t="str">
        <f aca="false">IF($A4742="","",INDEX(CARTAO_COMPRAS!$H:$H,INT((ROW()-2)/20)+2)+MOD(ROW()-2,20))</f>
        <v/>
      </c>
      <c r="F4742" s="0" t="str">
        <f aca="false">IF($A4742="","",INDEX(CARTAO_COMPRAS!$G:$G,INT((ROW()-2)/20)+2))</f>
        <v/>
      </c>
      <c r="G4742" s="5" t="str">
        <f aca="false">IF($A4742="","",INDEX(CARTAO_COMPRAS!$I:$I,INT((ROW()-2)/20)+2))</f>
        <v/>
      </c>
      <c r="H4742" s="4" t="str">
        <f aca="false">IF($A4742="","",EDATE(INDEX(CARTAO_COMPRAS!$J:$J,INT((ROW()-2)/20)+2),MOD(ROW()-2,20)))</f>
        <v/>
      </c>
      <c r="I4742" s="4" t="str">
        <f aca="false">IF($H4742="","",$H4742-WEEKDAY($H4742,2)+1)</f>
        <v/>
      </c>
      <c r="J4742" s="4" t="str">
        <f aca="false">IF($I4742="","",$I4742+6)</f>
        <v/>
      </c>
      <c r="K4742" s="6" t="str">
        <f aca="false">IF($H4742="","",DATE(YEAR($H4742),MONTH($H4742),1))</f>
        <v/>
      </c>
      <c r="L4742" s="0" t="str">
        <f aca="false">IF($A4742="","",INDEX(CARTAO_COMPRAS!$K:$K,INT((ROW()-2)/20)+2))</f>
        <v/>
      </c>
      <c r="M4742" s="0" t="str">
        <f aca="false">IF($A4742="","","Compra no cartão")</f>
        <v/>
      </c>
    </row>
    <row r="4743" customFormat="false" ht="13.5" hidden="false" customHeight="false" outlineLevel="0" collapsed="false">
      <c r="A4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3" s="0" t="str">
        <f aca="false">IF($A4743="","",INDEX(CARTAO_COMPRAS!$C:$C,INT((ROW()-2)/20)+2))</f>
        <v/>
      </c>
      <c r="C4743" s="0" t="str">
        <f aca="false">IF($A4743="","",INDEX(CARTAO_COMPRAS!$D:$D,INT((ROW()-2)/20)+2))</f>
        <v/>
      </c>
      <c r="D4743" s="0" t="str">
        <f aca="false">IF($A4743="","",INDEX(CARTAO_COMPRAS!$E:$E,INT((ROW()-2)/20)+2))</f>
        <v/>
      </c>
      <c r="E4743" s="0" t="str">
        <f aca="false">IF($A4743="","",INDEX(CARTAO_COMPRAS!$H:$H,INT((ROW()-2)/20)+2)+MOD(ROW()-2,20))</f>
        <v/>
      </c>
      <c r="F4743" s="0" t="str">
        <f aca="false">IF($A4743="","",INDEX(CARTAO_COMPRAS!$G:$G,INT((ROW()-2)/20)+2))</f>
        <v/>
      </c>
      <c r="G4743" s="5" t="str">
        <f aca="false">IF($A4743="","",INDEX(CARTAO_COMPRAS!$I:$I,INT((ROW()-2)/20)+2))</f>
        <v/>
      </c>
      <c r="H4743" s="4" t="str">
        <f aca="false">IF($A4743="","",EDATE(INDEX(CARTAO_COMPRAS!$J:$J,INT((ROW()-2)/20)+2),MOD(ROW()-2,20)))</f>
        <v/>
      </c>
      <c r="I4743" s="4" t="str">
        <f aca="false">IF($H4743="","",$H4743-WEEKDAY($H4743,2)+1)</f>
        <v/>
      </c>
      <c r="J4743" s="4" t="str">
        <f aca="false">IF($I4743="","",$I4743+6)</f>
        <v/>
      </c>
      <c r="K4743" s="6" t="str">
        <f aca="false">IF($H4743="","",DATE(YEAR($H4743),MONTH($H4743),1))</f>
        <v/>
      </c>
      <c r="L4743" s="0" t="str">
        <f aca="false">IF($A4743="","",INDEX(CARTAO_COMPRAS!$K:$K,INT((ROW()-2)/20)+2))</f>
        <v/>
      </c>
      <c r="M4743" s="0" t="str">
        <f aca="false">IF($A4743="","","Compra no cartão")</f>
        <v/>
      </c>
    </row>
    <row r="4744" customFormat="false" ht="13.5" hidden="false" customHeight="false" outlineLevel="0" collapsed="false">
      <c r="A4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4" s="0" t="str">
        <f aca="false">IF($A4744="","",INDEX(CARTAO_COMPRAS!$C:$C,INT((ROW()-2)/20)+2))</f>
        <v/>
      </c>
      <c r="C4744" s="0" t="str">
        <f aca="false">IF($A4744="","",INDEX(CARTAO_COMPRAS!$D:$D,INT((ROW()-2)/20)+2))</f>
        <v/>
      </c>
      <c r="D4744" s="0" t="str">
        <f aca="false">IF($A4744="","",INDEX(CARTAO_COMPRAS!$E:$E,INT((ROW()-2)/20)+2))</f>
        <v/>
      </c>
      <c r="E4744" s="0" t="str">
        <f aca="false">IF($A4744="","",INDEX(CARTAO_COMPRAS!$H:$H,INT((ROW()-2)/20)+2)+MOD(ROW()-2,20))</f>
        <v/>
      </c>
      <c r="F4744" s="0" t="str">
        <f aca="false">IF($A4744="","",INDEX(CARTAO_COMPRAS!$G:$G,INT((ROW()-2)/20)+2))</f>
        <v/>
      </c>
      <c r="G4744" s="5" t="str">
        <f aca="false">IF($A4744="","",INDEX(CARTAO_COMPRAS!$I:$I,INT((ROW()-2)/20)+2))</f>
        <v/>
      </c>
      <c r="H4744" s="4" t="str">
        <f aca="false">IF($A4744="","",EDATE(INDEX(CARTAO_COMPRAS!$J:$J,INT((ROW()-2)/20)+2),MOD(ROW()-2,20)))</f>
        <v/>
      </c>
      <c r="I4744" s="4" t="str">
        <f aca="false">IF($H4744="","",$H4744-WEEKDAY($H4744,2)+1)</f>
        <v/>
      </c>
      <c r="J4744" s="4" t="str">
        <f aca="false">IF($I4744="","",$I4744+6)</f>
        <v/>
      </c>
      <c r="K4744" s="6" t="str">
        <f aca="false">IF($H4744="","",DATE(YEAR($H4744),MONTH($H4744),1))</f>
        <v/>
      </c>
      <c r="L4744" s="0" t="str">
        <f aca="false">IF($A4744="","",INDEX(CARTAO_COMPRAS!$K:$K,INT((ROW()-2)/20)+2))</f>
        <v/>
      </c>
      <c r="M4744" s="0" t="str">
        <f aca="false">IF($A4744="","","Compra no cartão")</f>
        <v/>
      </c>
    </row>
    <row r="4745" customFormat="false" ht="13.5" hidden="false" customHeight="false" outlineLevel="0" collapsed="false">
      <c r="A4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5" s="0" t="str">
        <f aca="false">IF($A4745="","",INDEX(CARTAO_COMPRAS!$C:$C,INT((ROW()-2)/20)+2))</f>
        <v/>
      </c>
      <c r="C4745" s="0" t="str">
        <f aca="false">IF($A4745="","",INDEX(CARTAO_COMPRAS!$D:$D,INT((ROW()-2)/20)+2))</f>
        <v/>
      </c>
      <c r="D4745" s="0" t="str">
        <f aca="false">IF($A4745="","",INDEX(CARTAO_COMPRAS!$E:$E,INT((ROW()-2)/20)+2))</f>
        <v/>
      </c>
      <c r="E4745" s="0" t="str">
        <f aca="false">IF($A4745="","",INDEX(CARTAO_COMPRAS!$H:$H,INT((ROW()-2)/20)+2)+MOD(ROW()-2,20))</f>
        <v/>
      </c>
      <c r="F4745" s="0" t="str">
        <f aca="false">IF($A4745="","",INDEX(CARTAO_COMPRAS!$G:$G,INT((ROW()-2)/20)+2))</f>
        <v/>
      </c>
      <c r="G4745" s="5" t="str">
        <f aca="false">IF($A4745="","",INDEX(CARTAO_COMPRAS!$I:$I,INT((ROW()-2)/20)+2))</f>
        <v/>
      </c>
      <c r="H4745" s="4" t="str">
        <f aca="false">IF($A4745="","",EDATE(INDEX(CARTAO_COMPRAS!$J:$J,INT((ROW()-2)/20)+2),MOD(ROW()-2,20)))</f>
        <v/>
      </c>
      <c r="I4745" s="4" t="str">
        <f aca="false">IF($H4745="","",$H4745-WEEKDAY($H4745,2)+1)</f>
        <v/>
      </c>
      <c r="J4745" s="4" t="str">
        <f aca="false">IF($I4745="","",$I4745+6)</f>
        <v/>
      </c>
      <c r="K4745" s="6" t="str">
        <f aca="false">IF($H4745="","",DATE(YEAR($H4745),MONTH($H4745),1))</f>
        <v/>
      </c>
      <c r="L4745" s="0" t="str">
        <f aca="false">IF($A4745="","",INDEX(CARTAO_COMPRAS!$K:$K,INT((ROW()-2)/20)+2))</f>
        <v/>
      </c>
      <c r="M4745" s="0" t="str">
        <f aca="false">IF($A4745="","","Compra no cartão")</f>
        <v/>
      </c>
    </row>
    <row r="4746" customFormat="false" ht="13.5" hidden="false" customHeight="false" outlineLevel="0" collapsed="false">
      <c r="A4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6" s="0" t="str">
        <f aca="false">IF($A4746="","",INDEX(CARTAO_COMPRAS!$C:$C,INT((ROW()-2)/20)+2))</f>
        <v/>
      </c>
      <c r="C4746" s="0" t="str">
        <f aca="false">IF($A4746="","",INDEX(CARTAO_COMPRAS!$D:$D,INT((ROW()-2)/20)+2))</f>
        <v/>
      </c>
      <c r="D4746" s="0" t="str">
        <f aca="false">IF($A4746="","",INDEX(CARTAO_COMPRAS!$E:$E,INT((ROW()-2)/20)+2))</f>
        <v/>
      </c>
      <c r="E4746" s="0" t="str">
        <f aca="false">IF($A4746="","",INDEX(CARTAO_COMPRAS!$H:$H,INT((ROW()-2)/20)+2)+MOD(ROW()-2,20))</f>
        <v/>
      </c>
      <c r="F4746" s="0" t="str">
        <f aca="false">IF($A4746="","",INDEX(CARTAO_COMPRAS!$G:$G,INT((ROW()-2)/20)+2))</f>
        <v/>
      </c>
      <c r="G4746" s="5" t="str">
        <f aca="false">IF($A4746="","",INDEX(CARTAO_COMPRAS!$I:$I,INT((ROW()-2)/20)+2))</f>
        <v/>
      </c>
      <c r="H4746" s="4" t="str">
        <f aca="false">IF($A4746="","",EDATE(INDEX(CARTAO_COMPRAS!$J:$J,INT((ROW()-2)/20)+2),MOD(ROW()-2,20)))</f>
        <v/>
      </c>
      <c r="I4746" s="4" t="str">
        <f aca="false">IF($H4746="","",$H4746-WEEKDAY($H4746,2)+1)</f>
        <v/>
      </c>
      <c r="J4746" s="4" t="str">
        <f aca="false">IF($I4746="","",$I4746+6)</f>
        <v/>
      </c>
      <c r="K4746" s="6" t="str">
        <f aca="false">IF($H4746="","",DATE(YEAR($H4746),MONTH($H4746),1))</f>
        <v/>
      </c>
      <c r="L4746" s="0" t="str">
        <f aca="false">IF($A4746="","",INDEX(CARTAO_COMPRAS!$K:$K,INT((ROW()-2)/20)+2))</f>
        <v/>
      </c>
      <c r="M4746" s="0" t="str">
        <f aca="false">IF($A4746="","","Compra no cartão")</f>
        <v/>
      </c>
    </row>
    <row r="4747" customFormat="false" ht="13.5" hidden="false" customHeight="false" outlineLevel="0" collapsed="false">
      <c r="A4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7" s="0" t="str">
        <f aca="false">IF($A4747="","",INDEX(CARTAO_COMPRAS!$C:$C,INT((ROW()-2)/20)+2))</f>
        <v/>
      </c>
      <c r="C4747" s="0" t="str">
        <f aca="false">IF($A4747="","",INDEX(CARTAO_COMPRAS!$D:$D,INT((ROW()-2)/20)+2))</f>
        <v/>
      </c>
      <c r="D4747" s="0" t="str">
        <f aca="false">IF($A4747="","",INDEX(CARTAO_COMPRAS!$E:$E,INT((ROW()-2)/20)+2))</f>
        <v/>
      </c>
      <c r="E4747" s="0" t="str">
        <f aca="false">IF($A4747="","",INDEX(CARTAO_COMPRAS!$H:$H,INT((ROW()-2)/20)+2)+MOD(ROW()-2,20))</f>
        <v/>
      </c>
      <c r="F4747" s="0" t="str">
        <f aca="false">IF($A4747="","",INDEX(CARTAO_COMPRAS!$G:$G,INT((ROW()-2)/20)+2))</f>
        <v/>
      </c>
      <c r="G4747" s="5" t="str">
        <f aca="false">IF($A4747="","",INDEX(CARTAO_COMPRAS!$I:$I,INT((ROW()-2)/20)+2))</f>
        <v/>
      </c>
      <c r="H4747" s="4" t="str">
        <f aca="false">IF($A4747="","",EDATE(INDEX(CARTAO_COMPRAS!$J:$J,INT((ROW()-2)/20)+2),MOD(ROW()-2,20)))</f>
        <v/>
      </c>
      <c r="I4747" s="4" t="str">
        <f aca="false">IF($H4747="","",$H4747-WEEKDAY($H4747,2)+1)</f>
        <v/>
      </c>
      <c r="J4747" s="4" t="str">
        <f aca="false">IF($I4747="","",$I4747+6)</f>
        <v/>
      </c>
      <c r="K4747" s="6" t="str">
        <f aca="false">IF($H4747="","",DATE(YEAR($H4747),MONTH($H4747),1))</f>
        <v/>
      </c>
      <c r="L4747" s="0" t="str">
        <f aca="false">IF($A4747="","",INDEX(CARTAO_COMPRAS!$K:$K,INT((ROW()-2)/20)+2))</f>
        <v/>
      </c>
      <c r="M4747" s="0" t="str">
        <f aca="false">IF($A4747="","","Compra no cartão")</f>
        <v/>
      </c>
    </row>
    <row r="4748" customFormat="false" ht="13.5" hidden="false" customHeight="false" outlineLevel="0" collapsed="false">
      <c r="A4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8" s="0" t="str">
        <f aca="false">IF($A4748="","",INDEX(CARTAO_COMPRAS!$C:$C,INT((ROW()-2)/20)+2))</f>
        <v/>
      </c>
      <c r="C4748" s="0" t="str">
        <f aca="false">IF($A4748="","",INDEX(CARTAO_COMPRAS!$D:$D,INT((ROW()-2)/20)+2))</f>
        <v/>
      </c>
      <c r="D4748" s="0" t="str">
        <f aca="false">IF($A4748="","",INDEX(CARTAO_COMPRAS!$E:$E,INT((ROW()-2)/20)+2))</f>
        <v/>
      </c>
      <c r="E4748" s="0" t="str">
        <f aca="false">IF($A4748="","",INDEX(CARTAO_COMPRAS!$H:$H,INT((ROW()-2)/20)+2)+MOD(ROW()-2,20))</f>
        <v/>
      </c>
      <c r="F4748" s="0" t="str">
        <f aca="false">IF($A4748="","",INDEX(CARTAO_COMPRAS!$G:$G,INT((ROW()-2)/20)+2))</f>
        <v/>
      </c>
      <c r="G4748" s="5" t="str">
        <f aca="false">IF($A4748="","",INDEX(CARTAO_COMPRAS!$I:$I,INT((ROW()-2)/20)+2))</f>
        <v/>
      </c>
      <c r="H4748" s="4" t="str">
        <f aca="false">IF($A4748="","",EDATE(INDEX(CARTAO_COMPRAS!$J:$J,INT((ROW()-2)/20)+2),MOD(ROW()-2,20)))</f>
        <v/>
      </c>
      <c r="I4748" s="4" t="str">
        <f aca="false">IF($H4748="","",$H4748-WEEKDAY($H4748,2)+1)</f>
        <v/>
      </c>
      <c r="J4748" s="4" t="str">
        <f aca="false">IF($I4748="","",$I4748+6)</f>
        <v/>
      </c>
      <c r="K4748" s="6" t="str">
        <f aca="false">IF($H4748="","",DATE(YEAR($H4748),MONTH($H4748),1))</f>
        <v/>
      </c>
      <c r="L4748" s="0" t="str">
        <f aca="false">IF($A4748="","",INDEX(CARTAO_COMPRAS!$K:$K,INT((ROW()-2)/20)+2))</f>
        <v/>
      </c>
      <c r="M4748" s="0" t="str">
        <f aca="false">IF($A4748="","","Compra no cartão")</f>
        <v/>
      </c>
    </row>
    <row r="4749" customFormat="false" ht="13.5" hidden="false" customHeight="false" outlineLevel="0" collapsed="false">
      <c r="A4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49" s="0" t="str">
        <f aca="false">IF($A4749="","",INDEX(CARTAO_COMPRAS!$C:$C,INT((ROW()-2)/20)+2))</f>
        <v/>
      </c>
      <c r="C4749" s="0" t="str">
        <f aca="false">IF($A4749="","",INDEX(CARTAO_COMPRAS!$D:$D,INT((ROW()-2)/20)+2))</f>
        <v/>
      </c>
      <c r="D4749" s="0" t="str">
        <f aca="false">IF($A4749="","",INDEX(CARTAO_COMPRAS!$E:$E,INT((ROW()-2)/20)+2))</f>
        <v/>
      </c>
      <c r="E4749" s="0" t="str">
        <f aca="false">IF($A4749="","",INDEX(CARTAO_COMPRAS!$H:$H,INT((ROW()-2)/20)+2)+MOD(ROW()-2,20))</f>
        <v/>
      </c>
      <c r="F4749" s="0" t="str">
        <f aca="false">IF($A4749="","",INDEX(CARTAO_COMPRAS!$G:$G,INT((ROW()-2)/20)+2))</f>
        <v/>
      </c>
      <c r="G4749" s="5" t="str">
        <f aca="false">IF($A4749="","",INDEX(CARTAO_COMPRAS!$I:$I,INT((ROW()-2)/20)+2))</f>
        <v/>
      </c>
      <c r="H4749" s="4" t="str">
        <f aca="false">IF($A4749="","",EDATE(INDEX(CARTAO_COMPRAS!$J:$J,INT((ROW()-2)/20)+2),MOD(ROW()-2,20)))</f>
        <v/>
      </c>
      <c r="I4749" s="4" t="str">
        <f aca="false">IF($H4749="","",$H4749-WEEKDAY($H4749,2)+1)</f>
        <v/>
      </c>
      <c r="J4749" s="4" t="str">
        <f aca="false">IF($I4749="","",$I4749+6)</f>
        <v/>
      </c>
      <c r="K4749" s="6" t="str">
        <f aca="false">IF($H4749="","",DATE(YEAR($H4749),MONTH($H4749),1))</f>
        <v/>
      </c>
      <c r="L4749" s="0" t="str">
        <f aca="false">IF($A4749="","",INDEX(CARTAO_COMPRAS!$K:$K,INT((ROW()-2)/20)+2))</f>
        <v/>
      </c>
      <c r="M4749" s="0" t="str">
        <f aca="false">IF($A4749="","","Compra no cartão")</f>
        <v/>
      </c>
    </row>
    <row r="4750" customFormat="false" ht="13.5" hidden="false" customHeight="false" outlineLevel="0" collapsed="false">
      <c r="A4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0" s="0" t="str">
        <f aca="false">IF($A4750="","",INDEX(CARTAO_COMPRAS!$C:$C,INT((ROW()-2)/20)+2))</f>
        <v/>
      </c>
      <c r="C4750" s="0" t="str">
        <f aca="false">IF($A4750="","",INDEX(CARTAO_COMPRAS!$D:$D,INT((ROW()-2)/20)+2))</f>
        <v/>
      </c>
      <c r="D4750" s="0" t="str">
        <f aca="false">IF($A4750="","",INDEX(CARTAO_COMPRAS!$E:$E,INT((ROW()-2)/20)+2))</f>
        <v/>
      </c>
      <c r="E4750" s="0" t="str">
        <f aca="false">IF($A4750="","",INDEX(CARTAO_COMPRAS!$H:$H,INT((ROW()-2)/20)+2)+MOD(ROW()-2,20))</f>
        <v/>
      </c>
      <c r="F4750" s="0" t="str">
        <f aca="false">IF($A4750="","",INDEX(CARTAO_COMPRAS!$G:$G,INT((ROW()-2)/20)+2))</f>
        <v/>
      </c>
      <c r="G4750" s="5" t="str">
        <f aca="false">IF($A4750="","",INDEX(CARTAO_COMPRAS!$I:$I,INT((ROW()-2)/20)+2))</f>
        <v/>
      </c>
      <c r="H4750" s="4" t="str">
        <f aca="false">IF($A4750="","",EDATE(INDEX(CARTAO_COMPRAS!$J:$J,INT((ROW()-2)/20)+2),MOD(ROW()-2,20)))</f>
        <v/>
      </c>
      <c r="I4750" s="4" t="str">
        <f aca="false">IF($H4750="","",$H4750-WEEKDAY($H4750,2)+1)</f>
        <v/>
      </c>
      <c r="J4750" s="4" t="str">
        <f aca="false">IF($I4750="","",$I4750+6)</f>
        <v/>
      </c>
      <c r="K4750" s="6" t="str">
        <f aca="false">IF($H4750="","",DATE(YEAR($H4750),MONTH($H4750),1))</f>
        <v/>
      </c>
      <c r="L4750" s="0" t="str">
        <f aca="false">IF($A4750="","",INDEX(CARTAO_COMPRAS!$K:$K,INT((ROW()-2)/20)+2))</f>
        <v/>
      </c>
      <c r="M4750" s="0" t="str">
        <f aca="false">IF($A4750="","","Compra no cartão")</f>
        <v/>
      </c>
    </row>
    <row r="4751" customFormat="false" ht="13.5" hidden="false" customHeight="false" outlineLevel="0" collapsed="false">
      <c r="A4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1" s="0" t="str">
        <f aca="false">IF($A4751="","",INDEX(CARTAO_COMPRAS!$C:$C,INT((ROW()-2)/20)+2))</f>
        <v/>
      </c>
      <c r="C4751" s="0" t="str">
        <f aca="false">IF($A4751="","",INDEX(CARTAO_COMPRAS!$D:$D,INT((ROW()-2)/20)+2))</f>
        <v/>
      </c>
      <c r="D4751" s="0" t="str">
        <f aca="false">IF($A4751="","",INDEX(CARTAO_COMPRAS!$E:$E,INT((ROW()-2)/20)+2))</f>
        <v/>
      </c>
      <c r="E4751" s="0" t="str">
        <f aca="false">IF($A4751="","",INDEX(CARTAO_COMPRAS!$H:$H,INT((ROW()-2)/20)+2)+MOD(ROW()-2,20))</f>
        <v/>
      </c>
      <c r="F4751" s="0" t="str">
        <f aca="false">IF($A4751="","",INDEX(CARTAO_COMPRAS!$G:$G,INT((ROW()-2)/20)+2))</f>
        <v/>
      </c>
      <c r="G4751" s="5" t="str">
        <f aca="false">IF($A4751="","",INDEX(CARTAO_COMPRAS!$I:$I,INT((ROW()-2)/20)+2))</f>
        <v/>
      </c>
      <c r="H4751" s="4" t="str">
        <f aca="false">IF($A4751="","",EDATE(INDEX(CARTAO_COMPRAS!$J:$J,INT((ROW()-2)/20)+2),MOD(ROW()-2,20)))</f>
        <v/>
      </c>
      <c r="I4751" s="4" t="str">
        <f aca="false">IF($H4751="","",$H4751-WEEKDAY($H4751,2)+1)</f>
        <v/>
      </c>
      <c r="J4751" s="4" t="str">
        <f aca="false">IF($I4751="","",$I4751+6)</f>
        <v/>
      </c>
      <c r="K4751" s="6" t="str">
        <f aca="false">IF($H4751="","",DATE(YEAR($H4751),MONTH($H4751),1))</f>
        <v/>
      </c>
      <c r="L4751" s="0" t="str">
        <f aca="false">IF($A4751="","",INDEX(CARTAO_COMPRAS!$K:$K,INT((ROW()-2)/20)+2))</f>
        <v/>
      </c>
      <c r="M4751" s="0" t="str">
        <f aca="false">IF($A4751="","","Compra no cartão")</f>
        <v/>
      </c>
    </row>
    <row r="4752" customFormat="false" ht="13.5" hidden="false" customHeight="false" outlineLevel="0" collapsed="false">
      <c r="A4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2" s="0" t="str">
        <f aca="false">IF($A4752="","",INDEX(CARTAO_COMPRAS!$C:$C,INT((ROW()-2)/20)+2))</f>
        <v/>
      </c>
      <c r="C4752" s="0" t="str">
        <f aca="false">IF($A4752="","",INDEX(CARTAO_COMPRAS!$D:$D,INT((ROW()-2)/20)+2))</f>
        <v/>
      </c>
      <c r="D4752" s="0" t="str">
        <f aca="false">IF($A4752="","",INDEX(CARTAO_COMPRAS!$E:$E,INT((ROW()-2)/20)+2))</f>
        <v/>
      </c>
      <c r="E4752" s="0" t="str">
        <f aca="false">IF($A4752="","",INDEX(CARTAO_COMPRAS!$H:$H,INT((ROW()-2)/20)+2)+MOD(ROW()-2,20))</f>
        <v/>
      </c>
      <c r="F4752" s="0" t="str">
        <f aca="false">IF($A4752="","",INDEX(CARTAO_COMPRAS!$G:$G,INT((ROW()-2)/20)+2))</f>
        <v/>
      </c>
      <c r="G4752" s="5" t="str">
        <f aca="false">IF($A4752="","",INDEX(CARTAO_COMPRAS!$I:$I,INT((ROW()-2)/20)+2))</f>
        <v/>
      </c>
      <c r="H4752" s="4" t="str">
        <f aca="false">IF($A4752="","",EDATE(INDEX(CARTAO_COMPRAS!$J:$J,INT((ROW()-2)/20)+2),MOD(ROW()-2,20)))</f>
        <v/>
      </c>
      <c r="I4752" s="4" t="str">
        <f aca="false">IF($H4752="","",$H4752-WEEKDAY($H4752,2)+1)</f>
        <v/>
      </c>
      <c r="J4752" s="4" t="str">
        <f aca="false">IF($I4752="","",$I4752+6)</f>
        <v/>
      </c>
      <c r="K4752" s="6" t="str">
        <f aca="false">IF($H4752="","",DATE(YEAR($H4752),MONTH($H4752),1))</f>
        <v/>
      </c>
      <c r="L4752" s="0" t="str">
        <f aca="false">IF($A4752="","",INDEX(CARTAO_COMPRAS!$K:$K,INT((ROW()-2)/20)+2))</f>
        <v/>
      </c>
      <c r="M4752" s="0" t="str">
        <f aca="false">IF($A4752="","","Compra no cartão")</f>
        <v/>
      </c>
    </row>
    <row r="4753" customFormat="false" ht="13.5" hidden="false" customHeight="false" outlineLevel="0" collapsed="false">
      <c r="A4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3" s="0" t="str">
        <f aca="false">IF($A4753="","",INDEX(CARTAO_COMPRAS!$C:$C,INT((ROW()-2)/20)+2))</f>
        <v/>
      </c>
      <c r="C4753" s="0" t="str">
        <f aca="false">IF($A4753="","",INDEX(CARTAO_COMPRAS!$D:$D,INT((ROW()-2)/20)+2))</f>
        <v/>
      </c>
      <c r="D4753" s="0" t="str">
        <f aca="false">IF($A4753="","",INDEX(CARTAO_COMPRAS!$E:$E,INT((ROW()-2)/20)+2))</f>
        <v/>
      </c>
      <c r="E4753" s="0" t="str">
        <f aca="false">IF($A4753="","",INDEX(CARTAO_COMPRAS!$H:$H,INT((ROW()-2)/20)+2)+MOD(ROW()-2,20))</f>
        <v/>
      </c>
      <c r="F4753" s="0" t="str">
        <f aca="false">IF($A4753="","",INDEX(CARTAO_COMPRAS!$G:$G,INT((ROW()-2)/20)+2))</f>
        <v/>
      </c>
      <c r="G4753" s="5" t="str">
        <f aca="false">IF($A4753="","",INDEX(CARTAO_COMPRAS!$I:$I,INT((ROW()-2)/20)+2))</f>
        <v/>
      </c>
      <c r="H4753" s="4" t="str">
        <f aca="false">IF($A4753="","",EDATE(INDEX(CARTAO_COMPRAS!$J:$J,INT((ROW()-2)/20)+2),MOD(ROW()-2,20)))</f>
        <v/>
      </c>
      <c r="I4753" s="4" t="str">
        <f aca="false">IF($H4753="","",$H4753-WEEKDAY($H4753,2)+1)</f>
        <v/>
      </c>
      <c r="J4753" s="4" t="str">
        <f aca="false">IF($I4753="","",$I4753+6)</f>
        <v/>
      </c>
      <c r="K4753" s="6" t="str">
        <f aca="false">IF($H4753="","",DATE(YEAR($H4753),MONTH($H4753),1))</f>
        <v/>
      </c>
      <c r="L4753" s="0" t="str">
        <f aca="false">IF($A4753="","",INDEX(CARTAO_COMPRAS!$K:$K,INT((ROW()-2)/20)+2))</f>
        <v/>
      </c>
      <c r="M4753" s="0" t="str">
        <f aca="false">IF($A4753="","","Compra no cartão")</f>
        <v/>
      </c>
    </row>
    <row r="4754" customFormat="false" ht="13.5" hidden="false" customHeight="false" outlineLevel="0" collapsed="false">
      <c r="A4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4" s="0" t="str">
        <f aca="false">IF($A4754="","",INDEX(CARTAO_COMPRAS!$C:$C,INT((ROW()-2)/20)+2))</f>
        <v/>
      </c>
      <c r="C4754" s="0" t="str">
        <f aca="false">IF($A4754="","",INDEX(CARTAO_COMPRAS!$D:$D,INT((ROW()-2)/20)+2))</f>
        <v/>
      </c>
      <c r="D4754" s="0" t="str">
        <f aca="false">IF($A4754="","",INDEX(CARTAO_COMPRAS!$E:$E,INT((ROW()-2)/20)+2))</f>
        <v/>
      </c>
      <c r="E4754" s="0" t="str">
        <f aca="false">IF($A4754="","",INDEX(CARTAO_COMPRAS!$H:$H,INT((ROW()-2)/20)+2)+MOD(ROW()-2,20))</f>
        <v/>
      </c>
      <c r="F4754" s="0" t="str">
        <f aca="false">IF($A4754="","",INDEX(CARTAO_COMPRAS!$G:$G,INT((ROW()-2)/20)+2))</f>
        <v/>
      </c>
      <c r="G4754" s="5" t="str">
        <f aca="false">IF($A4754="","",INDEX(CARTAO_COMPRAS!$I:$I,INT((ROW()-2)/20)+2))</f>
        <v/>
      </c>
      <c r="H4754" s="4" t="str">
        <f aca="false">IF($A4754="","",EDATE(INDEX(CARTAO_COMPRAS!$J:$J,INT((ROW()-2)/20)+2),MOD(ROW()-2,20)))</f>
        <v/>
      </c>
      <c r="I4754" s="4" t="str">
        <f aca="false">IF($H4754="","",$H4754-WEEKDAY($H4754,2)+1)</f>
        <v/>
      </c>
      <c r="J4754" s="4" t="str">
        <f aca="false">IF($I4754="","",$I4754+6)</f>
        <v/>
      </c>
      <c r="K4754" s="6" t="str">
        <f aca="false">IF($H4754="","",DATE(YEAR($H4754),MONTH($H4754),1))</f>
        <v/>
      </c>
      <c r="L4754" s="0" t="str">
        <f aca="false">IF($A4754="","",INDEX(CARTAO_COMPRAS!$K:$K,INT((ROW()-2)/20)+2))</f>
        <v/>
      </c>
      <c r="M4754" s="0" t="str">
        <f aca="false">IF($A4754="","","Compra no cartão")</f>
        <v/>
      </c>
    </row>
    <row r="4755" customFormat="false" ht="13.5" hidden="false" customHeight="false" outlineLevel="0" collapsed="false">
      <c r="A4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5" s="0" t="str">
        <f aca="false">IF($A4755="","",INDEX(CARTAO_COMPRAS!$C:$C,INT((ROW()-2)/20)+2))</f>
        <v/>
      </c>
      <c r="C4755" s="0" t="str">
        <f aca="false">IF($A4755="","",INDEX(CARTAO_COMPRAS!$D:$D,INT((ROW()-2)/20)+2))</f>
        <v/>
      </c>
      <c r="D4755" s="0" t="str">
        <f aca="false">IF($A4755="","",INDEX(CARTAO_COMPRAS!$E:$E,INT((ROW()-2)/20)+2))</f>
        <v/>
      </c>
      <c r="E4755" s="0" t="str">
        <f aca="false">IF($A4755="","",INDEX(CARTAO_COMPRAS!$H:$H,INT((ROW()-2)/20)+2)+MOD(ROW()-2,20))</f>
        <v/>
      </c>
      <c r="F4755" s="0" t="str">
        <f aca="false">IF($A4755="","",INDEX(CARTAO_COMPRAS!$G:$G,INT((ROW()-2)/20)+2))</f>
        <v/>
      </c>
      <c r="G4755" s="5" t="str">
        <f aca="false">IF($A4755="","",INDEX(CARTAO_COMPRAS!$I:$I,INT((ROW()-2)/20)+2))</f>
        <v/>
      </c>
      <c r="H4755" s="4" t="str">
        <f aca="false">IF($A4755="","",EDATE(INDEX(CARTAO_COMPRAS!$J:$J,INT((ROW()-2)/20)+2),MOD(ROW()-2,20)))</f>
        <v/>
      </c>
      <c r="I4755" s="4" t="str">
        <f aca="false">IF($H4755="","",$H4755-WEEKDAY($H4755,2)+1)</f>
        <v/>
      </c>
      <c r="J4755" s="4" t="str">
        <f aca="false">IF($I4755="","",$I4755+6)</f>
        <v/>
      </c>
      <c r="K4755" s="6" t="str">
        <f aca="false">IF($H4755="","",DATE(YEAR($H4755),MONTH($H4755),1))</f>
        <v/>
      </c>
      <c r="L4755" s="0" t="str">
        <f aca="false">IF($A4755="","",INDEX(CARTAO_COMPRAS!$K:$K,INT((ROW()-2)/20)+2))</f>
        <v/>
      </c>
      <c r="M4755" s="0" t="str">
        <f aca="false">IF($A4755="","","Compra no cartão")</f>
        <v/>
      </c>
    </row>
    <row r="4756" customFormat="false" ht="13.5" hidden="false" customHeight="false" outlineLevel="0" collapsed="false">
      <c r="A4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6" s="0" t="str">
        <f aca="false">IF($A4756="","",INDEX(CARTAO_COMPRAS!$C:$C,INT((ROW()-2)/20)+2))</f>
        <v/>
      </c>
      <c r="C4756" s="0" t="str">
        <f aca="false">IF($A4756="","",INDEX(CARTAO_COMPRAS!$D:$D,INT((ROW()-2)/20)+2))</f>
        <v/>
      </c>
      <c r="D4756" s="0" t="str">
        <f aca="false">IF($A4756="","",INDEX(CARTAO_COMPRAS!$E:$E,INT((ROW()-2)/20)+2))</f>
        <v/>
      </c>
      <c r="E4756" s="0" t="str">
        <f aca="false">IF($A4756="","",INDEX(CARTAO_COMPRAS!$H:$H,INT((ROW()-2)/20)+2)+MOD(ROW()-2,20))</f>
        <v/>
      </c>
      <c r="F4756" s="0" t="str">
        <f aca="false">IF($A4756="","",INDEX(CARTAO_COMPRAS!$G:$G,INT((ROW()-2)/20)+2))</f>
        <v/>
      </c>
      <c r="G4756" s="5" t="str">
        <f aca="false">IF($A4756="","",INDEX(CARTAO_COMPRAS!$I:$I,INT((ROW()-2)/20)+2))</f>
        <v/>
      </c>
      <c r="H4756" s="4" t="str">
        <f aca="false">IF($A4756="","",EDATE(INDEX(CARTAO_COMPRAS!$J:$J,INT((ROW()-2)/20)+2),MOD(ROW()-2,20)))</f>
        <v/>
      </c>
      <c r="I4756" s="4" t="str">
        <f aca="false">IF($H4756="","",$H4756-WEEKDAY($H4756,2)+1)</f>
        <v/>
      </c>
      <c r="J4756" s="4" t="str">
        <f aca="false">IF($I4756="","",$I4756+6)</f>
        <v/>
      </c>
      <c r="K4756" s="6" t="str">
        <f aca="false">IF($H4756="","",DATE(YEAR($H4756),MONTH($H4756),1))</f>
        <v/>
      </c>
      <c r="L4756" s="0" t="str">
        <f aca="false">IF($A4756="","",INDEX(CARTAO_COMPRAS!$K:$K,INT((ROW()-2)/20)+2))</f>
        <v/>
      </c>
      <c r="M4756" s="0" t="str">
        <f aca="false">IF($A4756="","","Compra no cartão")</f>
        <v/>
      </c>
    </row>
    <row r="4757" customFormat="false" ht="13.5" hidden="false" customHeight="false" outlineLevel="0" collapsed="false">
      <c r="A4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7" s="0" t="str">
        <f aca="false">IF($A4757="","",INDEX(CARTAO_COMPRAS!$C:$C,INT((ROW()-2)/20)+2))</f>
        <v/>
      </c>
      <c r="C4757" s="0" t="str">
        <f aca="false">IF($A4757="","",INDEX(CARTAO_COMPRAS!$D:$D,INT((ROW()-2)/20)+2))</f>
        <v/>
      </c>
      <c r="D4757" s="0" t="str">
        <f aca="false">IF($A4757="","",INDEX(CARTAO_COMPRAS!$E:$E,INT((ROW()-2)/20)+2))</f>
        <v/>
      </c>
      <c r="E4757" s="0" t="str">
        <f aca="false">IF($A4757="","",INDEX(CARTAO_COMPRAS!$H:$H,INT((ROW()-2)/20)+2)+MOD(ROW()-2,20))</f>
        <v/>
      </c>
      <c r="F4757" s="0" t="str">
        <f aca="false">IF($A4757="","",INDEX(CARTAO_COMPRAS!$G:$G,INT((ROW()-2)/20)+2))</f>
        <v/>
      </c>
      <c r="G4757" s="5" t="str">
        <f aca="false">IF($A4757="","",INDEX(CARTAO_COMPRAS!$I:$I,INT((ROW()-2)/20)+2))</f>
        <v/>
      </c>
      <c r="H4757" s="4" t="str">
        <f aca="false">IF($A4757="","",EDATE(INDEX(CARTAO_COMPRAS!$J:$J,INT((ROW()-2)/20)+2),MOD(ROW()-2,20)))</f>
        <v/>
      </c>
      <c r="I4757" s="4" t="str">
        <f aca="false">IF($H4757="","",$H4757-WEEKDAY($H4757,2)+1)</f>
        <v/>
      </c>
      <c r="J4757" s="4" t="str">
        <f aca="false">IF($I4757="","",$I4757+6)</f>
        <v/>
      </c>
      <c r="K4757" s="6" t="str">
        <f aca="false">IF($H4757="","",DATE(YEAR($H4757),MONTH($H4757),1))</f>
        <v/>
      </c>
      <c r="L4757" s="0" t="str">
        <f aca="false">IF($A4757="","",INDEX(CARTAO_COMPRAS!$K:$K,INT((ROW()-2)/20)+2))</f>
        <v/>
      </c>
      <c r="M4757" s="0" t="str">
        <f aca="false">IF($A4757="","","Compra no cartão")</f>
        <v/>
      </c>
    </row>
    <row r="4758" customFormat="false" ht="13.5" hidden="false" customHeight="false" outlineLevel="0" collapsed="false">
      <c r="A4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8" s="0" t="str">
        <f aca="false">IF($A4758="","",INDEX(CARTAO_COMPRAS!$C:$C,INT((ROW()-2)/20)+2))</f>
        <v/>
      </c>
      <c r="C4758" s="0" t="str">
        <f aca="false">IF($A4758="","",INDEX(CARTAO_COMPRAS!$D:$D,INT((ROW()-2)/20)+2))</f>
        <v/>
      </c>
      <c r="D4758" s="0" t="str">
        <f aca="false">IF($A4758="","",INDEX(CARTAO_COMPRAS!$E:$E,INT((ROW()-2)/20)+2))</f>
        <v/>
      </c>
      <c r="E4758" s="0" t="str">
        <f aca="false">IF($A4758="","",INDEX(CARTAO_COMPRAS!$H:$H,INT((ROW()-2)/20)+2)+MOD(ROW()-2,20))</f>
        <v/>
      </c>
      <c r="F4758" s="0" t="str">
        <f aca="false">IF($A4758="","",INDEX(CARTAO_COMPRAS!$G:$G,INT((ROW()-2)/20)+2))</f>
        <v/>
      </c>
      <c r="G4758" s="5" t="str">
        <f aca="false">IF($A4758="","",INDEX(CARTAO_COMPRAS!$I:$I,INT((ROW()-2)/20)+2))</f>
        <v/>
      </c>
      <c r="H4758" s="4" t="str">
        <f aca="false">IF($A4758="","",EDATE(INDEX(CARTAO_COMPRAS!$J:$J,INT((ROW()-2)/20)+2),MOD(ROW()-2,20)))</f>
        <v/>
      </c>
      <c r="I4758" s="4" t="str">
        <f aca="false">IF($H4758="","",$H4758-WEEKDAY($H4758,2)+1)</f>
        <v/>
      </c>
      <c r="J4758" s="4" t="str">
        <f aca="false">IF($I4758="","",$I4758+6)</f>
        <v/>
      </c>
      <c r="K4758" s="6" t="str">
        <f aca="false">IF($H4758="","",DATE(YEAR($H4758),MONTH($H4758),1))</f>
        <v/>
      </c>
      <c r="L4758" s="0" t="str">
        <f aca="false">IF($A4758="","",INDEX(CARTAO_COMPRAS!$K:$K,INT((ROW()-2)/20)+2))</f>
        <v/>
      </c>
      <c r="M4758" s="0" t="str">
        <f aca="false">IF($A4758="","","Compra no cartão")</f>
        <v/>
      </c>
    </row>
    <row r="4759" customFormat="false" ht="13.5" hidden="false" customHeight="false" outlineLevel="0" collapsed="false">
      <c r="A4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59" s="0" t="str">
        <f aca="false">IF($A4759="","",INDEX(CARTAO_COMPRAS!$C:$C,INT((ROW()-2)/20)+2))</f>
        <v/>
      </c>
      <c r="C4759" s="0" t="str">
        <f aca="false">IF($A4759="","",INDEX(CARTAO_COMPRAS!$D:$D,INT((ROW()-2)/20)+2))</f>
        <v/>
      </c>
      <c r="D4759" s="0" t="str">
        <f aca="false">IF($A4759="","",INDEX(CARTAO_COMPRAS!$E:$E,INT((ROW()-2)/20)+2))</f>
        <v/>
      </c>
      <c r="E4759" s="0" t="str">
        <f aca="false">IF($A4759="","",INDEX(CARTAO_COMPRAS!$H:$H,INT((ROW()-2)/20)+2)+MOD(ROW()-2,20))</f>
        <v/>
      </c>
      <c r="F4759" s="0" t="str">
        <f aca="false">IF($A4759="","",INDEX(CARTAO_COMPRAS!$G:$G,INT((ROW()-2)/20)+2))</f>
        <v/>
      </c>
      <c r="G4759" s="5" t="str">
        <f aca="false">IF($A4759="","",INDEX(CARTAO_COMPRAS!$I:$I,INT((ROW()-2)/20)+2))</f>
        <v/>
      </c>
      <c r="H4759" s="4" t="str">
        <f aca="false">IF($A4759="","",EDATE(INDEX(CARTAO_COMPRAS!$J:$J,INT((ROW()-2)/20)+2),MOD(ROW()-2,20)))</f>
        <v/>
      </c>
      <c r="I4759" s="4" t="str">
        <f aca="false">IF($H4759="","",$H4759-WEEKDAY($H4759,2)+1)</f>
        <v/>
      </c>
      <c r="J4759" s="4" t="str">
        <f aca="false">IF($I4759="","",$I4759+6)</f>
        <v/>
      </c>
      <c r="K4759" s="6" t="str">
        <f aca="false">IF($H4759="","",DATE(YEAR($H4759),MONTH($H4759),1))</f>
        <v/>
      </c>
      <c r="L4759" s="0" t="str">
        <f aca="false">IF($A4759="","",INDEX(CARTAO_COMPRAS!$K:$K,INT((ROW()-2)/20)+2))</f>
        <v/>
      </c>
      <c r="M4759" s="0" t="str">
        <f aca="false">IF($A4759="","","Compra no cartão")</f>
        <v/>
      </c>
    </row>
    <row r="4760" customFormat="false" ht="13.5" hidden="false" customHeight="false" outlineLevel="0" collapsed="false">
      <c r="A4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0" s="0" t="str">
        <f aca="false">IF($A4760="","",INDEX(CARTAO_COMPRAS!$C:$C,INT((ROW()-2)/20)+2))</f>
        <v/>
      </c>
      <c r="C4760" s="0" t="str">
        <f aca="false">IF($A4760="","",INDEX(CARTAO_COMPRAS!$D:$D,INT((ROW()-2)/20)+2))</f>
        <v/>
      </c>
      <c r="D4760" s="0" t="str">
        <f aca="false">IF($A4760="","",INDEX(CARTAO_COMPRAS!$E:$E,INT((ROW()-2)/20)+2))</f>
        <v/>
      </c>
      <c r="E4760" s="0" t="str">
        <f aca="false">IF($A4760="","",INDEX(CARTAO_COMPRAS!$H:$H,INT((ROW()-2)/20)+2)+MOD(ROW()-2,20))</f>
        <v/>
      </c>
      <c r="F4760" s="0" t="str">
        <f aca="false">IF($A4760="","",INDEX(CARTAO_COMPRAS!$G:$G,INT((ROW()-2)/20)+2))</f>
        <v/>
      </c>
      <c r="G4760" s="5" t="str">
        <f aca="false">IF($A4760="","",INDEX(CARTAO_COMPRAS!$I:$I,INT((ROW()-2)/20)+2))</f>
        <v/>
      </c>
      <c r="H4760" s="4" t="str">
        <f aca="false">IF($A4760="","",EDATE(INDEX(CARTAO_COMPRAS!$J:$J,INT((ROW()-2)/20)+2),MOD(ROW()-2,20)))</f>
        <v/>
      </c>
      <c r="I4760" s="4" t="str">
        <f aca="false">IF($H4760="","",$H4760-WEEKDAY($H4760,2)+1)</f>
        <v/>
      </c>
      <c r="J4760" s="4" t="str">
        <f aca="false">IF($I4760="","",$I4760+6)</f>
        <v/>
      </c>
      <c r="K4760" s="6" t="str">
        <f aca="false">IF($H4760="","",DATE(YEAR($H4760),MONTH($H4760),1))</f>
        <v/>
      </c>
      <c r="L4760" s="0" t="str">
        <f aca="false">IF($A4760="","",INDEX(CARTAO_COMPRAS!$K:$K,INT((ROW()-2)/20)+2))</f>
        <v/>
      </c>
      <c r="M4760" s="0" t="str">
        <f aca="false">IF($A4760="","","Compra no cartão")</f>
        <v/>
      </c>
    </row>
    <row r="4761" customFormat="false" ht="13.5" hidden="false" customHeight="false" outlineLevel="0" collapsed="false">
      <c r="A4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1" s="0" t="str">
        <f aca="false">IF($A4761="","",INDEX(CARTAO_COMPRAS!$C:$C,INT((ROW()-2)/20)+2))</f>
        <v/>
      </c>
      <c r="C4761" s="0" t="str">
        <f aca="false">IF($A4761="","",INDEX(CARTAO_COMPRAS!$D:$D,INT((ROW()-2)/20)+2))</f>
        <v/>
      </c>
      <c r="D4761" s="0" t="str">
        <f aca="false">IF($A4761="","",INDEX(CARTAO_COMPRAS!$E:$E,INT((ROW()-2)/20)+2))</f>
        <v/>
      </c>
      <c r="E4761" s="0" t="str">
        <f aca="false">IF($A4761="","",INDEX(CARTAO_COMPRAS!$H:$H,INT((ROW()-2)/20)+2)+MOD(ROW()-2,20))</f>
        <v/>
      </c>
      <c r="F4761" s="0" t="str">
        <f aca="false">IF($A4761="","",INDEX(CARTAO_COMPRAS!$G:$G,INT((ROW()-2)/20)+2))</f>
        <v/>
      </c>
      <c r="G4761" s="5" t="str">
        <f aca="false">IF($A4761="","",INDEX(CARTAO_COMPRAS!$I:$I,INT((ROW()-2)/20)+2))</f>
        <v/>
      </c>
      <c r="H4761" s="4" t="str">
        <f aca="false">IF($A4761="","",EDATE(INDEX(CARTAO_COMPRAS!$J:$J,INT((ROW()-2)/20)+2),MOD(ROW()-2,20)))</f>
        <v/>
      </c>
      <c r="I4761" s="4" t="str">
        <f aca="false">IF($H4761="","",$H4761-WEEKDAY($H4761,2)+1)</f>
        <v/>
      </c>
      <c r="J4761" s="4" t="str">
        <f aca="false">IF($I4761="","",$I4761+6)</f>
        <v/>
      </c>
      <c r="K4761" s="6" t="str">
        <f aca="false">IF($H4761="","",DATE(YEAR($H4761),MONTH($H4761),1))</f>
        <v/>
      </c>
      <c r="L4761" s="0" t="str">
        <f aca="false">IF($A4761="","",INDEX(CARTAO_COMPRAS!$K:$K,INT((ROW()-2)/20)+2))</f>
        <v/>
      </c>
      <c r="M4761" s="0" t="str">
        <f aca="false">IF($A4761="","","Compra no cartão")</f>
        <v/>
      </c>
    </row>
    <row r="4762" customFormat="false" ht="13.5" hidden="false" customHeight="false" outlineLevel="0" collapsed="false">
      <c r="A47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2" s="0" t="str">
        <f aca="false">IF($A4762="","",INDEX(CARTAO_COMPRAS!$C:$C,INT((ROW()-2)/20)+2))</f>
        <v/>
      </c>
      <c r="C4762" s="0" t="str">
        <f aca="false">IF($A4762="","",INDEX(CARTAO_COMPRAS!$D:$D,INT((ROW()-2)/20)+2))</f>
        <v/>
      </c>
      <c r="D4762" s="0" t="str">
        <f aca="false">IF($A4762="","",INDEX(CARTAO_COMPRAS!$E:$E,INT((ROW()-2)/20)+2))</f>
        <v/>
      </c>
      <c r="E4762" s="0" t="str">
        <f aca="false">IF($A4762="","",INDEX(CARTAO_COMPRAS!$H:$H,INT((ROW()-2)/20)+2)+MOD(ROW()-2,20))</f>
        <v/>
      </c>
      <c r="F4762" s="0" t="str">
        <f aca="false">IF($A4762="","",INDEX(CARTAO_COMPRAS!$G:$G,INT((ROW()-2)/20)+2))</f>
        <v/>
      </c>
      <c r="G4762" s="5" t="str">
        <f aca="false">IF($A4762="","",INDEX(CARTAO_COMPRAS!$I:$I,INT((ROW()-2)/20)+2))</f>
        <v/>
      </c>
      <c r="H4762" s="4" t="str">
        <f aca="false">IF($A4762="","",EDATE(INDEX(CARTAO_COMPRAS!$J:$J,INT((ROW()-2)/20)+2),MOD(ROW()-2,20)))</f>
        <v/>
      </c>
      <c r="I4762" s="4" t="str">
        <f aca="false">IF($H4762="","",$H4762-WEEKDAY($H4762,2)+1)</f>
        <v/>
      </c>
      <c r="J4762" s="4" t="str">
        <f aca="false">IF($I4762="","",$I4762+6)</f>
        <v/>
      </c>
      <c r="K4762" s="6" t="str">
        <f aca="false">IF($H4762="","",DATE(YEAR($H4762),MONTH($H4762),1))</f>
        <v/>
      </c>
      <c r="L4762" s="0" t="str">
        <f aca="false">IF($A4762="","",INDEX(CARTAO_COMPRAS!$K:$K,INT((ROW()-2)/20)+2))</f>
        <v/>
      </c>
      <c r="M4762" s="0" t="str">
        <f aca="false">IF($A4762="","","Compra no cartão")</f>
        <v/>
      </c>
    </row>
    <row r="4763" customFormat="false" ht="13.5" hidden="false" customHeight="false" outlineLevel="0" collapsed="false">
      <c r="A4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3" s="0" t="str">
        <f aca="false">IF($A4763="","",INDEX(CARTAO_COMPRAS!$C:$C,INT((ROW()-2)/20)+2))</f>
        <v/>
      </c>
      <c r="C4763" s="0" t="str">
        <f aca="false">IF($A4763="","",INDEX(CARTAO_COMPRAS!$D:$D,INT((ROW()-2)/20)+2))</f>
        <v/>
      </c>
      <c r="D4763" s="0" t="str">
        <f aca="false">IF($A4763="","",INDEX(CARTAO_COMPRAS!$E:$E,INT((ROW()-2)/20)+2))</f>
        <v/>
      </c>
      <c r="E4763" s="0" t="str">
        <f aca="false">IF($A4763="","",INDEX(CARTAO_COMPRAS!$H:$H,INT((ROW()-2)/20)+2)+MOD(ROW()-2,20))</f>
        <v/>
      </c>
      <c r="F4763" s="0" t="str">
        <f aca="false">IF($A4763="","",INDEX(CARTAO_COMPRAS!$G:$G,INT((ROW()-2)/20)+2))</f>
        <v/>
      </c>
      <c r="G4763" s="5" t="str">
        <f aca="false">IF($A4763="","",INDEX(CARTAO_COMPRAS!$I:$I,INT((ROW()-2)/20)+2))</f>
        <v/>
      </c>
      <c r="H4763" s="4" t="str">
        <f aca="false">IF($A4763="","",EDATE(INDEX(CARTAO_COMPRAS!$J:$J,INT((ROW()-2)/20)+2),MOD(ROW()-2,20)))</f>
        <v/>
      </c>
      <c r="I4763" s="4" t="str">
        <f aca="false">IF($H4763="","",$H4763-WEEKDAY($H4763,2)+1)</f>
        <v/>
      </c>
      <c r="J4763" s="4" t="str">
        <f aca="false">IF($I4763="","",$I4763+6)</f>
        <v/>
      </c>
      <c r="K4763" s="6" t="str">
        <f aca="false">IF($H4763="","",DATE(YEAR($H4763),MONTH($H4763),1))</f>
        <v/>
      </c>
      <c r="L4763" s="0" t="str">
        <f aca="false">IF($A4763="","",INDEX(CARTAO_COMPRAS!$K:$K,INT((ROW()-2)/20)+2))</f>
        <v/>
      </c>
      <c r="M4763" s="0" t="str">
        <f aca="false">IF($A4763="","","Compra no cartão")</f>
        <v/>
      </c>
    </row>
    <row r="4764" customFormat="false" ht="13.5" hidden="false" customHeight="false" outlineLevel="0" collapsed="false">
      <c r="A4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4" s="0" t="str">
        <f aca="false">IF($A4764="","",INDEX(CARTAO_COMPRAS!$C:$C,INT((ROW()-2)/20)+2))</f>
        <v/>
      </c>
      <c r="C4764" s="0" t="str">
        <f aca="false">IF($A4764="","",INDEX(CARTAO_COMPRAS!$D:$D,INT((ROW()-2)/20)+2))</f>
        <v/>
      </c>
      <c r="D4764" s="0" t="str">
        <f aca="false">IF($A4764="","",INDEX(CARTAO_COMPRAS!$E:$E,INT((ROW()-2)/20)+2))</f>
        <v/>
      </c>
      <c r="E4764" s="0" t="str">
        <f aca="false">IF($A4764="","",INDEX(CARTAO_COMPRAS!$H:$H,INT((ROW()-2)/20)+2)+MOD(ROW()-2,20))</f>
        <v/>
      </c>
      <c r="F4764" s="0" t="str">
        <f aca="false">IF($A4764="","",INDEX(CARTAO_COMPRAS!$G:$G,INT((ROW()-2)/20)+2))</f>
        <v/>
      </c>
      <c r="G4764" s="5" t="str">
        <f aca="false">IF($A4764="","",INDEX(CARTAO_COMPRAS!$I:$I,INT((ROW()-2)/20)+2))</f>
        <v/>
      </c>
      <c r="H4764" s="4" t="str">
        <f aca="false">IF($A4764="","",EDATE(INDEX(CARTAO_COMPRAS!$J:$J,INT((ROW()-2)/20)+2),MOD(ROW()-2,20)))</f>
        <v/>
      </c>
      <c r="I4764" s="4" t="str">
        <f aca="false">IF($H4764="","",$H4764-WEEKDAY($H4764,2)+1)</f>
        <v/>
      </c>
      <c r="J4764" s="4" t="str">
        <f aca="false">IF($I4764="","",$I4764+6)</f>
        <v/>
      </c>
      <c r="K4764" s="6" t="str">
        <f aca="false">IF($H4764="","",DATE(YEAR($H4764),MONTH($H4764),1))</f>
        <v/>
      </c>
      <c r="L4764" s="0" t="str">
        <f aca="false">IF($A4764="","",INDEX(CARTAO_COMPRAS!$K:$K,INT((ROW()-2)/20)+2))</f>
        <v/>
      </c>
      <c r="M4764" s="0" t="str">
        <f aca="false">IF($A4764="","","Compra no cartão")</f>
        <v/>
      </c>
    </row>
    <row r="4765" customFormat="false" ht="13.5" hidden="false" customHeight="false" outlineLevel="0" collapsed="false">
      <c r="A4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5" s="0" t="str">
        <f aca="false">IF($A4765="","",INDEX(CARTAO_COMPRAS!$C:$C,INT((ROW()-2)/20)+2))</f>
        <v/>
      </c>
      <c r="C4765" s="0" t="str">
        <f aca="false">IF($A4765="","",INDEX(CARTAO_COMPRAS!$D:$D,INT((ROW()-2)/20)+2))</f>
        <v/>
      </c>
      <c r="D4765" s="0" t="str">
        <f aca="false">IF($A4765="","",INDEX(CARTAO_COMPRAS!$E:$E,INT((ROW()-2)/20)+2))</f>
        <v/>
      </c>
      <c r="E4765" s="0" t="str">
        <f aca="false">IF($A4765="","",INDEX(CARTAO_COMPRAS!$H:$H,INT((ROW()-2)/20)+2)+MOD(ROW()-2,20))</f>
        <v/>
      </c>
      <c r="F4765" s="0" t="str">
        <f aca="false">IF($A4765="","",INDEX(CARTAO_COMPRAS!$G:$G,INT((ROW()-2)/20)+2))</f>
        <v/>
      </c>
      <c r="G4765" s="5" t="str">
        <f aca="false">IF($A4765="","",INDEX(CARTAO_COMPRAS!$I:$I,INT((ROW()-2)/20)+2))</f>
        <v/>
      </c>
      <c r="H4765" s="4" t="str">
        <f aca="false">IF($A4765="","",EDATE(INDEX(CARTAO_COMPRAS!$J:$J,INT((ROW()-2)/20)+2),MOD(ROW()-2,20)))</f>
        <v/>
      </c>
      <c r="I4765" s="4" t="str">
        <f aca="false">IF($H4765="","",$H4765-WEEKDAY($H4765,2)+1)</f>
        <v/>
      </c>
      <c r="J4765" s="4" t="str">
        <f aca="false">IF($I4765="","",$I4765+6)</f>
        <v/>
      </c>
      <c r="K4765" s="6" t="str">
        <f aca="false">IF($H4765="","",DATE(YEAR($H4765),MONTH($H4765),1))</f>
        <v/>
      </c>
      <c r="L4765" s="0" t="str">
        <f aca="false">IF($A4765="","",INDEX(CARTAO_COMPRAS!$K:$K,INT((ROW()-2)/20)+2))</f>
        <v/>
      </c>
      <c r="M4765" s="0" t="str">
        <f aca="false">IF($A4765="","","Compra no cartão")</f>
        <v/>
      </c>
    </row>
    <row r="4766" customFormat="false" ht="13.5" hidden="false" customHeight="false" outlineLevel="0" collapsed="false">
      <c r="A4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6" s="0" t="str">
        <f aca="false">IF($A4766="","",INDEX(CARTAO_COMPRAS!$C:$C,INT((ROW()-2)/20)+2))</f>
        <v/>
      </c>
      <c r="C4766" s="0" t="str">
        <f aca="false">IF($A4766="","",INDEX(CARTAO_COMPRAS!$D:$D,INT((ROW()-2)/20)+2))</f>
        <v/>
      </c>
      <c r="D4766" s="0" t="str">
        <f aca="false">IF($A4766="","",INDEX(CARTAO_COMPRAS!$E:$E,INT((ROW()-2)/20)+2))</f>
        <v/>
      </c>
      <c r="E4766" s="0" t="str">
        <f aca="false">IF($A4766="","",INDEX(CARTAO_COMPRAS!$H:$H,INT((ROW()-2)/20)+2)+MOD(ROW()-2,20))</f>
        <v/>
      </c>
      <c r="F4766" s="0" t="str">
        <f aca="false">IF($A4766="","",INDEX(CARTAO_COMPRAS!$G:$G,INT((ROW()-2)/20)+2))</f>
        <v/>
      </c>
      <c r="G4766" s="5" t="str">
        <f aca="false">IF($A4766="","",INDEX(CARTAO_COMPRAS!$I:$I,INT((ROW()-2)/20)+2))</f>
        <v/>
      </c>
      <c r="H4766" s="4" t="str">
        <f aca="false">IF($A4766="","",EDATE(INDEX(CARTAO_COMPRAS!$J:$J,INT((ROW()-2)/20)+2),MOD(ROW()-2,20)))</f>
        <v/>
      </c>
      <c r="I4766" s="4" t="str">
        <f aca="false">IF($H4766="","",$H4766-WEEKDAY($H4766,2)+1)</f>
        <v/>
      </c>
      <c r="J4766" s="4" t="str">
        <f aca="false">IF($I4766="","",$I4766+6)</f>
        <v/>
      </c>
      <c r="K4766" s="6" t="str">
        <f aca="false">IF($H4766="","",DATE(YEAR($H4766),MONTH($H4766),1))</f>
        <v/>
      </c>
      <c r="L4766" s="0" t="str">
        <f aca="false">IF($A4766="","",INDEX(CARTAO_COMPRAS!$K:$K,INT((ROW()-2)/20)+2))</f>
        <v/>
      </c>
      <c r="M4766" s="0" t="str">
        <f aca="false">IF($A4766="","","Compra no cartão")</f>
        <v/>
      </c>
    </row>
    <row r="4767" customFormat="false" ht="13.5" hidden="false" customHeight="false" outlineLevel="0" collapsed="false">
      <c r="A4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7" s="0" t="str">
        <f aca="false">IF($A4767="","",INDEX(CARTAO_COMPRAS!$C:$C,INT((ROW()-2)/20)+2))</f>
        <v/>
      </c>
      <c r="C4767" s="0" t="str">
        <f aca="false">IF($A4767="","",INDEX(CARTAO_COMPRAS!$D:$D,INT((ROW()-2)/20)+2))</f>
        <v/>
      </c>
      <c r="D4767" s="0" t="str">
        <f aca="false">IF($A4767="","",INDEX(CARTAO_COMPRAS!$E:$E,INT((ROW()-2)/20)+2))</f>
        <v/>
      </c>
      <c r="E4767" s="0" t="str">
        <f aca="false">IF($A4767="","",INDEX(CARTAO_COMPRAS!$H:$H,INT((ROW()-2)/20)+2)+MOD(ROW()-2,20))</f>
        <v/>
      </c>
      <c r="F4767" s="0" t="str">
        <f aca="false">IF($A4767="","",INDEX(CARTAO_COMPRAS!$G:$G,INT((ROW()-2)/20)+2))</f>
        <v/>
      </c>
      <c r="G4767" s="5" t="str">
        <f aca="false">IF($A4767="","",INDEX(CARTAO_COMPRAS!$I:$I,INT((ROW()-2)/20)+2))</f>
        <v/>
      </c>
      <c r="H4767" s="4" t="str">
        <f aca="false">IF($A4767="","",EDATE(INDEX(CARTAO_COMPRAS!$J:$J,INT((ROW()-2)/20)+2),MOD(ROW()-2,20)))</f>
        <v/>
      </c>
      <c r="I4767" s="4" t="str">
        <f aca="false">IF($H4767="","",$H4767-WEEKDAY($H4767,2)+1)</f>
        <v/>
      </c>
      <c r="J4767" s="4" t="str">
        <f aca="false">IF($I4767="","",$I4767+6)</f>
        <v/>
      </c>
      <c r="K4767" s="6" t="str">
        <f aca="false">IF($H4767="","",DATE(YEAR($H4767),MONTH($H4767),1))</f>
        <v/>
      </c>
      <c r="L4767" s="0" t="str">
        <f aca="false">IF($A4767="","",INDEX(CARTAO_COMPRAS!$K:$K,INT((ROW()-2)/20)+2))</f>
        <v/>
      </c>
      <c r="M4767" s="0" t="str">
        <f aca="false">IF($A4767="","","Compra no cartão")</f>
        <v/>
      </c>
    </row>
    <row r="4768" customFormat="false" ht="13.5" hidden="false" customHeight="false" outlineLevel="0" collapsed="false">
      <c r="A4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8" s="0" t="str">
        <f aca="false">IF($A4768="","",INDEX(CARTAO_COMPRAS!$C:$C,INT((ROW()-2)/20)+2))</f>
        <v/>
      </c>
      <c r="C4768" s="0" t="str">
        <f aca="false">IF($A4768="","",INDEX(CARTAO_COMPRAS!$D:$D,INT((ROW()-2)/20)+2))</f>
        <v/>
      </c>
      <c r="D4768" s="0" t="str">
        <f aca="false">IF($A4768="","",INDEX(CARTAO_COMPRAS!$E:$E,INT((ROW()-2)/20)+2))</f>
        <v/>
      </c>
      <c r="E4768" s="0" t="str">
        <f aca="false">IF($A4768="","",INDEX(CARTAO_COMPRAS!$H:$H,INT((ROW()-2)/20)+2)+MOD(ROW()-2,20))</f>
        <v/>
      </c>
      <c r="F4768" s="0" t="str">
        <f aca="false">IF($A4768="","",INDEX(CARTAO_COMPRAS!$G:$G,INT((ROW()-2)/20)+2))</f>
        <v/>
      </c>
      <c r="G4768" s="5" t="str">
        <f aca="false">IF($A4768="","",INDEX(CARTAO_COMPRAS!$I:$I,INT((ROW()-2)/20)+2))</f>
        <v/>
      </c>
      <c r="H4768" s="4" t="str">
        <f aca="false">IF($A4768="","",EDATE(INDEX(CARTAO_COMPRAS!$J:$J,INT((ROW()-2)/20)+2),MOD(ROW()-2,20)))</f>
        <v/>
      </c>
      <c r="I4768" s="4" t="str">
        <f aca="false">IF($H4768="","",$H4768-WEEKDAY($H4768,2)+1)</f>
        <v/>
      </c>
      <c r="J4768" s="4" t="str">
        <f aca="false">IF($I4768="","",$I4768+6)</f>
        <v/>
      </c>
      <c r="K4768" s="6" t="str">
        <f aca="false">IF($H4768="","",DATE(YEAR($H4768),MONTH($H4768),1))</f>
        <v/>
      </c>
      <c r="L4768" s="0" t="str">
        <f aca="false">IF($A4768="","",INDEX(CARTAO_COMPRAS!$K:$K,INT((ROW()-2)/20)+2))</f>
        <v/>
      </c>
      <c r="M4768" s="0" t="str">
        <f aca="false">IF($A4768="","","Compra no cartão")</f>
        <v/>
      </c>
    </row>
    <row r="4769" customFormat="false" ht="13.5" hidden="false" customHeight="false" outlineLevel="0" collapsed="false">
      <c r="A4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69" s="0" t="str">
        <f aca="false">IF($A4769="","",INDEX(CARTAO_COMPRAS!$C:$C,INT((ROW()-2)/20)+2))</f>
        <v/>
      </c>
      <c r="C4769" s="0" t="str">
        <f aca="false">IF($A4769="","",INDEX(CARTAO_COMPRAS!$D:$D,INT((ROW()-2)/20)+2))</f>
        <v/>
      </c>
      <c r="D4769" s="0" t="str">
        <f aca="false">IF($A4769="","",INDEX(CARTAO_COMPRAS!$E:$E,INT((ROW()-2)/20)+2))</f>
        <v/>
      </c>
      <c r="E4769" s="0" t="str">
        <f aca="false">IF($A4769="","",INDEX(CARTAO_COMPRAS!$H:$H,INT((ROW()-2)/20)+2)+MOD(ROW()-2,20))</f>
        <v/>
      </c>
      <c r="F4769" s="0" t="str">
        <f aca="false">IF($A4769="","",INDEX(CARTAO_COMPRAS!$G:$G,INT((ROW()-2)/20)+2))</f>
        <v/>
      </c>
      <c r="G4769" s="5" t="str">
        <f aca="false">IF($A4769="","",INDEX(CARTAO_COMPRAS!$I:$I,INT((ROW()-2)/20)+2))</f>
        <v/>
      </c>
      <c r="H4769" s="4" t="str">
        <f aca="false">IF($A4769="","",EDATE(INDEX(CARTAO_COMPRAS!$J:$J,INT((ROW()-2)/20)+2),MOD(ROW()-2,20)))</f>
        <v/>
      </c>
      <c r="I4769" s="4" t="str">
        <f aca="false">IF($H4769="","",$H4769-WEEKDAY($H4769,2)+1)</f>
        <v/>
      </c>
      <c r="J4769" s="4" t="str">
        <f aca="false">IF($I4769="","",$I4769+6)</f>
        <v/>
      </c>
      <c r="K4769" s="6" t="str">
        <f aca="false">IF($H4769="","",DATE(YEAR($H4769),MONTH($H4769),1))</f>
        <v/>
      </c>
      <c r="L4769" s="0" t="str">
        <f aca="false">IF($A4769="","",INDEX(CARTAO_COMPRAS!$K:$K,INT((ROW()-2)/20)+2))</f>
        <v/>
      </c>
      <c r="M4769" s="0" t="str">
        <f aca="false">IF($A4769="","","Compra no cartão")</f>
        <v/>
      </c>
    </row>
    <row r="4770" customFormat="false" ht="13.5" hidden="false" customHeight="false" outlineLevel="0" collapsed="false">
      <c r="A4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0" s="0" t="str">
        <f aca="false">IF($A4770="","",INDEX(CARTAO_COMPRAS!$C:$C,INT((ROW()-2)/20)+2))</f>
        <v/>
      </c>
      <c r="C4770" s="0" t="str">
        <f aca="false">IF($A4770="","",INDEX(CARTAO_COMPRAS!$D:$D,INT((ROW()-2)/20)+2))</f>
        <v/>
      </c>
      <c r="D4770" s="0" t="str">
        <f aca="false">IF($A4770="","",INDEX(CARTAO_COMPRAS!$E:$E,INT((ROW()-2)/20)+2))</f>
        <v/>
      </c>
      <c r="E4770" s="0" t="str">
        <f aca="false">IF($A4770="","",INDEX(CARTAO_COMPRAS!$H:$H,INT((ROW()-2)/20)+2)+MOD(ROW()-2,20))</f>
        <v/>
      </c>
      <c r="F4770" s="0" t="str">
        <f aca="false">IF($A4770="","",INDEX(CARTAO_COMPRAS!$G:$G,INT((ROW()-2)/20)+2))</f>
        <v/>
      </c>
      <c r="G4770" s="5" t="str">
        <f aca="false">IF($A4770="","",INDEX(CARTAO_COMPRAS!$I:$I,INT((ROW()-2)/20)+2))</f>
        <v/>
      </c>
      <c r="H4770" s="4" t="str">
        <f aca="false">IF($A4770="","",EDATE(INDEX(CARTAO_COMPRAS!$J:$J,INT((ROW()-2)/20)+2),MOD(ROW()-2,20)))</f>
        <v/>
      </c>
      <c r="I4770" s="4" t="str">
        <f aca="false">IF($H4770="","",$H4770-WEEKDAY($H4770,2)+1)</f>
        <v/>
      </c>
      <c r="J4770" s="4" t="str">
        <f aca="false">IF($I4770="","",$I4770+6)</f>
        <v/>
      </c>
      <c r="K4770" s="6" t="str">
        <f aca="false">IF($H4770="","",DATE(YEAR($H4770),MONTH($H4770),1))</f>
        <v/>
      </c>
      <c r="L4770" s="0" t="str">
        <f aca="false">IF($A4770="","",INDEX(CARTAO_COMPRAS!$K:$K,INT((ROW()-2)/20)+2))</f>
        <v/>
      </c>
      <c r="M4770" s="0" t="str">
        <f aca="false">IF($A4770="","","Compra no cartão")</f>
        <v/>
      </c>
    </row>
    <row r="4771" customFormat="false" ht="13.5" hidden="false" customHeight="false" outlineLevel="0" collapsed="false">
      <c r="A4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1" s="0" t="str">
        <f aca="false">IF($A4771="","",INDEX(CARTAO_COMPRAS!$C:$C,INT((ROW()-2)/20)+2))</f>
        <v/>
      </c>
      <c r="C4771" s="0" t="str">
        <f aca="false">IF($A4771="","",INDEX(CARTAO_COMPRAS!$D:$D,INT((ROW()-2)/20)+2))</f>
        <v/>
      </c>
      <c r="D4771" s="0" t="str">
        <f aca="false">IF($A4771="","",INDEX(CARTAO_COMPRAS!$E:$E,INT((ROW()-2)/20)+2))</f>
        <v/>
      </c>
      <c r="E4771" s="0" t="str">
        <f aca="false">IF($A4771="","",INDEX(CARTAO_COMPRAS!$H:$H,INT((ROW()-2)/20)+2)+MOD(ROW()-2,20))</f>
        <v/>
      </c>
      <c r="F4771" s="0" t="str">
        <f aca="false">IF($A4771="","",INDEX(CARTAO_COMPRAS!$G:$G,INT((ROW()-2)/20)+2))</f>
        <v/>
      </c>
      <c r="G4771" s="5" t="str">
        <f aca="false">IF($A4771="","",INDEX(CARTAO_COMPRAS!$I:$I,INT((ROW()-2)/20)+2))</f>
        <v/>
      </c>
      <c r="H4771" s="4" t="str">
        <f aca="false">IF($A4771="","",EDATE(INDEX(CARTAO_COMPRAS!$J:$J,INT((ROW()-2)/20)+2),MOD(ROW()-2,20)))</f>
        <v/>
      </c>
      <c r="I4771" s="4" t="str">
        <f aca="false">IF($H4771="","",$H4771-WEEKDAY($H4771,2)+1)</f>
        <v/>
      </c>
      <c r="J4771" s="4" t="str">
        <f aca="false">IF($I4771="","",$I4771+6)</f>
        <v/>
      </c>
      <c r="K4771" s="6" t="str">
        <f aca="false">IF($H4771="","",DATE(YEAR($H4771),MONTH($H4771),1))</f>
        <v/>
      </c>
      <c r="L4771" s="0" t="str">
        <f aca="false">IF($A4771="","",INDEX(CARTAO_COMPRAS!$K:$K,INT((ROW()-2)/20)+2))</f>
        <v/>
      </c>
      <c r="M4771" s="0" t="str">
        <f aca="false">IF($A4771="","","Compra no cartão")</f>
        <v/>
      </c>
    </row>
    <row r="4772" customFormat="false" ht="13.5" hidden="false" customHeight="false" outlineLevel="0" collapsed="false">
      <c r="A4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2" s="0" t="str">
        <f aca="false">IF($A4772="","",INDEX(CARTAO_COMPRAS!$C:$C,INT((ROW()-2)/20)+2))</f>
        <v/>
      </c>
      <c r="C4772" s="0" t="str">
        <f aca="false">IF($A4772="","",INDEX(CARTAO_COMPRAS!$D:$D,INT((ROW()-2)/20)+2))</f>
        <v/>
      </c>
      <c r="D4772" s="0" t="str">
        <f aca="false">IF($A4772="","",INDEX(CARTAO_COMPRAS!$E:$E,INT((ROW()-2)/20)+2))</f>
        <v/>
      </c>
      <c r="E4772" s="0" t="str">
        <f aca="false">IF($A4772="","",INDEX(CARTAO_COMPRAS!$H:$H,INT((ROW()-2)/20)+2)+MOD(ROW()-2,20))</f>
        <v/>
      </c>
      <c r="F4772" s="0" t="str">
        <f aca="false">IF($A4772="","",INDEX(CARTAO_COMPRAS!$G:$G,INT((ROW()-2)/20)+2))</f>
        <v/>
      </c>
      <c r="G4772" s="5" t="str">
        <f aca="false">IF($A4772="","",INDEX(CARTAO_COMPRAS!$I:$I,INT((ROW()-2)/20)+2))</f>
        <v/>
      </c>
      <c r="H4772" s="4" t="str">
        <f aca="false">IF($A4772="","",EDATE(INDEX(CARTAO_COMPRAS!$J:$J,INT((ROW()-2)/20)+2),MOD(ROW()-2,20)))</f>
        <v/>
      </c>
      <c r="I4772" s="4" t="str">
        <f aca="false">IF($H4772="","",$H4772-WEEKDAY($H4772,2)+1)</f>
        <v/>
      </c>
      <c r="J4772" s="4" t="str">
        <f aca="false">IF($I4772="","",$I4772+6)</f>
        <v/>
      </c>
      <c r="K4772" s="6" t="str">
        <f aca="false">IF($H4772="","",DATE(YEAR($H4772),MONTH($H4772),1))</f>
        <v/>
      </c>
      <c r="L4772" s="0" t="str">
        <f aca="false">IF($A4772="","",INDEX(CARTAO_COMPRAS!$K:$K,INT((ROW()-2)/20)+2))</f>
        <v/>
      </c>
      <c r="M4772" s="0" t="str">
        <f aca="false">IF($A4772="","","Compra no cartão")</f>
        <v/>
      </c>
    </row>
    <row r="4773" customFormat="false" ht="13.5" hidden="false" customHeight="false" outlineLevel="0" collapsed="false">
      <c r="A4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3" s="0" t="str">
        <f aca="false">IF($A4773="","",INDEX(CARTAO_COMPRAS!$C:$C,INT((ROW()-2)/20)+2))</f>
        <v/>
      </c>
      <c r="C4773" s="0" t="str">
        <f aca="false">IF($A4773="","",INDEX(CARTAO_COMPRAS!$D:$D,INT((ROW()-2)/20)+2))</f>
        <v/>
      </c>
      <c r="D4773" s="0" t="str">
        <f aca="false">IF($A4773="","",INDEX(CARTAO_COMPRAS!$E:$E,INT((ROW()-2)/20)+2))</f>
        <v/>
      </c>
      <c r="E4773" s="0" t="str">
        <f aca="false">IF($A4773="","",INDEX(CARTAO_COMPRAS!$H:$H,INT((ROW()-2)/20)+2)+MOD(ROW()-2,20))</f>
        <v/>
      </c>
      <c r="F4773" s="0" t="str">
        <f aca="false">IF($A4773="","",INDEX(CARTAO_COMPRAS!$G:$G,INT((ROW()-2)/20)+2))</f>
        <v/>
      </c>
      <c r="G4773" s="5" t="str">
        <f aca="false">IF($A4773="","",INDEX(CARTAO_COMPRAS!$I:$I,INT((ROW()-2)/20)+2))</f>
        <v/>
      </c>
      <c r="H4773" s="4" t="str">
        <f aca="false">IF($A4773="","",EDATE(INDEX(CARTAO_COMPRAS!$J:$J,INT((ROW()-2)/20)+2),MOD(ROW()-2,20)))</f>
        <v/>
      </c>
      <c r="I4773" s="4" t="str">
        <f aca="false">IF($H4773="","",$H4773-WEEKDAY($H4773,2)+1)</f>
        <v/>
      </c>
      <c r="J4773" s="4" t="str">
        <f aca="false">IF($I4773="","",$I4773+6)</f>
        <v/>
      </c>
      <c r="K4773" s="6" t="str">
        <f aca="false">IF($H4773="","",DATE(YEAR($H4773),MONTH($H4773),1))</f>
        <v/>
      </c>
      <c r="L4773" s="0" t="str">
        <f aca="false">IF($A4773="","",INDEX(CARTAO_COMPRAS!$K:$K,INT((ROW()-2)/20)+2))</f>
        <v/>
      </c>
      <c r="M4773" s="0" t="str">
        <f aca="false">IF($A4773="","","Compra no cartão")</f>
        <v/>
      </c>
    </row>
    <row r="4774" customFormat="false" ht="13.5" hidden="false" customHeight="false" outlineLevel="0" collapsed="false">
      <c r="A4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4" s="0" t="str">
        <f aca="false">IF($A4774="","",INDEX(CARTAO_COMPRAS!$C:$C,INT((ROW()-2)/20)+2))</f>
        <v/>
      </c>
      <c r="C4774" s="0" t="str">
        <f aca="false">IF($A4774="","",INDEX(CARTAO_COMPRAS!$D:$D,INT((ROW()-2)/20)+2))</f>
        <v/>
      </c>
      <c r="D4774" s="0" t="str">
        <f aca="false">IF($A4774="","",INDEX(CARTAO_COMPRAS!$E:$E,INT((ROW()-2)/20)+2))</f>
        <v/>
      </c>
      <c r="E4774" s="0" t="str">
        <f aca="false">IF($A4774="","",INDEX(CARTAO_COMPRAS!$H:$H,INT((ROW()-2)/20)+2)+MOD(ROW()-2,20))</f>
        <v/>
      </c>
      <c r="F4774" s="0" t="str">
        <f aca="false">IF($A4774="","",INDEX(CARTAO_COMPRAS!$G:$G,INT((ROW()-2)/20)+2))</f>
        <v/>
      </c>
      <c r="G4774" s="5" t="str">
        <f aca="false">IF($A4774="","",INDEX(CARTAO_COMPRAS!$I:$I,INT((ROW()-2)/20)+2))</f>
        <v/>
      </c>
      <c r="H4774" s="4" t="str">
        <f aca="false">IF($A4774="","",EDATE(INDEX(CARTAO_COMPRAS!$J:$J,INT((ROW()-2)/20)+2),MOD(ROW()-2,20)))</f>
        <v/>
      </c>
      <c r="I4774" s="4" t="str">
        <f aca="false">IF($H4774="","",$H4774-WEEKDAY($H4774,2)+1)</f>
        <v/>
      </c>
      <c r="J4774" s="4" t="str">
        <f aca="false">IF($I4774="","",$I4774+6)</f>
        <v/>
      </c>
      <c r="K4774" s="6" t="str">
        <f aca="false">IF($H4774="","",DATE(YEAR($H4774),MONTH($H4774),1))</f>
        <v/>
      </c>
      <c r="L4774" s="0" t="str">
        <f aca="false">IF($A4774="","",INDEX(CARTAO_COMPRAS!$K:$K,INT((ROW()-2)/20)+2))</f>
        <v/>
      </c>
      <c r="M4774" s="0" t="str">
        <f aca="false">IF($A4774="","","Compra no cartão")</f>
        <v/>
      </c>
    </row>
    <row r="4775" customFormat="false" ht="13.5" hidden="false" customHeight="false" outlineLevel="0" collapsed="false">
      <c r="A4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5" s="0" t="str">
        <f aca="false">IF($A4775="","",INDEX(CARTAO_COMPRAS!$C:$C,INT((ROW()-2)/20)+2))</f>
        <v/>
      </c>
      <c r="C4775" s="0" t="str">
        <f aca="false">IF($A4775="","",INDEX(CARTAO_COMPRAS!$D:$D,INT((ROW()-2)/20)+2))</f>
        <v/>
      </c>
      <c r="D4775" s="0" t="str">
        <f aca="false">IF($A4775="","",INDEX(CARTAO_COMPRAS!$E:$E,INT((ROW()-2)/20)+2))</f>
        <v/>
      </c>
      <c r="E4775" s="0" t="str">
        <f aca="false">IF($A4775="","",INDEX(CARTAO_COMPRAS!$H:$H,INT((ROW()-2)/20)+2)+MOD(ROW()-2,20))</f>
        <v/>
      </c>
      <c r="F4775" s="0" t="str">
        <f aca="false">IF($A4775="","",INDEX(CARTAO_COMPRAS!$G:$G,INT((ROW()-2)/20)+2))</f>
        <v/>
      </c>
      <c r="G4775" s="5" t="str">
        <f aca="false">IF($A4775="","",INDEX(CARTAO_COMPRAS!$I:$I,INT((ROW()-2)/20)+2))</f>
        <v/>
      </c>
      <c r="H4775" s="4" t="str">
        <f aca="false">IF($A4775="","",EDATE(INDEX(CARTAO_COMPRAS!$J:$J,INT((ROW()-2)/20)+2),MOD(ROW()-2,20)))</f>
        <v/>
      </c>
      <c r="I4775" s="4" t="str">
        <f aca="false">IF($H4775="","",$H4775-WEEKDAY($H4775,2)+1)</f>
        <v/>
      </c>
      <c r="J4775" s="4" t="str">
        <f aca="false">IF($I4775="","",$I4775+6)</f>
        <v/>
      </c>
      <c r="K4775" s="6" t="str">
        <f aca="false">IF($H4775="","",DATE(YEAR($H4775),MONTH($H4775),1))</f>
        <v/>
      </c>
      <c r="L4775" s="0" t="str">
        <f aca="false">IF($A4775="","",INDEX(CARTAO_COMPRAS!$K:$K,INT((ROW()-2)/20)+2))</f>
        <v/>
      </c>
      <c r="M4775" s="0" t="str">
        <f aca="false">IF($A4775="","","Compra no cartão")</f>
        <v/>
      </c>
    </row>
    <row r="4776" customFormat="false" ht="13.5" hidden="false" customHeight="false" outlineLevel="0" collapsed="false">
      <c r="A4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6" s="0" t="str">
        <f aca="false">IF($A4776="","",INDEX(CARTAO_COMPRAS!$C:$C,INT((ROW()-2)/20)+2))</f>
        <v/>
      </c>
      <c r="C4776" s="0" t="str">
        <f aca="false">IF($A4776="","",INDEX(CARTAO_COMPRAS!$D:$D,INT((ROW()-2)/20)+2))</f>
        <v/>
      </c>
      <c r="D4776" s="0" t="str">
        <f aca="false">IF($A4776="","",INDEX(CARTAO_COMPRAS!$E:$E,INT((ROW()-2)/20)+2))</f>
        <v/>
      </c>
      <c r="E4776" s="0" t="str">
        <f aca="false">IF($A4776="","",INDEX(CARTAO_COMPRAS!$H:$H,INT((ROW()-2)/20)+2)+MOD(ROW()-2,20))</f>
        <v/>
      </c>
      <c r="F4776" s="0" t="str">
        <f aca="false">IF($A4776="","",INDEX(CARTAO_COMPRAS!$G:$G,INT((ROW()-2)/20)+2))</f>
        <v/>
      </c>
      <c r="G4776" s="5" t="str">
        <f aca="false">IF($A4776="","",INDEX(CARTAO_COMPRAS!$I:$I,INT((ROW()-2)/20)+2))</f>
        <v/>
      </c>
      <c r="H4776" s="4" t="str">
        <f aca="false">IF($A4776="","",EDATE(INDEX(CARTAO_COMPRAS!$J:$J,INT((ROW()-2)/20)+2),MOD(ROW()-2,20)))</f>
        <v/>
      </c>
      <c r="I4776" s="4" t="str">
        <f aca="false">IF($H4776="","",$H4776-WEEKDAY($H4776,2)+1)</f>
        <v/>
      </c>
      <c r="J4776" s="4" t="str">
        <f aca="false">IF($I4776="","",$I4776+6)</f>
        <v/>
      </c>
      <c r="K4776" s="6" t="str">
        <f aca="false">IF($H4776="","",DATE(YEAR($H4776),MONTH($H4776),1))</f>
        <v/>
      </c>
      <c r="L4776" s="0" t="str">
        <f aca="false">IF($A4776="","",INDEX(CARTAO_COMPRAS!$K:$K,INT((ROW()-2)/20)+2))</f>
        <v/>
      </c>
      <c r="M4776" s="0" t="str">
        <f aca="false">IF($A4776="","","Compra no cartão")</f>
        <v/>
      </c>
    </row>
    <row r="4777" customFormat="false" ht="13.5" hidden="false" customHeight="false" outlineLevel="0" collapsed="false">
      <c r="A4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7" s="0" t="str">
        <f aca="false">IF($A4777="","",INDEX(CARTAO_COMPRAS!$C:$C,INT((ROW()-2)/20)+2))</f>
        <v/>
      </c>
      <c r="C4777" s="0" t="str">
        <f aca="false">IF($A4777="","",INDEX(CARTAO_COMPRAS!$D:$D,INT((ROW()-2)/20)+2))</f>
        <v/>
      </c>
      <c r="D4777" s="0" t="str">
        <f aca="false">IF($A4777="","",INDEX(CARTAO_COMPRAS!$E:$E,INT((ROW()-2)/20)+2))</f>
        <v/>
      </c>
      <c r="E4777" s="0" t="str">
        <f aca="false">IF($A4777="","",INDEX(CARTAO_COMPRAS!$H:$H,INT((ROW()-2)/20)+2)+MOD(ROW()-2,20))</f>
        <v/>
      </c>
      <c r="F4777" s="0" t="str">
        <f aca="false">IF($A4777="","",INDEX(CARTAO_COMPRAS!$G:$G,INT((ROW()-2)/20)+2))</f>
        <v/>
      </c>
      <c r="G4777" s="5" t="str">
        <f aca="false">IF($A4777="","",INDEX(CARTAO_COMPRAS!$I:$I,INT((ROW()-2)/20)+2))</f>
        <v/>
      </c>
      <c r="H4777" s="4" t="str">
        <f aca="false">IF($A4777="","",EDATE(INDEX(CARTAO_COMPRAS!$J:$J,INT((ROW()-2)/20)+2),MOD(ROW()-2,20)))</f>
        <v/>
      </c>
      <c r="I4777" s="4" t="str">
        <f aca="false">IF($H4777="","",$H4777-WEEKDAY($H4777,2)+1)</f>
        <v/>
      </c>
      <c r="J4777" s="4" t="str">
        <f aca="false">IF($I4777="","",$I4777+6)</f>
        <v/>
      </c>
      <c r="K4777" s="6" t="str">
        <f aca="false">IF($H4777="","",DATE(YEAR($H4777),MONTH($H4777),1))</f>
        <v/>
      </c>
      <c r="L4777" s="0" t="str">
        <f aca="false">IF($A4777="","",INDEX(CARTAO_COMPRAS!$K:$K,INT((ROW()-2)/20)+2))</f>
        <v/>
      </c>
      <c r="M4777" s="0" t="str">
        <f aca="false">IF($A4777="","","Compra no cartão")</f>
        <v/>
      </c>
    </row>
    <row r="4778" customFormat="false" ht="13.5" hidden="false" customHeight="false" outlineLevel="0" collapsed="false">
      <c r="A4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8" s="0" t="str">
        <f aca="false">IF($A4778="","",INDEX(CARTAO_COMPRAS!$C:$C,INT((ROW()-2)/20)+2))</f>
        <v/>
      </c>
      <c r="C4778" s="0" t="str">
        <f aca="false">IF($A4778="","",INDEX(CARTAO_COMPRAS!$D:$D,INT((ROW()-2)/20)+2))</f>
        <v/>
      </c>
      <c r="D4778" s="0" t="str">
        <f aca="false">IF($A4778="","",INDEX(CARTAO_COMPRAS!$E:$E,INT((ROW()-2)/20)+2))</f>
        <v/>
      </c>
      <c r="E4778" s="0" t="str">
        <f aca="false">IF($A4778="","",INDEX(CARTAO_COMPRAS!$H:$H,INT((ROW()-2)/20)+2)+MOD(ROW()-2,20))</f>
        <v/>
      </c>
      <c r="F4778" s="0" t="str">
        <f aca="false">IF($A4778="","",INDEX(CARTAO_COMPRAS!$G:$G,INT((ROW()-2)/20)+2))</f>
        <v/>
      </c>
      <c r="G4778" s="5" t="str">
        <f aca="false">IF($A4778="","",INDEX(CARTAO_COMPRAS!$I:$I,INT((ROW()-2)/20)+2))</f>
        <v/>
      </c>
      <c r="H4778" s="4" t="str">
        <f aca="false">IF($A4778="","",EDATE(INDEX(CARTAO_COMPRAS!$J:$J,INT((ROW()-2)/20)+2),MOD(ROW()-2,20)))</f>
        <v/>
      </c>
      <c r="I4778" s="4" t="str">
        <f aca="false">IF($H4778="","",$H4778-WEEKDAY($H4778,2)+1)</f>
        <v/>
      </c>
      <c r="J4778" s="4" t="str">
        <f aca="false">IF($I4778="","",$I4778+6)</f>
        <v/>
      </c>
      <c r="K4778" s="6" t="str">
        <f aca="false">IF($H4778="","",DATE(YEAR($H4778),MONTH($H4778),1))</f>
        <v/>
      </c>
      <c r="L4778" s="0" t="str">
        <f aca="false">IF($A4778="","",INDEX(CARTAO_COMPRAS!$K:$K,INT((ROW()-2)/20)+2))</f>
        <v/>
      </c>
      <c r="M4778" s="0" t="str">
        <f aca="false">IF($A4778="","","Compra no cartão")</f>
        <v/>
      </c>
    </row>
    <row r="4779" customFormat="false" ht="13.5" hidden="false" customHeight="false" outlineLevel="0" collapsed="false">
      <c r="A4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79" s="0" t="str">
        <f aca="false">IF($A4779="","",INDEX(CARTAO_COMPRAS!$C:$C,INT((ROW()-2)/20)+2))</f>
        <v/>
      </c>
      <c r="C4779" s="0" t="str">
        <f aca="false">IF($A4779="","",INDEX(CARTAO_COMPRAS!$D:$D,INT((ROW()-2)/20)+2))</f>
        <v/>
      </c>
      <c r="D4779" s="0" t="str">
        <f aca="false">IF($A4779="","",INDEX(CARTAO_COMPRAS!$E:$E,INT((ROW()-2)/20)+2))</f>
        <v/>
      </c>
      <c r="E4779" s="0" t="str">
        <f aca="false">IF($A4779="","",INDEX(CARTAO_COMPRAS!$H:$H,INT((ROW()-2)/20)+2)+MOD(ROW()-2,20))</f>
        <v/>
      </c>
      <c r="F4779" s="0" t="str">
        <f aca="false">IF($A4779="","",INDEX(CARTAO_COMPRAS!$G:$G,INT((ROW()-2)/20)+2))</f>
        <v/>
      </c>
      <c r="G4779" s="5" t="str">
        <f aca="false">IF($A4779="","",INDEX(CARTAO_COMPRAS!$I:$I,INT((ROW()-2)/20)+2))</f>
        <v/>
      </c>
      <c r="H4779" s="4" t="str">
        <f aca="false">IF($A4779="","",EDATE(INDEX(CARTAO_COMPRAS!$J:$J,INT((ROW()-2)/20)+2),MOD(ROW()-2,20)))</f>
        <v/>
      </c>
      <c r="I4779" s="4" t="str">
        <f aca="false">IF($H4779="","",$H4779-WEEKDAY($H4779,2)+1)</f>
        <v/>
      </c>
      <c r="J4779" s="4" t="str">
        <f aca="false">IF($I4779="","",$I4779+6)</f>
        <v/>
      </c>
      <c r="K4779" s="6" t="str">
        <f aca="false">IF($H4779="","",DATE(YEAR($H4779),MONTH($H4779),1))</f>
        <v/>
      </c>
      <c r="L4779" s="0" t="str">
        <f aca="false">IF($A4779="","",INDEX(CARTAO_COMPRAS!$K:$K,INT((ROW()-2)/20)+2))</f>
        <v/>
      </c>
      <c r="M4779" s="0" t="str">
        <f aca="false">IF($A4779="","","Compra no cartão")</f>
        <v/>
      </c>
    </row>
    <row r="4780" customFormat="false" ht="13.5" hidden="false" customHeight="false" outlineLevel="0" collapsed="false">
      <c r="A4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0" s="0" t="str">
        <f aca="false">IF($A4780="","",INDEX(CARTAO_COMPRAS!$C:$C,INT((ROW()-2)/20)+2))</f>
        <v/>
      </c>
      <c r="C4780" s="0" t="str">
        <f aca="false">IF($A4780="","",INDEX(CARTAO_COMPRAS!$D:$D,INT((ROW()-2)/20)+2))</f>
        <v/>
      </c>
      <c r="D4780" s="0" t="str">
        <f aca="false">IF($A4780="","",INDEX(CARTAO_COMPRAS!$E:$E,INT((ROW()-2)/20)+2))</f>
        <v/>
      </c>
      <c r="E4780" s="0" t="str">
        <f aca="false">IF($A4780="","",INDEX(CARTAO_COMPRAS!$H:$H,INT((ROW()-2)/20)+2)+MOD(ROW()-2,20))</f>
        <v/>
      </c>
      <c r="F4780" s="0" t="str">
        <f aca="false">IF($A4780="","",INDEX(CARTAO_COMPRAS!$G:$G,INT((ROW()-2)/20)+2))</f>
        <v/>
      </c>
      <c r="G4780" s="5" t="str">
        <f aca="false">IF($A4780="","",INDEX(CARTAO_COMPRAS!$I:$I,INT((ROW()-2)/20)+2))</f>
        <v/>
      </c>
      <c r="H4780" s="4" t="str">
        <f aca="false">IF($A4780="","",EDATE(INDEX(CARTAO_COMPRAS!$J:$J,INT((ROW()-2)/20)+2),MOD(ROW()-2,20)))</f>
        <v/>
      </c>
      <c r="I4780" s="4" t="str">
        <f aca="false">IF($H4780="","",$H4780-WEEKDAY($H4780,2)+1)</f>
        <v/>
      </c>
      <c r="J4780" s="4" t="str">
        <f aca="false">IF($I4780="","",$I4780+6)</f>
        <v/>
      </c>
      <c r="K4780" s="6" t="str">
        <f aca="false">IF($H4780="","",DATE(YEAR($H4780),MONTH($H4780),1))</f>
        <v/>
      </c>
      <c r="L4780" s="0" t="str">
        <f aca="false">IF($A4780="","",INDEX(CARTAO_COMPRAS!$K:$K,INT((ROW()-2)/20)+2))</f>
        <v/>
      </c>
      <c r="M4780" s="0" t="str">
        <f aca="false">IF($A4780="","","Compra no cartão")</f>
        <v/>
      </c>
    </row>
    <row r="4781" customFormat="false" ht="13.5" hidden="false" customHeight="false" outlineLevel="0" collapsed="false">
      <c r="A4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1" s="0" t="str">
        <f aca="false">IF($A4781="","",INDEX(CARTAO_COMPRAS!$C:$C,INT((ROW()-2)/20)+2))</f>
        <v/>
      </c>
      <c r="C4781" s="0" t="str">
        <f aca="false">IF($A4781="","",INDEX(CARTAO_COMPRAS!$D:$D,INT((ROW()-2)/20)+2))</f>
        <v/>
      </c>
      <c r="D4781" s="0" t="str">
        <f aca="false">IF($A4781="","",INDEX(CARTAO_COMPRAS!$E:$E,INT((ROW()-2)/20)+2))</f>
        <v/>
      </c>
      <c r="E4781" s="0" t="str">
        <f aca="false">IF($A4781="","",INDEX(CARTAO_COMPRAS!$H:$H,INT((ROW()-2)/20)+2)+MOD(ROW()-2,20))</f>
        <v/>
      </c>
      <c r="F4781" s="0" t="str">
        <f aca="false">IF($A4781="","",INDEX(CARTAO_COMPRAS!$G:$G,INT((ROW()-2)/20)+2))</f>
        <v/>
      </c>
      <c r="G4781" s="5" t="str">
        <f aca="false">IF($A4781="","",INDEX(CARTAO_COMPRAS!$I:$I,INT((ROW()-2)/20)+2))</f>
        <v/>
      </c>
      <c r="H4781" s="4" t="str">
        <f aca="false">IF($A4781="","",EDATE(INDEX(CARTAO_COMPRAS!$J:$J,INT((ROW()-2)/20)+2),MOD(ROW()-2,20)))</f>
        <v/>
      </c>
      <c r="I4781" s="4" t="str">
        <f aca="false">IF($H4781="","",$H4781-WEEKDAY($H4781,2)+1)</f>
        <v/>
      </c>
      <c r="J4781" s="4" t="str">
        <f aca="false">IF($I4781="","",$I4781+6)</f>
        <v/>
      </c>
      <c r="K4781" s="6" t="str">
        <f aca="false">IF($H4781="","",DATE(YEAR($H4781),MONTH($H4781),1))</f>
        <v/>
      </c>
      <c r="L4781" s="0" t="str">
        <f aca="false">IF($A4781="","",INDEX(CARTAO_COMPRAS!$K:$K,INT((ROW()-2)/20)+2))</f>
        <v/>
      </c>
      <c r="M4781" s="0" t="str">
        <f aca="false">IF($A4781="","","Compra no cartão")</f>
        <v/>
      </c>
    </row>
    <row r="4782" customFormat="false" ht="13.5" hidden="false" customHeight="false" outlineLevel="0" collapsed="false">
      <c r="A47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2" s="0" t="str">
        <f aca="false">IF($A4782="","",INDEX(CARTAO_COMPRAS!$C:$C,INT((ROW()-2)/20)+2))</f>
        <v/>
      </c>
      <c r="C4782" s="0" t="str">
        <f aca="false">IF($A4782="","",INDEX(CARTAO_COMPRAS!$D:$D,INT((ROW()-2)/20)+2))</f>
        <v/>
      </c>
      <c r="D4782" s="0" t="str">
        <f aca="false">IF($A4782="","",INDEX(CARTAO_COMPRAS!$E:$E,INT((ROW()-2)/20)+2))</f>
        <v/>
      </c>
      <c r="E4782" s="0" t="str">
        <f aca="false">IF($A4782="","",INDEX(CARTAO_COMPRAS!$H:$H,INT((ROW()-2)/20)+2)+MOD(ROW()-2,20))</f>
        <v/>
      </c>
      <c r="F4782" s="0" t="str">
        <f aca="false">IF($A4782="","",INDEX(CARTAO_COMPRAS!$G:$G,INT((ROW()-2)/20)+2))</f>
        <v/>
      </c>
      <c r="G4782" s="5" t="str">
        <f aca="false">IF($A4782="","",INDEX(CARTAO_COMPRAS!$I:$I,INT((ROW()-2)/20)+2))</f>
        <v/>
      </c>
      <c r="H4782" s="4" t="str">
        <f aca="false">IF($A4782="","",EDATE(INDEX(CARTAO_COMPRAS!$J:$J,INT((ROW()-2)/20)+2),MOD(ROW()-2,20)))</f>
        <v/>
      </c>
      <c r="I4782" s="4" t="str">
        <f aca="false">IF($H4782="","",$H4782-WEEKDAY($H4782,2)+1)</f>
        <v/>
      </c>
      <c r="J4782" s="4" t="str">
        <f aca="false">IF($I4782="","",$I4782+6)</f>
        <v/>
      </c>
      <c r="K4782" s="6" t="str">
        <f aca="false">IF($H4782="","",DATE(YEAR($H4782),MONTH($H4782),1))</f>
        <v/>
      </c>
      <c r="L4782" s="0" t="str">
        <f aca="false">IF($A4782="","",INDEX(CARTAO_COMPRAS!$K:$K,INT((ROW()-2)/20)+2))</f>
        <v/>
      </c>
      <c r="M4782" s="0" t="str">
        <f aca="false">IF($A4782="","","Compra no cartão")</f>
        <v/>
      </c>
    </row>
    <row r="4783" customFormat="false" ht="13.5" hidden="false" customHeight="false" outlineLevel="0" collapsed="false">
      <c r="A4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3" s="0" t="str">
        <f aca="false">IF($A4783="","",INDEX(CARTAO_COMPRAS!$C:$C,INT((ROW()-2)/20)+2))</f>
        <v/>
      </c>
      <c r="C4783" s="0" t="str">
        <f aca="false">IF($A4783="","",INDEX(CARTAO_COMPRAS!$D:$D,INT((ROW()-2)/20)+2))</f>
        <v/>
      </c>
      <c r="D4783" s="0" t="str">
        <f aca="false">IF($A4783="","",INDEX(CARTAO_COMPRAS!$E:$E,INT((ROW()-2)/20)+2))</f>
        <v/>
      </c>
      <c r="E4783" s="0" t="str">
        <f aca="false">IF($A4783="","",INDEX(CARTAO_COMPRAS!$H:$H,INT((ROW()-2)/20)+2)+MOD(ROW()-2,20))</f>
        <v/>
      </c>
      <c r="F4783" s="0" t="str">
        <f aca="false">IF($A4783="","",INDEX(CARTAO_COMPRAS!$G:$G,INT((ROW()-2)/20)+2))</f>
        <v/>
      </c>
      <c r="G4783" s="5" t="str">
        <f aca="false">IF($A4783="","",INDEX(CARTAO_COMPRAS!$I:$I,INT((ROW()-2)/20)+2))</f>
        <v/>
      </c>
      <c r="H4783" s="4" t="str">
        <f aca="false">IF($A4783="","",EDATE(INDEX(CARTAO_COMPRAS!$J:$J,INT((ROW()-2)/20)+2),MOD(ROW()-2,20)))</f>
        <v/>
      </c>
      <c r="I4783" s="4" t="str">
        <f aca="false">IF($H4783="","",$H4783-WEEKDAY($H4783,2)+1)</f>
        <v/>
      </c>
      <c r="J4783" s="4" t="str">
        <f aca="false">IF($I4783="","",$I4783+6)</f>
        <v/>
      </c>
      <c r="K4783" s="6" t="str">
        <f aca="false">IF($H4783="","",DATE(YEAR($H4783),MONTH($H4783),1))</f>
        <v/>
      </c>
      <c r="L4783" s="0" t="str">
        <f aca="false">IF($A4783="","",INDEX(CARTAO_COMPRAS!$K:$K,INT((ROW()-2)/20)+2))</f>
        <v/>
      </c>
      <c r="M4783" s="0" t="str">
        <f aca="false">IF($A4783="","","Compra no cartão")</f>
        <v/>
      </c>
    </row>
    <row r="4784" customFormat="false" ht="13.5" hidden="false" customHeight="false" outlineLevel="0" collapsed="false">
      <c r="A4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4" s="0" t="str">
        <f aca="false">IF($A4784="","",INDEX(CARTAO_COMPRAS!$C:$C,INT((ROW()-2)/20)+2))</f>
        <v/>
      </c>
      <c r="C4784" s="0" t="str">
        <f aca="false">IF($A4784="","",INDEX(CARTAO_COMPRAS!$D:$D,INT((ROW()-2)/20)+2))</f>
        <v/>
      </c>
      <c r="D4784" s="0" t="str">
        <f aca="false">IF($A4784="","",INDEX(CARTAO_COMPRAS!$E:$E,INT((ROW()-2)/20)+2))</f>
        <v/>
      </c>
      <c r="E4784" s="0" t="str">
        <f aca="false">IF($A4784="","",INDEX(CARTAO_COMPRAS!$H:$H,INT((ROW()-2)/20)+2)+MOD(ROW()-2,20))</f>
        <v/>
      </c>
      <c r="F4784" s="0" t="str">
        <f aca="false">IF($A4784="","",INDEX(CARTAO_COMPRAS!$G:$G,INT((ROW()-2)/20)+2))</f>
        <v/>
      </c>
      <c r="G4784" s="5" t="str">
        <f aca="false">IF($A4784="","",INDEX(CARTAO_COMPRAS!$I:$I,INT((ROW()-2)/20)+2))</f>
        <v/>
      </c>
      <c r="H4784" s="4" t="str">
        <f aca="false">IF($A4784="","",EDATE(INDEX(CARTAO_COMPRAS!$J:$J,INT((ROW()-2)/20)+2),MOD(ROW()-2,20)))</f>
        <v/>
      </c>
      <c r="I4784" s="4" t="str">
        <f aca="false">IF($H4784="","",$H4784-WEEKDAY($H4784,2)+1)</f>
        <v/>
      </c>
      <c r="J4784" s="4" t="str">
        <f aca="false">IF($I4784="","",$I4784+6)</f>
        <v/>
      </c>
      <c r="K4784" s="6" t="str">
        <f aca="false">IF($H4784="","",DATE(YEAR($H4784),MONTH($H4784),1))</f>
        <v/>
      </c>
      <c r="L4784" s="0" t="str">
        <f aca="false">IF($A4784="","",INDEX(CARTAO_COMPRAS!$K:$K,INT((ROW()-2)/20)+2))</f>
        <v/>
      </c>
      <c r="M4784" s="0" t="str">
        <f aca="false">IF($A4784="","","Compra no cartão")</f>
        <v/>
      </c>
    </row>
    <row r="4785" customFormat="false" ht="13.5" hidden="false" customHeight="false" outlineLevel="0" collapsed="false">
      <c r="A4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5" s="0" t="str">
        <f aca="false">IF($A4785="","",INDEX(CARTAO_COMPRAS!$C:$C,INT((ROW()-2)/20)+2))</f>
        <v/>
      </c>
      <c r="C4785" s="0" t="str">
        <f aca="false">IF($A4785="","",INDEX(CARTAO_COMPRAS!$D:$D,INT((ROW()-2)/20)+2))</f>
        <v/>
      </c>
      <c r="D4785" s="0" t="str">
        <f aca="false">IF($A4785="","",INDEX(CARTAO_COMPRAS!$E:$E,INT((ROW()-2)/20)+2))</f>
        <v/>
      </c>
      <c r="E4785" s="0" t="str">
        <f aca="false">IF($A4785="","",INDEX(CARTAO_COMPRAS!$H:$H,INT((ROW()-2)/20)+2)+MOD(ROW()-2,20))</f>
        <v/>
      </c>
      <c r="F4785" s="0" t="str">
        <f aca="false">IF($A4785="","",INDEX(CARTAO_COMPRAS!$G:$G,INT((ROW()-2)/20)+2))</f>
        <v/>
      </c>
      <c r="G4785" s="5" t="str">
        <f aca="false">IF($A4785="","",INDEX(CARTAO_COMPRAS!$I:$I,INT((ROW()-2)/20)+2))</f>
        <v/>
      </c>
      <c r="H4785" s="4" t="str">
        <f aca="false">IF($A4785="","",EDATE(INDEX(CARTAO_COMPRAS!$J:$J,INT((ROW()-2)/20)+2),MOD(ROW()-2,20)))</f>
        <v/>
      </c>
      <c r="I4785" s="4" t="str">
        <f aca="false">IF($H4785="","",$H4785-WEEKDAY($H4785,2)+1)</f>
        <v/>
      </c>
      <c r="J4785" s="4" t="str">
        <f aca="false">IF($I4785="","",$I4785+6)</f>
        <v/>
      </c>
      <c r="K4785" s="6" t="str">
        <f aca="false">IF($H4785="","",DATE(YEAR($H4785),MONTH($H4785),1))</f>
        <v/>
      </c>
      <c r="L4785" s="0" t="str">
        <f aca="false">IF($A4785="","",INDEX(CARTAO_COMPRAS!$K:$K,INT((ROW()-2)/20)+2))</f>
        <v/>
      </c>
      <c r="M4785" s="0" t="str">
        <f aca="false">IF($A4785="","","Compra no cartão")</f>
        <v/>
      </c>
    </row>
    <row r="4786" customFormat="false" ht="13.5" hidden="false" customHeight="false" outlineLevel="0" collapsed="false">
      <c r="A4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6" s="0" t="str">
        <f aca="false">IF($A4786="","",INDEX(CARTAO_COMPRAS!$C:$C,INT((ROW()-2)/20)+2))</f>
        <v/>
      </c>
      <c r="C4786" s="0" t="str">
        <f aca="false">IF($A4786="","",INDEX(CARTAO_COMPRAS!$D:$D,INT((ROW()-2)/20)+2))</f>
        <v/>
      </c>
      <c r="D4786" s="0" t="str">
        <f aca="false">IF($A4786="","",INDEX(CARTAO_COMPRAS!$E:$E,INT((ROW()-2)/20)+2))</f>
        <v/>
      </c>
      <c r="E4786" s="0" t="str">
        <f aca="false">IF($A4786="","",INDEX(CARTAO_COMPRAS!$H:$H,INT((ROW()-2)/20)+2)+MOD(ROW()-2,20))</f>
        <v/>
      </c>
      <c r="F4786" s="0" t="str">
        <f aca="false">IF($A4786="","",INDEX(CARTAO_COMPRAS!$G:$G,INT((ROW()-2)/20)+2))</f>
        <v/>
      </c>
      <c r="G4786" s="5" t="str">
        <f aca="false">IF($A4786="","",INDEX(CARTAO_COMPRAS!$I:$I,INT((ROW()-2)/20)+2))</f>
        <v/>
      </c>
      <c r="H4786" s="4" t="str">
        <f aca="false">IF($A4786="","",EDATE(INDEX(CARTAO_COMPRAS!$J:$J,INT((ROW()-2)/20)+2),MOD(ROW()-2,20)))</f>
        <v/>
      </c>
      <c r="I4786" s="4" t="str">
        <f aca="false">IF($H4786="","",$H4786-WEEKDAY($H4786,2)+1)</f>
        <v/>
      </c>
      <c r="J4786" s="4" t="str">
        <f aca="false">IF($I4786="","",$I4786+6)</f>
        <v/>
      </c>
      <c r="K4786" s="6" t="str">
        <f aca="false">IF($H4786="","",DATE(YEAR($H4786),MONTH($H4786),1))</f>
        <v/>
      </c>
      <c r="L4786" s="0" t="str">
        <f aca="false">IF($A4786="","",INDEX(CARTAO_COMPRAS!$K:$K,INT((ROW()-2)/20)+2))</f>
        <v/>
      </c>
      <c r="M4786" s="0" t="str">
        <f aca="false">IF($A4786="","","Compra no cartão")</f>
        <v/>
      </c>
    </row>
    <row r="4787" customFormat="false" ht="13.5" hidden="false" customHeight="false" outlineLevel="0" collapsed="false">
      <c r="A4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7" s="0" t="str">
        <f aca="false">IF($A4787="","",INDEX(CARTAO_COMPRAS!$C:$C,INT((ROW()-2)/20)+2))</f>
        <v/>
      </c>
      <c r="C4787" s="0" t="str">
        <f aca="false">IF($A4787="","",INDEX(CARTAO_COMPRAS!$D:$D,INT((ROW()-2)/20)+2))</f>
        <v/>
      </c>
      <c r="D4787" s="0" t="str">
        <f aca="false">IF($A4787="","",INDEX(CARTAO_COMPRAS!$E:$E,INT((ROW()-2)/20)+2))</f>
        <v/>
      </c>
      <c r="E4787" s="0" t="str">
        <f aca="false">IF($A4787="","",INDEX(CARTAO_COMPRAS!$H:$H,INT((ROW()-2)/20)+2)+MOD(ROW()-2,20))</f>
        <v/>
      </c>
      <c r="F4787" s="0" t="str">
        <f aca="false">IF($A4787="","",INDEX(CARTAO_COMPRAS!$G:$G,INT((ROW()-2)/20)+2))</f>
        <v/>
      </c>
      <c r="G4787" s="5" t="str">
        <f aca="false">IF($A4787="","",INDEX(CARTAO_COMPRAS!$I:$I,INT((ROW()-2)/20)+2))</f>
        <v/>
      </c>
      <c r="H4787" s="4" t="str">
        <f aca="false">IF($A4787="","",EDATE(INDEX(CARTAO_COMPRAS!$J:$J,INT((ROW()-2)/20)+2),MOD(ROW()-2,20)))</f>
        <v/>
      </c>
      <c r="I4787" s="4" t="str">
        <f aca="false">IF($H4787="","",$H4787-WEEKDAY($H4787,2)+1)</f>
        <v/>
      </c>
      <c r="J4787" s="4" t="str">
        <f aca="false">IF($I4787="","",$I4787+6)</f>
        <v/>
      </c>
      <c r="K4787" s="6" t="str">
        <f aca="false">IF($H4787="","",DATE(YEAR($H4787),MONTH($H4787),1))</f>
        <v/>
      </c>
      <c r="L4787" s="0" t="str">
        <f aca="false">IF($A4787="","",INDEX(CARTAO_COMPRAS!$K:$K,INT((ROW()-2)/20)+2))</f>
        <v/>
      </c>
      <c r="M4787" s="0" t="str">
        <f aca="false">IF($A4787="","","Compra no cartão")</f>
        <v/>
      </c>
    </row>
    <row r="4788" customFormat="false" ht="13.5" hidden="false" customHeight="false" outlineLevel="0" collapsed="false">
      <c r="A4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8" s="0" t="str">
        <f aca="false">IF($A4788="","",INDEX(CARTAO_COMPRAS!$C:$C,INT((ROW()-2)/20)+2))</f>
        <v/>
      </c>
      <c r="C4788" s="0" t="str">
        <f aca="false">IF($A4788="","",INDEX(CARTAO_COMPRAS!$D:$D,INT((ROW()-2)/20)+2))</f>
        <v/>
      </c>
      <c r="D4788" s="0" t="str">
        <f aca="false">IF($A4788="","",INDEX(CARTAO_COMPRAS!$E:$E,INT((ROW()-2)/20)+2))</f>
        <v/>
      </c>
      <c r="E4788" s="0" t="str">
        <f aca="false">IF($A4788="","",INDEX(CARTAO_COMPRAS!$H:$H,INT((ROW()-2)/20)+2)+MOD(ROW()-2,20))</f>
        <v/>
      </c>
      <c r="F4788" s="0" t="str">
        <f aca="false">IF($A4788="","",INDEX(CARTAO_COMPRAS!$G:$G,INT((ROW()-2)/20)+2))</f>
        <v/>
      </c>
      <c r="G4788" s="5" t="str">
        <f aca="false">IF($A4788="","",INDEX(CARTAO_COMPRAS!$I:$I,INT((ROW()-2)/20)+2))</f>
        <v/>
      </c>
      <c r="H4788" s="4" t="str">
        <f aca="false">IF($A4788="","",EDATE(INDEX(CARTAO_COMPRAS!$J:$J,INT((ROW()-2)/20)+2),MOD(ROW()-2,20)))</f>
        <v/>
      </c>
      <c r="I4788" s="4" t="str">
        <f aca="false">IF($H4788="","",$H4788-WEEKDAY($H4788,2)+1)</f>
        <v/>
      </c>
      <c r="J4788" s="4" t="str">
        <f aca="false">IF($I4788="","",$I4788+6)</f>
        <v/>
      </c>
      <c r="K4788" s="6" t="str">
        <f aca="false">IF($H4788="","",DATE(YEAR($H4788),MONTH($H4788),1))</f>
        <v/>
      </c>
      <c r="L4788" s="0" t="str">
        <f aca="false">IF($A4788="","",INDEX(CARTAO_COMPRAS!$K:$K,INT((ROW()-2)/20)+2))</f>
        <v/>
      </c>
      <c r="M4788" s="0" t="str">
        <f aca="false">IF($A4788="","","Compra no cartão")</f>
        <v/>
      </c>
    </row>
    <row r="4789" customFormat="false" ht="13.5" hidden="false" customHeight="false" outlineLevel="0" collapsed="false">
      <c r="A4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89" s="0" t="str">
        <f aca="false">IF($A4789="","",INDEX(CARTAO_COMPRAS!$C:$C,INT((ROW()-2)/20)+2))</f>
        <v/>
      </c>
      <c r="C4789" s="0" t="str">
        <f aca="false">IF($A4789="","",INDEX(CARTAO_COMPRAS!$D:$D,INT((ROW()-2)/20)+2))</f>
        <v/>
      </c>
      <c r="D4789" s="0" t="str">
        <f aca="false">IF($A4789="","",INDEX(CARTAO_COMPRAS!$E:$E,INT((ROW()-2)/20)+2))</f>
        <v/>
      </c>
      <c r="E4789" s="0" t="str">
        <f aca="false">IF($A4789="","",INDEX(CARTAO_COMPRAS!$H:$H,INT((ROW()-2)/20)+2)+MOD(ROW()-2,20))</f>
        <v/>
      </c>
      <c r="F4789" s="0" t="str">
        <f aca="false">IF($A4789="","",INDEX(CARTAO_COMPRAS!$G:$G,INT((ROW()-2)/20)+2))</f>
        <v/>
      </c>
      <c r="G4789" s="5" t="str">
        <f aca="false">IF($A4789="","",INDEX(CARTAO_COMPRAS!$I:$I,INT((ROW()-2)/20)+2))</f>
        <v/>
      </c>
      <c r="H4789" s="4" t="str">
        <f aca="false">IF($A4789="","",EDATE(INDEX(CARTAO_COMPRAS!$J:$J,INT((ROW()-2)/20)+2),MOD(ROW()-2,20)))</f>
        <v/>
      </c>
      <c r="I4789" s="4" t="str">
        <f aca="false">IF($H4789="","",$H4789-WEEKDAY($H4789,2)+1)</f>
        <v/>
      </c>
      <c r="J4789" s="4" t="str">
        <f aca="false">IF($I4789="","",$I4789+6)</f>
        <v/>
      </c>
      <c r="K4789" s="6" t="str">
        <f aca="false">IF($H4789="","",DATE(YEAR($H4789),MONTH($H4789),1))</f>
        <v/>
      </c>
      <c r="L4789" s="0" t="str">
        <f aca="false">IF($A4789="","",INDEX(CARTAO_COMPRAS!$K:$K,INT((ROW()-2)/20)+2))</f>
        <v/>
      </c>
      <c r="M4789" s="0" t="str">
        <f aca="false">IF($A4789="","","Compra no cartão")</f>
        <v/>
      </c>
    </row>
    <row r="4790" customFormat="false" ht="13.5" hidden="false" customHeight="false" outlineLevel="0" collapsed="false">
      <c r="A4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0" s="0" t="str">
        <f aca="false">IF($A4790="","",INDEX(CARTAO_COMPRAS!$C:$C,INT((ROW()-2)/20)+2))</f>
        <v/>
      </c>
      <c r="C4790" s="0" t="str">
        <f aca="false">IF($A4790="","",INDEX(CARTAO_COMPRAS!$D:$D,INT((ROW()-2)/20)+2))</f>
        <v/>
      </c>
      <c r="D4790" s="0" t="str">
        <f aca="false">IF($A4790="","",INDEX(CARTAO_COMPRAS!$E:$E,INT((ROW()-2)/20)+2))</f>
        <v/>
      </c>
      <c r="E4790" s="0" t="str">
        <f aca="false">IF($A4790="","",INDEX(CARTAO_COMPRAS!$H:$H,INT((ROW()-2)/20)+2)+MOD(ROW()-2,20))</f>
        <v/>
      </c>
      <c r="F4790" s="0" t="str">
        <f aca="false">IF($A4790="","",INDEX(CARTAO_COMPRAS!$G:$G,INT((ROW()-2)/20)+2))</f>
        <v/>
      </c>
      <c r="G4790" s="5" t="str">
        <f aca="false">IF($A4790="","",INDEX(CARTAO_COMPRAS!$I:$I,INT((ROW()-2)/20)+2))</f>
        <v/>
      </c>
      <c r="H4790" s="4" t="str">
        <f aca="false">IF($A4790="","",EDATE(INDEX(CARTAO_COMPRAS!$J:$J,INT((ROW()-2)/20)+2),MOD(ROW()-2,20)))</f>
        <v/>
      </c>
      <c r="I4790" s="4" t="str">
        <f aca="false">IF($H4790="","",$H4790-WEEKDAY($H4790,2)+1)</f>
        <v/>
      </c>
      <c r="J4790" s="4" t="str">
        <f aca="false">IF($I4790="","",$I4790+6)</f>
        <v/>
      </c>
      <c r="K4790" s="6" t="str">
        <f aca="false">IF($H4790="","",DATE(YEAR($H4790),MONTH($H4790),1))</f>
        <v/>
      </c>
      <c r="L4790" s="0" t="str">
        <f aca="false">IF($A4790="","",INDEX(CARTAO_COMPRAS!$K:$K,INT((ROW()-2)/20)+2))</f>
        <v/>
      </c>
      <c r="M4790" s="0" t="str">
        <f aca="false">IF($A4790="","","Compra no cartão")</f>
        <v/>
      </c>
    </row>
    <row r="4791" customFormat="false" ht="13.5" hidden="false" customHeight="false" outlineLevel="0" collapsed="false">
      <c r="A4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1" s="0" t="str">
        <f aca="false">IF($A4791="","",INDEX(CARTAO_COMPRAS!$C:$C,INT((ROW()-2)/20)+2))</f>
        <v/>
      </c>
      <c r="C4791" s="0" t="str">
        <f aca="false">IF($A4791="","",INDEX(CARTAO_COMPRAS!$D:$D,INT((ROW()-2)/20)+2))</f>
        <v/>
      </c>
      <c r="D4791" s="0" t="str">
        <f aca="false">IF($A4791="","",INDEX(CARTAO_COMPRAS!$E:$E,INT((ROW()-2)/20)+2))</f>
        <v/>
      </c>
      <c r="E4791" s="0" t="str">
        <f aca="false">IF($A4791="","",INDEX(CARTAO_COMPRAS!$H:$H,INT((ROW()-2)/20)+2)+MOD(ROW()-2,20))</f>
        <v/>
      </c>
      <c r="F4791" s="0" t="str">
        <f aca="false">IF($A4791="","",INDEX(CARTAO_COMPRAS!$G:$G,INT((ROW()-2)/20)+2))</f>
        <v/>
      </c>
      <c r="G4791" s="5" t="str">
        <f aca="false">IF($A4791="","",INDEX(CARTAO_COMPRAS!$I:$I,INT((ROW()-2)/20)+2))</f>
        <v/>
      </c>
      <c r="H4791" s="4" t="str">
        <f aca="false">IF($A4791="","",EDATE(INDEX(CARTAO_COMPRAS!$J:$J,INT((ROW()-2)/20)+2),MOD(ROW()-2,20)))</f>
        <v/>
      </c>
      <c r="I4791" s="4" t="str">
        <f aca="false">IF($H4791="","",$H4791-WEEKDAY($H4791,2)+1)</f>
        <v/>
      </c>
      <c r="J4791" s="4" t="str">
        <f aca="false">IF($I4791="","",$I4791+6)</f>
        <v/>
      </c>
      <c r="K4791" s="6" t="str">
        <f aca="false">IF($H4791="","",DATE(YEAR($H4791),MONTH($H4791),1))</f>
        <v/>
      </c>
      <c r="L4791" s="0" t="str">
        <f aca="false">IF($A4791="","",INDEX(CARTAO_COMPRAS!$K:$K,INT((ROW()-2)/20)+2))</f>
        <v/>
      </c>
      <c r="M4791" s="0" t="str">
        <f aca="false">IF($A4791="","","Compra no cartão")</f>
        <v/>
      </c>
    </row>
    <row r="4792" customFormat="false" ht="13.5" hidden="false" customHeight="false" outlineLevel="0" collapsed="false">
      <c r="A4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2" s="0" t="str">
        <f aca="false">IF($A4792="","",INDEX(CARTAO_COMPRAS!$C:$C,INT((ROW()-2)/20)+2))</f>
        <v/>
      </c>
      <c r="C4792" s="0" t="str">
        <f aca="false">IF($A4792="","",INDEX(CARTAO_COMPRAS!$D:$D,INT((ROW()-2)/20)+2))</f>
        <v/>
      </c>
      <c r="D4792" s="0" t="str">
        <f aca="false">IF($A4792="","",INDEX(CARTAO_COMPRAS!$E:$E,INT((ROW()-2)/20)+2))</f>
        <v/>
      </c>
      <c r="E4792" s="0" t="str">
        <f aca="false">IF($A4792="","",INDEX(CARTAO_COMPRAS!$H:$H,INT((ROW()-2)/20)+2)+MOD(ROW()-2,20))</f>
        <v/>
      </c>
      <c r="F4792" s="0" t="str">
        <f aca="false">IF($A4792="","",INDEX(CARTAO_COMPRAS!$G:$G,INT((ROW()-2)/20)+2))</f>
        <v/>
      </c>
      <c r="G4792" s="5" t="str">
        <f aca="false">IF($A4792="","",INDEX(CARTAO_COMPRAS!$I:$I,INT((ROW()-2)/20)+2))</f>
        <v/>
      </c>
      <c r="H4792" s="4" t="str">
        <f aca="false">IF($A4792="","",EDATE(INDEX(CARTAO_COMPRAS!$J:$J,INT((ROW()-2)/20)+2),MOD(ROW()-2,20)))</f>
        <v/>
      </c>
      <c r="I4792" s="4" t="str">
        <f aca="false">IF($H4792="","",$H4792-WEEKDAY($H4792,2)+1)</f>
        <v/>
      </c>
      <c r="J4792" s="4" t="str">
        <f aca="false">IF($I4792="","",$I4792+6)</f>
        <v/>
      </c>
      <c r="K4792" s="6" t="str">
        <f aca="false">IF($H4792="","",DATE(YEAR($H4792),MONTH($H4792),1))</f>
        <v/>
      </c>
      <c r="L4792" s="0" t="str">
        <f aca="false">IF($A4792="","",INDEX(CARTAO_COMPRAS!$K:$K,INT((ROW()-2)/20)+2))</f>
        <v/>
      </c>
      <c r="M4792" s="0" t="str">
        <f aca="false">IF($A4792="","","Compra no cartão")</f>
        <v/>
      </c>
    </row>
    <row r="4793" customFormat="false" ht="13.5" hidden="false" customHeight="false" outlineLevel="0" collapsed="false">
      <c r="A4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3" s="0" t="str">
        <f aca="false">IF($A4793="","",INDEX(CARTAO_COMPRAS!$C:$C,INT((ROW()-2)/20)+2))</f>
        <v/>
      </c>
      <c r="C4793" s="0" t="str">
        <f aca="false">IF($A4793="","",INDEX(CARTAO_COMPRAS!$D:$D,INT((ROW()-2)/20)+2))</f>
        <v/>
      </c>
      <c r="D4793" s="0" t="str">
        <f aca="false">IF($A4793="","",INDEX(CARTAO_COMPRAS!$E:$E,INT((ROW()-2)/20)+2))</f>
        <v/>
      </c>
      <c r="E4793" s="0" t="str">
        <f aca="false">IF($A4793="","",INDEX(CARTAO_COMPRAS!$H:$H,INT((ROW()-2)/20)+2)+MOD(ROW()-2,20))</f>
        <v/>
      </c>
      <c r="F4793" s="0" t="str">
        <f aca="false">IF($A4793="","",INDEX(CARTAO_COMPRAS!$G:$G,INT((ROW()-2)/20)+2))</f>
        <v/>
      </c>
      <c r="G4793" s="5" t="str">
        <f aca="false">IF($A4793="","",INDEX(CARTAO_COMPRAS!$I:$I,INT((ROW()-2)/20)+2))</f>
        <v/>
      </c>
      <c r="H4793" s="4" t="str">
        <f aca="false">IF($A4793="","",EDATE(INDEX(CARTAO_COMPRAS!$J:$J,INT((ROW()-2)/20)+2),MOD(ROW()-2,20)))</f>
        <v/>
      </c>
      <c r="I4793" s="4" t="str">
        <f aca="false">IF($H4793="","",$H4793-WEEKDAY($H4793,2)+1)</f>
        <v/>
      </c>
      <c r="J4793" s="4" t="str">
        <f aca="false">IF($I4793="","",$I4793+6)</f>
        <v/>
      </c>
      <c r="K4793" s="6" t="str">
        <f aca="false">IF($H4793="","",DATE(YEAR($H4793),MONTH($H4793),1))</f>
        <v/>
      </c>
      <c r="L4793" s="0" t="str">
        <f aca="false">IF($A4793="","",INDEX(CARTAO_COMPRAS!$K:$K,INT((ROW()-2)/20)+2))</f>
        <v/>
      </c>
      <c r="M4793" s="0" t="str">
        <f aca="false">IF($A4793="","","Compra no cartão")</f>
        <v/>
      </c>
    </row>
    <row r="4794" customFormat="false" ht="13.5" hidden="false" customHeight="false" outlineLevel="0" collapsed="false">
      <c r="A4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4" s="0" t="str">
        <f aca="false">IF($A4794="","",INDEX(CARTAO_COMPRAS!$C:$C,INT((ROW()-2)/20)+2))</f>
        <v/>
      </c>
      <c r="C4794" s="0" t="str">
        <f aca="false">IF($A4794="","",INDEX(CARTAO_COMPRAS!$D:$D,INT((ROW()-2)/20)+2))</f>
        <v/>
      </c>
      <c r="D4794" s="0" t="str">
        <f aca="false">IF($A4794="","",INDEX(CARTAO_COMPRAS!$E:$E,INT((ROW()-2)/20)+2))</f>
        <v/>
      </c>
      <c r="E4794" s="0" t="str">
        <f aca="false">IF($A4794="","",INDEX(CARTAO_COMPRAS!$H:$H,INT((ROW()-2)/20)+2)+MOD(ROW()-2,20))</f>
        <v/>
      </c>
      <c r="F4794" s="0" t="str">
        <f aca="false">IF($A4794="","",INDEX(CARTAO_COMPRAS!$G:$G,INT((ROW()-2)/20)+2))</f>
        <v/>
      </c>
      <c r="G4794" s="5" t="str">
        <f aca="false">IF($A4794="","",INDEX(CARTAO_COMPRAS!$I:$I,INT((ROW()-2)/20)+2))</f>
        <v/>
      </c>
      <c r="H4794" s="4" t="str">
        <f aca="false">IF($A4794="","",EDATE(INDEX(CARTAO_COMPRAS!$J:$J,INT((ROW()-2)/20)+2),MOD(ROW()-2,20)))</f>
        <v/>
      </c>
      <c r="I4794" s="4" t="str">
        <f aca="false">IF($H4794="","",$H4794-WEEKDAY($H4794,2)+1)</f>
        <v/>
      </c>
      <c r="J4794" s="4" t="str">
        <f aca="false">IF($I4794="","",$I4794+6)</f>
        <v/>
      </c>
      <c r="K4794" s="6" t="str">
        <f aca="false">IF($H4794="","",DATE(YEAR($H4794),MONTH($H4794),1))</f>
        <v/>
      </c>
      <c r="L4794" s="0" t="str">
        <f aca="false">IF($A4794="","",INDEX(CARTAO_COMPRAS!$K:$K,INT((ROW()-2)/20)+2))</f>
        <v/>
      </c>
      <c r="M4794" s="0" t="str">
        <f aca="false">IF($A4794="","","Compra no cartão")</f>
        <v/>
      </c>
    </row>
    <row r="4795" customFormat="false" ht="13.5" hidden="false" customHeight="false" outlineLevel="0" collapsed="false">
      <c r="A4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5" s="0" t="str">
        <f aca="false">IF($A4795="","",INDEX(CARTAO_COMPRAS!$C:$C,INT((ROW()-2)/20)+2))</f>
        <v/>
      </c>
      <c r="C4795" s="0" t="str">
        <f aca="false">IF($A4795="","",INDEX(CARTAO_COMPRAS!$D:$D,INT((ROW()-2)/20)+2))</f>
        <v/>
      </c>
      <c r="D4795" s="0" t="str">
        <f aca="false">IF($A4795="","",INDEX(CARTAO_COMPRAS!$E:$E,INT((ROW()-2)/20)+2))</f>
        <v/>
      </c>
      <c r="E4795" s="0" t="str">
        <f aca="false">IF($A4795="","",INDEX(CARTAO_COMPRAS!$H:$H,INT((ROW()-2)/20)+2)+MOD(ROW()-2,20))</f>
        <v/>
      </c>
      <c r="F4795" s="0" t="str">
        <f aca="false">IF($A4795="","",INDEX(CARTAO_COMPRAS!$G:$G,INT((ROW()-2)/20)+2))</f>
        <v/>
      </c>
      <c r="G4795" s="5" t="str">
        <f aca="false">IF($A4795="","",INDEX(CARTAO_COMPRAS!$I:$I,INT((ROW()-2)/20)+2))</f>
        <v/>
      </c>
      <c r="H4795" s="4" t="str">
        <f aca="false">IF($A4795="","",EDATE(INDEX(CARTAO_COMPRAS!$J:$J,INT((ROW()-2)/20)+2),MOD(ROW()-2,20)))</f>
        <v/>
      </c>
      <c r="I4795" s="4" t="str">
        <f aca="false">IF($H4795="","",$H4795-WEEKDAY($H4795,2)+1)</f>
        <v/>
      </c>
      <c r="J4795" s="4" t="str">
        <f aca="false">IF($I4795="","",$I4795+6)</f>
        <v/>
      </c>
      <c r="K4795" s="6" t="str">
        <f aca="false">IF($H4795="","",DATE(YEAR($H4795),MONTH($H4795),1))</f>
        <v/>
      </c>
      <c r="L4795" s="0" t="str">
        <f aca="false">IF($A4795="","",INDEX(CARTAO_COMPRAS!$K:$K,INT((ROW()-2)/20)+2))</f>
        <v/>
      </c>
      <c r="M4795" s="0" t="str">
        <f aca="false">IF($A4795="","","Compra no cartão")</f>
        <v/>
      </c>
    </row>
    <row r="4796" customFormat="false" ht="13.5" hidden="false" customHeight="false" outlineLevel="0" collapsed="false">
      <c r="A4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6" s="0" t="str">
        <f aca="false">IF($A4796="","",INDEX(CARTAO_COMPRAS!$C:$C,INT((ROW()-2)/20)+2))</f>
        <v/>
      </c>
      <c r="C4796" s="0" t="str">
        <f aca="false">IF($A4796="","",INDEX(CARTAO_COMPRAS!$D:$D,INT((ROW()-2)/20)+2))</f>
        <v/>
      </c>
      <c r="D4796" s="0" t="str">
        <f aca="false">IF($A4796="","",INDEX(CARTAO_COMPRAS!$E:$E,INT((ROW()-2)/20)+2))</f>
        <v/>
      </c>
      <c r="E4796" s="0" t="str">
        <f aca="false">IF($A4796="","",INDEX(CARTAO_COMPRAS!$H:$H,INT((ROW()-2)/20)+2)+MOD(ROW()-2,20))</f>
        <v/>
      </c>
      <c r="F4796" s="0" t="str">
        <f aca="false">IF($A4796="","",INDEX(CARTAO_COMPRAS!$G:$G,INT((ROW()-2)/20)+2))</f>
        <v/>
      </c>
      <c r="G4796" s="5" t="str">
        <f aca="false">IF($A4796="","",INDEX(CARTAO_COMPRAS!$I:$I,INT((ROW()-2)/20)+2))</f>
        <v/>
      </c>
      <c r="H4796" s="4" t="str">
        <f aca="false">IF($A4796="","",EDATE(INDEX(CARTAO_COMPRAS!$J:$J,INT((ROW()-2)/20)+2),MOD(ROW()-2,20)))</f>
        <v/>
      </c>
      <c r="I4796" s="4" t="str">
        <f aca="false">IF($H4796="","",$H4796-WEEKDAY($H4796,2)+1)</f>
        <v/>
      </c>
      <c r="J4796" s="4" t="str">
        <f aca="false">IF($I4796="","",$I4796+6)</f>
        <v/>
      </c>
      <c r="K4796" s="6" t="str">
        <f aca="false">IF($H4796="","",DATE(YEAR($H4796),MONTH($H4796),1))</f>
        <v/>
      </c>
      <c r="L4796" s="0" t="str">
        <f aca="false">IF($A4796="","",INDEX(CARTAO_COMPRAS!$K:$K,INT((ROW()-2)/20)+2))</f>
        <v/>
      </c>
      <c r="M4796" s="0" t="str">
        <f aca="false">IF($A4796="","","Compra no cartão")</f>
        <v/>
      </c>
    </row>
    <row r="4797" customFormat="false" ht="13.5" hidden="false" customHeight="false" outlineLevel="0" collapsed="false">
      <c r="A4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7" s="0" t="str">
        <f aca="false">IF($A4797="","",INDEX(CARTAO_COMPRAS!$C:$C,INT((ROW()-2)/20)+2))</f>
        <v/>
      </c>
      <c r="C4797" s="0" t="str">
        <f aca="false">IF($A4797="","",INDEX(CARTAO_COMPRAS!$D:$D,INT((ROW()-2)/20)+2))</f>
        <v/>
      </c>
      <c r="D4797" s="0" t="str">
        <f aca="false">IF($A4797="","",INDEX(CARTAO_COMPRAS!$E:$E,INT((ROW()-2)/20)+2))</f>
        <v/>
      </c>
      <c r="E4797" s="0" t="str">
        <f aca="false">IF($A4797="","",INDEX(CARTAO_COMPRAS!$H:$H,INT((ROW()-2)/20)+2)+MOD(ROW()-2,20))</f>
        <v/>
      </c>
      <c r="F4797" s="0" t="str">
        <f aca="false">IF($A4797="","",INDEX(CARTAO_COMPRAS!$G:$G,INT((ROW()-2)/20)+2))</f>
        <v/>
      </c>
      <c r="G4797" s="5" t="str">
        <f aca="false">IF($A4797="","",INDEX(CARTAO_COMPRAS!$I:$I,INT((ROW()-2)/20)+2))</f>
        <v/>
      </c>
      <c r="H4797" s="4" t="str">
        <f aca="false">IF($A4797="","",EDATE(INDEX(CARTAO_COMPRAS!$J:$J,INT((ROW()-2)/20)+2),MOD(ROW()-2,20)))</f>
        <v/>
      </c>
      <c r="I4797" s="4" t="str">
        <f aca="false">IF($H4797="","",$H4797-WEEKDAY($H4797,2)+1)</f>
        <v/>
      </c>
      <c r="J4797" s="4" t="str">
        <f aca="false">IF($I4797="","",$I4797+6)</f>
        <v/>
      </c>
      <c r="K4797" s="6" t="str">
        <f aca="false">IF($H4797="","",DATE(YEAR($H4797),MONTH($H4797),1))</f>
        <v/>
      </c>
      <c r="L4797" s="0" t="str">
        <f aca="false">IF($A4797="","",INDEX(CARTAO_COMPRAS!$K:$K,INT((ROW()-2)/20)+2))</f>
        <v/>
      </c>
      <c r="M4797" s="0" t="str">
        <f aca="false">IF($A4797="","","Compra no cartão")</f>
        <v/>
      </c>
    </row>
    <row r="4798" customFormat="false" ht="13.5" hidden="false" customHeight="false" outlineLevel="0" collapsed="false">
      <c r="A4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8" s="0" t="str">
        <f aca="false">IF($A4798="","",INDEX(CARTAO_COMPRAS!$C:$C,INT((ROW()-2)/20)+2))</f>
        <v/>
      </c>
      <c r="C4798" s="0" t="str">
        <f aca="false">IF($A4798="","",INDEX(CARTAO_COMPRAS!$D:$D,INT((ROW()-2)/20)+2))</f>
        <v/>
      </c>
      <c r="D4798" s="0" t="str">
        <f aca="false">IF($A4798="","",INDEX(CARTAO_COMPRAS!$E:$E,INT((ROW()-2)/20)+2))</f>
        <v/>
      </c>
      <c r="E4798" s="0" t="str">
        <f aca="false">IF($A4798="","",INDEX(CARTAO_COMPRAS!$H:$H,INT((ROW()-2)/20)+2)+MOD(ROW()-2,20))</f>
        <v/>
      </c>
      <c r="F4798" s="0" t="str">
        <f aca="false">IF($A4798="","",INDEX(CARTAO_COMPRAS!$G:$G,INT((ROW()-2)/20)+2))</f>
        <v/>
      </c>
      <c r="G4798" s="5" t="str">
        <f aca="false">IF($A4798="","",INDEX(CARTAO_COMPRAS!$I:$I,INT((ROW()-2)/20)+2))</f>
        <v/>
      </c>
      <c r="H4798" s="4" t="str">
        <f aca="false">IF($A4798="","",EDATE(INDEX(CARTAO_COMPRAS!$J:$J,INT((ROW()-2)/20)+2),MOD(ROW()-2,20)))</f>
        <v/>
      </c>
      <c r="I4798" s="4" t="str">
        <f aca="false">IF($H4798="","",$H4798-WEEKDAY($H4798,2)+1)</f>
        <v/>
      </c>
      <c r="J4798" s="4" t="str">
        <f aca="false">IF($I4798="","",$I4798+6)</f>
        <v/>
      </c>
      <c r="K4798" s="6" t="str">
        <f aca="false">IF($H4798="","",DATE(YEAR($H4798),MONTH($H4798),1))</f>
        <v/>
      </c>
      <c r="L4798" s="0" t="str">
        <f aca="false">IF($A4798="","",INDEX(CARTAO_COMPRAS!$K:$K,INT((ROW()-2)/20)+2))</f>
        <v/>
      </c>
      <c r="M4798" s="0" t="str">
        <f aca="false">IF($A4798="","","Compra no cartão")</f>
        <v/>
      </c>
    </row>
    <row r="4799" customFormat="false" ht="13.5" hidden="false" customHeight="false" outlineLevel="0" collapsed="false">
      <c r="A4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799" s="0" t="str">
        <f aca="false">IF($A4799="","",INDEX(CARTAO_COMPRAS!$C:$C,INT((ROW()-2)/20)+2))</f>
        <v/>
      </c>
      <c r="C4799" s="0" t="str">
        <f aca="false">IF($A4799="","",INDEX(CARTAO_COMPRAS!$D:$D,INT((ROW()-2)/20)+2))</f>
        <v/>
      </c>
      <c r="D4799" s="0" t="str">
        <f aca="false">IF($A4799="","",INDEX(CARTAO_COMPRAS!$E:$E,INT((ROW()-2)/20)+2))</f>
        <v/>
      </c>
      <c r="E4799" s="0" t="str">
        <f aca="false">IF($A4799="","",INDEX(CARTAO_COMPRAS!$H:$H,INT((ROW()-2)/20)+2)+MOD(ROW()-2,20))</f>
        <v/>
      </c>
      <c r="F4799" s="0" t="str">
        <f aca="false">IF($A4799="","",INDEX(CARTAO_COMPRAS!$G:$G,INT((ROW()-2)/20)+2))</f>
        <v/>
      </c>
      <c r="G4799" s="5" t="str">
        <f aca="false">IF($A4799="","",INDEX(CARTAO_COMPRAS!$I:$I,INT((ROW()-2)/20)+2))</f>
        <v/>
      </c>
      <c r="H4799" s="4" t="str">
        <f aca="false">IF($A4799="","",EDATE(INDEX(CARTAO_COMPRAS!$J:$J,INT((ROW()-2)/20)+2),MOD(ROW()-2,20)))</f>
        <v/>
      </c>
      <c r="I4799" s="4" t="str">
        <f aca="false">IF($H4799="","",$H4799-WEEKDAY($H4799,2)+1)</f>
        <v/>
      </c>
      <c r="J4799" s="4" t="str">
        <f aca="false">IF($I4799="","",$I4799+6)</f>
        <v/>
      </c>
      <c r="K4799" s="6" t="str">
        <f aca="false">IF($H4799="","",DATE(YEAR($H4799),MONTH($H4799),1))</f>
        <v/>
      </c>
      <c r="L4799" s="0" t="str">
        <f aca="false">IF($A4799="","",INDEX(CARTAO_COMPRAS!$K:$K,INT((ROW()-2)/20)+2))</f>
        <v/>
      </c>
      <c r="M4799" s="0" t="str">
        <f aca="false">IF($A4799="","","Compra no cartão")</f>
        <v/>
      </c>
    </row>
    <row r="4800" customFormat="false" ht="13.5" hidden="false" customHeight="false" outlineLevel="0" collapsed="false">
      <c r="A4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0" s="0" t="str">
        <f aca="false">IF($A4800="","",INDEX(CARTAO_COMPRAS!$C:$C,INT((ROW()-2)/20)+2))</f>
        <v/>
      </c>
      <c r="C4800" s="0" t="str">
        <f aca="false">IF($A4800="","",INDEX(CARTAO_COMPRAS!$D:$D,INT((ROW()-2)/20)+2))</f>
        <v/>
      </c>
      <c r="D4800" s="0" t="str">
        <f aca="false">IF($A4800="","",INDEX(CARTAO_COMPRAS!$E:$E,INT((ROW()-2)/20)+2))</f>
        <v/>
      </c>
      <c r="E4800" s="0" t="str">
        <f aca="false">IF($A4800="","",INDEX(CARTAO_COMPRAS!$H:$H,INT((ROW()-2)/20)+2)+MOD(ROW()-2,20))</f>
        <v/>
      </c>
      <c r="F4800" s="0" t="str">
        <f aca="false">IF($A4800="","",INDEX(CARTAO_COMPRAS!$G:$G,INT((ROW()-2)/20)+2))</f>
        <v/>
      </c>
      <c r="G4800" s="5" t="str">
        <f aca="false">IF($A4800="","",INDEX(CARTAO_COMPRAS!$I:$I,INT((ROW()-2)/20)+2))</f>
        <v/>
      </c>
      <c r="H4800" s="4" t="str">
        <f aca="false">IF($A4800="","",EDATE(INDEX(CARTAO_COMPRAS!$J:$J,INT((ROW()-2)/20)+2),MOD(ROW()-2,20)))</f>
        <v/>
      </c>
      <c r="I4800" s="4" t="str">
        <f aca="false">IF($H4800="","",$H4800-WEEKDAY($H4800,2)+1)</f>
        <v/>
      </c>
      <c r="J4800" s="4" t="str">
        <f aca="false">IF($I4800="","",$I4800+6)</f>
        <v/>
      </c>
      <c r="K4800" s="6" t="str">
        <f aca="false">IF($H4800="","",DATE(YEAR($H4800),MONTH($H4800),1))</f>
        <v/>
      </c>
      <c r="L4800" s="0" t="str">
        <f aca="false">IF($A4800="","",INDEX(CARTAO_COMPRAS!$K:$K,INT((ROW()-2)/20)+2))</f>
        <v/>
      </c>
      <c r="M4800" s="0" t="str">
        <f aca="false">IF($A4800="","","Compra no cartão")</f>
        <v/>
      </c>
    </row>
    <row r="4801" customFormat="false" ht="13.5" hidden="false" customHeight="false" outlineLevel="0" collapsed="false">
      <c r="A4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1" s="0" t="str">
        <f aca="false">IF($A4801="","",INDEX(CARTAO_COMPRAS!$C:$C,INT((ROW()-2)/20)+2))</f>
        <v/>
      </c>
      <c r="C4801" s="0" t="str">
        <f aca="false">IF($A4801="","",INDEX(CARTAO_COMPRAS!$D:$D,INT((ROW()-2)/20)+2))</f>
        <v/>
      </c>
      <c r="D4801" s="0" t="str">
        <f aca="false">IF($A4801="","",INDEX(CARTAO_COMPRAS!$E:$E,INT((ROW()-2)/20)+2))</f>
        <v/>
      </c>
      <c r="E4801" s="0" t="str">
        <f aca="false">IF($A4801="","",INDEX(CARTAO_COMPRAS!$H:$H,INT((ROW()-2)/20)+2)+MOD(ROW()-2,20))</f>
        <v/>
      </c>
      <c r="F4801" s="0" t="str">
        <f aca="false">IF($A4801="","",INDEX(CARTAO_COMPRAS!$G:$G,INT((ROW()-2)/20)+2))</f>
        <v/>
      </c>
      <c r="G4801" s="5" t="str">
        <f aca="false">IF($A4801="","",INDEX(CARTAO_COMPRAS!$I:$I,INT((ROW()-2)/20)+2))</f>
        <v/>
      </c>
      <c r="H4801" s="4" t="str">
        <f aca="false">IF($A4801="","",EDATE(INDEX(CARTAO_COMPRAS!$J:$J,INT((ROW()-2)/20)+2),MOD(ROW()-2,20)))</f>
        <v/>
      </c>
      <c r="I4801" s="4" t="str">
        <f aca="false">IF($H4801="","",$H4801-WEEKDAY($H4801,2)+1)</f>
        <v/>
      </c>
      <c r="J4801" s="4" t="str">
        <f aca="false">IF($I4801="","",$I4801+6)</f>
        <v/>
      </c>
      <c r="K4801" s="6" t="str">
        <f aca="false">IF($H4801="","",DATE(YEAR($H4801),MONTH($H4801),1))</f>
        <v/>
      </c>
      <c r="L4801" s="0" t="str">
        <f aca="false">IF($A4801="","",INDEX(CARTAO_COMPRAS!$K:$K,INT((ROW()-2)/20)+2))</f>
        <v/>
      </c>
      <c r="M4801" s="0" t="str">
        <f aca="false">IF($A4801="","","Compra no cartão")</f>
        <v/>
      </c>
    </row>
    <row r="4802" customFormat="false" ht="13.5" hidden="false" customHeight="false" outlineLevel="0" collapsed="false">
      <c r="A48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2" s="0" t="str">
        <f aca="false">IF($A4802="","",INDEX(CARTAO_COMPRAS!$C:$C,INT((ROW()-2)/20)+2))</f>
        <v/>
      </c>
      <c r="C4802" s="0" t="str">
        <f aca="false">IF($A4802="","",INDEX(CARTAO_COMPRAS!$D:$D,INT((ROW()-2)/20)+2))</f>
        <v/>
      </c>
      <c r="D4802" s="0" t="str">
        <f aca="false">IF($A4802="","",INDEX(CARTAO_COMPRAS!$E:$E,INT((ROW()-2)/20)+2))</f>
        <v/>
      </c>
      <c r="E4802" s="0" t="str">
        <f aca="false">IF($A4802="","",INDEX(CARTAO_COMPRAS!$H:$H,INT((ROW()-2)/20)+2)+MOD(ROW()-2,20))</f>
        <v/>
      </c>
      <c r="F4802" s="0" t="str">
        <f aca="false">IF($A4802="","",INDEX(CARTAO_COMPRAS!$G:$G,INT((ROW()-2)/20)+2))</f>
        <v/>
      </c>
      <c r="G4802" s="5" t="str">
        <f aca="false">IF($A4802="","",INDEX(CARTAO_COMPRAS!$I:$I,INT((ROW()-2)/20)+2))</f>
        <v/>
      </c>
      <c r="H4802" s="4" t="str">
        <f aca="false">IF($A4802="","",EDATE(INDEX(CARTAO_COMPRAS!$J:$J,INT((ROW()-2)/20)+2),MOD(ROW()-2,20)))</f>
        <v/>
      </c>
      <c r="I4802" s="4" t="str">
        <f aca="false">IF($H4802="","",$H4802-WEEKDAY($H4802,2)+1)</f>
        <v/>
      </c>
      <c r="J4802" s="4" t="str">
        <f aca="false">IF($I4802="","",$I4802+6)</f>
        <v/>
      </c>
      <c r="K4802" s="6" t="str">
        <f aca="false">IF($H4802="","",DATE(YEAR($H4802),MONTH($H4802),1))</f>
        <v/>
      </c>
      <c r="L4802" s="0" t="str">
        <f aca="false">IF($A4802="","",INDEX(CARTAO_COMPRAS!$K:$K,INT((ROW()-2)/20)+2))</f>
        <v/>
      </c>
      <c r="M4802" s="0" t="str">
        <f aca="false">IF($A4802="","","Compra no cartão")</f>
        <v/>
      </c>
    </row>
    <row r="4803" customFormat="false" ht="13.5" hidden="false" customHeight="false" outlineLevel="0" collapsed="false">
      <c r="A4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3" s="0" t="str">
        <f aca="false">IF($A4803="","",INDEX(CARTAO_COMPRAS!$C:$C,INT((ROW()-2)/20)+2))</f>
        <v/>
      </c>
      <c r="C4803" s="0" t="str">
        <f aca="false">IF($A4803="","",INDEX(CARTAO_COMPRAS!$D:$D,INT((ROW()-2)/20)+2))</f>
        <v/>
      </c>
      <c r="D4803" s="0" t="str">
        <f aca="false">IF($A4803="","",INDEX(CARTAO_COMPRAS!$E:$E,INT((ROW()-2)/20)+2))</f>
        <v/>
      </c>
      <c r="E4803" s="0" t="str">
        <f aca="false">IF($A4803="","",INDEX(CARTAO_COMPRAS!$H:$H,INT((ROW()-2)/20)+2)+MOD(ROW()-2,20))</f>
        <v/>
      </c>
      <c r="F4803" s="0" t="str">
        <f aca="false">IF($A4803="","",INDEX(CARTAO_COMPRAS!$G:$G,INT((ROW()-2)/20)+2))</f>
        <v/>
      </c>
      <c r="G4803" s="5" t="str">
        <f aca="false">IF($A4803="","",INDEX(CARTAO_COMPRAS!$I:$I,INT((ROW()-2)/20)+2))</f>
        <v/>
      </c>
      <c r="H4803" s="4" t="str">
        <f aca="false">IF($A4803="","",EDATE(INDEX(CARTAO_COMPRAS!$J:$J,INT((ROW()-2)/20)+2),MOD(ROW()-2,20)))</f>
        <v/>
      </c>
      <c r="I4803" s="4" t="str">
        <f aca="false">IF($H4803="","",$H4803-WEEKDAY($H4803,2)+1)</f>
        <v/>
      </c>
      <c r="J4803" s="4" t="str">
        <f aca="false">IF($I4803="","",$I4803+6)</f>
        <v/>
      </c>
      <c r="K4803" s="6" t="str">
        <f aca="false">IF($H4803="","",DATE(YEAR($H4803),MONTH($H4803),1))</f>
        <v/>
      </c>
      <c r="L4803" s="0" t="str">
        <f aca="false">IF($A4803="","",INDEX(CARTAO_COMPRAS!$K:$K,INT((ROW()-2)/20)+2))</f>
        <v/>
      </c>
      <c r="M4803" s="0" t="str">
        <f aca="false">IF($A4803="","","Compra no cartão")</f>
        <v/>
      </c>
    </row>
    <row r="4804" customFormat="false" ht="13.5" hidden="false" customHeight="false" outlineLevel="0" collapsed="false">
      <c r="A4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4" s="0" t="str">
        <f aca="false">IF($A4804="","",INDEX(CARTAO_COMPRAS!$C:$C,INT((ROW()-2)/20)+2))</f>
        <v/>
      </c>
      <c r="C4804" s="0" t="str">
        <f aca="false">IF($A4804="","",INDEX(CARTAO_COMPRAS!$D:$D,INT((ROW()-2)/20)+2))</f>
        <v/>
      </c>
      <c r="D4804" s="0" t="str">
        <f aca="false">IF($A4804="","",INDEX(CARTAO_COMPRAS!$E:$E,INT((ROW()-2)/20)+2))</f>
        <v/>
      </c>
      <c r="E4804" s="0" t="str">
        <f aca="false">IF($A4804="","",INDEX(CARTAO_COMPRAS!$H:$H,INT((ROW()-2)/20)+2)+MOD(ROW()-2,20))</f>
        <v/>
      </c>
      <c r="F4804" s="0" t="str">
        <f aca="false">IF($A4804="","",INDEX(CARTAO_COMPRAS!$G:$G,INT((ROW()-2)/20)+2))</f>
        <v/>
      </c>
      <c r="G4804" s="5" t="str">
        <f aca="false">IF($A4804="","",INDEX(CARTAO_COMPRAS!$I:$I,INT((ROW()-2)/20)+2))</f>
        <v/>
      </c>
      <c r="H4804" s="4" t="str">
        <f aca="false">IF($A4804="","",EDATE(INDEX(CARTAO_COMPRAS!$J:$J,INT((ROW()-2)/20)+2),MOD(ROW()-2,20)))</f>
        <v/>
      </c>
      <c r="I4804" s="4" t="str">
        <f aca="false">IF($H4804="","",$H4804-WEEKDAY($H4804,2)+1)</f>
        <v/>
      </c>
      <c r="J4804" s="4" t="str">
        <f aca="false">IF($I4804="","",$I4804+6)</f>
        <v/>
      </c>
      <c r="K4804" s="6" t="str">
        <f aca="false">IF($H4804="","",DATE(YEAR($H4804),MONTH($H4804),1))</f>
        <v/>
      </c>
      <c r="L4804" s="0" t="str">
        <f aca="false">IF($A4804="","",INDEX(CARTAO_COMPRAS!$K:$K,INT((ROW()-2)/20)+2))</f>
        <v/>
      </c>
      <c r="M4804" s="0" t="str">
        <f aca="false">IF($A4804="","","Compra no cartão")</f>
        <v/>
      </c>
    </row>
    <row r="4805" customFormat="false" ht="13.5" hidden="false" customHeight="false" outlineLevel="0" collapsed="false">
      <c r="A4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5" s="0" t="str">
        <f aca="false">IF($A4805="","",INDEX(CARTAO_COMPRAS!$C:$C,INT((ROW()-2)/20)+2))</f>
        <v/>
      </c>
      <c r="C4805" s="0" t="str">
        <f aca="false">IF($A4805="","",INDEX(CARTAO_COMPRAS!$D:$D,INT((ROW()-2)/20)+2))</f>
        <v/>
      </c>
      <c r="D4805" s="0" t="str">
        <f aca="false">IF($A4805="","",INDEX(CARTAO_COMPRAS!$E:$E,INT((ROW()-2)/20)+2))</f>
        <v/>
      </c>
      <c r="E4805" s="0" t="str">
        <f aca="false">IF($A4805="","",INDEX(CARTAO_COMPRAS!$H:$H,INT((ROW()-2)/20)+2)+MOD(ROW()-2,20))</f>
        <v/>
      </c>
      <c r="F4805" s="0" t="str">
        <f aca="false">IF($A4805="","",INDEX(CARTAO_COMPRAS!$G:$G,INT((ROW()-2)/20)+2))</f>
        <v/>
      </c>
      <c r="G4805" s="5" t="str">
        <f aca="false">IF($A4805="","",INDEX(CARTAO_COMPRAS!$I:$I,INT((ROW()-2)/20)+2))</f>
        <v/>
      </c>
      <c r="H4805" s="4" t="str">
        <f aca="false">IF($A4805="","",EDATE(INDEX(CARTAO_COMPRAS!$J:$J,INT((ROW()-2)/20)+2),MOD(ROW()-2,20)))</f>
        <v/>
      </c>
      <c r="I4805" s="4" t="str">
        <f aca="false">IF($H4805="","",$H4805-WEEKDAY($H4805,2)+1)</f>
        <v/>
      </c>
      <c r="J4805" s="4" t="str">
        <f aca="false">IF($I4805="","",$I4805+6)</f>
        <v/>
      </c>
      <c r="K4805" s="6" t="str">
        <f aca="false">IF($H4805="","",DATE(YEAR($H4805),MONTH($H4805),1))</f>
        <v/>
      </c>
      <c r="L4805" s="0" t="str">
        <f aca="false">IF($A4805="","",INDEX(CARTAO_COMPRAS!$K:$K,INT((ROW()-2)/20)+2))</f>
        <v/>
      </c>
      <c r="M4805" s="0" t="str">
        <f aca="false">IF($A4805="","","Compra no cartão")</f>
        <v/>
      </c>
    </row>
    <row r="4806" customFormat="false" ht="13.5" hidden="false" customHeight="false" outlineLevel="0" collapsed="false">
      <c r="A4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6" s="0" t="str">
        <f aca="false">IF($A4806="","",INDEX(CARTAO_COMPRAS!$C:$C,INT((ROW()-2)/20)+2))</f>
        <v/>
      </c>
      <c r="C4806" s="0" t="str">
        <f aca="false">IF($A4806="","",INDEX(CARTAO_COMPRAS!$D:$D,INT((ROW()-2)/20)+2))</f>
        <v/>
      </c>
      <c r="D4806" s="0" t="str">
        <f aca="false">IF($A4806="","",INDEX(CARTAO_COMPRAS!$E:$E,INT((ROW()-2)/20)+2))</f>
        <v/>
      </c>
      <c r="E4806" s="0" t="str">
        <f aca="false">IF($A4806="","",INDEX(CARTAO_COMPRAS!$H:$H,INT((ROW()-2)/20)+2)+MOD(ROW()-2,20))</f>
        <v/>
      </c>
      <c r="F4806" s="0" t="str">
        <f aca="false">IF($A4806="","",INDEX(CARTAO_COMPRAS!$G:$G,INT((ROW()-2)/20)+2))</f>
        <v/>
      </c>
      <c r="G4806" s="5" t="str">
        <f aca="false">IF($A4806="","",INDEX(CARTAO_COMPRAS!$I:$I,INT((ROW()-2)/20)+2))</f>
        <v/>
      </c>
      <c r="H4806" s="4" t="str">
        <f aca="false">IF($A4806="","",EDATE(INDEX(CARTAO_COMPRAS!$J:$J,INT((ROW()-2)/20)+2),MOD(ROW()-2,20)))</f>
        <v/>
      </c>
      <c r="I4806" s="4" t="str">
        <f aca="false">IF($H4806="","",$H4806-WEEKDAY($H4806,2)+1)</f>
        <v/>
      </c>
      <c r="J4806" s="4" t="str">
        <f aca="false">IF($I4806="","",$I4806+6)</f>
        <v/>
      </c>
      <c r="K4806" s="6" t="str">
        <f aca="false">IF($H4806="","",DATE(YEAR($H4806),MONTH($H4806),1))</f>
        <v/>
      </c>
      <c r="L4806" s="0" t="str">
        <f aca="false">IF($A4806="","",INDEX(CARTAO_COMPRAS!$K:$K,INT((ROW()-2)/20)+2))</f>
        <v/>
      </c>
      <c r="M4806" s="0" t="str">
        <f aca="false">IF($A4806="","","Compra no cartão")</f>
        <v/>
      </c>
    </row>
    <row r="4807" customFormat="false" ht="13.5" hidden="false" customHeight="false" outlineLevel="0" collapsed="false">
      <c r="A4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7" s="0" t="str">
        <f aca="false">IF($A4807="","",INDEX(CARTAO_COMPRAS!$C:$C,INT((ROW()-2)/20)+2))</f>
        <v/>
      </c>
      <c r="C4807" s="0" t="str">
        <f aca="false">IF($A4807="","",INDEX(CARTAO_COMPRAS!$D:$D,INT((ROW()-2)/20)+2))</f>
        <v/>
      </c>
      <c r="D4807" s="0" t="str">
        <f aca="false">IF($A4807="","",INDEX(CARTAO_COMPRAS!$E:$E,INT((ROW()-2)/20)+2))</f>
        <v/>
      </c>
      <c r="E4807" s="0" t="str">
        <f aca="false">IF($A4807="","",INDEX(CARTAO_COMPRAS!$H:$H,INT((ROW()-2)/20)+2)+MOD(ROW()-2,20))</f>
        <v/>
      </c>
      <c r="F4807" s="0" t="str">
        <f aca="false">IF($A4807="","",INDEX(CARTAO_COMPRAS!$G:$G,INT((ROW()-2)/20)+2))</f>
        <v/>
      </c>
      <c r="G4807" s="5" t="str">
        <f aca="false">IF($A4807="","",INDEX(CARTAO_COMPRAS!$I:$I,INT((ROW()-2)/20)+2))</f>
        <v/>
      </c>
      <c r="H4807" s="4" t="str">
        <f aca="false">IF($A4807="","",EDATE(INDEX(CARTAO_COMPRAS!$J:$J,INT((ROW()-2)/20)+2),MOD(ROW()-2,20)))</f>
        <v/>
      </c>
      <c r="I4807" s="4" t="str">
        <f aca="false">IF($H4807="","",$H4807-WEEKDAY($H4807,2)+1)</f>
        <v/>
      </c>
      <c r="J4807" s="4" t="str">
        <f aca="false">IF($I4807="","",$I4807+6)</f>
        <v/>
      </c>
      <c r="K4807" s="6" t="str">
        <f aca="false">IF($H4807="","",DATE(YEAR($H4807),MONTH($H4807),1))</f>
        <v/>
      </c>
      <c r="L4807" s="0" t="str">
        <f aca="false">IF($A4807="","",INDEX(CARTAO_COMPRAS!$K:$K,INT((ROW()-2)/20)+2))</f>
        <v/>
      </c>
      <c r="M4807" s="0" t="str">
        <f aca="false">IF($A4807="","","Compra no cartão")</f>
        <v/>
      </c>
    </row>
    <row r="4808" customFormat="false" ht="13.5" hidden="false" customHeight="false" outlineLevel="0" collapsed="false">
      <c r="A4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8" s="0" t="str">
        <f aca="false">IF($A4808="","",INDEX(CARTAO_COMPRAS!$C:$C,INT((ROW()-2)/20)+2))</f>
        <v/>
      </c>
      <c r="C4808" s="0" t="str">
        <f aca="false">IF($A4808="","",INDEX(CARTAO_COMPRAS!$D:$D,INT((ROW()-2)/20)+2))</f>
        <v/>
      </c>
      <c r="D4808" s="0" t="str">
        <f aca="false">IF($A4808="","",INDEX(CARTAO_COMPRAS!$E:$E,INT((ROW()-2)/20)+2))</f>
        <v/>
      </c>
      <c r="E4808" s="0" t="str">
        <f aca="false">IF($A4808="","",INDEX(CARTAO_COMPRAS!$H:$H,INT((ROW()-2)/20)+2)+MOD(ROW()-2,20))</f>
        <v/>
      </c>
      <c r="F4808" s="0" t="str">
        <f aca="false">IF($A4808="","",INDEX(CARTAO_COMPRAS!$G:$G,INT((ROW()-2)/20)+2))</f>
        <v/>
      </c>
      <c r="G4808" s="5" t="str">
        <f aca="false">IF($A4808="","",INDEX(CARTAO_COMPRAS!$I:$I,INT((ROW()-2)/20)+2))</f>
        <v/>
      </c>
      <c r="H4808" s="4" t="str">
        <f aca="false">IF($A4808="","",EDATE(INDEX(CARTAO_COMPRAS!$J:$J,INT((ROW()-2)/20)+2),MOD(ROW()-2,20)))</f>
        <v/>
      </c>
      <c r="I4808" s="4" t="str">
        <f aca="false">IF($H4808="","",$H4808-WEEKDAY($H4808,2)+1)</f>
        <v/>
      </c>
      <c r="J4808" s="4" t="str">
        <f aca="false">IF($I4808="","",$I4808+6)</f>
        <v/>
      </c>
      <c r="K4808" s="6" t="str">
        <f aca="false">IF($H4808="","",DATE(YEAR($H4808),MONTH($H4808),1))</f>
        <v/>
      </c>
      <c r="L4808" s="0" t="str">
        <f aca="false">IF($A4808="","",INDEX(CARTAO_COMPRAS!$K:$K,INT((ROW()-2)/20)+2))</f>
        <v/>
      </c>
      <c r="M4808" s="0" t="str">
        <f aca="false">IF($A4808="","","Compra no cartão")</f>
        <v/>
      </c>
    </row>
    <row r="4809" customFormat="false" ht="13.5" hidden="false" customHeight="false" outlineLevel="0" collapsed="false">
      <c r="A4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09" s="0" t="str">
        <f aca="false">IF($A4809="","",INDEX(CARTAO_COMPRAS!$C:$C,INT((ROW()-2)/20)+2))</f>
        <v/>
      </c>
      <c r="C4809" s="0" t="str">
        <f aca="false">IF($A4809="","",INDEX(CARTAO_COMPRAS!$D:$D,INT((ROW()-2)/20)+2))</f>
        <v/>
      </c>
      <c r="D4809" s="0" t="str">
        <f aca="false">IF($A4809="","",INDEX(CARTAO_COMPRAS!$E:$E,INT((ROW()-2)/20)+2))</f>
        <v/>
      </c>
      <c r="E4809" s="0" t="str">
        <f aca="false">IF($A4809="","",INDEX(CARTAO_COMPRAS!$H:$H,INT((ROW()-2)/20)+2)+MOD(ROW()-2,20))</f>
        <v/>
      </c>
      <c r="F4809" s="0" t="str">
        <f aca="false">IF($A4809="","",INDEX(CARTAO_COMPRAS!$G:$G,INT((ROW()-2)/20)+2))</f>
        <v/>
      </c>
      <c r="G4809" s="5" t="str">
        <f aca="false">IF($A4809="","",INDEX(CARTAO_COMPRAS!$I:$I,INT((ROW()-2)/20)+2))</f>
        <v/>
      </c>
      <c r="H4809" s="4" t="str">
        <f aca="false">IF($A4809="","",EDATE(INDEX(CARTAO_COMPRAS!$J:$J,INT((ROW()-2)/20)+2),MOD(ROW()-2,20)))</f>
        <v/>
      </c>
      <c r="I4809" s="4" t="str">
        <f aca="false">IF($H4809="","",$H4809-WEEKDAY($H4809,2)+1)</f>
        <v/>
      </c>
      <c r="J4809" s="4" t="str">
        <f aca="false">IF($I4809="","",$I4809+6)</f>
        <v/>
      </c>
      <c r="K4809" s="6" t="str">
        <f aca="false">IF($H4809="","",DATE(YEAR($H4809),MONTH($H4809),1))</f>
        <v/>
      </c>
      <c r="L4809" s="0" t="str">
        <f aca="false">IF($A4809="","",INDEX(CARTAO_COMPRAS!$K:$K,INT((ROW()-2)/20)+2))</f>
        <v/>
      </c>
      <c r="M4809" s="0" t="str">
        <f aca="false">IF($A4809="","","Compra no cartão")</f>
        <v/>
      </c>
    </row>
    <row r="4810" customFormat="false" ht="13.5" hidden="false" customHeight="false" outlineLevel="0" collapsed="false">
      <c r="A4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0" s="0" t="str">
        <f aca="false">IF($A4810="","",INDEX(CARTAO_COMPRAS!$C:$C,INT((ROW()-2)/20)+2))</f>
        <v/>
      </c>
      <c r="C4810" s="0" t="str">
        <f aca="false">IF($A4810="","",INDEX(CARTAO_COMPRAS!$D:$D,INT((ROW()-2)/20)+2))</f>
        <v/>
      </c>
      <c r="D4810" s="0" t="str">
        <f aca="false">IF($A4810="","",INDEX(CARTAO_COMPRAS!$E:$E,INT((ROW()-2)/20)+2))</f>
        <v/>
      </c>
      <c r="E4810" s="0" t="str">
        <f aca="false">IF($A4810="","",INDEX(CARTAO_COMPRAS!$H:$H,INT((ROW()-2)/20)+2)+MOD(ROW()-2,20))</f>
        <v/>
      </c>
      <c r="F4810" s="0" t="str">
        <f aca="false">IF($A4810="","",INDEX(CARTAO_COMPRAS!$G:$G,INT((ROW()-2)/20)+2))</f>
        <v/>
      </c>
      <c r="G4810" s="5" t="str">
        <f aca="false">IF($A4810="","",INDEX(CARTAO_COMPRAS!$I:$I,INT((ROW()-2)/20)+2))</f>
        <v/>
      </c>
      <c r="H4810" s="4" t="str">
        <f aca="false">IF($A4810="","",EDATE(INDEX(CARTAO_COMPRAS!$J:$J,INT((ROW()-2)/20)+2),MOD(ROW()-2,20)))</f>
        <v/>
      </c>
      <c r="I4810" s="4" t="str">
        <f aca="false">IF($H4810="","",$H4810-WEEKDAY($H4810,2)+1)</f>
        <v/>
      </c>
      <c r="J4810" s="4" t="str">
        <f aca="false">IF($I4810="","",$I4810+6)</f>
        <v/>
      </c>
      <c r="K4810" s="6" t="str">
        <f aca="false">IF($H4810="","",DATE(YEAR($H4810),MONTH($H4810),1))</f>
        <v/>
      </c>
      <c r="L4810" s="0" t="str">
        <f aca="false">IF($A4810="","",INDEX(CARTAO_COMPRAS!$K:$K,INT((ROW()-2)/20)+2))</f>
        <v/>
      </c>
      <c r="M4810" s="0" t="str">
        <f aca="false">IF($A4810="","","Compra no cartão")</f>
        <v/>
      </c>
    </row>
    <row r="4811" customFormat="false" ht="13.5" hidden="false" customHeight="false" outlineLevel="0" collapsed="false">
      <c r="A4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1" s="0" t="str">
        <f aca="false">IF($A4811="","",INDEX(CARTAO_COMPRAS!$C:$C,INT((ROW()-2)/20)+2))</f>
        <v/>
      </c>
      <c r="C4811" s="0" t="str">
        <f aca="false">IF($A4811="","",INDEX(CARTAO_COMPRAS!$D:$D,INT((ROW()-2)/20)+2))</f>
        <v/>
      </c>
      <c r="D4811" s="0" t="str">
        <f aca="false">IF($A4811="","",INDEX(CARTAO_COMPRAS!$E:$E,INT((ROW()-2)/20)+2))</f>
        <v/>
      </c>
      <c r="E4811" s="0" t="str">
        <f aca="false">IF($A4811="","",INDEX(CARTAO_COMPRAS!$H:$H,INT((ROW()-2)/20)+2)+MOD(ROW()-2,20))</f>
        <v/>
      </c>
      <c r="F4811" s="0" t="str">
        <f aca="false">IF($A4811="","",INDEX(CARTAO_COMPRAS!$G:$G,INT((ROW()-2)/20)+2))</f>
        <v/>
      </c>
      <c r="G4811" s="5" t="str">
        <f aca="false">IF($A4811="","",INDEX(CARTAO_COMPRAS!$I:$I,INT((ROW()-2)/20)+2))</f>
        <v/>
      </c>
      <c r="H4811" s="4" t="str">
        <f aca="false">IF($A4811="","",EDATE(INDEX(CARTAO_COMPRAS!$J:$J,INT((ROW()-2)/20)+2),MOD(ROW()-2,20)))</f>
        <v/>
      </c>
      <c r="I4811" s="4" t="str">
        <f aca="false">IF($H4811="","",$H4811-WEEKDAY($H4811,2)+1)</f>
        <v/>
      </c>
      <c r="J4811" s="4" t="str">
        <f aca="false">IF($I4811="","",$I4811+6)</f>
        <v/>
      </c>
      <c r="K4811" s="6" t="str">
        <f aca="false">IF($H4811="","",DATE(YEAR($H4811),MONTH($H4811),1))</f>
        <v/>
      </c>
      <c r="L4811" s="0" t="str">
        <f aca="false">IF($A4811="","",INDEX(CARTAO_COMPRAS!$K:$K,INT((ROW()-2)/20)+2))</f>
        <v/>
      </c>
      <c r="M4811" s="0" t="str">
        <f aca="false">IF($A4811="","","Compra no cartão")</f>
        <v/>
      </c>
    </row>
    <row r="4812" customFormat="false" ht="13.5" hidden="false" customHeight="false" outlineLevel="0" collapsed="false">
      <c r="A4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2" s="0" t="str">
        <f aca="false">IF($A4812="","",INDEX(CARTAO_COMPRAS!$C:$C,INT((ROW()-2)/20)+2))</f>
        <v/>
      </c>
      <c r="C4812" s="0" t="str">
        <f aca="false">IF($A4812="","",INDEX(CARTAO_COMPRAS!$D:$D,INT((ROW()-2)/20)+2))</f>
        <v/>
      </c>
      <c r="D4812" s="0" t="str">
        <f aca="false">IF($A4812="","",INDEX(CARTAO_COMPRAS!$E:$E,INT((ROW()-2)/20)+2))</f>
        <v/>
      </c>
      <c r="E4812" s="0" t="str">
        <f aca="false">IF($A4812="","",INDEX(CARTAO_COMPRAS!$H:$H,INT((ROW()-2)/20)+2)+MOD(ROW()-2,20))</f>
        <v/>
      </c>
      <c r="F4812" s="0" t="str">
        <f aca="false">IF($A4812="","",INDEX(CARTAO_COMPRAS!$G:$G,INT((ROW()-2)/20)+2))</f>
        <v/>
      </c>
      <c r="G4812" s="5" t="str">
        <f aca="false">IF($A4812="","",INDEX(CARTAO_COMPRAS!$I:$I,INT((ROW()-2)/20)+2))</f>
        <v/>
      </c>
      <c r="H4812" s="4" t="str">
        <f aca="false">IF($A4812="","",EDATE(INDEX(CARTAO_COMPRAS!$J:$J,INT((ROW()-2)/20)+2),MOD(ROW()-2,20)))</f>
        <v/>
      </c>
      <c r="I4812" s="4" t="str">
        <f aca="false">IF($H4812="","",$H4812-WEEKDAY($H4812,2)+1)</f>
        <v/>
      </c>
      <c r="J4812" s="4" t="str">
        <f aca="false">IF($I4812="","",$I4812+6)</f>
        <v/>
      </c>
      <c r="K4812" s="6" t="str">
        <f aca="false">IF($H4812="","",DATE(YEAR($H4812),MONTH($H4812),1))</f>
        <v/>
      </c>
      <c r="L4812" s="0" t="str">
        <f aca="false">IF($A4812="","",INDEX(CARTAO_COMPRAS!$K:$K,INT((ROW()-2)/20)+2))</f>
        <v/>
      </c>
      <c r="M4812" s="0" t="str">
        <f aca="false">IF($A4812="","","Compra no cartão")</f>
        <v/>
      </c>
    </row>
    <row r="4813" customFormat="false" ht="13.5" hidden="false" customHeight="false" outlineLevel="0" collapsed="false">
      <c r="A4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3" s="0" t="str">
        <f aca="false">IF($A4813="","",INDEX(CARTAO_COMPRAS!$C:$C,INT((ROW()-2)/20)+2))</f>
        <v/>
      </c>
      <c r="C4813" s="0" t="str">
        <f aca="false">IF($A4813="","",INDEX(CARTAO_COMPRAS!$D:$D,INT((ROW()-2)/20)+2))</f>
        <v/>
      </c>
      <c r="D4813" s="0" t="str">
        <f aca="false">IF($A4813="","",INDEX(CARTAO_COMPRAS!$E:$E,INT((ROW()-2)/20)+2))</f>
        <v/>
      </c>
      <c r="E4813" s="0" t="str">
        <f aca="false">IF($A4813="","",INDEX(CARTAO_COMPRAS!$H:$H,INT((ROW()-2)/20)+2)+MOD(ROW()-2,20))</f>
        <v/>
      </c>
      <c r="F4813" s="0" t="str">
        <f aca="false">IF($A4813="","",INDEX(CARTAO_COMPRAS!$G:$G,INT((ROW()-2)/20)+2))</f>
        <v/>
      </c>
      <c r="G4813" s="5" t="str">
        <f aca="false">IF($A4813="","",INDEX(CARTAO_COMPRAS!$I:$I,INT((ROW()-2)/20)+2))</f>
        <v/>
      </c>
      <c r="H4813" s="4" t="str">
        <f aca="false">IF($A4813="","",EDATE(INDEX(CARTAO_COMPRAS!$J:$J,INT((ROW()-2)/20)+2),MOD(ROW()-2,20)))</f>
        <v/>
      </c>
      <c r="I4813" s="4" t="str">
        <f aca="false">IF($H4813="","",$H4813-WEEKDAY($H4813,2)+1)</f>
        <v/>
      </c>
      <c r="J4813" s="4" t="str">
        <f aca="false">IF($I4813="","",$I4813+6)</f>
        <v/>
      </c>
      <c r="K4813" s="6" t="str">
        <f aca="false">IF($H4813="","",DATE(YEAR($H4813),MONTH($H4813),1))</f>
        <v/>
      </c>
      <c r="L4813" s="0" t="str">
        <f aca="false">IF($A4813="","",INDEX(CARTAO_COMPRAS!$K:$K,INT((ROW()-2)/20)+2))</f>
        <v/>
      </c>
      <c r="M4813" s="0" t="str">
        <f aca="false">IF($A4813="","","Compra no cartão")</f>
        <v/>
      </c>
    </row>
    <row r="4814" customFormat="false" ht="13.5" hidden="false" customHeight="false" outlineLevel="0" collapsed="false">
      <c r="A4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4" s="0" t="str">
        <f aca="false">IF($A4814="","",INDEX(CARTAO_COMPRAS!$C:$C,INT((ROW()-2)/20)+2))</f>
        <v/>
      </c>
      <c r="C4814" s="0" t="str">
        <f aca="false">IF($A4814="","",INDEX(CARTAO_COMPRAS!$D:$D,INT((ROW()-2)/20)+2))</f>
        <v/>
      </c>
      <c r="D4814" s="0" t="str">
        <f aca="false">IF($A4814="","",INDEX(CARTAO_COMPRAS!$E:$E,INT((ROW()-2)/20)+2))</f>
        <v/>
      </c>
      <c r="E4814" s="0" t="str">
        <f aca="false">IF($A4814="","",INDEX(CARTAO_COMPRAS!$H:$H,INT((ROW()-2)/20)+2)+MOD(ROW()-2,20))</f>
        <v/>
      </c>
      <c r="F4814" s="0" t="str">
        <f aca="false">IF($A4814="","",INDEX(CARTAO_COMPRAS!$G:$G,INT((ROW()-2)/20)+2))</f>
        <v/>
      </c>
      <c r="G4814" s="5" t="str">
        <f aca="false">IF($A4814="","",INDEX(CARTAO_COMPRAS!$I:$I,INT((ROW()-2)/20)+2))</f>
        <v/>
      </c>
      <c r="H4814" s="4" t="str">
        <f aca="false">IF($A4814="","",EDATE(INDEX(CARTAO_COMPRAS!$J:$J,INT((ROW()-2)/20)+2),MOD(ROW()-2,20)))</f>
        <v/>
      </c>
      <c r="I4814" s="4" t="str">
        <f aca="false">IF($H4814="","",$H4814-WEEKDAY($H4814,2)+1)</f>
        <v/>
      </c>
      <c r="J4814" s="4" t="str">
        <f aca="false">IF($I4814="","",$I4814+6)</f>
        <v/>
      </c>
      <c r="K4814" s="6" t="str">
        <f aca="false">IF($H4814="","",DATE(YEAR($H4814),MONTH($H4814),1))</f>
        <v/>
      </c>
      <c r="L4814" s="0" t="str">
        <f aca="false">IF($A4814="","",INDEX(CARTAO_COMPRAS!$K:$K,INT((ROW()-2)/20)+2))</f>
        <v/>
      </c>
      <c r="M4814" s="0" t="str">
        <f aca="false">IF($A4814="","","Compra no cartão")</f>
        <v/>
      </c>
    </row>
    <row r="4815" customFormat="false" ht="13.5" hidden="false" customHeight="false" outlineLevel="0" collapsed="false">
      <c r="A4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5" s="0" t="str">
        <f aca="false">IF($A4815="","",INDEX(CARTAO_COMPRAS!$C:$C,INT((ROW()-2)/20)+2))</f>
        <v/>
      </c>
      <c r="C4815" s="0" t="str">
        <f aca="false">IF($A4815="","",INDEX(CARTAO_COMPRAS!$D:$D,INT((ROW()-2)/20)+2))</f>
        <v/>
      </c>
      <c r="D4815" s="0" t="str">
        <f aca="false">IF($A4815="","",INDEX(CARTAO_COMPRAS!$E:$E,INT((ROW()-2)/20)+2))</f>
        <v/>
      </c>
      <c r="E4815" s="0" t="str">
        <f aca="false">IF($A4815="","",INDEX(CARTAO_COMPRAS!$H:$H,INT((ROW()-2)/20)+2)+MOD(ROW()-2,20))</f>
        <v/>
      </c>
      <c r="F4815" s="0" t="str">
        <f aca="false">IF($A4815="","",INDEX(CARTAO_COMPRAS!$G:$G,INT((ROW()-2)/20)+2))</f>
        <v/>
      </c>
      <c r="G4815" s="5" t="str">
        <f aca="false">IF($A4815="","",INDEX(CARTAO_COMPRAS!$I:$I,INT((ROW()-2)/20)+2))</f>
        <v/>
      </c>
      <c r="H4815" s="4" t="str">
        <f aca="false">IF($A4815="","",EDATE(INDEX(CARTAO_COMPRAS!$J:$J,INT((ROW()-2)/20)+2),MOD(ROW()-2,20)))</f>
        <v/>
      </c>
      <c r="I4815" s="4" t="str">
        <f aca="false">IF($H4815="","",$H4815-WEEKDAY($H4815,2)+1)</f>
        <v/>
      </c>
      <c r="J4815" s="4" t="str">
        <f aca="false">IF($I4815="","",$I4815+6)</f>
        <v/>
      </c>
      <c r="K4815" s="6" t="str">
        <f aca="false">IF($H4815="","",DATE(YEAR($H4815),MONTH($H4815),1))</f>
        <v/>
      </c>
      <c r="L4815" s="0" t="str">
        <f aca="false">IF($A4815="","",INDEX(CARTAO_COMPRAS!$K:$K,INT((ROW()-2)/20)+2))</f>
        <v/>
      </c>
      <c r="M4815" s="0" t="str">
        <f aca="false">IF($A4815="","","Compra no cartão")</f>
        <v/>
      </c>
    </row>
    <row r="4816" customFormat="false" ht="13.5" hidden="false" customHeight="false" outlineLevel="0" collapsed="false">
      <c r="A4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6" s="0" t="str">
        <f aca="false">IF($A4816="","",INDEX(CARTAO_COMPRAS!$C:$C,INT((ROW()-2)/20)+2))</f>
        <v/>
      </c>
      <c r="C4816" s="0" t="str">
        <f aca="false">IF($A4816="","",INDEX(CARTAO_COMPRAS!$D:$D,INT((ROW()-2)/20)+2))</f>
        <v/>
      </c>
      <c r="D4816" s="0" t="str">
        <f aca="false">IF($A4816="","",INDEX(CARTAO_COMPRAS!$E:$E,INT((ROW()-2)/20)+2))</f>
        <v/>
      </c>
      <c r="E4816" s="0" t="str">
        <f aca="false">IF($A4816="","",INDEX(CARTAO_COMPRAS!$H:$H,INT((ROW()-2)/20)+2)+MOD(ROW()-2,20))</f>
        <v/>
      </c>
      <c r="F4816" s="0" t="str">
        <f aca="false">IF($A4816="","",INDEX(CARTAO_COMPRAS!$G:$G,INT((ROW()-2)/20)+2))</f>
        <v/>
      </c>
      <c r="G4816" s="5" t="str">
        <f aca="false">IF($A4816="","",INDEX(CARTAO_COMPRAS!$I:$I,INT((ROW()-2)/20)+2))</f>
        <v/>
      </c>
      <c r="H4816" s="4" t="str">
        <f aca="false">IF($A4816="","",EDATE(INDEX(CARTAO_COMPRAS!$J:$J,INT((ROW()-2)/20)+2),MOD(ROW()-2,20)))</f>
        <v/>
      </c>
      <c r="I4816" s="4" t="str">
        <f aca="false">IF($H4816="","",$H4816-WEEKDAY($H4816,2)+1)</f>
        <v/>
      </c>
      <c r="J4816" s="4" t="str">
        <f aca="false">IF($I4816="","",$I4816+6)</f>
        <v/>
      </c>
      <c r="K4816" s="6" t="str">
        <f aca="false">IF($H4816="","",DATE(YEAR($H4816),MONTH($H4816),1))</f>
        <v/>
      </c>
      <c r="L4816" s="0" t="str">
        <f aca="false">IF($A4816="","",INDEX(CARTAO_COMPRAS!$K:$K,INT((ROW()-2)/20)+2))</f>
        <v/>
      </c>
      <c r="M4816" s="0" t="str">
        <f aca="false">IF($A4816="","","Compra no cartão")</f>
        <v/>
      </c>
    </row>
    <row r="4817" customFormat="false" ht="13.5" hidden="false" customHeight="false" outlineLevel="0" collapsed="false">
      <c r="A4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7" s="0" t="str">
        <f aca="false">IF($A4817="","",INDEX(CARTAO_COMPRAS!$C:$C,INT((ROW()-2)/20)+2))</f>
        <v/>
      </c>
      <c r="C4817" s="0" t="str">
        <f aca="false">IF($A4817="","",INDEX(CARTAO_COMPRAS!$D:$D,INT((ROW()-2)/20)+2))</f>
        <v/>
      </c>
      <c r="D4817" s="0" t="str">
        <f aca="false">IF($A4817="","",INDEX(CARTAO_COMPRAS!$E:$E,INT((ROW()-2)/20)+2))</f>
        <v/>
      </c>
      <c r="E4817" s="0" t="str">
        <f aca="false">IF($A4817="","",INDEX(CARTAO_COMPRAS!$H:$H,INT((ROW()-2)/20)+2)+MOD(ROW()-2,20))</f>
        <v/>
      </c>
      <c r="F4817" s="0" t="str">
        <f aca="false">IF($A4817="","",INDEX(CARTAO_COMPRAS!$G:$G,INT((ROW()-2)/20)+2))</f>
        <v/>
      </c>
      <c r="G4817" s="5" t="str">
        <f aca="false">IF($A4817="","",INDEX(CARTAO_COMPRAS!$I:$I,INT((ROW()-2)/20)+2))</f>
        <v/>
      </c>
      <c r="H4817" s="4" t="str">
        <f aca="false">IF($A4817="","",EDATE(INDEX(CARTAO_COMPRAS!$J:$J,INT((ROW()-2)/20)+2),MOD(ROW()-2,20)))</f>
        <v/>
      </c>
      <c r="I4817" s="4" t="str">
        <f aca="false">IF($H4817="","",$H4817-WEEKDAY($H4817,2)+1)</f>
        <v/>
      </c>
      <c r="J4817" s="4" t="str">
        <f aca="false">IF($I4817="","",$I4817+6)</f>
        <v/>
      </c>
      <c r="K4817" s="6" t="str">
        <f aca="false">IF($H4817="","",DATE(YEAR($H4817),MONTH($H4817),1))</f>
        <v/>
      </c>
      <c r="L4817" s="0" t="str">
        <f aca="false">IF($A4817="","",INDEX(CARTAO_COMPRAS!$K:$K,INT((ROW()-2)/20)+2))</f>
        <v/>
      </c>
      <c r="M4817" s="0" t="str">
        <f aca="false">IF($A4817="","","Compra no cartão")</f>
        <v/>
      </c>
    </row>
    <row r="4818" customFormat="false" ht="13.5" hidden="false" customHeight="false" outlineLevel="0" collapsed="false">
      <c r="A4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8" s="0" t="str">
        <f aca="false">IF($A4818="","",INDEX(CARTAO_COMPRAS!$C:$C,INT((ROW()-2)/20)+2))</f>
        <v/>
      </c>
      <c r="C4818" s="0" t="str">
        <f aca="false">IF($A4818="","",INDEX(CARTAO_COMPRAS!$D:$D,INT((ROW()-2)/20)+2))</f>
        <v/>
      </c>
      <c r="D4818" s="0" t="str">
        <f aca="false">IF($A4818="","",INDEX(CARTAO_COMPRAS!$E:$E,INT((ROW()-2)/20)+2))</f>
        <v/>
      </c>
      <c r="E4818" s="0" t="str">
        <f aca="false">IF($A4818="","",INDEX(CARTAO_COMPRAS!$H:$H,INT((ROW()-2)/20)+2)+MOD(ROW()-2,20))</f>
        <v/>
      </c>
      <c r="F4818" s="0" t="str">
        <f aca="false">IF($A4818="","",INDEX(CARTAO_COMPRAS!$G:$G,INT((ROW()-2)/20)+2))</f>
        <v/>
      </c>
      <c r="G4818" s="5" t="str">
        <f aca="false">IF($A4818="","",INDEX(CARTAO_COMPRAS!$I:$I,INT((ROW()-2)/20)+2))</f>
        <v/>
      </c>
      <c r="H4818" s="4" t="str">
        <f aca="false">IF($A4818="","",EDATE(INDEX(CARTAO_COMPRAS!$J:$J,INT((ROW()-2)/20)+2),MOD(ROW()-2,20)))</f>
        <v/>
      </c>
      <c r="I4818" s="4" t="str">
        <f aca="false">IF($H4818="","",$H4818-WEEKDAY($H4818,2)+1)</f>
        <v/>
      </c>
      <c r="J4818" s="4" t="str">
        <f aca="false">IF($I4818="","",$I4818+6)</f>
        <v/>
      </c>
      <c r="K4818" s="6" t="str">
        <f aca="false">IF($H4818="","",DATE(YEAR($H4818),MONTH($H4818),1))</f>
        <v/>
      </c>
      <c r="L4818" s="0" t="str">
        <f aca="false">IF($A4818="","",INDEX(CARTAO_COMPRAS!$K:$K,INT((ROW()-2)/20)+2))</f>
        <v/>
      </c>
      <c r="M4818" s="0" t="str">
        <f aca="false">IF($A4818="","","Compra no cartão")</f>
        <v/>
      </c>
    </row>
    <row r="4819" customFormat="false" ht="13.5" hidden="false" customHeight="false" outlineLevel="0" collapsed="false">
      <c r="A4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19" s="0" t="str">
        <f aca="false">IF($A4819="","",INDEX(CARTAO_COMPRAS!$C:$C,INT((ROW()-2)/20)+2))</f>
        <v/>
      </c>
      <c r="C4819" s="0" t="str">
        <f aca="false">IF($A4819="","",INDEX(CARTAO_COMPRAS!$D:$D,INT((ROW()-2)/20)+2))</f>
        <v/>
      </c>
      <c r="D4819" s="0" t="str">
        <f aca="false">IF($A4819="","",INDEX(CARTAO_COMPRAS!$E:$E,INT((ROW()-2)/20)+2))</f>
        <v/>
      </c>
      <c r="E4819" s="0" t="str">
        <f aca="false">IF($A4819="","",INDEX(CARTAO_COMPRAS!$H:$H,INT((ROW()-2)/20)+2)+MOD(ROW()-2,20))</f>
        <v/>
      </c>
      <c r="F4819" s="0" t="str">
        <f aca="false">IF($A4819="","",INDEX(CARTAO_COMPRAS!$G:$G,INT((ROW()-2)/20)+2))</f>
        <v/>
      </c>
      <c r="G4819" s="5" t="str">
        <f aca="false">IF($A4819="","",INDEX(CARTAO_COMPRAS!$I:$I,INT((ROW()-2)/20)+2))</f>
        <v/>
      </c>
      <c r="H4819" s="4" t="str">
        <f aca="false">IF($A4819="","",EDATE(INDEX(CARTAO_COMPRAS!$J:$J,INT((ROW()-2)/20)+2),MOD(ROW()-2,20)))</f>
        <v/>
      </c>
      <c r="I4819" s="4" t="str">
        <f aca="false">IF($H4819="","",$H4819-WEEKDAY($H4819,2)+1)</f>
        <v/>
      </c>
      <c r="J4819" s="4" t="str">
        <f aca="false">IF($I4819="","",$I4819+6)</f>
        <v/>
      </c>
      <c r="K4819" s="6" t="str">
        <f aca="false">IF($H4819="","",DATE(YEAR($H4819),MONTH($H4819),1))</f>
        <v/>
      </c>
      <c r="L4819" s="0" t="str">
        <f aca="false">IF($A4819="","",INDEX(CARTAO_COMPRAS!$K:$K,INT((ROW()-2)/20)+2))</f>
        <v/>
      </c>
      <c r="M4819" s="0" t="str">
        <f aca="false">IF($A4819="","","Compra no cartão")</f>
        <v/>
      </c>
    </row>
    <row r="4820" customFormat="false" ht="13.5" hidden="false" customHeight="false" outlineLevel="0" collapsed="false">
      <c r="A4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0" s="0" t="str">
        <f aca="false">IF($A4820="","",INDEX(CARTAO_COMPRAS!$C:$C,INT((ROW()-2)/20)+2))</f>
        <v/>
      </c>
      <c r="C4820" s="0" t="str">
        <f aca="false">IF($A4820="","",INDEX(CARTAO_COMPRAS!$D:$D,INT((ROW()-2)/20)+2))</f>
        <v/>
      </c>
      <c r="D4820" s="0" t="str">
        <f aca="false">IF($A4820="","",INDEX(CARTAO_COMPRAS!$E:$E,INT((ROW()-2)/20)+2))</f>
        <v/>
      </c>
      <c r="E4820" s="0" t="str">
        <f aca="false">IF($A4820="","",INDEX(CARTAO_COMPRAS!$H:$H,INT((ROW()-2)/20)+2)+MOD(ROW()-2,20))</f>
        <v/>
      </c>
      <c r="F4820" s="0" t="str">
        <f aca="false">IF($A4820="","",INDEX(CARTAO_COMPRAS!$G:$G,INT((ROW()-2)/20)+2))</f>
        <v/>
      </c>
      <c r="G4820" s="5" t="str">
        <f aca="false">IF($A4820="","",INDEX(CARTAO_COMPRAS!$I:$I,INT((ROW()-2)/20)+2))</f>
        <v/>
      </c>
      <c r="H4820" s="4" t="str">
        <f aca="false">IF($A4820="","",EDATE(INDEX(CARTAO_COMPRAS!$J:$J,INT((ROW()-2)/20)+2),MOD(ROW()-2,20)))</f>
        <v/>
      </c>
      <c r="I4820" s="4" t="str">
        <f aca="false">IF($H4820="","",$H4820-WEEKDAY($H4820,2)+1)</f>
        <v/>
      </c>
      <c r="J4820" s="4" t="str">
        <f aca="false">IF($I4820="","",$I4820+6)</f>
        <v/>
      </c>
      <c r="K4820" s="6" t="str">
        <f aca="false">IF($H4820="","",DATE(YEAR($H4820),MONTH($H4820),1))</f>
        <v/>
      </c>
      <c r="L4820" s="0" t="str">
        <f aca="false">IF($A4820="","",INDEX(CARTAO_COMPRAS!$K:$K,INT((ROW()-2)/20)+2))</f>
        <v/>
      </c>
      <c r="M4820" s="0" t="str">
        <f aca="false">IF($A4820="","","Compra no cartão")</f>
        <v/>
      </c>
    </row>
    <row r="4821" customFormat="false" ht="13.5" hidden="false" customHeight="false" outlineLevel="0" collapsed="false">
      <c r="A4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1" s="0" t="str">
        <f aca="false">IF($A4821="","",INDEX(CARTAO_COMPRAS!$C:$C,INT((ROW()-2)/20)+2))</f>
        <v/>
      </c>
      <c r="C4821" s="0" t="str">
        <f aca="false">IF($A4821="","",INDEX(CARTAO_COMPRAS!$D:$D,INT((ROW()-2)/20)+2))</f>
        <v/>
      </c>
      <c r="D4821" s="0" t="str">
        <f aca="false">IF($A4821="","",INDEX(CARTAO_COMPRAS!$E:$E,INT((ROW()-2)/20)+2))</f>
        <v/>
      </c>
      <c r="E4821" s="0" t="str">
        <f aca="false">IF($A4821="","",INDEX(CARTAO_COMPRAS!$H:$H,INT((ROW()-2)/20)+2)+MOD(ROW()-2,20))</f>
        <v/>
      </c>
      <c r="F4821" s="0" t="str">
        <f aca="false">IF($A4821="","",INDEX(CARTAO_COMPRAS!$G:$G,INT((ROW()-2)/20)+2))</f>
        <v/>
      </c>
      <c r="G4821" s="5" t="str">
        <f aca="false">IF($A4821="","",INDEX(CARTAO_COMPRAS!$I:$I,INT((ROW()-2)/20)+2))</f>
        <v/>
      </c>
      <c r="H4821" s="4" t="str">
        <f aca="false">IF($A4821="","",EDATE(INDEX(CARTAO_COMPRAS!$J:$J,INT((ROW()-2)/20)+2),MOD(ROW()-2,20)))</f>
        <v/>
      </c>
      <c r="I4821" s="4" t="str">
        <f aca="false">IF($H4821="","",$H4821-WEEKDAY($H4821,2)+1)</f>
        <v/>
      </c>
      <c r="J4821" s="4" t="str">
        <f aca="false">IF($I4821="","",$I4821+6)</f>
        <v/>
      </c>
      <c r="K4821" s="6" t="str">
        <f aca="false">IF($H4821="","",DATE(YEAR($H4821),MONTH($H4821),1))</f>
        <v/>
      </c>
      <c r="L4821" s="0" t="str">
        <f aca="false">IF($A4821="","",INDEX(CARTAO_COMPRAS!$K:$K,INT((ROW()-2)/20)+2))</f>
        <v/>
      </c>
      <c r="M4821" s="0" t="str">
        <f aca="false">IF($A4821="","","Compra no cartão")</f>
        <v/>
      </c>
    </row>
    <row r="4822" customFormat="false" ht="13.5" hidden="false" customHeight="false" outlineLevel="0" collapsed="false">
      <c r="A48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2" s="0" t="str">
        <f aca="false">IF($A4822="","",INDEX(CARTAO_COMPRAS!$C:$C,INT((ROW()-2)/20)+2))</f>
        <v/>
      </c>
      <c r="C4822" s="0" t="str">
        <f aca="false">IF($A4822="","",INDEX(CARTAO_COMPRAS!$D:$D,INT((ROW()-2)/20)+2))</f>
        <v/>
      </c>
      <c r="D4822" s="0" t="str">
        <f aca="false">IF($A4822="","",INDEX(CARTAO_COMPRAS!$E:$E,INT((ROW()-2)/20)+2))</f>
        <v/>
      </c>
      <c r="E4822" s="0" t="str">
        <f aca="false">IF($A4822="","",INDEX(CARTAO_COMPRAS!$H:$H,INT((ROW()-2)/20)+2)+MOD(ROW()-2,20))</f>
        <v/>
      </c>
      <c r="F4822" s="0" t="str">
        <f aca="false">IF($A4822="","",INDEX(CARTAO_COMPRAS!$G:$G,INT((ROW()-2)/20)+2))</f>
        <v/>
      </c>
      <c r="G4822" s="5" t="str">
        <f aca="false">IF($A4822="","",INDEX(CARTAO_COMPRAS!$I:$I,INT((ROW()-2)/20)+2))</f>
        <v/>
      </c>
      <c r="H4822" s="4" t="str">
        <f aca="false">IF($A4822="","",EDATE(INDEX(CARTAO_COMPRAS!$J:$J,INT((ROW()-2)/20)+2),MOD(ROW()-2,20)))</f>
        <v/>
      </c>
      <c r="I4822" s="4" t="str">
        <f aca="false">IF($H4822="","",$H4822-WEEKDAY($H4822,2)+1)</f>
        <v/>
      </c>
      <c r="J4822" s="4" t="str">
        <f aca="false">IF($I4822="","",$I4822+6)</f>
        <v/>
      </c>
      <c r="K4822" s="6" t="str">
        <f aca="false">IF($H4822="","",DATE(YEAR($H4822),MONTH($H4822),1))</f>
        <v/>
      </c>
      <c r="L4822" s="0" t="str">
        <f aca="false">IF($A4822="","",INDEX(CARTAO_COMPRAS!$K:$K,INT((ROW()-2)/20)+2))</f>
        <v/>
      </c>
      <c r="M4822" s="0" t="str">
        <f aca="false">IF($A4822="","","Compra no cartão")</f>
        <v/>
      </c>
    </row>
    <row r="4823" customFormat="false" ht="13.5" hidden="false" customHeight="false" outlineLevel="0" collapsed="false">
      <c r="A4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3" s="0" t="str">
        <f aca="false">IF($A4823="","",INDEX(CARTAO_COMPRAS!$C:$C,INT((ROW()-2)/20)+2))</f>
        <v/>
      </c>
      <c r="C4823" s="0" t="str">
        <f aca="false">IF($A4823="","",INDEX(CARTAO_COMPRAS!$D:$D,INT((ROW()-2)/20)+2))</f>
        <v/>
      </c>
      <c r="D4823" s="0" t="str">
        <f aca="false">IF($A4823="","",INDEX(CARTAO_COMPRAS!$E:$E,INT((ROW()-2)/20)+2))</f>
        <v/>
      </c>
      <c r="E4823" s="0" t="str">
        <f aca="false">IF($A4823="","",INDEX(CARTAO_COMPRAS!$H:$H,INT((ROW()-2)/20)+2)+MOD(ROW()-2,20))</f>
        <v/>
      </c>
      <c r="F4823" s="0" t="str">
        <f aca="false">IF($A4823="","",INDEX(CARTAO_COMPRAS!$G:$G,INT((ROW()-2)/20)+2))</f>
        <v/>
      </c>
      <c r="G4823" s="5" t="str">
        <f aca="false">IF($A4823="","",INDEX(CARTAO_COMPRAS!$I:$I,INT((ROW()-2)/20)+2))</f>
        <v/>
      </c>
      <c r="H4823" s="4" t="str">
        <f aca="false">IF($A4823="","",EDATE(INDEX(CARTAO_COMPRAS!$J:$J,INT((ROW()-2)/20)+2),MOD(ROW()-2,20)))</f>
        <v/>
      </c>
      <c r="I4823" s="4" t="str">
        <f aca="false">IF($H4823="","",$H4823-WEEKDAY($H4823,2)+1)</f>
        <v/>
      </c>
      <c r="J4823" s="4" t="str">
        <f aca="false">IF($I4823="","",$I4823+6)</f>
        <v/>
      </c>
      <c r="K4823" s="6" t="str">
        <f aca="false">IF($H4823="","",DATE(YEAR($H4823),MONTH($H4823),1))</f>
        <v/>
      </c>
      <c r="L4823" s="0" t="str">
        <f aca="false">IF($A4823="","",INDEX(CARTAO_COMPRAS!$K:$K,INT((ROW()-2)/20)+2))</f>
        <v/>
      </c>
      <c r="M4823" s="0" t="str">
        <f aca="false">IF($A4823="","","Compra no cartão")</f>
        <v/>
      </c>
    </row>
    <row r="4824" customFormat="false" ht="13.5" hidden="false" customHeight="false" outlineLevel="0" collapsed="false">
      <c r="A4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4" s="0" t="str">
        <f aca="false">IF($A4824="","",INDEX(CARTAO_COMPRAS!$C:$C,INT((ROW()-2)/20)+2))</f>
        <v/>
      </c>
      <c r="C4824" s="0" t="str">
        <f aca="false">IF($A4824="","",INDEX(CARTAO_COMPRAS!$D:$D,INT((ROW()-2)/20)+2))</f>
        <v/>
      </c>
      <c r="D4824" s="0" t="str">
        <f aca="false">IF($A4824="","",INDEX(CARTAO_COMPRAS!$E:$E,INT((ROW()-2)/20)+2))</f>
        <v/>
      </c>
      <c r="E4824" s="0" t="str">
        <f aca="false">IF($A4824="","",INDEX(CARTAO_COMPRAS!$H:$H,INT((ROW()-2)/20)+2)+MOD(ROW()-2,20))</f>
        <v/>
      </c>
      <c r="F4824" s="0" t="str">
        <f aca="false">IF($A4824="","",INDEX(CARTAO_COMPRAS!$G:$G,INT((ROW()-2)/20)+2))</f>
        <v/>
      </c>
      <c r="G4824" s="5" t="str">
        <f aca="false">IF($A4824="","",INDEX(CARTAO_COMPRAS!$I:$I,INT((ROW()-2)/20)+2))</f>
        <v/>
      </c>
      <c r="H4824" s="4" t="str">
        <f aca="false">IF($A4824="","",EDATE(INDEX(CARTAO_COMPRAS!$J:$J,INT((ROW()-2)/20)+2),MOD(ROW()-2,20)))</f>
        <v/>
      </c>
      <c r="I4824" s="4" t="str">
        <f aca="false">IF($H4824="","",$H4824-WEEKDAY($H4824,2)+1)</f>
        <v/>
      </c>
      <c r="J4824" s="4" t="str">
        <f aca="false">IF($I4824="","",$I4824+6)</f>
        <v/>
      </c>
      <c r="K4824" s="6" t="str">
        <f aca="false">IF($H4824="","",DATE(YEAR($H4824),MONTH($H4824),1))</f>
        <v/>
      </c>
      <c r="L4824" s="0" t="str">
        <f aca="false">IF($A4824="","",INDEX(CARTAO_COMPRAS!$K:$K,INT((ROW()-2)/20)+2))</f>
        <v/>
      </c>
      <c r="M4824" s="0" t="str">
        <f aca="false">IF($A4824="","","Compra no cartão")</f>
        <v/>
      </c>
    </row>
    <row r="4825" customFormat="false" ht="13.5" hidden="false" customHeight="false" outlineLevel="0" collapsed="false">
      <c r="A4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5" s="0" t="str">
        <f aca="false">IF($A4825="","",INDEX(CARTAO_COMPRAS!$C:$C,INT((ROW()-2)/20)+2))</f>
        <v/>
      </c>
      <c r="C4825" s="0" t="str">
        <f aca="false">IF($A4825="","",INDEX(CARTAO_COMPRAS!$D:$D,INT((ROW()-2)/20)+2))</f>
        <v/>
      </c>
      <c r="D4825" s="0" t="str">
        <f aca="false">IF($A4825="","",INDEX(CARTAO_COMPRAS!$E:$E,INT((ROW()-2)/20)+2))</f>
        <v/>
      </c>
      <c r="E4825" s="0" t="str">
        <f aca="false">IF($A4825="","",INDEX(CARTAO_COMPRAS!$H:$H,INT((ROW()-2)/20)+2)+MOD(ROW()-2,20))</f>
        <v/>
      </c>
      <c r="F4825" s="0" t="str">
        <f aca="false">IF($A4825="","",INDEX(CARTAO_COMPRAS!$G:$G,INT((ROW()-2)/20)+2))</f>
        <v/>
      </c>
      <c r="G4825" s="5" t="str">
        <f aca="false">IF($A4825="","",INDEX(CARTAO_COMPRAS!$I:$I,INT((ROW()-2)/20)+2))</f>
        <v/>
      </c>
      <c r="H4825" s="4" t="str">
        <f aca="false">IF($A4825="","",EDATE(INDEX(CARTAO_COMPRAS!$J:$J,INT((ROW()-2)/20)+2),MOD(ROW()-2,20)))</f>
        <v/>
      </c>
      <c r="I4825" s="4" t="str">
        <f aca="false">IF($H4825="","",$H4825-WEEKDAY($H4825,2)+1)</f>
        <v/>
      </c>
      <c r="J4825" s="4" t="str">
        <f aca="false">IF($I4825="","",$I4825+6)</f>
        <v/>
      </c>
      <c r="K4825" s="6" t="str">
        <f aca="false">IF($H4825="","",DATE(YEAR($H4825),MONTH($H4825),1))</f>
        <v/>
      </c>
      <c r="L4825" s="0" t="str">
        <f aca="false">IF($A4825="","",INDEX(CARTAO_COMPRAS!$K:$K,INT((ROW()-2)/20)+2))</f>
        <v/>
      </c>
      <c r="M4825" s="0" t="str">
        <f aca="false">IF($A4825="","","Compra no cartão")</f>
        <v/>
      </c>
    </row>
    <row r="4826" customFormat="false" ht="13.5" hidden="false" customHeight="false" outlineLevel="0" collapsed="false">
      <c r="A4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6" s="0" t="str">
        <f aca="false">IF($A4826="","",INDEX(CARTAO_COMPRAS!$C:$C,INT((ROW()-2)/20)+2))</f>
        <v/>
      </c>
      <c r="C4826" s="0" t="str">
        <f aca="false">IF($A4826="","",INDEX(CARTAO_COMPRAS!$D:$D,INT((ROW()-2)/20)+2))</f>
        <v/>
      </c>
      <c r="D4826" s="0" t="str">
        <f aca="false">IF($A4826="","",INDEX(CARTAO_COMPRAS!$E:$E,INT((ROW()-2)/20)+2))</f>
        <v/>
      </c>
      <c r="E4826" s="0" t="str">
        <f aca="false">IF($A4826="","",INDEX(CARTAO_COMPRAS!$H:$H,INT((ROW()-2)/20)+2)+MOD(ROW()-2,20))</f>
        <v/>
      </c>
      <c r="F4826" s="0" t="str">
        <f aca="false">IF($A4826="","",INDEX(CARTAO_COMPRAS!$G:$G,INT((ROW()-2)/20)+2))</f>
        <v/>
      </c>
      <c r="G4826" s="5" t="str">
        <f aca="false">IF($A4826="","",INDEX(CARTAO_COMPRAS!$I:$I,INT((ROW()-2)/20)+2))</f>
        <v/>
      </c>
      <c r="H4826" s="4" t="str">
        <f aca="false">IF($A4826="","",EDATE(INDEX(CARTAO_COMPRAS!$J:$J,INT((ROW()-2)/20)+2),MOD(ROW()-2,20)))</f>
        <v/>
      </c>
      <c r="I4826" s="4" t="str">
        <f aca="false">IF($H4826="","",$H4826-WEEKDAY($H4826,2)+1)</f>
        <v/>
      </c>
      <c r="J4826" s="4" t="str">
        <f aca="false">IF($I4826="","",$I4826+6)</f>
        <v/>
      </c>
      <c r="K4826" s="6" t="str">
        <f aca="false">IF($H4826="","",DATE(YEAR($H4826),MONTH($H4826),1))</f>
        <v/>
      </c>
      <c r="L4826" s="0" t="str">
        <f aca="false">IF($A4826="","",INDEX(CARTAO_COMPRAS!$K:$K,INT((ROW()-2)/20)+2))</f>
        <v/>
      </c>
      <c r="M4826" s="0" t="str">
        <f aca="false">IF($A4826="","","Compra no cartão")</f>
        <v/>
      </c>
    </row>
    <row r="4827" customFormat="false" ht="13.5" hidden="false" customHeight="false" outlineLevel="0" collapsed="false">
      <c r="A4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7" s="0" t="str">
        <f aca="false">IF($A4827="","",INDEX(CARTAO_COMPRAS!$C:$C,INT((ROW()-2)/20)+2))</f>
        <v/>
      </c>
      <c r="C4827" s="0" t="str">
        <f aca="false">IF($A4827="","",INDEX(CARTAO_COMPRAS!$D:$D,INT((ROW()-2)/20)+2))</f>
        <v/>
      </c>
      <c r="D4827" s="0" t="str">
        <f aca="false">IF($A4827="","",INDEX(CARTAO_COMPRAS!$E:$E,INT((ROW()-2)/20)+2))</f>
        <v/>
      </c>
      <c r="E4827" s="0" t="str">
        <f aca="false">IF($A4827="","",INDEX(CARTAO_COMPRAS!$H:$H,INT((ROW()-2)/20)+2)+MOD(ROW()-2,20))</f>
        <v/>
      </c>
      <c r="F4827" s="0" t="str">
        <f aca="false">IF($A4827="","",INDEX(CARTAO_COMPRAS!$G:$G,INT((ROW()-2)/20)+2))</f>
        <v/>
      </c>
      <c r="G4827" s="5" t="str">
        <f aca="false">IF($A4827="","",INDEX(CARTAO_COMPRAS!$I:$I,INT((ROW()-2)/20)+2))</f>
        <v/>
      </c>
      <c r="H4827" s="4" t="str">
        <f aca="false">IF($A4827="","",EDATE(INDEX(CARTAO_COMPRAS!$J:$J,INT((ROW()-2)/20)+2),MOD(ROW()-2,20)))</f>
        <v/>
      </c>
      <c r="I4827" s="4" t="str">
        <f aca="false">IF($H4827="","",$H4827-WEEKDAY($H4827,2)+1)</f>
        <v/>
      </c>
      <c r="J4827" s="4" t="str">
        <f aca="false">IF($I4827="","",$I4827+6)</f>
        <v/>
      </c>
      <c r="K4827" s="6" t="str">
        <f aca="false">IF($H4827="","",DATE(YEAR($H4827),MONTH($H4827),1))</f>
        <v/>
      </c>
      <c r="L4827" s="0" t="str">
        <f aca="false">IF($A4827="","",INDEX(CARTAO_COMPRAS!$K:$K,INT((ROW()-2)/20)+2))</f>
        <v/>
      </c>
      <c r="M4827" s="0" t="str">
        <f aca="false">IF($A4827="","","Compra no cartão")</f>
        <v/>
      </c>
    </row>
    <row r="4828" customFormat="false" ht="13.5" hidden="false" customHeight="false" outlineLevel="0" collapsed="false">
      <c r="A4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8" s="0" t="str">
        <f aca="false">IF($A4828="","",INDEX(CARTAO_COMPRAS!$C:$C,INT((ROW()-2)/20)+2))</f>
        <v/>
      </c>
      <c r="C4828" s="0" t="str">
        <f aca="false">IF($A4828="","",INDEX(CARTAO_COMPRAS!$D:$D,INT((ROW()-2)/20)+2))</f>
        <v/>
      </c>
      <c r="D4828" s="0" t="str">
        <f aca="false">IF($A4828="","",INDEX(CARTAO_COMPRAS!$E:$E,INT((ROW()-2)/20)+2))</f>
        <v/>
      </c>
      <c r="E4828" s="0" t="str">
        <f aca="false">IF($A4828="","",INDEX(CARTAO_COMPRAS!$H:$H,INT((ROW()-2)/20)+2)+MOD(ROW()-2,20))</f>
        <v/>
      </c>
      <c r="F4828" s="0" t="str">
        <f aca="false">IF($A4828="","",INDEX(CARTAO_COMPRAS!$G:$G,INT((ROW()-2)/20)+2))</f>
        <v/>
      </c>
      <c r="G4828" s="5" t="str">
        <f aca="false">IF($A4828="","",INDEX(CARTAO_COMPRAS!$I:$I,INT((ROW()-2)/20)+2))</f>
        <v/>
      </c>
      <c r="H4828" s="4" t="str">
        <f aca="false">IF($A4828="","",EDATE(INDEX(CARTAO_COMPRAS!$J:$J,INT((ROW()-2)/20)+2),MOD(ROW()-2,20)))</f>
        <v/>
      </c>
      <c r="I4828" s="4" t="str">
        <f aca="false">IF($H4828="","",$H4828-WEEKDAY($H4828,2)+1)</f>
        <v/>
      </c>
      <c r="J4828" s="4" t="str">
        <f aca="false">IF($I4828="","",$I4828+6)</f>
        <v/>
      </c>
      <c r="K4828" s="6" t="str">
        <f aca="false">IF($H4828="","",DATE(YEAR($H4828),MONTH($H4828),1))</f>
        <v/>
      </c>
      <c r="L4828" s="0" t="str">
        <f aca="false">IF($A4828="","",INDEX(CARTAO_COMPRAS!$K:$K,INT((ROW()-2)/20)+2))</f>
        <v/>
      </c>
      <c r="M4828" s="0" t="str">
        <f aca="false">IF($A4828="","","Compra no cartão")</f>
        <v/>
      </c>
    </row>
    <row r="4829" customFormat="false" ht="13.5" hidden="false" customHeight="false" outlineLevel="0" collapsed="false">
      <c r="A4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29" s="0" t="str">
        <f aca="false">IF($A4829="","",INDEX(CARTAO_COMPRAS!$C:$C,INT((ROW()-2)/20)+2))</f>
        <v/>
      </c>
      <c r="C4829" s="0" t="str">
        <f aca="false">IF($A4829="","",INDEX(CARTAO_COMPRAS!$D:$D,INT((ROW()-2)/20)+2))</f>
        <v/>
      </c>
      <c r="D4829" s="0" t="str">
        <f aca="false">IF($A4829="","",INDEX(CARTAO_COMPRAS!$E:$E,INT((ROW()-2)/20)+2))</f>
        <v/>
      </c>
      <c r="E4829" s="0" t="str">
        <f aca="false">IF($A4829="","",INDEX(CARTAO_COMPRAS!$H:$H,INT((ROW()-2)/20)+2)+MOD(ROW()-2,20))</f>
        <v/>
      </c>
      <c r="F4829" s="0" t="str">
        <f aca="false">IF($A4829="","",INDEX(CARTAO_COMPRAS!$G:$G,INT((ROW()-2)/20)+2))</f>
        <v/>
      </c>
      <c r="G4829" s="5" t="str">
        <f aca="false">IF($A4829="","",INDEX(CARTAO_COMPRAS!$I:$I,INT((ROW()-2)/20)+2))</f>
        <v/>
      </c>
      <c r="H4829" s="4" t="str">
        <f aca="false">IF($A4829="","",EDATE(INDEX(CARTAO_COMPRAS!$J:$J,INT((ROW()-2)/20)+2),MOD(ROW()-2,20)))</f>
        <v/>
      </c>
      <c r="I4829" s="4" t="str">
        <f aca="false">IF($H4829="","",$H4829-WEEKDAY($H4829,2)+1)</f>
        <v/>
      </c>
      <c r="J4829" s="4" t="str">
        <f aca="false">IF($I4829="","",$I4829+6)</f>
        <v/>
      </c>
      <c r="K4829" s="6" t="str">
        <f aca="false">IF($H4829="","",DATE(YEAR($H4829),MONTH($H4829),1))</f>
        <v/>
      </c>
      <c r="L4829" s="0" t="str">
        <f aca="false">IF($A4829="","",INDEX(CARTAO_COMPRAS!$K:$K,INT((ROW()-2)/20)+2))</f>
        <v/>
      </c>
      <c r="M4829" s="0" t="str">
        <f aca="false">IF($A4829="","","Compra no cartão")</f>
        <v/>
      </c>
    </row>
    <row r="4830" customFormat="false" ht="13.5" hidden="false" customHeight="false" outlineLevel="0" collapsed="false">
      <c r="A4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0" s="0" t="str">
        <f aca="false">IF($A4830="","",INDEX(CARTAO_COMPRAS!$C:$C,INT((ROW()-2)/20)+2))</f>
        <v/>
      </c>
      <c r="C4830" s="0" t="str">
        <f aca="false">IF($A4830="","",INDEX(CARTAO_COMPRAS!$D:$D,INT((ROW()-2)/20)+2))</f>
        <v/>
      </c>
      <c r="D4830" s="0" t="str">
        <f aca="false">IF($A4830="","",INDEX(CARTAO_COMPRAS!$E:$E,INT((ROW()-2)/20)+2))</f>
        <v/>
      </c>
      <c r="E4830" s="0" t="str">
        <f aca="false">IF($A4830="","",INDEX(CARTAO_COMPRAS!$H:$H,INT((ROW()-2)/20)+2)+MOD(ROW()-2,20))</f>
        <v/>
      </c>
      <c r="F4830" s="0" t="str">
        <f aca="false">IF($A4830="","",INDEX(CARTAO_COMPRAS!$G:$G,INT((ROW()-2)/20)+2))</f>
        <v/>
      </c>
      <c r="G4830" s="5" t="str">
        <f aca="false">IF($A4830="","",INDEX(CARTAO_COMPRAS!$I:$I,INT((ROW()-2)/20)+2))</f>
        <v/>
      </c>
      <c r="H4830" s="4" t="str">
        <f aca="false">IF($A4830="","",EDATE(INDEX(CARTAO_COMPRAS!$J:$J,INT((ROW()-2)/20)+2),MOD(ROW()-2,20)))</f>
        <v/>
      </c>
      <c r="I4830" s="4" t="str">
        <f aca="false">IF($H4830="","",$H4830-WEEKDAY($H4830,2)+1)</f>
        <v/>
      </c>
      <c r="J4830" s="4" t="str">
        <f aca="false">IF($I4830="","",$I4830+6)</f>
        <v/>
      </c>
      <c r="K4830" s="6" t="str">
        <f aca="false">IF($H4830="","",DATE(YEAR($H4830),MONTH($H4830),1))</f>
        <v/>
      </c>
      <c r="L4830" s="0" t="str">
        <f aca="false">IF($A4830="","",INDEX(CARTAO_COMPRAS!$K:$K,INT((ROW()-2)/20)+2))</f>
        <v/>
      </c>
      <c r="M4830" s="0" t="str">
        <f aca="false">IF($A4830="","","Compra no cartão")</f>
        <v/>
      </c>
    </row>
    <row r="4831" customFormat="false" ht="13.5" hidden="false" customHeight="false" outlineLevel="0" collapsed="false">
      <c r="A4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1" s="0" t="str">
        <f aca="false">IF($A4831="","",INDEX(CARTAO_COMPRAS!$C:$C,INT((ROW()-2)/20)+2))</f>
        <v/>
      </c>
      <c r="C4831" s="0" t="str">
        <f aca="false">IF($A4831="","",INDEX(CARTAO_COMPRAS!$D:$D,INT((ROW()-2)/20)+2))</f>
        <v/>
      </c>
      <c r="D4831" s="0" t="str">
        <f aca="false">IF($A4831="","",INDEX(CARTAO_COMPRAS!$E:$E,INT((ROW()-2)/20)+2))</f>
        <v/>
      </c>
      <c r="E4831" s="0" t="str">
        <f aca="false">IF($A4831="","",INDEX(CARTAO_COMPRAS!$H:$H,INT((ROW()-2)/20)+2)+MOD(ROW()-2,20))</f>
        <v/>
      </c>
      <c r="F4831" s="0" t="str">
        <f aca="false">IF($A4831="","",INDEX(CARTAO_COMPRAS!$G:$G,INT((ROW()-2)/20)+2))</f>
        <v/>
      </c>
      <c r="G4831" s="5" t="str">
        <f aca="false">IF($A4831="","",INDEX(CARTAO_COMPRAS!$I:$I,INT((ROW()-2)/20)+2))</f>
        <v/>
      </c>
      <c r="H4831" s="4" t="str">
        <f aca="false">IF($A4831="","",EDATE(INDEX(CARTAO_COMPRAS!$J:$J,INT((ROW()-2)/20)+2),MOD(ROW()-2,20)))</f>
        <v/>
      </c>
      <c r="I4831" s="4" t="str">
        <f aca="false">IF($H4831="","",$H4831-WEEKDAY($H4831,2)+1)</f>
        <v/>
      </c>
      <c r="J4831" s="4" t="str">
        <f aca="false">IF($I4831="","",$I4831+6)</f>
        <v/>
      </c>
      <c r="K4831" s="6" t="str">
        <f aca="false">IF($H4831="","",DATE(YEAR($H4831),MONTH($H4831),1))</f>
        <v/>
      </c>
      <c r="L4831" s="0" t="str">
        <f aca="false">IF($A4831="","",INDEX(CARTAO_COMPRAS!$K:$K,INT((ROW()-2)/20)+2))</f>
        <v/>
      </c>
      <c r="M4831" s="0" t="str">
        <f aca="false">IF($A4831="","","Compra no cartão")</f>
        <v/>
      </c>
    </row>
    <row r="4832" customFormat="false" ht="13.5" hidden="false" customHeight="false" outlineLevel="0" collapsed="false">
      <c r="A4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2" s="0" t="str">
        <f aca="false">IF($A4832="","",INDEX(CARTAO_COMPRAS!$C:$C,INT((ROW()-2)/20)+2))</f>
        <v/>
      </c>
      <c r="C4832" s="0" t="str">
        <f aca="false">IF($A4832="","",INDEX(CARTAO_COMPRAS!$D:$D,INT((ROW()-2)/20)+2))</f>
        <v/>
      </c>
      <c r="D4832" s="0" t="str">
        <f aca="false">IF($A4832="","",INDEX(CARTAO_COMPRAS!$E:$E,INT((ROW()-2)/20)+2))</f>
        <v/>
      </c>
      <c r="E4832" s="0" t="str">
        <f aca="false">IF($A4832="","",INDEX(CARTAO_COMPRAS!$H:$H,INT((ROW()-2)/20)+2)+MOD(ROW()-2,20))</f>
        <v/>
      </c>
      <c r="F4832" s="0" t="str">
        <f aca="false">IF($A4832="","",INDEX(CARTAO_COMPRAS!$G:$G,INT((ROW()-2)/20)+2))</f>
        <v/>
      </c>
      <c r="G4832" s="5" t="str">
        <f aca="false">IF($A4832="","",INDEX(CARTAO_COMPRAS!$I:$I,INT((ROW()-2)/20)+2))</f>
        <v/>
      </c>
      <c r="H4832" s="4" t="str">
        <f aca="false">IF($A4832="","",EDATE(INDEX(CARTAO_COMPRAS!$J:$J,INT((ROW()-2)/20)+2),MOD(ROW()-2,20)))</f>
        <v/>
      </c>
      <c r="I4832" s="4" t="str">
        <f aca="false">IF($H4832="","",$H4832-WEEKDAY($H4832,2)+1)</f>
        <v/>
      </c>
      <c r="J4832" s="4" t="str">
        <f aca="false">IF($I4832="","",$I4832+6)</f>
        <v/>
      </c>
      <c r="K4832" s="6" t="str">
        <f aca="false">IF($H4832="","",DATE(YEAR($H4832),MONTH($H4832),1))</f>
        <v/>
      </c>
      <c r="L4832" s="0" t="str">
        <f aca="false">IF($A4832="","",INDEX(CARTAO_COMPRAS!$K:$K,INT((ROW()-2)/20)+2))</f>
        <v/>
      </c>
      <c r="M4832" s="0" t="str">
        <f aca="false">IF($A4832="","","Compra no cartão")</f>
        <v/>
      </c>
    </row>
    <row r="4833" customFormat="false" ht="13.5" hidden="false" customHeight="false" outlineLevel="0" collapsed="false">
      <c r="A4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3" s="0" t="str">
        <f aca="false">IF($A4833="","",INDEX(CARTAO_COMPRAS!$C:$C,INT((ROW()-2)/20)+2))</f>
        <v/>
      </c>
      <c r="C4833" s="0" t="str">
        <f aca="false">IF($A4833="","",INDEX(CARTAO_COMPRAS!$D:$D,INT((ROW()-2)/20)+2))</f>
        <v/>
      </c>
      <c r="D4833" s="0" t="str">
        <f aca="false">IF($A4833="","",INDEX(CARTAO_COMPRAS!$E:$E,INT((ROW()-2)/20)+2))</f>
        <v/>
      </c>
      <c r="E4833" s="0" t="str">
        <f aca="false">IF($A4833="","",INDEX(CARTAO_COMPRAS!$H:$H,INT((ROW()-2)/20)+2)+MOD(ROW()-2,20))</f>
        <v/>
      </c>
      <c r="F4833" s="0" t="str">
        <f aca="false">IF($A4833="","",INDEX(CARTAO_COMPRAS!$G:$G,INT((ROW()-2)/20)+2))</f>
        <v/>
      </c>
      <c r="G4833" s="5" t="str">
        <f aca="false">IF($A4833="","",INDEX(CARTAO_COMPRAS!$I:$I,INT((ROW()-2)/20)+2))</f>
        <v/>
      </c>
      <c r="H4833" s="4" t="str">
        <f aca="false">IF($A4833="","",EDATE(INDEX(CARTAO_COMPRAS!$J:$J,INT((ROW()-2)/20)+2),MOD(ROW()-2,20)))</f>
        <v/>
      </c>
      <c r="I4833" s="4" t="str">
        <f aca="false">IF($H4833="","",$H4833-WEEKDAY($H4833,2)+1)</f>
        <v/>
      </c>
      <c r="J4833" s="4" t="str">
        <f aca="false">IF($I4833="","",$I4833+6)</f>
        <v/>
      </c>
      <c r="K4833" s="6" t="str">
        <f aca="false">IF($H4833="","",DATE(YEAR($H4833),MONTH($H4833),1))</f>
        <v/>
      </c>
      <c r="L4833" s="0" t="str">
        <f aca="false">IF($A4833="","",INDEX(CARTAO_COMPRAS!$K:$K,INT((ROW()-2)/20)+2))</f>
        <v/>
      </c>
      <c r="M4833" s="0" t="str">
        <f aca="false">IF($A4833="","","Compra no cartão")</f>
        <v/>
      </c>
    </row>
    <row r="4834" customFormat="false" ht="13.5" hidden="false" customHeight="false" outlineLevel="0" collapsed="false">
      <c r="A4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4" s="0" t="str">
        <f aca="false">IF($A4834="","",INDEX(CARTAO_COMPRAS!$C:$C,INT((ROW()-2)/20)+2))</f>
        <v/>
      </c>
      <c r="C4834" s="0" t="str">
        <f aca="false">IF($A4834="","",INDEX(CARTAO_COMPRAS!$D:$D,INT((ROW()-2)/20)+2))</f>
        <v/>
      </c>
      <c r="D4834" s="0" t="str">
        <f aca="false">IF($A4834="","",INDEX(CARTAO_COMPRAS!$E:$E,INT((ROW()-2)/20)+2))</f>
        <v/>
      </c>
      <c r="E4834" s="0" t="str">
        <f aca="false">IF($A4834="","",INDEX(CARTAO_COMPRAS!$H:$H,INT((ROW()-2)/20)+2)+MOD(ROW()-2,20))</f>
        <v/>
      </c>
      <c r="F4834" s="0" t="str">
        <f aca="false">IF($A4834="","",INDEX(CARTAO_COMPRAS!$G:$G,INT((ROW()-2)/20)+2))</f>
        <v/>
      </c>
      <c r="G4834" s="5" t="str">
        <f aca="false">IF($A4834="","",INDEX(CARTAO_COMPRAS!$I:$I,INT((ROW()-2)/20)+2))</f>
        <v/>
      </c>
      <c r="H4834" s="4" t="str">
        <f aca="false">IF($A4834="","",EDATE(INDEX(CARTAO_COMPRAS!$J:$J,INT((ROW()-2)/20)+2),MOD(ROW()-2,20)))</f>
        <v/>
      </c>
      <c r="I4834" s="4" t="str">
        <f aca="false">IF($H4834="","",$H4834-WEEKDAY($H4834,2)+1)</f>
        <v/>
      </c>
      <c r="J4834" s="4" t="str">
        <f aca="false">IF($I4834="","",$I4834+6)</f>
        <v/>
      </c>
      <c r="K4834" s="6" t="str">
        <f aca="false">IF($H4834="","",DATE(YEAR($H4834),MONTH($H4834),1))</f>
        <v/>
      </c>
      <c r="L4834" s="0" t="str">
        <f aca="false">IF($A4834="","",INDEX(CARTAO_COMPRAS!$K:$K,INT((ROW()-2)/20)+2))</f>
        <v/>
      </c>
      <c r="M4834" s="0" t="str">
        <f aca="false">IF($A4834="","","Compra no cartão")</f>
        <v/>
      </c>
    </row>
    <row r="4835" customFormat="false" ht="13.5" hidden="false" customHeight="false" outlineLevel="0" collapsed="false">
      <c r="A4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5" s="0" t="str">
        <f aca="false">IF($A4835="","",INDEX(CARTAO_COMPRAS!$C:$C,INT((ROW()-2)/20)+2))</f>
        <v/>
      </c>
      <c r="C4835" s="0" t="str">
        <f aca="false">IF($A4835="","",INDEX(CARTAO_COMPRAS!$D:$D,INT((ROW()-2)/20)+2))</f>
        <v/>
      </c>
      <c r="D4835" s="0" t="str">
        <f aca="false">IF($A4835="","",INDEX(CARTAO_COMPRAS!$E:$E,INT((ROW()-2)/20)+2))</f>
        <v/>
      </c>
      <c r="E4835" s="0" t="str">
        <f aca="false">IF($A4835="","",INDEX(CARTAO_COMPRAS!$H:$H,INT((ROW()-2)/20)+2)+MOD(ROW()-2,20))</f>
        <v/>
      </c>
      <c r="F4835" s="0" t="str">
        <f aca="false">IF($A4835="","",INDEX(CARTAO_COMPRAS!$G:$G,INT((ROW()-2)/20)+2))</f>
        <v/>
      </c>
      <c r="G4835" s="5" t="str">
        <f aca="false">IF($A4835="","",INDEX(CARTAO_COMPRAS!$I:$I,INT((ROW()-2)/20)+2))</f>
        <v/>
      </c>
      <c r="H4835" s="4" t="str">
        <f aca="false">IF($A4835="","",EDATE(INDEX(CARTAO_COMPRAS!$J:$J,INT((ROW()-2)/20)+2),MOD(ROW()-2,20)))</f>
        <v/>
      </c>
      <c r="I4835" s="4" t="str">
        <f aca="false">IF($H4835="","",$H4835-WEEKDAY($H4835,2)+1)</f>
        <v/>
      </c>
      <c r="J4835" s="4" t="str">
        <f aca="false">IF($I4835="","",$I4835+6)</f>
        <v/>
      </c>
      <c r="K4835" s="6" t="str">
        <f aca="false">IF($H4835="","",DATE(YEAR($H4835),MONTH($H4835),1))</f>
        <v/>
      </c>
      <c r="L4835" s="0" t="str">
        <f aca="false">IF($A4835="","",INDEX(CARTAO_COMPRAS!$K:$K,INT((ROW()-2)/20)+2))</f>
        <v/>
      </c>
      <c r="M4835" s="0" t="str">
        <f aca="false">IF($A4835="","","Compra no cartão")</f>
        <v/>
      </c>
    </row>
    <row r="4836" customFormat="false" ht="13.5" hidden="false" customHeight="false" outlineLevel="0" collapsed="false">
      <c r="A4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6" s="0" t="str">
        <f aca="false">IF($A4836="","",INDEX(CARTAO_COMPRAS!$C:$C,INT((ROW()-2)/20)+2))</f>
        <v/>
      </c>
      <c r="C4836" s="0" t="str">
        <f aca="false">IF($A4836="","",INDEX(CARTAO_COMPRAS!$D:$D,INT((ROW()-2)/20)+2))</f>
        <v/>
      </c>
      <c r="D4836" s="0" t="str">
        <f aca="false">IF($A4836="","",INDEX(CARTAO_COMPRAS!$E:$E,INT((ROW()-2)/20)+2))</f>
        <v/>
      </c>
      <c r="E4836" s="0" t="str">
        <f aca="false">IF($A4836="","",INDEX(CARTAO_COMPRAS!$H:$H,INT((ROW()-2)/20)+2)+MOD(ROW()-2,20))</f>
        <v/>
      </c>
      <c r="F4836" s="0" t="str">
        <f aca="false">IF($A4836="","",INDEX(CARTAO_COMPRAS!$G:$G,INT((ROW()-2)/20)+2))</f>
        <v/>
      </c>
      <c r="G4836" s="5" t="str">
        <f aca="false">IF($A4836="","",INDEX(CARTAO_COMPRAS!$I:$I,INT((ROW()-2)/20)+2))</f>
        <v/>
      </c>
      <c r="H4836" s="4" t="str">
        <f aca="false">IF($A4836="","",EDATE(INDEX(CARTAO_COMPRAS!$J:$J,INT((ROW()-2)/20)+2),MOD(ROW()-2,20)))</f>
        <v/>
      </c>
      <c r="I4836" s="4" t="str">
        <f aca="false">IF($H4836="","",$H4836-WEEKDAY($H4836,2)+1)</f>
        <v/>
      </c>
      <c r="J4836" s="4" t="str">
        <f aca="false">IF($I4836="","",$I4836+6)</f>
        <v/>
      </c>
      <c r="K4836" s="6" t="str">
        <f aca="false">IF($H4836="","",DATE(YEAR($H4836),MONTH($H4836),1))</f>
        <v/>
      </c>
      <c r="L4836" s="0" t="str">
        <f aca="false">IF($A4836="","",INDEX(CARTAO_COMPRAS!$K:$K,INT((ROW()-2)/20)+2))</f>
        <v/>
      </c>
      <c r="M4836" s="0" t="str">
        <f aca="false">IF($A4836="","","Compra no cartão")</f>
        <v/>
      </c>
    </row>
    <row r="4837" customFormat="false" ht="13.5" hidden="false" customHeight="false" outlineLevel="0" collapsed="false">
      <c r="A4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7" s="0" t="str">
        <f aca="false">IF($A4837="","",INDEX(CARTAO_COMPRAS!$C:$C,INT((ROW()-2)/20)+2))</f>
        <v/>
      </c>
      <c r="C4837" s="0" t="str">
        <f aca="false">IF($A4837="","",INDEX(CARTAO_COMPRAS!$D:$D,INT((ROW()-2)/20)+2))</f>
        <v/>
      </c>
      <c r="D4837" s="0" t="str">
        <f aca="false">IF($A4837="","",INDEX(CARTAO_COMPRAS!$E:$E,INT((ROW()-2)/20)+2))</f>
        <v/>
      </c>
      <c r="E4837" s="0" t="str">
        <f aca="false">IF($A4837="","",INDEX(CARTAO_COMPRAS!$H:$H,INT((ROW()-2)/20)+2)+MOD(ROW()-2,20))</f>
        <v/>
      </c>
      <c r="F4837" s="0" t="str">
        <f aca="false">IF($A4837="","",INDEX(CARTAO_COMPRAS!$G:$G,INT((ROW()-2)/20)+2))</f>
        <v/>
      </c>
      <c r="G4837" s="5" t="str">
        <f aca="false">IF($A4837="","",INDEX(CARTAO_COMPRAS!$I:$I,INT((ROW()-2)/20)+2))</f>
        <v/>
      </c>
      <c r="H4837" s="4" t="str">
        <f aca="false">IF($A4837="","",EDATE(INDEX(CARTAO_COMPRAS!$J:$J,INT((ROW()-2)/20)+2),MOD(ROW()-2,20)))</f>
        <v/>
      </c>
      <c r="I4837" s="4" t="str">
        <f aca="false">IF($H4837="","",$H4837-WEEKDAY($H4837,2)+1)</f>
        <v/>
      </c>
      <c r="J4837" s="4" t="str">
        <f aca="false">IF($I4837="","",$I4837+6)</f>
        <v/>
      </c>
      <c r="K4837" s="6" t="str">
        <f aca="false">IF($H4837="","",DATE(YEAR($H4837),MONTH($H4837),1))</f>
        <v/>
      </c>
      <c r="L4837" s="0" t="str">
        <f aca="false">IF($A4837="","",INDEX(CARTAO_COMPRAS!$K:$K,INT((ROW()-2)/20)+2))</f>
        <v/>
      </c>
      <c r="M4837" s="0" t="str">
        <f aca="false">IF($A4837="","","Compra no cartão")</f>
        <v/>
      </c>
    </row>
    <row r="4838" customFormat="false" ht="13.5" hidden="false" customHeight="false" outlineLevel="0" collapsed="false">
      <c r="A4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8" s="0" t="str">
        <f aca="false">IF($A4838="","",INDEX(CARTAO_COMPRAS!$C:$C,INT((ROW()-2)/20)+2))</f>
        <v/>
      </c>
      <c r="C4838" s="0" t="str">
        <f aca="false">IF($A4838="","",INDEX(CARTAO_COMPRAS!$D:$D,INT((ROW()-2)/20)+2))</f>
        <v/>
      </c>
      <c r="D4838" s="0" t="str">
        <f aca="false">IF($A4838="","",INDEX(CARTAO_COMPRAS!$E:$E,INT((ROW()-2)/20)+2))</f>
        <v/>
      </c>
      <c r="E4838" s="0" t="str">
        <f aca="false">IF($A4838="","",INDEX(CARTAO_COMPRAS!$H:$H,INT((ROW()-2)/20)+2)+MOD(ROW()-2,20))</f>
        <v/>
      </c>
      <c r="F4838" s="0" t="str">
        <f aca="false">IF($A4838="","",INDEX(CARTAO_COMPRAS!$G:$G,INT((ROW()-2)/20)+2))</f>
        <v/>
      </c>
      <c r="G4838" s="5" t="str">
        <f aca="false">IF($A4838="","",INDEX(CARTAO_COMPRAS!$I:$I,INT((ROW()-2)/20)+2))</f>
        <v/>
      </c>
      <c r="H4838" s="4" t="str">
        <f aca="false">IF($A4838="","",EDATE(INDEX(CARTAO_COMPRAS!$J:$J,INT((ROW()-2)/20)+2),MOD(ROW()-2,20)))</f>
        <v/>
      </c>
      <c r="I4838" s="4" t="str">
        <f aca="false">IF($H4838="","",$H4838-WEEKDAY($H4838,2)+1)</f>
        <v/>
      </c>
      <c r="J4838" s="4" t="str">
        <f aca="false">IF($I4838="","",$I4838+6)</f>
        <v/>
      </c>
      <c r="K4838" s="6" t="str">
        <f aca="false">IF($H4838="","",DATE(YEAR($H4838),MONTH($H4838),1))</f>
        <v/>
      </c>
      <c r="L4838" s="0" t="str">
        <f aca="false">IF($A4838="","",INDEX(CARTAO_COMPRAS!$K:$K,INT((ROW()-2)/20)+2))</f>
        <v/>
      </c>
      <c r="M4838" s="0" t="str">
        <f aca="false">IF($A4838="","","Compra no cartão")</f>
        <v/>
      </c>
    </row>
    <row r="4839" customFormat="false" ht="13.5" hidden="false" customHeight="false" outlineLevel="0" collapsed="false">
      <c r="A4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39" s="0" t="str">
        <f aca="false">IF($A4839="","",INDEX(CARTAO_COMPRAS!$C:$C,INT((ROW()-2)/20)+2))</f>
        <v/>
      </c>
      <c r="C4839" s="0" t="str">
        <f aca="false">IF($A4839="","",INDEX(CARTAO_COMPRAS!$D:$D,INT((ROW()-2)/20)+2))</f>
        <v/>
      </c>
      <c r="D4839" s="0" t="str">
        <f aca="false">IF($A4839="","",INDEX(CARTAO_COMPRAS!$E:$E,INT((ROW()-2)/20)+2))</f>
        <v/>
      </c>
      <c r="E4839" s="0" t="str">
        <f aca="false">IF($A4839="","",INDEX(CARTAO_COMPRAS!$H:$H,INT((ROW()-2)/20)+2)+MOD(ROW()-2,20))</f>
        <v/>
      </c>
      <c r="F4839" s="0" t="str">
        <f aca="false">IF($A4839="","",INDEX(CARTAO_COMPRAS!$G:$G,INT((ROW()-2)/20)+2))</f>
        <v/>
      </c>
      <c r="G4839" s="5" t="str">
        <f aca="false">IF($A4839="","",INDEX(CARTAO_COMPRAS!$I:$I,INT((ROW()-2)/20)+2))</f>
        <v/>
      </c>
      <c r="H4839" s="4" t="str">
        <f aca="false">IF($A4839="","",EDATE(INDEX(CARTAO_COMPRAS!$J:$J,INT((ROW()-2)/20)+2),MOD(ROW()-2,20)))</f>
        <v/>
      </c>
      <c r="I4839" s="4" t="str">
        <f aca="false">IF($H4839="","",$H4839-WEEKDAY($H4839,2)+1)</f>
        <v/>
      </c>
      <c r="J4839" s="4" t="str">
        <f aca="false">IF($I4839="","",$I4839+6)</f>
        <v/>
      </c>
      <c r="K4839" s="6" t="str">
        <f aca="false">IF($H4839="","",DATE(YEAR($H4839),MONTH($H4839),1))</f>
        <v/>
      </c>
      <c r="L4839" s="0" t="str">
        <f aca="false">IF($A4839="","",INDEX(CARTAO_COMPRAS!$K:$K,INT((ROW()-2)/20)+2))</f>
        <v/>
      </c>
      <c r="M4839" s="0" t="str">
        <f aca="false">IF($A4839="","","Compra no cartão")</f>
        <v/>
      </c>
    </row>
    <row r="4840" customFormat="false" ht="13.5" hidden="false" customHeight="false" outlineLevel="0" collapsed="false">
      <c r="A4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0" s="0" t="str">
        <f aca="false">IF($A4840="","",INDEX(CARTAO_COMPRAS!$C:$C,INT((ROW()-2)/20)+2))</f>
        <v/>
      </c>
      <c r="C4840" s="0" t="str">
        <f aca="false">IF($A4840="","",INDEX(CARTAO_COMPRAS!$D:$D,INT((ROW()-2)/20)+2))</f>
        <v/>
      </c>
      <c r="D4840" s="0" t="str">
        <f aca="false">IF($A4840="","",INDEX(CARTAO_COMPRAS!$E:$E,INT((ROW()-2)/20)+2))</f>
        <v/>
      </c>
      <c r="E4840" s="0" t="str">
        <f aca="false">IF($A4840="","",INDEX(CARTAO_COMPRAS!$H:$H,INT((ROW()-2)/20)+2)+MOD(ROW()-2,20))</f>
        <v/>
      </c>
      <c r="F4840" s="0" t="str">
        <f aca="false">IF($A4840="","",INDEX(CARTAO_COMPRAS!$G:$G,INT((ROW()-2)/20)+2))</f>
        <v/>
      </c>
      <c r="G4840" s="5" t="str">
        <f aca="false">IF($A4840="","",INDEX(CARTAO_COMPRAS!$I:$I,INT((ROW()-2)/20)+2))</f>
        <v/>
      </c>
      <c r="H4840" s="4" t="str">
        <f aca="false">IF($A4840="","",EDATE(INDEX(CARTAO_COMPRAS!$J:$J,INT((ROW()-2)/20)+2),MOD(ROW()-2,20)))</f>
        <v/>
      </c>
      <c r="I4840" s="4" t="str">
        <f aca="false">IF($H4840="","",$H4840-WEEKDAY($H4840,2)+1)</f>
        <v/>
      </c>
      <c r="J4840" s="4" t="str">
        <f aca="false">IF($I4840="","",$I4840+6)</f>
        <v/>
      </c>
      <c r="K4840" s="6" t="str">
        <f aca="false">IF($H4840="","",DATE(YEAR($H4840),MONTH($H4840),1))</f>
        <v/>
      </c>
      <c r="L4840" s="0" t="str">
        <f aca="false">IF($A4840="","",INDEX(CARTAO_COMPRAS!$K:$K,INT((ROW()-2)/20)+2))</f>
        <v/>
      </c>
      <c r="M4840" s="0" t="str">
        <f aca="false">IF($A4840="","","Compra no cartão")</f>
        <v/>
      </c>
    </row>
    <row r="4841" customFormat="false" ht="13.5" hidden="false" customHeight="false" outlineLevel="0" collapsed="false">
      <c r="A4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1" s="0" t="str">
        <f aca="false">IF($A4841="","",INDEX(CARTAO_COMPRAS!$C:$C,INT((ROW()-2)/20)+2))</f>
        <v/>
      </c>
      <c r="C4841" s="0" t="str">
        <f aca="false">IF($A4841="","",INDEX(CARTAO_COMPRAS!$D:$D,INT((ROW()-2)/20)+2))</f>
        <v/>
      </c>
      <c r="D4841" s="0" t="str">
        <f aca="false">IF($A4841="","",INDEX(CARTAO_COMPRAS!$E:$E,INT((ROW()-2)/20)+2))</f>
        <v/>
      </c>
      <c r="E4841" s="0" t="str">
        <f aca="false">IF($A4841="","",INDEX(CARTAO_COMPRAS!$H:$H,INT((ROW()-2)/20)+2)+MOD(ROW()-2,20))</f>
        <v/>
      </c>
      <c r="F4841" s="0" t="str">
        <f aca="false">IF($A4841="","",INDEX(CARTAO_COMPRAS!$G:$G,INT((ROW()-2)/20)+2))</f>
        <v/>
      </c>
      <c r="G4841" s="5" t="str">
        <f aca="false">IF($A4841="","",INDEX(CARTAO_COMPRAS!$I:$I,INT((ROW()-2)/20)+2))</f>
        <v/>
      </c>
      <c r="H4841" s="4" t="str">
        <f aca="false">IF($A4841="","",EDATE(INDEX(CARTAO_COMPRAS!$J:$J,INT((ROW()-2)/20)+2),MOD(ROW()-2,20)))</f>
        <v/>
      </c>
      <c r="I4841" s="4" t="str">
        <f aca="false">IF($H4841="","",$H4841-WEEKDAY($H4841,2)+1)</f>
        <v/>
      </c>
      <c r="J4841" s="4" t="str">
        <f aca="false">IF($I4841="","",$I4841+6)</f>
        <v/>
      </c>
      <c r="K4841" s="6" t="str">
        <f aca="false">IF($H4841="","",DATE(YEAR($H4841),MONTH($H4841),1))</f>
        <v/>
      </c>
      <c r="L4841" s="0" t="str">
        <f aca="false">IF($A4841="","",INDEX(CARTAO_COMPRAS!$K:$K,INT((ROW()-2)/20)+2))</f>
        <v/>
      </c>
      <c r="M4841" s="0" t="str">
        <f aca="false">IF($A4841="","","Compra no cartão")</f>
        <v/>
      </c>
    </row>
    <row r="4842" customFormat="false" ht="13.5" hidden="false" customHeight="false" outlineLevel="0" collapsed="false">
      <c r="A48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2" s="0" t="str">
        <f aca="false">IF($A4842="","",INDEX(CARTAO_COMPRAS!$C:$C,INT((ROW()-2)/20)+2))</f>
        <v/>
      </c>
      <c r="C4842" s="0" t="str">
        <f aca="false">IF($A4842="","",INDEX(CARTAO_COMPRAS!$D:$D,INT((ROW()-2)/20)+2))</f>
        <v/>
      </c>
      <c r="D4842" s="0" t="str">
        <f aca="false">IF($A4842="","",INDEX(CARTAO_COMPRAS!$E:$E,INT((ROW()-2)/20)+2))</f>
        <v/>
      </c>
      <c r="E4842" s="0" t="str">
        <f aca="false">IF($A4842="","",INDEX(CARTAO_COMPRAS!$H:$H,INT((ROW()-2)/20)+2)+MOD(ROW()-2,20))</f>
        <v/>
      </c>
      <c r="F4842" s="0" t="str">
        <f aca="false">IF($A4842="","",INDEX(CARTAO_COMPRAS!$G:$G,INT((ROW()-2)/20)+2))</f>
        <v/>
      </c>
      <c r="G4842" s="5" t="str">
        <f aca="false">IF($A4842="","",INDEX(CARTAO_COMPRAS!$I:$I,INT((ROW()-2)/20)+2))</f>
        <v/>
      </c>
      <c r="H4842" s="4" t="str">
        <f aca="false">IF($A4842="","",EDATE(INDEX(CARTAO_COMPRAS!$J:$J,INT((ROW()-2)/20)+2),MOD(ROW()-2,20)))</f>
        <v/>
      </c>
      <c r="I4842" s="4" t="str">
        <f aca="false">IF($H4842="","",$H4842-WEEKDAY($H4842,2)+1)</f>
        <v/>
      </c>
      <c r="J4842" s="4" t="str">
        <f aca="false">IF($I4842="","",$I4842+6)</f>
        <v/>
      </c>
      <c r="K4842" s="6" t="str">
        <f aca="false">IF($H4842="","",DATE(YEAR($H4842),MONTH($H4842),1))</f>
        <v/>
      </c>
      <c r="L4842" s="0" t="str">
        <f aca="false">IF($A4842="","",INDEX(CARTAO_COMPRAS!$K:$K,INT((ROW()-2)/20)+2))</f>
        <v/>
      </c>
      <c r="M4842" s="0" t="str">
        <f aca="false">IF($A4842="","","Compra no cartão")</f>
        <v/>
      </c>
    </row>
    <row r="4843" customFormat="false" ht="13.5" hidden="false" customHeight="false" outlineLevel="0" collapsed="false">
      <c r="A4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3" s="0" t="str">
        <f aca="false">IF($A4843="","",INDEX(CARTAO_COMPRAS!$C:$C,INT((ROW()-2)/20)+2))</f>
        <v/>
      </c>
      <c r="C4843" s="0" t="str">
        <f aca="false">IF($A4843="","",INDEX(CARTAO_COMPRAS!$D:$D,INT((ROW()-2)/20)+2))</f>
        <v/>
      </c>
      <c r="D4843" s="0" t="str">
        <f aca="false">IF($A4843="","",INDEX(CARTAO_COMPRAS!$E:$E,INT((ROW()-2)/20)+2))</f>
        <v/>
      </c>
      <c r="E4843" s="0" t="str">
        <f aca="false">IF($A4843="","",INDEX(CARTAO_COMPRAS!$H:$H,INT((ROW()-2)/20)+2)+MOD(ROW()-2,20))</f>
        <v/>
      </c>
      <c r="F4843" s="0" t="str">
        <f aca="false">IF($A4843="","",INDEX(CARTAO_COMPRAS!$G:$G,INT((ROW()-2)/20)+2))</f>
        <v/>
      </c>
      <c r="G4843" s="5" t="str">
        <f aca="false">IF($A4843="","",INDEX(CARTAO_COMPRAS!$I:$I,INT((ROW()-2)/20)+2))</f>
        <v/>
      </c>
      <c r="H4843" s="4" t="str">
        <f aca="false">IF($A4843="","",EDATE(INDEX(CARTAO_COMPRAS!$J:$J,INT((ROW()-2)/20)+2),MOD(ROW()-2,20)))</f>
        <v/>
      </c>
      <c r="I4843" s="4" t="str">
        <f aca="false">IF($H4843="","",$H4843-WEEKDAY($H4843,2)+1)</f>
        <v/>
      </c>
      <c r="J4843" s="4" t="str">
        <f aca="false">IF($I4843="","",$I4843+6)</f>
        <v/>
      </c>
      <c r="K4843" s="6" t="str">
        <f aca="false">IF($H4843="","",DATE(YEAR($H4843),MONTH($H4843),1))</f>
        <v/>
      </c>
      <c r="L4843" s="0" t="str">
        <f aca="false">IF($A4843="","",INDEX(CARTAO_COMPRAS!$K:$K,INT((ROW()-2)/20)+2))</f>
        <v/>
      </c>
      <c r="M4843" s="0" t="str">
        <f aca="false">IF($A4843="","","Compra no cartão")</f>
        <v/>
      </c>
    </row>
    <row r="4844" customFormat="false" ht="13.5" hidden="false" customHeight="false" outlineLevel="0" collapsed="false">
      <c r="A4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4" s="0" t="str">
        <f aca="false">IF($A4844="","",INDEX(CARTAO_COMPRAS!$C:$C,INT((ROW()-2)/20)+2))</f>
        <v/>
      </c>
      <c r="C4844" s="0" t="str">
        <f aca="false">IF($A4844="","",INDEX(CARTAO_COMPRAS!$D:$D,INT((ROW()-2)/20)+2))</f>
        <v/>
      </c>
      <c r="D4844" s="0" t="str">
        <f aca="false">IF($A4844="","",INDEX(CARTAO_COMPRAS!$E:$E,INT((ROW()-2)/20)+2))</f>
        <v/>
      </c>
      <c r="E4844" s="0" t="str">
        <f aca="false">IF($A4844="","",INDEX(CARTAO_COMPRAS!$H:$H,INT((ROW()-2)/20)+2)+MOD(ROW()-2,20))</f>
        <v/>
      </c>
      <c r="F4844" s="0" t="str">
        <f aca="false">IF($A4844="","",INDEX(CARTAO_COMPRAS!$G:$G,INT((ROW()-2)/20)+2))</f>
        <v/>
      </c>
      <c r="G4844" s="5" t="str">
        <f aca="false">IF($A4844="","",INDEX(CARTAO_COMPRAS!$I:$I,INT((ROW()-2)/20)+2))</f>
        <v/>
      </c>
      <c r="H4844" s="4" t="str">
        <f aca="false">IF($A4844="","",EDATE(INDEX(CARTAO_COMPRAS!$J:$J,INT((ROW()-2)/20)+2),MOD(ROW()-2,20)))</f>
        <v/>
      </c>
      <c r="I4844" s="4" t="str">
        <f aca="false">IF($H4844="","",$H4844-WEEKDAY($H4844,2)+1)</f>
        <v/>
      </c>
      <c r="J4844" s="4" t="str">
        <f aca="false">IF($I4844="","",$I4844+6)</f>
        <v/>
      </c>
      <c r="K4844" s="6" t="str">
        <f aca="false">IF($H4844="","",DATE(YEAR($H4844),MONTH($H4844),1))</f>
        <v/>
      </c>
      <c r="L4844" s="0" t="str">
        <f aca="false">IF($A4844="","",INDEX(CARTAO_COMPRAS!$K:$K,INT((ROW()-2)/20)+2))</f>
        <v/>
      </c>
      <c r="M4844" s="0" t="str">
        <f aca="false">IF($A4844="","","Compra no cartão")</f>
        <v/>
      </c>
    </row>
    <row r="4845" customFormat="false" ht="13.5" hidden="false" customHeight="false" outlineLevel="0" collapsed="false">
      <c r="A4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5" s="0" t="str">
        <f aca="false">IF($A4845="","",INDEX(CARTAO_COMPRAS!$C:$C,INT((ROW()-2)/20)+2))</f>
        <v/>
      </c>
      <c r="C4845" s="0" t="str">
        <f aca="false">IF($A4845="","",INDEX(CARTAO_COMPRAS!$D:$D,INT((ROW()-2)/20)+2))</f>
        <v/>
      </c>
      <c r="D4845" s="0" t="str">
        <f aca="false">IF($A4845="","",INDEX(CARTAO_COMPRAS!$E:$E,INT((ROW()-2)/20)+2))</f>
        <v/>
      </c>
      <c r="E4845" s="0" t="str">
        <f aca="false">IF($A4845="","",INDEX(CARTAO_COMPRAS!$H:$H,INT((ROW()-2)/20)+2)+MOD(ROW()-2,20))</f>
        <v/>
      </c>
      <c r="F4845" s="0" t="str">
        <f aca="false">IF($A4845="","",INDEX(CARTAO_COMPRAS!$G:$G,INT((ROW()-2)/20)+2))</f>
        <v/>
      </c>
      <c r="G4845" s="5" t="str">
        <f aca="false">IF($A4845="","",INDEX(CARTAO_COMPRAS!$I:$I,INT((ROW()-2)/20)+2))</f>
        <v/>
      </c>
      <c r="H4845" s="4" t="str">
        <f aca="false">IF($A4845="","",EDATE(INDEX(CARTAO_COMPRAS!$J:$J,INT((ROW()-2)/20)+2),MOD(ROW()-2,20)))</f>
        <v/>
      </c>
      <c r="I4845" s="4" t="str">
        <f aca="false">IF($H4845="","",$H4845-WEEKDAY($H4845,2)+1)</f>
        <v/>
      </c>
      <c r="J4845" s="4" t="str">
        <f aca="false">IF($I4845="","",$I4845+6)</f>
        <v/>
      </c>
      <c r="K4845" s="6" t="str">
        <f aca="false">IF($H4845="","",DATE(YEAR($H4845),MONTH($H4845),1))</f>
        <v/>
      </c>
      <c r="L4845" s="0" t="str">
        <f aca="false">IF($A4845="","",INDEX(CARTAO_COMPRAS!$K:$K,INT((ROW()-2)/20)+2))</f>
        <v/>
      </c>
      <c r="M4845" s="0" t="str">
        <f aca="false">IF($A4845="","","Compra no cartão")</f>
        <v/>
      </c>
    </row>
    <row r="4846" customFormat="false" ht="13.5" hidden="false" customHeight="false" outlineLevel="0" collapsed="false">
      <c r="A4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6" s="0" t="str">
        <f aca="false">IF($A4846="","",INDEX(CARTAO_COMPRAS!$C:$C,INT((ROW()-2)/20)+2))</f>
        <v/>
      </c>
      <c r="C4846" s="0" t="str">
        <f aca="false">IF($A4846="","",INDEX(CARTAO_COMPRAS!$D:$D,INT((ROW()-2)/20)+2))</f>
        <v/>
      </c>
      <c r="D4846" s="0" t="str">
        <f aca="false">IF($A4846="","",INDEX(CARTAO_COMPRAS!$E:$E,INT((ROW()-2)/20)+2))</f>
        <v/>
      </c>
      <c r="E4846" s="0" t="str">
        <f aca="false">IF($A4846="","",INDEX(CARTAO_COMPRAS!$H:$H,INT((ROW()-2)/20)+2)+MOD(ROW()-2,20))</f>
        <v/>
      </c>
      <c r="F4846" s="0" t="str">
        <f aca="false">IF($A4846="","",INDEX(CARTAO_COMPRAS!$G:$G,INT((ROW()-2)/20)+2))</f>
        <v/>
      </c>
      <c r="G4846" s="5" t="str">
        <f aca="false">IF($A4846="","",INDEX(CARTAO_COMPRAS!$I:$I,INT((ROW()-2)/20)+2))</f>
        <v/>
      </c>
      <c r="H4846" s="4" t="str">
        <f aca="false">IF($A4846="","",EDATE(INDEX(CARTAO_COMPRAS!$J:$J,INT((ROW()-2)/20)+2),MOD(ROW()-2,20)))</f>
        <v/>
      </c>
      <c r="I4846" s="4" t="str">
        <f aca="false">IF($H4846="","",$H4846-WEEKDAY($H4846,2)+1)</f>
        <v/>
      </c>
      <c r="J4846" s="4" t="str">
        <f aca="false">IF($I4846="","",$I4846+6)</f>
        <v/>
      </c>
      <c r="K4846" s="6" t="str">
        <f aca="false">IF($H4846="","",DATE(YEAR($H4846),MONTH($H4846),1))</f>
        <v/>
      </c>
      <c r="L4846" s="0" t="str">
        <f aca="false">IF($A4846="","",INDEX(CARTAO_COMPRAS!$K:$K,INT((ROW()-2)/20)+2))</f>
        <v/>
      </c>
      <c r="M4846" s="0" t="str">
        <f aca="false">IF($A4846="","","Compra no cartão")</f>
        <v/>
      </c>
    </row>
    <row r="4847" customFormat="false" ht="13.5" hidden="false" customHeight="false" outlineLevel="0" collapsed="false">
      <c r="A4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7" s="0" t="str">
        <f aca="false">IF($A4847="","",INDEX(CARTAO_COMPRAS!$C:$C,INT((ROW()-2)/20)+2))</f>
        <v/>
      </c>
      <c r="C4847" s="0" t="str">
        <f aca="false">IF($A4847="","",INDEX(CARTAO_COMPRAS!$D:$D,INT((ROW()-2)/20)+2))</f>
        <v/>
      </c>
      <c r="D4847" s="0" t="str">
        <f aca="false">IF($A4847="","",INDEX(CARTAO_COMPRAS!$E:$E,INT((ROW()-2)/20)+2))</f>
        <v/>
      </c>
      <c r="E4847" s="0" t="str">
        <f aca="false">IF($A4847="","",INDEX(CARTAO_COMPRAS!$H:$H,INT((ROW()-2)/20)+2)+MOD(ROW()-2,20))</f>
        <v/>
      </c>
      <c r="F4847" s="0" t="str">
        <f aca="false">IF($A4847="","",INDEX(CARTAO_COMPRAS!$G:$G,INT((ROW()-2)/20)+2))</f>
        <v/>
      </c>
      <c r="G4847" s="5" t="str">
        <f aca="false">IF($A4847="","",INDEX(CARTAO_COMPRAS!$I:$I,INT((ROW()-2)/20)+2))</f>
        <v/>
      </c>
      <c r="H4847" s="4" t="str">
        <f aca="false">IF($A4847="","",EDATE(INDEX(CARTAO_COMPRAS!$J:$J,INT((ROW()-2)/20)+2),MOD(ROW()-2,20)))</f>
        <v/>
      </c>
      <c r="I4847" s="4" t="str">
        <f aca="false">IF($H4847="","",$H4847-WEEKDAY($H4847,2)+1)</f>
        <v/>
      </c>
      <c r="J4847" s="4" t="str">
        <f aca="false">IF($I4847="","",$I4847+6)</f>
        <v/>
      </c>
      <c r="K4847" s="6" t="str">
        <f aca="false">IF($H4847="","",DATE(YEAR($H4847),MONTH($H4847),1))</f>
        <v/>
      </c>
      <c r="L4847" s="0" t="str">
        <f aca="false">IF($A4847="","",INDEX(CARTAO_COMPRAS!$K:$K,INT((ROW()-2)/20)+2))</f>
        <v/>
      </c>
      <c r="M4847" s="0" t="str">
        <f aca="false">IF($A4847="","","Compra no cartão")</f>
        <v/>
      </c>
    </row>
    <row r="4848" customFormat="false" ht="13.5" hidden="false" customHeight="false" outlineLevel="0" collapsed="false">
      <c r="A4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8" s="0" t="str">
        <f aca="false">IF($A4848="","",INDEX(CARTAO_COMPRAS!$C:$C,INT((ROW()-2)/20)+2))</f>
        <v/>
      </c>
      <c r="C4848" s="0" t="str">
        <f aca="false">IF($A4848="","",INDEX(CARTAO_COMPRAS!$D:$D,INT((ROW()-2)/20)+2))</f>
        <v/>
      </c>
      <c r="D4848" s="0" t="str">
        <f aca="false">IF($A4848="","",INDEX(CARTAO_COMPRAS!$E:$E,INT((ROW()-2)/20)+2))</f>
        <v/>
      </c>
      <c r="E4848" s="0" t="str">
        <f aca="false">IF($A4848="","",INDEX(CARTAO_COMPRAS!$H:$H,INT((ROW()-2)/20)+2)+MOD(ROW()-2,20))</f>
        <v/>
      </c>
      <c r="F4848" s="0" t="str">
        <f aca="false">IF($A4848="","",INDEX(CARTAO_COMPRAS!$G:$G,INT((ROW()-2)/20)+2))</f>
        <v/>
      </c>
      <c r="G4848" s="5" t="str">
        <f aca="false">IF($A4848="","",INDEX(CARTAO_COMPRAS!$I:$I,INT((ROW()-2)/20)+2))</f>
        <v/>
      </c>
      <c r="H4848" s="4" t="str">
        <f aca="false">IF($A4848="","",EDATE(INDEX(CARTAO_COMPRAS!$J:$J,INT((ROW()-2)/20)+2),MOD(ROW()-2,20)))</f>
        <v/>
      </c>
      <c r="I4848" s="4" t="str">
        <f aca="false">IF($H4848="","",$H4848-WEEKDAY($H4848,2)+1)</f>
        <v/>
      </c>
      <c r="J4848" s="4" t="str">
        <f aca="false">IF($I4848="","",$I4848+6)</f>
        <v/>
      </c>
      <c r="K4848" s="6" t="str">
        <f aca="false">IF($H4848="","",DATE(YEAR($H4848),MONTH($H4848),1))</f>
        <v/>
      </c>
      <c r="L4848" s="0" t="str">
        <f aca="false">IF($A4848="","",INDEX(CARTAO_COMPRAS!$K:$K,INT((ROW()-2)/20)+2))</f>
        <v/>
      </c>
      <c r="M4848" s="0" t="str">
        <f aca="false">IF($A4848="","","Compra no cartão")</f>
        <v/>
      </c>
    </row>
    <row r="4849" customFormat="false" ht="13.5" hidden="false" customHeight="false" outlineLevel="0" collapsed="false">
      <c r="A4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49" s="0" t="str">
        <f aca="false">IF($A4849="","",INDEX(CARTAO_COMPRAS!$C:$C,INT((ROW()-2)/20)+2))</f>
        <v/>
      </c>
      <c r="C4849" s="0" t="str">
        <f aca="false">IF($A4849="","",INDEX(CARTAO_COMPRAS!$D:$D,INT((ROW()-2)/20)+2))</f>
        <v/>
      </c>
      <c r="D4849" s="0" t="str">
        <f aca="false">IF($A4849="","",INDEX(CARTAO_COMPRAS!$E:$E,INT((ROW()-2)/20)+2))</f>
        <v/>
      </c>
      <c r="E4849" s="0" t="str">
        <f aca="false">IF($A4849="","",INDEX(CARTAO_COMPRAS!$H:$H,INT((ROW()-2)/20)+2)+MOD(ROW()-2,20))</f>
        <v/>
      </c>
      <c r="F4849" s="0" t="str">
        <f aca="false">IF($A4849="","",INDEX(CARTAO_COMPRAS!$G:$G,INT((ROW()-2)/20)+2))</f>
        <v/>
      </c>
      <c r="G4849" s="5" t="str">
        <f aca="false">IF($A4849="","",INDEX(CARTAO_COMPRAS!$I:$I,INT((ROW()-2)/20)+2))</f>
        <v/>
      </c>
      <c r="H4849" s="4" t="str">
        <f aca="false">IF($A4849="","",EDATE(INDEX(CARTAO_COMPRAS!$J:$J,INT((ROW()-2)/20)+2),MOD(ROW()-2,20)))</f>
        <v/>
      </c>
      <c r="I4849" s="4" t="str">
        <f aca="false">IF($H4849="","",$H4849-WEEKDAY($H4849,2)+1)</f>
        <v/>
      </c>
      <c r="J4849" s="4" t="str">
        <f aca="false">IF($I4849="","",$I4849+6)</f>
        <v/>
      </c>
      <c r="K4849" s="6" t="str">
        <f aca="false">IF($H4849="","",DATE(YEAR($H4849),MONTH($H4849),1))</f>
        <v/>
      </c>
      <c r="L4849" s="0" t="str">
        <f aca="false">IF($A4849="","",INDEX(CARTAO_COMPRAS!$K:$K,INT((ROW()-2)/20)+2))</f>
        <v/>
      </c>
      <c r="M4849" s="0" t="str">
        <f aca="false">IF($A4849="","","Compra no cartão")</f>
        <v/>
      </c>
    </row>
    <row r="4850" customFormat="false" ht="13.5" hidden="false" customHeight="false" outlineLevel="0" collapsed="false">
      <c r="A4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0" s="0" t="str">
        <f aca="false">IF($A4850="","",INDEX(CARTAO_COMPRAS!$C:$C,INT((ROW()-2)/20)+2))</f>
        <v/>
      </c>
      <c r="C4850" s="0" t="str">
        <f aca="false">IF($A4850="","",INDEX(CARTAO_COMPRAS!$D:$D,INT((ROW()-2)/20)+2))</f>
        <v/>
      </c>
      <c r="D4850" s="0" t="str">
        <f aca="false">IF($A4850="","",INDEX(CARTAO_COMPRAS!$E:$E,INT((ROW()-2)/20)+2))</f>
        <v/>
      </c>
      <c r="E4850" s="0" t="str">
        <f aca="false">IF($A4850="","",INDEX(CARTAO_COMPRAS!$H:$H,INT((ROW()-2)/20)+2)+MOD(ROW()-2,20))</f>
        <v/>
      </c>
      <c r="F4850" s="0" t="str">
        <f aca="false">IF($A4850="","",INDEX(CARTAO_COMPRAS!$G:$G,INT((ROW()-2)/20)+2))</f>
        <v/>
      </c>
      <c r="G4850" s="5" t="str">
        <f aca="false">IF($A4850="","",INDEX(CARTAO_COMPRAS!$I:$I,INT((ROW()-2)/20)+2))</f>
        <v/>
      </c>
      <c r="H4850" s="4" t="str">
        <f aca="false">IF($A4850="","",EDATE(INDEX(CARTAO_COMPRAS!$J:$J,INT((ROW()-2)/20)+2),MOD(ROW()-2,20)))</f>
        <v/>
      </c>
      <c r="I4850" s="4" t="str">
        <f aca="false">IF($H4850="","",$H4850-WEEKDAY($H4850,2)+1)</f>
        <v/>
      </c>
      <c r="J4850" s="4" t="str">
        <f aca="false">IF($I4850="","",$I4850+6)</f>
        <v/>
      </c>
      <c r="K4850" s="6" t="str">
        <f aca="false">IF($H4850="","",DATE(YEAR($H4850),MONTH($H4850),1))</f>
        <v/>
      </c>
      <c r="L4850" s="0" t="str">
        <f aca="false">IF($A4850="","",INDEX(CARTAO_COMPRAS!$K:$K,INT((ROW()-2)/20)+2))</f>
        <v/>
      </c>
      <c r="M4850" s="0" t="str">
        <f aca="false">IF($A4850="","","Compra no cartão")</f>
        <v/>
      </c>
    </row>
    <row r="4851" customFormat="false" ht="13.5" hidden="false" customHeight="false" outlineLevel="0" collapsed="false">
      <c r="A4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1" s="0" t="str">
        <f aca="false">IF($A4851="","",INDEX(CARTAO_COMPRAS!$C:$C,INT((ROW()-2)/20)+2))</f>
        <v/>
      </c>
      <c r="C4851" s="0" t="str">
        <f aca="false">IF($A4851="","",INDEX(CARTAO_COMPRAS!$D:$D,INT((ROW()-2)/20)+2))</f>
        <v/>
      </c>
      <c r="D4851" s="0" t="str">
        <f aca="false">IF($A4851="","",INDEX(CARTAO_COMPRAS!$E:$E,INT((ROW()-2)/20)+2))</f>
        <v/>
      </c>
      <c r="E4851" s="0" t="str">
        <f aca="false">IF($A4851="","",INDEX(CARTAO_COMPRAS!$H:$H,INT((ROW()-2)/20)+2)+MOD(ROW()-2,20))</f>
        <v/>
      </c>
      <c r="F4851" s="0" t="str">
        <f aca="false">IF($A4851="","",INDEX(CARTAO_COMPRAS!$G:$G,INT((ROW()-2)/20)+2))</f>
        <v/>
      </c>
      <c r="G4851" s="5" t="str">
        <f aca="false">IF($A4851="","",INDEX(CARTAO_COMPRAS!$I:$I,INT((ROW()-2)/20)+2))</f>
        <v/>
      </c>
      <c r="H4851" s="4" t="str">
        <f aca="false">IF($A4851="","",EDATE(INDEX(CARTAO_COMPRAS!$J:$J,INT((ROW()-2)/20)+2),MOD(ROW()-2,20)))</f>
        <v/>
      </c>
      <c r="I4851" s="4" t="str">
        <f aca="false">IF($H4851="","",$H4851-WEEKDAY($H4851,2)+1)</f>
        <v/>
      </c>
      <c r="J4851" s="4" t="str">
        <f aca="false">IF($I4851="","",$I4851+6)</f>
        <v/>
      </c>
      <c r="K4851" s="6" t="str">
        <f aca="false">IF($H4851="","",DATE(YEAR($H4851),MONTH($H4851),1))</f>
        <v/>
      </c>
      <c r="L4851" s="0" t="str">
        <f aca="false">IF($A4851="","",INDEX(CARTAO_COMPRAS!$K:$K,INT((ROW()-2)/20)+2))</f>
        <v/>
      </c>
      <c r="M4851" s="0" t="str">
        <f aca="false">IF($A4851="","","Compra no cartão")</f>
        <v/>
      </c>
    </row>
    <row r="4852" customFormat="false" ht="13.5" hidden="false" customHeight="false" outlineLevel="0" collapsed="false">
      <c r="A4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2" s="0" t="str">
        <f aca="false">IF($A4852="","",INDEX(CARTAO_COMPRAS!$C:$C,INT((ROW()-2)/20)+2))</f>
        <v/>
      </c>
      <c r="C4852" s="0" t="str">
        <f aca="false">IF($A4852="","",INDEX(CARTAO_COMPRAS!$D:$D,INT((ROW()-2)/20)+2))</f>
        <v/>
      </c>
      <c r="D4852" s="0" t="str">
        <f aca="false">IF($A4852="","",INDEX(CARTAO_COMPRAS!$E:$E,INT((ROW()-2)/20)+2))</f>
        <v/>
      </c>
      <c r="E4852" s="0" t="str">
        <f aca="false">IF($A4852="","",INDEX(CARTAO_COMPRAS!$H:$H,INT((ROW()-2)/20)+2)+MOD(ROW()-2,20))</f>
        <v/>
      </c>
      <c r="F4852" s="0" t="str">
        <f aca="false">IF($A4852="","",INDEX(CARTAO_COMPRAS!$G:$G,INT((ROW()-2)/20)+2))</f>
        <v/>
      </c>
      <c r="G4852" s="5" t="str">
        <f aca="false">IF($A4852="","",INDEX(CARTAO_COMPRAS!$I:$I,INT((ROW()-2)/20)+2))</f>
        <v/>
      </c>
      <c r="H4852" s="4" t="str">
        <f aca="false">IF($A4852="","",EDATE(INDEX(CARTAO_COMPRAS!$J:$J,INT((ROW()-2)/20)+2),MOD(ROW()-2,20)))</f>
        <v/>
      </c>
      <c r="I4852" s="4" t="str">
        <f aca="false">IF($H4852="","",$H4852-WEEKDAY($H4852,2)+1)</f>
        <v/>
      </c>
      <c r="J4852" s="4" t="str">
        <f aca="false">IF($I4852="","",$I4852+6)</f>
        <v/>
      </c>
      <c r="K4852" s="6" t="str">
        <f aca="false">IF($H4852="","",DATE(YEAR($H4852),MONTH($H4852),1))</f>
        <v/>
      </c>
      <c r="L4852" s="0" t="str">
        <f aca="false">IF($A4852="","",INDEX(CARTAO_COMPRAS!$K:$K,INT((ROW()-2)/20)+2))</f>
        <v/>
      </c>
      <c r="M4852" s="0" t="str">
        <f aca="false">IF($A4852="","","Compra no cartão")</f>
        <v/>
      </c>
    </row>
    <row r="4853" customFormat="false" ht="13.5" hidden="false" customHeight="false" outlineLevel="0" collapsed="false">
      <c r="A4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3" s="0" t="str">
        <f aca="false">IF($A4853="","",INDEX(CARTAO_COMPRAS!$C:$C,INT((ROW()-2)/20)+2))</f>
        <v/>
      </c>
      <c r="C4853" s="0" t="str">
        <f aca="false">IF($A4853="","",INDEX(CARTAO_COMPRAS!$D:$D,INT((ROW()-2)/20)+2))</f>
        <v/>
      </c>
      <c r="D4853" s="0" t="str">
        <f aca="false">IF($A4853="","",INDEX(CARTAO_COMPRAS!$E:$E,INT((ROW()-2)/20)+2))</f>
        <v/>
      </c>
      <c r="E4853" s="0" t="str">
        <f aca="false">IF($A4853="","",INDEX(CARTAO_COMPRAS!$H:$H,INT((ROW()-2)/20)+2)+MOD(ROW()-2,20))</f>
        <v/>
      </c>
      <c r="F4853" s="0" t="str">
        <f aca="false">IF($A4853="","",INDEX(CARTAO_COMPRAS!$G:$G,INT((ROW()-2)/20)+2))</f>
        <v/>
      </c>
      <c r="G4853" s="5" t="str">
        <f aca="false">IF($A4853="","",INDEX(CARTAO_COMPRAS!$I:$I,INT((ROW()-2)/20)+2))</f>
        <v/>
      </c>
      <c r="H4853" s="4" t="str">
        <f aca="false">IF($A4853="","",EDATE(INDEX(CARTAO_COMPRAS!$J:$J,INT((ROW()-2)/20)+2),MOD(ROW()-2,20)))</f>
        <v/>
      </c>
      <c r="I4853" s="4" t="str">
        <f aca="false">IF($H4853="","",$H4853-WEEKDAY($H4853,2)+1)</f>
        <v/>
      </c>
      <c r="J4853" s="4" t="str">
        <f aca="false">IF($I4853="","",$I4853+6)</f>
        <v/>
      </c>
      <c r="K4853" s="6" t="str">
        <f aca="false">IF($H4853="","",DATE(YEAR($H4853),MONTH($H4853),1))</f>
        <v/>
      </c>
      <c r="L4853" s="0" t="str">
        <f aca="false">IF($A4853="","",INDEX(CARTAO_COMPRAS!$K:$K,INT((ROW()-2)/20)+2))</f>
        <v/>
      </c>
      <c r="M4853" s="0" t="str">
        <f aca="false">IF($A4853="","","Compra no cartão")</f>
        <v/>
      </c>
    </row>
    <row r="4854" customFormat="false" ht="13.5" hidden="false" customHeight="false" outlineLevel="0" collapsed="false">
      <c r="A4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4" s="0" t="str">
        <f aca="false">IF($A4854="","",INDEX(CARTAO_COMPRAS!$C:$C,INT((ROW()-2)/20)+2))</f>
        <v/>
      </c>
      <c r="C4854" s="0" t="str">
        <f aca="false">IF($A4854="","",INDEX(CARTAO_COMPRAS!$D:$D,INT((ROW()-2)/20)+2))</f>
        <v/>
      </c>
      <c r="D4854" s="0" t="str">
        <f aca="false">IF($A4854="","",INDEX(CARTAO_COMPRAS!$E:$E,INT((ROW()-2)/20)+2))</f>
        <v/>
      </c>
      <c r="E4854" s="0" t="str">
        <f aca="false">IF($A4854="","",INDEX(CARTAO_COMPRAS!$H:$H,INT((ROW()-2)/20)+2)+MOD(ROW()-2,20))</f>
        <v/>
      </c>
      <c r="F4854" s="0" t="str">
        <f aca="false">IF($A4854="","",INDEX(CARTAO_COMPRAS!$G:$G,INT((ROW()-2)/20)+2))</f>
        <v/>
      </c>
      <c r="G4854" s="5" t="str">
        <f aca="false">IF($A4854="","",INDEX(CARTAO_COMPRAS!$I:$I,INT((ROW()-2)/20)+2))</f>
        <v/>
      </c>
      <c r="H4854" s="4" t="str">
        <f aca="false">IF($A4854="","",EDATE(INDEX(CARTAO_COMPRAS!$J:$J,INT((ROW()-2)/20)+2),MOD(ROW()-2,20)))</f>
        <v/>
      </c>
      <c r="I4854" s="4" t="str">
        <f aca="false">IF($H4854="","",$H4854-WEEKDAY($H4854,2)+1)</f>
        <v/>
      </c>
      <c r="J4854" s="4" t="str">
        <f aca="false">IF($I4854="","",$I4854+6)</f>
        <v/>
      </c>
      <c r="K4854" s="6" t="str">
        <f aca="false">IF($H4854="","",DATE(YEAR($H4854),MONTH($H4854),1))</f>
        <v/>
      </c>
      <c r="L4854" s="0" t="str">
        <f aca="false">IF($A4854="","",INDEX(CARTAO_COMPRAS!$K:$K,INT((ROW()-2)/20)+2))</f>
        <v/>
      </c>
      <c r="M4854" s="0" t="str">
        <f aca="false">IF($A4854="","","Compra no cartão")</f>
        <v/>
      </c>
    </row>
    <row r="4855" customFormat="false" ht="13.5" hidden="false" customHeight="false" outlineLevel="0" collapsed="false">
      <c r="A4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5" s="0" t="str">
        <f aca="false">IF($A4855="","",INDEX(CARTAO_COMPRAS!$C:$C,INT((ROW()-2)/20)+2))</f>
        <v/>
      </c>
      <c r="C4855" s="0" t="str">
        <f aca="false">IF($A4855="","",INDEX(CARTAO_COMPRAS!$D:$D,INT((ROW()-2)/20)+2))</f>
        <v/>
      </c>
      <c r="D4855" s="0" t="str">
        <f aca="false">IF($A4855="","",INDEX(CARTAO_COMPRAS!$E:$E,INT((ROW()-2)/20)+2))</f>
        <v/>
      </c>
      <c r="E4855" s="0" t="str">
        <f aca="false">IF($A4855="","",INDEX(CARTAO_COMPRAS!$H:$H,INT((ROW()-2)/20)+2)+MOD(ROW()-2,20))</f>
        <v/>
      </c>
      <c r="F4855" s="0" t="str">
        <f aca="false">IF($A4855="","",INDEX(CARTAO_COMPRAS!$G:$G,INT((ROW()-2)/20)+2))</f>
        <v/>
      </c>
      <c r="G4855" s="5" t="str">
        <f aca="false">IF($A4855="","",INDEX(CARTAO_COMPRAS!$I:$I,INT((ROW()-2)/20)+2))</f>
        <v/>
      </c>
      <c r="H4855" s="4" t="str">
        <f aca="false">IF($A4855="","",EDATE(INDEX(CARTAO_COMPRAS!$J:$J,INT((ROW()-2)/20)+2),MOD(ROW()-2,20)))</f>
        <v/>
      </c>
      <c r="I4855" s="4" t="str">
        <f aca="false">IF($H4855="","",$H4855-WEEKDAY($H4855,2)+1)</f>
        <v/>
      </c>
      <c r="J4855" s="4" t="str">
        <f aca="false">IF($I4855="","",$I4855+6)</f>
        <v/>
      </c>
      <c r="K4855" s="6" t="str">
        <f aca="false">IF($H4855="","",DATE(YEAR($H4855),MONTH($H4855),1))</f>
        <v/>
      </c>
      <c r="L4855" s="0" t="str">
        <f aca="false">IF($A4855="","",INDEX(CARTAO_COMPRAS!$K:$K,INT((ROW()-2)/20)+2))</f>
        <v/>
      </c>
      <c r="M4855" s="0" t="str">
        <f aca="false">IF($A4855="","","Compra no cartão")</f>
        <v/>
      </c>
    </row>
    <row r="4856" customFormat="false" ht="13.5" hidden="false" customHeight="false" outlineLevel="0" collapsed="false">
      <c r="A4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6" s="0" t="str">
        <f aca="false">IF($A4856="","",INDEX(CARTAO_COMPRAS!$C:$C,INT((ROW()-2)/20)+2))</f>
        <v/>
      </c>
      <c r="C4856" s="0" t="str">
        <f aca="false">IF($A4856="","",INDEX(CARTAO_COMPRAS!$D:$D,INT((ROW()-2)/20)+2))</f>
        <v/>
      </c>
      <c r="D4856" s="0" t="str">
        <f aca="false">IF($A4856="","",INDEX(CARTAO_COMPRAS!$E:$E,INT((ROW()-2)/20)+2))</f>
        <v/>
      </c>
      <c r="E4856" s="0" t="str">
        <f aca="false">IF($A4856="","",INDEX(CARTAO_COMPRAS!$H:$H,INT((ROW()-2)/20)+2)+MOD(ROW()-2,20))</f>
        <v/>
      </c>
      <c r="F4856" s="0" t="str">
        <f aca="false">IF($A4856="","",INDEX(CARTAO_COMPRAS!$G:$G,INT((ROW()-2)/20)+2))</f>
        <v/>
      </c>
      <c r="G4856" s="5" t="str">
        <f aca="false">IF($A4856="","",INDEX(CARTAO_COMPRAS!$I:$I,INT((ROW()-2)/20)+2))</f>
        <v/>
      </c>
      <c r="H4856" s="4" t="str">
        <f aca="false">IF($A4856="","",EDATE(INDEX(CARTAO_COMPRAS!$J:$J,INT((ROW()-2)/20)+2),MOD(ROW()-2,20)))</f>
        <v/>
      </c>
      <c r="I4856" s="4" t="str">
        <f aca="false">IF($H4856="","",$H4856-WEEKDAY($H4856,2)+1)</f>
        <v/>
      </c>
      <c r="J4856" s="4" t="str">
        <f aca="false">IF($I4856="","",$I4856+6)</f>
        <v/>
      </c>
      <c r="K4856" s="6" t="str">
        <f aca="false">IF($H4856="","",DATE(YEAR($H4856),MONTH($H4856),1))</f>
        <v/>
      </c>
      <c r="L4856" s="0" t="str">
        <f aca="false">IF($A4856="","",INDEX(CARTAO_COMPRAS!$K:$K,INT((ROW()-2)/20)+2))</f>
        <v/>
      </c>
      <c r="M4856" s="0" t="str">
        <f aca="false">IF($A4856="","","Compra no cartão")</f>
        <v/>
      </c>
    </row>
    <row r="4857" customFormat="false" ht="13.5" hidden="false" customHeight="false" outlineLevel="0" collapsed="false">
      <c r="A4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7" s="0" t="str">
        <f aca="false">IF($A4857="","",INDEX(CARTAO_COMPRAS!$C:$C,INT((ROW()-2)/20)+2))</f>
        <v/>
      </c>
      <c r="C4857" s="0" t="str">
        <f aca="false">IF($A4857="","",INDEX(CARTAO_COMPRAS!$D:$D,INT((ROW()-2)/20)+2))</f>
        <v/>
      </c>
      <c r="D4857" s="0" t="str">
        <f aca="false">IF($A4857="","",INDEX(CARTAO_COMPRAS!$E:$E,INT((ROW()-2)/20)+2))</f>
        <v/>
      </c>
      <c r="E4857" s="0" t="str">
        <f aca="false">IF($A4857="","",INDEX(CARTAO_COMPRAS!$H:$H,INT((ROW()-2)/20)+2)+MOD(ROW()-2,20))</f>
        <v/>
      </c>
      <c r="F4857" s="0" t="str">
        <f aca="false">IF($A4857="","",INDEX(CARTAO_COMPRAS!$G:$G,INT((ROW()-2)/20)+2))</f>
        <v/>
      </c>
      <c r="G4857" s="5" t="str">
        <f aca="false">IF($A4857="","",INDEX(CARTAO_COMPRAS!$I:$I,INT((ROW()-2)/20)+2))</f>
        <v/>
      </c>
      <c r="H4857" s="4" t="str">
        <f aca="false">IF($A4857="","",EDATE(INDEX(CARTAO_COMPRAS!$J:$J,INT((ROW()-2)/20)+2),MOD(ROW()-2,20)))</f>
        <v/>
      </c>
      <c r="I4857" s="4" t="str">
        <f aca="false">IF($H4857="","",$H4857-WEEKDAY($H4857,2)+1)</f>
        <v/>
      </c>
      <c r="J4857" s="4" t="str">
        <f aca="false">IF($I4857="","",$I4857+6)</f>
        <v/>
      </c>
      <c r="K4857" s="6" t="str">
        <f aca="false">IF($H4857="","",DATE(YEAR($H4857),MONTH($H4857),1))</f>
        <v/>
      </c>
      <c r="L4857" s="0" t="str">
        <f aca="false">IF($A4857="","",INDEX(CARTAO_COMPRAS!$K:$K,INT((ROW()-2)/20)+2))</f>
        <v/>
      </c>
      <c r="M4857" s="0" t="str">
        <f aca="false">IF($A4857="","","Compra no cartão")</f>
        <v/>
      </c>
    </row>
    <row r="4858" customFormat="false" ht="13.5" hidden="false" customHeight="false" outlineLevel="0" collapsed="false">
      <c r="A4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8" s="0" t="str">
        <f aca="false">IF($A4858="","",INDEX(CARTAO_COMPRAS!$C:$C,INT((ROW()-2)/20)+2))</f>
        <v/>
      </c>
      <c r="C4858" s="0" t="str">
        <f aca="false">IF($A4858="","",INDEX(CARTAO_COMPRAS!$D:$D,INT((ROW()-2)/20)+2))</f>
        <v/>
      </c>
      <c r="D4858" s="0" t="str">
        <f aca="false">IF($A4858="","",INDEX(CARTAO_COMPRAS!$E:$E,INT((ROW()-2)/20)+2))</f>
        <v/>
      </c>
      <c r="E4858" s="0" t="str">
        <f aca="false">IF($A4858="","",INDEX(CARTAO_COMPRAS!$H:$H,INT((ROW()-2)/20)+2)+MOD(ROW()-2,20))</f>
        <v/>
      </c>
      <c r="F4858" s="0" t="str">
        <f aca="false">IF($A4858="","",INDEX(CARTAO_COMPRAS!$G:$G,INT((ROW()-2)/20)+2))</f>
        <v/>
      </c>
      <c r="G4858" s="5" t="str">
        <f aca="false">IF($A4858="","",INDEX(CARTAO_COMPRAS!$I:$I,INT((ROW()-2)/20)+2))</f>
        <v/>
      </c>
      <c r="H4858" s="4" t="str">
        <f aca="false">IF($A4858="","",EDATE(INDEX(CARTAO_COMPRAS!$J:$J,INT((ROW()-2)/20)+2),MOD(ROW()-2,20)))</f>
        <v/>
      </c>
      <c r="I4858" s="4" t="str">
        <f aca="false">IF($H4858="","",$H4858-WEEKDAY($H4858,2)+1)</f>
        <v/>
      </c>
      <c r="J4858" s="4" t="str">
        <f aca="false">IF($I4858="","",$I4858+6)</f>
        <v/>
      </c>
      <c r="K4858" s="6" t="str">
        <f aca="false">IF($H4858="","",DATE(YEAR($H4858),MONTH($H4858),1))</f>
        <v/>
      </c>
      <c r="L4858" s="0" t="str">
        <f aca="false">IF($A4858="","",INDEX(CARTAO_COMPRAS!$K:$K,INT((ROW()-2)/20)+2))</f>
        <v/>
      </c>
      <c r="M4858" s="0" t="str">
        <f aca="false">IF($A4858="","","Compra no cartão")</f>
        <v/>
      </c>
    </row>
    <row r="4859" customFormat="false" ht="13.5" hidden="false" customHeight="false" outlineLevel="0" collapsed="false">
      <c r="A4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59" s="0" t="str">
        <f aca="false">IF($A4859="","",INDEX(CARTAO_COMPRAS!$C:$C,INT((ROW()-2)/20)+2))</f>
        <v/>
      </c>
      <c r="C4859" s="0" t="str">
        <f aca="false">IF($A4859="","",INDEX(CARTAO_COMPRAS!$D:$D,INT((ROW()-2)/20)+2))</f>
        <v/>
      </c>
      <c r="D4859" s="0" t="str">
        <f aca="false">IF($A4859="","",INDEX(CARTAO_COMPRAS!$E:$E,INT((ROW()-2)/20)+2))</f>
        <v/>
      </c>
      <c r="E4859" s="0" t="str">
        <f aca="false">IF($A4859="","",INDEX(CARTAO_COMPRAS!$H:$H,INT((ROW()-2)/20)+2)+MOD(ROW()-2,20))</f>
        <v/>
      </c>
      <c r="F4859" s="0" t="str">
        <f aca="false">IF($A4859="","",INDEX(CARTAO_COMPRAS!$G:$G,INT((ROW()-2)/20)+2))</f>
        <v/>
      </c>
      <c r="G4859" s="5" t="str">
        <f aca="false">IF($A4859="","",INDEX(CARTAO_COMPRAS!$I:$I,INT((ROW()-2)/20)+2))</f>
        <v/>
      </c>
      <c r="H4859" s="4" t="str">
        <f aca="false">IF($A4859="","",EDATE(INDEX(CARTAO_COMPRAS!$J:$J,INT((ROW()-2)/20)+2),MOD(ROW()-2,20)))</f>
        <v/>
      </c>
      <c r="I4859" s="4" t="str">
        <f aca="false">IF($H4859="","",$H4859-WEEKDAY($H4859,2)+1)</f>
        <v/>
      </c>
      <c r="J4859" s="4" t="str">
        <f aca="false">IF($I4859="","",$I4859+6)</f>
        <v/>
      </c>
      <c r="K4859" s="6" t="str">
        <f aca="false">IF($H4859="","",DATE(YEAR($H4859),MONTH($H4859),1))</f>
        <v/>
      </c>
      <c r="L4859" s="0" t="str">
        <f aca="false">IF($A4859="","",INDEX(CARTAO_COMPRAS!$K:$K,INT((ROW()-2)/20)+2))</f>
        <v/>
      </c>
      <c r="M4859" s="0" t="str">
        <f aca="false">IF($A4859="","","Compra no cartão")</f>
        <v/>
      </c>
    </row>
    <row r="4860" customFormat="false" ht="13.5" hidden="false" customHeight="false" outlineLevel="0" collapsed="false">
      <c r="A4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0" s="0" t="str">
        <f aca="false">IF($A4860="","",INDEX(CARTAO_COMPRAS!$C:$C,INT((ROW()-2)/20)+2))</f>
        <v/>
      </c>
      <c r="C4860" s="0" t="str">
        <f aca="false">IF($A4860="","",INDEX(CARTAO_COMPRAS!$D:$D,INT((ROW()-2)/20)+2))</f>
        <v/>
      </c>
      <c r="D4860" s="0" t="str">
        <f aca="false">IF($A4860="","",INDEX(CARTAO_COMPRAS!$E:$E,INT((ROW()-2)/20)+2))</f>
        <v/>
      </c>
      <c r="E4860" s="0" t="str">
        <f aca="false">IF($A4860="","",INDEX(CARTAO_COMPRAS!$H:$H,INT((ROW()-2)/20)+2)+MOD(ROW()-2,20))</f>
        <v/>
      </c>
      <c r="F4860" s="0" t="str">
        <f aca="false">IF($A4860="","",INDEX(CARTAO_COMPRAS!$G:$G,INT((ROW()-2)/20)+2))</f>
        <v/>
      </c>
      <c r="G4860" s="5" t="str">
        <f aca="false">IF($A4860="","",INDEX(CARTAO_COMPRAS!$I:$I,INT((ROW()-2)/20)+2))</f>
        <v/>
      </c>
      <c r="H4860" s="4" t="str">
        <f aca="false">IF($A4860="","",EDATE(INDEX(CARTAO_COMPRAS!$J:$J,INT((ROW()-2)/20)+2),MOD(ROW()-2,20)))</f>
        <v/>
      </c>
      <c r="I4860" s="4" t="str">
        <f aca="false">IF($H4860="","",$H4860-WEEKDAY($H4860,2)+1)</f>
        <v/>
      </c>
      <c r="J4860" s="4" t="str">
        <f aca="false">IF($I4860="","",$I4860+6)</f>
        <v/>
      </c>
      <c r="K4860" s="6" t="str">
        <f aca="false">IF($H4860="","",DATE(YEAR($H4860),MONTH($H4860),1))</f>
        <v/>
      </c>
      <c r="L4860" s="0" t="str">
        <f aca="false">IF($A4860="","",INDEX(CARTAO_COMPRAS!$K:$K,INT((ROW()-2)/20)+2))</f>
        <v/>
      </c>
      <c r="M4860" s="0" t="str">
        <f aca="false">IF($A4860="","","Compra no cartão")</f>
        <v/>
      </c>
    </row>
    <row r="4861" customFormat="false" ht="13.5" hidden="false" customHeight="false" outlineLevel="0" collapsed="false">
      <c r="A4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1" s="0" t="str">
        <f aca="false">IF($A4861="","",INDEX(CARTAO_COMPRAS!$C:$C,INT((ROW()-2)/20)+2))</f>
        <v/>
      </c>
      <c r="C4861" s="0" t="str">
        <f aca="false">IF($A4861="","",INDEX(CARTAO_COMPRAS!$D:$D,INT((ROW()-2)/20)+2))</f>
        <v/>
      </c>
      <c r="D4861" s="0" t="str">
        <f aca="false">IF($A4861="","",INDEX(CARTAO_COMPRAS!$E:$E,INT((ROW()-2)/20)+2))</f>
        <v/>
      </c>
      <c r="E4861" s="0" t="str">
        <f aca="false">IF($A4861="","",INDEX(CARTAO_COMPRAS!$H:$H,INT((ROW()-2)/20)+2)+MOD(ROW()-2,20))</f>
        <v/>
      </c>
      <c r="F4861" s="0" t="str">
        <f aca="false">IF($A4861="","",INDEX(CARTAO_COMPRAS!$G:$G,INT((ROW()-2)/20)+2))</f>
        <v/>
      </c>
      <c r="G4861" s="5" t="str">
        <f aca="false">IF($A4861="","",INDEX(CARTAO_COMPRAS!$I:$I,INT((ROW()-2)/20)+2))</f>
        <v/>
      </c>
      <c r="H4861" s="4" t="str">
        <f aca="false">IF($A4861="","",EDATE(INDEX(CARTAO_COMPRAS!$J:$J,INT((ROW()-2)/20)+2),MOD(ROW()-2,20)))</f>
        <v/>
      </c>
      <c r="I4861" s="4" t="str">
        <f aca="false">IF($H4861="","",$H4861-WEEKDAY($H4861,2)+1)</f>
        <v/>
      </c>
      <c r="J4861" s="4" t="str">
        <f aca="false">IF($I4861="","",$I4861+6)</f>
        <v/>
      </c>
      <c r="K4861" s="6" t="str">
        <f aca="false">IF($H4861="","",DATE(YEAR($H4861),MONTH($H4861),1))</f>
        <v/>
      </c>
      <c r="L4861" s="0" t="str">
        <f aca="false">IF($A4861="","",INDEX(CARTAO_COMPRAS!$K:$K,INT((ROW()-2)/20)+2))</f>
        <v/>
      </c>
      <c r="M4861" s="0" t="str">
        <f aca="false">IF($A4861="","","Compra no cartão")</f>
        <v/>
      </c>
    </row>
    <row r="4862" customFormat="false" ht="13.5" hidden="false" customHeight="false" outlineLevel="0" collapsed="false">
      <c r="A48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2" s="0" t="str">
        <f aca="false">IF($A4862="","",INDEX(CARTAO_COMPRAS!$C:$C,INT((ROW()-2)/20)+2))</f>
        <v/>
      </c>
      <c r="C4862" s="0" t="str">
        <f aca="false">IF($A4862="","",INDEX(CARTAO_COMPRAS!$D:$D,INT((ROW()-2)/20)+2))</f>
        <v/>
      </c>
      <c r="D4862" s="0" t="str">
        <f aca="false">IF($A4862="","",INDEX(CARTAO_COMPRAS!$E:$E,INT((ROW()-2)/20)+2))</f>
        <v/>
      </c>
      <c r="E4862" s="0" t="str">
        <f aca="false">IF($A4862="","",INDEX(CARTAO_COMPRAS!$H:$H,INT((ROW()-2)/20)+2)+MOD(ROW()-2,20))</f>
        <v/>
      </c>
      <c r="F4862" s="0" t="str">
        <f aca="false">IF($A4862="","",INDEX(CARTAO_COMPRAS!$G:$G,INT((ROW()-2)/20)+2))</f>
        <v/>
      </c>
      <c r="G4862" s="5" t="str">
        <f aca="false">IF($A4862="","",INDEX(CARTAO_COMPRAS!$I:$I,INT((ROW()-2)/20)+2))</f>
        <v/>
      </c>
      <c r="H4862" s="4" t="str">
        <f aca="false">IF($A4862="","",EDATE(INDEX(CARTAO_COMPRAS!$J:$J,INT((ROW()-2)/20)+2),MOD(ROW()-2,20)))</f>
        <v/>
      </c>
      <c r="I4862" s="4" t="str">
        <f aca="false">IF($H4862="","",$H4862-WEEKDAY($H4862,2)+1)</f>
        <v/>
      </c>
      <c r="J4862" s="4" t="str">
        <f aca="false">IF($I4862="","",$I4862+6)</f>
        <v/>
      </c>
      <c r="K4862" s="6" t="str">
        <f aca="false">IF($H4862="","",DATE(YEAR($H4862),MONTH($H4862),1))</f>
        <v/>
      </c>
      <c r="L4862" s="0" t="str">
        <f aca="false">IF($A4862="","",INDEX(CARTAO_COMPRAS!$K:$K,INT((ROW()-2)/20)+2))</f>
        <v/>
      </c>
      <c r="M4862" s="0" t="str">
        <f aca="false">IF($A4862="","","Compra no cartão")</f>
        <v/>
      </c>
    </row>
    <row r="4863" customFormat="false" ht="13.5" hidden="false" customHeight="false" outlineLevel="0" collapsed="false">
      <c r="A4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3" s="0" t="str">
        <f aca="false">IF($A4863="","",INDEX(CARTAO_COMPRAS!$C:$C,INT((ROW()-2)/20)+2))</f>
        <v/>
      </c>
      <c r="C4863" s="0" t="str">
        <f aca="false">IF($A4863="","",INDEX(CARTAO_COMPRAS!$D:$D,INT((ROW()-2)/20)+2))</f>
        <v/>
      </c>
      <c r="D4863" s="0" t="str">
        <f aca="false">IF($A4863="","",INDEX(CARTAO_COMPRAS!$E:$E,INT((ROW()-2)/20)+2))</f>
        <v/>
      </c>
      <c r="E4863" s="0" t="str">
        <f aca="false">IF($A4863="","",INDEX(CARTAO_COMPRAS!$H:$H,INT((ROW()-2)/20)+2)+MOD(ROW()-2,20))</f>
        <v/>
      </c>
      <c r="F4863" s="0" t="str">
        <f aca="false">IF($A4863="","",INDEX(CARTAO_COMPRAS!$G:$G,INT((ROW()-2)/20)+2))</f>
        <v/>
      </c>
      <c r="G4863" s="5" t="str">
        <f aca="false">IF($A4863="","",INDEX(CARTAO_COMPRAS!$I:$I,INT((ROW()-2)/20)+2))</f>
        <v/>
      </c>
      <c r="H4863" s="4" t="str">
        <f aca="false">IF($A4863="","",EDATE(INDEX(CARTAO_COMPRAS!$J:$J,INT((ROW()-2)/20)+2),MOD(ROW()-2,20)))</f>
        <v/>
      </c>
      <c r="I4863" s="4" t="str">
        <f aca="false">IF($H4863="","",$H4863-WEEKDAY($H4863,2)+1)</f>
        <v/>
      </c>
      <c r="J4863" s="4" t="str">
        <f aca="false">IF($I4863="","",$I4863+6)</f>
        <v/>
      </c>
      <c r="K4863" s="6" t="str">
        <f aca="false">IF($H4863="","",DATE(YEAR($H4863),MONTH($H4863),1))</f>
        <v/>
      </c>
      <c r="L4863" s="0" t="str">
        <f aca="false">IF($A4863="","",INDEX(CARTAO_COMPRAS!$K:$K,INT((ROW()-2)/20)+2))</f>
        <v/>
      </c>
      <c r="M4863" s="0" t="str">
        <f aca="false">IF($A4863="","","Compra no cartão")</f>
        <v/>
      </c>
    </row>
    <row r="4864" customFormat="false" ht="13.5" hidden="false" customHeight="false" outlineLevel="0" collapsed="false">
      <c r="A4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4" s="0" t="str">
        <f aca="false">IF($A4864="","",INDEX(CARTAO_COMPRAS!$C:$C,INT((ROW()-2)/20)+2))</f>
        <v/>
      </c>
      <c r="C4864" s="0" t="str">
        <f aca="false">IF($A4864="","",INDEX(CARTAO_COMPRAS!$D:$D,INT((ROW()-2)/20)+2))</f>
        <v/>
      </c>
      <c r="D4864" s="0" t="str">
        <f aca="false">IF($A4864="","",INDEX(CARTAO_COMPRAS!$E:$E,INT((ROW()-2)/20)+2))</f>
        <v/>
      </c>
      <c r="E4864" s="0" t="str">
        <f aca="false">IF($A4864="","",INDEX(CARTAO_COMPRAS!$H:$H,INT((ROW()-2)/20)+2)+MOD(ROW()-2,20))</f>
        <v/>
      </c>
      <c r="F4864" s="0" t="str">
        <f aca="false">IF($A4864="","",INDEX(CARTAO_COMPRAS!$G:$G,INT((ROW()-2)/20)+2))</f>
        <v/>
      </c>
      <c r="G4864" s="5" t="str">
        <f aca="false">IF($A4864="","",INDEX(CARTAO_COMPRAS!$I:$I,INT((ROW()-2)/20)+2))</f>
        <v/>
      </c>
      <c r="H4864" s="4" t="str">
        <f aca="false">IF($A4864="","",EDATE(INDEX(CARTAO_COMPRAS!$J:$J,INT((ROW()-2)/20)+2),MOD(ROW()-2,20)))</f>
        <v/>
      </c>
      <c r="I4864" s="4" t="str">
        <f aca="false">IF($H4864="","",$H4864-WEEKDAY($H4864,2)+1)</f>
        <v/>
      </c>
      <c r="J4864" s="4" t="str">
        <f aca="false">IF($I4864="","",$I4864+6)</f>
        <v/>
      </c>
      <c r="K4864" s="6" t="str">
        <f aca="false">IF($H4864="","",DATE(YEAR($H4864),MONTH($H4864),1))</f>
        <v/>
      </c>
      <c r="L4864" s="0" t="str">
        <f aca="false">IF($A4864="","",INDEX(CARTAO_COMPRAS!$K:$K,INT((ROW()-2)/20)+2))</f>
        <v/>
      </c>
      <c r="M4864" s="0" t="str">
        <f aca="false">IF($A4864="","","Compra no cartão")</f>
        <v/>
      </c>
    </row>
    <row r="4865" customFormat="false" ht="13.5" hidden="false" customHeight="false" outlineLevel="0" collapsed="false">
      <c r="A4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5" s="0" t="str">
        <f aca="false">IF($A4865="","",INDEX(CARTAO_COMPRAS!$C:$C,INT((ROW()-2)/20)+2))</f>
        <v/>
      </c>
      <c r="C4865" s="0" t="str">
        <f aca="false">IF($A4865="","",INDEX(CARTAO_COMPRAS!$D:$D,INT((ROW()-2)/20)+2))</f>
        <v/>
      </c>
      <c r="D4865" s="0" t="str">
        <f aca="false">IF($A4865="","",INDEX(CARTAO_COMPRAS!$E:$E,INT((ROW()-2)/20)+2))</f>
        <v/>
      </c>
      <c r="E4865" s="0" t="str">
        <f aca="false">IF($A4865="","",INDEX(CARTAO_COMPRAS!$H:$H,INT((ROW()-2)/20)+2)+MOD(ROW()-2,20))</f>
        <v/>
      </c>
      <c r="F4865" s="0" t="str">
        <f aca="false">IF($A4865="","",INDEX(CARTAO_COMPRAS!$G:$G,INT((ROW()-2)/20)+2))</f>
        <v/>
      </c>
      <c r="G4865" s="5" t="str">
        <f aca="false">IF($A4865="","",INDEX(CARTAO_COMPRAS!$I:$I,INT((ROW()-2)/20)+2))</f>
        <v/>
      </c>
      <c r="H4865" s="4" t="str">
        <f aca="false">IF($A4865="","",EDATE(INDEX(CARTAO_COMPRAS!$J:$J,INT((ROW()-2)/20)+2),MOD(ROW()-2,20)))</f>
        <v/>
      </c>
      <c r="I4865" s="4" t="str">
        <f aca="false">IF($H4865="","",$H4865-WEEKDAY($H4865,2)+1)</f>
        <v/>
      </c>
      <c r="J4865" s="4" t="str">
        <f aca="false">IF($I4865="","",$I4865+6)</f>
        <v/>
      </c>
      <c r="K4865" s="6" t="str">
        <f aca="false">IF($H4865="","",DATE(YEAR($H4865),MONTH($H4865),1))</f>
        <v/>
      </c>
      <c r="L4865" s="0" t="str">
        <f aca="false">IF($A4865="","",INDEX(CARTAO_COMPRAS!$K:$K,INT((ROW()-2)/20)+2))</f>
        <v/>
      </c>
      <c r="M4865" s="0" t="str">
        <f aca="false">IF($A4865="","","Compra no cartão")</f>
        <v/>
      </c>
    </row>
    <row r="4866" customFormat="false" ht="13.5" hidden="false" customHeight="false" outlineLevel="0" collapsed="false">
      <c r="A4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6" s="0" t="str">
        <f aca="false">IF($A4866="","",INDEX(CARTAO_COMPRAS!$C:$C,INT((ROW()-2)/20)+2))</f>
        <v/>
      </c>
      <c r="C4866" s="0" t="str">
        <f aca="false">IF($A4866="","",INDEX(CARTAO_COMPRAS!$D:$D,INT((ROW()-2)/20)+2))</f>
        <v/>
      </c>
      <c r="D4866" s="0" t="str">
        <f aca="false">IF($A4866="","",INDEX(CARTAO_COMPRAS!$E:$E,INT((ROW()-2)/20)+2))</f>
        <v/>
      </c>
      <c r="E4866" s="0" t="str">
        <f aca="false">IF($A4866="","",INDEX(CARTAO_COMPRAS!$H:$H,INT((ROW()-2)/20)+2)+MOD(ROW()-2,20))</f>
        <v/>
      </c>
      <c r="F4866" s="0" t="str">
        <f aca="false">IF($A4866="","",INDEX(CARTAO_COMPRAS!$G:$G,INT((ROW()-2)/20)+2))</f>
        <v/>
      </c>
      <c r="G4866" s="5" t="str">
        <f aca="false">IF($A4866="","",INDEX(CARTAO_COMPRAS!$I:$I,INT((ROW()-2)/20)+2))</f>
        <v/>
      </c>
      <c r="H4866" s="4" t="str">
        <f aca="false">IF($A4866="","",EDATE(INDEX(CARTAO_COMPRAS!$J:$J,INT((ROW()-2)/20)+2),MOD(ROW()-2,20)))</f>
        <v/>
      </c>
      <c r="I4866" s="4" t="str">
        <f aca="false">IF($H4866="","",$H4866-WEEKDAY($H4866,2)+1)</f>
        <v/>
      </c>
      <c r="J4866" s="4" t="str">
        <f aca="false">IF($I4866="","",$I4866+6)</f>
        <v/>
      </c>
      <c r="K4866" s="6" t="str">
        <f aca="false">IF($H4866="","",DATE(YEAR($H4866),MONTH($H4866),1))</f>
        <v/>
      </c>
      <c r="L4866" s="0" t="str">
        <f aca="false">IF($A4866="","",INDEX(CARTAO_COMPRAS!$K:$K,INT((ROW()-2)/20)+2))</f>
        <v/>
      </c>
      <c r="M4866" s="0" t="str">
        <f aca="false">IF($A4866="","","Compra no cartão")</f>
        <v/>
      </c>
    </row>
    <row r="4867" customFormat="false" ht="13.5" hidden="false" customHeight="false" outlineLevel="0" collapsed="false">
      <c r="A4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7" s="0" t="str">
        <f aca="false">IF($A4867="","",INDEX(CARTAO_COMPRAS!$C:$C,INT((ROW()-2)/20)+2))</f>
        <v/>
      </c>
      <c r="C4867" s="0" t="str">
        <f aca="false">IF($A4867="","",INDEX(CARTAO_COMPRAS!$D:$D,INT((ROW()-2)/20)+2))</f>
        <v/>
      </c>
      <c r="D4867" s="0" t="str">
        <f aca="false">IF($A4867="","",INDEX(CARTAO_COMPRAS!$E:$E,INT((ROW()-2)/20)+2))</f>
        <v/>
      </c>
      <c r="E4867" s="0" t="str">
        <f aca="false">IF($A4867="","",INDEX(CARTAO_COMPRAS!$H:$H,INT((ROW()-2)/20)+2)+MOD(ROW()-2,20))</f>
        <v/>
      </c>
      <c r="F4867" s="0" t="str">
        <f aca="false">IF($A4867="","",INDEX(CARTAO_COMPRAS!$G:$G,INT((ROW()-2)/20)+2))</f>
        <v/>
      </c>
      <c r="G4867" s="5" t="str">
        <f aca="false">IF($A4867="","",INDEX(CARTAO_COMPRAS!$I:$I,INT((ROW()-2)/20)+2))</f>
        <v/>
      </c>
      <c r="H4867" s="4" t="str">
        <f aca="false">IF($A4867="","",EDATE(INDEX(CARTAO_COMPRAS!$J:$J,INT((ROW()-2)/20)+2),MOD(ROW()-2,20)))</f>
        <v/>
      </c>
      <c r="I4867" s="4" t="str">
        <f aca="false">IF($H4867="","",$H4867-WEEKDAY($H4867,2)+1)</f>
        <v/>
      </c>
      <c r="J4867" s="4" t="str">
        <f aca="false">IF($I4867="","",$I4867+6)</f>
        <v/>
      </c>
      <c r="K4867" s="6" t="str">
        <f aca="false">IF($H4867="","",DATE(YEAR($H4867),MONTH($H4867),1))</f>
        <v/>
      </c>
      <c r="L4867" s="0" t="str">
        <f aca="false">IF($A4867="","",INDEX(CARTAO_COMPRAS!$K:$K,INT((ROW()-2)/20)+2))</f>
        <v/>
      </c>
      <c r="M4867" s="0" t="str">
        <f aca="false">IF($A4867="","","Compra no cartão")</f>
        <v/>
      </c>
    </row>
    <row r="4868" customFormat="false" ht="13.5" hidden="false" customHeight="false" outlineLevel="0" collapsed="false">
      <c r="A4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8" s="0" t="str">
        <f aca="false">IF($A4868="","",INDEX(CARTAO_COMPRAS!$C:$C,INT((ROW()-2)/20)+2))</f>
        <v/>
      </c>
      <c r="C4868" s="0" t="str">
        <f aca="false">IF($A4868="","",INDEX(CARTAO_COMPRAS!$D:$D,INT((ROW()-2)/20)+2))</f>
        <v/>
      </c>
      <c r="D4868" s="0" t="str">
        <f aca="false">IF($A4868="","",INDEX(CARTAO_COMPRAS!$E:$E,INT((ROW()-2)/20)+2))</f>
        <v/>
      </c>
      <c r="E4868" s="0" t="str">
        <f aca="false">IF($A4868="","",INDEX(CARTAO_COMPRAS!$H:$H,INT((ROW()-2)/20)+2)+MOD(ROW()-2,20))</f>
        <v/>
      </c>
      <c r="F4868" s="0" t="str">
        <f aca="false">IF($A4868="","",INDEX(CARTAO_COMPRAS!$G:$G,INT((ROW()-2)/20)+2))</f>
        <v/>
      </c>
      <c r="G4868" s="5" t="str">
        <f aca="false">IF($A4868="","",INDEX(CARTAO_COMPRAS!$I:$I,INT((ROW()-2)/20)+2))</f>
        <v/>
      </c>
      <c r="H4868" s="4" t="str">
        <f aca="false">IF($A4868="","",EDATE(INDEX(CARTAO_COMPRAS!$J:$J,INT((ROW()-2)/20)+2),MOD(ROW()-2,20)))</f>
        <v/>
      </c>
      <c r="I4868" s="4" t="str">
        <f aca="false">IF($H4868="","",$H4868-WEEKDAY($H4868,2)+1)</f>
        <v/>
      </c>
      <c r="J4868" s="4" t="str">
        <f aca="false">IF($I4868="","",$I4868+6)</f>
        <v/>
      </c>
      <c r="K4868" s="6" t="str">
        <f aca="false">IF($H4868="","",DATE(YEAR($H4868),MONTH($H4868),1))</f>
        <v/>
      </c>
      <c r="L4868" s="0" t="str">
        <f aca="false">IF($A4868="","",INDEX(CARTAO_COMPRAS!$K:$K,INT((ROW()-2)/20)+2))</f>
        <v/>
      </c>
      <c r="M4868" s="0" t="str">
        <f aca="false">IF($A4868="","","Compra no cartão")</f>
        <v/>
      </c>
    </row>
    <row r="4869" customFormat="false" ht="13.5" hidden="false" customHeight="false" outlineLevel="0" collapsed="false">
      <c r="A4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69" s="0" t="str">
        <f aca="false">IF($A4869="","",INDEX(CARTAO_COMPRAS!$C:$C,INT((ROW()-2)/20)+2))</f>
        <v/>
      </c>
      <c r="C4869" s="0" t="str">
        <f aca="false">IF($A4869="","",INDEX(CARTAO_COMPRAS!$D:$D,INT((ROW()-2)/20)+2))</f>
        <v/>
      </c>
      <c r="D4869" s="0" t="str">
        <f aca="false">IF($A4869="","",INDEX(CARTAO_COMPRAS!$E:$E,INT((ROW()-2)/20)+2))</f>
        <v/>
      </c>
      <c r="E4869" s="0" t="str">
        <f aca="false">IF($A4869="","",INDEX(CARTAO_COMPRAS!$H:$H,INT((ROW()-2)/20)+2)+MOD(ROW()-2,20))</f>
        <v/>
      </c>
      <c r="F4869" s="0" t="str">
        <f aca="false">IF($A4869="","",INDEX(CARTAO_COMPRAS!$G:$G,INT((ROW()-2)/20)+2))</f>
        <v/>
      </c>
      <c r="G4869" s="5" t="str">
        <f aca="false">IF($A4869="","",INDEX(CARTAO_COMPRAS!$I:$I,INT((ROW()-2)/20)+2))</f>
        <v/>
      </c>
      <c r="H4869" s="4" t="str">
        <f aca="false">IF($A4869="","",EDATE(INDEX(CARTAO_COMPRAS!$J:$J,INT((ROW()-2)/20)+2),MOD(ROW()-2,20)))</f>
        <v/>
      </c>
      <c r="I4869" s="4" t="str">
        <f aca="false">IF($H4869="","",$H4869-WEEKDAY($H4869,2)+1)</f>
        <v/>
      </c>
      <c r="J4869" s="4" t="str">
        <f aca="false">IF($I4869="","",$I4869+6)</f>
        <v/>
      </c>
      <c r="K4869" s="6" t="str">
        <f aca="false">IF($H4869="","",DATE(YEAR($H4869),MONTH($H4869),1))</f>
        <v/>
      </c>
      <c r="L4869" s="0" t="str">
        <f aca="false">IF($A4869="","",INDEX(CARTAO_COMPRAS!$K:$K,INT((ROW()-2)/20)+2))</f>
        <v/>
      </c>
      <c r="M4869" s="0" t="str">
        <f aca="false">IF($A4869="","","Compra no cartão")</f>
        <v/>
      </c>
    </row>
    <row r="4870" customFormat="false" ht="13.5" hidden="false" customHeight="false" outlineLevel="0" collapsed="false">
      <c r="A4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0" s="0" t="str">
        <f aca="false">IF($A4870="","",INDEX(CARTAO_COMPRAS!$C:$C,INT((ROW()-2)/20)+2))</f>
        <v/>
      </c>
      <c r="C4870" s="0" t="str">
        <f aca="false">IF($A4870="","",INDEX(CARTAO_COMPRAS!$D:$D,INT((ROW()-2)/20)+2))</f>
        <v/>
      </c>
      <c r="D4870" s="0" t="str">
        <f aca="false">IF($A4870="","",INDEX(CARTAO_COMPRAS!$E:$E,INT((ROW()-2)/20)+2))</f>
        <v/>
      </c>
      <c r="E4870" s="0" t="str">
        <f aca="false">IF($A4870="","",INDEX(CARTAO_COMPRAS!$H:$H,INT((ROW()-2)/20)+2)+MOD(ROW()-2,20))</f>
        <v/>
      </c>
      <c r="F4870" s="0" t="str">
        <f aca="false">IF($A4870="","",INDEX(CARTAO_COMPRAS!$G:$G,INT((ROW()-2)/20)+2))</f>
        <v/>
      </c>
      <c r="G4870" s="5" t="str">
        <f aca="false">IF($A4870="","",INDEX(CARTAO_COMPRAS!$I:$I,INT((ROW()-2)/20)+2))</f>
        <v/>
      </c>
      <c r="H4870" s="4" t="str">
        <f aca="false">IF($A4870="","",EDATE(INDEX(CARTAO_COMPRAS!$J:$J,INT((ROW()-2)/20)+2),MOD(ROW()-2,20)))</f>
        <v/>
      </c>
      <c r="I4870" s="4" t="str">
        <f aca="false">IF($H4870="","",$H4870-WEEKDAY($H4870,2)+1)</f>
        <v/>
      </c>
      <c r="J4870" s="4" t="str">
        <f aca="false">IF($I4870="","",$I4870+6)</f>
        <v/>
      </c>
      <c r="K4870" s="6" t="str">
        <f aca="false">IF($H4870="","",DATE(YEAR($H4870),MONTH($H4870),1))</f>
        <v/>
      </c>
      <c r="L4870" s="0" t="str">
        <f aca="false">IF($A4870="","",INDEX(CARTAO_COMPRAS!$K:$K,INT((ROW()-2)/20)+2))</f>
        <v/>
      </c>
      <c r="M4870" s="0" t="str">
        <f aca="false">IF($A4870="","","Compra no cartão")</f>
        <v/>
      </c>
    </row>
    <row r="4871" customFormat="false" ht="13.5" hidden="false" customHeight="false" outlineLevel="0" collapsed="false">
      <c r="A4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1" s="0" t="str">
        <f aca="false">IF($A4871="","",INDEX(CARTAO_COMPRAS!$C:$C,INT((ROW()-2)/20)+2))</f>
        <v/>
      </c>
      <c r="C4871" s="0" t="str">
        <f aca="false">IF($A4871="","",INDEX(CARTAO_COMPRAS!$D:$D,INT((ROW()-2)/20)+2))</f>
        <v/>
      </c>
      <c r="D4871" s="0" t="str">
        <f aca="false">IF($A4871="","",INDEX(CARTAO_COMPRAS!$E:$E,INT((ROW()-2)/20)+2))</f>
        <v/>
      </c>
      <c r="E4871" s="0" t="str">
        <f aca="false">IF($A4871="","",INDEX(CARTAO_COMPRAS!$H:$H,INT((ROW()-2)/20)+2)+MOD(ROW()-2,20))</f>
        <v/>
      </c>
      <c r="F4871" s="0" t="str">
        <f aca="false">IF($A4871="","",INDEX(CARTAO_COMPRAS!$G:$G,INT((ROW()-2)/20)+2))</f>
        <v/>
      </c>
      <c r="G4871" s="5" t="str">
        <f aca="false">IF($A4871="","",INDEX(CARTAO_COMPRAS!$I:$I,INT((ROW()-2)/20)+2))</f>
        <v/>
      </c>
      <c r="H4871" s="4" t="str">
        <f aca="false">IF($A4871="","",EDATE(INDEX(CARTAO_COMPRAS!$J:$J,INT((ROW()-2)/20)+2),MOD(ROW()-2,20)))</f>
        <v/>
      </c>
      <c r="I4871" s="4" t="str">
        <f aca="false">IF($H4871="","",$H4871-WEEKDAY($H4871,2)+1)</f>
        <v/>
      </c>
      <c r="J4871" s="4" t="str">
        <f aca="false">IF($I4871="","",$I4871+6)</f>
        <v/>
      </c>
      <c r="K4871" s="6" t="str">
        <f aca="false">IF($H4871="","",DATE(YEAR($H4871),MONTH($H4871),1))</f>
        <v/>
      </c>
      <c r="L4871" s="0" t="str">
        <f aca="false">IF($A4871="","",INDEX(CARTAO_COMPRAS!$K:$K,INT((ROW()-2)/20)+2))</f>
        <v/>
      </c>
      <c r="M4871" s="0" t="str">
        <f aca="false">IF($A4871="","","Compra no cartão")</f>
        <v/>
      </c>
    </row>
    <row r="4872" customFormat="false" ht="13.5" hidden="false" customHeight="false" outlineLevel="0" collapsed="false">
      <c r="A4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2" s="0" t="str">
        <f aca="false">IF($A4872="","",INDEX(CARTAO_COMPRAS!$C:$C,INT((ROW()-2)/20)+2))</f>
        <v/>
      </c>
      <c r="C4872" s="0" t="str">
        <f aca="false">IF($A4872="","",INDEX(CARTAO_COMPRAS!$D:$D,INT((ROW()-2)/20)+2))</f>
        <v/>
      </c>
      <c r="D4872" s="0" t="str">
        <f aca="false">IF($A4872="","",INDEX(CARTAO_COMPRAS!$E:$E,INT((ROW()-2)/20)+2))</f>
        <v/>
      </c>
      <c r="E4872" s="0" t="str">
        <f aca="false">IF($A4872="","",INDEX(CARTAO_COMPRAS!$H:$H,INT((ROW()-2)/20)+2)+MOD(ROW()-2,20))</f>
        <v/>
      </c>
      <c r="F4872" s="0" t="str">
        <f aca="false">IF($A4872="","",INDEX(CARTAO_COMPRAS!$G:$G,INT((ROW()-2)/20)+2))</f>
        <v/>
      </c>
      <c r="G4872" s="5" t="str">
        <f aca="false">IF($A4872="","",INDEX(CARTAO_COMPRAS!$I:$I,INT((ROW()-2)/20)+2))</f>
        <v/>
      </c>
      <c r="H4872" s="4" t="str">
        <f aca="false">IF($A4872="","",EDATE(INDEX(CARTAO_COMPRAS!$J:$J,INT((ROW()-2)/20)+2),MOD(ROW()-2,20)))</f>
        <v/>
      </c>
      <c r="I4872" s="4" t="str">
        <f aca="false">IF($H4872="","",$H4872-WEEKDAY($H4872,2)+1)</f>
        <v/>
      </c>
      <c r="J4872" s="4" t="str">
        <f aca="false">IF($I4872="","",$I4872+6)</f>
        <v/>
      </c>
      <c r="K4872" s="6" t="str">
        <f aca="false">IF($H4872="","",DATE(YEAR($H4872),MONTH($H4872),1))</f>
        <v/>
      </c>
      <c r="L4872" s="0" t="str">
        <f aca="false">IF($A4872="","",INDEX(CARTAO_COMPRAS!$K:$K,INT((ROW()-2)/20)+2))</f>
        <v/>
      </c>
      <c r="M4872" s="0" t="str">
        <f aca="false">IF($A4872="","","Compra no cartão")</f>
        <v/>
      </c>
    </row>
    <row r="4873" customFormat="false" ht="13.5" hidden="false" customHeight="false" outlineLevel="0" collapsed="false">
      <c r="A4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3" s="0" t="str">
        <f aca="false">IF($A4873="","",INDEX(CARTAO_COMPRAS!$C:$C,INT((ROW()-2)/20)+2))</f>
        <v/>
      </c>
      <c r="C4873" s="0" t="str">
        <f aca="false">IF($A4873="","",INDEX(CARTAO_COMPRAS!$D:$D,INT((ROW()-2)/20)+2))</f>
        <v/>
      </c>
      <c r="D4873" s="0" t="str">
        <f aca="false">IF($A4873="","",INDEX(CARTAO_COMPRAS!$E:$E,INT((ROW()-2)/20)+2))</f>
        <v/>
      </c>
      <c r="E4873" s="0" t="str">
        <f aca="false">IF($A4873="","",INDEX(CARTAO_COMPRAS!$H:$H,INT((ROW()-2)/20)+2)+MOD(ROW()-2,20))</f>
        <v/>
      </c>
      <c r="F4873" s="0" t="str">
        <f aca="false">IF($A4873="","",INDEX(CARTAO_COMPRAS!$G:$G,INT((ROW()-2)/20)+2))</f>
        <v/>
      </c>
      <c r="G4873" s="5" t="str">
        <f aca="false">IF($A4873="","",INDEX(CARTAO_COMPRAS!$I:$I,INT((ROW()-2)/20)+2))</f>
        <v/>
      </c>
      <c r="H4873" s="4" t="str">
        <f aca="false">IF($A4873="","",EDATE(INDEX(CARTAO_COMPRAS!$J:$J,INT((ROW()-2)/20)+2),MOD(ROW()-2,20)))</f>
        <v/>
      </c>
      <c r="I4873" s="4" t="str">
        <f aca="false">IF($H4873="","",$H4873-WEEKDAY($H4873,2)+1)</f>
        <v/>
      </c>
      <c r="J4873" s="4" t="str">
        <f aca="false">IF($I4873="","",$I4873+6)</f>
        <v/>
      </c>
      <c r="K4873" s="6" t="str">
        <f aca="false">IF($H4873="","",DATE(YEAR($H4873),MONTH($H4873),1))</f>
        <v/>
      </c>
      <c r="L4873" s="0" t="str">
        <f aca="false">IF($A4873="","",INDEX(CARTAO_COMPRAS!$K:$K,INT((ROW()-2)/20)+2))</f>
        <v/>
      </c>
      <c r="M4873" s="0" t="str">
        <f aca="false">IF($A4873="","","Compra no cartão")</f>
        <v/>
      </c>
    </row>
    <row r="4874" customFormat="false" ht="13.5" hidden="false" customHeight="false" outlineLevel="0" collapsed="false">
      <c r="A4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4" s="0" t="str">
        <f aca="false">IF($A4874="","",INDEX(CARTAO_COMPRAS!$C:$C,INT((ROW()-2)/20)+2))</f>
        <v/>
      </c>
      <c r="C4874" s="0" t="str">
        <f aca="false">IF($A4874="","",INDEX(CARTAO_COMPRAS!$D:$D,INT((ROW()-2)/20)+2))</f>
        <v/>
      </c>
      <c r="D4874" s="0" t="str">
        <f aca="false">IF($A4874="","",INDEX(CARTAO_COMPRAS!$E:$E,INT((ROW()-2)/20)+2))</f>
        <v/>
      </c>
      <c r="E4874" s="0" t="str">
        <f aca="false">IF($A4874="","",INDEX(CARTAO_COMPRAS!$H:$H,INT((ROW()-2)/20)+2)+MOD(ROW()-2,20))</f>
        <v/>
      </c>
      <c r="F4874" s="0" t="str">
        <f aca="false">IF($A4874="","",INDEX(CARTAO_COMPRAS!$G:$G,INT((ROW()-2)/20)+2))</f>
        <v/>
      </c>
      <c r="G4874" s="5" t="str">
        <f aca="false">IF($A4874="","",INDEX(CARTAO_COMPRAS!$I:$I,INT((ROW()-2)/20)+2))</f>
        <v/>
      </c>
      <c r="H4874" s="4" t="str">
        <f aca="false">IF($A4874="","",EDATE(INDEX(CARTAO_COMPRAS!$J:$J,INT((ROW()-2)/20)+2),MOD(ROW()-2,20)))</f>
        <v/>
      </c>
      <c r="I4874" s="4" t="str">
        <f aca="false">IF($H4874="","",$H4874-WEEKDAY($H4874,2)+1)</f>
        <v/>
      </c>
      <c r="J4874" s="4" t="str">
        <f aca="false">IF($I4874="","",$I4874+6)</f>
        <v/>
      </c>
      <c r="K4874" s="6" t="str">
        <f aca="false">IF($H4874="","",DATE(YEAR($H4874),MONTH($H4874),1))</f>
        <v/>
      </c>
      <c r="L4874" s="0" t="str">
        <f aca="false">IF($A4874="","",INDEX(CARTAO_COMPRAS!$K:$K,INT((ROW()-2)/20)+2))</f>
        <v/>
      </c>
      <c r="M4874" s="0" t="str">
        <f aca="false">IF($A4874="","","Compra no cartão")</f>
        <v/>
      </c>
    </row>
    <row r="4875" customFormat="false" ht="13.5" hidden="false" customHeight="false" outlineLevel="0" collapsed="false">
      <c r="A4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5" s="0" t="str">
        <f aca="false">IF($A4875="","",INDEX(CARTAO_COMPRAS!$C:$C,INT((ROW()-2)/20)+2))</f>
        <v/>
      </c>
      <c r="C4875" s="0" t="str">
        <f aca="false">IF($A4875="","",INDEX(CARTAO_COMPRAS!$D:$D,INT((ROW()-2)/20)+2))</f>
        <v/>
      </c>
      <c r="D4875" s="0" t="str">
        <f aca="false">IF($A4875="","",INDEX(CARTAO_COMPRAS!$E:$E,INT((ROW()-2)/20)+2))</f>
        <v/>
      </c>
      <c r="E4875" s="0" t="str">
        <f aca="false">IF($A4875="","",INDEX(CARTAO_COMPRAS!$H:$H,INT((ROW()-2)/20)+2)+MOD(ROW()-2,20))</f>
        <v/>
      </c>
      <c r="F4875" s="0" t="str">
        <f aca="false">IF($A4875="","",INDEX(CARTAO_COMPRAS!$G:$G,INT((ROW()-2)/20)+2))</f>
        <v/>
      </c>
      <c r="G4875" s="5" t="str">
        <f aca="false">IF($A4875="","",INDEX(CARTAO_COMPRAS!$I:$I,INT((ROW()-2)/20)+2))</f>
        <v/>
      </c>
      <c r="H4875" s="4" t="str">
        <f aca="false">IF($A4875="","",EDATE(INDEX(CARTAO_COMPRAS!$J:$J,INT((ROW()-2)/20)+2),MOD(ROW()-2,20)))</f>
        <v/>
      </c>
      <c r="I4875" s="4" t="str">
        <f aca="false">IF($H4875="","",$H4875-WEEKDAY($H4875,2)+1)</f>
        <v/>
      </c>
      <c r="J4875" s="4" t="str">
        <f aca="false">IF($I4875="","",$I4875+6)</f>
        <v/>
      </c>
      <c r="K4875" s="6" t="str">
        <f aca="false">IF($H4875="","",DATE(YEAR($H4875),MONTH($H4875),1))</f>
        <v/>
      </c>
      <c r="L4875" s="0" t="str">
        <f aca="false">IF($A4875="","",INDEX(CARTAO_COMPRAS!$K:$K,INT((ROW()-2)/20)+2))</f>
        <v/>
      </c>
      <c r="M4875" s="0" t="str">
        <f aca="false">IF($A4875="","","Compra no cartão")</f>
        <v/>
      </c>
    </row>
    <row r="4876" customFormat="false" ht="13.5" hidden="false" customHeight="false" outlineLevel="0" collapsed="false">
      <c r="A4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6" s="0" t="str">
        <f aca="false">IF($A4876="","",INDEX(CARTAO_COMPRAS!$C:$C,INT((ROW()-2)/20)+2))</f>
        <v/>
      </c>
      <c r="C4876" s="0" t="str">
        <f aca="false">IF($A4876="","",INDEX(CARTAO_COMPRAS!$D:$D,INT((ROW()-2)/20)+2))</f>
        <v/>
      </c>
      <c r="D4876" s="0" t="str">
        <f aca="false">IF($A4876="","",INDEX(CARTAO_COMPRAS!$E:$E,INT((ROW()-2)/20)+2))</f>
        <v/>
      </c>
      <c r="E4876" s="0" t="str">
        <f aca="false">IF($A4876="","",INDEX(CARTAO_COMPRAS!$H:$H,INT((ROW()-2)/20)+2)+MOD(ROW()-2,20))</f>
        <v/>
      </c>
      <c r="F4876" s="0" t="str">
        <f aca="false">IF($A4876="","",INDEX(CARTAO_COMPRAS!$G:$G,INT((ROW()-2)/20)+2))</f>
        <v/>
      </c>
      <c r="G4876" s="5" t="str">
        <f aca="false">IF($A4876="","",INDEX(CARTAO_COMPRAS!$I:$I,INT((ROW()-2)/20)+2))</f>
        <v/>
      </c>
      <c r="H4876" s="4" t="str">
        <f aca="false">IF($A4876="","",EDATE(INDEX(CARTAO_COMPRAS!$J:$J,INT((ROW()-2)/20)+2),MOD(ROW()-2,20)))</f>
        <v/>
      </c>
      <c r="I4876" s="4" t="str">
        <f aca="false">IF($H4876="","",$H4876-WEEKDAY($H4876,2)+1)</f>
        <v/>
      </c>
      <c r="J4876" s="4" t="str">
        <f aca="false">IF($I4876="","",$I4876+6)</f>
        <v/>
      </c>
      <c r="K4876" s="6" t="str">
        <f aca="false">IF($H4876="","",DATE(YEAR($H4876),MONTH($H4876),1))</f>
        <v/>
      </c>
      <c r="L4876" s="0" t="str">
        <f aca="false">IF($A4876="","",INDEX(CARTAO_COMPRAS!$K:$K,INT((ROW()-2)/20)+2))</f>
        <v/>
      </c>
      <c r="M4876" s="0" t="str">
        <f aca="false">IF($A4876="","","Compra no cartão")</f>
        <v/>
      </c>
    </row>
    <row r="4877" customFormat="false" ht="13.5" hidden="false" customHeight="false" outlineLevel="0" collapsed="false">
      <c r="A4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7" s="0" t="str">
        <f aca="false">IF($A4877="","",INDEX(CARTAO_COMPRAS!$C:$C,INT((ROW()-2)/20)+2))</f>
        <v/>
      </c>
      <c r="C4877" s="0" t="str">
        <f aca="false">IF($A4877="","",INDEX(CARTAO_COMPRAS!$D:$D,INT((ROW()-2)/20)+2))</f>
        <v/>
      </c>
      <c r="D4877" s="0" t="str">
        <f aca="false">IF($A4877="","",INDEX(CARTAO_COMPRAS!$E:$E,INT((ROW()-2)/20)+2))</f>
        <v/>
      </c>
      <c r="E4877" s="0" t="str">
        <f aca="false">IF($A4877="","",INDEX(CARTAO_COMPRAS!$H:$H,INT((ROW()-2)/20)+2)+MOD(ROW()-2,20))</f>
        <v/>
      </c>
      <c r="F4877" s="0" t="str">
        <f aca="false">IF($A4877="","",INDEX(CARTAO_COMPRAS!$G:$G,INT((ROW()-2)/20)+2))</f>
        <v/>
      </c>
      <c r="G4877" s="5" t="str">
        <f aca="false">IF($A4877="","",INDEX(CARTAO_COMPRAS!$I:$I,INT((ROW()-2)/20)+2))</f>
        <v/>
      </c>
      <c r="H4877" s="4" t="str">
        <f aca="false">IF($A4877="","",EDATE(INDEX(CARTAO_COMPRAS!$J:$J,INT((ROW()-2)/20)+2),MOD(ROW()-2,20)))</f>
        <v/>
      </c>
      <c r="I4877" s="4" t="str">
        <f aca="false">IF($H4877="","",$H4877-WEEKDAY($H4877,2)+1)</f>
        <v/>
      </c>
      <c r="J4877" s="4" t="str">
        <f aca="false">IF($I4877="","",$I4877+6)</f>
        <v/>
      </c>
      <c r="K4877" s="6" t="str">
        <f aca="false">IF($H4877="","",DATE(YEAR($H4877),MONTH($H4877),1))</f>
        <v/>
      </c>
      <c r="L4877" s="0" t="str">
        <f aca="false">IF($A4877="","",INDEX(CARTAO_COMPRAS!$K:$K,INT((ROW()-2)/20)+2))</f>
        <v/>
      </c>
      <c r="M4877" s="0" t="str">
        <f aca="false">IF($A4877="","","Compra no cartão")</f>
        <v/>
      </c>
    </row>
    <row r="4878" customFormat="false" ht="13.5" hidden="false" customHeight="false" outlineLevel="0" collapsed="false">
      <c r="A4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8" s="0" t="str">
        <f aca="false">IF($A4878="","",INDEX(CARTAO_COMPRAS!$C:$C,INT((ROW()-2)/20)+2))</f>
        <v/>
      </c>
      <c r="C4878" s="0" t="str">
        <f aca="false">IF($A4878="","",INDEX(CARTAO_COMPRAS!$D:$D,INT((ROW()-2)/20)+2))</f>
        <v/>
      </c>
      <c r="D4878" s="0" t="str">
        <f aca="false">IF($A4878="","",INDEX(CARTAO_COMPRAS!$E:$E,INT((ROW()-2)/20)+2))</f>
        <v/>
      </c>
      <c r="E4878" s="0" t="str">
        <f aca="false">IF($A4878="","",INDEX(CARTAO_COMPRAS!$H:$H,INT((ROW()-2)/20)+2)+MOD(ROW()-2,20))</f>
        <v/>
      </c>
      <c r="F4878" s="0" t="str">
        <f aca="false">IF($A4878="","",INDEX(CARTAO_COMPRAS!$G:$G,INT((ROW()-2)/20)+2))</f>
        <v/>
      </c>
      <c r="G4878" s="5" t="str">
        <f aca="false">IF($A4878="","",INDEX(CARTAO_COMPRAS!$I:$I,INT((ROW()-2)/20)+2))</f>
        <v/>
      </c>
      <c r="H4878" s="4" t="str">
        <f aca="false">IF($A4878="","",EDATE(INDEX(CARTAO_COMPRAS!$J:$J,INT((ROW()-2)/20)+2),MOD(ROW()-2,20)))</f>
        <v/>
      </c>
      <c r="I4878" s="4" t="str">
        <f aca="false">IF($H4878="","",$H4878-WEEKDAY($H4878,2)+1)</f>
        <v/>
      </c>
      <c r="J4878" s="4" t="str">
        <f aca="false">IF($I4878="","",$I4878+6)</f>
        <v/>
      </c>
      <c r="K4878" s="6" t="str">
        <f aca="false">IF($H4878="","",DATE(YEAR($H4878),MONTH($H4878),1))</f>
        <v/>
      </c>
      <c r="L4878" s="0" t="str">
        <f aca="false">IF($A4878="","",INDEX(CARTAO_COMPRAS!$K:$K,INT((ROW()-2)/20)+2))</f>
        <v/>
      </c>
      <c r="M4878" s="0" t="str">
        <f aca="false">IF($A4878="","","Compra no cartão")</f>
        <v/>
      </c>
    </row>
    <row r="4879" customFormat="false" ht="13.5" hidden="false" customHeight="false" outlineLevel="0" collapsed="false">
      <c r="A4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79" s="0" t="str">
        <f aca="false">IF($A4879="","",INDEX(CARTAO_COMPRAS!$C:$C,INT((ROW()-2)/20)+2))</f>
        <v/>
      </c>
      <c r="C4879" s="0" t="str">
        <f aca="false">IF($A4879="","",INDEX(CARTAO_COMPRAS!$D:$D,INT((ROW()-2)/20)+2))</f>
        <v/>
      </c>
      <c r="D4879" s="0" t="str">
        <f aca="false">IF($A4879="","",INDEX(CARTAO_COMPRAS!$E:$E,INT((ROW()-2)/20)+2))</f>
        <v/>
      </c>
      <c r="E4879" s="0" t="str">
        <f aca="false">IF($A4879="","",INDEX(CARTAO_COMPRAS!$H:$H,INT((ROW()-2)/20)+2)+MOD(ROW()-2,20))</f>
        <v/>
      </c>
      <c r="F4879" s="0" t="str">
        <f aca="false">IF($A4879="","",INDEX(CARTAO_COMPRAS!$G:$G,INT((ROW()-2)/20)+2))</f>
        <v/>
      </c>
      <c r="G4879" s="5" t="str">
        <f aca="false">IF($A4879="","",INDEX(CARTAO_COMPRAS!$I:$I,INT((ROW()-2)/20)+2))</f>
        <v/>
      </c>
      <c r="H4879" s="4" t="str">
        <f aca="false">IF($A4879="","",EDATE(INDEX(CARTAO_COMPRAS!$J:$J,INT((ROW()-2)/20)+2),MOD(ROW()-2,20)))</f>
        <v/>
      </c>
      <c r="I4879" s="4" t="str">
        <f aca="false">IF($H4879="","",$H4879-WEEKDAY($H4879,2)+1)</f>
        <v/>
      </c>
      <c r="J4879" s="4" t="str">
        <f aca="false">IF($I4879="","",$I4879+6)</f>
        <v/>
      </c>
      <c r="K4879" s="6" t="str">
        <f aca="false">IF($H4879="","",DATE(YEAR($H4879),MONTH($H4879),1))</f>
        <v/>
      </c>
      <c r="L4879" s="0" t="str">
        <f aca="false">IF($A4879="","",INDEX(CARTAO_COMPRAS!$K:$K,INT((ROW()-2)/20)+2))</f>
        <v/>
      </c>
      <c r="M4879" s="0" t="str">
        <f aca="false">IF($A4879="","","Compra no cartão")</f>
        <v/>
      </c>
    </row>
    <row r="4880" customFormat="false" ht="13.5" hidden="false" customHeight="false" outlineLevel="0" collapsed="false">
      <c r="A4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0" s="0" t="str">
        <f aca="false">IF($A4880="","",INDEX(CARTAO_COMPRAS!$C:$C,INT((ROW()-2)/20)+2))</f>
        <v/>
      </c>
      <c r="C4880" s="0" t="str">
        <f aca="false">IF($A4880="","",INDEX(CARTAO_COMPRAS!$D:$D,INT((ROW()-2)/20)+2))</f>
        <v/>
      </c>
      <c r="D4880" s="0" t="str">
        <f aca="false">IF($A4880="","",INDEX(CARTAO_COMPRAS!$E:$E,INT((ROW()-2)/20)+2))</f>
        <v/>
      </c>
      <c r="E4880" s="0" t="str">
        <f aca="false">IF($A4880="","",INDEX(CARTAO_COMPRAS!$H:$H,INT((ROW()-2)/20)+2)+MOD(ROW()-2,20))</f>
        <v/>
      </c>
      <c r="F4880" s="0" t="str">
        <f aca="false">IF($A4880="","",INDEX(CARTAO_COMPRAS!$G:$G,INT((ROW()-2)/20)+2))</f>
        <v/>
      </c>
      <c r="G4880" s="5" t="str">
        <f aca="false">IF($A4880="","",INDEX(CARTAO_COMPRAS!$I:$I,INT((ROW()-2)/20)+2))</f>
        <v/>
      </c>
      <c r="H4880" s="4" t="str">
        <f aca="false">IF($A4880="","",EDATE(INDEX(CARTAO_COMPRAS!$J:$J,INT((ROW()-2)/20)+2),MOD(ROW()-2,20)))</f>
        <v/>
      </c>
      <c r="I4880" s="4" t="str">
        <f aca="false">IF($H4880="","",$H4880-WEEKDAY($H4880,2)+1)</f>
        <v/>
      </c>
      <c r="J4880" s="4" t="str">
        <f aca="false">IF($I4880="","",$I4880+6)</f>
        <v/>
      </c>
      <c r="K4880" s="6" t="str">
        <f aca="false">IF($H4880="","",DATE(YEAR($H4880),MONTH($H4880),1))</f>
        <v/>
      </c>
      <c r="L4880" s="0" t="str">
        <f aca="false">IF($A4880="","",INDEX(CARTAO_COMPRAS!$K:$K,INT((ROW()-2)/20)+2))</f>
        <v/>
      </c>
      <c r="M4880" s="0" t="str">
        <f aca="false">IF($A4880="","","Compra no cartão")</f>
        <v/>
      </c>
    </row>
    <row r="4881" customFormat="false" ht="13.5" hidden="false" customHeight="false" outlineLevel="0" collapsed="false">
      <c r="A4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1" s="0" t="str">
        <f aca="false">IF($A4881="","",INDEX(CARTAO_COMPRAS!$C:$C,INT((ROW()-2)/20)+2))</f>
        <v/>
      </c>
      <c r="C4881" s="0" t="str">
        <f aca="false">IF($A4881="","",INDEX(CARTAO_COMPRAS!$D:$D,INT((ROW()-2)/20)+2))</f>
        <v/>
      </c>
      <c r="D4881" s="0" t="str">
        <f aca="false">IF($A4881="","",INDEX(CARTAO_COMPRAS!$E:$E,INT((ROW()-2)/20)+2))</f>
        <v/>
      </c>
      <c r="E4881" s="0" t="str">
        <f aca="false">IF($A4881="","",INDEX(CARTAO_COMPRAS!$H:$H,INT((ROW()-2)/20)+2)+MOD(ROW()-2,20))</f>
        <v/>
      </c>
      <c r="F4881" s="0" t="str">
        <f aca="false">IF($A4881="","",INDEX(CARTAO_COMPRAS!$G:$G,INT((ROW()-2)/20)+2))</f>
        <v/>
      </c>
      <c r="G4881" s="5" t="str">
        <f aca="false">IF($A4881="","",INDEX(CARTAO_COMPRAS!$I:$I,INT((ROW()-2)/20)+2))</f>
        <v/>
      </c>
      <c r="H4881" s="4" t="str">
        <f aca="false">IF($A4881="","",EDATE(INDEX(CARTAO_COMPRAS!$J:$J,INT((ROW()-2)/20)+2),MOD(ROW()-2,20)))</f>
        <v/>
      </c>
      <c r="I4881" s="4" t="str">
        <f aca="false">IF($H4881="","",$H4881-WEEKDAY($H4881,2)+1)</f>
        <v/>
      </c>
      <c r="J4881" s="4" t="str">
        <f aca="false">IF($I4881="","",$I4881+6)</f>
        <v/>
      </c>
      <c r="K4881" s="6" t="str">
        <f aca="false">IF($H4881="","",DATE(YEAR($H4881),MONTH($H4881),1))</f>
        <v/>
      </c>
      <c r="L4881" s="0" t="str">
        <f aca="false">IF($A4881="","",INDEX(CARTAO_COMPRAS!$K:$K,INT((ROW()-2)/20)+2))</f>
        <v/>
      </c>
      <c r="M4881" s="0" t="str">
        <f aca="false">IF($A4881="","","Compra no cartão")</f>
        <v/>
      </c>
    </row>
    <row r="4882" customFormat="false" ht="13.5" hidden="false" customHeight="false" outlineLevel="0" collapsed="false">
      <c r="A48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2" s="0" t="str">
        <f aca="false">IF($A4882="","",INDEX(CARTAO_COMPRAS!$C:$C,INT((ROW()-2)/20)+2))</f>
        <v/>
      </c>
      <c r="C4882" s="0" t="str">
        <f aca="false">IF($A4882="","",INDEX(CARTAO_COMPRAS!$D:$D,INT((ROW()-2)/20)+2))</f>
        <v/>
      </c>
      <c r="D4882" s="0" t="str">
        <f aca="false">IF($A4882="","",INDEX(CARTAO_COMPRAS!$E:$E,INT((ROW()-2)/20)+2))</f>
        <v/>
      </c>
      <c r="E4882" s="0" t="str">
        <f aca="false">IF($A4882="","",INDEX(CARTAO_COMPRAS!$H:$H,INT((ROW()-2)/20)+2)+MOD(ROW()-2,20))</f>
        <v/>
      </c>
      <c r="F4882" s="0" t="str">
        <f aca="false">IF($A4882="","",INDEX(CARTAO_COMPRAS!$G:$G,INT((ROW()-2)/20)+2))</f>
        <v/>
      </c>
      <c r="G4882" s="5" t="str">
        <f aca="false">IF($A4882="","",INDEX(CARTAO_COMPRAS!$I:$I,INT((ROW()-2)/20)+2))</f>
        <v/>
      </c>
      <c r="H4882" s="4" t="str">
        <f aca="false">IF($A4882="","",EDATE(INDEX(CARTAO_COMPRAS!$J:$J,INT((ROW()-2)/20)+2),MOD(ROW()-2,20)))</f>
        <v/>
      </c>
      <c r="I4882" s="4" t="str">
        <f aca="false">IF($H4882="","",$H4882-WEEKDAY($H4882,2)+1)</f>
        <v/>
      </c>
      <c r="J4882" s="4" t="str">
        <f aca="false">IF($I4882="","",$I4882+6)</f>
        <v/>
      </c>
      <c r="K4882" s="6" t="str">
        <f aca="false">IF($H4882="","",DATE(YEAR($H4882),MONTH($H4882),1))</f>
        <v/>
      </c>
      <c r="L4882" s="0" t="str">
        <f aca="false">IF($A4882="","",INDEX(CARTAO_COMPRAS!$K:$K,INT((ROW()-2)/20)+2))</f>
        <v/>
      </c>
      <c r="M4882" s="0" t="str">
        <f aca="false">IF($A4882="","","Compra no cartão")</f>
        <v/>
      </c>
    </row>
    <row r="4883" customFormat="false" ht="13.5" hidden="false" customHeight="false" outlineLevel="0" collapsed="false">
      <c r="A4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3" s="0" t="str">
        <f aca="false">IF($A4883="","",INDEX(CARTAO_COMPRAS!$C:$C,INT((ROW()-2)/20)+2))</f>
        <v/>
      </c>
      <c r="C4883" s="0" t="str">
        <f aca="false">IF($A4883="","",INDEX(CARTAO_COMPRAS!$D:$D,INT((ROW()-2)/20)+2))</f>
        <v/>
      </c>
      <c r="D4883" s="0" t="str">
        <f aca="false">IF($A4883="","",INDEX(CARTAO_COMPRAS!$E:$E,INT((ROW()-2)/20)+2))</f>
        <v/>
      </c>
      <c r="E4883" s="0" t="str">
        <f aca="false">IF($A4883="","",INDEX(CARTAO_COMPRAS!$H:$H,INT((ROW()-2)/20)+2)+MOD(ROW()-2,20))</f>
        <v/>
      </c>
      <c r="F4883" s="0" t="str">
        <f aca="false">IF($A4883="","",INDEX(CARTAO_COMPRAS!$G:$G,INT((ROW()-2)/20)+2))</f>
        <v/>
      </c>
      <c r="G4883" s="5" t="str">
        <f aca="false">IF($A4883="","",INDEX(CARTAO_COMPRAS!$I:$I,INT((ROW()-2)/20)+2))</f>
        <v/>
      </c>
      <c r="H4883" s="4" t="str">
        <f aca="false">IF($A4883="","",EDATE(INDEX(CARTAO_COMPRAS!$J:$J,INT((ROW()-2)/20)+2),MOD(ROW()-2,20)))</f>
        <v/>
      </c>
      <c r="I4883" s="4" t="str">
        <f aca="false">IF($H4883="","",$H4883-WEEKDAY($H4883,2)+1)</f>
        <v/>
      </c>
      <c r="J4883" s="4" t="str">
        <f aca="false">IF($I4883="","",$I4883+6)</f>
        <v/>
      </c>
      <c r="K4883" s="6" t="str">
        <f aca="false">IF($H4883="","",DATE(YEAR($H4883),MONTH($H4883),1))</f>
        <v/>
      </c>
      <c r="L4883" s="0" t="str">
        <f aca="false">IF($A4883="","",INDEX(CARTAO_COMPRAS!$K:$K,INT((ROW()-2)/20)+2))</f>
        <v/>
      </c>
      <c r="M4883" s="0" t="str">
        <f aca="false">IF($A4883="","","Compra no cartão")</f>
        <v/>
      </c>
    </row>
    <row r="4884" customFormat="false" ht="13.5" hidden="false" customHeight="false" outlineLevel="0" collapsed="false">
      <c r="A4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4" s="0" t="str">
        <f aca="false">IF($A4884="","",INDEX(CARTAO_COMPRAS!$C:$C,INT((ROW()-2)/20)+2))</f>
        <v/>
      </c>
      <c r="C4884" s="0" t="str">
        <f aca="false">IF($A4884="","",INDEX(CARTAO_COMPRAS!$D:$D,INT((ROW()-2)/20)+2))</f>
        <v/>
      </c>
      <c r="D4884" s="0" t="str">
        <f aca="false">IF($A4884="","",INDEX(CARTAO_COMPRAS!$E:$E,INT((ROW()-2)/20)+2))</f>
        <v/>
      </c>
      <c r="E4884" s="0" t="str">
        <f aca="false">IF($A4884="","",INDEX(CARTAO_COMPRAS!$H:$H,INT((ROW()-2)/20)+2)+MOD(ROW()-2,20))</f>
        <v/>
      </c>
      <c r="F4884" s="0" t="str">
        <f aca="false">IF($A4884="","",INDEX(CARTAO_COMPRAS!$G:$G,INT((ROW()-2)/20)+2))</f>
        <v/>
      </c>
      <c r="G4884" s="5" t="str">
        <f aca="false">IF($A4884="","",INDEX(CARTAO_COMPRAS!$I:$I,INT((ROW()-2)/20)+2))</f>
        <v/>
      </c>
      <c r="H4884" s="4" t="str">
        <f aca="false">IF($A4884="","",EDATE(INDEX(CARTAO_COMPRAS!$J:$J,INT((ROW()-2)/20)+2),MOD(ROW()-2,20)))</f>
        <v/>
      </c>
      <c r="I4884" s="4" t="str">
        <f aca="false">IF($H4884="","",$H4884-WEEKDAY($H4884,2)+1)</f>
        <v/>
      </c>
      <c r="J4884" s="4" t="str">
        <f aca="false">IF($I4884="","",$I4884+6)</f>
        <v/>
      </c>
      <c r="K4884" s="6" t="str">
        <f aca="false">IF($H4884="","",DATE(YEAR($H4884),MONTH($H4884),1))</f>
        <v/>
      </c>
      <c r="L4884" s="0" t="str">
        <f aca="false">IF($A4884="","",INDEX(CARTAO_COMPRAS!$K:$K,INT((ROW()-2)/20)+2))</f>
        <v/>
      </c>
      <c r="M4884" s="0" t="str">
        <f aca="false">IF($A4884="","","Compra no cartão")</f>
        <v/>
      </c>
    </row>
    <row r="4885" customFormat="false" ht="13.5" hidden="false" customHeight="false" outlineLevel="0" collapsed="false">
      <c r="A4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5" s="0" t="str">
        <f aca="false">IF($A4885="","",INDEX(CARTAO_COMPRAS!$C:$C,INT((ROW()-2)/20)+2))</f>
        <v/>
      </c>
      <c r="C4885" s="0" t="str">
        <f aca="false">IF($A4885="","",INDEX(CARTAO_COMPRAS!$D:$D,INT((ROW()-2)/20)+2))</f>
        <v/>
      </c>
      <c r="D4885" s="0" t="str">
        <f aca="false">IF($A4885="","",INDEX(CARTAO_COMPRAS!$E:$E,INT((ROW()-2)/20)+2))</f>
        <v/>
      </c>
      <c r="E4885" s="0" t="str">
        <f aca="false">IF($A4885="","",INDEX(CARTAO_COMPRAS!$H:$H,INT((ROW()-2)/20)+2)+MOD(ROW()-2,20))</f>
        <v/>
      </c>
      <c r="F4885" s="0" t="str">
        <f aca="false">IF($A4885="","",INDEX(CARTAO_COMPRAS!$G:$G,INT((ROW()-2)/20)+2))</f>
        <v/>
      </c>
      <c r="G4885" s="5" t="str">
        <f aca="false">IF($A4885="","",INDEX(CARTAO_COMPRAS!$I:$I,INT((ROW()-2)/20)+2))</f>
        <v/>
      </c>
      <c r="H4885" s="4" t="str">
        <f aca="false">IF($A4885="","",EDATE(INDEX(CARTAO_COMPRAS!$J:$J,INT((ROW()-2)/20)+2),MOD(ROW()-2,20)))</f>
        <v/>
      </c>
      <c r="I4885" s="4" t="str">
        <f aca="false">IF($H4885="","",$H4885-WEEKDAY($H4885,2)+1)</f>
        <v/>
      </c>
      <c r="J4885" s="4" t="str">
        <f aca="false">IF($I4885="","",$I4885+6)</f>
        <v/>
      </c>
      <c r="K4885" s="6" t="str">
        <f aca="false">IF($H4885="","",DATE(YEAR($H4885),MONTH($H4885),1))</f>
        <v/>
      </c>
      <c r="L4885" s="0" t="str">
        <f aca="false">IF($A4885="","",INDEX(CARTAO_COMPRAS!$K:$K,INT((ROW()-2)/20)+2))</f>
        <v/>
      </c>
      <c r="M4885" s="0" t="str">
        <f aca="false">IF($A4885="","","Compra no cartão")</f>
        <v/>
      </c>
    </row>
    <row r="4886" customFormat="false" ht="13.5" hidden="false" customHeight="false" outlineLevel="0" collapsed="false">
      <c r="A4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6" s="0" t="str">
        <f aca="false">IF($A4886="","",INDEX(CARTAO_COMPRAS!$C:$C,INT((ROW()-2)/20)+2))</f>
        <v/>
      </c>
      <c r="C4886" s="0" t="str">
        <f aca="false">IF($A4886="","",INDEX(CARTAO_COMPRAS!$D:$D,INT((ROW()-2)/20)+2))</f>
        <v/>
      </c>
      <c r="D4886" s="0" t="str">
        <f aca="false">IF($A4886="","",INDEX(CARTAO_COMPRAS!$E:$E,INT((ROW()-2)/20)+2))</f>
        <v/>
      </c>
      <c r="E4886" s="0" t="str">
        <f aca="false">IF($A4886="","",INDEX(CARTAO_COMPRAS!$H:$H,INT((ROW()-2)/20)+2)+MOD(ROW()-2,20))</f>
        <v/>
      </c>
      <c r="F4886" s="0" t="str">
        <f aca="false">IF($A4886="","",INDEX(CARTAO_COMPRAS!$G:$G,INT((ROW()-2)/20)+2))</f>
        <v/>
      </c>
      <c r="G4886" s="5" t="str">
        <f aca="false">IF($A4886="","",INDEX(CARTAO_COMPRAS!$I:$I,INT((ROW()-2)/20)+2))</f>
        <v/>
      </c>
      <c r="H4886" s="4" t="str">
        <f aca="false">IF($A4886="","",EDATE(INDEX(CARTAO_COMPRAS!$J:$J,INT((ROW()-2)/20)+2),MOD(ROW()-2,20)))</f>
        <v/>
      </c>
      <c r="I4886" s="4" t="str">
        <f aca="false">IF($H4886="","",$H4886-WEEKDAY($H4886,2)+1)</f>
        <v/>
      </c>
      <c r="J4886" s="4" t="str">
        <f aca="false">IF($I4886="","",$I4886+6)</f>
        <v/>
      </c>
      <c r="K4886" s="6" t="str">
        <f aca="false">IF($H4886="","",DATE(YEAR($H4886),MONTH($H4886),1))</f>
        <v/>
      </c>
      <c r="L4886" s="0" t="str">
        <f aca="false">IF($A4886="","",INDEX(CARTAO_COMPRAS!$K:$K,INT((ROW()-2)/20)+2))</f>
        <v/>
      </c>
      <c r="M4886" s="0" t="str">
        <f aca="false">IF($A4886="","","Compra no cartão")</f>
        <v/>
      </c>
    </row>
    <row r="4887" customFormat="false" ht="13.5" hidden="false" customHeight="false" outlineLevel="0" collapsed="false">
      <c r="A4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7" s="0" t="str">
        <f aca="false">IF($A4887="","",INDEX(CARTAO_COMPRAS!$C:$C,INT((ROW()-2)/20)+2))</f>
        <v/>
      </c>
      <c r="C4887" s="0" t="str">
        <f aca="false">IF($A4887="","",INDEX(CARTAO_COMPRAS!$D:$D,INT((ROW()-2)/20)+2))</f>
        <v/>
      </c>
      <c r="D4887" s="0" t="str">
        <f aca="false">IF($A4887="","",INDEX(CARTAO_COMPRAS!$E:$E,INT((ROW()-2)/20)+2))</f>
        <v/>
      </c>
      <c r="E4887" s="0" t="str">
        <f aca="false">IF($A4887="","",INDEX(CARTAO_COMPRAS!$H:$H,INT((ROW()-2)/20)+2)+MOD(ROW()-2,20))</f>
        <v/>
      </c>
      <c r="F4887" s="0" t="str">
        <f aca="false">IF($A4887="","",INDEX(CARTAO_COMPRAS!$G:$G,INT((ROW()-2)/20)+2))</f>
        <v/>
      </c>
      <c r="G4887" s="5" t="str">
        <f aca="false">IF($A4887="","",INDEX(CARTAO_COMPRAS!$I:$I,INT((ROW()-2)/20)+2))</f>
        <v/>
      </c>
      <c r="H4887" s="4" t="str">
        <f aca="false">IF($A4887="","",EDATE(INDEX(CARTAO_COMPRAS!$J:$J,INT((ROW()-2)/20)+2),MOD(ROW()-2,20)))</f>
        <v/>
      </c>
      <c r="I4887" s="4" t="str">
        <f aca="false">IF($H4887="","",$H4887-WEEKDAY($H4887,2)+1)</f>
        <v/>
      </c>
      <c r="J4887" s="4" t="str">
        <f aca="false">IF($I4887="","",$I4887+6)</f>
        <v/>
      </c>
      <c r="K4887" s="6" t="str">
        <f aca="false">IF($H4887="","",DATE(YEAR($H4887),MONTH($H4887),1))</f>
        <v/>
      </c>
      <c r="L4887" s="0" t="str">
        <f aca="false">IF($A4887="","",INDEX(CARTAO_COMPRAS!$K:$K,INT((ROW()-2)/20)+2))</f>
        <v/>
      </c>
      <c r="M4887" s="0" t="str">
        <f aca="false">IF($A4887="","","Compra no cartão")</f>
        <v/>
      </c>
    </row>
    <row r="4888" customFormat="false" ht="13.5" hidden="false" customHeight="false" outlineLevel="0" collapsed="false">
      <c r="A4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8" s="0" t="str">
        <f aca="false">IF($A4888="","",INDEX(CARTAO_COMPRAS!$C:$C,INT((ROW()-2)/20)+2))</f>
        <v/>
      </c>
      <c r="C4888" s="0" t="str">
        <f aca="false">IF($A4888="","",INDEX(CARTAO_COMPRAS!$D:$D,INT((ROW()-2)/20)+2))</f>
        <v/>
      </c>
      <c r="D4888" s="0" t="str">
        <f aca="false">IF($A4888="","",INDEX(CARTAO_COMPRAS!$E:$E,INT((ROW()-2)/20)+2))</f>
        <v/>
      </c>
      <c r="E4888" s="0" t="str">
        <f aca="false">IF($A4888="","",INDEX(CARTAO_COMPRAS!$H:$H,INT((ROW()-2)/20)+2)+MOD(ROW()-2,20))</f>
        <v/>
      </c>
      <c r="F4888" s="0" t="str">
        <f aca="false">IF($A4888="","",INDEX(CARTAO_COMPRAS!$G:$G,INT((ROW()-2)/20)+2))</f>
        <v/>
      </c>
      <c r="G4888" s="5" t="str">
        <f aca="false">IF($A4888="","",INDEX(CARTAO_COMPRAS!$I:$I,INT((ROW()-2)/20)+2))</f>
        <v/>
      </c>
      <c r="H4888" s="4" t="str">
        <f aca="false">IF($A4888="","",EDATE(INDEX(CARTAO_COMPRAS!$J:$J,INT((ROW()-2)/20)+2),MOD(ROW()-2,20)))</f>
        <v/>
      </c>
      <c r="I4888" s="4" t="str">
        <f aca="false">IF($H4888="","",$H4888-WEEKDAY($H4888,2)+1)</f>
        <v/>
      </c>
      <c r="J4888" s="4" t="str">
        <f aca="false">IF($I4888="","",$I4888+6)</f>
        <v/>
      </c>
      <c r="K4888" s="6" t="str">
        <f aca="false">IF($H4888="","",DATE(YEAR($H4888),MONTH($H4888),1))</f>
        <v/>
      </c>
      <c r="L4888" s="0" t="str">
        <f aca="false">IF($A4888="","",INDEX(CARTAO_COMPRAS!$K:$K,INT((ROW()-2)/20)+2))</f>
        <v/>
      </c>
      <c r="M4888" s="0" t="str">
        <f aca="false">IF($A4888="","","Compra no cartão")</f>
        <v/>
      </c>
    </row>
    <row r="4889" customFormat="false" ht="13.5" hidden="false" customHeight="false" outlineLevel="0" collapsed="false">
      <c r="A4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89" s="0" t="str">
        <f aca="false">IF($A4889="","",INDEX(CARTAO_COMPRAS!$C:$C,INT((ROW()-2)/20)+2))</f>
        <v/>
      </c>
      <c r="C4889" s="0" t="str">
        <f aca="false">IF($A4889="","",INDEX(CARTAO_COMPRAS!$D:$D,INT((ROW()-2)/20)+2))</f>
        <v/>
      </c>
      <c r="D4889" s="0" t="str">
        <f aca="false">IF($A4889="","",INDEX(CARTAO_COMPRAS!$E:$E,INT((ROW()-2)/20)+2))</f>
        <v/>
      </c>
      <c r="E4889" s="0" t="str">
        <f aca="false">IF($A4889="","",INDEX(CARTAO_COMPRAS!$H:$H,INT((ROW()-2)/20)+2)+MOD(ROW()-2,20))</f>
        <v/>
      </c>
      <c r="F4889" s="0" t="str">
        <f aca="false">IF($A4889="","",INDEX(CARTAO_COMPRAS!$G:$G,INT((ROW()-2)/20)+2))</f>
        <v/>
      </c>
      <c r="G4889" s="5" t="str">
        <f aca="false">IF($A4889="","",INDEX(CARTAO_COMPRAS!$I:$I,INT((ROW()-2)/20)+2))</f>
        <v/>
      </c>
      <c r="H4889" s="4" t="str">
        <f aca="false">IF($A4889="","",EDATE(INDEX(CARTAO_COMPRAS!$J:$J,INT((ROW()-2)/20)+2),MOD(ROW()-2,20)))</f>
        <v/>
      </c>
      <c r="I4889" s="4" t="str">
        <f aca="false">IF($H4889="","",$H4889-WEEKDAY($H4889,2)+1)</f>
        <v/>
      </c>
      <c r="J4889" s="4" t="str">
        <f aca="false">IF($I4889="","",$I4889+6)</f>
        <v/>
      </c>
      <c r="K4889" s="6" t="str">
        <f aca="false">IF($H4889="","",DATE(YEAR($H4889),MONTH($H4889),1))</f>
        <v/>
      </c>
      <c r="L4889" s="0" t="str">
        <f aca="false">IF($A4889="","",INDEX(CARTAO_COMPRAS!$K:$K,INT((ROW()-2)/20)+2))</f>
        <v/>
      </c>
      <c r="M4889" s="0" t="str">
        <f aca="false">IF($A4889="","","Compra no cartão")</f>
        <v/>
      </c>
    </row>
    <row r="4890" customFormat="false" ht="13.5" hidden="false" customHeight="false" outlineLevel="0" collapsed="false">
      <c r="A4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0" s="0" t="str">
        <f aca="false">IF($A4890="","",INDEX(CARTAO_COMPRAS!$C:$C,INT((ROW()-2)/20)+2))</f>
        <v/>
      </c>
      <c r="C4890" s="0" t="str">
        <f aca="false">IF($A4890="","",INDEX(CARTAO_COMPRAS!$D:$D,INT((ROW()-2)/20)+2))</f>
        <v/>
      </c>
      <c r="D4890" s="0" t="str">
        <f aca="false">IF($A4890="","",INDEX(CARTAO_COMPRAS!$E:$E,INT((ROW()-2)/20)+2))</f>
        <v/>
      </c>
      <c r="E4890" s="0" t="str">
        <f aca="false">IF($A4890="","",INDEX(CARTAO_COMPRAS!$H:$H,INT((ROW()-2)/20)+2)+MOD(ROW()-2,20))</f>
        <v/>
      </c>
      <c r="F4890" s="0" t="str">
        <f aca="false">IF($A4890="","",INDEX(CARTAO_COMPRAS!$G:$G,INT((ROW()-2)/20)+2))</f>
        <v/>
      </c>
      <c r="G4890" s="5" t="str">
        <f aca="false">IF($A4890="","",INDEX(CARTAO_COMPRAS!$I:$I,INT((ROW()-2)/20)+2))</f>
        <v/>
      </c>
      <c r="H4890" s="4" t="str">
        <f aca="false">IF($A4890="","",EDATE(INDEX(CARTAO_COMPRAS!$J:$J,INT((ROW()-2)/20)+2),MOD(ROW()-2,20)))</f>
        <v/>
      </c>
      <c r="I4890" s="4" t="str">
        <f aca="false">IF($H4890="","",$H4890-WEEKDAY($H4890,2)+1)</f>
        <v/>
      </c>
      <c r="J4890" s="4" t="str">
        <f aca="false">IF($I4890="","",$I4890+6)</f>
        <v/>
      </c>
      <c r="K4890" s="6" t="str">
        <f aca="false">IF($H4890="","",DATE(YEAR($H4890),MONTH($H4890),1))</f>
        <v/>
      </c>
      <c r="L4890" s="0" t="str">
        <f aca="false">IF($A4890="","",INDEX(CARTAO_COMPRAS!$K:$K,INT((ROW()-2)/20)+2))</f>
        <v/>
      </c>
      <c r="M4890" s="0" t="str">
        <f aca="false">IF($A4890="","","Compra no cartão")</f>
        <v/>
      </c>
    </row>
    <row r="4891" customFormat="false" ht="13.5" hidden="false" customHeight="false" outlineLevel="0" collapsed="false">
      <c r="A4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1" s="0" t="str">
        <f aca="false">IF($A4891="","",INDEX(CARTAO_COMPRAS!$C:$C,INT((ROW()-2)/20)+2))</f>
        <v/>
      </c>
      <c r="C4891" s="0" t="str">
        <f aca="false">IF($A4891="","",INDEX(CARTAO_COMPRAS!$D:$D,INT((ROW()-2)/20)+2))</f>
        <v/>
      </c>
      <c r="D4891" s="0" t="str">
        <f aca="false">IF($A4891="","",INDEX(CARTAO_COMPRAS!$E:$E,INT((ROW()-2)/20)+2))</f>
        <v/>
      </c>
      <c r="E4891" s="0" t="str">
        <f aca="false">IF($A4891="","",INDEX(CARTAO_COMPRAS!$H:$H,INT((ROW()-2)/20)+2)+MOD(ROW()-2,20))</f>
        <v/>
      </c>
      <c r="F4891" s="0" t="str">
        <f aca="false">IF($A4891="","",INDEX(CARTAO_COMPRAS!$G:$G,INT((ROW()-2)/20)+2))</f>
        <v/>
      </c>
      <c r="G4891" s="5" t="str">
        <f aca="false">IF($A4891="","",INDEX(CARTAO_COMPRAS!$I:$I,INT((ROW()-2)/20)+2))</f>
        <v/>
      </c>
      <c r="H4891" s="4" t="str">
        <f aca="false">IF($A4891="","",EDATE(INDEX(CARTAO_COMPRAS!$J:$J,INT((ROW()-2)/20)+2),MOD(ROW()-2,20)))</f>
        <v/>
      </c>
      <c r="I4891" s="4" t="str">
        <f aca="false">IF($H4891="","",$H4891-WEEKDAY($H4891,2)+1)</f>
        <v/>
      </c>
      <c r="J4891" s="4" t="str">
        <f aca="false">IF($I4891="","",$I4891+6)</f>
        <v/>
      </c>
      <c r="K4891" s="6" t="str">
        <f aca="false">IF($H4891="","",DATE(YEAR($H4891),MONTH($H4891),1))</f>
        <v/>
      </c>
      <c r="L4891" s="0" t="str">
        <f aca="false">IF($A4891="","",INDEX(CARTAO_COMPRAS!$K:$K,INT((ROW()-2)/20)+2))</f>
        <v/>
      </c>
      <c r="M4891" s="0" t="str">
        <f aca="false">IF($A4891="","","Compra no cartão")</f>
        <v/>
      </c>
    </row>
    <row r="4892" customFormat="false" ht="13.5" hidden="false" customHeight="false" outlineLevel="0" collapsed="false">
      <c r="A4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2" s="0" t="str">
        <f aca="false">IF($A4892="","",INDEX(CARTAO_COMPRAS!$C:$C,INT((ROW()-2)/20)+2))</f>
        <v/>
      </c>
      <c r="C4892" s="0" t="str">
        <f aca="false">IF($A4892="","",INDEX(CARTAO_COMPRAS!$D:$D,INT((ROW()-2)/20)+2))</f>
        <v/>
      </c>
      <c r="D4892" s="0" t="str">
        <f aca="false">IF($A4892="","",INDEX(CARTAO_COMPRAS!$E:$E,INT((ROW()-2)/20)+2))</f>
        <v/>
      </c>
      <c r="E4892" s="0" t="str">
        <f aca="false">IF($A4892="","",INDEX(CARTAO_COMPRAS!$H:$H,INT((ROW()-2)/20)+2)+MOD(ROW()-2,20))</f>
        <v/>
      </c>
      <c r="F4892" s="0" t="str">
        <f aca="false">IF($A4892="","",INDEX(CARTAO_COMPRAS!$G:$G,INT((ROW()-2)/20)+2))</f>
        <v/>
      </c>
      <c r="G4892" s="5" t="str">
        <f aca="false">IF($A4892="","",INDEX(CARTAO_COMPRAS!$I:$I,INT((ROW()-2)/20)+2))</f>
        <v/>
      </c>
      <c r="H4892" s="4" t="str">
        <f aca="false">IF($A4892="","",EDATE(INDEX(CARTAO_COMPRAS!$J:$J,INT((ROW()-2)/20)+2),MOD(ROW()-2,20)))</f>
        <v/>
      </c>
      <c r="I4892" s="4" t="str">
        <f aca="false">IF($H4892="","",$H4892-WEEKDAY($H4892,2)+1)</f>
        <v/>
      </c>
      <c r="J4892" s="4" t="str">
        <f aca="false">IF($I4892="","",$I4892+6)</f>
        <v/>
      </c>
      <c r="K4892" s="6" t="str">
        <f aca="false">IF($H4892="","",DATE(YEAR($H4892),MONTH($H4892),1))</f>
        <v/>
      </c>
      <c r="L4892" s="0" t="str">
        <f aca="false">IF($A4892="","",INDEX(CARTAO_COMPRAS!$K:$K,INT((ROW()-2)/20)+2))</f>
        <v/>
      </c>
      <c r="M4892" s="0" t="str">
        <f aca="false">IF($A4892="","","Compra no cartão")</f>
        <v/>
      </c>
    </row>
    <row r="4893" customFormat="false" ht="13.5" hidden="false" customHeight="false" outlineLevel="0" collapsed="false">
      <c r="A4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3" s="0" t="str">
        <f aca="false">IF($A4893="","",INDEX(CARTAO_COMPRAS!$C:$C,INT((ROW()-2)/20)+2))</f>
        <v/>
      </c>
      <c r="C4893" s="0" t="str">
        <f aca="false">IF($A4893="","",INDEX(CARTAO_COMPRAS!$D:$D,INT((ROW()-2)/20)+2))</f>
        <v/>
      </c>
      <c r="D4893" s="0" t="str">
        <f aca="false">IF($A4893="","",INDEX(CARTAO_COMPRAS!$E:$E,INT((ROW()-2)/20)+2))</f>
        <v/>
      </c>
      <c r="E4893" s="0" t="str">
        <f aca="false">IF($A4893="","",INDEX(CARTAO_COMPRAS!$H:$H,INT((ROW()-2)/20)+2)+MOD(ROW()-2,20))</f>
        <v/>
      </c>
      <c r="F4893" s="0" t="str">
        <f aca="false">IF($A4893="","",INDEX(CARTAO_COMPRAS!$G:$G,INT((ROW()-2)/20)+2))</f>
        <v/>
      </c>
      <c r="G4893" s="5" t="str">
        <f aca="false">IF($A4893="","",INDEX(CARTAO_COMPRAS!$I:$I,INT((ROW()-2)/20)+2))</f>
        <v/>
      </c>
      <c r="H4893" s="4" t="str">
        <f aca="false">IF($A4893="","",EDATE(INDEX(CARTAO_COMPRAS!$J:$J,INT((ROW()-2)/20)+2),MOD(ROW()-2,20)))</f>
        <v/>
      </c>
      <c r="I4893" s="4" t="str">
        <f aca="false">IF($H4893="","",$H4893-WEEKDAY($H4893,2)+1)</f>
        <v/>
      </c>
      <c r="J4893" s="4" t="str">
        <f aca="false">IF($I4893="","",$I4893+6)</f>
        <v/>
      </c>
      <c r="K4893" s="6" t="str">
        <f aca="false">IF($H4893="","",DATE(YEAR($H4893),MONTH($H4893),1))</f>
        <v/>
      </c>
      <c r="L4893" s="0" t="str">
        <f aca="false">IF($A4893="","",INDEX(CARTAO_COMPRAS!$K:$K,INT((ROW()-2)/20)+2))</f>
        <v/>
      </c>
      <c r="M4893" s="0" t="str">
        <f aca="false">IF($A4893="","","Compra no cartão")</f>
        <v/>
      </c>
    </row>
    <row r="4894" customFormat="false" ht="13.5" hidden="false" customHeight="false" outlineLevel="0" collapsed="false">
      <c r="A4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4" s="0" t="str">
        <f aca="false">IF($A4894="","",INDEX(CARTAO_COMPRAS!$C:$C,INT((ROW()-2)/20)+2))</f>
        <v/>
      </c>
      <c r="C4894" s="0" t="str">
        <f aca="false">IF($A4894="","",INDEX(CARTAO_COMPRAS!$D:$D,INT((ROW()-2)/20)+2))</f>
        <v/>
      </c>
      <c r="D4894" s="0" t="str">
        <f aca="false">IF($A4894="","",INDEX(CARTAO_COMPRAS!$E:$E,INT((ROW()-2)/20)+2))</f>
        <v/>
      </c>
      <c r="E4894" s="0" t="str">
        <f aca="false">IF($A4894="","",INDEX(CARTAO_COMPRAS!$H:$H,INT((ROW()-2)/20)+2)+MOD(ROW()-2,20))</f>
        <v/>
      </c>
      <c r="F4894" s="0" t="str">
        <f aca="false">IF($A4894="","",INDEX(CARTAO_COMPRAS!$G:$G,INT((ROW()-2)/20)+2))</f>
        <v/>
      </c>
      <c r="G4894" s="5" t="str">
        <f aca="false">IF($A4894="","",INDEX(CARTAO_COMPRAS!$I:$I,INT((ROW()-2)/20)+2))</f>
        <v/>
      </c>
      <c r="H4894" s="4" t="str">
        <f aca="false">IF($A4894="","",EDATE(INDEX(CARTAO_COMPRAS!$J:$J,INT((ROW()-2)/20)+2),MOD(ROW()-2,20)))</f>
        <v/>
      </c>
      <c r="I4894" s="4" t="str">
        <f aca="false">IF($H4894="","",$H4894-WEEKDAY($H4894,2)+1)</f>
        <v/>
      </c>
      <c r="J4894" s="4" t="str">
        <f aca="false">IF($I4894="","",$I4894+6)</f>
        <v/>
      </c>
      <c r="K4894" s="6" t="str">
        <f aca="false">IF($H4894="","",DATE(YEAR($H4894),MONTH($H4894),1))</f>
        <v/>
      </c>
      <c r="L4894" s="0" t="str">
        <f aca="false">IF($A4894="","",INDEX(CARTAO_COMPRAS!$K:$K,INT((ROW()-2)/20)+2))</f>
        <v/>
      </c>
      <c r="M4894" s="0" t="str">
        <f aca="false">IF($A4894="","","Compra no cartão")</f>
        <v/>
      </c>
    </row>
    <row r="4895" customFormat="false" ht="13.5" hidden="false" customHeight="false" outlineLevel="0" collapsed="false">
      <c r="A4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5" s="0" t="str">
        <f aca="false">IF($A4895="","",INDEX(CARTAO_COMPRAS!$C:$C,INT((ROW()-2)/20)+2))</f>
        <v/>
      </c>
      <c r="C4895" s="0" t="str">
        <f aca="false">IF($A4895="","",INDEX(CARTAO_COMPRAS!$D:$D,INT((ROW()-2)/20)+2))</f>
        <v/>
      </c>
      <c r="D4895" s="0" t="str">
        <f aca="false">IF($A4895="","",INDEX(CARTAO_COMPRAS!$E:$E,INT((ROW()-2)/20)+2))</f>
        <v/>
      </c>
      <c r="E4895" s="0" t="str">
        <f aca="false">IF($A4895="","",INDEX(CARTAO_COMPRAS!$H:$H,INT((ROW()-2)/20)+2)+MOD(ROW()-2,20))</f>
        <v/>
      </c>
      <c r="F4895" s="0" t="str">
        <f aca="false">IF($A4895="","",INDEX(CARTAO_COMPRAS!$G:$G,INT((ROW()-2)/20)+2))</f>
        <v/>
      </c>
      <c r="G4895" s="5" t="str">
        <f aca="false">IF($A4895="","",INDEX(CARTAO_COMPRAS!$I:$I,INT((ROW()-2)/20)+2))</f>
        <v/>
      </c>
      <c r="H4895" s="4" t="str">
        <f aca="false">IF($A4895="","",EDATE(INDEX(CARTAO_COMPRAS!$J:$J,INT((ROW()-2)/20)+2),MOD(ROW()-2,20)))</f>
        <v/>
      </c>
      <c r="I4895" s="4" t="str">
        <f aca="false">IF($H4895="","",$H4895-WEEKDAY($H4895,2)+1)</f>
        <v/>
      </c>
      <c r="J4895" s="4" t="str">
        <f aca="false">IF($I4895="","",$I4895+6)</f>
        <v/>
      </c>
      <c r="K4895" s="6" t="str">
        <f aca="false">IF($H4895="","",DATE(YEAR($H4895),MONTH($H4895),1))</f>
        <v/>
      </c>
      <c r="L4895" s="0" t="str">
        <f aca="false">IF($A4895="","",INDEX(CARTAO_COMPRAS!$K:$K,INT((ROW()-2)/20)+2))</f>
        <v/>
      </c>
      <c r="M4895" s="0" t="str">
        <f aca="false">IF($A4895="","","Compra no cartão")</f>
        <v/>
      </c>
    </row>
    <row r="4896" customFormat="false" ht="13.5" hidden="false" customHeight="false" outlineLevel="0" collapsed="false">
      <c r="A4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6" s="0" t="str">
        <f aca="false">IF($A4896="","",INDEX(CARTAO_COMPRAS!$C:$C,INT((ROW()-2)/20)+2))</f>
        <v/>
      </c>
      <c r="C4896" s="0" t="str">
        <f aca="false">IF($A4896="","",INDEX(CARTAO_COMPRAS!$D:$D,INT((ROW()-2)/20)+2))</f>
        <v/>
      </c>
      <c r="D4896" s="0" t="str">
        <f aca="false">IF($A4896="","",INDEX(CARTAO_COMPRAS!$E:$E,INT((ROW()-2)/20)+2))</f>
        <v/>
      </c>
      <c r="E4896" s="0" t="str">
        <f aca="false">IF($A4896="","",INDEX(CARTAO_COMPRAS!$H:$H,INT((ROW()-2)/20)+2)+MOD(ROW()-2,20))</f>
        <v/>
      </c>
      <c r="F4896" s="0" t="str">
        <f aca="false">IF($A4896="","",INDEX(CARTAO_COMPRAS!$G:$G,INT((ROW()-2)/20)+2))</f>
        <v/>
      </c>
      <c r="G4896" s="5" t="str">
        <f aca="false">IF($A4896="","",INDEX(CARTAO_COMPRAS!$I:$I,INT((ROW()-2)/20)+2))</f>
        <v/>
      </c>
      <c r="H4896" s="4" t="str">
        <f aca="false">IF($A4896="","",EDATE(INDEX(CARTAO_COMPRAS!$J:$J,INT((ROW()-2)/20)+2),MOD(ROW()-2,20)))</f>
        <v/>
      </c>
      <c r="I4896" s="4" t="str">
        <f aca="false">IF($H4896="","",$H4896-WEEKDAY($H4896,2)+1)</f>
        <v/>
      </c>
      <c r="J4896" s="4" t="str">
        <f aca="false">IF($I4896="","",$I4896+6)</f>
        <v/>
      </c>
      <c r="K4896" s="6" t="str">
        <f aca="false">IF($H4896="","",DATE(YEAR($H4896),MONTH($H4896),1))</f>
        <v/>
      </c>
      <c r="L4896" s="0" t="str">
        <f aca="false">IF($A4896="","",INDEX(CARTAO_COMPRAS!$K:$K,INT((ROW()-2)/20)+2))</f>
        <v/>
      </c>
      <c r="M4896" s="0" t="str">
        <f aca="false">IF($A4896="","","Compra no cartão")</f>
        <v/>
      </c>
    </row>
    <row r="4897" customFormat="false" ht="13.5" hidden="false" customHeight="false" outlineLevel="0" collapsed="false">
      <c r="A4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7" s="0" t="str">
        <f aca="false">IF($A4897="","",INDEX(CARTAO_COMPRAS!$C:$C,INT((ROW()-2)/20)+2))</f>
        <v/>
      </c>
      <c r="C4897" s="0" t="str">
        <f aca="false">IF($A4897="","",INDEX(CARTAO_COMPRAS!$D:$D,INT((ROW()-2)/20)+2))</f>
        <v/>
      </c>
      <c r="D4897" s="0" t="str">
        <f aca="false">IF($A4897="","",INDEX(CARTAO_COMPRAS!$E:$E,INT((ROW()-2)/20)+2))</f>
        <v/>
      </c>
      <c r="E4897" s="0" t="str">
        <f aca="false">IF($A4897="","",INDEX(CARTAO_COMPRAS!$H:$H,INT((ROW()-2)/20)+2)+MOD(ROW()-2,20))</f>
        <v/>
      </c>
      <c r="F4897" s="0" t="str">
        <f aca="false">IF($A4897="","",INDEX(CARTAO_COMPRAS!$G:$G,INT((ROW()-2)/20)+2))</f>
        <v/>
      </c>
      <c r="G4897" s="5" t="str">
        <f aca="false">IF($A4897="","",INDEX(CARTAO_COMPRAS!$I:$I,INT((ROW()-2)/20)+2))</f>
        <v/>
      </c>
      <c r="H4897" s="4" t="str">
        <f aca="false">IF($A4897="","",EDATE(INDEX(CARTAO_COMPRAS!$J:$J,INT((ROW()-2)/20)+2),MOD(ROW()-2,20)))</f>
        <v/>
      </c>
      <c r="I4897" s="4" t="str">
        <f aca="false">IF($H4897="","",$H4897-WEEKDAY($H4897,2)+1)</f>
        <v/>
      </c>
      <c r="J4897" s="4" t="str">
        <f aca="false">IF($I4897="","",$I4897+6)</f>
        <v/>
      </c>
      <c r="K4897" s="6" t="str">
        <f aca="false">IF($H4897="","",DATE(YEAR($H4897),MONTH($H4897),1))</f>
        <v/>
      </c>
      <c r="L4897" s="0" t="str">
        <f aca="false">IF($A4897="","",INDEX(CARTAO_COMPRAS!$K:$K,INT((ROW()-2)/20)+2))</f>
        <v/>
      </c>
      <c r="M4897" s="0" t="str">
        <f aca="false">IF($A4897="","","Compra no cartão")</f>
        <v/>
      </c>
    </row>
    <row r="4898" customFormat="false" ht="13.5" hidden="false" customHeight="false" outlineLevel="0" collapsed="false">
      <c r="A4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8" s="0" t="str">
        <f aca="false">IF($A4898="","",INDEX(CARTAO_COMPRAS!$C:$C,INT((ROW()-2)/20)+2))</f>
        <v/>
      </c>
      <c r="C4898" s="0" t="str">
        <f aca="false">IF($A4898="","",INDEX(CARTAO_COMPRAS!$D:$D,INT((ROW()-2)/20)+2))</f>
        <v/>
      </c>
      <c r="D4898" s="0" t="str">
        <f aca="false">IF($A4898="","",INDEX(CARTAO_COMPRAS!$E:$E,INT((ROW()-2)/20)+2))</f>
        <v/>
      </c>
      <c r="E4898" s="0" t="str">
        <f aca="false">IF($A4898="","",INDEX(CARTAO_COMPRAS!$H:$H,INT((ROW()-2)/20)+2)+MOD(ROW()-2,20))</f>
        <v/>
      </c>
      <c r="F4898" s="0" t="str">
        <f aca="false">IF($A4898="","",INDEX(CARTAO_COMPRAS!$G:$G,INT((ROW()-2)/20)+2))</f>
        <v/>
      </c>
      <c r="G4898" s="5" t="str">
        <f aca="false">IF($A4898="","",INDEX(CARTAO_COMPRAS!$I:$I,INT((ROW()-2)/20)+2))</f>
        <v/>
      </c>
      <c r="H4898" s="4" t="str">
        <f aca="false">IF($A4898="","",EDATE(INDEX(CARTAO_COMPRAS!$J:$J,INT((ROW()-2)/20)+2),MOD(ROW()-2,20)))</f>
        <v/>
      </c>
      <c r="I4898" s="4" t="str">
        <f aca="false">IF($H4898="","",$H4898-WEEKDAY($H4898,2)+1)</f>
        <v/>
      </c>
      <c r="J4898" s="4" t="str">
        <f aca="false">IF($I4898="","",$I4898+6)</f>
        <v/>
      </c>
      <c r="K4898" s="6" t="str">
        <f aca="false">IF($H4898="","",DATE(YEAR($H4898),MONTH($H4898),1))</f>
        <v/>
      </c>
      <c r="L4898" s="0" t="str">
        <f aca="false">IF($A4898="","",INDEX(CARTAO_COMPRAS!$K:$K,INT((ROW()-2)/20)+2))</f>
        <v/>
      </c>
      <c r="M4898" s="0" t="str">
        <f aca="false">IF($A4898="","","Compra no cartão")</f>
        <v/>
      </c>
    </row>
    <row r="4899" customFormat="false" ht="13.5" hidden="false" customHeight="false" outlineLevel="0" collapsed="false">
      <c r="A4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899" s="0" t="str">
        <f aca="false">IF($A4899="","",INDEX(CARTAO_COMPRAS!$C:$C,INT((ROW()-2)/20)+2))</f>
        <v/>
      </c>
      <c r="C4899" s="0" t="str">
        <f aca="false">IF($A4899="","",INDEX(CARTAO_COMPRAS!$D:$D,INT((ROW()-2)/20)+2))</f>
        <v/>
      </c>
      <c r="D4899" s="0" t="str">
        <f aca="false">IF($A4899="","",INDEX(CARTAO_COMPRAS!$E:$E,INT((ROW()-2)/20)+2))</f>
        <v/>
      </c>
      <c r="E4899" s="0" t="str">
        <f aca="false">IF($A4899="","",INDEX(CARTAO_COMPRAS!$H:$H,INT((ROW()-2)/20)+2)+MOD(ROW()-2,20))</f>
        <v/>
      </c>
      <c r="F4899" s="0" t="str">
        <f aca="false">IF($A4899="","",INDEX(CARTAO_COMPRAS!$G:$G,INT((ROW()-2)/20)+2))</f>
        <v/>
      </c>
      <c r="G4899" s="5" t="str">
        <f aca="false">IF($A4899="","",INDEX(CARTAO_COMPRAS!$I:$I,INT((ROW()-2)/20)+2))</f>
        <v/>
      </c>
      <c r="H4899" s="4" t="str">
        <f aca="false">IF($A4899="","",EDATE(INDEX(CARTAO_COMPRAS!$J:$J,INT((ROW()-2)/20)+2),MOD(ROW()-2,20)))</f>
        <v/>
      </c>
      <c r="I4899" s="4" t="str">
        <f aca="false">IF($H4899="","",$H4899-WEEKDAY($H4899,2)+1)</f>
        <v/>
      </c>
      <c r="J4899" s="4" t="str">
        <f aca="false">IF($I4899="","",$I4899+6)</f>
        <v/>
      </c>
      <c r="K4899" s="6" t="str">
        <f aca="false">IF($H4899="","",DATE(YEAR($H4899),MONTH($H4899),1))</f>
        <v/>
      </c>
      <c r="L4899" s="0" t="str">
        <f aca="false">IF($A4899="","",INDEX(CARTAO_COMPRAS!$K:$K,INT((ROW()-2)/20)+2))</f>
        <v/>
      </c>
      <c r="M4899" s="0" t="str">
        <f aca="false">IF($A4899="","","Compra no cartão")</f>
        <v/>
      </c>
    </row>
    <row r="4900" customFormat="false" ht="13.5" hidden="false" customHeight="false" outlineLevel="0" collapsed="false">
      <c r="A4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0" s="0" t="str">
        <f aca="false">IF($A4900="","",INDEX(CARTAO_COMPRAS!$C:$C,INT((ROW()-2)/20)+2))</f>
        <v/>
      </c>
      <c r="C4900" s="0" t="str">
        <f aca="false">IF($A4900="","",INDEX(CARTAO_COMPRAS!$D:$D,INT((ROW()-2)/20)+2))</f>
        <v/>
      </c>
      <c r="D4900" s="0" t="str">
        <f aca="false">IF($A4900="","",INDEX(CARTAO_COMPRAS!$E:$E,INT((ROW()-2)/20)+2))</f>
        <v/>
      </c>
      <c r="E4900" s="0" t="str">
        <f aca="false">IF($A4900="","",INDEX(CARTAO_COMPRAS!$H:$H,INT((ROW()-2)/20)+2)+MOD(ROW()-2,20))</f>
        <v/>
      </c>
      <c r="F4900" s="0" t="str">
        <f aca="false">IF($A4900="","",INDEX(CARTAO_COMPRAS!$G:$G,INT((ROW()-2)/20)+2))</f>
        <v/>
      </c>
      <c r="G4900" s="5" t="str">
        <f aca="false">IF($A4900="","",INDEX(CARTAO_COMPRAS!$I:$I,INT((ROW()-2)/20)+2))</f>
        <v/>
      </c>
      <c r="H4900" s="4" t="str">
        <f aca="false">IF($A4900="","",EDATE(INDEX(CARTAO_COMPRAS!$J:$J,INT((ROW()-2)/20)+2),MOD(ROW()-2,20)))</f>
        <v/>
      </c>
      <c r="I4900" s="4" t="str">
        <f aca="false">IF($H4900="","",$H4900-WEEKDAY($H4900,2)+1)</f>
        <v/>
      </c>
      <c r="J4900" s="4" t="str">
        <f aca="false">IF($I4900="","",$I4900+6)</f>
        <v/>
      </c>
      <c r="K4900" s="6" t="str">
        <f aca="false">IF($H4900="","",DATE(YEAR($H4900),MONTH($H4900),1))</f>
        <v/>
      </c>
      <c r="L4900" s="0" t="str">
        <f aca="false">IF($A4900="","",INDEX(CARTAO_COMPRAS!$K:$K,INT((ROW()-2)/20)+2))</f>
        <v/>
      </c>
      <c r="M4900" s="0" t="str">
        <f aca="false">IF($A4900="","","Compra no cartão")</f>
        <v/>
      </c>
    </row>
    <row r="4901" customFormat="false" ht="13.5" hidden="false" customHeight="false" outlineLevel="0" collapsed="false">
      <c r="A4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1" s="0" t="str">
        <f aca="false">IF($A4901="","",INDEX(CARTAO_COMPRAS!$C:$C,INT((ROW()-2)/20)+2))</f>
        <v/>
      </c>
      <c r="C4901" s="0" t="str">
        <f aca="false">IF($A4901="","",INDEX(CARTAO_COMPRAS!$D:$D,INT((ROW()-2)/20)+2))</f>
        <v/>
      </c>
      <c r="D4901" s="0" t="str">
        <f aca="false">IF($A4901="","",INDEX(CARTAO_COMPRAS!$E:$E,INT((ROW()-2)/20)+2))</f>
        <v/>
      </c>
      <c r="E4901" s="0" t="str">
        <f aca="false">IF($A4901="","",INDEX(CARTAO_COMPRAS!$H:$H,INT((ROW()-2)/20)+2)+MOD(ROW()-2,20))</f>
        <v/>
      </c>
      <c r="F4901" s="0" t="str">
        <f aca="false">IF($A4901="","",INDEX(CARTAO_COMPRAS!$G:$G,INT((ROW()-2)/20)+2))</f>
        <v/>
      </c>
      <c r="G4901" s="5" t="str">
        <f aca="false">IF($A4901="","",INDEX(CARTAO_COMPRAS!$I:$I,INT((ROW()-2)/20)+2))</f>
        <v/>
      </c>
      <c r="H4901" s="4" t="str">
        <f aca="false">IF($A4901="","",EDATE(INDEX(CARTAO_COMPRAS!$J:$J,INT((ROW()-2)/20)+2),MOD(ROW()-2,20)))</f>
        <v/>
      </c>
      <c r="I4901" s="4" t="str">
        <f aca="false">IF($H4901="","",$H4901-WEEKDAY($H4901,2)+1)</f>
        <v/>
      </c>
      <c r="J4901" s="4" t="str">
        <f aca="false">IF($I4901="","",$I4901+6)</f>
        <v/>
      </c>
      <c r="K4901" s="6" t="str">
        <f aca="false">IF($H4901="","",DATE(YEAR($H4901),MONTH($H4901),1))</f>
        <v/>
      </c>
      <c r="L4901" s="0" t="str">
        <f aca="false">IF($A4901="","",INDEX(CARTAO_COMPRAS!$K:$K,INT((ROW()-2)/20)+2))</f>
        <v/>
      </c>
      <c r="M4901" s="0" t="str">
        <f aca="false">IF($A4901="","","Compra no cartão")</f>
        <v/>
      </c>
    </row>
    <row r="4902" customFormat="false" ht="13.5" hidden="false" customHeight="false" outlineLevel="0" collapsed="false">
      <c r="A49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2" s="0" t="str">
        <f aca="false">IF($A4902="","",INDEX(CARTAO_COMPRAS!$C:$C,INT((ROW()-2)/20)+2))</f>
        <v/>
      </c>
      <c r="C4902" s="0" t="str">
        <f aca="false">IF($A4902="","",INDEX(CARTAO_COMPRAS!$D:$D,INT((ROW()-2)/20)+2))</f>
        <v/>
      </c>
      <c r="D4902" s="0" t="str">
        <f aca="false">IF($A4902="","",INDEX(CARTAO_COMPRAS!$E:$E,INT((ROW()-2)/20)+2))</f>
        <v/>
      </c>
      <c r="E4902" s="0" t="str">
        <f aca="false">IF($A4902="","",INDEX(CARTAO_COMPRAS!$H:$H,INT((ROW()-2)/20)+2)+MOD(ROW()-2,20))</f>
        <v/>
      </c>
      <c r="F4902" s="0" t="str">
        <f aca="false">IF($A4902="","",INDEX(CARTAO_COMPRAS!$G:$G,INT((ROW()-2)/20)+2))</f>
        <v/>
      </c>
      <c r="G4902" s="5" t="str">
        <f aca="false">IF($A4902="","",INDEX(CARTAO_COMPRAS!$I:$I,INT((ROW()-2)/20)+2))</f>
        <v/>
      </c>
      <c r="H4902" s="4" t="str">
        <f aca="false">IF($A4902="","",EDATE(INDEX(CARTAO_COMPRAS!$J:$J,INT((ROW()-2)/20)+2),MOD(ROW()-2,20)))</f>
        <v/>
      </c>
      <c r="I4902" s="4" t="str">
        <f aca="false">IF($H4902="","",$H4902-WEEKDAY($H4902,2)+1)</f>
        <v/>
      </c>
      <c r="J4902" s="4" t="str">
        <f aca="false">IF($I4902="","",$I4902+6)</f>
        <v/>
      </c>
      <c r="K4902" s="6" t="str">
        <f aca="false">IF($H4902="","",DATE(YEAR($H4902),MONTH($H4902),1))</f>
        <v/>
      </c>
      <c r="L4902" s="0" t="str">
        <f aca="false">IF($A4902="","",INDEX(CARTAO_COMPRAS!$K:$K,INT((ROW()-2)/20)+2))</f>
        <v/>
      </c>
      <c r="M4902" s="0" t="str">
        <f aca="false">IF($A4902="","","Compra no cartão")</f>
        <v/>
      </c>
    </row>
    <row r="4903" customFormat="false" ht="13.5" hidden="false" customHeight="false" outlineLevel="0" collapsed="false">
      <c r="A4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3" s="0" t="str">
        <f aca="false">IF($A4903="","",INDEX(CARTAO_COMPRAS!$C:$C,INT((ROW()-2)/20)+2))</f>
        <v/>
      </c>
      <c r="C4903" s="0" t="str">
        <f aca="false">IF($A4903="","",INDEX(CARTAO_COMPRAS!$D:$D,INT((ROW()-2)/20)+2))</f>
        <v/>
      </c>
      <c r="D4903" s="0" t="str">
        <f aca="false">IF($A4903="","",INDEX(CARTAO_COMPRAS!$E:$E,INT((ROW()-2)/20)+2))</f>
        <v/>
      </c>
      <c r="E4903" s="0" t="str">
        <f aca="false">IF($A4903="","",INDEX(CARTAO_COMPRAS!$H:$H,INT((ROW()-2)/20)+2)+MOD(ROW()-2,20))</f>
        <v/>
      </c>
      <c r="F4903" s="0" t="str">
        <f aca="false">IF($A4903="","",INDEX(CARTAO_COMPRAS!$G:$G,INT((ROW()-2)/20)+2))</f>
        <v/>
      </c>
      <c r="G4903" s="5" t="str">
        <f aca="false">IF($A4903="","",INDEX(CARTAO_COMPRAS!$I:$I,INT((ROW()-2)/20)+2))</f>
        <v/>
      </c>
      <c r="H4903" s="4" t="str">
        <f aca="false">IF($A4903="","",EDATE(INDEX(CARTAO_COMPRAS!$J:$J,INT((ROW()-2)/20)+2),MOD(ROW()-2,20)))</f>
        <v/>
      </c>
      <c r="I4903" s="4" t="str">
        <f aca="false">IF($H4903="","",$H4903-WEEKDAY($H4903,2)+1)</f>
        <v/>
      </c>
      <c r="J4903" s="4" t="str">
        <f aca="false">IF($I4903="","",$I4903+6)</f>
        <v/>
      </c>
      <c r="K4903" s="6" t="str">
        <f aca="false">IF($H4903="","",DATE(YEAR($H4903),MONTH($H4903),1))</f>
        <v/>
      </c>
      <c r="L4903" s="0" t="str">
        <f aca="false">IF($A4903="","",INDEX(CARTAO_COMPRAS!$K:$K,INT((ROW()-2)/20)+2))</f>
        <v/>
      </c>
      <c r="M4903" s="0" t="str">
        <f aca="false">IF($A4903="","","Compra no cartão")</f>
        <v/>
      </c>
    </row>
    <row r="4904" customFormat="false" ht="13.5" hidden="false" customHeight="false" outlineLevel="0" collapsed="false">
      <c r="A4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4" s="0" t="str">
        <f aca="false">IF($A4904="","",INDEX(CARTAO_COMPRAS!$C:$C,INT((ROW()-2)/20)+2))</f>
        <v/>
      </c>
      <c r="C4904" s="0" t="str">
        <f aca="false">IF($A4904="","",INDEX(CARTAO_COMPRAS!$D:$D,INT((ROW()-2)/20)+2))</f>
        <v/>
      </c>
      <c r="D4904" s="0" t="str">
        <f aca="false">IF($A4904="","",INDEX(CARTAO_COMPRAS!$E:$E,INT((ROW()-2)/20)+2))</f>
        <v/>
      </c>
      <c r="E4904" s="0" t="str">
        <f aca="false">IF($A4904="","",INDEX(CARTAO_COMPRAS!$H:$H,INT((ROW()-2)/20)+2)+MOD(ROW()-2,20))</f>
        <v/>
      </c>
      <c r="F4904" s="0" t="str">
        <f aca="false">IF($A4904="","",INDEX(CARTAO_COMPRAS!$G:$G,INT((ROW()-2)/20)+2))</f>
        <v/>
      </c>
      <c r="G4904" s="5" t="str">
        <f aca="false">IF($A4904="","",INDEX(CARTAO_COMPRAS!$I:$I,INT((ROW()-2)/20)+2))</f>
        <v/>
      </c>
      <c r="H4904" s="4" t="str">
        <f aca="false">IF($A4904="","",EDATE(INDEX(CARTAO_COMPRAS!$J:$J,INT((ROW()-2)/20)+2),MOD(ROW()-2,20)))</f>
        <v/>
      </c>
      <c r="I4904" s="4" t="str">
        <f aca="false">IF($H4904="","",$H4904-WEEKDAY($H4904,2)+1)</f>
        <v/>
      </c>
      <c r="J4904" s="4" t="str">
        <f aca="false">IF($I4904="","",$I4904+6)</f>
        <v/>
      </c>
      <c r="K4904" s="6" t="str">
        <f aca="false">IF($H4904="","",DATE(YEAR($H4904),MONTH($H4904),1))</f>
        <v/>
      </c>
      <c r="L4904" s="0" t="str">
        <f aca="false">IF($A4904="","",INDEX(CARTAO_COMPRAS!$K:$K,INT((ROW()-2)/20)+2))</f>
        <v/>
      </c>
      <c r="M4904" s="0" t="str">
        <f aca="false">IF($A4904="","","Compra no cartão")</f>
        <v/>
      </c>
    </row>
    <row r="4905" customFormat="false" ht="13.5" hidden="false" customHeight="false" outlineLevel="0" collapsed="false">
      <c r="A4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5" s="0" t="str">
        <f aca="false">IF($A4905="","",INDEX(CARTAO_COMPRAS!$C:$C,INT((ROW()-2)/20)+2))</f>
        <v/>
      </c>
      <c r="C4905" s="0" t="str">
        <f aca="false">IF($A4905="","",INDEX(CARTAO_COMPRAS!$D:$D,INT((ROW()-2)/20)+2))</f>
        <v/>
      </c>
      <c r="D4905" s="0" t="str">
        <f aca="false">IF($A4905="","",INDEX(CARTAO_COMPRAS!$E:$E,INT((ROW()-2)/20)+2))</f>
        <v/>
      </c>
      <c r="E4905" s="0" t="str">
        <f aca="false">IF($A4905="","",INDEX(CARTAO_COMPRAS!$H:$H,INT((ROW()-2)/20)+2)+MOD(ROW()-2,20))</f>
        <v/>
      </c>
      <c r="F4905" s="0" t="str">
        <f aca="false">IF($A4905="","",INDEX(CARTAO_COMPRAS!$G:$G,INT((ROW()-2)/20)+2))</f>
        <v/>
      </c>
      <c r="G4905" s="5" t="str">
        <f aca="false">IF($A4905="","",INDEX(CARTAO_COMPRAS!$I:$I,INT((ROW()-2)/20)+2))</f>
        <v/>
      </c>
      <c r="H4905" s="4" t="str">
        <f aca="false">IF($A4905="","",EDATE(INDEX(CARTAO_COMPRAS!$J:$J,INT((ROW()-2)/20)+2),MOD(ROW()-2,20)))</f>
        <v/>
      </c>
      <c r="I4905" s="4" t="str">
        <f aca="false">IF($H4905="","",$H4905-WEEKDAY($H4905,2)+1)</f>
        <v/>
      </c>
      <c r="J4905" s="4" t="str">
        <f aca="false">IF($I4905="","",$I4905+6)</f>
        <v/>
      </c>
      <c r="K4905" s="6" t="str">
        <f aca="false">IF($H4905="","",DATE(YEAR($H4905),MONTH($H4905),1))</f>
        <v/>
      </c>
      <c r="L4905" s="0" t="str">
        <f aca="false">IF($A4905="","",INDEX(CARTAO_COMPRAS!$K:$K,INT((ROW()-2)/20)+2))</f>
        <v/>
      </c>
      <c r="M4905" s="0" t="str">
        <f aca="false">IF($A4905="","","Compra no cartão")</f>
        <v/>
      </c>
    </row>
    <row r="4906" customFormat="false" ht="13.5" hidden="false" customHeight="false" outlineLevel="0" collapsed="false">
      <c r="A4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6" s="0" t="str">
        <f aca="false">IF($A4906="","",INDEX(CARTAO_COMPRAS!$C:$C,INT((ROW()-2)/20)+2))</f>
        <v/>
      </c>
      <c r="C4906" s="0" t="str">
        <f aca="false">IF($A4906="","",INDEX(CARTAO_COMPRAS!$D:$D,INT((ROW()-2)/20)+2))</f>
        <v/>
      </c>
      <c r="D4906" s="0" t="str">
        <f aca="false">IF($A4906="","",INDEX(CARTAO_COMPRAS!$E:$E,INT((ROW()-2)/20)+2))</f>
        <v/>
      </c>
      <c r="E4906" s="0" t="str">
        <f aca="false">IF($A4906="","",INDEX(CARTAO_COMPRAS!$H:$H,INT((ROW()-2)/20)+2)+MOD(ROW()-2,20))</f>
        <v/>
      </c>
      <c r="F4906" s="0" t="str">
        <f aca="false">IF($A4906="","",INDEX(CARTAO_COMPRAS!$G:$G,INT((ROW()-2)/20)+2))</f>
        <v/>
      </c>
      <c r="G4906" s="5" t="str">
        <f aca="false">IF($A4906="","",INDEX(CARTAO_COMPRAS!$I:$I,INT((ROW()-2)/20)+2))</f>
        <v/>
      </c>
      <c r="H4906" s="4" t="str">
        <f aca="false">IF($A4906="","",EDATE(INDEX(CARTAO_COMPRAS!$J:$J,INT((ROW()-2)/20)+2),MOD(ROW()-2,20)))</f>
        <v/>
      </c>
      <c r="I4906" s="4" t="str">
        <f aca="false">IF($H4906="","",$H4906-WEEKDAY($H4906,2)+1)</f>
        <v/>
      </c>
      <c r="J4906" s="4" t="str">
        <f aca="false">IF($I4906="","",$I4906+6)</f>
        <v/>
      </c>
      <c r="K4906" s="6" t="str">
        <f aca="false">IF($H4906="","",DATE(YEAR($H4906),MONTH($H4906),1))</f>
        <v/>
      </c>
      <c r="L4906" s="0" t="str">
        <f aca="false">IF($A4906="","",INDEX(CARTAO_COMPRAS!$K:$K,INT((ROW()-2)/20)+2))</f>
        <v/>
      </c>
      <c r="M4906" s="0" t="str">
        <f aca="false">IF($A4906="","","Compra no cartão")</f>
        <v/>
      </c>
    </row>
    <row r="4907" customFormat="false" ht="13.5" hidden="false" customHeight="false" outlineLevel="0" collapsed="false">
      <c r="A4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7" s="0" t="str">
        <f aca="false">IF($A4907="","",INDEX(CARTAO_COMPRAS!$C:$C,INT((ROW()-2)/20)+2))</f>
        <v/>
      </c>
      <c r="C4907" s="0" t="str">
        <f aca="false">IF($A4907="","",INDEX(CARTAO_COMPRAS!$D:$D,INT((ROW()-2)/20)+2))</f>
        <v/>
      </c>
      <c r="D4907" s="0" t="str">
        <f aca="false">IF($A4907="","",INDEX(CARTAO_COMPRAS!$E:$E,INT((ROW()-2)/20)+2))</f>
        <v/>
      </c>
      <c r="E4907" s="0" t="str">
        <f aca="false">IF($A4907="","",INDEX(CARTAO_COMPRAS!$H:$H,INT((ROW()-2)/20)+2)+MOD(ROW()-2,20))</f>
        <v/>
      </c>
      <c r="F4907" s="0" t="str">
        <f aca="false">IF($A4907="","",INDEX(CARTAO_COMPRAS!$G:$G,INT((ROW()-2)/20)+2))</f>
        <v/>
      </c>
      <c r="G4907" s="5" t="str">
        <f aca="false">IF($A4907="","",INDEX(CARTAO_COMPRAS!$I:$I,INT((ROW()-2)/20)+2))</f>
        <v/>
      </c>
      <c r="H4907" s="4" t="str">
        <f aca="false">IF($A4907="","",EDATE(INDEX(CARTAO_COMPRAS!$J:$J,INT((ROW()-2)/20)+2),MOD(ROW()-2,20)))</f>
        <v/>
      </c>
      <c r="I4907" s="4" t="str">
        <f aca="false">IF($H4907="","",$H4907-WEEKDAY($H4907,2)+1)</f>
        <v/>
      </c>
      <c r="J4907" s="4" t="str">
        <f aca="false">IF($I4907="","",$I4907+6)</f>
        <v/>
      </c>
      <c r="K4907" s="6" t="str">
        <f aca="false">IF($H4907="","",DATE(YEAR($H4907),MONTH($H4907),1))</f>
        <v/>
      </c>
      <c r="L4907" s="0" t="str">
        <f aca="false">IF($A4907="","",INDEX(CARTAO_COMPRAS!$K:$K,INT((ROW()-2)/20)+2))</f>
        <v/>
      </c>
      <c r="M4907" s="0" t="str">
        <f aca="false">IF($A4907="","","Compra no cartão")</f>
        <v/>
      </c>
    </row>
    <row r="4908" customFormat="false" ht="13.5" hidden="false" customHeight="false" outlineLevel="0" collapsed="false">
      <c r="A4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8" s="0" t="str">
        <f aca="false">IF($A4908="","",INDEX(CARTAO_COMPRAS!$C:$C,INT((ROW()-2)/20)+2))</f>
        <v/>
      </c>
      <c r="C4908" s="0" t="str">
        <f aca="false">IF($A4908="","",INDEX(CARTAO_COMPRAS!$D:$D,INT((ROW()-2)/20)+2))</f>
        <v/>
      </c>
      <c r="D4908" s="0" t="str">
        <f aca="false">IF($A4908="","",INDEX(CARTAO_COMPRAS!$E:$E,INT((ROW()-2)/20)+2))</f>
        <v/>
      </c>
      <c r="E4908" s="0" t="str">
        <f aca="false">IF($A4908="","",INDEX(CARTAO_COMPRAS!$H:$H,INT((ROW()-2)/20)+2)+MOD(ROW()-2,20))</f>
        <v/>
      </c>
      <c r="F4908" s="0" t="str">
        <f aca="false">IF($A4908="","",INDEX(CARTAO_COMPRAS!$G:$G,INT((ROW()-2)/20)+2))</f>
        <v/>
      </c>
      <c r="G4908" s="5" t="str">
        <f aca="false">IF($A4908="","",INDEX(CARTAO_COMPRAS!$I:$I,INT((ROW()-2)/20)+2))</f>
        <v/>
      </c>
      <c r="H4908" s="4" t="str">
        <f aca="false">IF($A4908="","",EDATE(INDEX(CARTAO_COMPRAS!$J:$J,INT((ROW()-2)/20)+2),MOD(ROW()-2,20)))</f>
        <v/>
      </c>
      <c r="I4908" s="4" t="str">
        <f aca="false">IF($H4908="","",$H4908-WEEKDAY($H4908,2)+1)</f>
        <v/>
      </c>
      <c r="J4908" s="4" t="str">
        <f aca="false">IF($I4908="","",$I4908+6)</f>
        <v/>
      </c>
      <c r="K4908" s="6" t="str">
        <f aca="false">IF($H4908="","",DATE(YEAR($H4908),MONTH($H4908),1))</f>
        <v/>
      </c>
      <c r="L4908" s="0" t="str">
        <f aca="false">IF($A4908="","",INDEX(CARTAO_COMPRAS!$K:$K,INT((ROW()-2)/20)+2))</f>
        <v/>
      </c>
      <c r="M4908" s="0" t="str">
        <f aca="false">IF($A4908="","","Compra no cartão")</f>
        <v/>
      </c>
    </row>
    <row r="4909" customFormat="false" ht="13.5" hidden="false" customHeight="false" outlineLevel="0" collapsed="false">
      <c r="A4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09" s="0" t="str">
        <f aca="false">IF($A4909="","",INDEX(CARTAO_COMPRAS!$C:$C,INT((ROW()-2)/20)+2))</f>
        <v/>
      </c>
      <c r="C4909" s="0" t="str">
        <f aca="false">IF($A4909="","",INDEX(CARTAO_COMPRAS!$D:$D,INT((ROW()-2)/20)+2))</f>
        <v/>
      </c>
      <c r="D4909" s="0" t="str">
        <f aca="false">IF($A4909="","",INDEX(CARTAO_COMPRAS!$E:$E,INT((ROW()-2)/20)+2))</f>
        <v/>
      </c>
      <c r="E4909" s="0" t="str">
        <f aca="false">IF($A4909="","",INDEX(CARTAO_COMPRAS!$H:$H,INT((ROW()-2)/20)+2)+MOD(ROW()-2,20))</f>
        <v/>
      </c>
      <c r="F4909" s="0" t="str">
        <f aca="false">IF($A4909="","",INDEX(CARTAO_COMPRAS!$G:$G,INT((ROW()-2)/20)+2))</f>
        <v/>
      </c>
      <c r="G4909" s="5" t="str">
        <f aca="false">IF($A4909="","",INDEX(CARTAO_COMPRAS!$I:$I,INT((ROW()-2)/20)+2))</f>
        <v/>
      </c>
      <c r="H4909" s="4" t="str">
        <f aca="false">IF($A4909="","",EDATE(INDEX(CARTAO_COMPRAS!$J:$J,INT((ROW()-2)/20)+2),MOD(ROW()-2,20)))</f>
        <v/>
      </c>
      <c r="I4909" s="4" t="str">
        <f aca="false">IF($H4909="","",$H4909-WEEKDAY($H4909,2)+1)</f>
        <v/>
      </c>
      <c r="J4909" s="4" t="str">
        <f aca="false">IF($I4909="","",$I4909+6)</f>
        <v/>
      </c>
      <c r="K4909" s="6" t="str">
        <f aca="false">IF($H4909="","",DATE(YEAR($H4909),MONTH($H4909),1))</f>
        <v/>
      </c>
      <c r="L4909" s="0" t="str">
        <f aca="false">IF($A4909="","",INDEX(CARTAO_COMPRAS!$K:$K,INT((ROW()-2)/20)+2))</f>
        <v/>
      </c>
      <c r="M4909" s="0" t="str">
        <f aca="false">IF($A4909="","","Compra no cartão")</f>
        <v/>
      </c>
    </row>
    <row r="4910" customFormat="false" ht="13.5" hidden="false" customHeight="false" outlineLevel="0" collapsed="false">
      <c r="A4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0" s="0" t="str">
        <f aca="false">IF($A4910="","",INDEX(CARTAO_COMPRAS!$C:$C,INT((ROW()-2)/20)+2))</f>
        <v/>
      </c>
      <c r="C4910" s="0" t="str">
        <f aca="false">IF($A4910="","",INDEX(CARTAO_COMPRAS!$D:$D,INT((ROW()-2)/20)+2))</f>
        <v/>
      </c>
      <c r="D4910" s="0" t="str">
        <f aca="false">IF($A4910="","",INDEX(CARTAO_COMPRAS!$E:$E,INT((ROW()-2)/20)+2))</f>
        <v/>
      </c>
      <c r="E4910" s="0" t="str">
        <f aca="false">IF($A4910="","",INDEX(CARTAO_COMPRAS!$H:$H,INT((ROW()-2)/20)+2)+MOD(ROW()-2,20))</f>
        <v/>
      </c>
      <c r="F4910" s="0" t="str">
        <f aca="false">IF($A4910="","",INDEX(CARTAO_COMPRAS!$G:$G,INT((ROW()-2)/20)+2))</f>
        <v/>
      </c>
      <c r="G4910" s="5" t="str">
        <f aca="false">IF($A4910="","",INDEX(CARTAO_COMPRAS!$I:$I,INT((ROW()-2)/20)+2))</f>
        <v/>
      </c>
      <c r="H4910" s="4" t="str">
        <f aca="false">IF($A4910="","",EDATE(INDEX(CARTAO_COMPRAS!$J:$J,INT((ROW()-2)/20)+2),MOD(ROW()-2,20)))</f>
        <v/>
      </c>
      <c r="I4910" s="4" t="str">
        <f aca="false">IF($H4910="","",$H4910-WEEKDAY($H4910,2)+1)</f>
        <v/>
      </c>
      <c r="J4910" s="4" t="str">
        <f aca="false">IF($I4910="","",$I4910+6)</f>
        <v/>
      </c>
      <c r="K4910" s="6" t="str">
        <f aca="false">IF($H4910="","",DATE(YEAR($H4910),MONTH($H4910),1))</f>
        <v/>
      </c>
      <c r="L4910" s="0" t="str">
        <f aca="false">IF($A4910="","",INDEX(CARTAO_COMPRAS!$K:$K,INT((ROW()-2)/20)+2))</f>
        <v/>
      </c>
      <c r="M4910" s="0" t="str">
        <f aca="false">IF($A4910="","","Compra no cartão")</f>
        <v/>
      </c>
    </row>
    <row r="4911" customFormat="false" ht="13.5" hidden="false" customHeight="false" outlineLevel="0" collapsed="false">
      <c r="A4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1" s="0" t="str">
        <f aca="false">IF($A4911="","",INDEX(CARTAO_COMPRAS!$C:$C,INT((ROW()-2)/20)+2))</f>
        <v/>
      </c>
      <c r="C4911" s="0" t="str">
        <f aca="false">IF($A4911="","",INDEX(CARTAO_COMPRAS!$D:$D,INT((ROW()-2)/20)+2))</f>
        <v/>
      </c>
      <c r="D4911" s="0" t="str">
        <f aca="false">IF($A4911="","",INDEX(CARTAO_COMPRAS!$E:$E,INT((ROW()-2)/20)+2))</f>
        <v/>
      </c>
      <c r="E4911" s="0" t="str">
        <f aca="false">IF($A4911="","",INDEX(CARTAO_COMPRAS!$H:$H,INT((ROW()-2)/20)+2)+MOD(ROW()-2,20))</f>
        <v/>
      </c>
      <c r="F4911" s="0" t="str">
        <f aca="false">IF($A4911="","",INDEX(CARTAO_COMPRAS!$G:$G,INT((ROW()-2)/20)+2))</f>
        <v/>
      </c>
      <c r="G4911" s="5" t="str">
        <f aca="false">IF($A4911="","",INDEX(CARTAO_COMPRAS!$I:$I,INT((ROW()-2)/20)+2))</f>
        <v/>
      </c>
      <c r="H4911" s="4" t="str">
        <f aca="false">IF($A4911="","",EDATE(INDEX(CARTAO_COMPRAS!$J:$J,INT((ROW()-2)/20)+2),MOD(ROW()-2,20)))</f>
        <v/>
      </c>
      <c r="I4911" s="4" t="str">
        <f aca="false">IF($H4911="","",$H4911-WEEKDAY($H4911,2)+1)</f>
        <v/>
      </c>
      <c r="J4911" s="4" t="str">
        <f aca="false">IF($I4911="","",$I4911+6)</f>
        <v/>
      </c>
      <c r="K4911" s="6" t="str">
        <f aca="false">IF($H4911="","",DATE(YEAR($H4911),MONTH($H4911),1))</f>
        <v/>
      </c>
      <c r="L4911" s="0" t="str">
        <f aca="false">IF($A4911="","",INDEX(CARTAO_COMPRAS!$K:$K,INT((ROW()-2)/20)+2))</f>
        <v/>
      </c>
      <c r="M4911" s="0" t="str">
        <f aca="false">IF($A4911="","","Compra no cartão")</f>
        <v/>
      </c>
    </row>
    <row r="4912" customFormat="false" ht="13.5" hidden="false" customHeight="false" outlineLevel="0" collapsed="false">
      <c r="A4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2" s="0" t="str">
        <f aca="false">IF($A4912="","",INDEX(CARTAO_COMPRAS!$C:$C,INT((ROW()-2)/20)+2))</f>
        <v/>
      </c>
      <c r="C4912" s="0" t="str">
        <f aca="false">IF($A4912="","",INDEX(CARTAO_COMPRAS!$D:$D,INT((ROW()-2)/20)+2))</f>
        <v/>
      </c>
      <c r="D4912" s="0" t="str">
        <f aca="false">IF($A4912="","",INDEX(CARTAO_COMPRAS!$E:$E,INT((ROW()-2)/20)+2))</f>
        <v/>
      </c>
      <c r="E4912" s="0" t="str">
        <f aca="false">IF($A4912="","",INDEX(CARTAO_COMPRAS!$H:$H,INT((ROW()-2)/20)+2)+MOD(ROW()-2,20))</f>
        <v/>
      </c>
      <c r="F4912" s="0" t="str">
        <f aca="false">IF($A4912="","",INDEX(CARTAO_COMPRAS!$G:$G,INT((ROW()-2)/20)+2))</f>
        <v/>
      </c>
      <c r="G4912" s="5" t="str">
        <f aca="false">IF($A4912="","",INDEX(CARTAO_COMPRAS!$I:$I,INT((ROW()-2)/20)+2))</f>
        <v/>
      </c>
      <c r="H4912" s="4" t="str">
        <f aca="false">IF($A4912="","",EDATE(INDEX(CARTAO_COMPRAS!$J:$J,INT((ROW()-2)/20)+2),MOD(ROW()-2,20)))</f>
        <v/>
      </c>
      <c r="I4912" s="4" t="str">
        <f aca="false">IF($H4912="","",$H4912-WEEKDAY($H4912,2)+1)</f>
        <v/>
      </c>
      <c r="J4912" s="4" t="str">
        <f aca="false">IF($I4912="","",$I4912+6)</f>
        <v/>
      </c>
      <c r="K4912" s="6" t="str">
        <f aca="false">IF($H4912="","",DATE(YEAR($H4912),MONTH($H4912),1))</f>
        <v/>
      </c>
      <c r="L4912" s="0" t="str">
        <f aca="false">IF($A4912="","",INDEX(CARTAO_COMPRAS!$K:$K,INT((ROW()-2)/20)+2))</f>
        <v/>
      </c>
      <c r="M4912" s="0" t="str">
        <f aca="false">IF($A4912="","","Compra no cartão")</f>
        <v/>
      </c>
    </row>
    <row r="4913" customFormat="false" ht="13.5" hidden="false" customHeight="false" outlineLevel="0" collapsed="false">
      <c r="A4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3" s="0" t="str">
        <f aca="false">IF($A4913="","",INDEX(CARTAO_COMPRAS!$C:$C,INT((ROW()-2)/20)+2))</f>
        <v/>
      </c>
      <c r="C4913" s="0" t="str">
        <f aca="false">IF($A4913="","",INDEX(CARTAO_COMPRAS!$D:$D,INT((ROW()-2)/20)+2))</f>
        <v/>
      </c>
      <c r="D4913" s="0" t="str">
        <f aca="false">IF($A4913="","",INDEX(CARTAO_COMPRAS!$E:$E,INT((ROW()-2)/20)+2))</f>
        <v/>
      </c>
      <c r="E4913" s="0" t="str">
        <f aca="false">IF($A4913="","",INDEX(CARTAO_COMPRAS!$H:$H,INT((ROW()-2)/20)+2)+MOD(ROW()-2,20))</f>
        <v/>
      </c>
      <c r="F4913" s="0" t="str">
        <f aca="false">IF($A4913="","",INDEX(CARTAO_COMPRAS!$G:$G,INT((ROW()-2)/20)+2))</f>
        <v/>
      </c>
      <c r="G4913" s="5" t="str">
        <f aca="false">IF($A4913="","",INDEX(CARTAO_COMPRAS!$I:$I,INT((ROW()-2)/20)+2))</f>
        <v/>
      </c>
      <c r="H4913" s="4" t="str">
        <f aca="false">IF($A4913="","",EDATE(INDEX(CARTAO_COMPRAS!$J:$J,INT((ROW()-2)/20)+2),MOD(ROW()-2,20)))</f>
        <v/>
      </c>
      <c r="I4913" s="4" t="str">
        <f aca="false">IF($H4913="","",$H4913-WEEKDAY($H4913,2)+1)</f>
        <v/>
      </c>
      <c r="J4913" s="4" t="str">
        <f aca="false">IF($I4913="","",$I4913+6)</f>
        <v/>
      </c>
      <c r="K4913" s="6" t="str">
        <f aca="false">IF($H4913="","",DATE(YEAR($H4913),MONTH($H4913),1))</f>
        <v/>
      </c>
      <c r="L4913" s="0" t="str">
        <f aca="false">IF($A4913="","",INDEX(CARTAO_COMPRAS!$K:$K,INT((ROW()-2)/20)+2))</f>
        <v/>
      </c>
      <c r="M4913" s="0" t="str">
        <f aca="false">IF($A4913="","","Compra no cartão")</f>
        <v/>
      </c>
    </row>
    <row r="4914" customFormat="false" ht="13.5" hidden="false" customHeight="false" outlineLevel="0" collapsed="false">
      <c r="A4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4" s="0" t="str">
        <f aca="false">IF($A4914="","",INDEX(CARTAO_COMPRAS!$C:$C,INT((ROW()-2)/20)+2))</f>
        <v/>
      </c>
      <c r="C4914" s="0" t="str">
        <f aca="false">IF($A4914="","",INDEX(CARTAO_COMPRAS!$D:$D,INT((ROW()-2)/20)+2))</f>
        <v/>
      </c>
      <c r="D4914" s="0" t="str">
        <f aca="false">IF($A4914="","",INDEX(CARTAO_COMPRAS!$E:$E,INT((ROW()-2)/20)+2))</f>
        <v/>
      </c>
      <c r="E4914" s="0" t="str">
        <f aca="false">IF($A4914="","",INDEX(CARTAO_COMPRAS!$H:$H,INT((ROW()-2)/20)+2)+MOD(ROW()-2,20))</f>
        <v/>
      </c>
      <c r="F4914" s="0" t="str">
        <f aca="false">IF($A4914="","",INDEX(CARTAO_COMPRAS!$G:$G,INT((ROW()-2)/20)+2))</f>
        <v/>
      </c>
      <c r="G4914" s="5" t="str">
        <f aca="false">IF($A4914="","",INDEX(CARTAO_COMPRAS!$I:$I,INT((ROW()-2)/20)+2))</f>
        <v/>
      </c>
      <c r="H4914" s="4" t="str">
        <f aca="false">IF($A4914="","",EDATE(INDEX(CARTAO_COMPRAS!$J:$J,INT((ROW()-2)/20)+2),MOD(ROW()-2,20)))</f>
        <v/>
      </c>
      <c r="I4914" s="4" t="str">
        <f aca="false">IF($H4914="","",$H4914-WEEKDAY($H4914,2)+1)</f>
        <v/>
      </c>
      <c r="J4914" s="4" t="str">
        <f aca="false">IF($I4914="","",$I4914+6)</f>
        <v/>
      </c>
      <c r="K4914" s="6" t="str">
        <f aca="false">IF($H4914="","",DATE(YEAR($H4914),MONTH($H4914),1))</f>
        <v/>
      </c>
      <c r="L4914" s="0" t="str">
        <f aca="false">IF($A4914="","",INDEX(CARTAO_COMPRAS!$K:$K,INT((ROW()-2)/20)+2))</f>
        <v/>
      </c>
      <c r="M4914" s="0" t="str">
        <f aca="false">IF($A4914="","","Compra no cartão")</f>
        <v/>
      </c>
    </row>
    <row r="4915" customFormat="false" ht="13.5" hidden="false" customHeight="false" outlineLevel="0" collapsed="false">
      <c r="A4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5" s="0" t="str">
        <f aca="false">IF($A4915="","",INDEX(CARTAO_COMPRAS!$C:$C,INT((ROW()-2)/20)+2))</f>
        <v/>
      </c>
      <c r="C4915" s="0" t="str">
        <f aca="false">IF($A4915="","",INDEX(CARTAO_COMPRAS!$D:$D,INT((ROW()-2)/20)+2))</f>
        <v/>
      </c>
      <c r="D4915" s="0" t="str">
        <f aca="false">IF($A4915="","",INDEX(CARTAO_COMPRAS!$E:$E,INT((ROW()-2)/20)+2))</f>
        <v/>
      </c>
      <c r="E4915" s="0" t="str">
        <f aca="false">IF($A4915="","",INDEX(CARTAO_COMPRAS!$H:$H,INT((ROW()-2)/20)+2)+MOD(ROW()-2,20))</f>
        <v/>
      </c>
      <c r="F4915" s="0" t="str">
        <f aca="false">IF($A4915="","",INDEX(CARTAO_COMPRAS!$G:$G,INT((ROW()-2)/20)+2))</f>
        <v/>
      </c>
      <c r="G4915" s="5" t="str">
        <f aca="false">IF($A4915="","",INDEX(CARTAO_COMPRAS!$I:$I,INT((ROW()-2)/20)+2))</f>
        <v/>
      </c>
      <c r="H4915" s="4" t="str">
        <f aca="false">IF($A4915="","",EDATE(INDEX(CARTAO_COMPRAS!$J:$J,INT((ROW()-2)/20)+2),MOD(ROW()-2,20)))</f>
        <v/>
      </c>
      <c r="I4915" s="4" t="str">
        <f aca="false">IF($H4915="","",$H4915-WEEKDAY($H4915,2)+1)</f>
        <v/>
      </c>
      <c r="J4915" s="4" t="str">
        <f aca="false">IF($I4915="","",$I4915+6)</f>
        <v/>
      </c>
      <c r="K4915" s="6" t="str">
        <f aca="false">IF($H4915="","",DATE(YEAR($H4915),MONTH($H4915),1))</f>
        <v/>
      </c>
      <c r="L4915" s="0" t="str">
        <f aca="false">IF($A4915="","",INDEX(CARTAO_COMPRAS!$K:$K,INT((ROW()-2)/20)+2))</f>
        <v/>
      </c>
      <c r="M4915" s="0" t="str">
        <f aca="false">IF($A4915="","","Compra no cartão")</f>
        <v/>
      </c>
    </row>
    <row r="4916" customFormat="false" ht="13.5" hidden="false" customHeight="false" outlineLevel="0" collapsed="false">
      <c r="A4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6" s="0" t="str">
        <f aca="false">IF($A4916="","",INDEX(CARTAO_COMPRAS!$C:$C,INT((ROW()-2)/20)+2))</f>
        <v/>
      </c>
      <c r="C4916" s="0" t="str">
        <f aca="false">IF($A4916="","",INDEX(CARTAO_COMPRAS!$D:$D,INT((ROW()-2)/20)+2))</f>
        <v/>
      </c>
      <c r="D4916" s="0" t="str">
        <f aca="false">IF($A4916="","",INDEX(CARTAO_COMPRAS!$E:$E,INT((ROW()-2)/20)+2))</f>
        <v/>
      </c>
      <c r="E4916" s="0" t="str">
        <f aca="false">IF($A4916="","",INDEX(CARTAO_COMPRAS!$H:$H,INT((ROW()-2)/20)+2)+MOD(ROW()-2,20))</f>
        <v/>
      </c>
      <c r="F4916" s="0" t="str">
        <f aca="false">IF($A4916="","",INDEX(CARTAO_COMPRAS!$G:$G,INT((ROW()-2)/20)+2))</f>
        <v/>
      </c>
      <c r="G4916" s="5" t="str">
        <f aca="false">IF($A4916="","",INDEX(CARTAO_COMPRAS!$I:$I,INT((ROW()-2)/20)+2))</f>
        <v/>
      </c>
      <c r="H4916" s="4" t="str">
        <f aca="false">IF($A4916="","",EDATE(INDEX(CARTAO_COMPRAS!$J:$J,INT((ROW()-2)/20)+2),MOD(ROW()-2,20)))</f>
        <v/>
      </c>
      <c r="I4916" s="4" t="str">
        <f aca="false">IF($H4916="","",$H4916-WEEKDAY($H4916,2)+1)</f>
        <v/>
      </c>
      <c r="J4916" s="4" t="str">
        <f aca="false">IF($I4916="","",$I4916+6)</f>
        <v/>
      </c>
      <c r="K4916" s="6" t="str">
        <f aca="false">IF($H4916="","",DATE(YEAR($H4916),MONTH($H4916),1))</f>
        <v/>
      </c>
      <c r="L4916" s="0" t="str">
        <f aca="false">IF($A4916="","",INDEX(CARTAO_COMPRAS!$K:$K,INT((ROW()-2)/20)+2))</f>
        <v/>
      </c>
      <c r="M4916" s="0" t="str">
        <f aca="false">IF($A4916="","","Compra no cartão")</f>
        <v/>
      </c>
    </row>
    <row r="4917" customFormat="false" ht="13.5" hidden="false" customHeight="false" outlineLevel="0" collapsed="false">
      <c r="A4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7" s="0" t="str">
        <f aca="false">IF($A4917="","",INDEX(CARTAO_COMPRAS!$C:$C,INT((ROW()-2)/20)+2))</f>
        <v/>
      </c>
      <c r="C4917" s="0" t="str">
        <f aca="false">IF($A4917="","",INDEX(CARTAO_COMPRAS!$D:$D,INT((ROW()-2)/20)+2))</f>
        <v/>
      </c>
      <c r="D4917" s="0" t="str">
        <f aca="false">IF($A4917="","",INDEX(CARTAO_COMPRAS!$E:$E,INT((ROW()-2)/20)+2))</f>
        <v/>
      </c>
      <c r="E4917" s="0" t="str">
        <f aca="false">IF($A4917="","",INDEX(CARTAO_COMPRAS!$H:$H,INT((ROW()-2)/20)+2)+MOD(ROW()-2,20))</f>
        <v/>
      </c>
      <c r="F4917" s="0" t="str">
        <f aca="false">IF($A4917="","",INDEX(CARTAO_COMPRAS!$G:$G,INT((ROW()-2)/20)+2))</f>
        <v/>
      </c>
      <c r="G4917" s="5" t="str">
        <f aca="false">IF($A4917="","",INDEX(CARTAO_COMPRAS!$I:$I,INT((ROW()-2)/20)+2))</f>
        <v/>
      </c>
      <c r="H4917" s="4" t="str">
        <f aca="false">IF($A4917="","",EDATE(INDEX(CARTAO_COMPRAS!$J:$J,INT((ROW()-2)/20)+2),MOD(ROW()-2,20)))</f>
        <v/>
      </c>
      <c r="I4917" s="4" t="str">
        <f aca="false">IF($H4917="","",$H4917-WEEKDAY($H4917,2)+1)</f>
        <v/>
      </c>
      <c r="J4917" s="4" t="str">
        <f aca="false">IF($I4917="","",$I4917+6)</f>
        <v/>
      </c>
      <c r="K4917" s="6" t="str">
        <f aca="false">IF($H4917="","",DATE(YEAR($H4917),MONTH($H4917),1))</f>
        <v/>
      </c>
      <c r="L4917" s="0" t="str">
        <f aca="false">IF($A4917="","",INDEX(CARTAO_COMPRAS!$K:$K,INT((ROW()-2)/20)+2))</f>
        <v/>
      </c>
      <c r="M4917" s="0" t="str">
        <f aca="false">IF($A4917="","","Compra no cartão")</f>
        <v/>
      </c>
    </row>
    <row r="4918" customFormat="false" ht="13.5" hidden="false" customHeight="false" outlineLevel="0" collapsed="false">
      <c r="A4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8" s="0" t="str">
        <f aca="false">IF($A4918="","",INDEX(CARTAO_COMPRAS!$C:$C,INT((ROW()-2)/20)+2))</f>
        <v/>
      </c>
      <c r="C4918" s="0" t="str">
        <f aca="false">IF($A4918="","",INDEX(CARTAO_COMPRAS!$D:$D,INT((ROW()-2)/20)+2))</f>
        <v/>
      </c>
      <c r="D4918" s="0" t="str">
        <f aca="false">IF($A4918="","",INDEX(CARTAO_COMPRAS!$E:$E,INT((ROW()-2)/20)+2))</f>
        <v/>
      </c>
      <c r="E4918" s="0" t="str">
        <f aca="false">IF($A4918="","",INDEX(CARTAO_COMPRAS!$H:$H,INT((ROW()-2)/20)+2)+MOD(ROW()-2,20))</f>
        <v/>
      </c>
      <c r="F4918" s="0" t="str">
        <f aca="false">IF($A4918="","",INDEX(CARTAO_COMPRAS!$G:$G,INT((ROW()-2)/20)+2))</f>
        <v/>
      </c>
      <c r="G4918" s="5" t="str">
        <f aca="false">IF($A4918="","",INDEX(CARTAO_COMPRAS!$I:$I,INT((ROW()-2)/20)+2))</f>
        <v/>
      </c>
      <c r="H4918" s="4" t="str">
        <f aca="false">IF($A4918="","",EDATE(INDEX(CARTAO_COMPRAS!$J:$J,INT((ROW()-2)/20)+2),MOD(ROW()-2,20)))</f>
        <v/>
      </c>
      <c r="I4918" s="4" t="str">
        <f aca="false">IF($H4918="","",$H4918-WEEKDAY($H4918,2)+1)</f>
        <v/>
      </c>
      <c r="J4918" s="4" t="str">
        <f aca="false">IF($I4918="","",$I4918+6)</f>
        <v/>
      </c>
      <c r="K4918" s="6" t="str">
        <f aca="false">IF($H4918="","",DATE(YEAR($H4918),MONTH($H4918),1))</f>
        <v/>
      </c>
      <c r="L4918" s="0" t="str">
        <f aca="false">IF($A4918="","",INDEX(CARTAO_COMPRAS!$K:$K,INT((ROW()-2)/20)+2))</f>
        <v/>
      </c>
      <c r="M4918" s="0" t="str">
        <f aca="false">IF($A4918="","","Compra no cartão")</f>
        <v/>
      </c>
    </row>
    <row r="4919" customFormat="false" ht="13.5" hidden="false" customHeight="false" outlineLevel="0" collapsed="false">
      <c r="A4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19" s="0" t="str">
        <f aca="false">IF($A4919="","",INDEX(CARTAO_COMPRAS!$C:$C,INT((ROW()-2)/20)+2))</f>
        <v/>
      </c>
      <c r="C4919" s="0" t="str">
        <f aca="false">IF($A4919="","",INDEX(CARTAO_COMPRAS!$D:$D,INT((ROW()-2)/20)+2))</f>
        <v/>
      </c>
      <c r="D4919" s="0" t="str">
        <f aca="false">IF($A4919="","",INDEX(CARTAO_COMPRAS!$E:$E,INT((ROW()-2)/20)+2))</f>
        <v/>
      </c>
      <c r="E4919" s="0" t="str">
        <f aca="false">IF($A4919="","",INDEX(CARTAO_COMPRAS!$H:$H,INT((ROW()-2)/20)+2)+MOD(ROW()-2,20))</f>
        <v/>
      </c>
      <c r="F4919" s="0" t="str">
        <f aca="false">IF($A4919="","",INDEX(CARTAO_COMPRAS!$G:$G,INT((ROW()-2)/20)+2))</f>
        <v/>
      </c>
      <c r="G4919" s="5" t="str">
        <f aca="false">IF($A4919="","",INDEX(CARTAO_COMPRAS!$I:$I,INT((ROW()-2)/20)+2))</f>
        <v/>
      </c>
      <c r="H4919" s="4" t="str">
        <f aca="false">IF($A4919="","",EDATE(INDEX(CARTAO_COMPRAS!$J:$J,INT((ROW()-2)/20)+2),MOD(ROW()-2,20)))</f>
        <v/>
      </c>
      <c r="I4919" s="4" t="str">
        <f aca="false">IF($H4919="","",$H4919-WEEKDAY($H4919,2)+1)</f>
        <v/>
      </c>
      <c r="J4919" s="4" t="str">
        <f aca="false">IF($I4919="","",$I4919+6)</f>
        <v/>
      </c>
      <c r="K4919" s="6" t="str">
        <f aca="false">IF($H4919="","",DATE(YEAR($H4919),MONTH($H4919),1))</f>
        <v/>
      </c>
      <c r="L4919" s="0" t="str">
        <f aca="false">IF($A4919="","",INDEX(CARTAO_COMPRAS!$K:$K,INT((ROW()-2)/20)+2))</f>
        <v/>
      </c>
      <c r="M4919" s="0" t="str">
        <f aca="false">IF($A4919="","","Compra no cartão")</f>
        <v/>
      </c>
    </row>
    <row r="4920" customFormat="false" ht="13.5" hidden="false" customHeight="false" outlineLevel="0" collapsed="false">
      <c r="A4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0" s="0" t="str">
        <f aca="false">IF($A4920="","",INDEX(CARTAO_COMPRAS!$C:$C,INT((ROW()-2)/20)+2))</f>
        <v/>
      </c>
      <c r="C4920" s="0" t="str">
        <f aca="false">IF($A4920="","",INDEX(CARTAO_COMPRAS!$D:$D,INT((ROW()-2)/20)+2))</f>
        <v/>
      </c>
      <c r="D4920" s="0" t="str">
        <f aca="false">IF($A4920="","",INDEX(CARTAO_COMPRAS!$E:$E,INT((ROW()-2)/20)+2))</f>
        <v/>
      </c>
      <c r="E4920" s="0" t="str">
        <f aca="false">IF($A4920="","",INDEX(CARTAO_COMPRAS!$H:$H,INT((ROW()-2)/20)+2)+MOD(ROW()-2,20))</f>
        <v/>
      </c>
      <c r="F4920" s="0" t="str">
        <f aca="false">IF($A4920="","",INDEX(CARTAO_COMPRAS!$G:$G,INT((ROW()-2)/20)+2))</f>
        <v/>
      </c>
      <c r="G4920" s="5" t="str">
        <f aca="false">IF($A4920="","",INDEX(CARTAO_COMPRAS!$I:$I,INT((ROW()-2)/20)+2))</f>
        <v/>
      </c>
      <c r="H4920" s="4" t="str">
        <f aca="false">IF($A4920="","",EDATE(INDEX(CARTAO_COMPRAS!$J:$J,INT((ROW()-2)/20)+2),MOD(ROW()-2,20)))</f>
        <v/>
      </c>
      <c r="I4920" s="4" t="str">
        <f aca="false">IF($H4920="","",$H4920-WEEKDAY($H4920,2)+1)</f>
        <v/>
      </c>
      <c r="J4920" s="4" t="str">
        <f aca="false">IF($I4920="","",$I4920+6)</f>
        <v/>
      </c>
      <c r="K4920" s="6" t="str">
        <f aca="false">IF($H4920="","",DATE(YEAR($H4920),MONTH($H4920),1))</f>
        <v/>
      </c>
      <c r="L4920" s="0" t="str">
        <f aca="false">IF($A4920="","",INDEX(CARTAO_COMPRAS!$K:$K,INT((ROW()-2)/20)+2))</f>
        <v/>
      </c>
      <c r="M4920" s="0" t="str">
        <f aca="false">IF($A4920="","","Compra no cartão")</f>
        <v/>
      </c>
    </row>
    <row r="4921" customFormat="false" ht="13.5" hidden="false" customHeight="false" outlineLevel="0" collapsed="false">
      <c r="A4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1" s="0" t="str">
        <f aca="false">IF($A4921="","",INDEX(CARTAO_COMPRAS!$C:$C,INT((ROW()-2)/20)+2))</f>
        <v/>
      </c>
      <c r="C4921" s="0" t="str">
        <f aca="false">IF($A4921="","",INDEX(CARTAO_COMPRAS!$D:$D,INT((ROW()-2)/20)+2))</f>
        <v/>
      </c>
      <c r="D4921" s="0" t="str">
        <f aca="false">IF($A4921="","",INDEX(CARTAO_COMPRAS!$E:$E,INT((ROW()-2)/20)+2))</f>
        <v/>
      </c>
      <c r="E4921" s="0" t="str">
        <f aca="false">IF($A4921="","",INDEX(CARTAO_COMPRAS!$H:$H,INT((ROW()-2)/20)+2)+MOD(ROW()-2,20))</f>
        <v/>
      </c>
      <c r="F4921" s="0" t="str">
        <f aca="false">IF($A4921="","",INDEX(CARTAO_COMPRAS!$G:$G,INT((ROW()-2)/20)+2))</f>
        <v/>
      </c>
      <c r="G4921" s="5" t="str">
        <f aca="false">IF($A4921="","",INDEX(CARTAO_COMPRAS!$I:$I,INT((ROW()-2)/20)+2))</f>
        <v/>
      </c>
      <c r="H4921" s="4" t="str">
        <f aca="false">IF($A4921="","",EDATE(INDEX(CARTAO_COMPRAS!$J:$J,INT((ROW()-2)/20)+2),MOD(ROW()-2,20)))</f>
        <v/>
      </c>
      <c r="I4921" s="4" t="str">
        <f aca="false">IF($H4921="","",$H4921-WEEKDAY($H4921,2)+1)</f>
        <v/>
      </c>
      <c r="J4921" s="4" t="str">
        <f aca="false">IF($I4921="","",$I4921+6)</f>
        <v/>
      </c>
      <c r="K4921" s="6" t="str">
        <f aca="false">IF($H4921="","",DATE(YEAR($H4921),MONTH($H4921),1))</f>
        <v/>
      </c>
      <c r="L4921" s="0" t="str">
        <f aca="false">IF($A4921="","",INDEX(CARTAO_COMPRAS!$K:$K,INT((ROW()-2)/20)+2))</f>
        <v/>
      </c>
      <c r="M4921" s="0" t="str">
        <f aca="false">IF($A4921="","","Compra no cartão")</f>
        <v/>
      </c>
    </row>
    <row r="4922" customFormat="false" ht="13.5" hidden="false" customHeight="false" outlineLevel="0" collapsed="false">
      <c r="A4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2" s="0" t="str">
        <f aca="false">IF($A4922="","",INDEX(CARTAO_COMPRAS!$C:$C,INT((ROW()-2)/20)+2))</f>
        <v/>
      </c>
      <c r="C4922" s="0" t="str">
        <f aca="false">IF($A4922="","",INDEX(CARTAO_COMPRAS!$D:$D,INT((ROW()-2)/20)+2))</f>
        <v/>
      </c>
      <c r="D4922" s="0" t="str">
        <f aca="false">IF($A4922="","",INDEX(CARTAO_COMPRAS!$E:$E,INT((ROW()-2)/20)+2))</f>
        <v/>
      </c>
      <c r="E4922" s="0" t="str">
        <f aca="false">IF($A4922="","",INDEX(CARTAO_COMPRAS!$H:$H,INT((ROW()-2)/20)+2)+MOD(ROW()-2,20))</f>
        <v/>
      </c>
      <c r="F4922" s="0" t="str">
        <f aca="false">IF($A4922="","",INDEX(CARTAO_COMPRAS!$G:$G,INT((ROW()-2)/20)+2))</f>
        <v/>
      </c>
      <c r="G4922" s="5" t="str">
        <f aca="false">IF($A4922="","",INDEX(CARTAO_COMPRAS!$I:$I,INT((ROW()-2)/20)+2))</f>
        <v/>
      </c>
      <c r="H4922" s="4" t="str">
        <f aca="false">IF($A4922="","",EDATE(INDEX(CARTAO_COMPRAS!$J:$J,INT((ROW()-2)/20)+2),MOD(ROW()-2,20)))</f>
        <v/>
      </c>
      <c r="I4922" s="4" t="str">
        <f aca="false">IF($H4922="","",$H4922-WEEKDAY($H4922,2)+1)</f>
        <v/>
      </c>
      <c r="J4922" s="4" t="str">
        <f aca="false">IF($I4922="","",$I4922+6)</f>
        <v/>
      </c>
      <c r="K4922" s="6" t="str">
        <f aca="false">IF($H4922="","",DATE(YEAR($H4922),MONTH($H4922),1))</f>
        <v/>
      </c>
      <c r="L4922" s="0" t="str">
        <f aca="false">IF($A4922="","",INDEX(CARTAO_COMPRAS!$K:$K,INT((ROW()-2)/20)+2))</f>
        <v/>
      </c>
      <c r="M4922" s="0" t="str">
        <f aca="false">IF($A4922="","","Compra no cartão")</f>
        <v/>
      </c>
    </row>
    <row r="4923" customFormat="false" ht="13.5" hidden="false" customHeight="false" outlineLevel="0" collapsed="false">
      <c r="A4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3" s="0" t="str">
        <f aca="false">IF($A4923="","",INDEX(CARTAO_COMPRAS!$C:$C,INT((ROW()-2)/20)+2))</f>
        <v/>
      </c>
      <c r="C4923" s="0" t="str">
        <f aca="false">IF($A4923="","",INDEX(CARTAO_COMPRAS!$D:$D,INT((ROW()-2)/20)+2))</f>
        <v/>
      </c>
      <c r="D4923" s="0" t="str">
        <f aca="false">IF($A4923="","",INDEX(CARTAO_COMPRAS!$E:$E,INT((ROW()-2)/20)+2))</f>
        <v/>
      </c>
      <c r="E4923" s="0" t="str">
        <f aca="false">IF($A4923="","",INDEX(CARTAO_COMPRAS!$H:$H,INT((ROW()-2)/20)+2)+MOD(ROW()-2,20))</f>
        <v/>
      </c>
      <c r="F4923" s="0" t="str">
        <f aca="false">IF($A4923="","",INDEX(CARTAO_COMPRAS!$G:$G,INT((ROW()-2)/20)+2))</f>
        <v/>
      </c>
      <c r="G4923" s="5" t="str">
        <f aca="false">IF($A4923="","",INDEX(CARTAO_COMPRAS!$I:$I,INT((ROW()-2)/20)+2))</f>
        <v/>
      </c>
      <c r="H4923" s="4" t="str">
        <f aca="false">IF($A4923="","",EDATE(INDEX(CARTAO_COMPRAS!$J:$J,INT((ROW()-2)/20)+2),MOD(ROW()-2,20)))</f>
        <v/>
      </c>
      <c r="I4923" s="4" t="str">
        <f aca="false">IF($H4923="","",$H4923-WEEKDAY($H4923,2)+1)</f>
        <v/>
      </c>
      <c r="J4923" s="4" t="str">
        <f aca="false">IF($I4923="","",$I4923+6)</f>
        <v/>
      </c>
      <c r="K4923" s="6" t="str">
        <f aca="false">IF($H4923="","",DATE(YEAR($H4923),MONTH($H4923),1))</f>
        <v/>
      </c>
      <c r="L4923" s="0" t="str">
        <f aca="false">IF($A4923="","",INDEX(CARTAO_COMPRAS!$K:$K,INT((ROW()-2)/20)+2))</f>
        <v/>
      </c>
      <c r="M4923" s="0" t="str">
        <f aca="false">IF($A4923="","","Compra no cartão")</f>
        <v/>
      </c>
    </row>
    <row r="4924" customFormat="false" ht="13.5" hidden="false" customHeight="false" outlineLevel="0" collapsed="false">
      <c r="A4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4" s="0" t="str">
        <f aca="false">IF($A4924="","",INDEX(CARTAO_COMPRAS!$C:$C,INT((ROW()-2)/20)+2))</f>
        <v/>
      </c>
      <c r="C4924" s="0" t="str">
        <f aca="false">IF($A4924="","",INDEX(CARTAO_COMPRAS!$D:$D,INT((ROW()-2)/20)+2))</f>
        <v/>
      </c>
      <c r="D4924" s="0" t="str">
        <f aca="false">IF($A4924="","",INDEX(CARTAO_COMPRAS!$E:$E,INT((ROW()-2)/20)+2))</f>
        <v/>
      </c>
      <c r="E4924" s="0" t="str">
        <f aca="false">IF($A4924="","",INDEX(CARTAO_COMPRAS!$H:$H,INT((ROW()-2)/20)+2)+MOD(ROW()-2,20))</f>
        <v/>
      </c>
      <c r="F4924" s="0" t="str">
        <f aca="false">IF($A4924="","",INDEX(CARTAO_COMPRAS!$G:$G,INT((ROW()-2)/20)+2))</f>
        <v/>
      </c>
      <c r="G4924" s="5" t="str">
        <f aca="false">IF($A4924="","",INDEX(CARTAO_COMPRAS!$I:$I,INT((ROW()-2)/20)+2))</f>
        <v/>
      </c>
      <c r="H4924" s="4" t="str">
        <f aca="false">IF($A4924="","",EDATE(INDEX(CARTAO_COMPRAS!$J:$J,INT((ROW()-2)/20)+2),MOD(ROW()-2,20)))</f>
        <v/>
      </c>
      <c r="I4924" s="4" t="str">
        <f aca="false">IF($H4924="","",$H4924-WEEKDAY($H4924,2)+1)</f>
        <v/>
      </c>
      <c r="J4924" s="4" t="str">
        <f aca="false">IF($I4924="","",$I4924+6)</f>
        <v/>
      </c>
      <c r="K4924" s="6" t="str">
        <f aca="false">IF($H4924="","",DATE(YEAR($H4924),MONTH($H4924),1))</f>
        <v/>
      </c>
      <c r="L4924" s="0" t="str">
        <f aca="false">IF($A4924="","",INDEX(CARTAO_COMPRAS!$K:$K,INT((ROW()-2)/20)+2))</f>
        <v/>
      </c>
      <c r="M4924" s="0" t="str">
        <f aca="false">IF($A4924="","","Compra no cartão")</f>
        <v/>
      </c>
    </row>
    <row r="4925" customFormat="false" ht="13.5" hidden="false" customHeight="false" outlineLevel="0" collapsed="false">
      <c r="A4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5" s="0" t="str">
        <f aca="false">IF($A4925="","",INDEX(CARTAO_COMPRAS!$C:$C,INT((ROW()-2)/20)+2))</f>
        <v/>
      </c>
      <c r="C4925" s="0" t="str">
        <f aca="false">IF($A4925="","",INDEX(CARTAO_COMPRAS!$D:$D,INT((ROW()-2)/20)+2))</f>
        <v/>
      </c>
      <c r="D4925" s="0" t="str">
        <f aca="false">IF($A4925="","",INDEX(CARTAO_COMPRAS!$E:$E,INT((ROW()-2)/20)+2))</f>
        <v/>
      </c>
      <c r="E4925" s="0" t="str">
        <f aca="false">IF($A4925="","",INDEX(CARTAO_COMPRAS!$H:$H,INT((ROW()-2)/20)+2)+MOD(ROW()-2,20))</f>
        <v/>
      </c>
      <c r="F4925" s="0" t="str">
        <f aca="false">IF($A4925="","",INDEX(CARTAO_COMPRAS!$G:$G,INT((ROW()-2)/20)+2))</f>
        <v/>
      </c>
      <c r="G4925" s="5" t="str">
        <f aca="false">IF($A4925="","",INDEX(CARTAO_COMPRAS!$I:$I,INT((ROW()-2)/20)+2))</f>
        <v/>
      </c>
      <c r="H4925" s="4" t="str">
        <f aca="false">IF($A4925="","",EDATE(INDEX(CARTAO_COMPRAS!$J:$J,INT((ROW()-2)/20)+2),MOD(ROW()-2,20)))</f>
        <v/>
      </c>
      <c r="I4925" s="4" t="str">
        <f aca="false">IF($H4925="","",$H4925-WEEKDAY($H4925,2)+1)</f>
        <v/>
      </c>
      <c r="J4925" s="4" t="str">
        <f aca="false">IF($I4925="","",$I4925+6)</f>
        <v/>
      </c>
      <c r="K4925" s="6" t="str">
        <f aca="false">IF($H4925="","",DATE(YEAR($H4925),MONTH($H4925),1))</f>
        <v/>
      </c>
      <c r="L4925" s="0" t="str">
        <f aca="false">IF($A4925="","",INDEX(CARTAO_COMPRAS!$K:$K,INT((ROW()-2)/20)+2))</f>
        <v/>
      </c>
      <c r="M4925" s="0" t="str">
        <f aca="false">IF($A4925="","","Compra no cartão")</f>
        <v/>
      </c>
    </row>
    <row r="4926" customFormat="false" ht="13.5" hidden="false" customHeight="false" outlineLevel="0" collapsed="false">
      <c r="A4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6" s="0" t="str">
        <f aca="false">IF($A4926="","",INDEX(CARTAO_COMPRAS!$C:$C,INT((ROW()-2)/20)+2))</f>
        <v/>
      </c>
      <c r="C4926" s="0" t="str">
        <f aca="false">IF($A4926="","",INDEX(CARTAO_COMPRAS!$D:$D,INT((ROW()-2)/20)+2))</f>
        <v/>
      </c>
      <c r="D4926" s="0" t="str">
        <f aca="false">IF($A4926="","",INDEX(CARTAO_COMPRAS!$E:$E,INT((ROW()-2)/20)+2))</f>
        <v/>
      </c>
      <c r="E4926" s="0" t="str">
        <f aca="false">IF($A4926="","",INDEX(CARTAO_COMPRAS!$H:$H,INT((ROW()-2)/20)+2)+MOD(ROW()-2,20))</f>
        <v/>
      </c>
      <c r="F4926" s="0" t="str">
        <f aca="false">IF($A4926="","",INDEX(CARTAO_COMPRAS!$G:$G,INT((ROW()-2)/20)+2))</f>
        <v/>
      </c>
      <c r="G4926" s="5" t="str">
        <f aca="false">IF($A4926="","",INDEX(CARTAO_COMPRAS!$I:$I,INT((ROW()-2)/20)+2))</f>
        <v/>
      </c>
      <c r="H4926" s="4" t="str">
        <f aca="false">IF($A4926="","",EDATE(INDEX(CARTAO_COMPRAS!$J:$J,INT((ROW()-2)/20)+2),MOD(ROW()-2,20)))</f>
        <v/>
      </c>
      <c r="I4926" s="4" t="str">
        <f aca="false">IF($H4926="","",$H4926-WEEKDAY($H4926,2)+1)</f>
        <v/>
      </c>
      <c r="J4926" s="4" t="str">
        <f aca="false">IF($I4926="","",$I4926+6)</f>
        <v/>
      </c>
      <c r="K4926" s="6" t="str">
        <f aca="false">IF($H4926="","",DATE(YEAR($H4926),MONTH($H4926),1))</f>
        <v/>
      </c>
      <c r="L4926" s="0" t="str">
        <f aca="false">IF($A4926="","",INDEX(CARTAO_COMPRAS!$K:$K,INT((ROW()-2)/20)+2))</f>
        <v/>
      </c>
      <c r="M4926" s="0" t="str">
        <f aca="false">IF($A4926="","","Compra no cartão")</f>
        <v/>
      </c>
    </row>
    <row r="4927" customFormat="false" ht="13.5" hidden="false" customHeight="false" outlineLevel="0" collapsed="false">
      <c r="A4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7" s="0" t="str">
        <f aca="false">IF($A4927="","",INDEX(CARTAO_COMPRAS!$C:$C,INT((ROW()-2)/20)+2))</f>
        <v/>
      </c>
      <c r="C4927" s="0" t="str">
        <f aca="false">IF($A4927="","",INDEX(CARTAO_COMPRAS!$D:$D,INT((ROW()-2)/20)+2))</f>
        <v/>
      </c>
      <c r="D4927" s="0" t="str">
        <f aca="false">IF($A4927="","",INDEX(CARTAO_COMPRAS!$E:$E,INT((ROW()-2)/20)+2))</f>
        <v/>
      </c>
      <c r="E4927" s="0" t="str">
        <f aca="false">IF($A4927="","",INDEX(CARTAO_COMPRAS!$H:$H,INT((ROW()-2)/20)+2)+MOD(ROW()-2,20))</f>
        <v/>
      </c>
      <c r="F4927" s="0" t="str">
        <f aca="false">IF($A4927="","",INDEX(CARTAO_COMPRAS!$G:$G,INT((ROW()-2)/20)+2))</f>
        <v/>
      </c>
      <c r="G4927" s="5" t="str">
        <f aca="false">IF($A4927="","",INDEX(CARTAO_COMPRAS!$I:$I,INT((ROW()-2)/20)+2))</f>
        <v/>
      </c>
      <c r="H4927" s="4" t="str">
        <f aca="false">IF($A4927="","",EDATE(INDEX(CARTAO_COMPRAS!$J:$J,INT((ROW()-2)/20)+2),MOD(ROW()-2,20)))</f>
        <v/>
      </c>
      <c r="I4927" s="4" t="str">
        <f aca="false">IF($H4927="","",$H4927-WEEKDAY($H4927,2)+1)</f>
        <v/>
      </c>
      <c r="J4927" s="4" t="str">
        <f aca="false">IF($I4927="","",$I4927+6)</f>
        <v/>
      </c>
      <c r="K4927" s="6" t="str">
        <f aca="false">IF($H4927="","",DATE(YEAR($H4927),MONTH($H4927),1))</f>
        <v/>
      </c>
      <c r="L4927" s="0" t="str">
        <f aca="false">IF($A4927="","",INDEX(CARTAO_COMPRAS!$K:$K,INT((ROW()-2)/20)+2))</f>
        <v/>
      </c>
      <c r="M4927" s="0" t="str">
        <f aca="false">IF($A4927="","","Compra no cartão")</f>
        <v/>
      </c>
    </row>
    <row r="4928" customFormat="false" ht="13.5" hidden="false" customHeight="false" outlineLevel="0" collapsed="false">
      <c r="A4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8" s="0" t="str">
        <f aca="false">IF($A4928="","",INDEX(CARTAO_COMPRAS!$C:$C,INT((ROW()-2)/20)+2))</f>
        <v/>
      </c>
      <c r="C4928" s="0" t="str">
        <f aca="false">IF($A4928="","",INDEX(CARTAO_COMPRAS!$D:$D,INT((ROW()-2)/20)+2))</f>
        <v/>
      </c>
      <c r="D4928" s="0" t="str">
        <f aca="false">IF($A4928="","",INDEX(CARTAO_COMPRAS!$E:$E,INT((ROW()-2)/20)+2))</f>
        <v/>
      </c>
      <c r="E4928" s="0" t="str">
        <f aca="false">IF($A4928="","",INDEX(CARTAO_COMPRAS!$H:$H,INT((ROW()-2)/20)+2)+MOD(ROW()-2,20))</f>
        <v/>
      </c>
      <c r="F4928" s="0" t="str">
        <f aca="false">IF($A4928="","",INDEX(CARTAO_COMPRAS!$G:$G,INT((ROW()-2)/20)+2))</f>
        <v/>
      </c>
      <c r="G4928" s="5" t="str">
        <f aca="false">IF($A4928="","",INDEX(CARTAO_COMPRAS!$I:$I,INT((ROW()-2)/20)+2))</f>
        <v/>
      </c>
      <c r="H4928" s="4" t="str">
        <f aca="false">IF($A4928="","",EDATE(INDEX(CARTAO_COMPRAS!$J:$J,INT((ROW()-2)/20)+2),MOD(ROW()-2,20)))</f>
        <v/>
      </c>
      <c r="I4928" s="4" t="str">
        <f aca="false">IF($H4928="","",$H4928-WEEKDAY($H4928,2)+1)</f>
        <v/>
      </c>
      <c r="J4928" s="4" t="str">
        <f aca="false">IF($I4928="","",$I4928+6)</f>
        <v/>
      </c>
      <c r="K4928" s="6" t="str">
        <f aca="false">IF($H4928="","",DATE(YEAR($H4928),MONTH($H4928),1))</f>
        <v/>
      </c>
      <c r="L4928" s="0" t="str">
        <f aca="false">IF($A4928="","",INDEX(CARTAO_COMPRAS!$K:$K,INT((ROW()-2)/20)+2))</f>
        <v/>
      </c>
      <c r="M4928" s="0" t="str">
        <f aca="false">IF($A4928="","","Compra no cartão")</f>
        <v/>
      </c>
    </row>
    <row r="4929" customFormat="false" ht="13.5" hidden="false" customHeight="false" outlineLevel="0" collapsed="false">
      <c r="A4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29" s="0" t="str">
        <f aca="false">IF($A4929="","",INDEX(CARTAO_COMPRAS!$C:$C,INT((ROW()-2)/20)+2))</f>
        <v/>
      </c>
      <c r="C4929" s="0" t="str">
        <f aca="false">IF($A4929="","",INDEX(CARTAO_COMPRAS!$D:$D,INT((ROW()-2)/20)+2))</f>
        <v/>
      </c>
      <c r="D4929" s="0" t="str">
        <f aca="false">IF($A4929="","",INDEX(CARTAO_COMPRAS!$E:$E,INT((ROW()-2)/20)+2))</f>
        <v/>
      </c>
      <c r="E4929" s="0" t="str">
        <f aca="false">IF($A4929="","",INDEX(CARTAO_COMPRAS!$H:$H,INT((ROW()-2)/20)+2)+MOD(ROW()-2,20))</f>
        <v/>
      </c>
      <c r="F4929" s="0" t="str">
        <f aca="false">IF($A4929="","",INDEX(CARTAO_COMPRAS!$G:$G,INT((ROW()-2)/20)+2))</f>
        <v/>
      </c>
      <c r="G4929" s="5" t="str">
        <f aca="false">IF($A4929="","",INDEX(CARTAO_COMPRAS!$I:$I,INT((ROW()-2)/20)+2))</f>
        <v/>
      </c>
      <c r="H4929" s="4" t="str">
        <f aca="false">IF($A4929="","",EDATE(INDEX(CARTAO_COMPRAS!$J:$J,INT((ROW()-2)/20)+2),MOD(ROW()-2,20)))</f>
        <v/>
      </c>
      <c r="I4929" s="4" t="str">
        <f aca="false">IF($H4929="","",$H4929-WEEKDAY($H4929,2)+1)</f>
        <v/>
      </c>
      <c r="J4929" s="4" t="str">
        <f aca="false">IF($I4929="","",$I4929+6)</f>
        <v/>
      </c>
      <c r="K4929" s="6" t="str">
        <f aca="false">IF($H4929="","",DATE(YEAR($H4929),MONTH($H4929),1))</f>
        <v/>
      </c>
      <c r="L4929" s="0" t="str">
        <f aca="false">IF($A4929="","",INDEX(CARTAO_COMPRAS!$K:$K,INT((ROW()-2)/20)+2))</f>
        <v/>
      </c>
      <c r="M4929" s="0" t="str">
        <f aca="false">IF($A4929="","","Compra no cartão")</f>
        <v/>
      </c>
    </row>
    <row r="4930" customFormat="false" ht="13.5" hidden="false" customHeight="false" outlineLevel="0" collapsed="false">
      <c r="A4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0" s="0" t="str">
        <f aca="false">IF($A4930="","",INDEX(CARTAO_COMPRAS!$C:$C,INT((ROW()-2)/20)+2))</f>
        <v/>
      </c>
      <c r="C4930" s="0" t="str">
        <f aca="false">IF($A4930="","",INDEX(CARTAO_COMPRAS!$D:$D,INT((ROW()-2)/20)+2))</f>
        <v/>
      </c>
      <c r="D4930" s="0" t="str">
        <f aca="false">IF($A4930="","",INDEX(CARTAO_COMPRAS!$E:$E,INT((ROW()-2)/20)+2))</f>
        <v/>
      </c>
      <c r="E4930" s="0" t="str">
        <f aca="false">IF($A4930="","",INDEX(CARTAO_COMPRAS!$H:$H,INT((ROW()-2)/20)+2)+MOD(ROW()-2,20))</f>
        <v/>
      </c>
      <c r="F4930" s="0" t="str">
        <f aca="false">IF($A4930="","",INDEX(CARTAO_COMPRAS!$G:$G,INT((ROW()-2)/20)+2))</f>
        <v/>
      </c>
      <c r="G4930" s="5" t="str">
        <f aca="false">IF($A4930="","",INDEX(CARTAO_COMPRAS!$I:$I,INT((ROW()-2)/20)+2))</f>
        <v/>
      </c>
      <c r="H4930" s="4" t="str">
        <f aca="false">IF($A4930="","",EDATE(INDEX(CARTAO_COMPRAS!$J:$J,INT((ROW()-2)/20)+2),MOD(ROW()-2,20)))</f>
        <v/>
      </c>
      <c r="I4930" s="4" t="str">
        <f aca="false">IF($H4930="","",$H4930-WEEKDAY($H4930,2)+1)</f>
        <v/>
      </c>
      <c r="J4930" s="4" t="str">
        <f aca="false">IF($I4930="","",$I4930+6)</f>
        <v/>
      </c>
      <c r="K4930" s="6" t="str">
        <f aca="false">IF($H4930="","",DATE(YEAR($H4930),MONTH($H4930),1))</f>
        <v/>
      </c>
      <c r="L4930" s="0" t="str">
        <f aca="false">IF($A4930="","",INDEX(CARTAO_COMPRAS!$K:$K,INT((ROW()-2)/20)+2))</f>
        <v/>
      </c>
      <c r="M4930" s="0" t="str">
        <f aca="false">IF($A4930="","","Compra no cartão")</f>
        <v/>
      </c>
    </row>
    <row r="4931" customFormat="false" ht="13.5" hidden="false" customHeight="false" outlineLevel="0" collapsed="false">
      <c r="A4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1" s="0" t="str">
        <f aca="false">IF($A4931="","",INDEX(CARTAO_COMPRAS!$C:$C,INT((ROW()-2)/20)+2))</f>
        <v/>
      </c>
      <c r="C4931" s="0" t="str">
        <f aca="false">IF($A4931="","",INDEX(CARTAO_COMPRAS!$D:$D,INT((ROW()-2)/20)+2))</f>
        <v/>
      </c>
      <c r="D4931" s="0" t="str">
        <f aca="false">IF($A4931="","",INDEX(CARTAO_COMPRAS!$E:$E,INT((ROW()-2)/20)+2))</f>
        <v/>
      </c>
      <c r="E4931" s="0" t="str">
        <f aca="false">IF($A4931="","",INDEX(CARTAO_COMPRAS!$H:$H,INT((ROW()-2)/20)+2)+MOD(ROW()-2,20))</f>
        <v/>
      </c>
      <c r="F4931" s="0" t="str">
        <f aca="false">IF($A4931="","",INDEX(CARTAO_COMPRAS!$G:$G,INT((ROW()-2)/20)+2))</f>
        <v/>
      </c>
      <c r="G4931" s="5" t="str">
        <f aca="false">IF($A4931="","",INDEX(CARTAO_COMPRAS!$I:$I,INT((ROW()-2)/20)+2))</f>
        <v/>
      </c>
      <c r="H4931" s="4" t="str">
        <f aca="false">IF($A4931="","",EDATE(INDEX(CARTAO_COMPRAS!$J:$J,INT((ROW()-2)/20)+2),MOD(ROW()-2,20)))</f>
        <v/>
      </c>
      <c r="I4931" s="4" t="str">
        <f aca="false">IF($H4931="","",$H4931-WEEKDAY($H4931,2)+1)</f>
        <v/>
      </c>
      <c r="J4931" s="4" t="str">
        <f aca="false">IF($I4931="","",$I4931+6)</f>
        <v/>
      </c>
      <c r="K4931" s="6" t="str">
        <f aca="false">IF($H4931="","",DATE(YEAR($H4931),MONTH($H4931),1))</f>
        <v/>
      </c>
      <c r="L4931" s="0" t="str">
        <f aca="false">IF($A4931="","",INDEX(CARTAO_COMPRAS!$K:$K,INT((ROW()-2)/20)+2))</f>
        <v/>
      </c>
      <c r="M4931" s="0" t="str">
        <f aca="false">IF($A4931="","","Compra no cartão")</f>
        <v/>
      </c>
    </row>
    <row r="4932" customFormat="false" ht="13.5" hidden="false" customHeight="false" outlineLevel="0" collapsed="false">
      <c r="A4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2" s="0" t="str">
        <f aca="false">IF($A4932="","",INDEX(CARTAO_COMPRAS!$C:$C,INT((ROW()-2)/20)+2))</f>
        <v/>
      </c>
      <c r="C4932" s="0" t="str">
        <f aca="false">IF($A4932="","",INDEX(CARTAO_COMPRAS!$D:$D,INT((ROW()-2)/20)+2))</f>
        <v/>
      </c>
      <c r="D4932" s="0" t="str">
        <f aca="false">IF($A4932="","",INDEX(CARTAO_COMPRAS!$E:$E,INT((ROW()-2)/20)+2))</f>
        <v/>
      </c>
      <c r="E4932" s="0" t="str">
        <f aca="false">IF($A4932="","",INDEX(CARTAO_COMPRAS!$H:$H,INT((ROW()-2)/20)+2)+MOD(ROW()-2,20))</f>
        <v/>
      </c>
      <c r="F4932" s="0" t="str">
        <f aca="false">IF($A4932="","",INDEX(CARTAO_COMPRAS!$G:$G,INT((ROW()-2)/20)+2))</f>
        <v/>
      </c>
      <c r="G4932" s="5" t="str">
        <f aca="false">IF($A4932="","",INDEX(CARTAO_COMPRAS!$I:$I,INT((ROW()-2)/20)+2))</f>
        <v/>
      </c>
      <c r="H4932" s="4" t="str">
        <f aca="false">IF($A4932="","",EDATE(INDEX(CARTAO_COMPRAS!$J:$J,INT((ROW()-2)/20)+2),MOD(ROW()-2,20)))</f>
        <v/>
      </c>
      <c r="I4932" s="4" t="str">
        <f aca="false">IF($H4932="","",$H4932-WEEKDAY($H4932,2)+1)</f>
        <v/>
      </c>
      <c r="J4932" s="4" t="str">
        <f aca="false">IF($I4932="","",$I4932+6)</f>
        <v/>
      </c>
      <c r="K4932" s="6" t="str">
        <f aca="false">IF($H4932="","",DATE(YEAR($H4932),MONTH($H4932),1))</f>
        <v/>
      </c>
      <c r="L4932" s="0" t="str">
        <f aca="false">IF($A4932="","",INDEX(CARTAO_COMPRAS!$K:$K,INT((ROW()-2)/20)+2))</f>
        <v/>
      </c>
      <c r="M4932" s="0" t="str">
        <f aca="false">IF($A4932="","","Compra no cartão")</f>
        <v/>
      </c>
    </row>
    <row r="4933" customFormat="false" ht="13.5" hidden="false" customHeight="false" outlineLevel="0" collapsed="false">
      <c r="A4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3" s="0" t="str">
        <f aca="false">IF($A4933="","",INDEX(CARTAO_COMPRAS!$C:$C,INT((ROW()-2)/20)+2))</f>
        <v/>
      </c>
      <c r="C4933" s="0" t="str">
        <f aca="false">IF($A4933="","",INDEX(CARTAO_COMPRAS!$D:$D,INT((ROW()-2)/20)+2))</f>
        <v/>
      </c>
      <c r="D4933" s="0" t="str">
        <f aca="false">IF($A4933="","",INDEX(CARTAO_COMPRAS!$E:$E,INT((ROW()-2)/20)+2))</f>
        <v/>
      </c>
      <c r="E4933" s="0" t="str">
        <f aca="false">IF($A4933="","",INDEX(CARTAO_COMPRAS!$H:$H,INT((ROW()-2)/20)+2)+MOD(ROW()-2,20))</f>
        <v/>
      </c>
      <c r="F4933" s="0" t="str">
        <f aca="false">IF($A4933="","",INDEX(CARTAO_COMPRAS!$G:$G,INT((ROW()-2)/20)+2))</f>
        <v/>
      </c>
      <c r="G4933" s="5" t="str">
        <f aca="false">IF($A4933="","",INDEX(CARTAO_COMPRAS!$I:$I,INT((ROW()-2)/20)+2))</f>
        <v/>
      </c>
      <c r="H4933" s="4" t="str">
        <f aca="false">IF($A4933="","",EDATE(INDEX(CARTAO_COMPRAS!$J:$J,INT((ROW()-2)/20)+2),MOD(ROW()-2,20)))</f>
        <v/>
      </c>
      <c r="I4933" s="4" t="str">
        <f aca="false">IF($H4933="","",$H4933-WEEKDAY($H4933,2)+1)</f>
        <v/>
      </c>
      <c r="J4933" s="4" t="str">
        <f aca="false">IF($I4933="","",$I4933+6)</f>
        <v/>
      </c>
      <c r="K4933" s="6" t="str">
        <f aca="false">IF($H4933="","",DATE(YEAR($H4933),MONTH($H4933),1))</f>
        <v/>
      </c>
      <c r="L4933" s="0" t="str">
        <f aca="false">IF($A4933="","",INDEX(CARTAO_COMPRAS!$K:$K,INT((ROW()-2)/20)+2))</f>
        <v/>
      </c>
      <c r="M4933" s="0" t="str">
        <f aca="false">IF($A4933="","","Compra no cartão")</f>
        <v/>
      </c>
    </row>
    <row r="4934" customFormat="false" ht="13.5" hidden="false" customHeight="false" outlineLevel="0" collapsed="false">
      <c r="A4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4" s="0" t="str">
        <f aca="false">IF($A4934="","",INDEX(CARTAO_COMPRAS!$C:$C,INT((ROW()-2)/20)+2))</f>
        <v/>
      </c>
      <c r="C4934" s="0" t="str">
        <f aca="false">IF($A4934="","",INDEX(CARTAO_COMPRAS!$D:$D,INT((ROW()-2)/20)+2))</f>
        <v/>
      </c>
      <c r="D4934" s="0" t="str">
        <f aca="false">IF($A4934="","",INDEX(CARTAO_COMPRAS!$E:$E,INT((ROW()-2)/20)+2))</f>
        <v/>
      </c>
      <c r="E4934" s="0" t="str">
        <f aca="false">IF($A4934="","",INDEX(CARTAO_COMPRAS!$H:$H,INT((ROW()-2)/20)+2)+MOD(ROW()-2,20))</f>
        <v/>
      </c>
      <c r="F4934" s="0" t="str">
        <f aca="false">IF($A4934="","",INDEX(CARTAO_COMPRAS!$G:$G,INT((ROW()-2)/20)+2))</f>
        <v/>
      </c>
      <c r="G4934" s="5" t="str">
        <f aca="false">IF($A4934="","",INDEX(CARTAO_COMPRAS!$I:$I,INT((ROW()-2)/20)+2))</f>
        <v/>
      </c>
      <c r="H4934" s="4" t="str">
        <f aca="false">IF($A4934="","",EDATE(INDEX(CARTAO_COMPRAS!$J:$J,INT((ROW()-2)/20)+2),MOD(ROW()-2,20)))</f>
        <v/>
      </c>
      <c r="I4934" s="4" t="str">
        <f aca="false">IF($H4934="","",$H4934-WEEKDAY($H4934,2)+1)</f>
        <v/>
      </c>
      <c r="J4934" s="4" t="str">
        <f aca="false">IF($I4934="","",$I4934+6)</f>
        <v/>
      </c>
      <c r="K4934" s="6" t="str">
        <f aca="false">IF($H4934="","",DATE(YEAR($H4934),MONTH($H4934),1))</f>
        <v/>
      </c>
      <c r="L4934" s="0" t="str">
        <f aca="false">IF($A4934="","",INDEX(CARTAO_COMPRAS!$K:$K,INT((ROW()-2)/20)+2))</f>
        <v/>
      </c>
      <c r="M4934" s="0" t="str">
        <f aca="false">IF($A4934="","","Compra no cartão")</f>
        <v/>
      </c>
    </row>
    <row r="4935" customFormat="false" ht="13.5" hidden="false" customHeight="false" outlineLevel="0" collapsed="false">
      <c r="A4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5" s="0" t="str">
        <f aca="false">IF($A4935="","",INDEX(CARTAO_COMPRAS!$C:$C,INT((ROW()-2)/20)+2))</f>
        <v/>
      </c>
      <c r="C4935" s="0" t="str">
        <f aca="false">IF($A4935="","",INDEX(CARTAO_COMPRAS!$D:$D,INT((ROW()-2)/20)+2))</f>
        <v/>
      </c>
      <c r="D4935" s="0" t="str">
        <f aca="false">IF($A4935="","",INDEX(CARTAO_COMPRAS!$E:$E,INT((ROW()-2)/20)+2))</f>
        <v/>
      </c>
      <c r="E4935" s="0" t="str">
        <f aca="false">IF($A4935="","",INDEX(CARTAO_COMPRAS!$H:$H,INT((ROW()-2)/20)+2)+MOD(ROW()-2,20))</f>
        <v/>
      </c>
      <c r="F4935" s="0" t="str">
        <f aca="false">IF($A4935="","",INDEX(CARTAO_COMPRAS!$G:$G,INT((ROW()-2)/20)+2))</f>
        <v/>
      </c>
      <c r="G4935" s="5" t="str">
        <f aca="false">IF($A4935="","",INDEX(CARTAO_COMPRAS!$I:$I,INT((ROW()-2)/20)+2))</f>
        <v/>
      </c>
      <c r="H4935" s="4" t="str">
        <f aca="false">IF($A4935="","",EDATE(INDEX(CARTAO_COMPRAS!$J:$J,INT((ROW()-2)/20)+2),MOD(ROW()-2,20)))</f>
        <v/>
      </c>
      <c r="I4935" s="4" t="str">
        <f aca="false">IF($H4935="","",$H4935-WEEKDAY($H4935,2)+1)</f>
        <v/>
      </c>
      <c r="J4935" s="4" t="str">
        <f aca="false">IF($I4935="","",$I4935+6)</f>
        <v/>
      </c>
      <c r="K4935" s="6" t="str">
        <f aca="false">IF($H4935="","",DATE(YEAR($H4935),MONTH($H4935),1))</f>
        <v/>
      </c>
      <c r="L4935" s="0" t="str">
        <f aca="false">IF($A4935="","",INDEX(CARTAO_COMPRAS!$K:$K,INT((ROW()-2)/20)+2))</f>
        <v/>
      </c>
      <c r="M4935" s="0" t="str">
        <f aca="false">IF($A4935="","","Compra no cartão")</f>
        <v/>
      </c>
    </row>
    <row r="4936" customFormat="false" ht="13.5" hidden="false" customHeight="false" outlineLevel="0" collapsed="false">
      <c r="A4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6" s="0" t="str">
        <f aca="false">IF($A4936="","",INDEX(CARTAO_COMPRAS!$C:$C,INT((ROW()-2)/20)+2))</f>
        <v/>
      </c>
      <c r="C4936" s="0" t="str">
        <f aca="false">IF($A4936="","",INDEX(CARTAO_COMPRAS!$D:$D,INT((ROW()-2)/20)+2))</f>
        <v/>
      </c>
      <c r="D4936" s="0" t="str">
        <f aca="false">IF($A4936="","",INDEX(CARTAO_COMPRAS!$E:$E,INT((ROW()-2)/20)+2))</f>
        <v/>
      </c>
      <c r="E4936" s="0" t="str">
        <f aca="false">IF($A4936="","",INDEX(CARTAO_COMPRAS!$H:$H,INT((ROW()-2)/20)+2)+MOD(ROW()-2,20))</f>
        <v/>
      </c>
      <c r="F4936" s="0" t="str">
        <f aca="false">IF($A4936="","",INDEX(CARTAO_COMPRAS!$G:$G,INT((ROW()-2)/20)+2))</f>
        <v/>
      </c>
      <c r="G4936" s="5" t="str">
        <f aca="false">IF($A4936="","",INDEX(CARTAO_COMPRAS!$I:$I,INT((ROW()-2)/20)+2))</f>
        <v/>
      </c>
      <c r="H4936" s="4" t="str">
        <f aca="false">IF($A4936="","",EDATE(INDEX(CARTAO_COMPRAS!$J:$J,INT((ROW()-2)/20)+2),MOD(ROW()-2,20)))</f>
        <v/>
      </c>
      <c r="I4936" s="4" t="str">
        <f aca="false">IF($H4936="","",$H4936-WEEKDAY($H4936,2)+1)</f>
        <v/>
      </c>
      <c r="J4936" s="4" t="str">
        <f aca="false">IF($I4936="","",$I4936+6)</f>
        <v/>
      </c>
      <c r="K4936" s="6" t="str">
        <f aca="false">IF($H4936="","",DATE(YEAR($H4936),MONTH($H4936),1))</f>
        <v/>
      </c>
      <c r="L4936" s="0" t="str">
        <f aca="false">IF($A4936="","",INDEX(CARTAO_COMPRAS!$K:$K,INT((ROW()-2)/20)+2))</f>
        <v/>
      </c>
      <c r="M4936" s="0" t="str">
        <f aca="false">IF($A4936="","","Compra no cartão")</f>
        <v/>
      </c>
    </row>
    <row r="4937" customFormat="false" ht="13.5" hidden="false" customHeight="false" outlineLevel="0" collapsed="false">
      <c r="A4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7" s="0" t="str">
        <f aca="false">IF($A4937="","",INDEX(CARTAO_COMPRAS!$C:$C,INT((ROW()-2)/20)+2))</f>
        <v/>
      </c>
      <c r="C4937" s="0" t="str">
        <f aca="false">IF($A4937="","",INDEX(CARTAO_COMPRAS!$D:$D,INT((ROW()-2)/20)+2))</f>
        <v/>
      </c>
      <c r="D4937" s="0" t="str">
        <f aca="false">IF($A4937="","",INDEX(CARTAO_COMPRAS!$E:$E,INT((ROW()-2)/20)+2))</f>
        <v/>
      </c>
      <c r="E4937" s="0" t="str">
        <f aca="false">IF($A4937="","",INDEX(CARTAO_COMPRAS!$H:$H,INT((ROW()-2)/20)+2)+MOD(ROW()-2,20))</f>
        <v/>
      </c>
      <c r="F4937" s="0" t="str">
        <f aca="false">IF($A4937="","",INDEX(CARTAO_COMPRAS!$G:$G,INT((ROW()-2)/20)+2))</f>
        <v/>
      </c>
      <c r="G4937" s="5" t="str">
        <f aca="false">IF($A4937="","",INDEX(CARTAO_COMPRAS!$I:$I,INT((ROW()-2)/20)+2))</f>
        <v/>
      </c>
      <c r="H4937" s="4" t="str">
        <f aca="false">IF($A4937="","",EDATE(INDEX(CARTAO_COMPRAS!$J:$J,INT((ROW()-2)/20)+2),MOD(ROW()-2,20)))</f>
        <v/>
      </c>
      <c r="I4937" s="4" t="str">
        <f aca="false">IF($H4937="","",$H4937-WEEKDAY($H4937,2)+1)</f>
        <v/>
      </c>
      <c r="J4937" s="4" t="str">
        <f aca="false">IF($I4937="","",$I4937+6)</f>
        <v/>
      </c>
      <c r="K4937" s="6" t="str">
        <f aca="false">IF($H4937="","",DATE(YEAR($H4937),MONTH($H4937),1))</f>
        <v/>
      </c>
      <c r="L4937" s="0" t="str">
        <f aca="false">IF($A4937="","",INDEX(CARTAO_COMPRAS!$K:$K,INT((ROW()-2)/20)+2))</f>
        <v/>
      </c>
      <c r="M4937" s="0" t="str">
        <f aca="false">IF($A4937="","","Compra no cartão")</f>
        <v/>
      </c>
    </row>
    <row r="4938" customFormat="false" ht="13.5" hidden="false" customHeight="false" outlineLevel="0" collapsed="false">
      <c r="A4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8" s="0" t="str">
        <f aca="false">IF($A4938="","",INDEX(CARTAO_COMPRAS!$C:$C,INT((ROW()-2)/20)+2))</f>
        <v/>
      </c>
      <c r="C4938" s="0" t="str">
        <f aca="false">IF($A4938="","",INDEX(CARTAO_COMPRAS!$D:$D,INT((ROW()-2)/20)+2))</f>
        <v/>
      </c>
      <c r="D4938" s="0" t="str">
        <f aca="false">IF($A4938="","",INDEX(CARTAO_COMPRAS!$E:$E,INT((ROW()-2)/20)+2))</f>
        <v/>
      </c>
      <c r="E4938" s="0" t="str">
        <f aca="false">IF($A4938="","",INDEX(CARTAO_COMPRAS!$H:$H,INT((ROW()-2)/20)+2)+MOD(ROW()-2,20))</f>
        <v/>
      </c>
      <c r="F4938" s="0" t="str">
        <f aca="false">IF($A4938="","",INDEX(CARTAO_COMPRAS!$G:$G,INT((ROW()-2)/20)+2))</f>
        <v/>
      </c>
      <c r="G4938" s="5" t="str">
        <f aca="false">IF($A4938="","",INDEX(CARTAO_COMPRAS!$I:$I,INT((ROW()-2)/20)+2))</f>
        <v/>
      </c>
      <c r="H4938" s="4" t="str">
        <f aca="false">IF($A4938="","",EDATE(INDEX(CARTAO_COMPRAS!$J:$J,INT((ROW()-2)/20)+2),MOD(ROW()-2,20)))</f>
        <v/>
      </c>
      <c r="I4938" s="4" t="str">
        <f aca="false">IF($H4938="","",$H4938-WEEKDAY($H4938,2)+1)</f>
        <v/>
      </c>
      <c r="J4938" s="4" t="str">
        <f aca="false">IF($I4938="","",$I4938+6)</f>
        <v/>
      </c>
      <c r="K4938" s="6" t="str">
        <f aca="false">IF($H4938="","",DATE(YEAR($H4938),MONTH($H4938),1))</f>
        <v/>
      </c>
      <c r="L4938" s="0" t="str">
        <f aca="false">IF($A4938="","",INDEX(CARTAO_COMPRAS!$K:$K,INT((ROW()-2)/20)+2))</f>
        <v/>
      </c>
      <c r="M4938" s="0" t="str">
        <f aca="false">IF($A4938="","","Compra no cartão")</f>
        <v/>
      </c>
    </row>
    <row r="4939" customFormat="false" ht="13.5" hidden="false" customHeight="false" outlineLevel="0" collapsed="false">
      <c r="A4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39" s="0" t="str">
        <f aca="false">IF($A4939="","",INDEX(CARTAO_COMPRAS!$C:$C,INT((ROW()-2)/20)+2))</f>
        <v/>
      </c>
      <c r="C4939" s="0" t="str">
        <f aca="false">IF($A4939="","",INDEX(CARTAO_COMPRAS!$D:$D,INT((ROW()-2)/20)+2))</f>
        <v/>
      </c>
      <c r="D4939" s="0" t="str">
        <f aca="false">IF($A4939="","",INDEX(CARTAO_COMPRAS!$E:$E,INT((ROW()-2)/20)+2))</f>
        <v/>
      </c>
      <c r="E4939" s="0" t="str">
        <f aca="false">IF($A4939="","",INDEX(CARTAO_COMPRAS!$H:$H,INT((ROW()-2)/20)+2)+MOD(ROW()-2,20))</f>
        <v/>
      </c>
      <c r="F4939" s="0" t="str">
        <f aca="false">IF($A4939="","",INDEX(CARTAO_COMPRAS!$G:$G,INT((ROW()-2)/20)+2))</f>
        <v/>
      </c>
      <c r="G4939" s="5" t="str">
        <f aca="false">IF($A4939="","",INDEX(CARTAO_COMPRAS!$I:$I,INT((ROW()-2)/20)+2))</f>
        <v/>
      </c>
      <c r="H4939" s="4" t="str">
        <f aca="false">IF($A4939="","",EDATE(INDEX(CARTAO_COMPRAS!$J:$J,INT((ROW()-2)/20)+2),MOD(ROW()-2,20)))</f>
        <v/>
      </c>
      <c r="I4939" s="4" t="str">
        <f aca="false">IF($H4939="","",$H4939-WEEKDAY($H4939,2)+1)</f>
        <v/>
      </c>
      <c r="J4939" s="4" t="str">
        <f aca="false">IF($I4939="","",$I4939+6)</f>
        <v/>
      </c>
      <c r="K4939" s="6" t="str">
        <f aca="false">IF($H4939="","",DATE(YEAR($H4939),MONTH($H4939),1))</f>
        <v/>
      </c>
      <c r="L4939" s="0" t="str">
        <f aca="false">IF($A4939="","",INDEX(CARTAO_COMPRAS!$K:$K,INT((ROW()-2)/20)+2))</f>
        <v/>
      </c>
      <c r="M4939" s="0" t="str">
        <f aca="false">IF($A4939="","","Compra no cartão")</f>
        <v/>
      </c>
    </row>
    <row r="4940" customFormat="false" ht="13.5" hidden="false" customHeight="false" outlineLevel="0" collapsed="false">
      <c r="A4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0" s="0" t="str">
        <f aca="false">IF($A4940="","",INDEX(CARTAO_COMPRAS!$C:$C,INT((ROW()-2)/20)+2))</f>
        <v/>
      </c>
      <c r="C4940" s="0" t="str">
        <f aca="false">IF($A4940="","",INDEX(CARTAO_COMPRAS!$D:$D,INT((ROW()-2)/20)+2))</f>
        <v/>
      </c>
      <c r="D4940" s="0" t="str">
        <f aca="false">IF($A4940="","",INDEX(CARTAO_COMPRAS!$E:$E,INT((ROW()-2)/20)+2))</f>
        <v/>
      </c>
      <c r="E4940" s="0" t="str">
        <f aca="false">IF($A4940="","",INDEX(CARTAO_COMPRAS!$H:$H,INT((ROW()-2)/20)+2)+MOD(ROW()-2,20))</f>
        <v/>
      </c>
      <c r="F4940" s="0" t="str">
        <f aca="false">IF($A4940="","",INDEX(CARTAO_COMPRAS!$G:$G,INT((ROW()-2)/20)+2))</f>
        <v/>
      </c>
      <c r="G4940" s="5" t="str">
        <f aca="false">IF($A4940="","",INDEX(CARTAO_COMPRAS!$I:$I,INT((ROW()-2)/20)+2))</f>
        <v/>
      </c>
      <c r="H4940" s="4" t="str">
        <f aca="false">IF($A4940="","",EDATE(INDEX(CARTAO_COMPRAS!$J:$J,INT((ROW()-2)/20)+2),MOD(ROW()-2,20)))</f>
        <v/>
      </c>
      <c r="I4940" s="4" t="str">
        <f aca="false">IF($H4940="","",$H4940-WEEKDAY($H4940,2)+1)</f>
        <v/>
      </c>
      <c r="J4940" s="4" t="str">
        <f aca="false">IF($I4940="","",$I4940+6)</f>
        <v/>
      </c>
      <c r="K4940" s="6" t="str">
        <f aca="false">IF($H4940="","",DATE(YEAR($H4940),MONTH($H4940),1))</f>
        <v/>
      </c>
      <c r="L4940" s="0" t="str">
        <f aca="false">IF($A4940="","",INDEX(CARTAO_COMPRAS!$K:$K,INT((ROW()-2)/20)+2))</f>
        <v/>
      </c>
      <c r="M4940" s="0" t="str">
        <f aca="false">IF($A4940="","","Compra no cartão")</f>
        <v/>
      </c>
    </row>
    <row r="4941" customFormat="false" ht="13.5" hidden="false" customHeight="false" outlineLevel="0" collapsed="false">
      <c r="A4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1" s="0" t="str">
        <f aca="false">IF($A4941="","",INDEX(CARTAO_COMPRAS!$C:$C,INT((ROW()-2)/20)+2))</f>
        <v/>
      </c>
      <c r="C4941" s="0" t="str">
        <f aca="false">IF($A4941="","",INDEX(CARTAO_COMPRAS!$D:$D,INT((ROW()-2)/20)+2))</f>
        <v/>
      </c>
      <c r="D4941" s="0" t="str">
        <f aca="false">IF($A4941="","",INDEX(CARTAO_COMPRAS!$E:$E,INT((ROW()-2)/20)+2))</f>
        <v/>
      </c>
      <c r="E4941" s="0" t="str">
        <f aca="false">IF($A4941="","",INDEX(CARTAO_COMPRAS!$H:$H,INT((ROW()-2)/20)+2)+MOD(ROW()-2,20))</f>
        <v/>
      </c>
      <c r="F4941" s="0" t="str">
        <f aca="false">IF($A4941="","",INDEX(CARTAO_COMPRAS!$G:$G,INT((ROW()-2)/20)+2))</f>
        <v/>
      </c>
      <c r="G4941" s="5" t="str">
        <f aca="false">IF($A4941="","",INDEX(CARTAO_COMPRAS!$I:$I,INT((ROW()-2)/20)+2))</f>
        <v/>
      </c>
      <c r="H4941" s="4" t="str">
        <f aca="false">IF($A4941="","",EDATE(INDEX(CARTAO_COMPRAS!$J:$J,INT((ROW()-2)/20)+2),MOD(ROW()-2,20)))</f>
        <v/>
      </c>
      <c r="I4941" s="4" t="str">
        <f aca="false">IF($H4941="","",$H4941-WEEKDAY($H4941,2)+1)</f>
        <v/>
      </c>
      <c r="J4941" s="4" t="str">
        <f aca="false">IF($I4941="","",$I4941+6)</f>
        <v/>
      </c>
      <c r="K4941" s="6" t="str">
        <f aca="false">IF($H4941="","",DATE(YEAR($H4941),MONTH($H4941),1))</f>
        <v/>
      </c>
      <c r="L4941" s="0" t="str">
        <f aca="false">IF($A4941="","",INDEX(CARTAO_COMPRAS!$K:$K,INT((ROW()-2)/20)+2))</f>
        <v/>
      </c>
      <c r="M4941" s="0" t="str">
        <f aca="false">IF($A4941="","","Compra no cartão")</f>
        <v/>
      </c>
    </row>
    <row r="4942" customFormat="false" ht="13.5" hidden="false" customHeight="false" outlineLevel="0" collapsed="false">
      <c r="A4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2" s="0" t="str">
        <f aca="false">IF($A4942="","",INDEX(CARTAO_COMPRAS!$C:$C,INT((ROW()-2)/20)+2))</f>
        <v/>
      </c>
      <c r="C4942" s="0" t="str">
        <f aca="false">IF($A4942="","",INDEX(CARTAO_COMPRAS!$D:$D,INT((ROW()-2)/20)+2))</f>
        <v/>
      </c>
      <c r="D4942" s="0" t="str">
        <f aca="false">IF($A4942="","",INDEX(CARTAO_COMPRAS!$E:$E,INT((ROW()-2)/20)+2))</f>
        <v/>
      </c>
      <c r="E4942" s="0" t="str">
        <f aca="false">IF($A4942="","",INDEX(CARTAO_COMPRAS!$H:$H,INT((ROW()-2)/20)+2)+MOD(ROW()-2,20))</f>
        <v/>
      </c>
      <c r="F4942" s="0" t="str">
        <f aca="false">IF($A4942="","",INDEX(CARTAO_COMPRAS!$G:$G,INT((ROW()-2)/20)+2))</f>
        <v/>
      </c>
      <c r="G4942" s="5" t="str">
        <f aca="false">IF($A4942="","",INDEX(CARTAO_COMPRAS!$I:$I,INT((ROW()-2)/20)+2))</f>
        <v/>
      </c>
      <c r="H4942" s="4" t="str">
        <f aca="false">IF($A4942="","",EDATE(INDEX(CARTAO_COMPRAS!$J:$J,INT((ROW()-2)/20)+2),MOD(ROW()-2,20)))</f>
        <v/>
      </c>
      <c r="I4942" s="4" t="str">
        <f aca="false">IF($H4942="","",$H4942-WEEKDAY($H4942,2)+1)</f>
        <v/>
      </c>
      <c r="J4942" s="4" t="str">
        <f aca="false">IF($I4942="","",$I4942+6)</f>
        <v/>
      </c>
      <c r="K4942" s="6" t="str">
        <f aca="false">IF($H4942="","",DATE(YEAR($H4942),MONTH($H4942),1))</f>
        <v/>
      </c>
      <c r="L4942" s="0" t="str">
        <f aca="false">IF($A4942="","",INDEX(CARTAO_COMPRAS!$K:$K,INT((ROW()-2)/20)+2))</f>
        <v/>
      </c>
      <c r="M4942" s="0" t="str">
        <f aca="false">IF($A4942="","","Compra no cartão")</f>
        <v/>
      </c>
    </row>
    <row r="4943" customFormat="false" ht="13.5" hidden="false" customHeight="false" outlineLevel="0" collapsed="false">
      <c r="A4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3" s="0" t="str">
        <f aca="false">IF($A4943="","",INDEX(CARTAO_COMPRAS!$C:$C,INT((ROW()-2)/20)+2))</f>
        <v/>
      </c>
      <c r="C4943" s="0" t="str">
        <f aca="false">IF($A4943="","",INDEX(CARTAO_COMPRAS!$D:$D,INT((ROW()-2)/20)+2))</f>
        <v/>
      </c>
      <c r="D4943" s="0" t="str">
        <f aca="false">IF($A4943="","",INDEX(CARTAO_COMPRAS!$E:$E,INT((ROW()-2)/20)+2))</f>
        <v/>
      </c>
      <c r="E4943" s="0" t="str">
        <f aca="false">IF($A4943="","",INDEX(CARTAO_COMPRAS!$H:$H,INT((ROW()-2)/20)+2)+MOD(ROW()-2,20))</f>
        <v/>
      </c>
      <c r="F4943" s="0" t="str">
        <f aca="false">IF($A4943="","",INDEX(CARTAO_COMPRAS!$G:$G,INT((ROW()-2)/20)+2))</f>
        <v/>
      </c>
      <c r="G4943" s="5" t="str">
        <f aca="false">IF($A4943="","",INDEX(CARTAO_COMPRAS!$I:$I,INT((ROW()-2)/20)+2))</f>
        <v/>
      </c>
      <c r="H4943" s="4" t="str">
        <f aca="false">IF($A4943="","",EDATE(INDEX(CARTAO_COMPRAS!$J:$J,INT((ROW()-2)/20)+2),MOD(ROW()-2,20)))</f>
        <v/>
      </c>
      <c r="I4943" s="4" t="str">
        <f aca="false">IF($H4943="","",$H4943-WEEKDAY($H4943,2)+1)</f>
        <v/>
      </c>
      <c r="J4943" s="4" t="str">
        <f aca="false">IF($I4943="","",$I4943+6)</f>
        <v/>
      </c>
      <c r="K4943" s="6" t="str">
        <f aca="false">IF($H4943="","",DATE(YEAR($H4943),MONTH($H4943),1))</f>
        <v/>
      </c>
      <c r="L4943" s="0" t="str">
        <f aca="false">IF($A4943="","",INDEX(CARTAO_COMPRAS!$K:$K,INT((ROW()-2)/20)+2))</f>
        <v/>
      </c>
      <c r="M4943" s="0" t="str">
        <f aca="false">IF($A4943="","","Compra no cartão")</f>
        <v/>
      </c>
    </row>
    <row r="4944" customFormat="false" ht="13.5" hidden="false" customHeight="false" outlineLevel="0" collapsed="false">
      <c r="A4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4" s="0" t="str">
        <f aca="false">IF($A4944="","",INDEX(CARTAO_COMPRAS!$C:$C,INT((ROW()-2)/20)+2))</f>
        <v/>
      </c>
      <c r="C4944" s="0" t="str">
        <f aca="false">IF($A4944="","",INDEX(CARTAO_COMPRAS!$D:$D,INT((ROW()-2)/20)+2))</f>
        <v/>
      </c>
      <c r="D4944" s="0" t="str">
        <f aca="false">IF($A4944="","",INDEX(CARTAO_COMPRAS!$E:$E,INT((ROW()-2)/20)+2))</f>
        <v/>
      </c>
      <c r="E4944" s="0" t="str">
        <f aca="false">IF($A4944="","",INDEX(CARTAO_COMPRAS!$H:$H,INT((ROW()-2)/20)+2)+MOD(ROW()-2,20))</f>
        <v/>
      </c>
      <c r="F4944" s="0" t="str">
        <f aca="false">IF($A4944="","",INDEX(CARTAO_COMPRAS!$G:$G,INT((ROW()-2)/20)+2))</f>
        <v/>
      </c>
      <c r="G4944" s="5" t="str">
        <f aca="false">IF($A4944="","",INDEX(CARTAO_COMPRAS!$I:$I,INT((ROW()-2)/20)+2))</f>
        <v/>
      </c>
      <c r="H4944" s="4" t="str">
        <f aca="false">IF($A4944="","",EDATE(INDEX(CARTAO_COMPRAS!$J:$J,INT((ROW()-2)/20)+2),MOD(ROW()-2,20)))</f>
        <v/>
      </c>
      <c r="I4944" s="4" t="str">
        <f aca="false">IF($H4944="","",$H4944-WEEKDAY($H4944,2)+1)</f>
        <v/>
      </c>
      <c r="J4944" s="4" t="str">
        <f aca="false">IF($I4944="","",$I4944+6)</f>
        <v/>
      </c>
      <c r="K4944" s="6" t="str">
        <f aca="false">IF($H4944="","",DATE(YEAR($H4944),MONTH($H4944),1))</f>
        <v/>
      </c>
      <c r="L4944" s="0" t="str">
        <f aca="false">IF($A4944="","",INDEX(CARTAO_COMPRAS!$K:$K,INT((ROW()-2)/20)+2))</f>
        <v/>
      </c>
      <c r="M4944" s="0" t="str">
        <f aca="false">IF($A4944="","","Compra no cartão")</f>
        <v/>
      </c>
    </row>
    <row r="4945" customFormat="false" ht="13.5" hidden="false" customHeight="false" outlineLevel="0" collapsed="false">
      <c r="A4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5" s="0" t="str">
        <f aca="false">IF($A4945="","",INDEX(CARTAO_COMPRAS!$C:$C,INT((ROW()-2)/20)+2))</f>
        <v/>
      </c>
      <c r="C4945" s="0" t="str">
        <f aca="false">IF($A4945="","",INDEX(CARTAO_COMPRAS!$D:$D,INT((ROW()-2)/20)+2))</f>
        <v/>
      </c>
      <c r="D4945" s="0" t="str">
        <f aca="false">IF($A4945="","",INDEX(CARTAO_COMPRAS!$E:$E,INT((ROW()-2)/20)+2))</f>
        <v/>
      </c>
      <c r="E4945" s="0" t="str">
        <f aca="false">IF($A4945="","",INDEX(CARTAO_COMPRAS!$H:$H,INT((ROW()-2)/20)+2)+MOD(ROW()-2,20))</f>
        <v/>
      </c>
      <c r="F4945" s="0" t="str">
        <f aca="false">IF($A4945="","",INDEX(CARTAO_COMPRAS!$G:$G,INT((ROW()-2)/20)+2))</f>
        <v/>
      </c>
      <c r="G4945" s="5" t="str">
        <f aca="false">IF($A4945="","",INDEX(CARTAO_COMPRAS!$I:$I,INT((ROW()-2)/20)+2))</f>
        <v/>
      </c>
      <c r="H4945" s="4" t="str">
        <f aca="false">IF($A4945="","",EDATE(INDEX(CARTAO_COMPRAS!$J:$J,INT((ROW()-2)/20)+2),MOD(ROW()-2,20)))</f>
        <v/>
      </c>
      <c r="I4945" s="4" t="str">
        <f aca="false">IF($H4945="","",$H4945-WEEKDAY($H4945,2)+1)</f>
        <v/>
      </c>
      <c r="J4945" s="4" t="str">
        <f aca="false">IF($I4945="","",$I4945+6)</f>
        <v/>
      </c>
      <c r="K4945" s="6" t="str">
        <f aca="false">IF($H4945="","",DATE(YEAR($H4945),MONTH($H4945),1))</f>
        <v/>
      </c>
      <c r="L4945" s="0" t="str">
        <f aca="false">IF($A4945="","",INDEX(CARTAO_COMPRAS!$K:$K,INT((ROW()-2)/20)+2))</f>
        <v/>
      </c>
      <c r="M4945" s="0" t="str">
        <f aca="false">IF($A4945="","","Compra no cartão")</f>
        <v/>
      </c>
    </row>
    <row r="4946" customFormat="false" ht="13.5" hidden="false" customHeight="false" outlineLevel="0" collapsed="false">
      <c r="A4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6" s="0" t="str">
        <f aca="false">IF($A4946="","",INDEX(CARTAO_COMPRAS!$C:$C,INT((ROW()-2)/20)+2))</f>
        <v/>
      </c>
      <c r="C4946" s="0" t="str">
        <f aca="false">IF($A4946="","",INDEX(CARTAO_COMPRAS!$D:$D,INT((ROW()-2)/20)+2))</f>
        <v/>
      </c>
      <c r="D4946" s="0" t="str">
        <f aca="false">IF($A4946="","",INDEX(CARTAO_COMPRAS!$E:$E,INT((ROW()-2)/20)+2))</f>
        <v/>
      </c>
      <c r="E4946" s="0" t="str">
        <f aca="false">IF($A4946="","",INDEX(CARTAO_COMPRAS!$H:$H,INT((ROW()-2)/20)+2)+MOD(ROW()-2,20))</f>
        <v/>
      </c>
      <c r="F4946" s="0" t="str">
        <f aca="false">IF($A4946="","",INDEX(CARTAO_COMPRAS!$G:$G,INT((ROW()-2)/20)+2))</f>
        <v/>
      </c>
      <c r="G4946" s="5" t="str">
        <f aca="false">IF($A4946="","",INDEX(CARTAO_COMPRAS!$I:$I,INT((ROW()-2)/20)+2))</f>
        <v/>
      </c>
      <c r="H4946" s="4" t="str">
        <f aca="false">IF($A4946="","",EDATE(INDEX(CARTAO_COMPRAS!$J:$J,INT((ROW()-2)/20)+2),MOD(ROW()-2,20)))</f>
        <v/>
      </c>
      <c r="I4946" s="4" t="str">
        <f aca="false">IF($H4946="","",$H4946-WEEKDAY($H4946,2)+1)</f>
        <v/>
      </c>
      <c r="J4946" s="4" t="str">
        <f aca="false">IF($I4946="","",$I4946+6)</f>
        <v/>
      </c>
      <c r="K4946" s="6" t="str">
        <f aca="false">IF($H4946="","",DATE(YEAR($H4946),MONTH($H4946),1))</f>
        <v/>
      </c>
      <c r="L4946" s="0" t="str">
        <f aca="false">IF($A4946="","",INDEX(CARTAO_COMPRAS!$K:$K,INT((ROW()-2)/20)+2))</f>
        <v/>
      </c>
      <c r="M4946" s="0" t="str">
        <f aca="false">IF($A4946="","","Compra no cartão")</f>
        <v/>
      </c>
    </row>
    <row r="4947" customFormat="false" ht="13.5" hidden="false" customHeight="false" outlineLevel="0" collapsed="false">
      <c r="A4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7" s="0" t="str">
        <f aca="false">IF($A4947="","",INDEX(CARTAO_COMPRAS!$C:$C,INT((ROW()-2)/20)+2))</f>
        <v/>
      </c>
      <c r="C4947" s="0" t="str">
        <f aca="false">IF($A4947="","",INDEX(CARTAO_COMPRAS!$D:$D,INT((ROW()-2)/20)+2))</f>
        <v/>
      </c>
      <c r="D4947" s="0" t="str">
        <f aca="false">IF($A4947="","",INDEX(CARTAO_COMPRAS!$E:$E,INT((ROW()-2)/20)+2))</f>
        <v/>
      </c>
      <c r="E4947" s="0" t="str">
        <f aca="false">IF($A4947="","",INDEX(CARTAO_COMPRAS!$H:$H,INT((ROW()-2)/20)+2)+MOD(ROW()-2,20))</f>
        <v/>
      </c>
      <c r="F4947" s="0" t="str">
        <f aca="false">IF($A4947="","",INDEX(CARTAO_COMPRAS!$G:$G,INT((ROW()-2)/20)+2))</f>
        <v/>
      </c>
      <c r="G4947" s="5" t="str">
        <f aca="false">IF($A4947="","",INDEX(CARTAO_COMPRAS!$I:$I,INT((ROW()-2)/20)+2))</f>
        <v/>
      </c>
      <c r="H4947" s="4" t="str">
        <f aca="false">IF($A4947="","",EDATE(INDEX(CARTAO_COMPRAS!$J:$J,INT((ROW()-2)/20)+2),MOD(ROW()-2,20)))</f>
        <v/>
      </c>
      <c r="I4947" s="4" t="str">
        <f aca="false">IF($H4947="","",$H4947-WEEKDAY($H4947,2)+1)</f>
        <v/>
      </c>
      <c r="J4947" s="4" t="str">
        <f aca="false">IF($I4947="","",$I4947+6)</f>
        <v/>
      </c>
      <c r="K4947" s="6" t="str">
        <f aca="false">IF($H4947="","",DATE(YEAR($H4947),MONTH($H4947),1))</f>
        <v/>
      </c>
      <c r="L4947" s="0" t="str">
        <f aca="false">IF($A4947="","",INDEX(CARTAO_COMPRAS!$K:$K,INT((ROW()-2)/20)+2))</f>
        <v/>
      </c>
      <c r="M4947" s="0" t="str">
        <f aca="false">IF($A4947="","","Compra no cartão")</f>
        <v/>
      </c>
    </row>
    <row r="4948" customFormat="false" ht="13.5" hidden="false" customHeight="false" outlineLevel="0" collapsed="false">
      <c r="A4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8" s="0" t="str">
        <f aca="false">IF($A4948="","",INDEX(CARTAO_COMPRAS!$C:$C,INT((ROW()-2)/20)+2))</f>
        <v/>
      </c>
      <c r="C4948" s="0" t="str">
        <f aca="false">IF($A4948="","",INDEX(CARTAO_COMPRAS!$D:$D,INT((ROW()-2)/20)+2))</f>
        <v/>
      </c>
      <c r="D4948" s="0" t="str">
        <f aca="false">IF($A4948="","",INDEX(CARTAO_COMPRAS!$E:$E,INT((ROW()-2)/20)+2))</f>
        <v/>
      </c>
      <c r="E4948" s="0" t="str">
        <f aca="false">IF($A4948="","",INDEX(CARTAO_COMPRAS!$H:$H,INT((ROW()-2)/20)+2)+MOD(ROW()-2,20))</f>
        <v/>
      </c>
      <c r="F4948" s="0" t="str">
        <f aca="false">IF($A4948="","",INDEX(CARTAO_COMPRAS!$G:$G,INT((ROW()-2)/20)+2))</f>
        <v/>
      </c>
      <c r="G4948" s="5" t="str">
        <f aca="false">IF($A4948="","",INDEX(CARTAO_COMPRAS!$I:$I,INT((ROW()-2)/20)+2))</f>
        <v/>
      </c>
      <c r="H4948" s="4" t="str">
        <f aca="false">IF($A4948="","",EDATE(INDEX(CARTAO_COMPRAS!$J:$J,INT((ROW()-2)/20)+2),MOD(ROW()-2,20)))</f>
        <v/>
      </c>
      <c r="I4948" s="4" t="str">
        <f aca="false">IF($H4948="","",$H4948-WEEKDAY($H4948,2)+1)</f>
        <v/>
      </c>
      <c r="J4948" s="4" t="str">
        <f aca="false">IF($I4948="","",$I4948+6)</f>
        <v/>
      </c>
      <c r="K4948" s="6" t="str">
        <f aca="false">IF($H4948="","",DATE(YEAR($H4948),MONTH($H4948),1))</f>
        <v/>
      </c>
      <c r="L4948" s="0" t="str">
        <f aca="false">IF($A4948="","",INDEX(CARTAO_COMPRAS!$K:$K,INT((ROW()-2)/20)+2))</f>
        <v/>
      </c>
      <c r="M4948" s="0" t="str">
        <f aca="false">IF($A4948="","","Compra no cartão")</f>
        <v/>
      </c>
    </row>
    <row r="4949" customFormat="false" ht="13.5" hidden="false" customHeight="false" outlineLevel="0" collapsed="false">
      <c r="A4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49" s="0" t="str">
        <f aca="false">IF($A4949="","",INDEX(CARTAO_COMPRAS!$C:$C,INT((ROW()-2)/20)+2))</f>
        <v/>
      </c>
      <c r="C4949" s="0" t="str">
        <f aca="false">IF($A4949="","",INDEX(CARTAO_COMPRAS!$D:$D,INT((ROW()-2)/20)+2))</f>
        <v/>
      </c>
      <c r="D4949" s="0" t="str">
        <f aca="false">IF($A4949="","",INDEX(CARTAO_COMPRAS!$E:$E,INT((ROW()-2)/20)+2))</f>
        <v/>
      </c>
      <c r="E4949" s="0" t="str">
        <f aca="false">IF($A4949="","",INDEX(CARTAO_COMPRAS!$H:$H,INT((ROW()-2)/20)+2)+MOD(ROW()-2,20))</f>
        <v/>
      </c>
      <c r="F4949" s="0" t="str">
        <f aca="false">IF($A4949="","",INDEX(CARTAO_COMPRAS!$G:$G,INT((ROW()-2)/20)+2))</f>
        <v/>
      </c>
      <c r="G4949" s="5" t="str">
        <f aca="false">IF($A4949="","",INDEX(CARTAO_COMPRAS!$I:$I,INT((ROW()-2)/20)+2))</f>
        <v/>
      </c>
      <c r="H4949" s="4" t="str">
        <f aca="false">IF($A4949="","",EDATE(INDEX(CARTAO_COMPRAS!$J:$J,INT((ROW()-2)/20)+2),MOD(ROW()-2,20)))</f>
        <v/>
      </c>
      <c r="I4949" s="4" t="str">
        <f aca="false">IF($H4949="","",$H4949-WEEKDAY($H4949,2)+1)</f>
        <v/>
      </c>
      <c r="J4949" s="4" t="str">
        <f aca="false">IF($I4949="","",$I4949+6)</f>
        <v/>
      </c>
      <c r="K4949" s="6" t="str">
        <f aca="false">IF($H4949="","",DATE(YEAR($H4949),MONTH($H4949),1))</f>
        <v/>
      </c>
      <c r="L4949" s="0" t="str">
        <f aca="false">IF($A4949="","",INDEX(CARTAO_COMPRAS!$K:$K,INT((ROW()-2)/20)+2))</f>
        <v/>
      </c>
      <c r="M4949" s="0" t="str">
        <f aca="false">IF($A4949="","","Compra no cartão")</f>
        <v/>
      </c>
    </row>
    <row r="4950" customFormat="false" ht="13.5" hidden="false" customHeight="false" outlineLevel="0" collapsed="false">
      <c r="A4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0" s="0" t="str">
        <f aca="false">IF($A4950="","",INDEX(CARTAO_COMPRAS!$C:$C,INT((ROW()-2)/20)+2))</f>
        <v/>
      </c>
      <c r="C4950" s="0" t="str">
        <f aca="false">IF($A4950="","",INDEX(CARTAO_COMPRAS!$D:$D,INT((ROW()-2)/20)+2))</f>
        <v/>
      </c>
      <c r="D4950" s="0" t="str">
        <f aca="false">IF($A4950="","",INDEX(CARTAO_COMPRAS!$E:$E,INT((ROW()-2)/20)+2))</f>
        <v/>
      </c>
      <c r="E4950" s="0" t="str">
        <f aca="false">IF($A4950="","",INDEX(CARTAO_COMPRAS!$H:$H,INT((ROW()-2)/20)+2)+MOD(ROW()-2,20))</f>
        <v/>
      </c>
      <c r="F4950" s="0" t="str">
        <f aca="false">IF($A4950="","",INDEX(CARTAO_COMPRAS!$G:$G,INT((ROW()-2)/20)+2))</f>
        <v/>
      </c>
      <c r="G4950" s="5" t="str">
        <f aca="false">IF($A4950="","",INDEX(CARTAO_COMPRAS!$I:$I,INT((ROW()-2)/20)+2))</f>
        <v/>
      </c>
      <c r="H4950" s="4" t="str">
        <f aca="false">IF($A4950="","",EDATE(INDEX(CARTAO_COMPRAS!$J:$J,INT((ROW()-2)/20)+2),MOD(ROW()-2,20)))</f>
        <v/>
      </c>
      <c r="I4950" s="4" t="str">
        <f aca="false">IF($H4950="","",$H4950-WEEKDAY($H4950,2)+1)</f>
        <v/>
      </c>
      <c r="J4950" s="4" t="str">
        <f aca="false">IF($I4950="","",$I4950+6)</f>
        <v/>
      </c>
      <c r="K4950" s="6" t="str">
        <f aca="false">IF($H4950="","",DATE(YEAR($H4950),MONTH($H4950),1))</f>
        <v/>
      </c>
      <c r="L4950" s="0" t="str">
        <f aca="false">IF($A4950="","",INDEX(CARTAO_COMPRAS!$K:$K,INT((ROW()-2)/20)+2))</f>
        <v/>
      </c>
      <c r="M4950" s="0" t="str">
        <f aca="false">IF($A4950="","","Compra no cartão")</f>
        <v/>
      </c>
    </row>
    <row r="4951" customFormat="false" ht="13.5" hidden="false" customHeight="false" outlineLevel="0" collapsed="false">
      <c r="A4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1" s="0" t="str">
        <f aca="false">IF($A4951="","",INDEX(CARTAO_COMPRAS!$C:$C,INT((ROW()-2)/20)+2))</f>
        <v/>
      </c>
      <c r="C4951" s="0" t="str">
        <f aca="false">IF($A4951="","",INDEX(CARTAO_COMPRAS!$D:$D,INT((ROW()-2)/20)+2))</f>
        <v/>
      </c>
      <c r="D4951" s="0" t="str">
        <f aca="false">IF($A4951="","",INDEX(CARTAO_COMPRAS!$E:$E,INT((ROW()-2)/20)+2))</f>
        <v/>
      </c>
      <c r="E4951" s="0" t="str">
        <f aca="false">IF($A4951="","",INDEX(CARTAO_COMPRAS!$H:$H,INT((ROW()-2)/20)+2)+MOD(ROW()-2,20))</f>
        <v/>
      </c>
      <c r="F4951" s="0" t="str">
        <f aca="false">IF($A4951="","",INDEX(CARTAO_COMPRAS!$G:$G,INT((ROW()-2)/20)+2))</f>
        <v/>
      </c>
      <c r="G4951" s="5" t="str">
        <f aca="false">IF($A4951="","",INDEX(CARTAO_COMPRAS!$I:$I,INT((ROW()-2)/20)+2))</f>
        <v/>
      </c>
      <c r="H4951" s="4" t="str">
        <f aca="false">IF($A4951="","",EDATE(INDEX(CARTAO_COMPRAS!$J:$J,INT((ROW()-2)/20)+2),MOD(ROW()-2,20)))</f>
        <v/>
      </c>
      <c r="I4951" s="4" t="str">
        <f aca="false">IF($H4951="","",$H4951-WEEKDAY($H4951,2)+1)</f>
        <v/>
      </c>
      <c r="J4951" s="4" t="str">
        <f aca="false">IF($I4951="","",$I4951+6)</f>
        <v/>
      </c>
      <c r="K4951" s="6" t="str">
        <f aca="false">IF($H4951="","",DATE(YEAR($H4951),MONTH($H4951),1))</f>
        <v/>
      </c>
      <c r="L4951" s="0" t="str">
        <f aca="false">IF($A4951="","",INDEX(CARTAO_COMPRAS!$K:$K,INT((ROW()-2)/20)+2))</f>
        <v/>
      </c>
      <c r="M4951" s="0" t="str">
        <f aca="false">IF($A4951="","","Compra no cartão")</f>
        <v/>
      </c>
    </row>
    <row r="4952" customFormat="false" ht="13.5" hidden="false" customHeight="false" outlineLevel="0" collapsed="false">
      <c r="A4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2" s="0" t="str">
        <f aca="false">IF($A4952="","",INDEX(CARTAO_COMPRAS!$C:$C,INT((ROW()-2)/20)+2))</f>
        <v/>
      </c>
      <c r="C4952" s="0" t="str">
        <f aca="false">IF($A4952="","",INDEX(CARTAO_COMPRAS!$D:$D,INT((ROW()-2)/20)+2))</f>
        <v/>
      </c>
      <c r="D4952" s="0" t="str">
        <f aca="false">IF($A4952="","",INDEX(CARTAO_COMPRAS!$E:$E,INT((ROW()-2)/20)+2))</f>
        <v/>
      </c>
      <c r="E4952" s="0" t="str">
        <f aca="false">IF($A4952="","",INDEX(CARTAO_COMPRAS!$H:$H,INT((ROW()-2)/20)+2)+MOD(ROW()-2,20))</f>
        <v/>
      </c>
      <c r="F4952" s="0" t="str">
        <f aca="false">IF($A4952="","",INDEX(CARTAO_COMPRAS!$G:$G,INT((ROW()-2)/20)+2))</f>
        <v/>
      </c>
      <c r="G4952" s="5" t="str">
        <f aca="false">IF($A4952="","",INDEX(CARTAO_COMPRAS!$I:$I,INT((ROW()-2)/20)+2))</f>
        <v/>
      </c>
      <c r="H4952" s="4" t="str">
        <f aca="false">IF($A4952="","",EDATE(INDEX(CARTAO_COMPRAS!$J:$J,INT((ROW()-2)/20)+2),MOD(ROW()-2,20)))</f>
        <v/>
      </c>
      <c r="I4952" s="4" t="str">
        <f aca="false">IF($H4952="","",$H4952-WEEKDAY($H4952,2)+1)</f>
        <v/>
      </c>
      <c r="J4952" s="4" t="str">
        <f aca="false">IF($I4952="","",$I4952+6)</f>
        <v/>
      </c>
      <c r="K4952" s="6" t="str">
        <f aca="false">IF($H4952="","",DATE(YEAR($H4952),MONTH($H4952),1))</f>
        <v/>
      </c>
      <c r="L4952" s="0" t="str">
        <f aca="false">IF($A4952="","",INDEX(CARTAO_COMPRAS!$K:$K,INT((ROW()-2)/20)+2))</f>
        <v/>
      </c>
      <c r="M4952" s="0" t="str">
        <f aca="false">IF($A4952="","","Compra no cartão")</f>
        <v/>
      </c>
    </row>
    <row r="4953" customFormat="false" ht="13.5" hidden="false" customHeight="false" outlineLevel="0" collapsed="false">
      <c r="A4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3" s="0" t="str">
        <f aca="false">IF($A4953="","",INDEX(CARTAO_COMPRAS!$C:$C,INT((ROW()-2)/20)+2))</f>
        <v/>
      </c>
      <c r="C4953" s="0" t="str">
        <f aca="false">IF($A4953="","",INDEX(CARTAO_COMPRAS!$D:$D,INT((ROW()-2)/20)+2))</f>
        <v/>
      </c>
      <c r="D4953" s="0" t="str">
        <f aca="false">IF($A4953="","",INDEX(CARTAO_COMPRAS!$E:$E,INT((ROW()-2)/20)+2))</f>
        <v/>
      </c>
      <c r="E4953" s="0" t="str">
        <f aca="false">IF($A4953="","",INDEX(CARTAO_COMPRAS!$H:$H,INT((ROW()-2)/20)+2)+MOD(ROW()-2,20))</f>
        <v/>
      </c>
      <c r="F4953" s="0" t="str">
        <f aca="false">IF($A4953="","",INDEX(CARTAO_COMPRAS!$G:$G,INT((ROW()-2)/20)+2))</f>
        <v/>
      </c>
      <c r="G4953" s="5" t="str">
        <f aca="false">IF($A4953="","",INDEX(CARTAO_COMPRAS!$I:$I,INT((ROW()-2)/20)+2))</f>
        <v/>
      </c>
      <c r="H4953" s="4" t="str">
        <f aca="false">IF($A4953="","",EDATE(INDEX(CARTAO_COMPRAS!$J:$J,INT((ROW()-2)/20)+2),MOD(ROW()-2,20)))</f>
        <v/>
      </c>
      <c r="I4953" s="4" t="str">
        <f aca="false">IF($H4953="","",$H4953-WEEKDAY($H4953,2)+1)</f>
        <v/>
      </c>
      <c r="J4953" s="4" t="str">
        <f aca="false">IF($I4953="","",$I4953+6)</f>
        <v/>
      </c>
      <c r="K4953" s="6" t="str">
        <f aca="false">IF($H4953="","",DATE(YEAR($H4953),MONTH($H4953),1))</f>
        <v/>
      </c>
      <c r="L4953" s="0" t="str">
        <f aca="false">IF($A4953="","",INDEX(CARTAO_COMPRAS!$K:$K,INT((ROW()-2)/20)+2))</f>
        <v/>
      </c>
      <c r="M4953" s="0" t="str">
        <f aca="false">IF($A4953="","","Compra no cartão")</f>
        <v/>
      </c>
    </row>
    <row r="4954" customFormat="false" ht="13.5" hidden="false" customHeight="false" outlineLevel="0" collapsed="false">
      <c r="A4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4" s="0" t="str">
        <f aca="false">IF($A4954="","",INDEX(CARTAO_COMPRAS!$C:$C,INT((ROW()-2)/20)+2))</f>
        <v/>
      </c>
      <c r="C4954" s="0" t="str">
        <f aca="false">IF($A4954="","",INDEX(CARTAO_COMPRAS!$D:$D,INT((ROW()-2)/20)+2))</f>
        <v/>
      </c>
      <c r="D4954" s="0" t="str">
        <f aca="false">IF($A4954="","",INDEX(CARTAO_COMPRAS!$E:$E,INT((ROW()-2)/20)+2))</f>
        <v/>
      </c>
      <c r="E4954" s="0" t="str">
        <f aca="false">IF($A4954="","",INDEX(CARTAO_COMPRAS!$H:$H,INT((ROW()-2)/20)+2)+MOD(ROW()-2,20))</f>
        <v/>
      </c>
      <c r="F4954" s="0" t="str">
        <f aca="false">IF($A4954="","",INDEX(CARTAO_COMPRAS!$G:$G,INT((ROW()-2)/20)+2))</f>
        <v/>
      </c>
      <c r="G4954" s="5" t="str">
        <f aca="false">IF($A4954="","",INDEX(CARTAO_COMPRAS!$I:$I,INT((ROW()-2)/20)+2))</f>
        <v/>
      </c>
      <c r="H4954" s="4" t="str">
        <f aca="false">IF($A4954="","",EDATE(INDEX(CARTAO_COMPRAS!$J:$J,INT((ROW()-2)/20)+2),MOD(ROW()-2,20)))</f>
        <v/>
      </c>
      <c r="I4954" s="4" t="str">
        <f aca="false">IF($H4954="","",$H4954-WEEKDAY($H4954,2)+1)</f>
        <v/>
      </c>
      <c r="J4954" s="4" t="str">
        <f aca="false">IF($I4954="","",$I4954+6)</f>
        <v/>
      </c>
      <c r="K4954" s="6" t="str">
        <f aca="false">IF($H4954="","",DATE(YEAR($H4954),MONTH($H4954),1))</f>
        <v/>
      </c>
      <c r="L4954" s="0" t="str">
        <f aca="false">IF($A4954="","",INDEX(CARTAO_COMPRAS!$K:$K,INT((ROW()-2)/20)+2))</f>
        <v/>
      </c>
      <c r="M4954" s="0" t="str">
        <f aca="false">IF($A4954="","","Compra no cartão")</f>
        <v/>
      </c>
    </row>
    <row r="4955" customFormat="false" ht="13.5" hidden="false" customHeight="false" outlineLevel="0" collapsed="false">
      <c r="A4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5" s="0" t="str">
        <f aca="false">IF($A4955="","",INDEX(CARTAO_COMPRAS!$C:$C,INT((ROW()-2)/20)+2))</f>
        <v/>
      </c>
      <c r="C4955" s="0" t="str">
        <f aca="false">IF($A4955="","",INDEX(CARTAO_COMPRAS!$D:$D,INT((ROW()-2)/20)+2))</f>
        <v/>
      </c>
      <c r="D4955" s="0" t="str">
        <f aca="false">IF($A4955="","",INDEX(CARTAO_COMPRAS!$E:$E,INT((ROW()-2)/20)+2))</f>
        <v/>
      </c>
      <c r="E4955" s="0" t="str">
        <f aca="false">IF($A4955="","",INDEX(CARTAO_COMPRAS!$H:$H,INT((ROW()-2)/20)+2)+MOD(ROW()-2,20))</f>
        <v/>
      </c>
      <c r="F4955" s="0" t="str">
        <f aca="false">IF($A4955="","",INDEX(CARTAO_COMPRAS!$G:$G,INT((ROW()-2)/20)+2))</f>
        <v/>
      </c>
      <c r="G4955" s="5" t="str">
        <f aca="false">IF($A4955="","",INDEX(CARTAO_COMPRAS!$I:$I,INT((ROW()-2)/20)+2))</f>
        <v/>
      </c>
      <c r="H4955" s="4" t="str">
        <f aca="false">IF($A4955="","",EDATE(INDEX(CARTAO_COMPRAS!$J:$J,INT((ROW()-2)/20)+2),MOD(ROW()-2,20)))</f>
        <v/>
      </c>
      <c r="I4955" s="4" t="str">
        <f aca="false">IF($H4955="","",$H4955-WEEKDAY($H4955,2)+1)</f>
        <v/>
      </c>
      <c r="J4955" s="4" t="str">
        <f aca="false">IF($I4955="","",$I4955+6)</f>
        <v/>
      </c>
      <c r="K4955" s="6" t="str">
        <f aca="false">IF($H4955="","",DATE(YEAR($H4955),MONTH($H4955),1))</f>
        <v/>
      </c>
      <c r="L4955" s="0" t="str">
        <f aca="false">IF($A4955="","",INDEX(CARTAO_COMPRAS!$K:$K,INT((ROW()-2)/20)+2))</f>
        <v/>
      </c>
      <c r="M4955" s="0" t="str">
        <f aca="false">IF($A4955="","","Compra no cartão")</f>
        <v/>
      </c>
    </row>
    <row r="4956" customFormat="false" ht="13.5" hidden="false" customHeight="false" outlineLevel="0" collapsed="false">
      <c r="A4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6" s="0" t="str">
        <f aca="false">IF($A4956="","",INDEX(CARTAO_COMPRAS!$C:$C,INT((ROW()-2)/20)+2))</f>
        <v/>
      </c>
      <c r="C4956" s="0" t="str">
        <f aca="false">IF($A4956="","",INDEX(CARTAO_COMPRAS!$D:$D,INT((ROW()-2)/20)+2))</f>
        <v/>
      </c>
      <c r="D4956" s="0" t="str">
        <f aca="false">IF($A4956="","",INDEX(CARTAO_COMPRAS!$E:$E,INT((ROW()-2)/20)+2))</f>
        <v/>
      </c>
      <c r="E4956" s="0" t="str">
        <f aca="false">IF($A4956="","",INDEX(CARTAO_COMPRAS!$H:$H,INT((ROW()-2)/20)+2)+MOD(ROW()-2,20))</f>
        <v/>
      </c>
      <c r="F4956" s="0" t="str">
        <f aca="false">IF($A4956="","",INDEX(CARTAO_COMPRAS!$G:$G,INT((ROW()-2)/20)+2))</f>
        <v/>
      </c>
      <c r="G4956" s="5" t="str">
        <f aca="false">IF($A4956="","",INDEX(CARTAO_COMPRAS!$I:$I,INT((ROW()-2)/20)+2))</f>
        <v/>
      </c>
      <c r="H4956" s="4" t="str">
        <f aca="false">IF($A4956="","",EDATE(INDEX(CARTAO_COMPRAS!$J:$J,INT((ROW()-2)/20)+2),MOD(ROW()-2,20)))</f>
        <v/>
      </c>
      <c r="I4956" s="4" t="str">
        <f aca="false">IF($H4956="","",$H4956-WEEKDAY($H4956,2)+1)</f>
        <v/>
      </c>
      <c r="J4956" s="4" t="str">
        <f aca="false">IF($I4956="","",$I4956+6)</f>
        <v/>
      </c>
      <c r="K4956" s="6" t="str">
        <f aca="false">IF($H4956="","",DATE(YEAR($H4956),MONTH($H4956),1))</f>
        <v/>
      </c>
      <c r="L4956" s="0" t="str">
        <f aca="false">IF($A4956="","",INDEX(CARTAO_COMPRAS!$K:$K,INT((ROW()-2)/20)+2))</f>
        <v/>
      </c>
      <c r="M4956" s="0" t="str">
        <f aca="false">IF($A4956="","","Compra no cartão")</f>
        <v/>
      </c>
    </row>
    <row r="4957" customFormat="false" ht="13.5" hidden="false" customHeight="false" outlineLevel="0" collapsed="false">
      <c r="A4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7" s="0" t="str">
        <f aca="false">IF($A4957="","",INDEX(CARTAO_COMPRAS!$C:$C,INT((ROW()-2)/20)+2))</f>
        <v/>
      </c>
      <c r="C4957" s="0" t="str">
        <f aca="false">IF($A4957="","",INDEX(CARTAO_COMPRAS!$D:$D,INT((ROW()-2)/20)+2))</f>
        <v/>
      </c>
      <c r="D4957" s="0" t="str">
        <f aca="false">IF($A4957="","",INDEX(CARTAO_COMPRAS!$E:$E,INT((ROW()-2)/20)+2))</f>
        <v/>
      </c>
      <c r="E4957" s="0" t="str">
        <f aca="false">IF($A4957="","",INDEX(CARTAO_COMPRAS!$H:$H,INT((ROW()-2)/20)+2)+MOD(ROW()-2,20))</f>
        <v/>
      </c>
      <c r="F4957" s="0" t="str">
        <f aca="false">IF($A4957="","",INDEX(CARTAO_COMPRAS!$G:$G,INT((ROW()-2)/20)+2))</f>
        <v/>
      </c>
      <c r="G4957" s="5" t="str">
        <f aca="false">IF($A4957="","",INDEX(CARTAO_COMPRAS!$I:$I,INT((ROW()-2)/20)+2))</f>
        <v/>
      </c>
      <c r="H4957" s="4" t="str">
        <f aca="false">IF($A4957="","",EDATE(INDEX(CARTAO_COMPRAS!$J:$J,INT((ROW()-2)/20)+2),MOD(ROW()-2,20)))</f>
        <v/>
      </c>
      <c r="I4957" s="4" t="str">
        <f aca="false">IF($H4957="","",$H4957-WEEKDAY($H4957,2)+1)</f>
        <v/>
      </c>
      <c r="J4957" s="4" t="str">
        <f aca="false">IF($I4957="","",$I4957+6)</f>
        <v/>
      </c>
      <c r="K4957" s="6" t="str">
        <f aca="false">IF($H4957="","",DATE(YEAR($H4957),MONTH($H4957),1))</f>
        <v/>
      </c>
      <c r="L4957" s="0" t="str">
        <f aca="false">IF($A4957="","",INDEX(CARTAO_COMPRAS!$K:$K,INT((ROW()-2)/20)+2))</f>
        <v/>
      </c>
      <c r="M4957" s="0" t="str">
        <f aca="false">IF($A4957="","","Compra no cartão")</f>
        <v/>
      </c>
    </row>
    <row r="4958" customFormat="false" ht="13.5" hidden="false" customHeight="false" outlineLevel="0" collapsed="false">
      <c r="A4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8" s="0" t="str">
        <f aca="false">IF($A4958="","",INDEX(CARTAO_COMPRAS!$C:$C,INT((ROW()-2)/20)+2))</f>
        <v/>
      </c>
      <c r="C4958" s="0" t="str">
        <f aca="false">IF($A4958="","",INDEX(CARTAO_COMPRAS!$D:$D,INT((ROW()-2)/20)+2))</f>
        <v/>
      </c>
      <c r="D4958" s="0" t="str">
        <f aca="false">IF($A4958="","",INDEX(CARTAO_COMPRAS!$E:$E,INT((ROW()-2)/20)+2))</f>
        <v/>
      </c>
      <c r="E4958" s="0" t="str">
        <f aca="false">IF($A4958="","",INDEX(CARTAO_COMPRAS!$H:$H,INT((ROW()-2)/20)+2)+MOD(ROW()-2,20))</f>
        <v/>
      </c>
      <c r="F4958" s="0" t="str">
        <f aca="false">IF($A4958="","",INDEX(CARTAO_COMPRAS!$G:$G,INT((ROW()-2)/20)+2))</f>
        <v/>
      </c>
      <c r="G4958" s="5" t="str">
        <f aca="false">IF($A4958="","",INDEX(CARTAO_COMPRAS!$I:$I,INT((ROW()-2)/20)+2))</f>
        <v/>
      </c>
      <c r="H4958" s="4" t="str">
        <f aca="false">IF($A4958="","",EDATE(INDEX(CARTAO_COMPRAS!$J:$J,INT((ROW()-2)/20)+2),MOD(ROW()-2,20)))</f>
        <v/>
      </c>
      <c r="I4958" s="4" t="str">
        <f aca="false">IF($H4958="","",$H4958-WEEKDAY($H4958,2)+1)</f>
        <v/>
      </c>
      <c r="J4958" s="4" t="str">
        <f aca="false">IF($I4958="","",$I4958+6)</f>
        <v/>
      </c>
      <c r="K4958" s="6" t="str">
        <f aca="false">IF($H4958="","",DATE(YEAR($H4958),MONTH($H4958),1))</f>
        <v/>
      </c>
      <c r="L4958" s="0" t="str">
        <f aca="false">IF($A4958="","",INDEX(CARTAO_COMPRAS!$K:$K,INT((ROW()-2)/20)+2))</f>
        <v/>
      </c>
      <c r="M4958" s="0" t="str">
        <f aca="false">IF($A4958="","","Compra no cartão")</f>
        <v/>
      </c>
    </row>
    <row r="4959" customFormat="false" ht="13.5" hidden="false" customHeight="false" outlineLevel="0" collapsed="false">
      <c r="A4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59" s="0" t="str">
        <f aca="false">IF($A4959="","",INDEX(CARTAO_COMPRAS!$C:$C,INT((ROW()-2)/20)+2))</f>
        <v/>
      </c>
      <c r="C4959" s="0" t="str">
        <f aca="false">IF($A4959="","",INDEX(CARTAO_COMPRAS!$D:$D,INT((ROW()-2)/20)+2))</f>
        <v/>
      </c>
      <c r="D4959" s="0" t="str">
        <f aca="false">IF($A4959="","",INDEX(CARTAO_COMPRAS!$E:$E,INT((ROW()-2)/20)+2))</f>
        <v/>
      </c>
      <c r="E4959" s="0" t="str">
        <f aca="false">IF($A4959="","",INDEX(CARTAO_COMPRAS!$H:$H,INT((ROW()-2)/20)+2)+MOD(ROW()-2,20))</f>
        <v/>
      </c>
      <c r="F4959" s="0" t="str">
        <f aca="false">IF($A4959="","",INDEX(CARTAO_COMPRAS!$G:$G,INT((ROW()-2)/20)+2))</f>
        <v/>
      </c>
      <c r="G4959" s="5" t="str">
        <f aca="false">IF($A4959="","",INDEX(CARTAO_COMPRAS!$I:$I,INT((ROW()-2)/20)+2))</f>
        <v/>
      </c>
      <c r="H4959" s="4" t="str">
        <f aca="false">IF($A4959="","",EDATE(INDEX(CARTAO_COMPRAS!$J:$J,INT((ROW()-2)/20)+2),MOD(ROW()-2,20)))</f>
        <v/>
      </c>
      <c r="I4959" s="4" t="str">
        <f aca="false">IF($H4959="","",$H4959-WEEKDAY($H4959,2)+1)</f>
        <v/>
      </c>
      <c r="J4959" s="4" t="str">
        <f aca="false">IF($I4959="","",$I4959+6)</f>
        <v/>
      </c>
      <c r="K4959" s="6" t="str">
        <f aca="false">IF($H4959="","",DATE(YEAR($H4959),MONTH($H4959),1))</f>
        <v/>
      </c>
      <c r="L4959" s="0" t="str">
        <f aca="false">IF($A4959="","",INDEX(CARTAO_COMPRAS!$K:$K,INT((ROW()-2)/20)+2))</f>
        <v/>
      </c>
      <c r="M4959" s="0" t="str">
        <f aca="false">IF($A4959="","","Compra no cartão")</f>
        <v/>
      </c>
    </row>
    <row r="4960" customFormat="false" ht="13.5" hidden="false" customHeight="false" outlineLevel="0" collapsed="false">
      <c r="A4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0" s="0" t="str">
        <f aca="false">IF($A4960="","",INDEX(CARTAO_COMPRAS!$C:$C,INT((ROW()-2)/20)+2))</f>
        <v/>
      </c>
      <c r="C4960" s="0" t="str">
        <f aca="false">IF($A4960="","",INDEX(CARTAO_COMPRAS!$D:$D,INT((ROW()-2)/20)+2))</f>
        <v/>
      </c>
      <c r="D4960" s="0" t="str">
        <f aca="false">IF($A4960="","",INDEX(CARTAO_COMPRAS!$E:$E,INT((ROW()-2)/20)+2))</f>
        <v/>
      </c>
      <c r="E4960" s="0" t="str">
        <f aca="false">IF($A4960="","",INDEX(CARTAO_COMPRAS!$H:$H,INT((ROW()-2)/20)+2)+MOD(ROW()-2,20))</f>
        <v/>
      </c>
      <c r="F4960" s="0" t="str">
        <f aca="false">IF($A4960="","",INDEX(CARTAO_COMPRAS!$G:$G,INT((ROW()-2)/20)+2))</f>
        <v/>
      </c>
      <c r="G4960" s="5" t="str">
        <f aca="false">IF($A4960="","",INDEX(CARTAO_COMPRAS!$I:$I,INT((ROW()-2)/20)+2))</f>
        <v/>
      </c>
      <c r="H4960" s="4" t="str">
        <f aca="false">IF($A4960="","",EDATE(INDEX(CARTAO_COMPRAS!$J:$J,INT((ROW()-2)/20)+2),MOD(ROW()-2,20)))</f>
        <v/>
      </c>
      <c r="I4960" s="4" t="str">
        <f aca="false">IF($H4960="","",$H4960-WEEKDAY($H4960,2)+1)</f>
        <v/>
      </c>
      <c r="J4960" s="4" t="str">
        <f aca="false">IF($I4960="","",$I4960+6)</f>
        <v/>
      </c>
      <c r="K4960" s="6" t="str">
        <f aca="false">IF($H4960="","",DATE(YEAR($H4960),MONTH($H4960),1))</f>
        <v/>
      </c>
      <c r="L4960" s="0" t="str">
        <f aca="false">IF($A4960="","",INDEX(CARTAO_COMPRAS!$K:$K,INT((ROW()-2)/20)+2))</f>
        <v/>
      </c>
      <c r="M4960" s="0" t="str">
        <f aca="false">IF($A4960="","","Compra no cartão")</f>
        <v/>
      </c>
    </row>
    <row r="4961" customFormat="false" ht="13.5" hidden="false" customHeight="false" outlineLevel="0" collapsed="false">
      <c r="A4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1" s="0" t="str">
        <f aca="false">IF($A4961="","",INDEX(CARTAO_COMPRAS!$C:$C,INT((ROW()-2)/20)+2))</f>
        <v/>
      </c>
      <c r="C4961" s="0" t="str">
        <f aca="false">IF($A4961="","",INDEX(CARTAO_COMPRAS!$D:$D,INT((ROW()-2)/20)+2))</f>
        <v/>
      </c>
      <c r="D4961" s="0" t="str">
        <f aca="false">IF($A4961="","",INDEX(CARTAO_COMPRAS!$E:$E,INT((ROW()-2)/20)+2))</f>
        <v/>
      </c>
      <c r="E4961" s="0" t="str">
        <f aca="false">IF($A4961="","",INDEX(CARTAO_COMPRAS!$H:$H,INT((ROW()-2)/20)+2)+MOD(ROW()-2,20))</f>
        <v/>
      </c>
      <c r="F4961" s="0" t="str">
        <f aca="false">IF($A4961="","",INDEX(CARTAO_COMPRAS!$G:$G,INT((ROW()-2)/20)+2))</f>
        <v/>
      </c>
      <c r="G4961" s="5" t="str">
        <f aca="false">IF($A4961="","",INDEX(CARTAO_COMPRAS!$I:$I,INT((ROW()-2)/20)+2))</f>
        <v/>
      </c>
      <c r="H4961" s="4" t="str">
        <f aca="false">IF($A4961="","",EDATE(INDEX(CARTAO_COMPRAS!$J:$J,INT((ROW()-2)/20)+2),MOD(ROW()-2,20)))</f>
        <v/>
      </c>
      <c r="I4961" s="4" t="str">
        <f aca="false">IF($H4961="","",$H4961-WEEKDAY($H4961,2)+1)</f>
        <v/>
      </c>
      <c r="J4961" s="4" t="str">
        <f aca="false">IF($I4961="","",$I4961+6)</f>
        <v/>
      </c>
      <c r="K4961" s="6" t="str">
        <f aca="false">IF($H4961="","",DATE(YEAR($H4961),MONTH($H4961),1))</f>
        <v/>
      </c>
      <c r="L4961" s="0" t="str">
        <f aca="false">IF($A4961="","",INDEX(CARTAO_COMPRAS!$K:$K,INT((ROW()-2)/20)+2))</f>
        <v/>
      </c>
      <c r="M4961" s="0" t="str">
        <f aca="false">IF($A4961="","","Compra no cartão")</f>
        <v/>
      </c>
    </row>
    <row r="4962" customFormat="false" ht="13.5" hidden="false" customHeight="false" outlineLevel="0" collapsed="false">
      <c r="A4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2" s="0" t="str">
        <f aca="false">IF($A4962="","",INDEX(CARTAO_COMPRAS!$C:$C,INT((ROW()-2)/20)+2))</f>
        <v/>
      </c>
      <c r="C4962" s="0" t="str">
        <f aca="false">IF($A4962="","",INDEX(CARTAO_COMPRAS!$D:$D,INT((ROW()-2)/20)+2))</f>
        <v/>
      </c>
      <c r="D4962" s="0" t="str">
        <f aca="false">IF($A4962="","",INDEX(CARTAO_COMPRAS!$E:$E,INT((ROW()-2)/20)+2))</f>
        <v/>
      </c>
      <c r="E4962" s="0" t="str">
        <f aca="false">IF($A4962="","",INDEX(CARTAO_COMPRAS!$H:$H,INT((ROW()-2)/20)+2)+MOD(ROW()-2,20))</f>
        <v/>
      </c>
      <c r="F4962" s="0" t="str">
        <f aca="false">IF($A4962="","",INDEX(CARTAO_COMPRAS!$G:$G,INT((ROW()-2)/20)+2))</f>
        <v/>
      </c>
      <c r="G4962" s="5" t="str">
        <f aca="false">IF($A4962="","",INDEX(CARTAO_COMPRAS!$I:$I,INT((ROW()-2)/20)+2))</f>
        <v/>
      </c>
      <c r="H4962" s="4" t="str">
        <f aca="false">IF($A4962="","",EDATE(INDEX(CARTAO_COMPRAS!$J:$J,INT((ROW()-2)/20)+2),MOD(ROW()-2,20)))</f>
        <v/>
      </c>
      <c r="I4962" s="4" t="str">
        <f aca="false">IF($H4962="","",$H4962-WEEKDAY($H4962,2)+1)</f>
        <v/>
      </c>
      <c r="J4962" s="4" t="str">
        <f aca="false">IF($I4962="","",$I4962+6)</f>
        <v/>
      </c>
      <c r="K4962" s="6" t="str">
        <f aca="false">IF($H4962="","",DATE(YEAR($H4962),MONTH($H4962),1))</f>
        <v/>
      </c>
      <c r="L4962" s="0" t="str">
        <f aca="false">IF($A4962="","",INDEX(CARTAO_COMPRAS!$K:$K,INT((ROW()-2)/20)+2))</f>
        <v/>
      </c>
      <c r="M4962" s="0" t="str">
        <f aca="false">IF($A4962="","","Compra no cartão")</f>
        <v/>
      </c>
    </row>
    <row r="4963" customFormat="false" ht="13.5" hidden="false" customHeight="false" outlineLevel="0" collapsed="false">
      <c r="A4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3" s="0" t="str">
        <f aca="false">IF($A4963="","",INDEX(CARTAO_COMPRAS!$C:$C,INT((ROW()-2)/20)+2))</f>
        <v/>
      </c>
      <c r="C4963" s="0" t="str">
        <f aca="false">IF($A4963="","",INDEX(CARTAO_COMPRAS!$D:$D,INT((ROW()-2)/20)+2))</f>
        <v/>
      </c>
      <c r="D4963" s="0" t="str">
        <f aca="false">IF($A4963="","",INDEX(CARTAO_COMPRAS!$E:$E,INT((ROW()-2)/20)+2))</f>
        <v/>
      </c>
      <c r="E4963" s="0" t="str">
        <f aca="false">IF($A4963="","",INDEX(CARTAO_COMPRAS!$H:$H,INT((ROW()-2)/20)+2)+MOD(ROW()-2,20))</f>
        <v/>
      </c>
      <c r="F4963" s="0" t="str">
        <f aca="false">IF($A4963="","",INDEX(CARTAO_COMPRAS!$G:$G,INT((ROW()-2)/20)+2))</f>
        <v/>
      </c>
      <c r="G4963" s="5" t="str">
        <f aca="false">IF($A4963="","",INDEX(CARTAO_COMPRAS!$I:$I,INT((ROW()-2)/20)+2))</f>
        <v/>
      </c>
      <c r="H4963" s="4" t="str">
        <f aca="false">IF($A4963="","",EDATE(INDEX(CARTAO_COMPRAS!$J:$J,INT((ROW()-2)/20)+2),MOD(ROW()-2,20)))</f>
        <v/>
      </c>
      <c r="I4963" s="4" t="str">
        <f aca="false">IF($H4963="","",$H4963-WEEKDAY($H4963,2)+1)</f>
        <v/>
      </c>
      <c r="J4963" s="4" t="str">
        <f aca="false">IF($I4963="","",$I4963+6)</f>
        <v/>
      </c>
      <c r="K4963" s="6" t="str">
        <f aca="false">IF($H4963="","",DATE(YEAR($H4963),MONTH($H4963),1))</f>
        <v/>
      </c>
      <c r="L4963" s="0" t="str">
        <f aca="false">IF($A4963="","",INDEX(CARTAO_COMPRAS!$K:$K,INT((ROW()-2)/20)+2))</f>
        <v/>
      </c>
      <c r="M4963" s="0" t="str">
        <f aca="false">IF($A4963="","","Compra no cartão")</f>
        <v/>
      </c>
    </row>
    <row r="4964" customFormat="false" ht="13.5" hidden="false" customHeight="false" outlineLevel="0" collapsed="false">
      <c r="A4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4" s="0" t="str">
        <f aca="false">IF($A4964="","",INDEX(CARTAO_COMPRAS!$C:$C,INT((ROW()-2)/20)+2))</f>
        <v/>
      </c>
      <c r="C4964" s="0" t="str">
        <f aca="false">IF($A4964="","",INDEX(CARTAO_COMPRAS!$D:$D,INT((ROW()-2)/20)+2))</f>
        <v/>
      </c>
      <c r="D4964" s="0" t="str">
        <f aca="false">IF($A4964="","",INDEX(CARTAO_COMPRAS!$E:$E,INT((ROW()-2)/20)+2))</f>
        <v/>
      </c>
      <c r="E4964" s="0" t="str">
        <f aca="false">IF($A4964="","",INDEX(CARTAO_COMPRAS!$H:$H,INT((ROW()-2)/20)+2)+MOD(ROW()-2,20))</f>
        <v/>
      </c>
      <c r="F4964" s="0" t="str">
        <f aca="false">IF($A4964="","",INDEX(CARTAO_COMPRAS!$G:$G,INT((ROW()-2)/20)+2))</f>
        <v/>
      </c>
      <c r="G4964" s="5" t="str">
        <f aca="false">IF($A4964="","",INDEX(CARTAO_COMPRAS!$I:$I,INT((ROW()-2)/20)+2))</f>
        <v/>
      </c>
      <c r="H4964" s="4" t="str">
        <f aca="false">IF($A4964="","",EDATE(INDEX(CARTAO_COMPRAS!$J:$J,INT((ROW()-2)/20)+2),MOD(ROW()-2,20)))</f>
        <v/>
      </c>
      <c r="I4964" s="4" t="str">
        <f aca="false">IF($H4964="","",$H4964-WEEKDAY($H4964,2)+1)</f>
        <v/>
      </c>
      <c r="J4964" s="4" t="str">
        <f aca="false">IF($I4964="","",$I4964+6)</f>
        <v/>
      </c>
      <c r="K4964" s="6" t="str">
        <f aca="false">IF($H4964="","",DATE(YEAR($H4964),MONTH($H4964),1))</f>
        <v/>
      </c>
      <c r="L4964" s="0" t="str">
        <f aca="false">IF($A4964="","",INDEX(CARTAO_COMPRAS!$K:$K,INT((ROW()-2)/20)+2))</f>
        <v/>
      </c>
      <c r="M4964" s="0" t="str">
        <f aca="false">IF($A4964="","","Compra no cartão")</f>
        <v/>
      </c>
    </row>
    <row r="4965" customFormat="false" ht="13.5" hidden="false" customHeight="false" outlineLevel="0" collapsed="false">
      <c r="A4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5" s="0" t="str">
        <f aca="false">IF($A4965="","",INDEX(CARTAO_COMPRAS!$C:$C,INT((ROW()-2)/20)+2))</f>
        <v/>
      </c>
      <c r="C4965" s="0" t="str">
        <f aca="false">IF($A4965="","",INDEX(CARTAO_COMPRAS!$D:$D,INT((ROW()-2)/20)+2))</f>
        <v/>
      </c>
      <c r="D4965" s="0" t="str">
        <f aca="false">IF($A4965="","",INDEX(CARTAO_COMPRAS!$E:$E,INT((ROW()-2)/20)+2))</f>
        <v/>
      </c>
      <c r="E4965" s="0" t="str">
        <f aca="false">IF($A4965="","",INDEX(CARTAO_COMPRAS!$H:$H,INT((ROW()-2)/20)+2)+MOD(ROW()-2,20))</f>
        <v/>
      </c>
      <c r="F4965" s="0" t="str">
        <f aca="false">IF($A4965="","",INDEX(CARTAO_COMPRAS!$G:$G,INT((ROW()-2)/20)+2))</f>
        <v/>
      </c>
      <c r="G4965" s="5" t="str">
        <f aca="false">IF($A4965="","",INDEX(CARTAO_COMPRAS!$I:$I,INT((ROW()-2)/20)+2))</f>
        <v/>
      </c>
      <c r="H4965" s="4" t="str">
        <f aca="false">IF($A4965="","",EDATE(INDEX(CARTAO_COMPRAS!$J:$J,INT((ROW()-2)/20)+2),MOD(ROW()-2,20)))</f>
        <v/>
      </c>
      <c r="I4965" s="4" t="str">
        <f aca="false">IF($H4965="","",$H4965-WEEKDAY($H4965,2)+1)</f>
        <v/>
      </c>
      <c r="J4965" s="4" t="str">
        <f aca="false">IF($I4965="","",$I4965+6)</f>
        <v/>
      </c>
      <c r="K4965" s="6" t="str">
        <f aca="false">IF($H4965="","",DATE(YEAR($H4965),MONTH($H4965),1))</f>
        <v/>
      </c>
      <c r="L4965" s="0" t="str">
        <f aca="false">IF($A4965="","",INDEX(CARTAO_COMPRAS!$K:$K,INT((ROW()-2)/20)+2))</f>
        <v/>
      </c>
      <c r="M4965" s="0" t="str">
        <f aca="false">IF($A4965="","","Compra no cartão")</f>
        <v/>
      </c>
    </row>
    <row r="4966" customFormat="false" ht="13.5" hidden="false" customHeight="false" outlineLevel="0" collapsed="false">
      <c r="A4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6" s="0" t="str">
        <f aca="false">IF($A4966="","",INDEX(CARTAO_COMPRAS!$C:$C,INT((ROW()-2)/20)+2))</f>
        <v/>
      </c>
      <c r="C4966" s="0" t="str">
        <f aca="false">IF($A4966="","",INDEX(CARTAO_COMPRAS!$D:$D,INT((ROW()-2)/20)+2))</f>
        <v/>
      </c>
      <c r="D4966" s="0" t="str">
        <f aca="false">IF($A4966="","",INDEX(CARTAO_COMPRAS!$E:$E,INT((ROW()-2)/20)+2))</f>
        <v/>
      </c>
      <c r="E4966" s="0" t="str">
        <f aca="false">IF($A4966="","",INDEX(CARTAO_COMPRAS!$H:$H,INT((ROW()-2)/20)+2)+MOD(ROW()-2,20))</f>
        <v/>
      </c>
      <c r="F4966" s="0" t="str">
        <f aca="false">IF($A4966="","",INDEX(CARTAO_COMPRAS!$G:$G,INT((ROW()-2)/20)+2))</f>
        <v/>
      </c>
      <c r="G4966" s="5" t="str">
        <f aca="false">IF($A4966="","",INDEX(CARTAO_COMPRAS!$I:$I,INT((ROW()-2)/20)+2))</f>
        <v/>
      </c>
      <c r="H4966" s="4" t="str">
        <f aca="false">IF($A4966="","",EDATE(INDEX(CARTAO_COMPRAS!$J:$J,INT((ROW()-2)/20)+2),MOD(ROW()-2,20)))</f>
        <v/>
      </c>
      <c r="I4966" s="4" t="str">
        <f aca="false">IF($H4966="","",$H4966-WEEKDAY($H4966,2)+1)</f>
        <v/>
      </c>
      <c r="J4966" s="4" t="str">
        <f aca="false">IF($I4966="","",$I4966+6)</f>
        <v/>
      </c>
      <c r="K4966" s="6" t="str">
        <f aca="false">IF($H4966="","",DATE(YEAR($H4966),MONTH($H4966),1))</f>
        <v/>
      </c>
      <c r="L4966" s="0" t="str">
        <f aca="false">IF($A4966="","",INDEX(CARTAO_COMPRAS!$K:$K,INT((ROW()-2)/20)+2))</f>
        <v/>
      </c>
      <c r="M4966" s="0" t="str">
        <f aca="false">IF($A4966="","","Compra no cartão")</f>
        <v/>
      </c>
    </row>
    <row r="4967" customFormat="false" ht="13.5" hidden="false" customHeight="false" outlineLevel="0" collapsed="false">
      <c r="A4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7" s="0" t="str">
        <f aca="false">IF($A4967="","",INDEX(CARTAO_COMPRAS!$C:$C,INT((ROW()-2)/20)+2))</f>
        <v/>
      </c>
      <c r="C4967" s="0" t="str">
        <f aca="false">IF($A4967="","",INDEX(CARTAO_COMPRAS!$D:$D,INT((ROW()-2)/20)+2))</f>
        <v/>
      </c>
      <c r="D4967" s="0" t="str">
        <f aca="false">IF($A4967="","",INDEX(CARTAO_COMPRAS!$E:$E,INT((ROW()-2)/20)+2))</f>
        <v/>
      </c>
      <c r="E4967" s="0" t="str">
        <f aca="false">IF($A4967="","",INDEX(CARTAO_COMPRAS!$H:$H,INT((ROW()-2)/20)+2)+MOD(ROW()-2,20))</f>
        <v/>
      </c>
      <c r="F4967" s="0" t="str">
        <f aca="false">IF($A4967="","",INDEX(CARTAO_COMPRAS!$G:$G,INT((ROW()-2)/20)+2))</f>
        <v/>
      </c>
      <c r="G4967" s="5" t="str">
        <f aca="false">IF($A4967="","",INDEX(CARTAO_COMPRAS!$I:$I,INT((ROW()-2)/20)+2))</f>
        <v/>
      </c>
      <c r="H4967" s="4" t="str">
        <f aca="false">IF($A4967="","",EDATE(INDEX(CARTAO_COMPRAS!$J:$J,INT((ROW()-2)/20)+2),MOD(ROW()-2,20)))</f>
        <v/>
      </c>
      <c r="I4967" s="4" t="str">
        <f aca="false">IF($H4967="","",$H4967-WEEKDAY($H4967,2)+1)</f>
        <v/>
      </c>
      <c r="J4967" s="4" t="str">
        <f aca="false">IF($I4967="","",$I4967+6)</f>
        <v/>
      </c>
      <c r="K4967" s="6" t="str">
        <f aca="false">IF($H4967="","",DATE(YEAR($H4967),MONTH($H4967),1))</f>
        <v/>
      </c>
      <c r="L4967" s="0" t="str">
        <f aca="false">IF($A4967="","",INDEX(CARTAO_COMPRAS!$K:$K,INT((ROW()-2)/20)+2))</f>
        <v/>
      </c>
      <c r="M4967" s="0" t="str">
        <f aca="false">IF($A4967="","","Compra no cartão")</f>
        <v/>
      </c>
    </row>
    <row r="4968" customFormat="false" ht="13.5" hidden="false" customHeight="false" outlineLevel="0" collapsed="false">
      <c r="A4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8" s="0" t="str">
        <f aca="false">IF($A4968="","",INDEX(CARTAO_COMPRAS!$C:$C,INT((ROW()-2)/20)+2))</f>
        <v/>
      </c>
      <c r="C4968" s="0" t="str">
        <f aca="false">IF($A4968="","",INDEX(CARTAO_COMPRAS!$D:$D,INT((ROW()-2)/20)+2))</f>
        <v/>
      </c>
      <c r="D4968" s="0" t="str">
        <f aca="false">IF($A4968="","",INDEX(CARTAO_COMPRAS!$E:$E,INT((ROW()-2)/20)+2))</f>
        <v/>
      </c>
      <c r="E4968" s="0" t="str">
        <f aca="false">IF($A4968="","",INDEX(CARTAO_COMPRAS!$H:$H,INT((ROW()-2)/20)+2)+MOD(ROW()-2,20))</f>
        <v/>
      </c>
      <c r="F4968" s="0" t="str">
        <f aca="false">IF($A4968="","",INDEX(CARTAO_COMPRAS!$G:$G,INT((ROW()-2)/20)+2))</f>
        <v/>
      </c>
      <c r="G4968" s="5" t="str">
        <f aca="false">IF($A4968="","",INDEX(CARTAO_COMPRAS!$I:$I,INT((ROW()-2)/20)+2))</f>
        <v/>
      </c>
      <c r="H4968" s="4" t="str">
        <f aca="false">IF($A4968="","",EDATE(INDEX(CARTAO_COMPRAS!$J:$J,INT((ROW()-2)/20)+2),MOD(ROW()-2,20)))</f>
        <v/>
      </c>
      <c r="I4968" s="4" t="str">
        <f aca="false">IF($H4968="","",$H4968-WEEKDAY($H4968,2)+1)</f>
        <v/>
      </c>
      <c r="J4968" s="4" t="str">
        <f aca="false">IF($I4968="","",$I4968+6)</f>
        <v/>
      </c>
      <c r="K4968" s="6" t="str">
        <f aca="false">IF($H4968="","",DATE(YEAR($H4968),MONTH($H4968),1))</f>
        <v/>
      </c>
      <c r="L4968" s="0" t="str">
        <f aca="false">IF($A4968="","",INDEX(CARTAO_COMPRAS!$K:$K,INT((ROW()-2)/20)+2))</f>
        <v/>
      </c>
      <c r="M4968" s="0" t="str">
        <f aca="false">IF($A4968="","","Compra no cartão")</f>
        <v/>
      </c>
    </row>
    <row r="4969" customFormat="false" ht="13.5" hidden="false" customHeight="false" outlineLevel="0" collapsed="false">
      <c r="A4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69" s="0" t="str">
        <f aca="false">IF($A4969="","",INDEX(CARTAO_COMPRAS!$C:$C,INT((ROW()-2)/20)+2))</f>
        <v/>
      </c>
      <c r="C4969" s="0" t="str">
        <f aca="false">IF($A4969="","",INDEX(CARTAO_COMPRAS!$D:$D,INT((ROW()-2)/20)+2))</f>
        <v/>
      </c>
      <c r="D4969" s="0" t="str">
        <f aca="false">IF($A4969="","",INDEX(CARTAO_COMPRAS!$E:$E,INT((ROW()-2)/20)+2))</f>
        <v/>
      </c>
      <c r="E4969" s="0" t="str">
        <f aca="false">IF($A4969="","",INDEX(CARTAO_COMPRAS!$H:$H,INT((ROW()-2)/20)+2)+MOD(ROW()-2,20))</f>
        <v/>
      </c>
      <c r="F4969" s="0" t="str">
        <f aca="false">IF($A4969="","",INDEX(CARTAO_COMPRAS!$G:$G,INT((ROW()-2)/20)+2))</f>
        <v/>
      </c>
      <c r="G4969" s="5" t="str">
        <f aca="false">IF($A4969="","",INDEX(CARTAO_COMPRAS!$I:$I,INT((ROW()-2)/20)+2))</f>
        <v/>
      </c>
      <c r="H4969" s="4" t="str">
        <f aca="false">IF($A4969="","",EDATE(INDEX(CARTAO_COMPRAS!$J:$J,INT((ROW()-2)/20)+2),MOD(ROW()-2,20)))</f>
        <v/>
      </c>
      <c r="I4969" s="4" t="str">
        <f aca="false">IF($H4969="","",$H4969-WEEKDAY($H4969,2)+1)</f>
        <v/>
      </c>
      <c r="J4969" s="4" t="str">
        <f aca="false">IF($I4969="","",$I4969+6)</f>
        <v/>
      </c>
      <c r="K4969" s="6" t="str">
        <f aca="false">IF($H4969="","",DATE(YEAR($H4969),MONTH($H4969),1))</f>
        <v/>
      </c>
      <c r="L4969" s="0" t="str">
        <f aca="false">IF($A4969="","",INDEX(CARTAO_COMPRAS!$K:$K,INT((ROW()-2)/20)+2))</f>
        <v/>
      </c>
      <c r="M4969" s="0" t="str">
        <f aca="false">IF($A4969="","","Compra no cartão")</f>
        <v/>
      </c>
    </row>
    <row r="4970" customFormat="false" ht="13.5" hidden="false" customHeight="false" outlineLevel="0" collapsed="false">
      <c r="A4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0" s="0" t="str">
        <f aca="false">IF($A4970="","",INDEX(CARTAO_COMPRAS!$C:$C,INT((ROW()-2)/20)+2))</f>
        <v/>
      </c>
      <c r="C4970" s="0" t="str">
        <f aca="false">IF($A4970="","",INDEX(CARTAO_COMPRAS!$D:$D,INT((ROW()-2)/20)+2))</f>
        <v/>
      </c>
      <c r="D4970" s="0" t="str">
        <f aca="false">IF($A4970="","",INDEX(CARTAO_COMPRAS!$E:$E,INT((ROW()-2)/20)+2))</f>
        <v/>
      </c>
      <c r="E4970" s="0" t="str">
        <f aca="false">IF($A4970="","",INDEX(CARTAO_COMPRAS!$H:$H,INT((ROW()-2)/20)+2)+MOD(ROW()-2,20))</f>
        <v/>
      </c>
      <c r="F4970" s="0" t="str">
        <f aca="false">IF($A4970="","",INDEX(CARTAO_COMPRAS!$G:$G,INT((ROW()-2)/20)+2))</f>
        <v/>
      </c>
      <c r="G4970" s="5" t="str">
        <f aca="false">IF($A4970="","",INDEX(CARTAO_COMPRAS!$I:$I,INT((ROW()-2)/20)+2))</f>
        <v/>
      </c>
      <c r="H4970" s="4" t="str">
        <f aca="false">IF($A4970="","",EDATE(INDEX(CARTAO_COMPRAS!$J:$J,INT((ROW()-2)/20)+2),MOD(ROW()-2,20)))</f>
        <v/>
      </c>
      <c r="I4970" s="4" t="str">
        <f aca="false">IF($H4970="","",$H4970-WEEKDAY($H4970,2)+1)</f>
        <v/>
      </c>
      <c r="J4970" s="4" t="str">
        <f aca="false">IF($I4970="","",$I4970+6)</f>
        <v/>
      </c>
      <c r="K4970" s="6" t="str">
        <f aca="false">IF($H4970="","",DATE(YEAR($H4970),MONTH($H4970),1))</f>
        <v/>
      </c>
      <c r="L4970" s="0" t="str">
        <f aca="false">IF($A4970="","",INDEX(CARTAO_COMPRAS!$K:$K,INT((ROW()-2)/20)+2))</f>
        <v/>
      </c>
      <c r="M4970" s="0" t="str">
        <f aca="false">IF($A4970="","","Compra no cartão")</f>
        <v/>
      </c>
    </row>
    <row r="4971" customFormat="false" ht="13.5" hidden="false" customHeight="false" outlineLevel="0" collapsed="false">
      <c r="A4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1" s="0" t="str">
        <f aca="false">IF($A4971="","",INDEX(CARTAO_COMPRAS!$C:$C,INT((ROW()-2)/20)+2))</f>
        <v/>
      </c>
      <c r="C4971" s="0" t="str">
        <f aca="false">IF($A4971="","",INDEX(CARTAO_COMPRAS!$D:$D,INT((ROW()-2)/20)+2))</f>
        <v/>
      </c>
      <c r="D4971" s="0" t="str">
        <f aca="false">IF($A4971="","",INDEX(CARTAO_COMPRAS!$E:$E,INT((ROW()-2)/20)+2))</f>
        <v/>
      </c>
      <c r="E4971" s="0" t="str">
        <f aca="false">IF($A4971="","",INDEX(CARTAO_COMPRAS!$H:$H,INT((ROW()-2)/20)+2)+MOD(ROW()-2,20))</f>
        <v/>
      </c>
      <c r="F4971" s="0" t="str">
        <f aca="false">IF($A4971="","",INDEX(CARTAO_COMPRAS!$G:$G,INT((ROW()-2)/20)+2))</f>
        <v/>
      </c>
      <c r="G4971" s="5" t="str">
        <f aca="false">IF($A4971="","",INDEX(CARTAO_COMPRAS!$I:$I,INT((ROW()-2)/20)+2))</f>
        <v/>
      </c>
      <c r="H4971" s="4" t="str">
        <f aca="false">IF($A4971="","",EDATE(INDEX(CARTAO_COMPRAS!$J:$J,INT((ROW()-2)/20)+2),MOD(ROW()-2,20)))</f>
        <v/>
      </c>
      <c r="I4971" s="4" t="str">
        <f aca="false">IF($H4971="","",$H4971-WEEKDAY($H4971,2)+1)</f>
        <v/>
      </c>
      <c r="J4971" s="4" t="str">
        <f aca="false">IF($I4971="","",$I4971+6)</f>
        <v/>
      </c>
      <c r="K4971" s="6" t="str">
        <f aca="false">IF($H4971="","",DATE(YEAR($H4971),MONTH($H4971),1))</f>
        <v/>
      </c>
      <c r="L4971" s="0" t="str">
        <f aca="false">IF($A4971="","",INDEX(CARTAO_COMPRAS!$K:$K,INT((ROW()-2)/20)+2))</f>
        <v/>
      </c>
      <c r="M4971" s="0" t="str">
        <f aca="false">IF($A4971="","","Compra no cartão")</f>
        <v/>
      </c>
    </row>
    <row r="4972" customFormat="false" ht="13.5" hidden="false" customHeight="false" outlineLevel="0" collapsed="false">
      <c r="A4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2" s="0" t="str">
        <f aca="false">IF($A4972="","",INDEX(CARTAO_COMPRAS!$C:$C,INT((ROW()-2)/20)+2))</f>
        <v/>
      </c>
      <c r="C4972" s="0" t="str">
        <f aca="false">IF($A4972="","",INDEX(CARTAO_COMPRAS!$D:$D,INT((ROW()-2)/20)+2))</f>
        <v/>
      </c>
      <c r="D4972" s="0" t="str">
        <f aca="false">IF($A4972="","",INDEX(CARTAO_COMPRAS!$E:$E,INT((ROW()-2)/20)+2))</f>
        <v/>
      </c>
      <c r="E4972" s="0" t="str">
        <f aca="false">IF($A4972="","",INDEX(CARTAO_COMPRAS!$H:$H,INT((ROW()-2)/20)+2)+MOD(ROW()-2,20))</f>
        <v/>
      </c>
      <c r="F4972" s="0" t="str">
        <f aca="false">IF($A4972="","",INDEX(CARTAO_COMPRAS!$G:$G,INT((ROW()-2)/20)+2))</f>
        <v/>
      </c>
      <c r="G4972" s="5" t="str">
        <f aca="false">IF($A4972="","",INDEX(CARTAO_COMPRAS!$I:$I,INT((ROW()-2)/20)+2))</f>
        <v/>
      </c>
      <c r="H4972" s="4" t="str">
        <f aca="false">IF($A4972="","",EDATE(INDEX(CARTAO_COMPRAS!$J:$J,INT((ROW()-2)/20)+2),MOD(ROW()-2,20)))</f>
        <v/>
      </c>
      <c r="I4972" s="4" t="str">
        <f aca="false">IF($H4972="","",$H4972-WEEKDAY($H4972,2)+1)</f>
        <v/>
      </c>
      <c r="J4972" s="4" t="str">
        <f aca="false">IF($I4972="","",$I4972+6)</f>
        <v/>
      </c>
      <c r="K4972" s="6" t="str">
        <f aca="false">IF($H4972="","",DATE(YEAR($H4972),MONTH($H4972),1))</f>
        <v/>
      </c>
      <c r="L4972" s="0" t="str">
        <f aca="false">IF($A4972="","",INDEX(CARTAO_COMPRAS!$K:$K,INT((ROW()-2)/20)+2))</f>
        <v/>
      </c>
      <c r="M4972" s="0" t="str">
        <f aca="false">IF($A4972="","","Compra no cartão")</f>
        <v/>
      </c>
    </row>
    <row r="4973" customFormat="false" ht="13.5" hidden="false" customHeight="false" outlineLevel="0" collapsed="false">
      <c r="A4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3" s="0" t="str">
        <f aca="false">IF($A4973="","",INDEX(CARTAO_COMPRAS!$C:$C,INT((ROW()-2)/20)+2))</f>
        <v/>
      </c>
      <c r="C4973" s="0" t="str">
        <f aca="false">IF($A4973="","",INDEX(CARTAO_COMPRAS!$D:$D,INT((ROW()-2)/20)+2))</f>
        <v/>
      </c>
      <c r="D4973" s="0" t="str">
        <f aca="false">IF($A4973="","",INDEX(CARTAO_COMPRAS!$E:$E,INT((ROW()-2)/20)+2))</f>
        <v/>
      </c>
      <c r="E4973" s="0" t="str">
        <f aca="false">IF($A4973="","",INDEX(CARTAO_COMPRAS!$H:$H,INT((ROW()-2)/20)+2)+MOD(ROW()-2,20))</f>
        <v/>
      </c>
      <c r="F4973" s="0" t="str">
        <f aca="false">IF($A4973="","",INDEX(CARTAO_COMPRAS!$G:$G,INT((ROW()-2)/20)+2))</f>
        <v/>
      </c>
      <c r="G4973" s="5" t="str">
        <f aca="false">IF($A4973="","",INDEX(CARTAO_COMPRAS!$I:$I,INT((ROW()-2)/20)+2))</f>
        <v/>
      </c>
      <c r="H4973" s="4" t="str">
        <f aca="false">IF($A4973="","",EDATE(INDEX(CARTAO_COMPRAS!$J:$J,INT((ROW()-2)/20)+2),MOD(ROW()-2,20)))</f>
        <v/>
      </c>
      <c r="I4973" s="4" t="str">
        <f aca="false">IF($H4973="","",$H4973-WEEKDAY($H4973,2)+1)</f>
        <v/>
      </c>
      <c r="J4973" s="4" t="str">
        <f aca="false">IF($I4973="","",$I4973+6)</f>
        <v/>
      </c>
      <c r="K4973" s="6" t="str">
        <f aca="false">IF($H4973="","",DATE(YEAR($H4973),MONTH($H4973),1))</f>
        <v/>
      </c>
      <c r="L4973" s="0" t="str">
        <f aca="false">IF($A4973="","",INDEX(CARTAO_COMPRAS!$K:$K,INT((ROW()-2)/20)+2))</f>
        <v/>
      </c>
      <c r="M4973" s="0" t="str">
        <f aca="false">IF($A4973="","","Compra no cartão")</f>
        <v/>
      </c>
    </row>
    <row r="4974" customFormat="false" ht="13.5" hidden="false" customHeight="false" outlineLevel="0" collapsed="false">
      <c r="A4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4" s="0" t="str">
        <f aca="false">IF($A4974="","",INDEX(CARTAO_COMPRAS!$C:$C,INT((ROW()-2)/20)+2))</f>
        <v/>
      </c>
      <c r="C4974" s="0" t="str">
        <f aca="false">IF($A4974="","",INDEX(CARTAO_COMPRAS!$D:$D,INT((ROW()-2)/20)+2))</f>
        <v/>
      </c>
      <c r="D4974" s="0" t="str">
        <f aca="false">IF($A4974="","",INDEX(CARTAO_COMPRAS!$E:$E,INT((ROW()-2)/20)+2))</f>
        <v/>
      </c>
      <c r="E4974" s="0" t="str">
        <f aca="false">IF($A4974="","",INDEX(CARTAO_COMPRAS!$H:$H,INT((ROW()-2)/20)+2)+MOD(ROW()-2,20))</f>
        <v/>
      </c>
      <c r="F4974" s="0" t="str">
        <f aca="false">IF($A4974="","",INDEX(CARTAO_COMPRAS!$G:$G,INT((ROW()-2)/20)+2))</f>
        <v/>
      </c>
      <c r="G4974" s="5" t="str">
        <f aca="false">IF($A4974="","",INDEX(CARTAO_COMPRAS!$I:$I,INT((ROW()-2)/20)+2))</f>
        <v/>
      </c>
      <c r="H4974" s="4" t="str">
        <f aca="false">IF($A4974="","",EDATE(INDEX(CARTAO_COMPRAS!$J:$J,INT((ROW()-2)/20)+2),MOD(ROW()-2,20)))</f>
        <v/>
      </c>
      <c r="I4974" s="4" t="str">
        <f aca="false">IF($H4974="","",$H4974-WEEKDAY($H4974,2)+1)</f>
        <v/>
      </c>
      <c r="J4974" s="4" t="str">
        <f aca="false">IF($I4974="","",$I4974+6)</f>
        <v/>
      </c>
      <c r="K4974" s="6" t="str">
        <f aca="false">IF($H4974="","",DATE(YEAR($H4974),MONTH($H4974),1))</f>
        <v/>
      </c>
      <c r="L4974" s="0" t="str">
        <f aca="false">IF($A4974="","",INDEX(CARTAO_COMPRAS!$K:$K,INT((ROW()-2)/20)+2))</f>
        <v/>
      </c>
      <c r="M4974" s="0" t="str">
        <f aca="false">IF($A4974="","","Compra no cartão")</f>
        <v/>
      </c>
    </row>
    <row r="4975" customFormat="false" ht="13.5" hidden="false" customHeight="false" outlineLevel="0" collapsed="false">
      <c r="A4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5" s="0" t="str">
        <f aca="false">IF($A4975="","",INDEX(CARTAO_COMPRAS!$C:$C,INT((ROW()-2)/20)+2))</f>
        <v/>
      </c>
      <c r="C4975" s="0" t="str">
        <f aca="false">IF($A4975="","",INDEX(CARTAO_COMPRAS!$D:$D,INT((ROW()-2)/20)+2))</f>
        <v/>
      </c>
      <c r="D4975" s="0" t="str">
        <f aca="false">IF($A4975="","",INDEX(CARTAO_COMPRAS!$E:$E,INT((ROW()-2)/20)+2))</f>
        <v/>
      </c>
      <c r="E4975" s="0" t="str">
        <f aca="false">IF($A4975="","",INDEX(CARTAO_COMPRAS!$H:$H,INT((ROW()-2)/20)+2)+MOD(ROW()-2,20))</f>
        <v/>
      </c>
      <c r="F4975" s="0" t="str">
        <f aca="false">IF($A4975="","",INDEX(CARTAO_COMPRAS!$G:$G,INT((ROW()-2)/20)+2))</f>
        <v/>
      </c>
      <c r="G4975" s="5" t="str">
        <f aca="false">IF($A4975="","",INDEX(CARTAO_COMPRAS!$I:$I,INT((ROW()-2)/20)+2))</f>
        <v/>
      </c>
      <c r="H4975" s="4" t="str">
        <f aca="false">IF($A4975="","",EDATE(INDEX(CARTAO_COMPRAS!$J:$J,INT((ROW()-2)/20)+2),MOD(ROW()-2,20)))</f>
        <v/>
      </c>
      <c r="I4975" s="4" t="str">
        <f aca="false">IF($H4975="","",$H4975-WEEKDAY($H4975,2)+1)</f>
        <v/>
      </c>
      <c r="J4975" s="4" t="str">
        <f aca="false">IF($I4975="","",$I4975+6)</f>
        <v/>
      </c>
      <c r="K4975" s="6" t="str">
        <f aca="false">IF($H4975="","",DATE(YEAR($H4975),MONTH($H4975),1))</f>
        <v/>
      </c>
      <c r="L4975" s="0" t="str">
        <f aca="false">IF($A4975="","",INDEX(CARTAO_COMPRAS!$K:$K,INT((ROW()-2)/20)+2))</f>
        <v/>
      </c>
      <c r="M4975" s="0" t="str">
        <f aca="false">IF($A4975="","","Compra no cartão")</f>
        <v/>
      </c>
    </row>
    <row r="4976" customFormat="false" ht="13.5" hidden="false" customHeight="false" outlineLevel="0" collapsed="false">
      <c r="A4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6" s="0" t="str">
        <f aca="false">IF($A4976="","",INDEX(CARTAO_COMPRAS!$C:$C,INT((ROW()-2)/20)+2))</f>
        <v/>
      </c>
      <c r="C4976" s="0" t="str">
        <f aca="false">IF($A4976="","",INDEX(CARTAO_COMPRAS!$D:$D,INT((ROW()-2)/20)+2))</f>
        <v/>
      </c>
      <c r="D4976" s="0" t="str">
        <f aca="false">IF($A4976="","",INDEX(CARTAO_COMPRAS!$E:$E,INT((ROW()-2)/20)+2))</f>
        <v/>
      </c>
      <c r="E4976" s="0" t="str">
        <f aca="false">IF($A4976="","",INDEX(CARTAO_COMPRAS!$H:$H,INT((ROW()-2)/20)+2)+MOD(ROW()-2,20))</f>
        <v/>
      </c>
      <c r="F4976" s="0" t="str">
        <f aca="false">IF($A4976="","",INDEX(CARTAO_COMPRAS!$G:$G,INT((ROW()-2)/20)+2))</f>
        <v/>
      </c>
      <c r="G4976" s="5" t="str">
        <f aca="false">IF($A4976="","",INDEX(CARTAO_COMPRAS!$I:$I,INT((ROW()-2)/20)+2))</f>
        <v/>
      </c>
      <c r="H4976" s="4" t="str">
        <f aca="false">IF($A4976="","",EDATE(INDEX(CARTAO_COMPRAS!$J:$J,INT((ROW()-2)/20)+2),MOD(ROW()-2,20)))</f>
        <v/>
      </c>
      <c r="I4976" s="4" t="str">
        <f aca="false">IF($H4976="","",$H4976-WEEKDAY($H4976,2)+1)</f>
        <v/>
      </c>
      <c r="J4976" s="4" t="str">
        <f aca="false">IF($I4976="","",$I4976+6)</f>
        <v/>
      </c>
      <c r="K4976" s="6" t="str">
        <f aca="false">IF($H4976="","",DATE(YEAR($H4976),MONTH($H4976),1))</f>
        <v/>
      </c>
      <c r="L4976" s="0" t="str">
        <f aca="false">IF($A4976="","",INDEX(CARTAO_COMPRAS!$K:$K,INT((ROW()-2)/20)+2))</f>
        <v/>
      </c>
      <c r="M4976" s="0" t="str">
        <f aca="false">IF($A4976="","","Compra no cartão")</f>
        <v/>
      </c>
    </row>
    <row r="4977" customFormat="false" ht="13.5" hidden="false" customHeight="false" outlineLevel="0" collapsed="false">
      <c r="A4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7" s="0" t="str">
        <f aca="false">IF($A4977="","",INDEX(CARTAO_COMPRAS!$C:$C,INT((ROW()-2)/20)+2))</f>
        <v/>
      </c>
      <c r="C4977" s="0" t="str">
        <f aca="false">IF($A4977="","",INDEX(CARTAO_COMPRAS!$D:$D,INT((ROW()-2)/20)+2))</f>
        <v/>
      </c>
      <c r="D4977" s="0" t="str">
        <f aca="false">IF($A4977="","",INDEX(CARTAO_COMPRAS!$E:$E,INT((ROW()-2)/20)+2))</f>
        <v/>
      </c>
      <c r="E4977" s="0" t="str">
        <f aca="false">IF($A4977="","",INDEX(CARTAO_COMPRAS!$H:$H,INT((ROW()-2)/20)+2)+MOD(ROW()-2,20))</f>
        <v/>
      </c>
      <c r="F4977" s="0" t="str">
        <f aca="false">IF($A4977="","",INDEX(CARTAO_COMPRAS!$G:$G,INT((ROW()-2)/20)+2))</f>
        <v/>
      </c>
      <c r="G4977" s="5" t="str">
        <f aca="false">IF($A4977="","",INDEX(CARTAO_COMPRAS!$I:$I,INT((ROW()-2)/20)+2))</f>
        <v/>
      </c>
      <c r="H4977" s="4" t="str">
        <f aca="false">IF($A4977="","",EDATE(INDEX(CARTAO_COMPRAS!$J:$J,INT((ROW()-2)/20)+2),MOD(ROW()-2,20)))</f>
        <v/>
      </c>
      <c r="I4977" s="4" t="str">
        <f aca="false">IF($H4977="","",$H4977-WEEKDAY($H4977,2)+1)</f>
        <v/>
      </c>
      <c r="J4977" s="4" t="str">
        <f aca="false">IF($I4977="","",$I4977+6)</f>
        <v/>
      </c>
      <c r="K4977" s="6" t="str">
        <f aca="false">IF($H4977="","",DATE(YEAR($H4977),MONTH($H4977),1))</f>
        <v/>
      </c>
      <c r="L4977" s="0" t="str">
        <f aca="false">IF($A4977="","",INDEX(CARTAO_COMPRAS!$K:$K,INT((ROW()-2)/20)+2))</f>
        <v/>
      </c>
      <c r="M4977" s="0" t="str">
        <f aca="false">IF($A4977="","","Compra no cartão")</f>
        <v/>
      </c>
    </row>
    <row r="4978" customFormat="false" ht="13.5" hidden="false" customHeight="false" outlineLevel="0" collapsed="false">
      <c r="A4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8" s="0" t="str">
        <f aca="false">IF($A4978="","",INDEX(CARTAO_COMPRAS!$C:$C,INT((ROW()-2)/20)+2))</f>
        <v/>
      </c>
      <c r="C4978" s="0" t="str">
        <f aca="false">IF($A4978="","",INDEX(CARTAO_COMPRAS!$D:$D,INT((ROW()-2)/20)+2))</f>
        <v/>
      </c>
      <c r="D4978" s="0" t="str">
        <f aca="false">IF($A4978="","",INDEX(CARTAO_COMPRAS!$E:$E,INT((ROW()-2)/20)+2))</f>
        <v/>
      </c>
      <c r="E4978" s="0" t="str">
        <f aca="false">IF($A4978="","",INDEX(CARTAO_COMPRAS!$H:$H,INT((ROW()-2)/20)+2)+MOD(ROW()-2,20))</f>
        <v/>
      </c>
      <c r="F4978" s="0" t="str">
        <f aca="false">IF($A4978="","",INDEX(CARTAO_COMPRAS!$G:$G,INT((ROW()-2)/20)+2))</f>
        <v/>
      </c>
      <c r="G4978" s="5" t="str">
        <f aca="false">IF($A4978="","",INDEX(CARTAO_COMPRAS!$I:$I,INT((ROW()-2)/20)+2))</f>
        <v/>
      </c>
      <c r="H4978" s="4" t="str">
        <f aca="false">IF($A4978="","",EDATE(INDEX(CARTAO_COMPRAS!$J:$J,INT((ROW()-2)/20)+2),MOD(ROW()-2,20)))</f>
        <v/>
      </c>
      <c r="I4978" s="4" t="str">
        <f aca="false">IF($H4978="","",$H4978-WEEKDAY($H4978,2)+1)</f>
        <v/>
      </c>
      <c r="J4978" s="4" t="str">
        <f aca="false">IF($I4978="","",$I4978+6)</f>
        <v/>
      </c>
      <c r="K4978" s="6" t="str">
        <f aca="false">IF($H4978="","",DATE(YEAR($H4978),MONTH($H4978),1))</f>
        <v/>
      </c>
      <c r="L4978" s="0" t="str">
        <f aca="false">IF($A4978="","",INDEX(CARTAO_COMPRAS!$K:$K,INT((ROW()-2)/20)+2))</f>
        <v/>
      </c>
      <c r="M4978" s="0" t="str">
        <f aca="false">IF($A4978="","","Compra no cartão")</f>
        <v/>
      </c>
    </row>
    <row r="4979" customFormat="false" ht="13.5" hidden="false" customHeight="false" outlineLevel="0" collapsed="false">
      <c r="A4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79" s="0" t="str">
        <f aca="false">IF($A4979="","",INDEX(CARTAO_COMPRAS!$C:$C,INT((ROW()-2)/20)+2))</f>
        <v/>
      </c>
      <c r="C4979" s="0" t="str">
        <f aca="false">IF($A4979="","",INDEX(CARTAO_COMPRAS!$D:$D,INT((ROW()-2)/20)+2))</f>
        <v/>
      </c>
      <c r="D4979" s="0" t="str">
        <f aca="false">IF($A4979="","",INDEX(CARTAO_COMPRAS!$E:$E,INT((ROW()-2)/20)+2))</f>
        <v/>
      </c>
      <c r="E4979" s="0" t="str">
        <f aca="false">IF($A4979="","",INDEX(CARTAO_COMPRAS!$H:$H,INT((ROW()-2)/20)+2)+MOD(ROW()-2,20))</f>
        <v/>
      </c>
      <c r="F4979" s="0" t="str">
        <f aca="false">IF($A4979="","",INDEX(CARTAO_COMPRAS!$G:$G,INT((ROW()-2)/20)+2))</f>
        <v/>
      </c>
      <c r="G4979" s="5" t="str">
        <f aca="false">IF($A4979="","",INDEX(CARTAO_COMPRAS!$I:$I,INT((ROW()-2)/20)+2))</f>
        <v/>
      </c>
      <c r="H4979" s="4" t="str">
        <f aca="false">IF($A4979="","",EDATE(INDEX(CARTAO_COMPRAS!$J:$J,INT((ROW()-2)/20)+2),MOD(ROW()-2,20)))</f>
        <v/>
      </c>
      <c r="I4979" s="4" t="str">
        <f aca="false">IF($H4979="","",$H4979-WEEKDAY($H4979,2)+1)</f>
        <v/>
      </c>
      <c r="J4979" s="4" t="str">
        <f aca="false">IF($I4979="","",$I4979+6)</f>
        <v/>
      </c>
      <c r="K4979" s="6" t="str">
        <f aca="false">IF($H4979="","",DATE(YEAR($H4979),MONTH($H4979),1))</f>
        <v/>
      </c>
      <c r="L4979" s="0" t="str">
        <f aca="false">IF($A4979="","",INDEX(CARTAO_COMPRAS!$K:$K,INT((ROW()-2)/20)+2))</f>
        <v/>
      </c>
      <c r="M4979" s="0" t="str">
        <f aca="false">IF($A4979="","","Compra no cartão")</f>
        <v/>
      </c>
    </row>
    <row r="4980" customFormat="false" ht="13.5" hidden="false" customHeight="false" outlineLevel="0" collapsed="false">
      <c r="A4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0" s="0" t="str">
        <f aca="false">IF($A4980="","",INDEX(CARTAO_COMPRAS!$C:$C,INT((ROW()-2)/20)+2))</f>
        <v/>
      </c>
      <c r="C4980" s="0" t="str">
        <f aca="false">IF($A4980="","",INDEX(CARTAO_COMPRAS!$D:$D,INT((ROW()-2)/20)+2))</f>
        <v/>
      </c>
      <c r="D4980" s="0" t="str">
        <f aca="false">IF($A4980="","",INDEX(CARTAO_COMPRAS!$E:$E,INT((ROW()-2)/20)+2))</f>
        <v/>
      </c>
      <c r="E4980" s="0" t="str">
        <f aca="false">IF($A4980="","",INDEX(CARTAO_COMPRAS!$H:$H,INT((ROW()-2)/20)+2)+MOD(ROW()-2,20))</f>
        <v/>
      </c>
      <c r="F4980" s="0" t="str">
        <f aca="false">IF($A4980="","",INDEX(CARTAO_COMPRAS!$G:$G,INT((ROW()-2)/20)+2))</f>
        <v/>
      </c>
      <c r="G4980" s="5" t="str">
        <f aca="false">IF($A4980="","",INDEX(CARTAO_COMPRAS!$I:$I,INT((ROW()-2)/20)+2))</f>
        <v/>
      </c>
      <c r="H4980" s="4" t="str">
        <f aca="false">IF($A4980="","",EDATE(INDEX(CARTAO_COMPRAS!$J:$J,INT((ROW()-2)/20)+2),MOD(ROW()-2,20)))</f>
        <v/>
      </c>
      <c r="I4980" s="4" t="str">
        <f aca="false">IF($H4980="","",$H4980-WEEKDAY($H4980,2)+1)</f>
        <v/>
      </c>
      <c r="J4980" s="4" t="str">
        <f aca="false">IF($I4980="","",$I4980+6)</f>
        <v/>
      </c>
      <c r="K4980" s="6" t="str">
        <f aca="false">IF($H4980="","",DATE(YEAR($H4980),MONTH($H4980),1))</f>
        <v/>
      </c>
      <c r="L4980" s="0" t="str">
        <f aca="false">IF($A4980="","",INDEX(CARTAO_COMPRAS!$K:$K,INT((ROW()-2)/20)+2))</f>
        <v/>
      </c>
      <c r="M4980" s="0" t="str">
        <f aca="false">IF($A4980="","","Compra no cartão")</f>
        <v/>
      </c>
    </row>
    <row r="4981" customFormat="false" ht="13.5" hidden="false" customHeight="false" outlineLevel="0" collapsed="false">
      <c r="A4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1" s="0" t="str">
        <f aca="false">IF($A4981="","",INDEX(CARTAO_COMPRAS!$C:$C,INT((ROW()-2)/20)+2))</f>
        <v/>
      </c>
      <c r="C4981" s="0" t="str">
        <f aca="false">IF($A4981="","",INDEX(CARTAO_COMPRAS!$D:$D,INT((ROW()-2)/20)+2))</f>
        <v/>
      </c>
      <c r="D4981" s="0" t="str">
        <f aca="false">IF($A4981="","",INDEX(CARTAO_COMPRAS!$E:$E,INT((ROW()-2)/20)+2))</f>
        <v/>
      </c>
      <c r="E4981" s="0" t="str">
        <f aca="false">IF($A4981="","",INDEX(CARTAO_COMPRAS!$H:$H,INT((ROW()-2)/20)+2)+MOD(ROW()-2,20))</f>
        <v/>
      </c>
      <c r="F4981" s="0" t="str">
        <f aca="false">IF($A4981="","",INDEX(CARTAO_COMPRAS!$G:$G,INT((ROW()-2)/20)+2))</f>
        <v/>
      </c>
      <c r="G4981" s="5" t="str">
        <f aca="false">IF($A4981="","",INDEX(CARTAO_COMPRAS!$I:$I,INT((ROW()-2)/20)+2))</f>
        <v/>
      </c>
      <c r="H4981" s="4" t="str">
        <f aca="false">IF($A4981="","",EDATE(INDEX(CARTAO_COMPRAS!$J:$J,INT((ROW()-2)/20)+2),MOD(ROW()-2,20)))</f>
        <v/>
      </c>
      <c r="I4981" s="4" t="str">
        <f aca="false">IF($H4981="","",$H4981-WEEKDAY($H4981,2)+1)</f>
        <v/>
      </c>
      <c r="J4981" s="4" t="str">
        <f aca="false">IF($I4981="","",$I4981+6)</f>
        <v/>
      </c>
      <c r="K4981" s="6" t="str">
        <f aca="false">IF($H4981="","",DATE(YEAR($H4981),MONTH($H4981),1))</f>
        <v/>
      </c>
      <c r="L4981" s="0" t="str">
        <f aca="false">IF($A4981="","",INDEX(CARTAO_COMPRAS!$K:$K,INT((ROW()-2)/20)+2))</f>
        <v/>
      </c>
      <c r="M4981" s="0" t="str">
        <f aca="false">IF($A4981="","","Compra no cartão")</f>
        <v/>
      </c>
    </row>
    <row r="4982" customFormat="false" ht="13.5" hidden="false" customHeight="false" outlineLevel="0" collapsed="false">
      <c r="A49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2" s="0" t="str">
        <f aca="false">IF($A4982="","",INDEX(CARTAO_COMPRAS!$C:$C,INT((ROW()-2)/20)+2))</f>
        <v/>
      </c>
      <c r="C4982" s="0" t="str">
        <f aca="false">IF($A4982="","",INDEX(CARTAO_COMPRAS!$D:$D,INT((ROW()-2)/20)+2))</f>
        <v/>
      </c>
      <c r="D4982" s="0" t="str">
        <f aca="false">IF($A4982="","",INDEX(CARTAO_COMPRAS!$E:$E,INT((ROW()-2)/20)+2))</f>
        <v/>
      </c>
      <c r="E4982" s="0" t="str">
        <f aca="false">IF($A4982="","",INDEX(CARTAO_COMPRAS!$H:$H,INT((ROW()-2)/20)+2)+MOD(ROW()-2,20))</f>
        <v/>
      </c>
      <c r="F4982" s="0" t="str">
        <f aca="false">IF($A4982="","",INDEX(CARTAO_COMPRAS!$G:$G,INT((ROW()-2)/20)+2))</f>
        <v/>
      </c>
      <c r="G4982" s="5" t="str">
        <f aca="false">IF($A4982="","",INDEX(CARTAO_COMPRAS!$I:$I,INT((ROW()-2)/20)+2))</f>
        <v/>
      </c>
      <c r="H4982" s="4" t="str">
        <f aca="false">IF($A4982="","",EDATE(INDEX(CARTAO_COMPRAS!$J:$J,INT((ROW()-2)/20)+2),MOD(ROW()-2,20)))</f>
        <v/>
      </c>
      <c r="I4982" s="4" t="str">
        <f aca="false">IF($H4982="","",$H4982-WEEKDAY($H4982,2)+1)</f>
        <v/>
      </c>
      <c r="J4982" s="4" t="str">
        <f aca="false">IF($I4982="","",$I4982+6)</f>
        <v/>
      </c>
      <c r="K4982" s="6" t="str">
        <f aca="false">IF($H4982="","",DATE(YEAR($H4982),MONTH($H4982),1))</f>
        <v/>
      </c>
      <c r="L4982" s="0" t="str">
        <f aca="false">IF($A4982="","",INDEX(CARTAO_COMPRAS!$K:$K,INT((ROW()-2)/20)+2))</f>
        <v/>
      </c>
      <c r="M4982" s="0" t="str">
        <f aca="false">IF($A4982="","","Compra no cartão")</f>
        <v/>
      </c>
    </row>
    <row r="4983" customFormat="false" ht="13.5" hidden="false" customHeight="false" outlineLevel="0" collapsed="false">
      <c r="A4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3" s="0" t="str">
        <f aca="false">IF($A4983="","",INDEX(CARTAO_COMPRAS!$C:$C,INT((ROW()-2)/20)+2))</f>
        <v/>
      </c>
      <c r="C4983" s="0" t="str">
        <f aca="false">IF($A4983="","",INDEX(CARTAO_COMPRAS!$D:$D,INT((ROW()-2)/20)+2))</f>
        <v/>
      </c>
      <c r="D4983" s="0" t="str">
        <f aca="false">IF($A4983="","",INDEX(CARTAO_COMPRAS!$E:$E,INT((ROW()-2)/20)+2))</f>
        <v/>
      </c>
      <c r="E4983" s="0" t="str">
        <f aca="false">IF($A4983="","",INDEX(CARTAO_COMPRAS!$H:$H,INT((ROW()-2)/20)+2)+MOD(ROW()-2,20))</f>
        <v/>
      </c>
      <c r="F4983" s="0" t="str">
        <f aca="false">IF($A4983="","",INDEX(CARTAO_COMPRAS!$G:$G,INT((ROW()-2)/20)+2))</f>
        <v/>
      </c>
      <c r="G4983" s="5" t="str">
        <f aca="false">IF($A4983="","",INDEX(CARTAO_COMPRAS!$I:$I,INT((ROW()-2)/20)+2))</f>
        <v/>
      </c>
      <c r="H4983" s="4" t="str">
        <f aca="false">IF($A4983="","",EDATE(INDEX(CARTAO_COMPRAS!$J:$J,INT((ROW()-2)/20)+2),MOD(ROW()-2,20)))</f>
        <v/>
      </c>
      <c r="I4983" s="4" t="str">
        <f aca="false">IF($H4983="","",$H4983-WEEKDAY($H4983,2)+1)</f>
        <v/>
      </c>
      <c r="J4983" s="4" t="str">
        <f aca="false">IF($I4983="","",$I4983+6)</f>
        <v/>
      </c>
      <c r="K4983" s="6" t="str">
        <f aca="false">IF($H4983="","",DATE(YEAR($H4983),MONTH($H4983),1))</f>
        <v/>
      </c>
      <c r="L4983" s="0" t="str">
        <f aca="false">IF($A4983="","",INDEX(CARTAO_COMPRAS!$K:$K,INT((ROW()-2)/20)+2))</f>
        <v/>
      </c>
      <c r="M4983" s="0" t="str">
        <f aca="false">IF($A4983="","","Compra no cartão")</f>
        <v/>
      </c>
    </row>
    <row r="4984" customFormat="false" ht="13.5" hidden="false" customHeight="false" outlineLevel="0" collapsed="false">
      <c r="A4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4" s="0" t="str">
        <f aca="false">IF($A4984="","",INDEX(CARTAO_COMPRAS!$C:$C,INT((ROW()-2)/20)+2))</f>
        <v/>
      </c>
      <c r="C4984" s="0" t="str">
        <f aca="false">IF($A4984="","",INDEX(CARTAO_COMPRAS!$D:$D,INT((ROW()-2)/20)+2))</f>
        <v/>
      </c>
      <c r="D4984" s="0" t="str">
        <f aca="false">IF($A4984="","",INDEX(CARTAO_COMPRAS!$E:$E,INT((ROW()-2)/20)+2))</f>
        <v/>
      </c>
      <c r="E4984" s="0" t="str">
        <f aca="false">IF($A4984="","",INDEX(CARTAO_COMPRAS!$H:$H,INT((ROW()-2)/20)+2)+MOD(ROW()-2,20))</f>
        <v/>
      </c>
      <c r="F4984" s="0" t="str">
        <f aca="false">IF($A4984="","",INDEX(CARTAO_COMPRAS!$G:$G,INT((ROW()-2)/20)+2))</f>
        <v/>
      </c>
      <c r="G4984" s="5" t="str">
        <f aca="false">IF($A4984="","",INDEX(CARTAO_COMPRAS!$I:$I,INT((ROW()-2)/20)+2))</f>
        <v/>
      </c>
      <c r="H4984" s="4" t="str">
        <f aca="false">IF($A4984="","",EDATE(INDEX(CARTAO_COMPRAS!$J:$J,INT((ROW()-2)/20)+2),MOD(ROW()-2,20)))</f>
        <v/>
      </c>
      <c r="I4984" s="4" t="str">
        <f aca="false">IF($H4984="","",$H4984-WEEKDAY($H4984,2)+1)</f>
        <v/>
      </c>
      <c r="J4984" s="4" t="str">
        <f aca="false">IF($I4984="","",$I4984+6)</f>
        <v/>
      </c>
      <c r="K4984" s="6" t="str">
        <f aca="false">IF($H4984="","",DATE(YEAR($H4984),MONTH($H4984),1))</f>
        <v/>
      </c>
      <c r="L4984" s="0" t="str">
        <f aca="false">IF($A4984="","",INDEX(CARTAO_COMPRAS!$K:$K,INT((ROW()-2)/20)+2))</f>
        <v/>
      </c>
      <c r="M4984" s="0" t="str">
        <f aca="false">IF($A4984="","","Compra no cartão")</f>
        <v/>
      </c>
    </row>
    <row r="4985" customFormat="false" ht="13.5" hidden="false" customHeight="false" outlineLevel="0" collapsed="false">
      <c r="A4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5" s="0" t="str">
        <f aca="false">IF($A4985="","",INDEX(CARTAO_COMPRAS!$C:$C,INT((ROW()-2)/20)+2))</f>
        <v/>
      </c>
      <c r="C4985" s="0" t="str">
        <f aca="false">IF($A4985="","",INDEX(CARTAO_COMPRAS!$D:$D,INT((ROW()-2)/20)+2))</f>
        <v/>
      </c>
      <c r="D4985" s="0" t="str">
        <f aca="false">IF($A4985="","",INDEX(CARTAO_COMPRAS!$E:$E,INT((ROW()-2)/20)+2))</f>
        <v/>
      </c>
      <c r="E4985" s="0" t="str">
        <f aca="false">IF($A4985="","",INDEX(CARTAO_COMPRAS!$H:$H,INT((ROW()-2)/20)+2)+MOD(ROW()-2,20))</f>
        <v/>
      </c>
      <c r="F4985" s="0" t="str">
        <f aca="false">IF($A4985="","",INDEX(CARTAO_COMPRAS!$G:$G,INT((ROW()-2)/20)+2))</f>
        <v/>
      </c>
      <c r="G4985" s="5" t="str">
        <f aca="false">IF($A4985="","",INDEX(CARTAO_COMPRAS!$I:$I,INT((ROW()-2)/20)+2))</f>
        <v/>
      </c>
      <c r="H4985" s="4" t="str">
        <f aca="false">IF($A4985="","",EDATE(INDEX(CARTAO_COMPRAS!$J:$J,INT((ROW()-2)/20)+2),MOD(ROW()-2,20)))</f>
        <v/>
      </c>
      <c r="I4985" s="4" t="str">
        <f aca="false">IF($H4985="","",$H4985-WEEKDAY($H4985,2)+1)</f>
        <v/>
      </c>
      <c r="J4985" s="4" t="str">
        <f aca="false">IF($I4985="","",$I4985+6)</f>
        <v/>
      </c>
      <c r="K4985" s="6" t="str">
        <f aca="false">IF($H4985="","",DATE(YEAR($H4985),MONTH($H4985),1))</f>
        <v/>
      </c>
      <c r="L4985" s="0" t="str">
        <f aca="false">IF($A4985="","",INDEX(CARTAO_COMPRAS!$K:$K,INT((ROW()-2)/20)+2))</f>
        <v/>
      </c>
      <c r="M4985" s="0" t="str">
        <f aca="false">IF($A4985="","","Compra no cartão")</f>
        <v/>
      </c>
    </row>
    <row r="4986" customFormat="false" ht="13.5" hidden="false" customHeight="false" outlineLevel="0" collapsed="false">
      <c r="A4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6" s="0" t="str">
        <f aca="false">IF($A4986="","",INDEX(CARTAO_COMPRAS!$C:$C,INT((ROW()-2)/20)+2))</f>
        <v/>
      </c>
      <c r="C4986" s="0" t="str">
        <f aca="false">IF($A4986="","",INDEX(CARTAO_COMPRAS!$D:$D,INT((ROW()-2)/20)+2))</f>
        <v/>
      </c>
      <c r="D4986" s="0" t="str">
        <f aca="false">IF($A4986="","",INDEX(CARTAO_COMPRAS!$E:$E,INT((ROW()-2)/20)+2))</f>
        <v/>
      </c>
      <c r="E4986" s="0" t="str">
        <f aca="false">IF($A4986="","",INDEX(CARTAO_COMPRAS!$H:$H,INT((ROW()-2)/20)+2)+MOD(ROW()-2,20))</f>
        <v/>
      </c>
      <c r="F4986" s="0" t="str">
        <f aca="false">IF($A4986="","",INDEX(CARTAO_COMPRAS!$G:$G,INT((ROW()-2)/20)+2))</f>
        <v/>
      </c>
      <c r="G4986" s="5" t="str">
        <f aca="false">IF($A4986="","",INDEX(CARTAO_COMPRAS!$I:$I,INT((ROW()-2)/20)+2))</f>
        <v/>
      </c>
      <c r="H4986" s="4" t="str">
        <f aca="false">IF($A4986="","",EDATE(INDEX(CARTAO_COMPRAS!$J:$J,INT((ROW()-2)/20)+2),MOD(ROW()-2,20)))</f>
        <v/>
      </c>
      <c r="I4986" s="4" t="str">
        <f aca="false">IF($H4986="","",$H4986-WEEKDAY($H4986,2)+1)</f>
        <v/>
      </c>
      <c r="J4986" s="4" t="str">
        <f aca="false">IF($I4986="","",$I4986+6)</f>
        <v/>
      </c>
      <c r="K4986" s="6" t="str">
        <f aca="false">IF($H4986="","",DATE(YEAR($H4986),MONTH($H4986),1))</f>
        <v/>
      </c>
      <c r="L4986" s="0" t="str">
        <f aca="false">IF($A4986="","",INDEX(CARTAO_COMPRAS!$K:$K,INT((ROW()-2)/20)+2))</f>
        <v/>
      </c>
      <c r="M4986" s="0" t="str">
        <f aca="false">IF($A4986="","","Compra no cartão")</f>
        <v/>
      </c>
    </row>
    <row r="4987" customFormat="false" ht="13.5" hidden="false" customHeight="false" outlineLevel="0" collapsed="false">
      <c r="A4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7" s="0" t="str">
        <f aca="false">IF($A4987="","",INDEX(CARTAO_COMPRAS!$C:$C,INT((ROW()-2)/20)+2))</f>
        <v/>
      </c>
      <c r="C4987" s="0" t="str">
        <f aca="false">IF($A4987="","",INDEX(CARTAO_COMPRAS!$D:$D,INT((ROW()-2)/20)+2))</f>
        <v/>
      </c>
      <c r="D4987" s="0" t="str">
        <f aca="false">IF($A4987="","",INDEX(CARTAO_COMPRAS!$E:$E,INT((ROW()-2)/20)+2))</f>
        <v/>
      </c>
      <c r="E4987" s="0" t="str">
        <f aca="false">IF($A4987="","",INDEX(CARTAO_COMPRAS!$H:$H,INT((ROW()-2)/20)+2)+MOD(ROW()-2,20))</f>
        <v/>
      </c>
      <c r="F4987" s="0" t="str">
        <f aca="false">IF($A4987="","",INDEX(CARTAO_COMPRAS!$G:$G,INT((ROW()-2)/20)+2))</f>
        <v/>
      </c>
      <c r="G4987" s="5" t="str">
        <f aca="false">IF($A4987="","",INDEX(CARTAO_COMPRAS!$I:$I,INT((ROW()-2)/20)+2))</f>
        <v/>
      </c>
      <c r="H4987" s="4" t="str">
        <f aca="false">IF($A4987="","",EDATE(INDEX(CARTAO_COMPRAS!$J:$J,INT((ROW()-2)/20)+2),MOD(ROW()-2,20)))</f>
        <v/>
      </c>
      <c r="I4987" s="4" t="str">
        <f aca="false">IF($H4987="","",$H4987-WEEKDAY($H4987,2)+1)</f>
        <v/>
      </c>
      <c r="J4987" s="4" t="str">
        <f aca="false">IF($I4987="","",$I4987+6)</f>
        <v/>
      </c>
      <c r="K4987" s="6" t="str">
        <f aca="false">IF($H4987="","",DATE(YEAR($H4987),MONTH($H4987),1))</f>
        <v/>
      </c>
      <c r="L4987" s="0" t="str">
        <f aca="false">IF($A4987="","",INDEX(CARTAO_COMPRAS!$K:$K,INT((ROW()-2)/20)+2))</f>
        <v/>
      </c>
      <c r="M4987" s="0" t="str">
        <f aca="false">IF($A4987="","","Compra no cartão")</f>
        <v/>
      </c>
    </row>
    <row r="4988" customFormat="false" ht="13.5" hidden="false" customHeight="false" outlineLevel="0" collapsed="false">
      <c r="A4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8" s="0" t="str">
        <f aca="false">IF($A4988="","",INDEX(CARTAO_COMPRAS!$C:$C,INT((ROW()-2)/20)+2))</f>
        <v/>
      </c>
      <c r="C4988" s="0" t="str">
        <f aca="false">IF($A4988="","",INDEX(CARTAO_COMPRAS!$D:$D,INT((ROW()-2)/20)+2))</f>
        <v/>
      </c>
      <c r="D4988" s="0" t="str">
        <f aca="false">IF($A4988="","",INDEX(CARTAO_COMPRAS!$E:$E,INT((ROW()-2)/20)+2))</f>
        <v/>
      </c>
      <c r="E4988" s="0" t="str">
        <f aca="false">IF($A4988="","",INDEX(CARTAO_COMPRAS!$H:$H,INT((ROW()-2)/20)+2)+MOD(ROW()-2,20))</f>
        <v/>
      </c>
      <c r="F4988" s="0" t="str">
        <f aca="false">IF($A4988="","",INDEX(CARTAO_COMPRAS!$G:$G,INT((ROW()-2)/20)+2))</f>
        <v/>
      </c>
      <c r="G4988" s="5" t="str">
        <f aca="false">IF($A4988="","",INDEX(CARTAO_COMPRAS!$I:$I,INT((ROW()-2)/20)+2))</f>
        <v/>
      </c>
      <c r="H4988" s="4" t="str">
        <f aca="false">IF($A4988="","",EDATE(INDEX(CARTAO_COMPRAS!$J:$J,INT((ROW()-2)/20)+2),MOD(ROW()-2,20)))</f>
        <v/>
      </c>
      <c r="I4988" s="4" t="str">
        <f aca="false">IF($H4988="","",$H4988-WEEKDAY($H4988,2)+1)</f>
        <v/>
      </c>
      <c r="J4988" s="4" t="str">
        <f aca="false">IF($I4988="","",$I4988+6)</f>
        <v/>
      </c>
      <c r="K4988" s="6" t="str">
        <f aca="false">IF($H4988="","",DATE(YEAR($H4988),MONTH($H4988),1))</f>
        <v/>
      </c>
      <c r="L4988" s="0" t="str">
        <f aca="false">IF($A4988="","",INDEX(CARTAO_COMPRAS!$K:$K,INT((ROW()-2)/20)+2))</f>
        <v/>
      </c>
      <c r="M4988" s="0" t="str">
        <f aca="false">IF($A4988="","","Compra no cartão")</f>
        <v/>
      </c>
    </row>
    <row r="4989" customFormat="false" ht="13.5" hidden="false" customHeight="false" outlineLevel="0" collapsed="false">
      <c r="A4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89" s="0" t="str">
        <f aca="false">IF($A4989="","",INDEX(CARTAO_COMPRAS!$C:$C,INT((ROW()-2)/20)+2))</f>
        <v/>
      </c>
      <c r="C4989" s="0" t="str">
        <f aca="false">IF($A4989="","",INDEX(CARTAO_COMPRAS!$D:$D,INT((ROW()-2)/20)+2))</f>
        <v/>
      </c>
      <c r="D4989" s="0" t="str">
        <f aca="false">IF($A4989="","",INDEX(CARTAO_COMPRAS!$E:$E,INT((ROW()-2)/20)+2))</f>
        <v/>
      </c>
      <c r="E4989" s="0" t="str">
        <f aca="false">IF($A4989="","",INDEX(CARTAO_COMPRAS!$H:$H,INT((ROW()-2)/20)+2)+MOD(ROW()-2,20))</f>
        <v/>
      </c>
      <c r="F4989" s="0" t="str">
        <f aca="false">IF($A4989="","",INDEX(CARTAO_COMPRAS!$G:$G,INT((ROW()-2)/20)+2))</f>
        <v/>
      </c>
      <c r="G4989" s="5" t="str">
        <f aca="false">IF($A4989="","",INDEX(CARTAO_COMPRAS!$I:$I,INT((ROW()-2)/20)+2))</f>
        <v/>
      </c>
      <c r="H4989" s="4" t="str">
        <f aca="false">IF($A4989="","",EDATE(INDEX(CARTAO_COMPRAS!$J:$J,INT((ROW()-2)/20)+2),MOD(ROW()-2,20)))</f>
        <v/>
      </c>
      <c r="I4989" s="4" t="str">
        <f aca="false">IF($H4989="","",$H4989-WEEKDAY($H4989,2)+1)</f>
        <v/>
      </c>
      <c r="J4989" s="4" t="str">
        <f aca="false">IF($I4989="","",$I4989+6)</f>
        <v/>
      </c>
      <c r="K4989" s="6" t="str">
        <f aca="false">IF($H4989="","",DATE(YEAR($H4989),MONTH($H4989),1))</f>
        <v/>
      </c>
      <c r="L4989" s="0" t="str">
        <f aca="false">IF($A4989="","",INDEX(CARTAO_COMPRAS!$K:$K,INT((ROW()-2)/20)+2))</f>
        <v/>
      </c>
      <c r="M4989" s="0" t="str">
        <f aca="false">IF($A4989="","","Compra no cartão")</f>
        <v/>
      </c>
    </row>
    <row r="4990" customFormat="false" ht="13.5" hidden="false" customHeight="false" outlineLevel="0" collapsed="false">
      <c r="A4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0" s="0" t="str">
        <f aca="false">IF($A4990="","",INDEX(CARTAO_COMPRAS!$C:$C,INT((ROW()-2)/20)+2))</f>
        <v/>
      </c>
      <c r="C4990" s="0" t="str">
        <f aca="false">IF($A4990="","",INDEX(CARTAO_COMPRAS!$D:$D,INT((ROW()-2)/20)+2))</f>
        <v/>
      </c>
      <c r="D4990" s="0" t="str">
        <f aca="false">IF($A4990="","",INDEX(CARTAO_COMPRAS!$E:$E,INT((ROW()-2)/20)+2))</f>
        <v/>
      </c>
      <c r="E4990" s="0" t="str">
        <f aca="false">IF($A4990="","",INDEX(CARTAO_COMPRAS!$H:$H,INT((ROW()-2)/20)+2)+MOD(ROW()-2,20))</f>
        <v/>
      </c>
      <c r="F4990" s="0" t="str">
        <f aca="false">IF($A4990="","",INDEX(CARTAO_COMPRAS!$G:$G,INT((ROW()-2)/20)+2))</f>
        <v/>
      </c>
      <c r="G4990" s="5" t="str">
        <f aca="false">IF($A4990="","",INDEX(CARTAO_COMPRAS!$I:$I,INT((ROW()-2)/20)+2))</f>
        <v/>
      </c>
      <c r="H4990" s="4" t="str">
        <f aca="false">IF($A4990="","",EDATE(INDEX(CARTAO_COMPRAS!$J:$J,INT((ROW()-2)/20)+2),MOD(ROW()-2,20)))</f>
        <v/>
      </c>
      <c r="I4990" s="4" t="str">
        <f aca="false">IF($H4990="","",$H4990-WEEKDAY($H4990,2)+1)</f>
        <v/>
      </c>
      <c r="J4990" s="4" t="str">
        <f aca="false">IF($I4990="","",$I4990+6)</f>
        <v/>
      </c>
      <c r="K4990" s="6" t="str">
        <f aca="false">IF($H4990="","",DATE(YEAR($H4990),MONTH($H4990),1))</f>
        <v/>
      </c>
      <c r="L4990" s="0" t="str">
        <f aca="false">IF($A4990="","",INDEX(CARTAO_COMPRAS!$K:$K,INT((ROW()-2)/20)+2))</f>
        <v/>
      </c>
      <c r="M4990" s="0" t="str">
        <f aca="false">IF($A4990="","","Compra no cartão")</f>
        <v/>
      </c>
    </row>
    <row r="4991" customFormat="false" ht="13.5" hidden="false" customHeight="false" outlineLevel="0" collapsed="false">
      <c r="A4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1" s="0" t="str">
        <f aca="false">IF($A4991="","",INDEX(CARTAO_COMPRAS!$C:$C,INT((ROW()-2)/20)+2))</f>
        <v/>
      </c>
      <c r="C4991" s="0" t="str">
        <f aca="false">IF($A4991="","",INDEX(CARTAO_COMPRAS!$D:$D,INT((ROW()-2)/20)+2))</f>
        <v/>
      </c>
      <c r="D4991" s="0" t="str">
        <f aca="false">IF($A4991="","",INDEX(CARTAO_COMPRAS!$E:$E,INT((ROW()-2)/20)+2))</f>
        <v/>
      </c>
      <c r="E4991" s="0" t="str">
        <f aca="false">IF($A4991="","",INDEX(CARTAO_COMPRAS!$H:$H,INT((ROW()-2)/20)+2)+MOD(ROW()-2,20))</f>
        <v/>
      </c>
      <c r="F4991" s="0" t="str">
        <f aca="false">IF($A4991="","",INDEX(CARTAO_COMPRAS!$G:$G,INT((ROW()-2)/20)+2))</f>
        <v/>
      </c>
      <c r="G4991" s="5" t="str">
        <f aca="false">IF($A4991="","",INDEX(CARTAO_COMPRAS!$I:$I,INT((ROW()-2)/20)+2))</f>
        <v/>
      </c>
      <c r="H4991" s="4" t="str">
        <f aca="false">IF($A4991="","",EDATE(INDEX(CARTAO_COMPRAS!$J:$J,INT((ROW()-2)/20)+2),MOD(ROW()-2,20)))</f>
        <v/>
      </c>
      <c r="I4991" s="4" t="str">
        <f aca="false">IF($H4991="","",$H4991-WEEKDAY($H4991,2)+1)</f>
        <v/>
      </c>
      <c r="J4991" s="4" t="str">
        <f aca="false">IF($I4991="","",$I4991+6)</f>
        <v/>
      </c>
      <c r="K4991" s="6" t="str">
        <f aca="false">IF($H4991="","",DATE(YEAR($H4991),MONTH($H4991),1))</f>
        <v/>
      </c>
      <c r="L4991" s="0" t="str">
        <f aca="false">IF($A4991="","",INDEX(CARTAO_COMPRAS!$K:$K,INT((ROW()-2)/20)+2))</f>
        <v/>
      </c>
      <c r="M4991" s="0" t="str">
        <f aca="false">IF($A4991="","","Compra no cartão")</f>
        <v/>
      </c>
    </row>
    <row r="4992" customFormat="false" ht="13.5" hidden="false" customHeight="false" outlineLevel="0" collapsed="false">
      <c r="A4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2" s="0" t="str">
        <f aca="false">IF($A4992="","",INDEX(CARTAO_COMPRAS!$C:$C,INT((ROW()-2)/20)+2))</f>
        <v/>
      </c>
      <c r="C4992" s="0" t="str">
        <f aca="false">IF($A4992="","",INDEX(CARTAO_COMPRAS!$D:$D,INT((ROW()-2)/20)+2))</f>
        <v/>
      </c>
      <c r="D4992" s="0" t="str">
        <f aca="false">IF($A4992="","",INDEX(CARTAO_COMPRAS!$E:$E,INT((ROW()-2)/20)+2))</f>
        <v/>
      </c>
      <c r="E4992" s="0" t="str">
        <f aca="false">IF($A4992="","",INDEX(CARTAO_COMPRAS!$H:$H,INT((ROW()-2)/20)+2)+MOD(ROW()-2,20))</f>
        <v/>
      </c>
      <c r="F4992" s="0" t="str">
        <f aca="false">IF($A4992="","",INDEX(CARTAO_COMPRAS!$G:$G,INT((ROW()-2)/20)+2))</f>
        <v/>
      </c>
      <c r="G4992" s="5" t="str">
        <f aca="false">IF($A4992="","",INDEX(CARTAO_COMPRAS!$I:$I,INT((ROW()-2)/20)+2))</f>
        <v/>
      </c>
      <c r="H4992" s="4" t="str">
        <f aca="false">IF($A4992="","",EDATE(INDEX(CARTAO_COMPRAS!$J:$J,INT((ROW()-2)/20)+2),MOD(ROW()-2,20)))</f>
        <v/>
      </c>
      <c r="I4992" s="4" t="str">
        <f aca="false">IF($H4992="","",$H4992-WEEKDAY($H4992,2)+1)</f>
        <v/>
      </c>
      <c r="J4992" s="4" t="str">
        <f aca="false">IF($I4992="","",$I4992+6)</f>
        <v/>
      </c>
      <c r="K4992" s="6" t="str">
        <f aca="false">IF($H4992="","",DATE(YEAR($H4992),MONTH($H4992),1))</f>
        <v/>
      </c>
      <c r="L4992" s="0" t="str">
        <f aca="false">IF($A4992="","",INDEX(CARTAO_COMPRAS!$K:$K,INT((ROW()-2)/20)+2))</f>
        <v/>
      </c>
      <c r="M4992" s="0" t="str">
        <f aca="false">IF($A4992="","","Compra no cartão")</f>
        <v/>
      </c>
    </row>
    <row r="4993" customFormat="false" ht="13.5" hidden="false" customHeight="false" outlineLevel="0" collapsed="false">
      <c r="A4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3" s="0" t="str">
        <f aca="false">IF($A4993="","",INDEX(CARTAO_COMPRAS!$C:$C,INT((ROW()-2)/20)+2))</f>
        <v/>
      </c>
      <c r="C4993" s="0" t="str">
        <f aca="false">IF($A4993="","",INDEX(CARTAO_COMPRAS!$D:$D,INT((ROW()-2)/20)+2))</f>
        <v/>
      </c>
      <c r="D4993" s="0" t="str">
        <f aca="false">IF($A4993="","",INDEX(CARTAO_COMPRAS!$E:$E,INT((ROW()-2)/20)+2))</f>
        <v/>
      </c>
      <c r="E4993" s="0" t="str">
        <f aca="false">IF($A4993="","",INDEX(CARTAO_COMPRAS!$H:$H,INT((ROW()-2)/20)+2)+MOD(ROW()-2,20))</f>
        <v/>
      </c>
      <c r="F4993" s="0" t="str">
        <f aca="false">IF($A4993="","",INDEX(CARTAO_COMPRAS!$G:$G,INT((ROW()-2)/20)+2))</f>
        <v/>
      </c>
      <c r="G4993" s="5" t="str">
        <f aca="false">IF($A4993="","",INDEX(CARTAO_COMPRAS!$I:$I,INT((ROW()-2)/20)+2))</f>
        <v/>
      </c>
      <c r="H4993" s="4" t="str">
        <f aca="false">IF($A4993="","",EDATE(INDEX(CARTAO_COMPRAS!$J:$J,INT((ROW()-2)/20)+2),MOD(ROW()-2,20)))</f>
        <v/>
      </c>
      <c r="I4993" s="4" t="str">
        <f aca="false">IF($H4993="","",$H4993-WEEKDAY($H4993,2)+1)</f>
        <v/>
      </c>
      <c r="J4993" s="4" t="str">
        <f aca="false">IF($I4993="","",$I4993+6)</f>
        <v/>
      </c>
      <c r="K4993" s="6" t="str">
        <f aca="false">IF($H4993="","",DATE(YEAR($H4993),MONTH($H4993),1))</f>
        <v/>
      </c>
      <c r="L4993" s="0" t="str">
        <f aca="false">IF($A4993="","",INDEX(CARTAO_COMPRAS!$K:$K,INT((ROW()-2)/20)+2))</f>
        <v/>
      </c>
      <c r="M4993" s="0" t="str">
        <f aca="false">IF($A4993="","","Compra no cartão")</f>
        <v/>
      </c>
    </row>
    <row r="4994" customFormat="false" ht="13.5" hidden="false" customHeight="false" outlineLevel="0" collapsed="false">
      <c r="A4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4" s="0" t="str">
        <f aca="false">IF($A4994="","",INDEX(CARTAO_COMPRAS!$C:$C,INT((ROW()-2)/20)+2))</f>
        <v/>
      </c>
      <c r="C4994" s="0" t="str">
        <f aca="false">IF($A4994="","",INDEX(CARTAO_COMPRAS!$D:$D,INT((ROW()-2)/20)+2))</f>
        <v/>
      </c>
      <c r="D4994" s="0" t="str">
        <f aca="false">IF($A4994="","",INDEX(CARTAO_COMPRAS!$E:$E,INT((ROW()-2)/20)+2))</f>
        <v/>
      </c>
      <c r="E4994" s="0" t="str">
        <f aca="false">IF($A4994="","",INDEX(CARTAO_COMPRAS!$H:$H,INT((ROW()-2)/20)+2)+MOD(ROW()-2,20))</f>
        <v/>
      </c>
      <c r="F4994" s="0" t="str">
        <f aca="false">IF($A4994="","",INDEX(CARTAO_COMPRAS!$G:$G,INT((ROW()-2)/20)+2))</f>
        <v/>
      </c>
      <c r="G4994" s="5" t="str">
        <f aca="false">IF($A4994="","",INDEX(CARTAO_COMPRAS!$I:$I,INT((ROW()-2)/20)+2))</f>
        <v/>
      </c>
      <c r="H4994" s="4" t="str">
        <f aca="false">IF($A4994="","",EDATE(INDEX(CARTAO_COMPRAS!$J:$J,INT((ROW()-2)/20)+2),MOD(ROW()-2,20)))</f>
        <v/>
      </c>
      <c r="I4994" s="4" t="str">
        <f aca="false">IF($H4994="","",$H4994-WEEKDAY($H4994,2)+1)</f>
        <v/>
      </c>
      <c r="J4994" s="4" t="str">
        <f aca="false">IF($I4994="","",$I4994+6)</f>
        <v/>
      </c>
      <c r="K4994" s="6" t="str">
        <f aca="false">IF($H4994="","",DATE(YEAR($H4994),MONTH($H4994),1))</f>
        <v/>
      </c>
      <c r="L4994" s="0" t="str">
        <f aca="false">IF($A4994="","",INDEX(CARTAO_COMPRAS!$K:$K,INT((ROW()-2)/20)+2))</f>
        <v/>
      </c>
      <c r="M4994" s="0" t="str">
        <f aca="false">IF($A4994="","","Compra no cartão")</f>
        <v/>
      </c>
    </row>
    <row r="4995" customFormat="false" ht="13.5" hidden="false" customHeight="false" outlineLevel="0" collapsed="false">
      <c r="A4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5" s="0" t="str">
        <f aca="false">IF($A4995="","",INDEX(CARTAO_COMPRAS!$C:$C,INT((ROW()-2)/20)+2))</f>
        <v/>
      </c>
      <c r="C4995" s="0" t="str">
        <f aca="false">IF($A4995="","",INDEX(CARTAO_COMPRAS!$D:$D,INT((ROW()-2)/20)+2))</f>
        <v/>
      </c>
      <c r="D4995" s="0" t="str">
        <f aca="false">IF($A4995="","",INDEX(CARTAO_COMPRAS!$E:$E,INT((ROW()-2)/20)+2))</f>
        <v/>
      </c>
      <c r="E4995" s="0" t="str">
        <f aca="false">IF($A4995="","",INDEX(CARTAO_COMPRAS!$H:$H,INT((ROW()-2)/20)+2)+MOD(ROW()-2,20))</f>
        <v/>
      </c>
      <c r="F4995" s="0" t="str">
        <f aca="false">IF($A4995="","",INDEX(CARTAO_COMPRAS!$G:$G,INT((ROW()-2)/20)+2))</f>
        <v/>
      </c>
      <c r="G4995" s="5" t="str">
        <f aca="false">IF($A4995="","",INDEX(CARTAO_COMPRAS!$I:$I,INT((ROW()-2)/20)+2))</f>
        <v/>
      </c>
      <c r="H4995" s="4" t="str">
        <f aca="false">IF($A4995="","",EDATE(INDEX(CARTAO_COMPRAS!$J:$J,INT((ROW()-2)/20)+2),MOD(ROW()-2,20)))</f>
        <v/>
      </c>
      <c r="I4995" s="4" t="str">
        <f aca="false">IF($H4995="","",$H4995-WEEKDAY($H4995,2)+1)</f>
        <v/>
      </c>
      <c r="J4995" s="4" t="str">
        <f aca="false">IF($I4995="","",$I4995+6)</f>
        <v/>
      </c>
      <c r="K4995" s="6" t="str">
        <f aca="false">IF($H4995="","",DATE(YEAR($H4995),MONTH($H4995),1))</f>
        <v/>
      </c>
      <c r="L4995" s="0" t="str">
        <f aca="false">IF($A4995="","",INDEX(CARTAO_COMPRAS!$K:$K,INT((ROW()-2)/20)+2))</f>
        <v/>
      </c>
      <c r="M4995" s="0" t="str">
        <f aca="false">IF($A4995="","","Compra no cartão")</f>
        <v/>
      </c>
    </row>
    <row r="4996" customFormat="false" ht="13.5" hidden="false" customHeight="false" outlineLevel="0" collapsed="false">
      <c r="A4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6" s="0" t="str">
        <f aca="false">IF($A4996="","",INDEX(CARTAO_COMPRAS!$C:$C,INT((ROW()-2)/20)+2))</f>
        <v/>
      </c>
      <c r="C4996" s="0" t="str">
        <f aca="false">IF($A4996="","",INDEX(CARTAO_COMPRAS!$D:$D,INT((ROW()-2)/20)+2))</f>
        <v/>
      </c>
      <c r="D4996" s="0" t="str">
        <f aca="false">IF($A4996="","",INDEX(CARTAO_COMPRAS!$E:$E,INT((ROW()-2)/20)+2))</f>
        <v/>
      </c>
      <c r="E4996" s="0" t="str">
        <f aca="false">IF($A4996="","",INDEX(CARTAO_COMPRAS!$H:$H,INT((ROW()-2)/20)+2)+MOD(ROW()-2,20))</f>
        <v/>
      </c>
      <c r="F4996" s="0" t="str">
        <f aca="false">IF($A4996="","",INDEX(CARTAO_COMPRAS!$G:$G,INT((ROW()-2)/20)+2))</f>
        <v/>
      </c>
      <c r="G4996" s="5" t="str">
        <f aca="false">IF($A4996="","",INDEX(CARTAO_COMPRAS!$I:$I,INT((ROW()-2)/20)+2))</f>
        <v/>
      </c>
      <c r="H4996" s="4" t="str">
        <f aca="false">IF($A4996="","",EDATE(INDEX(CARTAO_COMPRAS!$J:$J,INT((ROW()-2)/20)+2),MOD(ROW()-2,20)))</f>
        <v/>
      </c>
      <c r="I4996" s="4" t="str">
        <f aca="false">IF($H4996="","",$H4996-WEEKDAY($H4996,2)+1)</f>
        <v/>
      </c>
      <c r="J4996" s="4" t="str">
        <f aca="false">IF($I4996="","",$I4996+6)</f>
        <v/>
      </c>
      <c r="K4996" s="6" t="str">
        <f aca="false">IF($H4996="","",DATE(YEAR($H4996),MONTH($H4996),1))</f>
        <v/>
      </c>
      <c r="L4996" s="0" t="str">
        <f aca="false">IF($A4996="","",INDEX(CARTAO_COMPRAS!$K:$K,INT((ROW()-2)/20)+2))</f>
        <v/>
      </c>
      <c r="M4996" s="0" t="str">
        <f aca="false">IF($A4996="","","Compra no cartão")</f>
        <v/>
      </c>
    </row>
    <row r="4997" customFormat="false" ht="13.5" hidden="false" customHeight="false" outlineLevel="0" collapsed="false">
      <c r="A4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7" s="0" t="str">
        <f aca="false">IF($A4997="","",INDEX(CARTAO_COMPRAS!$C:$C,INT((ROW()-2)/20)+2))</f>
        <v/>
      </c>
      <c r="C4997" s="0" t="str">
        <f aca="false">IF($A4997="","",INDEX(CARTAO_COMPRAS!$D:$D,INT((ROW()-2)/20)+2))</f>
        <v/>
      </c>
      <c r="D4997" s="0" t="str">
        <f aca="false">IF($A4997="","",INDEX(CARTAO_COMPRAS!$E:$E,INT((ROW()-2)/20)+2))</f>
        <v/>
      </c>
      <c r="E4997" s="0" t="str">
        <f aca="false">IF($A4997="","",INDEX(CARTAO_COMPRAS!$H:$H,INT((ROW()-2)/20)+2)+MOD(ROW()-2,20))</f>
        <v/>
      </c>
      <c r="F4997" s="0" t="str">
        <f aca="false">IF($A4997="","",INDEX(CARTAO_COMPRAS!$G:$G,INT((ROW()-2)/20)+2))</f>
        <v/>
      </c>
      <c r="G4997" s="5" t="str">
        <f aca="false">IF($A4997="","",INDEX(CARTAO_COMPRAS!$I:$I,INT((ROW()-2)/20)+2))</f>
        <v/>
      </c>
      <c r="H4997" s="4" t="str">
        <f aca="false">IF($A4997="","",EDATE(INDEX(CARTAO_COMPRAS!$J:$J,INT((ROW()-2)/20)+2),MOD(ROW()-2,20)))</f>
        <v/>
      </c>
      <c r="I4997" s="4" t="str">
        <f aca="false">IF($H4997="","",$H4997-WEEKDAY($H4997,2)+1)</f>
        <v/>
      </c>
      <c r="J4997" s="4" t="str">
        <f aca="false">IF($I4997="","",$I4997+6)</f>
        <v/>
      </c>
      <c r="K4997" s="6" t="str">
        <f aca="false">IF($H4997="","",DATE(YEAR($H4997),MONTH($H4997),1))</f>
        <v/>
      </c>
      <c r="L4997" s="0" t="str">
        <f aca="false">IF($A4997="","",INDEX(CARTAO_COMPRAS!$K:$K,INT((ROW()-2)/20)+2))</f>
        <v/>
      </c>
      <c r="M4997" s="0" t="str">
        <f aca="false">IF($A4997="","","Compra no cartão")</f>
        <v/>
      </c>
    </row>
    <row r="4998" customFormat="false" ht="13.5" hidden="false" customHeight="false" outlineLevel="0" collapsed="false">
      <c r="A4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8" s="0" t="str">
        <f aca="false">IF($A4998="","",INDEX(CARTAO_COMPRAS!$C:$C,INT((ROW()-2)/20)+2))</f>
        <v/>
      </c>
      <c r="C4998" s="0" t="str">
        <f aca="false">IF($A4998="","",INDEX(CARTAO_COMPRAS!$D:$D,INT((ROW()-2)/20)+2))</f>
        <v/>
      </c>
      <c r="D4998" s="0" t="str">
        <f aca="false">IF($A4998="","",INDEX(CARTAO_COMPRAS!$E:$E,INT((ROW()-2)/20)+2))</f>
        <v/>
      </c>
      <c r="E4998" s="0" t="str">
        <f aca="false">IF($A4998="","",INDEX(CARTAO_COMPRAS!$H:$H,INT((ROW()-2)/20)+2)+MOD(ROW()-2,20))</f>
        <v/>
      </c>
      <c r="F4998" s="0" t="str">
        <f aca="false">IF($A4998="","",INDEX(CARTAO_COMPRAS!$G:$G,INT((ROW()-2)/20)+2))</f>
        <v/>
      </c>
      <c r="G4998" s="5" t="str">
        <f aca="false">IF($A4998="","",INDEX(CARTAO_COMPRAS!$I:$I,INT((ROW()-2)/20)+2))</f>
        <v/>
      </c>
      <c r="H4998" s="4" t="str">
        <f aca="false">IF($A4998="","",EDATE(INDEX(CARTAO_COMPRAS!$J:$J,INT((ROW()-2)/20)+2),MOD(ROW()-2,20)))</f>
        <v/>
      </c>
      <c r="I4998" s="4" t="str">
        <f aca="false">IF($H4998="","",$H4998-WEEKDAY($H4998,2)+1)</f>
        <v/>
      </c>
      <c r="J4998" s="4" t="str">
        <f aca="false">IF($I4998="","",$I4998+6)</f>
        <v/>
      </c>
      <c r="K4998" s="6" t="str">
        <f aca="false">IF($H4998="","",DATE(YEAR($H4998),MONTH($H4998),1))</f>
        <v/>
      </c>
      <c r="L4998" s="0" t="str">
        <f aca="false">IF($A4998="","",INDEX(CARTAO_COMPRAS!$K:$K,INT((ROW()-2)/20)+2))</f>
        <v/>
      </c>
      <c r="M4998" s="0" t="str">
        <f aca="false">IF($A4998="","","Compra no cartão")</f>
        <v/>
      </c>
    </row>
    <row r="4999" customFormat="false" ht="13.5" hidden="false" customHeight="false" outlineLevel="0" collapsed="false">
      <c r="A4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4999" s="0" t="str">
        <f aca="false">IF($A4999="","",INDEX(CARTAO_COMPRAS!$C:$C,INT((ROW()-2)/20)+2))</f>
        <v/>
      </c>
      <c r="C4999" s="0" t="str">
        <f aca="false">IF($A4999="","",INDEX(CARTAO_COMPRAS!$D:$D,INT((ROW()-2)/20)+2))</f>
        <v/>
      </c>
      <c r="D4999" s="0" t="str">
        <f aca="false">IF($A4999="","",INDEX(CARTAO_COMPRAS!$E:$E,INT((ROW()-2)/20)+2))</f>
        <v/>
      </c>
      <c r="E4999" s="0" t="str">
        <f aca="false">IF($A4999="","",INDEX(CARTAO_COMPRAS!$H:$H,INT((ROW()-2)/20)+2)+MOD(ROW()-2,20))</f>
        <v/>
      </c>
      <c r="F4999" s="0" t="str">
        <f aca="false">IF($A4999="","",INDEX(CARTAO_COMPRAS!$G:$G,INT((ROW()-2)/20)+2))</f>
        <v/>
      </c>
      <c r="G4999" s="5" t="str">
        <f aca="false">IF($A4999="","",INDEX(CARTAO_COMPRAS!$I:$I,INT((ROW()-2)/20)+2))</f>
        <v/>
      </c>
      <c r="H4999" s="4" t="str">
        <f aca="false">IF($A4999="","",EDATE(INDEX(CARTAO_COMPRAS!$J:$J,INT((ROW()-2)/20)+2),MOD(ROW()-2,20)))</f>
        <v/>
      </c>
      <c r="I4999" s="4" t="str">
        <f aca="false">IF($H4999="","",$H4999-WEEKDAY($H4999,2)+1)</f>
        <v/>
      </c>
      <c r="J4999" s="4" t="str">
        <f aca="false">IF($I4999="","",$I4999+6)</f>
        <v/>
      </c>
      <c r="K4999" s="6" t="str">
        <f aca="false">IF($H4999="","",DATE(YEAR($H4999),MONTH($H4999),1))</f>
        <v/>
      </c>
      <c r="L4999" s="0" t="str">
        <f aca="false">IF($A4999="","",INDEX(CARTAO_COMPRAS!$K:$K,INT((ROW()-2)/20)+2))</f>
        <v/>
      </c>
      <c r="M4999" s="0" t="str">
        <f aca="false">IF($A4999="","","Compra no cartão")</f>
        <v/>
      </c>
    </row>
    <row r="5000" customFormat="false" ht="13.5" hidden="false" customHeight="false" outlineLevel="0" collapsed="false">
      <c r="A5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0" s="0" t="str">
        <f aca="false">IF($A5000="","",INDEX(CARTAO_COMPRAS!$C:$C,INT((ROW()-2)/20)+2))</f>
        <v/>
      </c>
      <c r="C5000" s="0" t="str">
        <f aca="false">IF($A5000="","",INDEX(CARTAO_COMPRAS!$D:$D,INT((ROW()-2)/20)+2))</f>
        <v/>
      </c>
      <c r="D5000" s="0" t="str">
        <f aca="false">IF($A5000="","",INDEX(CARTAO_COMPRAS!$E:$E,INT((ROW()-2)/20)+2))</f>
        <v/>
      </c>
      <c r="E5000" s="0" t="str">
        <f aca="false">IF($A5000="","",INDEX(CARTAO_COMPRAS!$H:$H,INT((ROW()-2)/20)+2)+MOD(ROW()-2,20))</f>
        <v/>
      </c>
      <c r="F5000" s="0" t="str">
        <f aca="false">IF($A5000="","",INDEX(CARTAO_COMPRAS!$G:$G,INT((ROW()-2)/20)+2))</f>
        <v/>
      </c>
      <c r="G5000" s="5" t="str">
        <f aca="false">IF($A5000="","",INDEX(CARTAO_COMPRAS!$I:$I,INT((ROW()-2)/20)+2))</f>
        <v/>
      </c>
      <c r="H5000" s="4" t="str">
        <f aca="false">IF($A5000="","",EDATE(INDEX(CARTAO_COMPRAS!$J:$J,INT((ROW()-2)/20)+2),MOD(ROW()-2,20)))</f>
        <v/>
      </c>
      <c r="I5000" s="4" t="str">
        <f aca="false">IF($H5000="","",$H5000-WEEKDAY($H5000,2)+1)</f>
        <v/>
      </c>
      <c r="J5000" s="4" t="str">
        <f aca="false">IF($I5000="","",$I5000+6)</f>
        <v/>
      </c>
      <c r="K5000" s="6" t="str">
        <f aca="false">IF($H5000="","",DATE(YEAR($H5000),MONTH($H5000),1))</f>
        <v/>
      </c>
      <c r="L5000" s="0" t="str">
        <f aca="false">IF($A5000="","",INDEX(CARTAO_COMPRAS!$K:$K,INT((ROW()-2)/20)+2))</f>
        <v/>
      </c>
      <c r="M5000" s="0" t="str">
        <f aca="false">IF($A5000="","","Compra no cartão")</f>
        <v/>
      </c>
    </row>
    <row r="5001" customFormat="false" ht="13.5" hidden="false" customHeight="false" outlineLevel="0" collapsed="false">
      <c r="A5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1" s="0" t="str">
        <f aca="false">IF($A5001="","",INDEX(CARTAO_COMPRAS!$C:$C,INT((ROW()-2)/20)+2))</f>
        <v/>
      </c>
      <c r="C5001" s="0" t="str">
        <f aca="false">IF($A5001="","",INDEX(CARTAO_COMPRAS!$D:$D,INT((ROW()-2)/20)+2))</f>
        <v/>
      </c>
      <c r="D5001" s="0" t="str">
        <f aca="false">IF($A5001="","",INDEX(CARTAO_COMPRAS!$E:$E,INT((ROW()-2)/20)+2))</f>
        <v/>
      </c>
      <c r="E5001" s="0" t="str">
        <f aca="false">IF($A5001="","",INDEX(CARTAO_COMPRAS!$H:$H,INT((ROW()-2)/20)+2)+MOD(ROW()-2,20))</f>
        <v/>
      </c>
      <c r="F5001" s="0" t="str">
        <f aca="false">IF($A5001="","",INDEX(CARTAO_COMPRAS!$G:$G,INT((ROW()-2)/20)+2))</f>
        <v/>
      </c>
      <c r="G5001" s="5" t="str">
        <f aca="false">IF($A5001="","",INDEX(CARTAO_COMPRAS!$I:$I,INT((ROW()-2)/20)+2))</f>
        <v/>
      </c>
      <c r="H5001" s="4" t="str">
        <f aca="false">IF($A5001="","",EDATE(INDEX(CARTAO_COMPRAS!$J:$J,INT((ROW()-2)/20)+2),MOD(ROW()-2,20)))</f>
        <v/>
      </c>
      <c r="I5001" s="4" t="str">
        <f aca="false">IF($H5001="","",$H5001-WEEKDAY($H5001,2)+1)</f>
        <v/>
      </c>
      <c r="J5001" s="4" t="str">
        <f aca="false">IF($I5001="","",$I5001+6)</f>
        <v/>
      </c>
      <c r="K5001" s="6" t="str">
        <f aca="false">IF($H5001="","",DATE(YEAR($H5001),MONTH($H5001),1))</f>
        <v/>
      </c>
      <c r="L5001" s="0" t="str">
        <f aca="false">IF($A5001="","",INDEX(CARTAO_COMPRAS!$K:$K,INT((ROW()-2)/20)+2))</f>
        <v/>
      </c>
      <c r="M5001" s="0" t="str">
        <f aca="false">IF($A5001="","","Compra no cartão")</f>
        <v/>
      </c>
    </row>
    <row r="5002" customFormat="false" ht="13.5" hidden="false" customHeight="false" outlineLevel="0" collapsed="false">
      <c r="A50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2" s="0" t="str">
        <f aca="false">IF($A5002="","",INDEX(CARTAO_COMPRAS!$C:$C,INT((ROW()-2)/20)+2))</f>
        <v/>
      </c>
      <c r="C5002" s="0" t="str">
        <f aca="false">IF($A5002="","",INDEX(CARTAO_COMPRAS!$D:$D,INT((ROW()-2)/20)+2))</f>
        <v/>
      </c>
      <c r="D5002" s="0" t="str">
        <f aca="false">IF($A5002="","",INDEX(CARTAO_COMPRAS!$E:$E,INT((ROW()-2)/20)+2))</f>
        <v/>
      </c>
      <c r="E5002" s="0" t="str">
        <f aca="false">IF($A5002="","",INDEX(CARTAO_COMPRAS!$H:$H,INT((ROW()-2)/20)+2)+MOD(ROW()-2,20))</f>
        <v/>
      </c>
      <c r="F5002" s="0" t="str">
        <f aca="false">IF($A5002="","",INDEX(CARTAO_COMPRAS!$G:$G,INT((ROW()-2)/20)+2))</f>
        <v/>
      </c>
      <c r="G5002" s="5" t="str">
        <f aca="false">IF($A5002="","",INDEX(CARTAO_COMPRAS!$I:$I,INT((ROW()-2)/20)+2))</f>
        <v/>
      </c>
      <c r="H5002" s="4" t="str">
        <f aca="false">IF($A5002="","",EDATE(INDEX(CARTAO_COMPRAS!$J:$J,INT((ROW()-2)/20)+2),MOD(ROW()-2,20)))</f>
        <v/>
      </c>
      <c r="I5002" s="4" t="str">
        <f aca="false">IF($H5002="","",$H5002-WEEKDAY($H5002,2)+1)</f>
        <v/>
      </c>
      <c r="J5002" s="4" t="str">
        <f aca="false">IF($I5002="","",$I5002+6)</f>
        <v/>
      </c>
      <c r="K5002" s="6" t="str">
        <f aca="false">IF($H5002="","",DATE(YEAR($H5002),MONTH($H5002),1))</f>
        <v/>
      </c>
      <c r="L5002" s="0" t="str">
        <f aca="false">IF($A5002="","",INDEX(CARTAO_COMPRAS!$K:$K,INT((ROW()-2)/20)+2))</f>
        <v/>
      </c>
      <c r="M5002" s="0" t="str">
        <f aca="false">IF($A5002="","","Compra no cartão")</f>
        <v/>
      </c>
    </row>
    <row r="5003" customFormat="false" ht="13.5" hidden="false" customHeight="false" outlineLevel="0" collapsed="false">
      <c r="A5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3" s="0" t="str">
        <f aca="false">IF($A5003="","",INDEX(CARTAO_COMPRAS!$C:$C,INT((ROW()-2)/20)+2))</f>
        <v/>
      </c>
      <c r="C5003" s="0" t="str">
        <f aca="false">IF($A5003="","",INDEX(CARTAO_COMPRAS!$D:$D,INT((ROW()-2)/20)+2))</f>
        <v/>
      </c>
      <c r="D5003" s="0" t="str">
        <f aca="false">IF($A5003="","",INDEX(CARTAO_COMPRAS!$E:$E,INT((ROW()-2)/20)+2))</f>
        <v/>
      </c>
      <c r="E5003" s="0" t="str">
        <f aca="false">IF($A5003="","",INDEX(CARTAO_COMPRAS!$H:$H,INT((ROW()-2)/20)+2)+MOD(ROW()-2,20))</f>
        <v/>
      </c>
      <c r="F5003" s="0" t="str">
        <f aca="false">IF($A5003="","",INDEX(CARTAO_COMPRAS!$G:$G,INT((ROW()-2)/20)+2))</f>
        <v/>
      </c>
      <c r="G5003" s="5" t="str">
        <f aca="false">IF($A5003="","",INDEX(CARTAO_COMPRAS!$I:$I,INT((ROW()-2)/20)+2))</f>
        <v/>
      </c>
      <c r="H5003" s="4" t="str">
        <f aca="false">IF($A5003="","",EDATE(INDEX(CARTAO_COMPRAS!$J:$J,INT((ROW()-2)/20)+2),MOD(ROW()-2,20)))</f>
        <v/>
      </c>
      <c r="I5003" s="4" t="str">
        <f aca="false">IF($H5003="","",$H5003-WEEKDAY($H5003,2)+1)</f>
        <v/>
      </c>
      <c r="J5003" s="4" t="str">
        <f aca="false">IF($I5003="","",$I5003+6)</f>
        <v/>
      </c>
      <c r="K5003" s="6" t="str">
        <f aca="false">IF($H5003="","",DATE(YEAR($H5003),MONTH($H5003),1))</f>
        <v/>
      </c>
      <c r="L5003" s="0" t="str">
        <f aca="false">IF($A5003="","",INDEX(CARTAO_COMPRAS!$K:$K,INT((ROW()-2)/20)+2))</f>
        <v/>
      </c>
      <c r="M5003" s="0" t="str">
        <f aca="false">IF($A5003="","","Compra no cartão")</f>
        <v/>
      </c>
    </row>
    <row r="5004" customFormat="false" ht="13.5" hidden="false" customHeight="false" outlineLevel="0" collapsed="false">
      <c r="A5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4" s="0" t="str">
        <f aca="false">IF($A5004="","",INDEX(CARTAO_COMPRAS!$C:$C,INT((ROW()-2)/20)+2))</f>
        <v/>
      </c>
      <c r="C5004" s="0" t="str">
        <f aca="false">IF($A5004="","",INDEX(CARTAO_COMPRAS!$D:$D,INT((ROW()-2)/20)+2))</f>
        <v/>
      </c>
      <c r="D5004" s="0" t="str">
        <f aca="false">IF($A5004="","",INDEX(CARTAO_COMPRAS!$E:$E,INT((ROW()-2)/20)+2))</f>
        <v/>
      </c>
      <c r="E5004" s="0" t="str">
        <f aca="false">IF($A5004="","",INDEX(CARTAO_COMPRAS!$H:$H,INT((ROW()-2)/20)+2)+MOD(ROW()-2,20))</f>
        <v/>
      </c>
      <c r="F5004" s="0" t="str">
        <f aca="false">IF($A5004="","",INDEX(CARTAO_COMPRAS!$G:$G,INT((ROW()-2)/20)+2))</f>
        <v/>
      </c>
      <c r="G5004" s="5" t="str">
        <f aca="false">IF($A5004="","",INDEX(CARTAO_COMPRAS!$I:$I,INT((ROW()-2)/20)+2))</f>
        <v/>
      </c>
      <c r="H5004" s="4" t="str">
        <f aca="false">IF($A5004="","",EDATE(INDEX(CARTAO_COMPRAS!$J:$J,INT((ROW()-2)/20)+2),MOD(ROW()-2,20)))</f>
        <v/>
      </c>
      <c r="I5004" s="4" t="str">
        <f aca="false">IF($H5004="","",$H5004-WEEKDAY($H5004,2)+1)</f>
        <v/>
      </c>
      <c r="J5004" s="4" t="str">
        <f aca="false">IF($I5004="","",$I5004+6)</f>
        <v/>
      </c>
      <c r="K5004" s="6" t="str">
        <f aca="false">IF($H5004="","",DATE(YEAR($H5004),MONTH($H5004),1))</f>
        <v/>
      </c>
      <c r="L5004" s="0" t="str">
        <f aca="false">IF($A5004="","",INDEX(CARTAO_COMPRAS!$K:$K,INT((ROW()-2)/20)+2))</f>
        <v/>
      </c>
      <c r="M5004" s="0" t="str">
        <f aca="false">IF($A5004="","","Compra no cartão")</f>
        <v/>
      </c>
    </row>
    <row r="5005" customFormat="false" ht="13.5" hidden="false" customHeight="false" outlineLevel="0" collapsed="false">
      <c r="A5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5" s="0" t="str">
        <f aca="false">IF($A5005="","",INDEX(CARTAO_COMPRAS!$C:$C,INT((ROW()-2)/20)+2))</f>
        <v/>
      </c>
      <c r="C5005" s="0" t="str">
        <f aca="false">IF($A5005="","",INDEX(CARTAO_COMPRAS!$D:$D,INT((ROW()-2)/20)+2))</f>
        <v/>
      </c>
      <c r="D5005" s="0" t="str">
        <f aca="false">IF($A5005="","",INDEX(CARTAO_COMPRAS!$E:$E,INT((ROW()-2)/20)+2))</f>
        <v/>
      </c>
      <c r="E5005" s="0" t="str">
        <f aca="false">IF($A5005="","",INDEX(CARTAO_COMPRAS!$H:$H,INT((ROW()-2)/20)+2)+MOD(ROW()-2,20))</f>
        <v/>
      </c>
      <c r="F5005" s="0" t="str">
        <f aca="false">IF($A5005="","",INDEX(CARTAO_COMPRAS!$G:$G,INT((ROW()-2)/20)+2))</f>
        <v/>
      </c>
      <c r="G5005" s="5" t="str">
        <f aca="false">IF($A5005="","",INDEX(CARTAO_COMPRAS!$I:$I,INT((ROW()-2)/20)+2))</f>
        <v/>
      </c>
      <c r="H5005" s="4" t="str">
        <f aca="false">IF($A5005="","",EDATE(INDEX(CARTAO_COMPRAS!$J:$J,INT((ROW()-2)/20)+2),MOD(ROW()-2,20)))</f>
        <v/>
      </c>
      <c r="I5005" s="4" t="str">
        <f aca="false">IF($H5005="","",$H5005-WEEKDAY($H5005,2)+1)</f>
        <v/>
      </c>
      <c r="J5005" s="4" t="str">
        <f aca="false">IF($I5005="","",$I5005+6)</f>
        <v/>
      </c>
      <c r="K5005" s="6" t="str">
        <f aca="false">IF($H5005="","",DATE(YEAR($H5005),MONTH($H5005),1))</f>
        <v/>
      </c>
      <c r="L5005" s="0" t="str">
        <f aca="false">IF($A5005="","",INDEX(CARTAO_COMPRAS!$K:$K,INT((ROW()-2)/20)+2))</f>
        <v/>
      </c>
      <c r="M5005" s="0" t="str">
        <f aca="false">IF($A5005="","","Compra no cartão")</f>
        <v/>
      </c>
    </row>
    <row r="5006" customFormat="false" ht="13.5" hidden="false" customHeight="false" outlineLevel="0" collapsed="false">
      <c r="A5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6" s="0" t="str">
        <f aca="false">IF($A5006="","",INDEX(CARTAO_COMPRAS!$C:$C,INT((ROW()-2)/20)+2))</f>
        <v/>
      </c>
      <c r="C5006" s="0" t="str">
        <f aca="false">IF($A5006="","",INDEX(CARTAO_COMPRAS!$D:$D,INT((ROW()-2)/20)+2))</f>
        <v/>
      </c>
      <c r="D5006" s="0" t="str">
        <f aca="false">IF($A5006="","",INDEX(CARTAO_COMPRAS!$E:$E,INT((ROW()-2)/20)+2))</f>
        <v/>
      </c>
      <c r="E5006" s="0" t="str">
        <f aca="false">IF($A5006="","",INDEX(CARTAO_COMPRAS!$H:$H,INT((ROW()-2)/20)+2)+MOD(ROW()-2,20))</f>
        <v/>
      </c>
      <c r="F5006" s="0" t="str">
        <f aca="false">IF($A5006="","",INDEX(CARTAO_COMPRAS!$G:$G,INT((ROW()-2)/20)+2))</f>
        <v/>
      </c>
      <c r="G5006" s="5" t="str">
        <f aca="false">IF($A5006="","",INDEX(CARTAO_COMPRAS!$I:$I,INT((ROW()-2)/20)+2))</f>
        <v/>
      </c>
      <c r="H5006" s="4" t="str">
        <f aca="false">IF($A5006="","",EDATE(INDEX(CARTAO_COMPRAS!$J:$J,INT((ROW()-2)/20)+2),MOD(ROW()-2,20)))</f>
        <v/>
      </c>
      <c r="I5006" s="4" t="str">
        <f aca="false">IF($H5006="","",$H5006-WEEKDAY($H5006,2)+1)</f>
        <v/>
      </c>
      <c r="J5006" s="4" t="str">
        <f aca="false">IF($I5006="","",$I5006+6)</f>
        <v/>
      </c>
      <c r="K5006" s="6" t="str">
        <f aca="false">IF($H5006="","",DATE(YEAR($H5006),MONTH($H5006),1))</f>
        <v/>
      </c>
      <c r="L5006" s="0" t="str">
        <f aca="false">IF($A5006="","",INDEX(CARTAO_COMPRAS!$K:$K,INT((ROW()-2)/20)+2))</f>
        <v/>
      </c>
      <c r="M5006" s="0" t="str">
        <f aca="false">IF($A5006="","","Compra no cartão")</f>
        <v/>
      </c>
    </row>
    <row r="5007" customFormat="false" ht="13.5" hidden="false" customHeight="false" outlineLevel="0" collapsed="false">
      <c r="A5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7" s="0" t="str">
        <f aca="false">IF($A5007="","",INDEX(CARTAO_COMPRAS!$C:$C,INT((ROW()-2)/20)+2))</f>
        <v/>
      </c>
      <c r="C5007" s="0" t="str">
        <f aca="false">IF($A5007="","",INDEX(CARTAO_COMPRAS!$D:$D,INT((ROW()-2)/20)+2))</f>
        <v/>
      </c>
      <c r="D5007" s="0" t="str">
        <f aca="false">IF($A5007="","",INDEX(CARTAO_COMPRAS!$E:$E,INT((ROW()-2)/20)+2))</f>
        <v/>
      </c>
      <c r="E5007" s="0" t="str">
        <f aca="false">IF($A5007="","",INDEX(CARTAO_COMPRAS!$H:$H,INT((ROW()-2)/20)+2)+MOD(ROW()-2,20))</f>
        <v/>
      </c>
      <c r="F5007" s="0" t="str">
        <f aca="false">IF($A5007="","",INDEX(CARTAO_COMPRAS!$G:$G,INT((ROW()-2)/20)+2))</f>
        <v/>
      </c>
      <c r="G5007" s="5" t="str">
        <f aca="false">IF($A5007="","",INDEX(CARTAO_COMPRAS!$I:$I,INT((ROW()-2)/20)+2))</f>
        <v/>
      </c>
      <c r="H5007" s="4" t="str">
        <f aca="false">IF($A5007="","",EDATE(INDEX(CARTAO_COMPRAS!$J:$J,INT((ROW()-2)/20)+2),MOD(ROW()-2,20)))</f>
        <v/>
      </c>
      <c r="I5007" s="4" t="str">
        <f aca="false">IF($H5007="","",$H5007-WEEKDAY($H5007,2)+1)</f>
        <v/>
      </c>
      <c r="J5007" s="4" t="str">
        <f aca="false">IF($I5007="","",$I5007+6)</f>
        <v/>
      </c>
      <c r="K5007" s="6" t="str">
        <f aca="false">IF($H5007="","",DATE(YEAR($H5007),MONTH($H5007),1))</f>
        <v/>
      </c>
      <c r="L5007" s="0" t="str">
        <f aca="false">IF($A5007="","",INDEX(CARTAO_COMPRAS!$K:$K,INT((ROW()-2)/20)+2))</f>
        <v/>
      </c>
      <c r="M5007" s="0" t="str">
        <f aca="false">IF($A5007="","","Compra no cartão")</f>
        <v/>
      </c>
    </row>
    <row r="5008" customFormat="false" ht="13.5" hidden="false" customHeight="false" outlineLevel="0" collapsed="false">
      <c r="A5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8" s="0" t="str">
        <f aca="false">IF($A5008="","",INDEX(CARTAO_COMPRAS!$C:$C,INT((ROW()-2)/20)+2))</f>
        <v/>
      </c>
      <c r="C5008" s="0" t="str">
        <f aca="false">IF($A5008="","",INDEX(CARTAO_COMPRAS!$D:$D,INT((ROW()-2)/20)+2))</f>
        <v/>
      </c>
      <c r="D5008" s="0" t="str">
        <f aca="false">IF($A5008="","",INDEX(CARTAO_COMPRAS!$E:$E,INT((ROW()-2)/20)+2))</f>
        <v/>
      </c>
      <c r="E5008" s="0" t="str">
        <f aca="false">IF($A5008="","",INDEX(CARTAO_COMPRAS!$H:$H,INT((ROW()-2)/20)+2)+MOD(ROW()-2,20))</f>
        <v/>
      </c>
      <c r="F5008" s="0" t="str">
        <f aca="false">IF($A5008="","",INDEX(CARTAO_COMPRAS!$G:$G,INT((ROW()-2)/20)+2))</f>
        <v/>
      </c>
      <c r="G5008" s="5" t="str">
        <f aca="false">IF($A5008="","",INDEX(CARTAO_COMPRAS!$I:$I,INT((ROW()-2)/20)+2))</f>
        <v/>
      </c>
      <c r="H5008" s="4" t="str">
        <f aca="false">IF($A5008="","",EDATE(INDEX(CARTAO_COMPRAS!$J:$J,INT((ROW()-2)/20)+2),MOD(ROW()-2,20)))</f>
        <v/>
      </c>
      <c r="I5008" s="4" t="str">
        <f aca="false">IF($H5008="","",$H5008-WEEKDAY($H5008,2)+1)</f>
        <v/>
      </c>
      <c r="J5008" s="4" t="str">
        <f aca="false">IF($I5008="","",$I5008+6)</f>
        <v/>
      </c>
      <c r="K5008" s="6" t="str">
        <f aca="false">IF($H5008="","",DATE(YEAR($H5008),MONTH($H5008),1))</f>
        <v/>
      </c>
      <c r="L5008" s="0" t="str">
        <f aca="false">IF($A5008="","",INDEX(CARTAO_COMPRAS!$K:$K,INT((ROW()-2)/20)+2))</f>
        <v/>
      </c>
      <c r="M5008" s="0" t="str">
        <f aca="false">IF($A5008="","","Compra no cartão")</f>
        <v/>
      </c>
    </row>
    <row r="5009" customFormat="false" ht="13.5" hidden="false" customHeight="false" outlineLevel="0" collapsed="false">
      <c r="A5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09" s="0" t="str">
        <f aca="false">IF($A5009="","",INDEX(CARTAO_COMPRAS!$C:$C,INT((ROW()-2)/20)+2))</f>
        <v/>
      </c>
      <c r="C5009" s="0" t="str">
        <f aca="false">IF($A5009="","",INDEX(CARTAO_COMPRAS!$D:$D,INT((ROW()-2)/20)+2))</f>
        <v/>
      </c>
      <c r="D5009" s="0" t="str">
        <f aca="false">IF($A5009="","",INDEX(CARTAO_COMPRAS!$E:$E,INT((ROW()-2)/20)+2))</f>
        <v/>
      </c>
      <c r="E5009" s="0" t="str">
        <f aca="false">IF($A5009="","",INDEX(CARTAO_COMPRAS!$H:$H,INT((ROW()-2)/20)+2)+MOD(ROW()-2,20))</f>
        <v/>
      </c>
      <c r="F5009" s="0" t="str">
        <f aca="false">IF($A5009="","",INDEX(CARTAO_COMPRAS!$G:$G,INT((ROW()-2)/20)+2))</f>
        <v/>
      </c>
      <c r="G5009" s="5" t="str">
        <f aca="false">IF($A5009="","",INDEX(CARTAO_COMPRAS!$I:$I,INT((ROW()-2)/20)+2))</f>
        <v/>
      </c>
      <c r="H5009" s="4" t="str">
        <f aca="false">IF($A5009="","",EDATE(INDEX(CARTAO_COMPRAS!$J:$J,INT((ROW()-2)/20)+2),MOD(ROW()-2,20)))</f>
        <v/>
      </c>
      <c r="I5009" s="4" t="str">
        <f aca="false">IF($H5009="","",$H5009-WEEKDAY($H5009,2)+1)</f>
        <v/>
      </c>
      <c r="J5009" s="4" t="str">
        <f aca="false">IF($I5009="","",$I5009+6)</f>
        <v/>
      </c>
      <c r="K5009" s="6" t="str">
        <f aca="false">IF($H5009="","",DATE(YEAR($H5009),MONTH($H5009),1))</f>
        <v/>
      </c>
      <c r="L5009" s="0" t="str">
        <f aca="false">IF($A5009="","",INDEX(CARTAO_COMPRAS!$K:$K,INT((ROW()-2)/20)+2))</f>
        <v/>
      </c>
      <c r="M5009" s="0" t="str">
        <f aca="false">IF($A5009="","","Compra no cartão")</f>
        <v/>
      </c>
    </row>
    <row r="5010" customFormat="false" ht="13.5" hidden="false" customHeight="false" outlineLevel="0" collapsed="false">
      <c r="A5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0" s="0" t="str">
        <f aca="false">IF($A5010="","",INDEX(CARTAO_COMPRAS!$C:$C,INT((ROW()-2)/20)+2))</f>
        <v/>
      </c>
      <c r="C5010" s="0" t="str">
        <f aca="false">IF($A5010="","",INDEX(CARTAO_COMPRAS!$D:$D,INT((ROW()-2)/20)+2))</f>
        <v/>
      </c>
      <c r="D5010" s="0" t="str">
        <f aca="false">IF($A5010="","",INDEX(CARTAO_COMPRAS!$E:$E,INT((ROW()-2)/20)+2))</f>
        <v/>
      </c>
      <c r="E5010" s="0" t="str">
        <f aca="false">IF($A5010="","",INDEX(CARTAO_COMPRAS!$H:$H,INT((ROW()-2)/20)+2)+MOD(ROW()-2,20))</f>
        <v/>
      </c>
      <c r="F5010" s="0" t="str">
        <f aca="false">IF($A5010="","",INDEX(CARTAO_COMPRAS!$G:$G,INT((ROW()-2)/20)+2))</f>
        <v/>
      </c>
      <c r="G5010" s="5" t="str">
        <f aca="false">IF($A5010="","",INDEX(CARTAO_COMPRAS!$I:$I,INT((ROW()-2)/20)+2))</f>
        <v/>
      </c>
      <c r="H5010" s="4" t="str">
        <f aca="false">IF($A5010="","",EDATE(INDEX(CARTAO_COMPRAS!$J:$J,INT((ROW()-2)/20)+2),MOD(ROW()-2,20)))</f>
        <v/>
      </c>
      <c r="I5010" s="4" t="str">
        <f aca="false">IF($H5010="","",$H5010-WEEKDAY($H5010,2)+1)</f>
        <v/>
      </c>
      <c r="J5010" s="4" t="str">
        <f aca="false">IF($I5010="","",$I5010+6)</f>
        <v/>
      </c>
      <c r="K5010" s="6" t="str">
        <f aca="false">IF($H5010="","",DATE(YEAR($H5010),MONTH($H5010),1))</f>
        <v/>
      </c>
      <c r="L5010" s="0" t="str">
        <f aca="false">IF($A5010="","",INDEX(CARTAO_COMPRAS!$K:$K,INT((ROW()-2)/20)+2))</f>
        <v/>
      </c>
      <c r="M5010" s="0" t="str">
        <f aca="false">IF($A5010="","","Compra no cartão")</f>
        <v/>
      </c>
    </row>
    <row r="5011" customFormat="false" ht="13.5" hidden="false" customHeight="false" outlineLevel="0" collapsed="false">
      <c r="A5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1" s="0" t="str">
        <f aca="false">IF($A5011="","",INDEX(CARTAO_COMPRAS!$C:$C,INT((ROW()-2)/20)+2))</f>
        <v/>
      </c>
      <c r="C5011" s="0" t="str">
        <f aca="false">IF($A5011="","",INDEX(CARTAO_COMPRAS!$D:$D,INT((ROW()-2)/20)+2))</f>
        <v/>
      </c>
      <c r="D5011" s="0" t="str">
        <f aca="false">IF($A5011="","",INDEX(CARTAO_COMPRAS!$E:$E,INT((ROW()-2)/20)+2))</f>
        <v/>
      </c>
      <c r="E5011" s="0" t="str">
        <f aca="false">IF($A5011="","",INDEX(CARTAO_COMPRAS!$H:$H,INT((ROW()-2)/20)+2)+MOD(ROW()-2,20))</f>
        <v/>
      </c>
      <c r="F5011" s="0" t="str">
        <f aca="false">IF($A5011="","",INDEX(CARTAO_COMPRAS!$G:$G,INT((ROW()-2)/20)+2))</f>
        <v/>
      </c>
      <c r="G5011" s="5" t="str">
        <f aca="false">IF($A5011="","",INDEX(CARTAO_COMPRAS!$I:$I,INT((ROW()-2)/20)+2))</f>
        <v/>
      </c>
      <c r="H5011" s="4" t="str">
        <f aca="false">IF($A5011="","",EDATE(INDEX(CARTAO_COMPRAS!$J:$J,INT((ROW()-2)/20)+2),MOD(ROW()-2,20)))</f>
        <v/>
      </c>
      <c r="I5011" s="4" t="str">
        <f aca="false">IF($H5011="","",$H5011-WEEKDAY($H5011,2)+1)</f>
        <v/>
      </c>
      <c r="J5011" s="4" t="str">
        <f aca="false">IF($I5011="","",$I5011+6)</f>
        <v/>
      </c>
      <c r="K5011" s="6" t="str">
        <f aca="false">IF($H5011="","",DATE(YEAR($H5011),MONTH($H5011),1))</f>
        <v/>
      </c>
      <c r="L5011" s="0" t="str">
        <f aca="false">IF($A5011="","",INDEX(CARTAO_COMPRAS!$K:$K,INT((ROW()-2)/20)+2))</f>
        <v/>
      </c>
      <c r="M5011" s="0" t="str">
        <f aca="false">IF($A5011="","","Compra no cartão")</f>
        <v/>
      </c>
    </row>
    <row r="5012" customFormat="false" ht="13.5" hidden="false" customHeight="false" outlineLevel="0" collapsed="false">
      <c r="A5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2" s="0" t="str">
        <f aca="false">IF($A5012="","",INDEX(CARTAO_COMPRAS!$C:$C,INT((ROW()-2)/20)+2))</f>
        <v/>
      </c>
      <c r="C5012" s="0" t="str">
        <f aca="false">IF($A5012="","",INDEX(CARTAO_COMPRAS!$D:$D,INT((ROW()-2)/20)+2))</f>
        <v/>
      </c>
      <c r="D5012" s="0" t="str">
        <f aca="false">IF($A5012="","",INDEX(CARTAO_COMPRAS!$E:$E,INT((ROW()-2)/20)+2))</f>
        <v/>
      </c>
      <c r="E5012" s="0" t="str">
        <f aca="false">IF($A5012="","",INDEX(CARTAO_COMPRAS!$H:$H,INT((ROW()-2)/20)+2)+MOD(ROW()-2,20))</f>
        <v/>
      </c>
      <c r="F5012" s="0" t="str">
        <f aca="false">IF($A5012="","",INDEX(CARTAO_COMPRAS!$G:$G,INT((ROW()-2)/20)+2))</f>
        <v/>
      </c>
      <c r="G5012" s="5" t="str">
        <f aca="false">IF($A5012="","",INDEX(CARTAO_COMPRAS!$I:$I,INT((ROW()-2)/20)+2))</f>
        <v/>
      </c>
      <c r="H5012" s="4" t="str">
        <f aca="false">IF($A5012="","",EDATE(INDEX(CARTAO_COMPRAS!$J:$J,INT((ROW()-2)/20)+2),MOD(ROW()-2,20)))</f>
        <v/>
      </c>
      <c r="I5012" s="4" t="str">
        <f aca="false">IF($H5012="","",$H5012-WEEKDAY($H5012,2)+1)</f>
        <v/>
      </c>
      <c r="J5012" s="4" t="str">
        <f aca="false">IF($I5012="","",$I5012+6)</f>
        <v/>
      </c>
      <c r="K5012" s="6" t="str">
        <f aca="false">IF($H5012="","",DATE(YEAR($H5012),MONTH($H5012),1))</f>
        <v/>
      </c>
      <c r="L5012" s="0" t="str">
        <f aca="false">IF($A5012="","",INDEX(CARTAO_COMPRAS!$K:$K,INT((ROW()-2)/20)+2))</f>
        <v/>
      </c>
      <c r="M5012" s="0" t="str">
        <f aca="false">IF($A5012="","","Compra no cartão")</f>
        <v/>
      </c>
    </row>
    <row r="5013" customFormat="false" ht="13.5" hidden="false" customHeight="false" outlineLevel="0" collapsed="false">
      <c r="A5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3" s="0" t="str">
        <f aca="false">IF($A5013="","",INDEX(CARTAO_COMPRAS!$C:$C,INT((ROW()-2)/20)+2))</f>
        <v/>
      </c>
      <c r="C5013" s="0" t="str">
        <f aca="false">IF($A5013="","",INDEX(CARTAO_COMPRAS!$D:$D,INT((ROW()-2)/20)+2))</f>
        <v/>
      </c>
      <c r="D5013" s="0" t="str">
        <f aca="false">IF($A5013="","",INDEX(CARTAO_COMPRAS!$E:$E,INT((ROW()-2)/20)+2))</f>
        <v/>
      </c>
      <c r="E5013" s="0" t="str">
        <f aca="false">IF($A5013="","",INDEX(CARTAO_COMPRAS!$H:$H,INT((ROW()-2)/20)+2)+MOD(ROW()-2,20))</f>
        <v/>
      </c>
      <c r="F5013" s="0" t="str">
        <f aca="false">IF($A5013="","",INDEX(CARTAO_COMPRAS!$G:$G,INT((ROW()-2)/20)+2))</f>
        <v/>
      </c>
      <c r="G5013" s="5" t="str">
        <f aca="false">IF($A5013="","",INDEX(CARTAO_COMPRAS!$I:$I,INT((ROW()-2)/20)+2))</f>
        <v/>
      </c>
      <c r="H5013" s="4" t="str">
        <f aca="false">IF($A5013="","",EDATE(INDEX(CARTAO_COMPRAS!$J:$J,INT((ROW()-2)/20)+2),MOD(ROW()-2,20)))</f>
        <v/>
      </c>
      <c r="I5013" s="4" t="str">
        <f aca="false">IF($H5013="","",$H5013-WEEKDAY($H5013,2)+1)</f>
        <v/>
      </c>
      <c r="J5013" s="4" t="str">
        <f aca="false">IF($I5013="","",$I5013+6)</f>
        <v/>
      </c>
      <c r="K5013" s="6" t="str">
        <f aca="false">IF($H5013="","",DATE(YEAR($H5013),MONTH($H5013),1))</f>
        <v/>
      </c>
      <c r="L5013" s="0" t="str">
        <f aca="false">IF($A5013="","",INDEX(CARTAO_COMPRAS!$K:$K,INT((ROW()-2)/20)+2))</f>
        <v/>
      </c>
      <c r="M5013" s="0" t="str">
        <f aca="false">IF($A5013="","","Compra no cartão")</f>
        <v/>
      </c>
    </row>
    <row r="5014" customFormat="false" ht="13.5" hidden="false" customHeight="false" outlineLevel="0" collapsed="false">
      <c r="A5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4" s="0" t="str">
        <f aca="false">IF($A5014="","",INDEX(CARTAO_COMPRAS!$C:$C,INT((ROW()-2)/20)+2))</f>
        <v/>
      </c>
      <c r="C5014" s="0" t="str">
        <f aca="false">IF($A5014="","",INDEX(CARTAO_COMPRAS!$D:$D,INT((ROW()-2)/20)+2))</f>
        <v/>
      </c>
      <c r="D5014" s="0" t="str">
        <f aca="false">IF($A5014="","",INDEX(CARTAO_COMPRAS!$E:$E,INT((ROW()-2)/20)+2))</f>
        <v/>
      </c>
      <c r="E5014" s="0" t="str">
        <f aca="false">IF($A5014="","",INDEX(CARTAO_COMPRAS!$H:$H,INT((ROW()-2)/20)+2)+MOD(ROW()-2,20))</f>
        <v/>
      </c>
      <c r="F5014" s="0" t="str">
        <f aca="false">IF($A5014="","",INDEX(CARTAO_COMPRAS!$G:$G,INT((ROW()-2)/20)+2))</f>
        <v/>
      </c>
      <c r="G5014" s="5" t="str">
        <f aca="false">IF($A5014="","",INDEX(CARTAO_COMPRAS!$I:$I,INT((ROW()-2)/20)+2))</f>
        <v/>
      </c>
      <c r="H5014" s="4" t="str">
        <f aca="false">IF($A5014="","",EDATE(INDEX(CARTAO_COMPRAS!$J:$J,INT((ROW()-2)/20)+2),MOD(ROW()-2,20)))</f>
        <v/>
      </c>
      <c r="I5014" s="4" t="str">
        <f aca="false">IF($H5014="","",$H5014-WEEKDAY($H5014,2)+1)</f>
        <v/>
      </c>
      <c r="J5014" s="4" t="str">
        <f aca="false">IF($I5014="","",$I5014+6)</f>
        <v/>
      </c>
      <c r="K5014" s="6" t="str">
        <f aca="false">IF($H5014="","",DATE(YEAR($H5014),MONTH($H5014),1))</f>
        <v/>
      </c>
      <c r="L5014" s="0" t="str">
        <f aca="false">IF($A5014="","",INDEX(CARTAO_COMPRAS!$K:$K,INT((ROW()-2)/20)+2))</f>
        <v/>
      </c>
      <c r="M5014" s="0" t="str">
        <f aca="false">IF($A5014="","","Compra no cartão")</f>
        <v/>
      </c>
    </row>
    <row r="5015" customFormat="false" ht="13.5" hidden="false" customHeight="false" outlineLevel="0" collapsed="false">
      <c r="A5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5" s="0" t="str">
        <f aca="false">IF($A5015="","",INDEX(CARTAO_COMPRAS!$C:$C,INT((ROW()-2)/20)+2))</f>
        <v/>
      </c>
      <c r="C5015" s="0" t="str">
        <f aca="false">IF($A5015="","",INDEX(CARTAO_COMPRAS!$D:$D,INT((ROW()-2)/20)+2))</f>
        <v/>
      </c>
      <c r="D5015" s="0" t="str">
        <f aca="false">IF($A5015="","",INDEX(CARTAO_COMPRAS!$E:$E,INT((ROW()-2)/20)+2))</f>
        <v/>
      </c>
      <c r="E5015" s="0" t="str">
        <f aca="false">IF($A5015="","",INDEX(CARTAO_COMPRAS!$H:$H,INT((ROW()-2)/20)+2)+MOD(ROW()-2,20))</f>
        <v/>
      </c>
      <c r="F5015" s="0" t="str">
        <f aca="false">IF($A5015="","",INDEX(CARTAO_COMPRAS!$G:$G,INT((ROW()-2)/20)+2))</f>
        <v/>
      </c>
      <c r="G5015" s="5" t="str">
        <f aca="false">IF($A5015="","",INDEX(CARTAO_COMPRAS!$I:$I,INT((ROW()-2)/20)+2))</f>
        <v/>
      </c>
      <c r="H5015" s="4" t="str">
        <f aca="false">IF($A5015="","",EDATE(INDEX(CARTAO_COMPRAS!$J:$J,INT((ROW()-2)/20)+2),MOD(ROW()-2,20)))</f>
        <v/>
      </c>
      <c r="I5015" s="4" t="str">
        <f aca="false">IF($H5015="","",$H5015-WEEKDAY($H5015,2)+1)</f>
        <v/>
      </c>
      <c r="J5015" s="4" t="str">
        <f aca="false">IF($I5015="","",$I5015+6)</f>
        <v/>
      </c>
      <c r="K5015" s="6" t="str">
        <f aca="false">IF($H5015="","",DATE(YEAR($H5015),MONTH($H5015),1))</f>
        <v/>
      </c>
      <c r="L5015" s="0" t="str">
        <f aca="false">IF($A5015="","",INDEX(CARTAO_COMPRAS!$K:$K,INT((ROW()-2)/20)+2))</f>
        <v/>
      </c>
      <c r="M5015" s="0" t="str">
        <f aca="false">IF($A5015="","","Compra no cartão")</f>
        <v/>
      </c>
    </row>
    <row r="5016" customFormat="false" ht="13.5" hidden="false" customHeight="false" outlineLevel="0" collapsed="false">
      <c r="A5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6" s="0" t="str">
        <f aca="false">IF($A5016="","",INDEX(CARTAO_COMPRAS!$C:$C,INT((ROW()-2)/20)+2))</f>
        <v/>
      </c>
      <c r="C5016" s="0" t="str">
        <f aca="false">IF($A5016="","",INDEX(CARTAO_COMPRAS!$D:$D,INT((ROW()-2)/20)+2))</f>
        <v/>
      </c>
      <c r="D5016" s="0" t="str">
        <f aca="false">IF($A5016="","",INDEX(CARTAO_COMPRAS!$E:$E,INT((ROW()-2)/20)+2))</f>
        <v/>
      </c>
      <c r="E5016" s="0" t="str">
        <f aca="false">IF($A5016="","",INDEX(CARTAO_COMPRAS!$H:$H,INT((ROW()-2)/20)+2)+MOD(ROW()-2,20))</f>
        <v/>
      </c>
      <c r="F5016" s="0" t="str">
        <f aca="false">IF($A5016="","",INDEX(CARTAO_COMPRAS!$G:$G,INT((ROW()-2)/20)+2))</f>
        <v/>
      </c>
      <c r="G5016" s="5" t="str">
        <f aca="false">IF($A5016="","",INDEX(CARTAO_COMPRAS!$I:$I,INT((ROW()-2)/20)+2))</f>
        <v/>
      </c>
      <c r="H5016" s="4" t="str">
        <f aca="false">IF($A5016="","",EDATE(INDEX(CARTAO_COMPRAS!$J:$J,INT((ROW()-2)/20)+2),MOD(ROW()-2,20)))</f>
        <v/>
      </c>
      <c r="I5016" s="4" t="str">
        <f aca="false">IF($H5016="","",$H5016-WEEKDAY($H5016,2)+1)</f>
        <v/>
      </c>
      <c r="J5016" s="4" t="str">
        <f aca="false">IF($I5016="","",$I5016+6)</f>
        <v/>
      </c>
      <c r="K5016" s="6" t="str">
        <f aca="false">IF($H5016="","",DATE(YEAR($H5016),MONTH($H5016),1))</f>
        <v/>
      </c>
      <c r="L5016" s="0" t="str">
        <f aca="false">IF($A5016="","",INDEX(CARTAO_COMPRAS!$K:$K,INT((ROW()-2)/20)+2))</f>
        <v/>
      </c>
      <c r="M5016" s="0" t="str">
        <f aca="false">IF($A5016="","","Compra no cartão")</f>
        <v/>
      </c>
    </row>
    <row r="5017" customFormat="false" ht="13.5" hidden="false" customHeight="false" outlineLevel="0" collapsed="false">
      <c r="A5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7" s="0" t="str">
        <f aca="false">IF($A5017="","",INDEX(CARTAO_COMPRAS!$C:$C,INT((ROW()-2)/20)+2))</f>
        <v/>
      </c>
      <c r="C5017" s="0" t="str">
        <f aca="false">IF($A5017="","",INDEX(CARTAO_COMPRAS!$D:$D,INT((ROW()-2)/20)+2))</f>
        <v/>
      </c>
      <c r="D5017" s="0" t="str">
        <f aca="false">IF($A5017="","",INDEX(CARTAO_COMPRAS!$E:$E,INT((ROW()-2)/20)+2))</f>
        <v/>
      </c>
      <c r="E5017" s="0" t="str">
        <f aca="false">IF($A5017="","",INDEX(CARTAO_COMPRAS!$H:$H,INT((ROW()-2)/20)+2)+MOD(ROW()-2,20))</f>
        <v/>
      </c>
      <c r="F5017" s="0" t="str">
        <f aca="false">IF($A5017="","",INDEX(CARTAO_COMPRAS!$G:$G,INT((ROW()-2)/20)+2))</f>
        <v/>
      </c>
      <c r="G5017" s="5" t="str">
        <f aca="false">IF($A5017="","",INDEX(CARTAO_COMPRAS!$I:$I,INT((ROW()-2)/20)+2))</f>
        <v/>
      </c>
      <c r="H5017" s="4" t="str">
        <f aca="false">IF($A5017="","",EDATE(INDEX(CARTAO_COMPRAS!$J:$J,INT((ROW()-2)/20)+2),MOD(ROW()-2,20)))</f>
        <v/>
      </c>
      <c r="I5017" s="4" t="str">
        <f aca="false">IF($H5017="","",$H5017-WEEKDAY($H5017,2)+1)</f>
        <v/>
      </c>
      <c r="J5017" s="4" t="str">
        <f aca="false">IF($I5017="","",$I5017+6)</f>
        <v/>
      </c>
      <c r="K5017" s="6" t="str">
        <f aca="false">IF($H5017="","",DATE(YEAR($H5017),MONTH($H5017),1))</f>
        <v/>
      </c>
      <c r="L5017" s="0" t="str">
        <f aca="false">IF($A5017="","",INDEX(CARTAO_COMPRAS!$K:$K,INT((ROW()-2)/20)+2))</f>
        <v/>
      </c>
      <c r="M5017" s="0" t="str">
        <f aca="false">IF($A5017="","","Compra no cartão")</f>
        <v/>
      </c>
    </row>
    <row r="5018" customFormat="false" ht="13.5" hidden="false" customHeight="false" outlineLevel="0" collapsed="false">
      <c r="A5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8" s="0" t="str">
        <f aca="false">IF($A5018="","",INDEX(CARTAO_COMPRAS!$C:$C,INT((ROW()-2)/20)+2))</f>
        <v/>
      </c>
      <c r="C5018" s="0" t="str">
        <f aca="false">IF($A5018="","",INDEX(CARTAO_COMPRAS!$D:$D,INT((ROW()-2)/20)+2))</f>
        <v/>
      </c>
      <c r="D5018" s="0" t="str">
        <f aca="false">IF($A5018="","",INDEX(CARTAO_COMPRAS!$E:$E,INT((ROW()-2)/20)+2))</f>
        <v/>
      </c>
      <c r="E5018" s="0" t="str">
        <f aca="false">IF($A5018="","",INDEX(CARTAO_COMPRAS!$H:$H,INT((ROW()-2)/20)+2)+MOD(ROW()-2,20))</f>
        <v/>
      </c>
      <c r="F5018" s="0" t="str">
        <f aca="false">IF($A5018="","",INDEX(CARTAO_COMPRAS!$G:$G,INT((ROW()-2)/20)+2))</f>
        <v/>
      </c>
      <c r="G5018" s="5" t="str">
        <f aca="false">IF($A5018="","",INDEX(CARTAO_COMPRAS!$I:$I,INT((ROW()-2)/20)+2))</f>
        <v/>
      </c>
      <c r="H5018" s="4" t="str">
        <f aca="false">IF($A5018="","",EDATE(INDEX(CARTAO_COMPRAS!$J:$J,INT((ROW()-2)/20)+2),MOD(ROW()-2,20)))</f>
        <v/>
      </c>
      <c r="I5018" s="4" t="str">
        <f aca="false">IF($H5018="","",$H5018-WEEKDAY($H5018,2)+1)</f>
        <v/>
      </c>
      <c r="J5018" s="4" t="str">
        <f aca="false">IF($I5018="","",$I5018+6)</f>
        <v/>
      </c>
      <c r="K5018" s="6" t="str">
        <f aca="false">IF($H5018="","",DATE(YEAR($H5018),MONTH($H5018),1))</f>
        <v/>
      </c>
      <c r="L5018" s="0" t="str">
        <f aca="false">IF($A5018="","",INDEX(CARTAO_COMPRAS!$K:$K,INT((ROW()-2)/20)+2))</f>
        <v/>
      </c>
      <c r="M5018" s="0" t="str">
        <f aca="false">IF($A5018="","","Compra no cartão")</f>
        <v/>
      </c>
    </row>
    <row r="5019" customFormat="false" ht="13.5" hidden="false" customHeight="false" outlineLevel="0" collapsed="false">
      <c r="A5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19" s="0" t="str">
        <f aca="false">IF($A5019="","",INDEX(CARTAO_COMPRAS!$C:$C,INT((ROW()-2)/20)+2))</f>
        <v/>
      </c>
      <c r="C5019" s="0" t="str">
        <f aca="false">IF($A5019="","",INDEX(CARTAO_COMPRAS!$D:$D,INT((ROW()-2)/20)+2))</f>
        <v/>
      </c>
      <c r="D5019" s="0" t="str">
        <f aca="false">IF($A5019="","",INDEX(CARTAO_COMPRAS!$E:$E,INT((ROW()-2)/20)+2))</f>
        <v/>
      </c>
      <c r="E5019" s="0" t="str">
        <f aca="false">IF($A5019="","",INDEX(CARTAO_COMPRAS!$H:$H,INT((ROW()-2)/20)+2)+MOD(ROW()-2,20))</f>
        <v/>
      </c>
      <c r="F5019" s="0" t="str">
        <f aca="false">IF($A5019="","",INDEX(CARTAO_COMPRAS!$G:$G,INT((ROW()-2)/20)+2))</f>
        <v/>
      </c>
      <c r="G5019" s="5" t="str">
        <f aca="false">IF($A5019="","",INDEX(CARTAO_COMPRAS!$I:$I,INT((ROW()-2)/20)+2))</f>
        <v/>
      </c>
      <c r="H5019" s="4" t="str">
        <f aca="false">IF($A5019="","",EDATE(INDEX(CARTAO_COMPRAS!$J:$J,INT((ROW()-2)/20)+2),MOD(ROW()-2,20)))</f>
        <v/>
      </c>
      <c r="I5019" s="4" t="str">
        <f aca="false">IF($H5019="","",$H5019-WEEKDAY($H5019,2)+1)</f>
        <v/>
      </c>
      <c r="J5019" s="4" t="str">
        <f aca="false">IF($I5019="","",$I5019+6)</f>
        <v/>
      </c>
      <c r="K5019" s="6" t="str">
        <f aca="false">IF($H5019="","",DATE(YEAR($H5019),MONTH($H5019),1))</f>
        <v/>
      </c>
      <c r="L5019" s="0" t="str">
        <f aca="false">IF($A5019="","",INDEX(CARTAO_COMPRAS!$K:$K,INT((ROW()-2)/20)+2))</f>
        <v/>
      </c>
      <c r="M5019" s="0" t="str">
        <f aca="false">IF($A5019="","","Compra no cartão")</f>
        <v/>
      </c>
    </row>
    <row r="5020" customFormat="false" ht="13.5" hidden="false" customHeight="false" outlineLevel="0" collapsed="false">
      <c r="A5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0" s="0" t="str">
        <f aca="false">IF($A5020="","",INDEX(CARTAO_COMPRAS!$C:$C,INT((ROW()-2)/20)+2))</f>
        <v/>
      </c>
      <c r="C5020" s="0" t="str">
        <f aca="false">IF($A5020="","",INDEX(CARTAO_COMPRAS!$D:$D,INT((ROW()-2)/20)+2))</f>
        <v/>
      </c>
      <c r="D5020" s="0" t="str">
        <f aca="false">IF($A5020="","",INDEX(CARTAO_COMPRAS!$E:$E,INT((ROW()-2)/20)+2))</f>
        <v/>
      </c>
      <c r="E5020" s="0" t="str">
        <f aca="false">IF($A5020="","",INDEX(CARTAO_COMPRAS!$H:$H,INT((ROW()-2)/20)+2)+MOD(ROW()-2,20))</f>
        <v/>
      </c>
      <c r="F5020" s="0" t="str">
        <f aca="false">IF($A5020="","",INDEX(CARTAO_COMPRAS!$G:$G,INT((ROW()-2)/20)+2))</f>
        <v/>
      </c>
      <c r="G5020" s="5" t="str">
        <f aca="false">IF($A5020="","",INDEX(CARTAO_COMPRAS!$I:$I,INT((ROW()-2)/20)+2))</f>
        <v/>
      </c>
      <c r="H5020" s="4" t="str">
        <f aca="false">IF($A5020="","",EDATE(INDEX(CARTAO_COMPRAS!$J:$J,INT((ROW()-2)/20)+2),MOD(ROW()-2,20)))</f>
        <v/>
      </c>
      <c r="I5020" s="4" t="str">
        <f aca="false">IF($H5020="","",$H5020-WEEKDAY($H5020,2)+1)</f>
        <v/>
      </c>
      <c r="J5020" s="4" t="str">
        <f aca="false">IF($I5020="","",$I5020+6)</f>
        <v/>
      </c>
      <c r="K5020" s="6" t="str">
        <f aca="false">IF($H5020="","",DATE(YEAR($H5020),MONTH($H5020),1))</f>
        <v/>
      </c>
      <c r="L5020" s="0" t="str">
        <f aca="false">IF($A5020="","",INDEX(CARTAO_COMPRAS!$K:$K,INT((ROW()-2)/20)+2))</f>
        <v/>
      </c>
      <c r="M5020" s="0" t="str">
        <f aca="false">IF($A5020="","","Compra no cartão")</f>
        <v/>
      </c>
    </row>
    <row r="5021" customFormat="false" ht="13.5" hidden="false" customHeight="false" outlineLevel="0" collapsed="false">
      <c r="A5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1" s="0" t="str">
        <f aca="false">IF($A5021="","",INDEX(CARTAO_COMPRAS!$C:$C,INT((ROW()-2)/20)+2))</f>
        <v/>
      </c>
      <c r="C5021" s="0" t="str">
        <f aca="false">IF($A5021="","",INDEX(CARTAO_COMPRAS!$D:$D,INT((ROW()-2)/20)+2))</f>
        <v/>
      </c>
      <c r="D5021" s="0" t="str">
        <f aca="false">IF($A5021="","",INDEX(CARTAO_COMPRAS!$E:$E,INT((ROW()-2)/20)+2))</f>
        <v/>
      </c>
      <c r="E5021" s="0" t="str">
        <f aca="false">IF($A5021="","",INDEX(CARTAO_COMPRAS!$H:$H,INT((ROW()-2)/20)+2)+MOD(ROW()-2,20))</f>
        <v/>
      </c>
      <c r="F5021" s="0" t="str">
        <f aca="false">IF($A5021="","",INDEX(CARTAO_COMPRAS!$G:$G,INT((ROW()-2)/20)+2))</f>
        <v/>
      </c>
      <c r="G5021" s="5" t="str">
        <f aca="false">IF($A5021="","",INDEX(CARTAO_COMPRAS!$I:$I,INT((ROW()-2)/20)+2))</f>
        <v/>
      </c>
      <c r="H5021" s="4" t="str">
        <f aca="false">IF($A5021="","",EDATE(INDEX(CARTAO_COMPRAS!$J:$J,INT((ROW()-2)/20)+2),MOD(ROW()-2,20)))</f>
        <v/>
      </c>
      <c r="I5021" s="4" t="str">
        <f aca="false">IF($H5021="","",$H5021-WEEKDAY($H5021,2)+1)</f>
        <v/>
      </c>
      <c r="J5021" s="4" t="str">
        <f aca="false">IF($I5021="","",$I5021+6)</f>
        <v/>
      </c>
      <c r="K5021" s="6" t="str">
        <f aca="false">IF($H5021="","",DATE(YEAR($H5021),MONTH($H5021),1))</f>
        <v/>
      </c>
      <c r="L5021" s="0" t="str">
        <f aca="false">IF($A5021="","",INDEX(CARTAO_COMPRAS!$K:$K,INT((ROW()-2)/20)+2))</f>
        <v/>
      </c>
      <c r="M5021" s="0" t="str">
        <f aca="false">IF($A5021="","","Compra no cartão")</f>
        <v/>
      </c>
    </row>
    <row r="5022" customFormat="false" ht="13.5" hidden="false" customHeight="false" outlineLevel="0" collapsed="false">
      <c r="A50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2" s="0" t="str">
        <f aca="false">IF($A5022="","",INDEX(CARTAO_COMPRAS!$C:$C,INT((ROW()-2)/20)+2))</f>
        <v/>
      </c>
      <c r="C5022" s="0" t="str">
        <f aca="false">IF($A5022="","",INDEX(CARTAO_COMPRAS!$D:$D,INT((ROW()-2)/20)+2))</f>
        <v/>
      </c>
      <c r="D5022" s="0" t="str">
        <f aca="false">IF($A5022="","",INDEX(CARTAO_COMPRAS!$E:$E,INT((ROW()-2)/20)+2))</f>
        <v/>
      </c>
      <c r="E5022" s="0" t="str">
        <f aca="false">IF($A5022="","",INDEX(CARTAO_COMPRAS!$H:$H,INT((ROW()-2)/20)+2)+MOD(ROW()-2,20))</f>
        <v/>
      </c>
      <c r="F5022" s="0" t="str">
        <f aca="false">IF($A5022="","",INDEX(CARTAO_COMPRAS!$G:$G,INT((ROW()-2)/20)+2))</f>
        <v/>
      </c>
      <c r="G5022" s="5" t="str">
        <f aca="false">IF($A5022="","",INDEX(CARTAO_COMPRAS!$I:$I,INT((ROW()-2)/20)+2))</f>
        <v/>
      </c>
      <c r="H5022" s="4" t="str">
        <f aca="false">IF($A5022="","",EDATE(INDEX(CARTAO_COMPRAS!$J:$J,INT((ROW()-2)/20)+2),MOD(ROW()-2,20)))</f>
        <v/>
      </c>
      <c r="I5022" s="4" t="str">
        <f aca="false">IF($H5022="","",$H5022-WEEKDAY($H5022,2)+1)</f>
        <v/>
      </c>
      <c r="J5022" s="4" t="str">
        <f aca="false">IF($I5022="","",$I5022+6)</f>
        <v/>
      </c>
      <c r="K5022" s="6" t="str">
        <f aca="false">IF($H5022="","",DATE(YEAR($H5022),MONTH($H5022),1))</f>
        <v/>
      </c>
      <c r="L5022" s="0" t="str">
        <f aca="false">IF($A5022="","",INDEX(CARTAO_COMPRAS!$K:$K,INT((ROW()-2)/20)+2))</f>
        <v/>
      </c>
      <c r="M5022" s="0" t="str">
        <f aca="false">IF($A5022="","","Compra no cartão")</f>
        <v/>
      </c>
    </row>
    <row r="5023" customFormat="false" ht="13.5" hidden="false" customHeight="false" outlineLevel="0" collapsed="false">
      <c r="A5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3" s="0" t="str">
        <f aca="false">IF($A5023="","",INDEX(CARTAO_COMPRAS!$C:$C,INT((ROW()-2)/20)+2))</f>
        <v/>
      </c>
      <c r="C5023" s="0" t="str">
        <f aca="false">IF($A5023="","",INDEX(CARTAO_COMPRAS!$D:$D,INT((ROW()-2)/20)+2))</f>
        <v/>
      </c>
      <c r="D5023" s="0" t="str">
        <f aca="false">IF($A5023="","",INDEX(CARTAO_COMPRAS!$E:$E,INT((ROW()-2)/20)+2))</f>
        <v/>
      </c>
      <c r="E5023" s="0" t="str">
        <f aca="false">IF($A5023="","",INDEX(CARTAO_COMPRAS!$H:$H,INT((ROW()-2)/20)+2)+MOD(ROW()-2,20))</f>
        <v/>
      </c>
      <c r="F5023" s="0" t="str">
        <f aca="false">IF($A5023="","",INDEX(CARTAO_COMPRAS!$G:$G,INT((ROW()-2)/20)+2))</f>
        <v/>
      </c>
      <c r="G5023" s="5" t="str">
        <f aca="false">IF($A5023="","",INDEX(CARTAO_COMPRAS!$I:$I,INT((ROW()-2)/20)+2))</f>
        <v/>
      </c>
      <c r="H5023" s="4" t="str">
        <f aca="false">IF($A5023="","",EDATE(INDEX(CARTAO_COMPRAS!$J:$J,INT((ROW()-2)/20)+2),MOD(ROW()-2,20)))</f>
        <v/>
      </c>
      <c r="I5023" s="4" t="str">
        <f aca="false">IF($H5023="","",$H5023-WEEKDAY($H5023,2)+1)</f>
        <v/>
      </c>
      <c r="J5023" s="4" t="str">
        <f aca="false">IF($I5023="","",$I5023+6)</f>
        <v/>
      </c>
      <c r="K5023" s="6" t="str">
        <f aca="false">IF($H5023="","",DATE(YEAR($H5023),MONTH($H5023),1))</f>
        <v/>
      </c>
      <c r="L5023" s="0" t="str">
        <f aca="false">IF($A5023="","",INDEX(CARTAO_COMPRAS!$K:$K,INT((ROW()-2)/20)+2))</f>
        <v/>
      </c>
      <c r="M5023" s="0" t="str">
        <f aca="false">IF($A5023="","","Compra no cartão")</f>
        <v/>
      </c>
    </row>
    <row r="5024" customFormat="false" ht="13.5" hidden="false" customHeight="false" outlineLevel="0" collapsed="false">
      <c r="A5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4" s="0" t="str">
        <f aca="false">IF($A5024="","",INDEX(CARTAO_COMPRAS!$C:$C,INT((ROW()-2)/20)+2))</f>
        <v/>
      </c>
      <c r="C5024" s="0" t="str">
        <f aca="false">IF($A5024="","",INDEX(CARTAO_COMPRAS!$D:$D,INT((ROW()-2)/20)+2))</f>
        <v/>
      </c>
      <c r="D5024" s="0" t="str">
        <f aca="false">IF($A5024="","",INDEX(CARTAO_COMPRAS!$E:$E,INT((ROW()-2)/20)+2))</f>
        <v/>
      </c>
      <c r="E5024" s="0" t="str">
        <f aca="false">IF($A5024="","",INDEX(CARTAO_COMPRAS!$H:$H,INT((ROW()-2)/20)+2)+MOD(ROW()-2,20))</f>
        <v/>
      </c>
      <c r="F5024" s="0" t="str">
        <f aca="false">IF($A5024="","",INDEX(CARTAO_COMPRAS!$G:$G,INT((ROW()-2)/20)+2))</f>
        <v/>
      </c>
      <c r="G5024" s="5" t="str">
        <f aca="false">IF($A5024="","",INDEX(CARTAO_COMPRAS!$I:$I,INT((ROW()-2)/20)+2))</f>
        <v/>
      </c>
      <c r="H5024" s="4" t="str">
        <f aca="false">IF($A5024="","",EDATE(INDEX(CARTAO_COMPRAS!$J:$J,INT((ROW()-2)/20)+2),MOD(ROW()-2,20)))</f>
        <v/>
      </c>
      <c r="I5024" s="4" t="str">
        <f aca="false">IF($H5024="","",$H5024-WEEKDAY($H5024,2)+1)</f>
        <v/>
      </c>
      <c r="J5024" s="4" t="str">
        <f aca="false">IF($I5024="","",$I5024+6)</f>
        <v/>
      </c>
      <c r="K5024" s="6" t="str">
        <f aca="false">IF($H5024="","",DATE(YEAR($H5024),MONTH($H5024),1))</f>
        <v/>
      </c>
      <c r="L5024" s="0" t="str">
        <f aca="false">IF($A5024="","",INDEX(CARTAO_COMPRAS!$K:$K,INT((ROW()-2)/20)+2))</f>
        <v/>
      </c>
      <c r="M5024" s="0" t="str">
        <f aca="false">IF($A5024="","","Compra no cartão")</f>
        <v/>
      </c>
    </row>
    <row r="5025" customFormat="false" ht="13.5" hidden="false" customHeight="false" outlineLevel="0" collapsed="false">
      <c r="A5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5" s="0" t="str">
        <f aca="false">IF($A5025="","",INDEX(CARTAO_COMPRAS!$C:$C,INT((ROW()-2)/20)+2))</f>
        <v/>
      </c>
      <c r="C5025" s="0" t="str">
        <f aca="false">IF($A5025="","",INDEX(CARTAO_COMPRAS!$D:$D,INT((ROW()-2)/20)+2))</f>
        <v/>
      </c>
      <c r="D5025" s="0" t="str">
        <f aca="false">IF($A5025="","",INDEX(CARTAO_COMPRAS!$E:$E,INT((ROW()-2)/20)+2))</f>
        <v/>
      </c>
      <c r="E5025" s="0" t="str">
        <f aca="false">IF($A5025="","",INDEX(CARTAO_COMPRAS!$H:$H,INT((ROW()-2)/20)+2)+MOD(ROW()-2,20))</f>
        <v/>
      </c>
      <c r="F5025" s="0" t="str">
        <f aca="false">IF($A5025="","",INDEX(CARTAO_COMPRAS!$G:$G,INT((ROW()-2)/20)+2))</f>
        <v/>
      </c>
      <c r="G5025" s="5" t="str">
        <f aca="false">IF($A5025="","",INDEX(CARTAO_COMPRAS!$I:$I,INT((ROW()-2)/20)+2))</f>
        <v/>
      </c>
      <c r="H5025" s="4" t="str">
        <f aca="false">IF($A5025="","",EDATE(INDEX(CARTAO_COMPRAS!$J:$J,INT((ROW()-2)/20)+2),MOD(ROW()-2,20)))</f>
        <v/>
      </c>
      <c r="I5025" s="4" t="str">
        <f aca="false">IF($H5025="","",$H5025-WEEKDAY($H5025,2)+1)</f>
        <v/>
      </c>
      <c r="J5025" s="4" t="str">
        <f aca="false">IF($I5025="","",$I5025+6)</f>
        <v/>
      </c>
      <c r="K5025" s="6" t="str">
        <f aca="false">IF($H5025="","",DATE(YEAR($H5025),MONTH($H5025),1))</f>
        <v/>
      </c>
      <c r="L5025" s="0" t="str">
        <f aca="false">IF($A5025="","",INDEX(CARTAO_COMPRAS!$K:$K,INT((ROW()-2)/20)+2))</f>
        <v/>
      </c>
      <c r="M5025" s="0" t="str">
        <f aca="false">IF($A5025="","","Compra no cartão")</f>
        <v/>
      </c>
    </row>
    <row r="5026" customFormat="false" ht="13.5" hidden="false" customHeight="false" outlineLevel="0" collapsed="false">
      <c r="A5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6" s="0" t="str">
        <f aca="false">IF($A5026="","",INDEX(CARTAO_COMPRAS!$C:$C,INT((ROW()-2)/20)+2))</f>
        <v/>
      </c>
      <c r="C5026" s="0" t="str">
        <f aca="false">IF($A5026="","",INDEX(CARTAO_COMPRAS!$D:$D,INT((ROW()-2)/20)+2))</f>
        <v/>
      </c>
      <c r="D5026" s="0" t="str">
        <f aca="false">IF($A5026="","",INDEX(CARTAO_COMPRAS!$E:$E,INT((ROW()-2)/20)+2))</f>
        <v/>
      </c>
      <c r="E5026" s="0" t="str">
        <f aca="false">IF($A5026="","",INDEX(CARTAO_COMPRAS!$H:$H,INT((ROW()-2)/20)+2)+MOD(ROW()-2,20))</f>
        <v/>
      </c>
      <c r="F5026" s="0" t="str">
        <f aca="false">IF($A5026="","",INDEX(CARTAO_COMPRAS!$G:$G,INT((ROW()-2)/20)+2))</f>
        <v/>
      </c>
      <c r="G5026" s="5" t="str">
        <f aca="false">IF($A5026="","",INDEX(CARTAO_COMPRAS!$I:$I,INT((ROW()-2)/20)+2))</f>
        <v/>
      </c>
      <c r="H5026" s="4" t="str">
        <f aca="false">IF($A5026="","",EDATE(INDEX(CARTAO_COMPRAS!$J:$J,INT((ROW()-2)/20)+2),MOD(ROW()-2,20)))</f>
        <v/>
      </c>
      <c r="I5026" s="4" t="str">
        <f aca="false">IF($H5026="","",$H5026-WEEKDAY($H5026,2)+1)</f>
        <v/>
      </c>
      <c r="J5026" s="4" t="str">
        <f aca="false">IF($I5026="","",$I5026+6)</f>
        <v/>
      </c>
      <c r="K5026" s="6" t="str">
        <f aca="false">IF($H5026="","",DATE(YEAR($H5026),MONTH($H5026),1))</f>
        <v/>
      </c>
      <c r="L5026" s="0" t="str">
        <f aca="false">IF($A5026="","",INDEX(CARTAO_COMPRAS!$K:$K,INT((ROW()-2)/20)+2))</f>
        <v/>
      </c>
      <c r="M5026" s="0" t="str">
        <f aca="false">IF($A5026="","","Compra no cartão")</f>
        <v/>
      </c>
    </row>
    <row r="5027" customFormat="false" ht="13.5" hidden="false" customHeight="false" outlineLevel="0" collapsed="false">
      <c r="A5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7" s="0" t="str">
        <f aca="false">IF($A5027="","",INDEX(CARTAO_COMPRAS!$C:$C,INT((ROW()-2)/20)+2))</f>
        <v/>
      </c>
      <c r="C5027" s="0" t="str">
        <f aca="false">IF($A5027="","",INDEX(CARTAO_COMPRAS!$D:$D,INT((ROW()-2)/20)+2))</f>
        <v/>
      </c>
      <c r="D5027" s="0" t="str">
        <f aca="false">IF($A5027="","",INDEX(CARTAO_COMPRAS!$E:$E,INT((ROW()-2)/20)+2))</f>
        <v/>
      </c>
      <c r="E5027" s="0" t="str">
        <f aca="false">IF($A5027="","",INDEX(CARTAO_COMPRAS!$H:$H,INT((ROW()-2)/20)+2)+MOD(ROW()-2,20))</f>
        <v/>
      </c>
      <c r="F5027" s="0" t="str">
        <f aca="false">IF($A5027="","",INDEX(CARTAO_COMPRAS!$G:$G,INT((ROW()-2)/20)+2))</f>
        <v/>
      </c>
      <c r="G5027" s="5" t="str">
        <f aca="false">IF($A5027="","",INDEX(CARTAO_COMPRAS!$I:$I,INT((ROW()-2)/20)+2))</f>
        <v/>
      </c>
      <c r="H5027" s="4" t="str">
        <f aca="false">IF($A5027="","",EDATE(INDEX(CARTAO_COMPRAS!$J:$J,INT((ROW()-2)/20)+2),MOD(ROW()-2,20)))</f>
        <v/>
      </c>
      <c r="I5027" s="4" t="str">
        <f aca="false">IF($H5027="","",$H5027-WEEKDAY($H5027,2)+1)</f>
        <v/>
      </c>
      <c r="J5027" s="4" t="str">
        <f aca="false">IF($I5027="","",$I5027+6)</f>
        <v/>
      </c>
      <c r="K5027" s="6" t="str">
        <f aca="false">IF($H5027="","",DATE(YEAR($H5027),MONTH($H5027),1))</f>
        <v/>
      </c>
      <c r="L5027" s="0" t="str">
        <f aca="false">IF($A5027="","",INDEX(CARTAO_COMPRAS!$K:$K,INT((ROW()-2)/20)+2))</f>
        <v/>
      </c>
      <c r="M5027" s="0" t="str">
        <f aca="false">IF($A5027="","","Compra no cartão")</f>
        <v/>
      </c>
    </row>
    <row r="5028" customFormat="false" ht="13.5" hidden="false" customHeight="false" outlineLevel="0" collapsed="false">
      <c r="A5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8" s="0" t="str">
        <f aca="false">IF($A5028="","",INDEX(CARTAO_COMPRAS!$C:$C,INT((ROW()-2)/20)+2))</f>
        <v/>
      </c>
      <c r="C5028" s="0" t="str">
        <f aca="false">IF($A5028="","",INDEX(CARTAO_COMPRAS!$D:$D,INT((ROW()-2)/20)+2))</f>
        <v/>
      </c>
      <c r="D5028" s="0" t="str">
        <f aca="false">IF($A5028="","",INDEX(CARTAO_COMPRAS!$E:$E,INT((ROW()-2)/20)+2))</f>
        <v/>
      </c>
      <c r="E5028" s="0" t="str">
        <f aca="false">IF($A5028="","",INDEX(CARTAO_COMPRAS!$H:$H,INT((ROW()-2)/20)+2)+MOD(ROW()-2,20))</f>
        <v/>
      </c>
      <c r="F5028" s="0" t="str">
        <f aca="false">IF($A5028="","",INDEX(CARTAO_COMPRAS!$G:$G,INT((ROW()-2)/20)+2))</f>
        <v/>
      </c>
      <c r="G5028" s="5" t="str">
        <f aca="false">IF($A5028="","",INDEX(CARTAO_COMPRAS!$I:$I,INT((ROW()-2)/20)+2))</f>
        <v/>
      </c>
      <c r="H5028" s="4" t="str">
        <f aca="false">IF($A5028="","",EDATE(INDEX(CARTAO_COMPRAS!$J:$J,INT((ROW()-2)/20)+2),MOD(ROW()-2,20)))</f>
        <v/>
      </c>
      <c r="I5028" s="4" t="str">
        <f aca="false">IF($H5028="","",$H5028-WEEKDAY($H5028,2)+1)</f>
        <v/>
      </c>
      <c r="J5028" s="4" t="str">
        <f aca="false">IF($I5028="","",$I5028+6)</f>
        <v/>
      </c>
      <c r="K5028" s="6" t="str">
        <f aca="false">IF($H5028="","",DATE(YEAR($H5028),MONTH($H5028),1))</f>
        <v/>
      </c>
      <c r="L5028" s="0" t="str">
        <f aca="false">IF($A5028="","",INDEX(CARTAO_COMPRAS!$K:$K,INT((ROW()-2)/20)+2))</f>
        <v/>
      </c>
      <c r="M5028" s="0" t="str">
        <f aca="false">IF($A5028="","","Compra no cartão")</f>
        <v/>
      </c>
    </row>
    <row r="5029" customFormat="false" ht="13.5" hidden="false" customHeight="false" outlineLevel="0" collapsed="false">
      <c r="A5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29" s="0" t="str">
        <f aca="false">IF($A5029="","",INDEX(CARTAO_COMPRAS!$C:$C,INT((ROW()-2)/20)+2))</f>
        <v/>
      </c>
      <c r="C5029" s="0" t="str">
        <f aca="false">IF($A5029="","",INDEX(CARTAO_COMPRAS!$D:$D,INT((ROW()-2)/20)+2))</f>
        <v/>
      </c>
      <c r="D5029" s="0" t="str">
        <f aca="false">IF($A5029="","",INDEX(CARTAO_COMPRAS!$E:$E,INT((ROW()-2)/20)+2))</f>
        <v/>
      </c>
      <c r="E5029" s="0" t="str">
        <f aca="false">IF($A5029="","",INDEX(CARTAO_COMPRAS!$H:$H,INT((ROW()-2)/20)+2)+MOD(ROW()-2,20))</f>
        <v/>
      </c>
      <c r="F5029" s="0" t="str">
        <f aca="false">IF($A5029="","",INDEX(CARTAO_COMPRAS!$G:$G,INT((ROW()-2)/20)+2))</f>
        <v/>
      </c>
      <c r="G5029" s="5" t="str">
        <f aca="false">IF($A5029="","",INDEX(CARTAO_COMPRAS!$I:$I,INT((ROW()-2)/20)+2))</f>
        <v/>
      </c>
      <c r="H5029" s="4" t="str">
        <f aca="false">IF($A5029="","",EDATE(INDEX(CARTAO_COMPRAS!$J:$J,INT((ROW()-2)/20)+2),MOD(ROW()-2,20)))</f>
        <v/>
      </c>
      <c r="I5029" s="4" t="str">
        <f aca="false">IF($H5029="","",$H5029-WEEKDAY($H5029,2)+1)</f>
        <v/>
      </c>
      <c r="J5029" s="4" t="str">
        <f aca="false">IF($I5029="","",$I5029+6)</f>
        <v/>
      </c>
      <c r="K5029" s="6" t="str">
        <f aca="false">IF($H5029="","",DATE(YEAR($H5029),MONTH($H5029),1))</f>
        <v/>
      </c>
      <c r="L5029" s="0" t="str">
        <f aca="false">IF($A5029="","",INDEX(CARTAO_COMPRAS!$K:$K,INT((ROW()-2)/20)+2))</f>
        <v/>
      </c>
      <c r="M5029" s="0" t="str">
        <f aca="false">IF($A5029="","","Compra no cartão")</f>
        <v/>
      </c>
    </row>
    <row r="5030" customFormat="false" ht="13.5" hidden="false" customHeight="false" outlineLevel="0" collapsed="false">
      <c r="A5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0" s="0" t="str">
        <f aca="false">IF($A5030="","",INDEX(CARTAO_COMPRAS!$C:$C,INT((ROW()-2)/20)+2))</f>
        <v/>
      </c>
      <c r="C5030" s="0" t="str">
        <f aca="false">IF($A5030="","",INDEX(CARTAO_COMPRAS!$D:$D,INT((ROW()-2)/20)+2))</f>
        <v/>
      </c>
      <c r="D5030" s="0" t="str">
        <f aca="false">IF($A5030="","",INDEX(CARTAO_COMPRAS!$E:$E,INT((ROW()-2)/20)+2))</f>
        <v/>
      </c>
      <c r="E5030" s="0" t="str">
        <f aca="false">IF($A5030="","",INDEX(CARTAO_COMPRAS!$H:$H,INT((ROW()-2)/20)+2)+MOD(ROW()-2,20))</f>
        <v/>
      </c>
      <c r="F5030" s="0" t="str">
        <f aca="false">IF($A5030="","",INDEX(CARTAO_COMPRAS!$G:$G,INT((ROW()-2)/20)+2))</f>
        <v/>
      </c>
      <c r="G5030" s="5" t="str">
        <f aca="false">IF($A5030="","",INDEX(CARTAO_COMPRAS!$I:$I,INT((ROW()-2)/20)+2))</f>
        <v/>
      </c>
      <c r="H5030" s="4" t="str">
        <f aca="false">IF($A5030="","",EDATE(INDEX(CARTAO_COMPRAS!$J:$J,INT((ROW()-2)/20)+2),MOD(ROW()-2,20)))</f>
        <v/>
      </c>
      <c r="I5030" s="4" t="str">
        <f aca="false">IF($H5030="","",$H5030-WEEKDAY($H5030,2)+1)</f>
        <v/>
      </c>
      <c r="J5030" s="4" t="str">
        <f aca="false">IF($I5030="","",$I5030+6)</f>
        <v/>
      </c>
      <c r="K5030" s="6" t="str">
        <f aca="false">IF($H5030="","",DATE(YEAR($H5030),MONTH($H5030),1))</f>
        <v/>
      </c>
      <c r="L5030" s="0" t="str">
        <f aca="false">IF($A5030="","",INDEX(CARTAO_COMPRAS!$K:$K,INT((ROW()-2)/20)+2))</f>
        <v/>
      </c>
      <c r="M5030" s="0" t="str">
        <f aca="false">IF($A5030="","","Compra no cartão")</f>
        <v/>
      </c>
    </row>
    <row r="5031" customFormat="false" ht="13.5" hidden="false" customHeight="false" outlineLevel="0" collapsed="false">
      <c r="A5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1" s="0" t="str">
        <f aca="false">IF($A5031="","",INDEX(CARTAO_COMPRAS!$C:$C,INT((ROW()-2)/20)+2))</f>
        <v/>
      </c>
      <c r="C5031" s="0" t="str">
        <f aca="false">IF($A5031="","",INDEX(CARTAO_COMPRAS!$D:$D,INT((ROW()-2)/20)+2))</f>
        <v/>
      </c>
      <c r="D5031" s="0" t="str">
        <f aca="false">IF($A5031="","",INDEX(CARTAO_COMPRAS!$E:$E,INT((ROW()-2)/20)+2))</f>
        <v/>
      </c>
      <c r="E5031" s="0" t="str">
        <f aca="false">IF($A5031="","",INDEX(CARTAO_COMPRAS!$H:$H,INT((ROW()-2)/20)+2)+MOD(ROW()-2,20))</f>
        <v/>
      </c>
      <c r="F5031" s="0" t="str">
        <f aca="false">IF($A5031="","",INDEX(CARTAO_COMPRAS!$G:$G,INT((ROW()-2)/20)+2))</f>
        <v/>
      </c>
      <c r="G5031" s="5" t="str">
        <f aca="false">IF($A5031="","",INDEX(CARTAO_COMPRAS!$I:$I,INT((ROW()-2)/20)+2))</f>
        <v/>
      </c>
      <c r="H5031" s="4" t="str">
        <f aca="false">IF($A5031="","",EDATE(INDEX(CARTAO_COMPRAS!$J:$J,INT((ROW()-2)/20)+2),MOD(ROW()-2,20)))</f>
        <v/>
      </c>
      <c r="I5031" s="4" t="str">
        <f aca="false">IF($H5031="","",$H5031-WEEKDAY($H5031,2)+1)</f>
        <v/>
      </c>
      <c r="J5031" s="4" t="str">
        <f aca="false">IF($I5031="","",$I5031+6)</f>
        <v/>
      </c>
      <c r="K5031" s="6" t="str">
        <f aca="false">IF($H5031="","",DATE(YEAR($H5031),MONTH($H5031),1))</f>
        <v/>
      </c>
      <c r="L5031" s="0" t="str">
        <f aca="false">IF($A5031="","",INDEX(CARTAO_COMPRAS!$K:$K,INT((ROW()-2)/20)+2))</f>
        <v/>
      </c>
      <c r="M5031" s="0" t="str">
        <f aca="false">IF($A5031="","","Compra no cartão")</f>
        <v/>
      </c>
    </row>
    <row r="5032" customFormat="false" ht="13.5" hidden="false" customHeight="false" outlineLevel="0" collapsed="false">
      <c r="A5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2" s="0" t="str">
        <f aca="false">IF($A5032="","",INDEX(CARTAO_COMPRAS!$C:$C,INT((ROW()-2)/20)+2))</f>
        <v/>
      </c>
      <c r="C5032" s="0" t="str">
        <f aca="false">IF($A5032="","",INDEX(CARTAO_COMPRAS!$D:$D,INT((ROW()-2)/20)+2))</f>
        <v/>
      </c>
      <c r="D5032" s="0" t="str">
        <f aca="false">IF($A5032="","",INDEX(CARTAO_COMPRAS!$E:$E,INT((ROW()-2)/20)+2))</f>
        <v/>
      </c>
      <c r="E5032" s="0" t="str">
        <f aca="false">IF($A5032="","",INDEX(CARTAO_COMPRAS!$H:$H,INT((ROW()-2)/20)+2)+MOD(ROW()-2,20))</f>
        <v/>
      </c>
      <c r="F5032" s="0" t="str">
        <f aca="false">IF($A5032="","",INDEX(CARTAO_COMPRAS!$G:$G,INT((ROW()-2)/20)+2))</f>
        <v/>
      </c>
      <c r="G5032" s="5" t="str">
        <f aca="false">IF($A5032="","",INDEX(CARTAO_COMPRAS!$I:$I,INT((ROW()-2)/20)+2))</f>
        <v/>
      </c>
      <c r="H5032" s="4" t="str">
        <f aca="false">IF($A5032="","",EDATE(INDEX(CARTAO_COMPRAS!$J:$J,INT((ROW()-2)/20)+2),MOD(ROW()-2,20)))</f>
        <v/>
      </c>
      <c r="I5032" s="4" t="str">
        <f aca="false">IF($H5032="","",$H5032-WEEKDAY($H5032,2)+1)</f>
        <v/>
      </c>
      <c r="J5032" s="4" t="str">
        <f aca="false">IF($I5032="","",$I5032+6)</f>
        <v/>
      </c>
      <c r="K5032" s="6" t="str">
        <f aca="false">IF($H5032="","",DATE(YEAR($H5032),MONTH($H5032),1))</f>
        <v/>
      </c>
      <c r="L5032" s="0" t="str">
        <f aca="false">IF($A5032="","",INDEX(CARTAO_COMPRAS!$K:$K,INT((ROW()-2)/20)+2))</f>
        <v/>
      </c>
      <c r="M5032" s="0" t="str">
        <f aca="false">IF($A5032="","","Compra no cartão")</f>
        <v/>
      </c>
    </row>
    <row r="5033" customFormat="false" ht="13.5" hidden="false" customHeight="false" outlineLevel="0" collapsed="false">
      <c r="A5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3" s="0" t="str">
        <f aca="false">IF($A5033="","",INDEX(CARTAO_COMPRAS!$C:$C,INT((ROW()-2)/20)+2))</f>
        <v/>
      </c>
      <c r="C5033" s="0" t="str">
        <f aca="false">IF($A5033="","",INDEX(CARTAO_COMPRAS!$D:$D,INT((ROW()-2)/20)+2))</f>
        <v/>
      </c>
      <c r="D5033" s="0" t="str">
        <f aca="false">IF($A5033="","",INDEX(CARTAO_COMPRAS!$E:$E,INT((ROW()-2)/20)+2))</f>
        <v/>
      </c>
      <c r="E5033" s="0" t="str">
        <f aca="false">IF($A5033="","",INDEX(CARTAO_COMPRAS!$H:$H,INT((ROW()-2)/20)+2)+MOD(ROW()-2,20))</f>
        <v/>
      </c>
      <c r="F5033" s="0" t="str">
        <f aca="false">IF($A5033="","",INDEX(CARTAO_COMPRAS!$G:$G,INT((ROW()-2)/20)+2))</f>
        <v/>
      </c>
      <c r="G5033" s="5" t="str">
        <f aca="false">IF($A5033="","",INDEX(CARTAO_COMPRAS!$I:$I,INT((ROW()-2)/20)+2))</f>
        <v/>
      </c>
      <c r="H5033" s="4" t="str">
        <f aca="false">IF($A5033="","",EDATE(INDEX(CARTAO_COMPRAS!$J:$J,INT((ROW()-2)/20)+2),MOD(ROW()-2,20)))</f>
        <v/>
      </c>
      <c r="I5033" s="4" t="str">
        <f aca="false">IF($H5033="","",$H5033-WEEKDAY($H5033,2)+1)</f>
        <v/>
      </c>
      <c r="J5033" s="4" t="str">
        <f aca="false">IF($I5033="","",$I5033+6)</f>
        <v/>
      </c>
      <c r="K5033" s="6" t="str">
        <f aca="false">IF($H5033="","",DATE(YEAR($H5033),MONTH($H5033),1))</f>
        <v/>
      </c>
      <c r="L5033" s="0" t="str">
        <f aca="false">IF($A5033="","",INDEX(CARTAO_COMPRAS!$K:$K,INT((ROW()-2)/20)+2))</f>
        <v/>
      </c>
      <c r="M5033" s="0" t="str">
        <f aca="false">IF($A5033="","","Compra no cartão")</f>
        <v/>
      </c>
    </row>
    <row r="5034" customFormat="false" ht="13.5" hidden="false" customHeight="false" outlineLevel="0" collapsed="false">
      <c r="A5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4" s="0" t="str">
        <f aca="false">IF($A5034="","",INDEX(CARTAO_COMPRAS!$C:$C,INT((ROW()-2)/20)+2))</f>
        <v/>
      </c>
      <c r="C5034" s="0" t="str">
        <f aca="false">IF($A5034="","",INDEX(CARTAO_COMPRAS!$D:$D,INT((ROW()-2)/20)+2))</f>
        <v/>
      </c>
      <c r="D5034" s="0" t="str">
        <f aca="false">IF($A5034="","",INDEX(CARTAO_COMPRAS!$E:$E,INT((ROW()-2)/20)+2))</f>
        <v/>
      </c>
      <c r="E5034" s="0" t="str">
        <f aca="false">IF($A5034="","",INDEX(CARTAO_COMPRAS!$H:$H,INT((ROW()-2)/20)+2)+MOD(ROW()-2,20))</f>
        <v/>
      </c>
      <c r="F5034" s="0" t="str">
        <f aca="false">IF($A5034="","",INDEX(CARTAO_COMPRAS!$G:$G,INT((ROW()-2)/20)+2))</f>
        <v/>
      </c>
      <c r="G5034" s="5" t="str">
        <f aca="false">IF($A5034="","",INDEX(CARTAO_COMPRAS!$I:$I,INT((ROW()-2)/20)+2))</f>
        <v/>
      </c>
      <c r="H5034" s="4" t="str">
        <f aca="false">IF($A5034="","",EDATE(INDEX(CARTAO_COMPRAS!$J:$J,INT((ROW()-2)/20)+2),MOD(ROW()-2,20)))</f>
        <v/>
      </c>
      <c r="I5034" s="4" t="str">
        <f aca="false">IF($H5034="","",$H5034-WEEKDAY($H5034,2)+1)</f>
        <v/>
      </c>
      <c r="J5034" s="4" t="str">
        <f aca="false">IF($I5034="","",$I5034+6)</f>
        <v/>
      </c>
      <c r="K5034" s="6" t="str">
        <f aca="false">IF($H5034="","",DATE(YEAR($H5034),MONTH($H5034),1))</f>
        <v/>
      </c>
      <c r="L5034" s="0" t="str">
        <f aca="false">IF($A5034="","",INDEX(CARTAO_COMPRAS!$K:$K,INT((ROW()-2)/20)+2))</f>
        <v/>
      </c>
      <c r="M5034" s="0" t="str">
        <f aca="false">IF($A5034="","","Compra no cartão")</f>
        <v/>
      </c>
    </row>
    <row r="5035" customFormat="false" ht="13.5" hidden="false" customHeight="false" outlineLevel="0" collapsed="false">
      <c r="A5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5" s="0" t="str">
        <f aca="false">IF($A5035="","",INDEX(CARTAO_COMPRAS!$C:$C,INT((ROW()-2)/20)+2))</f>
        <v/>
      </c>
      <c r="C5035" s="0" t="str">
        <f aca="false">IF($A5035="","",INDEX(CARTAO_COMPRAS!$D:$D,INT((ROW()-2)/20)+2))</f>
        <v/>
      </c>
      <c r="D5035" s="0" t="str">
        <f aca="false">IF($A5035="","",INDEX(CARTAO_COMPRAS!$E:$E,INT((ROW()-2)/20)+2))</f>
        <v/>
      </c>
      <c r="E5035" s="0" t="str">
        <f aca="false">IF($A5035="","",INDEX(CARTAO_COMPRAS!$H:$H,INT((ROW()-2)/20)+2)+MOD(ROW()-2,20))</f>
        <v/>
      </c>
      <c r="F5035" s="0" t="str">
        <f aca="false">IF($A5035="","",INDEX(CARTAO_COMPRAS!$G:$G,INT((ROW()-2)/20)+2))</f>
        <v/>
      </c>
      <c r="G5035" s="5" t="str">
        <f aca="false">IF($A5035="","",INDEX(CARTAO_COMPRAS!$I:$I,INT((ROW()-2)/20)+2))</f>
        <v/>
      </c>
      <c r="H5035" s="4" t="str">
        <f aca="false">IF($A5035="","",EDATE(INDEX(CARTAO_COMPRAS!$J:$J,INT((ROW()-2)/20)+2),MOD(ROW()-2,20)))</f>
        <v/>
      </c>
      <c r="I5035" s="4" t="str">
        <f aca="false">IF($H5035="","",$H5035-WEEKDAY($H5035,2)+1)</f>
        <v/>
      </c>
      <c r="J5035" s="4" t="str">
        <f aca="false">IF($I5035="","",$I5035+6)</f>
        <v/>
      </c>
      <c r="K5035" s="6" t="str">
        <f aca="false">IF($H5035="","",DATE(YEAR($H5035),MONTH($H5035),1))</f>
        <v/>
      </c>
      <c r="L5035" s="0" t="str">
        <f aca="false">IF($A5035="","",INDEX(CARTAO_COMPRAS!$K:$K,INT((ROW()-2)/20)+2))</f>
        <v/>
      </c>
      <c r="M5035" s="0" t="str">
        <f aca="false">IF($A5035="","","Compra no cartão")</f>
        <v/>
      </c>
    </row>
    <row r="5036" customFormat="false" ht="13.5" hidden="false" customHeight="false" outlineLevel="0" collapsed="false">
      <c r="A5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6" s="0" t="str">
        <f aca="false">IF($A5036="","",INDEX(CARTAO_COMPRAS!$C:$C,INT((ROW()-2)/20)+2))</f>
        <v/>
      </c>
      <c r="C5036" s="0" t="str">
        <f aca="false">IF($A5036="","",INDEX(CARTAO_COMPRAS!$D:$D,INT((ROW()-2)/20)+2))</f>
        <v/>
      </c>
      <c r="D5036" s="0" t="str">
        <f aca="false">IF($A5036="","",INDEX(CARTAO_COMPRAS!$E:$E,INT((ROW()-2)/20)+2))</f>
        <v/>
      </c>
      <c r="E5036" s="0" t="str">
        <f aca="false">IF($A5036="","",INDEX(CARTAO_COMPRAS!$H:$H,INT((ROW()-2)/20)+2)+MOD(ROW()-2,20))</f>
        <v/>
      </c>
      <c r="F5036" s="0" t="str">
        <f aca="false">IF($A5036="","",INDEX(CARTAO_COMPRAS!$G:$G,INT((ROW()-2)/20)+2))</f>
        <v/>
      </c>
      <c r="G5036" s="5" t="str">
        <f aca="false">IF($A5036="","",INDEX(CARTAO_COMPRAS!$I:$I,INT((ROW()-2)/20)+2))</f>
        <v/>
      </c>
      <c r="H5036" s="4" t="str">
        <f aca="false">IF($A5036="","",EDATE(INDEX(CARTAO_COMPRAS!$J:$J,INT((ROW()-2)/20)+2),MOD(ROW()-2,20)))</f>
        <v/>
      </c>
      <c r="I5036" s="4" t="str">
        <f aca="false">IF($H5036="","",$H5036-WEEKDAY($H5036,2)+1)</f>
        <v/>
      </c>
      <c r="J5036" s="4" t="str">
        <f aca="false">IF($I5036="","",$I5036+6)</f>
        <v/>
      </c>
      <c r="K5036" s="6" t="str">
        <f aca="false">IF($H5036="","",DATE(YEAR($H5036),MONTH($H5036),1))</f>
        <v/>
      </c>
      <c r="L5036" s="0" t="str">
        <f aca="false">IF($A5036="","",INDEX(CARTAO_COMPRAS!$K:$K,INT((ROW()-2)/20)+2))</f>
        <v/>
      </c>
      <c r="M5036" s="0" t="str">
        <f aca="false">IF($A5036="","","Compra no cartão")</f>
        <v/>
      </c>
    </row>
    <row r="5037" customFormat="false" ht="13.5" hidden="false" customHeight="false" outlineLevel="0" collapsed="false">
      <c r="A5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7" s="0" t="str">
        <f aca="false">IF($A5037="","",INDEX(CARTAO_COMPRAS!$C:$C,INT((ROW()-2)/20)+2))</f>
        <v/>
      </c>
      <c r="C5037" s="0" t="str">
        <f aca="false">IF($A5037="","",INDEX(CARTAO_COMPRAS!$D:$D,INT((ROW()-2)/20)+2))</f>
        <v/>
      </c>
      <c r="D5037" s="0" t="str">
        <f aca="false">IF($A5037="","",INDEX(CARTAO_COMPRAS!$E:$E,INT((ROW()-2)/20)+2))</f>
        <v/>
      </c>
      <c r="E5037" s="0" t="str">
        <f aca="false">IF($A5037="","",INDEX(CARTAO_COMPRAS!$H:$H,INT((ROW()-2)/20)+2)+MOD(ROW()-2,20))</f>
        <v/>
      </c>
      <c r="F5037" s="0" t="str">
        <f aca="false">IF($A5037="","",INDEX(CARTAO_COMPRAS!$G:$G,INT((ROW()-2)/20)+2))</f>
        <v/>
      </c>
      <c r="G5037" s="5" t="str">
        <f aca="false">IF($A5037="","",INDEX(CARTAO_COMPRAS!$I:$I,INT((ROW()-2)/20)+2))</f>
        <v/>
      </c>
      <c r="H5037" s="4" t="str">
        <f aca="false">IF($A5037="","",EDATE(INDEX(CARTAO_COMPRAS!$J:$J,INT((ROW()-2)/20)+2),MOD(ROW()-2,20)))</f>
        <v/>
      </c>
      <c r="I5037" s="4" t="str">
        <f aca="false">IF($H5037="","",$H5037-WEEKDAY($H5037,2)+1)</f>
        <v/>
      </c>
      <c r="J5037" s="4" t="str">
        <f aca="false">IF($I5037="","",$I5037+6)</f>
        <v/>
      </c>
      <c r="K5037" s="6" t="str">
        <f aca="false">IF($H5037="","",DATE(YEAR($H5037),MONTH($H5037),1))</f>
        <v/>
      </c>
      <c r="L5037" s="0" t="str">
        <f aca="false">IF($A5037="","",INDEX(CARTAO_COMPRAS!$K:$K,INT((ROW()-2)/20)+2))</f>
        <v/>
      </c>
      <c r="M5037" s="0" t="str">
        <f aca="false">IF($A5037="","","Compra no cartão")</f>
        <v/>
      </c>
    </row>
    <row r="5038" customFormat="false" ht="13.5" hidden="false" customHeight="false" outlineLevel="0" collapsed="false">
      <c r="A5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8" s="0" t="str">
        <f aca="false">IF($A5038="","",INDEX(CARTAO_COMPRAS!$C:$C,INT((ROW()-2)/20)+2))</f>
        <v/>
      </c>
      <c r="C5038" s="0" t="str">
        <f aca="false">IF($A5038="","",INDEX(CARTAO_COMPRAS!$D:$D,INT((ROW()-2)/20)+2))</f>
        <v/>
      </c>
      <c r="D5038" s="0" t="str">
        <f aca="false">IF($A5038="","",INDEX(CARTAO_COMPRAS!$E:$E,INT((ROW()-2)/20)+2))</f>
        <v/>
      </c>
      <c r="E5038" s="0" t="str">
        <f aca="false">IF($A5038="","",INDEX(CARTAO_COMPRAS!$H:$H,INT((ROW()-2)/20)+2)+MOD(ROW()-2,20))</f>
        <v/>
      </c>
      <c r="F5038" s="0" t="str">
        <f aca="false">IF($A5038="","",INDEX(CARTAO_COMPRAS!$G:$G,INT((ROW()-2)/20)+2))</f>
        <v/>
      </c>
      <c r="G5038" s="5" t="str">
        <f aca="false">IF($A5038="","",INDEX(CARTAO_COMPRAS!$I:$I,INT((ROW()-2)/20)+2))</f>
        <v/>
      </c>
      <c r="H5038" s="4" t="str">
        <f aca="false">IF($A5038="","",EDATE(INDEX(CARTAO_COMPRAS!$J:$J,INT((ROW()-2)/20)+2),MOD(ROW()-2,20)))</f>
        <v/>
      </c>
      <c r="I5038" s="4" t="str">
        <f aca="false">IF($H5038="","",$H5038-WEEKDAY($H5038,2)+1)</f>
        <v/>
      </c>
      <c r="J5038" s="4" t="str">
        <f aca="false">IF($I5038="","",$I5038+6)</f>
        <v/>
      </c>
      <c r="K5038" s="6" t="str">
        <f aca="false">IF($H5038="","",DATE(YEAR($H5038),MONTH($H5038),1))</f>
        <v/>
      </c>
      <c r="L5038" s="0" t="str">
        <f aca="false">IF($A5038="","",INDEX(CARTAO_COMPRAS!$K:$K,INT((ROW()-2)/20)+2))</f>
        <v/>
      </c>
      <c r="M5038" s="0" t="str">
        <f aca="false">IF($A5038="","","Compra no cartão")</f>
        <v/>
      </c>
    </row>
    <row r="5039" customFormat="false" ht="13.5" hidden="false" customHeight="false" outlineLevel="0" collapsed="false">
      <c r="A5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39" s="0" t="str">
        <f aca="false">IF($A5039="","",INDEX(CARTAO_COMPRAS!$C:$C,INT((ROW()-2)/20)+2))</f>
        <v/>
      </c>
      <c r="C5039" s="0" t="str">
        <f aca="false">IF($A5039="","",INDEX(CARTAO_COMPRAS!$D:$D,INT((ROW()-2)/20)+2))</f>
        <v/>
      </c>
      <c r="D5039" s="0" t="str">
        <f aca="false">IF($A5039="","",INDEX(CARTAO_COMPRAS!$E:$E,INT((ROW()-2)/20)+2))</f>
        <v/>
      </c>
      <c r="E5039" s="0" t="str">
        <f aca="false">IF($A5039="","",INDEX(CARTAO_COMPRAS!$H:$H,INT((ROW()-2)/20)+2)+MOD(ROW()-2,20))</f>
        <v/>
      </c>
      <c r="F5039" s="0" t="str">
        <f aca="false">IF($A5039="","",INDEX(CARTAO_COMPRAS!$G:$G,INT((ROW()-2)/20)+2))</f>
        <v/>
      </c>
      <c r="G5039" s="5" t="str">
        <f aca="false">IF($A5039="","",INDEX(CARTAO_COMPRAS!$I:$I,INT((ROW()-2)/20)+2))</f>
        <v/>
      </c>
      <c r="H5039" s="4" t="str">
        <f aca="false">IF($A5039="","",EDATE(INDEX(CARTAO_COMPRAS!$J:$J,INT((ROW()-2)/20)+2),MOD(ROW()-2,20)))</f>
        <v/>
      </c>
      <c r="I5039" s="4" t="str">
        <f aca="false">IF($H5039="","",$H5039-WEEKDAY($H5039,2)+1)</f>
        <v/>
      </c>
      <c r="J5039" s="4" t="str">
        <f aca="false">IF($I5039="","",$I5039+6)</f>
        <v/>
      </c>
      <c r="K5039" s="6" t="str">
        <f aca="false">IF($H5039="","",DATE(YEAR($H5039),MONTH($H5039),1))</f>
        <v/>
      </c>
      <c r="L5039" s="0" t="str">
        <f aca="false">IF($A5039="","",INDEX(CARTAO_COMPRAS!$K:$K,INT((ROW()-2)/20)+2))</f>
        <v/>
      </c>
      <c r="M5039" s="0" t="str">
        <f aca="false">IF($A5039="","","Compra no cartão")</f>
        <v/>
      </c>
    </row>
    <row r="5040" customFormat="false" ht="13.5" hidden="false" customHeight="false" outlineLevel="0" collapsed="false">
      <c r="A5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0" s="0" t="str">
        <f aca="false">IF($A5040="","",INDEX(CARTAO_COMPRAS!$C:$C,INT((ROW()-2)/20)+2))</f>
        <v/>
      </c>
      <c r="C5040" s="0" t="str">
        <f aca="false">IF($A5040="","",INDEX(CARTAO_COMPRAS!$D:$D,INT((ROW()-2)/20)+2))</f>
        <v/>
      </c>
      <c r="D5040" s="0" t="str">
        <f aca="false">IF($A5040="","",INDEX(CARTAO_COMPRAS!$E:$E,INT((ROW()-2)/20)+2))</f>
        <v/>
      </c>
      <c r="E5040" s="0" t="str">
        <f aca="false">IF($A5040="","",INDEX(CARTAO_COMPRAS!$H:$H,INT((ROW()-2)/20)+2)+MOD(ROW()-2,20))</f>
        <v/>
      </c>
      <c r="F5040" s="0" t="str">
        <f aca="false">IF($A5040="","",INDEX(CARTAO_COMPRAS!$G:$G,INT((ROW()-2)/20)+2))</f>
        <v/>
      </c>
      <c r="G5040" s="5" t="str">
        <f aca="false">IF($A5040="","",INDEX(CARTAO_COMPRAS!$I:$I,INT((ROW()-2)/20)+2))</f>
        <v/>
      </c>
      <c r="H5040" s="4" t="str">
        <f aca="false">IF($A5040="","",EDATE(INDEX(CARTAO_COMPRAS!$J:$J,INT((ROW()-2)/20)+2),MOD(ROW()-2,20)))</f>
        <v/>
      </c>
      <c r="I5040" s="4" t="str">
        <f aca="false">IF($H5040="","",$H5040-WEEKDAY($H5040,2)+1)</f>
        <v/>
      </c>
      <c r="J5040" s="4" t="str">
        <f aca="false">IF($I5040="","",$I5040+6)</f>
        <v/>
      </c>
      <c r="K5040" s="6" t="str">
        <f aca="false">IF($H5040="","",DATE(YEAR($H5040),MONTH($H5040),1))</f>
        <v/>
      </c>
      <c r="L5040" s="0" t="str">
        <f aca="false">IF($A5040="","",INDEX(CARTAO_COMPRAS!$K:$K,INT((ROW()-2)/20)+2))</f>
        <v/>
      </c>
      <c r="M5040" s="0" t="str">
        <f aca="false">IF($A5040="","","Compra no cartão")</f>
        <v/>
      </c>
    </row>
    <row r="5041" customFormat="false" ht="13.5" hidden="false" customHeight="false" outlineLevel="0" collapsed="false">
      <c r="A5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1" s="0" t="str">
        <f aca="false">IF($A5041="","",INDEX(CARTAO_COMPRAS!$C:$C,INT((ROW()-2)/20)+2))</f>
        <v/>
      </c>
      <c r="C5041" s="0" t="str">
        <f aca="false">IF($A5041="","",INDEX(CARTAO_COMPRAS!$D:$D,INT((ROW()-2)/20)+2))</f>
        <v/>
      </c>
      <c r="D5041" s="0" t="str">
        <f aca="false">IF($A5041="","",INDEX(CARTAO_COMPRAS!$E:$E,INT((ROW()-2)/20)+2))</f>
        <v/>
      </c>
      <c r="E5041" s="0" t="str">
        <f aca="false">IF($A5041="","",INDEX(CARTAO_COMPRAS!$H:$H,INT((ROW()-2)/20)+2)+MOD(ROW()-2,20))</f>
        <v/>
      </c>
      <c r="F5041" s="0" t="str">
        <f aca="false">IF($A5041="","",INDEX(CARTAO_COMPRAS!$G:$G,INT((ROW()-2)/20)+2))</f>
        <v/>
      </c>
      <c r="G5041" s="5" t="str">
        <f aca="false">IF($A5041="","",INDEX(CARTAO_COMPRAS!$I:$I,INT((ROW()-2)/20)+2))</f>
        <v/>
      </c>
      <c r="H5041" s="4" t="str">
        <f aca="false">IF($A5041="","",EDATE(INDEX(CARTAO_COMPRAS!$J:$J,INT((ROW()-2)/20)+2),MOD(ROW()-2,20)))</f>
        <v/>
      </c>
      <c r="I5041" s="4" t="str">
        <f aca="false">IF($H5041="","",$H5041-WEEKDAY($H5041,2)+1)</f>
        <v/>
      </c>
      <c r="J5041" s="4" t="str">
        <f aca="false">IF($I5041="","",$I5041+6)</f>
        <v/>
      </c>
      <c r="K5041" s="6" t="str">
        <f aca="false">IF($H5041="","",DATE(YEAR($H5041),MONTH($H5041),1))</f>
        <v/>
      </c>
      <c r="L5041" s="0" t="str">
        <f aca="false">IF($A5041="","",INDEX(CARTAO_COMPRAS!$K:$K,INT((ROW()-2)/20)+2))</f>
        <v/>
      </c>
      <c r="M5041" s="0" t="str">
        <f aca="false">IF($A5041="","","Compra no cartão")</f>
        <v/>
      </c>
    </row>
    <row r="5042" customFormat="false" ht="13.5" hidden="false" customHeight="false" outlineLevel="0" collapsed="false">
      <c r="A50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2" s="0" t="str">
        <f aca="false">IF($A5042="","",INDEX(CARTAO_COMPRAS!$C:$C,INT((ROW()-2)/20)+2))</f>
        <v/>
      </c>
      <c r="C5042" s="0" t="str">
        <f aca="false">IF($A5042="","",INDEX(CARTAO_COMPRAS!$D:$D,INT((ROW()-2)/20)+2))</f>
        <v/>
      </c>
      <c r="D5042" s="0" t="str">
        <f aca="false">IF($A5042="","",INDEX(CARTAO_COMPRAS!$E:$E,INT((ROW()-2)/20)+2))</f>
        <v/>
      </c>
      <c r="E5042" s="0" t="str">
        <f aca="false">IF($A5042="","",INDEX(CARTAO_COMPRAS!$H:$H,INT((ROW()-2)/20)+2)+MOD(ROW()-2,20))</f>
        <v/>
      </c>
      <c r="F5042" s="0" t="str">
        <f aca="false">IF($A5042="","",INDEX(CARTAO_COMPRAS!$G:$G,INT((ROW()-2)/20)+2))</f>
        <v/>
      </c>
      <c r="G5042" s="5" t="str">
        <f aca="false">IF($A5042="","",INDEX(CARTAO_COMPRAS!$I:$I,INT((ROW()-2)/20)+2))</f>
        <v/>
      </c>
      <c r="H5042" s="4" t="str">
        <f aca="false">IF($A5042="","",EDATE(INDEX(CARTAO_COMPRAS!$J:$J,INT((ROW()-2)/20)+2),MOD(ROW()-2,20)))</f>
        <v/>
      </c>
      <c r="I5042" s="4" t="str">
        <f aca="false">IF($H5042="","",$H5042-WEEKDAY($H5042,2)+1)</f>
        <v/>
      </c>
      <c r="J5042" s="4" t="str">
        <f aca="false">IF($I5042="","",$I5042+6)</f>
        <v/>
      </c>
      <c r="K5042" s="6" t="str">
        <f aca="false">IF($H5042="","",DATE(YEAR($H5042),MONTH($H5042),1))</f>
        <v/>
      </c>
      <c r="L5042" s="0" t="str">
        <f aca="false">IF($A5042="","",INDEX(CARTAO_COMPRAS!$K:$K,INT((ROW()-2)/20)+2))</f>
        <v/>
      </c>
      <c r="M5042" s="0" t="str">
        <f aca="false">IF($A5042="","","Compra no cartão")</f>
        <v/>
      </c>
    </row>
    <row r="5043" customFormat="false" ht="13.5" hidden="false" customHeight="false" outlineLevel="0" collapsed="false">
      <c r="A5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3" s="0" t="str">
        <f aca="false">IF($A5043="","",INDEX(CARTAO_COMPRAS!$C:$C,INT((ROW()-2)/20)+2))</f>
        <v/>
      </c>
      <c r="C5043" s="0" t="str">
        <f aca="false">IF($A5043="","",INDEX(CARTAO_COMPRAS!$D:$D,INT((ROW()-2)/20)+2))</f>
        <v/>
      </c>
      <c r="D5043" s="0" t="str">
        <f aca="false">IF($A5043="","",INDEX(CARTAO_COMPRAS!$E:$E,INT((ROW()-2)/20)+2))</f>
        <v/>
      </c>
      <c r="E5043" s="0" t="str">
        <f aca="false">IF($A5043="","",INDEX(CARTAO_COMPRAS!$H:$H,INT((ROW()-2)/20)+2)+MOD(ROW()-2,20))</f>
        <v/>
      </c>
      <c r="F5043" s="0" t="str">
        <f aca="false">IF($A5043="","",INDEX(CARTAO_COMPRAS!$G:$G,INT((ROW()-2)/20)+2))</f>
        <v/>
      </c>
      <c r="G5043" s="5" t="str">
        <f aca="false">IF($A5043="","",INDEX(CARTAO_COMPRAS!$I:$I,INT((ROW()-2)/20)+2))</f>
        <v/>
      </c>
      <c r="H5043" s="4" t="str">
        <f aca="false">IF($A5043="","",EDATE(INDEX(CARTAO_COMPRAS!$J:$J,INT((ROW()-2)/20)+2),MOD(ROW()-2,20)))</f>
        <v/>
      </c>
      <c r="I5043" s="4" t="str">
        <f aca="false">IF($H5043="","",$H5043-WEEKDAY($H5043,2)+1)</f>
        <v/>
      </c>
      <c r="J5043" s="4" t="str">
        <f aca="false">IF($I5043="","",$I5043+6)</f>
        <v/>
      </c>
      <c r="K5043" s="6" t="str">
        <f aca="false">IF($H5043="","",DATE(YEAR($H5043),MONTH($H5043),1))</f>
        <v/>
      </c>
      <c r="L5043" s="0" t="str">
        <f aca="false">IF($A5043="","",INDEX(CARTAO_COMPRAS!$K:$K,INT((ROW()-2)/20)+2))</f>
        <v/>
      </c>
      <c r="M5043" s="0" t="str">
        <f aca="false">IF($A5043="","","Compra no cartão")</f>
        <v/>
      </c>
    </row>
    <row r="5044" customFormat="false" ht="13.5" hidden="false" customHeight="false" outlineLevel="0" collapsed="false">
      <c r="A5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4" s="0" t="str">
        <f aca="false">IF($A5044="","",INDEX(CARTAO_COMPRAS!$C:$C,INT((ROW()-2)/20)+2))</f>
        <v/>
      </c>
      <c r="C5044" s="0" t="str">
        <f aca="false">IF($A5044="","",INDEX(CARTAO_COMPRAS!$D:$D,INT((ROW()-2)/20)+2))</f>
        <v/>
      </c>
      <c r="D5044" s="0" t="str">
        <f aca="false">IF($A5044="","",INDEX(CARTAO_COMPRAS!$E:$E,INT((ROW()-2)/20)+2))</f>
        <v/>
      </c>
      <c r="E5044" s="0" t="str">
        <f aca="false">IF($A5044="","",INDEX(CARTAO_COMPRAS!$H:$H,INT((ROW()-2)/20)+2)+MOD(ROW()-2,20))</f>
        <v/>
      </c>
      <c r="F5044" s="0" t="str">
        <f aca="false">IF($A5044="","",INDEX(CARTAO_COMPRAS!$G:$G,INT((ROW()-2)/20)+2))</f>
        <v/>
      </c>
      <c r="G5044" s="5" t="str">
        <f aca="false">IF($A5044="","",INDEX(CARTAO_COMPRAS!$I:$I,INT((ROW()-2)/20)+2))</f>
        <v/>
      </c>
      <c r="H5044" s="4" t="str">
        <f aca="false">IF($A5044="","",EDATE(INDEX(CARTAO_COMPRAS!$J:$J,INT((ROW()-2)/20)+2),MOD(ROW()-2,20)))</f>
        <v/>
      </c>
      <c r="I5044" s="4" t="str">
        <f aca="false">IF($H5044="","",$H5044-WEEKDAY($H5044,2)+1)</f>
        <v/>
      </c>
      <c r="J5044" s="4" t="str">
        <f aca="false">IF($I5044="","",$I5044+6)</f>
        <v/>
      </c>
      <c r="K5044" s="6" t="str">
        <f aca="false">IF($H5044="","",DATE(YEAR($H5044),MONTH($H5044),1))</f>
        <v/>
      </c>
      <c r="L5044" s="0" t="str">
        <f aca="false">IF($A5044="","",INDEX(CARTAO_COMPRAS!$K:$K,INT((ROW()-2)/20)+2))</f>
        <v/>
      </c>
      <c r="M5044" s="0" t="str">
        <f aca="false">IF($A5044="","","Compra no cartão")</f>
        <v/>
      </c>
    </row>
    <row r="5045" customFormat="false" ht="13.5" hidden="false" customHeight="false" outlineLevel="0" collapsed="false">
      <c r="A5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5" s="0" t="str">
        <f aca="false">IF($A5045="","",INDEX(CARTAO_COMPRAS!$C:$C,INT((ROW()-2)/20)+2))</f>
        <v/>
      </c>
      <c r="C5045" s="0" t="str">
        <f aca="false">IF($A5045="","",INDEX(CARTAO_COMPRAS!$D:$D,INT((ROW()-2)/20)+2))</f>
        <v/>
      </c>
      <c r="D5045" s="0" t="str">
        <f aca="false">IF($A5045="","",INDEX(CARTAO_COMPRAS!$E:$E,INT((ROW()-2)/20)+2))</f>
        <v/>
      </c>
      <c r="E5045" s="0" t="str">
        <f aca="false">IF($A5045="","",INDEX(CARTAO_COMPRAS!$H:$H,INT((ROW()-2)/20)+2)+MOD(ROW()-2,20))</f>
        <v/>
      </c>
      <c r="F5045" s="0" t="str">
        <f aca="false">IF($A5045="","",INDEX(CARTAO_COMPRAS!$G:$G,INT((ROW()-2)/20)+2))</f>
        <v/>
      </c>
      <c r="G5045" s="5" t="str">
        <f aca="false">IF($A5045="","",INDEX(CARTAO_COMPRAS!$I:$I,INT((ROW()-2)/20)+2))</f>
        <v/>
      </c>
      <c r="H5045" s="4" t="str">
        <f aca="false">IF($A5045="","",EDATE(INDEX(CARTAO_COMPRAS!$J:$J,INT((ROW()-2)/20)+2),MOD(ROW()-2,20)))</f>
        <v/>
      </c>
      <c r="I5045" s="4" t="str">
        <f aca="false">IF($H5045="","",$H5045-WEEKDAY($H5045,2)+1)</f>
        <v/>
      </c>
      <c r="J5045" s="4" t="str">
        <f aca="false">IF($I5045="","",$I5045+6)</f>
        <v/>
      </c>
      <c r="K5045" s="6" t="str">
        <f aca="false">IF($H5045="","",DATE(YEAR($H5045),MONTH($H5045),1))</f>
        <v/>
      </c>
      <c r="L5045" s="0" t="str">
        <f aca="false">IF($A5045="","",INDEX(CARTAO_COMPRAS!$K:$K,INT((ROW()-2)/20)+2))</f>
        <v/>
      </c>
      <c r="M5045" s="0" t="str">
        <f aca="false">IF($A5045="","","Compra no cartão")</f>
        <v/>
      </c>
    </row>
    <row r="5046" customFormat="false" ht="13.5" hidden="false" customHeight="false" outlineLevel="0" collapsed="false">
      <c r="A5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6" s="0" t="str">
        <f aca="false">IF($A5046="","",INDEX(CARTAO_COMPRAS!$C:$C,INT((ROW()-2)/20)+2))</f>
        <v/>
      </c>
      <c r="C5046" s="0" t="str">
        <f aca="false">IF($A5046="","",INDEX(CARTAO_COMPRAS!$D:$D,INT((ROW()-2)/20)+2))</f>
        <v/>
      </c>
      <c r="D5046" s="0" t="str">
        <f aca="false">IF($A5046="","",INDEX(CARTAO_COMPRAS!$E:$E,INT((ROW()-2)/20)+2))</f>
        <v/>
      </c>
      <c r="E5046" s="0" t="str">
        <f aca="false">IF($A5046="","",INDEX(CARTAO_COMPRAS!$H:$H,INT((ROW()-2)/20)+2)+MOD(ROW()-2,20))</f>
        <v/>
      </c>
      <c r="F5046" s="0" t="str">
        <f aca="false">IF($A5046="","",INDEX(CARTAO_COMPRAS!$G:$G,INT((ROW()-2)/20)+2))</f>
        <v/>
      </c>
      <c r="G5046" s="5" t="str">
        <f aca="false">IF($A5046="","",INDEX(CARTAO_COMPRAS!$I:$I,INT((ROW()-2)/20)+2))</f>
        <v/>
      </c>
      <c r="H5046" s="4" t="str">
        <f aca="false">IF($A5046="","",EDATE(INDEX(CARTAO_COMPRAS!$J:$J,INT((ROW()-2)/20)+2),MOD(ROW()-2,20)))</f>
        <v/>
      </c>
      <c r="I5046" s="4" t="str">
        <f aca="false">IF($H5046="","",$H5046-WEEKDAY($H5046,2)+1)</f>
        <v/>
      </c>
      <c r="J5046" s="4" t="str">
        <f aca="false">IF($I5046="","",$I5046+6)</f>
        <v/>
      </c>
      <c r="K5046" s="6" t="str">
        <f aca="false">IF($H5046="","",DATE(YEAR($H5046),MONTH($H5046),1))</f>
        <v/>
      </c>
      <c r="L5046" s="0" t="str">
        <f aca="false">IF($A5046="","",INDEX(CARTAO_COMPRAS!$K:$K,INT((ROW()-2)/20)+2))</f>
        <v/>
      </c>
      <c r="M5046" s="0" t="str">
        <f aca="false">IF($A5046="","","Compra no cartão")</f>
        <v/>
      </c>
    </row>
    <row r="5047" customFormat="false" ht="13.5" hidden="false" customHeight="false" outlineLevel="0" collapsed="false">
      <c r="A5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7" s="0" t="str">
        <f aca="false">IF($A5047="","",INDEX(CARTAO_COMPRAS!$C:$C,INT((ROW()-2)/20)+2))</f>
        <v/>
      </c>
      <c r="C5047" s="0" t="str">
        <f aca="false">IF($A5047="","",INDEX(CARTAO_COMPRAS!$D:$D,INT((ROW()-2)/20)+2))</f>
        <v/>
      </c>
      <c r="D5047" s="0" t="str">
        <f aca="false">IF($A5047="","",INDEX(CARTAO_COMPRAS!$E:$E,INT((ROW()-2)/20)+2))</f>
        <v/>
      </c>
      <c r="E5047" s="0" t="str">
        <f aca="false">IF($A5047="","",INDEX(CARTAO_COMPRAS!$H:$H,INT((ROW()-2)/20)+2)+MOD(ROW()-2,20))</f>
        <v/>
      </c>
      <c r="F5047" s="0" t="str">
        <f aca="false">IF($A5047="","",INDEX(CARTAO_COMPRAS!$G:$G,INT((ROW()-2)/20)+2))</f>
        <v/>
      </c>
      <c r="G5047" s="5" t="str">
        <f aca="false">IF($A5047="","",INDEX(CARTAO_COMPRAS!$I:$I,INT((ROW()-2)/20)+2))</f>
        <v/>
      </c>
      <c r="H5047" s="4" t="str">
        <f aca="false">IF($A5047="","",EDATE(INDEX(CARTAO_COMPRAS!$J:$J,INT((ROW()-2)/20)+2),MOD(ROW()-2,20)))</f>
        <v/>
      </c>
      <c r="I5047" s="4" t="str">
        <f aca="false">IF($H5047="","",$H5047-WEEKDAY($H5047,2)+1)</f>
        <v/>
      </c>
      <c r="J5047" s="4" t="str">
        <f aca="false">IF($I5047="","",$I5047+6)</f>
        <v/>
      </c>
      <c r="K5047" s="6" t="str">
        <f aca="false">IF($H5047="","",DATE(YEAR($H5047),MONTH($H5047),1))</f>
        <v/>
      </c>
      <c r="L5047" s="0" t="str">
        <f aca="false">IF($A5047="","",INDEX(CARTAO_COMPRAS!$K:$K,INT((ROW()-2)/20)+2))</f>
        <v/>
      </c>
      <c r="M5047" s="0" t="str">
        <f aca="false">IF($A5047="","","Compra no cartão")</f>
        <v/>
      </c>
    </row>
    <row r="5048" customFormat="false" ht="13.5" hidden="false" customHeight="false" outlineLevel="0" collapsed="false">
      <c r="A5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8" s="0" t="str">
        <f aca="false">IF($A5048="","",INDEX(CARTAO_COMPRAS!$C:$C,INT((ROW()-2)/20)+2))</f>
        <v/>
      </c>
      <c r="C5048" s="0" t="str">
        <f aca="false">IF($A5048="","",INDEX(CARTAO_COMPRAS!$D:$D,INT((ROW()-2)/20)+2))</f>
        <v/>
      </c>
      <c r="D5048" s="0" t="str">
        <f aca="false">IF($A5048="","",INDEX(CARTAO_COMPRAS!$E:$E,INT((ROW()-2)/20)+2))</f>
        <v/>
      </c>
      <c r="E5048" s="0" t="str">
        <f aca="false">IF($A5048="","",INDEX(CARTAO_COMPRAS!$H:$H,INT((ROW()-2)/20)+2)+MOD(ROW()-2,20))</f>
        <v/>
      </c>
      <c r="F5048" s="0" t="str">
        <f aca="false">IF($A5048="","",INDEX(CARTAO_COMPRAS!$G:$G,INT((ROW()-2)/20)+2))</f>
        <v/>
      </c>
      <c r="G5048" s="5" t="str">
        <f aca="false">IF($A5048="","",INDEX(CARTAO_COMPRAS!$I:$I,INT((ROW()-2)/20)+2))</f>
        <v/>
      </c>
      <c r="H5048" s="4" t="str">
        <f aca="false">IF($A5048="","",EDATE(INDEX(CARTAO_COMPRAS!$J:$J,INT((ROW()-2)/20)+2),MOD(ROW()-2,20)))</f>
        <v/>
      </c>
      <c r="I5048" s="4" t="str">
        <f aca="false">IF($H5048="","",$H5048-WEEKDAY($H5048,2)+1)</f>
        <v/>
      </c>
      <c r="J5048" s="4" t="str">
        <f aca="false">IF($I5048="","",$I5048+6)</f>
        <v/>
      </c>
      <c r="K5048" s="6" t="str">
        <f aca="false">IF($H5048="","",DATE(YEAR($H5048),MONTH($H5048),1))</f>
        <v/>
      </c>
      <c r="L5048" s="0" t="str">
        <f aca="false">IF($A5048="","",INDEX(CARTAO_COMPRAS!$K:$K,INT((ROW()-2)/20)+2))</f>
        <v/>
      </c>
      <c r="M5048" s="0" t="str">
        <f aca="false">IF($A5048="","","Compra no cartão")</f>
        <v/>
      </c>
    </row>
    <row r="5049" customFormat="false" ht="13.5" hidden="false" customHeight="false" outlineLevel="0" collapsed="false">
      <c r="A5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49" s="0" t="str">
        <f aca="false">IF($A5049="","",INDEX(CARTAO_COMPRAS!$C:$C,INT((ROW()-2)/20)+2))</f>
        <v/>
      </c>
      <c r="C5049" s="0" t="str">
        <f aca="false">IF($A5049="","",INDEX(CARTAO_COMPRAS!$D:$D,INT((ROW()-2)/20)+2))</f>
        <v/>
      </c>
      <c r="D5049" s="0" t="str">
        <f aca="false">IF($A5049="","",INDEX(CARTAO_COMPRAS!$E:$E,INT((ROW()-2)/20)+2))</f>
        <v/>
      </c>
      <c r="E5049" s="0" t="str">
        <f aca="false">IF($A5049="","",INDEX(CARTAO_COMPRAS!$H:$H,INT((ROW()-2)/20)+2)+MOD(ROW()-2,20))</f>
        <v/>
      </c>
      <c r="F5049" s="0" t="str">
        <f aca="false">IF($A5049="","",INDEX(CARTAO_COMPRAS!$G:$G,INT((ROW()-2)/20)+2))</f>
        <v/>
      </c>
      <c r="G5049" s="5" t="str">
        <f aca="false">IF($A5049="","",INDEX(CARTAO_COMPRAS!$I:$I,INT((ROW()-2)/20)+2))</f>
        <v/>
      </c>
      <c r="H5049" s="4" t="str">
        <f aca="false">IF($A5049="","",EDATE(INDEX(CARTAO_COMPRAS!$J:$J,INT((ROW()-2)/20)+2),MOD(ROW()-2,20)))</f>
        <v/>
      </c>
      <c r="I5049" s="4" t="str">
        <f aca="false">IF($H5049="","",$H5049-WEEKDAY($H5049,2)+1)</f>
        <v/>
      </c>
      <c r="J5049" s="4" t="str">
        <f aca="false">IF($I5049="","",$I5049+6)</f>
        <v/>
      </c>
      <c r="K5049" s="6" t="str">
        <f aca="false">IF($H5049="","",DATE(YEAR($H5049),MONTH($H5049),1))</f>
        <v/>
      </c>
      <c r="L5049" s="0" t="str">
        <f aca="false">IF($A5049="","",INDEX(CARTAO_COMPRAS!$K:$K,INT((ROW()-2)/20)+2))</f>
        <v/>
      </c>
      <c r="M5049" s="0" t="str">
        <f aca="false">IF($A5049="","","Compra no cartão")</f>
        <v/>
      </c>
    </row>
    <row r="5050" customFormat="false" ht="13.5" hidden="false" customHeight="false" outlineLevel="0" collapsed="false">
      <c r="A5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0" s="0" t="str">
        <f aca="false">IF($A5050="","",INDEX(CARTAO_COMPRAS!$C:$C,INT((ROW()-2)/20)+2))</f>
        <v/>
      </c>
      <c r="C5050" s="0" t="str">
        <f aca="false">IF($A5050="","",INDEX(CARTAO_COMPRAS!$D:$D,INT((ROW()-2)/20)+2))</f>
        <v/>
      </c>
      <c r="D5050" s="0" t="str">
        <f aca="false">IF($A5050="","",INDEX(CARTAO_COMPRAS!$E:$E,INT((ROW()-2)/20)+2))</f>
        <v/>
      </c>
      <c r="E5050" s="0" t="str">
        <f aca="false">IF($A5050="","",INDEX(CARTAO_COMPRAS!$H:$H,INT((ROW()-2)/20)+2)+MOD(ROW()-2,20))</f>
        <v/>
      </c>
      <c r="F5050" s="0" t="str">
        <f aca="false">IF($A5050="","",INDEX(CARTAO_COMPRAS!$G:$G,INT((ROW()-2)/20)+2))</f>
        <v/>
      </c>
      <c r="G5050" s="5" t="str">
        <f aca="false">IF($A5050="","",INDEX(CARTAO_COMPRAS!$I:$I,INT((ROW()-2)/20)+2))</f>
        <v/>
      </c>
      <c r="H5050" s="4" t="str">
        <f aca="false">IF($A5050="","",EDATE(INDEX(CARTAO_COMPRAS!$J:$J,INT((ROW()-2)/20)+2),MOD(ROW()-2,20)))</f>
        <v/>
      </c>
      <c r="I5050" s="4" t="str">
        <f aca="false">IF($H5050="","",$H5050-WEEKDAY($H5050,2)+1)</f>
        <v/>
      </c>
      <c r="J5050" s="4" t="str">
        <f aca="false">IF($I5050="","",$I5050+6)</f>
        <v/>
      </c>
      <c r="K5050" s="6" t="str">
        <f aca="false">IF($H5050="","",DATE(YEAR($H5050),MONTH($H5050),1))</f>
        <v/>
      </c>
      <c r="L5050" s="0" t="str">
        <f aca="false">IF($A5050="","",INDEX(CARTAO_COMPRAS!$K:$K,INT((ROW()-2)/20)+2))</f>
        <v/>
      </c>
      <c r="M5050" s="0" t="str">
        <f aca="false">IF($A5050="","","Compra no cartão")</f>
        <v/>
      </c>
    </row>
    <row r="5051" customFormat="false" ht="13.5" hidden="false" customHeight="false" outlineLevel="0" collapsed="false">
      <c r="A5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1" s="0" t="str">
        <f aca="false">IF($A5051="","",INDEX(CARTAO_COMPRAS!$C:$C,INT((ROW()-2)/20)+2))</f>
        <v/>
      </c>
      <c r="C5051" s="0" t="str">
        <f aca="false">IF($A5051="","",INDEX(CARTAO_COMPRAS!$D:$D,INT((ROW()-2)/20)+2))</f>
        <v/>
      </c>
      <c r="D5051" s="0" t="str">
        <f aca="false">IF($A5051="","",INDEX(CARTAO_COMPRAS!$E:$E,INT((ROW()-2)/20)+2))</f>
        <v/>
      </c>
      <c r="E5051" s="0" t="str">
        <f aca="false">IF($A5051="","",INDEX(CARTAO_COMPRAS!$H:$H,INT((ROW()-2)/20)+2)+MOD(ROW()-2,20))</f>
        <v/>
      </c>
      <c r="F5051" s="0" t="str">
        <f aca="false">IF($A5051="","",INDEX(CARTAO_COMPRAS!$G:$G,INT((ROW()-2)/20)+2))</f>
        <v/>
      </c>
      <c r="G5051" s="5" t="str">
        <f aca="false">IF($A5051="","",INDEX(CARTAO_COMPRAS!$I:$I,INT((ROW()-2)/20)+2))</f>
        <v/>
      </c>
      <c r="H5051" s="4" t="str">
        <f aca="false">IF($A5051="","",EDATE(INDEX(CARTAO_COMPRAS!$J:$J,INT((ROW()-2)/20)+2),MOD(ROW()-2,20)))</f>
        <v/>
      </c>
      <c r="I5051" s="4" t="str">
        <f aca="false">IF($H5051="","",$H5051-WEEKDAY($H5051,2)+1)</f>
        <v/>
      </c>
      <c r="J5051" s="4" t="str">
        <f aca="false">IF($I5051="","",$I5051+6)</f>
        <v/>
      </c>
      <c r="K5051" s="6" t="str">
        <f aca="false">IF($H5051="","",DATE(YEAR($H5051),MONTH($H5051),1))</f>
        <v/>
      </c>
      <c r="L5051" s="0" t="str">
        <f aca="false">IF($A5051="","",INDEX(CARTAO_COMPRAS!$K:$K,INT((ROW()-2)/20)+2))</f>
        <v/>
      </c>
      <c r="M5051" s="0" t="str">
        <f aca="false">IF($A5051="","","Compra no cartão")</f>
        <v/>
      </c>
    </row>
    <row r="5052" customFormat="false" ht="13.5" hidden="false" customHeight="false" outlineLevel="0" collapsed="false">
      <c r="A5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2" s="0" t="str">
        <f aca="false">IF($A5052="","",INDEX(CARTAO_COMPRAS!$C:$C,INT((ROW()-2)/20)+2))</f>
        <v/>
      </c>
      <c r="C5052" s="0" t="str">
        <f aca="false">IF($A5052="","",INDEX(CARTAO_COMPRAS!$D:$D,INT((ROW()-2)/20)+2))</f>
        <v/>
      </c>
      <c r="D5052" s="0" t="str">
        <f aca="false">IF($A5052="","",INDEX(CARTAO_COMPRAS!$E:$E,INT((ROW()-2)/20)+2))</f>
        <v/>
      </c>
      <c r="E5052" s="0" t="str">
        <f aca="false">IF($A5052="","",INDEX(CARTAO_COMPRAS!$H:$H,INT((ROW()-2)/20)+2)+MOD(ROW()-2,20))</f>
        <v/>
      </c>
      <c r="F5052" s="0" t="str">
        <f aca="false">IF($A5052="","",INDEX(CARTAO_COMPRAS!$G:$G,INT((ROW()-2)/20)+2))</f>
        <v/>
      </c>
      <c r="G5052" s="5" t="str">
        <f aca="false">IF($A5052="","",INDEX(CARTAO_COMPRAS!$I:$I,INT((ROW()-2)/20)+2))</f>
        <v/>
      </c>
      <c r="H5052" s="4" t="str">
        <f aca="false">IF($A5052="","",EDATE(INDEX(CARTAO_COMPRAS!$J:$J,INT((ROW()-2)/20)+2),MOD(ROW()-2,20)))</f>
        <v/>
      </c>
      <c r="I5052" s="4" t="str">
        <f aca="false">IF($H5052="","",$H5052-WEEKDAY($H5052,2)+1)</f>
        <v/>
      </c>
      <c r="J5052" s="4" t="str">
        <f aca="false">IF($I5052="","",$I5052+6)</f>
        <v/>
      </c>
      <c r="K5052" s="6" t="str">
        <f aca="false">IF($H5052="","",DATE(YEAR($H5052),MONTH($H5052),1))</f>
        <v/>
      </c>
      <c r="L5052" s="0" t="str">
        <f aca="false">IF($A5052="","",INDEX(CARTAO_COMPRAS!$K:$K,INT((ROW()-2)/20)+2))</f>
        <v/>
      </c>
      <c r="M5052" s="0" t="str">
        <f aca="false">IF($A5052="","","Compra no cartão")</f>
        <v/>
      </c>
    </row>
    <row r="5053" customFormat="false" ht="13.5" hidden="false" customHeight="false" outlineLevel="0" collapsed="false">
      <c r="A5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3" s="0" t="str">
        <f aca="false">IF($A5053="","",INDEX(CARTAO_COMPRAS!$C:$C,INT((ROW()-2)/20)+2))</f>
        <v/>
      </c>
      <c r="C5053" s="0" t="str">
        <f aca="false">IF($A5053="","",INDEX(CARTAO_COMPRAS!$D:$D,INT((ROW()-2)/20)+2))</f>
        <v/>
      </c>
      <c r="D5053" s="0" t="str">
        <f aca="false">IF($A5053="","",INDEX(CARTAO_COMPRAS!$E:$E,INT((ROW()-2)/20)+2))</f>
        <v/>
      </c>
      <c r="E5053" s="0" t="str">
        <f aca="false">IF($A5053="","",INDEX(CARTAO_COMPRAS!$H:$H,INT((ROW()-2)/20)+2)+MOD(ROW()-2,20))</f>
        <v/>
      </c>
      <c r="F5053" s="0" t="str">
        <f aca="false">IF($A5053="","",INDEX(CARTAO_COMPRAS!$G:$G,INT((ROW()-2)/20)+2))</f>
        <v/>
      </c>
      <c r="G5053" s="5" t="str">
        <f aca="false">IF($A5053="","",INDEX(CARTAO_COMPRAS!$I:$I,INT((ROW()-2)/20)+2))</f>
        <v/>
      </c>
      <c r="H5053" s="4" t="str">
        <f aca="false">IF($A5053="","",EDATE(INDEX(CARTAO_COMPRAS!$J:$J,INT((ROW()-2)/20)+2),MOD(ROW()-2,20)))</f>
        <v/>
      </c>
      <c r="I5053" s="4" t="str">
        <f aca="false">IF($H5053="","",$H5053-WEEKDAY($H5053,2)+1)</f>
        <v/>
      </c>
      <c r="J5053" s="4" t="str">
        <f aca="false">IF($I5053="","",$I5053+6)</f>
        <v/>
      </c>
      <c r="K5053" s="6" t="str">
        <f aca="false">IF($H5053="","",DATE(YEAR($H5053),MONTH($H5053),1))</f>
        <v/>
      </c>
      <c r="L5053" s="0" t="str">
        <f aca="false">IF($A5053="","",INDEX(CARTAO_COMPRAS!$K:$K,INT((ROW()-2)/20)+2))</f>
        <v/>
      </c>
      <c r="M5053" s="0" t="str">
        <f aca="false">IF($A5053="","","Compra no cartão")</f>
        <v/>
      </c>
    </row>
    <row r="5054" customFormat="false" ht="13.5" hidden="false" customHeight="false" outlineLevel="0" collapsed="false">
      <c r="A5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4" s="0" t="str">
        <f aca="false">IF($A5054="","",INDEX(CARTAO_COMPRAS!$C:$C,INT((ROW()-2)/20)+2))</f>
        <v/>
      </c>
      <c r="C5054" s="0" t="str">
        <f aca="false">IF($A5054="","",INDEX(CARTAO_COMPRAS!$D:$D,INT((ROW()-2)/20)+2))</f>
        <v/>
      </c>
      <c r="D5054" s="0" t="str">
        <f aca="false">IF($A5054="","",INDEX(CARTAO_COMPRAS!$E:$E,INT((ROW()-2)/20)+2))</f>
        <v/>
      </c>
      <c r="E5054" s="0" t="str">
        <f aca="false">IF($A5054="","",INDEX(CARTAO_COMPRAS!$H:$H,INT((ROW()-2)/20)+2)+MOD(ROW()-2,20))</f>
        <v/>
      </c>
      <c r="F5054" s="0" t="str">
        <f aca="false">IF($A5054="","",INDEX(CARTAO_COMPRAS!$G:$G,INT((ROW()-2)/20)+2))</f>
        <v/>
      </c>
      <c r="G5054" s="5" t="str">
        <f aca="false">IF($A5054="","",INDEX(CARTAO_COMPRAS!$I:$I,INT((ROW()-2)/20)+2))</f>
        <v/>
      </c>
      <c r="H5054" s="4" t="str">
        <f aca="false">IF($A5054="","",EDATE(INDEX(CARTAO_COMPRAS!$J:$J,INT((ROW()-2)/20)+2),MOD(ROW()-2,20)))</f>
        <v/>
      </c>
      <c r="I5054" s="4" t="str">
        <f aca="false">IF($H5054="","",$H5054-WEEKDAY($H5054,2)+1)</f>
        <v/>
      </c>
      <c r="J5054" s="4" t="str">
        <f aca="false">IF($I5054="","",$I5054+6)</f>
        <v/>
      </c>
      <c r="K5054" s="6" t="str">
        <f aca="false">IF($H5054="","",DATE(YEAR($H5054),MONTH($H5054),1))</f>
        <v/>
      </c>
      <c r="L5054" s="0" t="str">
        <f aca="false">IF($A5054="","",INDEX(CARTAO_COMPRAS!$K:$K,INT((ROW()-2)/20)+2))</f>
        <v/>
      </c>
      <c r="M5054" s="0" t="str">
        <f aca="false">IF($A5054="","","Compra no cartão")</f>
        <v/>
      </c>
    </row>
    <row r="5055" customFormat="false" ht="13.5" hidden="false" customHeight="false" outlineLevel="0" collapsed="false">
      <c r="A5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5" s="0" t="str">
        <f aca="false">IF($A5055="","",INDEX(CARTAO_COMPRAS!$C:$C,INT((ROW()-2)/20)+2))</f>
        <v/>
      </c>
      <c r="C5055" s="0" t="str">
        <f aca="false">IF($A5055="","",INDEX(CARTAO_COMPRAS!$D:$D,INT((ROW()-2)/20)+2))</f>
        <v/>
      </c>
      <c r="D5055" s="0" t="str">
        <f aca="false">IF($A5055="","",INDEX(CARTAO_COMPRAS!$E:$E,INT((ROW()-2)/20)+2))</f>
        <v/>
      </c>
      <c r="E5055" s="0" t="str">
        <f aca="false">IF($A5055="","",INDEX(CARTAO_COMPRAS!$H:$H,INT((ROW()-2)/20)+2)+MOD(ROW()-2,20))</f>
        <v/>
      </c>
      <c r="F5055" s="0" t="str">
        <f aca="false">IF($A5055="","",INDEX(CARTAO_COMPRAS!$G:$G,INT((ROW()-2)/20)+2))</f>
        <v/>
      </c>
      <c r="G5055" s="5" t="str">
        <f aca="false">IF($A5055="","",INDEX(CARTAO_COMPRAS!$I:$I,INT((ROW()-2)/20)+2))</f>
        <v/>
      </c>
      <c r="H5055" s="4" t="str">
        <f aca="false">IF($A5055="","",EDATE(INDEX(CARTAO_COMPRAS!$J:$J,INT((ROW()-2)/20)+2),MOD(ROW()-2,20)))</f>
        <v/>
      </c>
      <c r="I5055" s="4" t="str">
        <f aca="false">IF($H5055="","",$H5055-WEEKDAY($H5055,2)+1)</f>
        <v/>
      </c>
      <c r="J5055" s="4" t="str">
        <f aca="false">IF($I5055="","",$I5055+6)</f>
        <v/>
      </c>
      <c r="K5055" s="6" t="str">
        <f aca="false">IF($H5055="","",DATE(YEAR($H5055),MONTH($H5055),1))</f>
        <v/>
      </c>
      <c r="L5055" s="0" t="str">
        <f aca="false">IF($A5055="","",INDEX(CARTAO_COMPRAS!$K:$K,INT((ROW()-2)/20)+2))</f>
        <v/>
      </c>
      <c r="M5055" s="0" t="str">
        <f aca="false">IF($A5055="","","Compra no cartão")</f>
        <v/>
      </c>
    </row>
    <row r="5056" customFormat="false" ht="13.5" hidden="false" customHeight="false" outlineLevel="0" collapsed="false">
      <c r="A5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6" s="0" t="str">
        <f aca="false">IF($A5056="","",INDEX(CARTAO_COMPRAS!$C:$C,INT((ROW()-2)/20)+2))</f>
        <v/>
      </c>
      <c r="C5056" s="0" t="str">
        <f aca="false">IF($A5056="","",INDEX(CARTAO_COMPRAS!$D:$D,INT((ROW()-2)/20)+2))</f>
        <v/>
      </c>
      <c r="D5056" s="0" t="str">
        <f aca="false">IF($A5056="","",INDEX(CARTAO_COMPRAS!$E:$E,INT((ROW()-2)/20)+2))</f>
        <v/>
      </c>
      <c r="E5056" s="0" t="str">
        <f aca="false">IF($A5056="","",INDEX(CARTAO_COMPRAS!$H:$H,INT((ROW()-2)/20)+2)+MOD(ROW()-2,20))</f>
        <v/>
      </c>
      <c r="F5056" s="0" t="str">
        <f aca="false">IF($A5056="","",INDEX(CARTAO_COMPRAS!$G:$G,INT((ROW()-2)/20)+2))</f>
        <v/>
      </c>
      <c r="G5056" s="5" t="str">
        <f aca="false">IF($A5056="","",INDEX(CARTAO_COMPRAS!$I:$I,INT((ROW()-2)/20)+2))</f>
        <v/>
      </c>
      <c r="H5056" s="4" t="str">
        <f aca="false">IF($A5056="","",EDATE(INDEX(CARTAO_COMPRAS!$J:$J,INT((ROW()-2)/20)+2),MOD(ROW()-2,20)))</f>
        <v/>
      </c>
      <c r="I5056" s="4" t="str">
        <f aca="false">IF($H5056="","",$H5056-WEEKDAY($H5056,2)+1)</f>
        <v/>
      </c>
      <c r="J5056" s="4" t="str">
        <f aca="false">IF($I5056="","",$I5056+6)</f>
        <v/>
      </c>
      <c r="K5056" s="6" t="str">
        <f aca="false">IF($H5056="","",DATE(YEAR($H5056),MONTH($H5056),1))</f>
        <v/>
      </c>
      <c r="L5056" s="0" t="str">
        <f aca="false">IF($A5056="","",INDEX(CARTAO_COMPRAS!$K:$K,INT((ROW()-2)/20)+2))</f>
        <v/>
      </c>
      <c r="M5056" s="0" t="str">
        <f aca="false">IF($A5056="","","Compra no cartão")</f>
        <v/>
      </c>
    </row>
    <row r="5057" customFormat="false" ht="13.5" hidden="false" customHeight="false" outlineLevel="0" collapsed="false">
      <c r="A5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7" s="0" t="str">
        <f aca="false">IF($A5057="","",INDEX(CARTAO_COMPRAS!$C:$C,INT((ROW()-2)/20)+2))</f>
        <v/>
      </c>
      <c r="C5057" s="0" t="str">
        <f aca="false">IF($A5057="","",INDEX(CARTAO_COMPRAS!$D:$D,INT((ROW()-2)/20)+2))</f>
        <v/>
      </c>
      <c r="D5057" s="0" t="str">
        <f aca="false">IF($A5057="","",INDEX(CARTAO_COMPRAS!$E:$E,INT((ROW()-2)/20)+2))</f>
        <v/>
      </c>
      <c r="E5057" s="0" t="str">
        <f aca="false">IF($A5057="","",INDEX(CARTAO_COMPRAS!$H:$H,INT((ROW()-2)/20)+2)+MOD(ROW()-2,20))</f>
        <v/>
      </c>
      <c r="F5057" s="0" t="str">
        <f aca="false">IF($A5057="","",INDEX(CARTAO_COMPRAS!$G:$G,INT((ROW()-2)/20)+2))</f>
        <v/>
      </c>
      <c r="G5057" s="5" t="str">
        <f aca="false">IF($A5057="","",INDEX(CARTAO_COMPRAS!$I:$I,INT((ROW()-2)/20)+2))</f>
        <v/>
      </c>
      <c r="H5057" s="4" t="str">
        <f aca="false">IF($A5057="","",EDATE(INDEX(CARTAO_COMPRAS!$J:$J,INT((ROW()-2)/20)+2),MOD(ROW()-2,20)))</f>
        <v/>
      </c>
      <c r="I5057" s="4" t="str">
        <f aca="false">IF($H5057="","",$H5057-WEEKDAY($H5057,2)+1)</f>
        <v/>
      </c>
      <c r="J5057" s="4" t="str">
        <f aca="false">IF($I5057="","",$I5057+6)</f>
        <v/>
      </c>
      <c r="K5057" s="6" t="str">
        <f aca="false">IF($H5057="","",DATE(YEAR($H5057),MONTH($H5057),1))</f>
        <v/>
      </c>
      <c r="L5057" s="0" t="str">
        <f aca="false">IF($A5057="","",INDEX(CARTAO_COMPRAS!$K:$K,INT((ROW()-2)/20)+2))</f>
        <v/>
      </c>
      <c r="M5057" s="0" t="str">
        <f aca="false">IF($A5057="","","Compra no cartão")</f>
        <v/>
      </c>
    </row>
    <row r="5058" customFormat="false" ht="13.5" hidden="false" customHeight="false" outlineLevel="0" collapsed="false">
      <c r="A5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8" s="0" t="str">
        <f aca="false">IF($A5058="","",INDEX(CARTAO_COMPRAS!$C:$C,INT((ROW()-2)/20)+2))</f>
        <v/>
      </c>
      <c r="C5058" s="0" t="str">
        <f aca="false">IF($A5058="","",INDEX(CARTAO_COMPRAS!$D:$D,INT((ROW()-2)/20)+2))</f>
        <v/>
      </c>
      <c r="D5058" s="0" t="str">
        <f aca="false">IF($A5058="","",INDEX(CARTAO_COMPRAS!$E:$E,INT((ROW()-2)/20)+2))</f>
        <v/>
      </c>
      <c r="E5058" s="0" t="str">
        <f aca="false">IF($A5058="","",INDEX(CARTAO_COMPRAS!$H:$H,INT((ROW()-2)/20)+2)+MOD(ROW()-2,20))</f>
        <v/>
      </c>
      <c r="F5058" s="0" t="str">
        <f aca="false">IF($A5058="","",INDEX(CARTAO_COMPRAS!$G:$G,INT((ROW()-2)/20)+2))</f>
        <v/>
      </c>
      <c r="G5058" s="5" t="str">
        <f aca="false">IF($A5058="","",INDEX(CARTAO_COMPRAS!$I:$I,INT((ROW()-2)/20)+2))</f>
        <v/>
      </c>
      <c r="H5058" s="4" t="str">
        <f aca="false">IF($A5058="","",EDATE(INDEX(CARTAO_COMPRAS!$J:$J,INT((ROW()-2)/20)+2),MOD(ROW()-2,20)))</f>
        <v/>
      </c>
      <c r="I5058" s="4" t="str">
        <f aca="false">IF($H5058="","",$H5058-WEEKDAY($H5058,2)+1)</f>
        <v/>
      </c>
      <c r="J5058" s="4" t="str">
        <f aca="false">IF($I5058="","",$I5058+6)</f>
        <v/>
      </c>
      <c r="K5058" s="6" t="str">
        <f aca="false">IF($H5058="","",DATE(YEAR($H5058),MONTH($H5058),1))</f>
        <v/>
      </c>
      <c r="L5058" s="0" t="str">
        <f aca="false">IF($A5058="","",INDEX(CARTAO_COMPRAS!$K:$K,INT((ROW()-2)/20)+2))</f>
        <v/>
      </c>
      <c r="M5058" s="0" t="str">
        <f aca="false">IF($A5058="","","Compra no cartão")</f>
        <v/>
      </c>
    </row>
    <row r="5059" customFormat="false" ht="13.5" hidden="false" customHeight="false" outlineLevel="0" collapsed="false">
      <c r="A5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59" s="0" t="str">
        <f aca="false">IF($A5059="","",INDEX(CARTAO_COMPRAS!$C:$C,INT((ROW()-2)/20)+2))</f>
        <v/>
      </c>
      <c r="C5059" s="0" t="str">
        <f aca="false">IF($A5059="","",INDEX(CARTAO_COMPRAS!$D:$D,INT((ROW()-2)/20)+2))</f>
        <v/>
      </c>
      <c r="D5059" s="0" t="str">
        <f aca="false">IF($A5059="","",INDEX(CARTAO_COMPRAS!$E:$E,INT((ROW()-2)/20)+2))</f>
        <v/>
      </c>
      <c r="E5059" s="0" t="str">
        <f aca="false">IF($A5059="","",INDEX(CARTAO_COMPRAS!$H:$H,INT((ROW()-2)/20)+2)+MOD(ROW()-2,20))</f>
        <v/>
      </c>
      <c r="F5059" s="0" t="str">
        <f aca="false">IF($A5059="","",INDEX(CARTAO_COMPRAS!$G:$G,INT((ROW()-2)/20)+2))</f>
        <v/>
      </c>
      <c r="G5059" s="5" t="str">
        <f aca="false">IF($A5059="","",INDEX(CARTAO_COMPRAS!$I:$I,INT((ROW()-2)/20)+2))</f>
        <v/>
      </c>
      <c r="H5059" s="4" t="str">
        <f aca="false">IF($A5059="","",EDATE(INDEX(CARTAO_COMPRAS!$J:$J,INT((ROW()-2)/20)+2),MOD(ROW()-2,20)))</f>
        <v/>
      </c>
      <c r="I5059" s="4" t="str">
        <f aca="false">IF($H5059="","",$H5059-WEEKDAY($H5059,2)+1)</f>
        <v/>
      </c>
      <c r="J5059" s="4" t="str">
        <f aca="false">IF($I5059="","",$I5059+6)</f>
        <v/>
      </c>
      <c r="K5059" s="6" t="str">
        <f aca="false">IF($H5059="","",DATE(YEAR($H5059),MONTH($H5059),1))</f>
        <v/>
      </c>
      <c r="L5059" s="0" t="str">
        <f aca="false">IF($A5059="","",INDEX(CARTAO_COMPRAS!$K:$K,INT((ROW()-2)/20)+2))</f>
        <v/>
      </c>
      <c r="M5059" s="0" t="str">
        <f aca="false">IF($A5059="","","Compra no cartão")</f>
        <v/>
      </c>
    </row>
    <row r="5060" customFormat="false" ht="13.5" hidden="false" customHeight="false" outlineLevel="0" collapsed="false">
      <c r="A5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0" s="0" t="str">
        <f aca="false">IF($A5060="","",INDEX(CARTAO_COMPRAS!$C:$C,INT((ROW()-2)/20)+2))</f>
        <v/>
      </c>
      <c r="C5060" s="0" t="str">
        <f aca="false">IF($A5060="","",INDEX(CARTAO_COMPRAS!$D:$D,INT((ROW()-2)/20)+2))</f>
        <v/>
      </c>
      <c r="D5060" s="0" t="str">
        <f aca="false">IF($A5060="","",INDEX(CARTAO_COMPRAS!$E:$E,INT((ROW()-2)/20)+2))</f>
        <v/>
      </c>
      <c r="E5060" s="0" t="str">
        <f aca="false">IF($A5060="","",INDEX(CARTAO_COMPRAS!$H:$H,INT((ROW()-2)/20)+2)+MOD(ROW()-2,20))</f>
        <v/>
      </c>
      <c r="F5060" s="0" t="str">
        <f aca="false">IF($A5060="","",INDEX(CARTAO_COMPRAS!$G:$G,INT((ROW()-2)/20)+2))</f>
        <v/>
      </c>
      <c r="G5060" s="5" t="str">
        <f aca="false">IF($A5060="","",INDEX(CARTAO_COMPRAS!$I:$I,INT((ROW()-2)/20)+2))</f>
        <v/>
      </c>
      <c r="H5060" s="4" t="str">
        <f aca="false">IF($A5060="","",EDATE(INDEX(CARTAO_COMPRAS!$J:$J,INT((ROW()-2)/20)+2),MOD(ROW()-2,20)))</f>
        <v/>
      </c>
      <c r="I5060" s="4" t="str">
        <f aca="false">IF($H5060="","",$H5060-WEEKDAY($H5060,2)+1)</f>
        <v/>
      </c>
      <c r="J5060" s="4" t="str">
        <f aca="false">IF($I5060="","",$I5060+6)</f>
        <v/>
      </c>
      <c r="K5060" s="6" t="str">
        <f aca="false">IF($H5060="","",DATE(YEAR($H5060),MONTH($H5060),1))</f>
        <v/>
      </c>
      <c r="L5060" s="0" t="str">
        <f aca="false">IF($A5060="","",INDEX(CARTAO_COMPRAS!$K:$K,INT((ROW()-2)/20)+2))</f>
        <v/>
      </c>
      <c r="M5060" s="0" t="str">
        <f aca="false">IF($A5060="","","Compra no cartão")</f>
        <v/>
      </c>
    </row>
    <row r="5061" customFormat="false" ht="13.5" hidden="false" customHeight="false" outlineLevel="0" collapsed="false">
      <c r="A5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1" s="0" t="str">
        <f aca="false">IF($A5061="","",INDEX(CARTAO_COMPRAS!$C:$C,INT((ROW()-2)/20)+2))</f>
        <v/>
      </c>
      <c r="C5061" s="0" t="str">
        <f aca="false">IF($A5061="","",INDEX(CARTAO_COMPRAS!$D:$D,INT((ROW()-2)/20)+2))</f>
        <v/>
      </c>
      <c r="D5061" s="0" t="str">
        <f aca="false">IF($A5061="","",INDEX(CARTAO_COMPRAS!$E:$E,INT((ROW()-2)/20)+2))</f>
        <v/>
      </c>
      <c r="E5061" s="0" t="str">
        <f aca="false">IF($A5061="","",INDEX(CARTAO_COMPRAS!$H:$H,INT((ROW()-2)/20)+2)+MOD(ROW()-2,20))</f>
        <v/>
      </c>
      <c r="F5061" s="0" t="str">
        <f aca="false">IF($A5061="","",INDEX(CARTAO_COMPRAS!$G:$G,INT((ROW()-2)/20)+2))</f>
        <v/>
      </c>
      <c r="G5061" s="5" t="str">
        <f aca="false">IF($A5061="","",INDEX(CARTAO_COMPRAS!$I:$I,INT((ROW()-2)/20)+2))</f>
        <v/>
      </c>
      <c r="H5061" s="4" t="str">
        <f aca="false">IF($A5061="","",EDATE(INDEX(CARTAO_COMPRAS!$J:$J,INT((ROW()-2)/20)+2),MOD(ROW()-2,20)))</f>
        <v/>
      </c>
      <c r="I5061" s="4" t="str">
        <f aca="false">IF($H5061="","",$H5061-WEEKDAY($H5061,2)+1)</f>
        <v/>
      </c>
      <c r="J5061" s="4" t="str">
        <f aca="false">IF($I5061="","",$I5061+6)</f>
        <v/>
      </c>
      <c r="K5061" s="6" t="str">
        <f aca="false">IF($H5061="","",DATE(YEAR($H5061),MONTH($H5061),1))</f>
        <v/>
      </c>
      <c r="L5061" s="0" t="str">
        <f aca="false">IF($A5061="","",INDEX(CARTAO_COMPRAS!$K:$K,INT((ROW()-2)/20)+2))</f>
        <v/>
      </c>
      <c r="M5061" s="0" t="str">
        <f aca="false">IF($A5061="","","Compra no cartão")</f>
        <v/>
      </c>
    </row>
    <row r="5062" customFormat="false" ht="13.5" hidden="false" customHeight="false" outlineLevel="0" collapsed="false">
      <c r="A50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2" s="0" t="str">
        <f aca="false">IF($A5062="","",INDEX(CARTAO_COMPRAS!$C:$C,INT((ROW()-2)/20)+2))</f>
        <v/>
      </c>
      <c r="C5062" s="0" t="str">
        <f aca="false">IF($A5062="","",INDEX(CARTAO_COMPRAS!$D:$D,INT((ROW()-2)/20)+2))</f>
        <v/>
      </c>
      <c r="D5062" s="0" t="str">
        <f aca="false">IF($A5062="","",INDEX(CARTAO_COMPRAS!$E:$E,INT((ROW()-2)/20)+2))</f>
        <v/>
      </c>
      <c r="E5062" s="0" t="str">
        <f aca="false">IF($A5062="","",INDEX(CARTAO_COMPRAS!$H:$H,INT((ROW()-2)/20)+2)+MOD(ROW()-2,20))</f>
        <v/>
      </c>
      <c r="F5062" s="0" t="str">
        <f aca="false">IF($A5062="","",INDEX(CARTAO_COMPRAS!$G:$G,INT((ROW()-2)/20)+2))</f>
        <v/>
      </c>
      <c r="G5062" s="5" t="str">
        <f aca="false">IF($A5062="","",INDEX(CARTAO_COMPRAS!$I:$I,INT((ROW()-2)/20)+2))</f>
        <v/>
      </c>
      <c r="H5062" s="4" t="str">
        <f aca="false">IF($A5062="","",EDATE(INDEX(CARTAO_COMPRAS!$J:$J,INT((ROW()-2)/20)+2),MOD(ROW()-2,20)))</f>
        <v/>
      </c>
      <c r="I5062" s="4" t="str">
        <f aca="false">IF($H5062="","",$H5062-WEEKDAY($H5062,2)+1)</f>
        <v/>
      </c>
      <c r="J5062" s="4" t="str">
        <f aca="false">IF($I5062="","",$I5062+6)</f>
        <v/>
      </c>
      <c r="K5062" s="6" t="str">
        <f aca="false">IF($H5062="","",DATE(YEAR($H5062),MONTH($H5062),1))</f>
        <v/>
      </c>
      <c r="L5062" s="0" t="str">
        <f aca="false">IF($A5062="","",INDEX(CARTAO_COMPRAS!$K:$K,INT((ROW()-2)/20)+2))</f>
        <v/>
      </c>
      <c r="M5062" s="0" t="str">
        <f aca="false">IF($A5062="","","Compra no cartão")</f>
        <v/>
      </c>
    </row>
    <row r="5063" customFormat="false" ht="13.5" hidden="false" customHeight="false" outlineLevel="0" collapsed="false">
      <c r="A5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3" s="0" t="str">
        <f aca="false">IF($A5063="","",INDEX(CARTAO_COMPRAS!$C:$C,INT((ROW()-2)/20)+2))</f>
        <v/>
      </c>
      <c r="C5063" s="0" t="str">
        <f aca="false">IF($A5063="","",INDEX(CARTAO_COMPRAS!$D:$D,INT((ROW()-2)/20)+2))</f>
        <v/>
      </c>
      <c r="D5063" s="0" t="str">
        <f aca="false">IF($A5063="","",INDEX(CARTAO_COMPRAS!$E:$E,INT((ROW()-2)/20)+2))</f>
        <v/>
      </c>
      <c r="E5063" s="0" t="str">
        <f aca="false">IF($A5063="","",INDEX(CARTAO_COMPRAS!$H:$H,INT((ROW()-2)/20)+2)+MOD(ROW()-2,20))</f>
        <v/>
      </c>
      <c r="F5063" s="0" t="str">
        <f aca="false">IF($A5063="","",INDEX(CARTAO_COMPRAS!$G:$G,INT((ROW()-2)/20)+2))</f>
        <v/>
      </c>
      <c r="G5063" s="5" t="str">
        <f aca="false">IF($A5063="","",INDEX(CARTAO_COMPRAS!$I:$I,INT((ROW()-2)/20)+2))</f>
        <v/>
      </c>
      <c r="H5063" s="4" t="str">
        <f aca="false">IF($A5063="","",EDATE(INDEX(CARTAO_COMPRAS!$J:$J,INT((ROW()-2)/20)+2),MOD(ROW()-2,20)))</f>
        <v/>
      </c>
      <c r="I5063" s="4" t="str">
        <f aca="false">IF($H5063="","",$H5063-WEEKDAY($H5063,2)+1)</f>
        <v/>
      </c>
      <c r="J5063" s="4" t="str">
        <f aca="false">IF($I5063="","",$I5063+6)</f>
        <v/>
      </c>
      <c r="K5063" s="6" t="str">
        <f aca="false">IF($H5063="","",DATE(YEAR($H5063),MONTH($H5063),1))</f>
        <v/>
      </c>
      <c r="L5063" s="0" t="str">
        <f aca="false">IF($A5063="","",INDEX(CARTAO_COMPRAS!$K:$K,INT((ROW()-2)/20)+2))</f>
        <v/>
      </c>
      <c r="M5063" s="0" t="str">
        <f aca="false">IF($A5063="","","Compra no cartão")</f>
        <v/>
      </c>
    </row>
    <row r="5064" customFormat="false" ht="13.5" hidden="false" customHeight="false" outlineLevel="0" collapsed="false">
      <c r="A5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4" s="0" t="str">
        <f aca="false">IF($A5064="","",INDEX(CARTAO_COMPRAS!$C:$C,INT((ROW()-2)/20)+2))</f>
        <v/>
      </c>
      <c r="C5064" s="0" t="str">
        <f aca="false">IF($A5064="","",INDEX(CARTAO_COMPRAS!$D:$D,INT((ROW()-2)/20)+2))</f>
        <v/>
      </c>
      <c r="D5064" s="0" t="str">
        <f aca="false">IF($A5064="","",INDEX(CARTAO_COMPRAS!$E:$E,INT((ROW()-2)/20)+2))</f>
        <v/>
      </c>
      <c r="E5064" s="0" t="str">
        <f aca="false">IF($A5064="","",INDEX(CARTAO_COMPRAS!$H:$H,INT((ROW()-2)/20)+2)+MOD(ROW()-2,20))</f>
        <v/>
      </c>
      <c r="F5064" s="0" t="str">
        <f aca="false">IF($A5064="","",INDEX(CARTAO_COMPRAS!$G:$G,INT((ROW()-2)/20)+2))</f>
        <v/>
      </c>
      <c r="G5064" s="5" t="str">
        <f aca="false">IF($A5064="","",INDEX(CARTAO_COMPRAS!$I:$I,INT((ROW()-2)/20)+2))</f>
        <v/>
      </c>
      <c r="H5064" s="4" t="str">
        <f aca="false">IF($A5064="","",EDATE(INDEX(CARTAO_COMPRAS!$J:$J,INT((ROW()-2)/20)+2),MOD(ROW()-2,20)))</f>
        <v/>
      </c>
      <c r="I5064" s="4" t="str">
        <f aca="false">IF($H5064="","",$H5064-WEEKDAY($H5064,2)+1)</f>
        <v/>
      </c>
      <c r="J5064" s="4" t="str">
        <f aca="false">IF($I5064="","",$I5064+6)</f>
        <v/>
      </c>
      <c r="K5064" s="6" t="str">
        <f aca="false">IF($H5064="","",DATE(YEAR($H5064),MONTH($H5064),1))</f>
        <v/>
      </c>
      <c r="L5064" s="0" t="str">
        <f aca="false">IF($A5064="","",INDEX(CARTAO_COMPRAS!$K:$K,INT((ROW()-2)/20)+2))</f>
        <v/>
      </c>
      <c r="M5064" s="0" t="str">
        <f aca="false">IF($A5064="","","Compra no cartão")</f>
        <v/>
      </c>
    </row>
    <row r="5065" customFormat="false" ht="13.5" hidden="false" customHeight="false" outlineLevel="0" collapsed="false">
      <c r="A5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5" s="0" t="str">
        <f aca="false">IF($A5065="","",INDEX(CARTAO_COMPRAS!$C:$C,INT((ROW()-2)/20)+2))</f>
        <v/>
      </c>
      <c r="C5065" s="0" t="str">
        <f aca="false">IF($A5065="","",INDEX(CARTAO_COMPRAS!$D:$D,INT((ROW()-2)/20)+2))</f>
        <v/>
      </c>
      <c r="D5065" s="0" t="str">
        <f aca="false">IF($A5065="","",INDEX(CARTAO_COMPRAS!$E:$E,INT((ROW()-2)/20)+2))</f>
        <v/>
      </c>
      <c r="E5065" s="0" t="str">
        <f aca="false">IF($A5065="","",INDEX(CARTAO_COMPRAS!$H:$H,INT((ROW()-2)/20)+2)+MOD(ROW()-2,20))</f>
        <v/>
      </c>
      <c r="F5065" s="0" t="str">
        <f aca="false">IF($A5065="","",INDEX(CARTAO_COMPRAS!$G:$G,INT((ROW()-2)/20)+2))</f>
        <v/>
      </c>
      <c r="G5065" s="5" t="str">
        <f aca="false">IF($A5065="","",INDEX(CARTAO_COMPRAS!$I:$I,INT((ROW()-2)/20)+2))</f>
        <v/>
      </c>
      <c r="H5065" s="4" t="str">
        <f aca="false">IF($A5065="","",EDATE(INDEX(CARTAO_COMPRAS!$J:$J,INT((ROW()-2)/20)+2),MOD(ROW()-2,20)))</f>
        <v/>
      </c>
      <c r="I5065" s="4" t="str">
        <f aca="false">IF($H5065="","",$H5065-WEEKDAY($H5065,2)+1)</f>
        <v/>
      </c>
      <c r="J5065" s="4" t="str">
        <f aca="false">IF($I5065="","",$I5065+6)</f>
        <v/>
      </c>
      <c r="K5065" s="6" t="str">
        <f aca="false">IF($H5065="","",DATE(YEAR($H5065),MONTH($H5065),1))</f>
        <v/>
      </c>
      <c r="L5065" s="0" t="str">
        <f aca="false">IF($A5065="","",INDEX(CARTAO_COMPRAS!$K:$K,INT((ROW()-2)/20)+2))</f>
        <v/>
      </c>
      <c r="M5065" s="0" t="str">
        <f aca="false">IF($A5065="","","Compra no cartão")</f>
        <v/>
      </c>
    </row>
    <row r="5066" customFormat="false" ht="13.5" hidden="false" customHeight="false" outlineLevel="0" collapsed="false">
      <c r="A5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6" s="0" t="str">
        <f aca="false">IF($A5066="","",INDEX(CARTAO_COMPRAS!$C:$C,INT((ROW()-2)/20)+2))</f>
        <v/>
      </c>
      <c r="C5066" s="0" t="str">
        <f aca="false">IF($A5066="","",INDEX(CARTAO_COMPRAS!$D:$D,INT((ROW()-2)/20)+2))</f>
        <v/>
      </c>
      <c r="D5066" s="0" t="str">
        <f aca="false">IF($A5066="","",INDEX(CARTAO_COMPRAS!$E:$E,INT((ROW()-2)/20)+2))</f>
        <v/>
      </c>
      <c r="E5066" s="0" t="str">
        <f aca="false">IF($A5066="","",INDEX(CARTAO_COMPRAS!$H:$H,INT((ROW()-2)/20)+2)+MOD(ROW()-2,20))</f>
        <v/>
      </c>
      <c r="F5066" s="0" t="str">
        <f aca="false">IF($A5066="","",INDEX(CARTAO_COMPRAS!$G:$G,INT((ROW()-2)/20)+2))</f>
        <v/>
      </c>
      <c r="G5066" s="5" t="str">
        <f aca="false">IF($A5066="","",INDEX(CARTAO_COMPRAS!$I:$I,INT((ROW()-2)/20)+2))</f>
        <v/>
      </c>
      <c r="H5066" s="4" t="str">
        <f aca="false">IF($A5066="","",EDATE(INDEX(CARTAO_COMPRAS!$J:$J,INT((ROW()-2)/20)+2),MOD(ROW()-2,20)))</f>
        <v/>
      </c>
      <c r="I5066" s="4" t="str">
        <f aca="false">IF($H5066="","",$H5066-WEEKDAY($H5066,2)+1)</f>
        <v/>
      </c>
      <c r="J5066" s="4" t="str">
        <f aca="false">IF($I5066="","",$I5066+6)</f>
        <v/>
      </c>
      <c r="K5066" s="6" t="str">
        <f aca="false">IF($H5066="","",DATE(YEAR($H5066),MONTH($H5066),1))</f>
        <v/>
      </c>
      <c r="L5066" s="0" t="str">
        <f aca="false">IF($A5066="","",INDEX(CARTAO_COMPRAS!$K:$K,INT((ROW()-2)/20)+2))</f>
        <v/>
      </c>
      <c r="M5066" s="0" t="str">
        <f aca="false">IF($A5066="","","Compra no cartão")</f>
        <v/>
      </c>
    </row>
    <row r="5067" customFormat="false" ht="13.5" hidden="false" customHeight="false" outlineLevel="0" collapsed="false">
      <c r="A5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7" s="0" t="str">
        <f aca="false">IF($A5067="","",INDEX(CARTAO_COMPRAS!$C:$C,INT((ROW()-2)/20)+2))</f>
        <v/>
      </c>
      <c r="C5067" s="0" t="str">
        <f aca="false">IF($A5067="","",INDEX(CARTAO_COMPRAS!$D:$D,INT((ROW()-2)/20)+2))</f>
        <v/>
      </c>
      <c r="D5067" s="0" t="str">
        <f aca="false">IF($A5067="","",INDEX(CARTAO_COMPRAS!$E:$E,INT((ROW()-2)/20)+2))</f>
        <v/>
      </c>
      <c r="E5067" s="0" t="str">
        <f aca="false">IF($A5067="","",INDEX(CARTAO_COMPRAS!$H:$H,INT((ROW()-2)/20)+2)+MOD(ROW()-2,20))</f>
        <v/>
      </c>
      <c r="F5067" s="0" t="str">
        <f aca="false">IF($A5067="","",INDEX(CARTAO_COMPRAS!$G:$G,INT((ROW()-2)/20)+2))</f>
        <v/>
      </c>
      <c r="G5067" s="5" t="str">
        <f aca="false">IF($A5067="","",INDEX(CARTAO_COMPRAS!$I:$I,INT((ROW()-2)/20)+2))</f>
        <v/>
      </c>
      <c r="H5067" s="4" t="str">
        <f aca="false">IF($A5067="","",EDATE(INDEX(CARTAO_COMPRAS!$J:$J,INT((ROW()-2)/20)+2),MOD(ROW()-2,20)))</f>
        <v/>
      </c>
      <c r="I5067" s="4" t="str">
        <f aca="false">IF($H5067="","",$H5067-WEEKDAY($H5067,2)+1)</f>
        <v/>
      </c>
      <c r="J5067" s="4" t="str">
        <f aca="false">IF($I5067="","",$I5067+6)</f>
        <v/>
      </c>
      <c r="K5067" s="6" t="str">
        <f aca="false">IF($H5067="","",DATE(YEAR($H5067),MONTH($H5067),1))</f>
        <v/>
      </c>
      <c r="L5067" s="0" t="str">
        <f aca="false">IF($A5067="","",INDEX(CARTAO_COMPRAS!$K:$K,INT((ROW()-2)/20)+2))</f>
        <v/>
      </c>
      <c r="M5067" s="0" t="str">
        <f aca="false">IF($A5067="","","Compra no cartão")</f>
        <v/>
      </c>
    </row>
    <row r="5068" customFormat="false" ht="13.5" hidden="false" customHeight="false" outlineLevel="0" collapsed="false">
      <c r="A5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8" s="0" t="str">
        <f aca="false">IF($A5068="","",INDEX(CARTAO_COMPRAS!$C:$C,INT((ROW()-2)/20)+2))</f>
        <v/>
      </c>
      <c r="C5068" s="0" t="str">
        <f aca="false">IF($A5068="","",INDEX(CARTAO_COMPRAS!$D:$D,INT((ROW()-2)/20)+2))</f>
        <v/>
      </c>
      <c r="D5068" s="0" t="str">
        <f aca="false">IF($A5068="","",INDEX(CARTAO_COMPRAS!$E:$E,INT((ROW()-2)/20)+2))</f>
        <v/>
      </c>
      <c r="E5068" s="0" t="str">
        <f aca="false">IF($A5068="","",INDEX(CARTAO_COMPRAS!$H:$H,INT((ROW()-2)/20)+2)+MOD(ROW()-2,20))</f>
        <v/>
      </c>
      <c r="F5068" s="0" t="str">
        <f aca="false">IF($A5068="","",INDEX(CARTAO_COMPRAS!$G:$G,INT((ROW()-2)/20)+2))</f>
        <v/>
      </c>
      <c r="G5068" s="5" t="str">
        <f aca="false">IF($A5068="","",INDEX(CARTAO_COMPRAS!$I:$I,INT((ROW()-2)/20)+2))</f>
        <v/>
      </c>
      <c r="H5068" s="4" t="str">
        <f aca="false">IF($A5068="","",EDATE(INDEX(CARTAO_COMPRAS!$J:$J,INT((ROW()-2)/20)+2),MOD(ROW()-2,20)))</f>
        <v/>
      </c>
      <c r="I5068" s="4" t="str">
        <f aca="false">IF($H5068="","",$H5068-WEEKDAY($H5068,2)+1)</f>
        <v/>
      </c>
      <c r="J5068" s="4" t="str">
        <f aca="false">IF($I5068="","",$I5068+6)</f>
        <v/>
      </c>
      <c r="K5068" s="6" t="str">
        <f aca="false">IF($H5068="","",DATE(YEAR($H5068),MONTH($H5068),1))</f>
        <v/>
      </c>
      <c r="L5068" s="0" t="str">
        <f aca="false">IF($A5068="","",INDEX(CARTAO_COMPRAS!$K:$K,INT((ROW()-2)/20)+2))</f>
        <v/>
      </c>
      <c r="M5068" s="0" t="str">
        <f aca="false">IF($A5068="","","Compra no cartão")</f>
        <v/>
      </c>
    </row>
    <row r="5069" customFormat="false" ht="13.5" hidden="false" customHeight="false" outlineLevel="0" collapsed="false">
      <c r="A5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69" s="0" t="str">
        <f aca="false">IF($A5069="","",INDEX(CARTAO_COMPRAS!$C:$C,INT((ROW()-2)/20)+2))</f>
        <v/>
      </c>
      <c r="C5069" s="0" t="str">
        <f aca="false">IF($A5069="","",INDEX(CARTAO_COMPRAS!$D:$D,INT((ROW()-2)/20)+2))</f>
        <v/>
      </c>
      <c r="D5069" s="0" t="str">
        <f aca="false">IF($A5069="","",INDEX(CARTAO_COMPRAS!$E:$E,INT((ROW()-2)/20)+2))</f>
        <v/>
      </c>
      <c r="E5069" s="0" t="str">
        <f aca="false">IF($A5069="","",INDEX(CARTAO_COMPRAS!$H:$H,INT((ROW()-2)/20)+2)+MOD(ROW()-2,20))</f>
        <v/>
      </c>
      <c r="F5069" s="0" t="str">
        <f aca="false">IF($A5069="","",INDEX(CARTAO_COMPRAS!$G:$G,INT((ROW()-2)/20)+2))</f>
        <v/>
      </c>
      <c r="G5069" s="5" t="str">
        <f aca="false">IF($A5069="","",INDEX(CARTAO_COMPRAS!$I:$I,INT((ROW()-2)/20)+2))</f>
        <v/>
      </c>
      <c r="H5069" s="4" t="str">
        <f aca="false">IF($A5069="","",EDATE(INDEX(CARTAO_COMPRAS!$J:$J,INT((ROW()-2)/20)+2),MOD(ROW()-2,20)))</f>
        <v/>
      </c>
      <c r="I5069" s="4" t="str">
        <f aca="false">IF($H5069="","",$H5069-WEEKDAY($H5069,2)+1)</f>
        <v/>
      </c>
      <c r="J5069" s="4" t="str">
        <f aca="false">IF($I5069="","",$I5069+6)</f>
        <v/>
      </c>
      <c r="K5069" s="6" t="str">
        <f aca="false">IF($H5069="","",DATE(YEAR($H5069),MONTH($H5069),1))</f>
        <v/>
      </c>
      <c r="L5069" s="0" t="str">
        <f aca="false">IF($A5069="","",INDEX(CARTAO_COMPRAS!$K:$K,INT((ROW()-2)/20)+2))</f>
        <v/>
      </c>
      <c r="M5069" s="0" t="str">
        <f aca="false">IF($A5069="","","Compra no cartão")</f>
        <v/>
      </c>
    </row>
    <row r="5070" customFormat="false" ht="13.5" hidden="false" customHeight="false" outlineLevel="0" collapsed="false">
      <c r="A5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0" s="0" t="str">
        <f aca="false">IF($A5070="","",INDEX(CARTAO_COMPRAS!$C:$C,INT((ROW()-2)/20)+2))</f>
        <v/>
      </c>
      <c r="C5070" s="0" t="str">
        <f aca="false">IF($A5070="","",INDEX(CARTAO_COMPRAS!$D:$D,INT((ROW()-2)/20)+2))</f>
        <v/>
      </c>
      <c r="D5070" s="0" t="str">
        <f aca="false">IF($A5070="","",INDEX(CARTAO_COMPRAS!$E:$E,INT((ROW()-2)/20)+2))</f>
        <v/>
      </c>
      <c r="E5070" s="0" t="str">
        <f aca="false">IF($A5070="","",INDEX(CARTAO_COMPRAS!$H:$H,INT((ROW()-2)/20)+2)+MOD(ROW()-2,20))</f>
        <v/>
      </c>
      <c r="F5070" s="0" t="str">
        <f aca="false">IF($A5070="","",INDEX(CARTAO_COMPRAS!$G:$G,INT((ROW()-2)/20)+2))</f>
        <v/>
      </c>
      <c r="G5070" s="5" t="str">
        <f aca="false">IF($A5070="","",INDEX(CARTAO_COMPRAS!$I:$I,INT((ROW()-2)/20)+2))</f>
        <v/>
      </c>
      <c r="H5070" s="4" t="str">
        <f aca="false">IF($A5070="","",EDATE(INDEX(CARTAO_COMPRAS!$J:$J,INT((ROW()-2)/20)+2),MOD(ROW()-2,20)))</f>
        <v/>
      </c>
      <c r="I5070" s="4" t="str">
        <f aca="false">IF($H5070="","",$H5070-WEEKDAY($H5070,2)+1)</f>
        <v/>
      </c>
      <c r="J5070" s="4" t="str">
        <f aca="false">IF($I5070="","",$I5070+6)</f>
        <v/>
      </c>
      <c r="K5070" s="6" t="str">
        <f aca="false">IF($H5070="","",DATE(YEAR($H5070),MONTH($H5070),1))</f>
        <v/>
      </c>
      <c r="L5070" s="0" t="str">
        <f aca="false">IF($A5070="","",INDEX(CARTAO_COMPRAS!$K:$K,INT((ROW()-2)/20)+2))</f>
        <v/>
      </c>
      <c r="M5070" s="0" t="str">
        <f aca="false">IF($A5070="","","Compra no cartão")</f>
        <v/>
      </c>
    </row>
    <row r="5071" customFormat="false" ht="13.5" hidden="false" customHeight="false" outlineLevel="0" collapsed="false">
      <c r="A5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1" s="0" t="str">
        <f aca="false">IF($A5071="","",INDEX(CARTAO_COMPRAS!$C:$C,INT((ROW()-2)/20)+2))</f>
        <v/>
      </c>
      <c r="C5071" s="0" t="str">
        <f aca="false">IF($A5071="","",INDEX(CARTAO_COMPRAS!$D:$D,INT((ROW()-2)/20)+2))</f>
        <v/>
      </c>
      <c r="D5071" s="0" t="str">
        <f aca="false">IF($A5071="","",INDEX(CARTAO_COMPRAS!$E:$E,INT((ROW()-2)/20)+2))</f>
        <v/>
      </c>
      <c r="E5071" s="0" t="str">
        <f aca="false">IF($A5071="","",INDEX(CARTAO_COMPRAS!$H:$H,INT((ROW()-2)/20)+2)+MOD(ROW()-2,20))</f>
        <v/>
      </c>
      <c r="F5071" s="0" t="str">
        <f aca="false">IF($A5071="","",INDEX(CARTAO_COMPRAS!$G:$G,INT((ROW()-2)/20)+2))</f>
        <v/>
      </c>
      <c r="G5071" s="5" t="str">
        <f aca="false">IF($A5071="","",INDEX(CARTAO_COMPRAS!$I:$I,INT((ROW()-2)/20)+2))</f>
        <v/>
      </c>
      <c r="H5071" s="4" t="str">
        <f aca="false">IF($A5071="","",EDATE(INDEX(CARTAO_COMPRAS!$J:$J,INT((ROW()-2)/20)+2),MOD(ROW()-2,20)))</f>
        <v/>
      </c>
      <c r="I5071" s="4" t="str">
        <f aca="false">IF($H5071="","",$H5071-WEEKDAY($H5071,2)+1)</f>
        <v/>
      </c>
      <c r="J5071" s="4" t="str">
        <f aca="false">IF($I5071="","",$I5071+6)</f>
        <v/>
      </c>
      <c r="K5071" s="6" t="str">
        <f aca="false">IF($H5071="","",DATE(YEAR($H5071),MONTH($H5071),1))</f>
        <v/>
      </c>
      <c r="L5071" s="0" t="str">
        <f aca="false">IF($A5071="","",INDEX(CARTAO_COMPRAS!$K:$K,INT((ROW()-2)/20)+2))</f>
        <v/>
      </c>
      <c r="M5071" s="0" t="str">
        <f aca="false">IF($A5071="","","Compra no cartão")</f>
        <v/>
      </c>
    </row>
    <row r="5072" customFormat="false" ht="13.5" hidden="false" customHeight="false" outlineLevel="0" collapsed="false">
      <c r="A5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2" s="0" t="str">
        <f aca="false">IF($A5072="","",INDEX(CARTAO_COMPRAS!$C:$C,INT((ROW()-2)/20)+2))</f>
        <v/>
      </c>
      <c r="C5072" s="0" t="str">
        <f aca="false">IF($A5072="","",INDEX(CARTAO_COMPRAS!$D:$D,INT((ROW()-2)/20)+2))</f>
        <v/>
      </c>
      <c r="D5072" s="0" t="str">
        <f aca="false">IF($A5072="","",INDEX(CARTAO_COMPRAS!$E:$E,INT((ROW()-2)/20)+2))</f>
        <v/>
      </c>
      <c r="E5072" s="0" t="str">
        <f aca="false">IF($A5072="","",INDEX(CARTAO_COMPRAS!$H:$H,INT((ROW()-2)/20)+2)+MOD(ROW()-2,20))</f>
        <v/>
      </c>
      <c r="F5072" s="0" t="str">
        <f aca="false">IF($A5072="","",INDEX(CARTAO_COMPRAS!$G:$G,INT((ROW()-2)/20)+2))</f>
        <v/>
      </c>
      <c r="G5072" s="5" t="str">
        <f aca="false">IF($A5072="","",INDEX(CARTAO_COMPRAS!$I:$I,INT((ROW()-2)/20)+2))</f>
        <v/>
      </c>
      <c r="H5072" s="4" t="str">
        <f aca="false">IF($A5072="","",EDATE(INDEX(CARTAO_COMPRAS!$J:$J,INT((ROW()-2)/20)+2),MOD(ROW()-2,20)))</f>
        <v/>
      </c>
      <c r="I5072" s="4" t="str">
        <f aca="false">IF($H5072="","",$H5072-WEEKDAY($H5072,2)+1)</f>
        <v/>
      </c>
      <c r="J5072" s="4" t="str">
        <f aca="false">IF($I5072="","",$I5072+6)</f>
        <v/>
      </c>
      <c r="K5072" s="6" t="str">
        <f aca="false">IF($H5072="","",DATE(YEAR($H5072),MONTH($H5072),1))</f>
        <v/>
      </c>
      <c r="L5072" s="0" t="str">
        <f aca="false">IF($A5072="","",INDEX(CARTAO_COMPRAS!$K:$K,INT((ROW()-2)/20)+2))</f>
        <v/>
      </c>
      <c r="M5072" s="0" t="str">
        <f aca="false">IF($A5072="","","Compra no cartão")</f>
        <v/>
      </c>
    </row>
    <row r="5073" customFormat="false" ht="13.5" hidden="false" customHeight="false" outlineLevel="0" collapsed="false">
      <c r="A5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3" s="0" t="str">
        <f aca="false">IF($A5073="","",INDEX(CARTAO_COMPRAS!$C:$C,INT((ROW()-2)/20)+2))</f>
        <v/>
      </c>
      <c r="C5073" s="0" t="str">
        <f aca="false">IF($A5073="","",INDEX(CARTAO_COMPRAS!$D:$D,INT((ROW()-2)/20)+2))</f>
        <v/>
      </c>
      <c r="D5073" s="0" t="str">
        <f aca="false">IF($A5073="","",INDEX(CARTAO_COMPRAS!$E:$E,INT((ROW()-2)/20)+2))</f>
        <v/>
      </c>
      <c r="E5073" s="0" t="str">
        <f aca="false">IF($A5073="","",INDEX(CARTAO_COMPRAS!$H:$H,INT((ROW()-2)/20)+2)+MOD(ROW()-2,20))</f>
        <v/>
      </c>
      <c r="F5073" s="0" t="str">
        <f aca="false">IF($A5073="","",INDEX(CARTAO_COMPRAS!$G:$G,INT((ROW()-2)/20)+2))</f>
        <v/>
      </c>
      <c r="G5073" s="5" t="str">
        <f aca="false">IF($A5073="","",INDEX(CARTAO_COMPRAS!$I:$I,INT((ROW()-2)/20)+2))</f>
        <v/>
      </c>
      <c r="H5073" s="4" t="str">
        <f aca="false">IF($A5073="","",EDATE(INDEX(CARTAO_COMPRAS!$J:$J,INT((ROW()-2)/20)+2),MOD(ROW()-2,20)))</f>
        <v/>
      </c>
      <c r="I5073" s="4" t="str">
        <f aca="false">IF($H5073="","",$H5073-WEEKDAY($H5073,2)+1)</f>
        <v/>
      </c>
      <c r="J5073" s="4" t="str">
        <f aca="false">IF($I5073="","",$I5073+6)</f>
        <v/>
      </c>
      <c r="K5073" s="6" t="str">
        <f aca="false">IF($H5073="","",DATE(YEAR($H5073),MONTH($H5073),1))</f>
        <v/>
      </c>
      <c r="L5073" s="0" t="str">
        <f aca="false">IF($A5073="","",INDEX(CARTAO_COMPRAS!$K:$K,INT((ROW()-2)/20)+2))</f>
        <v/>
      </c>
      <c r="M5073" s="0" t="str">
        <f aca="false">IF($A5073="","","Compra no cartão")</f>
        <v/>
      </c>
    </row>
    <row r="5074" customFormat="false" ht="13.5" hidden="false" customHeight="false" outlineLevel="0" collapsed="false">
      <c r="A5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4" s="0" t="str">
        <f aca="false">IF($A5074="","",INDEX(CARTAO_COMPRAS!$C:$C,INT((ROW()-2)/20)+2))</f>
        <v/>
      </c>
      <c r="C5074" s="0" t="str">
        <f aca="false">IF($A5074="","",INDEX(CARTAO_COMPRAS!$D:$D,INT((ROW()-2)/20)+2))</f>
        <v/>
      </c>
      <c r="D5074" s="0" t="str">
        <f aca="false">IF($A5074="","",INDEX(CARTAO_COMPRAS!$E:$E,INT((ROW()-2)/20)+2))</f>
        <v/>
      </c>
      <c r="E5074" s="0" t="str">
        <f aca="false">IF($A5074="","",INDEX(CARTAO_COMPRAS!$H:$H,INT((ROW()-2)/20)+2)+MOD(ROW()-2,20))</f>
        <v/>
      </c>
      <c r="F5074" s="0" t="str">
        <f aca="false">IF($A5074="","",INDEX(CARTAO_COMPRAS!$G:$G,INT((ROW()-2)/20)+2))</f>
        <v/>
      </c>
      <c r="G5074" s="5" t="str">
        <f aca="false">IF($A5074="","",INDEX(CARTAO_COMPRAS!$I:$I,INT((ROW()-2)/20)+2))</f>
        <v/>
      </c>
      <c r="H5074" s="4" t="str">
        <f aca="false">IF($A5074="","",EDATE(INDEX(CARTAO_COMPRAS!$J:$J,INT((ROW()-2)/20)+2),MOD(ROW()-2,20)))</f>
        <v/>
      </c>
      <c r="I5074" s="4" t="str">
        <f aca="false">IF($H5074="","",$H5074-WEEKDAY($H5074,2)+1)</f>
        <v/>
      </c>
      <c r="J5074" s="4" t="str">
        <f aca="false">IF($I5074="","",$I5074+6)</f>
        <v/>
      </c>
      <c r="K5074" s="6" t="str">
        <f aca="false">IF($H5074="","",DATE(YEAR($H5074),MONTH($H5074),1))</f>
        <v/>
      </c>
      <c r="L5074" s="0" t="str">
        <f aca="false">IF($A5074="","",INDEX(CARTAO_COMPRAS!$K:$K,INT((ROW()-2)/20)+2))</f>
        <v/>
      </c>
      <c r="M5074" s="0" t="str">
        <f aca="false">IF($A5074="","","Compra no cartão")</f>
        <v/>
      </c>
    </row>
    <row r="5075" customFormat="false" ht="13.5" hidden="false" customHeight="false" outlineLevel="0" collapsed="false">
      <c r="A5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5" s="0" t="str">
        <f aca="false">IF($A5075="","",INDEX(CARTAO_COMPRAS!$C:$C,INT((ROW()-2)/20)+2))</f>
        <v/>
      </c>
      <c r="C5075" s="0" t="str">
        <f aca="false">IF($A5075="","",INDEX(CARTAO_COMPRAS!$D:$D,INT((ROW()-2)/20)+2))</f>
        <v/>
      </c>
      <c r="D5075" s="0" t="str">
        <f aca="false">IF($A5075="","",INDEX(CARTAO_COMPRAS!$E:$E,INT((ROW()-2)/20)+2))</f>
        <v/>
      </c>
      <c r="E5075" s="0" t="str">
        <f aca="false">IF($A5075="","",INDEX(CARTAO_COMPRAS!$H:$H,INT((ROW()-2)/20)+2)+MOD(ROW()-2,20))</f>
        <v/>
      </c>
      <c r="F5075" s="0" t="str">
        <f aca="false">IF($A5075="","",INDEX(CARTAO_COMPRAS!$G:$G,INT((ROW()-2)/20)+2))</f>
        <v/>
      </c>
      <c r="G5075" s="5" t="str">
        <f aca="false">IF($A5075="","",INDEX(CARTAO_COMPRAS!$I:$I,INT((ROW()-2)/20)+2))</f>
        <v/>
      </c>
      <c r="H5075" s="4" t="str">
        <f aca="false">IF($A5075="","",EDATE(INDEX(CARTAO_COMPRAS!$J:$J,INT((ROW()-2)/20)+2),MOD(ROW()-2,20)))</f>
        <v/>
      </c>
      <c r="I5075" s="4" t="str">
        <f aca="false">IF($H5075="","",$H5075-WEEKDAY($H5075,2)+1)</f>
        <v/>
      </c>
      <c r="J5075" s="4" t="str">
        <f aca="false">IF($I5075="","",$I5075+6)</f>
        <v/>
      </c>
      <c r="K5075" s="6" t="str">
        <f aca="false">IF($H5075="","",DATE(YEAR($H5075),MONTH($H5075),1))</f>
        <v/>
      </c>
      <c r="L5075" s="0" t="str">
        <f aca="false">IF($A5075="","",INDEX(CARTAO_COMPRAS!$K:$K,INT((ROW()-2)/20)+2))</f>
        <v/>
      </c>
      <c r="M5075" s="0" t="str">
        <f aca="false">IF($A5075="","","Compra no cartão")</f>
        <v/>
      </c>
    </row>
    <row r="5076" customFormat="false" ht="13.5" hidden="false" customHeight="false" outlineLevel="0" collapsed="false">
      <c r="A5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6" s="0" t="str">
        <f aca="false">IF($A5076="","",INDEX(CARTAO_COMPRAS!$C:$C,INT((ROW()-2)/20)+2))</f>
        <v/>
      </c>
      <c r="C5076" s="0" t="str">
        <f aca="false">IF($A5076="","",INDEX(CARTAO_COMPRAS!$D:$D,INT((ROW()-2)/20)+2))</f>
        <v/>
      </c>
      <c r="D5076" s="0" t="str">
        <f aca="false">IF($A5076="","",INDEX(CARTAO_COMPRAS!$E:$E,INT((ROW()-2)/20)+2))</f>
        <v/>
      </c>
      <c r="E5076" s="0" t="str">
        <f aca="false">IF($A5076="","",INDEX(CARTAO_COMPRAS!$H:$H,INT((ROW()-2)/20)+2)+MOD(ROW()-2,20))</f>
        <v/>
      </c>
      <c r="F5076" s="0" t="str">
        <f aca="false">IF($A5076="","",INDEX(CARTAO_COMPRAS!$G:$G,INT((ROW()-2)/20)+2))</f>
        <v/>
      </c>
      <c r="G5076" s="5" t="str">
        <f aca="false">IF($A5076="","",INDEX(CARTAO_COMPRAS!$I:$I,INT((ROW()-2)/20)+2))</f>
        <v/>
      </c>
      <c r="H5076" s="4" t="str">
        <f aca="false">IF($A5076="","",EDATE(INDEX(CARTAO_COMPRAS!$J:$J,INT((ROW()-2)/20)+2),MOD(ROW()-2,20)))</f>
        <v/>
      </c>
      <c r="I5076" s="4" t="str">
        <f aca="false">IF($H5076="","",$H5076-WEEKDAY($H5076,2)+1)</f>
        <v/>
      </c>
      <c r="J5076" s="4" t="str">
        <f aca="false">IF($I5076="","",$I5076+6)</f>
        <v/>
      </c>
      <c r="K5076" s="6" t="str">
        <f aca="false">IF($H5076="","",DATE(YEAR($H5076),MONTH($H5076),1))</f>
        <v/>
      </c>
      <c r="L5076" s="0" t="str">
        <f aca="false">IF($A5076="","",INDEX(CARTAO_COMPRAS!$K:$K,INT((ROW()-2)/20)+2))</f>
        <v/>
      </c>
      <c r="M5076" s="0" t="str">
        <f aca="false">IF($A5076="","","Compra no cartão")</f>
        <v/>
      </c>
    </row>
    <row r="5077" customFormat="false" ht="13.5" hidden="false" customHeight="false" outlineLevel="0" collapsed="false">
      <c r="A5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7" s="0" t="str">
        <f aca="false">IF($A5077="","",INDEX(CARTAO_COMPRAS!$C:$C,INT((ROW()-2)/20)+2))</f>
        <v/>
      </c>
      <c r="C5077" s="0" t="str">
        <f aca="false">IF($A5077="","",INDEX(CARTAO_COMPRAS!$D:$D,INT((ROW()-2)/20)+2))</f>
        <v/>
      </c>
      <c r="D5077" s="0" t="str">
        <f aca="false">IF($A5077="","",INDEX(CARTAO_COMPRAS!$E:$E,INT((ROW()-2)/20)+2))</f>
        <v/>
      </c>
      <c r="E5077" s="0" t="str">
        <f aca="false">IF($A5077="","",INDEX(CARTAO_COMPRAS!$H:$H,INT((ROW()-2)/20)+2)+MOD(ROW()-2,20))</f>
        <v/>
      </c>
      <c r="F5077" s="0" t="str">
        <f aca="false">IF($A5077="","",INDEX(CARTAO_COMPRAS!$G:$G,INT((ROW()-2)/20)+2))</f>
        <v/>
      </c>
      <c r="G5077" s="5" t="str">
        <f aca="false">IF($A5077="","",INDEX(CARTAO_COMPRAS!$I:$I,INT((ROW()-2)/20)+2))</f>
        <v/>
      </c>
      <c r="H5077" s="4" t="str">
        <f aca="false">IF($A5077="","",EDATE(INDEX(CARTAO_COMPRAS!$J:$J,INT((ROW()-2)/20)+2),MOD(ROW()-2,20)))</f>
        <v/>
      </c>
      <c r="I5077" s="4" t="str">
        <f aca="false">IF($H5077="","",$H5077-WEEKDAY($H5077,2)+1)</f>
        <v/>
      </c>
      <c r="J5077" s="4" t="str">
        <f aca="false">IF($I5077="","",$I5077+6)</f>
        <v/>
      </c>
      <c r="K5077" s="6" t="str">
        <f aca="false">IF($H5077="","",DATE(YEAR($H5077),MONTH($H5077),1))</f>
        <v/>
      </c>
      <c r="L5077" s="0" t="str">
        <f aca="false">IF($A5077="","",INDEX(CARTAO_COMPRAS!$K:$K,INT((ROW()-2)/20)+2))</f>
        <v/>
      </c>
      <c r="M5077" s="0" t="str">
        <f aca="false">IF($A5077="","","Compra no cartão")</f>
        <v/>
      </c>
    </row>
    <row r="5078" customFormat="false" ht="13.5" hidden="false" customHeight="false" outlineLevel="0" collapsed="false">
      <c r="A5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8" s="0" t="str">
        <f aca="false">IF($A5078="","",INDEX(CARTAO_COMPRAS!$C:$C,INT((ROW()-2)/20)+2))</f>
        <v/>
      </c>
      <c r="C5078" s="0" t="str">
        <f aca="false">IF($A5078="","",INDEX(CARTAO_COMPRAS!$D:$D,INT((ROW()-2)/20)+2))</f>
        <v/>
      </c>
      <c r="D5078" s="0" t="str">
        <f aca="false">IF($A5078="","",INDEX(CARTAO_COMPRAS!$E:$E,INT((ROW()-2)/20)+2))</f>
        <v/>
      </c>
      <c r="E5078" s="0" t="str">
        <f aca="false">IF($A5078="","",INDEX(CARTAO_COMPRAS!$H:$H,INT((ROW()-2)/20)+2)+MOD(ROW()-2,20))</f>
        <v/>
      </c>
      <c r="F5078" s="0" t="str">
        <f aca="false">IF($A5078="","",INDEX(CARTAO_COMPRAS!$G:$G,INT((ROW()-2)/20)+2))</f>
        <v/>
      </c>
      <c r="G5078" s="5" t="str">
        <f aca="false">IF($A5078="","",INDEX(CARTAO_COMPRAS!$I:$I,INT((ROW()-2)/20)+2))</f>
        <v/>
      </c>
      <c r="H5078" s="4" t="str">
        <f aca="false">IF($A5078="","",EDATE(INDEX(CARTAO_COMPRAS!$J:$J,INT((ROW()-2)/20)+2),MOD(ROW()-2,20)))</f>
        <v/>
      </c>
      <c r="I5078" s="4" t="str">
        <f aca="false">IF($H5078="","",$H5078-WEEKDAY($H5078,2)+1)</f>
        <v/>
      </c>
      <c r="J5078" s="4" t="str">
        <f aca="false">IF($I5078="","",$I5078+6)</f>
        <v/>
      </c>
      <c r="K5078" s="6" t="str">
        <f aca="false">IF($H5078="","",DATE(YEAR($H5078),MONTH($H5078),1))</f>
        <v/>
      </c>
      <c r="L5078" s="0" t="str">
        <f aca="false">IF($A5078="","",INDEX(CARTAO_COMPRAS!$K:$K,INT((ROW()-2)/20)+2))</f>
        <v/>
      </c>
      <c r="M5078" s="0" t="str">
        <f aca="false">IF($A5078="","","Compra no cartão")</f>
        <v/>
      </c>
    </row>
    <row r="5079" customFormat="false" ht="13.5" hidden="false" customHeight="false" outlineLevel="0" collapsed="false">
      <c r="A5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79" s="0" t="str">
        <f aca="false">IF($A5079="","",INDEX(CARTAO_COMPRAS!$C:$C,INT((ROW()-2)/20)+2))</f>
        <v/>
      </c>
      <c r="C5079" s="0" t="str">
        <f aca="false">IF($A5079="","",INDEX(CARTAO_COMPRAS!$D:$D,INT((ROW()-2)/20)+2))</f>
        <v/>
      </c>
      <c r="D5079" s="0" t="str">
        <f aca="false">IF($A5079="","",INDEX(CARTAO_COMPRAS!$E:$E,INT((ROW()-2)/20)+2))</f>
        <v/>
      </c>
      <c r="E5079" s="0" t="str">
        <f aca="false">IF($A5079="","",INDEX(CARTAO_COMPRAS!$H:$H,INT((ROW()-2)/20)+2)+MOD(ROW()-2,20))</f>
        <v/>
      </c>
      <c r="F5079" s="0" t="str">
        <f aca="false">IF($A5079="","",INDEX(CARTAO_COMPRAS!$G:$G,INT((ROW()-2)/20)+2))</f>
        <v/>
      </c>
      <c r="G5079" s="5" t="str">
        <f aca="false">IF($A5079="","",INDEX(CARTAO_COMPRAS!$I:$I,INT((ROW()-2)/20)+2))</f>
        <v/>
      </c>
      <c r="H5079" s="4" t="str">
        <f aca="false">IF($A5079="","",EDATE(INDEX(CARTAO_COMPRAS!$J:$J,INT((ROW()-2)/20)+2),MOD(ROW()-2,20)))</f>
        <v/>
      </c>
      <c r="I5079" s="4" t="str">
        <f aca="false">IF($H5079="","",$H5079-WEEKDAY($H5079,2)+1)</f>
        <v/>
      </c>
      <c r="J5079" s="4" t="str">
        <f aca="false">IF($I5079="","",$I5079+6)</f>
        <v/>
      </c>
      <c r="K5079" s="6" t="str">
        <f aca="false">IF($H5079="","",DATE(YEAR($H5079),MONTH($H5079),1))</f>
        <v/>
      </c>
      <c r="L5079" s="0" t="str">
        <f aca="false">IF($A5079="","",INDEX(CARTAO_COMPRAS!$K:$K,INT((ROW()-2)/20)+2))</f>
        <v/>
      </c>
      <c r="M5079" s="0" t="str">
        <f aca="false">IF($A5079="","","Compra no cartão")</f>
        <v/>
      </c>
    </row>
    <row r="5080" customFormat="false" ht="13.5" hidden="false" customHeight="false" outlineLevel="0" collapsed="false">
      <c r="A5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0" s="0" t="str">
        <f aca="false">IF($A5080="","",INDEX(CARTAO_COMPRAS!$C:$C,INT((ROW()-2)/20)+2))</f>
        <v/>
      </c>
      <c r="C5080" s="0" t="str">
        <f aca="false">IF($A5080="","",INDEX(CARTAO_COMPRAS!$D:$D,INT((ROW()-2)/20)+2))</f>
        <v/>
      </c>
      <c r="D5080" s="0" t="str">
        <f aca="false">IF($A5080="","",INDEX(CARTAO_COMPRAS!$E:$E,INT((ROW()-2)/20)+2))</f>
        <v/>
      </c>
      <c r="E5080" s="0" t="str">
        <f aca="false">IF($A5080="","",INDEX(CARTAO_COMPRAS!$H:$H,INT((ROW()-2)/20)+2)+MOD(ROW()-2,20))</f>
        <v/>
      </c>
      <c r="F5080" s="0" t="str">
        <f aca="false">IF($A5080="","",INDEX(CARTAO_COMPRAS!$G:$G,INT((ROW()-2)/20)+2))</f>
        <v/>
      </c>
      <c r="G5080" s="5" t="str">
        <f aca="false">IF($A5080="","",INDEX(CARTAO_COMPRAS!$I:$I,INT((ROW()-2)/20)+2))</f>
        <v/>
      </c>
      <c r="H5080" s="4" t="str">
        <f aca="false">IF($A5080="","",EDATE(INDEX(CARTAO_COMPRAS!$J:$J,INT((ROW()-2)/20)+2),MOD(ROW()-2,20)))</f>
        <v/>
      </c>
      <c r="I5080" s="4" t="str">
        <f aca="false">IF($H5080="","",$H5080-WEEKDAY($H5080,2)+1)</f>
        <v/>
      </c>
      <c r="J5080" s="4" t="str">
        <f aca="false">IF($I5080="","",$I5080+6)</f>
        <v/>
      </c>
      <c r="K5080" s="6" t="str">
        <f aca="false">IF($H5080="","",DATE(YEAR($H5080),MONTH($H5080),1))</f>
        <v/>
      </c>
      <c r="L5080" s="0" t="str">
        <f aca="false">IF($A5080="","",INDEX(CARTAO_COMPRAS!$K:$K,INT((ROW()-2)/20)+2))</f>
        <v/>
      </c>
      <c r="M5080" s="0" t="str">
        <f aca="false">IF($A5080="","","Compra no cartão")</f>
        <v/>
      </c>
    </row>
    <row r="5081" customFormat="false" ht="13.5" hidden="false" customHeight="false" outlineLevel="0" collapsed="false">
      <c r="A5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1" s="0" t="str">
        <f aca="false">IF($A5081="","",INDEX(CARTAO_COMPRAS!$C:$C,INT((ROW()-2)/20)+2))</f>
        <v/>
      </c>
      <c r="C5081" s="0" t="str">
        <f aca="false">IF($A5081="","",INDEX(CARTAO_COMPRAS!$D:$D,INT((ROW()-2)/20)+2))</f>
        <v/>
      </c>
      <c r="D5081" s="0" t="str">
        <f aca="false">IF($A5081="","",INDEX(CARTAO_COMPRAS!$E:$E,INT((ROW()-2)/20)+2))</f>
        <v/>
      </c>
      <c r="E5081" s="0" t="str">
        <f aca="false">IF($A5081="","",INDEX(CARTAO_COMPRAS!$H:$H,INT((ROW()-2)/20)+2)+MOD(ROW()-2,20))</f>
        <v/>
      </c>
      <c r="F5081" s="0" t="str">
        <f aca="false">IF($A5081="","",INDEX(CARTAO_COMPRAS!$G:$G,INT((ROW()-2)/20)+2))</f>
        <v/>
      </c>
      <c r="G5081" s="5" t="str">
        <f aca="false">IF($A5081="","",INDEX(CARTAO_COMPRAS!$I:$I,INT((ROW()-2)/20)+2))</f>
        <v/>
      </c>
      <c r="H5081" s="4" t="str">
        <f aca="false">IF($A5081="","",EDATE(INDEX(CARTAO_COMPRAS!$J:$J,INT((ROW()-2)/20)+2),MOD(ROW()-2,20)))</f>
        <v/>
      </c>
      <c r="I5081" s="4" t="str">
        <f aca="false">IF($H5081="","",$H5081-WEEKDAY($H5081,2)+1)</f>
        <v/>
      </c>
      <c r="J5081" s="4" t="str">
        <f aca="false">IF($I5081="","",$I5081+6)</f>
        <v/>
      </c>
      <c r="K5081" s="6" t="str">
        <f aca="false">IF($H5081="","",DATE(YEAR($H5081),MONTH($H5081),1))</f>
        <v/>
      </c>
      <c r="L5081" s="0" t="str">
        <f aca="false">IF($A5081="","",INDEX(CARTAO_COMPRAS!$K:$K,INT((ROW()-2)/20)+2))</f>
        <v/>
      </c>
      <c r="M5081" s="0" t="str">
        <f aca="false">IF($A5081="","","Compra no cartão")</f>
        <v/>
      </c>
    </row>
    <row r="5082" customFormat="false" ht="13.5" hidden="false" customHeight="false" outlineLevel="0" collapsed="false">
      <c r="A50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2" s="0" t="str">
        <f aca="false">IF($A5082="","",INDEX(CARTAO_COMPRAS!$C:$C,INT((ROW()-2)/20)+2))</f>
        <v/>
      </c>
      <c r="C5082" s="0" t="str">
        <f aca="false">IF($A5082="","",INDEX(CARTAO_COMPRAS!$D:$D,INT((ROW()-2)/20)+2))</f>
        <v/>
      </c>
      <c r="D5082" s="0" t="str">
        <f aca="false">IF($A5082="","",INDEX(CARTAO_COMPRAS!$E:$E,INT((ROW()-2)/20)+2))</f>
        <v/>
      </c>
      <c r="E5082" s="0" t="str">
        <f aca="false">IF($A5082="","",INDEX(CARTAO_COMPRAS!$H:$H,INT((ROW()-2)/20)+2)+MOD(ROW()-2,20))</f>
        <v/>
      </c>
      <c r="F5082" s="0" t="str">
        <f aca="false">IF($A5082="","",INDEX(CARTAO_COMPRAS!$G:$G,INT((ROW()-2)/20)+2))</f>
        <v/>
      </c>
      <c r="G5082" s="5" t="str">
        <f aca="false">IF($A5082="","",INDEX(CARTAO_COMPRAS!$I:$I,INT((ROW()-2)/20)+2))</f>
        <v/>
      </c>
      <c r="H5082" s="4" t="str">
        <f aca="false">IF($A5082="","",EDATE(INDEX(CARTAO_COMPRAS!$J:$J,INT((ROW()-2)/20)+2),MOD(ROW()-2,20)))</f>
        <v/>
      </c>
      <c r="I5082" s="4" t="str">
        <f aca="false">IF($H5082="","",$H5082-WEEKDAY($H5082,2)+1)</f>
        <v/>
      </c>
      <c r="J5082" s="4" t="str">
        <f aca="false">IF($I5082="","",$I5082+6)</f>
        <v/>
      </c>
      <c r="K5082" s="6" t="str">
        <f aca="false">IF($H5082="","",DATE(YEAR($H5082),MONTH($H5082),1))</f>
        <v/>
      </c>
      <c r="L5082" s="0" t="str">
        <f aca="false">IF($A5082="","",INDEX(CARTAO_COMPRAS!$K:$K,INT((ROW()-2)/20)+2))</f>
        <v/>
      </c>
      <c r="M5082" s="0" t="str">
        <f aca="false">IF($A5082="","","Compra no cartão")</f>
        <v/>
      </c>
    </row>
    <row r="5083" customFormat="false" ht="13.5" hidden="false" customHeight="false" outlineLevel="0" collapsed="false">
      <c r="A5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3" s="0" t="str">
        <f aca="false">IF($A5083="","",INDEX(CARTAO_COMPRAS!$C:$C,INT((ROW()-2)/20)+2))</f>
        <v/>
      </c>
      <c r="C5083" s="0" t="str">
        <f aca="false">IF($A5083="","",INDEX(CARTAO_COMPRAS!$D:$D,INT((ROW()-2)/20)+2))</f>
        <v/>
      </c>
      <c r="D5083" s="0" t="str">
        <f aca="false">IF($A5083="","",INDEX(CARTAO_COMPRAS!$E:$E,INT((ROW()-2)/20)+2))</f>
        <v/>
      </c>
      <c r="E5083" s="0" t="str">
        <f aca="false">IF($A5083="","",INDEX(CARTAO_COMPRAS!$H:$H,INT((ROW()-2)/20)+2)+MOD(ROW()-2,20))</f>
        <v/>
      </c>
      <c r="F5083" s="0" t="str">
        <f aca="false">IF($A5083="","",INDEX(CARTAO_COMPRAS!$G:$G,INT((ROW()-2)/20)+2))</f>
        <v/>
      </c>
      <c r="G5083" s="5" t="str">
        <f aca="false">IF($A5083="","",INDEX(CARTAO_COMPRAS!$I:$I,INT((ROW()-2)/20)+2))</f>
        <v/>
      </c>
      <c r="H5083" s="4" t="str">
        <f aca="false">IF($A5083="","",EDATE(INDEX(CARTAO_COMPRAS!$J:$J,INT((ROW()-2)/20)+2),MOD(ROW()-2,20)))</f>
        <v/>
      </c>
      <c r="I5083" s="4" t="str">
        <f aca="false">IF($H5083="","",$H5083-WEEKDAY($H5083,2)+1)</f>
        <v/>
      </c>
      <c r="J5083" s="4" t="str">
        <f aca="false">IF($I5083="","",$I5083+6)</f>
        <v/>
      </c>
      <c r="K5083" s="6" t="str">
        <f aca="false">IF($H5083="","",DATE(YEAR($H5083),MONTH($H5083),1))</f>
        <v/>
      </c>
      <c r="L5083" s="0" t="str">
        <f aca="false">IF($A5083="","",INDEX(CARTAO_COMPRAS!$K:$K,INT((ROW()-2)/20)+2))</f>
        <v/>
      </c>
      <c r="M5083" s="0" t="str">
        <f aca="false">IF($A5083="","","Compra no cartão")</f>
        <v/>
      </c>
    </row>
    <row r="5084" customFormat="false" ht="13.5" hidden="false" customHeight="false" outlineLevel="0" collapsed="false">
      <c r="A5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4" s="0" t="str">
        <f aca="false">IF($A5084="","",INDEX(CARTAO_COMPRAS!$C:$C,INT((ROW()-2)/20)+2))</f>
        <v/>
      </c>
      <c r="C5084" s="0" t="str">
        <f aca="false">IF($A5084="","",INDEX(CARTAO_COMPRAS!$D:$D,INT((ROW()-2)/20)+2))</f>
        <v/>
      </c>
      <c r="D5084" s="0" t="str">
        <f aca="false">IF($A5084="","",INDEX(CARTAO_COMPRAS!$E:$E,INT((ROW()-2)/20)+2))</f>
        <v/>
      </c>
      <c r="E5084" s="0" t="str">
        <f aca="false">IF($A5084="","",INDEX(CARTAO_COMPRAS!$H:$H,INT((ROW()-2)/20)+2)+MOD(ROW()-2,20))</f>
        <v/>
      </c>
      <c r="F5084" s="0" t="str">
        <f aca="false">IF($A5084="","",INDEX(CARTAO_COMPRAS!$G:$G,INT((ROW()-2)/20)+2))</f>
        <v/>
      </c>
      <c r="G5084" s="5" t="str">
        <f aca="false">IF($A5084="","",INDEX(CARTAO_COMPRAS!$I:$I,INT((ROW()-2)/20)+2))</f>
        <v/>
      </c>
      <c r="H5084" s="4" t="str">
        <f aca="false">IF($A5084="","",EDATE(INDEX(CARTAO_COMPRAS!$J:$J,INT((ROW()-2)/20)+2),MOD(ROW()-2,20)))</f>
        <v/>
      </c>
      <c r="I5084" s="4" t="str">
        <f aca="false">IF($H5084="","",$H5084-WEEKDAY($H5084,2)+1)</f>
        <v/>
      </c>
      <c r="J5084" s="4" t="str">
        <f aca="false">IF($I5084="","",$I5084+6)</f>
        <v/>
      </c>
      <c r="K5084" s="6" t="str">
        <f aca="false">IF($H5084="","",DATE(YEAR($H5084),MONTH($H5084),1))</f>
        <v/>
      </c>
      <c r="L5084" s="0" t="str">
        <f aca="false">IF($A5084="","",INDEX(CARTAO_COMPRAS!$K:$K,INT((ROW()-2)/20)+2))</f>
        <v/>
      </c>
      <c r="M5084" s="0" t="str">
        <f aca="false">IF($A5084="","","Compra no cartão")</f>
        <v/>
      </c>
    </row>
    <row r="5085" customFormat="false" ht="13.5" hidden="false" customHeight="false" outlineLevel="0" collapsed="false">
      <c r="A5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5" s="0" t="str">
        <f aca="false">IF($A5085="","",INDEX(CARTAO_COMPRAS!$C:$C,INT((ROW()-2)/20)+2))</f>
        <v/>
      </c>
      <c r="C5085" s="0" t="str">
        <f aca="false">IF($A5085="","",INDEX(CARTAO_COMPRAS!$D:$D,INT((ROW()-2)/20)+2))</f>
        <v/>
      </c>
      <c r="D5085" s="0" t="str">
        <f aca="false">IF($A5085="","",INDEX(CARTAO_COMPRAS!$E:$E,INT((ROW()-2)/20)+2))</f>
        <v/>
      </c>
      <c r="E5085" s="0" t="str">
        <f aca="false">IF($A5085="","",INDEX(CARTAO_COMPRAS!$H:$H,INT((ROW()-2)/20)+2)+MOD(ROW()-2,20))</f>
        <v/>
      </c>
      <c r="F5085" s="0" t="str">
        <f aca="false">IF($A5085="","",INDEX(CARTAO_COMPRAS!$G:$G,INT((ROW()-2)/20)+2))</f>
        <v/>
      </c>
      <c r="G5085" s="5" t="str">
        <f aca="false">IF($A5085="","",INDEX(CARTAO_COMPRAS!$I:$I,INT((ROW()-2)/20)+2))</f>
        <v/>
      </c>
      <c r="H5085" s="4" t="str">
        <f aca="false">IF($A5085="","",EDATE(INDEX(CARTAO_COMPRAS!$J:$J,INT((ROW()-2)/20)+2),MOD(ROW()-2,20)))</f>
        <v/>
      </c>
      <c r="I5085" s="4" t="str">
        <f aca="false">IF($H5085="","",$H5085-WEEKDAY($H5085,2)+1)</f>
        <v/>
      </c>
      <c r="J5085" s="4" t="str">
        <f aca="false">IF($I5085="","",$I5085+6)</f>
        <v/>
      </c>
      <c r="K5085" s="6" t="str">
        <f aca="false">IF($H5085="","",DATE(YEAR($H5085),MONTH($H5085),1))</f>
        <v/>
      </c>
      <c r="L5085" s="0" t="str">
        <f aca="false">IF($A5085="","",INDEX(CARTAO_COMPRAS!$K:$K,INT((ROW()-2)/20)+2))</f>
        <v/>
      </c>
      <c r="M5085" s="0" t="str">
        <f aca="false">IF($A5085="","","Compra no cartão")</f>
        <v/>
      </c>
    </row>
    <row r="5086" customFormat="false" ht="13.5" hidden="false" customHeight="false" outlineLevel="0" collapsed="false">
      <c r="A5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6" s="0" t="str">
        <f aca="false">IF($A5086="","",INDEX(CARTAO_COMPRAS!$C:$C,INT((ROW()-2)/20)+2))</f>
        <v/>
      </c>
      <c r="C5086" s="0" t="str">
        <f aca="false">IF($A5086="","",INDEX(CARTAO_COMPRAS!$D:$D,INT((ROW()-2)/20)+2))</f>
        <v/>
      </c>
      <c r="D5086" s="0" t="str">
        <f aca="false">IF($A5086="","",INDEX(CARTAO_COMPRAS!$E:$E,INT((ROW()-2)/20)+2))</f>
        <v/>
      </c>
      <c r="E5086" s="0" t="str">
        <f aca="false">IF($A5086="","",INDEX(CARTAO_COMPRAS!$H:$H,INT((ROW()-2)/20)+2)+MOD(ROW()-2,20))</f>
        <v/>
      </c>
      <c r="F5086" s="0" t="str">
        <f aca="false">IF($A5086="","",INDEX(CARTAO_COMPRAS!$G:$G,INT((ROW()-2)/20)+2))</f>
        <v/>
      </c>
      <c r="G5086" s="5" t="str">
        <f aca="false">IF($A5086="","",INDEX(CARTAO_COMPRAS!$I:$I,INT((ROW()-2)/20)+2))</f>
        <v/>
      </c>
      <c r="H5086" s="4" t="str">
        <f aca="false">IF($A5086="","",EDATE(INDEX(CARTAO_COMPRAS!$J:$J,INT((ROW()-2)/20)+2),MOD(ROW()-2,20)))</f>
        <v/>
      </c>
      <c r="I5086" s="4" t="str">
        <f aca="false">IF($H5086="","",$H5086-WEEKDAY($H5086,2)+1)</f>
        <v/>
      </c>
      <c r="J5086" s="4" t="str">
        <f aca="false">IF($I5086="","",$I5086+6)</f>
        <v/>
      </c>
      <c r="K5086" s="6" t="str">
        <f aca="false">IF($H5086="","",DATE(YEAR($H5086),MONTH($H5086),1))</f>
        <v/>
      </c>
      <c r="L5086" s="0" t="str">
        <f aca="false">IF($A5086="","",INDEX(CARTAO_COMPRAS!$K:$K,INT((ROW()-2)/20)+2))</f>
        <v/>
      </c>
      <c r="M5086" s="0" t="str">
        <f aca="false">IF($A5086="","","Compra no cartão")</f>
        <v/>
      </c>
    </row>
    <row r="5087" customFormat="false" ht="13.5" hidden="false" customHeight="false" outlineLevel="0" collapsed="false">
      <c r="A5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7" s="0" t="str">
        <f aca="false">IF($A5087="","",INDEX(CARTAO_COMPRAS!$C:$C,INT((ROW()-2)/20)+2))</f>
        <v/>
      </c>
      <c r="C5087" s="0" t="str">
        <f aca="false">IF($A5087="","",INDEX(CARTAO_COMPRAS!$D:$D,INT((ROW()-2)/20)+2))</f>
        <v/>
      </c>
      <c r="D5087" s="0" t="str">
        <f aca="false">IF($A5087="","",INDEX(CARTAO_COMPRAS!$E:$E,INT((ROW()-2)/20)+2))</f>
        <v/>
      </c>
      <c r="E5087" s="0" t="str">
        <f aca="false">IF($A5087="","",INDEX(CARTAO_COMPRAS!$H:$H,INT((ROW()-2)/20)+2)+MOD(ROW()-2,20))</f>
        <v/>
      </c>
      <c r="F5087" s="0" t="str">
        <f aca="false">IF($A5087="","",INDEX(CARTAO_COMPRAS!$G:$G,INT((ROW()-2)/20)+2))</f>
        <v/>
      </c>
      <c r="G5087" s="5" t="str">
        <f aca="false">IF($A5087="","",INDEX(CARTAO_COMPRAS!$I:$I,INT((ROW()-2)/20)+2))</f>
        <v/>
      </c>
      <c r="H5087" s="4" t="str">
        <f aca="false">IF($A5087="","",EDATE(INDEX(CARTAO_COMPRAS!$J:$J,INT((ROW()-2)/20)+2),MOD(ROW()-2,20)))</f>
        <v/>
      </c>
      <c r="I5087" s="4" t="str">
        <f aca="false">IF($H5087="","",$H5087-WEEKDAY($H5087,2)+1)</f>
        <v/>
      </c>
      <c r="J5087" s="4" t="str">
        <f aca="false">IF($I5087="","",$I5087+6)</f>
        <v/>
      </c>
      <c r="K5087" s="6" t="str">
        <f aca="false">IF($H5087="","",DATE(YEAR($H5087),MONTH($H5087),1))</f>
        <v/>
      </c>
      <c r="L5087" s="0" t="str">
        <f aca="false">IF($A5087="","",INDEX(CARTAO_COMPRAS!$K:$K,INT((ROW()-2)/20)+2))</f>
        <v/>
      </c>
      <c r="M5087" s="0" t="str">
        <f aca="false">IF($A5087="","","Compra no cartão")</f>
        <v/>
      </c>
    </row>
    <row r="5088" customFormat="false" ht="13.5" hidden="false" customHeight="false" outlineLevel="0" collapsed="false">
      <c r="A5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8" s="0" t="str">
        <f aca="false">IF($A5088="","",INDEX(CARTAO_COMPRAS!$C:$C,INT((ROW()-2)/20)+2))</f>
        <v/>
      </c>
      <c r="C5088" s="0" t="str">
        <f aca="false">IF($A5088="","",INDEX(CARTAO_COMPRAS!$D:$D,INT((ROW()-2)/20)+2))</f>
        <v/>
      </c>
      <c r="D5088" s="0" t="str">
        <f aca="false">IF($A5088="","",INDEX(CARTAO_COMPRAS!$E:$E,INT((ROW()-2)/20)+2))</f>
        <v/>
      </c>
      <c r="E5088" s="0" t="str">
        <f aca="false">IF($A5088="","",INDEX(CARTAO_COMPRAS!$H:$H,INT((ROW()-2)/20)+2)+MOD(ROW()-2,20))</f>
        <v/>
      </c>
      <c r="F5088" s="0" t="str">
        <f aca="false">IF($A5088="","",INDEX(CARTAO_COMPRAS!$G:$G,INT((ROW()-2)/20)+2))</f>
        <v/>
      </c>
      <c r="G5088" s="5" t="str">
        <f aca="false">IF($A5088="","",INDEX(CARTAO_COMPRAS!$I:$I,INT((ROW()-2)/20)+2))</f>
        <v/>
      </c>
      <c r="H5088" s="4" t="str">
        <f aca="false">IF($A5088="","",EDATE(INDEX(CARTAO_COMPRAS!$J:$J,INT((ROW()-2)/20)+2),MOD(ROW()-2,20)))</f>
        <v/>
      </c>
      <c r="I5088" s="4" t="str">
        <f aca="false">IF($H5088="","",$H5088-WEEKDAY($H5088,2)+1)</f>
        <v/>
      </c>
      <c r="J5088" s="4" t="str">
        <f aca="false">IF($I5088="","",$I5088+6)</f>
        <v/>
      </c>
      <c r="K5088" s="6" t="str">
        <f aca="false">IF($H5088="","",DATE(YEAR($H5088),MONTH($H5088),1))</f>
        <v/>
      </c>
      <c r="L5088" s="0" t="str">
        <f aca="false">IF($A5088="","",INDEX(CARTAO_COMPRAS!$K:$K,INT((ROW()-2)/20)+2))</f>
        <v/>
      </c>
      <c r="M5088" s="0" t="str">
        <f aca="false">IF($A5088="","","Compra no cartão")</f>
        <v/>
      </c>
    </row>
    <row r="5089" customFormat="false" ht="13.5" hidden="false" customHeight="false" outlineLevel="0" collapsed="false">
      <c r="A5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89" s="0" t="str">
        <f aca="false">IF($A5089="","",INDEX(CARTAO_COMPRAS!$C:$C,INT((ROW()-2)/20)+2))</f>
        <v/>
      </c>
      <c r="C5089" s="0" t="str">
        <f aca="false">IF($A5089="","",INDEX(CARTAO_COMPRAS!$D:$D,INT((ROW()-2)/20)+2))</f>
        <v/>
      </c>
      <c r="D5089" s="0" t="str">
        <f aca="false">IF($A5089="","",INDEX(CARTAO_COMPRAS!$E:$E,INT((ROW()-2)/20)+2))</f>
        <v/>
      </c>
      <c r="E5089" s="0" t="str">
        <f aca="false">IF($A5089="","",INDEX(CARTAO_COMPRAS!$H:$H,INT((ROW()-2)/20)+2)+MOD(ROW()-2,20))</f>
        <v/>
      </c>
      <c r="F5089" s="0" t="str">
        <f aca="false">IF($A5089="","",INDEX(CARTAO_COMPRAS!$G:$G,INT((ROW()-2)/20)+2))</f>
        <v/>
      </c>
      <c r="G5089" s="5" t="str">
        <f aca="false">IF($A5089="","",INDEX(CARTAO_COMPRAS!$I:$I,INT((ROW()-2)/20)+2))</f>
        <v/>
      </c>
      <c r="H5089" s="4" t="str">
        <f aca="false">IF($A5089="","",EDATE(INDEX(CARTAO_COMPRAS!$J:$J,INT((ROW()-2)/20)+2),MOD(ROW()-2,20)))</f>
        <v/>
      </c>
      <c r="I5089" s="4" t="str">
        <f aca="false">IF($H5089="","",$H5089-WEEKDAY($H5089,2)+1)</f>
        <v/>
      </c>
      <c r="J5089" s="4" t="str">
        <f aca="false">IF($I5089="","",$I5089+6)</f>
        <v/>
      </c>
      <c r="K5089" s="6" t="str">
        <f aca="false">IF($H5089="","",DATE(YEAR($H5089),MONTH($H5089),1))</f>
        <v/>
      </c>
      <c r="L5089" s="0" t="str">
        <f aca="false">IF($A5089="","",INDEX(CARTAO_COMPRAS!$K:$K,INT((ROW()-2)/20)+2))</f>
        <v/>
      </c>
      <c r="M5089" s="0" t="str">
        <f aca="false">IF($A5089="","","Compra no cartão")</f>
        <v/>
      </c>
    </row>
    <row r="5090" customFormat="false" ht="13.5" hidden="false" customHeight="false" outlineLevel="0" collapsed="false">
      <c r="A5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0" s="0" t="str">
        <f aca="false">IF($A5090="","",INDEX(CARTAO_COMPRAS!$C:$C,INT((ROW()-2)/20)+2))</f>
        <v/>
      </c>
      <c r="C5090" s="0" t="str">
        <f aca="false">IF($A5090="","",INDEX(CARTAO_COMPRAS!$D:$D,INT((ROW()-2)/20)+2))</f>
        <v/>
      </c>
      <c r="D5090" s="0" t="str">
        <f aca="false">IF($A5090="","",INDEX(CARTAO_COMPRAS!$E:$E,INT((ROW()-2)/20)+2))</f>
        <v/>
      </c>
      <c r="E5090" s="0" t="str">
        <f aca="false">IF($A5090="","",INDEX(CARTAO_COMPRAS!$H:$H,INT((ROW()-2)/20)+2)+MOD(ROW()-2,20))</f>
        <v/>
      </c>
      <c r="F5090" s="0" t="str">
        <f aca="false">IF($A5090="","",INDEX(CARTAO_COMPRAS!$G:$G,INT((ROW()-2)/20)+2))</f>
        <v/>
      </c>
      <c r="G5090" s="5" t="str">
        <f aca="false">IF($A5090="","",INDEX(CARTAO_COMPRAS!$I:$I,INT((ROW()-2)/20)+2))</f>
        <v/>
      </c>
      <c r="H5090" s="4" t="str">
        <f aca="false">IF($A5090="","",EDATE(INDEX(CARTAO_COMPRAS!$J:$J,INT((ROW()-2)/20)+2),MOD(ROW()-2,20)))</f>
        <v/>
      </c>
      <c r="I5090" s="4" t="str">
        <f aca="false">IF($H5090="","",$H5090-WEEKDAY($H5090,2)+1)</f>
        <v/>
      </c>
      <c r="J5090" s="4" t="str">
        <f aca="false">IF($I5090="","",$I5090+6)</f>
        <v/>
      </c>
      <c r="K5090" s="6" t="str">
        <f aca="false">IF($H5090="","",DATE(YEAR($H5090),MONTH($H5090),1))</f>
        <v/>
      </c>
      <c r="L5090" s="0" t="str">
        <f aca="false">IF($A5090="","",INDEX(CARTAO_COMPRAS!$K:$K,INT((ROW()-2)/20)+2))</f>
        <v/>
      </c>
      <c r="M5090" s="0" t="str">
        <f aca="false">IF($A5090="","","Compra no cartão")</f>
        <v/>
      </c>
    </row>
    <row r="5091" customFormat="false" ht="13.5" hidden="false" customHeight="false" outlineLevel="0" collapsed="false">
      <c r="A5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1" s="0" t="str">
        <f aca="false">IF($A5091="","",INDEX(CARTAO_COMPRAS!$C:$C,INT((ROW()-2)/20)+2))</f>
        <v/>
      </c>
      <c r="C5091" s="0" t="str">
        <f aca="false">IF($A5091="","",INDEX(CARTAO_COMPRAS!$D:$D,INT((ROW()-2)/20)+2))</f>
        <v/>
      </c>
      <c r="D5091" s="0" t="str">
        <f aca="false">IF($A5091="","",INDEX(CARTAO_COMPRAS!$E:$E,INT((ROW()-2)/20)+2))</f>
        <v/>
      </c>
      <c r="E5091" s="0" t="str">
        <f aca="false">IF($A5091="","",INDEX(CARTAO_COMPRAS!$H:$H,INT((ROW()-2)/20)+2)+MOD(ROW()-2,20))</f>
        <v/>
      </c>
      <c r="F5091" s="0" t="str">
        <f aca="false">IF($A5091="","",INDEX(CARTAO_COMPRAS!$G:$G,INT((ROW()-2)/20)+2))</f>
        <v/>
      </c>
      <c r="G5091" s="5" t="str">
        <f aca="false">IF($A5091="","",INDEX(CARTAO_COMPRAS!$I:$I,INT((ROW()-2)/20)+2))</f>
        <v/>
      </c>
      <c r="H5091" s="4" t="str">
        <f aca="false">IF($A5091="","",EDATE(INDEX(CARTAO_COMPRAS!$J:$J,INT((ROW()-2)/20)+2),MOD(ROW()-2,20)))</f>
        <v/>
      </c>
      <c r="I5091" s="4" t="str">
        <f aca="false">IF($H5091="","",$H5091-WEEKDAY($H5091,2)+1)</f>
        <v/>
      </c>
      <c r="J5091" s="4" t="str">
        <f aca="false">IF($I5091="","",$I5091+6)</f>
        <v/>
      </c>
      <c r="K5091" s="6" t="str">
        <f aca="false">IF($H5091="","",DATE(YEAR($H5091),MONTH($H5091),1))</f>
        <v/>
      </c>
      <c r="L5091" s="0" t="str">
        <f aca="false">IF($A5091="","",INDEX(CARTAO_COMPRAS!$K:$K,INT((ROW()-2)/20)+2))</f>
        <v/>
      </c>
      <c r="M5091" s="0" t="str">
        <f aca="false">IF($A5091="","","Compra no cartão")</f>
        <v/>
      </c>
    </row>
    <row r="5092" customFormat="false" ht="13.5" hidden="false" customHeight="false" outlineLevel="0" collapsed="false">
      <c r="A5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2" s="0" t="str">
        <f aca="false">IF($A5092="","",INDEX(CARTAO_COMPRAS!$C:$C,INT((ROW()-2)/20)+2))</f>
        <v/>
      </c>
      <c r="C5092" s="0" t="str">
        <f aca="false">IF($A5092="","",INDEX(CARTAO_COMPRAS!$D:$D,INT((ROW()-2)/20)+2))</f>
        <v/>
      </c>
      <c r="D5092" s="0" t="str">
        <f aca="false">IF($A5092="","",INDEX(CARTAO_COMPRAS!$E:$E,INT((ROW()-2)/20)+2))</f>
        <v/>
      </c>
      <c r="E5092" s="0" t="str">
        <f aca="false">IF($A5092="","",INDEX(CARTAO_COMPRAS!$H:$H,INT((ROW()-2)/20)+2)+MOD(ROW()-2,20))</f>
        <v/>
      </c>
      <c r="F5092" s="0" t="str">
        <f aca="false">IF($A5092="","",INDEX(CARTAO_COMPRAS!$G:$G,INT((ROW()-2)/20)+2))</f>
        <v/>
      </c>
      <c r="G5092" s="5" t="str">
        <f aca="false">IF($A5092="","",INDEX(CARTAO_COMPRAS!$I:$I,INT((ROW()-2)/20)+2))</f>
        <v/>
      </c>
      <c r="H5092" s="4" t="str">
        <f aca="false">IF($A5092="","",EDATE(INDEX(CARTAO_COMPRAS!$J:$J,INT((ROW()-2)/20)+2),MOD(ROW()-2,20)))</f>
        <v/>
      </c>
      <c r="I5092" s="4" t="str">
        <f aca="false">IF($H5092="","",$H5092-WEEKDAY($H5092,2)+1)</f>
        <v/>
      </c>
      <c r="J5092" s="4" t="str">
        <f aca="false">IF($I5092="","",$I5092+6)</f>
        <v/>
      </c>
      <c r="K5092" s="6" t="str">
        <f aca="false">IF($H5092="","",DATE(YEAR($H5092),MONTH($H5092),1))</f>
        <v/>
      </c>
      <c r="L5092" s="0" t="str">
        <f aca="false">IF($A5092="","",INDEX(CARTAO_COMPRAS!$K:$K,INT((ROW()-2)/20)+2))</f>
        <v/>
      </c>
      <c r="M5092" s="0" t="str">
        <f aca="false">IF($A5092="","","Compra no cartão")</f>
        <v/>
      </c>
    </row>
    <row r="5093" customFormat="false" ht="13.5" hidden="false" customHeight="false" outlineLevel="0" collapsed="false">
      <c r="A5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3" s="0" t="str">
        <f aca="false">IF($A5093="","",INDEX(CARTAO_COMPRAS!$C:$C,INT((ROW()-2)/20)+2))</f>
        <v/>
      </c>
      <c r="C5093" s="0" t="str">
        <f aca="false">IF($A5093="","",INDEX(CARTAO_COMPRAS!$D:$D,INT((ROW()-2)/20)+2))</f>
        <v/>
      </c>
      <c r="D5093" s="0" t="str">
        <f aca="false">IF($A5093="","",INDEX(CARTAO_COMPRAS!$E:$E,INT((ROW()-2)/20)+2))</f>
        <v/>
      </c>
      <c r="E5093" s="0" t="str">
        <f aca="false">IF($A5093="","",INDEX(CARTAO_COMPRAS!$H:$H,INT((ROW()-2)/20)+2)+MOD(ROW()-2,20))</f>
        <v/>
      </c>
      <c r="F5093" s="0" t="str">
        <f aca="false">IF($A5093="","",INDEX(CARTAO_COMPRAS!$G:$G,INT((ROW()-2)/20)+2))</f>
        <v/>
      </c>
      <c r="G5093" s="5" t="str">
        <f aca="false">IF($A5093="","",INDEX(CARTAO_COMPRAS!$I:$I,INT((ROW()-2)/20)+2))</f>
        <v/>
      </c>
      <c r="H5093" s="4" t="str">
        <f aca="false">IF($A5093="","",EDATE(INDEX(CARTAO_COMPRAS!$J:$J,INT((ROW()-2)/20)+2),MOD(ROW()-2,20)))</f>
        <v/>
      </c>
      <c r="I5093" s="4" t="str">
        <f aca="false">IF($H5093="","",$H5093-WEEKDAY($H5093,2)+1)</f>
        <v/>
      </c>
      <c r="J5093" s="4" t="str">
        <f aca="false">IF($I5093="","",$I5093+6)</f>
        <v/>
      </c>
      <c r="K5093" s="6" t="str">
        <f aca="false">IF($H5093="","",DATE(YEAR($H5093),MONTH($H5093),1))</f>
        <v/>
      </c>
      <c r="L5093" s="0" t="str">
        <f aca="false">IF($A5093="","",INDEX(CARTAO_COMPRAS!$K:$K,INT((ROW()-2)/20)+2))</f>
        <v/>
      </c>
      <c r="M5093" s="0" t="str">
        <f aca="false">IF($A5093="","","Compra no cartão")</f>
        <v/>
      </c>
    </row>
    <row r="5094" customFormat="false" ht="13.5" hidden="false" customHeight="false" outlineLevel="0" collapsed="false">
      <c r="A5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4" s="0" t="str">
        <f aca="false">IF($A5094="","",INDEX(CARTAO_COMPRAS!$C:$C,INT((ROW()-2)/20)+2))</f>
        <v/>
      </c>
      <c r="C5094" s="0" t="str">
        <f aca="false">IF($A5094="","",INDEX(CARTAO_COMPRAS!$D:$D,INT((ROW()-2)/20)+2))</f>
        <v/>
      </c>
      <c r="D5094" s="0" t="str">
        <f aca="false">IF($A5094="","",INDEX(CARTAO_COMPRAS!$E:$E,INT((ROW()-2)/20)+2))</f>
        <v/>
      </c>
      <c r="E5094" s="0" t="str">
        <f aca="false">IF($A5094="","",INDEX(CARTAO_COMPRAS!$H:$H,INT((ROW()-2)/20)+2)+MOD(ROW()-2,20))</f>
        <v/>
      </c>
      <c r="F5094" s="0" t="str">
        <f aca="false">IF($A5094="","",INDEX(CARTAO_COMPRAS!$G:$G,INT((ROW()-2)/20)+2))</f>
        <v/>
      </c>
      <c r="G5094" s="5" t="str">
        <f aca="false">IF($A5094="","",INDEX(CARTAO_COMPRAS!$I:$I,INT((ROW()-2)/20)+2))</f>
        <v/>
      </c>
      <c r="H5094" s="4" t="str">
        <f aca="false">IF($A5094="","",EDATE(INDEX(CARTAO_COMPRAS!$J:$J,INT((ROW()-2)/20)+2),MOD(ROW()-2,20)))</f>
        <v/>
      </c>
      <c r="I5094" s="4" t="str">
        <f aca="false">IF($H5094="","",$H5094-WEEKDAY($H5094,2)+1)</f>
        <v/>
      </c>
      <c r="J5094" s="4" t="str">
        <f aca="false">IF($I5094="","",$I5094+6)</f>
        <v/>
      </c>
      <c r="K5094" s="6" t="str">
        <f aca="false">IF($H5094="","",DATE(YEAR($H5094),MONTH($H5094),1))</f>
        <v/>
      </c>
      <c r="L5094" s="0" t="str">
        <f aca="false">IF($A5094="","",INDEX(CARTAO_COMPRAS!$K:$K,INT((ROW()-2)/20)+2))</f>
        <v/>
      </c>
      <c r="M5094" s="0" t="str">
        <f aca="false">IF($A5094="","","Compra no cartão")</f>
        <v/>
      </c>
    </row>
    <row r="5095" customFormat="false" ht="13.5" hidden="false" customHeight="false" outlineLevel="0" collapsed="false">
      <c r="A5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5" s="0" t="str">
        <f aca="false">IF($A5095="","",INDEX(CARTAO_COMPRAS!$C:$C,INT((ROW()-2)/20)+2))</f>
        <v/>
      </c>
      <c r="C5095" s="0" t="str">
        <f aca="false">IF($A5095="","",INDEX(CARTAO_COMPRAS!$D:$D,INT((ROW()-2)/20)+2))</f>
        <v/>
      </c>
      <c r="D5095" s="0" t="str">
        <f aca="false">IF($A5095="","",INDEX(CARTAO_COMPRAS!$E:$E,INT((ROW()-2)/20)+2))</f>
        <v/>
      </c>
      <c r="E5095" s="0" t="str">
        <f aca="false">IF($A5095="","",INDEX(CARTAO_COMPRAS!$H:$H,INT((ROW()-2)/20)+2)+MOD(ROW()-2,20))</f>
        <v/>
      </c>
      <c r="F5095" s="0" t="str">
        <f aca="false">IF($A5095="","",INDEX(CARTAO_COMPRAS!$G:$G,INT((ROW()-2)/20)+2))</f>
        <v/>
      </c>
      <c r="G5095" s="5" t="str">
        <f aca="false">IF($A5095="","",INDEX(CARTAO_COMPRAS!$I:$I,INT((ROW()-2)/20)+2))</f>
        <v/>
      </c>
      <c r="H5095" s="4" t="str">
        <f aca="false">IF($A5095="","",EDATE(INDEX(CARTAO_COMPRAS!$J:$J,INT((ROW()-2)/20)+2),MOD(ROW()-2,20)))</f>
        <v/>
      </c>
      <c r="I5095" s="4" t="str">
        <f aca="false">IF($H5095="","",$H5095-WEEKDAY($H5095,2)+1)</f>
        <v/>
      </c>
      <c r="J5095" s="4" t="str">
        <f aca="false">IF($I5095="","",$I5095+6)</f>
        <v/>
      </c>
      <c r="K5095" s="6" t="str">
        <f aca="false">IF($H5095="","",DATE(YEAR($H5095),MONTH($H5095),1))</f>
        <v/>
      </c>
      <c r="L5095" s="0" t="str">
        <f aca="false">IF($A5095="","",INDEX(CARTAO_COMPRAS!$K:$K,INT((ROW()-2)/20)+2))</f>
        <v/>
      </c>
      <c r="M5095" s="0" t="str">
        <f aca="false">IF($A5095="","","Compra no cartão")</f>
        <v/>
      </c>
    </row>
    <row r="5096" customFormat="false" ht="13.5" hidden="false" customHeight="false" outlineLevel="0" collapsed="false">
      <c r="A5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6" s="0" t="str">
        <f aca="false">IF($A5096="","",INDEX(CARTAO_COMPRAS!$C:$C,INT((ROW()-2)/20)+2))</f>
        <v/>
      </c>
      <c r="C5096" s="0" t="str">
        <f aca="false">IF($A5096="","",INDEX(CARTAO_COMPRAS!$D:$D,INT((ROW()-2)/20)+2))</f>
        <v/>
      </c>
      <c r="D5096" s="0" t="str">
        <f aca="false">IF($A5096="","",INDEX(CARTAO_COMPRAS!$E:$E,INT((ROW()-2)/20)+2))</f>
        <v/>
      </c>
      <c r="E5096" s="0" t="str">
        <f aca="false">IF($A5096="","",INDEX(CARTAO_COMPRAS!$H:$H,INT((ROW()-2)/20)+2)+MOD(ROW()-2,20))</f>
        <v/>
      </c>
      <c r="F5096" s="0" t="str">
        <f aca="false">IF($A5096="","",INDEX(CARTAO_COMPRAS!$G:$G,INT((ROW()-2)/20)+2))</f>
        <v/>
      </c>
      <c r="G5096" s="5" t="str">
        <f aca="false">IF($A5096="","",INDEX(CARTAO_COMPRAS!$I:$I,INT((ROW()-2)/20)+2))</f>
        <v/>
      </c>
      <c r="H5096" s="4" t="str">
        <f aca="false">IF($A5096="","",EDATE(INDEX(CARTAO_COMPRAS!$J:$J,INT((ROW()-2)/20)+2),MOD(ROW()-2,20)))</f>
        <v/>
      </c>
      <c r="I5096" s="4" t="str">
        <f aca="false">IF($H5096="","",$H5096-WEEKDAY($H5096,2)+1)</f>
        <v/>
      </c>
      <c r="J5096" s="4" t="str">
        <f aca="false">IF($I5096="","",$I5096+6)</f>
        <v/>
      </c>
      <c r="K5096" s="6" t="str">
        <f aca="false">IF($H5096="","",DATE(YEAR($H5096),MONTH($H5096),1))</f>
        <v/>
      </c>
      <c r="L5096" s="0" t="str">
        <f aca="false">IF($A5096="","",INDEX(CARTAO_COMPRAS!$K:$K,INT((ROW()-2)/20)+2))</f>
        <v/>
      </c>
      <c r="M5096" s="0" t="str">
        <f aca="false">IF($A5096="","","Compra no cartão")</f>
        <v/>
      </c>
    </row>
    <row r="5097" customFormat="false" ht="13.5" hidden="false" customHeight="false" outlineLevel="0" collapsed="false">
      <c r="A5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7" s="0" t="str">
        <f aca="false">IF($A5097="","",INDEX(CARTAO_COMPRAS!$C:$C,INT((ROW()-2)/20)+2))</f>
        <v/>
      </c>
      <c r="C5097" s="0" t="str">
        <f aca="false">IF($A5097="","",INDEX(CARTAO_COMPRAS!$D:$D,INT((ROW()-2)/20)+2))</f>
        <v/>
      </c>
      <c r="D5097" s="0" t="str">
        <f aca="false">IF($A5097="","",INDEX(CARTAO_COMPRAS!$E:$E,INT((ROW()-2)/20)+2))</f>
        <v/>
      </c>
      <c r="E5097" s="0" t="str">
        <f aca="false">IF($A5097="","",INDEX(CARTAO_COMPRAS!$H:$H,INT((ROW()-2)/20)+2)+MOD(ROW()-2,20))</f>
        <v/>
      </c>
      <c r="F5097" s="0" t="str">
        <f aca="false">IF($A5097="","",INDEX(CARTAO_COMPRAS!$G:$G,INT((ROW()-2)/20)+2))</f>
        <v/>
      </c>
      <c r="G5097" s="5" t="str">
        <f aca="false">IF($A5097="","",INDEX(CARTAO_COMPRAS!$I:$I,INT((ROW()-2)/20)+2))</f>
        <v/>
      </c>
      <c r="H5097" s="4" t="str">
        <f aca="false">IF($A5097="","",EDATE(INDEX(CARTAO_COMPRAS!$J:$J,INT((ROW()-2)/20)+2),MOD(ROW()-2,20)))</f>
        <v/>
      </c>
      <c r="I5097" s="4" t="str">
        <f aca="false">IF($H5097="","",$H5097-WEEKDAY($H5097,2)+1)</f>
        <v/>
      </c>
      <c r="J5097" s="4" t="str">
        <f aca="false">IF($I5097="","",$I5097+6)</f>
        <v/>
      </c>
      <c r="K5097" s="6" t="str">
        <f aca="false">IF($H5097="","",DATE(YEAR($H5097),MONTH($H5097),1))</f>
        <v/>
      </c>
      <c r="L5097" s="0" t="str">
        <f aca="false">IF($A5097="","",INDEX(CARTAO_COMPRAS!$K:$K,INT((ROW()-2)/20)+2))</f>
        <v/>
      </c>
      <c r="M5097" s="0" t="str">
        <f aca="false">IF($A5097="","","Compra no cartão")</f>
        <v/>
      </c>
    </row>
    <row r="5098" customFormat="false" ht="13.5" hidden="false" customHeight="false" outlineLevel="0" collapsed="false">
      <c r="A5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8" s="0" t="str">
        <f aca="false">IF($A5098="","",INDEX(CARTAO_COMPRAS!$C:$C,INT((ROW()-2)/20)+2))</f>
        <v/>
      </c>
      <c r="C5098" s="0" t="str">
        <f aca="false">IF($A5098="","",INDEX(CARTAO_COMPRAS!$D:$D,INT((ROW()-2)/20)+2))</f>
        <v/>
      </c>
      <c r="D5098" s="0" t="str">
        <f aca="false">IF($A5098="","",INDEX(CARTAO_COMPRAS!$E:$E,INT((ROW()-2)/20)+2))</f>
        <v/>
      </c>
      <c r="E5098" s="0" t="str">
        <f aca="false">IF($A5098="","",INDEX(CARTAO_COMPRAS!$H:$H,INT((ROW()-2)/20)+2)+MOD(ROW()-2,20))</f>
        <v/>
      </c>
      <c r="F5098" s="0" t="str">
        <f aca="false">IF($A5098="","",INDEX(CARTAO_COMPRAS!$G:$G,INT((ROW()-2)/20)+2))</f>
        <v/>
      </c>
      <c r="G5098" s="5" t="str">
        <f aca="false">IF($A5098="","",INDEX(CARTAO_COMPRAS!$I:$I,INT((ROW()-2)/20)+2))</f>
        <v/>
      </c>
      <c r="H5098" s="4" t="str">
        <f aca="false">IF($A5098="","",EDATE(INDEX(CARTAO_COMPRAS!$J:$J,INT((ROW()-2)/20)+2),MOD(ROW()-2,20)))</f>
        <v/>
      </c>
      <c r="I5098" s="4" t="str">
        <f aca="false">IF($H5098="","",$H5098-WEEKDAY($H5098,2)+1)</f>
        <v/>
      </c>
      <c r="J5098" s="4" t="str">
        <f aca="false">IF($I5098="","",$I5098+6)</f>
        <v/>
      </c>
      <c r="K5098" s="6" t="str">
        <f aca="false">IF($H5098="","",DATE(YEAR($H5098),MONTH($H5098),1))</f>
        <v/>
      </c>
      <c r="L5098" s="0" t="str">
        <f aca="false">IF($A5098="","",INDEX(CARTAO_COMPRAS!$K:$K,INT((ROW()-2)/20)+2))</f>
        <v/>
      </c>
      <c r="M5098" s="0" t="str">
        <f aca="false">IF($A5098="","","Compra no cartão")</f>
        <v/>
      </c>
    </row>
    <row r="5099" customFormat="false" ht="13.5" hidden="false" customHeight="false" outlineLevel="0" collapsed="false">
      <c r="A5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099" s="0" t="str">
        <f aca="false">IF($A5099="","",INDEX(CARTAO_COMPRAS!$C:$C,INT((ROW()-2)/20)+2))</f>
        <v/>
      </c>
      <c r="C5099" s="0" t="str">
        <f aca="false">IF($A5099="","",INDEX(CARTAO_COMPRAS!$D:$D,INT((ROW()-2)/20)+2))</f>
        <v/>
      </c>
      <c r="D5099" s="0" t="str">
        <f aca="false">IF($A5099="","",INDEX(CARTAO_COMPRAS!$E:$E,INT((ROW()-2)/20)+2))</f>
        <v/>
      </c>
      <c r="E5099" s="0" t="str">
        <f aca="false">IF($A5099="","",INDEX(CARTAO_COMPRAS!$H:$H,INT((ROW()-2)/20)+2)+MOD(ROW()-2,20))</f>
        <v/>
      </c>
      <c r="F5099" s="0" t="str">
        <f aca="false">IF($A5099="","",INDEX(CARTAO_COMPRAS!$G:$G,INT((ROW()-2)/20)+2))</f>
        <v/>
      </c>
      <c r="G5099" s="5" t="str">
        <f aca="false">IF($A5099="","",INDEX(CARTAO_COMPRAS!$I:$I,INT((ROW()-2)/20)+2))</f>
        <v/>
      </c>
      <c r="H5099" s="4" t="str">
        <f aca="false">IF($A5099="","",EDATE(INDEX(CARTAO_COMPRAS!$J:$J,INT((ROW()-2)/20)+2),MOD(ROW()-2,20)))</f>
        <v/>
      </c>
      <c r="I5099" s="4" t="str">
        <f aca="false">IF($H5099="","",$H5099-WEEKDAY($H5099,2)+1)</f>
        <v/>
      </c>
      <c r="J5099" s="4" t="str">
        <f aca="false">IF($I5099="","",$I5099+6)</f>
        <v/>
      </c>
      <c r="K5099" s="6" t="str">
        <f aca="false">IF($H5099="","",DATE(YEAR($H5099),MONTH($H5099),1))</f>
        <v/>
      </c>
      <c r="L5099" s="0" t="str">
        <f aca="false">IF($A5099="","",INDEX(CARTAO_COMPRAS!$K:$K,INT((ROW()-2)/20)+2))</f>
        <v/>
      </c>
      <c r="M5099" s="0" t="str">
        <f aca="false">IF($A5099="","","Compra no cartão")</f>
        <v/>
      </c>
    </row>
    <row r="5100" customFormat="false" ht="13.5" hidden="false" customHeight="false" outlineLevel="0" collapsed="false">
      <c r="A5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0" s="0" t="str">
        <f aca="false">IF($A5100="","",INDEX(CARTAO_COMPRAS!$C:$C,INT((ROW()-2)/20)+2))</f>
        <v/>
      </c>
      <c r="C5100" s="0" t="str">
        <f aca="false">IF($A5100="","",INDEX(CARTAO_COMPRAS!$D:$D,INT((ROW()-2)/20)+2))</f>
        <v/>
      </c>
      <c r="D5100" s="0" t="str">
        <f aca="false">IF($A5100="","",INDEX(CARTAO_COMPRAS!$E:$E,INT((ROW()-2)/20)+2))</f>
        <v/>
      </c>
      <c r="E5100" s="0" t="str">
        <f aca="false">IF($A5100="","",INDEX(CARTAO_COMPRAS!$H:$H,INT((ROW()-2)/20)+2)+MOD(ROW()-2,20))</f>
        <v/>
      </c>
      <c r="F5100" s="0" t="str">
        <f aca="false">IF($A5100="","",INDEX(CARTAO_COMPRAS!$G:$G,INT((ROW()-2)/20)+2))</f>
        <v/>
      </c>
      <c r="G5100" s="5" t="str">
        <f aca="false">IF($A5100="","",INDEX(CARTAO_COMPRAS!$I:$I,INT((ROW()-2)/20)+2))</f>
        <v/>
      </c>
      <c r="H5100" s="4" t="str">
        <f aca="false">IF($A5100="","",EDATE(INDEX(CARTAO_COMPRAS!$J:$J,INT((ROW()-2)/20)+2),MOD(ROW()-2,20)))</f>
        <v/>
      </c>
      <c r="I5100" s="4" t="str">
        <f aca="false">IF($H5100="","",$H5100-WEEKDAY($H5100,2)+1)</f>
        <v/>
      </c>
      <c r="J5100" s="4" t="str">
        <f aca="false">IF($I5100="","",$I5100+6)</f>
        <v/>
      </c>
      <c r="K5100" s="6" t="str">
        <f aca="false">IF($H5100="","",DATE(YEAR($H5100),MONTH($H5100),1))</f>
        <v/>
      </c>
      <c r="L5100" s="0" t="str">
        <f aca="false">IF($A5100="","",INDEX(CARTAO_COMPRAS!$K:$K,INT((ROW()-2)/20)+2))</f>
        <v/>
      </c>
      <c r="M5100" s="0" t="str">
        <f aca="false">IF($A5100="","","Compra no cartão")</f>
        <v/>
      </c>
    </row>
    <row r="5101" customFormat="false" ht="13.5" hidden="false" customHeight="false" outlineLevel="0" collapsed="false">
      <c r="A5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1" s="0" t="str">
        <f aca="false">IF($A5101="","",INDEX(CARTAO_COMPRAS!$C:$C,INT((ROW()-2)/20)+2))</f>
        <v/>
      </c>
      <c r="C5101" s="0" t="str">
        <f aca="false">IF($A5101="","",INDEX(CARTAO_COMPRAS!$D:$D,INT((ROW()-2)/20)+2))</f>
        <v/>
      </c>
      <c r="D5101" s="0" t="str">
        <f aca="false">IF($A5101="","",INDEX(CARTAO_COMPRAS!$E:$E,INT((ROW()-2)/20)+2))</f>
        <v/>
      </c>
      <c r="E5101" s="0" t="str">
        <f aca="false">IF($A5101="","",INDEX(CARTAO_COMPRAS!$H:$H,INT((ROW()-2)/20)+2)+MOD(ROW()-2,20))</f>
        <v/>
      </c>
      <c r="F5101" s="0" t="str">
        <f aca="false">IF($A5101="","",INDEX(CARTAO_COMPRAS!$G:$G,INT((ROW()-2)/20)+2))</f>
        <v/>
      </c>
      <c r="G5101" s="5" t="str">
        <f aca="false">IF($A5101="","",INDEX(CARTAO_COMPRAS!$I:$I,INT((ROW()-2)/20)+2))</f>
        <v/>
      </c>
      <c r="H5101" s="4" t="str">
        <f aca="false">IF($A5101="","",EDATE(INDEX(CARTAO_COMPRAS!$J:$J,INT((ROW()-2)/20)+2),MOD(ROW()-2,20)))</f>
        <v/>
      </c>
      <c r="I5101" s="4" t="str">
        <f aca="false">IF($H5101="","",$H5101-WEEKDAY($H5101,2)+1)</f>
        <v/>
      </c>
      <c r="J5101" s="4" t="str">
        <f aca="false">IF($I5101="","",$I5101+6)</f>
        <v/>
      </c>
      <c r="K5101" s="6" t="str">
        <f aca="false">IF($H5101="","",DATE(YEAR($H5101),MONTH($H5101),1))</f>
        <v/>
      </c>
      <c r="L5101" s="0" t="str">
        <f aca="false">IF($A5101="","",INDEX(CARTAO_COMPRAS!$K:$K,INT((ROW()-2)/20)+2))</f>
        <v/>
      </c>
      <c r="M5101" s="0" t="str">
        <f aca="false">IF($A5101="","","Compra no cartão")</f>
        <v/>
      </c>
    </row>
    <row r="5102" customFormat="false" ht="13.5" hidden="false" customHeight="false" outlineLevel="0" collapsed="false">
      <c r="A51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2" s="0" t="str">
        <f aca="false">IF($A5102="","",INDEX(CARTAO_COMPRAS!$C:$C,INT((ROW()-2)/20)+2))</f>
        <v/>
      </c>
      <c r="C5102" s="0" t="str">
        <f aca="false">IF($A5102="","",INDEX(CARTAO_COMPRAS!$D:$D,INT((ROW()-2)/20)+2))</f>
        <v/>
      </c>
      <c r="D5102" s="0" t="str">
        <f aca="false">IF($A5102="","",INDEX(CARTAO_COMPRAS!$E:$E,INT((ROW()-2)/20)+2))</f>
        <v/>
      </c>
      <c r="E5102" s="0" t="str">
        <f aca="false">IF($A5102="","",INDEX(CARTAO_COMPRAS!$H:$H,INT((ROW()-2)/20)+2)+MOD(ROW()-2,20))</f>
        <v/>
      </c>
      <c r="F5102" s="0" t="str">
        <f aca="false">IF($A5102="","",INDEX(CARTAO_COMPRAS!$G:$G,INT((ROW()-2)/20)+2))</f>
        <v/>
      </c>
      <c r="G5102" s="5" t="str">
        <f aca="false">IF($A5102="","",INDEX(CARTAO_COMPRAS!$I:$I,INT((ROW()-2)/20)+2))</f>
        <v/>
      </c>
      <c r="H5102" s="4" t="str">
        <f aca="false">IF($A5102="","",EDATE(INDEX(CARTAO_COMPRAS!$J:$J,INT((ROW()-2)/20)+2),MOD(ROW()-2,20)))</f>
        <v/>
      </c>
      <c r="I5102" s="4" t="str">
        <f aca="false">IF($H5102="","",$H5102-WEEKDAY($H5102,2)+1)</f>
        <v/>
      </c>
      <c r="J5102" s="4" t="str">
        <f aca="false">IF($I5102="","",$I5102+6)</f>
        <v/>
      </c>
      <c r="K5102" s="6" t="str">
        <f aca="false">IF($H5102="","",DATE(YEAR($H5102),MONTH($H5102),1))</f>
        <v/>
      </c>
      <c r="L5102" s="0" t="str">
        <f aca="false">IF($A5102="","",INDEX(CARTAO_COMPRAS!$K:$K,INT((ROW()-2)/20)+2))</f>
        <v/>
      </c>
      <c r="M5102" s="0" t="str">
        <f aca="false">IF($A5102="","","Compra no cartão")</f>
        <v/>
      </c>
    </row>
    <row r="5103" customFormat="false" ht="13.5" hidden="false" customHeight="false" outlineLevel="0" collapsed="false">
      <c r="A5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3" s="0" t="str">
        <f aca="false">IF($A5103="","",INDEX(CARTAO_COMPRAS!$C:$C,INT((ROW()-2)/20)+2))</f>
        <v/>
      </c>
      <c r="C5103" s="0" t="str">
        <f aca="false">IF($A5103="","",INDEX(CARTAO_COMPRAS!$D:$D,INT((ROW()-2)/20)+2))</f>
        <v/>
      </c>
      <c r="D5103" s="0" t="str">
        <f aca="false">IF($A5103="","",INDEX(CARTAO_COMPRAS!$E:$E,INT((ROW()-2)/20)+2))</f>
        <v/>
      </c>
      <c r="E5103" s="0" t="str">
        <f aca="false">IF($A5103="","",INDEX(CARTAO_COMPRAS!$H:$H,INT((ROW()-2)/20)+2)+MOD(ROW()-2,20))</f>
        <v/>
      </c>
      <c r="F5103" s="0" t="str">
        <f aca="false">IF($A5103="","",INDEX(CARTAO_COMPRAS!$G:$G,INT((ROW()-2)/20)+2))</f>
        <v/>
      </c>
      <c r="G5103" s="5" t="str">
        <f aca="false">IF($A5103="","",INDEX(CARTAO_COMPRAS!$I:$I,INT((ROW()-2)/20)+2))</f>
        <v/>
      </c>
      <c r="H5103" s="4" t="str">
        <f aca="false">IF($A5103="","",EDATE(INDEX(CARTAO_COMPRAS!$J:$J,INT((ROW()-2)/20)+2),MOD(ROW()-2,20)))</f>
        <v/>
      </c>
      <c r="I5103" s="4" t="str">
        <f aca="false">IF($H5103="","",$H5103-WEEKDAY($H5103,2)+1)</f>
        <v/>
      </c>
      <c r="J5103" s="4" t="str">
        <f aca="false">IF($I5103="","",$I5103+6)</f>
        <v/>
      </c>
      <c r="K5103" s="6" t="str">
        <f aca="false">IF($H5103="","",DATE(YEAR($H5103),MONTH($H5103),1))</f>
        <v/>
      </c>
      <c r="L5103" s="0" t="str">
        <f aca="false">IF($A5103="","",INDEX(CARTAO_COMPRAS!$K:$K,INT((ROW()-2)/20)+2))</f>
        <v/>
      </c>
      <c r="M5103" s="0" t="str">
        <f aca="false">IF($A5103="","","Compra no cartão")</f>
        <v/>
      </c>
    </row>
    <row r="5104" customFormat="false" ht="13.5" hidden="false" customHeight="false" outlineLevel="0" collapsed="false">
      <c r="A5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4" s="0" t="str">
        <f aca="false">IF($A5104="","",INDEX(CARTAO_COMPRAS!$C:$C,INT((ROW()-2)/20)+2))</f>
        <v/>
      </c>
      <c r="C5104" s="0" t="str">
        <f aca="false">IF($A5104="","",INDEX(CARTAO_COMPRAS!$D:$D,INT((ROW()-2)/20)+2))</f>
        <v/>
      </c>
      <c r="D5104" s="0" t="str">
        <f aca="false">IF($A5104="","",INDEX(CARTAO_COMPRAS!$E:$E,INT((ROW()-2)/20)+2))</f>
        <v/>
      </c>
      <c r="E5104" s="0" t="str">
        <f aca="false">IF($A5104="","",INDEX(CARTAO_COMPRAS!$H:$H,INT((ROW()-2)/20)+2)+MOD(ROW()-2,20))</f>
        <v/>
      </c>
      <c r="F5104" s="0" t="str">
        <f aca="false">IF($A5104="","",INDEX(CARTAO_COMPRAS!$G:$G,INT((ROW()-2)/20)+2))</f>
        <v/>
      </c>
      <c r="G5104" s="5" t="str">
        <f aca="false">IF($A5104="","",INDEX(CARTAO_COMPRAS!$I:$I,INT((ROW()-2)/20)+2))</f>
        <v/>
      </c>
      <c r="H5104" s="4" t="str">
        <f aca="false">IF($A5104="","",EDATE(INDEX(CARTAO_COMPRAS!$J:$J,INT((ROW()-2)/20)+2),MOD(ROW()-2,20)))</f>
        <v/>
      </c>
      <c r="I5104" s="4" t="str">
        <f aca="false">IF($H5104="","",$H5104-WEEKDAY($H5104,2)+1)</f>
        <v/>
      </c>
      <c r="J5104" s="4" t="str">
        <f aca="false">IF($I5104="","",$I5104+6)</f>
        <v/>
      </c>
      <c r="K5104" s="6" t="str">
        <f aca="false">IF($H5104="","",DATE(YEAR($H5104),MONTH($H5104),1))</f>
        <v/>
      </c>
      <c r="L5104" s="0" t="str">
        <f aca="false">IF($A5104="","",INDEX(CARTAO_COMPRAS!$K:$K,INT((ROW()-2)/20)+2))</f>
        <v/>
      </c>
      <c r="M5104" s="0" t="str">
        <f aca="false">IF($A5104="","","Compra no cartão")</f>
        <v/>
      </c>
    </row>
    <row r="5105" customFormat="false" ht="13.5" hidden="false" customHeight="false" outlineLevel="0" collapsed="false">
      <c r="A5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5" s="0" t="str">
        <f aca="false">IF($A5105="","",INDEX(CARTAO_COMPRAS!$C:$C,INT((ROW()-2)/20)+2))</f>
        <v/>
      </c>
      <c r="C5105" s="0" t="str">
        <f aca="false">IF($A5105="","",INDEX(CARTAO_COMPRAS!$D:$D,INT((ROW()-2)/20)+2))</f>
        <v/>
      </c>
      <c r="D5105" s="0" t="str">
        <f aca="false">IF($A5105="","",INDEX(CARTAO_COMPRAS!$E:$E,INT((ROW()-2)/20)+2))</f>
        <v/>
      </c>
      <c r="E5105" s="0" t="str">
        <f aca="false">IF($A5105="","",INDEX(CARTAO_COMPRAS!$H:$H,INT((ROW()-2)/20)+2)+MOD(ROW()-2,20))</f>
        <v/>
      </c>
      <c r="F5105" s="0" t="str">
        <f aca="false">IF($A5105="","",INDEX(CARTAO_COMPRAS!$G:$G,INT((ROW()-2)/20)+2))</f>
        <v/>
      </c>
      <c r="G5105" s="5" t="str">
        <f aca="false">IF($A5105="","",INDEX(CARTAO_COMPRAS!$I:$I,INT((ROW()-2)/20)+2))</f>
        <v/>
      </c>
      <c r="H5105" s="4" t="str">
        <f aca="false">IF($A5105="","",EDATE(INDEX(CARTAO_COMPRAS!$J:$J,INT((ROW()-2)/20)+2),MOD(ROW()-2,20)))</f>
        <v/>
      </c>
      <c r="I5105" s="4" t="str">
        <f aca="false">IF($H5105="","",$H5105-WEEKDAY($H5105,2)+1)</f>
        <v/>
      </c>
      <c r="J5105" s="4" t="str">
        <f aca="false">IF($I5105="","",$I5105+6)</f>
        <v/>
      </c>
      <c r="K5105" s="6" t="str">
        <f aca="false">IF($H5105="","",DATE(YEAR($H5105),MONTH($H5105),1))</f>
        <v/>
      </c>
      <c r="L5105" s="0" t="str">
        <f aca="false">IF($A5105="","",INDEX(CARTAO_COMPRAS!$K:$K,INT((ROW()-2)/20)+2))</f>
        <v/>
      </c>
      <c r="M5105" s="0" t="str">
        <f aca="false">IF($A5105="","","Compra no cartão")</f>
        <v/>
      </c>
    </row>
    <row r="5106" customFormat="false" ht="13.5" hidden="false" customHeight="false" outlineLevel="0" collapsed="false">
      <c r="A5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6" s="0" t="str">
        <f aca="false">IF($A5106="","",INDEX(CARTAO_COMPRAS!$C:$C,INT((ROW()-2)/20)+2))</f>
        <v/>
      </c>
      <c r="C5106" s="0" t="str">
        <f aca="false">IF($A5106="","",INDEX(CARTAO_COMPRAS!$D:$D,INT((ROW()-2)/20)+2))</f>
        <v/>
      </c>
      <c r="D5106" s="0" t="str">
        <f aca="false">IF($A5106="","",INDEX(CARTAO_COMPRAS!$E:$E,INT((ROW()-2)/20)+2))</f>
        <v/>
      </c>
      <c r="E5106" s="0" t="str">
        <f aca="false">IF($A5106="","",INDEX(CARTAO_COMPRAS!$H:$H,INT((ROW()-2)/20)+2)+MOD(ROW()-2,20))</f>
        <v/>
      </c>
      <c r="F5106" s="0" t="str">
        <f aca="false">IF($A5106="","",INDEX(CARTAO_COMPRAS!$G:$G,INT((ROW()-2)/20)+2))</f>
        <v/>
      </c>
      <c r="G5106" s="5" t="str">
        <f aca="false">IF($A5106="","",INDEX(CARTAO_COMPRAS!$I:$I,INT((ROW()-2)/20)+2))</f>
        <v/>
      </c>
      <c r="H5106" s="4" t="str">
        <f aca="false">IF($A5106="","",EDATE(INDEX(CARTAO_COMPRAS!$J:$J,INT((ROW()-2)/20)+2),MOD(ROW()-2,20)))</f>
        <v/>
      </c>
      <c r="I5106" s="4" t="str">
        <f aca="false">IF($H5106="","",$H5106-WEEKDAY($H5106,2)+1)</f>
        <v/>
      </c>
      <c r="J5106" s="4" t="str">
        <f aca="false">IF($I5106="","",$I5106+6)</f>
        <v/>
      </c>
      <c r="K5106" s="6" t="str">
        <f aca="false">IF($H5106="","",DATE(YEAR($H5106),MONTH($H5106),1))</f>
        <v/>
      </c>
      <c r="L5106" s="0" t="str">
        <f aca="false">IF($A5106="","",INDEX(CARTAO_COMPRAS!$K:$K,INT((ROW()-2)/20)+2))</f>
        <v/>
      </c>
      <c r="M5106" s="0" t="str">
        <f aca="false">IF($A5106="","","Compra no cartão")</f>
        <v/>
      </c>
    </row>
    <row r="5107" customFormat="false" ht="13.5" hidden="false" customHeight="false" outlineLevel="0" collapsed="false">
      <c r="A5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7" s="0" t="str">
        <f aca="false">IF($A5107="","",INDEX(CARTAO_COMPRAS!$C:$C,INT((ROW()-2)/20)+2))</f>
        <v/>
      </c>
      <c r="C5107" s="0" t="str">
        <f aca="false">IF($A5107="","",INDEX(CARTAO_COMPRAS!$D:$D,INT((ROW()-2)/20)+2))</f>
        <v/>
      </c>
      <c r="D5107" s="0" t="str">
        <f aca="false">IF($A5107="","",INDEX(CARTAO_COMPRAS!$E:$E,INT((ROW()-2)/20)+2))</f>
        <v/>
      </c>
      <c r="E5107" s="0" t="str">
        <f aca="false">IF($A5107="","",INDEX(CARTAO_COMPRAS!$H:$H,INT((ROW()-2)/20)+2)+MOD(ROW()-2,20))</f>
        <v/>
      </c>
      <c r="F5107" s="0" t="str">
        <f aca="false">IF($A5107="","",INDEX(CARTAO_COMPRAS!$G:$G,INT((ROW()-2)/20)+2))</f>
        <v/>
      </c>
      <c r="G5107" s="5" t="str">
        <f aca="false">IF($A5107="","",INDEX(CARTAO_COMPRAS!$I:$I,INT((ROW()-2)/20)+2))</f>
        <v/>
      </c>
      <c r="H5107" s="4" t="str">
        <f aca="false">IF($A5107="","",EDATE(INDEX(CARTAO_COMPRAS!$J:$J,INT((ROW()-2)/20)+2),MOD(ROW()-2,20)))</f>
        <v/>
      </c>
      <c r="I5107" s="4" t="str">
        <f aca="false">IF($H5107="","",$H5107-WEEKDAY($H5107,2)+1)</f>
        <v/>
      </c>
      <c r="J5107" s="4" t="str">
        <f aca="false">IF($I5107="","",$I5107+6)</f>
        <v/>
      </c>
      <c r="K5107" s="6" t="str">
        <f aca="false">IF($H5107="","",DATE(YEAR($H5107),MONTH($H5107),1))</f>
        <v/>
      </c>
      <c r="L5107" s="0" t="str">
        <f aca="false">IF($A5107="","",INDEX(CARTAO_COMPRAS!$K:$K,INT((ROW()-2)/20)+2))</f>
        <v/>
      </c>
      <c r="M5107" s="0" t="str">
        <f aca="false">IF($A5107="","","Compra no cartão")</f>
        <v/>
      </c>
    </row>
    <row r="5108" customFormat="false" ht="13.5" hidden="false" customHeight="false" outlineLevel="0" collapsed="false">
      <c r="A5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8" s="0" t="str">
        <f aca="false">IF($A5108="","",INDEX(CARTAO_COMPRAS!$C:$C,INT((ROW()-2)/20)+2))</f>
        <v/>
      </c>
      <c r="C5108" s="0" t="str">
        <f aca="false">IF($A5108="","",INDEX(CARTAO_COMPRAS!$D:$D,INT((ROW()-2)/20)+2))</f>
        <v/>
      </c>
      <c r="D5108" s="0" t="str">
        <f aca="false">IF($A5108="","",INDEX(CARTAO_COMPRAS!$E:$E,INT((ROW()-2)/20)+2))</f>
        <v/>
      </c>
      <c r="E5108" s="0" t="str">
        <f aca="false">IF($A5108="","",INDEX(CARTAO_COMPRAS!$H:$H,INT((ROW()-2)/20)+2)+MOD(ROW()-2,20))</f>
        <v/>
      </c>
      <c r="F5108" s="0" t="str">
        <f aca="false">IF($A5108="","",INDEX(CARTAO_COMPRAS!$G:$G,INT((ROW()-2)/20)+2))</f>
        <v/>
      </c>
      <c r="G5108" s="5" t="str">
        <f aca="false">IF($A5108="","",INDEX(CARTAO_COMPRAS!$I:$I,INT((ROW()-2)/20)+2))</f>
        <v/>
      </c>
      <c r="H5108" s="4" t="str">
        <f aca="false">IF($A5108="","",EDATE(INDEX(CARTAO_COMPRAS!$J:$J,INT((ROW()-2)/20)+2),MOD(ROW()-2,20)))</f>
        <v/>
      </c>
      <c r="I5108" s="4" t="str">
        <f aca="false">IF($H5108="","",$H5108-WEEKDAY($H5108,2)+1)</f>
        <v/>
      </c>
      <c r="J5108" s="4" t="str">
        <f aca="false">IF($I5108="","",$I5108+6)</f>
        <v/>
      </c>
      <c r="K5108" s="6" t="str">
        <f aca="false">IF($H5108="","",DATE(YEAR($H5108),MONTH($H5108),1))</f>
        <v/>
      </c>
      <c r="L5108" s="0" t="str">
        <f aca="false">IF($A5108="","",INDEX(CARTAO_COMPRAS!$K:$K,INT((ROW()-2)/20)+2))</f>
        <v/>
      </c>
      <c r="M5108" s="0" t="str">
        <f aca="false">IF($A5108="","","Compra no cartão")</f>
        <v/>
      </c>
    </row>
    <row r="5109" customFormat="false" ht="13.5" hidden="false" customHeight="false" outlineLevel="0" collapsed="false">
      <c r="A5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09" s="0" t="str">
        <f aca="false">IF($A5109="","",INDEX(CARTAO_COMPRAS!$C:$C,INT((ROW()-2)/20)+2))</f>
        <v/>
      </c>
      <c r="C5109" s="0" t="str">
        <f aca="false">IF($A5109="","",INDEX(CARTAO_COMPRAS!$D:$D,INT((ROW()-2)/20)+2))</f>
        <v/>
      </c>
      <c r="D5109" s="0" t="str">
        <f aca="false">IF($A5109="","",INDEX(CARTAO_COMPRAS!$E:$E,INT((ROW()-2)/20)+2))</f>
        <v/>
      </c>
      <c r="E5109" s="0" t="str">
        <f aca="false">IF($A5109="","",INDEX(CARTAO_COMPRAS!$H:$H,INT((ROW()-2)/20)+2)+MOD(ROW()-2,20))</f>
        <v/>
      </c>
      <c r="F5109" s="0" t="str">
        <f aca="false">IF($A5109="","",INDEX(CARTAO_COMPRAS!$G:$G,INT((ROW()-2)/20)+2))</f>
        <v/>
      </c>
      <c r="G5109" s="5" t="str">
        <f aca="false">IF($A5109="","",INDEX(CARTAO_COMPRAS!$I:$I,INT((ROW()-2)/20)+2))</f>
        <v/>
      </c>
      <c r="H5109" s="4" t="str">
        <f aca="false">IF($A5109="","",EDATE(INDEX(CARTAO_COMPRAS!$J:$J,INT((ROW()-2)/20)+2),MOD(ROW()-2,20)))</f>
        <v/>
      </c>
      <c r="I5109" s="4" t="str">
        <f aca="false">IF($H5109="","",$H5109-WEEKDAY($H5109,2)+1)</f>
        <v/>
      </c>
      <c r="J5109" s="4" t="str">
        <f aca="false">IF($I5109="","",$I5109+6)</f>
        <v/>
      </c>
      <c r="K5109" s="6" t="str">
        <f aca="false">IF($H5109="","",DATE(YEAR($H5109),MONTH($H5109),1))</f>
        <v/>
      </c>
      <c r="L5109" s="0" t="str">
        <f aca="false">IF($A5109="","",INDEX(CARTAO_COMPRAS!$K:$K,INT((ROW()-2)/20)+2))</f>
        <v/>
      </c>
      <c r="M5109" s="0" t="str">
        <f aca="false">IF($A5109="","","Compra no cartão")</f>
        <v/>
      </c>
    </row>
    <row r="5110" customFormat="false" ht="13.5" hidden="false" customHeight="false" outlineLevel="0" collapsed="false">
      <c r="A5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0" s="0" t="str">
        <f aca="false">IF($A5110="","",INDEX(CARTAO_COMPRAS!$C:$C,INT((ROW()-2)/20)+2))</f>
        <v/>
      </c>
      <c r="C5110" s="0" t="str">
        <f aca="false">IF($A5110="","",INDEX(CARTAO_COMPRAS!$D:$D,INT((ROW()-2)/20)+2))</f>
        <v/>
      </c>
      <c r="D5110" s="0" t="str">
        <f aca="false">IF($A5110="","",INDEX(CARTAO_COMPRAS!$E:$E,INT((ROW()-2)/20)+2))</f>
        <v/>
      </c>
      <c r="E5110" s="0" t="str">
        <f aca="false">IF($A5110="","",INDEX(CARTAO_COMPRAS!$H:$H,INT((ROW()-2)/20)+2)+MOD(ROW()-2,20))</f>
        <v/>
      </c>
      <c r="F5110" s="0" t="str">
        <f aca="false">IF($A5110="","",INDEX(CARTAO_COMPRAS!$G:$G,INT((ROW()-2)/20)+2))</f>
        <v/>
      </c>
      <c r="G5110" s="5" t="str">
        <f aca="false">IF($A5110="","",INDEX(CARTAO_COMPRAS!$I:$I,INT((ROW()-2)/20)+2))</f>
        <v/>
      </c>
      <c r="H5110" s="4" t="str">
        <f aca="false">IF($A5110="","",EDATE(INDEX(CARTAO_COMPRAS!$J:$J,INT((ROW()-2)/20)+2),MOD(ROW()-2,20)))</f>
        <v/>
      </c>
      <c r="I5110" s="4" t="str">
        <f aca="false">IF($H5110="","",$H5110-WEEKDAY($H5110,2)+1)</f>
        <v/>
      </c>
      <c r="J5110" s="4" t="str">
        <f aca="false">IF($I5110="","",$I5110+6)</f>
        <v/>
      </c>
      <c r="K5110" s="6" t="str">
        <f aca="false">IF($H5110="","",DATE(YEAR($H5110),MONTH($H5110),1))</f>
        <v/>
      </c>
      <c r="L5110" s="0" t="str">
        <f aca="false">IF($A5110="","",INDEX(CARTAO_COMPRAS!$K:$K,INT((ROW()-2)/20)+2))</f>
        <v/>
      </c>
      <c r="M5110" s="0" t="str">
        <f aca="false">IF($A5110="","","Compra no cartão")</f>
        <v/>
      </c>
    </row>
    <row r="5111" customFormat="false" ht="13.5" hidden="false" customHeight="false" outlineLevel="0" collapsed="false">
      <c r="A5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1" s="0" t="str">
        <f aca="false">IF($A5111="","",INDEX(CARTAO_COMPRAS!$C:$C,INT((ROW()-2)/20)+2))</f>
        <v/>
      </c>
      <c r="C5111" s="0" t="str">
        <f aca="false">IF($A5111="","",INDEX(CARTAO_COMPRAS!$D:$D,INT((ROW()-2)/20)+2))</f>
        <v/>
      </c>
      <c r="D5111" s="0" t="str">
        <f aca="false">IF($A5111="","",INDEX(CARTAO_COMPRAS!$E:$E,INT((ROW()-2)/20)+2))</f>
        <v/>
      </c>
      <c r="E5111" s="0" t="str">
        <f aca="false">IF($A5111="","",INDEX(CARTAO_COMPRAS!$H:$H,INT((ROW()-2)/20)+2)+MOD(ROW()-2,20))</f>
        <v/>
      </c>
      <c r="F5111" s="0" t="str">
        <f aca="false">IF($A5111="","",INDEX(CARTAO_COMPRAS!$G:$G,INT((ROW()-2)/20)+2))</f>
        <v/>
      </c>
      <c r="G5111" s="5" t="str">
        <f aca="false">IF($A5111="","",INDEX(CARTAO_COMPRAS!$I:$I,INT((ROW()-2)/20)+2))</f>
        <v/>
      </c>
      <c r="H5111" s="4" t="str">
        <f aca="false">IF($A5111="","",EDATE(INDEX(CARTAO_COMPRAS!$J:$J,INT((ROW()-2)/20)+2),MOD(ROW()-2,20)))</f>
        <v/>
      </c>
      <c r="I5111" s="4" t="str">
        <f aca="false">IF($H5111="","",$H5111-WEEKDAY($H5111,2)+1)</f>
        <v/>
      </c>
      <c r="J5111" s="4" t="str">
        <f aca="false">IF($I5111="","",$I5111+6)</f>
        <v/>
      </c>
      <c r="K5111" s="6" t="str">
        <f aca="false">IF($H5111="","",DATE(YEAR($H5111),MONTH($H5111),1))</f>
        <v/>
      </c>
      <c r="L5111" s="0" t="str">
        <f aca="false">IF($A5111="","",INDEX(CARTAO_COMPRAS!$K:$K,INT((ROW()-2)/20)+2))</f>
        <v/>
      </c>
      <c r="M5111" s="0" t="str">
        <f aca="false">IF($A5111="","","Compra no cartão")</f>
        <v/>
      </c>
    </row>
    <row r="5112" customFormat="false" ht="13.5" hidden="false" customHeight="false" outlineLevel="0" collapsed="false">
      <c r="A5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2" s="0" t="str">
        <f aca="false">IF($A5112="","",INDEX(CARTAO_COMPRAS!$C:$C,INT((ROW()-2)/20)+2))</f>
        <v/>
      </c>
      <c r="C5112" s="0" t="str">
        <f aca="false">IF($A5112="","",INDEX(CARTAO_COMPRAS!$D:$D,INT((ROW()-2)/20)+2))</f>
        <v/>
      </c>
      <c r="D5112" s="0" t="str">
        <f aca="false">IF($A5112="","",INDEX(CARTAO_COMPRAS!$E:$E,INT((ROW()-2)/20)+2))</f>
        <v/>
      </c>
      <c r="E5112" s="0" t="str">
        <f aca="false">IF($A5112="","",INDEX(CARTAO_COMPRAS!$H:$H,INT((ROW()-2)/20)+2)+MOD(ROW()-2,20))</f>
        <v/>
      </c>
      <c r="F5112" s="0" t="str">
        <f aca="false">IF($A5112="","",INDEX(CARTAO_COMPRAS!$G:$G,INT((ROW()-2)/20)+2))</f>
        <v/>
      </c>
      <c r="G5112" s="5" t="str">
        <f aca="false">IF($A5112="","",INDEX(CARTAO_COMPRAS!$I:$I,INT((ROW()-2)/20)+2))</f>
        <v/>
      </c>
      <c r="H5112" s="4" t="str">
        <f aca="false">IF($A5112="","",EDATE(INDEX(CARTAO_COMPRAS!$J:$J,INT((ROW()-2)/20)+2),MOD(ROW()-2,20)))</f>
        <v/>
      </c>
      <c r="I5112" s="4" t="str">
        <f aca="false">IF($H5112="","",$H5112-WEEKDAY($H5112,2)+1)</f>
        <v/>
      </c>
      <c r="J5112" s="4" t="str">
        <f aca="false">IF($I5112="","",$I5112+6)</f>
        <v/>
      </c>
      <c r="K5112" s="6" t="str">
        <f aca="false">IF($H5112="","",DATE(YEAR($H5112),MONTH($H5112),1))</f>
        <v/>
      </c>
      <c r="L5112" s="0" t="str">
        <f aca="false">IF($A5112="","",INDEX(CARTAO_COMPRAS!$K:$K,INT((ROW()-2)/20)+2))</f>
        <v/>
      </c>
      <c r="M5112" s="0" t="str">
        <f aca="false">IF($A5112="","","Compra no cartão")</f>
        <v/>
      </c>
    </row>
    <row r="5113" customFormat="false" ht="13.5" hidden="false" customHeight="false" outlineLevel="0" collapsed="false">
      <c r="A5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3" s="0" t="str">
        <f aca="false">IF($A5113="","",INDEX(CARTAO_COMPRAS!$C:$C,INT((ROW()-2)/20)+2))</f>
        <v/>
      </c>
      <c r="C5113" s="0" t="str">
        <f aca="false">IF($A5113="","",INDEX(CARTAO_COMPRAS!$D:$D,INT((ROW()-2)/20)+2))</f>
        <v/>
      </c>
      <c r="D5113" s="0" t="str">
        <f aca="false">IF($A5113="","",INDEX(CARTAO_COMPRAS!$E:$E,INT((ROW()-2)/20)+2))</f>
        <v/>
      </c>
      <c r="E5113" s="0" t="str">
        <f aca="false">IF($A5113="","",INDEX(CARTAO_COMPRAS!$H:$H,INT((ROW()-2)/20)+2)+MOD(ROW()-2,20))</f>
        <v/>
      </c>
      <c r="F5113" s="0" t="str">
        <f aca="false">IF($A5113="","",INDEX(CARTAO_COMPRAS!$G:$G,INT((ROW()-2)/20)+2))</f>
        <v/>
      </c>
      <c r="G5113" s="5" t="str">
        <f aca="false">IF($A5113="","",INDEX(CARTAO_COMPRAS!$I:$I,INT((ROW()-2)/20)+2))</f>
        <v/>
      </c>
      <c r="H5113" s="4" t="str">
        <f aca="false">IF($A5113="","",EDATE(INDEX(CARTAO_COMPRAS!$J:$J,INT((ROW()-2)/20)+2),MOD(ROW()-2,20)))</f>
        <v/>
      </c>
      <c r="I5113" s="4" t="str">
        <f aca="false">IF($H5113="","",$H5113-WEEKDAY($H5113,2)+1)</f>
        <v/>
      </c>
      <c r="J5113" s="4" t="str">
        <f aca="false">IF($I5113="","",$I5113+6)</f>
        <v/>
      </c>
      <c r="K5113" s="6" t="str">
        <f aca="false">IF($H5113="","",DATE(YEAR($H5113),MONTH($H5113),1))</f>
        <v/>
      </c>
      <c r="L5113" s="0" t="str">
        <f aca="false">IF($A5113="","",INDEX(CARTAO_COMPRAS!$K:$K,INT((ROW()-2)/20)+2))</f>
        <v/>
      </c>
      <c r="M5113" s="0" t="str">
        <f aca="false">IF($A5113="","","Compra no cartão")</f>
        <v/>
      </c>
    </row>
    <row r="5114" customFormat="false" ht="13.5" hidden="false" customHeight="false" outlineLevel="0" collapsed="false">
      <c r="A5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4" s="0" t="str">
        <f aca="false">IF($A5114="","",INDEX(CARTAO_COMPRAS!$C:$C,INT((ROW()-2)/20)+2))</f>
        <v/>
      </c>
      <c r="C5114" s="0" t="str">
        <f aca="false">IF($A5114="","",INDEX(CARTAO_COMPRAS!$D:$D,INT((ROW()-2)/20)+2))</f>
        <v/>
      </c>
      <c r="D5114" s="0" t="str">
        <f aca="false">IF($A5114="","",INDEX(CARTAO_COMPRAS!$E:$E,INT((ROW()-2)/20)+2))</f>
        <v/>
      </c>
      <c r="E5114" s="0" t="str">
        <f aca="false">IF($A5114="","",INDEX(CARTAO_COMPRAS!$H:$H,INT((ROW()-2)/20)+2)+MOD(ROW()-2,20))</f>
        <v/>
      </c>
      <c r="F5114" s="0" t="str">
        <f aca="false">IF($A5114="","",INDEX(CARTAO_COMPRAS!$G:$G,INT((ROW()-2)/20)+2))</f>
        <v/>
      </c>
      <c r="G5114" s="5" t="str">
        <f aca="false">IF($A5114="","",INDEX(CARTAO_COMPRAS!$I:$I,INT((ROW()-2)/20)+2))</f>
        <v/>
      </c>
      <c r="H5114" s="4" t="str">
        <f aca="false">IF($A5114="","",EDATE(INDEX(CARTAO_COMPRAS!$J:$J,INT((ROW()-2)/20)+2),MOD(ROW()-2,20)))</f>
        <v/>
      </c>
      <c r="I5114" s="4" t="str">
        <f aca="false">IF($H5114="","",$H5114-WEEKDAY($H5114,2)+1)</f>
        <v/>
      </c>
      <c r="J5114" s="4" t="str">
        <f aca="false">IF($I5114="","",$I5114+6)</f>
        <v/>
      </c>
      <c r="K5114" s="6" t="str">
        <f aca="false">IF($H5114="","",DATE(YEAR($H5114),MONTH($H5114),1))</f>
        <v/>
      </c>
      <c r="L5114" s="0" t="str">
        <f aca="false">IF($A5114="","",INDEX(CARTAO_COMPRAS!$K:$K,INT((ROW()-2)/20)+2))</f>
        <v/>
      </c>
      <c r="M5114" s="0" t="str">
        <f aca="false">IF($A5114="","","Compra no cartão")</f>
        <v/>
      </c>
    </row>
    <row r="5115" customFormat="false" ht="13.5" hidden="false" customHeight="false" outlineLevel="0" collapsed="false">
      <c r="A5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5" s="0" t="str">
        <f aca="false">IF($A5115="","",INDEX(CARTAO_COMPRAS!$C:$C,INT((ROW()-2)/20)+2))</f>
        <v/>
      </c>
      <c r="C5115" s="0" t="str">
        <f aca="false">IF($A5115="","",INDEX(CARTAO_COMPRAS!$D:$D,INT((ROW()-2)/20)+2))</f>
        <v/>
      </c>
      <c r="D5115" s="0" t="str">
        <f aca="false">IF($A5115="","",INDEX(CARTAO_COMPRAS!$E:$E,INT((ROW()-2)/20)+2))</f>
        <v/>
      </c>
      <c r="E5115" s="0" t="str">
        <f aca="false">IF($A5115="","",INDEX(CARTAO_COMPRAS!$H:$H,INT((ROW()-2)/20)+2)+MOD(ROW()-2,20))</f>
        <v/>
      </c>
      <c r="F5115" s="0" t="str">
        <f aca="false">IF($A5115="","",INDEX(CARTAO_COMPRAS!$G:$G,INT((ROW()-2)/20)+2))</f>
        <v/>
      </c>
      <c r="G5115" s="5" t="str">
        <f aca="false">IF($A5115="","",INDEX(CARTAO_COMPRAS!$I:$I,INT((ROW()-2)/20)+2))</f>
        <v/>
      </c>
      <c r="H5115" s="4" t="str">
        <f aca="false">IF($A5115="","",EDATE(INDEX(CARTAO_COMPRAS!$J:$J,INT((ROW()-2)/20)+2),MOD(ROW()-2,20)))</f>
        <v/>
      </c>
      <c r="I5115" s="4" t="str">
        <f aca="false">IF($H5115="","",$H5115-WEEKDAY($H5115,2)+1)</f>
        <v/>
      </c>
      <c r="J5115" s="4" t="str">
        <f aca="false">IF($I5115="","",$I5115+6)</f>
        <v/>
      </c>
      <c r="K5115" s="6" t="str">
        <f aca="false">IF($H5115="","",DATE(YEAR($H5115),MONTH($H5115),1))</f>
        <v/>
      </c>
      <c r="L5115" s="0" t="str">
        <f aca="false">IF($A5115="","",INDEX(CARTAO_COMPRAS!$K:$K,INT((ROW()-2)/20)+2))</f>
        <v/>
      </c>
      <c r="M5115" s="0" t="str">
        <f aca="false">IF($A5115="","","Compra no cartão")</f>
        <v/>
      </c>
    </row>
    <row r="5116" customFormat="false" ht="13.5" hidden="false" customHeight="false" outlineLevel="0" collapsed="false">
      <c r="A5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6" s="0" t="str">
        <f aca="false">IF($A5116="","",INDEX(CARTAO_COMPRAS!$C:$C,INT((ROW()-2)/20)+2))</f>
        <v/>
      </c>
      <c r="C5116" s="0" t="str">
        <f aca="false">IF($A5116="","",INDEX(CARTAO_COMPRAS!$D:$D,INT((ROW()-2)/20)+2))</f>
        <v/>
      </c>
      <c r="D5116" s="0" t="str">
        <f aca="false">IF($A5116="","",INDEX(CARTAO_COMPRAS!$E:$E,INT((ROW()-2)/20)+2))</f>
        <v/>
      </c>
      <c r="E5116" s="0" t="str">
        <f aca="false">IF($A5116="","",INDEX(CARTAO_COMPRAS!$H:$H,INT((ROW()-2)/20)+2)+MOD(ROW()-2,20))</f>
        <v/>
      </c>
      <c r="F5116" s="0" t="str">
        <f aca="false">IF($A5116="","",INDEX(CARTAO_COMPRAS!$G:$G,INT((ROW()-2)/20)+2))</f>
        <v/>
      </c>
      <c r="G5116" s="5" t="str">
        <f aca="false">IF($A5116="","",INDEX(CARTAO_COMPRAS!$I:$I,INT((ROW()-2)/20)+2))</f>
        <v/>
      </c>
      <c r="H5116" s="4" t="str">
        <f aca="false">IF($A5116="","",EDATE(INDEX(CARTAO_COMPRAS!$J:$J,INT((ROW()-2)/20)+2),MOD(ROW()-2,20)))</f>
        <v/>
      </c>
      <c r="I5116" s="4" t="str">
        <f aca="false">IF($H5116="","",$H5116-WEEKDAY($H5116,2)+1)</f>
        <v/>
      </c>
      <c r="J5116" s="4" t="str">
        <f aca="false">IF($I5116="","",$I5116+6)</f>
        <v/>
      </c>
      <c r="K5116" s="6" t="str">
        <f aca="false">IF($H5116="","",DATE(YEAR($H5116),MONTH($H5116),1))</f>
        <v/>
      </c>
      <c r="L5116" s="0" t="str">
        <f aca="false">IF($A5116="","",INDEX(CARTAO_COMPRAS!$K:$K,INT((ROW()-2)/20)+2))</f>
        <v/>
      </c>
      <c r="M5116" s="0" t="str">
        <f aca="false">IF($A5116="","","Compra no cartão")</f>
        <v/>
      </c>
    </row>
    <row r="5117" customFormat="false" ht="13.5" hidden="false" customHeight="false" outlineLevel="0" collapsed="false">
      <c r="A5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7" s="0" t="str">
        <f aca="false">IF($A5117="","",INDEX(CARTAO_COMPRAS!$C:$C,INT((ROW()-2)/20)+2))</f>
        <v/>
      </c>
      <c r="C5117" s="0" t="str">
        <f aca="false">IF($A5117="","",INDEX(CARTAO_COMPRAS!$D:$D,INT((ROW()-2)/20)+2))</f>
        <v/>
      </c>
      <c r="D5117" s="0" t="str">
        <f aca="false">IF($A5117="","",INDEX(CARTAO_COMPRAS!$E:$E,INT((ROW()-2)/20)+2))</f>
        <v/>
      </c>
      <c r="E5117" s="0" t="str">
        <f aca="false">IF($A5117="","",INDEX(CARTAO_COMPRAS!$H:$H,INT((ROW()-2)/20)+2)+MOD(ROW()-2,20))</f>
        <v/>
      </c>
      <c r="F5117" s="0" t="str">
        <f aca="false">IF($A5117="","",INDEX(CARTAO_COMPRAS!$G:$G,INT((ROW()-2)/20)+2))</f>
        <v/>
      </c>
      <c r="G5117" s="5" t="str">
        <f aca="false">IF($A5117="","",INDEX(CARTAO_COMPRAS!$I:$I,INT((ROW()-2)/20)+2))</f>
        <v/>
      </c>
      <c r="H5117" s="4" t="str">
        <f aca="false">IF($A5117="","",EDATE(INDEX(CARTAO_COMPRAS!$J:$J,INT((ROW()-2)/20)+2),MOD(ROW()-2,20)))</f>
        <v/>
      </c>
      <c r="I5117" s="4" t="str">
        <f aca="false">IF($H5117="","",$H5117-WEEKDAY($H5117,2)+1)</f>
        <v/>
      </c>
      <c r="J5117" s="4" t="str">
        <f aca="false">IF($I5117="","",$I5117+6)</f>
        <v/>
      </c>
      <c r="K5117" s="6" t="str">
        <f aca="false">IF($H5117="","",DATE(YEAR($H5117),MONTH($H5117),1))</f>
        <v/>
      </c>
      <c r="L5117" s="0" t="str">
        <f aca="false">IF($A5117="","",INDEX(CARTAO_COMPRAS!$K:$K,INT((ROW()-2)/20)+2))</f>
        <v/>
      </c>
      <c r="M5117" s="0" t="str">
        <f aca="false">IF($A5117="","","Compra no cartão")</f>
        <v/>
      </c>
    </row>
    <row r="5118" customFormat="false" ht="13.5" hidden="false" customHeight="false" outlineLevel="0" collapsed="false">
      <c r="A5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8" s="0" t="str">
        <f aca="false">IF($A5118="","",INDEX(CARTAO_COMPRAS!$C:$C,INT((ROW()-2)/20)+2))</f>
        <v/>
      </c>
      <c r="C5118" s="0" t="str">
        <f aca="false">IF($A5118="","",INDEX(CARTAO_COMPRAS!$D:$D,INT((ROW()-2)/20)+2))</f>
        <v/>
      </c>
      <c r="D5118" s="0" t="str">
        <f aca="false">IF($A5118="","",INDEX(CARTAO_COMPRAS!$E:$E,INT((ROW()-2)/20)+2))</f>
        <v/>
      </c>
      <c r="E5118" s="0" t="str">
        <f aca="false">IF($A5118="","",INDEX(CARTAO_COMPRAS!$H:$H,INT((ROW()-2)/20)+2)+MOD(ROW()-2,20))</f>
        <v/>
      </c>
      <c r="F5118" s="0" t="str">
        <f aca="false">IF($A5118="","",INDEX(CARTAO_COMPRAS!$G:$G,INT((ROW()-2)/20)+2))</f>
        <v/>
      </c>
      <c r="G5118" s="5" t="str">
        <f aca="false">IF($A5118="","",INDEX(CARTAO_COMPRAS!$I:$I,INT((ROW()-2)/20)+2))</f>
        <v/>
      </c>
      <c r="H5118" s="4" t="str">
        <f aca="false">IF($A5118="","",EDATE(INDEX(CARTAO_COMPRAS!$J:$J,INT((ROW()-2)/20)+2),MOD(ROW()-2,20)))</f>
        <v/>
      </c>
      <c r="I5118" s="4" t="str">
        <f aca="false">IF($H5118="","",$H5118-WEEKDAY($H5118,2)+1)</f>
        <v/>
      </c>
      <c r="J5118" s="4" t="str">
        <f aca="false">IF($I5118="","",$I5118+6)</f>
        <v/>
      </c>
      <c r="K5118" s="6" t="str">
        <f aca="false">IF($H5118="","",DATE(YEAR($H5118),MONTH($H5118),1))</f>
        <v/>
      </c>
      <c r="L5118" s="0" t="str">
        <f aca="false">IF($A5118="","",INDEX(CARTAO_COMPRAS!$K:$K,INT((ROW()-2)/20)+2))</f>
        <v/>
      </c>
      <c r="M5118" s="0" t="str">
        <f aca="false">IF($A5118="","","Compra no cartão")</f>
        <v/>
      </c>
    </row>
    <row r="5119" customFormat="false" ht="13.5" hidden="false" customHeight="false" outlineLevel="0" collapsed="false">
      <c r="A5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19" s="0" t="str">
        <f aca="false">IF($A5119="","",INDEX(CARTAO_COMPRAS!$C:$C,INT((ROW()-2)/20)+2))</f>
        <v/>
      </c>
      <c r="C5119" s="0" t="str">
        <f aca="false">IF($A5119="","",INDEX(CARTAO_COMPRAS!$D:$D,INT((ROW()-2)/20)+2))</f>
        <v/>
      </c>
      <c r="D5119" s="0" t="str">
        <f aca="false">IF($A5119="","",INDEX(CARTAO_COMPRAS!$E:$E,INT((ROW()-2)/20)+2))</f>
        <v/>
      </c>
      <c r="E5119" s="0" t="str">
        <f aca="false">IF($A5119="","",INDEX(CARTAO_COMPRAS!$H:$H,INT((ROW()-2)/20)+2)+MOD(ROW()-2,20))</f>
        <v/>
      </c>
      <c r="F5119" s="0" t="str">
        <f aca="false">IF($A5119="","",INDEX(CARTAO_COMPRAS!$G:$G,INT((ROW()-2)/20)+2))</f>
        <v/>
      </c>
      <c r="G5119" s="5" t="str">
        <f aca="false">IF($A5119="","",INDEX(CARTAO_COMPRAS!$I:$I,INT((ROW()-2)/20)+2))</f>
        <v/>
      </c>
      <c r="H5119" s="4" t="str">
        <f aca="false">IF($A5119="","",EDATE(INDEX(CARTAO_COMPRAS!$J:$J,INT((ROW()-2)/20)+2),MOD(ROW()-2,20)))</f>
        <v/>
      </c>
      <c r="I5119" s="4" t="str">
        <f aca="false">IF($H5119="","",$H5119-WEEKDAY($H5119,2)+1)</f>
        <v/>
      </c>
      <c r="J5119" s="4" t="str">
        <f aca="false">IF($I5119="","",$I5119+6)</f>
        <v/>
      </c>
      <c r="K5119" s="6" t="str">
        <f aca="false">IF($H5119="","",DATE(YEAR($H5119),MONTH($H5119),1))</f>
        <v/>
      </c>
      <c r="L5119" s="0" t="str">
        <f aca="false">IF($A5119="","",INDEX(CARTAO_COMPRAS!$K:$K,INT((ROW()-2)/20)+2))</f>
        <v/>
      </c>
      <c r="M5119" s="0" t="str">
        <f aca="false">IF($A5119="","","Compra no cartão")</f>
        <v/>
      </c>
    </row>
    <row r="5120" customFormat="false" ht="13.5" hidden="false" customHeight="false" outlineLevel="0" collapsed="false">
      <c r="A5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0" s="0" t="str">
        <f aca="false">IF($A5120="","",INDEX(CARTAO_COMPRAS!$C:$C,INT((ROW()-2)/20)+2))</f>
        <v/>
      </c>
      <c r="C5120" s="0" t="str">
        <f aca="false">IF($A5120="","",INDEX(CARTAO_COMPRAS!$D:$D,INT((ROW()-2)/20)+2))</f>
        <v/>
      </c>
      <c r="D5120" s="0" t="str">
        <f aca="false">IF($A5120="","",INDEX(CARTAO_COMPRAS!$E:$E,INT((ROW()-2)/20)+2))</f>
        <v/>
      </c>
      <c r="E5120" s="0" t="str">
        <f aca="false">IF($A5120="","",INDEX(CARTAO_COMPRAS!$H:$H,INT((ROW()-2)/20)+2)+MOD(ROW()-2,20))</f>
        <v/>
      </c>
      <c r="F5120" s="0" t="str">
        <f aca="false">IF($A5120="","",INDEX(CARTAO_COMPRAS!$G:$G,INT((ROW()-2)/20)+2))</f>
        <v/>
      </c>
      <c r="G5120" s="5" t="str">
        <f aca="false">IF($A5120="","",INDEX(CARTAO_COMPRAS!$I:$I,INT((ROW()-2)/20)+2))</f>
        <v/>
      </c>
      <c r="H5120" s="4" t="str">
        <f aca="false">IF($A5120="","",EDATE(INDEX(CARTAO_COMPRAS!$J:$J,INT((ROW()-2)/20)+2),MOD(ROW()-2,20)))</f>
        <v/>
      </c>
      <c r="I5120" s="4" t="str">
        <f aca="false">IF($H5120="","",$H5120-WEEKDAY($H5120,2)+1)</f>
        <v/>
      </c>
      <c r="J5120" s="4" t="str">
        <f aca="false">IF($I5120="","",$I5120+6)</f>
        <v/>
      </c>
      <c r="K5120" s="6" t="str">
        <f aca="false">IF($H5120="","",DATE(YEAR($H5120),MONTH($H5120),1))</f>
        <v/>
      </c>
      <c r="L5120" s="0" t="str">
        <f aca="false">IF($A5120="","",INDEX(CARTAO_COMPRAS!$K:$K,INT((ROW()-2)/20)+2))</f>
        <v/>
      </c>
      <c r="M5120" s="0" t="str">
        <f aca="false">IF($A5120="","","Compra no cartão")</f>
        <v/>
      </c>
    </row>
    <row r="5121" customFormat="false" ht="13.5" hidden="false" customHeight="false" outlineLevel="0" collapsed="false">
      <c r="A5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1" s="0" t="str">
        <f aca="false">IF($A5121="","",INDEX(CARTAO_COMPRAS!$C:$C,INT((ROW()-2)/20)+2))</f>
        <v/>
      </c>
      <c r="C5121" s="0" t="str">
        <f aca="false">IF($A5121="","",INDEX(CARTAO_COMPRAS!$D:$D,INT((ROW()-2)/20)+2))</f>
        <v/>
      </c>
      <c r="D5121" s="0" t="str">
        <f aca="false">IF($A5121="","",INDEX(CARTAO_COMPRAS!$E:$E,INT((ROW()-2)/20)+2))</f>
        <v/>
      </c>
      <c r="E5121" s="0" t="str">
        <f aca="false">IF($A5121="","",INDEX(CARTAO_COMPRAS!$H:$H,INT((ROW()-2)/20)+2)+MOD(ROW()-2,20))</f>
        <v/>
      </c>
      <c r="F5121" s="0" t="str">
        <f aca="false">IF($A5121="","",INDEX(CARTAO_COMPRAS!$G:$G,INT((ROW()-2)/20)+2))</f>
        <v/>
      </c>
      <c r="G5121" s="5" t="str">
        <f aca="false">IF($A5121="","",INDEX(CARTAO_COMPRAS!$I:$I,INT((ROW()-2)/20)+2))</f>
        <v/>
      </c>
      <c r="H5121" s="4" t="str">
        <f aca="false">IF($A5121="","",EDATE(INDEX(CARTAO_COMPRAS!$J:$J,INT((ROW()-2)/20)+2),MOD(ROW()-2,20)))</f>
        <v/>
      </c>
      <c r="I5121" s="4" t="str">
        <f aca="false">IF($H5121="","",$H5121-WEEKDAY($H5121,2)+1)</f>
        <v/>
      </c>
      <c r="J5121" s="4" t="str">
        <f aca="false">IF($I5121="","",$I5121+6)</f>
        <v/>
      </c>
      <c r="K5121" s="6" t="str">
        <f aca="false">IF($H5121="","",DATE(YEAR($H5121),MONTH($H5121),1))</f>
        <v/>
      </c>
      <c r="L5121" s="0" t="str">
        <f aca="false">IF($A5121="","",INDEX(CARTAO_COMPRAS!$K:$K,INT((ROW()-2)/20)+2))</f>
        <v/>
      </c>
      <c r="M5121" s="0" t="str">
        <f aca="false">IF($A5121="","","Compra no cartão")</f>
        <v/>
      </c>
    </row>
    <row r="5122" customFormat="false" ht="13.5" hidden="false" customHeight="false" outlineLevel="0" collapsed="false">
      <c r="A51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2" s="0" t="str">
        <f aca="false">IF($A5122="","",INDEX(CARTAO_COMPRAS!$C:$C,INT((ROW()-2)/20)+2))</f>
        <v/>
      </c>
      <c r="C5122" s="0" t="str">
        <f aca="false">IF($A5122="","",INDEX(CARTAO_COMPRAS!$D:$D,INT((ROW()-2)/20)+2))</f>
        <v/>
      </c>
      <c r="D5122" s="0" t="str">
        <f aca="false">IF($A5122="","",INDEX(CARTAO_COMPRAS!$E:$E,INT((ROW()-2)/20)+2))</f>
        <v/>
      </c>
      <c r="E5122" s="0" t="str">
        <f aca="false">IF($A5122="","",INDEX(CARTAO_COMPRAS!$H:$H,INT((ROW()-2)/20)+2)+MOD(ROW()-2,20))</f>
        <v/>
      </c>
      <c r="F5122" s="0" t="str">
        <f aca="false">IF($A5122="","",INDEX(CARTAO_COMPRAS!$G:$G,INT((ROW()-2)/20)+2))</f>
        <v/>
      </c>
      <c r="G5122" s="5" t="str">
        <f aca="false">IF($A5122="","",INDEX(CARTAO_COMPRAS!$I:$I,INT((ROW()-2)/20)+2))</f>
        <v/>
      </c>
      <c r="H5122" s="4" t="str">
        <f aca="false">IF($A5122="","",EDATE(INDEX(CARTAO_COMPRAS!$J:$J,INT((ROW()-2)/20)+2),MOD(ROW()-2,20)))</f>
        <v/>
      </c>
      <c r="I5122" s="4" t="str">
        <f aca="false">IF($H5122="","",$H5122-WEEKDAY($H5122,2)+1)</f>
        <v/>
      </c>
      <c r="J5122" s="4" t="str">
        <f aca="false">IF($I5122="","",$I5122+6)</f>
        <v/>
      </c>
      <c r="K5122" s="6" t="str">
        <f aca="false">IF($H5122="","",DATE(YEAR($H5122),MONTH($H5122),1))</f>
        <v/>
      </c>
      <c r="L5122" s="0" t="str">
        <f aca="false">IF($A5122="","",INDEX(CARTAO_COMPRAS!$K:$K,INT((ROW()-2)/20)+2))</f>
        <v/>
      </c>
      <c r="M5122" s="0" t="str">
        <f aca="false">IF($A5122="","","Compra no cartão")</f>
        <v/>
      </c>
    </row>
    <row r="5123" customFormat="false" ht="13.5" hidden="false" customHeight="false" outlineLevel="0" collapsed="false">
      <c r="A5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3" s="0" t="str">
        <f aca="false">IF($A5123="","",INDEX(CARTAO_COMPRAS!$C:$C,INT((ROW()-2)/20)+2))</f>
        <v/>
      </c>
      <c r="C5123" s="0" t="str">
        <f aca="false">IF($A5123="","",INDEX(CARTAO_COMPRAS!$D:$D,INT((ROW()-2)/20)+2))</f>
        <v/>
      </c>
      <c r="D5123" s="0" t="str">
        <f aca="false">IF($A5123="","",INDEX(CARTAO_COMPRAS!$E:$E,INT((ROW()-2)/20)+2))</f>
        <v/>
      </c>
      <c r="E5123" s="0" t="str">
        <f aca="false">IF($A5123="","",INDEX(CARTAO_COMPRAS!$H:$H,INT((ROW()-2)/20)+2)+MOD(ROW()-2,20))</f>
        <v/>
      </c>
      <c r="F5123" s="0" t="str">
        <f aca="false">IF($A5123="","",INDEX(CARTAO_COMPRAS!$G:$G,INT((ROW()-2)/20)+2))</f>
        <v/>
      </c>
      <c r="G5123" s="5" t="str">
        <f aca="false">IF($A5123="","",INDEX(CARTAO_COMPRAS!$I:$I,INT((ROW()-2)/20)+2))</f>
        <v/>
      </c>
      <c r="H5123" s="4" t="str">
        <f aca="false">IF($A5123="","",EDATE(INDEX(CARTAO_COMPRAS!$J:$J,INT((ROW()-2)/20)+2),MOD(ROW()-2,20)))</f>
        <v/>
      </c>
      <c r="I5123" s="4" t="str">
        <f aca="false">IF($H5123="","",$H5123-WEEKDAY($H5123,2)+1)</f>
        <v/>
      </c>
      <c r="J5123" s="4" t="str">
        <f aca="false">IF($I5123="","",$I5123+6)</f>
        <v/>
      </c>
      <c r="K5123" s="6" t="str">
        <f aca="false">IF($H5123="","",DATE(YEAR($H5123),MONTH($H5123),1))</f>
        <v/>
      </c>
      <c r="L5123" s="0" t="str">
        <f aca="false">IF($A5123="","",INDEX(CARTAO_COMPRAS!$K:$K,INT((ROW()-2)/20)+2))</f>
        <v/>
      </c>
      <c r="M5123" s="0" t="str">
        <f aca="false">IF($A5123="","","Compra no cartão")</f>
        <v/>
      </c>
    </row>
    <row r="5124" customFormat="false" ht="13.5" hidden="false" customHeight="false" outlineLevel="0" collapsed="false">
      <c r="A5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4" s="0" t="str">
        <f aca="false">IF($A5124="","",INDEX(CARTAO_COMPRAS!$C:$C,INT((ROW()-2)/20)+2))</f>
        <v/>
      </c>
      <c r="C5124" s="0" t="str">
        <f aca="false">IF($A5124="","",INDEX(CARTAO_COMPRAS!$D:$D,INT((ROW()-2)/20)+2))</f>
        <v/>
      </c>
      <c r="D5124" s="0" t="str">
        <f aca="false">IF($A5124="","",INDEX(CARTAO_COMPRAS!$E:$E,INT((ROW()-2)/20)+2))</f>
        <v/>
      </c>
      <c r="E5124" s="0" t="str">
        <f aca="false">IF($A5124="","",INDEX(CARTAO_COMPRAS!$H:$H,INT((ROW()-2)/20)+2)+MOD(ROW()-2,20))</f>
        <v/>
      </c>
      <c r="F5124" s="0" t="str">
        <f aca="false">IF($A5124="","",INDEX(CARTAO_COMPRAS!$G:$G,INT((ROW()-2)/20)+2))</f>
        <v/>
      </c>
      <c r="G5124" s="5" t="str">
        <f aca="false">IF($A5124="","",INDEX(CARTAO_COMPRAS!$I:$I,INT((ROW()-2)/20)+2))</f>
        <v/>
      </c>
      <c r="H5124" s="4" t="str">
        <f aca="false">IF($A5124="","",EDATE(INDEX(CARTAO_COMPRAS!$J:$J,INT((ROW()-2)/20)+2),MOD(ROW()-2,20)))</f>
        <v/>
      </c>
      <c r="I5124" s="4" t="str">
        <f aca="false">IF($H5124="","",$H5124-WEEKDAY($H5124,2)+1)</f>
        <v/>
      </c>
      <c r="J5124" s="4" t="str">
        <f aca="false">IF($I5124="","",$I5124+6)</f>
        <v/>
      </c>
      <c r="K5124" s="6" t="str">
        <f aca="false">IF($H5124="","",DATE(YEAR($H5124),MONTH($H5124),1))</f>
        <v/>
      </c>
      <c r="L5124" s="0" t="str">
        <f aca="false">IF($A5124="","",INDEX(CARTAO_COMPRAS!$K:$K,INT((ROW()-2)/20)+2))</f>
        <v/>
      </c>
      <c r="M5124" s="0" t="str">
        <f aca="false">IF($A5124="","","Compra no cartão")</f>
        <v/>
      </c>
    </row>
    <row r="5125" customFormat="false" ht="13.5" hidden="false" customHeight="false" outlineLevel="0" collapsed="false">
      <c r="A5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5" s="0" t="str">
        <f aca="false">IF($A5125="","",INDEX(CARTAO_COMPRAS!$C:$C,INT((ROW()-2)/20)+2))</f>
        <v/>
      </c>
      <c r="C5125" s="0" t="str">
        <f aca="false">IF($A5125="","",INDEX(CARTAO_COMPRAS!$D:$D,INT((ROW()-2)/20)+2))</f>
        <v/>
      </c>
      <c r="D5125" s="0" t="str">
        <f aca="false">IF($A5125="","",INDEX(CARTAO_COMPRAS!$E:$E,INT((ROW()-2)/20)+2))</f>
        <v/>
      </c>
      <c r="E5125" s="0" t="str">
        <f aca="false">IF($A5125="","",INDEX(CARTAO_COMPRAS!$H:$H,INT((ROW()-2)/20)+2)+MOD(ROW()-2,20))</f>
        <v/>
      </c>
      <c r="F5125" s="0" t="str">
        <f aca="false">IF($A5125="","",INDEX(CARTAO_COMPRAS!$G:$G,INT((ROW()-2)/20)+2))</f>
        <v/>
      </c>
      <c r="G5125" s="5" t="str">
        <f aca="false">IF($A5125="","",INDEX(CARTAO_COMPRAS!$I:$I,INT((ROW()-2)/20)+2))</f>
        <v/>
      </c>
      <c r="H5125" s="4" t="str">
        <f aca="false">IF($A5125="","",EDATE(INDEX(CARTAO_COMPRAS!$J:$J,INT((ROW()-2)/20)+2),MOD(ROW()-2,20)))</f>
        <v/>
      </c>
      <c r="I5125" s="4" t="str">
        <f aca="false">IF($H5125="","",$H5125-WEEKDAY($H5125,2)+1)</f>
        <v/>
      </c>
      <c r="J5125" s="4" t="str">
        <f aca="false">IF($I5125="","",$I5125+6)</f>
        <v/>
      </c>
      <c r="K5125" s="6" t="str">
        <f aca="false">IF($H5125="","",DATE(YEAR($H5125),MONTH($H5125),1))</f>
        <v/>
      </c>
      <c r="L5125" s="0" t="str">
        <f aca="false">IF($A5125="","",INDEX(CARTAO_COMPRAS!$K:$K,INT((ROW()-2)/20)+2))</f>
        <v/>
      </c>
      <c r="M5125" s="0" t="str">
        <f aca="false">IF($A5125="","","Compra no cartão")</f>
        <v/>
      </c>
    </row>
    <row r="5126" customFormat="false" ht="13.5" hidden="false" customHeight="false" outlineLevel="0" collapsed="false">
      <c r="A5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6" s="0" t="str">
        <f aca="false">IF($A5126="","",INDEX(CARTAO_COMPRAS!$C:$C,INT((ROW()-2)/20)+2))</f>
        <v/>
      </c>
      <c r="C5126" s="0" t="str">
        <f aca="false">IF($A5126="","",INDEX(CARTAO_COMPRAS!$D:$D,INT((ROW()-2)/20)+2))</f>
        <v/>
      </c>
      <c r="D5126" s="0" t="str">
        <f aca="false">IF($A5126="","",INDEX(CARTAO_COMPRAS!$E:$E,INT((ROW()-2)/20)+2))</f>
        <v/>
      </c>
      <c r="E5126" s="0" t="str">
        <f aca="false">IF($A5126="","",INDEX(CARTAO_COMPRAS!$H:$H,INT((ROW()-2)/20)+2)+MOD(ROW()-2,20))</f>
        <v/>
      </c>
      <c r="F5126" s="0" t="str">
        <f aca="false">IF($A5126="","",INDEX(CARTAO_COMPRAS!$G:$G,INT((ROW()-2)/20)+2))</f>
        <v/>
      </c>
      <c r="G5126" s="5" t="str">
        <f aca="false">IF($A5126="","",INDEX(CARTAO_COMPRAS!$I:$I,INT((ROW()-2)/20)+2))</f>
        <v/>
      </c>
      <c r="H5126" s="4" t="str">
        <f aca="false">IF($A5126="","",EDATE(INDEX(CARTAO_COMPRAS!$J:$J,INT((ROW()-2)/20)+2),MOD(ROW()-2,20)))</f>
        <v/>
      </c>
      <c r="I5126" s="4" t="str">
        <f aca="false">IF($H5126="","",$H5126-WEEKDAY($H5126,2)+1)</f>
        <v/>
      </c>
      <c r="J5126" s="4" t="str">
        <f aca="false">IF($I5126="","",$I5126+6)</f>
        <v/>
      </c>
      <c r="K5126" s="6" t="str">
        <f aca="false">IF($H5126="","",DATE(YEAR($H5126),MONTH($H5126),1))</f>
        <v/>
      </c>
      <c r="L5126" s="0" t="str">
        <f aca="false">IF($A5126="","",INDEX(CARTAO_COMPRAS!$K:$K,INT((ROW()-2)/20)+2))</f>
        <v/>
      </c>
      <c r="M5126" s="0" t="str">
        <f aca="false">IF($A5126="","","Compra no cartão")</f>
        <v/>
      </c>
    </row>
    <row r="5127" customFormat="false" ht="13.5" hidden="false" customHeight="false" outlineLevel="0" collapsed="false">
      <c r="A5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7" s="0" t="str">
        <f aca="false">IF($A5127="","",INDEX(CARTAO_COMPRAS!$C:$C,INT((ROW()-2)/20)+2))</f>
        <v/>
      </c>
      <c r="C5127" s="0" t="str">
        <f aca="false">IF($A5127="","",INDEX(CARTAO_COMPRAS!$D:$D,INT((ROW()-2)/20)+2))</f>
        <v/>
      </c>
      <c r="D5127" s="0" t="str">
        <f aca="false">IF($A5127="","",INDEX(CARTAO_COMPRAS!$E:$E,INT((ROW()-2)/20)+2))</f>
        <v/>
      </c>
      <c r="E5127" s="0" t="str">
        <f aca="false">IF($A5127="","",INDEX(CARTAO_COMPRAS!$H:$H,INT((ROW()-2)/20)+2)+MOD(ROW()-2,20))</f>
        <v/>
      </c>
      <c r="F5127" s="0" t="str">
        <f aca="false">IF($A5127="","",INDEX(CARTAO_COMPRAS!$G:$G,INT((ROW()-2)/20)+2))</f>
        <v/>
      </c>
      <c r="G5127" s="5" t="str">
        <f aca="false">IF($A5127="","",INDEX(CARTAO_COMPRAS!$I:$I,INT((ROW()-2)/20)+2))</f>
        <v/>
      </c>
      <c r="H5127" s="4" t="str">
        <f aca="false">IF($A5127="","",EDATE(INDEX(CARTAO_COMPRAS!$J:$J,INT((ROW()-2)/20)+2),MOD(ROW()-2,20)))</f>
        <v/>
      </c>
      <c r="I5127" s="4" t="str">
        <f aca="false">IF($H5127="","",$H5127-WEEKDAY($H5127,2)+1)</f>
        <v/>
      </c>
      <c r="J5127" s="4" t="str">
        <f aca="false">IF($I5127="","",$I5127+6)</f>
        <v/>
      </c>
      <c r="K5127" s="6" t="str">
        <f aca="false">IF($H5127="","",DATE(YEAR($H5127),MONTH($H5127),1))</f>
        <v/>
      </c>
      <c r="L5127" s="0" t="str">
        <f aca="false">IF($A5127="","",INDEX(CARTAO_COMPRAS!$K:$K,INT((ROW()-2)/20)+2))</f>
        <v/>
      </c>
      <c r="M5127" s="0" t="str">
        <f aca="false">IF($A5127="","","Compra no cartão")</f>
        <v/>
      </c>
    </row>
    <row r="5128" customFormat="false" ht="13.5" hidden="false" customHeight="false" outlineLevel="0" collapsed="false">
      <c r="A5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8" s="0" t="str">
        <f aca="false">IF($A5128="","",INDEX(CARTAO_COMPRAS!$C:$C,INT((ROW()-2)/20)+2))</f>
        <v/>
      </c>
      <c r="C5128" s="0" t="str">
        <f aca="false">IF($A5128="","",INDEX(CARTAO_COMPRAS!$D:$D,INT((ROW()-2)/20)+2))</f>
        <v/>
      </c>
      <c r="D5128" s="0" t="str">
        <f aca="false">IF($A5128="","",INDEX(CARTAO_COMPRAS!$E:$E,INT((ROW()-2)/20)+2))</f>
        <v/>
      </c>
      <c r="E5128" s="0" t="str">
        <f aca="false">IF($A5128="","",INDEX(CARTAO_COMPRAS!$H:$H,INT((ROW()-2)/20)+2)+MOD(ROW()-2,20))</f>
        <v/>
      </c>
      <c r="F5128" s="0" t="str">
        <f aca="false">IF($A5128="","",INDEX(CARTAO_COMPRAS!$G:$G,INT((ROW()-2)/20)+2))</f>
        <v/>
      </c>
      <c r="G5128" s="5" t="str">
        <f aca="false">IF($A5128="","",INDEX(CARTAO_COMPRAS!$I:$I,INT((ROW()-2)/20)+2))</f>
        <v/>
      </c>
      <c r="H5128" s="4" t="str">
        <f aca="false">IF($A5128="","",EDATE(INDEX(CARTAO_COMPRAS!$J:$J,INT((ROW()-2)/20)+2),MOD(ROW()-2,20)))</f>
        <v/>
      </c>
      <c r="I5128" s="4" t="str">
        <f aca="false">IF($H5128="","",$H5128-WEEKDAY($H5128,2)+1)</f>
        <v/>
      </c>
      <c r="J5128" s="4" t="str">
        <f aca="false">IF($I5128="","",$I5128+6)</f>
        <v/>
      </c>
      <c r="K5128" s="6" t="str">
        <f aca="false">IF($H5128="","",DATE(YEAR($H5128),MONTH($H5128),1))</f>
        <v/>
      </c>
      <c r="L5128" s="0" t="str">
        <f aca="false">IF($A5128="","",INDEX(CARTAO_COMPRAS!$K:$K,INT((ROW()-2)/20)+2))</f>
        <v/>
      </c>
      <c r="M5128" s="0" t="str">
        <f aca="false">IF($A5128="","","Compra no cartão")</f>
        <v/>
      </c>
    </row>
    <row r="5129" customFormat="false" ht="13.5" hidden="false" customHeight="false" outlineLevel="0" collapsed="false">
      <c r="A5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29" s="0" t="str">
        <f aca="false">IF($A5129="","",INDEX(CARTAO_COMPRAS!$C:$C,INT((ROW()-2)/20)+2))</f>
        <v/>
      </c>
      <c r="C5129" s="0" t="str">
        <f aca="false">IF($A5129="","",INDEX(CARTAO_COMPRAS!$D:$D,INT((ROW()-2)/20)+2))</f>
        <v/>
      </c>
      <c r="D5129" s="0" t="str">
        <f aca="false">IF($A5129="","",INDEX(CARTAO_COMPRAS!$E:$E,INT((ROW()-2)/20)+2))</f>
        <v/>
      </c>
      <c r="E5129" s="0" t="str">
        <f aca="false">IF($A5129="","",INDEX(CARTAO_COMPRAS!$H:$H,INT((ROW()-2)/20)+2)+MOD(ROW()-2,20))</f>
        <v/>
      </c>
      <c r="F5129" s="0" t="str">
        <f aca="false">IF($A5129="","",INDEX(CARTAO_COMPRAS!$G:$G,INT((ROW()-2)/20)+2))</f>
        <v/>
      </c>
      <c r="G5129" s="5" t="str">
        <f aca="false">IF($A5129="","",INDEX(CARTAO_COMPRAS!$I:$I,INT((ROW()-2)/20)+2))</f>
        <v/>
      </c>
      <c r="H5129" s="4" t="str">
        <f aca="false">IF($A5129="","",EDATE(INDEX(CARTAO_COMPRAS!$J:$J,INT((ROW()-2)/20)+2),MOD(ROW()-2,20)))</f>
        <v/>
      </c>
      <c r="I5129" s="4" t="str">
        <f aca="false">IF($H5129="","",$H5129-WEEKDAY($H5129,2)+1)</f>
        <v/>
      </c>
      <c r="J5129" s="4" t="str">
        <f aca="false">IF($I5129="","",$I5129+6)</f>
        <v/>
      </c>
      <c r="K5129" s="6" t="str">
        <f aca="false">IF($H5129="","",DATE(YEAR($H5129),MONTH($H5129),1))</f>
        <v/>
      </c>
      <c r="L5129" s="0" t="str">
        <f aca="false">IF($A5129="","",INDEX(CARTAO_COMPRAS!$K:$K,INT((ROW()-2)/20)+2))</f>
        <v/>
      </c>
      <c r="M5129" s="0" t="str">
        <f aca="false">IF($A5129="","","Compra no cartão")</f>
        <v/>
      </c>
    </row>
    <row r="5130" customFormat="false" ht="13.5" hidden="false" customHeight="false" outlineLevel="0" collapsed="false">
      <c r="A5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0" s="0" t="str">
        <f aca="false">IF($A5130="","",INDEX(CARTAO_COMPRAS!$C:$C,INT((ROW()-2)/20)+2))</f>
        <v/>
      </c>
      <c r="C5130" s="0" t="str">
        <f aca="false">IF($A5130="","",INDEX(CARTAO_COMPRAS!$D:$D,INT((ROW()-2)/20)+2))</f>
        <v/>
      </c>
      <c r="D5130" s="0" t="str">
        <f aca="false">IF($A5130="","",INDEX(CARTAO_COMPRAS!$E:$E,INT((ROW()-2)/20)+2))</f>
        <v/>
      </c>
      <c r="E5130" s="0" t="str">
        <f aca="false">IF($A5130="","",INDEX(CARTAO_COMPRAS!$H:$H,INT((ROW()-2)/20)+2)+MOD(ROW()-2,20))</f>
        <v/>
      </c>
      <c r="F5130" s="0" t="str">
        <f aca="false">IF($A5130="","",INDEX(CARTAO_COMPRAS!$G:$G,INT((ROW()-2)/20)+2))</f>
        <v/>
      </c>
      <c r="G5130" s="5" t="str">
        <f aca="false">IF($A5130="","",INDEX(CARTAO_COMPRAS!$I:$I,INT((ROW()-2)/20)+2))</f>
        <v/>
      </c>
      <c r="H5130" s="4" t="str">
        <f aca="false">IF($A5130="","",EDATE(INDEX(CARTAO_COMPRAS!$J:$J,INT((ROW()-2)/20)+2),MOD(ROW()-2,20)))</f>
        <v/>
      </c>
      <c r="I5130" s="4" t="str">
        <f aca="false">IF($H5130="","",$H5130-WEEKDAY($H5130,2)+1)</f>
        <v/>
      </c>
      <c r="J5130" s="4" t="str">
        <f aca="false">IF($I5130="","",$I5130+6)</f>
        <v/>
      </c>
      <c r="K5130" s="6" t="str">
        <f aca="false">IF($H5130="","",DATE(YEAR($H5130),MONTH($H5130),1))</f>
        <v/>
      </c>
      <c r="L5130" s="0" t="str">
        <f aca="false">IF($A5130="","",INDEX(CARTAO_COMPRAS!$K:$K,INT((ROW()-2)/20)+2))</f>
        <v/>
      </c>
      <c r="M5130" s="0" t="str">
        <f aca="false">IF($A5130="","","Compra no cartão")</f>
        <v/>
      </c>
    </row>
    <row r="5131" customFormat="false" ht="13.5" hidden="false" customHeight="false" outlineLevel="0" collapsed="false">
      <c r="A5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1" s="0" t="str">
        <f aca="false">IF($A5131="","",INDEX(CARTAO_COMPRAS!$C:$C,INT((ROW()-2)/20)+2))</f>
        <v/>
      </c>
      <c r="C5131" s="0" t="str">
        <f aca="false">IF($A5131="","",INDEX(CARTAO_COMPRAS!$D:$D,INT((ROW()-2)/20)+2))</f>
        <v/>
      </c>
      <c r="D5131" s="0" t="str">
        <f aca="false">IF($A5131="","",INDEX(CARTAO_COMPRAS!$E:$E,INT((ROW()-2)/20)+2))</f>
        <v/>
      </c>
      <c r="E5131" s="0" t="str">
        <f aca="false">IF($A5131="","",INDEX(CARTAO_COMPRAS!$H:$H,INT((ROW()-2)/20)+2)+MOD(ROW()-2,20))</f>
        <v/>
      </c>
      <c r="F5131" s="0" t="str">
        <f aca="false">IF($A5131="","",INDEX(CARTAO_COMPRAS!$G:$G,INT((ROW()-2)/20)+2))</f>
        <v/>
      </c>
      <c r="G5131" s="5" t="str">
        <f aca="false">IF($A5131="","",INDEX(CARTAO_COMPRAS!$I:$I,INT((ROW()-2)/20)+2))</f>
        <v/>
      </c>
      <c r="H5131" s="4" t="str">
        <f aca="false">IF($A5131="","",EDATE(INDEX(CARTAO_COMPRAS!$J:$J,INT((ROW()-2)/20)+2),MOD(ROW()-2,20)))</f>
        <v/>
      </c>
      <c r="I5131" s="4" t="str">
        <f aca="false">IF($H5131="","",$H5131-WEEKDAY($H5131,2)+1)</f>
        <v/>
      </c>
      <c r="J5131" s="4" t="str">
        <f aca="false">IF($I5131="","",$I5131+6)</f>
        <v/>
      </c>
      <c r="K5131" s="6" t="str">
        <f aca="false">IF($H5131="","",DATE(YEAR($H5131),MONTH($H5131),1))</f>
        <v/>
      </c>
      <c r="L5131" s="0" t="str">
        <f aca="false">IF($A5131="","",INDEX(CARTAO_COMPRAS!$K:$K,INT((ROW()-2)/20)+2))</f>
        <v/>
      </c>
      <c r="M5131" s="0" t="str">
        <f aca="false">IF($A5131="","","Compra no cartão")</f>
        <v/>
      </c>
    </row>
    <row r="5132" customFormat="false" ht="13.5" hidden="false" customHeight="false" outlineLevel="0" collapsed="false">
      <c r="A5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2" s="0" t="str">
        <f aca="false">IF($A5132="","",INDEX(CARTAO_COMPRAS!$C:$C,INT((ROW()-2)/20)+2))</f>
        <v/>
      </c>
      <c r="C5132" s="0" t="str">
        <f aca="false">IF($A5132="","",INDEX(CARTAO_COMPRAS!$D:$D,INT((ROW()-2)/20)+2))</f>
        <v/>
      </c>
      <c r="D5132" s="0" t="str">
        <f aca="false">IF($A5132="","",INDEX(CARTAO_COMPRAS!$E:$E,INT((ROW()-2)/20)+2))</f>
        <v/>
      </c>
      <c r="E5132" s="0" t="str">
        <f aca="false">IF($A5132="","",INDEX(CARTAO_COMPRAS!$H:$H,INT((ROW()-2)/20)+2)+MOD(ROW()-2,20))</f>
        <v/>
      </c>
      <c r="F5132" s="0" t="str">
        <f aca="false">IF($A5132="","",INDEX(CARTAO_COMPRAS!$G:$G,INT((ROW()-2)/20)+2))</f>
        <v/>
      </c>
      <c r="G5132" s="5" t="str">
        <f aca="false">IF($A5132="","",INDEX(CARTAO_COMPRAS!$I:$I,INT((ROW()-2)/20)+2))</f>
        <v/>
      </c>
      <c r="H5132" s="4" t="str">
        <f aca="false">IF($A5132="","",EDATE(INDEX(CARTAO_COMPRAS!$J:$J,INT((ROW()-2)/20)+2),MOD(ROW()-2,20)))</f>
        <v/>
      </c>
      <c r="I5132" s="4" t="str">
        <f aca="false">IF($H5132="","",$H5132-WEEKDAY($H5132,2)+1)</f>
        <v/>
      </c>
      <c r="J5132" s="4" t="str">
        <f aca="false">IF($I5132="","",$I5132+6)</f>
        <v/>
      </c>
      <c r="K5132" s="6" t="str">
        <f aca="false">IF($H5132="","",DATE(YEAR($H5132),MONTH($H5132),1))</f>
        <v/>
      </c>
      <c r="L5132" s="0" t="str">
        <f aca="false">IF($A5132="","",INDEX(CARTAO_COMPRAS!$K:$K,INT((ROW()-2)/20)+2))</f>
        <v/>
      </c>
      <c r="M5132" s="0" t="str">
        <f aca="false">IF($A5132="","","Compra no cartão")</f>
        <v/>
      </c>
    </row>
    <row r="5133" customFormat="false" ht="13.5" hidden="false" customHeight="false" outlineLevel="0" collapsed="false">
      <c r="A5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3" s="0" t="str">
        <f aca="false">IF($A5133="","",INDEX(CARTAO_COMPRAS!$C:$C,INT((ROW()-2)/20)+2))</f>
        <v/>
      </c>
      <c r="C5133" s="0" t="str">
        <f aca="false">IF($A5133="","",INDEX(CARTAO_COMPRAS!$D:$D,INT((ROW()-2)/20)+2))</f>
        <v/>
      </c>
      <c r="D5133" s="0" t="str">
        <f aca="false">IF($A5133="","",INDEX(CARTAO_COMPRAS!$E:$E,INT((ROW()-2)/20)+2))</f>
        <v/>
      </c>
      <c r="E5133" s="0" t="str">
        <f aca="false">IF($A5133="","",INDEX(CARTAO_COMPRAS!$H:$H,INT((ROW()-2)/20)+2)+MOD(ROW()-2,20))</f>
        <v/>
      </c>
      <c r="F5133" s="0" t="str">
        <f aca="false">IF($A5133="","",INDEX(CARTAO_COMPRAS!$G:$G,INT((ROW()-2)/20)+2))</f>
        <v/>
      </c>
      <c r="G5133" s="5" t="str">
        <f aca="false">IF($A5133="","",INDEX(CARTAO_COMPRAS!$I:$I,INT((ROW()-2)/20)+2))</f>
        <v/>
      </c>
      <c r="H5133" s="4" t="str">
        <f aca="false">IF($A5133="","",EDATE(INDEX(CARTAO_COMPRAS!$J:$J,INT((ROW()-2)/20)+2),MOD(ROW()-2,20)))</f>
        <v/>
      </c>
      <c r="I5133" s="4" t="str">
        <f aca="false">IF($H5133="","",$H5133-WEEKDAY($H5133,2)+1)</f>
        <v/>
      </c>
      <c r="J5133" s="4" t="str">
        <f aca="false">IF($I5133="","",$I5133+6)</f>
        <v/>
      </c>
      <c r="K5133" s="6" t="str">
        <f aca="false">IF($H5133="","",DATE(YEAR($H5133),MONTH($H5133),1))</f>
        <v/>
      </c>
      <c r="L5133" s="0" t="str">
        <f aca="false">IF($A5133="","",INDEX(CARTAO_COMPRAS!$K:$K,INT((ROW()-2)/20)+2))</f>
        <v/>
      </c>
      <c r="M5133" s="0" t="str">
        <f aca="false">IF($A5133="","","Compra no cartão")</f>
        <v/>
      </c>
    </row>
    <row r="5134" customFormat="false" ht="13.5" hidden="false" customHeight="false" outlineLevel="0" collapsed="false">
      <c r="A5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4" s="0" t="str">
        <f aca="false">IF($A5134="","",INDEX(CARTAO_COMPRAS!$C:$C,INT((ROW()-2)/20)+2))</f>
        <v/>
      </c>
      <c r="C5134" s="0" t="str">
        <f aca="false">IF($A5134="","",INDEX(CARTAO_COMPRAS!$D:$D,INT((ROW()-2)/20)+2))</f>
        <v/>
      </c>
      <c r="D5134" s="0" t="str">
        <f aca="false">IF($A5134="","",INDEX(CARTAO_COMPRAS!$E:$E,INT((ROW()-2)/20)+2))</f>
        <v/>
      </c>
      <c r="E5134" s="0" t="str">
        <f aca="false">IF($A5134="","",INDEX(CARTAO_COMPRAS!$H:$H,INT((ROW()-2)/20)+2)+MOD(ROW()-2,20))</f>
        <v/>
      </c>
      <c r="F5134" s="0" t="str">
        <f aca="false">IF($A5134="","",INDEX(CARTAO_COMPRAS!$G:$G,INT((ROW()-2)/20)+2))</f>
        <v/>
      </c>
      <c r="G5134" s="5" t="str">
        <f aca="false">IF($A5134="","",INDEX(CARTAO_COMPRAS!$I:$I,INT((ROW()-2)/20)+2))</f>
        <v/>
      </c>
      <c r="H5134" s="4" t="str">
        <f aca="false">IF($A5134="","",EDATE(INDEX(CARTAO_COMPRAS!$J:$J,INT((ROW()-2)/20)+2),MOD(ROW()-2,20)))</f>
        <v/>
      </c>
      <c r="I5134" s="4" t="str">
        <f aca="false">IF($H5134="","",$H5134-WEEKDAY($H5134,2)+1)</f>
        <v/>
      </c>
      <c r="J5134" s="4" t="str">
        <f aca="false">IF($I5134="","",$I5134+6)</f>
        <v/>
      </c>
      <c r="K5134" s="6" t="str">
        <f aca="false">IF($H5134="","",DATE(YEAR($H5134),MONTH($H5134),1))</f>
        <v/>
      </c>
      <c r="L5134" s="0" t="str">
        <f aca="false">IF($A5134="","",INDEX(CARTAO_COMPRAS!$K:$K,INT((ROW()-2)/20)+2))</f>
        <v/>
      </c>
      <c r="M5134" s="0" t="str">
        <f aca="false">IF($A5134="","","Compra no cartão")</f>
        <v/>
      </c>
    </row>
    <row r="5135" customFormat="false" ht="13.5" hidden="false" customHeight="false" outlineLevel="0" collapsed="false">
      <c r="A5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5" s="0" t="str">
        <f aca="false">IF($A5135="","",INDEX(CARTAO_COMPRAS!$C:$C,INT((ROW()-2)/20)+2))</f>
        <v/>
      </c>
      <c r="C5135" s="0" t="str">
        <f aca="false">IF($A5135="","",INDEX(CARTAO_COMPRAS!$D:$D,INT((ROW()-2)/20)+2))</f>
        <v/>
      </c>
      <c r="D5135" s="0" t="str">
        <f aca="false">IF($A5135="","",INDEX(CARTAO_COMPRAS!$E:$E,INT((ROW()-2)/20)+2))</f>
        <v/>
      </c>
      <c r="E5135" s="0" t="str">
        <f aca="false">IF($A5135="","",INDEX(CARTAO_COMPRAS!$H:$H,INT((ROW()-2)/20)+2)+MOD(ROW()-2,20))</f>
        <v/>
      </c>
      <c r="F5135" s="0" t="str">
        <f aca="false">IF($A5135="","",INDEX(CARTAO_COMPRAS!$G:$G,INT((ROW()-2)/20)+2))</f>
        <v/>
      </c>
      <c r="G5135" s="5" t="str">
        <f aca="false">IF($A5135="","",INDEX(CARTAO_COMPRAS!$I:$I,INT((ROW()-2)/20)+2))</f>
        <v/>
      </c>
      <c r="H5135" s="4" t="str">
        <f aca="false">IF($A5135="","",EDATE(INDEX(CARTAO_COMPRAS!$J:$J,INT((ROW()-2)/20)+2),MOD(ROW()-2,20)))</f>
        <v/>
      </c>
      <c r="I5135" s="4" t="str">
        <f aca="false">IF($H5135="","",$H5135-WEEKDAY($H5135,2)+1)</f>
        <v/>
      </c>
      <c r="J5135" s="4" t="str">
        <f aca="false">IF($I5135="","",$I5135+6)</f>
        <v/>
      </c>
      <c r="K5135" s="6" t="str">
        <f aca="false">IF($H5135="","",DATE(YEAR($H5135),MONTH($H5135),1))</f>
        <v/>
      </c>
      <c r="L5135" s="0" t="str">
        <f aca="false">IF($A5135="","",INDEX(CARTAO_COMPRAS!$K:$K,INT((ROW()-2)/20)+2))</f>
        <v/>
      </c>
      <c r="M5135" s="0" t="str">
        <f aca="false">IF($A5135="","","Compra no cartão")</f>
        <v/>
      </c>
    </row>
    <row r="5136" customFormat="false" ht="13.5" hidden="false" customHeight="false" outlineLevel="0" collapsed="false">
      <c r="A5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6" s="0" t="str">
        <f aca="false">IF($A5136="","",INDEX(CARTAO_COMPRAS!$C:$C,INT((ROW()-2)/20)+2))</f>
        <v/>
      </c>
      <c r="C5136" s="0" t="str">
        <f aca="false">IF($A5136="","",INDEX(CARTAO_COMPRAS!$D:$D,INT((ROW()-2)/20)+2))</f>
        <v/>
      </c>
      <c r="D5136" s="0" t="str">
        <f aca="false">IF($A5136="","",INDEX(CARTAO_COMPRAS!$E:$E,INT((ROW()-2)/20)+2))</f>
        <v/>
      </c>
      <c r="E5136" s="0" t="str">
        <f aca="false">IF($A5136="","",INDEX(CARTAO_COMPRAS!$H:$H,INT((ROW()-2)/20)+2)+MOD(ROW()-2,20))</f>
        <v/>
      </c>
      <c r="F5136" s="0" t="str">
        <f aca="false">IF($A5136="","",INDEX(CARTAO_COMPRAS!$G:$G,INT((ROW()-2)/20)+2))</f>
        <v/>
      </c>
      <c r="G5136" s="5" t="str">
        <f aca="false">IF($A5136="","",INDEX(CARTAO_COMPRAS!$I:$I,INT((ROW()-2)/20)+2))</f>
        <v/>
      </c>
      <c r="H5136" s="4" t="str">
        <f aca="false">IF($A5136="","",EDATE(INDEX(CARTAO_COMPRAS!$J:$J,INT((ROW()-2)/20)+2),MOD(ROW()-2,20)))</f>
        <v/>
      </c>
      <c r="I5136" s="4" t="str">
        <f aca="false">IF($H5136="","",$H5136-WEEKDAY($H5136,2)+1)</f>
        <v/>
      </c>
      <c r="J5136" s="4" t="str">
        <f aca="false">IF($I5136="","",$I5136+6)</f>
        <v/>
      </c>
      <c r="K5136" s="6" t="str">
        <f aca="false">IF($H5136="","",DATE(YEAR($H5136),MONTH($H5136),1))</f>
        <v/>
      </c>
      <c r="L5136" s="0" t="str">
        <f aca="false">IF($A5136="","",INDEX(CARTAO_COMPRAS!$K:$K,INT((ROW()-2)/20)+2))</f>
        <v/>
      </c>
      <c r="M5136" s="0" t="str">
        <f aca="false">IF($A5136="","","Compra no cartão")</f>
        <v/>
      </c>
    </row>
    <row r="5137" customFormat="false" ht="13.5" hidden="false" customHeight="false" outlineLevel="0" collapsed="false">
      <c r="A5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7" s="0" t="str">
        <f aca="false">IF($A5137="","",INDEX(CARTAO_COMPRAS!$C:$C,INT((ROW()-2)/20)+2))</f>
        <v/>
      </c>
      <c r="C5137" s="0" t="str">
        <f aca="false">IF($A5137="","",INDEX(CARTAO_COMPRAS!$D:$D,INT((ROW()-2)/20)+2))</f>
        <v/>
      </c>
      <c r="D5137" s="0" t="str">
        <f aca="false">IF($A5137="","",INDEX(CARTAO_COMPRAS!$E:$E,INT((ROW()-2)/20)+2))</f>
        <v/>
      </c>
      <c r="E5137" s="0" t="str">
        <f aca="false">IF($A5137="","",INDEX(CARTAO_COMPRAS!$H:$H,INT((ROW()-2)/20)+2)+MOD(ROW()-2,20))</f>
        <v/>
      </c>
      <c r="F5137" s="0" t="str">
        <f aca="false">IF($A5137="","",INDEX(CARTAO_COMPRAS!$G:$G,INT((ROW()-2)/20)+2))</f>
        <v/>
      </c>
      <c r="G5137" s="5" t="str">
        <f aca="false">IF($A5137="","",INDEX(CARTAO_COMPRAS!$I:$I,INT((ROW()-2)/20)+2))</f>
        <v/>
      </c>
      <c r="H5137" s="4" t="str">
        <f aca="false">IF($A5137="","",EDATE(INDEX(CARTAO_COMPRAS!$J:$J,INT((ROW()-2)/20)+2),MOD(ROW()-2,20)))</f>
        <v/>
      </c>
      <c r="I5137" s="4" t="str">
        <f aca="false">IF($H5137="","",$H5137-WEEKDAY($H5137,2)+1)</f>
        <v/>
      </c>
      <c r="J5137" s="4" t="str">
        <f aca="false">IF($I5137="","",$I5137+6)</f>
        <v/>
      </c>
      <c r="K5137" s="6" t="str">
        <f aca="false">IF($H5137="","",DATE(YEAR($H5137),MONTH($H5137),1))</f>
        <v/>
      </c>
      <c r="L5137" s="0" t="str">
        <f aca="false">IF($A5137="","",INDEX(CARTAO_COMPRAS!$K:$K,INT((ROW()-2)/20)+2))</f>
        <v/>
      </c>
      <c r="M5137" s="0" t="str">
        <f aca="false">IF($A5137="","","Compra no cartão")</f>
        <v/>
      </c>
    </row>
    <row r="5138" customFormat="false" ht="13.5" hidden="false" customHeight="false" outlineLevel="0" collapsed="false">
      <c r="A5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8" s="0" t="str">
        <f aca="false">IF($A5138="","",INDEX(CARTAO_COMPRAS!$C:$C,INT((ROW()-2)/20)+2))</f>
        <v/>
      </c>
      <c r="C5138" s="0" t="str">
        <f aca="false">IF($A5138="","",INDEX(CARTAO_COMPRAS!$D:$D,INT((ROW()-2)/20)+2))</f>
        <v/>
      </c>
      <c r="D5138" s="0" t="str">
        <f aca="false">IF($A5138="","",INDEX(CARTAO_COMPRAS!$E:$E,INT((ROW()-2)/20)+2))</f>
        <v/>
      </c>
      <c r="E5138" s="0" t="str">
        <f aca="false">IF($A5138="","",INDEX(CARTAO_COMPRAS!$H:$H,INT((ROW()-2)/20)+2)+MOD(ROW()-2,20))</f>
        <v/>
      </c>
      <c r="F5138" s="0" t="str">
        <f aca="false">IF($A5138="","",INDEX(CARTAO_COMPRAS!$G:$G,INT((ROW()-2)/20)+2))</f>
        <v/>
      </c>
      <c r="G5138" s="5" t="str">
        <f aca="false">IF($A5138="","",INDEX(CARTAO_COMPRAS!$I:$I,INT((ROW()-2)/20)+2))</f>
        <v/>
      </c>
      <c r="H5138" s="4" t="str">
        <f aca="false">IF($A5138="","",EDATE(INDEX(CARTAO_COMPRAS!$J:$J,INT((ROW()-2)/20)+2),MOD(ROW()-2,20)))</f>
        <v/>
      </c>
      <c r="I5138" s="4" t="str">
        <f aca="false">IF($H5138="","",$H5138-WEEKDAY($H5138,2)+1)</f>
        <v/>
      </c>
      <c r="J5138" s="4" t="str">
        <f aca="false">IF($I5138="","",$I5138+6)</f>
        <v/>
      </c>
      <c r="K5138" s="6" t="str">
        <f aca="false">IF($H5138="","",DATE(YEAR($H5138),MONTH($H5138),1))</f>
        <v/>
      </c>
      <c r="L5138" s="0" t="str">
        <f aca="false">IF($A5138="","",INDEX(CARTAO_COMPRAS!$K:$K,INT((ROW()-2)/20)+2))</f>
        <v/>
      </c>
      <c r="M5138" s="0" t="str">
        <f aca="false">IF($A5138="","","Compra no cartão")</f>
        <v/>
      </c>
    </row>
    <row r="5139" customFormat="false" ht="13.5" hidden="false" customHeight="false" outlineLevel="0" collapsed="false">
      <c r="A5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39" s="0" t="str">
        <f aca="false">IF($A5139="","",INDEX(CARTAO_COMPRAS!$C:$C,INT((ROW()-2)/20)+2))</f>
        <v/>
      </c>
      <c r="C5139" s="0" t="str">
        <f aca="false">IF($A5139="","",INDEX(CARTAO_COMPRAS!$D:$D,INT((ROW()-2)/20)+2))</f>
        <v/>
      </c>
      <c r="D5139" s="0" t="str">
        <f aca="false">IF($A5139="","",INDEX(CARTAO_COMPRAS!$E:$E,INT((ROW()-2)/20)+2))</f>
        <v/>
      </c>
      <c r="E5139" s="0" t="str">
        <f aca="false">IF($A5139="","",INDEX(CARTAO_COMPRAS!$H:$H,INT((ROW()-2)/20)+2)+MOD(ROW()-2,20))</f>
        <v/>
      </c>
      <c r="F5139" s="0" t="str">
        <f aca="false">IF($A5139="","",INDEX(CARTAO_COMPRAS!$G:$G,INT((ROW()-2)/20)+2))</f>
        <v/>
      </c>
      <c r="G5139" s="5" t="str">
        <f aca="false">IF($A5139="","",INDEX(CARTAO_COMPRAS!$I:$I,INT((ROW()-2)/20)+2))</f>
        <v/>
      </c>
      <c r="H5139" s="4" t="str">
        <f aca="false">IF($A5139="","",EDATE(INDEX(CARTAO_COMPRAS!$J:$J,INT((ROW()-2)/20)+2),MOD(ROW()-2,20)))</f>
        <v/>
      </c>
      <c r="I5139" s="4" t="str">
        <f aca="false">IF($H5139="","",$H5139-WEEKDAY($H5139,2)+1)</f>
        <v/>
      </c>
      <c r="J5139" s="4" t="str">
        <f aca="false">IF($I5139="","",$I5139+6)</f>
        <v/>
      </c>
      <c r="K5139" s="6" t="str">
        <f aca="false">IF($H5139="","",DATE(YEAR($H5139),MONTH($H5139),1))</f>
        <v/>
      </c>
      <c r="L5139" s="0" t="str">
        <f aca="false">IF($A5139="","",INDEX(CARTAO_COMPRAS!$K:$K,INT((ROW()-2)/20)+2))</f>
        <v/>
      </c>
      <c r="M5139" s="0" t="str">
        <f aca="false">IF($A5139="","","Compra no cartão")</f>
        <v/>
      </c>
    </row>
    <row r="5140" customFormat="false" ht="13.5" hidden="false" customHeight="false" outlineLevel="0" collapsed="false">
      <c r="A5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0" s="0" t="str">
        <f aca="false">IF($A5140="","",INDEX(CARTAO_COMPRAS!$C:$C,INT((ROW()-2)/20)+2))</f>
        <v/>
      </c>
      <c r="C5140" s="0" t="str">
        <f aca="false">IF($A5140="","",INDEX(CARTAO_COMPRAS!$D:$D,INT((ROW()-2)/20)+2))</f>
        <v/>
      </c>
      <c r="D5140" s="0" t="str">
        <f aca="false">IF($A5140="","",INDEX(CARTAO_COMPRAS!$E:$E,INT((ROW()-2)/20)+2))</f>
        <v/>
      </c>
      <c r="E5140" s="0" t="str">
        <f aca="false">IF($A5140="","",INDEX(CARTAO_COMPRAS!$H:$H,INT((ROW()-2)/20)+2)+MOD(ROW()-2,20))</f>
        <v/>
      </c>
      <c r="F5140" s="0" t="str">
        <f aca="false">IF($A5140="","",INDEX(CARTAO_COMPRAS!$G:$G,INT((ROW()-2)/20)+2))</f>
        <v/>
      </c>
      <c r="G5140" s="5" t="str">
        <f aca="false">IF($A5140="","",INDEX(CARTAO_COMPRAS!$I:$I,INT((ROW()-2)/20)+2))</f>
        <v/>
      </c>
      <c r="H5140" s="4" t="str">
        <f aca="false">IF($A5140="","",EDATE(INDEX(CARTAO_COMPRAS!$J:$J,INT((ROW()-2)/20)+2),MOD(ROW()-2,20)))</f>
        <v/>
      </c>
      <c r="I5140" s="4" t="str">
        <f aca="false">IF($H5140="","",$H5140-WEEKDAY($H5140,2)+1)</f>
        <v/>
      </c>
      <c r="J5140" s="4" t="str">
        <f aca="false">IF($I5140="","",$I5140+6)</f>
        <v/>
      </c>
      <c r="K5140" s="6" t="str">
        <f aca="false">IF($H5140="","",DATE(YEAR($H5140),MONTH($H5140),1))</f>
        <v/>
      </c>
      <c r="L5140" s="0" t="str">
        <f aca="false">IF($A5140="","",INDEX(CARTAO_COMPRAS!$K:$K,INT((ROW()-2)/20)+2))</f>
        <v/>
      </c>
      <c r="M5140" s="0" t="str">
        <f aca="false">IF($A5140="","","Compra no cartão")</f>
        <v/>
      </c>
    </row>
    <row r="5141" customFormat="false" ht="13.5" hidden="false" customHeight="false" outlineLevel="0" collapsed="false">
      <c r="A5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1" s="0" t="str">
        <f aca="false">IF($A5141="","",INDEX(CARTAO_COMPRAS!$C:$C,INT((ROW()-2)/20)+2))</f>
        <v/>
      </c>
      <c r="C5141" s="0" t="str">
        <f aca="false">IF($A5141="","",INDEX(CARTAO_COMPRAS!$D:$D,INT((ROW()-2)/20)+2))</f>
        <v/>
      </c>
      <c r="D5141" s="0" t="str">
        <f aca="false">IF($A5141="","",INDEX(CARTAO_COMPRAS!$E:$E,INT((ROW()-2)/20)+2))</f>
        <v/>
      </c>
      <c r="E5141" s="0" t="str">
        <f aca="false">IF($A5141="","",INDEX(CARTAO_COMPRAS!$H:$H,INT((ROW()-2)/20)+2)+MOD(ROW()-2,20))</f>
        <v/>
      </c>
      <c r="F5141" s="0" t="str">
        <f aca="false">IF($A5141="","",INDEX(CARTAO_COMPRAS!$G:$G,INT((ROW()-2)/20)+2))</f>
        <v/>
      </c>
      <c r="G5141" s="5" t="str">
        <f aca="false">IF($A5141="","",INDEX(CARTAO_COMPRAS!$I:$I,INT((ROW()-2)/20)+2))</f>
        <v/>
      </c>
      <c r="H5141" s="4" t="str">
        <f aca="false">IF($A5141="","",EDATE(INDEX(CARTAO_COMPRAS!$J:$J,INT((ROW()-2)/20)+2),MOD(ROW()-2,20)))</f>
        <v/>
      </c>
      <c r="I5141" s="4" t="str">
        <f aca="false">IF($H5141="","",$H5141-WEEKDAY($H5141,2)+1)</f>
        <v/>
      </c>
      <c r="J5141" s="4" t="str">
        <f aca="false">IF($I5141="","",$I5141+6)</f>
        <v/>
      </c>
      <c r="K5141" s="6" t="str">
        <f aca="false">IF($H5141="","",DATE(YEAR($H5141),MONTH($H5141),1))</f>
        <v/>
      </c>
      <c r="L5141" s="0" t="str">
        <f aca="false">IF($A5141="","",INDEX(CARTAO_COMPRAS!$K:$K,INT((ROW()-2)/20)+2))</f>
        <v/>
      </c>
      <c r="M5141" s="0" t="str">
        <f aca="false">IF($A5141="","","Compra no cartão")</f>
        <v/>
      </c>
    </row>
    <row r="5142" customFormat="false" ht="13.5" hidden="false" customHeight="false" outlineLevel="0" collapsed="false">
      <c r="A51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2" s="0" t="str">
        <f aca="false">IF($A5142="","",INDEX(CARTAO_COMPRAS!$C:$C,INT((ROW()-2)/20)+2))</f>
        <v/>
      </c>
      <c r="C5142" s="0" t="str">
        <f aca="false">IF($A5142="","",INDEX(CARTAO_COMPRAS!$D:$D,INT((ROW()-2)/20)+2))</f>
        <v/>
      </c>
      <c r="D5142" s="0" t="str">
        <f aca="false">IF($A5142="","",INDEX(CARTAO_COMPRAS!$E:$E,INT((ROW()-2)/20)+2))</f>
        <v/>
      </c>
      <c r="E5142" s="0" t="str">
        <f aca="false">IF($A5142="","",INDEX(CARTAO_COMPRAS!$H:$H,INT((ROW()-2)/20)+2)+MOD(ROW()-2,20))</f>
        <v/>
      </c>
      <c r="F5142" s="0" t="str">
        <f aca="false">IF($A5142="","",INDEX(CARTAO_COMPRAS!$G:$G,INT((ROW()-2)/20)+2))</f>
        <v/>
      </c>
      <c r="G5142" s="5" t="str">
        <f aca="false">IF($A5142="","",INDEX(CARTAO_COMPRAS!$I:$I,INT((ROW()-2)/20)+2))</f>
        <v/>
      </c>
      <c r="H5142" s="4" t="str">
        <f aca="false">IF($A5142="","",EDATE(INDEX(CARTAO_COMPRAS!$J:$J,INT((ROW()-2)/20)+2),MOD(ROW()-2,20)))</f>
        <v/>
      </c>
      <c r="I5142" s="4" t="str">
        <f aca="false">IF($H5142="","",$H5142-WEEKDAY($H5142,2)+1)</f>
        <v/>
      </c>
      <c r="J5142" s="4" t="str">
        <f aca="false">IF($I5142="","",$I5142+6)</f>
        <v/>
      </c>
      <c r="K5142" s="6" t="str">
        <f aca="false">IF($H5142="","",DATE(YEAR($H5142),MONTH($H5142),1))</f>
        <v/>
      </c>
      <c r="L5142" s="0" t="str">
        <f aca="false">IF($A5142="","",INDEX(CARTAO_COMPRAS!$K:$K,INT((ROW()-2)/20)+2))</f>
        <v/>
      </c>
      <c r="M5142" s="0" t="str">
        <f aca="false">IF($A5142="","","Compra no cartão")</f>
        <v/>
      </c>
    </row>
    <row r="5143" customFormat="false" ht="13.5" hidden="false" customHeight="false" outlineLevel="0" collapsed="false">
      <c r="A5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3" s="0" t="str">
        <f aca="false">IF($A5143="","",INDEX(CARTAO_COMPRAS!$C:$C,INT((ROW()-2)/20)+2))</f>
        <v/>
      </c>
      <c r="C5143" s="0" t="str">
        <f aca="false">IF($A5143="","",INDEX(CARTAO_COMPRAS!$D:$D,INT((ROW()-2)/20)+2))</f>
        <v/>
      </c>
      <c r="D5143" s="0" t="str">
        <f aca="false">IF($A5143="","",INDEX(CARTAO_COMPRAS!$E:$E,INT((ROW()-2)/20)+2))</f>
        <v/>
      </c>
      <c r="E5143" s="0" t="str">
        <f aca="false">IF($A5143="","",INDEX(CARTAO_COMPRAS!$H:$H,INT((ROW()-2)/20)+2)+MOD(ROW()-2,20))</f>
        <v/>
      </c>
      <c r="F5143" s="0" t="str">
        <f aca="false">IF($A5143="","",INDEX(CARTAO_COMPRAS!$G:$G,INT((ROW()-2)/20)+2))</f>
        <v/>
      </c>
      <c r="G5143" s="5" t="str">
        <f aca="false">IF($A5143="","",INDEX(CARTAO_COMPRAS!$I:$I,INT((ROW()-2)/20)+2))</f>
        <v/>
      </c>
      <c r="H5143" s="4" t="str">
        <f aca="false">IF($A5143="","",EDATE(INDEX(CARTAO_COMPRAS!$J:$J,INT((ROW()-2)/20)+2),MOD(ROW()-2,20)))</f>
        <v/>
      </c>
      <c r="I5143" s="4" t="str">
        <f aca="false">IF($H5143="","",$H5143-WEEKDAY($H5143,2)+1)</f>
        <v/>
      </c>
      <c r="J5143" s="4" t="str">
        <f aca="false">IF($I5143="","",$I5143+6)</f>
        <v/>
      </c>
      <c r="K5143" s="6" t="str">
        <f aca="false">IF($H5143="","",DATE(YEAR($H5143),MONTH($H5143),1))</f>
        <v/>
      </c>
      <c r="L5143" s="0" t="str">
        <f aca="false">IF($A5143="","",INDEX(CARTAO_COMPRAS!$K:$K,INT((ROW()-2)/20)+2))</f>
        <v/>
      </c>
      <c r="M5143" s="0" t="str">
        <f aca="false">IF($A5143="","","Compra no cartão")</f>
        <v/>
      </c>
    </row>
    <row r="5144" customFormat="false" ht="13.5" hidden="false" customHeight="false" outlineLevel="0" collapsed="false">
      <c r="A5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4" s="0" t="str">
        <f aca="false">IF($A5144="","",INDEX(CARTAO_COMPRAS!$C:$C,INT((ROW()-2)/20)+2))</f>
        <v/>
      </c>
      <c r="C5144" s="0" t="str">
        <f aca="false">IF($A5144="","",INDEX(CARTAO_COMPRAS!$D:$D,INT((ROW()-2)/20)+2))</f>
        <v/>
      </c>
      <c r="D5144" s="0" t="str">
        <f aca="false">IF($A5144="","",INDEX(CARTAO_COMPRAS!$E:$E,INT((ROW()-2)/20)+2))</f>
        <v/>
      </c>
      <c r="E5144" s="0" t="str">
        <f aca="false">IF($A5144="","",INDEX(CARTAO_COMPRAS!$H:$H,INT((ROW()-2)/20)+2)+MOD(ROW()-2,20))</f>
        <v/>
      </c>
      <c r="F5144" s="0" t="str">
        <f aca="false">IF($A5144="","",INDEX(CARTAO_COMPRAS!$G:$G,INT((ROW()-2)/20)+2))</f>
        <v/>
      </c>
      <c r="G5144" s="5" t="str">
        <f aca="false">IF($A5144="","",INDEX(CARTAO_COMPRAS!$I:$I,INT((ROW()-2)/20)+2))</f>
        <v/>
      </c>
      <c r="H5144" s="4" t="str">
        <f aca="false">IF($A5144="","",EDATE(INDEX(CARTAO_COMPRAS!$J:$J,INT((ROW()-2)/20)+2),MOD(ROW()-2,20)))</f>
        <v/>
      </c>
      <c r="I5144" s="4" t="str">
        <f aca="false">IF($H5144="","",$H5144-WEEKDAY($H5144,2)+1)</f>
        <v/>
      </c>
      <c r="J5144" s="4" t="str">
        <f aca="false">IF($I5144="","",$I5144+6)</f>
        <v/>
      </c>
      <c r="K5144" s="6" t="str">
        <f aca="false">IF($H5144="","",DATE(YEAR($H5144),MONTH($H5144),1))</f>
        <v/>
      </c>
      <c r="L5144" s="0" t="str">
        <f aca="false">IF($A5144="","",INDEX(CARTAO_COMPRAS!$K:$K,INT((ROW()-2)/20)+2))</f>
        <v/>
      </c>
      <c r="M5144" s="0" t="str">
        <f aca="false">IF($A5144="","","Compra no cartão")</f>
        <v/>
      </c>
    </row>
    <row r="5145" customFormat="false" ht="13.5" hidden="false" customHeight="false" outlineLevel="0" collapsed="false">
      <c r="A5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5" s="0" t="str">
        <f aca="false">IF($A5145="","",INDEX(CARTAO_COMPRAS!$C:$C,INT((ROW()-2)/20)+2))</f>
        <v/>
      </c>
      <c r="C5145" s="0" t="str">
        <f aca="false">IF($A5145="","",INDEX(CARTAO_COMPRAS!$D:$D,INT((ROW()-2)/20)+2))</f>
        <v/>
      </c>
      <c r="D5145" s="0" t="str">
        <f aca="false">IF($A5145="","",INDEX(CARTAO_COMPRAS!$E:$E,INT((ROW()-2)/20)+2))</f>
        <v/>
      </c>
      <c r="E5145" s="0" t="str">
        <f aca="false">IF($A5145="","",INDEX(CARTAO_COMPRAS!$H:$H,INT((ROW()-2)/20)+2)+MOD(ROW()-2,20))</f>
        <v/>
      </c>
      <c r="F5145" s="0" t="str">
        <f aca="false">IF($A5145="","",INDEX(CARTAO_COMPRAS!$G:$G,INT((ROW()-2)/20)+2))</f>
        <v/>
      </c>
      <c r="G5145" s="5" t="str">
        <f aca="false">IF($A5145="","",INDEX(CARTAO_COMPRAS!$I:$I,INT((ROW()-2)/20)+2))</f>
        <v/>
      </c>
      <c r="H5145" s="4" t="str">
        <f aca="false">IF($A5145="","",EDATE(INDEX(CARTAO_COMPRAS!$J:$J,INT((ROW()-2)/20)+2),MOD(ROW()-2,20)))</f>
        <v/>
      </c>
      <c r="I5145" s="4" t="str">
        <f aca="false">IF($H5145="","",$H5145-WEEKDAY($H5145,2)+1)</f>
        <v/>
      </c>
      <c r="J5145" s="4" t="str">
        <f aca="false">IF($I5145="","",$I5145+6)</f>
        <v/>
      </c>
      <c r="K5145" s="6" t="str">
        <f aca="false">IF($H5145="","",DATE(YEAR($H5145),MONTH($H5145),1))</f>
        <v/>
      </c>
      <c r="L5145" s="0" t="str">
        <f aca="false">IF($A5145="","",INDEX(CARTAO_COMPRAS!$K:$K,INT((ROW()-2)/20)+2))</f>
        <v/>
      </c>
      <c r="M5145" s="0" t="str">
        <f aca="false">IF($A5145="","","Compra no cartão")</f>
        <v/>
      </c>
    </row>
    <row r="5146" customFormat="false" ht="13.5" hidden="false" customHeight="false" outlineLevel="0" collapsed="false">
      <c r="A5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6" s="0" t="str">
        <f aca="false">IF($A5146="","",INDEX(CARTAO_COMPRAS!$C:$C,INT((ROW()-2)/20)+2))</f>
        <v/>
      </c>
      <c r="C5146" s="0" t="str">
        <f aca="false">IF($A5146="","",INDEX(CARTAO_COMPRAS!$D:$D,INT((ROW()-2)/20)+2))</f>
        <v/>
      </c>
      <c r="D5146" s="0" t="str">
        <f aca="false">IF($A5146="","",INDEX(CARTAO_COMPRAS!$E:$E,INT((ROW()-2)/20)+2))</f>
        <v/>
      </c>
      <c r="E5146" s="0" t="str">
        <f aca="false">IF($A5146="","",INDEX(CARTAO_COMPRAS!$H:$H,INT((ROW()-2)/20)+2)+MOD(ROW()-2,20))</f>
        <v/>
      </c>
      <c r="F5146" s="0" t="str">
        <f aca="false">IF($A5146="","",INDEX(CARTAO_COMPRAS!$G:$G,INT((ROW()-2)/20)+2))</f>
        <v/>
      </c>
      <c r="G5146" s="5" t="str">
        <f aca="false">IF($A5146="","",INDEX(CARTAO_COMPRAS!$I:$I,INT((ROW()-2)/20)+2))</f>
        <v/>
      </c>
      <c r="H5146" s="4" t="str">
        <f aca="false">IF($A5146="","",EDATE(INDEX(CARTAO_COMPRAS!$J:$J,INT((ROW()-2)/20)+2),MOD(ROW()-2,20)))</f>
        <v/>
      </c>
      <c r="I5146" s="4" t="str">
        <f aca="false">IF($H5146="","",$H5146-WEEKDAY($H5146,2)+1)</f>
        <v/>
      </c>
      <c r="J5146" s="4" t="str">
        <f aca="false">IF($I5146="","",$I5146+6)</f>
        <v/>
      </c>
      <c r="K5146" s="6" t="str">
        <f aca="false">IF($H5146="","",DATE(YEAR($H5146),MONTH($H5146),1))</f>
        <v/>
      </c>
      <c r="L5146" s="0" t="str">
        <f aca="false">IF($A5146="","",INDEX(CARTAO_COMPRAS!$K:$K,INT((ROW()-2)/20)+2))</f>
        <v/>
      </c>
      <c r="M5146" s="0" t="str">
        <f aca="false">IF($A5146="","","Compra no cartão")</f>
        <v/>
      </c>
    </row>
    <row r="5147" customFormat="false" ht="13.5" hidden="false" customHeight="false" outlineLevel="0" collapsed="false">
      <c r="A5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7" s="0" t="str">
        <f aca="false">IF($A5147="","",INDEX(CARTAO_COMPRAS!$C:$C,INT((ROW()-2)/20)+2))</f>
        <v/>
      </c>
      <c r="C5147" s="0" t="str">
        <f aca="false">IF($A5147="","",INDEX(CARTAO_COMPRAS!$D:$D,INT((ROW()-2)/20)+2))</f>
        <v/>
      </c>
      <c r="D5147" s="0" t="str">
        <f aca="false">IF($A5147="","",INDEX(CARTAO_COMPRAS!$E:$E,INT((ROW()-2)/20)+2))</f>
        <v/>
      </c>
      <c r="E5147" s="0" t="str">
        <f aca="false">IF($A5147="","",INDEX(CARTAO_COMPRAS!$H:$H,INT((ROW()-2)/20)+2)+MOD(ROW()-2,20))</f>
        <v/>
      </c>
      <c r="F5147" s="0" t="str">
        <f aca="false">IF($A5147="","",INDEX(CARTAO_COMPRAS!$G:$G,INT((ROW()-2)/20)+2))</f>
        <v/>
      </c>
      <c r="G5147" s="5" t="str">
        <f aca="false">IF($A5147="","",INDEX(CARTAO_COMPRAS!$I:$I,INT((ROW()-2)/20)+2))</f>
        <v/>
      </c>
      <c r="H5147" s="4" t="str">
        <f aca="false">IF($A5147="","",EDATE(INDEX(CARTAO_COMPRAS!$J:$J,INT((ROW()-2)/20)+2),MOD(ROW()-2,20)))</f>
        <v/>
      </c>
      <c r="I5147" s="4" t="str">
        <f aca="false">IF($H5147="","",$H5147-WEEKDAY($H5147,2)+1)</f>
        <v/>
      </c>
      <c r="J5147" s="4" t="str">
        <f aca="false">IF($I5147="","",$I5147+6)</f>
        <v/>
      </c>
      <c r="K5147" s="6" t="str">
        <f aca="false">IF($H5147="","",DATE(YEAR($H5147),MONTH($H5147),1))</f>
        <v/>
      </c>
      <c r="L5147" s="0" t="str">
        <f aca="false">IF($A5147="","",INDEX(CARTAO_COMPRAS!$K:$K,INT((ROW()-2)/20)+2))</f>
        <v/>
      </c>
      <c r="M5147" s="0" t="str">
        <f aca="false">IF($A5147="","","Compra no cartão")</f>
        <v/>
      </c>
    </row>
    <row r="5148" customFormat="false" ht="13.5" hidden="false" customHeight="false" outlineLevel="0" collapsed="false">
      <c r="A5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8" s="0" t="str">
        <f aca="false">IF($A5148="","",INDEX(CARTAO_COMPRAS!$C:$C,INT((ROW()-2)/20)+2))</f>
        <v/>
      </c>
      <c r="C5148" s="0" t="str">
        <f aca="false">IF($A5148="","",INDEX(CARTAO_COMPRAS!$D:$D,INT((ROW()-2)/20)+2))</f>
        <v/>
      </c>
      <c r="D5148" s="0" t="str">
        <f aca="false">IF($A5148="","",INDEX(CARTAO_COMPRAS!$E:$E,INT((ROW()-2)/20)+2))</f>
        <v/>
      </c>
      <c r="E5148" s="0" t="str">
        <f aca="false">IF($A5148="","",INDEX(CARTAO_COMPRAS!$H:$H,INT((ROW()-2)/20)+2)+MOD(ROW()-2,20))</f>
        <v/>
      </c>
      <c r="F5148" s="0" t="str">
        <f aca="false">IF($A5148="","",INDEX(CARTAO_COMPRAS!$G:$G,INT((ROW()-2)/20)+2))</f>
        <v/>
      </c>
      <c r="G5148" s="5" t="str">
        <f aca="false">IF($A5148="","",INDEX(CARTAO_COMPRAS!$I:$I,INT((ROW()-2)/20)+2))</f>
        <v/>
      </c>
      <c r="H5148" s="4" t="str">
        <f aca="false">IF($A5148="","",EDATE(INDEX(CARTAO_COMPRAS!$J:$J,INT((ROW()-2)/20)+2),MOD(ROW()-2,20)))</f>
        <v/>
      </c>
      <c r="I5148" s="4" t="str">
        <f aca="false">IF($H5148="","",$H5148-WEEKDAY($H5148,2)+1)</f>
        <v/>
      </c>
      <c r="J5148" s="4" t="str">
        <f aca="false">IF($I5148="","",$I5148+6)</f>
        <v/>
      </c>
      <c r="K5148" s="6" t="str">
        <f aca="false">IF($H5148="","",DATE(YEAR($H5148),MONTH($H5148),1))</f>
        <v/>
      </c>
      <c r="L5148" s="0" t="str">
        <f aca="false">IF($A5148="","",INDEX(CARTAO_COMPRAS!$K:$K,INT((ROW()-2)/20)+2))</f>
        <v/>
      </c>
      <c r="M5148" s="0" t="str">
        <f aca="false">IF($A5148="","","Compra no cartão")</f>
        <v/>
      </c>
    </row>
    <row r="5149" customFormat="false" ht="13.5" hidden="false" customHeight="false" outlineLevel="0" collapsed="false">
      <c r="A5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49" s="0" t="str">
        <f aca="false">IF($A5149="","",INDEX(CARTAO_COMPRAS!$C:$C,INT((ROW()-2)/20)+2))</f>
        <v/>
      </c>
      <c r="C5149" s="0" t="str">
        <f aca="false">IF($A5149="","",INDEX(CARTAO_COMPRAS!$D:$D,INT((ROW()-2)/20)+2))</f>
        <v/>
      </c>
      <c r="D5149" s="0" t="str">
        <f aca="false">IF($A5149="","",INDEX(CARTAO_COMPRAS!$E:$E,INT((ROW()-2)/20)+2))</f>
        <v/>
      </c>
      <c r="E5149" s="0" t="str">
        <f aca="false">IF($A5149="","",INDEX(CARTAO_COMPRAS!$H:$H,INT((ROW()-2)/20)+2)+MOD(ROW()-2,20))</f>
        <v/>
      </c>
      <c r="F5149" s="0" t="str">
        <f aca="false">IF($A5149="","",INDEX(CARTAO_COMPRAS!$G:$G,INT((ROW()-2)/20)+2))</f>
        <v/>
      </c>
      <c r="G5149" s="5" t="str">
        <f aca="false">IF($A5149="","",INDEX(CARTAO_COMPRAS!$I:$I,INT((ROW()-2)/20)+2))</f>
        <v/>
      </c>
      <c r="H5149" s="4" t="str">
        <f aca="false">IF($A5149="","",EDATE(INDEX(CARTAO_COMPRAS!$J:$J,INT((ROW()-2)/20)+2),MOD(ROW()-2,20)))</f>
        <v/>
      </c>
      <c r="I5149" s="4" t="str">
        <f aca="false">IF($H5149="","",$H5149-WEEKDAY($H5149,2)+1)</f>
        <v/>
      </c>
      <c r="J5149" s="4" t="str">
        <f aca="false">IF($I5149="","",$I5149+6)</f>
        <v/>
      </c>
      <c r="K5149" s="6" t="str">
        <f aca="false">IF($H5149="","",DATE(YEAR($H5149),MONTH($H5149),1))</f>
        <v/>
      </c>
      <c r="L5149" s="0" t="str">
        <f aca="false">IF($A5149="","",INDEX(CARTAO_COMPRAS!$K:$K,INT((ROW()-2)/20)+2))</f>
        <v/>
      </c>
      <c r="M5149" s="0" t="str">
        <f aca="false">IF($A5149="","","Compra no cartão")</f>
        <v/>
      </c>
    </row>
    <row r="5150" customFormat="false" ht="13.5" hidden="false" customHeight="false" outlineLevel="0" collapsed="false">
      <c r="A5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0" s="0" t="str">
        <f aca="false">IF($A5150="","",INDEX(CARTAO_COMPRAS!$C:$C,INT((ROW()-2)/20)+2))</f>
        <v/>
      </c>
      <c r="C5150" s="0" t="str">
        <f aca="false">IF($A5150="","",INDEX(CARTAO_COMPRAS!$D:$D,INT((ROW()-2)/20)+2))</f>
        <v/>
      </c>
      <c r="D5150" s="0" t="str">
        <f aca="false">IF($A5150="","",INDEX(CARTAO_COMPRAS!$E:$E,INT((ROW()-2)/20)+2))</f>
        <v/>
      </c>
      <c r="E5150" s="0" t="str">
        <f aca="false">IF($A5150="","",INDEX(CARTAO_COMPRAS!$H:$H,INT((ROW()-2)/20)+2)+MOD(ROW()-2,20))</f>
        <v/>
      </c>
      <c r="F5150" s="0" t="str">
        <f aca="false">IF($A5150="","",INDEX(CARTAO_COMPRAS!$G:$G,INT((ROW()-2)/20)+2))</f>
        <v/>
      </c>
      <c r="G5150" s="5" t="str">
        <f aca="false">IF($A5150="","",INDEX(CARTAO_COMPRAS!$I:$I,INT((ROW()-2)/20)+2))</f>
        <v/>
      </c>
      <c r="H5150" s="4" t="str">
        <f aca="false">IF($A5150="","",EDATE(INDEX(CARTAO_COMPRAS!$J:$J,INT((ROW()-2)/20)+2),MOD(ROW()-2,20)))</f>
        <v/>
      </c>
      <c r="I5150" s="4" t="str">
        <f aca="false">IF($H5150="","",$H5150-WEEKDAY($H5150,2)+1)</f>
        <v/>
      </c>
      <c r="J5150" s="4" t="str">
        <f aca="false">IF($I5150="","",$I5150+6)</f>
        <v/>
      </c>
      <c r="K5150" s="6" t="str">
        <f aca="false">IF($H5150="","",DATE(YEAR($H5150),MONTH($H5150),1))</f>
        <v/>
      </c>
      <c r="L5150" s="0" t="str">
        <f aca="false">IF($A5150="","",INDEX(CARTAO_COMPRAS!$K:$K,INT((ROW()-2)/20)+2))</f>
        <v/>
      </c>
      <c r="M5150" s="0" t="str">
        <f aca="false">IF($A5150="","","Compra no cartão")</f>
        <v/>
      </c>
    </row>
    <row r="5151" customFormat="false" ht="13.5" hidden="false" customHeight="false" outlineLevel="0" collapsed="false">
      <c r="A5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1" s="0" t="str">
        <f aca="false">IF($A5151="","",INDEX(CARTAO_COMPRAS!$C:$C,INT((ROW()-2)/20)+2))</f>
        <v/>
      </c>
      <c r="C5151" s="0" t="str">
        <f aca="false">IF($A5151="","",INDEX(CARTAO_COMPRAS!$D:$D,INT((ROW()-2)/20)+2))</f>
        <v/>
      </c>
      <c r="D5151" s="0" t="str">
        <f aca="false">IF($A5151="","",INDEX(CARTAO_COMPRAS!$E:$E,INT((ROW()-2)/20)+2))</f>
        <v/>
      </c>
      <c r="E5151" s="0" t="str">
        <f aca="false">IF($A5151="","",INDEX(CARTAO_COMPRAS!$H:$H,INT((ROW()-2)/20)+2)+MOD(ROW()-2,20))</f>
        <v/>
      </c>
      <c r="F5151" s="0" t="str">
        <f aca="false">IF($A5151="","",INDEX(CARTAO_COMPRAS!$G:$G,INT((ROW()-2)/20)+2))</f>
        <v/>
      </c>
      <c r="G5151" s="5" t="str">
        <f aca="false">IF($A5151="","",INDEX(CARTAO_COMPRAS!$I:$I,INT((ROW()-2)/20)+2))</f>
        <v/>
      </c>
      <c r="H5151" s="4" t="str">
        <f aca="false">IF($A5151="","",EDATE(INDEX(CARTAO_COMPRAS!$J:$J,INT((ROW()-2)/20)+2),MOD(ROW()-2,20)))</f>
        <v/>
      </c>
      <c r="I5151" s="4" t="str">
        <f aca="false">IF($H5151="","",$H5151-WEEKDAY($H5151,2)+1)</f>
        <v/>
      </c>
      <c r="J5151" s="4" t="str">
        <f aca="false">IF($I5151="","",$I5151+6)</f>
        <v/>
      </c>
      <c r="K5151" s="6" t="str">
        <f aca="false">IF($H5151="","",DATE(YEAR($H5151),MONTH($H5151),1))</f>
        <v/>
      </c>
      <c r="L5151" s="0" t="str">
        <f aca="false">IF($A5151="","",INDEX(CARTAO_COMPRAS!$K:$K,INT((ROW()-2)/20)+2))</f>
        <v/>
      </c>
      <c r="M5151" s="0" t="str">
        <f aca="false">IF($A5151="","","Compra no cartão")</f>
        <v/>
      </c>
    </row>
    <row r="5152" customFormat="false" ht="13.5" hidden="false" customHeight="false" outlineLevel="0" collapsed="false">
      <c r="A5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2" s="0" t="str">
        <f aca="false">IF($A5152="","",INDEX(CARTAO_COMPRAS!$C:$C,INT((ROW()-2)/20)+2))</f>
        <v/>
      </c>
      <c r="C5152" s="0" t="str">
        <f aca="false">IF($A5152="","",INDEX(CARTAO_COMPRAS!$D:$D,INT((ROW()-2)/20)+2))</f>
        <v/>
      </c>
      <c r="D5152" s="0" t="str">
        <f aca="false">IF($A5152="","",INDEX(CARTAO_COMPRAS!$E:$E,INT((ROW()-2)/20)+2))</f>
        <v/>
      </c>
      <c r="E5152" s="0" t="str">
        <f aca="false">IF($A5152="","",INDEX(CARTAO_COMPRAS!$H:$H,INT((ROW()-2)/20)+2)+MOD(ROW()-2,20))</f>
        <v/>
      </c>
      <c r="F5152" s="0" t="str">
        <f aca="false">IF($A5152="","",INDEX(CARTAO_COMPRAS!$G:$G,INT((ROW()-2)/20)+2))</f>
        <v/>
      </c>
      <c r="G5152" s="5" t="str">
        <f aca="false">IF($A5152="","",INDEX(CARTAO_COMPRAS!$I:$I,INT((ROW()-2)/20)+2))</f>
        <v/>
      </c>
      <c r="H5152" s="4" t="str">
        <f aca="false">IF($A5152="","",EDATE(INDEX(CARTAO_COMPRAS!$J:$J,INT((ROW()-2)/20)+2),MOD(ROW()-2,20)))</f>
        <v/>
      </c>
      <c r="I5152" s="4" t="str">
        <f aca="false">IF($H5152="","",$H5152-WEEKDAY($H5152,2)+1)</f>
        <v/>
      </c>
      <c r="J5152" s="4" t="str">
        <f aca="false">IF($I5152="","",$I5152+6)</f>
        <v/>
      </c>
      <c r="K5152" s="6" t="str">
        <f aca="false">IF($H5152="","",DATE(YEAR($H5152),MONTH($H5152),1))</f>
        <v/>
      </c>
      <c r="L5152" s="0" t="str">
        <f aca="false">IF($A5152="","",INDEX(CARTAO_COMPRAS!$K:$K,INT((ROW()-2)/20)+2))</f>
        <v/>
      </c>
      <c r="M5152" s="0" t="str">
        <f aca="false">IF($A5152="","","Compra no cartão")</f>
        <v/>
      </c>
    </row>
    <row r="5153" customFormat="false" ht="13.5" hidden="false" customHeight="false" outlineLevel="0" collapsed="false">
      <c r="A5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3" s="0" t="str">
        <f aca="false">IF($A5153="","",INDEX(CARTAO_COMPRAS!$C:$C,INT((ROW()-2)/20)+2))</f>
        <v/>
      </c>
      <c r="C5153" s="0" t="str">
        <f aca="false">IF($A5153="","",INDEX(CARTAO_COMPRAS!$D:$D,INT((ROW()-2)/20)+2))</f>
        <v/>
      </c>
      <c r="D5153" s="0" t="str">
        <f aca="false">IF($A5153="","",INDEX(CARTAO_COMPRAS!$E:$E,INT((ROW()-2)/20)+2))</f>
        <v/>
      </c>
      <c r="E5153" s="0" t="str">
        <f aca="false">IF($A5153="","",INDEX(CARTAO_COMPRAS!$H:$H,INT((ROW()-2)/20)+2)+MOD(ROW()-2,20))</f>
        <v/>
      </c>
      <c r="F5153" s="0" t="str">
        <f aca="false">IF($A5153="","",INDEX(CARTAO_COMPRAS!$G:$G,INT((ROW()-2)/20)+2))</f>
        <v/>
      </c>
      <c r="G5153" s="5" t="str">
        <f aca="false">IF($A5153="","",INDEX(CARTAO_COMPRAS!$I:$I,INT((ROW()-2)/20)+2))</f>
        <v/>
      </c>
      <c r="H5153" s="4" t="str">
        <f aca="false">IF($A5153="","",EDATE(INDEX(CARTAO_COMPRAS!$J:$J,INT((ROW()-2)/20)+2),MOD(ROW()-2,20)))</f>
        <v/>
      </c>
      <c r="I5153" s="4" t="str">
        <f aca="false">IF($H5153="","",$H5153-WEEKDAY($H5153,2)+1)</f>
        <v/>
      </c>
      <c r="J5153" s="4" t="str">
        <f aca="false">IF($I5153="","",$I5153+6)</f>
        <v/>
      </c>
      <c r="K5153" s="6" t="str">
        <f aca="false">IF($H5153="","",DATE(YEAR($H5153),MONTH($H5153),1))</f>
        <v/>
      </c>
      <c r="L5153" s="0" t="str">
        <f aca="false">IF($A5153="","",INDEX(CARTAO_COMPRAS!$K:$K,INT((ROW()-2)/20)+2))</f>
        <v/>
      </c>
      <c r="M5153" s="0" t="str">
        <f aca="false">IF($A5153="","","Compra no cartão")</f>
        <v/>
      </c>
    </row>
    <row r="5154" customFormat="false" ht="13.5" hidden="false" customHeight="false" outlineLevel="0" collapsed="false">
      <c r="A5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4" s="0" t="str">
        <f aca="false">IF($A5154="","",INDEX(CARTAO_COMPRAS!$C:$C,INT((ROW()-2)/20)+2))</f>
        <v/>
      </c>
      <c r="C5154" s="0" t="str">
        <f aca="false">IF($A5154="","",INDEX(CARTAO_COMPRAS!$D:$D,INT((ROW()-2)/20)+2))</f>
        <v/>
      </c>
      <c r="D5154" s="0" t="str">
        <f aca="false">IF($A5154="","",INDEX(CARTAO_COMPRAS!$E:$E,INT((ROW()-2)/20)+2))</f>
        <v/>
      </c>
      <c r="E5154" s="0" t="str">
        <f aca="false">IF($A5154="","",INDEX(CARTAO_COMPRAS!$H:$H,INT((ROW()-2)/20)+2)+MOD(ROW()-2,20))</f>
        <v/>
      </c>
      <c r="F5154" s="0" t="str">
        <f aca="false">IF($A5154="","",INDEX(CARTAO_COMPRAS!$G:$G,INT((ROW()-2)/20)+2))</f>
        <v/>
      </c>
      <c r="G5154" s="5" t="str">
        <f aca="false">IF($A5154="","",INDEX(CARTAO_COMPRAS!$I:$I,INT((ROW()-2)/20)+2))</f>
        <v/>
      </c>
      <c r="H5154" s="4" t="str">
        <f aca="false">IF($A5154="","",EDATE(INDEX(CARTAO_COMPRAS!$J:$J,INT((ROW()-2)/20)+2),MOD(ROW()-2,20)))</f>
        <v/>
      </c>
      <c r="I5154" s="4" t="str">
        <f aca="false">IF($H5154="","",$H5154-WEEKDAY($H5154,2)+1)</f>
        <v/>
      </c>
      <c r="J5154" s="4" t="str">
        <f aca="false">IF($I5154="","",$I5154+6)</f>
        <v/>
      </c>
      <c r="K5154" s="6" t="str">
        <f aca="false">IF($H5154="","",DATE(YEAR($H5154),MONTH($H5154),1))</f>
        <v/>
      </c>
      <c r="L5154" s="0" t="str">
        <f aca="false">IF($A5154="","",INDEX(CARTAO_COMPRAS!$K:$K,INT((ROW()-2)/20)+2))</f>
        <v/>
      </c>
      <c r="M5154" s="0" t="str">
        <f aca="false">IF($A5154="","","Compra no cartão")</f>
        <v/>
      </c>
    </row>
    <row r="5155" customFormat="false" ht="13.5" hidden="false" customHeight="false" outlineLevel="0" collapsed="false">
      <c r="A5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5" s="0" t="str">
        <f aca="false">IF($A5155="","",INDEX(CARTAO_COMPRAS!$C:$C,INT((ROW()-2)/20)+2))</f>
        <v/>
      </c>
      <c r="C5155" s="0" t="str">
        <f aca="false">IF($A5155="","",INDEX(CARTAO_COMPRAS!$D:$D,INT((ROW()-2)/20)+2))</f>
        <v/>
      </c>
      <c r="D5155" s="0" t="str">
        <f aca="false">IF($A5155="","",INDEX(CARTAO_COMPRAS!$E:$E,INT((ROW()-2)/20)+2))</f>
        <v/>
      </c>
      <c r="E5155" s="0" t="str">
        <f aca="false">IF($A5155="","",INDEX(CARTAO_COMPRAS!$H:$H,INT((ROW()-2)/20)+2)+MOD(ROW()-2,20))</f>
        <v/>
      </c>
      <c r="F5155" s="0" t="str">
        <f aca="false">IF($A5155="","",INDEX(CARTAO_COMPRAS!$G:$G,INT((ROW()-2)/20)+2))</f>
        <v/>
      </c>
      <c r="G5155" s="5" t="str">
        <f aca="false">IF($A5155="","",INDEX(CARTAO_COMPRAS!$I:$I,INT((ROW()-2)/20)+2))</f>
        <v/>
      </c>
      <c r="H5155" s="4" t="str">
        <f aca="false">IF($A5155="","",EDATE(INDEX(CARTAO_COMPRAS!$J:$J,INT((ROW()-2)/20)+2),MOD(ROW()-2,20)))</f>
        <v/>
      </c>
      <c r="I5155" s="4" t="str">
        <f aca="false">IF($H5155="","",$H5155-WEEKDAY($H5155,2)+1)</f>
        <v/>
      </c>
      <c r="J5155" s="4" t="str">
        <f aca="false">IF($I5155="","",$I5155+6)</f>
        <v/>
      </c>
      <c r="K5155" s="6" t="str">
        <f aca="false">IF($H5155="","",DATE(YEAR($H5155),MONTH($H5155),1))</f>
        <v/>
      </c>
      <c r="L5155" s="0" t="str">
        <f aca="false">IF($A5155="","",INDEX(CARTAO_COMPRAS!$K:$K,INT((ROW()-2)/20)+2))</f>
        <v/>
      </c>
      <c r="M5155" s="0" t="str">
        <f aca="false">IF($A5155="","","Compra no cartão")</f>
        <v/>
      </c>
    </row>
    <row r="5156" customFormat="false" ht="13.5" hidden="false" customHeight="false" outlineLevel="0" collapsed="false">
      <c r="A5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6" s="0" t="str">
        <f aca="false">IF($A5156="","",INDEX(CARTAO_COMPRAS!$C:$C,INT((ROW()-2)/20)+2))</f>
        <v/>
      </c>
      <c r="C5156" s="0" t="str">
        <f aca="false">IF($A5156="","",INDEX(CARTAO_COMPRAS!$D:$D,INT((ROW()-2)/20)+2))</f>
        <v/>
      </c>
      <c r="D5156" s="0" t="str">
        <f aca="false">IF($A5156="","",INDEX(CARTAO_COMPRAS!$E:$E,INT((ROW()-2)/20)+2))</f>
        <v/>
      </c>
      <c r="E5156" s="0" t="str">
        <f aca="false">IF($A5156="","",INDEX(CARTAO_COMPRAS!$H:$H,INT((ROW()-2)/20)+2)+MOD(ROW()-2,20))</f>
        <v/>
      </c>
      <c r="F5156" s="0" t="str">
        <f aca="false">IF($A5156="","",INDEX(CARTAO_COMPRAS!$G:$G,INT((ROW()-2)/20)+2))</f>
        <v/>
      </c>
      <c r="G5156" s="5" t="str">
        <f aca="false">IF($A5156="","",INDEX(CARTAO_COMPRAS!$I:$I,INT((ROW()-2)/20)+2))</f>
        <v/>
      </c>
      <c r="H5156" s="4" t="str">
        <f aca="false">IF($A5156="","",EDATE(INDEX(CARTAO_COMPRAS!$J:$J,INT((ROW()-2)/20)+2),MOD(ROW()-2,20)))</f>
        <v/>
      </c>
      <c r="I5156" s="4" t="str">
        <f aca="false">IF($H5156="","",$H5156-WEEKDAY($H5156,2)+1)</f>
        <v/>
      </c>
      <c r="J5156" s="4" t="str">
        <f aca="false">IF($I5156="","",$I5156+6)</f>
        <v/>
      </c>
      <c r="K5156" s="6" t="str">
        <f aca="false">IF($H5156="","",DATE(YEAR($H5156),MONTH($H5156),1))</f>
        <v/>
      </c>
      <c r="L5156" s="0" t="str">
        <f aca="false">IF($A5156="","",INDEX(CARTAO_COMPRAS!$K:$K,INT((ROW()-2)/20)+2))</f>
        <v/>
      </c>
      <c r="M5156" s="0" t="str">
        <f aca="false">IF($A5156="","","Compra no cartão")</f>
        <v/>
      </c>
    </row>
    <row r="5157" customFormat="false" ht="13.5" hidden="false" customHeight="false" outlineLevel="0" collapsed="false">
      <c r="A5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7" s="0" t="str">
        <f aca="false">IF($A5157="","",INDEX(CARTAO_COMPRAS!$C:$C,INT((ROW()-2)/20)+2))</f>
        <v/>
      </c>
      <c r="C5157" s="0" t="str">
        <f aca="false">IF($A5157="","",INDEX(CARTAO_COMPRAS!$D:$D,INT((ROW()-2)/20)+2))</f>
        <v/>
      </c>
      <c r="D5157" s="0" t="str">
        <f aca="false">IF($A5157="","",INDEX(CARTAO_COMPRAS!$E:$E,INT((ROW()-2)/20)+2))</f>
        <v/>
      </c>
      <c r="E5157" s="0" t="str">
        <f aca="false">IF($A5157="","",INDEX(CARTAO_COMPRAS!$H:$H,INT((ROW()-2)/20)+2)+MOD(ROW()-2,20))</f>
        <v/>
      </c>
      <c r="F5157" s="0" t="str">
        <f aca="false">IF($A5157="","",INDEX(CARTAO_COMPRAS!$G:$G,INT((ROW()-2)/20)+2))</f>
        <v/>
      </c>
      <c r="G5157" s="5" t="str">
        <f aca="false">IF($A5157="","",INDEX(CARTAO_COMPRAS!$I:$I,INT((ROW()-2)/20)+2))</f>
        <v/>
      </c>
      <c r="H5157" s="4" t="str">
        <f aca="false">IF($A5157="","",EDATE(INDEX(CARTAO_COMPRAS!$J:$J,INT((ROW()-2)/20)+2),MOD(ROW()-2,20)))</f>
        <v/>
      </c>
      <c r="I5157" s="4" t="str">
        <f aca="false">IF($H5157="","",$H5157-WEEKDAY($H5157,2)+1)</f>
        <v/>
      </c>
      <c r="J5157" s="4" t="str">
        <f aca="false">IF($I5157="","",$I5157+6)</f>
        <v/>
      </c>
      <c r="K5157" s="6" t="str">
        <f aca="false">IF($H5157="","",DATE(YEAR($H5157),MONTH($H5157),1))</f>
        <v/>
      </c>
      <c r="L5157" s="0" t="str">
        <f aca="false">IF($A5157="","",INDEX(CARTAO_COMPRAS!$K:$K,INT((ROW()-2)/20)+2))</f>
        <v/>
      </c>
      <c r="M5157" s="0" t="str">
        <f aca="false">IF($A5157="","","Compra no cartão")</f>
        <v/>
      </c>
    </row>
    <row r="5158" customFormat="false" ht="13.5" hidden="false" customHeight="false" outlineLevel="0" collapsed="false">
      <c r="A5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8" s="0" t="str">
        <f aca="false">IF($A5158="","",INDEX(CARTAO_COMPRAS!$C:$C,INT((ROW()-2)/20)+2))</f>
        <v/>
      </c>
      <c r="C5158" s="0" t="str">
        <f aca="false">IF($A5158="","",INDEX(CARTAO_COMPRAS!$D:$D,INT((ROW()-2)/20)+2))</f>
        <v/>
      </c>
      <c r="D5158" s="0" t="str">
        <f aca="false">IF($A5158="","",INDEX(CARTAO_COMPRAS!$E:$E,INT((ROW()-2)/20)+2))</f>
        <v/>
      </c>
      <c r="E5158" s="0" t="str">
        <f aca="false">IF($A5158="","",INDEX(CARTAO_COMPRAS!$H:$H,INT((ROW()-2)/20)+2)+MOD(ROW()-2,20))</f>
        <v/>
      </c>
      <c r="F5158" s="0" t="str">
        <f aca="false">IF($A5158="","",INDEX(CARTAO_COMPRAS!$G:$G,INT((ROW()-2)/20)+2))</f>
        <v/>
      </c>
      <c r="G5158" s="5" t="str">
        <f aca="false">IF($A5158="","",INDEX(CARTAO_COMPRAS!$I:$I,INT((ROW()-2)/20)+2))</f>
        <v/>
      </c>
      <c r="H5158" s="4" t="str">
        <f aca="false">IF($A5158="","",EDATE(INDEX(CARTAO_COMPRAS!$J:$J,INT((ROW()-2)/20)+2),MOD(ROW()-2,20)))</f>
        <v/>
      </c>
      <c r="I5158" s="4" t="str">
        <f aca="false">IF($H5158="","",$H5158-WEEKDAY($H5158,2)+1)</f>
        <v/>
      </c>
      <c r="J5158" s="4" t="str">
        <f aca="false">IF($I5158="","",$I5158+6)</f>
        <v/>
      </c>
      <c r="K5158" s="6" t="str">
        <f aca="false">IF($H5158="","",DATE(YEAR($H5158),MONTH($H5158),1))</f>
        <v/>
      </c>
      <c r="L5158" s="0" t="str">
        <f aca="false">IF($A5158="","",INDEX(CARTAO_COMPRAS!$K:$K,INT((ROW()-2)/20)+2))</f>
        <v/>
      </c>
      <c r="M5158" s="0" t="str">
        <f aca="false">IF($A5158="","","Compra no cartão")</f>
        <v/>
      </c>
    </row>
    <row r="5159" customFormat="false" ht="13.5" hidden="false" customHeight="false" outlineLevel="0" collapsed="false">
      <c r="A5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59" s="0" t="str">
        <f aca="false">IF($A5159="","",INDEX(CARTAO_COMPRAS!$C:$C,INT((ROW()-2)/20)+2))</f>
        <v/>
      </c>
      <c r="C5159" s="0" t="str">
        <f aca="false">IF($A5159="","",INDEX(CARTAO_COMPRAS!$D:$D,INT((ROW()-2)/20)+2))</f>
        <v/>
      </c>
      <c r="D5159" s="0" t="str">
        <f aca="false">IF($A5159="","",INDEX(CARTAO_COMPRAS!$E:$E,INT((ROW()-2)/20)+2))</f>
        <v/>
      </c>
      <c r="E5159" s="0" t="str">
        <f aca="false">IF($A5159="","",INDEX(CARTAO_COMPRAS!$H:$H,INT((ROW()-2)/20)+2)+MOD(ROW()-2,20))</f>
        <v/>
      </c>
      <c r="F5159" s="0" t="str">
        <f aca="false">IF($A5159="","",INDEX(CARTAO_COMPRAS!$G:$G,INT((ROW()-2)/20)+2))</f>
        <v/>
      </c>
      <c r="G5159" s="5" t="str">
        <f aca="false">IF($A5159="","",INDEX(CARTAO_COMPRAS!$I:$I,INT((ROW()-2)/20)+2))</f>
        <v/>
      </c>
      <c r="H5159" s="4" t="str">
        <f aca="false">IF($A5159="","",EDATE(INDEX(CARTAO_COMPRAS!$J:$J,INT((ROW()-2)/20)+2),MOD(ROW()-2,20)))</f>
        <v/>
      </c>
      <c r="I5159" s="4" t="str">
        <f aca="false">IF($H5159="","",$H5159-WEEKDAY($H5159,2)+1)</f>
        <v/>
      </c>
      <c r="J5159" s="4" t="str">
        <f aca="false">IF($I5159="","",$I5159+6)</f>
        <v/>
      </c>
      <c r="K5159" s="6" t="str">
        <f aca="false">IF($H5159="","",DATE(YEAR($H5159),MONTH($H5159),1))</f>
        <v/>
      </c>
      <c r="L5159" s="0" t="str">
        <f aca="false">IF($A5159="","",INDEX(CARTAO_COMPRAS!$K:$K,INT((ROW()-2)/20)+2))</f>
        <v/>
      </c>
      <c r="M5159" s="0" t="str">
        <f aca="false">IF($A5159="","","Compra no cartão")</f>
        <v/>
      </c>
    </row>
    <row r="5160" customFormat="false" ht="13.5" hidden="false" customHeight="false" outlineLevel="0" collapsed="false">
      <c r="A5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0" s="0" t="str">
        <f aca="false">IF($A5160="","",INDEX(CARTAO_COMPRAS!$C:$C,INT((ROW()-2)/20)+2))</f>
        <v/>
      </c>
      <c r="C5160" s="0" t="str">
        <f aca="false">IF($A5160="","",INDEX(CARTAO_COMPRAS!$D:$D,INT((ROW()-2)/20)+2))</f>
        <v/>
      </c>
      <c r="D5160" s="0" t="str">
        <f aca="false">IF($A5160="","",INDEX(CARTAO_COMPRAS!$E:$E,INT((ROW()-2)/20)+2))</f>
        <v/>
      </c>
      <c r="E5160" s="0" t="str">
        <f aca="false">IF($A5160="","",INDEX(CARTAO_COMPRAS!$H:$H,INT((ROW()-2)/20)+2)+MOD(ROW()-2,20))</f>
        <v/>
      </c>
      <c r="F5160" s="0" t="str">
        <f aca="false">IF($A5160="","",INDEX(CARTAO_COMPRAS!$G:$G,INT((ROW()-2)/20)+2))</f>
        <v/>
      </c>
      <c r="G5160" s="5" t="str">
        <f aca="false">IF($A5160="","",INDEX(CARTAO_COMPRAS!$I:$I,INT((ROW()-2)/20)+2))</f>
        <v/>
      </c>
      <c r="H5160" s="4" t="str">
        <f aca="false">IF($A5160="","",EDATE(INDEX(CARTAO_COMPRAS!$J:$J,INT((ROW()-2)/20)+2),MOD(ROW()-2,20)))</f>
        <v/>
      </c>
      <c r="I5160" s="4" t="str">
        <f aca="false">IF($H5160="","",$H5160-WEEKDAY($H5160,2)+1)</f>
        <v/>
      </c>
      <c r="J5160" s="4" t="str">
        <f aca="false">IF($I5160="","",$I5160+6)</f>
        <v/>
      </c>
      <c r="K5160" s="6" t="str">
        <f aca="false">IF($H5160="","",DATE(YEAR($H5160),MONTH($H5160),1))</f>
        <v/>
      </c>
      <c r="L5160" s="0" t="str">
        <f aca="false">IF($A5160="","",INDEX(CARTAO_COMPRAS!$K:$K,INT((ROW()-2)/20)+2))</f>
        <v/>
      </c>
      <c r="M5160" s="0" t="str">
        <f aca="false">IF($A5160="","","Compra no cartão")</f>
        <v/>
      </c>
    </row>
    <row r="5161" customFormat="false" ht="13.5" hidden="false" customHeight="false" outlineLevel="0" collapsed="false">
      <c r="A5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1" s="0" t="str">
        <f aca="false">IF($A5161="","",INDEX(CARTAO_COMPRAS!$C:$C,INT((ROW()-2)/20)+2))</f>
        <v/>
      </c>
      <c r="C5161" s="0" t="str">
        <f aca="false">IF($A5161="","",INDEX(CARTAO_COMPRAS!$D:$D,INT((ROW()-2)/20)+2))</f>
        <v/>
      </c>
      <c r="D5161" s="0" t="str">
        <f aca="false">IF($A5161="","",INDEX(CARTAO_COMPRAS!$E:$E,INT((ROW()-2)/20)+2))</f>
        <v/>
      </c>
      <c r="E5161" s="0" t="str">
        <f aca="false">IF($A5161="","",INDEX(CARTAO_COMPRAS!$H:$H,INT((ROW()-2)/20)+2)+MOD(ROW()-2,20))</f>
        <v/>
      </c>
      <c r="F5161" s="0" t="str">
        <f aca="false">IF($A5161="","",INDEX(CARTAO_COMPRAS!$G:$G,INT((ROW()-2)/20)+2))</f>
        <v/>
      </c>
      <c r="G5161" s="5" t="str">
        <f aca="false">IF($A5161="","",INDEX(CARTAO_COMPRAS!$I:$I,INT((ROW()-2)/20)+2))</f>
        <v/>
      </c>
      <c r="H5161" s="4" t="str">
        <f aca="false">IF($A5161="","",EDATE(INDEX(CARTAO_COMPRAS!$J:$J,INT((ROW()-2)/20)+2),MOD(ROW()-2,20)))</f>
        <v/>
      </c>
      <c r="I5161" s="4" t="str">
        <f aca="false">IF($H5161="","",$H5161-WEEKDAY($H5161,2)+1)</f>
        <v/>
      </c>
      <c r="J5161" s="4" t="str">
        <f aca="false">IF($I5161="","",$I5161+6)</f>
        <v/>
      </c>
      <c r="K5161" s="6" t="str">
        <f aca="false">IF($H5161="","",DATE(YEAR($H5161),MONTH($H5161),1))</f>
        <v/>
      </c>
      <c r="L5161" s="0" t="str">
        <f aca="false">IF($A5161="","",INDEX(CARTAO_COMPRAS!$K:$K,INT((ROW()-2)/20)+2))</f>
        <v/>
      </c>
      <c r="M5161" s="0" t="str">
        <f aca="false">IF($A5161="","","Compra no cartão")</f>
        <v/>
      </c>
    </row>
    <row r="5162" customFormat="false" ht="13.5" hidden="false" customHeight="false" outlineLevel="0" collapsed="false">
      <c r="A51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2" s="0" t="str">
        <f aca="false">IF($A5162="","",INDEX(CARTAO_COMPRAS!$C:$C,INT((ROW()-2)/20)+2))</f>
        <v/>
      </c>
      <c r="C5162" s="0" t="str">
        <f aca="false">IF($A5162="","",INDEX(CARTAO_COMPRAS!$D:$D,INT((ROW()-2)/20)+2))</f>
        <v/>
      </c>
      <c r="D5162" s="0" t="str">
        <f aca="false">IF($A5162="","",INDEX(CARTAO_COMPRAS!$E:$E,INT((ROW()-2)/20)+2))</f>
        <v/>
      </c>
      <c r="E5162" s="0" t="str">
        <f aca="false">IF($A5162="","",INDEX(CARTAO_COMPRAS!$H:$H,INT((ROW()-2)/20)+2)+MOD(ROW()-2,20))</f>
        <v/>
      </c>
      <c r="F5162" s="0" t="str">
        <f aca="false">IF($A5162="","",INDEX(CARTAO_COMPRAS!$G:$G,INT((ROW()-2)/20)+2))</f>
        <v/>
      </c>
      <c r="G5162" s="5" t="str">
        <f aca="false">IF($A5162="","",INDEX(CARTAO_COMPRAS!$I:$I,INT((ROW()-2)/20)+2))</f>
        <v/>
      </c>
      <c r="H5162" s="4" t="str">
        <f aca="false">IF($A5162="","",EDATE(INDEX(CARTAO_COMPRAS!$J:$J,INT((ROW()-2)/20)+2),MOD(ROW()-2,20)))</f>
        <v/>
      </c>
      <c r="I5162" s="4" t="str">
        <f aca="false">IF($H5162="","",$H5162-WEEKDAY($H5162,2)+1)</f>
        <v/>
      </c>
      <c r="J5162" s="4" t="str">
        <f aca="false">IF($I5162="","",$I5162+6)</f>
        <v/>
      </c>
      <c r="K5162" s="6" t="str">
        <f aca="false">IF($H5162="","",DATE(YEAR($H5162),MONTH($H5162),1))</f>
        <v/>
      </c>
      <c r="L5162" s="0" t="str">
        <f aca="false">IF($A5162="","",INDEX(CARTAO_COMPRAS!$K:$K,INT((ROW()-2)/20)+2))</f>
        <v/>
      </c>
      <c r="M5162" s="0" t="str">
        <f aca="false">IF($A5162="","","Compra no cartão")</f>
        <v/>
      </c>
    </row>
    <row r="5163" customFormat="false" ht="13.5" hidden="false" customHeight="false" outlineLevel="0" collapsed="false">
      <c r="A5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3" s="0" t="str">
        <f aca="false">IF($A5163="","",INDEX(CARTAO_COMPRAS!$C:$C,INT((ROW()-2)/20)+2))</f>
        <v/>
      </c>
      <c r="C5163" s="0" t="str">
        <f aca="false">IF($A5163="","",INDEX(CARTAO_COMPRAS!$D:$D,INT((ROW()-2)/20)+2))</f>
        <v/>
      </c>
      <c r="D5163" s="0" t="str">
        <f aca="false">IF($A5163="","",INDEX(CARTAO_COMPRAS!$E:$E,INT((ROW()-2)/20)+2))</f>
        <v/>
      </c>
      <c r="E5163" s="0" t="str">
        <f aca="false">IF($A5163="","",INDEX(CARTAO_COMPRAS!$H:$H,INT((ROW()-2)/20)+2)+MOD(ROW()-2,20))</f>
        <v/>
      </c>
      <c r="F5163" s="0" t="str">
        <f aca="false">IF($A5163="","",INDEX(CARTAO_COMPRAS!$G:$G,INT((ROW()-2)/20)+2))</f>
        <v/>
      </c>
      <c r="G5163" s="5" t="str">
        <f aca="false">IF($A5163="","",INDEX(CARTAO_COMPRAS!$I:$I,INT((ROW()-2)/20)+2))</f>
        <v/>
      </c>
      <c r="H5163" s="4" t="str">
        <f aca="false">IF($A5163="","",EDATE(INDEX(CARTAO_COMPRAS!$J:$J,INT((ROW()-2)/20)+2),MOD(ROW()-2,20)))</f>
        <v/>
      </c>
      <c r="I5163" s="4" t="str">
        <f aca="false">IF($H5163="","",$H5163-WEEKDAY($H5163,2)+1)</f>
        <v/>
      </c>
      <c r="J5163" s="4" t="str">
        <f aca="false">IF($I5163="","",$I5163+6)</f>
        <v/>
      </c>
      <c r="K5163" s="6" t="str">
        <f aca="false">IF($H5163="","",DATE(YEAR($H5163),MONTH($H5163),1))</f>
        <v/>
      </c>
      <c r="L5163" s="0" t="str">
        <f aca="false">IF($A5163="","",INDEX(CARTAO_COMPRAS!$K:$K,INT((ROW()-2)/20)+2))</f>
        <v/>
      </c>
      <c r="M5163" s="0" t="str">
        <f aca="false">IF($A5163="","","Compra no cartão")</f>
        <v/>
      </c>
    </row>
    <row r="5164" customFormat="false" ht="13.5" hidden="false" customHeight="false" outlineLevel="0" collapsed="false">
      <c r="A5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4" s="0" t="str">
        <f aca="false">IF($A5164="","",INDEX(CARTAO_COMPRAS!$C:$C,INT((ROW()-2)/20)+2))</f>
        <v/>
      </c>
      <c r="C5164" s="0" t="str">
        <f aca="false">IF($A5164="","",INDEX(CARTAO_COMPRAS!$D:$D,INT((ROW()-2)/20)+2))</f>
        <v/>
      </c>
      <c r="D5164" s="0" t="str">
        <f aca="false">IF($A5164="","",INDEX(CARTAO_COMPRAS!$E:$E,INT((ROW()-2)/20)+2))</f>
        <v/>
      </c>
      <c r="E5164" s="0" t="str">
        <f aca="false">IF($A5164="","",INDEX(CARTAO_COMPRAS!$H:$H,INT((ROW()-2)/20)+2)+MOD(ROW()-2,20))</f>
        <v/>
      </c>
      <c r="F5164" s="0" t="str">
        <f aca="false">IF($A5164="","",INDEX(CARTAO_COMPRAS!$G:$G,INT((ROW()-2)/20)+2))</f>
        <v/>
      </c>
      <c r="G5164" s="5" t="str">
        <f aca="false">IF($A5164="","",INDEX(CARTAO_COMPRAS!$I:$I,INT((ROW()-2)/20)+2))</f>
        <v/>
      </c>
      <c r="H5164" s="4" t="str">
        <f aca="false">IF($A5164="","",EDATE(INDEX(CARTAO_COMPRAS!$J:$J,INT((ROW()-2)/20)+2),MOD(ROW()-2,20)))</f>
        <v/>
      </c>
      <c r="I5164" s="4" t="str">
        <f aca="false">IF($H5164="","",$H5164-WEEKDAY($H5164,2)+1)</f>
        <v/>
      </c>
      <c r="J5164" s="4" t="str">
        <f aca="false">IF($I5164="","",$I5164+6)</f>
        <v/>
      </c>
      <c r="K5164" s="6" t="str">
        <f aca="false">IF($H5164="","",DATE(YEAR($H5164),MONTH($H5164),1))</f>
        <v/>
      </c>
      <c r="L5164" s="0" t="str">
        <f aca="false">IF($A5164="","",INDEX(CARTAO_COMPRAS!$K:$K,INT((ROW()-2)/20)+2))</f>
        <v/>
      </c>
      <c r="M5164" s="0" t="str">
        <f aca="false">IF($A5164="","","Compra no cartão")</f>
        <v/>
      </c>
    </row>
    <row r="5165" customFormat="false" ht="13.5" hidden="false" customHeight="false" outlineLevel="0" collapsed="false">
      <c r="A5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5" s="0" t="str">
        <f aca="false">IF($A5165="","",INDEX(CARTAO_COMPRAS!$C:$C,INT((ROW()-2)/20)+2))</f>
        <v/>
      </c>
      <c r="C5165" s="0" t="str">
        <f aca="false">IF($A5165="","",INDEX(CARTAO_COMPRAS!$D:$D,INT((ROW()-2)/20)+2))</f>
        <v/>
      </c>
      <c r="D5165" s="0" t="str">
        <f aca="false">IF($A5165="","",INDEX(CARTAO_COMPRAS!$E:$E,INT((ROW()-2)/20)+2))</f>
        <v/>
      </c>
      <c r="E5165" s="0" t="str">
        <f aca="false">IF($A5165="","",INDEX(CARTAO_COMPRAS!$H:$H,INT((ROW()-2)/20)+2)+MOD(ROW()-2,20))</f>
        <v/>
      </c>
      <c r="F5165" s="0" t="str">
        <f aca="false">IF($A5165="","",INDEX(CARTAO_COMPRAS!$G:$G,INT((ROW()-2)/20)+2))</f>
        <v/>
      </c>
      <c r="G5165" s="5" t="str">
        <f aca="false">IF($A5165="","",INDEX(CARTAO_COMPRAS!$I:$I,INT((ROW()-2)/20)+2))</f>
        <v/>
      </c>
      <c r="H5165" s="4" t="str">
        <f aca="false">IF($A5165="","",EDATE(INDEX(CARTAO_COMPRAS!$J:$J,INT((ROW()-2)/20)+2),MOD(ROW()-2,20)))</f>
        <v/>
      </c>
      <c r="I5165" s="4" t="str">
        <f aca="false">IF($H5165="","",$H5165-WEEKDAY($H5165,2)+1)</f>
        <v/>
      </c>
      <c r="J5165" s="4" t="str">
        <f aca="false">IF($I5165="","",$I5165+6)</f>
        <v/>
      </c>
      <c r="K5165" s="6" t="str">
        <f aca="false">IF($H5165="","",DATE(YEAR($H5165),MONTH($H5165),1))</f>
        <v/>
      </c>
      <c r="L5165" s="0" t="str">
        <f aca="false">IF($A5165="","",INDEX(CARTAO_COMPRAS!$K:$K,INT((ROW()-2)/20)+2))</f>
        <v/>
      </c>
      <c r="M5165" s="0" t="str">
        <f aca="false">IF($A5165="","","Compra no cartão")</f>
        <v/>
      </c>
    </row>
    <row r="5166" customFormat="false" ht="13.5" hidden="false" customHeight="false" outlineLevel="0" collapsed="false">
      <c r="A5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6" s="0" t="str">
        <f aca="false">IF($A5166="","",INDEX(CARTAO_COMPRAS!$C:$C,INT((ROW()-2)/20)+2))</f>
        <v/>
      </c>
      <c r="C5166" s="0" t="str">
        <f aca="false">IF($A5166="","",INDEX(CARTAO_COMPRAS!$D:$D,INT((ROW()-2)/20)+2))</f>
        <v/>
      </c>
      <c r="D5166" s="0" t="str">
        <f aca="false">IF($A5166="","",INDEX(CARTAO_COMPRAS!$E:$E,INT((ROW()-2)/20)+2))</f>
        <v/>
      </c>
      <c r="E5166" s="0" t="str">
        <f aca="false">IF($A5166="","",INDEX(CARTAO_COMPRAS!$H:$H,INT((ROW()-2)/20)+2)+MOD(ROW()-2,20))</f>
        <v/>
      </c>
      <c r="F5166" s="0" t="str">
        <f aca="false">IF($A5166="","",INDEX(CARTAO_COMPRAS!$G:$G,INT((ROW()-2)/20)+2))</f>
        <v/>
      </c>
      <c r="G5166" s="5" t="str">
        <f aca="false">IF($A5166="","",INDEX(CARTAO_COMPRAS!$I:$I,INT((ROW()-2)/20)+2))</f>
        <v/>
      </c>
      <c r="H5166" s="4" t="str">
        <f aca="false">IF($A5166="","",EDATE(INDEX(CARTAO_COMPRAS!$J:$J,INT((ROW()-2)/20)+2),MOD(ROW()-2,20)))</f>
        <v/>
      </c>
      <c r="I5166" s="4" t="str">
        <f aca="false">IF($H5166="","",$H5166-WEEKDAY($H5166,2)+1)</f>
        <v/>
      </c>
      <c r="J5166" s="4" t="str">
        <f aca="false">IF($I5166="","",$I5166+6)</f>
        <v/>
      </c>
      <c r="K5166" s="6" t="str">
        <f aca="false">IF($H5166="","",DATE(YEAR($H5166),MONTH($H5166),1))</f>
        <v/>
      </c>
      <c r="L5166" s="0" t="str">
        <f aca="false">IF($A5166="","",INDEX(CARTAO_COMPRAS!$K:$K,INT((ROW()-2)/20)+2))</f>
        <v/>
      </c>
      <c r="M5166" s="0" t="str">
        <f aca="false">IF($A5166="","","Compra no cartão")</f>
        <v/>
      </c>
    </row>
    <row r="5167" customFormat="false" ht="13.5" hidden="false" customHeight="false" outlineLevel="0" collapsed="false">
      <c r="A5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7" s="0" t="str">
        <f aca="false">IF($A5167="","",INDEX(CARTAO_COMPRAS!$C:$C,INT((ROW()-2)/20)+2))</f>
        <v/>
      </c>
      <c r="C5167" s="0" t="str">
        <f aca="false">IF($A5167="","",INDEX(CARTAO_COMPRAS!$D:$D,INT((ROW()-2)/20)+2))</f>
        <v/>
      </c>
      <c r="D5167" s="0" t="str">
        <f aca="false">IF($A5167="","",INDEX(CARTAO_COMPRAS!$E:$E,INT((ROW()-2)/20)+2))</f>
        <v/>
      </c>
      <c r="E5167" s="0" t="str">
        <f aca="false">IF($A5167="","",INDEX(CARTAO_COMPRAS!$H:$H,INT((ROW()-2)/20)+2)+MOD(ROW()-2,20))</f>
        <v/>
      </c>
      <c r="F5167" s="0" t="str">
        <f aca="false">IF($A5167="","",INDEX(CARTAO_COMPRAS!$G:$G,INT((ROW()-2)/20)+2))</f>
        <v/>
      </c>
      <c r="G5167" s="5" t="str">
        <f aca="false">IF($A5167="","",INDEX(CARTAO_COMPRAS!$I:$I,INT((ROW()-2)/20)+2))</f>
        <v/>
      </c>
      <c r="H5167" s="4" t="str">
        <f aca="false">IF($A5167="","",EDATE(INDEX(CARTAO_COMPRAS!$J:$J,INT((ROW()-2)/20)+2),MOD(ROW()-2,20)))</f>
        <v/>
      </c>
      <c r="I5167" s="4" t="str">
        <f aca="false">IF($H5167="","",$H5167-WEEKDAY($H5167,2)+1)</f>
        <v/>
      </c>
      <c r="J5167" s="4" t="str">
        <f aca="false">IF($I5167="","",$I5167+6)</f>
        <v/>
      </c>
      <c r="K5167" s="6" t="str">
        <f aca="false">IF($H5167="","",DATE(YEAR($H5167),MONTH($H5167),1))</f>
        <v/>
      </c>
      <c r="L5167" s="0" t="str">
        <f aca="false">IF($A5167="","",INDEX(CARTAO_COMPRAS!$K:$K,INT((ROW()-2)/20)+2))</f>
        <v/>
      </c>
      <c r="M5167" s="0" t="str">
        <f aca="false">IF($A5167="","","Compra no cartão")</f>
        <v/>
      </c>
    </row>
    <row r="5168" customFormat="false" ht="13.5" hidden="false" customHeight="false" outlineLevel="0" collapsed="false">
      <c r="A5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8" s="0" t="str">
        <f aca="false">IF($A5168="","",INDEX(CARTAO_COMPRAS!$C:$C,INT((ROW()-2)/20)+2))</f>
        <v/>
      </c>
      <c r="C5168" s="0" t="str">
        <f aca="false">IF($A5168="","",INDEX(CARTAO_COMPRAS!$D:$D,INT((ROW()-2)/20)+2))</f>
        <v/>
      </c>
      <c r="D5168" s="0" t="str">
        <f aca="false">IF($A5168="","",INDEX(CARTAO_COMPRAS!$E:$E,INT((ROW()-2)/20)+2))</f>
        <v/>
      </c>
      <c r="E5168" s="0" t="str">
        <f aca="false">IF($A5168="","",INDEX(CARTAO_COMPRAS!$H:$H,INT((ROW()-2)/20)+2)+MOD(ROW()-2,20))</f>
        <v/>
      </c>
      <c r="F5168" s="0" t="str">
        <f aca="false">IF($A5168="","",INDEX(CARTAO_COMPRAS!$G:$G,INT((ROW()-2)/20)+2))</f>
        <v/>
      </c>
      <c r="G5168" s="5" t="str">
        <f aca="false">IF($A5168="","",INDEX(CARTAO_COMPRAS!$I:$I,INT((ROW()-2)/20)+2))</f>
        <v/>
      </c>
      <c r="H5168" s="4" t="str">
        <f aca="false">IF($A5168="","",EDATE(INDEX(CARTAO_COMPRAS!$J:$J,INT((ROW()-2)/20)+2),MOD(ROW()-2,20)))</f>
        <v/>
      </c>
      <c r="I5168" s="4" t="str">
        <f aca="false">IF($H5168="","",$H5168-WEEKDAY($H5168,2)+1)</f>
        <v/>
      </c>
      <c r="J5168" s="4" t="str">
        <f aca="false">IF($I5168="","",$I5168+6)</f>
        <v/>
      </c>
      <c r="K5168" s="6" t="str">
        <f aca="false">IF($H5168="","",DATE(YEAR($H5168),MONTH($H5168),1))</f>
        <v/>
      </c>
      <c r="L5168" s="0" t="str">
        <f aca="false">IF($A5168="","",INDEX(CARTAO_COMPRAS!$K:$K,INT((ROW()-2)/20)+2))</f>
        <v/>
      </c>
      <c r="M5168" s="0" t="str">
        <f aca="false">IF($A5168="","","Compra no cartão")</f>
        <v/>
      </c>
    </row>
    <row r="5169" customFormat="false" ht="13.5" hidden="false" customHeight="false" outlineLevel="0" collapsed="false">
      <c r="A5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69" s="0" t="str">
        <f aca="false">IF($A5169="","",INDEX(CARTAO_COMPRAS!$C:$C,INT((ROW()-2)/20)+2))</f>
        <v/>
      </c>
      <c r="C5169" s="0" t="str">
        <f aca="false">IF($A5169="","",INDEX(CARTAO_COMPRAS!$D:$D,INT((ROW()-2)/20)+2))</f>
        <v/>
      </c>
      <c r="D5169" s="0" t="str">
        <f aca="false">IF($A5169="","",INDEX(CARTAO_COMPRAS!$E:$E,INT((ROW()-2)/20)+2))</f>
        <v/>
      </c>
      <c r="E5169" s="0" t="str">
        <f aca="false">IF($A5169="","",INDEX(CARTAO_COMPRAS!$H:$H,INT((ROW()-2)/20)+2)+MOD(ROW()-2,20))</f>
        <v/>
      </c>
      <c r="F5169" s="0" t="str">
        <f aca="false">IF($A5169="","",INDEX(CARTAO_COMPRAS!$G:$G,INT((ROW()-2)/20)+2))</f>
        <v/>
      </c>
      <c r="G5169" s="5" t="str">
        <f aca="false">IF($A5169="","",INDEX(CARTAO_COMPRAS!$I:$I,INT((ROW()-2)/20)+2))</f>
        <v/>
      </c>
      <c r="H5169" s="4" t="str">
        <f aca="false">IF($A5169="","",EDATE(INDEX(CARTAO_COMPRAS!$J:$J,INT((ROW()-2)/20)+2),MOD(ROW()-2,20)))</f>
        <v/>
      </c>
      <c r="I5169" s="4" t="str">
        <f aca="false">IF($H5169="","",$H5169-WEEKDAY($H5169,2)+1)</f>
        <v/>
      </c>
      <c r="J5169" s="4" t="str">
        <f aca="false">IF($I5169="","",$I5169+6)</f>
        <v/>
      </c>
      <c r="K5169" s="6" t="str">
        <f aca="false">IF($H5169="","",DATE(YEAR($H5169),MONTH($H5169),1))</f>
        <v/>
      </c>
      <c r="L5169" s="0" t="str">
        <f aca="false">IF($A5169="","",INDEX(CARTAO_COMPRAS!$K:$K,INT((ROW()-2)/20)+2))</f>
        <v/>
      </c>
      <c r="M5169" s="0" t="str">
        <f aca="false">IF($A5169="","","Compra no cartão")</f>
        <v/>
      </c>
    </row>
    <row r="5170" customFormat="false" ht="13.5" hidden="false" customHeight="false" outlineLevel="0" collapsed="false">
      <c r="A5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0" s="0" t="str">
        <f aca="false">IF($A5170="","",INDEX(CARTAO_COMPRAS!$C:$C,INT((ROW()-2)/20)+2))</f>
        <v/>
      </c>
      <c r="C5170" s="0" t="str">
        <f aca="false">IF($A5170="","",INDEX(CARTAO_COMPRAS!$D:$D,INT((ROW()-2)/20)+2))</f>
        <v/>
      </c>
      <c r="D5170" s="0" t="str">
        <f aca="false">IF($A5170="","",INDEX(CARTAO_COMPRAS!$E:$E,INT((ROW()-2)/20)+2))</f>
        <v/>
      </c>
      <c r="E5170" s="0" t="str">
        <f aca="false">IF($A5170="","",INDEX(CARTAO_COMPRAS!$H:$H,INT((ROW()-2)/20)+2)+MOD(ROW()-2,20))</f>
        <v/>
      </c>
      <c r="F5170" s="0" t="str">
        <f aca="false">IF($A5170="","",INDEX(CARTAO_COMPRAS!$G:$G,INT((ROW()-2)/20)+2))</f>
        <v/>
      </c>
      <c r="G5170" s="5" t="str">
        <f aca="false">IF($A5170="","",INDEX(CARTAO_COMPRAS!$I:$I,INT((ROW()-2)/20)+2))</f>
        <v/>
      </c>
      <c r="H5170" s="4" t="str">
        <f aca="false">IF($A5170="","",EDATE(INDEX(CARTAO_COMPRAS!$J:$J,INT((ROW()-2)/20)+2),MOD(ROW()-2,20)))</f>
        <v/>
      </c>
      <c r="I5170" s="4" t="str">
        <f aca="false">IF($H5170="","",$H5170-WEEKDAY($H5170,2)+1)</f>
        <v/>
      </c>
      <c r="J5170" s="4" t="str">
        <f aca="false">IF($I5170="","",$I5170+6)</f>
        <v/>
      </c>
      <c r="K5170" s="6" t="str">
        <f aca="false">IF($H5170="","",DATE(YEAR($H5170),MONTH($H5170),1))</f>
        <v/>
      </c>
      <c r="L5170" s="0" t="str">
        <f aca="false">IF($A5170="","",INDEX(CARTAO_COMPRAS!$K:$K,INT((ROW()-2)/20)+2))</f>
        <v/>
      </c>
      <c r="M5170" s="0" t="str">
        <f aca="false">IF($A5170="","","Compra no cartão")</f>
        <v/>
      </c>
    </row>
    <row r="5171" customFormat="false" ht="13.5" hidden="false" customHeight="false" outlineLevel="0" collapsed="false">
      <c r="A5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1" s="0" t="str">
        <f aca="false">IF($A5171="","",INDEX(CARTAO_COMPRAS!$C:$C,INT((ROW()-2)/20)+2))</f>
        <v/>
      </c>
      <c r="C5171" s="0" t="str">
        <f aca="false">IF($A5171="","",INDEX(CARTAO_COMPRAS!$D:$D,INT((ROW()-2)/20)+2))</f>
        <v/>
      </c>
      <c r="D5171" s="0" t="str">
        <f aca="false">IF($A5171="","",INDEX(CARTAO_COMPRAS!$E:$E,INT((ROW()-2)/20)+2))</f>
        <v/>
      </c>
      <c r="E5171" s="0" t="str">
        <f aca="false">IF($A5171="","",INDEX(CARTAO_COMPRAS!$H:$H,INT((ROW()-2)/20)+2)+MOD(ROW()-2,20))</f>
        <v/>
      </c>
      <c r="F5171" s="0" t="str">
        <f aca="false">IF($A5171="","",INDEX(CARTAO_COMPRAS!$G:$G,INT((ROW()-2)/20)+2))</f>
        <v/>
      </c>
      <c r="G5171" s="5" t="str">
        <f aca="false">IF($A5171="","",INDEX(CARTAO_COMPRAS!$I:$I,INT((ROW()-2)/20)+2))</f>
        <v/>
      </c>
      <c r="H5171" s="4" t="str">
        <f aca="false">IF($A5171="","",EDATE(INDEX(CARTAO_COMPRAS!$J:$J,INT((ROW()-2)/20)+2),MOD(ROW()-2,20)))</f>
        <v/>
      </c>
      <c r="I5171" s="4" t="str">
        <f aca="false">IF($H5171="","",$H5171-WEEKDAY($H5171,2)+1)</f>
        <v/>
      </c>
      <c r="J5171" s="4" t="str">
        <f aca="false">IF($I5171="","",$I5171+6)</f>
        <v/>
      </c>
      <c r="K5171" s="6" t="str">
        <f aca="false">IF($H5171="","",DATE(YEAR($H5171),MONTH($H5171),1))</f>
        <v/>
      </c>
      <c r="L5171" s="0" t="str">
        <f aca="false">IF($A5171="","",INDEX(CARTAO_COMPRAS!$K:$K,INT((ROW()-2)/20)+2))</f>
        <v/>
      </c>
      <c r="M5171" s="0" t="str">
        <f aca="false">IF($A5171="","","Compra no cartão")</f>
        <v/>
      </c>
    </row>
    <row r="5172" customFormat="false" ht="13.5" hidden="false" customHeight="false" outlineLevel="0" collapsed="false">
      <c r="A5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2" s="0" t="str">
        <f aca="false">IF($A5172="","",INDEX(CARTAO_COMPRAS!$C:$C,INT((ROW()-2)/20)+2))</f>
        <v/>
      </c>
      <c r="C5172" s="0" t="str">
        <f aca="false">IF($A5172="","",INDEX(CARTAO_COMPRAS!$D:$D,INT((ROW()-2)/20)+2))</f>
        <v/>
      </c>
      <c r="D5172" s="0" t="str">
        <f aca="false">IF($A5172="","",INDEX(CARTAO_COMPRAS!$E:$E,INT((ROW()-2)/20)+2))</f>
        <v/>
      </c>
      <c r="E5172" s="0" t="str">
        <f aca="false">IF($A5172="","",INDEX(CARTAO_COMPRAS!$H:$H,INT((ROW()-2)/20)+2)+MOD(ROW()-2,20))</f>
        <v/>
      </c>
      <c r="F5172" s="0" t="str">
        <f aca="false">IF($A5172="","",INDEX(CARTAO_COMPRAS!$G:$G,INT((ROW()-2)/20)+2))</f>
        <v/>
      </c>
      <c r="G5172" s="5" t="str">
        <f aca="false">IF($A5172="","",INDEX(CARTAO_COMPRAS!$I:$I,INT((ROW()-2)/20)+2))</f>
        <v/>
      </c>
      <c r="H5172" s="4" t="str">
        <f aca="false">IF($A5172="","",EDATE(INDEX(CARTAO_COMPRAS!$J:$J,INT((ROW()-2)/20)+2),MOD(ROW()-2,20)))</f>
        <v/>
      </c>
      <c r="I5172" s="4" t="str">
        <f aca="false">IF($H5172="","",$H5172-WEEKDAY($H5172,2)+1)</f>
        <v/>
      </c>
      <c r="J5172" s="4" t="str">
        <f aca="false">IF($I5172="","",$I5172+6)</f>
        <v/>
      </c>
      <c r="K5172" s="6" t="str">
        <f aca="false">IF($H5172="","",DATE(YEAR($H5172),MONTH($H5172),1))</f>
        <v/>
      </c>
      <c r="L5172" s="0" t="str">
        <f aca="false">IF($A5172="","",INDEX(CARTAO_COMPRAS!$K:$K,INT((ROW()-2)/20)+2))</f>
        <v/>
      </c>
      <c r="M5172" s="0" t="str">
        <f aca="false">IF($A5172="","","Compra no cartão")</f>
        <v/>
      </c>
    </row>
    <row r="5173" customFormat="false" ht="13.5" hidden="false" customHeight="false" outlineLevel="0" collapsed="false">
      <c r="A5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3" s="0" t="str">
        <f aca="false">IF($A5173="","",INDEX(CARTAO_COMPRAS!$C:$C,INT((ROW()-2)/20)+2))</f>
        <v/>
      </c>
      <c r="C5173" s="0" t="str">
        <f aca="false">IF($A5173="","",INDEX(CARTAO_COMPRAS!$D:$D,INT((ROW()-2)/20)+2))</f>
        <v/>
      </c>
      <c r="D5173" s="0" t="str">
        <f aca="false">IF($A5173="","",INDEX(CARTAO_COMPRAS!$E:$E,INT((ROW()-2)/20)+2))</f>
        <v/>
      </c>
      <c r="E5173" s="0" t="str">
        <f aca="false">IF($A5173="","",INDEX(CARTAO_COMPRAS!$H:$H,INT((ROW()-2)/20)+2)+MOD(ROW()-2,20))</f>
        <v/>
      </c>
      <c r="F5173" s="0" t="str">
        <f aca="false">IF($A5173="","",INDEX(CARTAO_COMPRAS!$G:$G,INT((ROW()-2)/20)+2))</f>
        <v/>
      </c>
      <c r="G5173" s="5" t="str">
        <f aca="false">IF($A5173="","",INDEX(CARTAO_COMPRAS!$I:$I,INT((ROW()-2)/20)+2))</f>
        <v/>
      </c>
      <c r="H5173" s="4" t="str">
        <f aca="false">IF($A5173="","",EDATE(INDEX(CARTAO_COMPRAS!$J:$J,INT((ROW()-2)/20)+2),MOD(ROW()-2,20)))</f>
        <v/>
      </c>
      <c r="I5173" s="4" t="str">
        <f aca="false">IF($H5173="","",$H5173-WEEKDAY($H5173,2)+1)</f>
        <v/>
      </c>
      <c r="J5173" s="4" t="str">
        <f aca="false">IF($I5173="","",$I5173+6)</f>
        <v/>
      </c>
      <c r="K5173" s="6" t="str">
        <f aca="false">IF($H5173="","",DATE(YEAR($H5173),MONTH($H5173),1))</f>
        <v/>
      </c>
      <c r="L5173" s="0" t="str">
        <f aca="false">IF($A5173="","",INDEX(CARTAO_COMPRAS!$K:$K,INT((ROW()-2)/20)+2))</f>
        <v/>
      </c>
      <c r="M5173" s="0" t="str">
        <f aca="false">IF($A5173="","","Compra no cartão")</f>
        <v/>
      </c>
    </row>
    <row r="5174" customFormat="false" ht="13.5" hidden="false" customHeight="false" outlineLevel="0" collapsed="false">
      <c r="A5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4" s="0" t="str">
        <f aca="false">IF($A5174="","",INDEX(CARTAO_COMPRAS!$C:$C,INT((ROW()-2)/20)+2))</f>
        <v/>
      </c>
      <c r="C5174" s="0" t="str">
        <f aca="false">IF($A5174="","",INDEX(CARTAO_COMPRAS!$D:$D,INT((ROW()-2)/20)+2))</f>
        <v/>
      </c>
      <c r="D5174" s="0" t="str">
        <f aca="false">IF($A5174="","",INDEX(CARTAO_COMPRAS!$E:$E,INT((ROW()-2)/20)+2))</f>
        <v/>
      </c>
      <c r="E5174" s="0" t="str">
        <f aca="false">IF($A5174="","",INDEX(CARTAO_COMPRAS!$H:$H,INT((ROW()-2)/20)+2)+MOD(ROW()-2,20))</f>
        <v/>
      </c>
      <c r="F5174" s="0" t="str">
        <f aca="false">IF($A5174="","",INDEX(CARTAO_COMPRAS!$G:$G,INT((ROW()-2)/20)+2))</f>
        <v/>
      </c>
      <c r="G5174" s="5" t="str">
        <f aca="false">IF($A5174="","",INDEX(CARTAO_COMPRAS!$I:$I,INT((ROW()-2)/20)+2))</f>
        <v/>
      </c>
      <c r="H5174" s="4" t="str">
        <f aca="false">IF($A5174="","",EDATE(INDEX(CARTAO_COMPRAS!$J:$J,INT((ROW()-2)/20)+2),MOD(ROW()-2,20)))</f>
        <v/>
      </c>
      <c r="I5174" s="4" t="str">
        <f aca="false">IF($H5174="","",$H5174-WEEKDAY($H5174,2)+1)</f>
        <v/>
      </c>
      <c r="J5174" s="4" t="str">
        <f aca="false">IF($I5174="","",$I5174+6)</f>
        <v/>
      </c>
      <c r="K5174" s="6" t="str">
        <f aca="false">IF($H5174="","",DATE(YEAR($H5174),MONTH($H5174),1))</f>
        <v/>
      </c>
      <c r="L5174" s="0" t="str">
        <f aca="false">IF($A5174="","",INDEX(CARTAO_COMPRAS!$K:$K,INT((ROW()-2)/20)+2))</f>
        <v/>
      </c>
      <c r="M5174" s="0" t="str">
        <f aca="false">IF($A5174="","","Compra no cartão")</f>
        <v/>
      </c>
    </row>
    <row r="5175" customFormat="false" ht="13.5" hidden="false" customHeight="false" outlineLevel="0" collapsed="false">
      <c r="A5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5" s="0" t="str">
        <f aca="false">IF($A5175="","",INDEX(CARTAO_COMPRAS!$C:$C,INT((ROW()-2)/20)+2))</f>
        <v/>
      </c>
      <c r="C5175" s="0" t="str">
        <f aca="false">IF($A5175="","",INDEX(CARTAO_COMPRAS!$D:$D,INT((ROW()-2)/20)+2))</f>
        <v/>
      </c>
      <c r="D5175" s="0" t="str">
        <f aca="false">IF($A5175="","",INDEX(CARTAO_COMPRAS!$E:$E,INT((ROW()-2)/20)+2))</f>
        <v/>
      </c>
      <c r="E5175" s="0" t="str">
        <f aca="false">IF($A5175="","",INDEX(CARTAO_COMPRAS!$H:$H,INT((ROW()-2)/20)+2)+MOD(ROW()-2,20))</f>
        <v/>
      </c>
      <c r="F5175" s="0" t="str">
        <f aca="false">IF($A5175="","",INDEX(CARTAO_COMPRAS!$G:$G,INT((ROW()-2)/20)+2))</f>
        <v/>
      </c>
      <c r="G5175" s="5" t="str">
        <f aca="false">IF($A5175="","",INDEX(CARTAO_COMPRAS!$I:$I,INT((ROW()-2)/20)+2))</f>
        <v/>
      </c>
      <c r="H5175" s="4" t="str">
        <f aca="false">IF($A5175="","",EDATE(INDEX(CARTAO_COMPRAS!$J:$J,INT((ROW()-2)/20)+2),MOD(ROW()-2,20)))</f>
        <v/>
      </c>
      <c r="I5175" s="4" t="str">
        <f aca="false">IF($H5175="","",$H5175-WEEKDAY($H5175,2)+1)</f>
        <v/>
      </c>
      <c r="J5175" s="4" t="str">
        <f aca="false">IF($I5175="","",$I5175+6)</f>
        <v/>
      </c>
      <c r="K5175" s="6" t="str">
        <f aca="false">IF($H5175="","",DATE(YEAR($H5175),MONTH($H5175),1))</f>
        <v/>
      </c>
      <c r="L5175" s="0" t="str">
        <f aca="false">IF($A5175="","",INDEX(CARTAO_COMPRAS!$K:$K,INT((ROW()-2)/20)+2))</f>
        <v/>
      </c>
      <c r="M5175" s="0" t="str">
        <f aca="false">IF($A5175="","","Compra no cartão")</f>
        <v/>
      </c>
    </row>
    <row r="5176" customFormat="false" ht="13.5" hidden="false" customHeight="false" outlineLevel="0" collapsed="false">
      <c r="A5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6" s="0" t="str">
        <f aca="false">IF($A5176="","",INDEX(CARTAO_COMPRAS!$C:$C,INT((ROW()-2)/20)+2))</f>
        <v/>
      </c>
      <c r="C5176" s="0" t="str">
        <f aca="false">IF($A5176="","",INDEX(CARTAO_COMPRAS!$D:$D,INT((ROW()-2)/20)+2))</f>
        <v/>
      </c>
      <c r="D5176" s="0" t="str">
        <f aca="false">IF($A5176="","",INDEX(CARTAO_COMPRAS!$E:$E,INT((ROW()-2)/20)+2))</f>
        <v/>
      </c>
      <c r="E5176" s="0" t="str">
        <f aca="false">IF($A5176="","",INDEX(CARTAO_COMPRAS!$H:$H,INT((ROW()-2)/20)+2)+MOD(ROW()-2,20))</f>
        <v/>
      </c>
      <c r="F5176" s="0" t="str">
        <f aca="false">IF($A5176="","",INDEX(CARTAO_COMPRAS!$G:$G,INT((ROW()-2)/20)+2))</f>
        <v/>
      </c>
      <c r="G5176" s="5" t="str">
        <f aca="false">IF($A5176="","",INDEX(CARTAO_COMPRAS!$I:$I,INT((ROW()-2)/20)+2))</f>
        <v/>
      </c>
      <c r="H5176" s="4" t="str">
        <f aca="false">IF($A5176="","",EDATE(INDEX(CARTAO_COMPRAS!$J:$J,INT((ROW()-2)/20)+2),MOD(ROW()-2,20)))</f>
        <v/>
      </c>
      <c r="I5176" s="4" t="str">
        <f aca="false">IF($H5176="","",$H5176-WEEKDAY($H5176,2)+1)</f>
        <v/>
      </c>
      <c r="J5176" s="4" t="str">
        <f aca="false">IF($I5176="","",$I5176+6)</f>
        <v/>
      </c>
      <c r="K5176" s="6" t="str">
        <f aca="false">IF($H5176="","",DATE(YEAR($H5176),MONTH($H5176),1))</f>
        <v/>
      </c>
      <c r="L5176" s="0" t="str">
        <f aca="false">IF($A5176="","",INDEX(CARTAO_COMPRAS!$K:$K,INT((ROW()-2)/20)+2))</f>
        <v/>
      </c>
      <c r="M5176" s="0" t="str">
        <f aca="false">IF($A5176="","","Compra no cartão")</f>
        <v/>
      </c>
    </row>
    <row r="5177" customFormat="false" ht="13.5" hidden="false" customHeight="false" outlineLevel="0" collapsed="false">
      <c r="A5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7" s="0" t="str">
        <f aca="false">IF($A5177="","",INDEX(CARTAO_COMPRAS!$C:$C,INT((ROW()-2)/20)+2))</f>
        <v/>
      </c>
      <c r="C5177" s="0" t="str">
        <f aca="false">IF($A5177="","",INDEX(CARTAO_COMPRAS!$D:$D,INT((ROW()-2)/20)+2))</f>
        <v/>
      </c>
      <c r="D5177" s="0" t="str">
        <f aca="false">IF($A5177="","",INDEX(CARTAO_COMPRAS!$E:$E,INT((ROW()-2)/20)+2))</f>
        <v/>
      </c>
      <c r="E5177" s="0" t="str">
        <f aca="false">IF($A5177="","",INDEX(CARTAO_COMPRAS!$H:$H,INT((ROW()-2)/20)+2)+MOD(ROW()-2,20))</f>
        <v/>
      </c>
      <c r="F5177" s="0" t="str">
        <f aca="false">IF($A5177="","",INDEX(CARTAO_COMPRAS!$G:$G,INT((ROW()-2)/20)+2))</f>
        <v/>
      </c>
      <c r="G5177" s="5" t="str">
        <f aca="false">IF($A5177="","",INDEX(CARTAO_COMPRAS!$I:$I,INT((ROW()-2)/20)+2))</f>
        <v/>
      </c>
      <c r="H5177" s="4" t="str">
        <f aca="false">IF($A5177="","",EDATE(INDEX(CARTAO_COMPRAS!$J:$J,INT((ROW()-2)/20)+2),MOD(ROW()-2,20)))</f>
        <v/>
      </c>
      <c r="I5177" s="4" t="str">
        <f aca="false">IF($H5177="","",$H5177-WEEKDAY($H5177,2)+1)</f>
        <v/>
      </c>
      <c r="J5177" s="4" t="str">
        <f aca="false">IF($I5177="","",$I5177+6)</f>
        <v/>
      </c>
      <c r="K5177" s="6" t="str">
        <f aca="false">IF($H5177="","",DATE(YEAR($H5177),MONTH($H5177),1))</f>
        <v/>
      </c>
      <c r="L5177" s="0" t="str">
        <f aca="false">IF($A5177="","",INDEX(CARTAO_COMPRAS!$K:$K,INT((ROW()-2)/20)+2))</f>
        <v/>
      </c>
      <c r="M5177" s="0" t="str">
        <f aca="false">IF($A5177="","","Compra no cartão")</f>
        <v/>
      </c>
    </row>
    <row r="5178" customFormat="false" ht="13.5" hidden="false" customHeight="false" outlineLevel="0" collapsed="false">
      <c r="A5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8" s="0" t="str">
        <f aca="false">IF($A5178="","",INDEX(CARTAO_COMPRAS!$C:$C,INT((ROW()-2)/20)+2))</f>
        <v/>
      </c>
      <c r="C5178" s="0" t="str">
        <f aca="false">IF($A5178="","",INDEX(CARTAO_COMPRAS!$D:$D,INT((ROW()-2)/20)+2))</f>
        <v/>
      </c>
      <c r="D5178" s="0" t="str">
        <f aca="false">IF($A5178="","",INDEX(CARTAO_COMPRAS!$E:$E,INT((ROW()-2)/20)+2))</f>
        <v/>
      </c>
      <c r="E5178" s="0" t="str">
        <f aca="false">IF($A5178="","",INDEX(CARTAO_COMPRAS!$H:$H,INT((ROW()-2)/20)+2)+MOD(ROW()-2,20))</f>
        <v/>
      </c>
      <c r="F5178" s="0" t="str">
        <f aca="false">IF($A5178="","",INDEX(CARTAO_COMPRAS!$G:$G,INT((ROW()-2)/20)+2))</f>
        <v/>
      </c>
      <c r="G5178" s="5" t="str">
        <f aca="false">IF($A5178="","",INDEX(CARTAO_COMPRAS!$I:$I,INT((ROW()-2)/20)+2))</f>
        <v/>
      </c>
      <c r="H5178" s="4" t="str">
        <f aca="false">IF($A5178="","",EDATE(INDEX(CARTAO_COMPRAS!$J:$J,INT((ROW()-2)/20)+2),MOD(ROW()-2,20)))</f>
        <v/>
      </c>
      <c r="I5178" s="4" t="str">
        <f aca="false">IF($H5178="","",$H5178-WEEKDAY($H5178,2)+1)</f>
        <v/>
      </c>
      <c r="J5178" s="4" t="str">
        <f aca="false">IF($I5178="","",$I5178+6)</f>
        <v/>
      </c>
      <c r="K5178" s="6" t="str">
        <f aca="false">IF($H5178="","",DATE(YEAR($H5178),MONTH($H5178),1))</f>
        <v/>
      </c>
      <c r="L5178" s="0" t="str">
        <f aca="false">IF($A5178="","",INDEX(CARTAO_COMPRAS!$K:$K,INT((ROW()-2)/20)+2))</f>
        <v/>
      </c>
      <c r="M5178" s="0" t="str">
        <f aca="false">IF($A5178="","","Compra no cartão")</f>
        <v/>
      </c>
    </row>
    <row r="5179" customFormat="false" ht="13.5" hidden="false" customHeight="false" outlineLevel="0" collapsed="false">
      <c r="A5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79" s="0" t="str">
        <f aca="false">IF($A5179="","",INDEX(CARTAO_COMPRAS!$C:$C,INT((ROW()-2)/20)+2))</f>
        <v/>
      </c>
      <c r="C5179" s="0" t="str">
        <f aca="false">IF($A5179="","",INDEX(CARTAO_COMPRAS!$D:$D,INT((ROW()-2)/20)+2))</f>
        <v/>
      </c>
      <c r="D5179" s="0" t="str">
        <f aca="false">IF($A5179="","",INDEX(CARTAO_COMPRAS!$E:$E,INT((ROW()-2)/20)+2))</f>
        <v/>
      </c>
      <c r="E5179" s="0" t="str">
        <f aca="false">IF($A5179="","",INDEX(CARTAO_COMPRAS!$H:$H,INT((ROW()-2)/20)+2)+MOD(ROW()-2,20))</f>
        <v/>
      </c>
      <c r="F5179" s="0" t="str">
        <f aca="false">IF($A5179="","",INDEX(CARTAO_COMPRAS!$G:$G,INT((ROW()-2)/20)+2))</f>
        <v/>
      </c>
      <c r="G5179" s="5" t="str">
        <f aca="false">IF($A5179="","",INDEX(CARTAO_COMPRAS!$I:$I,INT((ROW()-2)/20)+2))</f>
        <v/>
      </c>
      <c r="H5179" s="4" t="str">
        <f aca="false">IF($A5179="","",EDATE(INDEX(CARTAO_COMPRAS!$J:$J,INT((ROW()-2)/20)+2),MOD(ROW()-2,20)))</f>
        <v/>
      </c>
      <c r="I5179" s="4" t="str">
        <f aca="false">IF($H5179="","",$H5179-WEEKDAY($H5179,2)+1)</f>
        <v/>
      </c>
      <c r="J5179" s="4" t="str">
        <f aca="false">IF($I5179="","",$I5179+6)</f>
        <v/>
      </c>
      <c r="K5179" s="6" t="str">
        <f aca="false">IF($H5179="","",DATE(YEAR($H5179),MONTH($H5179),1))</f>
        <v/>
      </c>
      <c r="L5179" s="0" t="str">
        <f aca="false">IF($A5179="","",INDEX(CARTAO_COMPRAS!$K:$K,INT((ROW()-2)/20)+2))</f>
        <v/>
      </c>
      <c r="M5179" s="0" t="str">
        <f aca="false">IF($A5179="","","Compra no cartão")</f>
        <v/>
      </c>
    </row>
    <row r="5180" customFormat="false" ht="13.5" hidden="false" customHeight="false" outlineLevel="0" collapsed="false">
      <c r="A5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0" s="0" t="str">
        <f aca="false">IF($A5180="","",INDEX(CARTAO_COMPRAS!$C:$C,INT((ROW()-2)/20)+2))</f>
        <v/>
      </c>
      <c r="C5180" s="0" t="str">
        <f aca="false">IF($A5180="","",INDEX(CARTAO_COMPRAS!$D:$D,INT((ROW()-2)/20)+2))</f>
        <v/>
      </c>
      <c r="D5180" s="0" t="str">
        <f aca="false">IF($A5180="","",INDEX(CARTAO_COMPRAS!$E:$E,INT((ROW()-2)/20)+2))</f>
        <v/>
      </c>
      <c r="E5180" s="0" t="str">
        <f aca="false">IF($A5180="","",INDEX(CARTAO_COMPRAS!$H:$H,INT((ROW()-2)/20)+2)+MOD(ROW()-2,20))</f>
        <v/>
      </c>
      <c r="F5180" s="0" t="str">
        <f aca="false">IF($A5180="","",INDEX(CARTAO_COMPRAS!$G:$G,INT((ROW()-2)/20)+2))</f>
        <v/>
      </c>
      <c r="G5180" s="5" t="str">
        <f aca="false">IF($A5180="","",INDEX(CARTAO_COMPRAS!$I:$I,INT((ROW()-2)/20)+2))</f>
        <v/>
      </c>
      <c r="H5180" s="4" t="str">
        <f aca="false">IF($A5180="","",EDATE(INDEX(CARTAO_COMPRAS!$J:$J,INT((ROW()-2)/20)+2),MOD(ROW()-2,20)))</f>
        <v/>
      </c>
      <c r="I5180" s="4" t="str">
        <f aca="false">IF($H5180="","",$H5180-WEEKDAY($H5180,2)+1)</f>
        <v/>
      </c>
      <c r="J5180" s="4" t="str">
        <f aca="false">IF($I5180="","",$I5180+6)</f>
        <v/>
      </c>
      <c r="K5180" s="6" t="str">
        <f aca="false">IF($H5180="","",DATE(YEAR($H5180),MONTH($H5180),1))</f>
        <v/>
      </c>
      <c r="L5180" s="0" t="str">
        <f aca="false">IF($A5180="","",INDEX(CARTAO_COMPRAS!$K:$K,INT((ROW()-2)/20)+2))</f>
        <v/>
      </c>
      <c r="M5180" s="0" t="str">
        <f aca="false">IF($A5180="","","Compra no cartão")</f>
        <v/>
      </c>
    </row>
    <row r="5181" customFormat="false" ht="13.5" hidden="false" customHeight="false" outlineLevel="0" collapsed="false">
      <c r="A5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1" s="0" t="str">
        <f aca="false">IF($A5181="","",INDEX(CARTAO_COMPRAS!$C:$C,INT((ROW()-2)/20)+2))</f>
        <v/>
      </c>
      <c r="C5181" s="0" t="str">
        <f aca="false">IF($A5181="","",INDEX(CARTAO_COMPRAS!$D:$D,INT((ROW()-2)/20)+2))</f>
        <v/>
      </c>
      <c r="D5181" s="0" t="str">
        <f aca="false">IF($A5181="","",INDEX(CARTAO_COMPRAS!$E:$E,INT((ROW()-2)/20)+2))</f>
        <v/>
      </c>
      <c r="E5181" s="0" t="str">
        <f aca="false">IF($A5181="","",INDEX(CARTAO_COMPRAS!$H:$H,INT((ROW()-2)/20)+2)+MOD(ROW()-2,20))</f>
        <v/>
      </c>
      <c r="F5181" s="0" t="str">
        <f aca="false">IF($A5181="","",INDEX(CARTAO_COMPRAS!$G:$G,INT((ROW()-2)/20)+2))</f>
        <v/>
      </c>
      <c r="G5181" s="5" t="str">
        <f aca="false">IF($A5181="","",INDEX(CARTAO_COMPRAS!$I:$I,INT((ROW()-2)/20)+2))</f>
        <v/>
      </c>
      <c r="H5181" s="4" t="str">
        <f aca="false">IF($A5181="","",EDATE(INDEX(CARTAO_COMPRAS!$J:$J,INT((ROW()-2)/20)+2),MOD(ROW()-2,20)))</f>
        <v/>
      </c>
      <c r="I5181" s="4" t="str">
        <f aca="false">IF($H5181="","",$H5181-WEEKDAY($H5181,2)+1)</f>
        <v/>
      </c>
      <c r="J5181" s="4" t="str">
        <f aca="false">IF($I5181="","",$I5181+6)</f>
        <v/>
      </c>
      <c r="K5181" s="6" t="str">
        <f aca="false">IF($H5181="","",DATE(YEAR($H5181),MONTH($H5181),1))</f>
        <v/>
      </c>
      <c r="L5181" s="0" t="str">
        <f aca="false">IF($A5181="","",INDEX(CARTAO_COMPRAS!$K:$K,INT((ROW()-2)/20)+2))</f>
        <v/>
      </c>
      <c r="M5181" s="0" t="str">
        <f aca="false">IF($A5181="","","Compra no cartão")</f>
        <v/>
      </c>
    </row>
    <row r="5182" customFormat="false" ht="13.5" hidden="false" customHeight="false" outlineLevel="0" collapsed="false">
      <c r="A51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2" s="0" t="str">
        <f aca="false">IF($A5182="","",INDEX(CARTAO_COMPRAS!$C:$C,INT((ROW()-2)/20)+2))</f>
        <v/>
      </c>
      <c r="C5182" s="0" t="str">
        <f aca="false">IF($A5182="","",INDEX(CARTAO_COMPRAS!$D:$D,INT((ROW()-2)/20)+2))</f>
        <v/>
      </c>
      <c r="D5182" s="0" t="str">
        <f aca="false">IF($A5182="","",INDEX(CARTAO_COMPRAS!$E:$E,INT((ROW()-2)/20)+2))</f>
        <v/>
      </c>
      <c r="E5182" s="0" t="str">
        <f aca="false">IF($A5182="","",INDEX(CARTAO_COMPRAS!$H:$H,INT((ROW()-2)/20)+2)+MOD(ROW()-2,20))</f>
        <v/>
      </c>
      <c r="F5182" s="0" t="str">
        <f aca="false">IF($A5182="","",INDEX(CARTAO_COMPRAS!$G:$G,INT((ROW()-2)/20)+2))</f>
        <v/>
      </c>
      <c r="G5182" s="5" t="str">
        <f aca="false">IF($A5182="","",INDEX(CARTAO_COMPRAS!$I:$I,INT((ROW()-2)/20)+2))</f>
        <v/>
      </c>
      <c r="H5182" s="4" t="str">
        <f aca="false">IF($A5182="","",EDATE(INDEX(CARTAO_COMPRAS!$J:$J,INT((ROW()-2)/20)+2),MOD(ROW()-2,20)))</f>
        <v/>
      </c>
      <c r="I5182" s="4" t="str">
        <f aca="false">IF($H5182="","",$H5182-WEEKDAY($H5182,2)+1)</f>
        <v/>
      </c>
      <c r="J5182" s="4" t="str">
        <f aca="false">IF($I5182="","",$I5182+6)</f>
        <v/>
      </c>
      <c r="K5182" s="6" t="str">
        <f aca="false">IF($H5182="","",DATE(YEAR($H5182),MONTH($H5182),1))</f>
        <v/>
      </c>
      <c r="L5182" s="0" t="str">
        <f aca="false">IF($A5182="","",INDEX(CARTAO_COMPRAS!$K:$K,INT((ROW()-2)/20)+2))</f>
        <v/>
      </c>
      <c r="M5182" s="0" t="str">
        <f aca="false">IF($A5182="","","Compra no cartão")</f>
        <v/>
      </c>
    </row>
    <row r="5183" customFormat="false" ht="13.5" hidden="false" customHeight="false" outlineLevel="0" collapsed="false">
      <c r="A5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3" s="0" t="str">
        <f aca="false">IF($A5183="","",INDEX(CARTAO_COMPRAS!$C:$C,INT((ROW()-2)/20)+2))</f>
        <v/>
      </c>
      <c r="C5183" s="0" t="str">
        <f aca="false">IF($A5183="","",INDEX(CARTAO_COMPRAS!$D:$D,INT((ROW()-2)/20)+2))</f>
        <v/>
      </c>
      <c r="D5183" s="0" t="str">
        <f aca="false">IF($A5183="","",INDEX(CARTAO_COMPRAS!$E:$E,INT((ROW()-2)/20)+2))</f>
        <v/>
      </c>
      <c r="E5183" s="0" t="str">
        <f aca="false">IF($A5183="","",INDEX(CARTAO_COMPRAS!$H:$H,INT((ROW()-2)/20)+2)+MOD(ROW()-2,20))</f>
        <v/>
      </c>
      <c r="F5183" s="0" t="str">
        <f aca="false">IF($A5183="","",INDEX(CARTAO_COMPRAS!$G:$G,INT((ROW()-2)/20)+2))</f>
        <v/>
      </c>
      <c r="G5183" s="5" t="str">
        <f aca="false">IF($A5183="","",INDEX(CARTAO_COMPRAS!$I:$I,INT((ROW()-2)/20)+2))</f>
        <v/>
      </c>
      <c r="H5183" s="4" t="str">
        <f aca="false">IF($A5183="","",EDATE(INDEX(CARTAO_COMPRAS!$J:$J,INT((ROW()-2)/20)+2),MOD(ROW()-2,20)))</f>
        <v/>
      </c>
      <c r="I5183" s="4" t="str">
        <f aca="false">IF($H5183="","",$H5183-WEEKDAY($H5183,2)+1)</f>
        <v/>
      </c>
      <c r="J5183" s="4" t="str">
        <f aca="false">IF($I5183="","",$I5183+6)</f>
        <v/>
      </c>
      <c r="K5183" s="6" t="str">
        <f aca="false">IF($H5183="","",DATE(YEAR($H5183),MONTH($H5183),1))</f>
        <v/>
      </c>
      <c r="L5183" s="0" t="str">
        <f aca="false">IF($A5183="","",INDEX(CARTAO_COMPRAS!$K:$K,INT((ROW()-2)/20)+2))</f>
        <v/>
      </c>
      <c r="M5183" s="0" t="str">
        <f aca="false">IF($A5183="","","Compra no cartão")</f>
        <v/>
      </c>
    </row>
    <row r="5184" customFormat="false" ht="13.5" hidden="false" customHeight="false" outlineLevel="0" collapsed="false">
      <c r="A5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4" s="0" t="str">
        <f aca="false">IF($A5184="","",INDEX(CARTAO_COMPRAS!$C:$C,INT((ROW()-2)/20)+2))</f>
        <v/>
      </c>
      <c r="C5184" s="0" t="str">
        <f aca="false">IF($A5184="","",INDEX(CARTAO_COMPRAS!$D:$D,INT((ROW()-2)/20)+2))</f>
        <v/>
      </c>
      <c r="D5184" s="0" t="str">
        <f aca="false">IF($A5184="","",INDEX(CARTAO_COMPRAS!$E:$E,INT((ROW()-2)/20)+2))</f>
        <v/>
      </c>
      <c r="E5184" s="0" t="str">
        <f aca="false">IF($A5184="","",INDEX(CARTAO_COMPRAS!$H:$H,INT((ROW()-2)/20)+2)+MOD(ROW()-2,20))</f>
        <v/>
      </c>
      <c r="F5184" s="0" t="str">
        <f aca="false">IF($A5184="","",INDEX(CARTAO_COMPRAS!$G:$G,INT((ROW()-2)/20)+2))</f>
        <v/>
      </c>
      <c r="G5184" s="5" t="str">
        <f aca="false">IF($A5184="","",INDEX(CARTAO_COMPRAS!$I:$I,INT((ROW()-2)/20)+2))</f>
        <v/>
      </c>
      <c r="H5184" s="4" t="str">
        <f aca="false">IF($A5184="","",EDATE(INDEX(CARTAO_COMPRAS!$J:$J,INT((ROW()-2)/20)+2),MOD(ROW()-2,20)))</f>
        <v/>
      </c>
      <c r="I5184" s="4" t="str">
        <f aca="false">IF($H5184="","",$H5184-WEEKDAY($H5184,2)+1)</f>
        <v/>
      </c>
      <c r="J5184" s="4" t="str">
        <f aca="false">IF($I5184="","",$I5184+6)</f>
        <v/>
      </c>
      <c r="K5184" s="6" t="str">
        <f aca="false">IF($H5184="","",DATE(YEAR($H5184),MONTH($H5184),1))</f>
        <v/>
      </c>
      <c r="L5184" s="0" t="str">
        <f aca="false">IF($A5184="","",INDEX(CARTAO_COMPRAS!$K:$K,INT((ROW()-2)/20)+2))</f>
        <v/>
      </c>
      <c r="M5184" s="0" t="str">
        <f aca="false">IF($A5184="","","Compra no cartão")</f>
        <v/>
      </c>
    </row>
    <row r="5185" customFormat="false" ht="13.5" hidden="false" customHeight="false" outlineLevel="0" collapsed="false">
      <c r="A5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5" s="0" t="str">
        <f aca="false">IF($A5185="","",INDEX(CARTAO_COMPRAS!$C:$C,INT((ROW()-2)/20)+2))</f>
        <v/>
      </c>
      <c r="C5185" s="0" t="str">
        <f aca="false">IF($A5185="","",INDEX(CARTAO_COMPRAS!$D:$D,INT((ROW()-2)/20)+2))</f>
        <v/>
      </c>
      <c r="D5185" s="0" t="str">
        <f aca="false">IF($A5185="","",INDEX(CARTAO_COMPRAS!$E:$E,INT((ROW()-2)/20)+2))</f>
        <v/>
      </c>
      <c r="E5185" s="0" t="str">
        <f aca="false">IF($A5185="","",INDEX(CARTAO_COMPRAS!$H:$H,INT((ROW()-2)/20)+2)+MOD(ROW()-2,20))</f>
        <v/>
      </c>
      <c r="F5185" s="0" t="str">
        <f aca="false">IF($A5185="","",INDEX(CARTAO_COMPRAS!$G:$G,INT((ROW()-2)/20)+2))</f>
        <v/>
      </c>
      <c r="G5185" s="5" t="str">
        <f aca="false">IF($A5185="","",INDEX(CARTAO_COMPRAS!$I:$I,INT((ROW()-2)/20)+2))</f>
        <v/>
      </c>
      <c r="H5185" s="4" t="str">
        <f aca="false">IF($A5185="","",EDATE(INDEX(CARTAO_COMPRAS!$J:$J,INT((ROW()-2)/20)+2),MOD(ROW()-2,20)))</f>
        <v/>
      </c>
      <c r="I5185" s="4" t="str">
        <f aca="false">IF($H5185="","",$H5185-WEEKDAY($H5185,2)+1)</f>
        <v/>
      </c>
      <c r="J5185" s="4" t="str">
        <f aca="false">IF($I5185="","",$I5185+6)</f>
        <v/>
      </c>
      <c r="K5185" s="6" t="str">
        <f aca="false">IF($H5185="","",DATE(YEAR($H5185),MONTH($H5185),1))</f>
        <v/>
      </c>
      <c r="L5185" s="0" t="str">
        <f aca="false">IF($A5185="","",INDEX(CARTAO_COMPRAS!$K:$K,INT((ROW()-2)/20)+2))</f>
        <v/>
      </c>
      <c r="M5185" s="0" t="str">
        <f aca="false">IF($A5185="","","Compra no cartão")</f>
        <v/>
      </c>
    </row>
    <row r="5186" customFormat="false" ht="13.5" hidden="false" customHeight="false" outlineLevel="0" collapsed="false">
      <c r="A5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6" s="0" t="str">
        <f aca="false">IF($A5186="","",INDEX(CARTAO_COMPRAS!$C:$C,INT((ROW()-2)/20)+2))</f>
        <v/>
      </c>
      <c r="C5186" s="0" t="str">
        <f aca="false">IF($A5186="","",INDEX(CARTAO_COMPRAS!$D:$D,INT((ROW()-2)/20)+2))</f>
        <v/>
      </c>
      <c r="D5186" s="0" t="str">
        <f aca="false">IF($A5186="","",INDEX(CARTAO_COMPRAS!$E:$E,INT((ROW()-2)/20)+2))</f>
        <v/>
      </c>
      <c r="E5186" s="0" t="str">
        <f aca="false">IF($A5186="","",INDEX(CARTAO_COMPRAS!$H:$H,INT((ROW()-2)/20)+2)+MOD(ROW()-2,20))</f>
        <v/>
      </c>
      <c r="F5186" s="0" t="str">
        <f aca="false">IF($A5186="","",INDEX(CARTAO_COMPRAS!$G:$G,INT((ROW()-2)/20)+2))</f>
        <v/>
      </c>
      <c r="G5186" s="5" t="str">
        <f aca="false">IF($A5186="","",INDEX(CARTAO_COMPRAS!$I:$I,INT((ROW()-2)/20)+2))</f>
        <v/>
      </c>
      <c r="H5186" s="4" t="str">
        <f aca="false">IF($A5186="","",EDATE(INDEX(CARTAO_COMPRAS!$J:$J,INT((ROW()-2)/20)+2),MOD(ROW()-2,20)))</f>
        <v/>
      </c>
      <c r="I5186" s="4" t="str">
        <f aca="false">IF($H5186="","",$H5186-WEEKDAY($H5186,2)+1)</f>
        <v/>
      </c>
      <c r="J5186" s="4" t="str">
        <f aca="false">IF($I5186="","",$I5186+6)</f>
        <v/>
      </c>
      <c r="K5186" s="6" t="str">
        <f aca="false">IF($H5186="","",DATE(YEAR($H5186),MONTH($H5186),1))</f>
        <v/>
      </c>
      <c r="L5186" s="0" t="str">
        <f aca="false">IF($A5186="","",INDEX(CARTAO_COMPRAS!$K:$K,INT((ROW()-2)/20)+2))</f>
        <v/>
      </c>
      <c r="M5186" s="0" t="str">
        <f aca="false">IF($A5186="","","Compra no cartão")</f>
        <v/>
      </c>
    </row>
    <row r="5187" customFormat="false" ht="13.5" hidden="false" customHeight="false" outlineLevel="0" collapsed="false">
      <c r="A5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7" s="0" t="str">
        <f aca="false">IF($A5187="","",INDEX(CARTAO_COMPRAS!$C:$C,INT((ROW()-2)/20)+2))</f>
        <v/>
      </c>
      <c r="C5187" s="0" t="str">
        <f aca="false">IF($A5187="","",INDEX(CARTAO_COMPRAS!$D:$D,INT((ROW()-2)/20)+2))</f>
        <v/>
      </c>
      <c r="D5187" s="0" t="str">
        <f aca="false">IF($A5187="","",INDEX(CARTAO_COMPRAS!$E:$E,INT((ROW()-2)/20)+2))</f>
        <v/>
      </c>
      <c r="E5187" s="0" t="str">
        <f aca="false">IF($A5187="","",INDEX(CARTAO_COMPRAS!$H:$H,INT((ROW()-2)/20)+2)+MOD(ROW()-2,20))</f>
        <v/>
      </c>
      <c r="F5187" s="0" t="str">
        <f aca="false">IF($A5187="","",INDEX(CARTAO_COMPRAS!$G:$G,INT((ROW()-2)/20)+2))</f>
        <v/>
      </c>
      <c r="G5187" s="5" t="str">
        <f aca="false">IF($A5187="","",INDEX(CARTAO_COMPRAS!$I:$I,INT((ROW()-2)/20)+2))</f>
        <v/>
      </c>
      <c r="H5187" s="4" t="str">
        <f aca="false">IF($A5187="","",EDATE(INDEX(CARTAO_COMPRAS!$J:$J,INT((ROW()-2)/20)+2),MOD(ROW()-2,20)))</f>
        <v/>
      </c>
      <c r="I5187" s="4" t="str">
        <f aca="false">IF($H5187="","",$H5187-WEEKDAY($H5187,2)+1)</f>
        <v/>
      </c>
      <c r="J5187" s="4" t="str">
        <f aca="false">IF($I5187="","",$I5187+6)</f>
        <v/>
      </c>
      <c r="K5187" s="6" t="str">
        <f aca="false">IF($H5187="","",DATE(YEAR($H5187),MONTH($H5187),1))</f>
        <v/>
      </c>
      <c r="L5187" s="0" t="str">
        <f aca="false">IF($A5187="","",INDEX(CARTAO_COMPRAS!$K:$K,INT((ROW()-2)/20)+2))</f>
        <v/>
      </c>
      <c r="M5187" s="0" t="str">
        <f aca="false">IF($A5187="","","Compra no cartão")</f>
        <v/>
      </c>
    </row>
    <row r="5188" customFormat="false" ht="13.5" hidden="false" customHeight="false" outlineLevel="0" collapsed="false">
      <c r="A5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8" s="0" t="str">
        <f aca="false">IF($A5188="","",INDEX(CARTAO_COMPRAS!$C:$C,INT((ROW()-2)/20)+2))</f>
        <v/>
      </c>
      <c r="C5188" s="0" t="str">
        <f aca="false">IF($A5188="","",INDEX(CARTAO_COMPRAS!$D:$D,INT((ROW()-2)/20)+2))</f>
        <v/>
      </c>
      <c r="D5188" s="0" t="str">
        <f aca="false">IF($A5188="","",INDEX(CARTAO_COMPRAS!$E:$E,INT((ROW()-2)/20)+2))</f>
        <v/>
      </c>
      <c r="E5188" s="0" t="str">
        <f aca="false">IF($A5188="","",INDEX(CARTAO_COMPRAS!$H:$H,INT((ROW()-2)/20)+2)+MOD(ROW()-2,20))</f>
        <v/>
      </c>
      <c r="F5188" s="0" t="str">
        <f aca="false">IF($A5188="","",INDEX(CARTAO_COMPRAS!$G:$G,INT((ROW()-2)/20)+2))</f>
        <v/>
      </c>
      <c r="G5188" s="5" t="str">
        <f aca="false">IF($A5188="","",INDEX(CARTAO_COMPRAS!$I:$I,INT((ROW()-2)/20)+2))</f>
        <v/>
      </c>
      <c r="H5188" s="4" t="str">
        <f aca="false">IF($A5188="","",EDATE(INDEX(CARTAO_COMPRAS!$J:$J,INT((ROW()-2)/20)+2),MOD(ROW()-2,20)))</f>
        <v/>
      </c>
      <c r="I5188" s="4" t="str">
        <f aca="false">IF($H5188="","",$H5188-WEEKDAY($H5188,2)+1)</f>
        <v/>
      </c>
      <c r="J5188" s="4" t="str">
        <f aca="false">IF($I5188="","",$I5188+6)</f>
        <v/>
      </c>
      <c r="K5188" s="6" t="str">
        <f aca="false">IF($H5188="","",DATE(YEAR($H5188),MONTH($H5188),1))</f>
        <v/>
      </c>
      <c r="L5188" s="0" t="str">
        <f aca="false">IF($A5188="","",INDEX(CARTAO_COMPRAS!$K:$K,INT((ROW()-2)/20)+2))</f>
        <v/>
      </c>
      <c r="M5188" s="0" t="str">
        <f aca="false">IF($A5188="","","Compra no cartão")</f>
        <v/>
      </c>
    </row>
    <row r="5189" customFormat="false" ht="13.5" hidden="false" customHeight="false" outlineLevel="0" collapsed="false">
      <c r="A5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89" s="0" t="str">
        <f aca="false">IF($A5189="","",INDEX(CARTAO_COMPRAS!$C:$C,INT((ROW()-2)/20)+2))</f>
        <v/>
      </c>
      <c r="C5189" s="0" t="str">
        <f aca="false">IF($A5189="","",INDEX(CARTAO_COMPRAS!$D:$D,INT((ROW()-2)/20)+2))</f>
        <v/>
      </c>
      <c r="D5189" s="0" t="str">
        <f aca="false">IF($A5189="","",INDEX(CARTAO_COMPRAS!$E:$E,INT((ROW()-2)/20)+2))</f>
        <v/>
      </c>
      <c r="E5189" s="0" t="str">
        <f aca="false">IF($A5189="","",INDEX(CARTAO_COMPRAS!$H:$H,INT((ROW()-2)/20)+2)+MOD(ROW()-2,20))</f>
        <v/>
      </c>
      <c r="F5189" s="0" t="str">
        <f aca="false">IF($A5189="","",INDEX(CARTAO_COMPRAS!$G:$G,INT((ROW()-2)/20)+2))</f>
        <v/>
      </c>
      <c r="G5189" s="5" t="str">
        <f aca="false">IF($A5189="","",INDEX(CARTAO_COMPRAS!$I:$I,INT((ROW()-2)/20)+2))</f>
        <v/>
      </c>
      <c r="H5189" s="4" t="str">
        <f aca="false">IF($A5189="","",EDATE(INDEX(CARTAO_COMPRAS!$J:$J,INT((ROW()-2)/20)+2),MOD(ROW()-2,20)))</f>
        <v/>
      </c>
      <c r="I5189" s="4" t="str">
        <f aca="false">IF($H5189="","",$H5189-WEEKDAY($H5189,2)+1)</f>
        <v/>
      </c>
      <c r="J5189" s="4" t="str">
        <f aca="false">IF($I5189="","",$I5189+6)</f>
        <v/>
      </c>
      <c r="K5189" s="6" t="str">
        <f aca="false">IF($H5189="","",DATE(YEAR($H5189),MONTH($H5189),1))</f>
        <v/>
      </c>
      <c r="L5189" s="0" t="str">
        <f aca="false">IF($A5189="","",INDEX(CARTAO_COMPRAS!$K:$K,INT((ROW()-2)/20)+2))</f>
        <v/>
      </c>
      <c r="M5189" s="0" t="str">
        <f aca="false">IF($A5189="","","Compra no cartão")</f>
        <v/>
      </c>
    </row>
    <row r="5190" customFormat="false" ht="13.5" hidden="false" customHeight="false" outlineLevel="0" collapsed="false">
      <c r="A5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0" s="0" t="str">
        <f aca="false">IF($A5190="","",INDEX(CARTAO_COMPRAS!$C:$C,INT((ROW()-2)/20)+2))</f>
        <v/>
      </c>
      <c r="C5190" s="0" t="str">
        <f aca="false">IF($A5190="","",INDEX(CARTAO_COMPRAS!$D:$D,INT((ROW()-2)/20)+2))</f>
        <v/>
      </c>
      <c r="D5190" s="0" t="str">
        <f aca="false">IF($A5190="","",INDEX(CARTAO_COMPRAS!$E:$E,INT((ROW()-2)/20)+2))</f>
        <v/>
      </c>
      <c r="E5190" s="0" t="str">
        <f aca="false">IF($A5190="","",INDEX(CARTAO_COMPRAS!$H:$H,INT((ROW()-2)/20)+2)+MOD(ROW()-2,20))</f>
        <v/>
      </c>
      <c r="F5190" s="0" t="str">
        <f aca="false">IF($A5190="","",INDEX(CARTAO_COMPRAS!$G:$G,INT((ROW()-2)/20)+2))</f>
        <v/>
      </c>
      <c r="G5190" s="5" t="str">
        <f aca="false">IF($A5190="","",INDEX(CARTAO_COMPRAS!$I:$I,INT((ROW()-2)/20)+2))</f>
        <v/>
      </c>
      <c r="H5190" s="4" t="str">
        <f aca="false">IF($A5190="","",EDATE(INDEX(CARTAO_COMPRAS!$J:$J,INT((ROW()-2)/20)+2),MOD(ROW()-2,20)))</f>
        <v/>
      </c>
      <c r="I5190" s="4" t="str">
        <f aca="false">IF($H5190="","",$H5190-WEEKDAY($H5190,2)+1)</f>
        <v/>
      </c>
      <c r="J5190" s="4" t="str">
        <f aca="false">IF($I5190="","",$I5190+6)</f>
        <v/>
      </c>
      <c r="K5190" s="6" t="str">
        <f aca="false">IF($H5190="","",DATE(YEAR($H5190),MONTH($H5190),1))</f>
        <v/>
      </c>
      <c r="L5190" s="0" t="str">
        <f aca="false">IF($A5190="","",INDEX(CARTAO_COMPRAS!$K:$K,INT((ROW()-2)/20)+2))</f>
        <v/>
      </c>
      <c r="M5190" s="0" t="str">
        <f aca="false">IF($A5190="","","Compra no cartão")</f>
        <v/>
      </c>
    </row>
    <row r="5191" customFormat="false" ht="13.5" hidden="false" customHeight="false" outlineLevel="0" collapsed="false">
      <c r="A5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1" s="0" t="str">
        <f aca="false">IF($A5191="","",INDEX(CARTAO_COMPRAS!$C:$C,INT((ROW()-2)/20)+2))</f>
        <v/>
      </c>
      <c r="C5191" s="0" t="str">
        <f aca="false">IF($A5191="","",INDEX(CARTAO_COMPRAS!$D:$D,INT((ROW()-2)/20)+2))</f>
        <v/>
      </c>
      <c r="D5191" s="0" t="str">
        <f aca="false">IF($A5191="","",INDEX(CARTAO_COMPRAS!$E:$E,INT((ROW()-2)/20)+2))</f>
        <v/>
      </c>
      <c r="E5191" s="0" t="str">
        <f aca="false">IF($A5191="","",INDEX(CARTAO_COMPRAS!$H:$H,INT((ROW()-2)/20)+2)+MOD(ROW()-2,20))</f>
        <v/>
      </c>
      <c r="F5191" s="0" t="str">
        <f aca="false">IF($A5191="","",INDEX(CARTAO_COMPRAS!$G:$G,INT((ROW()-2)/20)+2))</f>
        <v/>
      </c>
      <c r="G5191" s="5" t="str">
        <f aca="false">IF($A5191="","",INDEX(CARTAO_COMPRAS!$I:$I,INT((ROW()-2)/20)+2))</f>
        <v/>
      </c>
      <c r="H5191" s="4" t="str">
        <f aca="false">IF($A5191="","",EDATE(INDEX(CARTAO_COMPRAS!$J:$J,INT((ROW()-2)/20)+2),MOD(ROW()-2,20)))</f>
        <v/>
      </c>
      <c r="I5191" s="4" t="str">
        <f aca="false">IF($H5191="","",$H5191-WEEKDAY($H5191,2)+1)</f>
        <v/>
      </c>
      <c r="J5191" s="4" t="str">
        <f aca="false">IF($I5191="","",$I5191+6)</f>
        <v/>
      </c>
      <c r="K5191" s="6" t="str">
        <f aca="false">IF($H5191="","",DATE(YEAR($H5191),MONTH($H5191),1))</f>
        <v/>
      </c>
      <c r="L5191" s="0" t="str">
        <f aca="false">IF($A5191="","",INDEX(CARTAO_COMPRAS!$K:$K,INT((ROW()-2)/20)+2))</f>
        <v/>
      </c>
      <c r="M5191" s="0" t="str">
        <f aca="false">IF($A5191="","","Compra no cartão")</f>
        <v/>
      </c>
    </row>
    <row r="5192" customFormat="false" ht="13.5" hidden="false" customHeight="false" outlineLevel="0" collapsed="false">
      <c r="A5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2" s="0" t="str">
        <f aca="false">IF($A5192="","",INDEX(CARTAO_COMPRAS!$C:$C,INT((ROW()-2)/20)+2))</f>
        <v/>
      </c>
      <c r="C5192" s="0" t="str">
        <f aca="false">IF($A5192="","",INDEX(CARTAO_COMPRAS!$D:$D,INT((ROW()-2)/20)+2))</f>
        <v/>
      </c>
      <c r="D5192" s="0" t="str">
        <f aca="false">IF($A5192="","",INDEX(CARTAO_COMPRAS!$E:$E,INT((ROW()-2)/20)+2))</f>
        <v/>
      </c>
      <c r="E5192" s="0" t="str">
        <f aca="false">IF($A5192="","",INDEX(CARTAO_COMPRAS!$H:$H,INT((ROW()-2)/20)+2)+MOD(ROW()-2,20))</f>
        <v/>
      </c>
      <c r="F5192" s="0" t="str">
        <f aca="false">IF($A5192="","",INDEX(CARTAO_COMPRAS!$G:$G,INT((ROW()-2)/20)+2))</f>
        <v/>
      </c>
      <c r="G5192" s="5" t="str">
        <f aca="false">IF($A5192="","",INDEX(CARTAO_COMPRAS!$I:$I,INT((ROW()-2)/20)+2))</f>
        <v/>
      </c>
      <c r="H5192" s="4" t="str">
        <f aca="false">IF($A5192="","",EDATE(INDEX(CARTAO_COMPRAS!$J:$J,INT((ROW()-2)/20)+2),MOD(ROW()-2,20)))</f>
        <v/>
      </c>
      <c r="I5192" s="4" t="str">
        <f aca="false">IF($H5192="","",$H5192-WEEKDAY($H5192,2)+1)</f>
        <v/>
      </c>
      <c r="J5192" s="4" t="str">
        <f aca="false">IF($I5192="","",$I5192+6)</f>
        <v/>
      </c>
      <c r="K5192" s="6" t="str">
        <f aca="false">IF($H5192="","",DATE(YEAR($H5192),MONTH($H5192),1))</f>
        <v/>
      </c>
      <c r="L5192" s="0" t="str">
        <f aca="false">IF($A5192="","",INDEX(CARTAO_COMPRAS!$K:$K,INT((ROW()-2)/20)+2))</f>
        <v/>
      </c>
      <c r="M5192" s="0" t="str">
        <f aca="false">IF($A5192="","","Compra no cartão")</f>
        <v/>
      </c>
    </row>
    <row r="5193" customFormat="false" ht="13.5" hidden="false" customHeight="false" outlineLevel="0" collapsed="false">
      <c r="A5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3" s="0" t="str">
        <f aca="false">IF($A5193="","",INDEX(CARTAO_COMPRAS!$C:$C,INT((ROW()-2)/20)+2))</f>
        <v/>
      </c>
      <c r="C5193" s="0" t="str">
        <f aca="false">IF($A5193="","",INDEX(CARTAO_COMPRAS!$D:$D,INT((ROW()-2)/20)+2))</f>
        <v/>
      </c>
      <c r="D5193" s="0" t="str">
        <f aca="false">IF($A5193="","",INDEX(CARTAO_COMPRAS!$E:$E,INT((ROW()-2)/20)+2))</f>
        <v/>
      </c>
      <c r="E5193" s="0" t="str">
        <f aca="false">IF($A5193="","",INDEX(CARTAO_COMPRAS!$H:$H,INT((ROW()-2)/20)+2)+MOD(ROW()-2,20))</f>
        <v/>
      </c>
      <c r="F5193" s="0" t="str">
        <f aca="false">IF($A5193="","",INDEX(CARTAO_COMPRAS!$G:$G,INT((ROW()-2)/20)+2))</f>
        <v/>
      </c>
      <c r="G5193" s="5" t="str">
        <f aca="false">IF($A5193="","",INDEX(CARTAO_COMPRAS!$I:$I,INT((ROW()-2)/20)+2))</f>
        <v/>
      </c>
      <c r="H5193" s="4" t="str">
        <f aca="false">IF($A5193="","",EDATE(INDEX(CARTAO_COMPRAS!$J:$J,INT((ROW()-2)/20)+2),MOD(ROW()-2,20)))</f>
        <v/>
      </c>
      <c r="I5193" s="4" t="str">
        <f aca="false">IF($H5193="","",$H5193-WEEKDAY($H5193,2)+1)</f>
        <v/>
      </c>
      <c r="J5193" s="4" t="str">
        <f aca="false">IF($I5193="","",$I5193+6)</f>
        <v/>
      </c>
      <c r="K5193" s="6" t="str">
        <f aca="false">IF($H5193="","",DATE(YEAR($H5193),MONTH($H5193),1))</f>
        <v/>
      </c>
      <c r="L5193" s="0" t="str">
        <f aca="false">IF($A5193="","",INDEX(CARTAO_COMPRAS!$K:$K,INT((ROW()-2)/20)+2))</f>
        <v/>
      </c>
      <c r="M5193" s="0" t="str">
        <f aca="false">IF($A5193="","","Compra no cartão")</f>
        <v/>
      </c>
    </row>
    <row r="5194" customFormat="false" ht="13.5" hidden="false" customHeight="false" outlineLevel="0" collapsed="false">
      <c r="A5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4" s="0" t="str">
        <f aca="false">IF($A5194="","",INDEX(CARTAO_COMPRAS!$C:$C,INT((ROW()-2)/20)+2))</f>
        <v/>
      </c>
      <c r="C5194" s="0" t="str">
        <f aca="false">IF($A5194="","",INDEX(CARTAO_COMPRAS!$D:$D,INT((ROW()-2)/20)+2))</f>
        <v/>
      </c>
      <c r="D5194" s="0" t="str">
        <f aca="false">IF($A5194="","",INDEX(CARTAO_COMPRAS!$E:$E,INT((ROW()-2)/20)+2))</f>
        <v/>
      </c>
      <c r="E5194" s="0" t="str">
        <f aca="false">IF($A5194="","",INDEX(CARTAO_COMPRAS!$H:$H,INT((ROW()-2)/20)+2)+MOD(ROW()-2,20))</f>
        <v/>
      </c>
      <c r="F5194" s="0" t="str">
        <f aca="false">IF($A5194="","",INDEX(CARTAO_COMPRAS!$G:$G,INT((ROW()-2)/20)+2))</f>
        <v/>
      </c>
      <c r="G5194" s="5" t="str">
        <f aca="false">IF($A5194="","",INDEX(CARTAO_COMPRAS!$I:$I,INT((ROW()-2)/20)+2))</f>
        <v/>
      </c>
      <c r="H5194" s="4" t="str">
        <f aca="false">IF($A5194="","",EDATE(INDEX(CARTAO_COMPRAS!$J:$J,INT((ROW()-2)/20)+2),MOD(ROW()-2,20)))</f>
        <v/>
      </c>
      <c r="I5194" s="4" t="str">
        <f aca="false">IF($H5194="","",$H5194-WEEKDAY($H5194,2)+1)</f>
        <v/>
      </c>
      <c r="J5194" s="4" t="str">
        <f aca="false">IF($I5194="","",$I5194+6)</f>
        <v/>
      </c>
      <c r="K5194" s="6" t="str">
        <f aca="false">IF($H5194="","",DATE(YEAR($H5194),MONTH($H5194),1))</f>
        <v/>
      </c>
      <c r="L5194" s="0" t="str">
        <f aca="false">IF($A5194="","",INDEX(CARTAO_COMPRAS!$K:$K,INT((ROW()-2)/20)+2))</f>
        <v/>
      </c>
      <c r="M5194" s="0" t="str">
        <f aca="false">IF($A5194="","","Compra no cartão")</f>
        <v/>
      </c>
    </row>
    <row r="5195" customFormat="false" ht="13.5" hidden="false" customHeight="false" outlineLevel="0" collapsed="false">
      <c r="A5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5" s="0" t="str">
        <f aca="false">IF($A5195="","",INDEX(CARTAO_COMPRAS!$C:$C,INT((ROW()-2)/20)+2))</f>
        <v/>
      </c>
      <c r="C5195" s="0" t="str">
        <f aca="false">IF($A5195="","",INDEX(CARTAO_COMPRAS!$D:$D,INT((ROW()-2)/20)+2))</f>
        <v/>
      </c>
      <c r="D5195" s="0" t="str">
        <f aca="false">IF($A5195="","",INDEX(CARTAO_COMPRAS!$E:$E,INT((ROW()-2)/20)+2))</f>
        <v/>
      </c>
      <c r="E5195" s="0" t="str">
        <f aca="false">IF($A5195="","",INDEX(CARTAO_COMPRAS!$H:$H,INT((ROW()-2)/20)+2)+MOD(ROW()-2,20))</f>
        <v/>
      </c>
      <c r="F5195" s="0" t="str">
        <f aca="false">IF($A5195="","",INDEX(CARTAO_COMPRAS!$G:$G,INT((ROW()-2)/20)+2))</f>
        <v/>
      </c>
      <c r="G5195" s="5" t="str">
        <f aca="false">IF($A5195="","",INDEX(CARTAO_COMPRAS!$I:$I,INT((ROW()-2)/20)+2))</f>
        <v/>
      </c>
      <c r="H5195" s="4" t="str">
        <f aca="false">IF($A5195="","",EDATE(INDEX(CARTAO_COMPRAS!$J:$J,INT((ROW()-2)/20)+2),MOD(ROW()-2,20)))</f>
        <v/>
      </c>
      <c r="I5195" s="4" t="str">
        <f aca="false">IF($H5195="","",$H5195-WEEKDAY($H5195,2)+1)</f>
        <v/>
      </c>
      <c r="J5195" s="4" t="str">
        <f aca="false">IF($I5195="","",$I5195+6)</f>
        <v/>
      </c>
      <c r="K5195" s="6" t="str">
        <f aca="false">IF($H5195="","",DATE(YEAR($H5195),MONTH($H5195),1))</f>
        <v/>
      </c>
      <c r="L5195" s="0" t="str">
        <f aca="false">IF($A5195="","",INDEX(CARTAO_COMPRAS!$K:$K,INT((ROW()-2)/20)+2))</f>
        <v/>
      </c>
      <c r="M5195" s="0" t="str">
        <f aca="false">IF($A5195="","","Compra no cartão")</f>
        <v/>
      </c>
    </row>
    <row r="5196" customFormat="false" ht="13.5" hidden="false" customHeight="false" outlineLevel="0" collapsed="false">
      <c r="A5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6" s="0" t="str">
        <f aca="false">IF($A5196="","",INDEX(CARTAO_COMPRAS!$C:$C,INT((ROW()-2)/20)+2))</f>
        <v/>
      </c>
      <c r="C5196" s="0" t="str">
        <f aca="false">IF($A5196="","",INDEX(CARTAO_COMPRAS!$D:$D,INT((ROW()-2)/20)+2))</f>
        <v/>
      </c>
      <c r="D5196" s="0" t="str">
        <f aca="false">IF($A5196="","",INDEX(CARTAO_COMPRAS!$E:$E,INT((ROW()-2)/20)+2))</f>
        <v/>
      </c>
      <c r="E5196" s="0" t="str">
        <f aca="false">IF($A5196="","",INDEX(CARTAO_COMPRAS!$H:$H,INT((ROW()-2)/20)+2)+MOD(ROW()-2,20))</f>
        <v/>
      </c>
      <c r="F5196" s="0" t="str">
        <f aca="false">IF($A5196="","",INDEX(CARTAO_COMPRAS!$G:$G,INT((ROW()-2)/20)+2))</f>
        <v/>
      </c>
      <c r="G5196" s="5" t="str">
        <f aca="false">IF($A5196="","",INDEX(CARTAO_COMPRAS!$I:$I,INT((ROW()-2)/20)+2))</f>
        <v/>
      </c>
      <c r="H5196" s="4" t="str">
        <f aca="false">IF($A5196="","",EDATE(INDEX(CARTAO_COMPRAS!$J:$J,INT((ROW()-2)/20)+2),MOD(ROW()-2,20)))</f>
        <v/>
      </c>
      <c r="I5196" s="4" t="str">
        <f aca="false">IF($H5196="","",$H5196-WEEKDAY($H5196,2)+1)</f>
        <v/>
      </c>
      <c r="J5196" s="4" t="str">
        <f aca="false">IF($I5196="","",$I5196+6)</f>
        <v/>
      </c>
      <c r="K5196" s="6" t="str">
        <f aca="false">IF($H5196="","",DATE(YEAR($H5196),MONTH($H5196),1))</f>
        <v/>
      </c>
      <c r="L5196" s="0" t="str">
        <f aca="false">IF($A5196="","",INDEX(CARTAO_COMPRAS!$K:$K,INT((ROW()-2)/20)+2))</f>
        <v/>
      </c>
      <c r="M5196" s="0" t="str">
        <f aca="false">IF($A5196="","","Compra no cartão")</f>
        <v/>
      </c>
    </row>
    <row r="5197" customFormat="false" ht="13.5" hidden="false" customHeight="false" outlineLevel="0" collapsed="false">
      <c r="A5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7" s="0" t="str">
        <f aca="false">IF($A5197="","",INDEX(CARTAO_COMPRAS!$C:$C,INT((ROW()-2)/20)+2))</f>
        <v/>
      </c>
      <c r="C5197" s="0" t="str">
        <f aca="false">IF($A5197="","",INDEX(CARTAO_COMPRAS!$D:$D,INT((ROW()-2)/20)+2))</f>
        <v/>
      </c>
      <c r="D5197" s="0" t="str">
        <f aca="false">IF($A5197="","",INDEX(CARTAO_COMPRAS!$E:$E,INT((ROW()-2)/20)+2))</f>
        <v/>
      </c>
      <c r="E5197" s="0" t="str">
        <f aca="false">IF($A5197="","",INDEX(CARTAO_COMPRAS!$H:$H,INT((ROW()-2)/20)+2)+MOD(ROW()-2,20))</f>
        <v/>
      </c>
      <c r="F5197" s="0" t="str">
        <f aca="false">IF($A5197="","",INDEX(CARTAO_COMPRAS!$G:$G,INT((ROW()-2)/20)+2))</f>
        <v/>
      </c>
      <c r="G5197" s="5" t="str">
        <f aca="false">IF($A5197="","",INDEX(CARTAO_COMPRAS!$I:$I,INT((ROW()-2)/20)+2))</f>
        <v/>
      </c>
      <c r="H5197" s="4" t="str">
        <f aca="false">IF($A5197="","",EDATE(INDEX(CARTAO_COMPRAS!$J:$J,INT((ROW()-2)/20)+2),MOD(ROW()-2,20)))</f>
        <v/>
      </c>
      <c r="I5197" s="4" t="str">
        <f aca="false">IF($H5197="","",$H5197-WEEKDAY($H5197,2)+1)</f>
        <v/>
      </c>
      <c r="J5197" s="4" t="str">
        <f aca="false">IF($I5197="","",$I5197+6)</f>
        <v/>
      </c>
      <c r="K5197" s="6" t="str">
        <f aca="false">IF($H5197="","",DATE(YEAR($H5197),MONTH($H5197),1))</f>
        <v/>
      </c>
      <c r="L5197" s="0" t="str">
        <f aca="false">IF($A5197="","",INDEX(CARTAO_COMPRAS!$K:$K,INT((ROW()-2)/20)+2))</f>
        <v/>
      </c>
      <c r="M5197" s="0" t="str">
        <f aca="false">IF($A5197="","","Compra no cartão")</f>
        <v/>
      </c>
    </row>
    <row r="5198" customFormat="false" ht="13.5" hidden="false" customHeight="false" outlineLevel="0" collapsed="false">
      <c r="A5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8" s="0" t="str">
        <f aca="false">IF($A5198="","",INDEX(CARTAO_COMPRAS!$C:$C,INT((ROW()-2)/20)+2))</f>
        <v/>
      </c>
      <c r="C5198" s="0" t="str">
        <f aca="false">IF($A5198="","",INDEX(CARTAO_COMPRAS!$D:$D,INT((ROW()-2)/20)+2))</f>
        <v/>
      </c>
      <c r="D5198" s="0" t="str">
        <f aca="false">IF($A5198="","",INDEX(CARTAO_COMPRAS!$E:$E,INT((ROW()-2)/20)+2))</f>
        <v/>
      </c>
      <c r="E5198" s="0" t="str">
        <f aca="false">IF($A5198="","",INDEX(CARTAO_COMPRAS!$H:$H,INT((ROW()-2)/20)+2)+MOD(ROW()-2,20))</f>
        <v/>
      </c>
      <c r="F5198" s="0" t="str">
        <f aca="false">IF($A5198="","",INDEX(CARTAO_COMPRAS!$G:$G,INT((ROW()-2)/20)+2))</f>
        <v/>
      </c>
      <c r="G5198" s="5" t="str">
        <f aca="false">IF($A5198="","",INDEX(CARTAO_COMPRAS!$I:$I,INT((ROW()-2)/20)+2))</f>
        <v/>
      </c>
      <c r="H5198" s="4" t="str">
        <f aca="false">IF($A5198="","",EDATE(INDEX(CARTAO_COMPRAS!$J:$J,INT((ROW()-2)/20)+2),MOD(ROW()-2,20)))</f>
        <v/>
      </c>
      <c r="I5198" s="4" t="str">
        <f aca="false">IF($H5198="","",$H5198-WEEKDAY($H5198,2)+1)</f>
        <v/>
      </c>
      <c r="J5198" s="4" t="str">
        <f aca="false">IF($I5198="","",$I5198+6)</f>
        <v/>
      </c>
      <c r="K5198" s="6" t="str">
        <f aca="false">IF($H5198="","",DATE(YEAR($H5198),MONTH($H5198),1))</f>
        <v/>
      </c>
      <c r="L5198" s="0" t="str">
        <f aca="false">IF($A5198="","",INDEX(CARTAO_COMPRAS!$K:$K,INT((ROW()-2)/20)+2))</f>
        <v/>
      </c>
      <c r="M5198" s="0" t="str">
        <f aca="false">IF($A5198="","","Compra no cartão")</f>
        <v/>
      </c>
    </row>
    <row r="5199" customFormat="false" ht="13.5" hidden="false" customHeight="false" outlineLevel="0" collapsed="false">
      <c r="A5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199" s="0" t="str">
        <f aca="false">IF($A5199="","",INDEX(CARTAO_COMPRAS!$C:$C,INT((ROW()-2)/20)+2))</f>
        <v/>
      </c>
      <c r="C5199" s="0" t="str">
        <f aca="false">IF($A5199="","",INDEX(CARTAO_COMPRAS!$D:$D,INT((ROW()-2)/20)+2))</f>
        <v/>
      </c>
      <c r="D5199" s="0" t="str">
        <f aca="false">IF($A5199="","",INDEX(CARTAO_COMPRAS!$E:$E,INT((ROW()-2)/20)+2))</f>
        <v/>
      </c>
      <c r="E5199" s="0" t="str">
        <f aca="false">IF($A5199="","",INDEX(CARTAO_COMPRAS!$H:$H,INT((ROW()-2)/20)+2)+MOD(ROW()-2,20))</f>
        <v/>
      </c>
      <c r="F5199" s="0" t="str">
        <f aca="false">IF($A5199="","",INDEX(CARTAO_COMPRAS!$G:$G,INT((ROW()-2)/20)+2))</f>
        <v/>
      </c>
      <c r="G5199" s="5" t="str">
        <f aca="false">IF($A5199="","",INDEX(CARTAO_COMPRAS!$I:$I,INT((ROW()-2)/20)+2))</f>
        <v/>
      </c>
      <c r="H5199" s="4" t="str">
        <f aca="false">IF($A5199="","",EDATE(INDEX(CARTAO_COMPRAS!$J:$J,INT((ROW()-2)/20)+2),MOD(ROW()-2,20)))</f>
        <v/>
      </c>
      <c r="I5199" s="4" t="str">
        <f aca="false">IF($H5199="","",$H5199-WEEKDAY($H5199,2)+1)</f>
        <v/>
      </c>
      <c r="J5199" s="4" t="str">
        <f aca="false">IF($I5199="","",$I5199+6)</f>
        <v/>
      </c>
      <c r="K5199" s="6" t="str">
        <f aca="false">IF($H5199="","",DATE(YEAR($H5199),MONTH($H5199),1))</f>
        <v/>
      </c>
      <c r="L5199" s="0" t="str">
        <f aca="false">IF($A5199="","",INDEX(CARTAO_COMPRAS!$K:$K,INT((ROW()-2)/20)+2))</f>
        <v/>
      </c>
      <c r="M5199" s="0" t="str">
        <f aca="false">IF($A5199="","","Compra no cartão")</f>
        <v/>
      </c>
    </row>
    <row r="5200" customFormat="false" ht="13.5" hidden="false" customHeight="false" outlineLevel="0" collapsed="false">
      <c r="A5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0" s="0" t="str">
        <f aca="false">IF($A5200="","",INDEX(CARTAO_COMPRAS!$C:$C,INT((ROW()-2)/20)+2))</f>
        <v/>
      </c>
      <c r="C5200" s="0" t="str">
        <f aca="false">IF($A5200="","",INDEX(CARTAO_COMPRAS!$D:$D,INT((ROW()-2)/20)+2))</f>
        <v/>
      </c>
      <c r="D5200" s="0" t="str">
        <f aca="false">IF($A5200="","",INDEX(CARTAO_COMPRAS!$E:$E,INT((ROW()-2)/20)+2))</f>
        <v/>
      </c>
      <c r="E5200" s="0" t="str">
        <f aca="false">IF($A5200="","",INDEX(CARTAO_COMPRAS!$H:$H,INT((ROW()-2)/20)+2)+MOD(ROW()-2,20))</f>
        <v/>
      </c>
      <c r="F5200" s="0" t="str">
        <f aca="false">IF($A5200="","",INDEX(CARTAO_COMPRAS!$G:$G,INT((ROW()-2)/20)+2))</f>
        <v/>
      </c>
      <c r="G5200" s="5" t="str">
        <f aca="false">IF($A5200="","",INDEX(CARTAO_COMPRAS!$I:$I,INT((ROW()-2)/20)+2))</f>
        <v/>
      </c>
      <c r="H5200" s="4" t="str">
        <f aca="false">IF($A5200="","",EDATE(INDEX(CARTAO_COMPRAS!$J:$J,INT((ROW()-2)/20)+2),MOD(ROW()-2,20)))</f>
        <v/>
      </c>
      <c r="I5200" s="4" t="str">
        <f aca="false">IF($H5200="","",$H5200-WEEKDAY($H5200,2)+1)</f>
        <v/>
      </c>
      <c r="J5200" s="4" t="str">
        <f aca="false">IF($I5200="","",$I5200+6)</f>
        <v/>
      </c>
      <c r="K5200" s="6" t="str">
        <f aca="false">IF($H5200="","",DATE(YEAR($H5200),MONTH($H5200),1))</f>
        <v/>
      </c>
      <c r="L5200" s="0" t="str">
        <f aca="false">IF($A5200="","",INDEX(CARTAO_COMPRAS!$K:$K,INT((ROW()-2)/20)+2))</f>
        <v/>
      </c>
      <c r="M5200" s="0" t="str">
        <f aca="false">IF($A5200="","","Compra no cartão")</f>
        <v/>
      </c>
    </row>
    <row r="5201" customFormat="false" ht="13.5" hidden="false" customHeight="false" outlineLevel="0" collapsed="false">
      <c r="A5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1" s="0" t="str">
        <f aca="false">IF($A5201="","",INDEX(CARTAO_COMPRAS!$C:$C,INT((ROW()-2)/20)+2))</f>
        <v/>
      </c>
      <c r="C5201" s="0" t="str">
        <f aca="false">IF($A5201="","",INDEX(CARTAO_COMPRAS!$D:$D,INT((ROW()-2)/20)+2))</f>
        <v/>
      </c>
      <c r="D5201" s="0" t="str">
        <f aca="false">IF($A5201="","",INDEX(CARTAO_COMPRAS!$E:$E,INT((ROW()-2)/20)+2))</f>
        <v/>
      </c>
      <c r="E5201" s="0" t="str">
        <f aca="false">IF($A5201="","",INDEX(CARTAO_COMPRAS!$H:$H,INT((ROW()-2)/20)+2)+MOD(ROW()-2,20))</f>
        <v/>
      </c>
      <c r="F5201" s="0" t="str">
        <f aca="false">IF($A5201="","",INDEX(CARTAO_COMPRAS!$G:$G,INT((ROW()-2)/20)+2))</f>
        <v/>
      </c>
      <c r="G5201" s="5" t="str">
        <f aca="false">IF($A5201="","",INDEX(CARTAO_COMPRAS!$I:$I,INT((ROW()-2)/20)+2))</f>
        <v/>
      </c>
      <c r="H5201" s="4" t="str">
        <f aca="false">IF($A5201="","",EDATE(INDEX(CARTAO_COMPRAS!$J:$J,INT((ROW()-2)/20)+2),MOD(ROW()-2,20)))</f>
        <v/>
      </c>
      <c r="I5201" s="4" t="str">
        <f aca="false">IF($H5201="","",$H5201-WEEKDAY($H5201,2)+1)</f>
        <v/>
      </c>
      <c r="J5201" s="4" t="str">
        <f aca="false">IF($I5201="","",$I5201+6)</f>
        <v/>
      </c>
      <c r="K5201" s="6" t="str">
        <f aca="false">IF($H5201="","",DATE(YEAR($H5201),MONTH($H5201),1))</f>
        <v/>
      </c>
      <c r="L5201" s="0" t="str">
        <f aca="false">IF($A5201="","",INDEX(CARTAO_COMPRAS!$K:$K,INT((ROW()-2)/20)+2))</f>
        <v/>
      </c>
      <c r="M5201" s="0" t="str">
        <f aca="false">IF($A5201="","","Compra no cartão")</f>
        <v/>
      </c>
    </row>
    <row r="5202" customFormat="false" ht="13.5" hidden="false" customHeight="false" outlineLevel="0" collapsed="false">
      <c r="A52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2" s="0" t="str">
        <f aca="false">IF($A5202="","",INDEX(CARTAO_COMPRAS!$C:$C,INT((ROW()-2)/20)+2))</f>
        <v/>
      </c>
      <c r="C5202" s="0" t="str">
        <f aca="false">IF($A5202="","",INDEX(CARTAO_COMPRAS!$D:$D,INT((ROW()-2)/20)+2))</f>
        <v/>
      </c>
      <c r="D5202" s="0" t="str">
        <f aca="false">IF($A5202="","",INDEX(CARTAO_COMPRAS!$E:$E,INT((ROW()-2)/20)+2))</f>
        <v/>
      </c>
      <c r="E5202" s="0" t="str">
        <f aca="false">IF($A5202="","",INDEX(CARTAO_COMPRAS!$H:$H,INT((ROW()-2)/20)+2)+MOD(ROW()-2,20))</f>
        <v/>
      </c>
      <c r="F5202" s="0" t="str">
        <f aca="false">IF($A5202="","",INDEX(CARTAO_COMPRAS!$G:$G,INT((ROW()-2)/20)+2))</f>
        <v/>
      </c>
      <c r="G5202" s="5" t="str">
        <f aca="false">IF($A5202="","",INDEX(CARTAO_COMPRAS!$I:$I,INT((ROW()-2)/20)+2))</f>
        <v/>
      </c>
      <c r="H5202" s="4" t="str">
        <f aca="false">IF($A5202="","",EDATE(INDEX(CARTAO_COMPRAS!$J:$J,INT((ROW()-2)/20)+2),MOD(ROW()-2,20)))</f>
        <v/>
      </c>
      <c r="I5202" s="4" t="str">
        <f aca="false">IF($H5202="","",$H5202-WEEKDAY($H5202,2)+1)</f>
        <v/>
      </c>
      <c r="J5202" s="4" t="str">
        <f aca="false">IF($I5202="","",$I5202+6)</f>
        <v/>
      </c>
      <c r="K5202" s="6" t="str">
        <f aca="false">IF($H5202="","",DATE(YEAR($H5202),MONTH($H5202),1))</f>
        <v/>
      </c>
      <c r="L5202" s="0" t="str">
        <f aca="false">IF($A5202="","",INDEX(CARTAO_COMPRAS!$K:$K,INT((ROW()-2)/20)+2))</f>
        <v/>
      </c>
      <c r="M5202" s="0" t="str">
        <f aca="false">IF($A5202="","","Compra no cartão")</f>
        <v/>
      </c>
    </row>
    <row r="5203" customFormat="false" ht="13.5" hidden="false" customHeight="false" outlineLevel="0" collapsed="false">
      <c r="A5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3" s="0" t="str">
        <f aca="false">IF($A5203="","",INDEX(CARTAO_COMPRAS!$C:$C,INT((ROW()-2)/20)+2))</f>
        <v/>
      </c>
      <c r="C5203" s="0" t="str">
        <f aca="false">IF($A5203="","",INDEX(CARTAO_COMPRAS!$D:$D,INT((ROW()-2)/20)+2))</f>
        <v/>
      </c>
      <c r="D5203" s="0" t="str">
        <f aca="false">IF($A5203="","",INDEX(CARTAO_COMPRAS!$E:$E,INT((ROW()-2)/20)+2))</f>
        <v/>
      </c>
      <c r="E5203" s="0" t="str">
        <f aca="false">IF($A5203="","",INDEX(CARTAO_COMPRAS!$H:$H,INT((ROW()-2)/20)+2)+MOD(ROW()-2,20))</f>
        <v/>
      </c>
      <c r="F5203" s="0" t="str">
        <f aca="false">IF($A5203="","",INDEX(CARTAO_COMPRAS!$G:$G,INT((ROW()-2)/20)+2))</f>
        <v/>
      </c>
      <c r="G5203" s="5" t="str">
        <f aca="false">IF($A5203="","",INDEX(CARTAO_COMPRAS!$I:$I,INT((ROW()-2)/20)+2))</f>
        <v/>
      </c>
      <c r="H5203" s="4" t="str">
        <f aca="false">IF($A5203="","",EDATE(INDEX(CARTAO_COMPRAS!$J:$J,INT((ROW()-2)/20)+2),MOD(ROW()-2,20)))</f>
        <v/>
      </c>
      <c r="I5203" s="4" t="str">
        <f aca="false">IF($H5203="","",$H5203-WEEKDAY($H5203,2)+1)</f>
        <v/>
      </c>
      <c r="J5203" s="4" t="str">
        <f aca="false">IF($I5203="","",$I5203+6)</f>
        <v/>
      </c>
      <c r="K5203" s="6" t="str">
        <f aca="false">IF($H5203="","",DATE(YEAR($H5203),MONTH($H5203),1))</f>
        <v/>
      </c>
      <c r="L5203" s="0" t="str">
        <f aca="false">IF($A5203="","",INDEX(CARTAO_COMPRAS!$K:$K,INT((ROW()-2)/20)+2))</f>
        <v/>
      </c>
      <c r="M5203" s="0" t="str">
        <f aca="false">IF($A5203="","","Compra no cartão")</f>
        <v/>
      </c>
    </row>
    <row r="5204" customFormat="false" ht="13.5" hidden="false" customHeight="false" outlineLevel="0" collapsed="false">
      <c r="A5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4" s="0" t="str">
        <f aca="false">IF($A5204="","",INDEX(CARTAO_COMPRAS!$C:$C,INT((ROW()-2)/20)+2))</f>
        <v/>
      </c>
      <c r="C5204" s="0" t="str">
        <f aca="false">IF($A5204="","",INDEX(CARTAO_COMPRAS!$D:$D,INT((ROW()-2)/20)+2))</f>
        <v/>
      </c>
      <c r="D5204" s="0" t="str">
        <f aca="false">IF($A5204="","",INDEX(CARTAO_COMPRAS!$E:$E,INT((ROW()-2)/20)+2))</f>
        <v/>
      </c>
      <c r="E5204" s="0" t="str">
        <f aca="false">IF($A5204="","",INDEX(CARTAO_COMPRAS!$H:$H,INT((ROW()-2)/20)+2)+MOD(ROW()-2,20))</f>
        <v/>
      </c>
      <c r="F5204" s="0" t="str">
        <f aca="false">IF($A5204="","",INDEX(CARTAO_COMPRAS!$G:$G,INT((ROW()-2)/20)+2))</f>
        <v/>
      </c>
      <c r="G5204" s="5" t="str">
        <f aca="false">IF($A5204="","",INDEX(CARTAO_COMPRAS!$I:$I,INT((ROW()-2)/20)+2))</f>
        <v/>
      </c>
      <c r="H5204" s="4" t="str">
        <f aca="false">IF($A5204="","",EDATE(INDEX(CARTAO_COMPRAS!$J:$J,INT((ROW()-2)/20)+2),MOD(ROW()-2,20)))</f>
        <v/>
      </c>
      <c r="I5204" s="4" t="str">
        <f aca="false">IF($H5204="","",$H5204-WEEKDAY($H5204,2)+1)</f>
        <v/>
      </c>
      <c r="J5204" s="4" t="str">
        <f aca="false">IF($I5204="","",$I5204+6)</f>
        <v/>
      </c>
      <c r="K5204" s="6" t="str">
        <f aca="false">IF($H5204="","",DATE(YEAR($H5204),MONTH($H5204),1))</f>
        <v/>
      </c>
      <c r="L5204" s="0" t="str">
        <f aca="false">IF($A5204="","",INDEX(CARTAO_COMPRAS!$K:$K,INT((ROW()-2)/20)+2))</f>
        <v/>
      </c>
      <c r="M5204" s="0" t="str">
        <f aca="false">IF($A5204="","","Compra no cartão")</f>
        <v/>
      </c>
    </row>
    <row r="5205" customFormat="false" ht="13.5" hidden="false" customHeight="false" outlineLevel="0" collapsed="false">
      <c r="A5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5" s="0" t="str">
        <f aca="false">IF($A5205="","",INDEX(CARTAO_COMPRAS!$C:$C,INT((ROW()-2)/20)+2))</f>
        <v/>
      </c>
      <c r="C5205" s="0" t="str">
        <f aca="false">IF($A5205="","",INDEX(CARTAO_COMPRAS!$D:$D,INT((ROW()-2)/20)+2))</f>
        <v/>
      </c>
      <c r="D5205" s="0" t="str">
        <f aca="false">IF($A5205="","",INDEX(CARTAO_COMPRAS!$E:$E,INT((ROW()-2)/20)+2))</f>
        <v/>
      </c>
      <c r="E5205" s="0" t="str">
        <f aca="false">IF($A5205="","",INDEX(CARTAO_COMPRAS!$H:$H,INT((ROW()-2)/20)+2)+MOD(ROW()-2,20))</f>
        <v/>
      </c>
      <c r="F5205" s="0" t="str">
        <f aca="false">IF($A5205="","",INDEX(CARTAO_COMPRAS!$G:$G,INT((ROW()-2)/20)+2))</f>
        <v/>
      </c>
      <c r="G5205" s="5" t="str">
        <f aca="false">IF($A5205="","",INDEX(CARTAO_COMPRAS!$I:$I,INT((ROW()-2)/20)+2))</f>
        <v/>
      </c>
      <c r="H5205" s="4" t="str">
        <f aca="false">IF($A5205="","",EDATE(INDEX(CARTAO_COMPRAS!$J:$J,INT((ROW()-2)/20)+2),MOD(ROW()-2,20)))</f>
        <v/>
      </c>
      <c r="I5205" s="4" t="str">
        <f aca="false">IF($H5205="","",$H5205-WEEKDAY($H5205,2)+1)</f>
        <v/>
      </c>
      <c r="J5205" s="4" t="str">
        <f aca="false">IF($I5205="","",$I5205+6)</f>
        <v/>
      </c>
      <c r="K5205" s="6" t="str">
        <f aca="false">IF($H5205="","",DATE(YEAR($H5205),MONTH($H5205),1))</f>
        <v/>
      </c>
      <c r="L5205" s="0" t="str">
        <f aca="false">IF($A5205="","",INDEX(CARTAO_COMPRAS!$K:$K,INT((ROW()-2)/20)+2))</f>
        <v/>
      </c>
      <c r="M5205" s="0" t="str">
        <f aca="false">IF($A5205="","","Compra no cartão")</f>
        <v/>
      </c>
    </row>
    <row r="5206" customFormat="false" ht="13.5" hidden="false" customHeight="false" outlineLevel="0" collapsed="false">
      <c r="A5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6" s="0" t="str">
        <f aca="false">IF($A5206="","",INDEX(CARTAO_COMPRAS!$C:$C,INT((ROW()-2)/20)+2))</f>
        <v/>
      </c>
      <c r="C5206" s="0" t="str">
        <f aca="false">IF($A5206="","",INDEX(CARTAO_COMPRAS!$D:$D,INT((ROW()-2)/20)+2))</f>
        <v/>
      </c>
      <c r="D5206" s="0" t="str">
        <f aca="false">IF($A5206="","",INDEX(CARTAO_COMPRAS!$E:$E,INT((ROW()-2)/20)+2))</f>
        <v/>
      </c>
      <c r="E5206" s="0" t="str">
        <f aca="false">IF($A5206="","",INDEX(CARTAO_COMPRAS!$H:$H,INT((ROW()-2)/20)+2)+MOD(ROW()-2,20))</f>
        <v/>
      </c>
      <c r="F5206" s="0" t="str">
        <f aca="false">IF($A5206="","",INDEX(CARTAO_COMPRAS!$G:$G,INT((ROW()-2)/20)+2))</f>
        <v/>
      </c>
      <c r="G5206" s="5" t="str">
        <f aca="false">IF($A5206="","",INDEX(CARTAO_COMPRAS!$I:$I,INT((ROW()-2)/20)+2))</f>
        <v/>
      </c>
      <c r="H5206" s="4" t="str">
        <f aca="false">IF($A5206="","",EDATE(INDEX(CARTAO_COMPRAS!$J:$J,INT((ROW()-2)/20)+2),MOD(ROW()-2,20)))</f>
        <v/>
      </c>
      <c r="I5206" s="4" t="str">
        <f aca="false">IF($H5206="","",$H5206-WEEKDAY($H5206,2)+1)</f>
        <v/>
      </c>
      <c r="J5206" s="4" t="str">
        <f aca="false">IF($I5206="","",$I5206+6)</f>
        <v/>
      </c>
      <c r="K5206" s="6" t="str">
        <f aca="false">IF($H5206="","",DATE(YEAR($H5206),MONTH($H5206),1))</f>
        <v/>
      </c>
      <c r="L5206" s="0" t="str">
        <f aca="false">IF($A5206="","",INDEX(CARTAO_COMPRAS!$K:$K,INT((ROW()-2)/20)+2))</f>
        <v/>
      </c>
      <c r="M5206" s="0" t="str">
        <f aca="false">IF($A5206="","","Compra no cartão")</f>
        <v/>
      </c>
    </row>
    <row r="5207" customFormat="false" ht="13.5" hidden="false" customHeight="false" outlineLevel="0" collapsed="false">
      <c r="A5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7" s="0" t="str">
        <f aca="false">IF($A5207="","",INDEX(CARTAO_COMPRAS!$C:$C,INT((ROW()-2)/20)+2))</f>
        <v/>
      </c>
      <c r="C5207" s="0" t="str">
        <f aca="false">IF($A5207="","",INDEX(CARTAO_COMPRAS!$D:$D,INT((ROW()-2)/20)+2))</f>
        <v/>
      </c>
      <c r="D5207" s="0" t="str">
        <f aca="false">IF($A5207="","",INDEX(CARTAO_COMPRAS!$E:$E,INT((ROW()-2)/20)+2))</f>
        <v/>
      </c>
      <c r="E5207" s="0" t="str">
        <f aca="false">IF($A5207="","",INDEX(CARTAO_COMPRAS!$H:$H,INT((ROW()-2)/20)+2)+MOD(ROW()-2,20))</f>
        <v/>
      </c>
      <c r="F5207" s="0" t="str">
        <f aca="false">IF($A5207="","",INDEX(CARTAO_COMPRAS!$G:$G,INT((ROW()-2)/20)+2))</f>
        <v/>
      </c>
      <c r="G5207" s="5" t="str">
        <f aca="false">IF($A5207="","",INDEX(CARTAO_COMPRAS!$I:$I,INT((ROW()-2)/20)+2))</f>
        <v/>
      </c>
      <c r="H5207" s="4" t="str">
        <f aca="false">IF($A5207="","",EDATE(INDEX(CARTAO_COMPRAS!$J:$J,INT((ROW()-2)/20)+2),MOD(ROW()-2,20)))</f>
        <v/>
      </c>
      <c r="I5207" s="4" t="str">
        <f aca="false">IF($H5207="","",$H5207-WEEKDAY($H5207,2)+1)</f>
        <v/>
      </c>
      <c r="J5207" s="4" t="str">
        <f aca="false">IF($I5207="","",$I5207+6)</f>
        <v/>
      </c>
      <c r="K5207" s="6" t="str">
        <f aca="false">IF($H5207="","",DATE(YEAR($H5207),MONTH($H5207),1))</f>
        <v/>
      </c>
      <c r="L5207" s="0" t="str">
        <f aca="false">IF($A5207="","",INDEX(CARTAO_COMPRAS!$K:$K,INT((ROW()-2)/20)+2))</f>
        <v/>
      </c>
      <c r="M5207" s="0" t="str">
        <f aca="false">IF($A5207="","","Compra no cartão")</f>
        <v/>
      </c>
    </row>
    <row r="5208" customFormat="false" ht="13.5" hidden="false" customHeight="false" outlineLevel="0" collapsed="false">
      <c r="A5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8" s="0" t="str">
        <f aca="false">IF($A5208="","",INDEX(CARTAO_COMPRAS!$C:$C,INT((ROW()-2)/20)+2))</f>
        <v/>
      </c>
      <c r="C5208" s="0" t="str">
        <f aca="false">IF($A5208="","",INDEX(CARTAO_COMPRAS!$D:$D,INT((ROW()-2)/20)+2))</f>
        <v/>
      </c>
      <c r="D5208" s="0" t="str">
        <f aca="false">IF($A5208="","",INDEX(CARTAO_COMPRAS!$E:$E,INT((ROW()-2)/20)+2))</f>
        <v/>
      </c>
      <c r="E5208" s="0" t="str">
        <f aca="false">IF($A5208="","",INDEX(CARTAO_COMPRAS!$H:$H,INT((ROW()-2)/20)+2)+MOD(ROW()-2,20))</f>
        <v/>
      </c>
      <c r="F5208" s="0" t="str">
        <f aca="false">IF($A5208="","",INDEX(CARTAO_COMPRAS!$G:$G,INT((ROW()-2)/20)+2))</f>
        <v/>
      </c>
      <c r="G5208" s="5" t="str">
        <f aca="false">IF($A5208="","",INDEX(CARTAO_COMPRAS!$I:$I,INT((ROW()-2)/20)+2))</f>
        <v/>
      </c>
      <c r="H5208" s="4" t="str">
        <f aca="false">IF($A5208="","",EDATE(INDEX(CARTAO_COMPRAS!$J:$J,INT((ROW()-2)/20)+2),MOD(ROW()-2,20)))</f>
        <v/>
      </c>
      <c r="I5208" s="4" t="str">
        <f aca="false">IF($H5208="","",$H5208-WEEKDAY($H5208,2)+1)</f>
        <v/>
      </c>
      <c r="J5208" s="4" t="str">
        <f aca="false">IF($I5208="","",$I5208+6)</f>
        <v/>
      </c>
      <c r="K5208" s="6" t="str">
        <f aca="false">IF($H5208="","",DATE(YEAR($H5208),MONTH($H5208),1))</f>
        <v/>
      </c>
      <c r="L5208" s="0" t="str">
        <f aca="false">IF($A5208="","",INDEX(CARTAO_COMPRAS!$K:$K,INT((ROW()-2)/20)+2))</f>
        <v/>
      </c>
      <c r="M5208" s="0" t="str">
        <f aca="false">IF($A5208="","","Compra no cartão")</f>
        <v/>
      </c>
    </row>
    <row r="5209" customFormat="false" ht="13.5" hidden="false" customHeight="false" outlineLevel="0" collapsed="false">
      <c r="A5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09" s="0" t="str">
        <f aca="false">IF($A5209="","",INDEX(CARTAO_COMPRAS!$C:$C,INT((ROW()-2)/20)+2))</f>
        <v/>
      </c>
      <c r="C5209" s="0" t="str">
        <f aca="false">IF($A5209="","",INDEX(CARTAO_COMPRAS!$D:$D,INT((ROW()-2)/20)+2))</f>
        <v/>
      </c>
      <c r="D5209" s="0" t="str">
        <f aca="false">IF($A5209="","",INDEX(CARTAO_COMPRAS!$E:$E,INT((ROW()-2)/20)+2))</f>
        <v/>
      </c>
      <c r="E5209" s="0" t="str">
        <f aca="false">IF($A5209="","",INDEX(CARTAO_COMPRAS!$H:$H,INT((ROW()-2)/20)+2)+MOD(ROW()-2,20))</f>
        <v/>
      </c>
      <c r="F5209" s="0" t="str">
        <f aca="false">IF($A5209="","",INDEX(CARTAO_COMPRAS!$G:$G,INT((ROW()-2)/20)+2))</f>
        <v/>
      </c>
      <c r="G5209" s="5" t="str">
        <f aca="false">IF($A5209="","",INDEX(CARTAO_COMPRAS!$I:$I,INT((ROW()-2)/20)+2))</f>
        <v/>
      </c>
      <c r="H5209" s="4" t="str">
        <f aca="false">IF($A5209="","",EDATE(INDEX(CARTAO_COMPRAS!$J:$J,INT((ROW()-2)/20)+2),MOD(ROW()-2,20)))</f>
        <v/>
      </c>
      <c r="I5209" s="4" t="str">
        <f aca="false">IF($H5209="","",$H5209-WEEKDAY($H5209,2)+1)</f>
        <v/>
      </c>
      <c r="J5209" s="4" t="str">
        <f aca="false">IF($I5209="","",$I5209+6)</f>
        <v/>
      </c>
      <c r="K5209" s="6" t="str">
        <f aca="false">IF($H5209="","",DATE(YEAR($H5209),MONTH($H5209),1))</f>
        <v/>
      </c>
      <c r="L5209" s="0" t="str">
        <f aca="false">IF($A5209="","",INDEX(CARTAO_COMPRAS!$K:$K,INT((ROW()-2)/20)+2))</f>
        <v/>
      </c>
      <c r="M5209" s="0" t="str">
        <f aca="false">IF($A5209="","","Compra no cartão")</f>
        <v/>
      </c>
    </row>
    <row r="5210" customFormat="false" ht="13.5" hidden="false" customHeight="false" outlineLevel="0" collapsed="false">
      <c r="A5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0" s="0" t="str">
        <f aca="false">IF($A5210="","",INDEX(CARTAO_COMPRAS!$C:$C,INT((ROW()-2)/20)+2))</f>
        <v/>
      </c>
      <c r="C5210" s="0" t="str">
        <f aca="false">IF($A5210="","",INDEX(CARTAO_COMPRAS!$D:$D,INT((ROW()-2)/20)+2))</f>
        <v/>
      </c>
      <c r="D5210" s="0" t="str">
        <f aca="false">IF($A5210="","",INDEX(CARTAO_COMPRAS!$E:$E,INT((ROW()-2)/20)+2))</f>
        <v/>
      </c>
      <c r="E5210" s="0" t="str">
        <f aca="false">IF($A5210="","",INDEX(CARTAO_COMPRAS!$H:$H,INT((ROW()-2)/20)+2)+MOD(ROW()-2,20))</f>
        <v/>
      </c>
      <c r="F5210" s="0" t="str">
        <f aca="false">IF($A5210="","",INDEX(CARTAO_COMPRAS!$G:$G,INT((ROW()-2)/20)+2))</f>
        <v/>
      </c>
      <c r="G5210" s="5" t="str">
        <f aca="false">IF($A5210="","",INDEX(CARTAO_COMPRAS!$I:$I,INT((ROW()-2)/20)+2))</f>
        <v/>
      </c>
      <c r="H5210" s="4" t="str">
        <f aca="false">IF($A5210="","",EDATE(INDEX(CARTAO_COMPRAS!$J:$J,INT((ROW()-2)/20)+2),MOD(ROW()-2,20)))</f>
        <v/>
      </c>
      <c r="I5210" s="4" t="str">
        <f aca="false">IF($H5210="","",$H5210-WEEKDAY($H5210,2)+1)</f>
        <v/>
      </c>
      <c r="J5210" s="4" t="str">
        <f aca="false">IF($I5210="","",$I5210+6)</f>
        <v/>
      </c>
      <c r="K5210" s="6" t="str">
        <f aca="false">IF($H5210="","",DATE(YEAR($H5210),MONTH($H5210),1))</f>
        <v/>
      </c>
      <c r="L5210" s="0" t="str">
        <f aca="false">IF($A5210="","",INDEX(CARTAO_COMPRAS!$K:$K,INT((ROW()-2)/20)+2))</f>
        <v/>
      </c>
      <c r="M5210" s="0" t="str">
        <f aca="false">IF($A5210="","","Compra no cartão")</f>
        <v/>
      </c>
    </row>
    <row r="5211" customFormat="false" ht="13.5" hidden="false" customHeight="false" outlineLevel="0" collapsed="false">
      <c r="A5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1" s="0" t="str">
        <f aca="false">IF($A5211="","",INDEX(CARTAO_COMPRAS!$C:$C,INT((ROW()-2)/20)+2))</f>
        <v/>
      </c>
      <c r="C5211" s="0" t="str">
        <f aca="false">IF($A5211="","",INDEX(CARTAO_COMPRAS!$D:$D,INT((ROW()-2)/20)+2))</f>
        <v/>
      </c>
      <c r="D5211" s="0" t="str">
        <f aca="false">IF($A5211="","",INDEX(CARTAO_COMPRAS!$E:$E,INT((ROW()-2)/20)+2))</f>
        <v/>
      </c>
      <c r="E5211" s="0" t="str">
        <f aca="false">IF($A5211="","",INDEX(CARTAO_COMPRAS!$H:$H,INT((ROW()-2)/20)+2)+MOD(ROW()-2,20))</f>
        <v/>
      </c>
      <c r="F5211" s="0" t="str">
        <f aca="false">IF($A5211="","",INDEX(CARTAO_COMPRAS!$G:$G,INT((ROW()-2)/20)+2))</f>
        <v/>
      </c>
      <c r="G5211" s="5" t="str">
        <f aca="false">IF($A5211="","",INDEX(CARTAO_COMPRAS!$I:$I,INT((ROW()-2)/20)+2))</f>
        <v/>
      </c>
      <c r="H5211" s="4" t="str">
        <f aca="false">IF($A5211="","",EDATE(INDEX(CARTAO_COMPRAS!$J:$J,INT((ROW()-2)/20)+2),MOD(ROW()-2,20)))</f>
        <v/>
      </c>
      <c r="I5211" s="4" t="str">
        <f aca="false">IF($H5211="","",$H5211-WEEKDAY($H5211,2)+1)</f>
        <v/>
      </c>
      <c r="J5211" s="4" t="str">
        <f aca="false">IF($I5211="","",$I5211+6)</f>
        <v/>
      </c>
      <c r="K5211" s="6" t="str">
        <f aca="false">IF($H5211="","",DATE(YEAR($H5211),MONTH($H5211),1))</f>
        <v/>
      </c>
      <c r="L5211" s="0" t="str">
        <f aca="false">IF($A5211="","",INDEX(CARTAO_COMPRAS!$K:$K,INT((ROW()-2)/20)+2))</f>
        <v/>
      </c>
      <c r="M5211" s="0" t="str">
        <f aca="false">IF($A5211="","","Compra no cartão")</f>
        <v/>
      </c>
    </row>
    <row r="5212" customFormat="false" ht="13.5" hidden="false" customHeight="false" outlineLevel="0" collapsed="false">
      <c r="A5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2" s="0" t="str">
        <f aca="false">IF($A5212="","",INDEX(CARTAO_COMPRAS!$C:$C,INT((ROW()-2)/20)+2))</f>
        <v/>
      </c>
      <c r="C5212" s="0" t="str">
        <f aca="false">IF($A5212="","",INDEX(CARTAO_COMPRAS!$D:$D,INT((ROW()-2)/20)+2))</f>
        <v/>
      </c>
      <c r="D5212" s="0" t="str">
        <f aca="false">IF($A5212="","",INDEX(CARTAO_COMPRAS!$E:$E,INT((ROW()-2)/20)+2))</f>
        <v/>
      </c>
      <c r="E5212" s="0" t="str">
        <f aca="false">IF($A5212="","",INDEX(CARTAO_COMPRAS!$H:$H,INT((ROW()-2)/20)+2)+MOD(ROW()-2,20))</f>
        <v/>
      </c>
      <c r="F5212" s="0" t="str">
        <f aca="false">IF($A5212="","",INDEX(CARTAO_COMPRAS!$G:$G,INT((ROW()-2)/20)+2))</f>
        <v/>
      </c>
      <c r="G5212" s="5" t="str">
        <f aca="false">IF($A5212="","",INDEX(CARTAO_COMPRAS!$I:$I,INT((ROW()-2)/20)+2))</f>
        <v/>
      </c>
      <c r="H5212" s="4" t="str">
        <f aca="false">IF($A5212="","",EDATE(INDEX(CARTAO_COMPRAS!$J:$J,INT((ROW()-2)/20)+2),MOD(ROW()-2,20)))</f>
        <v/>
      </c>
      <c r="I5212" s="4" t="str">
        <f aca="false">IF($H5212="","",$H5212-WEEKDAY($H5212,2)+1)</f>
        <v/>
      </c>
      <c r="J5212" s="4" t="str">
        <f aca="false">IF($I5212="","",$I5212+6)</f>
        <v/>
      </c>
      <c r="K5212" s="6" t="str">
        <f aca="false">IF($H5212="","",DATE(YEAR($H5212),MONTH($H5212),1))</f>
        <v/>
      </c>
      <c r="L5212" s="0" t="str">
        <f aca="false">IF($A5212="","",INDEX(CARTAO_COMPRAS!$K:$K,INT((ROW()-2)/20)+2))</f>
        <v/>
      </c>
      <c r="M5212" s="0" t="str">
        <f aca="false">IF($A5212="","","Compra no cartão")</f>
        <v/>
      </c>
    </row>
    <row r="5213" customFormat="false" ht="13.5" hidden="false" customHeight="false" outlineLevel="0" collapsed="false">
      <c r="A5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3" s="0" t="str">
        <f aca="false">IF($A5213="","",INDEX(CARTAO_COMPRAS!$C:$C,INT((ROW()-2)/20)+2))</f>
        <v/>
      </c>
      <c r="C5213" s="0" t="str">
        <f aca="false">IF($A5213="","",INDEX(CARTAO_COMPRAS!$D:$D,INT((ROW()-2)/20)+2))</f>
        <v/>
      </c>
      <c r="D5213" s="0" t="str">
        <f aca="false">IF($A5213="","",INDEX(CARTAO_COMPRAS!$E:$E,INT((ROW()-2)/20)+2))</f>
        <v/>
      </c>
      <c r="E5213" s="0" t="str">
        <f aca="false">IF($A5213="","",INDEX(CARTAO_COMPRAS!$H:$H,INT((ROW()-2)/20)+2)+MOD(ROW()-2,20))</f>
        <v/>
      </c>
      <c r="F5213" s="0" t="str">
        <f aca="false">IF($A5213="","",INDEX(CARTAO_COMPRAS!$G:$G,INT((ROW()-2)/20)+2))</f>
        <v/>
      </c>
      <c r="G5213" s="5" t="str">
        <f aca="false">IF($A5213="","",INDEX(CARTAO_COMPRAS!$I:$I,INT((ROW()-2)/20)+2))</f>
        <v/>
      </c>
      <c r="H5213" s="4" t="str">
        <f aca="false">IF($A5213="","",EDATE(INDEX(CARTAO_COMPRAS!$J:$J,INT((ROW()-2)/20)+2),MOD(ROW()-2,20)))</f>
        <v/>
      </c>
      <c r="I5213" s="4" t="str">
        <f aca="false">IF($H5213="","",$H5213-WEEKDAY($H5213,2)+1)</f>
        <v/>
      </c>
      <c r="J5213" s="4" t="str">
        <f aca="false">IF($I5213="","",$I5213+6)</f>
        <v/>
      </c>
      <c r="K5213" s="6" t="str">
        <f aca="false">IF($H5213="","",DATE(YEAR($H5213),MONTH($H5213),1))</f>
        <v/>
      </c>
      <c r="L5213" s="0" t="str">
        <f aca="false">IF($A5213="","",INDEX(CARTAO_COMPRAS!$K:$K,INT((ROW()-2)/20)+2))</f>
        <v/>
      </c>
      <c r="M5213" s="0" t="str">
        <f aca="false">IF($A5213="","","Compra no cartão")</f>
        <v/>
      </c>
    </row>
    <row r="5214" customFormat="false" ht="13.5" hidden="false" customHeight="false" outlineLevel="0" collapsed="false">
      <c r="A5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4" s="0" t="str">
        <f aca="false">IF($A5214="","",INDEX(CARTAO_COMPRAS!$C:$C,INT((ROW()-2)/20)+2))</f>
        <v/>
      </c>
      <c r="C5214" s="0" t="str">
        <f aca="false">IF($A5214="","",INDEX(CARTAO_COMPRAS!$D:$D,INT((ROW()-2)/20)+2))</f>
        <v/>
      </c>
      <c r="D5214" s="0" t="str">
        <f aca="false">IF($A5214="","",INDEX(CARTAO_COMPRAS!$E:$E,INT((ROW()-2)/20)+2))</f>
        <v/>
      </c>
      <c r="E5214" s="0" t="str">
        <f aca="false">IF($A5214="","",INDEX(CARTAO_COMPRAS!$H:$H,INT((ROW()-2)/20)+2)+MOD(ROW()-2,20))</f>
        <v/>
      </c>
      <c r="F5214" s="0" t="str">
        <f aca="false">IF($A5214="","",INDEX(CARTAO_COMPRAS!$G:$G,INT((ROW()-2)/20)+2))</f>
        <v/>
      </c>
      <c r="G5214" s="5" t="str">
        <f aca="false">IF($A5214="","",INDEX(CARTAO_COMPRAS!$I:$I,INT((ROW()-2)/20)+2))</f>
        <v/>
      </c>
      <c r="H5214" s="4" t="str">
        <f aca="false">IF($A5214="","",EDATE(INDEX(CARTAO_COMPRAS!$J:$J,INT((ROW()-2)/20)+2),MOD(ROW()-2,20)))</f>
        <v/>
      </c>
      <c r="I5214" s="4" t="str">
        <f aca="false">IF($H5214="","",$H5214-WEEKDAY($H5214,2)+1)</f>
        <v/>
      </c>
      <c r="J5214" s="4" t="str">
        <f aca="false">IF($I5214="","",$I5214+6)</f>
        <v/>
      </c>
      <c r="K5214" s="6" t="str">
        <f aca="false">IF($H5214="","",DATE(YEAR($H5214),MONTH($H5214),1))</f>
        <v/>
      </c>
      <c r="L5214" s="0" t="str">
        <f aca="false">IF($A5214="","",INDEX(CARTAO_COMPRAS!$K:$K,INT((ROW()-2)/20)+2))</f>
        <v/>
      </c>
      <c r="M5214" s="0" t="str">
        <f aca="false">IF($A5214="","","Compra no cartão")</f>
        <v/>
      </c>
    </row>
    <row r="5215" customFormat="false" ht="13.5" hidden="false" customHeight="false" outlineLevel="0" collapsed="false">
      <c r="A5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5" s="0" t="str">
        <f aca="false">IF($A5215="","",INDEX(CARTAO_COMPRAS!$C:$C,INT((ROW()-2)/20)+2))</f>
        <v/>
      </c>
      <c r="C5215" s="0" t="str">
        <f aca="false">IF($A5215="","",INDEX(CARTAO_COMPRAS!$D:$D,INT((ROW()-2)/20)+2))</f>
        <v/>
      </c>
      <c r="D5215" s="0" t="str">
        <f aca="false">IF($A5215="","",INDEX(CARTAO_COMPRAS!$E:$E,INT((ROW()-2)/20)+2))</f>
        <v/>
      </c>
      <c r="E5215" s="0" t="str">
        <f aca="false">IF($A5215="","",INDEX(CARTAO_COMPRAS!$H:$H,INT((ROW()-2)/20)+2)+MOD(ROW()-2,20))</f>
        <v/>
      </c>
      <c r="F5215" s="0" t="str">
        <f aca="false">IF($A5215="","",INDEX(CARTAO_COMPRAS!$G:$G,INT((ROW()-2)/20)+2))</f>
        <v/>
      </c>
      <c r="G5215" s="5" t="str">
        <f aca="false">IF($A5215="","",INDEX(CARTAO_COMPRAS!$I:$I,INT((ROW()-2)/20)+2))</f>
        <v/>
      </c>
      <c r="H5215" s="4" t="str">
        <f aca="false">IF($A5215="","",EDATE(INDEX(CARTAO_COMPRAS!$J:$J,INT((ROW()-2)/20)+2),MOD(ROW()-2,20)))</f>
        <v/>
      </c>
      <c r="I5215" s="4" t="str">
        <f aca="false">IF($H5215="","",$H5215-WEEKDAY($H5215,2)+1)</f>
        <v/>
      </c>
      <c r="J5215" s="4" t="str">
        <f aca="false">IF($I5215="","",$I5215+6)</f>
        <v/>
      </c>
      <c r="K5215" s="6" t="str">
        <f aca="false">IF($H5215="","",DATE(YEAR($H5215),MONTH($H5215),1))</f>
        <v/>
      </c>
      <c r="L5215" s="0" t="str">
        <f aca="false">IF($A5215="","",INDEX(CARTAO_COMPRAS!$K:$K,INT((ROW()-2)/20)+2))</f>
        <v/>
      </c>
      <c r="M5215" s="0" t="str">
        <f aca="false">IF($A5215="","","Compra no cartão")</f>
        <v/>
      </c>
    </row>
    <row r="5216" customFormat="false" ht="13.5" hidden="false" customHeight="false" outlineLevel="0" collapsed="false">
      <c r="A5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6" s="0" t="str">
        <f aca="false">IF($A5216="","",INDEX(CARTAO_COMPRAS!$C:$C,INT((ROW()-2)/20)+2))</f>
        <v/>
      </c>
      <c r="C5216" s="0" t="str">
        <f aca="false">IF($A5216="","",INDEX(CARTAO_COMPRAS!$D:$D,INT((ROW()-2)/20)+2))</f>
        <v/>
      </c>
      <c r="D5216" s="0" t="str">
        <f aca="false">IF($A5216="","",INDEX(CARTAO_COMPRAS!$E:$E,INT((ROW()-2)/20)+2))</f>
        <v/>
      </c>
      <c r="E5216" s="0" t="str">
        <f aca="false">IF($A5216="","",INDEX(CARTAO_COMPRAS!$H:$H,INT((ROW()-2)/20)+2)+MOD(ROW()-2,20))</f>
        <v/>
      </c>
      <c r="F5216" s="0" t="str">
        <f aca="false">IF($A5216="","",INDEX(CARTAO_COMPRAS!$G:$G,INT((ROW()-2)/20)+2))</f>
        <v/>
      </c>
      <c r="G5216" s="5" t="str">
        <f aca="false">IF($A5216="","",INDEX(CARTAO_COMPRAS!$I:$I,INT((ROW()-2)/20)+2))</f>
        <v/>
      </c>
      <c r="H5216" s="4" t="str">
        <f aca="false">IF($A5216="","",EDATE(INDEX(CARTAO_COMPRAS!$J:$J,INT((ROW()-2)/20)+2),MOD(ROW()-2,20)))</f>
        <v/>
      </c>
      <c r="I5216" s="4" t="str">
        <f aca="false">IF($H5216="","",$H5216-WEEKDAY($H5216,2)+1)</f>
        <v/>
      </c>
      <c r="J5216" s="4" t="str">
        <f aca="false">IF($I5216="","",$I5216+6)</f>
        <v/>
      </c>
      <c r="K5216" s="6" t="str">
        <f aca="false">IF($H5216="","",DATE(YEAR($H5216),MONTH($H5216),1))</f>
        <v/>
      </c>
      <c r="L5216" s="0" t="str">
        <f aca="false">IF($A5216="","",INDEX(CARTAO_COMPRAS!$K:$K,INT((ROW()-2)/20)+2))</f>
        <v/>
      </c>
      <c r="M5216" s="0" t="str">
        <f aca="false">IF($A5216="","","Compra no cartão")</f>
        <v/>
      </c>
    </row>
    <row r="5217" customFormat="false" ht="13.5" hidden="false" customHeight="false" outlineLevel="0" collapsed="false">
      <c r="A5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7" s="0" t="str">
        <f aca="false">IF($A5217="","",INDEX(CARTAO_COMPRAS!$C:$C,INT((ROW()-2)/20)+2))</f>
        <v/>
      </c>
      <c r="C5217" s="0" t="str">
        <f aca="false">IF($A5217="","",INDEX(CARTAO_COMPRAS!$D:$D,INT((ROW()-2)/20)+2))</f>
        <v/>
      </c>
      <c r="D5217" s="0" t="str">
        <f aca="false">IF($A5217="","",INDEX(CARTAO_COMPRAS!$E:$E,INT((ROW()-2)/20)+2))</f>
        <v/>
      </c>
      <c r="E5217" s="0" t="str">
        <f aca="false">IF($A5217="","",INDEX(CARTAO_COMPRAS!$H:$H,INT((ROW()-2)/20)+2)+MOD(ROW()-2,20))</f>
        <v/>
      </c>
      <c r="F5217" s="0" t="str">
        <f aca="false">IF($A5217="","",INDEX(CARTAO_COMPRAS!$G:$G,INT((ROW()-2)/20)+2))</f>
        <v/>
      </c>
      <c r="G5217" s="5" t="str">
        <f aca="false">IF($A5217="","",INDEX(CARTAO_COMPRAS!$I:$I,INT((ROW()-2)/20)+2))</f>
        <v/>
      </c>
      <c r="H5217" s="4" t="str">
        <f aca="false">IF($A5217="","",EDATE(INDEX(CARTAO_COMPRAS!$J:$J,INT((ROW()-2)/20)+2),MOD(ROW()-2,20)))</f>
        <v/>
      </c>
      <c r="I5217" s="4" t="str">
        <f aca="false">IF($H5217="","",$H5217-WEEKDAY($H5217,2)+1)</f>
        <v/>
      </c>
      <c r="J5217" s="4" t="str">
        <f aca="false">IF($I5217="","",$I5217+6)</f>
        <v/>
      </c>
      <c r="K5217" s="6" t="str">
        <f aca="false">IF($H5217="","",DATE(YEAR($H5217),MONTH($H5217),1))</f>
        <v/>
      </c>
      <c r="L5217" s="0" t="str">
        <f aca="false">IF($A5217="","",INDEX(CARTAO_COMPRAS!$K:$K,INT((ROW()-2)/20)+2))</f>
        <v/>
      </c>
      <c r="M5217" s="0" t="str">
        <f aca="false">IF($A5217="","","Compra no cartão")</f>
        <v/>
      </c>
    </row>
    <row r="5218" customFormat="false" ht="13.5" hidden="false" customHeight="false" outlineLevel="0" collapsed="false">
      <c r="A5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8" s="0" t="str">
        <f aca="false">IF($A5218="","",INDEX(CARTAO_COMPRAS!$C:$C,INT((ROW()-2)/20)+2))</f>
        <v/>
      </c>
      <c r="C5218" s="0" t="str">
        <f aca="false">IF($A5218="","",INDEX(CARTAO_COMPRAS!$D:$D,INT((ROW()-2)/20)+2))</f>
        <v/>
      </c>
      <c r="D5218" s="0" t="str">
        <f aca="false">IF($A5218="","",INDEX(CARTAO_COMPRAS!$E:$E,INT((ROW()-2)/20)+2))</f>
        <v/>
      </c>
      <c r="E5218" s="0" t="str">
        <f aca="false">IF($A5218="","",INDEX(CARTAO_COMPRAS!$H:$H,INT((ROW()-2)/20)+2)+MOD(ROW()-2,20))</f>
        <v/>
      </c>
      <c r="F5218" s="0" t="str">
        <f aca="false">IF($A5218="","",INDEX(CARTAO_COMPRAS!$G:$G,INT((ROW()-2)/20)+2))</f>
        <v/>
      </c>
      <c r="G5218" s="5" t="str">
        <f aca="false">IF($A5218="","",INDEX(CARTAO_COMPRAS!$I:$I,INT((ROW()-2)/20)+2))</f>
        <v/>
      </c>
      <c r="H5218" s="4" t="str">
        <f aca="false">IF($A5218="","",EDATE(INDEX(CARTAO_COMPRAS!$J:$J,INT((ROW()-2)/20)+2),MOD(ROW()-2,20)))</f>
        <v/>
      </c>
      <c r="I5218" s="4" t="str">
        <f aca="false">IF($H5218="","",$H5218-WEEKDAY($H5218,2)+1)</f>
        <v/>
      </c>
      <c r="J5218" s="4" t="str">
        <f aca="false">IF($I5218="","",$I5218+6)</f>
        <v/>
      </c>
      <c r="K5218" s="6" t="str">
        <f aca="false">IF($H5218="","",DATE(YEAR($H5218),MONTH($H5218),1))</f>
        <v/>
      </c>
      <c r="L5218" s="0" t="str">
        <f aca="false">IF($A5218="","",INDEX(CARTAO_COMPRAS!$K:$K,INT((ROW()-2)/20)+2))</f>
        <v/>
      </c>
      <c r="M5218" s="0" t="str">
        <f aca="false">IF($A5218="","","Compra no cartão")</f>
        <v/>
      </c>
    </row>
    <row r="5219" customFormat="false" ht="13.5" hidden="false" customHeight="false" outlineLevel="0" collapsed="false">
      <c r="A5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19" s="0" t="str">
        <f aca="false">IF($A5219="","",INDEX(CARTAO_COMPRAS!$C:$C,INT((ROW()-2)/20)+2))</f>
        <v/>
      </c>
      <c r="C5219" s="0" t="str">
        <f aca="false">IF($A5219="","",INDEX(CARTAO_COMPRAS!$D:$D,INT((ROW()-2)/20)+2))</f>
        <v/>
      </c>
      <c r="D5219" s="0" t="str">
        <f aca="false">IF($A5219="","",INDEX(CARTAO_COMPRAS!$E:$E,INT((ROW()-2)/20)+2))</f>
        <v/>
      </c>
      <c r="E5219" s="0" t="str">
        <f aca="false">IF($A5219="","",INDEX(CARTAO_COMPRAS!$H:$H,INT((ROW()-2)/20)+2)+MOD(ROW()-2,20))</f>
        <v/>
      </c>
      <c r="F5219" s="0" t="str">
        <f aca="false">IF($A5219="","",INDEX(CARTAO_COMPRAS!$G:$G,INT((ROW()-2)/20)+2))</f>
        <v/>
      </c>
      <c r="G5219" s="5" t="str">
        <f aca="false">IF($A5219="","",INDEX(CARTAO_COMPRAS!$I:$I,INT((ROW()-2)/20)+2))</f>
        <v/>
      </c>
      <c r="H5219" s="4" t="str">
        <f aca="false">IF($A5219="","",EDATE(INDEX(CARTAO_COMPRAS!$J:$J,INT((ROW()-2)/20)+2),MOD(ROW()-2,20)))</f>
        <v/>
      </c>
      <c r="I5219" s="4" t="str">
        <f aca="false">IF($H5219="","",$H5219-WEEKDAY($H5219,2)+1)</f>
        <v/>
      </c>
      <c r="J5219" s="4" t="str">
        <f aca="false">IF($I5219="","",$I5219+6)</f>
        <v/>
      </c>
      <c r="K5219" s="6" t="str">
        <f aca="false">IF($H5219="","",DATE(YEAR($H5219),MONTH($H5219),1))</f>
        <v/>
      </c>
      <c r="L5219" s="0" t="str">
        <f aca="false">IF($A5219="","",INDEX(CARTAO_COMPRAS!$K:$K,INT((ROW()-2)/20)+2))</f>
        <v/>
      </c>
      <c r="M5219" s="0" t="str">
        <f aca="false">IF($A5219="","","Compra no cartão")</f>
        <v/>
      </c>
    </row>
    <row r="5220" customFormat="false" ht="13.5" hidden="false" customHeight="false" outlineLevel="0" collapsed="false">
      <c r="A5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0" s="0" t="str">
        <f aca="false">IF($A5220="","",INDEX(CARTAO_COMPRAS!$C:$C,INT((ROW()-2)/20)+2))</f>
        <v/>
      </c>
      <c r="C5220" s="0" t="str">
        <f aca="false">IF($A5220="","",INDEX(CARTAO_COMPRAS!$D:$D,INT((ROW()-2)/20)+2))</f>
        <v/>
      </c>
      <c r="D5220" s="0" t="str">
        <f aca="false">IF($A5220="","",INDEX(CARTAO_COMPRAS!$E:$E,INT((ROW()-2)/20)+2))</f>
        <v/>
      </c>
      <c r="E5220" s="0" t="str">
        <f aca="false">IF($A5220="","",INDEX(CARTAO_COMPRAS!$H:$H,INT((ROW()-2)/20)+2)+MOD(ROW()-2,20))</f>
        <v/>
      </c>
      <c r="F5220" s="0" t="str">
        <f aca="false">IF($A5220="","",INDEX(CARTAO_COMPRAS!$G:$G,INT((ROW()-2)/20)+2))</f>
        <v/>
      </c>
      <c r="G5220" s="5" t="str">
        <f aca="false">IF($A5220="","",INDEX(CARTAO_COMPRAS!$I:$I,INT((ROW()-2)/20)+2))</f>
        <v/>
      </c>
      <c r="H5220" s="4" t="str">
        <f aca="false">IF($A5220="","",EDATE(INDEX(CARTAO_COMPRAS!$J:$J,INT((ROW()-2)/20)+2),MOD(ROW()-2,20)))</f>
        <v/>
      </c>
      <c r="I5220" s="4" t="str">
        <f aca="false">IF($H5220="","",$H5220-WEEKDAY($H5220,2)+1)</f>
        <v/>
      </c>
      <c r="J5220" s="4" t="str">
        <f aca="false">IF($I5220="","",$I5220+6)</f>
        <v/>
      </c>
      <c r="K5220" s="6" t="str">
        <f aca="false">IF($H5220="","",DATE(YEAR($H5220),MONTH($H5220),1))</f>
        <v/>
      </c>
      <c r="L5220" s="0" t="str">
        <f aca="false">IF($A5220="","",INDEX(CARTAO_COMPRAS!$K:$K,INT((ROW()-2)/20)+2))</f>
        <v/>
      </c>
      <c r="M5220" s="0" t="str">
        <f aca="false">IF($A5220="","","Compra no cartão")</f>
        <v/>
      </c>
    </row>
    <row r="5221" customFormat="false" ht="13.5" hidden="false" customHeight="false" outlineLevel="0" collapsed="false">
      <c r="A5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1" s="0" t="str">
        <f aca="false">IF($A5221="","",INDEX(CARTAO_COMPRAS!$C:$C,INT((ROW()-2)/20)+2))</f>
        <v/>
      </c>
      <c r="C5221" s="0" t="str">
        <f aca="false">IF($A5221="","",INDEX(CARTAO_COMPRAS!$D:$D,INT((ROW()-2)/20)+2))</f>
        <v/>
      </c>
      <c r="D5221" s="0" t="str">
        <f aca="false">IF($A5221="","",INDEX(CARTAO_COMPRAS!$E:$E,INT((ROW()-2)/20)+2))</f>
        <v/>
      </c>
      <c r="E5221" s="0" t="str">
        <f aca="false">IF($A5221="","",INDEX(CARTAO_COMPRAS!$H:$H,INT((ROW()-2)/20)+2)+MOD(ROW()-2,20))</f>
        <v/>
      </c>
      <c r="F5221" s="0" t="str">
        <f aca="false">IF($A5221="","",INDEX(CARTAO_COMPRAS!$G:$G,INT((ROW()-2)/20)+2))</f>
        <v/>
      </c>
      <c r="G5221" s="5" t="str">
        <f aca="false">IF($A5221="","",INDEX(CARTAO_COMPRAS!$I:$I,INT((ROW()-2)/20)+2))</f>
        <v/>
      </c>
      <c r="H5221" s="4" t="str">
        <f aca="false">IF($A5221="","",EDATE(INDEX(CARTAO_COMPRAS!$J:$J,INT((ROW()-2)/20)+2),MOD(ROW()-2,20)))</f>
        <v/>
      </c>
      <c r="I5221" s="4" t="str">
        <f aca="false">IF($H5221="","",$H5221-WEEKDAY($H5221,2)+1)</f>
        <v/>
      </c>
      <c r="J5221" s="4" t="str">
        <f aca="false">IF($I5221="","",$I5221+6)</f>
        <v/>
      </c>
      <c r="K5221" s="6" t="str">
        <f aca="false">IF($H5221="","",DATE(YEAR($H5221),MONTH($H5221),1))</f>
        <v/>
      </c>
      <c r="L5221" s="0" t="str">
        <f aca="false">IF($A5221="","",INDEX(CARTAO_COMPRAS!$K:$K,INT((ROW()-2)/20)+2))</f>
        <v/>
      </c>
      <c r="M5221" s="0" t="str">
        <f aca="false">IF($A5221="","","Compra no cartão")</f>
        <v/>
      </c>
    </row>
    <row r="5222" customFormat="false" ht="13.5" hidden="false" customHeight="false" outlineLevel="0" collapsed="false">
      <c r="A52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2" s="0" t="str">
        <f aca="false">IF($A5222="","",INDEX(CARTAO_COMPRAS!$C:$C,INT((ROW()-2)/20)+2))</f>
        <v/>
      </c>
      <c r="C5222" s="0" t="str">
        <f aca="false">IF($A5222="","",INDEX(CARTAO_COMPRAS!$D:$D,INT((ROW()-2)/20)+2))</f>
        <v/>
      </c>
      <c r="D5222" s="0" t="str">
        <f aca="false">IF($A5222="","",INDEX(CARTAO_COMPRAS!$E:$E,INT((ROW()-2)/20)+2))</f>
        <v/>
      </c>
      <c r="E5222" s="0" t="str">
        <f aca="false">IF($A5222="","",INDEX(CARTAO_COMPRAS!$H:$H,INT((ROW()-2)/20)+2)+MOD(ROW()-2,20))</f>
        <v/>
      </c>
      <c r="F5222" s="0" t="str">
        <f aca="false">IF($A5222="","",INDEX(CARTAO_COMPRAS!$G:$G,INT((ROW()-2)/20)+2))</f>
        <v/>
      </c>
      <c r="G5222" s="5" t="str">
        <f aca="false">IF($A5222="","",INDEX(CARTAO_COMPRAS!$I:$I,INT((ROW()-2)/20)+2))</f>
        <v/>
      </c>
      <c r="H5222" s="4" t="str">
        <f aca="false">IF($A5222="","",EDATE(INDEX(CARTAO_COMPRAS!$J:$J,INT((ROW()-2)/20)+2),MOD(ROW()-2,20)))</f>
        <v/>
      </c>
      <c r="I5222" s="4" t="str">
        <f aca="false">IF($H5222="","",$H5222-WEEKDAY($H5222,2)+1)</f>
        <v/>
      </c>
      <c r="J5222" s="4" t="str">
        <f aca="false">IF($I5222="","",$I5222+6)</f>
        <v/>
      </c>
      <c r="K5222" s="6" t="str">
        <f aca="false">IF($H5222="","",DATE(YEAR($H5222),MONTH($H5222),1))</f>
        <v/>
      </c>
      <c r="L5222" s="0" t="str">
        <f aca="false">IF($A5222="","",INDEX(CARTAO_COMPRAS!$K:$K,INT((ROW()-2)/20)+2))</f>
        <v/>
      </c>
      <c r="M5222" s="0" t="str">
        <f aca="false">IF($A5222="","","Compra no cartão")</f>
        <v/>
      </c>
    </row>
    <row r="5223" customFormat="false" ht="13.5" hidden="false" customHeight="false" outlineLevel="0" collapsed="false">
      <c r="A5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3" s="0" t="str">
        <f aca="false">IF($A5223="","",INDEX(CARTAO_COMPRAS!$C:$C,INT((ROW()-2)/20)+2))</f>
        <v/>
      </c>
      <c r="C5223" s="0" t="str">
        <f aca="false">IF($A5223="","",INDEX(CARTAO_COMPRAS!$D:$D,INT((ROW()-2)/20)+2))</f>
        <v/>
      </c>
      <c r="D5223" s="0" t="str">
        <f aca="false">IF($A5223="","",INDEX(CARTAO_COMPRAS!$E:$E,INT((ROW()-2)/20)+2))</f>
        <v/>
      </c>
      <c r="E5223" s="0" t="str">
        <f aca="false">IF($A5223="","",INDEX(CARTAO_COMPRAS!$H:$H,INT((ROW()-2)/20)+2)+MOD(ROW()-2,20))</f>
        <v/>
      </c>
      <c r="F5223" s="0" t="str">
        <f aca="false">IF($A5223="","",INDEX(CARTAO_COMPRAS!$G:$G,INT((ROW()-2)/20)+2))</f>
        <v/>
      </c>
      <c r="G5223" s="5" t="str">
        <f aca="false">IF($A5223="","",INDEX(CARTAO_COMPRAS!$I:$I,INT((ROW()-2)/20)+2))</f>
        <v/>
      </c>
      <c r="H5223" s="4" t="str">
        <f aca="false">IF($A5223="","",EDATE(INDEX(CARTAO_COMPRAS!$J:$J,INT((ROW()-2)/20)+2),MOD(ROW()-2,20)))</f>
        <v/>
      </c>
      <c r="I5223" s="4" t="str">
        <f aca="false">IF($H5223="","",$H5223-WEEKDAY($H5223,2)+1)</f>
        <v/>
      </c>
      <c r="J5223" s="4" t="str">
        <f aca="false">IF($I5223="","",$I5223+6)</f>
        <v/>
      </c>
      <c r="K5223" s="6" t="str">
        <f aca="false">IF($H5223="","",DATE(YEAR($H5223),MONTH($H5223),1))</f>
        <v/>
      </c>
      <c r="L5223" s="0" t="str">
        <f aca="false">IF($A5223="","",INDEX(CARTAO_COMPRAS!$K:$K,INT((ROW()-2)/20)+2))</f>
        <v/>
      </c>
      <c r="M5223" s="0" t="str">
        <f aca="false">IF($A5223="","","Compra no cartão")</f>
        <v/>
      </c>
    </row>
    <row r="5224" customFormat="false" ht="13.5" hidden="false" customHeight="false" outlineLevel="0" collapsed="false">
      <c r="A5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4" s="0" t="str">
        <f aca="false">IF($A5224="","",INDEX(CARTAO_COMPRAS!$C:$C,INT((ROW()-2)/20)+2))</f>
        <v/>
      </c>
      <c r="C5224" s="0" t="str">
        <f aca="false">IF($A5224="","",INDEX(CARTAO_COMPRAS!$D:$D,INT((ROW()-2)/20)+2))</f>
        <v/>
      </c>
      <c r="D5224" s="0" t="str">
        <f aca="false">IF($A5224="","",INDEX(CARTAO_COMPRAS!$E:$E,INT((ROW()-2)/20)+2))</f>
        <v/>
      </c>
      <c r="E5224" s="0" t="str">
        <f aca="false">IF($A5224="","",INDEX(CARTAO_COMPRAS!$H:$H,INT((ROW()-2)/20)+2)+MOD(ROW()-2,20))</f>
        <v/>
      </c>
      <c r="F5224" s="0" t="str">
        <f aca="false">IF($A5224="","",INDEX(CARTAO_COMPRAS!$G:$G,INT((ROW()-2)/20)+2))</f>
        <v/>
      </c>
      <c r="G5224" s="5" t="str">
        <f aca="false">IF($A5224="","",INDEX(CARTAO_COMPRAS!$I:$I,INT((ROW()-2)/20)+2))</f>
        <v/>
      </c>
      <c r="H5224" s="4" t="str">
        <f aca="false">IF($A5224="","",EDATE(INDEX(CARTAO_COMPRAS!$J:$J,INT((ROW()-2)/20)+2),MOD(ROW()-2,20)))</f>
        <v/>
      </c>
      <c r="I5224" s="4" t="str">
        <f aca="false">IF($H5224="","",$H5224-WEEKDAY($H5224,2)+1)</f>
        <v/>
      </c>
      <c r="J5224" s="4" t="str">
        <f aca="false">IF($I5224="","",$I5224+6)</f>
        <v/>
      </c>
      <c r="K5224" s="6" t="str">
        <f aca="false">IF($H5224="","",DATE(YEAR($H5224),MONTH($H5224),1))</f>
        <v/>
      </c>
      <c r="L5224" s="0" t="str">
        <f aca="false">IF($A5224="","",INDEX(CARTAO_COMPRAS!$K:$K,INT((ROW()-2)/20)+2))</f>
        <v/>
      </c>
      <c r="M5224" s="0" t="str">
        <f aca="false">IF($A5224="","","Compra no cartão")</f>
        <v/>
      </c>
    </row>
    <row r="5225" customFormat="false" ht="13.5" hidden="false" customHeight="false" outlineLevel="0" collapsed="false">
      <c r="A5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5" s="0" t="str">
        <f aca="false">IF($A5225="","",INDEX(CARTAO_COMPRAS!$C:$C,INT((ROW()-2)/20)+2))</f>
        <v/>
      </c>
      <c r="C5225" s="0" t="str">
        <f aca="false">IF($A5225="","",INDEX(CARTAO_COMPRAS!$D:$D,INT((ROW()-2)/20)+2))</f>
        <v/>
      </c>
      <c r="D5225" s="0" t="str">
        <f aca="false">IF($A5225="","",INDEX(CARTAO_COMPRAS!$E:$E,INT((ROW()-2)/20)+2))</f>
        <v/>
      </c>
      <c r="E5225" s="0" t="str">
        <f aca="false">IF($A5225="","",INDEX(CARTAO_COMPRAS!$H:$H,INT((ROW()-2)/20)+2)+MOD(ROW()-2,20))</f>
        <v/>
      </c>
      <c r="F5225" s="0" t="str">
        <f aca="false">IF($A5225="","",INDEX(CARTAO_COMPRAS!$G:$G,INT((ROW()-2)/20)+2))</f>
        <v/>
      </c>
      <c r="G5225" s="5" t="str">
        <f aca="false">IF($A5225="","",INDEX(CARTAO_COMPRAS!$I:$I,INT((ROW()-2)/20)+2))</f>
        <v/>
      </c>
      <c r="H5225" s="4" t="str">
        <f aca="false">IF($A5225="","",EDATE(INDEX(CARTAO_COMPRAS!$J:$J,INT((ROW()-2)/20)+2),MOD(ROW()-2,20)))</f>
        <v/>
      </c>
      <c r="I5225" s="4" t="str">
        <f aca="false">IF($H5225="","",$H5225-WEEKDAY($H5225,2)+1)</f>
        <v/>
      </c>
      <c r="J5225" s="4" t="str">
        <f aca="false">IF($I5225="","",$I5225+6)</f>
        <v/>
      </c>
      <c r="K5225" s="6" t="str">
        <f aca="false">IF($H5225="","",DATE(YEAR($H5225),MONTH($H5225),1))</f>
        <v/>
      </c>
      <c r="L5225" s="0" t="str">
        <f aca="false">IF($A5225="","",INDEX(CARTAO_COMPRAS!$K:$K,INT((ROW()-2)/20)+2))</f>
        <v/>
      </c>
      <c r="M5225" s="0" t="str">
        <f aca="false">IF($A5225="","","Compra no cartão")</f>
        <v/>
      </c>
    </row>
    <row r="5226" customFormat="false" ht="13.5" hidden="false" customHeight="false" outlineLevel="0" collapsed="false">
      <c r="A5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6" s="0" t="str">
        <f aca="false">IF($A5226="","",INDEX(CARTAO_COMPRAS!$C:$C,INT((ROW()-2)/20)+2))</f>
        <v/>
      </c>
      <c r="C5226" s="0" t="str">
        <f aca="false">IF($A5226="","",INDEX(CARTAO_COMPRAS!$D:$D,INT((ROW()-2)/20)+2))</f>
        <v/>
      </c>
      <c r="D5226" s="0" t="str">
        <f aca="false">IF($A5226="","",INDEX(CARTAO_COMPRAS!$E:$E,INT((ROW()-2)/20)+2))</f>
        <v/>
      </c>
      <c r="E5226" s="0" t="str">
        <f aca="false">IF($A5226="","",INDEX(CARTAO_COMPRAS!$H:$H,INT((ROW()-2)/20)+2)+MOD(ROW()-2,20))</f>
        <v/>
      </c>
      <c r="F5226" s="0" t="str">
        <f aca="false">IF($A5226="","",INDEX(CARTAO_COMPRAS!$G:$G,INT((ROW()-2)/20)+2))</f>
        <v/>
      </c>
      <c r="G5226" s="5" t="str">
        <f aca="false">IF($A5226="","",INDEX(CARTAO_COMPRAS!$I:$I,INT((ROW()-2)/20)+2))</f>
        <v/>
      </c>
      <c r="H5226" s="4" t="str">
        <f aca="false">IF($A5226="","",EDATE(INDEX(CARTAO_COMPRAS!$J:$J,INT((ROW()-2)/20)+2),MOD(ROW()-2,20)))</f>
        <v/>
      </c>
      <c r="I5226" s="4" t="str">
        <f aca="false">IF($H5226="","",$H5226-WEEKDAY($H5226,2)+1)</f>
        <v/>
      </c>
      <c r="J5226" s="4" t="str">
        <f aca="false">IF($I5226="","",$I5226+6)</f>
        <v/>
      </c>
      <c r="K5226" s="6" t="str">
        <f aca="false">IF($H5226="","",DATE(YEAR($H5226),MONTH($H5226),1))</f>
        <v/>
      </c>
      <c r="L5226" s="0" t="str">
        <f aca="false">IF($A5226="","",INDEX(CARTAO_COMPRAS!$K:$K,INT((ROW()-2)/20)+2))</f>
        <v/>
      </c>
      <c r="M5226" s="0" t="str">
        <f aca="false">IF($A5226="","","Compra no cartão")</f>
        <v/>
      </c>
    </row>
    <row r="5227" customFormat="false" ht="13.5" hidden="false" customHeight="false" outlineLevel="0" collapsed="false">
      <c r="A5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7" s="0" t="str">
        <f aca="false">IF($A5227="","",INDEX(CARTAO_COMPRAS!$C:$C,INT((ROW()-2)/20)+2))</f>
        <v/>
      </c>
      <c r="C5227" s="0" t="str">
        <f aca="false">IF($A5227="","",INDEX(CARTAO_COMPRAS!$D:$D,INT((ROW()-2)/20)+2))</f>
        <v/>
      </c>
      <c r="D5227" s="0" t="str">
        <f aca="false">IF($A5227="","",INDEX(CARTAO_COMPRAS!$E:$E,INT((ROW()-2)/20)+2))</f>
        <v/>
      </c>
      <c r="E5227" s="0" t="str">
        <f aca="false">IF($A5227="","",INDEX(CARTAO_COMPRAS!$H:$H,INT((ROW()-2)/20)+2)+MOD(ROW()-2,20))</f>
        <v/>
      </c>
      <c r="F5227" s="0" t="str">
        <f aca="false">IF($A5227="","",INDEX(CARTAO_COMPRAS!$G:$G,INT((ROW()-2)/20)+2))</f>
        <v/>
      </c>
      <c r="G5227" s="5" t="str">
        <f aca="false">IF($A5227="","",INDEX(CARTAO_COMPRAS!$I:$I,INT((ROW()-2)/20)+2))</f>
        <v/>
      </c>
      <c r="H5227" s="4" t="str">
        <f aca="false">IF($A5227="","",EDATE(INDEX(CARTAO_COMPRAS!$J:$J,INT((ROW()-2)/20)+2),MOD(ROW()-2,20)))</f>
        <v/>
      </c>
      <c r="I5227" s="4" t="str">
        <f aca="false">IF($H5227="","",$H5227-WEEKDAY($H5227,2)+1)</f>
        <v/>
      </c>
      <c r="J5227" s="4" t="str">
        <f aca="false">IF($I5227="","",$I5227+6)</f>
        <v/>
      </c>
      <c r="K5227" s="6" t="str">
        <f aca="false">IF($H5227="","",DATE(YEAR($H5227),MONTH($H5227),1))</f>
        <v/>
      </c>
      <c r="L5227" s="0" t="str">
        <f aca="false">IF($A5227="","",INDEX(CARTAO_COMPRAS!$K:$K,INT((ROW()-2)/20)+2))</f>
        <v/>
      </c>
      <c r="M5227" s="0" t="str">
        <f aca="false">IF($A5227="","","Compra no cartão")</f>
        <v/>
      </c>
    </row>
    <row r="5228" customFormat="false" ht="13.5" hidden="false" customHeight="false" outlineLevel="0" collapsed="false">
      <c r="A5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8" s="0" t="str">
        <f aca="false">IF($A5228="","",INDEX(CARTAO_COMPRAS!$C:$C,INT((ROW()-2)/20)+2))</f>
        <v/>
      </c>
      <c r="C5228" s="0" t="str">
        <f aca="false">IF($A5228="","",INDEX(CARTAO_COMPRAS!$D:$D,INT((ROW()-2)/20)+2))</f>
        <v/>
      </c>
      <c r="D5228" s="0" t="str">
        <f aca="false">IF($A5228="","",INDEX(CARTAO_COMPRAS!$E:$E,INT((ROW()-2)/20)+2))</f>
        <v/>
      </c>
      <c r="E5228" s="0" t="str">
        <f aca="false">IF($A5228="","",INDEX(CARTAO_COMPRAS!$H:$H,INT((ROW()-2)/20)+2)+MOD(ROW()-2,20))</f>
        <v/>
      </c>
      <c r="F5228" s="0" t="str">
        <f aca="false">IF($A5228="","",INDEX(CARTAO_COMPRAS!$G:$G,INT((ROW()-2)/20)+2))</f>
        <v/>
      </c>
      <c r="G5228" s="5" t="str">
        <f aca="false">IF($A5228="","",INDEX(CARTAO_COMPRAS!$I:$I,INT((ROW()-2)/20)+2))</f>
        <v/>
      </c>
      <c r="H5228" s="4" t="str">
        <f aca="false">IF($A5228="","",EDATE(INDEX(CARTAO_COMPRAS!$J:$J,INT((ROW()-2)/20)+2),MOD(ROW()-2,20)))</f>
        <v/>
      </c>
      <c r="I5228" s="4" t="str">
        <f aca="false">IF($H5228="","",$H5228-WEEKDAY($H5228,2)+1)</f>
        <v/>
      </c>
      <c r="J5228" s="4" t="str">
        <f aca="false">IF($I5228="","",$I5228+6)</f>
        <v/>
      </c>
      <c r="K5228" s="6" t="str">
        <f aca="false">IF($H5228="","",DATE(YEAR($H5228),MONTH($H5228),1))</f>
        <v/>
      </c>
      <c r="L5228" s="0" t="str">
        <f aca="false">IF($A5228="","",INDEX(CARTAO_COMPRAS!$K:$K,INT((ROW()-2)/20)+2))</f>
        <v/>
      </c>
      <c r="M5228" s="0" t="str">
        <f aca="false">IF($A5228="","","Compra no cartão")</f>
        <v/>
      </c>
    </row>
    <row r="5229" customFormat="false" ht="13.5" hidden="false" customHeight="false" outlineLevel="0" collapsed="false">
      <c r="A5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29" s="0" t="str">
        <f aca="false">IF($A5229="","",INDEX(CARTAO_COMPRAS!$C:$C,INT((ROW()-2)/20)+2))</f>
        <v/>
      </c>
      <c r="C5229" s="0" t="str">
        <f aca="false">IF($A5229="","",INDEX(CARTAO_COMPRAS!$D:$D,INT((ROW()-2)/20)+2))</f>
        <v/>
      </c>
      <c r="D5229" s="0" t="str">
        <f aca="false">IF($A5229="","",INDEX(CARTAO_COMPRAS!$E:$E,INT((ROW()-2)/20)+2))</f>
        <v/>
      </c>
      <c r="E5229" s="0" t="str">
        <f aca="false">IF($A5229="","",INDEX(CARTAO_COMPRAS!$H:$H,INT((ROW()-2)/20)+2)+MOD(ROW()-2,20))</f>
        <v/>
      </c>
      <c r="F5229" s="0" t="str">
        <f aca="false">IF($A5229="","",INDEX(CARTAO_COMPRAS!$G:$G,INT((ROW()-2)/20)+2))</f>
        <v/>
      </c>
      <c r="G5229" s="5" t="str">
        <f aca="false">IF($A5229="","",INDEX(CARTAO_COMPRAS!$I:$I,INT((ROW()-2)/20)+2))</f>
        <v/>
      </c>
      <c r="H5229" s="4" t="str">
        <f aca="false">IF($A5229="","",EDATE(INDEX(CARTAO_COMPRAS!$J:$J,INT((ROW()-2)/20)+2),MOD(ROW()-2,20)))</f>
        <v/>
      </c>
      <c r="I5229" s="4" t="str">
        <f aca="false">IF($H5229="","",$H5229-WEEKDAY($H5229,2)+1)</f>
        <v/>
      </c>
      <c r="J5229" s="4" t="str">
        <f aca="false">IF($I5229="","",$I5229+6)</f>
        <v/>
      </c>
      <c r="K5229" s="6" t="str">
        <f aca="false">IF($H5229="","",DATE(YEAR($H5229),MONTH($H5229),1))</f>
        <v/>
      </c>
      <c r="L5229" s="0" t="str">
        <f aca="false">IF($A5229="","",INDEX(CARTAO_COMPRAS!$K:$K,INT((ROW()-2)/20)+2))</f>
        <v/>
      </c>
      <c r="M5229" s="0" t="str">
        <f aca="false">IF($A5229="","","Compra no cartão")</f>
        <v/>
      </c>
    </row>
    <row r="5230" customFormat="false" ht="13.5" hidden="false" customHeight="false" outlineLevel="0" collapsed="false">
      <c r="A5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0" s="0" t="str">
        <f aca="false">IF($A5230="","",INDEX(CARTAO_COMPRAS!$C:$C,INT((ROW()-2)/20)+2))</f>
        <v/>
      </c>
      <c r="C5230" s="0" t="str">
        <f aca="false">IF($A5230="","",INDEX(CARTAO_COMPRAS!$D:$D,INT((ROW()-2)/20)+2))</f>
        <v/>
      </c>
      <c r="D5230" s="0" t="str">
        <f aca="false">IF($A5230="","",INDEX(CARTAO_COMPRAS!$E:$E,INT((ROW()-2)/20)+2))</f>
        <v/>
      </c>
      <c r="E5230" s="0" t="str">
        <f aca="false">IF($A5230="","",INDEX(CARTAO_COMPRAS!$H:$H,INT((ROW()-2)/20)+2)+MOD(ROW()-2,20))</f>
        <v/>
      </c>
      <c r="F5230" s="0" t="str">
        <f aca="false">IF($A5230="","",INDEX(CARTAO_COMPRAS!$G:$G,INT((ROW()-2)/20)+2))</f>
        <v/>
      </c>
      <c r="G5230" s="5" t="str">
        <f aca="false">IF($A5230="","",INDEX(CARTAO_COMPRAS!$I:$I,INT((ROW()-2)/20)+2))</f>
        <v/>
      </c>
      <c r="H5230" s="4" t="str">
        <f aca="false">IF($A5230="","",EDATE(INDEX(CARTAO_COMPRAS!$J:$J,INT((ROW()-2)/20)+2),MOD(ROW()-2,20)))</f>
        <v/>
      </c>
      <c r="I5230" s="4" t="str">
        <f aca="false">IF($H5230="","",$H5230-WEEKDAY($H5230,2)+1)</f>
        <v/>
      </c>
      <c r="J5230" s="4" t="str">
        <f aca="false">IF($I5230="","",$I5230+6)</f>
        <v/>
      </c>
      <c r="K5230" s="6" t="str">
        <f aca="false">IF($H5230="","",DATE(YEAR($H5230),MONTH($H5230),1))</f>
        <v/>
      </c>
      <c r="L5230" s="0" t="str">
        <f aca="false">IF($A5230="","",INDEX(CARTAO_COMPRAS!$K:$K,INT((ROW()-2)/20)+2))</f>
        <v/>
      </c>
      <c r="M5230" s="0" t="str">
        <f aca="false">IF($A5230="","","Compra no cartão")</f>
        <v/>
      </c>
    </row>
    <row r="5231" customFormat="false" ht="13.5" hidden="false" customHeight="false" outlineLevel="0" collapsed="false">
      <c r="A5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1" s="0" t="str">
        <f aca="false">IF($A5231="","",INDEX(CARTAO_COMPRAS!$C:$C,INT((ROW()-2)/20)+2))</f>
        <v/>
      </c>
      <c r="C5231" s="0" t="str">
        <f aca="false">IF($A5231="","",INDEX(CARTAO_COMPRAS!$D:$D,INT((ROW()-2)/20)+2))</f>
        <v/>
      </c>
      <c r="D5231" s="0" t="str">
        <f aca="false">IF($A5231="","",INDEX(CARTAO_COMPRAS!$E:$E,INT((ROW()-2)/20)+2))</f>
        <v/>
      </c>
      <c r="E5231" s="0" t="str">
        <f aca="false">IF($A5231="","",INDEX(CARTAO_COMPRAS!$H:$H,INT((ROW()-2)/20)+2)+MOD(ROW()-2,20))</f>
        <v/>
      </c>
      <c r="F5231" s="0" t="str">
        <f aca="false">IF($A5231="","",INDEX(CARTAO_COMPRAS!$G:$G,INT((ROW()-2)/20)+2))</f>
        <v/>
      </c>
      <c r="G5231" s="5" t="str">
        <f aca="false">IF($A5231="","",INDEX(CARTAO_COMPRAS!$I:$I,INT((ROW()-2)/20)+2))</f>
        <v/>
      </c>
      <c r="H5231" s="4" t="str">
        <f aca="false">IF($A5231="","",EDATE(INDEX(CARTAO_COMPRAS!$J:$J,INT((ROW()-2)/20)+2),MOD(ROW()-2,20)))</f>
        <v/>
      </c>
      <c r="I5231" s="4" t="str">
        <f aca="false">IF($H5231="","",$H5231-WEEKDAY($H5231,2)+1)</f>
        <v/>
      </c>
      <c r="J5231" s="4" t="str">
        <f aca="false">IF($I5231="","",$I5231+6)</f>
        <v/>
      </c>
      <c r="K5231" s="6" t="str">
        <f aca="false">IF($H5231="","",DATE(YEAR($H5231),MONTH($H5231),1))</f>
        <v/>
      </c>
      <c r="L5231" s="0" t="str">
        <f aca="false">IF($A5231="","",INDEX(CARTAO_COMPRAS!$K:$K,INT((ROW()-2)/20)+2))</f>
        <v/>
      </c>
      <c r="M5231" s="0" t="str">
        <f aca="false">IF($A5231="","","Compra no cartão")</f>
        <v/>
      </c>
    </row>
    <row r="5232" customFormat="false" ht="13.5" hidden="false" customHeight="false" outlineLevel="0" collapsed="false">
      <c r="A5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2" s="0" t="str">
        <f aca="false">IF($A5232="","",INDEX(CARTAO_COMPRAS!$C:$C,INT((ROW()-2)/20)+2))</f>
        <v/>
      </c>
      <c r="C5232" s="0" t="str">
        <f aca="false">IF($A5232="","",INDEX(CARTAO_COMPRAS!$D:$D,INT((ROW()-2)/20)+2))</f>
        <v/>
      </c>
      <c r="D5232" s="0" t="str">
        <f aca="false">IF($A5232="","",INDEX(CARTAO_COMPRAS!$E:$E,INT((ROW()-2)/20)+2))</f>
        <v/>
      </c>
      <c r="E5232" s="0" t="str">
        <f aca="false">IF($A5232="","",INDEX(CARTAO_COMPRAS!$H:$H,INT((ROW()-2)/20)+2)+MOD(ROW()-2,20))</f>
        <v/>
      </c>
      <c r="F5232" s="0" t="str">
        <f aca="false">IF($A5232="","",INDEX(CARTAO_COMPRAS!$G:$G,INT((ROW()-2)/20)+2))</f>
        <v/>
      </c>
      <c r="G5232" s="5" t="str">
        <f aca="false">IF($A5232="","",INDEX(CARTAO_COMPRAS!$I:$I,INT((ROW()-2)/20)+2))</f>
        <v/>
      </c>
      <c r="H5232" s="4" t="str">
        <f aca="false">IF($A5232="","",EDATE(INDEX(CARTAO_COMPRAS!$J:$J,INT((ROW()-2)/20)+2),MOD(ROW()-2,20)))</f>
        <v/>
      </c>
      <c r="I5232" s="4" t="str">
        <f aca="false">IF($H5232="","",$H5232-WEEKDAY($H5232,2)+1)</f>
        <v/>
      </c>
      <c r="J5232" s="4" t="str">
        <f aca="false">IF($I5232="","",$I5232+6)</f>
        <v/>
      </c>
      <c r="K5232" s="6" t="str">
        <f aca="false">IF($H5232="","",DATE(YEAR($H5232),MONTH($H5232),1))</f>
        <v/>
      </c>
      <c r="L5232" s="0" t="str">
        <f aca="false">IF($A5232="","",INDEX(CARTAO_COMPRAS!$K:$K,INT((ROW()-2)/20)+2))</f>
        <v/>
      </c>
      <c r="M5232" s="0" t="str">
        <f aca="false">IF($A5232="","","Compra no cartão")</f>
        <v/>
      </c>
    </row>
    <row r="5233" customFormat="false" ht="13.5" hidden="false" customHeight="false" outlineLevel="0" collapsed="false">
      <c r="A5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3" s="0" t="str">
        <f aca="false">IF($A5233="","",INDEX(CARTAO_COMPRAS!$C:$C,INT((ROW()-2)/20)+2))</f>
        <v/>
      </c>
      <c r="C5233" s="0" t="str">
        <f aca="false">IF($A5233="","",INDEX(CARTAO_COMPRAS!$D:$D,INT((ROW()-2)/20)+2))</f>
        <v/>
      </c>
      <c r="D5233" s="0" t="str">
        <f aca="false">IF($A5233="","",INDEX(CARTAO_COMPRAS!$E:$E,INT((ROW()-2)/20)+2))</f>
        <v/>
      </c>
      <c r="E5233" s="0" t="str">
        <f aca="false">IF($A5233="","",INDEX(CARTAO_COMPRAS!$H:$H,INT((ROW()-2)/20)+2)+MOD(ROW()-2,20))</f>
        <v/>
      </c>
      <c r="F5233" s="0" t="str">
        <f aca="false">IF($A5233="","",INDEX(CARTAO_COMPRAS!$G:$G,INT((ROW()-2)/20)+2))</f>
        <v/>
      </c>
      <c r="G5233" s="5" t="str">
        <f aca="false">IF($A5233="","",INDEX(CARTAO_COMPRAS!$I:$I,INT((ROW()-2)/20)+2))</f>
        <v/>
      </c>
      <c r="H5233" s="4" t="str">
        <f aca="false">IF($A5233="","",EDATE(INDEX(CARTAO_COMPRAS!$J:$J,INT((ROW()-2)/20)+2),MOD(ROW()-2,20)))</f>
        <v/>
      </c>
      <c r="I5233" s="4" t="str">
        <f aca="false">IF($H5233="","",$H5233-WEEKDAY($H5233,2)+1)</f>
        <v/>
      </c>
      <c r="J5233" s="4" t="str">
        <f aca="false">IF($I5233="","",$I5233+6)</f>
        <v/>
      </c>
      <c r="K5233" s="6" t="str">
        <f aca="false">IF($H5233="","",DATE(YEAR($H5233),MONTH($H5233),1))</f>
        <v/>
      </c>
      <c r="L5233" s="0" t="str">
        <f aca="false">IF($A5233="","",INDEX(CARTAO_COMPRAS!$K:$K,INT((ROW()-2)/20)+2))</f>
        <v/>
      </c>
      <c r="M5233" s="0" t="str">
        <f aca="false">IF($A5233="","","Compra no cartão")</f>
        <v/>
      </c>
    </row>
    <row r="5234" customFormat="false" ht="13.5" hidden="false" customHeight="false" outlineLevel="0" collapsed="false">
      <c r="A5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4" s="0" t="str">
        <f aca="false">IF($A5234="","",INDEX(CARTAO_COMPRAS!$C:$C,INT((ROW()-2)/20)+2))</f>
        <v/>
      </c>
      <c r="C5234" s="0" t="str">
        <f aca="false">IF($A5234="","",INDEX(CARTAO_COMPRAS!$D:$D,INT((ROW()-2)/20)+2))</f>
        <v/>
      </c>
      <c r="D5234" s="0" t="str">
        <f aca="false">IF($A5234="","",INDEX(CARTAO_COMPRAS!$E:$E,INT((ROW()-2)/20)+2))</f>
        <v/>
      </c>
      <c r="E5234" s="0" t="str">
        <f aca="false">IF($A5234="","",INDEX(CARTAO_COMPRAS!$H:$H,INT((ROW()-2)/20)+2)+MOD(ROW()-2,20))</f>
        <v/>
      </c>
      <c r="F5234" s="0" t="str">
        <f aca="false">IF($A5234="","",INDEX(CARTAO_COMPRAS!$G:$G,INT((ROW()-2)/20)+2))</f>
        <v/>
      </c>
      <c r="G5234" s="5" t="str">
        <f aca="false">IF($A5234="","",INDEX(CARTAO_COMPRAS!$I:$I,INT((ROW()-2)/20)+2))</f>
        <v/>
      </c>
      <c r="H5234" s="4" t="str">
        <f aca="false">IF($A5234="","",EDATE(INDEX(CARTAO_COMPRAS!$J:$J,INT((ROW()-2)/20)+2),MOD(ROW()-2,20)))</f>
        <v/>
      </c>
      <c r="I5234" s="4" t="str">
        <f aca="false">IF($H5234="","",$H5234-WEEKDAY($H5234,2)+1)</f>
        <v/>
      </c>
      <c r="J5234" s="4" t="str">
        <f aca="false">IF($I5234="","",$I5234+6)</f>
        <v/>
      </c>
      <c r="K5234" s="6" t="str">
        <f aca="false">IF($H5234="","",DATE(YEAR($H5234),MONTH($H5234),1))</f>
        <v/>
      </c>
      <c r="L5234" s="0" t="str">
        <f aca="false">IF($A5234="","",INDEX(CARTAO_COMPRAS!$K:$K,INT((ROW()-2)/20)+2))</f>
        <v/>
      </c>
      <c r="M5234" s="0" t="str">
        <f aca="false">IF($A5234="","","Compra no cartão")</f>
        <v/>
      </c>
    </row>
    <row r="5235" customFormat="false" ht="13.5" hidden="false" customHeight="false" outlineLevel="0" collapsed="false">
      <c r="A5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5" s="0" t="str">
        <f aca="false">IF($A5235="","",INDEX(CARTAO_COMPRAS!$C:$C,INT((ROW()-2)/20)+2))</f>
        <v/>
      </c>
      <c r="C5235" s="0" t="str">
        <f aca="false">IF($A5235="","",INDEX(CARTAO_COMPRAS!$D:$D,INT((ROW()-2)/20)+2))</f>
        <v/>
      </c>
      <c r="D5235" s="0" t="str">
        <f aca="false">IF($A5235="","",INDEX(CARTAO_COMPRAS!$E:$E,INT((ROW()-2)/20)+2))</f>
        <v/>
      </c>
      <c r="E5235" s="0" t="str">
        <f aca="false">IF($A5235="","",INDEX(CARTAO_COMPRAS!$H:$H,INT((ROW()-2)/20)+2)+MOD(ROW()-2,20))</f>
        <v/>
      </c>
      <c r="F5235" s="0" t="str">
        <f aca="false">IF($A5235="","",INDEX(CARTAO_COMPRAS!$G:$G,INT((ROW()-2)/20)+2))</f>
        <v/>
      </c>
      <c r="G5235" s="5" t="str">
        <f aca="false">IF($A5235="","",INDEX(CARTAO_COMPRAS!$I:$I,INT((ROW()-2)/20)+2))</f>
        <v/>
      </c>
      <c r="H5235" s="4" t="str">
        <f aca="false">IF($A5235="","",EDATE(INDEX(CARTAO_COMPRAS!$J:$J,INT((ROW()-2)/20)+2),MOD(ROW()-2,20)))</f>
        <v/>
      </c>
      <c r="I5235" s="4" t="str">
        <f aca="false">IF($H5235="","",$H5235-WEEKDAY($H5235,2)+1)</f>
        <v/>
      </c>
      <c r="J5235" s="4" t="str">
        <f aca="false">IF($I5235="","",$I5235+6)</f>
        <v/>
      </c>
      <c r="K5235" s="6" t="str">
        <f aca="false">IF($H5235="","",DATE(YEAR($H5235),MONTH($H5235),1))</f>
        <v/>
      </c>
      <c r="L5235" s="0" t="str">
        <f aca="false">IF($A5235="","",INDEX(CARTAO_COMPRAS!$K:$K,INT((ROW()-2)/20)+2))</f>
        <v/>
      </c>
      <c r="M5235" s="0" t="str">
        <f aca="false">IF($A5235="","","Compra no cartão")</f>
        <v/>
      </c>
    </row>
    <row r="5236" customFormat="false" ht="13.5" hidden="false" customHeight="false" outlineLevel="0" collapsed="false">
      <c r="A5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6" s="0" t="str">
        <f aca="false">IF($A5236="","",INDEX(CARTAO_COMPRAS!$C:$C,INT((ROW()-2)/20)+2))</f>
        <v/>
      </c>
      <c r="C5236" s="0" t="str">
        <f aca="false">IF($A5236="","",INDEX(CARTAO_COMPRAS!$D:$D,INT((ROW()-2)/20)+2))</f>
        <v/>
      </c>
      <c r="D5236" s="0" t="str">
        <f aca="false">IF($A5236="","",INDEX(CARTAO_COMPRAS!$E:$E,INT((ROW()-2)/20)+2))</f>
        <v/>
      </c>
      <c r="E5236" s="0" t="str">
        <f aca="false">IF($A5236="","",INDEX(CARTAO_COMPRAS!$H:$H,INT((ROW()-2)/20)+2)+MOD(ROW()-2,20))</f>
        <v/>
      </c>
      <c r="F5236" s="0" t="str">
        <f aca="false">IF($A5236="","",INDEX(CARTAO_COMPRAS!$G:$G,INT((ROW()-2)/20)+2))</f>
        <v/>
      </c>
      <c r="G5236" s="5" t="str">
        <f aca="false">IF($A5236="","",INDEX(CARTAO_COMPRAS!$I:$I,INT((ROW()-2)/20)+2))</f>
        <v/>
      </c>
      <c r="H5236" s="4" t="str">
        <f aca="false">IF($A5236="","",EDATE(INDEX(CARTAO_COMPRAS!$J:$J,INT((ROW()-2)/20)+2),MOD(ROW()-2,20)))</f>
        <v/>
      </c>
      <c r="I5236" s="4" t="str">
        <f aca="false">IF($H5236="","",$H5236-WEEKDAY($H5236,2)+1)</f>
        <v/>
      </c>
      <c r="J5236" s="4" t="str">
        <f aca="false">IF($I5236="","",$I5236+6)</f>
        <v/>
      </c>
      <c r="K5236" s="6" t="str">
        <f aca="false">IF($H5236="","",DATE(YEAR($H5236),MONTH($H5236),1))</f>
        <v/>
      </c>
      <c r="L5236" s="0" t="str">
        <f aca="false">IF($A5236="","",INDEX(CARTAO_COMPRAS!$K:$K,INT((ROW()-2)/20)+2))</f>
        <v/>
      </c>
      <c r="M5236" s="0" t="str">
        <f aca="false">IF($A5236="","","Compra no cartão")</f>
        <v/>
      </c>
    </row>
    <row r="5237" customFormat="false" ht="13.5" hidden="false" customHeight="false" outlineLevel="0" collapsed="false">
      <c r="A5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7" s="0" t="str">
        <f aca="false">IF($A5237="","",INDEX(CARTAO_COMPRAS!$C:$C,INT((ROW()-2)/20)+2))</f>
        <v/>
      </c>
      <c r="C5237" s="0" t="str">
        <f aca="false">IF($A5237="","",INDEX(CARTAO_COMPRAS!$D:$D,INT((ROW()-2)/20)+2))</f>
        <v/>
      </c>
      <c r="D5237" s="0" t="str">
        <f aca="false">IF($A5237="","",INDEX(CARTAO_COMPRAS!$E:$E,INT((ROW()-2)/20)+2))</f>
        <v/>
      </c>
      <c r="E5237" s="0" t="str">
        <f aca="false">IF($A5237="","",INDEX(CARTAO_COMPRAS!$H:$H,INT((ROW()-2)/20)+2)+MOD(ROW()-2,20))</f>
        <v/>
      </c>
      <c r="F5237" s="0" t="str">
        <f aca="false">IF($A5237="","",INDEX(CARTAO_COMPRAS!$G:$G,INT((ROW()-2)/20)+2))</f>
        <v/>
      </c>
      <c r="G5237" s="5" t="str">
        <f aca="false">IF($A5237="","",INDEX(CARTAO_COMPRAS!$I:$I,INT((ROW()-2)/20)+2))</f>
        <v/>
      </c>
      <c r="H5237" s="4" t="str">
        <f aca="false">IF($A5237="","",EDATE(INDEX(CARTAO_COMPRAS!$J:$J,INT((ROW()-2)/20)+2),MOD(ROW()-2,20)))</f>
        <v/>
      </c>
      <c r="I5237" s="4" t="str">
        <f aca="false">IF($H5237="","",$H5237-WEEKDAY($H5237,2)+1)</f>
        <v/>
      </c>
      <c r="J5237" s="4" t="str">
        <f aca="false">IF($I5237="","",$I5237+6)</f>
        <v/>
      </c>
      <c r="K5237" s="6" t="str">
        <f aca="false">IF($H5237="","",DATE(YEAR($H5237),MONTH($H5237),1))</f>
        <v/>
      </c>
      <c r="L5237" s="0" t="str">
        <f aca="false">IF($A5237="","",INDEX(CARTAO_COMPRAS!$K:$K,INT((ROW()-2)/20)+2))</f>
        <v/>
      </c>
      <c r="M5237" s="0" t="str">
        <f aca="false">IF($A5237="","","Compra no cartão")</f>
        <v/>
      </c>
    </row>
    <row r="5238" customFormat="false" ht="13.5" hidden="false" customHeight="false" outlineLevel="0" collapsed="false">
      <c r="A5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8" s="0" t="str">
        <f aca="false">IF($A5238="","",INDEX(CARTAO_COMPRAS!$C:$C,INT((ROW()-2)/20)+2))</f>
        <v/>
      </c>
      <c r="C5238" s="0" t="str">
        <f aca="false">IF($A5238="","",INDEX(CARTAO_COMPRAS!$D:$D,INT((ROW()-2)/20)+2))</f>
        <v/>
      </c>
      <c r="D5238" s="0" t="str">
        <f aca="false">IF($A5238="","",INDEX(CARTAO_COMPRAS!$E:$E,INT((ROW()-2)/20)+2))</f>
        <v/>
      </c>
      <c r="E5238" s="0" t="str">
        <f aca="false">IF($A5238="","",INDEX(CARTAO_COMPRAS!$H:$H,INT((ROW()-2)/20)+2)+MOD(ROW()-2,20))</f>
        <v/>
      </c>
      <c r="F5238" s="0" t="str">
        <f aca="false">IF($A5238="","",INDEX(CARTAO_COMPRAS!$G:$G,INT((ROW()-2)/20)+2))</f>
        <v/>
      </c>
      <c r="G5238" s="5" t="str">
        <f aca="false">IF($A5238="","",INDEX(CARTAO_COMPRAS!$I:$I,INT((ROW()-2)/20)+2))</f>
        <v/>
      </c>
      <c r="H5238" s="4" t="str">
        <f aca="false">IF($A5238="","",EDATE(INDEX(CARTAO_COMPRAS!$J:$J,INT((ROW()-2)/20)+2),MOD(ROW()-2,20)))</f>
        <v/>
      </c>
      <c r="I5238" s="4" t="str">
        <f aca="false">IF($H5238="","",$H5238-WEEKDAY($H5238,2)+1)</f>
        <v/>
      </c>
      <c r="J5238" s="4" t="str">
        <f aca="false">IF($I5238="","",$I5238+6)</f>
        <v/>
      </c>
      <c r="K5238" s="6" t="str">
        <f aca="false">IF($H5238="","",DATE(YEAR($H5238),MONTH($H5238),1))</f>
        <v/>
      </c>
      <c r="L5238" s="0" t="str">
        <f aca="false">IF($A5238="","",INDEX(CARTAO_COMPRAS!$K:$K,INT((ROW()-2)/20)+2))</f>
        <v/>
      </c>
      <c r="M5238" s="0" t="str">
        <f aca="false">IF($A5238="","","Compra no cartão")</f>
        <v/>
      </c>
    </row>
    <row r="5239" customFormat="false" ht="13.5" hidden="false" customHeight="false" outlineLevel="0" collapsed="false">
      <c r="A5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39" s="0" t="str">
        <f aca="false">IF($A5239="","",INDEX(CARTAO_COMPRAS!$C:$C,INT((ROW()-2)/20)+2))</f>
        <v/>
      </c>
      <c r="C5239" s="0" t="str">
        <f aca="false">IF($A5239="","",INDEX(CARTAO_COMPRAS!$D:$D,INT((ROW()-2)/20)+2))</f>
        <v/>
      </c>
      <c r="D5239" s="0" t="str">
        <f aca="false">IF($A5239="","",INDEX(CARTAO_COMPRAS!$E:$E,INT((ROW()-2)/20)+2))</f>
        <v/>
      </c>
      <c r="E5239" s="0" t="str">
        <f aca="false">IF($A5239="","",INDEX(CARTAO_COMPRAS!$H:$H,INT((ROW()-2)/20)+2)+MOD(ROW()-2,20))</f>
        <v/>
      </c>
      <c r="F5239" s="0" t="str">
        <f aca="false">IF($A5239="","",INDEX(CARTAO_COMPRAS!$G:$G,INT((ROW()-2)/20)+2))</f>
        <v/>
      </c>
      <c r="G5239" s="5" t="str">
        <f aca="false">IF($A5239="","",INDEX(CARTAO_COMPRAS!$I:$I,INT((ROW()-2)/20)+2))</f>
        <v/>
      </c>
      <c r="H5239" s="4" t="str">
        <f aca="false">IF($A5239="","",EDATE(INDEX(CARTAO_COMPRAS!$J:$J,INT((ROW()-2)/20)+2),MOD(ROW()-2,20)))</f>
        <v/>
      </c>
      <c r="I5239" s="4" t="str">
        <f aca="false">IF($H5239="","",$H5239-WEEKDAY($H5239,2)+1)</f>
        <v/>
      </c>
      <c r="J5239" s="4" t="str">
        <f aca="false">IF($I5239="","",$I5239+6)</f>
        <v/>
      </c>
      <c r="K5239" s="6" t="str">
        <f aca="false">IF($H5239="","",DATE(YEAR($H5239),MONTH($H5239),1))</f>
        <v/>
      </c>
      <c r="L5239" s="0" t="str">
        <f aca="false">IF($A5239="","",INDEX(CARTAO_COMPRAS!$K:$K,INT((ROW()-2)/20)+2))</f>
        <v/>
      </c>
      <c r="M5239" s="0" t="str">
        <f aca="false">IF($A5239="","","Compra no cartão")</f>
        <v/>
      </c>
    </row>
    <row r="5240" customFormat="false" ht="13.5" hidden="false" customHeight="false" outlineLevel="0" collapsed="false">
      <c r="A5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0" s="0" t="str">
        <f aca="false">IF($A5240="","",INDEX(CARTAO_COMPRAS!$C:$C,INT((ROW()-2)/20)+2))</f>
        <v/>
      </c>
      <c r="C5240" s="0" t="str">
        <f aca="false">IF($A5240="","",INDEX(CARTAO_COMPRAS!$D:$D,INT((ROW()-2)/20)+2))</f>
        <v/>
      </c>
      <c r="D5240" s="0" t="str">
        <f aca="false">IF($A5240="","",INDEX(CARTAO_COMPRAS!$E:$E,INT((ROW()-2)/20)+2))</f>
        <v/>
      </c>
      <c r="E5240" s="0" t="str">
        <f aca="false">IF($A5240="","",INDEX(CARTAO_COMPRAS!$H:$H,INT((ROW()-2)/20)+2)+MOD(ROW()-2,20))</f>
        <v/>
      </c>
      <c r="F5240" s="0" t="str">
        <f aca="false">IF($A5240="","",INDEX(CARTAO_COMPRAS!$G:$G,INT((ROW()-2)/20)+2))</f>
        <v/>
      </c>
      <c r="G5240" s="5" t="str">
        <f aca="false">IF($A5240="","",INDEX(CARTAO_COMPRAS!$I:$I,INT((ROW()-2)/20)+2))</f>
        <v/>
      </c>
      <c r="H5240" s="4" t="str">
        <f aca="false">IF($A5240="","",EDATE(INDEX(CARTAO_COMPRAS!$J:$J,INT((ROW()-2)/20)+2),MOD(ROW()-2,20)))</f>
        <v/>
      </c>
      <c r="I5240" s="4" t="str">
        <f aca="false">IF($H5240="","",$H5240-WEEKDAY($H5240,2)+1)</f>
        <v/>
      </c>
      <c r="J5240" s="4" t="str">
        <f aca="false">IF($I5240="","",$I5240+6)</f>
        <v/>
      </c>
      <c r="K5240" s="6" t="str">
        <f aca="false">IF($H5240="","",DATE(YEAR($H5240),MONTH($H5240),1))</f>
        <v/>
      </c>
      <c r="L5240" s="0" t="str">
        <f aca="false">IF($A5240="","",INDEX(CARTAO_COMPRAS!$K:$K,INT((ROW()-2)/20)+2))</f>
        <v/>
      </c>
      <c r="M5240" s="0" t="str">
        <f aca="false">IF($A5240="","","Compra no cartão")</f>
        <v/>
      </c>
    </row>
    <row r="5241" customFormat="false" ht="13.5" hidden="false" customHeight="false" outlineLevel="0" collapsed="false">
      <c r="A5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1" s="0" t="str">
        <f aca="false">IF($A5241="","",INDEX(CARTAO_COMPRAS!$C:$C,INT((ROW()-2)/20)+2))</f>
        <v/>
      </c>
      <c r="C5241" s="0" t="str">
        <f aca="false">IF($A5241="","",INDEX(CARTAO_COMPRAS!$D:$D,INT((ROW()-2)/20)+2))</f>
        <v/>
      </c>
      <c r="D5241" s="0" t="str">
        <f aca="false">IF($A5241="","",INDEX(CARTAO_COMPRAS!$E:$E,INT((ROW()-2)/20)+2))</f>
        <v/>
      </c>
      <c r="E5241" s="0" t="str">
        <f aca="false">IF($A5241="","",INDEX(CARTAO_COMPRAS!$H:$H,INT((ROW()-2)/20)+2)+MOD(ROW()-2,20))</f>
        <v/>
      </c>
      <c r="F5241" s="0" t="str">
        <f aca="false">IF($A5241="","",INDEX(CARTAO_COMPRAS!$G:$G,INT((ROW()-2)/20)+2))</f>
        <v/>
      </c>
      <c r="G5241" s="5" t="str">
        <f aca="false">IF($A5241="","",INDEX(CARTAO_COMPRAS!$I:$I,INT((ROW()-2)/20)+2))</f>
        <v/>
      </c>
      <c r="H5241" s="4" t="str">
        <f aca="false">IF($A5241="","",EDATE(INDEX(CARTAO_COMPRAS!$J:$J,INT((ROW()-2)/20)+2),MOD(ROW()-2,20)))</f>
        <v/>
      </c>
      <c r="I5241" s="4" t="str">
        <f aca="false">IF($H5241="","",$H5241-WEEKDAY($H5241,2)+1)</f>
        <v/>
      </c>
      <c r="J5241" s="4" t="str">
        <f aca="false">IF($I5241="","",$I5241+6)</f>
        <v/>
      </c>
      <c r="K5241" s="6" t="str">
        <f aca="false">IF($H5241="","",DATE(YEAR($H5241),MONTH($H5241),1))</f>
        <v/>
      </c>
      <c r="L5241" s="0" t="str">
        <f aca="false">IF($A5241="","",INDEX(CARTAO_COMPRAS!$K:$K,INT((ROW()-2)/20)+2))</f>
        <v/>
      </c>
      <c r="M5241" s="0" t="str">
        <f aca="false">IF($A5241="","","Compra no cartão")</f>
        <v/>
      </c>
    </row>
    <row r="5242" customFormat="false" ht="13.5" hidden="false" customHeight="false" outlineLevel="0" collapsed="false">
      <c r="A52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2" s="0" t="str">
        <f aca="false">IF($A5242="","",INDEX(CARTAO_COMPRAS!$C:$C,INT((ROW()-2)/20)+2))</f>
        <v/>
      </c>
      <c r="C5242" s="0" t="str">
        <f aca="false">IF($A5242="","",INDEX(CARTAO_COMPRAS!$D:$D,INT((ROW()-2)/20)+2))</f>
        <v/>
      </c>
      <c r="D5242" s="0" t="str">
        <f aca="false">IF($A5242="","",INDEX(CARTAO_COMPRAS!$E:$E,INT((ROW()-2)/20)+2))</f>
        <v/>
      </c>
      <c r="E5242" s="0" t="str">
        <f aca="false">IF($A5242="","",INDEX(CARTAO_COMPRAS!$H:$H,INT((ROW()-2)/20)+2)+MOD(ROW()-2,20))</f>
        <v/>
      </c>
      <c r="F5242" s="0" t="str">
        <f aca="false">IF($A5242="","",INDEX(CARTAO_COMPRAS!$G:$G,INT((ROW()-2)/20)+2))</f>
        <v/>
      </c>
      <c r="G5242" s="5" t="str">
        <f aca="false">IF($A5242="","",INDEX(CARTAO_COMPRAS!$I:$I,INT((ROW()-2)/20)+2))</f>
        <v/>
      </c>
      <c r="H5242" s="4" t="str">
        <f aca="false">IF($A5242="","",EDATE(INDEX(CARTAO_COMPRAS!$J:$J,INT((ROW()-2)/20)+2),MOD(ROW()-2,20)))</f>
        <v/>
      </c>
      <c r="I5242" s="4" t="str">
        <f aca="false">IF($H5242="","",$H5242-WEEKDAY($H5242,2)+1)</f>
        <v/>
      </c>
      <c r="J5242" s="4" t="str">
        <f aca="false">IF($I5242="","",$I5242+6)</f>
        <v/>
      </c>
      <c r="K5242" s="6" t="str">
        <f aca="false">IF($H5242="","",DATE(YEAR($H5242),MONTH($H5242),1))</f>
        <v/>
      </c>
      <c r="L5242" s="0" t="str">
        <f aca="false">IF($A5242="","",INDEX(CARTAO_COMPRAS!$K:$K,INT((ROW()-2)/20)+2))</f>
        <v/>
      </c>
      <c r="M5242" s="0" t="str">
        <f aca="false">IF($A5242="","","Compra no cartão")</f>
        <v/>
      </c>
    </row>
    <row r="5243" customFormat="false" ht="13.5" hidden="false" customHeight="false" outlineLevel="0" collapsed="false">
      <c r="A5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3" s="0" t="str">
        <f aca="false">IF($A5243="","",INDEX(CARTAO_COMPRAS!$C:$C,INT((ROW()-2)/20)+2))</f>
        <v/>
      </c>
      <c r="C5243" s="0" t="str">
        <f aca="false">IF($A5243="","",INDEX(CARTAO_COMPRAS!$D:$D,INT((ROW()-2)/20)+2))</f>
        <v/>
      </c>
      <c r="D5243" s="0" t="str">
        <f aca="false">IF($A5243="","",INDEX(CARTAO_COMPRAS!$E:$E,INT((ROW()-2)/20)+2))</f>
        <v/>
      </c>
      <c r="E5243" s="0" t="str">
        <f aca="false">IF($A5243="","",INDEX(CARTAO_COMPRAS!$H:$H,INT((ROW()-2)/20)+2)+MOD(ROW()-2,20))</f>
        <v/>
      </c>
      <c r="F5243" s="0" t="str">
        <f aca="false">IF($A5243="","",INDEX(CARTAO_COMPRAS!$G:$G,INT((ROW()-2)/20)+2))</f>
        <v/>
      </c>
      <c r="G5243" s="5" t="str">
        <f aca="false">IF($A5243="","",INDEX(CARTAO_COMPRAS!$I:$I,INT((ROW()-2)/20)+2))</f>
        <v/>
      </c>
      <c r="H5243" s="4" t="str">
        <f aca="false">IF($A5243="","",EDATE(INDEX(CARTAO_COMPRAS!$J:$J,INT((ROW()-2)/20)+2),MOD(ROW()-2,20)))</f>
        <v/>
      </c>
      <c r="I5243" s="4" t="str">
        <f aca="false">IF($H5243="","",$H5243-WEEKDAY($H5243,2)+1)</f>
        <v/>
      </c>
      <c r="J5243" s="4" t="str">
        <f aca="false">IF($I5243="","",$I5243+6)</f>
        <v/>
      </c>
      <c r="K5243" s="6" t="str">
        <f aca="false">IF($H5243="","",DATE(YEAR($H5243),MONTH($H5243),1))</f>
        <v/>
      </c>
      <c r="L5243" s="0" t="str">
        <f aca="false">IF($A5243="","",INDEX(CARTAO_COMPRAS!$K:$K,INT((ROW()-2)/20)+2))</f>
        <v/>
      </c>
      <c r="M5243" s="0" t="str">
        <f aca="false">IF($A5243="","","Compra no cartão")</f>
        <v/>
      </c>
    </row>
    <row r="5244" customFormat="false" ht="13.5" hidden="false" customHeight="false" outlineLevel="0" collapsed="false">
      <c r="A5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4" s="0" t="str">
        <f aca="false">IF($A5244="","",INDEX(CARTAO_COMPRAS!$C:$C,INT((ROW()-2)/20)+2))</f>
        <v/>
      </c>
      <c r="C5244" s="0" t="str">
        <f aca="false">IF($A5244="","",INDEX(CARTAO_COMPRAS!$D:$D,INT((ROW()-2)/20)+2))</f>
        <v/>
      </c>
      <c r="D5244" s="0" t="str">
        <f aca="false">IF($A5244="","",INDEX(CARTAO_COMPRAS!$E:$E,INT((ROW()-2)/20)+2))</f>
        <v/>
      </c>
      <c r="E5244" s="0" t="str">
        <f aca="false">IF($A5244="","",INDEX(CARTAO_COMPRAS!$H:$H,INT((ROW()-2)/20)+2)+MOD(ROW()-2,20))</f>
        <v/>
      </c>
      <c r="F5244" s="0" t="str">
        <f aca="false">IF($A5244="","",INDEX(CARTAO_COMPRAS!$G:$G,INT((ROW()-2)/20)+2))</f>
        <v/>
      </c>
      <c r="G5244" s="5" t="str">
        <f aca="false">IF($A5244="","",INDEX(CARTAO_COMPRAS!$I:$I,INT((ROW()-2)/20)+2))</f>
        <v/>
      </c>
      <c r="H5244" s="4" t="str">
        <f aca="false">IF($A5244="","",EDATE(INDEX(CARTAO_COMPRAS!$J:$J,INT((ROW()-2)/20)+2),MOD(ROW()-2,20)))</f>
        <v/>
      </c>
      <c r="I5244" s="4" t="str">
        <f aca="false">IF($H5244="","",$H5244-WEEKDAY($H5244,2)+1)</f>
        <v/>
      </c>
      <c r="J5244" s="4" t="str">
        <f aca="false">IF($I5244="","",$I5244+6)</f>
        <v/>
      </c>
      <c r="K5244" s="6" t="str">
        <f aca="false">IF($H5244="","",DATE(YEAR($H5244),MONTH($H5244),1))</f>
        <v/>
      </c>
      <c r="L5244" s="0" t="str">
        <f aca="false">IF($A5244="","",INDEX(CARTAO_COMPRAS!$K:$K,INT((ROW()-2)/20)+2))</f>
        <v/>
      </c>
      <c r="M5244" s="0" t="str">
        <f aca="false">IF($A5244="","","Compra no cartão")</f>
        <v/>
      </c>
    </row>
    <row r="5245" customFormat="false" ht="13.5" hidden="false" customHeight="false" outlineLevel="0" collapsed="false">
      <c r="A5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5" s="0" t="str">
        <f aca="false">IF($A5245="","",INDEX(CARTAO_COMPRAS!$C:$C,INT((ROW()-2)/20)+2))</f>
        <v/>
      </c>
      <c r="C5245" s="0" t="str">
        <f aca="false">IF($A5245="","",INDEX(CARTAO_COMPRAS!$D:$D,INT((ROW()-2)/20)+2))</f>
        <v/>
      </c>
      <c r="D5245" s="0" t="str">
        <f aca="false">IF($A5245="","",INDEX(CARTAO_COMPRAS!$E:$E,INT((ROW()-2)/20)+2))</f>
        <v/>
      </c>
      <c r="E5245" s="0" t="str">
        <f aca="false">IF($A5245="","",INDEX(CARTAO_COMPRAS!$H:$H,INT((ROW()-2)/20)+2)+MOD(ROW()-2,20))</f>
        <v/>
      </c>
      <c r="F5245" s="0" t="str">
        <f aca="false">IF($A5245="","",INDEX(CARTAO_COMPRAS!$G:$G,INT((ROW()-2)/20)+2))</f>
        <v/>
      </c>
      <c r="G5245" s="5" t="str">
        <f aca="false">IF($A5245="","",INDEX(CARTAO_COMPRAS!$I:$I,INT((ROW()-2)/20)+2))</f>
        <v/>
      </c>
      <c r="H5245" s="4" t="str">
        <f aca="false">IF($A5245="","",EDATE(INDEX(CARTAO_COMPRAS!$J:$J,INT((ROW()-2)/20)+2),MOD(ROW()-2,20)))</f>
        <v/>
      </c>
      <c r="I5245" s="4" t="str">
        <f aca="false">IF($H5245="","",$H5245-WEEKDAY($H5245,2)+1)</f>
        <v/>
      </c>
      <c r="J5245" s="4" t="str">
        <f aca="false">IF($I5245="","",$I5245+6)</f>
        <v/>
      </c>
      <c r="K5245" s="6" t="str">
        <f aca="false">IF($H5245="","",DATE(YEAR($H5245),MONTH($H5245),1))</f>
        <v/>
      </c>
      <c r="L5245" s="0" t="str">
        <f aca="false">IF($A5245="","",INDEX(CARTAO_COMPRAS!$K:$K,INT((ROW()-2)/20)+2))</f>
        <v/>
      </c>
      <c r="M5245" s="0" t="str">
        <f aca="false">IF($A5245="","","Compra no cartão")</f>
        <v/>
      </c>
    </row>
    <row r="5246" customFormat="false" ht="13.5" hidden="false" customHeight="false" outlineLevel="0" collapsed="false">
      <c r="A5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6" s="0" t="str">
        <f aca="false">IF($A5246="","",INDEX(CARTAO_COMPRAS!$C:$C,INT((ROW()-2)/20)+2))</f>
        <v/>
      </c>
      <c r="C5246" s="0" t="str">
        <f aca="false">IF($A5246="","",INDEX(CARTAO_COMPRAS!$D:$D,INT((ROW()-2)/20)+2))</f>
        <v/>
      </c>
      <c r="D5246" s="0" t="str">
        <f aca="false">IF($A5246="","",INDEX(CARTAO_COMPRAS!$E:$E,INT((ROW()-2)/20)+2))</f>
        <v/>
      </c>
      <c r="E5246" s="0" t="str">
        <f aca="false">IF($A5246="","",INDEX(CARTAO_COMPRAS!$H:$H,INT((ROW()-2)/20)+2)+MOD(ROW()-2,20))</f>
        <v/>
      </c>
      <c r="F5246" s="0" t="str">
        <f aca="false">IF($A5246="","",INDEX(CARTAO_COMPRAS!$G:$G,INT((ROW()-2)/20)+2))</f>
        <v/>
      </c>
      <c r="G5246" s="5" t="str">
        <f aca="false">IF($A5246="","",INDEX(CARTAO_COMPRAS!$I:$I,INT((ROW()-2)/20)+2))</f>
        <v/>
      </c>
      <c r="H5246" s="4" t="str">
        <f aca="false">IF($A5246="","",EDATE(INDEX(CARTAO_COMPRAS!$J:$J,INT((ROW()-2)/20)+2),MOD(ROW()-2,20)))</f>
        <v/>
      </c>
      <c r="I5246" s="4" t="str">
        <f aca="false">IF($H5246="","",$H5246-WEEKDAY($H5246,2)+1)</f>
        <v/>
      </c>
      <c r="J5246" s="4" t="str">
        <f aca="false">IF($I5246="","",$I5246+6)</f>
        <v/>
      </c>
      <c r="K5246" s="6" t="str">
        <f aca="false">IF($H5246="","",DATE(YEAR($H5246),MONTH($H5246),1))</f>
        <v/>
      </c>
      <c r="L5246" s="0" t="str">
        <f aca="false">IF($A5246="","",INDEX(CARTAO_COMPRAS!$K:$K,INT((ROW()-2)/20)+2))</f>
        <v/>
      </c>
      <c r="M5246" s="0" t="str">
        <f aca="false">IF($A5246="","","Compra no cartão")</f>
        <v/>
      </c>
    </row>
    <row r="5247" customFormat="false" ht="13.5" hidden="false" customHeight="false" outlineLevel="0" collapsed="false">
      <c r="A5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7" s="0" t="str">
        <f aca="false">IF($A5247="","",INDEX(CARTAO_COMPRAS!$C:$C,INT((ROW()-2)/20)+2))</f>
        <v/>
      </c>
      <c r="C5247" s="0" t="str">
        <f aca="false">IF($A5247="","",INDEX(CARTAO_COMPRAS!$D:$D,INT((ROW()-2)/20)+2))</f>
        <v/>
      </c>
      <c r="D5247" s="0" t="str">
        <f aca="false">IF($A5247="","",INDEX(CARTAO_COMPRAS!$E:$E,INT((ROW()-2)/20)+2))</f>
        <v/>
      </c>
      <c r="E5247" s="0" t="str">
        <f aca="false">IF($A5247="","",INDEX(CARTAO_COMPRAS!$H:$H,INT((ROW()-2)/20)+2)+MOD(ROW()-2,20))</f>
        <v/>
      </c>
      <c r="F5247" s="0" t="str">
        <f aca="false">IF($A5247="","",INDEX(CARTAO_COMPRAS!$G:$G,INT((ROW()-2)/20)+2))</f>
        <v/>
      </c>
      <c r="G5247" s="5" t="str">
        <f aca="false">IF($A5247="","",INDEX(CARTAO_COMPRAS!$I:$I,INT((ROW()-2)/20)+2))</f>
        <v/>
      </c>
      <c r="H5247" s="4" t="str">
        <f aca="false">IF($A5247="","",EDATE(INDEX(CARTAO_COMPRAS!$J:$J,INT((ROW()-2)/20)+2),MOD(ROW()-2,20)))</f>
        <v/>
      </c>
      <c r="I5247" s="4" t="str">
        <f aca="false">IF($H5247="","",$H5247-WEEKDAY($H5247,2)+1)</f>
        <v/>
      </c>
      <c r="J5247" s="4" t="str">
        <f aca="false">IF($I5247="","",$I5247+6)</f>
        <v/>
      </c>
      <c r="K5247" s="6" t="str">
        <f aca="false">IF($H5247="","",DATE(YEAR($H5247),MONTH($H5247),1))</f>
        <v/>
      </c>
      <c r="L5247" s="0" t="str">
        <f aca="false">IF($A5247="","",INDEX(CARTAO_COMPRAS!$K:$K,INT((ROW()-2)/20)+2))</f>
        <v/>
      </c>
      <c r="M5247" s="0" t="str">
        <f aca="false">IF($A5247="","","Compra no cartão")</f>
        <v/>
      </c>
    </row>
    <row r="5248" customFormat="false" ht="13.5" hidden="false" customHeight="false" outlineLevel="0" collapsed="false">
      <c r="A5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8" s="0" t="str">
        <f aca="false">IF($A5248="","",INDEX(CARTAO_COMPRAS!$C:$C,INT((ROW()-2)/20)+2))</f>
        <v/>
      </c>
      <c r="C5248" s="0" t="str">
        <f aca="false">IF($A5248="","",INDEX(CARTAO_COMPRAS!$D:$D,INT((ROW()-2)/20)+2))</f>
        <v/>
      </c>
      <c r="D5248" s="0" t="str">
        <f aca="false">IF($A5248="","",INDEX(CARTAO_COMPRAS!$E:$E,INT((ROW()-2)/20)+2))</f>
        <v/>
      </c>
      <c r="E5248" s="0" t="str">
        <f aca="false">IF($A5248="","",INDEX(CARTAO_COMPRAS!$H:$H,INT((ROW()-2)/20)+2)+MOD(ROW()-2,20))</f>
        <v/>
      </c>
      <c r="F5248" s="0" t="str">
        <f aca="false">IF($A5248="","",INDEX(CARTAO_COMPRAS!$G:$G,INT((ROW()-2)/20)+2))</f>
        <v/>
      </c>
      <c r="G5248" s="5" t="str">
        <f aca="false">IF($A5248="","",INDEX(CARTAO_COMPRAS!$I:$I,INT((ROW()-2)/20)+2))</f>
        <v/>
      </c>
      <c r="H5248" s="4" t="str">
        <f aca="false">IF($A5248="","",EDATE(INDEX(CARTAO_COMPRAS!$J:$J,INT((ROW()-2)/20)+2),MOD(ROW()-2,20)))</f>
        <v/>
      </c>
      <c r="I5248" s="4" t="str">
        <f aca="false">IF($H5248="","",$H5248-WEEKDAY($H5248,2)+1)</f>
        <v/>
      </c>
      <c r="J5248" s="4" t="str">
        <f aca="false">IF($I5248="","",$I5248+6)</f>
        <v/>
      </c>
      <c r="K5248" s="6" t="str">
        <f aca="false">IF($H5248="","",DATE(YEAR($H5248),MONTH($H5248),1))</f>
        <v/>
      </c>
      <c r="L5248" s="0" t="str">
        <f aca="false">IF($A5248="","",INDEX(CARTAO_COMPRAS!$K:$K,INT((ROW()-2)/20)+2))</f>
        <v/>
      </c>
      <c r="M5248" s="0" t="str">
        <f aca="false">IF($A5248="","","Compra no cartão")</f>
        <v/>
      </c>
    </row>
    <row r="5249" customFormat="false" ht="13.5" hidden="false" customHeight="false" outlineLevel="0" collapsed="false">
      <c r="A5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49" s="0" t="str">
        <f aca="false">IF($A5249="","",INDEX(CARTAO_COMPRAS!$C:$C,INT((ROW()-2)/20)+2))</f>
        <v/>
      </c>
      <c r="C5249" s="0" t="str">
        <f aca="false">IF($A5249="","",INDEX(CARTAO_COMPRAS!$D:$D,INT((ROW()-2)/20)+2))</f>
        <v/>
      </c>
      <c r="D5249" s="0" t="str">
        <f aca="false">IF($A5249="","",INDEX(CARTAO_COMPRAS!$E:$E,INT((ROW()-2)/20)+2))</f>
        <v/>
      </c>
      <c r="E5249" s="0" t="str">
        <f aca="false">IF($A5249="","",INDEX(CARTAO_COMPRAS!$H:$H,INT((ROW()-2)/20)+2)+MOD(ROW()-2,20))</f>
        <v/>
      </c>
      <c r="F5249" s="0" t="str">
        <f aca="false">IF($A5249="","",INDEX(CARTAO_COMPRAS!$G:$G,INT((ROW()-2)/20)+2))</f>
        <v/>
      </c>
      <c r="G5249" s="5" t="str">
        <f aca="false">IF($A5249="","",INDEX(CARTAO_COMPRAS!$I:$I,INT((ROW()-2)/20)+2))</f>
        <v/>
      </c>
      <c r="H5249" s="4" t="str">
        <f aca="false">IF($A5249="","",EDATE(INDEX(CARTAO_COMPRAS!$J:$J,INT((ROW()-2)/20)+2),MOD(ROW()-2,20)))</f>
        <v/>
      </c>
      <c r="I5249" s="4" t="str">
        <f aca="false">IF($H5249="","",$H5249-WEEKDAY($H5249,2)+1)</f>
        <v/>
      </c>
      <c r="J5249" s="4" t="str">
        <f aca="false">IF($I5249="","",$I5249+6)</f>
        <v/>
      </c>
      <c r="K5249" s="6" t="str">
        <f aca="false">IF($H5249="","",DATE(YEAR($H5249),MONTH($H5249),1))</f>
        <v/>
      </c>
      <c r="L5249" s="0" t="str">
        <f aca="false">IF($A5249="","",INDEX(CARTAO_COMPRAS!$K:$K,INT((ROW()-2)/20)+2))</f>
        <v/>
      </c>
      <c r="M5249" s="0" t="str">
        <f aca="false">IF($A5249="","","Compra no cartão")</f>
        <v/>
      </c>
    </row>
    <row r="5250" customFormat="false" ht="13.5" hidden="false" customHeight="false" outlineLevel="0" collapsed="false">
      <c r="A5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0" s="0" t="str">
        <f aca="false">IF($A5250="","",INDEX(CARTAO_COMPRAS!$C:$C,INT((ROW()-2)/20)+2))</f>
        <v/>
      </c>
      <c r="C5250" s="0" t="str">
        <f aca="false">IF($A5250="","",INDEX(CARTAO_COMPRAS!$D:$D,INT((ROW()-2)/20)+2))</f>
        <v/>
      </c>
      <c r="D5250" s="0" t="str">
        <f aca="false">IF($A5250="","",INDEX(CARTAO_COMPRAS!$E:$E,INT((ROW()-2)/20)+2))</f>
        <v/>
      </c>
      <c r="E5250" s="0" t="str">
        <f aca="false">IF($A5250="","",INDEX(CARTAO_COMPRAS!$H:$H,INT((ROW()-2)/20)+2)+MOD(ROW()-2,20))</f>
        <v/>
      </c>
      <c r="F5250" s="0" t="str">
        <f aca="false">IF($A5250="","",INDEX(CARTAO_COMPRAS!$G:$G,INT((ROW()-2)/20)+2))</f>
        <v/>
      </c>
      <c r="G5250" s="5" t="str">
        <f aca="false">IF($A5250="","",INDEX(CARTAO_COMPRAS!$I:$I,INT((ROW()-2)/20)+2))</f>
        <v/>
      </c>
      <c r="H5250" s="4" t="str">
        <f aca="false">IF($A5250="","",EDATE(INDEX(CARTAO_COMPRAS!$J:$J,INT((ROW()-2)/20)+2),MOD(ROW()-2,20)))</f>
        <v/>
      </c>
      <c r="I5250" s="4" t="str">
        <f aca="false">IF($H5250="","",$H5250-WEEKDAY($H5250,2)+1)</f>
        <v/>
      </c>
      <c r="J5250" s="4" t="str">
        <f aca="false">IF($I5250="","",$I5250+6)</f>
        <v/>
      </c>
      <c r="K5250" s="6" t="str">
        <f aca="false">IF($H5250="","",DATE(YEAR($H5250),MONTH($H5250),1))</f>
        <v/>
      </c>
      <c r="L5250" s="0" t="str">
        <f aca="false">IF($A5250="","",INDEX(CARTAO_COMPRAS!$K:$K,INT((ROW()-2)/20)+2))</f>
        <v/>
      </c>
      <c r="M5250" s="0" t="str">
        <f aca="false">IF($A5250="","","Compra no cartão")</f>
        <v/>
      </c>
    </row>
    <row r="5251" customFormat="false" ht="13.5" hidden="false" customHeight="false" outlineLevel="0" collapsed="false">
      <c r="A5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1" s="0" t="str">
        <f aca="false">IF($A5251="","",INDEX(CARTAO_COMPRAS!$C:$C,INT((ROW()-2)/20)+2))</f>
        <v/>
      </c>
      <c r="C5251" s="0" t="str">
        <f aca="false">IF($A5251="","",INDEX(CARTAO_COMPRAS!$D:$D,INT((ROW()-2)/20)+2))</f>
        <v/>
      </c>
      <c r="D5251" s="0" t="str">
        <f aca="false">IF($A5251="","",INDEX(CARTAO_COMPRAS!$E:$E,INT((ROW()-2)/20)+2))</f>
        <v/>
      </c>
      <c r="E5251" s="0" t="str">
        <f aca="false">IF($A5251="","",INDEX(CARTAO_COMPRAS!$H:$H,INT((ROW()-2)/20)+2)+MOD(ROW()-2,20))</f>
        <v/>
      </c>
      <c r="F5251" s="0" t="str">
        <f aca="false">IF($A5251="","",INDEX(CARTAO_COMPRAS!$G:$G,INT((ROW()-2)/20)+2))</f>
        <v/>
      </c>
      <c r="G5251" s="5" t="str">
        <f aca="false">IF($A5251="","",INDEX(CARTAO_COMPRAS!$I:$I,INT((ROW()-2)/20)+2))</f>
        <v/>
      </c>
      <c r="H5251" s="4" t="str">
        <f aca="false">IF($A5251="","",EDATE(INDEX(CARTAO_COMPRAS!$J:$J,INT((ROW()-2)/20)+2),MOD(ROW()-2,20)))</f>
        <v/>
      </c>
      <c r="I5251" s="4" t="str">
        <f aca="false">IF($H5251="","",$H5251-WEEKDAY($H5251,2)+1)</f>
        <v/>
      </c>
      <c r="J5251" s="4" t="str">
        <f aca="false">IF($I5251="","",$I5251+6)</f>
        <v/>
      </c>
      <c r="K5251" s="6" t="str">
        <f aca="false">IF($H5251="","",DATE(YEAR($H5251),MONTH($H5251),1))</f>
        <v/>
      </c>
      <c r="L5251" s="0" t="str">
        <f aca="false">IF($A5251="","",INDEX(CARTAO_COMPRAS!$K:$K,INT((ROW()-2)/20)+2))</f>
        <v/>
      </c>
      <c r="M5251" s="0" t="str">
        <f aca="false">IF($A5251="","","Compra no cartão")</f>
        <v/>
      </c>
    </row>
    <row r="5252" customFormat="false" ht="13.5" hidden="false" customHeight="false" outlineLevel="0" collapsed="false">
      <c r="A5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2" s="0" t="str">
        <f aca="false">IF($A5252="","",INDEX(CARTAO_COMPRAS!$C:$C,INT((ROW()-2)/20)+2))</f>
        <v/>
      </c>
      <c r="C5252" s="0" t="str">
        <f aca="false">IF($A5252="","",INDEX(CARTAO_COMPRAS!$D:$D,INT((ROW()-2)/20)+2))</f>
        <v/>
      </c>
      <c r="D5252" s="0" t="str">
        <f aca="false">IF($A5252="","",INDEX(CARTAO_COMPRAS!$E:$E,INT((ROW()-2)/20)+2))</f>
        <v/>
      </c>
      <c r="E5252" s="0" t="str">
        <f aca="false">IF($A5252="","",INDEX(CARTAO_COMPRAS!$H:$H,INT((ROW()-2)/20)+2)+MOD(ROW()-2,20))</f>
        <v/>
      </c>
      <c r="F5252" s="0" t="str">
        <f aca="false">IF($A5252="","",INDEX(CARTAO_COMPRAS!$G:$G,INT((ROW()-2)/20)+2))</f>
        <v/>
      </c>
      <c r="G5252" s="5" t="str">
        <f aca="false">IF($A5252="","",INDEX(CARTAO_COMPRAS!$I:$I,INT((ROW()-2)/20)+2))</f>
        <v/>
      </c>
      <c r="H5252" s="4" t="str">
        <f aca="false">IF($A5252="","",EDATE(INDEX(CARTAO_COMPRAS!$J:$J,INT((ROW()-2)/20)+2),MOD(ROW()-2,20)))</f>
        <v/>
      </c>
      <c r="I5252" s="4" t="str">
        <f aca="false">IF($H5252="","",$H5252-WEEKDAY($H5252,2)+1)</f>
        <v/>
      </c>
      <c r="J5252" s="4" t="str">
        <f aca="false">IF($I5252="","",$I5252+6)</f>
        <v/>
      </c>
      <c r="K5252" s="6" t="str">
        <f aca="false">IF($H5252="","",DATE(YEAR($H5252),MONTH($H5252),1))</f>
        <v/>
      </c>
      <c r="L5252" s="0" t="str">
        <f aca="false">IF($A5252="","",INDEX(CARTAO_COMPRAS!$K:$K,INT((ROW()-2)/20)+2))</f>
        <v/>
      </c>
      <c r="M5252" s="0" t="str">
        <f aca="false">IF($A5252="","","Compra no cartão")</f>
        <v/>
      </c>
    </row>
    <row r="5253" customFormat="false" ht="13.5" hidden="false" customHeight="false" outlineLevel="0" collapsed="false">
      <c r="A5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3" s="0" t="str">
        <f aca="false">IF($A5253="","",INDEX(CARTAO_COMPRAS!$C:$C,INT((ROW()-2)/20)+2))</f>
        <v/>
      </c>
      <c r="C5253" s="0" t="str">
        <f aca="false">IF($A5253="","",INDEX(CARTAO_COMPRAS!$D:$D,INT((ROW()-2)/20)+2))</f>
        <v/>
      </c>
      <c r="D5253" s="0" t="str">
        <f aca="false">IF($A5253="","",INDEX(CARTAO_COMPRAS!$E:$E,INT((ROW()-2)/20)+2))</f>
        <v/>
      </c>
      <c r="E5253" s="0" t="str">
        <f aca="false">IF($A5253="","",INDEX(CARTAO_COMPRAS!$H:$H,INT((ROW()-2)/20)+2)+MOD(ROW()-2,20))</f>
        <v/>
      </c>
      <c r="F5253" s="0" t="str">
        <f aca="false">IF($A5253="","",INDEX(CARTAO_COMPRAS!$G:$G,INT((ROW()-2)/20)+2))</f>
        <v/>
      </c>
      <c r="G5253" s="5" t="str">
        <f aca="false">IF($A5253="","",INDEX(CARTAO_COMPRAS!$I:$I,INT((ROW()-2)/20)+2))</f>
        <v/>
      </c>
      <c r="H5253" s="4" t="str">
        <f aca="false">IF($A5253="","",EDATE(INDEX(CARTAO_COMPRAS!$J:$J,INT((ROW()-2)/20)+2),MOD(ROW()-2,20)))</f>
        <v/>
      </c>
      <c r="I5253" s="4" t="str">
        <f aca="false">IF($H5253="","",$H5253-WEEKDAY($H5253,2)+1)</f>
        <v/>
      </c>
      <c r="J5253" s="4" t="str">
        <f aca="false">IF($I5253="","",$I5253+6)</f>
        <v/>
      </c>
      <c r="K5253" s="6" t="str">
        <f aca="false">IF($H5253="","",DATE(YEAR($H5253),MONTH($H5253),1))</f>
        <v/>
      </c>
      <c r="L5253" s="0" t="str">
        <f aca="false">IF($A5253="","",INDEX(CARTAO_COMPRAS!$K:$K,INT((ROW()-2)/20)+2))</f>
        <v/>
      </c>
      <c r="M5253" s="0" t="str">
        <f aca="false">IF($A5253="","","Compra no cartão")</f>
        <v/>
      </c>
    </row>
    <row r="5254" customFormat="false" ht="13.5" hidden="false" customHeight="false" outlineLevel="0" collapsed="false">
      <c r="A5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4" s="0" t="str">
        <f aca="false">IF($A5254="","",INDEX(CARTAO_COMPRAS!$C:$C,INT((ROW()-2)/20)+2))</f>
        <v/>
      </c>
      <c r="C5254" s="0" t="str">
        <f aca="false">IF($A5254="","",INDEX(CARTAO_COMPRAS!$D:$D,INT((ROW()-2)/20)+2))</f>
        <v/>
      </c>
      <c r="D5254" s="0" t="str">
        <f aca="false">IF($A5254="","",INDEX(CARTAO_COMPRAS!$E:$E,INT((ROW()-2)/20)+2))</f>
        <v/>
      </c>
      <c r="E5254" s="0" t="str">
        <f aca="false">IF($A5254="","",INDEX(CARTAO_COMPRAS!$H:$H,INT((ROW()-2)/20)+2)+MOD(ROW()-2,20))</f>
        <v/>
      </c>
      <c r="F5254" s="0" t="str">
        <f aca="false">IF($A5254="","",INDEX(CARTAO_COMPRAS!$G:$G,INT((ROW()-2)/20)+2))</f>
        <v/>
      </c>
      <c r="G5254" s="5" t="str">
        <f aca="false">IF($A5254="","",INDEX(CARTAO_COMPRAS!$I:$I,INT((ROW()-2)/20)+2))</f>
        <v/>
      </c>
      <c r="H5254" s="4" t="str">
        <f aca="false">IF($A5254="","",EDATE(INDEX(CARTAO_COMPRAS!$J:$J,INT((ROW()-2)/20)+2),MOD(ROW()-2,20)))</f>
        <v/>
      </c>
      <c r="I5254" s="4" t="str">
        <f aca="false">IF($H5254="","",$H5254-WEEKDAY($H5254,2)+1)</f>
        <v/>
      </c>
      <c r="J5254" s="4" t="str">
        <f aca="false">IF($I5254="","",$I5254+6)</f>
        <v/>
      </c>
      <c r="K5254" s="6" t="str">
        <f aca="false">IF($H5254="","",DATE(YEAR($H5254),MONTH($H5254),1))</f>
        <v/>
      </c>
      <c r="L5254" s="0" t="str">
        <f aca="false">IF($A5254="","",INDEX(CARTAO_COMPRAS!$K:$K,INT((ROW()-2)/20)+2))</f>
        <v/>
      </c>
      <c r="M5254" s="0" t="str">
        <f aca="false">IF($A5254="","","Compra no cartão")</f>
        <v/>
      </c>
    </row>
    <row r="5255" customFormat="false" ht="13.5" hidden="false" customHeight="false" outlineLevel="0" collapsed="false">
      <c r="A5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5" s="0" t="str">
        <f aca="false">IF($A5255="","",INDEX(CARTAO_COMPRAS!$C:$C,INT((ROW()-2)/20)+2))</f>
        <v/>
      </c>
      <c r="C5255" s="0" t="str">
        <f aca="false">IF($A5255="","",INDEX(CARTAO_COMPRAS!$D:$D,INT((ROW()-2)/20)+2))</f>
        <v/>
      </c>
      <c r="D5255" s="0" t="str">
        <f aca="false">IF($A5255="","",INDEX(CARTAO_COMPRAS!$E:$E,INT((ROW()-2)/20)+2))</f>
        <v/>
      </c>
      <c r="E5255" s="0" t="str">
        <f aca="false">IF($A5255="","",INDEX(CARTAO_COMPRAS!$H:$H,INT((ROW()-2)/20)+2)+MOD(ROW()-2,20))</f>
        <v/>
      </c>
      <c r="F5255" s="0" t="str">
        <f aca="false">IF($A5255="","",INDEX(CARTAO_COMPRAS!$G:$G,INT((ROW()-2)/20)+2))</f>
        <v/>
      </c>
      <c r="G5255" s="5" t="str">
        <f aca="false">IF($A5255="","",INDEX(CARTAO_COMPRAS!$I:$I,INT((ROW()-2)/20)+2))</f>
        <v/>
      </c>
      <c r="H5255" s="4" t="str">
        <f aca="false">IF($A5255="","",EDATE(INDEX(CARTAO_COMPRAS!$J:$J,INT((ROW()-2)/20)+2),MOD(ROW()-2,20)))</f>
        <v/>
      </c>
      <c r="I5255" s="4" t="str">
        <f aca="false">IF($H5255="","",$H5255-WEEKDAY($H5255,2)+1)</f>
        <v/>
      </c>
      <c r="J5255" s="4" t="str">
        <f aca="false">IF($I5255="","",$I5255+6)</f>
        <v/>
      </c>
      <c r="K5255" s="6" t="str">
        <f aca="false">IF($H5255="","",DATE(YEAR($H5255),MONTH($H5255),1))</f>
        <v/>
      </c>
      <c r="L5255" s="0" t="str">
        <f aca="false">IF($A5255="","",INDEX(CARTAO_COMPRAS!$K:$K,INT((ROW()-2)/20)+2))</f>
        <v/>
      </c>
      <c r="M5255" s="0" t="str">
        <f aca="false">IF($A5255="","","Compra no cartão")</f>
        <v/>
      </c>
    </row>
    <row r="5256" customFormat="false" ht="13.5" hidden="false" customHeight="false" outlineLevel="0" collapsed="false">
      <c r="A5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6" s="0" t="str">
        <f aca="false">IF($A5256="","",INDEX(CARTAO_COMPRAS!$C:$C,INT((ROW()-2)/20)+2))</f>
        <v/>
      </c>
      <c r="C5256" s="0" t="str">
        <f aca="false">IF($A5256="","",INDEX(CARTAO_COMPRAS!$D:$D,INT((ROW()-2)/20)+2))</f>
        <v/>
      </c>
      <c r="D5256" s="0" t="str">
        <f aca="false">IF($A5256="","",INDEX(CARTAO_COMPRAS!$E:$E,INT((ROW()-2)/20)+2))</f>
        <v/>
      </c>
      <c r="E5256" s="0" t="str">
        <f aca="false">IF($A5256="","",INDEX(CARTAO_COMPRAS!$H:$H,INT((ROW()-2)/20)+2)+MOD(ROW()-2,20))</f>
        <v/>
      </c>
      <c r="F5256" s="0" t="str">
        <f aca="false">IF($A5256="","",INDEX(CARTAO_COMPRAS!$G:$G,INT((ROW()-2)/20)+2))</f>
        <v/>
      </c>
      <c r="G5256" s="5" t="str">
        <f aca="false">IF($A5256="","",INDEX(CARTAO_COMPRAS!$I:$I,INT((ROW()-2)/20)+2))</f>
        <v/>
      </c>
      <c r="H5256" s="4" t="str">
        <f aca="false">IF($A5256="","",EDATE(INDEX(CARTAO_COMPRAS!$J:$J,INT((ROW()-2)/20)+2),MOD(ROW()-2,20)))</f>
        <v/>
      </c>
      <c r="I5256" s="4" t="str">
        <f aca="false">IF($H5256="","",$H5256-WEEKDAY($H5256,2)+1)</f>
        <v/>
      </c>
      <c r="J5256" s="4" t="str">
        <f aca="false">IF($I5256="","",$I5256+6)</f>
        <v/>
      </c>
      <c r="K5256" s="6" t="str">
        <f aca="false">IF($H5256="","",DATE(YEAR($H5256),MONTH($H5256),1))</f>
        <v/>
      </c>
      <c r="L5256" s="0" t="str">
        <f aca="false">IF($A5256="","",INDEX(CARTAO_COMPRAS!$K:$K,INT((ROW()-2)/20)+2))</f>
        <v/>
      </c>
      <c r="M5256" s="0" t="str">
        <f aca="false">IF($A5256="","","Compra no cartão")</f>
        <v/>
      </c>
    </row>
    <row r="5257" customFormat="false" ht="13.5" hidden="false" customHeight="false" outlineLevel="0" collapsed="false">
      <c r="A5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7" s="0" t="str">
        <f aca="false">IF($A5257="","",INDEX(CARTAO_COMPRAS!$C:$C,INT((ROW()-2)/20)+2))</f>
        <v/>
      </c>
      <c r="C5257" s="0" t="str">
        <f aca="false">IF($A5257="","",INDEX(CARTAO_COMPRAS!$D:$D,INT((ROW()-2)/20)+2))</f>
        <v/>
      </c>
      <c r="D5257" s="0" t="str">
        <f aca="false">IF($A5257="","",INDEX(CARTAO_COMPRAS!$E:$E,INT((ROW()-2)/20)+2))</f>
        <v/>
      </c>
      <c r="E5257" s="0" t="str">
        <f aca="false">IF($A5257="","",INDEX(CARTAO_COMPRAS!$H:$H,INT((ROW()-2)/20)+2)+MOD(ROW()-2,20))</f>
        <v/>
      </c>
      <c r="F5257" s="0" t="str">
        <f aca="false">IF($A5257="","",INDEX(CARTAO_COMPRAS!$G:$G,INT((ROW()-2)/20)+2))</f>
        <v/>
      </c>
      <c r="G5257" s="5" t="str">
        <f aca="false">IF($A5257="","",INDEX(CARTAO_COMPRAS!$I:$I,INT((ROW()-2)/20)+2))</f>
        <v/>
      </c>
      <c r="H5257" s="4" t="str">
        <f aca="false">IF($A5257="","",EDATE(INDEX(CARTAO_COMPRAS!$J:$J,INT((ROW()-2)/20)+2),MOD(ROW()-2,20)))</f>
        <v/>
      </c>
      <c r="I5257" s="4" t="str">
        <f aca="false">IF($H5257="","",$H5257-WEEKDAY($H5257,2)+1)</f>
        <v/>
      </c>
      <c r="J5257" s="4" t="str">
        <f aca="false">IF($I5257="","",$I5257+6)</f>
        <v/>
      </c>
      <c r="K5257" s="6" t="str">
        <f aca="false">IF($H5257="","",DATE(YEAR($H5257),MONTH($H5257),1))</f>
        <v/>
      </c>
      <c r="L5257" s="0" t="str">
        <f aca="false">IF($A5257="","",INDEX(CARTAO_COMPRAS!$K:$K,INT((ROW()-2)/20)+2))</f>
        <v/>
      </c>
      <c r="M5257" s="0" t="str">
        <f aca="false">IF($A5257="","","Compra no cartão")</f>
        <v/>
      </c>
    </row>
    <row r="5258" customFormat="false" ht="13.5" hidden="false" customHeight="false" outlineLevel="0" collapsed="false">
      <c r="A5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8" s="0" t="str">
        <f aca="false">IF($A5258="","",INDEX(CARTAO_COMPRAS!$C:$C,INT((ROW()-2)/20)+2))</f>
        <v/>
      </c>
      <c r="C5258" s="0" t="str">
        <f aca="false">IF($A5258="","",INDEX(CARTAO_COMPRAS!$D:$D,INT((ROW()-2)/20)+2))</f>
        <v/>
      </c>
      <c r="D5258" s="0" t="str">
        <f aca="false">IF($A5258="","",INDEX(CARTAO_COMPRAS!$E:$E,INT((ROW()-2)/20)+2))</f>
        <v/>
      </c>
      <c r="E5258" s="0" t="str">
        <f aca="false">IF($A5258="","",INDEX(CARTAO_COMPRAS!$H:$H,INT((ROW()-2)/20)+2)+MOD(ROW()-2,20))</f>
        <v/>
      </c>
      <c r="F5258" s="0" t="str">
        <f aca="false">IF($A5258="","",INDEX(CARTAO_COMPRAS!$G:$G,INT((ROW()-2)/20)+2))</f>
        <v/>
      </c>
      <c r="G5258" s="5" t="str">
        <f aca="false">IF($A5258="","",INDEX(CARTAO_COMPRAS!$I:$I,INT((ROW()-2)/20)+2))</f>
        <v/>
      </c>
      <c r="H5258" s="4" t="str">
        <f aca="false">IF($A5258="","",EDATE(INDEX(CARTAO_COMPRAS!$J:$J,INT((ROW()-2)/20)+2),MOD(ROW()-2,20)))</f>
        <v/>
      </c>
      <c r="I5258" s="4" t="str">
        <f aca="false">IF($H5258="","",$H5258-WEEKDAY($H5258,2)+1)</f>
        <v/>
      </c>
      <c r="J5258" s="4" t="str">
        <f aca="false">IF($I5258="","",$I5258+6)</f>
        <v/>
      </c>
      <c r="K5258" s="6" t="str">
        <f aca="false">IF($H5258="","",DATE(YEAR($H5258),MONTH($H5258),1))</f>
        <v/>
      </c>
      <c r="L5258" s="0" t="str">
        <f aca="false">IF($A5258="","",INDEX(CARTAO_COMPRAS!$K:$K,INT((ROW()-2)/20)+2))</f>
        <v/>
      </c>
      <c r="M5258" s="0" t="str">
        <f aca="false">IF($A5258="","","Compra no cartão")</f>
        <v/>
      </c>
    </row>
    <row r="5259" customFormat="false" ht="13.5" hidden="false" customHeight="false" outlineLevel="0" collapsed="false">
      <c r="A5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59" s="0" t="str">
        <f aca="false">IF($A5259="","",INDEX(CARTAO_COMPRAS!$C:$C,INT((ROW()-2)/20)+2))</f>
        <v/>
      </c>
      <c r="C5259" s="0" t="str">
        <f aca="false">IF($A5259="","",INDEX(CARTAO_COMPRAS!$D:$D,INT((ROW()-2)/20)+2))</f>
        <v/>
      </c>
      <c r="D5259" s="0" t="str">
        <f aca="false">IF($A5259="","",INDEX(CARTAO_COMPRAS!$E:$E,INT((ROW()-2)/20)+2))</f>
        <v/>
      </c>
      <c r="E5259" s="0" t="str">
        <f aca="false">IF($A5259="","",INDEX(CARTAO_COMPRAS!$H:$H,INT((ROW()-2)/20)+2)+MOD(ROW()-2,20))</f>
        <v/>
      </c>
      <c r="F5259" s="0" t="str">
        <f aca="false">IF($A5259="","",INDEX(CARTAO_COMPRAS!$G:$G,INT((ROW()-2)/20)+2))</f>
        <v/>
      </c>
      <c r="G5259" s="5" t="str">
        <f aca="false">IF($A5259="","",INDEX(CARTAO_COMPRAS!$I:$I,INT((ROW()-2)/20)+2))</f>
        <v/>
      </c>
      <c r="H5259" s="4" t="str">
        <f aca="false">IF($A5259="","",EDATE(INDEX(CARTAO_COMPRAS!$J:$J,INT((ROW()-2)/20)+2),MOD(ROW()-2,20)))</f>
        <v/>
      </c>
      <c r="I5259" s="4" t="str">
        <f aca="false">IF($H5259="","",$H5259-WEEKDAY($H5259,2)+1)</f>
        <v/>
      </c>
      <c r="J5259" s="4" t="str">
        <f aca="false">IF($I5259="","",$I5259+6)</f>
        <v/>
      </c>
      <c r="K5259" s="6" t="str">
        <f aca="false">IF($H5259="","",DATE(YEAR($H5259),MONTH($H5259),1))</f>
        <v/>
      </c>
      <c r="L5259" s="0" t="str">
        <f aca="false">IF($A5259="","",INDEX(CARTAO_COMPRAS!$K:$K,INT((ROW()-2)/20)+2))</f>
        <v/>
      </c>
      <c r="M5259" s="0" t="str">
        <f aca="false">IF($A5259="","","Compra no cartão")</f>
        <v/>
      </c>
    </row>
    <row r="5260" customFormat="false" ht="13.5" hidden="false" customHeight="false" outlineLevel="0" collapsed="false">
      <c r="A5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0" s="0" t="str">
        <f aca="false">IF($A5260="","",INDEX(CARTAO_COMPRAS!$C:$C,INT((ROW()-2)/20)+2))</f>
        <v/>
      </c>
      <c r="C5260" s="0" t="str">
        <f aca="false">IF($A5260="","",INDEX(CARTAO_COMPRAS!$D:$D,INT((ROW()-2)/20)+2))</f>
        <v/>
      </c>
      <c r="D5260" s="0" t="str">
        <f aca="false">IF($A5260="","",INDEX(CARTAO_COMPRAS!$E:$E,INT((ROW()-2)/20)+2))</f>
        <v/>
      </c>
      <c r="E5260" s="0" t="str">
        <f aca="false">IF($A5260="","",INDEX(CARTAO_COMPRAS!$H:$H,INT((ROW()-2)/20)+2)+MOD(ROW()-2,20))</f>
        <v/>
      </c>
      <c r="F5260" s="0" t="str">
        <f aca="false">IF($A5260="","",INDEX(CARTAO_COMPRAS!$G:$G,INT((ROW()-2)/20)+2))</f>
        <v/>
      </c>
      <c r="G5260" s="5" t="str">
        <f aca="false">IF($A5260="","",INDEX(CARTAO_COMPRAS!$I:$I,INT((ROW()-2)/20)+2))</f>
        <v/>
      </c>
      <c r="H5260" s="4" t="str">
        <f aca="false">IF($A5260="","",EDATE(INDEX(CARTAO_COMPRAS!$J:$J,INT((ROW()-2)/20)+2),MOD(ROW()-2,20)))</f>
        <v/>
      </c>
      <c r="I5260" s="4" t="str">
        <f aca="false">IF($H5260="","",$H5260-WEEKDAY($H5260,2)+1)</f>
        <v/>
      </c>
      <c r="J5260" s="4" t="str">
        <f aca="false">IF($I5260="","",$I5260+6)</f>
        <v/>
      </c>
      <c r="K5260" s="6" t="str">
        <f aca="false">IF($H5260="","",DATE(YEAR($H5260),MONTH($H5260),1))</f>
        <v/>
      </c>
      <c r="L5260" s="0" t="str">
        <f aca="false">IF($A5260="","",INDEX(CARTAO_COMPRAS!$K:$K,INT((ROW()-2)/20)+2))</f>
        <v/>
      </c>
      <c r="M5260" s="0" t="str">
        <f aca="false">IF($A5260="","","Compra no cartão")</f>
        <v/>
      </c>
    </row>
    <row r="5261" customFormat="false" ht="13.5" hidden="false" customHeight="false" outlineLevel="0" collapsed="false">
      <c r="A5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1" s="0" t="str">
        <f aca="false">IF($A5261="","",INDEX(CARTAO_COMPRAS!$C:$C,INT((ROW()-2)/20)+2))</f>
        <v/>
      </c>
      <c r="C5261" s="0" t="str">
        <f aca="false">IF($A5261="","",INDEX(CARTAO_COMPRAS!$D:$D,INT((ROW()-2)/20)+2))</f>
        <v/>
      </c>
      <c r="D5261" s="0" t="str">
        <f aca="false">IF($A5261="","",INDEX(CARTAO_COMPRAS!$E:$E,INT((ROW()-2)/20)+2))</f>
        <v/>
      </c>
      <c r="E5261" s="0" t="str">
        <f aca="false">IF($A5261="","",INDEX(CARTAO_COMPRAS!$H:$H,INT((ROW()-2)/20)+2)+MOD(ROW()-2,20))</f>
        <v/>
      </c>
      <c r="F5261" s="0" t="str">
        <f aca="false">IF($A5261="","",INDEX(CARTAO_COMPRAS!$G:$G,INT((ROW()-2)/20)+2))</f>
        <v/>
      </c>
      <c r="G5261" s="5" t="str">
        <f aca="false">IF($A5261="","",INDEX(CARTAO_COMPRAS!$I:$I,INT((ROW()-2)/20)+2))</f>
        <v/>
      </c>
      <c r="H5261" s="4" t="str">
        <f aca="false">IF($A5261="","",EDATE(INDEX(CARTAO_COMPRAS!$J:$J,INT((ROW()-2)/20)+2),MOD(ROW()-2,20)))</f>
        <v/>
      </c>
      <c r="I5261" s="4" t="str">
        <f aca="false">IF($H5261="","",$H5261-WEEKDAY($H5261,2)+1)</f>
        <v/>
      </c>
      <c r="J5261" s="4" t="str">
        <f aca="false">IF($I5261="","",$I5261+6)</f>
        <v/>
      </c>
      <c r="K5261" s="6" t="str">
        <f aca="false">IF($H5261="","",DATE(YEAR($H5261),MONTH($H5261),1))</f>
        <v/>
      </c>
      <c r="L5261" s="0" t="str">
        <f aca="false">IF($A5261="","",INDEX(CARTAO_COMPRAS!$K:$K,INT((ROW()-2)/20)+2))</f>
        <v/>
      </c>
      <c r="M5261" s="0" t="str">
        <f aca="false">IF($A5261="","","Compra no cartão")</f>
        <v/>
      </c>
    </row>
    <row r="5262" customFormat="false" ht="13.5" hidden="false" customHeight="false" outlineLevel="0" collapsed="false">
      <c r="A52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2" s="0" t="str">
        <f aca="false">IF($A5262="","",INDEX(CARTAO_COMPRAS!$C:$C,INT((ROW()-2)/20)+2))</f>
        <v/>
      </c>
      <c r="C5262" s="0" t="str">
        <f aca="false">IF($A5262="","",INDEX(CARTAO_COMPRAS!$D:$D,INT((ROW()-2)/20)+2))</f>
        <v/>
      </c>
      <c r="D5262" s="0" t="str">
        <f aca="false">IF($A5262="","",INDEX(CARTAO_COMPRAS!$E:$E,INT((ROW()-2)/20)+2))</f>
        <v/>
      </c>
      <c r="E5262" s="0" t="str">
        <f aca="false">IF($A5262="","",INDEX(CARTAO_COMPRAS!$H:$H,INT((ROW()-2)/20)+2)+MOD(ROW()-2,20))</f>
        <v/>
      </c>
      <c r="F5262" s="0" t="str">
        <f aca="false">IF($A5262="","",INDEX(CARTAO_COMPRAS!$G:$G,INT((ROW()-2)/20)+2))</f>
        <v/>
      </c>
      <c r="G5262" s="5" t="str">
        <f aca="false">IF($A5262="","",INDEX(CARTAO_COMPRAS!$I:$I,INT((ROW()-2)/20)+2))</f>
        <v/>
      </c>
      <c r="H5262" s="4" t="str">
        <f aca="false">IF($A5262="","",EDATE(INDEX(CARTAO_COMPRAS!$J:$J,INT((ROW()-2)/20)+2),MOD(ROW()-2,20)))</f>
        <v/>
      </c>
      <c r="I5262" s="4" t="str">
        <f aca="false">IF($H5262="","",$H5262-WEEKDAY($H5262,2)+1)</f>
        <v/>
      </c>
      <c r="J5262" s="4" t="str">
        <f aca="false">IF($I5262="","",$I5262+6)</f>
        <v/>
      </c>
      <c r="K5262" s="6" t="str">
        <f aca="false">IF($H5262="","",DATE(YEAR($H5262),MONTH($H5262),1))</f>
        <v/>
      </c>
      <c r="L5262" s="0" t="str">
        <f aca="false">IF($A5262="","",INDEX(CARTAO_COMPRAS!$K:$K,INT((ROW()-2)/20)+2))</f>
        <v/>
      </c>
      <c r="M5262" s="0" t="str">
        <f aca="false">IF($A5262="","","Compra no cartão")</f>
        <v/>
      </c>
    </row>
    <row r="5263" customFormat="false" ht="13.5" hidden="false" customHeight="false" outlineLevel="0" collapsed="false">
      <c r="A5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3" s="0" t="str">
        <f aca="false">IF($A5263="","",INDEX(CARTAO_COMPRAS!$C:$C,INT((ROW()-2)/20)+2))</f>
        <v/>
      </c>
      <c r="C5263" s="0" t="str">
        <f aca="false">IF($A5263="","",INDEX(CARTAO_COMPRAS!$D:$D,INT((ROW()-2)/20)+2))</f>
        <v/>
      </c>
      <c r="D5263" s="0" t="str">
        <f aca="false">IF($A5263="","",INDEX(CARTAO_COMPRAS!$E:$E,INT((ROW()-2)/20)+2))</f>
        <v/>
      </c>
      <c r="E5263" s="0" t="str">
        <f aca="false">IF($A5263="","",INDEX(CARTAO_COMPRAS!$H:$H,INT((ROW()-2)/20)+2)+MOD(ROW()-2,20))</f>
        <v/>
      </c>
      <c r="F5263" s="0" t="str">
        <f aca="false">IF($A5263="","",INDEX(CARTAO_COMPRAS!$G:$G,INT((ROW()-2)/20)+2))</f>
        <v/>
      </c>
      <c r="G5263" s="5" t="str">
        <f aca="false">IF($A5263="","",INDEX(CARTAO_COMPRAS!$I:$I,INT((ROW()-2)/20)+2))</f>
        <v/>
      </c>
      <c r="H5263" s="4" t="str">
        <f aca="false">IF($A5263="","",EDATE(INDEX(CARTAO_COMPRAS!$J:$J,INT((ROW()-2)/20)+2),MOD(ROW()-2,20)))</f>
        <v/>
      </c>
      <c r="I5263" s="4" t="str">
        <f aca="false">IF($H5263="","",$H5263-WEEKDAY($H5263,2)+1)</f>
        <v/>
      </c>
      <c r="J5263" s="4" t="str">
        <f aca="false">IF($I5263="","",$I5263+6)</f>
        <v/>
      </c>
      <c r="K5263" s="6" t="str">
        <f aca="false">IF($H5263="","",DATE(YEAR($H5263),MONTH($H5263),1))</f>
        <v/>
      </c>
      <c r="L5263" s="0" t="str">
        <f aca="false">IF($A5263="","",INDEX(CARTAO_COMPRAS!$K:$K,INT((ROW()-2)/20)+2))</f>
        <v/>
      </c>
      <c r="M5263" s="0" t="str">
        <f aca="false">IF($A5263="","","Compra no cartão")</f>
        <v/>
      </c>
    </row>
    <row r="5264" customFormat="false" ht="13.5" hidden="false" customHeight="false" outlineLevel="0" collapsed="false">
      <c r="A5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4" s="0" t="str">
        <f aca="false">IF($A5264="","",INDEX(CARTAO_COMPRAS!$C:$C,INT((ROW()-2)/20)+2))</f>
        <v/>
      </c>
      <c r="C5264" s="0" t="str">
        <f aca="false">IF($A5264="","",INDEX(CARTAO_COMPRAS!$D:$D,INT((ROW()-2)/20)+2))</f>
        <v/>
      </c>
      <c r="D5264" s="0" t="str">
        <f aca="false">IF($A5264="","",INDEX(CARTAO_COMPRAS!$E:$E,INT((ROW()-2)/20)+2))</f>
        <v/>
      </c>
      <c r="E5264" s="0" t="str">
        <f aca="false">IF($A5264="","",INDEX(CARTAO_COMPRAS!$H:$H,INT((ROW()-2)/20)+2)+MOD(ROW()-2,20))</f>
        <v/>
      </c>
      <c r="F5264" s="0" t="str">
        <f aca="false">IF($A5264="","",INDEX(CARTAO_COMPRAS!$G:$G,INT((ROW()-2)/20)+2))</f>
        <v/>
      </c>
      <c r="G5264" s="5" t="str">
        <f aca="false">IF($A5264="","",INDEX(CARTAO_COMPRAS!$I:$I,INT((ROW()-2)/20)+2))</f>
        <v/>
      </c>
      <c r="H5264" s="4" t="str">
        <f aca="false">IF($A5264="","",EDATE(INDEX(CARTAO_COMPRAS!$J:$J,INT((ROW()-2)/20)+2),MOD(ROW()-2,20)))</f>
        <v/>
      </c>
      <c r="I5264" s="4" t="str">
        <f aca="false">IF($H5264="","",$H5264-WEEKDAY($H5264,2)+1)</f>
        <v/>
      </c>
      <c r="J5264" s="4" t="str">
        <f aca="false">IF($I5264="","",$I5264+6)</f>
        <v/>
      </c>
      <c r="K5264" s="6" t="str">
        <f aca="false">IF($H5264="","",DATE(YEAR($H5264),MONTH($H5264),1))</f>
        <v/>
      </c>
      <c r="L5264" s="0" t="str">
        <f aca="false">IF($A5264="","",INDEX(CARTAO_COMPRAS!$K:$K,INT((ROW()-2)/20)+2))</f>
        <v/>
      </c>
      <c r="M5264" s="0" t="str">
        <f aca="false">IF($A5264="","","Compra no cartão")</f>
        <v/>
      </c>
    </row>
    <row r="5265" customFormat="false" ht="13.5" hidden="false" customHeight="false" outlineLevel="0" collapsed="false">
      <c r="A5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5" s="0" t="str">
        <f aca="false">IF($A5265="","",INDEX(CARTAO_COMPRAS!$C:$C,INT((ROW()-2)/20)+2))</f>
        <v/>
      </c>
      <c r="C5265" s="0" t="str">
        <f aca="false">IF($A5265="","",INDEX(CARTAO_COMPRAS!$D:$D,INT((ROW()-2)/20)+2))</f>
        <v/>
      </c>
      <c r="D5265" s="0" t="str">
        <f aca="false">IF($A5265="","",INDEX(CARTAO_COMPRAS!$E:$E,INT((ROW()-2)/20)+2))</f>
        <v/>
      </c>
      <c r="E5265" s="0" t="str">
        <f aca="false">IF($A5265="","",INDEX(CARTAO_COMPRAS!$H:$H,INT((ROW()-2)/20)+2)+MOD(ROW()-2,20))</f>
        <v/>
      </c>
      <c r="F5265" s="0" t="str">
        <f aca="false">IF($A5265="","",INDEX(CARTAO_COMPRAS!$G:$G,INT((ROW()-2)/20)+2))</f>
        <v/>
      </c>
      <c r="G5265" s="5" t="str">
        <f aca="false">IF($A5265="","",INDEX(CARTAO_COMPRAS!$I:$I,INT((ROW()-2)/20)+2))</f>
        <v/>
      </c>
      <c r="H5265" s="4" t="str">
        <f aca="false">IF($A5265="","",EDATE(INDEX(CARTAO_COMPRAS!$J:$J,INT((ROW()-2)/20)+2),MOD(ROW()-2,20)))</f>
        <v/>
      </c>
      <c r="I5265" s="4" t="str">
        <f aca="false">IF($H5265="","",$H5265-WEEKDAY($H5265,2)+1)</f>
        <v/>
      </c>
      <c r="J5265" s="4" t="str">
        <f aca="false">IF($I5265="","",$I5265+6)</f>
        <v/>
      </c>
      <c r="K5265" s="6" t="str">
        <f aca="false">IF($H5265="","",DATE(YEAR($H5265),MONTH($H5265),1))</f>
        <v/>
      </c>
      <c r="L5265" s="0" t="str">
        <f aca="false">IF($A5265="","",INDEX(CARTAO_COMPRAS!$K:$K,INT((ROW()-2)/20)+2))</f>
        <v/>
      </c>
      <c r="M5265" s="0" t="str">
        <f aca="false">IF($A5265="","","Compra no cartão")</f>
        <v/>
      </c>
    </row>
    <row r="5266" customFormat="false" ht="13.5" hidden="false" customHeight="false" outlineLevel="0" collapsed="false">
      <c r="A5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6" s="0" t="str">
        <f aca="false">IF($A5266="","",INDEX(CARTAO_COMPRAS!$C:$C,INT((ROW()-2)/20)+2))</f>
        <v/>
      </c>
      <c r="C5266" s="0" t="str">
        <f aca="false">IF($A5266="","",INDEX(CARTAO_COMPRAS!$D:$D,INT((ROW()-2)/20)+2))</f>
        <v/>
      </c>
      <c r="D5266" s="0" t="str">
        <f aca="false">IF($A5266="","",INDEX(CARTAO_COMPRAS!$E:$E,INT((ROW()-2)/20)+2))</f>
        <v/>
      </c>
      <c r="E5266" s="0" t="str">
        <f aca="false">IF($A5266="","",INDEX(CARTAO_COMPRAS!$H:$H,INT((ROW()-2)/20)+2)+MOD(ROW()-2,20))</f>
        <v/>
      </c>
      <c r="F5266" s="0" t="str">
        <f aca="false">IF($A5266="","",INDEX(CARTAO_COMPRAS!$G:$G,INT((ROW()-2)/20)+2))</f>
        <v/>
      </c>
      <c r="G5266" s="5" t="str">
        <f aca="false">IF($A5266="","",INDEX(CARTAO_COMPRAS!$I:$I,INT((ROW()-2)/20)+2))</f>
        <v/>
      </c>
      <c r="H5266" s="4" t="str">
        <f aca="false">IF($A5266="","",EDATE(INDEX(CARTAO_COMPRAS!$J:$J,INT((ROW()-2)/20)+2),MOD(ROW()-2,20)))</f>
        <v/>
      </c>
      <c r="I5266" s="4" t="str">
        <f aca="false">IF($H5266="","",$H5266-WEEKDAY($H5266,2)+1)</f>
        <v/>
      </c>
      <c r="J5266" s="4" t="str">
        <f aca="false">IF($I5266="","",$I5266+6)</f>
        <v/>
      </c>
      <c r="K5266" s="6" t="str">
        <f aca="false">IF($H5266="","",DATE(YEAR($H5266),MONTH($H5266),1))</f>
        <v/>
      </c>
      <c r="L5266" s="0" t="str">
        <f aca="false">IF($A5266="","",INDEX(CARTAO_COMPRAS!$K:$K,INT((ROW()-2)/20)+2))</f>
        <v/>
      </c>
      <c r="M5266" s="0" t="str">
        <f aca="false">IF($A5266="","","Compra no cartão")</f>
        <v/>
      </c>
    </row>
    <row r="5267" customFormat="false" ht="13.5" hidden="false" customHeight="false" outlineLevel="0" collapsed="false">
      <c r="A5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7" s="0" t="str">
        <f aca="false">IF($A5267="","",INDEX(CARTAO_COMPRAS!$C:$C,INT((ROW()-2)/20)+2))</f>
        <v/>
      </c>
      <c r="C5267" s="0" t="str">
        <f aca="false">IF($A5267="","",INDEX(CARTAO_COMPRAS!$D:$D,INT((ROW()-2)/20)+2))</f>
        <v/>
      </c>
      <c r="D5267" s="0" t="str">
        <f aca="false">IF($A5267="","",INDEX(CARTAO_COMPRAS!$E:$E,INT((ROW()-2)/20)+2))</f>
        <v/>
      </c>
      <c r="E5267" s="0" t="str">
        <f aca="false">IF($A5267="","",INDEX(CARTAO_COMPRAS!$H:$H,INT((ROW()-2)/20)+2)+MOD(ROW()-2,20))</f>
        <v/>
      </c>
      <c r="F5267" s="0" t="str">
        <f aca="false">IF($A5267="","",INDEX(CARTAO_COMPRAS!$G:$G,INT((ROW()-2)/20)+2))</f>
        <v/>
      </c>
      <c r="G5267" s="5" t="str">
        <f aca="false">IF($A5267="","",INDEX(CARTAO_COMPRAS!$I:$I,INT((ROW()-2)/20)+2))</f>
        <v/>
      </c>
      <c r="H5267" s="4" t="str">
        <f aca="false">IF($A5267="","",EDATE(INDEX(CARTAO_COMPRAS!$J:$J,INT((ROW()-2)/20)+2),MOD(ROW()-2,20)))</f>
        <v/>
      </c>
      <c r="I5267" s="4" t="str">
        <f aca="false">IF($H5267="","",$H5267-WEEKDAY($H5267,2)+1)</f>
        <v/>
      </c>
      <c r="J5267" s="4" t="str">
        <f aca="false">IF($I5267="","",$I5267+6)</f>
        <v/>
      </c>
      <c r="K5267" s="6" t="str">
        <f aca="false">IF($H5267="","",DATE(YEAR($H5267),MONTH($H5267),1))</f>
        <v/>
      </c>
      <c r="L5267" s="0" t="str">
        <f aca="false">IF($A5267="","",INDEX(CARTAO_COMPRAS!$K:$K,INT((ROW()-2)/20)+2))</f>
        <v/>
      </c>
      <c r="M5267" s="0" t="str">
        <f aca="false">IF($A5267="","","Compra no cartão")</f>
        <v/>
      </c>
    </row>
    <row r="5268" customFormat="false" ht="13.5" hidden="false" customHeight="false" outlineLevel="0" collapsed="false">
      <c r="A5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8" s="0" t="str">
        <f aca="false">IF($A5268="","",INDEX(CARTAO_COMPRAS!$C:$C,INT((ROW()-2)/20)+2))</f>
        <v/>
      </c>
      <c r="C5268" s="0" t="str">
        <f aca="false">IF($A5268="","",INDEX(CARTAO_COMPRAS!$D:$D,INT((ROW()-2)/20)+2))</f>
        <v/>
      </c>
      <c r="D5268" s="0" t="str">
        <f aca="false">IF($A5268="","",INDEX(CARTAO_COMPRAS!$E:$E,INT((ROW()-2)/20)+2))</f>
        <v/>
      </c>
      <c r="E5268" s="0" t="str">
        <f aca="false">IF($A5268="","",INDEX(CARTAO_COMPRAS!$H:$H,INT((ROW()-2)/20)+2)+MOD(ROW()-2,20))</f>
        <v/>
      </c>
      <c r="F5268" s="0" t="str">
        <f aca="false">IF($A5268="","",INDEX(CARTAO_COMPRAS!$G:$G,INT((ROW()-2)/20)+2))</f>
        <v/>
      </c>
      <c r="G5268" s="5" t="str">
        <f aca="false">IF($A5268="","",INDEX(CARTAO_COMPRAS!$I:$I,INT((ROW()-2)/20)+2))</f>
        <v/>
      </c>
      <c r="H5268" s="4" t="str">
        <f aca="false">IF($A5268="","",EDATE(INDEX(CARTAO_COMPRAS!$J:$J,INT((ROW()-2)/20)+2),MOD(ROW()-2,20)))</f>
        <v/>
      </c>
      <c r="I5268" s="4" t="str">
        <f aca="false">IF($H5268="","",$H5268-WEEKDAY($H5268,2)+1)</f>
        <v/>
      </c>
      <c r="J5268" s="4" t="str">
        <f aca="false">IF($I5268="","",$I5268+6)</f>
        <v/>
      </c>
      <c r="K5268" s="6" t="str">
        <f aca="false">IF($H5268="","",DATE(YEAR($H5268),MONTH($H5268),1))</f>
        <v/>
      </c>
      <c r="L5268" s="0" t="str">
        <f aca="false">IF($A5268="","",INDEX(CARTAO_COMPRAS!$K:$K,INT((ROW()-2)/20)+2))</f>
        <v/>
      </c>
      <c r="M5268" s="0" t="str">
        <f aca="false">IF($A5268="","","Compra no cartão")</f>
        <v/>
      </c>
    </row>
    <row r="5269" customFormat="false" ht="13.5" hidden="false" customHeight="false" outlineLevel="0" collapsed="false">
      <c r="A5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69" s="0" t="str">
        <f aca="false">IF($A5269="","",INDEX(CARTAO_COMPRAS!$C:$C,INT((ROW()-2)/20)+2))</f>
        <v/>
      </c>
      <c r="C5269" s="0" t="str">
        <f aca="false">IF($A5269="","",INDEX(CARTAO_COMPRAS!$D:$D,INT((ROW()-2)/20)+2))</f>
        <v/>
      </c>
      <c r="D5269" s="0" t="str">
        <f aca="false">IF($A5269="","",INDEX(CARTAO_COMPRAS!$E:$E,INT((ROW()-2)/20)+2))</f>
        <v/>
      </c>
      <c r="E5269" s="0" t="str">
        <f aca="false">IF($A5269="","",INDEX(CARTAO_COMPRAS!$H:$H,INT((ROW()-2)/20)+2)+MOD(ROW()-2,20))</f>
        <v/>
      </c>
      <c r="F5269" s="0" t="str">
        <f aca="false">IF($A5269="","",INDEX(CARTAO_COMPRAS!$G:$G,INT((ROW()-2)/20)+2))</f>
        <v/>
      </c>
      <c r="G5269" s="5" t="str">
        <f aca="false">IF($A5269="","",INDEX(CARTAO_COMPRAS!$I:$I,INT((ROW()-2)/20)+2))</f>
        <v/>
      </c>
      <c r="H5269" s="4" t="str">
        <f aca="false">IF($A5269="","",EDATE(INDEX(CARTAO_COMPRAS!$J:$J,INT((ROW()-2)/20)+2),MOD(ROW()-2,20)))</f>
        <v/>
      </c>
      <c r="I5269" s="4" t="str">
        <f aca="false">IF($H5269="","",$H5269-WEEKDAY($H5269,2)+1)</f>
        <v/>
      </c>
      <c r="J5269" s="4" t="str">
        <f aca="false">IF($I5269="","",$I5269+6)</f>
        <v/>
      </c>
      <c r="K5269" s="6" t="str">
        <f aca="false">IF($H5269="","",DATE(YEAR($H5269),MONTH($H5269),1))</f>
        <v/>
      </c>
      <c r="L5269" s="0" t="str">
        <f aca="false">IF($A5269="","",INDEX(CARTAO_COMPRAS!$K:$K,INT((ROW()-2)/20)+2))</f>
        <v/>
      </c>
      <c r="M5269" s="0" t="str">
        <f aca="false">IF($A5269="","","Compra no cartão")</f>
        <v/>
      </c>
    </row>
    <row r="5270" customFormat="false" ht="13.5" hidden="false" customHeight="false" outlineLevel="0" collapsed="false">
      <c r="A5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0" s="0" t="str">
        <f aca="false">IF($A5270="","",INDEX(CARTAO_COMPRAS!$C:$C,INT((ROW()-2)/20)+2))</f>
        <v/>
      </c>
      <c r="C5270" s="0" t="str">
        <f aca="false">IF($A5270="","",INDEX(CARTAO_COMPRAS!$D:$D,INT((ROW()-2)/20)+2))</f>
        <v/>
      </c>
      <c r="D5270" s="0" t="str">
        <f aca="false">IF($A5270="","",INDEX(CARTAO_COMPRAS!$E:$E,INT((ROW()-2)/20)+2))</f>
        <v/>
      </c>
      <c r="E5270" s="0" t="str">
        <f aca="false">IF($A5270="","",INDEX(CARTAO_COMPRAS!$H:$H,INT((ROW()-2)/20)+2)+MOD(ROW()-2,20))</f>
        <v/>
      </c>
      <c r="F5270" s="0" t="str">
        <f aca="false">IF($A5270="","",INDEX(CARTAO_COMPRAS!$G:$G,INT((ROW()-2)/20)+2))</f>
        <v/>
      </c>
      <c r="G5270" s="5" t="str">
        <f aca="false">IF($A5270="","",INDEX(CARTAO_COMPRAS!$I:$I,INT((ROW()-2)/20)+2))</f>
        <v/>
      </c>
      <c r="H5270" s="4" t="str">
        <f aca="false">IF($A5270="","",EDATE(INDEX(CARTAO_COMPRAS!$J:$J,INT((ROW()-2)/20)+2),MOD(ROW()-2,20)))</f>
        <v/>
      </c>
      <c r="I5270" s="4" t="str">
        <f aca="false">IF($H5270="","",$H5270-WEEKDAY($H5270,2)+1)</f>
        <v/>
      </c>
      <c r="J5270" s="4" t="str">
        <f aca="false">IF($I5270="","",$I5270+6)</f>
        <v/>
      </c>
      <c r="K5270" s="6" t="str">
        <f aca="false">IF($H5270="","",DATE(YEAR($H5270),MONTH($H5270),1))</f>
        <v/>
      </c>
      <c r="L5270" s="0" t="str">
        <f aca="false">IF($A5270="","",INDEX(CARTAO_COMPRAS!$K:$K,INT((ROW()-2)/20)+2))</f>
        <v/>
      </c>
      <c r="M5270" s="0" t="str">
        <f aca="false">IF($A5270="","","Compra no cartão")</f>
        <v/>
      </c>
    </row>
    <row r="5271" customFormat="false" ht="13.5" hidden="false" customHeight="false" outlineLevel="0" collapsed="false">
      <c r="A5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1" s="0" t="str">
        <f aca="false">IF($A5271="","",INDEX(CARTAO_COMPRAS!$C:$C,INT((ROW()-2)/20)+2))</f>
        <v/>
      </c>
      <c r="C5271" s="0" t="str">
        <f aca="false">IF($A5271="","",INDEX(CARTAO_COMPRAS!$D:$D,INT((ROW()-2)/20)+2))</f>
        <v/>
      </c>
      <c r="D5271" s="0" t="str">
        <f aca="false">IF($A5271="","",INDEX(CARTAO_COMPRAS!$E:$E,INT((ROW()-2)/20)+2))</f>
        <v/>
      </c>
      <c r="E5271" s="0" t="str">
        <f aca="false">IF($A5271="","",INDEX(CARTAO_COMPRAS!$H:$H,INT((ROW()-2)/20)+2)+MOD(ROW()-2,20))</f>
        <v/>
      </c>
      <c r="F5271" s="0" t="str">
        <f aca="false">IF($A5271="","",INDEX(CARTAO_COMPRAS!$G:$G,INT((ROW()-2)/20)+2))</f>
        <v/>
      </c>
      <c r="G5271" s="5" t="str">
        <f aca="false">IF($A5271="","",INDEX(CARTAO_COMPRAS!$I:$I,INT((ROW()-2)/20)+2))</f>
        <v/>
      </c>
      <c r="H5271" s="4" t="str">
        <f aca="false">IF($A5271="","",EDATE(INDEX(CARTAO_COMPRAS!$J:$J,INT((ROW()-2)/20)+2),MOD(ROW()-2,20)))</f>
        <v/>
      </c>
      <c r="I5271" s="4" t="str">
        <f aca="false">IF($H5271="","",$H5271-WEEKDAY($H5271,2)+1)</f>
        <v/>
      </c>
      <c r="J5271" s="4" t="str">
        <f aca="false">IF($I5271="","",$I5271+6)</f>
        <v/>
      </c>
      <c r="K5271" s="6" t="str">
        <f aca="false">IF($H5271="","",DATE(YEAR($H5271),MONTH($H5271),1))</f>
        <v/>
      </c>
      <c r="L5271" s="0" t="str">
        <f aca="false">IF($A5271="","",INDEX(CARTAO_COMPRAS!$K:$K,INT((ROW()-2)/20)+2))</f>
        <v/>
      </c>
      <c r="M5271" s="0" t="str">
        <f aca="false">IF($A5271="","","Compra no cartão")</f>
        <v/>
      </c>
    </row>
    <row r="5272" customFormat="false" ht="13.5" hidden="false" customHeight="false" outlineLevel="0" collapsed="false">
      <c r="A5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2" s="0" t="str">
        <f aca="false">IF($A5272="","",INDEX(CARTAO_COMPRAS!$C:$C,INT((ROW()-2)/20)+2))</f>
        <v/>
      </c>
      <c r="C5272" s="0" t="str">
        <f aca="false">IF($A5272="","",INDEX(CARTAO_COMPRAS!$D:$D,INT((ROW()-2)/20)+2))</f>
        <v/>
      </c>
      <c r="D5272" s="0" t="str">
        <f aca="false">IF($A5272="","",INDEX(CARTAO_COMPRAS!$E:$E,INT((ROW()-2)/20)+2))</f>
        <v/>
      </c>
      <c r="E5272" s="0" t="str">
        <f aca="false">IF($A5272="","",INDEX(CARTAO_COMPRAS!$H:$H,INT((ROW()-2)/20)+2)+MOD(ROW()-2,20))</f>
        <v/>
      </c>
      <c r="F5272" s="0" t="str">
        <f aca="false">IF($A5272="","",INDEX(CARTAO_COMPRAS!$G:$G,INT((ROW()-2)/20)+2))</f>
        <v/>
      </c>
      <c r="G5272" s="5" t="str">
        <f aca="false">IF($A5272="","",INDEX(CARTAO_COMPRAS!$I:$I,INT((ROW()-2)/20)+2))</f>
        <v/>
      </c>
      <c r="H5272" s="4" t="str">
        <f aca="false">IF($A5272="","",EDATE(INDEX(CARTAO_COMPRAS!$J:$J,INT((ROW()-2)/20)+2),MOD(ROW()-2,20)))</f>
        <v/>
      </c>
      <c r="I5272" s="4" t="str">
        <f aca="false">IF($H5272="","",$H5272-WEEKDAY($H5272,2)+1)</f>
        <v/>
      </c>
      <c r="J5272" s="4" t="str">
        <f aca="false">IF($I5272="","",$I5272+6)</f>
        <v/>
      </c>
      <c r="K5272" s="6" t="str">
        <f aca="false">IF($H5272="","",DATE(YEAR($H5272),MONTH($H5272),1))</f>
        <v/>
      </c>
      <c r="L5272" s="0" t="str">
        <f aca="false">IF($A5272="","",INDEX(CARTAO_COMPRAS!$K:$K,INT((ROW()-2)/20)+2))</f>
        <v/>
      </c>
      <c r="M5272" s="0" t="str">
        <f aca="false">IF($A5272="","","Compra no cartão")</f>
        <v/>
      </c>
    </row>
    <row r="5273" customFormat="false" ht="13.5" hidden="false" customHeight="false" outlineLevel="0" collapsed="false">
      <c r="A5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3" s="0" t="str">
        <f aca="false">IF($A5273="","",INDEX(CARTAO_COMPRAS!$C:$C,INT((ROW()-2)/20)+2))</f>
        <v/>
      </c>
      <c r="C5273" s="0" t="str">
        <f aca="false">IF($A5273="","",INDEX(CARTAO_COMPRAS!$D:$D,INT((ROW()-2)/20)+2))</f>
        <v/>
      </c>
      <c r="D5273" s="0" t="str">
        <f aca="false">IF($A5273="","",INDEX(CARTAO_COMPRAS!$E:$E,INT((ROW()-2)/20)+2))</f>
        <v/>
      </c>
      <c r="E5273" s="0" t="str">
        <f aca="false">IF($A5273="","",INDEX(CARTAO_COMPRAS!$H:$H,INT((ROW()-2)/20)+2)+MOD(ROW()-2,20))</f>
        <v/>
      </c>
      <c r="F5273" s="0" t="str">
        <f aca="false">IF($A5273="","",INDEX(CARTAO_COMPRAS!$G:$G,INT((ROW()-2)/20)+2))</f>
        <v/>
      </c>
      <c r="G5273" s="5" t="str">
        <f aca="false">IF($A5273="","",INDEX(CARTAO_COMPRAS!$I:$I,INT((ROW()-2)/20)+2))</f>
        <v/>
      </c>
      <c r="H5273" s="4" t="str">
        <f aca="false">IF($A5273="","",EDATE(INDEX(CARTAO_COMPRAS!$J:$J,INT((ROW()-2)/20)+2),MOD(ROW()-2,20)))</f>
        <v/>
      </c>
      <c r="I5273" s="4" t="str">
        <f aca="false">IF($H5273="","",$H5273-WEEKDAY($H5273,2)+1)</f>
        <v/>
      </c>
      <c r="J5273" s="4" t="str">
        <f aca="false">IF($I5273="","",$I5273+6)</f>
        <v/>
      </c>
      <c r="K5273" s="6" t="str">
        <f aca="false">IF($H5273="","",DATE(YEAR($H5273),MONTH($H5273),1))</f>
        <v/>
      </c>
      <c r="L5273" s="0" t="str">
        <f aca="false">IF($A5273="","",INDEX(CARTAO_COMPRAS!$K:$K,INT((ROW()-2)/20)+2))</f>
        <v/>
      </c>
      <c r="M5273" s="0" t="str">
        <f aca="false">IF($A5273="","","Compra no cartão")</f>
        <v/>
      </c>
    </row>
    <row r="5274" customFormat="false" ht="13.5" hidden="false" customHeight="false" outlineLevel="0" collapsed="false">
      <c r="A5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4" s="0" t="str">
        <f aca="false">IF($A5274="","",INDEX(CARTAO_COMPRAS!$C:$C,INT((ROW()-2)/20)+2))</f>
        <v/>
      </c>
      <c r="C5274" s="0" t="str">
        <f aca="false">IF($A5274="","",INDEX(CARTAO_COMPRAS!$D:$D,INT((ROW()-2)/20)+2))</f>
        <v/>
      </c>
      <c r="D5274" s="0" t="str">
        <f aca="false">IF($A5274="","",INDEX(CARTAO_COMPRAS!$E:$E,INT((ROW()-2)/20)+2))</f>
        <v/>
      </c>
      <c r="E5274" s="0" t="str">
        <f aca="false">IF($A5274="","",INDEX(CARTAO_COMPRAS!$H:$H,INT((ROW()-2)/20)+2)+MOD(ROW()-2,20))</f>
        <v/>
      </c>
      <c r="F5274" s="0" t="str">
        <f aca="false">IF($A5274="","",INDEX(CARTAO_COMPRAS!$G:$G,INT((ROW()-2)/20)+2))</f>
        <v/>
      </c>
      <c r="G5274" s="5" t="str">
        <f aca="false">IF($A5274="","",INDEX(CARTAO_COMPRAS!$I:$I,INT((ROW()-2)/20)+2))</f>
        <v/>
      </c>
      <c r="H5274" s="4" t="str">
        <f aca="false">IF($A5274="","",EDATE(INDEX(CARTAO_COMPRAS!$J:$J,INT((ROW()-2)/20)+2),MOD(ROW()-2,20)))</f>
        <v/>
      </c>
      <c r="I5274" s="4" t="str">
        <f aca="false">IF($H5274="","",$H5274-WEEKDAY($H5274,2)+1)</f>
        <v/>
      </c>
      <c r="J5274" s="4" t="str">
        <f aca="false">IF($I5274="","",$I5274+6)</f>
        <v/>
      </c>
      <c r="K5274" s="6" t="str">
        <f aca="false">IF($H5274="","",DATE(YEAR($H5274),MONTH($H5274),1))</f>
        <v/>
      </c>
      <c r="L5274" s="0" t="str">
        <f aca="false">IF($A5274="","",INDEX(CARTAO_COMPRAS!$K:$K,INT((ROW()-2)/20)+2))</f>
        <v/>
      </c>
      <c r="M5274" s="0" t="str">
        <f aca="false">IF($A5274="","","Compra no cartão")</f>
        <v/>
      </c>
    </row>
    <row r="5275" customFormat="false" ht="13.5" hidden="false" customHeight="false" outlineLevel="0" collapsed="false">
      <c r="A5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5" s="0" t="str">
        <f aca="false">IF($A5275="","",INDEX(CARTAO_COMPRAS!$C:$C,INT((ROW()-2)/20)+2))</f>
        <v/>
      </c>
      <c r="C5275" s="0" t="str">
        <f aca="false">IF($A5275="","",INDEX(CARTAO_COMPRAS!$D:$D,INT((ROW()-2)/20)+2))</f>
        <v/>
      </c>
      <c r="D5275" s="0" t="str">
        <f aca="false">IF($A5275="","",INDEX(CARTAO_COMPRAS!$E:$E,INT((ROW()-2)/20)+2))</f>
        <v/>
      </c>
      <c r="E5275" s="0" t="str">
        <f aca="false">IF($A5275="","",INDEX(CARTAO_COMPRAS!$H:$H,INT((ROW()-2)/20)+2)+MOD(ROW()-2,20))</f>
        <v/>
      </c>
      <c r="F5275" s="0" t="str">
        <f aca="false">IF($A5275="","",INDEX(CARTAO_COMPRAS!$G:$G,INT((ROW()-2)/20)+2))</f>
        <v/>
      </c>
      <c r="G5275" s="5" t="str">
        <f aca="false">IF($A5275="","",INDEX(CARTAO_COMPRAS!$I:$I,INT((ROW()-2)/20)+2))</f>
        <v/>
      </c>
      <c r="H5275" s="4" t="str">
        <f aca="false">IF($A5275="","",EDATE(INDEX(CARTAO_COMPRAS!$J:$J,INT((ROW()-2)/20)+2),MOD(ROW()-2,20)))</f>
        <v/>
      </c>
      <c r="I5275" s="4" t="str">
        <f aca="false">IF($H5275="","",$H5275-WEEKDAY($H5275,2)+1)</f>
        <v/>
      </c>
      <c r="J5275" s="4" t="str">
        <f aca="false">IF($I5275="","",$I5275+6)</f>
        <v/>
      </c>
      <c r="K5275" s="6" t="str">
        <f aca="false">IF($H5275="","",DATE(YEAR($H5275),MONTH($H5275),1))</f>
        <v/>
      </c>
      <c r="L5275" s="0" t="str">
        <f aca="false">IF($A5275="","",INDEX(CARTAO_COMPRAS!$K:$K,INT((ROW()-2)/20)+2))</f>
        <v/>
      </c>
      <c r="M5275" s="0" t="str">
        <f aca="false">IF($A5275="","","Compra no cartão")</f>
        <v/>
      </c>
    </row>
    <row r="5276" customFormat="false" ht="13.5" hidden="false" customHeight="false" outlineLevel="0" collapsed="false">
      <c r="A5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6" s="0" t="str">
        <f aca="false">IF($A5276="","",INDEX(CARTAO_COMPRAS!$C:$C,INT((ROW()-2)/20)+2))</f>
        <v/>
      </c>
      <c r="C5276" s="0" t="str">
        <f aca="false">IF($A5276="","",INDEX(CARTAO_COMPRAS!$D:$D,INT((ROW()-2)/20)+2))</f>
        <v/>
      </c>
      <c r="D5276" s="0" t="str">
        <f aca="false">IF($A5276="","",INDEX(CARTAO_COMPRAS!$E:$E,INT((ROW()-2)/20)+2))</f>
        <v/>
      </c>
      <c r="E5276" s="0" t="str">
        <f aca="false">IF($A5276="","",INDEX(CARTAO_COMPRAS!$H:$H,INT((ROW()-2)/20)+2)+MOD(ROW()-2,20))</f>
        <v/>
      </c>
      <c r="F5276" s="0" t="str">
        <f aca="false">IF($A5276="","",INDEX(CARTAO_COMPRAS!$G:$G,INT((ROW()-2)/20)+2))</f>
        <v/>
      </c>
      <c r="G5276" s="5" t="str">
        <f aca="false">IF($A5276="","",INDEX(CARTAO_COMPRAS!$I:$I,INT((ROW()-2)/20)+2))</f>
        <v/>
      </c>
      <c r="H5276" s="4" t="str">
        <f aca="false">IF($A5276="","",EDATE(INDEX(CARTAO_COMPRAS!$J:$J,INT((ROW()-2)/20)+2),MOD(ROW()-2,20)))</f>
        <v/>
      </c>
      <c r="I5276" s="4" t="str">
        <f aca="false">IF($H5276="","",$H5276-WEEKDAY($H5276,2)+1)</f>
        <v/>
      </c>
      <c r="J5276" s="4" t="str">
        <f aca="false">IF($I5276="","",$I5276+6)</f>
        <v/>
      </c>
      <c r="K5276" s="6" t="str">
        <f aca="false">IF($H5276="","",DATE(YEAR($H5276),MONTH($H5276),1))</f>
        <v/>
      </c>
      <c r="L5276" s="0" t="str">
        <f aca="false">IF($A5276="","",INDEX(CARTAO_COMPRAS!$K:$K,INT((ROW()-2)/20)+2))</f>
        <v/>
      </c>
      <c r="M5276" s="0" t="str">
        <f aca="false">IF($A5276="","","Compra no cartão")</f>
        <v/>
      </c>
    </row>
    <row r="5277" customFormat="false" ht="13.5" hidden="false" customHeight="false" outlineLevel="0" collapsed="false">
      <c r="A5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7" s="0" t="str">
        <f aca="false">IF($A5277="","",INDEX(CARTAO_COMPRAS!$C:$C,INT((ROW()-2)/20)+2))</f>
        <v/>
      </c>
      <c r="C5277" s="0" t="str">
        <f aca="false">IF($A5277="","",INDEX(CARTAO_COMPRAS!$D:$D,INT((ROW()-2)/20)+2))</f>
        <v/>
      </c>
      <c r="D5277" s="0" t="str">
        <f aca="false">IF($A5277="","",INDEX(CARTAO_COMPRAS!$E:$E,INT((ROW()-2)/20)+2))</f>
        <v/>
      </c>
      <c r="E5277" s="0" t="str">
        <f aca="false">IF($A5277="","",INDEX(CARTAO_COMPRAS!$H:$H,INT((ROW()-2)/20)+2)+MOD(ROW()-2,20))</f>
        <v/>
      </c>
      <c r="F5277" s="0" t="str">
        <f aca="false">IF($A5277="","",INDEX(CARTAO_COMPRAS!$G:$G,INT((ROW()-2)/20)+2))</f>
        <v/>
      </c>
      <c r="G5277" s="5" t="str">
        <f aca="false">IF($A5277="","",INDEX(CARTAO_COMPRAS!$I:$I,INT((ROW()-2)/20)+2))</f>
        <v/>
      </c>
      <c r="H5277" s="4" t="str">
        <f aca="false">IF($A5277="","",EDATE(INDEX(CARTAO_COMPRAS!$J:$J,INT((ROW()-2)/20)+2),MOD(ROW()-2,20)))</f>
        <v/>
      </c>
      <c r="I5277" s="4" t="str">
        <f aca="false">IF($H5277="","",$H5277-WEEKDAY($H5277,2)+1)</f>
        <v/>
      </c>
      <c r="J5277" s="4" t="str">
        <f aca="false">IF($I5277="","",$I5277+6)</f>
        <v/>
      </c>
      <c r="K5277" s="6" t="str">
        <f aca="false">IF($H5277="","",DATE(YEAR($H5277),MONTH($H5277),1))</f>
        <v/>
      </c>
      <c r="L5277" s="0" t="str">
        <f aca="false">IF($A5277="","",INDEX(CARTAO_COMPRAS!$K:$K,INT((ROW()-2)/20)+2))</f>
        <v/>
      </c>
      <c r="M5277" s="0" t="str">
        <f aca="false">IF($A5277="","","Compra no cartão")</f>
        <v/>
      </c>
    </row>
    <row r="5278" customFormat="false" ht="13.5" hidden="false" customHeight="false" outlineLevel="0" collapsed="false">
      <c r="A5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8" s="0" t="str">
        <f aca="false">IF($A5278="","",INDEX(CARTAO_COMPRAS!$C:$C,INT((ROW()-2)/20)+2))</f>
        <v/>
      </c>
      <c r="C5278" s="0" t="str">
        <f aca="false">IF($A5278="","",INDEX(CARTAO_COMPRAS!$D:$D,INT((ROW()-2)/20)+2))</f>
        <v/>
      </c>
      <c r="D5278" s="0" t="str">
        <f aca="false">IF($A5278="","",INDEX(CARTAO_COMPRAS!$E:$E,INT((ROW()-2)/20)+2))</f>
        <v/>
      </c>
      <c r="E5278" s="0" t="str">
        <f aca="false">IF($A5278="","",INDEX(CARTAO_COMPRAS!$H:$H,INT((ROW()-2)/20)+2)+MOD(ROW()-2,20))</f>
        <v/>
      </c>
      <c r="F5278" s="0" t="str">
        <f aca="false">IF($A5278="","",INDEX(CARTAO_COMPRAS!$G:$G,INT((ROW()-2)/20)+2))</f>
        <v/>
      </c>
      <c r="G5278" s="5" t="str">
        <f aca="false">IF($A5278="","",INDEX(CARTAO_COMPRAS!$I:$I,INT((ROW()-2)/20)+2))</f>
        <v/>
      </c>
      <c r="H5278" s="4" t="str">
        <f aca="false">IF($A5278="","",EDATE(INDEX(CARTAO_COMPRAS!$J:$J,INT((ROW()-2)/20)+2),MOD(ROW()-2,20)))</f>
        <v/>
      </c>
      <c r="I5278" s="4" t="str">
        <f aca="false">IF($H5278="","",$H5278-WEEKDAY($H5278,2)+1)</f>
        <v/>
      </c>
      <c r="J5278" s="4" t="str">
        <f aca="false">IF($I5278="","",$I5278+6)</f>
        <v/>
      </c>
      <c r="K5278" s="6" t="str">
        <f aca="false">IF($H5278="","",DATE(YEAR($H5278),MONTH($H5278),1))</f>
        <v/>
      </c>
      <c r="L5278" s="0" t="str">
        <f aca="false">IF($A5278="","",INDEX(CARTAO_COMPRAS!$K:$K,INT((ROW()-2)/20)+2))</f>
        <v/>
      </c>
      <c r="M5278" s="0" t="str">
        <f aca="false">IF($A5278="","","Compra no cartão")</f>
        <v/>
      </c>
    </row>
    <row r="5279" customFormat="false" ht="13.5" hidden="false" customHeight="false" outlineLevel="0" collapsed="false">
      <c r="A5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79" s="0" t="str">
        <f aca="false">IF($A5279="","",INDEX(CARTAO_COMPRAS!$C:$C,INT((ROW()-2)/20)+2))</f>
        <v/>
      </c>
      <c r="C5279" s="0" t="str">
        <f aca="false">IF($A5279="","",INDEX(CARTAO_COMPRAS!$D:$D,INT((ROW()-2)/20)+2))</f>
        <v/>
      </c>
      <c r="D5279" s="0" t="str">
        <f aca="false">IF($A5279="","",INDEX(CARTAO_COMPRAS!$E:$E,INT((ROW()-2)/20)+2))</f>
        <v/>
      </c>
      <c r="E5279" s="0" t="str">
        <f aca="false">IF($A5279="","",INDEX(CARTAO_COMPRAS!$H:$H,INT((ROW()-2)/20)+2)+MOD(ROW()-2,20))</f>
        <v/>
      </c>
      <c r="F5279" s="0" t="str">
        <f aca="false">IF($A5279="","",INDEX(CARTAO_COMPRAS!$G:$G,INT((ROW()-2)/20)+2))</f>
        <v/>
      </c>
      <c r="G5279" s="5" t="str">
        <f aca="false">IF($A5279="","",INDEX(CARTAO_COMPRAS!$I:$I,INT((ROW()-2)/20)+2))</f>
        <v/>
      </c>
      <c r="H5279" s="4" t="str">
        <f aca="false">IF($A5279="","",EDATE(INDEX(CARTAO_COMPRAS!$J:$J,INT((ROW()-2)/20)+2),MOD(ROW()-2,20)))</f>
        <v/>
      </c>
      <c r="I5279" s="4" t="str">
        <f aca="false">IF($H5279="","",$H5279-WEEKDAY($H5279,2)+1)</f>
        <v/>
      </c>
      <c r="J5279" s="4" t="str">
        <f aca="false">IF($I5279="","",$I5279+6)</f>
        <v/>
      </c>
      <c r="K5279" s="6" t="str">
        <f aca="false">IF($H5279="","",DATE(YEAR($H5279),MONTH($H5279),1))</f>
        <v/>
      </c>
      <c r="L5279" s="0" t="str">
        <f aca="false">IF($A5279="","",INDEX(CARTAO_COMPRAS!$K:$K,INT((ROW()-2)/20)+2))</f>
        <v/>
      </c>
      <c r="M5279" s="0" t="str">
        <f aca="false">IF($A5279="","","Compra no cartão")</f>
        <v/>
      </c>
    </row>
    <row r="5280" customFormat="false" ht="13.5" hidden="false" customHeight="false" outlineLevel="0" collapsed="false">
      <c r="A5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0" s="0" t="str">
        <f aca="false">IF($A5280="","",INDEX(CARTAO_COMPRAS!$C:$C,INT((ROW()-2)/20)+2))</f>
        <v/>
      </c>
      <c r="C5280" s="0" t="str">
        <f aca="false">IF($A5280="","",INDEX(CARTAO_COMPRAS!$D:$D,INT((ROW()-2)/20)+2))</f>
        <v/>
      </c>
      <c r="D5280" s="0" t="str">
        <f aca="false">IF($A5280="","",INDEX(CARTAO_COMPRAS!$E:$E,INT((ROW()-2)/20)+2))</f>
        <v/>
      </c>
      <c r="E5280" s="0" t="str">
        <f aca="false">IF($A5280="","",INDEX(CARTAO_COMPRAS!$H:$H,INT((ROW()-2)/20)+2)+MOD(ROW()-2,20))</f>
        <v/>
      </c>
      <c r="F5280" s="0" t="str">
        <f aca="false">IF($A5280="","",INDEX(CARTAO_COMPRAS!$G:$G,INT((ROW()-2)/20)+2))</f>
        <v/>
      </c>
      <c r="G5280" s="5" t="str">
        <f aca="false">IF($A5280="","",INDEX(CARTAO_COMPRAS!$I:$I,INT((ROW()-2)/20)+2))</f>
        <v/>
      </c>
      <c r="H5280" s="4" t="str">
        <f aca="false">IF($A5280="","",EDATE(INDEX(CARTAO_COMPRAS!$J:$J,INT((ROW()-2)/20)+2),MOD(ROW()-2,20)))</f>
        <v/>
      </c>
      <c r="I5280" s="4" t="str">
        <f aca="false">IF($H5280="","",$H5280-WEEKDAY($H5280,2)+1)</f>
        <v/>
      </c>
      <c r="J5280" s="4" t="str">
        <f aca="false">IF($I5280="","",$I5280+6)</f>
        <v/>
      </c>
      <c r="K5280" s="6" t="str">
        <f aca="false">IF($H5280="","",DATE(YEAR($H5280),MONTH($H5280),1))</f>
        <v/>
      </c>
      <c r="L5280" s="0" t="str">
        <f aca="false">IF($A5280="","",INDEX(CARTAO_COMPRAS!$K:$K,INT((ROW()-2)/20)+2))</f>
        <v/>
      </c>
      <c r="M5280" s="0" t="str">
        <f aca="false">IF($A5280="","","Compra no cartão")</f>
        <v/>
      </c>
    </row>
    <row r="5281" customFormat="false" ht="13.5" hidden="false" customHeight="false" outlineLevel="0" collapsed="false">
      <c r="A5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1" s="0" t="str">
        <f aca="false">IF($A5281="","",INDEX(CARTAO_COMPRAS!$C:$C,INT((ROW()-2)/20)+2))</f>
        <v/>
      </c>
      <c r="C5281" s="0" t="str">
        <f aca="false">IF($A5281="","",INDEX(CARTAO_COMPRAS!$D:$D,INT((ROW()-2)/20)+2))</f>
        <v/>
      </c>
      <c r="D5281" s="0" t="str">
        <f aca="false">IF($A5281="","",INDEX(CARTAO_COMPRAS!$E:$E,INT((ROW()-2)/20)+2))</f>
        <v/>
      </c>
      <c r="E5281" s="0" t="str">
        <f aca="false">IF($A5281="","",INDEX(CARTAO_COMPRAS!$H:$H,INT((ROW()-2)/20)+2)+MOD(ROW()-2,20))</f>
        <v/>
      </c>
      <c r="F5281" s="0" t="str">
        <f aca="false">IF($A5281="","",INDEX(CARTAO_COMPRAS!$G:$G,INT((ROW()-2)/20)+2))</f>
        <v/>
      </c>
      <c r="G5281" s="5" t="str">
        <f aca="false">IF($A5281="","",INDEX(CARTAO_COMPRAS!$I:$I,INT((ROW()-2)/20)+2))</f>
        <v/>
      </c>
      <c r="H5281" s="4" t="str">
        <f aca="false">IF($A5281="","",EDATE(INDEX(CARTAO_COMPRAS!$J:$J,INT((ROW()-2)/20)+2),MOD(ROW()-2,20)))</f>
        <v/>
      </c>
      <c r="I5281" s="4" t="str">
        <f aca="false">IF($H5281="","",$H5281-WEEKDAY($H5281,2)+1)</f>
        <v/>
      </c>
      <c r="J5281" s="4" t="str">
        <f aca="false">IF($I5281="","",$I5281+6)</f>
        <v/>
      </c>
      <c r="K5281" s="6" t="str">
        <f aca="false">IF($H5281="","",DATE(YEAR($H5281),MONTH($H5281),1))</f>
        <v/>
      </c>
      <c r="L5281" s="0" t="str">
        <f aca="false">IF($A5281="","",INDEX(CARTAO_COMPRAS!$K:$K,INT((ROW()-2)/20)+2))</f>
        <v/>
      </c>
      <c r="M5281" s="0" t="str">
        <f aca="false">IF($A5281="","","Compra no cartão")</f>
        <v/>
      </c>
    </row>
    <row r="5282" customFormat="false" ht="13.5" hidden="false" customHeight="false" outlineLevel="0" collapsed="false">
      <c r="A52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2" s="0" t="str">
        <f aca="false">IF($A5282="","",INDEX(CARTAO_COMPRAS!$C:$C,INT((ROW()-2)/20)+2))</f>
        <v/>
      </c>
      <c r="C5282" s="0" t="str">
        <f aca="false">IF($A5282="","",INDEX(CARTAO_COMPRAS!$D:$D,INT((ROW()-2)/20)+2))</f>
        <v/>
      </c>
      <c r="D5282" s="0" t="str">
        <f aca="false">IF($A5282="","",INDEX(CARTAO_COMPRAS!$E:$E,INT((ROW()-2)/20)+2))</f>
        <v/>
      </c>
      <c r="E5282" s="0" t="str">
        <f aca="false">IF($A5282="","",INDEX(CARTAO_COMPRAS!$H:$H,INT((ROW()-2)/20)+2)+MOD(ROW()-2,20))</f>
        <v/>
      </c>
      <c r="F5282" s="0" t="str">
        <f aca="false">IF($A5282="","",INDEX(CARTAO_COMPRAS!$G:$G,INT((ROW()-2)/20)+2))</f>
        <v/>
      </c>
      <c r="G5282" s="5" t="str">
        <f aca="false">IF($A5282="","",INDEX(CARTAO_COMPRAS!$I:$I,INT((ROW()-2)/20)+2))</f>
        <v/>
      </c>
      <c r="H5282" s="4" t="str">
        <f aca="false">IF($A5282="","",EDATE(INDEX(CARTAO_COMPRAS!$J:$J,INT((ROW()-2)/20)+2),MOD(ROW()-2,20)))</f>
        <v/>
      </c>
      <c r="I5282" s="4" t="str">
        <f aca="false">IF($H5282="","",$H5282-WEEKDAY($H5282,2)+1)</f>
        <v/>
      </c>
      <c r="J5282" s="4" t="str">
        <f aca="false">IF($I5282="","",$I5282+6)</f>
        <v/>
      </c>
      <c r="K5282" s="6" t="str">
        <f aca="false">IF($H5282="","",DATE(YEAR($H5282),MONTH($H5282),1))</f>
        <v/>
      </c>
      <c r="L5282" s="0" t="str">
        <f aca="false">IF($A5282="","",INDEX(CARTAO_COMPRAS!$K:$K,INT((ROW()-2)/20)+2))</f>
        <v/>
      </c>
      <c r="M5282" s="0" t="str">
        <f aca="false">IF($A5282="","","Compra no cartão")</f>
        <v/>
      </c>
    </row>
    <row r="5283" customFormat="false" ht="13.5" hidden="false" customHeight="false" outlineLevel="0" collapsed="false">
      <c r="A5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3" s="0" t="str">
        <f aca="false">IF($A5283="","",INDEX(CARTAO_COMPRAS!$C:$C,INT((ROW()-2)/20)+2))</f>
        <v/>
      </c>
      <c r="C5283" s="0" t="str">
        <f aca="false">IF($A5283="","",INDEX(CARTAO_COMPRAS!$D:$D,INT((ROW()-2)/20)+2))</f>
        <v/>
      </c>
      <c r="D5283" s="0" t="str">
        <f aca="false">IF($A5283="","",INDEX(CARTAO_COMPRAS!$E:$E,INT((ROW()-2)/20)+2))</f>
        <v/>
      </c>
      <c r="E5283" s="0" t="str">
        <f aca="false">IF($A5283="","",INDEX(CARTAO_COMPRAS!$H:$H,INT((ROW()-2)/20)+2)+MOD(ROW()-2,20))</f>
        <v/>
      </c>
      <c r="F5283" s="0" t="str">
        <f aca="false">IF($A5283="","",INDEX(CARTAO_COMPRAS!$G:$G,INT((ROW()-2)/20)+2))</f>
        <v/>
      </c>
      <c r="G5283" s="5" t="str">
        <f aca="false">IF($A5283="","",INDEX(CARTAO_COMPRAS!$I:$I,INT((ROW()-2)/20)+2))</f>
        <v/>
      </c>
      <c r="H5283" s="4" t="str">
        <f aca="false">IF($A5283="","",EDATE(INDEX(CARTAO_COMPRAS!$J:$J,INT((ROW()-2)/20)+2),MOD(ROW()-2,20)))</f>
        <v/>
      </c>
      <c r="I5283" s="4" t="str">
        <f aca="false">IF($H5283="","",$H5283-WEEKDAY($H5283,2)+1)</f>
        <v/>
      </c>
      <c r="J5283" s="4" t="str">
        <f aca="false">IF($I5283="","",$I5283+6)</f>
        <v/>
      </c>
      <c r="K5283" s="6" t="str">
        <f aca="false">IF($H5283="","",DATE(YEAR($H5283),MONTH($H5283),1))</f>
        <v/>
      </c>
      <c r="L5283" s="0" t="str">
        <f aca="false">IF($A5283="","",INDEX(CARTAO_COMPRAS!$K:$K,INT((ROW()-2)/20)+2))</f>
        <v/>
      </c>
      <c r="M5283" s="0" t="str">
        <f aca="false">IF($A5283="","","Compra no cartão")</f>
        <v/>
      </c>
    </row>
    <row r="5284" customFormat="false" ht="13.5" hidden="false" customHeight="false" outlineLevel="0" collapsed="false">
      <c r="A5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4" s="0" t="str">
        <f aca="false">IF($A5284="","",INDEX(CARTAO_COMPRAS!$C:$C,INT((ROW()-2)/20)+2))</f>
        <v/>
      </c>
      <c r="C5284" s="0" t="str">
        <f aca="false">IF($A5284="","",INDEX(CARTAO_COMPRAS!$D:$D,INT((ROW()-2)/20)+2))</f>
        <v/>
      </c>
      <c r="D5284" s="0" t="str">
        <f aca="false">IF($A5284="","",INDEX(CARTAO_COMPRAS!$E:$E,INT((ROW()-2)/20)+2))</f>
        <v/>
      </c>
      <c r="E5284" s="0" t="str">
        <f aca="false">IF($A5284="","",INDEX(CARTAO_COMPRAS!$H:$H,INT((ROW()-2)/20)+2)+MOD(ROW()-2,20))</f>
        <v/>
      </c>
      <c r="F5284" s="0" t="str">
        <f aca="false">IF($A5284="","",INDEX(CARTAO_COMPRAS!$G:$G,INT((ROW()-2)/20)+2))</f>
        <v/>
      </c>
      <c r="G5284" s="5" t="str">
        <f aca="false">IF($A5284="","",INDEX(CARTAO_COMPRAS!$I:$I,INT((ROW()-2)/20)+2))</f>
        <v/>
      </c>
      <c r="H5284" s="4" t="str">
        <f aca="false">IF($A5284="","",EDATE(INDEX(CARTAO_COMPRAS!$J:$J,INT((ROW()-2)/20)+2),MOD(ROW()-2,20)))</f>
        <v/>
      </c>
      <c r="I5284" s="4" t="str">
        <f aca="false">IF($H5284="","",$H5284-WEEKDAY($H5284,2)+1)</f>
        <v/>
      </c>
      <c r="J5284" s="4" t="str">
        <f aca="false">IF($I5284="","",$I5284+6)</f>
        <v/>
      </c>
      <c r="K5284" s="6" t="str">
        <f aca="false">IF($H5284="","",DATE(YEAR($H5284),MONTH($H5284),1))</f>
        <v/>
      </c>
      <c r="L5284" s="0" t="str">
        <f aca="false">IF($A5284="","",INDEX(CARTAO_COMPRAS!$K:$K,INT((ROW()-2)/20)+2))</f>
        <v/>
      </c>
      <c r="M5284" s="0" t="str">
        <f aca="false">IF($A5284="","","Compra no cartão")</f>
        <v/>
      </c>
    </row>
    <row r="5285" customFormat="false" ht="13.5" hidden="false" customHeight="false" outlineLevel="0" collapsed="false">
      <c r="A5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5" s="0" t="str">
        <f aca="false">IF($A5285="","",INDEX(CARTAO_COMPRAS!$C:$C,INT((ROW()-2)/20)+2))</f>
        <v/>
      </c>
      <c r="C5285" s="0" t="str">
        <f aca="false">IF($A5285="","",INDEX(CARTAO_COMPRAS!$D:$D,INT((ROW()-2)/20)+2))</f>
        <v/>
      </c>
      <c r="D5285" s="0" t="str">
        <f aca="false">IF($A5285="","",INDEX(CARTAO_COMPRAS!$E:$E,INT((ROW()-2)/20)+2))</f>
        <v/>
      </c>
      <c r="E5285" s="0" t="str">
        <f aca="false">IF($A5285="","",INDEX(CARTAO_COMPRAS!$H:$H,INT((ROW()-2)/20)+2)+MOD(ROW()-2,20))</f>
        <v/>
      </c>
      <c r="F5285" s="0" t="str">
        <f aca="false">IF($A5285="","",INDEX(CARTAO_COMPRAS!$G:$G,INT((ROW()-2)/20)+2))</f>
        <v/>
      </c>
      <c r="G5285" s="5" t="str">
        <f aca="false">IF($A5285="","",INDEX(CARTAO_COMPRAS!$I:$I,INT((ROW()-2)/20)+2))</f>
        <v/>
      </c>
      <c r="H5285" s="4" t="str">
        <f aca="false">IF($A5285="","",EDATE(INDEX(CARTAO_COMPRAS!$J:$J,INT((ROW()-2)/20)+2),MOD(ROW()-2,20)))</f>
        <v/>
      </c>
      <c r="I5285" s="4" t="str">
        <f aca="false">IF($H5285="","",$H5285-WEEKDAY($H5285,2)+1)</f>
        <v/>
      </c>
      <c r="J5285" s="4" t="str">
        <f aca="false">IF($I5285="","",$I5285+6)</f>
        <v/>
      </c>
      <c r="K5285" s="6" t="str">
        <f aca="false">IF($H5285="","",DATE(YEAR($H5285),MONTH($H5285),1))</f>
        <v/>
      </c>
      <c r="L5285" s="0" t="str">
        <f aca="false">IF($A5285="","",INDEX(CARTAO_COMPRAS!$K:$K,INT((ROW()-2)/20)+2))</f>
        <v/>
      </c>
      <c r="M5285" s="0" t="str">
        <f aca="false">IF($A5285="","","Compra no cartão")</f>
        <v/>
      </c>
    </row>
    <row r="5286" customFormat="false" ht="13.5" hidden="false" customHeight="false" outlineLevel="0" collapsed="false">
      <c r="A5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6" s="0" t="str">
        <f aca="false">IF($A5286="","",INDEX(CARTAO_COMPRAS!$C:$C,INT((ROW()-2)/20)+2))</f>
        <v/>
      </c>
      <c r="C5286" s="0" t="str">
        <f aca="false">IF($A5286="","",INDEX(CARTAO_COMPRAS!$D:$D,INT((ROW()-2)/20)+2))</f>
        <v/>
      </c>
      <c r="D5286" s="0" t="str">
        <f aca="false">IF($A5286="","",INDEX(CARTAO_COMPRAS!$E:$E,INT((ROW()-2)/20)+2))</f>
        <v/>
      </c>
      <c r="E5286" s="0" t="str">
        <f aca="false">IF($A5286="","",INDEX(CARTAO_COMPRAS!$H:$H,INT((ROW()-2)/20)+2)+MOD(ROW()-2,20))</f>
        <v/>
      </c>
      <c r="F5286" s="0" t="str">
        <f aca="false">IF($A5286="","",INDEX(CARTAO_COMPRAS!$G:$G,INT((ROW()-2)/20)+2))</f>
        <v/>
      </c>
      <c r="G5286" s="5" t="str">
        <f aca="false">IF($A5286="","",INDEX(CARTAO_COMPRAS!$I:$I,INT((ROW()-2)/20)+2))</f>
        <v/>
      </c>
      <c r="H5286" s="4" t="str">
        <f aca="false">IF($A5286="","",EDATE(INDEX(CARTAO_COMPRAS!$J:$J,INT((ROW()-2)/20)+2),MOD(ROW()-2,20)))</f>
        <v/>
      </c>
      <c r="I5286" s="4" t="str">
        <f aca="false">IF($H5286="","",$H5286-WEEKDAY($H5286,2)+1)</f>
        <v/>
      </c>
      <c r="J5286" s="4" t="str">
        <f aca="false">IF($I5286="","",$I5286+6)</f>
        <v/>
      </c>
      <c r="K5286" s="6" t="str">
        <f aca="false">IF($H5286="","",DATE(YEAR($H5286),MONTH($H5286),1))</f>
        <v/>
      </c>
      <c r="L5286" s="0" t="str">
        <f aca="false">IF($A5286="","",INDEX(CARTAO_COMPRAS!$K:$K,INT((ROW()-2)/20)+2))</f>
        <v/>
      </c>
      <c r="M5286" s="0" t="str">
        <f aca="false">IF($A5286="","","Compra no cartão")</f>
        <v/>
      </c>
    </row>
    <row r="5287" customFormat="false" ht="13.5" hidden="false" customHeight="false" outlineLevel="0" collapsed="false">
      <c r="A5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7" s="0" t="str">
        <f aca="false">IF($A5287="","",INDEX(CARTAO_COMPRAS!$C:$C,INT((ROW()-2)/20)+2))</f>
        <v/>
      </c>
      <c r="C5287" s="0" t="str">
        <f aca="false">IF($A5287="","",INDEX(CARTAO_COMPRAS!$D:$D,INT((ROW()-2)/20)+2))</f>
        <v/>
      </c>
      <c r="D5287" s="0" t="str">
        <f aca="false">IF($A5287="","",INDEX(CARTAO_COMPRAS!$E:$E,INT((ROW()-2)/20)+2))</f>
        <v/>
      </c>
      <c r="E5287" s="0" t="str">
        <f aca="false">IF($A5287="","",INDEX(CARTAO_COMPRAS!$H:$H,INT((ROW()-2)/20)+2)+MOD(ROW()-2,20))</f>
        <v/>
      </c>
      <c r="F5287" s="0" t="str">
        <f aca="false">IF($A5287="","",INDEX(CARTAO_COMPRAS!$G:$G,INT((ROW()-2)/20)+2))</f>
        <v/>
      </c>
      <c r="G5287" s="5" t="str">
        <f aca="false">IF($A5287="","",INDEX(CARTAO_COMPRAS!$I:$I,INT((ROW()-2)/20)+2))</f>
        <v/>
      </c>
      <c r="H5287" s="4" t="str">
        <f aca="false">IF($A5287="","",EDATE(INDEX(CARTAO_COMPRAS!$J:$J,INT((ROW()-2)/20)+2),MOD(ROW()-2,20)))</f>
        <v/>
      </c>
      <c r="I5287" s="4" t="str">
        <f aca="false">IF($H5287="","",$H5287-WEEKDAY($H5287,2)+1)</f>
        <v/>
      </c>
      <c r="J5287" s="4" t="str">
        <f aca="false">IF($I5287="","",$I5287+6)</f>
        <v/>
      </c>
      <c r="K5287" s="6" t="str">
        <f aca="false">IF($H5287="","",DATE(YEAR($H5287),MONTH($H5287),1))</f>
        <v/>
      </c>
      <c r="L5287" s="0" t="str">
        <f aca="false">IF($A5287="","",INDEX(CARTAO_COMPRAS!$K:$K,INT((ROW()-2)/20)+2))</f>
        <v/>
      </c>
      <c r="M5287" s="0" t="str">
        <f aca="false">IF($A5287="","","Compra no cartão")</f>
        <v/>
      </c>
    </row>
    <row r="5288" customFormat="false" ht="13.5" hidden="false" customHeight="false" outlineLevel="0" collapsed="false">
      <c r="A5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8" s="0" t="str">
        <f aca="false">IF($A5288="","",INDEX(CARTAO_COMPRAS!$C:$C,INT((ROW()-2)/20)+2))</f>
        <v/>
      </c>
      <c r="C5288" s="0" t="str">
        <f aca="false">IF($A5288="","",INDEX(CARTAO_COMPRAS!$D:$D,INT((ROW()-2)/20)+2))</f>
        <v/>
      </c>
      <c r="D5288" s="0" t="str">
        <f aca="false">IF($A5288="","",INDEX(CARTAO_COMPRAS!$E:$E,INT((ROW()-2)/20)+2))</f>
        <v/>
      </c>
      <c r="E5288" s="0" t="str">
        <f aca="false">IF($A5288="","",INDEX(CARTAO_COMPRAS!$H:$H,INT((ROW()-2)/20)+2)+MOD(ROW()-2,20))</f>
        <v/>
      </c>
      <c r="F5288" s="0" t="str">
        <f aca="false">IF($A5288="","",INDEX(CARTAO_COMPRAS!$G:$G,INT((ROW()-2)/20)+2))</f>
        <v/>
      </c>
      <c r="G5288" s="5" t="str">
        <f aca="false">IF($A5288="","",INDEX(CARTAO_COMPRAS!$I:$I,INT((ROW()-2)/20)+2))</f>
        <v/>
      </c>
      <c r="H5288" s="4" t="str">
        <f aca="false">IF($A5288="","",EDATE(INDEX(CARTAO_COMPRAS!$J:$J,INT((ROW()-2)/20)+2),MOD(ROW()-2,20)))</f>
        <v/>
      </c>
      <c r="I5288" s="4" t="str">
        <f aca="false">IF($H5288="","",$H5288-WEEKDAY($H5288,2)+1)</f>
        <v/>
      </c>
      <c r="J5288" s="4" t="str">
        <f aca="false">IF($I5288="","",$I5288+6)</f>
        <v/>
      </c>
      <c r="K5288" s="6" t="str">
        <f aca="false">IF($H5288="","",DATE(YEAR($H5288),MONTH($H5288),1))</f>
        <v/>
      </c>
      <c r="L5288" s="0" t="str">
        <f aca="false">IF($A5288="","",INDEX(CARTAO_COMPRAS!$K:$K,INT((ROW()-2)/20)+2))</f>
        <v/>
      </c>
      <c r="M5288" s="0" t="str">
        <f aca="false">IF($A5288="","","Compra no cartão")</f>
        <v/>
      </c>
    </row>
    <row r="5289" customFormat="false" ht="13.5" hidden="false" customHeight="false" outlineLevel="0" collapsed="false">
      <c r="A5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89" s="0" t="str">
        <f aca="false">IF($A5289="","",INDEX(CARTAO_COMPRAS!$C:$C,INT((ROW()-2)/20)+2))</f>
        <v/>
      </c>
      <c r="C5289" s="0" t="str">
        <f aca="false">IF($A5289="","",INDEX(CARTAO_COMPRAS!$D:$D,INT((ROW()-2)/20)+2))</f>
        <v/>
      </c>
      <c r="D5289" s="0" t="str">
        <f aca="false">IF($A5289="","",INDEX(CARTAO_COMPRAS!$E:$E,INT((ROW()-2)/20)+2))</f>
        <v/>
      </c>
      <c r="E5289" s="0" t="str">
        <f aca="false">IF($A5289="","",INDEX(CARTAO_COMPRAS!$H:$H,INT((ROW()-2)/20)+2)+MOD(ROW()-2,20))</f>
        <v/>
      </c>
      <c r="F5289" s="0" t="str">
        <f aca="false">IF($A5289="","",INDEX(CARTAO_COMPRAS!$G:$G,INT((ROW()-2)/20)+2))</f>
        <v/>
      </c>
      <c r="G5289" s="5" t="str">
        <f aca="false">IF($A5289="","",INDEX(CARTAO_COMPRAS!$I:$I,INT((ROW()-2)/20)+2))</f>
        <v/>
      </c>
      <c r="H5289" s="4" t="str">
        <f aca="false">IF($A5289="","",EDATE(INDEX(CARTAO_COMPRAS!$J:$J,INT((ROW()-2)/20)+2),MOD(ROW()-2,20)))</f>
        <v/>
      </c>
      <c r="I5289" s="4" t="str">
        <f aca="false">IF($H5289="","",$H5289-WEEKDAY($H5289,2)+1)</f>
        <v/>
      </c>
      <c r="J5289" s="4" t="str">
        <f aca="false">IF($I5289="","",$I5289+6)</f>
        <v/>
      </c>
      <c r="K5289" s="6" t="str">
        <f aca="false">IF($H5289="","",DATE(YEAR($H5289),MONTH($H5289),1))</f>
        <v/>
      </c>
      <c r="L5289" s="0" t="str">
        <f aca="false">IF($A5289="","",INDEX(CARTAO_COMPRAS!$K:$K,INT((ROW()-2)/20)+2))</f>
        <v/>
      </c>
      <c r="M5289" s="0" t="str">
        <f aca="false">IF($A5289="","","Compra no cartão")</f>
        <v/>
      </c>
    </row>
    <row r="5290" customFormat="false" ht="13.5" hidden="false" customHeight="false" outlineLevel="0" collapsed="false">
      <c r="A5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0" s="0" t="str">
        <f aca="false">IF($A5290="","",INDEX(CARTAO_COMPRAS!$C:$C,INT((ROW()-2)/20)+2))</f>
        <v/>
      </c>
      <c r="C5290" s="0" t="str">
        <f aca="false">IF($A5290="","",INDEX(CARTAO_COMPRAS!$D:$D,INT((ROW()-2)/20)+2))</f>
        <v/>
      </c>
      <c r="D5290" s="0" t="str">
        <f aca="false">IF($A5290="","",INDEX(CARTAO_COMPRAS!$E:$E,INT((ROW()-2)/20)+2))</f>
        <v/>
      </c>
      <c r="E5290" s="0" t="str">
        <f aca="false">IF($A5290="","",INDEX(CARTAO_COMPRAS!$H:$H,INT((ROW()-2)/20)+2)+MOD(ROW()-2,20))</f>
        <v/>
      </c>
      <c r="F5290" s="0" t="str">
        <f aca="false">IF($A5290="","",INDEX(CARTAO_COMPRAS!$G:$G,INT((ROW()-2)/20)+2))</f>
        <v/>
      </c>
      <c r="G5290" s="5" t="str">
        <f aca="false">IF($A5290="","",INDEX(CARTAO_COMPRAS!$I:$I,INT((ROW()-2)/20)+2))</f>
        <v/>
      </c>
      <c r="H5290" s="4" t="str">
        <f aca="false">IF($A5290="","",EDATE(INDEX(CARTAO_COMPRAS!$J:$J,INT((ROW()-2)/20)+2),MOD(ROW()-2,20)))</f>
        <v/>
      </c>
      <c r="I5290" s="4" t="str">
        <f aca="false">IF($H5290="","",$H5290-WEEKDAY($H5290,2)+1)</f>
        <v/>
      </c>
      <c r="J5290" s="4" t="str">
        <f aca="false">IF($I5290="","",$I5290+6)</f>
        <v/>
      </c>
      <c r="K5290" s="6" t="str">
        <f aca="false">IF($H5290="","",DATE(YEAR($H5290),MONTH($H5290),1))</f>
        <v/>
      </c>
      <c r="L5290" s="0" t="str">
        <f aca="false">IF($A5290="","",INDEX(CARTAO_COMPRAS!$K:$K,INT((ROW()-2)/20)+2))</f>
        <v/>
      </c>
      <c r="M5290" s="0" t="str">
        <f aca="false">IF($A5290="","","Compra no cartão")</f>
        <v/>
      </c>
    </row>
    <row r="5291" customFormat="false" ht="13.5" hidden="false" customHeight="false" outlineLevel="0" collapsed="false">
      <c r="A5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1" s="0" t="str">
        <f aca="false">IF($A5291="","",INDEX(CARTAO_COMPRAS!$C:$C,INT((ROW()-2)/20)+2))</f>
        <v/>
      </c>
      <c r="C5291" s="0" t="str">
        <f aca="false">IF($A5291="","",INDEX(CARTAO_COMPRAS!$D:$D,INT((ROW()-2)/20)+2))</f>
        <v/>
      </c>
      <c r="D5291" s="0" t="str">
        <f aca="false">IF($A5291="","",INDEX(CARTAO_COMPRAS!$E:$E,INT((ROW()-2)/20)+2))</f>
        <v/>
      </c>
      <c r="E5291" s="0" t="str">
        <f aca="false">IF($A5291="","",INDEX(CARTAO_COMPRAS!$H:$H,INT((ROW()-2)/20)+2)+MOD(ROW()-2,20))</f>
        <v/>
      </c>
      <c r="F5291" s="0" t="str">
        <f aca="false">IF($A5291="","",INDEX(CARTAO_COMPRAS!$G:$G,INT((ROW()-2)/20)+2))</f>
        <v/>
      </c>
      <c r="G5291" s="5" t="str">
        <f aca="false">IF($A5291="","",INDEX(CARTAO_COMPRAS!$I:$I,INT((ROW()-2)/20)+2))</f>
        <v/>
      </c>
      <c r="H5291" s="4" t="str">
        <f aca="false">IF($A5291="","",EDATE(INDEX(CARTAO_COMPRAS!$J:$J,INT((ROW()-2)/20)+2),MOD(ROW()-2,20)))</f>
        <v/>
      </c>
      <c r="I5291" s="4" t="str">
        <f aca="false">IF($H5291="","",$H5291-WEEKDAY($H5291,2)+1)</f>
        <v/>
      </c>
      <c r="J5291" s="4" t="str">
        <f aca="false">IF($I5291="","",$I5291+6)</f>
        <v/>
      </c>
      <c r="K5291" s="6" t="str">
        <f aca="false">IF($H5291="","",DATE(YEAR($H5291),MONTH($H5291),1))</f>
        <v/>
      </c>
      <c r="L5291" s="0" t="str">
        <f aca="false">IF($A5291="","",INDEX(CARTAO_COMPRAS!$K:$K,INT((ROW()-2)/20)+2))</f>
        <v/>
      </c>
      <c r="M5291" s="0" t="str">
        <f aca="false">IF($A5291="","","Compra no cartão")</f>
        <v/>
      </c>
    </row>
    <row r="5292" customFormat="false" ht="13.5" hidden="false" customHeight="false" outlineLevel="0" collapsed="false">
      <c r="A5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2" s="0" t="str">
        <f aca="false">IF($A5292="","",INDEX(CARTAO_COMPRAS!$C:$C,INT((ROW()-2)/20)+2))</f>
        <v/>
      </c>
      <c r="C5292" s="0" t="str">
        <f aca="false">IF($A5292="","",INDEX(CARTAO_COMPRAS!$D:$D,INT((ROW()-2)/20)+2))</f>
        <v/>
      </c>
      <c r="D5292" s="0" t="str">
        <f aca="false">IF($A5292="","",INDEX(CARTAO_COMPRAS!$E:$E,INT((ROW()-2)/20)+2))</f>
        <v/>
      </c>
      <c r="E5292" s="0" t="str">
        <f aca="false">IF($A5292="","",INDEX(CARTAO_COMPRAS!$H:$H,INT((ROW()-2)/20)+2)+MOD(ROW()-2,20))</f>
        <v/>
      </c>
      <c r="F5292" s="0" t="str">
        <f aca="false">IF($A5292="","",INDEX(CARTAO_COMPRAS!$G:$G,INT((ROW()-2)/20)+2))</f>
        <v/>
      </c>
      <c r="G5292" s="5" t="str">
        <f aca="false">IF($A5292="","",INDEX(CARTAO_COMPRAS!$I:$I,INT((ROW()-2)/20)+2))</f>
        <v/>
      </c>
      <c r="H5292" s="4" t="str">
        <f aca="false">IF($A5292="","",EDATE(INDEX(CARTAO_COMPRAS!$J:$J,INT((ROW()-2)/20)+2),MOD(ROW()-2,20)))</f>
        <v/>
      </c>
      <c r="I5292" s="4" t="str">
        <f aca="false">IF($H5292="","",$H5292-WEEKDAY($H5292,2)+1)</f>
        <v/>
      </c>
      <c r="J5292" s="4" t="str">
        <f aca="false">IF($I5292="","",$I5292+6)</f>
        <v/>
      </c>
      <c r="K5292" s="6" t="str">
        <f aca="false">IF($H5292="","",DATE(YEAR($H5292),MONTH($H5292),1))</f>
        <v/>
      </c>
      <c r="L5292" s="0" t="str">
        <f aca="false">IF($A5292="","",INDEX(CARTAO_COMPRAS!$K:$K,INT((ROW()-2)/20)+2))</f>
        <v/>
      </c>
      <c r="M5292" s="0" t="str">
        <f aca="false">IF($A5292="","","Compra no cartão")</f>
        <v/>
      </c>
    </row>
    <row r="5293" customFormat="false" ht="13.5" hidden="false" customHeight="false" outlineLevel="0" collapsed="false">
      <c r="A5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3" s="0" t="str">
        <f aca="false">IF($A5293="","",INDEX(CARTAO_COMPRAS!$C:$C,INT((ROW()-2)/20)+2))</f>
        <v/>
      </c>
      <c r="C5293" s="0" t="str">
        <f aca="false">IF($A5293="","",INDEX(CARTAO_COMPRAS!$D:$D,INT((ROW()-2)/20)+2))</f>
        <v/>
      </c>
      <c r="D5293" s="0" t="str">
        <f aca="false">IF($A5293="","",INDEX(CARTAO_COMPRAS!$E:$E,INT((ROW()-2)/20)+2))</f>
        <v/>
      </c>
      <c r="E5293" s="0" t="str">
        <f aca="false">IF($A5293="","",INDEX(CARTAO_COMPRAS!$H:$H,INT((ROW()-2)/20)+2)+MOD(ROW()-2,20))</f>
        <v/>
      </c>
      <c r="F5293" s="0" t="str">
        <f aca="false">IF($A5293="","",INDEX(CARTAO_COMPRAS!$G:$G,INT((ROW()-2)/20)+2))</f>
        <v/>
      </c>
      <c r="G5293" s="5" t="str">
        <f aca="false">IF($A5293="","",INDEX(CARTAO_COMPRAS!$I:$I,INT((ROW()-2)/20)+2))</f>
        <v/>
      </c>
      <c r="H5293" s="4" t="str">
        <f aca="false">IF($A5293="","",EDATE(INDEX(CARTAO_COMPRAS!$J:$J,INT((ROW()-2)/20)+2),MOD(ROW()-2,20)))</f>
        <v/>
      </c>
      <c r="I5293" s="4" t="str">
        <f aca="false">IF($H5293="","",$H5293-WEEKDAY($H5293,2)+1)</f>
        <v/>
      </c>
      <c r="J5293" s="4" t="str">
        <f aca="false">IF($I5293="","",$I5293+6)</f>
        <v/>
      </c>
      <c r="K5293" s="6" t="str">
        <f aca="false">IF($H5293="","",DATE(YEAR($H5293),MONTH($H5293),1))</f>
        <v/>
      </c>
      <c r="L5293" s="0" t="str">
        <f aca="false">IF($A5293="","",INDEX(CARTAO_COMPRAS!$K:$K,INT((ROW()-2)/20)+2))</f>
        <v/>
      </c>
      <c r="M5293" s="0" t="str">
        <f aca="false">IF($A5293="","","Compra no cartão")</f>
        <v/>
      </c>
    </row>
    <row r="5294" customFormat="false" ht="13.5" hidden="false" customHeight="false" outlineLevel="0" collapsed="false">
      <c r="A5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4" s="0" t="str">
        <f aca="false">IF($A5294="","",INDEX(CARTAO_COMPRAS!$C:$C,INT((ROW()-2)/20)+2))</f>
        <v/>
      </c>
      <c r="C5294" s="0" t="str">
        <f aca="false">IF($A5294="","",INDEX(CARTAO_COMPRAS!$D:$D,INT((ROW()-2)/20)+2))</f>
        <v/>
      </c>
      <c r="D5294" s="0" t="str">
        <f aca="false">IF($A5294="","",INDEX(CARTAO_COMPRAS!$E:$E,INT((ROW()-2)/20)+2))</f>
        <v/>
      </c>
      <c r="E5294" s="0" t="str">
        <f aca="false">IF($A5294="","",INDEX(CARTAO_COMPRAS!$H:$H,INT((ROW()-2)/20)+2)+MOD(ROW()-2,20))</f>
        <v/>
      </c>
      <c r="F5294" s="0" t="str">
        <f aca="false">IF($A5294="","",INDEX(CARTAO_COMPRAS!$G:$G,INT((ROW()-2)/20)+2))</f>
        <v/>
      </c>
      <c r="G5294" s="5" t="str">
        <f aca="false">IF($A5294="","",INDEX(CARTAO_COMPRAS!$I:$I,INT((ROW()-2)/20)+2))</f>
        <v/>
      </c>
      <c r="H5294" s="4" t="str">
        <f aca="false">IF($A5294="","",EDATE(INDEX(CARTAO_COMPRAS!$J:$J,INT((ROW()-2)/20)+2),MOD(ROW()-2,20)))</f>
        <v/>
      </c>
      <c r="I5294" s="4" t="str">
        <f aca="false">IF($H5294="","",$H5294-WEEKDAY($H5294,2)+1)</f>
        <v/>
      </c>
      <c r="J5294" s="4" t="str">
        <f aca="false">IF($I5294="","",$I5294+6)</f>
        <v/>
      </c>
      <c r="K5294" s="6" t="str">
        <f aca="false">IF($H5294="","",DATE(YEAR($H5294),MONTH($H5294),1))</f>
        <v/>
      </c>
      <c r="L5294" s="0" t="str">
        <f aca="false">IF($A5294="","",INDEX(CARTAO_COMPRAS!$K:$K,INT((ROW()-2)/20)+2))</f>
        <v/>
      </c>
      <c r="M5294" s="0" t="str">
        <f aca="false">IF($A5294="","","Compra no cartão")</f>
        <v/>
      </c>
    </row>
    <row r="5295" customFormat="false" ht="13.5" hidden="false" customHeight="false" outlineLevel="0" collapsed="false">
      <c r="A5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5" s="0" t="str">
        <f aca="false">IF($A5295="","",INDEX(CARTAO_COMPRAS!$C:$C,INT((ROW()-2)/20)+2))</f>
        <v/>
      </c>
      <c r="C5295" s="0" t="str">
        <f aca="false">IF($A5295="","",INDEX(CARTAO_COMPRAS!$D:$D,INT((ROW()-2)/20)+2))</f>
        <v/>
      </c>
      <c r="D5295" s="0" t="str">
        <f aca="false">IF($A5295="","",INDEX(CARTAO_COMPRAS!$E:$E,INT((ROW()-2)/20)+2))</f>
        <v/>
      </c>
      <c r="E5295" s="0" t="str">
        <f aca="false">IF($A5295="","",INDEX(CARTAO_COMPRAS!$H:$H,INT((ROW()-2)/20)+2)+MOD(ROW()-2,20))</f>
        <v/>
      </c>
      <c r="F5295" s="0" t="str">
        <f aca="false">IF($A5295="","",INDEX(CARTAO_COMPRAS!$G:$G,INT((ROW()-2)/20)+2))</f>
        <v/>
      </c>
      <c r="G5295" s="5" t="str">
        <f aca="false">IF($A5295="","",INDEX(CARTAO_COMPRAS!$I:$I,INT((ROW()-2)/20)+2))</f>
        <v/>
      </c>
      <c r="H5295" s="4" t="str">
        <f aca="false">IF($A5295="","",EDATE(INDEX(CARTAO_COMPRAS!$J:$J,INT((ROW()-2)/20)+2),MOD(ROW()-2,20)))</f>
        <v/>
      </c>
      <c r="I5295" s="4" t="str">
        <f aca="false">IF($H5295="","",$H5295-WEEKDAY($H5295,2)+1)</f>
        <v/>
      </c>
      <c r="J5295" s="4" t="str">
        <f aca="false">IF($I5295="","",$I5295+6)</f>
        <v/>
      </c>
      <c r="K5295" s="6" t="str">
        <f aca="false">IF($H5295="","",DATE(YEAR($H5295),MONTH($H5295),1))</f>
        <v/>
      </c>
      <c r="L5295" s="0" t="str">
        <f aca="false">IF($A5295="","",INDEX(CARTAO_COMPRAS!$K:$K,INT((ROW()-2)/20)+2))</f>
        <v/>
      </c>
      <c r="M5295" s="0" t="str">
        <f aca="false">IF($A5295="","","Compra no cartão")</f>
        <v/>
      </c>
    </row>
    <row r="5296" customFormat="false" ht="13.5" hidden="false" customHeight="false" outlineLevel="0" collapsed="false">
      <c r="A5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6" s="0" t="str">
        <f aca="false">IF($A5296="","",INDEX(CARTAO_COMPRAS!$C:$C,INT((ROW()-2)/20)+2))</f>
        <v/>
      </c>
      <c r="C5296" s="0" t="str">
        <f aca="false">IF($A5296="","",INDEX(CARTAO_COMPRAS!$D:$D,INT((ROW()-2)/20)+2))</f>
        <v/>
      </c>
      <c r="D5296" s="0" t="str">
        <f aca="false">IF($A5296="","",INDEX(CARTAO_COMPRAS!$E:$E,INT((ROW()-2)/20)+2))</f>
        <v/>
      </c>
      <c r="E5296" s="0" t="str">
        <f aca="false">IF($A5296="","",INDEX(CARTAO_COMPRAS!$H:$H,INT((ROW()-2)/20)+2)+MOD(ROW()-2,20))</f>
        <v/>
      </c>
      <c r="F5296" s="0" t="str">
        <f aca="false">IF($A5296="","",INDEX(CARTAO_COMPRAS!$G:$G,INT((ROW()-2)/20)+2))</f>
        <v/>
      </c>
      <c r="G5296" s="5" t="str">
        <f aca="false">IF($A5296="","",INDEX(CARTAO_COMPRAS!$I:$I,INT((ROW()-2)/20)+2))</f>
        <v/>
      </c>
      <c r="H5296" s="4" t="str">
        <f aca="false">IF($A5296="","",EDATE(INDEX(CARTAO_COMPRAS!$J:$J,INT((ROW()-2)/20)+2),MOD(ROW()-2,20)))</f>
        <v/>
      </c>
      <c r="I5296" s="4" t="str">
        <f aca="false">IF($H5296="","",$H5296-WEEKDAY($H5296,2)+1)</f>
        <v/>
      </c>
      <c r="J5296" s="4" t="str">
        <f aca="false">IF($I5296="","",$I5296+6)</f>
        <v/>
      </c>
      <c r="K5296" s="6" t="str">
        <f aca="false">IF($H5296="","",DATE(YEAR($H5296),MONTH($H5296),1))</f>
        <v/>
      </c>
      <c r="L5296" s="0" t="str">
        <f aca="false">IF($A5296="","",INDEX(CARTAO_COMPRAS!$K:$K,INT((ROW()-2)/20)+2))</f>
        <v/>
      </c>
      <c r="M5296" s="0" t="str">
        <f aca="false">IF($A5296="","","Compra no cartão")</f>
        <v/>
      </c>
    </row>
    <row r="5297" customFormat="false" ht="13.5" hidden="false" customHeight="false" outlineLevel="0" collapsed="false">
      <c r="A5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7" s="0" t="str">
        <f aca="false">IF($A5297="","",INDEX(CARTAO_COMPRAS!$C:$C,INT((ROW()-2)/20)+2))</f>
        <v/>
      </c>
      <c r="C5297" s="0" t="str">
        <f aca="false">IF($A5297="","",INDEX(CARTAO_COMPRAS!$D:$D,INT((ROW()-2)/20)+2))</f>
        <v/>
      </c>
      <c r="D5297" s="0" t="str">
        <f aca="false">IF($A5297="","",INDEX(CARTAO_COMPRAS!$E:$E,INT((ROW()-2)/20)+2))</f>
        <v/>
      </c>
      <c r="E5297" s="0" t="str">
        <f aca="false">IF($A5297="","",INDEX(CARTAO_COMPRAS!$H:$H,INT((ROW()-2)/20)+2)+MOD(ROW()-2,20))</f>
        <v/>
      </c>
      <c r="F5297" s="0" t="str">
        <f aca="false">IF($A5297="","",INDEX(CARTAO_COMPRAS!$G:$G,INT((ROW()-2)/20)+2))</f>
        <v/>
      </c>
      <c r="G5297" s="5" t="str">
        <f aca="false">IF($A5297="","",INDEX(CARTAO_COMPRAS!$I:$I,INT((ROW()-2)/20)+2))</f>
        <v/>
      </c>
      <c r="H5297" s="4" t="str">
        <f aca="false">IF($A5297="","",EDATE(INDEX(CARTAO_COMPRAS!$J:$J,INT((ROW()-2)/20)+2),MOD(ROW()-2,20)))</f>
        <v/>
      </c>
      <c r="I5297" s="4" t="str">
        <f aca="false">IF($H5297="","",$H5297-WEEKDAY($H5297,2)+1)</f>
        <v/>
      </c>
      <c r="J5297" s="4" t="str">
        <f aca="false">IF($I5297="","",$I5297+6)</f>
        <v/>
      </c>
      <c r="K5297" s="6" t="str">
        <f aca="false">IF($H5297="","",DATE(YEAR($H5297),MONTH($H5297),1))</f>
        <v/>
      </c>
      <c r="L5297" s="0" t="str">
        <f aca="false">IF($A5297="","",INDEX(CARTAO_COMPRAS!$K:$K,INT((ROW()-2)/20)+2))</f>
        <v/>
      </c>
      <c r="M5297" s="0" t="str">
        <f aca="false">IF($A5297="","","Compra no cartão")</f>
        <v/>
      </c>
    </row>
    <row r="5298" customFormat="false" ht="13.5" hidden="false" customHeight="false" outlineLevel="0" collapsed="false">
      <c r="A5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8" s="0" t="str">
        <f aca="false">IF($A5298="","",INDEX(CARTAO_COMPRAS!$C:$C,INT((ROW()-2)/20)+2))</f>
        <v/>
      </c>
      <c r="C5298" s="0" t="str">
        <f aca="false">IF($A5298="","",INDEX(CARTAO_COMPRAS!$D:$D,INT((ROW()-2)/20)+2))</f>
        <v/>
      </c>
      <c r="D5298" s="0" t="str">
        <f aca="false">IF($A5298="","",INDEX(CARTAO_COMPRAS!$E:$E,INT((ROW()-2)/20)+2))</f>
        <v/>
      </c>
      <c r="E5298" s="0" t="str">
        <f aca="false">IF($A5298="","",INDEX(CARTAO_COMPRAS!$H:$H,INT((ROW()-2)/20)+2)+MOD(ROW()-2,20))</f>
        <v/>
      </c>
      <c r="F5298" s="0" t="str">
        <f aca="false">IF($A5298="","",INDEX(CARTAO_COMPRAS!$G:$G,INT((ROW()-2)/20)+2))</f>
        <v/>
      </c>
      <c r="G5298" s="5" t="str">
        <f aca="false">IF($A5298="","",INDEX(CARTAO_COMPRAS!$I:$I,INT((ROW()-2)/20)+2))</f>
        <v/>
      </c>
      <c r="H5298" s="4" t="str">
        <f aca="false">IF($A5298="","",EDATE(INDEX(CARTAO_COMPRAS!$J:$J,INT((ROW()-2)/20)+2),MOD(ROW()-2,20)))</f>
        <v/>
      </c>
      <c r="I5298" s="4" t="str">
        <f aca="false">IF($H5298="","",$H5298-WEEKDAY($H5298,2)+1)</f>
        <v/>
      </c>
      <c r="J5298" s="4" t="str">
        <f aca="false">IF($I5298="","",$I5298+6)</f>
        <v/>
      </c>
      <c r="K5298" s="6" t="str">
        <f aca="false">IF($H5298="","",DATE(YEAR($H5298),MONTH($H5298),1))</f>
        <v/>
      </c>
      <c r="L5298" s="0" t="str">
        <f aca="false">IF($A5298="","",INDEX(CARTAO_COMPRAS!$K:$K,INT((ROW()-2)/20)+2))</f>
        <v/>
      </c>
      <c r="M5298" s="0" t="str">
        <f aca="false">IF($A5298="","","Compra no cartão")</f>
        <v/>
      </c>
    </row>
    <row r="5299" customFormat="false" ht="13.5" hidden="false" customHeight="false" outlineLevel="0" collapsed="false">
      <c r="A5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299" s="0" t="str">
        <f aca="false">IF($A5299="","",INDEX(CARTAO_COMPRAS!$C:$C,INT((ROW()-2)/20)+2))</f>
        <v/>
      </c>
      <c r="C5299" s="0" t="str">
        <f aca="false">IF($A5299="","",INDEX(CARTAO_COMPRAS!$D:$D,INT((ROW()-2)/20)+2))</f>
        <v/>
      </c>
      <c r="D5299" s="0" t="str">
        <f aca="false">IF($A5299="","",INDEX(CARTAO_COMPRAS!$E:$E,INT((ROW()-2)/20)+2))</f>
        <v/>
      </c>
      <c r="E5299" s="0" t="str">
        <f aca="false">IF($A5299="","",INDEX(CARTAO_COMPRAS!$H:$H,INT((ROW()-2)/20)+2)+MOD(ROW()-2,20))</f>
        <v/>
      </c>
      <c r="F5299" s="0" t="str">
        <f aca="false">IF($A5299="","",INDEX(CARTAO_COMPRAS!$G:$G,INT((ROW()-2)/20)+2))</f>
        <v/>
      </c>
      <c r="G5299" s="5" t="str">
        <f aca="false">IF($A5299="","",INDEX(CARTAO_COMPRAS!$I:$I,INT((ROW()-2)/20)+2))</f>
        <v/>
      </c>
      <c r="H5299" s="4" t="str">
        <f aca="false">IF($A5299="","",EDATE(INDEX(CARTAO_COMPRAS!$J:$J,INT((ROW()-2)/20)+2),MOD(ROW()-2,20)))</f>
        <v/>
      </c>
      <c r="I5299" s="4" t="str">
        <f aca="false">IF($H5299="","",$H5299-WEEKDAY($H5299,2)+1)</f>
        <v/>
      </c>
      <c r="J5299" s="4" t="str">
        <f aca="false">IF($I5299="","",$I5299+6)</f>
        <v/>
      </c>
      <c r="K5299" s="6" t="str">
        <f aca="false">IF($H5299="","",DATE(YEAR($H5299),MONTH($H5299),1))</f>
        <v/>
      </c>
      <c r="L5299" s="0" t="str">
        <f aca="false">IF($A5299="","",INDEX(CARTAO_COMPRAS!$K:$K,INT((ROW()-2)/20)+2))</f>
        <v/>
      </c>
      <c r="M5299" s="0" t="str">
        <f aca="false">IF($A5299="","","Compra no cartão")</f>
        <v/>
      </c>
    </row>
    <row r="5300" customFormat="false" ht="13.5" hidden="false" customHeight="false" outlineLevel="0" collapsed="false">
      <c r="A5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0" s="0" t="str">
        <f aca="false">IF($A5300="","",INDEX(CARTAO_COMPRAS!$C:$C,INT((ROW()-2)/20)+2))</f>
        <v/>
      </c>
      <c r="C5300" s="0" t="str">
        <f aca="false">IF($A5300="","",INDEX(CARTAO_COMPRAS!$D:$D,INT((ROW()-2)/20)+2))</f>
        <v/>
      </c>
      <c r="D5300" s="0" t="str">
        <f aca="false">IF($A5300="","",INDEX(CARTAO_COMPRAS!$E:$E,INT((ROW()-2)/20)+2))</f>
        <v/>
      </c>
      <c r="E5300" s="0" t="str">
        <f aca="false">IF($A5300="","",INDEX(CARTAO_COMPRAS!$H:$H,INT((ROW()-2)/20)+2)+MOD(ROW()-2,20))</f>
        <v/>
      </c>
      <c r="F5300" s="0" t="str">
        <f aca="false">IF($A5300="","",INDEX(CARTAO_COMPRAS!$G:$G,INT((ROW()-2)/20)+2))</f>
        <v/>
      </c>
      <c r="G5300" s="5" t="str">
        <f aca="false">IF($A5300="","",INDEX(CARTAO_COMPRAS!$I:$I,INT((ROW()-2)/20)+2))</f>
        <v/>
      </c>
      <c r="H5300" s="4" t="str">
        <f aca="false">IF($A5300="","",EDATE(INDEX(CARTAO_COMPRAS!$J:$J,INT((ROW()-2)/20)+2),MOD(ROW()-2,20)))</f>
        <v/>
      </c>
      <c r="I5300" s="4" t="str">
        <f aca="false">IF($H5300="","",$H5300-WEEKDAY($H5300,2)+1)</f>
        <v/>
      </c>
      <c r="J5300" s="4" t="str">
        <f aca="false">IF($I5300="","",$I5300+6)</f>
        <v/>
      </c>
      <c r="K5300" s="6" t="str">
        <f aca="false">IF($H5300="","",DATE(YEAR($H5300),MONTH($H5300),1))</f>
        <v/>
      </c>
      <c r="L5300" s="0" t="str">
        <f aca="false">IF($A5300="","",INDEX(CARTAO_COMPRAS!$K:$K,INT((ROW()-2)/20)+2))</f>
        <v/>
      </c>
      <c r="M5300" s="0" t="str">
        <f aca="false">IF($A5300="","","Compra no cartão")</f>
        <v/>
      </c>
    </row>
    <row r="5301" customFormat="false" ht="13.5" hidden="false" customHeight="false" outlineLevel="0" collapsed="false">
      <c r="A5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1" s="0" t="str">
        <f aca="false">IF($A5301="","",INDEX(CARTAO_COMPRAS!$C:$C,INT((ROW()-2)/20)+2))</f>
        <v/>
      </c>
      <c r="C5301" s="0" t="str">
        <f aca="false">IF($A5301="","",INDEX(CARTAO_COMPRAS!$D:$D,INT((ROW()-2)/20)+2))</f>
        <v/>
      </c>
      <c r="D5301" s="0" t="str">
        <f aca="false">IF($A5301="","",INDEX(CARTAO_COMPRAS!$E:$E,INT((ROW()-2)/20)+2))</f>
        <v/>
      </c>
      <c r="E5301" s="0" t="str">
        <f aca="false">IF($A5301="","",INDEX(CARTAO_COMPRAS!$H:$H,INT((ROW()-2)/20)+2)+MOD(ROW()-2,20))</f>
        <v/>
      </c>
      <c r="F5301" s="0" t="str">
        <f aca="false">IF($A5301="","",INDEX(CARTAO_COMPRAS!$G:$G,INT((ROW()-2)/20)+2))</f>
        <v/>
      </c>
      <c r="G5301" s="5" t="str">
        <f aca="false">IF($A5301="","",INDEX(CARTAO_COMPRAS!$I:$I,INT((ROW()-2)/20)+2))</f>
        <v/>
      </c>
      <c r="H5301" s="4" t="str">
        <f aca="false">IF($A5301="","",EDATE(INDEX(CARTAO_COMPRAS!$J:$J,INT((ROW()-2)/20)+2),MOD(ROW()-2,20)))</f>
        <v/>
      </c>
      <c r="I5301" s="4" t="str">
        <f aca="false">IF($H5301="","",$H5301-WEEKDAY($H5301,2)+1)</f>
        <v/>
      </c>
      <c r="J5301" s="4" t="str">
        <f aca="false">IF($I5301="","",$I5301+6)</f>
        <v/>
      </c>
      <c r="K5301" s="6" t="str">
        <f aca="false">IF($H5301="","",DATE(YEAR($H5301),MONTH($H5301),1))</f>
        <v/>
      </c>
      <c r="L5301" s="0" t="str">
        <f aca="false">IF($A5301="","",INDEX(CARTAO_COMPRAS!$K:$K,INT((ROW()-2)/20)+2))</f>
        <v/>
      </c>
      <c r="M5301" s="0" t="str">
        <f aca="false">IF($A5301="","","Compra no cartão")</f>
        <v/>
      </c>
    </row>
    <row r="5302" customFormat="false" ht="13.5" hidden="false" customHeight="false" outlineLevel="0" collapsed="false">
      <c r="A53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2" s="0" t="str">
        <f aca="false">IF($A5302="","",INDEX(CARTAO_COMPRAS!$C:$C,INT((ROW()-2)/20)+2))</f>
        <v/>
      </c>
      <c r="C5302" s="0" t="str">
        <f aca="false">IF($A5302="","",INDEX(CARTAO_COMPRAS!$D:$D,INT((ROW()-2)/20)+2))</f>
        <v/>
      </c>
      <c r="D5302" s="0" t="str">
        <f aca="false">IF($A5302="","",INDEX(CARTAO_COMPRAS!$E:$E,INT((ROW()-2)/20)+2))</f>
        <v/>
      </c>
      <c r="E5302" s="0" t="str">
        <f aca="false">IF($A5302="","",INDEX(CARTAO_COMPRAS!$H:$H,INT((ROW()-2)/20)+2)+MOD(ROW()-2,20))</f>
        <v/>
      </c>
      <c r="F5302" s="0" t="str">
        <f aca="false">IF($A5302="","",INDEX(CARTAO_COMPRAS!$G:$G,INT((ROW()-2)/20)+2))</f>
        <v/>
      </c>
      <c r="G5302" s="5" t="str">
        <f aca="false">IF($A5302="","",INDEX(CARTAO_COMPRAS!$I:$I,INT((ROW()-2)/20)+2))</f>
        <v/>
      </c>
      <c r="H5302" s="4" t="str">
        <f aca="false">IF($A5302="","",EDATE(INDEX(CARTAO_COMPRAS!$J:$J,INT((ROW()-2)/20)+2),MOD(ROW()-2,20)))</f>
        <v/>
      </c>
      <c r="I5302" s="4" t="str">
        <f aca="false">IF($H5302="","",$H5302-WEEKDAY($H5302,2)+1)</f>
        <v/>
      </c>
      <c r="J5302" s="4" t="str">
        <f aca="false">IF($I5302="","",$I5302+6)</f>
        <v/>
      </c>
      <c r="K5302" s="6" t="str">
        <f aca="false">IF($H5302="","",DATE(YEAR($H5302),MONTH($H5302),1))</f>
        <v/>
      </c>
      <c r="L5302" s="0" t="str">
        <f aca="false">IF($A5302="","",INDEX(CARTAO_COMPRAS!$K:$K,INT((ROW()-2)/20)+2))</f>
        <v/>
      </c>
      <c r="M5302" s="0" t="str">
        <f aca="false">IF($A5302="","","Compra no cartão")</f>
        <v/>
      </c>
    </row>
    <row r="5303" customFormat="false" ht="13.5" hidden="false" customHeight="false" outlineLevel="0" collapsed="false">
      <c r="A5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3" s="0" t="str">
        <f aca="false">IF($A5303="","",INDEX(CARTAO_COMPRAS!$C:$C,INT((ROW()-2)/20)+2))</f>
        <v/>
      </c>
      <c r="C5303" s="0" t="str">
        <f aca="false">IF($A5303="","",INDEX(CARTAO_COMPRAS!$D:$D,INT((ROW()-2)/20)+2))</f>
        <v/>
      </c>
      <c r="D5303" s="0" t="str">
        <f aca="false">IF($A5303="","",INDEX(CARTAO_COMPRAS!$E:$E,INT((ROW()-2)/20)+2))</f>
        <v/>
      </c>
      <c r="E5303" s="0" t="str">
        <f aca="false">IF($A5303="","",INDEX(CARTAO_COMPRAS!$H:$H,INT((ROW()-2)/20)+2)+MOD(ROW()-2,20))</f>
        <v/>
      </c>
      <c r="F5303" s="0" t="str">
        <f aca="false">IF($A5303="","",INDEX(CARTAO_COMPRAS!$G:$G,INT((ROW()-2)/20)+2))</f>
        <v/>
      </c>
      <c r="G5303" s="5" t="str">
        <f aca="false">IF($A5303="","",INDEX(CARTAO_COMPRAS!$I:$I,INT((ROW()-2)/20)+2))</f>
        <v/>
      </c>
      <c r="H5303" s="4" t="str">
        <f aca="false">IF($A5303="","",EDATE(INDEX(CARTAO_COMPRAS!$J:$J,INT((ROW()-2)/20)+2),MOD(ROW()-2,20)))</f>
        <v/>
      </c>
      <c r="I5303" s="4" t="str">
        <f aca="false">IF($H5303="","",$H5303-WEEKDAY($H5303,2)+1)</f>
        <v/>
      </c>
      <c r="J5303" s="4" t="str">
        <f aca="false">IF($I5303="","",$I5303+6)</f>
        <v/>
      </c>
      <c r="K5303" s="6" t="str">
        <f aca="false">IF($H5303="","",DATE(YEAR($H5303),MONTH($H5303),1))</f>
        <v/>
      </c>
      <c r="L5303" s="0" t="str">
        <f aca="false">IF($A5303="","",INDEX(CARTAO_COMPRAS!$K:$K,INT((ROW()-2)/20)+2))</f>
        <v/>
      </c>
      <c r="M5303" s="0" t="str">
        <f aca="false">IF($A5303="","","Compra no cartão")</f>
        <v/>
      </c>
    </row>
    <row r="5304" customFormat="false" ht="13.5" hidden="false" customHeight="false" outlineLevel="0" collapsed="false">
      <c r="A5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4" s="0" t="str">
        <f aca="false">IF($A5304="","",INDEX(CARTAO_COMPRAS!$C:$C,INT((ROW()-2)/20)+2))</f>
        <v/>
      </c>
      <c r="C5304" s="0" t="str">
        <f aca="false">IF($A5304="","",INDEX(CARTAO_COMPRAS!$D:$D,INT((ROW()-2)/20)+2))</f>
        <v/>
      </c>
      <c r="D5304" s="0" t="str">
        <f aca="false">IF($A5304="","",INDEX(CARTAO_COMPRAS!$E:$E,INT((ROW()-2)/20)+2))</f>
        <v/>
      </c>
      <c r="E5304" s="0" t="str">
        <f aca="false">IF($A5304="","",INDEX(CARTAO_COMPRAS!$H:$H,INT((ROW()-2)/20)+2)+MOD(ROW()-2,20))</f>
        <v/>
      </c>
      <c r="F5304" s="0" t="str">
        <f aca="false">IF($A5304="","",INDEX(CARTAO_COMPRAS!$G:$G,INT((ROW()-2)/20)+2))</f>
        <v/>
      </c>
      <c r="G5304" s="5" t="str">
        <f aca="false">IF($A5304="","",INDEX(CARTAO_COMPRAS!$I:$I,INT((ROW()-2)/20)+2))</f>
        <v/>
      </c>
      <c r="H5304" s="4" t="str">
        <f aca="false">IF($A5304="","",EDATE(INDEX(CARTAO_COMPRAS!$J:$J,INT((ROW()-2)/20)+2),MOD(ROW()-2,20)))</f>
        <v/>
      </c>
      <c r="I5304" s="4" t="str">
        <f aca="false">IF($H5304="","",$H5304-WEEKDAY($H5304,2)+1)</f>
        <v/>
      </c>
      <c r="J5304" s="4" t="str">
        <f aca="false">IF($I5304="","",$I5304+6)</f>
        <v/>
      </c>
      <c r="K5304" s="6" t="str">
        <f aca="false">IF($H5304="","",DATE(YEAR($H5304),MONTH($H5304),1))</f>
        <v/>
      </c>
      <c r="L5304" s="0" t="str">
        <f aca="false">IF($A5304="","",INDEX(CARTAO_COMPRAS!$K:$K,INT((ROW()-2)/20)+2))</f>
        <v/>
      </c>
      <c r="M5304" s="0" t="str">
        <f aca="false">IF($A5304="","","Compra no cartão")</f>
        <v/>
      </c>
    </row>
    <row r="5305" customFormat="false" ht="13.5" hidden="false" customHeight="false" outlineLevel="0" collapsed="false">
      <c r="A5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5" s="0" t="str">
        <f aca="false">IF($A5305="","",INDEX(CARTAO_COMPRAS!$C:$C,INT((ROW()-2)/20)+2))</f>
        <v/>
      </c>
      <c r="C5305" s="0" t="str">
        <f aca="false">IF($A5305="","",INDEX(CARTAO_COMPRAS!$D:$D,INT((ROW()-2)/20)+2))</f>
        <v/>
      </c>
      <c r="D5305" s="0" t="str">
        <f aca="false">IF($A5305="","",INDEX(CARTAO_COMPRAS!$E:$E,INT((ROW()-2)/20)+2))</f>
        <v/>
      </c>
      <c r="E5305" s="0" t="str">
        <f aca="false">IF($A5305="","",INDEX(CARTAO_COMPRAS!$H:$H,INT((ROW()-2)/20)+2)+MOD(ROW()-2,20))</f>
        <v/>
      </c>
      <c r="F5305" s="0" t="str">
        <f aca="false">IF($A5305="","",INDEX(CARTAO_COMPRAS!$G:$G,INT((ROW()-2)/20)+2))</f>
        <v/>
      </c>
      <c r="G5305" s="5" t="str">
        <f aca="false">IF($A5305="","",INDEX(CARTAO_COMPRAS!$I:$I,INT((ROW()-2)/20)+2))</f>
        <v/>
      </c>
      <c r="H5305" s="4" t="str">
        <f aca="false">IF($A5305="","",EDATE(INDEX(CARTAO_COMPRAS!$J:$J,INT((ROW()-2)/20)+2),MOD(ROW()-2,20)))</f>
        <v/>
      </c>
      <c r="I5305" s="4" t="str">
        <f aca="false">IF($H5305="","",$H5305-WEEKDAY($H5305,2)+1)</f>
        <v/>
      </c>
      <c r="J5305" s="4" t="str">
        <f aca="false">IF($I5305="","",$I5305+6)</f>
        <v/>
      </c>
      <c r="K5305" s="6" t="str">
        <f aca="false">IF($H5305="","",DATE(YEAR($H5305),MONTH($H5305),1))</f>
        <v/>
      </c>
      <c r="L5305" s="0" t="str">
        <f aca="false">IF($A5305="","",INDEX(CARTAO_COMPRAS!$K:$K,INT((ROW()-2)/20)+2))</f>
        <v/>
      </c>
      <c r="M5305" s="0" t="str">
        <f aca="false">IF($A5305="","","Compra no cartão")</f>
        <v/>
      </c>
    </row>
    <row r="5306" customFormat="false" ht="13.5" hidden="false" customHeight="false" outlineLevel="0" collapsed="false">
      <c r="A5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6" s="0" t="str">
        <f aca="false">IF($A5306="","",INDEX(CARTAO_COMPRAS!$C:$C,INT((ROW()-2)/20)+2))</f>
        <v/>
      </c>
      <c r="C5306" s="0" t="str">
        <f aca="false">IF($A5306="","",INDEX(CARTAO_COMPRAS!$D:$D,INT((ROW()-2)/20)+2))</f>
        <v/>
      </c>
      <c r="D5306" s="0" t="str">
        <f aca="false">IF($A5306="","",INDEX(CARTAO_COMPRAS!$E:$E,INT((ROW()-2)/20)+2))</f>
        <v/>
      </c>
      <c r="E5306" s="0" t="str">
        <f aca="false">IF($A5306="","",INDEX(CARTAO_COMPRAS!$H:$H,INT((ROW()-2)/20)+2)+MOD(ROW()-2,20))</f>
        <v/>
      </c>
      <c r="F5306" s="0" t="str">
        <f aca="false">IF($A5306="","",INDEX(CARTAO_COMPRAS!$G:$G,INT((ROW()-2)/20)+2))</f>
        <v/>
      </c>
      <c r="G5306" s="5" t="str">
        <f aca="false">IF($A5306="","",INDEX(CARTAO_COMPRAS!$I:$I,INT((ROW()-2)/20)+2))</f>
        <v/>
      </c>
      <c r="H5306" s="4" t="str">
        <f aca="false">IF($A5306="","",EDATE(INDEX(CARTAO_COMPRAS!$J:$J,INT((ROW()-2)/20)+2),MOD(ROW()-2,20)))</f>
        <v/>
      </c>
      <c r="I5306" s="4" t="str">
        <f aca="false">IF($H5306="","",$H5306-WEEKDAY($H5306,2)+1)</f>
        <v/>
      </c>
      <c r="J5306" s="4" t="str">
        <f aca="false">IF($I5306="","",$I5306+6)</f>
        <v/>
      </c>
      <c r="K5306" s="6" t="str">
        <f aca="false">IF($H5306="","",DATE(YEAR($H5306),MONTH($H5306),1))</f>
        <v/>
      </c>
      <c r="L5306" s="0" t="str">
        <f aca="false">IF($A5306="","",INDEX(CARTAO_COMPRAS!$K:$K,INT((ROW()-2)/20)+2))</f>
        <v/>
      </c>
      <c r="M5306" s="0" t="str">
        <f aca="false">IF($A5306="","","Compra no cartão")</f>
        <v/>
      </c>
    </row>
    <row r="5307" customFormat="false" ht="13.5" hidden="false" customHeight="false" outlineLevel="0" collapsed="false">
      <c r="A5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7" s="0" t="str">
        <f aca="false">IF($A5307="","",INDEX(CARTAO_COMPRAS!$C:$C,INT((ROW()-2)/20)+2))</f>
        <v/>
      </c>
      <c r="C5307" s="0" t="str">
        <f aca="false">IF($A5307="","",INDEX(CARTAO_COMPRAS!$D:$D,INT((ROW()-2)/20)+2))</f>
        <v/>
      </c>
      <c r="D5307" s="0" t="str">
        <f aca="false">IF($A5307="","",INDEX(CARTAO_COMPRAS!$E:$E,INT((ROW()-2)/20)+2))</f>
        <v/>
      </c>
      <c r="E5307" s="0" t="str">
        <f aca="false">IF($A5307="","",INDEX(CARTAO_COMPRAS!$H:$H,INT((ROW()-2)/20)+2)+MOD(ROW()-2,20))</f>
        <v/>
      </c>
      <c r="F5307" s="0" t="str">
        <f aca="false">IF($A5307="","",INDEX(CARTAO_COMPRAS!$G:$G,INT((ROW()-2)/20)+2))</f>
        <v/>
      </c>
      <c r="G5307" s="5" t="str">
        <f aca="false">IF($A5307="","",INDEX(CARTAO_COMPRAS!$I:$I,INT((ROW()-2)/20)+2))</f>
        <v/>
      </c>
      <c r="H5307" s="4" t="str">
        <f aca="false">IF($A5307="","",EDATE(INDEX(CARTAO_COMPRAS!$J:$J,INT((ROW()-2)/20)+2),MOD(ROW()-2,20)))</f>
        <v/>
      </c>
      <c r="I5307" s="4" t="str">
        <f aca="false">IF($H5307="","",$H5307-WEEKDAY($H5307,2)+1)</f>
        <v/>
      </c>
      <c r="J5307" s="4" t="str">
        <f aca="false">IF($I5307="","",$I5307+6)</f>
        <v/>
      </c>
      <c r="K5307" s="6" t="str">
        <f aca="false">IF($H5307="","",DATE(YEAR($H5307),MONTH($H5307),1))</f>
        <v/>
      </c>
      <c r="L5307" s="0" t="str">
        <f aca="false">IF($A5307="","",INDEX(CARTAO_COMPRAS!$K:$K,INT((ROW()-2)/20)+2))</f>
        <v/>
      </c>
      <c r="M5307" s="0" t="str">
        <f aca="false">IF($A5307="","","Compra no cartão")</f>
        <v/>
      </c>
    </row>
    <row r="5308" customFormat="false" ht="13.5" hidden="false" customHeight="false" outlineLevel="0" collapsed="false">
      <c r="A5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8" s="0" t="str">
        <f aca="false">IF($A5308="","",INDEX(CARTAO_COMPRAS!$C:$C,INT((ROW()-2)/20)+2))</f>
        <v/>
      </c>
      <c r="C5308" s="0" t="str">
        <f aca="false">IF($A5308="","",INDEX(CARTAO_COMPRAS!$D:$D,INT((ROW()-2)/20)+2))</f>
        <v/>
      </c>
      <c r="D5308" s="0" t="str">
        <f aca="false">IF($A5308="","",INDEX(CARTAO_COMPRAS!$E:$E,INT((ROW()-2)/20)+2))</f>
        <v/>
      </c>
      <c r="E5308" s="0" t="str">
        <f aca="false">IF($A5308="","",INDEX(CARTAO_COMPRAS!$H:$H,INT((ROW()-2)/20)+2)+MOD(ROW()-2,20))</f>
        <v/>
      </c>
      <c r="F5308" s="0" t="str">
        <f aca="false">IF($A5308="","",INDEX(CARTAO_COMPRAS!$G:$G,INT((ROW()-2)/20)+2))</f>
        <v/>
      </c>
      <c r="G5308" s="5" t="str">
        <f aca="false">IF($A5308="","",INDEX(CARTAO_COMPRAS!$I:$I,INT((ROW()-2)/20)+2))</f>
        <v/>
      </c>
      <c r="H5308" s="4" t="str">
        <f aca="false">IF($A5308="","",EDATE(INDEX(CARTAO_COMPRAS!$J:$J,INT((ROW()-2)/20)+2),MOD(ROW()-2,20)))</f>
        <v/>
      </c>
      <c r="I5308" s="4" t="str">
        <f aca="false">IF($H5308="","",$H5308-WEEKDAY($H5308,2)+1)</f>
        <v/>
      </c>
      <c r="J5308" s="4" t="str">
        <f aca="false">IF($I5308="","",$I5308+6)</f>
        <v/>
      </c>
      <c r="K5308" s="6" t="str">
        <f aca="false">IF($H5308="","",DATE(YEAR($H5308),MONTH($H5308),1))</f>
        <v/>
      </c>
      <c r="L5308" s="0" t="str">
        <f aca="false">IF($A5308="","",INDEX(CARTAO_COMPRAS!$K:$K,INT((ROW()-2)/20)+2))</f>
        <v/>
      </c>
      <c r="M5308" s="0" t="str">
        <f aca="false">IF($A5308="","","Compra no cartão")</f>
        <v/>
      </c>
    </row>
    <row r="5309" customFormat="false" ht="13.5" hidden="false" customHeight="false" outlineLevel="0" collapsed="false">
      <c r="A5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09" s="0" t="str">
        <f aca="false">IF($A5309="","",INDEX(CARTAO_COMPRAS!$C:$C,INT((ROW()-2)/20)+2))</f>
        <v/>
      </c>
      <c r="C5309" s="0" t="str">
        <f aca="false">IF($A5309="","",INDEX(CARTAO_COMPRAS!$D:$D,INT((ROW()-2)/20)+2))</f>
        <v/>
      </c>
      <c r="D5309" s="0" t="str">
        <f aca="false">IF($A5309="","",INDEX(CARTAO_COMPRAS!$E:$E,INT((ROW()-2)/20)+2))</f>
        <v/>
      </c>
      <c r="E5309" s="0" t="str">
        <f aca="false">IF($A5309="","",INDEX(CARTAO_COMPRAS!$H:$H,INT((ROW()-2)/20)+2)+MOD(ROW()-2,20))</f>
        <v/>
      </c>
      <c r="F5309" s="0" t="str">
        <f aca="false">IF($A5309="","",INDEX(CARTAO_COMPRAS!$G:$G,INT((ROW()-2)/20)+2))</f>
        <v/>
      </c>
      <c r="G5309" s="5" t="str">
        <f aca="false">IF($A5309="","",INDEX(CARTAO_COMPRAS!$I:$I,INT((ROW()-2)/20)+2))</f>
        <v/>
      </c>
      <c r="H5309" s="4" t="str">
        <f aca="false">IF($A5309="","",EDATE(INDEX(CARTAO_COMPRAS!$J:$J,INT((ROW()-2)/20)+2),MOD(ROW()-2,20)))</f>
        <v/>
      </c>
      <c r="I5309" s="4" t="str">
        <f aca="false">IF($H5309="","",$H5309-WEEKDAY($H5309,2)+1)</f>
        <v/>
      </c>
      <c r="J5309" s="4" t="str">
        <f aca="false">IF($I5309="","",$I5309+6)</f>
        <v/>
      </c>
      <c r="K5309" s="6" t="str">
        <f aca="false">IF($H5309="","",DATE(YEAR($H5309),MONTH($H5309),1))</f>
        <v/>
      </c>
      <c r="L5309" s="0" t="str">
        <f aca="false">IF($A5309="","",INDEX(CARTAO_COMPRAS!$K:$K,INT((ROW()-2)/20)+2))</f>
        <v/>
      </c>
      <c r="M5309" s="0" t="str">
        <f aca="false">IF($A5309="","","Compra no cartão")</f>
        <v/>
      </c>
    </row>
    <row r="5310" customFormat="false" ht="13.5" hidden="false" customHeight="false" outlineLevel="0" collapsed="false">
      <c r="A5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0" s="0" t="str">
        <f aca="false">IF($A5310="","",INDEX(CARTAO_COMPRAS!$C:$C,INT((ROW()-2)/20)+2))</f>
        <v/>
      </c>
      <c r="C5310" s="0" t="str">
        <f aca="false">IF($A5310="","",INDEX(CARTAO_COMPRAS!$D:$D,INT((ROW()-2)/20)+2))</f>
        <v/>
      </c>
      <c r="D5310" s="0" t="str">
        <f aca="false">IF($A5310="","",INDEX(CARTAO_COMPRAS!$E:$E,INT((ROW()-2)/20)+2))</f>
        <v/>
      </c>
      <c r="E5310" s="0" t="str">
        <f aca="false">IF($A5310="","",INDEX(CARTAO_COMPRAS!$H:$H,INT((ROW()-2)/20)+2)+MOD(ROW()-2,20))</f>
        <v/>
      </c>
      <c r="F5310" s="0" t="str">
        <f aca="false">IF($A5310="","",INDEX(CARTAO_COMPRAS!$G:$G,INT((ROW()-2)/20)+2))</f>
        <v/>
      </c>
      <c r="G5310" s="5" t="str">
        <f aca="false">IF($A5310="","",INDEX(CARTAO_COMPRAS!$I:$I,INT((ROW()-2)/20)+2))</f>
        <v/>
      </c>
      <c r="H5310" s="4" t="str">
        <f aca="false">IF($A5310="","",EDATE(INDEX(CARTAO_COMPRAS!$J:$J,INT((ROW()-2)/20)+2),MOD(ROW()-2,20)))</f>
        <v/>
      </c>
      <c r="I5310" s="4" t="str">
        <f aca="false">IF($H5310="","",$H5310-WEEKDAY($H5310,2)+1)</f>
        <v/>
      </c>
      <c r="J5310" s="4" t="str">
        <f aca="false">IF($I5310="","",$I5310+6)</f>
        <v/>
      </c>
      <c r="K5310" s="6" t="str">
        <f aca="false">IF($H5310="","",DATE(YEAR($H5310),MONTH($H5310),1))</f>
        <v/>
      </c>
      <c r="L5310" s="0" t="str">
        <f aca="false">IF($A5310="","",INDEX(CARTAO_COMPRAS!$K:$K,INT((ROW()-2)/20)+2))</f>
        <v/>
      </c>
      <c r="M5310" s="0" t="str">
        <f aca="false">IF($A5310="","","Compra no cartão")</f>
        <v/>
      </c>
    </row>
    <row r="5311" customFormat="false" ht="13.5" hidden="false" customHeight="false" outlineLevel="0" collapsed="false">
      <c r="A5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1" s="0" t="str">
        <f aca="false">IF($A5311="","",INDEX(CARTAO_COMPRAS!$C:$C,INT((ROW()-2)/20)+2))</f>
        <v/>
      </c>
      <c r="C5311" s="0" t="str">
        <f aca="false">IF($A5311="","",INDEX(CARTAO_COMPRAS!$D:$D,INT((ROW()-2)/20)+2))</f>
        <v/>
      </c>
      <c r="D5311" s="0" t="str">
        <f aca="false">IF($A5311="","",INDEX(CARTAO_COMPRAS!$E:$E,INT((ROW()-2)/20)+2))</f>
        <v/>
      </c>
      <c r="E5311" s="0" t="str">
        <f aca="false">IF($A5311="","",INDEX(CARTAO_COMPRAS!$H:$H,INT((ROW()-2)/20)+2)+MOD(ROW()-2,20))</f>
        <v/>
      </c>
      <c r="F5311" s="0" t="str">
        <f aca="false">IF($A5311="","",INDEX(CARTAO_COMPRAS!$G:$G,INT((ROW()-2)/20)+2))</f>
        <v/>
      </c>
      <c r="G5311" s="5" t="str">
        <f aca="false">IF($A5311="","",INDEX(CARTAO_COMPRAS!$I:$I,INT((ROW()-2)/20)+2))</f>
        <v/>
      </c>
      <c r="H5311" s="4" t="str">
        <f aca="false">IF($A5311="","",EDATE(INDEX(CARTAO_COMPRAS!$J:$J,INT((ROW()-2)/20)+2),MOD(ROW()-2,20)))</f>
        <v/>
      </c>
      <c r="I5311" s="4" t="str">
        <f aca="false">IF($H5311="","",$H5311-WEEKDAY($H5311,2)+1)</f>
        <v/>
      </c>
      <c r="J5311" s="4" t="str">
        <f aca="false">IF($I5311="","",$I5311+6)</f>
        <v/>
      </c>
      <c r="K5311" s="6" t="str">
        <f aca="false">IF($H5311="","",DATE(YEAR($H5311),MONTH($H5311),1))</f>
        <v/>
      </c>
      <c r="L5311" s="0" t="str">
        <f aca="false">IF($A5311="","",INDEX(CARTAO_COMPRAS!$K:$K,INT((ROW()-2)/20)+2))</f>
        <v/>
      </c>
      <c r="M5311" s="0" t="str">
        <f aca="false">IF($A5311="","","Compra no cartão")</f>
        <v/>
      </c>
    </row>
    <row r="5312" customFormat="false" ht="13.5" hidden="false" customHeight="false" outlineLevel="0" collapsed="false">
      <c r="A5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2" s="0" t="str">
        <f aca="false">IF($A5312="","",INDEX(CARTAO_COMPRAS!$C:$C,INT((ROW()-2)/20)+2))</f>
        <v/>
      </c>
      <c r="C5312" s="0" t="str">
        <f aca="false">IF($A5312="","",INDEX(CARTAO_COMPRAS!$D:$D,INT((ROW()-2)/20)+2))</f>
        <v/>
      </c>
      <c r="D5312" s="0" t="str">
        <f aca="false">IF($A5312="","",INDEX(CARTAO_COMPRAS!$E:$E,INT((ROW()-2)/20)+2))</f>
        <v/>
      </c>
      <c r="E5312" s="0" t="str">
        <f aca="false">IF($A5312="","",INDEX(CARTAO_COMPRAS!$H:$H,INT((ROW()-2)/20)+2)+MOD(ROW()-2,20))</f>
        <v/>
      </c>
      <c r="F5312" s="0" t="str">
        <f aca="false">IF($A5312="","",INDEX(CARTAO_COMPRAS!$G:$G,INT((ROW()-2)/20)+2))</f>
        <v/>
      </c>
      <c r="G5312" s="5" t="str">
        <f aca="false">IF($A5312="","",INDEX(CARTAO_COMPRAS!$I:$I,INT((ROW()-2)/20)+2))</f>
        <v/>
      </c>
      <c r="H5312" s="4" t="str">
        <f aca="false">IF($A5312="","",EDATE(INDEX(CARTAO_COMPRAS!$J:$J,INT((ROW()-2)/20)+2),MOD(ROW()-2,20)))</f>
        <v/>
      </c>
      <c r="I5312" s="4" t="str">
        <f aca="false">IF($H5312="","",$H5312-WEEKDAY($H5312,2)+1)</f>
        <v/>
      </c>
      <c r="J5312" s="4" t="str">
        <f aca="false">IF($I5312="","",$I5312+6)</f>
        <v/>
      </c>
      <c r="K5312" s="6" t="str">
        <f aca="false">IF($H5312="","",DATE(YEAR($H5312),MONTH($H5312),1))</f>
        <v/>
      </c>
      <c r="L5312" s="0" t="str">
        <f aca="false">IF($A5312="","",INDEX(CARTAO_COMPRAS!$K:$K,INT((ROW()-2)/20)+2))</f>
        <v/>
      </c>
      <c r="M5312" s="0" t="str">
        <f aca="false">IF($A5312="","","Compra no cartão")</f>
        <v/>
      </c>
    </row>
    <row r="5313" customFormat="false" ht="13.5" hidden="false" customHeight="false" outlineLevel="0" collapsed="false">
      <c r="A5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3" s="0" t="str">
        <f aca="false">IF($A5313="","",INDEX(CARTAO_COMPRAS!$C:$C,INT((ROW()-2)/20)+2))</f>
        <v/>
      </c>
      <c r="C5313" s="0" t="str">
        <f aca="false">IF($A5313="","",INDEX(CARTAO_COMPRAS!$D:$D,INT((ROW()-2)/20)+2))</f>
        <v/>
      </c>
      <c r="D5313" s="0" t="str">
        <f aca="false">IF($A5313="","",INDEX(CARTAO_COMPRAS!$E:$E,INT((ROW()-2)/20)+2))</f>
        <v/>
      </c>
      <c r="E5313" s="0" t="str">
        <f aca="false">IF($A5313="","",INDEX(CARTAO_COMPRAS!$H:$H,INT((ROW()-2)/20)+2)+MOD(ROW()-2,20))</f>
        <v/>
      </c>
      <c r="F5313" s="0" t="str">
        <f aca="false">IF($A5313="","",INDEX(CARTAO_COMPRAS!$G:$G,INT((ROW()-2)/20)+2))</f>
        <v/>
      </c>
      <c r="G5313" s="5" t="str">
        <f aca="false">IF($A5313="","",INDEX(CARTAO_COMPRAS!$I:$I,INT((ROW()-2)/20)+2))</f>
        <v/>
      </c>
      <c r="H5313" s="4" t="str">
        <f aca="false">IF($A5313="","",EDATE(INDEX(CARTAO_COMPRAS!$J:$J,INT((ROW()-2)/20)+2),MOD(ROW()-2,20)))</f>
        <v/>
      </c>
      <c r="I5313" s="4" t="str">
        <f aca="false">IF($H5313="","",$H5313-WEEKDAY($H5313,2)+1)</f>
        <v/>
      </c>
      <c r="J5313" s="4" t="str">
        <f aca="false">IF($I5313="","",$I5313+6)</f>
        <v/>
      </c>
      <c r="K5313" s="6" t="str">
        <f aca="false">IF($H5313="","",DATE(YEAR($H5313),MONTH($H5313),1))</f>
        <v/>
      </c>
      <c r="L5313" s="0" t="str">
        <f aca="false">IF($A5313="","",INDEX(CARTAO_COMPRAS!$K:$K,INT((ROW()-2)/20)+2))</f>
        <v/>
      </c>
      <c r="M5313" s="0" t="str">
        <f aca="false">IF($A5313="","","Compra no cartão")</f>
        <v/>
      </c>
    </row>
    <row r="5314" customFormat="false" ht="13.5" hidden="false" customHeight="false" outlineLevel="0" collapsed="false">
      <c r="A5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4" s="0" t="str">
        <f aca="false">IF($A5314="","",INDEX(CARTAO_COMPRAS!$C:$C,INT((ROW()-2)/20)+2))</f>
        <v/>
      </c>
      <c r="C5314" s="0" t="str">
        <f aca="false">IF($A5314="","",INDEX(CARTAO_COMPRAS!$D:$D,INT((ROW()-2)/20)+2))</f>
        <v/>
      </c>
      <c r="D5314" s="0" t="str">
        <f aca="false">IF($A5314="","",INDEX(CARTAO_COMPRAS!$E:$E,INT((ROW()-2)/20)+2))</f>
        <v/>
      </c>
      <c r="E5314" s="0" t="str">
        <f aca="false">IF($A5314="","",INDEX(CARTAO_COMPRAS!$H:$H,INT((ROW()-2)/20)+2)+MOD(ROW()-2,20))</f>
        <v/>
      </c>
      <c r="F5314" s="0" t="str">
        <f aca="false">IF($A5314="","",INDEX(CARTAO_COMPRAS!$G:$G,INT((ROW()-2)/20)+2))</f>
        <v/>
      </c>
      <c r="G5314" s="5" t="str">
        <f aca="false">IF($A5314="","",INDEX(CARTAO_COMPRAS!$I:$I,INT((ROW()-2)/20)+2))</f>
        <v/>
      </c>
      <c r="H5314" s="4" t="str">
        <f aca="false">IF($A5314="","",EDATE(INDEX(CARTAO_COMPRAS!$J:$J,INT((ROW()-2)/20)+2),MOD(ROW()-2,20)))</f>
        <v/>
      </c>
      <c r="I5314" s="4" t="str">
        <f aca="false">IF($H5314="","",$H5314-WEEKDAY($H5314,2)+1)</f>
        <v/>
      </c>
      <c r="J5314" s="4" t="str">
        <f aca="false">IF($I5314="","",$I5314+6)</f>
        <v/>
      </c>
      <c r="K5314" s="6" t="str">
        <f aca="false">IF($H5314="","",DATE(YEAR($H5314),MONTH($H5314),1))</f>
        <v/>
      </c>
      <c r="L5314" s="0" t="str">
        <f aca="false">IF($A5314="","",INDEX(CARTAO_COMPRAS!$K:$K,INT((ROW()-2)/20)+2))</f>
        <v/>
      </c>
      <c r="M5314" s="0" t="str">
        <f aca="false">IF($A5314="","","Compra no cartão")</f>
        <v/>
      </c>
    </row>
    <row r="5315" customFormat="false" ht="13.5" hidden="false" customHeight="false" outlineLevel="0" collapsed="false">
      <c r="A5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5" s="0" t="str">
        <f aca="false">IF($A5315="","",INDEX(CARTAO_COMPRAS!$C:$C,INT((ROW()-2)/20)+2))</f>
        <v/>
      </c>
      <c r="C5315" s="0" t="str">
        <f aca="false">IF($A5315="","",INDEX(CARTAO_COMPRAS!$D:$D,INT((ROW()-2)/20)+2))</f>
        <v/>
      </c>
      <c r="D5315" s="0" t="str">
        <f aca="false">IF($A5315="","",INDEX(CARTAO_COMPRAS!$E:$E,INT((ROW()-2)/20)+2))</f>
        <v/>
      </c>
      <c r="E5315" s="0" t="str">
        <f aca="false">IF($A5315="","",INDEX(CARTAO_COMPRAS!$H:$H,INT((ROW()-2)/20)+2)+MOD(ROW()-2,20))</f>
        <v/>
      </c>
      <c r="F5315" s="0" t="str">
        <f aca="false">IF($A5315="","",INDEX(CARTAO_COMPRAS!$G:$G,INT((ROW()-2)/20)+2))</f>
        <v/>
      </c>
      <c r="G5315" s="5" t="str">
        <f aca="false">IF($A5315="","",INDEX(CARTAO_COMPRAS!$I:$I,INT((ROW()-2)/20)+2))</f>
        <v/>
      </c>
      <c r="H5315" s="4" t="str">
        <f aca="false">IF($A5315="","",EDATE(INDEX(CARTAO_COMPRAS!$J:$J,INT((ROW()-2)/20)+2),MOD(ROW()-2,20)))</f>
        <v/>
      </c>
      <c r="I5315" s="4" t="str">
        <f aca="false">IF($H5315="","",$H5315-WEEKDAY($H5315,2)+1)</f>
        <v/>
      </c>
      <c r="J5315" s="4" t="str">
        <f aca="false">IF($I5315="","",$I5315+6)</f>
        <v/>
      </c>
      <c r="K5315" s="6" t="str">
        <f aca="false">IF($H5315="","",DATE(YEAR($H5315),MONTH($H5315),1))</f>
        <v/>
      </c>
      <c r="L5315" s="0" t="str">
        <f aca="false">IF($A5315="","",INDEX(CARTAO_COMPRAS!$K:$K,INT((ROW()-2)/20)+2))</f>
        <v/>
      </c>
      <c r="M5315" s="0" t="str">
        <f aca="false">IF($A5315="","","Compra no cartão")</f>
        <v/>
      </c>
    </row>
    <row r="5316" customFormat="false" ht="13.5" hidden="false" customHeight="false" outlineLevel="0" collapsed="false">
      <c r="A5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6" s="0" t="str">
        <f aca="false">IF($A5316="","",INDEX(CARTAO_COMPRAS!$C:$C,INT((ROW()-2)/20)+2))</f>
        <v/>
      </c>
      <c r="C5316" s="0" t="str">
        <f aca="false">IF($A5316="","",INDEX(CARTAO_COMPRAS!$D:$D,INT((ROW()-2)/20)+2))</f>
        <v/>
      </c>
      <c r="D5316" s="0" t="str">
        <f aca="false">IF($A5316="","",INDEX(CARTAO_COMPRAS!$E:$E,INT((ROW()-2)/20)+2))</f>
        <v/>
      </c>
      <c r="E5316" s="0" t="str">
        <f aca="false">IF($A5316="","",INDEX(CARTAO_COMPRAS!$H:$H,INT((ROW()-2)/20)+2)+MOD(ROW()-2,20))</f>
        <v/>
      </c>
      <c r="F5316" s="0" t="str">
        <f aca="false">IF($A5316="","",INDEX(CARTAO_COMPRAS!$G:$G,INT((ROW()-2)/20)+2))</f>
        <v/>
      </c>
      <c r="G5316" s="5" t="str">
        <f aca="false">IF($A5316="","",INDEX(CARTAO_COMPRAS!$I:$I,INT((ROW()-2)/20)+2))</f>
        <v/>
      </c>
      <c r="H5316" s="4" t="str">
        <f aca="false">IF($A5316="","",EDATE(INDEX(CARTAO_COMPRAS!$J:$J,INT((ROW()-2)/20)+2),MOD(ROW()-2,20)))</f>
        <v/>
      </c>
      <c r="I5316" s="4" t="str">
        <f aca="false">IF($H5316="","",$H5316-WEEKDAY($H5316,2)+1)</f>
        <v/>
      </c>
      <c r="J5316" s="4" t="str">
        <f aca="false">IF($I5316="","",$I5316+6)</f>
        <v/>
      </c>
      <c r="K5316" s="6" t="str">
        <f aca="false">IF($H5316="","",DATE(YEAR($H5316),MONTH($H5316),1))</f>
        <v/>
      </c>
      <c r="L5316" s="0" t="str">
        <f aca="false">IF($A5316="","",INDEX(CARTAO_COMPRAS!$K:$K,INT((ROW()-2)/20)+2))</f>
        <v/>
      </c>
      <c r="M5316" s="0" t="str">
        <f aca="false">IF($A5316="","","Compra no cartão")</f>
        <v/>
      </c>
    </row>
    <row r="5317" customFormat="false" ht="13.5" hidden="false" customHeight="false" outlineLevel="0" collapsed="false">
      <c r="A5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7" s="0" t="str">
        <f aca="false">IF($A5317="","",INDEX(CARTAO_COMPRAS!$C:$C,INT((ROW()-2)/20)+2))</f>
        <v/>
      </c>
      <c r="C5317" s="0" t="str">
        <f aca="false">IF($A5317="","",INDEX(CARTAO_COMPRAS!$D:$D,INT((ROW()-2)/20)+2))</f>
        <v/>
      </c>
      <c r="D5317" s="0" t="str">
        <f aca="false">IF($A5317="","",INDEX(CARTAO_COMPRAS!$E:$E,INT((ROW()-2)/20)+2))</f>
        <v/>
      </c>
      <c r="E5317" s="0" t="str">
        <f aca="false">IF($A5317="","",INDEX(CARTAO_COMPRAS!$H:$H,INT((ROW()-2)/20)+2)+MOD(ROW()-2,20))</f>
        <v/>
      </c>
      <c r="F5317" s="0" t="str">
        <f aca="false">IF($A5317="","",INDEX(CARTAO_COMPRAS!$G:$G,INT((ROW()-2)/20)+2))</f>
        <v/>
      </c>
      <c r="G5317" s="5" t="str">
        <f aca="false">IF($A5317="","",INDEX(CARTAO_COMPRAS!$I:$I,INT((ROW()-2)/20)+2))</f>
        <v/>
      </c>
      <c r="H5317" s="4" t="str">
        <f aca="false">IF($A5317="","",EDATE(INDEX(CARTAO_COMPRAS!$J:$J,INT((ROW()-2)/20)+2),MOD(ROW()-2,20)))</f>
        <v/>
      </c>
      <c r="I5317" s="4" t="str">
        <f aca="false">IF($H5317="","",$H5317-WEEKDAY($H5317,2)+1)</f>
        <v/>
      </c>
      <c r="J5317" s="4" t="str">
        <f aca="false">IF($I5317="","",$I5317+6)</f>
        <v/>
      </c>
      <c r="K5317" s="6" t="str">
        <f aca="false">IF($H5317="","",DATE(YEAR($H5317),MONTH($H5317),1))</f>
        <v/>
      </c>
      <c r="L5317" s="0" t="str">
        <f aca="false">IF($A5317="","",INDEX(CARTAO_COMPRAS!$K:$K,INT((ROW()-2)/20)+2))</f>
        <v/>
      </c>
      <c r="M5317" s="0" t="str">
        <f aca="false">IF($A5317="","","Compra no cartão")</f>
        <v/>
      </c>
    </row>
    <row r="5318" customFormat="false" ht="13.5" hidden="false" customHeight="false" outlineLevel="0" collapsed="false">
      <c r="A5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8" s="0" t="str">
        <f aca="false">IF($A5318="","",INDEX(CARTAO_COMPRAS!$C:$C,INT((ROW()-2)/20)+2))</f>
        <v/>
      </c>
      <c r="C5318" s="0" t="str">
        <f aca="false">IF($A5318="","",INDEX(CARTAO_COMPRAS!$D:$D,INT((ROW()-2)/20)+2))</f>
        <v/>
      </c>
      <c r="D5318" s="0" t="str">
        <f aca="false">IF($A5318="","",INDEX(CARTAO_COMPRAS!$E:$E,INT((ROW()-2)/20)+2))</f>
        <v/>
      </c>
      <c r="E5318" s="0" t="str">
        <f aca="false">IF($A5318="","",INDEX(CARTAO_COMPRAS!$H:$H,INT((ROW()-2)/20)+2)+MOD(ROW()-2,20))</f>
        <v/>
      </c>
      <c r="F5318" s="0" t="str">
        <f aca="false">IF($A5318="","",INDEX(CARTAO_COMPRAS!$G:$G,INT((ROW()-2)/20)+2))</f>
        <v/>
      </c>
      <c r="G5318" s="5" t="str">
        <f aca="false">IF($A5318="","",INDEX(CARTAO_COMPRAS!$I:$I,INT((ROW()-2)/20)+2))</f>
        <v/>
      </c>
      <c r="H5318" s="4" t="str">
        <f aca="false">IF($A5318="","",EDATE(INDEX(CARTAO_COMPRAS!$J:$J,INT((ROW()-2)/20)+2),MOD(ROW()-2,20)))</f>
        <v/>
      </c>
      <c r="I5318" s="4" t="str">
        <f aca="false">IF($H5318="","",$H5318-WEEKDAY($H5318,2)+1)</f>
        <v/>
      </c>
      <c r="J5318" s="4" t="str">
        <f aca="false">IF($I5318="","",$I5318+6)</f>
        <v/>
      </c>
      <c r="K5318" s="6" t="str">
        <f aca="false">IF($H5318="","",DATE(YEAR($H5318),MONTH($H5318),1))</f>
        <v/>
      </c>
      <c r="L5318" s="0" t="str">
        <f aca="false">IF($A5318="","",INDEX(CARTAO_COMPRAS!$K:$K,INT((ROW()-2)/20)+2))</f>
        <v/>
      </c>
      <c r="M5318" s="0" t="str">
        <f aca="false">IF($A5318="","","Compra no cartão")</f>
        <v/>
      </c>
    </row>
    <row r="5319" customFormat="false" ht="13.5" hidden="false" customHeight="false" outlineLevel="0" collapsed="false">
      <c r="A5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19" s="0" t="str">
        <f aca="false">IF($A5319="","",INDEX(CARTAO_COMPRAS!$C:$C,INT((ROW()-2)/20)+2))</f>
        <v/>
      </c>
      <c r="C5319" s="0" t="str">
        <f aca="false">IF($A5319="","",INDEX(CARTAO_COMPRAS!$D:$D,INT((ROW()-2)/20)+2))</f>
        <v/>
      </c>
      <c r="D5319" s="0" t="str">
        <f aca="false">IF($A5319="","",INDEX(CARTAO_COMPRAS!$E:$E,INT((ROW()-2)/20)+2))</f>
        <v/>
      </c>
      <c r="E5319" s="0" t="str">
        <f aca="false">IF($A5319="","",INDEX(CARTAO_COMPRAS!$H:$H,INT((ROW()-2)/20)+2)+MOD(ROW()-2,20))</f>
        <v/>
      </c>
      <c r="F5319" s="0" t="str">
        <f aca="false">IF($A5319="","",INDEX(CARTAO_COMPRAS!$G:$G,INT((ROW()-2)/20)+2))</f>
        <v/>
      </c>
      <c r="G5319" s="5" t="str">
        <f aca="false">IF($A5319="","",INDEX(CARTAO_COMPRAS!$I:$I,INT((ROW()-2)/20)+2))</f>
        <v/>
      </c>
      <c r="H5319" s="4" t="str">
        <f aca="false">IF($A5319="","",EDATE(INDEX(CARTAO_COMPRAS!$J:$J,INT((ROW()-2)/20)+2),MOD(ROW()-2,20)))</f>
        <v/>
      </c>
      <c r="I5319" s="4" t="str">
        <f aca="false">IF($H5319="","",$H5319-WEEKDAY($H5319,2)+1)</f>
        <v/>
      </c>
      <c r="J5319" s="4" t="str">
        <f aca="false">IF($I5319="","",$I5319+6)</f>
        <v/>
      </c>
      <c r="K5319" s="6" t="str">
        <f aca="false">IF($H5319="","",DATE(YEAR($H5319),MONTH($H5319),1))</f>
        <v/>
      </c>
      <c r="L5319" s="0" t="str">
        <f aca="false">IF($A5319="","",INDEX(CARTAO_COMPRAS!$K:$K,INT((ROW()-2)/20)+2))</f>
        <v/>
      </c>
      <c r="M5319" s="0" t="str">
        <f aca="false">IF($A5319="","","Compra no cartão")</f>
        <v/>
      </c>
    </row>
    <row r="5320" customFormat="false" ht="13.5" hidden="false" customHeight="false" outlineLevel="0" collapsed="false">
      <c r="A5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0" s="0" t="str">
        <f aca="false">IF($A5320="","",INDEX(CARTAO_COMPRAS!$C:$C,INT((ROW()-2)/20)+2))</f>
        <v/>
      </c>
      <c r="C5320" s="0" t="str">
        <f aca="false">IF($A5320="","",INDEX(CARTAO_COMPRAS!$D:$D,INT((ROW()-2)/20)+2))</f>
        <v/>
      </c>
      <c r="D5320" s="0" t="str">
        <f aca="false">IF($A5320="","",INDEX(CARTAO_COMPRAS!$E:$E,INT((ROW()-2)/20)+2))</f>
        <v/>
      </c>
      <c r="E5320" s="0" t="str">
        <f aca="false">IF($A5320="","",INDEX(CARTAO_COMPRAS!$H:$H,INT((ROW()-2)/20)+2)+MOD(ROW()-2,20))</f>
        <v/>
      </c>
      <c r="F5320" s="0" t="str">
        <f aca="false">IF($A5320="","",INDEX(CARTAO_COMPRAS!$G:$G,INT((ROW()-2)/20)+2))</f>
        <v/>
      </c>
      <c r="G5320" s="5" t="str">
        <f aca="false">IF($A5320="","",INDEX(CARTAO_COMPRAS!$I:$I,INT((ROW()-2)/20)+2))</f>
        <v/>
      </c>
      <c r="H5320" s="4" t="str">
        <f aca="false">IF($A5320="","",EDATE(INDEX(CARTAO_COMPRAS!$J:$J,INT((ROW()-2)/20)+2),MOD(ROW()-2,20)))</f>
        <v/>
      </c>
      <c r="I5320" s="4" t="str">
        <f aca="false">IF($H5320="","",$H5320-WEEKDAY($H5320,2)+1)</f>
        <v/>
      </c>
      <c r="J5320" s="4" t="str">
        <f aca="false">IF($I5320="","",$I5320+6)</f>
        <v/>
      </c>
      <c r="K5320" s="6" t="str">
        <f aca="false">IF($H5320="","",DATE(YEAR($H5320),MONTH($H5320),1))</f>
        <v/>
      </c>
      <c r="L5320" s="0" t="str">
        <f aca="false">IF($A5320="","",INDEX(CARTAO_COMPRAS!$K:$K,INT((ROW()-2)/20)+2))</f>
        <v/>
      </c>
      <c r="M5320" s="0" t="str">
        <f aca="false">IF($A5320="","","Compra no cartão")</f>
        <v/>
      </c>
    </row>
    <row r="5321" customFormat="false" ht="13.5" hidden="false" customHeight="false" outlineLevel="0" collapsed="false">
      <c r="A5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1" s="0" t="str">
        <f aca="false">IF($A5321="","",INDEX(CARTAO_COMPRAS!$C:$C,INT((ROW()-2)/20)+2))</f>
        <v/>
      </c>
      <c r="C5321" s="0" t="str">
        <f aca="false">IF($A5321="","",INDEX(CARTAO_COMPRAS!$D:$D,INT((ROW()-2)/20)+2))</f>
        <v/>
      </c>
      <c r="D5321" s="0" t="str">
        <f aca="false">IF($A5321="","",INDEX(CARTAO_COMPRAS!$E:$E,INT((ROW()-2)/20)+2))</f>
        <v/>
      </c>
      <c r="E5321" s="0" t="str">
        <f aca="false">IF($A5321="","",INDEX(CARTAO_COMPRAS!$H:$H,INT((ROW()-2)/20)+2)+MOD(ROW()-2,20))</f>
        <v/>
      </c>
      <c r="F5321" s="0" t="str">
        <f aca="false">IF($A5321="","",INDEX(CARTAO_COMPRAS!$G:$G,INT((ROW()-2)/20)+2))</f>
        <v/>
      </c>
      <c r="G5321" s="5" t="str">
        <f aca="false">IF($A5321="","",INDEX(CARTAO_COMPRAS!$I:$I,INT((ROW()-2)/20)+2))</f>
        <v/>
      </c>
      <c r="H5321" s="4" t="str">
        <f aca="false">IF($A5321="","",EDATE(INDEX(CARTAO_COMPRAS!$J:$J,INT((ROW()-2)/20)+2),MOD(ROW()-2,20)))</f>
        <v/>
      </c>
      <c r="I5321" s="4" t="str">
        <f aca="false">IF($H5321="","",$H5321-WEEKDAY($H5321,2)+1)</f>
        <v/>
      </c>
      <c r="J5321" s="4" t="str">
        <f aca="false">IF($I5321="","",$I5321+6)</f>
        <v/>
      </c>
      <c r="K5321" s="6" t="str">
        <f aca="false">IF($H5321="","",DATE(YEAR($H5321),MONTH($H5321),1))</f>
        <v/>
      </c>
      <c r="L5321" s="0" t="str">
        <f aca="false">IF($A5321="","",INDEX(CARTAO_COMPRAS!$K:$K,INT((ROW()-2)/20)+2))</f>
        <v/>
      </c>
      <c r="M5321" s="0" t="str">
        <f aca="false">IF($A5321="","","Compra no cartão")</f>
        <v/>
      </c>
    </row>
    <row r="5322" customFormat="false" ht="13.5" hidden="false" customHeight="false" outlineLevel="0" collapsed="false">
      <c r="A53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2" s="0" t="str">
        <f aca="false">IF($A5322="","",INDEX(CARTAO_COMPRAS!$C:$C,INT((ROW()-2)/20)+2))</f>
        <v/>
      </c>
      <c r="C5322" s="0" t="str">
        <f aca="false">IF($A5322="","",INDEX(CARTAO_COMPRAS!$D:$D,INT((ROW()-2)/20)+2))</f>
        <v/>
      </c>
      <c r="D5322" s="0" t="str">
        <f aca="false">IF($A5322="","",INDEX(CARTAO_COMPRAS!$E:$E,INT((ROW()-2)/20)+2))</f>
        <v/>
      </c>
      <c r="E5322" s="0" t="str">
        <f aca="false">IF($A5322="","",INDEX(CARTAO_COMPRAS!$H:$H,INT((ROW()-2)/20)+2)+MOD(ROW()-2,20))</f>
        <v/>
      </c>
      <c r="F5322" s="0" t="str">
        <f aca="false">IF($A5322="","",INDEX(CARTAO_COMPRAS!$G:$G,INT((ROW()-2)/20)+2))</f>
        <v/>
      </c>
      <c r="G5322" s="5" t="str">
        <f aca="false">IF($A5322="","",INDEX(CARTAO_COMPRAS!$I:$I,INT((ROW()-2)/20)+2))</f>
        <v/>
      </c>
      <c r="H5322" s="4" t="str">
        <f aca="false">IF($A5322="","",EDATE(INDEX(CARTAO_COMPRAS!$J:$J,INT((ROW()-2)/20)+2),MOD(ROW()-2,20)))</f>
        <v/>
      </c>
      <c r="I5322" s="4" t="str">
        <f aca="false">IF($H5322="","",$H5322-WEEKDAY($H5322,2)+1)</f>
        <v/>
      </c>
      <c r="J5322" s="4" t="str">
        <f aca="false">IF($I5322="","",$I5322+6)</f>
        <v/>
      </c>
      <c r="K5322" s="6" t="str">
        <f aca="false">IF($H5322="","",DATE(YEAR($H5322),MONTH($H5322),1))</f>
        <v/>
      </c>
      <c r="L5322" s="0" t="str">
        <f aca="false">IF($A5322="","",INDEX(CARTAO_COMPRAS!$K:$K,INT((ROW()-2)/20)+2))</f>
        <v/>
      </c>
      <c r="M5322" s="0" t="str">
        <f aca="false">IF($A5322="","","Compra no cartão")</f>
        <v/>
      </c>
    </row>
    <row r="5323" customFormat="false" ht="13.5" hidden="false" customHeight="false" outlineLevel="0" collapsed="false">
      <c r="A5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3" s="0" t="str">
        <f aca="false">IF($A5323="","",INDEX(CARTAO_COMPRAS!$C:$C,INT((ROW()-2)/20)+2))</f>
        <v/>
      </c>
      <c r="C5323" s="0" t="str">
        <f aca="false">IF($A5323="","",INDEX(CARTAO_COMPRAS!$D:$D,INT((ROW()-2)/20)+2))</f>
        <v/>
      </c>
      <c r="D5323" s="0" t="str">
        <f aca="false">IF($A5323="","",INDEX(CARTAO_COMPRAS!$E:$E,INT((ROW()-2)/20)+2))</f>
        <v/>
      </c>
      <c r="E5323" s="0" t="str">
        <f aca="false">IF($A5323="","",INDEX(CARTAO_COMPRAS!$H:$H,INT((ROW()-2)/20)+2)+MOD(ROW()-2,20))</f>
        <v/>
      </c>
      <c r="F5323" s="0" t="str">
        <f aca="false">IF($A5323="","",INDEX(CARTAO_COMPRAS!$G:$G,INT((ROW()-2)/20)+2))</f>
        <v/>
      </c>
      <c r="G5323" s="5" t="str">
        <f aca="false">IF($A5323="","",INDEX(CARTAO_COMPRAS!$I:$I,INT((ROW()-2)/20)+2))</f>
        <v/>
      </c>
      <c r="H5323" s="4" t="str">
        <f aca="false">IF($A5323="","",EDATE(INDEX(CARTAO_COMPRAS!$J:$J,INT((ROW()-2)/20)+2),MOD(ROW()-2,20)))</f>
        <v/>
      </c>
      <c r="I5323" s="4" t="str">
        <f aca="false">IF($H5323="","",$H5323-WEEKDAY($H5323,2)+1)</f>
        <v/>
      </c>
      <c r="J5323" s="4" t="str">
        <f aca="false">IF($I5323="","",$I5323+6)</f>
        <v/>
      </c>
      <c r="K5323" s="6" t="str">
        <f aca="false">IF($H5323="","",DATE(YEAR($H5323),MONTH($H5323),1))</f>
        <v/>
      </c>
      <c r="L5323" s="0" t="str">
        <f aca="false">IF($A5323="","",INDEX(CARTAO_COMPRAS!$K:$K,INT((ROW()-2)/20)+2))</f>
        <v/>
      </c>
      <c r="M5323" s="0" t="str">
        <f aca="false">IF($A5323="","","Compra no cartão")</f>
        <v/>
      </c>
    </row>
    <row r="5324" customFormat="false" ht="13.5" hidden="false" customHeight="false" outlineLevel="0" collapsed="false">
      <c r="A5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4" s="0" t="str">
        <f aca="false">IF($A5324="","",INDEX(CARTAO_COMPRAS!$C:$C,INT((ROW()-2)/20)+2))</f>
        <v/>
      </c>
      <c r="C5324" s="0" t="str">
        <f aca="false">IF($A5324="","",INDEX(CARTAO_COMPRAS!$D:$D,INT((ROW()-2)/20)+2))</f>
        <v/>
      </c>
      <c r="D5324" s="0" t="str">
        <f aca="false">IF($A5324="","",INDEX(CARTAO_COMPRAS!$E:$E,INT((ROW()-2)/20)+2))</f>
        <v/>
      </c>
      <c r="E5324" s="0" t="str">
        <f aca="false">IF($A5324="","",INDEX(CARTAO_COMPRAS!$H:$H,INT((ROW()-2)/20)+2)+MOD(ROW()-2,20))</f>
        <v/>
      </c>
      <c r="F5324" s="0" t="str">
        <f aca="false">IF($A5324="","",INDEX(CARTAO_COMPRAS!$G:$G,INT((ROW()-2)/20)+2))</f>
        <v/>
      </c>
      <c r="G5324" s="5" t="str">
        <f aca="false">IF($A5324="","",INDEX(CARTAO_COMPRAS!$I:$I,INT((ROW()-2)/20)+2))</f>
        <v/>
      </c>
      <c r="H5324" s="4" t="str">
        <f aca="false">IF($A5324="","",EDATE(INDEX(CARTAO_COMPRAS!$J:$J,INT((ROW()-2)/20)+2),MOD(ROW()-2,20)))</f>
        <v/>
      </c>
      <c r="I5324" s="4" t="str">
        <f aca="false">IF($H5324="","",$H5324-WEEKDAY($H5324,2)+1)</f>
        <v/>
      </c>
      <c r="J5324" s="4" t="str">
        <f aca="false">IF($I5324="","",$I5324+6)</f>
        <v/>
      </c>
      <c r="K5324" s="6" t="str">
        <f aca="false">IF($H5324="","",DATE(YEAR($H5324),MONTH($H5324),1))</f>
        <v/>
      </c>
      <c r="L5324" s="0" t="str">
        <f aca="false">IF($A5324="","",INDEX(CARTAO_COMPRAS!$K:$K,INT((ROW()-2)/20)+2))</f>
        <v/>
      </c>
      <c r="M5324" s="0" t="str">
        <f aca="false">IF($A5324="","","Compra no cartão")</f>
        <v/>
      </c>
    </row>
    <row r="5325" customFormat="false" ht="13.5" hidden="false" customHeight="false" outlineLevel="0" collapsed="false">
      <c r="A5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5" s="0" t="str">
        <f aca="false">IF($A5325="","",INDEX(CARTAO_COMPRAS!$C:$C,INT((ROW()-2)/20)+2))</f>
        <v/>
      </c>
      <c r="C5325" s="0" t="str">
        <f aca="false">IF($A5325="","",INDEX(CARTAO_COMPRAS!$D:$D,INT((ROW()-2)/20)+2))</f>
        <v/>
      </c>
      <c r="D5325" s="0" t="str">
        <f aca="false">IF($A5325="","",INDEX(CARTAO_COMPRAS!$E:$E,INT((ROW()-2)/20)+2))</f>
        <v/>
      </c>
      <c r="E5325" s="0" t="str">
        <f aca="false">IF($A5325="","",INDEX(CARTAO_COMPRAS!$H:$H,INT((ROW()-2)/20)+2)+MOD(ROW()-2,20))</f>
        <v/>
      </c>
      <c r="F5325" s="0" t="str">
        <f aca="false">IF($A5325="","",INDEX(CARTAO_COMPRAS!$G:$G,INT((ROW()-2)/20)+2))</f>
        <v/>
      </c>
      <c r="G5325" s="5" t="str">
        <f aca="false">IF($A5325="","",INDEX(CARTAO_COMPRAS!$I:$I,INT((ROW()-2)/20)+2))</f>
        <v/>
      </c>
      <c r="H5325" s="4" t="str">
        <f aca="false">IF($A5325="","",EDATE(INDEX(CARTAO_COMPRAS!$J:$J,INT((ROW()-2)/20)+2),MOD(ROW()-2,20)))</f>
        <v/>
      </c>
      <c r="I5325" s="4" t="str">
        <f aca="false">IF($H5325="","",$H5325-WEEKDAY($H5325,2)+1)</f>
        <v/>
      </c>
      <c r="J5325" s="4" t="str">
        <f aca="false">IF($I5325="","",$I5325+6)</f>
        <v/>
      </c>
      <c r="K5325" s="6" t="str">
        <f aca="false">IF($H5325="","",DATE(YEAR($H5325),MONTH($H5325),1))</f>
        <v/>
      </c>
      <c r="L5325" s="0" t="str">
        <f aca="false">IF($A5325="","",INDEX(CARTAO_COMPRAS!$K:$K,INT((ROW()-2)/20)+2))</f>
        <v/>
      </c>
      <c r="M5325" s="0" t="str">
        <f aca="false">IF($A5325="","","Compra no cartão")</f>
        <v/>
      </c>
    </row>
    <row r="5326" customFormat="false" ht="13.5" hidden="false" customHeight="false" outlineLevel="0" collapsed="false">
      <c r="A5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6" s="0" t="str">
        <f aca="false">IF($A5326="","",INDEX(CARTAO_COMPRAS!$C:$C,INT((ROW()-2)/20)+2))</f>
        <v/>
      </c>
      <c r="C5326" s="0" t="str">
        <f aca="false">IF($A5326="","",INDEX(CARTAO_COMPRAS!$D:$D,INT((ROW()-2)/20)+2))</f>
        <v/>
      </c>
      <c r="D5326" s="0" t="str">
        <f aca="false">IF($A5326="","",INDEX(CARTAO_COMPRAS!$E:$E,INT((ROW()-2)/20)+2))</f>
        <v/>
      </c>
      <c r="E5326" s="0" t="str">
        <f aca="false">IF($A5326="","",INDEX(CARTAO_COMPRAS!$H:$H,INT((ROW()-2)/20)+2)+MOD(ROW()-2,20))</f>
        <v/>
      </c>
      <c r="F5326" s="0" t="str">
        <f aca="false">IF($A5326="","",INDEX(CARTAO_COMPRAS!$G:$G,INT((ROW()-2)/20)+2))</f>
        <v/>
      </c>
      <c r="G5326" s="5" t="str">
        <f aca="false">IF($A5326="","",INDEX(CARTAO_COMPRAS!$I:$I,INT((ROW()-2)/20)+2))</f>
        <v/>
      </c>
      <c r="H5326" s="4" t="str">
        <f aca="false">IF($A5326="","",EDATE(INDEX(CARTAO_COMPRAS!$J:$J,INT((ROW()-2)/20)+2),MOD(ROW()-2,20)))</f>
        <v/>
      </c>
      <c r="I5326" s="4" t="str">
        <f aca="false">IF($H5326="","",$H5326-WEEKDAY($H5326,2)+1)</f>
        <v/>
      </c>
      <c r="J5326" s="4" t="str">
        <f aca="false">IF($I5326="","",$I5326+6)</f>
        <v/>
      </c>
      <c r="K5326" s="6" t="str">
        <f aca="false">IF($H5326="","",DATE(YEAR($H5326),MONTH($H5326),1))</f>
        <v/>
      </c>
      <c r="L5326" s="0" t="str">
        <f aca="false">IF($A5326="","",INDEX(CARTAO_COMPRAS!$K:$K,INT((ROW()-2)/20)+2))</f>
        <v/>
      </c>
      <c r="M5326" s="0" t="str">
        <f aca="false">IF($A5326="","","Compra no cartão")</f>
        <v/>
      </c>
    </row>
    <row r="5327" customFormat="false" ht="13.5" hidden="false" customHeight="false" outlineLevel="0" collapsed="false">
      <c r="A5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7" s="0" t="str">
        <f aca="false">IF($A5327="","",INDEX(CARTAO_COMPRAS!$C:$C,INT((ROW()-2)/20)+2))</f>
        <v/>
      </c>
      <c r="C5327" s="0" t="str">
        <f aca="false">IF($A5327="","",INDEX(CARTAO_COMPRAS!$D:$D,INT((ROW()-2)/20)+2))</f>
        <v/>
      </c>
      <c r="D5327" s="0" t="str">
        <f aca="false">IF($A5327="","",INDEX(CARTAO_COMPRAS!$E:$E,INT((ROW()-2)/20)+2))</f>
        <v/>
      </c>
      <c r="E5327" s="0" t="str">
        <f aca="false">IF($A5327="","",INDEX(CARTAO_COMPRAS!$H:$H,INT((ROW()-2)/20)+2)+MOD(ROW()-2,20))</f>
        <v/>
      </c>
      <c r="F5327" s="0" t="str">
        <f aca="false">IF($A5327="","",INDEX(CARTAO_COMPRAS!$G:$G,INT((ROW()-2)/20)+2))</f>
        <v/>
      </c>
      <c r="G5327" s="5" t="str">
        <f aca="false">IF($A5327="","",INDEX(CARTAO_COMPRAS!$I:$I,INT((ROW()-2)/20)+2))</f>
        <v/>
      </c>
      <c r="H5327" s="4" t="str">
        <f aca="false">IF($A5327="","",EDATE(INDEX(CARTAO_COMPRAS!$J:$J,INT((ROW()-2)/20)+2),MOD(ROW()-2,20)))</f>
        <v/>
      </c>
      <c r="I5327" s="4" t="str">
        <f aca="false">IF($H5327="","",$H5327-WEEKDAY($H5327,2)+1)</f>
        <v/>
      </c>
      <c r="J5327" s="4" t="str">
        <f aca="false">IF($I5327="","",$I5327+6)</f>
        <v/>
      </c>
      <c r="K5327" s="6" t="str">
        <f aca="false">IF($H5327="","",DATE(YEAR($H5327),MONTH($H5327),1))</f>
        <v/>
      </c>
      <c r="L5327" s="0" t="str">
        <f aca="false">IF($A5327="","",INDEX(CARTAO_COMPRAS!$K:$K,INT((ROW()-2)/20)+2))</f>
        <v/>
      </c>
      <c r="M5327" s="0" t="str">
        <f aca="false">IF($A5327="","","Compra no cartão")</f>
        <v/>
      </c>
    </row>
    <row r="5328" customFormat="false" ht="13.5" hidden="false" customHeight="false" outlineLevel="0" collapsed="false">
      <c r="A5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8" s="0" t="str">
        <f aca="false">IF($A5328="","",INDEX(CARTAO_COMPRAS!$C:$C,INT((ROW()-2)/20)+2))</f>
        <v/>
      </c>
      <c r="C5328" s="0" t="str">
        <f aca="false">IF($A5328="","",INDEX(CARTAO_COMPRAS!$D:$D,INT((ROW()-2)/20)+2))</f>
        <v/>
      </c>
      <c r="D5328" s="0" t="str">
        <f aca="false">IF($A5328="","",INDEX(CARTAO_COMPRAS!$E:$E,INT((ROW()-2)/20)+2))</f>
        <v/>
      </c>
      <c r="E5328" s="0" t="str">
        <f aca="false">IF($A5328="","",INDEX(CARTAO_COMPRAS!$H:$H,INT((ROW()-2)/20)+2)+MOD(ROW()-2,20))</f>
        <v/>
      </c>
      <c r="F5328" s="0" t="str">
        <f aca="false">IF($A5328="","",INDEX(CARTAO_COMPRAS!$G:$G,INT((ROW()-2)/20)+2))</f>
        <v/>
      </c>
      <c r="G5328" s="5" t="str">
        <f aca="false">IF($A5328="","",INDEX(CARTAO_COMPRAS!$I:$I,INT((ROW()-2)/20)+2))</f>
        <v/>
      </c>
      <c r="H5328" s="4" t="str">
        <f aca="false">IF($A5328="","",EDATE(INDEX(CARTAO_COMPRAS!$J:$J,INT((ROW()-2)/20)+2),MOD(ROW()-2,20)))</f>
        <v/>
      </c>
      <c r="I5328" s="4" t="str">
        <f aca="false">IF($H5328="","",$H5328-WEEKDAY($H5328,2)+1)</f>
        <v/>
      </c>
      <c r="J5328" s="4" t="str">
        <f aca="false">IF($I5328="","",$I5328+6)</f>
        <v/>
      </c>
      <c r="K5328" s="6" t="str">
        <f aca="false">IF($H5328="","",DATE(YEAR($H5328),MONTH($H5328),1))</f>
        <v/>
      </c>
      <c r="L5328" s="0" t="str">
        <f aca="false">IF($A5328="","",INDEX(CARTAO_COMPRAS!$K:$K,INT((ROW()-2)/20)+2))</f>
        <v/>
      </c>
      <c r="M5328" s="0" t="str">
        <f aca="false">IF($A5328="","","Compra no cartão")</f>
        <v/>
      </c>
    </row>
    <row r="5329" customFormat="false" ht="13.5" hidden="false" customHeight="false" outlineLevel="0" collapsed="false">
      <c r="A5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29" s="0" t="str">
        <f aca="false">IF($A5329="","",INDEX(CARTAO_COMPRAS!$C:$C,INT((ROW()-2)/20)+2))</f>
        <v/>
      </c>
      <c r="C5329" s="0" t="str">
        <f aca="false">IF($A5329="","",INDEX(CARTAO_COMPRAS!$D:$D,INT((ROW()-2)/20)+2))</f>
        <v/>
      </c>
      <c r="D5329" s="0" t="str">
        <f aca="false">IF($A5329="","",INDEX(CARTAO_COMPRAS!$E:$E,INT((ROW()-2)/20)+2))</f>
        <v/>
      </c>
      <c r="E5329" s="0" t="str">
        <f aca="false">IF($A5329="","",INDEX(CARTAO_COMPRAS!$H:$H,INT((ROW()-2)/20)+2)+MOD(ROW()-2,20))</f>
        <v/>
      </c>
      <c r="F5329" s="0" t="str">
        <f aca="false">IF($A5329="","",INDEX(CARTAO_COMPRAS!$G:$G,INT((ROW()-2)/20)+2))</f>
        <v/>
      </c>
      <c r="G5329" s="5" t="str">
        <f aca="false">IF($A5329="","",INDEX(CARTAO_COMPRAS!$I:$I,INT((ROW()-2)/20)+2))</f>
        <v/>
      </c>
      <c r="H5329" s="4" t="str">
        <f aca="false">IF($A5329="","",EDATE(INDEX(CARTAO_COMPRAS!$J:$J,INT((ROW()-2)/20)+2),MOD(ROW()-2,20)))</f>
        <v/>
      </c>
      <c r="I5329" s="4" t="str">
        <f aca="false">IF($H5329="","",$H5329-WEEKDAY($H5329,2)+1)</f>
        <v/>
      </c>
      <c r="J5329" s="4" t="str">
        <f aca="false">IF($I5329="","",$I5329+6)</f>
        <v/>
      </c>
      <c r="K5329" s="6" t="str">
        <f aca="false">IF($H5329="","",DATE(YEAR($H5329),MONTH($H5329),1))</f>
        <v/>
      </c>
      <c r="L5329" s="0" t="str">
        <f aca="false">IF($A5329="","",INDEX(CARTAO_COMPRAS!$K:$K,INT((ROW()-2)/20)+2))</f>
        <v/>
      </c>
      <c r="M5329" s="0" t="str">
        <f aca="false">IF($A5329="","","Compra no cartão")</f>
        <v/>
      </c>
    </row>
    <row r="5330" customFormat="false" ht="13.5" hidden="false" customHeight="false" outlineLevel="0" collapsed="false">
      <c r="A5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0" s="0" t="str">
        <f aca="false">IF($A5330="","",INDEX(CARTAO_COMPRAS!$C:$C,INT((ROW()-2)/20)+2))</f>
        <v/>
      </c>
      <c r="C5330" s="0" t="str">
        <f aca="false">IF($A5330="","",INDEX(CARTAO_COMPRAS!$D:$D,INT((ROW()-2)/20)+2))</f>
        <v/>
      </c>
      <c r="D5330" s="0" t="str">
        <f aca="false">IF($A5330="","",INDEX(CARTAO_COMPRAS!$E:$E,INT((ROW()-2)/20)+2))</f>
        <v/>
      </c>
      <c r="E5330" s="0" t="str">
        <f aca="false">IF($A5330="","",INDEX(CARTAO_COMPRAS!$H:$H,INT((ROW()-2)/20)+2)+MOD(ROW()-2,20))</f>
        <v/>
      </c>
      <c r="F5330" s="0" t="str">
        <f aca="false">IF($A5330="","",INDEX(CARTAO_COMPRAS!$G:$G,INT((ROW()-2)/20)+2))</f>
        <v/>
      </c>
      <c r="G5330" s="5" t="str">
        <f aca="false">IF($A5330="","",INDEX(CARTAO_COMPRAS!$I:$I,INT((ROW()-2)/20)+2))</f>
        <v/>
      </c>
      <c r="H5330" s="4" t="str">
        <f aca="false">IF($A5330="","",EDATE(INDEX(CARTAO_COMPRAS!$J:$J,INT((ROW()-2)/20)+2),MOD(ROW()-2,20)))</f>
        <v/>
      </c>
      <c r="I5330" s="4" t="str">
        <f aca="false">IF($H5330="","",$H5330-WEEKDAY($H5330,2)+1)</f>
        <v/>
      </c>
      <c r="J5330" s="4" t="str">
        <f aca="false">IF($I5330="","",$I5330+6)</f>
        <v/>
      </c>
      <c r="K5330" s="6" t="str">
        <f aca="false">IF($H5330="","",DATE(YEAR($H5330),MONTH($H5330),1))</f>
        <v/>
      </c>
      <c r="L5330" s="0" t="str">
        <f aca="false">IF($A5330="","",INDEX(CARTAO_COMPRAS!$K:$K,INT((ROW()-2)/20)+2))</f>
        <v/>
      </c>
      <c r="M5330" s="0" t="str">
        <f aca="false">IF($A5330="","","Compra no cartão")</f>
        <v/>
      </c>
    </row>
    <row r="5331" customFormat="false" ht="13.5" hidden="false" customHeight="false" outlineLevel="0" collapsed="false">
      <c r="A5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1" s="0" t="str">
        <f aca="false">IF($A5331="","",INDEX(CARTAO_COMPRAS!$C:$C,INT((ROW()-2)/20)+2))</f>
        <v/>
      </c>
      <c r="C5331" s="0" t="str">
        <f aca="false">IF($A5331="","",INDEX(CARTAO_COMPRAS!$D:$D,INT((ROW()-2)/20)+2))</f>
        <v/>
      </c>
      <c r="D5331" s="0" t="str">
        <f aca="false">IF($A5331="","",INDEX(CARTAO_COMPRAS!$E:$E,INT((ROW()-2)/20)+2))</f>
        <v/>
      </c>
      <c r="E5331" s="0" t="str">
        <f aca="false">IF($A5331="","",INDEX(CARTAO_COMPRAS!$H:$H,INT((ROW()-2)/20)+2)+MOD(ROW()-2,20))</f>
        <v/>
      </c>
      <c r="F5331" s="0" t="str">
        <f aca="false">IF($A5331="","",INDEX(CARTAO_COMPRAS!$G:$G,INT((ROW()-2)/20)+2))</f>
        <v/>
      </c>
      <c r="G5331" s="5" t="str">
        <f aca="false">IF($A5331="","",INDEX(CARTAO_COMPRAS!$I:$I,INT((ROW()-2)/20)+2))</f>
        <v/>
      </c>
      <c r="H5331" s="4" t="str">
        <f aca="false">IF($A5331="","",EDATE(INDEX(CARTAO_COMPRAS!$J:$J,INT((ROW()-2)/20)+2),MOD(ROW()-2,20)))</f>
        <v/>
      </c>
      <c r="I5331" s="4" t="str">
        <f aca="false">IF($H5331="","",$H5331-WEEKDAY($H5331,2)+1)</f>
        <v/>
      </c>
      <c r="J5331" s="4" t="str">
        <f aca="false">IF($I5331="","",$I5331+6)</f>
        <v/>
      </c>
      <c r="K5331" s="6" t="str">
        <f aca="false">IF($H5331="","",DATE(YEAR($H5331),MONTH($H5331),1))</f>
        <v/>
      </c>
      <c r="L5331" s="0" t="str">
        <f aca="false">IF($A5331="","",INDEX(CARTAO_COMPRAS!$K:$K,INT((ROW()-2)/20)+2))</f>
        <v/>
      </c>
      <c r="M5331" s="0" t="str">
        <f aca="false">IF($A5331="","","Compra no cartão")</f>
        <v/>
      </c>
    </row>
    <row r="5332" customFormat="false" ht="13.5" hidden="false" customHeight="false" outlineLevel="0" collapsed="false">
      <c r="A5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2" s="0" t="str">
        <f aca="false">IF($A5332="","",INDEX(CARTAO_COMPRAS!$C:$C,INT((ROW()-2)/20)+2))</f>
        <v/>
      </c>
      <c r="C5332" s="0" t="str">
        <f aca="false">IF($A5332="","",INDEX(CARTAO_COMPRAS!$D:$D,INT((ROW()-2)/20)+2))</f>
        <v/>
      </c>
      <c r="D5332" s="0" t="str">
        <f aca="false">IF($A5332="","",INDEX(CARTAO_COMPRAS!$E:$E,INT((ROW()-2)/20)+2))</f>
        <v/>
      </c>
      <c r="E5332" s="0" t="str">
        <f aca="false">IF($A5332="","",INDEX(CARTAO_COMPRAS!$H:$H,INT((ROW()-2)/20)+2)+MOD(ROW()-2,20))</f>
        <v/>
      </c>
      <c r="F5332" s="0" t="str">
        <f aca="false">IF($A5332="","",INDEX(CARTAO_COMPRAS!$G:$G,INT((ROW()-2)/20)+2))</f>
        <v/>
      </c>
      <c r="G5332" s="5" t="str">
        <f aca="false">IF($A5332="","",INDEX(CARTAO_COMPRAS!$I:$I,INT((ROW()-2)/20)+2))</f>
        <v/>
      </c>
      <c r="H5332" s="4" t="str">
        <f aca="false">IF($A5332="","",EDATE(INDEX(CARTAO_COMPRAS!$J:$J,INT((ROW()-2)/20)+2),MOD(ROW()-2,20)))</f>
        <v/>
      </c>
      <c r="I5332" s="4" t="str">
        <f aca="false">IF($H5332="","",$H5332-WEEKDAY($H5332,2)+1)</f>
        <v/>
      </c>
      <c r="J5332" s="4" t="str">
        <f aca="false">IF($I5332="","",$I5332+6)</f>
        <v/>
      </c>
      <c r="K5332" s="6" t="str">
        <f aca="false">IF($H5332="","",DATE(YEAR($H5332),MONTH($H5332),1))</f>
        <v/>
      </c>
      <c r="L5332" s="0" t="str">
        <f aca="false">IF($A5332="","",INDEX(CARTAO_COMPRAS!$K:$K,INT((ROW()-2)/20)+2))</f>
        <v/>
      </c>
      <c r="M5332" s="0" t="str">
        <f aca="false">IF($A5332="","","Compra no cartão")</f>
        <v/>
      </c>
    </row>
    <row r="5333" customFormat="false" ht="13.5" hidden="false" customHeight="false" outlineLevel="0" collapsed="false">
      <c r="A5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3" s="0" t="str">
        <f aca="false">IF($A5333="","",INDEX(CARTAO_COMPRAS!$C:$C,INT((ROW()-2)/20)+2))</f>
        <v/>
      </c>
      <c r="C5333" s="0" t="str">
        <f aca="false">IF($A5333="","",INDEX(CARTAO_COMPRAS!$D:$D,INT((ROW()-2)/20)+2))</f>
        <v/>
      </c>
      <c r="D5333" s="0" t="str">
        <f aca="false">IF($A5333="","",INDEX(CARTAO_COMPRAS!$E:$E,INT((ROW()-2)/20)+2))</f>
        <v/>
      </c>
      <c r="E5333" s="0" t="str">
        <f aca="false">IF($A5333="","",INDEX(CARTAO_COMPRAS!$H:$H,INT((ROW()-2)/20)+2)+MOD(ROW()-2,20))</f>
        <v/>
      </c>
      <c r="F5333" s="0" t="str">
        <f aca="false">IF($A5333="","",INDEX(CARTAO_COMPRAS!$G:$G,INT((ROW()-2)/20)+2))</f>
        <v/>
      </c>
      <c r="G5333" s="5" t="str">
        <f aca="false">IF($A5333="","",INDEX(CARTAO_COMPRAS!$I:$I,INT((ROW()-2)/20)+2))</f>
        <v/>
      </c>
      <c r="H5333" s="4" t="str">
        <f aca="false">IF($A5333="","",EDATE(INDEX(CARTAO_COMPRAS!$J:$J,INT((ROW()-2)/20)+2),MOD(ROW()-2,20)))</f>
        <v/>
      </c>
      <c r="I5333" s="4" t="str">
        <f aca="false">IF($H5333="","",$H5333-WEEKDAY($H5333,2)+1)</f>
        <v/>
      </c>
      <c r="J5333" s="4" t="str">
        <f aca="false">IF($I5333="","",$I5333+6)</f>
        <v/>
      </c>
      <c r="K5333" s="6" t="str">
        <f aca="false">IF($H5333="","",DATE(YEAR($H5333),MONTH($H5333),1))</f>
        <v/>
      </c>
      <c r="L5333" s="0" t="str">
        <f aca="false">IF($A5333="","",INDEX(CARTAO_COMPRAS!$K:$K,INT((ROW()-2)/20)+2))</f>
        <v/>
      </c>
      <c r="M5333" s="0" t="str">
        <f aca="false">IF($A5333="","","Compra no cartão")</f>
        <v/>
      </c>
    </row>
    <row r="5334" customFormat="false" ht="13.5" hidden="false" customHeight="false" outlineLevel="0" collapsed="false">
      <c r="A5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4" s="0" t="str">
        <f aca="false">IF($A5334="","",INDEX(CARTAO_COMPRAS!$C:$C,INT((ROW()-2)/20)+2))</f>
        <v/>
      </c>
      <c r="C5334" s="0" t="str">
        <f aca="false">IF($A5334="","",INDEX(CARTAO_COMPRAS!$D:$D,INT((ROW()-2)/20)+2))</f>
        <v/>
      </c>
      <c r="D5334" s="0" t="str">
        <f aca="false">IF($A5334="","",INDEX(CARTAO_COMPRAS!$E:$E,INT((ROW()-2)/20)+2))</f>
        <v/>
      </c>
      <c r="E5334" s="0" t="str">
        <f aca="false">IF($A5334="","",INDEX(CARTAO_COMPRAS!$H:$H,INT((ROW()-2)/20)+2)+MOD(ROW()-2,20))</f>
        <v/>
      </c>
      <c r="F5334" s="0" t="str">
        <f aca="false">IF($A5334="","",INDEX(CARTAO_COMPRAS!$G:$G,INT((ROW()-2)/20)+2))</f>
        <v/>
      </c>
      <c r="G5334" s="5" t="str">
        <f aca="false">IF($A5334="","",INDEX(CARTAO_COMPRAS!$I:$I,INT((ROW()-2)/20)+2))</f>
        <v/>
      </c>
      <c r="H5334" s="4" t="str">
        <f aca="false">IF($A5334="","",EDATE(INDEX(CARTAO_COMPRAS!$J:$J,INT((ROW()-2)/20)+2),MOD(ROW()-2,20)))</f>
        <v/>
      </c>
      <c r="I5334" s="4" t="str">
        <f aca="false">IF($H5334="","",$H5334-WEEKDAY($H5334,2)+1)</f>
        <v/>
      </c>
      <c r="J5334" s="4" t="str">
        <f aca="false">IF($I5334="","",$I5334+6)</f>
        <v/>
      </c>
      <c r="K5334" s="6" t="str">
        <f aca="false">IF($H5334="","",DATE(YEAR($H5334),MONTH($H5334),1))</f>
        <v/>
      </c>
      <c r="L5334" s="0" t="str">
        <f aca="false">IF($A5334="","",INDEX(CARTAO_COMPRAS!$K:$K,INT((ROW()-2)/20)+2))</f>
        <v/>
      </c>
      <c r="M5334" s="0" t="str">
        <f aca="false">IF($A5334="","","Compra no cartão")</f>
        <v/>
      </c>
    </row>
    <row r="5335" customFormat="false" ht="13.5" hidden="false" customHeight="false" outlineLevel="0" collapsed="false">
      <c r="A5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5" s="0" t="str">
        <f aca="false">IF($A5335="","",INDEX(CARTAO_COMPRAS!$C:$C,INT((ROW()-2)/20)+2))</f>
        <v/>
      </c>
      <c r="C5335" s="0" t="str">
        <f aca="false">IF($A5335="","",INDEX(CARTAO_COMPRAS!$D:$D,INT((ROW()-2)/20)+2))</f>
        <v/>
      </c>
      <c r="D5335" s="0" t="str">
        <f aca="false">IF($A5335="","",INDEX(CARTAO_COMPRAS!$E:$E,INT((ROW()-2)/20)+2))</f>
        <v/>
      </c>
      <c r="E5335" s="0" t="str">
        <f aca="false">IF($A5335="","",INDEX(CARTAO_COMPRAS!$H:$H,INT((ROW()-2)/20)+2)+MOD(ROW()-2,20))</f>
        <v/>
      </c>
      <c r="F5335" s="0" t="str">
        <f aca="false">IF($A5335="","",INDEX(CARTAO_COMPRAS!$G:$G,INT((ROW()-2)/20)+2))</f>
        <v/>
      </c>
      <c r="G5335" s="5" t="str">
        <f aca="false">IF($A5335="","",INDEX(CARTAO_COMPRAS!$I:$I,INT((ROW()-2)/20)+2))</f>
        <v/>
      </c>
      <c r="H5335" s="4" t="str">
        <f aca="false">IF($A5335="","",EDATE(INDEX(CARTAO_COMPRAS!$J:$J,INT((ROW()-2)/20)+2),MOD(ROW()-2,20)))</f>
        <v/>
      </c>
      <c r="I5335" s="4" t="str">
        <f aca="false">IF($H5335="","",$H5335-WEEKDAY($H5335,2)+1)</f>
        <v/>
      </c>
      <c r="J5335" s="4" t="str">
        <f aca="false">IF($I5335="","",$I5335+6)</f>
        <v/>
      </c>
      <c r="K5335" s="6" t="str">
        <f aca="false">IF($H5335="","",DATE(YEAR($H5335),MONTH($H5335),1))</f>
        <v/>
      </c>
      <c r="L5335" s="0" t="str">
        <f aca="false">IF($A5335="","",INDEX(CARTAO_COMPRAS!$K:$K,INT((ROW()-2)/20)+2))</f>
        <v/>
      </c>
      <c r="M5335" s="0" t="str">
        <f aca="false">IF($A5335="","","Compra no cartão")</f>
        <v/>
      </c>
    </row>
    <row r="5336" customFormat="false" ht="13.5" hidden="false" customHeight="false" outlineLevel="0" collapsed="false">
      <c r="A5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6" s="0" t="str">
        <f aca="false">IF($A5336="","",INDEX(CARTAO_COMPRAS!$C:$C,INT((ROW()-2)/20)+2))</f>
        <v/>
      </c>
      <c r="C5336" s="0" t="str">
        <f aca="false">IF($A5336="","",INDEX(CARTAO_COMPRAS!$D:$D,INT((ROW()-2)/20)+2))</f>
        <v/>
      </c>
      <c r="D5336" s="0" t="str">
        <f aca="false">IF($A5336="","",INDEX(CARTAO_COMPRAS!$E:$E,INT((ROW()-2)/20)+2))</f>
        <v/>
      </c>
      <c r="E5336" s="0" t="str">
        <f aca="false">IF($A5336="","",INDEX(CARTAO_COMPRAS!$H:$H,INT((ROW()-2)/20)+2)+MOD(ROW()-2,20))</f>
        <v/>
      </c>
      <c r="F5336" s="0" t="str">
        <f aca="false">IF($A5336="","",INDEX(CARTAO_COMPRAS!$G:$G,INT((ROW()-2)/20)+2))</f>
        <v/>
      </c>
      <c r="G5336" s="5" t="str">
        <f aca="false">IF($A5336="","",INDEX(CARTAO_COMPRAS!$I:$I,INT((ROW()-2)/20)+2))</f>
        <v/>
      </c>
      <c r="H5336" s="4" t="str">
        <f aca="false">IF($A5336="","",EDATE(INDEX(CARTAO_COMPRAS!$J:$J,INT((ROW()-2)/20)+2),MOD(ROW()-2,20)))</f>
        <v/>
      </c>
      <c r="I5336" s="4" t="str">
        <f aca="false">IF($H5336="","",$H5336-WEEKDAY($H5336,2)+1)</f>
        <v/>
      </c>
      <c r="J5336" s="4" t="str">
        <f aca="false">IF($I5336="","",$I5336+6)</f>
        <v/>
      </c>
      <c r="K5336" s="6" t="str">
        <f aca="false">IF($H5336="","",DATE(YEAR($H5336),MONTH($H5336),1))</f>
        <v/>
      </c>
      <c r="L5336" s="0" t="str">
        <f aca="false">IF($A5336="","",INDEX(CARTAO_COMPRAS!$K:$K,INT((ROW()-2)/20)+2))</f>
        <v/>
      </c>
      <c r="M5336" s="0" t="str">
        <f aca="false">IF($A5336="","","Compra no cartão")</f>
        <v/>
      </c>
    </row>
    <row r="5337" customFormat="false" ht="13.5" hidden="false" customHeight="false" outlineLevel="0" collapsed="false">
      <c r="A5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7" s="0" t="str">
        <f aca="false">IF($A5337="","",INDEX(CARTAO_COMPRAS!$C:$C,INT((ROW()-2)/20)+2))</f>
        <v/>
      </c>
      <c r="C5337" s="0" t="str">
        <f aca="false">IF($A5337="","",INDEX(CARTAO_COMPRAS!$D:$D,INT((ROW()-2)/20)+2))</f>
        <v/>
      </c>
      <c r="D5337" s="0" t="str">
        <f aca="false">IF($A5337="","",INDEX(CARTAO_COMPRAS!$E:$E,INT((ROW()-2)/20)+2))</f>
        <v/>
      </c>
      <c r="E5337" s="0" t="str">
        <f aca="false">IF($A5337="","",INDEX(CARTAO_COMPRAS!$H:$H,INT((ROW()-2)/20)+2)+MOD(ROW()-2,20))</f>
        <v/>
      </c>
      <c r="F5337" s="0" t="str">
        <f aca="false">IF($A5337="","",INDEX(CARTAO_COMPRAS!$G:$G,INT((ROW()-2)/20)+2))</f>
        <v/>
      </c>
      <c r="G5337" s="5" t="str">
        <f aca="false">IF($A5337="","",INDEX(CARTAO_COMPRAS!$I:$I,INT((ROW()-2)/20)+2))</f>
        <v/>
      </c>
      <c r="H5337" s="4" t="str">
        <f aca="false">IF($A5337="","",EDATE(INDEX(CARTAO_COMPRAS!$J:$J,INT((ROW()-2)/20)+2),MOD(ROW()-2,20)))</f>
        <v/>
      </c>
      <c r="I5337" s="4" t="str">
        <f aca="false">IF($H5337="","",$H5337-WEEKDAY($H5337,2)+1)</f>
        <v/>
      </c>
      <c r="J5337" s="4" t="str">
        <f aca="false">IF($I5337="","",$I5337+6)</f>
        <v/>
      </c>
      <c r="K5337" s="6" t="str">
        <f aca="false">IF($H5337="","",DATE(YEAR($H5337),MONTH($H5337),1))</f>
        <v/>
      </c>
      <c r="L5337" s="0" t="str">
        <f aca="false">IF($A5337="","",INDEX(CARTAO_COMPRAS!$K:$K,INT((ROW()-2)/20)+2))</f>
        <v/>
      </c>
      <c r="M5337" s="0" t="str">
        <f aca="false">IF($A5337="","","Compra no cartão")</f>
        <v/>
      </c>
    </row>
    <row r="5338" customFormat="false" ht="13.5" hidden="false" customHeight="false" outlineLevel="0" collapsed="false">
      <c r="A5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8" s="0" t="str">
        <f aca="false">IF($A5338="","",INDEX(CARTAO_COMPRAS!$C:$C,INT((ROW()-2)/20)+2))</f>
        <v/>
      </c>
      <c r="C5338" s="0" t="str">
        <f aca="false">IF($A5338="","",INDEX(CARTAO_COMPRAS!$D:$D,INT((ROW()-2)/20)+2))</f>
        <v/>
      </c>
      <c r="D5338" s="0" t="str">
        <f aca="false">IF($A5338="","",INDEX(CARTAO_COMPRAS!$E:$E,INT((ROW()-2)/20)+2))</f>
        <v/>
      </c>
      <c r="E5338" s="0" t="str">
        <f aca="false">IF($A5338="","",INDEX(CARTAO_COMPRAS!$H:$H,INT((ROW()-2)/20)+2)+MOD(ROW()-2,20))</f>
        <v/>
      </c>
      <c r="F5338" s="0" t="str">
        <f aca="false">IF($A5338="","",INDEX(CARTAO_COMPRAS!$G:$G,INT((ROW()-2)/20)+2))</f>
        <v/>
      </c>
      <c r="G5338" s="5" t="str">
        <f aca="false">IF($A5338="","",INDEX(CARTAO_COMPRAS!$I:$I,INT((ROW()-2)/20)+2))</f>
        <v/>
      </c>
      <c r="H5338" s="4" t="str">
        <f aca="false">IF($A5338="","",EDATE(INDEX(CARTAO_COMPRAS!$J:$J,INT((ROW()-2)/20)+2),MOD(ROW()-2,20)))</f>
        <v/>
      </c>
      <c r="I5338" s="4" t="str">
        <f aca="false">IF($H5338="","",$H5338-WEEKDAY($H5338,2)+1)</f>
        <v/>
      </c>
      <c r="J5338" s="4" t="str">
        <f aca="false">IF($I5338="","",$I5338+6)</f>
        <v/>
      </c>
      <c r="K5338" s="6" t="str">
        <f aca="false">IF($H5338="","",DATE(YEAR($H5338),MONTH($H5338),1))</f>
        <v/>
      </c>
      <c r="L5338" s="0" t="str">
        <f aca="false">IF($A5338="","",INDEX(CARTAO_COMPRAS!$K:$K,INT((ROW()-2)/20)+2))</f>
        <v/>
      </c>
      <c r="M5338" s="0" t="str">
        <f aca="false">IF($A5338="","","Compra no cartão")</f>
        <v/>
      </c>
    </row>
    <row r="5339" customFormat="false" ht="13.5" hidden="false" customHeight="false" outlineLevel="0" collapsed="false">
      <c r="A5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39" s="0" t="str">
        <f aca="false">IF($A5339="","",INDEX(CARTAO_COMPRAS!$C:$C,INT((ROW()-2)/20)+2))</f>
        <v/>
      </c>
      <c r="C5339" s="0" t="str">
        <f aca="false">IF($A5339="","",INDEX(CARTAO_COMPRAS!$D:$D,INT((ROW()-2)/20)+2))</f>
        <v/>
      </c>
      <c r="D5339" s="0" t="str">
        <f aca="false">IF($A5339="","",INDEX(CARTAO_COMPRAS!$E:$E,INT((ROW()-2)/20)+2))</f>
        <v/>
      </c>
      <c r="E5339" s="0" t="str">
        <f aca="false">IF($A5339="","",INDEX(CARTAO_COMPRAS!$H:$H,INT((ROW()-2)/20)+2)+MOD(ROW()-2,20))</f>
        <v/>
      </c>
      <c r="F5339" s="0" t="str">
        <f aca="false">IF($A5339="","",INDEX(CARTAO_COMPRAS!$G:$G,INT((ROW()-2)/20)+2))</f>
        <v/>
      </c>
      <c r="G5339" s="5" t="str">
        <f aca="false">IF($A5339="","",INDEX(CARTAO_COMPRAS!$I:$I,INT((ROW()-2)/20)+2))</f>
        <v/>
      </c>
      <c r="H5339" s="4" t="str">
        <f aca="false">IF($A5339="","",EDATE(INDEX(CARTAO_COMPRAS!$J:$J,INT((ROW()-2)/20)+2),MOD(ROW()-2,20)))</f>
        <v/>
      </c>
      <c r="I5339" s="4" t="str">
        <f aca="false">IF($H5339="","",$H5339-WEEKDAY($H5339,2)+1)</f>
        <v/>
      </c>
      <c r="J5339" s="4" t="str">
        <f aca="false">IF($I5339="","",$I5339+6)</f>
        <v/>
      </c>
      <c r="K5339" s="6" t="str">
        <f aca="false">IF($H5339="","",DATE(YEAR($H5339),MONTH($H5339),1))</f>
        <v/>
      </c>
      <c r="L5339" s="0" t="str">
        <f aca="false">IF($A5339="","",INDEX(CARTAO_COMPRAS!$K:$K,INT((ROW()-2)/20)+2))</f>
        <v/>
      </c>
      <c r="M5339" s="0" t="str">
        <f aca="false">IF($A5339="","","Compra no cartão")</f>
        <v/>
      </c>
    </row>
    <row r="5340" customFormat="false" ht="13.5" hidden="false" customHeight="false" outlineLevel="0" collapsed="false">
      <c r="A5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0" s="0" t="str">
        <f aca="false">IF($A5340="","",INDEX(CARTAO_COMPRAS!$C:$C,INT((ROW()-2)/20)+2))</f>
        <v/>
      </c>
      <c r="C5340" s="0" t="str">
        <f aca="false">IF($A5340="","",INDEX(CARTAO_COMPRAS!$D:$D,INT((ROW()-2)/20)+2))</f>
        <v/>
      </c>
      <c r="D5340" s="0" t="str">
        <f aca="false">IF($A5340="","",INDEX(CARTAO_COMPRAS!$E:$E,INT((ROW()-2)/20)+2))</f>
        <v/>
      </c>
      <c r="E5340" s="0" t="str">
        <f aca="false">IF($A5340="","",INDEX(CARTAO_COMPRAS!$H:$H,INT((ROW()-2)/20)+2)+MOD(ROW()-2,20))</f>
        <v/>
      </c>
      <c r="F5340" s="0" t="str">
        <f aca="false">IF($A5340="","",INDEX(CARTAO_COMPRAS!$G:$G,INT((ROW()-2)/20)+2))</f>
        <v/>
      </c>
      <c r="G5340" s="5" t="str">
        <f aca="false">IF($A5340="","",INDEX(CARTAO_COMPRAS!$I:$I,INT((ROW()-2)/20)+2))</f>
        <v/>
      </c>
      <c r="H5340" s="4" t="str">
        <f aca="false">IF($A5340="","",EDATE(INDEX(CARTAO_COMPRAS!$J:$J,INT((ROW()-2)/20)+2),MOD(ROW()-2,20)))</f>
        <v/>
      </c>
      <c r="I5340" s="4" t="str">
        <f aca="false">IF($H5340="","",$H5340-WEEKDAY($H5340,2)+1)</f>
        <v/>
      </c>
      <c r="J5340" s="4" t="str">
        <f aca="false">IF($I5340="","",$I5340+6)</f>
        <v/>
      </c>
      <c r="K5340" s="6" t="str">
        <f aca="false">IF($H5340="","",DATE(YEAR($H5340),MONTH($H5340),1))</f>
        <v/>
      </c>
      <c r="L5340" s="0" t="str">
        <f aca="false">IF($A5340="","",INDEX(CARTAO_COMPRAS!$K:$K,INT((ROW()-2)/20)+2))</f>
        <v/>
      </c>
      <c r="M5340" s="0" t="str">
        <f aca="false">IF($A5340="","","Compra no cartão")</f>
        <v/>
      </c>
    </row>
    <row r="5341" customFormat="false" ht="13.5" hidden="false" customHeight="false" outlineLevel="0" collapsed="false">
      <c r="A5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1" s="0" t="str">
        <f aca="false">IF($A5341="","",INDEX(CARTAO_COMPRAS!$C:$C,INT((ROW()-2)/20)+2))</f>
        <v/>
      </c>
      <c r="C5341" s="0" t="str">
        <f aca="false">IF($A5341="","",INDEX(CARTAO_COMPRAS!$D:$D,INT((ROW()-2)/20)+2))</f>
        <v/>
      </c>
      <c r="D5341" s="0" t="str">
        <f aca="false">IF($A5341="","",INDEX(CARTAO_COMPRAS!$E:$E,INT((ROW()-2)/20)+2))</f>
        <v/>
      </c>
      <c r="E5341" s="0" t="str">
        <f aca="false">IF($A5341="","",INDEX(CARTAO_COMPRAS!$H:$H,INT((ROW()-2)/20)+2)+MOD(ROW()-2,20))</f>
        <v/>
      </c>
      <c r="F5341" s="0" t="str">
        <f aca="false">IF($A5341="","",INDEX(CARTAO_COMPRAS!$G:$G,INT((ROW()-2)/20)+2))</f>
        <v/>
      </c>
      <c r="G5341" s="5" t="str">
        <f aca="false">IF($A5341="","",INDEX(CARTAO_COMPRAS!$I:$I,INT((ROW()-2)/20)+2))</f>
        <v/>
      </c>
      <c r="H5341" s="4" t="str">
        <f aca="false">IF($A5341="","",EDATE(INDEX(CARTAO_COMPRAS!$J:$J,INT((ROW()-2)/20)+2),MOD(ROW()-2,20)))</f>
        <v/>
      </c>
      <c r="I5341" s="4" t="str">
        <f aca="false">IF($H5341="","",$H5341-WEEKDAY($H5341,2)+1)</f>
        <v/>
      </c>
      <c r="J5341" s="4" t="str">
        <f aca="false">IF($I5341="","",$I5341+6)</f>
        <v/>
      </c>
      <c r="K5341" s="6" t="str">
        <f aca="false">IF($H5341="","",DATE(YEAR($H5341),MONTH($H5341),1))</f>
        <v/>
      </c>
      <c r="L5341" s="0" t="str">
        <f aca="false">IF($A5341="","",INDEX(CARTAO_COMPRAS!$K:$K,INT((ROW()-2)/20)+2))</f>
        <v/>
      </c>
      <c r="M5341" s="0" t="str">
        <f aca="false">IF($A5341="","","Compra no cartão")</f>
        <v/>
      </c>
    </row>
    <row r="5342" customFormat="false" ht="13.5" hidden="false" customHeight="false" outlineLevel="0" collapsed="false">
      <c r="A53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2" s="0" t="str">
        <f aca="false">IF($A5342="","",INDEX(CARTAO_COMPRAS!$C:$C,INT((ROW()-2)/20)+2))</f>
        <v/>
      </c>
      <c r="C5342" s="0" t="str">
        <f aca="false">IF($A5342="","",INDEX(CARTAO_COMPRAS!$D:$D,INT((ROW()-2)/20)+2))</f>
        <v/>
      </c>
      <c r="D5342" s="0" t="str">
        <f aca="false">IF($A5342="","",INDEX(CARTAO_COMPRAS!$E:$E,INT((ROW()-2)/20)+2))</f>
        <v/>
      </c>
      <c r="E5342" s="0" t="str">
        <f aca="false">IF($A5342="","",INDEX(CARTAO_COMPRAS!$H:$H,INT((ROW()-2)/20)+2)+MOD(ROW()-2,20))</f>
        <v/>
      </c>
      <c r="F5342" s="0" t="str">
        <f aca="false">IF($A5342="","",INDEX(CARTAO_COMPRAS!$G:$G,INT((ROW()-2)/20)+2))</f>
        <v/>
      </c>
      <c r="G5342" s="5" t="str">
        <f aca="false">IF($A5342="","",INDEX(CARTAO_COMPRAS!$I:$I,INT((ROW()-2)/20)+2))</f>
        <v/>
      </c>
      <c r="H5342" s="4" t="str">
        <f aca="false">IF($A5342="","",EDATE(INDEX(CARTAO_COMPRAS!$J:$J,INT((ROW()-2)/20)+2),MOD(ROW()-2,20)))</f>
        <v/>
      </c>
      <c r="I5342" s="4" t="str">
        <f aca="false">IF($H5342="","",$H5342-WEEKDAY($H5342,2)+1)</f>
        <v/>
      </c>
      <c r="J5342" s="4" t="str">
        <f aca="false">IF($I5342="","",$I5342+6)</f>
        <v/>
      </c>
      <c r="K5342" s="6" t="str">
        <f aca="false">IF($H5342="","",DATE(YEAR($H5342),MONTH($H5342),1))</f>
        <v/>
      </c>
      <c r="L5342" s="0" t="str">
        <f aca="false">IF($A5342="","",INDEX(CARTAO_COMPRAS!$K:$K,INT((ROW()-2)/20)+2))</f>
        <v/>
      </c>
      <c r="M5342" s="0" t="str">
        <f aca="false">IF($A5342="","","Compra no cartão")</f>
        <v/>
      </c>
    </row>
    <row r="5343" customFormat="false" ht="13.5" hidden="false" customHeight="false" outlineLevel="0" collapsed="false">
      <c r="A5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3" s="0" t="str">
        <f aca="false">IF($A5343="","",INDEX(CARTAO_COMPRAS!$C:$C,INT((ROW()-2)/20)+2))</f>
        <v/>
      </c>
      <c r="C5343" s="0" t="str">
        <f aca="false">IF($A5343="","",INDEX(CARTAO_COMPRAS!$D:$D,INT((ROW()-2)/20)+2))</f>
        <v/>
      </c>
      <c r="D5343" s="0" t="str">
        <f aca="false">IF($A5343="","",INDEX(CARTAO_COMPRAS!$E:$E,INT((ROW()-2)/20)+2))</f>
        <v/>
      </c>
      <c r="E5343" s="0" t="str">
        <f aca="false">IF($A5343="","",INDEX(CARTAO_COMPRAS!$H:$H,INT((ROW()-2)/20)+2)+MOD(ROW()-2,20))</f>
        <v/>
      </c>
      <c r="F5343" s="0" t="str">
        <f aca="false">IF($A5343="","",INDEX(CARTAO_COMPRAS!$G:$G,INT((ROW()-2)/20)+2))</f>
        <v/>
      </c>
      <c r="G5343" s="5" t="str">
        <f aca="false">IF($A5343="","",INDEX(CARTAO_COMPRAS!$I:$I,INT((ROW()-2)/20)+2))</f>
        <v/>
      </c>
      <c r="H5343" s="4" t="str">
        <f aca="false">IF($A5343="","",EDATE(INDEX(CARTAO_COMPRAS!$J:$J,INT((ROW()-2)/20)+2),MOD(ROW()-2,20)))</f>
        <v/>
      </c>
      <c r="I5343" s="4" t="str">
        <f aca="false">IF($H5343="","",$H5343-WEEKDAY($H5343,2)+1)</f>
        <v/>
      </c>
      <c r="J5343" s="4" t="str">
        <f aca="false">IF($I5343="","",$I5343+6)</f>
        <v/>
      </c>
      <c r="K5343" s="6" t="str">
        <f aca="false">IF($H5343="","",DATE(YEAR($H5343),MONTH($H5343),1))</f>
        <v/>
      </c>
      <c r="L5343" s="0" t="str">
        <f aca="false">IF($A5343="","",INDEX(CARTAO_COMPRAS!$K:$K,INT((ROW()-2)/20)+2))</f>
        <v/>
      </c>
      <c r="M5343" s="0" t="str">
        <f aca="false">IF($A5343="","","Compra no cartão")</f>
        <v/>
      </c>
    </row>
    <row r="5344" customFormat="false" ht="13.5" hidden="false" customHeight="false" outlineLevel="0" collapsed="false">
      <c r="A5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4" s="0" t="str">
        <f aca="false">IF($A5344="","",INDEX(CARTAO_COMPRAS!$C:$C,INT((ROW()-2)/20)+2))</f>
        <v/>
      </c>
      <c r="C5344" s="0" t="str">
        <f aca="false">IF($A5344="","",INDEX(CARTAO_COMPRAS!$D:$D,INT((ROW()-2)/20)+2))</f>
        <v/>
      </c>
      <c r="D5344" s="0" t="str">
        <f aca="false">IF($A5344="","",INDEX(CARTAO_COMPRAS!$E:$E,INT((ROW()-2)/20)+2))</f>
        <v/>
      </c>
      <c r="E5344" s="0" t="str">
        <f aca="false">IF($A5344="","",INDEX(CARTAO_COMPRAS!$H:$H,INT((ROW()-2)/20)+2)+MOD(ROW()-2,20))</f>
        <v/>
      </c>
      <c r="F5344" s="0" t="str">
        <f aca="false">IF($A5344="","",INDEX(CARTAO_COMPRAS!$G:$G,INT((ROW()-2)/20)+2))</f>
        <v/>
      </c>
      <c r="G5344" s="5" t="str">
        <f aca="false">IF($A5344="","",INDEX(CARTAO_COMPRAS!$I:$I,INT((ROW()-2)/20)+2))</f>
        <v/>
      </c>
      <c r="H5344" s="4" t="str">
        <f aca="false">IF($A5344="","",EDATE(INDEX(CARTAO_COMPRAS!$J:$J,INT((ROW()-2)/20)+2),MOD(ROW()-2,20)))</f>
        <v/>
      </c>
      <c r="I5344" s="4" t="str">
        <f aca="false">IF($H5344="","",$H5344-WEEKDAY($H5344,2)+1)</f>
        <v/>
      </c>
      <c r="J5344" s="4" t="str">
        <f aca="false">IF($I5344="","",$I5344+6)</f>
        <v/>
      </c>
      <c r="K5344" s="6" t="str">
        <f aca="false">IF($H5344="","",DATE(YEAR($H5344),MONTH($H5344),1))</f>
        <v/>
      </c>
      <c r="L5344" s="0" t="str">
        <f aca="false">IF($A5344="","",INDEX(CARTAO_COMPRAS!$K:$K,INT((ROW()-2)/20)+2))</f>
        <v/>
      </c>
      <c r="M5344" s="0" t="str">
        <f aca="false">IF($A5344="","","Compra no cartão")</f>
        <v/>
      </c>
    </row>
    <row r="5345" customFormat="false" ht="13.5" hidden="false" customHeight="false" outlineLevel="0" collapsed="false">
      <c r="A5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5" s="0" t="str">
        <f aca="false">IF($A5345="","",INDEX(CARTAO_COMPRAS!$C:$C,INT((ROW()-2)/20)+2))</f>
        <v/>
      </c>
      <c r="C5345" s="0" t="str">
        <f aca="false">IF($A5345="","",INDEX(CARTAO_COMPRAS!$D:$D,INT((ROW()-2)/20)+2))</f>
        <v/>
      </c>
      <c r="D5345" s="0" t="str">
        <f aca="false">IF($A5345="","",INDEX(CARTAO_COMPRAS!$E:$E,INT((ROW()-2)/20)+2))</f>
        <v/>
      </c>
      <c r="E5345" s="0" t="str">
        <f aca="false">IF($A5345="","",INDEX(CARTAO_COMPRAS!$H:$H,INT((ROW()-2)/20)+2)+MOD(ROW()-2,20))</f>
        <v/>
      </c>
      <c r="F5345" s="0" t="str">
        <f aca="false">IF($A5345="","",INDEX(CARTAO_COMPRAS!$G:$G,INT((ROW()-2)/20)+2))</f>
        <v/>
      </c>
      <c r="G5345" s="5" t="str">
        <f aca="false">IF($A5345="","",INDEX(CARTAO_COMPRAS!$I:$I,INT((ROW()-2)/20)+2))</f>
        <v/>
      </c>
      <c r="H5345" s="4" t="str">
        <f aca="false">IF($A5345="","",EDATE(INDEX(CARTAO_COMPRAS!$J:$J,INT((ROW()-2)/20)+2),MOD(ROW()-2,20)))</f>
        <v/>
      </c>
      <c r="I5345" s="4" t="str">
        <f aca="false">IF($H5345="","",$H5345-WEEKDAY($H5345,2)+1)</f>
        <v/>
      </c>
      <c r="J5345" s="4" t="str">
        <f aca="false">IF($I5345="","",$I5345+6)</f>
        <v/>
      </c>
      <c r="K5345" s="6" t="str">
        <f aca="false">IF($H5345="","",DATE(YEAR($H5345),MONTH($H5345),1))</f>
        <v/>
      </c>
      <c r="L5345" s="0" t="str">
        <f aca="false">IF($A5345="","",INDEX(CARTAO_COMPRAS!$K:$K,INT((ROW()-2)/20)+2))</f>
        <v/>
      </c>
      <c r="M5345" s="0" t="str">
        <f aca="false">IF($A5345="","","Compra no cartão")</f>
        <v/>
      </c>
    </row>
    <row r="5346" customFormat="false" ht="13.5" hidden="false" customHeight="false" outlineLevel="0" collapsed="false">
      <c r="A5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6" s="0" t="str">
        <f aca="false">IF($A5346="","",INDEX(CARTAO_COMPRAS!$C:$C,INT((ROW()-2)/20)+2))</f>
        <v/>
      </c>
      <c r="C5346" s="0" t="str">
        <f aca="false">IF($A5346="","",INDEX(CARTAO_COMPRAS!$D:$D,INT((ROW()-2)/20)+2))</f>
        <v/>
      </c>
      <c r="D5346" s="0" t="str">
        <f aca="false">IF($A5346="","",INDEX(CARTAO_COMPRAS!$E:$E,INT((ROW()-2)/20)+2))</f>
        <v/>
      </c>
      <c r="E5346" s="0" t="str">
        <f aca="false">IF($A5346="","",INDEX(CARTAO_COMPRAS!$H:$H,INT((ROW()-2)/20)+2)+MOD(ROW()-2,20))</f>
        <v/>
      </c>
      <c r="F5346" s="0" t="str">
        <f aca="false">IF($A5346="","",INDEX(CARTAO_COMPRAS!$G:$G,INT((ROW()-2)/20)+2))</f>
        <v/>
      </c>
      <c r="G5346" s="5" t="str">
        <f aca="false">IF($A5346="","",INDEX(CARTAO_COMPRAS!$I:$I,INT((ROW()-2)/20)+2))</f>
        <v/>
      </c>
      <c r="H5346" s="4" t="str">
        <f aca="false">IF($A5346="","",EDATE(INDEX(CARTAO_COMPRAS!$J:$J,INT((ROW()-2)/20)+2),MOD(ROW()-2,20)))</f>
        <v/>
      </c>
      <c r="I5346" s="4" t="str">
        <f aca="false">IF($H5346="","",$H5346-WEEKDAY($H5346,2)+1)</f>
        <v/>
      </c>
      <c r="J5346" s="4" t="str">
        <f aca="false">IF($I5346="","",$I5346+6)</f>
        <v/>
      </c>
      <c r="K5346" s="6" t="str">
        <f aca="false">IF($H5346="","",DATE(YEAR($H5346),MONTH($H5346),1))</f>
        <v/>
      </c>
      <c r="L5346" s="0" t="str">
        <f aca="false">IF($A5346="","",INDEX(CARTAO_COMPRAS!$K:$K,INT((ROW()-2)/20)+2))</f>
        <v/>
      </c>
      <c r="M5346" s="0" t="str">
        <f aca="false">IF($A5346="","","Compra no cartão")</f>
        <v/>
      </c>
    </row>
    <row r="5347" customFormat="false" ht="13.5" hidden="false" customHeight="false" outlineLevel="0" collapsed="false">
      <c r="A5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7" s="0" t="str">
        <f aca="false">IF($A5347="","",INDEX(CARTAO_COMPRAS!$C:$C,INT((ROW()-2)/20)+2))</f>
        <v/>
      </c>
      <c r="C5347" s="0" t="str">
        <f aca="false">IF($A5347="","",INDEX(CARTAO_COMPRAS!$D:$D,INT((ROW()-2)/20)+2))</f>
        <v/>
      </c>
      <c r="D5347" s="0" t="str">
        <f aca="false">IF($A5347="","",INDEX(CARTAO_COMPRAS!$E:$E,INT((ROW()-2)/20)+2))</f>
        <v/>
      </c>
      <c r="E5347" s="0" t="str">
        <f aca="false">IF($A5347="","",INDEX(CARTAO_COMPRAS!$H:$H,INT((ROW()-2)/20)+2)+MOD(ROW()-2,20))</f>
        <v/>
      </c>
      <c r="F5347" s="0" t="str">
        <f aca="false">IF($A5347="","",INDEX(CARTAO_COMPRAS!$G:$G,INT((ROW()-2)/20)+2))</f>
        <v/>
      </c>
      <c r="G5347" s="5" t="str">
        <f aca="false">IF($A5347="","",INDEX(CARTAO_COMPRAS!$I:$I,INT((ROW()-2)/20)+2))</f>
        <v/>
      </c>
      <c r="H5347" s="4" t="str">
        <f aca="false">IF($A5347="","",EDATE(INDEX(CARTAO_COMPRAS!$J:$J,INT((ROW()-2)/20)+2),MOD(ROW()-2,20)))</f>
        <v/>
      </c>
      <c r="I5347" s="4" t="str">
        <f aca="false">IF($H5347="","",$H5347-WEEKDAY($H5347,2)+1)</f>
        <v/>
      </c>
      <c r="J5347" s="4" t="str">
        <f aca="false">IF($I5347="","",$I5347+6)</f>
        <v/>
      </c>
      <c r="K5347" s="6" t="str">
        <f aca="false">IF($H5347="","",DATE(YEAR($H5347),MONTH($H5347),1))</f>
        <v/>
      </c>
      <c r="L5347" s="0" t="str">
        <f aca="false">IF($A5347="","",INDEX(CARTAO_COMPRAS!$K:$K,INT((ROW()-2)/20)+2))</f>
        <v/>
      </c>
      <c r="M5347" s="0" t="str">
        <f aca="false">IF($A5347="","","Compra no cartão")</f>
        <v/>
      </c>
    </row>
    <row r="5348" customFormat="false" ht="13.5" hidden="false" customHeight="false" outlineLevel="0" collapsed="false">
      <c r="A5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8" s="0" t="str">
        <f aca="false">IF($A5348="","",INDEX(CARTAO_COMPRAS!$C:$C,INT((ROW()-2)/20)+2))</f>
        <v/>
      </c>
      <c r="C5348" s="0" t="str">
        <f aca="false">IF($A5348="","",INDEX(CARTAO_COMPRAS!$D:$D,INT((ROW()-2)/20)+2))</f>
        <v/>
      </c>
      <c r="D5348" s="0" t="str">
        <f aca="false">IF($A5348="","",INDEX(CARTAO_COMPRAS!$E:$E,INT((ROW()-2)/20)+2))</f>
        <v/>
      </c>
      <c r="E5348" s="0" t="str">
        <f aca="false">IF($A5348="","",INDEX(CARTAO_COMPRAS!$H:$H,INT((ROW()-2)/20)+2)+MOD(ROW()-2,20))</f>
        <v/>
      </c>
      <c r="F5348" s="0" t="str">
        <f aca="false">IF($A5348="","",INDEX(CARTAO_COMPRAS!$G:$G,INT((ROW()-2)/20)+2))</f>
        <v/>
      </c>
      <c r="G5348" s="5" t="str">
        <f aca="false">IF($A5348="","",INDEX(CARTAO_COMPRAS!$I:$I,INT((ROW()-2)/20)+2))</f>
        <v/>
      </c>
      <c r="H5348" s="4" t="str">
        <f aca="false">IF($A5348="","",EDATE(INDEX(CARTAO_COMPRAS!$J:$J,INT((ROW()-2)/20)+2),MOD(ROW()-2,20)))</f>
        <v/>
      </c>
      <c r="I5348" s="4" t="str">
        <f aca="false">IF($H5348="","",$H5348-WEEKDAY($H5348,2)+1)</f>
        <v/>
      </c>
      <c r="J5348" s="4" t="str">
        <f aca="false">IF($I5348="","",$I5348+6)</f>
        <v/>
      </c>
      <c r="K5348" s="6" t="str">
        <f aca="false">IF($H5348="","",DATE(YEAR($H5348),MONTH($H5348),1))</f>
        <v/>
      </c>
      <c r="L5348" s="0" t="str">
        <f aca="false">IF($A5348="","",INDEX(CARTAO_COMPRAS!$K:$K,INT((ROW()-2)/20)+2))</f>
        <v/>
      </c>
      <c r="M5348" s="0" t="str">
        <f aca="false">IF($A5348="","","Compra no cartão")</f>
        <v/>
      </c>
    </row>
    <row r="5349" customFormat="false" ht="13.5" hidden="false" customHeight="false" outlineLevel="0" collapsed="false">
      <c r="A5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49" s="0" t="str">
        <f aca="false">IF($A5349="","",INDEX(CARTAO_COMPRAS!$C:$C,INT((ROW()-2)/20)+2))</f>
        <v/>
      </c>
      <c r="C5349" s="0" t="str">
        <f aca="false">IF($A5349="","",INDEX(CARTAO_COMPRAS!$D:$D,INT((ROW()-2)/20)+2))</f>
        <v/>
      </c>
      <c r="D5349" s="0" t="str">
        <f aca="false">IF($A5349="","",INDEX(CARTAO_COMPRAS!$E:$E,INT((ROW()-2)/20)+2))</f>
        <v/>
      </c>
      <c r="E5349" s="0" t="str">
        <f aca="false">IF($A5349="","",INDEX(CARTAO_COMPRAS!$H:$H,INT((ROW()-2)/20)+2)+MOD(ROW()-2,20))</f>
        <v/>
      </c>
      <c r="F5349" s="0" t="str">
        <f aca="false">IF($A5349="","",INDEX(CARTAO_COMPRAS!$G:$G,INT((ROW()-2)/20)+2))</f>
        <v/>
      </c>
      <c r="G5349" s="5" t="str">
        <f aca="false">IF($A5349="","",INDEX(CARTAO_COMPRAS!$I:$I,INT((ROW()-2)/20)+2))</f>
        <v/>
      </c>
      <c r="H5349" s="4" t="str">
        <f aca="false">IF($A5349="","",EDATE(INDEX(CARTAO_COMPRAS!$J:$J,INT((ROW()-2)/20)+2),MOD(ROW()-2,20)))</f>
        <v/>
      </c>
      <c r="I5349" s="4" t="str">
        <f aca="false">IF($H5349="","",$H5349-WEEKDAY($H5349,2)+1)</f>
        <v/>
      </c>
      <c r="J5349" s="4" t="str">
        <f aca="false">IF($I5349="","",$I5349+6)</f>
        <v/>
      </c>
      <c r="K5349" s="6" t="str">
        <f aca="false">IF($H5349="","",DATE(YEAR($H5349),MONTH($H5349),1))</f>
        <v/>
      </c>
      <c r="L5349" s="0" t="str">
        <f aca="false">IF($A5349="","",INDEX(CARTAO_COMPRAS!$K:$K,INT((ROW()-2)/20)+2))</f>
        <v/>
      </c>
      <c r="M5349" s="0" t="str">
        <f aca="false">IF($A5349="","","Compra no cartão")</f>
        <v/>
      </c>
    </row>
    <row r="5350" customFormat="false" ht="13.5" hidden="false" customHeight="false" outlineLevel="0" collapsed="false">
      <c r="A5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0" s="0" t="str">
        <f aca="false">IF($A5350="","",INDEX(CARTAO_COMPRAS!$C:$C,INT((ROW()-2)/20)+2))</f>
        <v/>
      </c>
      <c r="C5350" s="0" t="str">
        <f aca="false">IF($A5350="","",INDEX(CARTAO_COMPRAS!$D:$D,INT((ROW()-2)/20)+2))</f>
        <v/>
      </c>
      <c r="D5350" s="0" t="str">
        <f aca="false">IF($A5350="","",INDEX(CARTAO_COMPRAS!$E:$E,INT((ROW()-2)/20)+2))</f>
        <v/>
      </c>
      <c r="E5350" s="0" t="str">
        <f aca="false">IF($A5350="","",INDEX(CARTAO_COMPRAS!$H:$H,INT((ROW()-2)/20)+2)+MOD(ROW()-2,20))</f>
        <v/>
      </c>
      <c r="F5350" s="0" t="str">
        <f aca="false">IF($A5350="","",INDEX(CARTAO_COMPRAS!$G:$G,INT((ROW()-2)/20)+2))</f>
        <v/>
      </c>
      <c r="G5350" s="5" t="str">
        <f aca="false">IF($A5350="","",INDEX(CARTAO_COMPRAS!$I:$I,INT((ROW()-2)/20)+2))</f>
        <v/>
      </c>
      <c r="H5350" s="4" t="str">
        <f aca="false">IF($A5350="","",EDATE(INDEX(CARTAO_COMPRAS!$J:$J,INT((ROW()-2)/20)+2),MOD(ROW()-2,20)))</f>
        <v/>
      </c>
      <c r="I5350" s="4" t="str">
        <f aca="false">IF($H5350="","",$H5350-WEEKDAY($H5350,2)+1)</f>
        <v/>
      </c>
      <c r="J5350" s="4" t="str">
        <f aca="false">IF($I5350="","",$I5350+6)</f>
        <v/>
      </c>
      <c r="K5350" s="6" t="str">
        <f aca="false">IF($H5350="","",DATE(YEAR($H5350),MONTH($H5350),1))</f>
        <v/>
      </c>
      <c r="L5350" s="0" t="str">
        <f aca="false">IF($A5350="","",INDEX(CARTAO_COMPRAS!$K:$K,INT((ROW()-2)/20)+2))</f>
        <v/>
      </c>
      <c r="M5350" s="0" t="str">
        <f aca="false">IF($A5350="","","Compra no cartão")</f>
        <v/>
      </c>
    </row>
    <row r="5351" customFormat="false" ht="13.5" hidden="false" customHeight="false" outlineLevel="0" collapsed="false">
      <c r="A5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1" s="0" t="str">
        <f aca="false">IF($A5351="","",INDEX(CARTAO_COMPRAS!$C:$C,INT((ROW()-2)/20)+2))</f>
        <v/>
      </c>
      <c r="C5351" s="0" t="str">
        <f aca="false">IF($A5351="","",INDEX(CARTAO_COMPRAS!$D:$D,INT((ROW()-2)/20)+2))</f>
        <v/>
      </c>
      <c r="D5351" s="0" t="str">
        <f aca="false">IF($A5351="","",INDEX(CARTAO_COMPRAS!$E:$E,INT((ROW()-2)/20)+2))</f>
        <v/>
      </c>
      <c r="E5351" s="0" t="str">
        <f aca="false">IF($A5351="","",INDEX(CARTAO_COMPRAS!$H:$H,INT((ROW()-2)/20)+2)+MOD(ROW()-2,20))</f>
        <v/>
      </c>
      <c r="F5351" s="0" t="str">
        <f aca="false">IF($A5351="","",INDEX(CARTAO_COMPRAS!$G:$G,INT((ROW()-2)/20)+2))</f>
        <v/>
      </c>
      <c r="G5351" s="5" t="str">
        <f aca="false">IF($A5351="","",INDEX(CARTAO_COMPRAS!$I:$I,INT((ROW()-2)/20)+2))</f>
        <v/>
      </c>
      <c r="H5351" s="4" t="str">
        <f aca="false">IF($A5351="","",EDATE(INDEX(CARTAO_COMPRAS!$J:$J,INT((ROW()-2)/20)+2),MOD(ROW()-2,20)))</f>
        <v/>
      </c>
      <c r="I5351" s="4" t="str">
        <f aca="false">IF($H5351="","",$H5351-WEEKDAY($H5351,2)+1)</f>
        <v/>
      </c>
      <c r="J5351" s="4" t="str">
        <f aca="false">IF($I5351="","",$I5351+6)</f>
        <v/>
      </c>
      <c r="K5351" s="6" t="str">
        <f aca="false">IF($H5351="","",DATE(YEAR($H5351),MONTH($H5351),1))</f>
        <v/>
      </c>
      <c r="L5351" s="0" t="str">
        <f aca="false">IF($A5351="","",INDEX(CARTAO_COMPRAS!$K:$K,INT((ROW()-2)/20)+2))</f>
        <v/>
      </c>
      <c r="M5351" s="0" t="str">
        <f aca="false">IF($A5351="","","Compra no cartão")</f>
        <v/>
      </c>
    </row>
    <row r="5352" customFormat="false" ht="13.5" hidden="false" customHeight="false" outlineLevel="0" collapsed="false">
      <c r="A5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2" s="0" t="str">
        <f aca="false">IF($A5352="","",INDEX(CARTAO_COMPRAS!$C:$C,INT((ROW()-2)/20)+2))</f>
        <v/>
      </c>
      <c r="C5352" s="0" t="str">
        <f aca="false">IF($A5352="","",INDEX(CARTAO_COMPRAS!$D:$D,INT((ROW()-2)/20)+2))</f>
        <v/>
      </c>
      <c r="D5352" s="0" t="str">
        <f aca="false">IF($A5352="","",INDEX(CARTAO_COMPRAS!$E:$E,INT((ROW()-2)/20)+2))</f>
        <v/>
      </c>
      <c r="E5352" s="0" t="str">
        <f aca="false">IF($A5352="","",INDEX(CARTAO_COMPRAS!$H:$H,INT((ROW()-2)/20)+2)+MOD(ROW()-2,20))</f>
        <v/>
      </c>
      <c r="F5352" s="0" t="str">
        <f aca="false">IF($A5352="","",INDEX(CARTAO_COMPRAS!$G:$G,INT((ROW()-2)/20)+2))</f>
        <v/>
      </c>
      <c r="G5352" s="5" t="str">
        <f aca="false">IF($A5352="","",INDEX(CARTAO_COMPRAS!$I:$I,INT((ROW()-2)/20)+2))</f>
        <v/>
      </c>
      <c r="H5352" s="4" t="str">
        <f aca="false">IF($A5352="","",EDATE(INDEX(CARTAO_COMPRAS!$J:$J,INT((ROW()-2)/20)+2),MOD(ROW()-2,20)))</f>
        <v/>
      </c>
      <c r="I5352" s="4" t="str">
        <f aca="false">IF($H5352="","",$H5352-WEEKDAY($H5352,2)+1)</f>
        <v/>
      </c>
      <c r="J5352" s="4" t="str">
        <f aca="false">IF($I5352="","",$I5352+6)</f>
        <v/>
      </c>
      <c r="K5352" s="6" t="str">
        <f aca="false">IF($H5352="","",DATE(YEAR($H5352),MONTH($H5352),1))</f>
        <v/>
      </c>
      <c r="L5352" s="0" t="str">
        <f aca="false">IF($A5352="","",INDEX(CARTAO_COMPRAS!$K:$K,INT((ROW()-2)/20)+2))</f>
        <v/>
      </c>
      <c r="M5352" s="0" t="str">
        <f aca="false">IF($A5352="","","Compra no cartão")</f>
        <v/>
      </c>
    </row>
    <row r="5353" customFormat="false" ht="13.5" hidden="false" customHeight="false" outlineLevel="0" collapsed="false">
      <c r="A5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3" s="0" t="str">
        <f aca="false">IF($A5353="","",INDEX(CARTAO_COMPRAS!$C:$C,INT((ROW()-2)/20)+2))</f>
        <v/>
      </c>
      <c r="C5353" s="0" t="str">
        <f aca="false">IF($A5353="","",INDEX(CARTAO_COMPRAS!$D:$D,INT((ROW()-2)/20)+2))</f>
        <v/>
      </c>
      <c r="D5353" s="0" t="str">
        <f aca="false">IF($A5353="","",INDEX(CARTAO_COMPRAS!$E:$E,INT((ROW()-2)/20)+2))</f>
        <v/>
      </c>
      <c r="E5353" s="0" t="str">
        <f aca="false">IF($A5353="","",INDEX(CARTAO_COMPRAS!$H:$H,INT((ROW()-2)/20)+2)+MOD(ROW()-2,20))</f>
        <v/>
      </c>
      <c r="F5353" s="0" t="str">
        <f aca="false">IF($A5353="","",INDEX(CARTAO_COMPRAS!$G:$G,INT((ROW()-2)/20)+2))</f>
        <v/>
      </c>
      <c r="G5353" s="5" t="str">
        <f aca="false">IF($A5353="","",INDEX(CARTAO_COMPRAS!$I:$I,INT((ROW()-2)/20)+2))</f>
        <v/>
      </c>
      <c r="H5353" s="4" t="str">
        <f aca="false">IF($A5353="","",EDATE(INDEX(CARTAO_COMPRAS!$J:$J,INT((ROW()-2)/20)+2),MOD(ROW()-2,20)))</f>
        <v/>
      </c>
      <c r="I5353" s="4" t="str">
        <f aca="false">IF($H5353="","",$H5353-WEEKDAY($H5353,2)+1)</f>
        <v/>
      </c>
      <c r="J5353" s="4" t="str">
        <f aca="false">IF($I5353="","",$I5353+6)</f>
        <v/>
      </c>
      <c r="K5353" s="6" t="str">
        <f aca="false">IF($H5353="","",DATE(YEAR($H5353),MONTH($H5353),1))</f>
        <v/>
      </c>
      <c r="L5353" s="0" t="str">
        <f aca="false">IF($A5353="","",INDEX(CARTAO_COMPRAS!$K:$K,INT((ROW()-2)/20)+2))</f>
        <v/>
      </c>
      <c r="M5353" s="0" t="str">
        <f aca="false">IF($A5353="","","Compra no cartão")</f>
        <v/>
      </c>
    </row>
    <row r="5354" customFormat="false" ht="13.5" hidden="false" customHeight="false" outlineLevel="0" collapsed="false">
      <c r="A5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4" s="0" t="str">
        <f aca="false">IF($A5354="","",INDEX(CARTAO_COMPRAS!$C:$C,INT((ROW()-2)/20)+2))</f>
        <v/>
      </c>
      <c r="C5354" s="0" t="str">
        <f aca="false">IF($A5354="","",INDEX(CARTAO_COMPRAS!$D:$D,INT((ROW()-2)/20)+2))</f>
        <v/>
      </c>
      <c r="D5354" s="0" t="str">
        <f aca="false">IF($A5354="","",INDEX(CARTAO_COMPRAS!$E:$E,INT((ROW()-2)/20)+2))</f>
        <v/>
      </c>
      <c r="E5354" s="0" t="str">
        <f aca="false">IF($A5354="","",INDEX(CARTAO_COMPRAS!$H:$H,INT((ROW()-2)/20)+2)+MOD(ROW()-2,20))</f>
        <v/>
      </c>
      <c r="F5354" s="0" t="str">
        <f aca="false">IF($A5354="","",INDEX(CARTAO_COMPRAS!$G:$G,INT((ROW()-2)/20)+2))</f>
        <v/>
      </c>
      <c r="G5354" s="5" t="str">
        <f aca="false">IF($A5354="","",INDEX(CARTAO_COMPRAS!$I:$I,INT((ROW()-2)/20)+2))</f>
        <v/>
      </c>
      <c r="H5354" s="4" t="str">
        <f aca="false">IF($A5354="","",EDATE(INDEX(CARTAO_COMPRAS!$J:$J,INT((ROW()-2)/20)+2),MOD(ROW()-2,20)))</f>
        <v/>
      </c>
      <c r="I5354" s="4" t="str">
        <f aca="false">IF($H5354="","",$H5354-WEEKDAY($H5354,2)+1)</f>
        <v/>
      </c>
      <c r="J5354" s="4" t="str">
        <f aca="false">IF($I5354="","",$I5354+6)</f>
        <v/>
      </c>
      <c r="K5354" s="6" t="str">
        <f aca="false">IF($H5354="","",DATE(YEAR($H5354),MONTH($H5354),1))</f>
        <v/>
      </c>
      <c r="L5354" s="0" t="str">
        <f aca="false">IF($A5354="","",INDEX(CARTAO_COMPRAS!$K:$K,INT((ROW()-2)/20)+2))</f>
        <v/>
      </c>
      <c r="M5354" s="0" t="str">
        <f aca="false">IF($A5354="","","Compra no cartão")</f>
        <v/>
      </c>
    </row>
    <row r="5355" customFormat="false" ht="13.5" hidden="false" customHeight="false" outlineLevel="0" collapsed="false">
      <c r="A5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5" s="0" t="str">
        <f aca="false">IF($A5355="","",INDEX(CARTAO_COMPRAS!$C:$C,INT((ROW()-2)/20)+2))</f>
        <v/>
      </c>
      <c r="C5355" s="0" t="str">
        <f aca="false">IF($A5355="","",INDEX(CARTAO_COMPRAS!$D:$D,INT((ROW()-2)/20)+2))</f>
        <v/>
      </c>
      <c r="D5355" s="0" t="str">
        <f aca="false">IF($A5355="","",INDEX(CARTAO_COMPRAS!$E:$E,INT((ROW()-2)/20)+2))</f>
        <v/>
      </c>
      <c r="E5355" s="0" t="str">
        <f aca="false">IF($A5355="","",INDEX(CARTAO_COMPRAS!$H:$H,INT((ROW()-2)/20)+2)+MOD(ROW()-2,20))</f>
        <v/>
      </c>
      <c r="F5355" s="0" t="str">
        <f aca="false">IF($A5355="","",INDEX(CARTAO_COMPRAS!$G:$G,INT((ROW()-2)/20)+2))</f>
        <v/>
      </c>
      <c r="G5355" s="5" t="str">
        <f aca="false">IF($A5355="","",INDEX(CARTAO_COMPRAS!$I:$I,INT((ROW()-2)/20)+2))</f>
        <v/>
      </c>
      <c r="H5355" s="4" t="str">
        <f aca="false">IF($A5355="","",EDATE(INDEX(CARTAO_COMPRAS!$J:$J,INT((ROW()-2)/20)+2),MOD(ROW()-2,20)))</f>
        <v/>
      </c>
      <c r="I5355" s="4" t="str">
        <f aca="false">IF($H5355="","",$H5355-WEEKDAY($H5355,2)+1)</f>
        <v/>
      </c>
      <c r="J5355" s="4" t="str">
        <f aca="false">IF($I5355="","",$I5355+6)</f>
        <v/>
      </c>
      <c r="K5355" s="6" t="str">
        <f aca="false">IF($H5355="","",DATE(YEAR($H5355),MONTH($H5355),1))</f>
        <v/>
      </c>
      <c r="L5355" s="0" t="str">
        <f aca="false">IF($A5355="","",INDEX(CARTAO_COMPRAS!$K:$K,INT((ROW()-2)/20)+2))</f>
        <v/>
      </c>
      <c r="M5355" s="0" t="str">
        <f aca="false">IF($A5355="","","Compra no cartão")</f>
        <v/>
      </c>
    </row>
    <row r="5356" customFormat="false" ht="13.5" hidden="false" customHeight="false" outlineLevel="0" collapsed="false">
      <c r="A5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6" s="0" t="str">
        <f aca="false">IF($A5356="","",INDEX(CARTAO_COMPRAS!$C:$C,INT((ROW()-2)/20)+2))</f>
        <v/>
      </c>
      <c r="C5356" s="0" t="str">
        <f aca="false">IF($A5356="","",INDEX(CARTAO_COMPRAS!$D:$D,INT((ROW()-2)/20)+2))</f>
        <v/>
      </c>
      <c r="D5356" s="0" t="str">
        <f aca="false">IF($A5356="","",INDEX(CARTAO_COMPRAS!$E:$E,INT((ROW()-2)/20)+2))</f>
        <v/>
      </c>
      <c r="E5356" s="0" t="str">
        <f aca="false">IF($A5356="","",INDEX(CARTAO_COMPRAS!$H:$H,INT((ROW()-2)/20)+2)+MOD(ROW()-2,20))</f>
        <v/>
      </c>
      <c r="F5356" s="0" t="str">
        <f aca="false">IF($A5356="","",INDEX(CARTAO_COMPRAS!$G:$G,INT((ROW()-2)/20)+2))</f>
        <v/>
      </c>
      <c r="G5356" s="5" t="str">
        <f aca="false">IF($A5356="","",INDEX(CARTAO_COMPRAS!$I:$I,INT((ROW()-2)/20)+2))</f>
        <v/>
      </c>
      <c r="H5356" s="4" t="str">
        <f aca="false">IF($A5356="","",EDATE(INDEX(CARTAO_COMPRAS!$J:$J,INT((ROW()-2)/20)+2),MOD(ROW()-2,20)))</f>
        <v/>
      </c>
      <c r="I5356" s="4" t="str">
        <f aca="false">IF($H5356="","",$H5356-WEEKDAY($H5356,2)+1)</f>
        <v/>
      </c>
      <c r="J5356" s="4" t="str">
        <f aca="false">IF($I5356="","",$I5356+6)</f>
        <v/>
      </c>
      <c r="K5356" s="6" t="str">
        <f aca="false">IF($H5356="","",DATE(YEAR($H5356),MONTH($H5356),1))</f>
        <v/>
      </c>
      <c r="L5356" s="0" t="str">
        <f aca="false">IF($A5356="","",INDEX(CARTAO_COMPRAS!$K:$K,INT((ROW()-2)/20)+2))</f>
        <v/>
      </c>
      <c r="M5356" s="0" t="str">
        <f aca="false">IF($A5356="","","Compra no cartão")</f>
        <v/>
      </c>
    </row>
    <row r="5357" customFormat="false" ht="13.5" hidden="false" customHeight="false" outlineLevel="0" collapsed="false">
      <c r="A5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7" s="0" t="str">
        <f aca="false">IF($A5357="","",INDEX(CARTAO_COMPRAS!$C:$C,INT((ROW()-2)/20)+2))</f>
        <v/>
      </c>
      <c r="C5357" s="0" t="str">
        <f aca="false">IF($A5357="","",INDEX(CARTAO_COMPRAS!$D:$D,INT((ROW()-2)/20)+2))</f>
        <v/>
      </c>
      <c r="D5357" s="0" t="str">
        <f aca="false">IF($A5357="","",INDEX(CARTAO_COMPRAS!$E:$E,INT((ROW()-2)/20)+2))</f>
        <v/>
      </c>
      <c r="E5357" s="0" t="str">
        <f aca="false">IF($A5357="","",INDEX(CARTAO_COMPRAS!$H:$H,INT((ROW()-2)/20)+2)+MOD(ROW()-2,20))</f>
        <v/>
      </c>
      <c r="F5357" s="0" t="str">
        <f aca="false">IF($A5357="","",INDEX(CARTAO_COMPRAS!$G:$G,INT((ROW()-2)/20)+2))</f>
        <v/>
      </c>
      <c r="G5357" s="5" t="str">
        <f aca="false">IF($A5357="","",INDEX(CARTAO_COMPRAS!$I:$I,INT((ROW()-2)/20)+2))</f>
        <v/>
      </c>
      <c r="H5357" s="4" t="str">
        <f aca="false">IF($A5357="","",EDATE(INDEX(CARTAO_COMPRAS!$J:$J,INT((ROW()-2)/20)+2),MOD(ROW()-2,20)))</f>
        <v/>
      </c>
      <c r="I5357" s="4" t="str">
        <f aca="false">IF($H5357="","",$H5357-WEEKDAY($H5357,2)+1)</f>
        <v/>
      </c>
      <c r="J5357" s="4" t="str">
        <f aca="false">IF($I5357="","",$I5357+6)</f>
        <v/>
      </c>
      <c r="K5357" s="6" t="str">
        <f aca="false">IF($H5357="","",DATE(YEAR($H5357),MONTH($H5357),1))</f>
        <v/>
      </c>
      <c r="L5357" s="0" t="str">
        <f aca="false">IF($A5357="","",INDEX(CARTAO_COMPRAS!$K:$K,INT((ROW()-2)/20)+2))</f>
        <v/>
      </c>
      <c r="M5357" s="0" t="str">
        <f aca="false">IF($A5357="","","Compra no cartão")</f>
        <v/>
      </c>
    </row>
    <row r="5358" customFormat="false" ht="13.5" hidden="false" customHeight="false" outlineLevel="0" collapsed="false">
      <c r="A5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8" s="0" t="str">
        <f aca="false">IF($A5358="","",INDEX(CARTAO_COMPRAS!$C:$C,INT((ROW()-2)/20)+2))</f>
        <v/>
      </c>
      <c r="C5358" s="0" t="str">
        <f aca="false">IF($A5358="","",INDEX(CARTAO_COMPRAS!$D:$D,INT((ROW()-2)/20)+2))</f>
        <v/>
      </c>
      <c r="D5358" s="0" t="str">
        <f aca="false">IF($A5358="","",INDEX(CARTAO_COMPRAS!$E:$E,INT((ROW()-2)/20)+2))</f>
        <v/>
      </c>
      <c r="E5358" s="0" t="str">
        <f aca="false">IF($A5358="","",INDEX(CARTAO_COMPRAS!$H:$H,INT((ROW()-2)/20)+2)+MOD(ROW()-2,20))</f>
        <v/>
      </c>
      <c r="F5358" s="0" t="str">
        <f aca="false">IF($A5358="","",INDEX(CARTAO_COMPRAS!$G:$G,INT((ROW()-2)/20)+2))</f>
        <v/>
      </c>
      <c r="G5358" s="5" t="str">
        <f aca="false">IF($A5358="","",INDEX(CARTAO_COMPRAS!$I:$I,INT((ROW()-2)/20)+2))</f>
        <v/>
      </c>
      <c r="H5358" s="4" t="str">
        <f aca="false">IF($A5358="","",EDATE(INDEX(CARTAO_COMPRAS!$J:$J,INT((ROW()-2)/20)+2),MOD(ROW()-2,20)))</f>
        <v/>
      </c>
      <c r="I5358" s="4" t="str">
        <f aca="false">IF($H5358="","",$H5358-WEEKDAY($H5358,2)+1)</f>
        <v/>
      </c>
      <c r="J5358" s="4" t="str">
        <f aca="false">IF($I5358="","",$I5358+6)</f>
        <v/>
      </c>
      <c r="K5358" s="6" t="str">
        <f aca="false">IF($H5358="","",DATE(YEAR($H5358),MONTH($H5358),1))</f>
        <v/>
      </c>
      <c r="L5358" s="0" t="str">
        <f aca="false">IF($A5358="","",INDEX(CARTAO_COMPRAS!$K:$K,INT((ROW()-2)/20)+2))</f>
        <v/>
      </c>
      <c r="M5358" s="0" t="str">
        <f aca="false">IF($A5358="","","Compra no cartão")</f>
        <v/>
      </c>
    </row>
    <row r="5359" customFormat="false" ht="13.5" hidden="false" customHeight="false" outlineLevel="0" collapsed="false">
      <c r="A5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59" s="0" t="str">
        <f aca="false">IF($A5359="","",INDEX(CARTAO_COMPRAS!$C:$C,INT((ROW()-2)/20)+2))</f>
        <v/>
      </c>
      <c r="C5359" s="0" t="str">
        <f aca="false">IF($A5359="","",INDEX(CARTAO_COMPRAS!$D:$D,INT((ROW()-2)/20)+2))</f>
        <v/>
      </c>
      <c r="D5359" s="0" t="str">
        <f aca="false">IF($A5359="","",INDEX(CARTAO_COMPRAS!$E:$E,INT((ROW()-2)/20)+2))</f>
        <v/>
      </c>
      <c r="E5359" s="0" t="str">
        <f aca="false">IF($A5359="","",INDEX(CARTAO_COMPRAS!$H:$H,INT((ROW()-2)/20)+2)+MOD(ROW()-2,20))</f>
        <v/>
      </c>
      <c r="F5359" s="0" t="str">
        <f aca="false">IF($A5359="","",INDEX(CARTAO_COMPRAS!$G:$G,INT((ROW()-2)/20)+2))</f>
        <v/>
      </c>
      <c r="G5359" s="5" t="str">
        <f aca="false">IF($A5359="","",INDEX(CARTAO_COMPRAS!$I:$I,INT((ROW()-2)/20)+2))</f>
        <v/>
      </c>
      <c r="H5359" s="4" t="str">
        <f aca="false">IF($A5359="","",EDATE(INDEX(CARTAO_COMPRAS!$J:$J,INT((ROW()-2)/20)+2),MOD(ROW()-2,20)))</f>
        <v/>
      </c>
      <c r="I5359" s="4" t="str">
        <f aca="false">IF($H5359="","",$H5359-WEEKDAY($H5359,2)+1)</f>
        <v/>
      </c>
      <c r="J5359" s="4" t="str">
        <f aca="false">IF($I5359="","",$I5359+6)</f>
        <v/>
      </c>
      <c r="K5359" s="6" t="str">
        <f aca="false">IF($H5359="","",DATE(YEAR($H5359),MONTH($H5359),1))</f>
        <v/>
      </c>
      <c r="L5359" s="0" t="str">
        <f aca="false">IF($A5359="","",INDEX(CARTAO_COMPRAS!$K:$K,INT((ROW()-2)/20)+2))</f>
        <v/>
      </c>
      <c r="M5359" s="0" t="str">
        <f aca="false">IF($A5359="","","Compra no cartão")</f>
        <v/>
      </c>
    </row>
    <row r="5360" customFormat="false" ht="13.5" hidden="false" customHeight="false" outlineLevel="0" collapsed="false">
      <c r="A5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0" s="0" t="str">
        <f aca="false">IF($A5360="","",INDEX(CARTAO_COMPRAS!$C:$C,INT((ROW()-2)/20)+2))</f>
        <v/>
      </c>
      <c r="C5360" s="0" t="str">
        <f aca="false">IF($A5360="","",INDEX(CARTAO_COMPRAS!$D:$D,INT((ROW()-2)/20)+2))</f>
        <v/>
      </c>
      <c r="D5360" s="0" t="str">
        <f aca="false">IF($A5360="","",INDEX(CARTAO_COMPRAS!$E:$E,INT((ROW()-2)/20)+2))</f>
        <v/>
      </c>
      <c r="E5360" s="0" t="str">
        <f aca="false">IF($A5360="","",INDEX(CARTAO_COMPRAS!$H:$H,INT((ROW()-2)/20)+2)+MOD(ROW()-2,20))</f>
        <v/>
      </c>
      <c r="F5360" s="0" t="str">
        <f aca="false">IF($A5360="","",INDEX(CARTAO_COMPRAS!$G:$G,INT((ROW()-2)/20)+2))</f>
        <v/>
      </c>
      <c r="G5360" s="5" t="str">
        <f aca="false">IF($A5360="","",INDEX(CARTAO_COMPRAS!$I:$I,INT((ROW()-2)/20)+2))</f>
        <v/>
      </c>
      <c r="H5360" s="4" t="str">
        <f aca="false">IF($A5360="","",EDATE(INDEX(CARTAO_COMPRAS!$J:$J,INT((ROW()-2)/20)+2),MOD(ROW()-2,20)))</f>
        <v/>
      </c>
      <c r="I5360" s="4" t="str">
        <f aca="false">IF($H5360="","",$H5360-WEEKDAY($H5360,2)+1)</f>
        <v/>
      </c>
      <c r="J5360" s="4" t="str">
        <f aca="false">IF($I5360="","",$I5360+6)</f>
        <v/>
      </c>
      <c r="K5360" s="6" t="str">
        <f aca="false">IF($H5360="","",DATE(YEAR($H5360),MONTH($H5360),1))</f>
        <v/>
      </c>
      <c r="L5360" s="0" t="str">
        <f aca="false">IF($A5360="","",INDEX(CARTAO_COMPRAS!$K:$K,INT((ROW()-2)/20)+2))</f>
        <v/>
      </c>
      <c r="M5360" s="0" t="str">
        <f aca="false">IF($A5360="","","Compra no cartão")</f>
        <v/>
      </c>
    </row>
    <row r="5361" customFormat="false" ht="13.5" hidden="false" customHeight="false" outlineLevel="0" collapsed="false">
      <c r="A5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1" s="0" t="str">
        <f aca="false">IF($A5361="","",INDEX(CARTAO_COMPRAS!$C:$C,INT((ROW()-2)/20)+2))</f>
        <v/>
      </c>
      <c r="C5361" s="0" t="str">
        <f aca="false">IF($A5361="","",INDEX(CARTAO_COMPRAS!$D:$D,INT((ROW()-2)/20)+2))</f>
        <v/>
      </c>
      <c r="D5361" s="0" t="str">
        <f aca="false">IF($A5361="","",INDEX(CARTAO_COMPRAS!$E:$E,INT((ROW()-2)/20)+2))</f>
        <v/>
      </c>
      <c r="E5361" s="0" t="str">
        <f aca="false">IF($A5361="","",INDEX(CARTAO_COMPRAS!$H:$H,INT((ROW()-2)/20)+2)+MOD(ROW()-2,20))</f>
        <v/>
      </c>
      <c r="F5361" s="0" t="str">
        <f aca="false">IF($A5361="","",INDEX(CARTAO_COMPRAS!$G:$G,INT((ROW()-2)/20)+2))</f>
        <v/>
      </c>
      <c r="G5361" s="5" t="str">
        <f aca="false">IF($A5361="","",INDEX(CARTAO_COMPRAS!$I:$I,INT((ROW()-2)/20)+2))</f>
        <v/>
      </c>
      <c r="H5361" s="4" t="str">
        <f aca="false">IF($A5361="","",EDATE(INDEX(CARTAO_COMPRAS!$J:$J,INT((ROW()-2)/20)+2),MOD(ROW()-2,20)))</f>
        <v/>
      </c>
      <c r="I5361" s="4" t="str">
        <f aca="false">IF($H5361="","",$H5361-WEEKDAY($H5361,2)+1)</f>
        <v/>
      </c>
      <c r="J5361" s="4" t="str">
        <f aca="false">IF($I5361="","",$I5361+6)</f>
        <v/>
      </c>
      <c r="K5361" s="6" t="str">
        <f aca="false">IF($H5361="","",DATE(YEAR($H5361),MONTH($H5361),1))</f>
        <v/>
      </c>
      <c r="L5361" s="0" t="str">
        <f aca="false">IF($A5361="","",INDEX(CARTAO_COMPRAS!$K:$K,INT((ROW()-2)/20)+2))</f>
        <v/>
      </c>
      <c r="M5361" s="0" t="str">
        <f aca="false">IF($A5361="","","Compra no cartão")</f>
        <v/>
      </c>
    </row>
    <row r="5362" customFormat="false" ht="13.5" hidden="false" customHeight="false" outlineLevel="0" collapsed="false">
      <c r="A53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2" s="0" t="str">
        <f aca="false">IF($A5362="","",INDEX(CARTAO_COMPRAS!$C:$C,INT((ROW()-2)/20)+2))</f>
        <v/>
      </c>
      <c r="C5362" s="0" t="str">
        <f aca="false">IF($A5362="","",INDEX(CARTAO_COMPRAS!$D:$D,INT((ROW()-2)/20)+2))</f>
        <v/>
      </c>
      <c r="D5362" s="0" t="str">
        <f aca="false">IF($A5362="","",INDEX(CARTAO_COMPRAS!$E:$E,INT((ROW()-2)/20)+2))</f>
        <v/>
      </c>
      <c r="E5362" s="0" t="str">
        <f aca="false">IF($A5362="","",INDEX(CARTAO_COMPRAS!$H:$H,INT((ROW()-2)/20)+2)+MOD(ROW()-2,20))</f>
        <v/>
      </c>
      <c r="F5362" s="0" t="str">
        <f aca="false">IF($A5362="","",INDEX(CARTAO_COMPRAS!$G:$G,INT((ROW()-2)/20)+2))</f>
        <v/>
      </c>
      <c r="G5362" s="5" t="str">
        <f aca="false">IF($A5362="","",INDEX(CARTAO_COMPRAS!$I:$I,INT((ROW()-2)/20)+2))</f>
        <v/>
      </c>
      <c r="H5362" s="4" t="str">
        <f aca="false">IF($A5362="","",EDATE(INDEX(CARTAO_COMPRAS!$J:$J,INT((ROW()-2)/20)+2),MOD(ROW()-2,20)))</f>
        <v/>
      </c>
      <c r="I5362" s="4" t="str">
        <f aca="false">IF($H5362="","",$H5362-WEEKDAY($H5362,2)+1)</f>
        <v/>
      </c>
      <c r="J5362" s="4" t="str">
        <f aca="false">IF($I5362="","",$I5362+6)</f>
        <v/>
      </c>
      <c r="K5362" s="6" t="str">
        <f aca="false">IF($H5362="","",DATE(YEAR($H5362),MONTH($H5362),1))</f>
        <v/>
      </c>
      <c r="L5362" s="0" t="str">
        <f aca="false">IF($A5362="","",INDEX(CARTAO_COMPRAS!$K:$K,INT((ROW()-2)/20)+2))</f>
        <v/>
      </c>
      <c r="M5362" s="0" t="str">
        <f aca="false">IF($A5362="","","Compra no cartão")</f>
        <v/>
      </c>
    </row>
    <row r="5363" customFormat="false" ht="13.5" hidden="false" customHeight="false" outlineLevel="0" collapsed="false">
      <c r="A5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3" s="0" t="str">
        <f aca="false">IF($A5363="","",INDEX(CARTAO_COMPRAS!$C:$C,INT((ROW()-2)/20)+2))</f>
        <v/>
      </c>
      <c r="C5363" s="0" t="str">
        <f aca="false">IF($A5363="","",INDEX(CARTAO_COMPRAS!$D:$D,INT((ROW()-2)/20)+2))</f>
        <v/>
      </c>
      <c r="D5363" s="0" t="str">
        <f aca="false">IF($A5363="","",INDEX(CARTAO_COMPRAS!$E:$E,INT((ROW()-2)/20)+2))</f>
        <v/>
      </c>
      <c r="E5363" s="0" t="str">
        <f aca="false">IF($A5363="","",INDEX(CARTAO_COMPRAS!$H:$H,INT((ROW()-2)/20)+2)+MOD(ROW()-2,20))</f>
        <v/>
      </c>
      <c r="F5363" s="0" t="str">
        <f aca="false">IF($A5363="","",INDEX(CARTAO_COMPRAS!$G:$G,INT((ROW()-2)/20)+2))</f>
        <v/>
      </c>
      <c r="G5363" s="5" t="str">
        <f aca="false">IF($A5363="","",INDEX(CARTAO_COMPRAS!$I:$I,INT((ROW()-2)/20)+2))</f>
        <v/>
      </c>
      <c r="H5363" s="4" t="str">
        <f aca="false">IF($A5363="","",EDATE(INDEX(CARTAO_COMPRAS!$J:$J,INT((ROW()-2)/20)+2),MOD(ROW()-2,20)))</f>
        <v/>
      </c>
      <c r="I5363" s="4" t="str">
        <f aca="false">IF($H5363="","",$H5363-WEEKDAY($H5363,2)+1)</f>
        <v/>
      </c>
      <c r="J5363" s="4" t="str">
        <f aca="false">IF($I5363="","",$I5363+6)</f>
        <v/>
      </c>
      <c r="K5363" s="6" t="str">
        <f aca="false">IF($H5363="","",DATE(YEAR($H5363),MONTH($H5363),1))</f>
        <v/>
      </c>
      <c r="L5363" s="0" t="str">
        <f aca="false">IF($A5363="","",INDEX(CARTAO_COMPRAS!$K:$K,INT((ROW()-2)/20)+2))</f>
        <v/>
      </c>
      <c r="M5363" s="0" t="str">
        <f aca="false">IF($A5363="","","Compra no cartão")</f>
        <v/>
      </c>
    </row>
    <row r="5364" customFormat="false" ht="13.5" hidden="false" customHeight="false" outlineLevel="0" collapsed="false">
      <c r="A5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4" s="0" t="str">
        <f aca="false">IF($A5364="","",INDEX(CARTAO_COMPRAS!$C:$C,INT((ROW()-2)/20)+2))</f>
        <v/>
      </c>
      <c r="C5364" s="0" t="str">
        <f aca="false">IF($A5364="","",INDEX(CARTAO_COMPRAS!$D:$D,INT((ROW()-2)/20)+2))</f>
        <v/>
      </c>
      <c r="D5364" s="0" t="str">
        <f aca="false">IF($A5364="","",INDEX(CARTAO_COMPRAS!$E:$E,INT((ROW()-2)/20)+2))</f>
        <v/>
      </c>
      <c r="E5364" s="0" t="str">
        <f aca="false">IF($A5364="","",INDEX(CARTAO_COMPRAS!$H:$H,INT((ROW()-2)/20)+2)+MOD(ROW()-2,20))</f>
        <v/>
      </c>
      <c r="F5364" s="0" t="str">
        <f aca="false">IF($A5364="","",INDEX(CARTAO_COMPRAS!$G:$G,INT((ROW()-2)/20)+2))</f>
        <v/>
      </c>
      <c r="G5364" s="5" t="str">
        <f aca="false">IF($A5364="","",INDEX(CARTAO_COMPRAS!$I:$I,INT((ROW()-2)/20)+2))</f>
        <v/>
      </c>
      <c r="H5364" s="4" t="str">
        <f aca="false">IF($A5364="","",EDATE(INDEX(CARTAO_COMPRAS!$J:$J,INT((ROW()-2)/20)+2),MOD(ROW()-2,20)))</f>
        <v/>
      </c>
      <c r="I5364" s="4" t="str">
        <f aca="false">IF($H5364="","",$H5364-WEEKDAY($H5364,2)+1)</f>
        <v/>
      </c>
      <c r="J5364" s="4" t="str">
        <f aca="false">IF($I5364="","",$I5364+6)</f>
        <v/>
      </c>
      <c r="K5364" s="6" t="str">
        <f aca="false">IF($H5364="","",DATE(YEAR($H5364),MONTH($H5364),1))</f>
        <v/>
      </c>
      <c r="L5364" s="0" t="str">
        <f aca="false">IF($A5364="","",INDEX(CARTAO_COMPRAS!$K:$K,INT((ROW()-2)/20)+2))</f>
        <v/>
      </c>
      <c r="M5364" s="0" t="str">
        <f aca="false">IF($A5364="","","Compra no cartão")</f>
        <v/>
      </c>
    </row>
    <row r="5365" customFormat="false" ht="13.5" hidden="false" customHeight="false" outlineLevel="0" collapsed="false">
      <c r="A5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5" s="0" t="str">
        <f aca="false">IF($A5365="","",INDEX(CARTAO_COMPRAS!$C:$C,INT((ROW()-2)/20)+2))</f>
        <v/>
      </c>
      <c r="C5365" s="0" t="str">
        <f aca="false">IF($A5365="","",INDEX(CARTAO_COMPRAS!$D:$D,INT((ROW()-2)/20)+2))</f>
        <v/>
      </c>
      <c r="D5365" s="0" t="str">
        <f aca="false">IF($A5365="","",INDEX(CARTAO_COMPRAS!$E:$E,INT((ROW()-2)/20)+2))</f>
        <v/>
      </c>
      <c r="E5365" s="0" t="str">
        <f aca="false">IF($A5365="","",INDEX(CARTAO_COMPRAS!$H:$H,INT((ROW()-2)/20)+2)+MOD(ROW()-2,20))</f>
        <v/>
      </c>
      <c r="F5365" s="0" t="str">
        <f aca="false">IF($A5365="","",INDEX(CARTAO_COMPRAS!$G:$G,INT((ROW()-2)/20)+2))</f>
        <v/>
      </c>
      <c r="G5365" s="5" t="str">
        <f aca="false">IF($A5365="","",INDEX(CARTAO_COMPRAS!$I:$I,INT((ROW()-2)/20)+2))</f>
        <v/>
      </c>
      <c r="H5365" s="4" t="str">
        <f aca="false">IF($A5365="","",EDATE(INDEX(CARTAO_COMPRAS!$J:$J,INT((ROW()-2)/20)+2),MOD(ROW()-2,20)))</f>
        <v/>
      </c>
      <c r="I5365" s="4" t="str">
        <f aca="false">IF($H5365="","",$H5365-WEEKDAY($H5365,2)+1)</f>
        <v/>
      </c>
      <c r="J5365" s="4" t="str">
        <f aca="false">IF($I5365="","",$I5365+6)</f>
        <v/>
      </c>
      <c r="K5365" s="6" t="str">
        <f aca="false">IF($H5365="","",DATE(YEAR($H5365),MONTH($H5365),1))</f>
        <v/>
      </c>
      <c r="L5365" s="0" t="str">
        <f aca="false">IF($A5365="","",INDEX(CARTAO_COMPRAS!$K:$K,INT((ROW()-2)/20)+2))</f>
        <v/>
      </c>
      <c r="M5365" s="0" t="str">
        <f aca="false">IF($A5365="","","Compra no cartão")</f>
        <v/>
      </c>
    </row>
    <row r="5366" customFormat="false" ht="13.5" hidden="false" customHeight="false" outlineLevel="0" collapsed="false">
      <c r="A5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6" s="0" t="str">
        <f aca="false">IF($A5366="","",INDEX(CARTAO_COMPRAS!$C:$C,INT((ROW()-2)/20)+2))</f>
        <v/>
      </c>
      <c r="C5366" s="0" t="str">
        <f aca="false">IF($A5366="","",INDEX(CARTAO_COMPRAS!$D:$D,INT((ROW()-2)/20)+2))</f>
        <v/>
      </c>
      <c r="D5366" s="0" t="str">
        <f aca="false">IF($A5366="","",INDEX(CARTAO_COMPRAS!$E:$E,INT((ROW()-2)/20)+2))</f>
        <v/>
      </c>
      <c r="E5366" s="0" t="str">
        <f aca="false">IF($A5366="","",INDEX(CARTAO_COMPRAS!$H:$H,INT((ROW()-2)/20)+2)+MOD(ROW()-2,20))</f>
        <v/>
      </c>
      <c r="F5366" s="0" t="str">
        <f aca="false">IF($A5366="","",INDEX(CARTAO_COMPRAS!$G:$G,INT((ROW()-2)/20)+2))</f>
        <v/>
      </c>
      <c r="G5366" s="5" t="str">
        <f aca="false">IF($A5366="","",INDEX(CARTAO_COMPRAS!$I:$I,INT((ROW()-2)/20)+2))</f>
        <v/>
      </c>
      <c r="H5366" s="4" t="str">
        <f aca="false">IF($A5366="","",EDATE(INDEX(CARTAO_COMPRAS!$J:$J,INT((ROW()-2)/20)+2),MOD(ROW()-2,20)))</f>
        <v/>
      </c>
      <c r="I5366" s="4" t="str">
        <f aca="false">IF($H5366="","",$H5366-WEEKDAY($H5366,2)+1)</f>
        <v/>
      </c>
      <c r="J5366" s="4" t="str">
        <f aca="false">IF($I5366="","",$I5366+6)</f>
        <v/>
      </c>
      <c r="K5366" s="6" t="str">
        <f aca="false">IF($H5366="","",DATE(YEAR($H5366),MONTH($H5366),1))</f>
        <v/>
      </c>
      <c r="L5366" s="0" t="str">
        <f aca="false">IF($A5366="","",INDEX(CARTAO_COMPRAS!$K:$K,INT((ROW()-2)/20)+2))</f>
        <v/>
      </c>
      <c r="M5366" s="0" t="str">
        <f aca="false">IF($A5366="","","Compra no cartão")</f>
        <v/>
      </c>
    </row>
    <row r="5367" customFormat="false" ht="13.5" hidden="false" customHeight="false" outlineLevel="0" collapsed="false">
      <c r="A5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7" s="0" t="str">
        <f aca="false">IF($A5367="","",INDEX(CARTAO_COMPRAS!$C:$C,INT((ROW()-2)/20)+2))</f>
        <v/>
      </c>
      <c r="C5367" s="0" t="str">
        <f aca="false">IF($A5367="","",INDEX(CARTAO_COMPRAS!$D:$D,INT((ROW()-2)/20)+2))</f>
        <v/>
      </c>
      <c r="D5367" s="0" t="str">
        <f aca="false">IF($A5367="","",INDEX(CARTAO_COMPRAS!$E:$E,INT((ROW()-2)/20)+2))</f>
        <v/>
      </c>
      <c r="E5367" s="0" t="str">
        <f aca="false">IF($A5367="","",INDEX(CARTAO_COMPRAS!$H:$H,INT((ROW()-2)/20)+2)+MOD(ROW()-2,20))</f>
        <v/>
      </c>
      <c r="F5367" s="0" t="str">
        <f aca="false">IF($A5367="","",INDEX(CARTAO_COMPRAS!$G:$G,INT((ROW()-2)/20)+2))</f>
        <v/>
      </c>
      <c r="G5367" s="5" t="str">
        <f aca="false">IF($A5367="","",INDEX(CARTAO_COMPRAS!$I:$I,INT((ROW()-2)/20)+2))</f>
        <v/>
      </c>
      <c r="H5367" s="4" t="str">
        <f aca="false">IF($A5367="","",EDATE(INDEX(CARTAO_COMPRAS!$J:$J,INT((ROW()-2)/20)+2),MOD(ROW()-2,20)))</f>
        <v/>
      </c>
      <c r="I5367" s="4" t="str">
        <f aca="false">IF($H5367="","",$H5367-WEEKDAY($H5367,2)+1)</f>
        <v/>
      </c>
      <c r="J5367" s="4" t="str">
        <f aca="false">IF($I5367="","",$I5367+6)</f>
        <v/>
      </c>
      <c r="K5367" s="6" t="str">
        <f aca="false">IF($H5367="","",DATE(YEAR($H5367),MONTH($H5367),1))</f>
        <v/>
      </c>
      <c r="L5367" s="0" t="str">
        <f aca="false">IF($A5367="","",INDEX(CARTAO_COMPRAS!$K:$K,INT((ROW()-2)/20)+2))</f>
        <v/>
      </c>
      <c r="M5367" s="0" t="str">
        <f aca="false">IF($A5367="","","Compra no cartão")</f>
        <v/>
      </c>
    </row>
    <row r="5368" customFormat="false" ht="13.5" hidden="false" customHeight="false" outlineLevel="0" collapsed="false">
      <c r="A5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8" s="0" t="str">
        <f aca="false">IF($A5368="","",INDEX(CARTAO_COMPRAS!$C:$C,INT((ROW()-2)/20)+2))</f>
        <v/>
      </c>
      <c r="C5368" s="0" t="str">
        <f aca="false">IF($A5368="","",INDEX(CARTAO_COMPRAS!$D:$D,INT((ROW()-2)/20)+2))</f>
        <v/>
      </c>
      <c r="D5368" s="0" t="str">
        <f aca="false">IF($A5368="","",INDEX(CARTAO_COMPRAS!$E:$E,INT((ROW()-2)/20)+2))</f>
        <v/>
      </c>
      <c r="E5368" s="0" t="str">
        <f aca="false">IF($A5368="","",INDEX(CARTAO_COMPRAS!$H:$H,INT((ROW()-2)/20)+2)+MOD(ROW()-2,20))</f>
        <v/>
      </c>
      <c r="F5368" s="0" t="str">
        <f aca="false">IF($A5368="","",INDEX(CARTAO_COMPRAS!$G:$G,INT((ROW()-2)/20)+2))</f>
        <v/>
      </c>
      <c r="G5368" s="5" t="str">
        <f aca="false">IF($A5368="","",INDEX(CARTAO_COMPRAS!$I:$I,INT((ROW()-2)/20)+2))</f>
        <v/>
      </c>
      <c r="H5368" s="4" t="str">
        <f aca="false">IF($A5368="","",EDATE(INDEX(CARTAO_COMPRAS!$J:$J,INT((ROW()-2)/20)+2),MOD(ROW()-2,20)))</f>
        <v/>
      </c>
      <c r="I5368" s="4" t="str">
        <f aca="false">IF($H5368="","",$H5368-WEEKDAY($H5368,2)+1)</f>
        <v/>
      </c>
      <c r="J5368" s="4" t="str">
        <f aca="false">IF($I5368="","",$I5368+6)</f>
        <v/>
      </c>
      <c r="K5368" s="6" t="str">
        <f aca="false">IF($H5368="","",DATE(YEAR($H5368),MONTH($H5368),1))</f>
        <v/>
      </c>
      <c r="L5368" s="0" t="str">
        <f aca="false">IF($A5368="","",INDEX(CARTAO_COMPRAS!$K:$K,INT((ROW()-2)/20)+2))</f>
        <v/>
      </c>
      <c r="M5368" s="0" t="str">
        <f aca="false">IF($A5368="","","Compra no cartão")</f>
        <v/>
      </c>
    </row>
    <row r="5369" customFormat="false" ht="13.5" hidden="false" customHeight="false" outlineLevel="0" collapsed="false">
      <c r="A5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69" s="0" t="str">
        <f aca="false">IF($A5369="","",INDEX(CARTAO_COMPRAS!$C:$C,INT((ROW()-2)/20)+2))</f>
        <v/>
      </c>
      <c r="C5369" s="0" t="str">
        <f aca="false">IF($A5369="","",INDEX(CARTAO_COMPRAS!$D:$D,INT((ROW()-2)/20)+2))</f>
        <v/>
      </c>
      <c r="D5369" s="0" t="str">
        <f aca="false">IF($A5369="","",INDEX(CARTAO_COMPRAS!$E:$E,INT((ROW()-2)/20)+2))</f>
        <v/>
      </c>
      <c r="E5369" s="0" t="str">
        <f aca="false">IF($A5369="","",INDEX(CARTAO_COMPRAS!$H:$H,INT((ROW()-2)/20)+2)+MOD(ROW()-2,20))</f>
        <v/>
      </c>
      <c r="F5369" s="0" t="str">
        <f aca="false">IF($A5369="","",INDEX(CARTAO_COMPRAS!$G:$G,INT((ROW()-2)/20)+2))</f>
        <v/>
      </c>
      <c r="G5369" s="5" t="str">
        <f aca="false">IF($A5369="","",INDEX(CARTAO_COMPRAS!$I:$I,INT((ROW()-2)/20)+2))</f>
        <v/>
      </c>
      <c r="H5369" s="4" t="str">
        <f aca="false">IF($A5369="","",EDATE(INDEX(CARTAO_COMPRAS!$J:$J,INT((ROW()-2)/20)+2),MOD(ROW()-2,20)))</f>
        <v/>
      </c>
      <c r="I5369" s="4" t="str">
        <f aca="false">IF($H5369="","",$H5369-WEEKDAY($H5369,2)+1)</f>
        <v/>
      </c>
      <c r="J5369" s="4" t="str">
        <f aca="false">IF($I5369="","",$I5369+6)</f>
        <v/>
      </c>
      <c r="K5369" s="6" t="str">
        <f aca="false">IF($H5369="","",DATE(YEAR($H5369),MONTH($H5369),1))</f>
        <v/>
      </c>
      <c r="L5369" s="0" t="str">
        <f aca="false">IF($A5369="","",INDEX(CARTAO_COMPRAS!$K:$K,INT((ROW()-2)/20)+2))</f>
        <v/>
      </c>
      <c r="M5369" s="0" t="str">
        <f aca="false">IF($A5369="","","Compra no cartão")</f>
        <v/>
      </c>
    </row>
    <row r="5370" customFormat="false" ht="13.5" hidden="false" customHeight="false" outlineLevel="0" collapsed="false">
      <c r="A5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0" s="0" t="str">
        <f aca="false">IF($A5370="","",INDEX(CARTAO_COMPRAS!$C:$C,INT((ROW()-2)/20)+2))</f>
        <v/>
      </c>
      <c r="C5370" s="0" t="str">
        <f aca="false">IF($A5370="","",INDEX(CARTAO_COMPRAS!$D:$D,INT((ROW()-2)/20)+2))</f>
        <v/>
      </c>
      <c r="D5370" s="0" t="str">
        <f aca="false">IF($A5370="","",INDEX(CARTAO_COMPRAS!$E:$E,INT((ROW()-2)/20)+2))</f>
        <v/>
      </c>
      <c r="E5370" s="0" t="str">
        <f aca="false">IF($A5370="","",INDEX(CARTAO_COMPRAS!$H:$H,INT((ROW()-2)/20)+2)+MOD(ROW()-2,20))</f>
        <v/>
      </c>
      <c r="F5370" s="0" t="str">
        <f aca="false">IF($A5370="","",INDEX(CARTAO_COMPRAS!$G:$G,INT((ROW()-2)/20)+2))</f>
        <v/>
      </c>
      <c r="G5370" s="5" t="str">
        <f aca="false">IF($A5370="","",INDEX(CARTAO_COMPRAS!$I:$I,INT((ROW()-2)/20)+2))</f>
        <v/>
      </c>
      <c r="H5370" s="4" t="str">
        <f aca="false">IF($A5370="","",EDATE(INDEX(CARTAO_COMPRAS!$J:$J,INT((ROW()-2)/20)+2),MOD(ROW()-2,20)))</f>
        <v/>
      </c>
      <c r="I5370" s="4" t="str">
        <f aca="false">IF($H5370="","",$H5370-WEEKDAY($H5370,2)+1)</f>
        <v/>
      </c>
      <c r="J5370" s="4" t="str">
        <f aca="false">IF($I5370="","",$I5370+6)</f>
        <v/>
      </c>
      <c r="K5370" s="6" t="str">
        <f aca="false">IF($H5370="","",DATE(YEAR($H5370),MONTH($H5370),1))</f>
        <v/>
      </c>
      <c r="L5370" s="0" t="str">
        <f aca="false">IF($A5370="","",INDEX(CARTAO_COMPRAS!$K:$K,INT((ROW()-2)/20)+2))</f>
        <v/>
      </c>
      <c r="M5370" s="0" t="str">
        <f aca="false">IF($A5370="","","Compra no cartão")</f>
        <v/>
      </c>
    </row>
    <row r="5371" customFormat="false" ht="13.5" hidden="false" customHeight="false" outlineLevel="0" collapsed="false">
      <c r="A5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1" s="0" t="str">
        <f aca="false">IF($A5371="","",INDEX(CARTAO_COMPRAS!$C:$C,INT((ROW()-2)/20)+2))</f>
        <v/>
      </c>
      <c r="C5371" s="0" t="str">
        <f aca="false">IF($A5371="","",INDEX(CARTAO_COMPRAS!$D:$D,INT((ROW()-2)/20)+2))</f>
        <v/>
      </c>
      <c r="D5371" s="0" t="str">
        <f aca="false">IF($A5371="","",INDEX(CARTAO_COMPRAS!$E:$E,INT((ROW()-2)/20)+2))</f>
        <v/>
      </c>
      <c r="E5371" s="0" t="str">
        <f aca="false">IF($A5371="","",INDEX(CARTAO_COMPRAS!$H:$H,INT((ROW()-2)/20)+2)+MOD(ROW()-2,20))</f>
        <v/>
      </c>
      <c r="F5371" s="0" t="str">
        <f aca="false">IF($A5371="","",INDEX(CARTAO_COMPRAS!$G:$G,INT((ROW()-2)/20)+2))</f>
        <v/>
      </c>
      <c r="G5371" s="5" t="str">
        <f aca="false">IF($A5371="","",INDEX(CARTAO_COMPRAS!$I:$I,INT((ROW()-2)/20)+2))</f>
        <v/>
      </c>
      <c r="H5371" s="4" t="str">
        <f aca="false">IF($A5371="","",EDATE(INDEX(CARTAO_COMPRAS!$J:$J,INT((ROW()-2)/20)+2),MOD(ROW()-2,20)))</f>
        <v/>
      </c>
      <c r="I5371" s="4" t="str">
        <f aca="false">IF($H5371="","",$H5371-WEEKDAY($H5371,2)+1)</f>
        <v/>
      </c>
      <c r="J5371" s="4" t="str">
        <f aca="false">IF($I5371="","",$I5371+6)</f>
        <v/>
      </c>
      <c r="K5371" s="6" t="str">
        <f aca="false">IF($H5371="","",DATE(YEAR($H5371),MONTH($H5371),1))</f>
        <v/>
      </c>
      <c r="L5371" s="0" t="str">
        <f aca="false">IF($A5371="","",INDEX(CARTAO_COMPRAS!$K:$K,INT((ROW()-2)/20)+2))</f>
        <v/>
      </c>
      <c r="M5371" s="0" t="str">
        <f aca="false">IF($A5371="","","Compra no cartão")</f>
        <v/>
      </c>
    </row>
    <row r="5372" customFormat="false" ht="13.5" hidden="false" customHeight="false" outlineLevel="0" collapsed="false">
      <c r="A5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2" s="0" t="str">
        <f aca="false">IF($A5372="","",INDEX(CARTAO_COMPRAS!$C:$C,INT((ROW()-2)/20)+2))</f>
        <v/>
      </c>
      <c r="C5372" s="0" t="str">
        <f aca="false">IF($A5372="","",INDEX(CARTAO_COMPRAS!$D:$D,INT((ROW()-2)/20)+2))</f>
        <v/>
      </c>
      <c r="D5372" s="0" t="str">
        <f aca="false">IF($A5372="","",INDEX(CARTAO_COMPRAS!$E:$E,INT((ROW()-2)/20)+2))</f>
        <v/>
      </c>
      <c r="E5372" s="0" t="str">
        <f aca="false">IF($A5372="","",INDEX(CARTAO_COMPRAS!$H:$H,INT((ROW()-2)/20)+2)+MOD(ROW()-2,20))</f>
        <v/>
      </c>
      <c r="F5372" s="0" t="str">
        <f aca="false">IF($A5372="","",INDEX(CARTAO_COMPRAS!$G:$G,INT((ROW()-2)/20)+2))</f>
        <v/>
      </c>
      <c r="G5372" s="5" t="str">
        <f aca="false">IF($A5372="","",INDEX(CARTAO_COMPRAS!$I:$I,INT((ROW()-2)/20)+2))</f>
        <v/>
      </c>
      <c r="H5372" s="4" t="str">
        <f aca="false">IF($A5372="","",EDATE(INDEX(CARTAO_COMPRAS!$J:$J,INT((ROW()-2)/20)+2),MOD(ROW()-2,20)))</f>
        <v/>
      </c>
      <c r="I5372" s="4" t="str">
        <f aca="false">IF($H5372="","",$H5372-WEEKDAY($H5372,2)+1)</f>
        <v/>
      </c>
      <c r="J5372" s="4" t="str">
        <f aca="false">IF($I5372="","",$I5372+6)</f>
        <v/>
      </c>
      <c r="K5372" s="6" t="str">
        <f aca="false">IF($H5372="","",DATE(YEAR($H5372),MONTH($H5372),1))</f>
        <v/>
      </c>
      <c r="L5372" s="0" t="str">
        <f aca="false">IF($A5372="","",INDEX(CARTAO_COMPRAS!$K:$K,INT((ROW()-2)/20)+2))</f>
        <v/>
      </c>
      <c r="M5372" s="0" t="str">
        <f aca="false">IF($A5372="","","Compra no cartão")</f>
        <v/>
      </c>
    </row>
    <row r="5373" customFormat="false" ht="13.5" hidden="false" customHeight="false" outlineLevel="0" collapsed="false">
      <c r="A5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3" s="0" t="str">
        <f aca="false">IF($A5373="","",INDEX(CARTAO_COMPRAS!$C:$C,INT((ROW()-2)/20)+2))</f>
        <v/>
      </c>
      <c r="C5373" s="0" t="str">
        <f aca="false">IF($A5373="","",INDEX(CARTAO_COMPRAS!$D:$D,INT((ROW()-2)/20)+2))</f>
        <v/>
      </c>
      <c r="D5373" s="0" t="str">
        <f aca="false">IF($A5373="","",INDEX(CARTAO_COMPRAS!$E:$E,INT((ROW()-2)/20)+2))</f>
        <v/>
      </c>
      <c r="E5373" s="0" t="str">
        <f aca="false">IF($A5373="","",INDEX(CARTAO_COMPRAS!$H:$H,INT((ROW()-2)/20)+2)+MOD(ROW()-2,20))</f>
        <v/>
      </c>
      <c r="F5373" s="0" t="str">
        <f aca="false">IF($A5373="","",INDEX(CARTAO_COMPRAS!$G:$G,INT((ROW()-2)/20)+2))</f>
        <v/>
      </c>
      <c r="G5373" s="5" t="str">
        <f aca="false">IF($A5373="","",INDEX(CARTAO_COMPRAS!$I:$I,INT((ROW()-2)/20)+2))</f>
        <v/>
      </c>
      <c r="H5373" s="4" t="str">
        <f aca="false">IF($A5373="","",EDATE(INDEX(CARTAO_COMPRAS!$J:$J,INT((ROW()-2)/20)+2),MOD(ROW()-2,20)))</f>
        <v/>
      </c>
      <c r="I5373" s="4" t="str">
        <f aca="false">IF($H5373="","",$H5373-WEEKDAY($H5373,2)+1)</f>
        <v/>
      </c>
      <c r="J5373" s="4" t="str">
        <f aca="false">IF($I5373="","",$I5373+6)</f>
        <v/>
      </c>
      <c r="K5373" s="6" t="str">
        <f aca="false">IF($H5373="","",DATE(YEAR($H5373),MONTH($H5373),1))</f>
        <v/>
      </c>
      <c r="L5373" s="0" t="str">
        <f aca="false">IF($A5373="","",INDEX(CARTAO_COMPRAS!$K:$K,INT((ROW()-2)/20)+2))</f>
        <v/>
      </c>
      <c r="M5373" s="0" t="str">
        <f aca="false">IF($A5373="","","Compra no cartão")</f>
        <v/>
      </c>
    </row>
    <row r="5374" customFormat="false" ht="13.5" hidden="false" customHeight="false" outlineLevel="0" collapsed="false">
      <c r="A5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4" s="0" t="str">
        <f aca="false">IF($A5374="","",INDEX(CARTAO_COMPRAS!$C:$C,INT((ROW()-2)/20)+2))</f>
        <v/>
      </c>
      <c r="C5374" s="0" t="str">
        <f aca="false">IF($A5374="","",INDEX(CARTAO_COMPRAS!$D:$D,INT((ROW()-2)/20)+2))</f>
        <v/>
      </c>
      <c r="D5374" s="0" t="str">
        <f aca="false">IF($A5374="","",INDEX(CARTAO_COMPRAS!$E:$E,INT((ROW()-2)/20)+2))</f>
        <v/>
      </c>
      <c r="E5374" s="0" t="str">
        <f aca="false">IF($A5374="","",INDEX(CARTAO_COMPRAS!$H:$H,INT((ROW()-2)/20)+2)+MOD(ROW()-2,20))</f>
        <v/>
      </c>
      <c r="F5374" s="0" t="str">
        <f aca="false">IF($A5374="","",INDEX(CARTAO_COMPRAS!$G:$G,INT((ROW()-2)/20)+2))</f>
        <v/>
      </c>
      <c r="G5374" s="5" t="str">
        <f aca="false">IF($A5374="","",INDEX(CARTAO_COMPRAS!$I:$I,INT((ROW()-2)/20)+2))</f>
        <v/>
      </c>
      <c r="H5374" s="4" t="str">
        <f aca="false">IF($A5374="","",EDATE(INDEX(CARTAO_COMPRAS!$J:$J,INT((ROW()-2)/20)+2),MOD(ROW()-2,20)))</f>
        <v/>
      </c>
      <c r="I5374" s="4" t="str">
        <f aca="false">IF($H5374="","",$H5374-WEEKDAY($H5374,2)+1)</f>
        <v/>
      </c>
      <c r="J5374" s="4" t="str">
        <f aca="false">IF($I5374="","",$I5374+6)</f>
        <v/>
      </c>
      <c r="K5374" s="6" t="str">
        <f aca="false">IF($H5374="","",DATE(YEAR($H5374),MONTH($H5374),1))</f>
        <v/>
      </c>
      <c r="L5374" s="0" t="str">
        <f aca="false">IF($A5374="","",INDEX(CARTAO_COMPRAS!$K:$K,INT((ROW()-2)/20)+2))</f>
        <v/>
      </c>
      <c r="M5374" s="0" t="str">
        <f aca="false">IF($A5374="","","Compra no cartão")</f>
        <v/>
      </c>
    </row>
    <row r="5375" customFormat="false" ht="13.5" hidden="false" customHeight="false" outlineLevel="0" collapsed="false">
      <c r="A5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5" s="0" t="str">
        <f aca="false">IF($A5375="","",INDEX(CARTAO_COMPRAS!$C:$C,INT((ROW()-2)/20)+2))</f>
        <v/>
      </c>
      <c r="C5375" s="0" t="str">
        <f aca="false">IF($A5375="","",INDEX(CARTAO_COMPRAS!$D:$D,INT((ROW()-2)/20)+2))</f>
        <v/>
      </c>
      <c r="D5375" s="0" t="str">
        <f aca="false">IF($A5375="","",INDEX(CARTAO_COMPRAS!$E:$E,INT((ROW()-2)/20)+2))</f>
        <v/>
      </c>
      <c r="E5375" s="0" t="str">
        <f aca="false">IF($A5375="","",INDEX(CARTAO_COMPRAS!$H:$H,INT((ROW()-2)/20)+2)+MOD(ROW()-2,20))</f>
        <v/>
      </c>
      <c r="F5375" s="0" t="str">
        <f aca="false">IF($A5375="","",INDEX(CARTAO_COMPRAS!$G:$G,INT((ROW()-2)/20)+2))</f>
        <v/>
      </c>
      <c r="G5375" s="5" t="str">
        <f aca="false">IF($A5375="","",INDEX(CARTAO_COMPRAS!$I:$I,INT((ROW()-2)/20)+2))</f>
        <v/>
      </c>
      <c r="H5375" s="4" t="str">
        <f aca="false">IF($A5375="","",EDATE(INDEX(CARTAO_COMPRAS!$J:$J,INT((ROW()-2)/20)+2),MOD(ROW()-2,20)))</f>
        <v/>
      </c>
      <c r="I5375" s="4" t="str">
        <f aca="false">IF($H5375="","",$H5375-WEEKDAY($H5375,2)+1)</f>
        <v/>
      </c>
      <c r="J5375" s="4" t="str">
        <f aca="false">IF($I5375="","",$I5375+6)</f>
        <v/>
      </c>
      <c r="K5375" s="6" t="str">
        <f aca="false">IF($H5375="","",DATE(YEAR($H5375),MONTH($H5375),1))</f>
        <v/>
      </c>
      <c r="L5375" s="0" t="str">
        <f aca="false">IF($A5375="","",INDEX(CARTAO_COMPRAS!$K:$K,INT((ROW()-2)/20)+2))</f>
        <v/>
      </c>
      <c r="M5375" s="0" t="str">
        <f aca="false">IF($A5375="","","Compra no cartão")</f>
        <v/>
      </c>
    </row>
    <row r="5376" customFormat="false" ht="13.5" hidden="false" customHeight="false" outlineLevel="0" collapsed="false">
      <c r="A5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6" s="0" t="str">
        <f aca="false">IF($A5376="","",INDEX(CARTAO_COMPRAS!$C:$C,INT((ROW()-2)/20)+2))</f>
        <v/>
      </c>
      <c r="C5376" s="0" t="str">
        <f aca="false">IF($A5376="","",INDEX(CARTAO_COMPRAS!$D:$D,INT((ROW()-2)/20)+2))</f>
        <v/>
      </c>
      <c r="D5376" s="0" t="str">
        <f aca="false">IF($A5376="","",INDEX(CARTAO_COMPRAS!$E:$E,INT((ROW()-2)/20)+2))</f>
        <v/>
      </c>
      <c r="E5376" s="0" t="str">
        <f aca="false">IF($A5376="","",INDEX(CARTAO_COMPRAS!$H:$H,INT((ROW()-2)/20)+2)+MOD(ROW()-2,20))</f>
        <v/>
      </c>
      <c r="F5376" s="0" t="str">
        <f aca="false">IF($A5376="","",INDEX(CARTAO_COMPRAS!$G:$G,INT((ROW()-2)/20)+2))</f>
        <v/>
      </c>
      <c r="G5376" s="5" t="str">
        <f aca="false">IF($A5376="","",INDEX(CARTAO_COMPRAS!$I:$I,INT((ROW()-2)/20)+2))</f>
        <v/>
      </c>
      <c r="H5376" s="4" t="str">
        <f aca="false">IF($A5376="","",EDATE(INDEX(CARTAO_COMPRAS!$J:$J,INT((ROW()-2)/20)+2),MOD(ROW()-2,20)))</f>
        <v/>
      </c>
      <c r="I5376" s="4" t="str">
        <f aca="false">IF($H5376="","",$H5376-WEEKDAY($H5376,2)+1)</f>
        <v/>
      </c>
      <c r="J5376" s="4" t="str">
        <f aca="false">IF($I5376="","",$I5376+6)</f>
        <v/>
      </c>
      <c r="K5376" s="6" t="str">
        <f aca="false">IF($H5376="","",DATE(YEAR($H5376),MONTH($H5376),1))</f>
        <v/>
      </c>
      <c r="L5376" s="0" t="str">
        <f aca="false">IF($A5376="","",INDEX(CARTAO_COMPRAS!$K:$K,INT((ROW()-2)/20)+2))</f>
        <v/>
      </c>
      <c r="M5376" s="0" t="str">
        <f aca="false">IF($A5376="","","Compra no cartão")</f>
        <v/>
      </c>
    </row>
    <row r="5377" customFormat="false" ht="13.5" hidden="false" customHeight="false" outlineLevel="0" collapsed="false">
      <c r="A5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7" s="0" t="str">
        <f aca="false">IF($A5377="","",INDEX(CARTAO_COMPRAS!$C:$C,INT((ROW()-2)/20)+2))</f>
        <v/>
      </c>
      <c r="C5377" s="0" t="str">
        <f aca="false">IF($A5377="","",INDEX(CARTAO_COMPRAS!$D:$D,INT((ROW()-2)/20)+2))</f>
        <v/>
      </c>
      <c r="D5377" s="0" t="str">
        <f aca="false">IF($A5377="","",INDEX(CARTAO_COMPRAS!$E:$E,INT((ROW()-2)/20)+2))</f>
        <v/>
      </c>
      <c r="E5377" s="0" t="str">
        <f aca="false">IF($A5377="","",INDEX(CARTAO_COMPRAS!$H:$H,INT((ROW()-2)/20)+2)+MOD(ROW()-2,20))</f>
        <v/>
      </c>
      <c r="F5377" s="0" t="str">
        <f aca="false">IF($A5377="","",INDEX(CARTAO_COMPRAS!$G:$G,INT((ROW()-2)/20)+2))</f>
        <v/>
      </c>
      <c r="G5377" s="5" t="str">
        <f aca="false">IF($A5377="","",INDEX(CARTAO_COMPRAS!$I:$I,INT((ROW()-2)/20)+2))</f>
        <v/>
      </c>
      <c r="H5377" s="4" t="str">
        <f aca="false">IF($A5377="","",EDATE(INDEX(CARTAO_COMPRAS!$J:$J,INT((ROW()-2)/20)+2),MOD(ROW()-2,20)))</f>
        <v/>
      </c>
      <c r="I5377" s="4" t="str">
        <f aca="false">IF($H5377="","",$H5377-WEEKDAY($H5377,2)+1)</f>
        <v/>
      </c>
      <c r="J5377" s="4" t="str">
        <f aca="false">IF($I5377="","",$I5377+6)</f>
        <v/>
      </c>
      <c r="K5377" s="6" t="str">
        <f aca="false">IF($H5377="","",DATE(YEAR($H5377),MONTH($H5377),1))</f>
        <v/>
      </c>
      <c r="L5377" s="0" t="str">
        <f aca="false">IF($A5377="","",INDEX(CARTAO_COMPRAS!$K:$K,INT((ROW()-2)/20)+2))</f>
        <v/>
      </c>
      <c r="M5377" s="0" t="str">
        <f aca="false">IF($A5377="","","Compra no cartão")</f>
        <v/>
      </c>
    </row>
    <row r="5378" customFormat="false" ht="13.5" hidden="false" customHeight="false" outlineLevel="0" collapsed="false">
      <c r="A5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8" s="0" t="str">
        <f aca="false">IF($A5378="","",INDEX(CARTAO_COMPRAS!$C:$C,INT((ROW()-2)/20)+2))</f>
        <v/>
      </c>
      <c r="C5378" s="0" t="str">
        <f aca="false">IF($A5378="","",INDEX(CARTAO_COMPRAS!$D:$D,INT((ROW()-2)/20)+2))</f>
        <v/>
      </c>
      <c r="D5378" s="0" t="str">
        <f aca="false">IF($A5378="","",INDEX(CARTAO_COMPRAS!$E:$E,INT((ROW()-2)/20)+2))</f>
        <v/>
      </c>
      <c r="E5378" s="0" t="str">
        <f aca="false">IF($A5378="","",INDEX(CARTAO_COMPRAS!$H:$H,INT((ROW()-2)/20)+2)+MOD(ROW()-2,20))</f>
        <v/>
      </c>
      <c r="F5378" s="0" t="str">
        <f aca="false">IF($A5378="","",INDEX(CARTAO_COMPRAS!$G:$G,INT((ROW()-2)/20)+2))</f>
        <v/>
      </c>
      <c r="G5378" s="5" t="str">
        <f aca="false">IF($A5378="","",INDEX(CARTAO_COMPRAS!$I:$I,INT((ROW()-2)/20)+2))</f>
        <v/>
      </c>
      <c r="H5378" s="4" t="str">
        <f aca="false">IF($A5378="","",EDATE(INDEX(CARTAO_COMPRAS!$J:$J,INT((ROW()-2)/20)+2),MOD(ROW()-2,20)))</f>
        <v/>
      </c>
      <c r="I5378" s="4" t="str">
        <f aca="false">IF($H5378="","",$H5378-WEEKDAY($H5378,2)+1)</f>
        <v/>
      </c>
      <c r="J5378" s="4" t="str">
        <f aca="false">IF($I5378="","",$I5378+6)</f>
        <v/>
      </c>
      <c r="K5378" s="6" t="str">
        <f aca="false">IF($H5378="","",DATE(YEAR($H5378),MONTH($H5378),1))</f>
        <v/>
      </c>
      <c r="L5378" s="0" t="str">
        <f aca="false">IF($A5378="","",INDEX(CARTAO_COMPRAS!$K:$K,INT((ROW()-2)/20)+2))</f>
        <v/>
      </c>
      <c r="M5378" s="0" t="str">
        <f aca="false">IF($A5378="","","Compra no cartão")</f>
        <v/>
      </c>
    </row>
    <row r="5379" customFormat="false" ht="13.5" hidden="false" customHeight="false" outlineLevel="0" collapsed="false">
      <c r="A5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79" s="0" t="str">
        <f aca="false">IF($A5379="","",INDEX(CARTAO_COMPRAS!$C:$C,INT((ROW()-2)/20)+2))</f>
        <v/>
      </c>
      <c r="C5379" s="0" t="str">
        <f aca="false">IF($A5379="","",INDEX(CARTAO_COMPRAS!$D:$D,INT((ROW()-2)/20)+2))</f>
        <v/>
      </c>
      <c r="D5379" s="0" t="str">
        <f aca="false">IF($A5379="","",INDEX(CARTAO_COMPRAS!$E:$E,INT((ROW()-2)/20)+2))</f>
        <v/>
      </c>
      <c r="E5379" s="0" t="str">
        <f aca="false">IF($A5379="","",INDEX(CARTAO_COMPRAS!$H:$H,INT((ROW()-2)/20)+2)+MOD(ROW()-2,20))</f>
        <v/>
      </c>
      <c r="F5379" s="0" t="str">
        <f aca="false">IF($A5379="","",INDEX(CARTAO_COMPRAS!$G:$G,INT((ROW()-2)/20)+2))</f>
        <v/>
      </c>
      <c r="G5379" s="5" t="str">
        <f aca="false">IF($A5379="","",INDEX(CARTAO_COMPRAS!$I:$I,INT((ROW()-2)/20)+2))</f>
        <v/>
      </c>
      <c r="H5379" s="4" t="str">
        <f aca="false">IF($A5379="","",EDATE(INDEX(CARTAO_COMPRAS!$J:$J,INT((ROW()-2)/20)+2),MOD(ROW()-2,20)))</f>
        <v/>
      </c>
      <c r="I5379" s="4" t="str">
        <f aca="false">IF($H5379="","",$H5379-WEEKDAY($H5379,2)+1)</f>
        <v/>
      </c>
      <c r="J5379" s="4" t="str">
        <f aca="false">IF($I5379="","",$I5379+6)</f>
        <v/>
      </c>
      <c r="K5379" s="6" t="str">
        <f aca="false">IF($H5379="","",DATE(YEAR($H5379),MONTH($H5379),1))</f>
        <v/>
      </c>
      <c r="L5379" s="0" t="str">
        <f aca="false">IF($A5379="","",INDEX(CARTAO_COMPRAS!$K:$K,INT((ROW()-2)/20)+2))</f>
        <v/>
      </c>
      <c r="M5379" s="0" t="str">
        <f aca="false">IF($A5379="","","Compra no cartão")</f>
        <v/>
      </c>
    </row>
    <row r="5380" customFormat="false" ht="13.5" hidden="false" customHeight="false" outlineLevel="0" collapsed="false">
      <c r="A5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0" s="0" t="str">
        <f aca="false">IF($A5380="","",INDEX(CARTAO_COMPRAS!$C:$C,INT((ROW()-2)/20)+2))</f>
        <v/>
      </c>
      <c r="C5380" s="0" t="str">
        <f aca="false">IF($A5380="","",INDEX(CARTAO_COMPRAS!$D:$D,INT((ROW()-2)/20)+2))</f>
        <v/>
      </c>
      <c r="D5380" s="0" t="str">
        <f aca="false">IF($A5380="","",INDEX(CARTAO_COMPRAS!$E:$E,INT((ROW()-2)/20)+2))</f>
        <v/>
      </c>
      <c r="E5380" s="0" t="str">
        <f aca="false">IF($A5380="","",INDEX(CARTAO_COMPRAS!$H:$H,INT((ROW()-2)/20)+2)+MOD(ROW()-2,20))</f>
        <v/>
      </c>
      <c r="F5380" s="0" t="str">
        <f aca="false">IF($A5380="","",INDEX(CARTAO_COMPRAS!$G:$G,INT((ROW()-2)/20)+2))</f>
        <v/>
      </c>
      <c r="G5380" s="5" t="str">
        <f aca="false">IF($A5380="","",INDEX(CARTAO_COMPRAS!$I:$I,INT((ROW()-2)/20)+2))</f>
        <v/>
      </c>
      <c r="H5380" s="4" t="str">
        <f aca="false">IF($A5380="","",EDATE(INDEX(CARTAO_COMPRAS!$J:$J,INT((ROW()-2)/20)+2),MOD(ROW()-2,20)))</f>
        <v/>
      </c>
      <c r="I5380" s="4" t="str">
        <f aca="false">IF($H5380="","",$H5380-WEEKDAY($H5380,2)+1)</f>
        <v/>
      </c>
      <c r="J5380" s="4" t="str">
        <f aca="false">IF($I5380="","",$I5380+6)</f>
        <v/>
      </c>
      <c r="K5380" s="6" t="str">
        <f aca="false">IF($H5380="","",DATE(YEAR($H5380),MONTH($H5380),1))</f>
        <v/>
      </c>
      <c r="L5380" s="0" t="str">
        <f aca="false">IF($A5380="","",INDEX(CARTAO_COMPRAS!$K:$K,INT((ROW()-2)/20)+2))</f>
        <v/>
      </c>
      <c r="M5380" s="0" t="str">
        <f aca="false">IF($A5380="","","Compra no cartão")</f>
        <v/>
      </c>
    </row>
    <row r="5381" customFormat="false" ht="13.5" hidden="false" customHeight="false" outlineLevel="0" collapsed="false">
      <c r="A5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1" s="0" t="str">
        <f aca="false">IF($A5381="","",INDEX(CARTAO_COMPRAS!$C:$C,INT((ROW()-2)/20)+2))</f>
        <v/>
      </c>
      <c r="C5381" s="0" t="str">
        <f aca="false">IF($A5381="","",INDEX(CARTAO_COMPRAS!$D:$D,INT((ROW()-2)/20)+2))</f>
        <v/>
      </c>
      <c r="D5381" s="0" t="str">
        <f aca="false">IF($A5381="","",INDEX(CARTAO_COMPRAS!$E:$E,INT((ROW()-2)/20)+2))</f>
        <v/>
      </c>
      <c r="E5381" s="0" t="str">
        <f aca="false">IF($A5381="","",INDEX(CARTAO_COMPRAS!$H:$H,INT((ROW()-2)/20)+2)+MOD(ROW()-2,20))</f>
        <v/>
      </c>
      <c r="F5381" s="0" t="str">
        <f aca="false">IF($A5381="","",INDEX(CARTAO_COMPRAS!$G:$G,INT((ROW()-2)/20)+2))</f>
        <v/>
      </c>
      <c r="G5381" s="5" t="str">
        <f aca="false">IF($A5381="","",INDEX(CARTAO_COMPRAS!$I:$I,INT((ROW()-2)/20)+2))</f>
        <v/>
      </c>
      <c r="H5381" s="4" t="str">
        <f aca="false">IF($A5381="","",EDATE(INDEX(CARTAO_COMPRAS!$J:$J,INT((ROW()-2)/20)+2),MOD(ROW()-2,20)))</f>
        <v/>
      </c>
      <c r="I5381" s="4" t="str">
        <f aca="false">IF($H5381="","",$H5381-WEEKDAY($H5381,2)+1)</f>
        <v/>
      </c>
      <c r="J5381" s="4" t="str">
        <f aca="false">IF($I5381="","",$I5381+6)</f>
        <v/>
      </c>
      <c r="K5381" s="6" t="str">
        <f aca="false">IF($H5381="","",DATE(YEAR($H5381),MONTH($H5381),1))</f>
        <v/>
      </c>
      <c r="L5381" s="0" t="str">
        <f aca="false">IF($A5381="","",INDEX(CARTAO_COMPRAS!$K:$K,INT((ROW()-2)/20)+2))</f>
        <v/>
      </c>
      <c r="M5381" s="0" t="str">
        <f aca="false">IF($A5381="","","Compra no cartão")</f>
        <v/>
      </c>
    </row>
    <row r="5382" customFormat="false" ht="13.5" hidden="false" customHeight="false" outlineLevel="0" collapsed="false">
      <c r="A53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2" s="0" t="str">
        <f aca="false">IF($A5382="","",INDEX(CARTAO_COMPRAS!$C:$C,INT((ROW()-2)/20)+2))</f>
        <v/>
      </c>
      <c r="C5382" s="0" t="str">
        <f aca="false">IF($A5382="","",INDEX(CARTAO_COMPRAS!$D:$D,INT((ROW()-2)/20)+2))</f>
        <v/>
      </c>
      <c r="D5382" s="0" t="str">
        <f aca="false">IF($A5382="","",INDEX(CARTAO_COMPRAS!$E:$E,INT((ROW()-2)/20)+2))</f>
        <v/>
      </c>
      <c r="E5382" s="0" t="str">
        <f aca="false">IF($A5382="","",INDEX(CARTAO_COMPRAS!$H:$H,INT((ROW()-2)/20)+2)+MOD(ROW()-2,20))</f>
        <v/>
      </c>
      <c r="F5382" s="0" t="str">
        <f aca="false">IF($A5382="","",INDEX(CARTAO_COMPRAS!$G:$G,INT((ROW()-2)/20)+2))</f>
        <v/>
      </c>
      <c r="G5382" s="5" t="str">
        <f aca="false">IF($A5382="","",INDEX(CARTAO_COMPRAS!$I:$I,INT((ROW()-2)/20)+2))</f>
        <v/>
      </c>
      <c r="H5382" s="4" t="str">
        <f aca="false">IF($A5382="","",EDATE(INDEX(CARTAO_COMPRAS!$J:$J,INT((ROW()-2)/20)+2),MOD(ROW()-2,20)))</f>
        <v/>
      </c>
      <c r="I5382" s="4" t="str">
        <f aca="false">IF($H5382="","",$H5382-WEEKDAY($H5382,2)+1)</f>
        <v/>
      </c>
      <c r="J5382" s="4" t="str">
        <f aca="false">IF($I5382="","",$I5382+6)</f>
        <v/>
      </c>
      <c r="K5382" s="6" t="str">
        <f aca="false">IF($H5382="","",DATE(YEAR($H5382),MONTH($H5382),1))</f>
        <v/>
      </c>
      <c r="L5382" s="0" t="str">
        <f aca="false">IF($A5382="","",INDEX(CARTAO_COMPRAS!$K:$K,INT((ROW()-2)/20)+2))</f>
        <v/>
      </c>
      <c r="M5382" s="0" t="str">
        <f aca="false">IF($A5382="","","Compra no cartão")</f>
        <v/>
      </c>
    </row>
    <row r="5383" customFormat="false" ht="13.5" hidden="false" customHeight="false" outlineLevel="0" collapsed="false">
      <c r="A5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3" s="0" t="str">
        <f aca="false">IF($A5383="","",INDEX(CARTAO_COMPRAS!$C:$C,INT((ROW()-2)/20)+2))</f>
        <v/>
      </c>
      <c r="C5383" s="0" t="str">
        <f aca="false">IF($A5383="","",INDEX(CARTAO_COMPRAS!$D:$D,INT((ROW()-2)/20)+2))</f>
        <v/>
      </c>
      <c r="D5383" s="0" t="str">
        <f aca="false">IF($A5383="","",INDEX(CARTAO_COMPRAS!$E:$E,INT((ROW()-2)/20)+2))</f>
        <v/>
      </c>
      <c r="E5383" s="0" t="str">
        <f aca="false">IF($A5383="","",INDEX(CARTAO_COMPRAS!$H:$H,INT((ROW()-2)/20)+2)+MOD(ROW()-2,20))</f>
        <v/>
      </c>
      <c r="F5383" s="0" t="str">
        <f aca="false">IF($A5383="","",INDEX(CARTAO_COMPRAS!$G:$G,INT((ROW()-2)/20)+2))</f>
        <v/>
      </c>
      <c r="G5383" s="5" t="str">
        <f aca="false">IF($A5383="","",INDEX(CARTAO_COMPRAS!$I:$I,INT((ROW()-2)/20)+2))</f>
        <v/>
      </c>
      <c r="H5383" s="4" t="str">
        <f aca="false">IF($A5383="","",EDATE(INDEX(CARTAO_COMPRAS!$J:$J,INT((ROW()-2)/20)+2),MOD(ROW()-2,20)))</f>
        <v/>
      </c>
      <c r="I5383" s="4" t="str">
        <f aca="false">IF($H5383="","",$H5383-WEEKDAY($H5383,2)+1)</f>
        <v/>
      </c>
      <c r="J5383" s="4" t="str">
        <f aca="false">IF($I5383="","",$I5383+6)</f>
        <v/>
      </c>
      <c r="K5383" s="6" t="str">
        <f aca="false">IF($H5383="","",DATE(YEAR($H5383),MONTH($H5383),1))</f>
        <v/>
      </c>
      <c r="L5383" s="0" t="str">
        <f aca="false">IF($A5383="","",INDEX(CARTAO_COMPRAS!$K:$K,INT((ROW()-2)/20)+2))</f>
        <v/>
      </c>
      <c r="M5383" s="0" t="str">
        <f aca="false">IF($A5383="","","Compra no cartão")</f>
        <v/>
      </c>
    </row>
    <row r="5384" customFormat="false" ht="13.5" hidden="false" customHeight="false" outlineLevel="0" collapsed="false">
      <c r="A5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4" s="0" t="str">
        <f aca="false">IF($A5384="","",INDEX(CARTAO_COMPRAS!$C:$C,INT((ROW()-2)/20)+2))</f>
        <v/>
      </c>
      <c r="C5384" s="0" t="str">
        <f aca="false">IF($A5384="","",INDEX(CARTAO_COMPRAS!$D:$D,INT((ROW()-2)/20)+2))</f>
        <v/>
      </c>
      <c r="D5384" s="0" t="str">
        <f aca="false">IF($A5384="","",INDEX(CARTAO_COMPRAS!$E:$E,INT((ROW()-2)/20)+2))</f>
        <v/>
      </c>
      <c r="E5384" s="0" t="str">
        <f aca="false">IF($A5384="","",INDEX(CARTAO_COMPRAS!$H:$H,INT((ROW()-2)/20)+2)+MOD(ROW()-2,20))</f>
        <v/>
      </c>
      <c r="F5384" s="0" t="str">
        <f aca="false">IF($A5384="","",INDEX(CARTAO_COMPRAS!$G:$G,INT((ROW()-2)/20)+2))</f>
        <v/>
      </c>
      <c r="G5384" s="5" t="str">
        <f aca="false">IF($A5384="","",INDEX(CARTAO_COMPRAS!$I:$I,INT((ROW()-2)/20)+2))</f>
        <v/>
      </c>
      <c r="H5384" s="4" t="str">
        <f aca="false">IF($A5384="","",EDATE(INDEX(CARTAO_COMPRAS!$J:$J,INT((ROW()-2)/20)+2),MOD(ROW()-2,20)))</f>
        <v/>
      </c>
      <c r="I5384" s="4" t="str">
        <f aca="false">IF($H5384="","",$H5384-WEEKDAY($H5384,2)+1)</f>
        <v/>
      </c>
      <c r="J5384" s="4" t="str">
        <f aca="false">IF($I5384="","",$I5384+6)</f>
        <v/>
      </c>
      <c r="K5384" s="6" t="str">
        <f aca="false">IF($H5384="","",DATE(YEAR($H5384),MONTH($H5384),1))</f>
        <v/>
      </c>
      <c r="L5384" s="0" t="str">
        <f aca="false">IF($A5384="","",INDEX(CARTAO_COMPRAS!$K:$K,INT((ROW()-2)/20)+2))</f>
        <v/>
      </c>
      <c r="M5384" s="0" t="str">
        <f aca="false">IF($A5384="","","Compra no cartão")</f>
        <v/>
      </c>
    </row>
    <row r="5385" customFormat="false" ht="13.5" hidden="false" customHeight="false" outlineLevel="0" collapsed="false">
      <c r="A5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5" s="0" t="str">
        <f aca="false">IF($A5385="","",INDEX(CARTAO_COMPRAS!$C:$C,INT((ROW()-2)/20)+2))</f>
        <v/>
      </c>
      <c r="C5385" s="0" t="str">
        <f aca="false">IF($A5385="","",INDEX(CARTAO_COMPRAS!$D:$D,INT((ROW()-2)/20)+2))</f>
        <v/>
      </c>
      <c r="D5385" s="0" t="str">
        <f aca="false">IF($A5385="","",INDEX(CARTAO_COMPRAS!$E:$E,INT((ROW()-2)/20)+2))</f>
        <v/>
      </c>
      <c r="E5385" s="0" t="str">
        <f aca="false">IF($A5385="","",INDEX(CARTAO_COMPRAS!$H:$H,INT((ROW()-2)/20)+2)+MOD(ROW()-2,20))</f>
        <v/>
      </c>
      <c r="F5385" s="0" t="str">
        <f aca="false">IF($A5385="","",INDEX(CARTAO_COMPRAS!$G:$G,INT((ROW()-2)/20)+2))</f>
        <v/>
      </c>
      <c r="G5385" s="5" t="str">
        <f aca="false">IF($A5385="","",INDEX(CARTAO_COMPRAS!$I:$I,INT((ROW()-2)/20)+2))</f>
        <v/>
      </c>
      <c r="H5385" s="4" t="str">
        <f aca="false">IF($A5385="","",EDATE(INDEX(CARTAO_COMPRAS!$J:$J,INT((ROW()-2)/20)+2),MOD(ROW()-2,20)))</f>
        <v/>
      </c>
      <c r="I5385" s="4" t="str">
        <f aca="false">IF($H5385="","",$H5385-WEEKDAY($H5385,2)+1)</f>
        <v/>
      </c>
      <c r="J5385" s="4" t="str">
        <f aca="false">IF($I5385="","",$I5385+6)</f>
        <v/>
      </c>
      <c r="K5385" s="6" t="str">
        <f aca="false">IF($H5385="","",DATE(YEAR($H5385),MONTH($H5385),1))</f>
        <v/>
      </c>
      <c r="L5385" s="0" t="str">
        <f aca="false">IF($A5385="","",INDEX(CARTAO_COMPRAS!$K:$K,INT((ROW()-2)/20)+2))</f>
        <v/>
      </c>
      <c r="M5385" s="0" t="str">
        <f aca="false">IF($A5385="","","Compra no cartão")</f>
        <v/>
      </c>
    </row>
    <row r="5386" customFormat="false" ht="13.5" hidden="false" customHeight="false" outlineLevel="0" collapsed="false">
      <c r="A5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6" s="0" t="str">
        <f aca="false">IF($A5386="","",INDEX(CARTAO_COMPRAS!$C:$C,INT((ROW()-2)/20)+2))</f>
        <v/>
      </c>
      <c r="C5386" s="0" t="str">
        <f aca="false">IF($A5386="","",INDEX(CARTAO_COMPRAS!$D:$D,INT((ROW()-2)/20)+2))</f>
        <v/>
      </c>
      <c r="D5386" s="0" t="str">
        <f aca="false">IF($A5386="","",INDEX(CARTAO_COMPRAS!$E:$E,INT((ROW()-2)/20)+2))</f>
        <v/>
      </c>
      <c r="E5386" s="0" t="str">
        <f aca="false">IF($A5386="","",INDEX(CARTAO_COMPRAS!$H:$H,INT((ROW()-2)/20)+2)+MOD(ROW()-2,20))</f>
        <v/>
      </c>
      <c r="F5386" s="0" t="str">
        <f aca="false">IF($A5386="","",INDEX(CARTAO_COMPRAS!$G:$G,INT((ROW()-2)/20)+2))</f>
        <v/>
      </c>
      <c r="G5386" s="5" t="str">
        <f aca="false">IF($A5386="","",INDEX(CARTAO_COMPRAS!$I:$I,INT((ROW()-2)/20)+2))</f>
        <v/>
      </c>
      <c r="H5386" s="4" t="str">
        <f aca="false">IF($A5386="","",EDATE(INDEX(CARTAO_COMPRAS!$J:$J,INT((ROW()-2)/20)+2),MOD(ROW()-2,20)))</f>
        <v/>
      </c>
      <c r="I5386" s="4" t="str">
        <f aca="false">IF($H5386="","",$H5386-WEEKDAY($H5386,2)+1)</f>
        <v/>
      </c>
      <c r="J5386" s="4" t="str">
        <f aca="false">IF($I5386="","",$I5386+6)</f>
        <v/>
      </c>
      <c r="K5386" s="6" t="str">
        <f aca="false">IF($H5386="","",DATE(YEAR($H5386),MONTH($H5386),1))</f>
        <v/>
      </c>
      <c r="L5386" s="0" t="str">
        <f aca="false">IF($A5386="","",INDEX(CARTAO_COMPRAS!$K:$K,INT((ROW()-2)/20)+2))</f>
        <v/>
      </c>
      <c r="M5386" s="0" t="str">
        <f aca="false">IF($A5386="","","Compra no cartão")</f>
        <v/>
      </c>
    </row>
    <row r="5387" customFormat="false" ht="13.5" hidden="false" customHeight="false" outlineLevel="0" collapsed="false">
      <c r="A5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7" s="0" t="str">
        <f aca="false">IF($A5387="","",INDEX(CARTAO_COMPRAS!$C:$C,INT((ROW()-2)/20)+2))</f>
        <v/>
      </c>
      <c r="C5387" s="0" t="str">
        <f aca="false">IF($A5387="","",INDEX(CARTAO_COMPRAS!$D:$D,INT((ROW()-2)/20)+2))</f>
        <v/>
      </c>
      <c r="D5387" s="0" t="str">
        <f aca="false">IF($A5387="","",INDEX(CARTAO_COMPRAS!$E:$E,INT((ROW()-2)/20)+2))</f>
        <v/>
      </c>
      <c r="E5387" s="0" t="str">
        <f aca="false">IF($A5387="","",INDEX(CARTAO_COMPRAS!$H:$H,INT((ROW()-2)/20)+2)+MOD(ROW()-2,20))</f>
        <v/>
      </c>
      <c r="F5387" s="0" t="str">
        <f aca="false">IF($A5387="","",INDEX(CARTAO_COMPRAS!$G:$G,INT((ROW()-2)/20)+2))</f>
        <v/>
      </c>
      <c r="G5387" s="5" t="str">
        <f aca="false">IF($A5387="","",INDEX(CARTAO_COMPRAS!$I:$I,INT((ROW()-2)/20)+2))</f>
        <v/>
      </c>
      <c r="H5387" s="4" t="str">
        <f aca="false">IF($A5387="","",EDATE(INDEX(CARTAO_COMPRAS!$J:$J,INT((ROW()-2)/20)+2),MOD(ROW()-2,20)))</f>
        <v/>
      </c>
      <c r="I5387" s="4" t="str">
        <f aca="false">IF($H5387="","",$H5387-WEEKDAY($H5387,2)+1)</f>
        <v/>
      </c>
      <c r="J5387" s="4" t="str">
        <f aca="false">IF($I5387="","",$I5387+6)</f>
        <v/>
      </c>
      <c r="K5387" s="6" t="str">
        <f aca="false">IF($H5387="","",DATE(YEAR($H5387),MONTH($H5387),1))</f>
        <v/>
      </c>
      <c r="L5387" s="0" t="str">
        <f aca="false">IF($A5387="","",INDEX(CARTAO_COMPRAS!$K:$K,INT((ROW()-2)/20)+2))</f>
        <v/>
      </c>
      <c r="M5387" s="0" t="str">
        <f aca="false">IF($A5387="","","Compra no cartão")</f>
        <v/>
      </c>
    </row>
    <row r="5388" customFormat="false" ht="13.5" hidden="false" customHeight="false" outlineLevel="0" collapsed="false">
      <c r="A5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8" s="0" t="str">
        <f aca="false">IF($A5388="","",INDEX(CARTAO_COMPRAS!$C:$C,INT((ROW()-2)/20)+2))</f>
        <v/>
      </c>
      <c r="C5388" s="0" t="str">
        <f aca="false">IF($A5388="","",INDEX(CARTAO_COMPRAS!$D:$D,INT((ROW()-2)/20)+2))</f>
        <v/>
      </c>
      <c r="D5388" s="0" t="str">
        <f aca="false">IF($A5388="","",INDEX(CARTAO_COMPRAS!$E:$E,INT((ROW()-2)/20)+2))</f>
        <v/>
      </c>
      <c r="E5388" s="0" t="str">
        <f aca="false">IF($A5388="","",INDEX(CARTAO_COMPRAS!$H:$H,INT((ROW()-2)/20)+2)+MOD(ROW()-2,20))</f>
        <v/>
      </c>
      <c r="F5388" s="0" t="str">
        <f aca="false">IF($A5388="","",INDEX(CARTAO_COMPRAS!$G:$G,INT((ROW()-2)/20)+2))</f>
        <v/>
      </c>
      <c r="G5388" s="5" t="str">
        <f aca="false">IF($A5388="","",INDEX(CARTAO_COMPRAS!$I:$I,INT((ROW()-2)/20)+2))</f>
        <v/>
      </c>
      <c r="H5388" s="4" t="str">
        <f aca="false">IF($A5388="","",EDATE(INDEX(CARTAO_COMPRAS!$J:$J,INT((ROW()-2)/20)+2),MOD(ROW()-2,20)))</f>
        <v/>
      </c>
      <c r="I5388" s="4" t="str">
        <f aca="false">IF($H5388="","",$H5388-WEEKDAY($H5388,2)+1)</f>
        <v/>
      </c>
      <c r="J5388" s="4" t="str">
        <f aca="false">IF($I5388="","",$I5388+6)</f>
        <v/>
      </c>
      <c r="K5388" s="6" t="str">
        <f aca="false">IF($H5388="","",DATE(YEAR($H5388),MONTH($H5388),1))</f>
        <v/>
      </c>
      <c r="L5388" s="0" t="str">
        <f aca="false">IF($A5388="","",INDEX(CARTAO_COMPRAS!$K:$K,INT((ROW()-2)/20)+2))</f>
        <v/>
      </c>
      <c r="M5388" s="0" t="str">
        <f aca="false">IF($A5388="","","Compra no cartão")</f>
        <v/>
      </c>
    </row>
    <row r="5389" customFormat="false" ht="13.5" hidden="false" customHeight="false" outlineLevel="0" collapsed="false">
      <c r="A5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89" s="0" t="str">
        <f aca="false">IF($A5389="","",INDEX(CARTAO_COMPRAS!$C:$C,INT((ROW()-2)/20)+2))</f>
        <v/>
      </c>
      <c r="C5389" s="0" t="str">
        <f aca="false">IF($A5389="","",INDEX(CARTAO_COMPRAS!$D:$D,INT((ROW()-2)/20)+2))</f>
        <v/>
      </c>
      <c r="D5389" s="0" t="str">
        <f aca="false">IF($A5389="","",INDEX(CARTAO_COMPRAS!$E:$E,INT((ROW()-2)/20)+2))</f>
        <v/>
      </c>
      <c r="E5389" s="0" t="str">
        <f aca="false">IF($A5389="","",INDEX(CARTAO_COMPRAS!$H:$H,INT((ROW()-2)/20)+2)+MOD(ROW()-2,20))</f>
        <v/>
      </c>
      <c r="F5389" s="0" t="str">
        <f aca="false">IF($A5389="","",INDEX(CARTAO_COMPRAS!$G:$G,INT((ROW()-2)/20)+2))</f>
        <v/>
      </c>
      <c r="G5389" s="5" t="str">
        <f aca="false">IF($A5389="","",INDEX(CARTAO_COMPRAS!$I:$I,INT((ROW()-2)/20)+2))</f>
        <v/>
      </c>
      <c r="H5389" s="4" t="str">
        <f aca="false">IF($A5389="","",EDATE(INDEX(CARTAO_COMPRAS!$J:$J,INT((ROW()-2)/20)+2),MOD(ROW()-2,20)))</f>
        <v/>
      </c>
      <c r="I5389" s="4" t="str">
        <f aca="false">IF($H5389="","",$H5389-WEEKDAY($H5389,2)+1)</f>
        <v/>
      </c>
      <c r="J5389" s="4" t="str">
        <f aca="false">IF($I5389="","",$I5389+6)</f>
        <v/>
      </c>
      <c r="K5389" s="6" t="str">
        <f aca="false">IF($H5389="","",DATE(YEAR($H5389),MONTH($H5389),1))</f>
        <v/>
      </c>
      <c r="L5389" s="0" t="str">
        <f aca="false">IF($A5389="","",INDEX(CARTAO_COMPRAS!$K:$K,INT((ROW()-2)/20)+2))</f>
        <v/>
      </c>
      <c r="M5389" s="0" t="str">
        <f aca="false">IF($A5389="","","Compra no cartão")</f>
        <v/>
      </c>
    </row>
    <row r="5390" customFormat="false" ht="13.5" hidden="false" customHeight="false" outlineLevel="0" collapsed="false">
      <c r="A5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0" s="0" t="str">
        <f aca="false">IF($A5390="","",INDEX(CARTAO_COMPRAS!$C:$C,INT((ROW()-2)/20)+2))</f>
        <v/>
      </c>
      <c r="C5390" s="0" t="str">
        <f aca="false">IF($A5390="","",INDEX(CARTAO_COMPRAS!$D:$D,INT((ROW()-2)/20)+2))</f>
        <v/>
      </c>
      <c r="D5390" s="0" t="str">
        <f aca="false">IF($A5390="","",INDEX(CARTAO_COMPRAS!$E:$E,INT((ROW()-2)/20)+2))</f>
        <v/>
      </c>
      <c r="E5390" s="0" t="str">
        <f aca="false">IF($A5390="","",INDEX(CARTAO_COMPRAS!$H:$H,INT((ROW()-2)/20)+2)+MOD(ROW()-2,20))</f>
        <v/>
      </c>
      <c r="F5390" s="0" t="str">
        <f aca="false">IF($A5390="","",INDEX(CARTAO_COMPRAS!$G:$G,INT((ROW()-2)/20)+2))</f>
        <v/>
      </c>
      <c r="G5390" s="5" t="str">
        <f aca="false">IF($A5390="","",INDEX(CARTAO_COMPRAS!$I:$I,INT((ROW()-2)/20)+2))</f>
        <v/>
      </c>
      <c r="H5390" s="4" t="str">
        <f aca="false">IF($A5390="","",EDATE(INDEX(CARTAO_COMPRAS!$J:$J,INT((ROW()-2)/20)+2),MOD(ROW()-2,20)))</f>
        <v/>
      </c>
      <c r="I5390" s="4" t="str">
        <f aca="false">IF($H5390="","",$H5390-WEEKDAY($H5390,2)+1)</f>
        <v/>
      </c>
      <c r="J5390" s="4" t="str">
        <f aca="false">IF($I5390="","",$I5390+6)</f>
        <v/>
      </c>
      <c r="K5390" s="6" t="str">
        <f aca="false">IF($H5390="","",DATE(YEAR($H5390),MONTH($H5390),1))</f>
        <v/>
      </c>
      <c r="L5390" s="0" t="str">
        <f aca="false">IF($A5390="","",INDEX(CARTAO_COMPRAS!$K:$K,INT((ROW()-2)/20)+2))</f>
        <v/>
      </c>
      <c r="M5390" s="0" t="str">
        <f aca="false">IF($A5390="","","Compra no cartão")</f>
        <v/>
      </c>
    </row>
    <row r="5391" customFormat="false" ht="13.5" hidden="false" customHeight="false" outlineLevel="0" collapsed="false">
      <c r="A5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1" s="0" t="str">
        <f aca="false">IF($A5391="","",INDEX(CARTAO_COMPRAS!$C:$C,INT((ROW()-2)/20)+2))</f>
        <v/>
      </c>
      <c r="C5391" s="0" t="str">
        <f aca="false">IF($A5391="","",INDEX(CARTAO_COMPRAS!$D:$D,INT((ROW()-2)/20)+2))</f>
        <v/>
      </c>
      <c r="D5391" s="0" t="str">
        <f aca="false">IF($A5391="","",INDEX(CARTAO_COMPRAS!$E:$E,INT((ROW()-2)/20)+2))</f>
        <v/>
      </c>
      <c r="E5391" s="0" t="str">
        <f aca="false">IF($A5391="","",INDEX(CARTAO_COMPRAS!$H:$H,INT((ROW()-2)/20)+2)+MOD(ROW()-2,20))</f>
        <v/>
      </c>
      <c r="F5391" s="0" t="str">
        <f aca="false">IF($A5391="","",INDEX(CARTAO_COMPRAS!$G:$G,INT((ROW()-2)/20)+2))</f>
        <v/>
      </c>
      <c r="G5391" s="5" t="str">
        <f aca="false">IF($A5391="","",INDEX(CARTAO_COMPRAS!$I:$I,INT((ROW()-2)/20)+2))</f>
        <v/>
      </c>
      <c r="H5391" s="4" t="str">
        <f aca="false">IF($A5391="","",EDATE(INDEX(CARTAO_COMPRAS!$J:$J,INT((ROW()-2)/20)+2),MOD(ROW()-2,20)))</f>
        <v/>
      </c>
      <c r="I5391" s="4" t="str">
        <f aca="false">IF($H5391="","",$H5391-WEEKDAY($H5391,2)+1)</f>
        <v/>
      </c>
      <c r="J5391" s="4" t="str">
        <f aca="false">IF($I5391="","",$I5391+6)</f>
        <v/>
      </c>
      <c r="K5391" s="6" t="str">
        <f aca="false">IF($H5391="","",DATE(YEAR($H5391),MONTH($H5391),1))</f>
        <v/>
      </c>
      <c r="L5391" s="0" t="str">
        <f aca="false">IF($A5391="","",INDEX(CARTAO_COMPRAS!$K:$K,INT((ROW()-2)/20)+2))</f>
        <v/>
      </c>
      <c r="M5391" s="0" t="str">
        <f aca="false">IF($A5391="","","Compra no cartão")</f>
        <v/>
      </c>
    </row>
    <row r="5392" customFormat="false" ht="13.5" hidden="false" customHeight="false" outlineLevel="0" collapsed="false">
      <c r="A5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2" s="0" t="str">
        <f aca="false">IF($A5392="","",INDEX(CARTAO_COMPRAS!$C:$C,INT((ROW()-2)/20)+2))</f>
        <v/>
      </c>
      <c r="C5392" s="0" t="str">
        <f aca="false">IF($A5392="","",INDEX(CARTAO_COMPRAS!$D:$D,INT((ROW()-2)/20)+2))</f>
        <v/>
      </c>
      <c r="D5392" s="0" t="str">
        <f aca="false">IF($A5392="","",INDEX(CARTAO_COMPRAS!$E:$E,INT((ROW()-2)/20)+2))</f>
        <v/>
      </c>
      <c r="E5392" s="0" t="str">
        <f aca="false">IF($A5392="","",INDEX(CARTAO_COMPRAS!$H:$H,INT((ROW()-2)/20)+2)+MOD(ROW()-2,20))</f>
        <v/>
      </c>
      <c r="F5392" s="0" t="str">
        <f aca="false">IF($A5392="","",INDEX(CARTAO_COMPRAS!$G:$G,INT((ROW()-2)/20)+2))</f>
        <v/>
      </c>
      <c r="G5392" s="5" t="str">
        <f aca="false">IF($A5392="","",INDEX(CARTAO_COMPRAS!$I:$I,INT((ROW()-2)/20)+2))</f>
        <v/>
      </c>
      <c r="H5392" s="4" t="str">
        <f aca="false">IF($A5392="","",EDATE(INDEX(CARTAO_COMPRAS!$J:$J,INT((ROW()-2)/20)+2),MOD(ROW()-2,20)))</f>
        <v/>
      </c>
      <c r="I5392" s="4" t="str">
        <f aca="false">IF($H5392="","",$H5392-WEEKDAY($H5392,2)+1)</f>
        <v/>
      </c>
      <c r="J5392" s="4" t="str">
        <f aca="false">IF($I5392="","",$I5392+6)</f>
        <v/>
      </c>
      <c r="K5392" s="6" t="str">
        <f aca="false">IF($H5392="","",DATE(YEAR($H5392),MONTH($H5392),1))</f>
        <v/>
      </c>
      <c r="L5392" s="0" t="str">
        <f aca="false">IF($A5392="","",INDEX(CARTAO_COMPRAS!$K:$K,INT((ROW()-2)/20)+2))</f>
        <v/>
      </c>
      <c r="M5392" s="0" t="str">
        <f aca="false">IF($A5392="","","Compra no cartão")</f>
        <v/>
      </c>
    </row>
    <row r="5393" customFormat="false" ht="13.5" hidden="false" customHeight="false" outlineLevel="0" collapsed="false">
      <c r="A5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3" s="0" t="str">
        <f aca="false">IF($A5393="","",INDEX(CARTAO_COMPRAS!$C:$C,INT((ROW()-2)/20)+2))</f>
        <v/>
      </c>
      <c r="C5393" s="0" t="str">
        <f aca="false">IF($A5393="","",INDEX(CARTAO_COMPRAS!$D:$D,INT((ROW()-2)/20)+2))</f>
        <v/>
      </c>
      <c r="D5393" s="0" t="str">
        <f aca="false">IF($A5393="","",INDEX(CARTAO_COMPRAS!$E:$E,INT((ROW()-2)/20)+2))</f>
        <v/>
      </c>
      <c r="E5393" s="0" t="str">
        <f aca="false">IF($A5393="","",INDEX(CARTAO_COMPRAS!$H:$H,INT((ROW()-2)/20)+2)+MOD(ROW()-2,20))</f>
        <v/>
      </c>
      <c r="F5393" s="0" t="str">
        <f aca="false">IF($A5393="","",INDEX(CARTAO_COMPRAS!$G:$G,INT((ROW()-2)/20)+2))</f>
        <v/>
      </c>
      <c r="G5393" s="5" t="str">
        <f aca="false">IF($A5393="","",INDEX(CARTAO_COMPRAS!$I:$I,INT((ROW()-2)/20)+2))</f>
        <v/>
      </c>
      <c r="H5393" s="4" t="str">
        <f aca="false">IF($A5393="","",EDATE(INDEX(CARTAO_COMPRAS!$J:$J,INT((ROW()-2)/20)+2),MOD(ROW()-2,20)))</f>
        <v/>
      </c>
      <c r="I5393" s="4" t="str">
        <f aca="false">IF($H5393="","",$H5393-WEEKDAY($H5393,2)+1)</f>
        <v/>
      </c>
      <c r="J5393" s="4" t="str">
        <f aca="false">IF($I5393="","",$I5393+6)</f>
        <v/>
      </c>
      <c r="K5393" s="6" t="str">
        <f aca="false">IF($H5393="","",DATE(YEAR($H5393),MONTH($H5393),1))</f>
        <v/>
      </c>
      <c r="L5393" s="0" t="str">
        <f aca="false">IF($A5393="","",INDEX(CARTAO_COMPRAS!$K:$K,INT((ROW()-2)/20)+2))</f>
        <v/>
      </c>
      <c r="M5393" s="0" t="str">
        <f aca="false">IF($A5393="","","Compra no cartão")</f>
        <v/>
      </c>
    </row>
    <row r="5394" customFormat="false" ht="13.5" hidden="false" customHeight="false" outlineLevel="0" collapsed="false">
      <c r="A5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4" s="0" t="str">
        <f aca="false">IF($A5394="","",INDEX(CARTAO_COMPRAS!$C:$C,INT((ROW()-2)/20)+2))</f>
        <v/>
      </c>
      <c r="C5394" s="0" t="str">
        <f aca="false">IF($A5394="","",INDEX(CARTAO_COMPRAS!$D:$D,INT((ROW()-2)/20)+2))</f>
        <v/>
      </c>
      <c r="D5394" s="0" t="str">
        <f aca="false">IF($A5394="","",INDEX(CARTAO_COMPRAS!$E:$E,INT((ROW()-2)/20)+2))</f>
        <v/>
      </c>
      <c r="E5394" s="0" t="str">
        <f aca="false">IF($A5394="","",INDEX(CARTAO_COMPRAS!$H:$H,INT((ROW()-2)/20)+2)+MOD(ROW()-2,20))</f>
        <v/>
      </c>
      <c r="F5394" s="0" t="str">
        <f aca="false">IF($A5394="","",INDEX(CARTAO_COMPRAS!$G:$G,INT((ROW()-2)/20)+2))</f>
        <v/>
      </c>
      <c r="G5394" s="5" t="str">
        <f aca="false">IF($A5394="","",INDEX(CARTAO_COMPRAS!$I:$I,INT((ROW()-2)/20)+2))</f>
        <v/>
      </c>
      <c r="H5394" s="4" t="str">
        <f aca="false">IF($A5394="","",EDATE(INDEX(CARTAO_COMPRAS!$J:$J,INT((ROW()-2)/20)+2),MOD(ROW()-2,20)))</f>
        <v/>
      </c>
      <c r="I5394" s="4" t="str">
        <f aca="false">IF($H5394="","",$H5394-WEEKDAY($H5394,2)+1)</f>
        <v/>
      </c>
      <c r="J5394" s="4" t="str">
        <f aca="false">IF($I5394="","",$I5394+6)</f>
        <v/>
      </c>
      <c r="K5394" s="6" t="str">
        <f aca="false">IF($H5394="","",DATE(YEAR($H5394),MONTH($H5394),1))</f>
        <v/>
      </c>
      <c r="L5394" s="0" t="str">
        <f aca="false">IF($A5394="","",INDEX(CARTAO_COMPRAS!$K:$K,INT((ROW()-2)/20)+2))</f>
        <v/>
      </c>
      <c r="M5394" s="0" t="str">
        <f aca="false">IF($A5394="","","Compra no cartão")</f>
        <v/>
      </c>
    </row>
    <row r="5395" customFormat="false" ht="13.5" hidden="false" customHeight="false" outlineLevel="0" collapsed="false">
      <c r="A5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5" s="0" t="str">
        <f aca="false">IF($A5395="","",INDEX(CARTAO_COMPRAS!$C:$C,INT((ROW()-2)/20)+2))</f>
        <v/>
      </c>
      <c r="C5395" s="0" t="str">
        <f aca="false">IF($A5395="","",INDEX(CARTAO_COMPRAS!$D:$D,INT((ROW()-2)/20)+2))</f>
        <v/>
      </c>
      <c r="D5395" s="0" t="str">
        <f aca="false">IF($A5395="","",INDEX(CARTAO_COMPRAS!$E:$E,INT((ROW()-2)/20)+2))</f>
        <v/>
      </c>
      <c r="E5395" s="0" t="str">
        <f aca="false">IF($A5395="","",INDEX(CARTAO_COMPRAS!$H:$H,INT((ROW()-2)/20)+2)+MOD(ROW()-2,20))</f>
        <v/>
      </c>
      <c r="F5395" s="0" t="str">
        <f aca="false">IF($A5395="","",INDEX(CARTAO_COMPRAS!$G:$G,INT((ROW()-2)/20)+2))</f>
        <v/>
      </c>
      <c r="G5395" s="5" t="str">
        <f aca="false">IF($A5395="","",INDEX(CARTAO_COMPRAS!$I:$I,INT((ROW()-2)/20)+2))</f>
        <v/>
      </c>
      <c r="H5395" s="4" t="str">
        <f aca="false">IF($A5395="","",EDATE(INDEX(CARTAO_COMPRAS!$J:$J,INT((ROW()-2)/20)+2),MOD(ROW()-2,20)))</f>
        <v/>
      </c>
      <c r="I5395" s="4" t="str">
        <f aca="false">IF($H5395="","",$H5395-WEEKDAY($H5395,2)+1)</f>
        <v/>
      </c>
      <c r="J5395" s="4" t="str">
        <f aca="false">IF($I5395="","",$I5395+6)</f>
        <v/>
      </c>
      <c r="K5395" s="6" t="str">
        <f aca="false">IF($H5395="","",DATE(YEAR($H5395),MONTH($H5395),1))</f>
        <v/>
      </c>
      <c r="L5395" s="0" t="str">
        <f aca="false">IF($A5395="","",INDEX(CARTAO_COMPRAS!$K:$K,INT((ROW()-2)/20)+2))</f>
        <v/>
      </c>
      <c r="M5395" s="0" t="str">
        <f aca="false">IF($A5395="","","Compra no cartão")</f>
        <v/>
      </c>
    </row>
    <row r="5396" customFormat="false" ht="13.5" hidden="false" customHeight="false" outlineLevel="0" collapsed="false">
      <c r="A5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6" s="0" t="str">
        <f aca="false">IF($A5396="","",INDEX(CARTAO_COMPRAS!$C:$C,INT((ROW()-2)/20)+2))</f>
        <v/>
      </c>
      <c r="C5396" s="0" t="str">
        <f aca="false">IF($A5396="","",INDEX(CARTAO_COMPRAS!$D:$D,INT((ROW()-2)/20)+2))</f>
        <v/>
      </c>
      <c r="D5396" s="0" t="str">
        <f aca="false">IF($A5396="","",INDEX(CARTAO_COMPRAS!$E:$E,INT((ROW()-2)/20)+2))</f>
        <v/>
      </c>
      <c r="E5396" s="0" t="str">
        <f aca="false">IF($A5396="","",INDEX(CARTAO_COMPRAS!$H:$H,INT((ROW()-2)/20)+2)+MOD(ROW()-2,20))</f>
        <v/>
      </c>
      <c r="F5396" s="0" t="str">
        <f aca="false">IF($A5396="","",INDEX(CARTAO_COMPRAS!$G:$G,INT((ROW()-2)/20)+2))</f>
        <v/>
      </c>
      <c r="G5396" s="5" t="str">
        <f aca="false">IF($A5396="","",INDEX(CARTAO_COMPRAS!$I:$I,INT((ROW()-2)/20)+2))</f>
        <v/>
      </c>
      <c r="H5396" s="4" t="str">
        <f aca="false">IF($A5396="","",EDATE(INDEX(CARTAO_COMPRAS!$J:$J,INT((ROW()-2)/20)+2),MOD(ROW()-2,20)))</f>
        <v/>
      </c>
      <c r="I5396" s="4" t="str">
        <f aca="false">IF($H5396="","",$H5396-WEEKDAY($H5396,2)+1)</f>
        <v/>
      </c>
      <c r="J5396" s="4" t="str">
        <f aca="false">IF($I5396="","",$I5396+6)</f>
        <v/>
      </c>
      <c r="K5396" s="6" t="str">
        <f aca="false">IF($H5396="","",DATE(YEAR($H5396),MONTH($H5396),1))</f>
        <v/>
      </c>
      <c r="L5396" s="0" t="str">
        <f aca="false">IF($A5396="","",INDEX(CARTAO_COMPRAS!$K:$K,INT((ROW()-2)/20)+2))</f>
        <v/>
      </c>
      <c r="M5396" s="0" t="str">
        <f aca="false">IF($A5396="","","Compra no cartão")</f>
        <v/>
      </c>
    </row>
    <row r="5397" customFormat="false" ht="13.5" hidden="false" customHeight="false" outlineLevel="0" collapsed="false">
      <c r="A5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7" s="0" t="str">
        <f aca="false">IF($A5397="","",INDEX(CARTAO_COMPRAS!$C:$C,INT((ROW()-2)/20)+2))</f>
        <v/>
      </c>
      <c r="C5397" s="0" t="str">
        <f aca="false">IF($A5397="","",INDEX(CARTAO_COMPRAS!$D:$D,INT((ROW()-2)/20)+2))</f>
        <v/>
      </c>
      <c r="D5397" s="0" t="str">
        <f aca="false">IF($A5397="","",INDEX(CARTAO_COMPRAS!$E:$E,INT((ROW()-2)/20)+2))</f>
        <v/>
      </c>
      <c r="E5397" s="0" t="str">
        <f aca="false">IF($A5397="","",INDEX(CARTAO_COMPRAS!$H:$H,INT((ROW()-2)/20)+2)+MOD(ROW()-2,20))</f>
        <v/>
      </c>
      <c r="F5397" s="0" t="str">
        <f aca="false">IF($A5397="","",INDEX(CARTAO_COMPRAS!$G:$G,INT((ROW()-2)/20)+2))</f>
        <v/>
      </c>
      <c r="G5397" s="5" t="str">
        <f aca="false">IF($A5397="","",INDEX(CARTAO_COMPRAS!$I:$I,INT((ROW()-2)/20)+2))</f>
        <v/>
      </c>
      <c r="H5397" s="4" t="str">
        <f aca="false">IF($A5397="","",EDATE(INDEX(CARTAO_COMPRAS!$J:$J,INT((ROW()-2)/20)+2),MOD(ROW()-2,20)))</f>
        <v/>
      </c>
      <c r="I5397" s="4" t="str">
        <f aca="false">IF($H5397="","",$H5397-WEEKDAY($H5397,2)+1)</f>
        <v/>
      </c>
      <c r="J5397" s="4" t="str">
        <f aca="false">IF($I5397="","",$I5397+6)</f>
        <v/>
      </c>
      <c r="K5397" s="6" t="str">
        <f aca="false">IF($H5397="","",DATE(YEAR($H5397),MONTH($H5397),1))</f>
        <v/>
      </c>
      <c r="L5397" s="0" t="str">
        <f aca="false">IF($A5397="","",INDEX(CARTAO_COMPRAS!$K:$K,INT((ROW()-2)/20)+2))</f>
        <v/>
      </c>
      <c r="M5397" s="0" t="str">
        <f aca="false">IF($A5397="","","Compra no cartão")</f>
        <v/>
      </c>
    </row>
    <row r="5398" customFormat="false" ht="13.5" hidden="false" customHeight="false" outlineLevel="0" collapsed="false">
      <c r="A5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8" s="0" t="str">
        <f aca="false">IF($A5398="","",INDEX(CARTAO_COMPRAS!$C:$C,INT((ROW()-2)/20)+2))</f>
        <v/>
      </c>
      <c r="C5398" s="0" t="str">
        <f aca="false">IF($A5398="","",INDEX(CARTAO_COMPRAS!$D:$D,INT((ROW()-2)/20)+2))</f>
        <v/>
      </c>
      <c r="D5398" s="0" t="str">
        <f aca="false">IF($A5398="","",INDEX(CARTAO_COMPRAS!$E:$E,INT((ROW()-2)/20)+2))</f>
        <v/>
      </c>
      <c r="E5398" s="0" t="str">
        <f aca="false">IF($A5398="","",INDEX(CARTAO_COMPRAS!$H:$H,INT((ROW()-2)/20)+2)+MOD(ROW()-2,20))</f>
        <v/>
      </c>
      <c r="F5398" s="0" t="str">
        <f aca="false">IF($A5398="","",INDEX(CARTAO_COMPRAS!$G:$G,INT((ROW()-2)/20)+2))</f>
        <v/>
      </c>
      <c r="G5398" s="5" t="str">
        <f aca="false">IF($A5398="","",INDEX(CARTAO_COMPRAS!$I:$I,INT((ROW()-2)/20)+2))</f>
        <v/>
      </c>
      <c r="H5398" s="4" t="str">
        <f aca="false">IF($A5398="","",EDATE(INDEX(CARTAO_COMPRAS!$J:$J,INT((ROW()-2)/20)+2),MOD(ROW()-2,20)))</f>
        <v/>
      </c>
      <c r="I5398" s="4" t="str">
        <f aca="false">IF($H5398="","",$H5398-WEEKDAY($H5398,2)+1)</f>
        <v/>
      </c>
      <c r="J5398" s="4" t="str">
        <f aca="false">IF($I5398="","",$I5398+6)</f>
        <v/>
      </c>
      <c r="K5398" s="6" t="str">
        <f aca="false">IF($H5398="","",DATE(YEAR($H5398),MONTH($H5398),1))</f>
        <v/>
      </c>
      <c r="L5398" s="0" t="str">
        <f aca="false">IF($A5398="","",INDEX(CARTAO_COMPRAS!$K:$K,INT((ROW()-2)/20)+2))</f>
        <v/>
      </c>
      <c r="M5398" s="0" t="str">
        <f aca="false">IF($A5398="","","Compra no cartão")</f>
        <v/>
      </c>
    </row>
    <row r="5399" customFormat="false" ht="13.5" hidden="false" customHeight="false" outlineLevel="0" collapsed="false">
      <c r="A5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399" s="0" t="str">
        <f aca="false">IF($A5399="","",INDEX(CARTAO_COMPRAS!$C:$C,INT((ROW()-2)/20)+2))</f>
        <v/>
      </c>
      <c r="C5399" s="0" t="str">
        <f aca="false">IF($A5399="","",INDEX(CARTAO_COMPRAS!$D:$D,INT((ROW()-2)/20)+2))</f>
        <v/>
      </c>
      <c r="D5399" s="0" t="str">
        <f aca="false">IF($A5399="","",INDEX(CARTAO_COMPRAS!$E:$E,INT((ROW()-2)/20)+2))</f>
        <v/>
      </c>
      <c r="E5399" s="0" t="str">
        <f aca="false">IF($A5399="","",INDEX(CARTAO_COMPRAS!$H:$H,INT((ROW()-2)/20)+2)+MOD(ROW()-2,20))</f>
        <v/>
      </c>
      <c r="F5399" s="0" t="str">
        <f aca="false">IF($A5399="","",INDEX(CARTAO_COMPRAS!$G:$G,INT((ROW()-2)/20)+2))</f>
        <v/>
      </c>
      <c r="G5399" s="5" t="str">
        <f aca="false">IF($A5399="","",INDEX(CARTAO_COMPRAS!$I:$I,INT((ROW()-2)/20)+2))</f>
        <v/>
      </c>
      <c r="H5399" s="4" t="str">
        <f aca="false">IF($A5399="","",EDATE(INDEX(CARTAO_COMPRAS!$J:$J,INT((ROW()-2)/20)+2),MOD(ROW()-2,20)))</f>
        <v/>
      </c>
      <c r="I5399" s="4" t="str">
        <f aca="false">IF($H5399="","",$H5399-WEEKDAY($H5399,2)+1)</f>
        <v/>
      </c>
      <c r="J5399" s="4" t="str">
        <f aca="false">IF($I5399="","",$I5399+6)</f>
        <v/>
      </c>
      <c r="K5399" s="6" t="str">
        <f aca="false">IF($H5399="","",DATE(YEAR($H5399),MONTH($H5399),1))</f>
        <v/>
      </c>
      <c r="L5399" s="0" t="str">
        <f aca="false">IF($A5399="","",INDEX(CARTAO_COMPRAS!$K:$K,INT((ROW()-2)/20)+2))</f>
        <v/>
      </c>
      <c r="M5399" s="0" t="str">
        <f aca="false">IF($A5399="","","Compra no cartão")</f>
        <v/>
      </c>
    </row>
    <row r="5400" customFormat="false" ht="13.5" hidden="false" customHeight="false" outlineLevel="0" collapsed="false">
      <c r="A5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0" s="0" t="str">
        <f aca="false">IF($A5400="","",INDEX(CARTAO_COMPRAS!$C:$C,INT((ROW()-2)/20)+2))</f>
        <v/>
      </c>
      <c r="C5400" s="0" t="str">
        <f aca="false">IF($A5400="","",INDEX(CARTAO_COMPRAS!$D:$D,INT((ROW()-2)/20)+2))</f>
        <v/>
      </c>
      <c r="D5400" s="0" t="str">
        <f aca="false">IF($A5400="","",INDEX(CARTAO_COMPRAS!$E:$E,INT((ROW()-2)/20)+2))</f>
        <v/>
      </c>
      <c r="E5400" s="0" t="str">
        <f aca="false">IF($A5400="","",INDEX(CARTAO_COMPRAS!$H:$H,INT((ROW()-2)/20)+2)+MOD(ROW()-2,20))</f>
        <v/>
      </c>
      <c r="F5400" s="0" t="str">
        <f aca="false">IF($A5400="","",INDEX(CARTAO_COMPRAS!$G:$G,INT((ROW()-2)/20)+2))</f>
        <v/>
      </c>
      <c r="G5400" s="5" t="str">
        <f aca="false">IF($A5400="","",INDEX(CARTAO_COMPRAS!$I:$I,INT((ROW()-2)/20)+2))</f>
        <v/>
      </c>
      <c r="H5400" s="4" t="str">
        <f aca="false">IF($A5400="","",EDATE(INDEX(CARTAO_COMPRAS!$J:$J,INT((ROW()-2)/20)+2),MOD(ROW()-2,20)))</f>
        <v/>
      </c>
      <c r="I5400" s="4" t="str">
        <f aca="false">IF($H5400="","",$H5400-WEEKDAY($H5400,2)+1)</f>
        <v/>
      </c>
      <c r="J5400" s="4" t="str">
        <f aca="false">IF($I5400="","",$I5400+6)</f>
        <v/>
      </c>
      <c r="K5400" s="6" t="str">
        <f aca="false">IF($H5400="","",DATE(YEAR($H5400),MONTH($H5400),1))</f>
        <v/>
      </c>
      <c r="L5400" s="0" t="str">
        <f aca="false">IF($A5400="","",INDEX(CARTAO_COMPRAS!$K:$K,INT((ROW()-2)/20)+2))</f>
        <v/>
      </c>
      <c r="M5400" s="0" t="str">
        <f aca="false">IF($A5400="","","Compra no cartão")</f>
        <v/>
      </c>
    </row>
    <row r="5401" customFormat="false" ht="13.5" hidden="false" customHeight="false" outlineLevel="0" collapsed="false">
      <c r="A5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1" s="0" t="str">
        <f aca="false">IF($A5401="","",INDEX(CARTAO_COMPRAS!$C:$C,INT((ROW()-2)/20)+2))</f>
        <v/>
      </c>
      <c r="C5401" s="0" t="str">
        <f aca="false">IF($A5401="","",INDEX(CARTAO_COMPRAS!$D:$D,INT((ROW()-2)/20)+2))</f>
        <v/>
      </c>
      <c r="D5401" s="0" t="str">
        <f aca="false">IF($A5401="","",INDEX(CARTAO_COMPRAS!$E:$E,INT((ROW()-2)/20)+2))</f>
        <v/>
      </c>
      <c r="E5401" s="0" t="str">
        <f aca="false">IF($A5401="","",INDEX(CARTAO_COMPRAS!$H:$H,INT((ROW()-2)/20)+2)+MOD(ROW()-2,20))</f>
        <v/>
      </c>
      <c r="F5401" s="0" t="str">
        <f aca="false">IF($A5401="","",INDEX(CARTAO_COMPRAS!$G:$G,INT((ROW()-2)/20)+2))</f>
        <v/>
      </c>
      <c r="G5401" s="5" t="str">
        <f aca="false">IF($A5401="","",INDEX(CARTAO_COMPRAS!$I:$I,INT((ROW()-2)/20)+2))</f>
        <v/>
      </c>
      <c r="H5401" s="4" t="str">
        <f aca="false">IF($A5401="","",EDATE(INDEX(CARTAO_COMPRAS!$J:$J,INT((ROW()-2)/20)+2),MOD(ROW()-2,20)))</f>
        <v/>
      </c>
      <c r="I5401" s="4" t="str">
        <f aca="false">IF($H5401="","",$H5401-WEEKDAY($H5401,2)+1)</f>
        <v/>
      </c>
      <c r="J5401" s="4" t="str">
        <f aca="false">IF($I5401="","",$I5401+6)</f>
        <v/>
      </c>
      <c r="K5401" s="6" t="str">
        <f aca="false">IF($H5401="","",DATE(YEAR($H5401),MONTH($H5401),1))</f>
        <v/>
      </c>
      <c r="L5401" s="0" t="str">
        <f aca="false">IF($A5401="","",INDEX(CARTAO_COMPRAS!$K:$K,INT((ROW()-2)/20)+2))</f>
        <v/>
      </c>
      <c r="M5401" s="0" t="str">
        <f aca="false">IF($A5401="","","Compra no cartão")</f>
        <v/>
      </c>
    </row>
    <row r="5402" customFormat="false" ht="13.5" hidden="false" customHeight="false" outlineLevel="0" collapsed="false">
      <c r="A54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2" s="0" t="str">
        <f aca="false">IF($A5402="","",INDEX(CARTAO_COMPRAS!$C:$C,INT((ROW()-2)/20)+2))</f>
        <v/>
      </c>
      <c r="C5402" s="0" t="str">
        <f aca="false">IF($A5402="","",INDEX(CARTAO_COMPRAS!$D:$D,INT((ROW()-2)/20)+2))</f>
        <v/>
      </c>
      <c r="D5402" s="0" t="str">
        <f aca="false">IF($A5402="","",INDEX(CARTAO_COMPRAS!$E:$E,INT((ROW()-2)/20)+2))</f>
        <v/>
      </c>
      <c r="E5402" s="0" t="str">
        <f aca="false">IF($A5402="","",INDEX(CARTAO_COMPRAS!$H:$H,INT((ROW()-2)/20)+2)+MOD(ROW()-2,20))</f>
        <v/>
      </c>
      <c r="F5402" s="0" t="str">
        <f aca="false">IF($A5402="","",INDEX(CARTAO_COMPRAS!$G:$G,INT((ROW()-2)/20)+2))</f>
        <v/>
      </c>
      <c r="G5402" s="5" t="str">
        <f aca="false">IF($A5402="","",INDEX(CARTAO_COMPRAS!$I:$I,INT((ROW()-2)/20)+2))</f>
        <v/>
      </c>
      <c r="H5402" s="4" t="str">
        <f aca="false">IF($A5402="","",EDATE(INDEX(CARTAO_COMPRAS!$J:$J,INT((ROW()-2)/20)+2),MOD(ROW()-2,20)))</f>
        <v/>
      </c>
      <c r="I5402" s="4" t="str">
        <f aca="false">IF($H5402="","",$H5402-WEEKDAY($H5402,2)+1)</f>
        <v/>
      </c>
      <c r="J5402" s="4" t="str">
        <f aca="false">IF($I5402="","",$I5402+6)</f>
        <v/>
      </c>
      <c r="K5402" s="6" t="str">
        <f aca="false">IF($H5402="","",DATE(YEAR($H5402),MONTH($H5402),1))</f>
        <v/>
      </c>
      <c r="L5402" s="0" t="str">
        <f aca="false">IF($A5402="","",INDEX(CARTAO_COMPRAS!$K:$K,INT((ROW()-2)/20)+2))</f>
        <v/>
      </c>
      <c r="M5402" s="0" t="str">
        <f aca="false">IF($A5402="","","Compra no cartão")</f>
        <v/>
      </c>
    </row>
    <row r="5403" customFormat="false" ht="13.5" hidden="false" customHeight="false" outlineLevel="0" collapsed="false">
      <c r="A5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3" s="0" t="str">
        <f aca="false">IF($A5403="","",INDEX(CARTAO_COMPRAS!$C:$C,INT((ROW()-2)/20)+2))</f>
        <v/>
      </c>
      <c r="C5403" s="0" t="str">
        <f aca="false">IF($A5403="","",INDEX(CARTAO_COMPRAS!$D:$D,INT((ROW()-2)/20)+2))</f>
        <v/>
      </c>
      <c r="D5403" s="0" t="str">
        <f aca="false">IF($A5403="","",INDEX(CARTAO_COMPRAS!$E:$E,INT((ROW()-2)/20)+2))</f>
        <v/>
      </c>
      <c r="E5403" s="0" t="str">
        <f aca="false">IF($A5403="","",INDEX(CARTAO_COMPRAS!$H:$H,INT((ROW()-2)/20)+2)+MOD(ROW()-2,20))</f>
        <v/>
      </c>
      <c r="F5403" s="0" t="str">
        <f aca="false">IF($A5403="","",INDEX(CARTAO_COMPRAS!$G:$G,INT((ROW()-2)/20)+2))</f>
        <v/>
      </c>
      <c r="G5403" s="5" t="str">
        <f aca="false">IF($A5403="","",INDEX(CARTAO_COMPRAS!$I:$I,INT((ROW()-2)/20)+2))</f>
        <v/>
      </c>
      <c r="H5403" s="4" t="str">
        <f aca="false">IF($A5403="","",EDATE(INDEX(CARTAO_COMPRAS!$J:$J,INT((ROW()-2)/20)+2),MOD(ROW()-2,20)))</f>
        <v/>
      </c>
      <c r="I5403" s="4" t="str">
        <f aca="false">IF($H5403="","",$H5403-WEEKDAY($H5403,2)+1)</f>
        <v/>
      </c>
      <c r="J5403" s="4" t="str">
        <f aca="false">IF($I5403="","",$I5403+6)</f>
        <v/>
      </c>
      <c r="K5403" s="6" t="str">
        <f aca="false">IF($H5403="","",DATE(YEAR($H5403),MONTH($H5403),1))</f>
        <v/>
      </c>
      <c r="L5403" s="0" t="str">
        <f aca="false">IF($A5403="","",INDEX(CARTAO_COMPRAS!$K:$K,INT((ROW()-2)/20)+2))</f>
        <v/>
      </c>
      <c r="M5403" s="0" t="str">
        <f aca="false">IF($A5403="","","Compra no cartão")</f>
        <v/>
      </c>
    </row>
    <row r="5404" customFormat="false" ht="13.5" hidden="false" customHeight="false" outlineLevel="0" collapsed="false">
      <c r="A5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4" s="0" t="str">
        <f aca="false">IF($A5404="","",INDEX(CARTAO_COMPRAS!$C:$C,INT((ROW()-2)/20)+2))</f>
        <v/>
      </c>
      <c r="C5404" s="0" t="str">
        <f aca="false">IF($A5404="","",INDEX(CARTAO_COMPRAS!$D:$D,INT((ROW()-2)/20)+2))</f>
        <v/>
      </c>
      <c r="D5404" s="0" t="str">
        <f aca="false">IF($A5404="","",INDEX(CARTAO_COMPRAS!$E:$E,INT((ROW()-2)/20)+2))</f>
        <v/>
      </c>
      <c r="E5404" s="0" t="str">
        <f aca="false">IF($A5404="","",INDEX(CARTAO_COMPRAS!$H:$H,INT((ROW()-2)/20)+2)+MOD(ROW()-2,20))</f>
        <v/>
      </c>
      <c r="F5404" s="0" t="str">
        <f aca="false">IF($A5404="","",INDEX(CARTAO_COMPRAS!$G:$G,INT((ROW()-2)/20)+2))</f>
        <v/>
      </c>
      <c r="G5404" s="5" t="str">
        <f aca="false">IF($A5404="","",INDEX(CARTAO_COMPRAS!$I:$I,INT((ROW()-2)/20)+2))</f>
        <v/>
      </c>
      <c r="H5404" s="4" t="str">
        <f aca="false">IF($A5404="","",EDATE(INDEX(CARTAO_COMPRAS!$J:$J,INT((ROW()-2)/20)+2),MOD(ROW()-2,20)))</f>
        <v/>
      </c>
      <c r="I5404" s="4" t="str">
        <f aca="false">IF($H5404="","",$H5404-WEEKDAY($H5404,2)+1)</f>
        <v/>
      </c>
      <c r="J5404" s="4" t="str">
        <f aca="false">IF($I5404="","",$I5404+6)</f>
        <v/>
      </c>
      <c r="K5404" s="6" t="str">
        <f aca="false">IF($H5404="","",DATE(YEAR($H5404),MONTH($H5404),1))</f>
        <v/>
      </c>
      <c r="L5404" s="0" t="str">
        <f aca="false">IF($A5404="","",INDEX(CARTAO_COMPRAS!$K:$K,INT((ROW()-2)/20)+2))</f>
        <v/>
      </c>
      <c r="M5404" s="0" t="str">
        <f aca="false">IF($A5404="","","Compra no cartão")</f>
        <v/>
      </c>
    </row>
    <row r="5405" customFormat="false" ht="13.5" hidden="false" customHeight="false" outlineLevel="0" collapsed="false">
      <c r="A5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5" s="0" t="str">
        <f aca="false">IF($A5405="","",INDEX(CARTAO_COMPRAS!$C:$C,INT((ROW()-2)/20)+2))</f>
        <v/>
      </c>
      <c r="C5405" s="0" t="str">
        <f aca="false">IF($A5405="","",INDEX(CARTAO_COMPRAS!$D:$D,INT((ROW()-2)/20)+2))</f>
        <v/>
      </c>
      <c r="D5405" s="0" t="str">
        <f aca="false">IF($A5405="","",INDEX(CARTAO_COMPRAS!$E:$E,INT((ROW()-2)/20)+2))</f>
        <v/>
      </c>
      <c r="E5405" s="0" t="str">
        <f aca="false">IF($A5405="","",INDEX(CARTAO_COMPRAS!$H:$H,INT((ROW()-2)/20)+2)+MOD(ROW()-2,20))</f>
        <v/>
      </c>
      <c r="F5405" s="0" t="str">
        <f aca="false">IF($A5405="","",INDEX(CARTAO_COMPRAS!$G:$G,INT((ROW()-2)/20)+2))</f>
        <v/>
      </c>
      <c r="G5405" s="5" t="str">
        <f aca="false">IF($A5405="","",INDEX(CARTAO_COMPRAS!$I:$I,INT((ROW()-2)/20)+2))</f>
        <v/>
      </c>
      <c r="H5405" s="4" t="str">
        <f aca="false">IF($A5405="","",EDATE(INDEX(CARTAO_COMPRAS!$J:$J,INT((ROW()-2)/20)+2),MOD(ROW()-2,20)))</f>
        <v/>
      </c>
      <c r="I5405" s="4" t="str">
        <f aca="false">IF($H5405="","",$H5405-WEEKDAY($H5405,2)+1)</f>
        <v/>
      </c>
      <c r="J5405" s="4" t="str">
        <f aca="false">IF($I5405="","",$I5405+6)</f>
        <v/>
      </c>
      <c r="K5405" s="6" t="str">
        <f aca="false">IF($H5405="","",DATE(YEAR($H5405),MONTH($H5405),1))</f>
        <v/>
      </c>
      <c r="L5405" s="0" t="str">
        <f aca="false">IF($A5405="","",INDEX(CARTAO_COMPRAS!$K:$K,INT((ROW()-2)/20)+2))</f>
        <v/>
      </c>
      <c r="M5405" s="0" t="str">
        <f aca="false">IF($A5405="","","Compra no cartão")</f>
        <v/>
      </c>
    </row>
    <row r="5406" customFormat="false" ht="13.5" hidden="false" customHeight="false" outlineLevel="0" collapsed="false">
      <c r="A5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6" s="0" t="str">
        <f aca="false">IF($A5406="","",INDEX(CARTAO_COMPRAS!$C:$C,INT((ROW()-2)/20)+2))</f>
        <v/>
      </c>
      <c r="C5406" s="0" t="str">
        <f aca="false">IF($A5406="","",INDEX(CARTAO_COMPRAS!$D:$D,INT((ROW()-2)/20)+2))</f>
        <v/>
      </c>
      <c r="D5406" s="0" t="str">
        <f aca="false">IF($A5406="","",INDEX(CARTAO_COMPRAS!$E:$E,INT((ROW()-2)/20)+2))</f>
        <v/>
      </c>
      <c r="E5406" s="0" t="str">
        <f aca="false">IF($A5406="","",INDEX(CARTAO_COMPRAS!$H:$H,INT((ROW()-2)/20)+2)+MOD(ROW()-2,20))</f>
        <v/>
      </c>
      <c r="F5406" s="0" t="str">
        <f aca="false">IF($A5406="","",INDEX(CARTAO_COMPRAS!$G:$G,INT((ROW()-2)/20)+2))</f>
        <v/>
      </c>
      <c r="G5406" s="5" t="str">
        <f aca="false">IF($A5406="","",INDEX(CARTAO_COMPRAS!$I:$I,INT((ROW()-2)/20)+2))</f>
        <v/>
      </c>
      <c r="H5406" s="4" t="str">
        <f aca="false">IF($A5406="","",EDATE(INDEX(CARTAO_COMPRAS!$J:$J,INT((ROW()-2)/20)+2),MOD(ROW()-2,20)))</f>
        <v/>
      </c>
      <c r="I5406" s="4" t="str">
        <f aca="false">IF($H5406="","",$H5406-WEEKDAY($H5406,2)+1)</f>
        <v/>
      </c>
      <c r="J5406" s="4" t="str">
        <f aca="false">IF($I5406="","",$I5406+6)</f>
        <v/>
      </c>
      <c r="K5406" s="6" t="str">
        <f aca="false">IF($H5406="","",DATE(YEAR($H5406),MONTH($H5406),1))</f>
        <v/>
      </c>
      <c r="L5406" s="0" t="str">
        <f aca="false">IF($A5406="","",INDEX(CARTAO_COMPRAS!$K:$K,INT((ROW()-2)/20)+2))</f>
        <v/>
      </c>
      <c r="M5406" s="0" t="str">
        <f aca="false">IF($A5406="","","Compra no cartão")</f>
        <v/>
      </c>
    </row>
    <row r="5407" customFormat="false" ht="13.5" hidden="false" customHeight="false" outlineLevel="0" collapsed="false">
      <c r="A5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7" s="0" t="str">
        <f aca="false">IF($A5407="","",INDEX(CARTAO_COMPRAS!$C:$C,INT((ROW()-2)/20)+2))</f>
        <v/>
      </c>
      <c r="C5407" s="0" t="str">
        <f aca="false">IF($A5407="","",INDEX(CARTAO_COMPRAS!$D:$D,INT((ROW()-2)/20)+2))</f>
        <v/>
      </c>
      <c r="D5407" s="0" t="str">
        <f aca="false">IF($A5407="","",INDEX(CARTAO_COMPRAS!$E:$E,INT((ROW()-2)/20)+2))</f>
        <v/>
      </c>
      <c r="E5407" s="0" t="str">
        <f aca="false">IF($A5407="","",INDEX(CARTAO_COMPRAS!$H:$H,INT((ROW()-2)/20)+2)+MOD(ROW()-2,20))</f>
        <v/>
      </c>
      <c r="F5407" s="0" t="str">
        <f aca="false">IF($A5407="","",INDEX(CARTAO_COMPRAS!$G:$G,INT((ROW()-2)/20)+2))</f>
        <v/>
      </c>
      <c r="G5407" s="5" t="str">
        <f aca="false">IF($A5407="","",INDEX(CARTAO_COMPRAS!$I:$I,INT((ROW()-2)/20)+2))</f>
        <v/>
      </c>
      <c r="H5407" s="4" t="str">
        <f aca="false">IF($A5407="","",EDATE(INDEX(CARTAO_COMPRAS!$J:$J,INT((ROW()-2)/20)+2),MOD(ROW()-2,20)))</f>
        <v/>
      </c>
      <c r="I5407" s="4" t="str">
        <f aca="false">IF($H5407="","",$H5407-WEEKDAY($H5407,2)+1)</f>
        <v/>
      </c>
      <c r="J5407" s="4" t="str">
        <f aca="false">IF($I5407="","",$I5407+6)</f>
        <v/>
      </c>
      <c r="K5407" s="6" t="str">
        <f aca="false">IF($H5407="","",DATE(YEAR($H5407),MONTH($H5407),1))</f>
        <v/>
      </c>
      <c r="L5407" s="0" t="str">
        <f aca="false">IF($A5407="","",INDEX(CARTAO_COMPRAS!$K:$K,INT((ROW()-2)/20)+2))</f>
        <v/>
      </c>
      <c r="M5407" s="0" t="str">
        <f aca="false">IF($A5407="","","Compra no cartão")</f>
        <v/>
      </c>
    </row>
    <row r="5408" customFormat="false" ht="13.5" hidden="false" customHeight="false" outlineLevel="0" collapsed="false">
      <c r="A5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8" s="0" t="str">
        <f aca="false">IF($A5408="","",INDEX(CARTAO_COMPRAS!$C:$C,INT((ROW()-2)/20)+2))</f>
        <v/>
      </c>
      <c r="C5408" s="0" t="str">
        <f aca="false">IF($A5408="","",INDEX(CARTAO_COMPRAS!$D:$D,INT((ROW()-2)/20)+2))</f>
        <v/>
      </c>
      <c r="D5408" s="0" t="str">
        <f aca="false">IF($A5408="","",INDEX(CARTAO_COMPRAS!$E:$E,INT((ROW()-2)/20)+2))</f>
        <v/>
      </c>
      <c r="E5408" s="0" t="str">
        <f aca="false">IF($A5408="","",INDEX(CARTAO_COMPRAS!$H:$H,INT((ROW()-2)/20)+2)+MOD(ROW()-2,20))</f>
        <v/>
      </c>
      <c r="F5408" s="0" t="str">
        <f aca="false">IF($A5408="","",INDEX(CARTAO_COMPRAS!$G:$G,INT((ROW()-2)/20)+2))</f>
        <v/>
      </c>
      <c r="G5408" s="5" t="str">
        <f aca="false">IF($A5408="","",INDEX(CARTAO_COMPRAS!$I:$I,INT((ROW()-2)/20)+2))</f>
        <v/>
      </c>
      <c r="H5408" s="4" t="str">
        <f aca="false">IF($A5408="","",EDATE(INDEX(CARTAO_COMPRAS!$J:$J,INT((ROW()-2)/20)+2),MOD(ROW()-2,20)))</f>
        <v/>
      </c>
      <c r="I5408" s="4" t="str">
        <f aca="false">IF($H5408="","",$H5408-WEEKDAY($H5408,2)+1)</f>
        <v/>
      </c>
      <c r="J5408" s="4" t="str">
        <f aca="false">IF($I5408="","",$I5408+6)</f>
        <v/>
      </c>
      <c r="K5408" s="6" t="str">
        <f aca="false">IF($H5408="","",DATE(YEAR($H5408),MONTH($H5408),1))</f>
        <v/>
      </c>
      <c r="L5408" s="0" t="str">
        <f aca="false">IF($A5408="","",INDEX(CARTAO_COMPRAS!$K:$K,INT((ROW()-2)/20)+2))</f>
        <v/>
      </c>
      <c r="M5408" s="0" t="str">
        <f aca="false">IF($A5408="","","Compra no cartão")</f>
        <v/>
      </c>
    </row>
    <row r="5409" customFormat="false" ht="13.5" hidden="false" customHeight="false" outlineLevel="0" collapsed="false">
      <c r="A5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09" s="0" t="str">
        <f aca="false">IF($A5409="","",INDEX(CARTAO_COMPRAS!$C:$C,INT((ROW()-2)/20)+2))</f>
        <v/>
      </c>
      <c r="C5409" s="0" t="str">
        <f aca="false">IF($A5409="","",INDEX(CARTAO_COMPRAS!$D:$D,INT((ROW()-2)/20)+2))</f>
        <v/>
      </c>
      <c r="D5409" s="0" t="str">
        <f aca="false">IF($A5409="","",INDEX(CARTAO_COMPRAS!$E:$E,INT((ROW()-2)/20)+2))</f>
        <v/>
      </c>
      <c r="E5409" s="0" t="str">
        <f aca="false">IF($A5409="","",INDEX(CARTAO_COMPRAS!$H:$H,INT((ROW()-2)/20)+2)+MOD(ROW()-2,20))</f>
        <v/>
      </c>
      <c r="F5409" s="0" t="str">
        <f aca="false">IF($A5409="","",INDEX(CARTAO_COMPRAS!$G:$G,INT((ROW()-2)/20)+2))</f>
        <v/>
      </c>
      <c r="G5409" s="5" t="str">
        <f aca="false">IF($A5409="","",INDEX(CARTAO_COMPRAS!$I:$I,INT((ROW()-2)/20)+2))</f>
        <v/>
      </c>
      <c r="H5409" s="4" t="str">
        <f aca="false">IF($A5409="","",EDATE(INDEX(CARTAO_COMPRAS!$J:$J,INT((ROW()-2)/20)+2),MOD(ROW()-2,20)))</f>
        <v/>
      </c>
      <c r="I5409" s="4" t="str">
        <f aca="false">IF($H5409="","",$H5409-WEEKDAY($H5409,2)+1)</f>
        <v/>
      </c>
      <c r="J5409" s="4" t="str">
        <f aca="false">IF($I5409="","",$I5409+6)</f>
        <v/>
      </c>
      <c r="K5409" s="6" t="str">
        <f aca="false">IF($H5409="","",DATE(YEAR($H5409),MONTH($H5409),1))</f>
        <v/>
      </c>
      <c r="L5409" s="0" t="str">
        <f aca="false">IF($A5409="","",INDEX(CARTAO_COMPRAS!$K:$K,INT((ROW()-2)/20)+2))</f>
        <v/>
      </c>
      <c r="M5409" s="0" t="str">
        <f aca="false">IF($A5409="","","Compra no cartão")</f>
        <v/>
      </c>
    </row>
    <row r="5410" customFormat="false" ht="13.5" hidden="false" customHeight="false" outlineLevel="0" collapsed="false">
      <c r="A5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0" s="0" t="str">
        <f aca="false">IF($A5410="","",INDEX(CARTAO_COMPRAS!$C:$C,INT((ROW()-2)/20)+2))</f>
        <v/>
      </c>
      <c r="C5410" s="0" t="str">
        <f aca="false">IF($A5410="","",INDEX(CARTAO_COMPRAS!$D:$D,INT((ROW()-2)/20)+2))</f>
        <v/>
      </c>
      <c r="D5410" s="0" t="str">
        <f aca="false">IF($A5410="","",INDEX(CARTAO_COMPRAS!$E:$E,INT((ROW()-2)/20)+2))</f>
        <v/>
      </c>
      <c r="E5410" s="0" t="str">
        <f aca="false">IF($A5410="","",INDEX(CARTAO_COMPRAS!$H:$H,INT((ROW()-2)/20)+2)+MOD(ROW()-2,20))</f>
        <v/>
      </c>
      <c r="F5410" s="0" t="str">
        <f aca="false">IF($A5410="","",INDEX(CARTAO_COMPRAS!$G:$G,INT((ROW()-2)/20)+2))</f>
        <v/>
      </c>
      <c r="G5410" s="5" t="str">
        <f aca="false">IF($A5410="","",INDEX(CARTAO_COMPRAS!$I:$I,INT((ROW()-2)/20)+2))</f>
        <v/>
      </c>
      <c r="H5410" s="4" t="str">
        <f aca="false">IF($A5410="","",EDATE(INDEX(CARTAO_COMPRAS!$J:$J,INT((ROW()-2)/20)+2),MOD(ROW()-2,20)))</f>
        <v/>
      </c>
      <c r="I5410" s="4" t="str">
        <f aca="false">IF($H5410="","",$H5410-WEEKDAY($H5410,2)+1)</f>
        <v/>
      </c>
      <c r="J5410" s="4" t="str">
        <f aca="false">IF($I5410="","",$I5410+6)</f>
        <v/>
      </c>
      <c r="K5410" s="6" t="str">
        <f aca="false">IF($H5410="","",DATE(YEAR($H5410),MONTH($H5410),1))</f>
        <v/>
      </c>
      <c r="L5410" s="0" t="str">
        <f aca="false">IF($A5410="","",INDEX(CARTAO_COMPRAS!$K:$K,INT((ROW()-2)/20)+2))</f>
        <v/>
      </c>
      <c r="M5410" s="0" t="str">
        <f aca="false">IF($A5410="","","Compra no cartão")</f>
        <v/>
      </c>
    </row>
    <row r="5411" customFormat="false" ht="13.5" hidden="false" customHeight="false" outlineLevel="0" collapsed="false">
      <c r="A5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1" s="0" t="str">
        <f aca="false">IF($A5411="","",INDEX(CARTAO_COMPRAS!$C:$C,INT((ROW()-2)/20)+2))</f>
        <v/>
      </c>
      <c r="C5411" s="0" t="str">
        <f aca="false">IF($A5411="","",INDEX(CARTAO_COMPRAS!$D:$D,INT((ROW()-2)/20)+2))</f>
        <v/>
      </c>
      <c r="D5411" s="0" t="str">
        <f aca="false">IF($A5411="","",INDEX(CARTAO_COMPRAS!$E:$E,INT((ROW()-2)/20)+2))</f>
        <v/>
      </c>
      <c r="E5411" s="0" t="str">
        <f aca="false">IF($A5411="","",INDEX(CARTAO_COMPRAS!$H:$H,INT((ROW()-2)/20)+2)+MOD(ROW()-2,20))</f>
        <v/>
      </c>
      <c r="F5411" s="0" t="str">
        <f aca="false">IF($A5411="","",INDEX(CARTAO_COMPRAS!$G:$G,INT((ROW()-2)/20)+2))</f>
        <v/>
      </c>
      <c r="G5411" s="5" t="str">
        <f aca="false">IF($A5411="","",INDEX(CARTAO_COMPRAS!$I:$I,INT((ROW()-2)/20)+2))</f>
        <v/>
      </c>
      <c r="H5411" s="4" t="str">
        <f aca="false">IF($A5411="","",EDATE(INDEX(CARTAO_COMPRAS!$J:$J,INT((ROW()-2)/20)+2),MOD(ROW()-2,20)))</f>
        <v/>
      </c>
      <c r="I5411" s="4" t="str">
        <f aca="false">IF($H5411="","",$H5411-WEEKDAY($H5411,2)+1)</f>
        <v/>
      </c>
      <c r="J5411" s="4" t="str">
        <f aca="false">IF($I5411="","",$I5411+6)</f>
        <v/>
      </c>
      <c r="K5411" s="6" t="str">
        <f aca="false">IF($H5411="","",DATE(YEAR($H5411),MONTH($H5411),1))</f>
        <v/>
      </c>
      <c r="L5411" s="0" t="str">
        <f aca="false">IF($A5411="","",INDEX(CARTAO_COMPRAS!$K:$K,INT((ROW()-2)/20)+2))</f>
        <v/>
      </c>
      <c r="M5411" s="0" t="str">
        <f aca="false">IF($A5411="","","Compra no cartão")</f>
        <v/>
      </c>
    </row>
    <row r="5412" customFormat="false" ht="13.5" hidden="false" customHeight="false" outlineLevel="0" collapsed="false">
      <c r="A5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2" s="0" t="str">
        <f aca="false">IF($A5412="","",INDEX(CARTAO_COMPRAS!$C:$C,INT((ROW()-2)/20)+2))</f>
        <v/>
      </c>
      <c r="C5412" s="0" t="str">
        <f aca="false">IF($A5412="","",INDEX(CARTAO_COMPRAS!$D:$D,INT((ROW()-2)/20)+2))</f>
        <v/>
      </c>
      <c r="D5412" s="0" t="str">
        <f aca="false">IF($A5412="","",INDEX(CARTAO_COMPRAS!$E:$E,INT((ROW()-2)/20)+2))</f>
        <v/>
      </c>
      <c r="E5412" s="0" t="str">
        <f aca="false">IF($A5412="","",INDEX(CARTAO_COMPRAS!$H:$H,INT((ROW()-2)/20)+2)+MOD(ROW()-2,20))</f>
        <v/>
      </c>
      <c r="F5412" s="0" t="str">
        <f aca="false">IF($A5412="","",INDEX(CARTAO_COMPRAS!$G:$G,INT((ROW()-2)/20)+2))</f>
        <v/>
      </c>
      <c r="G5412" s="5" t="str">
        <f aca="false">IF($A5412="","",INDEX(CARTAO_COMPRAS!$I:$I,INT((ROW()-2)/20)+2))</f>
        <v/>
      </c>
      <c r="H5412" s="4" t="str">
        <f aca="false">IF($A5412="","",EDATE(INDEX(CARTAO_COMPRAS!$J:$J,INT((ROW()-2)/20)+2),MOD(ROW()-2,20)))</f>
        <v/>
      </c>
      <c r="I5412" s="4" t="str">
        <f aca="false">IF($H5412="","",$H5412-WEEKDAY($H5412,2)+1)</f>
        <v/>
      </c>
      <c r="J5412" s="4" t="str">
        <f aca="false">IF($I5412="","",$I5412+6)</f>
        <v/>
      </c>
      <c r="K5412" s="6" t="str">
        <f aca="false">IF($H5412="","",DATE(YEAR($H5412),MONTH($H5412),1))</f>
        <v/>
      </c>
      <c r="L5412" s="0" t="str">
        <f aca="false">IF($A5412="","",INDEX(CARTAO_COMPRAS!$K:$K,INT((ROW()-2)/20)+2))</f>
        <v/>
      </c>
      <c r="M5412" s="0" t="str">
        <f aca="false">IF($A5412="","","Compra no cartão")</f>
        <v/>
      </c>
    </row>
    <row r="5413" customFormat="false" ht="13.5" hidden="false" customHeight="false" outlineLevel="0" collapsed="false">
      <c r="A5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3" s="0" t="str">
        <f aca="false">IF($A5413="","",INDEX(CARTAO_COMPRAS!$C:$C,INT((ROW()-2)/20)+2))</f>
        <v/>
      </c>
      <c r="C5413" s="0" t="str">
        <f aca="false">IF($A5413="","",INDEX(CARTAO_COMPRAS!$D:$D,INT((ROW()-2)/20)+2))</f>
        <v/>
      </c>
      <c r="D5413" s="0" t="str">
        <f aca="false">IF($A5413="","",INDEX(CARTAO_COMPRAS!$E:$E,INT((ROW()-2)/20)+2))</f>
        <v/>
      </c>
      <c r="E5413" s="0" t="str">
        <f aca="false">IF($A5413="","",INDEX(CARTAO_COMPRAS!$H:$H,INT((ROW()-2)/20)+2)+MOD(ROW()-2,20))</f>
        <v/>
      </c>
      <c r="F5413" s="0" t="str">
        <f aca="false">IF($A5413="","",INDEX(CARTAO_COMPRAS!$G:$G,INT((ROW()-2)/20)+2))</f>
        <v/>
      </c>
      <c r="G5413" s="5" t="str">
        <f aca="false">IF($A5413="","",INDEX(CARTAO_COMPRAS!$I:$I,INT((ROW()-2)/20)+2))</f>
        <v/>
      </c>
      <c r="H5413" s="4" t="str">
        <f aca="false">IF($A5413="","",EDATE(INDEX(CARTAO_COMPRAS!$J:$J,INT((ROW()-2)/20)+2),MOD(ROW()-2,20)))</f>
        <v/>
      </c>
      <c r="I5413" s="4" t="str">
        <f aca="false">IF($H5413="","",$H5413-WEEKDAY($H5413,2)+1)</f>
        <v/>
      </c>
      <c r="J5413" s="4" t="str">
        <f aca="false">IF($I5413="","",$I5413+6)</f>
        <v/>
      </c>
      <c r="K5413" s="6" t="str">
        <f aca="false">IF($H5413="","",DATE(YEAR($H5413),MONTH($H5413),1))</f>
        <v/>
      </c>
      <c r="L5413" s="0" t="str">
        <f aca="false">IF($A5413="","",INDEX(CARTAO_COMPRAS!$K:$K,INT((ROW()-2)/20)+2))</f>
        <v/>
      </c>
      <c r="M5413" s="0" t="str">
        <f aca="false">IF($A5413="","","Compra no cartão")</f>
        <v/>
      </c>
    </row>
    <row r="5414" customFormat="false" ht="13.5" hidden="false" customHeight="false" outlineLevel="0" collapsed="false">
      <c r="A5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4" s="0" t="str">
        <f aca="false">IF($A5414="","",INDEX(CARTAO_COMPRAS!$C:$C,INT((ROW()-2)/20)+2))</f>
        <v/>
      </c>
      <c r="C5414" s="0" t="str">
        <f aca="false">IF($A5414="","",INDEX(CARTAO_COMPRAS!$D:$D,INT((ROW()-2)/20)+2))</f>
        <v/>
      </c>
      <c r="D5414" s="0" t="str">
        <f aca="false">IF($A5414="","",INDEX(CARTAO_COMPRAS!$E:$E,INT((ROW()-2)/20)+2))</f>
        <v/>
      </c>
      <c r="E5414" s="0" t="str">
        <f aca="false">IF($A5414="","",INDEX(CARTAO_COMPRAS!$H:$H,INT((ROW()-2)/20)+2)+MOD(ROW()-2,20))</f>
        <v/>
      </c>
      <c r="F5414" s="0" t="str">
        <f aca="false">IF($A5414="","",INDEX(CARTAO_COMPRAS!$G:$G,INT((ROW()-2)/20)+2))</f>
        <v/>
      </c>
      <c r="G5414" s="5" t="str">
        <f aca="false">IF($A5414="","",INDEX(CARTAO_COMPRAS!$I:$I,INT((ROW()-2)/20)+2))</f>
        <v/>
      </c>
      <c r="H5414" s="4" t="str">
        <f aca="false">IF($A5414="","",EDATE(INDEX(CARTAO_COMPRAS!$J:$J,INT((ROW()-2)/20)+2),MOD(ROW()-2,20)))</f>
        <v/>
      </c>
      <c r="I5414" s="4" t="str">
        <f aca="false">IF($H5414="","",$H5414-WEEKDAY($H5414,2)+1)</f>
        <v/>
      </c>
      <c r="J5414" s="4" t="str">
        <f aca="false">IF($I5414="","",$I5414+6)</f>
        <v/>
      </c>
      <c r="K5414" s="6" t="str">
        <f aca="false">IF($H5414="","",DATE(YEAR($H5414),MONTH($H5414),1))</f>
        <v/>
      </c>
      <c r="L5414" s="0" t="str">
        <f aca="false">IF($A5414="","",INDEX(CARTAO_COMPRAS!$K:$K,INT((ROW()-2)/20)+2))</f>
        <v/>
      </c>
      <c r="M5414" s="0" t="str">
        <f aca="false">IF($A5414="","","Compra no cartão")</f>
        <v/>
      </c>
    </row>
    <row r="5415" customFormat="false" ht="13.5" hidden="false" customHeight="false" outlineLevel="0" collapsed="false">
      <c r="A5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5" s="0" t="str">
        <f aca="false">IF($A5415="","",INDEX(CARTAO_COMPRAS!$C:$C,INT((ROW()-2)/20)+2))</f>
        <v/>
      </c>
      <c r="C5415" s="0" t="str">
        <f aca="false">IF($A5415="","",INDEX(CARTAO_COMPRAS!$D:$D,INT((ROW()-2)/20)+2))</f>
        <v/>
      </c>
      <c r="D5415" s="0" t="str">
        <f aca="false">IF($A5415="","",INDEX(CARTAO_COMPRAS!$E:$E,INT((ROW()-2)/20)+2))</f>
        <v/>
      </c>
      <c r="E5415" s="0" t="str">
        <f aca="false">IF($A5415="","",INDEX(CARTAO_COMPRAS!$H:$H,INT((ROW()-2)/20)+2)+MOD(ROW()-2,20))</f>
        <v/>
      </c>
      <c r="F5415" s="0" t="str">
        <f aca="false">IF($A5415="","",INDEX(CARTAO_COMPRAS!$G:$G,INT((ROW()-2)/20)+2))</f>
        <v/>
      </c>
      <c r="G5415" s="5" t="str">
        <f aca="false">IF($A5415="","",INDEX(CARTAO_COMPRAS!$I:$I,INT((ROW()-2)/20)+2))</f>
        <v/>
      </c>
      <c r="H5415" s="4" t="str">
        <f aca="false">IF($A5415="","",EDATE(INDEX(CARTAO_COMPRAS!$J:$J,INT((ROW()-2)/20)+2),MOD(ROW()-2,20)))</f>
        <v/>
      </c>
      <c r="I5415" s="4" t="str">
        <f aca="false">IF($H5415="","",$H5415-WEEKDAY($H5415,2)+1)</f>
        <v/>
      </c>
      <c r="J5415" s="4" t="str">
        <f aca="false">IF($I5415="","",$I5415+6)</f>
        <v/>
      </c>
      <c r="K5415" s="6" t="str">
        <f aca="false">IF($H5415="","",DATE(YEAR($H5415),MONTH($H5415),1))</f>
        <v/>
      </c>
      <c r="L5415" s="0" t="str">
        <f aca="false">IF($A5415="","",INDEX(CARTAO_COMPRAS!$K:$K,INT((ROW()-2)/20)+2))</f>
        <v/>
      </c>
      <c r="M5415" s="0" t="str">
        <f aca="false">IF($A5415="","","Compra no cartão")</f>
        <v/>
      </c>
    </row>
    <row r="5416" customFormat="false" ht="13.5" hidden="false" customHeight="false" outlineLevel="0" collapsed="false">
      <c r="A5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6" s="0" t="str">
        <f aca="false">IF($A5416="","",INDEX(CARTAO_COMPRAS!$C:$C,INT((ROW()-2)/20)+2))</f>
        <v/>
      </c>
      <c r="C5416" s="0" t="str">
        <f aca="false">IF($A5416="","",INDEX(CARTAO_COMPRAS!$D:$D,INT((ROW()-2)/20)+2))</f>
        <v/>
      </c>
      <c r="D5416" s="0" t="str">
        <f aca="false">IF($A5416="","",INDEX(CARTAO_COMPRAS!$E:$E,INT((ROW()-2)/20)+2))</f>
        <v/>
      </c>
      <c r="E5416" s="0" t="str">
        <f aca="false">IF($A5416="","",INDEX(CARTAO_COMPRAS!$H:$H,INT((ROW()-2)/20)+2)+MOD(ROW()-2,20))</f>
        <v/>
      </c>
      <c r="F5416" s="0" t="str">
        <f aca="false">IF($A5416="","",INDEX(CARTAO_COMPRAS!$G:$G,INT((ROW()-2)/20)+2))</f>
        <v/>
      </c>
      <c r="G5416" s="5" t="str">
        <f aca="false">IF($A5416="","",INDEX(CARTAO_COMPRAS!$I:$I,INT((ROW()-2)/20)+2))</f>
        <v/>
      </c>
      <c r="H5416" s="4" t="str">
        <f aca="false">IF($A5416="","",EDATE(INDEX(CARTAO_COMPRAS!$J:$J,INT((ROW()-2)/20)+2),MOD(ROW()-2,20)))</f>
        <v/>
      </c>
      <c r="I5416" s="4" t="str">
        <f aca="false">IF($H5416="","",$H5416-WEEKDAY($H5416,2)+1)</f>
        <v/>
      </c>
      <c r="J5416" s="4" t="str">
        <f aca="false">IF($I5416="","",$I5416+6)</f>
        <v/>
      </c>
      <c r="K5416" s="6" t="str">
        <f aca="false">IF($H5416="","",DATE(YEAR($H5416),MONTH($H5416),1))</f>
        <v/>
      </c>
      <c r="L5416" s="0" t="str">
        <f aca="false">IF($A5416="","",INDEX(CARTAO_COMPRAS!$K:$K,INT((ROW()-2)/20)+2))</f>
        <v/>
      </c>
      <c r="M5416" s="0" t="str">
        <f aca="false">IF($A5416="","","Compra no cartão")</f>
        <v/>
      </c>
    </row>
    <row r="5417" customFormat="false" ht="13.5" hidden="false" customHeight="false" outlineLevel="0" collapsed="false">
      <c r="A5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7" s="0" t="str">
        <f aca="false">IF($A5417="","",INDEX(CARTAO_COMPRAS!$C:$C,INT((ROW()-2)/20)+2))</f>
        <v/>
      </c>
      <c r="C5417" s="0" t="str">
        <f aca="false">IF($A5417="","",INDEX(CARTAO_COMPRAS!$D:$D,INT((ROW()-2)/20)+2))</f>
        <v/>
      </c>
      <c r="D5417" s="0" t="str">
        <f aca="false">IF($A5417="","",INDEX(CARTAO_COMPRAS!$E:$E,INT((ROW()-2)/20)+2))</f>
        <v/>
      </c>
      <c r="E5417" s="0" t="str">
        <f aca="false">IF($A5417="","",INDEX(CARTAO_COMPRAS!$H:$H,INT((ROW()-2)/20)+2)+MOD(ROW()-2,20))</f>
        <v/>
      </c>
      <c r="F5417" s="0" t="str">
        <f aca="false">IF($A5417="","",INDEX(CARTAO_COMPRAS!$G:$G,INT((ROW()-2)/20)+2))</f>
        <v/>
      </c>
      <c r="G5417" s="5" t="str">
        <f aca="false">IF($A5417="","",INDEX(CARTAO_COMPRAS!$I:$I,INT((ROW()-2)/20)+2))</f>
        <v/>
      </c>
      <c r="H5417" s="4" t="str">
        <f aca="false">IF($A5417="","",EDATE(INDEX(CARTAO_COMPRAS!$J:$J,INT((ROW()-2)/20)+2),MOD(ROW()-2,20)))</f>
        <v/>
      </c>
      <c r="I5417" s="4" t="str">
        <f aca="false">IF($H5417="","",$H5417-WEEKDAY($H5417,2)+1)</f>
        <v/>
      </c>
      <c r="J5417" s="4" t="str">
        <f aca="false">IF($I5417="","",$I5417+6)</f>
        <v/>
      </c>
      <c r="K5417" s="6" t="str">
        <f aca="false">IF($H5417="","",DATE(YEAR($H5417),MONTH($H5417),1))</f>
        <v/>
      </c>
      <c r="L5417" s="0" t="str">
        <f aca="false">IF($A5417="","",INDEX(CARTAO_COMPRAS!$K:$K,INT((ROW()-2)/20)+2))</f>
        <v/>
      </c>
      <c r="M5417" s="0" t="str">
        <f aca="false">IF($A5417="","","Compra no cartão")</f>
        <v/>
      </c>
    </row>
    <row r="5418" customFormat="false" ht="13.5" hidden="false" customHeight="false" outlineLevel="0" collapsed="false">
      <c r="A5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8" s="0" t="str">
        <f aca="false">IF($A5418="","",INDEX(CARTAO_COMPRAS!$C:$C,INT((ROW()-2)/20)+2))</f>
        <v/>
      </c>
      <c r="C5418" s="0" t="str">
        <f aca="false">IF($A5418="","",INDEX(CARTAO_COMPRAS!$D:$D,INT((ROW()-2)/20)+2))</f>
        <v/>
      </c>
      <c r="D5418" s="0" t="str">
        <f aca="false">IF($A5418="","",INDEX(CARTAO_COMPRAS!$E:$E,INT((ROW()-2)/20)+2))</f>
        <v/>
      </c>
      <c r="E5418" s="0" t="str">
        <f aca="false">IF($A5418="","",INDEX(CARTAO_COMPRAS!$H:$H,INT((ROW()-2)/20)+2)+MOD(ROW()-2,20))</f>
        <v/>
      </c>
      <c r="F5418" s="0" t="str">
        <f aca="false">IF($A5418="","",INDEX(CARTAO_COMPRAS!$G:$G,INT((ROW()-2)/20)+2))</f>
        <v/>
      </c>
      <c r="G5418" s="5" t="str">
        <f aca="false">IF($A5418="","",INDEX(CARTAO_COMPRAS!$I:$I,INT((ROW()-2)/20)+2))</f>
        <v/>
      </c>
      <c r="H5418" s="4" t="str">
        <f aca="false">IF($A5418="","",EDATE(INDEX(CARTAO_COMPRAS!$J:$J,INT((ROW()-2)/20)+2),MOD(ROW()-2,20)))</f>
        <v/>
      </c>
      <c r="I5418" s="4" t="str">
        <f aca="false">IF($H5418="","",$H5418-WEEKDAY($H5418,2)+1)</f>
        <v/>
      </c>
      <c r="J5418" s="4" t="str">
        <f aca="false">IF($I5418="","",$I5418+6)</f>
        <v/>
      </c>
      <c r="K5418" s="6" t="str">
        <f aca="false">IF($H5418="","",DATE(YEAR($H5418),MONTH($H5418),1))</f>
        <v/>
      </c>
      <c r="L5418" s="0" t="str">
        <f aca="false">IF($A5418="","",INDEX(CARTAO_COMPRAS!$K:$K,INT((ROW()-2)/20)+2))</f>
        <v/>
      </c>
      <c r="M5418" s="0" t="str">
        <f aca="false">IF($A5418="","","Compra no cartão")</f>
        <v/>
      </c>
    </row>
    <row r="5419" customFormat="false" ht="13.5" hidden="false" customHeight="false" outlineLevel="0" collapsed="false">
      <c r="A5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19" s="0" t="str">
        <f aca="false">IF($A5419="","",INDEX(CARTAO_COMPRAS!$C:$C,INT((ROW()-2)/20)+2))</f>
        <v/>
      </c>
      <c r="C5419" s="0" t="str">
        <f aca="false">IF($A5419="","",INDEX(CARTAO_COMPRAS!$D:$D,INT((ROW()-2)/20)+2))</f>
        <v/>
      </c>
      <c r="D5419" s="0" t="str">
        <f aca="false">IF($A5419="","",INDEX(CARTAO_COMPRAS!$E:$E,INT((ROW()-2)/20)+2))</f>
        <v/>
      </c>
      <c r="E5419" s="0" t="str">
        <f aca="false">IF($A5419="","",INDEX(CARTAO_COMPRAS!$H:$H,INT((ROW()-2)/20)+2)+MOD(ROW()-2,20))</f>
        <v/>
      </c>
      <c r="F5419" s="0" t="str">
        <f aca="false">IF($A5419="","",INDEX(CARTAO_COMPRAS!$G:$G,INT((ROW()-2)/20)+2))</f>
        <v/>
      </c>
      <c r="G5419" s="5" t="str">
        <f aca="false">IF($A5419="","",INDEX(CARTAO_COMPRAS!$I:$I,INT((ROW()-2)/20)+2))</f>
        <v/>
      </c>
      <c r="H5419" s="4" t="str">
        <f aca="false">IF($A5419="","",EDATE(INDEX(CARTAO_COMPRAS!$J:$J,INT((ROW()-2)/20)+2),MOD(ROW()-2,20)))</f>
        <v/>
      </c>
      <c r="I5419" s="4" t="str">
        <f aca="false">IF($H5419="","",$H5419-WEEKDAY($H5419,2)+1)</f>
        <v/>
      </c>
      <c r="J5419" s="4" t="str">
        <f aca="false">IF($I5419="","",$I5419+6)</f>
        <v/>
      </c>
      <c r="K5419" s="6" t="str">
        <f aca="false">IF($H5419="","",DATE(YEAR($H5419),MONTH($H5419),1))</f>
        <v/>
      </c>
      <c r="L5419" s="0" t="str">
        <f aca="false">IF($A5419="","",INDEX(CARTAO_COMPRAS!$K:$K,INT((ROW()-2)/20)+2))</f>
        <v/>
      </c>
      <c r="M5419" s="0" t="str">
        <f aca="false">IF($A5419="","","Compra no cartão")</f>
        <v/>
      </c>
    </row>
    <row r="5420" customFormat="false" ht="13.5" hidden="false" customHeight="false" outlineLevel="0" collapsed="false">
      <c r="A5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0" s="0" t="str">
        <f aca="false">IF($A5420="","",INDEX(CARTAO_COMPRAS!$C:$C,INT((ROW()-2)/20)+2))</f>
        <v/>
      </c>
      <c r="C5420" s="0" t="str">
        <f aca="false">IF($A5420="","",INDEX(CARTAO_COMPRAS!$D:$D,INT((ROW()-2)/20)+2))</f>
        <v/>
      </c>
      <c r="D5420" s="0" t="str">
        <f aca="false">IF($A5420="","",INDEX(CARTAO_COMPRAS!$E:$E,INT((ROW()-2)/20)+2))</f>
        <v/>
      </c>
      <c r="E5420" s="0" t="str">
        <f aca="false">IF($A5420="","",INDEX(CARTAO_COMPRAS!$H:$H,INT((ROW()-2)/20)+2)+MOD(ROW()-2,20))</f>
        <v/>
      </c>
      <c r="F5420" s="0" t="str">
        <f aca="false">IF($A5420="","",INDEX(CARTAO_COMPRAS!$G:$G,INT((ROW()-2)/20)+2))</f>
        <v/>
      </c>
      <c r="G5420" s="5" t="str">
        <f aca="false">IF($A5420="","",INDEX(CARTAO_COMPRAS!$I:$I,INT((ROW()-2)/20)+2))</f>
        <v/>
      </c>
      <c r="H5420" s="4" t="str">
        <f aca="false">IF($A5420="","",EDATE(INDEX(CARTAO_COMPRAS!$J:$J,INT((ROW()-2)/20)+2),MOD(ROW()-2,20)))</f>
        <v/>
      </c>
      <c r="I5420" s="4" t="str">
        <f aca="false">IF($H5420="","",$H5420-WEEKDAY($H5420,2)+1)</f>
        <v/>
      </c>
      <c r="J5420" s="4" t="str">
        <f aca="false">IF($I5420="","",$I5420+6)</f>
        <v/>
      </c>
      <c r="K5420" s="6" t="str">
        <f aca="false">IF($H5420="","",DATE(YEAR($H5420),MONTH($H5420),1))</f>
        <v/>
      </c>
      <c r="L5420" s="0" t="str">
        <f aca="false">IF($A5420="","",INDEX(CARTAO_COMPRAS!$K:$K,INT((ROW()-2)/20)+2))</f>
        <v/>
      </c>
      <c r="M5420" s="0" t="str">
        <f aca="false">IF($A5420="","","Compra no cartão")</f>
        <v/>
      </c>
    </row>
    <row r="5421" customFormat="false" ht="13.5" hidden="false" customHeight="false" outlineLevel="0" collapsed="false">
      <c r="A5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1" s="0" t="str">
        <f aca="false">IF($A5421="","",INDEX(CARTAO_COMPRAS!$C:$C,INT((ROW()-2)/20)+2))</f>
        <v/>
      </c>
      <c r="C5421" s="0" t="str">
        <f aca="false">IF($A5421="","",INDEX(CARTAO_COMPRAS!$D:$D,INT((ROW()-2)/20)+2))</f>
        <v/>
      </c>
      <c r="D5421" s="0" t="str">
        <f aca="false">IF($A5421="","",INDEX(CARTAO_COMPRAS!$E:$E,INT((ROW()-2)/20)+2))</f>
        <v/>
      </c>
      <c r="E5421" s="0" t="str">
        <f aca="false">IF($A5421="","",INDEX(CARTAO_COMPRAS!$H:$H,INT((ROW()-2)/20)+2)+MOD(ROW()-2,20))</f>
        <v/>
      </c>
      <c r="F5421" s="0" t="str">
        <f aca="false">IF($A5421="","",INDEX(CARTAO_COMPRAS!$G:$G,INT((ROW()-2)/20)+2))</f>
        <v/>
      </c>
      <c r="G5421" s="5" t="str">
        <f aca="false">IF($A5421="","",INDEX(CARTAO_COMPRAS!$I:$I,INT((ROW()-2)/20)+2))</f>
        <v/>
      </c>
      <c r="H5421" s="4" t="str">
        <f aca="false">IF($A5421="","",EDATE(INDEX(CARTAO_COMPRAS!$J:$J,INT((ROW()-2)/20)+2),MOD(ROW()-2,20)))</f>
        <v/>
      </c>
      <c r="I5421" s="4" t="str">
        <f aca="false">IF($H5421="","",$H5421-WEEKDAY($H5421,2)+1)</f>
        <v/>
      </c>
      <c r="J5421" s="4" t="str">
        <f aca="false">IF($I5421="","",$I5421+6)</f>
        <v/>
      </c>
      <c r="K5421" s="6" t="str">
        <f aca="false">IF($H5421="","",DATE(YEAR($H5421),MONTH($H5421),1))</f>
        <v/>
      </c>
      <c r="L5421" s="0" t="str">
        <f aca="false">IF($A5421="","",INDEX(CARTAO_COMPRAS!$K:$K,INT((ROW()-2)/20)+2))</f>
        <v/>
      </c>
      <c r="M5421" s="0" t="str">
        <f aca="false">IF($A5421="","","Compra no cartão")</f>
        <v/>
      </c>
    </row>
    <row r="5422" customFormat="false" ht="13.5" hidden="false" customHeight="false" outlineLevel="0" collapsed="false">
      <c r="A54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2" s="0" t="str">
        <f aca="false">IF($A5422="","",INDEX(CARTAO_COMPRAS!$C:$C,INT((ROW()-2)/20)+2))</f>
        <v/>
      </c>
      <c r="C5422" s="0" t="str">
        <f aca="false">IF($A5422="","",INDEX(CARTAO_COMPRAS!$D:$D,INT((ROW()-2)/20)+2))</f>
        <v/>
      </c>
      <c r="D5422" s="0" t="str">
        <f aca="false">IF($A5422="","",INDEX(CARTAO_COMPRAS!$E:$E,INT((ROW()-2)/20)+2))</f>
        <v/>
      </c>
      <c r="E5422" s="0" t="str">
        <f aca="false">IF($A5422="","",INDEX(CARTAO_COMPRAS!$H:$H,INT((ROW()-2)/20)+2)+MOD(ROW()-2,20))</f>
        <v/>
      </c>
      <c r="F5422" s="0" t="str">
        <f aca="false">IF($A5422="","",INDEX(CARTAO_COMPRAS!$G:$G,INT((ROW()-2)/20)+2))</f>
        <v/>
      </c>
      <c r="G5422" s="5" t="str">
        <f aca="false">IF($A5422="","",INDEX(CARTAO_COMPRAS!$I:$I,INT((ROW()-2)/20)+2))</f>
        <v/>
      </c>
      <c r="H5422" s="4" t="str">
        <f aca="false">IF($A5422="","",EDATE(INDEX(CARTAO_COMPRAS!$J:$J,INT((ROW()-2)/20)+2),MOD(ROW()-2,20)))</f>
        <v/>
      </c>
      <c r="I5422" s="4" t="str">
        <f aca="false">IF($H5422="","",$H5422-WEEKDAY($H5422,2)+1)</f>
        <v/>
      </c>
      <c r="J5422" s="4" t="str">
        <f aca="false">IF($I5422="","",$I5422+6)</f>
        <v/>
      </c>
      <c r="K5422" s="6" t="str">
        <f aca="false">IF($H5422="","",DATE(YEAR($H5422),MONTH($H5422),1))</f>
        <v/>
      </c>
      <c r="L5422" s="0" t="str">
        <f aca="false">IF($A5422="","",INDEX(CARTAO_COMPRAS!$K:$K,INT((ROW()-2)/20)+2))</f>
        <v/>
      </c>
      <c r="M5422" s="0" t="str">
        <f aca="false">IF($A5422="","","Compra no cartão")</f>
        <v/>
      </c>
    </row>
    <row r="5423" customFormat="false" ht="13.5" hidden="false" customHeight="false" outlineLevel="0" collapsed="false">
      <c r="A54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3" s="0" t="str">
        <f aca="false">IF($A5423="","",INDEX(CARTAO_COMPRAS!$C:$C,INT((ROW()-2)/20)+2))</f>
        <v/>
      </c>
      <c r="C5423" s="0" t="str">
        <f aca="false">IF($A5423="","",INDEX(CARTAO_COMPRAS!$D:$D,INT((ROW()-2)/20)+2))</f>
        <v/>
      </c>
      <c r="D5423" s="0" t="str">
        <f aca="false">IF($A5423="","",INDEX(CARTAO_COMPRAS!$E:$E,INT((ROW()-2)/20)+2))</f>
        <v/>
      </c>
      <c r="E5423" s="0" t="str">
        <f aca="false">IF($A5423="","",INDEX(CARTAO_COMPRAS!$H:$H,INT((ROW()-2)/20)+2)+MOD(ROW()-2,20))</f>
        <v/>
      </c>
      <c r="F5423" s="0" t="str">
        <f aca="false">IF($A5423="","",INDEX(CARTAO_COMPRAS!$G:$G,INT((ROW()-2)/20)+2))</f>
        <v/>
      </c>
      <c r="G5423" s="5" t="str">
        <f aca="false">IF($A5423="","",INDEX(CARTAO_COMPRAS!$I:$I,INT((ROW()-2)/20)+2))</f>
        <v/>
      </c>
      <c r="H5423" s="4" t="str">
        <f aca="false">IF($A5423="","",EDATE(INDEX(CARTAO_COMPRAS!$J:$J,INT((ROW()-2)/20)+2),MOD(ROW()-2,20)))</f>
        <v/>
      </c>
      <c r="I5423" s="4" t="str">
        <f aca="false">IF($H5423="","",$H5423-WEEKDAY($H5423,2)+1)</f>
        <v/>
      </c>
      <c r="J5423" s="4" t="str">
        <f aca="false">IF($I5423="","",$I5423+6)</f>
        <v/>
      </c>
      <c r="K5423" s="6" t="str">
        <f aca="false">IF($H5423="","",DATE(YEAR($H5423),MONTH($H5423),1))</f>
        <v/>
      </c>
      <c r="L5423" s="0" t="str">
        <f aca="false">IF($A5423="","",INDEX(CARTAO_COMPRAS!$K:$K,INT((ROW()-2)/20)+2))</f>
        <v/>
      </c>
      <c r="M5423" s="0" t="str">
        <f aca="false">IF($A5423="","","Compra no cartão")</f>
        <v/>
      </c>
    </row>
    <row r="5424" customFormat="false" ht="13.5" hidden="false" customHeight="false" outlineLevel="0" collapsed="false">
      <c r="A54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4" s="0" t="str">
        <f aca="false">IF($A5424="","",INDEX(CARTAO_COMPRAS!$C:$C,INT((ROW()-2)/20)+2))</f>
        <v/>
      </c>
      <c r="C5424" s="0" t="str">
        <f aca="false">IF($A5424="","",INDEX(CARTAO_COMPRAS!$D:$D,INT((ROW()-2)/20)+2))</f>
        <v/>
      </c>
      <c r="D5424" s="0" t="str">
        <f aca="false">IF($A5424="","",INDEX(CARTAO_COMPRAS!$E:$E,INT((ROW()-2)/20)+2))</f>
        <v/>
      </c>
      <c r="E5424" s="0" t="str">
        <f aca="false">IF($A5424="","",INDEX(CARTAO_COMPRAS!$H:$H,INT((ROW()-2)/20)+2)+MOD(ROW()-2,20))</f>
        <v/>
      </c>
      <c r="F5424" s="0" t="str">
        <f aca="false">IF($A5424="","",INDEX(CARTAO_COMPRAS!$G:$G,INT((ROW()-2)/20)+2))</f>
        <v/>
      </c>
      <c r="G5424" s="5" t="str">
        <f aca="false">IF($A5424="","",INDEX(CARTAO_COMPRAS!$I:$I,INT((ROW()-2)/20)+2))</f>
        <v/>
      </c>
      <c r="H5424" s="4" t="str">
        <f aca="false">IF($A5424="","",EDATE(INDEX(CARTAO_COMPRAS!$J:$J,INT((ROW()-2)/20)+2),MOD(ROW()-2,20)))</f>
        <v/>
      </c>
      <c r="I5424" s="4" t="str">
        <f aca="false">IF($H5424="","",$H5424-WEEKDAY($H5424,2)+1)</f>
        <v/>
      </c>
      <c r="J5424" s="4" t="str">
        <f aca="false">IF($I5424="","",$I5424+6)</f>
        <v/>
      </c>
      <c r="K5424" s="6" t="str">
        <f aca="false">IF($H5424="","",DATE(YEAR($H5424),MONTH($H5424),1))</f>
        <v/>
      </c>
      <c r="L5424" s="0" t="str">
        <f aca="false">IF($A5424="","",INDEX(CARTAO_COMPRAS!$K:$K,INT((ROW()-2)/20)+2))</f>
        <v/>
      </c>
      <c r="M5424" s="0" t="str">
        <f aca="false">IF($A5424="","","Compra no cartão")</f>
        <v/>
      </c>
    </row>
    <row r="5425" customFormat="false" ht="13.5" hidden="false" customHeight="false" outlineLevel="0" collapsed="false">
      <c r="A5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5" s="0" t="str">
        <f aca="false">IF($A5425="","",INDEX(CARTAO_COMPRAS!$C:$C,INT((ROW()-2)/20)+2))</f>
        <v/>
      </c>
      <c r="C5425" s="0" t="str">
        <f aca="false">IF($A5425="","",INDEX(CARTAO_COMPRAS!$D:$D,INT((ROW()-2)/20)+2))</f>
        <v/>
      </c>
      <c r="D5425" s="0" t="str">
        <f aca="false">IF($A5425="","",INDEX(CARTAO_COMPRAS!$E:$E,INT((ROW()-2)/20)+2))</f>
        <v/>
      </c>
      <c r="E5425" s="0" t="str">
        <f aca="false">IF($A5425="","",INDEX(CARTAO_COMPRAS!$H:$H,INT((ROW()-2)/20)+2)+MOD(ROW()-2,20))</f>
        <v/>
      </c>
      <c r="F5425" s="0" t="str">
        <f aca="false">IF($A5425="","",INDEX(CARTAO_COMPRAS!$G:$G,INT((ROW()-2)/20)+2))</f>
        <v/>
      </c>
      <c r="G5425" s="5" t="str">
        <f aca="false">IF($A5425="","",INDEX(CARTAO_COMPRAS!$I:$I,INT((ROW()-2)/20)+2))</f>
        <v/>
      </c>
      <c r="H5425" s="4" t="str">
        <f aca="false">IF($A5425="","",EDATE(INDEX(CARTAO_COMPRAS!$J:$J,INT((ROW()-2)/20)+2),MOD(ROW()-2,20)))</f>
        <v/>
      </c>
      <c r="I5425" s="4" t="str">
        <f aca="false">IF($H5425="","",$H5425-WEEKDAY($H5425,2)+1)</f>
        <v/>
      </c>
      <c r="J5425" s="4" t="str">
        <f aca="false">IF($I5425="","",$I5425+6)</f>
        <v/>
      </c>
      <c r="K5425" s="6" t="str">
        <f aca="false">IF($H5425="","",DATE(YEAR($H5425),MONTH($H5425),1))</f>
        <v/>
      </c>
      <c r="L5425" s="0" t="str">
        <f aca="false">IF($A5425="","",INDEX(CARTAO_COMPRAS!$K:$K,INT((ROW()-2)/20)+2))</f>
        <v/>
      </c>
      <c r="M5425" s="0" t="str">
        <f aca="false">IF($A5425="","","Compra no cartão")</f>
        <v/>
      </c>
    </row>
    <row r="5426" customFormat="false" ht="13.5" hidden="false" customHeight="false" outlineLevel="0" collapsed="false">
      <c r="A5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6" s="0" t="str">
        <f aca="false">IF($A5426="","",INDEX(CARTAO_COMPRAS!$C:$C,INT((ROW()-2)/20)+2))</f>
        <v/>
      </c>
      <c r="C5426" s="0" t="str">
        <f aca="false">IF($A5426="","",INDEX(CARTAO_COMPRAS!$D:$D,INT((ROW()-2)/20)+2))</f>
        <v/>
      </c>
      <c r="D5426" s="0" t="str">
        <f aca="false">IF($A5426="","",INDEX(CARTAO_COMPRAS!$E:$E,INT((ROW()-2)/20)+2))</f>
        <v/>
      </c>
      <c r="E5426" s="0" t="str">
        <f aca="false">IF($A5426="","",INDEX(CARTAO_COMPRAS!$H:$H,INT((ROW()-2)/20)+2)+MOD(ROW()-2,20))</f>
        <v/>
      </c>
      <c r="F5426" s="0" t="str">
        <f aca="false">IF($A5426="","",INDEX(CARTAO_COMPRAS!$G:$G,INT((ROW()-2)/20)+2))</f>
        <v/>
      </c>
      <c r="G5426" s="5" t="str">
        <f aca="false">IF($A5426="","",INDEX(CARTAO_COMPRAS!$I:$I,INT((ROW()-2)/20)+2))</f>
        <v/>
      </c>
      <c r="H5426" s="4" t="str">
        <f aca="false">IF($A5426="","",EDATE(INDEX(CARTAO_COMPRAS!$J:$J,INT((ROW()-2)/20)+2),MOD(ROW()-2,20)))</f>
        <v/>
      </c>
      <c r="I5426" s="4" t="str">
        <f aca="false">IF($H5426="","",$H5426-WEEKDAY($H5426,2)+1)</f>
        <v/>
      </c>
      <c r="J5426" s="4" t="str">
        <f aca="false">IF($I5426="","",$I5426+6)</f>
        <v/>
      </c>
      <c r="K5426" s="6" t="str">
        <f aca="false">IF($H5426="","",DATE(YEAR($H5426),MONTH($H5426),1))</f>
        <v/>
      </c>
      <c r="L5426" s="0" t="str">
        <f aca="false">IF($A5426="","",INDEX(CARTAO_COMPRAS!$K:$K,INT((ROW()-2)/20)+2))</f>
        <v/>
      </c>
      <c r="M5426" s="0" t="str">
        <f aca="false">IF($A5426="","","Compra no cartão")</f>
        <v/>
      </c>
    </row>
    <row r="5427" customFormat="false" ht="13.5" hidden="false" customHeight="false" outlineLevel="0" collapsed="false">
      <c r="A5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7" s="0" t="str">
        <f aca="false">IF($A5427="","",INDEX(CARTAO_COMPRAS!$C:$C,INT((ROW()-2)/20)+2))</f>
        <v/>
      </c>
      <c r="C5427" s="0" t="str">
        <f aca="false">IF($A5427="","",INDEX(CARTAO_COMPRAS!$D:$D,INT((ROW()-2)/20)+2))</f>
        <v/>
      </c>
      <c r="D5427" s="0" t="str">
        <f aca="false">IF($A5427="","",INDEX(CARTAO_COMPRAS!$E:$E,INT((ROW()-2)/20)+2))</f>
        <v/>
      </c>
      <c r="E5427" s="0" t="str">
        <f aca="false">IF($A5427="","",INDEX(CARTAO_COMPRAS!$H:$H,INT((ROW()-2)/20)+2)+MOD(ROW()-2,20))</f>
        <v/>
      </c>
      <c r="F5427" s="0" t="str">
        <f aca="false">IF($A5427="","",INDEX(CARTAO_COMPRAS!$G:$G,INT((ROW()-2)/20)+2))</f>
        <v/>
      </c>
      <c r="G5427" s="5" t="str">
        <f aca="false">IF($A5427="","",INDEX(CARTAO_COMPRAS!$I:$I,INT((ROW()-2)/20)+2))</f>
        <v/>
      </c>
      <c r="H5427" s="4" t="str">
        <f aca="false">IF($A5427="","",EDATE(INDEX(CARTAO_COMPRAS!$J:$J,INT((ROW()-2)/20)+2),MOD(ROW()-2,20)))</f>
        <v/>
      </c>
      <c r="I5427" s="4" t="str">
        <f aca="false">IF($H5427="","",$H5427-WEEKDAY($H5427,2)+1)</f>
        <v/>
      </c>
      <c r="J5427" s="4" t="str">
        <f aca="false">IF($I5427="","",$I5427+6)</f>
        <v/>
      </c>
      <c r="K5427" s="6" t="str">
        <f aca="false">IF($H5427="","",DATE(YEAR($H5427),MONTH($H5427),1))</f>
        <v/>
      </c>
      <c r="L5427" s="0" t="str">
        <f aca="false">IF($A5427="","",INDEX(CARTAO_COMPRAS!$K:$K,INT((ROW()-2)/20)+2))</f>
        <v/>
      </c>
      <c r="M5427" s="0" t="str">
        <f aca="false">IF($A5427="","","Compra no cartão")</f>
        <v/>
      </c>
    </row>
    <row r="5428" customFormat="false" ht="13.5" hidden="false" customHeight="false" outlineLevel="0" collapsed="false">
      <c r="A5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8" s="0" t="str">
        <f aca="false">IF($A5428="","",INDEX(CARTAO_COMPRAS!$C:$C,INT((ROW()-2)/20)+2))</f>
        <v/>
      </c>
      <c r="C5428" s="0" t="str">
        <f aca="false">IF($A5428="","",INDEX(CARTAO_COMPRAS!$D:$D,INT((ROW()-2)/20)+2))</f>
        <v/>
      </c>
      <c r="D5428" s="0" t="str">
        <f aca="false">IF($A5428="","",INDEX(CARTAO_COMPRAS!$E:$E,INT((ROW()-2)/20)+2))</f>
        <v/>
      </c>
      <c r="E5428" s="0" t="str">
        <f aca="false">IF($A5428="","",INDEX(CARTAO_COMPRAS!$H:$H,INT((ROW()-2)/20)+2)+MOD(ROW()-2,20))</f>
        <v/>
      </c>
      <c r="F5428" s="0" t="str">
        <f aca="false">IF($A5428="","",INDEX(CARTAO_COMPRAS!$G:$G,INT((ROW()-2)/20)+2))</f>
        <v/>
      </c>
      <c r="G5428" s="5" t="str">
        <f aca="false">IF($A5428="","",INDEX(CARTAO_COMPRAS!$I:$I,INT((ROW()-2)/20)+2))</f>
        <v/>
      </c>
      <c r="H5428" s="4" t="str">
        <f aca="false">IF($A5428="","",EDATE(INDEX(CARTAO_COMPRAS!$J:$J,INT((ROW()-2)/20)+2),MOD(ROW()-2,20)))</f>
        <v/>
      </c>
      <c r="I5428" s="4" t="str">
        <f aca="false">IF($H5428="","",$H5428-WEEKDAY($H5428,2)+1)</f>
        <v/>
      </c>
      <c r="J5428" s="4" t="str">
        <f aca="false">IF($I5428="","",$I5428+6)</f>
        <v/>
      </c>
      <c r="K5428" s="6" t="str">
        <f aca="false">IF($H5428="","",DATE(YEAR($H5428),MONTH($H5428),1))</f>
        <v/>
      </c>
      <c r="L5428" s="0" t="str">
        <f aca="false">IF($A5428="","",INDEX(CARTAO_COMPRAS!$K:$K,INT((ROW()-2)/20)+2))</f>
        <v/>
      </c>
      <c r="M5428" s="0" t="str">
        <f aca="false">IF($A5428="","","Compra no cartão")</f>
        <v/>
      </c>
    </row>
    <row r="5429" customFormat="false" ht="13.5" hidden="false" customHeight="false" outlineLevel="0" collapsed="false">
      <c r="A5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29" s="0" t="str">
        <f aca="false">IF($A5429="","",INDEX(CARTAO_COMPRAS!$C:$C,INT((ROW()-2)/20)+2))</f>
        <v/>
      </c>
      <c r="C5429" s="0" t="str">
        <f aca="false">IF($A5429="","",INDEX(CARTAO_COMPRAS!$D:$D,INT((ROW()-2)/20)+2))</f>
        <v/>
      </c>
      <c r="D5429" s="0" t="str">
        <f aca="false">IF($A5429="","",INDEX(CARTAO_COMPRAS!$E:$E,INT((ROW()-2)/20)+2))</f>
        <v/>
      </c>
      <c r="E5429" s="0" t="str">
        <f aca="false">IF($A5429="","",INDEX(CARTAO_COMPRAS!$H:$H,INT((ROW()-2)/20)+2)+MOD(ROW()-2,20))</f>
        <v/>
      </c>
      <c r="F5429" s="0" t="str">
        <f aca="false">IF($A5429="","",INDEX(CARTAO_COMPRAS!$G:$G,INT((ROW()-2)/20)+2))</f>
        <v/>
      </c>
      <c r="G5429" s="5" t="str">
        <f aca="false">IF($A5429="","",INDEX(CARTAO_COMPRAS!$I:$I,INT((ROW()-2)/20)+2))</f>
        <v/>
      </c>
      <c r="H5429" s="4" t="str">
        <f aca="false">IF($A5429="","",EDATE(INDEX(CARTAO_COMPRAS!$J:$J,INT((ROW()-2)/20)+2),MOD(ROW()-2,20)))</f>
        <v/>
      </c>
      <c r="I5429" s="4" t="str">
        <f aca="false">IF($H5429="","",$H5429-WEEKDAY($H5429,2)+1)</f>
        <v/>
      </c>
      <c r="J5429" s="4" t="str">
        <f aca="false">IF($I5429="","",$I5429+6)</f>
        <v/>
      </c>
      <c r="K5429" s="6" t="str">
        <f aca="false">IF($H5429="","",DATE(YEAR($H5429),MONTH($H5429),1))</f>
        <v/>
      </c>
      <c r="L5429" s="0" t="str">
        <f aca="false">IF($A5429="","",INDEX(CARTAO_COMPRAS!$K:$K,INT((ROW()-2)/20)+2))</f>
        <v/>
      </c>
      <c r="M5429" s="0" t="str">
        <f aca="false">IF($A5429="","","Compra no cartão")</f>
        <v/>
      </c>
    </row>
    <row r="5430" customFormat="false" ht="13.5" hidden="false" customHeight="false" outlineLevel="0" collapsed="false">
      <c r="A5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0" s="0" t="str">
        <f aca="false">IF($A5430="","",INDEX(CARTAO_COMPRAS!$C:$C,INT((ROW()-2)/20)+2))</f>
        <v/>
      </c>
      <c r="C5430" s="0" t="str">
        <f aca="false">IF($A5430="","",INDEX(CARTAO_COMPRAS!$D:$D,INT((ROW()-2)/20)+2))</f>
        <v/>
      </c>
      <c r="D5430" s="0" t="str">
        <f aca="false">IF($A5430="","",INDEX(CARTAO_COMPRAS!$E:$E,INT((ROW()-2)/20)+2))</f>
        <v/>
      </c>
      <c r="E5430" s="0" t="str">
        <f aca="false">IF($A5430="","",INDEX(CARTAO_COMPRAS!$H:$H,INT((ROW()-2)/20)+2)+MOD(ROW()-2,20))</f>
        <v/>
      </c>
      <c r="F5430" s="0" t="str">
        <f aca="false">IF($A5430="","",INDEX(CARTAO_COMPRAS!$G:$G,INT((ROW()-2)/20)+2))</f>
        <v/>
      </c>
      <c r="G5430" s="5" t="str">
        <f aca="false">IF($A5430="","",INDEX(CARTAO_COMPRAS!$I:$I,INT((ROW()-2)/20)+2))</f>
        <v/>
      </c>
      <c r="H5430" s="4" t="str">
        <f aca="false">IF($A5430="","",EDATE(INDEX(CARTAO_COMPRAS!$J:$J,INT((ROW()-2)/20)+2),MOD(ROW()-2,20)))</f>
        <v/>
      </c>
      <c r="I5430" s="4" t="str">
        <f aca="false">IF($H5430="","",$H5430-WEEKDAY($H5430,2)+1)</f>
        <v/>
      </c>
      <c r="J5430" s="4" t="str">
        <f aca="false">IF($I5430="","",$I5430+6)</f>
        <v/>
      </c>
      <c r="K5430" s="6" t="str">
        <f aca="false">IF($H5430="","",DATE(YEAR($H5430),MONTH($H5430),1))</f>
        <v/>
      </c>
      <c r="L5430" s="0" t="str">
        <f aca="false">IF($A5430="","",INDEX(CARTAO_COMPRAS!$K:$K,INT((ROW()-2)/20)+2))</f>
        <v/>
      </c>
      <c r="M5430" s="0" t="str">
        <f aca="false">IF($A5430="","","Compra no cartão")</f>
        <v/>
      </c>
    </row>
    <row r="5431" customFormat="false" ht="13.5" hidden="false" customHeight="false" outlineLevel="0" collapsed="false">
      <c r="A5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1" s="0" t="str">
        <f aca="false">IF($A5431="","",INDEX(CARTAO_COMPRAS!$C:$C,INT((ROW()-2)/20)+2))</f>
        <v/>
      </c>
      <c r="C5431" s="0" t="str">
        <f aca="false">IF($A5431="","",INDEX(CARTAO_COMPRAS!$D:$D,INT((ROW()-2)/20)+2))</f>
        <v/>
      </c>
      <c r="D5431" s="0" t="str">
        <f aca="false">IF($A5431="","",INDEX(CARTAO_COMPRAS!$E:$E,INT((ROW()-2)/20)+2))</f>
        <v/>
      </c>
      <c r="E5431" s="0" t="str">
        <f aca="false">IF($A5431="","",INDEX(CARTAO_COMPRAS!$H:$H,INT((ROW()-2)/20)+2)+MOD(ROW()-2,20))</f>
        <v/>
      </c>
      <c r="F5431" s="0" t="str">
        <f aca="false">IF($A5431="","",INDEX(CARTAO_COMPRAS!$G:$G,INT((ROW()-2)/20)+2))</f>
        <v/>
      </c>
      <c r="G5431" s="5" t="str">
        <f aca="false">IF($A5431="","",INDEX(CARTAO_COMPRAS!$I:$I,INT((ROW()-2)/20)+2))</f>
        <v/>
      </c>
      <c r="H5431" s="4" t="str">
        <f aca="false">IF($A5431="","",EDATE(INDEX(CARTAO_COMPRAS!$J:$J,INT((ROW()-2)/20)+2),MOD(ROW()-2,20)))</f>
        <v/>
      </c>
      <c r="I5431" s="4" t="str">
        <f aca="false">IF($H5431="","",$H5431-WEEKDAY($H5431,2)+1)</f>
        <v/>
      </c>
      <c r="J5431" s="4" t="str">
        <f aca="false">IF($I5431="","",$I5431+6)</f>
        <v/>
      </c>
      <c r="K5431" s="6" t="str">
        <f aca="false">IF($H5431="","",DATE(YEAR($H5431),MONTH($H5431),1))</f>
        <v/>
      </c>
      <c r="L5431" s="0" t="str">
        <f aca="false">IF($A5431="","",INDEX(CARTAO_COMPRAS!$K:$K,INT((ROW()-2)/20)+2))</f>
        <v/>
      </c>
      <c r="M5431" s="0" t="str">
        <f aca="false">IF($A5431="","","Compra no cartão")</f>
        <v/>
      </c>
    </row>
    <row r="5432" customFormat="false" ht="13.5" hidden="false" customHeight="false" outlineLevel="0" collapsed="false">
      <c r="A5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2" s="0" t="str">
        <f aca="false">IF($A5432="","",INDEX(CARTAO_COMPRAS!$C:$C,INT((ROW()-2)/20)+2))</f>
        <v/>
      </c>
      <c r="C5432" s="0" t="str">
        <f aca="false">IF($A5432="","",INDEX(CARTAO_COMPRAS!$D:$D,INT((ROW()-2)/20)+2))</f>
        <v/>
      </c>
      <c r="D5432" s="0" t="str">
        <f aca="false">IF($A5432="","",INDEX(CARTAO_COMPRAS!$E:$E,INT((ROW()-2)/20)+2))</f>
        <v/>
      </c>
      <c r="E5432" s="0" t="str">
        <f aca="false">IF($A5432="","",INDEX(CARTAO_COMPRAS!$H:$H,INT((ROW()-2)/20)+2)+MOD(ROW()-2,20))</f>
        <v/>
      </c>
      <c r="F5432" s="0" t="str">
        <f aca="false">IF($A5432="","",INDEX(CARTAO_COMPRAS!$G:$G,INT((ROW()-2)/20)+2))</f>
        <v/>
      </c>
      <c r="G5432" s="5" t="str">
        <f aca="false">IF($A5432="","",INDEX(CARTAO_COMPRAS!$I:$I,INT((ROW()-2)/20)+2))</f>
        <v/>
      </c>
      <c r="H5432" s="4" t="str">
        <f aca="false">IF($A5432="","",EDATE(INDEX(CARTAO_COMPRAS!$J:$J,INT((ROW()-2)/20)+2),MOD(ROW()-2,20)))</f>
        <v/>
      </c>
      <c r="I5432" s="4" t="str">
        <f aca="false">IF($H5432="","",$H5432-WEEKDAY($H5432,2)+1)</f>
        <v/>
      </c>
      <c r="J5432" s="4" t="str">
        <f aca="false">IF($I5432="","",$I5432+6)</f>
        <v/>
      </c>
      <c r="K5432" s="6" t="str">
        <f aca="false">IF($H5432="","",DATE(YEAR($H5432),MONTH($H5432),1))</f>
        <v/>
      </c>
      <c r="L5432" s="0" t="str">
        <f aca="false">IF($A5432="","",INDEX(CARTAO_COMPRAS!$K:$K,INT((ROW()-2)/20)+2))</f>
        <v/>
      </c>
      <c r="M5432" s="0" t="str">
        <f aca="false">IF($A5432="","","Compra no cartão")</f>
        <v/>
      </c>
    </row>
    <row r="5433" customFormat="false" ht="13.5" hidden="false" customHeight="false" outlineLevel="0" collapsed="false">
      <c r="A5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3" s="0" t="str">
        <f aca="false">IF($A5433="","",INDEX(CARTAO_COMPRAS!$C:$C,INT((ROW()-2)/20)+2))</f>
        <v/>
      </c>
      <c r="C5433" s="0" t="str">
        <f aca="false">IF($A5433="","",INDEX(CARTAO_COMPRAS!$D:$D,INT((ROW()-2)/20)+2))</f>
        <v/>
      </c>
      <c r="D5433" s="0" t="str">
        <f aca="false">IF($A5433="","",INDEX(CARTAO_COMPRAS!$E:$E,INT((ROW()-2)/20)+2))</f>
        <v/>
      </c>
      <c r="E5433" s="0" t="str">
        <f aca="false">IF($A5433="","",INDEX(CARTAO_COMPRAS!$H:$H,INT((ROW()-2)/20)+2)+MOD(ROW()-2,20))</f>
        <v/>
      </c>
      <c r="F5433" s="0" t="str">
        <f aca="false">IF($A5433="","",INDEX(CARTAO_COMPRAS!$G:$G,INT((ROW()-2)/20)+2))</f>
        <v/>
      </c>
      <c r="G5433" s="5" t="str">
        <f aca="false">IF($A5433="","",INDEX(CARTAO_COMPRAS!$I:$I,INT((ROW()-2)/20)+2))</f>
        <v/>
      </c>
      <c r="H5433" s="4" t="str">
        <f aca="false">IF($A5433="","",EDATE(INDEX(CARTAO_COMPRAS!$J:$J,INT((ROW()-2)/20)+2),MOD(ROW()-2,20)))</f>
        <v/>
      </c>
      <c r="I5433" s="4" t="str">
        <f aca="false">IF($H5433="","",$H5433-WEEKDAY($H5433,2)+1)</f>
        <v/>
      </c>
      <c r="J5433" s="4" t="str">
        <f aca="false">IF($I5433="","",$I5433+6)</f>
        <v/>
      </c>
      <c r="K5433" s="6" t="str">
        <f aca="false">IF($H5433="","",DATE(YEAR($H5433),MONTH($H5433),1))</f>
        <v/>
      </c>
      <c r="L5433" s="0" t="str">
        <f aca="false">IF($A5433="","",INDEX(CARTAO_COMPRAS!$K:$K,INT((ROW()-2)/20)+2))</f>
        <v/>
      </c>
      <c r="M5433" s="0" t="str">
        <f aca="false">IF($A5433="","","Compra no cartão")</f>
        <v/>
      </c>
    </row>
    <row r="5434" customFormat="false" ht="13.5" hidden="false" customHeight="false" outlineLevel="0" collapsed="false">
      <c r="A5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4" s="0" t="str">
        <f aca="false">IF($A5434="","",INDEX(CARTAO_COMPRAS!$C:$C,INT((ROW()-2)/20)+2))</f>
        <v/>
      </c>
      <c r="C5434" s="0" t="str">
        <f aca="false">IF($A5434="","",INDEX(CARTAO_COMPRAS!$D:$D,INT((ROW()-2)/20)+2))</f>
        <v/>
      </c>
      <c r="D5434" s="0" t="str">
        <f aca="false">IF($A5434="","",INDEX(CARTAO_COMPRAS!$E:$E,INT((ROW()-2)/20)+2))</f>
        <v/>
      </c>
      <c r="E5434" s="0" t="str">
        <f aca="false">IF($A5434="","",INDEX(CARTAO_COMPRAS!$H:$H,INT((ROW()-2)/20)+2)+MOD(ROW()-2,20))</f>
        <v/>
      </c>
      <c r="F5434" s="0" t="str">
        <f aca="false">IF($A5434="","",INDEX(CARTAO_COMPRAS!$G:$G,INT((ROW()-2)/20)+2))</f>
        <v/>
      </c>
      <c r="G5434" s="5" t="str">
        <f aca="false">IF($A5434="","",INDEX(CARTAO_COMPRAS!$I:$I,INT((ROW()-2)/20)+2))</f>
        <v/>
      </c>
      <c r="H5434" s="4" t="str">
        <f aca="false">IF($A5434="","",EDATE(INDEX(CARTAO_COMPRAS!$J:$J,INT((ROW()-2)/20)+2),MOD(ROW()-2,20)))</f>
        <v/>
      </c>
      <c r="I5434" s="4" t="str">
        <f aca="false">IF($H5434="","",$H5434-WEEKDAY($H5434,2)+1)</f>
        <v/>
      </c>
      <c r="J5434" s="4" t="str">
        <f aca="false">IF($I5434="","",$I5434+6)</f>
        <v/>
      </c>
      <c r="K5434" s="6" t="str">
        <f aca="false">IF($H5434="","",DATE(YEAR($H5434),MONTH($H5434),1))</f>
        <v/>
      </c>
      <c r="L5434" s="0" t="str">
        <f aca="false">IF($A5434="","",INDEX(CARTAO_COMPRAS!$K:$K,INT((ROW()-2)/20)+2))</f>
        <v/>
      </c>
      <c r="M5434" s="0" t="str">
        <f aca="false">IF($A5434="","","Compra no cartão")</f>
        <v/>
      </c>
    </row>
    <row r="5435" customFormat="false" ht="13.5" hidden="false" customHeight="false" outlineLevel="0" collapsed="false">
      <c r="A5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5" s="0" t="str">
        <f aca="false">IF($A5435="","",INDEX(CARTAO_COMPRAS!$C:$C,INT((ROW()-2)/20)+2))</f>
        <v/>
      </c>
      <c r="C5435" s="0" t="str">
        <f aca="false">IF($A5435="","",INDEX(CARTAO_COMPRAS!$D:$D,INT((ROW()-2)/20)+2))</f>
        <v/>
      </c>
      <c r="D5435" s="0" t="str">
        <f aca="false">IF($A5435="","",INDEX(CARTAO_COMPRAS!$E:$E,INT((ROW()-2)/20)+2))</f>
        <v/>
      </c>
      <c r="E5435" s="0" t="str">
        <f aca="false">IF($A5435="","",INDEX(CARTAO_COMPRAS!$H:$H,INT((ROW()-2)/20)+2)+MOD(ROW()-2,20))</f>
        <v/>
      </c>
      <c r="F5435" s="0" t="str">
        <f aca="false">IF($A5435="","",INDEX(CARTAO_COMPRAS!$G:$G,INT((ROW()-2)/20)+2))</f>
        <v/>
      </c>
      <c r="G5435" s="5" t="str">
        <f aca="false">IF($A5435="","",INDEX(CARTAO_COMPRAS!$I:$I,INT((ROW()-2)/20)+2))</f>
        <v/>
      </c>
      <c r="H5435" s="4" t="str">
        <f aca="false">IF($A5435="","",EDATE(INDEX(CARTAO_COMPRAS!$J:$J,INT((ROW()-2)/20)+2),MOD(ROW()-2,20)))</f>
        <v/>
      </c>
      <c r="I5435" s="4" t="str">
        <f aca="false">IF($H5435="","",$H5435-WEEKDAY($H5435,2)+1)</f>
        <v/>
      </c>
      <c r="J5435" s="4" t="str">
        <f aca="false">IF($I5435="","",$I5435+6)</f>
        <v/>
      </c>
      <c r="K5435" s="6" t="str">
        <f aca="false">IF($H5435="","",DATE(YEAR($H5435),MONTH($H5435),1))</f>
        <v/>
      </c>
      <c r="L5435" s="0" t="str">
        <f aca="false">IF($A5435="","",INDEX(CARTAO_COMPRAS!$K:$K,INT((ROW()-2)/20)+2))</f>
        <v/>
      </c>
      <c r="M5435" s="0" t="str">
        <f aca="false">IF($A5435="","","Compra no cartão")</f>
        <v/>
      </c>
    </row>
    <row r="5436" customFormat="false" ht="13.5" hidden="false" customHeight="false" outlineLevel="0" collapsed="false">
      <c r="A5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6" s="0" t="str">
        <f aca="false">IF($A5436="","",INDEX(CARTAO_COMPRAS!$C:$C,INT((ROW()-2)/20)+2))</f>
        <v/>
      </c>
      <c r="C5436" s="0" t="str">
        <f aca="false">IF($A5436="","",INDEX(CARTAO_COMPRAS!$D:$D,INT((ROW()-2)/20)+2))</f>
        <v/>
      </c>
      <c r="D5436" s="0" t="str">
        <f aca="false">IF($A5436="","",INDEX(CARTAO_COMPRAS!$E:$E,INT((ROW()-2)/20)+2))</f>
        <v/>
      </c>
      <c r="E5436" s="0" t="str">
        <f aca="false">IF($A5436="","",INDEX(CARTAO_COMPRAS!$H:$H,INT((ROW()-2)/20)+2)+MOD(ROW()-2,20))</f>
        <v/>
      </c>
      <c r="F5436" s="0" t="str">
        <f aca="false">IF($A5436="","",INDEX(CARTAO_COMPRAS!$G:$G,INT((ROW()-2)/20)+2))</f>
        <v/>
      </c>
      <c r="G5436" s="5" t="str">
        <f aca="false">IF($A5436="","",INDEX(CARTAO_COMPRAS!$I:$I,INT((ROW()-2)/20)+2))</f>
        <v/>
      </c>
      <c r="H5436" s="4" t="str">
        <f aca="false">IF($A5436="","",EDATE(INDEX(CARTAO_COMPRAS!$J:$J,INT((ROW()-2)/20)+2),MOD(ROW()-2,20)))</f>
        <v/>
      </c>
      <c r="I5436" s="4" t="str">
        <f aca="false">IF($H5436="","",$H5436-WEEKDAY($H5436,2)+1)</f>
        <v/>
      </c>
      <c r="J5436" s="4" t="str">
        <f aca="false">IF($I5436="","",$I5436+6)</f>
        <v/>
      </c>
      <c r="K5436" s="6" t="str">
        <f aca="false">IF($H5436="","",DATE(YEAR($H5436),MONTH($H5436),1))</f>
        <v/>
      </c>
      <c r="L5436" s="0" t="str">
        <f aca="false">IF($A5436="","",INDEX(CARTAO_COMPRAS!$K:$K,INT((ROW()-2)/20)+2))</f>
        <v/>
      </c>
      <c r="M5436" s="0" t="str">
        <f aca="false">IF($A5436="","","Compra no cartão")</f>
        <v/>
      </c>
    </row>
    <row r="5437" customFormat="false" ht="13.5" hidden="false" customHeight="false" outlineLevel="0" collapsed="false">
      <c r="A5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7" s="0" t="str">
        <f aca="false">IF($A5437="","",INDEX(CARTAO_COMPRAS!$C:$C,INT((ROW()-2)/20)+2))</f>
        <v/>
      </c>
      <c r="C5437" s="0" t="str">
        <f aca="false">IF($A5437="","",INDEX(CARTAO_COMPRAS!$D:$D,INT((ROW()-2)/20)+2))</f>
        <v/>
      </c>
      <c r="D5437" s="0" t="str">
        <f aca="false">IF($A5437="","",INDEX(CARTAO_COMPRAS!$E:$E,INT((ROW()-2)/20)+2))</f>
        <v/>
      </c>
      <c r="E5437" s="0" t="str">
        <f aca="false">IF($A5437="","",INDEX(CARTAO_COMPRAS!$H:$H,INT((ROW()-2)/20)+2)+MOD(ROW()-2,20))</f>
        <v/>
      </c>
      <c r="F5437" s="0" t="str">
        <f aca="false">IF($A5437="","",INDEX(CARTAO_COMPRAS!$G:$G,INT((ROW()-2)/20)+2))</f>
        <v/>
      </c>
      <c r="G5437" s="5" t="str">
        <f aca="false">IF($A5437="","",INDEX(CARTAO_COMPRAS!$I:$I,INT((ROW()-2)/20)+2))</f>
        <v/>
      </c>
      <c r="H5437" s="4" t="str">
        <f aca="false">IF($A5437="","",EDATE(INDEX(CARTAO_COMPRAS!$J:$J,INT((ROW()-2)/20)+2),MOD(ROW()-2,20)))</f>
        <v/>
      </c>
      <c r="I5437" s="4" t="str">
        <f aca="false">IF($H5437="","",$H5437-WEEKDAY($H5437,2)+1)</f>
        <v/>
      </c>
      <c r="J5437" s="4" t="str">
        <f aca="false">IF($I5437="","",$I5437+6)</f>
        <v/>
      </c>
      <c r="K5437" s="6" t="str">
        <f aca="false">IF($H5437="","",DATE(YEAR($H5437),MONTH($H5437),1))</f>
        <v/>
      </c>
      <c r="L5437" s="0" t="str">
        <f aca="false">IF($A5437="","",INDEX(CARTAO_COMPRAS!$K:$K,INT((ROW()-2)/20)+2))</f>
        <v/>
      </c>
      <c r="M5437" s="0" t="str">
        <f aca="false">IF($A5437="","","Compra no cartão")</f>
        <v/>
      </c>
    </row>
    <row r="5438" customFormat="false" ht="13.5" hidden="false" customHeight="false" outlineLevel="0" collapsed="false">
      <c r="A5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8" s="0" t="str">
        <f aca="false">IF($A5438="","",INDEX(CARTAO_COMPRAS!$C:$C,INT((ROW()-2)/20)+2))</f>
        <v/>
      </c>
      <c r="C5438" s="0" t="str">
        <f aca="false">IF($A5438="","",INDEX(CARTAO_COMPRAS!$D:$D,INT((ROW()-2)/20)+2))</f>
        <v/>
      </c>
      <c r="D5438" s="0" t="str">
        <f aca="false">IF($A5438="","",INDEX(CARTAO_COMPRAS!$E:$E,INT((ROW()-2)/20)+2))</f>
        <v/>
      </c>
      <c r="E5438" s="0" t="str">
        <f aca="false">IF($A5438="","",INDEX(CARTAO_COMPRAS!$H:$H,INT((ROW()-2)/20)+2)+MOD(ROW()-2,20))</f>
        <v/>
      </c>
      <c r="F5438" s="0" t="str">
        <f aca="false">IF($A5438="","",INDEX(CARTAO_COMPRAS!$G:$G,INT((ROW()-2)/20)+2))</f>
        <v/>
      </c>
      <c r="G5438" s="5" t="str">
        <f aca="false">IF($A5438="","",INDEX(CARTAO_COMPRAS!$I:$I,INT((ROW()-2)/20)+2))</f>
        <v/>
      </c>
      <c r="H5438" s="4" t="str">
        <f aca="false">IF($A5438="","",EDATE(INDEX(CARTAO_COMPRAS!$J:$J,INT((ROW()-2)/20)+2),MOD(ROW()-2,20)))</f>
        <v/>
      </c>
      <c r="I5438" s="4" t="str">
        <f aca="false">IF($H5438="","",$H5438-WEEKDAY($H5438,2)+1)</f>
        <v/>
      </c>
      <c r="J5438" s="4" t="str">
        <f aca="false">IF($I5438="","",$I5438+6)</f>
        <v/>
      </c>
      <c r="K5438" s="6" t="str">
        <f aca="false">IF($H5438="","",DATE(YEAR($H5438),MONTH($H5438),1))</f>
        <v/>
      </c>
      <c r="L5438" s="0" t="str">
        <f aca="false">IF($A5438="","",INDEX(CARTAO_COMPRAS!$K:$K,INT((ROW()-2)/20)+2))</f>
        <v/>
      </c>
      <c r="M5438" s="0" t="str">
        <f aca="false">IF($A5438="","","Compra no cartão")</f>
        <v/>
      </c>
    </row>
    <row r="5439" customFormat="false" ht="13.5" hidden="false" customHeight="false" outlineLevel="0" collapsed="false">
      <c r="A5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39" s="0" t="str">
        <f aca="false">IF($A5439="","",INDEX(CARTAO_COMPRAS!$C:$C,INT((ROW()-2)/20)+2))</f>
        <v/>
      </c>
      <c r="C5439" s="0" t="str">
        <f aca="false">IF($A5439="","",INDEX(CARTAO_COMPRAS!$D:$D,INT((ROW()-2)/20)+2))</f>
        <v/>
      </c>
      <c r="D5439" s="0" t="str">
        <f aca="false">IF($A5439="","",INDEX(CARTAO_COMPRAS!$E:$E,INT((ROW()-2)/20)+2))</f>
        <v/>
      </c>
      <c r="E5439" s="0" t="str">
        <f aca="false">IF($A5439="","",INDEX(CARTAO_COMPRAS!$H:$H,INT((ROW()-2)/20)+2)+MOD(ROW()-2,20))</f>
        <v/>
      </c>
      <c r="F5439" s="0" t="str">
        <f aca="false">IF($A5439="","",INDEX(CARTAO_COMPRAS!$G:$G,INT((ROW()-2)/20)+2))</f>
        <v/>
      </c>
      <c r="G5439" s="5" t="str">
        <f aca="false">IF($A5439="","",INDEX(CARTAO_COMPRAS!$I:$I,INT((ROW()-2)/20)+2))</f>
        <v/>
      </c>
      <c r="H5439" s="4" t="str">
        <f aca="false">IF($A5439="","",EDATE(INDEX(CARTAO_COMPRAS!$J:$J,INT((ROW()-2)/20)+2),MOD(ROW()-2,20)))</f>
        <v/>
      </c>
      <c r="I5439" s="4" t="str">
        <f aca="false">IF($H5439="","",$H5439-WEEKDAY($H5439,2)+1)</f>
        <v/>
      </c>
      <c r="J5439" s="4" t="str">
        <f aca="false">IF($I5439="","",$I5439+6)</f>
        <v/>
      </c>
      <c r="K5439" s="6" t="str">
        <f aca="false">IF($H5439="","",DATE(YEAR($H5439),MONTH($H5439),1))</f>
        <v/>
      </c>
      <c r="L5439" s="0" t="str">
        <f aca="false">IF($A5439="","",INDEX(CARTAO_COMPRAS!$K:$K,INT((ROW()-2)/20)+2))</f>
        <v/>
      </c>
      <c r="M5439" s="0" t="str">
        <f aca="false">IF($A5439="","","Compra no cartão")</f>
        <v/>
      </c>
    </row>
    <row r="5440" customFormat="false" ht="13.5" hidden="false" customHeight="false" outlineLevel="0" collapsed="false">
      <c r="A5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0" s="0" t="str">
        <f aca="false">IF($A5440="","",INDEX(CARTAO_COMPRAS!$C:$C,INT((ROW()-2)/20)+2))</f>
        <v/>
      </c>
      <c r="C5440" s="0" t="str">
        <f aca="false">IF($A5440="","",INDEX(CARTAO_COMPRAS!$D:$D,INT((ROW()-2)/20)+2))</f>
        <v/>
      </c>
      <c r="D5440" s="0" t="str">
        <f aca="false">IF($A5440="","",INDEX(CARTAO_COMPRAS!$E:$E,INT((ROW()-2)/20)+2))</f>
        <v/>
      </c>
      <c r="E5440" s="0" t="str">
        <f aca="false">IF($A5440="","",INDEX(CARTAO_COMPRAS!$H:$H,INT((ROW()-2)/20)+2)+MOD(ROW()-2,20))</f>
        <v/>
      </c>
      <c r="F5440" s="0" t="str">
        <f aca="false">IF($A5440="","",INDEX(CARTAO_COMPRAS!$G:$G,INT((ROW()-2)/20)+2))</f>
        <v/>
      </c>
      <c r="G5440" s="5" t="str">
        <f aca="false">IF($A5440="","",INDEX(CARTAO_COMPRAS!$I:$I,INT((ROW()-2)/20)+2))</f>
        <v/>
      </c>
      <c r="H5440" s="4" t="str">
        <f aca="false">IF($A5440="","",EDATE(INDEX(CARTAO_COMPRAS!$J:$J,INT((ROW()-2)/20)+2),MOD(ROW()-2,20)))</f>
        <v/>
      </c>
      <c r="I5440" s="4" t="str">
        <f aca="false">IF($H5440="","",$H5440-WEEKDAY($H5440,2)+1)</f>
        <v/>
      </c>
      <c r="J5440" s="4" t="str">
        <f aca="false">IF($I5440="","",$I5440+6)</f>
        <v/>
      </c>
      <c r="K5440" s="6" t="str">
        <f aca="false">IF($H5440="","",DATE(YEAR($H5440),MONTH($H5440),1))</f>
        <v/>
      </c>
      <c r="L5440" s="0" t="str">
        <f aca="false">IF($A5440="","",INDEX(CARTAO_COMPRAS!$K:$K,INT((ROW()-2)/20)+2))</f>
        <v/>
      </c>
      <c r="M5440" s="0" t="str">
        <f aca="false">IF($A5440="","","Compra no cartão")</f>
        <v/>
      </c>
    </row>
    <row r="5441" customFormat="false" ht="13.5" hidden="false" customHeight="false" outlineLevel="0" collapsed="false">
      <c r="A5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1" s="0" t="str">
        <f aca="false">IF($A5441="","",INDEX(CARTAO_COMPRAS!$C:$C,INT((ROW()-2)/20)+2))</f>
        <v/>
      </c>
      <c r="C5441" s="0" t="str">
        <f aca="false">IF($A5441="","",INDEX(CARTAO_COMPRAS!$D:$D,INT((ROW()-2)/20)+2))</f>
        <v/>
      </c>
      <c r="D5441" s="0" t="str">
        <f aca="false">IF($A5441="","",INDEX(CARTAO_COMPRAS!$E:$E,INT((ROW()-2)/20)+2))</f>
        <v/>
      </c>
      <c r="E5441" s="0" t="str">
        <f aca="false">IF($A5441="","",INDEX(CARTAO_COMPRAS!$H:$H,INT((ROW()-2)/20)+2)+MOD(ROW()-2,20))</f>
        <v/>
      </c>
      <c r="F5441" s="0" t="str">
        <f aca="false">IF($A5441="","",INDEX(CARTAO_COMPRAS!$G:$G,INT((ROW()-2)/20)+2))</f>
        <v/>
      </c>
      <c r="G5441" s="5" t="str">
        <f aca="false">IF($A5441="","",INDEX(CARTAO_COMPRAS!$I:$I,INT((ROW()-2)/20)+2))</f>
        <v/>
      </c>
      <c r="H5441" s="4" t="str">
        <f aca="false">IF($A5441="","",EDATE(INDEX(CARTAO_COMPRAS!$J:$J,INT((ROW()-2)/20)+2),MOD(ROW()-2,20)))</f>
        <v/>
      </c>
      <c r="I5441" s="4" t="str">
        <f aca="false">IF($H5441="","",$H5441-WEEKDAY($H5441,2)+1)</f>
        <v/>
      </c>
      <c r="J5441" s="4" t="str">
        <f aca="false">IF($I5441="","",$I5441+6)</f>
        <v/>
      </c>
      <c r="K5441" s="6" t="str">
        <f aca="false">IF($H5441="","",DATE(YEAR($H5441),MONTH($H5441),1))</f>
        <v/>
      </c>
      <c r="L5441" s="0" t="str">
        <f aca="false">IF($A5441="","",INDEX(CARTAO_COMPRAS!$K:$K,INT((ROW()-2)/20)+2))</f>
        <v/>
      </c>
      <c r="M5441" s="0" t="str">
        <f aca="false">IF($A5441="","","Compra no cartão")</f>
        <v/>
      </c>
    </row>
    <row r="5442" customFormat="false" ht="13.5" hidden="false" customHeight="false" outlineLevel="0" collapsed="false">
      <c r="A54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2" s="0" t="str">
        <f aca="false">IF($A5442="","",INDEX(CARTAO_COMPRAS!$C:$C,INT((ROW()-2)/20)+2))</f>
        <v/>
      </c>
      <c r="C5442" s="0" t="str">
        <f aca="false">IF($A5442="","",INDEX(CARTAO_COMPRAS!$D:$D,INT((ROW()-2)/20)+2))</f>
        <v/>
      </c>
      <c r="D5442" s="0" t="str">
        <f aca="false">IF($A5442="","",INDEX(CARTAO_COMPRAS!$E:$E,INT((ROW()-2)/20)+2))</f>
        <v/>
      </c>
      <c r="E5442" s="0" t="str">
        <f aca="false">IF($A5442="","",INDEX(CARTAO_COMPRAS!$H:$H,INT((ROW()-2)/20)+2)+MOD(ROW()-2,20))</f>
        <v/>
      </c>
      <c r="F5442" s="0" t="str">
        <f aca="false">IF($A5442="","",INDEX(CARTAO_COMPRAS!$G:$G,INT((ROW()-2)/20)+2))</f>
        <v/>
      </c>
      <c r="G5442" s="5" t="str">
        <f aca="false">IF($A5442="","",INDEX(CARTAO_COMPRAS!$I:$I,INT((ROW()-2)/20)+2))</f>
        <v/>
      </c>
      <c r="H5442" s="4" t="str">
        <f aca="false">IF($A5442="","",EDATE(INDEX(CARTAO_COMPRAS!$J:$J,INT((ROW()-2)/20)+2),MOD(ROW()-2,20)))</f>
        <v/>
      </c>
      <c r="I5442" s="4" t="str">
        <f aca="false">IF($H5442="","",$H5442-WEEKDAY($H5442,2)+1)</f>
        <v/>
      </c>
      <c r="J5442" s="4" t="str">
        <f aca="false">IF($I5442="","",$I5442+6)</f>
        <v/>
      </c>
      <c r="K5442" s="6" t="str">
        <f aca="false">IF($H5442="","",DATE(YEAR($H5442),MONTH($H5442),1))</f>
        <v/>
      </c>
      <c r="L5442" s="0" t="str">
        <f aca="false">IF($A5442="","",INDEX(CARTAO_COMPRAS!$K:$K,INT((ROW()-2)/20)+2))</f>
        <v/>
      </c>
      <c r="M5442" s="0" t="str">
        <f aca="false">IF($A5442="","","Compra no cartão")</f>
        <v/>
      </c>
    </row>
    <row r="5443" customFormat="false" ht="13.5" hidden="false" customHeight="false" outlineLevel="0" collapsed="false">
      <c r="A5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3" s="0" t="str">
        <f aca="false">IF($A5443="","",INDEX(CARTAO_COMPRAS!$C:$C,INT((ROW()-2)/20)+2))</f>
        <v/>
      </c>
      <c r="C5443" s="0" t="str">
        <f aca="false">IF($A5443="","",INDEX(CARTAO_COMPRAS!$D:$D,INT((ROW()-2)/20)+2))</f>
        <v/>
      </c>
      <c r="D5443" s="0" t="str">
        <f aca="false">IF($A5443="","",INDEX(CARTAO_COMPRAS!$E:$E,INT((ROW()-2)/20)+2))</f>
        <v/>
      </c>
      <c r="E5443" s="0" t="str">
        <f aca="false">IF($A5443="","",INDEX(CARTAO_COMPRAS!$H:$H,INT((ROW()-2)/20)+2)+MOD(ROW()-2,20))</f>
        <v/>
      </c>
      <c r="F5443" s="0" t="str">
        <f aca="false">IF($A5443="","",INDEX(CARTAO_COMPRAS!$G:$G,INT((ROW()-2)/20)+2))</f>
        <v/>
      </c>
      <c r="G5443" s="5" t="str">
        <f aca="false">IF($A5443="","",INDEX(CARTAO_COMPRAS!$I:$I,INT((ROW()-2)/20)+2))</f>
        <v/>
      </c>
      <c r="H5443" s="4" t="str">
        <f aca="false">IF($A5443="","",EDATE(INDEX(CARTAO_COMPRAS!$J:$J,INT((ROW()-2)/20)+2),MOD(ROW()-2,20)))</f>
        <v/>
      </c>
      <c r="I5443" s="4" t="str">
        <f aca="false">IF($H5443="","",$H5443-WEEKDAY($H5443,2)+1)</f>
        <v/>
      </c>
      <c r="J5443" s="4" t="str">
        <f aca="false">IF($I5443="","",$I5443+6)</f>
        <v/>
      </c>
      <c r="K5443" s="6" t="str">
        <f aca="false">IF($H5443="","",DATE(YEAR($H5443),MONTH($H5443),1))</f>
        <v/>
      </c>
      <c r="L5443" s="0" t="str">
        <f aca="false">IF($A5443="","",INDEX(CARTAO_COMPRAS!$K:$K,INT((ROW()-2)/20)+2))</f>
        <v/>
      </c>
      <c r="M5443" s="0" t="str">
        <f aca="false">IF($A5443="","","Compra no cartão")</f>
        <v/>
      </c>
    </row>
    <row r="5444" customFormat="false" ht="13.5" hidden="false" customHeight="false" outlineLevel="0" collapsed="false">
      <c r="A5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4" s="0" t="str">
        <f aca="false">IF($A5444="","",INDEX(CARTAO_COMPRAS!$C:$C,INT((ROW()-2)/20)+2))</f>
        <v/>
      </c>
      <c r="C5444" s="0" t="str">
        <f aca="false">IF($A5444="","",INDEX(CARTAO_COMPRAS!$D:$D,INT((ROW()-2)/20)+2))</f>
        <v/>
      </c>
      <c r="D5444" s="0" t="str">
        <f aca="false">IF($A5444="","",INDEX(CARTAO_COMPRAS!$E:$E,INT((ROW()-2)/20)+2))</f>
        <v/>
      </c>
      <c r="E5444" s="0" t="str">
        <f aca="false">IF($A5444="","",INDEX(CARTAO_COMPRAS!$H:$H,INT((ROW()-2)/20)+2)+MOD(ROW()-2,20))</f>
        <v/>
      </c>
      <c r="F5444" s="0" t="str">
        <f aca="false">IF($A5444="","",INDEX(CARTAO_COMPRAS!$G:$G,INT((ROW()-2)/20)+2))</f>
        <v/>
      </c>
      <c r="G5444" s="5" t="str">
        <f aca="false">IF($A5444="","",INDEX(CARTAO_COMPRAS!$I:$I,INT((ROW()-2)/20)+2))</f>
        <v/>
      </c>
      <c r="H5444" s="4" t="str">
        <f aca="false">IF($A5444="","",EDATE(INDEX(CARTAO_COMPRAS!$J:$J,INT((ROW()-2)/20)+2),MOD(ROW()-2,20)))</f>
        <v/>
      </c>
      <c r="I5444" s="4" t="str">
        <f aca="false">IF($H5444="","",$H5444-WEEKDAY($H5444,2)+1)</f>
        <v/>
      </c>
      <c r="J5444" s="4" t="str">
        <f aca="false">IF($I5444="","",$I5444+6)</f>
        <v/>
      </c>
      <c r="K5444" s="6" t="str">
        <f aca="false">IF($H5444="","",DATE(YEAR($H5444),MONTH($H5444),1))</f>
        <v/>
      </c>
      <c r="L5444" s="0" t="str">
        <f aca="false">IF($A5444="","",INDEX(CARTAO_COMPRAS!$K:$K,INT((ROW()-2)/20)+2))</f>
        <v/>
      </c>
      <c r="M5444" s="0" t="str">
        <f aca="false">IF($A5444="","","Compra no cartão")</f>
        <v/>
      </c>
    </row>
    <row r="5445" customFormat="false" ht="13.5" hidden="false" customHeight="false" outlineLevel="0" collapsed="false">
      <c r="A5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5" s="0" t="str">
        <f aca="false">IF($A5445="","",INDEX(CARTAO_COMPRAS!$C:$C,INT((ROW()-2)/20)+2))</f>
        <v/>
      </c>
      <c r="C5445" s="0" t="str">
        <f aca="false">IF($A5445="","",INDEX(CARTAO_COMPRAS!$D:$D,INT((ROW()-2)/20)+2))</f>
        <v/>
      </c>
      <c r="D5445" s="0" t="str">
        <f aca="false">IF($A5445="","",INDEX(CARTAO_COMPRAS!$E:$E,INT((ROW()-2)/20)+2))</f>
        <v/>
      </c>
      <c r="E5445" s="0" t="str">
        <f aca="false">IF($A5445="","",INDEX(CARTAO_COMPRAS!$H:$H,INT((ROW()-2)/20)+2)+MOD(ROW()-2,20))</f>
        <v/>
      </c>
      <c r="F5445" s="0" t="str">
        <f aca="false">IF($A5445="","",INDEX(CARTAO_COMPRAS!$G:$G,INT((ROW()-2)/20)+2))</f>
        <v/>
      </c>
      <c r="G5445" s="5" t="str">
        <f aca="false">IF($A5445="","",INDEX(CARTAO_COMPRAS!$I:$I,INT((ROW()-2)/20)+2))</f>
        <v/>
      </c>
      <c r="H5445" s="4" t="str">
        <f aca="false">IF($A5445="","",EDATE(INDEX(CARTAO_COMPRAS!$J:$J,INT((ROW()-2)/20)+2),MOD(ROW()-2,20)))</f>
        <v/>
      </c>
      <c r="I5445" s="4" t="str">
        <f aca="false">IF($H5445="","",$H5445-WEEKDAY($H5445,2)+1)</f>
        <v/>
      </c>
      <c r="J5445" s="4" t="str">
        <f aca="false">IF($I5445="","",$I5445+6)</f>
        <v/>
      </c>
      <c r="K5445" s="6" t="str">
        <f aca="false">IF($H5445="","",DATE(YEAR($H5445),MONTH($H5445),1))</f>
        <v/>
      </c>
      <c r="L5445" s="0" t="str">
        <f aca="false">IF($A5445="","",INDEX(CARTAO_COMPRAS!$K:$K,INT((ROW()-2)/20)+2))</f>
        <v/>
      </c>
      <c r="M5445" s="0" t="str">
        <f aca="false">IF($A5445="","","Compra no cartão")</f>
        <v/>
      </c>
    </row>
    <row r="5446" customFormat="false" ht="13.5" hidden="false" customHeight="false" outlineLevel="0" collapsed="false">
      <c r="A5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6" s="0" t="str">
        <f aca="false">IF($A5446="","",INDEX(CARTAO_COMPRAS!$C:$C,INT((ROW()-2)/20)+2))</f>
        <v/>
      </c>
      <c r="C5446" s="0" t="str">
        <f aca="false">IF($A5446="","",INDEX(CARTAO_COMPRAS!$D:$D,INT((ROW()-2)/20)+2))</f>
        <v/>
      </c>
      <c r="D5446" s="0" t="str">
        <f aca="false">IF($A5446="","",INDEX(CARTAO_COMPRAS!$E:$E,INT((ROW()-2)/20)+2))</f>
        <v/>
      </c>
      <c r="E5446" s="0" t="str">
        <f aca="false">IF($A5446="","",INDEX(CARTAO_COMPRAS!$H:$H,INT((ROW()-2)/20)+2)+MOD(ROW()-2,20))</f>
        <v/>
      </c>
      <c r="F5446" s="0" t="str">
        <f aca="false">IF($A5446="","",INDEX(CARTAO_COMPRAS!$G:$G,INT((ROW()-2)/20)+2))</f>
        <v/>
      </c>
      <c r="G5446" s="5" t="str">
        <f aca="false">IF($A5446="","",INDEX(CARTAO_COMPRAS!$I:$I,INT((ROW()-2)/20)+2))</f>
        <v/>
      </c>
      <c r="H5446" s="4" t="str">
        <f aca="false">IF($A5446="","",EDATE(INDEX(CARTAO_COMPRAS!$J:$J,INT((ROW()-2)/20)+2),MOD(ROW()-2,20)))</f>
        <v/>
      </c>
      <c r="I5446" s="4" t="str">
        <f aca="false">IF($H5446="","",$H5446-WEEKDAY($H5446,2)+1)</f>
        <v/>
      </c>
      <c r="J5446" s="4" t="str">
        <f aca="false">IF($I5446="","",$I5446+6)</f>
        <v/>
      </c>
      <c r="K5446" s="6" t="str">
        <f aca="false">IF($H5446="","",DATE(YEAR($H5446),MONTH($H5446),1))</f>
        <v/>
      </c>
      <c r="L5446" s="0" t="str">
        <f aca="false">IF($A5446="","",INDEX(CARTAO_COMPRAS!$K:$K,INT((ROW()-2)/20)+2))</f>
        <v/>
      </c>
      <c r="M5446" s="0" t="str">
        <f aca="false">IF($A5446="","","Compra no cartão")</f>
        <v/>
      </c>
    </row>
    <row r="5447" customFormat="false" ht="13.5" hidden="false" customHeight="false" outlineLevel="0" collapsed="false">
      <c r="A5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7" s="0" t="str">
        <f aca="false">IF($A5447="","",INDEX(CARTAO_COMPRAS!$C:$C,INT((ROW()-2)/20)+2))</f>
        <v/>
      </c>
      <c r="C5447" s="0" t="str">
        <f aca="false">IF($A5447="","",INDEX(CARTAO_COMPRAS!$D:$D,INT((ROW()-2)/20)+2))</f>
        <v/>
      </c>
      <c r="D5447" s="0" t="str">
        <f aca="false">IF($A5447="","",INDEX(CARTAO_COMPRAS!$E:$E,INT((ROW()-2)/20)+2))</f>
        <v/>
      </c>
      <c r="E5447" s="0" t="str">
        <f aca="false">IF($A5447="","",INDEX(CARTAO_COMPRAS!$H:$H,INT((ROW()-2)/20)+2)+MOD(ROW()-2,20))</f>
        <v/>
      </c>
      <c r="F5447" s="0" t="str">
        <f aca="false">IF($A5447="","",INDEX(CARTAO_COMPRAS!$G:$G,INT((ROW()-2)/20)+2))</f>
        <v/>
      </c>
      <c r="G5447" s="5" t="str">
        <f aca="false">IF($A5447="","",INDEX(CARTAO_COMPRAS!$I:$I,INT((ROW()-2)/20)+2))</f>
        <v/>
      </c>
      <c r="H5447" s="4" t="str">
        <f aca="false">IF($A5447="","",EDATE(INDEX(CARTAO_COMPRAS!$J:$J,INT((ROW()-2)/20)+2),MOD(ROW()-2,20)))</f>
        <v/>
      </c>
      <c r="I5447" s="4" t="str">
        <f aca="false">IF($H5447="","",$H5447-WEEKDAY($H5447,2)+1)</f>
        <v/>
      </c>
      <c r="J5447" s="4" t="str">
        <f aca="false">IF($I5447="","",$I5447+6)</f>
        <v/>
      </c>
      <c r="K5447" s="6" t="str">
        <f aca="false">IF($H5447="","",DATE(YEAR($H5447),MONTH($H5447),1))</f>
        <v/>
      </c>
      <c r="L5447" s="0" t="str">
        <f aca="false">IF($A5447="","",INDEX(CARTAO_COMPRAS!$K:$K,INT((ROW()-2)/20)+2))</f>
        <v/>
      </c>
      <c r="M5447" s="0" t="str">
        <f aca="false">IF($A5447="","","Compra no cartão")</f>
        <v/>
      </c>
    </row>
    <row r="5448" customFormat="false" ht="13.5" hidden="false" customHeight="false" outlineLevel="0" collapsed="false">
      <c r="A5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8" s="0" t="str">
        <f aca="false">IF($A5448="","",INDEX(CARTAO_COMPRAS!$C:$C,INT((ROW()-2)/20)+2))</f>
        <v/>
      </c>
      <c r="C5448" s="0" t="str">
        <f aca="false">IF($A5448="","",INDEX(CARTAO_COMPRAS!$D:$D,INT((ROW()-2)/20)+2))</f>
        <v/>
      </c>
      <c r="D5448" s="0" t="str">
        <f aca="false">IF($A5448="","",INDEX(CARTAO_COMPRAS!$E:$E,INT((ROW()-2)/20)+2))</f>
        <v/>
      </c>
      <c r="E5448" s="0" t="str">
        <f aca="false">IF($A5448="","",INDEX(CARTAO_COMPRAS!$H:$H,INT((ROW()-2)/20)+2)+MOD(ROW()-2,20))</f>
        <v/>
      </c>
      <c r="F5448" s="0" t="str">
        <f aca="false">IF($A5448="","",INDEX(CARTAO_COMPRAS!$G:$G,INT((ROW()-2)/20)+2))</f>
        <v/>
      </c>
      <c r="G5448" s="5" t="str">
        <f aca="false">IF($A5448="","",INDEX(CARTAO_COMPRAS!$I:$I,INT((ROW()-2)/20)+2))</f>
        <v/>
      </c>
      <c r="H5448" s="4" t="str">
        <f aca="false">IF($A5448="","",EDATE(INDEX(CARTAO_COMPRAS!$J:$J,INT((ROW()-2)/20)+2),MOD(ROW()-2,20)))</f>
        <v/>
      </c>
      <c r="I5448" s="4" t="str">
        <f aca="false">IF($H5448="","",$H5448-WEEKDAY($H5448,2)+1)</f>
        <v/>
      </c>
      <c r="J5448" s="4" t="str">
        <f aca="false">IF($I5448="","",$I5448+6)</f>
        <v/>
      </c>
      <c r="K5448" s="6" t="str">
        <f aca="false">IF($H5448="","",DATE(YEAR($H5448),MONTH($H5448),1))</f>
        <v/>
      </c>
      <c r="L5448" s="0" t="str">
        <f aca="false">IF($A5448="","",INDEX(CARTAO_COMPRAS!$K:$K,INT((ROW()-2)/20)+2))</f>
        <v/>
      </c>
      <c r="M5448" s="0" t="str">
        <f aca="false">IF($A5448="","","Compra no cartão")</f>
        <v/>
      </c>
    </row>
    <row r="5449" customFormat="false" ht="13.5" hidden="false" customHeight="false" outlineLevel="0" collapsed="false">
      <c r="A5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49" s="0" t="str">
        <f aca="false">IF($A5449="","",INDEX(CARTAO_COMPRAS!$C:$C,INT((ROW()-2)/20)+2))</f>
        <v/>
      </c>
      <c r="C5449" s="0" t="str">
        <f aca="false">IF($A5449="","",INDEX(CARTAO_COMPRAS!$D:$D,INT((ROW()-2)/20)+2))</f>
        <v/>
      </c>
      <c r="D5449" s="0" t="str">
        <f aca="false">IF($A5449="","",INDEX(CARTAO_COMPRAS!$E:$E,INT((ROW()-2)/20)+2))</f>
        <v/>
      </c>
      <c r="E5449" s="0" t="str">
        <f aca="false">IF($A5449="","",INDEX(CARTAO_COMPRAS!$H:$H,INT((ROW()-2)/20)+2)+MOD(ROW()-2,20))</f>
        <v/>
      </c>
      <c r="F5449" s="0" t="str">
        <f aca="false">IF($A5449="","",INDEX(CARTAO_COMPRAS!$G:$G,INT((ROW()-2)/20)+2))</f>
        <v/>
      </c>
      <c r="G5449" s="5" t="str">
        <f aca="false">IF($A5449="","",INDEX(CARTAO_COMPRAS!$I:$I,INT((ROW()-2)/20)+2))</f>
        <v/>
      </c>
      <c r="H5449" s="4" t="str">
        <f aca="false">IF($A5449="","",EDATE(INDEX(CARTAO_COMPRAS!$J:$J,INT((ROW()-2)/20)+2),MOD(ROW()-2,20)))</f>
        <v/>
      </c>
      <c r="I5449" s="4" t="str">
        <f aca="false">IF($H5449="","",$H5449-WEEKDAY($H5449,2)+1)</f>
        <v/>
      </c>
      <c r="J5449" s="4" t="str">
        <f aca="false">IF($I5449="","",$I5449+6)</f>
        <v/>
      </c>
      <c r="K5449" s="6" t="str">
        <f aca="false">IF($H5449="","",DATE(YEAR($H5449),MONTH($H5449),1))</f>
        <v/>
      </c>
      <c r="L5449" s="0" t="str">
        <f aca="false">IF($A5449="","",INDEX(CARTAO_COMPRAS!$K:$K,INT((ROW()-2)/20)+2))</f>
        <v/>
      </c>
      <c r="M5449" s="0" t="str">
        <f aca="false">IF($A5449="","","Compra no cartão")</f>
        <v/>
      </c>
    </row>
    <row r="5450" customFormat="false" ht="13.5" hidden="false" customHeight="false" outlineLevel="0" collapsed="false">
      <c r="A5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0" s="0" t="str">
        <f aca="false">IF($A5450="","",INDEX(CARTAO_COMPRAS!$C:$C,INT((ROW()-2)/20)+2))</f>
        <v/>
      </c>
      <c r="C5450" s="0" t="str">
        <f aca="false">IF($A5450="","",INDEX(CARTAO_COMPRAS!$D:$D,INT((ROW()-2)/20)+2))</f>
        <v/>
      </c>
      <c r="D5450" s="0" t="str">
        <f aca="false">IF($A5450="","",INDEX(CARTAO_COMPRAS!$E:$E,INT((ROW()-2)/20)+2))</f>
        <v/>
      </c>
      <c r="E5450" s="0" t="str">
        <f aca="false">IF($A5450="","",INDEX(CARTAO_COMPRAS!$H:$H,INT((ROW()-2)/20)+2)+MOD(ROW()-2,20))</f>
        <v/>
      </c>
      <c r="F5450" s="0" t="str">
        <f aca="false">IF($A5450="","",INDEX(CARTAO_COMPRAS!$G:$G,INT((ROW()-2)/20)+2))</f>
        <v/>
      </c>
      <c r="G5450" s="5" t="str">
        <f aca="false">IF($A5450="","",INDEX(CARTAO_COMPRAS!$I:$I,INT((ROW()-2)/20)+2))</f>
        <v/>
      </c>
      <c r="H5450" s="4" t="str">
        <f aca="false">IF($A5450="","",EDATE(INDEX(CARTAO_COMPRAS!$J:$J,INT((ROW()-2)/20)+2),MOD(ROW()-2,20)))</f>
        <v/>
      </c>
      <c r="I5450" s="4" t="str">
        <f aca="false">IF($H5450="","",$H5450-WEEKDAY($H5450,2)+1)</f>
        <v/>
      </c>
      <c r="J5450" s="4" t="str">
        <f aca="false">IF($I5450="","",$I5450+6)</f>
        <v/>
      </c>
      <c r="K5450" s="6" t="str">
        <f aca="false">IF($H5450="","",DATE(YEAR($H5450),MONTH($H5450),1))</f>
        <v/>
      </c>
      <c r="L5450" s="0" t="str">
        <f aca="false">IF($A5450="","",INDEX(CARTAO_COMPRAS!$K:$K,INT((ROW()-2)/20)+2))</f>
        <v/>
      </c>
      <c r="M5450" s="0" t="str">
        <f aca="false">IF($A5450="","","Compra no cartão")</f>
        <v/>
      </c>
    </row>
    <row r="5451" customFormat="false" ht="13.5" hidden="false" customHeight="false" outlineLevel="0" collapsed="false">
      <c r="A5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1" s="0" t="str">
        <f aca="false">IF($A5451="","",INDEX(CARTAO_COMPRAS!$C:$C,INT((ROW()-2)/20)+2))</f>
        <v/>
      </c>
      <c r="C5451" s="0" t="str">
        <f aca="false">IF($A5451="","",INDEX(CARTAO_COMPRAS!$D:$D,INT((ROW()-2)/20)+2))</f>
        <v/>
      </c>
      <c r="D5451" s="0" t="str">
        <f aca="false">IF($A5451="","",INDEX(CARTAO_COMPRAS!$E:$E,INT((ROW()-2)/20)+2))</f>
        <v/>
      </c>
      <c r="E5451" s="0" t="str">
        <f aca="false">IF($A5451="","",INDEX(CARTAO_COMPRAS!$H:$H,INT((ROW()-2)/20)+2)+MOD(ROW()-2,20))</f>
        <v/>
      </c>
      <c r="F5451" s="0" t="str">
        <f aca="false">IF($A5451="","",INDEX(CARTAO_COMPRAS!$G:$G,INT((ROW()-2)/20)+2))</f>
        <v/>
      </c>
      <c r="G5451" s="5" t="str">
        <f aca="false">IF($A5451="","",INDEX(CARTAO_COMPRAS!$I:$I,INT((ROW()-2)/20)+2))</f>
        <v/>
      </c>
      <c r="H5451" s="4" t="str">
        <f aca="false">IF($A5451="","",EDATE(INDEX(CARTAO_COMPRAS!$J:$J,INT((ROW()-2)/20)+2),MOD(ROW()-2,20)))</f>
        <v/>
      </c>
      <c r="I5451" s="4" t="str">
        <f aca="false">IF($H5451="","",$H5451-WEEKDAY($H5451,2)+1)</f>
        <v/>
      </c>
      <c r="J5451" s="4" t="str">
        <f aca="false">IF($I5451="","",$I5451+6)</f>
        <v/>
      </c>
      <c r="K5451" s="6" t="str">
        <f aca="false">IF($H5451="","",DATE(YEAR($H5451),MONTH($H5451),1))</f>
        <v/>
      </c>
      <c r="L5451" s="0" t="str">
        <f aca="false">IF($A5451="","",INDEX(CARTAO_COMPRAS!$K:$K,INT((ROW()-2)/20)+2))</f>
        <v/>
      </c>
      <c r="M5451" s="0" t="str">
        <f aca="false">IF($A5451="","","Compra no cartão")</f>
        <v/>
      </c>
    </row>
    <row r="5452" customFormat="false" ht="13.5" hidden="false" customHeight="false" outlineLevel="0" collapsed="false">
      <c r="A5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2" s="0" t="str">
        <f aca="false">IF($A5452="","",INDEX(CARTAO_COMPRAS!$C:$C,INT((ROW()-2)/20)+2))</f>
        <v/>
      </c>
      <c r="C5452" s="0" t="str">
        <f aca="false">IF($A5452="","",INDEX(CARTAO_COMPRAS!$D:$D,INT((ROW()-2)/20)+2))</f>
        <v/>
      </c>
      <c r="D5452" s="0" t="str">
        <f aca="false">IF($A5452="","",INDEX(CARTAO_COMPRAS!$E:$E,INT((ROW()-2)/20)+2))</f>
        <v/>
      </c>
      <c r="E5452" s="0" t="str">
        <f aca="false">IF($A5452="","",INDEX(CARTAO_COMPRAS!$H:$H,INT((ROW()-2)/20)+2)+MOD(ROW()-2,20))</f>
        <v/>
      </c>
      <c r="F5452" s="0" t="str">
        <f aca="false">IF($A5452="","",INDEX(CARTAO_COMPRAS!$G:$G,INT((ROW()-2)/20)+2))</f>
        <v/>
      </c>
      <c r="G5452" s="5" t="str">
        <f aca="false">IF($A5452="","",INDEX(CARTAO_COMPRAS!$I:$I,INT((ROW()-2)/20)+2))</f>
        <v/>
      </c>
      <c r="H5452" s="4" t="str">
        <f aca="false">IF($A5452="","",EDATE(INDEX(CARTAO_COMPRAS!$J:$J,INT((ROW()-2)/20)+2),MOD(ROW()-2,20)))</f>
        <v/>
      </c>
      <c r="I5452" s="4" t="str">
        <f aca="false">IF($H5452="","",$H5452-WEEKDAY($H5452,2)+1)</f>
        <v/>
      </c>
      <c r="J5452" s="4" t="str">
        <f aca="false">IF($I5452="","",$I5452+6)</f>
        <v/>
      </c>
      <c r="K5452" s="6" t="str">
        <f aca="false">IF($H5452="","",DATE(YEAR($H5452),MONTH($H5452),1))</f>
        <v/>
      </c>
      <c r="L5452" s="0" t="str">
        <f aca="false">IF($A5452="","",INDEX(CARTAO_COMPRAS!$K:$K,INT((ROW()-2)/20)+2))</f>
        <v/>
      </c>
      <c r="M5452" s="0" t="str">
        <f aca="false">IF($A5452="","","Compra no cartão")</f>
        <v/>
      </c>
    </row>
    <row r="5453" customFormat="false" ht="13.5" hidden="false" customHeight="false" outlineLevel="0" collapsed="false">
      <c r="A5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3" s="0" t="str">
        <f aca="false">IF($A5453="","",INDEX(CARTAO_COMPRAS!$C:$C,INT((ROW()-2)/20)+2))</f>
        <v/>
      </c>
      <c r="C5453" s="0" t="str">
        <f aca="false">IF($A5453="","",INDEX(CARTAO_COMPRAS!$D:$D,INT((ROW()-2)/20)+2))</f>
        <v/>
      </c>
      <c r="D5453" s="0" t="str">
        <f aca="false">IF($A5453="","",INDEX(CARTAO_COMPRAS!$E:$E,INT((ROW()-2)/20)+2))</f>
        <v/>
      </c>
      <c r="E5453" s="0" t="str">
        <f aca="false">IF($A5453="","",INDEX(CARTAO_COMPRAS!$H:$H,INT((ROW()-2)/20)+2)+MOD(ROW()-2,20))</f>
        <v/>
      </c>
      <c r="F5453" s="0" t="str">
        <f aca="false">IF($A5453="","",INDEX(CARTAO_COMPRAS!$G:$G,INT((ROW()-2)/20)+2))</f>
        <v/>
      </c>
      <c r="G5453" s="5" t="str">
        <f aca="false">IF($A5453="","",INDEX(CARTAO_COMPRAS!$I:$I,INT((ROW()-2)/20)+2))</f>
        <v/>
      </c>
      <c r="H5453" s="4" t="str">
        <f aca="false">IF($A5453="","",EDATE(INDEX(CARTAO_COMPRAS!$J:$J,INT((ROW()-2)/20)+2),MOD(ROW()-2,20)))</f>
        <v/>
      </c>
      <c r="I5453" s="4" t="str">
        <f aca="false">IF($H5453="","",$H5453-WEEKDAY($H5453,2)+1)</f>
        <v/>
      </c>
      <c r="J5453" s="4" t="str">
        <f aca="false">IF($I5453="","",$I5453+6)</f>
        <v/>
      </c>
      <c r="K5453" s="6" t="str">
        <f aca="false">IF($H5453="","",DATE(YEAR($H5453),MONTH($H5453),1))</f>
        <v/>
      </c>
      <c r="L5453" s="0" t="str">
        <f aca="false">IF($A5453="","",INDEX(CARTAO_COMPRAS!$K:$K,INT((ROW()-2)/20)+2))</f>
        <v/>
      </c>
      <c r="M5453" s="0" t="str">
        <f aca="false">IF($A5453="","","Compra no cartão")</f>
        <v/>
      </c>
    </row>
    <row r="5454" customFormat="false" ht="13.5" hidden="false" customHeight="false" outlineLevel="0" collapsed="false">
      <c r="A5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4" s="0" t="str">
        <f aca="false">IF($A5454="","",INDEX(CARTAO_COMPRAS!$C:$C,INT((ROW()-2)/20)+2))</f>
        <v/>
      </c>
      <c r="C5454" s="0" t="str">
        <f aca="false">IF($A5454="","",INDEX(CARTAO_COMPRAS!$D:$D,INT((ROW()-2)/20)+2))</f>
        <v/>
      </c>
      <c r="D5454" s="0" t="str">
        <f aca="false">IF($A5454="","",INDEX(CARTAO_COMPRAS!$E:$E,INT((ROW()-2)/20)+2))</f>
        <v/>
      </c>
      <c r="E5454" s="0" t="str">
        <f aca="false">IF($A5454="","",INDEX(CARTAO_COMPRAS!$H:$H,INT((ROW()-2)/20)+2)+MOD(ROW()-2,20))</f>
        <v/>
      </c>
      <c r="F5454" s="0" t="str">
        <f aca="false">IF($A5454="","",INDEX(CARTAO_COMPRAS!$G:$G,INT((ROW()-2)/20)+2))</f>
        <v/>
      </c>
      <c r="G5454" s="5" t="str">
        <f aca="false">IF($A5454="","",INDEX(CARTAO_COMPRAS!$I:$I,INT((ROW()-2)/20)+2))</f>
        <v/>
      </c>
      <c r="H5454" s="4" t="str">
        <f aca="false">IF($A5454="","",EDATE(INDEX(CARTAO_COMPRAS!$J:$J,INT((ROW()-2)/20)+2),MOD(ROW()-2,20)))</f>
        <v/>
      </c>
      <c r="I5454" s="4" t="str">
        <f aca="false">IF($H5454="","",$H5454-WEEKDAY($H5454,2)+1)</f>
        <v/>
      </c>
      <c r="J5454" s="4" t="str">
        <f aca="false">IF($I5454="","",$I5454+6)</f>
        <v/>
      </c>
      <c r="K5454" s="6" t="str">
        <f aca="false">IF($H5454="","",DATE(YEAR($H5454),MONTH($H5454),1))</f>
        <v/>
      </c>
      <c r="L5454" s="0" t="str">
        <f aca="false">IF($A5454="","",INDEX(CARTAO_COMPRAS!$K:$K,INT((ROW()-2)/20)+2))</f>
        <v/>
      </c>
      <c r="M5454" s="0" t="str">
        <f aca="false">IF($A5454="","","Compra no cartão")</f>
        <v/>
      </c>
    </row>
    <row r="5455" customFormat="false" ht="13.5" hidden="false" customHeight="false" outlineLevel="0" collapsed="false">
      <c r="A5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5" s="0" t="str">
        <f aca="false">IF($A5455="","",INDEX(CARTAO_COMPRAS!$C:$C,INT((ROW()-2)/20)+2))</f>
        <v/>
      </c>
      <c r="C5455" s="0" t="str">
        <f aca="false">IF($A5455="","",INDEX(CARTAO_COMPRAS!$D:$D,INT((ROW()-2)/20)+2))</f>
        <v/>
      </c>
      <c r="D5455" s="0" t="str">
        <f aca="false">IF($A5455="","",INDEX(CARTAO_COMPRAS!$E:$E,INT((ROW()-2)/20)+2))</f>
        <v/>
      </c>
      <c r="E5455" s="0" t="str">
        <f aca="false">IF($A5455="","",INDEX(CARTAO_COMPRAS!$H:$H,INT((ROW()-2)/20)+2)+MOD(ROW()-2,20))</f>
        <v/>
      </c>
      <c r="F5455" s="0" t="str">
        <f aca="false">IF($A5455="","",INDEX(CARTAO_COMPRAS!$G:$G,INT((ROW()-2)/20)+2))</f>
        <v/>
      </c>
      <c r="G5455" s="5" t="str">
        <f aca="false">IF($A5455="","",INDEX(CARTAO_COMPRAS!$I:$I,INT((ROW()-2)/20)+2))</f>
        <v/>
      </c>
      <c r="H5455" s="4" t="str">
        <f aca="false">IF($A5455="","",EDATE(INDEX(CARTAO_COMPRAS!$J:$J,INT((ROW()-2)/20)+2),MOD(ROW()-2,20)))</f>
        <v/>
      </c>
      <c r="I5455" s="4" t="str">
        <f aca="false">IF($H5455="","",$H5455-WEEKDAY($H5455,2)+1)</f>
        <v/>
      </c>
      <c r="J5455" s="4" t="str">
        <f aca="false">IF($I5455="","",$I5455+6)</f>
        <v/>
      </c>
      <c r="K5455" s="6" t="str">
        <f aca="false">IF($H5455="","",DATE(YEAR($H5455),MONTH($H5455),1))</f>
        <v/>
      </c>
      <c r="L5455" s="0" t="str">
        <f aca="false">IF($A5455="","",INDEX(CARTAO_COMPRAS!$K:$K,INT((ROW()-2)/20)+2))</f>
        <v/>
      </c>
      <c r="M5455" s="0" t="str">
        <f aca="false">IF($A5455="","","Compra no cartão")</f>
        <v/>
      </c>
    </row>
    <row r="5456" customFormat="false" ht="13.5" hidden="false" customHeight="false" outlineLevel="0" collapsed="false">
      <c r="A5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6" s="0" t="str">
        <f aca="false">IF($A5456="","",INDEX(CARTAO_COMPRAS!$C:$C,INT((ROW()-2)/20)+2))</f>
        <v/>
      </c>
      <c r="C5456" s="0" t="str">
        <f aca="false">IF($A5456="","",INDEX(CARTAO_COMPRAS!$D:$D,INT((ROW()-2)/20)+2))</f>
        <v/>
      </c>
      <c r="D5456" s="0" t="str">
        <f aca="false">IF($A5456="","",INDEX(CARTAO_COMPRAS!$E:$E,INT((ROW()-2)/20)+2))</f>
        <v/>
      </c>
      <c r="E5456" s="0" t="str">
        <f aca="false">IF($A5456="","",INDEX(CARTAO_COMPRAS!$H:$H,INT((ROW()-2)/20)+2)+MOD(ROW()-2,20))</f>
        <v/>
      </c>
      <c r="F5456" s="0" t="str">
        <f aca="false">IF($A5456="","",INDEX(CARTAO_COMPRAS!$G:$G,INT((ROW()-2)/20)+2))</f>
        <v/>
      </c>
      <c r="G5456" s="5" t="str">
        <f aca="false">IF($A5456="","",INDEX(CARTAO_COMPRAS!$I:$I,INT((ROW()-2)/20)+2))</f>
        <v/>
      </c>
      <c r="H5456" s="4" t="str">
        <f aca="false">IF($A5456="","",EDATE(INDEX(CARTAO_COMPRAS!$J:$J,INT((ROW()-2)/20)+2),MOD(ROW()-2,20)))</f>
        <v/>
      </c>
      <c r="I5456" s="4" t="str">
        <f aca="false">IF($H5456="","",$H5456-WEEKDAY($H5456,2)+1)</f>
        <v/>
      </c>
      <c r="J5456" s="4" t="str">
        <f aca="false">IF($I5456="","",$I5456+6)</f>
        <v/>
      </c>
      <c r="K5456" s="6" t="str">
        <f aca="false">IF($H5456="","",DATE(YEAR($H5456),MONTH($H5456),1))</f>
        <v/>
      </c>
      <c r="L5456" s="0" t="str">
        <f aca="false">IF($A5456="","",INDEX(CARTAO_COMPRAS!$K:$K,INT((ROW()-2)/20)+2))</f>
        <v/>
      </c>
      <c r="M5456" s="0" t="str">
        <f aca="false">IF($A5456="","","Compra no cartão")</f>
        <v/>
      </c>
    </row>
    <row r="5457" customFormat="false" ht="13.5" hidden="false" customHeight="false" outlineLevel="0" collapsed="false">
      <c r="A5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7" s="0" t="str">
        <f aca="false">IF($A5457="","",INDEX(CARTAO_COMPRAS!$C:$C,INT((ROW()-2)/20)+2))</f>
        <v/>
      </c>
      <c r="C5457" s="0" t="str">
        <f aca="false">IF($A5457="","",INDEX(CARTAO_COMPRAS!$D:$D,INT((ROW()-2)/20)+2))</f>
        <v/>
      </c>
      <c r="D5457" s="0" t="str">
        <f aca="false">IF($A5457="","",INDEX(CARTAO_COMPRAS!$E:$E,INT((ROW()-2)/20)+2))</f>
        <v/>
      </c>
      <c r="E5457" s="0" t="str">
        <f aca="false">IF($A5457="","",INDEX(CARTAO_COMPRAS!$H:$H,INT((ROW()-2)/20)+2)+MOD(ROW()-2,20))</f>
        <v/>
      </c>
      <c r="F5457" s="0" t="str">
        <f aca="false">IF($A5457="","",INDEX(CARTAO_COMPRAS!$G:$G,INT((ROW()-2)/20)+2))</f>
        <v/>
      </c>
      <c r="G5457" s="5" t="str">
        <f aca="false">IF($A5457="","",INDEX(CARTAO_COMPRAS!$I:$I,INT((ROW()-2)/20)+2))</f>
        <v/>
      </c>
      <c r="H5457" s="4" t="str">
        <f aca="false">IF($A5457="","",EDATE(INDEX(CARTAO_COMPRAS!$J:$J,INT((ROW()-2)/20)+2),MOD(ROW()-2,20)))</f>
        <v/>
      </c>
      <c r="I5457" s="4" t="str">
        <f aca="false">IF($H5457="","",$H5457-WEEKDAY($H5457,2)+1)</f>
        <v/>
      </c>
      <c r="J5457" s="4" t="str">
        <f aca="false">IF($I5457="","",$I5457+6)</f>
        <v/>
      </c>
      <c r="K5457" s="6" t="str">
        <f aca="false">IF($H5457="","",DATE(YEAR($H5457),MONTH($H5457),1))</f>
        <v/>
      </c>
      <c r="L5457" s="0" t="str">
        <f aca="false">IF($A5457="","",INDEX(CARTAO_COMPRAS!$K:$K,INT((ROW()-2)/20)+2))</f>
        <v/>
      </c>
      <c r="M5457" s="0" t="str">
        <f aca="false">IF($A5457="","","Compra no cartão")</f>
        <v/>
      </c>
    </row>
    <row r="5458" customFormat="false" ht="13.5" hidden="false" customHeight="false" outlineLevel="0" collapsed="false">
      <c r="A5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8" s="0" t="str">
        <f aca="false">IF($A5458="","",INDEX(CARTAO_COMPRAS!$C:$C,INT((ROW()-2)/20)+2))</f>
        <v/>
      </c>
      <c r="C5458" s="0" t="str">
        <f aca="false">IF($A5458="","",INDEX(CARTAO_COMPRAS!$D:$D,INT((ROW()-2)/20)+2))</f>
        <v/>
      </c>
      <c r="D5458" s="0" t="str">
        <f aca="false">IF($A5458="","",INDEX(CARTAO_COMPRAS!$E:$E,INT((ROW()-2)/20)+2))</f>
        <v/>
      </c>
      <c r="E5458" s="0" t="str">
        <f aca="false">IF($A5458="","",INDEX(CARTAO_COMPRAS!$H:$H,INT((ROW()-2)/20)+2)+MOD(ROW()-2,20))</f>
        <v/>
      </c>
      <c r="F5458" s="0" t="str">
        <f aca="false">IF($A5458="","",INDEX(CARTAO_COMPRAS!$G:$G,INT((ROW()-2)/20)+2))</f>
        <v/>
      </c>
      <c r="G5458" s="5" t="str">
        <f aca="false">IF($A5458="","",INDEX(CARTAO_COMPRAS!$I:$I,INT((ROW()-2)/20)+2))</f>
        <v/>
      </c>
      <c r="H5458" s="4" t="str">
        <f aca="false">IF($A5458="","",EDATE(INDEX(CARTAO_COMPRAS!$J:$J,INT((ROW()-2)/20)+2),MOD(ROW()-2,20)))</f>
        <v/>
      </c>
      <c r="I5458" s="4" t="str">
        <f aca="false">IF($H5458="","",$H5458-WEEKDAY($H5458,2)+1)</f>
        <v/>
      </c>
      <c r="J5458" s="4" t="str">
        <f aca="false">IF($I5458="","",$I5458+6)</f>
        <v/>
      </c>
      <c r="K5458" s="6" t="str">
        <f aca="false">IF($H5458="","",DATE(YEAR($H5458),MONTH($H5458),1))</f>
        <v/>
      </c>
      <c r="L5458" s="0" t="str">
        <f aca="false">IF($A5458="","",INDEX(CARTAO_COMPRAS!$K:$K,INT((ROW()-2)/20)+2))</f>
        <v/>
      </c>
      <c r="M5458" s="0" t="str">
        <f aca="false">IF($A5458="","","Compra no cartão")</f>
        <v/>
      </c>
    </row>
    <row r="5459" customFormat="false" ht="13.5" hidden="false" customHeight="false" outlineLevel="0" collapsed="false">
      <c r="A5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59" s="0" t="str">
        <f aca="false">IF($A5459="","",INDEX(CARTAO_COMPRAS!$C:$C,INT((ROW()-2)/20)+2))</f>
        <v/>
      </c>
      <c r="C5459" s="0" t="str">
        <f aca="false">IF($A5459="","",INDEX(CARTAO_COMPRAS!$D:$D,INT((ROW()-2)/20)+2))</f>
        <v/>
      </c>
      <c r="D5459" s="0" t="str">
        <f aca="false">IF($A5459="","",INDEX(CARTAO_COMPRAS!$E:$E,INT((ROW()-2)/20)+2))</f>
        <v/>
      </c>
      <c r="E5459" s="0" t="str">
        <f aca="false">IF($A5459="","",INDEX(CARTAO_COMPRAS!$H:$H,INT((ROW()-2)/20)+2)+MOD(ROW()-2,20))</f>
        <v/>
      </c>
      <c r="F5459" s="0" t="str">
        <f aca="false">IF($A5459="","",INDEX(CARTAO_COMPRAS!$G:$G,INT((ROW()-2)/20)+2))</f>
        <v/>
      </c>
      <c r="G5459" s="5" t="str">
        <f aca="false">IF($A5459="","",INDEX(CARTAO_COMPRAS!$I:$I,INT((ROW()-2)/20)+2))</f>
        <v/>
      </c>
      <c r="H5459" s="4" t="str">
        <f aca="false">IF($A5459="","",EDATE(INDEX(CARTAO_COMPRAS!$J:$J,INT((ROW()-2)/20)+2),MOD(ROW()-2,20)))</f>
        <v/>
      </c>
      <c r="I5459" s="4" t="str">
        <f aca="false">IF($H5459="","",$H5459-WEEKDAY($H5459,2)+1)</f>
        <v/>
      </c>
      <c r="J5459" s="4" t="str">
        <f aca="false">IF($I5459="","",$I5459+6)</f>
        <v/>
      </c>
      <c r="K5459" s="6" t="str">
        <f aca="false">IF($H5459="","",DATE(YEAR($H5459),MONTH($H5459),1))</f>
        <v/>
      </c>
      <c r="L5459" s="0" t="str">
        <f aca="false">IF($A5459="","",INDEX(CARTAO_COMPRAS!$K:$K,INT((ROW()-2)/20)+2))</f>
        <v/>
      </c>
      <c r="M5459" s="0" t="str">
        <f aca="false">IF($A5459="","","Compra no cartão")</f>
        <v/>
      </c>
    </row>
    <row r="5460" customFormat="false" ht="13.5" hidden="false" customHeight="false" outlineLevel="0" collapsed="false">
      <c r="A5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0" s="0" t="str">
        <f aca="false">IF($A5460="","",INDEX(CARTAO_COMPRAS!$C:$C,INT((ROW()-2)/20)+2))</f>
        <v/>
      </c>
      <c r="C5460" s="0" t="str">
        <f aca="false">IF($A5460="","",INDEX(CARTAO_COMPRAS!$D:$D,INT((ROW()-2)/20)+2))</f>
        <v/>
      </c>
      <c r="D5460" s="0" t="str">
        <f aca="false">IF($A5460="","",INDEX(CARTAO_COMPRAS!$E:$E,INT((ROW()-2)/20)+2))</f>
        <v/>
      </c>
      <c r="E5460" s="0" t="str">
        <f aca="false">IF($A5460="","",INDEX(CARTAO_COMPRAS!$H:$H,INT((ROW()-2)/20)+2)+MOD(ROW()-2,20))</f>
        <v/>
      </c>
      <c r="F5460" s="0" t="str">
        <f aca="false">IF($A5460="","",INDEX(CARTAO_COMPRAS!$G:$G,INT((ROW()-2)/20)+2))</f>
        <v/>
      </c>
      <c r="G5460" s="5" t="str">
        <f aca="false">IF($A5460="","",INDEX(CARTAO_COMPRAS!$I:$I,INT((ROW()-2)/20)+2))</f>
        <v/>
      </c>
      <c r="H5460" s="4" t="str">
        <f aca="false">IF($A5460="","",EDATE(INDEX(CARTAO_COMPRAS!$J:$J,INT((ROW()-2)/20)+2),MOD(ROW()-2,20)))</f>
        <v/>
      </c>
      <c r="I5460" s="4" t="str">
        <f aca="false">IF($H5460="","",$H5460-WEEKDAY($H5460,2)+1)</f>
        <v/>
      </c>
      <c r="J5460" s="4" t="str">
        <f aca="false">IF($I5460="","",$I5460+6)</f>
        <v/>
      </c>
      <c r="K5460" s="6" t="str">
        <f aca="false">IF($H5460="","",DATE(YEAR($H5460),MONTH($H5460),1))</f>
        <v/>
      </c>
      <c r="L5460" s="0" t="str">
        <f aca="false">IF($A5460="","",INDEX(CARTAO_COMPRAS!$K:$K,INT((ROW()-2)/20)+2))</f>
        <v/>
      </c>
      <c r="M5460" s="0" t="str">
        <f aca="false">IF($A5460="","","Compra no cartão")</f>
        <v/>
      </c>
    </row>
    <row r="5461" customFormat="false" ht="13.5" hidden="false" customHeight="false" outlineLevel="0" collapsed="false">
      <c r="A5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1" s="0" t="str">
        <f aca="false">IF($A5461="","",INDEX(CARTAO_COMPRAS!$C:$C,INT((ROW()-2)/20)+2))</f>
        <v/>
      </c>
      <c r="C5461" s="0" t="str">
        <f aca="false">IF($A5461="","",INDEX(CARTAO_COMPRAS!$D:$D,INT((ROW()-2)/20)+2))</f>
        <v/>
      </c>
      <c r="D5461" s="0" t="str">
        <f aca="false">IF($A5461="","",INDEX(CARTAO_COMPRAS!$E:$E,INT((ROW()-2)/20)+2))</f>
        <v/>
      </c>
      <c r="E5461" s="0" t="str">
        <f aca="false">IF($A5461="","",INDEX(CARTAO_COMPRAS!$H:$H,INT((ROW()-2)/20)+2)+MOD(ROW()-2,20))</f>
        <v/>
      </c>
      <c r="F5461" s="0" t="str">
        <f aca="false">IF($A5461="","",INDEX(CARTAO_COMPRAS!$G:$G,INT((ROW()-2)/20)+2))</f>
        <v/>
      </c>
      <c r="G5461" s="5" t="str">
        <f aca="false">IF($A5461="","",INDEX(CARTAO_COMPRAS!$I:$I,INT((ROW()-2)/20)+2))</f>
        <v/>
      </c>
      <c r="H5461" s="4" t="str">
        <f aca="false">IF($A5461="","",EDATE(INDEX(CARTAO_COMPRAS!$J:$J,INT((ROW()-2)/20)+2),MOD(ROW()-2,20)))</f>
        <v/>
      </c>
      <c r="I5461" s="4" t="str">
        <f aca="false">IF($H5461="","",$H5461-WEEKDAY($H5461,2)+1)</f>
        <v/>
      </c>
      <c r="J5461" s="4" t="str">
        <f aca="false">IF($I5461="","",$I5461+6)</f>
        <v/>
      </c>
      <c r="K5461" s="6" t="str">
        <f aca="false">IF($H5461="","",DATE(YEAR($H5461),MONTH($H5461),1))</f>
        <v/>
      </c>
      <c r="L5461" s="0" t="str">
        <f aca="false">IF($A5461="","",INDEX(CARTAO_COMPRAS!$K:$K,INT((ROW()-2)/20)+2))</f>
        <v/>
      </c>
      <c r="M5461" s="0" t="str">
        <f aca="false">IF($A5461="","","Compra no cartão")</f>
        <v/>
      </c>
    </row>
    <row r="5462" customFormat="false" ht="13.5" hidden="false" customHeight="false" outlineLevel="0" collapsed="false">
      <c r="A54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2" s="0" t="str">
        <f aca="false">IF($A5462="","",INDEX(CARTAO_COMPRAS!$C:$C,INT((ROW()-2)/20)+2))</f>
        <v/>
      </c>
      <c r="C5462" s="0" t="str">
        <f aca="false">IF($A5462="","",INDEX(CARTAO_COMPRAS!$D:$D,INT((ROW()-2)/20)+2))</f>
        <v/>
      </c>
      <c r="D5462" s="0" t="str">
        <f aca="false">IF($A5462="","",INDEX(CARTAO_COMPRAS!$E:$E,INT((ROW()-2)/20)+2))</f>
        <v/>
      </c>
      <c r="E5462" s="0" t="str">
        <f aca="false">IF($A5462="","",INDEX(CARTAO_COMPRAS!$H:$H,INT((ROW()-2)/20)+2)+MOD(ROW()-2,20))</f>
        <v/>
      </c>
      <c r="F5462" s="0" t="str">
        <f aca="false">IF($A5462="","",INDEX(CARTAO_COMPRAS!$G:$G,INT((ROW()-2)/20)+2))</f>
        <v/>
      </c>
      <c r="G5462" s="5" t="str">
        <f aca="false">IF($A5462="","",INDEX(CARTAO_COMPRAS!$I:$I,INT((ROW()-2)/20)+2))</f>
        <v/>
      </c>
      <c r="H5462" s="4" t="str">
        <f aca="false">IF($A5462="","",EDATE(INDEX(CARTAO_COMPRAS!$J:$J,INT((ROW()-2)/20)+2),MOD(ROW()-2,20)))</f>
        <v/>
      </c>
      <c r="I5462" s="4" t="str">
        <f aca="false">IF($H5462="","",$H5462-WEEKDAY($H5462,2)+1)</f>
        <v/>
      </c>
      <c r="J5462" s="4" t="str">
        <f aca="false">IF($I5462="","",$I5462+6)</f>
        <v/>
      </c>
      <c r="K5462" s="6" t="str">
        <f aca="false">IF($H5462="","",DATE(YEAR($H5462),MONTH($H5462),1))</f>
        <v/>
      </c>
      <c r="L5462" s="0" t="str">
        <f aca="false">IF($A5462="","",INDEX(CARTAO_COMPRAS!$K:$K,INT((ROW()-2)/20)+2))</f>
        <v/>
      </c>
      <c r="M5462" s="0" t="str">
        <f aca="false">IF($A5462="","","Compra no cartão")</f>
        <v/>
      </c>
    </row>
    <row r="5463" customFormat="false" ht="13.5" hidden="false" customHeight="false" outlineLevel="0" collapsed="false">
      <c r="A5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3" s="0" t="str">
        <f aca="false">IF($A5463="","",INDEX(CARTAO_COMPRAS!$C:$C,INT((ROW()-2)/20)+2))</f>
        <v/>
      </c>
      <c r="C5463" s="0" t="str">
        <f aca="false">IF($A5463="","",INDEX(CARTAO_COMPRAS!$D:$D,INT((ROW()-2)/20)+2))</f>
        <v/>
      </c>
      <c r="D5463" s="0" t="str">
        <f aca="false">IF($A5463="","",INDEX(CARTAO_COMPRAS!$E:$E,INT((ROW()-2)/20)+2))</f>
        <v/>
      </c>
      <c r="E5463" s="0" t="str">
        <f aca="false">IF($A5463="","",INDEX(CARTAO_COMPRAS!$H:$H,INT((ROW()-2)/20)+2)+MOD(ROW()-2,20))</f>
        <v/>
      </c>
      <c r="F5463" s="0" t="str">
        <f aca="false">IF($A5463="","",INDEX(CARTAO_COMPRAS!$G:$G,INT((ROW()-2)/20)+2))</f>
        <v/>
      </c>
      <c r="G5463" s="5" t="str">
        <f aca="false">IF($A5463="","",INDEX(CARTAO_COMPRAS!$I:$I,INT((ROW()-2)/20)+2))</f>
        <v/>
      </c>
      <c r="H5463" s="4" t="str">
        <f aca="false">IF($A5463="","",EDATE(INDEX(CARTAO_COMPRAS!$J:$J,INT((ROW()-2)/20)+2),MOD(ROW()-2,20)))</f>
        <v/>
      </c>
      <c r="I5463" s="4" t="str">
        <f aca="false">IF($H5463="","",$H5463-WEEKDAY($H5463,2)+1)</f>
        <v/>
      </c>
      <c r="J5463" s="4" t="str">
        <f aca="false">IF($I5463="","",$I5463+6)</f>
        <v/>
      </c>
      <c r="K5463" s="6" t="str">
        <f aca="false">IF($H5463="","",DATE(YEAR($H5463),MONTH($H5463),1))</f>
        <v/>
      </c>
      <c r="L5463" s="0" t="str">
        <f aca="false">IF($A5463="","",INDEX(CARTAO_COMPRAS!$K:$K,INT((ROW()-2)/20)+2))</f>
        <v/>
      </c>
      <c r="M5463" s="0" t="str">
        <f aca="false">IF($A5463="","","Compra no cartão")</f>
        <v/>
      </c>
    </row>
    <row r="5464" customFormat="false" ht="13.5" hidden="false" customHeight="false" outlineLevel="0" collapsed="false">
      <c r="A5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4" s="0" t="str">
        <f aca="false">IF($A5464="","",INDEX(CARTAO_COMPRAS!$C:$C,INT((ROW()-2)/20)+2))</f>
        <v/>
      </c>
      <c r="C5464" s="0" t="str">
        <f aca="false">IF($A5464="","",INDEX(CARTAO_COMPRAS!$D:$D,INT((ROW()-2)/20)+2))</f>
        <v/>
      </c>
      <c r="D5464" s="0" t="str">
        <f aca="false">IF($A5464="","",INDEX(CARTAO_COMPRAS!$E:$E,INT((ROW()-2)/20)+2))</f>
        <v/>
      </c>
      <c r="E5464" s="0" t="str">
        <f aca="false">IF($A5464="","",INDEX(CARTAO_COMPRAS!$H:$H,INT((ROW()-2)/20)+2)+MOD(ROW()-2,20))</f>
        <v/>
      </c>
      <c r="F5464" s="0" t="str">
        <f aca="false">IF($A5464="","",INDEX(CARTAO_COMPRAS!$G:$G,INT((ROW()-2)/20)+2))</f>
        <v/>
      </c>
      <c r="G5464" s="5" t="str">
        <f aca="false">IF($A5464="","",INDEX(CARTAO_COMPRAS!$I:$I,INT((ROW()-2)/20)+2))</f>
        <v/>
      </c>
      <c r="H5464" s="4" t="str">
        <f aca="false">IF($A5464="","",EDATE(INDEX(CARTAO_COMPRAS!$J:$J,INT((ROW()-2)/20)+2),MOD(ROW()-2,20)))</f>
        <v/>
      </c>
      <c r="I5464" s="4" t="str">
        <f aca="false">IF($H5464="","",$H5464-WEEKDAY($H5464,2)+1)</f>
        <v/>
      </c>
      <c r="J5464" s="4" t="str">
        <f aca="false">IF($I5464="","",$I5464+6)</f>
        <v/>
      </c>
      <c r="K5464" s="6" t="str">
        <f aca="false">IF($H5464="","",DATE(YEAR($H5464),MONTH($H5464),1))</f>
        <v/>
      </c>
      <c r="L5464" s="0" t="str">
        <f aca="false">IF($A5464="","",INDEX(CARTAO_COMPRAS!$K:$K,INT((ROW()-2)/20)+2))</f>
        <v/>
      </c>
      <c r="M5464" s="0" t="str">
        <f aca="false">IF($A5464="","","Compra no cartão")</f>
        <v/>
      </c>
    </row>
    <row r="5465" customFormat="false" ht="13.5" hidden="false" customHeight="false" outlineLevel="0" collapsed="false">
      <c r="A5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5" s="0" t="str">
        <f aca="false">IF($A5465="","",INDEX(CARTAO_COMPRAS!$C:$C,INT((ROW()-2)/20)+2))</f>
        <v/>
      </c>
      <c r="C5465" s="0" t="str">
        <f aca="false">IF($A5465="","",INDEX(CARTAO_COMPRAS!$D:$D,INT((ROW()-2)/20)+2))</f>
        <v/>
      </c>
      <c r="D5465" s="0" t="str">
        <f aca="false">IF($A5465="","",INDEX(CARTAO_COMPRAS!$E:$E,INT((ROW()-2)/20)+2))</f>
        <v/>
      </c>
      <c r="E5465" s="0" t="str">
        <f aca="false">IF($A5465="","",INDEX(CARTAO_COMPRAS!$H:$H,INT((ROW()-2)/20)+2)+MOD(ROW()-2,20))</f>
        <v/>
      </c>
      <c r="F5465" s="0" t="str">
        <f aca="false">IF($A5465="","",INDEX(CARTAO_COMPRAS!$G:$G,INT((ROW()-2)/20)+2))</f>
        <v/>
      </c>
      <c r="G5465" s="5" t="str">
        <f aca="false">IF($A5465="","",INDEX(CARTAO_COMPRAS!$I:$I,INT((ROW()-2)/20)+2))</f>
        <v/>
      </c>
      <c r="H5465" s="4" t="str">
        <f aca="false">IF($A5465="","",EDATE(INDEX(CARTAO_COMPRAS!$J:$J,INT((ROW()-2)/20)+2),MOD(ROW()-2,20)))</f>
        <v/>
      </c>
      <c r="I5465" s="4" t="str">
        <f aca="false">IF($H5465="","",$H5465-WEEKDAY($H5465,2)+1)</f>
        <v/>
      </c>
      <c r="J5465" s="4" t="str">
        <f aca="false">IF($I5465="","",$I5465+6)</f>
        <v/>
      </c>
      <c r="K5465" s="6" t="str">
        <f aca="false">IF($H5465="","",DATE(YEAR($H5465),MONTH($H5465),1))</f>
        <v/>
      </c>
      <c r="L5465" s="0" t="str">
        <f aca="false">IF($A5465="","",INDEX(CARTAO_COMPRAS!$K:$K,INT((ROW()-2)/20)+2))</f>
        <v/>
      </c>
      <c r="M5465" s="0" t="str">
        <f aca="false">IF($A5465="","","Compra no cartão")</f>
        <v/>
      </c>
    </row>
    <row r="5466" customFormat="false" ht="13.5" hidden="false" customHeight="false" outlineLevel="0" collapsed="false">
      <c r="A5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6" s="0" t="str">
        <f aca="false">IF($A5466="","",INDEX(CARTAO_COMPRAS!$C:$C,INT((ROW()-2)/20)+2))</f>
        <v/>
      </c>
      <c r="C5466" s="0" t="str">
        <f aca="false">IF($A5466="","",INDEX(CARTAO_COMPRAS!$D:$D,INT((ROW()-2)/20)+2))</f>
        <v/>
      </c>
      <c r="D5466" s="0" t="str">
        <f aca="false">IF($A5466="","",INDEX(CARTAO_COMPRAS!$E:$E,INT((ROW()-2)/20)+2))</f>
        <v/>
      </c>
      <c r="E5466" s="0" t="str">
        <f aca="false">IF($A5466="","",INDEX(CARTAO_COMPRAS!$H:$H,INT((ROW()-2)/20)+2)+MOD(ROW()-2,20))</f>
        <v/>
      </c>
      <c r="F5466" s="0" t="str">
        <f aca="false">IF($A5466="","",INDEX(CARTAO_COMPRAS!$G:$G,INT((ROW()-2)/20)+2))</f>
        <v/>
      </c>
      <c r="G5466" s="5" t="str">
        <f aca="false">IF($A5466="","",INDEX(CARTAO_COMPRAS!$I:$I,INT((ROW()-2)/20)+2))</f>
        <v/>
      </c>
      <c r="H5466" s="4" t="str">
        <f aca="false">IF($A5466="","",EDATE(INDEX(CARTAO_COMPRAS!$J:$J,INT((ROW()-2)/20)+2),MOD(ROW()-2,20)))</f>
        <v/>
      </c>
      <c r="I5466" s="4" t="str">
        <f aca="false">IF($H5466="","",$H5466-WEEKDAY($H5466,2)+1)</f>
        <v/>
      </c>
      <c r="J5466" s="4" t="str">
        <f aca="false">IF($I5466="","",$I5466+6)</f>
        <v/>
      </c>
      <c r="K5466" s="6" t="str">
        <f aca="false">IF($H5466="","",DATE(YEAR($H5466),MONTH($H5466),1))</f>
        <v/>
      </c>
      <c r="L5466" s="0" t="str">
        <f aca="false">IF($A5466="","",INDEX(CARTAO_COMPRAS!$K:$K,INT((ROW()-2)/20)+2))</f>
        <v/>
      </c>
      <c r="M5466" s="0" t="str">
        <f aca="false">IF($A5466="","","Compra no cartão")</f>
        <v/>
      </c>
    </row>
    <row r="5467" customFormat="false" ht="13.5" hidden="false" customHeight="false" outlineLevel="0" collapsed="false">
      <c r="A5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7" s="0" t="str">
        <f aca="false">IF($A5467="","",INDEX(CARTAO_COMPRAS!$C:$C,INT((ROW()-2)/20)+2))</f>
        <v/>
      </c>
      <c r="C5467" s="0" t="str">
        <f aca="false">IF($A5467="","",INDEX(CARTAO_COMPRAS!$D:$D,INT((ROW()-2)/20)+2))</f>
        <v/>
      </c>
      <c r="D5467" s="0" t="str">
        <f aca="false">IF($A5467="","",INDEX(CARTAO_COMPRAS!$E:$E,INT((ROW()-2)/20)+2))</f>
        <v/>
      </c>
      <c r="E5467" s="0" t="str">
        <f aca="false">IF($A5467="","",INDEX(CARTAO_COMPRAS!$H:$H,INT((ROW()-2)/20)+2)+MOD(ROW()-2,20))</f>
        <v/>
      </c>
      <c r="F5467" s="0" t="str">
        <f aca="false">IF($A5467="","",INDEX(CARTAO_COMPRAS!$G:$G,INT((ROW()-2)/20)+2))</f>
        <v/>
      </c>
      <c r="G5467" s="5" t="str">
        <f aca="false">IF($A5467="","",INDEX(CARTAO_COMPRAS!$I:$I,INT((ROW()-2)/20)+2))</f>
        <v/>
      </c>
      <c r="H5467" s="4" t="str">
        <f aca="false">IF($A5467="","",EDATE(INDEX(CARTAO_COMPRAS!$J:$J,INT((ROW()-2)/20)+2),MOD(ROW()-2,20)))</f>
        <v/>
      </c>
      <c r="I5467" s="4" t="str">
        <f aca="false">IF($H5467="","",$H5467-WEEKDAY($H5467,2)+1)</f>
        <v/>
      </c>
      <c r="J5467" s="4" t="str">
        <f aca="false">IF($I5467="","",$I5467+6)</f>
        <v/>
      </c>
      <c r="K5467" s="6" t="str">
        <f aca="false">IF($H5467="","",DATE(YEAR($H5467),MONTH($H5467),1))</f>
        <v/>
      </c>
      <c r="L5467" s="0" t="str">
        <f aca="false">IF($A5467="","",INDEX(CARTAO_COMPRAS!$K:$K,INT((ROW()-2)/20)+2))</f>
        <v/>
      </c>
      <c r="M5467" s="0" t="str">
        <f aca="false">IF($A5467="","","Compra no cartão")</f>
        <v/>
      </c>
    </row>
    <row r="5468" customFormat="false" ht="13.5" hidden="false" customHeight="false" outlineLevel="0" collapsed="false">
      <c r="A5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8" s="0" t="str">
        <f aca="false">IF($A5468="","",INDEX(CARTAO_COMPRAS!$C:$C,INT((ROW()-2)/20)+2))</f>
        <v/>
      </c>
      <c r="C5468" s="0" t="str">
        <f aca="false">IF($A5468="","",INDEX(CARTAO_COMPRAS!$D:$D,INT((ROW()-2)/20)+2))</f>
        <v/>
      </c>
      <c r="D5468" s="0" t="str">
        <f aca="false">IF($A5468="","",INDEX(CARTAO_COMPRAS!$E:$E,INT((ROW()-2)/20)+2))</f>
        <v/>
      </c>
      <c r="E5468" s="0" t="str">
        <f aca="false">IF($A5468="","",INDEX(CARTAO_COMPRAS!$H:$H,INT((ROW()-2)/20)+2)+MOD(ROW()-2,20))</f>
        <v/>
      </c>
      <c r="F5468" s="0" t="str">
        <f aca="false">IF($A5468="","",INDEX(CARTAO_COMPRAS!$G:$G,INT((ROW()-2)/20)+2))</f>
        <v/>
      </c>
      <c r="G5468" s="5" t="str">
        <f aca="false">IF($A5468="","",INDEX(CARTAO_COMPRAS!$I:$I,INT((ROW()-2)/20)+2))</f>
        <v/>
      </c>
      <c r="H5468" s="4" t="str">
        <f aca="false">IF($A5468="","",EDATE(INDEX(CARTAO_COMPRAS!$J:$J,INT((ROW()-2)/20)+2),MOD(ROW()-2,20)))</f>
        <v/>
      </c>
      <c r="I5468" s="4" t="str">
        <f aca="false">IF($H5468="","",$H5468-WEEKDAY($H5468,2)+1)</f>
        <v/>
      </c>
      <c r="J5468" s="4" t="str">
        <f aca="false">IF($I5468="","",$I5468+6)</f>
        <v/>
      </c>
      <c r="K5468" s="6" t="str">
        <f aca="false">IF($H5468="","",DATE(YEAR($H5468),MONTH($H5468),1))</f>
        <v/>
      </c>
      <c r="L5468" s="0" t="str">
        <f aca="false">IF($A5468="","",INDEX(CARTAO_COMPRAS!$K:$K,INT((ROW()-2)/20)+2))</f>
        <v/>
      </c>
      <c r="M5468" s="0" t="str">
        <f aca="false">IF($A5468="","","Compra no cartão")</f>
        <v/>
      </c>
    </row>
    <row r="5469" customFormat="false" ht="13.5" hidden="false" customHeight="false" outlineLevel="0" collapsed="false">
      <c r="A5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69" s="0" t="str">
        <f aca="false">IF($A5469="","",INDEX(CARTAO_COMPRAS!$C:$C,INT((ROW()-2)/20)+2))</f>
        <v/>
      </c>
      <c r="C5469" s="0" t="str">
        <f aca="false">IF($A5469="","",INDEX(CARTAO_COMPRAS!$D:$D,INT((ROW()-2)/20)+2))</f>
        <v/>
      </c>
      <c r="D5469" s="0" t="str">
        <f aca="false">IF($A5469="","",INDEX(CARTAO_COMPRAS!$E:$E,INT((ROW()-2)/20)+2))</f>
        <v/>
      </c>
      <c r="E5469" s="0" t="str">
        <f aca="false">IF($A5469="","",INDEX(CARTAO_COMPRAS!$H:$H,INT((ROW()-2)/20)+2)+MOD(ROW()-2,20))</f>
        <v/>
      </c>
      <c r="F5469" s="0" t="str">
        <f aca="false">IF($A5469="","",INDEX(CARTAO_COMPRAS!$G:$G,INT((ROW()-2)/20)+2))</f>
        <v/>
      </c>
      <c r="G5469" s="5" t="str">
        <f aca="false">IF($A5469="","",INDEX(CARTAO_COMPRAS!$I:$I,INT((ROW()-2)/20)+2))</f>
        <v/>
      </c>
      <c r="H5469" s="4" t="str">
        <f aca="false">IF($A5469="","",EDATE(INDEX(CARTAO_COMPRAS!$J:$J,INT((ROW()-2)/20)+2),MOD(ROW()-2,20)))</f>
        <v/>
      </c>
      <c r="I5469" s="4" t="str">
        <f aca="false">IF($H5469="","",$H5469-WEEKDAY($H5469,2)+1)</f>
        <v/>
      </c>
      <c r="J5469" s="4" t="str">
        <f aca="false">IF($I5469="","",$I5469+6)</f>
        <v/>
      </c>
      <c r="K5469" s="6" t="str">
        <f aca="false">IF($H5469="","",DATE(YEAR($H5469),MONTH($H5469),1))</f>
        <v/>
      </c>
      <c r="L5469" s="0" t="str">
        <f aca="false">IF($A5469="","",INDEX(CARTAO_COMPRAS!$K:$K,INT((ROW()-2)/20)+2))</f>
        <v/>
      </c>
      <c r="M5469" s="0" t="str">
        <f aca="false">IF($A5469="","","Compra no cartão")</f>
        <v/>
      </c>
    </row>
    <row r="5470" customFormat="false" ht="13.5" hidden="false" customHeight="false" outlineLevel="0" collapsed="false">
      <c r="A5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0" s="0" t="str">
        <f aca="false">IF($A5470="","",INDEX(CARTAO_COMPRAS!$C:$C,INT((ROW()-2)/20)+2))</f>
        <v/>
      </c>
      <c r="C5470" s="0" t="str">
        <f aca="false">IF($A5470="","",INDEX(CARTAO_COMPRAS!$D:$D,INT((ROW()-2)/20)+2))</f>
        <v/>
      </c>
      <c r="D5470" s="0" t="str">
        <f aca="false">IF($A5470="","",INDEX(CARTAO_COMPRAS!$E:$E,INT((ROW()-2)/20)+2))</f>
        <v/>
      </c>
      <c r="E5470" s="0" t="str">
        <f aca="false">IF($A5470="","",INDEX(CARTAO_COMPRAS!$H:$H,INT((ROW()-2)/20)+2)+MOD(ROW()-2,20))</f>
        <v/>
      </c>
      <c r="F5470" s="0" t="str">
        <f aca="false">IF($A5470="","",INDEX(CARTAO_COMPRAS!$G:$G,INT((ROW()-2)/20)+2))</f>
        <v/>
      </c>
      <c r="G5470" s="5" t="str">
        <f aca="false">IF($A5470="","",INDEX(CARTAO_COMPRAS!$I:$I,INT((ROW()-2)/20)+2))</f>
        <v/>
      </c>
      <c r="H5470" s="4" t="str">
        <f aca="false">IF($A5470="","",EDATE(INDEX(CARTAO_COMPRAS!$J:$J,INT((ROW()-2)/20)+2),MOD(ROW()-2,20)))</f>
        <v/>
      </c>
      <c r="I5470" s="4" t="str">
        <f aca="false">IF($H5470="","",$H5470-WEEKDAY($H5470,2)+1)</f>
        <v/>
      </c>
      <c r="J5470" s="4" t="str">
        <f aca="false">IF($I5470="","",$I5470+6)</f>
        <v/>
      </c>
      <c r="K5470" s="6" t="str">
        <f aca="false">IF($H5470="","",DATE(YEAR($H5470),MONTH($H5470),1))</f>
        <v/>
      </c>
      <c r="L5470" s="0" t="str">
        <f aca="false">IF($A5470="","",INDEX(CARTAO_COMPRAS!$K:$K,INT((ROW()-2)/20)+2))</f>
        <v/>
      </c>
      <c r="M5470" s="0" t="str">
        <f aca="false">IF($A5470="","","Compra no cartão")</f>
        <v/>
      </c>
    </row>
    <row r="5471" customFormat="false" ht="13.5" hidden="false" customHeight="false" outlineLevel="0" collapsed="false">
      <c r="A5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1" s="0" t="str">
        <f aca="false">IF($A5471="","",INDEX(CARTAO_COMPRAS!$C:$C,INT((ROW()-2)/20)+2))</f>
        <v/>
      </c>
      <c r="C5471" s="0" t="str">
        <f aca="false">IF($A5471="","",INDEX(CARTAO_COMPRAS!$D:$D,INT((ROW()-2)/20)+2))</f>
        <v/>
      </c>
      <c r="D5471" s="0" t="str">
        <f aca="false">IF($A5471="","",INDEX(CARTAO_COMPRAS!$E:$E,INT((ROW()-2)/20)+2))</f>
        <v/>
      </c>
      <c r="E5471" s="0" t="str">
        <f aca="false">IF($A5471="","",INDEX(CARTAO_COMPRAS!$H:$H,INT((ROW()-2)/20)+2)+MOD(ROW()-2,20))</f>
        <v/>
      </c>
      <c r="F5471" s="0" t="str">
        <f aca="false">IF($A5471="","",INDEX(CARTAO_COMPRAS!$G:$G,INT((ROW()-2)/20)+2))</f>
        <v/>
      </c>
      <c r="G5471" s="5" t="str">
        <f aca="false">IF($A5471="","",INDEX(CARTAO_COMPRAS!$I:$I,INT((ROW()-2)/20)+2))</f>
        <v/>
      </c>
      <c r="H5471" s="4" t="str">
        <f aca="false">IF($A5471="","",EDATE(INDEX(CARTAO_COMPRAS!$J:$J,INT((ROW()-2)/20)+2),MOD(ROW()-2,20)))</f>
        <v/>
      </c>
      <c r="I5471" s="4" t="str">
        <f aca="false">IF($H5471="","",$H5471-WEEKDAY($H5471,2)+1)</f>
        <v/>
      </c>
      <c r="J5471" s="4" t="str">
        <f aca="false">IF($I5471="","",$I5471+6)</f>
        <v/>
      </c>
      <c r="K5471" s="6" t="str">
        <f aca="false">IF($H5471="","",DATE(YEAR($H5471),MONTH($H5471),1))</f>
        <v/>
      </c>
      <c r="L5471" s="0" t="str">
        <f aca="false">IF($A5471="","",INDEX(CARTAO_COMPRAS!$K:$K,INT((ROW()-2)/20)+2))</f>
        <v/>
      </c>
      <c r="M5471" s="0" t="str">
        <f aca="false">IF($A5471="","","Compra no cartão")</f>
        <v/>
      </c>
    </row>
    <row r="5472" customFormat="false" ht="13.5" hidden="false" customHeight="false" outlineLevel="0" collapsed="false">
      <c r="A5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2" s="0" t="str">
        <f aca="false">IF($A5472="","",INDEX(CARTAO_COMPRAS!$C:$C,INT((ROW()-2)/20)+2))</f>
        <v/>
      </c>
      <c r="C5472" s="0" t="str">
        <f aca="false">IF($A5472="","",INDEX(CARTAO_COMPRAS!$D:$D,INT((ROW()-2)/20)+2))</f>
        <v/>
      </c>
      <c r="D5472" s="0" t="str">
        <f aca="false">IF($A5472="","",INDEX(CARTAO_COMPRAS!$E:$E,INT((ROW()-2)/20)+2))</f>
        <v/>
      </c>
      <c r="E5472" s="0" t="str">
        <f aca="false">IF($A5472="","",INDEX(CARTAO_COMPRAS!$H:$H,INT((ROW()-2)/20)+2)+MOD(ROW()-2,20))</f>
        <v/>
      </c>
      <c r="F5472" s="0" t="str">
        <f aca="false">IF($A5472="","",INDEX(CARTAO_COMPRAS!$G:$G,INT((ROW()-2)/20)+2))</f>
        <v/>
      </c>
      <c r="G5472" s="5" t="str">
        <f aca="false">IF($A5472="","",INDEX(CARTAO_COMPRAS!$I:$I,INT((ROW()-2)/20)+2))</f>
        <v/>
      </c>
      <c r="H5472" s="4" t="str">
        <f aca="false">IF($A5472="","",EDATE(INDEX(CARTAO_COMPRAS!$J:$J,INT((ROW()-2)/20)+2),MOD(ROW()-2,20)))</f>
        <v/>
      </c>
      <c r="I5472" s="4" t="str">
        <f aca="false">IF($H5472="","",$H5472-WEEKDAY($H5472,2)+1)</f>
        <v/>
      </c>
      <c r="J5472" s="4" t="str">
        <f aca="false">IF($I5472="","",$I5472+6)</f>
        <v/>
      </c>
      <c r="K5472" s="6" t="str">
        <f aca="false">IF($H5472="","",DATE(YEAR($H5472),MONTH($H5472),1))</f>
        <v/>
      </c>
      <c r="L5472" s="0" t="str">
        <f aca="false">IF($A5472="","",INDEX(CARTAO_COMPRAS!$K:$K,INT((ROW()-2)/20)+2))</f>
        <v/>
      </c>
      <c r="M5472" s="0" t="str">
        <f aca="false">IF($A5472="","","Compra no cartão")</f>
        <v/>
      </c>
    </row>
    <row r="5473" customFormat="false" ht="13.5" hidden="false" customHeight="false" outlineLevel="0" collapsed="false">
      <c r="A5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3" s="0" t="str">
        <f aca="false">IF($A5473="","",INDEX(CARTAO_COMPRAS!$C:$C,INT((ROW()-2)/20)+2))</f>
        <v/>
      </c>
      <c r="C5473" s="0" t="str">
        <f aca="false">IF($A5473="","",INDEX(CARTAO_COMPRAS!$D:$D,INT((ROW()-2)/20)+2))</f>
        <v/>
      </c>
      <c r="D5473" s="0" t="str">
        <f aca="false">IF($A5473="","",INDEX(CARTAO_COMPRAS!$E:$E,INT((ROW()-2)/20)+2))</f>
        <v/>
      </c>
      <c r="E5473" s="0" t="str">
        <f aca="false">IF($A5473="","",INDEX(CARTAO_COMPRAS!$H:$H,INT((ROW()-2)/20)+2)+MOD(ROW()-2,20))</f>
        <v/>
      </c>
      <c r="F5473" s="0" t="str">
        <f aca="false">IF($A5473="","",INDEX(CARTAO_COMPRAS!$G:$G,INT((ROW()-2)/20)+2))</f>
        <v/>
      </c>
      <c r="G5473" s="5" t="str">
        <f aca="false">IF($A5473="","",INDEX(CARTAO_COMPRAS!$I:$I,INT((ROW()-2)/20)+2))</f>
        <v/>
      </c>
      <c r="H5473" s="4" t="str">
        <f aca="false">IF($A5473="","",EDATE(INDEX(CARTAO_COMPRAS!$J:$J,INT((ROW()-2)/20)+2),MOD(ROW()-2,20)))</f>
        <v/>
      </c>
      <c r="I5473" s="4" t="str">
        <f aca="false">IF($H5473="","",$H5473-WEEKDAY($H5473,2)+1)</f>
        <v/>
      </c>
      <c r="J5473" s="4" t="str">
        <f aca="false">IF($I5473="","",$I5473+6)</f>
        <v/>
      </c>
      <c r="K5473" s="6" t="str">
        <f aca="false">IF($H5473="","",DATE(YEAR($H5473),MONTH($H5473),1))</f>
        <v/>
      </c>
      <c r="L5473" s="0" t="str">
        <f aca="false">IF($A5473="","",INDEX(CARTAO_COMPRAS!$K:$K,INT((ROW()-2)/20)+2))</f>
        <v/>
      </c>
      <c r="M5473" s="0" t="str">
        <f aca="false">IF($A5473="","","Compra no cartão")</f>
        <v/>
      </c>
    </row>
    <row r="5474" customFormat="false" ht="13.5" hidden="false" customHeight="false" outlineLevel="0" collapsed="false">
      <c r="A5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4" s="0" t="str">
        <f aca="false">IF($A5474="","",INDEX(CARTAO_COMPRAS!$C:$C,INT((ROW()-2)/20)+2))</f>
        <v/>
      </c>
      <c r="C5474" s="0" t="str">
        <f aca="false">IF($A5474="","",INDEX(CARTAO_COMPRAS!$D:$D,INT((ROW()-2)/20)+2))</f>
        <v/>
      </c>
      <c r="D5474" s="0" t="str">
        <f aca="false">IF($A5474="","",INDEX(CARTAO_COMPRAS!$E:$E,INT((ROW()-2)/20)+2))</f>
        <v/>
      </c>
      <c r="E5474" s="0" t="str">
        <f aca="false">IF($A5474="","",INDEX(CARTAO_COMPRAS!$H:$H,INT((ROW()-2)/20)+2)+MOD(ROW()-2,20))</f>
        <v/>
      </c>
      <c r="F5474" s="0" t="str">
        <f aca="false">IF($A5474="","",INDEX(CARTAO_COMPRAS!$G:$G,INT((ROW()-2)/20)+2))</f>
        <v/>
      </c>
      <c r="G5474" s="5" t="str">
        <f aca="false">IF($A5474="","",INDEX(CARTAO_COMPRAS!$I:$I,INT((ROW()-2)/20)+2))</f>
        <v/>
      </c>
      <c r="H5474" s="4" t="str">
        <f aca="false">IF($A5474="","",EDATE(INDEX(CARTAO_COMPRAS!$J:$J,INT((ROW()-2)/20)+2),MOD(ROW()-2,20)))</f>
        <v/>
      </c>
      <c r="I5474" s="4" t="str">
        <f aca="false">IF($H5474="","",$H5474-WEEKDAY($H5474,2)+1)</f>
        <v/>
      </c>
      <c r="J5474" s="4" t="str">
        <f aca="false">IF($I5474="","",$I5474+6)</f>
        <v/>
      </c>
      <c r="K5474" s="6" t="str">
        <f aca="false">IF($H5474="","",DATE(YEAR($H5474),MONTH($H5474),1))</f>
        <v/>
      </c>
      <c r="L5474" s="0" t="str">
        <f aca="false">IF($A5474="","",INDEX(CARTAO_COMPRAS!$K:$K,INT((ROW()-2)/20)+2))</f>
        <v/>
      </c>
      <c r="M5474" s="0" t="str">
        <f aca="false">IF($A5474="","","Compra no cartão")</f>
        <v/>
      </c>
    </row>
    <row r="5475" customFormat="false" ht="13.5" hidden="false" customHeight="false" outlineLevel="0" collapsed="false">
      <c r="A5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5" s="0" t="str">
        <f aca="false">IF($A5475="","",INDEX(CARTAO_COMPRAS!$C:$C,INT((ROW()-2)/20)+2))</f>
        <v/>
      </c>
      <c r="C5475" s="0" t="str">
        <f aca="false">IF($A5475="","",INDEX(CARTAO_COMPRAS!$D:$D,INT((ROW()-2)/20)+2))</f>
        <v/>
      </c>
      <c r="D5475" s="0" t="str">
        <f aca="false">IF($A5475="","",INDEX(CARTAO_COMPRAS!$E:$E,INT((ROW()-2)/20)+2))</f>
        <v/>
      </c>
      <c r="E5475" s="0" t="str">
        <f aca="false">IF($A5475="","",INDEX(CARTAO_COMPRAS!$H:$H,INT((ROW()-2)/20)+2)+MOD(ROW()-2,20))</f>
        <v/>
      </c>
      <c r="F5475" s="0" t="str">
        <f aca="false">IF($A5475="","",INDEX(CARTAO_COMPRAS!$G:$G,INT((ROW()-2)/20)+2))</f>
        <v/>
      </c>
      <c r="G5475" s="5" t="str">
        <f aca="false">IF($A5475="","",INDEX(CARTAO_COMPRAS!$I:$I,INT((ROW()-2)/20)+2))</f>
        <v/>
      </c>
      <c r="H5475" s="4" t="str">
        <f aca="false">IF($A5475="","",EDATE(INDEX(CARTAO_COMPRAS!$J:$J,INT((ROW()-2)/20)+2),MOD(ROW()-2,20)))</f>
        <v/>
      </c>
      <c r="I5475" s="4" t="str">
        <f aca="false">IF($H5475="","",$H5475-WEEKDAY($H5475,2)+1)</f>
        <v/>
      </c>
      <c r="J5475" s="4" t="str">
        <f aca="false">IF($I5475="","",$I5475+6)</f>
        <v/>
      </c>
      <c r="K5475" s="6" t="str">
        <f aca="false">IF($H5475="","",DATE(YEAR($H5475),MONTH($H5475),1))</f>
        <v/>
      </c>
      <c r="L5475" s="0" t="str">
        <f aca="false">IF($A5475="","",INDEX(CARTAO_COMPRAS!$K:$K,INT((ROW()-2)/20)+2))</f>
        <v/>
      </c>
      <c r="M5475" s="0" t="str">
        <f aca="false">IF($A5475="","","Compra no cartão")</f>
        <v/>
      </c>
    </row>
    <row r="5476" customFormat="false" ht="13.5" hidden="false" customHeight="false" outlineLevel="0" collapsed="false">
      <c r="A5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6" s="0" t="str">
        <f aca="false">IF($A5476="","",INDEX(CARTAO_COMPRAS!$C:$C,INT((ROW()-2)/20)+2))</f>
        <v/>
      </c>
      <c r="C5476" s="0" t="str">
        <f aca="false">IF($A5476="","",INDEX(CARTAO_COMPRAS!$D:$D,INT((ROW()-2)/20)+2))</f>
        <v/>
      </c>
      <c r="D5476" s="0" t="str">
        <f aca="false">IF($A5476="","",INDEX(CARTAO_COMPRAS!$E:$E,INT((ROW()-2)/20)+2))</f>
        <v/>
      </c>
      <c r="E5476" s="0" t="str">
        <f aca="false">IF($A5476="","",INDEX(CARTAO_COMPRAS!$H:$H,INT((ROW()-2)/20)+2)+MOD(ROW()-2,20))</f>
        <v/>
      </c>
      <c r="F5476" s="0" t="str">
        <f aca="false">IF($A5476="","",INDEX(CARTAO_COMPRAS!$G:$G,INT((ROW()-2)/20)+2))</f>
        <v/>
      </c>
      <c r="G5476" s="5" t="str">
        <f aca="false">IF($A5476="","",INDEX(CARTAO_COMPRAS!$I:$I,INT((ROW()-2)/20)+2))</f>
        <v/>
      </c>
      <c r="H5476" s="4" t="str">
        <f aca="false">IF($A5476="","",EDATE(INDEX(CARTAO_COMPRAS!$J:$J,INT((ROW()-2)/20)+2),MOD(ROW()-2,20)))</f>
        <v/>
      </c>
      <c r="I5476" s="4" t="str">
        <f aca="false">IF($H5476="","",$H5476-WEEKDAY($H5476,2)+1)</f>
        <v/>
      </c>
      <c r="J5476" s="4" t="str">
        <f aca="false">IF($I5476="","",$I5476+6)</f>
        <v/>
      </c>
      <c r="K5476" s="6" t="str">
        <f aca="false">IF($H5476="","",DATE(YEAR($H5476),MONTH($H5476),1))</f>
        <v/>
      </c>
      <c r="L5476" s="0" t="str">
        <f aca="false">IF($A5476="","",INDEX(CARTAO_COMPRAS!$K:$K,INT((ROW()-2)/20)+2))</f>
        <v/>
      </c>
      <c r="M5476" s="0" t="str">
        <f aca="false">IF($A5476="","","Compra no cartão")</f>
        <v/>
      </c>
    </row>
    <row r="5477" customFormat="false" ht="13.5" hidden="false" customHeight="false" outlineLevel="0" collapsed="false">
      <c r="A5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7" s="0" t="str">
        <f aca="false">IF($A5477="","",INDEX(CARTAO_COMPRAS!$C:$C,INT((ROW()-2)/20)+2))</f>
        <v/>
      </c>
      <c r="C5477" s="0" t="str">
        <f aca="false">IF($A5477="","",INDEX(CARTAO_COMPRAS!$D:$D,INT((ROW()-2)/20)+2))</f>
        <v/>
      </c>
      <c r="D5477" s="0" t="str">
        <f aca="false">IF($A5477="","",INDEX(CARTAO_COMPRAS!$E:$E,INT((ROW()-2)/20)+2))</f>
        <v/>
      </c>
      <c r="E5477" s="0" t="str">
        <f aca="false">IF($A5477="","",INDEX(CARTAO_COMPRAS!$H:$H,INT((ROW()-2)/20)+2)+MOD(ROW()-2,20))</f>
        <v/>
      </c>
      <c r="F5477" s="0" t="str">
        <f aca="false">IF($A5477="","",INDEX(CARTAO_COMPRAS!$G:$G,INT((ROW()-2)/20)+2))</f>
        <v/>
      </c>
      <c r="G5477" s="5" t="str">
        <f aca="false">IF($A5477="","",INDEX(CARTAO_COMPRAS!$I:$I,INT((ROW()-2)/20)+2))</f>
        <v/>
      </c>
      <c r="H5477" s="4" t="str">
        <f aca="false">IF($A5477="","",EDATE(INDEX(CARTAO_COMPRAS!$J:$J,INT((ROW()-2)/20)+2),MOD(ROW()-2,20)))</f>
        <v/>
      </c>
      <c r="I5477" s="4" t="str">
        <f aca="false">IF($H5477="","",$H5477-WEEKDAY($H5477,2)+1)</f>
        <v/>
      </c>
      <c r="J5477" s="4" t="str">
        <f aca="false">IF($I5477="","",$I5477+6)</f>
        <v/>
      </c>
      <c r="K5477" s="6" t="str">
        <f aca="false">IF($H5477="","",DATE(YEAR($H5477),MONTH($H5477),1))</f>
        <v/>
      </c>
      <c r="L5477" s="0" t="str">
        <f aca="false">IF($A5477="","",INDEX(CARTAO_COMPRAS!$K:$K,INT((ROW()-2)/20)+2))</f>
        <v/>
      </c>
      <c r="M5477" s="0" t="str">
        <f aca="false">IF($A5477="","","Compra no cartão")</f>
        <v/>
      </c>
    </row>
    <row r="5478" customFormat="false" ht="13.5" hidden="false" customHeight="false" outlineLevel="0" collapsed="false">
      <c r="A5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8" s="0" t="str">
        <f aca="false">IF($A5478="","",INDEX(CARTAO_COMPRAS!$C:$C,INT((ROW()-2)/20)+2))</f>
        <v/>
      </c>
      <c r="C5478" s="0" t="str">
        <f aca="false">IF($A5478="","",INDEX(CARTAO_COMPRAS!$D:$D,INT((ROW()-2)/20)+2))</f>
        <v/>
      </c>
      <c r="D5478" s="0" t="str">
        <f aca="false">IF($A5478="","",INDEX(CARTAO_COMPRAS!$E:$E,INT((ROW()-2)/20)+2))</f>
        <v/>
      </c>
      <c r="E5478" s="0" t="str">
        <f aca="false">IF($A5478="","",INDEX(CARTAO_COMPRAS!$H:$H,INT((ROW()-2)/20)+2)+MOD(ROW()-2,20))</f>
        <v/>
      </c>
      <c r="F5478" s="0" t="str">
        <f aca="false">IF($A5478="","",INDEX(CARTAO_COMPRAS!$G:$G,INT((ROW()-2)/20)+2))</f>
        <v/>
      </c>
      <c r="G5478" s="5" t="str">
        <f aca="false">IF($A5478="","",INDEX(CARTAO_COMPRAS!$I:$I,INT((ROW()-2)/20)+2))</f>
        <v/>
      </c>
      <c r="H5478" s="4" t="str">
        <f aca="false">IF($A5478="","",EDATE(INDEX(CARTAO_COMPRAS!$J:$J,INT((ROW()-2)/20)+2),MOD(ROW()-2,20)))</f>
        <v/>
      </c>
      <c r="I5478" s="4" t="str">
        <f aca="false">IF($H5478="","",$H5478-WEEKDAY($H5478,2)+1)</f>
        <v/>
      </c>
      <c r="J5478" s="4" t="str">
        <f aca="false">IF($I5478="","",$I5478+6)</f>
        <v/>
      </c>
      <c r="K5478" s="6" t="str">
        <f aca="false">IF($H5478="","",DATE(YEAR($H5478),MONTH($H5478),1))</f>
        <v/>
      </c>
      <c r="L5478" s="0" t="str">
        <f aca="false">IF($A5478="","",INDEX(CARTAO_COMPRAS!$K:$K,INT((ROW()-2)/20)+2))</f>
        <v/>
      </c>
      <c r="M5478" s="0" t="str">
        <f aca="false">IF($A5478="","","Compra no cartão")</f>
        <v/>
      </c>
    </row>
    <row r="5479" customFormat="false" ht="13.5" hidden="false" customHeight="false" outlineLevel="0" collapsed="false">
      <c r="A5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79" s="0" t="str">
        <f aca="false">IF($A5479="","",INDEX(CARTAO_COMPRAS!$C:$C,INT((ROW()-2)/20)+2))</f>
        <v/>
      </c>
      <c r="C5479" s="0" t="str">
        <f aca="false">IF($A5479="","",INDEX(CARTAO_COMPRAS!$D:$D,INT((ROW()-2)/20)+2))</f>
        <v/>
      </c>
      <c r="D5479" s="0" t="str">
        <f aca="false">IF($A5479="","",INDEX(CARTAO_COMPRAS!$E:$E,INT((ROW()-2)/20)+2))</f>
        <v/>
      </c>
      <c r="E5479" s="0" t="str">
        <f aca="false">IF($A5479="","",INDEX(CARTAO_COMPRAS!$H:$H,INT((ROW()-2)/20)+2)+MOD(ROW()-2,20))</f>
        <v/>
      </c>
      <c r="F5479" s="0" t="str">
        <f aca="false">IF($A5479="","",INDEX(CARTAO_COMPRAS!$G:$G,INT((ROW()-2)/20)+2))</f>
        <v/>
      </c>
      <c r="G5479" s="5" t="str">
        <f aca="false">IF($A5479="","",INDEX(CARTAO_COMPRAS!$I:$I,INT((ROW()-2)/20)+2))</f>
        <v/>
      </c>
      <c r="H5479" s="4" t="str">
        <f aca="false">IF($A5479="","",EDATE(INDEX(CARTAO_COMPRAS!$J:$J,INT((ROW()-2)/20)+2),MOD(ROW()-2,20)))</f>
        <v/>
      </c>
      <c r="I5479" s="4" t="str">
        <f aca="false">IF($H5479="","",$H5479-WEEKDAY($H5479,2)+1)</f>
        <v/>
      </c>
      <c r="J5479" s="4" t="str">
        <f aca="false">IF($I5479="","",$I5479+6)</f>
        <v/>
      </c>
      <c r="K5479" s="6" t="str">
        <f aca="false">IF($H5479="","",DATE(YEAR($H5479),MONTH($H5479),1))</f>
        <v/>
      </c>
      <c r="L5479" s="0" t="str">
        <f aca="false">IF($A5479="","",INDEX(CARTAO_COMPRAS!$K:$K,INT((ROW()-2)/20)+2))</f>
        <v/>
      </c>
      <c r="M5479" s="0" t="str">
        <f aca="false">IF($A5479="","","Compra no cartão")</f>
        <v/>
      </c>
    </row>
    <row r="5480" customFormat="false" ht="13.5" hidden="false" customHeight="false" outlineLevel="0" collapsed="false">
      <c r="A5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0" s="0" t="str">
        <f aca="false">IF($A5480="","",INDEX(CARTAO_COMPRAS!$C:$C,INT((ROW()-2)/20)+2))</f>
        <v/>
      </c>
      <c r="C5480" s="0" t="str">
        <f aca="false">IF($A5480="","",INDEX(CARTAO_COMPRAS!$D:$D,INT((ROW()-2)/20)+2))</f>
        <v/>
      </c>
      <c r="D5480" s="0" t="str">
        <f aca="false">IF($A5480="","",INDEX(CARTAO_COMPRAS!$E:$E,INT((ROW()-2)/20)+2))</f>
        <v/>
      </c>
      <c r="E5480" s="0" t="str">
        <f aca="false">IF($A5480="","",INDEX(CARTAO_COMPRAS!$H:$H,INT((ROW()-2)/20)+2)+MOD(ROW()-2,20))</f>
        <v/>
      </c>
      <c r="F5480" s="0" t="str">
        <f aca="false">IF($A5480="","",INDEX(CARTAO_COMPRAS!$G:$G,INT((ROW()-2)/20)+2))</f>
        <v/>
      </c>
      <c r="G5480" s="5" t="str">
        <f aca="false">IF($A5480="","",INDEX(CARTAO_COMPRAS!$I:$I,INT((ROW()-2)/20)+2))</f>
        <v/>
      </c>
      <c r="H5480" s="4" t="str">
        <f aca="false">IF($A5480="","",EDATE(INDEX(CARTAO_COMPRAS!$J:$J,INT((ROW()-2)/20)+2),MOD(ROW()-2,20)))</f>
        <v/>
      </c>
      <c r="I5480" s="4" t="str">
        <f aca="false">IF($H5480="","",$H5480-WEEKDAY($H5480,2)+1)</f>
        <v/>
      </c>
      <c r="J5480" s="4" t="str">
        <f aca="false">IF($I5480="","",$I5480+6)</f>
        <v/>
      </c>
      <c r="K5480" s="6" t="str">
        <f aca="false">IF($H5480="","",DATE(YEAR($H5480),MONTH($H5480),1))</f>
        <v/>
      </c>
      <c r="L5480" s="0" t="str">
        <f aca="false">IF($A5480="","",INDEX(CARTAO_COMPRAS!$K:$K,INT((ROW()-2)/20)+2))</f>
        <v/>
      </c>
      <c r="M5480" s="0" t="str">
        <f aca="false">IF($A5480="","","Compra no cartão")</f>
        <v/>
      </c>
    </row>
    <row r="5481" customFormat="false" ht="13.5" hidden="false" customHeight="false" outlineLevel="0" collapsed="false">
      <c r="A5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1" s="0" t="str">
        <f aca="false">IF($A5481="","",INDEX(CARTAO_COMPRAS!$C:$C,INT((ROW()-2)/20)+2))</f>
        <v/>
      </c>
      <c r="C5481" s="0" t="str">
        <f aca="false">IF($A5481="","",INDEX(CARTAO_COMPRAS!$D:$D,INT((ROW()-2)/20)+2))</f>
        <v/>
      </c>
      <c r="D5481" s="0" t="str">
        <f aca="false">IF($A5481="","",INDEX(CARTAO_COMPRAS!$E:$E,INT((ROW()-2)/20)+2))</f>
        <v/>
      </c>
      <c r="E5481" s="0" t="str">
        <f aca="false">IF($A5481="","",INDEX(CARTAO_COMPRAS!$H:$H,INT((ROW()-2)/20)+2)+MOD(ROW()-2,20))</f>
        <v/>
      </c>
      <c r="F5481" s="0" t="str">
        <f aca="false">IF($A5481="","",INDEX(CARTAO_COMPRAS!$G:$G,INT((ROW()-2)/20)+2))</f>
        <v/>
      </c>
      <c r="G5481" s="5" t="str">
        <f aca="false">IF($A5481="","",INDEX(CARTAO_COMPRAS!$I:$I,INT((ROW()-2)/20)+2))</f>
        <v/>
      </c>
      <c r="H5481" s="4" t="str">
        <f aca="false">IF($A5481="","",EDATE(INDEX(CARTAO_COMPRAS!$J:$J,INT((ROW()-2)/20)+2),MOD(ROW()-2,20)))</f>
        <v/>
      </c>
      <c r="I5481" s="4" t="str">
        <f aca="false">IF($H5481="","",$H5481-WEEKDAY($H5481,2)+1)</f>
        <v/>
      </c>
      <c r="J5481" s="4" t="str">
        <f aca="false">IF($I5481="","",$I5481+6)</f>
        <v/>
      </c>
      <c r="K5481" s="6" t="str">
        <f aca="false">IF($H5481="","",DATE(YEAR($H5481),MONTH($H5481),1))</f>
        <v/>
      </c>
      <c r="L5481" s="0" t="str">
        <f aca="false">IF($A5481="","",INDEX(CARTAO_COMPRAS!$K:$K,INT((ROW()-2)/20)+2))</f>
        <v/>
      </c>
      <c r="M5481" s="0" t="str">
        <f aca="false">IF($A5481="","","Compra no cartão")</f>
        <v/>
      </c>
    </row>
    <row r="5482" customFormat="false" ht="13.5" hidden="false" customHeight="false" outlineLevel="0" collapsed="false">
      <c r="A54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2" s="0" t="str">
        <f aca="false">IF($A5482="","",INDEX(CARTAO_COMPRAS!$C:$C,INT((ROW()-2)/20)+2))</f>
        <v/>
      </c>
      <c r="C5482" s="0" t="str">
        <f aca="false">IF($A5482="","",INDEX(CARTAO_COMPRAS!$D:$D,INT((ROW()-2)/20)+2))</f>
        <v/>
      </c>
      <c r="D5482" s="0" t="str">
        <f aca="false">IF($A5482="","",INDEX(CARTAO_COMPRAS!$E:$E,INT((ROW()-2)/20)+2))</f>
        <v/>
      </c>
      <c r="E5482" s="0" t="str">
        <f aca="false">IF($A5482="","",INDEX(CARTAO_COMPRAS!$H:$H,INT((ROW()-2)/20)+2)+MOD(ROW()-2,20))</f>
        <v/>
      </c>
      <c r="F5482" s="0" t="str">
        <f aca="false">IF($A5482="","",INDEX(CARTAO_COMPRAS!$G:$G,INT((ROW()-2)/20)+2))</f>
        <v/>
      </c>
      <c r="G5482" s="5" t="str">
        <f aca="false">IF($A5482="","",INDEX(CARTAO_COMPRAS!$I:$I,INT((ROW()-2)/20)+2))</f>
        <v/>
      </c>
      <c r="H5482" s="4" t="str">
        <f aca="false">IF($A5482="","",EDATE(INDEX(CARTAO_COMPRAS!$J:$J,INT((ROW()-2)/20)+2),MOD(ROW()-2,20)))</f>
        <v/>
      </c>
      <c r="I5482" s="4" t="str">
        <f aca="false">IF($H5482="","",$H5482-WEEKDAY($H5482,2)+1)</f>
        <v/>
      </c>
      <c r="J5482" s="4" t="str">
        <f aca="false">IF($I5482="","",$I5482+6)</f>
        <v/>
      </c>
      <c r="K5482" s="6" t="str">
        <f aca="false">IF($H5482="","",DATE(YEAR($H5482),MONTH($H5482),1))</f>
        <v/>
      </c>
      <c r="L5482" s="0" t="str">
        <f aca="false">IF($A5482="","",INDEX(CARTAO_COMPRAS!$K:$K,INT((ROW()-2)/20)+2))</f>
        <v/>
      </c>
      <c r="M5482" s="0" t="str">
        <f aca="false">IF($A5482="","","Compra no cartão")</f>
        <v/>
      </c>
    </row>
    <row r="5483" customFormat="false" ht="13.5" hidden="false" customHeight="false" outlineLevel="0" collapsed="false">
      <c r="A5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3" s="0" t="str">
        <f aca="false">IF($A5483="","",INDEX(CARTAO_COMPRAS!$C:$C,INT((ROW()-2)/20)+2))</f>
        <v/>
      </c>
      <c r="C5483" s="0" t="str">
        <f aca="false">IF($A5483="","",INDEX(CARTAO_COMPRAS!$D:$D,INT((ROW()-2)/20)+2))</f>
        <v/>
      </c>
      <c r="D5483" s="0" t="str">
        <f aca="false">IF($A5483="","",INDEX(CARTAO_COMPRAS!$E:$E,INT((ROW()-2)/20)+2))</f>
        <v/>
      </c>
      <c r="E5483" s="0" t="str">
        <f aca="false">IF($A5483="","",INDEX(CARTAO_COMPRAS!$H:$H,INT((ROW()-2)/20)+2)+MOD(ROW()-2,20))</f>
        <v/>
      </c>
      <c r="F5483" s="0" t="str">
        <f aca="false">IF($A5483="","",INDEX(CARTAO_COMPRAS!$G:$G,INT((ROW()-2)/20)+2))</f>
        <v/>
      </c>
      <c r="G5483" s="5" t="str">
        <f aca="false">IF($A5483="","",INDEX(CARTAO_COMPRAS!$I:$I,INT((ROW()-2)/20)+2))</f>
        <v/>
      </c>
      <c r="H5483" s="4" t="str">
        <f aca="false">IF($A5483="","",EDATE(INDEX(CARTAO_COMPRAS!$J:$J,INT((ROW()-2)/20)+2),MOD(ROW()-2,20)))</f>
        <v/>
      </c>
      <c r="I5483" s="4" t="str">
        <f aca="false">IF($H5483="","",$H5483-WEEKDAY($H5483,2)+1)</f>
        <v/>
      </c>
      <c r="J5483" s="4" t="str">
        <f aca="false">IF($I5483="","",$I5483+6)</f>
        <v/>
      </c>
      <c r="K5483" s="6" t="str">
        <f aca="false">IF($H5483="","",DATE(YEAR($H5483),MONTH($H5483),1))</f>
        <v/>
      </c>
      <c r="L5483" s="0" t="str">
        <f aca="false">IF($A5483="","",INDEX(CARTAO_COMPRAS!$K:$K,INT((ROW()-2)/20)+2))</f>
        <v/>
      </c>
      <c r="M5483" s="0" t="str">
        <f aca="false">IF($A5483="","","Compra no cartão")</f>
        <v/>
      </c>
    </row>
    <row r="5484" customFormat="false" ht="13.5" hidden="false" customHeight="false" outlineLevel="0" collapsed="false">
      <c r="A5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4" s="0" t="str">
        <f aca="false">IF($A5484="","",INDEX(CARTAO_COMPRAS!$C:$C,INT((ROW()-2)/20)+2))</f>
        <v/>
      </c>
      <c r="C5484" s="0" t="str">
        <f aca="false">IF($A5484="","",INDEX(CARTAO_COMPRAS!$D:$D,INT((ROW()-2)/20)+2))</f>
        <v/>
      </c>
      <c r="D5484" s="0" t="str">
        <f aca="false">IF($A5484="","",INDEX(CARTAO_COMPRAS!$E:$E,INT((ROW()-2)/20)+2))</f>
        <v/>
      </c>
      <c r="E5484" s="0" t="str">
        <f aca="false">IF($A5484="","",INDEX(CARTAO_COMPRAS!$H:$H,INT((ROW()-2)/20)+2)+MOD(ROW()-2,20))</f>
        <v/>
      </c>
      <c r="F5484" s="0" t="str">
        <f aca="false">IF($A5484="","",INDEX(CARTAO_COMPRAS!$G:$G,INT((ROW()-2)/20)+2))</f>
        <v/>
      </c>
      <c r="G5484" s="5" t="str">
        <f aca="false">IF($A5484="","",INDEX(CARTAO_COMPRAS!$I:$I,INT((ROW()-2)/20)+2))</f>
        <v/>
      </c>
      <c r="H5484" s="4" t="str">
        <f aca="false">IF($A5484="","",EDATE(INDEX(CARTAO_COMPRAS!$J:$J,INT((ROW()-2)/20)+2),MOD(ROW()-2,20)))</f>
        <v/>
      </c>
      <c r="I5484" s="4" t="str">
        <f aca="false">IF($H5484="","",$H5484-WEEKDAY($H5484,2)+1)</f>
        <v/>
      </c>
      <c r="J5484" s="4" t="str">
        <f aca="false">IF($I5484="","",$I5484+6)</f>
        <v/>
      </c>
      <c r="K5484" s="6" t="str">
        <f aca="false">IF($H5484="","",DATE(YEAR($H5484),MONTH($H5484),1))</f>
        <v/>
      </c>
      <c r="L5484" s="0" t="str">
        <f aca="false">IF($A5484="","",INDEX(CARTAO_COMPRAS!$K:$K,INT((ROW()-2)/20)+2))</f>
        <v/>
      </c>
      <c r="M5484" s="0" t="str">
        <f aca="false">IF($A5484="","","Compra no cartão")</f>
        <v/>
      </c>
    </row>
    <row r="5485" customFormat="false" ht="13.5" hidden="false" customHeight="false" outlineLevel="0" collapsed="false">
      <c r="A5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5" s="0" t="str">
        <f aca="false">IF($A5485="","",INDEX(CARTAO_COMPRAS!$C:$C,INT((ROW()-2)/20)+2))</f>
        <v/>
      </c>
      <c r="C5485" s="0" t="str">
        <f aca="false">IF($A5485="","",INDEX(CARTAO_COMPRAS!$D:$D,INT((ROW()-2)/20)+2))</f>
        <v/>
      </c>
      <c r="D5485" s="0" t="str">
        <f aca="false">IF($A5485="","",INDEX(CARTAO_COMPRAS!$E:$E,INT((ROW()-2)/20)+2))</f>
        <v/>
      </c>
      <c r="E5485" s="0" t="str">
        <f aca="false">IF($A5485="","",INDEX(CARTAO_COMPRAS!$H:$H,INT((ROW()-2)/20)+2)+MOD(ROW()-2,20))</f>
        <v/>
      </c>
      <c r="F5485" s="0" t="str">
        <f aca="false">IF($A5485="","",INDEX(CARTAO_COMPRAS!$G:$G,INT((ROW()-2)/20)+2))</f>
        <v/>
      </c>
      <c r="G5485" s="5" t="str">
        <f aca="false">IF($A5485="","",INDEX(CARTAO_COMPRAS!$I:$I,INT((ROW()-2)/20)+2))</f>
        <v/>
      </c>
      <c r="H5485" s="4" t="str">
        <f aca="false">IF($A5485="","",EDATE(INDEX(CARTAO_COMPRAS!$J:$J,INT((ROW()-2)/20)+2),MOD(ROW()-2,20)))</f>
        <v/>
      </c>
      <c r="I5485" s="4" t="str">
        <f aca="false">IF($H5485="","",$H5485-WEEKDAY($H5485,2)+1)</f>
        <v/>
      </c>
      <c r="J5485" s="4" t="str">
        <f aca="false">IF($I5485="","",$I5485+6)</f>
        <v/>
      </c>
      <c r="K5485" s="6" t="str">
        <f aca="false">IF($H5485="","",DATE(YEAR($H5485),MONTH($H5485),1))</f>
        <v/>
      </c>
      <c r="L5485" s="0" t="str">
        <f aca="false">IF($A5485="","",INDEX(CARTAO_COMPRAS!$K:$K,INT((ROW()-2)/20)+2))</f>
        <v/>
      </c>
      <c r="M5485" s="0" t="str">
        <f aca="false">IF($A5485="","","Compra no cartão")</f>
        <v/>
      </c>
    </row>
    <row r="5486" customFormat="false" ht="13.5" hidden="false" customHeight="false" outlineLevel="0" collapsed="false">
      <c r="A5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6" s="0" t="str">
        <f aca="false">IF($A5486="","",INDEX(CARTAO_COMPRAS!$C:$C,INT((ROW()-2)/20)+2))</f>
        <v/>
      </c>
      <c r="C5486" s="0" t="str">
        <f aca="false">IF($A5486="","",INDEX(CARTAO_COMPRAS!$D:$D,INT((ROW()-2)/20)+2))</f>
        <v/>
      </c>
      <c r="D5486" s="0" t="str">
        <f aca="false">IF($A5486="","",INDEX(CARTAO_COMPRAS!$E:$E,INT((ROW()-2)/20)+2))</f>
        <v/>
      </c>
      <c r="E5486" s="0" t="str">
        <f aca="false">IF($A5486="","",INDEX(CARTAO_COMPRAS!$H:$H,INT((ROW()-2)/20)+2)+MOD(ROW()-2,20))</f>
        <v/>
      </c>
      <c r="F5486" s="0" t="str">
        <f aca="false">IF($A5486="","",INDEX(CARTAO_COMPRAS!$G:$G,INT((ROW()-2)/20)+2))</f>
        <v/>
      </c>
      <c r="G5486" s="5" t="str">
        <f aca="false">IF($A5486="","",INDEX(CARTAO_COMPRAS!$I:$I,INT((ROW()-2)/20)+2))</f>
        <v/>
      </c>
      <c r="H5486" s="4" t="str">
        <f aca="false">IF($A5486="","",EDATE(INDEX(CARTAO_COMPRAS!$J:$J,INT((ROW()-2)/20)+2),MOD(ROW()-2,20)))</f>
        <v/>
      </c>
      <c r="I5486" s="4" t="str">
        <f aca="false">IF($H5486="","",$H5486-WEEKDAY($H5486,2)+1)</f>
        <v/>
      </c>
      <c r="J5486" s="4" t="str">
        <f aca="false">IF($I5486="","",$I5486+6)</f>
        <v/>
      </c>
      <c r="K5486" s="6" t="str">
        <f aca="false">IF($H5486="","",DATE(YEAR($H5486),MONTH($H5486),1))</f>
        <v/>
      </c>
      <c r="L5486" s="0" t="str">
        <f aca="false">IF($A5486="","",INDEX(CARTAO_COMPRAS!$K:$K,INT((ROW()-2)/20)+2))</f>
        <v/>
      </c>
      <c r="M5486" s="0" t="str">
        <f aca="false">IF($A5486="","","Compra no cartão")</f>
        <v/>
      </c>
    </row>
    <row r="5487" customFormat="false" ht="13.5" hidden="false" customHeight="false" outlineLevel="0" collapsed="false">
      <c r="A5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7" s="0" t="str">
        <f aca="false">IF($A5487="","",INDEX(CARTAO_COMPRAS!$C:$C,INT((ROW()-2)/20)+2))</f>
        <v/>
      </c>
      <c r="C5487" s="0" t="str">
        <f aca="false">IF($A5487="","",INDEX(CARTAO_COMPRAS!$D:$D,INT((ROW()-2)/20)+2))</f>
        <v/>
      </c>
      <c r="D5487" s="0" t="str">
        <f aca="false">IF($A5487="","",INDEX(CARTAO_COMPRAS!$E:$E,INT((ROW()-2)/20)+2))</f>
        <v/>
      </c>
      <c r="E5487" s="0" t="str">
        <f aca="false">IF($A5487="","",INDEX(CARTAO_COMPRAS!$H:$H,INT((ROW()-2)/20)+2)+MOD(ROW()-2,20))</f>
        <v/>
      </c>
      <c r="F5487" s="0" t="str">
        <f aca="false">IF($A5487="","",INDEX(CARTAO_COMPRAS!$G:$G,INT((ROW()-2)/20)+2))</f>
        <v/>
      </c>
      <c r="G5487" s="5" t="str">
        <f aca="false">IF($A5487="","",INDEX(CARTAO_COMPRAS!$I:$I,INT((ROW()-2)/20)+2))</f>
        <v/>
      </c>
      <c r="H5487" s="4" t="str">
        <f aca="false">IF($A5487="","",EDATE(INDEX(CARTAO_COMPRAS!$J:$J,INT((ROW()-2)/20)+2),MOD(ROW()-2,20)))</f>
        <v/>
      </c>
      <c r="I5487" s="4" t="str">
        <f aca="false">IF($H5487="","",$H5487-WEEKDAY($H5487,2)+1)</f>
        <v/>
      </c>
      <c r="J5487" s="4" t="str">
        <f aca="false">IF($I5487="","",$I5487+6)</f>
        <v/>
      </c>
      <c r="K5487" s="6" t="str">
        <f aca="false">IF($H5487="","",DATE(YEAR($H5487),MONTH($H5487),1))</f>
        <v/>
      </c>
      <c r="L5487" s="0" t="str">
        <f aca="false">IF($A5487="","",INDEX(CARTAO_COMPRAS!$K:$K,INT((ROW()-2)/20)+2))</f>
        <v/>
      </c>
      <c r="M5487" s="0" t="str">
        <f aca="false">IF($A5487="","","Compra no cartão")</f>
        <v/>
      </c>
    </row>
    <row r="5488" customFormat="false" ht="13.5" hidden="false" customHeight="false" outlineLevel="0" collapsed="false">
      <c r="A5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8" s="0" t="str">
        <f aca="false">IF($A5488="","",INDEX(CARTAO_COMPRAS!$C:$C,INT((ROW()-2)/20)+2))</f>
        <v/>
      </c>
      <c r="C5488" s="0" t="str">
        <f aca="false">IF($A5488="","",INDEX(CARTAO_COMPRAS!$D:$D,INT((ROW()-2)/20)+2))</f>
        <v/>
      </c>
      <c r="D5488" s="0" t="str">
        <f aca="false">IF($A5488="","",INDEX(CARTAO_COMPRAS!$E:$E,INT((ROW()-2)/20)+2))</f>
        <v/>
      </c>
      <c r="E5488" s="0" t="str">
        <f aca="false">IF($A5488="","",INDEX(CARTAO_COMPRAS!$H:$H,INT((ROW()-2)/20)+2)+MOD(ROW()-2,20))</f>
        <v/>
      </c>
      <c r="F5488" s="0" t="str">
        <f aca="false">IF($A5488="","",INDEX(CARTAO_COMPRAS!$G:$G,INT((ROW()-2)/20)+2))</f>
        <v/>
      </c>
      <c r="G5488" s="5" t="str">
        <f aca="false">IF($A5488="","",INDEX(CARTAO_COMPRAS!$I:$I,INT((ROW()-2)/20)+2))</f>
        <v/>
      </c>
      <c r="H5488" s="4" t="str">
        <f aca="false">IF($A5488="","",EDATE(INDEX(CARTAO_COMPRAS!$J:$J,INT((ROW()-2)/20)+2),MOD(ROW()-2,20)))</f>
        <v/>
      </c>
      <c r="I5488" s="4" t="str">
        <f aca="false">IF($H5488="","",$H5488-WEEKDAY($H5488,2)+1)</f>
        <v/>
      </c>
      <c r="J5488" s="4" t="str">
        <f aca="false">IF($I5488="","",$I5488+6)</f>
        <v/>
      </c>
      <c r="K5488" s="6" t="str">
        <f aca="false">IF($H5488="","",DATE(YEAR($H5488),MONTH($H5488),1))</f>
        <v/>
      </c>
      <c r="L5488" s="0" t="str">
        <f aca="false">IF($A5488="","",INDEX(CARTAO_COMPRAS!$K:$K,INT((ROW()-2)/20)+2))</f>
        <v/>
      </c>
      <c r="M5488" s="0" t="str">
        <f aca="false">IF($A5488="","","Compra no cartão")</f>
        <v/>
      </c>
    </row>
    <row r="5489" customFormat="false" ht="13.5" hidden="false" customHeight="false" outlineLevel="0" collapsed="false">
      <c r="A5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89" s="0" t="str">
        <f aca="false">IF($A5489="","",INDEX(CARTAO_COMPRAS!$C:$C,INT((ROW()-2)/20)+2))</f>
        <v/>
      </c>
      <c r="C5489" s="0" t="str">
        <f aca="false">IF($A5489="","",INDEX(CARTAO_COMPRAS!$D:$D,INT((ROW()-2)/20)+2))</f>
        <v/>
      </c>
      <c r="D5489" s="0" t="str">
        <f aca="false">IF($A5489="","",INDEX(CARTAO_COMPRAS!$E:$E,INT((ROW()-2)/20)+2))</f>
        <v/>
      </c>
      <c r="E5489" s="0" t="str">
        <f aca="false">IF($A5489="","",INDEX(CARTAO_COMPRAS!$H:$H,INT((ROW()-2)/20)+2)+MOD(ROW()-2,20))</f>
        <v/>
      </c>
      <c r="F5489" s="0" t="str">
        <f aca="false">IF($A5489="","",INDEX(CARTAO_COMPRAS!$G:$G,INT((ROW()-2)/20)+2))</f>
        <v/>
      </c>
      <c r="G5489" s="5" t="str">
        <f aca="false">IF($A5489="","",INDEX(CARTAO_COMPRAS!$I:$I,INT((ROW()-2)/20)+2))</f>
        <v/>
      </c>
      <c r="H5489" s="4" t="str">
        <f aca="false">IF($A5489="","",EDATE(INDEX(CARTAO_COMPRAS!$J:$J,INT((ROW()-2)/20)+2),MOD(ROW()-2,20)))</f>
        <v/>
      </c>
      <c r="I5489" s="4" t="str">
        <f aca="false">IF($H5489="","",$H5489-WEEKDAY($H5489,2)+1)</f>
        <v/>
      </c>
      <c r="J5489" s="4" t="str">
        <f aca="false">IF($I5489="","",$I5489+6)</f>
        <v/>
      </c>
      <c r="K5489" s="6" t="str">
        <f aca="false">IF($H5489="","",DATE(YEAR($H5489),MONTH($H5489),1))</f>
        <v/>
      </c>
      <c r="L5489" s="0" t="str">
        <f aca="false">IF($A5489="","",INDEX(CARTAO_COMPRAS!$K:$K,INT((ROW()-2)/20)+2))</f>
        <v/>
      </c>
      <c r="M5489" s="0" t="str">
        <f aca="false">IF($A5489="","","Compra no cartão")</f>
        <v/>
      </c>
    </row>
    <row r="5490" customFormat="false" ht="13.5" hidden="false" customHeight="false" outlineLevel="0" collapsed="false">
      <c r="A5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0" s="0" t="str">
        <f aca="false">IF($A5490="","",INDEX(CARTAO_COMPRAS!$C:$C,INT((ROW()-2)/20)+2))</f>
        <v/>
      </c>
      <c r="C5490" s="0" t="str">
        <f aca="false">IF($A5490="","",INDEX(CARTAO_COMPRAS!$D:$D,INT((ROW()-2)/20)+2))</f>
        <v/>
      </c>
      <c r="D5490" s="0" t="str">
        <f aca="false">IF($A5490="","",INDEX(CARTAO_COMPRAS!$E:$E,INT((ROW()-2)/20)+2))</f>
        <v/>
      </c>
      <c r="E5490" s="0" t="str">
        <f aca="false">IF($A5490="","",INDEX(CARTAO_COMPRAS!$H:$H,INT((ROW()-2)/20)+2)+MOD(ROW()-2,20))</f>
        <v/>
      </c>
      <c r="F5490" s="0" t="str">
        <f aca="false">IF($A5490="","",INDEX(CARTAO_COMPRAS!$G:$G,INT((ROW()-2)/20)+2))</f>
        <v/>
      </c>
      <c r="G5490" s="5" t="str">
        <f aca="false">IF($A5490="","",INDEX(CARTAO_COMPRAS!$I:$I,INT((ROW()-2)/20)+2))</f>
        <v/>
      </c>
      <c r="H5490" s="4" t="str">
        <f aca="false">IF($A5490="","",EDATE(INDEX(CARTAO_COMPRAS!$J:$J,INT((ROW()-2)/20)+2),MOD(ROW()-2,20)))</f>
        <v/>
      </c>
      <c r="I5490" s="4" t="str">
        <f aca="false">IF($H5490="","",$H5490-WEEKDAY($H5490,2)+1)</f>
        <v/>
      </c>
      <c r="J5490" s="4" t="str">
        <f aca="false">IF($I5490="","",$I5490+6)</f>
        <v/>
      </c>
      <c r="K5490" s="6" t="str">
        <f aca="false">IF($H5490="","",DATE(YEAR($H5490),MONTH($H5490),1))</f>
        <v/>
      </c>
      <c r="L5490" s="0" t="str">
        <f aca="false">IF($A5490="","",INDEX(CARTAO_COMPRAS!$K:$K,INT((ROW()-2)/20)+2))</f>
        <v/>
      </c>
      <c r="M5490" s="0" t="str">
        <f aca="false">IF($A5490="","","Compra no cartão")</f>
        <v/>
      </c>
    </row>
    <row r="5491" customFormat="false" ht="13.5" hidden="false" customHeight="false" outlineLevel="0" collapsed="false">
      <c r="A5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1" s="0" t="str">
        <f aca="false">IF($A5491="","",INDEX(CARTAO_COMPRAS!$C:$C,INT((ROW()-2)/20)+2))</f>
        <v/>
      </c>
      <c r="C5491" s="0" t="str">
        <f aca="false">IF($A5491="","",INDEX(CARTAO_COMPRAS!$D:$D,INT((ROW()-2)/20)+2))</f>
        <v/>
      </c>
      <c r="D5491" s="0" t="str">
        <f aca="false">IF($A5491="","",INDEX(CARTAO_COMPRAS!$E:$E,INT((ROW()-2)/20)+2))</f>
        <v/>
      </c>
      <c r="E5491" s="0" t="str">
        <f aca="false">IF($A5491="","",INDEX(CARTAO_COMPRAS!$H:$H,INT((ROW()-2)/20)+2)+MOD(ROW()-2,20))</f>
        <v/>
      </c>
      <c r="F5491" s="0" t="str">
        <f aca="false">IF($A5491="","",INDEX(CARTAO_COMPRAS!$G:$G,INT((ROW()-2)/20)+2))</f>
        <v/>
      </c>
      <c r="G5491" s="5" t="str">
        <f aca="false">IF($A5491="","",INDEX(CARTAO_COMPRAS!$I:$I,INT((ROW()-2)/20)+2))</f>
        <v/>
      </c>
      <c r="H5491" s="4" t="str">
        <f aca="false">IF($A5491="","",EDATE(INDEX(CARTAO_COMPRAS!$J:$J,INT((ROW()-2)/20)+2),MOD(ROW()-2,20)))</f>
        <v/>
      </c>
      <c r="I5491" s="4" t="str">
        <f aca="false">IF($H5491="","",$H5491-WEEKDAY($H5491,2)+1)</f>
        <v/>
      </c>
      <c r="J5491" s="4" t="str">
        <f aca="false">IF($I5491="","",$I5491+6)</f>
        <v/>
      </c>
      <c r="K5491" s="6" t="str">
        <f aca="false">IF($H5491="","",DATE(YEAR($H5491),MONTH($H5491),1))</f>
        <v/>
      </c>
      <c r="L5491" s="0" t="str">
        <f aca="false">IF($A5491="","",INDEX(CARTAO_COMPRAS!$K:$K,INT((ROW()-2)/20)+2))</f>
        <v/>
      </c>
      <c r="M5491" s="0" t="str">
        <f aca="false">IF($A5491="","","Compra no cartão")</f>
        <v/>
      </c>
    </row>
    <row r="5492" customFormat="false" ht="13.5" hidden="false" customHeight="false" outlineLevel="0" collapsed="false">
      <c r="A5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2" s="0" t="str">
        <f aca="false">IF($A5492="","",INDEX(CARTAO_COMPRAS!$C:$C,INT((ROW()-2)/20)+2))</f>
        <v/>
      </c>
      <c r="C5492" s="0" t="str">
        <f aca="false">IF($A5492="","",INDEX(CARTAO_COMPRAS!$D:$D,INT((ROW()-2)/20)+2))</f>
        <v/>
      </c>
      <c r="D5492" s="0" t="str">
        <f aca="false">IF($A5492="","",INDEX(CARTAO_COMPRAS!$E:$E,INT((ROW()-2)/20)+2))</f>
        <v/>
      </c>
      <c r="E5492" s="0" t="str">
        <f aca="false">IF($A5492="","",INDEX(CARTAO_COMPRAS!$H:$H,INT((ROW()-2)/20)+2)+MOD(ROW()-2,20))</f>
        <v/>
      </c>
      <c r="F5492" s="0" t="str">
        <f aca="false">IF($A5492="","",INDEX(CARTAO_COMPRAS!$G:$G,INT((ROW()-2)/20)+2))</f>
        <v/>
      </c>
      <c r="G5492" s="5" t="str">
        <f aca="false">IF($A5492="","",INDEX(CARTAO_COMPRAS!$I:$I,INT((ROW()-2)/20)+2))</f>
        <v/>
      </c>
      <c r="H5492" s="4" t="str">
        <f aca="false">IF($A5492="","",EDATE(INDEX(CARTAO_COMPRAS!$J:$J,INT((ROW()-2)/20)+2),MOD(ROW()-2,20)))</f>
        <v/>
      </c>
      <c r="I5492" s="4" t="str">
        <f aca="false">IF($H5492="","",$H5492-WEEKDAY($H5492,2)+1)</f>
        <v/>
      </c>
      <c r="J5492" s="4" t="str">
        <f aca="false">IF($I5492="","",$I5492+6)</f>
        <v/>
      </c>
      <c r="K5492" s="6" t="str">
        <f aca="false">IF($H5492="","",DATE(YEAR($H5492),MONTH($H5492),1))</f>
        <v/>
      </c>
      <c r="L5492" s="0" t="str">
        <f aca="false">IF($A5492="","",INDEX(CARTAO_COMPRAS!$K:$K,INT((ROW()-2)/20)+2))</f>
        <v/>
      </c>
      <c r="M5492" s="0" t="str">
        <f aca="false">IF($A5492="","","Compra no cartão")</f>
        <v/>
      </c>
    </row>
    <row r="5493" customFormat="false" ht="13.5" hidden="false" customHeight="false" outlineLevel="0" collapsed="false">
      <c r="A5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3" s="0" t="str">
        <f aca="false">IF($A5493="","",INDEX(CARTAO_COMPRAS!$C:$C,INT((ROW()-2)/20)+2))</f>
        <v/>
      </c>
      <c r="C5493" s="0" t="str">
        <f aca="false">IF($A5493="","",INDEX(CARTAO_COMPRAS!$D:$D,INT((ROW()-2)/20)+2))</f>
        <v/>
      </c>
      <c r="D5493" s="0" t="str">
        <f aca="false">IF($A5493="","",INDEX(CARTAO_COMPRAS!$E:$E,INT((ROW()-2)/20)+2))</f>
        <v/>
      </c>
      <c r="E5493" s="0" t="str">
        <f aca="false">IF($A5493="","",INDEX(CARTAO_COMPRAS!$H:$H,INT((ROW()-2)/20)+2)+MOD(ROW()-2,20))</f>
        <v/>
      </c>
      <c r="F5493" s="0" t="str">
        <f aca="false">IF($A5493="","",INDEX(CARTAO_COMPRAS!$G:$G,INT((ROW()-2)/20)+2))</f>
        <v/>
      </c>
      <c r="G5493" s="5" t="str">
        <f aca="false">IF($A5493="","",INDEX(CARTAO_COMPRAS!$I:$I,INT((ROW()-2)/20)+2))</f>
        <v/>
      </c>
      <c r="H5493" s="4" t="str">
        <f aca="false">IF($A5493="","",EDATE(INDEX(CARTAO_COMPRAS!$J:$J,INT((ROW()-2)/20)+2),MOD(ROW()-2,20)))</f>
        <v/>
      </c>
      <c r="I5493" s="4" t="str">
        <f aca="false">IF($H5493="","",$H5493-WEEKDAY($H5493,2)+1)</f>
        <v/>
      </c>
      <c r="J5493" s="4" t="str">
        <f aca="false">IF($I5493="","",$I5493+6)</f>
        <v/>
      </c>
      <c r="K5493" s="6" t="str">
        <f aca="false">IF($H5493="","",DATE(YEAR($H5493),MONTH($H5493),1))</f>
        <v/>
      </c>
      <c r="L5493" s="0" t="str">
        <f aca="false">IF($A5493="","",INDEX(CARTAO_COMPRAS!$K:$K,INT((ROW()-2)/20)+2))</f>
        <v/>
      </c>
      <c r="M5493" s="0" t="str">
        <f aca="false">IF($A5493="","","Compra no cartão")</f>
        <v/>
      </c>
    </row>
    <row r="5494" customFormat="false" ht="13.5" hidden="false" customHeight="false" outlineLevel="0" collapsed="false">
      <c r="A5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4" s="0" t="str">
        <f aca="false">IF($A5494="","",INDEX(CARTAO_COMPRAS!$C:$C,INT((ROW()-2)/20)+2))</f>
        <v/>
      </c>
      <c r="C5494" s="0" t="str">
        <f aca="false">IF($A5494="","",INDEX(CARTAO_COMPRAS!$D:$D,INT((ROW()-2)/20)+2))</f>
        <v/>
      </c>
      <c r="D5494" s="0" t="str">
        <f aca="false">IF($A5494="","",INDEX(CARTAO_COMPRAS!$E:$E,INT((ROW()-2)/20)+2))</f>
        <v/>
      </c>
      <c r="E5494" s="0" t="str">
        <f aca="false">IF($A5494="","",INDEX(CARTAO_COMPRAS!$H:$H,INT((ROW()-2)/20)+2)+MOD(ROW()-2,20))</f>
        <v/>
      </c>
      <c r="F5494" s="0" t="str">
        <f aca="false">IF($A5494="","",INDEX(CARTAO_COMPRAS!$G:$G,INT((ROW()-2)/20)+2))</f>
        <v/>
      </c>
      <c r="G5494" s="5" t="str">
        <f aca="false">IF($A5494="","",INDEX(CARTAO_COMPRAS!$I:$I,INT((ROW()-2)/20)+2))</f>
        <v/>
      </c>
      <c r="H5494" s="4" t="str">
        <f aca="false">IF($A5494="","",EDATE(INDEX(CARTAO_COMPRAS!$J:$J,INT((ROW()-2)/20)+2),MOD(ROW()-2,20)))</f>
        <v/>
      </c>
      <c r="I5494" s="4" t="str">
        <f aca="false">IF($H5494="","",$H5494-WEEKDAY($H5494,2)+1)</f>
        <v/>
      </c>
      <c r="J5494" s="4" t="str">
        <f aca="false">IF($I5494="","",$I5494+6)</f>
        <v/>
      </c>
      <c r="K5494" s="6" t="str">
        <f aca="false">IF($H5494="","",DATE(YEAR($H5494),MONTH($H5494),1))</f>
        <v/>
      </c>
      <c r="L5494" s="0" t="str">
        <f aca="false">IF($A5494="","",INDEX(CARTAO_COMPRAS!$K:$K,INT((ROW()-2)/20)+2))</f>
        <v/>
      </c>
      <c r="M5494" s="0" t="str">
        <f aca="false">IF($A5494="","","Compra no cartão")</f>
        <v/>
      </c>
    </row>
    <row r="5495" customFormat="false" ht="13.5" hidden="false" customHeight="false" outlineLevel="0" collapsed="false">
      <c r="A5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5" s="0" t="str">
        <f aca="false">IF($A5495="","",INDEX(CARTAO_COMPRAS!$C:$C,INT((ROW()-2)/20)+2))</f>
        <v/>
      </c>
      <c r="C5495" s="0" t="str">
        <f aca="false">IF($A5495="","",INDEX(CARTAO_COMPRAS!$D:$D,INT((ROW()-2)/20)+2))</f>
        <v/>
      </c>
      <c r="D5495" s="0" t="str">
        <f aca="false">IF($A5495="","",INDEX(CARTAO_COMPRAS!$E:$E,INT((ROW()-2)/20)+2))</f>
        <v/>
      </c>
      <c r="E5495" s="0" t="str">
        <f aca="false">IF($A5495="","",INDEX(CARTAO_COMPRAS!$H:$H,INT((ROW()-2)/20)+2)+MOD(ROW()-2,20))</f>
        <v/>
      </c>
      <c r="F5495" s="0" t="str">
        <f aca="false">IF($A5495="","",INDEX(CARTAO_COMPRAS!$G:$G,INT((ROW()-2)/20)+2))</f>
        <v/>
      </c>
      <c r="G5495" s="5" t="str">
        <f aca="false">IF($A5495="","",INDEX(CARTAO_COMPRAS!$I:$I,INT((ROW()-2)/20)+2))</f>
        <v/>
      </c>
      <c r="H5495" s="4" t="str">
        <f aca="false">IF($A5495="","",EDATE(INDEX(CARTAO_COMPRAS!$J:$J,INT((ROW()-2)/20)+2),MOD(ROW()-2,20)))</f>
        <v/>
      </c>
      <c r="I5495" s="4" t="str">
        <f aca="false">IF($H5495="","",$H5495-WEEKDAY($H5495,2)+1)</f>
        <v/>
      </c>
      <c r="J5495" s="4" t="str">
        <f aca="false">IF($I5495="","",$I5495+6)</f>
        <v/>
      </c>
      <c r="K5495" s="6" t="str">
        <f aca="false">IF($H5495="","",DATE(YEAR($H5495),MONTH($H5495),1))</f>
        <v/>
      </c>
      <c r="L5495" s="0" t="str">
        <f aca="false">IF($A5495="","",INDEX(CARTAO_COMPRAS!$K:$K,INT((ROW()-2)/20)+2))</f>
        <v/>
      </c>
      <c r="M5495" s="0" t="str">
        <f aca="false">IF($A5495="","","Compra no cartão")</f>
        <v/>
      </c>
    </row>
    <row r="5496" customFormat="false" ht="13.5" hidden="false" customHeight="false" outlineLevel="0" collapsed="false">
      <c r="A5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6" s="0" t="str">
        <f aca="false">IF($A5496="","",INDEX(CARTAO_COMPRAS!$C:$C,INT((ROW()-2)/20)+2))</f>
        <v/>
      </c>
      <c r="C5496" s="0" t="str">
        <f aca="false">IF($A5496="","",INDEX(CARTAO_COMPRAS!$D:$D,INT((ROW()-2)/20)+2))</f>
        <v/>
      </c>
      <c r="D5496" s="0" t="str">
        <f aca="false">IF($A5496="","",INDEX(CARTAO_COMPRAS!$E:$E,INT((ROW()-2)/20)+2))</f>
        <v/>
      </c>
      <c r="E5496" s="0" t="str">
        <f aca="false">IF($A5496="","",INDEX(CARTAO_COMPRAS!$H:$H,INT((ROW()-2)/20)+2)+MOD(ROW()-2,20))</f>
        <v/>
      </c>
      <c r="F5496" s="0" t="str">
        <f aca="false">IF($A5496="","",INDEX(CARTAO_COMPRAS!$G:$G,INT((ROW()-2)/20)+2))</f>
        <v/>
      </c>
      <c r="G5496" s="5" t="str">
        <f aca="false">IF($A5496="","",INDEX(CARTAO_COMPRAS!$I:$I,INT((ROW()-2)/20)+2))</f>
        <v/>
      </c>
      <c r="H5496" s="4" t="str">
        <f aca="false">IF($A5496="","",EDATE(INDEX(CARTAO_COMPRAS!$J:$J,INT((ROW()-2)/20)+2),MOD(ROW()-2,20)))</f>
        <v/>
      </c>
      <c r="I5496" s="4" t="str">
        <f aca="false">IF($H5496="","",$H5496-WEEKDAY($H5496,2)+1)</f>
        <v/>
      </c>
      <c r="J5496" s="4" t="str">
        <f aca="false">IF($I5496="","",$I5496+6)</f>
        <v/>
      </c>
      <c r="K5496" s="6" t="str">
        <f aca="false">IF($H5496="","",DATE(YEAR($H5496),MONTH($H5496),1))</f>
        <v/>
      </c>
      <c r="L5496" s="0" t="str">
        <f aca="false">IF($A5496="","",INDEX(CARTAO_COMPRAS!$K:$K,INT((ROW()-2)/20)+2))</f>
        <v/>
      </c>
      <c r="M5496" s="0" t="str">
        <f aca="false">IF($A5496="","","Compra no cartão")</f>
        <v/>
      </c>
    </row>
    <row r="5497" customFormat="false" ht="13.5" hidden="false" customHeight="false" outlineLevel="0" collapsed="false">
      <c r="A5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7" s="0" t="str">
        <f aca="false">IF($A5497="","",INDEX(CARTAO_COMPRAS!$C:$C,INT((ROW()-2)/20)+2))</f>
        <v/>
      </c>
      <c r="C5497" s="0" t="str">
        <f aca="false">IF($A5497="","",INDEX(CARTAO_COMPRAS!$D:$D,INT((ROW()-2)/20)+2))</f>
        <v/>
      </c>
      <c r="D5497" s="0" t="str">
        <f aca="false">IF($A5497="","",INDEX(CARTAO_COMPRAS!$E:$E,INT((ROW()-2)/20)+2))</f>
        <v/>
      </c>
      <c r="E5497" s="0" t="str">
        <f aca="false">IF($A5497="","",INDEX(CARTAO_COMPRAS!$H:$H,INT((ROW()-2)/20)+2)+MOD(ROW()-2,20))</f>
        <v/>
      </c>
      <c r="F5497" s="0" t="str">
        <f aca="false">IF($A5497="","",INDEX(CARTAO_COMPRAS!$G:$G,INT((ROW()-2)/20)+2))</f>
        <v/>
      </c>
      <c r="G5497" s="5" t="str">
        <f aca="false">IF($A5497="","",INDEX(CARTAO_COMPRAS!$I:$I,INT((ROW()-2)/20)+2))</f>
        <v/>
      </c>
      <c r="H5497" s="4" t="str">
        <f aca="false">IF($A5497="","",EDATE(INDEX(CARTAO_COMPRAS!$J:$J,INT((ROW()-2)/20)+2),MOD(ROW()-2,20)))</f>
        <v/>
      </c>
      <c r="I5497" s="4" t="str">
        <f aca="false">IF($H5497="","",$H5497-WEEKDAY($H5497,2)+1)</f>
        <v/>
      </c>
      <c r="J5497" s="4" t="str">
        <f aca="false">IF($I5497="","",$I5497+6)</f>
        <v/>
      </c>
      <c r="K5497" s="6" t="str">
        <f aca="false">IF($H5497="","",DATE(YEAR($H5497),MONTH($H5497),1))</f>
        <v/>
      </c>
      <c r="L5497" s="0" t="str">
        <f aca="false">IF($A5497="","",INDEX(CARTAO_COMPRAS!$K:$K,INT((ROW()-2)/20)+2))</f>
        <v/>
      </c>
      <c r="M5497" s="0" t="str">
        <f aca="false">IF($A5497="","","Compra no cartão")</f>
        <v/>
      </c>
    </row>
    <row r="5498" customFormat="false" ht="13.5" hidden="false" customHeight="false" outlineLevel="0" collapsed="false">
      <c r="A5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8" s="0" t="str">
        <f aca="false">IF($A5498="","",INDEX(CARTAO_COMPRAS!$C:$C,INT((ROW()-2)/20)+2))</f>
        <v/>
      </c>
      <c r="C5498" s="0" t="str">
        <f aca="false">IF($A5498="","",INDEX(CARTAO_COMPRAS!$D:$D,INT((ROW()-2)/20)+2))</f>
        <v/>
      </c>
      <c r="D5498" s="0" t="str">
        <f aca="false">IF($A5498="","",INDEX(CARTAO_COMPRAS!$E:$E,INT((ROW()-2)/20)+2))</f>
        <v/>
      </c>
      <c r="E5498" s="0" t="str">
        <f aca="false">IF($A5498="","",INDEX(CARTAO_COMPRAS!$H:$H,INT((ROW()-2)/20)+2)+MOD(ROW()-2,20))</f>
        <v/>
      </c>
      <c r="F5498" s="0" t="str">
        <f aca="false">IF($A5498="","",INDEX(CARTAO_COMPRAS!$G:$G,INT((ROW()-2)/20)+2))</f>
        <v/>
      </c>
      <c r="G5498" s="5" t="str">
        <f aca="false">IF($A5498="","",INDEX(CARTAO_COMPRAS!$I:$I,INT((ROW()-2)/20)+2))</f>
        <v/>
      </c>
      <c r="H5498" s="4" t="str">
        <f aca="false">IF($A5498="","",EDATE(INDEX(CARTAO_COMPRAS!$J:$J,INT((ROW()-2)/20)+2),MOD(ROW()-2,20)))</f>
        <v/>
      </c>
      <c r="I5498" s="4" t="str">
        <f aca="false">IF($H5498="","",$H5498-WEEKDAY($H5498,2)+1)</f>
        <v/>
      </c>
      <c r="J5498" s="4" t="str">
        <f aca="false">IF($I5498="","",$I5498+6)</f>
        <v/>
      </c>
      <c r="K5498" s="6" t="str">
        <f aca="false">IF($H5498="","",DATE(YEAR($H5498),MONTH($H5498),1))</f>
        <v/>
      </c>
      <c r="L5498" s="0" t="str">
        <f aca="false">IF($A5498="","",INDEX(CARTAO_COMPRAS!$K:$K,INT((ROW()-2)/20)+2))</f>
        <v/>
      </c>
      <c r="M5498" s="0" t="str">
        <f aca="false">IF($A5498="","","Compra no cartão")</f>
        <v/>
      </c>
    </row>
    <row r="5499" customFormat="false" ht="13.5" hidden="false" customHeight="false" outlineLevel="0" collapsed="false">
      <c r="A5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499" s="0" t="str">
        <f aca="false">IF($A5499="","",INDEX(CARTAO_COMPRAS!$C:$C,INT((ROW()-2)/20)+2))</f>
        <v/>
      </c>
      <c r="C5499" s="0" t="str">
        <f aca="false">IF($A5499="","",INDEX(CARTAO_COMPRAS!$D:$D,INT((ROW()-2)/20)+2))</f>
        <v/>
      </c>
      <c r="D5499" s="0" t="str">
        <f aca="false">IF($A5499="","",INDEX(CARTAO_COMPRAS!$E:$E,INT((ROW()-2)/20)+2))</f>
        <v/>
      </c>
      <c r="E5499" s="0" t="str">
        <f aca="false">IF($A5499="","",INDEX(CARTAO_COMPRAS!$H:$H,INT((ROW()-2)/20)+2)+MOD(ROW()-2,20))</f>
        <v/>
      </c>
      <c r="F5499" s="0" t="str">
        <f aca="false">IF($A5499="","",INDEX(CARTAO_COMPRAS!$G:$G,INT((ROW()-2)/20)+2))</f>
        <v/>
      </c>
      <c r="G5499" s="5" t="str">
        <f aca="false">IF($A5499="","",INDEX(CARTAO_COMPRAS!$I:$I,INT((ROW()-2)/20)+2))</f>
        <v/>
      </c>
      <c r="H5499" s="4" t="str">
        <f aca="false">IF($A5499="","",EDATE(INDEX(CARTAO_COMPRAS!$J:$J,INT((ROW()-2)/20)+2),MOD(ROW()-2,20)))</f>
        <v/>
      </c>
      <c r="I5499" s="4" t="str">
        <f aca="false">IF($H5499="","",$H5499-WEEKDAY($H5499,2)+1)</f>
        <v/>
      </c>
      <c r="J5499" s="4" t="str">
        <f aca="false">IF($I5499="","",$I5499+6)</f>
        <v/>
      </c>
      <c r="K5499" s="6" t="str">
        <f aca="false">IF($H5499="","",DATE(YEAR($H5499),MONTH($H5499),1))</f>
        <v/>
      </c>
      <c r="L5499" s="0" t="str">
        <f aca="false">IF($A5499="","",INDEX(CARTAO_COMPRAS!$K:$K,INT((ROW()-2)/20)+2))</f>
        <v/>
      </c>
      <c r="M5499" s="0" t="str">
        <f aca="false">IF($A5499="","","Compra no cartão")</f>
        <v/>
      </c>
    </row>
    <row r="5500" customFormat="false" ht="13.5" hidden="false" customHeight="false" outlineLevel="0" collapsed="false">
      <c r="A5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0" s="0" t="str">
        <f aca="false">IF($A5500="","",INDEX(CARTAO_COMPRAS!$C:$C,INT((ROW()-2)/20)+2))</f>
        <v/>
      </c>
      <c r="C5500" s="0" t="str">
        <f aca="false">IF($A5500="","",INDEX(CARTAO_COMPRAS!$D:$D,INT((ROW()-2)/20)+2))</f>
        <v/>
      </c>
      <c r="D5500" s="0" t="str">
        <f aca="false">IF($A5500="","",INDEX(CARTAO_COMPRAS!$E:$E,INT((ROW()-2)/20)+2))</f>
        <v/>
      </c>
      <c r="E5500" s="0" t="str">
        <f aca="false">IF($A5500="","",INDEX(CARTAO_COMPRAS!$H:$H,INT((ROW()-2)/20)+2)+MOD(ROW()-2,20))</f>
        <v/>
      </c>
      <c r="F5500" s="0" t="str">
        <f aca="false">IF($A5500="","",INDEX(CARTAO_COMPRAS!$G:$G,INT((ROW()-2)/20)+2))</f>
        <v/>
      </c>
      <c r="G5500" s="5" t="str">
        <f aca="false">IF($A5500="","",INDEX(CARTAO_COMPRAS!$I:$I,INT((ROW()-2)/20)+2))</f>
        <v/>
      </c>
      <c r="H5500" s="4" t="str">
        <f aca="false">IF($A5500="","",EDATE(INDEX(CARTAO_COMPRAS!$J:$J,INT((ROW()-2)/20)+2),MOD(ROW()-2,20)))</f>
        <v/>
      </c>
      <c r="I5500" s="4" t="str">
        <f aca="false">IF($H5500="","",$H5500-WEEKDAY($H5500,2)+1)</f>
        <v/>
      </c>
      <c r="J5500" s="4" t="str">
        <f aca="false">IF($I5500="","",$I5500+6)</f>
        <v/>
      </c>
      <c r="K5500" s="6" t="str">
        <f aca="false">IF($H5500="","",DATE(YEAR($H5500),MONTH($H5500),1))</f>
        <v/>
      </c>
      <c r="L5500" s="0" t="str">
        <f aca="false">IF($A5500="","",INDEX(CARTAO_COMPRAS!$K:$K,INT((ROW()-2)/20)+2))</f>
        <v/>
      </c>
      <c r="M5500" s="0" t="str">
        <f aca="false">IF($A5500="","","Compra no cartão")</f>
        <v/>
      </c>
    </row>
    <row r="5501" customFormat="false" ht="13.5" hidden="false" customHeight="false" outlineLevel="0" collapsed="false">
      <c r="A5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1" s="0" t="str">
        <f aca="false">IF($A5501="","",INDEX(CARTAO_COMPRAS!$C:$C,INT((ROW()-2)/20)+2))</f>
        <v/>
      </c>
      <c r="C5501" s="0" t="str">
        <f aca="false">IF($A5501="","",INDEX(CARTAO_COMPRAS!$D:$D,INT((ROW()-2)/20)+2))</f>
        <v/>
      </c>
      <c r="D5501" s="0" t="str">
        <f aca="false">IF($A5501="","",INDEX(CARTAO_COMPRAS!$E:$E,INT((ROW()-2)/20)+2))</f>
        <v/>
      </c>
      <c r="E5501" s="0" t="str">
        <f aca="false">IF($A5501="","",INDEX(CARTAO_COMPRAS!$H:$H,INT((ROW()-2)/20)+2)+MOD(ROW()-2,20))</f>
        <v/>
      </c>
      <c r="F5501" s="0" t="str">
        <f aca="false">IF($A5501="","",INDEX(CARTAO_COMPRAS!$G:$G,INT((ROW()-2)/20)+2))</f>
        <v/>
      </c>
      <c r="G5501" s="5" t="str">
        <f aca="false">IF($A5501="","",INDEX(CARTAO_COMPRAS!$I:$I,INT((ROW()-2)/20)+2))</f>
        <v/>
      </c>
      <c r="H5501" s="4" t="str">
        <f aca="false">IF($A5501="","",EDATE(INDEX(CARTAO_COMPRAS!$J:$J,INT((ROW()-2)/20)+2),MOD(ROW()-2,20)))</f>
        <v/>
      </c>
      <c r="I5501" s="4" t="str">
        <f aca="false">IF($H5501="","",$H5501-WEEKDAY($H5501,2)+1)</f>
        <v/>
      </c>
      <c r="J5501" s="4" t="str">
        <f aca="false">IF($I5501="","",$I5501+6)</f>
        <v/>
      </c>
      <c r="K5501" s="6" t="str">
        <f aca="false">IF($H5501="","",DATE(YEAR($H5501),MONTH($H5501),1))</f>
        <v/>
      </c>
      <c r="L5501" s="0" t="str">
        <f aca="false">IF($A5501="","",INDEX(CARTAO_COMPRAS!$K:$K,INT((ROW()-2)/20)+2))</f>
        <v/>
      </c>
      <c r="M5501" s="0" t="str">
        <f aca="false">IF($A5501="","","Compra no cartão")</f>
        <v/>
      </c>
    </row>
    <row r="5502" customFormat="false" ht="13.5" hidden="false" customHeight="false" outlineLevel="0" collapsed="false">
      <c r="A55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2" s="0" t="str">
        <f aca="false">IF($A5502="","",INDEX(CARTAO_COMPRAS!$C:$C,INT((ROW()-2)/20)+2))</f>
        <v/>
      </c>
      <c r="C5502" s="0" t="str">
        <f aca="false">IF($A5502="","",INDEX(CARTAO_COMPRAS!$D:$D,INT((ROW()-2)/20)+2))</f>
        <v/>
      </c>
      <c r="D5502" s="0" t="str">
        <f aca="false">IF($A5502="","",INDEX(CARTAO_COMPRAS!$E:$E,INT((ROW()-2)/20)+2))</f>
        <v/>
      </c>
      <c r="E5502" s="0" t="str">
        <f aca="false">IF($A5502="","",INDEX(CARTAO_COMPRAS!$H:$H,INT((ROW()-2)/20)+2)+MOD(ROW()-2,20))</f>
        <v/>
      </c>
      <c r="F5502" s="0" t="str">
        <f aca="false">IF($A5502="","",INDEX(CARTAO_COMPRAS!$G:$G,INT((ROW()-2)/20)+2))</f>
        <v/>
      </c>
      <c r="G5502" s="5" t="str">
        <f aca="false">IF($A5502="","",INDEX(CARTAO_COMPRAS!$I:$I,INT((ROW()-2)/20)+2))</f>
        <v/>
      </c>
      <c r="H5502" s="4" t="str">
        <f aca="false">IF($A5502="","",EDATE(INDEX(CARTAO_COMPRAS!$J:$J,INT((ROW()-2)/20)+2),MOD(ROW()-2,20)))</f>
        <v/>
      </c>
      <c r="I5502" s="4" t="str">
        <f aca="false">IF($H5502="","",$H5502-WEEKDAY($H5502,2)+1)</f>
        <v/>
      </c>
      <c r="J5502" s="4" t="str">
        <f aca="false">IF($I5502="","",$I5502+6)</f>
        <v/>
      </c>
      <c r="K5502" s="6" t="str">
        <f aca="false">IF($H5502="","",DATE(YEAR($H5502),MONTH($H5502),1))</f>
        <v/>
      </c>
      <c r="L5502" s="0" t="str">
        <f aca="false">IF($A5502="","",INDEX(CARTAO_COMPRAS!$K:$K,INT((ROW()-2)/20)+2))</f>
        <v/>
      </c>
      <c r="M5502" s="0" t="str">
        <f aca="false">IF($A5502="","","Compra no cartão")</f>
        <v/>
      </c>
    </row>
    <row r="5503" customFormat="false" ht="13.5" hidden="false" customHeight="false" outlineLevel="0" collapsed="false">
      <c r="A5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3" s="0" t="str">
        <f aca="false">IF($A5503="","",INDEX(CARTAO_COMPRAS!$C:$C,INT((ROW()-2)/20)+2))</f>
        <v/>
      </c>
      <c r="C5503" s="0" t="str">
        <f aca="false">IF($A5503="","",INDEX(CARTAO_COMPRAS!$D:$D,INT((ROW()-2)/20)+2))</f>
        <v/>
      </c>
      <c r="D5503" s="0" t="str">
        <f aca="false">IF($A5503="","",INDEX(CARTAO_COMPRAS!$E:$E,INT((ROW()-2)/20)+2))</f>
        <v/>
      </c>
      <c r="E5503" s="0" t="str">
        <f aca="false">IF($A5503="","",INDEX(CARTAO_COMPRAS!$H:$H,INT((ROW()-2)/20)+2)+MOD(ROW()-2,20))</f>
        <v/>
      </c>
      <c r="F5503" s="0" t="str">
        <f aca="false">IF($A5503="","",INDEX(CARTAO_COMPRAS!$G:$G,INT((ROW()-2)/20)+2))</f>
        <v/>
      </c>
      <c r="G5503" s="5" t="str">
        <f aca="false">IF($A5503="","",INDEX(CARTAO_COMPRAS!$I:$I,INT((ROW()-2)/20)+2))</f>
        <v/>
      </c>
      <c r="H5503" s="4" t="str">
        <f aca="false">IF($A5503="","",EDATE(INDEX(CARTAO_COMPRAS!$J:$J,INT((ROW()-2)/20)+2),MOD(ROW()-2,20)))</f>
        <v/>
      </c>
      <c r="I5503" s="4" t="str">
        <f aca="false">IF($H5503="","",$H5503-WEEKDAY($H5503,2)+1)</f>
        <v/>
      </c>
      <c r="J5503" s="4" t="str">
        <f aca="false">IF($I5503="","",$I5503+6)</f>
        <v/>
      </c>
      <c r="K5503" s="6" t="str">
        <f aca="false">IF($H5503="","",DATE(YEAR($H5503),MONTH($H5503),1))</f>
        <v/>
      </c>
      <c r="L5503" s="0" t="str">
        <f aca="false">IF($A5503="","",INDEX(CARTAO_COMPRAS!$K:$K,INT((ROW()-2)/20)+2))</f>
        <v/>
      </c>
      <c r="M5503" s="0" t="str">
        <f aca="false">IF($A5503="","","Compra no cartão")</f>
        <v/>
      </c>
    </row>
    <row r="5504" customFormat="false" ht="13.5" hidden="false" customHeight="false" outlineLevel="0" collapsed="false">
      <c r="A5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4" s="0" t="str">
        <f aca="false">IF($A5504="","",INDEX(CARTAO_COMPRAS!$C:$C,INT((ROW()-2)/20)+2))</f>
        <v/>
      </c>
      <c r="C5504" s="0" t="str">
        <f aca="false">IF($A5504="","",INDEX(CARTAO_COMPRAS!$D:$D,INT((ROW()-2)/20)+2))</f>
        <v/>
      </c>
      <c r="D5504" s="0" t="str">
        <f aca="false">IF($A5504="","",INDEX(CARTAO_COMPRAS!$E:$E,INT((ROW()-2)/20)+2))</f>
        <v/>
      </c>
      <c r="E5504" s="0" t="str">
        <f aca="false">IF($A5504="","",INDEX(CARTAO_COMPRAS!$H:$H,INT((ROW()-2)/20)+2)+MOD(ROW()-2,20))</f>
        <v/>
      </c>
      <c r="F5504" s="0" t="str">
        <f aca="false">IF($A5504="","",INDEX(CARTAO_COMPRAS!$G:$G,INT((ROW()-2)/20)+2))</f>
        <v/>
      </c>
      <c r="G5504" s="5" t="str">
        <f aca="false">IF($A5504="","",INDEX(CARTAO_COMPRAS!$I:$I,INT((ROW()-2)/20)+2))</f>
        <v/>
      </c>
      <c r="H5504" s="4" t="str">
        <f aca="false">IF($A5504="","",EDATE(INDEX(CARTAO_COMPRAS!$J:$J,INT((ROW()-2)/20)+2),MOD(ROW()-2,20)))</f>
        <v/>
      </c>
      <c r="I5504" s="4" t="str">
        <f aca="false">IF($H5504="","",$H5504-WEEKDAY($H5504,2)+1)</f>
        <v/>
      </c>
      <c r="J5504" s="4" t="str">
        <f aca="false">IF($I5504="","",$I5504+6)</f>
        <v/>
      </c>
      <c r="K5504" s="6" t="str">
        <f aca="false">IF($H5504="","",DATE(YEAR($H5504),MONTH($H5504),1))</f>
        <v/>
      </c>
      <c r="L5504" s="0" t="str">
        <f aca="false">IF($A5504="","",INDEX(CARTAO_COMPRAS!$K:$K,INT((ROW()-2)/20)+2))</f>
        <v/>
      </c>
      <c r="M5504" s="0" t="str">
        <f aca="false">IF($A5504="","","Compra no cartão")</f>
        <v/>
      </c>
    </row>
    <row r="5505" customFormat="false" ht="13.5" hidden="false" customHeight="false" outlineLevel="0" collapsed="false">
      <c r="A5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5" s="0" t="str">
        <f aca="false">IF($A5505="","",INDEX(CARTAO_COMPRAS!$C:$C,INT((ROW()-2)/20)+2))</f>
        <v/>
      </c>
      <c r="C5505" s="0" t="str">
        <f aca="false">IF($A5505="","",INDEX(CARTAO_COMPRAS!$D:$D,INT((ROW()-2)/20)+2))</f>
        <v/>
      </c>
      <c r="D5505" s="0" t="str">
        <f aca="false">IF($A5505="","",INDEX(CARTAO_COMPRAS!$E:$E,INT((ROW()-2)/20)+2))</f>
        <v/>
      </c>
      <c r="E5505" s="0" t="str">
        <f aca="false">IF($A5505="","",INDEX(CARTAO_COMPRAS!$H:$H,INT((ROW()-2)/20)+2)+MOD(ROW()-2,20))</f>
        <v/>
      </c>
      <c r="F5505" s="0" t="str">
        <f aca="false">IF($A5505="","",INDEX(CARTAO_COMPRAS!$G:$G,INT((ROW()-2)/20)+2))</f>
        <v/>
      </c>
      <c r="G5505" s="5" t="str">
        <f aca="false">IF($A5505="","",INDEX(CARTAO_COMPRAS!$I:$I,INT((ROW()-2)/20)+2))</f>
        <v/>
      </c>
      <c r="H5505" s="4" t="str">
        <f aca="false">IF($A5505="","",EDATE(INDEX(CARTAO_COMPRAS!$J:$J,INT((ROW()-2)/20)+2),MOD(ROW()-2,20)))</f>
        <v/>
      </c>
      <c r="I5505" s="4" t="str">
        <f aca="false">IF($H5505="","",$H5505-WEEKDAY($H5505,2)+1)</f>
        <v/>
      </c>
      <c r="J5505" s="4" t="str">
        <f aca="false">IF($I5505="","",$I5505+6)</f>
        <v/>
      </c>
      <c r="K5505" s="6" t="str">
        <f aca="false">IF($H5505="","",DATE(YEAR($H5505),MONTH($H5505),1))</f>
        <v/>
      </c>
      <c r="L5505" s="0" t="str">
        <f aca="false">IF($A5505="","",INDEX(CARTAO_COMPRAS!$K:$K,INT((ROW()-2)/20)+2))</f>
        <v/>
      </c>
      <c r="M5505" s="0" t="str">
        <f aca="false">IF($A5505="","","Compra no cartão")</f>
        <v/>
      </c>
    </row>
    <row r="5506" customFormat="false" ht="13.5" hidden="false" customHeight="false" outlineLevel="0" collapsed="false">
      <c r="A5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6" s="0" t="str">
        <f aca="false">IF($A5506="","",INDEX(CARTAO_COMPRAS!$C:$C,INT((ROW()-2)/20)+2))</f>
        <v/>
      </c>
      <c r="C5506" s="0" t="str">
        <f aca="false">IF($A5506="","",INDEX(CARTAO_COMPRAS!$D:$D,INT((ROW()-2)/20)+2))</f>
        <v/>
      </c>
      <c r="D5506" s="0" t="str">
        <f aca="false">IF($A5506="","",INDEX(CARTAO_COMPRAS!$E:$E,INT((ROW()-2)/20)+2))</f>
        <v/>
      </c>
      <c r="E5506" s="0" t="str">
        <f aca="false">IF($A5506="","",INDEX(CARTAO_COMPRAS!$H:$H,INT((ROW()-2)/20)+2)+MOD(ROW()-2,20))</f>
        <v/>
      </c>
      <c r="F5506" s="0" t="str">
        <f aca="false">IF($A5506="","",INDEX(CARTAO_COMPRAS!$G:$G,INT((ROW()-2)/20)+2))</f>
        <v/>
      </c>
      <c r="G5506" s="5" t="str">
        <f aca="false">IF($A5506="","",INDEX(CARTAO_COMPRAS!$I:$I,INT((ROW()-2)/20)+2))</f>
        <v/>
      </c>
      <c r="H5506" s="4" t="str">
        <f aca="false">IF($A5506="","",EDATE(INDEX(CARTAO_COMPRAS!$J:$J,INT((ROW()-2)/20)+2),MOD(ROW()-2,20)))</f>
        <v/>
      </c>
      <c r="I5506" s="4" t="str">
        <f aca="false">IF($H5506="","",$H5506-WEEKDAY($H5506,2)+1)</f>
        <v/>
      </c>
      <c r="J5506" s="4" t="str">
        <f aca="false">IF($I5506="","",$I5506+6)</f>
        <v/>
      </c>
      <c r="K5506" s="6" t="str">
        <f aca="false">IF($H5506="","",DATE(YEAR($H5506),MONTH($H5506),1))</f>
        <v/>
      </c>
      <c r="L5506" s="0" t="str">
        <f aca="false">IF($A5506="","",INDEX(CARTAO_COMPRAS!$K:$K,INT((ROW()-2)/20)+2))</f>
        <v/>
      </c>
      <c r="M5506" s="0" t="str">
        <f aca="false">IF($A5506="","","Compra no cartão")</f>
        <v/>
      </c>
    </row>
    <row r="5507" customFormat="false" ht="13.5" hidden="false" customHeight="false" outlineLevel="0" collapsed="false">
      <c r="A5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7" s="0" t="str">
        <f aca="false">IF($A5507="","",INDEX(CARTAO_COMPRAS!$C:$C,INT((ROW()-2)/20)+2))</f>
        <v/>
      </c>
      <c r="C5507" s="0" t="str">
        <f aca="false">IF($A5507="","",INDEX(CARTAO_COMPRAS!$D:$D,INT((ROW()-2)/20)+2))</f>
        <v/>
      </c>
      <c r="D5507" s="0" t="str">
        <f aca="false">IF($A5507="","",INDEX(CARTAO_COMPRAS!$E:$E,INT((ROW()-2)/20)+2))</f>
        <v/>
      </c>
      <c r="E5507" s="0" t="str">
        <f aca="false">IF($A5507="","",INDEX(CARTAO_COMPRAS!$H:$H,INT((ROW()-2)/20)+2)+MOD(ROW()-2,20))</f>
        <v/>
      </c>
      <c r="F5507" s="0" t="str">
        <f aca="false">IF($A5507="","",INDEX(CARTAO_COMPRAS!$G:$G,INT((ROW()-2)/20)+2))</f>
        <v/>
      </c>
      <c r="G5507" s="5" t="str">
        <f aca="false">IF($A5507="","",INDEX(CARTAO_COMPRAS!$I:$I,INT((ROW()-2)/20)+2))</f>
        <v/>
      </c>
      <c r="H5507" s="4" t="str">
        <f aca="false">IF($A5507="","",EDATE(INDEX(CARTAO_COMPRAS!$J:$J,INT((ROW()-2)/20)+2),MOD(ROW()-2,20)))</f>
        <v/>
      </c>
      <c r="I5507" s="4" t="str">
        <f aca="false">IF($H5507="","",$H5507-WEEKDAY($H5507,2)+1)</f>
        <v/>
      </c>
      <c r="J5507" s="4" t="str">
        <f aca="false">IF($I5507="","",$I5507+6)</f>
        <v/>
      </c>
      <c r="K5507" s="6" t="str">
        <f aca="false">IF($H5507="","",DATE(YEAR($H5507),MONTH($H5507),1))</f>
        <v/>
      </c>
      <c r="L5507" s="0" t="str">
        <f aca="false">IF($A5507="","",INDEX(CARTAO_COMPRAS!$K:$K,INT((ROW()-2)/20)+2))</f>
        <v/>
      </c>
      <c r="M5507" s="0" t="str">
        <f aca="false">IF($A5507="","","Compra no cartão")</f>
        <v/>
      </c>
    </row>
    <row r="5508" customFormat="false" ht="13.5" hidden="false" customHeight="false" outlineLevel="0" collapsed="false">
      <c r="A5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8" s="0" t="str">
        <f aca="false">IF($A5508="","",INDEX(CARTAO_COMPRAS!$C:$C,INT((ROW()-2)/20)+2))</f>
        <v/>
      </c>
      <c r="C5508" s="0" t="str">
        <f aca="false">IF($A5508="","",INDEX(CARTAO_COMPRAS!$D:$D,INT((ROW()-2)/20)+2))</f>
        <v/>
      </c>
      <c r="D5508" s="0" t="str">
        <f aca="false">IF($A5508="","",INDEX(CARTAO_COMPRAS!$E:$E,INT((ROW()-2)/20)+2))</f>
        <v/>
      </c>
      <c r="E5508" s="0" t="str">
        <f aca="false">IF($A5508="","",INDEX(CARTAO_COMPRAS!$H:$H,INT((ROW()-2)/20)+2)+MOD(ROW()-2,20))</f>
        <v/>
      </c>
      <c r="F5508" s="0" t="str">
        <f aca="false">IF($A5508="","",INDEX(CARTAO_COMPRAS!$G:$G,INT((ROW()-2)/20)+2))</f>
        <v/>
      </c>
      <c r="G5508" s="5" t="str">
        <f aca="false">IF($A5508="","",INDEX(CARTAO_COMPRAS!$I:$I,INT((ROW()-2)/20)+2))</f>
        <v/>
      </c>
      <c r="H5508" s="4" t="str">
        <f aca="false">IF($A5508="","",EDATE(INDEX(CARTAO_COMPRAS!$J:$J,INT((ROW()-2)/20)+2),MOD(ROW()-2,20)))</f>
        <v/>
      </c>
      <c r="I5508" s="4" t="str">
        <f aca="false">IF($H5508="","",$H5508-WEEKDAY($H5508,2)+1)</f>
        <v/>
      </c>
      <c r="J5508" s="4" t="str">
        <f aca="false">IF($I5508="","",$I5508+6)</f>
        <v/>
      </c>
      <c r="K5508" s="6" t="str">
        <f aca="false">IF($H5508="","",DATE(YEAR($H5508),MONTH($H5508),1))</f>
        <v/>
      </c>
      <c r="L5508" s="0" t="str">
        <f aca="false">IF($A5508="","",INDEX(CARTAO_COMPRAS!$K:$K,INT((ROW()-2)/20)+2))</f>
        <v/>
      </c>
      <c r="M5508" s="0" t="str">
        <f aca="false">IF($A5508="","","Compra no cartão")</f>
        <v/>
      </c>
    </row>
    <row r="5509" customFormat="false" ht="13.5" hidden="false" customHeight="false" outlineLevel="0" collapsed="false">
      <c r="A5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09" s="0" t="str">
        <f aca="false">IF($A5509="","",INDEX(CARTAO_COMPRAS!$C:$C,INT((ROW()-2)/20)+2))</f>
        <v/>
      </c>
      <c r="C5509" s="0" t="str">
        <f aca="false">IF($A5509="","",INDEX(CARTAO_COMPRAS!$D:$D,INT((ROW()-2)/20)+2))</f>
        <v/>
      </c>
      <c r="D5509" s="0" t="str">
        <f aca="false">IF($A5509="","",INDEX(CARTAO_COMPRAS!$E:$E,INT((ROW()-2)/20)+2))</f>
        <v/>
      </c>
      <c r="E5509" s="0" t="str">
        <f aca="false">IF($A5509="","",INDEX(CARTAO_COMPRAS!$H:$H,INT((ROW()-2)/20)+2)+MOD(ROW()-2,20))</f>
        <v/>
      </c>
      <c r="F5509" s="0" t="str">
        <f aca="false">IF($A5509="","",INDEX(CARTAO_COMPRAS!$G:$G,INT((ROW()-2)/20)+2))</f>
        <v/>
      </c>
      <c r="G5509" s="5" t="str">
        <f aca="false">IF($A5509="","",INDEX(CARTAO_COMPRAS!$I:$I,INT((ROW()-2)/20)+2))</f>
        <v/>
      </c>
      <c r="H5509" s="4" t="str">
        <f aca="false">IF($A5509="","",EDATE(INDEX(CARTAO_COMPRAS!$J:$J,INT((ROW()-2)/20)+2),MOD(ROW()-2,20)))</f>
        <v/>
      </c>
      <c r="I5509" s="4" t="str">
        <f aca="false">IF($H5509="","",$H5509-WEEKDAY($H5509,2)+1)</f>
        <v/>
      </c>
      <c r="J5509" s="4" t="str">
        <f aca="false">IF($I5509="","",$I5509+6)</f>
        <v/>
      </c>
      <c r="K5509" s="6" t="str">
        <f aca="false">IF($H5509="","",DATE(YEAR($H5509),MONTH($H5509),1))</f>
        <v/>
      </c>
      <c r="L5509" s="0" t="str">
        <f aca="false">IF($A5509="","",INDEX(CARTAO_COMPRAS!$K:$K,INT((ROW()-2)/20)+2))</f>
        <v/>
      </c>
      <c r="M5509" s="0" t="str">
        <f aca="false">IF($A5509="","","Compra no cartão")</f>
        <v/>
      </c>
    </row>
    <row r="5510" customFormat="false" ht="13.5" hidden="false" customHeight="false" outlineLevel="0" collapsed="false">
      <c r="A5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0" s="0" t="str">
        <f aca="false">IF($A5510="","",INDEX(CARTAO_COMPRAS!$C:$C,INT((ROW()-2)/20)+2))</f>
        <v/>
      </c>
      <c r="C5510" s="0" t="str">
        <f aca="false">IF($A5510="","",INDEX(CARTAO_COMPRAS!$D:$D,INT((ROW()-2)/20)+2))</f>
        <v/>
      </c>
      <c r="D5510" s="0" t="str">
        <f aca="false">IF($A5510="","",INDEX(CARTAO_COMPRAS!$E:$E,INT((ROW()-2)/20)+2))</f>
        <v/>
      </c>
      <c r="E5510" s="0" t="str">
        <f aca="false">IF($A5510="","",INDEX(CARTAO_COMPRAS!$H:$H,INT((ROW()-2)/20)+2)+MOD(ROW()-2,20))</f>
        <v/>
      </c>
      <c r="F5510" s="0" t="str">
        <f aca="false">IF($A5510="","",INDEX(CARTAO_COMPRAS!$G:$G,INT((ROW()-2)/20)+2))</f>
        <v/>
      </c>
      <c r="G5510" s="5" t="str">
        <f aca="false">IF($A5510="","",INDEX(CARTAO_COMPRAS!$I:$I,INT((ROW()-2)/20)+2))</f>
        <v/>
      </c>
      <c r="H5510" s="4" t="str">
        <f aca="false">IF($A5510="","",EDATE(INDEX(CARTAO_COMPRAS!$J:$J,INT((ROW()-2)/20)+2),MOD(ROW()-2,20)))</f>
        <v/>
      </c>
      <c r="I5510" s="4" t="str">
        <f aca="false">IF($H5510="","",$H5510-WEEKDAY($H5510,2)+1)</f>
        <v/>
      </c>
      <c r="J5510" s="4" t="str">
        <f aca="false">IF($I5510="","",$I5510+6)</f>
        <v/>
      </c>
      <c r="K5510" s="6" t="str">
        <f aca="false">IF($H5510="","",DATE(YEAR($H5510),MONTH($H5510),1))</f>
        <v/>
      </c>
      <c r="L5510" s="0" t="str">
        <f aca="false">IF($A5510="","",INDEX(CARTAO_COMPRAS!$K:$K,INT((ROW()-2)/20)+2))</f>
        <v/>
      </c>
      <c r="M5510" s="0" t="str">
        <f aca="false">IF($A5510="","","Compra no cartão")</f>
        <v/>
      </c>
    </row>
    <row r="5511" customFormat="false" ht="13.5" hidden="false" customHeight="false" outlineLevel="0" collapsed="false">
      <c r="A5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1" s="0" t="str">
        <f aca="false">IF($A5511="","",INDEX(CARTAO_COMPRAS!$C:$C,INT((ROW()-2)/20)+2))</f>
        <v/>
      </c>
      <c r="C5511" s="0" t="str">
        <f aca="false">IF($A5511="","",INDEX(CARTAO_COMPRAS!$D:$D,INT((ROW()-2)/20)+2))</f>
        <v/>
      </c>
      <c r="D5511" s="0" t="str">
        <f aca="false">IF($A5511="","",INDEX(CARTAO_COMPRAS!$E:$E,INT((ROW()-2)/20)+2))</f>
        <v/>
      </c>
      <c r="E5511" s="0" t="str">
        <f aca="false">IF($A5511="","",INDEX(CARTAO_COMPRAS!$H:$H,INT((ROW()-2)/20)+2)+MOD(ROW()-2,20))</f>
        <v/>
      </c>
      <c r="F5511" s="0" t="str">
        <f aca="false">IF($A5511="","",INDEX(CARTAO_COMPRAS!$G:$G,INT((ROW()-2)/20)+2))</f>
        <v/>
      </c>
      <c r="G5511" s="5" t="str">
        <f aca="false">IF($A5511="","",INDEX(CARTAO_COMPRAS!$I:$I,INT((ROW()-2)/20)+2))</f>
        <v/>
      </c>
      <c r="H5511" s="4" t="str">
        <f aca="false">IF($A5511="","",EDATE(INDEX(CARTAO_COMPRAS!$J:$J,INT((ROW()-2)/20)+2),MOD(ROW()-2,20)))</f>
        <v/>
      </c>
      <c r="I5511" s="4" t="str">
        <f aca="false">IF($H5511="","",$H5511-WEEKDAY($H5511,2)+1)</f>
        <v/>
      </c>
      <c r="J5511" s="4" t="str">
        <f aca="false">IF($I5511="","",$I5511+6)</f>
        <v/>
      </c>
      <c r="K5511" s="6" t="str">
        <f aca="false">IF($H5511="","",DATE(YEAR($H5511),MONTH($H5511),1))</f>
        <v/>
      </c>
      <c r="L5511" s="0" t="str">
        <f aca="false">IF($A5511="","",INDEX(CARTAO_COMPRAS!$K:$K,INT((ROW()-2)/20)+2))</f>
        <v/>
      </c>
      <c r="M5511" s="0" t="str">
        <f aca="false">IF($A5511="","","Compra no cartão")</f>
        <v/>
      </c>
    </row>
    <row r="5512" customFormat="false" ht="13.5" hidden="false" customHeight="false" outlineLevel="0" collapsed="false">
      <c r="A5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2" s="0" t="str">
        <f aca="false">IF($A5512="","",INDEX(CARTAO_COMPRAS!$C:$C,INT((ROW()-2)/20)+2))</f>
        <v/>
      </c>
      <c r="C5512" s="0" t="str">
        <f aca="false">IF($A5512="","",INDEX(CARTAO_COMPRAS!$D:$D,INT((ROW()-2)/20)+2))</f>
        <v/>
      </c>
      <c r="D5512" s="0" t="str">
        <f aca="false">IF($A5512="","",INDEX(CARTAO_COMPRAS!$E:$E,INT((ROW()-2)/20)+2))</f>
        <v/>
      </c>
      <c r="E5512" s="0" t="str">
        <f aca="false">IF($A5512="","",INDEX(CARTAO_COMPRAS!$H:$H,INT((ROW()-2)/20)+2)+MOD(ROW()-2,20))</f>
        <v/>
      </c>
      <c r="F5512" s="0" t="str">
        <f aca="false">IF($A5512="","",INDEX(CARTAO_COMPRAS!$G:$G,INT((ROW()-2)/20)+2))</f>
        <v/>
      </c>
      <c r="G5512" s="5" t="str">
        <f aca="false">IF($A5512="","",INDEX(CARTAO_COMPRAS!$I:$I,INT((ROW()-2)/20)+2))</f>
        <v/>
      </c>
      <c r="H5512" s="4" t="str">
        <f aca="false">IF($A5512="","",EDATE(INDEX(CARTAO_COMPRAS!$J:$J,INT((ROW()-2)/20)+2),MOD(ROW()-2,20)))</f>
        <v/>
      </c>
      <c r="I5512" s="4" t="str">
        <f aca="false">IF($H5512="","",$H5512-WEEKDAY($H5512,2)+1)</f>
        <v/>
      </c>
      <c r="J5512" s="4" t="str">
        <f aca="false">IF($I5512="","",$I5512+6)</f>
        <v/>
      </c>
      <c r="K5512" s="6" t="str">
        <f aca="false">IF($H5512="","",DATE(YEAR($H5512),MONTH($H5512),1))</f>
        <v/>
      </c>
      <c r="L5512" s="0" t="str">
        <f aca="false">IF($A5512="","",INDEX(CARTAO_COMPRAS!$K:$K,INT((ROW()-2)/20)+2))</f>
        <v/>
      </c>
      <c r="M5512" s="0" t="str">
        <f aca="false">IF($A5512="","","Compra no cartão")</f>
        <v/>
      </c>
    </row>
    <row r="5513" customFormat="false" ht="13.5" hidden="false" customHeight="false" outlineLevel="0" collapsed="false">
      <c r="A5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3" s="0" t="str">
        <f aca="false">IF($A5513="","",INDEX(CARTAO_COMPRAS!$C:$C,INT((ROW()-2)/20)+2))</f>
        <v/>
      </c>
      <c r="C5513" s="0" t="str">
        <f aca="false">IF($A5513="","",INDEX(CARTAO_COMPRAS!$D:$D,INT((ROW()-2)/20)+2))</f>
        <v/>
      </c>
      <c r="D5513" s="0" t="str">
        <f aca="false">IF($A5513="","",INDEX(CARTAO_COMPRAS!$E:$E,INT((ROW()-2)/20)+2))</f>
        <v/>
      </c>
      <c r="E5513" s="0" t="str">
        <f aca="false">IF($A5513="","",INDEX(CARTAO_COMPRAS!$H:$H,INT((ROW()-2)/20)+2)+MOD(ROW()-2,20))</f>
        <v/>
      </c>
      <c r="F5513" s="0" t="str">
        <f aca="false">IF($A5513="","",INDEX(CARTAO_COMPRAS!$G:$G,INT((ROW()-2)/20)+2))</f>
        <v/>
      </c>
      <c r="G5513" s="5" t="str">
        <f aca="false">IF($A5513="","",INDEX(CARTAO_COMPRAS!$I:$I,INT((ROW()-2)/20)+2))</f>
        <v/>
      </c>
      <c r="H5513" s="4" t="str">
        <f aca="false">IF($A5513="","",EDATE(INDEX(CARTAO_COMPRAS!$J:$J,INT((ROW()-2)/20)+2),MOD(ROW()-2,20)))</f>
        <v/>
      </c>
      <c r="I5513" s="4" t="str">
        <f aca="false">IF($H5513="","",$H5513-WEEKDAY($H5513,2)+1)</f>
        <v/>
      </c>
      <c r="J5513" s="4" t="str">
        <f aca="false">IF($I5513="","",$I5513+6)</f>
        <v/>
      </c>
      <c r="K5513" s="6" t="str">
        <f aca="false">IF($H5513="","",DATE(YEAR($H5513),MONTH($H5513),1))</f>
        <v/>
      </c>
      <c r="L5513" s="0" t="str">
        <f aca="false">IF($A5513="","",INDEX(CARTAO_COMPRAS!$K:$K,INT((ROW()-2)/20)+2))</f>
        <v/>
      </c>
      <c r="M5513" s="0" t="str">
        <f aca="false">IF($A5513="","","Compra no cartão")</f>
        <v/>
      </c>
    </row>
    <row r="5514" customFormat="false" ht="13.5" hidden="false" customHeight="false" outlineLevel="0" collapsed="false">
      <c r="A5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4" s="0" t="str">
        <f aca="false">IF($A5514="","",INDEX(CARTAO_COMPRAS!$C:$C,INT((ROW()-2)/20)+2))</f>
        <v/>
      </c>
      <c r="C5514" s="0" t="str">
        <f aca="false">IF($A5514="","",INDEX(CARTAO_COMPRAS!$D:$D,INT((ROW()-2)/20)+2))</f>
        <v/>
      </c>
      <c r="D5514" s="0" t="str">
        <f aca="false">IF($A5514="","",INDEX(CARTAO_COMPRAS!$E:$E,INT((ROW()-2)/20)+2))</f>
        <v/>
      </c>
      <c r="E5514" s="0" t="str">
        <f aca="false">IF($A5514="","",INDEX(CARTAO_COMPRAS!$H:$H,INT((ROW()-2)/20)+2)+MOD(ROW()-2,20))</f>
        <v/>
      </c>
      <c r="F5514" s="0" t="str">
        <f aca="false">IF($A5514="","",INDEX(CARTAO_COMPRAS!$G:$G,INT((ROW()-2)/20)+2))</f>
        <v/>
      </c>
      <c r="G5514" s="5" t="str">
        <f aca="false">IF($A5514="","",INDEX(CARTAO_COMPRAS!$I:$I,INT((ROW()-2)/20)+2))</f>
        <v/>
      </c>
      <c r="H5514" s="4" t="str">
        <f aca="false">IF($A5514="","",EDATE(INDEX(CARTAO_COMPRAS!$J:$J,INT((ROW()-2)/20)+2),MOD(ROW()-2,20)))</f>
        <v/>
      </c>
      <c r="I5514" s="4" t="str">
        <f aca="false">IF($H5514="","",$H5514-WEEKDAY($H5514,2)+1)</f>
        <v/>
      </c>
      <c r="J5514" s="4" t="str">
        <f aca="false">IF($I5514="","",$I5514+6)</f>
        <v/>
      </c>
      <c r="K5514" s="6" t="str">
        <f aca="false">IF($H5514="","",DATE(YEAR($H5514),MONTH($H5514),1))</f>
        <v/>
      </c>
      <c r="L5514" s="0" t="str">
        <f aca="false">IF($A5514="","",INDEX(CARTAO_COMPRAS!$K:$K,INT((ROW()-2)/20)+2))</f>
        <v/>
      </c>
      <c r="M5514" s="0" t="str">
        <f aca="false">IF($A5514="","","Compra no cartão")</f>
        <v/>
      </c>
    </row>
    <row r="5515" customFormat="false" ht="13.5" hidden="false" customHeight="false" outlineLevel="0" collapsed="false">
      <c r="A5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5" s="0" t="str">
        <f aca="false">IF($A5515="","",INDEX(CARTAO_COMPRAS!$C:$C,INT((ROW()-2)/20)+2))</f>
        <v/>
      </c>
      <c r="C5515" s="0" t="str">
        <f aca="false">IF($A5515="","",INDEX(CARTAO_COMPRAS!$D:$D,INT((ROW()-2)/20)+2))</f>
        <v/>
      </c>
      <c r="D5515" s="0" t="str">
        <f aca="false">IF($A5515="","",INDEX(CARTAO_COMPRAS!$E:$E,INT((ROW()-2)/20)+2))</f>
        <v/>
      </c>
      <c r="E5515" s="0" t="str">
        <f aca="false">IF($A5515="","",INDEX(CARTAO_COMPRAS!$H:$H,INT((ROW()-2)/20)+2)+MOD(ROW()-2,20))</f>
        <v/>
      </c>
      <c r="F5515" s="0" t="str">
        <f aca="false">IF($A5515="","",INDEX(CARTAO_COMPRAS!$G:$G,INT((ROW()-2)/20)+2))</f>
        <v/>
      </c>
      <c r="G5515" s="5" t="str">
        <f aca="false">IF($A5515="","",INDEX(CARTAO_COMPRAS!$I:$I,INT((ROW()-2)/20)+2))</f>
        <v/>
      </c>
      <c r="H5515" s="4" t="str">
        <f aca="false">IF($A5515="","",EDATE(INDEX(CARTAO_COMPRAS!$J:$J,INT((ROW()-2)/20)+2),MOD(ROW()-2,20)))</f>
        <v/>
      </c>
      <c r="I5515" s="4" t="str">
        <f aca="false">IF($H5515="","",$H5515-WEEKDAY($H5515,2)+1)</f>
        <v/>
      </c>
      <c r="J5515" s="4" t="str">
        <f aca="false">IF($I5515="","",$I5515+6)</f>
        <v/>
      </c>
      <c r="K5515" s="6" t="str">
        <f aca="false">IF($H5515="","",DATE(YEAR($H5515),MONTH($H5515),1))</f>
        <v/>
      </c>
      <c r="L5515" s="0" t="str">
        <f aca="false">IF($A5515="","",INDEX(CARTAO_COMPRAS!$K:$K,INT((ROW()-2)/20)+2))</f>
        <v/>
      </c>
      <c r="M5515" s="0" t="str">
        <f aca="false">IF($A5515="","","Compra no cartão")</f>
        <v/>
      </c>
    </row>
    <row r="5516" customFormat="false" ht="13.5" hidden="false" customHeight="false" outlineLevel="0" collapsed="false">
      <c r="A5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6" s="0" t="str">
        <f aca="false">IF($A5516="","",INDEX(CARTAO_COMPRAS!$C:$C,INT((ROW()-2)/20)+2))</f>
        <v/>
      </c>
      <c r="C5516" s="0" t="str">
        <f aca="false">IF($A5516="","",INDEX(CARTAO_COMPRAS!$D:$D,INT((ROW()-2)/20)+2))</f>
        <v/>
      </c>
      <c r="D5516" s="0" t="str">
        <f aca="false">IF($A5516="","",INDEX(CARTAO_COMPRAS!$E:$E,INT((ROW()-2)/20)+2))</f>
        <v/>
      </c>
      <c r="E5516" s="0" t="str">
        <f aca="false">IF($A5516="","",INDEX(CARTAO_COMPRAS!$H:$H,INT((ROW()-2)/20)+2)+MOD(ROW()-2,20))</f>
        <v/>
      </c>
      <c r="F5516" s="0" t="str">
        <f aca="false">IF($A5516="","",INDEX(CARTAO_COMPRAS!$G:$G,INT((ROW()-2)/20)+2))</f>
        <v/>
      </c>
      <c r="G5516" s="5" t="str">
        <f aca="false">IF($A5516="","",INDEX(CARTAO_COMPRAS!$I:$I,INT((ROW()-2)/20)+2))</f>
        <v/>
      </c>
      <c r="H5516" s="4" t="str">
        <f aca="false">IF($A5516="","",EDATE(INDEX(CARTAO_COMPRAS!$J:$J,INT((ROW()-2)/20)+2),MOD(ROW()-2,20)))</f>
        <v/>
      </c>
      <c r="I5516" s="4" t="str">
        <f aca="false">IF($H5516="","",$H5516-WEEKDAY($H5516,2)+1)</f>
        <v/>
      </c>
      <c r="J5516" s="4" t="str">
        <f aca="false">IF($I5516="","",$I5516+6)</f>
        <v/>
      </c>
      <c r="K5516" s="6" t="str">
        <f aca="false">IF($H5516="","",DATE(YEAR($H5516),MONTH($H5516),1))</f>
        <v/>
      </c>
      <c r="L5516" s="0" t="str">
        <f aca="false">IF($A5516="","",INDEX(CARTAO_COMPRAS!$K:$K,INT((ROW()-2)/20)+2))</f>
        <v/>
      </c>
      <c r="M5516" s="0" t="str">
        <f aca="false">IF($A5516="","","Compra no cartão")</f>
        <v/>
      </c>
    </row>
    <row r="5517" customFormat="false" ht="13.5" hidden="false" customHeight="false" outlineLevel="0" collapsed="false">
      <c r="A5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7" s="0" t="str">
        <f aca="false">IF($A5517="","",INDEX(CARTAO_COMPRAS!$C:$C,INT((ROW()-2)/20)+2))</f>
        <v/>
      </c>
      <c r="C5517" s="0" t="str">
        <f aca="false">IF($A5517="","",INDEX(CARTAO_COMPRAS!$D:$D,INT((ROW()-2)/20)+2))</f>
        <v/>
      </c>
      <c r="D5517" s="0" t="str">
        <f aca="false">IF($A5517="","",INDEX(CARTAO_COMPRAS!$E:$E,INT((ROW()-2)/20)+2))</f>
        <v/>
      </c>
      <c r="E5517" s="0" t="str">
        <f aca="false">IF($A5517="","",INDEX(CARTAO_COMPRAS!$H:$H,INT((ROW()-2)/20)+2)+MOD(ROW()-2,20))</f>
        <v/>
      </c>
      <c r="F5517" s="0" t="str">
        <f aca="false">IF($A5517="","",INDEX(CARTAO_COMPRAS!$G:$G,INT((ROW()-2)/20)+2))</f>
        <v/>
      </c>
      <c r="G5517" s="5" t="str">
        <f aca="false">IF($A5517="","",INDEX(CARTAO_COMPRAS!$I:$I,INT((ROW()-2)/20)+2))</f>
        <v/>
      </c>
      <c r="H5517" s="4" t="str">
        <f aca="false">IF($A5517="","",EDATE(INDEX(CARTAO_COMPRAS!$J:$J,INT((ROW()-2)/20)+2),MOD(ROW()-2,20)))</f>
        <v/>
      </c>
      <c r="I5517" s="4" t="str">
        <f aca="false">IF($H5517="","",$H5517-WEEKDAY($H5517,2)+1)</f>
        <v/>
      </c>
      <c r="J5517" s="4" t="str">
        <f aca="false">IF($I5517="","",$I5517+6)</f>
        <v/>
      </c>
      <c r="K5517" s="6" t="str">
        <f aca="false">IF($H5517="","",DATE(YEAR($H5517),MONTH($H5517),1))</f>
        <v/>
      </c>
      <c r="L5517" s="0" t="str">
        <f aca="false">IF($A5517="","",INDEX(CARTAO_COMPRAS!$K:$K,INT((ROW()-2)/20)+2))</f>
        <v/>
      </c>
      <c r="M5517" s="0" t="str">
        <f aca="false">IF($A5517="","","Compra no cartão")</f>
        <v/>
      </c>
    </row>
    <row r="5518" customFormat="false" ht="13.5" hidden="false" customHeight="false" outlineLevel="0" collapsed="false">
      <c r="A5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8" s="0" t="str">
        <f aca="false">IF($A5518="","",INDEX(CARTAO_COMPRAS!$C:$C,INT((ROW()-2)/20)+2))</f>
        <v/>
      </c>
      <c r="C5518" s="0" t="str">
        <f aca="false">IF($A5518="","",INDEX(CARTAO_COMPRAS!$D:$D,INT((ROW()-2)/20)+2))</f>
        <v/>
      </c>
      <c r="D5518" s="0" t="str">
        <f aca="false">IF($A5518="","",INDEX(CARTAO_COMPRAS!$E:$E,INT((ROW()-2)/20)+2))</f>
        <v/>
      </c>
      <c r="E5518" s="0" t="str">
        <f aca="false">IF($A5518="","",INDEX(CARTAO_COMPRAS!$H:$H,INT((ROW()-2)/20)+2)+MOD(ROW()-2,20))</f>
        <v/>
      </c>
      <c r="F5518" s="0" t="str">
        <f aca="false">IF($A5518="","",INDEX(CARTAO_COMPRAS!$G:$G,INT((ROW()-2)/20)+2))</f>
        <v/>
      </c>
      <c r="G5518" s="5" t="str">
        <f aca="false">IF($A5518="","",INDEX(CARTAO_COMPRAS!$I:$I,INT((ROW()-2)/20)+2))</f>
        <v/>
      </c>
      <c r="H5518" s="4" t="str">
        <f aca="false">IF($A5518="","",EDATE(INDEX(CARTAO_COMPRAS!$J:$J,INT((ROW()-2)/20)+2),MOD(ROW()-2,20)))</f>
        <v/>
      </c>
      <c r="I5518" s="4" t="str">
        <f aca="false">IF($H5518="","",$H5518-WEEKDAY($H5518,2)+1)</f>
        <v/>
      </c>
      <c r="J5518" s="4" t="str">
        <f aca="false">IF($I5518="","",$I5518+6)</f>
        <v/>
      </c>
      <c r="K5518" s="6" t="str">
        <f aca="false">IF($H5518="","",DATE(YEAR($H5518),MONTH($H5518),1))</f>
        <v/>
      </c>
      <c r="L5518" s="0" t="str">
        <f aca="false">IF($A5518="","",INDEX(CARTAO_COMPRAS!$K:$K,INT((ROW()-2)/20)+2))</f>
        <v/>
      </c>
      <c r="M5518" s="0" t="str">
        <f aca="false">IF($A5518="","","Compra no cartão")</f>
        <v/>
      </c>
    </row>
    <row r="5519" customFormat="false" ht="13.5" hidden="false" customHeight="false" outlineLevel="0" collapsed="false">
      <c r="A5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19" s="0" t="str">
        <f aca="false">IF($A5519="","",INDEX(CARTAO_COMPRAS!$C:$C,INT((ROW()-2)/20)+2))</f>
        <v/>
      </c>
      <c r="C5519" s="0" t="str">
        <f aca="false">IF($A5519="","",INDEX(CARTAO_COMPRAS!$D:$D,INT((ROW()-2)/20)+2))</f>
        <v/>
      </c>
      <c r="D5519" s="0" t="str">
        <f aca="false">IF($A5519="","",INDEX(CARTAO_COMPRAS!$E:$E,INT((ROW()-2)/20)+2))</f>
        <v/>
      </c>
      <c r="E5519" s="0" t="str">
        <f aca="false">IF($A5519="","",INDEX(CARTAO_COMPRAS!$H:$H,INT((ROW()-2)/20)+2)+MOD(ROW()-2,20))</f>
        <v/>
      </c>
      <c r="F5519" s="0" t="str">
        <f aca="false">IF($A5519="","",INDEX(CARTAO_COMPRAS!$G:$G,INT((ROW()-2)/20)+2))</f>
        <v/>
      </c>
      <c r="G5519" s="5" t="str">
        <f aca="false">IF($A5519="","",INDEX(CARTAO_COMPRAS!$I:$I,INT((ROW()-2)/20)+2))</f>
        <v/>
      </c>
      <c r="H5519" s="4" t="str">
        <f aca="false">IF($A5519="","",EDATE(INDEX(CARTAO_COMPRAS!$J:$J,INT((ROW()-2)/20)+2),MOD(ROW()-2,20)))</f>
        <v/>
      </c>
      <c r="I5519" s="4" t="str">
        <f aca="false">IF($H5519="","",$H5519-WEEKDAY($H5519,2)+1)</f>
        <v/>
      </c>
      <c r="J5519" s="4" t="str">
        <f aca="false">IF($I5519="","",$I5519+6)</f>
        <v/>
      </c>
      <c r="K5519" s="6" t="str">
        <f aca="false">IF($H5519="","",DATE(YEAR($H5519),MONTH($H5519),1))</f>
        <v/>
      </c>
      <c r="L5519" s="0" t="str">
        <f aca="false">IF($A5519="","",INDEX(CARTAO_COMPRAS!$K:$K,INT((ROW()-2)/20)+2))</f>
        <v/>
      </c>
      <c r="M5519" s="0" t="str">
        <f aca="false">IF($A5519="","","Compra no cartão")</f>
        <v/>
      </c>
    </row>
    <row r="5520" customFormat="false" ht="13.5" hidden="false" customHeight="false" outlineLevel="0" collapsed="false">
      <c r="A5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0" s="0" t="str">
        <f aca="false">IF($A5520="","",INDEX(CARTAO_COMPRAS!$C:$C,INT((ROW()-2)/20)+2))</f>
        <v/>
      </c>
      <c r="C5520" s="0" t="str">
        <f aca="false">IF($A5520="","",INDEX(CARTAO_COMPRAS!$D:$D,INT((ROW()-2)/20)+2))</f>
        <v/>
      </c>
      <c r="D5520" s="0" t="str">
        <f aca="false">IF($A5520="","",INDEX(CARTAO_COMPRAS!$E:$E,INT((ROW()-2)/20)+2))</f>
        <v/>
      </c>
      <c r="E5520" s="0" t="str">
        <f aca="false">IF($A5520="","",INDEX(CARTAO_COMPRAS!$H:$H,INT((ROW()-2)/20)+2)+MOD(ROW()-2,20))</f>
        <v/>
      </c>
      <c r="F5520" s="0" t="str">
        <f aca="false">IF($A5520="","",INDEX(CARTAO_COMPRAS!$G:$G,INT((ROW()-2)/20)+2))</f>
        <v/>
      </c>
      <c r="G5520" s="5" t="str">
        <f aca="false">IF($A5520="","",INDEX(CARTAO_COMPRAS!$I:$I,INT((ROW()-2)/20)+2))</f>
        <v/>
      </c>
      <c r="H5520" s="4" t="str">
        <f aca="false">IF($A5520="","",EDATE(INDEX(CARTAO_COMPRAS!$J:$J,INT((ROW()-2)/20)+2),MOD(ROW()-2,20)))</f>
        <v/>
      </c>
      <c r="I5520" s="4" t="str">
        <f aca="false">IF($H5520="","",$H5520-WEEKDAY($H5520,2)+1)</f>
        <v/>
      </c>
      <c r="J5520" s="4" t="str">
        <f aca="false">IF($I5520="","",$I5520+6)</f>
        <v/>
      </c>
      <c r="K5520" s="6" t="str">
        <f aca="false">IF($H5520="","",DATE(YEAR($H5520),MONTH($H5520),1))</f>
        <v/>
      </c>
      <c r="L5520" s="0" t="str">
        <f aca="false">IF($A5520="","",INDEX(CARTAO_COMPRAS!$K:$K,INT((ROW()-2)/20)+2))</f>
        <v/>
      </c>
      <c r="M5520" s="0" t="str">
        <f aca="false">IF($A5520="","","Compra no cartão")</f>
        <v/>
      </c>
    </row>
    <row r="5521" customFormat="false" ht="13.5" hidden="false" customHeight="false" outlineLevel="0" collapsed="false">
      <c r="A5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1" s="0" t="str">
        <f aca="false">IF($A5521="","",INDEX(CARTAO_COMPRAS!$C:$C,INT((ROW()-2)/20)+2))</f>
        <v/>
      </c>
      <c r="C5521" s="0" t="str">
        <f aca="false">IF($A5521="","",INDEX(CARTAO_COMPRAS!$D:$D,INT((ROW()-2)/20)+2))</f>
        <v/>
      </c>
      <c r="D5521" s="0" t="str">
        <f aca="false">IF($A5521="","",INDEX(CARTAO_COMPRAS!$E:$E,INT((ROW()-2)/20)+2))</f>
        <v/>
      </c>
      <c r="E5521" s="0" t="str">
        <f aca="false">IF($A5521="","",INDEX(CARTAO_COMPRAS!$H:$H,INT((ROW()-2)/20)+2)+MOD(ROW()-2,20))</f>
        <v/>
      </c>
      <c r="F5521" s="0" t="str">
        <f aca="false">IF($A5521="","",INDEX(CARTAO_COMPRAS!$G:$G,INT((ROW()-2)/20)+2))</f>
        <v/>
      </c>
      <c r="G5521" s="5" t="str">
        <f aca="false">IF($A5521="","",INDEX(CARTAO_COMPRAS!$I:$I,INT((ROW()-2)/20)+2))</f>
        <v/>
      </c>
      <c r="H5521" s="4" t="str">
        <f aca="false">IF($A5521="","",EDATE(INDEX(CARTAO_COMPRAS!$J:$J,INT((ROW()-2)/20)+2),MOD(ROW()-2,20)))</f>
        <v/>
      </c>
      <c r="I5521" s="4" t="str">
        <f aca="false">IF($H5521="","",$H5521-WEEKDAY($H5521,2)+1)</f>
        <v/>
      </c>
      <c r="J5521" s="4" t="str">
        <f aca="false">IF($I5521="","",$I5521+6)</f>
        <v/>
      </c>
      <c r="K5521" s="6" t="str">
        <f aca="false">IF($H5521="","",DATE(YEAR($H5521),MONTH($H5521),1))</f>
        <v/>
      </c>
      <c r="L5521" s="0" t="str">
        <f aca="false">IF($A5521="","",INDEX(CARTAO_COMPRAS!$K:$K,INT((ROW()-2)/20)+2))</f>
        <v/>
      </c>
      <c r="M5521" s="0" t="str">
        <f aca="false">IF($A5521="","","Compra no cartão")</f>
        <v/>
      </c>
    </row>
    <row r="5522" customFormat="false" ht="13.5" hidden="false" customHeight="false" outlineLevel="0" collapsed="false">
      <c r="A55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2" s="0" t="str">
        <f aca="false">IF($A5522="","",INDEX(CARTAO_COMPRAS!$C:$C,INT((ROW()-2)/20)+2))</f>
        <v/>
      </c>
      <c r="C5522" s="0" t="str">
        <f aca="false">IF($A5522="","",INDEX(CARTAO_COMPRAS!$D:$D,INT((ROW()-2)/20)+2))</f>
        <v/>
      </c>
      <c r="D5522" s="0" t="str">
        <f aca="false">IF($A5522="","",INDEX(CARTAO_COMPRAS!$E:$E,INT((ROW()-2)/20)+2))</f>
        <v/>
      </c>
      <c r="E5522" s="0" t="str">
        <f aca="false">IF($A5522="","",INDEX(CARTAO_COMPRAS!$H:$H,INT((ROW()-2)/20)+2)+MOD(ROW()-2,20))</f>
        <v/>
      </c>
      <c r="F5522" s="0" t="str">
        <f aca="false">IF($A5522="","",INDEX(CARTAO_COMPRAS!$G:$G,INT((ROW()-2)/20)+2))</f>
        <v/>
      </c>
      <c r="G5522" s="5" t="str">
        <f aca="false">IF($A5522="","",INDEX(CARTAO_COMPRAS!$I:$I,INT((ROW()-2)/20)+2))</f>
        <v/>
      </c>
      <c r="H5522" s="4" t="str">
        <f aca="false">IF($A5522="","",EDATE(INDEX(CARTAO_COMPRAS!$J:$J,INT((ROW()-2)/20)+2),MOD(ROW()-2,20)))</f>
        <v/>
      </c>
      <c r="I5522" s="4" t="str">
        <f aca="false">IF($H5522="","",$H5522-WEEKDAY($H5522,2)+1)</f>
        <v/>
      </c>
      <c r="J5522" s="4" t="str">
        <f aca="false">IF($I5522="","",$I5522+6)</f>
        <v/>
      </c>
      <c r="K5522" s="6" t="str">
        <f aca="false">IF($H5522="","",DATE(YEAR($H5522),MONTH($H5522),1))</f>
        <v/>
      </c>
      <c r="L5522" s="0" t="str">
        <f aca="false">IF($A5522="","",INDEX(CARTAO_COMPRAS!$K:$K,INT((ROW()-2)/20)+2))</f>
        <v/>
      </c>
      <c r="M5522" s="0" t="str">
        <f aca="false">IF($A5522="","","Compra no cartão")</f>
        <v/>
      </c>
    </row>
    <row r="5523" customFormat="false" ht="13.5" hidden="false" customHeight="false" outlineLevel="0" collapsed="false">
      <c r="A5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3" s="0" t="str">
        <f aca="false">IF($A5523="","",INDEX(CARTAO_COMPRAS!$C:$C,INT((ROW()-2)/20)+2))</f>
        <v/>
      </c>
      <c r="C5523" s="0" t="str">
        <f aca="false">IF($A5523="","",INDEX(CARTAO_COMPRAS!$D:$D,INT((ROW()-2)/20)+2))</f>
        <v/>
      </c>
      <c r="D5523" s="0" t="str">
        <f aca="false">IF($A5523="","",INDEX(CARTAO_COMPRAS!$E:$E,INT((ROW()-2)/20)+2))</f>
        <v/>
      </c>
      <c r="E5523" s="0" t="str">
        <f aca="false">IF($A5523="","",INDEX(CARTAO_COMPRAS!$H:$H,INT((ROW()-2)/20)+2)+MOD(ROW()-2,20))</f>
        <v/>
      </c>
      <c r="F5523" s="0" t="str">
        <f aca="false">IF($A5523="","",INDEX(CARTAO_COMPRAS!$G:$G,INT((ROW()-2)/20)+2))</f>
        <v/>
      </c>
      <c r="G5523" s="5" t="str">
        <f aca="false">IF($A5523="","",INDEX(CARTAO_COMPRAS!$I:$I,INT((ROW()-2)/20)+2))</f>
        <v/>
      </c>
      <c r="H5523" s="4" t="str">
        <f aca="false">IF($A5523="","",EDATE(INDEX(CARTAO_COMPRAS!$J:$J,INT((ROW()-2)/20)+2),MOD(ROW()-2,20)))</f>
        <v/>
      </c>
      <c r="I5523" s="4" t="str">
        <f aca="false">IF($H5523="","",$H5523-WEEKDAY($H5523,2)+1)</f>
        <v/>
      </c>
      <c r="J5523" s="4" t="str">
        <f aca="false">IF($I5523="","",$I5523+6)</f>
        <v/>
      </c>
      <c r="K5523" s="6" t="str">
        <f aca="false">IF($H5523="","",DATE(YEAR($H5523),MONTH($H5523),1))</f>
        <v/>
      </c>
      <c r="L5523" s="0" t="str">
        <f aca="false">IF($A5523="","",INDEX(CARTAO_COMPRAS!$K:$K,INT((ROW()-2)/20)+2))</f>
        <v/>
      </c>
      <c r="M5523" s="0" t="str">
        <f aca="false">IF($A5523="","","Compra no cartão")</f>
        <v/>
      </c>
    </row>
    <row r="5524" customFormat="false" ht="13.5" hidden="false" customHeight="false" outlineLevel="0" collapsed="false">
      <c r="A5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4" s="0" t="str">
        <f aca="false">IF($A5524="","",INDEX(CARTAO_COMPRAS!$C:$C,INT((ROW()-2)/20)+2))</f>
        <v/>
      </c>
      <c r="C5524" s="0" t="str">
        <f aca="false">IF($A5524="","",INDEX(CARTAO_COMPRAS!$D:$D,INT((ROW()-2)/20)+2))</f>
        <v/>
      </c>
      <c r="D5524" s="0" t="str">
        <f aca="false">IF($A5524="","",INDEX(CARTAO_COMPRAS!$E:$E,INT((ROW()-2)/20)+2))</f>
        <v/>
      </c>
      <c r="E5524" s="0" t="str">
        <f aca="false">IF($A5524="","",INDEX(CARTAO_COMPRAS!$H:$H,INT((ROW()-2)/20)+2)+MOD(ROW()-2,20))</f>
        <v/>
      </c>
      <c r="F5524" s="0" t="str">
        <f aca="false">IF($A5524="","",INDEX(CARTAO_COMPRAS!$G:$G,INT((ROW()-2)/20)+2))</f>
        <v/>
      </c>
      <c r="G5524" s="5" t="str">
        <f aca="false">IF($A5524="","",INDEX(CARTAO_COMPRAS!$I:$I,INT((ROW()-2)/20)+2))</f>
        <v/>
      </c>
      <c r="H5524" s="4" t="str">
        <f aca="false">IF($A5524="","",EDATE(INDEX(CARTAO_COMPRAS!$J:$J,INT((ROW()-2)/20)+2),MOD(ROW()-2,20)))</f>
        <v/>
      </c>
      <c r="I5524" s="4" t="str">
        <f aca="false">IF($H5524="","",$H5524-WEEKDAY($H5524,2)+1)</f>
        <v/>
      </c>
      <c r="J5524" s="4" t="str">
        <f aca="false">IF($I5524="","",$I5524+6)</f>
        <v/>
      </c>
      <c r="K5524" s="6" t="str">
        <f aca="false">IF($H5524="","",DATE(YEAR($H5524),MONTH($H5524),1))</f>
        <v/>
      </c>
      <c r="L5524" s="0" t="str">
        <f aca="false">IF($A5524="","",INDEX(CARTAO_COMPRAS!$K:$K,INT((ROW()-2)/20)+2))</f>
        <v/>
      </c>
      <c r="M5524" s="0" t="str">
        <f aca="false">IF($A5524="","","Compra no cartão")</f>
        <v/>
      </c>
    </row>
    <row r="5525" customFormat="false" ht="13.5" hidden="false" customHeight="false" outlineLevel="0" collapsed="false">
      <c r="A5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5" s="0" t="str">
        <f aca="false">IF($A5525="","",INDEX(CARTAO_COMPRAS!$C:$C,INT((ROW()-2)/20)+2))</f>
        <v/>
      </c>
      <c r="C5525" s="0" t="str">
        <f aca="false">IF($A5525="","",INDEX(CARTAO_COMPRAS!$D:$D,INT((ROW()-2)/20)+2))</f>
        <v/>
      </c>
      <c r="D5525" s="0" t="str">
        <f aca="false">IF($A5525="","",INDEX(CARTAO_COMPRAS!$E:$E,INT((ROW()-2)/20)+2))</f>
        <v/>
      </c>
      <c r="E5525" s="0" t="str">
        <f aca="false">IF($A5525="","",INDEX(CARTAO_COMPRAS!$H:$H,INT((ROW()-2)/20)+2)+MOD(ROW()-2,20))</f>
        <v/>
      </c>
      <c r="F5525" s="0" t="str">
        <f aca="false">IF($A5525="","",INDEX(CARTAO_COMPRAS!$G:$G,INT((ROW()-2)/20)+2))</f>
        <v/>
      </c>
      <c r="G5525" s="5" t="str">
        <f aca="false">IF($A5525="","",INDEX(CARTAO_COMPRAS!$I:$I,INT((ROW()-2)/20)+2))</f>
        <v/>
      </c>
      <c r="H5525" s="4" t="str">
        <f aca="false">IF($A5525="","",EDATE(INDEX(CARTAO_COMPRAS!$J:$J,INT((ROW()-2)/20)+2),MOD(ROW()-2,20)))</f>
        <v/>
      </c>
      <c r="I5525" s="4" t="str">
        <f aca="false">IF($H5525="","",$H5525-WEEKDAY($H5525,2)+1)</f>
        <v/>
      </c>
      <c r="J5525" s="4" t="str">
        <f aca="false">IF($I5525="","",$I5525+6)</f>
        <v/>
      </c>
      <c r="K5525" s="6" t="str">
        <f aca="false">IF($H5525="","",DATE(YEAR($H5525),MONTH($H5525),1))</f>
        <v/>
      </c>
      <c r="L5525" s="0" t="str">
        <f aca="false">IF($A5525="","",INDEX(CARTAO_COMPRAS!$K:$K,INT((ROW()-2)/20)+2))</f>
        <v/>
      </c>
      <c r="M5525" s="0" t="str">
        <f aca="false">IF($A5525="","","Compra no cartão")</f>
        <v/>
      </c>
    </row>
    <row r="5526" customFormat="false" ht="13.5" hidden="false" customHeight="false" outlineLevel="0" collapsed="false">
      <c r="A5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6" s="0" t="str">
        <f aca="false">IF($A5526="","",INDEX(CARTAO_COMPRAS!$C:$C,INT((ROW()-2)/20)+2))</f>
        <v/>
      </c>
      <c r="C5526" s="0" t="str">
        <f aca="false">IF($A5526="","",INDEX(CARTAO_COMPRAS!$D:$D,INT((ROW()-2)/20)+2))</f>
        <v/>
      </c>
      <c r="D5526" s="0" t="str">
        <f aca="false">IF($A5526="","",INDEX(CARTAO_COMPRAS!$E:$E,INT((ROW()-2)/20)+2))</f>
        <v/>
      </c>
      <c r="E5526" s="0" t="str">
        <f aca="false">IF($A5526="","",INDEX(CARTAO_COMPRAS!$H:$H,INT((ROW()-2)/20)+2)+MOD(ROW()-2,20))</f>
        <v/>
      </c>
      <c r="F5526" s="0" t="str">
        <f aca="false">IF($A5526="","",INDEX(CARTAO_COMPRAS!$G:$G,INT((ROW()-2)/20)+2))</f>
        <v/>
      </c>
      <c r="G5526" s="5" t="str">
        <f aca="false">IF($A5526="","",INDEX(CARTAO_COMPRAS!$I:$I,INT((ROW()-2)/20)+2))</f>
        <v/>
      </c>
      <c r="H5526" s="4" t="str">
        <f aca="false">IF($A5526="","",EDATE(INDEX(CARTAO_COMPRAS!$J:$J,INT((ROW()-2)/20)+2),MOD(ROW()-2,20)))</f>
        <v/>
      </c>
      <c r="I5526" s="4" t="str">
        <f aca="false">IF($H5526="","",$H5526-WEEKDAY($H5526,2)+1)</f>
        <v/>
      </c>
      <c r="J5526" s="4" t="str">
        <f aca="false">IF($I5526="","",$I5526+6)</f>
        <v/>
      </c>
      <c r="K5526" s="6" t="str">
        <f aca="false">IF($H5526="","",DATE(YEAR($H5526),MONTH($H5526),1))</f>
        <v/>
      </c>
      <c r="L5526" s="0" t="str">
        <f aca="false">IF($A5526="","",INDEX(CARTAO_COMPRAS!$K:$K,INT((ROW()-2)/20)+2))</f>
        <v/>
      </c>
      <c r="M5526" s="0" t="str">
        <f aca="false">IF($A5526="","","Compra no cartão")</f>
        <v/>
      </c>
    </row>
    <row r="5527" customFormat="false" ht="13.5" hidden="false" customHeight="false" outlineLevel="0" collapsed="false">
      <c r="A5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7" s="0" t="str">
        <f aca="false">IF($A5527="","",INDEX(CARTAO_COMPRAS!$C:$C,INT((ROW()-2)/20)+2))</f>
        <v/>
      </c>
      <c r="C5527" s="0" t="str">
        <f aca="false">IF($A5527="","",INDEX(CARTAO_COMPRAS!$D:$D,INT((ROW()-2)/20)+2))</f>
        <v/>
      </c>
      <c r="D5527" s="0" t="str">
        <f aca="false">IF($A5527="","",INDEX(CARTAO_COMPRAS!$E:$E,INT((ROW()-2)/20)+2))</f>
        <v/>
      </c>
      <c r="E5527" s="0" t="str">
        <f aca="false">IF($A5527="","",INDEX(CARTAO_COMPRAS!$H:$H,INT((ROW()-2)/20)+2)+MOD(ROW()-2,20))</f>
        <v/>
      </c>
      <c r="F5527" s="0" t="str">
        <f aca="false">IF($A5527="","",INDEX(CARTAO_COMPRAS!$G:$G,INT((ROW()-2)/20)+2))</f>
        <v/>
      </c>
      <c r="G5527" s="5" t="str">
        <f aca="false">IF($A5527="","",INDEX(CARTAO_COMPRAS!$I:$I,INT((ROW()-2)/20)+2))</f>
        <v/>
      </c>
      <c r="H5527" s="4" t="str">
        <f aca="false">IF($A5527="","",EDATE(INDEX(CARTAO_COMPRAS!$J:$J,INT((ROW()-2)/20)+2),MOD(ROW()-2,20)))</f>
        <v/>
      </c>
      <c r="I5527" s="4" t="str">
        <f aca="false">IF($H5527="","",$H5527-WEEKDAY($H5527,2)+1)</f>
        <v/>
      </c>
      <c r="J5527" s="4" t="str">
        <f aca="false">IF($I5527="","",$I5527+6)</f>
        <v/>
      </c>
      <c r="K5527" s="6" t="str">
        <f aca="false">IF($H5527="","",DATE(YEAR($H5527),MONTH($H5527),1))</f>
        <v/>
      </c>
      <c r="L5527" s="0" t="str">
        <f aca="false">IF($A5527="","",INDEX(CARTAO_COMPRAS!$K:$K,INT((ROW()-2)/20)+2))</f>
        <v/>
      </c>
      <c r="M5527" s="0" t="str">
        <f aca="false">IF($A5527="","","Compra no cartão")</f>
        <v/>
      </c>
    </row>
    <row r="5528" customFormat="false" ht="13.5" hidden="false" customHeight="false" outlineLevel="0" collapsed="false">
      <c r="A5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8" s="0" t="str">
        <f aca="false">IF($A5528="","",INDEX(CARTAO_COMPRAS!$C:$C,INT((ROW()-2)/20)+2))</f>
        <v/>
      </c>
      <c r="C5528" s="0" t="str">
        <f aca="false">IF($A5528="","",INDEX(CARTAO_COMPRAS!$D:$D,INT((ROW()-2)/20)+2))</f>
        <v/>
      </c>
      <c r="D5528" s="0" t="str">
        <f aca="false">IF($A5528="","",INDEX(CARTAO_COMPRAS!$E:$E,INT((ROW()-2)/20)+2))</f>
        <v/>
      </c>
      <c r="E5528" s="0" t="str">
        <f aca="false">IF($A5528="","",INDEX(CARTAO_COMPRAS!$H:$H,INT((ROW()-2)/20)+2)+MOD(ROW()-2,20))</f>
        <v/>
      </c>
      <c r="F5528" s="0" t="str">
        <f aca="false">IF($A5528="","",INDEX(CARTAO_COMPRAS!$G:$G,INT((ROW()-2)/20)+2))</f>
        <v/>
      </c>
      <c r="G5528" s="5" t="str">
        <f aca="false">IF($A5528="","",INDEX(CARTAO_COMPRAS!$I:$I,INT((ROW()-2)/20)+2))</f>
        <v/>
      </c>
      <c r="H5528" s="4" t="str">
        <f aca="false">IF($A5528="","",EDATE(INDEX(CARTAO_COMPRAS!$J:$J,INT((ROW()-2)/20)+2),MOD(ROW()-2,20)))</f>
        <v/>
      </c>
      <c r="I5528" s="4" t="str">
        <f aca="false">IF($H5528="","",$H5528-WEEKDAY($H5528,2)+1)</f>
        <v/>
      </c>
      <c r="J5528" s="4" t="str">
        <f aca="false">IF($I5528="","",$I5528+6)</f>
        <v/>
      </c>
      <c r="K5528" s="6" t="str">
        <f aca="false">IF($H5528="","",DATE(YEAR($H5528),MONTH($H5528),1))</f>
        <v/>
      </c>
      <c r="L5528" s="0" t="str">
        <f aca="false">IF($A5528="","",INDEX(CARTAO_COMPRAS!$K:$K,INT((ROW()-2)/20)+2))</f>
        <v/>
      </c>
      <c r="M5528" s="0" t="str">
        <f aca="false">IF($A5528="","","Compra no cartão")</f>
        <v/>
      </c>
    </row>
    <row r="5529" customFormat="false" ht="13.5" hidden="false" customHeight="false" outlineLevel="0" collapsed="false">
      <c r="A5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29" s="0" t="str">
        <f aca="false">IF($A5529="","",INDEX(CARTAO_COMPRAS!$C:$C,INT((ROW()-2)/20)+2))</f>
        <v/>
      </c>
      <c r="C5529" s="0" t="str">
        <f aca="false">IF($A5529="","",INDEX(CARTAO_COMPRAS!$D:$D,INT((ROW()-2)/20)+2))</f>
        <v/>
      </c>
      <c r="D5529" s="0" t="str">
        <f aca="false">IF($A5529="","",INDEX(CARTAO_COMPRAS!$E:$E,INT((ROW()-2)/20)+2))</f>
        <v/>
      </c>
      <c r="E5529" s="0" t="str">
        <f aca="false">IF($A5529="","",INDEX(CARTAO_COMPRAS!$H:$H,INT((ROW()-2)/20)+2)+MOD(ROW()-2,20))</f>
        <v/>
      </c>
      <c r="F5529" s="0" t="str">
        <f aca="false">IF($A5529="","",INDEX(CARTAO_COMPRAS!$G:$G,INT((ROW()-2)/20)+2))</f>
        <v/>
      </c>
      <c r="G5529" s="5" t="str">
        <f aca="false">IF($A5529="","",INDEX(CARTAO_COMPRAS!$I:$I,INT((ROW()-2)/20)+2))</f>
        <v/>
      </c>
      <c r="H5529" s="4" t="str">
        <f aca="false">IF($A5529="","",EDATE(INDEX(CARTAO_COMPRAS!$J:$J,INT((ROW()-2)/20)+2),MOD(ROW()-2,20)))</f>
        <v/>
      </c>
      <c r="I5529" s="4" t="str">
        <f aca="false">IF($H5529="","",$H5529-WEEKDAY($H5529,2)+1)</f>
        <v/>
      </c>
      <c r="J5529" s="4" t="str">
        <f aca="false">IF($I5529="","",$I5529+6)</f>
        <v/>
      </c>
      <c r="K5529" s="6" t="str">
        <f aca="false">IF($H5529="","",DATE(YEAR($H5529),MONTH($H5529),1))</f>
        <v/>
      </c>
      <c r="L5529" s="0" t="str">
        <f aca="false">IF($A5529="","",INDEX(CARTAO_COMPRAS!$K:$K,INT((ROW()-2)/20)+2))</f>
        <v/>
      </c>
      <c r="M5529" s="0" t="str">
        <f aca="false">IF($A5529="","","Compra no cartão")</f>
        <v/>
      </c>
    </row>
    <row r="5530" customFormat="false" ht="13.5" hidden="false" customHeight="false" outlineLevel="0" collapsed="false">
      <c r="A5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0" s="0" t="str">
        <f aca="false">IF($A5530="","",INDEX(CARTAO_COMPRAS!$C:$C,INT((ROW()-2)/20)+2))</f>
        <v/>
      </c>
      <c r="C5530" s="0" t="str">
        <f aca="false">IF($A5530="","",INDEX(CARTAO_COMPRAS!$D:$D,INT((ROW()-2)/20)+2))</f>
        <v/>
      </c>
      <c r="D5530" s="0" t="str">
        <f aca="false">IF($A5530="","",INDEX(CARTAO_COMPRAS!$E:$E,INT((ROW()-2)/20)+2))</f>
        <v/>
      </c>
      <c r="E5530" s="0" t="str">
        <f aca="false">IF($A5530="","",INDEX(CARTAO_COMPRAS!$H:$H,INT((ROW()-2)/20)+2)+MOD(ROW()-2,20))</f>
        <v/>
      </c>
      <c r="F5530" s="0" t="str">
        <f aca="false">IF($A5530="","",INDEX(CARTAO_COMPRAS!$G:$G,INT((ROW()-2)/20)+2))</f>
        <v/>
      </c>
      <c r="G5530" s="5" t="str">
        <f aca="false">IF($A5530="","",INDEX(CARTAO_COMPRAS!$I:$I,INT((ROW()-2)/20)+2))</f>
        <v/>
      </c>
      <c r="H5530" s="4" t="str">
        <f aca="false">IF($A5530="","",EDATE(INDEX(CARTAO_COMPRAS!$J:$J,INT((ROW()-2)/20)+2),MOD(ROW()-2,20)))</f>
        <v/>
      </c>
      <c r="I5530" s="4" t="str">
        <f aca="false">IF($H5530="","",$H5530-WEEKDAY($H5530,2)+1)</f>
        <v/>
      </c>
      <c r="J5530" s="4" t="str">
        <f aca="false">IF($I5530="","",$I5530+6)</f>
        <v/>
      </c>
      <c r="K5530" s="6" t="str">
        <f aca="false">IF($H5530="","",DATE(YEAR($H5530),MONTH($H5530),1))</f>
        <v/>
      </c>
      <c r="L5530" s="0" t="str">
        <f aca="false">IF($A5530="","",INDEX(CARTAO_COMPRAS!$K:$K,INT((ROW()-2)/20)+2))</f>
        <v/>
      </c>
      <c r="M5530" s="0" t="str">
        <f aca="false">IF($A5530="","","Compra no cartão")</f>
        <v/>
      </c>
    </row>
    <row r="5531" customFormat="false" ht="13.5" hidden="false" customHeight="false" outlineLevel="0" collapsed="false">
      <c r="A5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1" s="0" t="str">
        <f aca="false">IF($A5531="","",INDEX(CARTAO_COMPRAS!$C:$C,INT((ROW()-2)/20)+2))</f>
        <v/>
      </c>
      <c r="C5531" s="0" t="str">
        <f aca="false">IF($A5531="","",INDEX(CARTAO_COMPRAS!$D:$D,INT((ROW()-2)/20)+2))</f>
        <v/>
      </c>
      <c r="D5531" s="0" t="str">
        <f aca="false">IF($A5531="","",INDEX(CARTAO_COMPRAS!$E:$E,INT((ROW()-2)/20)+2))</f>
        <v/>
      </c>
      <c r="E5531" s="0" t="str">
        <f aca="false">IF($A5531="","",INDEX(CARTAO_COMPRAS!$H:$H,INT((ROW()-2)/20)+2)+MOD(ROW()-2,20))</f>
        <v/>
      </c>
      <c r="F5531" s="0" t="str">
        <f aca="false">IF($A5531="","",INDEX(CARTAO_COMPRAS!$G:$G,INT((ROW()-2)/20)+2))</f>
        <v/>
      </c>
      <c r="G5531" s="5" t="str">
        <f aca="false">IF($A5531="","",INDEX(CARTAO_COMPRAS!$I:$I,INT((ROW()-2)/20)+2))</f>
        <v/>
      </c>
      <c r="H5531" s="4" t="str">
        <f aca="false">IF($A5531="","",EDATE(INDEX(CARTAO_COMPRAS!$J:$J,INT((ROW()-2)/20)+2),MOD(ROW()-2,20)))</f>
        <v/>
      </c>
      <c r="I5531" s="4" t="str">
        <f aca="false">IF($H5531="","",$H5531-WEEKDAY($H5531,2)+1)</f>
        <v/>
      </c>
      <c r="J5531" s="4" t="str">
        <f aca="false">IF($I5531="","",$I5531+6)</f>
        <v/>
      </c>
      <c r="K5531" s="6" t="str">
        <f aca="false">IF($H5531="","",DATE(YEAR($H5531),MONTH($H5531),1))</f>
        <v/>
      </c>
      <c r="L5531" s="0" t="str">
        <f aca="false">IF($A5531="","",INDEX(CARTAO_COMPRAS!$K:$K,INT((ROW()-2)/20)+2))</f>
        <v/>
      </c>
      <c r="M5531" s="0" t="str">
        <f aca="false">IF($A5531="","","Compra no cartão")</f>
        <v/>
      </c>
    </row>
    <row r="5532" customFormat="false" ht="13.5" hidden="false" customHeight="false" outlineLevel="0" collapsed="false">
      <c r="A5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2" s="0" t="str">
        <f aca="false">IF($A5532="","",INDEX(CARTAO_COMPRAS!$C:$C,INT((ROW()-2)/20)+2))</f>
        <v/>
      </c>
      <c r="C5532" s="0" t="str">
        <f aca="false">IF($A5532="","",INDEX(CARTAO_COMPRAS!$D:$D,INT((ROW()-2)/20)+2))</f>
        <v/>
      </c>
      <c r="D5532" s="0" t="str">
        <f aca="false">IF($A5532="","",INDEX(CARTAO_COMPRAS!$E:$E,INT((ROW()-2)/20)+2))</f>
        <v/>
      </c>
      <c r="E5532" s="0" t="str">
        <f aca="false">IF($A5532="","",INDEX(CARTAO_COMPRAS!$H:$H,INT((ROW()-2)/20)+2)+MOD(ROW()-2,20))</f>
        <v/>
      </c>
      <c r="F5532" s="0" t="str">
        <f aca="false">IF($A5532="","",INDEX(CARTAO_COMPRAS!$G:$G,INT((ROW()-2)/20)+2))</f>
        <v/>
      </c>
      <c r="G5532" s="5" t="str">
        <f aca="false">IF($A5532="","",INDEX(CARTAO_COMPRAS!$I:$I,INT((ROW()-2)/20)+2))</f>
        <v/>
      </c>
      <c r="H5532" s="4" t="str">
        <f aca="false">IF($A5532="","",EDATE(INDEX(CARTAO_COMPRAS!$J:$J,INT((ROW()-2)/20)+2),MOD(ROW()-2,20)))</f>
        <v/>
      </c>
      <c r="I5532" s="4" t="str">
        <f aca="false">IF($H5532="","",$H5532-WEEKDAY($H5532,2)+1)</f>
        <v/>
      </c>
      <c r="J5532" s="4" t="str">
        <f aca="false">IF($I5532="","",$I5532+6)</f>
        <v/>
      </c>
      <c r="K5532" s="6" t="str">
        <f aca="false">IF($H5532="","",DATE(YEAR($H5532),MONTH($H5532),1))</f>
        <v/>
      </c>
      <c r="L5532" s="0" t="str">
        <f aca="false">IF($A5532="","",INDEX(CARTAO_COMPRAS!$K:$K,INT((ROW()-2)/20)+2))</f>
        <v/>
      </c>
      <c r="M5532" s="0" t="str">
        <f aca="false">IF($A5532="","","Compra no cartão")</f>
        <v/>
      </c>
    </row>
    <row r="5533" customFormat="false" ht="13.5" hidden="false" customHeight="false" outlineLevel="0" collapsed="false">
      <c r="A5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3" s="0" t="str">
        <f aca="false">IF($A5533="","",INDEX(CARTAO_COMPRAS!$C:$C,INT((ROW()-2)/20)+2))</f>
        <v/>
      </c>
      <c r="C5533" s="0" t="str">
        <f aca="false">IF($A5533="","",INDEX(CARTAO_COMPRAS!$D:$D,INT((ROW()-2)/20)+2))</f>
        <v/>
      </c>
      <c r="D5533" s="0" t="str">
        <f aca="false">IF($A5533="","",INDEX(CARTAO_COMPRAS!$E:$E,INT((ROW()-2)/20)+2))</f>
        <v/>
      </c>
      <c r="E5533" s="0" t="str">
        <f aca="false">IF($A5533="","",INDEX(CARTAO_COMPRAS!$H:$H,INT((ROW()-2)/20)+2)+MOD(ROW()-2,20))</f>
        <v/>
      </c>
      <c r="F5533" s="0" t="str">
        <f aca="false">IF($A5533="","",INDEX(CARTAO_COMPRAS!$G:$G,INT((ROW()-2)/20)+2))</f>
        <v/>
      </c>
      <c r="G5533" s="5" t="str">
        <f aca="false">IF($A5533="","",INDEX(CARTAO_COMPRAS!$I:$I,INT((ROW()-2)/20)+2))</f>
        <v/>
      </c>
      <c r="H5533" s="4" t="str">
        <f aca="false">IF($A5533="","",EDATE(INDEX(CARTAO_COMPRAS!$J:$J,INT((ROW()-2)/20)+2),MOD(ROW()-2,20)))</f>
        <v/>
      </c>
      <c r="I5533" s="4" t="str">
        <f aca="false">IF($H5533="","",$H5533-WEEKDAY($H5533,2)+1)</f>
        <v/>
      </c>
      <c r="J5533" s="4" t="str">
        <f aca="false">IF($I5533="","",$I5533+6)</f>
        <v/>
      </c>
      <c r="K5533" s="6" t="str">
        <f aca="false">IF($H5533="","",DATE(YEAR($H5533),MONTH($H5533),1))</f>
        <v/>
      </c>
      <c r="L5533" s="0" t="str">
        <f aca="false">IF($A5533="","",INDEX(CARTAO_COMPRAS!$K:$K,INT((ROW()-2)/20)+2))</f>
        <v/>
      </c>
      <c r="M5533" s="0" t="str">
        <f aca="false">IF($A5533="","","Compra no cartão")</f>
        <v/>
      </c>
    </row>
    <row r="5534" customFormat="false" ht="13.5" hidden="false" customHeight="false" outlineLevel="0" collapsed="false">
      <c r="A5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4" s="0" t="str">
        <f aca="false">IF($A5534="","",INDEX(CARTAO_COMPRAS!$C:$C,INT((ROW()-2)/20)+2))</f>
        <v/>
      </c>
      <c r="C5534" s="0" t="str">
        <f aca="false">IF($A5534="","",INDEX(CARTAO_COMPRAS!$D:$D,INT((ROW()-2)/20)+2))</f>
        <v/>
      </c>
      <c r="D5534" s="0" t="str">
        <f aca="false">IF($A5534="","",INDEX(CARTAO_COMPRAS!$E:$E,INT((ROW()-2)/20)+2))</f>
        <v/>
      </c>
      <c r="E5534" s="0" t="str">
        <f aca="false">IF($A5534="","",INDEX(CARTAO_COMPRAS!$H:$H,INT((ROW()-2)/20)+2)+MOD(ROW()-2,20))</f>
        <v/>
      </c>
      <c r="F5534" s="0" t="str">
        <f aca="false">IF($A5534="","",INDEX(CARTAO_COMPRAS!$G:$G,INT((ROW()-2)/20)+2))</f>
        <v/>
      </c>
      <c r="G5534" s="5" t="str">
        <f aca="false">IF($A5534="","",INDEX(CARTAO_COMPRAS!$I:$I,INT((ROW()-2)/20)+2))</f>
        <v/>
      </c>
      <c r="H5534" s="4" t="str">
        <f aca="false">IF($A5534="","",EDATE(INDEX(CARTAO_COMPRAS!$J:$J,INT((ROW()-2)/20)+2),MOD(ROW()-2,20)))</f>
        <v/>
      </c>
      <c r="I5534" s="4" t="str">
        <f aca="false">IF($H5534="","",$H5534-WEEKDAY($H5534,2)+1)</f>
        <v/>
      </c>
      <c r="J5534" s="4" t="str">
        <f aca="false">IF($I5534="","",$I5534+6)</f>
        <v/>
      </c>
      <c r="K5534" s="6" t="str">
        <f aca="false">IF($H5534="","",DATE(YEAR($H5534),MONTH($H5534),1))</f>
        <v/>
      </c>
      <c r="L5534" s="0" t="str">
        <f aca="false">IF($A5534="","",INDEX(CARTAO_COMPRAS!$K:$K,INT((ROW()-2)/20)+2))</f>
        <v/>
      </c>
      <c r="M5534" s="0" t="str">
        <f aca="false">IF($A5534="","","Compra no cartão")</f>
        <v/>
      </c>
    </row>
    <row r="5535" customFormat="false" ht="13.5" hidden="false" customHeight="false" outlineLevel="0" collapsed="false">
      <c r="A5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5" s="0" t="str">
        <f aca="false">IF($A5535="","",INDEX(CARTAO_COMPRAS!$C:$C,INT((ROW()-2)/20)+2))</f>
        <v/>
      </c>
      <c r="C5535" s="0" t="str">
        <f aca="false">IF($A5535="","",INDEX(CARTAO_COMPRAS!$D:$D,INT((ROW()-2)/20)+2))</f>
        <v/>
      </c>
      <c r="D5535" s="0" t="str">
        <f aca="false">IF($A5535="","",INDEX(CARTAO_COMPRAS!$E:$E,INT((ROW()-2)/20)+2))</f>
        <v/>
      </c>
      <c r="E5535" s="0" t="str">
        <f aca="false">IF($A5535="","",INDEX(CARTAO_COMPRAS!$H:$H,INT((ROW()-2)/20)+2)+MOD(ROW()-2,20))</f>
        <v/>
      </c>
      <c r="F5535" s="0" t="str">
        <f aca="false">IF($A5535="","",INDEX(CARTAO_COMPRAS!$G:$G,INT((ROW()-2)/20)+2))</f>
        <v/>
      </c>
      <c r="G5535" s="5" t="str">
        <f aca="false">IF($A5535="","",INDEX(CARTAO_COMPRAS!$I:$I,INT((ROW()-2)/20)+2))</f>
        <v/>
      </c>
      <c r="H5535" s="4" t="str">
        <f aca="false">IF($A5535="","",EDATE(INDEX(CARTAO_COMPRAS!$J:$J,INT((ROW()-2)/20)+2),MOD(ROW()-2,20)))</f>
        <v/>
      </c>
      <c r="I5535" s="4" t="str">
        <f aca="false">IF($H5535="","",$H5535-WEEKDAY($H5535,2)+1)</f>
        <v/>
      </c>
      <c r="J5535" s="4" t="str">
        <f aca="false">IF($I5535="","",$I5535+6)</f>
        <v/>
      </c>
      <c r="K5535" s="6" t="str">
        <f aca="false">IF($H5535="","",DATE(YEAR($H5535),MONTH($H5535),1))</f>
        <v/>
      </c>
      <c r="L5535" s="0" t="str">
        <f aca="false">IF($A5535="","",INDEX(CARTAO_COMPRAS!$K:$K,INT((ROW()-2)/20)+2))</f>
        <v/>
      </c>
      <c r="M5535" s="0" t="str">
        <f aca="false">IF($A5535="","","Compra no cartão")</f>
        <v/>
      </c>
    </row>
    <row r="5536" customFormat="false" ht="13.5" hidden="false" customHeight="false" outlineLevel="0" collapsed="false">
      <c r="A5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6" s="0" t="str">
        <f aca="false">IF($A5536="","",INDEX(CARTAO_COMPRAS!$C:$C,INT((ROW()-2)/20)+2))</f>
        <v/>
      </c>
      <c r="C5536" s="0" t="str">
        <f aca="false">IF($A5536="","",INDEX(CARTAO_COMPRAS!$D:$D,INT((ROW()-2)/20)+2))</f>
        <v/>
      </c>
      <c r="D5536" s="0" t="str">
        <f aca="false">IF($A5536="","",INDEX(CARTAO_COMPRAS!$E:$E,INT((ROW()-2)/20)+2))</f>
        <v/>
      </c>
      <c r="E5536" s="0" t="str">
        <f aca="false">IF($A5536="","",INDEX(CARTAO_COMPRAS!$H:$H,INT((ROW()-2)/20)+2)+MOD(ROW()-2,20))</f>
        <v/>
      </c>
      <c r="F5536" s="0" t="str">
        <f aca="false">IF($A5536="","",INDEX(CARTAO_COMPRAS!$G:$G,INT((ROW()-2)/20)+2))</f>
        <v/>
      </c>
      <c r="G5536" s="5" t="str">
        <f aca="false">IF($A5536="","",INDEX(CARTAO_COMPRAS!$I:$I,INT((ROW()-2)/20)+2))</f>
        <v/>
      </c>
      <c r="H5536" s="4" t="str">
        <f aca="false">IF($A5536="","",EDATE(INDEX(CARTAO_COMPRAS!$J:$J,INT((ROW()-2)/20)+2),MOD(ROW()-2,20)))</f>
        <v/>
      </c>
      <c r="I5536" s="4" t="str">
        <f aca="false">IF($H5536="","",$H5536-WEEKDAY($H5536,2)+1)</f>
        <v/>
      </c>
      <c r="J5536" s="4" t="str">
        <f aca="false">IF($I5536="","",$I5536+6)</f>
        <v/>
      </c>
      <c r="K5536" s="6" t="str">
        <f aca="false">IF($H5536="","",DATE(YEAR($H5536),MONTH($H5536),1))</f>
        <v/>
      </c>
      <c r="L5536" s="0" t="str">
        <f aca="false">IF($A5536="","",INDEX(CARTAO_COMPRAS!$K:$K,INT((ROW()-2)/20)+2))</f>
        <v/>
      </c>
      <c r="M5536" s="0" t="str">
        <f aca="false">IF($A5536="","","Compra no cartão")</f>
        <v/>
      </c>
    </row>
    <row r="5537" customFormat="false" ht="13.5" hidden="false" customHeight="false" outlineLevel="0" collapsed="false">
      <c r="A5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7" s="0" t="str">
        <f aca="false">IF($A5537="","",INDEX(CARTAO_COMPRAS!$C:$C,INT((ROW()-2)/20)+2))</f>
        <v/>
      </c>
      <c r="C5537" s="0" t="str">
        <f aca="false">IF($A5537="","",INDEX(CARTAO_COMPRAS!$D:$D,INT((ROW()-2)/20)+2))</f>
        <v/>
      </c>
      <c r="D5537" s="0" t="str">
        <f aca="false">IF($A5537="","",INDEX(CARTAO_COMPRAS!$E:$E,INT((ROW()-2)/20)+2))</f>
        <v/>
      </c>
      <c r="E5537" s="0" t="str">
        <f aca="false">IF($A5537="","",INDEX(CARTAO_COMPRAS!$H:$H,INT((ROW()-2)/20)+2)+MOD(ROW()-2,20))</f>
        <v/>
      </c>
      <c r="F5537" s="0" t="str">
        <f aca="false">IF($A5537="","",INDEX(CARTAO_COMPRAS!$G:$G,INT((ROW()-2)/20)+2))</f>
        <v/>
      </c>
      <c r="G5537" s="5" t="str">
        <f aca="false">IF($A5537="","",INDEX(CARTAO_COMPRAS!$I:$I,INT((ROW()-2)/20)+2))</f>
        <v/>
      </c>
      <c r="H5537" s="4" t="str">
        <f aca="false">IF($A5537="","",EDATE(INDEX(CARTAO_COMPRAS!$J:$J,INT((ROW()-2)/20)+2),MOD(ROW()-2,20)))</f>
        <v/>
      </c>
      <c r="I5537" s="4" t="str">
        <f aca="false">IF($H5537="","",$H5537-WEEKDAY($H5537,2)+1)</f>
        <v/>
      </c>
      <c r="J5537" s="4" t="str">
        <f aca="false">IF($I5537="","",$I5537+6)</f>
        <v/>
      </c>
      <c r="K5537" s="6" t="str">
        <f aca="false">IF($H5537="","",DATE(YEAR($H5537),MONTH($H5537),1))</f>
        <v/>
      </c>
      <c r="L5537" s="0" t="str">
        <f aca="false">IF($A5537="","",INDEX(CARTAO_COMPRAS!$K:$K,INT((ROW()-2)/20)+2))</f>
        <v/>
      </c>
      <c r="M5537" s="0" t="str">
        <f aca="false">IF($A5537="","","Compra no cartão")</f>
        <v/>
      </c>
    </row>
    <row r="5538" customFormat="false" ht="13.5" hidden="false" customHeight="false" outlineLevel="0" collapsed="false">
      <c r="A5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8" s="0" t="str">
        <f aca="false">IF($A5538="","",INDEX(CARTAO_COMPRAS!$C:$C,INT((ROW()-2)/20)+2))</f>
        <v/>
      </c>
      <c r="C5538" s="0" t="str">
        <f aca="false">IF($A5538="","",INDEX(CARTAO_COMPRAS!$D:$D,INT((ROW()-2)/20)+2))</f>
        <v/>
      </c>
      <c r="D5538" s="0" t="str">
        <f aca="false">IF($A5538="","",INDEX(CARTAO_COMPRAS!$E:$E,INT((ROW()-2)/20)+2))</f>
        <v/>
      </c>
      <c r="E5538" s="0" t="str">
        <f aca="false">IF($A5538="","",INDEX(CARTAO_COMPRAS!$H:$H,INT((ROW()-2)/20)+2)+MOD(ROW()-2,20))</f>
        <v/>
      </c>
      <c r="F5538" s="0" t="str">
        <f aca="false">IF($A5538="","",INDEX(CARTAO_COMPRAS!$G:$G,INT((ROW()-2)/20)+2))</f>
        <v/>
      </c>
      <c r="G5538" s="5" t="str">
        <f aca="false">IF($A5538="","",INDEX(CARTAO_COMPRAS!$I:$I,INT((ROW()-2)/20)+2))</f>
        <v/>
      </c>
      <c r="H5538" s="4" t="str">
        <f aca="false">IF($A5538="","",EDATE(INDEX(CARTAO_COMPRAS!$J:$J,INT((ROW()-2)/20)+2),MOD(ROW()-2,20)))</f>
        <v/>
      </c>
      <c r="I5538" s="4" t="str">
        <f aca="false">IF($H5538="","",$H5538-WEEKDAY($H5538,2)+1)</f>
        <v/>
      </c>
      <c r="J5538" s="4" t="str">
        <f aca="false">IF($I5538="","",$I5538+6)</f>
        <v/>
      </c>
      <c r="K5538" s="6" t="str">
        <f aca="false">IF($H5538="","",DATE(YEAR($H5538),MONTH($H5538),1))</f>
        <v/>
      </c>
      <c r="L5538" s="0" t="str">
        <f aca="false">IF($A5538="","",INDEX(CARTAO_COMPRAS!$K:$K,INT((ROW()-2)/20)+2))</f>
        <v/>
      </c>
      <c r="M5538" s="0" t="str">
        <f aca="false">IF($A5538="","","Compra no cartão")</f>
        <v/>
      </c>
    </row>
    <row r="5539" customFormat="false" ht="13.5" hidden="false" customHeight="false" outlineLevel="0" collapsed="false">
      <c r="A5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39" s="0" t="str">
        <f aca="false">IF($A5539="","",INDEX(CARTAO_COMPRAS!$C:$C,INT((ROW()-2)/20)+2))</f>
        <v/>
      </c>
      <c r="C5539" s="0" t="str">
        <f aca="false">IF($A5539="","",INDEX(CARTAO_COMPRAS!$D:$D,INT((ROW()-2)/20)+2))</f>
        <v/>
      </c>
      <c r="D5539" s="0" t="str">
        <f aca="false">IF($A5539="","",INDEX(CARTAO_COMPRAS!$E:$E,INT((ROW()-2)/20)+2))</f>
        <v/>
      </c>
      <c r="E5539" s="0" t="str">
        <f aca="false">IF($A5539="","",INDEX(CARTAO_COMPRAS!$H:$H,INT((ROW()-2)/20)+2)+MOD(ROW()-2,20))</f>
        <v/>
      </c>
      <c r="F5539" s="0" t="str">
        <f aca="false">IF($A5539="","",INDEX(CARTAO_COMPRAS!$G:$G,INT((ROW()-2)/20)+2))</f>
        <v/>
      </c>
      <c r="G5539" s="5" t="str">
        <f aca="false">IF($A5539="","",INDEX(CARTAO_COMPRAS!$I:$I,INT((ROW()-2)/20)+2))</f>
        <v/>
      </c>
      <c r="H5539" s="4" t="str">
        <f aca="false">IF($A5539="","",EDATE(INDEX(CARTAO_COMPRAS!$J:$J,INT((ROW()-2)/20)+2),MOD(ROW()-2,20)))</f>
        <v/>
      </c>
      <c r="I5539" s="4" t="str">
        <f aca="false">IF($H5539="","",$H5539-WEEKDAY($H5539,2)+1)</f>
        <v/>
      </c>
      <c r="J5539" s="4" t="str">
        <f aca="false">IF($I5539="","",$I5539+6)</f>
        <v/>
      </c>
      <c r="K5539" s="6" t="str">
        <f aca="false">IF($H5539="","",DATE(YEAR($H5539),MONTH($H5539),1))</f>
        <v/>
      </c>
      <c r="L5539" s="0" t="str">
        <f aca="false">IF($A5539="","",INDEX(CARTAO_COMPRAS!$K:$K,INT((ROW()-2)/20)+2))</f>
        <v/>
      </c>
      <c r="M5539" s="0" t="str">
        <f aca="false">IF($A5539="","","Compra no cartão")</f>
        <v/>
      </c>
    </row>
    <row r="5540" customFormat="false" ht="13.5" hidden="false" customHeight="false" outlineLevel="0" collapsed="false">
      <c r="A5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0" s="0" t="str">
        <f aca="false">IF($A5540="","",INDEX(CARTAO_COMPRAS!$C:$C,INT((ROW()-2)/20)+2))</f>
        <v/>
      </c>
      <c r="C5540" s="0" t="str">
        <f aca="false">IF($A5540="","",INDEX(CARTAO_COMPRAS!$D:$D,INT((ROW()-2)/20)+2))</f>
        <v/>
      </c>
      <c r="D5540" s="0" t="str">
        <f aca="false">IF($A5540="","",INDEX(CARTAO_COMPRAS!$E:$E,INT((ROW()-2)/20)+2))</f>
        <v/>
      </c>
      <c r="E5540" s="0" t="str">
        <f aca="false">IF($A5540="","",INDEX(CARTAO_COMPRAS!$H:$H,INT((ROW()-2)/20)+2)+MOD(ROW()-2,20))</f>
        <v/>
      </c>
      <c r="F5540" s="0" t="str">
        <f aca="false">IF($A5540="","",INDEX(CARTAO_COMPRAS!$G:$G,INT((ROW()-2)/20)+2))</f>
        <v/>
      </c>
      <c r="G5540" s="5" t="str">
        <f aca="false">IF($A5540="","",INDEX(CARTAO_COMPRAS!$I:$I,INT((ROW()-2)/20)+2))</f>
        <v/>
      </c>
      <c r="H5540" s="4" t="str">
        <f aca="false">IF($A5540="","",EDATE(INDEX(CARTAO_COMPRAS!$J:$J,INT((ROW()-2)/20)+2),MOD(ROW()-2,20)))</f>
        <v/>
      </c>
      <c r="I5540" s="4" t="str">
        <f aca="false">IF($H5540="","",$H5540-WEEKDAY($H5540,2)+1)</f>
        <v/>
      </c>
      <c r="J5540" s="4" t="str">
        <f aca="false">IF($I5540="","",$I5540+6)</f>
        <v/>
      </c>
      <c r="K5540" s="6" t="str">
        <f aca="false">IF($H5540="","",DATE(YEAR($H5540),MONTH($H5540),1))</f>
        <v/>
      </c>
      <c r="L5540" s="0" t="str">
        <f aca="false">IF($A5540="","",INDEX(CARTAO_COMPRAS!$K:$K,INT((ROW()-2)/20)+2))</f>
        <v/>
      </c>
      <c r="M5540" s="0" t="str">
        <f aca="false">IF($A5540="","","Compra no cartão")</f>
        <v/>
      </c>
    </row>
    <row r="5541" customFormat="false" ht="13.5" hidden="false" customHeight="false" outlineLevel="0" collapsed="false">
      <c r="A5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1" s="0" t="str">
        <f aca="false">IF($A5541="","",INDEX(CARTAO_COMPRAS!$C:$C,INT((ROW()-2)/20)+2))</f>
        <v/>
      </c>
      <c r="C5541" s="0" t="str">
        <f aca="false">IF($A5541="","",INDEX(CARTAO_COMPRAS!$D:$D,INT((ROW()-2)/20)+2))</f>
        <v/>
      </c>
      <c r="D5541" s="0" t="str">
        <f aca="false">IF($A5541="","",INDEX(CARTAO_COMPRAS!$E:$E,INT((ROW()-2)/20)+2))</f>
        <v/>
      </c>
      <c r="E5541" s="0" t="str">
        <f aca="false">IF($A5541="","",INDEX(CARTAO_COMPRAS!$H:$H,INT((ROW()-2)/20)+2)+MOD(ROW()-2,20))</f>
        <v/>
      </c>
      <c r="F5541" s="0" t="str">
        <f aca="false">IF($A5541="","",INDEX(CARTAO_COMPRAS!$G:$G,INT((ROW()-2)/20)+2))</f>
        <v/>
      </c>
      <c r="G5541" s="5" t="str">
        <f aca="false">IF($A5541="","",INDEX(CARTAO_COMPRAS!$I:$I,INT((ROW()-2)/20)+2))</f>
        <v/>
      </c>
      <c r="H5541" s="4" t="str">
        <f aca="false">IF($A5541="","",EDATE(INDEX(CARTAO_COMPRAS!$J:$J,INT((ROW()-2)/20)+2),MOD(ROW()-2,20)))</f>
        <v/>
      </c>
      <c r="I5541" s="4" t="str">
        <f aca="false">IF($H5541="","",$H5541-WEEKDAY($H5541,2)+1)</f>
        <v/>
      </c>
      <c r="J5541" s="4" t="str">
        <f aca="false">IF($I5541="","",$I5541+6)</f>
        <v/>
      </c>
      <c r="K5541" s="6" t="str">
        <f aca="false">IF($H5541="","",DATE(YEAR($H5541),MONTH($H5541),1))</f>
        <v/>
      </c>
      <c r="L5541" s="0" t="str">
        <f aca="false">IF($A5541="","",INDEX(CARTAO_COMPRAS!$K:$K,INT((ROW()-2)/20)+2))</f>
        <v/>
      </c>
      <c r="M5541" s="0" t="str">
        <f aca="false">IF($A5541="","","Compra no cartão")</f>
        <v/>
      </c>
    </row>
    <row r="5542" customFormat="false" ht="13.5" hidden="false" customHeight="false" outlineLevel="0" collapsed="false">
      <c r="A55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2" s="0" t="str">
        <f aca="false">IF($A5542="","",INDEX(CARTAO_COMPRAS!$C:$C,INT((ROW()-2)/20)+2))</f>
        <v/>
      </c>
      <c r="C5542" s="0" t="str">
        <f aca="false">IF($A5542="","",INDEX(CARTAO_COMPRAS!$D:$D,INT((ROW()-2)/20)+2))</f>
        <v/>
      </c>
      <c r="D5542" s="0" t="str">
        <f aca="false">IF($A5542="","",INDEX(CARTAO_COMPRAS!$E:$E,INT((ROW()-2)/20)+2))</f>
        <v/>
      </c>
      <c r="E5542" s="0" t="str">
        <f aca="false">IF($A5542="","",INDEX(CARTAO_COMPRAS!$H:$H,INT((ROW()-2)/20)+2)+MOD(ROW()-2,20))</f>
        <v/>
      </c>
      <c r="F5542" s="0" t="str">
        <f aca="false">IF($A5542="","",INDEX(CARTAO_COMPRAS!$G:$G,INT((ROW()-2)/20)+2))</f>
        <v/>
      </c>
      <c r="G5542" s="5" t="str">
        <f aca="false">IF($A5542="","",INDEX(CARTAO_COMPRAS!$I:$I,INT((ROW()-2)/20)+2))</f>
        <v/>
      </c>
      <c r="H5542" s="4" t="str">
        <f aca="false">IF($A5542="","",EDATE(INDEX(CARTAO_COMPRAS!$J:$J,INT((ROW()-2)/20)+2),MOD(ROW()-2,20)))</f>
        <v/>
      </c>
      <c r="I5542" s="4" t="str">
        <f aca="false">IF($H5542="","",$H5542-WEEKDAY($H5542,2)+1)</f>
        <v/>
      </c>
      <c r="J5542" s="4" t="str">
        <f aca="false">IF($I5542="","",$I5542+6)</f>
        <v/>
      </c>
      <c r="K5542" s="6" t="str">
        <f aca="false">IF($H5542="","",DATE(YEAR($H5542),MONTH($H5542),1))</f>
        <v/>
      </c>
      <c r="L5542" s="0" t="str">
        <f aca="false">IF($A5542="","",INDEX(CARTAO_COMPRAS!$K:$K,INT((ROW()-2)/20)+2))</f>
        <v/>
      </c>
      <c r="M5542" s="0" t="str">
        <f aca="false">IF($A5542="","","Compra no cartão")</f>
        <v/>
      </c>
    </row>
    <row r="5543" customFormat="false" ht="13.5" hidden="false" customHeight="false" outlineLevel="0" collapsed="false">
      <c r="A5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3" s="0" t="str">
        <f aca="false">IF($A5543="","",INDEX(CARTAO_COMPRAS!$C:$C,INT((ROW()-2)/20)+2))</f>
        <v/>
      </c>
      <c r="C5543" s="0" t="str">
        <f aca="false">IF($A5543="","",INDEX(CARTAO_COMPRAS!$D:$D,INT((ROW()-2)/20)+2))</f>
        <v/>
      </c>
      <c r="D5543" s="0" t="str">
        <f aca="false">IF($A5543="","",INDEX(CARTAO_COMPRAS!$E:$E,INT((ROW()-2)/20)+2))</f>
        <v/>
      </c>
      <c r="E5543" s="0" t="str">
        <f aca="false">IF($A5543="","",INDEX(CARTAO_COMPRAS!$H:$H,INT((ROW()-2)/20)+2)+MOD(ROW()-2,20))</f>
        <v/>
      </c>
      <c r="F5543" s="0" t="str">
        <f aca="false">IF($A5543="","",INDEX(CARTAO_COMPRAS!$G:$G,INT((ROW()-2)/20)+2))</f>
        <v/>
      </c>
      <c r="G5543" s="5" t="str">
        <f aca="false">IF($A5543="","",INDEX(CARTAO_COMPRAS!$I:$I,INT((ROW()-2)/20)+2))</f>
        <v/>
      </c>
      <c r="H5543" s="4" t="str">
        <f aca="false">IF($A5543="","",EDATE(INDEX(CARTAO_COMPRAS!$J:$J,INT((ROW()-2)/20)+2),MOD(ROW()-2,20)))</f>
        <v/>
      </c>
      <c r="I5543" s="4" t="str">
        <f aca="false">IF($H5543="","",$H5543-WEEKDAY($H5543,2)+1)</f>
        <v/>
      </c>
      <c r="J5543" s="4" t="str">
        <f aca="false">IF($I5543="","",$I5543+6)</f>
        <v/>
      </c>
      <c r="K5543" s="6" t="str">
        <f aca="false">IF($H5543="","",DATE(YEAR($H5543),MONTH($H5543),1))</f>
        <v/>
      </c>
      <c r="L5543" s="0" t="str">
        <f aca="false">IF($A5543="","",INDEX(CARTAO_COMPRAS!$K:$K,INT((ROW()-2)/20)+2))</f>
        <v/>
      </c>
      <c r="M5543" s="0" t="str">
        <f aca="false">IF($A5543="","","Compra no cartão")</f>
        <v/>
      </c>
    </row>
    <row r="5544" customFormat="false" ht="13.5" hidden="false" customHeight="false" outlineLevel="0" collapsed="false">
      <c r="A5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4" s="0" t="str">
        <f aca="false">IF($A5544="","",INDEX(CARTAO_COMPRAS!$C:$C,INT((ROW()-2)/20)+2))</f>
        <v/>
      </c>
      <c r="C5544" s="0" t="str">
        <f aca="false">IF($A5544="","",INDEX(CARTAO_COMPRAS!$D:$D,INT((ROW()-2)/20)+2))</f>
        <v/>
      </c>
      <c r="D5544" s="0" t="str">
        <f aca="false">IF($A5544="","",INDEX(CARTAO_COMPRAS!$E:$E,INT((ROW()-2)/20)+2))</f>
        <v/>
      </c>
      <c r="E5544" s="0" t="str">
        <f aca="false">IF($A5544="","",INDEX(CARTAO_COMPRAS!$H:$H,INT((ROW()-2)/20)+2)+MOD(ROW()-2,20))</f>
        <v/>
      </c>
      <c r="F5544" s="0" t="str">
        <f aca="false">IF($A5544="","",INDEX(CARTAO_COMPRAS!$G:$G,INT((ROW()-2)/20)+2))</f>
        <v/>
      </c>
      <c r="G5544" s="5" t="str">
        <f aca="false">IF($A5544="","",INDEX(CARTAO_COMPRAS!$I:$I,INT((ROW()-2)/20)+2))</f>
        <v/>
      </c>
      <c r="H5544" s="4" t="str">
        <f aca="false">IF($A5544="","",EDATE(INDEX(CARTAO_COMPRAS!$J:$J,INT((ROW()-2)/20)+2),MOD(ROW()-2,20)))</f>
        <v/>
      </c>
      <c r="I5544" s="4" t="str">
        <f aca="false">IF($H5544="","",$H5544-WEEKDAY($H5544,2)+1)</f>
        <v/>
      </c>
      <c r="J5544" s="4" t="str">
        <f aca="false">IF($I5544="","",$I5544+6)</f>
        <v/>
      </c>
      <c r="K5544" s="6" t="str">
        <f aca="false">IF($H5544="","",DATE(YEAR($H5544),MONTH($H5544),1))</f>
        <v/>
      </c>
      <c r="L5544" s="0" t="str">
        <f aca="false">IF($A5544="","",INDEX(CARTAO_COMPRAS!$K:$K,INT((ROW()-2)/20)+2))</f>
        <v/>
      </c>
      <c r="M5544" s="0" t="str">
        <f aca="false">IF($A5544="","","Compra no cartão")</f>
        <v/>
      </c>
    </row>
    <row r="5545" customFormat="false" ht="13.5" hidden="false" customHeight="false" outlineLevel="0" collapsed="false">
      <c r="A5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5" s="0" t="str">
        <f aca="false">IF($A5545="","",INDEX(CARTAO_COMPRAS!$C:$C,INT((ROW()-2)/20)+2))</f>
        <v/>
      </c>
      <c r="C5545" s="0" t="str">
        <f aca="false">IF($A5545="","",INDEX(CARTAO_COMPRAS!$D:$D,INT((ROW()-2)/20)+2))</f>
        <v/>
      </c>
      <c r="D5545" s="0" t="str">
        <f aca="false">IF($A5545="","",INDEX(CARTAO_COMPRAS!$E:$E,INT((ROW()-2)/20)+2))</f>
        <v/>
      </c>
      <c r="E5545" s="0" t="str">
        <f aca="false">IF($A5545="","",INDEX(CARTAO_COMPRAS!$H:$H,INT((ROW()-2)/20)+2)+MOD(ROW()-2,20))</f>
        <v/>
      </c>
      <c r="F5545" s="0" t="str">
        <f aca="false">IF($A5545="","",INDEX(CARTAO_COMPRAS!$G:$G,INT((ROW()-2)/20)+2))</f>
        <v/>
      </c>
      <c r="G5545" s="5" t="str">
        <f aca="false">IF($A5545="","",INDEX(CARTAO_COMPRAS!$I:$I,INT((ROW()-2)/20)+2))</f>
        <v/>
      </c>
      <c r="H5545" s="4" t="str">
        <f aca="false">IF($A5545="","",EDATE(INDEX(CARTAO_COMPRAS!$J:$J,INT((ROW()-2)/20)+2),MOD(ROW()-2,20)))</f>
        <v/>
      </c>
      <c r="I5545" s="4" t="str">
        <f aca="false">IF($H5545="","",$H5545-WEEKDAY($H5545,2)+1)</f>
        <v/>
      </c>
      <c r="J5545" s="4" t="str">
        <f aca="false">IF($I5545="","",$I5545+6)</f>
        <v/>
      </c>
      <c r="K5545" s="6" t="str">
        <f aca="false">IF($H5545="","",DATE(YEAR($H5545),MONTH($H5545),1))</f>
        <v/>
      </c>
      <c r="L5545" s="0" t="str">
        <f aca="false">IF($A5545="","",INDEX(CARTAO_COMPRAS!$K:$K,INT((ROW()-2)/20)+2))</f>
        <v/>
      </c>
      <c r="M5545" s="0" t="str">
        <f aca="false">IF($A5545="","","Compra no cartão")</f>
        <v/>
      </c>
    </row>
    <row r="5546" customFormat="false" ht="13.5" hidden="false" customHeight="false" outlineLevel="0" collapsed="false">
      <c r="A5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6" s="0" t="str">
        <f aca="false">IF($A5546="","",INDEX(CARTAO_COMPRAS!$C:$C,INT((ROW()-2)/20)+2))</f>
        <v/>
      </c>
      <c r="C5546" s="0" t="str">
        <f aca="false">IF($A5546="","",INDEX(CARTAO_COMPRAS!$D:$D,INT((ROW()-2)/20)+2))</f>
        <v/>
      </c>
      <c r="D5546" s="0" t="str">
        <f aca="false">IF($A5546="","",INDEX(CARTAO_COMPRAS!$E:$E,INT((ROW()-2)/20)+2))</f>
        <v/>
      </c>
      <c r="E5546" s="0" t="str">
        <f aca="false">IF($A5546="","",INDEX(CARTAO_COMPRAS!$H:$H,INT((ROW()-2)/20)+2)+MOD(ROW()-2,20))</f>
        <v/>
      </c>
      <c r="F5546" s="0" t="str">
        <f aca="false">IF($A5546="","",INDEX(CARTAO_COMPRAS!$G:$G,INT((ROW()-2)/20)+2))</f>
        <v/>
      </c>
      <c r="G5546" s="5" t="str">
        <f aca="false">IF($A5546="","",INDEX(CARTAO_COMPRAS!$I:$I,INT((ROW()-2)/20)+2))</f>
        <v/>
      </c>
      <c r="H5546" s="4" t="str">
        <f aca="false">IF($A5546="","",EDATE(INDEX(CARTAO_COMPRAS!$J:$J,INT((ROW()-2)/20)+2),MOD(ROW()-2,20)))</f>
        <v/>
      </c>
      <c r="I5546" s="4" t="str">
        <f aca="false">IF($H5546="","",$H5546-WEEKDAY($H5546,2)+1)</f>
        <v/>
      </c>
      <c r="J5546" s="4" t="str">
        <f aca="false">IF($I5546="","",$I5546+6)</f>
        <v/>
      </c>
      <c r="K5546" s="6" t="str">
        <f aca="false">IF($H5546="","",DATE(YEAR($H5546),MONTH($H5546),1))</f>
        <v/>
      </c>
      <c r="L5546" s="0" t="str">
        <f aca="false">IF($A5546="","",INDEX(CARTAO_COMPRAS!$K:$K,INT((ROW()-2)/20)+2))</f>
        <v/>
      </c>
      <c r="M5546" s="0" t="str">
        <f aca="false">IF($A5546="","","Compra no cartão")</f>
        <v/>
      </c>
    </row>
    <row r="5547" customFormat="false" ht="13.5" hidden="false" customHeight="false" outlineLevel="0" collapsed="false">
      <c r="A5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7" s="0" t="str">
        <f aca="false">IF($A5547="","",INDEX(CARTAO_COMPRAS!$C:$C,INT((ROW()-2)/20)+2))</f>
        <v/>
      </c>
      <c r="C5547" s="0" t="str">
        <f aca="false">IF($A5547="","",INDEX(CARTAO_COMPRAS!$D:$D,INT((ROW()-2)/20)+2))</f>
        <v/>
      </c>
      <c r="D5547" s="0" t="str">
        <f aca="false">IF($A5547="","",INDEX(CARTAO_COMPRAS!$E:$E,INT((ROW()-2)/20)+2))</f>
        <v/>
      </c>
      <c r="E5547" s="0" t="str">
        <f aca="false">IF($A5547="","",INDEX(CARTAO_COMPRAS!$H:$H,INT((ROW()-2)/20)+2)+MOD(ROW()-2,20))</f>
        <v/>
      </c>
      <c r="F5547" s="0" t="str">
        <f aca="false">IF($A5547="","",INDEX(CARTAO_COMPRAS!$G:$G,INT((ROW()-2)/20)+2))</f>
        <v/>
      </c>
      <c r="G5547" s="5" t="str">
        <f aca="false">IF($A5547="","",INDEX(CARTAO_COMPRAS!$I:$I,INT((ROW()-2)/20)+2))</f>
        <v/>
      </c>
      <c r="H5547" s="4" t="str">
        <f aca="false">IF($A5547="","",EDATE(INDEX(CARTAO_COMPRAS!$J:$J,INT((ROW()-2)/20)+2),MOD(ROW()-2,20)))</f>
        <v/>
      </c>
      <c r="I5547" s="4" t="str">
        <f aca="false">IF($H5547="","",$H5547-WEEKDAY($H5547,2)+1)</f>
        <v/>
      </c>
      <c r="J5547" s="4" t="str">
        <f aca="false">IF($I5547="","",$I5547+6)</f>
        <v/>
      </c>
      <c r="K5547" s="6" t="str">
        <f aca="false">IF($H5547="","",DATE(YEAR($H5547),MONTH($H5547),1))</f>
        <v/>
      </c>
      <c r="L5547" s="0" t="str">
        <f aca="false">IF($A5547="","",INDEX(CARTAO_COMPRAS!$K:$K,INT((ROW()-2)/20)+2))</f>
        <v/>
      </c>
      <c r="M5547" s="0" t="str">
        <f aca="false">IF($A5547="","","Compra no cartão")</f>
        <v/>
      </c>
    </row>
    <row r="5548" customFormat="false" ht="13.5" hidden="false" customHeight="false" outlineLevel="0" collapsed="false">
      <c r="A5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8" s="0" t="str">
        <f aca="false">IF($A5548="","",INDEX(CARTAO_COMPRAS!$C:$C,INT((ROW()-2)/20)+2))</f>
        <v/>
      </c>
      <c r="C5548" s="0" t="str">
        <f aca="false">IF($A5548="","",INDEX(CARTAO_COMPRAS!$D:$D,INT((ROW()-2)/20)+2))</f>
        <v/>
      </c>
      <c r="D5548" s="0" t="str">
        <f aca="false">IF($A5548="","",INDEX(CARTAO_COMPRAS!$E:$E,INT((ROW()-2)/20)+2))</f>
        <v/>
      </c>
      <c r="E5548" s="0" t="str">
        <f aca="false">IF($A5548="","",INDEX(CARTAO_COMPRAS!$H:$H,INT((ROW()-2)/20)+2)+MOD(ROW()-2,20))</f>
        <v/>
      </c>
      <c r="F5548" s="0" t="str">
        <f aca="false">IF($A5548="","",INDEX(CARTAO_COMPRAS!$G:$G,INT((ROW()-2)/20)+2))</f>
        <v/>
      </c>
      <c r="G5548" s="5" t="str">
        <f aca="false">IF($A5548="","",INDEX(CARTAO_COMPRAS!$I:$I,INT((ROW()-2)/20)+2))</f>
        <v/>
      </c>
      <c r="H5548" s="4" t="str">
        <f aca="false">IF($A5548="","",EDATE(INDEX(CARTAO_COMPRAS!$J:$J,INT((ROW()-2)/20)+2),MOD(ROW()-2,20)))</f>
        <v/>
      </c>
      <c r="I5548" s="4" t="str">
        <f aca="false">IF($H5548="","",$H5548-WEEKDAY($H5548,2)+1)</f>
        <v/>
      </c>
      <c r="J5548" s="4" t="str">
        <f aca="false">IF($I5548="","",$I5548+6)</f>
        <v/>
      </c>
      <c r="K5548" s="6" t="str">
        <f aca="false">IF($H5548="","",DATE(YEAR($H5548),MONTH($H5548),1))</f>
        <v/>
      </c>
      <c r="L5548" s="0" t="str">
        <f aca="false">IF($A5548="","",INDEX(CARTAO_COMPRAS!$K:$K,INT((ROW()-2)/20)+2))</f>
        <v/>
      </c>
      <c r="M5548" s="0" t="str">
        <f aca="false">IF($A5548="","","Compra no cartão")</f>
        <v/>
      </c>
    </row>
    <row r="5549" customFormat="false" ht="13.5" hidden="false" customHeight="false" outlineLevel="0" collapsed="false">
      <c r="A5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49" s="0" t="str">
        <f aca="false">IF($A5549="","",INDEX(CARTAO_COMPRAS!$C:$C,INT((ROW()-2)/20)+2))</f>
        <v/>
      </c>
      <c r="C5549" s="0" t="str">
        <f aca="false">IF($A5549="","",INDEX(CARTAO_COMPRAS!$D:$D,INT((ROW()-2)/20)+2))</f>
        <v/>
      </c>
      <c r="D5549" s="0" t="str">
        <f aca="false">IF($A5549="","",INDEX(CARTAO_COMPRAS!$E:$E,INT((ROW()-2)/20)+2))</f>
        <v/>
      </c>
      <c r="E5549" s="0" t="str">
        <f aca="false">IF($A5549="","",INDEX(CARTAO_COMPRAS!$H:$H,INT((ROW()-2)/20)+2)+MOD(ROW()-2,20))</f>
        <v/>
      </c>
      <c r="F5549" s="0" t="str">
        <f aca="false">IF($A5549="","",INDEX(CARTAO_COMPRAS!$G:$G,INT((ROW()-2)/20)+2))</f>
        <v/>
      </c>
      <c r="G5549" s="5" t="str">
        <f aca="false">IF($A5549="","",INDEX(CARTAO_COMPRAS!$I:$I,INT((ROW()-2)/20)+2))</f>
        <v/>
      </c>
      <c r="H5549" s="4" t="str">
        <f aca="false">IF($A5549="","",EDATE(INDEX(CARTAO_COMPRAS!$J:$J,INT((ROW()-2)/20)+2),MOD(ROW()-2,20)))</f>
        <v/>
      </c>
      <c r="I5549" s="4" t="str">
        <f aca="false">IF($H5549="","",$H5549-WEEKDAY($H5549,2)+1)</f>
        <v/>
      </c>
      <c r="J5549" s="4" t="str">
        <f aca="false">IF($I5549="","",$I5549+6)</f>
        <v/>
      </c>
      <c r="K5549" s="6" t="str">
        <f aca="false">IF($H5549="","",DATE(YEAR($H5549),MONTH($H5549),1))</f>
        <v/>
      </c>
      <c r="L5549" s="0" t="str">
        <f aca="false">IF($A5549="","",INDEX(CARTAO_COMPRAS!$K:$K,INT((ROW()-2)/20)+2))</f>
        <v/>
      </c>
      <c r="M5549" s="0" t="str">
        <f aca="false">IF($A5549="","","Compra no cartão")</f>
        <v/>
      </c>
    </row>
    <row r="5550" customFormat="false" ht="13.5" hidden="false" customHeight="false" outlineLevel="0" collapsed="false">
      <c r="A5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0" s="0" t="str">
        <f aca="false">IF($A5550="","",INDEX(CARTAO_COMPRAS!$C:$C,INT((ROW()-2)/20)+2))</f>
        <v/>
      </c>
      <c r="C5550" s="0" t="str">
        <f aca="false">IF($A5550="","",INDEX(CARTAO_COMPRAS!$D:$D,INT((ROW()-2)/20)+2))</f>
        <v/>
      </c>
      <c r="D5550" s="0" t="str">
        <f aca="false">IF($A5550="","",INDEX(CARTAO_COMPRAS!$E:$E,INT((ROW()-2)/20)+2))</f>
        <v/>
      </c>
      <c r="E5550" s="0" t="str">
        <f aca="false">IF($A5550="","",INDEX(CARTAO_COMPRAS!$H:$H,INT((ROW()-2)/20)+2)+MOD(ROW()-2,20))</f>
        <v/>
      </c>
      <c r="F5550" s="0" t="str">
        <f aca="false">IF($A5550="","",INDEX(CARTAO_COMPRAS!$G:$G,INT((ROW()-2)/20)+2))</f>
        <v/>
      </c>
      <c r="G5550" s="5" t="str">
        <f aca="false">IF($A5550="","",INDEX(CARTAO_COMPRAS!$I:$I,INT((ROW()-2)/20)+2))</f>
        <v/>
      </c>
      <c r="H5550" s="4" t="str">
        <f aca="false">IF($A5550="","",EDATE(INDEX(CARTAO_COMPRAS!$J:$J,INT((ROW()-2)/20)+2),MOD(ROW()-2,20)))</f>
        <v/>
      </c>
      <c r="I5550" s="4" t="str">
        <f aca="false">IF($H5550="","",$H5550-WEEKDAY($H5550,2)+1)</f>
        <v/>
      </c>
      <c r="J5550" s="4" t="str">
        <f aca="false">IF($I5550="","",$I5550+6)</f>
        <v/>
      </c>
      <c r="K5550" s="6" t="str">
        <f aca="false">IF($H5550="","",DATE(YEAR($H5550),MONTH($H5550),1))</f>
        <v/>
      </c>
      <c r="L5550" s="0" t="str">
        <f aca="false">IF($A5550="","",INDEX(CARTAO_COMPRAS!$K:$K,INT((ROW()-2)/20)+2))</f>
        <v/>
      </c>
      <c r="M5550" s="0" t="str">
        <f aca="false">IF($A5550="","","Compra no cartão")</f>
        <v/>
      </c>
    </row>
    <row r="5551" customFormat="false" ht="13.5" hidden="false" customHeight="false" outlineLevel="0" collapsed="false">
      <c r="A5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1" s="0" t="str">
        <f aca="false">IF($A5551="","",INDEX(CARTAO_COMPRAS!$C:$C,INT((ROW()-2)/20)+2))</f>
        <v/>
      </c>
      <c r="C5551" s="0" t="str">
        <f aca="false">IF($A5551="","",INDEX(CARTAO_COMPRAS!$D:$D,INT((ROW()-2)/20)+2))</f>
        <v/>
      </c>
      <c r="D5551" s="0" t="str">
        <f aca="false">IF($A5551="","",INDEX(CARTAO_COMPRAS!$E:$E,INT((ROW()-2)/20)+2))</f>
        <v/>
      </c>
      <c r="E5551" s="0" t="str">
        <f aca="false">IF($A5551="","",INDEX(CARTAO_COMPRAS!$H:$H,INT((ROW()-2)/20)+2)+MOD(ROW()-2,20))</f>
        <v/>
      </c>
      <c r="F5551" s="0" t="str">
        <f aca="false">IF($A5551="","",INDEX(CARTAO_COMPRAS!$G:$G,INT((ROW()-2)/20)+2))</f>
        <v/>
      </c>
      <c r="G5551" s="5" t="str">
        <f aca="false">IF($A5551="","",INDEX(CARTAO_COMPRAS!$I:$I,INT((ROW()-2)/20)+2))</f>
        <v/>
      </c>
      <c r="H5551" s="4" t="str">
        <f aca="false">IF($A5551="","",EDATE(INDEX(CARTAO_COMPRAS!$J:$J,INT((ROW()-2)/20)+2),MOD(ROW()-2,20)))</f>
        <v/>
      </c>
      <c r="I5551" s="4" t="str">
        <f aca="false">IF($H5551="","",$H5551-WEEKDAY($H5551,2)+1)</f>
        <v/>
      </c>
      <c r="J5551" s="4" t="str">
        <f aca="false">IF($I5551="","",$I5551+6)</f>
        <v/>
      </c>
      <c r="K5551" s="6" t="str">
        <f aca="false">IF($H5551="","",DATE(YEAR($H5551),MONTH($H5551),1))</f>
        <v/>
      </c>
      <c r="L5551" s="0" t="str">
        <f aca="false">IF($A5551="","",INDEX(CARTAO_COMPRAS!$K:$K,INT((ROW()-2)/20)+2))</f>
        <v/>
      </c>
      <c r="M5551" s="0" t="str">
        <f aca="false">IF($A5551="","","Compra no cartão")</f>
        <v/>
      </c>
    </row>
    <row r="5552" customFormat="false" ht="13.5" hidden="false" customHeight="false" outlineLevel="0" collapsed="false">
      <c r="A5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2" s="0" t="str">
        <f aca="false">IF($A5552="","",INDEX(CARTAO_COMPRAS!$C:$C,INT((ROW()-2)/20)+2))</f>
        <v/>
      </c>
      <c r="C5552" s="0" t="str">
        <f aca="false">IF($A5552="","",INDEX(CARTAO_COMPRAS!$D:$D,INT((ROW()-2)/20)+2))</f>
        <v/>
      </c>
      <c r="D5552" s="0" t="str">
        <f aca="false">IF($A5552="","",INDEX(CARTAO_COMPRAS!$E:$E,INT((ROW()-2)/20)+2))</f>
        <v/>
      </c>
      <c r="E5552" s="0" t="str">
        <f aca="false">IF($A5552="","",INDEX(CARTAO_COMPRAS!$H:$H,INT((ROW()-2)/20)+2)+MOD(ROW()-2,20))</f>
        <v/>
      </c>
      <c r="F5552" s="0" t="str">
        <f aca="false">IF($A5552="","",INDEX(CARTAO_COMPRAS!$G:$G,INT((ROW()-2)/20)+2))</f>
        <v/>
      </c>
      <c r="G5552" s="5" t="str">
        <f aca="false">IF($A5552="","",INDEX(CARTAO_COMPRAS!$I:$I,INT((ROW()-2)/20)+2))</f>
        <v/>
      </c>
      <c r="H5552" s="4" t="str">
        <f aca="false">IF($A5552="","",EDATE(INDEX(CARTAO_COMPRAS!$J:$J,INT((ROW()-2)/20)+2),MOD(ROW()-2,20)))</f>
        <v/>
      </c>
      <c r="I5552" s="4" t="str">
        <f aca="false">IF($H5552="","",$H5552-WEEKDAY($H5552,2)+1)</f>
        <v/>
      </c>
      <c r="J5552" s="4" t="str">
        <f aca="false">IF($I5552="","",$I5552+6)</f>
        <v/>
      </c>
      <c r="K5552" s="6" t="str">
        <f aca="false">IF($H5552="","",DATE(YEAR($H5552),MONTH($H5552),1))</f>
        <v/>
      </c>
      <c r="L5552" s="0" t="str">
        <f aca="false">IF($A5552="","",INDEX(CARTAO_COMPRAS!$K:$K,INT((ROW()-2)/20)+2))</f>
        <v/>
      </c>
      <c r="M5552" s="0" t="str">
        <f aca="false">IF($A5552="","","Compra no cartão")</f>
        <v/>
      </c>
    </row>
    <row r="5553" customFormat="false" ht="13.5" hidden="false" customHeight="false" outlineLevel="0" collapsed="false">
      <c r="A5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3" s="0" t="str">
        <f aca="false">IF($A5553="","",INDEX(CARTAO_COMPRAS!$C:$C,INT((ROW()-2)/20)+2))</f>
        <v/>
      </c>
      <c r="C5553" s="0" t="str">
        <f aca="false">IF($A5553="","",INDEX(CARTAO_COMPRAS!$D:$D,INT((ROW()-2)/20)+2))</f>
        <v/>
      </c>
      <c r="D5553" s="0" t="str">
        <f aca="false">IF($A5553="","",INDEX(CARTAO_COMPRAS!$E:$E,INT((ROW()-2)/20)+2))</f>
        <v/>
      </c>
      <c r="E5553" s="0" t="str">
        <f aca="false">IF($A5553="","",INDEX(CARTAO_COMPRAS!$H:$H,INT((ROW()-2)/20)+2)+MOD(ROW()-2,20))</f>
        <v/>
      </c>
      <c r="F5553" s="0" t="str">
        <f aca="false">IF($A5553="","",INDEX(CARTAO_COMPRAS!$G:$G,INT((ROW()-2)/20)+2))</f>
        <v/>
      </c>
      <c r="G5553" s="5" t="str">
        <f aca="false">IF($A5553="","",INDEX(CARTAO_COMPRAS!$I:$I,INT((ROW()-2)/20)+2))</f>
        <v/>
      </c>
      <c r="H5553" s="4" t="str">
        <f aca="false">IF($A5553="","",EDATE(INDEX(CARTAO_COMPRAS!$J:$J,INT((ROW()-2)/20)+2),MOD(ROW()-2,20)))</f>
        <v/>
      </c>
      <c r="I5553" s="4" t="str">
        <f aca="false">IF($H5553="","",$H5553-WEEKDAY($H5553,2)+1)</f>
        <v/>
      </c>
      <c r="J5553" s="4" t="str">
        <f aca="false">IF($I5553="","",$I5553+6)</f>
        <v/>
      </c>
      <c r="K5553" s="6" t="str">
        <f aca="false">IF($H5553="","",DATE(YEAR($H5553),MONTH($H5553),1))</f>
        <v/>
      </c>
      <c r="L5553" s="0" t="str">
        <f aca="false">IF($A5553="","",INDEX(CARTAO_COMPRAS!$K:$K,INT((ROW()-2)/20)+2))</f>
        <v/>
      </c>
      <c r="M5553" s="0" t="str">
        <f aca="false">IF($A5553="","","Compra no cartão")</f>
        <v/>
      </c>
    </row>
    <row r="5554" customFormat="false" ht="13.5" hidden="false" customHeight="false" outlineLevel="0" collapsed="false">
      <c r="A5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4" s="0" t="str">
        <f aca="false">IF($A5554="","",INDEX(CARTAO_COMPRAS!$C:$C,INT((ROW()-2)/20)+2))</f>
        <v/>
      </c>
      <c r="C5554" s="0" t="str">
        <f aca="false">IF($A5554="","",INDEX(CARTAO_COMPRAS!$D:$D,INT((ROW()-2)/20)+2))</f>
        <v/>
      </c>
      <c r="D5554" s="0" t="str">
        <f aca="false">IF($A5554="","",INDEX(CARTAO_COMPRAS!$E:$E,INT((ROW()-2)/20)+2))</f>
        <v/>
      </c>
      <c r="E5554" s="0" t="str">
        <f aca="false">IF($A5554="","",INDEX(CARTAO_COMPRAS!$H:$H,INT((ROW()-2)/20)+2)+MOD(ROW()-2,20))</f>
        <v/>
      </c>
      <c r="F5554" s="0" t="str">
        <f aca="false">IF($A5554="","",INDEX(CARTAO_COMPRAS!$G:$G,INT((ROW()-2)/20)+2))</f>
        <v/>
      </c>
      <c r="G5554" s="5" t="str">
        <f aca="false">IF($A5554="","",INDEX(CARTAO_COMPRAS!$I:$I,INT((ROW()-2)/20)+2))</f>
        <v/>
      </c>
      <c r="H5554" s="4" t="str">
        <f aca="false">IF($A5554="","",EDATE(INDEX(CARTAO_COMPRAS!$J:$J,INT((ROW()-2)/20)+2),MOD(ROW()-2,20)))</f>
        <v/>
      </c>
      <c r="I5554" s="4" t="str">
        <f aca="false">IF($H5554="","",$H5554-WEEKDAY($H5554,2)+1)</f>
        <v/>
      </c>
      <c r="J5554" s="4" t="str">
        <f aca="false">IF($I5554="","",$I5554+6)</f>
        <v/>
      </c>
      <c r="K5554" s="6" t="str">
        <f aca="false">IF($H5554="","",DATE(YEAR($H5554),MONTH($H5554),1))</f>
        <v/>
      </c>
      <c r="L5554" s="0" t="str">
        <f aca="false">IF($A5554="","",INDEX(CARTAO_COMPRAS!$K:$K,INT((ROW()-2)/20)+2))</f>
        <v/>
      </c>
      <c r="M5554" s="0" t="str">
        <f aca="false">IF($A5554="","","Compra no cartão")</f>
        <v/>
      </c>
    </row>
    <row r="5555" customFormat="false" ht="13.5" hidden="false" customHeight="false" outlineLevel="0" collapsed="false">
      <c r="A5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5" s="0" t="str">
        <f aca="false">IF($A5555="","",INDEX(CARTAO_COMPRAS!$C:$C,INT((ROW()-2)/20)+2))</f>
        <v/>
      </c>
      <c r="C5555" s="0" t="str">
        <f aca="false">IF($A5555="","",INDEX(CARTAO_COMPRAS!$D:$D,INT((ROW()-2)/20)+2))</f>
        <v/>
      </c>
      <c r="D5555" s="0" t="str">
        <f aca="false">IF($A5555="","",INDEX(CARTAO_COMPRAS!$E:$E,INT((ROW()-2)/20)+2))</f>
        <v/>
      </c>
      <c r="E5555" s="0" t="str">
        <f aca="false">IF($A5555="","",INDEX(CARTAO_COMPRAS!$H:$H,INT((ROW()-2)/20)+2)+MOD(ROW()-2,20))</f>
        <v/>
      </c>
      <c r="F5555" s="0" t="str">
        <f aca="false">IF($A5555="","",INDEX(CARTAO_COMPRAS!$G:$G,INT((ROW()-2)/20)+2))</f>
        <v/>
      </c>
      <c r="G5555" s="5" t="str">
        <f aca="false">IF($A5555="","",INDEX(CARTAO_COMPRAS!$I:$I,INT((ROW()-2)/20)+2))</f>
        <v/>
      </c>
      <c r="H5555" s="4" t="str">
        <f aca="false">IF($A5555="","",EDATE(INDEX(CARTAO_COMPRAS!$J:$J,INT((ROW()-2)/20)+2),MOD(ROW()-2,20)))</f>
        <v/>
      </c>
      <c r="I5555" s="4" t="str">
        <f aca="false">IF($H5555="","",$H5555-WEEKDAY($H5555,2)+1)</f>
        <v/>
      </c>
      <c r="J5555" s="4" t="str">
        <f aca="false">IF($I5555="","",$I5555+6)</f>
        <v/>
      </c>
      <c r="K5555" s="6" t="str">
        <f aca="false">IF($H5555="","",DATE(YEAR($H5555),MONTH($H5555),1))</f>
        <v/>
      </c>
      <c r="L5555" s="0" t="str">
        <f aca="false">IF($A5555="","",INDEX(CARTAO_COMPRAS!$K:$K,INT((ROW()-2)/20)+2))</f>
        <v/>
      </c>
      <c r="M5555" s="0" t="str">
        <f aca="false">IF($A5555="","","Compra no cartão")</f>
        <v/>
      </c>
    </row>
    <row r="5556" customFormat="false" ht="13.5" hidden="false" customHeight="false" outlineLevel="0" collapsed="false">
      <c r="A5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6" s="0" t="str">
        <f aca="false">IF($A5556="","",INDEX(CARTAO_COMPRAS!$C:$C,INT((ROW()-2)/20)+2))</f>
        <v/>
      </c>
      <c r="C5556" s="0" t="str">
        <f aca="false">IF($A5556="","",INDEX(CARTAO_COMPRAS!$D:$D,INT((ROW()-2)/20)+2))</f>
        <v/>
      </c>
      <c r="D5556" s="0" t="str">
        <f aca="false">IF($A5556="","",INDEX(CARTAO_COMPRAS!$E:$E,INT((ROW()-2)/20)+2))</f>
        <v/>
      </c>
      <c r="E5556" s="0" t="str">
        <f aca="false">IF($A5556="","",INDEX(CARTAO_COMPRAS!$H:$H,INT((ROW()-2)/20)+2)+MOD(ROW()-2,20))</f>
        <v/>
      </c>
      <c r="F5556" s="0" t="str">
        <f aca="false">IF($A5556="","",INDEX(CARTAO_COMPRAS!$G:$G,INT((ROW()-2)/20)+2))</f>
        <v/>
      </c>
      <c r="G5556" s="5" t="str">
        <f aca="false">IF($A5556="","",INDEX(CARTAO_COMPRAS!$I:$I,INT((ROW()-2)/20)+2))</f>
        <v/>
      </c>
      <c r="H5556" s="4" t="str">
        <f aca="false">IF($A5556="","",EDATE(INDEX(CARTAO_COMPRAS!$J:$J,INT((ROW()-2)/20)+2),MOD(ROW()-2,20)))</f>
        <v/>
      </c>
      <c r="I5556" s="4" t="str">
        <f aca="false">IF($H5556="","",$H5556-WEEKDAY($H5556,2)+1)</f>
        <v/>
      </c>
      <c r="J5556" s="4" t="str">
        <f aca="false">IF($I5556="","",$I5556+6)</f>
        <v/>
      </c>
      <c r="K5556" s="6" t="str">
        <f aca="false">IF($H5556="","",DATE(YEAR($H5556),MONTH($H5556),1))</f>
        <v/>
      </c>
      <c r="L5556" s="0" t="str">
        <f aca="false">IF($A5556="","",INDEX(CARTAO_COMPRAS!$K:$K,INT((ROW()-2)/20)+2))</f>
        <v/>
      </c>
      <c r="M5556" s="0" t="str">
        <f aca="false">IF($A5556="","","Compra no cartão")</f>
        <v/>
      </c>
    </row>
    <row r="5557" customFormat="false" ht="13.5" hidden="false" customHeight="false" outlineLevel="0" collapsed="false">
      <c r="A5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7" s="0" t="str">
        <f aca="false">IF($A5557="","",INDEX(CARTAO_COMPRAS!$C:$C,INT((ROW()-2)/20)+2))</f>
        <v/>
      </c>
      <c r="C5557" s="0" t="str">
        <f aca="false">IF($A5557="","",INDEX(CARTAO_COMPRAS!$D:$D,INT((ROW()-2)/20)+2))</f>
        <v/>
      </c>
      <c r="D5557" s="0" t="str">
        <f aca="false">IF($A5557="","",INDEX(CARTAO_COMPRAS!$E:$E,INT((ROW()-2)/20)+2))</f>
        <v/>
      </c>
      <c r="E5557" s="0" t="str">
        <f aca="false">IF($A5557="","",INDEX(CARTAO_COMPRAS!$H:$H,INT((ROW()-2)/20)+2)+MOD(ROW()-2,20))</f>
        <v/>
      </c>
      <c r="F5557" s="0" t="str">
        <f aca="false">IF($A5557="","",INDEX(CARTAO_COMPRAS!$G:$G,INT((ROW()-2)/20)+2))</f>
        <v/>
      </c>
      <c r="G5557" s="5" t="str">
        <f aca="false">IF($A5557="","",INDEX(CARTAO_COMPRAS!$I:$I,INT((ROW()-2)/20)+2))</f>
        <v/>
      </c>
      <c r="H5557" s="4" t="str">
        <f aca="false">IF($A5557="","",EDATE(INDEX(CARTAO_COMPRAS!$J:$J,INT((ROW()-2)/20)+2),MOD(ROW()-2,20)))</f>
        <v/>
      </c>
      <c r="I5557" s="4" t="str">
        <f aca="false">IF($H5557="","",$H5557-WEEKDAY($H5557,2)+1)</f>
        <v/>
      </c>
      <c r="J5557" s="4" t="str">
        <f aca="false">IF($I5557="","",$I5557+6)</f>
        <v/>
      </c>
      <c r="K5557" s="6" t="str">
        <f aca="false">IF($H5557="","",DATE(YEAR($H5557),MONTH($H5557),1))</f>
        <v/>
      </c>
      <c r="L5557" s="0" t="str">
        <f aca="false">IF($A5557="","",INDEX(CARTAO_COMPRAS!$K:$K,INT((ROW()-2)/20)+2))</f>
        <v/>
      </c>
      <c r="M5557" s="0" t="str">
        <f aca="false">IF($A5557="","","Compra no cartão")</f>
        <v/>
      </c>
    </row>
    <row r="5558" customFormat="false" ht="13.5" hidden="false" customHeight="false" outlineLevel="0" collapsed="false">
      <c r="A5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8" s="0" t="str">
        <f aca="false">IF($A5558="","",INDEX(CARTAO_COMPRAS!$C:$C,INT((ROW()-2)/20)+2))</f>
        <v/>
      </c>
      <c r="C5558" s="0" t="str">
        <f aca="false">IF($A5558="","",INDEX(CARTAO_COMPRAS!$D:$D,INT((ROW()-2)/20)+2))</f>
        <v/>
      </c>
      <c r="D5558" s="0" t="str">
        <f aca="false">IF($A5558="","",INDEX(CARTAO_COMPRAS!$E:$E,INT((ROW()-2)/20)+2))</f>
        <v/>
      </c>
      <c r="E5558" s="0" t="str">
        <f aca="false">IF($A5558="","",INDEX(CARTAO_COMPRAS!$H:$H,INT((ROW()-2)/20)+2)+MOD(ROW()-2,20))</f>
        <v/>
      </c>
      <c r="F5558" s="0" t="str">
        <f aca="false">IF($A5558="","",INDEX(CARTAO_COMPRAS!$G:$G,INT((ROW()-2)/20)+2))</f>
        <v/>
      </c>
      <c r="G5558" s="5" t="str">
        <f aca="false">IF($A5558="","",INDEX(CARTAO_COMPRAS!$I:$I,INT((ROW()-2)/20)+2))</f>
        <v/>
      </c>
      <c r="H5558" s="4" t="str">
        <f aca="false">IF($A5558="","",EDATE(INDEX(CARTAO_COMPRAS!$J:$J,INT((ROW()-2)/20)+2),MOD(ROW()-2,20)))</f>
        <v/>
      </c>
      <c r="I5558" s="4" t="str">
        <f aca="false">IF($H5558="","",$H5558-WEEKDAY($H5558,2)+1)</f>
        <v/>
      </c>
      <c r="J5558" s="4" t="str">
        <f aca="false">IF($I5558="","",$I5558+6)</f>
        <v/>
      </c>
      <c r="K5558" s="6" t="str">
        <f aca="false">IF($H5558="","",DATE(YEAR($H5558),MONTH($H5558),1))</f>
        <v/>
      </c>
      <c r="L5558" s="0" t="str">
        <f aca="false">IF($A5558="","",INDEX(CARTAO_COMPRAS!$K:$K,INT((ROW()-2)/20)+2))</f>
        <v/>
      </c>
      <c r="M5558" s="0" t="str">
        <f aca="false">IF($A5558="","","Compra no cartão")</f>
        <v/>
      </c>
    </row>
    <row r="5559" customFormat="false" ht="13.5" hidden="false" customHeight="false" outlineLevel="0" collapsed="false">
      <c r="A5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59" s="0" t="str">
        <f aca="false">IF($A5559="","",INDEX(CARTAO_COMPRAS!$C:$C,INT((ROW()-2)/20)+2))</f>
        <v/>
      </c>
      <c r="C5559" s="0" t="str">
        <f aca="false">IF($A5559="","",INDEX(CARTAO_COMPRAS!$D:$D,INT((ROW()-2)/20)+2))</f>
        <v/>
      </c>
      <c r="D5559" s="0" t="str">
        <f aca="false">IF($A5559="","",INDEX(CARTAO_COMPRAS!$E:$E,INT((ROW()-2)/20)+2))</f>
        <v/>
      </c>
      <c r="E5559" s="0" t="str">
        <f aca="false">IF($A5559="","",INDEX(CARTAO_COMPRAS!$H:$H,INT((ROW()-2)/20)+2)+MOD(ROW()-2,20))</f>
        <v/>
      </c>
      <c r="F5559" s="0" t="str">
        <f aca="false">IF($A5559="","",INDEX(CARTAO_COMPRAS!$G:$G,INT((ROW()-2)/20)+2))</f>
        <v/>
      </c>
      <c r="G5559" s="5" t="str">
        <f aca="false">IF($A5559="","",INDEX(CARTAO_COMPRAS!$I:$I,INT((ROW()-2)/20)+2))</f>
        <v/>
      </c>
      <c r="H5559" s="4" t="str">
        <f aca="false">IF($A5559="","",EDATE(INDEX(CARTAO_COMPRAS!$J:$J,INT((ROW()-2)/20)+2),MOD(ROW()-2,20)))</f>
        <v/>
      </c>
      <c r="I5559" s="4" t="str">
        <f aca="false">IF($H5559="","",$H5559-WEEKDAY($H5559,2)+1)</f>
        <v/>
      </c>
      <c r="J5559" s="4" t="str">
        <f aca="false">IF($I5559="","",$I5559+6)</f>
        <v/>
      </c>
      <c r="K5559" s="6" t="str">
        <f aca="false">IF($H5559="","",DATE(YEAR($H5559),MONTH($H5559),1))</f>
        <v/>
      </c>
      <c r="L5559" s="0" t="str">
        <f aca="false">IF($A5559="","",INDEX(CARTAO_COMPRAS!$K:$K,INT((ROW()-2)/20)+2))</f>
        <v/>
      </c>
      <c r="M5559" s="0" t="str">
        <f aca="false">IF($A5559="","","Compra no cartão")</f>
        <v/>
      </c>
    </row>
    <row r="5560" customFormat="false" ht="13.5" hidden="false" customHeight="false" outlineLevel="0" collapsed="false">
      <c r="A5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0" s="0" t="str">
        <f aca="false">IF($A5560="","",INDEX(CARTAO_COMPRAS!$C:$C,INT((ROW()-2)/20)+2))</f>
        <v/>
      </c>
      <c r="C5560" s="0" t="str">
        <f aca="false">IF($A5560="","",INDEX(CARTAO_COMPRAS!$D:$D,INT((ROW()-2)/20)+2))</f>
        <v/>
      </c>
      <c r="D5560" s="0" t="str">
        <f aca="false">IF($A5560="","",INDEX(CARTAO_COMPRAS!$E:$E,INT((ROW()-2)/20)+2))</f>
        <v/>
      </c>
      <c r="E5560" s="0" t="str">
        <f aca="false">IF($A5560="","",INDEX(CARTAO_COMPRAS!$H:$H,INT((ROW()-2)/20)+2)+MOD(ROW()-2,20))</f>
        <v/>
      </c>
      <c r="F5560" s="0" t="str">
        <f aca="false">IF($A5560="","",INDEX(CARTAO_COMPRAS!$G:$G,INT((ROW()-2)/20)+2))</f>
        <v/>
      </c>
      <c r="G5560" s="5" t="str">
        <f aca="false">IF($A5560="","",INDEX(CARTAO_COMPRAS!$I:$I,INT((ROW()-2)/20)+2))</f>
        <v/>
      </c>
      <c r="H5560" s="4" t="str">
        <f aca="false">IF($A5560="","",EDATE(INDEX(CARTAO_COMPRAS!$J:$J,INT((ROW()-2)/20)+2),MOD(ROW()-2,20)))</f>
        <v/>
      </c>
      <c r="I5560" s="4" t="str">
        <f aca="false">IF($H5560="","",$H5560-WEEKDAY($H5560,2)+1)</f>
        <v/>
      </c>
      <c r="J5560" s="4" t="str">
        <f aca="false">IF($I5560="","",$I5560+6)</f>
        <v/>
      </c>
      <c r="K5560" s="6" t="str">
        <f aca="false">IF($H5560="","",DATE(YEAR($H5560),MONTH($H5560),1))</f>
        <v/>
      </c>
      <c r="L5560" s="0" t="str">
        <f aca="false">IF($A5560="","",INDEX(CARTAO_COMPRAS!$K:$K,INT((ROW()-2)/20)+2))</f>
        <v/>
      </c>
      <c r="M5560" s="0" t="str">
        <f aca="false">IF($A5560="","","Compra no cartão")</f>
        <v/>
      </c>
    </row>
    <row r="5561" customFormat="false" ht="13.5" hidden="false" customHeight="false" outlineLevel="0" collapsed="false">
      <c r="A5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1" s="0" t="str">
        <f aca="false">IF($A5561="","",INDEX(CARTAO_COMPRAS!$C:$C,INT((ROW()-2)/20)+2))</f>
        <v/>
      </c>
      <c r="C5561" s="0" t="str">
        <f aca="false">IF($A5561="","",INDEX(CARTAO_COMPRAS!$D:$D,INT((ROW()-2)/20)+2))</f>
        <v/>
      </c>
      <c r="D5561" s="0" t="str">
        <f aca="false">IF($A5561="","",INDEX(CARTAO_COMPRAS!$E:$E,INT((ROW()-2)/20)+2))</f>
        <v/>
      </c>
      <c r="E5561" s="0" t="str">
        <f aca="false">IF($A5561="","",INDEX(CARTAO_COMPRAS!$H:$H,INT((ROW()-2)/20)+2)+MOD(ROW()-2,20))</f>
        <v/>
      </c>
      <c r="F5561" s="0" t="str">
        <f aca="false">IF($A5561="","",INDEX(CARTAO_COMPRAS!$G:$G,INT((ROW()-2)/20)+2))</f>
        <v/>
      </c>
      <c r="G5561" s="5" t="str">
        <f aca="false">IF($A5561="","",INDEX(CARTAO_COMPRAS!$I:$I,INT((ROW()-2)/20)+2))</f>
        <v/>
      </c>
      <c r="H5561" s="4" t="str">
        <f aca="false">IF($A5561="","",EDATE(INDEX(CARTAO_COMPRAS!$J:$J,INT((ROW()-2)/20)+2),MOD(ROW()-2,20)))</f>
        <v/>
      </c>
      <c r="I5561" s="4" t="str">
        <f aca="false">IF($H5561="","",$H5561-WEEKDAY($H5561,2)+1)</f>
        <v/>
      </c>
      <c r="J5561" s="4" t="str">
        <f aca="false">IF($I5561="","",$I5561+6)</f>
        <v/>
      </c>
      <c r="K5561" s="6" t="str">
        <f aca="false">IF($H5561="","",DATE(YEAR($H5561),MONTH($H5561),1))</f>
        <v/>
      </c>
      <c r="L5561" s="0" t="str">
        <f aca="false">IF($A5561="","",INDEX(CARTAO_COMPRAS!$K:$K,INT((ROW()-2)/20)+2))</f>
        <v/>
      </c>
      <c r="M5561" s="0" t="str">
        <f aca="false">IF($A5561="","","Compra no cartão")</f>
        <v/>
      </c>
    </row>
    <row r="5562" customFormat="false" ht="13.5" hidden="false" customHeight="false" outlineLevel="0" collapsed="false">
      <c r="A55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2" s="0" t="str">
        <f aca="false">IF($A5562="","",INDEX(CARTAO_COMPRAS!$C:$C,INT((ROW()-2)/20)+2))</f>
        <v/>
      </c>
      <c r="C5562" s="0" t="str">
        <f aca="false">IF($A5562="","",INDEX(CARTAO_COMPRAS!$D:$D,INT((ROW()-2)/20)+2))</f>
        <v/>
      </c>
      <c r="D5562" s="0" t="str">
        <f aca="false">IF($A5562="","",INDEX(CARTAO_COMPRAS!$E:$E,INT((ROW()-2)/20)+2))</f>
        <v/>
      </c>
      <c r="E5562" s="0" t="str">
        <f aca="false">IF($A5562="","",INDEX(CARTAO_COMPRAS!$H:$H,INT((ROW()-2)/20)+2)+MOD(ROW()-2,20))</f>
        <v/>
      </c>
      <c r="F5562" s="0" t="str">
        <f aca="false">IF($A5562="","",INDEX(CARTAO_COMPRAS!$G:$G,INT((ROW()-2)/20)+2))</f>
        <v/>
      </c>
      <c r="G5562" s="5" t="str">
        <f aca="false">IF($A5562="","",INDEX(CARTAO_COMPRAS!$I:$I,INT((ROW()-2)/20)+2))</f>
        <v/>
      </c>
      <c r="H5562" s="4" t="str">
        <f aca="false">IF($A5562="","",EDATE(INDEX(CARTAO_COMPRAS!$J:$J,INT((ROW()-2)/20)+2),MOD(ROW()-2,20)))</f>
        <v/>
      </c>
      <c r="I5562" s="4" t="str">
        <f aca="false">IF($H5562="","",$H5562-WEEKDAY($H5562,2)+1)</f>
        <v/>
      </c>
      <c r="J5562" s="4" t="str">
        <f aca="false">IF($I5562="","",$I5562+6)</f>
        <v/>
      </c>
      <c r="K5562" s="6" t="str">
        <f aca="false">IF($H5562="","",DATE(YEAR($H5562),MONTH($H5562),1))</f>
        <v/>
      </c>
      <c r="L5562" s="0" t="str">
        <f aca="false">IF($A5562="","",INDEX(CARTAO_COMPRAS!$K:$K,INT((ROW()-2)/20)+2))</f>
        <v/>
      </c>
      <c r="M5562" s="0" t="str">
        <f aca="false">IF($A5562="","","Compra no cartão")</f>
        <v/>
      </c>
    </row>
    <row r="5563" customFormat="false" ht="13.5" hidden="false" customHeight="false" outlineLevel="0" collapsed="false">
      <c r="A5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3" s="0" t="str">
        <f aca="false">IF($A5563="","",INDEX(CARTAO_COMPRAS!$C:$C,INT((ROW()-2)/20)+2))</f>
        <v/>
      </c>
      <c r="C5563" s="0" t="str">
        <f aca="false">IF($A5563="","",INDEX(CARTAO_COMPRAS!$D:$D,INT((ROW()-2)/20)+2))</f>
        <v/>
      </c>
      <c r="D5563" s="0" t="str">
        <f aca="false">IF($A5563="","",INDEX(CARTAO_COMPRAS!$E:$E,INT((ROW()-2)/20)+2))</f>
        <v/>
      </c>
      <c r="E5563" s="0" t="str">
        <f aca="false">IF($A5563="","",INDEX(CARTAO_COMPRAS!$H:$H,INT((ROW()-2)/20)+2)+MOD(ROW()-2,20))</f>
        <v/>
      </c>
      <c r="F5563" s="0" t="str">
        <f aca="false">IF($A5563="","",INDEX(CARTAO_COMPRAS!$G:$G,INT((ROW()-2)/20)+2))</f>
        <v/>
      </c>
      <c r="G5563" s="5" t="str">
        <f aca="false">IF($A5563="","",INDEX(CARTAO_COMPRAS!$I:$I,INT((ROW()-2)/20)+2))</f>
        <v/>
      </c>
      <c r="H5563" s="4" t="str">
        <f aca="false">IF($A5563="","",EDATE(INDEX(CARTAO_COMPRAS!$J:$J,INT((ROW()-2)/20)+2),MOD(ROW()-2,20)))</f>
        <v/>
      </c>
      <c r="I5563" s="4" t="str">
        <f aca="false">IF($H5563="","",$H5563-WEEKDAY($H5563,2)+1)</f>
        <v/>
      </c>
      <c r="J5563" s="4" t="str">
        <f aca="false">IF($I5563="","",$I5563+6)</f>
        <v/>
      </c>
      <c r="K5563" s="6" t="str">
        <f aca="false">IF($H5563="","",DATE(YEAR($H5563),MONTH($H5563),1))</f>
        <v/>
      </c>
      <c r="L5563" s="0" t="str">
        <f aca="false">IF($A5563="","",INDEX(CARTAO_COMPRAS!$K:$K,INT((ROW()-2)/20)+2))</f>
        <v/>
      </c>
      <c r="M5563" s="0" t="str">
        <f aca="false">IF($A5563="","","Compra no cartão")</f>
        <v/>
      </c>
    </row>
    <row r="5564" customFormat="false" ht="13.5" hidden="false" customHeight="false" outlineLevel="0" collapsed="false">
      <c r="A5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4" s="0" t="str">
        <f aca="false">IF($A5564="","",INDEX(CARTAO_COMPRAS!$C:$C,INT((ROW()-2)/20)+2))</f>
        <v/>
      </c>
      <c r="C5564" s="0" t="str">
        <f aca="false">IF($A5564="","",INDEX(CARTAO_COMPRAS!$D:$D,INT((ROW()-2)/20)+2))</f>
        <v/>
      </c>
      <c r="D5564" s="0" t="str">
        <f aca="false">IF($A5564="","",INDEX(CARTAO_COMPRAS!$E:$E,INT((ROW()-2)/20)+2))</f>
        <v/>
      </c>
      <c r="E5564" s="0" t="str">
        <f aca="false">IF($A5564="","",INDEX(CARTAO_COMPRAS!$H:$H,INT((ROW()-2)/20)+2)+MOD(ROW()-2,20))</f>
        <v/>
      </c>
      <c r="F5564" s="0" t="str">
        <f aca="false">IF($A5564="","",INDEX(CARTAO_COMPRAS!$G:$G,INT((ROW()-2)/20)+2))</f>
        <v/>
      </c>
      <c r="G5564" s="5" t="str">
        <f aca="false">IF($A5564="","",INDEX(CARTAO_COMPRAS!$I:$I,INT((ROW()-2)/20)+2))</f>
        <v/>
      </c>
      <c r="H5564" s="4" t="str">
        <f aca="false">IF($A5564="","",EDATE(INDEX(CARTAO_COMPRAS!$J:$J,INT((ROW()-2)/20)+2),MOD(ROW()-2,20)))</f>
        <v/>
      </c>
      <c r="I5564" s="4" t="str">
        <f aca="false">IF($H5564="","",$H5564-WEEKDAY($H5564,2)+1)</f>
        <v/>
      </c>
      <c r="J5564" s="4" t="str">
        <f aca="false">IF($I5564="","",$I5564+6)</f>
        <v/>
      </c>
      <c r="K5564" s="6" t="str">
        <f aca="false">IF($H5564="","",DATE(YEAR($H5564),MONTH($H5564),1))</f>
        <v/>
      </c>
      <c r="L5564" s="0" t="str">
        <f aca="false">IF($A5564="","",INDEX(CARTAO_COMPRAS!$K:$K,INT((ROW()-2)/20)+2))</f>
        <v/>
      </c>
      <c r="M5564" s="0" t="str">
        <f aca="false">IF($A5564="","","Compra no cartão")</f>
        <v/>
      </c>
    </row>
    <row r="5565" customFormat="false" ht="13.5" hidden="false" customHeight="false" outlineLevel="0" collapsed="false">
      <c r="A5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5" s="0" t="str">
        <f aca="false">IF($A5565="","",INDEX(CARTAO_COMPRAS!$C:$C,INT((ROW()-2)/20)+2))</f>
        <v/>
      </c>
      <c r="C5565" s="0" t="str">
        <f aca="false">IF($A5565="","",INDEX(CARTAO_COMPRAS!$D:$D,INT((ROW()-2)/20)+2))</f>
        <v/>
      </c>
      <c r="D5565" s="0" t="str">
        <f aca="false">IF($A5565="","",INDEX(CARTAO_COMPRAS!$E:$E,INT((ROW()-2)/20)+2))</f>
        <v/>
      </c>
      <c r="E5565" s="0" t="str">
        <f aca="false">IF($A5565="","",INDEX(CARTAO_COMPRAS!$H:$H,INT((ROW()-2)/20)+2)+MOD(ROW()-2,20))</f>
        <v/>
      </c>
      <c r="F5565" s="0" t="str">
        <f aca="false">IF($A5565="","",INDEX(CARTAO_COMPRAS!$G:$G,INT((ROW()-2)/20)+2))</f>
        <v/>
      </c>
      <c r="G5565" s="5" t="str">
        <f aca="false">IF($A5565="","",INDEX(CARTAO_COMPRAS!$I:$I,INT((ROW()-2)/20)+2))</f>
        <v/>
      </c>
      <c r="H5565" s="4" t="str">
        <f aca="false">IF($A5565="","",EDATE(INDEX(CARTAO_COMPRAS!$J:$J,INT((ROW()-2)/20)+2),MOD(ROW()-2,20)))</f>
        <v/>
      </c>
      <c r="I5565" s="4" t="str">
        <f aca="false">IF($H5565="","",$H5565-WEEKDAY($H5565,2)+1)</f>
        <v/>
      </c>
      <c r="J5565" s="4" t="str">
        <f aca="false">IF($I5565="","",$I5565+6)</f>
        <v/>
      </c>
      <c r="K5565" s="6" t="str">
        <f aca="false">IF($H5565="","",DATE(YEAR($H5565),MONTH($H5565),1))</f>
        <v/>
      </c>
      <c r="L5565" s="0" t="str">
        <f aca="false">IF($A5565="","",INDEX(CARTAO_COMPRAS!$K:$K,INT((ROW()-2)/20)+2))</f>
        <v/>
      </c>
      <c r="M5565" s="0" t="str">
        <f aca="false">IF($A5565="","","Compra no cartão")</f>
        <v/>
      </c>
    </row>
    <row r="5566" customFormat="false" ht="13.5" hidden="false" customHeight="false" outlineLevel="0" collapsed="false">
      <c r="A5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6" s="0" t="str">
        <f aca="false">IF($A5566="","",INDEX(CARTAO_COMPRAS!$C:$C,INT((ROW()-2)/20)+2))</f>
        <v/>
      </c>
      <c r="C5566" s="0" t="str">
        <f aca="false">IF($A5566="","",INDEX(CARTAO_COMPRAS!$D:$D,INT((ROW()-2)/20)+2))</f>
        <v/>
      </c>
      <c r="D5566" s="0" t="str">
        <f aca="false">IF($A5566="","",INDEX(CARTAO_COMPRAS!$E:$E,INT((ROW()-2)/20)+2))</f>
        <v/>
      </c>
      <c r="E5566" s="0" t="str">
        <f aca="false">IF($A5566="","",INDEX(CARTAO_COMPRAS!$H:$H,INT((ROW()-2)/20)+2)+MOD(ROW()-2,20))</f>
        <v/>
      </c>
      <c r="F5566" s="0" t="str">
        <f aca="false">IF($A5566="","",INDEX(CARTAO_COMPRAS!$G:$G,INT((ROW()-2)/20)+2))</f>
        <v/>
      </c>
      <c r="G5566" s="5" t="str">
        <f aca="false">IF($A5566="","",INDEX(CARTAO_COMPRAS!$I:$I,INT((ROW()-2)/20)+2))</f>
        <v/>
      </c>
      <c r="H5566" s="4" t="str">
        <f aca="false">IF($A5566="","",EDATE(INDEX(CARTAO_COMPRAS!$J:$J,INT((ROW()-2)/20)+2),MOD(ROW()-2,20)))</f>
        <v/>
      </c>
      <c r="I5566" s="4" t="str">
        <f aca="false">IF($H5566="","",$H5566-WEEKDAY($H5566,2)+1)</f>
        <v/>
      </c>
      <c r="J5566" s="4" t="str">
        <f aca="false">IF($I5566="","",$I5566+6)</f>
        <v/>
      </c>
      <c r="K5566" s="6" t="str">
        <f aca="false">IF($H5566="","",DATE(YEAR($H5566),MONTH($H5566),1))</f>
        <v/>
      </c>
      <c r="L5566" s="0" t="str">
        <f aca="false">IF($A5566="","",INDEX(CARTAO_COMPRAS!$K:$K,INT((ROW()-2)/20)+2))</f>
        <v/>
      </c>
      <c r="M5566" s="0" t="str">
        <f aca="false">IF($A5566="","","Compra no cartão")</f>
        <v/>
      </c>
    </row>
    <row r="5567" customFormat="false" ht="13.5" hidden="false" customHeight="false" outlineLevel="0" collapsed="false">
      <c r="A5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7" s="0" t="str">
        <f aca="false">IF($A5567="","",INDEX(CARTAO_COMPRAS!$C:$C,INT((ROW()-2)/20)+2))</f>
        <v/>
      </c>
      <c r="C5567" s="0" t="str">
        <f aca="false">IF($A5567="","",INDEX(CARTAO_COMPRAS!$D:$D,INT((ROW()-2)/20)+2))</f>
        <v/>
      </c>
      <c r="D5567" s="0" t="str">
        <f aca="false">IF($A5567="","",INDEX(CARTAO_COMPRAS!$E:$E,INT((ROW()-2)/20)+2))</f>
        <v/>
      </c>
      <c r="E5567" s="0" t="str">
        <f aca="false">IF($A5567="","",INDEX(CARTAO_COMPRAS!$H:$H,INT((ROW()-2)/20)+2)+MOD(ROW()-2,20))</f>
        <v/>
      </c>
      <c r="F5567" s="0" t="str">
        <f aca="false">IF($A5567="","",INDEX(CARTAO_COMPRAS!$G:$G,INT((ROW()-2)/20)+2))</f>
        <v/>
      </c>
      <c r="G5567" s="5" t="str">
        <f aca="false">IF($A5567="","",INDEX(CARTAO_COMPRAS!$I:$I,INT((ROW()-2)/20)+2))</f>
        <v/>
      </c>
      <c r="H5567" s="4" t="str">
        <f aca="false">IF($A5567="","",EDATE(INDEX(CARTAO_COMPRAS!$J:$J,INT((ROW()-2)/20)+2),MOD(ROW()-2,20)))</f>
        <v/>
      </c>
      <c r="I5567" s="4" t="str">
        <f aca="false">IF($H5567="","",$H5567-WEEKDAY($H5567,2)+1)</f>
        <v/>
      </c>
      <c r="J5567" s="4" t="str">
        <f aca="false">IF($I5567="","",$I5567+6)</f>
        <v/>
      </c>
      <c r="K5567" s="6" t="str">
        <f aca="false">IF($H5567="","",DATE(YEAR($H5567),MONTH($H5567),1))</f>
        <v/>
      </c>
      <c r="L5567" s="0" t="str">
        <f aca="false">IF($A5567="","",INDEX(CARTAO_COMPRAS!$K:$K,INT((ROW()-2)/20)+2))</f>
        <v/>
      </c>
      <c r="M5567" s="0" t="str">
        <f aca="false">IF($A5567="","","Compra no cartão")</f>
        <v/>
      </c>
    </row>
    <row r="5568" customFormat="false" ht="13.5" hidden="false" customHeight="false" outlineLevel="0" collapsed="false">
      <c r="A5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8" s="0" t="str">
        <f aca="false">IF($A5568="","",INDEX(CARTAO_COMPRAS!$C:$C,INT((ROW()-2)/20)+2))</f>
        <v/>
      </c>
      <c r="C5568" s="0" t="str">
        <f aca="false">IF($A5568="","",INDEX(CARTAO_COMPRAS!$D:$D,INT((ROW()-2)/20)+2))</f>
        <v/>
      </c>
      <c r="D5568" s="0" t="str">
        <f aca="false">IF($A5568="","",INDEX(CARTAO_COMPRAS!$E:$E,INT((ROW()-2)/20)+2))</f>
        <v/>
      </c>
      <c r="E5568" s="0" t="str">
        <f aca="false">IF($A5568="","",INDEX(CARTAO_COMPRAS!$H:$H,INT((ROW()-2)/20)+2)+MOD(ROW()-2,20))</f>
        <v/>
      </c>
      <c r="F5568" s="0" t="str">
        <f aca="false">IF($A5568="","",INDEX(CARTAO_COMPRAS!$G:$G,INT((ROW()-2)/20)+2))</f>
        <v/>
      </c>
      <c r="G5568" s="5" t="str">
        <f aca="false">IF($A5568="","",INDEX(CARTAO_COMPRAS!$I:$I,INT((ROW()-2)/20)+2))</f>
        <v/>
      </c>
      <c r="H5568" s="4" t="str">
        <f aca="false">IF($A5568="","",EDATE(INDEX(CARTAO_COMPRAS!$J:$J,INT((ROW()-2)/20)+2),MOD(ROW()-2,20)))</f>
        <v/>
      </c>
      <c r="I5568" s="4" t="str">
        <f aca="false">IF($H5568="","",$H5568-WEEKDAY($H5568,2)+1)</f>
        <v/>
      </c>
      <c r="J5568" s="4" t="str">
        <f aca="false">IF($I5568="","",$I5568+6)</f>
        <v/>
      </c>
      <c r="K5568" s="6" t="str">
        <f aca="false">IF($H5568="","",DATE(YEAR($H5568),MONTH($H5568),1))</f>
        <v/>
      </c>
      <c r="L5568" s="0" t="str">
        <f aca="false">IF($A5568="","",INDEX(CARTAO_COMPRAS!$K:$K,INT((ROW()-2)/20)+2))</f>
        <v/>
      </c>
      <c r="M5568" s="0" t="str">
        <f aca="false">IF($A5568="","","Compra no cartão")</f>
        <v/>
      </c>
    </row>
    <row r="5569" customFormat="false" ht="13.5" hidden="false" customHeight="false" outlineLevel="0" collapsed="false">
      <c r="A5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69" s="0" t="str">
        <f aca="false">IF($A5569="","",INDEX(CARTAO_COMPRAS!$C:$C,INT((ROW()-2)/20)+2))</f>
        <v/>
      </c>
      <c r="C5569" s="0" t="str">
        <f aca="false">IF($A5569="","",INDEX(CARTAO_COMPRAS!$D:$D,INT((ROW()-2)/20)+2))</f>
        <v/>
      </c>
      <c r="D5569" s="0" t="str">
        <f aca="false">IF($A5569="","",INDEX(CARTAO_COMPRAS!$E:$E,INT((ROW()-2)/20)+2))</f>
        <v/>
      </c>
      <c r="E5569" s="0" t="str">
        <f aca="false">IF($A5569="","",INDEX(CARTAO_COMPRAS!$H:$H,INT((ROW()-2)/20)+2)+MOD(ROW()-2,20))</f>
        <v/>
      </c>
      <c r="F5569" s="0" t="str">
        <f aca="false">IF($A5569="","",INDEX(CARTAO_COMPRAS!$G:$G,INT((ROW()-2)/20)+2))</f>
        <v/>
      </c>
      <c r="G5569" s="5" t="str">
        <f aca="false">IF($A5569="","",INDEX(CARTAO_COMPRAS!$I:$I,INT((ROW()-2)/20)+2))</f>
        <v/>
      </c>
      <c r="H5569" s="4" t="str">
        <f aca="false">IF($A5569="","",EDATE(INDEX(CARTAO_COMPRAS!$J:$J,INT((ROW()-2)/20)+2),MOD(ROW()-2,20)))</f>
        <v/>
      </c>
      <c r="I5569" s="4" t="str">
        <f aca="false">IF($H5569="","",$H5569-WEEKDAY($H5569,2)+1)</f>
        <v/>
      </c>
      <c r="J5569" s="4" t="str">
        <f aca="false">IF($I5569="","",$I5569+6)</f>
        <v/>
      </c>
      <c r="K5569" s="6" t="str">
        <f aca="false">IF($H5569="","",DATE(YEAR($H5569),MONTH($H5569),1))</f>
        <v/>
      </c>
      <c r="L5569" s="0" t="str">
        <f aca="false">IF($A5569="","",INDEX(CARTAO_COMPRAS!$K:$K,INT((ROW()-2)/20)+2))</f>
        <v/>
      </c>
      <c r="M5569" s="0" t="str">
        <f aca="false">IF($A5569="","","Compra no cartão")</f>
        <v/>
      </c>
    </row>
    <row r="5570" customFormat="false" ht="13.5" hidden="false" customHeight="false" outlineLevel="0" collapsed="false">
      <c r="A5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0" s="0" t="str">
        <f aca="false">IF($A5570="","",INDEX(CARTAO_COMPRAS!$C:$C,INT((ROW()-2)/20)+2))</f>
        <v/>
      </c>
      <c r="C5570" s="0" t="str">
        <f aca="false">IF($A5570="","",INDEX(CARTAO_COMPRAS!$D:$D,INT((ROW()-2)/20)+2))</f>
        <v/>
      </c>
      <c r="D5570" s="0" t="str">
        <f aca="false">IF($A5570="","",INDEX(CARTAO_COMPRAS!$E:$E,INT((ROW()-2)/20)+2))</f>
        <v/>
      </c>
      <c r="E5570" s="0" t="str">
        <f aca="false">IF($A5570="","",INDEX(CARTAO_COMPRAS!$H:$H,INT((ROW()-2)/20)+2)+MOD(ROW()-2,20))</f>
        <v/>
      </c>
      <c r="F5570" s="0" t="str">
        <f aca="false">IF($A5570="","",INDEX(CARTAO_COMPRAS!$G:$G,INT((ROW()-2)/20)+2))</f>
        <v/>
      </c>
      <c r="G5570" s="5" t="str">
        <f aca="false">IF($A5570="","",INDEX(CARTAO_COMPRAS!$I:$I,INT((ROW()-2)/20)+2))</f>
        <v/>
      </c>
      <c r="H5570" s="4" t="str">
        <f aca="false">IF($A5570="","",EDATE(INDEX(CARTAO_COMPRAS!$J:$J,INT((ROW()-2)/20)+2),MOD(ROW()-2,20)))</f>
        <v/>
      </c>
      <c r="I5570" s="4" t="str">
        <f aca="false">IF($H5570="","",$H5570-WEEKDAY($H5570,2)+1)</f>
        <v/>
      </c>
      <c r="J5570" s="4" t="str">
        <f aca="false">IF($I5570="","",$I5570+6)</f>
        <v/>
      </c>
      <c r="K5570" s="6" t="str">
        <f aca="false">IF($H5570="","",DATE(YEAR($H5570),MONTH($H5570),1))</f>
        <v/>
      </c>
      <c r="L5570" s="0" t="str">
        <f aca="false">IF($A5570="","",INDEX(CARTAO_COMPRAS!$K:$K,INT((ROW()-2)/20)+2))</f>
        <v/>
      </c>
      <c r="M5570" s="0" t="str">
        <f aca="false">IF($A5570="","","Compra no cartão")</f>
        <v/>
      </c>
    </row>
    <row r="5571" customFormat="false" ht="13.5" hidden="false" customHeight="false" outlineLevel="0" collapsed="false">
      <c r="A5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1" s="0" t="str">
        <f aca="false">IF($A5571="","",INDEX(CARTAO_COMPRAS!$C:$C,INT((ROW()-2)/20)+2))</f>
        <v/>
      </c>
      <c r="C5571" s="0" t="str">
        <f aca="false">IF($A5571="","",INDEX(CARTAO_COMPRAS!$D:$D,INT((ROW()-2)/20)+2))</f>
        <v/>
      </c>
      <c r="D5571" s="0" t="str">
        <f aca="false">IF($A5571="","",INDEX(CARTAO_COMPRAS!$E:$E,INT((ROW()-2)/20)+2))</f>
        <v/>
      </c>
      <c r="E5571" s="0" t="str">
        <f aca="false">IF($A5571="","",INDEX(CARTAO_COMPRAS!$H:$H,INT((ROW()-2)/20)+2)+MOD(ROW()-2,20))</f>
        <v/>
      </c>
      <c r="F5571" s="0" t="str">
        <f aca="false">IF($A5571="","",INDEX(CARTAO_COMPRAS!$G:$G,INT((ROW()-2)/20)+2))</f>
        <v/>
      </c>
      <c r="G5571" s="5" t="str">
        <f aca="false">IF($A5571="","",INDEX(CARTAO_COMPRAS!$I:$I,INT((ROW()-2)/20)+2))</f>
        <v/>
      </c>
      <c r="H5571" s="4" t="str">
        <f aca="false">IF($A5571="","",EDATE(INDEX(CARTAO_COMPRAS!$J:$J,INT((ROW()-2)/20)+2),MOD(ROW()-2,20)))</f>
        <v/>
      </c>
      <c r="I5571" s="4" t="str">
        <f aca="false">IF($H5571="","",$H5571-WEEKDAY($H5571,2)+1)</f>
        <v/>
      </c>
      <c r="J5571" s="4" t="str">
        <f aca="false">IF($I5571="","",$I5571+6)</f>
        <v/>
      </c>
      <c r="K5571" s="6" t="str">
        <f aca="false">IF($H5571="","",DATE(YEAR($H5571),MONTH($H5571),1))</f>
        <v/>
      </c>
      <c r="L5571" s="0" t="str">
        <f aca="false">IF($A5571="","",INDEX(CARTAO_COMPRAS!$K:$K,INT((ROW()-2)/20)+2))</f>
        <v/>
      </c>
      <c r="M5571" s="0" t="str">
        <f aca="false">IF($A5571="","","Compra no cartão")</f>
        <v/>
      </c>
    </row>
    <row r="5572" customFormat="false" ht="13.5" hidden="false" customHeight="false" outlineLevel="0" collapsed="false">
      <c r="A5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2" s="0" t="str">
        <f aca="false">IF($A5572="","",INDEX(CARTAO_COMPRAS!$C:$C,INT((ROW()-2)/20)+2))</f>
        <v/>
      </c>
      <c r="C5572" s="0" t="str">
        <f aca="false">IF($A5572="","",INDEX(CARTAO_COMPRAS!$D:$D,INT((ROW()-2)/20)+2))</f>
        <v/>
      </c>
      <c r="D5572" s="0" t="str">
        <f aca="false">IF($A5572="","",INDEX(CARTAO_COMPRAS!$E:$E,INT((ROW()-2)/20)+2))</f>
        <v/>
      </c>
      <c r="E5572" s="0" t="str">
        <f aca="false">IF($A5572="","",INDEX(CARTAO_COMPRAS!$H:$H,INT((ROW()-2)/20)+2)+MOD(ROW()-2,20))</f>
        <v/>
      </c>
      <c r="F5572" s="0" t="str">
        <f aca="false">IF($A5572="","",INDEX(CARTAO_COMPRAS!$G:$G,INT((ROW()-2)/20)+2))</f>
        <v/>
      </c>
      <c r="G5572" s="5" t="str">
        <f aca="false">IF($A5572="","",INDEX(CARTAO_COMPRAS!$I:$I,INT((ROW()-2)/20)+2))</f>
        <v/>
      </c>
      <c r="H5572" s="4" t="str">
        <f aca="false">IF($A5572="","",EDATE(INDEX(CARTAO_COMPRAS!$J:$J,INT((ROW()-2)/20)+2),MOD(ROW()-2,20)))</f>
        <v/>
      </c>
      <c r="I5572" s="4" t="str">
        <f aca="false">IF($H5572="","",$H5572-WEEKDAY($H5572,2)+1)</f>
        <v/>
      </c>
      <c r="J5572" s="4" t="str">
        <f aca="false">IF($I5572="","",$I5572+6)</f>
        <v/>
      </c>
      <c r="K5572" s="6" t="str">
        <f aca="false">IF($H5572="","",DATE(YEAR($H5572),MONTH($H5572),1))</f>
        <v/>
      </c>
      <c r="L5572" s="0" t="str">
        <f aca="false">IF($A5572="","",INDEX(CARTAO_COMPRAS!$K:$K,INT((ROW()-2)/20)+2))</f>
        <v/>
      </c>
      <c r="M5572" s="0" t="str">
        <f aca="false">IF($A5572="","","Compra no cartão")</f>
        <v/>
      </c>
    </row>
    <row r="5573" customFormat="false" ht="13.5" hidden="false" customHeight="false" outlineLevel="0" collapsed="false">
      <c r="A5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3" s="0" t="str">
        <f aca="false">IF($A5573="","",INDEX(CARTAO_COMPRAS!$C:$C,INT((ROW()-2)/20)+2))</f>
        <v/>
      </c>
      <c r="C5573" s="0" t="str">
        <f aca="false">IF($A5573="","",INDEX(CARTAO_COMPRAS!$D:$D,INT((ROW()-2)/20)+2))</f>
        <v/>
      </c>
      <c r="D5573" s="0" t="str">
        <f aca="false">IF($A5573="","",INDEX(CARTAO_COMPRAS!$E:$E,INT((ROW()-2)/20)+2))</f>
        <v/>
      </c>
      <c r="E5573" s="0" t="str">
        <f aca="false">IF($A5573="","",INDEX(CARTAO_COMPRAS!$H:$H,INT((ROW()-2)/20)+2)+MOD(ROW()-2,20))</f>
        <v/>
      </c>
      <c r="F5573" s="0" t="str">
        <f aca="false">IF($A5573="","",INDEX(CARTAO_COMPRAS!$G:$G,INT((ROW()-2)/20)+2))</f>
        <v/>
      </c>
      <c r="G5573" s="5" t="str">
        <f aca="false">IF($A5573="","",INDEX(CARTAO_COMPRAS!$I:$I,INT((ROW()-2)/20)+2))</f>
        <v/>
      </c>
      <c r="H5573" s="4" t="str">
        <f aca="false">IF($A5573="","",EDATE(INDEX(CARTAO_COMPRAS!$J:$J,INT((ROW()-2)/20)+2),MOD(ROW()-2,20)))</f>
        <v/>
      </c>
      <c r="I5573" s="4" t="str">
        <f aca="false">IF($H5573="","",$H5573-WEEKDAY($H5573,2)+1)</f>
        <v/>
      </c>
      <c r="J5573" s="4" t="str">
        <f aca="false">IF($I5573="","",$I5573+6)</f>
        <v/>
      </c>
      <c r="K5573" s="6" t="str">
        <f aca="false">IF($H5573="","",DATE(YEAR($H5573),MONTH($H5573),1))</f>
        <v/>
      </c>
      <c r="L5573" s="0" t="str">
        <f aca="false">IF($A5573="","",INDEX(CARTAO_COMPRAS!$K:$K,INT((ROW()-2)/20)+2))</f>
        <v/>
      </c>
      <c r="M5573" s="0" t="str">
        <f aca="false">IF($A5573="","","Compra no cartão")</f>
        <v/>
      </c>
    </row>
    <row r="5574" customFormat="false" ht="13.5" hidden="false" customHeight="false" outlineLevel="0" collapsed="false">
      <c r="A5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4" s="0" t="str">
        <f aca="false">IF($A5574="","",INDEX(CARTAO_COMPRAS!$C:$C,INT((ROW()-2)/20)+2))</f>
        <v/>
      </c>
      <c r="C5574" s="0" t="str">
        <f aca="false">IF($A5574="","",INDEX(CARTAO_COMPRAS!$D:$D,INT((ROW()-2)/20)+2))</f>
        <v/>
      </c>
      <c r="D5574" s="0" t="str">
        <f aca="false">IF($A5574="","",INDEX(CARTAO_COMPRAS!$E:$E,INT((ROW()-2)/20)+2))</f>
        <v/>
      </c>
      <c r="E5574" s="0" t="str">
        <f aca="false">IF($A5574="","",INDEX(CARTAO_COMPRAS!$H:$H,INT((ROW()-2)/20)+2)+MOD(ROW()-2,20))</f>
        <v/>
      </c>
      <c r="F5574" s="0" t="str">
        <f aca="false">IF($A5574="","",INDEX(CARTAO_COMPRAS!$G:$G,INT((ROW()-2)/20)+2))</f>
        <v/>
      </c>
      <c r="G5574" s="5" t="str">
        <f aca="false">IF($A5574="","",INDEX(CARTAO_COMPRAS!$I:$I,INT((ROW()-2)/20)+2))</f>
        <v/>
      </c>
      <c r="H5574" s="4" t="str">
        <f aca="false">IF($A5574="","",EDATE(INDEX(CARTAO_COMPRAS!$J:$J,INT((ROW()-2)/20)+2),MOD(ROW()-2,20)))</f>
        <v/>
      </c>
      <c r="I5574" s="4" t="str">
        <f aca="false">IF($H5574="","",$H5574-WEEKDAY($H5574,2)+1)</f>
        <v/>
      </c>
      <c r="J5574" s="4" t="str">
        <f aca="false">IF($I5574="","",$I5574+6)</f>
        <v/>
      </c>
      <c r="K5574" s="6" t="str">
        <f aca="false">IF($H5574="","",DATE(YEAR($H5574),MONTH($H5574),1))</f>
        <v/>
      </c>
      <c r="L5574" s="0" t="str">
        <f aca="false">IF($A5574="","",INDEX(CARTAO_COMPRAS!$K:$K,INT((ROW()-2)/20)+2))</f>
        <v/>
      </c>
      <c r="M5574" s="0" t="str">
        <f aca="false">IF($A5574="","","Compra no cartão")</f>
        <v/>
      </c>
    </row>
    <row r="5575" customFormat="false" ht="13.5" hidden="false" customHeight="false" outlineLevel="0" collapsed="false">
      <c r="A5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5" s="0" t="str">
        <f aca="false">IF($A5575="","",INDEX(CARTAO_COMPRAS!$C:$C,INT((ROW()-2)/20)+2))</f>
        <v/>
      </c>
      <c r="C5575" s="0" t="str">
        <f aca="false">IF($A5575="","",INDEX(CARTAO_COMPRAS!$D:$D,INT((ROW()-2)/20)+2))</f>
        <v/>
      </c>
      <c r="D5575" s="0" t="str">
        <f aca="false">IF($A5575="","",INDEX(CARTAO_COMPRAS!$E:$E,INT((ROW()-2)/20)+2))</f>
        <v/>
      </c>
      <c r="E5575" s="0" t="str">
        <f aca="false">IF($A5575="","",INDEX(CARTAO_COMPRAS!$H:$H,INT((ROW()-2)/20)+2)+MOD(ROW()-2,20))</f>
        <v/>
      </c>
      <c r="F5575" s="0" t="str">
        <f aca="false">IF($A5575="","",INDEX(CARTAO_COMPRAS!$G:$G,INT((ROW()-2)/20)+2))</f>
        <v/>
      </c>
      <c r="G5575" s="5" t="str">
        <f aca="false">IF($A5575="","",INDEX(CARTAO_COMPRAS!$I:$I,INT((ROW()-2)/20)+2))</f>
        <v/>
      </c>
      <c r="H5575" s="4" t="str">
        <f aca="false">IF($A5575="","",EDATE(INDEX(CARTAO_COMPRAS!$J:$J,INT((ROW()-2)/20)+2),MOD(ROW()-2,20)))</f>
        <v/>
      </c>
      <c r="I5575" s="4" t="str">
        <f aca="false">IF($H5575="","",$H5575-WEEKDAY($H5575,2)+1)</f>
        <v/>
      </c>
      <c r="J5575" s="4" t="str">
        <f aca="false">IF($I5575="","",$I5575+6)</f>
        <v/>
      </c>
      <c r="K5575" s="6" t="str">
        <f aca="false">IF($H5575="","",DATE(YEAR($H5575),MONTH($H5575),1))</f>
        <v/>
      </c>
      <c r="L5575" s="0" t="str">
        <f aca="false">IF($A5575="","",INDEX(CARTAO_COMPRAS!$K:$K,INT((ROW()-2)/20)+2))</f>
        <v/>
      </c>
      <c r="M5575" s="0" t="str">
        <f aca="false">IF($A5575="","","Compra no cartão")</f>
        <v/>
      </c>
    </row>
    <row r="5576" customFormat="false" ht="13.5" hidden="false" customHeight="false" outlineLevel="0" collapsed="false">
      <c r="A5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6" s="0" t="str">
        <f aca="false">IF($A5576="","",INDEX(CARTAO_COMPRAS!$C:$C,INT((ROW()-2)/20)+2))</f>
        <v/>
      </c>
      <c r="C5576" s="0" t="str">
        <f aca="false">IF($A5576="","",INDEX(CARTAO_COMPRAS!$D:$D,INT((ROW()-2)/20)+2))</f>
        <v/>
      </c>
      <c r="D5576" s="0" t="str">
        <f aca="false">IF($A5576="","",INDEX(CARTAO_COMPRAS!$E:$E,INT((ROW()-2)/20)+2))</f>
        <v/>
      </c>
      <c r="E5576" s="0" t="str">
        <f aca="false">IF($A5576="","",INDEX(CARTAO_COMPRAS!$H:$H,INT((ROW()-2)/20)+2)+MOD(ROW()-2,20))</f>
        <v/>
      </c>
      <c r="F5576" s="0" t="str">
        <f aca="false">IF($A5576="","",INDEX(CARTAO_COMPRAS!$G:$G,INT((ROW()-2)/20)+2))</f>
        <v/>
      </c>
      <c r="G5576" s="5" t="str">
        <f aca="false">IF($A5576="","",INDEX(CARTAO_COMPRAS!$I:$I,INT((ROW()-2)/20)+2))</f>
        <v/>
      </c>
      <c r="H5576" s="4" t="str">
        <f aca="false">IF($A5576="","",EDATE(INDEX(CARTAO_COMPRAS!$J:$J,INT((ROW()-2)/20)+2),MOD(ROW()-2,20)))</f>
        <v/>
      </c>
      <c r="I5576" s="4" t="str">
        <f aca="false">IF($H5576="","",$H5576-WEEKDAY($H5576,2)+1)</f>
        <v/>
      </c>
      <c r="J5576" s="4" t="str">
        <f aca="false">IF($I5576="","",$I5576+6)</f>
        <v/>
      </c>
      <c r="K5576" s="6" t="str">
        <f aca="false">IF($H5576="","",DATE(YEAR($H5576),MONTH($H5576),1))</f>
        <v/>
      </c>
      <c r="L5576" s="0" t="str">
        <f aca="false">IF($A5576="","",INDEX(CARTAO_COMPRAS!$K:$K,INT((ROW()-2)/20)+2))</f>
        <v/>
      </c>
      <c r="M5576" s="0" t="str">
        <f aca="false">IF($A5576="","","Compra no cartão")</f>
        <v/>
      </c>
    </row>
    <row r="5577" customFormat="false" ht="13.5" hidden="false" customHeight="false" outlineLevel="0" collapsed="false">
      <c r="A5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7" s="0" t="str">
        <f aca="false">IF($A5577="","",INDEX(CARTAO_COMPRAS!$C:$C,INT((ROW()-2)/20)+2))</f>
        <v/>
      </c>
      <c r="C5577" s="0" t="str">
        <f aca="false">IF($A5577="","",INDEX(CARTAO_COMPRAS!$D:$D,INT((ROW()-2)/20)+2))</f>
        <v/>
      </c>
      <c r="D5577" s="0" t="str">
        <f aca="false">IF($A5577="","",INDEX(CARTAO_COMPRAS!$E:$E,INT((ROW()-2)/20)+2))</f>
        <v/>
      </c>
      <c r="E5577" s="0" t="str">
        <f aca="false">IF($A5577="","",INDEX(CARTAO_COMPRAS!$H:$H,INT((ROW()-2)/20)+2)+MOD(ROW()-2,20))</f>
        <v/>
      </c>
      <c r="F5577" s="0" t="str">
        <f aca="false">IF($A5577="","",INDEX(CARTAO_COMPRAS!$G:$G,INT((ROW()-2)/20)+2))</f>
        <v/>
      </c>
      <c r="G5577" s="5" t="str">
        <f aca="false">IF($A5577="","",INDEX(CARTAO_COMPRAS!$I:$I,INT((ROW()-2)/20)+2))</f>
        <v/>
      </c>
      <c r="H5577" s="4" t="str">
        <f aca="false">IF($A5577="","",EDATE(INDEX(CARTAO_COMPRAS!$J:$J,INT((ROW()-2)/20)+2),MOD(ROW()-2,20)))</f>
        <v/>
      </c>
      <c r="I5577" s="4" t="str">
        <f aca="false">IF($H5577="","",$H5577-WEEKDAY($H5577,2)+1)</f>
        <v/>
      </c>
      <c r="J5577" s="4" t="str">
        <f aca="false">IF($I5577="","",$I5577+6)</f>
        <v/>
      </c>
      <c r="K5577" s="6" t="str">
        <f aca="false">IF($H5577="","",DATE(YEAR($H5577),MONTH($H5577),1))</f>
        <v/>
      </c>
      <c r="L5577" s="0" t="str">
        <f aca="false">IF($A5577="","",INDEX(CARTAO_COMPRAS!$K:$K,INT((ROW()-2)/20)+2))</f>
        <v/>
      </c>
      <c r="M5577" s="0" t="str">
        <f aca="false">IF($A5577="","","Compra no cartão")</f>
        <v/>
      </c>
    </row>
    <row r="5578" customFormat="false" ht="13.5" hidden="false" customHeight="false" outlineLevel="0" collapsed="false">
      <c r="A5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8" s="0" t="str">
        <f aca="false">IF($A5578="","",INDEX(CARTAO_COMPRAS!$C:$C,INT((ROW()-2)/20)+2))</f>
        <v/>
      </c>
      <c r="C5578" s="0" t="str">
        <f aca="false">IF($A5578="","",INDEX(CARTAO_COMPRAS!$D:$D,INT((ROW()-2)/20)+2))</f>
        <v/>
      </c>
      <c r="D5578" s="0" t="str">
        <f aca="false">IF($A5578="","",INDEX(CARTAO_COMPRAS!$E:$E,INT((ROW()-2)/20)+2))</f>
        <v/>
      </c>
      <c r="E5578" s="0" t="str">
        <f aca="false">IF($A5578="","",INDEX(CARTAO_COMPRAS!$H:$H,INT((ROW()-2)/20)+2)+MOD(ROW()-2,20))</f>
        <v/>
      </c>
      <c r="F5578" s="0" t="str">
        <f aca="false">IF($A5578="","",INDEX(CARTAO_COMPRAS!$G:$G,INT((ROW()-2)/20)+2))</f>
        <v/>
      </c>
      <c r="G5578" s="5" t="str">
        <f aca="false">IF($A5578="","",INDEX(CARTAO_COMPRAS!$I:$I,INT((ROW()-2)/20)+2))</f>
        <v/>
      </c>
      <c r="H5578" s="4" t="str">
        <f aca="false">IF($A5578="","",EDATE(INDEX(CARTAO_COMPRAS!$J:$J,INT((ROW()-2)/20)+2),MOD(ROW()-2,20)))</f>
        <v/>
      </c>
      <c r="I5578" s="4" t="str">
        <f aca="false">IF($H5578="","",$H5578-WEEKDAY($H5578,2)+1)</f>
        <v/>
      </c>
      <c r="J5578" s="4" t="str">
        <f aca="false">IF($I5578="","",$I5578+6)</f>
        <v/>
      </c>
      <c r="K5578" s="6" t="str">
        <f aca="false">IF($H5578="","",DATE(YEAR($H5578),MONTH($H5578),1))</f>
        <v/>
      </c>
      <c r="L5578" s="0" t="str">
        <f aca="false">IF($A5578="","",INDEX(CARTAO_COMPRAS!$K:$K,INT((ROW()-2)/20)+2))</f>
        <v/>
      </c>
      <c r="M5578" s="0" t="str">
        <f aca="false">IF($A5578="","","Compra no cartão")</f>
        <v/>
      </c>
    </row>
    <row r="5579" customFormat="false" ht="13.5" hidden="false" customHeight="false" outlineLevel="0" collapsed="false">
      <c r="A5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79" s="0" t="str">
        <f aca="false">IF($A5579="","",INDEX(CARTAO_COMPRAS!$C:$C,INT((ROW()-2)/20)+2))</f>
        <v/>
      </c>
      <c r="C5579" s="0" t="str">
        <f aca="false">IF($A5579="","",INDEX(CARTAO_COMPRAS!$D:$D,INT((ROW()-2)/20)+2))</f>
        <v/>
      </c>
      <c r="D5579" s="0" t="str">
        <f aca="false">IF($A5579="","",INDEX(CARTAO_COMPRAS!$E:$E,INT((ROW()-2)/20)+2))</f>
        <v/>
      </c>
      <c r="E5579" s="0" t="str">
        <f aca="false">IF($A5579="","",INDEX(CARTAO_COMPRAS!$H:$H,INT((ROW()-2)/20)+2)+MOD(ROW()-2,20))</f>
        <v/>
      </c>
      <c r="F5579" s="0" t="str">
        <f aca="false">IF($A5579="","",INDEX(CARTAO_COMPRAS!$G:$G,INT((ROW()-2)/20)+2))</f>
        <v/>
      </c>
      <c r="G5579" s="5" t="str">
        <f aca="false">IF($A5579="","",INDEX(CARTAO_COMPRAS!$I:$I,INT((ROW()-2)/20)+2))</f>
        <v/>
      </c>
      <c r="H5579" s="4" t="str">
        <f aca="false">IF($A5579="","",EDATE(INDEX(CARTAO_COMPRAS!$J:$J,INT((ROW()-2)/20)+2),MOD(ROW()-2,20)))</f>
        <v/>
      </c>
      <c r="I5579" s="4" t="str">
        <f aca="false">IF($H5579="","",$H5579-WEEKDAY($H5579,2)+1)</f>
        <v/>
      </c>
      <c r="J5579" s="4" t="str">
        <f aca="false">IF($I5579="","",$I5579+6)</f>
        <v/>
      </c>
      <c r="K5579" s="6" t="str">
        <f aca="false">IF($H5579="","",DATE(YEAR($H5579),MONTH($H5579),1))</f>
        <v/>
      </c>
      <c r="L5579" s="0" t="str">
        <f aca="false">IF($A5579="","",INDEX(CARTAO_COMPRAS!$K:$K,INT((ROW()-2)/20)+2))</f>
        <v/>
      </c>
      <c r="M5579" s="0" t="str">
        <f aca="false">IF($A5579="","","Compra no cartão")</f>
        <v/>
      </c>
    </row>
    <row r="5580" customFormat="false" ht="13.5" hidden="false" customHeight="false" outlineLevel="0" collapsed="false">
      <c r="A5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0" s="0" t="str">
        <f aca="false">IF($A5580="","",INDEX(CARTAO_COMPRAS!$C:$C,INT((ROW()-2)/20)+2))</f>
        <v/>
      </c>
      <c r="C5580" s="0" t="str">
        <f aca="false">IF($A5580="","",INDEX(CARTAO_COMPRAS!$D:$D,INT((ROW()-2)/20)+2))</f>
        <v/>
      </c>
      <c r="D5580" s="0" t="str">
        <f aca="false">IF($A5580="","",INDEX(CARTAO_COMPRAS!$E:$E,INT((ROW()-2)/20)+2))</f>
        <v/>
      </c>
      <c r="E5580" s="0" t="str">
        <f aca="false">IF($A5580="","",INDEX(CARTAO_COMPRAS!$H:$H,INT((ROW()-2)/20)+2)+MOD(ROW()-2,20))</f>
        <v/>
      </c>
      <c r="F5580" s="0" t="str">
        <f aca="false">IF($A5580="","",INDEX(CARTAO_COMPRAS!$G:$G,INT((ROW()-2)/20)+2))</f>
        <v/>
      </c>
      <c r="G5580" s="5" t="str">
        <f aca="false">IF($A5580="","",INDEX(CARTAO_COMPRAS!$I:$I,INT((ROW()-2)/20)+2))</f>
        <v/>
      </c>
      <c r="H5580" s="4" t="str">
        <f aca="false">IF($A5580="","",EDATE(INDEX(CARTAO_COMPRAS!$J:$J,INT((ROW()-2)/20)+2),MOD(ROW()-2,20)))</f>
        <v/>
      </c>
      <c r="I5580" s="4" t="str">
        <f aca="false">IF($H5580="","",$H5580-WEEKDAY($H5580,2)+1)</f>
        <v/>
      </c>
      <c r="J5580" s="4" t="str">
        <f aca="false">IF($I5580="","",$I5580+6)</f>
        <v/>
      </c>
      <c r="K5580" s="6" t="str">
        <f aca="false">IF($H5580="","",DATE(YEAR($H5580),MONTH($H5580),1))</f>
        <v/>
      </c>
      <c r="L5580" s="0" t="str">
        <f aca="false">IF($A5580="","",INDEX(CARTAO_COMPRAS!$K:$K,INT((ROW()-2)/20)+2))</f>
        <v/>
      </c>
      <c r="M5580" s="0" t="str">
        <f aca="false">IF($A5580="","","Compra no cartão")</f>
        <v/>
      </c>
    </row>
    <row r="5581" customFormat="false" ht="13.5" hidden="false" customHeight="false" outlineLevel="0" collapsed="false">
      <c r="A5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1" s="0" t="str">
        <f aca="false">IF($A5581="","",INDEX(CARTAO_COMPRAS!$C:$C,INT((ROW()-2)/20)+2))</f>
        <v/>
      </c>
      <c r="C5581" s="0" t="str">
        <f aca="false">IF($A5581="","",INDEX(CARTAO_COMPRAS!$D:$D,INT((ROW()-2)/20)+2))</f>
        <v/>
      </c>
      <c r="D5581" s="0" t="str">
        <f aca="false">IF($A5581="","",INDEX(CARTAO_COMPRAS!$E:$E,INT((ROW()-2)/20)+2))</f>
        <v/>
      </c>
      <c r="E5581" s="0" t="str">
        <f aca="false">IF($A5581="","",INDEX(CARTAO_COMPRAS!$H:$H,INT((ROW()-2)/20)+2)+MOD(ROW()-2,20))</f>
        <v/>
      </c>
      <c r="F5581" s="0" t="str">
        <f aca="false">IF($A5581="","",INDEX(CARTAO_COMPRAS!$G:$G,INT((ROW()-2)/20)+2))</f>
        <v/>
      </c>
      <c r="G5581" s="5" t="str">
        <f aca="false">IF($A5581="","",INDEX(CARTAO_COMPRAS!$I:$I,INT((ROW()-2)/20)+2))</f>
        <v/>
      </c>
      <c r="H5581" s="4" t="str">
        <f aca="false">IF($A5581="","",EDATE(INDEX(CARTAO_COMPRAS!$J:$J,INT((ROW()-2)/20)+2),MOD(ROW()-2,20)))</f>
        <v/>
      </c>
      <c r="I5581" s="4" t="str">
        <f aca="false">IF($H5581="","",$H5581-WEEKDAY($H5581,2)+1)</f>
        <v/>
      </c>
      <c r="J5581" s="4" t="str">
        <f aca="false">IF($I5581="","",$I5581+6)</f>
        <v/>
      </c>
      <c r="K5581" s="6" t="str">
        <f aca="false">IF($H5581="","",DATE(YEAR($H5581),MONTH($H5581),1))</f>
        <v/>
      </c>
      <c r="L5581" s="0" t="str">
        <f aca="false">IF($A5581="","",INDEX(CARTAO_COMPRAS!$K:$K,INT((ROW()-2)/20)+2))</f>
        <v/>
      </c>
      <c r="M5581" s="0" t="str">
        <f aca="false">IF($A5581="","","Compra no cartão")</f>
        <v/>
      </c>
    </row>
    <row r="5582" customFormat="false" ht="13.5" hidden="false" customHeight="false" outlineLevel="0" collapsed="false">
      <c r="A55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2" s="0" t="str">
        <f aca="false">IF($A5582="","",INDEX(CARTAO_COMPRAS!$C:$C,INT((ROW()-2)/20)+2))</f>
        <v/>
      </c>
      <c r="C5582" s="0" t="str">
        <f aca="false">IF($A5582="","",INDEX(CARTAO_COMPRAS!$D:$D,INT((ROW()-2)/20)+2))</f>
        <v/>
      </c>
      <c r="D5582" s="0" t="str">
        <f aca="false">IF($A5582="","",INDEX(CARTAO_COMPRAS!$E:$E,INT((ROW()-2)/20)+2))</f>
        <v/>
      </c>
      <c r="E5582" s="0" t="str">
        <f aca="false">IF($A5582="","",INDEX(CARTAO_COMPRAS!$H:$H,INT((ROW()-2)/20)+2)+MOD(ROW()-2,20))</f>
        <v/>
      </c>
      <c r="F5582" s="0" t="str">
        <f aca="false">IF($A5582="","",INDEX(CARTAO_COMPRAS!$G:$G,INT((ROW()-2)/20)+2))</f>
        <v/>
      </c>
      <c r="G5582" s="5" t="str">
        <f aca="false">IF($A5582="","",INDEX(CARTAO_COMPRAS!$I:$I,INT((ROW()-2)/20)+2))</f>
        <v/>
      </c>
      <c r="H5582" s="4" t="str">
        <f aca="false">IF($A5582="","",EDATE(INDEX(CARTAO_COMPRAS!$J:$J,INT((ROW()-2)/20)+2),MOD(ROW()-2,20)))</f>
        <v/>
      </c>
      <c r="I5582" s="4" t="str">
        <f aca="false">IF($H5582="","",$H5582-WEEKDAY($H5582,2)+1)</f>
        <v/>
      </c>
      <c r="J5582" s="4" t="str">
        <f aca="false">IF($I5582="","",$I5582+6)</f>
        <v/>
      </c>
      <c r="K5582" s="6" t="str">
        <f aca="false">IF($H5582="","",DATE(YEAR($H5582),MONTH($H5582),1))</f>
        <v/>
      </c>
      <c r="L5582" s="0" t="str">
        <f aca="false">IF($A5582="","",INDEX(CARTAO_COMPRAS!$K:$K,INT((ROW()-2)/20)+2))</f>
        <v/>
      </c>
      <c r="M5582" s="0" t="str">
        <f aca="false">IF($A5582="","","Compra no cartão")</f>
        <v/>
      </c>
    </row>
    <row r="5583" customFormat="false" ht="13.5" hidden="false" customHeight="false" outlineLevel="0" collapsed="false">
      <c r="A55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3" s="0" t="str">
        <f aca="false">IF($A5583="","",INDEX(CARTAO_COMPRAS!$C:$C,INT((ROW()-2)/20)+2))</f>
        <v/>
      </c>
      <c r="C5583" s="0" t="str">
        <f aca="false">IF($A5583="","",INDEX(CARTAO_COMPRAS!$D:$D,INT((ROW()-2)/20)+2))</f>
        <v/>
      </c>
      <c r="D5583" s="0" t="str">
        <f aca="false">IF($A5583="","",INDEX(CARTAO_COMPRAS!$E:$E,INT((ROW()-2)/20)+2))</f>
        <v/>
      </c>
      <c r="E5583" s="0" t="str">
        <f aca="false">IF($A5583="","",INDEX(CARTAO_COMPRAS!$H:$H,INT((ROW()-2)/20)+2)+MOD(ROW()-2,20))</f>
        <v/>
      </c>
      <c r="F5583" s="0" t="str">
        <f aca="false">IF($A5583="","",INDEX(CARTAO_COMPRAS!$G:$G,INT((ROW()-2)/20)+2))</f>
        <v/>
      </c>
      <c r="G5583" s="5" t="str">
        <f aca="false">IF($A5583="","",INDEX(CARTAO_COMPRAS!$I:$I,INT((ROW()-2)/20)+2))</f>
        <v/>
      </c>
      <c r="H5583" s="4" t="str">
        <f aca="false">IF($A5583="","",EDATE(INDEX(CARTAO_COMPRAS!$J:$J,INT((ROW()-2)/20)+2),MOD(ROW()-2,20)))</f>
        <v/>
      </c>
      <c r="I5583" s="4" t="str">
        <f aca="false">IF($H5583="","",$H5583-WEEKDAY($H5583,2)+1)</f>
        <v/>
      </c>
      <c r="J5583" s="4" t="str">
        <f aca="false">IF($I5583="","",$I5583+6)</f>
        <v/>
      </c>
      <c r="K5583" s="6" t="str">
        <f aca="false">IF($H5583="","",DATE(YEAR($H5583),MONTH($H5583),1))</f>
        <v/>
      </c>
      <c r="L5583" s="0" t="str">
        <f aca="false">IF($A5583="","",INDEX(CARTAO_COMPRAS!$K:$K,INT((ROW()-2)/20)+2))</f>
        <v/>
      </c>
      <c r="M5583" s="0" t="str">
        <f aca="false">IF($A5583="","","Compra no cartão")</f>
        <v/>
      </c>
    </row>
    <row r="5584" customFormat="false" ht="13.5" hidden="false" customHeight="false" outlineLevel="0" collapsed="false">
      <c r="A5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4" s="0" t="str">
        <f aca="false">IF($A5584="","",INDEX(CARTAO_COMPRAS!$C:$C,INT((ROW()-2)/20)+2))</f>
        <v/>
      </c>
      <c r="C5584" s="0" t="str">
        <f aca="false">IF($A5584="","",INDEX(CARTAO_COMPRAS!$D:$D,INT((ROW()-2)/20)+2))</f>
        <v/>
      </c>
      <c r="D5584" s="0" t="str">
        <f aca="false">IF($A5584="","",INDEX(CARTAO_COMPRAS!$E:$E,INT((ROW()-2)/20)+2))</f>
        <v/>
      </c>
      <c r="E5584" s="0" t="str">
        <f aca="false">IF($A5584="","",INDEX(CARTAO_COMPRAS!$H:$H,INT((ROW()-2)/20)+2)+MOD(ROW()-2,20))</f>
        <v/>
      </c>
      <c r="F5584" s="0" t="str">
        <f aca="false">IF($A5584="","",INDEX(CARTAO_COMPRAS!$G:$G,INT((ROW()-2)/20)+2))</f>
        <v/>
      </c>
      <c r="G5584" s="5" t="str">
        <f aca="false">IF($A5584="","",INDEX(CARTAO_COMPRAS!$I:$I,INT((ROW()-2)/20)+2))</f>
        <v/>
      </c>
      <c r="H5584" s="4" t="str">
        <f aca="false">IF($A5584="","",EDATE(INDEX(CARTAO_COMPRAS!$J:$J,INT((ROW()-2)/20)+2),MOD(ROW()-2,20)))</f>
        <v/>
      </c>
      <c r="I5584" s="4" t="str">
        <f aca="false">IF($H5584="","",$H5584-WEEKDAY($H5584,2)+1)</f>
        <v/>
      </c>
      <c r="J5584" s="4" t="str">
        <f aca="false">IF($I5584="","",$I5584+6)</f>
        <v/>
      </c>
      <c r="K5584" s="6" t="str">
        <f aca="false">IF($H5584="","",DATE(YEAR($H5584),MONTH($H5584),1))</f>
        <v/>
      </c>
      <c r="L5584" s="0" t="str">
        <f aca="false">IF($A5584="","",INDEX(CARTAO_COMPRAS!$K:$K,INT((ROW()-2)/20)+2))</f>
        <v/>
      </c>
      <c r="M5584" s="0" t="str">
        <f aca="false">IF($A5584="","","Compra no cartão")</f>
        <v/>
      </c>
    </row>
    <row r="5585" customFormat="false" ht="13.5" hidden="false" customHeight="false" outlineLevel="0" collapsed="false">
      <c r="A5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5" s="0" t="str">
        <f aca="false">IF($A5585="","",INDEX(CARTAO_COMPRAS!$C:$C,INT((ROW()-2)/20)+2))</f>
        <v/>
      </c>
      <c r="C5585" s="0" t="str">
        <f aca="false">IF($A5585="","",INDEX(CARTAO_COMPRAS!$D:$D,INT((ROW()-2)/20)+2))</f>
        <v/>
      </c>
      <c r="D5585" s="0" t="str">
        <f aca="false">IF($A5585="","",INDEX(CARTAO_COMPRAS!$E:$E,INT((ROW()-2)/20)+2))</f>
        <v/>
      </c>
      <c r="E5585" s="0" t="str">
        <f aca="false">IF($A5585="","",INDEX(CARTAO_COMPRAS!$H:$H,INT((ROW()-2)/20)+2)+MOD(ROW()-2,20))</f>
        <v/>
      </c>
      <c r="F5585" s="0" t="str">
        <f aca="false">IF($A5585="","",INDEX(CARTAO_COMPRAS!$G:$G,INT((ROW()-2)/20)+2))</f>
        <v/>
      </c>
      <c r="G5585" s="5" t="str">
        <f aca="false">IF($A5585="","",INDEX(CARTAO_COMPRAS!$I:$I,INT((ROW()-2)/20)+2))</f>
        <v/>
      </c>
      <c r="H5585" s="4" t="str">
        <f aca="false">IF($A5585="","",EDATE(INDEX(CARTAO_COMPRAS!$J:$J,INT((ROW()-2)/20)+2),MOD(ROW()-2,20)))</f>
        <v/>
      </c>
      <c r="I5585" s="4" t="str">
        <f aca="false">IF($H5585="","",$H5585-WEEKDAY($H5585,2)+1)</f>
        <v/>
      </c>
      <c r="J5585" s="4" t="str">
        <f aca="false">IF($I5585="","",$I5585+6)</f>
        <v/>
      </c>
      <c r="K5585" s="6" t="str">
        <f aca="false">IF($H5585="","",DATE(YEAR($H5585),MONTH($H5585),1))</f>
        <v/>
      </c>
      <c r="L5585" s="0" t="str">
        <f aca="false">IF($A5585="","",INDEX(CARTAO_COMPRAS!$K:$K,INT((ROW()-2)/20)+2))</f>
        <v/>
      </c>
      <c r="M5585" s="0" t="str">
        <f aca="false">IF($A5585="","","Compra no cartão")</f>
        <v/>
      </c>
    </row>
    <row r="5586" customFormat="false" ht="13.5" hidden="false" customHeight="false" outlineLevel="0" collapsed="false">
      <c r="A5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6" s="0" t="str">
        <f aca="false">IF($A5586="","",INDEX(CARTAO_COMPRAS!$C:$C,INT((ROW()-2)/20)+2))</f>
        <v/>
      </c>
      <c r="C5586" s="0" t="str">
        <f aca="false">IF($A5586="","",INDEX(CARTAO_COMPRAS!$D:$D,INT((ROW()-2)/20)+2))</f>
        <v/>
      </c>
      <c r="D5586" s="0" t="str">
        <f aca="false">IF($A5586="","",INDEX(CARTAO_COMPRAS!$E:$E,INT((ROW()-2)/20)+2))</f>
        <v/>
      </c>
      <c r="E5586" s="0" t="str">
        <f aca="false">IF($A5586="","",INDEX(CARTAO_COMPRAS!$H:$H,INT((ROW()-2)/20)+2)+MOD(ROW()-2,20))</f>
        <v/>
      </c>
      <c r="F5586" s="0" t="str">
        <f aca="false">IF($A5586="","",INDEX(CARTAO_COMPRAS!$G:$G,INT((ROW()-2)/20)+2))</f>
        <v/>
      </c>
      <c r="G5586" s="5" t="str">
        <f aca="false">IF($A5586="","",INDEX(CARTAO_COMPRAS!$I:$I,INT((ROW()-2)/20)+2))</f>
        <v/>
      </c>
      <c r="H5586" s="4" t="str">
        <f aca="false">IF($A5586="","",EDATE(INDEX(CARTAO_COMPRAS!$J:$J,INT((ROW()-2)/20)+2),MOD(ROW()-2,20)))</f>
        <v/>
      </c>
      <c r="I5586" s="4" t="str">
        <f aca="false">IF($H5586="","",$H5586-WEEKDAY($H5586,2)+1)</f>
        <v/>
      </c>
      <c r="J5586" s="4" t="str">
        <f aca="false">IF($I5586="","",$I5586+6)</f>
        <v/>
      </c>
      <c r="K5586" s="6" t="str">
        <f aca="false">IF($H5586="","",DATE(YEAR($H5586),MONTH($H5586),1))</f>
        <v/>
      </c>
      <c r="L5586" s="0" t="str">
        <f aca="false">IF($A5586="","",INDEX(CARTAO_COMPRAS!$K:$K,INT((ROW()-2)/20)+2))</f>
        <v/>
      </c>
      <c r="M5586" s="0" t="str">
        <f aca="false">IF($A5586="","","Compra no cartão")</f>
        <v/>
      </c>
    </row>
    <row r="5587" customFormat="false" ht="13.5" hidden="false" customHeight="false" outlineLevel="0" collapsed="false">
      <c r="A5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7" s="0" t="str">
        <f aca="false">IF($A5587="","",INDEX(CARTAO_COMPRAS!$C:$C,INT((ROW()-2)/20)+2))</f>
        <v/>
      </c>
      <c r="C5587" s="0" t="str">
        <f aca="false">IF($A5587="","",INDEX(CARTAO_COMPRAS!$D:$D,INT((ROW()-2)/20)+2))</f>
        <v/>
      </c>
      <c r="D5587" s="0" t="str">
        <f aca="false">IF($A5587="","",INDEX(CARTAO_COMPRAS!$E:$E,INT((ROW()-2)/20)+2))</f>
        <v/>
      </c>
      <c r="E5587" s="0" t="str">
        <f aca="false">IF($A5587="","",INDEX(CARTAO_COMPRAS!$H:$H,INT((ROW()-2)/20)+2)+MOD(ROW()-2,20))</f>
        <v/>
      </c>
      <c r="F5587" s="0" t="str">
        <f aca="false">IF($A5587="","",INDEX(CARTAO_COMPRAS!$G:$G,INT((ROW()-2)/20)+2))</f>
        <v/>
      </c>
      <c r="G5587" s="5" t="str">
        <f aca="false">IF($A5587="","",INDEX(CARTAO_COMPRAS!$I:$I,INT((ROW()-2)/20)+2))</f>
        <v/>
      </c>
      <c r="H5587" s="4" t="str">
        <f aca="false">IF($A5587="","",EDATE(INDEX(CARTAO_COMPRAS!$J:$J,INT((ROW()-2)/20)+2),MOD(ROW()-2,20)))</f>
        <v/>
      </c>
      <c r="I5587" s="4" t="str">
        <f aca="false">IF($H5587="","",$H5587-WEEKDAY($H5587,2)+1)</f>
        <v/>
      </c>
      <c r="J5587" s="4" t="str">
        <f aca="false">IF($I5587="","",$I5587+6)</f>
        <v/>
      </c>
      <c r="K5587" s="6" t="str">
        <f aca="false">IF($H5587="","",DATE(YEAR($H5587),MONTH($H5587),1))</f>
        <v/>
      </c>
      <c r="L5587" s="0" t="str">
        <f aca="false">IF($A5587="","",INDEX(CARTAO_COMPRAS!$K:$K,INT((ROW()-2)/20)+2))</f>
        <v/>
      </c>
      <c r="M5587" s="0" t="str">
        <f aca="false">IF($A5587="","","Compra no cartão")</f>
        <v/>
      </c>
    </row>
    <row r="5588" customFormat="false" ht="13.5" hidden="false" customHeight="false" outlineLevel="0" collapsed="false">
      <c r="A5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8" s="0" t="str">
        <f aca="false">IF($A5588="","",INDEX(CARTAO_COMPRAS!$C:$C,INT((ROW()-2)/20)+2))</f>
        <v/>
      </c>
      <c r="C5588" s="0" t="str">
        <f aca="false">IF($A5588="","",INDEX(CARTAO_COMPRAS!$D:$D,INT((ROW()-2)/20)+2))</f>
        <v/>
      </c>
      <c r="D5588" s="0" t="str">
        <f aca="false">IF($A5588="","",INDEX(CARTAO_COMPRAS!$E:$E,INT((ROW()-2)/20)+2))</f>
        <v/>
      </c>
      <c r="E5588" s="0" t="str">
        <f aca="false">IF($A5588="","",INDEX(CARTAO_COMPRAS!$H:$H,INT((ROW()-2)/20)+2)+MOD(ROW()-2,20))</f>
        <v/>
      </c>
      <c r="F5588" s="0" t="str">
        <f aca="false">IF($A5588="","",INDEX(CARTAO_COMPRAS!$G:$G,INT((ROW()-2)/20)+2))</f>
        <v/>
      </c>
      <c r="G5588" s="5" t="str">
        <f aca="false">IF($A5588="","",INDEX(CARTAO_COMPRAS!$I:$I,INT((ROW()-2)/20)+2))</f>
        <v/>
      </c>
      <c r="H5588" s="4" t="str">
        <f aca="false">IF($A5588="","",EDATE(INDEX(CARTAO_COMPRAS!$J:$J,INT((ROW()-2)/20)+2),MOD(ROW()-2,20)))</f>
        <v/>
      </c>
      <c r="I5588" s="4" t="str">
        <f aca="false">IF($H5588="","",$H5588-WEEKDAY($H5588,2)+1)</f>
        <v/>
      </c>
      <c r="J5588" s="4" t="str">
        <f aca="false">IF($I5588="","",$I5588+6)</f>
        <v/>
      </c>
      <c r="K5588" s="6" t="str">
        <f aca="false">IF($H5588="","",DATE(YEAR($H5588),MONTH($H5588),1))</f>
        <v/>
      </c>
      <c r="L5588" s="0" t="str">
        <f aca="false">IF($A5588="","",INDEX(CARTAO_COMPRAS!$K:$K,INT((ROW()-2)/20)+2))</f>
        <v/>
      </c>
      <c r="M5588" s="0" t="str">
        <f aca="false">IF($A5588="","","Compra no cartão")</f>
        <v/>
      </c>
    </row>
    <row r="5589" customFormat="false" ht="13.5" hidden="false" customHeight="false" outlineLevel="0" collapsed="false">
      <c r="A5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89" s="0" t="str">
        <f aca="false">IF($A5589="","",INDEX(CARTAO_COMPRAS!$C:$C,INT((ROW()-2)/20)+2))</f>
        <v/>
      </c>
      <c r="C5589" s="0" t="str">
        <f aca="false">IF($A5589="","",INDEX(CARTAO_COMPRAS!$D:$D,INT((ROW()-2)/20)+2))</f>
        <v/>
      </c>
      <c r="D5589" s="0" t="str">
        <f aca="false">IF($A5589="","",INDEX(CARTAO_COMPRAS!$E:$E,INT((ROW()-2)/20)+2))</f>
        <v/>
      </c>
      <c r="E5589" s="0" t="str">
        <f aca="false">IF($A5589="","",INDEX(CARTAO_COMPRAS!$H:$H,INT((ROW()-2)/20)+2)+MOD(ROW()-2,20))</f>
        <v/>
      </c>
      <c r="F5589" s="0" t="str">
        <f aca="false">IF($A5589="","",INDEX(CARTAO_COMPRAS!$G:$G,INT((ROW()-2)/20)+2))</f>
        <v/>
      </c>
      <c r="G5589" s="5" t="str">
        <f aca="false">IF($A5589="","",INDEX(CARTAO_COMPRAS!$I:$I,INT((ROW()-2)/20)+2))</f>
        <v/>
      </c>
      <c r="H5589" s="4" t="str">
        <f aca="false">IF($A5589="","",EDATE(INDEX(CARTAO_COMPRAS!$J:$J,INT((ROW()-2)/20)+2),MOD(ROW()-2,20)))</f>
        <v/>
      </c>
      <c r="I5589" s="4" t="str">
        <f aca="false">IF($H5589="","",$H5589-WEEKDAY($H5589,2)+1)</f>
        <v/>
      </c>
      <c r="J5589" s="4" t="str">
        <f aca="false">IF($I5589="","",$I5589+6)</f>
        <v/>
      </c>
      <c r="K5589" s="6" t="str">
        <f aca="false">IF($H5589="","",DATE(YEAR($H5589),MONTH($H5589),1))</f>
        <v/>
      </c>
      <c r="L5589" s="0" t="str">
        <f aca="false">IF($A5589="","",INDEX(CARTAO_COMPRAS!$K:$K,INT((ROW()-2)/20)+2))</f>
        <v/>
      </c>
      <c r="M5589" s="0" t="str">
        <f aca="false">IF($A5589="","","Compra no cartão")</f>
        <v/>
      </c>
    </row>
    <row r="5590" customFormat="false" ht="13.5" hidden="false" customHeight="false" outlineLevel="0" collapsed="false">
      <c r="A5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0" s="0" t="str">
        <f aca="false">IF($A5590="","",INDEX(CARTAO_COMPRAS!$C:$C,INT((ROW()-2)/20)+2))</f>
        <v/>
      </c>
      <c r="C5590" s="0" t="str">
        <f aca="false">IF($A5590="","",INDEX(CARTAO_COMPRAS!$D:$D,INT((ROW()-2)/20)+2))</f>
        <v/>
      </c>
      <c r="D5590" s="0" t="str">
        <f aca="false">IF($A5590="","",INDEX(CARTAO_COMPRAS!$E:$E,INT((ROW()-2)/20)+2))</f>
        <v/>
      </c>
      <c r="E5590" s="0" t="str">
        <f aca="false">IF($A5590="","",INDEX(CARTAO_COMPRAS!$H:$H,INT((ROW()-2)/20)+2)+MOD(ROW()-2,20))</f>
        <v/>
      </c>
      <c r="F5590" s="0" t="str">
        <f aca="false">IF($A5590="","",INDEX(CARTAO_COMPRAS!$G:$G,INT((ROW()-2)/20)+2))</f>
        <v/>
      </c>
      <c r="G5590" s="5" t="str">
        <f aca="false">IF($A5590="","",INDEX(CARTAO_COMPRAS!$I:$I,INT((ROW()-2)/20)+2))</f>
        <v/>
      </c>
      <c r="H5590" s="4" t="str">
        <f aca="false">IF($A5590="","",EDATE(INDEX(CARTAO_COMPRAS!$J:$J,INT((ROW()-2)/20)+2),MOD(ROW()-2,20)))</f>
        <v/>
      </c>
      <c r="I5590" s="4" t="str">
        <f aca="false">IF($H5590="","",$H5590-WEEKDAY($H5590,2)+1)</f>
        <v/>
      </c>
      <c r="J5590" s="4" t="str">
        <f aca="false">IF($I5590="","",$I5590+6)</f>
        <v/>
      </c>
      <c r="K5590" s="6" t="str">
        <f aca="false">IF($H5590="","",DATE(YEAR($H5590),MONTH($H5590),1))</f>
        <v/>
      </c>
      <c r="L5590" s="0" t="str">
        <f aca="false">IF($A5590="","",INDEX(CARTAO_COMPRAS!$K:$K,INT((ROW()-2)/20)+2))</f>
        <v/>
      </c>
      <c r="M5590" s="0" t="str">
        <f aca="false">IF($A5590="","","Compra no cartão")</f>
        <v/>
      </c>
    </row>
    <row r="5591" customFormat="false" ht="13.5" hidden="false" customHeight="false" outlineLevel="0" collapsed="false">
      <c r="A5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1" s="0" t="str">
        <f aca="false">IF($A5591="","",INDEX(CARTAO_COMPRAS!$C:$C,INT((ROW()-2)/20)+2))</f>
        <v/>
      </c>
      <c r="C5591" s="0" t="str">
        <f aca="false">IF($A5591="","",INDEX(CARTAO_COMPRAS!$D:$D,INT((ROW()-2)/20)+2))</f>
        <v/>
      </c>
      <c r="D5591" s="0" t="str">
        <f aca="false">IF($A5591="","",INDEX(CARTAO_COMPRAS!$E:$E,INT((ROW()-2)/20)+2))</f>
        <v/>
      </c>
      <c r="E5591" s="0" t="str">
        <f aca="false">IF($A5591="","",INDEX(CARTAO_COMPRAS!$H:$H,INT((ROW()-2)/20)+2)+MOD(ROW()-2,20))</f>
        <v/>
      </c>
      <c r="F5591" s="0" t="str">
        <f aca="false">IF($A5591="","",INDEX(CARTAO_COMPRAS!$G:$G,INT((ROW()-2)/20)+2))</f>
        <v/>
      </c>
      <c r="G5591" s="5" t="str">
        <f aca="false">IF($A5591="","",INDEX(CARTAO_COMPRAS!$I:$I,INT((ROW()-2)/20)+2))</f>
        <v/>
      </c>
      <c r="H5591" s="4" t="str">
        <f aca="false">IF($A5591="","",EDATE(INDEX(CARTAO_COMPRAS!$J:$J,INT((ROW()-2)/20)+2),MOD(ROW()-2,20)))</f>
        <v/>
      </c>
      <c r="I5591" s="4" t="str">
        <f aca="false">IF($H5591="","",$H5591-WEEKDAY($H5591,2)+1)</f>
        <v/>
      </c>
      <c r="J5591" s="4" t="str">
        <f aca="false">IF($I5591="","",$I5591+6)</f>
        <v/>
      </c>
      <c r="K5591" s="6" t="str">
        <f aca="false">IF($H5591="","",DATE(YEAR($H5591),MONTH($H5591),1))</f>
        <v/>
      </c>
      <c r="L5591" s="0" t="str">
        <f aca="false">IF($A5591="","",INDEX(CARTAO_COMPRAS!$K:$K,INT((ROW()-2)/20)+2))</f>
        <v/>
      </c>
      <c r="M5591" s="0" t="str">
        <f aca="false">IF($A5591="","","Compra no cartão")</f>
        <v/>
      </c>
    </row>
    <row r="5592" customFormat="false" ht="13.5" hidden="false" customHeight="false" outlineLevel="0" collapsed="false">
      <c r="A5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2" s="0" t="str">
        <f aca="false">IF($A5592="","",INDEX(CARTAO_COMPRAS!$C:$C,INT((ROW()-2)/20)+2))</f>
        <v/>
      </c>
      <c r="C5592" s="0" t="str">
        <f aca="false">IF($A5592="","",INDEX(CARTAO_COMPRAS!$D:$D,INT((ROW()-2)/20)+2))</f>
        <v/>
      </c>
      <c r="D5592" s="0" t="str">
        <f aca="false">IF($A5592="","",INDEX(CARTAO_COMPRAS!$E:$E,INT((ROW()-2)/20)+2))</f>
        <v/>
      </c>
      <c r="E5592" s="0" t="str">
        <f aca="false">IF($A5592="","",INDEX(CARTAO_COMPRAS!$H:$H,INT((ROW()-2)/20)+2)+MOD(ROW()-2,20))</f>
        <v/>
      </c>
      <c r="F5592" s="0" t="str">
        <f aca="false">IF($A5592="","",INDEX(CARTAO_COMPRAS!$G:$G,INT((ROW()-2)/20)+2))</f>
        <v/>
      </c>
      <c r="G5592" s="5" t="str">
        <f aca="false">IF($A5592="","",INDEX(CARTAO_COMPRAS!$I:$I,INT((ROW()-2)/20)+2))</f>
        <v/>
      </c>
      <c r="H5592" s="4" t="str">
        <f aca="false">IF($A5592="","",EDATE(INDEX(CARTAO_COMPRAS!$J:$J,INT((ROW()-2)/20)+2),MOD(ROW()-2,20)))</f>
        <v/>
      </c>
      <c r="I5592" s="4" t="str">
        <f aca="false">IF($H5592="","",$H5592-WEEKDAY($H5592,2)+1)</f>
        <v/>
      </c>
      <c r="J5592" s="4" t="str">
        <f aca="false">IF($I5592="","",$I5592+6)</f>
        <v/>
      </c>
      <c r="K5592" s="6" t="str">
        <f aca="false">IF($H5592="","",DATE(YEAR($H5592),MONTH($H5592),1))</f>
        <v/>
      </c>
      <c r="L5592" s="0" t="str">
        <f aca="false">IF($A5592="","",INDEX(CARTAO_COMPRAS!$K:$K,INT((ROW()-2)/20)+2))</f>
        <v/>
      </c>
      <c r="M5592" s="0" t="str">
        <f aca="false">IF($A5592="","","Compra no cartão")</f>
        <v/>
      </c>
    </row>
    <row r="5593" customFormat="false" ht="13.5" hidden="false" customHeight="false" outlineLevel="0" collapsed="false">
      <c r="A5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3" s="0" t="str">
        <f aca="false">IF($A5593="","",INDEX(CARTAO_COMPRAS!$C:$C,INT((ROW()-2)/20)+2))</f>
        <v/>
      </c>
      <c r="C5593" s="0" t="str">
        <f aca="false">IF($A5593="","",INDEX(CARTAO_COMPRAS!$D:$D,INT((ROW()-2)/20)+2))</f>
        <v/>
      </c>
      <c r="D5593" s="0" t="str">
        <f aca="false">IF($A5593="","",INDEX(CARTAO_COMPRAS!$E:$E,INT((ROW()-2)/20)+2))</f>
        <v/>
      </c>
      <c r="E5593" s="0" t="str">
        <f aca="false">IF($A5593="","",INDEX(CARTAO_COMPRAS!$H:$H,INT((ROW()-2)/20)+2)+MOD(ROW()-2,20))</f>
        <v/>
      </c>
      <c r="F5593" s="0" t="str">
        <f aca="false">IF($A5593="","",INDEX(CARTAO_COMPRAS!$G:$G,INT((ROW()-2)/20)+2))</f>
        <v/>
      </c>
      <c r="G5593" s="5" t="str">
        <f aca="false">IF($A5593="","",INDEX(CARTAO_COMPRAS!$I:$I,INT((ROW()-2)/20)+2))</f>
        <v/>
      </c>
      <c r="H5593" s="4" t="str">
        <f aca="false">IF($A5593="","",EDATE(INDEX(CARTAO_COMPRAS!$J:$J,INT((ROW()-2)/20)+2),MOD(ROW()-2,20)))</f>
        <v/>
      </c>
      <c r="I5593" s="4" t="str">
        <f aca="false">IF($H5593="","",$H5593-WEEKDAY($H5593,2)+1)</f>
        <v/>
      </c>
      <c r="J5593" s="4" t="str">
        <f aca="false">IF($I5593="","",$I5593+6)</f>
        <v/>
      </c>
      <c r="K5593" s="6" t="str">
        <f aca="false">IF($H5593="","",DATE(YEAR($H5593),MONTH($H5593),1))</f>
        <v/>
      </c>
      <c r="L5593" s="0" t="str">
        <f aca="false">IF($A5593="","",INDEX(CARTAO_COMPRAS!$K:$K,INT((ROW()-2)/20)+2))</f>
        <v/>
      </c>
      <c r="M5593" s="0" t="str">
        <f aca="false">IF($A5593="","","Compra no cartão")</f>
        <v/>
      </c>
    </row>
    <row r="5594" customFormat="false" ht="13.5" hidden="false" customHeight="false" outlineLevel="0" collapsed="false">
      <c r="A5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4" s="0" t="str">
        <f aca="false">IF($A5594="","",INDEX(CARTAO_COMPRAS!$C:$C,INT((ROW()-2)/20)+2))</f>
        <v/>
      </c>
      <c r="C5594" s="0" t="str">
        <f aca="false">IF($A5594="","",INDEX(CARTAO_COMPRAS!$D:$D,INT((ROW()-2)/20)+2))</f>
        <v/>
      </c>
      <c r="D5594" s="0" t="str">
        <f aca="false">IF($A5594="","",INDEX(CARTAO_COMPRAS!$E:$E,INT((ROW()-2)/20)+2))</f>
        <v/>
      </c>
      <c r="E5594" s="0" t="str">
        <f aca="false">IF($A5594="","",INDEX(CARTAO_COMPRAS!$H:$H,INT((ROW()-2)/20)+2)+MOD(ROW()-2,20))</f>
        <v/>
      </c>
      <c r="F5594" s="0" t="str">
        <f aca="false">IF($A5594="","",INDEX(CARTAO_COMPRAS!$G:$G,INT((ROW()-2)/20)+2))</f>
        <v/>
      </c>
      <c r="G5594" s="5" t="str">
        <f aca="false">IF($A5594="","",INDEX(CARTAO_COMPRAS!$I:$I,INT((ROW()-2)/20)+2))</f>
        <v/>
      </c>
      <c r="H5594" s="4" t="str">
        <f aca="false">IF($A5594="","",EDATE(INDEX(CARTAO_COMPRAS!$J:$J,INT((ROW()-2)/20)+2),MOD(ROW()-2,20)))</f>
        <v/>
      </c>
      <c r="I5594" s="4" t="str">
        <f aca="false">IF($H5594="","",$H5594-WEEKDAY($H5594,2)+1)</f>
        <v/>
      </c>
      <c r="J5594" s="4" t="str">
        <f aca="false">IF($I5594="","",$I5594+6)</f>
        <v/>
      </c>
      <c r="K5594" s="6" t="str">
        <f aca="false">IF($H5594="","",DATE(YEAR($H5594),MONTH($H5594),1))</f>
        <v/>
      </c>
      <c r="L5594" s="0" t="str">
        <f aca="false">IF($A5594="","",INDEX(CARTAO_COMPRAS!$K:$K,INT((ROW()-2)/20)+2))</f>
        <v/>
      </c>
      <c r="M5594" s="0" t="str">
        <f aca="false">IF($A5594="","","Compra no cartão")</f>
        <v/>
      </c>
    </row>
    <row r="5595" customFormat="false" ht="13.5" hidden="false" customHeight="false" outlineLevel="0" collapsed="false">
      <c r="A5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5" s="0" t="str">
        <f aca="false">IF($A5595="","",INDEX(CARTAO_COMPRAS!$C:$C,INT((ROW()-2)/20)+2))</f>
        <v/>
      </c>
      <c r="C5595" s="0" t="str">
        <f aca="false">IF($A5595="","",INDEX(CARTAO_COMPRAS!$D:$D,INT((ROW()-2)/20)+2))</f>
        <v/>
      </c>
      <c r="D5595" s="0" t="str">
        <f aca="false">IF($A5595="","",INDEX(CARTAO_COMPRAS!$E:$E,INT((ROW()-2)/20)+2))</f>
        <v/>
      </c>
      <c r="E5595" s="0" t="str">
        <f aca="false">IF($A5595="","",INDEX(CARTAO_COMPRAS!$H:$H,INT((ROW()-2)/20)+2)+MOD(ROW()-2,20))</f>
        <v/>
      </c>
      <c r="F5595" s="0" t="str">
        <f aca="false">IF($A5595="","",INDEX(CARTAO_COMPRAS!$G:$G,INT((ROW()-2)/20)+2))</f>
        <v/>
      </c>
      <c r="G5595" s="5" t="str">
        <f aca="false">IF($A5595="","",INDEX(CARTAO_COMPRAS!$I:$I,INT((ROW()-2)/20)+2))</f>
        <v/>
      </c>
      <c r="H5595" s="4" t="str">
        <f aca="false">IF($A5595="","",EDATE(INDEX(CARTAO_COMPRAS!$J:$J,INT((ROW()-2)/20)+2),MOD(ROW()-2,20)))</f>
        <v/>
      </c>
      <c r="I5595" s="4" t="str">
        <f aca="false">IF($H5595="","",$H5595-WEEKDAY($H5595,2)+1)</f>
        <v/>
      </c>
      <c r="J5595" s="4" t="str">
        <f aca="false">IF($I5595="","",$I5595+6)</f>
        <v/>
      </c>
      <c r="K5595" s="6" t="str">
        <f aca="false">IF($H5595="","",DATE(YEAR($H5595),MONTH($H5595),1))</f>
        <v/>
      </c>
      <c r="L5595" s="0" t="str">
        <f aca="false">IF($A5595="","",INDEX(CARTAO_COMPRAS!$K:$K,INT((ROW()-2)/20)+2))</f>
        <v/>
      </c>
      <c r="M5595" s="0" t="str">
        <f aca="false">IF($A5595="","","Compra no cartão")</f>
        <v/>
      </c>
    </row>
    <row r="5596" customFormat="false" ht="13.5" hidden="false" customHeight="false" outlineLevel="0" collapsed="false">
      <c r="A5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6" s="0" t="str">
        <f aca="false">IF($A5596="","",INDEX(CARTAO_COMPRAS!$C:$C,INT((ROW()-2)/20)+2))</f>
        <v/>
      </c>
      <c r="C5596" s="0" t="str">
        <f aca="false">IF($A5596="","",INDEX(CARTAO_COMPRAS!$D:$D,INT((ROW()-2)/20)+2))</f>
        <v/>
      </c>
      <c r="D5596" s="0" t="str">
        <f aca="false">IF($A5596="","",INDEX(CARTAO_COMPRAS!$E:$E,INT((ROW()-2)/20)+2))</f>
        <v/>
      </c>
      <c r="E5596" s="0" t="str">
        <f aca="false">IF($A5596="","",INDEX(CARTAO_COMPRAS!$H:$H,INT((ROW()-2)/20)+2)+MOD(ROW()-2,20))</f>
        <v/>
      </c>
      <c r="F5596" s="0" t="str">
        <f aca="false">IF($A5596="","",INDEX(CARTAO_COMPRAS!$G:$G,INT((ROW()-2)/20)+2))</f>
        <v/>
      </c>
      <c r="G5596" s="5" t="str">
        <f aca="false">IF($A5596="","",INDEX(CARTAO_COMPRAS!$I:$I,INT((ROW()-2)/20)+2))</f>
        <v/>
      </c>
      <c r="H5596" s="4" t="str">
        <f aca="false">IF($A5596="","",EDATE(INDEX(CARTAO_COMPRAS!$J:$J,INT((ROW()-2)/20)+2),MOD(ROW()-2,20)))</f>
        <v/>
      </c>
      <c r="I5596" s="4" t="str">
        <f aca="false">IF($H5596="","",$H5596-WEEKDAY($H5596,2)+1)</f>
        <v/>
      </c>
      <c r="J5596" s="4" t="str">
        <f aca="false">IF($I5596="","",$I5596+6)</f>
        <v/>
      </c>
      <c r="K5596" s="6" t="str">
        <f aca="false">IF($H5596="","",DATE(YEAR($H5596),MONTH($H5596),1))</f>
        <v/>
      </c>
      <c r="L5596" s="0" t="str">
        <f aca="false">IF($A5596="","",INDEX(CARTAO_COMPRAS!$K:$K,INT((ROW()-2)/20)+2))</f>
        <v/>
      </c>
      <c r="M5596" s="0" t="str">
        <f aca="false">IF($A5596="","","Compra no cartão")</f>
        <v/>
      </c>
    </row>
    <row r="5597" customFormat="false" ht="13.5" hidden="false" customHeight="false" outlineLevel="0" collapsed="false">
      <c r="A5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7" s="0" t="str">
        <f aca="false">IF($A5597="","",INDEX(CARTAO_COMPRAS!$C:$C,INT((ROW()-2)/20)+2))</f>
        <v/>
      </c>
      <c r="C5597" s="0" t="str">
        <f aca="false">IF($A5597="","",INDEX(CARTAO_COMPRAS!$D:$D,INT((ROW()-2)/20)+2))</f>
        <v/>
      </c>
      <c r="D5597" s="0" t="str">
        <f aca="false">IF($A5597="","",INDEX(CARTAO_COMPRAS!$E:$E,INT((ROW()-2)/20)+2))</f>
        <v/>
      </c>
      <c r="E5597" s="0" t="str">
        <f aca="false">IF($A5597="","",INDEX(CARTAO_COMPRAS!$H:$H,INT((ROW()-2)/20)+2)+MOD(ROW()-2,20))</f>
        <v/>
      </c>
      <c r="F5597" s="0" t="str">
        <f aca="false">IF($A5597="","",INDEX(CARTAO_COMPRAS!$G:$G,INT((ROW()-2)/20)+2))</f>
        <v/>
      </c>
      <c r="G5597" s="5" t="str">
        <f aca="false">IF($A5597="","",INDEX(CARTAO_COMPRAS!$I:$I,INT((ROW()-2)/20)+2))</f>
        <v/>
      </c>
      <c r="H5597" s="4" t="str">
        <f aca="false">IF($A5597="","",EDATE(INDEX(CARTAO_COMPRAS!$J:$J,INT((ROW()-2)/20)+2),MOD(ROW()-2,20)))</f>
        <v/>
      </c>
      <c r="I5597" s="4" t="str">
        <f aca="false">IF($H5597="","",$H5597-WEEKDAY($H5597,2)+1)</f>
        <v/>
      </c>
      <c r="J5597" s="4" t="str">
        <f aca="false">IF($I5597="","",$I5597+6)</f>
        <v/>
      </c>
      <c r="K5597" s="6" t="str">
        <f aca="false">IF($H5597="","",DATE(YEAR($H5597),MONTH($H5597),1))</f>
        <v/>
      </c>
      <c r="L5597" s="0" t="str">
        <f aca="false">IF($A5597="","",INDEX(CARTAO_COMPRAS!$K:$K,INT((ROW()-2)/20)+2))</f>
        <v/>
      </c>
      <c r="M5597" s="0" t="str">
        <f aca="false">IF($A5597="","","Compra no cartão")</f>
        <v/>
      </c>
    </row>
    <row r="5598" customFormat="false" ht="13.5" hidden="false" customHeight="false" outlineLevel="0" collapsed="false">
      <c r="A5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8" s="0" t="str">
        <f aca="false">IF($A5598="","",INDEX(CARTAO_COMPRAS!$C:$C,INT((ROW()-2)/20)+2))</f>
        <v/>
      </c>
      <c r="C5598" s="0" t="str">
        <f aca="false">IF($A5598="","",INDEX(CARTAO_COMPRAS!$D:$D,INT((ROW()-2)/20)+2))</f>
        <v/>
      </c>
      <c r="D5598" s="0" t="str">
        <f aca="false">IF($A5598="","",INDEX(CARTAO_COMPRAS!$E:$E,INT((ROW()-2)/20)+2))</f>
        <v/>
      </c>
      <c r="E5598" s="0" t="str">
        <f aca="false">IF($A5598="","",INDEX(CARTAO_COMPRAS!$H:$H,INT((ROW()-2)/20)+2)+MOD(ROW()-2,20))</f>
        <v/>
      </c>
      <c r="F5598" s="0" t="str">
        <f aca="false">IF($A5598="","",INDEX(CARTAO_COMPRAS!$G:$G,INT((ROW()-2)/20)+2))</f>
        <v/>
      </c>
      <c r="G5598" s="5" t="str">
        <f aca="false">IF($A5598="","",INDEX(CARTAO_COMPRAS!$I:$I,INT((ROW()-2)/20)+2))</f>
        <v/>
      </c>
      <c r="H5598" s="4" t="str">
        <f aca="false">IF($A5598="","",EDATE(INDEX(CARTAO_COMPRAS!$J:$J,INT((ROW()-2)/20)+2),MOD(ROW()-2,20)))</f>
        <v/>
      </c>
      <c r="I5598" s="4" t="str">
        <f aca="false">IF($H5598="","",$H5598-WEEKDAY($H5598,2)+1)</f>
        <v/>
      </c>
      <c r="J5598" s="4" t="str">
        <f aca="false">IF($I5598="","",$I5598+6)</f>
        <v/>
      </c>
      <c r="K5598" s="6" t="str">
        <f aca="false">IF($H5598="","",DATE(YEAR($H5598),MONTH($H5598),1))</f>
        <v/>
      </c>
      <c r="L5598" s="0" t="str">
        <f aca="false">IF($A5598="","",INDEX(CARTAO_COMPRAS!$K:$K,INT((ROW()-2)/20)+2))</f>
        <v/>
      </c>
      <c r="M5598" s="0" t="str">
        <f aca="false">IF($A5598="","","Compra no cartão")</f>
        <v/>
      </c>
    </row>
    <row r="5599" customFormat="false" ht="13.5" hidden="false" customHeight="false" outlineLevel="0" collapsed="false">
      <c r="A5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599" s="0" t="str">
        <f aca="false">IF($A5599="","",INDEX(CARTAO_COMPRAS!$C:$C,INT((ROW()-2)/20)+2))</f>
        <v/>
      </c>
      <c r="C5599" s="0" t="str">
        <f aca="false">IF($A5599="","",INDEX(CARTAO_COMPRAS!$D:$D,INT((ROW()-2)/20)+2))</f>
        <v/>
      </c>
      <c r="D5599" s="0" t="str">
        <f aca="false">IF($A5599="","",INDEX(CARTAO_COMPRAS!$E:$E,INT((ROW()-2)/20)+2))</f>
        <v/>
      </c>
      <c r="E5599" s="0" t="str">
        <f aca="false">IF($A5599="","",INDEX(CARTAO_COMPRAS!$H:$H,INT((ROW()-2)/20)+2)+MOD(ROW()-2,20))</f>
        <v/>
      </c>
      <c r="F5599" s="0" t="str">
        <f aca="false">IF($A5599="","",INDEX(CARTAO_COMPRAS!$G:$G,INT((ROW()-2)/20)+2))</f>
        <v/>
      </c>
      <c r="G5599" s="5" t="str">
        <f aca="false">IF($A5599="","",INDEX(CARTAO_COMPRAS!$I:$I,INT((ROW()-2)/20)+2))</f>
        <v/>
      </c>
      <c r="H5599" s="4" t="str">
        <f aca="false">IF($A5599="","",EDATE(INDEX(CARTAO_COMPRAS!$J:$J,INT((ROW()-2)/20)+2),MOD(ROW()-2,20)))</f>
        <v/>
      </c>
      <c r="I5599" s="4" t="str">
        <f aca="false">IF($H5599="","",$H5599-WEEKDAY($H5599,2)+1)</f>
        <v/>
      </c>
      <c r="J5599" s="4" t="str">
        <f aca="false">IF($I5599="","",$I5599+6)</f>
        <v/>
      </c>
      <c r="K5599" s="6" t="str">
        <f aca="false">IF($H5599="","",DATE(YEAR($H5599),MONTH($H5599),1))</f>
        <v/>
      </c>
      <c r="L5599" s="0" t="str">
        <f aca="false">IF($A5599="","",INDEX(CARTAO_COMPRAS!$K:$K,INT((ROW()-2)/20)+2))</f>
        <v/>
      </c>
      <c r="M5599" s="0" t="str">
        <f aca="false">IF($A5599="","","Compra no cartão")</f>
        <v/>
      </c>
    </row>
    <row r="5600" customFormat="false" ht="13.5" hidden="false" customHeight="false" outlineLevel="0" collapsed="false">
      <c r="A5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0" s="0" t="str">
        <f aca="false">IF($A5600="","",INDEX(CARTAO_COMPRAS!$C:$C,INT((ROW()-2)/20)+2))</f>
        <v/>
      </c>
      <c r="C5600" s="0" t="str">
        <f aca="false">IF($A5600="","",INDEX(CARTAO_COMPRAS!$D:$D,INT((ROW()-2)/20)+2))</f>
        <v/>
      </c>
      <c r="D5600" s="0" t="str">
        <f aca="false">IF($A5600="","",INDEX(CARTAO_COMPRAS!$E:$E,INT((ROW()-2)/20)+2))</f>
        <v/>
      </c>
      <c r="E5600" s="0" t="str">
        <f aca="false">IF($A5600="","",INDEX(CARTAO_COMPRAS!$H:$H,INT((ROW()-2)/20)+2)+MOD(ROW()-2,20))</f>
        <v/>
      </c>
      <c r="F5600" s="0" t="str">
        <f aca="false">IF($A5600="","",INDEX(CARTAO_COMPRAS!$G:$G,INT((ROW()-2)/20)+2))</f>
        <v/>
      </c>
      <c r="G5600" s="5" t="str">
        <f aca="false">IF($A5600="","",INDEX(CARTAO_COMPRAS!$I:$I,INT((ROW()-2)/20)+2))</f>
        <v/>
      </c>
      <c r="H5600" s="4" t="str">
        <f aca="false">IF($A5600="","",EDATE(INDEX(CARTAO_COMPRAS!$J:$J,INT((ROW()-2)/20)+2),MOD(ROW()-2,20)))</f>
        <v/>
      </c>
      <c r="I5600" s="4" t="str">
        <f aca="false">IF($H5600="","",$H5600-WEEKDAY($H5600,2)+1)</f>
        <v/>
      </c>
      <c r="J5600" s="4" t="str">
        <f aca="false">IF($I5600="","",$I5600+6)</f>
        <v/>
      </c>
      <c r="K5600" s="6" t="str">
        <f aca="false">IF($H5600="","",DATE(YEAR($H5600),MONTH($H5600),1))</f>
        <v/>
      </c>
      <c r="L5600" s="0" t="str">
        <f aca="false">IF($A5600="","",INDEX(CARTAO_COMPRAS!$K:$K,INT((ROW()-2)/20)+2))</f>
        <v/>
      </c>
      <c r="M5600" s="0" t="str">
        <f aca="false">IF($A5600="","","Compra no cartão")</f>
        <v/>
      </c>
    </row>
    <row r="5601" customFormat="false" ht="13.5" hidden="false" customHeight="false" outlineLevel="0" collapsed="false">
      <c r="A5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1" s="0" t="str">
        <f aca="false">IF($A5601="","",INDEX(CARTAO_COMPRAS!$C:$C,INT((ROW()-2)/20)+2))</f>
        <v/>
      </c>
      <c r="C5601" s="0" t="str">
        <f aca="false">IF($A5601="","",INDEX(CARTAO_COMPRAS!$D:$D,INT((ROW()-2)/20)+2))</f>
        <v/>
      </c>
      <c r="D5601" s="0" t="str">
        <f aca="false">IF($A5601="","",INDEX(CARTAO_COMPRAS!$E:$E,INT((ROW()-2)/20)+2))</f>
        <v/>
      </c>
      <c r="E5601" s="0" t="str">
        <f aca="false">IF($A5601="","",INDEX(CARTAO_COMPRAS!$H:$H,INT((ROW()-2)/20)+2)+MOD(ROW()-2,20))</f>
        <v/>
      </c>
      <c r="F5601" s="0" t="str">
        <f aca="false">IF($A5601="","",INDEX(CARTAO_COMPRAS!$G:$G,INT((ROW()-2)/20)+2))</f>
        <v/>
      </c>
      <c r="G5601" s="5" t="str">
        <f aca="false">IF($A5601="","",INDEX(CARTAO_COMPRAS!$I:$I,INT((ROW()-2)/20)+2))</f>
        <v/>
      </c>
      <c r="H5601" s="4" t="str">
        <f aca="false">IF($A5601="","",EDATE(INDEX(CARTAO_COMPRAS!$J:$J,INT((ROW()-2)/20)+2),MOD(ROW()-2,20)))</f>
        <v/>
      </c>
      <c r="I5601" s="4" t="str">
        <f aca="false">IF($H5601="","",$H5601-WEEKDAY($H5601,2)+1)</f>
        <v/>
      </c>
      <c r="J5601" s="4" t="str">
        <f aca="false">IF($I5601="","",$I5601+6)</f>
        <v/>
      </c>
      <c r="K5601" s="6" t="str">
        <f aca="false">IF($H5601="","",DATE(YEAR($H5601),MONTH($H5601),1))</f>
        <v/>
      </c>
      <c r="L5601" s="0" t="str">
        <f aca="false">IF($A5601="","",INDEX(CARTAO_COMPRAS!$K:$K,INT((ROW()-2)/20)+2))</f>
        <v/>
      </c>
      <c r="M5601" s="0" t="str">
        <f aca="false">IF($A5601="","","Compra no cartão")</f>
        <v/>
      </c>
    </row>
    <row r="5602" customFormat="false" ht="13.5" hidden="false" customHeight="false" outlineLevel="0" collapsed="false">
      <c r="A56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2" s="0" t="str">
        <f aca="false">IF($A5602="","",INDEX(CARTAO_COMPRAS!$C:$C,INT((ROW()-2)/20)+2))</f>
        <v/>
      </c>
      <c r="C5602" s="0" t="str">
        <f aca="false">IF($A5602="","",INDEX(CARTAO_COMPRAS!$D:$D,INT((ROW()-2)/20)+2))</f>
        <v/>
      </c>
      <c r="D5602" s="0" t="str">
        <f aca="false">IF($A5602="","",INDEX(CARTAO_COMPRAS!$E:$E,INT((ROW()-2)/20)+2))</f>
        <v/>
      </c>
      <c r="E5602" s="0" t="str">
        <f aca="false">IF($A5602="","",INDEX(CARTAO_COMPRAS!$H:$H,INT((ROW()-2)/20)+2)+MOD(ROW()-2,20))</f>
        <v/>
      </c>
      <c r="F5602" s="0" t="str">
        <f aca="false">IF($A5602="","",INDEX(CARTAO_COMPRAS!$G:$G,INT((ROW()-2)/20)+2))</f>
        <v/>
      </c>
      <c r="G5602" s="5" t="str">
        <f aca="false">IF($A5602="","",INDEX(CARTAO_COMPRAS!$I:$I,INT((ROW()-2)/20)+2))</f>
        <v/>
      </c>
      <c r="H5602" s="4" t="str">
        <f aca="false">IF($A5602="","",EDATE(INDEX(CARTAO_COMPRAS!$J:$J,INT((ROW()-2)/20)+2),MOD(ROW()-2,20)))</f>
        <v/>
      </c>
      <c r="I5602" s="4" t="str">
        <f aca="false">IF($H5602="","",$H5602-WEEKDAY($H5602,2)+1)</f>
        <v/>
      </c>
      <c r="J5602" s="4" t="str">
        <f aca="false">IF($I5602="","",$I5602+6)</f>
        <v/>
      </c>
      <c r="K5602" s="6" t="str">
        <f aca="false">IF($H5602="","",DATE(YEAR($H5602),MONTH($H5602),1))</f>
        <v/>
      </c>
      <c r="L5602" s="0" t="str">
        <f aca="false">IF($A5602="","",INDEX(CARTAO_COMPRAS!$K:$K,INT((ROW()-2)/20)+2))</f>
        <v/>
      </c>
      <c r="M5602" s="0" t="str">
        <f aca="false">IF($A5602="","","Compra no cartão")</f>
        <v/>
      </c>
    </row>
    <row r="5603" customFormat="false" ht="13.5" hidden="false" customHeight="false" outlineLevel="0" collapsed="false">
      <c r="A5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3" s="0" t="str">
        <f aca="false">IF($A5603="","",INDEX(CARTAO_COMPRAS!$C:$C,INT((ROW()-2)/20)+2))</f>
        <v/>
      </c>
      <c r="C5603" s="0" t="str">
        <f aca="false">IF($A5603="","",INDEX(CARTAO_COMPRAS!$D:$D,INT((ROW()-2)/20)+2))</f>
        <v/>
      </c>
      <c r="D5603" s="0" t="str">
        <f aca="false">IF($A5603="","",INDEX(CARTAO_COMPRAS!$E:$E,INT((ROW()-2)/20)+2))</f>
        <v/>
      </c>
      <c r="E5603" s="0" t="str">
        <f aca="false">IF($A5603="","",INDEX(CARTAO_COMPRAS!$H:$H,INT((ROW()-2)/20)+2)+MOD(ROW()-2,20))</f>
        <v/>
      </c>
      <c r="F5603" s="0" t="str">
        <f aca="false">IF($A5603="","",INDEX(CARTAO_COMPRAS!$G:$G,INT((ROW()-2)/20)+2))</f>
        <v/>
      </c>
      <c r="G5603" s="5" t="str">
        <f aca="false">IF($A5603="","",INDEX(CARTAO_COMPRAS!$I:$I,INT((ROW()-2)/20)+2))</f>
        <v/>
      </c>
      <c r="H5603" s="4" t="str">
        <f aca="false">IF($A5603="","",EDATE(INDEX(CARTAO_COMPRAS!$J:$J,INT((ROW()-2)/20)+2),MOD(ROW()-2,20)))</f>
        <v/>
      </c>
      <c r="I5603" s="4" t="str">
        <f aca="false">IF($H5603="","",$H5603-WEEKDAY($H5603,2)+1)</f>
        <v/>
      </c>
      <c r="J5603" s="4" t="str">
        <f aca="false">IF($I5603="","",$I5603+6)</f>
        <v/>
      </c>
      <c r="K5603" s="6" t="str">
        <f aca="false">IF($H5603="","",DATE(YEAR($H5603),MONTH($H5603),1))</f>
        <v/>
      </c>
      <c r="L5603" s="0" t="str">
        <f aca="false">IF($A5603="","",INDEX(CARTAO_COMPRAS!$K:$K,INT((ROW()-2)/20)+2))</f>
        <v/>
      </c>
      <c r="M5603" s="0" t="str">
        <f aca="false">IF($A5603="","","Compra no cartão")</f>
        <v/>
      </c>
    </row>
    <row r="5604" customFormat="false" ht="13.5" hidden="false" customHeight="false" outlineLevel="0" collapsed="false">
      <c r="A5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4" s="0" t="str">
        <f aca="false">IF($A5604="","",INDEX(CARTAO_COMPRAS!$C:$C,INT((ROW()-2)/20)+2))</f>
        <v/>
      </c>
      <c r="C5604" s="0" t="str">
        <f aca="false">IF($A5604="","",INDEX(CARTAO_COMPRAS!$D:$D,INT((ROW()-2)/20)+2))</f>
        <v/>
      </c>
      <c r="D5604" s="0" t="str">
        <f aca="false">IF($A5604="","",INDEX(CARTAO_COMPRAS!$E:$E,INT((ROW()-2)/20)+2))</f>
        <v/>
      </c>
      <c r="E5604" s="0" t="str">
        <f aca="false">IF($A5604="","",INDEX(CARTAO_COMPRAS!$H:$H,INT((ROW()-2)/20)+2)+MOD(ROW()-2,20))</f>
        <v/>
      </c>
      <c r="F5604" s="0" t="str">
        <f aca="false">IF($A5604="","",INDEX(CARTAO_COMPRAS!$G:$G,INT((ROW()-2)/20)+2))</f>
        <v/>
      </c>
      <c r="G5604" s="5" t="str">
        <f aca="false">IF($A5604="","",INDEX(CARTAO_COMPRAS!$I:$I,INT((ROW()-2)/20)+2))</f>
        <v/>
      </c>
      <c r="H5604" s="4" t="str">
        <f aca="false">IF($A5604="","",EDATE(INDEX(CARTAO_COMPRAS!$J:$J,INT((ROW()-2)/20)+2),MOD(ROW()-2,20)))</f>
        <v/>
      </c>
      <c r="I5604" s="4" t="str">
        <f aca="false">IF($H5604="","",$H5604-WEEKDAY($H5604,2)+1)</f>
        <v/>
      </c>
      <c r="J5604" s="4" t="str">
        <f aca="false">IF($I5604="","",$I5604+6)</f>
        <v/>
      </c>
      <c r="K5604" s="6" t="str">
        <f aca="false">IF($H5604="","",DATE(YEAR($H5604),MONTH($H5604),1))</f>
        <v/>
      </c>
      <c r="L5604" s="0" t="str">
        <f aca="false">IF($A5604="","",INDEX(CARTAO_COMPRAS!$K:$K,INT((ROW()-2)/20)+2))</f>
        <v/>
      </c>
      <c r="M5604" s="0" t="str">
        <f aca="false">IF($A5604="","","Compra no cartão")</f>
        <v/>
      </c>
    </row>
    <row r="5605" customFormat="false" ht="13.5" hidden="false" customHeight="false" outlineLevel="0" collapsed="false">
      <c r="A5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5" s="0" t="str">
        <f aca="false">IF($A5605="","",INDEX(CARTAO_COMPRAS!$C:$C,INT((ROW()-2)/20)+2))</f>
        <v/>
      </c>
      <c r="C5605" s="0" t="str">
        <f aca="false">IF($A5605="","",INDEX(CARTAO_COMPRAS!$D:$D,INT((ROW()-2)/20)+2))</f>
        <v/>
      </c>
      <c r="D5605" s="0" t="str">
        <f aca="false">IF($A5605="","",INDEX(CARTAO_COMPRAS!$E:$E,INT((ROW()-2)/20)+2))</f>
        <v/>
      </c>
      <c r="E5605" s="0" t="str">
        <f aca="false">IF($A5605="","",INDEX(CARTAO_COMPRAS!$H:$H,INT((ROW()-2)/20)+2)+MOD(ROW()-2,20))</f>
        <v/>
      </c>
      <c r="F5605" s="0" t="str">
        <f aca="false">IF($A5605="","",INDEX(CARTAO_COMPRAS!$G:$G,INT((ROW()-2)/20)+2))</f>
        <v/>
      </c>
      <c r="G5605" s="5" t="str">
        <f aca="false">IF($A5605="","",INDEX(CARTAO_COMPRAS!$I:$I,INT((ROW()-2)/20)+2))</f>
        <v/>
      </c>
      <c r="H5605" s="4" t="str">
        <f aca="false">IF($A5605="","",EDATE(INDEX(CARTAO_COMPRAS!$J:$J,INT((ROW()-2)/20)+2),MOD(ROW()-2,20)))</f>
        <v/>
      </c>
      <c r="I5605" s="4" t="str">
        <f aca="false">IF($H5605="","",$H5605-WEEKDAY($H5605,2)+1)</f>
        <v/>
      </c>
      <c r="J5605" s="4" t="str">
        <f aca="false">IF($I5605="","",$I5605+6)</f>
        <v/>
      </c>
      <c r="K5605" s="6" t="str">
        <f aca="false">IF($H5605="","",DATE(YEAR($H5605),MONTH($H5605),1))</f>
        <v/>
      </c>
      <c r="L5605" s="0" t="str">
        <f aca="false">IF($A5605="","",INDEX(CARTAO_COMPRAS!$K:$K,INT((ROW()-2)/20)+2))</f>
        <v/>
      </c>
      <c r="M5605" s="0" t="str">
        <f aca="false">IF($A5605="","","Compra no cartão")</f>
        <v/>
      </c>
    </row>
    <row r="5606" customFormat="false" ht="13.5" hidden="false" customHeight="false" outlineLevel="0" collapsed="false">
      <c r="A5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6" s="0" t="str">
        <f aca="false">IF($A5606="","",INDEX(CARTAO_COMPRAS!$C:$C,INT((ROW()-2)/20)+2))</f>
        <v/>
      </c>
      <c r="C5606" s="0" t="str">
        <f aca="false">IF($A5606="","",INDEX(CARTAO_COMPRAS!$D:$D,INT((ROW()-2)/20)+2))</f>
        <v/>
      </c>
      <c r="D5606" s="0" t="str">
        <f aca="false">IF($A5606="","",INDEX(CARTAO_COMPRAS!$E:$E,INT((ROW()-2)/20)+2))</f>
        <v/>
      </c>
      <c r="E5606" s="0" t="str">
        <f aca="false">IF($A5606="","",INDEX(CARTAO_COMPRAS!$H:$H,INT((ROW()-2)/20)+2)+MOD(ROW()-2,20))</f>
        <v/>
      </c>
      <c r="F5606" s="0" t="str">
        <f aca="false">IF($A5606="","",INDEX(CARTAO_COMPRAS!$G:$G,INT((ROW()-2)/20)+2))</f>
        <v/>
      </c>
      <c r="G5606" s="5" t="str">
        <f aca="false">IF($A5606="","",INDEX(CARTAO_COMPRAS!$I:$I,INT((ROW()-2)/20)+2))</f>
        <v/>
      </c>
      <c r="H5606" s="4" t="str">
        <f aca="false">IF($A5606="","",EDATE(INDEX(CARTAO_COMPRAS!$J:$J,INT((ROW()-2)/20)+2),MOD(ROW()-2,20)))</f>
        <v/>
      </c>
      <c r="I5606" s="4" t="str">
        <f aca="false">IF($H5606="","",$H5606-WEEKDAY($H5606,2)+1)</f>
        <v/>
      </c>
      <c r="J5606" s="4" t="str">
        <f aca="false">IF($I5606="","",$I5606+6)</f>
        <v/>
      </c>
      <c r="K5606" s="6" t="str">
        <f aca="false">IF($H5606="","",DATE(YEAR($H5606),MONTH($H5606),1))</f>
        <v/>
      </c>
      <c r="L5606" s="0" t="str">
        <f aca="false">IF($A5606="","",INDEX(CARTAO_COMPRAS!$K:$K,INT((ROW()-2)/20)+2))</f>
        <v/>
      </c>
      <c r="M5606" s="0" t="str">
        <f aca="false">IF($A5606="","","Compra no cartão")</f>
        <v/>
      </c>
    </row>
    <row r="5607" customFormat="false" ht="13.5" hidden="false" customHeight="false" outlineLevel="0" collapsed="false">
      <c r="A5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7" s="0" t="str">
        <f aca="false">IF($A5607="","",INDEX(CARTAO_COMPRAS!$C:$C,INT((ROW()-2)/20)+2))</f>
        <v/>
      </c>
      <c r="C5607" s="0" t="str">
        <f aca="false">IF($A5607="","",INDEX(CARTAO_COMPRAS!$D:$D,INT((ROW()-2)/20)+2))</f>
        <v/>
      </c>
      <c r="D5607" s="0" t="str">
        <f aca="false">IF($A5607="","",INDEX(CARTAO_COMPRAS!$E:$E,INT((ROW()-2)/20)+2))</f>
        <v/>
      </c>
      <c r="E5607" s="0" t="str">
        <f aca="false">IF($A5607="","",INDEX(CARTAO_COMPRAS!$H:$H,INT((ROW()-2)/20)+2)+MOD(ROW()-2,20))</f>
        <v/>
      </c>
      <c r="F5607" s="0" t="str">
        <f aca="false">IF($A5607="","",INDEX(CARTAO_COMPRAS!$G:$G,INT((ROW()-2)/20)+2))</f>
        <v/>
      </c>
      <c r="G5607" s="5" t="str">
        <f aca="false">IF($A5607="","",INDEX(CARTAO_COMPRAS!$I:$I,INT((ROW()-2)/20)+2))</f>
        <v/>
      </c>
      <c r="H5607" s="4" t="str">
        <f aca="false">IF($A5607="","",EDATE(INDEX(CARTAO_COMPRAS!$J:$J,INT((ROW()-2)/20)+2),MOD(ROW()-2,20)))</f>
        <v/>
      </c>
      <c r="I5607" s="4" t="str">
        <f aca="false">IF($H5607="","",$H5607-WEEKDAY($H5607,2)+1)</f>
        <v/>
      </c>
      <c r="J5607" s="4" t="str">
        <f aca="false">IF($I5607="","",$I5607+6)</f>
        <v/>
      </c>
      <c r="K5607" s="6" t="str">
        <f aca="false">IF($H5607="","",DATE(YEAR($H5607),MONTH($H5607),1))</f>
        <v/>
      </c>
      <c r="L5607" s="0" t="str">
        <f aca="false">IF($A5607="","",INDEX(CARTAO_COMPRAS!$K:$K,INT((ROW()-2)/20)+2))</f>
        <v/>
      </c>
      <c r="M5607" s="0" t="str">
        <f aca="false">IF($A5607="","","Compra no cartão")</f>
        <v/>
      </c>
    </row>
    <row r="5608" customFormat="false" ht="13.5" hidden="false" customHeight="false" outlineLevel="0" collapsed="false">
      <c r="A5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8" s="0" t="str">
        <f aca="false">IF($A5608="","",INDEX(CARTAO_COMPRAS!$C:$C,INT((ROW()-2)/20)+2))</f>
        <v/>
      </c>
      <c r="C5608" s="0" t="str">
        <f aca="false">IF($A5608="","",INDEX(CARTAO_COMPRAS!$D:$D,INT((ROW()-2)/20)+2))</f>
        <v/>
      </c>
      <c r="D5608" s="0" t="str">
        <f aca="false">IF($A5608="","",INDEX(CARTAO_COMPRAS!$E:$E,INT((ROW()-2)/20)+2))</f>
        <v/>
      </c>
      <c r="E5608" s="0" t="str">
        <f aca="false">IF($A5608="","",INDEX(CARTAO_COMPRAS!$H:$H,INT((ROW()-2)/20)+2)+MOD(ROW()-2,20))</f>
        <v/>
      </c>
      <c r="F5608" s="0" t="str">
        <f aca="false">IF($A5608="","",INDEX(CARTAO_COMPRAS!$G:$G,INT((ROW()-2)/20)+2))</f>
        <v/>
      </c>
      <c r="G5608" s="5" t="str">
        <f aca="false">IF($A5608="","",INDEX(CARTAO_COMPRAS!$I:$I,INT((ROW()-2)/20)+2))</f>
        <v/>
      </c>
      <c r="H5608" s="4" t="str">
        <f aca="false">IF($A5608="","",EDATE(INDEX(CARTAO_COMPRAS!$J:$J,INT((ROW()-2)/20)+2),MOD(ROW()-2,20)))</f>
        <v/>
      </c>
      <c r="I5608" s="4" t="str">
        <f aca="false">IF($H5608="","",$H5608-WEEKDAY($H5608,2)+1)</f>
        <v/>
      </c>
      <c r="J5608" s="4" t="str">
        <f aca="false">IF($I5608="","",$I5608+6)</f>
        <v/>
      </c>
      <c r="K5608" s="6" t="str">
        <f aca="false">IF($H5608="","",DATE(YEAR($H5608),MONTH($H5608),1))</f>
        <v/>
      </c>
      <c r="L5608" s="0" t="str">
        <f aca="false">IF($A5608="","",INDEX(CARTAO_COMPRAS!$K:$K,INT((ROW()-2)/20)+2))</f>
        <v/>
      </c>
      <c r="M5608" s="0" t="str">
        <f aca="false">IF($A5608="","","Compra no cartão")</f>
        <v/>
      </c>
    </row>
    <row r="5609" customFormat="false" ht="13.5" hidden="false" customHeight="false" outlineLevel="0" collapsed="false">
      <c r="A5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09" s="0" t="str">
        <f aca="false">IF($A5609="","",INDEX(CARTAO_COMPRAS!$C:$C,INT((ROW()-2)/20)+2))</f>
        <v/>
      </c>
      <c r="C5609" s="0" t="str">
        <f aca="false">IF($A5609="","",INDEX(CARTAO_COMPRAS!$D:$D,INT((ROW()-2)/20)+2))</f>
        <v/>
      </c>
      <c r="D5609" s="0" t="str">
        <f aca="false">IF($A5609="","",INDEX(CARTAO_COMPRAS!$E:$E,INT((ROW()-2)/20)+2))</f>
        <v/>
      </c>
      <c r="E5609" s="0" t="str">
        <f aca="false">IF($A5609="","",INDEX(CARTAO_COMPRAS!$H:$H,INT((ROW()-2)/20)+2)+MOD(ROW()-2,20))</f>
        <v/>
      </c>
      <c r="F5609" s="0" t="str">
        <f aca="false">IF($A5609="","",INDEX(CARTAO_COMPRAS!$G:$G,INT((ROW()-2)/20)+2))</f>
        <v/>
      </c>
      <c r="G5609" s="5" t="str">
        <f aca="false">IF($A5609="","",INDEX(CARTAO_COMPRAS!$I:$I,INT((ROW()-2)/20)+2))</f>
        <v/>
      </c>
      <c r="H5609" s="4" t="str">
        <f aca="false">IF($A5609="","",EDATE(INDEX(CARTAO_COMPRAS!$J:$J,INT((ROW()-2)/20)+2),MOD(ROW()-2,20)))</f>
        <v/>
      </c>
      <c r="I5609" s="4" t="str">
        <f aca="false">IF($H5609="","",$H5609-WEEKDAY($H5609,2)+1)</f>
        <v/>
      </c>
      <c r="J5609" s="4" t="str">
        <f aca="false">IF($I5609="","",$I5609+6)</f>
        <v/>
      </c>
      <c r="K5609" s="6" t="str">
        <f aca="false">IF($H5609="","",DATE(YEAR($H5609),MONTH($H5609),1))</f>
        <v/>
      </c>
      <c r="L5609" s="0" t="str">
        <f aca="false">IF($A5609="","",INDEX(CARTAO_COMPRAS!$K:$K,INT((ROW()-2)/20)+2))</f>
        <v/>
      </c>
      <c r="M5609" s="0" t="str">
        <f aca="false">IF($A5609="","","Compra no cartão")</f>
        <v/>
      </c>
    </row>
    <row r="5610" customFormat="false" ht="13.5" hidden="false" customHeight="false" outlineLevel="0" collapsed="false">
      <c r="A5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0" s="0" t="str">
        <f aca="false">IF($A5610="","",INDEX(CARTAO_COMPRAS!$C:$C,INT((ROW()-2)/20)+2))</f>
        <v/>
      </c>
      <c r="C5610" s="0" t="str">
        <f aca="false">IF($A5610="","",INDEX(CARTAO_COMPRAS!$D:$D,INT((ROW()-2)/20)+2))</f>
        <v/>
      </c>
      <c r="D5610" s="0" t="str">
        <f aca="false">IF($A5610="","",INDEX(CARTAO_COMPRAS!$E:$E,INT((ROW()-2)/20)+2))</f>
        <v/>
      </c>
      <c r="E5610" s="0" t="str">
        <f aca="false">IF($A5610="","",INDEX(CARTAO_COMPRAS!$H:$H,INT((ROW()-2)/20)+2)+MOD(ROW()-2,20))</f>
        <v/>
      </c>
      <c r="F5610" s="0" t="str">
        <f aca="false">IF($A5610="","",INDEX(CARTAO_COMPRAS!$G:$G,INT((ROW()-2)/20)+2))</f>
        <v/>
      </c>
      <c r="G5610" s="5" t="str">
        <f aca="false">IF($A5610="","",INDEX(CARTAO_COMPRAS!$I:$I,INT((ROW()-2)/20)+2))</f>
        <v/>
      </c>
      <c r="H5610" s="4" t="str">
        <f aca="false">IF($A5610="","",EDATE(INDEX(CARTAO_COMPRAS!$J:$J,INT((ROW()-2)/20)+2),MOD(ROW()-2,20)))</f>
        <v/>
      </c>
      <c r="I5610" s="4" t="str">
        <f aca="false">IF($H5610="","",$H5610-WEEKDAY($H5610,2)+1)</f>
        <v/>
      </c>
      <c r="J5610" s="4" t="str">
        <f aca="false">IF($I5610="","",$I5610+6)</f>
        <v/>
      </c>
      <c r="K5610" s="6" t="str">
        <f aca="false">IF($H5610="","",DATE(YEAR($H5610),MONTH($H5610),1))</f>
        <v/>
      </c>
      <c r="L5610" s="0" t="str">
        <f aca="false">IF($A5610="","",INDEX(CARTAO_COMPRAS!$K:$K,INT((ROW()-2)/20)+2))</f>
        <v/>
      </c>
      <c r="M5610" s="0" t="str">
        <f aca="false">IF($A5610="","","Compra no cartão")</f>
        <v/>
      </c>
    </row>
    <row r="5611" customFormat="false" ht="13.5" hidden="false" customHeight="false" outlineLevel="0" collapsed="false">
      <c r="A5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1" s="0" t="str">
        <f aca="false">IF($A5611="","",INDEX(CARTAO_COMPRAS!$C:$C,INT((ROW()-2)/20)+2))</f>
        <v/>
      </c>
      <c r="C5611" s="0" t="str">
        <f aca="false">IF($A5611="","",INDEX(CARTAO_COMPRAS!$D:$D,INT((ROW()-2)/20)+2))</f>
        <v/>
      </c>
      <c r="D5611" s="0" t="str">
        <f aca="false">IF($A5611="","",INDEX(CARTAO_COMPRAS!$E:$E,INT((ROW()-2)/20)+2))</f>
        <v/>
      </c>
      <c r="E5611" s="0" t="str">
        <f aca="false">IF($A5611="","",INDEX(CARTAO_COMPRAS!$H:$H,INT((ROW()-2)/20)+2)+MOD(ROW()-2,20))</f>
        <v/>
      </c>
      <c r="F5611" s="0" t="str">
        <f aca="false">IF($A5611="","",INDEX(CARTAO_COMPRAS!$G:$G,INT((ROW()-2)/20)+2))</f>
        <v/>
      </c>
      <c r="G5611" s="5" t="str">
        <f aca="false">IF($A5611="","",INDEX(CARTAO_COMPRAS!$I:$I,INT((ROW()-2)/20)+2))</f>
        <v/>
      </c>
      <c r="H5611" s="4" t="str">
        <f aca="false">IF($A5611="","",EDATE(INDEX(CARTAO_COMPRAS!$J:$J,INT((ROW()-2)/20)+2),MOD(ROW()-2,20)))</f>
        <v/>
      </c>
      <c r="I5611" s="4" t="str">
        <f aca="false">IF($H5611="","",$H5611-WEEKDAY($H5611,2)+1)</f>
        <v/>
      </c>
      <c r="J5611" s="4" t="str">
        <f aca="false">IF($I5611="","",$I5611+6)</f>
        <v/>
      </c>
      <c r="K5611" s="6" t="str">
        <f aca="false">IF($H5611="","",DATE(YEAR($H5611),MONTH($H5611),1))</f>
        <v/>
      </c>
      <c r="L5611" s="0" t="str">
        <f aca="false">IF($A5611="","",INDEX(CARTAO_COMPRAS!$K:$K,INT((ROW()-2)/20)+2))</f>
        <v/>
      </c>
      <c r="M5611" s="0" t="str">
        <f aca="false">IF($A5611="","","Compra no cartão")</f>
        <v/>
      </c>
    </row>
    <row r="5612" customFormat="false" ht="13.5" hidden="false" customHeight="false" outlineLevel="0" collapsed="false">
      <c r="A5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2" s="0" t="str">
        <f aca="false">IF($A5612="","",INDEX(CARTAO_COMPRAS!$C:$C,INT((ROW()-2)/20)+2))</f>
        <v/>
      </c>
      <c r="C5612" s="0" t="str">
        <f aca="false">IF($A5612="","",INDEX(CARTAO_COMPRAS!$D:$D,INT((ROW()-2)/20)+2))</f>
        <v/>
      </c>
      <c r="D5612" s="0" t="str">
        <f aca="false">IF($A5612="","",INDEX(CARTAO_COMPRAS!$E:$E,INT((ROW()-2)/20)+2))</f>
        <v/>
      </c>
      <c r="E5612" s="0" t="str">
        <f aca="false">IF($A5612="","",INDEX(CARTAO_COMPRAS!$H:$H,INT((ROW()-2)/20)+2)+MOD(ROW()-2,20))</f>
        <v/>
      </c>
      <c r="F5612" s="0" t="str">
        <f aca="false">IF($A5612="","",INDEX(CARTAO_COMPRAS!$G:$G,INT((ROW()-2)/20)+2))</f>
        <v/>
      </c>
      <c r="G5612" s="5" t="str">
        <f aca="false">IF($A5612="","",INDEX(CARTAO_COMPRAS!$I:$I,INT((ROW()-2)/20)+2))</f>
        <v/>
      </c>
      <c r="H5612" s="4" t="str">
        <f aca="false">IF($A5612="","",EDATE(INDEX(CARTAO_COMPRAS!$J:$J,INT((ROW()-2)/20)+2),MOD(ROW()-2,20)))</f>
        <v/>
      </c>
      <c r="I5612" s="4" t="str">
        <f aca="false">IF($H5612="","",$H5612-WEEKDAY($H5612,2)+1)</f>
        <v/>
      </c>
      <c r="J5612" s="4" t="str">
        <f aca="false">IF($I5612="","",$I5612+6)</f>
        <v/>
      </c>
      <c r="K5612" s="6" t="str">
        <f aca="false">IF($H5612="","",DATE(YEAR($H5612),MONTH($H5612),1))</f>
        <v/>
      </c>
      <c r="L5612" s="0" t="str">
        <f aca="false">IF($A5612="","",INDEX(CARTAO_COMPRAS!$K:$K,INT((ROW()-2)/20)+2))</f>
        <v/>
      </c>
      <c r="M5612" s="0" t="str">
        <f aca="false">IF($A5612="","","Compra no cartão")</f>
        <v/>
      </c>
    </row>
    <row r="5613" customFormat="false" ht="13.5" hidden="false" customHeight="false" outlineLevel="0" collapsed="false">
      <c r="A5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3" s="0" t="str">
        <f aca="false">IF($A5613="","",INDEX(CARTAO_COMPRAS!$C:$C,INT((ROW()-2)/20)+2))</f>
        <v/>
      </c>
      <c r="C5613" s="0" t="str">
        <f aca="false">IF($A5613="","",INDEX(CARTAO_COMPRAS!$D:$D,INT((ROW()-2)/20)+2))</f>
        <v/>
      </c>
      <c r="D5613" s="0" t="str">
        <f aca="false">IF($A5613="","",INDEX(CARTAO_COMPRAS!$E:$E,INT((ROW()-2)/20)+2))</f>
        <v/>
      </c>
      <c r="E5613" s="0" t="str">
        <f aca="false">IF($A5613="","",INDEX(CARTAO_COMPRAS!$H:$H,INT((ROW()-2)/20)+2)+MOD(ROW()-2,20))</f>
        <v/>
      </c>
      <c r="F5613" s="0" t="str">
        <f aca="false">IF($A5613="","",INDEX(CARTAO_COMPRAS!$G:$G,INT((ROW()-2)/20)+2))</f>
        <v/>
      </c>
      <c r="G5613" s="5" t="str">
        <f aca="false">IF($A5613="","",INDEX(CARTAO_COMPRAS!$I:$I,INT((ROW()-2)/20)+2))</f>
        <v/>
      </c>
      <c r="H5613" s="4" t="str">
        <f aca="false">IF($A5613="","",EDATE(INDEX(CARTAO_COMPRAS!$J:$J,INT((ROW()-2)/20)+2),MOD(ROW()-2,20)))</f>
        <v/>
      </c>
      <c r="I5613" s="4" t="str">
        <f aca="false">IF($H5613="","",$H5613-WEEKDAY($H5613,2)+1)</f>
        <v/>
      </c>
      <c r="J5613" s="4" t="str">
        <f aca="false">IF($I5613="","",$I5613+6)</f>
        <v/>
      </c>
      <c r="K5613" s="6" t="str">
        <f aca="false">IF($H5613="","",DATE(YEAR($H5613),MONTH($H5613),1))</f>
        <v/>
      </c>
      <c r="L5613" s="0" t="str">
        <f aca="false">IF($A5613="","",INDEX(CARTAO_COMPRAS!$K:$K,INT((ROW()-2)/20)+2))</f>
        <v/>
      </c>
      <c r="M5613" s="0" t="str">
        <f aca="false">IF($A5613="","","Compra no cartão")</f>
        <v/>
      </c>
    </row>
    <row r="5614" customFormat="false" ht="13.5" hidden="false" customHeight="false" outlineLevel="0" collapsed="false">
      <c r="A5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4" s="0" t="str">
        <f aca="false">IF($A5614="","",INDEX(CARTAO_COMPRAS!$C:$C,INT((ROW()-2)/20)+2))</f>
        <v/>
      </c>
      <c r="C5614" s="0" t="str">
        <f aca="false">IF($A5614="","",INDEX(CARTAO_COMPRAS!$D:$D,INT((ROW()-2)/20)+2))</f>
        <v/>
      </c>
      <c r="D5614" s="0" t="str">
        <f aca="false">IF($A5614="","",INDEX(CARTAO_COMPRAS!$E:$E,INT((ROW()-2)/20)+2))</f>
        <v/>
      </c>
      <c r="E5614" s="0" t="str">
        <f aca="false">IF($A5614="","",INDEX(CARTAO_COMPRAS!$H:$H,INT((ROW()-2)/20)+2)+MOD(ROW()-2,20))</f>
        <v/>
      </c>
      <c r="F5614" s="0" t="str">
        <f aca="false">IF($A5614="","",INDEX(CARTAO_COMPRAS!$G:$G,INT((ROW()-2)/20)+2))</f>
        <v/>
      </c>
      <c r="G5614" s="5" t="str">
        <f aca="false">IF($A5614="","",INDEX(CARTAO_COMPRAS!$I:$I,INT((ROW()-2)/20)+2))</f>
        <v/>
      </c>
      <c r="H5614" s="4" t="str">
        <f aca="false">IF($A5614="","",EDATE(INDEX(CARTAO_COMPRAS!$J:$J,INT((ROW()-2)/20)+2),MOD(ROW()-2,20)))</f>
        <v/>
      </c>
      <c r="I5614" s="4" t="str">
        <f aca="false">IF($H5614="","",$H5614-WEEKDAY($H5614,2)+1)</f>
        <v/>
      </c>
      <c r="J5614" s="4" t="str">
        <f aca="false">IF($I5614="","",$I5614+6)</f>
        <v/>
      </c>
      <c r="K5614" s="6" t="str">
        <f aca="false">IF($H5614="","",DATE(YEAR($H5614),MONTH($H5614),1))</f>
        <v/>
      </c>
      <c r="L5614" s="0" t="str">
        <f aca="false">IF($A5614="","",INDEX(CARTAO_COMPRAS!$K:$K,INT((ROW()-2)/20)+2))</f>
        <v/>
      </c>
      <c r="M5614" s="0" t="str">
        <f aca="false">IF($A5614="","","Compra no cartão")</f>
        <v/>
      </c>
    </row>
    <row r="5615" customFormat="false" ht="13.5" hidden="false" customHeight="false" outlineLevel="0" collapsed="false">
      <c r="A5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5" s="0" t="str">
        <f aca="false">IF($A5615="","",INDEX(CARTAO_COMPRAS!$C:$C,INT((ROW()-2)/20)+2))</f>
        <v/>
      </c>
      <c r="C5615" s="0" t="str">
        <f aca="false">IF($A5615="","",INDEX(CARTAO_COMPRAS!$D:$D,INT((ROW()-2)/20)+2))</f>
        <v/>
      </c>
      <c r="D5615" s="0" t="str">
        <f aca="false">IF($A5615="","",INDEX(CARTAO_COMPRAS!$E:$E,INT((ROW()-2)/20)+2))</f>
        <v/>
      </c>
      <c r="E5615" s="0" t="str">
        <f aca="false">IF($A5615="","",INDEX(CARTAO_COMPRAS!$H:$H,INT((ROW()-2)/20)+2)+MOD(ROW()-2,20))</f>
        <v/>
      </c>
      <c r="F5615" s="0" t="str">
        <f aca="false">IF($A5615="","",INDEX(CARTAO_COMPRAS!$G:$G,INT((ROW()-2)/20)+2))</f>
        <v/>
      </c>
      <c r="G5615" s="5" t="str">
        <f aca="false">IF($A5615="","",INDEX(CARTAO_COMPRAS!$I:$I,INT((ROW()-2)/20)+2))</f>
        <v/>
      </c>
      <c r="H5615" s="4" t="str">
        <f aca="false">IF($A5615="","",EDATE(INDEX(CARTAO_COMPRAS!$J:$J,INT((ROW()-2)/20)+2),MOD(ROW()-2,20)))</f>
        <v/>
      </c>
      <c r="I5615" s="4" t="str">
        <f aca="false">IF($H5615="","",$H5615-WEEKDAY($H5615,2)+1)</f>
        <v/>
      </c>
      <c r="J5615" s="4" t="str">
        <f aca="false">IF($I5615="","",$I5615+6)</f>
        <v/>
      </c>
      <c r="K5615" s="6" t="str">
        <f aca="false">IF($H5615="","",DATE(YEAR($H5615),MONTH($H5615),1))</f>
        <v/>
      </c>
      <c r="L5615" s="0" t="str">
        <f aca="false">IF($A5615="","",INDEX(CARTAO_COMPRAS!$K:$K,INT((ROW()-2)/20)+2))</f>
        <v/>
      </c>
      <c r="M5615" s="0" t="str">
        <f aca="false">IF($A5615="","","Compra no cartão")</f>
        <v/>
      </c>
    </row>
    <row r="5616" customFormat="false" ht="13.5" hidden="false" customHeight="false" outlineLevel="0" collapsed="false">
      <c r="A5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6" s="0" t="str">
        <f aca="false">IF($A5616="","",INDEX(CARTAO_COMPRAS!$C:$C,INT((ROW()-2)/20)+2))</f>
        <v/>
      </c>
      <c r="C5616" s="0" t="str">
        <f aca="false">IF($A5616="","",INDEX(CARTAO_COMPRAS!$D:$D,INT((ROW()-2)/20)+2))</f>
        <v/>
      </c>
      <c r="D5616" s="0" t="str">
        <f aca="false">IF($A5616="","",INDEX(CARTAO_COMPRAS!$E:$E,INT((ROW()-2)/20)+2))</f>
        <v/>
      </c>
      <c r="E5616" s="0" t="str">
        <f aca="false">IF($A5616="","",INDEX(CARTAO_COMPRAS!$H:$H,INT((ROW()-2)/20)+2)+MOD(ROW()-2,20))</f>
        <v/>
      </c>
      <c r="F5616" s="0" t="str">
        <f aca="false">IF($A5616="","",INDEX(CARTAO_COMPRAS!$G:$G,INT((ROW()-2)/20)+2))</f>
        <v/>
      </c>
      <c r="G5616" s="5" t="str">
        <f aca="false">IF($A5616="","",INDEX(CARTAO_COMPRAS!$I:$I,INT((ROW()-2)/20)+2))</f>
        <v/>
      </c>
      <c r="H5616" s="4" t="str">
        <f aca="false">IF($A5616="","",EDATE(INDEX(CARTAO_COMPRAS!$J:$J,INT((ROW()-2)/20)+2),MOD(ROW()-2,20)))</f>
        <v/>
      </c>
      <c r="I5616" s="4" t="str">
        <f aca="false">IF($H5616="","",$H5616-WEEKDAY($H5616,2)+1)</f>
        <v/>
      </c>
      <c r="J5616" s="4" t="str">
        <f aca="false">IF($I5616="","",$I5616+6)</f>
        <v/>
      </c>
      <c r="K5616" s="6" t="str">
        <f aca="false">IF($H5616="","",DATE(YEAR($H5616),MONTH($H5616),1))</f>
        <v/>
      </c>
      <c r="L5616" s="0" t="str">
        <f aca="false">IF($A5616="","",INDEX(CARTAO_COMPRAS!$K:$K,INT((ROW()-2)/20)+2))</f>
        <v/>
      </c>
      <c r="M5616" s="0" t="str">
        <f aca="false">IF($A5616="","","Compra no cartão")</f>
        <v/>
      </c>
    </row>
    <row r="5617" customFormat="false" ht="13.5" hidden="false" customHeight="false" outlineLevel="0" collapsed="false">
      <c r="A5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7" s="0" t="str">
        <f aca="false">IF($A5617="","",INDEX(CARTAO_COMPRAS!$C:$C,INT((ROW()-2)/20)+2))</f>
        <v/>
      </c>
      <c r="C5617" s="0" t="str">
        <f aca="false">IF($A5617="","",INDEX(CARTAO_COMPRAS!$D:$D,INT((ROW()-2)/20)+2))</f>
        <v/>
      </c>
      <c r="D5617" s="0" t="str">
        <f aca="false">IF($A5617="","",INDEX(CARTAO_COMPRAS!$E:$E,INT((ROW()-2)/20)+2))</f>
        <v/>
      </c>
      <c r="E5617" s="0" t="str">
        <f aca="false">IF($A5617="","",INDEX(CARTAO_COMPRAS!$H:$H,INT((ROW()-2)/20)+2)+MOD(ROW()-2,20))</f>
        <v/>
      </c>
      <c r="F5617" s="0" t="str">
        <f aca="false">IF($A5617="","",INDEX(CARTAO_COMPRAS!$G:$G,INT((ROW()-2)/20)+2))</f>
        <v/>
      </c>
      <c r="G5617" s="5" t="str">
        <f aca="false">IF($A5617="","",INDEX(CARTAO_COMPRAS!$I:$I,INT((ROW()-2)/20)+2))</f>
        <v/>
      </c>
      <c r="H5617" s="4" t="str">
        <f aca="false">IF($A5617="","",EDATE(INDEX(CARTAO_COMPRAS!$J:$J,INT((ROW()-2)/20)+2),MOD(ROW()-2,20)))</f>
        <v/>
      </c>
      <c r="I5617" s="4" t="str">
        <f aca="false">IF($H5617="","",$H5617-WEEKDAY($H5617,2)+1)</f>
        <v/>
      </c>
      <c r="J5617" s="4" t="str">
        <f aca="false">IF($I5617="","",$I5617+6)</f>
        <v/>
      </c>
      <c r="K5617" s="6" t="str">
        <f aca="false">IF($H5617="","",DATE(YEAR($H5617),MONTH($H5617),1))</f>
        <v/>
      </c>
      <c r="L5617" s="0" t="str">
        <f aca="false">IF($A5617="","",INDEX(CARTAO_COMPRAS!$K:$K,INT((ROW()-2)/20)+2))</f>
        <v/>
      </c>
      <c r="M5617" s="0" t="str">
        <f aca="false">IF($A5617="","","Compra no cartão")</f>
        <v/>
      </c>
    </row>
    <row r="5618" customFormat="false" ht="13.5" hidden="false" customHeight="false" outlineLevel="0" collapsed="false">
      <c r="A5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8" s="0" t="str">
        <f aca="false">IF($A5618="","",INDEX(CARTAO_COMPRAS!$C:$C,INT((ROW()-2)/20)+2))</f>
        <v/>
      </c>
      <c r="C5618" s="0" t="str">
        <f aca="false">IF($A5618="","",INDEX(CARTAO_COMPRAS!$D:$D,INT((ROW()-2)/20)+2))</f>
        <v/>
      </c>
      <c r="D5618" s="0" t="str">
        <f aca="false">IF($A5618="","",INDEX(CARTAO_COMPRAS!$E:$E,INT((ROW()-2)/20)+2))</f>
        <v/>
      </c>
      <c r="E5618" s="0" t="str">
        <f aca="false">IF($A5618="","",INDEX(CARTAO_COMPRAS!$H:$H,INT((ROW()-2)/20)+2)+MOD(ROW()-2,20))</f>
        <v/>
      </c>
      <c r="F5618" s="0" t="str">
        <f aca="false">IF($A5618="","",INDEX(CARTAO_COMPRAS!$G:$G,INT((ROW()-2)/20)+2))</f>
        <v/>
      </c>
      <c r="G5618" s="5" t="str">
        <f aca="false">IF($A5618="","",INDEX(CARTAO_COMPRAS!$I:$I,INT((ROW()-2)/20)+2))</f>
        <v/>
      </c>
      <c r="H5618" s="4" t="str">
        <f aca="false">IF($A5618="","",EDATE(INDEX(CARTAO_COMPRAS!$J:$J,INT((ROW()-2)/20)+2),MOD(ROW()-2,20)))</f>
        <v/>
      </c>
      <c r="I5618" s="4" t="str">
        <f aca="false">IF($H5618="","",$H5618-WEEKDAY($H5618,2)+1)</f>
        <v/>
      </c>
      <c r="J5618" s="4" t="str">
        <f aca="false">IF($I5618="","",$I5618+6)</f>
        <v/>
      </c>
      <c r="K5618" s="6" t="str">
        <f aca="false">IF($H5618="","",DATE(YEAR($H5618),MONTH($H5618),1))</f>
        <v/>
      </c>
      <c r="L5618" s="0" t="str">
        <f aca="false">IF($A5618="","",INDEX(CARTAO_COMPRAS!$K:$K,INT((ROW()-2)/20)+2))</f>
        <v/>
      </c>
      <c r="M5618" s="0" t="str">
        <f aca="false">IF($A5618="","","Compra no cartão")</f>
        <v/>
      </c>
    </row>
    <row r="5619" customFormat="false" ht="13.5" hidden="false" customHeight="false" outlineLevel="0" collapsed="false">
      <c r="A5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19" s="0" t="str">
        <f aca="false">IF($A5619="","",INDEX(CARTAO_COMPRAS!$C:$C,INT((ROW()-2)/20)+2))</f>
        <v/>
      </c>
      <c r="C5619" s="0" t="str">
        <f aca="false">IF($A5619="","",INDEX(CARTAO_COMPRAS!$D:$D,INT((ROW()-2)/20)+2))</f>
        <v/>
      </c>
      <c r="D5619" s="0" t="str">
        <f aca="false">IF($A5619="","",INDEX(CARTAO_COMPRAS!$E:$E,INT((ROW()-2)/20)+2))</f>
        <v/>
      </c>
      <c r="E5619" s="0" t="str">
        <f aca="false">IF($A5619="","",INDEX(CARTAO_COMPRAS!$H:$H,INT((ROW()-2)/20)+2)+MOD(ROW()-2,20))</f>
        <v/>
      </c>
      <c r="F5619" s="0" t="str">
        <f aca="false">IF($A5619="","",INDEX(CARTAO_COMPRAS!$G:$G,INT((ROW()-2)/20)+2))</f>
        <v/>
      </c>
      <c r="G5619" s="5" t="str">
        <f aca="false">IF($A5619="","",INDEX(CARTAO_COMPRAS!$I:$I,INT((ROW()-2)/20)+2))</f>
        <v/>
      </c>
      <c r="H5619" s="4" t="str">
        <f aca="false">IF($A5619="","",EDATE(INDEX(CARTAO_COMPRAS!$J:$J,INT((ROW()-2)/20)+2),MOD(ROW()-2,20)))</f>
        <v/>
      </c>
      <c r="I5619" s="4" t="str">
        <f aca="false">IF($H5619="","",$H5619-WEEKDAY($H5619,2)+1)</f>
        <v/>
      </c>
      <c r="J5619" s="4" t="str">
        <f aca="false">IF($I5619="","",$I5619+6)</f>
        <v/>
      </c>
      <c r="K5619" s="6" t="str">
        <f aca="false">IF($H5619="","",DATE(YEAR($H5619),MONTH($H5619),1))</f>
        <v/>
      </c>
      <c r="L5619" s="0" t="str">
        <f aca="false">IF($A5619="","",INDEX(CARTAO_COMPRAS!$K:$K,INT((ROW()-2)/20)+2))</f>
        <v/>
      </c>
      <c r="M5619" s="0" t="str">
        <f aca="false">IF($A5619="","","Compra no cartão")</f>
        <v/>
      </c>
    </row>
    <row r="5620" customFormat="false" ht="13.5" hidden="false" customHeight="false" outlineLevel="0" collapsed="false">
      <c r="A5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0" s="0" t="str">
        <f aca="false">IF($A5620="","",INDEX(CARTAO_COMPRAS!$C:$C,INT((ROW()-2)/20)+2))</f>
        <v/>
      </c>
      <c r="C5620" s="0" t="str">
        <f aca="false">IF($A5620="","",INDEX(CARTAO_COMPRAS!$D:$D,INT((ROW()-2)/20)+2))</f>
        <v/>
      </c>
      <c r="D5620" s="0" t="str">
        <f aca="false">IF($A5620="","",INDEX(CARTAO_COMPRAS!$E:$E,INT((ROW()-2)/20)+2))</f>
        <v/>
      </c>
      <c r="E5620" s="0" t="str">
        <f aca="false">IF($A5620="","",INDEX(CARTAO_COMPRAS!$H:$H,INT((ROW()-2)/20)+2)+MOD(ROW()-2,20))</f>
        <v/>
      </c>
      <c r="F5620" s="0" t="str">
        <f aca="false">IF($A5620="","",INDEX(CARTAO_COMPRAS!$G:$G,INT((ROW()-2)/20)+2))</f>
        <v/>
      </c>
      <c r="G5620" s="5" t="str">
        <f aca="false">IF($A5620="","",INDEX(CARTAO_COMPRAS!$I:$I,INT((ROW()-2)/20)+2))</f>
        <v/>
      </c>
      <c r="H5620" s="4" t="str">
        <f aca="false">IF($A5620="","",EDATE(INDEX(CARTAO_COMPRAS!$J:$J,INT((ROW()-2)/20)+2),MOD(ROW()-2,20)))</f>
        <v/>
      </c>
      <c r="I5620" s="4" t="str">
        <f aca="false">IF($H5620="","",$H5620-WEEKDAY($H5620,2)+1)</f>
        <v/>
      </c>
      <c r="J5620" s="4" t="str">
        <f aca="false">IF($I5620="","",$I5620+6)</f>
        <v/>
      </c>
      <c r="K5620" s="6" t="str">
        <f aca="false">IF($H5620="","",DATE(YEAR($H5620),MONTH($H5620),1))</f>
        <v/>
      </c>
      <c r="L5620" s="0" t="str">
        <f aca="false">IF($A5620="","",INDEX(CARTAO_COMPRAS!$K:$K,INT((ROW()-2)/20)+2))</f>
        <v/>
      </c>
      <c r="M5620" s="0" t="str">
        <f aca="false">IF($A5620="","","Compra no cartão")</f>
        <v/>
      </c>
    </row>
    <row r="5621" customFormat="false" ht="13.5" hidden="false" customHeight="false" outlineLevel="0" collapsed="false">
      <c r="A5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1" s="0" t="str">
        <f aca="false">IF($A5621="","",INDEX(CARTAO_COMPRAS!$C:$C,INT((ROW()-2)/20)+2))</f>
        <v/>
      </c>
      <c r="C5621" s="0" t="str">
        <f aca="false">IF($A5621="","",INDEX(CARTAO_COMPRAS!$D:$D,INT((ROW()-2)/20)+2))</f>
        <v/>
      </c>
      <c r="D5621" s="0" t="str">
        <f aca="false">IF($A5621="","",INDEX(CARTAO_COMPRAS!$E:$E,INT((ROW()-2)/20)+2))</f>
        <v/>
      </c>
      <c r="E5621" s="0" t="str">
        <f aca="false">IF($A5621="","",INDEX(CARTAO_COMPRAS!$H:$H,INT((ROW()-2)/20)+2)+MOD(ROW()-2,20))</f>
        <v/>
      </c>
      <c r="F5621" s="0" t="str">
        <f aca="false">IF($A5621="","",INDEX(CARTAO_COMPRAS!$G:$G,INT((ROW()-2)/20)+2))</f>
        <v/>
      </c>
      <c r="G5621" s="5" t="str">
        <f aca="false">IF($A5621="","",INDEX(CARTAO_COMPRAS!$I:$I,INT((ROW()-2)/20)+2))</f>
        <v/>
      </c>
      <c r="H5621" s="4" t="str">
        <f aca="false">IF($A5621="","",EDATE(INDEX(CARTAO_COMPRAS!$J:$J,INT((ROW()-2)/20)+2),MOD(ROW()-2,20)))</f>
        <v/>
      </c>
      <c r="I5621" s="4" t="str">
        <f aca="false">IF($H5621="","",$H5621-WEEKDAY($H5621,2)+1)</f>
        <v/>
      </c>
      <c r="J5621" s="4" t="str">
        <f aca="false">IF($I5621="","",$I5621+6)</f>
        <v/>
      </c>
      <c r="K5621" s="6" t="str">
        <f aca="false">IF($H5621="","",DATE(YEAR($H5621),MONTH($H5621),1))</f>
        <v/>
      </c>
      <c r="L5621" s="0" t="str">
        <f aca="false">IF($A5621="","",INDEX(CARTAO_COMPRAS!$K:$K,INT((ROW()-2)/20)+2))</f>
        <v/>
      </c>
      <c r="M5621" s="0" t="str">
        <f aca="false">IF($A5621="","","Compra no cartão")</f>
        <v/>
      </c>
    </row>
    <row r="5622" customFormat="false" ht="13.5" hidden="false" customHeight="false" outlineLevel="0" collapsed="false">
      <c r="A56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2" s="0" t="str">
        <f aca="false">IF($A5622="","",INDEX(CARTAO_COMPRAS!$C:$C,INT((ROW()-2)/20)+2))</f>
        <v/>
      </c>
      <c r="C5622" s="0" t="str">
        <f aca="false">IF($A5622="","",INDEX(CARTAO_COMPRAS!$D:$D,INT((ROW()-2)/20)+2))</f>
        <v/>
      </c>
      <c r="D5622" s="0" t="str">
        <f aca="false">IF($A5622="","",INDEX(CARTAO_COMPRAS!$E:$E,INT((ROW()-2)/20)+2))</f>
        <v/>
      </c>
      <c r="E5622" s="0" t="str">
        <f aca="false">IF($A5622="","",INDEX(CARTAO_COMPRAS!$H:$H,INT((ROW()-2)/20)+2)+MOD(ROW()-2,20))</f>
        <v/>
      </c>
      <c r="F5622" s="0" t="str">
        <f aca="false">IF($A5622="","",INDEX(CARTAO_COMPRAS!$G:$G,INT((ROW()-2)/20)+2))</f>
        <v/>
      </c>
      <c r="G5622" s="5" t="str">
        <f aca="false">IF($A5622="","",INDEX(CARTAO_COMPRAS!$I:$I,INT((ROW()-2)/20)+2))</f>
        <v/>
      </c>
      <c r="H5622" s="4" t="str">
        <f aca="false">IF($A5622="","",EDATE(INDEX(CARTAO_COMPRAS!$J:$J,INT((ROW()-2)/20)+2),MOD(ROW()-2,20)))</f>
        <v/>
      </c>
      <c r="I5622" s="4" t="str">
        <f aca="false">IF($H5622="","",$H5622-WEEKDAY($H5622,2)+1)</f>
        <v/>
      </c>
      <c r="J5622" s="4" t="str">
        <f aca="false">IF($I5622="","",$I5622+6)</f>
        <v/>
      </c>
      <c r="K5622" s="6" t="str">
        <f aca="false">IF($H5622="","",DATE(YEAR($H5622),MONTH($H5622),1))</f>
        <v/>
      </c>
      <c r="L5622" s="0" t="str">
        <f aca="false">IF($A5622="","",INDEX(CARTAO_COMPRAS!$K:$K,INT((ROW()-2)/20)+2))</f>
        <v/>
      </c>
      <c r="M5622" s="0" t="str">
        <f aca="false">IF($A5622="","","Compra no cartão")</f>
        <v/>
      </c>
    </row>
    <row r="5623" customFormat="false" ht="13.5" hidden="false" customHeight="false" outlineLevel="0" collapsed="false">
      <c r="A5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3" s="0" t="str">
        <f aca="false">IF($A5623="","",INDEX(CARTAO_COMPRAS!$C:$C,INT((ROW()-2)/20)+2))</f>
        <v/>
      </c>
      <c r="C5623" s="0" t="str">
        <f aca="false">IF($A5623="","",INDEX(CARTAO_COMPRAS!$D:$D,INT((ROW()-2)/20)+2))</f>
        <v/>
      </c>
      <c r="D5623" s="0" t="str">
        <f aca="false">IF($A5623="","",INDEX(CARTAO_COMPRAS!$E:$E,INT((ROW()-2)/20)+2))</f>
        <v/>
      </c>
      <c r="E5623" s="0" t="str">
        <f aca="false">IF($A5623="","",INDEX(CARTAO_COMPRAS!$H:$H,INT((ROW()-2)/20)+2)+MOD(ROW()-2,20))</f>
        <v/>
      </c>
      <c r="F5623" s="0" t="str">
        <f aca="false">IF($A5623="","",INDEX(CARTAO_COMPRAS!$G:$G,INT((ROW()-2)/20)+2))</f>
        <v/>
      </c>
      <c r="G5623" s="5" t="str">
        <f aca="false">IF($A5623="","",INDEX(CARTAO_COMPRAS!$I:$I,INT((ROW()-2)/20)+2))</f>
        <v/>
      </c>
      <c r="H5623" s="4" t="str">
        <f aca="false">IF($A5623="","",EDATE(INDEX(CARTAO_COMPRAS!$J:$J,INT((ROW()-2)/20)+2),MOD(ROW()-2,20)))</f>
        <v/>
      </c>
      <c r="I5623" s="4" t="str">
        <f aca="false">IF($H5623="","",$H5623-WEEKDAY($H5623,2)+1)</f>
        <v/>
      </c>
      <c r="J5623" s="4" t="str">
        <f aca="false">IF($I5623="","",$I5623+6)</f>
        <v/>
      </c>
      <c r="K5623" s="6" t="str">
        <f aca="false">IF($H5623="","",DATE(YEAR($H5623),MONTH($H5623),1))</f>
        <v/>
      </c>
      <c r="L5623" s="0" t="str">
        <f aca="false">IF($A5623="","",INDEX(CARTAO_COMPRAS!$K:$K,INT((ROW()-2)/20)+2))</f>
        <v/>
      </c>
      <c r="M5623" s="0" t="str">
        <f aca="false">IF($A5623="","","Compra no cartão")</f>
        <v/>
      </c>
    </row>
    <row r="5624" customFormat="false" ht="13.5" hidden="false" customHeight="false" outlineLevel="0" collapsed="false">
      <c r="A5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4" s="0" t="str">
        <f aca="false">IF($A5624="","",INDEX(CARTAO_COMPRAS!$C:$C,INT((ROW()-2)/20)+2))</f>
        <v/>
      </c>
      <c r="C5624" s="0" t="str">
        <f aca="false">IF($A5624="","",INDEX(CARTAO_COMPRAS!$D:$D,INT((ROW()-2)/20)+2))</f>
        <v/>
      </c>
      <c r="D5624" s="0" t="str">
        <f aca="false">IF($A5624="","",INDEX(CARTAO_COMPRAS!$E:$E,INT((ROW()-2)/20)+2))</f>
        <v/>
      </c>
      <c r="E5624" s="0" t="str">
        <f aca="false">IF($A5624="","",INDEX(CARTAO_COMPRAS!$H:$H,INT((ROW()-2)/20)+2)+MOD(ROW()-2,20))</f>
        <v/>
      </c>
      <c r="F5624" s="0" t="str">
        <f aca="false">IF($A5624="","",INDEX(CARTAO_COMPRAS!$G:$G,INT((ROW()-2)/20)+2))</f>
        <v/>
      </c>
      <c r="G5624" s="5" t="str">
        <f aca="false">IF($A5624="","",INDEX(CARTAO_COMPRAS!$I:$I,INT((ROW()-2)/20)+2))</f>
        <v/>
      </c>
      <c r="H5624" s="4" t="str">
        <f aca="false">IF($A5624="","",EDATE(INDEX(CARTAO_COMPRAS!$J:$J,INT((ROW()-2)/20)+2),MOD(ROW()-2,20)))</f>
        <v/>
      </c>
      <c r="I5624" s="4" t="str">
        <f aca="false">IF($H5624="","",$H5624-WEEKDAY($H5624,2)+1)</f>
        <v/>
      </c>
      <c r="J5624" s="4" t="str">
        <f aca="false">IF($I5624="","",$I5624+6)</f>
        <v/>
      </c>
      <c r="K5624" s="6" t="str">
        <f aca="false">IF($H5624="","",DATE(YEAR($H5624),MONTH($H5624),1))</f>
        <v/>
      </c>
      <c r="L5624" s="0" t="str">
        <f aca="false">IF($A5624="","",INDEX(CARTAO_COMPRAS!$K:$K,INT((ROW()-2)/20)+2))</f>
        <v/>
      </c>
      <c r="M5624" s="0" t="str">
        <f aca="false">IF($A5624="","","Compra no cartão")</f>
        <v/>
      </c>
    </row>
    <row r="5625" customFormat="false" ht="13.5" hidden="false" customHeight="false" outlineLevel="0" collapsed="false">
      <c r="A5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5" s="0" t="str">
        <f aca="false">IF($A5625="","",INDEX(CARTAO_COMPRAS!$C:$C,INT((ROW()-2)/20)+2))</f>
        <v/>
      </c>
      <c r="C5625" s="0" t="str">
        <f aca="false">IF($A5625="","",INDEX(CARTAO_COMPRAS!$D:$D,INT((ROW()-2)/20)+2))</f>
        <v/>
      </c>
      <c r="D5625" s="0" t="str">
        <f aca="false">IF($A5625="","",INDEX(CARTAO_COMPRAS!$E:$E,INT((ROW()-2)/20)+2))</f>
        <v/>
      </c>
      <c r="E5625" s="0" t="str">
        <f aca="false">IF($A5625="","",INDEX(CARTAO_COMPRAS!$H:$H,INT((ROW()-2)/20)+2)+MOD(ROW()-2,20))</f>
        <v/>
      </c>
      <c r="F5625" s="0" t="str">
        <f aca="false">IF($A5625="","",INDEX(CARTAO_COMPRAS!$G:$G,INT((ROW()-2)/20)+2))</f>
        <v/>
      </c>
      <c r="G5625" s="5" t="str">
        <f aca="false">IF($A5625="","",INDEX(CARTAO_COMPRAS!$I:$I,INT((ROW()-2)/20)+2))</f>
        <v/>
      </c>
      <c r="H5625" s="4" t="str">
        <f aca="false">IF($A5625="","",EDATE(INDEX(CARTAO_COMPRAS!$J:$J,INT((ROW()-2)/20)+2),MOD(ROW()-2,20)))</f>
        <v/>
      </c>
      <c r="I5625" s="4" t="str">
        <f aca="false">IF($H5625="","",$H5625-WEEKDAY($H5625,2)+1)</f>
        <v/>
      </c>
      <c r="J5625" s="4" t="str">
        <f aca="false">IF($I5625="","",$I5625+6)</f>
        <v/>
      </c>
      <c r="K5625" s="6" t="str">
        <f aca="false">IF($H5625="","",DATE(YEAR($H5625),MONTH($H5625),1))</f>
        <v/>
      </c>
      <c r="L5625" s="0" t="str">
        <f aca="false">IF($A5625="","",INDEX(CARTAO_COMPRAS!$K:$K,INT((ROW()-2)/20)+2))</f>
        <v/>
      </c>
      <c r="M5625" s="0" t="str">
        <f aca="false">IF($A5625="","","Compra no cartão")</f>
        <v/>
      </c>
    </row>
    <row r="5626" customFormat="false" ht="13.5" hidden="false" customHeight="false" outlineLevel="0" collapsed="false">
      <c r="A5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6" s="0" t="str">
        <f aca="false">IF($A5626="","",INDEX(CARTAO_COMPRAS!$C:$C,INT((ROW()-2)/20)+2))</f>
        <v/>
      </c>
      <c r="C5626" s="0" t="str">
        <f aca="false">IF($A5626="","",INDEX(CARTAO_COMPRAS!$D:$D,INT((ROW()-2)/20)+2))</f>
        <v/>
      </c>
      <c r="D5626" s="0" t="str">
        <f aca="false">IF($A5626="","",INDEX(CARTAO_COMPRAS!$E:$E,INT((ROW()-2)/20)+2))</f>
        <v/>
      </c>
      <c r="E5626" s="0" t="str">
        <f aca="false">IF($A5626="","",INDEX(CARTAO_COMPRAS!$H:$H,INT((ROW()-2)/20)+2)+MOD(ROW()-2,20))</f>
        <v/>
      </c>
      <c r="F5626" s="0" t="str">
        <f aca="false">IF($A5626="","",INDEX(CARTAO_COMPRAS!$G:$G,INT((ROW()-2)/20)+2))</f>
        <v/>
      </c>
      <c r="G5626" s="5" t="str">
        <f aca="false">IF($A5626="","",INDEX(CARTAO_COMPRAS!$I:$I,INT((ROW()-2)/20)+2))</f>
        <v/>
      </c>
      <c r="H5626" s="4" t="str">
        <f aca="false">IF($A5626="","",EDATE(INDEX(CARTAO_COMPRAS!$J:$J,INT((ROW()-2)/20)+2),MOD(ROW()-2,20)))</f>
        <v/>
      </c>
      <c r="I5626" s="4" t="str">
        <f aca="false">IF($H5626="","",$H5626-WEEKDAY($H5626,2)+1)</f>
        <v/>
      </c>
      <c r="J5626" s="4" t="str">
        <f aca="false">IF($I5626="","",$I5626+6)</f>
        <v/>
      </c>
      <c r="K5626" s="6" t="str">
        <f aca="false">IF($H5626="","",DATE(YEAR($H5626),MONTH($H5626),1))</f>
        <v/>
      </c>
      <c r="L5626" s="0" t="str">
        <f aca="false">IF($A5626="","",INDEX(CARTAO_COMPRAS!$K:$K,INT((ROW()-2)/20)+2))</f>
        <v/>
      </c>
      <c r="M5626" s="0" t="str">
        <f aca="false">IF($A5626="","","Compra no cartão")</f>
        <v/>
      </c>
    </row>
    <row r="5627" customFormat="false" ht="13.5" hidden="false" customHeight="false" outlineLevel="0" collapsed="false">
      <c r="A5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7" s="0" t="str">
        <f aca="false">IF($A5627="","",INDEX(CARTAO_COMPRAS!$C:$C,INT((ROW()-2)/20)+2))</f>
        <v/>
      </c>
      <c r="C5627" s="0" t="str">
        <f aca="false">IF($A5627="","",INDEX(CARTAO_COMPRAS!$D:$D,INT((ROW()-2)/20)+2))</f>
        <v/>
      </c>
      <c r="D5627" s="0" t="str">
        <f aca="false">IF($A5627="","",INDEX(CARTAO_COMPRAS!$E:$E,INT((ROW()-2)/20)+2))</f>
        <v/>
      </c>
      <c r="E5627" s="0" t="str">
        <f aca="false">IF($A5627="","",INDEX(CARTAO_COMPRAS!$H:$H,INT((ROW()-2)/20)+2)+MOD(ROW()-2,20))</f>
        <v/>
      </c>
      <c r="F5627" s="0" t="str">
        <f aca="false">IF($A5627="","",INDEX(CARTAO_COMPRAS!$G:$G,INT((ROW()-2)/20)+2))</f>
        <v/>
      </c>
      <c r="G5627" s="5" t="str">
        <f aca="false">IF($A5627="","",INDEX(CARTAO_COMPRAS!$I:$I,INT((ROW()-2)/20)+2))</f>
        <v/>
      </c>
      <c r="H5627" s="4" t="str">
        <f aca="false">IF($A5627="","",EDATE(INDEX(CARTAO_COMPRAS!$J:$J,INT((ROW()-2)/20)+2),MOD(ROW()-2,20)))</f>
        <v/>
      </c>
      <c r="I5627" s="4" t="str">
        <f aca="false">IF($H5627="","",$H5627-WEEKDAY($H5627,2)+1)</f>
        <v/>
      </c>
      <c r="J5627" s="4" t="str">
        <f aca="false">IF($I5627="","",$I5627+6)</f>
        <v/>
      </c>
      <c r="K5627" s="6" t="str">
        <f aca="false">IF($H5627="","",DATE(YEAR($H5627),MONTH($H5627),1))</f>
        <v/>
      </c>
      <c r="L5627" s="0" t="str">
        <f aca="false">IF($A5627="","",INDEX(CARTAO_COMPRAS!$K:$K,INT((ROW()-2)/20)+2))</f>
        <v/>
      </c>
      <c r="M5627" s="0" t="str">
        <f aca="false">IF($A5627="","","Compra no cartão")</f>
        <v/>
      </c>
    </row>
    <row r="5628" customFormat="false" ht="13.5" hidden="false" customHeight="false" outlineLevel="0" collapsed="false">
      <c r="A5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8" s="0" t="str">
        <f aca="false">IF($A5628="","",INDEX(CARTAO_COMPRAS!$C:$C,INT((ROW()-2)/20)+2))</f>
        <v/>
      </c>
      <c r="C5628" s="0" t="str">
        <f aca="false">IF($A5628="","",INDEX(CARTAO_COMPRAS!$D:$D,INT((ROW()-2)/20)+2))</f>
        <v/>
      </c>
      <c r="D5628" s="0" t="str">
        <f aca="false">IF($A5628="","",INDEX(CARTAO_COMPRAS!$E:$E,INT((ROW()-2)/20)+2))</f>
        <v/>
      </c>
      <c r="E5628" s="0" t="str">
        <f aca="false">IF($A5628="","",INDEX(CARTAO_COMPRAS!$H:$H,INT((ROW()-2)/20)+2)+MOD(ROW()-2,20))</f>
        <v/>
      </c>
      <c r="F5628" s="0" t="str">
        <f aca="false">IF($A5628="","",INDEX(CARTAO_COMPRAS!$G:$G,INT((ROW()-2)/20)+2))</f>
        <v/>
      </c>
      <c r="G5628" s="5" t="str">
        <f aca="false">IF($A5628="","",INDEX(CARTAO_COMPRAS!$I:$I,INT((ROW()-2)/20)+2))</f>
        <v/>
      </c>
      <c r="H5628" s="4" t="str">
        <f aca="false">IF($A5628="","",EDATE(INDEX(CARTAO_COMPRAS!$J:$J,INT((ROW()-2)/20)+2),MOD(ROW()-2,20)))</f>
        <v/>
      </c>
      <c r="I5628" s="4" t="str">
        <f aca="false">IF($H5628="","",$H5628-WEEKDAY($H5628,2)+1)</f>
        <v/>
      </c>
      <c r="J5628" s="4" t="str">
        <f aca="false">IF($I5628="","",$I5628+6)</f>
        <v/>
      </c>
      <c r="K5628" s="6" t="str">
        <f aca="false">IF($H5628="","",DATE(YEAR($H5628),MONTH($H5628),1))</f>
        <v/>
      </c>
      <c r="L5628" s="0" t="str">
        <f aca="false">IF($A5628="","",INDEX(CARTAO_COMPRAS!$K:$K,INT((ROW()-2)/20)+2))</f>
        <v/>
      </c>
      <c r="M5628" s="0" t="str">
        <f aca="false">IF($A5628="","","Compra no cartão")</f>
        <v/>
      </c>
    </row>
    <row r="5629" customFormat="false" ht="13.5" hidden="false" customHeight="false" outlineLevel="0" collapsed="false">
      <c r="A5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29" s="0" t="str">
        <f aca="false">IF($A5629="","",INDEX(CARTAO_COMPRAS!$C:$C,INT((ROW()-2)/20)+2))</f>
        <v/>
      </c>
      <c r="C5629" s="0" t="str">
        <f aca="false">IF($A5629="","",INDEX(CARTAO_COMPRAS!$D:$D,INT((ROW()-2)/20)+2))</f>
        <v/>
      </c>
      <c r="D5629" s="0" t="str">
        <f aca="false">IF($A5629="","",INDEX(CARTAO_COMPRAS!$E:$E,INT((ROW()-2)/20)+2))</f>
        <v/>
      </c>
      <c r="E5629" s="0" t="str">
        <f aca="false">IF($A5629="","",INDEX(CARTAO_COMPRAS!$H:$H,INT((ROW()-2)/20)+2)+MOD(ROW()-2,20))</f>
        <v/>
      </c>
      <c r="F5629" s="0" t="str">
        <f aca="false">IF($A5629="","",INDEX(CARTAO_COMPRAS!$G:$G,INT((ROW()-2)/20)+2))</f>
        <v/>
      </c>
      <c r="G5629" s="5" t="str">
        <f aca="false">IF($A5629="","",INDEX(CARTAO_COMPRAS!$I:$I,INT((ROW()-2)/20)+2))</f>
        <v/>
      </c>
      <c r="H5629" s="4" t="str">
        <f aca="false">IF($A5629="","",EDATE(INDEX(CARTAO_COMPRAS!$J:$J,INT((ROW()-2)/20)+2),MOD(ROW()-2,20)))</f>
        <v/>
      </c>
      <c r="I5629" s="4" t="str">
        <f aca="false">IF($H5629="","",$H5629-WEEKDAY($H5629,2)+1)</f>
        <v/>
      </c>
      <c r="J5629" s="4" t="str">
        <f aca="false">IF($I5629="","",$I5629+6)</f>
        <v/>
      </c>
      <c r="K5629" s="6" t="str">
        <f aca="false">IF($H5629="","",DATE(YEAR($H5629),MONTH($H5629),1))</f>
        <v/>
      </c>
      <c r="L5629" s="0" t="str">
        <f aca="false">IF($A5629="","",INDEX(CARTAO_COMPRAS!$K:$K,INT((ROW()-2)/20)+2))</f>
        <v/>
      </c>
      <c r="M5629" s="0" t="str">
        <f aca="false">IF($A5629="","","Compra no cartão")</f>
        <v/>
      </c>
    </row>
    <row r="5630" customFormat="false" ht="13.5" hidden="false" customHeight="false" outlineLevel="0" collapsed="false">
      <c r="A5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0" s="0" t="str">
        <f aca="false">IF($A5630="","",INDEX(CARTAO_COMPRAS!$C:$C,INT((ROW()-2)/20)+2))</f>
        <v/>
      </c>
      <c r="C5630" s="0" t="str">
        <f aca="false">IF($A5630="","",INDEX(CARTAO_COMPRAS!$D:$D,INT((ROW()-2)/20)+2))</f>
        <v/>
      </c>
      <c r="D5630" s="0" t="str">
        <f aca="false">IF($A5630="","",INDEX(CARTAO_COMPRAS!$E:$E,INT((ROW()-2)/20)+2))</f>
        <v/>
      </c>
      <c r="E5630" s="0" t="str">
        <f aca="false">IF($A5630="","",INDEX(CARTAO_COMPRAS!$H:$H,INT((ROW()-2)/20)+2)+MOD(ROW()-2,20))</f>
        <v/>
      </c>
      <c r="F5630" s="0" t="str">
        <f aca="false">IF($A5630="","",INDEX(CARTAO_COMPRAS!$G:$G,INT((ROW()-2)/20)+2))</f>
        <v/>
      </c>
      <c r="G5630" s="5" t="str">
        <f aca="false">IF($A5630="","",INDEX(CARTAO_COMPRAS!$I:$I,INT((ROW()-2)/20)+2))</f>
        <v/>
      </c>
      <c r="H5630" s="4" t="str">
        <f aca="false">IF($A5630="","",EDATE(INDEX(CARTAO_COMPRAS!$J:$J,INT((ROW()-2)/20)+2),MOD(ROW()-2,20)))</f>
        <v/>
      </c>
      <c r="I5630" s="4" t="str">
        <f aca="false">IF($H5630="","",$H5630-WEEKDAY($H5630,2)+1)</f>
        <v/>
      </c>
      <c r="J5630" s="4" t="str">
        <f aca="false">IF($I5630="","",$I5630+6)</f>
        <v/>
      </c>
      <c r="K5630" s="6" t="str">
        <f aca="false">IF($H5630="","",DATE(YEAR($H5630),MONTH($H5630),1))</f>
        <v/>
      </c>
      <c r="L5630" s="0" t="str">
        <f aca="false">IF($A5630="","",INDEX(CARTAO_COMPRAS!$K:$K,INT((ROW()-2)/20)+2))</f>
        <v/>
      </c>
      <c r="M5630" s="0" t="str">
        <f aca="false">IF($A5630="","","Compra no cartão")</f>
        <v/>
      </c>
    </row>
    <row r="5631" customFormat="false" ht="13.5" hidden="false" customHeight="false" outlineLevel="0" collapsed="false">
      <c r="A5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1" s="0" t="str">
        <f aca="false">IF($A5631="","",INDEX(CARTAO_COMPRAS!$C:$C,INT((ROW()-2)/20)+2))</f>
        <v/>
      </c>
      <c r="C5631" s="0" t="str">
        <f aca="false">IF($A5631="","",INDEX(CARTAO_COMPRAS!$D:$D,INT((ROW()-2)/20)+2))</f>
        <v/>
      </c>
      <c r="D5631" s="0" t="str">
        <f aca="false">IF($A5631="","",INDEX(CARTAO_COMPRAS!$E:$E,INT((ROW()-2)/20)+2))</f>
        <v/>
      </c>
      <c r="E5631" s="0" t="str">
        <f aca="false">IF($A5631="","",INDEX(CARTAO_COMPRAS!$H:$H,INT((ROW()-2)/20)+2)+MOD(ROW()-2,20))</f>
        <v/>
      </c>
      <c r="F5631" s="0" t="str">
        <f aca="false">IF($A5631="","",INDEX(CARTAO_COMPRAS!$G:$G,INT((ROW()-2)/20)+2))</f>
        <v/>
      </c>
      <c r="G5631" s="5" t="str">
        <f aca="false">IF($A5631="","",INDEX(CARTAO_COMPRAS!$I:$I,INT((ROW()-2)/20)+2))</f>
        <v/>
      </c>
      <c r="H5631" s="4" t="str">
        <f aca="false">IF($A5631="","",EDATE(INDEX(CARTAO_COMPRAS!$J:$J,INT((ROW()-2)/20)+2),MOD(ROW()-2,20)))</f>
        <v/>
      </c>
      <c r="I5631" s="4" t="str">
        <f aca="false">IF($H5631="","",$H5631-WEEKDAY($H5631,2)+1)</f>
        <v/>
      </c>
      <c r="J5631" s="4" t="str">
        <f aca="false">IF($I5631="","",$I5631+6)</f>
        <v/>
      </c>
      <c r="K5631" s="6" t="str">
        <f aca="false">IF($H5631="","",DATE(YEAR($H5631),MONTH($H5631),1))</f>
        <v/>
      </c>
      <c r="L5631" s="0" t="str">
        <f aca="false">IF($A5631="","",INDEX(CARTAO_COMPRAS!$K:$K,INT((ROW()-2)/20)+2))</f>
        <v/>
      </c>
      <c r="M5631" s="0" t="str">
        <f aca="false">IF($A5631="","","Compra no cartão")</f>
        <v/>
      </c>
    </row>
    <row r="5632" customFormat="false" ht="13.5" hidden="false" customHeight="false" outlineLevel="0" collapsed="false">
      <c r="A5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2" s="0" t="str">
        <f aca="false">IF($A5632="","",INDEX(CARTAO_COMPRAS!$C:$C,INT((ROW()-2)/20)+2))</f>
        <v/>
      </c>
      <c r="C5632" s="0" t="str">
        <f aca="false">IF($A5632="","",INDEX(CARTAO_COMPRAS!$D:$D,INT((ROW()-2)/20)+2))</f>
        <v/>
      </c>
      <c r="D5632" s="0" t="str">
        <f aca="false">IF($A5632="","",INDEX(CARTAO_COMPRAS!$E:$E,INT((ROW()-2)/20)+2))</f>
        <v/>
      </c>
      <c r="E5632" s="0" t="str">
        <f aca="false">IF($A5632="","",INDEX(CARTAO_COMPRAS!$H:$H,INT((ROW()-2)/20)+2)+MOD(ROW()-2,20))</f>
        <v/>
      </c>
      <c r="F5632" s="0" t="str">
        <f aca="false">IF($A5632="","",INDEX(CARTAO_COMPRAS!$G:$G,INT((ROW()-2)/20)+2))</f>
        <v/>
      </c>
      <c r="G5632" s="5" t="str">
        <f aca="false">IF($A5632="","",INDEX(CARTAO_COMPRAS!$I:$I,INT((ROW()-2)/20)+2))</f>
        <v/>
      </c>
      <c r="H5632" s="4" t="str">
        <f aca="false">IF($A5632="","",EDATE(INDEX(CARTAO_COMPRAS!$J:$J,INT((ROW()-2)/20)+2),MOD(ROW()-2,20)))</f>
        <v/>
      </c>
      <c r="I5632" s="4" t="str">
        <f aca="false">IF($H5632="","",$H5632-WEEKDAY($H5632,2)+1)</f>
        <v/>
      </c>
      <c r="J5632" s="4" t="str">
        <f aca="false">IF($I5632="","",$I5632+6)</f>
        <v/>
      </c>
      <c r="K5632" s="6" t="str">
        <f aca="false">IF($H5632="","",DATE(YEAR($H5632),MONTH($H5632),1))</f>
        <v/>
      </c>
      <c r="L5632" s="0" t="str">
        <f aca="false">IF($A5632="","",INDEX(CARTAO_COMPRAS!$K:$K,INT((ROW()-2)/20)+2))</f>
        <v/>
      </c>
      <c r="M5632" s="0" t="str">
        <f aca="false">IF($A5632="","","Compra no cartão")</f>
        <v/>
      </c>
    </row>
    <row r="5633" customFormat="false" ht="13.5" hidden="false" customHeight="false" outlineLevel="0" collapsed="false">
      <c r="A5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3" s="0" t="str">
        <f aca="false">IF($A5633="","",INDEX(CARTAO_COMPRAS!$C:$C,INT((ROW()-2)/20)+2))</f>
        <v/>
      </c>
      <c r="C5633" s="0" t="str">
        <f aca="false">IF($A5633="","",INDEX(CARTAO_COMPRAS!$D:$D,INT((ROW()-2)/20)+2))</f>
        <v/>
      </c>
      <c r="D5633" s="0" t="str">
        <f aca="false">IF($A5633="","",INDEX(CARTAO_COMPRAS!$E:$E,INT((ROW()-2)/20)+2))</f>
        <v/>
      </c>
      <c r="E5633" s="0" t="str">
        <f aca="false">IF($A5633="","",INDEX(CARTAO_COMPRAS!$H:$H,INT((ROW()-2)/20)+2)+MOD(ROW()-2,20))</f>
        <v/>
      </c>
      <c r="F5633" s="0" t="str">
        <f aca="false">IF($A5633="","",INDEX(CARTAO_COMPRAS!$G:$G,INT((ROW()-2)/20)+2))</f>
        <v/>
      </c>
      <c r="G5633" s="5" t="str">
        <f aca="false">IF($A5633="","",INDEX(CARTAO_COMPRAS!$I:$I,INT((ROW()-2)/20)+2))</f>
        <v/>
      </c>
      <c r="H5633" s="4" t="str">
        <f aca="false">IF($A5633="","",EDATE(INDEX(CARTAO_COMPRAS!$J:$J,INT((ROW()-2)/20)+2),MOD(ROW()-2,20)))</f>
        <v/>
      </c>
      <c r="I5633" s="4" t="str">
        <f aca="false">IF($H5633="","",$H5633-WEEKDAY($H5633,2)+1)</f>
        <v/>
      </c>
      <c r="J5633" s="4" t="str">
        <f aca="false">IF($I5633="","",$I5633+6)</f>
        <v/>
      </c>
      <c r="K5633" s="6" t="str">
        <f aca="false">IF($H5633="","",DATE(YEAR($H5633),MONTH($H5633),1))</f>
        <v/>
      </c>
      <c r="L5633" s="0" t="str">
        <f aca="false">IF($A5633="","",INDEX(CARTAO_COMPRAS!$K:$K,INT((ROW()-2)/20)+2))</f>
        <v/>
      </c>
      <c r="M5633" s="0" t="str">
        <f aca="false">IF($A5633="","","Compra no cartão")</f>
        <v/>
      </c>
    </row>
    <row r="5634" customFormat="false" ht="13.5" hidden="false" customHeight="false" outlineLevel="0" collapsed="false">
      <c r="A5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4" s="0" t="str">
        <f aca="false">IF($A5634="","",INDEX(CARTAO_COMPRAS!$C:$C,INT((ROW()-2)/20)+2))</f>
        <v/>
      </c>
      <c r="C5634" s="0" t="str">
        <f aca="false">IF($A5634="","",INDEX(CARTAO_COMPRAS!$D:$D,INT((ROW()-2)/20)+2))</f>
        <v/>
      </c>
      <c r="D5634" s="0" t="str">
        <f aca="false">IF($A5634="","",INDEX(CARTAO_COMPRAS!$E:$E,INT((ROW()-2)/20)+2))</f>
        <v/>
      </c>
      <c r="E5634" s="0" t="str">
        <f aca="false">IF($A5634="","",INDEX(CARTAO_COMPRAS!$H:$H,INT((ROW()-2)/20)+2)+MOD(ROW()-2,20))</f>
        <v/>
      </c>
      <c r="F5634" s="0" t="str">
        <f aca="false">IF($A5634="","",INDEX(CARTAO_COMPRAS!$G:$G,INT((ROW()-2)/20)+2))</f>
        <v/>
      </c>
      <c r="G5634" s="5" t="str">
        <f aca="false">IF($A5634="","",INDEX(CARTAO_COMPRAS!$I:$I,INT((ROW()-2)/20)+2))</f>
        <v/>
      </c>
      <c r="H5634" s="4" t="str">
        <f aca="false">IF($A5634="","",EDATE(INDEX(CARTAO_COMPRAS!$J:$J,INT((ROW()-2)/20)+2),MOD(ROW()-2,20)))</f>
        <v/>
      </c>
      <c r="I5634" s="4" t="str">
        <f aca="false">IF($H5634="","",$H5634-WEEKDAY($H5634,2)+1)</f>
        <v/>
      </c>
      <c r="J5634" s="4" t="str">
        <f aca="false">IF($I5634="","",$I5634+6)</f>
        <v/>
      </c>
      <c r="K5634" s="6" t="str">
        <f aca="false">IF($H5634="","",DATE(YEAR($H5634),MONTH($H5634),1))</f>
        <v/>
      </c>
      <c r="L5634" s="0" t="str">
        <f aca="false">IF($A5634="","",INDEX(CARTAO_COMPRAS!$K:$K,INT((ROW()-2)/20)+2))</f>
        <v/>
      </c>
      <c r="M5634" s="0" t="str">
        <f aca="false">IF($A5634="","","Compra no cartão")</f>
        <v/>
      </c>
    </row>
    <row r="5635" customFormat="false" ht="13.5" hidden="false" customHeight="false" outlineLevel="0" collapsed="false">
      <c r="A5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5" s="0" t="str">
        <f aca="false">IF($A5635="","",INDEX(CARTAO_COMPRAS!$C:$C,INT((ROW()-2)/20)+2))</f>
        <v/>
      </c>
      <c r="C5635" s="0" t="str">
        <f aca="false">IF($A5635="","",INDEX(CARTAO_COMPRAS!$D:$D,INT((ROW()-2)/20)+2))</f>
        <v/>
      </c>
      <c r="D5635" s="0" t="str">
        <f aca="false">IF($A5635="","",INDEX(CARTAO_COMPRAS!$E:$E,INT((ROW()-2)/20)+2))</f>
        <v/>
      </c>
      <c r="E5635" s="0" t="str">
        <f aca="false">IF($A5635="","",INDEX(CARTAO_COMPRAS!$H:$H,INT((ROW()-2)/20)+2)+MOD(ROW()-2,20))</f>
        <v/>
      </c>
      <c r="F5635" s="0" t="str">
        <f aca="false">IF($A5635="","",INDEX(CARTAO_COMPRAS!$G:$G,INT((ROW()-2)/20)+2))</f>
        <v/>
      </c>
      <c r="G5635" s="5" t="str">
        <f aca="false">IF($A5635="","",INDEX(CARTAO_COMPRAS!$I:$I,INT((ROW()-2)/20)+2))</f>
        <v/>
      </c>
      <c r="H5635" s="4" t="str">
        <f aca="false">IF($A5635="","",EDATE(INDEX(CARTAO_COMPRAS!$J:$J,INT((ROW()-2)/20)+2),MOD(ROW()-2,20)))</f>
        <v/>
      </c>
      <c r="I5635" s="4" t="str">
        <f aca="false">IF($H5635="","",$H5635-WEEKDAY($H5635,2)+1)</f>
        <v/>
      </c>
      <c r="J5635" s="4" t="str">
        <f aca="false">IF($I5635="","",$I5635+6)</f>
        <v/>
      </c>
      <c r="K5635" s="6" t="str">
        <f aca="false">IF($H5635="","",DATE(YEAR($H5635),MONTH($H5635),1))</f>
        <v/>
      </c>
      <c r="L5635" s="0" t="str">
        <f aca="false">IF($A5635="","",INDEX(CARTAO_COMPRAS!$K:$K,INT((ROW()-2)/20)+2))</f>
        <v/>
      </c>
      <c r="M5635" s="0" t="str">
        <f aca="false">IF($A5635="","","Compra no cartão")</f>
        <v/>
      </c>
    </row>
    <row r="5636" customFormat="false" ht="13.5" hidden="false" customHeight="false" outlineLevel="0" collapsed="false">
      <c r="A5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6" s="0" t="str">
        <f aca="false">IF($A5636="","",INDEX(CARTAO_COMPRAS!$C:$C,INT((ROW()-2)/20)+2))</f>
        <v/>
      </c>
      <c r="C5636" s="0" t="str">
        <f aca="false">IF($A5636="","",INDEX(CARTAO_COMPRAS!$D:$D,INT((ROW()-2)/20)+2))</f>
        <v/>
      </c>
      <c r="D5636" s="0" t="str">
        <f aca="false">IF($A5636="","",INDEX(CARTAO_COMPRAS!$E:$E,INT((ROW()-2)/20)+2))</f>
        <v/>
      </c>
      <c r="E5636" s="0" t="str">
        <f aca="false">IF($A5636="","",INDEX(CARTAO_COMPRAS!$H:$H,INT((ROW()-2)/20)+2)+MOD(ROW()-2,20))</f>
        <v/>
      </c>
      <c r="F5636" s="0" t="str">
        <f aca="false">IF($A5636="","",INDEX(CARTAO_COMPRAS!$G:$G,INT((ROW()-2)/20)+2))</f>
        <v/>
      </c>
      <c r="G5636" s="5" t="str">
        <f aca="false">IF($A5636="","",INDEX(CARTAO_COMPRAS!$I:$I,INT((ROW()-2)/20)+2))</f>
        <v/>
      </c>
      <c r="H5636" s="4" t="str">
        <f aca="false">IF($A5636="","",EDATE(INDEX(CARTAO_COMPRAS!$J:$J,INT((ROW()-2)/20)+2),MOD(ROW()-2,20)))</f>
        <v/>
      </c>
      <c r="I5636" s="4" t="str">
        <f aca="false">IF($H5636="","",$H5636-WEEKDAY($H5636,2)+1)</f>
        <v/>
      </c>
      <c r="J5636" s="4" t="str">
        <f aca="false">IF($I5636="","",$I5636+6)</f>
        <v/>
      </c>
      <c r="K5636" s="6" t="str">
        <f aca="false">IF($H5636="","",DATE(YEAR($H5636),MONTH($H5636),1))</f>
        <v/>
      </c>
      <c r="L5636" s="0" t="str">
        <f aca="false">IF($A5636="","",INDEX(CARTAO_COMPRAS!$K:$K,INT((ROW()-2)/20)+2))</f>
        <v/>
      </c>
      <c r="M5636" s="0" t="str">
        <f aca="false">IF($A5636="","","Compra no cartão")</f>
        <v/>
      </c>
    </row>
    <row r="5637" customFormat="false" ht="13.5" hidden="false" customHeight="false" outlineLevel="0" collapsed="false">
      <c r="A5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7" s="0" t="str">
        <f aca="false">IF($A5637="","",INDEX(CARTAO_COMPRAS!$C:$C,INT((ROW()-2)/20)+2))</f>
        <v/>
      </c>
      <c r="C5637" s="0" t="str">
        <f aca="false">IF($A5637="","",INDEX(CARTAO_COMPRAS!$D:$D,INT((ROW()-2)/20)+2))</f>
        <v/>
      </c>
      <c r="D5637" s="0" t="str">
        <f aca="false">IF($A5637="","",INDEX(CARTAO_COMPRAS!$E:$E,INT((ROW()-2)/20)+2))</f>
        <v/>
      </c>
      <c r="E5637" s="0" t="str">
        <f aca="false">IF($A5637="","",INDEX(CARTAO_COMPRAS!$H:$H,INT((ROW()-2)/20)+2)+MOD(ROW()-2,20))</f>
        <v/>
      </c>
      <c r="F5637" s="0" t="str">
        <f aca="false">IF($A5637="","",INDEX(CARTAO_COMPRAS!$G:$G,INT((ROW()-2)/20)+2))</f>
        <v/>
      </c>
      <c r="G5637" s="5" t="str">
        <f aca="false">IF($A5637="","",INDEX(CARTAO_COMPRAS!$I:$I,INT((ROW()-2)/20)+2))</f>
        <v/>
      </c>
      <c r="H5637" s="4" t="str">
        <f aca="false">IF($A5637="","",EDATE(INDEX(CARTAO_COMPRAS!$J:$J,INT((ROW()-2)/20)+2),MOD(ROW()-2,20)))</f>
        <v/>
      </c>
      <c r="I5637" s="4" t="str">
        <f aca="false">IF($H5637="","",$H5637-WEEKDAY($H5637,2)+1)</f>
        <v/>
      </c>
      <c r="J5637" s="4" t="str">
        <f aca="false">IF($I5637="","",$I5637+6)</f>
        <v/>
      </c>
      <c r="K5637" s="6" t="str">
        <f aca="false">IF($H5637="","",DATE(YEAR($H5637),MONTH($H5637),1))</f>
        <v/>
      </c>
      <c r="L5637" s="0" t="str">
        <f aca="false">IF($A5637="","",INDEX(CARTAO_COMPRAS!$K:$K,INT((ROW()-2)/20)+2))</f>
        <v/>
      </c>
      <c r="M5637" s="0" t="str">
        <f aca="false">IF($A5637="","","Compra no cartão")</f>
        <v/>
      </c>
    </row>
    <row r="5638" customFormat="false" ht="13.5" hidden="false" customHeight="false" outlineLevel="0" collapsed="false">
      <c r="A5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8" s="0" t="str">
        <f aca="false">IF($A5638="","",INDEX(CARTAO_COMPRAS!$C:$C,INT((ROW()-2)/20)+2))</f>
        <v/>
      </c>
      <c r="C5638" s="0" t="str">
        <f aca="false">IF($A5638="","",INDEX(CARTAO_COMPRAS!$D:$D,INT((ROW()-2)/20)+2))</f>
        <v/>
      </c>
      <c r="D5638" s="0" t="str">
        <f aca="false">IF($A5638="","",INDEX(CARTAO_COMPRAS!$E:$E,INT((ROW()-2)/20)+2))</f>
        <v/>
      </c>
      <c r="E5638" s="0" t="str">
        <f aca="false">IF($A5638="","",INDEX(CARTAO_COMPRAS!$H:$H,INT((ROW()-2)/20)+2)+MOD(ROW()-2,20))</f>
        <v/>
      </c>
      <c r="F5638" s="0" t="str">
        <f aca="false">IF($A5638="","",INDEX(CARTAO_COMPRAS!$G:$G,INT((ROW()-2)/20)+2))</f>
        <v/>
      </c>
      <c r="G5638" s="5" t="str">
        <f aca="false">IF($A5638="","",INDEX(CARTAO_COMPRAS!$I:$I,INT((ROW()-2)/20)+2))</f>
        <v/>
      </c>
      <c r="H5638" s="4" t="str">
        <f aca="false">IF($A5638="","",EDATE(INDEX(CARTAO_COMPRAS!$J:$J,INT((ROW()-2)/20)+2),MOD(ROW()-2,20)))</f>
        <v/>
      </c>
      <c r="I5638" s="4" t="str">
        <f aca="false">IF($H5638="","",$H5638-WEEKDAY($H5638,2)+1)</f>
        <v/>
      </c>
      <c r="J5638" s="4" t="str">
        <f aca="false">IF($I5638="","",$I5638+6)</f>
        <v/>
      </c>
      <c r="K5638" s="6" t="str">
        <f aca="false">IF($H5638="","",DATE(YEAR($H5638),MONTH($H5638),1))</f>
        <v/>
      </c>
      <c r="L5638" s="0" t="str">
        <f aca="false">IF($A5638="","",INDEX(CARTAO_COMPRAS!$K:$K,INT((ROW()-2)/20)+2))</f>
        <v/>
      </c>
      <c r="M5638" s="0" t="str">
        <f aca="false">IF($A5638="","","Compra no cartão")</f>
        <v/>
      </c>
    </row>
    <row r="5639" customFormat="false" ht="13.5" hidden="false" customHeight="false" outlineLevel="0" collapsed="false">
      <c r="A5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39" s="0" t="str">
        <f aca="false">IF($A5639="","",INDEX(CARTAO_COMPRAS!$C:$C,INT((ROW()-2)/20)+2))</f>
        <v/>
      </c>
      <c r="C5639" s="0" t="str">
        <f aca="false">IF($A5639="","",INDEX(CARTAO_COMPRAS!$D:$D,INT((ROW()-2)/20)+2))</f>
        <v/>
      </c>
      <c r="D5639" s="0" t="str">
        <f aca="false">IF($A5639="","",INDEX(CARTAO_COMPRAS!$E:$E,INT((ROW()-2)/20)+2))</f>
        <v/>
      </c>
      <c r="E5639" s="0" t="str">
        <f aca="false">IF($A5639="","",INDEX(CARTAO_COMPRAS!$H:$H,INT((ROW()-2)/20)+2)+MOD(ROW()-2,20))</f>
        <v/>
      </c>
      <c r="F5639" s="0" t="str">
        <f aca="false">IF($A5639="","",INDEX(CARTAO_COMPRAS!$G:$G,INT((ROW()-2)/20)+2))</f>
        <v/>
      </c>
      <c r="G5639" s="5" t="str">
        <f aca="false">IF($A5639="","",INDEX(CARTAO_COMPRAS!$I:$I,INT((ROW()-2)/20)+2))</f>
        <v/>
      </c>
      <c r="H5639" s="4" t="str">
        <f aca="false">IF($A5639="","",EDATE(INDEX(CARTAO_COMPRAS!$J:$J,INT((ROW()-2)/20)+2),MOD(ROW()-2,20)))</f>
        <v/>
      </c>
      <c r="I5639" s="4" t="str">
        <f aca="false">IF($H5639="","",$H5639-WEEKDAY($H5639,2)+1)</f>
        <v/>
      </c>
      <c r="J5639" s="4" t="str">
        <f aca="false">IF($I5639="","",$I5639+6)</f>
        <v/>
      </c>
      <c r="K5639" s="6" t="str">
        <f aca="false">IF($H5639="","",DATE(YEAR($H5639),MONTH($H5639),1))</f>
        <v/>
      </c>
      <c r="L5639" s="0" t="str">
        <f aca="false">IF($A5639="","",INDEX(CARTAO_COMPRAS!$K:$K,INT((ROW()-2)/20)+2))</f>
        <v/>
      </c>
      <c r="M5639" s="0" t="str">
        <f aca="false">IF($A5639="","","Compra no cartão")</f>
        <v/>
      </c>
    </row>
    <row r="5640" customFormat="false" ht="13.5" hidden="false" customHeight="false" outlineLevel="0" collapsed="false">
      <c r="A5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0" s="0" t="str">
        <f aca="false">IF($A5640="","",INDEX(CARTAO_COMPRAS!$C:$C,INT((ROW()-2)/20)+2))</f>
        <v/>
      </c>
      <c r="C5640" s="0" t="str">
        <f aca="false">IF($A5640="","",INDEX(CARTAO_COMPRAS!$D:$D,INT((ROW()-2)/20)+2))</f>
        <v/>
      </c>
      <c r="D5640" s="0" t="str">
        <f aca="false">IF($A5640="","",INDEX(CARTAO_COMPRAS!$E:$E,INT((ROW()-2)/20)+2))</f>
        <v/>
      </c>
      <c r="E5640" s="0" t="str">
        <f aca="false">IF($A5640="","",INDEX(CARTAO_COMPRAS!$H:$H,INT((ROW()-2)/20)+2)+MOD(ROW()-2,20))</f>
        <v/>
      </c>
      <c r="F5640" s="0" t="str">
        <f aca="false">IF($A5640="","",INDEX(CARTAO_COMPRAS!$G:$G,INT((ROW()-2)/20)+2))</f>
        <v/>
      </c>
      <c r="G5640" s="5" t="str">
        <f aca="false">IF($A5640="","",INDEX(CARTAO_COMPRAS!$I:$I,INT((ROW()-2)/20)+2))</f>
        <v/>
      </c>
      <c r="H5640" s="4" t="str">
        <f aca="false">IF($A5640="","",EDATE(INDEX(CARTAO_COMPRAS!$J:$J,INT((ROW()-2)/20)+2),MOD(ROW()-2,20)))</f>
        <v/>
      </c>
      <c r="I5640" s="4" t="str">
        <f aca="false">IF($H5640="","",$H5640-WEEKDAY($H5640,2)+1)</f>
        <v/>
      </c>
      <c r="J5640" s="4" t="str">
        <f aca="false">IF($I5640="","",$I5640+6)</f>
        <v/>
      </c>
      <c r="K5640" s="6" t="str">
        <f aca="false">IF($H5640="","",DATE(YEAR($H5640),MONTH($H5640),1))</f>
        <v/>
      </c>
      <c r="L5640" s="0" t="str">
        <f aca="false">IF($A5640="","",INDEX(CARTAO_COMPRAS!$K:$K,INT((ROW()-2)/20)+2))</f>
        <v/>
      </c>
      <c r="M5640" s="0" t="str">
        <f aca="false">IF($A5640="","","Compra no cartão")</f>
        <v/>
      </c>
    </row>
    <row r="5641" customFormat="false" ht="13.5" hidden="false" customHeight="false" outlineLevel="0" collapsed="false">
      <c r="A5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1" s="0" t="str">
        <f aca="false">IF($A5641="","",INDEX(CARTAO_COMPRAS!$C:$C,INT((ROW()-2)/20)+2))</f>
        <v/>
      </c>
      <c r="C5641" s="0" t="str">
        <f aca="false">IF($A5641="","",INDEX(CARTAO_COMPRAS!$D:$D,INT((ROW()-2)/20)+2))</f>
        <v/>
      </c>
      <c r="D5641" s="0" t="str">
        <f aca="false">IF($A5641="","",INDEX(CARTAO_COMPRAS!$E:$E,INT((ROW()-2)/20)+2))</f>
        <v/>
      </c>
      <c r="E5641" s="0" t="str">
        <f aca="false">IF($A5641="","",INDEX(CARTAO_COMPRAS!$H:$H,INT((ROW()-2)/20)+2)+MOD(ROW()-2,20))</f>
        <v/>
      </c>
      <c r="F5641" s="0" t="str">
        <f aca="false">IF($A5641="","",INDEX(CARTAO_COMPRAS!$G:$G,INT((ROW()-2)/20)+2))</f>
        <v/>
      </c>
      <c r="G5641" s="5" t="str">
        <f aca="false">IF($A5641="","",INDEX(CARTAO_COMPRAS!$I:$I,INT((ROW()-2)/20)+2))</f>
        <v/>
      </c>
      <c r="H5641" s="4" t="str">
        <f aca="false">IF($A5641="","",EDATE(INDEX(CARTAO_COMPRAS!$J:$J,INT((ROW()-2)/20)+2),MOD(ROW()-2,20)))</f>
        <v/>
      </c>
      <c r="I5641" s="4" t="str">
        <f aca="false">IF($H5641="","",$H5641-WEEKDAY($H5641,2)+1)</f>
        <v/>
      </c>
      <c r="J5641" s="4" t="str">
        <f aca="false">IF($I5641="","",$I5641+6)</f>
        <v/>
      </c>
      <c r="K5641" s="6" t="str">
        <f aca="false">IF($H5641="","",DATE(YEAR($H5641),MONTH($H5641),1))</f>
        <v/>
      </c>
      <c r="L5641" s="0" t="str">
        <f aca="false">IF($A5641="","",INDEX(CARTAO_COMPRAS!$K:$K,INT((ROW()-2)/20)+2))</f>
        <v/>
      </c>
      <c r="M5641" s="0" t="str">
        <f aca="false">IF($A5641="","","Compra no cartão")</f>
        <v/>
      </c>
    </row>
    <row r="5642" customFormat="false" ht="13.5" hidden="false" customHeight="false" outlineLevel="0" collapsed="false">
      <c r="A56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2" s="0" t="str">
        <f aca="false">IF($A5642="","",INDEX(CARTAO_COMPRAS!$C:$C,INT((ROW()-2)/20)+2))</f>
        <v/>
      </c>
      <c r="C5642" s="0" t="str">
        <f aca="false">IF($A5642="","",INDEX(CARTAO_COMPRAS!$D:$D,INT((ROW()-2)/20)+2))</f>
        <v/>
      </c>
      <c r="D5642" s="0" t="str">
        <f aca="false">IF($A5642="","",INDEX(CARTAO_COMPRAS!$E:$E,INT((ROW()-2)/20)+2))</f>
        <v/>
      </c>
      <c r="E5642" s="0" t="str">
        <f aca="false">IF($A5642="","",INDEX(CARTAO_COMPRAS!$H:$H,INT((ROW()-2)/20)+2)+MOD(ROW()-2,20))</f>
        <v/>
      </c>
      <c r="F5642" s="0" t="str">
        <f aca="false">IF($A5642="","",INDEX(CARTAO_COMPRAS!$G:$G,INT((ROW()-2)/20)+2))</f>
        <v/>
      </c>
      <c r="G5642" s="5" t="str">
        <f aca="false">IF($A5642="","",INDEX(CARTAO_COMPRAS!$I:$I,INT((ROW()-2)/20)+2))</f>
        <v/>
      </c>
      <c r="H5642" s="4" t="str">
        <f aca="false">IF($A5642="","",EDATE(INDEX(CARTAO_COMPRAS!$J:$J,INT((ROW()-2)/20)+2),MOD(ROW()-2,20)))</f>
        <v/>
      </c>
      <c r="I5642" s="4" t="str">
        <f aca="false">IF($H5642="","",$H5642-WEEKDAY($H5642,2)+1)</f>
        <v/>
      </c>
      <c r="J5642" s="4" t="str">
        <f aca="false">IF($I5642="","",$I5642+6)</f>
        <v/>
      </c>
      <c r="K5642" s="6" t="str">
        <f aca="false">IF($H5642="","",DATE(YEAR($H5642),MONTH($H5642),1))</f>
        <v/>
      </c>
      <c r="L5642" s="0" t="str">
        <f aca="false">IF($A5642="","",INDEX(CARTAO_COMPRAS!$K:$K,INT((ROW()-2)/20)+2))</f>
        <v/>
      </c>
      <c r="M5642" s="0" t="str">
        <f aca="false">IF($A5642="","","Compra no cartão")</f>
        <v/>
      </c>
    </row>
    <row r="5643" customFormat="false" ht="13.5" hidden="false" customHeight="false" outlineLevel="0" collapsed="false">
      <c r="A5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3" s="0" t="str">
        <f aca="false">IF($A5643="","",INDEX(CARTAO_COMPRAS!$C:$C,INT((ROW()-2)/20)+2))</f>
        <v/>
      </c>
      <c r="C5643" s="0" t="str">
        <f aca="false">IF($A5643="","",INDEX(CARTAO_COMPRAS!$D:$D,INT((ROW()-2)/20)+2))</f>
        <v/>
      </c>
      <c r="D5643" s="0" t="str">
        <f aca="false">IF($A5643="","",INDEX(CARTAO_COMPRAS!$E:$E,INT((ROW()-2)/20)+2))</f>
        <v/>
      </c>
      <c r="E5643" s="0" t="str">
        <f aca="false">IF($A5643="","",INDEX(CARTAO_COMPRAS!$H:$H,INT((ROW()-2)/20)+2)+MOD(ROW()-2,20))</f>
        <v/>
      </c>
      <c r="F5643" s="0" t="str">
        <f aca="false">IF($A5643="","",INDEX(CARTAO_COMPRAS!$G:$G,INT((ROW()-2)/20)+2))</f>
        <v/>
      </c>
      <c r="G5643" s="5" t="str">
        <f aca="false">IF($A5643="","",INDEX(CARTAO_COMPRAS!$I:$I,INT((ROW()-2)/20)+2))</f>
        <v/>
      </c>
      <c r="H5643" s="4" t="str">
        <f aca="false">IF($A5643="","",EDATE(INDEX(CARTAO_COMPRAS!$J:$J,INT((ROW()-2)/20)+2),MOD(ROW()-2,20)))</f>
        <v/>
      </c>
      <c r="I5643" s="4" t="str">
        <f aca="false">IF($H5643="","",$H5643-WEEKDAY($H5643,2)+1)</f>
        <v/>
      </c>
      <c r="J5643" s="4" t="str">
        <f aca="false">IF($I5643="","",$I5643+6)</f>
        <v/>
      </c>
      <c r="K5643" s="6" t="str">
        <f aca="false">IF($H5643="","",DATE(YEAR($H5643),MONTH($H5643),1))</f>
        <v/>
      </c>
      <c r="L5643" s="0" t="str">
        <f aca="false">IF($A5643="","",INDEX(CARTAO_COMPRAS!$K:$K,INT((ROW()-2)/20)+2))</f>
        <v/>
      </c>
      <c r="M5643" s="0" t="str">
        <f aca="false">IF($A5643="","","Compra no cartão")</f>
        <v/>
      </c>
    </row>
    <row r="5644" customFormat="false" ht="13.5" hidden="false" customHeight="false" outlineLevel="0" collapsed="false">
      <c r="A5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4" s="0" t="str">
        <f aca="false">IF($A5644="","",INDEX(CARTAO_COMPRAS!$C:$C,INT((ROW()-2)/20)+2))</f>
        <v/>
      </c>
      <c r="C5644" s="0" t="str">
        <f aca="false">IF($A5644="","",INDEX(CARTAO_COMPRAS!$D:$D,INT((ROW()-2)/20)+2))</f>
        <v/>
      </c>
      <c r="D5644" s="0" t="str">
        <f aca="false">IF($A5644="","",INDEX(CARTAO_COMPRAS!$E:$E,INT((ROW()-2)/20)+2))</f>
        <v/>
      </c>
      <c r="E5644" s="0" t="str">
        <f aca="false">IF($A5644="","",INDEX(CARTAO_COMPRAS!$H:$H,INT((ROW()-2)/20)+2)+MOD(ROW()-2,20))</f>
        <v/>
      </c>
      <c r="F5644" s="0" t="str">
        <f aca="false">IF($A5644="","",INDEX(CARTAO_COMPRAS!$G:$G,INT((ROW()-2)/20)+2))</f>
        <v/>
      </c>
      <c r="G5644" s="5" t="str">
        <f aca="false">IF($A5644="","",INDEX(CARTAO_COMPRAS!$I:$I,INT((ROW()-2)/20)+2))</f>
        <v/>
      </c>
      <c r="H5644" s="4" t="str">
        <f aca="false">IF($A5644="","",EDATE(INDEX(CARTAO_COMPRAS!$J:$J,INT((ROW()-2)/20)+2),MOD(ROW()-2,20)))</f>
        <v/>
      </c>
      <c r="I5644" s="4" t="str">
        <f aca="false">IF($H5644="","",$H5644-WEEKDAY($H5644,2)+1)</f>
        <v/>
      </c>
      <c r="J5644" s="4" t="str">
        <f aca="false">IF($I5644="","",$I5644+6)</f>
        <v/>
      </c>
      <c r="K5644" s="6" t="str">
        <f aca="false">IF($H5644="","",DATE(YEAR($H5644),MONTH($H5644),1))</f>
        <v/>
      </c>
      <c r="L5644" s="0" t="str">
        <f aca="false">IF($A5644="","",INDEX(CARTAO_COMPRAS!$K:$K,INT((ROW()-2)/20)+2))</f>
        <v/>
      </c>
      <c r="M5644" s="0" t="str">
        <f aca="false">IF($A5644="","","Compra no cartão")</f>
        <v/>
      </c>
    </row>
    <row r="5645" customFormat="false" ht="13.5" hidden="false" customHeight="false" outlineLevel="0" collapsed="false">
      <c r="A5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5" s="0" t="str">
        <f aca="false">IF($A5645="","",INDEX(CARTAO_COMPRAS!$C:$C,INT((ROW()-2)/20)+2))</f>
        <v/>
      </c>
      <c r="C5645" s="0" t="str">
        <f aca="false">IF($A5645="","",INDEX(CARTAO_COMPRAS!$D:$D,INT((ROW()-2)/20)+2))</f>
        <v/>
      </c>
      <c r="D5645" s="0" t="str">
        <f aca="false">IF($A5645="","",INDEX(CARTAO_COMPRAS!$E:$E,INT((ROW()-2)/20)+2))</f>
        <v/>
      </c>
      <c r="E5645" s="0" t="str">
        <f aca="false">IF($A5645="","",INDEX(CARTAO_COMPRAS!$H:$H,INT((ROW()-2)/20)+2)+MOD(ROW()-2,20))</f>
        <v/>
      </c>
      <c r="F5645" s="0" t="str">
        <f aca="false">IF($A5645="","",INDEX(CARTAO_COMPRAS!$G:$G,INT((ROW()-2)/20)+2))</f>
        <v/>
      </c>
      <c r="G5645" s="5" t="str">
        <f aca="false">IF($A5645="","",INDEX(CARTAO_COMPRAS!$I:$I,INT((ROW()-2)/20)+2))</f>
        <v/>
      </c>
      <c r="H5645" s="4" t="str">
        <f aca="false">IF($A5645="","",EDATE(INDEX(CARTAO_COMPRAS!$J:$J,INT((ROW()-2)/20)+2),MOD(ROW()-2,20)))</f>
        <v/>
      </c>
      <c r="I5645" s="4" t="str">
        <f aca="false">IF($H5645="","",$H5645-WEEKDAY($H5645,2)+1)</f>
        <v/>
      </c>
      <c r="J5645" s="4" t="str">
        <f aca="false">IF($I5645="","",$I5645+6)</f>
        <v/>
      </c>
      <c r="K5645" s="6" t="str">
        <f aca="false">IF($H5645="","",DATE(YEAR($H5645),MONTH($H5645),1))</f>
        <v/>
      </c>
      <c r="L5645" s="0" t="str">
        <f aca="false">IF($A5645="","",INDEX(CARTAO_COMPRAS!$K:$K,INT((ROW()-2)/20)+2))</f>
        <v/>
      </c>
      <c r="M5645" s="0" t="str">
        <f aca="false">IF($A5645="","","Compra no cartão")</f>
        <v/>
      </c>
    </row>
    <row r="5646" customFormat="false" ht="13.5" hidden="false" customHeight="false" outlineLevel="0" collapsed="false">
      <c r="A5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6" s="0" t="str">
        <f aca="false">IF($A5646="","",INDEX(CARTAO_COMPRAS!$C:$C,INT((ROW()-2)/20)+2))</f>
        <v/>
      </c>
      <c r="C5646" s="0" t="str">
        <f aca="false">IF($A5646="","",INDEX(CARTAO_COMPRAS!$D:$D,INT((ROW()-2)/20)+2))</f>
        <v/>
      </c>
      <c r="D5646" s="0" t="str">
        <f aca="false">IF($A5646="","",INDEX(CARTAO_COMPRAS!$E:$E,INT((ROW()-2)/20)+2))</f>
        <v/>
      </c>
      <c r="E5646" s="0" t="str">
        <f aca="false">IF($A5646="","",INDEX(CARTAO_COMPRAS!$H:$H,INT((ROW()-2)/20)+2)+MOD(ROW()-2,20))</f>
        <v/>
      </c>
      <c r="F5646" s="0" t="str">
        <f aca="false">IF($A5646="","",INDEX(CARTAO_COMPRAS!$G:$G,INT((ROW()-2)/20)+2))</f>
        <v/>
      </c>
      <c r="G5646" s="5" t="str">
        <f aca="false">IF($A5646="","",INDEX(CARTAO_COMPRAS!$I:$I,INT((ROW()-2)/20)+2))</f>
        <v/>
      </c>
      <c r="H5646" s="4" t="str">
        <f aca="false">IF($A5646="","",EDATE(INDEX(CARTAO_COMPRAS!$J:$J,INT((ROW()-2)/20)+2),MOD(ROW()-2,20)))</f>
        <v/>
      </c>
      <c r="I5646" s="4" t="str">
        <f aca="false">IF($H5646="","",$H5646-WEEKDAY($H5646,2)+1)</f>
        <v/>
      </c>
      <c r="J5646" s="4" t="str">
        <f aca="false">IF($I5646="","",$I5646+6)</f>
        <v/>
      </c>
      <c r="K5646" s="6" t="str">
        <f aca="false">IF($H5646="","",DATE(YEAR($H5646),MONTH($H5646),1))</f>
        <v/>
      </c>
      <c r="L5646" s="0" t="str">
        <f aca="false">IF($A5646="","",INDEX(CARTAO_COMPRAS!$K:$K,INT((ROW()-2)/20)+2))</f>
        <v/>
      </c>
      <c r="M5646" s="0" t="str">
        <f aca="false">IF($A5646="","","Compra no cartão")</f>
        <v/>
      </c>
    </row>
    <row r="5647" customFormat="false" ht="13.5" hidden="false" customHeight="false" outlineLevel="0" collapsed="false">
      <c r="A5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7" s="0" t="str">
        <f aca="false">IF($A5647="","",INDEX(CARTAO_COMPRAS!$C:$C,INT((ROW()-2)/20)+2))</f>
        <v/>
      </c>
      <c r="C5647" s="0" t="str">
        <f aca="false">IF($A5647="","",INDEX(CARTAO_COMPRAS!$D:$D,INT((ROW()-2)/20)+2))</f>
        <v/>
      </c>
      <c r="D5647" s="0" t="str">
        <f aca="false">IF($A5647="","",INDEX(CARTAO_COMPRAS!$E:$E,INT((ROW()-2)/20)+2))</f>
        <v/>
      </c>
      <c r="E5647" s="0" t="str">
        <f aca="false">IF($A5647="","",INDEX(CARTAO_COMPRAS!$H:$H,INT((ROW()-2)/20)+2)+MOD(ROW()-2,20))</f>
        <v/>
      </c>
      <c r="F5647" s="0" t="str">
        <f aca="false">IF($A5647="","",INDEX(CARTAO_COMPRAS!$G:$G,INT((ROW()-2)/20)+2))</f>
        <v/>
      </c>
      <c r="G5647" s="5" t="str">
        <f aca="false">IF($A5647="","",INDEX(CARTAO_COMPRAS!$I:$I,INT((ROW()-2)/20)+2))</f>
        <v/>
      </c>
      <c r="H5647" s="4" t="str">
        <f aca="false">IF($A5647="","",EDATE(INDEX(CARTAO_COMPRAS!$J:$J,INT((ROW()-2)/20)+2),MOD(ROW()-2,20)))</f>
        <v/>
      </c>
      <c r="I5647" s="4" t="str">
        <f aca="false">IF($H5647="","",$H5647-WEEKDAY($H5647,2)+1)</f>
        <v/>
      </c>
      <c r="J5647" s="4" t="str">
        <f aca="false">IF($I5647="","",$I5647+6)</f>
        <v/>
      </c>
      <c r="K5647" s="6" t="str">
        <f aca="false">IF($H5647="","",DATE(YEAR($H5647),MONTH($H5647),1))</f>
        <v/>
      </c>
      <c r="L5647" s="0" t="str">
        <f aca="false">IF($A5647="","",INDEX(CARTAO_COMPRAS!$K:$K,INT((ROW()-2)/20)+2))</f>
        <v/>
      </c>
      <c r="M5647" s="0" t="str">
        <f aca="false">IF($A5647="","","Compra no cartão")</f>
        <v/>
      </c>
    </row>
    <row r="5648" customFormat="false" ht="13.5" hidden="false" customHeight="false" outlineLevel="0" collapsed="false">
      <c r="A5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8" s="0" t="str">
        <f aca="false">IF($A5648="","",INDEX(CARTAO_COMPRAS!$C:$C,INT((ROW()-2)/20)+2))</f>
        <v/>
      </c>
      <c r="C5648" s="0" t="str">
        <f aca="false">IF($A5648="","",INDEX(CARTAO_COMPRAS!$D:$D,INT((ROW()-2)/20)+2))</f>
        <v/>
      </c>
      <c r="D5648" s="0" t="str">
        <f aca="false">IF($A5648="","",INDEX(CARTAO_COMPRAS!$E:$E,INT((ROW()-2)/20)+2))</f>
        <v/>
      </c>
      <c r="E5648" s="0" t="str">
        <f aca="false">IF($A5648="","",INDEX(CARTAO_COMPRAS!$H:$H,INT((ROW()-2)/20)+2)+MOD(ROW()-2,20))</f>
        <v/>
      </c>
      <c r="F5648" s="0" t="str">
        <f aca="false">IF($A5648="","",INDEX(CARTAO_COMPRAS!$G:$G,INT((ROW()-2)/20)+2))</f>
        <v/>
      </c>
      <c r="G5648" s="5" t="str">
        <f aca="false">IF($A5648="","",INDEX(CARTAO_COMPRAS!$I:$I,INT((ROW()-2)/20)+2))</f>
        <v/>
      </c>
      <c r="H5648" s="4" t="str">
        <f aca="false">IF($A5648="","",EDATE(INDEX(CARTAO_COMPRAS!$J:$J,INT((ROW()-2)/20)+2),MOD(ROW()-2,20)))</f>
        <v/>
      </c>
      <c r="I5648" s="4" t="str">
        <f aca="false">IF($H5648="","",$H5648-WEEKDAY($H5648,2)+1)</f>
        <v/>
      </c>
      <c r="J5648" s="4" t="str">
        <f aca="false">IF($I5648="","",$I5648+6)</f>
        <v/>
      </c>
      <c r="K5648" s="6" t="str">
        <f aca="false">IF($H5648="","",DATE(YEAR($H5648),MONTH($H5648),1))</f>
        <v/>
      </c>
      <c r="L5648" s="0" t="str">
        <f aca="false">IF($A5648="","",INDEX(CARTAO_COMPRAS!$K:$K,INT((ROW()-2)/20)+2))</f>
        <v/>
      </c>
      <c r="M5648" s="0" t="str">
        <f aca="false">IF($A5648="","","Compra no cartão")</f>
        <v/>
      </c>
    </row>
    <row r="5649" customFormat="false" ht="13.5" hidden="false" customHeight="false" outlineLevel="0" collapsed="false">
      <c r="A5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49" s="0" t="str">
        <f aca="false">IF($A5649="","",INDEX(CARTAO_COMPRAS!$C:$C,INT((ROW()-2)/20)+2))</f>
        <v/>
      </c>
      <c r="C5649" s="0" t="str">
        <f aca="false">IF($A5649="","",INDEX(CARTAO_COMPRAS!$D:$D,INT((ROW()-2)/20)+2))</f>
        <v/>
      </c>
      <c r="D5649" s="0" t="str">
        <f aca="false">IF($A5649="","",INDEX(CARTAO_COMPRAS!$E:$E,INT((ROW()-2)/20)+2))</f>
        <v/>
      </c>
      <c r="E5649" s="0" t="str">
        <f aca="false">IF($A5649="","",INDEX(CARTAO_COMPRAS!$H:$H,INT((ROW()-2)/20)+2)+MOD(ROW()-2,20))</f>
        <v/>
      </c>
      <c r="F5649" s="0" t="str">
        <f aca="false">IF($A5649="","",INDEX(CARTAO_COMPRAS!$G:$G,INT((ROW()-2)/20)+2))</f>
        <v/>
      </c>
      <c r="G5649" s="5" t="str">
        <f aca="false">IF($A5649="","",INDEX(CARTAO_COMPRAS!$I:$I,INT((ROW()-2)/20)+2))</f>
        <v/>
      </c>
      <c r="H5649" s="4" t="str">
        <f aca="false">IF($A5649="","",EDATE(INDEX(CARTAO_COMPRAS!$J:$J,INT((ROW()-2)/20)+2),MOD(ROW()-2,20)))</f>
        <v/>
      </c>
      <c r="I5649" s="4" t="str">
        <f aca="false">IF($H5649="","",$H5649-WEEKDAY($H5649,2)+1)</f>
        <v/>
      </c>
      <c r="J5649" s="4" t="str">
        <f aca="false">IF($I5649="","",$I5649+6)</f>
        <v/>
      </c>
      <c r="K5649" s="6" t="str">
        <f aca="false">IF($H5649="","",DATE(YEAR($H5649),MONTH($H5649),1))</f>
        <v/>
      </c>
      <c r="L5649" s="0" t="str">
        <f aca="false">IF($A5649="","",INDEX(CARTAO_COMPRAS!$K:$K,INT((ROW()-2)/20)+2))</f>
        <v/>
      </c>
      <c r="M5649" s="0" t="str">
        <f aca="false">IF($A5649="","","Compra no cartão")</f>
        <v/>
      </c>
    </row>
    <row r="5650" customFormat="false" ht="13.5" hidden="false" customHeight="false" outlineLevel="0" collapsed="false">
      <c r="A5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0" s="0" t="str">
        <f aca="false">IF($A5650="","",INDEX(CARTAO_COMPRAS!$C:$C,INT((ROW()-2)/20)+2))</f>
        <v/>
      </c>
      <c r="C5650" s="0" t="str">
        <f aca="false">IF($A5650="","",INDEX(CARTAO_COMPRAS!$D:$D,INT((ROW()-2)/20)+2))</f>
        <v/>
      </c>
      <c r="D5650" s="0" t="str">
        <f aca="false">IF($A5650="","",INDEX(CARTAO_COMPRAS!$E:$E,INT((ROW()-2)/20)+2))</f>
        <v/>
      </c>
      <c r="E5650" s="0" t="str">
        <f aca="false">IF($A5650="","",INDEX(CARTAO_COMPRAS!$H:$H,INT((ROW()-2)/20)+2)+MOD(ROW()-2,20))</f>
        <v/>
      </c>
      <c r="F5650" s="0" t="str">
        <f aca="false">IF($A5650="","",INDEX(CARTAO_COMPRAS!$G:$G,INT((ROW()-2)/20)+2))</f>
        <v/>
      </c>
      <c r="G5650" s="5" t="str">
        <f aca="false">IF($A5650="","",INDEX(CARTAO_COMPRAS!$I:$I,INT((ROW()-2)/20)+2))</f>
        <v/>
      </c>
      <c r="H5650" s="4" t="str">
        <f aca="false">IF($A5650="","",EDATE(INDEX(CARTAO_COMPRAS!$J:$J,INT((ROW()-2)/20)+2),MOD(ROW()-2,20)))</f>
        <v/>
      </c>
      <c r="I5650" s="4" t="str">
        <f aca="false">IF($H5650="","",$H5650-WEEKDAY($H5650,2)+1)</f>
        <v/>
      </c>
      <c r="J5650" s="4" t="str">
        <f aca="false">IF($I5650="","",$I5650+6)</f>
        <v/>
      </c>
      <c r="K5650" s="6" t="str">
        <f aca="false">IF($H5650="","",DATE(YEAR($H5650),MONTH($H5650),1))</f>
        <v/>
      </c>
      <c r="L5650" s="0" t="str">
        <f aca="false">IF($A5650="","",INDEX(CARTAO_COMPRAS!$K:$K,INT((ROW()-2)/20)+2))</f>
        <v/>
      </c>
      <c r="M5650" s="0" t="str">
        <f aca="false">IF($A5650="","","Compra no cartão")</f>
        <v/>
      </c>
    </row>
    <row r="5651" customFormat="false" ht="13.5" hidden="false" customHeight="false" outlineLevel="0" collapsed="false">
      <c r="A5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1" s="0" t="str">
        <f aca="false">IF($A5651="","",INDEX(CARTAO_COMPRAS!$C:$C,INT((ROW()-2)/20)+2))</f>
        <v/>
      </c>
      <c r="C5651" s="0" t="str">
        <f aca="false">IF($A5651="","",INDEX(CARTAO_COMPRAS!$D:$D,INT((ROW()-2)/20)+2))</f>
        <v/>
      </c>
      <c r="D5651" s="0" t="str">
        <f aca="false">IF($A5651="","",INDEX(CARTAO_COMPRAS!$E:$E,INT((ROW()-2)/20)+2))</f>
        <v/>
      </c>
      <c r="E5651" s="0" t="str">
        <f aca="false">IF($A5651="","",INDEX(CARTAO_COMPRAS!$H:$H,INT((ROW()-2)/20)+2)+MOD(ROW()-2,20))</f>
        <v/>
      </c>
      <c r="F5651" s="0" t="str">
        <f aca="false">IF($A5651="","",INDEX(CARTAO_COMPRAS!$G:$G,INT((ROW()-2)/20)+2))</f>
        <v/>
      </c>
      <c r="G5651" s="5" t="str">
        <f aca="false">IF($A5651="","",INDEX(CARTAO_COMPRAS!$I:$I,INT((ROW()-2)/20)+2))</f>
        <v/>
      </c>
      <c r="H5651" s="4" t="str">
        <f aca="false">IF($A5651="","",EDATE(INDEX(CARTAO_COMPRAS!$J:$J,INT((ROW()-2)/20)+2),MOD(ROW()-2,20)))</f>
        <v/>
      </c>
      <c r="I5651" s="4" t="str">
        <f aca="false">IF($H5651="","",$H5651-WEEKDAY($H5651,2)+1)</f>
        <v/>
      </c>
      <c r="J5651" s="4" t="str">
        <f aca="false">IF($I5651="","",$I5651+6)</f>
        <v/>
      </c>
      <c r="K5651" s="6" t="str">
        <f aca="false">IF($H5651="","",DATE(YEAR($H5651),MONTH($H5651),1))</f>
        <v/>
      </c>
      <c r="L5651" s="0" t="str">
        <f aca="false">IF($A5651="","",INDEX(CARTAO_COMPRAS!$K:$K,INT((ROW()-2)/20)+2))</f>
        <v/>
      </c>
      <c r="M5651" s="0" t="str">
        <f aca="false">IF($A5651="","","Compra no cartão")</f>
        <v/>
      </c>
    </row>
    <row r="5652" customFormat="false" ht="13.5" hidden="false" customHeight="false" outlineLevel="0" collapsed="false">
      <c r="A5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2" s="0" t="str">
        <f aca="false">IF($A5652="","",INDEX(CARTAO_COMPRAS!$C:$C,INT((ROW()-2)/20)+2))</f>
        <v/>
      </c>
      <c r="C5652" s="0" t="str">
        <f aca="false">IF($A5652="","",INDEX(CARTAO_COMPRAS!$D:$D,INT((ROW()-2)/20)+2))</f>
        <v/>
      </c>
      <c r="D5652" s="0" t="str">
        <f aca="false">IF($A5652="","",INDEX(CARTAO_COMPRAS!$E:$E,INT((ROW()-2)/20)+2))</f>
        <v/>
      </c>
      <c r="E5652" s="0" t="str">
        <f aca="false">IF($A5652="","",INDEX(CARTAO_COMPRAS!$H:$H,INT((ROW()-2)/20)+2)+MOD(ROW()-2,20))</f>
        <v/>
      </c>
      <c r="F5652" s="0" t="str">
        <f aca="false">IF($A5652="","",INDEX(CARTAO_COMPRAS!$G:$G,INT((ROW()-2)/20)+2))</f>
        <v/>
      </c>
      <c r="G5652" s="5" t="str">
        <f aca="false">IF($A5652="","",INDEX(CARTAO_COMPRAS!$I:$I,INT((ROW()-2)/20)+2))</f>
        <v/>
      </c>
      <c r="H5652" s="4" t="str">
        <f aca="false">IF($A5652="","",EDATE(INDEX(CARTAO_COMPRAS!$J:$J,INT((ROW()-2)/20)+2),MOD(ROW()-2,20)))</f>
        <v/>
      </c>
      <c r="I5652" s="4" t="str">
        <f aca="false">IF($H5652="","",$H5652-WEEKDAY($H5652,2)+1)</f>
        <v/>
      </c>
      <c r="J5652" s="4" t="str">
        <f aca="false">IF($I5652="","",$I5652+6)</f>
        <v/>
      </c>
      <c r="K5652" s="6" t="str">
        <f aca="false">IF($H5652="","",DATE(YEAR($H5652),MONTH($H5652),1))</f>
        <v/>
      </c>
      <c r="L5652" s="0" t="str">
        <f aca="false">IF($A5652="","",INDEX(CARTAO_COMPRAS!$K:$K,INT((ROW()-2)/20)+2))</f>
        <v/>
      </c>
      <c r="M5652" s="0" t="str">
        <f aca="false">IF($A5652="","","Compra no cartão")</f>
        <v/>
      </c>
    </row>
    <row r="5653" customFormat="false" ht="13.5" hidden="false" customHeight="false" outlineLevel="0" collapsed="false">
      <c r="A5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3" s="0" t="str">
        <f aca="false">IF($A5653="","",INDEX(CARTAO_COMPRAS!$C:$C,INT((ROW()-2)/20)+2))</f>
        <v/>
      </c>
      <c r="C5653" s="0" t="str">
        <f aca="false">IF($A5653="","",INDEX(CARTAO_COMPRAS!$D:$D,INT((ROW()-2)/20)+2))</f>
        <v/>
      </c>
      <c r="D5653" s="0" t="str">
        <f aca="false">IF($A5653="","",INDEX(CARTAO_COMPRAS!$E:$E,INT((ROW()-2)/20)+2))</f>
        <v/>
      </c>
      <c r="E5653" s="0" t="str">
        <f aca="false">IF($A5653="","",INDEX(CARTAO_COMPRAS!$H:$H,INT((ROW()-2)/20)+2)+MOD(ROW()-2,20))</f>
        <v/>
      </c>
      <c r="F5653" s="0" t="str">
        <f aca="false">IF($A5653="","",INDEX(CARTAO_COMPRAS!$G:$G,INT((ROW()-2)/20)+2))</f>
        <v/>
      </c>
      <c r="G5653" s="5" t="str">
        <f aca="false">IF($A5653="","",INDEX(CARTAO_COMPRAS!$I:$I,INT((ROW()-2)/20)+2))</f>
        <v/>
      </c>
      <c r="H5653" s="4" t="str">
        <f aca="false">IF($A5653="","",EDATE(INDEX(CARTAO_COMPRAS!$J:$J,INT((ROW()-2)/20)+2),MOD(ROW()-2,20)))</f>
        <v/>
      </c>
      <c r="I5653" s="4" t="str">
        <f aca="false">IF($H5653="","",$H5653-WEEKDAY($H5653,2)+1)</f>
        <v/>
      </c>
      <c r="J5653" s="4" t="str">
        <f aca="false">IF($I5653="","",$I5653+6)</f>
        <v/>
      </c>
      <c r="K5653" s="6" t="str">
        <f aca="false">IF($H5653="","",DATE(YEAR($H5653),MONTH($H5653),1))</f>
        <v/>
      </c>
      <c r="L5653" s="0" t="str">
        <f aca="false">IF($A5653="","",INDEX(CARTAO_COMPRAS!$K:$K,INT((ROW()-2)/20)+2))</f>
        <v/>
      </c>
      <c r="M5653" s="0" t="str">
        <f aca="false">IF($A5653="","","Compra no cartão")</f>
        <v/>
      </c>
    </row>
    <row r="5654" customFormat="false" ht="13.5" hidden="false" customHeight="false" outlineLevel="0" collapsed="false">
      <c r="A5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4" s="0" t="str">
        <f aca="false">IF($A5654="","",INDEX(CARTAO_COMPRAS!$C:$C,INT((ROW()-2)/20)+2))</f>
        <v/>
      </c>
      <c r="C5654" s="0" t="str">
        <f aca="false">IF($A5654="","",INDEX(CARTAO_COMPRAS!$D:$D,INT((ROW()-2)/20)+2))</f>
        <v/>
      </c>
      <c r="D5654" s="0" t="str">
        <f aca="false">IF($A5654="","",INDEX(CARTAO_COMPRAS!$E:$E,INT((ROW()-2)/20)+2))</f>
        <v/>
      </c>
      <c r="E5654" s="0" t="str">
        <f aca="false">IF($A5654="","",INDEX(CARTAO_COMPRAS!$H:$H,INT((ROW()-2)/20)+2)+MOD(ROW()-2,20))</f>
        <v/>
      </c>
      <c r="F5654" s="0" t="str">
        <f aca="false">IF($A5654="","",INDEX(CARTAO_COMPRAS!$G:$G,INT((ROW()-2)/20)+2))</f>
        <v/>
      </c>
      <c r="G5654" s="5" t="str">
        <f aca="false">IF($A5654="","",INDEX(CARTAO_COMPRAS!$I:$I,INT((ROW()-2)/20)+2))</f>
        <v/>
      </c>
      <c r="H5654" s="4" t="str">
        <f aca="false">IF($A5654="","",EDATE(INDEX(CARTAO_COMPRAS!$J:$J,INT((ROW()-2)/20)+2),MOD(ROW()-2,20)))</f>
        <v/>
      </c>
      <c r="I5654" s="4" t="str">
        <f aca="false">IF($H5654="","",$H5654-WEEKDAY($H5654,2)+1)</f>
        <v/>
      </c>
      <c r="J5654" s="4" t="str">
        <f aca="false">IF($I5654="","",$I5654+6)</f>
        <v/>
      </c>
      <c r="K5654" s="6" t="str">
        <f aca="false">IF($H5654="","",DATE(YEAR($H5654),MONTH($H5654),1))</f>
        <v/>
      </c>
      <c r="L5654" s="0" t="str">
        <f aca="false">IF($A5654="","",INDEX(CARTAO_COMPRAS!$K:$K,INT((ROW()-2)/20)+2))</f>
        <v/>
      </c>
      <c r="M5654" s="0" t="str">
        <f aca="false">IF($A5654="","","Compra no cartão")</f>
        <v/>
      </c>
    </row>
    <row r="5655" customFormat="false" ht="13.5" hidden="false" customHeight="false" outlineLevel="0" collapsed="false">
      <c r="A5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5" s="0" t="str">
        <f aca="false">IF($A5655="","",INDEX(CARTAO_COMPRAS!$C:$C,INT((ROW()-2)/20)+2))</f>
        <v/>
      </c>
      <c r="C5655" s="0" t="str">
        <f aca="false">IF($A5655="","",INDEX(CARTAO_COMPRAS!$D:$D,INT((ROW()-2)/20)+2))</f>
        <v/>
      </c>
      <c r="D5655" s="0" t="str">
        <f aca="false">IF($A5655="","",INDEX(CARTAO_COMPRAS!$E:$E,INT((ROW()-2)/20)+2))</f>
        <v/>
      </c>
      <c r="E5655" s="0" t="str">
        <f aca="false">IF($A5655="","",INDEX(CARTAO_COMPRAS!$H:$H,INT((ROW()-2)/20)+2)+MOD(ROW()-2,20))</f>
        <v/>
      </c>
      <c r="F5655" s="0" t="str">
        <f aca="false">IF($A5655="","",INDEX(CARTAO_COMPRAS!$G:$G,INT((ROW()-2)/20)+2))</f>
        <v/>
      </c>
      <c r="G5655" s="5" t="str">
        <f aca="false">IF($A5655="","",INDEX(CARTAO_COMPRAS!$I:$I,INT((ROW()-2)/20)+2))</f>
        <v/>
      </c>
      <c r="H5655" s="4" t="str">
        <f aca="false">IF($A5655="","",EDATE(INDEX(CARTAO_COMPRAS!$J:$J,INT((ROW()-2)/20)+2),MOD(ROW()-2,20)))</f>
        <v/>
      </c>
      <c r="I5655" s="4" t="str">
        <f aca="false">IF($H5655="","",$H5655-WEEKDAY($H5655,2)+1)</f>
        <v/>
      </c>
      <c r="J5655" s="4" t="str">
        <f aca="false">IF($I5655="","",$I5655+6)</f>
        <v/>
      </c>
      <c r="K5655" s="6" t="str">
        <f aca="false">IF($H5655="","",DATE(YEAR($H5655),MONTH($H5655),1))</f>
        <v/>
      </c>
      <c r="L5655" s="0" t="str">
        <f aca="false">IF($A5655="","",INDEX(CARTAO_COMPRAS!$K:$K,INT((ROW()-2)/20)+2))</f>
        <v/>
      </c>
      <c r="M5655" s="0" t="str">
        <f aca="false">IF($A5655="","","Compra no cartão")</f>
        <v/>
      </c>
    </row>
    <row r="5656" customFormat="false" ht="13.5" hidden="false" customHeight="false" outlineLevel="0" collapsed="false">
      <c r="A5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6" s="0" t="str">
        <f aca="false">IF($A5656="","",INDEX(CARTAO_COMPRAS!$C:$C,INT((ROW()-2)/20)+2))</f>
        <v/>
      </c>
      <c r="C5656" s="0" t="str">
        <f aca="false">IF($A5656="","",INDEX(CARTAO_COMPRAS!$D:$D,INT((ROW()-2)/20)+2))</f>
        <v/>
      </c>
      <c r="D5656" s="0" t="str">
        <f aca="false">IF($A5656="","",INDEX(CARTAO_COMPRAS!$E:$E,INT((ROW()-2)/20)+2))</f>
        <v/>
      </c>
      <c r="E5656" s="0" t="str">
        <f aca="false">IF($A5656="","",INDEX(CARTAO_COMPRAS!$H:$H,INT((ROW()-2)/20)+2)+MOD(ROW()-2,20))</f>
        <v/>
      </c>
      <c r="F5656" s="0" t="str">
        <f aca="false">IF($A5656="","",INDEX(CARTAO_COMPRAS!$G:$G,INT((ROW()-2)/20)+2))</f>
        <v/>
      </c>
      <c r="G5656" s="5" t="str">
        <f aca="false">IF($A5656="","",INDEX(CARTAO_COMPRAS!$I:$I,INT((ROW()-2)/20)+2))</f>
        <v/>
      </c>
      <c r="H5656" s="4" t="str">
        <f aca="false">IF($A5656="","",EDATE(INDEX(CARTAO_COMPRAS!$J:$J,INT((ROW()-2)/20)+2),MOD(ROW()-2,20)))</f>
        <v/>
      </c>
      <c r="I5656" s="4" t="str">
        <f aca="false">IF($H5656="","",$H5656-WEEKDAY($H5656,2)+1)</f>
        <v/>
      </c>
      <c r="J5656" s="4" t="str">
        <f aca="false">IF($I5656="","",$I5656+6)</f>
        <v/>
      </c>
      <c r="K5656" s="6" t="str">
        <f aca="false">IF($H5656="","",DATE(YEAR($H5656),MONTH($H5656),1))</f>
        <v/>
      </c>
      <c r="L5656" s="0" t="str">
        <f aca="false">IF($A5656="","",INDEX(CARTAO_COMPRAS!$K:$K,INT((ROW()-2)/20)+2))</f>
        <v/>
      </c>
      <c r="M5656" s="0" t="str">
        <f aca="false">IF($A5656="","","Compra no cartão")</f>
        <v/>
      </c>
    </row>
    <row r="5657" customFormat="false" ht="13.5" hidden="false" customHeight="false" outlineLevel="0" collapsed="false">
      <c r="A5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7" s="0" t="str">
        <f aca="false">IF($A5657="","",INDEX(CARTAO_COMPRAS!$C:$C,INT((ROW()-2)/20)+2))</f>
        <v/>
      </c>
      <c r="C5657" s="0" t="str">
        <f aca="false">IF($A5657="","",INDEX(CARTAO_COMPRAS!$D:$D,INT((ROW()-2)/20)+2))</f>
        <v/>
      </c>
      <c r="D5657" s="0" t="str">
        <f aca="false">IF($A5657="","",INDEX(CARTAO_COMPRAS!$E:$E,INT((ROW()-2)/20)+2))</f>
        <v/>
      </c>
      <c r="E5657" s="0" t="str">
        <f aca="false">IF($A5657="","",INDEX(CARTAO_COMPRAS!$H:$H,INT((ROW()-2)/20)+2)+MOD(ROW()-2,20))</f>
        <v/>
      </c>
      <c r="F5657" s="0" t="str">
        <f aca="false">IF($A5657="","",INDEX(CARTAO_COMPRAS!$G:$G,INT((ROW()-2)/20)+2))</f>
        <v/>
      </c>
      <c r="G5657" s="5" t="str">
        <f aca="false">IF($A5657="","",INDEX(CARTAO_COMPRAS!$I:$I,INT((ROW()-2)/20)+2))</f>
        <v/>
      </c>
      <c r="H5657" s="4" t="str">
        <f aca="false">IF($A5657="","",EDATE(INDEX(CARTAO_COMPRAS!$J:$J,INT((ROW()-2)/20)+2),MOD(ROW()-2,20)))</f>
        <v/>
      </c>
      <c r="I5657" s="4" t="str">
        <f aca="false">IF($H5657="","",$H5657-WEEKDAY($H5657,2)+1)</f>
        <v/>
      </c>
      <c r="J5657" s="4" t="str">
        <f aca="false">IF($I5657="","",$I5657+6)</f>
        <v/>
      </c>
      <c r="K5657" s="6" t="str">
        <f aca="false">IF($H5657="","",DATE(YEAR($H5657),MONTH($H5657),1))</f>
        <v/>
      </c>
      <c r="L5657" s="0" t="str">
        <f aca="false">IF($A5657="","",INDEX(CARTAO_COMPRAS!$K:$K,INT((ROW()-2)/20)+2))</f>
        <v/>
      </c>
      <c r="M5657" s="0" t="str">
        <f aca="false">IF($A5657="","","Compra no cartão")</f>
        <v/>
      </c>
    </row>
    <row r="5658" customFormat="false" ht="13.5" hidden="false" customHeight="false" outlineLevel="0" collapsed="false">
      <c r="A5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8" s="0" t="str">
        <f aca="false">IF($A5658="","",INDEX(CARTAO_COMPRAS!$C:$C,INT((ROW()-2)/20)+2))</f>
        <v/>
      </c>
      <c r="C5658" s="0" t="str">
        <f aca="false">IF($A5658="","",INDEX(CARTAO_COMPRAS!$D:$D,INT((ROW()-2)/20)+2))</f>
        <v/>
      </c>
      <c r="D5658" s="0" t="str">
        <f aca="false">IF($A5658="","",INDEX(CARTAO_COMPRAS!$E:$E,INT((ROW()-2)/20)+2))</f>
        <v/>
      </c>
      <c r="E5658" s="0" t="str">
        <f aca="false">IF($A5658="","",INDEX(CARTAO_COMPRAS!$H:$H,INT((ROW()-2)/20)+2)+MOD(ROW()-2,20))</f>
        <v/>
      </c>
      <c r="F5658" s="0" t="str">
        <f aca="false">IF($A5658="","",INDEX(CARTAO_COMPRAS!$G:$G,INT((ROW()-2)/20)+2))</f>
        <v/>
      </c>
      <c r="G5658" s="5" t="str">
        <f aca="false">IF($A5658="","",INDEX(CARTAO_COMPRAS!$I:$I,INT((ROW()-2)/20)+2))</f>
        <v/>
      </c>
      <c r="H5658" s="4" t="str">
        <f aca="false">IF($A5658="","",EDATE(INDEX(CARTAO_COMPRAS!$J:$J,INT((ROW()-2)/20)+2),MOD(ROW()-2,20)))</f>
        <v/>
      </c>
      <c r="I5658" s="4" t="str">
        <f aca="false">IF($H5658="","",$H5658-WEEKDAY($H5658,2)+1)</f>
        <v/>
      </c>
      <c r="J5658" s="4" t="str">
        <f aca="false">IF($I5658="","",$I5658+6)</f>
        <v/>
      </c>
      <c r="K5658" s="6" t="str">
        <f aca="false">IF($H5658="","",DATE(YEAR($H5658),MONTH($H5658),1))</f>
        <v/>
      </c>
      <c r="L5658" s="0" t="str">
        <f aca="false">IF($A5658="","",INDEX(CARTAO_COMPRAS!$K:$K,INT((ROW()-2)/20)+2))</f>
        <v/>
      </c>
      <c r="M5658" s="0" t="str">
        <f aca="false">IF($A5658="","","Compra no cartão")</f>
        <v/>
      </c>
    </row>
    <row r="5659" customFormat="false" ht="13.5" hidden="false" customHeight="false" outlineLevel="0" collapsed="false">
      <c r="A5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59" s="0" t="str">
        <f aca="false">IF($A5659="","",INDEX(CARTAO_COMPRAS!$C:$C,INT((ROW()-2)/20)+2))</f>
        <v/>
      </c>
      <c r="C5659" s="0" t="str">
        <f aca="false">IF($A5659="","",INDEX(CARTAO_COMPRAS!$D:$D,INT((ROW()-2)/20)+2))</f>
        <v/>
      </c>
      <c r="D5659" s="0" t="str">
        <f aca="false">IF($A5659="","",INDEX(CARTAO_COMPRAS!$E:$E,INT((ROW()-2)/20)+2))</f>
        <v/>
      </c>
      <c r="E5659" s="0" t="str">
        <f aca="false">IF($A5659="","",INDEX(CARTAO_COMPRAS!$H:$H,INT((ROW()-2)/20)+2)+MOD(ROW()-2,20))</f>
        <v/>
      </c>
      <c r="F5659" s="0" t="str">
        <f aca="false">IF($A5659="","",INDEX(CARTAO_COMPRAS!$G:$G,INT((ROW()-2)/20)+2))</f>
        <v/>
      </c>
      <c r="G5659" s="5" t="str">
        <f aca="false">IF($A5659="","",INDEX(CARTAO_COMPRAS!$I:$I,INT((ROW()-2)/20)+2))</f>
        <v/>
      </c>
      <c r="H5659" s="4" t="str">
        <f aca="false">IF($A5659="","",EDATE(INDEX(CARTAO_COMPRAS!$J:$J,INT((ROW()-2)/20)+2),MOD(ROW()-2,20)))</f>
        <v/>
      </c>
      <c r="I5659" s="4" t="str">
        <f aca="false">IF($H5659="","",$H5659-WEEKDAY($H5659,2)+1)</f>
        <v/>
      </c>
      <c r="J5659" s="4" t="str">
        <f aca="false">IF($I5659="","",$I5659+6)</f>
        <v/>
      </c>
      <c r="K5659" s="6" t="str">
        <f aca="false">IF($H5659="","",DATE(YEAR($H5659),MONTH($H5659),1))</f>
        <v/>
      </c>
      <c r="L5659" s="0" t="str">
        <f aca="false">IF($A5659="","",INDEX(CARTAO_COMPRAS!$K:$K,INT((ROW()-2)/20)+2))</f>
        <v/>
      </c>
      <c r="M5659" s="0" t="str">
        <f aca="false">IF($A5659="","","Compra no cartão")</f>
        <v/>
      </c>
    </row>
    <row r="5660" customFormat="false" ht="13.5" hidden="false" customHeight="false" outlineLevel="0" collapsed="false">
      <c r="A5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0" s="0" t="str">
        <f aca="false">IF($A5660="","",INDEX(CARTAO_COMPRAS!$C:$C,INT((ROW()-2)/20)+2))</f>
        <v/>
      </c>
      <c r="C5660" s="0" t="str">
        <f aca="false">IF($A5660="","",INDEX(CARTAO_COMPRAS!$D:$D,INT((ROW()-2)/20)+2))</f>
        <v/>
      </c>
      <c r="D5660" s="0" t="str">
        <f aca="false">IF($A5660="","",INDEX(CARTAO_COMPRAS!$E:$E,INT((ROW()-2)/20)+2))</f>
        <v/>
      </c>
      <c r="E5660" s="0" t="str">
        <f aca="false">IF($A5660="","",INDEX(CARTAO_COMPRAS!$H:$H,INT((ROW()-2)/20)+2)+MOD(ROW()-2,20))</f>
        <v/>
      </c>
      <c r="F5660" s="0" t="str">
        <f aca="false">IF($A5660="","",INDEX(CARTAO_COMPRAS!$G:$G,INT((ROW()-2)/20)+2))</f>
        <v/>
      </c>
      <c r="G5660" s="5" t="str">
        <f aca="false">IF($A5660="","",INDEX(CARTAO_COMPRAS!$I:$I,INT((ROW()-2)/20)+2))</f>
        <v/>
      </c>
      <c r="H5660" s="4" t="str">
        <f aca="false">IF($A5660="","",EDATE(INDEX(CARTAO_COMPRAS!$J:$J,INT((ROW()-2)/20)+2),MOD(ROW()-2,20)))</f>
        <v/>
      </c>
      <c r="I5660" s="4" t="str">
        <f aca="false">IF($H5660="","",$H5660-WEEKDAY($H5660,2)+1)</f>
        <v/>
      </c>
      <c r="J5660" s="4" t="str">
        <f aca="false">IF($I5660="","",$I5660+6)</f>
        <v/>
      </c>
      <c r="K5660" s="6" t="str">
        <f aca="false">IF($H5660="","",DATE(YEAR($H5660),MONTH($H5660),1))</f>
        <v/>
      </c>
      <c r="L5660" s="0" t="str">
        <f aca="false">IF($A5660="","",INDEX(CARTAO_COMPRAS!$K:$K,INT((ROW()-2)/20)+2))</f>
        <v/>
      </c>
      <c r="M5660" s="0" t="str">
        <f aca="false">IF($A5660="","","Compra no cartão")</f>
        <v/>
      </c>
    </row>
    <row r="5661" customFormat="false" ht="13.5" hidden="false" customHeight="false" outlineLevel="0" collapsed="false">
      <c r="A5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1" s="0" t="str">
        <f aca="false">IF($A5661="","",INDEX(CARTAO_COMPRAS!$C:$C,INT((ROW()-2)/20)+2))</f>
        <v/>
      </c>
      <c r="C5661" s="0" t="str">
        <f aca="false">IF($A5661="","",INDEX(CARTAO_COMPRAS!$D:$D,INT((ROW()-2)/20)+2))</f>
        <v/>
      </c>
      <c r="D5661" s="0" t="str">
        <f aca="false">IF($A5661="","",INDEX(CARTAO_COMPRAS!$E:$E,INT((ROW()-2)/20)+2))</f>
        <v/>
      </c>
      <c r="E5661" s="0" t="str">
        <f aca="false">IF($A5661="","",INDEX(CARTAO_COMPRAS!$H:$H,INT((ROW()-2)/20)+2)+MOD(ROW()-2,20))</f>
        <v/>
      </c>
      <c r="F5661" s="0" t="str">
        <f aca="false">IF($A5661="","",INDEX(CARTAO_COMPRAS!$G:$G,INT((ROW()-2)/20)+2))</f>
        <v/>
      </c>
      <c r="G5661" s="5" t="str">
        <f aca="false">IF($A5661="","",INDEX(CARTAO_COMPRAS!$I:$I,INT((ROW()-2)/20)+2))</f>
        <v/>
      </c>
      <c r="H5661" s="4" t="str">
        <f aca="false">IF($A5661="","",EDATE(INDEX(CARTAO_COMPRAS!$J:$J,INT((ROW()-2)/20)+2),MOD(ROW()-2,20)))</f>
        <v/>
      </c>
      <c r="I5661" s="4" t="str">
        <f aca="false">IF($H5661="","",$H5661-WEEKDAY($H5661,2)+1)</f>
        <v/>
      </c>
      <c r="J5661" s="4" t="str">
        <f aca="false">IF($I5661="","",$I5661+6)</f>
        <v/>
      </c>
      <c r="K5661" s="6" t="str">
        <f aca="false">IF($H5661="","",DATE(YEAR($H5661),MONTH($H5661),1))</f>
        <v/>
      </c>
      <c r="L5661" s="0" t="str">
        <f aca="false">IF($A5661="","",INDEX(CARTAO_COMPRAS!$K:$K,INT((ROW()-2)/20)+2))</f>
        <v/>
      </c>
      <c r="M5661" s="0" t="str">
        <f aca="false">IF($A5661="","","Compra no cartão")</f>
        <v/>
      </c>
    </row>
    <row r="5662" customFormat="false" ht="13.5" hidden="false" customHeight="false" outlineLevel="0" collapsed="false">
      <c r="A56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2" s="0" t="str">
        <f aca="false">IF($A5662="","",INDEX(CARTAO_COMPRAS!$C:$C,INT((ROW()-2)/20)+2))</f>
        <v/>
      </c>
      <c r="C5662" s="0" t="str">
        <f aca="false">IF($A5662="","",INDEX(CARTAO_COMPRAS!$D:$D,INT((ROW()-2)/20)+2))</f>
        <v/>
      </c>
      <c r="D5662" s="0" t="str">
        <f aca="false">IF($A5662="","",INDEX(CARTAO_COMPRAS!$E:$E,INT((ROW()-2)/20)+2))</f>
        <v/>
      </c>
      <c r="E5662" s="0" t="str">
        <f aca="false">IF($A5662="","",INDEX(CARTAO_COMPRAS!$H:$H,INT((ROW()-2)/20)+2)+MOD(ROW()-2,20))</f>
        <v/>
      </c>
      <c r="F5662" s="0" t="str">
        <f aca="false">IF($A5662="","",INDEX(CARTAO_COMPRAS!$G:$G,INT((ROW()-2)/20)+2))</f>
        <v/>
      </c>
      <c r="G5662" s="5" t="str">
        <f aca="false">IF($A5662="","",INDEX(CARTAO_COMPRAS!$I:$I,INT((ROW()-2)/20)+2))</f>
        <v/>
      </c>
      <c r="H5662" s="4" t="str">
        <f aca="false">IF($A5662="","",EDATE(INDEX(CARTAO_COMPRAS!$J:$J,INT((ROW()-2)/20)+2),MOD(ROW()-2,20)))</f>
        <v/>
      </c>
      <c r="I5662" s="4" t="str">
        <f aca="false">IF($H5662="","",$H5662-WEEKDAY($H5662,2)+1)</f>
        <v/>
      </c>
      <c r="J5662" s="4" t="str">
        <f aca="false">IF($I5662="","",$I5662+6)</f>
        <v/>
      </c>
      <c r="K5662" s="6" t="str">
        <f aca="false">IF($H5662="","",DATE(YEAR($H5662),MONTH($H5662),1))</f>
        <v/>
      </c>
      <c r="L5662" s="0" t="str">
        <f aca="false">IF($A5662="","",INDEX(CARTAO_COMPRAS!$K:$K,INT((ROW()-2)/20)+2))</f>
        <v/>
      </c>
      <c r="M5662" s="0" t="str">
        <f aca="false">IF($A5662="","","Compra no cartão")</f>
        <v/>
      </c>
    </row>
    <row r="5663" customFormat="false" ht="13.5" hidden="false" customHeight="false" outlineLevel="0" collapsed="false">
      <c r="A56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3" s="0" t="str">
        <f aca="false">IF($A5663="","",INDEX(CARTAO_COMPRAS!$C:$C,INT((ROW()-2)/20)+2))</f>
        <v/>
      </c>
      <c r="C5663" s="0" t="str">
        <f aca="false">IF($A5663="","",INDEX(CARTAO_COMPRAS!$D:$D,INT((ROW()-2)/20)+2))</f>
        <v/>
      </c>
      <c r="D5663" s="0" t="str">
        <f aca="false">IF($A5663="","",INDEX(CARTAO_COMPRAS!$E:$E,INT((ROW()-2)/20)+2))</f>
        <v/>
      </c>
      <c r="E5663" s="0" t="str">
        <f aca="false">IF($A5663="","",INDEX(CARTAO_COMPRAS!$H:$H,INT((ROW()-2)/20)+2)+MOD(ROW()-2,20))</f>
        <v/>
      </c>
      <c r="F5663" s="0" t="str">
        <f aca="false">IF($A5663="","",INDEX(CARTAO_COMPRAS!$G:$G,INT((ROW()-2)/20)+2))</f>
        <v/>
      </c>
      <c r="G5663" s="5" t="str">
        <f aca="false">IF($A5663="","",INDEX(CARTAO_COMPRAS!$I:$I,INT((ROW()-2)/20)+2))</f>
        <v/>
      </c>
      <c r="H5663" s="4" t="str">
        <f aca="false">IF($A5663="","",EDATE(INDEX(CARTAO_COMPRAS!$J:$J,INT((ROW()-2)/20)+2),MOD(ROW()-2,20)))</f>
        <v/>
      </c>
      <c r="I5663" s="4" t="str">
        <f aca="false">IF($H5663="","",$H5663-WEEKDAY($H5663,2)+1)</f>
        <v/>
      </c>
      <c r="J5663" s="4" t="str">
        <f aca="false">IF($I5663="","",$I5663+6)</f>
        <v/>
      </c>
      <c r="K5663" s="6" t="str">
        <f aca="false">IF($H5663="","",DATE(YEAR($H5663),MONTH($H5663),1))</f>
        <v/>
      </c>
      <c r="L5663" s="0" t="str">
        <f aca="false">IF($A5663="","",INDEX(CARTAO_COMPRAS!$K:$K,INT((ROW()-2)/20)+2))</f>
        <v/>
      </c>
      <c r="M5663" s="0" t="str">
        <f aca="false">IF($A5663="","","Compra no cartão")</f>
        <v/>
      </c>
    </row>
    <row r="5664" customFormat="false" ht="13.5" hidden="false" customHeight="false" outlineLevel="0" collapsed="false">
      <c r="A5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4" s="0" t="str">
        <f aca="false">IF($A5664="","",INDEX(CARTAO_COMPRAS!$C:$C,INT((ROW()-2)/20)+2))</f>
        <v/>
      </c>
      <c r="C5664" s="0" t="str">
        <f aca="false">IF($A5664="","",INDEX(CARTAO_COMPRAS!$D:$D,INT((ROW()-2)/20)+2))</f>
        <v/>
      </c>
      <c r="D5664" s="0" t="str">
        <f aca="false">IF($A5664="","",INDEX(CARTAO_COMPRAS!$E:$E,INT((ROW()-2)/20)+2))</f>
        <v/>
      </c>
      <c r="E5664" s="0" t="str">
        <f aca="false">IF($A5664="","",INDEX(CARTAO_COMPRAS!$H:$H,INT((ROW()-2)/20)+2)+MOD(ROW()-2,20))</f>
        <v/>
      </c>
      <c r="F5664" s="0" t="str">
        <f aca="false">IF($A5664="","",INDEX(CARTAO_COMPRAS!$G:$G,INT((ROW()-2)/20)+2))</f>
        <v/>
      </c>
      <c r="G5664" s="5" t="str">
        <f aca="false">IF($A5664="","",INDEX(CARTAO_COMPRAS!$I:$I,INT((ROW()-2)/20)+2))</f>
        <v/>
      </c>
      <c r="H5664" s="4" t="str">
        <f aca="false">IF($A5664="","",EDATE(INDEX(CARTAO_COMPRAS!$J:$J,INT((ROW()-2)/20)+2),MOD(ROW()-2,20)))</f>
        <v/>
      </c>
      <c r="I5664" s="4" t="str">
        <f aca="false">IF($H5664="","",$H5664-WEEKDAY($H5664,2)+1)</f>
        <v/>
      </c>
      <c r="J5664" s="4" t="str">
        <f aca="false">IF($I5664="","",$I5664+6)</f>
        <v/>
      </c>
      <c r="K5664" s="6" t="str">
        <f aca="false">IF($H5664="","",DATE(YEAR($H5664),MONTH($H5664),1))</f>
        <v/>
      </c>
      <c r="L5664" s="0" t="str">
        <f aca="false">IF($A5664="","",INDEX(CARTAO_COMPRAS!$K:$K,INT((ROW()-2)/20)+2))</f>
        <v/>
      </c>
      <c r="M5664" s="0" t="str">
        <f aca="false">IF($A5664="","","Compra no cartão")</f>
        <v/>
      </c>
    </row>
    <row r="5665" customFormat="false" ht="13.5" hidden="false" customHeight="false" outlineLevel="0" collapsed="false">
      <c r="A5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5" s="0" t="str">
        <f aca="false">IF($A5665="","",INDEX(CARTAO_COMPRAS!$C:$C,INT((ROW()-2)/20)+2))</f>
        <v/>
      </c>
      <c r="C5665" s="0" t="str">
        <f aca="false">IF($A5665="","",INDEX(CARTAO_COMPRAS!$D:$D,INT((ROW()-2)/20)+2))</f>
        <v/>
      </c>
      <c r="D5665" s="0" t="str">
        <f aca="false">IF($A5665="","",INDEX(CARTAO_COMPRAS!$E:$E,INT((ROW()-2)/20)+2))</f>
        <v/>
      </c>
      <c r="E5665" s="0" t="str">
        <f aca="false">IF($A5665="","",INDEX(CARTAO_COMPRAS!$H:$H,INT((ROW()-2)/20)+2)+MOD(ROW()-2,20))</f>
        <v/>
      </c>
      <c r="F5665" s="0" t="str">
        <f aca="false">IF($A5665="","",INDEX(CARTAO_COMPRAS!$G:$G,INT((ROW()-2)/20)+2))</f>
        <v/>
      </c>
      <c r="G5665" s="5" t="str">
        <f aca="false">IF($A5665="","",INDEX(CARTAO_COMPRAS!$I:$I,INT((ROW()-2)/20)+2))</f>
        <v/>
      </c>
      <c r="H5665" s="4" t="str">
        <f aca="false">IF($A5665="","",EDATE(INDEX(CARTAO_COMPRAS!$J:$J,INT((ROW()-2)/20)+2),MOD(ROW()-2,20)))</f>
        <v/>
      </c>
      <c r="I5665" s="4" t="str">
        <f aca="false">IF($H5665="","",$H5665-WEEKDAY($H5665,2)+1)</f>
        <v/>
      </c>
      <c r="J5665" s="4" t="str">
        <f aca="false">IF($I5665="","",$I5665+6)</f>
        <v/>
      </c>
      <c r="K5665" s="6" t="str">
        <f aca="false">IF($H5665="","",DATE(YEAR($H5665),MONTH($H5665),1))</f>
        <v/>
      </c>
      <c r="L5665" s="0" t="str">
        <f aca="false">IF($A5665="","",INDEX(CARTAO_COMPRAS!$K:$K,INT((ROW()-2)/20)+2))</f>
        <v/>
      </c>
      <c r="M5665" s="0" t="str">
        <f aca="false">IF($A5665="","","Compra no cartão")</f>
        <v/>
      </c>
    </row>
    <row r="5666" customFormat="false" ht="13.5" hidden="false" customHeight="false" outlineLevel="0" collapsed="false">
      <c r="A5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6" s="0" t="str">
        <f aca="false">IF($A5666="","",INDEX(CARTAO_COMPRAS!$C:$C,INT((ROW()-2)/20)+2))</f>
        <v/>
      </c>
      <c r="C5666" s="0" t="str">
        <f aca="false">IF($A5666="","",INDEX(CARTAO_COMPRAS!$D:$D,INT((ROW()-2)/20)+2))</f>
        <v/>
      </c>
      <c r="D5666" s="0" t="str">
        <f aca="false">IF($A5666="","",INDEX(CARTAO_COMPRAS!$E:$E,INT((ROW()-2)/20)+2))</f>
        <v/>
      </c>
      <c r="E5666" s="0" t="str">
        <f aca="false">IF($A5666="","",INDEX(CARTAO_COMPRAS!$H:$H,INT((ROW()-2)/20)+2)+MOD(ROW()-2,20))</f>
        <v/>
      </c>
      <c r="F5666" s="0" t="str">
        <f aca="false">IF($A5666="","",INDEX(CARTAO_COMPRAS!$G:$G,INT((ROW()-2)/20)+2))</f>
        <v/>
      </c>
      <c r="G5666" s="5" t="str">
        <f aca="false">IF($A5666="","",INDEX(CARTAO_COMPRAS!$I:$I,INT((ROW()-2)/20)+2))</f>
        <v/>
      </c>
      <c r="H5666" s="4" t="str">
        <f aca="false">IF($A5666="","",EDATE(INDEX(CARTAO_COMPRAS!$J:$J,INT((ROW()-2)/20)+2),MOD(ROW()-2,20)))</f>
        <v/>
      </c>
      <c r="I5666" s="4" t="str">
        <f aca="false">IF($H5666="","",$H5666-WEEKDAY($H5666,2)+1)</f>
        <v/>
      </c>
      <c r="J5666" s="4" t="str">
        <f aca="false">IF($I5666="","",$I5666+6)</f>
        <v/>
      </c>
      <c r="K5666" s="6" t="str">
        <f aca="false">IF($H5666="","",DATE(YEAR($H5666),MONTH($H5666),1))</f>
        <v/>
      </c>
      <c r="L5666" s="0" t="str">
        <f aca="false">IF($A5666="","",INDEX(CARTAO_COMPRAS!$K:$K,INT((ROW()-2)/20)+2))</f>
        <v/>
      </c>
      <c r="M5666" s="0" t="str">
        <f aca="false">IF($A5666="","","Compra no cartão")</f>
        <v/>
      </c>
    </row>
    <row r="5667" customFormat="false" ht="13.5" hidden="false" customHeight="false" outlineLevel="0" collapsed="false">
      <c r="A5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7" s="0" t="str">
        <f aca="false">IF($A5667="","",INDEX(CARTAO_COMPRAS!$C:$C,INT((ROW()-2)/20)+2))</f>
        <v/>
      </c>
      <c r="C5667" s="0" t="str">
        <f aca="false">IF($A5667="","",INDEX(CARTAO_COMPRAS!$D:$D,INT((ROW()-2)/20)+2))</f>
        <v/>
      </c>
      <c r="D5667" s="0" t="str">
        <f aca="false">IF($A5667="","",INDEX(CARTAO_COMPRAS!$E:$E,INT((ROW()-2)/20)+2))</f>
        <v/>
      </c>
      <c r="E5667" s="0" t="str">
        <f aca="false">IF($A5667="","",INDEX(CARTAO_COMPRAS!$H:$H,INT((ROW()-2)/20)+2)+MOD(ROW()-2,20))</f>
        <v/>
      </c>
      <c r="F5667" s="0" t="str">
        <f aca="false">IF($A5667="","",INDEX(CARTAO_COMPRAS!$G:$G,INT((ROW()-2)/20)+2))</f>
        <v/>
      </c>
      <c r="G5667" s="5" t="str">
        <f aca="false">IF($A5667="","",INDEX(CARTAO_COMPRAS!$I:$I,INT((ROW()-2)/20)+2))</f>
        <v/>
      </c>
      <c r="H5667" s="4" t="str">
        <f aca="false">IF($A5667="","",EDATE(INDEX(CARTAO_COMPRAS!$J:$J,INT((ROW()-2)/20)+2),MOD(ROW()-2,20)))</f>
        <v/>
      </c>
      <c r="I5667" s="4" t="str">
        <f aca="false">IF($H5667="","",$H5667-WEEKDAY($H5667,2)+1)</f>
        <v/>
      </c>
      <c r="J5667" s="4" t="str">
        <f aca="false">IF($I5667="","",$I5667+6)</f>
        <v/>
      </c>
      <c r="K5667" s="6" t="str">
        <f aca="false">IF($H5667="","",DATE(YEAR($H5667),MONTH($H5667),1))</f>
        <v/>
      </c>
      <c r="L5667" s="0" t="str">
        <f aca="false">IF($A5667="","",INDEX(CARTAO_COMPRAS!$K:$K,INT((ROW()-2)/20)+2))</f>
        <v/>
      </c>
      <c r="M5667" s="0" t="str">
        <f aca="false">IF($A5667="","","Compra no cartão")</f>
        <v/>
      </c>
    </row>
    <row r="5668" customFormat="false" ht="13.5" hidden="false" customHeight="false" outlineLevel="0" collapsed="false">
      <c r="A5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8" s="0" t="str">
        <f aca="false">IF($A5668="","",INDEX(CARTAO_COMPRAS!$C:$C,INT((ROW()-2)/20)+2))</f>
        <v/>
      </c>
      <c r="C5668" s="0" t="str">
        <f aca="false">IF($A5668="","",INDEX(CARTAO_COMPRAS!$D:$D,INT((ROW()-2)/20)+2))</f>
        <v/>
      </c>
      <c r="D5668" s="0" t="str">
        <f aca="false">IF($A5668="","",INDEX(CARTAO_COMPRAS!$E:$E,INT((ROW()-2)/20)+2))</f>
        <v/>
      </c>
      <c r="E5668" s="0" t="str">
        <f aca="false">IF($A5668="","",INDEX(CARTAO_COMPRAS!$H:$H,INT((ROW()-2)/20)+2)+MOD(ROW()-2,20))</f>
        <v/>
      </c>
      <c r="F5668" s="0" t="str">
        <f aca="false">IF($A5668="","",INDEX(CARTAO_COMPRAS!$G:$G,INT((ROW()-2)/20)+2))</f>
        <v/>
      </c>
      <c r="G5668" s="5" t="str">
        <f aca="false">IF($A5668="","",INDEX(CARTAO_COMPRAS!$I:$I,INT((ROW()-2)/20)+2))</f>
        <v/>
      </c>
      <c r="H5668" s="4" t="str">
        <f aca="false">IF($A5668="","",EDATE(INDEX(CARTAO_COMPRAS!$J:$J,INT((ROW()-2)/20)+2),MOD(ROW()-2,20)))</f>
        <v/>
      </c>
      <c r="I5668" s="4" t="str">
        <f aca="false">IF($H5668="","",$H5668-WEEKDAY($H5668,2)+1)</f>
        <v/>
      </c>
      <c r="J5668" s="4" t="str">
        <f aca="false">IF($I5668="","",$I5668+6)</f>
        <v/>
      </c>
      <c r="K5668" s="6" t="str">
        <f aca="false">IF($H5668="","",DATE(YEAR($H5668),MONTH($H5668),1))</f>
        <v/>
      </c>
      <c r="L5668" s="0" t="str">
        <f aca="false">IF($A5668="","",INDEX(CARTAO_COMPRAS!$K:$K,INT((ROW()-2)/20)+2))</f>
        <v/>
      </c>
      <c r="M5668" s="0" t="str">
        <f aca="false">IF($A5668="","","Compra no cartão")</f>
        <v/>
      </c>
    </row>
    <row r="5669" customFormat="false" ht="13.5" hidden="false" customHeight="false" outlineLevel="0" collapsed="false">
      <c r="A5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69" s="0" t="str">
        <f aca="false">IF($A5669="","",INDEX(CARTAO_COMPRAS!$C:$C,INT((ROW()-2)/20)+2))</f>
        <v/>
      </c>
      <c r="C5669" s="0" t="str">
        <f aca="false">IF($A5669="","",INDEX(CARTAO_COMPRAS!$D:$D,INT((ROW()-2)/20)+2))</f>
        <v/>
      </c>
      <c r="D5669" s="0" t="str">
        <f aca="false">IF($A5669="","",INDEX(CARTAO_COMPRAS!$E:$E,INT((ROW()-2)/20)+2))</f>
        <v/>
      </c>
      <c r="E5669" s="0" t="str">
        <f aca="false">IF($A5669="","",INDEX(CARTAO_COMPRAS!$H:$H,INT((ROW()-2)/20)+2)+MOD(ROW()-2,20))</f>
        <v/>
      </c>
      <c r="F5669" s="0" t="str">
        <f aca="false">IF($A5669="","",INDEX(CARTAO_COMPRAS!$G:$G,INT((ROW()-2)/20)+2))</f>
        <v/>
      </c>
      <c r="G5669" s="5" t="str">
        <f aca="false">IF($A5669="","",INDEX(CARTAO_COMPRAS!$I:$I,INT((ROW()-2)/20)+2))</f>
        <v/>
      </c>
      <c r="H5669" s="4" t="str">
        <f aca="false">IF($A5669="","",EDATE(INDEX(CARTAO_COMPRAS!$J:$J,INT((ROW()-2)/20)+2),MOD(ROW()-2,20)))</f>
        <v/>
      </c>
      <c r="I5669" s="4" t="str">
        <f aca="false">IF($H5669="","",$H5669-WEEKDAY($H5669,2)+1)</f>
        <v/>
      </c>
      <c r="J5669" s="4" t="str">
        <f aca="false">IF($I5669="","",$I5669+6)</f>
        <v/>
      </c>
      <c r="K5669" s="6" t="str">
        <f aca="false">IF($H5669="","",DATE(YEAR($H5669),MONTH($H5669),1))</f>
        <v/>
      </c>
      <c r="L5669" s="0" t="str">
        <f aca="false">IF($A5669="","",INDEX(CARTAO_COMPRAS!$K:$K,INT((ROW()-2)/20)+2))</f>
        <v/>
      </c>
      <c r="M5669" s="0" t="str">
        <f aca="false">IF($A5669="","","Compra no cartão")</f>
        <v/>
      </c>
    </row>
    <row r="5670" customFormat="false" ht="13.5" hidden="false" customHeight="false" outlineLevel="0" collapsed="false">
      <c r="A5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0" s="0" t="str">
        <f aca="false">IF($A5670="","",INDEX(CARTAO_COMPRAS!$C:$C,INT((ROW()-2)/20)+2))</f>
        <v/>
      </c>
      <c r="C5670" s="0" t="str">
        <f aca="false">IF($A5670="","",INDEX(CARTAO_COMPRAS!$D:$D,INT((ROW()-2)/20)+2))</f>
        <v/>
      </c>
      <c r="D5670" s="0" t="str">
        <f aca="false">IF($A5670="","",INDEX(CARTAO_COMPRAS!$E:$E,INT((ROW()-2)/20)+2))</f>
        <v/>
      </c>
      <c r="E5670" s="0" t="str">
        <f aca="false">IF($A5670="","",INDEX(CARTAO_COMPRAS!$H:$H,INT((ROW()-2)/20)+2)+MOD(ROW()-2,20))</f>
        <v/>
      </c>
      <c r="F5670" s="0" t="str">
        <f aca="false">IF($A5670="","",INDEX(CARTAO_COMPRAS!$G:$G,INT((ROW()-2)/20)+2))</f>
        <v/>
      </c>
      <c r="G5670" s="5" t="str">
        <f aca="false">IF($A5670="","",INDEX(CARTAO_COMPRAS!$I:$I,INT((ROW()-2)/20)+2))</f>
        <v/>
      </c>
      <c r="H5670" s="4" t="str">
        <f aca="false">IF($A5670="","",EDATE(INDEX(CARTAO_COMPRAS!$J:$J,INT((ROW()-2)/20)+2),MOD(ROW()-2,20)))</f>
        <v/>
      </c>
      <c r="I5670" s="4" t="str">
        <f aca="false">IF($H5670="","",$H5670-WEEKDAY($H5670,2)+1)</f>
        <v/>
      </c>
      <c r="J5670" s="4" t="str">
        <f aca="false">IF($I5670="","",$I5670+6)</f>
        <v/>
      </c>
      <c r="K5670" s="6" t="str">
        <f aca="false">IF($H5670="","",DATE(YEAR($H5670),MONTH($H5670),1))</f>
        <v/>
      </c>
      <c r="L5670" s="0" t="str">
        <f aca="false">IF($A5670="","",INDEX(CARTAO_COMPRAS!$K:$K,INT((ROW()-2)/20)+2))</f>
        <v/>
      </c>
      <c r="M5670" s="0" t="str">
        <f aca="false">IF($A5670="","","Compra no cartão")</f>
        <v/>
      </c>
    </row>
    <row r="5671" customFormat="false" ht="13.5" hidden="false" customHeight="false" outlineLevel="0" collapsed="false">
      <c r="A5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1" s="0" t="str">
        <f aca="false">IF($A5671="","",INDEX(CARTAO_COMPRAS!$C:$C,INT((ROW()-2)/20)+2))</f>
        <v/>
      </c>
      <c r="C5671" s="0" t="str">
        <f aca="false">IF($A5671="","",INDEX(CARTAO_COMPRAS!$D:$D,INT((ROW()-2)/20)+2))</f>
        <v/>
      </c>
      <c r="D5671" s="0" t="str">
        <f aca="false">IF($A5671="","",INDEX(CARTAO_COMPRAS!$E:$E,INT((ROW()-2)/20)+2))</f>
        <v/>
      </c>
      <c r="E5671" s="0" t="str">
        <f aca="false">IF($A5671="","",INDEX(CARTAO_COMPRAS!$H:$H,INT((ROW()-2)/20)+2)+MOD(ROW()-2,20))</f>
        <v/>
      </c>
      <c r="F5671" s="0" t="str">
        <f aca="false">IF($A5671="","",INDEX(CARTAO_COMPRAS!$G:$G,INT((ROW()-2)/20)+2))</f>
        <v/>
      </c>
      <c r="G5671" s="5" t="str">
        <f aca="false">IF($A5671="","",INDEX(CARTAO_COMPRAS!$I:$I,INT((ROW()-2)/20)+2))</f>
        <v/>
      </c>
      <c r="H5671" s="4" t="str">
        <f aca="false">IF($A5671="","",EDATE(INDEX(CARTAO_COMPRAS!$J:$J,INT((ROW()-2)/20)+2),MOD(ROW()-2,20)))</f>
        <v/>
      </c>
      <c r="I5671" s="4" t="str">
        <f aca="false">IF($H5671="","",$H5671-WEEKDAY($H5671,2)+1)</f>
        <v/>
      </c>
      <c r="J5671" s="4" t="str">
        <f aca="false">IF($I5671="","",$I5671+6)</f>
        <v/>
      </c>
      <c r="K5671" s="6" t="str">
        <f aca="false">IF($H5671="","",DATE(YEAR($H5671),MONTH($H5671),1))</f>
        <v/>
      </c>
      <c r="L5671" s="0" t="str">
        <f aca="false">IF($A5671="","",INDEX(CARTAO_COMPRAS!$K:$K,INT((ROW()-2)/20)+2))</f>
        <v/>
      </c>
      <c r="M5671" s="0" t="str">
        <f aca="false">IF($A5671="","","Compra no cartão")</f>
        <v/>
      </c>
    </row>
    <row r="5672" customFormat="false" ht="13.5" hidden="false" customHeight="false" outlineLevel="0" collapsed="false">
      <c r="A5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2" s="0" t="str">
        <f aca="false">IF($A5672="","",INDEX(CARTAO_COMPRAS!$C:$C,INT((ROW()-2)/20)+2))</f>
        <v/>
      </c>
      <c r="C5672" s="0" t="str">
        <f aca="false">IF($A5672="","",INDEX(CARTAO_COMPRAS!$D:$D,INT((ROW()-2)/20)+2))</f>
        <v/>
      </c>
      <c r="D5672" s="0" t="str">
        <f aca="false">IF($A5672="","",INDEX(CARTAO_COMPRAS!$E:$E,INT((ROW()-2)/20)+2))</f>
        <v/>
      </c>
      <c r="E5672" s="0" t="str">
        <f aca="false">IF($A5672="","",INDEX(CARTAO_COMPRAS!$H:$H,INT((ROW()-2)/20)+2)+MOD(ROW()-2,20))</f>
        <v/>
      </c>
      <c r="F5672" s="0" t="str">
        <f aca="false">IF($A5672="","",INDEX(CARTAO_COMPRAS!$G:$G,INT((ROW()-2)/20)+2))</f>
        <v/>
      </c>
      <c r="G5672" s="5" t="str">
        <f aca="false">IF($A5672="","",INDEX(CARTAO_COMPRAS!$I:$I,INT((ROW()-2)/20)+2))</f>
        <v/>
      </c>
      <c r="H5672" s="4" t="str">
        <f aca="false">IF($A5672="","",EDATE(INDEX(CARTAO_COMPRAS!$J:$J,INT((ROW()-2)/20)+2),MOD(ROW()-2,20)))</f>
        <v/>
      </c>
      <c r="I5672" s="4" t="str">
        <f aca="false">IF($H5672="","",$H5672-WEEKDAY($H5672,2)+1)</f>
        <v/>
      </c>
      <c r="J5672" s="4" t="str">
        <f aca="false">IF($I5672="","",$I5672+6)</f>
        <v/>
      </c>
      <c r="K5672" s="6" t="str">
        <f aca="false">IF($H5672="","",DATE(YEAR($H5672),MONTH($H5672),1))</f>
        <v/>
      </c>
      <c r="L5672" s="0" t="str">
        <f aca="false">IF($A5672="","",INDEX(CARTAO_COMPRAS!$K:$K,INT((ROW()-2)/20)+2))</f>
        <v/>
      </c>
      <c r="M5672" s="0" t="str">
        <f aca="false">IF($A5672="","","Compra no cartão")</f>
        <v/>
      </c>
    </row>
    <row r="5673" customFormat="false" ht="13.5" hidden="false" customHeight="false" outlineLevel="0" collapsed="false">
      <c r="A5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3" s="0" t="str">
        <f aca="false">IF($A5673="","",INDEX(CARTAO_COMPRAS!$C:$C,INT((ROW()-2)/20)+2))</f>
        <v/>
      </c>
      <c r="C5673" s="0" t="str">
        <f aca="false">IF($A5673="","",INDEX(CARTAO_COMPRAS!$D:$D,INT((ROW()-2)/20)+2))</f>
        <v/>
      </c>
      <c r="D5673" s="0" t="str">
        <f aca="false">IF($A5673="","",INDEX(CARTAO_COMPRAS!$E:$E,INT((ROW()-2)/20)+2))</f>
        <v/>
      </c>
      <c r="E5673" s="0" t="str">
        <f aca="false">IF($A5673="","",INDEX(CARTAO_COMPRAS!$H:$H,INT((ROW()-2)/20)+2)+MOD(ROW()-2,20))</f>
        <v/>
      </c>
      <c r="F5673" s="0" t="str">
        <f aca="false">IF($A5673="","",INDEX(CARTAO_COMPRAS!$G:$G,INT((ROW()-2)/20)+2))</f>
        <v/>
      </c>
      <c r="G5673" s="5" t="str">
        <f aca="false">IF($A5673="","",INDEX(CARTAO_COMPRAS!$I:$I,INT((ROW()-2)/20)+2))</f>
        <v/>
      </c>
      <c r="H5673" s="4" t="str">
        <f aca="false">IF($A5673="","",EDATE(INDEX(CARTAO_COMPRAS!$J:$J,INT((ROW()-2)/20)+2),MOD(ROW()-2,20)))</f>
        <v/>
      </c>
      <c r="I5673" s="4" t="str">
        <f aca="false">IF($H5673="","",$H5673-WEEKDAY($H5673,2)+1)</f>
        <v/>
      </c>
      <c r="J5673" s="4" t="str">
        <f aca="false">IF($I5673="","",$I5673+6)</f>
        <v/>
      </c>
      <c r="K5673" s="6" t="str">
        <f aca="false">IF($H5673="","",DATE(YEAR($H5673),MONTH($H5673),1))</f>
        <v/>
      </c>
      <c r="L5673" s="0" t="str">
        <f aca="false">IF($A5673="","",INDEX(CARTAO_COMPRAS!$K:$K,INT((ROW()-2)/20)+2))</f>
        <v/>
      </c>
      <c r="M5673" s="0" t="str">
        <f aca="false">IF($A5673="","","Compra no cartão")</f>
        <v/>
      </c>
    </row>
    <row r="5674" customFormat="false" ht="13.5" hidden="false" customHeight="false" outlineLevel="0" collapsed="false">
      <c r="A5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4" s="0" t="str">
        <f aca="false">IF($A5674="","",INDEX(CARTAO_COMPRAS!$C:$C,INT((ROW()-2)/20)+2))</f>
        <v/>
      </c>
      <c r="C5674" s="0" t="str">
        <f aca="false">IF($A5674="","",INDEX(CARTAO_COMPRAS!$D:$D,INT((ROW()-2)/20)+2))</f>
        <v/>
      </c>
      <c r="D5674" s="0" t="str">
        <f aca="false">IF($A5674="","",INDEX(CARTAO_COMPRAS!$E:$E,INT((ROW()-2)/20)+2))</f>
        <v/>
      </c>
      <c r="E5674" s="0" t="str">
        <f aca="false">IF($A5674="","",INDEX(CARTAO_COMPRAS!$H:$H,INT((ROW()-2)/20)+2)+MOD(ROW()-2,20))</f>
        <v/>
      </c>
      <c r="F5674" s="0" t="str">
        <f aca="false">IF($A5674="","",INDEX(CARTAO_COMPRAS!$G:$G,INT((ROW()-2)/20)+2))</f>
        <v/>
      </c>
      <c r="G5674" s="5" t="str">
        <f aca="false">IF($A5674="","",INDEX(CARTAO_COMPRAS!$I:$I,INT((ROW()-2)/20)+2))</f>
        <v/>
      </c>
      <c r="H5674" s="4" t="str">
        <f aca="false">IF($A5674="","",EDATE(INDEX(CARTAO_COMPRAS!$J:$J,INT((ROW()-2)/20)+2),MOD(ROW()-2,20)))</f>
        <v/>
      </c>
      <c r="I5674" s="4" t="str">
        <f aca="false">IF($H5674="","",$H5674-WEEKDAY($H5674,2)+1)</f>
        <v/>
      </c>
      <c r="J5674" s="4" t="str">
        <f aca="false">IF($I5674="","",$I5674+6)</f>
        <v/>
      </c>
      <c r="K5674" s="6" t="str">
        <f aca="false">IF($H5674="","",DATE(YEAR($H5674),MONTH($H5674),1))</f>
        <v/>
      </c>
      <c r="L5674" s="0" t="str">
        <f aca="false">IF($A5674="","",INDEX(CARTAO_COMPRAS!$K:$K,INT((ROW()-2)/20)+2))</f>
        <v/>
      </c>
      <c r="M5674" s="0" t="str">
        <f aca="false">IF($A5674="","","Compra no cartão")</f>
        <v/>
      </c>
    </row>
    <row r="5675" customFormat="false" ht="13.5" hidden="false" customHeight="false" outlineLevel="0" collapsed="false">
      <c r="A5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5" s="0" t="str">
        <f aca="false">IF($A5675="","",INDEX(CARTAO_COMPRAS!$C:$C,INT((ROW()-2)/20)+2))</f>
        <v/>
      </c>
      <c r="C5675" s="0" t="str">
        <f aca="false">IF($A5675="","",INDEX(CARTAO_COMPRAS!$D:$D,INT((ROW()-2)/20)+2))</f>
        <v/>
      </c>
      <c r="D5675" s="0" t="str">
        <f aca="false">IF($A5675="","",INDEX(CARTAO_COMPRAS!$E:$E,INT((ROW()-2)/20)+2))</f>
        <v/>
      </c>
      <c r="E5675" s="0" t="str">
        <f aca="false">IF($A5675="","",INDEX(CARTAO_COMPRAS!$H:$H,INT((ROW()-2)/20)+2)+MOD(ROW()-2,20))</f>
        <v/>
      </c>
      <c r="F5675" s="0" t="str">
        <f aca="false">IF($A5675="","",INDEX(CARTAO_COMPRAS!$G:$G,INT((ROW()-2)/20)+2))</f>
        <v/>
      </c>
      <c r="G5675" s="5" t="str">
        <f aca="false">IF($A5675="","",INDEX(CARTAO_COMPRAS!$I:$I,INT((ROW()-2)/20)+2))</f>
        <v/>
      </c>
      <c r="H5675" s="4" t="str">
        <f aca="false">IF($A5675="","",EDATE(INDEX(CARTAO_COMPRAS!$J:$J,INT((ROW()-2)/20)+2),MOD(ROW()-2,20)))</f>
        <v/>
      </c>
      <c r="I5675" s="4" t="str">
        <f aca="false">IF($H5675="","",$H5675-WEEKDAY($H5675,2)+1)</f>
        <v/>
      </c>
      <c r="J5675" s="4" t="str">
        <f aca="false">IF($I5675="","",$I5675+6)</f>
        <v/>
      </c>
      <c r="K5675" s="6" t="str">
        <f aca="false">IF($H5675="","",DATE(YEAR($H5675),MONTH($H5675),1))</f>
        <v/>
      </c>
      <c r="L5675" s="0" t="str">
        <f aca="false">IF($A5675="","",INDEX(CARTAO_COMPRAS!$K:$K,INT((ROW()-2)/20)+2))</f>
        <v/>
      </c>
      <c r="M5675" s="0" t="str">
        <f aca="false">IF($A5675="","","Compra no cartão")</f>
        <v/>
      </c>
    </row>
    <row r="5676" customFormat="false" ht="13.5" hidden="false" customHeight="false" outlineLevel="0" collapsed="false">
      <c r="A5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6" s="0" t="str">
        <f aca="false">IF($A5676="","",INDEX(CARTAO_COMPRAS!$C:$C,INT((ROW()-2)/20)+2))</f>
        <v/>
      </c>
      <c r="C5676" s="0" t="str">
        <f aca="false">IF($A5676="","",INDEX(CARTAO_COMPRAS!$D:$D,INT((ROW()-2)/20)+2))</f>
        <v/>
      </c>
      <c r="D5676" s="0" t="str">
        <f aca="false">IF($A5676="","",INDEX(CARTAO_COMPRAS!$E:$E,INT((ROW()-2)/20)+2))</f>
        <v/>
      </c>
      <c r="E5676" s="0" t="str">
        <f aca="false">IF($A5676="","",INDEX(CARTAO_COMPRAS!$H:$H,INT((ROW()-2)/20)+2)+MOD(ROW()-2,20))</f>
        <v/>
      </c>
      <c r="F5676" s="0" t="str">
        <f aca="false">IF($A5676="","",INDEX(CARTAO_COMPRAS!$G:$G,INT((ROW()-2)/20)+2))</f>
        <v/>
      </c>
      <c r="G5676" s="5" t="str">
        <f aca="false">IF($A5676="","",INDEX(CARTAO_COMPRAS!$I:$I,INT((ROW()-2)/20)+2))</f>
        <v/>
      </c>
      <c r="H5676" s="4" t="str">
        <f aca="false">IF($A5676="","",EDATE(INDEX(CARTAO_COMPRAS!$J:$J,INT((ROW()-2)/20)+2),MOD(ROW()-2,20)))</f>
        <v/>
      </c>
      <c r="I5676" s="4" t="str">
        <f aca="false">IF($H5676="","",$H5676-WEEKDAY($H5676,2)+1)</f>
        <v/>
      </c>
      <c r="J5676" s="4" t="str">
        <f aca="false">IF($I5676="","",$I5676+6)</f>
        <v/>
      </c>
      <c r="K5676" s="6" t="str">
        <f aca="false">IF($H5676="","",DATE(YEAR($H5676),MONTH($H5676),1))</f>
        <v/>
      </c>
      <c r="L5676" s="0" t="str">
        <f aca="false">IF($A5676="","",INDEX(CARTAO_COMPRAS!$K:$K,INT((ROW()-2)/20)+2))</f>
        <v/>
      </c>
      <c r="M5676" s="0" t="str">
        <f aca="false">IF($A5676="","","Compra no cartão")</f>
        <v/>
      </c>
    </row>
    <row r="5677" customFormat="false" ht="13.5" hidden="false" customHeight="false" outlineLevel="0" collapsed="false">
      <c r="A5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7" s="0" t="str">
        <f aca="false">IF($A5677="","",INDEX(CARTAO_COMPRAS!$C:$C,INT((ROW()-2)/20)+2))</f>
        <v/>
      </c>
      <c r="C5677" s="0" t="str">
        <f aca="false">IF($A5677="","",INDEX(CARTAO_COMPRAS!$D:$D,INT((ROW()-2)/20)+2))</f>
        <v/>
      </c>
      <c r="D5677" s="0" t="str">
        <f aca="false">IF($A5677="","",INDEX(CARTAO_COMPRAS!$E:$E,INT((ROW()-2)/20)+2))</f>
        <v/>
      </c>
      <c r="E5677" s="0" t="str">
        <f aca="false">IF($A5677="","",INDEX(CARTAO_COMPRAS!$H:$H,INT((ROW()-2)/20)+2)+MOD(ROW()-2,20))</f>
        <v/>
      </c>
      <c r="F5677" s="0" t="str">
        <f aca="false">IF($A5677="","",INDEX(CARTAO_COMPRAS!$G:$G,INT((ROW()-2)/20)+2))</f>
        <v/>
      </c>
      <c r="G5677" s="5" t="str">
        <f aca="false">IF($A5677="","",INDEX(CARTAO_COMPRAS!$I:$I,INT((ROW()-2)/20)+2))</f>
        <v/>
      </c>
      <c r="H5677" s="4" t="str">
        <f aca="false">IF($A5677="","",EDATE(INDEX(CARTAO_COMPRAS!$J:$J,INT((ROW()-2)/20)+2),MOD(ROW()-2,20)))</f>
        <v/>
      </c>
      <c r="I5677" s="4" t="str">
        <f aca="false">IF($H5677="","",$H5677-WEEKDAY($H5677,2)+1)</f>
        <v/>
      </c>
      <c r="J5677" s="4" t="str">
        <f aca="false">IF($I5677="","",$I5677+6)</f>
        <v/>
      </c>
      <c r="K5677" s="6" t="str">
        <f aca="false">IF($H5677="","",DATE(YEAR($H5677),MONTH($H5677),1))</f>
        <v/>
      </c>
      <c r="L5677" s="0" t="str">
        <f aca="false">IF($A5677="","",INDEX(CARTAO_COMPRAS!$K:$K,INT((ROW()-2)/20)+2))</f>
        <v/>
      </c>
      <c r="M5677" s="0" t="str">
        <f aca="false">IF($A5677="","","Compra no cartão")</f>
        <v/>
      </c>
    </row>
    <row r="5678" customFormat="false" ht="13.5" hidden="false" customHeight="false" outlineLevel="0" collapsed="false">
      <c r="A5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8" s="0" t="str">
        <f aca="false">IF($A5678="","",INDEX(CARTAO_COMPRAS!$C:$C,INT((ROW()-2)/20)+2))</f>
        <v/>
      </c>
      <c r="C5678" s="0" t="str">
        <f aca="false">IF($A5678="","",INDEX(CARTAO_COMPRAS!$D:$D,INT((ROW()-2)/20)+2))</f>
        <v/>
      </c>
      <c r="D5678" s="0" t="str">
        <f aca="false">IF($A5678="","",INDEX(CARTAO_COMPRAS!$E:$E,INT((ROW()-2)/20)+2))</f>
        <v/>
      </c>
      <c r="E5678" s="0" t="str">
        <f aca="false">IF($A5678="","",INDEX(CARTAO_COMPRAS!$H:$H,INT((ROW()-2)/20)+2)+MOD(ROW()-2,20))</f>
        <v/>
      </c>
      <c r="F5678" s="0" t="str">
        <f aca="false">IF($A5678="","",INDEX(CARTAO_COMPRAS!$G:$G,INT((ROW()-2)/20)+2))</f>
        <v/>
      </c>
      <c r="G5678" s="5" t="str">
        <f aca="false">IF($A5678="","",INDEX(CARTAO_COMPRAS!$I:$I,INT((ROW()-2)/20)+2))</f>
        <v/>
      </c>
      <c r="H5678" s="4" t="str">
        <f aca="false">IF($A5678="","",EDATE(INDEX(CARTAO_COMPRAS!$J:$J,INT((ROW()-2)/20)+2),MOD(ROW()-2,20)))</f>
        <v/>
      </c>
      <c r="I5678" s="4" t="str">
        <f aca="false">IF($H5678="","",$H5678-WEEKDAY($H5678,2)+1)</f>
        <v/>
      </c>
      <c r="J5678" s="4" t="str">
        <f aca="false">IF($I5678="","",$I5678+6)</f>
        <v/>
      </c>
      <c r="K5678" s="6" t="str">
        <f aca="false">IF($H5678="","",DATE(YEAR($H5678),MONTH($H5678),1))</f>
        <v/>
      </c>
      <c r="L5678" s="0" t="str">
        <f aca="false">IF($A5678="","",INDEX(CARTAO_COMPRAS!$K:$K,INT((ROW()-2)/20)+2))</f>
        <v/>
      </c>
      <c r="M5678" s="0" t="str">
        <f aca="false">IF($A5678="","","Compra no cartão")</f>
        <v/>
      </c>
    </row>
    <row r="5679" customFormat="false" ht="13.5" hidden="false" customHeight="false" outlineLevel="0" collapsed="false">
      <c r="A5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79" s="0" t="str">
        <f aca="false">IF($A5679="","",INDEX(CARTAO_COMPRAS!$C:$C,INT((ROW()-2)/20)+2))</f>
        <v/>
      </c>
      <c r="C5679" s="0" t="str">
        <f aca="false">IF($A5679="","",INDEX(CARTAO_COMPRAS!$D:$D,INT((ROW()-2)/20)+2))</f>
        <v/>
      </c>
      <c r="D5679" s="0" t="str">
        <f aca="false">IF($A5679="","",INDEX(CARTAO_COMPRAS!$E:$E,INT((ROW()-2)/20)+2))</f>
        <v/>
      </c>
      <c r="E5679" s="0" t="str">
        <f aca="false">IF($A5679="","",INDEX(CARTAO_COMPRAS!$H:$H,INT((ROW()-2)/20)+2)+MOD(ROW()-2,20))</f>
        <v/>
      </c>
      <c r="F5679" s="0" t="str">
        <f aca="false">IF($A5679="","",INDEX(CARTAO_COMPRAS!$G:$G,INT((ROW()-2)/20)+2))</f>
        <v/>
      </c>
      <c r="G5679" s="5" t="str">
        <f aca="false">IF($A5679="","",INDEX(CARTAO_COMPRAS!$I:$I,INT((ROW()-2)/20)+2))</f>
        <v/>
      </c>
      <c r="H5679" s="4" t="str">
        <f aca="false">IF($A5679="","",EDATE(INDEX(CARTAO_COMPRAS!$J:$J,INT((ROW()-2)/20)+2),MOD(ROW()-2,20)))</f>
        <v/>
      </c>
      <c r="I5679" s="4" t="str">
        <f aca="false">IF($H5679="","",$H5679-WEEKDAY($H5679,2)+1)</f>
        <v/>
      </c>
      <c r="J5679" s="4" t="str">
        <f aca="false">IF($I5679="","",$I5679+6)</f>
        <v/>
      </c>
      <c r="K5679" s="6" t="str">
        <f aca="false">IF($H5679="","",DATE(YEAR($H5679),MONTH($H5679),1))</f>
        <v/>
      </c>
      <c r="L5679" s="0" t="str">
        <f aca="false">IF($A5679="","",INDEX(CARTAO_COMPRAS!$K:$K,INT((ROW()-2)/20)+2))</f>
        <v/>
      </c>
      <c r="M5679" s="0" t="str">
        <f aca="false">IF($A5679="","","Compra no cartão")</f>
        <v/>
      </c>
    </row>
    <row r="5680" customFormat="false" ht="13.5" hidden="false" customHeight="false" outlineLevel="0" collapsed="false">
      <c r="A5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0" s="0" t="str">
        <f aca="false">IF($A5680="","",INDEX(CARTAO_COMPRAS!$C:$C,INT((ROW()-2)/20)+2))</f>
        <v/>
      </c>
      <c r="C5680" s="0" t="str">
        <f aca="false">IF($A5680="","",INDEX(CARTAO_COMPRAS!$D:$D,INT((ROW()-2)/20)+2))</f>
        <v/>
      </c>
      <c r="D5680" s="0" t="str">
        <f aca="false">IF($A5680="","",INDEX(CARTAO_COMPRAS!$E:$E,INT((ROW()-2)/20)+2))</f>
        <v/>
      </c>
      <c r="E5680" s="0" t="str">
        <f aca="false">IF($A5680="","",INDEX(CARTAO_COMPRAS!$H:$H,INT((ROW()-2)/20)+2)+MOD(ROW()-2,20))</f>
        <v/>
      </c>
      <c r="F5680" s="0" t="str">
        <f aca="false">IF($A5680="","",INDEX(CARTAO_COMPRAS!$G:$G,INT((ROW()-2)/20)+2))</f>
        <v/>
      </c>
      <c r="G5680" s="5" t="str">
        <f aca="false">IF($A5680="","",INDEX(CARTAO_COMPRAS!$I:$I,INT((ROW()-2)/20)+2))</f>
        <v/>
      </c>
      <c r="H5680" s="4" t="str">
        <f aca="false">IF($A5680="","",EDATE(INDEX(CARTAO_COMPRAS!$J:$J,INT((ROW()-2)/20)+2),MOD(ROW()-2,20)))</f>
        <v/>
      </c>
      <c r="I5680" s="4" t="str">
        <f aca="false">IF($H5680="","",$H5680-WEEKDAY($H5680,2)+1)</f>
        <v/>
      </c>
      <c r="J5680" s="4" t="str">
        <f aca="false">IF($I5680="","",$I5680+6)</f>
        <v/>
      </c>
      <c r="K5680" s="6" t="str">
        <f aca="false">IF($H5680="","",DATE(YEAR($H5680),MONTH($H5680),1))</f>
        <v/>
      </c>
      <c r="L5680" s="0" t="str">
        <f aca="false">IF($A5680="","",INDEX(CARTAO_COMPRAS!$K:$K,INT((ROW()-2)/20)+2))</f>
        <v/>
      </c>
      <c r="M5680" s="0" t="str">
        <f aca="false">IF($A5680="","","Compra no cartão")</f>
        <v/>
      </c>
    </row>
    <row r="5681" customFormat="false" ht="13.5" hidden="false" customHeight="false" outlineLevel="0" collapsed="false">
      <c r="A5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1" s="0" t="str">
        <f aca="false">IF($A5681="","",INDEX(CARTAO_COMPRAS!$C:$C,INT((ROW()-2)/20)+2))</f>
        <v/>
      </c>
      <c r="C5681" s="0" t="str">
        <f aca="false">IF($A5681="","",INDEX(CARTAO_COMPRAS!$D:$D,INT((ROW()-2)/20)+2))</f>
        <v/>
      </c>
      <c r="D5681" s="0" t="str">
        <f aca="false">IF($A5681="","",INDEX(CARTAO_COMPRAS!$E:$E,INT((ROW()-2)/20)+2))</f>
        <v/>
      </c>
      <c r="E5681" s="0" t="str">
        <f aca="false">IF($A5681="","",INDEX(CARTAO_COMPRAS!$H:$H,INT((ROW()-2)/20)+2)+MOD(ROW()-2,20))</f>
        <v/>
      </c>
      <c r="F5681" s="0" t="str">
        <f aca="false">IF($A5681="","",INDEX(CARTAO_COMPRAS!$G:$G,INT((ROW()-2)/20)+2))</f>
        <v/>
      </c>
      <c r="G5681" s="5" t="str">
        <f aca="false">IF($A5681="","",INDEX(CARTAO_COMPRAS!$I:$I,INT((ROW()-2)/20)+2))</f>
        <v/>
      </c>
      <c r="H5681" s="4" t="str">
        <f aca="false">IF($A5681="","",EDATE(INDEX(CARTAO_COMPRAS!$J:$J,INT((ROW()-2)/20)+2),MOD(ROW()-2,20)))</f>
        <v/>
      </c>
      <c r="I5681" s="4" t="str">
        <f aca="false">IF($H5681="","",$H5681-WEEKDAY($H5681,2)+1)</f>
        <v/>
      </c>
      <c r="J5681" s="4" t="str">
        <f aca="false">IF($I5681="","",$I5681+6)</f>
        <v/>
      </c>
      <c r="K5681" s="6" t="str">
        <f aca="false">IF($H5681="","",DATE(YEAR($H5681),MONTH($H5681),1))</f>
        <v/>
      </c>
      <c r="L5681" s="0" t="str">
        <f aca="false">IF($A5681="","",INDEX(CARTAO_COMPRAS!$K:$K,INT((ROW()-2)/20)+2))</f>
        <v/>
      </c>
      <c r="M5681" s="0" t="str">
        <f aca="false">IF($A5681="","","Compra no cartão")</f>
        <v/>
      </c>
    </row>
    <row r="5682" customFormat="false" ht="13.5" hidden="false" customHeight="false" outlineLevel="0" collapsed="false">
      <c r="A56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2" s="0" t="str">
        <f aca="false">IF($A5682="","",INDEX(CARTAO_COMPRAS!$C:$C,INT((ROW()-2)/20)+2))</f>
        <v/>
      </c>
      <c r="C5682" s="0" t="str">
        <f aca="false">IF($A5682="","",INDEX(CARTAO_COMPRAS!$D:$D,INT((ROW()-2)/20)+2))</f>
        <v/>
      </c>
      <c r="D5682" s="0" t="str">
        <f aca="false">IF($A5682="","",INDEX(CARTAO_COMPRAS!$E:$E,INT((ROW()-2)/20)+2))</f>
        <v/>
      </c>
      <c r="E5682" s="0" t="str">
        <f aca="false">IF($A5682="","",INDEX(CARTAO_COMPRAS!$H:$H,INT((ROW()-2)/20)+2)+MOD(ROW()-2,20))</f>
        <v/>
      </c>
      <c r="F5682" s="0" t="str">
        <f aca="false">IF($A5682="","",INDEX(CARTAO_COMPRAS!$G:$G,INT((ROW()-2)/20)+2))</f>
        <v/>
      </c>
      <c r="G5682" s="5" t="str">
        <f aca="false">IF($A5682="","",INDEX(CARTAO_COMPRAS!$I:$I,INT((ROW()-2)/20)+2))</f>
        <v/>
      </c>
      <c r="H5682" s="4" t="str">
        <f aca="false">IF($A5682="","",EDATE(INDEX(CARTAO_COMPRAS!$J:$J,INT((ROW()-2)/20)+2),MOD(ROW()-2,20)))</f>
        <v/>
      </c>
      <c r="I5682" s="4" t="str">
        <f aca="false">IF($H5682="","",$H5682-WEEKDAY($H5682,2)+1)</f>
        <v/>
      </c>
      <c r="J5682" s="4" t="str">
        <f aca="false">IF($I5682="","",$I5682+6)</f>
        <v/>
      </c>
      <c r="K5682" s="6" t="str">
        <f aca="false">IF($H5682="","",DATE(YEAR($H5682),MONTH($H5682),1))</f>
        <v/>
      </c>
      <c r="L5682" s="0" t="str">
        <f aca="false">IF($A5682="","",INDEX(CARTAO_COMPRAS!$K:$K,INT((ROW()-2)/20)+2))</f>
        <v/>
      </c>
      <c r="M5682" s="0" t="str">
        <f aca="false">IF($A5682="","","Compra no cartão")</f>
        <v/>
      </c>
    </row>
    <row r="5683" customFormat="false" ht="13.5" hidden="false" customHeight="false" outlineLevel="0" collapsed="false">
      <c r="A5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3" s="0" t="str">
        <f aca="false">IF($A5683="","",INDEX(CARTAO_COMPRAS!$C:$C,INT((ROW()-2)/20)+2))</f>
        <v/>
      </c>
      <c r="C5683" s="0" t="str">
        <f aca="false">IF($A5683="","",INDEX(CARTAO_COMPRAS!$D:$D,INT((ROW()-2)/20)+2))</f>
        <v/>
      </c>
      <c r="D5683" s="0" t="str">
        <f aca="false">IF($A5683="","",INDEX(CARTAO_COMPRAS!$E:$E,INT((ROW()-2)/20)+2))</f>
        <v/>
      </c>
      <c r="E5683" s="0" t="str">
        <f aca="false">IF($A5683="","",INDEX(CARTAO_COMPRAS!$H:$H,INT((ROW()-2)/20)+2)+MOD(ROW()-2,20))</f>
        <v/>
      </c>
      <c r="F5683" s="0" t="str">
        <f aca="false">IF($A5683="","",INDEX(CARTAO_COMPRAS!$G:$G,INT((ROW()-2)/20)+2))</f>
        <v/>
      </c>
      <c r="G5683" s="5" t="str">
        <f aca="false">IF($A5683="","",INDEX(CARTAO_COMPRAS!$I:$I,INT((ROW()-2)/20)+2))</f>
        <v/>
      </c>
      <c r="H5683" s="4" t="str">
        <f aca="false">IF($A5683="","",EDATE(INDEX(CARTAO_COMPRAS!$J:$J,INT((ROW()-2)/20)+2),MOD(ROW()-2,20)))</f>
        <v/>
      </c>
      <c r="I5683" s="4" t="str">
        <f aca="false">IF($H5683="","",$H5683-WEEKDAY($H5683,2)+1)</f>
        <v/>
      </c>
      <c r="J5683" s="4" t="str">
        <f aca="false">IF($I5683="","",$I5683+6)</f>
        <v/>
      </c>
      <c r="K5683" s="6" t="str">
        <f aca="false">IF($H5683="","",DATE(YEAR($H5683),MONTH($H5683),1))</f>
        <v/>
      </c>
      <c r="L5683" s="0" t="str">
        <f aca="false">IF($A5683="","",INDEX(CARTAO_COMPRAS!$K:$K,INT((ROW()-2)/20)+2))</f>
        <v/>
      </c>
      <c r="M5683" s="0" t="str">
        <f aca="false">IF($A5683="","","Compra no cartão")</f>
        <v/>
      </c>
    </row>
    <row r="5684" customFormat="false" ht="13.5" hidden="false" customHeight="false" outlineLevel="0" collapsed="false">
      <c r="A5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4" s="0" t="str">
        <f aca="false">IF($A5684="","",INDEX(CARTAO_COMPRAS!$C:$C,INT((ROW()-2)/20)+2))</f>
        <v/>
      </c>
      <c r="C5684" s="0" t="str">
        <f aca="false">IF($A5684="","",INDEX(CARTAO_COMPRAS!$D:$D,INT((ROW()-2)/20)+2))</f>
        <v/>
      </c>
      <c r="D5684" s="0" t="str">
        <f aca="false">IF($A5684="","",INDEX(CARTAO_COMPRAS!$E:$E,INT((ROW()-2)/20)+2))</f>
        <v/>
      </c>
      <c r="E5684" s="0" t="str">
        <f aca="false">IF($A5684="","",INDEX(CARTAO_COMPRAS!$H:$H,INT((ROW()-2)/20)+2)+MOD(ROW()-2,20))</f>
        <v/>
      </c>
      <c r="F5684" s="0" t="str">
        <f aca="false">IF($A5684="","",INDEX(CARTAO_COMPRAS!$G:$G,INT((ROW()-2)/20)+2))</f>
        <v/>
      </c>
      <c r="G5684" s="5" t="str">
        <f aca="false">IF($A5684="","",INDEX(CARTAO_COMPRAS!$I:$I,INT((ROW()-2)/20)+2))</f>
        <v/>
      </c>
      <c r="H5684" s="4" t="str">
        <f aca="false">IF($A5684="","",EDATE(INDEX(CARTAO_COMPRAS!$J:$J,INT((ROW()-2)/20)+2),MOD(ROW()-2,20)))</f>
        <v/>
      </c>
      <c r="I5684" s="4" t="str">
        <f aca="false">IF($H5684="","",$H5684-WEEKDAY($H5684,2)+1)</f>
        <v/>
      </c>
      <c r="J5684" s="4" t="str">
        <f aca="false">IF($I5684="","",$I5684+6)</f>
        <v/>
      </c>
      <c r="K5684" s="6" t="str">
        <f aca="false">IF($H5684="","",DATE(YEAR($H5684),MONTH($H5684),1))</f>
        <v/>
      </c>
      <c r="L5684" s="0" t="str">
        <f aca="false">IF($A5684="","",INDEX(CARTAO_COMPRAS!$K:$K,INT((ROW()-2)/20)+2))</f>
        <v/>
      </c>
      <c r="M5684" s="0" t="str">
        <f aca="false">IF($A5684="","","Compra no cartão")</f>
        <v/>
      </c>
    </row>
    <row r="5685" customFormat="false" ht="13.5" hidden="false" customHeight="false" outlineLevel="0" collapsed="false">
      <c r="A5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5" s="0" t="str">
        <f aca="false">IF($A5685="","",INDEX(CARTAO_COMPRAS!$C:$C,INT((ROW()-2)/20)+2))</f>
        <v/>
      </c>
      <c r="C5685" s="0" t="str">
        <f aca="false">IF($A5685="","",INDEX(CARTAO_COMPRAS!$D:$D,INT((ROW()-2)/20)+2))</f>
        <v/>
      </c>
      <c r="D5685" s="0" t="str">
        <f aca="false">IF($A5685="","",INDEX(CARTAO_COMPRAS!$E:$E,INT((ROW()-2)/20)+2))</f>
        <v/>
      </c>
      <c r="E5685" s="0" t="str">
        <f aca="false">IF($A5685="","",INDEX(CARTAO_COMPRAS!$H:$H,INT((ROW()-2)/20)+2)+MOD(ROW()-2,20))</f>
        <v/>
      </c>
      <c r="F5685" s="0" t="str">
        <f aca="false">IF($A5685="","",INDEX(CARTAO_COMPRAS!$G:$G,INT((ROW()-2)/20)+2))</f>
        <v/>
      </c>
      <c r="G5685" s="5" t="str">
        <f aca="false">IF($A5685="","",INDEX(CARTAO_COMPRAS!$I:$I,INT((ROW()-2)/20)+2))</f>
        <v/>
      </c>
      <c r="H5685" s="4" t="str">
        <f aca="false">IF($A5685="","",EDATE(INDEX(CARTAO_COMPRAS!$J:$J,INT((ROW()-2)/20)+2),MOD(ROW()-2,20)))</f>
        <v/>
      </c>
      <c r="I5685" s="4" t="str">
        <f aca="false">IF($H5685="","",$H5685-WEEKDAY($H5685,2)+1)</f>
        <v/>
      </c>
      <c r="J5685" s="4" t="str">
        <f aca="false">IF($I5685="","",$I5685+6)</f>
        <v/>
      </c>
      <c r="K5685" s="6" t="str">
        <f aca="false">IF($H5685="","",DATE(YEAR($H5685),MONTH($H5685),1))</f>
        <v/>
      </c>
      <c r="L5685" s="0" t="str">
        <f aca="false">IF($A5685="","",INDEX(CARTAO_COMPRAS!$K:$K,INT((ROW()-2)/20)+2))</f>
        <v/>
      </c>
      <c r="M5685" s="0" t="str">
        <f aca="false">IF($A5685="","","Compra no cartão")</f>
        <v/>
      </c>
    </row>
    <row r="5686" customFormat="false" ht="13.5" hidden="false" customHeight="false" outlineLevel="0" collapsed="false">
      <c r="A5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6" s="0" t="str">
        <f aca="false">IF($A5686="","",INDEX(CARTAO_COMPRAS!$C:$C,INT((ROW()-2)/20)+2))</f>
        <v/>
      </c>
      <c r="C5686" s="0" t="str">
        <f aca="false">IF($A5686="","",INDEX(CARTAO_COMPRAS!$D:$D,INT((ROW()-2)/20)+2))</f>
        <v/>
      </c>
      <c r="D5686" s="0" t="str">
        <f aca="false">IF($A5686="","",INDEX(CARTAO_COMPRAS!$E:$E,INT((ROW()-2)/20)+2))</f>
        <v/>
      </c>
      <c r="E5686" s="0" t="str">
        <f aca="false">IF($A5686="","",INDEX(CARTAO_COMPRAS!$H:$H,INT((ROW()-2)/20)+2)+MOD(ROW()-2,20))</f>
        <v/>
      </c>
      <c r="F5686" s="0" t="str">
        <f aca="false">IF($A5686="","",INDEX(CARTAO_COMPRAS!$G:$G,INT((ROW()-2)/20)+2))</f>
        <v/>
      </c>
      <c r="G5686" s="5" t="str">
        <f aca="false">IF($A5686="","",INDEX(CARTAO_COMPRAS!$I:$I,INT((ROW()-2)/20)+2))</f>
        <v/>
      </c>
      <c r="H5686" s="4" t="str">
        <f aca="false">IF($A5686="","",EDATE(INDEX(CARTAO_COMPRAS!$J:$J,INT((ROW()-2)/20)+2),MOD(ROW()-2,20)))</f>
        <v/>
      </c>
      <c r="I5686" s="4" t="str">
        <f aca="false">IF($H5686="","",$H5686-WEEKDAY($H5686,2)+1)</f>
        <v/>
      </c>
      <c r="J5686" s="4" t="str">
        <f aca="false">IF($I5686="","",$I5686+6)</f>
        <v/>
      </c>
      <c r="K5686" s="6" t="str">
        <f aca="false">IF($H5686="","",DATE(YEAR($H5686),MONTH($H5686),1))</f>
        <v/>
      </c>
      <c r="L5686" s="0" t="str">
        <f aca="false">IF($A5686="","",INDEX(CARTAO_COMPRAS!$K:$K,INT((ROW()-2)/20)+2))</f>
        <v/>
      </c>
      <c r="M5686" s="0" t="str">
        <f aca="false">IF($A5686="","","Compra no cartão")</f>
        <v/>
      </c>
    </row>
    <row r="5687" customFormat="false" ht="13.5" hidden="false" customHeight="false" outlineLevel="0" collapsed="false">
      <c r="A5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7" s="0" t="str">
        <f aca="false">IF($A5687="","",INDEX(CARTAO_COMPRAS!$C:$C,INT((ROW()-2)/20)+2))</f>
        <v/>
      </c>
      <c r="C5687" s="0" t="str">
        <f aca="false">IF($A5687="","",INDEX(CARTAO_COMPRAS!$D:$D,INT((ROW()-2)/20)+2))</f>
        <v/>
      </c>
      <c r="D5687" s="0" t="str">
        <f aca="false">IF($A5687="","",INDEX(CARTAO_COMPRAS!$E:$E,INT((ROW()-2)/20)+2))</f>
        <v/>
      </c>
      <c r="E5687" s="0" t="str">
        <f aca="false">IF($A5687="","",INDEX(CARTAO_COMPRAS!$H:$H,INT((ROW()-2)/20)+2)+MOD(ROW()-2,20))</f>
        <v/>
      </c>
      <c r="F5687" s="0" t="str">
        <f aca="false">IF($A5687="","",INDEX(CARTAO_COMPRAS!$G:$G,INT((ROW()-2)/20)+2))</f>
        <v/>
      </c>
      <c r="G5687" s="5" t="str">
        <f aca="false">IF($A5687="","",INDEX(CARTAO_COMPRAS!$I:$I,INT((ROW()-2)/20)+2))</f>
        <v/>
      </c>
      <c r="H5687" s="4" t="str">
        <f aca="false">IF($A5687="","",EDATE(INDEX(CARTAO_COMPRAS!$J:$J,INT((ROW()-2)/20)+2),MOD(ROW()-2,20)))</f>
        <v/>
      </c>
      <c r="I5687" s="4" t="str">
        <f aca="false">IF($H5687="","",$H5687-WEEKDAY($H5687,2)+1)</f>
        <v/>
      </c>
      <c r="J5687" s="4" t="str">
        <f aca="false">IF($I5687="","",$I5687+6)</f>
        <v/>
      </c>
      <c r="K5687" s="6" t="str">
        <f aca="false">IF($H5687="","",DATE(YEAR($H5687),MONTH($H5687),1))</f>
        <v/>
      </c>
      <c r="L5687" s="0" t="str">
        <f aca="false">IF($A5687="","",INDEX(CARTAO_COMPRAS!$K:$K,INT((ROW()-2)/20)+2))</f>
        <v/>
      </c>
      <c r="M5687" s="0" t="str">
        <f aca="false">IF($A5687="","","Compra no cartão")</f>
        <v/>
      </c>
    </row>
    <row r="5688" customFormat="false" ht="13.5" hidden="false" customHeight="false" outlineLevel="0" collapsed="false">
      <c r="A5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8" s="0" t="str">
        <f aca="false">IF($A5688="","",INDEX(CARTAO_COMPRAS!$C:$C,INT((ROW()-2)/20)+2))</f>
        <v/>
      </c>
      <c r="C5688" s="0" t="str">
        <f aca="false">IF($A5688="","",INDEX(CARTAO_COMPRAS!$D:$D,INT((ROW()-2)/20)+2))</f>
        <v/>
      </c>
      <c r="D5688" s="0" t="str">
        <f aca="false">IF($A5688="","",INDEX(CARTAO_COMPRAS!$E:$E,INT((ROW()-2)/20)+2))</f>
        <v/>
      </c>
      <c r="E5688" s="0" t="str">
        <f aca="false">IF($A5688="","",INDEX(CARTAO_COMPRAS!$H:$H,INT((ROW()-2)/20)+2)+MOD(ROW()-2,20))</f>
        <v/>
      </c>
      <c r="F5688" s="0" t="str">
        <f aca="false">IF($A5688="","",INDEX(CARTAO_COMPRAS!$G:$G,INT((ROW()-2)/20)+2))</f>
        <v/>
      </c>
      <c r="G5688" s="5" t="str">
        <f aca="false">IF($A5688="","",INDEX(CARTAO_COMPRAS!$I:$I,INT((ROW()-2)/20)+2))</f>
        <v/>
      </c>
      <c r="H5688" s="4" t="str">
        <f aca="false">IF($A5688="","",EDATE(INDEX(CARTAO_COMPRAS!$J:$J,INT((ROW()-2)/20)+2),MOD(ROW()-2,20)))</f>
        <v/>
      </c>
      <c r="I5688" s="4" t="str">
        <f aca="false">IF($H5688="","",$H5688-WEEKDAY($H5688,2)+1)</f>
        <v/>
      </c>
      <c r="J5688" s="4" t="str">
        <f aca="false">IF($I5688="","",$I5688+6)</f>
        <v/>
      </c>
      <c r="K5688" s="6" t="str">
        <f aca="false">IF($H5688="","",DATE(YEAR($H5688),MONTH($H5688),1))</f>
        <v/>
      </c>
      <c r="L5688" s="0" t="str">
        <f aca="false">IF($A5688="","",INDEX(CARTAO_COMPRAS!$K:$K,INT((ROW()-2)/20)+2))</f>
        <v/>
      </c>
      <c r="M5688" s="0" t="str">
        <f aca="false">IF($A5688="","","Compra no cartão")</f>
        <v/>
      </c>
    </row>
    <row r="5689" customFormat="false" ht="13.5" hidden="false" customHeight="false" outlineLevel="0" collapsed="false">
      <c r="A5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89" s="0" t="str">
        <f aca="false">IF($A5689="","",INDEX(CARTAO_COMPRAS!$C:$C,INT((ROW()-2)/20)+2))</f>
        <v/>
      </c>
      <c r="C5689" s="0" t="str">
        <f aca="false">IF($A5689="","",INDEX(CARTAO_COMPRAS!$D:$D,INT((ROW()-2)/20)+2))</f>
        <v/>
      </c>
      <c r="D5689" s="0" t="str">
        <f aca="false">IF($A5689="","",INDEX(CARTAO_COMPRAS!$E:$E,INT((ROW()-2)/20)+2))</f>
        <v/>
      </c>
      <c r="E5689" s="0" t="str">
        <f aca="false">IF($A5689="","",INDEX(CARTAO_COMPRAS!$H:$H,INT((ROW()-2)/20)+2)+MOD(ROW()-2,20))</f>
        <v/>
      </c>
      <c r="F5689" s="0" t="str">
        <f aca="false">IF($A5689="","",INDEX(CARTAO_COMPRAS!$G:$G,INT((ROW()-2)/20)+2))</f>
        <v/>
      </c>
      <c r="G5689" s="5" t="str">
        <f aca="false">IF($A5689="","",INDEX(CARTAO_COMPRAS!$I:$I,INT((ROW()-2)/20)+2))</f>
        <v/>
      </c>
      <c r="H5689" s="4" t="str">
        <f aca="false">IF($A5689="","",EDATE(INDEX(CARTAO_COMPRAS!$J:$J,INT((ROW()-2)/20)+2),MOD(ROW()-2,20)))</f>
        <v/>
      </c>
      <c r="I5689" s="4" t="str">
        <f aca="false">IF($H5689="","",$H5689-WEEKDAY($H5689,2)+1)</f>
        <v/>
      </c>
      <c r="J5689" s="4" t="str">
        <f aca="false">IF($I5689="","",$I5689+6)</f>
        <v/>
      </c>
      <c r="K5689" s="6" t="str">
        <f aca="false">IF($H5689="","",DATE(YEAR($H5689),MONTH($H5689),1))</f>
        <v/>
      </c>
      <c r="L5689" s="0" t="str">
        <f aca="false">IF($A5689="","",INDEX(CARTAO_COMPRAS!$K:$K,INT((ROW()-2)/20)+2))</f>
        <v/>
      </c>
      <c r="M5689" s="0" t="str">
        <f aca="false">IF($A5689="","","Compra no cartão")</f>
        <v/>
      </c>
    </row>
    <row r="5690" customFormat="false" ht="13.5" hidden="false" customHeight="false" outlineLevel="0" collapsed="false">
      <c r="A5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0" s="0" t="str">
        <f aca="false">IF($A5690="","",INDEX(CARTAO_COMPRAS!$C:$C,INT((ROW()-2)/20)+2))</f>
        <v/>
      </c>
      <c r="C5690" s="0" t="str">
        <f aca="false">IF($A5690="","",INDEX(CARTAO_COMPRAS!$D:$D,INT((ROW()-2)/20)+2))</f>
        <v/>
      </c>
      <c r="D5690" s="0" t="str">
        <f aca="false">IF($A5690="","",INDEX(CARTAO_COMPRAS!$E:$E,INT((ROW()-2)/20)+2))</f>
        <v/>
      </c>
      <c r="E5690" s="0" t="str">
        <f aca="false">IF($A5690="","",INDEX(CARTAO_COMPRAS!$H:$H,INT((ROW()-2)/20)+2)+MOD(ROW()-2,20))</f>
        <v/>
      </c>
      <c r="F5690" s="0" t="str">
        <f aca="false">IF($A5690="","",INDEX(CARTAO_COMPRAS!$G:$G,INT((ROW()-2)/20)+2))</f>
        <v/>
      </c>
      <c r="G5690" s="5" t="str">
        <f aca="false">IF($A5690="","",INDEX(CARTAO_COMPRAS!$I:$I,INT((ROW()-2)/20)+2))</f>
        <v/>
      </c>
      <c r="H5690" s="4" t="str">
        <f aca="false">IF($A5690="","",EDATE(INDEX(CARTAO_COMPRAS!$J:$J,INT((ROW()-2)/20)+2),MOD(ROW()-2,20)))</f>
        <v/>
      </c>
      <c r="I5690" s="4" t="str">
        <f aca="false">IF($H5690="","",$H5690-WEEKDAY($H5690,2)+1)</f>
        <v/>
      </c>
      <c r="J5690" s="4" t="str">
        <f aca="false">IF($I5690="","",$I5690+6)</f>
        <v/>
      </c>
      <c r="K5690" s="6" t="str">
        <f aca="false">IF($H5690="","",DATE(YEAR($H5690),MONTH($H5690),1))</f>
        <v/>
      </c>
      <c r="L5690" s="0" t="str">
        <f aca="false">IF($A5690="","",INDEX(CARTAO_COMPRAS!$K:$K,INT((ROW()-2)/20)+2))</f>
        <v/>
      </c>
      <c r="M5690" s="0" t="str">
        <f aca="false">IF($A5690="","","Compra no cartão")</f>
        <v/>
      </c>
    </row>
    <row r="5691" customFormat="false" ht="13.5" hidden="false" customHeight="false" outlineLevel="0" collapsed="false">
      <c r="A5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1" s="0" t="str">
        <f aca="false">IF($A5691="","",INDEX(CARTAO_COMPRAS!$C:$C,INT((ROW()-2)/20)+2))</f>
        <v/>
      </c>
      <c r="C5691" s="0" t="str">
        <f aca="false">IF($A5691="","",INDEX(CARTAO_COMPRAS!$D:$D,INT((ROW()-2)/20)+2))</f>
        <v/>
      </c>
      <c r="D5691" s="0" t="str">
        <f aca="false">IF($A5691="","",INDEX(CARTAO_COMPRAS!$E:$E,INT((ROW()-2)/20)+2))</f>
        <v/>
      </c>
      <c r="E5691" s="0" t="str">
        <f aca="false">IF($A5691="","",INDEX(CARTAO_COMPRAS!$H:$H,INT((ROW()-2)/20)+2)+MOD(ROW()-2,20))</f>
        <v/>
      </c>
      <c r="F5691" s="0" t="str">
        <f aca="false">IF($A5691="","",INDEX(CARTAO_COMPRAS!$G:$G,INT((ROW()-2)/20)+2))</f>
        <v/>
      </c>
      <c r="G5691" s="5" t="str">
        <f aca="false">IF($A5691="","",INDEX(CARTAO_COMPRAS!$I:$I,INT((ROW()-2)/20)+2))</f>
        <v/>
      </c>
      <c r="H5691" s="4" t="str">
        <f aca="false">IF($A5691="","",EDATE(INDEX(CARTAO_COMPRAS!$J:$J,INT((ROW()-2)/20)+2),MOD(ROW()-2,20)))</f>
        <v/>
      </c>
      <c r="I5691" s="4" t="str">
        <f aca="false">IF($H5691="","",$H5691-WEEKDAY($H5691,2)+1)</f>
        <v/>
      </c>
      <c r="J5691" s="4" t="str">
        <f aca="false">IF($I5691="","",$I5691+6)</f>
        <v/>
      </c>
      <c r="K5691" s="6" t="str">
        <f aca="false">IF($H5691="","",DATE(YEAR($H5691),MONTH($H5691),1))</f>
        <v/>
      </c>
      <c r="L5691" s="0" t="str">
        <f aca="false">IF($A5691="","",INDEX(CARTAO_COMPRAS!$K:$K,INT((ROW()-2)/20)+2))</f>
        <v/>
      </c>
      <c r="M5691" s="0" t="str">
        <f aca="false">IF($A5691="","","Compra no cartão")</f>
        <v/>
      </c>
    </row>
    <row r="5692" customFormat="false" ht="13.5" hidden="false" customHeight="false" outlineLevel="0" collapsed="false">
      <c r="A5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2" s="0" t="str">
        <f aca="false">IF($A5692="","",INDEX(CARTAO_COMPRAS!$C:$C,INT((ROW()-2)/20)+2))</f>
        <v/>
      </c>
      <c r="C5692" s="0" t="str">
        <f aca="false">IF($A5692="","",INDEX(CARTAO_COMPRAS!$D:$D,INT((ROW()-2)/20)+2))</f>
        <v/>
      </c>
      <c r="D5692" s="0" t="str">
        <f aca="false">IF($A5692="","",INDEX(CARTAO_COMPRAS!$E:$E,INT((ROW()-2)/20)+2))</f>
        <v/>
      </c>
      <c r="E5692" s="0" t="str">
        <f aca="false">IF($A5692="","",INDEX(CARTAO_COMPRAS!$H:$H,INT((ROW()-2)/20)+2)+MOD(ROW()-2,20))</f>
        <v/>
      </c>
      <c r="F5692" s="0" t="str">
        <f aca="false">IF($A5692="","",INDEX(CARTAO_COMPRAS!$G:$G,INT((ROW()-2)/20)+2))</f>
        <v/>
      </c>
      <c r="G5692" s="5" t="str">
        <f aca="false">IF($A5692="","",INDEX(CARTAO_COMPRAS!$I:$I,INT((ROW()-2)/20)+2))</f>
        <v/>
      </c>
      <c r="H5692" s="4" t="str">
        <f aca="false">IF($A5692="","",EDATE(INDEX(CARTAO_COMPRAS!$J:$J,INT((ROW()-2)/20)+2),MOD(ROW()-2,20)))</f>
        <v/>
      </c>
      <c r="I5692" s="4" t="str">
        <f aca="false">IF($H5692="","",$H5692-WEEKDAY($H5692,2)+1)</f>
        <v/>
      </c>
      <c r="J5692" s="4" t="str">
        <f aca="false">IF($I5692="","",$I5692+6)</f>
        <v/>
      </c>
      <c r="K5692" s="6" t="str">
        <f aca="false">IF($H5692="","",DATE(YEAR($H5692),MONTH($H5692),1))</f>
        <v/>
      </c>
      <c r="L5692" s="0" t="str">
        <f aca="false">IF($A5692="","",INDEX(CARTAO_COMPRAS!$K:$K,INT((ROW()-2)/20)+2))</f>
        <v/>
      </c>
      <c r="M5692" s="0" t="str">
        <f aca="false">IF($A5692="","","Compra no cartão")</f>
        <v/>
      </c>
    </row>
    <row r="5693" customFormat="false" ht="13.5" hidden="false" customHeight="false" outlineLevel="0" collapsed="false">
      <c r="A5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3" s="0" t="str">
        <f aca="false">IF($A5693="","",INDEX(CARTAO_COMPRAS!$C:$C,INT((ROW()-2)/20)+2))</f>
        <v/>
      </c>
      <c r="C5693" s="0" t="str">
        <f aca="false">IF($A5693="","",INDEX(CARTAO_COMPRAS!$D:$D,INT((ROW()-2)/20)+2))</f>
        <v/>
      </c>
      <c r="D5693" s="0" t="str">
        <f aca="false">IF($A5693="","",INDEX(CARTAO_COMPRAS!$E:$E,INT((ROW()-2)/20)+2))</f>
        <v/>
      </c>
      <c r="E5693" s="0" t="str">
        <f aca="false">IF($A5693="","",INDEX(CARTAO_COMPRAS!$H:$H,INT((ROW()-2)/20)+2)+MOD(ROW()-2,20))</f>
        <v/>
      </c>
      <c r="F5693" s="0" t="str">
        <f aca="false">IF($A5693="","",INDEX(CARTAO_COMPRAS!$G:$G,INT((ROW()-2)/20)+2))</f>
        <v/>
      </c>
      <c r="G5693" s="5" t="str">
        <f aca="false">IF($A5693="","",INDEX(CARTAO_COMPRAS!$I:$I,INT((ROW()-2)/20)+2))</f>
        <v/>
      </c>
      <c r="H5693" s="4" t="str">
        <f aca="false">IF($A5693="","",EDATE(INDEX(CARTAO_COMPRAS!$J:$J,INT((ROW()-2)/20)+2),MOD(ROW()-2,20)))</f>
        <v/>
      </c>
      <c r="I5693" s="4" t="str">
        <f aca="false">IF($H5693="","",$H5693-WEEKDAY($H5693,2)+1)</f>
        <v/>
      </c>
      <c r="J5693" s="4" t="str">
        <f aca="false">IF($I5693="","",$I5693+6)</f>
        <v/>
      </c>
      <c r="K5693" s="6" t="str">
        <f aca="false">IF($H5693="","",DATE(YEAR($H5693),MONTH($H5693),1))</f>
        <v/>
      </c>
      <c r="L5693" s="0" t="str">
        <f aca="false">IF($A5693="","",INDEX(CARTAO_COMPRAS!$K:$K,INT((ROW()-2)/20)+2))</f>
        <v/>
      </c>
      <c r="M5693" s="0" t="str">
        <f aca="false">IF($A5693="","","Compra no cartão")</f>
        <v/>
      </c>
    </row>
    <row r="5694" customFormat="false" ht="13.5" hidden="false" customHeight="false" outlineLevel="0" collapsed="false">
      <c r="A5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4" s="0" t="str">
        <f aca="false">IF($A5694="","",INDEX(CARTAO_COMPRAS!$C:$C,INT((ROW()-2)/20)+2))</f>
        <v/>
      </c>
      <c r="C5694" s="0" t="str">
        <f aca="false">IF($A5694="","",INDEX(CARTAO_COMPRAS!$D:$D,INT((ROW()-2)/20)+2))</f>
        <v/>
      </c>
      <c r="D5694" s="0" t="str">
        <f aca="false">IF($A5694="","",INDEX(CARTAO_COMPRAS!$E:$E,INT((ROW()-2)/20)+2))</f>
        <v/>
      </c>
      <c r="E5694" s="0" t="str">
        <f aca="false">IF($A5694="","",INDEX(CARTAO_COMPRAS!$H:$H,INT((ROW()-2)/20)+2)+MOD(ROW()-2,20))</f>
        <v/>
      </c>
      <c r="F5694" s="0" t="str">
        <f aca="false">IF($A5694="","",INDEX(CARTAO_COMPRAS!$G:$G,INT((ROW()-2)/20)+2))</f>
        <v/>
      </c>
      <c r="G5694" s="5" t="str">
        <f aca="false">IF($A5694="","",INDEX(CARTAO_COMPRAS!$I:$I,INT((ROW()-2)/20)+2))</f>
        <v/>
      </c>
      <c r="H5694" s="4" t="str">
        <f aca="false">IF($A5694="","",EDATE(INDEX(CARTAO_COMPRAS!$J:$J,INT((ROW()-2)/20)+2),MOD(ROW()-2,20)))</f>
        <v/>
      </c>
      <c r="I5694" s="4" t="str">
        <f aca="false">IF($H5694="","",$H5694-WEEKDAY($H5694,2)+1)</f>
        <v/>
      </c>
      <c r="J5694" s="4" t="str">
        <f aca="false">IF($I5694="","",$I5694+6)</f>
        <v/>
      </c>
      <c r="K5694" s="6" t="str">
        <f aca="false">IF($H5694="","",DATE(YEAR($H5694),MONTH($H5694),1))</f>
        <v/>
      </c>
      <c r="L5694" s="0" t="str">
        <f aca="false">IF($A5694="","",INDEX(CARTAO_COMPRAS!$K:$K,INT((ROW()-2)/20)+2))</f>
        <v/>
      </c>
      <c r="M5694" s="0" t="str">
        <f aca="false">IF($A5694="","","Compra no cartão")</f>
        <v/>
      </c>
    </row>
    <row r="5695" customFormat="false" ht="13.5" hidden="false" customHeight="false" outlineLevel="0" collapsed="false">
      <c r="A5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5" s="0" t="str">
        <f aca="false">IF($A5695="","",INDEX(CARTAO_COMPRAS!$C:$C,INT((ROW()-2)/20)+2))</f>
        <v/>
      </c>
      <c r="C5695" s="0" t="str">
        <f aca="false">IF($A5695="","",INDEX(CARTAO_COMPRAS!$D:$D,INT((ROW()-2)/20)+2))</f>
        <v/>
      </c>
      <c r="D5695" s="0" t="str">
        <f aca="false">IF($A5695="","",INDEX(CARTAO_COMPRAS!$E:$E,INT((ROW()-2)/20)+2))</f>
        <v/>
      </c>
      <c r="E5695" s="0" t="str">
        <f aca="false">IF($A5695="","",INDEX(CARTAO_COMPRAS!$H:$H,INT((ROW()-2)/20)+2)+MOD(ROW()-2,20))</f>
        <v/>
      </c>
      <c r="F5695" s="0" t="str">
        <f aca="false">IF($A5695="","",INDEX(CARTAO_COMPRAS!$G:$G,INT((ROW()-2)/20)+2))</f>
        <v/>
      </c>
      <c r="G5695" s="5" t="str">
        <f aca="false">IF($A5695="","",INDEX(CARTAO_COMPRAS!$I:$I,INT((ROW()-2)/20)+2))</f>
        <v/>
      </c>
      <c r="H5695" s="4" t="str">
        <f aca="false">IF($A5695="","",EDATE(INDEX(CARTAO_COMPRAS!$J:$J,INT((ROW()-2)/20)+2),MOD(ROW()-2,20)))</f>
        <v/>
      </c>
      <c r="I5695" s="4" t="str">
        <f aca="false">IF($H5695="","",$H5695-WEEKDAY($H5695,2)+1)</f>
        <v/>
      </c>
      <c r="J5695" s="4" t="str">
        <f aca="false">IF($I5695="","",$I5695+6)</f>
        <v/>
      </c>
      <c r="K5695" s="6" t="str">
        <f aca="false">IF($H5695="","",DATE(YEAR($H5695),MONTH($H5695),1))</f>
        <v/>
      </c>
      <c r="L5695" s="0" t="str">
        <f aca="false">IF($A5695="","",INDEX(CARTAO_COMPRAS!$K:$K,INT((ROW()-2)/20)+2))</f>
        <v/>
      </c>
      <c r="M5695" s="0" t="str">
        <f aca="false">IF($A5695="","","Compra no cartão")</f>
        <v/>
      </c>
    </row>
    <row r="5696" customFormat="false" ht="13.5" hidden="false" customHeight="false" outlineLevel="0" collapsed="false">
      <c r="A5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6" s="0" t="str">
        <f aca="false">IF($A5696="","",INDEX(CARTAO_COMPRAS!$C:$C,INT((ROW()-2)/20)+2))</f>
        <v/>
      </c>
      <c r="C5696" s="0" t="str">
        <f aca="false">IF($A5696="","",INDEX(CARTAO_COMPRAS!$D:$D,INT((ROW()-2)/20)+2))</f>
        <v/>
      </c>
      <c r="D5696" s="0" t="str">
        <f aca="false">IF($A5696="","",INDEX(CARTAO_COMPRAS!$E:$E,INT((ROW()-2)/20)+2))</f>
        <v/>
      </c>
      <c r="E5696" s="0" t="str">
        <f aca="false">IF($A5696="","",INDEX(CARTAO_COMPRAS!$H:$H,INT((ROW()-2)/20)+2)+MOD(ROW()-2,20))</f>
        <v/>
      </c>
      <c r="F5696" s="0" t="str">
        <f aca="false">IF($A5696="","",INDEX(CARTAO_COMPRAS!$G:$G,INT((ROW()-2)/20)+2))</f>
        <v/>
      </c>
      <c r="G5696" s="5" t="str">
        <f aca="false">IF($A5696="","",INDEX(CARTAO_COMPRAS!$I:$I,INT((ROW()-2)/20)+2))</f>
        <v/>
      </c>
      <c r="H5696" s="4" t="str">
        <f aca="false">IF($A5696="","",EDATE(INDEX(CARTAO_COMPRAS!$J:$J,INT((ROW()-2)/20)+2),MOD(ROW()-2,20)))</f>
        <v/>
      </c>
      <c r="I5696" s="4" t="str">
        <f aca="false">IF($H5696="","",$H5696-WEEKDAY($H5696,2)+1)</f>
        <v/>
      </c>
      <c r="J5696" s="4" t="str">
        <f aca="false">IF($I5696="","",$I5696+6)</f>
        <v/>
      </c>
      <c r="K5696" s="6" t="str">
        <f aca="false">IF($H5696="","",DATE(YEAR($H5696),MONTH($H5696),1))</f>
        <v/>
      </c>
      <c r="L5696" s="0" t="str">
        <f aca="false">IF($A5696="","",INDEX(CARTAO_COMPRAS!$K:$K,INT((ROW()-2)/20)+2))</f>
        <v/>
      </c>
      <c r="M5696" s="0" t="str">
        <f aca="false">IF($A5696="","","Compra no cartão")</f>
        <v/>
      </c>
    </row>
    <row r="5697" customFormat="false" ht="13.5" hidden="false" customHeight="false" outlineLevel="0" collapsed="false">
      <c r="A5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7" s="0" t="str">
        <f aca="false">IF($A5697="","",INDEX(CARTAO_COMPRAS!$C:$C,INT((ROW()-2)/20)+2))</f>
        <v/>
      </c>
      <c r="C5697" s="0" t="str">
        <f aca="false">IF($A5697="","",INDEX(CARTAO_COMPRAS!$D:$D,INT((ROW()-2)/20)+2))</f>
        <v/>
      </c>
      <c r="D5697" s="0" t="str">
        <f aca="false">IF($A5697="","",INDEX(CARTAO_COMPRAS!$E:$E,INT((ROW()-2)/20)+2))</f>
        <v/>
      </c>
      <c r="E5697" s="0" t="str">
        <f aca="false">IF($A5697="","",INDEX(CARTAO_COMPRAS!$H:$H,INT((ROW()-2)/20)+2)+MOD(ROW()-2,20))</f>
        <v/>
      </c>
      <c r="F5697" s="0" t="str">
        <f aca="false">IF($A5697="","",INDEX(CARTAO_COMPRAS!$G:$G,INT((ROW()-2)/20)+2))</f>
        <v/>
      </c>
      <c r="G5697" s="5" t="str">
        <f aca="false">IF($A5697="","",INDEX(CARTAO_COMPRAS!$I:$I,INT((ROW()-2)/20)+2))</f>
        <v/>
      </c>
      <c r="H5697" s="4" t="str">
        <f aca="false">IF($A5697="","",EDATE(INDEX(CARTAO_COMPRAS!$J:$J,INT((ROW()-2)/20)+2),MOD(ROW()-2,20)))</f>
        <v/>
      </c>
      <c r="I5697" s="4" t="str">
        <f aca="false">IF($H5697="","",$H5697-WEEKDAY($H5697,2)+1)</f>
        <v/>
      </c>
      <c r="J5697" s="4" t="str">
        <f aca="false">IF($I5697="","",$I5697+6)</f>
        <v/>
      </c>
      <c r="K5697" s="6" t="str">
        <f aca="false">IF($H5697="","",DATE(YEAR($H5697),MONTH($H5697),1))</f>
        <v/>
      </c>
      <c r="L5697" s="0" t="str">
        <f aca="false">IF($A5697="","",INDEX(CARTAO_COMPRAS!$K:$K,INT((ROW()-2)/20)+2))</f>
        <v/>
      </c>
      <c r="M5697" s="0" t="str">
        <f aca="false">IF($A5697="","","Compra no cartão")</f>
        <v/>
      </c>
    </row>
    <row r="5698" customFormat="false" ht="13.5" hidden="false" customHeight="false" outlineLevel="0" collapsed="false">
      <c r="A5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8" s="0" t="str">
        <f aca="false">IF($A5698="","",INDEX(CARTAO_COMPRAS!$C:$C,INT((ROW()-2)/20)+2))</f>
        <v/>
      </c>
      <c r="C5698" s="0" t="str">
        <f aca="false">IF($A5698="","",INDEX(CARTAO_COMPRAS!$D:$D,INT((ROW()-2)/20)+2))</f>
        <v/>
      </c>
      <c r="D5698" s="0" t="str">
        <f aca="false">IF($A5698="","",INDEX(CARTAO_COMPRAS!$E:$E,INT((ROW()-2)/20)+2))</f>
        <v/>
      </c>
      <c r="E5698" s="0" t="str">
        <f aca="false">IF($A5698="","",INDEX(CARTAO_COMPRAS!$H:$H,INT((ROW()-2)/20)+2)+MOD(ROW()-2,20))</f>
        <v/>
      </c>
      <c r="F5698" s="0" t="str">
        <f aca="false">IF($A5698="","",INDEX(CARTAO_COMPRAS!$G:$G,INT((ROW()-2)/20)+2))</f>
        <v/>
      </c>
      <c r="G5698" s="5" t="str">
        <f aca="false">IF($A5698="","",INDEX(CARTAO_COMPRAS!$I:$I,INT((ROW()-2)/20)+2))</f>
        <v/>
      </c>
      <c r="H5698" s="4" t="str">
        <f aca="false">IF($A5698="","",EDATE(INDEX(CARTAO_COMPRAS!$J:$J,INT((ROW()-2)/20)+2),MOD(ROW()-2,20)))</f>
        <v/>
      </c>
      <c r="I5698" s="4" t="str">
        <f aca="false">IF($H5698="","",$H5698-WEEKDAY($H5698,2)+1)</f>
        <v/>
      </c>
      <c r="J5698" s="4" t="str">
        <f aca="false">IF($I5698="","",$I5698+6)</f>
        <v/>
      </c>
      <c r="K5698" s="6" t="str">
        <f aca="false">IF($H5698="","",DATE(YEAR($H5698),MONTH($H5698),1))</f>
        <v/>
      </c>
      <c r="L5698" s="0" t="str">
        <f aca="false">IF($A5698="","",INDEX(CARTAO_COMPRAS!$K:$K,INT((ROW()-2)/20)+2))</f>
        <v/>
      </c>
      <c r="M5698" s="0" t="str">
        <f aca="false">IF($A5698="","","Compra no cartão")</f>
        <v/>
      </c>
    </row>
    <row r="5699" customFormat="false" ht="13.5" hidden="false" customHeight="false" outlineLevel="0" collapsed="false">
      <c r="A5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699" s="0" t="str">
        <f aca="false">IF($A5699="","",INDEX(CARTAO_COMPRAS!$C:$C,INT((ROW()-2)/20)+2))</f>
        <v/>
      </c>
      <c r="C5699" s="0" t="str">
        <f aca="false">IF($A5699="","",INDEX(CARTAO_COMPRAS!$D:$D,INT((ROW()-2)/20)+2))</f>
        <v/>
      </c>
      <c r="D5699" s="0" t="str">
        <f aca="false">IF($A5699="","",INDEX(CARTAO_COMPRAS!$E:$E,INT((ROW()-2)/20)+2))</f>
        <v/>
      </c>
      <c r="E5699" s="0" t="str">
        <f aca="false">IF($A5699="","",INDEX(CARTAO_COMPRAS!$H:$H,INT((ROW()-2)/20)+2)+MOD(ROW()-2,20))</f>
        <v/>
      </c>
      <c r="F5699" s="0" t="str">
        <f aca="false">IF($A5699="","",INDEX(CARTAO_COMPRAS!$G:$G,INT((ROW()-2)/20)+2))</f>
        <v/>
      </c>
      <c r="G5699" s="5" t="str">
        <f aca="false">IF($A5699="","",INDEX(CARTAO_COMPRAS!$I:$I,INT((ROW()-2)/20)+2))</f>
        <v/>
      </c>
      <c r="H5699" s="4" t="str">
        <f aca="false">IF($A5699="","",EDATE(INDEX(CARTAO_COMPRAS!$J:$J,INT((ROW()-2)/20)+2),MOD(ROW()-2,20)))</f>
        <v/>
      </c>
      <c r="I5699" s="4" t="str">
        <f aca="false">IF($H5699="","",$H5699-WEEKDAY($H5699,2)+1)</f>
        <v/>
      </c>
      <c r="J5699" s="4" t="str">
        <f aca="false">IF($I5699="","",$I5699+6)</f>
        <v/>
      </c>
      <c r="K5699" s="6" t="str">
        <f aca="false">IF($H5699="","",DATE(YEAR($H5699),MONTH($H5699),1))</f>
        <v/>
      </c>
      <c r="L5699" s="0" t="str">
        <f aca="false">IF($A5699="","",INDEX(CARTAO_COMPRAS!$K:$K,INT((ROW()-2)/20)+2))</f>
        <v/>
      </c>
      <c r="M5699" s="0" t="str">
        <f aca="false">IF($A5699="","","Compra no cartão")</f>
        <v/>
      </c>
    </row>
    <row r="5700" customFormat="false" ht="13.5" hidden="false" customHeight="false" outlineLevel="0" collapsed="false">
      <c r="A5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0" s="0" t="str">
        <f aca="false">IF($A5700="","",INDEX(CARTAO_COMPRAS!$C:$C,INT((ROW()-2)/20)+2))</f>
        <v/>
      </c>
      <c r="C5700" s="0" t="str">
        <f aca="false">IF($A5700="","",INDEX(CARTAO_COMPRAS!$D:$D,INT((ROW()-2)/20)+2))</f>
        <v/>
      </c>
      <c r="D5700" s="0" t="str">
        <f aca="false">IF($A5700="","",INDEX(CARTAO_COMPRAS!$E:$E,INT((ROW()-2)/20)+2))</f>
        <v/>
      </c>
      <c r="E5700" s="0" t="str">
        <f aca="false">IF($A5700="","",INDEX(CARTAO_COMPRAS!$H:$H,INT((ROW()-2)/20)+2)+MOD(ROW()-2,20))</f>
        <v/>
      </c>
      <c r="F5700" s="0" t="str">
        <f aca="false">IF($A5700="","",INDEX(CARTAO_COMPRAS!$G:$G,INT((ROW()-2)/20)+2))</f>
        <v/>
      </c>
      <c r="G5700" s="5" t="str">
        <f aca="false">IF($A5700="","",INDEX(CARTAO_COMPRAS!$I:$I,INT((ROW()-2)/20)+2))</f>
        <v/>
      </c>
      <c r="H5700" s="4" t="str">
        <f aca="false">IF($A5700="","",EDATE(INDEX(CARTAO_COMPRAS!$J:$J,INT((ROW()-2)/20)+2),MOD(ROW()-2,20)))</f>
        <v/>
      </c>
      <c r="I5700" s="4" t="str">
        <f aca="false">IF($H5700="","",$H5700-WEEKDAY($H5700,2)+1)</f>
        <v/>
      </c>
      <c r="J5700" s="4" t="str">
        <f aca="false">IF($I5700="","",$I5700+6)</f>
        <v/>
      </c>
      <c r="K5700" s="6" t="str">
        <f aca="false">IF($H5700="","",DATE(YEAR($H5700),MONTH($H5700),1))</f>
        <v/>
      </c>
      <c r="L5700" s="0" t="str">
        <f aca="false">IF($A5700="","",INDEX(CARTAO_COMPRAS!$K:$K,INT((ROW()-2)/20)+2))</f>
        <v/>
      </c>
      <c r="M5700" s="0" t="str">
        <f aca="false">IF($A5700="","","Compra no cartão")</f>
        <v/>
      </c>
    </row>
    <row r="5701" customFormat="false" ht="13.5" hidden="false" customHeight="false" outlineLevel="0" collapsed="false">
      <c r="A5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1" s="0" t="str">
        <f aca="false">IF($A5701="","",INDEX(CARTAO_COMPRAS!$C:$C,INT((ROW()-2)/20)+2))</f>
        <v/>
      </c>
      <c r="C5701" s="0" t="str">
        <f aca="false">IF($A5701="","",INDEX(CARTAO_COMPRAS!$D:$D,INT((ROW()-2)/20)+2))</f>
        <v/>
      </c>
      <c r="D5701" s="0" t="str">
        <f aca="false">IF($A5701="","",INDEX(CARTAO_COMPRAS!$E:$E,INT((ROW()-2)/20)+2))</f>
        <v/>
      </c>
      <c r="E5701" s="0" t="str">
        <f aca="false">IF($A5701="","",INDEX(CARTAO_COMPRAS!$H:$H,INT((ROW()-2)/20)+2)+MOD(ROW()-2,20))</f>
        <v/>
      </c>
      <c r="F5701" s="0" t="str">
        <f aca="false">IF($A5701="","",INDEX(CARTAO_COMPRAS!$G:$G,INT((ROW()-2)/20)+2))</f>
        <v/>
      </c>
      <c r="G5701" s="5" t="str">
        <f aca="false">IF($A5701="","",INDEX(CARTAO_COMPRAS!$I:$I,INT((ROW()-2)/20)+2))</f>
        <v/>
      </c>
      <c r="H5701" s="4" t="str">
        <f aca="false">IF($A5701="","",EDATE(INDEX(CARTAO_COMPRAS!$J:$J,INT((ROW()-2)/20)+2),MOD(ROW()-2,20)))</f>
        <v/>
      </c>
      <c r="I5701" s="4" t="str">
        <f aca="false">IF($H5701="","",$H5701-WEEKDAY($H5701,2)+1)</f>
        <v/>
      </c>
      <c r="J5701" s="4" t="str">
        <f aca="false">IF($I5701="","",$I5701+6)</f>
        <v/>
      </c>
      <c r="K5701" s="6" t="str">
        <f aca="false">IF($H5701="","",DATE(YEAR($H5701),MONTH($H5701),1))</f>
        <v/>
      </c>
      <c r="L5701" s="0" t="str">
        <f aca="false">IF($A5701="","",INDEX(CARTAO_COMPRAS!$K:$K,INT((ROW()-2)/20)+2))</f>
        <v/>
      </c>
      <c r="M5701" s="0" t="str">
        <f aca="false">IF($A5701="","","Compra no cartão")</f>
        <v/>
      </c>
    </row>
    <row r="5702" customFormat="false" ht="13.5" hidden="false" customHeight="false" outlineLevel="0" collapsed="false">
      <c r="A57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2" s="0" t="str">
        <f aca="false">IF($A5702="","",INDEX(CARTAO_COMPRAS!$C:$C,INT((ROW()-2)/20)+2))</f>
        <v/>
      </c>
      <c r="C5702" s="0" t="str">
        <f aca="false">IF($A5702="","",INDEX(CARTAO_COMPRAS!$D:$D,INT((ROW()-2)/20)+2))</f>
        <v/>
      </c>
      <c r="D5702" s="0" t="str">
        <f aca="false">IF($A5702="","",INDEX(CARTAO_COMPRAS!$E:$E,INT((ROW()-2)/20)+2))</f>
        <v/>
      </c>
      <c r="E5702" s="0" t="str">
        <f aca="false">IF($A5702="","",INDEX(CARTAO_COMPRAS!$H:$H,INT((ROW()-2)/20)+2)+MOD(ROW()-2,20))</f>
        <v/>
      </c>
      <c r="F5702" s="0" t="str">
        <f aca="false">IF($A5702="","",INDEX(CARTAO_COMPRAS!$G:$G,INT((ROW()-2)/20)+2))</f>
        <v/>
      </c>
      <c r="G5702" s="5" t="str">
        <f aca="false">IF($A5702="","",INDEX(CARTAO_COMPRAS!$I:$I,INT((ROW()-2)/20)+2))</f>
        <v/>
      </c>
      <c r="H5702" s="4" t="str">
        <f aca="false">IF($A5702="","",EDATE(INDEX(CARTAO_COMPRAS!$J:$J,INT((ROW()-2)/20)+2),MOD(ROW()-2,20)))</f>
        <v/>
      </c>
      <c r="I5702" s="4" t="str">
        <f aca="false">IF($H5702="","",$H5702-WEEKDAY($H5702,2)+1)</f>
        <v/>
      </c>
      <c r="J5702" s="4" t="str">
        <f aca="false">IF($I5702="","",$I5702+6)</f>
        <v/>
      </c>
      <c r="K5702" s="6" t="str">
        <f aca="false">IF($H5702="","",DATE(YEAR($H5702),MONTH($H5702),1))</f>
        <v/>
      </c>
      <c r="L5702" s="0" t="str">
        <f aca="false">IF($A5702="","",INDEX(CARTAO_COMPRAS!$K:$K,INT((ROW()-2)/20)+2))</f>
        <v/>
      </c>
      <c r="M5702" s="0" t="str">
        <f aca="false">IF($A5702="","","Compra no cartão")</f>
        <v/>
      </c>
    </row>
    <row r="5703" customFormat="false" ht="13.5" hidden="false" customHeight="false" outlineLevel="0" collapsed="false">
      <c r="A5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3" s="0" t="str">
        <f aca="false">IF($A5703="","",INDEX(CARTAO_COMPRAS!$C:$C,INT((ROW()-2)/20)+2))</f>
        <v/>
      </c>
      <c r="C5703" s="0" t="str">
        <f aca="false">IF($A5703="","",INDEX(CARTAO_COMPRAS!$D:$D,INT((ROW()-2)/20)+2))</f>
        <v/>
      </c>
      <c r="D5703" s="0" t="str">
        <f aca="false">IF($A5703="","",INDEX(CARTAO_COMPRAS!$E:$E,INT((ROW()-2)/20)+2))</f>
        <v/>
      </c>
      <c r="E5703" s="0" t="str">
        <f aca="false">IF($A5703="","",INDEX(CARTAO_COMPRAS!$H:$H,INT((ROW()-2)/20)+2)+MOD(ROW()-2,20))</f>
        <v/>
      </c>
      <c r="F5703" s="0" t="str">
        <f aca="false">IF($A5703="","",INDEX(CARTAO_COMPRAS!$G:$G,INT((ROW()-2)/20)+2))</f>
        <v/>
      </c>
      <c r="G5703" s="5" t="str">
        <f aca="false">IF($A5703="","",INDEX(CARTAO_COMPRAS!$I:$I,INT((ROW()-2)/20)+2))</f>
        <v/>
      </c>
      <c r="H5703" s="4" t="str">
        <f aca="false">IF($A5703="","",EDATE(INDEX(CARTAO_COMPRAS!$J:$J,INT((ROW()-2)/20)+2),MOD(ROW()-2,20)))</f>
        <v/>
      </c>
      <c r="I5703" s="4" t="str">
        <f aca="false">IF($H5703="","",$H5703-WEEKDAY($H5703,2)+1)</f>
        <v/>
      </c>
      <c r="J5703" s="4" t="str">
        <f aca="false">IF($I5703="","",$I5703+6)</f>
        <v/>
      </c>
      <c r="K5703" s="6" t="str">
        <f aca="false">IF($H5703="","",DATE(YEAR($H5703),MONTH($H5703),1))</f>
        <v/>
      </c>
      <c r="L5703" s="0" t="str">
        <f aca="false">IF($A5703="","",INDEX(CARTAO_COMPRAS!$K:$K,INT((ROW()-2)/20)+2))</f>
        <v/>
      </c>
      <c r="M5703" s="0" t="str">
        <f aca="false">IF($A5703="","","Compra no cartão")</f>
        <v/>
      </c>
    </row>
    <row r="5704" customFormat="false" ht="13.5" hidden="false" customHeight="false" outlineLevel="0" collapsed="false">
      <c r="A5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4" s="0" t="str">
        <f aca="false">IF($A5704="","",INDEX(CARTAO_COMPRAS!$C:$C,INT((ROW()-2)/20)+2))</f>
        <v/>
      </c>
      <c r="C5704" s="0" t="str">
        <f aca="false">IF($A5704="","",INDEX(CARTAO_COMPRAS!$D:$D,INT((ROW()-2)/20)+2))</f>
        <v/>
      </c>
      <c r="D5704" s="0" t="str">
        <f aca="false">IF($A5704="","",INDEX(CARTAO_COMPRAS!$E:$E,INT((ROW()-2)/20)+2))</f>
        <v/>
      </c>
      <c r="E5704" s="0" t="str">
        <f aca="false">IF($A5704="","",INDEX(CARTAO_COMPRAS!$H:$H,INT((ROW()-2)/20)+2)+MOD(ROW()-2,20))</f>
        <v/>
      </c>
      <c r="F5704" s="0" t="str">
        <f aca="false">IF($A5704="","",INDEX(CARTAO_COMPRAS!$G:$G,INT((ROW()-2)/20)+2))</f>
        <v/>
      </c>
      <c r="G5704" s="5" t="str">
        <f aca="false">IF($A5704="","",INDEX(CARTAO_COMPRAS!$I:$I,INT((ROW()-2)/20)+2))</f>
        <v/>
      </c>
      <c r="H5704" s="4" t="str">
        <f aca="false">IF($A5704="","",EDATE(INDEX(CARTAO_COMPRAS!$J:$J,INT((ROW()-2)/20)+2),MOD(ROW()-2,20)))</f>
        <v/>
      </c>
      <c r="I5704" s="4" t="str">
        <f aca="false">IF($H5704="","",$H5704-WEEKDAY($H5704,2)+1)</f>
        <v/>
      </c>
      <c r="J5704" s="4" t="str">
        <f aca="false">IF($I5704="","",$I5704+6)</f>
        <v/>
      </c>
      <c r="K5704" s="6" t="str">
        <f aca="false">IF($H5704="","",DATE(YEAR($H5704),MONTH($H5704),1))</f>
        <v/>
      </c>
      <c r="L5704" s="0" t="str">
        <f aca="false">IF($A5704="","",INDEX(CARTAO_COMPRAS!$K:$K,INT((ROW()-2)/20)+2))</f>
        <v/>
      </c>
      <c r="M5704" s="0" t="str">
        <f aca="false">IF($A5704="","","Compra no cartão")</f>
        <v/>
      </c>
    </row>
    <row r="5705" customFormat="false" ht="13.5" hidden="false" customHeight="false" outlineLevel="0" collapsed="false">
      <c r="A5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5" s="0" t="str">
        <f aca="false">IF($A5705="","",INDEX(CARTAO_COMPRAS!$C:$C,INT((ROW()-2)/20)+2))</f>
        <v/>
      </c>
      <c r="C5705" s="0" t="str">
        <f aca="false">IF($A5705="","",INDEX(CARTAO_COMPRAS!$D:$D,INT((ROW()-2)/20)+2))</f>
        <v/>
      </c>
      <c r="D5705" s="0" t="str">
        <f aca="false">IF($A5705="","",INDEX(CARTAO_COMPRAS!$E:$E,INT((ROW()-2)/20)+2))</f>
        <v/>
      </c>
      <c r="E5705" s="0" t="str">
        <f aca="false">IF($A5705="","",INDEX(CARTAO_COMPRAS!$H:$H,INT((ROW()-2)/20)+2)+MOD(ROW()-2,20))</f>
        <v/>
      </c>
      <c r="F5705" s="0" t="str">
        <f aca="false">IF($A5705="","",INDEX(CARTAO_COMPRAS!$G:$G,INT((ROW()-2)/20)+2))</f>
        <v/>
      </c>
      <c r="G5705" s="5" t="str">
        <f aca="false">IF($A5705="","",INDEX(CARTAO_COMPRAS!$I:$I,INT((ROW()-2)/20)+2))</f>
        <v/>
      </c>
      <c r="H5705" s="4" t="str">
        <f aca="false">IF($A5705="","",EDATE(INDEX(CARTAO_COMPRAS!$J:$J,INT((ROW()-2)/20)+2),MOD(ROW()-2,20)))</f>
        <v/>
      </c>
      <c r="I5705" s="4" t="str">
        <f aca="false">IF($H5705="","",$H5705-WEEKDAY($H5705,2)+1)</f>
        <v/>
      </c>
      <c r="J5705" s="4" t="str">
        <f aca="false">IF($I5705="","",$I5705+6)</f>
        <v/>
      </c>
      <c r="K5705" s="6" t="str">
        <f aca="false">IF($H5705="","",DATE(YEAR($H5705),MONTH($H5705),1))</f>
        <v/>
      </c>
      <c r="L5705" s="0" t="str">
        <f aca="false">IF($A5705="","",INDEX(CARTAO_COMPRAS!$K:$K,INT((ROW()-2)/20)+2))</f>
        <v/>
      </c>
      <c r="M5705" s="0" t="str">
        <f aca="false">IF($A5705="","","Compra no cartão")</f>
        <v/>
      </c>
    </row>
    <row r="5706" customFormat="false" ht="13.5" hidden="false" customHeight="false" outlineLevel="0" collapsed="false">
      <c r="A5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6" s="0" t="str">
        <f aca="false">IF($A5706="","",INDEX(CARTAO_COMPRAS!$C:$C,INT((ROW()-2)/20)+2))</f>
        <v/>
      </c>
      <c r="C5706" s="0" t="str">
        <f aca="false">IF($A5706="","",INDEX(CARTAO_COMPRAS!$D:$D,INT((ROW()-2)/20)+2))</f>
        <v/>
      </c>
      <c r="D5706" s="0" t="str">
        <f aca="false">IF($A5706="","",INDEX(CARTAO_COMPRAS!$E:$E,INT((ROW()-2)/20)+2))</f>
        <v/>
      </c>
      <c r="E5706" s="0" t="str">
        <f aca="false">IF($A5706="","",INDEX(CARTAO_COMPRAS!$H:$H,INT((ROW()-2)/20)+2)+MOD(ROW()-2,20))</f>
        <v/>
      </c>
      <c r="F5706" s="0" t="str">
        <f aca="false">IF($A5706="","",INDEX(CARTAO_COMPRAS!$G:$G,INT((ROW()-2)/20)+2))</f>
        <v/>
      </c>
      <c r="G5706" s="5" t="str">
        <f aca="false">IF($A5706="","",INDEX(CARTAO_COMPRAS!$I:$I,INT((ROW()-2)/20)+2))</f>
        <v/>
      </c>
      <c r="H5706" s="4" t="str">
        <f aca="false">IF($A5706="","",EDATE(INDEX(CARTAO_COMPRAS!$J:$J,INT((ROW()-2)/20)+2),MOD(ROW()-2,20)))</f>
        <v/>
      </c>
      <c r="I5706" s="4" t="str">
        <f aca="false">IF($H5706="","",$H5706-WEEKDAY($H5706,2)+1)</f>
        <v/>
      </c>
      <c r="J5706" s="4" t="str">
        <f aca="false">IF($I5706="","",$I5706+6)</f>
        <v/>
      </c>
      <c r="K5706" s="6" t="str">
        <f aca="false">IF($H5706="","",DATE(YEAR($H5706),MONTH($H5706),1))</f>
        <v/>
      </c>
      <c r="L5706" s="0" t="str">
        <f aca="false">IF($A5706="","",INDEX(CARTAO_COMPRAS!$K:$K,INT((ROW()-2)/20)+2))</f>
        <v/>
      </c>
      <c r="M5706" s="0" t="str">
        <f aca="false">IF($A5706="","","Compra no cartão")</f>
        <v/>
      </c>
    </row>
    <row r="5707" customFormat="false" ht="13.5" hidden="false" customHeight="false" outlineLevel="0" collapsed="false">
      <c r="A5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7" s="0" t="str">
        <f aca="false">IF($A5707="","",INDEX(CARTAO_COMPRAS!$C:$C,INT((ROW()-2)/20)+2))</f>
        <v/>
      </c>
      <c r="C5707" s="0" t="str">
        <f aca="false">IF($A5707="","",INDEX(CARTAO_COMPRAS!$D:$D,INT((ROW()-2)/20)+2))</f>
        <v/>
      </c>
      <c r="D5707" s="0" t="str">
        <f aca="false">IF($A5707="","",INDEX(CARTAO_COMPRAS!$E:$E,INT((ROW()-2)/20)+2))</f>
        <v/>
      </c>
      <c r="E5707" s="0" t="str">
        <f aca="false">IF($A5707="","",INDEX(CARTAO_COMPRAS!$H:$H,INT((ROW()-2)/20)+2)+MOD(ROW()-2,20))</f>
        <v/>
      </c>
      <c r="F5707" s="0" t="str">
        <f aca="false">IF($A5707="","",INDEX(CARTAO_COMPRAS!$G:$G,INT((ROW()-2)/20)+2))</f>
        <v/>
      </c>
      <c r="G5707" s="5" t="str">
        <f aca="false">IF($A5707="","",INDEX(CARTAO_COMPRAS!$I:$I,INT((ROW()-2)/20)+2))</f>
        <v/>
      </c>
      <c r="H5707" s="4" t="str">
        <f aca="false">IF($A5707="","",EDATE(INDEX(CARTAO_COMPRAS!$J:$J,INT((ROW()-2)/20)+2),MOD(ROW()-2,20)))</f>
        <v/>
      </c>
      <c r="I5707" s="4" t="str">
        <f aca="false">IF($H5707="","",$H5707-WEEKDAY($H5707,2)+1)</f>
        <v/>
      </c>
      <c r="J5707" s="4" t="str">
        <f aca="false">IF($I5707="","",$I5707+6)</f>
        <v/>
      </c>
      <c r="K5707" s="6" t="str">
        <f aca="false">IF($H5707="","",DATE(YEAR($H5707),MONTH($H5707),1))</f>
        <v/>
      </c>
      <c r="L5707" s="0" t="str">
        <f aca="false">IF($A5707="","",INDEX(CARTAO_COMPRAS!$K:$K,INT((ROW()-2)/20)+2))</f>
        <v/>
      </c>
      <c r="M5707" s="0" t="str">
        <f aca="false">IF($A5707="","","Compra no cartão")</f>
        <v/>
      </c>
    </row>
    <row r="5708" customFormat="false" ht="13.5" hidden="false" customHeight="false" outlineLevel="0" collapsed="false">
      <c r="A5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8" s="0" t="str">
        <f aca="false">IF($A5708="","",INDEX(CARTAO_COMPRAS!$C:$C,INT((ROW()-2)/20)+2))</f>
        <v/>
      </c>
      <c r="C5708" s="0" t="str">
        <f aca="false">IF($A5708="","",INDEX(CARTAO_COMPRAS!$D:$D,INT((ROW()-2)/20)+2))</f>
        <v/>
      </c>
      <c r="D5708" s="0" t="str">
        <f aca="false">IF($A5708="","",INDEX(CARTAO_COMPRAS!$E:$E,INT((ROW()-2)/20)+2))</f>
        <v/>
      </c>
      <c r="E5708" s="0" t="str">
        <f aca="false">IF($A5708="","",INDEX(CARTAO_COMPRAS!$H:$H,INT((ROW()-2)/20)+2)+MOD(ROW()-2,20))</f>
        <v/>
      </c>
      <c r="F5708" s="0" t="str">
        <f aca="false">IF($A5708="","",INDEX(CARTAO_COMPRAS!$G:$G,INT((ROW()-2)/20)+2))</f>
        <v/>
      </c>
      <c r="G5708" s="5" t="str">
        <f aca="false">IF($A5708="","",INDEX(CARTAO_COMPRAS!$I:$I,INT((ROW()-2)/20)+2))</f>
        <v/>
      </c>
      <c r="H5708" s="4" t="str">
        <f aca="false">IF($A5708="","",EDATE(INDEX(CARTAO_COMPRAS!$J:$J,INT((ROW()-2)/20)+2),MOD(ROW()-2,20)))</f>
        <v/>
      </c>
      <c r="I5708" s="4" t="str">
        <f aca="false">IF($H5708="","",$H5708-WEEKDAY($H5708,2)+1)</f>
        <v/>
      </c>
      <c r="J5708" s="4" t="str">
        <f aca="false">IF($I5708="","",$I5708+6)</f>
        <v/>
      </c>
      <c r="K5708" s="6" t="str">
        <f aca="false">IF($H5708="","",DATE(YEAR($H5708),MONTH($H5708),1))</f>
        <v/>
      </c>
      <c r="L5708" s="0" t="str">
        <f aca="false">IF($A5708="","",INDEX(CARTAO_COMPRAS!$K:$K,INT((ROW()-2)/20)+2))</f>
        <v/>
      </c>
      <c r="M5708" s="0" t="str">
        <f aca="false">IF($A5708="","","Compra no cartão")</f>
        <v/>
      </c>
    </row>
    <row r="5709" customFormat="false" ht="13.5" hidden="false" customHeight="false" outlineLevel="0" collapsed="false">
      <c r="A5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09" s="0" t="str">
        <f aca="false">IF($A5709="","",INDEX(CARTAO_COMPRAS!$C:$C,INT((ROW()-2)/20)+2))</f>
        <v/>
      </c>
      <c r="C5709" s="0" t="str">
        <f aca="false">IF($A5709="","",INDEX(CARTAO_COMPRAS!$D:$D,INT((ROW()-2)/20)+2))</f>
        <v/>
      </c>
      <c r="D5709" s="0" t="str">
        <f aca="false">IF($A5709="","",INDEX(CARTAO_COMPRAS!$E:$E,INT((ROW()-2)/20)+2))</f>
        <v/>
      </c>
      <c r="E5709" s="0" t="str">
        <f aca="false">IF($A5709="","",INDEX(CARTAO_COMPRAS!$H:$H,INT((ROW()-2)/20)+2)+MOD(ROW()-2,20))</f>
        <v/>
      </c>
      <c r="F5709" s="0" t="str">
        <f aca="false">IF($A5709="","",INDEX(CARTAO_COMPRAS!$G:$G,INT((ROW()-2)/20)+2))</f>
        <v/>
      </c>
      <c r="G5709" s="5" t="str">
        <f aca="false">IF($A5709="","",INDEX(CARTAO_COMPRAS!$I:$I,INT((ROW()-2)/20)+2))</f>
        <v/>
      </c>
      <c r="H5709" s="4" t="str">
        <f aca="false">IF($A5709="","",EDATE(INDEX(CARTAO_COMPRAS!$J:$J,INT((ROW()-2)/20)+2),MOD(ROW()-2,20)))</f>
        <v/>
      </c>
      <c r="I5709" s="4" t="str">
        <f aca="false">IF($H5709="","",$H5709-WEEKDAY($H5709,2)+1)</f>
        <v/>
      </c>
      <c r="J5709" s="4" t="str">
        <f aca="false">IF($I5709="","",$I5709+6)</f>
        <v/>
      </c>
      <c r="K5709" s="6" t="str">
        <f aca="false">IF($H5709="","",DATE(YEAR($H5709),MONTH($H5709),1))</f>
        <v/>
      </c>
      <c r="L5709" s="0" t="str">
        <f aca="false">IF($A5709="","",INDEX(CARTAO_COMPRAS!$K:$K,INT((ROW()-2)/20)+2))</f>
        <v/>
      </c>
      <c r="M5709" s="0" t="str">
        <f aca="false">IF($A5709="","","Compra no cartão")</f>
        <v/>
      </c>
    </row>
    <row r="5710" customFormat="false" ht="13.5" hidden="false" customHeight="false" outlineLevel="0" collapsed="false">
      <c r="A5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0" s="0" t="str">
        <f aca="false">IF($A5710="","",INDEX(CARTAO_COMPRAS!$C:$C,INT((ROW()-2)/20)+2))</f>
        <v/>
      </c>
      <c r="C5710" s="0" t="str">
        <f aca="false">IF($A5710="","",INDEX(CARTAO_COMPRAS!$D:$D,INT((ROW()-2)/20)+2))</f>
        <v/>
      </c>
      <c r="D5710" s="0" t="str">
        <f aca="false">IF($A5710="","",INDEX(CARTAO_COMPRAS!$E:$E,INT((ROW()-2)/20)+2))</f>
        <v/>
      </c>
      <c r="E5710" s="0" t="str">
        <f aca="false">IF($A5710="","",INDEX(CARTAO_COMPRAS!$H:$H,INT((ROW()-2)/20)+2)+MOD(ROW()-2,20))</f>
        <v/>
      </c>
      <c r="F5710" s="0" t="str">
        <f aca="false">IF($A5710="","",INDEX(CARTAO_COMPRAS!$G:$G,INT((ROW()-2)/20)+2))</f>
        <v/>
      </c>
      <c r="G5710" s="5" t="str">
        <f aca="false">IF($A5710="","",INDEX(CARTAO_COMPRAS!$I:$I,INT((ROW()-2)/20)+2))</f>
        <v/>
      </c>
      <c r="H5710" s="4" t="str">
        <f aca="false">IF($A5710="","",EDATE(INDEX(CARTAO_COMPRAS!$J:$J,INT((ROW()-2)/20)+2),MOD(ROW()-2,20)))</f>
        <v/>
      </c>
      <c r="I5710" s="4" t="str">
        <f aca="false">IF($H5710="","",$H5710-WEEKDAY($H5710,2)+1)</f>
        <v/>
      </c>
      <c r="J5710" s="4" t="str">
        <f aca="false">IF($I5710="","",$I5710+6)</f>
        <v/>
      </c>
      <c r="K5710" s="6" t="str">
        <f aca="false">IF($H5710="","",DATE(YEAR($H5710),MONTH($H5710),1))</f>
        <v/>
      </c>
      <c r="L5710" s="0" t="str">
        <f aca="false">IF($A5710="","",INDEX(CARTAO_COMPRAS!$K:$K,INT((ROW()-2)/20)+2))</f>
        <v/>
      </c>
      <c r="M5710" s="0" t="str">
        <f aca="false">IF($A5710="","","Compra no cartão")</f>
        <v/>
      </c>
    </row>
    <row r="5711" customFormat="false" ht="13.5" hidden="false" customHeight="false" outlineLevel="0" collapsed="false">
      <c r="A5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1" s="0" t="str">
        <f aca="false">IF($A5711="","",INDEX(CARTAO_COMPRAS!$C:$C,INT((ROW()-2)/20)+2))</f>
        <v/>
      </c>
      <c r="C5711" s="0" t="str">
        <f aca="false">IF($A5711="","",INDEX(CARTAO_COMPRAS!$D:$D,INT((ROW()-2)/20)+2))</f>
        <v/>
      </c>
      <c r="D5711" s="0" t="str">
        <f aca="false">IF($A5711="","",INDEX(CARTAO_COMPRAS!$E:$E,INT((ROW()-2)/20)+2))</f>
        <v/>
      </c>
      <c r="E5711" s="0" t="str">
        <f aca="false">IF($A5711="","",INDEX(CARTAO_COMPRAS!$H:$H,INT((ROW()-2)/20)+2)+MOD(ROW()-2,20))</f>
        <v/>
      </c>
      <c r="F5711" s="0" t="str">
        <f aca="false">IF($A5711="","",INDEX(CARTAO_COMPRAS!$G:$G,INT((ROW()-2)/20)+2))</f>
        <v/>
      </c>
      <c r="G5711" s="5" t="str">
        <f aca="false">IF($A5711="","",INDEX(CARTAO_COMPRAS!$I:$I,INT((ROW()-2)/20)+2))</f>
        <v/>
      </c>
      <c r="H5711" s="4" t="str">
        <f aca="false">IF($A5711="","",EDATE(INDEX(CARTAO_COMPRAS!$J:$J,INT((ROW()-2)/20)+2),MOD(ROW()-2,20)))</f>
        <v/>
      </c>
      <c r="I5711" s="4" t="str">
        <f aca="false">IF($H5711="","",$H5711-WEEKDAY($H5711,2)+1)</f>
        <v/>
      </c>
      <c r="J5711" s="4" t="str">
        <f aca="false">IF($I5711="","",$I5711+6)</f>
        <v/>
      </c>
      <c r="K5711" s="6" t="str">
        <f aca="false">IF($H5711="","",DATE(YEAR($H5711),MONTH($H5711),1))</f>
        <v/>
      </c>
      <c r="L5711" s="0" t="str">
        <f aca="false">IF($A5711="","",INDEX(CARTAO_COMPRAS!$K:$K,INT((ROW()-2)/20)+2))</f>
        <v/>
      </c>
      <c r="M5711" s="0" t="str">
        <f aca="false">IF($A5711="","","Compra no cartão")</f>
        <v/>
      </c>
    </row>
    <row r="5712" customFormat="false" ht="13.5" hidden="false" customHeight="false" outlineLevel="0" collapsed="false">
      <c r="A5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2" s="0" t="str">
        <f aca="false">IF($A5712="","",INDEX(CARTAO_COMPRAS!$C:$C,INT((ROW()-2)/20)+2))</f>
        <v/>
      </c>
      <c r="C5712" s="0" t="str">
        <f aca="false">IF($A5712="","",INDEX(CARTAO_COMPRAS!$D:$D,INT((ROW()-2)/20)+2))</f>
        <v/>
      </c>
      <c r="D5712" s="0" t="str">
        <f aca="false">IF($A5712="","",INDEX(CARTAO_COMPRAS!$E:$E,INT((ROW()-2)/20)+2))</f>
        <v/>
      </c>
      <c r="E5712" s="0" t="str">
        <f aca="false">IF($A5712="","",INDEX(CARTAO_COMPRAS!$H:$H,INT((ROW()-2)/20)+2)+MOD(ROW()-2,20))</f>
        <v/>
      </c>
      <c r="F5712" s="0" t="str">
        <f aca="false">IF($A5712="","",INDEX(CARTAO_COMPRAS!$G:$G,INT((ROW()-2)/20)+2))</f>
        <v/>
      </c>
      <c r="G5712" s="5" t="str">
        <f aca="false">IF($A5712="","",INDEX(CARTAO_COMPRAS!$I:$I,INT((ROW()-2)/20)+2))</f>
        <v/>
      </c>
      <c r="H5712" s="4" t="str">
        <f aca="false">IF($A5712="","",EDATE(INDEX(CARTAO_COMPRAS!$J:$J,INT((ROW()-2)/20)+2),MOD(ROW()-2,20)))</f>
        <v/>
      </c>
      <c r="I5712" s="4" t="str">
        <f aca="false">IF($H5712="","",$H5712-WEEKDAY($H5712,2)+1)</f>
        <v/>
      </c>
      <c r="J5712" s="4" t="str">
        <f aca="false">IF($I5712="","",$I5712+6)</f>
        <v/>
      </c>
      <c r="K5712" s="6" t="str">
        <f aca="false">IF($H5712="","",DATE(YEAR($H5712),MONTH($H5712),1))</f>
        <v/>
      </c>
      <c r="L5712" s="0" t="str">
        <f aca="false">IF($A5712="","",INDEX(CARTAO_COMPRAS!$K:$K,INT((ROW()-2)/20)+2))</f>
        <v/>
      </c>
      <c r="M5712" s="0" t="str">
        <f aca="false">IF($A5712="","","Compra no cartão")</f>
        <v/>
      </c>
    </row>
    <row r="5713" customFormat="false" ht="13.5" hidden="false" customHeight="false" outlineLevel="0" collapsed="false">
      <c r="A5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3" s="0" t="str">
        <f aca="false">IF($A5713="","",INDEX(CARTAO_COMPRAS!$C:$C,INT((ROW()-2)/20)+2))</f>
        <v/>
      </c>
      <c r="C5713" s="0" t="str">
        <f aca="false">IF($A5713="","",INDEX(CARTAO_COMPRAS!$D:$D,INT((ROW()-2)/20)+2))</f>
        <v/>
      </c>
      <c r="D5713" s="0" t="str">
        <f aca="false">IF($A5713="","",INDEX(CARTAO_COMPRAS!$E:$E,INT((ROW()-2)/20)+2))</f>
        <v/>
      </c>
      <c r="E5713" s="0" t="str">
        <f aca="false">IF($A5713="","",INDEX(CARTAO_COMPRAS!$H:$H,INT((ROW()-2)/20)+2)+MOD(ROW()-2,20))</f>
        <v/>
      </c>
      <c r="F5713" s="0" t="str">
        <f aca="false">IF($A5713="","",INDEX(CARTAO_COMPRAS!$G:$G,INT((ROW()-2)/20)+2))</f>
        <v/>
      </c>
      <c r="G5713" s="5" t="str">
        <f aca="false">IF($A5713="","",INDEX(CARTAO_COMPRAS!$I:$I,INT((ROW()-2)/20)+2))</f>
        <v/>
      </c>
      <c r="H5713" s="4" t="str">
        <f aca="false">IF($A5713="","",EDATE(INDEX(CARTAO_COMPRAS!$J:$J,INT((ROW()-2)/20)+2),MOD(ROW()-2,20)))</f>
        <v/>
      </c>
      <c r="I5713" s="4" t="str">
        <f aca="false">IF($H5713="","",$H5713-WEEKDAY($H5713,2)+1)</f>
        <v/>
      </c>
      <c r="J5713" s="4" t="str">
        <f aca="false">IF($I5713="","",$I5713+6)</f>
        <v/>
      </c>
      <c r="K5713" s="6" t="str">
        <f aca="false">IF($H5713="","",DATE(YEAR($H5713),MONTH($H5713),1))</f>
        <v/>
      </c>
      <c r="L5713" s="0" t="str">
        <f aca="false">IF($A5713="","",INDEX(CARTAO_COMPRAS!$K:$K,INT((ROW()-2)/20)+2))</f>
        <v/>
      </c>
      <c r="M5713" s="0" t="str">
        <f aca="false">IF($A5713="","","Compra no cartão")</f>
        <v/>
      </c>
    </row>
    <row r="5714" customFormat="false" ht="13.5" hidden="false" customHeight="false" outlineLevel="0" collapsed="false">
      <c r="A5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4" s="0" t="str">
        <f aca="false">IF($A5714="","",INDEX(CARTAO_COMPRAS!$C:$C,INT((ROW()-2)/20)+2))</f>
        <v/>
      </c>
      <c r="C5714" s="0" t="str">
        <f aca="false">IF($A5714="","",INDEX(CARTAO_COMPRAS!$D:$D,INT((ROW()-2)/20)+2))</f>
        <v/>
      </c>
      <c r="D5714" s="0" t="str">
        <f aca="false">IF($A5714="","",INDEX(CARTAO_COMPRAS!$E:$E,INT((ROW()-2)/20)+2))</f>
        <v/>
      </c>
      <c r="E5714" s="0" t="str">
        <f aca="false">IF($A5714="","",INDEX(CARTAO_COMPRAS!$H:$H,INT((ROW()-2)/20)+2)+MOD(ROW()-2,20))</f>
        <v/>
      </c>
      <c r="F5714" s="0" t="str">
        <f aca="false">IF($A5714="","",INDEX(CARTAO_COMPRAS!$G:$G,INT((ROW()-2)/20)+2))</f>
        <v/>
      </c>
      <c r="G5714" s="5" t="str">
        <f aca="false">IF($A5714="","",INDEX(CARTAO_COMPRAS!$I:$I,INT((ROW()-2)/20)+2))</f>
        <v/>
      </c>
      <c r="H5714" s="4" t="str">
        <f aca="false">IF($A5714="","",EDATE(INDEX(CARTAO_COMPRAS!$J:$J,INT((ROW()-2)/20)+2),MOD(ROW()-2,20)))</f>
        <v/>
      </c>
      <c r="I5714" s="4" t="str">
        <f aca="false">IF($H5714="","",$H5714-WEEKDAY($H5714,2)+1)</f>
        <v/>
      </c>
      <c r="J5714" s="4" t="str">
        <f aca="false">IF($I5714="","",$I5714+6)</f>
        <v/>
      </c>
      <c r="K5714" s="6" t="str">
        <f aca="false">IF($H5714="","",DATE(YEAR($H5714),MONTH($H5714),1))</f>
        <v/>
      </c>
      <c r="L5714" s="0" t="str">
        <f aca="false">IF($A5714="","",INDEX(CARTAO_COMPRAS!$K:$K,INT((ROW()-2)/20)+2))</f>
        <v/>
      </c>
      <c r="M5714" s="0" t="str">
        <f aca="false">IF($A5714="","","Compra no cartão")</f>
        <v/>
      </c>
    </row>
    <row r="5715" customFormat="false" ht="13.5" hidden="false" customHeight="false" outlineLevel="0" collapsed="false">
      <c r="A5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5" s="0" t="str">
        <f aca="false">IF($A5715="","",INDEX(CARTAO_COMPRAS!$C:$C,INT((ROW()-2)/20)+2))</f>
        <v/>
      </c>
      <c r="C5715" s="0" t="str">
        <f aca="false">IF($A5715="","",INDEX(CARTAO_COMPRAS!$D:$D,INT((ROW()-2)/20)+2))</f>
        <v/>
      </c>
      <c r="D5715" s="0" t="str">
        <f aca="false">IF($A5715="","",INDEX(CARTAO_COMPRAS!$E:$E,INT((ROW()-2)/20)+2))</f>
        <v/>
      </c>
      <c r="E5715" s="0" t="str">
        <f aca="false">IF($A5715="","",INDEX(CARTAO_COMPRAS!$H:$H,INT((ROW()-2)/20)+2)+MOD(ROW()-2,20))</f>
        <v/>
      </c>
      <c r="F5715" s="0" t="str">
        <f aca="false">IF($A5715="","",INDEX(CARTAO_COMPRAS!$G:$G,INT((ROW()-2)/20)+2))</f>
        <v/>
      </c>
      <c r="G5715" s="5" t="str">
        <f aca="false">IF($A5715="","",INDEX(CARTAO_COMPRAS!$I:$I,INT((ROW()-2)/20)+2))</f>
        <v/>
      </c>
      <c r="H5715" s="4" t="str">
        <f aca="false">IF($A5715="","",EDATE(INDEX(CARTAO_COMPRAS!$J:$J,INT((ROW()-2)/20)+2),MOD(ROW()-2,20)))</f>
        <v/>
      </c>
      <c r="I5715" s="4" t="str">
        <f aca="false">IF($H5715="","",$H5715-WEEKDAY($H5715,2)+1)</f>
        <v/>
      </c>
      <c r="J5715" s="4" t="str">
        <f aca="false">IF($I5715="","",$I5715+6)</f>
        <v/>
      </c>
      <c r="K5715" s="6" t="str">
        <f aca="false">IF($H5715="","",DATE(YEAR($H5715),MONTH($H5715),1))</f>
        <v/>
      </c>
      <c r="L5715" s="0" t="str">
        <f aca="false">IF($A5715="","",INDEX(CARTAO_COMPRAS!$K:$K,INT((ROW()-2)/20)+2))</f>
        <v/>
      </c>
      <c r="M5715" s="0" t="str">
        <f aca="false">IF($A5715="","","Compra no cartão")</f>
        <v/>
      </c>
    </row>
    <row r="5716" customFormat="false" ht="13.5" hidden="false" customHeight="false" outlineLevel="0" collapsed="false">
      <c r="A5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6" s="0" t="str">
        <f aca="false">IF($A5716="","",INDEX(CARTAO_COMPRAS!$C:$C,INT((ROW()-2)/20)+2))</f>
        <v/>
      </c>
      <c r="C5716" s="0" t="str">
        <f aca="false">IF($A5716="","",INDEX(CARTAO_COMPRAS!$D:$D,INT((ROW()-2)/20)+2))</f>
        <v/>
      </c>
      <c r="D5716" s="0" t="str">
        <f aca="false">IF($A5716="","",INDEX(CARTAO_COMPRAS!$E:$E,INT((ROW()-2)/20)+2))</f>
        <v/>
      </c>
      <c r="E5716" s="0" t="str">
        <f aca="false">IF($A5716="","",INDEX(CARTAO_COMPRAS!$H:$H,INT((ROW()-2)/20)+2)+MOD(ROW()-2,20))</f>
        <v/>
      </c>
      <c r="F5716" s="0" t="str">
        <f aca="false">IF($A5716="","",INDEX(CARTAO_COMPRAS!$G:$G,INT((ROW()-2)/20)+2))</f>
        <v/>
      </c>
      <c r="G5716" s="5" t="str">
        <f aca="false">IF($A5716="","",INDEX(CARTAO_COMPRAS!$I:$I,INT((ROW()-2)/20)+2))</f>
        <v/>
      </c>
      <c r="H5716" s="4" t="str">
        <f aca="false">IF($A5716="","",EDATE(INDEX(CARTAO_COMPRAS!$J:$J,INT((ROW()-2)/20)+2),MOD(ROW()-2,20)))</f>
        <v/>
      </c>
      <c r="I5716" s="4" t="str">
        <f aca="false">IF($H5716="","",$H5716-WEEKDAY($H5716,2)+1)</f>
        <v/>
      </c>
      <c r="J5716" s="4" t="str">
        <f aca="false">IF($I5716="","",$I5716+6)</f>
        <v/>
      </c>
      <c r="K5716" s="6" t="str">
        <f aca="false">IF($H5716="","",DATE(YEAR($H5716),MONTH($H5716),1))</f>
        <v/>
      </c>
      <c r="L5716" s="0" t="str">
        <f aca="false">IF($A5716="","",INDEX(CARTAO_COMPRAS!$K:$K,INT((ROW()-2)/20)+2))</f>
        <v/>
      </c>
      <c r="M5716" s="0" t="str">
        <f aca="false">IF($A5716="","","Compra no cartão")</f>
        <v/>
      </c>
    </row>
    <row r="5717" customFormat="false" ht="13.5" hidden="false" customHeight="false" outlineLevel="0" collapsed="false">
      <c r="A5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7" s="0" t="str">
        <f aca="false">IF($A5717="","",INDEX(CARTAO_COMPRAS!$C:$C,INT((ROW()-2)/20)+2))</f>
        <v/>
      </c>
      <c r="C5717" s="0" t="str">
        <f aca="false">IF($A5717="","",INDEX(CARTAO_COMPRAS!$D:$D,INT((ROW()-2)/20)+2))</f>
        <v/>
      </c>
      <c r="D5717" s="0" t="str">
        <f aca="false">IF($A5717="","",INDEX(CARTAO_COMPRAS!$E:$E,INT((ROW()-2)/20)+2))</f>
        <v/>
      </c>
      <c r="E5717" s="0" t="str">
        <f aca="false">IF($A5717="","",INDEX(CARTAO_COMPRAS!$H:$H,INT((ROW()-2)/20)+2)+MOD(ROW()-2,20))</f>
        <v/>
      </c>
      <c r="F5717" s="0" t="str">
        <f aca="false">IF($A5717="","",INDEX(CARTAO_COMPRAS!$G:$G,INT((ROW()-2)/20)+2))</f>
        <v/>
      </c>
      <c r="G5717" s="5" t="str">
        <f aca="false">IF($A5717="","",INDEX(CARTAO_COMPRAS!$I:$I,INT((ROW()-2)/20)+2))</f>
        <v/>
      </c>
      <c r="H5717" s="4" t="str">
        <f aca="false">IF($A5717="","",EDATE(INDEX(CARTAO_COMPRAS!$J:$J,INT((ROW()-2)/20)+2),MOD(ROW()-2,20)))</f>
        <v/>
      </c>
      <c r="I5717" s="4" t="str">
        <f aca="false">IF($H5717="","",$H5717-WEEKDAY($H5717,2)+1)</f>
        <v/>
      </c>
      <c r="J5717" s="4" t="str">
        <f aca="false">IF($I5717="","",$I5717+6)</f>
        <v/>
      </c>
      <c r="K5717" s="6" t="str">
        <f aca="false">IF($H5717="","",DATE(YEAR($H5717),MONTH($H5717),1))</f>
        <v/>
      </c>
      <c r="L5717" s="0" t="str">
        <f aca="false">IF($A5717="","",INDEX(CARTAO_COMPRAS!$K:$K,INT((ROW()-2)/20)+2))</f>
        <v/>
      </c>
      <c r="M5717" s="0" t="str">
        <f aca="false">IF($A5717="","","Compra no cartão")</f>
        <v/>
      </c>
    </row>
    <row r="5718" customFormat="false" ht="13.5" hidden="false" customHeight="false" outlineLevel="0" collapsed="false">
      <c r="A5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8" s="0" t="str">
        <f aca="false">IF($A5718="","",INDEX(CARTAO_COMPRAS!$C:$C,INT((ROW()-2)/20)+2))</f>
        <v/>
      </c>
      <c r="C5718" s="0" t="str">
        <f aca="false">IF($A5718="","",INDEX(CARTAO_COMPRAS!$D:$D,INT((ROW()-2)/20)+2))</f>
        <v/>
      </c>
      <c r="D5718" s="0" t="str">
        <f aca="false">IF($A5718="","",INDEX(CARTAO_COMPRAS!$E:$E,INT((ROW()-2)/20)+2))</f>
        <v/>
      </c>
      <c r="E5718" s="0" t="str">
        <f aca="false">IF($A5718="","",INDEX(CARTAO_COMPRAS!$H:$H,INT((ROW()-2)/20)+2)+MOD(ROW()-2,20))</f>
        <v/>
      </c>
      <c r="F5718" s="0" t="str">
        <f aca="false">IF($A5718="","",INDEX(CARTAO_COMPRAS!$G:$G,INT((ROW()-2)/20)+2))</f>
        <v/>
      </c>
      <c r="G5718" s="5" t="str">
        <f aca="false">IF($A5718="","",INDEX(CARTAO_COMPRAS!$I:$I,INT((ROW()-2)/20)+2))</f>
        <v/>
      </c>
      <c r="H5718" s="4" t="str">
        <f aca="false">IF($A5718="","",EDATE(INDEX(CARTAO_COMPRAS!$J:$J,INT((ROW()-2)/20)+2),MOD(ROW()-2,20)))</f>
        <v/>
      </c>
      <c r="I5718" s="4" t="str">
        <f aca="false">IF($H5718="","",$H5718-WEEKDAY($H5718,2)+1)</f>
        <v/>
      </c>
      <c r="J5718" s="4" t="str">
        <f aca="false">IF($I5718="","",$I5718+6)</f>
        <v/>
      </c>
      <c r="K5718" s="6" t="str">
        <f aca="false">IF($H5718="","",DATE(YEAR($H5718),MONTH($H5718),1))</f>
        <v/>
      </c>
      <c r="L5718" s="0" t="str">
        <f aca="false">IF($A5718="","",INDEX(CARTAO_COMPRAS!$K:$K,INT((ROW()-2)/20)+2))</f>
        <v/>
      </c>
      <c r="M5718" s="0" t="str">
        <f aca="false">IF($A5718="","","Compra no cartão")</f>
        <v/>
      </c>
    </row>
    <row r="5719" customFormat="false" ht="13.5" hidden="false" customHeight="false" outlineLevel="0" collapsed="false">
      <c r="A5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19" s="0" t="str">
        <f aca="false">IF($A5719="","",INDEX(CARTAO_COMPRAS!$C:$C,INT((ROW()-2)/20)+2))</f>
        <v/>
      </c>
      <c r="C5719" s="0" t="str">
        <f aca="false">IF($A5719="","",INDEX(CARTAO_COMPRAS!$D:$D,INT((ROW()-2)/20)+2))</f>
        <v/>
      </c>
      <c r="D5719" s="0" t="str">
        <f aca="false">IF($A5719="","",INDEX(CARTAO_COMPRAS!$E:$E,INT((ROW()-2)/20)+2))</f>
        <v/>
      </c>
      <c r="E5719" s="0" t="str">
        <f aca="false">IF($A5719="","",INDEX(CARTAO_COMPRAS!$H:$H,INT((ROW()-2)/20)+2)+MOD(ROW()-2,20))</f>
        <v/>
      </c>
      <c r="F5719" s="0" t="str">
        <f aca="false">IF($A5719="","",INDEX(CARTAO_COMPRAS!$G:$G,INT((ROW()-2)/20)+2))</f>
        <v/>
      </c>
      <c r="G5719" s="5" t="str">
        <f aca="false">IF($A5719="","",INDEX(CARTAO_COMPRAS!$I:$I,INT((ROW()-2)/20)+2))</f>
        <v/>
      </c>
      <c r="H5719" s="4" t="str">
        <f aca="false">IF($A5719="","",EDATE(INDEX(CARTAO_COMPRAS!$J:$J,INT((ROW()-2)/20)+2),MOD(ROW()-2,20)))</f>
        <v/>
      </c>
      <c r="I5719" s="4" t="str">
        <f aca="false">IF($H5719="","",$H5719-WEEKDAY($H5719,2)+1)</f>
        <v/>
      </c>
      <c r="J5719" s="4" t="str">
        <f aca="false">IF($I5719="","",$I5719+6)</f>
        <v/>
      </c>
      <c r="K5719" s="6" t="str">
        <f aca="false">IF($H5719="","",DATE(YEAR($H5719),MONTH($H5719),1))</f>
        <v/>
      </c>
      <c r="L5719" s="0" t="str">
        <f aca="false">IF($A5719="","",INDEX(CARTAO_COMPRAS!$K:$K,INT((ROW()-2)/20)+2))</f>
        <v/>
      </c>
      <c r="M5719" s="0" t="str">
        <f aca="false">IF($A5719="","","Compra no cartão")</f>
        <v/>
      </c>
    </row>
    <row r="5720" customFormat="false" ht="13.5" hidden="false" customHeight="false" outlineLevel="0" collapsed="false">
      <c r="A5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0" s="0" t="str">
        <f aca="false">IF($A5720="","",INDEX(CARTAO_COMPRAS!$C:$C,INT((ROW()-2)/20)+2))</f>
        <v/>
      </c>
      <c r="C5720" s="0" t="str">
        <f aca="false">IF($A5720="","",INDEX(CARTAO_COMPRAS!$D:$D,INT((ROW()-2)/20)+2))</f>
        <v/>
      </c>
      <c r="D5720" s="0" t="str">
        <f aca="false">IF($A5720="","",INDEX(CARTAO_COMPRAS!$E:$E,INT((ROW()-2)/20)+2))</f>
        <v/>
      </c>
      <c r="E5720" s="0" t="str">
        <f aca="false">IF($A5720="","",INDEX(CARTAO_COMPRAS!$H:$H,INT((ROW()-2)/20)+2)+MOD(ROW()-2,20))</f>
        <v/>
      </c>
      <c r="F5720" s="0" t="str">
        <f aca="false">IF($A5720="","",INDEX(CARTAO_COMPRAS!$G:$G,INT((ROW()-2)/20)+2))</f>
        <v/>
      </c>
      <c r="G5720" s="5" t="str">
        <f aca="false">IF($A5720="","",INDEX(CARTAO_COMPRAS!$I:$I,INT((ROW()-2)/20)+2))</f>
        <v/>
      </c>
      <c r="H5720" s="4" t="str">
        <f aca="false">IF($A5720="","",EDATE(INDEX(CARTAO_COMPRAS!$J:$J,INT((ROW()-2)/20)+2),MOD(ROW()-2,20)))</f>
        <v/>
      </c>
      <c r="I5720" s="4" t="str">
        <f aca="false">IF($H5720="","",$H5720-WEEKDAY($H5720,2)+1)</f>
        <v/>
      </c>
      <c r="J5720" s="4" t="str">
        <f aca="false">IF($I5720="","",$I5720+6)</f>
        <v/>
      </c>
      <c r="K5720" s="6" t="str">
        <f aca="false">IF($H5720="","",DATE(YEAR($H5720),MONTH($H5720),1))</f>
        <v/>
      </c>
      <c r="L5720" s="0" t="str">
        <f aca="false">IF($A5720="","",INDEX(CARTAO_COMPRAS!$K:$K,INT((ROW()-2)/20)+2))</f>
        <v/>
      </c>
      <c r="M5720" s="0" t="str">
        <f aca="false">IF($A5720="","","Compra no cartão")</f>
        <v/>
      </c>
    </row>
    <row r="5721" customFormat="false" ht="13.5" hidden="false" customHeight="false" outlineLevel="0" collapsed="false">
      <c r="A5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1" s="0" t="str">
        <f aca="false">IF($A5721="","",INDEX(CARTAO_COMPRAS!$C:$C,INT((ROW()-2)/20)+2))</f>
        <v/>
      </c>
      <c r="C5721" s="0" t="str">
        <f aca="false">IF($A5721="","",INDEX(CARTAO_COMPRAS!$D:$D,INT((ROW()-2)/20)+2))</f>
        <v/>
      </c>
      <c r="D5721" s="0" t="str">
        <f aca="false">IF($A5721="","",INDEX(CARTAO_COMPRAS!$E:$E,INT((ROW()-2)/20)+2))</f>
        <v/>
      </c>
      <c r="E5721" s="0" t="str">
        <f aca="false">IF($A5721="","",INDEX(CARTAO_COMPRAS!$H:$H,INT((ROW()-2)/20)+2)+MOD(ROW()-2,20))</f>
        <v/>
      </c>
      <c r="F5721" s="0" t="str">
        <f aca="false">IF($A5721="","",INDEX(CARTAO_COMPRAS!$G:$G,INT((ROW()-2)/20)+2))</f>
        <v/>
      </c>
      <c r="G5721" s="5" t="str">
        <f aca="false">IF($A5721="","",INDEX(CARTAO_COMPRAS!$I:$I,INT((ROW()-2)/20)+2))</f>
        <v/>
      </c>
      <c r="H5721" s="4" t="str">
        <f aca="false">IF($A5721="","",EDATE(INDEX(CARTAO_COMPRAS!$J:$J,INT((ROW()-2)/20)+2),MOD(ROW()-2,20)))</f>
        <v/>
      </c>
      <c r="I5721" s="4" t="str">
        <f aca="false">IF($H5721="","",$H5721-WEEKDAY($H5721,2)+1)</f>
        <v/>
      </c>
      <c r="J5721" s="4" t="str">
        <f aca="false">IF($I5721="","",$I5721+6)</f>
        <v/>
      </c>
      <c r="K5721" s="6" t="str">
        <f aca="false">IF($H5721="","",DATE(YEAR($H5721),MONTH($H5721),1))</f>
        <v/>
      </c>
      <c r="L5721" s="0" t="str">
        <f aca="false">IF($A5721="","",INDEX(CARTAO_COMPRAS!$K:$K,INT((ROW()-2)/20)+2))</f>
        <v/>
      </c>
      <c r="M5721" s="0" t="str">
        <f aca="false">IF($A5721="","","Compra no cartão")</f>
        <v/>
      </c>
    </row>
    <row r="5722" customFormat="false" ht="13.5" hidden="false" customHeight="false" outlineLevel="0" collapsed="false">
      <c r="A57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2" s="0" t="str">
        <f aca="false">IF($A5722="","",INDEX(CARTAO_COMPRAS!$C:$C,INT((ROW()-2)/20)+2))</f>
        <v/>
      </c>
      <c r="C5722" s="0" t="str">
        <f aca="false">IF($A5722="","",INDEX(CARTAO_COMPRAS!$D:$D,INT((ROW()-2)/20)+2))</f>
        <v/>
      </c>
      <c r="D5722" s="0" t="str">
        <f aca="false">IF($A5722="","",INDEX(CARTAO_COMPRAS!$E:$E,INT((ROW()-2)/20)+2))</f>
        <v/>
      </c>
      <c r="E5722" s="0" t="str">
        <f aca="false">IF($A5722="","",INDEX(CARTAO_COMPRAS!$H:$H,INT((ROW()-2)/20)+2)+MOD(ROW()-2,20))</f>
        <v/>
      </c>
      <c r="F5722" s="0" t="str">
        <f aca="false">IF($A5722="","",INDEX(CARTAO_COMPRAS!$G:$G,INT((ROW()-2)/20)+2))</f>
        <v/>
      </c>
      <c r="G5722" s="5" t="str">
        <f aca="false">IF($A5722="","",INDEX(CARTAO_COMPRAS!$I:$I,INT((ROW()-2)/20)+2))</f>
        <v/>
      </c>
      <c r="H5722" s="4" t="str">
        <f aca="false">IF($A5722="","",EDATE(INDEX(CARTAO_COMPRAS!$J:$J,INT((ROW()-2)/20)+2),MOD(ROW()-2,20)))</f>
        <v/>
      </c>
      <c r="I5722" s="4" t="str">
        <f aca="false">IF($H5722="","",$H5722-WEEKDAY($H5722,2)+1)</f>
        <v/>
      </c>
      <c r="J5722" s="4" t="str">
        <f aca="false">IF($I5722="","",$I5722+6)</f>
        <v/>
      </c>
      <c r="K5722" s="6" t="str">
        <f aca="false">IF($H5722="","",DATE(YEAR($H5722),MONTH($H5722),1))</f>
        <v/>
      </c>
      <c r="L5722" s="0" t="str">
        <f aca="false">IF($A5722="","",INDEX(CARTAO_COMPRAS!$K:$K,INT((ROW()-2)/20)+2))</f>
        <v/>
      </c>
      <c r="M5722" s="0" t="str">
        <f aca="false">IF($A5722="","","Compra no cartão")</f>
        <v/>
      </c>
    </row>
    <row r="5723" customFormat="false" ht="13.5" hidden="false" customHeight="false" outlineLevel="0" collapsed="false">
      <c r="A5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3" s="0" t="str">
        <f aca="false">IF($A5723="","",INDEX(CARTAO_COMPRAS!$C:$C,INT((ROW()-2)/20)+2))</f>
        <v/>
      </c>
      <c r="C5723" s="0" t="str">
        <f aca="false">IF($A5723="","",INDEX(CARTAO_COMPRAS!$D:$D,INT((ROW()-2)/20)+2))</f>
        <v/>
      </c>
      <c r="D5723" s="0" t="str">
        <f aca="false">IF($A5723="","",INDEX(CARTAO_COMPRAS!$E:$E,INT((ROW()-2)/20)+2))</f>
        <v/>
      </c>
      <c r="E5723" s="0" t="str">
        <f aca="false">IF($A5723="","",INDEX(CARTAO_COMPRAS!$H:$H,INT((ROW()-2)/20)+2)+MOD(ROW()-2,20))</f>
        <v/>
      </c>
      <c r="F5723" s="0" t="str">
        <f aca="false">IF($A5723="","",INDEX(CARTAO_COMPRAS!$G:$G,INT((ROW()-2)/20)+2))</f>
        <v/>
      </c>
      <c r="G5723" s="5" t="str">
        <f aca="false">IF($A5723="","",INDEX(CARTAO_COMPRAS!$I:$I,INT((ROW()-2)/20)+2))</f>
        <v/>
      </c>
      <c r="H5723" s="4" t="str">
        <f aca="false">IF($A5723="","",EDATE(INDEX(CARTAO_COMPRAS!$J:$J,INT((ROW()-2)/20)+2),MOD(ROW()-2,20)))</f>
        <v/>
      </c>
      <c r="I5723" s="4" t="str">
        <f aca="false">IF($H5723="","",$H5723-WEEKDAY($H5723,2)+1)</f>
        <v/>
      </c>
      <c r="J5723" s="4" t="str">
        <f aca="false">IF($I5723="","",$I5723+6)</f>
        <v/>
      </c>
      <c r="K5723" s="6" t="str">
        <f aca="false">IF($H5723="","",DATE(YEAR($H5723),MONTH($H5723),1))</f>
        <v/>
      </c>
      <c r="L5723" s="0" t="str">
        <f aca="false">IF($A5723="","",INDEX(CARTAO_COMPRAS!$K:$K,INT((ROW()-2)/20)+2))</f>
        <v/>
      </c>
      <c r="M5723" s="0" t="str">
        <f aca="false">IF($A5723="","","Compra no cartão")</f>
        <v/>
      </c>
    </row>
    <row r="5724" customFormat="false" ht="13.5" hidden="false" customHeight="false" outlineLevel="0" collapsed="false">
      <c r="A5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4" s="0" t="str">
        <f aca="false">IF($A5724="","",INDEX(CARTAO_COMPRAS!$C:$C,INT((ROW()-2)/20)+2))</f>
        <v/>
      </c>
      <c r="C5724" s="0" t="str">
        <f aca="false">IF($A5724="","",INDEX(CARTAO_COMPRAS!$D:$D,INT((ROW()-2)/20)+2))</f>
        <v/>
      </c>
      <c r="D5724" s="0" t="str">
        <f aca="false">IF($A5724="","",INDEX(CARTAO_COMPRAS!$E:$E,INT((ROW()-2)/20)+2))</f>
        <v/>
      </c>
      <c r="E5724" s="0" t="str">
        <f aca="false">IF($A5724="","",INDEX(CARTAO_COMPRAS!$H:$H,INT((ROW()-2)/20)+2)+MOD(ROW()-2,20))</f>
        <v/>
      </c>
      <c r="F5724" s="0" t="str">
        <f aca="false">IF($A5724="","",INDEX(CARTAO_COMPRAS!$G:$G,INT((ROW()-2)/20)+2))</f>
        <v/>
      </c>
      <c r="G5724" s="5" t="str">
        <f aca="false">IF($A5724="","",INDEX(CARTAO_COMPRAS!$I:$I,INT((ROW()-2)/20)+2))</f>
        <v/>
      </c>
      <c r="H5724" s="4" t="str">
        <f aca="false">IF($A5724="","",EDATE(INDEX(CARTAO_COMPRAS!$J:$J,INT((ROW()-2)/20)+2),MOD(ROW()-2,20)))</f>
        <v/>
      </c>
      <c r="I5724" s="4" t="str">
        <f aca="false">IF($H5724="","",$H5724-WEEKDAY($H5724,2)+1)</f>
        <v/>
      </c>
      <c r="J5724" s="4" t="str">
        <f aca="false">IF($I5724="","",$I5724+6)</f>
        <v/>
      </c>
      <c r="K5724" s="6" t="str">
        <f aca="false">IF($H5724="","",DATE(YEAR($H5724),MONTH($H5724),1))</f>
        <v/>
      </c>
      <c r="L5724" s="0" t="str">
        <f aca="false">IF($A5724="","",INDEX(CARTAO_COMPRAS!$K:$K,INT((ROW()-2)/20)+2))</f>
        <v/>
      </c>
      <c r="M5724" s="0" t="str">
        <f aca="false">IF($A5724="","","Compra no cartão")</f>
        <v/>
      </c>
    </row>
    <row r="5725" customFormat="false" ht="13.5" hidden="false" customHeight="false" outlineLevel="0" collapsed="false">
      <c r="A5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5" s="0" t="str">
        <f aca="false">IF($A5725="","",INDEX(CARTAO_COMPRAS!$C:$C,INT((ROW()-2)/20)+2))</f>
        <v/>
      </c>
      <c r="C5725" s="0" t="str">
        <f aca="false">IF($A5725="","",INDEX(CARTAO_COMPRAS!$D:$D,INT((ROW()-2)/20)+2))</f>
        <v/>
      </c>
      <c r="D5725" s="0" t="str">
        <f aca="false">IF($A5725="","",INDEX(CARTAO_COMPRAS!$E:$E,INT((ROW()-2)/20)+2))</f>
        <v/>
      </c>
      <c r="E5725" s="0" t="str">
        <f aca="false">IF($A5725="","",INDEX(CARTAO_COMPRAS!$H:$H,INT((ROW()-2)/20)+2)+MOD(ROW()-2,20))</f>
        <v/>
      </c>
      <c r="F5725" s="0" t="str">
        <f aca="false">IF($A5725="","",INDEX(CARTAO_COMPRAS!$G:$G,INT((ROW()-2)/20)+2))</f>
        <v/>
      </c>
      <c r="G5725" s="5" t="str">
        <f aca="false">IF($A5725="","",INDEX(CARTAO_COMPRAS!$I:$I,INT((ROW()-2)/20)+2))</f>
        <v/>
      </c>
      <c r="H5725" s="4" t="str">
        <f aca="false">IF($A5725="","",EDATE(INDEX(CARTAO_COMPRAS!$J:$J,INT((ROW()-2)/20)+2),MOD(ROW()-2,20)))</f>
        <v/>
      </c>
      <c r="I5725" s="4" t="str">
        <f aca="false">IF($H5725="","",$H5725-WEEKDAY($H5725,2)+1)</f>
        <v/>
      </c>
      <c r="J5725" s="4" t="str">
        <f aca="false">IF($I5725="","",$I5725+6)</f>
        <v/>
      </c>
      <c r="K5725" s="6" t="str">
        <f aca="false">IF($H5725="","",DATE(YEAR($H5725),MONTH($H5725),1))</f>
        <v/>
      </c>
      <c r="L5725" s="0" t="str">
        <f aca="false">IF($A5725="","",INDEX(CARTAO_COMPRAS!$K:$K,INT((ROW()-2)/20)+2))</f>
        <v/>
      </c>
      <c r="M5725" s="0" t="str">
        <f aca="false">IF($A5725="","","Compra no cartão")</f>
        <v/>
      </c>
    </row>
    <row r="5726" customFormat="false" ht="13.5" hidden="false" customHeight="false" outlineLevel="0" collapsed="false">
      <c r="A5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6" s="0" t="str">
        <f aca="false">IF($A5726="","",INDEX(CARTAO_COMPRAS!$C:$C,INT((ROW()-2)/20)+2))</f>
        <v/>
      </c>
      <c r="C5726" s="0" t="str">
        <f aca="false">IF($A5726="","",INDEX(CARTAO_COMPRAS!$D:$D,INT((ROW()-2)/20)+2))</f>
        <v/>
      </c>
      <c r="D5726" s="0" t="str">
        <f aca="false">IF($A5726="","",INDEX(CARTAO_COMPRAS!$E:$E,INT((ROW()-2)/20)+2))</f>
        <v/>
      </c>
      <c r="E5726" s="0" t="str">
        <f aca="false">IF($A5726="","",INDEX(CARTAO_COMPRAS!$H:$H,INT((ROW()-2)/20)+2)+MOD(ROW()-2,20))</f>
        <v/>
      </c>
      <c r="F5726" s="0" t="str">
        <f aca="false">IF($A5726="","",INDEX(CARTAO_COMPRAS!$G:$G,INT((ROW()-2)/20)+2))</f>
        <v/>
      </c>
      <c r="G5726" s="5" t="str">
        <f aca="false">IF($A5726="","",INDEX(CARTAO_COMPRAS!$I:$I,INT((ROW()-2)/20)+2))</f>
        <v/>
      </c>
      <c r="H5726" s="4" t="str">
        <f aca="false">IF($A5726="","",EDATE(INDEX(CARTAO_COMPRAS!$J:$J,INT((ROW()-2)/20)+2),MOD(ROW()-2,20)))</f>
        <v/>
      </c>
      <c r="I5726" s="4" t="str">
        <f aca="false">IF($H5726="","",$H5726-WEEKDAY($H5726,2)+1)</f>
        <v/>
      </c>
      <c r="J5726" s="4" t="str">
        <f aca="false">IF($I5726="","",$I5726+6)</f>
        <v/>
      </c>
      <c r="K5726" s="6" t="str">
        <f aca="false">IF($H5726="","",DATE(YEAR($H5726),MONTH($H5726),1))</f>
        <v/>
      </c>
      <c r="L5726" s="0" t="str">
        <f aca="false">IF($A5726="","",INDEX(CARTAO_COMPRAS!$K:$K,INT((ROW()-2)/20)+2))</f>
        <v/>
      </c>
      <c r="M5726" s="0" t="str">
        <f aca="false">IF($A5726="","","Compra no cartão")</f>
        <v/>
      </c>
    </row>
    <row r="5727" customFormat="false" ht="13.5" hidden="false" customHeight="false" outlineLevel="0" collapsed="false">
      <c r="A5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7" s="0" t="str">
        <f aca="false">IF($A5727="","",INDEX(CARTAO_COMPRAS!$C:$C,INT((ROW()-2)/20)+2))</f>
        <v/>
      </c>
      <c r="C5727" s="0" t="str">
        <f aca="false">IF($A5727="","",INDEX(CARTAO_COMPRAS!$D:$D,INT((ROW()-2)/20)+2))</f>
        <v/>
      </c>
      <c r="D5727" s="0" t="str">
        <f aca="false">IF($A5727="","",INDEX(CARTAO_COMPRAS!$E:$E,INT((ROW()-2)/20)+2))</f>
        <v/>
      </c>
      <c r="E5727" s="0" t="str">
        <f aca="false">IF($A5727="","",INDEX(CARTAO_COMPRAS!$H:$H,INT((ROW()-2)/20)+2)+MOD(ROW()-2,20))</f>
        <v/>
      </c>
      <c r="F5727" s="0" t="str">
        <f aca="false">IF($A5727="","",INDEX(CARTAO_COMPRAS!$G:$G,INT((ROW()-2)/20)+2))</f>
        <v/>
      </c>
      <c r="G5727" s="5" t="str">
        <f aca="false">IF($A5727="","",INDEX(CARTAO_COMPRAS!$I:$I,INT((ROW()-2)/20)+2))</f>
        <v/>
      </c>
      <c r="H5727" s="4" t="str">
        <f aca="false">IF($A5727="","",EDATE(INDEX(CARTAO_COMPRAS!$J:$J,INT((ROW()-2)/20)+2),MOD(ROW()-2,20)))</f>
        <v/>
      </c>
      <c r="I5727" s="4" t="str">
        <f aca="false">IF($H5727="","",$H5727-WEEKDAY($H5727,2)+1)</f>
        <v/>
      </c>
      <c r="J5727" s="4" t="str">
        <f aca="false">IF($I5727="","",$I5727+6)</f>
        <v/>
      </c>
      <c r="K5727" s="6" t="str">
        <f aca="false">IF($H5727="","",DATE(YEAR($H5727),MONTH($H5727),1))</f>
        <v/>
      </c>
      <c r="L5727" s="0" t="str">
        <f aca="false">IF($A5727="","",INDEX(CARTAO_COMPRAS!$K:$K,INT((ROW()-2)/20)+2))</f>
        <v/>
      </c>
      <c r="M5727" s="0" t="str">
        <f aca="false">IF($A5727="","","Compra no cartão")</f>
        <v/>
      </c>
    </row>
    <row r="5728" customFormat="false" ht="13.5" hidden="false" customHeight="false" outlineLevel="0" collapsed="false">
      <c r="A5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8" s="0" t="str">
        <f aca="false">IF($A5728="","",INDEX(CARTAO_COMPRAS!$C:$C,INT((ROW()-2)/20)+2))</f>
        <v/>
      </c>
      <c r="C5728" s="0" t="str">
        <f aca="false">IF($A5728="","",INDEX(CARTAO_COMPRAS!$D:$D,INT((ROW()-2)/20)+2))</f>
        <v/>
      </c>
      <c r="D5728" s="0" t="str">
        <f aca="false">IF($A5728="","",INDEX(CARTAO_COMPRAS!$E:$E,INT((ROW()-2)/20)+2))</f>
        <v/>
      </c>
      <c r="E5728" s="0" t="str">
        <f aca="false">IF($A5728="","",INDEX(CARTAO_COMPRAS!$H:$H,INT((ROW()-2)/20)+2)+MOD(ROW()-2,20))</f>
        <v/>
      </c>
      <c r="F5728" s="0" t="str">
        <f aca="false">IF($A5728="","",INDEX(CARTAO_COMPRAS!$G:$G,INT((ROW()-2)/20)+2))</f>
        <v/>
      </c>
      <c r="G5728" s="5" t="str">
        <f aca="false">IF($A5728="","",INDEX(CARTAO_COMPRAS!$I:$I,INT((ROW()-2)/20)+2))</f>
        <v/>
      </c>
      <c r="H5728" s="4" t="str">
        <f aca="false">IF($A5728="","",EDATE(INDEX(CARTAO_COMPRAS!$J:$J,INT((ROW()-2)/20)+2),MOD(ROW()-2,20)))</f>
        <v/>
      </c>
      <c r="I5728" s="4" t="str">
        <f aca="false">IF($H5728="","",$H5728-WEEKDAY($H5728,2)+1)</f>
        <v/>
      </c>
      <c r="J5728" s="4" t="str">
        <f aca="false">IF($I5728="","",$I5728+6)</f>
        <v/>
      </c>
      <c r="K5728" s="6" t="str">
        <f aca="false">IF($H5728="","",DATE(YEAR($H5728),MONTH($H5728),1))</f>
        <v/>
      </c>
      <c r="L5728" s="0" t="str">
        <f aca="false">IF($A5728="","",INDEX(CARTAO_COMPRAS!$K:$K,INT((ROW()-2)/20)+2))</f>
        <v/>
      </c>
      <c r="M5728" s="0" t="str">
        <f aca="false">IF($A5728="","","Compra no cartão")</f>
        <v/>
      </c>
    </row>
    <row r="5729" customFormat="false" ht="13.5" hidden="false" customHeight="false" outlineLevel="0" collapsed="false">
      <c r="A5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29" s="0" t="str">
        <f aca="false">IF($A5729="","",INDEX(CARTAO_COMPRAS!$C:$C,INT((ROW()-2)/20)+2))</f>
        <v/>
      </c>
      <c r="C5729" s="0" t="str">
        <f aca="false">IF($A5729="","",INDEX(CARTAO_COMPRAS!$D:$D,INT((ROW()-2)/20)+2))</f>
        <v/>
      </c>
      <c r="D5729" s="0" t="str">
        <f aca="false">IF($A5729="","",INDEX(CARTAO_COMPRAS!$E:$E,INT((ROW()-2)/20)+2))</f>
        <v/>
      </c>
      <c r="E5729" s="0" t="str">
        <f aca="false">IF($A5729="","",INDEX(CARTAO_COMPRAS!$H:$H,INT((ROW()-2)/20)+2)+MOD(ROW()-2,20))</f>
        <v/>
      </c>
      <c r="F5729" s="0" t="str">
        <f aca="false">IF($A5729="","",INDEX(CARTAO_COMPRAS!$G:$G,INT((ROW()-2)/20)+2))</f>
        <v/>
      </c>
      <c r="G5729" s="5" t="str">
        <f aca="false">IF($A5729="","",INDEX(CARTAO_COMPRAS!$I:$I,INT((ROW()-2)/20)+2))</f>
        <v/>
      </c>
      <c r="H5729" s="4" t="str">
        <f aca="false">IF($A5729="","",EDATE(INDEX(CARTAO_COMPRAS!$J:$J,INT((ROW()-2)/20)+2),MOD(ROW()-2,20)))</f>
        <v/>
      </c>
      <c r="I5729" s="4" t="str">
        <f aca="false">IF($H5729="","",$H5729-WEEKDAY($H5729,2)+1)</f>
        <v/>
      </c>
      <c r="J5729" s="4" t="str">
        <f aca="false">IF($I5729="","",$I5729+6)</f>
        <v/>
      </c>
      <c r="K5729" s="6" t="str">
        <f aca="false">IF($H5729="","",DATE(YEAR($H5729),MONTH($H5729),1))</f>
        <v/>
      </c>
      <c r="L5729" s="0" t="str">
        <f aca="false">IF($A5729="","",INDEX(CARTAO_COMPRAS!$K:$K,INT((ROW()-2)/20)+2))</f>
        <v/>
      </c>
      <c r="M5729" s="0" t="str">
        <f aca="false">IF($A5729="","","Compra no cartão")</f>
        <v/>
      </c>
    </row>
    <row r="5730" customFormat="false" ht="13.5" hidden="false" customHeight="false" outlineLevel="0" collapsed="false">
      <c r="A5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0" s="0" t="str">
        <f aca="false">IF($A5730="","",INDEX(CARTAO_COMPRAS!$C:$C,INT((ROW()-2)/20)+2))</f>
        <v/>
      </c>
      <c r="C5730" s="0" t="str">
        <f aca="false">IF($A5730="","",INDEX(CARTAO_COMPRAS!$D:$D,INT((ROW()-2)/20)+2))</f>
        <v/>
      </c>
      <c r="D5730" s="0" t="str">
        <f aca="false">IF($A5730="","",INDEX(CARTAO_COMPRAS!$E:$E,INT((ROW()-2)/20)+2))</f>
        <v/>
      </c>
      <c r="E5730" s="0" t="str">
        <f aca="false">IF($A5730="","",INDEX(CARTAO_COMPRAS!$H:$H,INT((ROW()-2)/20)+2)+MOD(ROW()-2,20))</f>
        <v/>
      </c>
      <c r="F5730" s="0" t="str">
        <f aca="false">IF($A5730="","",INDEX(CARTAO_COMPRAS!$G:$G,INT((ROW()-2)/20)+2))</f>
        <v/>
      </c>
      <c r="G5730" s="5" t="str">
        <f aca="false">IF($A5730="","",INDEX(CARTAO_COMPRAS!$I:$I,INT((ROW()-2)/20)+2))</f>
        <v/>
      </c>
      <c r="H5730" s="4" t="str">
        <f aca="false">IF($A5730="","",EDATE(INDEX(CARTAO_COMPRAS!$J:$J,INT((ROW()-2)/20)+2),MOD(ROW()-2,20)))</f>
        <v/>
      </c>
      <c r="I5730" s="4" t="str">
        <f aca="false">IF($H5730="","",$H5730-WEEKDAY($H5730,2)+1)</f>
        <v/>
      </c>
      <c r="J5730" s="4" t="str">
        <f aca="false">IF($I5730="","",$I5730+6)</f>
        <v/>
      </c>
      <c r="K5730" s="6" t="str">
        <f aca="false">IF($H5730="","",DATE(YEAR($H5730),MONTH($H5730),1))</f>
        <v/>
      </c>
      <c r="L5730" s="0" t="str">
        <f aca="false">IF($A5730="","",INDEX(CARTAO_COMPRAS!$K:$K,INT((ROW()-2)/20)+2))</f>
        <v/>
      </c>
      <c r="M5730" s="0" t="str">
        <f aca="false">IF($A5730="","","Compra no cartão")</f>
        <v/>
      </c>
    </row>
    <row r="5731" customFormat="false" ht="13.5" hidden="false" customHeight="false" outlineLevel="0" collapsed="false">
      <c r="A5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1" s="0" t="str">
        <f aca="false">IF($A5731="","",INDEX(CARTAO_COMPRAS!$C:$C,INT((ROW()-2)/20)+2))</f>
        <v/>
      </c>
      <c r="C5731" s="0" t="str">
        <f aca="false">IF($A5731="","",INDEX(CARTAO_COMPRAS!$D:$D,INT((ROW()-2)/20)+2))</f>
        <v/>
      </c>
      <c r="D5731" s="0" t="str">
        <f aca="false">IF($A5731="","",INDEX(CARTAO_COMPRAS!$E:$E,INT((ROW()-2)/20)+2))</f>
        <v/>
      </c>
      <c r="E5731" s="0" t="str">
        <f aca="false">IF($A5731="","",INDEX(CARTAO_COMPRAS!$H:$H,INT((ROW()-2)/20)+2)+MOD(ROW()-2,20))</f>
        <v/>
      </c>
      <c r="F5731" s="0" t="str">
        <f aca="false">IF($A5731="","",INDEX(CARTAO_COMPRAS!$G:$G,INT((ROW()-2)/20)+2))</f>
        <v/>
      </c>
      <c r="G5731" s="5" t="str">
        <f aca="false">IF($A5731="","",INDEX(CARTAO_COMPRAS!$I:$I,INT((ROW()-2)/20)+2))</f>
        <v/>
      </c>
      <c r="H5731" s="4" t="str">
        <f aca="false">IF($A5731="","",EDATE(INDEX(CARTAO_COMPRAS!$J:$J,INT((ROW()-2)/20)+2),MOD(ROW()-2,20)))</f>
        <v/>
      </c>
      <c r="I5731" s="4" t="str">
        <f aca="false">IF($H5731="","",$H5731-WEEKDAY($H5731,2)+1)</f>
        <v/>
      </c>
      <c r="J5731" s="4" t="str">
        <f aca="false">IF($I5731="","",$I5731+6)</f>
        <v/>
      </c>
      <c r="K5731" s="6" t="str">
        <f aca="false">IF($H5731="","",DATE(YEAR($H5731),MONTH($H5731),1))</f>
        <v/>
      </c>
      <c r="L5731" s="0" t="str">
        <f aca="false">IF($A5731="","",INDEX(CARTAO_COMPRAS!$K:$K,INT((ROW()-2)/20)+2))</f>
        <v/>
      </c>
      <c r="M5731" s="0" t="str">
        <f aca="false">IF($A5731="","","Compra no cartão")</f>
        <v/>
      </c>
    </row>
    <row r="5732" customFormat="false" ht="13.5" hidden="false" customHeight="false" outlineLevel="0" collapsed="false">
      <c r="A5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2" s="0" t="str">
        <f aca="false">IF($A5732="","",INDEX(CARTAO_COMPRAS!$C:$C,INT((ROW()-2)/20)+2))</f>
        <v/>
      </c>
      <c r="C5732" s="0" t="str">
        <f aca="false">IF($A5732="","",INDEX(CARTAO_COMPRAS!$D:$D,INT((ROW()-2)/20)+2))</f>
        <v/>
      </c>
      <c r="D5732" s="0" t="str">
        <f aca="false">IF($A5732="","",INDEX(CARTAO_COMPRAS!$E:$E,INT((ROW()-2)/20)+2))</f>
        <v/>
      </c>
      <c r="E5732" s="0" t="str">
        <f aca="false">IF($A5732="","",INDEX(CARTAO_COMPRAS!$H:$H,INT((ROW()-2)/20)+2)+MOD(ROW()-2,20))</f>
        <v/>
      </c>
      <c r="F5732" s="0" t="str">
        <f aca="false">IF($A5732="","",INDEX(CARTAO_COMPRAS!$G:$G,INT((ROW()-2)/20)+2))</f>
        <v/>
      </c>
      <c r="G5732" s="5" t="str">
        <f aca="false">IF($A5732="","",INDEX(CARTAO_COMPRAS!$I:$I,INT((ROW()-2)/20)+2))</f>
        <v/>
      </c>
      <c r="H5732" s="4" t="str">
        <f aca="false">IF($A5732="","",EDATE(INDEX(CARTAO_COMPRAS!$J:$J,INT((ROW()-2)/20)+2),MOD(ROW()-2,20)))</f>
        <v/>
      </c>
      <c r="I5732" s="4" t="str">
        <f aca="false">IF($H5732="","",$H5732-WEEKDAY($H5732,2)+1)</f>
        <v/>
      </c>
      <c r="J5732" s="4" t="str">
        <f aca="false">IF($I5732="","",$I5732+6)</f>
        <v/>
      </c>
      <c r="K5732" s="6" t="str">
        <f aca="false">IF($H5732="","",DATE(YEAR($H5732),MONTH($H5732),1))</f>
        <v/>
      </c>
      <c r="L5732" s="0" t="str">
        <f aca="false">IF($A5732="","",INDEX(CARTAO_COMPRAS!$K:$K,INT((ROW()-2)/20)+2))</f>
        <v/>
      </c>
      <c r="M5732" s="0" t="str">
        <f aca="false">IF($A5732="","","Compra no cartão")</f>
        <v/>
      </c>
    </row>
    <row r="5733" customFormat="false" ht="13.5" hidden="false" customHeight="false" outlineLevel="0" collapsed="false">
      <c r="A5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3" s="0" t="str">
        <f aca="false">IF($A5733="","",INDEX(CARTAO_COMPRAS!$C:$C,INT((ROW()-2)/20)+2))</f>
        <v/>
      </c>
      <c r="C5733" s="0" t="str">
        <f aca="false">IF($A5733="","",INDEX(CARTAO_COMPRAS!$D:$D,INT((ROW()-2)/20)+2))</f>
        <v/>
      </c>
      <c r="D5733" s="0" t="str">
        <f aca="false">IF($A5733="","",INDEX(CARTAO_COMPRAS!$E:$E,INT((ROW()-2)/20)+2))</f>
        <v/>
      </c>
      <c r="E5733" s="0" t="str">
        <f aca="false">IF($A5733="","",INDEX(CARTAO_COMPRAS!$H:$H,INT((ROW()-2)/20)+2)+MOD(ROW()-2,20))</f>
        <v/>
      </c>
      <c r="F5733" s="0" t="str">
        <f aca="false">IF($A5733="","",INDEX(CARTAO_COMPRAS!$G:$G,INT((ROW()-2)/20)+2))</f>
        <v/>
      </c>
      <c r="G5733" s="5" t="str">
        <f aca="false">IF($A5733="","",INDEX(CARTAO_COMPRAS!$I:$I,INT((ROW()-2)/20)+2))</f>
        <v/>
      </c>
      <c r="H5733" s="4" t="str">
        <f aca="false">IF($A5733="","",EDATE(INDEX(CARTAO_COMPRAS!$J:$J,INT((ROW()-2)/20)+2),MOD(ROW()-2,20)))</f>
        <v/>
      </c>
      <c r="I5733" s="4" t="str">
        <f aca="false">IF($H5733="","",$H5733-WEEKDAY($H5733,2)+1)</f>
        <v/>
      </c>
      <c r="J5733" s="4" t="str">
        <f aca="false">IF($I5733="","",$I5733+6)</f>
        <v/>
      </c>
      <c r="K5733" s="6" t="str">
        <f aca="false">IF($H5733="","",DATE(YEAR($H5733),MONTH($H5733),1))</f>
        <v/>
      </c>
      <c r="L5733" s="0" t="str">
        <f aca="false">IF($A5733="","",INDEX(CARTAO_COMPRAS!$K:$K,INT((ROW()-2)/20)+2))</f>
        <v/>
      </c>
      <c r="M5733" s="0" t="str">
        <f aca="false">IF($A5733="","","Compra no cartão")</f>
        <v/>
      </c>
    </row>
    <row r="5734" customFormat="false" ht="13.5" hidden="false" customHeight="false" outlineLevel="0" collapsed="false">
      <c r="A5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4" s="0" t="str">
        <f aca="false">IF($A5734="","",INDEX(CARTAO_COMPRAS!$C:$C,INT((ROW()-2)/20)+2))</f>
        <v/>
      </c>
      <c r="C5734" s="0" t="str">
        <f aca="false">IF($A5734="","",INDEX(CARTAO_COMPRAS!$D:$D,INT((ROW()-2)/20)+2))</f>
        <v/>
      </c>
      <c r="D5734" s="0" t="str">
        <f aca="false">IF($A5734="","",INDEX(CARTAO_COMPRAS!$E:$E,INT((ROW()-2)/20)+2))</f>
        <v/>
      </c>
      <c r="E5734" s="0" t="str">
        <f aca="false">IF($A5734="","",INDEX(CARTAO_COMPRAS!$H:$H,INT((ROW()-2)/20)+2)+MOD(ROW()-2,20))</f>
        <v/>
      </c>
      <c r="F5734" s="0" t="str">
        <f aca="false">IF($A5734="","",INDEX(CARTAO_COMPRAS!$G:$G,INT((ROW()-2)/20)+2))</f>
        <v/>
      </c>
      <c r="G5734" s="5" t="str">
        <f aca="false">IF($A5734="","",INDEX(CARTAO_COMPRAS!$I:$I,INT((ROW()-2)/20)+2))</f>
        <v/>
      </c>
      <c r="H5734" s="4" t="str">
        <f aca="false">IF($A5734="","",EDATE(INDEX(CARTAO_COMPRAS!$J:$J,INT((ROW()-2)/20)+2),MOD(ROW()-2,20)))</f>
        <v/>
      </c>
      <c r="I5734" s="4" t="str">
        <f aca="false">IF($H5734="","",$H5734-WEEKDAY($H5734,2)+1)</f>
        <v/>
      </c>
      <c r="J5734" s="4" t="str">
        <f aca="false">IF($I5734="","",$I5734+6)</f>
        <v/>
      </c>
      <c r="K5734" s="6" t="str">
        <f aca="false">IF($H5734="","",DATE(YEAR($H5734),MONTH($H5734),1))</f>
        <v/>
      </c>
      <c r="L5734" s="0" t="str">
        <f aca="false">IF($A5734="","",INDEX(CARTAO_COMPRAS!$K:$K,INT((ROW()-2)/20)+2))</f>
        <v/>
      </c>
      <c r="M5734" s="0" t="str">
        <f aca="false">IF($A5734="","","Compra no cartão")</f>
        <v/>
      </c>
    </row>
    <row r="5735" customFormat="false" ht="13.5" hidden="false" customHeight="false" outlineLevel="0" collapsed="false">
      <c r="A5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5" s="0" t="str">
        <f aca="false">IF($A5735="","",INDEX(CARTAO_COMPRAS!$C:$C,INT((ROW()-2)/20)+2))</f>
        <v/>
      </c>
      <c r="C5735" s="0" t="str">
        <f aca="false">IF($A5735="","",INDEX(CARTAO_COMPRAS!$D:$D,INT((ROW()-2)/20)+2))</f>
        <v/>
      </c>
      <c r="D5735" s="0" t="str">
        <f aca="false">IF($A5735="","",INDEX(CARTAO_COMPRAS!$E:$E,INT((ROW()-2)/20)+2))</f>
        <v/>
      </c>
      <c r="E5735" s="0" t="str">
        <f aca="false">IF($A5735="","",INDEX(CARTAO_COMPRAS!$H:$H,INT((ROW()-2)/20)+2)+MOD(ROW()-2,20))</f>
        <v/>
      </c>
      <c r="F5735" s="0" t="str">
        <f aca="false">IF($A5735="","",INDEX(CARTAO_COMPRAS!$G:$G,INT((ROW()-2)/20)+2))</f>
        <v/>
      </c>
      <c r="G5735" s="5" t="str">
        <f aca="false">IF($A5735="","",INDEX(CARTAO_COMPRAS!$I:$I,INT((ROW()-2)/20)+2))</f>
        <v/>
      </c>
      <c r="H5735" s="4" t="str">
        <f aca="false">IF($A5735="","",EDATE(INDEX(CARTAO_COMPRAS!$J:$J,INT((ROW()-2)/20)+2),MOD(ROW()-2,20)))</f>
        <v/>
      </c>
      <c r="I5735" s="4" t="str">
        <f aca="false">IF($H5735="","",$H5735-WEEKDAY($H5735,2)+1)</f>
        <v/>
      </c>
      <c r="J5735" s="4" t="str">
        <f aca="false">IF($I5735="","",$I5735+6)</f>
        <v/>
      </c>
      <c r="K5735" s="6" t="str">
        <f aca="false">IF($H5735="","",DATE(YEAR($H5735),MONTH($H5735),1))</f>
        <v/>
      </c>
      <c r="L5735" s="0" t="str">
        <f aca="false">IF($A5735="","",INDEX(CARTAO_COMPRAS!$K:$K,INT((ROW()-2)/20)+2))</f>
        <v/>
      </c>
      <c r="M5735" s="0" t="str">
        <f aca="false">IF($A5735="","","Compra no cartão")</f>
        <v/>
      </c>
    </row>
    <row r="5736" customFormat="false" ht="13.5" hidden="false" customHeight="false" outlineLevel="0" collapsed="false">
      <c r="A5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6" s="0" t="str">
        <f aca="false">IF($A5736="","",INDEX(CARTAO_COMPRAS!$C:$C,INT((ROW()-2)/20)+2))</f>
        <v/>
      </c>
      <c r="C5736" s="0" t="str">
        <f aca="false">IF($A5736="","",INDEX(CARTAO_COMPRAS!$D:$D,INT((ROW()-2)/20)+2))</f>
        <v/>
      </c>
      <c r="D5736" s="0" t="str">
        <f aca="false">IF($A5736="","",INDEX(CARTAO_COMPRAS!$E:$E,INT((ROW()-2)/20)+2))</f>
        <v/>
      </c>
      <c r="E5736" s="0" t="str">
        <f aca="false">IF($A5736="","",INDEX(CARTAO_COMPRAS!$H:$H,INT((ROW()-2)/20)+2)+MOD(ROW()-2,20))</f>
        <v/>
      </c>
      <c r="F5736" s="0" t="str">
        <f aca="false">IF($A5736="","",INDEX(CARTAO_COMPRAS!$G:$G,INT((ROW()-2)/20)+2))</f>
        <v/>
      </c>
      <c r="G5736" s="5" t="str">
        <f aca="false">IF($A5736="","",INDEX(CARTAO_COMPRAS!$I:$I,INT((ROW()-2)/20)+2))</f>
        <v/>
      </c>
      <c r="H5736" s="4" t="str">
        <f aca="false">IF($A5736="","",EDATE(INDEX(CARTAO_COMPRAS!$J:$J,INT((ROW()-2)/20)+2),MOD(ROW()-2,20)))</f>
        <v/>
      </c>
      <c r="I5736" s="4" t="str">
        <f aca="false">IF($H5736="","",$H5736-WEEKDAY($H5736,2)+1)</f>
        <v/>
      </c>
      <c r="J5736" s="4" t="str">
        <f aca="false">IF($I5736="","",$I5736+6)</f>
        <v/>
      </c>
      <c r="K5736" s="6" t="str">
        <f aca="false">IF($H5736="","",DATE(YEAR($H5736),MONTH($H5736),1))</f>
        <v/>
      </c>
      <c r="L5736" s="0" t="str">
        <f aca="false">IF($A5736="","",INDEX(CARTAO_COMPRAS!$K:$K,INT((ROW()-2)/20)+2))</f>
        <v/>
      </c>
      <c r="M5736" s="0" t="str">
        <f aca="false">IF($A5736="","","Compra no cartão")</f>
        <v/>
      </c>
    </row>
    <row r="5737" customFormat="false" ht="13.5" hidden="false" customHeight="false" outlineLevel="0" collapsed="false">
      <c r="A5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7" s="0" t="str">
        <f aca="false">IF($A5737="","",INDEX(CARTAO_COMPRAS!$C:$C,INT((ROW()-2)/20)+2))</f>
        <v/>
      </c>
      <c r="C5737" s="0" t="str">
        <f aca="false">IF($A5737="","",INDEX(CARTAO_COMPRAS!$D:$D,INT((ROW()-2)/20)+2))</f>
        <v/>
      </c>
      <c r="D5737" s="0" t="str">
        <f aca="false">IF($A5737="","",INDEX(CARTAO_COMPRAS!$E:$E,INT((ROW()-2)/20)+2))</f>
        <v/>
      </c>
      <c r="E5737" s="0" t="str">
        <f aca="false">IF($A5737="","",INDEX(CARTAO_COMPRAS!$H:$H,INT((ROW()-2)/20)+2)+MOD(ROW()-2,20))</f>
        <v/>
      </c>
      <c r="F5737" s="0" t="str">
        <f aca="false">IF($A5737="","",INDEX(CARTAO_COMPRAS!$G:$G,INT((ROW()-2)/20)+2))</f>
        <v/>
      </c>
      <c r="G5737" s="5" t="str">
        <f aca="false">IF($A5737="","",INDEX(CARTAO_COMPRAS!$I:$I,INT((ROW()-2)/20)+2))</f>
        <v/>
      </c>
      <c r="H5737" s="4" t="str">
        <f aca="false">IF($A5737="","",EDATE(INDEX(CARTAO_COMPRAS!$J:$J,INT((ROW()-2)/20)+2),MOD(ROW()-2,20)))</f>
        <v/>
      </c>
      <c r="I5737" s="4" t="str">
        <f aca="false">IF($H5737="","",$H5737-WEEKDAY($H5737,2)+1)</f>
        <v/>
      </c>
      <c r="J5737" s="4" t="str">
        <f aca="false">IF($I5737="","",$I5737+6)</f>
        <v/>
      </c>
      <c r="K5737" s="6" t="str">
        <f aca="false">IF($H5737="","",DATE(YEAR($H5737),MONTH($H5737),1))</f>
        <v/>
      </c>
      <c r="L5737" s="0" t="str">
        <f aca="false">IF($A5737="","",INDEX(CARTAO_COMPRAS!$K:$K,INT((ROW()-2)/20)+2))</f>
        <v/>
      </c>
      <c r="M5737" s="0" t="str">
        <f aca="false">IF($A5737="","","Compra no cartão")</f>
        <v/>
      </c>
    </row>
    <row r="5738" customFormat="false" ht="13.5" hidden="false" customHeight="false" outlineLevel="0" collapsed="false">
      <c r="A5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8" s="0" t="str">
        <f aca="false">IF($A5738="","",INDEX(CARTAO_COMPRAS!$C:$C,INT((ROW()-2)/20)+2))</f>
        <v/>
      </c>
      <c r="C5738" s="0" t="str">
        <f aca="false">IF($A5738="","",INDEX(CARTAO_COMPRAS!$D:$D,INT((ROW()-2)/20)+2))</f>
        <v/>
      </c>
      <c r="D5738" s="0" t="str">
        <f aca="false">IF($A5738="","",INDEX(CARTAO_COMPRAS!$E:$E,INT((ROW()-2)/20)+2))</f>
        <v/>
      </c>
      <c r="E5738" s="0" t="str">
        <f aca="false">IF($A5738="","",INDEX(CARTAO_COMPRAS!$H:$H,INT((ROW()-2)/20)+2)+MOD(ROW()-2,20))</f>
        <v/>
      </c>
      <c r="F5738" s="0" t="str">
        <f aca="false">IF($A5738="","",INDEX(CARTAO_COMPRAS!$G:$G,INT((ROW()-2)/20)+2))</f>
        <v/>
      </c>
      <c r="G5738" s="5" t="str">
        <f aca="false">IF($A5738="","",INDEX(CARTAO_COMPRAS!$I:$I,INT((ROW()-2)/20)+2))</f>
        <v/>
      </c>
      <c r="H5738" s="4" t="str">
        <f aca="false">IF($A5738="","",EDATE(INDEX(CARTAO_COMPRAS!$J:$J,INT((ROW()-2)/20)+2),MOD(ROW()-2,20)))</f>
        <v/>
      </c>
      <c r="I5738" s="4" t="str">
        <f aca="false">IF($H5738="","",$H5738-WEEKDAY($H5738,2)+1)</f>
        <v/>
      </c>
      <c r="J5738" s="4" t="str">
        <f aca="false">IF($I5738="","",$I5738+6)</f>
        <v/>
      </c>
      <c r="K5738" s="6" t="str">
        <f aca="false">IF($H5738="","",DATE(YEAR($H5738),MONTH($H5738),1))</f>
        <v/>
      </c>
      <c r="L5738" s="0" t="str">
        <f aca="false">IF($A5738="","",INDEX(CARTAO_COMPRAS!$K:$K,INT((ROW()-2)/20)+2))</f>
        <v/>
      </c>
      <c r="M5738" s="0" t="str">
        <f aca="false">IF($A5738="","","Compra no cartão")</f>
        <v/>
      </c>
    </row>
    <row r="5739" customFormat="false" ht="13.5" hidden="false" customHeight="false" outlineLevel="0" collapsed="false">
      <c r="A5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39" s="0" t="str">
        <f aca="false">IF($A5739="","",INDEX(CARTAO_COMPRAS!$C:$C,INT((ROW()-2)/20)+2))</f>
        <v/>
      </c>
      <c r="C5739" s="0" t="str">
        <f aca="false">IF($A5739="","",INDEX(CARTAO_COMPRAS!$D:$D,INT((ROW()-2)/20)+2))</f>
        <v/>
      </c>
      <c r="D5739" s="0" t="str">
        <f aca="false">IF($A5739="","",INDEX(CARTAO_COMPRAS!$E:$E,INT((ROW()-2)/20)+2))</f>
        <v/>
      </c>
      <c r="E5739" s="0" t="str">
        <f aca="false">IF($A5739="","",INDEX(CARTAO_COMPRAS!$H:$H,INT((ROW()-2)/20)+2)+MOD(ROW()-2,20))</f>
        <v/>
      </c>
      <c r="F5739" s="0" t="str">
        <f aca="false">IF($A5739="","",INDEX(CARTAO_COMPRAS!$G:$G,INT((ROW()-2)/20)+2))</f>
        <v/>
      </c>
      <c r="G5739" s="5" t="str">
        <f aca="false">IF($A5739="","",INDEX(CARTAO_COMPRAS!$I:$I,INT((ROW()-2)/20)+2))</f>
        <v/>
      </c>
      <c r="H5739" s="4" t="str">
        <f aca="false">IF($A5739="","",EDATE(INDEX(CARTAO_COMPRAS!$J:$J,INT((ROW()-2)/20)+2),MOD(ROW()-2,20)))</f>
        <v/>
      </c>
      <c r="I5739" s="4" t="str">
        <f aca="false">IF($H5739="","",$H5739-WEEKDAY($H5739,2)+1)</f>
        <v/>
      </c>
      <c r="J5739" s="4" t="str">
        <f aca="false">IF($I5739="","",$I5739+6)</f>
        <v/>
      </c>
      <c r="K5739" s="6" t="str">
        <f aca="false">IF($H5739="","",DATE(YEAR($H5739),MONTH($H5739),1))</f>
        <v/>
      </c>
      <c r="L5739" s="0" t="str">
        <f aca="false">IF($A5739="","",INDEX(CARTAO_COMPRAS!$K:$K,INT((ROW()-2)/20)+2))</f>
        <v/>
      </c>
      <c r="M5739" s="0" t="str">
        <f aca="false">IF($A5739="","","Compra no cartão")</f>
        <v/>
      </c>
    </row>
    <row r="5740" customFormat="false" ht="13.5" hidden="false" customHeight="false" outlineLevel="0" collapsed="false">
      <c r="A5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0" s="0" t="str">
        <f aca="false">IF($A5740="","",INDEX(CARTAO_COMPRAS!$C:$C,INT((ROW()-2)/20)+2))</f>
        <v/>
      </c>
      <c r="C5740" s="0" t="str">
        <f aca="false">IF($A5740="","",INDEX(CARTAO_COMPRAS!$D:$D,INT((ROW()-2)/20)+2))</f>
        <v/>
      </c>
      <c r="D5740" s="0" t="str">
        <f aca="false">IF($A5740="","",INDEX(CARTAO_COMPRAS!$E:$E,INT((ROW()-2)/20)+2))</f>
        <v/>
      </c>
      <c r="E5740" s="0" t="str">
        <f aca="false">IF($A5740="","",INDEX(CARTAO_COMPRAS!$H:$H,INT((ROW()-2)/20)+2)+MOD(ROW()-2,20))</f>
        <v/>
      </c>
      <c r="F5740" s="0" t="str">
        <f aca="false">IF($A5740="","",INDEX(CARTAO_COMPRAS!$G:$G,INT((ROW()-2)/20)+2))</f>
        <v/>
      </c>
      <c r="G5740" s="5" t="str">
        <f aca="false">IF($A5740="","",INDEX(CARTAO_COMPRAS!$I:$I,INT((ROW()-2)/20)+2))</f>
        <v/>
      </c>
      <c r="H5740" s="4" t="str">
        <f aca="false">IF($A5740="","",EDATE(INDEX(CARTAO_COMPRAS!$J:$J,INT((ROW()-2)/20)+2),MOD(ROW()-2,20)))</f>
        <v/>
      </c>
      <c r="I5740" s="4" t="str">
        <f aca="false">IF($H5740="","",$H5740-WEEKDAY($H5740,2)+1)</f>
        <v/>
      </c>
      <c r="J5740" s="4" t="str">
        <f aca="false">IF($I5740="","",$I5740+6)</f>
        <v/>
      </c>
      <c r="K5740" s="6" t="str">
        <f aca="false">IF($H5740="","",DATE(YEAR($H5740),MONTH($H5740),1))</f>
        <v/>
      </c>
      <c r="L5740" s="0" t="str">
        <f aca="false">IF($A5740="","",INDEX(CARTAO_COMPRAS!$K:$K,INT((ROW()-2)/20)+2))</f>
        <v/>
      </c>
      <c r="M5740" s="0" t="str">
        <f aca="false">IF($A5740="","","Compra no cartão")</f>
        <v/>
      </c>
    </row>
    <row r="5741" customFormat="false" ht="13.5" hidden="false" customHeight="false" outlineLevel="0" collapsed="false">
      <c r="A5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1" s="0" t="str">
        <f aca="false">IF($A5741="","",INDEX(CARTAO_COMPRAS!$C:$C,INT((ROW()-2)/20)+2))</f>
        <v/>
      </c>
      <c r="C5741" s="0" t="str">
        <f aca="false">IF($A5741="","",INDEX(CARTAO_COMPRAS!$D:$D,INT((ROW()-2)/20)+2))</f>
        <v/>
      </c>
      <c r="D5741" s="0" t="str">
        <f aca="false">IF($A5741="","",INDEX(CARTAO_COMPRAS!$E:$E,INT((ROW()-2)/20)+2))</f>
        <v/>
      </c>
      <c r="E5741" s="0" t="str">
        <f aca="false">IF($A5741="","",INDEX(CARTAO_COMPRAS!$H:$H,INT((ROW()-2)/20)+2)+MOD(ROW()-2,20))</f>
        <v/>
      </c>
      <c r="F5741" s="0" t="str">
        <f aca="false">IF($A5741="","",INDEX(CARTAO_COMPRAS!$G:$G,INT((ROW()-2)/20)+2))</f>
        <v/>
      </c>
      <c r="G5741" s="5" t="str">
        <f aca="false">IF($A5741="","",INDEX(CARTAO_COMPRAS!$I:$I,INT((ROW()-2)/20)+2))</f>
        <v/>
      </c>
      <c r="H5741" s="4" t="str">
        <f aca="false">IF($A5741="","",EDATE(INDEX(CARTAO_COMPRAS!$J:$J,INT((ROW()-2)/20)+2),MOD(ROW()-2,20)))</f>
        <v/>
      </c>
      <c r="I5741" s="4" t="str">
        <f aca="false">IF($H5741="","",$H5741-WEEKDAY($H5741,2)+1)</f>
        <v/>
      </c>
      <c r="J5741" s="4" t="str">
        <f aca="false">IF($I5741="","",$I5741+6)</f>
        <v/>
      </c>
      <c r="K5741" s="6" t="str">
        <f aca="false">IF($H5741="","",DATE(YEAR($H5741),MONTH($H5741),1))</f>
        <v/>
      </c>
      <c r="L5741" s="0" t="str">
        <f aca="false">IF($A5741="","",INDEX(CARTAO_COMPRAS!$K:$K,INT((ROW()-2)/20)+2))</f>
        <v/>
      </c>
      <c r="M5741" s="0" t="str">
        <f aca="false">IF($A5741="","","Compra no cartão")</f>
        <v/>
      </c>
    </row>
    <row r="5742" customFormat="false" ht="13.5" hidden="false" customHeight="false" outlineLevel="0" collapsed="false">
      <c r="A57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2" s="0" t="str">
        <f aca="false">IF($A5742="","",INDEX(CARTAO_COMPRAS!$C:$C,INT((ROW()-2)/20)+2))</f>
        <v/>
      </c>
      <c r="C5742" s="0" t="str">
        <f aca="false">IF($A5742="","",INDEX(CARTAO_COMPRAS!$D:$D,INT((ROW()-2)/20)+2))</f>
        <v/>
      </c>
      <c r="D5742" s="0" t="str">
        <f aca="false">IF($A5742="","",INDEX(CARTAO_COMPRAS!$E:$E,INT((ROW()-2)/20)+2))</f>
        <v/>
      </c>
      <c r="E5742" s="0" t="str">
        <f aca="false">IF($A5742="","",INDEX(CARTAO_COMPRAS!$H:$H,INT((ROW()-2)/20)+2)+MOD(ROW()-2,20))</f>
        <v/>
      </c>
      <c r="F5742" s="0" t="str">
        <f aca="false">IF($A5742="","",INDEX(CARTAO_COMPRAS!$G:$G,INT((ROW()-2)/20)+2))</f>
        <v/>
      </c>
      <c r="G5742" s="5" t="str">
        <f aca="false">IF($A5742="","",INDEX(CARTAO_COMPRAS!$I:$I,INT((ROW()-2)/20)+2))</f>
        <v/>
      </c>
      <c r="H5742" s="4" t="str">
        <f aca="false">IF($A5742="","",EDATE(INDEX(CARTAO_COMPRAS!$J:$J,INT((ROW()-2)/20)+2),MOD(ROW()-2,20)))</f>
        <v/>
      </c>
      <c r="I5742" s="4" t="str">
        <f aca="false">IF($H5742="","",$H5742-WEEKDAY($H5742,2)+1)</f>
        <v/>
      </c>
      <c r="J5742" s="4" t="str">
        <f aca="false">IF($I5742="","",$I5742+6)</f>
        <v/>
      </c>
      <c r="K5742" s="6" t="str">
        <f aca="false">IF($H5742="","",DATE(YEAR($H5742),MONTH($H5742),1))</f>
        <v/>
      </c>
      <c r="L5742" s="0" t="str">
        <f aca="false">IF($A5742="","",INDEX(CARTAO_COMPRAS!$K:$K,INT((ROW()-2)/20)+2))</f>
        <v/>
      </c>
      <c r="M5742" s="0" t="str">
        <f aca="false">IF($A5742="","","Compra no cartão")</f>
        <v/>
      </c>
    </row>
    <row r="5743" customFormat="false" ht="13.5" hidden="false" customHeight="false" outlineLevel="0" collapsed="false">
      <c r="A5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3" s="0" t="str">
        <f aca="false">IF($A5743="","",INDEX(CARTAO_COMPRAS!$C:$C,INT((ROW()-2)/20)+2))</f>
        <v/>
      </c>
      <c r="C5743" s="0" t="str">
        <f aca="false">IF($A5743="","",INDEX(CARTAO_COMPRAS!$D:$D,INT((ROW()-2)/20)+2))</f>
        <v/>
      </c>
      <c r="D5743" s="0" t="str">
        <f aca="false">IF($A5743="","",INDEX(CARTAO_COMPRAS!$E:$E,INT((ROW()-2)/20)+2))</f>
        <v/>
      </c>
      <c r="E5743" s="0" t="str">
        <f aca="false">IF($A5743="","",INDEX(CARTAO_COMPRAS!$H:$H,INT((ROW()-2)/20)+2)+MOD(ROW()-2,20))</f>
        <v/>
      </c>
      <c r="F5743" s="0" t="str">
        <f aca="false">IF($A5743="","",INDEX(CARTAO_COMPRAS!$G:$G,INT((ROW()-2)/20)+2))</f>
        <v/>
      </c>
      <c r="G5743" s="5" t="str">
        <f aca="false">IF($A5743="","",INDEX(CARTAO_COMPRAS!$I:$I,INT((ROW()-2)/20)+2))</f>
        <v/>
      </c>
      <c r="H5743" s="4" t="str">
        <f aca="false">IF($A5743="","",EDATE(INDEX(CARTAO_COMPRAS!$J:$J,INT((ROW()-2)/20)+2),MOD(ROW()-2,20)))</f>
        <v/>
      </c>
      <c r="I5743" s="4" t="str">
        <f aca="false">IF($H5743="","",$H5743-WEEKDAY($H5743,2)+1)</f>
        <v/>
      </c>
      <c r="J5743" s="4" t="str">
        <f aca="false">IF($I5743="","",$I5743+6)</f>
        <v/>
      </c>
      <c r="K5743" s="6" t="str">
        <f aca="false">IF($H5743="","",DATE(YEAR($H5743),MONTH($H5743),1))</f>
        <v/>
      </c>
      <c r="L5743" s="0" t="str">
        <f aca="false">IF($A5743="","",INDEX(CARTAO_COMPRAS!$K:$K,INT((ROW()-2)/20)+2))</f>
        <v/>
      </c>
      <c r="M5743" s="0" t="str">
        <f aca="false">IF($A5743="","","Compra no cartão")</f>
        <v/>
      </c>
    </row>
    <row r="5744" customFormat="false" ht="13.5" hidden="false" customHeight="false" outlineLevel="0" collapsed="false">
      <c r="A5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4" s="0" t="str">
        <f aca="false">IF($A5744="","",INDEX(CARTAO_COMPRAS!$C:$C,INT((ROW()-2)/20)+2))</f>
        <v/>
      </c>
      <c r="C5744" s="0" t="str">
        <f aca="false">IF($A5744="","",INDEX(CARTAO_COMPRAS!$D:$D,INT((ROW()-2)/20)+2))</f>
        <v/>
      </c>
      <c r="D5744" s="0" t="str">
        <f aca="false">IF($A5744="","",INDEX(CARTAO_COMPRAS!$E:$E,INT((ROW()-2)/20)+2))</f>
        <v/>
      </c>
      <c r="E5744" s="0" t="str">
        <f aca="false">IF($A5744="","",INDEX(CARTAO_COMPRAS!$H:$H,INT((ROW()-2)/20)+2)+MOD(ROW()-2,20))</f>
        <v/>
      </c>
      <c r="F5744" s="0" t="str">
        <f aca="false">IF($A5744="","",INDEX(CARTAO_COMPRAS!$G:$G,INT((ROW()-2)/20)+2))</f>
        <v/>
      </c>
      <c r="G5744" s="5" t="str">
        <f aca="false">IF($A5744="","",INDEX(CARTAO_COMPRAS!$I:$I,INT((ROW()-2)/20)+2))</f>
        <v/>
      </c>
      <c r="H5744" s="4" t="str">
        <f aca="false">IF($A5744="","",EDATE(INDEX(CARTAO_COMPRAS!$J:$J,INT((ROW()-2)/20)+2),MOD(ROW()-2,20)))</f>
        <v/>
      </c>
      <c r="I5744" s="4" t="str">
        <f aca="false">IF($H5744="","",$H5744-WEEKDAY($H5744,2)+1)</f>
        <v/>
      </c>
      <c r="J5744" s="4" t="str">
        <f aca="false">IF($I5744="","",$I5744+6)</f>
        <v/>
      </c>
      <c r="K5744" s="6" t="str">
        <f aca="false">IF($H5744="","",DATE(YEAR($H5744),MONTH($H5744),1))</f>
        <v/>
      </c>
      <c r="L5744" s="0" t="str">
        <f aca="false">IF($A5744="","",INDEX(CARTAO_COMPRAS!$K:$K,INT((ROW()-2)/20)+2))</f>
        <v/>
      </c>
      <c r="M5744" s="0" t="str">
        <f aca="false">IF($A5744="","","Compra no cartão")</f>
        <v/>
      </c>
    </row>
    <row r="5745" customFormat="false" ht="13.5" hidden="false" customHeight="false" outlineLevel="0" collapsed="false">
      <c r="A5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5" s="0" t="str">
        <f aca="false">IF($A5745="","",INDEX(CARTAO_COMPRAS!$C:$C,INT((ROW()-2)/20)+2))</f>
        <v/>
      </c>
      <c r="C5745" s="0" t="str">
        <f aca="false">IF($A5745="","",INDEX(CARTAO_COMPRAS!$D:$D,INT((ROW()-2)/20)+2))</f>
        <v/>
      </c>
      <c r="D5745" s="0" t="str">
        <f aca="false">IF($A5745="","",INDEX(CARTAO_COMPRAS!$E:$E,INT((ROW()-2)/20)+2))</f>
        <v/>
      </c>
      <c r="E5745" s="0" t="str">
        <f aca="false">IF($A5745="","",INDEX(CARTAO_COMPRAS!$H:$H,INT((ROW()-2)/20)+2)+MOD(ROW()-2,20))</f>
        <v/>
      </c>
      <c r="F5745" s="0" t="str">
        <f aca="false">IF($A5745="","",INDEX(CARTAO_COMPRAS!$G:$G,INT((ROW()-2)/20)+2))</f>
        <v/>
      </c>
      <c r="G5745" s="5" t="str">
        <f aca="false">IF($A5745="","",INDEX(CARTAO_COMPRAS!$I:$I,INT((ROW()-2)/20)+2))</f>
        <v/>
      </c>
      <c r="H5745" s="4" t="str">
        <f aca="false">IF($A5745="","",EDATE(INDEX(CARTAO_COMPRAS!$J:$J,INT((ROW()-2)/20)+2),MOD(ROW()-2,20)))</f>
        <v/>
      </c>
      <c r="I5745" s="4" t="str">
        <f aca="false">IF($H5745="","",$H5745-WEEKDAY($H5745,2)+1)</f>
        <v/>
      </c>
      <c r="J5745" s="4" t="str">
        <f aca="false">IF($I5745="","",$I5745+6)</f>
        <v/>
      </c>
      <c r="K5745" s="6" t="str">
        <f aca="false">IF($H5745="","",DATE(YEAR($H5745),MONTH($H5745),1))</f>
        <v/>
      </c>
      <c r="L5745" s="0" t="str">
        <f aca="false">IF($A5745="","",INDEX(CARTAO_COMPRAS!$K:$K,INT((ROW()-2)/20)+2))</f>
        <v/>
      </c>
      <c r="M5745" s="0" t="str">
        <f aca="false">IF($A5745="","","Compra no cartão")</f>
        <v/>
      </c>
    </row>
    <row r="5746" customFormat="false" ht="13.5" hidden="false" customHeight="false" outlineLevel="0" collapsed="false">
      <c r="A5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6" s="0" t="str">
        <f aca="false">IF($A5746="","",INDEX(CARTAO_COMPRAS!$C:$C,INT((ROW()-2)/20)+2))</f>
        <v/>
      </c>
      <c r="C5746" s="0" t="str">
        <f aca="false">IF($A5746="","",INDEX(CARTAO_COMPRAS!$D:$D,INT((ROW()-2)/20)+2))</f>
        <v/>
      </c>
      <c r="D5746" s="0" t="str">
        <f aca="false">IF($A5746="","",INDEX(CARTAO_COMPRAS!$E:$E,INT((ROW()-2)/20)+2))</f>
        <v/>
      </c>
      <c r="E5746" s="0" t="str">
        <f aca="false">IF($A5746="","",INDEX(CARTAO_COMPRAS!$H:$H,INT((ROW()-2)/20)+2)+MOD(ROW()-2,20))</f>
        <v/>
      </c>
      <c r="F5746" s="0" t="str">
        <f aca="false">IF($A5746="","",INDEX(CARTAO_COMPRAS!$G:$G,INT((ROW()-2)/20)+2))</f>
        <v/>
      </c>
      <c r="G5746" s="5" t="str">
        <f aca="false">IF($A5746="","",INDEX(CARTAO_COMPRAS!$I:$I,INT((ROW()-2)/20)+2))</f>
        <v/>
      </c>
      <c r="H5746" s="4" t="str">
        <f aca="false">IF($A5746="","",EDATE(INDEX(CARTAO_COMPRAS!$J:$J,INT((ROW()-2)/20)+2),MOD(ROW()-2,20)))</f>
        <v/>
      </c>
      <c r="I5746" s="4" t="str">
        <f aca="false">IF($H5746="","",$H5746-WEEKDAY($H5746,2)+1)</f>
        <v/>
      </c>
      <c r="J5746" s="4" t="str">
        <f aca="false">IF($I5746="","",$I5746+6)</f>
        <v/>
      </c>
      <c r="K5746" s="6" t="str">
        <f aca="false">IF($H5746="","",DATE(YEAR($H5746),MONTH($H5746),1))</f>
        <v/>
      </c>
      <c r="L5746" s="0" t="str">
        <f aca="false">IF($A5746="","",INDEX(CARTAO_COMPRAS!$K:$K,INT((ROW()-2)/20)+2))</f>
        <v/>
      </c>
      <c r="M5746" s="0" t="str">
        <f aca="false">IF($A5746="","","Compra no cartão")</f>
        <v/>
      </c>
    </row>
    <row r="5747" customFormat="false" ht="13.5" hidden="false" customHeight="false" outlineLevel="0" collapsed="false">
      <c r="A5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7" s="0" t="str">
        <f aca="false">IF($A5747="","",INDEX(CARTAO_COMPRAS!$C:$C,INT((ROW()-2)/20)+2))</f>
        <v/>
      </c>
      <c r="C5747" s="0" t="str">
        <f aca="false">IF($A5747="","",INDEX(CARTAO_COMPRAS!$D:$D,INT((ROW()-2)/20)+2))</f>
        <v/>
      </c>
      <c r="D5747" s="0" t="str">
        <f aca="false">IF($A5747="","",INDEX(CARTAO_COMPRAS!$E:$E,INT((ROW()-2)/20)+2))</f>
        <v/>
      </c>
      <c r="E5747" s="0" t="str">
        <f aca="false">IF($A5747="","",INDEX(CARTAO_COMPRAS!$H:$H,INT((ROW()-2)/20)+2)+MOD(ROW()-2,20))</f>
        <v/>
      </c>
      <c r="F5747" s="0" t="str">
        <f aca="false">IF($A5747="","",INDEX(CARTAO_COMPRAS!$G:$G,INT((ROW()-2)/20)+2))</f>
        <v/>
      </c>
      <c r="G5747" s="5" t="str">
        <f aca="false">IF($A5747="","",INDEX(CARTAO_COMPRAS!$I:$I,INT((ROW()-2)/20)+2))</f>
        <v/>
      </c>
      <c r="H5747" s="4" t="str">
        <f aca="false">IF($A5747="","",EDATE(INDEX(CARTAO_COMPRAS!$J:$J,INT((ROW()-2)/20)+2),MOD(ROW()-2,20)))</f>
        <v/>
      </c>
      <c r="I5747" s="4" t="str">
        <f aca="false">IF($H5747="","",$H5747-WEEKDAY($H5747,2)+1)</f>
        <v/>
      </c>
      <c r="J5747" s="4" t="str">
        <f aca="false">IF($I5747="","",$I5747+6)</f>
        <v/>
      </c>
      <c r="K5747" s="6" t="str">
        <f aca="false">IF($H5747="","",DATE(YEAR($H5747),MONTH($H5747),1))</f>
        <v/>
      </c>
      <c r="L5747" s="0" t="str">
        <f aca="false">IF($A5747="","",INDEX(CARTAO_COMPRAS!$K:$K,INT((ROW()-2)/20)+2))</f>
        <v/>
      </c>
      <c r="M5747" s="0" t="str">
        <f aca="false">IF($A5747="","","Compra no cartão")</f>
        <v/>
      </c>
    </row>
    <row r="5748" customFormat="false" ht="13.5" hidden="false" customHeight="false" outlineLevel="0" collapsed="false">
      <c r="A5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8" s="0" t="str">
        <f aca="false">IF($A5748="","",INDEX(CARTAO_COMPRAS!$C:$C,INT((ROW()-2)/20)+2))</f>
        <v/>
      </c>
      <c r="C5748" s="0" t="str">
        <f aca="false">IF($A5748="","",INDEX(CARTAO_COMPRAS!$D:$D,INT((ROW()-2)/20)+2))</f>
        <v/>
      </c>
      <c r="D5748" s="0" t="str">
        <f aca="false">IF($A5748="","",INDEX(CARTAO_COMPRAS!$E:$E,INT((ROW()-2)/20)+2))</f>
        <v/>
      </c>
      <c r="E5748" s="0" t="str">
        <f aca="false">IF($A5748="","",INDEX(CARTAO_COMPRAS!$H:$H,INT((ROW()-2)/20)+2)+MOD(ROW()-2,20))</f>
        <v/>
      </c>
      <c r="F5748" s="0" t="str">
        <f aca="false">IF($A5748="","",INDEX(CARTAO_COMPRAS!$G:$G,INT((ROW()-2)/20)+2))</f>
        <v/>
      </c>
      <c r="G5748" s="5" t="str">
        <f aca="false">IF($A5748="","",INDEX(CARTAO_COMPRAS!$I:$I,INT((ROW()-2)/20)+2))</f>
        <v/>
      </c>
      <c r="H5748" s="4" t="str">
        <f aca="false">IF($A5748="","",EDATE(INDEX(CARTAO_COMPRAS!$J:$J,INT((ROW()-2)/20)+2),MOD(ROW()-2,20)))</f>
        <v/>
      </c>
      <c r="I5748" s="4" t="str">
        <f aca="false">IF($H5748="","",$H5748-WEEKDAY($H5748,2)+1)</f>
        <v/>
      </c>
      <c r="J5748" s="4" t="str">
        <f aca="false">IF($I5748="","",$I5748+6)</f>
        <v/>
      </c>
      <c r="K5748" s="6" t="str">
        <f aca="false">IF($H5748="","",DATE(YEAR($H5748),MONTH($H5748),1))</f>
        <v/>
      </c>
      <c r="L5748" s="0" t="str">
        <f aca="false">IF($A5748="","",INDEX(CARTAO_COMPRAS!$K:$K,INT((ROW()-2)/20)+2))</f>
        <v/>
      </c>
      <c r="M5748" s="0" t="str">
        <f aca="false">IF($A5748="","","Compra no cartão")</f>
        <v/>
      </c>
    </row>
    <row r="5749" customFormat="false" ht="13.5" hidden="false" customHeight="false" outlineLevel="0" collapsed="false">
      <c r="A5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49" s="0" t="str">
        <f aca="false">IF($A5749="","",INDEX(CARTAO_COMPRAS!$C:$C,INT((ROW()-2)/20)+2))</f>
        <v/>
      </c>
      <c r="C5749" s="0" t="str">
        <f aca="false">IF($A5749="","",INDEX(CARTAO_COMPRAS!$D:$D,INT((ROW()-2)/20)+2))</f>
        <v/>
      </c>
      <c r="D5749" s="0" t="str">
        <f aca="false">IF($A5749="","",INDEX(CARTAO_COMPRAS!$E:$E,INT((ROW()-2)/20)+2))</f>
        <v/>
      </c>
      <c r="E5749" s="0" t="str">
        <f aca="false">IF($A5749="","",INDEX(CARTAO_COMPRAS!$H:$H,INT((ROW()-2)/20)+2)+MOD(ROW()-2,20))</f>
        <v/>
      </c>
      <c r="F5749" s="0" t="str">
        <f aca="false">IF($A5749="","",INDEX(CARTAO_COMPRAS!$G:$G,INT((ROW()-2)/20)+2))</f>
        <v/>
      </c>
      <c r="G5749" s="5" t="str">
        <f aca="false">IF($A5749="","",INDEX(CARTAO_COMPRAS!$I:$I,INT((ROW()-2)/20)+2))</f>
        <v/>
      </c>
      <c r="H5749" s="4" t="str">
        <f aca="false">IF($A5749="","",EDATE(INDEX(CARTAO_COMPRAS!$J:$J,INT((ROW()-2)/20)+2),MOD(ROW()-2,20)))</f>
        <v/>
      </c>
      <c r="I5749" s="4" t="str">
        <f aca="false">IF($H5749="","",$H5749-WEEKDAY($H5749,2)+1)</f>
        <v/>
      </c>
      <c r="J5749" s="4" t="str">
        <f aca="false">IF($I5749="","",$I5749+6)</f>
        <v/>
      </c>
      <c r="K5749" s="6" t="str">
        <f aca="false">IF($H5749="","",DATE(YEAR($H5749),MONTH($H5749),1))</f>
        <v/>
      </c>
      <c r="L5749" s="0" t="str">
        <f aca="false">IF($A5749="","",INDEX(CARTAO_COMPRAS!$K:$K,INT((ROW()-2)/20)+2))</f>
        <v/>
      </c>
      <c r="M5749" s="0" t="str">
        <f aca="false">IF($A5749="","","Compra no cartão")</f>
        <v/>
      </c>
    </row>
    <row r="5750" customFormat="false" ht="13.5" hidden="false" customHeight="false" outlineLevel="0" collapsed="false">
      <c r="A5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0" s="0" t="str">
        <f aca="false">IF($A5750="","",INDEX(CARTAO_COMPRAS!$C:$C,INT((ROW()-2)/20)+2))</f>
        <v/>
      </c>
      <c r="C5750" s="0" t="str">
        <f aca="false">IF($A5750="","",INDEX(CARTAO_COMPRAS!$D:$D,INT((ROW()-2)/20)+2))</f>
        <v/>
      </c>
      <c r="D5750" s="0" t="str">
        <f aca="false">IF($A5750="","",INDEX(CARTAO_COMPRAS!$E:$E,INT((ROW()-2)/20)+2))</f>
        <v/>
      </c>
      <c r="E5750" s="0" t="str">
        <f aca="false">IF($A5750="","",INDEX(CARTAO_COMPRAS!$H:$H,INT((ROW()-2)/20)+2)+MOD(ROW()-2,20))</f>
        <v/>
      </c>
      <c r="F5750" s="0" t="str">
        <f aca="false">IF($A5750="","",INDEX(CARTAO_COMPRAS!$G:$G,INT((ROW()-2)/20)+2))</f>
        <v/>
      </c>
      <c r="G5750" s="5" t="str">
        <f aca="false">IF($A5750="","",INDEX(CARTAO_COMPRAS!$I:$I,INT((ROW()-2)/20)+2))</f>
        <v/>
      </c>
      <c r="H5750" s="4" t="str">
        <f aca="false">IF($A5750="","",EDATE(INDEX(CARTAO_COMPRAS!$J:$J,INT((ROW()-2)/20)+2),MOD(ROW()-2,20)))</f>
        <v/>
      </c>
      <c r="I5750" s="4" t="str">
        <f aca="false">IF($H5750="","",$H5750-WEEKDAY($H5750,2)+1)</f>
        <v/>
      </c>
      <c r="J5750" s="4" t="str">
        <f aca="false">IF($I5750="","",$I5750+6)</f>
        <v/>
      </c>
      <c r="K5750" s="6" t="str">
        <f aca="false">IF($H5750="","",DATE(YEAR($H5750),MONTH($H5750),1))</f>
        <v/>
      </c>
      <c r="L5750" s="0" t="str">
        <f aca="false">IF($A5750="","",INDEX(CARTAO_COMPRAS!$K:$K,INT((ROW()-2)/20)+2))</f>
        <v/>
      </c>
      <c r="M5750" s="0" t="str">
        <f aca="false">IF($A5750="","","Compra no cartão")</f>
        <v/>
      </c>
    </row>
    <row r="5751" customFormat="false" ht="13.5" hidden="false" customHeight="false" outlineLevel="0" collapsed="false">
      <c r="A5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1" s="0" t="str">
        <f aca="false">IF($A5751="","",INDEX(CARTAO_COMPRAS!$C:$C,INT((ROW()-2)/20)+2))</f>
        <v/>
      </c>
      <c r="C5751" s="0" t="str">
        <f aca="false">IF($A5751="","",INDEX(CARTAO_COMPRAS!$D:$D,INT((ROW()-2)/20)+2))</f>
        <v/>
      </c>
      <c r="D5751" s="0" t="str">
        <f aca="false">IF($A5751="","",INDEX(CARTAO_COMPRAS!$E:$E,INT((ROW()-2)/20)+2))</f>
        <v/>
      </c>
      <c r="E5751" s="0" t="str">
        <f aca="false">IF($A5751="","",INDEX(CARTAO_COMPRAS!$H:$H,INT((ROW()-2)/20)+2)+MOD(ROW()-2,20))</f>
        <v/>
      </c>
      <c r="F5751" s="0" t="str">
        <f aca="false">IF($A5751="","",INDEX(CARTAO_COMPRAS!$G:$G,INT((ROW()-2)/20)+2))</f>
        <v/>
      </c>
      <c r="G5751" s="5" t="str">
        <f aca="false">IF($A5751="","",INDEX(CARTAO_COMPRAS!$I:$I,INT((ROW()-2)/20)+2))</f>
        <v/>
      </c>
      <c r="H5751" s="4" t="str">
        <f aca="false">IF($A5751="","",EDATE(INDEX(CARTAO_COMPRAS!$J:$J,INT((ROW()-2)/20)+2),MOD(ROW()-2,20)))</f>
        <v/>
      </c>
      <c r="I5751" s="4" t="str">
        <f aca="false">IF($H5751="","",$H5751-WEEKDAY($H5751,2)+1)</f>
        <v/>
      </c>
      <c r="J5751" s="4" t="str">
        <f aca="false">IF($I5751="","",$I5751+6)</f>
        <v/>
      </c>
      <c r="K5751" s="6" t="str">
        <f aca="false">IF($H5751="","",DATE(YEAR($H5751),MONTH($H5751),1))</f>
        <v/>
      </c>
      <c r="L5751" s="0" t="str">
        <f aca="false">IF($A5751="","",INDEX(CARTAO_COMPRAS!$K:$K,INT((ROW()-2)/20)+2))</f>
        <v/>
      </c>
      <c r="M5751" s="0" t="str">
        <f aca="false">IF($A5751="","","Compra no cartão")</f>
        <v/>
      </c>
    </row>
    <row r="5752" customFormat="false" ht="13.5" hidden="false" customHeight="false" outlineLevel="0" collapsed="false">
      <c r="A5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2" s="0" t="str">
        <f aca="false">IF($A5752="","",INDEX(CARTAO_COMPRAS!$C:$C,INT((ROW()-2)/20)+2))</f>
        <v/>
      </c>
      <c r="C5752" s="0" t="str">
        <f aca="false">IF($A5752="","",INDEX(CARTAO_COMPRAS!$D:$D,INT((ROW()-2)/20)+2))</f>
        <v/>
      </c>
      <c r="D5752" s="0" t="str">
        <f aca="false">IF($A5752="","",INDEX(CARTAO_COMPRAS!$E:$E,INT((ROW()-2)/20)+2))</f>
        <v/>
      </c>
      <c r="E5752" s="0" t="str">
        <f aca="false">IF($A5752="","",INDEX(CARTAO_COMPRAS!$H:$H,INT((ROW()-2)/20)+2)+MOD(ROW()-2,20))</f>
        <v/>
      </c>
      <c r="F5752" s="0" t="str">
        <f aca="false">IF($A5752="","",INDEX(CARTAO_COMPRAS!$G:$G,INT((ROW()-2)/20)+2))</f>
        <v/>
      </c>
      <c r="G5752" s="5" t="str">
        <f aca="false">IF($A5752="","",INDEX(CARTAO_COMPRAS!$I:$I,INT((ROW()-2)/20)+2))</f>
        <v/>
      </c>
      <c r="H5752" s="4" t="str">
        <f aca="false">IF($A5752="","",EDATE(INDEX(CARTAO_COMPRAS!$J:$J,INT((ROW()-2)/20)+2),MOD(ROW()-2,20)))</f>
        <v/>
      </c>
      <c r="I5752" s="4" t="str">
        <f aca="false">IF($H5752="","",$H5752-WEEKDAY($H5752,2)+1)</f>
        <v/>
      </c>
      <c r="J5752" s="4" t="str">
        <f aca="false">IF($I5752="","",$I5752+6)</f>
        <v/>
      </c>
      <c r="K5752" s="6" t="str">
        <f aca="false">IF($H5752="","",DATE(YEAR($H5752),MONTH($H5752),1))</f>
        <v/>
      </c>
      <c r="L5752" s="0" t="str">
        <f aca="false">IF($A5752="","",INDEX(CARTAO_COMPRAS!$K:$K,INT((ROW()-2)/20)+2))</f>
        <v/>
      </c>
      <c r="M5752" s="0" t="str">
        <f aca="false">IF($A5752="","","Compra no cartão")</f>
        <v/>
      </c>
    </row>
    <row r="5753" customFormat="false" ht="13.5" hidden="false" customHeight="false" outlineLevel="0" collapsed="false">
      <c r="A5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3" s="0" t="str">
        <f aca="false">IF($A5753="","",INDEX(CARTAO_COMPRAS!$C:$C,INT((ROW()-2)/20)+2))</f>
        <v/>
      </c>
      <c r="C5753" s="0" t="str">
        <f aca="false">IF($A5753="","",INDEX(CARTAO_COMPRAS!$D:$D,INT((ROW()-2)/20)+2))</f>
        <v/>
      </c>
      <c r="D5753" s="0" t="str">
        <f aca="false">IF($A5753="","",INDEX(CARTAO_COMPRAS!$E:$E,INT((ROW()-2)/20)+2))</f>
        <v/>
      </c>
      <c r="E5753" s="0" t="str">
        <f aca="false">IF($A5753="","",INDEX(CARTAO_COMPRAS!$H:$H,INT((ROW()-2)/20)+2)+MOD(ROW()-2,20))</f>
        <v/>
      </c>
      <c r="F5753" s="0" t="str">
        <f aca="false">IF($A5753="","",INDEX(CARTAO_COMPRAS!$G:$G,INT((ROW()-2)/20)+2))</f>
        <v/>
      </c>
      <c r="G5753" s="5" t="str">
        <f aca="false">IF($A5753="","",INDEX(CARTAO_COMPRAS!$I:$I,INT((ROW()-2)/20)+2))</f>
        <v/>
      </c>
      <c r="H5753" s="4" t="str">
        <f aca="false">IF($A5753="","",EDATE(INDEX(CARTAO_COMPRAS!$J:$J,INT((ROW()-2)/20)+2),MOD(ROW()-2,20)))</f>
        <v/>
      </c>
      <c r="I5753" s="4" t="str">
        <f aca="false">IF($H5753="","",$H5753-WEEKDAY($H5753,2)+1)</f>
        <v/>
      </c>
      <c r="J5753" s="4" t="str">
        <f aca="false">IF($I5753="","",$I5753+6)</f>
        <v/>
      </c>
      <c r="K5753" s="6" t="str">
        <f aca="false">IF($H5753="","",DATE(YEAR($H5753),MONTH($H5753),1))</f>
        <v/>
      </c>
      <c r="L5753" s="0" t="str">
        <f aca="false">IF($A5753="","",INDEX(CARTAO_COMPRAS!$K:$K,INT((ROW()-2)/20)+2))</f>
        <v/>
      </c>
      <c r="M5753" s="0" t="str">
        <f aca="false">IF($A5753="","","Compra no cartão")</f>
        <v/>
      </c>
    </row>
    <row r="5754" customFormat="false" ht="13.5" hidden="false" customHeight="false" outlineLevel="0" collapsed="false">
      <c r="A5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4" s="0" t="str">
        <f aca="false">IF($A5754="","",INDEX(CARTAO_COMPRAS!$C:$C,INT((ROW()-2)/20)+2))</f>
        <v/>
      </c>
      <c r="C5754" s="0" t="str">
        <f aca="false">IF($A5754="","",INDEX(CARTAO_COMPRAS!$D:$D,INT((ROW()-2)/20)+2))</f>
        <v/>
      </c>
      <c r="D5754" s="0" t="str">
        <f aca="false">IF($A5754="","",INDEX(CARTAO_COMPRAS!$E:$E,INT((ROW()-2)/20)+2))</f>
        <v/>
      </c>
      <c r="E5754" s="0" t="str">
        <f aca="false">IF($A5754="","",INDEX(CARTAO_COMPRAS!$H:$H,INT((ROW()-2)/20)+2)+MOD(ROW()-2,20))</f>
        <v/>
      </c>
      <c r="F5754" s="0" t="str">
        <f aca="false">IF($A5754="","",INDEX(CARTAO_COMPRAS!$G:$G,INT((ROW()-2)/20)+2))</f>
        <v/>
      </c>
      <c r="G5754" s="5" t="str">
        <f aca="false">IF($A5754="","",INDEX(CARTAO_COMPRAS!$I:$I,INT((ROW()-2)/20)+2))</f>
        <v/>
      </c>
      <c r="H5754" s="4" t="str">
        <f aca="false">IF($A5754="","",EDATE(INDEX(CARTAO_COMPRAS!$J:$J,INT((ROW()-2)/20)+2),MOD(ROW()-2,20)))</f>
        <v/>
      </c>
      <c r="I5754" s="4" t="str">
        <f aca="false">IF($H5754="","",$H5754-WEEKDAY($H5754,2)+1)</f>
        <v/>
      </c>
      <c r="J5754" s="4" t="str">
        <f aca="false">IF($I5754="","",$I5754+6)</f>
        <v/>
      </c>
      <c r="K5754" s="6" t="str">
        <f aca="false">IF($H5754="","",DATE(YEAR($H5754),MONTH($H5754),1))</f>
        <v/>
      </c>
      <c r="L5754" s="0" t="str">
        <f aca="false">IF($A5754="","",INDEX(CARTAO_COMPRAS!$K:$K,INT((ROW()-2)/20)+2))</f>
        <v/>
      </c>
      <c r="M5754" s="0" t="str">
        <f aca="false">IF($A5754="","","Compra no cartão")</f>
        <v/>
      </c>
    </row>
    <row r="5755" customFormat="false" ht="13.5" hidden="false" customHeight="false" outlineLevel="0" collapsed="false">
      <c r="A5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5" s="0" t="str">
        <f aca="false">IF($A5755="","",INDEX(CARTAO_COMPRAS!$C:$C,INT((ROW()-2)/20)+2))</f>
        <v/>
      </c>
      <c r="C5755" s="0" t="str">
        <f aca="false">IF($A5755="","",INDEX(CARTAO_COMPRAS!$D:$D,INT((ROW()-2)/20)+2))</f>
        <v/>
      </c>
      <c r="D5755" s="0" t="str">
        <f aca="false">IF($A5755="","",INDEX(CARTAO_COMPRAS!$E:$E,INT((ROW()-2)/20)+2))</f>
        <v/>
      </c>
      <c r="E5755" s="0" t="str">
        <f aca="false">IF($A5755="","",INDEX(CARTAO_COMPRAS!$H:$H,INT((ROW()-2)/20)+2)+MOD(ROW()-2,20))</f>
        <v/>
      </c>
      <c r="F5755" s="0" t="str">
        <f aca="false">IF($A5755="","",INDEX(CARTAO_COMPRAS!$G:$G,INT((ROW()-2)/20)+2))</f>
        <v/>
      </c>
      <c r="G5755" s="5" t="str">
        <f aca="false">IF($A5755="","",INDEX(CARTAO_COMPRAS!$I:$I,INT((ROW()-2)/20)+2))</f>
        <v/>
      </c>
      <c r="H5755" s="4" t="str">
        <f aca="false">IF($A5755="","",EDATE(INDEX(CARTAO_COMPRAS!$J:$J,INT((ROW()-2)/20)+2),MOD(ROW()-2,20)))</f>
        <v/>
      </c>
      <c r="I5755" s="4" t="str">
        <f aca="false">IF($H5755="","",$H5755-WEEKDAY($H5755,2)+1)</f>
        <v/>
      </c>
      <c r="J5755" s="4" t="str">
        <f aca="false">IF($I5755="","",$I5755+6)</f>
        <v/>
      </c>
      <c r="K5755" s="6" t="str">
        <f aca="false">IF($H5755="","",DATE(YEAR($H5755),MONTH($H5755),1))</f>
        <v/>
      </c>
      <c r="L5755" s="0" t="str">
        <f aca="false">IF($A5755="","",INDEX(CARTAO_COMPRAS!$K:$K,INT((ROW()-2)/20)+2))</f>
        <v/>
      </c>
      <c r="M5755" s="0" t="str">
        <f aca="false">IF($A5755="","","Compra no cartão")</f>
        <v/>
      </c>
    </row>
    <row r="5756" customFormat="false" ht="13.5" hidden="false" customHeight="false" outlineLevel="0" collapsed="false">
      <c r="A5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6" s="0" t="str">
        <f aca="false">IF($A5756="","",INDEX(CARTAO_COMPRAS!$C:$C,INT((ROW()-2)/20)+2))</f>
        <v/>
      </c>
      <c r="C5756" s="0" t="str">
        <f aca="false">IF($A5756="","",INDEX(CARTAO_COMPRAS!$D:$D,INT((ROW()-2)/20)+2))</f>
        <v/>
      </c>
      <c r="D5756" s="0" t="str">
        <f aca="false">IF($A5756="","",INDEX(CARTAO_COMPRAS!$E:$E,INT((ROW()-2)/20)+2))</f>
        <v/>
      </c>
      <c r="E5756" s="0" t="str">
        <f aca="false">IF($A5756="","",INDEX(CARTAO_COMPRAS!$H:$H,INT((ROW()-2)/20)+2)+MOD(ROW()-2,20))</f>
        <v/>
      </c>
      <c r="F5756" s="0" t="str">
        <f aca="false">IF($A5756="","",INDEX(CARTAO_COMPRAS!$G:$G,INT((ROW()-2)/20)+2))</f>
        <v/>
      </c>
      <c r="G5756" s="5" t="str">
        <f aca="false">IF($A5756="","",INDEX(CARTAO_COMPRAS!$I:$I,INT((ROW()-2)/20)+2))</f>
        <v/>
      </c>
      <c r="H5756" s="4" t="str">
        <f aca="false">IF($A5756="","",EDATE(INDEX(CARTAO_COMPRAS!$J:$J,INT((ROW()-2)/20)+2),MOD(ROW()-2,20)))</f>
        <v/>
      </c>
      <c r="I5756" s="4" t="str">
        <f aca="false">IF($H5756="","",$H5756-WEEKDAY($H5756,2)+1)</f>
        <v/>
      </c>
      <c r="J5756" s="4" t="str">
        <f aca="false">IF($I5756="","",$I5756+6)</f>
        <v/>
      </c>
      <c r="K5756" s="6" t="str">
        <f aca="false">IF($H5756="","",DATE(YEAR($H5756),MONTH($H5756),1))</f>
        <v/>
      </c>
      <c r="L5756" s="0" t="str">
        <f aca="false">IF($A5756="","",INDEX(CARTAO_COMPRAS!$K:$K,INT((ROW()-2)/20)+2))</f>
        <v/>
      </c>
      <c r="M5756" s="0" t="str">
        <f aca="false">IF($A5756="","","Compra no cartão")</f>
        <v/>
      </c>
    </row>
    <row r="5757" customFormat="false" ht="13.5" hidden="false" customHeight="false" outlineLevel="0" collapsed="false">
      <c r="A5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7" s="0" t="str">
        <f aca="false">IF($A5757="","",INDEX(CARTAO_COMPRAS!$C:$C,INT((ROW()-2)/20)+2))</f>
        <v/>
      </c>
      <c r="C5757" s="0" t="str">
        <f aca="false">IF($A5757="","",INDEX(CARTAO_COMPRAS!$D:$D,INT((ROW()-2)/20)+2))</f>
        <v/>
      </c>
      <c r="D5757" s="0" t="str">
        <f aca="false">IF($A5757="","",INDEX(CARTAO_COMPRAS!$E:$E,INT((ROW()-2)/20)+2))</f>
        <v/>
      </c>
      <c r="E5757" s="0" t="str">
        <f aca="false">IF($A5757="","",INDEX(CARTAO_COMPRAS!$H:$H,INT((ROW()-2)/20)+2)+MOD(ROW()-2,20))</f>
        <v/>
      </c>
      <c r="F5757" s="0" t="str">
        <f aca="false">IF($A5757="","",INDEX(CARTAO_COMPRAS!$G:$G,INT((ROW()-2)/20)+2))</f>
        <v/>
      </c>
      <c r="G5757" s="5" t="str">
        <f aca="false">IF($A5757="","",INDEX(CARTAO_COMPRAS!$I:$I,INT((ROW()-2)/20)+2))</f>
        <v/>
      </c>
      <c r="H5757" s="4" t="str">
        <f aca="false">IF($A5757="","",EDATE(INDEX(CARTAO_COMPRAS!$J:$J,INT((ROW()-2)/20)+2),MOD(ROW()-2,20)))</f>
        <v/>
      </c>
      <c r="I5757" s="4" t="str">
        <f aca="false">IF($H5757="","",$H5757-WEEKDAY($H5757,2)+1)</f>
        <v/>
      </c>
      <c r="J5757" s="4" t="str">
        <f aca="false">IF($I5757="","",$I5757+6)</f>
        <v/>
      </c>
      <c r="K5757" s="6" t="str">
        <f aca="false">IF($H5757="","",DATE(YEAR($H5757),MONTH($H5757),1))</f>
        <v/>
      </c>
      <c r="L5757" s="0" t="str">
        <f aca="false">IF($A5757="","",INDEX(CARTAO_COMPRAS!$K:$K,INT((ROW()-2)/20)+2))</f>
        <v/>
      </c>
      <c r="M5757" s="0" t="str">
        <f aca="false">IF($A5757="","","Compra no cartão")</f>
        <v/>
      </c>
    </row>
    <row r="5758" customFormat="false" ht="13.5" hidden="false" customHeight="false" outlineLevel="0" collapsed="false">
      <c r="A5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8" s="0" t="str">
        <f aca="false">IF($A5758="","",INDEX(CARTAO_COMPRAS!$C:$C,INT((ROW()-2)/20)+2))</f>
        <v/>
      </c>
      <c r="C5758" s="0" t="str">
        <f aca="false">IF($A5758="","",INDEX(CARTAO_COMPRAS!$D:$D,INT((ROW()-2)/20)+2))</f>
        <v/>
      </c>
      <c r="D5758" s="0" t="str">
        <f aca="false">IF($A5758="","",INDEX(CARTAO_COMPRAS!$E:$E,INT((ROW()-2)/20)+2))</f>
        <v/>
      </c>
      <c r="E5758" s="0" t="str">
        <f aca="false">IF($A5758="","",INDEX(CARTAO_COMPRAS!$H:$H,INT((ROW()-2)/20)+2)+MOD(ROW()-2,20))</f>
        <v/>
      </c>
      <c r="F5758" s="0" t="str">
        <f aca="false">IF($A5758="","",INDEX(CARTAO_COMPRAS!$G:$G,INT((ROW()-2)/20)+2))</f>
        <v/>
      </c>
      <c r="G5758" s="5" t="str">
        <f aca="false">IF($A5758="","",INDEX(CARTAO_COMPRAS!$I:$I,INT((ROW()-2)/20)+2))</f>
        <v/>
      </c>
      <c r="H5758" s="4" t="str">
        <f aca="false">IF($A5758="","",EDATE(INDEX(CARTAO_COMPRAS!$J:$J,INT((ROW()-2)/20)+2),MOD(ROW()-2,20)))</f>
        <v/>
      </c>
      <c r="I5758" s="4" t="str">
        <f aca="false">IF($H5758="","",$H5758-WEEKDAY($H5758,2)+1)</f>
        <v/>
      </c>
      <c r="J5758" s="4" t="str">
        <f aca="false">IF($I5758="","",$I5758+6)</f>
        <v/>
      </c>
      <c r="K5758" s="6" t="str">
        <f aca="false">IF($H5758="","",DATE(YEAR($H5758),MONTH($H5758),1))</f>
        <v/>
      </c>
      <c r="L5758" s="0" t="str">
        <f aca="false">IF($A5758="","",INDEX(CARTAO_COMPRAS!$K:$K,INT((ROW()-2)/20)+2))</f>
        <v/>
      </c>
      <c r="M5758" s="0" t="str">
        <f aca="false">IF($A5758="","","Compra no cartão")</f>
        <v/>
      </c>
    </row>
    <row r="5759" customFormat="false" ht="13.5" hidden="false" customHeight="false" outlineLevel="0" collapsed="false">
      <c r="A5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59" s="0" t="str">
        <f aca="false">IF($A5759="","",INDEX(CARTAO_COMPRAS!$C:$C,INT((ROW()-2)/20)+2))</f>
        <v/>
      </c>
      <c r="C5759" s="0" t="str">
        <f aca="false">IF($A5759="","",INDEX(CARTAO_COMPRAS!$D:$D,INT((ROW()-2)/20)+2))</f>
        <v/>
      </c>
      <c r="D5759" s="0" t="str">
        <f aca="false">IF($A5759="","",INDEX(CARTAO_COMPRAS!$E:$E,INT((ROW()-2)/20)+2))</f>
        <v/>
      </c>
      <c r="E5759" s="0" t="str">
        <f aca="false">IF($A5759="","",INDEX(CARTAO_COMPRAS!$H:$H,INT((ROW()-2)/20)+2)+MOD(ROW()-2,20))</f>
        <v/>
      </c>
      <c r="F5759" s="0" t="str">
        <f aca="false">IF($A5759="","",INDEX(CARTAO_COMPRAS!$G:$G,INT((ROW()-2)/20)+2))</f>
        <v/>
      </c>
      <c r="G5759" s="5" t="str">
        <f aca="false">IF($A5759="","",INDEX(CARTAO_COMPRAS!$I:$I,INT((ROW()-2)/20)+2))</f>
        <v/>
      </c>
      <c r="H5759" s="4" t="str">
        <f aca="false">IF($A5759="","",EDATE(INDEX(CARTAO_COMPRAS!$J:$J,INT((ROW()-2)/20)+2),MOD(ROW()-2,20)))</f>
        <v/>
      </c>
      <c r="I5759" s="4" t="str">
        <f aca="false">IF($H5759="","",$H5759-WEEKDAY($H5759,2)+1)</f>
        <v/>
      </c>
      <c r="J5759" s="4" t="str">
        <f aca="false">IF($I5759="","",$I5759+6)</f>
        <v/>
      </c>
      <c r="K5759" s="6" t="str">
        <f aca="false">IF($H5759="","",DATE(YEAR($H5759),MONTH($H5759),1))</f>
        <v/>
      </c>
      <c r="L5759" s="0" t="str">
        <f aca="false">IF($A5759="","",INDEX(CARTAO_COMPRAS!$K:$K,INT((ROW()-2)/20)+2))</f>
        <v/>
      </c>
      <c r="M5759" s="0" t="str">
        <f aca="false">IF($A5759="","","Compra no cartão")</f>
        <v/>
      </c>
    </row>
    <row r="5760" customFormat="false" ht="13.5" hidden="false" customHeight="false" outlineLevel="0" collapsed="false">
      <c r="A5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0" s="0" t="str">
        <f aca="false">IF($A5760="","",INDEX(CARTAO_COMPRAS!$C:$C,INT((ROW()-2)/20)+2))</f>
        <v/>
      </c>
      <c r="C5760" s="0" t="str">
        <f aca="false">IF($A5760="","",INDEX(CARTAO_COMPRAS!$D:$D,INT((ROW()-2)/20)+2))</f>
        <v/>
      </c>
      <c r="D5760" s="0" t="str">
        <f aca="false">IF($A5760="","",INDEX(CARTAO_COMPRAS!$E:$E,INT((ROW()-2)/20)+2))</f>
        <v/>
      </c>
      <c r="E5760" s="0" t="str">
        <f aca="false">IF($A5760="","",INDEX(CARTAO_COMPRAS!$H:$H,INT((ROW()-2)/20)+2)+MOD(ROW()-2,20))</f>
        <v/>
      </c>
      <c r="F5760" s="0" t="str">
        <f aca="false">IF($A5760="","",INDEX(CARTAO_COMPRAS!$G:$G,INT((ROW()-2)/20)+2))</f>
        <v/>
      </c>
      <c r="G5760" s="5" t="str">
        <f aca="false">IF($A5760="","",INDEX(CARTAO_COMPRAS!$I:$I,INT((ROW()-2)/20)+2))</f>
        <v/>
      </c>
      <c r="H5760" s="4" t="str">
        <f aca="false">IF($A5760="","",EDATE(INDEX(CARTAO_COMPRAS!$J:$J,INT((ROW()-2)/20)+2),MOD(ROW()-2,20)))</f>
        <v/>
      </c>
      <c r="I5760" s="4" t="str">
        <f aca="false">IF($H5760="","",$H5760-WEEKDAY($H5760,2)+1)</f>
        <v/>
      </c>
      <c r="J5760" s="4" t="str">
        <f aca="false">IF($I5760="","",$I5760+6)</f>
        <v/>
      </c>
      <c r="K5760" s="6" t="str">
        <f aca="false">IF($H5760="","",DATE(YEAR($H5760),MONTH($H5760),1))</f>
        <v/>
      </c>
      <c r="L5760" s="0" t="str">
        <f aca="false">IF($A5760="","",INDEX(CARTAO_COMPRAS!$K:$K,INT((ROW()-2)/20)+2))</f>
        <v/>
      </c>
      <c r="M5760" s="0" t="str">
        <f aca="false">IF($A5760="","","Compra no cartão")</f>
        <v/>
      </c>
    </row>
    <row r="5761" customFormat="false" ht="13.5" hidden="false" customHeight="false" outlineLevel="0" collapsed="false">
      <c r="A5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1" s="0" t="str">
        <f aca="false">IF($A5761="","",INDEX(CARTAO_COMPRAS!$C:$C,INT((ROW()-2)/20)+2))</f>
        <v/>
      </c>
      <c r="C5761" s="0" t="str">
        <f aca="false">IF($A5761="","",INDEX(CARTAO_COMPRAS!$D:$D,INT((ROW()-2)/20)+2))</f>
        <v/>
      </c>
      <c r="D5761" s="0" t="str">
        <f aca="false">IF($A5761="","",INDEX(CARTAO_COMPRAS!$E:$E,INT((ROW()-2)/20)+2))</f>
        <v/>
      </c>
      <c r="E5761" s="0" t="str">
        <f aca="false">IF($A5761="","",INDEX(CARTAO_COMPRAS!$H:$H,INT((ROW()-2)/20)+2)+MOD(ROW()-2,20))</f>
        <v/>
      </c>
      <c r="F5761" s="0" t="str">
        <f aca="false">IF($A5761="","",INDEX(CARTAO_COMPRAS!$G:$G,INT((ROW()-2)/20)+2))</f>
        <v/>
      </c>
      <c r="G5761" s="5" t="str">
        <f aca="false">IF($A5761="","",INDEX(CARTAO_COMPRAS!$I:$I,INT((ROW()-2)/20)+2))</f>
        <v/>
      </c>
      <c r="H5761" s="4" t="str">
        <f aca="false">IF($A5761="","",EDATE(INDEX(CARTAO_COMPRAS!$J:$J,INT((ROW()-2)/20)+2),MOD(ROW()-2,20)))</f>
        <v/>
      </c>
      <c r="I5761" s="4" t="str">
        <f aca="false">IF($H5761="","",$H5761-WEEKDAY($H5761,2)+1)</f>
        <v/>
      </c>
      <c r="J5761" s="4" t="str">
        <f aca="false">IF($I5761="","",$I5761+6)</f>
        <v/>
      </c>
      <c r="K5761" s="6" t="str">
        <f aca="false">IF($H5761="","",DATE(YEAR($H5761),MONTH($H5761),1))</f>
        <v/>
      </c>
      <c r="L5761" s="0" t="str">
        <f aca="false">IF($A5761="","",INDEX(CARTAO_COMPRAS!$K:$K,INT((ROW()-2)/20)+2))</f>
        <v/>
      </c>
      <c r="M5761" s="0" t="str">
        <f aca="false">IF($A5761="","","Compra no cartão")</f>
        <v/>
      </c>
    </row>
    <row r="5762" customFormat="false" ht="13.5" hidden="false" customHeight="false" outlineLevel="0" collapsed="false">
      <c r="A57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2" s="0" t="str">
        <f aca="false">IF($A5762="","",INDEX(CARTAO_COMPRAS!$C:$C,INT((ROW()-2)/20)+2))</f>
        <v/>
      </c>
      <c r="C5762" s="0" t="str">
        <f aca="false">IF($A5762="","",INDEX(CARTAO_COMPRAS!$D:$D,INT((ROW()-2)/20)+2))</f>
        <v/>
      </c>
      <c r="D5762" s="0" t="str">
        <f aca="false">IF($A5762="","",INDEX(CARTAO_COMPRAS!$E:$E,INT((ROW()-2)/20)+2))</f>
        <v/>
      </c>
      <c r="E5762" s="0" t="str">
        <f aca="false">IF($A5762="","",INDEX(CARTAO_COMPRAS!$H:$H,INT((ROW()-2)/20)+2)+MOD(ROW()-2,20))</f>
        <v/>
      </c>
      <c r="F5762" s="0" t="str">
        <f aca="false">IF($A5762="","",INDEX(CARTAO_COMPRAS!$G:$G,INT((ROW()-2)/20)+2))</f>
        <v/>
      </c>
      <c r="G5762" s="5" t="str">
        <f aca="false">IF($A5762="","",INDEX(CARTAO_COMPRAS!$I:$I,INT((ROW()-2)/20)+2))</f>
        <v/>
      </c>
      <c r="H5762" s="4" t="str">
        <f aca="false">IF($A5762="","",EDATE(INDEX(CARTAO_COMPRAS!$J:$J,INT((ROW()-2)/20)+2),MOD(ROW()-2,20)))</f>
        <v/>
      </c>
      <c r="I5762" s="4" t="str">
        <f aca="false">IF($H5762="","",$H5762-WEEKDAY($H5762,2)+1)</f>
        <v/>
      </c>
      <c r="J5762" s="4" t="str">
        <f aca="false">IF($I5762="","",$I5762+6)</f>
        <v/>
      </c>
      <c r="K5762" s="6" t="str">
        <f aca="false">IF($H5762="","",DATE(YEAR($H5762),MONTH($H5762),1))</f>
        <v/>
      </c>
      <c r="L5762" s="0" t="str">
        <f aca="false">IF($A5762="","",INDEX(CARTAO_COMPRAS!$K:$K,INT((ROW()-2)/20)+2))</f>
        <v/>
      </c>
      <c r="M5762" s="0" t="str">
        <f aca="false">IF($A5762="","","Compra no cartão")</f>
        <v/>
      </c>
    </row>
    <row r="5763" customFormat="false" ht="13.5" hidden="false" customHeight="false" outlineLevel="0" collapsed="false">
      <c r="A5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3" s="0" t="str">
        <f aca="false">IF($A5763="","",INDEX(CARTAO_COMPRAS!$C:$C,INT((ROW()-2)/20)+2))</f>
        <v/>
      </c>
      <c r="C5763" s="0" t="str">
        <f aca="false">IF($A5763="","",INDEX(CARTAO_COMPRAS!$D:$D,INT((ROW()-2)/20)+2))</f>
        <v/>
      </c>
      <c r="D5763" s="0" t="str">
        <f aca="false">IF($A5763="","",INDEX(CARTAO_COMPRAS!$E:$E,INT((ROW()-2)/20)+2))</f>
        <v/>
      </c>
      <c r="E5763" s="0" t="str">
        <f aca="false">IF($A5763="","",INDEX(CARTAO_COMPRAS!$H:$H,INT((ROW()-2)/20)+2)+MOD(ROW()-2,20))</f>
        <v/>
      </c>
      <c r="F5763" s="0" t="str">
        <f aca="false">IF($A5763="","",INDEX(CARTAO_COMPRAS!$G:$G,INT((ROW()-2)/20)+2))</f>
        <v/>
      </c>
      <c r="G5763" s="5" t="str">
        <f aca="false">IF($A5763="","",INDEX(CARTAO_COMPRAS!$I:$I,INT((ROW()-2)/20)+2))</f>
        <v/>
      </c>
      <c r="H5763" s="4" t="str">
        <f aca="false">IF($A5763="","",EDATE(INDEX(CARTAO_COMPRAS!$J:$J,INT((ROW()-2)/20)+2),MOD(ROW()-2,20)))</f>
        <v/>
      </c>
      <c r="I5763" s="4" t="str">
        <f aca="false">IF($H5763="","",$H5763-WEEKDAY($H5763,2)+1)</f>
        <v/>
      </c>
      <c r="J5763" s="4" t="str">
        <f aca="false">IF($I5763="","",$I5763+6)</f>
        <v/>
      </c>
      <c r="K5763" s="6" t="str">
        <f aca="false">IF($H5763="","",DATE(YEAR($H5763),MONTH($H5763),1))</f>
        <v/>
      </c>
      <c r="L5763" s="0" t="str">
        <f aca="false">IF($A5763="","",INDEX(CARTAO_COMPRAS!$K:$K,INT((ROW()-2)/20)+2))</f>
        <v/>
      </c>
      <c r="M5763" s="0" t="str">
        <f aca="false">IF($A5763="","","Compra no cartão")</f>
        <v/>
      </c>
    </row>
    <row r="5764" customFormat="false" ht="13.5" hidden="false" customHeight="false" outlineLevel="0" collapsed="false">
      <c r="A5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4" s="0" t="str">
        <f aca="false">IF($A5764="","",INDEX(CARTAO_COMPRAS!$C:$C,INT((ROW()-2)/20)+2))</f>
        <v/>
      </c>
      <c r="C5764" s="0" t="str">
        <f aca="false">IF($A5764="","",INDEX(CARTAO_COMPRAS!$D:$D,INT((ROW()-2)/20)+2))</f>
        <v/>
      </c>
      <c r="D5764" s="0" t="str">
        <f aca="false">IF($A5764="","",INDEX(CARTAO_COMPRAS!$E:$E,INT((ROW()-2)/20)+2))</f>
        <v/>
      </c>
      <c r="E5764" s="0" t="str">
        <f aca="false">IF($A5764="","",INDEX(CARTAO_COMPRAS!$H:$H,INT((ROW()-2)/20)+2)+MOD(ROW()-2,20))</f>
        <v/>
      </c>
      <c r="F5764" s="0" t="str">
        <f aca="false">IF($A5764="","",INDEX(CARTAO_COMPRAS!$G:$G,INT((ROW()-2)/20)+2))</f>
        <v/>
      </c>
      <c r="G5764" s="5" t="str">
        <f aca="false">IF($A5764="","",INDEX(CARTAO_COMPRAS!$I:$I,INT((ROW()-2)/20)+2))</f>
        <v/>
      </c>
      <c r="H5764" s="4" t="str">
        <f aca="false">IF($A5764="","",EDATE(INDEX(CARTAO_COMPRAS!$J:$J,INT((ROW()-2)/20)+2),MOD(ROW()-2,20)))</f>
        <v/>
      </c>
      <c r="I5764" s="4" t="str">
        <f aca="false">IF($H5764="","",$H5764-WEEKDAY($H5764,2)+1)</f>
        <v/>
      </c>
      <c r="J5764" s="4" t="str">
        <f aca="false">IF($I5764="","",$I5764+6)</f>
        <v/>
      </c>
      <c r="K5764" s="6" t="str">
        <f aca="false">IF($H5764="","",DATE(YEAR($H5764),MONTH($H5764),1))</f>
        <v/>
      </c>
      <c r="L5764" s="0" t="str">
        <f aca="false">IF($A5764="","",INDEX(CARTAO_COMPRAS!$K:$K,INT((ROW()-2)/20)+2))</f>
        <v/>
      </c>
      <c r="M5764" s="0" t="str">
        <f aca="false">IF($A5764="","","Compra no cartão")</f>
        <v/>
      </c>
    </row>
    <row r="5765" customFormat="false" ht="13.5" hidden="false" customHeight="false" outlineLevel="0" collapsed="false">
      <c r="A5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5" s="0" t="str">
        <f aca="false">IF($A5765="","",INDEX(CARTAO_COMPRAS!$C:$C,INT((ROW()-2)/20)+2))</f>
        <v/>
      </c>
      <c r="C5765" s="0" t="str">
        <f aca="false">IF($A5765="","",INDEX(CARTAO_COMPRAS!$D:$D,INT((ROW()-2)/20)+2))</f>
        <v/>
      </c>
      <c r="D5765" s="0" t="str">
        <f aca="false">IF($A5765="","",INDEX(CARTAO_COMPRAS!$E:$E,INT((ROW()-2)/20)+2))</f>
        <v/>
      </c>
      <c r="E5765" s="0" t="str">
        <f aca="false">IF($A5765="","",INDEX(CARTAO_COMPRAS!$H:$H,INT((ROW()-2)/20)+2)+MOD(ROW()-2,20))</f>
        <v/>
      </c>
      <c r="F5765" s="0" t="str">
        <f aca="false">IF($A5765="","",INDEX(CARTAO_COMPRAS!$G:$G,INT((ROW()-2)/20)+2))</f>
        <v/>
      </c>
      <c r="G5765" s="5" t="str">
        <f aca="false">IF($A5765="","",INDEX(CARTAO_COMPRAS!$I:$I,INT((ROW()-2)/20)+2))</f>
        <v/>
      </c>
      <c r="H5765" s="4" t="str">
        <f aca="false">IF($A5765="","",EDATE(INDEX(CARTAO_COMPRAS!$J:$J,INT((ROW()-2)/20)+2),MOD(ROW()-2,20)))</f>
        <v/>
      </c>
      <c r="I5765" s="4" t="str">
        <f aca="false">IF($H5765="","",$H5765-WEEKDAY($H5765,2)+1)</f>
        <v/>
      </c>
      <c r="J5765" s="4" t="str">
        <f aca="false">IF($I5765="","",$I5765+6)</f>
        <v/>
      </c>
      <c r="K5765" s="6" t="str">
        <f aca="false">IF($H5765="","",DATE(YEAR($H5765),MONTH($H5765),1))</f>
        <v/>
      </c>
      <c r="L5765" s="0" t="str">
        <f aca="false">IF($A5765="","",INDEX(CARTAO_COMPRAS!$K:$K,INT((ROW()-2)/20)+2))</f>
        <v/>
      </c>
      <c r="M5765" s="0" t="str">
        <f aca="false">IF($A5765="","","Compra no cartão")</f>
        <v/>
      </c>
    </row>
    <row r="5766" customFormat="false" ht="13.5" hidden="false" customHeight="false" outlineLevel="0" collapsed="false">
      <c r="A5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6" s="0" t="str">
        <f aca="false">IF($A5766="","",INDEX(CARTAO_COMPRAS!$C:$C,INT((ROW()-2)/20)+2))</f>
        <v/>
      </c>
      <c r="C5766" s="0" t="str">
        <f aca="false">IF($A5766="","",INDEX(CARTAO_COMPRAS!$D:$D,INT((ROW()-2)/20)+2))</f>
        <v/>
      </c>
      <c r="D5766" s="0" t="str">
        <f aca="false">IF($A5766="","",INDEX(CARTAO_COMPRAS!$E:$E,INT((ROW()-2)/20)+2))</f>
        <v/>
      </c>
      <c r="E5766" s="0" t="str">
        <f aca="false">IF($A5766="","",INDEX(CARTAO_COMPRAS!$H:$H,INT((ROW()-2)/20)+2)+MOD(ROW()-2,20))</f>
        <v/>
      </c>
      <c r="F5766" s="0" t="str">
        <f aca="false">IF($A5766="","",INDEX(CARTAO_COMPRAS!$G:$G,INT((ROW()-2)/20)+2))</f>
        <v/>
      </c>
      <c r="G5766" s="5" t="str">
        <f aca="false">IF($A5766="","",INDEX(CARTAO_COMPRAS!$I:$I,INT((ROW()-2)/20)+2))</f>
        <v/>
      </c>
      <c r="H5766" s="4" t="str">
        <f aca="false">IF($A5766="","",EDATE(INDEX(CARTAO_COMPRAS!$J:$J,INT((ROW()-2)/20)+2),MOD(ROW()-2,20)))</f>
        <v/>
      </c>
      <c r="I5766" s="4" t="str">
        <f aca="false">IF($H5766="","",$H5766-WEEKDAY($H5766,2)+1)</f>
        <v/>
      </c>
      <c r="J5766" s="4" t="str">
        <f aca="false">IF($I5766="","",$I5766+6)</f>
        <v/>
      </c>
      <c r="K5766" s="6" t="str">
        <f aca="false">IF($H5766="","",DATE(YEAR($H5766),MONTH($H5766),1))</f>
        <v/>
      </c>
      <c r="L5766" s="0" t="str">
        <f aca="false">IF($A5766="","",INDEX(CARTAO_COMPRAS!$K:$K,INT((ROW()-2)/20)+2))</f>
        <v/>
      </c>
      <c r="M5766" s="0" t="str">
        <f aca="false">IF($A5766="","","Compra no cartão")</f>
        <v/>
      </c>
    </row>
    <row r="5767" customFormat="false" ht="13.5" hidden="false" customHeight="false" outlineLevel="0" collapsed="false">
      <c r="A5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7" s="0" t="str">
        <f aca="false">IF($A5767="","",INDEX(CARTAO_COMPRAS!$C:$C,INT((ROW()-2)/20)+2))</f>
        <v/>
      </c>
      <c r="C5767" s="0" t="str">
        <f aca="false">IF($A5767="","",INDEX(CARTAO_COMPRAS!$D:$D,INT((ROW()-2)/20)+2))</f>
        <v/>
      </c>
      <c r="D5767" s="0" t="str">
        <f aca="false">IF($A5767="","",INDEX(CARTAO_COMPRAS!$E:$E,INT((ROW()-2)/20)+2))</f>
        <v/>
      </c>
      <c r="E5767" s="0" t="str">
        <f aca="false">IF($A5767="","",INDEX(CARTAO_COMPRAS!$H:$H,INT((ROW()-2)/20)+2)+MOD(ROW()-2,20))</f>
        <v/>
      </c>
      <c r="F5767" s="0" t="str">
        <f aca="false">IF($A5767="","",INDEX(CARTAO_COMPRAS!$G:$G,INT((ROW()-2)/20)+2))</f>
        <v/>
      </c>
      <c r="G5767" s="5" t="str">
        <f aca="false">IF($A5767="","",INDEX(CARTAO_COMPRAS!$I:$I,INT((ROW()-2)/20)+2))</f>
        <v/>
      </c>
      <c r="H5767" s="4" t="str">
        <f aca="false">IF($A5767="","",EDATE(INDEX(CARTAO_COMPRAS!$J:$J,INT((ROW()-2)/20)+2),MOD(ROW()-2,20)))</f>
        <v/>
      </c>
      <c r="I5767" s="4" t="str">
        <f aca="false">IF($H5767="","",$H5767-WEEKDAY($H5767,2)+1)</f>
        <v/>
      </c>
      <c r="J5767" s="4" t="str">
        <f aca="false">IF($I5767="","",$I5767+6)</f>
        <v/>
      </c>
      <c r="K5767" s="6" t="str">
        <f aca="false">IF($H5767="","",DATE(YEAR($H5767),MONTH($H5767),1))</f>
        <v/>
      </c>
      <c r="L5767" s="0" t="str">
        <f aca="false">IF($A5767="","",INDEX(CARTAO_COMPRAS!$K:$K,INT((ROW()-2)/20)+2))</f>
        <v/>
      </c>
      <c r="M5767" s="0" t="str">
        <f aca="false">IF($A5767="","","Compra no cartão")</f>
        <v/>
      </c>
    </row>
    <row r="5768" customFormat="false" ht="13.5" hidden="false" customHeight="false" outlineLevel="0" collapsed="false">
      <c r="A5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8" s="0" t="str">
        <f aca="false">IF($A5768="","",INDEX(CARTAO_COMPRAS!$C:$C,INT((ROW()-2)/20)+2))</f>
        <v/>
      </c>
      <c r="C5768" s="0" t="str">
        <f aca="false">IF($A5768="","",INDEX(CARTAO_COMPRAS!$D:$D,INT((ROW()-2)/20)+2))</f>
        <v/>
      </c>
      <c r="D5768" s="0" t="str">
        <f aca="false">IF($A5768="","",INDEX(CARTAO_COMPRAS!$E:$E,INT((ROW()-2)/20)+2))</f>
        <v/>
      </c>
      <c r="E5768" s="0" t="str">
        <f aca="false">IF($A5768="","",INDEX(CARTAO_COMPRAS!$H:$H,INT((ROW()-2)/20)+2)+MOD(ROW()-2,20))</f>
        <v/>
      </c>
      <c r="F5768" s="0" t="str">
        <f aca="false">IF($A5768="","",INDEX(CARTAO_COMPRAS!$G:$G,INT((ROW()-2)/20)+2))</f>
        <v/>
      </c>
      <c r="G5768" s="5" t="str">
        <f aca="false">IF($A5768="","",INDEX(CARTAO_COMPRAS!$I:$I,INT((ROW()-2)/20)+2))</f>
        <v/>
      </c>
      <c r="H5768" s="4" t="str">
        <f aca="false">IF($A5768="","",EDATE(INDEX(CARTAO_COMPRAS!$J:$J,INT((ROW()-2)/20)+2),MOD(ROW()-2,20)))</f>
        <v/>
      </c>
      <c r="I5768" s="4" t="str">
        <f aca="false">IF($H5768="","",$H5768-WEEKDAY($H5768,2)+1)</f>
        <v/>
      </c>
      <c r="J5768" s="4" t="str">
        <f aca="false">IF($I5768="","",$I5768+6)</f>
        <v/>
      </c>
      <c r="K5768" s="6" t="str">
        <f aca="false">IF($H5768="","",DATE(YEAR($H5768),MONTH($H5768),1))</f>
        <v/>
      </c>
      <c r="L5768" s="0" t="str">
        <f aca="false">IF($A5768="","",INDEX(CARTAO_COMPRAS!$K:$K,INT((ROW()-2)/20)+2))</f>
        <v/>
      </c>
      <c r="M5768" s="0" t="str">
        <f aca="false">IF($A5768="","","Compra no cartão")</f>
        <v/>
      </c>
    </row>
    <row r="5769" customFormat="false" ht="13.5" hidden="false" customHeight="false" outlineLevel="0" collapsed="false">
      <c r="A5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69" s="0" t="str">
        <f aca="false">IF($A5769="","",INDEX(CARTAO_COMPRAS!$C:$C,INT((ROW()-2)/20)+2))</f>
        <v/>
      </c>
      <c r="C5769" s="0" t="str">
        <f aca="false">IF($A5769="","",INDEX(CARTAO_COMPRAS!$D:$D,INT((ROW()-2)/20)+2))</f>
        <v/>
      </c>
      <c r="D5769" s="0" t="str">
        <f aca="false">IF($A5769="","",INDEX(CARTAO_COMPRAS!$E:$E,INT((ROW()-2)/20)+2))</f>
        <v/>
      </c>
      <c r="E5769" s="0" t="str">
        <f aca="false">IF($A5769="","",INDEX(CARTAO_COMPRAS!$H:$H,INT((ROW()-2)/20)+2)+MOD(ROW()-2,20))</f>
        <v/>
      </c>
      <c r="F5769" s="0" t="str">
        <f aca="false">IF($A5769="","",INDEX(CARTAO_COMPRAS!$G:$G,INT((ROW()-2)/20)+2))</f>
        <v/>
      </c>
      <c r="G5769" s="5" t="str">
        <f aca="false">IF($A5769="","",INDEX(CARTAO_COMPRAS!$I:$I,INT((ROW()-2)/20)+2))</f>
        <v/>
      </c>
      <c r="H5769" s="4" t="str">
        <f aca="false">IF($A5769="","",EDATE(INDEX(CARTAO_COMPRAS!$J:$J,INT((ROW()-2)/20)+2),MOD(ROW()-2,20)))</f>
        <v/>
      </c>
      <c r="I5769" s="4" t="str">
        <f aca="false">IF($H5769="","",$H5769-WEEKDAY($H5769,2)+1)</f>
        <v/>
      </c>
      <c r="J5769" s="4" t="str">
        <f aca="false">IF($I5769="","",$I5769+6)</f>
        <v/>
      </c>
      <c r="K5769" s="6" t="str">
        <f aca="false">IF($H5769="","",DATE(YEAR($H5769),MONTH($H5769),1))</f>
        <v/>
      </c>
      <c r="L5769" s="0" t="str">
        <f aca="false">IF($A5769="","",INDEX(CARTAO_COMPRAS!$K:$K,INT((ROW()-2)/20)+2))</f>
        <v/>
      </c>
      <c r="M5769" s="0" t="str">
        <f aca="false">IF($A5769="","","Compra no cartão")</f>
        <v/>
      </c>
    </row>
    <row r="5770" customFormat="false" ht="13.5" hidden="false" customHeight="false" outlineLevel="0" collapsed="false">
      <c r="A5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0" s="0" t="str">
        <f aca="false">IF($A5770="","",INDEX(CARTAO_COMPRAS!$C:$C,INT((ROW()-2)/20)+2))</f>
        <v/>
      </c>
      <c r="C5770" s="0" t="str">
        <f aca="false">IF($A5770="","",INDEX(CARTAO_COMPRAS!$D:$D,INT((ROW()-2)/20)+2))</f>
        <v/>
      </c>
      <c r="D5770" s="0" t="str">
        <f aca="false">IF($A5770="","",INDEX(CARTAO_COMPRAS!$E:$E,INT((ROW()-2)/20)+2))</f>
        <v/>
      </c>
      <c r="E5770" s="0" t="str">
        <f aca="false">IF($A5770="","",INDEX(CARTAO_COMPRAS!$H:$H,INT((ROW()-2)/20)+2)+MOD(ROW()-2,20))</f>
        <v/>
      </c>
      <c r="F5770" s="0" t="str">
        <f aca="false">IF($A5770="","",INDEX(CARTAO_COMPRAS!$G:$G,INT((ROW()-2)/20)+2))</f>
        <v/>
      </c>
      <c r="G5770" s="5" t="str">
        <f aca="false">IF($A5770="","",INDEX(CARTAO_COMPRAS!$I:$I,INT((ROW()-2)/20)+2))</f>
        <v/>
      </c>
      <c r="H5770" s="4" t="str">
        <f aca="false">IF($A5770="","",EDATE(INDEX(CARTAO_COMPRAS!$J:$J,INT((ROW()-2)/20)+2),MOD(ROW()-2,20)))</f>
        <v/>
      </c>
      <c r="I5770" s="4" t="str">
        <f aca="false">IF($H5770="","",$H5770-WEEKDAY($H5770,2)+1)</f>
        <v/>
      </c>
      <c r="J5770" s="4" t="str">
        <f aca="false">IF($I5770="","",$I5770+6)</f>
        <v/>
      </c>
      <c r="K5770" s="6" t="str">
        <f aca="false">IF($H5770="","",DATE(YEAR($H5770),MONTH($H5770),1))</f>
        <v/>
      </c>
      <c r="L5770" s="0" t="str">
        <f aca="false">IF($A5770="","",INDEX(CARTAO_COMPRAS!$K:$K,INT((ROW()-2)/20)+2))</f>
        <v/>
      </c>
      <c r="M5770" s="0" t="str">
        <f aca="false">IF($A5770="","","Compra no cartão")</f>
        <v/>
      </c>
    </row>
    <row r="5771" customFormat="false" ht="13.5" hidden="false" customHeight="false" outlineLevel="0" collapsed="false">
      <c r="A5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1" s="0" t="str">
        <f aca="false">IF($A5771="","",INDEX(CARTAO_COMPRAS!$C:$C,INT((ROW()-2)/20)+2))</f>
        <v/>
      </c>
      <c r="C5771" s="0" t="str">
        <f aca="false">IF($A5771="","",INDEX(CARTAO_COMPRAS!$D:$D,INT((ROW()-2)/20)+2))</f>
        <v/>
      </c>
      <c r="D5771" s="0" t="str">
        <f aca="false">IF($A5771="","",INDEX(CARTAO_COMPRAS!$E:$E,INT((ROW()-2)/20)+2))</f>
        <v/>
      </c>
      <c r="E5771" s="0" t="str">
        <f aca="false">IF($A5771="","",INDEX(CARTAO_COMPRAS!$H:$H,INT((ROW()-2)/20)+2)+MOD(ROW()-2,20))</f>
        <v/>
      </c>
      <c r="F5771" s="0" t="str">
        <f aca="false">IF($A5771="","",INDEX(CARTAO_COMPRAS!$G:$G,INT((ROW()-2)/20)+2))</f>
        <v/>
      </c>
      <c r="G5771" s="5" t="str">
        <f aca="false">IF($A5771="","",INDEX(CARTAO_COMPRAS!$I:$I,INT((ROW()-2)/20)+2))</f>
        <v/>
      </c>
      <c r="H5771" s="4" t="str">
        <f aca="false">IF($A5771="","",EDATE(INDEX(CARTAO_COMPRAS!$J:$J,INT((ROW()-2)/20)+2),MOD(ROW()-2,20)))</f>
        <v/>
      </c>
      <c r="I5771" s="4" t="str">
        <f aca="false">IF($H5771="","",$H5771-WEEKDAY($H5771,2)+1)</f>
        <v/>
      </c>
      <c r="J5771" s="4" t="str">
        <f aca="false">IF($I5771="","",$I5771+6)</f>
        <v/>
      </c>
      <c r="K5771" s="6" t="str">
        <f aca="false">IF($H5771="","",DATE(YEAR($H5771),MONTH($H5771),1))</f>
        <v/>
      </c>
      <c r="L5771" s="0" t="str">
        <f aca="false">IF($A5771="","",INDEX(CARTAO_COMPRAS!$K:$K,INT((ROW()-2)/20)+2))</f>
        <v/>
      </c>
      <c r="M5771" s="0" t="str">
        <f aca="false">IF($A5771="","","Compra no cartão")</f>
        <v/>
      </c>
    </row>
    <row r="5772" customFormat="false" ht="13.5" hidden="false" customHeight="false" outlineLevel="0" collapsed="false">
      <c r="A5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2" s="0" t="str">
        <f aca="false">IF($A5772="","",INDEX(CARTAO_COMPRAS!$C:$C,INT((ROW()-2)/20)+2))</f>
        <v/>
      </c>
      <c r="C5772" s="0" t="str">
        <f aca="false">IF($A5772="","",INDEX(CARTAO_COMPRAS!$D:$D,INT((ROW()-2)/20)+2))</f>
        <v/>
      </c>
      <c r="D5772" s="0" t="str">
        <f aca="false">IF($A5772="","",INDEX(CARTAO_COMPRAS!$E:$E,INT((ROW()-2)/20)+2))</f>
        <v/>
      </c>
      <c r="E5772" s="0" t="str">
        <f aca="false">IF($A5772="","",INDEX(CARTAO_COMPRAS!$H:$H,INT((ROW()-2)/20)+2)+MOD(ROW()-2,20))</f>
        <v/>
      </c>
      <c r="F5772" s="0" t="str">
        <f aca="false">IF($A5772="","",INDEX(CARTAO_COMPRAS!$G:$G,INT((ROW()-2)/20)+2))</f>
        <v/>
      </c>
      <c r="G5772" s="5" t="str">
        <f aca="false">IF($A5772="","",INDEX(CARTAO_COMPRAS!$I:$I,INT((ROW()-2)/20)+2))</f>
        <v/>
      </c>
      <c r="H5772" s="4" t="str">
        <f aca="false">IF($A5772="","",EDATE(INDEX(CARTAO_COMPRAS!$J:$J,INT((ROW()-2)/20)+2),MOD(ROW()-2,20)))</f>
        <v/>
      </c>
      <c r="I5772" s="4" t="str">
        <f aca="false">IF($H5772="","",$H5772-WEEKDAY($H5772,2)+1)</f>
        <v/>
      </c>
      <c r="J5772" s="4" t="str">
        <f aca="false">IF($I5772="","",$I5772+6)</f>
        <v/>
      </c>
      <c r="K5772" s="6" t="str">
        <f aca="false">IF($H5772="","",DATE(YEAR($H5772),MONTH($H5772),1))</f>
        <v/>
      </c>
      <c r="L5772" s="0" t="str">
        <f aca="false">IF($A5772="","",INDEX(CARTAO_COMPRAS!$K:$K,INT((ROW()-2)/20)+2))</f>
        <v/>
      </c>
      <c r="M5772" s="0" t="str">
        <f aca="false">IF($A5772="","","Compra no cartão")</f>
        <v/>
      </c>
    </row>
    <row r="5773" customFormat="false" ht="13.5" hidden="false" customHeight="false" outlineLevel="0" collapsed="false">
      <c r="A5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3" s="0" t="str">
        <f aca="false">IF($A5773="","",INDEX(CARTAO_COMPRAS!$C:$C,INT((ROW()-2)/20)+2))</f>
        <v/>
      </c>
      <c r="C5773" s="0" t="str">
        <f aca="false">IF($A5773="","",INDEX(CARTAO_COMPRAS!$D:$D,INT((ROW()-2)/20)+2))</f>
        <v/>
      </c>
      <c r="D5773" s="0" t="str">
        <f aca="false">IF($A5773="","",INDEX(CARTAO_COMPRAS!$E:$E,INT((ROW()-2)/20)+2))</f>
        <v/>
      </c>
      <c r="E5773" s="0" t="str">
        <f aca="false">IF($A5773="","",INDEX(CARTAO_COMPRAS!$H:$H,INT((ROW()-2)/20)+2)+MOD(ROW()-2,20))</f>
        <v/>
      </c>
      <c r="F5773" s="0" t="str">
        <f aca="false">IF($A5773="","",INDEX(CARTAO_COMPRAS!$G:$G,INT((ROW()-2)/20)+2))</f>
        <v/>
      </c>
      <c r="G5773" s="5" t="str">
        <f aca="false">IF($A5773="","",INDEX(CARTAO_COMPRAS!$I:$I,INT((ROW()-2)/20)+2))</f>
        <v/>
      </c>
      <c r="H5773" s="4" t="str">
        <f aca="false">IF($A5773="","",EDATE(INDEX(CARTAO_COMPRAS!$J:$J,INT((ROW()-2)/20)+2),MOD(ROW()-2,20)))</f>
        <v/>
      </c>
      <c r="I5773" s="4" t="str">
        <f aca="false">IF($H5773="","",$H5773-WEEKDAY($H5773,2)+1)</f>
        <v/>
      </c>
      <c r="J5773" s="4" t="str">
        <f aca="false">IF($I5773="","",$I5773+6)</f>
        <v/>
      </c>
      <c r="K5773" s="6" t="str">
        <f aca="false">IF($H5773="","",DATE(YEAR($H5773),MONTH($H5773),1))</f>
        <v/>
      </c>
      <c r="L5773" s="0" t="str">
        <f aca="false">IF($A5773="","",INDEX(CARTAO_COMPRAS!$K:$K,INT((ROW()-2)/20)+2))</f>
        <v/>
      </c>
      <c r="M5773" s="0" t="str">
        <f aca="false">IF($A5773="","","Compra no cartão")</f>
        <v/>
      </c>
    </row>
    <row r="5774" customFormat="false" ht="13.5" hidden="false" customHeight="false" outlineLevel="0" collapsed="false">
      <c r="A5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4" s="0" t="str">
        <f aca="false">IF($A5774="","",INDEX(CARTAO_COMPRAS!$C:$C,INT((ROW()-2)/20)+2))</f>
        <v/>
      </c>
      <c r="C5774" s="0" t="str">
        <f aca="false">IF($A5774="","",INDEX(CARTAO_COMPRAS!$D:$D,INT((ROW()-2)/20)+2))</f>
        <v/>
      </c>
      <c r="D5774" s="0" t="str">
        <f aca="false">IF($A5774="","",INDEX(CARTAO_COMPRAS!$E:$E,INT((ROW()-2)/20)+2))</f>
        <v/>
      </c>
      <c r="E5774" s="0" t="str">
        <f aca="false">IF($A5774="","",INDEX(CARTAO_COMPRAS!$H:$H,INT((ROW()-2)/20)+2)+MOD(ROW()-2,20))</f>
        <v/>
      </c>
      <c r="F5774" s="0" t="str">
        <f aca="false">IF($A5774="","",INDEX(CARTAO_COMPRAS!$G:$G,INT((ROW()-2)/20)+2))</f>
        <v/>
      </c>
      <c r="G5774" s="5" t="str">
        <f aca="false">IF($A5774="","",INDEX(CARTAO_COMPRAS!$I:$I,INT((ROW()-2)/20)+2))</f>
        <v/>
      </c>
      <c r="H5774" s="4" t="str">
        <f aca="false">IF($A5774="","",EDATE(INDEX(CARTAO_COMPRAS!$J:$J,INT((ROW()-2)/20)+2),MOD(ROW()-2,20)))</f>
        <v/>
      </c>
      <c r="I5774" s="4" t="str">
        <f aca="false">IF($H5774="","",$H5774-WEEKDAY($H5774,2)+1)</f>
        <v/>
      </c>
      <c r="J5774" s="4" t="str">
        <f aca="false">IF($I5774="","",$I5774+6)</f>
        <v/>
      </c>
      <c r="K5774" s="6" t="str">
        <f aca="false">IF($H5774="","",DATE(YEAR($H5774),MONTH($H5774),1))</f>
        <v/>
      </c>
      <c r="L5774" s="0" t="str">
        <f aca="false">IF($A5774="","",INDEX(CARTAO_COMPRAS!$K:$K,INT((ROW()-2)/20)+2))</f>
        <v/>
      </c>
      <c r="M5774" s="0" t="str">
        <f aca="false">IF($A5774="","","Compra no cartão")</f>
        <v/>
      </c>
    </row>
    <row r="5775" customFormat="false" ht="13.5" hidden="false" customHeight="false" outlineLevel="0" collapsed="false">
      <c r="A5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5" s="0" t="str">
        <f aca="false">IF($A5775="","",INDEX(CARTAO_COMPRAS!$C:$C,INT((ROW()-2)/20)+2))</f>
        <v/>
      </c>
      <c r="C5775" s="0" t="str">
        <f aca="false">IF($A5775="","",INDEX(CARTAO_COMPRAS!$D:$D,INT((ROW()-2)/20)+2))</f>
        <v/>
      </c>
      <c r="D5775" s="0" t="str">
        <f aca="false">IF($A5775="","",INDEX(CARTAO_COMPRAS!$E:$E,INT((ROW()-2)/20)+2))</f>
        <v/>
      </c>
      <c r="E5775" s="0" t="str">
        <f aca="false">IF($A5775="","",INDEX(CARTAO_COMPRAS!$H:$H,INT((ROW()-2)/20)+2)+MOD(ROW()-2,20))</f>
        <v/>
      </c>
      <c r="F5775" s="0" t="str">
        <f aca="false">IF($A5775="","",INDEX(CARTAO_COMPRAS!$G:$G,INT((ROW()-2)/20)+2))</f>
        <v/>
      </c>
      <c r="G5775" s="5" t="str">
        <f aca="false">IF($A5775="","",INDEX(CARTAO_COMPRAS!$I:$I,INT((ROW()-2)/20)+2))</f>
        <v/>
      </c>
      <c r="H5775" s="4" t="str">
        <f aca="false">IF($A5775="","",EDATE(INDEX(CARTAO_COMPRAS!$J:$J,INT((ROW()-2)/20)+2),MOD(ROW()-2,20)))</f>
        <v/>
      </c>
      <c r="I5775" s="4" t="str">
        <f aca="false">IF($H5775="","",$H5775-WEEKDAY($H5775,2)+1)</f>
        <v/>
      </c>
      <c r="J5775" s="4" t="str">
        <f aca="false">IF($I5775="","",$I5775+6)</f>
        <v/>
      </c>
      <c r="K5775" s="6" t="str">
        <f aca="false">IF($H5775="","",DATE(YEAR($H5775),MONTH($H5775),1))</f>
        <v/>
      </c>
      <c r="L5775" s="0" t="str">
        <f aca="false">IF($A5775="","",INDEX(CARTAO_COMPRAS!$K:$K,INT((ROW()-2)/20)+2))</f>
        <v/>
      </c>
      <c r="M5775" s="0" t="str">
        <f aca="false">IF($A5775="","","Compra no cartão")</f>
        <v/>
      </c>
    </row>
    <row r="5776" customFormat="false" ht="13.5" hidden="false" customHeight="false" outlineLevel="0" collapsed="false">
      <c r="A5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6" s="0" t="str">
        <f aca="false">IF($A5776="","",INDEX(CARTAO_COMPRAS!$C:$C,INT((ROW()-2)/20)+2))</f>
        <v/>
      </c>
      <c r="C5776" s="0" t="str">
        <f aca="false">IF($A5776="","",INDEX(CARTAO_COMPRAS!$D:$D,INT((ROW()-2)/20)+2))</f>
        <v/>
      </c>
      <c r="D5776" s="0" t="str">
        <f aca="false">IF($A5776="","",INDEX(CARTAO_COMPRAS!$E:$E,INT((ROW()-2)/20)+2))</f>
        <v/>
      </c>
      <c r="E5776" s="0" t="str">
        <f aca="false">IF($A5776="","",INDEX(CARTAO_COMPRAS!$H:$H,INT((ROW()-2)/20)+2)+MOD(ROW()-2,20))</f>
        <v/>
      </c>
      <c r="F5776" s="0" t="str">
        <f aca="false">IF($A5776="","",INDEX(CARTAO_COMPRAS!$G:$G,INT((ROW()-2)/20)+2))</f>
        <v/>
      </c>
      <c r="G5776" s="5" t="str">
        <f aca="false">IF($A5776="","",INDEX(CARTAO_COMPRAS!$I:$I,INT((ROW()-2)/20)+2))</f>
        <v/>
      </c>
      <c r="H5776" s="4" t="str">
        <f aca="false">IF($A5776="","",EDATE(INDEX(CARTAO_COMPRAS!$J:$J,INT((ROW()-2)/20)+2),MOD(ROW()-2,20)))</f>
        <v/>
      </c>
      <c r="I5776" s="4" t="str">
        <f aca="false">IF($H5776="","",$H5776-WEEKDAY($H5776,2)+1)</f>
        <v/>
      </c>
      <c r="J5776" s="4" t="str">
        <f aca="false">IF($I5776="","",$I5776+6)</f>
        <v/>
      </c>
      <c r="K5776" s="6" t="str">
        <f aca="false">IF($H5776="","",DATE(YEAR($H5776),MONTH($H5776),1))</f>
        <v/>
      </c>
      <c r="L5776" s="0" t="str">
        <f aca="false">IF($A5776="","",INDEX(CARTAO_COMPRAS!$K:$K,INT((ROW()-2)/20)+2))</f>
        <v/>
      </c>
      <c r="M5776" s="0" t="str">
        <f aca="false">IF($A5776="","","Compra no cartão")</f>
        <v/>
      </c>
    </row>
    <row r="5777" customFormat="false" ht="13.5" hidden="false" customHeight="false" outlineLevel="0" collapsed="false">
      <c r="A5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7" s="0" t="str">
        <f aca="false">IF($A5777="","",INDEX(CARTAO_COMPRAS!$C:$C,INT((ROW()-2)/20)+2))</f>
        <v/>
      </c>
      <c r="C5777" s="0" t="str">
        <f aca="false">IF($A5777="","",INDEX(CARTAO_COMPRAS!$D:$D,INT((ROW()-2)/20)+2))</f>
        <v/>
      </c>
      <c r="D5777" s="0" t="str">
        <f aca="false">IF($A5777="","",INDEX(CARTAO_COMPRAS!$E:$E,INT((ROW()-2)/20)+2))</f>
        <v/>
      </c>
      <c r="E5777" s="0" t="str">
        <f aca="false">IF($A5777="","",INDEX(CARTAO_COMPRAS!$H:$H,INT((ROW()-2)/20)+2)+MOD(ROW()-2,20))</f>
        <v/>
      </c>
      <c r="F5777" s="0" t="str">
        <f aca="false">IF($A5777="","",INDEX(CARTAO_COMPRAS!$G:$G,INT((ROW()-2)/20)+2))</f>
        <v/>
      </c>
      <c r="G5777" s="5" t="str">
        <f aca="false">IF($A5777="","",INDEX(CARTAO_COMPRAS!$I:$I,INT((ROW()-2)/20)+2))</f>
        <v/>
      </c>
      <c r="H5777" s="4" t="str">
        <f aca="false">IF($A5777="","",EDATE(INDEX(CARTAO_COMPRAS!$J:$J,INT((ROW()-2)/20)+2),MOD(ROW()-2,20)))</f>
        <v/>
      </c>
      <c r="I5777" s="4" t="str">
        <f aca="false">IF($H5777="","",$H5777-WEEKDAY($H5777,2)+1)</f>
        <v/>
      </c>
      <c r="J5777" s="4" t="str">
        <f aca="false">IF($I5777="","",$I5777+6)</f>
        <v/>
      </c>
      <c r="K5777" s="6" t="str">
        <f aca="false">IF($H5777="","",DATE(YEAR($H5777),MONTH($H5777),1))</f>
        <v/>
      </c>
      <c r="L5777" s="0" t="str">
        <f aca="false">IF($A5777="","",INDEX(CARTAO_COMPRAS!$K:$K,INT((ROW()-2)/20)+2))</f>
        <v/>
      </c>
      <c r="M5777" s="0" t="str">
        <f aca="false">IF($A5777="","","Compra no cartão")</f>
        <v/>
      </c>
    </row>
    <row r="5778" customFormat="false" ht="13.5" hidden="false" customHeight="false" outlineLevel="0" collapsed="false">
      <c r="A5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8" s="0" t="str">
        <f aca="false">IF($A5778="","",INDEX(CARTAO_COMPRAS!$C:$C,INT((ROW()-2)/20)+2))</f>
        <v/>
      </c>
      <c r="C5778" s="0" t="str">
        <f aca="false">IF($A5778="","",INDEX(CARTAO_COMPRAS!$D:$D,INT((ROW()-2)/20)+2))</f>
        <v/>
      </c>
      <c r="D5778" s="0" t="str">
        <f aca="false">IF($A5778="","",INDEX(CARTAO_COMPRAS!$E:$E,INT((ROW()-2)/20)+2))</f>
        <v/>
      </c>
      <c r="E5778" s="0" t="str">
        <f aca="false">IF($A5778="","",INDEX(CARTAO_COMPRAS!$H:$H,INT((ROW()-2)/20)+2)+MOD(ROW()-2,20))</f>
        <v/>
      </c>
      <c r="F5778" s="0" t="str">
        <f aca="false">IF($A5778="","",INDEX(CARTAO_COMPRAS!$G:$G,INT((ROW()-2)/20)+2))</f>
        <v/>
      </c>
      <c r="G5778" s="5" t="str">
        <f aca="false">IF($A5778="","",INDEX(CARTAO_COMPRAS!$I:$I,INT((ROW()-2)/20)+2))</f>
        <v/>
      </c>
      <c r="H5778" s="4" t="str">
        <f aca="false">IF($A5778="","",EDATE(INDEX(CARTAO_COMPRAS!$J:$J,INT((ROW()-2)/20)+2),MOD(ROW()-2,20)))</f>
        <v/>
      </c>
      <c r="I5778" s="4" t="str">
        <f aca="false">IF($H5778="","",$H5778-WEEKDAY($H5778,2)+1)</f>
        <v/>
      </c>
      <c r="J5778" s="4" t="str">
        <f aca="false">IF($I5778="","",$I5778+6)</f>
        <v/>
      </c>
      <c r="K5778" s="6" t="str">
        <f aca="false">IF($H5778="","",DATE(YEAR($H5778),MONTH($H5778),1))</f>
        <v/>
      </c>
      <c r="L5778" s="0" t="str">
        <f aca="false">IF($A5778="","",INDEX(CARTAO_COMPRAS!$K:$K,INT((ROW()-2)/20)+2))</f>
        <v/>
      </c>
      <c r="M5778" s="0" t="str">
        <f aca="false">IF($A5778="","","Compra no cartão")</f>
        <v/>
      </c>
    </row>
    <row r="5779" customFormat="false" ht="13.5" hidden="false" customHeight="false" outlineLevel="0" collapsed="false">
      <c r="A5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79" s="0" t="str">
        <f aca="false">IF($A5779="","",INDEX(CARTAO_COMPRAS!$C:$C,INT((ROW()-2)/20)+2))</f>
        <v/>
      </c>
      <c r="C5779" s="0" t="str">
        <f aca="false">IF($A5779="","",INDEX(CARTAO_COMPRAS!$D:$D,INT((ROW()-2)/20)+2))</f>
        <v/>
      </c>
      <c r="D5779" s="0" t="str">
        <f aca="false">IF($A5779="","",INDEX(CARTAO_COMPRAS!$E:$E,INT((ROW()-2)/20)+2))</f>
        <v/>
      </c>
      <c r="E5779" s="0" t="str">
        <f aca="false">IF($A5779="","",INDEX(CARTAO_COMPRAS!$H:$H,INT((ROW()-2)/20)+2)+MOD(ROW()-2,20))</f>
        <v/>
      </c>
      <c r="F5779" s="0" t="str">
        <f aca="false">IF($A5779="","",INDEX(CARTAO_COMPRAS!$G:$G,INT((ROW()-2)/20)+2))</f>
        <v/>
      </c>
      <c r="G5779" s="5" t="str">
        <f aca="false">IF($A5779="","",INDEX(CARTAO_COMPRAS!$I:$I,INT((ROW()-2)/20)+2))</f>
        <v/>
      </c>
      <c r="H5779" s="4" t="str">
        <f aca="false">IF($A5779="","",EDATE(INDEX(CARTAO_COMPRAS!$J:$J,INT((ROW()-2)/20)+2),MOD(ROW()-2,20)))</f>
        <v/>
      </c>
      <c r="I5779" s="4" t="str">
        <f aca="false">IF($H5779="","",$H5779-WEEKDAY($H5779,2)+1)</f>
        <v/>
      </c>
      <c r="J5779" s="4" t="str">
        <f aca="false">IF($I5779="","",$I5779+6)</f>
        <v/>
      </c>
      <c r="K5779" s="6" t="str">
        <f aca="false">IF($H5779="","",DATE(YEAR($H5779),MONTH($H5779),1))</f>
        <v/>
      </c>
      <c r="L5779" s="0" t="str">
        <f aca="false">IF($A5779="","",INDEX(CARTAO_COMPRAS!$K:$K,INT((ROW()-2)/20)+2))</f>
        <v/>
      </c>
      <c r="M5779" s="0" t="str">
        <f aca="false">IF($A5779="","","Compra no cartão")</f>
        <v/>
      </c>
    </row>
    <row r="5780" customFormat="false" ht="13.5" hidden="false" customHeight="false" outlineLevel="0" collapsed="false">
      <c r="A5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0" s="0" t="str">
        <f aca="false">IF($A5780="","",INDEX(CARTAO_COMPRAS!$C:$C,INT((ROW()-2)/20)+2))</f>
        <v/>
      </c>
      <c r="C5780" s="0" t="str">
        <f aca="false">IF($A5780="","",INDEX(CARTAO_COMPRAS!$D:$D,INT((ROW()-2)/20)+2))</f>
        <v/>
      </c>
      <c r="D5780" s="0" t="str">
        <f aca="false">IF($A5780="","",INDEX(CARTAO_COMPRAS!$E:$E,INT((ROW()-2)/20)+2))</f>
        <v/>
      </c>
      <c r="E5780" s="0" t="str">
        <f aca="false">IF($A5780="","",INDEX(CARTAO_COMPRAS!$H:$H,INT((ROW()-2)/20)+2)+MOD(ROW()-2,20))</f>
        <v/>
      </c>
      <c r="F5780" s="0" t="str">
        <f aca="false">IF($A5780="","",INDEX(CARTAO_COMPRAS!$G:$G,INT((ROW()-2)/20)+2))</f>
        <v/>
      </c>
      <c r="G5780" s="5" t="str">
        <f aca="false">IF($A5780="","",INDEX(CARTAO_COMPRAS!$I:$I,INT((ROW()-2)/20)+2))</f>
        <v/>
      </c>
      <c r="H5780" s="4" t="str">
        <f aca="false">IF($A5780="","",EDATE(INDEX(CARTAO_COMPRAS!$J:$J,INT((ROW()-2)/20)+2),MOD(ROW()-2,20)))</f>
        <v/>
      </c>
      <c r="I5780" s="4" t="str">
        <f aca="false">IF($H5780="","",$H5780-WEEKDAY($H5780,2)+1)</f>
        <v/>
      </c>
      <c r="J5780" s="4" t="str">
        <f aca="false">IF($I5780="","",$I5780+6)</f>
        <v/>
      </c>
      <c r="K5780" s="6" t="str">
        <f aca="false">IF($H5780="","",DATE(YEAR($H5780),MONTH($H5780),1))</f>
        <v/>
      </c>
      <c r="L5780" s="0" t="str">
        <f aca="false">IF($A5780="","",INDEX(CARTAO_COMPRAS!$K:$K,INT((ROW()-2)/20)+2))</f>
        <v/>
      </c>
      <c r="M5780" s="0" t="str">
        <f aca="false">IF($A5780="","","Compra no cartão")</f>
        <v/>
      </c>
    </row>
    <row r="5781" customFormat="false" ht="13.5" hidden="false" customHeight="false" outlineLevel="0" collapsed="false">
      <c r="A5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1" s="0" t="str">
        <f aca="false">IF($A5781="","",INDEX(CARTAO_COMPRAS!$C:$C,INT((ROW()-2)/20)+2))</f>
        <v/>
      </c>
      <c r="C5781" s="0" t="str">
        <f aca="false">IF($A5781="","",INDEX(CARTAO_COMPRAS!$D:$D,INT((ROW()-2)/20)+2))</f>
        <v/>
      </c>
      <c r="D5781" s="0" t="str">
        <f aca="false">IF($A5781="","",INDEX(CARTAO_COMPRAS!$E:$E,INT((ROW()-2)/20)+2))</f>
        <v/>
      </c>
      <c r="E5781" s="0" t="str">
        <f aca="false">IF($A5781="","",INDEX(CARTAO_COMPRAS!$H:$H,INT((ROW()-2)/20)+2)+MOD(ROW()-2,20))</f>
        <v/>
      </c>
      <c r="F5781" s="0" t="str">
        <f aca="false">IF($A5781="","",INDEX(CARTAO_COMPRAS!$G:$G,INT((ROW()-2)/20)+2))</f>
        <v/>
      </c>
      <c r="G5781" s="5" t="str">
        <f aca="false">IF($A5781="","",INDEX(CARTAO_COMPRAS!$I:$I,INT((ROW()-2)/20)+2))</f>
        <v/>
      </c>
      <c r="H5781" s="4" t="str">
        <f aca="false">IF($A5781="","",EDATE(INDEX(CARTAO_COMPRAS!$J:$J,INT((ROW()-2)/20)+2),MOD(ROW()-2,20)))</f>
        <v/>
      </c>
      <c r="I5781" s="4" t="str">
        <f aca="false">IF($H5781="","",$H5781-WEEKDAY($H5781,2)+1)</f>
        <v/>
      </c>
      <c r="J5781" s="4" t="str">
        <f aca="false">IF($I5781="","",$I5781+6)</f>
        <v/>
      </c>
      <c r="K5781" s="6" t="str">
        <f aca="false">IF($H5781="","",DATE(YEAR($H5781),MONTH($H5781),1))</f>
        <v/>
      </c>
      <c r="L5781" s="0" t="str">
        <f aca="false">IF($A5781="","",INDEX(CARTAO_COMPRAS!$K:$K,INT((ROW()-2)/20)+2))</f>
        <v/>
      </c>
      <c r="M5781" s="0" t="str">
        <f aca="false">IF($A5781="","","Compra no cartão")</f>
        <v/>
      </c>
    </row>
    <row r="5782" customFormat="false" ht="13.5" hidden="false" customHeight="false" outlineLevel="0" collapsed="false">
      <c r="A57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2" s="0" t="str">
        <f aca="false">IF($A5782="","",INDEX(CARTAO_COMPRAS!$C:$C,INT((ROW()-2)/20)+2))</f>
        <v/>
      </c>
      <c r="C5782" s="0" t="str">
        <f aca="false">IF($A5782="","",INDEX(CARTAO_COMPRAS!$D:$D,INT((ROW()-2)/20)+2))</f>
        <v/>
      </c>
      <c r="D5782" s="0" t="str">
        <f aca="false">IF($A5782="","",INDEX(CARTAO_COMPRAS!$E:$E,INT((ROW()-2)/20)+2))</f>
        <v/>
      </c>
      <c r="E5782" s="0" t="str">
        <f aca="false">IF($A5782="","",INDEX(CARTAO_COMPRAS!$H:$H,INT((ROW()-2)/20)+2)+MOD(ROW()-2,20))</f>
        <v/>
      </c>
      <c r="F5782" s="0" t="str">
        <f aca="false">IF($A5782="","",INDEX(CARTAO_COMPRAS!$G:$G,INT((ROW()-2)/20)+2))</f>
        <v/>
      </c>
      <c r="G5782" s="5" t="str">
        <f aca="false">IF($A5782="","",INDEX(CARTAO_COMPRAS!$I:$I,INT((ROW()-2)/20)+2))</f>
        <v/>
      </c>
      <c r="H5782" s="4" t="str">
        <f aca="false">IF($A5782="","",EDATE(INDEX(CARTAO_COMPRAS!$J:$J,INT((ROW()-2)/20)+2),MOD(ROW()-2,20)))</f>
        <v/>
      </c>
      <c r="I5782" s="4" t="str">
        <f aca="false">IF($H5782="","",$H5782-WEEKDAY($H5782,2)+1)</f>
        <v/>
      </c>
      <c r="J5782" s="4" t="str">
        <f aca="false">IF($I5782="","",$I5782+6)</f>
        <v/>
      </c>
      <c r="K5782" s="6" t="str">
        <f aca="false">IF($H5782="","",DATE(YEAR($H5782),MONTH($H5782),1))</f>
        <v/>
      </c>
      <c r="L5782" s="0" t="str">
        <f aca="false">IF($A5782="","",INDEX(CARTAO_COMPRAS!$K:$K,INT((ROW()-2)/20)+2))</f>
        <v/>
      </c>
      <c r="M5782" s="0" t="str">
        <f aca="false">IF($A5782="","","Compra no cartão")</f>
        <v/>
      </c>
    </row>
    <row r="5783" customFormat="false" ht="13.5" hidden="false" customHeight="false" outlineLevel="0" collapsed="false">
      <c r="A5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3" s="0" t="str">
        <f aca="false">IF($A5783="","",INDEX(CARTAO_COMPRAS!$C:$C,INT((ROW()-2)/20)+2))</f>
        <v/>
      </c>
      <c r="C5783" s="0" t="str">
        <f aca="false">IF($A5783="","",INDEX(CARTAO_COMPRAS!$D:$D,INT((ROW()-2)/20)+2))</f>
        <v/>
      </c>
      <c r="D5783" s="0" t="str">
        <f aca="false">IF($A5783="","",INDEX(CARTAO_COMPRAS!$E:$E,INT((ROW()-2)/20)+2))</f>
        <v/>
      </c>
      <c r="E5783" s="0" t="str">
        <f aca="false">IF($A5783="","",INDEX(CARTAO_COMPRAS!$H:$H,INT((ROW()-2)/20)+2)+MOD(ROW()-2,20))</f>
        <v/>
      </c>
      <c r="F5783" s="0" t="str">
        <f aca="false">IF($A5783="","",INDEX(CARTAO_COMPRAS!$G:$G,INT((ROW()-2)/20)+2))</f>
        <v/>
      </c>
      <c r="G5783" s="5" t="str">
        <f aca="false">IF($A5783="","",INDEX(CARTAO_COMPRAS!$I:$I,INT((ROW()-2)/20)+2))</f>
        <v/>
      </c>
      <c r="H5783" s="4" t="str">
        <f aca="false">IF($A5783="","",EDATE(INDEX(CARTAO_COMPRAS!$J:$J,INT((ROW()-2)/20)+2),MOD(ROW()-2,20)))</f>
        <v/>
      </c>
      <c r="I5783" s="4" t="str">
        <f aca="false">IF($H5783="","",$H5783-WEEKDAY($H5783,2)+1)</f>
        <v/>
      </c>
      <c r="J5783" s="4" t="str">
        <f aca="false">IF($I5783="","",$I5783+6)</f>
        <v/>
      </c>
      <c r="K5783" s="6" t="str">
        <f aca="false">IF($H5783="","",DATE(YEAR($H5783),MONTH($H5783),1))</f>
        <v/>
      </c>
      <c r="L5783" s="0" t="str">
        <f aca="false">IF($A5783="","",INDEX(CARTAO_COMPRAS!$K:$K,INT((ROW()-2)/20)+2))</f>
        <v/>
      </c>
      <c r="M5783" s="0" t="str">
        <f aca="false">IF($A5783="","","Compra no cartão")</f>
        <v/>
      </c>
    </row>
    <row r="5784" customFormat="false" ht="13.5" hidden="false" customHeight="false" outlineLevel="0" collapsed="false">
      <c r="A5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4" s="0" t="str">
        <f aca="false">IF($A5784="","",INDEX(CARTAO_COMPRAS!$C:$C,INT((ROW()-2)/20)+2))</f>
        <v/>
      </c>
      <c r="C5784" s="0" t="str">
        <f aca="false">IF($A5784="","",INDEX(CARTAO_COMPRAS!$D:$D,INT((ROW()-2)/20)+2))</f>
        <v/>
      </c>
      <c r="D5784" s="0" t="str">
        <f aca="false">IF($A5784="","",INDEX(CARTAO_COMPRAS!$E:$E,INT((ROW()-2)/20)+2))</f>
        <v/>
      </c>
      <c r="E5784" s="0" t="str">
        <f aca="false">IF($A5784="","",INDEX(CARTAO_COMPRAS!$H:$H,INT((ROW()-2)/20)+2)+MOD(ROW()-2,20))</f>
        <v/>
      </c>
      <c r="F5784" s="0" t="str">
        <f aca="false">IF($A5784="","",INDEX(CARTAO_COMPRAS!$G:$G,INT((ROW()-2)/20)+2))</f>
        <v/>
      </c>
      <c r="G5784" s="5" t="str">
        <f aca="false">IF($A5784="","",INDEX(CARTAO_COMPRAS!$I:$I,INT((ROW()-2)/20)+2))</f>
        <v/>
      </c>
      <c r="H5784" s="4" t="str">
        <f aca="false">IF($A5784="","",EDATE(INDEX(CARTAO_COMPRAS!$J:$J,INT((ROW()-2)/20)+2),MOD(ROW()-2,20)))</f>
        <v/>
      </c>
      <c r="I5784" s="4" t="str">
        <f aca="false">IF($H5784="","",$H5784-WEEKDAY($H5784,2)+1)</f>
        <v/>
      </c>
      <c r="J5784" s="4" t="str">
        <f aca="false">IF($I5784="","",$I5784+6)</f>
        <v/>
      </c>
      <c r="K5784" s="6" t="str">
        <f aca="false">IF($H5784="","",DATE(YEAR($H5784),MONTH($H5784),1))</f>
        <v/>
      </c>
      <c r="L5784" s="0" t="str">
        <f aca="false">IF($A5784="","",INDEX(CARTAO_COMPRAS!$K:$K,INT((ROW()-2)/20)+2))</f>
        <v/>
      </c>
      <c r="M5784" s="0" t="str">
        <f aca="false">IF($A5784="","","Compra no cartão")</f>
        <v/>
      </c>
    </row>
    <row r="5785" customFormat="false" ht="13.5" hidden="false" customHeight="false" outlineLevel="0" collapsed="false">
      <c r="A5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5" s="0" t="str">
        <f aca="false">IF($A5785="","",INDEX(CARTAO_COMPRAS!$C:$C,INT((ROW()-2)/20)+2))</f>
        <v/>
      </c>
      <c r="C5785" s="0" t="str">
        <f aca="false">IF($A5785="","",INDEX(CARTAO_COMPRAS!$D:$D,INT((ROW()-2)/20)+2))</f>
        <v/>
      </c>
      <c r="D5785" s="0" t="str">
        <f aca="false">IF($A5785="","",INDEX(CARTAO_COMPRAS!$E:$E,INT((ROW()-2)/20)+2))</f>
        <v/>
      </c>
      <c r="E5785" s="0" t="str">
        <f aca="false">IF($A5785="","",INDEX(CARTAO_COMPRAS!$H:$H,INT((ROW()-2)/20)+2)+MOD(ROW()-2,20))</f>
        <v/>
      </c>
      <c r="F5785" s="0" t="str">
        <f aca="false">IF($A5785="","",INDEX(CARTAO_COMPRAS!$G:$G,INT((ROW()-2)/20)+2))</f>
        <v/>
      </c>
      <c r="G5785" s="5" t="str">
        <f aca="false">IF($A5785="","",INDEX(CARTAO_COMPRAS!$I:$I,INT((ROW()-2)/20)+2))</f>
        <v/>
      </c>
      <c r="H5785" s="4" t="str">
        <f aca="false">IF($A5785="","",EDATE(INDEX(CARTAO_COMPRAS!$J:$J,INT((ROW()-2)/20)+2),MOD(ROW()-2,20)))</f>
        <v/>
      </c>
      <c r="I5785" s="4" t="str">
        <f aca="false">IF($H5785="","",$H5785-WEEKDAY($H5785,2)+1)</f>
        <v/>
      </c>
      <c r="J5785" s="4" t="str">
        <f aca="false">IF($I5785="","",$I5785+6)</f>
        <v/>
      </c>
      <c r="K5785" s="6" t="str">
        <f aca="false">IF($H5785="","",DATE(YEAR($H5785),MONTH($H5785),1))</f>
        <v/>
      </c>
      <c r="L5785" s="0" t="str">
        <f aca="false">IF($A5785="","",INDEX(CARTAO_COMPRAS!$K:$K,INT((ROW()-2)/20)+2))</f>
        <v/>
      </c>
      <c r="M5785" s="0" t="str">
        <f aca="false">IF($A5785="","","Compra no cartão")</f>
        <v/>
      </c>
    </row>
    <row r="5786" customFormat="false" ht="13.5" hidden="false" customHeight="false" outlineLevel="0" collapsed="false">
      <c r="A5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6" s="0" t="str">
        <f aca="false">IF($A5786="","",INDEX(CARTAO_COMPRAS!$C:$C,INT((ROW()-2)/20)+2))</f>
        <v/>
      </c>
      <c r="C5786" s="0" t="str">
        <f aca="false">IF($A5786="","",INDEX(CARTAO_COMPRAS!$D:$D,INT((ROW()-2)/20)+2))</f>
        <v/>
      </c>
      <c r="D5786" s="0" t="str">
        <f aca="false">IF($A5786="","",INDEX(CARTAO_COMPRAS!$E:$E,INT((ROW()-2)/20)+2))</f>
        <v/>
      </c>
      <c r="E5786" s="0" t="str">
        <f aca="false">IF($A5786="","",INDEX(CARTAO_COMPRAS!$H:$H,INT((ROW()-2)/20)+2)+MOD(ROW()-2,20))</f>
        <v/>
      </c>
      <c r="F5786" s="0" t="str">
        <f aca="false">IF($A5786="","",INDEX(CARTAO_COMPRAS!$G:$G,INT((ROW()-2)/20)+2))</f>
        <v/>
      </c>
      <c r="G5786" s="5" t="str">
        <f aca="false">IF($A5786="","",INDEX(CARTAO_COMPRAS!$I:$I,INT((ROW()-2)/20)+2))</f>
        <v/>
      </c>
      <c r="H5786" s="4" t="str">
        <f aca="false">IF($A5786="","",EDATE(INDEX(CARTAO_COMPRAS!$J:$J,INT((ROW()-2)/20)+2),MOD(ROW()-2,20)))</f>
        <v/>
      </c>
      <c r="I5786" s="4" t="str">
        <f aca="false">IF($H5786="","",$H5786-WEEKDAY($H5786,2)+1)</f>
        <v/>
      </c>
      <c r="J5786" s="4" t="str">
        <f aca="false">IF($I5786="","",$I5786+6)</f>
        <v/>
      </c>
      <c r="K5786" s="6" t="str">
        <f aca="false">IF($H5786="","",DATE(YEAR($H5786),MONTH($H5786),1))</f>
        <v/>
      </c>
      <c r="L5786" s="0" t="str">
        <f aca="false">IF($A5786="","",INDEX(CARTAO_COMPRAS!$K:$K,INT((ROW()-2)/20)+2))</f>
        <v/>
      </c>
      <c r="M5786" s="0" t="str">
        <f aca="false">IF($A5786="","","Compra no cartão")</f>
        <v/>
      </c>
    </row>
    <row r="5787" customFormat="false" ht="13.5" hidden="false" customHeight="false" outlineLevel="0" collapsed="false">
      <c r="A5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7" s="0" t="str">
        <f aca="false">IF($A5787="","",INDEX(CARTAO_COMPRAS!$C:$C,INT((ROW()-2)/20)+2))</f>
        <v/>
      </c>
      <c r="C5787" s="0" t="str">
        <f aca="false">IF($A5787="","",INDEX(CARTAO_COMPRAS!$D:$D,INT((ROW()-2)/20)+2))</f>
        <v/>
      </c>
      <c r="D5787" s="0" t="str">
        <f aca="false">IF($A5787="","",INDEX(CARTAO_COMPRAS!$E:$E,INT((ROW()-2)/20)+2))</f>
        <v/>
      </c>
      <c r="E5787" s="0" t="str">
        <f aca="false">IF($A5787="","",INDEX(CARTAO_COMPRAS!$H:$H,INT((ROW()-2)/20)+2)+MOD(ROW()-2,20))</f>
        <v/>
      </c>
      <c r="F5787" s="0" t="str">
        <f aca="false">IF($A5787="","",INDEX(CARTAO_COMPRAS!$G:$G,INT((ROW()-2)/20)+2))</f>
        <v/>
      </c>
      <c r="G5787" s="5" t="str">
        <f aca="false">IF($A5787="","",INDEX(CARTAO_COMPRAS!$I:$I,INT((ROW()-2)/20)+2))</f>
        <v/>
      </c>
      <c r="H5787" s="4" t="str">
        <f aca="false">IF($A5787="","",EDATE(INDEX(CARTAO_COMPRAS!$J:$J,INT((ROW()-2)/20)+2),MOD(ROW()-2,20)))</f>
        <v/>
      </c>
      <c r="I5787" s="4" t="str">
        <f aca="false">IF($H5787="","",$H5787-WEEKDAY($H5787,2)+1)</f>
        <v/>
      </c>
      <c r="J5787" s="4" t="str">
        <f aca="false">IF($I5787="","",$I5787+6)</f>
        <v/>
      </c>
      <c r="K5787" s="6" t="str">
        <f aca="false">IF($H5787="","",DATE(YEAR($H5787),MONTH($H5787),1))</f>
        <v/>
      </c>
      <c r="L5787" s="0" t="str">
        <f aca="false">IF($A5787="","",INDEX(CARTAO_COMPRAS!$K:$K,INT((ROW()-2)/20)+2))</f>
        <v/>
      </c>
      <c r="M5787" s="0" t="str">
        <f aca="false">IF($A5787="","","Compra no cartão")</f>
        <v/>
      </c>
    </row>
    <row r="5788" customFormat="false" ht="13.5" hidden="false" customHeight="false" outlineLevel="0" collapsed="false">
      <c r="A5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8" s="0" t="str">
        <f aca="false">IF($A5788="","",INDEX(CARTAO_COMPRAS!$C:$C,INT((ROW()-2)/20)+2))</f>
        <v/>
      </c>
      <c r="C5788" s="0" t="str">
        <f aca="false">IF($A5788="","",INDEX(CARTAO_COMPRAS!$D:$D,INT((ROW()-2)/20)+2))</f>
        <v/>
      </c>
      <c r="D5788" s="0" t="str">
        <f aca="false">IF($A5788="","",INDEX(CARTAO_COMPRAS!$E:$E,INT((ROW()-2)/20)+2))</f>
        <v/>
      </c>
      <c r="E5788" s="0" t="str">
        <f aca="false">IF($A5788="","",INDEX(CARTAO_COMPRAS!$H:$H,INT((ROW()-2)/20)+2)+MOD(ROW()-2,20))</f>
        <v/>
      </c>
      <c r="F5788" s="0" t="str">
        <f aca="false">IF($A5788="","",INDEX(CARTAO_COMPRAS!$G:$G,INT((ROW()-2)/20)+2))</f>
        <v/>
      </c>
      <c r="G5788" s="5" t="str">
        <f aca="false">IF($A5788="","",INDEX(CARTAO_COMPRAS!$I:$I,INT((ROW()-2)/20)+2))</f>
        <v/>
      </c>
      <c r="H5788" s="4" t="str">
        <f aca="false">IF($A5788="","",EDATE(INDEX(CARTAO_COMPRAS!$J:$J,INT((ROW()-2)/20)+2),MOD(ROW()-2,20)))</f>
        <v/>
      </c>
      <c r="I5788" s="4" t="str">
        <f aca="false">IF($H5788="","",$H5788-WEEKDAY($H5788,2)+1)</f>
        <v/>
      </c>
      <c r="J5788" s="4" t="str">
        <f aca="false">IF($I5788="","",$I5788+6)</f>
        <v/>
      </c>
      <c r="K5788" s="6" t="str">
        <f aca="false">IF($H5788="","",DATE(YEAR($H5788),MONTH($H5788),1))</f>
        <v/>
      </c>
      <c r="L5788" s="0" t="str">
        <f aca="false">IF($A5788="","",INDEX(CARTAO_COMPRAS!$K:$K,INT((ROW()-2)/20)+2))</f>
        <v/>
      </c>
      <c r="M5788" s="0" t="str">
        <f aca="false">IF($A5788="","","Compra no cartão")</f>
        <v/>
      </c>
    </row>
    <row r="5789" customFormat="false" ht="13.5" hidden="false" customHeight="false" outlineLevel="0" collapsed="false">
      <c r="A5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89" s="0" t="str">
        <f aca="false">IF($A5789="","",INDEX(CARTAO_COMPRAS!$C:$C,INT((ROW()-2)/20)+2))</f>
        <v/>
      </c>
      <c r="C5789" s="0" t="str">
        <f aca="false">IF($A5789="","",INDEX(CARTAO_COMPRAS!$D:$D,INT((ROW()-2)/20)+2))</f>
        <v/>
      </c>
      <c r="D5789" s="0" t="str">
        <f aca="false">IF($A5789="","",INDEX(CARTAO_COMPRAS!$E:$E,INT((ROW()-2)/20)+2))</f>
        <v/>
      </c>
      <c r="E5789" s="0" t="str">
        <f aca="false">IF($A5789="","",INDEX(CARTAO_COMPRAS!$H:$H,INT((ROW()-2)/20)+2)+MOD(ROW()-2,20))</f>
        <v/>
      </c>
      <c r="F5789" s="0" t="str">
        <f aca="false">IF($A5789="","",INDEX(CARTAO_COMPRAS!$G:$G,INT((ROW()-2)/20)+2))</f>
        <v/>
      </c>
      <c r="G5789" s="5" t="str">
        <f aca="false">IF($A5789="","",INDEX(CARTAO_COMPRAS!$I:$I,INT((ROW()-2)/20)+2))</f>
        <v/>
      </c>
      <c r="H5789" s="4" t="str">
        <f aca="false">IF($A5789="","",EDATE(INDEX(CARTAO_COMPRAS!$J:$J,INT((ROW()-2)/20)+2),MOD(ROW()-2,20)))</f>
        <v/>
      </c>
      <c r="I5789" s="4" t="str">
        <f aca="false">IF($H5789="","",$H5789-WEEKDAY($H5789,2)+1)</f>
        <v/>
      </c>
      <c r="J5789" s="4" t="str">
        <f aca="false">IF($I5789="","",$I5789+6)</f>
        <v/>
      </c>
      <c r="K5789" s="6" t="str">
        <f aca="false">IF($H5789="","",DATE(YEAR($H5789),MONTH($H5789),1))</f>
        <v/>
      </c>
      <c r="L5789" s="0" t="str">
        <f aca="false">IF($A5789="","",INDEX(CARTAO_COMPRAS!$K:$K,INT((ROW()-2)/20)+2))</f>
        <v/>
      </c>
      <c r="M5789" s="0" t="str">
        <f aca="false">IF($A5789="","","Compra no cartão")</f>
        <v/>
      </c>
    </row>
    <row r="5790" customFormat="false" ht="13.5" hidden="false" customHeight="false" outlineLevel="0" collapsed="false">
      <c r="A5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0" s="0" t="str">
        <f aca="false">IF($A5790="","",INDEX(CARTAO_COMPRAS!$C:$C,INT((ROW()-2)/20)+2))</f>
        <v/>
      </c>
      <c r="C5790" s="0" t="str">
        <f aca="false">IF($A5790="","",INDEX(CARTAO_COMPRAS!$D:$D,INT((ROW()-2)/20)+2))</f>
        <v/>
      </c>
      <c r="D5790" s="0" t="str">
        <f aca="false">IF($A5790="","",INDEX(CARTAO_COMPRAS!$E:$E,INT((ROW()-2)/20)+2))</f>
        <v/>
      </c>
      <c r="E5790" s="0" t="str">
        <f aca="false">IF($A5790="","",INDEX(CARTAO_COMPRAS!$H:$H,INT((ROW()-2)/20)+2)+MOD(ROW()-2,20))</f>
        <v/>
      </c>
      <c r="F5790" s="0" t="str">
        <f aca="false">IF($A5790="","",INDEX(CARTAO_COMPRAS!$G:$G,INT((ROW()-2)/20)+2))</f>
        <v/>
      </c>
      <c r="G5790" s="5" t="str">
        <f aca="false">IF($A5790="","",INDEX(CARTAO_COMPRAS!$I:$I,INT((ROW()-2)/20)+2))</f>
        <v/>
      </c>
      <c r="H5790" s="4" t="str">
        <f aca="false">IF($A5790="","",EDATE(INDEX(CARTAO_COMPRAS!$J:$J,INT((ROW()-2)/20)+2),MOD(ROW()-2,20)))</f>
        <v/>
      </c>
      <c r="I5790" s="4" t="str">
        <f aca="false">IF($H5790="","",$H5790-WEEKDAY($H5790,2)+1)</f>
        <v/>
      </c>
      <c r="J5790" s="4" t="str">
        <f aca="false">IF($I5790="","",$I5790+6)</f>
        <v/>
      </c>
      <c r="K5790" s="6" t="str">
        <f aca="false">IF($H5790="","",DATE(YEAR($H5790),MONTH($H5790),1))</f>
        <v/>
      </c>
      <c r="L5790" s="0" t="str">
        <f aca="false">IF($A5790="","",INDEX(CARTAO_COMPRAS!$K:$K,INT((ROW()-2)/20)+2))</f>
        <v/>
      </c>
      <c r="M5790" s="0" t="str">
        <f aca="false">IF($A5790="","","Compra no cartão")</f>
        <v/>
      </c>
    </row>
    <row r="5791" customFormat="false" ht="13.5" hidden="false" customHeight="false" outlineLevel="0" collapsed="false">
      <c r="A5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1" s="0" t="str">
        <f aca="false">IF($A5791="","",INDEX(CARTAO_COMPRAS!$C:$C,INT((ROW()-2)/20)+2))</f>
        <v/>
      </c>
      <c r="C5791" s="0" t="str">
        <f aca="false">IF($A5791="","",INDEX(CARTAO_COMPRAS!$D:$D,INT((ROW()-2)/20)+2))</f>
        <v/>
      </c>
      <c r="D5791" s="0" t="str">
        <f aca="false">IF($A5791="","",INDEX(CARTAO_COMPRAS!$E:$E,INT((ROW()-2)/20)+2))</f>
        <v/>
      </c>
      <c r="E5791" s="0" t="str">
        <f aca="false">IF($A5791="","",INDEX(CARTAO_COMPRAS!$H:$H,INT((ROW()-2)/20)+2)+MOD(ROW()-2,20))</f>
        <v/>
      </c>
      <c r="F5791" s="0" t="str">
        <f aca="false">IF($A5791="","",INDEX(CARTAO_COMPRAS!$G:$G,INT((ROW()-2)/20)+2))</f>
        <v/>
      </c>
      <c r="G5791" s="5" t="str">
        <f aca="false">IF($A5791="","",INDEX(CARTAO_COMPRAS!$I:$I,INT((ROW()-2)/20)+2))</f>
        <v/>
      </c>
      <c r="H5791" s="4" t="str">
        <f aca="false">IF($A5791="","",EDATE(INDEX(CARTAO_COMPRAS!$J:$J,INT((ROW()-2)/20)+2),MOD(ROW()-2,20)))</f>
        <v/>
      </c>
      <c r="I5791" s="4" t="str">
        <f aca="false">IF($H5791="","",$H5791-WEEKDAY($H5791,2)+1)</f>
        <v/>
      </c>
      <c r="J5791" s="4" t="str">
        <f aca="false">IF($I5791="","",$I5791+6)</f>
        <v/>
      </c>
      <c r="K5791" s="6" t="str">
        <f aca="false">IF($H5791="","",DATE(YEAR($H5791),MONTH($H5791),1))</f>
        <v/>
      </c>
      <c r="L5791" s="0" t="str">
        <f aca="false">IF($A5791="","",INDEX(CARTAO_COMPRAS!$K:$K,INT((ROW()-2)/20)+2))</f>
        <v/>
      </c>
      <c r="M5791" s="0" t="str">
        <f aca="false">IF($A5791="","","Compra no cartão")</f>
        <v/>
      </c>
    </row>
    <row r="5792" customFormat="false" ht="13.5" hidden="false" customHeight="false" outlineLevel="0" collapsed="false">
      <c r="A5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2" s="0" t="str">
        <f aca="false">IF($A5792="","",INDEX(CARTAO_COMPRAS!$C:$C,INT((ROW()-2)/20)+2))</f>
        <v/>
      </c>
      <c r="C5792" s="0" t="str">
        <f aca="false">IF($A5792="","",INDEX(CARTAO_COMPRAS!$D:$D,INT((ROW()-2)/20)+2))</f>
        <v/>
      </c>
      <c r="D5792" s="0" t="str">
        <f aca="false">IF($A5792="","",INDEX(CARTAO_COMPRAS!$E:$E,INT((ROW()-2)/20)+2))</f>
        <v/>
      </c>
      <c r="E5792" s="0" t="str">
        <f aca="false">IF($A5792="","",INDEX(CARTAO_COMPRAS!$H:$H,INT((ROW()-2)/20)+2)+MOD(ROW()-2,20))</f>
        <v/>
      </c>
      <c r="F5792" s="0" t="str">
        <f aca="false">IF($A5792="","",INDEX(CARTAO_COMPRAS!$G:$G,INT((ROW()-2)/20)+2))</f>
        <v/>
      </c>
      <c r="G5792" s="5" t="str">
        <f aca="false">IF($A5792="","",INDEX(CARTAO_COMPRAS!$I:$I,INT((ROW()-2)/20)+2))</f>
        <v/>
      </c>
      <c r="H5792" s="4" t="str">
        <f aca="false">IF($A5792="","",EDATE(INDEX(CARTAO_COMPRAS!$J:$J,INT((ROW()-2)/20)+2),MOD(ROW()-2,20)))</f>
        <v/>
      </c>
      <c r="I5792" s="4" t="str">
        <f aca="false">IF($H5792="","",$H5792-WEEKDAY($H5792,2)+1)</f>
        <v/>
      </c>
      <c r="J5792" s="4" t="str">
        <f aca="false">IF($I5792="","",$I5792+6)</f>
        <v/>
      </c>
      <c r="K5792" s="6" t="str">
        <f aca="false">IF($H5792="","",DATE(YEAR($H5792),MONTH($H5792),1))</f>
        <v/>
      </c>
      <c r="L5792" s="0" t="str">
        <f aca="false">IF($A5792="","",INDEX(CARTAO_COMPRAS!$K:$K,INT((ROW()-2)/20)+2))</f>
        <v/>
      </c>
      <c r="M5792" s="0" t="str">
        <f aca="false">IF($A5792="","","Compra no cartão")</f>
        <v/>
      </c>
    </row>
    <row r="5793" customFormat="false" ht="13.5" hidden="false" customHeight="false" outlineLevel="0" collapsed="false">
      <c r="A5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3" s="0" t="str">
        <f aca="false">IF($A5793="","",INDEX(CARTAO_COMPRAS!$C:$C,INT((ROW()-2)/20)+2))</f>
        <v/>
      </c>
      <c r="C5793" s="0" t="str">
        <f aca="false">IF($A5793="","",INDEX(CARTAO_COMPRAS!$D:$D,INT((ROW()-2)/20)+2))</f>
        <v/>
      </c>
      <c r="D5793" s="0" t="str">
        <f aca="false">IF($A5793="","",INDEX(CARTAO_COMPRAS!$E:$E,INT((ROW()-2)/20)+2))</f>
        <v/>
      </c>
      <c r="E5793" s="0" t="str">
        <f aca="false">IF($A5793="","",INDEX(CARTAO_COMPRAS!$H:$H,INT((ROW()-2)/20)+2)+MOD(ROW()-2,20))</f>
        <v/>
      </c>
      <c r="F5793" s="0" t="str">
        <f aca="false">IF($A5793="","",INDEX(CARTAO_COMPRAS!$G:$G,INT((ROW()-2)/20)+2))</f>
        <v/>
      </c>
      <c r="G5793" s="5" t="str">
        <f aca="false">IF($A5793="","",INDEX(CARTAO_COMPRAS!$I:$I,INT((ROW()-2)/20)+2))</f>
        <v/>
      </c>
      <c r="H5793" s="4" t="str">
        <f aca="false">IF($A5793="","",EDATE(INDEX(CARTAO_COMPRAS!$J:$J,INT((ROW()-2)/20)+2),MOD(ROW()-2,20)))</f>
        <v/>
      </c>
      <c r="I5793" s="4" t="str">
        <f aca="false">IF($H5793="","",$H5793-WEEKDAY($H5793,2)+1)</f>
        <v/>
      </c>
      <c r="J5793" s="4" t="str">
        <f aca="false">IF($I5793="","",$I5793+6)</f>
        <v/>
      </c>
      <c r="K5793" s="6" t="str">
        <f aca="false">IF($H5793="","",DATE(YEAR($H5793),MONTH($H5793),1))</f>
        <v/>
      </c>
      <c r="L5793" s="0" t="str">
        <f aca="false">IF($A5793="","",INDEX(CARTAO_COMPRAS!$K:$K,INT((ROW()-2)/20)+2))</f>
        <v/>
      </c>
      <c r="M5793" s="0" t="str">
        <f aca="false">IF($A5793="","","Compra no cartão")</f>
        <v/>
      </c>
    </row>
    <row r="5794" customFormat="false" ht="13.5" hidden="false" customHeight="false" outlineLevel="0" collapsed="false">
      <c r="A5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4" s="0" t="str">
        <f aca="false">IF($A5794="","",INDEX(CARTAO_COMPRAS!$C:$C,INT((ROW()-2)/20)+2))</f>
        <v/>
      </c>
      <c r="C5794" s="0" t="str">
        <f aca="false">IF($A5794="","",INDEX(CARTAO_COMPRAS!$D:$D,INT((ROW()-2)/20)+2))</f>
        <v/>
      </c>
      <c r="D5794" s="0" t="str">
        <f aca="false">IF($A5794="","",INDEX(CARTAO_COMPRAS!$E:$E,INT((ROW()-2)/20)+2))</f>
        <v/>
      </c>
      <c r="E5794" s="0" t="str">
        <f aca="false">IF($A5794="","",INDEX(CARTAO_COMPRAS!$H:$H,INT((ROW()-2)/20)+2)+MOD(ROW()-2,20))</f>
        <v/>
      </c>
      <c r="F5794" s="0" t="str">
        <f aca="false">IF($A5794="","",INDEX(CARTAO_COMPRAS!$G:$G,INT((ROW()-2)/20)+2))</f>
        <v/>
      </c>
      <c r="G5794" s="5" t="str">
        <f aca="false">IF($A5794="","",INDEX(CARTAO_COMPRAS!$I:$I,INT((ROW()-2)/20)+2))</f>
        <v/>
      </c>
      <c r="H5794" s="4" t="str">
        <f aca="false">IF($A5794="","",EDATE(INDEX(CARTAO_COMPRAS!$J:$J,INT((ROW()-2)/20)+2),MOD(ROW()-2,20)))</f>
        <v/>
      </c>
      <c r="I5794" s="4" t="str">
        <f aca="false">IF($H5794="","",$H5794-WEEKDAY($H5794,2)+1)</f>
        <v/>
      </c>
      <c r="J5794" s="4" t="str">
        <f aca="false">IF($I5794="","",$I5794+6)</f>
        <v/>
      </c>
      <c r="K5794" s="6" t="str">
        <f aca="false">IF($H5794="","",DATE(YEAR($H5794),MONTH($H5794),1))</f>
        <v/>
      </c>
      <c r="L5794" s="0" t="str">
        <f aca="false">IF($A5794="","",INDEX(CARTAO_COMPRAS!$K:$K,INT((ROW()-2)/20)+2))</f>
        <v/>
      </c>
      <c r="M5794" s="0" t="str">
        <f aca="false">IF($A5794="","","Compra no cartão")</f>
        <v/>
      </c>
    </row>
    <row r="5795" customFormat="false" ht="13.5" hidden="false" customHeight="false" outlineLevel="0" collapsed="false">
      <c r="A5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5" s="0" t="str">
        <f aca="false">IF($A5795="","",INDEX(CARTAO_COMPRAS!$C:$C,INT((ROW()-2)/20)+2))</f>
        <v/>
      </c>
      <c r="C5795" s="0" t="str">
        <f aca="false">IF($A5795="","",INDEX(CARTAO_COMPRAS!$D:$D,INT((ROW()-2)/20)+2))</f>
        <v/>
      </c>
      <c r="D5795" s="0" t="str">
        <f aca="false">IF($A5795="","",INDEX(CARTAO_COMPRAS!$E:$E,INT((ROW()-2)/20)+2))</f>
        <v/>
      </c>
      <c r="E5795" s="0" t="str">
        <f aca="false">IF($A5795="","",INDEX(CARTAO_COMPRAS!$H:$H,INT((ROW()-2)/20)+2)+MOD(ROW()-2,20))</f>
        <v/>
      </c>
      <c r="F5795" s="0" t="str">
        <f aca="false">IF($A5795="","",INDEX(CARTAO_COMPRAS!$G:$G,INT((ROW()-2)/20)+2))</f>
        <v/>
      </c>
      <c r="G5795" s="5" t="str">
        <f aca="false">IF($A5795="","",INDEX(CARTAO_COMPRAS!$I:$I,INT((ROW()-2)/20)+2))</f>
        <v/>
      </c>
      <c r="H5795" s="4" t="str">
        <f aca="false">IF($A5795="","",EDATE(INDEX(CARTAO_COMPRAS!$J:$J,INT((ROW()-2)/20)+2),MOD(ROW()-2,20)))</f>
        <v/>
      </c>
      <c r="I5795" s="4" t="str">
        <f aca="false">IF($H5795="","",$H5795-WEEKDAY($H5795,2)+1)</f>
        <v/>
      </c>
      <c r="J5795" s="4" t="str">
        <f aca="false">IF($I5795="","",$I5795+6)</f>
        <v/>
      </c>
      <c r="K5795" s="6" t="str">
        <f aca="false">IF($H5795="","",DATE(YEAR($H5795),MONTH($H5795),1))</f>
        <v/>
      </c>
      <c r="L5795" s="0" t="str">
        <f aca="false">IF($A5795="","",INDEX(CARTAO_COMPRAS!$K:$K,INT((ROW()-2)/20)+2))</f>
        <v/>
      </c>
      <c r="M5795" s="0" t="str">
        <f aca="false">IF($A5795="","","Compra no cartão")</f>
        <v/>
      </c>
    </row>
    <row r="5796" customFormat="false" ht="13.5" hidden="false" customHeight="false" outlineLevel="0" collapsed="false">
      <c r="A5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6" s="0" t="str">
        <f aca="false">IF($A5796="","",INDEX(CARTAO_COMPRAS!$C:$C,INT((ROW()-2)/20)+2))</f>
        <v/>
      </c>
      <c r="C5796" s="0" t="str">
        <f aca="false">IF($A5796="","",INDEX(CARTAO_COMPRAS!$D:$D,INT((ROW()-2)/20)+2))</f>
        <v/>
      </c>
      <c r="D5796" s="0" t="str">
        <f aca="false">IF($A5796="","",INDEX(CARTAO_COMPRAS!$E:$E,INT((ROW()-2)/20)+2))</f>
        <v/>
      </c>
      <c r="E5796" s="0" t="str">
        <f aca="false">IF($A5796="","",INDEX(CARTAO_COMPRAS!$H:$H,INT((ROW()-2)/20)+2)+MOD(ROW()-2,20))</f>
        <v/>
      </c>
      <c r="F5796" s="0" t="str">
        <f aca="false">IF($A5796="","",INDEX(CARTAO_COMPRAS!$G:$G,INT((ROW()-2)/20)+2))</f>
        <v/>
      </c>
      <c r="G5796" s="5" t="str">
        <f aca="false">IF($A5796="","",INDEX(CARTAO_COMPRAS!$I:$I,INT((ROW()-2)/20)+2))</f>
        <v/>
      </c>
      <c r="H5796" s="4" t="str">
        <f aca="false">IF($A5796="","",EDATE(INDEX(CARTAO_COMPRAS!$J:$J,INT((ROW()-2)/20)+2),MOD(ROW()-2,20)))</f>
        <v/>
      </c>
      <c r="I5796" s="4" t="str">
        <f aca="false">IF($H5796="","",$H5796-WEEKDAY($H5796,2)+1)</f>
        <v/>
      </c>
      <c r="J5796" s="4" t="str">
        <f aca="false">IF($I5796="","",$I5796+6)</f>
        <v/>
      </c>
      <c r="K5796" s="6" t="str">
        <f aca="false">IF($H5796="","",DATE(YEAR($H5796),MONTH($H5796),1))</f>
        <v/>
      </c>
      <c r="L5796" s="0" t="str">
        <f aca="false">IF($A5796="","",INDEX(CARTAO_COMPRAS!$K:$K,INT((ROW()-2)/20)+2))</f>
        <v/>
      </c>
      <c r="M5796" s="0" t="str">
        <f aca="false">IF($A5796="","","Compra no cartão")</f>
        <v/>
      </c>
    </row>
    <row r="5797" customFormat="false" ht="13.5" hidden="false" customHeight="false" outlineLevel="0" collapsed="false">
      <c r="A5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7" s="0" t="str">
        <f aca="false">IF($A5797="","",INDEX(CARTAO_COMPRAS!$C:$C,INT((ROW()-2)/20)+2))</f>
        <v/>
      </c>
      <c r="C5797" s="0" t="str">
        <f aca="false">IF($A5797="","",INDEX(CARTAO_COMPRAS!$D:$D,INT((ROW()-2)/20)+2))</f>
        <v/>
      </c>
      <c r="D5797" s="0" t="str">
        <f aca="false">IF($A5797="","",INDEX(CARTAO_COMPRAS!$E:$E,INT((ROW()-2)/20)+2))</f>
        <v/>
      </c>
      <c r="E5797" s="0" t="str">
        <f aca="false">IF($A5797="","",INDEX(CARTAO_COMPRAS!$H:$H,INT((ROW()-2)/20)+2)+MOD(ROW()-2,20))</f>
        <v/>
      </c>
      <c r="F5797" s="0" t="str">
        <f aca="false">IF($A5797="","",INDEX(CARTAO_COMPRAS!$G:$G,INT((ROW()-2)/20)+2))</f>
        <v/>
      </c>
      <c r="G5797" s="5" t="str">
        <f aca="false">IF($A5797="","",INDEX(CARTAO_COMPRAS!$I:$I,INT((ROW()-2)/20)+2))</f>
        <v/>
      </c>
      <c r="H5797" s="4" t="str">
        <f aca="false">IF($A5797="","",EDATE(INDEX(CARTAO_COMPRAS!$J:$J,INT((ROW()-2)/20)+2),MOD(ROW()-2,20)))</f>
        <v/>
      </c>
      <c r="I5797" s="4" t="str">
        <f aca="false">IF($H5797="","",$H5797-WEEKDAY($H5797,2)+1)</f>
        <v/>
      </c>
      <c r="J5797" s="4" t="str">
        <f aca="false">IF($I5797="","",$I5797+6)</f>
        <v/>
      </c>
      <c r="K5797" s="6" t="str">
        <f aca="false">IF($H5797="","",DATE(YEAR($H5797),MONTH($H5797),1))</f>
        <v/>
      </c>
      <c r="L5797" s="0" t="str">
        <f aca="false">IF($A5797="","",INDEX(CARTAO_COMPRAS!$K:$K,INT((ROW()-2)/20)+2))</f>
        <v/>
      </c>
      <c r="M5797" s="0" t="str">
        <f aca="false">IF($A5797="","","Compra no cartão")</f>
        <v/>
      </c>
    </row>
    <row r="5798" customFormat="false" ht="13.5" hidden="false" customHeight="false" outlineLevel="0" collapsed="false">
      <c r="A5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8" s="0" t="str">
        <f aca="false">IF($A5798="","",INDEX(CARTAO_COMPRAS!$C:$C,INT((ROW()-2)/20)+2))</f>
        <v/>
      </c>
      <c r="C5798" s="0" t="str">
        <f aca="false">IF($A5798="","",INDEX(CARTAO_COMPRAS!$D:$D,INT((ROW()-2)/20)+2))</f>
        <v/>
      </c>
      <c r="D5798" s="0" t="str">
        <f aca="false">IF($A5798="","",INDEX(CARTAO_COMPRAS!$E:$E,INT((ROW()-2)/20)+2))</f>
        <v/>
      </c>
      <c r="E5798" s="0" t="str">
        <f aca="false">IF($A5798="","",INDEX(CARTAO_COMPRAS!$H:$H,INT((ROW()-2)/20)+2)+MOD(ROW()-2,20))</f>
        <v/>
      </c>
      <c r="F5798" s="0" t="str">
        <f aca="false">IF($A5798="","",INDEX(CARTAO_COMPRAS!$G:$G,INT((ROW()-2)/20)+2))</f>
        <v/>
      </c>
      <c r="G5798" s="5" t="str">
        <f aca="false">IF($A5798="","",INDEX(CARTAO_COMPRAS!$I:$I,INT((ROW()-2)/20)+2))</f>
        <v/>
      </c>
      <c r="H5798" s="4" t="str">
        <f aca="false">IF($A5798="","",EDATE(INDEX(CARTAO_COMPRAS!$J:$J,INT((ROW()-2)/20)+2),MOD(ROW()-2,20)))</f>
        <v/>
      </c>
      <c r="I5798" s="4" t="str">
        <f aca="false">IF($H5798="","",$H5798-WEEKDAY($H5798,2)+1)</f>
        <v/>
      </c>
      <c r="J5798" s="4" t="str">
        <f aca="false">IF($I5798="","",$I5798+6)</f>
        <v/>
      </c>
      <c r="K5798" s="6" t="str">
        <f aca="false">IF($H5798="","",DATE(YEAR($H5798),MONTH($H5798),1))</f>
        <v/>
      </c>
      <c r="L5798" s="0" t="str">
        <f aca="false">IF($A5798="","",INDEX(CARTAO_COMPRAS!$K:$K,INT((ROW()-2)/20)+2))</f>
        <v/>
      </c>
      <c r="M5798" s="0" t="str">
        <f aca="false">IF($A5798="","","Compra no cartão")</f>
        <v/>
      </c>
    </row>
    <row r="5799" customFormat="false" ht="13.5" hidden="false" customHeight="false" outlineLevel="0" collapsed="false">
      <c r="A5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799" s="0" t="str">
        <f aca="false">IF($A5799="","",INDEX(CARTAO_COMPRAS!$C:$C,INT((ROW()-2)/20)+2))</f>
        <v/>
      </c>
      <c r="C5799" s="0" t="str">
        <f aca="false">IF($A5799="","",INDEX(CARTAO_COMPRAS!$D:$D,INT((ROW()-2)/20)+2))</f>
        <v/>
      </c>
      <c r="D5799" s="0" t="str">
        <f aca="false">IF($A5799="","",INDEX(CARTAO_COMPRAS!$E:$E,INT((ROW()-2)/20)+2))</f>
        <v/>
      </c>
      <c r="E5799" s="0" t="str">
        <f aca="false">IF($A5799="","",INDEX(CARTAO_COMPRAS!$H:$H,INT((ROW()-2)/20)+2)+MOD(ROW()-2,20))</f>
        <v/>
      </c>
      <c r="F5799" s="0" t="str">
        <f aca="false">IF($A5799="","",INDEX(CARTAO_COMPRAS!$G:$G,INT((ROW()-2)/20)+2))</f>
        <v/>
      </c>
      <c r="G5799" s="5" t="str">
        <f aca="false">IF($A5799="","",INDEX(CARTAO_COMPRAS!$I:$I,INT((ROW()-2)/20)+2))</f>
        <v/>
      </c>
      <c r="H5799" s="4" t="str">
        <f aca="false">IF($A5799="","",EDATE(INDEX(CARTAO_COMPRAS!$J:$J,INT((ROW()-2)/20)+2),MOD(ROW()-2,20)))</f>
        <v/>
      </c>
      <c r="I5799" s="4" t="str">
        <f aca="false">IF($H5799="","",$H5799-WEEKDAY($H5799,2)+1)</f>
        <v/>
      </c>
      <c r="J5799" s="4" t="str">
        <f aca="false">IF($I5799="","",$I5799+6)</f>
        <v/>
      </c>
      <c r="K5799" s="6" t="str">
        <f aca="false">IF($H5799="","",DATE(YEAR($H5799),MONTH($H5799),1))</f>
        <v/>
      </c>
      <c r="L5799" s="0" t="str">
        <f aca="false">IF($A5799="","",INDEX(CARTAO_COMPRAS!$K:$K,INT((ROW()-2)/20)+2))</f>
        <v/>
      </c>
      <c r="M5799" s="0" t="str">
        <f aca="false">IF($A5799="","","Compra no cartão")</f>
        <v/>
      </c>
    </row>
    <row r="5800" customFormat="false" ht="13.5" hidden="false" customHeight="false" outlineLevel="0" collapsed="false">
      <c r="A5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0" s="0" t="str">
        <f aca="false">IF($A5800="","",INDEX(CARTAO_COMPRAS!$C:$C,INT((ROW()-2)/20)+2))</f>
        <v/>
      </c>
      <c r="C5800" s="0" t="str">
        <f aca="false">IF($A5800="","",INDEX(CARTAO_COMPRAS!$D:$D,INT((ROW()-2)/20)+2))</f>
        <v/>
      </c>
      <c r="D5800" s="0" t="str">
        <f aca="false">IF($A5800="","",INDEX(CARTAO_COMPRAS!$E:$E,INT((ROW()-2)/20)+2))</f>
        <v/>
      </c>
      <c r="E5800" s="0" t="str">
        <f aca="false">IF($A5800="","",INDEX(CARTAO_COMPRAS!$H:$H,INT((ROW()-2)/20)+2)+MOD(ROW()-2,20))</f>
        <v/>
      </c>
      <c r="F5800" s="0" t="str">
        <f aca="false">IF($A5800="","",INDEX(CARTAO_COMPRAS!$G:$G,INT((ROW()-2)/20)+2))</f>
        <v/>
      </c>
      <c r="G5800" s="5" t="str">
        <f aca="false">IF($A5800="","",INDEX(CARTAO_COMPRAS!$I:$I,INT((ROW()-2)/20)+2))</f>
        <v/>
      </c>
      <c r="H5800" s="4" t="str">
        <f aca="false">IF($A5800="","",EDATE(INDEX(CARTAO_COMPRAS!$J:$J,INT((ROW()-2)/20)+2),MOD(ROW()-2,20)))</f>
        <v/>
      </c>
      <c r="I5800" s="4" t="str">
        <f aca="false">IF($H5800="","",$H5800-WEEKDAY($H5800,2)+1)</f>
        <v/>
      </c>
      <c r="J5800" s="4" t="str">
        <f aca="false">IF($I5800="","",$I5800+6)</f>
        <v/>
      </c>
      <c r="K5800" s="6" t="str">
        <f aca="false">IF($H5800="","",DATE(YEAR($H5800),MONTH($H5800),1))</f>
        <v/>
      </c>
      <c r="L5800" s="0" t="str">
        <f aca="false">IF($A5800="","",INDEX(CARTAO_COMPRAS!$K:$K,INT((ROW()-2)/20)+2))</f>
        <v/>
      </c>
      <c r="M5800" s="0" t="str">
        <f aca="false">IF($A5800="","","Compra no cartão")</f>
        <v/>
      </c>
    </row>
    <row r="5801" customFormat="false" ht="13.5" hidden="false" customHeight="false" outlineLevel="0" collapsed="false">
      <c r="A5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1" s="0" t="str">
        <f aca="false">IF($A5801="","",INDEX(CARTAO_COMPRAS!$C:$C,INT((ROW()-2)/20)+2))</f>
        <v/>
      </c>
      <c r="C5801" s="0" t="str">
        <f aca="false">IF($A5801="","",INDEX(CARTAO_COMPRAS!$D:$D,INT((ROW()-2)/20)+2))</f>
        <v/>
      </c>
      <c r="D5801" s="0" t="str">
        <f aca="false">IF($A5801="","",INDEX(CARTAO_COMPRAS!$E:$E,INT((ROW()-2)/20)+2))</f>
        <v/>
      </c>
      <c r="E5801" s="0" t="str">
        <f aca="false">IF($A5801="","",INDEX(CARTAO_COMPRAS!$H:$H,INT((ROW()-2)/20)+2)+MOD(ROW()-2,20))</f>
        <v/>
      </c>
      <c r="F5801" s="0" t="str">
        <f aca="false">IF($A5801="","",INDEX(CARTAO_COMPRAS!$G:$G,INT((ROW()-2)/20)+2))</f>
        <v/>
      </c>
      <c r="G5801" s="5" t="str">
        <f aca="false">IF($A5801="","",INDEX(CARTAO_COMPRAS!$I:$I,INT((ROW()-2)/20)+2))</f>
        <v/>
      </c>
      <c r="H5801" s="4" t="str">
        <f aca="false">IF($A5801="","",EDATE(INDEX(CARTAO_COMPRAS!$J:$J,INT((ROW()-2)/20)+2),MOD(ROW()-2,20)))</f>
        <v/>
      </c>
      <c r="I5801" s="4" t="str">
        <f aca="false">IF($H5801="","",$H5801-WEEKDAY($H5801,2)+1)</f>
        <v/>
      </c>
      <c r="J5801" s="4" t="str">
        <f aca="false">IF($I5801="","",$I5801+6)</f>
        <v/>
      </c>
      <c r="K5801" s="6" t="str">
        <f aca="false">IF($H5801="","",DATE(YEAR($H5801),MONTH($H5801),1))</f>
        <v/>
      </c>
      <c r="L5801" s="0" t="str">
        <f aca="false">IF($A5801="","",INDEX(CARTAO_COMPRAS!$K:$K,INT((ROW()-2)/20)+2))</f>
        <v/>
      </c>
      <c r="M5801" s="0" t="str">
        <f aca="false">IF($A5801="","","Compra no cartão")</f>
        <v/>
      </c>
    </row>
    <row r="5802" customFormat="false" ht="13.5" hidden="false" customHeight="false" outlineLevel="0" collapsed="false">
      <c r="A58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2" s="0" t="str">
        <f aca="false">IF($A5802="","",INDEX(CARTAO_COMPRAS!$C:$C,INT((ROW()-2)/20)+2))</f>
        <v/>
      </c>
      <c r="C5802" s="0" t="str">
        <f aca="false">IF($A5802="","",INDEX(CARTAO_COMPRAS!$D:$D,INT((ROW()-2)/20)+2))</f>
        <v/>
      </c>
      <c r="D5802" s="0" t="str">
        <f aca="false">IF($A5802="","",INDEX(CARTAO_COMPRAS!$E:$E,INT((ROW()-2)/20)+2))</f>
        <v/>
      </c>
      <c r="E5802" s="0" t="str">
        <f aca="false">IF($A5802="","",INDEX(CARTAO_COMPRAS!$H:$H,INT((ROW()-2)/20)+2)+MOD(ROW()-2,20))</f>
        <v/>
      </c>
      <c r="F5802" s="0" t="str">
        <f aca="false">IF($A5802="","",INDEX(CARTAO_COMPRAS!$G:$G,INT((ROW()-2)/20)+2))</f>
        <v/>
      </c>
      <c r="G5802" s="5" t="str">
        <f aca="false">IF($A5802="","",INDEX(CARTAO_COMPRAS!$I:$I,INT((ROW()-2)/20)+2))</f>
        <v/>
      </c>
      <c r="H5802" s="4" t="str">
        <f aca="false">IF($A5802="","",EDATE(INDEX(CARTAO_COMPRAS!$J:$J,INT((ROW()-2)/20)+2),MOD(ROW()-2,20)))</f>
        <v/>
      </c>
      <c r="I5802" s="4" t="str">
        <f aca="false">IF($H5802="","",$H5802-WEEKDAY($H5802,2)+1)</f>
        <v/>
      </c>
      <c r="J5802" s="4" t="str">
        <f aca="false">IF($I5802="","",$I5802+6)</f>
        <v/>
      </c>
      <c r="K5802" s="6" t="str">
        <f aca="false">IF($H5802="","",DATE(YEAR($H5802),MONTH($H5802),1))</f>
        <v/>
      </c>
      <c r="L5802" s="0" t="str">
        <f aca="false">IF($A5802="","",INDEX(CARTAO_COMPRAS!$K:$K,INT((ROW()-2)/20)+2))</f>
        <v/>
      </c>
      <c r="M5802" s="0" t="str">
        <f aca="false">IF($A5802="","","Compra no cartão")</f>
        <v/>
      </c>
    </row>
    <row r="5803" customFormat="false" ht="13.5" hidden="false" customHeight="false" outlineLevel="0" collapsed="false">
      <c r="A5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3" s="0" t="str">
        <f aca="false">IF($A5803="","",INDEX(CARTAO_COMPRAS!$C:$C,INT((ROW()-2)/20)+2))</f>
        <v/>
      </c>
      <c r="C5803" s="0" t="str">
        <f aca="false">IF($A5803="","",INDEX(CARTAO_COMPRAS!$D:$D,INT((ROW()-2)/20)+2))</f>
        <v/>
      </c>
      <c r="D5803" s="0" t="str">
        <f aca="false">IF($A5803="","",INDEX(CARTAO_COMPRAS!$E:$E,INT((ROW()-2)/20)+2))</f>
        <v/>
      </c>
      <c r="E5803" s="0" t="str">
        <f aca="false">IF($A5803="","",INDEX(CARTAO_COMPRAS!$H:$H,INT((ROW()-2)/20)+2)+MOD(ROW()-2,20))</f>
        <v/>
      </c>
      <c r="F5803" s="0" t="str">
        <f aca="false">IF($A5803="","",INDEX(CARTAO_COMPRAS!$G:$G,INT((ROW()-2)/20)+2))</f>
        <v/>
      </c>
      <c r="G5803" s="5" t="str">
        <f aca="false">IF($A5803="","",INDEX(CARTAO_COMPRAS!$I:$I,INT((ROW()-2)/20)+2))</f>
        <v/>
      </c>
      <c r="H5803" s="4" t="str">
        <f aca="false">IF($A5803="","",EDATE(INDEX(CARTAO_COMPRAS!$J:$J,INT((ROW()-2)/20)+2),MOD(ROW()-2,20)))</f>
        <v/>
      </c>
      <c r="I5803" s="4" t="str">
        <f aca="false">IF($H5803="","",$H5803-WEEKDAY($H5803,2)+1)</f>
        <v/>
      </c>
      <c r="J5803" s="4" t="str">
        <f aca="false">IF($I5803="","",$I5803+6)</f>
        <v/>
      </c>
      <c r="K5803" s="6" t="str">
        <f aca="false">IF($H5803="","",DATE(YEAR($H5803),MONTH($H5803),1))</f>
        <v/>
      </c>
      <c r="L5803" s="0" t="str">
        <f aca="false">IF($A5803="","",INDEX(CARTAO_COMPRAS!$K:$K,INT((ROW()-2)/20)+2))</f>
        <v/>
      </c>
      <c r="M5803" s="0" t="str">
        <f aca="false">IF($A5803="","","Compra no cartão")</f>
        <v/>
      </c>
    </row>
    <row r="5804" customFormat="false" ht="13.5" hidden="false" customHeight="false" outlineLevel="0" collapsed="false">
      <c r="A5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4" s="0" t="str">
        <f aca="false">IF($A5804="","",INDEX(CARTAO_COMPRAS!$C:$C,INT((ROW()-2)/20)+2))</f>
        <v/>
      </c>
      <c r="C5804" s="0" t="str">
        <f aca="false">IF($A5804="","",INDEX(CARTAO_COMPRAS!$D:$D,INT((ROW()-2)/20)+2))</f>
        <v/>
      </c>
      <c r="D5804" s="0" t="str">
        <f aca="false">IF($A5804="","",INDEX(CARTAO_COMPRAS!$E:$E,INT((ROW()-2)/20)+2))</f>
        <v/>
      </c>
      <c r="E5804" s="0" t="str">
        <f aca="false">IF($A5804="","",INDEX(CARTAO_COMPRAS!$H:$H,INT((ROW()-2)/20)+2)+MOD(ROW()-2,20))</f>
        <v/>
      </c>
      <c r="F5804" s="0" t="str">
        <f aca="false">IF($A5804="","",INDEX(CARTAO_COMPRAS!$G:$G,INT((ROW()-2)/20)+2))</f>
        <v/>
      </c>
      <c r="G5804" s="5" t="str">
        <f aca="false">IF($A5804="","",INDEX(CARTAO_COMPRAS!$I:$I,INT((ROW()-2)/20)+2))</f>
        <v/>
      </c>
      <c r="H5804" s="4" t="str">
        <f aca="false">IF($A5804="","",EDATE(INDEX(CARTAO_COMPRAS!$J:$J,INT((ROW()-2)/20)+2),MOD(ROW()-2,20)))</f>
        <v/>
      </c>
      <c r="I5804" s="4" t="str">
        <f aca="false">IF($H5804="","",$H5804-WEEKDAY($H5804,2)+1)</f>
        <v/>
      </c>
      <c r="J5804" s="4" t="str">
        <f aca="false">IF($I5804="","",$I5804+6)</f>
        <v/>
      </c>
      <c r="K5804" s="6" t="str">
        <f aca="false">IF($H5804="","",DATE(YEAR($H5804),MONTH($H5804),1))</f>
        <v/>
      </c>
      <c r="L5804" s="0" t="str">
        <f aca="false">IF($A5804="","",INDEX(CARTAO_COMPRAS!$K:$K,INT((ROW()-2)/20)+2))</f>
        <v/>
      </c>
      <c r="M5804" s="0" t="str">
        <f aca="false">IF($A5804="","","Compra no cartão")</f>
        <v/>
      </c>
    </row>
    <row r="5805" customFormat="false" ht="13.5" hidden="false" customHeight="false" outlineLevel="0" collapsed="false">
      <c r="A5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5" s="0" t="str">
        <f aca="false">IF($A5805="","",INDEX(CARTAO_COMPRAS!$C:$C,INT((ROW()-2)/20)+2))</f>
        <v/>
      </c>
      <c r="C5805" s="0" t="str">
        <f aca="false">IF($A5805="","",INDEX(CARTAO_COMPRAS!$D:$D,INT((ROW()-2)/20)+2))</f>
        <v/>
      </c>
      <c r="D5805" s="0" t="str">
        <f aca="false">IF($A5805="","",INDEX(CARTAO_COMPRAS!$E:$E,INT((ROW()-2)/20)+2))</f>
        <v/>
      </c>
      <c r="E5805" s="0" t="str">
        <f aca="false">IF($A5805="","",INDEX(CARTAO_COMPRAS!$H:$H,INT((ROW()-2)/20)+2)+MOD(ROW()-2,20))</f>
        <v/>
      </c>
      <c r="F5805" s="0" t="str">
        <f aca="false">IF($A5805="","",INDEX(CARTAO_COMPRAS!$G:$G,INT((ROW()-2)/20)+2))</f>
        <v/>
      </c>
      <c r="G5805" s="5" t="str">
        <f aca="false">IF($A5805="","",INDEX(CARTAO_COMPRAS!$I:$I,INT((ROW()-2)/20)+2))</f>
        <v/>
      </c>
      <c r="H5805" s="4" t="str">
        <f aca="false">IF($A5805="","",EDATE(INDEX(CARTAO_COMPRAS!$J:$J,INT((ROW()-2)/20)+2),MOD(ROW()-2,20)))</f>
        <v/>
      </c>
      <c r="I5805" s="4" t="str">
        <f aca="false">IF($H5805="","",$H5805-WEEKDAY($H5805,2)+1)</f>
        <v/>
      </c>
      <c r="J5805" s="4" t="str">
        <f aca="false">IF($I5805="","",$I5805+6)</f>
        <v/>
      </c>
      <c r="K5805" s="6" t="str">
        <f aca="false">IF($H5805="","",DATE(YEAR($H5805),MONTH($H5805),1))</f>
        <v/>
      </c>
      <c r="L5805" s="0" t="str">
        <f aca="false">IF($A5805="","",INDEX(CARTAO_COMPRAS!$K:$K,INT((ROW()-2)/20)+2))</f>
        <v/>
      </c>
      <c r="M5805" s="0" t="str">
        <f aca="false">IF($A5805="","","Compra no cartão")</f>
        <v/>
      </c>
    </row>
    <row r="5806" customFormat="false" ht="13.5" hidden="false" customHeight="false" outlineLevel="0" collapsed="false">
      <c r="A5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6" s="0" t="str">
        <f aca="false">IF($A5806="","",INDEX(CARTAO_COMPRAS!$C:$C,INT((ROW()-2)/20)+2))</f>
        <v/>
      </c>
      <c r="C5806" s="0" t="str">
        <f aca="false">IF($A5806="","",INDEX(CARTAO_COMPRAS!$D:$D,INT((ROW()-2)/20)+2))</f>
        <v/>
      </c>
      <c r="D5806" s="0" t="str">
        <f aca="false">IF($A5806="","",INDEX(CARTAO_COMPRAS!$E:$E,INT((ROW()-2)/20)+2))</f>
        <v/>
      </c>
      <c r="E5806" s="0" t="str">
        <f aca="false">IF($A5806="","",INDEX(CARTAO_COMPRAS!$H:$H,INT((ROW()-2)/20)+2)+MOD(ROW()-2,20))</f>
        <v/>
      </c>
      <c r="F5806" s="0" t="str">
        <f aca="false">IF($A5806="","",INDEX(CARTAO_COMPRAS!$G:$G,INT((ROW()-2)/20)+2))</f>
        <v/>
      </c>
      <c r="G5806" s="5" t="str">
        <f aca="false">IF($A5806="","",INDEX(CARTAO_COMPRAS!$I:$I,INT((ROW()-2)/20)+2))</f>
        <v/>
      </c>
      <c r="H5806" s="4" t="str">
        <f aca="false">IF($A5806="","",EDATE(INDEX(CARTAO_COMPRAS!$J:$J,INT((ROW()-2)/20)+2),MOD(ROW()-2,20)))</f>
        <v/>
      </c>
      <c r="I5806" s="4" t="str">
        <f aca="false">IF($H5806="","",$H5806-WEEKDAY($H5806,2)+1)</f>
        <v/>
      </c>
      <c r="J5806" s="4" t="str">
        <f aca="false">IF($I5806="","",$I5806+6)</f>
        <v/>
      </c>
      <c r="K5806" s="6" t="str">
        <f aca="false">IF($H5806="","",DATE(YEAR($H5806),MONTH($H5806),1))</f>
        <v/>
      </c>
      <c r="L5806" s="0" t="str">
        <f aca="false">IF($A5806="","",INDEX(CARTAO_COMPRAS!$K:$K,INT((ROW()-2)/20)+2))</f>
        <v/>
      </c>
      <c r="M5806" s="0" t="str">
        <f aca="false">IF($A5806="","","Compra no cartão")</f>
        <v/>
      </c>
    </row>
    <row r="5807" customFormat="false" ht="13.5" hidden="false" customHeight="false" outlineLevel="0" collapsed="false">
      <c r="A5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7" s="0" t="str">
        <f aca="false">IF($A5807="","",INDEX(CARTAO_COMPRAS!$C:$C,INT((ROW()-2)/20)+2))</f>
        <v/>
      </c>
      <c r="C5807" s="0" t="str">
        <f aca="false">IF($A5807="","",INDEX(CARTAO_COMPRAS!$D:$D,INT((ROW()-2)/20)+2))</f>
        <v/>
      </c>
      <c r="D5807" s="0" t="str">
        <f aca="false">IF($A5807="","",INDEX(CARTAO_COMPRAS!$E:$E,INT((ROW()-2)/20)+2))</f>
        <v/>
      </c>
      <c r="E5807" s="0" t="str">
        <f aca="false">IF($A5807="","",INDEX(CARTAO_COMPRAS!$H:$H,INT((ROW()-2)/20)+2)+MOD(ROW()-2,20))</f>
        <v/>
      </c>
      <c r="F5807" s="0" t="str">
        <f aca="false">IF($A5807="","",INDEX(CARTAO_COMPRAS!$G:$G,INT((ROW()-2)/20)+2))</f>
        <v/>
      </c>
      <c r="G5807" s="5" t="str">
        <f aca="false">IF($A5807="","",INDEX(CARTAO_COMPRAS!$I:$I,INT((ROW()-2)/20)+2))</f>
        <v/>
      </c>
      <c r="H5807" s="4" t="str">
        <f aca="false">IF($A5807="","",EDATE(INDEX(CARTAO_COMPRAS!$J:$J,INT((ROW()-2)/20)+2),MOD(ROW()-2,20)))</f>
        <v/>
      </c>
      <c r="I5807" s="4" t="str">
        <f aca="false">IF($H5807="","",$H5807-WEEKDAY($H5807,2)+1)</f>
        <v/>
      </c>
      <c r="J5807" s="4" t="str">
        <f aca="false">IF($I5807="","",$I5807+6)</f>
        <v/>
      </c>
      <c r="K5807" s="6" t="str">
        <f aca="false">IF($H5807="","",DATE(YEAR($H5807),MONTH($H5807),1))</f>
        <v/>
      </c>
      <c r="L5807" s="0" t="str">
        <f aca="false">IF($A5807="","",INDEX(CARTAO_COMPRAS!$K:$K,INT((ROW()-2)/20)+2))</f>
        <v/>
      </c>
      <c r="M5807" s="0" t="str">
        <f aca="false">IF($A5807="","","Compra no cartão")</f>
        <v/>
      </c>
    </row>
    <row r="5808" customFormat="false" ht="13.5" hidden="false" customHeight="false" outlineLevel="0" collapsed="false">
      <c r="A5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8" s="0" t="str">
        <f aca="false">IF($A5808="","",INDEX(CARTAO_COMPRAS!$C:$C,INT((ROW()-2)/20)+2))</f>
        <v/>
      </c>
      <c r="C5808" s="0" t="str">
        <f aca="false">IF($A5808="","",INDEX(CARTAO_COMPRAS!$D:$D,INT((ROW()-2)/20)+2))</f>
        <v/>
      </c>
      <c r="D5808" s="0" t="str">
        <f aca="false">IF($A5808="","",INDEX(CARTAO_COMPRAS!$E:$E,INT((ROW()-2)/20)+2))</f>
        <v/>
      </c>
      <c r="E5808" s="0" t="str">
        <f aca="false">IF($A5808="","",INDEX(CARTAO_COMPRAS!$H:$H,INT((ROW()-2)/20)+2)+MOD(ROW()-2,20))</f>
        <v/>
      </c>
      <c r="F5808" s="0" t="str">
        <f aca="false">IF($A5808="","",INDEX(CARTAO_COMPRAS!$G:$G,INT((ROW()-2)/20)+2))</f>
        <v/>
      </c>
      <c r="G5808" s="5" t="str">
        <f aca="false">IF($A5808="","",INDEX(CARTAO_COMPRAS!$I:$I,INT((ROW()-2)/20)+2))</f>
        <v/>
      </c>
      <c r="H5808" s="4" t="str">
        <f aca="false">IF($A5808="","",EDATE(INDEX(CARTAO_COMPRAS!$J:$J,INT((ROW()-2)/20)+2),MOD(ROW()-2,20)))</f>
        <v/>
      </c>
      <c r="I5808" s="4" t="str">
        <f aca="false">IF($H5808="","",$H5808-WEEKDAY($H5808,2)+1)</f>
        <v/>
      </c>
      <c r="J5808" s="4" t="str">
        <f aca="false">IF($I5808="","",$I5808+6)</f>
        <v/>
      </c>
      <c r="K5808" s="6" t="str">
        <f aca="false">IF($H5808="","",DATE(YEAR($H5808),MONTH($H5808),1))</f>
        <v/>
      </c>
      <c r="L5808" s="0" t="str">
        <f aca="false">IF($A5808="","",INDEX(CARTAO_COMPRAS!$K:$K,INT((ROW()-2)/20)+2))</f>
        <v/>
      </c>
      <c r="M5808" s="0" t="str">
        <f aca="false">IF($A5808="","","Compra no cartão")</f>
        <v/>
      </c>
    </row>
    <row r="5809" customFormat="false" ht="13.5" hidden="false" customHeight="false" outlineLevel="0" collapsed="false">
      <c r="A5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09" s="0" t="str">
        <f aca="false">IF($A5809="","",INDEX(CARTAO_COMPRAS!$C:$C,INT((ROW()-2)/20)+2))</f>
        <v/>
      </c>
      <c r="C5809" s="0" t="str">
        <f aca="false">IF($A5809="","",INDEX(CARTAO_COMPRAS!$D:$D,INT((ROW()-2)/20)+2))</f>
        <v/>
      </c>
      <c r="D5809" s="0" t="str">
        <f aca="false">IF($A5809="","",INDEX(CARTAO_COMPRAS!$E:$E,INT((ROW()-2)/20)+2))</f>
        <v/>
      </c>
      <c r="E5809" s="0" t="str">
        <f aca="false">IF($A5809="","",INDEX(CARTAO_COMPRAS!$H:$H,INT((ROW()-2)/20)+2)+MOD(ROW()-2,20))</f>
        <v/>
      </c>
      <c r="F5809" s="0" t="str">
        <f aca="false">IF($A5809="","",INDEX(CARTAO_COMPRAS!$G:$G,INT((ROW()-2)/20)+2))</f>
        <v/>
      </c>
      <c r="G5809" s="5" t="str">
        <f aca="false">IF($A5809="","",INDEX(CARTAO_COMPRAS!$I:$I,INT((ROW()-2)/20)+2))</f>
        <v/>
      </c>
      <c r="H5809" s="4" t="str">
        <f aca="false">IF($A5809="","",EDATE(INDEX(CARTAO_COMPRAS!$J:$J,INT((ROW()-2)/20)+2),MOD(ROW()-2,20)))</f>
        <v/>
      </c>
      <c r="I5809" s="4" t="str">
        <f aca="false">IF($H5809="","",$H5809-WEEKDAY($H5809,2)+1)</f>
        <v/>
      </c>
      <c r="J5809" s="4" t="str">
        <f aca="false">IF($I5809="","",$I5809+6)</f>
        <v/>
      </c>
      <c r="K5809" s="6" t="str">
        <f aca="false">IF($H5809="","",DATE(YEAR($H5809),MONTH($H5809),1))</f>
        <v/>
      </c>
      <c r="L5809" s="0" t="str">
        <f aca="false">IF($A5809="","",INDEX(CARTAO_COMPRAS!$K:$K,INT((ROW()-2)/20)+2))</f>
        <v/>
      </c>
      <c r="M5809" s="0" t="str">
        <f aca="false">IF($A5809="","","Compra no cartão")</f>
        <v/>
      </c>
    </row>
    <row r="5810" customFormat="false" ht="13.5" hidden="false" customHeight="false" outlineLevel="0" collapsed="false">
      <c r="A5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0" s="0" t="str">
        <f aca="false">IF($A5810="","",INDEX(CARTAO_COMPRAS!$C:$C,INT((ROW()-2)/20)+2))</f>
        <v/>
      </c>
      <c r="C5810" s="0" t="str">
        <f aca="false">IF($A5810="","",INDEX(CARTAO_COMPRAS!$D:$D,INT((ROW()-2)/20)+2))</f>
        <v/>
      </c>
      <c r="D5810" s="0" t="str">
        <f aca="false">IF($A5810="","",INDEX(CARTAO_COMPRAS!$E:$E,INT((ROW()-2)/20)+2))</f>
        <v/>
      </c>
      <c r="E5810" s="0" t="str">
        <f aca="false">IF($A5810="","",INDEX(CARTAO_COMPRAS!$H:$H,INT((ROW()-2)/20)+2)+MOD(ROW()-2,20))</f>
        <v/>
      </c>
      <c r="F5810" s="0" t="str">
        <f aca="false">IF($A5810="","",INDEX(CARTAO_COMPRAS!$G:$G,INT((ROW()-2)/20)+2))</f>
        <v/>
      </c>
      <c r="G5810" s="5" t="str">
        <f aca="false">IF($A5810="","",INDEX(CARTAO_COMPRAS!$I:$I,INT((ROW()-2)/20)+2))</f>
        <v/>
      </c>
      <c r="H5810" s="4" t="str">
        <f aca="false">IF($A5810="","",EDATE(INDEX(CARTAO_COMPRAS!$J:$J,INT((ROW()-2)/20)+2),MOD(ROW()-2,20)))</f>
        <v/>
      </c>
      <c r="I5810" s="4" t="str">
        <f aca="false">IF($H5810="","",$H5810-WEEKDAY($H5810,2)+1)</f>
        <v/>
      </c>
      <c r="J5810" s="4" t="str">
        <f aca="false">IF($I5810="","",$I5810+6)</f>
        <v/>
      </c>
      <c r="K5810" s="6" t="str">
        <f aca="false">IF($H5810="","",DATE(YEAR($H5810),MONTH($H5810),1))</f>
        <v/>
      </c>
      <c r="L5810" s="0" t="str">
        <f aca="false">IF($A5810="","",INDEX(CARTAO_COMPRAS!$K:$K,INT((ROW()-2)/20)+2))</f>
        <v/>
      </c>
      <c r="M5810" s="0" t="str">
        <f aca="false">IF($A5810="","","Compra no cartão")</f>
        <v/>
      </c>
    </row>
    <row r="5811" customFormat="false" ht="13.5" hidden="false" customHeight="false" outlineLevel="0" collapsed="false">
      <c r="A5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1" s="0" t="str">
        <f aca="false">IF($A5811="","",INDEX(CARTAO_COMPRAS!$C:$C,INT((ROW()-2)/20)+2))</f>
        <v/>
      </c>
      <c r="C5811" s="0" t="str">
        <f aca="false">IF($A5811="","",INDEX(CARTAO_COMPRAS!$D:$D,INT((ROW()-2)/20)+2))</f>
        <v/>
      </c>
      <c r="D5811" s="0" t="str">
        <f aca="false">IF($A5811="","",INDEX(CARTAO_COMPRAS!$E:$E,INT((ROW()-2)/20)+2))</f>
        <v/>
      </c>
      <c r="E5811" s="0" t="str">
        <f aca="false">IF($A5811="","",INDEX(CARTAO_COMPRAS!$H:$H,INT((ROW()-2)/20)+2)+MOD(ROW()-2,20))</f>
        <v/>
      </c>
      <c r="F5811" s="0" t="str">
        <f aca="false">IF($A5811="","",INDEX(CARTAO_COMPRAS!$G:$G,INT((ROW()-2)/20)+2))</f>
        <v/>
      </c>
      <c r="G5811" s="5" t="str">
        <f aca="false">IF($A5811="","",INDEX(CARTAO_COMPRAS!$I:$I,INT((ROW()-2)/20)+2))</f>
        <v/>
      </c>
      <c r="H5811" s="4" t="str">
        <f aca="false">IF($A5811="","",EDATE(INDEX(CARTAO_COMPRAS!$J:$J,INT((ROW()-2)/20)+2),MOD(ROW()-2,20)))</f>
        <v/>
      </c>
      <c r="I5811" s="4" t="str">
        <f aca="false">IF($H5811="","",$H5811-WEEKDAY($H5811,2)+1)</f>
        <v/>
      </c>
      <c r="J5811" s="4" t="str">
        <f aca="false">IF($I5811="","",$I5811+6)</f>
        <v/>
      </c>
      <c r="K5811" s="6" t="str">
        <f aca="false">IF($H5811="","",DATE(YEAR($H5811),MONTH($H5811),1))</f>
        <v/>
      </c>
      <c r="L5811" s="0" t="str">
        <f aca="false">IF($A5811="","",INDEX(CARTAO_COMPRAS!$K:$K,INT((ROW()-2)/20)+2))</f>
        <v/>
      </c>
      <c r="M5811" s="0" t="str">
        <f aca="false">IF($A5811="","","Compra no cartão")</f>
        <v/>
      </c>
    </row>
    <row r="5812" customFormat="false" ht="13.5" hidden="false" customHeight="false" outlineLevel="0" collapsed="false">
      <c r="A5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2" s="0" t="str">
        <f aca="false">IF($A5812="","",INDEX(CARTAO_COMPRAS!$C:$C,INT((ROW()-2)/20)+2))</f>
        <v/>
      </c>
      <c r="C5812" s="0" t="str">
        <f aca="false">IF($A5812="","",INDEX(CARTAO_COMPRAS!$D:$D,INT((ROW()-2)/20)+2))</f>
        <v/>
      </c>
      <c r="D5812" s="0" t="str">
        <f aca="false">IF($A5812="","",INDEX(CARTAO_COMPRAS!$E:$E,INT((ROW()-2)/20)+2))</f>
        <v/>
      </c>
      <c r="E5812" s="0" t="str">
        <f aca="false">IF($A5812="","",INDEX(CARTAO_COMPRAS!$H:$H,INT((ROW()-2)/20)+2)+MOD(ROW()-2,20))</f>
        <v/>
      </c>
      <c r="F5812" s="0" t="str">
        <f aca="false">IF($A5812="","",INDEX(CARTAO_COMPRAS!$G:$G,INT((ROW()-2)/20)+2))</f>
        <v/>
      </c>
      <c r="G5812" s="5" t="str">
        <f aca="false">IF($A5812="","",INDEX(CARTAO_COMPRAS!$I:$I,INT((ROW()-2)/20)+2))</f>
        <v/>
      </c>
      <c r="H5812" s="4" t="str">
        <f aca="false">IF($A5812="","",EDATE(INDEX(CARTAO_COMPRAS!$J:$J,INT((ROW()-2)/20)+2),MOD(ROW()-2,20)))</f>
        <v/>
      </c>
      <c r="I5812" s="4" t="str">
        <f aca="false">IF($H5812="","",$H5812-WEEKDAY($H5812,2)+1)</f>
        <v/>
      </c>
      <c r="J5812" s="4" t="str">
        <f aca="false">IF($I5812="","",$I5812+6)</f>
        <v/>
      </c>
      <c r="K5812" s="6" t="str">
        <f aca="false">IF($H5812="","",DATE(YEAR($H5812),MONTH($H5812),1))</f>
        <v/>
      </c>
      <c r="L5812" s="0" t="str">
        <f aca="false">IF($A5812="","",INDEX(CARTAO_COMPRAS!$K:$K,INT((ROW()-2)/20)+2))</f>
        <v/>
      </c>
      <c r="M5812" s="0" t="str">
        <f aca="false">IF($A5812="","","Compra no cartão")</f>
        <v/>
      </c>
    </row>
    <row r="5813" customFormat="false" ht="13.5" hidden="false" customHeight="false" outlineLevel="0" collapsed="false">
      <c r="A5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3" s="0" t="str">
        <f aca="false">IF($A5813="","",INDEX(CARTAO_COMPRAS!$C:$C,INT((ROW()-2)/20)+2))</f>
        <v/>
      </c>
      <c r="C5813" s="0" t="str">
        <f aca="false">IF($A5813="","",INDEX(CARTAO_COMPRAS!$D:$D,INT((ROW()-2)/20)+2))</f>
        <v/>
      </c>
      <c r="D5813" s="0" t="str">
        <f aca="false">IF($A5813="","",INDEX(CARTAO_COMPRAS!$E:$E,INT((ROW()-2)/20)+2))</f>
        <v/>
      </c>
      <c r="E5813" s="0" t="str">
        <f aca="false">IF($A5813="","",INDEX(CARTAO_COMPRAS!$H:$H,INT((ROW()-2)/20)+2)+MOD(ROW()-2,20))</f>
        <v/>
      </c>
      <c r="F5813" s="0" t="str">
        <f aca="false">IF($A5813="","",INDEX(CARTAO_COMPRAS!$G:$G,INT((ROW()-2)/20)+2))</f>
        <v/>
      </c>
      <c r="G5813" s="5" t="str">
        <f aca="false">IF($A5813="","",INDEX(CARTAO_COMPRAS!$I:$I,INT((ROW()-2)/20)+2))</f>
        <v/>
      </c>
      <c r="H5813" s="4" t="str">
        <f aca="false">IF($A5813="","",EDATE(INDEX(CARTAO_COMPRAS!$J:$J,INT((ROW()-2)/20)+2),MOD(ROW()-2,20)))</f>
        <v/>
      </c>
      <c r="I5813" s="4" t="str">
        <f aca="false">IF($H5813="","",$H5813-WEEKDAY($H5813,2)+1)</f>
        <v/>
      </c>
      <c r="J5813" s="4" t="str">
        <f aca="false">IF($I5813="","",$I5813+6)</f>
        <v/>
      </c>
      <c r="K5813" s="6" t="str">
        <f aca="false">IF($H5813="","",DATE(YEAR($H5813),MONTH($H5813),1))</f>
        <v/>
      </c>
      <c r="L5813" s="0" t="str">
        <f aca="false">IF($A5813="","",INDEX(CARTAO_COMPRAS!$K:$K,INT((ROW()-2)/20)+2))</f>
        <v/>
      </c>
      <c r="M5813" s="0" t="str">
        <f aca="false">IF($A5813="","","Compra no cartão")</f>
        <v/>
      </c>
    </row>
    <row r="5814" customFormat="false" ht="13.5" hidden="false" customHeight="false" outlineLevel="0" collapsed="false">
      <c r="A5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4" s="0" t="str">
        <f aca="false">IF($A5814="","",INDEX(CARTAO_COMPRAS!$C:$C,INT((ROW()-2)/20)+2))</f>
        <v/>
      </c>
      <c r="C5814" s="0" t="str">
        <f aca="false">IF($A5814="","",INDEX(CARTAO_COMPRAS!$D:$D,INT((ROW()-2)/20)+2))</f>
        <v/>
      </c>
      <c r="D5814" s="0" t="str">
        <f aca="false">IF($A5814="","",INDEX(CARTAO_COMPRAS!$E:$E,INT((ROW()-2)/20)+2))</f>
        <v/>
      </c>
      <c r="E5814" s="0" t="str">
        <f aca="false">IF($A5814="","",INDEX(CARTAO_COMPRAS!$H:$H,INT((ROW()-2)/20)+2)+MOD(ROW()-2,20))</f>
        <v/>
      </c>
      <c r="F5814" s="0" t="str">
        <f aca="false">IF($A5814="","",INDEX(CARTAO_COMPRAS!$G:$G,INT((ROW()-2)/20)+2))</f>
        <v/>
      </c>
      <c r="G5814" s="5" t="str">
        <f aca="false">IF($A5814="","",INDEX(CARTAO_COMPRAS!$I:$I,INT((ROW()-2)/20)+2))</f>
        <v/>
      </c>
      <c r="H5814" s="4" t="str">
        <f aca="false">IF($A5814="","",EDATE(INDEX(CARTAO_COMPRAS!$J:$J,INT((ROW()-2)/20)+2),MOD(ROW()-2,20)))</f>
        <v/>
      </c>
      <c r="I5814" s="4" t="str">
        <f aca="false">IF($H5814="","",$H5814-WEEKDAY($H5814,2)+1)</f>
        <v/>
      </c>
      <c r="J5814" s="4" t="str">
        <f aca="false">IF($I5814="","",$I5814+6)</f>
        <v/>
      </c>
      <c r="K5814" s="6" t="str">
        <f aca="false">IF($H5814="","",DATE(YEAR($H5814),MONTH($H5814),1))</f>
        <v/>
      </c>
      <c r="L5814" s="0" t="str">
        <f aca="false">IF($A5814="","",INDEX(CARTAO_COMPRAS!$K:$K,INT((ROW()-2)/20)+2))</f>
        <v/>
      </c>
      <c r="M5814" s="0" t="str">
        <f aca="false">IF($A5814="","","Compra no cartão")</f>
        <v/>
      </c>
    </row>
    <row r="5815" customFormat="false" ht="13.5" hidden="false" customHeight="false" outlineLevel="0" collapsed="false">
      <c r="A5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5" s="0" t="str">
        <f aca="false">IF($A5815="","",INDEX(CARTAO_COMPRAS!$C:$C,INT((ROW()-2)/20)+2))</f>
        <v/>
      </c>
      <c r="C5815" s="0" t="str">
        <f aca="false">IF($A5815="","",INDEX(CARTAO_COMPRAS!$D:$D,INT((ROW()-2)/20)+2))</f>
        <v/>
      </c>
      <c r="D5815" s="0" t="str">
        <f aca="false">IF($A5815="","",INDEX(CARTAO_COMPRAS!$E:$E,INT((ROW()-2)/20)+2))</f>
        <v/>
      </c>
      <c r="E5815" s="0" t="str">
        <f aca="false">IF($A5815="","",INDEX(CARTAO_COMPRAS!$H:$H,INT((ROW()-2)/20)+2)+MOD(ROW()-2,20))</f>
        <v/>
      </c>
      <c r="F5815" s="0" t="str">
        <f aca="false">IF($A5815="","",INDEX(CARTAO_COMPRAS!$G:$G,INT((ROW()-2)/20)+2))</f>
        <v/>
      </c>
      <c r="G5815" s="5" t="str">
        <f aca="false">IF($A5815="","",INDEX(CARTAO_COMPRAS!$I:$I,INT((ROW()-2)/20)+2))</f>
        <v/>
      </c>
      <c r="H5815" s="4" t="str">
        <f aca="false">IF($A5815="","",EDATE(INDEX(CARTAO_COMPRAS!$J:$J,INT((ROW()-2)/20)+2),MOD(ROW()-2,20)))</f>
        <v/>
      </c>
      <c r="I5815" s="4" t="str">
        <f aca="false">IF($H5815="","",$H5815-WEEKDAY($H5815,2)+1)</f>
        <v/>
      </c>
      <c r="J5815" s="4" t="str">
        <f aca="false">IF($I5815="","",$I5815+6)</f>
        <v/>
      </c>
      <c r="K5815" s="6" t="str">
        <f aca="false">IF($H5815="","",DATE(YEAR($H5815),MONTH($H5815),1))</f>
        <v/>
      </c>
      <c r="L5815" s="0" t="str">
        <f aca="false">IF($A5815="","",INDEX(CARTAO_COMPRAS!$K:$K,INT((ROW()-2)/20)+2))</f>
        <v/>
      </c>
      <c r="M5815" s="0" t="str">
        <f aca="false">IF($A5815="","","Compra no cartão")</f>
        <v/>
      </c>
    </row>
    <row r="5816" customFormat="false" ht="13.5" hidden="false" customHeight="false" outlineLevel="0" collapsed="false">
      <c r="A5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6" s="0" t="str">
        <f aca="false">IF($A5816="","",INDEX(CARTAO_COMPRAS!$C:$C,INT((ROW()-2)/20)+2))</f>
        <v/>
      </c>
      <c r="C5816" s="0" t="str">
        <f aca="false">IF($A5816="","",INDEX(CARTAO_COMPRAS!$D:$D,INT((ROW()-2)/20)+2))</f>
        <v/>
      </c>
      <c r="D5816" s="0" t="str">
        <f aca="false">IF($A5816="","",INDEX(CARTAO_COMPRAS!$E:$E,INT((ROW()-2)/20)+2))</f>
        <v/>
      </c>
      <c r="E5816" s="0" t="str">
        <f aca="false">IF($A5816="","",INDEX(CARTAO_COMPRAS!$H:$H,INT((ROW()-2)/20)+2)+MOD(ROW()-2,20))</f>
        <v/>
      </c>
      <c r="F5816" s="0" t="str">
        <f aca="false">IF($A5816="","",INDEX(CARTAO_COMPRAS!$G:$G,INT((ROW()-2)/20)+2))</f>
        <v/>
      </c>
      <c r="G5816" s="5" t="str">
        <f aca="false">IF($A5816="","",INDEX(CARTAO_COMPRAS!$I:$I,INT((ROW()-2)/20)+2))</f>
        <v/>
      </c>
      <c r="H5816" s="4" t="str">
        <f aca="false">IF($A5816="","",EDATE(INDEX(CARTAO_COMPRAS!$J:$J,INT((ROW()-2)/20)+2),MOD(ROW()-2,20)))</f>
        <v/>
      </c>
      <c r="I5816" s="4" t="str">
        <f aca="false">IF($H5816="","",$H5816-WEEKDAY($H5816,2)+1)</f>
        <v/>
      </c>
      <c r="J5816" s="4" t="str">
        <f aca="false">IF($I5816="","",$I5816+6)</f>
        <v/>
      </c>
      <c r="K5816" s="6" t="str">
        <f aca="false">IF($H5816="","",DATE(YEAR($H5816),MONTH($H5816),1))</f>
        <v/>
      </c>
      <c r="L5816" s="0" t="str">
        <f aca="false">IF($A5816="","",INDEX(CARTAO_COMPRAS!$K:$K,INT((ROW()-2)/20)+2))</f>
        <v/>
      </c>
      <c r="M5816" s="0" t="str">
        <f aca="false">IF($A5816="","","Compra no cartão")</f>
        <v/>
      </c>
    </row>
    <row r="5817" customFormat="false" ht="13.5" hidden="false" customHeight="false" outlineLevel="0" collapsed="false">
      <c r="A5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7" s="0" t="str">
        <f aca="false">IF($A5817="","",INDEX(CARTAO_COMPRAS!$C:$C,INT((ROW()-2)/20)+2))</f>
        <v/>
      </c>
      <c r="C5817" s="0" t="str">
        <f aca="false">IF($A5817="","",INDEX(CARTAO_COMPRAS!$D:$D,INT((ROW()-2)/20)+2))</f>
        <v/>
      </c>
      <c r="D5817" s="0" t="str">
        <f aca="false">IF($A5817="","",INDEX(CARTAO_COMPRAS!$E:$E,INT((ROW()-2)/20)+2))</f>
        <v/>
      </c>
      <c r="E5817" s="0" t="str">
        <f aca="false">IF($A5817="","",INDEX(CARTAO_COMPRAS!$H:$H,INT((ROW()-2)/20)+2)+MOD(ROW()-2,20))</f>
        <v/>
      </c>
      <c r="F5817" s="0" t="str">
        <f aca="false">IF($A5817="","",INDEX(CARTAO_COMPRAS!$G:$G,INT((ROW()-2)/20)+2))</f>
        <v/>
      </c>
      <c r="G5817" s="5" t="str">
        <f aca="false">IF($A5817="","",INDEX(CARTAO_COMPRAS!$I:$I,INT((ROW()-2)/20)+2))</f>
        <v/>
      </c>
      <c r="H5817" s="4" t="str">
        <f aca="false">IF($A5817="","",EDATE(INDEX(CARTAO_COMPRAS!$J:$J,INT((ROW()-2)/20)+2),MOD(ROW()-2,20)))</f>
        <v/>
      </c>
      <c r="I5817" s="4" t="str">
        <f aca="false">IF($H5817="","",$H5817-WEEKDAY($H5817,2)+1)</f>
        <v/>
      </c>
      <c r="J5817" s="4" t="str">
        <f aca="false">IF($I5817="","",$I5817+6)</f>
        <v/>
      </c>
      <c r="K5817" s="6" t="str">
        <f aca="false">IF($H5817="","",DATE(YEAR($H5817),MONTH($H5817),1))</f>
        <v/>
      </c>
      <c r="L5817" s="0" t="str">
        <f aca="false">IF($A5817="","",INDEX(CARTAO_COMPRAS!$K:$K,INT((ROW()-2)/20)+2))</f>
        <v/>
      </c>
      <c r="M5817" s="0" t="str">
        <f aca="false">IF($A5817="","","Compra no cartão")</f>
        <v/>
      </c>
    </row>
    <row r="5818" customFormat="false" ht="13.5" hidden="false" customHeight="false" outlineLevel="0" collapsed="false">
      <c r="A5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8" s="0" t="str">
        <f aca="false">IF($A5818="","",INDEX(CARTAO_COMPRAS!$C:$C,INT((ROW()-2)/20)+2))</f>
        <v/>
      </c>
      <c r="C5818" s="0" t="str">
        <f aca="false">IF($A5818="","",INDEX(CARTAO_COMPRAS!$D:$D,INT((ROW()-2)/20)+2))</f>
        <v/>
      </c>
      <c r="D5818" s="0" t="str">
        <f aca="false">IF($A5818="","",INDEX(CARTAO_COMPRAS!$E:$E,INT((ROW()-2)/20)+2))</f>
        <v/>
      </c>
      <c r="E5818" s="0" t="str">
        <f aca="false">IF($A5818="","",INDEX(CARTAO_COMPRAS!$H:$H,INT((ROW()-2)/20)+2)+MOD(ROW()-2,20))</f>
        <v/>
      </c>
      <c r="F5818" s="0" t="str">
        <f aca="false">IF($A5818="","",INDEX(CARTAO_COMPRAS!$G:$G,INT((ROW()-2)/20)+2))</f>
        <v/>
      </c>
      <c r="G5818" s="5" t="str">
        <f aca="false">IF($A5818="","",INDEX(CARTAO_COMPRAS!$I:$I,INT((ROW()-2)/20)+2))</f>
        <v/>
      </c>
      <c r="H5818" s="4" t="str">
        <f aca="false">IF($A5818="","",EDATE(INDEX(CARTAO_COMPRAS!$J:$J,INT((ROW()-2)/20)+2),MOD(ROW()-2,20)))</f>
        <v/>
      </c>
      <c r="I5818" s="4" t="str">
        <f aca="false">IF($H5818="","",$H5818-WEEKDAY($H5818,2)+1)</f>
        <v/>
      </c>
      <c r="J5818" s="4" t="str">
        <f aca="false">IF($I5818="","",$I5818+6)</f>
        <v/>
      </c>
      <c r="K5818" s="6" t="str">
        <f aca="false">IF($H5818="","",DATE(YEAR($H5818),MONTH($H5818),1))</f>
        <v/>
      </c>
      <c r="L5818" s="0" t="str">
        <f aca="false">IF($A5818="","",INDEX(CARTAO_COMPRAS!$K:$K,INT((ROW()-2)/20)+2))</f>
        <v/>
      </c>
      <c r="M5818" s="0" t="str">
        <f aca="false">IF($A5818="","","Compra no cartão")</f>
        <v/>
      </c>
    </row>
    <row r="5819" customFormat="false" ht="13.5" hidden="false" customHeight="false" outlineLevel="0" collapsed="false">
      <c r="A5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19" s="0" t="str">
        <f aca="false">IF($A5819="","",INDEX(CARTAO_COMPRAS!$C:$C,INT((ROW()-2)/20)+2))</f>
        <v/>
      </c>
      <c r="C5819" s="0" t="str">
        <f aca="false">IF($A5819="","",INDEX(CARTAO_COMPRAS!$D:$D,INT((ROW()-2)/20)+2))</f>
        <v/>
      </c>
      <c r="D5819" s="0" t="str">
        <f aca="false">IF($A5819="","",INDEX(CARTAO_COMPRAS!$E:$E,INT((ROW()-2)/20)+2))</f>
        <v/>
      </c>
      <c r="E5819" s="0" t="str">
        <f aca="false">IF($A5819="","",INDEX(CARTAO_COMPRAS!$H:$H,INT((ROW()-2)/20)+2)+MOD(ROW()-2,20))</f>
        <v/>
      </c>
      <c r="F5819" s="0" t="str">
        <f aca="false">IF($A5819="","",INDEX(CARTAO_COMPRAS!$G:$G,INT((ROW()-2)/20)+2))</f>
        <v/>
      </c>
      <c r="G5819" s="5" t="str">
        <f aca="false">IF($A5819="","",INDEX(CARTAO_COMPRAS!$I:$I,INT((ROW()-2)/20)+2))</f>
        <v/>
      </c>
      <c r="H5819" s="4" t="str">
        <f aca="false">IF($A5819="","",EDATE(INDEX(CARTAO_COMPRAS!$J:$J,INT((ROW()-2)/20)+2),MOD(ROW()-2,20)))</f>
        <v/>
      </c>
      <c r="I5819" s="4" t="str">
        <f aca="false">IF($H5819="","",$H5819-WEEKDAY($H5819,2)+1)</f>
        <v/>
      </c>
      <c r="J5819" s="4" t="str">
        <f aca="false">IF($I5819="","",$I5819+6)</f>
        <v/>
      </c>
      <c r="K5819" s="6" t="str">
        <f aca="false">IF($H5819="","",DATE(YEAR($H5819),MONTH($H5819),1))</f>
        <v/>
      </c>
      <c r="L5819" s="0" t="str">
        <f aca="false">IF($A5819="","",INDEX(CARTAO_COMPRAS!$K:$K,INT((ROW()-2)/20)+2))</f>
        <v/>
      </c>
      <c r="M5819" s="0" t="str">
        <f aca="false">IF($A5819="","","Compra no cartão")</f>
        <v/>
      </c>
    </row>
    <row r="5820" customFormat="false" ht="13.5" hidden="false" customHeight="false" outlineLevel="0" collapsed="false">
      <c r="A5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0" s="0" t="str">
        <f aca="false">IF($A5820="","",INDEX(CARTAO_COMPRAS!$C:$C,INT((ROW()-2)/20)+2))</f>
        <v/>
      </c>
      <c r="C5820" s="0" t="str">
        <f aca="false">IF($A5820="","",INDEX(CARTAO_COMPRAS!$D:$D,INT((ROW()-2)/20)+2))</f>
        <v/>
      </c>
      <c r="D5820" s="0" t="str">
        <f aca="false">IF($A5820="","",INDEX(CARTAO_COMPRAS!$E:$E,INT((ROW()-2)/20)+2))</f>
        <v/>
      </c>
      <c r="E5820" s="0" t="str">
        <f aca="false">IF($A5820="","",INDEX(CARTAO_COMPRAS!$H:$H,INT((ROW()-2)/20)+2)+MOD(ROW()-2,20))</f>
        <v/>
      </c>
      <c r="F5820" s="0" t="str">
        <f aca="false">IF($A5820="","",INDEX(CARTAO_COMPRAS!$G:$G,INT((ROW()-2)/20)+2))</f>
        <v/>
      </c>
      <c r="G5820" s="5" t="str">
        <f aca="false">IF($A5820="","",INDEX(CARTAO_COMPRAS!$I:$I,INT((ROW()-2)/20)+2))</f>
        <v/>
      </c>
      <c r="H5820" s="4" t="str">
        <f aca="false">IF($A5820="","",EDATE(INDEX(CARTAO_COMPRAS!$J:$J,INT((ROW()-2)/20)+2),MOD(ROW()-2,20)))</f>
        <v/>
      </c>
      <c r="I5820" s="4" t="str">
        <f aca="false">IF($H5820="","",$H5820-WEEKDAY($H5820,2)+1)</f>
        <v/>
      </c>
      <c r="J5820" s="4" t="str">
        <f aca="false">IF($I5820="","",$I5820+6)</f>
        <v/>
      </c>
      <c r="K5820" s="6" t="str">
        <f aca="false">IF($H5820="","",DATE(YEAR($H5820),MONTH($H5820),1))</f>
        <v/>
      </c>
      <c r="L5820" s="0" t="str">
        <f aca="false">IF($A5820="","",INDEX(CARTAO_COMPRAS!$K:$K,INT((ROW()-2)/20)+2))</f>
        <v/>
      </c>
      <c r="M5820" s="0" t="str">
        <f aca="false">IF($A5820="","","Compra no cartão")</f>
        <v/>
      </c>
    </row>
    <row r="5821" customFormat="false" ht="13.5" hidden="false" customHeight="false" outlineLevel="0" collapsed="false">
      <c r="A5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1" s="0" t="str">
        <f aca="false">IF($A5821="","",INDEX(CARTAO_COMPRAS!$C:$C,INT((ROW()-2)/20)+2))</f>
        <v/>
      </c>
      <c r="C5821" s="0" t="str">
        <f aca="false">IF($A5821="","",INDEX(CARTAO_COMPRAS!$D:$D,INT((ROW()-2)/20)+2))</f>
        <v/>
      </c>
      <c r="D5821" s="0" t="str">
        <f aca="false">IF($A5821="","",INDEX(CARTAO_COMPRAS!$E:$E,INT((ROW()-2)/20)+2))</f>
        <v/>
      </c>
      <c r="E5821" s="0" t="str">
        <f aca="false">IF($A5821="","",INDEX(CARTAO_COMPRAS!$H:$H,INT((ROW()-2)/20)+2)+MOD(ROW()-2,20))</f>
        <v/>
      </c>
      <c r="F5821" s="0" t="str">
        <f aca="false">IF($A5821="","",INDEX(CARTAO_COMPRAS!$G:$G,INT((ROW()-2)/20)+2))</f>
        <v/>
      </c>
      <c r="G5821" s="5" t="str">
        <f aca="false">IF($A5821="","",INDEX(CARTAO_COMPRAS!$I:$I,INT((ROW()-2)/20)+2))</f>
        <v/>
      </c>
      <c r="H5821" s="4" t="str">
        <f aca="false">IF($A5821="","",EDATE(INDEX(CARTAO_COMPRAS!$J:$J,INT((ROW()-2)/20)+2),MOD(ROW()-2,20)))</f>
        <v/>
      </c>
      <c r="I5821" s="4" t="str">
        <f aca="false">IF($H5821="","",$H5821-WEEKDAY($H5821,2)+1)</f>
        <v/>
      </c>
      <c r="J5821" s="4" t="str">
        <f aca="false">IF($I5821="","",$I5821+6)</f>
        <v/>
      </c>
      <c r="K5821" s="6" t="str">
        <f aca="false">IF($H5821="","",DATE(YEAR($H5821),MONTH($H5821),1))</f>
        <v/>
      </c>
      <c r="L5821" s="0" t="str">
        <f aca="false">IF($A5821="","",INDEX(CARTAO_COMPRAS!$K:$K,INT((ROW()-2)/20)+2))</f>
        <v/>
      </c>
      <c r="M5821" s="0" t="str">
        <f aca="false">IF($A5821="","","Compra no cartão")</f>
        <v/>
      </c>
    </row>
    <row r="5822" customFormat="false" ht="13.5" hidden="false" customHeight="false" outlineLevel="0" collapsed="false">
      <c r="A58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2" s="0" t="str">
        <f aca="false">IF($A5822="","",INDEX(CARTAO_COMPRAS!$C:$C,INT((ROW()-2)/20)+2))</f>
        <v/>
      </c>
      <c r="C5822" s="0" t="str">
        <f aca="false">IF($A5822="","",INDEX(CARTAO_COMPRAS!$D:$D,INT((ROW()-2)/20)+2))</f>
        <v/>
      </c>
      <c r="D5822" s="0" t="str">
        <f aca="false">IF($A5822="","",INDEX(CARTAO_COMPRAS!$E:$E,INT((ROW()-2)/20)+2))</f>
        <v/>
      </c>
      <c r="E5822" s="0" t="str">
        <f aca="false">IF($A5822="","",INDEX(CARTAO_COMPRAS!$H:$H,INT((ROW()-2)/20)+2)+MOD(ROW()-2,20))</f>
        <v/>
      </c>
      <c r="F5822" s="0" t="str">
        <f aca="false">IF($A5822="","",INDEX(CARTAO_COMPRAS!$G:$G,INT((ROW()-2)/20)+2))</f>
        <v/>
      </c>
      <c r="G5822" s="5" t="str">
        <f aca="false">IF($A5822="","",INDEX(CARTAO_COMPRAS!$I:$I,INT((ROW()-2)/20)+2))</f>
        <v/>
      </c>
      <c r="H5822" s="4" t="str">
        <f aca="false">IF($A5822="","",EDATE(INDEX(CARTAO_COMPRAS!$J:$J,INT((ROW()-2)/20)+2),MOD(ROW()-2,20)))</f>
        <v/>
      </c>
      <c r="I5822" s="4" t="str">
        <f aca="false">IF($H5822="","",$H5822-WEEKDAY($H5822,2)+1)</f>
        <v/>
      </c>
      <c r="J5822" s="4" t="str">
        <f aca="false">IF($I5822="","",$I5822+6)</f>
        <v/>
      </c>
      <c r="K5822" s="6" t="str">
        <f aca="false">IF($H5822="","",DATE(YEAR($H5822),MONTH($H5822),1))</f>
        <v/>
      </c>
      <c r="L5822" s="0" t="str">
        <f aca="false">IF($A5822="","",INDEX(CARTAO_COMPRAS!$K:$K,INT((ROW()-2)/20)+2))</f>
        <v/>
      </c>
      <c r="M5822" s="0" t="str">
        <f aca="false">IF($A5822="","","Compra no cartão")</f>
        <v/>
      </c>
    </row>
    <row r="5823" customFormat="false" ht="13.5" hidden="false" customHeight="false" outlineLevel="0" collapsed="false">
      <c r="A5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3" s="0" t="str">
        <f aca="false">IF($A5823="","",INDEX(CARTAO_COMPRAS!$C:$C,INT((ROW()-2)/20)+2))</f>
        <v/>
      </c>
      <c r="C5823" s="0" t="str">
        <f aca="false">IF($A5823="","",INDEX(CARTAO_COMPRAS!$D:$D,INT((ROW()-2)/20)+2))</f>
        <v/>
      </c>
      <c r="D5823" s="0" t="str">
        <f aca="false">IF($A5823="","",INDEX(CARTAO_COMPRAS!$E:$E,INT((ROW()-2)/20)+2))</f>
        <v/>
      </c>
      <c r="E5823" s="0" t="str">
        <f aca="false">IF($A5823="","",INDEX(CARTAO_COMPRAS!$H:$H,INT((ROW()-2)/20)+2)+MOD(ROW()-2,20))</f>
        <v/>
      </c>
      <c r="F5823" s="0" t="str">
        <f aca="false">IF($A5823="","",INDEX(CARTAO_COMPRAS!$G:$G,INT((ROW()-2)/20)+2))</f>
        <v/>
      </c>
      <c r="G5823" s="5" t="str">
        <f aca="false">IF($A5823="","",INDEX(CARTAO_COMPRAS!$I:$I,INT((ROW()-2)/20)+2))</f>
        <v/>
      </c>
      <c r="H5823" s="4" t="str">
        <f aca="false">IF($A5823="","",EDATE(INDEX(CARTAO_COMPRAS!$J:$J,INT((ROW()-2)/20)+2),MOD(ROW()-2,20)))</f>
        <v/>
      </c>
      <c r="I5823" s="4" t="str">
        <f aca="false">IF($H5823="","",$H5823-WEEKDAY($H5823,2)+1)</f>
        <v/>
      </c>
      <c r="J5823" s="4" t="str">
        <f aca="false">IF($I5823="","",$I5823+6)</f>
        <v/>
      </c>
      <c r="K5823" s="6" t="str">
        <f aca="false">IF($H5823="","",DATE(YEAR($H5823),MONTH($H5823),1))</f>
        <v/>
      </c>
      <c r="L5823" s="0" t="str">
        <f aca="false">IF($A5823="","",INDEX(CARTAO_COMPRAS!$K:$K,INT((ROW()-2)/20)+2))</f>
        <v/>
      </c>
      <c r="M5823" s="0" t="str">
        <f aca="false">IF($A5823="","","Compra no cartão")</f>
        <v/>
      </c>
    </row>
    <row r="5824" customFormat="false" ht="13.5" hidden="false" customHeight="false" outlineLevel="0" collapsed="false">
      <c r="A5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4" s="0" t="str">
        <f aca="false">IF($A5824="","",INDEX(CARTAO_COMPRAS!$C:$C,INT((ROW()-2)/20)+2))</f>
        <v/>
      </c>
      <c r="C5824" s="0" t="str">
        <f aca="false">IF($A5824="","",INDEX(CARTAO_COMPRAS!$D:$D,INT((ROW()-2)/20)+2))</f>
        <v/>
      </c>
      <c r="D5824" s="0" t="str">
        <f aca="false">IF($A5824="","",INDEX(CARTAO_COMPRAS!$E:$E,INT((ROW()-2)/20)+2))</f>
        <v/>
      </c>
      <c r="E5824" s="0" t="str">
        <f aca="false">IF($A5824="","",INDEX(CARTAO_COMPRAS!$H:$H,INT((ROW()-2)/20)+2)+MOD(ROW()-2,20))</f>
        <v/>
      </c>
      <c r="F5824" s="0" t="str">
        <f aca="false">IF($A5824="","",INDEX(CARTAO_COMPRAS!$G:$G,INT((ROW()-2)/20)+2))</f>
        <v/>
      </c>
      <c r="G5824" s="5" t="str">
        <f aca="false">IF($A5824="","",INDEX(CARTAO_COMPRAS!$I:$I,INT((ROW()-2)/20)+2))</f>
        <v/>
      </c>
      <c r="H5824" s="4" t="str">
        <f aca="false">IF($A5824="","",EDATE(INDEX(CARTAO_COMPRAS!$J:$J,INT((ROW()-2)/20)+2),MOD(ROW()-2,20)))</f>
        <v/>
      </c>
      <c r="I5824" s="4" t="str">
        <f aca="false">IF($H5824="","",$H5824-WEEKDAY($H5824,2)+1)</f>
        <v/>
      </c>
      <c r="J5824" s="4" t="str">
        <f aca="false">IF($I5824="","",$I5824+6)</f>
        <v/>
      </c>
      <c r="K5824" s="6" t="str">
        <f aca="false">IF($H5824="","",DATE(YEAR($H5824),MONTH($H5824),1))</f>
        <v/>
      </c>
      <c r="L5824" s="0" t="str">
        <f aca="false">IF($A5824="","",INDEX(CARTAO_COMPRAS!$K:$K,INT((ROW()-2)/20)+2))</f>
        <v/>
      </c>
      <c r="M5824" s="0" t="str">
        <f aca="false">IF($A5824="","","Compra no cartão")</f>
        <v/>
      </c>
    </row>
    <row r="5825" customFormat="false" ht="13.5" hidden="false" customHeight="false" outlineLevel="0" collapsed="false">
      <c r="A5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5" s="0" t="str">
        <f aca="false">IF($A5825="","",INDEX(CARTAO_COMPRAS!$C:$C,INT((ROW()-2)/20)+2))</f>
        <v/>
      </c>
      <c r="C5825" s="0" t="str">
        <f aca="false">IF($A5825="","",INDEX(CARTAO_COMPRAS!$D:$D,INT((ROW()-2)/20)+2))</f>
        <v/>
      </c>
      <c r="D5825" s="0" t="str">
        <f aca="false">IF($A5825="","",INDEX(CARTAO_COMPRAS!$E:$E,INT((ROW()-2)/20)+2))</f>
        <v/>
      </c>
      <c r="E5825" s="0" t="str">
        <f aca="false">IF($A5825="","",INDEX(CARTAO_COMPRAS!$H:$H,INT((ROW()-2)/20)+2)+MOD(ROW()-2,20))</f>
        <v/>
      </c>
      <c r="F5825" s="0" t="str">
        <f aca="false">IF($A5825="","",INDEX(CARTAO_COMPRAS!$G:$G,INT((ROW()-2)/20)+2))</f>
        <v/>
      </c>
      <c r="G5825" s="5" t="str">
        <f aca="false">IF($A5825="","",INDEX(CARTAO_COMPRAS!$I:$I,INT((ROW()-2)/20)+2))</f>
        <v/>
      </c>
      <c r="H5825" s="4" t="str">
        <f aca="false">IF($A5825="","",EDATE(INDEX(CARTAO_COMPRAS!$J:$J,INT((ROW()-2)/20)+2),MOD(ROW()-2,20)))</f>
        <v/>
      </c>
      <c r="I5825" s="4" t="str">
        <f aca="false">IF($H5825="","",$H5825-WEEKDAY($H5825,2)+1)</f>
        <v/>
      </c>
      <c r="J5825" s="4" t="str">
        <f aca="false">IF($I5825="","",$I5825+6)</f>
        <v/>
      </c>
      <c r="K5825" s="6" t="str">
        <f aca="false">IF($H5825="","",DATE(YEAR($H5825),MONTH($H5825),1))</f>
        <v/>
      </c>
      <c r="L5825" s="0" t="str">
        <f aca="false">IF($A5825="","",INDEX(CARTAO_COMPRAS!$K:$K,INT((ROW()-2)/20)+2))</f>
        <v/>
      </c>
      <c r="M5825" s="0" t="str">
        <f aca="false">IF($A5825="","","Compra no cartão")</f>
        <v/>
      </c>
    </row>
    <row r="5826" customFormat="false" ht="13.5" hidden="false" customHeight="false" outlineLevel="0" collapsed="false">
      <c r="A5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6" s="0" t="str">
        <f aca="false">IF($A5826="","",INDEX(CARTAO_COMPRAS!$C:$C,INT((ROW()-2)/20)+2))</f>
        <v/>
      </c>
      <c r="C5826" s="0" t="str">
        <f aca="false">IF($A5826="","",INDEX(CARTAO_COMPRAS!$D:$D,INT((ROW()-2)/20)+2))</f>
        <v/>
      </c>
      <c r="D5826" s="0" t="str">
        <f aca="false">IF($A5826="","",INDEX(CARTAO_COMPRAS!$E:$E,INT((ROW()-2)/20)+2))</f>
        <v/>
      </c>
      <c r="E5826" s="0" t="str">
        <f aca="false">IF($A5826="","",INDEX(CARTAO_COMPRAS!$H:$H,INT((ROW()-2)/20)+2)+MOD(ROW()-2,20))</f>
        <v/>
      </c>
      <c r="F5826" s="0" t="str">
        <f aca="false">IF($A5826="","",INDEX(CARTAO_COMPRAS!$G:$G,INT((ROW()-2)/20)+2))</f>
        <v/>
      </c>
      <c r="G5826" s="5" t="str">
        <f aca="false">IF($A5826="","",INDEX(CARTAO_COMPRAS!$I:$I,INT((ROW()-2)/20)+2))</f>
        <v/>
      </c>
      <c r="H5826" s="4" t="str">
        <f aca="false">IF($A5826="","",EDATE(INDEX(CARTAO_COMPRAS!$J:$J,INT((ROW()-2)/20)+2),MOD(ROW()-2,20)))</f>
        <v/>
      </c>
      <c r="I5826" s="4" t="str">
        <f aca="false">IF($H5826="","",$H5826-WEEKDAY($H5826,2)+1)</f>
        <v/>
      </c>
      <c r="J5826" s="4" t="str">
        <f aca="false">IF($I5826="","",$I5826+6)</f>
        <v/>
      </c>
      <c r="K5826" s="6" t="str">
        <f aca="false">IF($H5826="","",DATE(YEAR($H5826),MONTH($H5826),1))</f>
        <v/>
      </c>
      <c r="L5826" s="0" t="str">
        <f aca="false">IF($A5826="","",INDEX(CARTAO_COMPRAS!$K:$K,INT((ROW()-2)/20)+2))</f>
        <v/>
      </c>
      <c r="M5826" s="0" t="str">
        <f aca="false">IF($A5826="","","Compra no cartão")</f>
        <v/>
      </c>
    </row>
    <row r="5827" customFormat="false" ht="13.5" hidden="false" customHeight="false" outlineLevel="0" collapsed="false">
      <c r="A5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7" s="0" t="str">
        <f aca="false">IF($A5827="","",INDEX(CARTAO_COMPRAS!$C:$C,INT((ROW()-2)/20)+2))</f>
        <v/>
      </c>
      <c r="C5827" s="0" t="str">
        <f aca="false">IF($A5827="","",INDEX(CARTAO_COMPRAS!$D:$D,INT((ROW()-2)/20)+2))</f>
        <v/>
      </c>
      <c r="D5827" s="0" t="str">
        <f aca="false">IF($A5827="","",INDEX(CARTAO_COMPRAS!$E:$E,INT((ROW()-2)/20)+2))</f>
        <v/>
      </c>
      <c r="E5827" s="0" t="str">
        <f aca="false">IF($A5827="","",INDEX(CARTAO_COMPRAS!$H:$H,INT((ROW()-2)/20)+2)+MOD(ROW()-2,20))</f>
        <v/>
      </c>
      <c r="F5827" s="0" t="str">
        <f aca="false">IF($A5827="","",INDEX(CARTAO_COMPRAS!$G:$G,INT((ROW()-2)/20)+2))</f>
        <v/>
      </c>
      <c r="G5827" s="5" t="str">
        <f aca="false">IF($A5827="","",INDEX(CARTAO_COMPRAS!$I:$I,INT((ROW()-2)/20)+2))</f>
        <v/>
      </c>
      <c r="H5827" s="4" t="str">
        <f aca="false">IF($A5827="","",EDATE(INDEX(CARTAO_COMPRAS!$J:$J,INT((ROW()-2)/20)+2),MOD(ROW()-2,20)))</f>
        <v/>
      </c>
      <c r="I5827" s="4" t="str">
        <f aca="false">IF($H5827="","",$H5827-WEEKDAY($H5827,2)+1)</f>
        <v/>
      </c>
      <c r="J5827" s="4" t="str">
        <f aca="false">IF($I5827="","",$I5827+6)</f>
        <v/>
      </c>
      <c r="K5827" s="6" t="str">
        <f aca="false">IF($H5827="","",DATE(YEAR($H5827),MONTH($H5827),1))</f>
        <v/>
      </c>
      <c r="L5827" s="0" t="str">
        <f aca="false">IF($A5827="","",INDEX(CARTAO_COMPRAS!$K:$K,INT((ROW()-2)/20)+2))</f>
        <v/>
      </c>
      <c r="M5827" s="0" t="str">
        <f aca="false">IF($A5827="","","Compra no cartão")</f>
        <v/>
      </c>
    </row>
    <row r="5828" customFormat="false" ht="13.5" hidden="false" customHeight="false" outlineLevel="0" collapsed="false">
      <c r="A5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8" s="0" t="str">
        <f aca="false">IF($A5828="","",INDEX(CARTAO_COMPRAS!$C:$C,INT((ROW()-2)/20)+2))</f>
        <v/>
      </c>
      <c r="C5828" s="0" t="str">
        <f aca="false">IF($A5828="","",INDEX(CARTAO_COMPRAS!$D:$D,INT((ROW()-2)/20)+2))</f>
        <v/>
      </c>
      <c r="D5828" s="0" t="str">
        <f aca="false">IF($A5828="","",INDEX(CARTAO_COMPRAS!$E:$E,INT((ROW()-2)/20)+2))</f>
        <v/>
      </c>
      <c r="E5828" s="0" t="str">
        <f aca="false">IF($A5828="","",INDEX(CARTAO_COMPRAS!$H:$H,INT((ROW()-2)/20)+2)+MOD(ROW()-2,20))</f>
        <v/>
      </c>
      <c r="F5828" s="0" t="str">
        <f aca="false">IF($A5828="","",INDEX(CARTAO_COMPRAS!$G:$G,INT((ROW()-2)/20)+2))</f>
        <v/>
      </c>
      <c r="G5828" s="5" t="str">
        <f aca="false">IF($A5828="","",INDEX(CARTAO_COMPRAS!$I:$I,INT((ROW()-2)/20)+2))</f>
        <v/>
      </c>
      <c r="H5828" s="4" t="str">
        <f aca="false">IF($A5828="","",EDATE(INDEX(CARTAO_COMPRAS!$J:$J,INT((ROW()-2)/20)+2),MOD(ROW()-2,20)))</f>
        <v/>
      </c>
      <c r="I5828" s="4" t="str">
        <f aca="false">IF($H5828="","",$H5828-WEEKDAY($H5828,2)+1)</f>
        <v/>
      </c>
      <c r="J5828" s="4" t="str">
        <f aca="false">IF($I5828="","",$I5828+6)</f>
        <v/>
      </c>
      <c r="K5828" s="6" t="str">
        <f aca="false">IF($H5828="","",DATE(YEAR($H5828),MONTH($H5828),1))</f>
        <v/>
      </c>
      <c r="L5828" s="0" t="str">
        <f aca="false">IF($A5828="","",INDEX(CARTAO_COMPRAS!$K:$K,INT((ROW()-2)/20)+2))</f>
        <v/>
      </c>
      <c r="M5828" s="0" t="str">
        <f aca="false">IF($A5828="","","Compra no cartão")</f>
        <v/>
      </c>
    </row>
    <row r="5829" customFormat="false" ht="13.5" hidden="false" customHeight="false" outlineLevel="0" collapsed="false">
      <c r="A5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29" s="0" t="str">
        <f aca="false">IF($A5829="","",INDEX(CARTAO_COMPRAS!$C:$C,INT((ROW()-2)/20)+2))</f>
        <v/>
      </c>
      <c r="C5829" s="0" t="str">
        <f aca="false">IF($A5829="","",INDEX(CARTAO_COMPRAS!$D:$D,INT((ROW()-2)/20)+2))</f>
        <v/>
      </c>
      <c r="D5829" s="0" t="str">
        <f aca="false">IF($A5829="","",INDEX(CARTAO_COMPRAS!$E:$E,INT((ROW()-2)/20)+2))</f>
        <v/>
      </c>
      <c r="E5829" s="0" t="str">
        <f aca="false">IF($A5829="","",INDEX(CARTAO_COMPRAS!$H:$H,INT((ROW()-2)/20)+2)+MOD(ROW()-2,20))</f>
        <v/>
      </c>
      <c r="F5829" s="0" t="str">
        <f aca="false">IF($A5829="","",INDEX(CARTAO_COMPRAS!$G:$G,INT((ROW()-2)/20)+2))</f>
        <v/>
      </c>
      <c r="G5829" s="5" t="str">
        <f aca="false">IF($A5829="","",INDEX(CARTAO_COMPRAS!$I:$I,INT((ROW()-2)/20)+2))</f>
        <v/>
      </c>
      <c r="H5829" s="4" t="str">
        <f aca="false">IF($A5829="","",EDATE(INDEX(CARTAO_COMPRAS!$J:$J,INT((ROW()-2)/20)+2),MOD(ROW()-2,20)))</f>
        <v/>
      </c>
      <c r="I5829" s="4" t="str">
        <f aca="false">IF($H5829="","",$H5829-WEEKDAY($H5829,2)+1)</f>
        <v/>
      </c>
      <c r="J5829" s="4" t="str">
        <f aca="false">IF($I5829="","",$I5829+6)</f>
        <v/>
      </c>
      <c r="K5829" s="6" t="str">
        <f aca="false">IF($H5829="","",DATE(YEAR($H5829),MONTH($H5829),1))</f>
        <v/>
      </c>
      <c r="L5829" s="0" t="str">
        <f aca="false">IF($A5829="","",INDEX(CARTAO_COMPRAS!$K:$K,INT((ROW()-2)/20)+2))</f>
        <v/>
      </c>
      <c r="M5829" s="0" t="str">
        <f aca="false">IF($A5829="","","Compra no cartão")</f>
        <v/>
      </c>
    </row>
    <row r="5830" customFormat="false" ht="13.5" hidden="false" customHeight="false" outlineLevel="0" collapsed="false">
      <c r="A5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0" s="0" t="str">
        <f aca="false">IF($A5830="","",INDEX(CARTAO_COMPRAS!$C:$C,INT((ROW()-2)/20)+2))</f>
        <v/>
      </c>
      <c r="C5830" s="0" t="str">
        <f aca="false">IF($A5830="","",INDEX(CARTAO_COMPRAS!$D:$D,INT((ROW()-2)/20)+2))</f>
        <v/>
      </c>
      <c r="D5830" s="0" t="str">
        <f aca="false">IF($A5830="","",INDEX(CARTAO_COMPRAS!$E:$E,INT((ROW()-2)/20)+2))</f>
        <v/>
      </c>
      <c r="E5830" s="0" t="str">
        <f aca="false">IF($A5830="","",INDEX(CARTAO_COMPRAS!$H:$H,INT((ROW()-2)/20)+2)+MOD(ROW()-2,20))</f>
        <v/>
      </c>
      <c r="F5830" s="0" t="str">
        <f aca="false">IF($A5830="","",INDEX(CARTAO_COMPRAS!$G:$G,INT((ROW()-2)/20)+2))</f>
        <v/>
      </c>
      <c r="G5830" s="5" t="str">
        <f aca="false">IF($A5830="","",INDEX(CARTAO_COMPRAS!$I:$I,INT((ROW()-2)/20)+2))</f>
        <v/>
      </c>
      <c r="H5830" s="4" t="str">
        <f aca="false">IF($A5830="","",EDATE(INDEX(CARTAO_COMPRAS!$J:$J,INT((ROW()-2)/20)+2),MOD(ROW()-2,20)))</f>
        <v/>
      </c>
      <c r="I5830" s="4" t="str">
        <f aca="false">IF($H5830="","",$H5830-WEEKDAY($H5830,2)+1)</f>
        <v/>
      </c>
      <c r="J5830" s="4" t="str">
        <f aca="false">IF($I5830="","",$I5830+6)</f>
        <v/>
      </c>
      <c r="K5830" s="6" t="str">
        <f aca="false">IF($H5830="","",DATE(YEAR($H5830),MONTH($H5830),1))</f>
        <v/>
      </c>
      <c r="L5830" s="0" t="str">
        <f aca="false">IF($A5830="","",INDEX(CARTAO_COMPRAS!$K:$K,INT((ROW()-2)/20)+2))</f>
        <v/>
      </c>
      <c r="M5830" s="0" t="str">
        <f aca="false">IF($A5830="","","Compra no cartão")</f>
        <v/>
      </c>
    </row>
    <row r="5831" customFormat="false" ht="13.5" hidden="false" customHeight="false" outlineLevel="0" collapsed="false">
      <c r="A5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1" s="0" t="str">
        <f aca="false">IF($A5831="","",INDEX(CARTAO_COMPRAS!$C:$C,INT((ROW()-2)/20)+2))</f>
        <v/>
      </c>
      <c r="C5831" s="0" t="str">
        <f aca="false">IF($A5831="","",INDEX(CARTAO_COMPRAS!$D:$D,INT((ROW()-2)/20)+2))</f>
        <v/>
      </c>
      <c r="D5831" s="0" t="str">
        <f aca="false">IF($A5831="","",INDEX(CARTAO_COMPRAS!$E:$E,INT((ROW()-2)/20)+2))</f>
        <v/>
      </c>
      <c r="E5831" s="0" t="str">
        <f aca="false">IF($A5831="","",INDEX(CARTAO_COMPRAS!$H:$H,INT((ROW()-2)/20)+2)+MOD(ROW()-2,20))</f>
        <v/>
      </c>
      <c r="F5831" s="0" t="str">
        <f aca="false">IF($A5831="","",INDEX(CARTAO_COMPRAS!$G:$G,INT((ROW()-2)/20)+2))</f>
        <v/>
      </c>
      <c r="G5831" s="5" t="str">
        <f aca="false">IF($A5831="","",INDEX(CARTAO_COMPRAS!$I:$I,INT((ROW()-2)/20)+2))</f>
        <v/>
      </c>
      <c r="H5831" s="4" t="str">
        <f aca="false">IF($A5831="","",EDATE(INDEX(CARTAO_COMPRAS!$J:$J,INT((ROW()-2)/20)+2),MOD(ROW()-2,20)))</f>
        <v/>
      </c>
      <c r="I5831" s="4" t="str">
        <f aca="false">IF($H5831="","",$H5831-WEEKDAY($H5831,2)+1)</f>
        <v/>
      </c>
      <c r="J5831" s="4" t="str">
        <f aca="false">IF($I5831="","",$I5831+6)</f>
        <v/>
      </c>
      <c r="K5831" s="6" t="str">
        <f aca="false">IF($H5831="","",DATE(YEAR($H5831),MONTH($H5831),1))</f>
        <v/>
      </c>
      <c r="L5831" s="0" t="str">
        <f aca="false">IF($A5831="","",INDEX(CARTAO_COMPRAS!$K:$K,INT((ROW()-2)/20)+2))</f>
        <v/>
      </c>
      <c r="M5831" s="0" t="str">
        <f aca="false">IF($A5831="","","Compra no cartão")</f>
        <v/>
      </c>
    </row>
    <row r="5832" customFormat="false" ht="13.5" hidden="false" customHeight="false" outlineLevel="0" collapsed="false">
      <c r="A5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2" s="0" t="str">
        <f aca="false">IF($A5832="","",INDEX(CARTAO_COMPRAS!$C:$C,INT((ROW()-2)/20)+2))</f>
        <v/>
      </c>
      <c r="C5832" s="0" t="str">
        <f aca="false">IF($A5832="","",INDEX(CARTAO_COMPRAS!$D:$D,INT((ROW()-2)/20)+2))</f>
        <v/>
      </c>
      <c r="D5832" s="0" t="str">
        <f aca="false">IF($A5832="","",INDEX(CARTAO_COMPRAS!$E:$E,INT((ROW()-2)/20)+2))</f>
        <v/>
      </c>
      <c r="E5832" s="0" t="str">
        <f aca="false">IF($A5832="","",INDEX(CARTAO_COMPRAS!$H:$H,INT((ROW()-2)/20)+2)+MOD(ROW()-2,20))</f>
        <v/>
      </c>
      <c r="F5832" s="0" t="str">
        <f aca="false">IF($A5832="","",INDEX(CARTAO_COMPRAS!$G:$G,INT((ROW()-2)/20)+2))</f>
        <v/>
      </c>
      <c r="G5832" s="5" t="str">
        <f aca="false">IF($A5832="","",INDEX(CARTAO_COMPRAS!$I:$I,INT((ROW()-2)/20)+2))</f>
        <v/>
      </c>
      <c r="H5832" s="4" t="str">
        <f aca="false">IF($A5832="","",EDATE(INDEX(CARTAO_COMPRAS!$J:$J,INT((ROW()-2)/20)+2),MOD(ROW()-2,20)))</f>
        <v/>
      </c>
      <c r="I5832" s="4" t="str">
        <f aca="false">IF($H5832="","",$H5832-WEEKDAY($H5832,2)+1)</f>
        <v/>
      </c>
      <c r="J5832" s="4" t="str">
        <f aca="false">IF($I5832="","",$I5832+6)</f>
        <v/>
      </c>
      <c r="K5832" s="6" t="str">
        <f aca="false">IF($H5832="","",DATE(YEAR($H5832),MONTH($H5832),1))</f>
        <v/>
      </c>
      <c r="L5832" s="0" t="str">
        <f aca="false">IF($A5832="","",INDEX(CARTAO_COMPRAS!$K:$K,INT((ROW()-2)/20)+2))</f>
        <v/>
      </c>
      <c r="M5832" s="0" t="str">
        <f aca="false">IF($A5832="","","Compra no cartão")</f>
        <v/>
      </c>
    </row>
    <row r="5833" customFormat="false" ht="13.5" hidden="false" customHeight="false" outlineLevel="0" collapsed="false">
      <c r="A5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3" s="0" t="str">
        <f aca="false">IF($A5833="","",INDEX(CARTAO_COMPRAS!$C:$C,INT((ROW()-2)/20)+2))</f>
        <v/>
      </c>
      <c r="C5833" s="0" t="str">
        <f aca="false">IF($A5833="","",INDEX(CARTAO_COMPRAS!$D:$D,INT((ROW()-2)/20)+2))</f>
        <v/>
      </c>
      <c r="D5833" s="0" t="str">
        <f aca="false">IF($A5833="","",INDEX(CARTAO_COMPRAS!$E:$E,INT((ROW()-2)/20)+2))</f>
        <v/>
      </c>
      <c r="E5833" s="0" t="str">
        <f aca="false">IF($A5833="","",INDEX(CARTAO_COMPRAS!$H:$H,INT((ROW()-2)/20)+2)+MOD(ROW()-2,20))</f>
        <v/>
      </c>
      <c r="F5833" s="0" t="str">
        <f aca="false">IF($A5833="","",INDEX(CARTAO_COMPRAS!$G:$G,INT((ROW()-2)/20)+2))</f>
        <v/>
      </c>
      <c r="G5833" s="5" t="str">
        <f aca="false">IF($A5833="","",INDEX(CARTAO_COMPRAS!$I:$I,INT((ROW()-2)/20)+2))</f>
        <v/>
      </c>
      <c r="H5833" s="4" t="str">
        <f aca="false">IF($A5833="","",EDATE(INDEX(CARTAO_COMPRAS!$J:$J,INT((ROW()-2)/20)+2),MOD(ROW()-2,20)))</f>
        <v/>
      </c>
      <c r="I5833" s="4" t="str">
        <f aca="false">IF($H5833="","",$H5833-WEEKDAY($H5833,2)+1)</f>
        <v/>
      </c>
      <c r="J5833" s="4" t="str">
        <f aca="false">IF($I5833="","",$I5833+6)</f>
        <v/>
      </c>
      <c r="K5833" s="6" t="str">
        <f aca="false">IF($H5833="","",DATE(YEAR($H5833),MONTH($H5833),1))</f>
        <v/>
      </c>
      <c r="L5833" s="0" t="str">
        <f aca="false">IF($A5833="","",INDEX(CARTAO_COMPRAS!$K:$K,INT((ROW()-2)/20)+2))</f>
        <v/>
      </c>
      <c r="M5833" s="0" t="str">
        <f aca="false">IF($A5833="","","Compra no cartão")</f>
        <v/>
      </c>
    </row>
    <row r="5834" customFormat="false" ht="13.5" hidden="false" customHeight="false" outlineLevel="0" collapsed="false">
      <c r="A5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4" s="0" t="str">
        <f aca="false">IF($A5834="","",INDEX(CARTAO_COMPRAS!$C:$C,INT((ROW()-2)/20)+2))</f>
        <v/>
      </c>
      <c r="C5834" s="0" t="str">
        <f aca="false">IF($A5834="","",INDEX(CARTAO_COMPRAS!$D:$D,INT((ROW()-2)/20)+2))</f>
        <v/>
      </c>
      <c r="D5834" s="0" t="str">
        <f aca="false">IF($A5834="","",INDEX(CARTAO_COMPRAS!$E:$E,INT((ROW()-2)/20)+2))</f>
        <v/>
      </c>
      <c r="E5834" s="0" t="str">
        <f aca="false">IF($A5834="","",INDEX(CARTAO_COMPRAS!$H:$H,INT((ROW()-2)/20)+2)+MOD(ROW()-2,20))</f>
        <v/>
      </c>
      <c r="F5834" s="0" t="str">
        <f aca="false">IF($A5834="","",INDEX(CARTAO_COMPRAS!$G:$G,INT((ROW()-2)/20)+2))</f>
        <v/>
      </c>
      <c r="G5834" s="5" t="str">
        <f aca="false">IF($A5834="","",INDEX(CARTAO_COMPRAS!$I:$I,INT((ROW()-2)/20)+2))</f>
        <v/>
      </c>
      <c r="H5834" s="4" t="str">
        <f aca="false">IF($A5834="","",EDATE(INDEX(CARTAO_COMPRAS!$J:$J,INT((ROW()-2)/20)+2),MOD(ROW()-2,20)))</f>
        <v/>
      </c>
      <c r="I5834" s="4" t="str">
        <f aca="false">IF($H5834="","",$H5834-WEEKDAY($H5834,2)+1)</f>
        <v/>
      </c>
      <c r="J5834" s="4" t="str">
        <f aca="false">IF($I5834="","",$I5834+6)</f>
        <v/>
      </c>
      <c r="K5834" s="6" t="str">
        <f aca="false">IF($H5834="","",DATE(YEAR($H5834),MONTH($H5834),1))</f>
        <v/>
      </c>
      <c r="L5834" s="0" t="str">
        <f aca="false">IF($A5834="","",INDEX(CARTAO_COMPRAS!$K:$K,INT((ROW()-2)/20)+2))</f>
        <v/>
      </c>
      <c r="M5834" s="0" t="str">
        <f aca="false">IF($A5834="","","Compra no cartão")</f>
        <v/>
      </c>
    </row>
    <row r="5835" customFormat="false" ht="13.5" hidden="false" customHeight="false" outlineLevel="0" collapsed="false">
      <c r="A5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5" s="0" t="str">
        <f aca="false">IF($A5835="","",INDEX(CARTAO_COMPRAS!$C:$C,INT((ROW()-2)/20)+2))</f>
        <v/>
      </c>
      <c r="C5835" s="0" t="str">
        <f aca="false">IF($A5835="","",INDEX(CARTAO_COMPRAS!$D:$D,INT((ROW()-2)/20)+2))</f>
        <v/>
      </c>
      <c r="D5835" s="0" t="str">
        <f aca="false">IF($A5835="","",INDEX(CARTAO_COMPRAS!$E:$E,INT((ROW()-2)/20)+2))</f>
        <v/>
      </c>
      <c r="E5835" s="0" t="str">
        <f aca="false">IF($A5835="","",INDEX(CARTAO_COMPRAS!$H:$H,INT((ROW()-2)/20)+2)+MOD(ROW()-2,20))</f>
        <v/>
      </c>
      <c r="F5835" s="0" t="str">
        <f aca="false">IF($A5835="","",INDEX(CARTAO_COMPRAS!$G:$G,INT((ROW()-2)/20)+2))</f>
        <v/>
      </c>
      <c r="G5835" s="5" t="str">
        <f aca="false">IF($A5835="","",INDEX(CARTAO_COMPRAS!$I:$I,INT((ROW()-2)/20)+2))</f>
        <v/>
      </c>
      <c r="H5835" s="4" t="str">
        <f aca="false">IF($A5835="","",EDATE(INDEX(CARTAO_COMPRAS!$J:$J,INT((ROW()-2)/20)+2),MOD(ROW()-2,20)))</f>
        <v/>
      </c>
      <c r="I5835" s="4" t="str">
        <f aca="false">IF($H5835="","",$H5835-WEEKDAY($H5835,2)+1)</f>
        <v/>
      </c>
      <c r="J5835" s="4" t="str">
        <f aca="false">IF($I5835="","",$I5835+6)</f>
        <v/>
      </c>
      <c r="K5835" s="6" t="str">
        <f aca="false">IF($H5835="","",DATE(YEAR($H5835),MONTH($H5835),1))</f>
        <v/>
      </c>
      <c r="L5835" s="0" t="str">
        <f aca="false">IF($A5835="","",INDEX(CARTAO_COMPRAS!$K:$K,INT((ROW()-2)/20)+2))</f>
        <v/>
      </c>
      <c r="M5835" s="0" t="str">
        <f aca="false">IF($A5835="","","Compra no cartão")</f>
        <v/>
      </c>
    </row>
    <row r="5836" customFormat="false" ht="13.5" hidden="false" customHeight="false" outlineLevel="0" collapsed="false">
      <c r="A5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6" s="0" t="str">
        <f aca="false">IF($A5836="","",INDEX(CARTAO_COMPRAS!$C:$C,INT((ROW()-2)/20)+2))</f>
        <v/>
      </c>
      <c r="C5836" s="0" t="str">
        <f aca="false">IF($A5836="","",INDEX(CARTAO_COMPRAS!$D:$D,INT((ROW()-2)/20)+2))</f>
        <v/>
      </c>
      <c r="D5836" s="0" t="str">
        <f aca="false">IF($A5836="","",INDEX(CARTAO_COMPRAS!$E:$E,INT((ROW()-2)/20)+2))</f>
        <v/>
      </c>
      <c r="E5836" s="0" t="str">
        <f aca="false">IF($A5836="","",INDEX(CARTAO_COMPRAS!$H:$H,INT((ROW()-2)/20)+2)+MOD(ROW()-2,20))</f>
        <v/>
      </c>
      <c r="F5836" s="0" t="str">
        <f aca="false">IF($A5836="","",INDEX(CARTAO_COMPRAS!$G:$G,INT((ROW()-2)/20)+2))</f>
        <v/>
      </c>
      <c r="G5836" s="5" t="str">
        <f aca="false">IF($A5836="","",INDEX(CARTAO_COMPRAS!$I:$I,INT((ROW()-2)/20)+2))</f>
        <v/>
      </c>
      <c r="H5836" s="4" t="str">
        <f aca="false">IF($A5836="","",EDATE(INDEX(CARTAO_COMPRAS!$J:$J,INT((ROW()-2)/20)+2),MOD(ROW()-2,20)))</f>
        <v/>
      </c>
      <c r="I5836" s="4" t="str">
        <f aca="false">IF($H5836="","",$H5836-WEEKDAY($H5836,2)+1)</f>
        <v/>
      </c>
      <c r="J5836" s="4" t="str">
        <f aca="false">IF($I5836="","",$I5836+6)</f>
        <v/>
      </c>
      <c r="K5836" s="6" t="str">
        <f aca="false">IF($H5836="","",DATE(YEAR($H5836),MONTH($H5836),1))</f>
        <v/>
      </c>
      <c r="L5836" s="0" t="str">
        <f aca="false">IF($A5836="","",INDEX(CARTAO_COMPRAS!$K:$K,INT((ROW()-2)/20)+2))</f>
        <v/>
      </c>
      <c r="M5836" s="0" t="str">
        <f aca="false">IF($A5836="","","Compra no cartão")</f>
        <v/>
      </c>
    </row>
    <row r="5837" customFormat="false" ht="13.5" hidden="false" customHeight="false" outlineLevel="0" collapsed="false">
      <c r="A5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7" s="0" t="str">
        <f aca="false">IF($A5837="","",INDEX(CARTAO_COMPRAS!$C:$C,INT((ROW()-2)/20)+2))</f>
        <v/>
      </c>
      <c r="C5837" s="0" t="str">
        <f aca="false">IF($A5837="","",INDEX(CARTAO_COMPRAS!$D:$D,INT((ROW()-2)/20)+2))</f>
        <v/>
      </c>
      <c r="D5837" s="0" t="str">
        <f aca="false">IF($A5837="","",INDEX(CARTAO_COMPRAS!$E:$E,INT((ROW()-2)/20)+2))</f>
        <v/>
      </c>
      <c r="E5837" s="0" t="str">
        <f aca="false">IF($A5837="","",INDEX(CARTAO_COMPRAS!$H:$H,INT((ROW()-2)/20)+2)+MOD(ROW()-2,20))</f>
        <v/>
      </c>
      <c r="F5837" s="0" t="str">
        <f aca="false">IF($A5837="","",INDEX(CARTAO_COMPRAS!$G:$G,INT((ROW()-2)/20)+2))</f>
        <v/>
      </c>
      <c r="G5837" s="5" t="str">
        <f aca="false">IF($A5837="","",INDEX(CARTAO_COMPRAS!$I:$I,INT((ROW()-2)/20)+2))</f>
        <v/>
      </c>
      <c r="H5837" s="4" t="str">
        <f aca="false">IF($A5837="","",EDATE(INDEX(CARTAO_COMPRAS!$J:$J,INT((ROW()-2)/20)+2),MOD(ROW()-2,20)))</f>
        <v/>
      </c>
      <c r="I5837" s="4" t="str">
        <f aca="false">IF($H5837="","",$H5837-WEEKDAY($H5837,2)+1)</f>
        <v/>
      </c>
      <c r="J5837" s="4" t="str">
        <f aca="false">IF($I5837="","",$I5837+6)</f>
        <v/>
      </c>
      <c r="K5837" s="6" t="str">
        <f aca="false">IF($H5837="","",DATE(YEAR($H5837),MONTH($H5837),1))</f>
        <v/>
      </c>
      <c r="L5837" s="0" t="str">
        <f aca="false">IF($A5837="","",INDEX(CARTAO_COMPRAS!$K:$K,INT((ROW()-2)/20)+2))</f>
        <v/>
      </c>
      <c r="M5837" s="0" t="str">
        <f aca="false">IF($A5837="","","Compra no cartão")</f>
        <v/>
      </c>
    </row>
    <row r="5838" customFormat="false" ht="13.5" hidden="false" customHeight="false" outlineLevel="0" collapsed="false">
      <c r="A5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8" s="0" t="str">
        <f aca="false">IF($A5838="","",INDEX(CARTAO_COMPRAS!$C:$C,INT((ROW()-2)/20)+2))</f>
        <v/>
      </c>
      <c r="C5838" s="0" t="str">
        <f aca="false">IF($A5838="","",INDEX(CARTAO_COMPRAS!$D:$D,INT((ROW()-2)/20)+2))</f>
        <v/>
      </c>
      <c r="D5838" s="0" t="str">
        <f aca="false">IF($A5838="","",INDEX(CARTAO_COMPRAS!$E:$E,INT((ROW()-2)/20)+2))</f>
        <v/>
      </c>
      <c r="E5838" s="0" t="str">
        <f aca="false">IF($A5838="","",INDEX(CARTAO_COMPRAS!$H:$H,INT((ROW()-2)/20)+2)+MOD(ROW()-2,20))</f>
        <v/>
      </c>
      <c r="F5838" s="0" t="str">
        <f aca="false">IF($A5838="","",INDEX(CARTAO_COMPRAS!$G:$G,INT((ROW()-2)/20)+2))</f>
        <v/>
      </c>
      <c r="G5838" s="5" t="str">
        <f aca="false">IF($A5838="","",INDEX(CARTAO_COMPRAS!$I:$I,INT((ROW()-2)/20)+2))</f>
        <v/>
      </c>
      <c r="H5838" s="4" t="str">
        <f aca="false">IF($A5838="","",EDATE(INDEX(CARTAO_COMPRAS!$J:$J,INT((ROW()-2)/20)+2),MOD(ROW()-2,20)))</f>
        <v/>
      </c>
      <c r="I5838" s="4" t="str">
        <f aca="false">IF($H5838="","",$H5838-WEEKDAY($H5838,2)+1)</f>
        <v/>
      </c>
      <c r="J5838" s="4" t="str">
        <f aca="false">IF($I5838="","",$I5838+6)</f>
        <v/>
      </c>
      <c r="K5838" s="6" t="str">
        <f aca="false">IF($H5838="","",DATE(YEAR($H5838),MONTH($H5838),1))</f>
        <v/>
      </c>
      <c r="L5838" s="0" t="str">
        <f aca="false">IF($A5838="","",INDEX(CARTAO_COMPRAS!$K:$K,INT((ROW()-2)/20)+2))</f>
        <v/>
      </c>
      <c r="M5838" s="0" t="str">
        <f aca="false">IF($A5838="","","Compra no cartão")</f>
        <v/>
      </c>
    </row>
    <row r="5839" customFormat="false" ht="13.5" hidden="false" customHeight="false" outlineLevel="0" collapsed="false">
      <c r="A5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39" s="0" t="str">
        <f aca="false">IF($A5839="","",INDEX(CARTAO_COMPRAS!$C:$C,INT((ROW()-2)/20)+2))</f>
        <v/>
      </c>
      <c r="C5839" s="0" t="str">
        <f aca="false">IF($A5839="","",INDEX(CARTAO_COMPRAS!$D:$D,INT((ROW()-2)/20)+2))</f>
        <v/>
      </c>
      <c r="D5839" s="0" t="str">
        <f aca="false">IF($A5839="","",INDEX(CARTAO_COMPRAS!$E:$E,INT((ROW()-2)/20)+2))</f>
        <v/>
      </c>
      <c r="E5839" s="0" t="str">
        <f aca="false">IF($A5839="","",INDEX(CARTAO_COMPRAS!$H:$H,INT((ROW()-2)/20)+2)+MOD(ROW()-2,20))</f>
        <v/>
      </c>
      <c r="F5839" s="0" t="str">
        <f aca="false">IF($A5839="","",INDEX(CARTAO_COMPRAS!$G:$G,INT((ROW()-2)/20)+2))</f>
        <v/>
      </c>
      <c r="G5839" s="5" t="str">
        <f aca="false">IF($A5839="","",INDEX(CARTAO_COMPRAS!$I:$I,INT((ROW()-2)/20)+2))</f>
        <v/>
      </c>
      <c r="H5839" s="4" t="str">
        <f aca="false">IF($A5839="","",EDATE(INDEX(CARTAO_COMPRAS!$J:$J,INT((ROW()-2)/20)+2),MOD(ROW()-2,20)))</f>
        <v/>
      </c>
      <c r="I5839" s="4" t="str">
        <f aca="false">IF($H5839="","",$H5839-WEEKDAY($H5839,2)+1)</f>
        <v/>
      </c>
      <c r="J5839" s="4" t="str">
        <f aca="false">IF($I5839="","",$I5839+6)</f>
        <v/>
      </c>
      <c r="K5839" s="6" t="str">
        <f aca="false">IF($H5839="","",DATE(YEAR($H5839),MONTH($H5839),1))</f>
        <v/>
      </c>
      <c r="L5839" s="0" t="str">
        <f aca="false">IF($A5839="","",INDEX(CARTAO_COMPRAS!$K:$K,INT((ROW()-2)/20)+2))</f>
        <v/>
      </c>
      <c r="M5839" s="0" t="str">
        <f aca="false">IF($A5839="","","Compra no cartão")</f>
        <v/>
      </c>
    </row>
    <row r="5840" customFormat="false" ht="13.5" hidden="false" customHeight="false" outlineLevel="0" collapsed="false">
      <c r="A5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0" s="0" t="str">
        <f aca="false">IF($A5840="","",INDEX(CARTAO_COMPRAS!$C:$C,INT((ROW()-2)/20)+2))</f>
        <v/>
      </c>
      <c r="C5840" s="0" t="str">
        <f aca="false">IF($A5840="","",INDEX(CARTAO_COMPRAS!$D:$D,INT((ROW()-2)/20)+2))</f>
        <v/>
      </c>
      <c r="D5840" s="0" t="str">
        <f aca="false">IF($A5840="","",INDEX(CARTAO_COMPRAS!$E:$E,INT((ROW()-2)/20)+2))</f>
        <v/>
      </c>
      <c r="E5840" s="0" t="str">
        <f aca="false">IF($A5840="","",INDEX(CARTAO_COMPRAS!$H:$H,INT((ROW()-2)/20)+2)+MOD(ROW()-2,20))</f>
        <v/>
      </c>
      <c r="F5840" s="0" t="str">
        <f aca="false">IF($A5840="","",INDEX(CARTAO_COMPRAS!$G:$G,INT((ROW()-2)/20)+2))</f>
        <v/>
      </c>
      <c r="G5840" s="5" t="str">
        <f aca="false">IF($A5840="","",INDEX(CARTAO_COMPRAS!$I:$I,INT((ROW()-2)/20)+2))</f>
        <v/>
      </c>
      <c r="H5840" s="4" t="str">
        <f aca="false">IF($A5840="","",EDATE(INDEX(CARTAO_COMPRAS!$J:$J,INT((ROW()-2)/20)+2),MOD(ROW()-2,20)))</f>
        <v/>
      </c>
      <c r="I5840" s="4" t="str">
        <f aca="false">IF($H5840="","",$H5840-WEEKDAY($H5840,2)+1)</f>
        <v/>
      </c>
      <c r="J5840" s="4" t="str">
        <f aca="false">IF($I5840="","",$I5840+6)</f>
        <v/>
      </c>
      <c r="K5840" s="6" t="str">
        <f aca="false">IF($H5840="","",DATE(YEAR($H5840),MONTH($H5840),1))</f>
        <v/>
      </c>
      <c r="L5840" s="0" t="str">
        <f aca="false">IF($A5840="","",INDEX(CARTAO_COMPRAS!$K:$K,INT((ROW()-2)/20)+2))</f>
        <v/>
      </c>
      <c r="M5840" s="0" t="str">
        <f aca="false">IF($A5840="","","Compra no cartão")</f>
        <v/>
      </c>
    </row>
    <row r="5841" customFormat="false" ht="13.5" hidden="false" customHeight="false" outlineLevel="0" collapsed="false">
      <c r="A5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1" s="0" t="str">
        <f aca="false">IF($A5841="","",INDEX(CARTAO_COMPRAS!$C:$C,INT((ROW()-2)/20)+2))</f>
        <v/>
      </c>
      <c r="C5841" s="0" t="str">
        <f aca="false">IF($A5841="","",INDEX(CARTAO_COMPRAS!$D:$D,INT((ROW()-2)/20)+2))</f>
        <v/>
      </c>
      <c r="D5841" s="0" t="str">
        <f aca="false">IF($A5841="","",INDEX(CARTAO_COMPRAS!$E:$E,INT((ROW()-2)/20)+2))</f>
        <v/>
      </c>
      <c r="E5841" s="0" t="str">
        <f aca="false">IF($A5841="","",INDEX(CARTAO_COMPRAS!$H:$H,INT((ROW()-2)/20)+2)+MOD(ROW()-2,20))</f>
        <v/>
      </c>
      <c r="F5841" s="0" t="str">
        <f aca="false">IF($A5841="","",INDEX(CARTAO_COMPRAS!$G:$G,INT((ROW()-2)/20)+2))</f>
        <v/>
      </c>
      <c r="G5841" s="5" t="str">
        <f aca="false">IF($A5841="","",INDEX(CARTAO_COMPRAS!$I:$I,INT((ROW()-2)/20)+2))</f>
        <v/>
      </c>
      <c r="H5841" s="4" t="str">
        <f aca="false">IF($A5841="","",EDATE(INDEX(CARTAO_COMPRAS!$J:$J,INT((ROW()-2)/20)+2),MOD(ROW()-2,20)))</f>
        <v/>
      </c>
      <c r="I5841" s="4" t="str">
        <f aca="false">IF($H5841="","",$H5841-WEEKDAY($H5841,2)+1)</f>
        <v/>
      </c>
      <c r="J5841" s="4" t="str">
        <f aca="false">IF($I5841="","",$I5841+6)</f>
        <v/>
      </c>
      <c r="K5841" s="6" t="str">
        <f aca="false">IF($H5841="","",DATE(YEAR($H5841),MONTH($H5841),1))</f>
        <v/>
      </c>
      <c r="L5841" s="0" t="str">
        <f aca="false">IF($A5841="","",INDEX(CARTAO_COMPRAS!$K:$K,INT((ROW()-2)/20)+2))</f>
        <v/>
      </c>
      <c r="M5841" s="0" t="str">
        <f aca="false">IF($A5841="","","Compra no cartão")</f>
        <v/>
      </c>
    </row>
    <row r="5842" customFormat="false" ht="13.5" hidden="false" customHeight="false" outlineLevel="0" collapsed="false">
      <c r="A58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2" s="0" t="str">
        <f aca="false">IF($A5842="","",INDEX(CARTAO_COMPRAS!$C:$C,INT((ROW()-2)/20)+2))</f>
        <v/>
      </c>
      <c r="C5842" s="0" t="str">
        <f aca="false">IF($A5842="","",INDEX(CARTAO_COMPRAS!$D:$D,INT((ROW()-2)/20)+2))</f>
        <v/>
      </c>
      <c r="D5842" s="0" t="str">
        <f aca="false">IF($A5842="","",INDEX(CARTAO_COMPRAS!$E:$E,INT((ROW()-2)/20)+2))</f>
        <v/>
      </c>
      <c r="E5842" s="0" t="str">
        <f aca="false">IF($A5842="","",INDEX(CARTAO_COMPRAS!$H:$H,INT((ROW()-2)/20)+2)+MOD(ROW()-2,20))</f>
        <v/>
      </c>
      <c r="F5842" s="0" t="str">
        <f aca="false">IF($A5842="","",INDEX(CARTAO_COMPRAS!$G:$G,INT((ROW()-2)/20)+2))</f>
        <v/>
      </c>
      <c r="G5842" s="5" t="str">
        <f aca="false">IF($A5842="","",INDEX(CARTAO_COMPRAS!$I:$I,INT((ROW()-2)/20)+2))</f>
        <v/>
      </c>
      <c r="H5842" s="4" t="str">
        <f aca="false">IF($A5842="","",EDATE(INDEX(CARTAO_COMPRAS!$J:$J,INT((ROW()-2)/20)+2),MOD(ROW()-2,20)))</f>
        <v/>
      </c>
      <c r="I5842" s="4" t="str">
        <f aca="false">IF($H5842="","",$H5842-WEEKDAY($H5842,2)+1)</f>
        <v/>
      </c>
      <c r="J5842" s="4" t="str">
        <f aca="false">IF($I5842="","",$I5842+6)</f>
        <v/>
      </c>
      <c r="K5842" s="6" t="str">
        <f aca="false">IF($H5842="","",DATE(YEAR($H5842),MONTH($H5842),1))</f>
        <v/>
      </c>
      <c r="L5842" s="0" t="str">
        <f aca="false">IF($A5842="","",INDEX(CARTAO_COMPRAS!$K:$K,INT((ROW()-2)/20)+2))</f>
        <v/>
      </c>
      <c r="M5842" s="0" t="str">
        <f aca="false">IF($A5842="","","Compra no cartão")</f>
        <v/>
      </c>
    </row>
    <row r="5843" customFormat="false" ht="13.5" hidden="false" customHeight="false" outlineLevel="0" collapsed="false">
      <c r="A5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3" s="0" t="str">
        <f aca="false">IF($A5843="","",INDEX(CARTAO_COMPRAS!$C:$C,INT((ROW()-2)/20)+2))</f>
        <v/>
      </c>
      <c r="C5843" s="0" t="str">
        <f aca="false">IF($A5843="","",INDEX(CARTAO_COMPRAS!$D:$D,INT((ROW()-2)/20)+2))</f>
        <v/>
      </c>
      <c r="D5843" s="0" t="str">
        <f aca="false">IF($A5843="","",INDEX(CARTAO_COMPRAS!$E:$E,INT((ROW()-2)/20)+2))</f>
        <v/>
      </c>
      <c r="E5843" s="0" t="str">
        <f aca="false">IF($A5843="","",INDEX(CARTAO_COMPRAS!$H:$H,INT((ROW()-2)/20)+2)+MOD(ROW()-2,20))</f>
        <v/>
      </c>
      <c r="F5843" s="0" t="str">
        <f aca="false">IF($A5843="","",INDEX(CARTAO_COMPRAS!$G:$G,INT((ROW()-2)/20)+2))</f>
        <v/>
      </c>
      <c r="G5843" s="5" t="str">
        <f aca="false">IF($A5843="","",INDEX(CARTAO_COMPRAS!$I:$I,INT((ROW()-2)/20)+2))</f>
        <v/>
      </c>
      <c r="H5843" s="4" t="str">
        <f aca="false">IF($A5843="","",EDATE(INDEX(CARTAO_COMPRAS!$J:$J,INT((ROW()-2)/20)+2),MOD(ROW()-2,20)))</f>
        <v/>
      </c>
      <c r="I5843" s="4" t="str">
        <f aca="false">IF($H5843="","",$H5843-WEEKDAY($H5843,2)+1)</f>
        <v/>
      </c>
      <c r="J5843" s="4" t="str">
        <f aca="false">IF($I5843="","",$I5843+6)</f>
        <v/>
      </c>
      <c r="K5843" s="6" t="str">
        <f aca="false">IF($H5843="","",DATE(YEAR($H5843),MONTH($H5843),1))</f>
        <v/>
      </c>
      <c r="L5843" s="0" t="str">
        <f aca="false">IF($A5843="","",INDEX(CARTAO_COMPRAS!$K:$K,INT((ROW()-2)/20)+2))</f>
        <v/>
      </c>
      <c r="M5843" s="0" t="str">
        <f aca="false">IF($A5843="","","Compra no cartão")</f>
        <v/>
      </c>
    </row>
    <row r="5844" customFormat="false" ht="13.5" hidden="false" customHeight="false" outlineLevel="0" collapsed="false">
      <c r="A5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4" s="0" t="str">
        <f aca="false">IF($A5844="","",INDEX(CARTAO_COMPRAS!$C:$C,INT((ROW()-2)/20)+2))</f>
        <v/>
      </c>
      <c r="C5844" s="0" t="str">
        <f aca="false">IF($A5844="","",INDEX(CARTAO_COMPRAS!$D:$D,INT((ROW()-2)/20)+2))</f>
        <v/>
      </c>
      <c r="D5844" s="0" t="str">
        <f aca="false">IF($A5844="","",INDEX(CARTAO_COMPRAS!$E:$E,INT((ROW()-2)/20)+2))</f>
        <v/>
      </c>
      <c r="E5844" s="0" t="str">
        <f aca="false">IF($A5844="","",INDEX(CARTAO_COMPRAS!$H:$H,INT((ROW()-2)/20)+2)+MOD(ROW()-2,20))</f>
        <v/>
      </c>
      <c r="F5844" s="0" t="str">
        <f aca="false">IF($A5844="","",INDEX(CARTAO_COMPRAS!$G:$G,INT((ROW()-2)/20)+2))</f>
        <v/>
      </c>
      <c r="G5844" s="5" t="str">
        <f aca="false">IF($A5844="","",INDEX(CARTAO_COMPRAS!$I:$I,INT((ROW()-2)/20)+2))</f>
        <v/>
      </c>
      <c r="H5844" s="4" t="str">
        <f aca="false">IF($A5844="","",EDATE(INDEX(CARTAO_COMPRAS!$J:$J,INT((ROW()-2)/20)+2),MOD(ROW()-2,20)))</f>
        <v/>
      </c>
      <c r="I5844" s="4" t="str">
        <f aca="false">IF($H5844="","",$H5844-WEEKDAY($H5844,2)+1)</f>
        <v/>
      </c>
      <c r="J5844" s="4" t="str">
        <f aca="false">IF($I5844="","",$I5844+6)</f>
        <v/>
      </c>
      <c r="K5844" s="6" t="str">
        <f aca="false">IF($H5844="","",DATE(YEAR($H5844),MONTH($H5844),1))</f>
        <v/>
      </c>
      <c r="L5844" s="0" t="str">
        <f aca="false">IF($A5844="","",INDEX(CARTAO_COMPRAS!$K:$K,INT((ROW()-2)/20)+2))</f>
        <v/>
      </c>
      <c r="M5844" s="0" t="str">
        <f aca="false">IF($A5844="","","Compra no cartão")</f>
        <v/>
      </c>
    </row>
    <row r="5845" customFormat="false" ht="13.5" hidden="false" customHeight="false" outlineLevel="0" collapsed="false">
      <c r="A5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5" s="0" t="str">
        <f aca="false">IF($A5845="","",INDEX(CARTAO_COMPRAS!$C:$C,INT((ROW()-2)/20)+2))</f>
        <v/>
      </c>
      <c r="C5845" s="0" t="str">
        <f aca="false">IF($A5845="","",INDEX(CARTAO_COMPRAS!$D:$D,INT((ROW()-2)/20)+2))</f>
        <v/>
      </c>
      <c r="D5845" s="0" t="str">
        <f aca="false">IF($A5845="","",INDEX(CARTAO_COMPRAS!$E:$E,INT((ROW()-2)/20)+2))</f>
        <v/>
      </c>
      <c r="E5845" s="0" t="str">
        <f aca="false">IF($A5845="","",INDEX(CARTAO_COMPRAS!$H:$H,INT((ROW()-2)/20)+2)+MOD(ROW()-2,20))</f>
        <v/>
      </c>
      <c r="F5845" s="0" t="str">
        <f aca="false">IF($A5845="","",INDEX(CARTAO_COMPRAS!$G:$G,INT((ROW()-2)/20)+2))</f>
        <v/>
      </c>
      <c r="G5845" s="5" t="str">
        <f aca="false">IF($A5845="","",INDEX(CARTAO_COMPRAS!$I:$I,INT((ROW()-2)/20)+2))</f>
        <v/>
      </c>
      <c r="H5845" s="4" t="str">
        <f aca="false">IF($A5845="","",EDATE(INDEX(CARTAO_COMPRAS!$J:$J,INT((ROW()-2)/20)+2),MOD(ROW()-2,20)))</f>
        <v/>
      </c>
      <c r="I5845" s="4" t="str">
        <f aca="false">IF($H5845="","",$H5845-WEEKDAY($H5845,2)+1)</f>
        <v/>
      </c>
      <c r="J5845" s="4" t="str">
        <f aca="false">IF($I5845="","",$I5845+6)</f>
        <v/>
      </c>
      <c r="K5845" s="6" t="str">
        <f aca="false">IF($H5845="","",DATE(YEAR($H5845),MONTH($H5845),1))</f>
        <v/>
      </c>
      <c r="L5845" s="0" t="str">
        <f aca="false">IF($A5845="","",INDEX(CARTAO_COMPRAS!$K:$K,INT((ROW()-2)/20)+2))</f>
        <v/>
      </c>
      <c r="M5845" s="0" t="str">
        <f aca="false">IF($A5845="","","Compra no cartão")</f>
        <v/>
      </c>
    </row>
    <row r="5846" customFormat="false" ht="13.5" hidden="false" customHeight="false" outlineLevel="0" collapsed="false">
      <c r="A5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6" s="0" t="str">
        <f aca="false">IF($A5846="","",INDEX(CARTAO_COMPRAS!$C:$C,INT((ROW()-2)/20)+2))</f>
        <v/>
      </c>
      <c r="C5846" s="0" t="str">
        <f aca="false">IF($A5846="","",INDEX(CARTAO_COMPRAS!$D:$D,INT((ROW()-2)/20)+2))</f>
        <v/>
      </c>
      <c r="D5846" s="0" t="str">
        <f aca="false">IF($A5846="","",INDEX(CARTAO_COMPRAS!$E:$E,INT((ROW()-2)/20)+2))</f>
        <v/>
      </c>
      <c r="E5846" s="0" t="str">
        <f aca="false">IF($A5846="","",INDEX(CARTAO_COMPRAS!$H:$H,INT((ROW()-2)/20)+2)+MOD(ROW()-2,20))</f>
        <v/>
      </c>
      <c r="F5846" s="0" t="str">
        <f aca="false">IF($A5846="","",INDEX(CARTAO_COMPRAS!$G:$G,INT((ROW()-2)/20)+2))</f>
        <v/>
      </c>
      <c r="G5846" s="5" t="str">
        <f aca="false">IF($A5846="","",INDEX(CARTAO_COMPRAS!$I:$I,INT((ROW()-2)/20)+2))</f>
        <v/>
      </c>
      <c r="H5846" s="4" t="str">
        <f aca="false">IF($A5846="","",EDATE(INDEX(CARTAO_COMPRAS!$J:$J,INT((ROW()-2)/20)+2),MOD(ROW()-2,20)))</f>
        <v/>
      </c>
      <c r="I5846" s="4" t="str">
        <f aca="false">IF($H5846="","",$H5846-WEEKDAY($H5846,2)+1)</f>
        <v/>
      </c>
      <c r="J5846" s="4" t="str">
        <f aca="false">IF($I5846="","",$I5846+6)</f>
        <v/>
      </c>
      <c r="K5846" s="6" t="str">
        <f aca="false">IF($H5846="","",DATE(YEAR($H5846),MONTH($H5846),1))</f>
        <v/>
      </c>
      <c r="L5846" s="0" t="str">
        <f aca="false">IF($A5846="","",INDEX(CARTAO_COMPRAS!$K:$K,INT((ROW()-2)/20)+2))</f>
        <v/>
      </c>
      <c r="M5846" s="0" t="str">
        <f aca="false">IF($A5846="","","Compra no cartão")</f>
        <v/>
      </c>
    </row>
    <row r="5847" customFormat="false" ht="13.5" hidden="false" customHeight="false" outlineLevel="0" collapsed="false">
      <c r="A5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7" s="0" t="str">
        <f aca="false">IF($A5847="","",INDEX(CARTAO_COMPRAS!$C:$C,INT((ROW()-2)/20)+2))</f>
        <v/>
      </c>
      <c r="C5847" s="0" t="str">
        <f aca="false">IF($A5847="","",INDEX(CARTAO_COMPRAS!$D:$D,INT((ROW()-2)/20)+2))</f>
        <v/>
      </c>
      <c r="D5847" s="0" t="str">
        <f aca="false">IF($A5847="","",INDEX(CARTAO_COMPRAS!$E:$E,INT((ROW()-2)/20)+2))</f>
        <v/>
      </c>
      <c r="E5847" s="0" t="str">
        <f aca="false">IF($A5847="","",INDEX(CARTAO_COMPRAS!$H:$H,INT((ROW()-2)/20)+2)+MOD(ROW()-2,20))</f>
        <v/>
      </c>
      <c r="F5847" s="0" t="str">
        <f aca="false">IF($A5847="","",INDEX(CARTAO_COMPRAS!$G:$G,INT((ROW()-2)/20)+2))</f>
        <v/>
      </c>
      <c r="G5847" s="5" t="str">
        <f aca="false">IF($A5847="","",INDEX(CARTAO_COMPRAS!$I:$I,INT((ROW()-2)/20)+2))</f>
        <v/>
      </c>
      <c r="H5847" s="4" t="str">
        <f aca="false">IF($A5847="","",EDATE(INDEX(CARTAO_COMPRAS!$J:$J,INT((ROW()-2)/20)+2),MOD(ROW()-2,20)))</f>
        <v/>
      </c>
      <c r="I5847" s="4" t="str">
        <f aca="false">IF($H5847="","",$H5847-WEEKDAY($H5847,2)+1)</f>
        <v/>
      </c>
      <c r="J5847" s="4" t="str">
        <f aca="false">IF($I5847="","",$I5847+6)</f>
        <v/>
      </c>
      <c r="K5847" s="6" t="str">
        <f aca="false">IF($H5847="","",DATE(YEAR($H5847),MONTH($H5847),1))</f>
        <v/>
      </c>
      <c r="L5847" s="0" t="str">
        <f aca="false">IF($A5847="","",INDEX(CARTAO_COMPRAS!$K:$K,INT((ROW()-2)/20)+2))</f>
        <v/>
      </c>
      <c r="M5847" s="0" t="str">
        <f aca="false">IF($A5847="","","Compra no cartão")</f>
        <v/>
      </c>
    </row>
    <row r="5848" customFormat="false" ht="13.5" hidden="false" customHeight="false" outlineLevel="0" collapsed="false">
      <c r="A5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8" s="0" t="str">
        <f aca="false">IF($A5848="","",INDEX(CARTAO_COMPRAS!$C:$C,INT((ROW()-2)/20)+2))</f>
        <v/>
      </c>
      <c r="C5848" s="0" t="str">
        <f aca="false">IF($A5848="","",INDEX(CARTAO_COMPRAS!$D:$D,INT((ROW()-2)/20)+2))</f>
        <v/>
      </c>
      <c r="D5848" s="0" t="str">
        <f aca="false">IF($A5848="","",INDEX(CARTAO_COMPRAS!$E:$E,INT((ROW()-2)/20)+2))</f>
        <v/>
      </c>
      <c r="E5848" s="0" t="str">
        <f aca="false">IF($A5848="","",INDEX(CARTAO_COMPRAS!$H:$H,INT((ROW()-2)/20)+2)+MOD(ROW()-2,20))</f>
        <v/>
      </c>
      <c r="F5848" s="0" t="str">
        <f aca="false">IF($A5848="","",INDEX(CARTAO_COMPRAS!$G:$G,INT((ROW()-2)/20)+2))</f>
        <v/>
      </c>
      <c r="G5848" s="5" t="str">
        <f aca="false">IF($A5848="","",INDEX(CARTAO_COMPRAS!$I:$I,INT((ROW()-2)/20)+2))</f>
        <v/>
      </c>
      <c r="H5848" s="4" t="str">
        <f aca="false">IF($A5848="","",EDATE(INDEX(CARTAO_COMPRAS!$J:$J,INT((ROW()-2)/20)+2),MOD(ROW()-2,20)))</f>
        <v/>
      </c>
      <c r="I5848" s="4" t="str">
        <f aca="false">IF($H5848="","",$H5848-WEEKDAY($H5848,2)+1)</f>
        <v/>
      </c>
      <c r="J5848" s="4" t="str">
        <f aca="false">IF($I5848="","",$I5848+6)</f>
        <v/>
      </c>
      <c r="K5848" s="6" t="str">
        <f aca="false">IF($H5848="","",DATE(YEAR($H5848),MONTH($H5848),1))</f>
        <v/>
      </c>
      <c r="L5848" s="0" t="str">
        <f aca="false">IF($A5848="","",INDEX(CARTAO_COMPRAS!$K:$K,INT((ROW()-2)/20)+2))</f>
        <v/>
      </c>
      <c r="M5848" s="0" t="str">
        <f aca="false">IF($A5848="","","Compra no cartão")</f>
        <v/>
      </c>
    </row>
    <row r="5849" customFormat="false" ht="13.5" hidden="false" customHeight="false" outlineLevel="0" collapsed="false">
      <c r="A5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49" s="0" t="str">
        <f aca="false">IF($A5849="","",INDEX(CARTAO_COMPRAS!$C:$C,INT((ROW()-2)/20)+2))</f>
        <v/>
      </c>
      <c r="C5849" s="0" t="str">
        <f aca="false">IF($A5849="","",INDEX(CARTAO_COMPRAS!$D:$D,INT((ROW()-2)/20)+2))</f>
        <v/>
      </c>
      <c r="D5849" s="0" t="str">
        <f aca="false">IF($A5849="","",INDEX(CARTAO_COMPRAS!$E:$E,INT((ROW()-2)/20)+2))</f>
        <v/>
      </c>
      <c r="E5849" s="0" t="str">
        <f aca="false">IF($A5849="","",INDEX(CARTAO_COMPRAS!$H:$H,INT((ROW()-2)/20)+2)+MOD(ROW()-2,20))</f>
        <v/>
      </c>
      <c r="F5849" s="0" t="str">
        <f aca="false">IF($A5849="","",INDEX(CARTAO_COMPRAS!$G:$G,INT((ROW()-2)/20)+2))</f>
        <v/>
      </c>
      <c r="G5849" s="5" t="str">
        <f aca="false">IF($A5849="","",INDEX(CARTAO_COMPRAS!$I:$I,INT((ROW()-2)/20)+2))</f>
        <v/>
      </c>
      <c r="H5849" s="4" t="str">
        <f aca="false">IF($A5849="","",EDATE(INDEX(CARTAO_COMPRAS!$J:$J,INT((ROW()-2)/20)+2),MOD(ROW()-2,20)))</f>
        <v/>
      </c>
      <c r="I5849" s="4" t="str">
        <f aca="false">IF($H5849="","",$H5849-WEEKDAY($H5849,2)+1)</f>
        <v/>
      </c>
      <c r="J5849" s="4" t="str">
        <f aca="false">IF($I5849="","",$I5849+6)</f>
        <v/>
      </c>
      <c r="K5849" s="6" t="str">
        <f aca="false">IF($H5849="","",DATE(YEAR($H5849),MONTH($H5849),1))</f>
        <v/>
      </c>
      <c r="L5849" s="0" t="str">
        <f aca="false">IF($A5849="","",INDEX(CARTAO_COMPRAS!$K:$K,INT((ROW()-2)/20)+2))</f>
        <v/>
      </c>
      <c r="M5849" s="0" t="str">
        <f aca="false">IF($A5849="","","Compra no cartão")</f>
        <v/>
      </c>
    </row>
    <row r="5850" customFormat="false" ht="13.5" hidden="false" customHeight="false" outlineLevel="0" collapsed="false">
      <c r="A5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0" s="0" t="str">
        <f aca="false">IF($A5850="","",INDEX(CARTAO_COMPRAS!$C:$C,INT((ROW()-2)/20)+2))</f>
        <v/>
      </c>
      <c r="C5850" s="0" t="str">
        <f aca="false">IF($A5850="","",INDEX(CARTAO_COMPRAS!$D:$D,INT((ROW()-2)/20)+2))</f>
        <v/>
      </c>
      <c r="D5850" s="0" t="str">
        <f aca="false">IF($A5850="","",INDEX(CARTAO_COMPRAS!$E:$E,INT((ROW()-2)/20)+2))</f>
        <v/>
      </c>
      <c r="E5850" s="0" t="str">
        <f aca="false">IF($A5850="","",INDEX(CARTAO_COMPRAS!$H:$H,INT((ROW()-2)/20)+2)+MOD(ROW()-2,20))</f>
        <v/>
      </c>
      <c r="F5850" s="0" t="str">
        <f aca="false">IF($A5850="","",INDEX(CARTAO_COMPRAS!$G:$G,INT((ROW()-2)/20)+2))</f>
        <v/>
      </c>
      <c r="G5850" s="5" t="str">
        <f aca="false">IF($A5850="","",INDEX(CARTAO_COMPRAS!$I:$I,INT((ROW()-2)/20)+2))</f>
        <v/>
      </c>
      <c r="H5850" s="4" t="str">
        <f aca="false">IF($A5850="","",EDATE(INDEX(CARTAO_COMPRAS!$J:$J,INT((ROW()-2)/20)+2),MOD(ROW()-2,20)))</f>
        <v/>
      </c>
      <c r="I5850" s="4" t="str">
        <f aca="false">IF($H5850="","",$H5850-WEEKDAY($H5850,2)+1)</f>
        <v/>
      </c>
      <c r="J5850" s="4" t="str">
        <f aca="false">IF($I5850="","",$I5850+6)</f>
        <v/>
      </c>
      <c r="K5850" s="6" t="str">
        <f aca="false">IF($H5850="","",DATE(YEAR($H5850),MONTH($H5850),1))</f>
        <v/>
      </c>
      <c r="L5850" s="0" t="str">
        <f aca="false">IF($A5850="","",INDEX(CARTAO_COMPRAS!$K:$K,INT((ROW()-2)/20)+2))</f>
        <v/>
      </c>
      <c r="M5850" s="0" t="str">
        <f aca="false">IF($A5850="","","Compra no cartão")</f>
        <v/>
      </c>
    </row>
    <row r="5851" customFormat="false" ht="13.5" hidden="false" customHeight="false" outlineLevel="0" collapsed="false">
      <c r="A5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1" s="0" t="str">
        <f aca="false">IF($A5851="","",INDEX(CARTAO_COMPRAS!$C:$C,INT((ROW()-2)/20)+2))</f>
        <v/>
      </c>
      <c r="C5851" s="0" t="str">
        <f aca="false">IF($A5851="","",INDEX(CARTAO_COMPRAS!$D:$D,INT((ROW()-2)/20)+2))</f>
        <v/>
      </c>
      <c r="D5851" s="0" t="str">
        <f aca="false">IF($A5851="","",INDEX(CARTAO_COMPRAS!$E:$E,INT((ROW()-2)/20)+2))</f>
        <v/>
      </c>
      <c r="E5851" s="0" t="str">
        <f aca="false">IF($A5851="","",INDEX(CARTAO_COMPRAS!$H:$H,INT((ROW()-2)/20)+2)+MOD(ROW()-2,20))</f>
        <v/>
      </c>
      <c r="F5851" s="0" t="str">
        <f aca="false">IF($A5851="","",INDEX(CARTAO_COMPRAS!$G:$G,INT((ROW()-2)/20)+2))</f>
        <v/>
      </c>
      <c r="G5851" s="5" t="str">
        <f aca="false">IF($A5851="","",INDEX(CARTAO_COMPRAS!$I:$I,INT((ROW()-2)/20)+2))</f>
        <v/>
      </c>
      <c r="H5851" s="4" t="str">
        <f aca="false">IF($A5851="","",EDATE(INDEX(CARTAO_COMPRAS!$J:$J,INT((ROW()-2)/20)+2),MOD(ROW()-2,20)))</f>
        <v/>
      </c>
      <c r="I5851" s="4" t="str">
        <f aca="false">IF($H5851="","",$H5851-WEEKDAY($H5851,2)+1)</f>
        <v/>
      </c>
      <c r="J5851" s="4" t="str">
        <f aca="false">IF($I5851="","",$I5851+6)</f>
        <v/>
      </c>
      <c r="K5851" s="6" t="str">
        <f aca="false">IF($H5851="","",DATE(YEAR($H5851),MONTH($H5851),1))</f>
        <v/>
      </c>
      <c r="L5851" s="0" t="str">
        <f aca="false">IF($A5851="","",INDEX(CARTAO_COMPRAS!$K:$K,INT((ROW()-2)/20)+2))</f>
        <v/>
      </c>
      <c r="M5851" s="0" t="str">
        <f aca="false">IF($A5851="","","Compra no cartão")</f>
        <v/>
      </c>
    </row>
    <row r="5852" customFormat="false" ht="13.5" hidden="false" customHeight="false" outlineLevel="0" collapsed="false">
      <c r="A5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2" s="0" t="str">
        <f aca="false">IF($A5852="","",INDEX(CARTAO_COMPRAS!$C:$C,INT((ROW()-2)/20)+2))</f>
        <v/>
      </c>
      <c r="C5852" s="0" t="str">
        <f aca="false">IF($A5852="","",INDEX(CARTAO_COMPRAS!$D:$D,INT((ROW()-2)/20)+2))</f>
        <v/>
      </c>
      <c r="D5852" s="0" t="str">
        <f aca="false">IF($A5852="","",INDEX(CARTAO_COMPRAS!$E:$E,INT((ROW()-2)/20)+2))</f>
        <v/>
      </c>
      <c r="E5852" s="0" t="str">
        <f aca="false">IF($A5852="","",INDEX(CARTAO_COMPRAS!$H:$H,INT((ROW()-2)/20)+2)+MOD(ROW()-2,20))</f>
        <v/>
      </c>
      <c r="F5852" s="0" t="str">
        <f aca="false">IF($A5852="","",INDEX(CARTAO_COMPRAS!$G:$G,INT((ROW()-2)/20)+2))</f>
        <v/>
      </c>
      <c r="G5852" s="5" t="str">
        <f aca="false">IF($A5852="","",INDEX(CARTAO_COMPRAS!$I:$I,INT((ROW()-2)/20)+2))</f>
        <v/>
      </c>
      <c r="H5852" s="4" t="str">
        <f aca="false">IF($A5852="","",EDATE(INDEX(CARTAO_COMPRAS!$J:$J,INT((ROW()-2)/20)+2),MOD(ROW()-2,20)))</f>
        <v/>
      </c>
      <c r="I5852" s="4" t="str">
        <f aca="false">IF($H5852="","",$H5852-WEEKDAY($H5852,2)+1)</f>
        <v/>
      </c>
      <c r="J5852" s="4" t="str">
        <f aca="false">IF($I5852="","",$I5852+6)</f>
        <v/>
      </c>
      <c r="K5852" s="6" t="str">
        <f aca="false">IF($H5852="","",DATE(YEAR($H5852),MONTH($H5852),1))</f>
        <v/>
      </c>
      <c r="L5852" s="0" t="str">
        <f aca="false">IF($A5852="","",INDEX(CARTAO_COMPRAS!$K:$K,INT((ROW()-2)/20)+2))</f>
        <v/>
      </c>
      <c r="M5852" s="0" t="str">
        <f aca="false">IF($A5852="","","Compra no cartão")</f>
        <v/>
      </c>
    </row>
    <row r="5853" customFormat="false" ht="13.5" hidden="false" customHeight="false" outlineLevel="0" collapsed="false">
      <c r="A5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3" s="0" t="str">
        <f aca="false">IF($A5853="","",INDEX(CARTAO_COMPRAS!$C:$C,INT((ROW()-2)/20)+2))</f>
        <v/>
      </c>
      <c r="C5853" s="0" t="str">
        <f aca="false">IF($A5853="","",INDEX(CARTAO_COMPRAS!$D:$D,INT((ROW()-2)/20)+2))</f>
        <v/>
      </c>
      <c r="D5853" s="0" t="str">
        <f aca="false">IF($A5853="","",INDEX(CARTAO_COMPRAS!$E:$E,INT((ROW()-2)/20)+2))</f>
        <v/>
      </c>
      <c r="E5853" s="0" t="str">
        <f aca="false">IF($A5853="","",INDEX(CARTAO_COMPRAS!$H:$H,INT((ROW()-2)/20)+2)+MOD(ROW()-2,20))</f>
        <v/>
      </c>
      <c r="F5853" s="0" t="str">
        <f aca="false">IF($A5853="","",INDEX(CARTAO_COMPRAS!$G:$G,INT((ROW()-2)/20)+2))</f>
        <v/>
      </c>
      <c r="G5853" s="5" t="str">
        <f aca="false">IF($A5853="","",INDEX(CARTAO_COMPRAS!$I:$I,INT((ROW()-2)/20)+2))</f>
        <v/>
      </c>
      <c r="H5853" s="4" t="str">
        <f aca="false">IF($A5853="","",EDATE(INDEX(CARTAO_COMPRAS!$J:$J,INT((ROW()-2)/20)+2),MOD(ROW()-2,20)))</f>
        <v/>
      </c>
      <c r="I5853" s="4" t="str">
        <f aca="false">IF($H5853="","",$H5853-WEEKDAY($H5853,2)+1)</f>
        <v/>
      </c>
      <c r="J5853" s="4" t="str">
        <f aca="false">IF($I5853="","",$I5853+6)</f>
        <v/>
      </c>
      <c r="K5853" s="6" t="str">
        <f aca="false">IF($H5853="","",DATE(YEAR($H5853),MONTH($H5853),1))</f>
        <v/>
      </c>
      <c r="L5853" s="0" t="str">
        <f aca="false">IF($A5853="","",INDEX(CARTAO_COMPRAS!$K:$K,INT((ROW()-2)/20)+2))</f>
        <v/>
      </c>
      <c r="M5853" s="0" t="str">
        <f aca="false">IF($A5853="","","Compra no cartão")</f>
        <v/>
      </c>
    </row>
    <row r="5854" customFormat="false" ht="13.5" hidden="false" customHeight="false" outlineLevel="0" collapsed="false">
      <c r="A5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4" s="0" t="str">
        <f aca="false">IF($A5854="","",INDEX(CARTAO_COMPRAS!$C:$C,INT((ROW()-2)/20)+2))</f>
        <v/>
      </c>
      <c r="C5854" s="0" t="str">
        <f aca="false">IF($A5854="","",INDEX(CARTAO_COMPRAS!$D:$D,INT((ROW()-2)/20)+2))</f>
        <v/>
      </c>
      <c r="D5854" s="0" t="str">
        <f aca="false">IF($A5854="","",INDEX(CARTAO_COMPRAS!$E:$E,INT((ROW()-2)/20)+2))</f>
        <v/>
      </c>
      <c r="E5854" s="0" t="str">
        <f aca="false">IF($A5854="","",INDEX(CARTAO_COMPRAS!$H:$H,INT((ROW()-2)/20)+2)+MOD(ROW()-2,20))</f>
        <v/>
      </c>
      <c r="F5854" s="0" t="str">
        <f aca="false">IF($A5854="","",INDEX(CARTAO_COMPRAS!$G:$G,INT((ROW()-2)/20)+2))</f>
        <v/>
      </c>
      <c r="G5854" s="5" t="str">
        <f aca="false">IF($A5854="","",INDEX(CARTAO_COMPRAS!$I:$I,INT((ROW()-2)/20)+2))</f>
        <v/>
      </c>
      <c r="H5854" s="4" t="str">
        <f aca="false">IF($A5854="","",EDATE(INDEX(CARTAO_COMPRAS!$J:$J,INT((ROW()-2)/20)+2),MOD(ROW()-2,20)))</f>
        <v/>
      </c>
      <c r="I5854" s="4" t="str">
        <f aca="false">IF($H5854="","",$H5854-WEEKDAY($H5854,2)+1)</f>
        <v/>
      </c>
      <c r="J5854" s="4" t="str">
        <f aca="false">IF($I5854="","",$I5854+6)</f>
        <v/>
      </c>
      <c r="K5854" s="6" t="str">
        <f aca="false">IF($H5854="","",DATE(YEAR($H5854),MONTH($H5854),1))</f>
        <v/>
      </c>
      <c r="L5854" s="0" t="str">
        <f aca="false">IF($A5854="","",INDEX(CARTAO_COMPRAS!$K:$K,INT((ROW()-2)/20)+2))</f>
        <v/>
      </c>
      <c r="M5854" s="0" t="str">
        <f aca="false">IF($A5854="","","Compra no cartão")</f>
        <v/>
      </c>
    </row>
    <row r="5855" customFormat="false" ht="13.5" hidden="false" customHeight="false" outlineLevel="0" collapsed="false">
      <c r="A5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5" s="0" t="str">
        <f aca="false">IF($A5855="","",INDEX(CARTAO_COMPRAS!$C:$C,INT((ROW()-2)/20)+2))</f>
        <v/>
      </c>
      <c r="C5855" s="0" t="str">
        <f aca="false">IF($A5855="","",INDEX(CARTAO_COMPRAS!$D:$D,INT((ROW()-2)/20)+2))</f>
        <v/>
      </c>
      <c r="D5855" s="0" t="str">
        <f aca="false">IF($A5855="","",INDEX(CARTAO_COMPRAS!$E:$E,INT((ROW()-2)/20)+2))</f>
        <v/>
      </c>
      <c r="E5855" s="0" t="str">
        <f aca="false">IF($A5855="","",INDEX(CARTAO_COMPRAS!$H:$H,INT((ROW()-2)/20)+2)+MOD(ROW()-2,20))</f>
        <v/>
      </c>
      <c r="F5855" s="0" t="str">
        <f aca="false">IF($A5855="","",INDEX(CARTAO_COMPRAS!$G:$G,INT((ROW()-2)/20)+2))</f>
        <v/>
      </c>
      <c r="G5855" s="5" t="str">
        <f aca="false">IF($A5855="","",INDEX(CARTAO_COMPRAS!$I:$I,INT((ROW()-2)/20)+2))</f>
        <v/>
      </c>
      <c r="H5855" s="4" t="str">
        <f aca="false">IF($A5855="","",EDATE(INDEX(CARTAO_COMPRAS!$J:$J,INT((ROW()-2)/20)+2),MOD(ROW()-2,20)))</f>
        <v/>
      </c>
      <c r="I5855" s="4" t="str">
        <f aca="false">IF($H5855="","",$H5855-WEEKDAY($H5855,2)+1)</f>
        <v/>
      </c>
      <c r="J5855" s="4" t="str">
        <f aca="false">IF($I5855="","",$I5855+6)</f>
        <v/>
      </c>
      <c r="K5855" s="6" t="str">
        <f aca="false">IF($H5855="","",DATE(YEAR($H5855),MONTH($H5855),1))</f>
        <v/>
      </c>
      <c r="L5855" s="0" t="str">
        <f aca="false">IF($A5855="","",INDEX(CARTAO_COMPRAS!$K:$K,INT((ROW()-2)/20)+2))</f>
        <v/>
      </c>
      <c r="M5855" s="0" t="str">
        <f aca="false">IF($A5855="","","Compra no cartão")</f>
        <v/>
      </c>
    </row>
    <row r="5856" customFormat="false" ht="13.5" hidden="false" customHeight="false" outlineLevel="0" collapsed="false">
      <c r="A5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6" s="0" t="str">
        <f aca="false">IF($A5856="","",INDEX(CARTAO_COMPRAS!$C:$C,INT((ROW()-2)/20)+2))</f>
        <v/>
      </c>
      <c r="C5856" s="0" t="str">
        <f aca="false">IF($A5856="","",INDEX(CARTAO_COMPRAS!$D:$D,INT((ROW()-2)/20)+2))</f>
        <v/>
      </c>
      <c r="D5856" s="0" t="str">
        <f aca="false">IF($A5856="","",INDEX(CARTAO_COMPRAS!$E:$E,INT((ROW()-2)/20)+2))</f>
        <v/>
      </c>
      <c r="E5856" s="0" t="str">
        <f aca="false">IF($A5856="","",INDEX(CARTAO_COMPRAS!$H:$H,INT((ROW()-2)/20)+2)+MOD(ROW()-2,20))</f>
        <v/>
      </c>
      <c r="F5856" s="0" t="str">
        <f aca="false">IF($A5856="","",INDEX(CARTAO_COMPRAS!$G:$G,INT((ROW()-2)/20)+2))</f>
        <v/>
      </c>
      <c r="G5856" s="5" t="str">
        <f aca="false">IF($A5856="","",INDEX(CARTAO_COMPRAS!$I:$I,INT((ROW()-2)/20)+2))</f>
        <v/>
      </c>
      <c r="H5856" s="4" t="str">
        <f aca="false">IF($A5856="","",EDATE(INDEX(CARTAO_COMPRAS!$J:$J,INT((ROW()-2)/20)+2),MOD(ROW()-2,20)))</f>
        <v/>
      </c>
      <c r="I5856" s="4" t="str">
        <f aca="false">IF($H5856="","",$H5856-WEEKDAY($H5856,2)+1)</f>
        <v/>
      </c>
      <c r="J5856" s="4" t="str">
        <f aca="false">IF($I5856="","",$I5856+6)</f>
        <v/>
      </c>
      <c r="K5856" s="6" t="str">
        <f aca="false">IF($H5856="","",DATE(YEAR($H5856),MONTH($H5856),1))</f>
        <v/>
      </c>
      <c r="L5856" s="0" t="str">
        <f aca="false">IF($A5856="","",INDEX(CARTAO_COMPRAS!$K:$K,INT((ROW()-2)/20)+2))</f>
        <v/>
      </c>
      <c r="M5856" s="0" t="str">
        <f aca="false">IF($A5856="","","Compra no cartão")</f>
        <v/>
      </c>
    </row>
    <row r="5857" customFormat="false" ht="13.5" hidden="false" customHeight="false" outlineLevel="0" collapsed="false">
      <c r="A5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7" s="0" t="str">
        <f aca="false">IF($A5857="","",INDEX(CARTAO_COMPRAS!$C:$C,INT((ROW()-2)/20)+2))</f>
        <v/>
      </c>
      <c r="C5857" s="0" t="str">
        <f aca="false">IF($A5857="","",INDEX(CARTAO_COMPRAS!$D:$D,INT((ROW()-2)/20)+2))</f>
        <v/>
      </c>
      <c r="D5857" s="0" t="str">
        <f aca="false">IF($A5857="","",INDEX(CARTAO_COMPRAS!$E:$E,INT((ROW()-2)/20)+2))</f>
        <v/>
      </c>
      <c r="E5857" s="0" t="str">
        <f aca="false">IF($A5857="","",INDEX(CARTAO_COMPRAS!$H:$H,INT((ROW()-2)/20)+2)+MOD(ROW()-2,20))</f>
        <v/>
      </c>
      <c r="F5857" s="0" t="str">
        <f aca="false">IF($A5857="","",INDEX(CARTAO_COMPRAS!$G:$G,INT((ROW()-2)/20)+2))</f>
        <v/>
      </c>
      <c r="G5857" s="5" t="str">
        <f aca="false">IF($A5857="","",INDEX(CARTAO_COMPRAS!$I:$I,INT((ROW()-2)/20)+2))</f>
        <v/>
      </c>
      <c r="H5857" s="4" t="str">
        <f aca="false">IF($A5857="","",EDATE(INDEX(CARTAO_COMPRAS!$J:$J,INT((ROW()-2)/20)+2),MOD(ROW()-2,20)))</f>
        <v/>
      </c>
      <c r="I5857" s="4" t="str">
        <f aca="false">IF($H5857="","",$H5857-WEEKDAY($H5857,2)+1)</f>
        <v/>
      </c>
      <c r="J5857" s="4" t="str">
        <f aca="false">IF($I5857="","",$I5857+6)</f>
        <v/>
      </c>
      <c r="K5857" s="6" t="str">
        <f aca="false">IF($H5857="","",DATE(YEAR($H5857),MONTH($H5857),1))</f>
        <v/>
      </c>
      <c r="L5857" s="0" t="str">
        <f aca="false">IF($A5857="","",INDEX(CARTAO_COMPRAS!$K:$K,INT((ROW()-2)/20)+2))</f>
        <v/>
      </c>
      <c r="M5857" s="0" t="str">
        <f aca="false">IF($A5857="","","Compra no cartão")</f>
        <v/>
      </c>
    </row>
    <row r="5858" customFormat="false" ht="13.5" hidden="false" customHeight="false" outlineLevel="0" collapsed="false">
      <c r="A5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8" s="0" t="str">
        <f aca="false">IF($A5858="","",INDEX(CARTAO_COMPRAS!$C:$C,INT((ROW()-2)/20)+2))</f>
        <v/>
      </c>
      <c r="C5858" s="0" t="str">
        <f aca="false">IF($A5858="","",INDEX(CARTAO_COMPRAS!$D:$D,INT((ROW()-2)/20)+2))</f>
        <v/>
      </c>
      <c r="D5858" s="0" t="str">
        <f aca="false">IF($A5858="","",INDEX(CARTAO_COMPRAS!$E:$E,INT((ROW()-2)/20)+2))</f>
        <v/>
      </c>
      <c r="E5858" s="0" t="str">
        <f aca="false">IF($A5858="","",INDEX(CARTAO_COMPRAS!$H:$H,INT((ROW()-2)/20)+2)+MOD(ROW()-2,20))</f>
        <v/>
      </c>
      <c r="F5858" s="0" t="str">
        <f aca="false">IF($A5858="","",INDEX(CARTAO_COMPRAS!$G:$G,INT((ROW()-2)/20)+2))</f>
        <v/>
      </c>
      <c r="G5858" s="5" t="str">
        <f aca="false">IF($A5858="","",INDEX(CARTAO_COMPRAS!$I:$I,INT((ROW()-2)/20)+2))</f>
        <v/>
      </c>
      <c r="H5858" s="4" t="str">
        <f aca="false">IF($A5858="","",EDATE(INDEX(CARTAO_COMPRAS!$J:$J,INT((ROW()-2)/20)+2),MOD(ROW()-2,20)))</f>
        <v/>
      </c>
      <c r="I5858" s="4" t="str">
        <f aca="false">IF($H5858="","",$H5858-WEEKDAY($H5858,2)+1)</f>
        <v/>
      </c>
      <c r="J5858" s="4" t="str">
        <f aca="false">IF($I5858="","",$I5858+6)</f>
        <v/>
      </c>
      <c r="K5858" s="6" t="str">
        <f aca="false">IF($H5858="","",DATE(YEAR($H5858),MONTH($H5858),1))</f>
        <v/>
      </c>
      <c r="L5858" s="0" t="str">
        <f aca="false">IF($A5858="","",INDEX(CARTAO_COMPRAS!$K:$K,INT((ROW()-2)/20)+2))</f>
        <v/>
      </c>
      <c r="M5858" s="0" t="str">
        <f aca="false">IF($A5858="","","Compra no cartão")</f>
        <v/>
      </c>
    </row>
    <row r="5859" customFormat="false" ht="13.5" hidden="false" customHeight="false" outlineLevel="0" collapsed="false">
      <c r="A5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59" s="0" t="str">
        <f aca="false">IF($A5859="","",INDEX(CARTAO_COMPRAS!$C:$C,INT((ROW()-2)/20)+2))</f>
        <v/>
      </c>
      <c r="C5859" s="0" t="str">
        <f aca="false">IF($A5859="","",INDEX(CARTAO_COMPRAS!$D:$D,INT((ROW()-2)/20)+2))</f>
        <v/>
      </c>
      <c r="D5859" s="0" t="str">
        <f aca="false">IF($A5859="","",INDEX(CARTAO_COMPRAS!$E:$E,INT((ROW()-2)/20)+2))</f>
        <v/>
      </c>
      <c r="E5859" s="0" t="str">
        <f aca="false">IF($A5859="","",INDEX(CARTAO_COMPRAS!$H:$H,INT((ROW()-2)/20)+2)+MOD(ROW()-2,20))</f>
        <v/>
      </c>
      <c r="F5859" s="0" t="str">
        <f aca="false">IF($A5859="","",INDEX(CARTAO_COMPRAS!$G:$G,INT((ROW()-2)/20)+2))</f>
        <v/>
      </c>
      <c r="G5859" s="5" t="str">
        <f aca="false">IF($A5859="","",INDEX(CARTAO_COMPRAS!$I:$I,INT((ROW()-2)/20)+2))</f>
        <v/>
      </c>
      <c r="H5859" s="4" t="str">
        <f aca="false">IF($A5859="","",EDATE(INDEX(CARTAO_COMPRAS!$J:$J,INT((ROW()-2)/20)+2),MOD(ROW()-2,20)))</f>
        <v/>
      </c>
      <c r="I5859" s="4" t="str">
        <f aca="false">IF($H5859="","",$H5859-WEEKDAY($H5859,2)+1)</f>
        <v/>
      </c>
      <c r="J5859" s="4" t="str">
        <f aca="false">IF($I5859="","",$I5859+6)</f>
        <v/>
      </c>
      <c r="K5859" s="6" t="str">
        <f aca="false">IF($H5859="","",DATE(YEAR($H5859),MONTH($H5859),1))</f>
        <v/>
      </c>
      <c r="L5859" s="0" t="str">
        <f aca="false">IF($A5859="","",INDEX(CARTAO_COMPRAS!$K:$K,INT((ROW()-2)/20)+2))</f>
        <v/>
      </c>
      <c r="M5859" s="0" t="str">
        <f aca="false">IF($A5859="","","Compra no cartão")</f>
        <v/>
      </c>
    </row>
    <row r="5860" customFormat="false" ht="13.5" hidden="false" customHeight="false" outlineLevel="0" collapsed="false">
      <c r="A5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0" s="0" t="str">
        <f aca="false">IF($A5860="","",INDEX(CARTAO_COMPRAS!$C:$C,INT((ROW()-2)/20)+2))</f>
        <v/>
      </c>
      <c r="C5860" s="0" t="str">
        <f aca="false">IF($A5860="","",INDEX(CARTAO_COMPRAS!$D:$D,INT((ROW()-2)/20)+2))</f>
        <v/>
      </c>
      <c r="D5860" s="0" t="str">
        <f aca="false">IF($A5860="","",INDEX(CARTAO_COMPRAS!$E:$E,INT((ROW()-2)/20)+2))</f>
        <v/>
      </c>
      <c r="E5860" s="0" t="str">
        <f aca="false">IF($A5860="","",INDEX(CARTAO_COMPRAS!$H:$H,INT((ROW()-2)/20)+2)+MOD(ROW()-2,20))</f>
        <v/>
      </c>
      <c r="F5860" s="0" t="str">
        <f aca="false">IF($A5860="","",INDEX(CARTAO_COMPRAS!$G:$G,INT((ROW()-2)/20)+2))</f>
        <v/>
      </c>
      <c r="G5860" s="5" t="str">
        <f aca="false">IF($A5860="","",INDEX(CARTAO_COMPRAS!$I:$I,INT((ROW()-2)/20)+2))</f>
        <v/>
      </c>
      <c r="H5860" s="4" t="str">
        <f aca="false">IF($A5860="","",EDATE(INDEX(CARTAO_COMPRAS!$J:$J,INT((ROW()-2)/20)+2),MOD(ROW()-2,20)))</f>
        <v/>
      </c>
      <c r="I5860" s="4" t="str">
        <f aca="false">IF($H5860="","",$H5860-WEEKDAY($H5860,2)+1)</f>
        <v/>
      </c>
      <c r="J5860" s="4" t="str">
        <f aca="false">IF($I5860="","",$I5860+6)</f>
        <v/>
      </c>
      <c r="K5860" s="6" t="str">
        <f aca="false">IF($H5860="","",DATE(YEAR($H5860),MONTH($H5860),1))</f>
        <v/>
      </c>
      <c r="L5860" s="0" t="str">
        <f aca="false">IF($A5860="","",INDEX(CARTAO_COMPRAS!$K:$K,INT((ROW()-2)/20)+2))</f>
        <v/>
      </c>
      <c r="M5860" s="0" t="str">
        <f aca="false">IF($A5860="","","Compra no cartão")</f>
        <v/>
      </c>
    </row>
    <row r="5861" customFormat="false" ht="13.5" hidden="false" customHeight="false" outlineLevel="0" collapsed="false">
      <c r="A5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1" s="0" t="str">
        <f aca="false">IF($A5861="","",INDEX(CARTAO_COMPRAS!$C:$C,INT((ROW()-2)/20)+2))</f>
        <v/>
      </c>
      <c r="C5861" s="0" t="str">
        <f aca="false">IF($A5861="","",INDEX(CARTAO_COMPRAS!$D:$D,INT((ROW()-2)/20)+2))</f>
        <v/>
      </c>
      <c r="D5861" s="0" t="str">
        <f aca="false">IF($A5861="","",INDEX(CARTAO_COMPRAS!$E:$E,INT((ROW()-2)/20)+2))</f>
        <v/>
      </c>
      <c r="E5861" s="0" t="str">
        <f aca="false">IF($A5861="","",INDEX(CARTAO_COMPRAS!$H:$H,INT((ROW()-2)/20)+2)+MOD(ROW()-2,20))</f>
        <v/>
      </c>
      <c r="F5861" s="0" t="str">
        <f aca="false">IF($A5861="","",INDEX(CARTAO_COMPRAS!$G:$G,INT((ROW()-2)/20)+2))</f>
        <v/>
      </c>
      <c r="G5861" s="5" t="str">
        <f aca="false">IF($A5861="","",INDEX(CARTAO_COMPRAS!$I:$I,INT((ROW()-2)/20)+2))</f>
        <v/>
      </c>
      <c r="H5861" s="4" t="str">
        <f aca="false">IF($A5861="","",EDATE(INDEX(CARTAO_COMPRAS!$J:$J,INT((ROW()-2)/20)+2),MOD(ROW()-2,20)))</f>
        <v/>
      </c>
      <c r="I5861" s="4" t="str">
        <f aca="false">IF($H5861="","",$H5861-WEEKDAY($H5861,2)+1)</f>
        <v/>
      </c>
      <c r="J5861" s="4" t="str">
        <f aca="false">IF($I5861="","",$I5861+6)</f>
        <v/>
      </c>
      <c r="K5861" s="6" t="str">
        <f aca="false">IF($H5861="","",DATE(YEAR($H5861),MONTH($H5861),1))</f>
        <v/>
      </c>
      <c r="L5861" s="0" t="str">
        <f aca="false">IF($A5861="","",INDEX(CARTAO_COMPRAS!$K:$K,INT((ROW()-2)/20)+2))</f>
        <v/>
      </c>
      <c r="M5861" s="0" t="str">
        <f aca="false">IF($A5861="","","Compra no cartão")</f>
        <v/>
      </c>
    </row>
    <row r="5862" customFormat="false" ht="13.5" hidden="false" customHeight="false" outlineLevel="0" collapsed="false">
      <c r="A58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2" s="0" t="str">
        <f aca="false">IF($A5862="","",INDEX(CARTAO_COMPRAS!$C:$C,INT((ROW()-2)/20)+2))</f>
        <v/>
      </c>
      <c r="C5862" s="0" t="str">
        <f aca="false">IF($A5862="","",INDEX(CARTAO_COMPRAS!$D:$D,INT((ROW()-2)/20)+2))</f>
        <v/>
      </c>
      <c r="D5862" s="0" t="str">
        <f aca="false">IF($A5862="","",INDEX(CARTAO_COMPRAS!$E:$E,INT((ROW()-2)/20)+2))</f>
        <v/>
      </c>
      <c r="E5862" s="0" t="str">
        <f aca="false">IF($A5862="","",INDEX(CARTAO_COMPRAS!$H:$H,INT((ROW()-2)/20)+2)+MOD(ROW()-2,20))</f>
        <v/>
      </c>
      <c r="F5862" s="0" t="str">
        <f aca="false">IF($A5862="","",INDEX(CARTAO_COMPRAS!$G:$G,INT((ROW()-2)/20)+2))</f>
        <v/>
      </c>
      <c r="G5862" s="5" t="str">
        <f aca="false">IF($A5862="","",INDEX(CARTAO_COMPRAS!$I:$I,INT((ROW()-2)/20)+2))</f>
        <v/>
      </c>
      <c r="H5862" s="4" t="str">
        <f aca="false">IF($A5862="","",EDATE(INDEX(CARTAO_COMPRAS!$J:$J,INT((ROW()-2)/20)+2),MOD(ROW()-2,20)))</f>
        <v/>
      </c>
      <c r="I5862" s="4" t="str">
        <f aca="false">IF($H5862="","",$H5862-WEEKDAY($H5862,2)+1)</f>
        <v/>
      </c>
      <c r="J5862" s="4" t="str">
        <f aca="false">IF($I5862="","",$I5862+6)</f>
        <v/>
      </c>
      <c r="K5862" s="6" t="str">
        <f aca="false">IF($H5862="","",DATE(YEAR($H5862),MONTH($H5862),1))</f>
        <v/>
      </c>
      <c r="L5862" s="0" t="str">
        <f aca="false">IF($A5862="","",INDEX(CARTAO_COMPRAS!$K:$K,INT((ROW()-2)/20)+2))</f>
        <v/>
      </c>
      <c r="M5862" s="0" t="str">
        <f aca="false">IF($A5862="","","Compra no cartão")</f>
        <v/>
      </c>
    </row>
    <row r="5863" customFormat="false" ht="13.5" hidden="false" customHeight="false" outlineLevel="0" collapsed="false">
      <c r="A5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3" s="0" t="str">
        <f aca="false">IF($A5863="","",INDEX(CARTAO_COMPRAS!$C:$C,INT((ROW()-2)/20)+2))</f>
        <v/>
      </c>
      <c r="C5863" s="0" t="str">
        <f aca="false">IF($A5863="","",INDEX(CARTAO_COMPRAS!$D:$D,INT((ROW()-2)/20)+2))</f>
        <v/>
      </c>
      <c r="D5863" s="0" t="str">
        <f aca="false">IF($A5863="","",INDEX(CARTAO_COMPRAS!$E:$E,INT((ROW()-2)/20)+2))</f>
        <v/>
      </c>
      <c r="E5863" s="0" t="str">
        <f aca="false">IF($A5863="","",INDEX(CARTAO_COMPRAS!$H:$H,INT((ROW()-2)/20)+2)+MOD(ROW()-2,20))</f>
        <v/>
      </c>
      <c r="F5863" s="0" t="str">
        <f aca="false">IF($A5863="","",INDEX(CARTAO_COMPRAS!$G:$G,INT((ROW()-2)/20)+2))</f>
        <v/>
      </c>
      <c r="G5863" s="5" t="str">
        <f aca="false">IF($A5863="","",INDEX(CARTAO_COMPRAS!$I:$I,INT((ROW()-2)/20)+2))</f>
        <v/>
      </c>
      <c r="H5863" s="4" t="str">
        <f aca="false">IF($A5863="","",EDATE(INDEX(CARTAO_COMPRAS!$J:$J,INT((ROW()-2)/20)+2),MOD(ROW()-2,20)))</f>
        <v/>
      </c>
      <c r="I5863" s="4" t="str">
        <f aca="false">IF($H5863="","",$H5863-WEEKDAY($H5863,2)+1)</f>
        <v/>
      </c>
      <c r="J5863" s="4" t="str">
        <f aca="false">IF($I5863="","",$I5863+6)</f>
        <v/>
      </c>
      <c r="K5863" s="6" t="str">
        <f aca="false">IF($H5863="","",DATE(YEAR($H5863),MONTH($H5863),1))</f>
        <v/>
      </c>
      <c r="L5863" s="0" t="str">
        <f aca="false">IF($A5863="","",INDEX(CARTAO_COMPRAS!$K:$K,INT((ROW()-2)/20)+2))</f>
        <v/>
      </c>
      <c r="M5863" s="0" t="str">
        <f aca="false">IF($A5863="","","Compra no cartão")</f>
        <v/>
      </c>
    </row>
    <row r="5864" customFormat="false" ht="13.5" hidden="false" customHeight="false" outlineLevel="0" collapsed="false">
      <c r="A5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4" s="0" t="str">
        <f aca="false">IF($A5864="","",INDEX(CARTAO_COMPRAS!$C:$C,INT((ROW()-2)/20)+2))</f>
        <v/>
      </c>
      <c r="C5864" s="0" t="str">
        <f aca="false">IF($A5864="","",INDEX(CARTAO_COMPRAS!$D:$D,INT((ROW()-2)/20)+2))</f>
        <v/>
      </c>
      <c r="D5864" s="0" t="str">
        <f aca="false">IF($A5864="","",INDEX(CARTAO_COMPRAS!$E:$E,INT((ROW()-2)/20)+2))</f>
        <v/>
      </c>
      <c r="E5864" s="0" t="str">
        <f aca="false">IF($A5864="","",INDEX(CARTAO_COMPRAS!$H:$H,INT((ROW()-2)/20)+2)+MOD(ROW()-2,20))</f>
        <v/>
      </c>
      <c r="F5864" s="0" t="str">
        <f aca="false">IF($A5864="","",INDEX(CARTAO_COMPRAS!$G:$G,INT((ROW()-2)/20)+2))</f>
        <v/>
      </c>
      <c r="G5864" s="5" t="str">
        <f aca="false">IF($A5864="","",INDEX(CARTAO_COMPRAS!$I:$I,INT((ROW()-2)/20)+2))</f>
        <v/>
      </c>
      <c r="H5864" s="4" t="str">
        <f aca="false">IF($A5864="","",EDATE(INDEX(CARTAO_COMPRAS!$J:$J,INT((ROW()-2)/20)+2),MOD(ROW()-2,20)))</f>
        <v/>
      </c>
      <c r="I5864" s="4" t="str">
        <f aca="false">IF($H5864="","",$H5864-WEEKDAY($H5864,2)+1)</f>
        <v/>
      </c>
      <c r="J5864" s="4" t="str">
        <f aca="false">IF($I5864="","",$I5864+6)</f>
        <v/>
      </c>
      <c r="K5864" s="6" t="str">
        <f aca="false">IF($H5864="","",DATE(YEAR($H5864),MONTH($H5864),1))</f>
        <v/>
      </c>
      <c r="L5864" s="0" t="str">
        <f aca="false">IF($A5864="","",INDEX(CARTAO_COMPRAS!$K:$K,INT((ROW()-2)/20)+2))</f>
        <v/>
      </c>
      <c r="M5864" s="0" t="str">
        <f aca="false">IF($A5864="","","Compra no cartão")</f>
        <v/>
      </c>
    </row>
    <row r="5865" customFormat="false" ht="13.5" hidden="false" customHeight="false" outlineLevel="0" collapsed="false">
      <c r="A5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5" s="0" t="str">
        <f aca="false">IF($A5865="","",INDEX(CARTAO_COMPRAS!$C:$C,INT((ROW()-2)/20)+2))</f>
        <v/>
      </c>
      <c r="C5865" s="0" t="str">
        <f aca="false">IF($A5865="","",INDEX(CARTAO_COMPRAS!$D:$D,INT((ROW()-2)/20)+2))</f>
        <v/>
      </c>
      <c r="D5865" s="0" t="str">
        <f aca="false">IF($A5865="","",INDEX(CARTAO_COMPRAS!$E:$E,INT((ROW()-2)/20)+2))</f>
        <v/>
      </c>
      <c r="E5865" s="0" t="str">
        <f aca="false">IF($A5865="","",INDEX(CARTAO_COMPRAS!$H:$H,INT((ROW()-2)/20)+2)+MOD(ROW()-2,20))</f>
        <v/>
      </c>
      <c r="F5865" s="0" t="str">
        <f aca="false">IF($A5865="","",INDEX(CARTAO_COMPRAS!$G:$G,INT((ROW()-2)/20)+2))</f>
        <v/>
      </c>
      <c r="G5865" s="5" t="str">
        <f aca="false">IF($A5865="","",INDEX(CARTAO_COMPRAS!$I:$I,INT((ROW()-2)/20)+2))</f>
        <v/>
      </c>
      <c r="H5865" s="4" t="str">
        <f aca="false">IF($A5865="","",EDATE(INDEX(CARTAO_COMPRAS!$J:$J,INT((ROW()-2)/20)+2),MOD(ROW()-2,20)))</f>
        <v/>
      </c>
      <c r="I5865" s="4" t="str">
        <f aca="false">IF($H5865="","",$H5865-WEEKDAY($H5865,2)+1)</f>
        <v/>
      </c>
      <c r="J5865" s="4" t="str">
        <f aca="false">IF($I5865="","",$I5865+6)</f>
        <v/>
      </c>
      <c r="K5865" s="6" t="str">
        <f aca="false">IF($H5865="","",DATE(YEAR($H5865),MONTH($H5865),1))</f>
        <v/>
      </c>
      <c r="L5865" s="0" t="str">
        <f aca="false">IF($A5865="","",INDEX(CARTAO_COMPRAS!$K:$K,INT((ROW()-2)/20)+2))</f>
        <v/>
      </c>
      <c r="M5865" s="0" t="str">
        <f aca="false">IF($A5865="","","Compra no cartão")</f>
        <v/>
      </c>
    </row>
    <row r="5866" customFormat="false" ht="13.5" hidden="false" customHeight="false" outlineLevel="0" collapsed="false">
      <c r="A5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6" s="0" t="str">
        <f aca="false">IF($A5866="","",INDEX(CARTAO_COMPRAS!$C:$C,INT((ROW()-2)/20)+2))</f>
        <v/>
      </c>
      <c r="C5866" s="0" t="str">
        <f aca="false">IF($A5866="","",INDEX(CARTAO_COMPRAS!$D:$D,INT((ROW()-2)/20)+2))</f>
        <v/>
      </c>
      <c r="D5866" s="0" t="str">
        <f aca="false">IF($A5866="","",INDEX(CARTAO_COMPRAS!$E:$E,INT((ROW()-2)/20)+2))</f>
        <v/>
      </c>
      <c r="E5866" s="0" t="str">
        <f aca="false">IF($A5866="","",INDEX(CARTAO_COMPRAS!$H:$H,INT((ROW()-2)/20)+2)+MOD(ROW()-2,20))</f>
        <v/>
      </c>
      <c r="F5866" s="0" t="str">
        <f aca="false">IF($A5866="","",INDEX(CARTAO_COMPRAS!$G:$G,INT((ROW()-2)/20)+2))</f>
        <v/>
      </c>
      <c r="G5866" s="5" t="str">
        <f aca="false">IF($A5866="","",INDEX(CARTAO_COMPRAS!$I:$I,INT((ROW()-2)/20)+2))</f>
        <v/>
      </c>
      <c r="H5866" s="4" t="str">
        <f aca="false">IF($A5866="","",EDATE(INDEX(CARTAO_COMPRAS!$J:$J,INT((ROW()-2)/20)+2),MOD(ROW()-2,20)))</f>
        <v/>
      </c>
      <c r="I5866" s="4" t="str">
        <f aca="false">IF($H5866="","",$H5866-WEEKDAY($H5866,2)+1)</f>
        <v/>
      </c>
      <c r="J5866" s="4" t="str">
        <f aca="false">IF($I5866="","",$I5866+6)</f>
        <v/>
      </c>
      <c r="K5866" s="6" t="str">
        <f aca="false">IF($H5866="","",DATE(YEAR($H5866),MONTH($H5866),1))</f>
        <v/>
      </c>
      <c r="L5866" s="0" t="str">
        <f aca="false">IF($A5866="","",INDEX(CARTAO_COMPRAS!$K:$K,INT((ROW()-2)/20)+2))</f>
        <v/>
      </c>
      <c r="M5866" s="0" t="str">
        <f aca="false">IF($A5866="","","Compra no cartão")</f>
        <v/>
      </c>
    </row>
    <row r="5867" customFormat="false" ht="13.5" hidden="false" customHeight="false" outlineLevel="0" collapsed="false">
      <c r="A5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7" s="0" t="str">
        <f aca="false">IF($A5867="","",INDEX(CARTAO_COMPRAS!$C:$C,INT((ROW()-2)/20)+2))</f>
        <v/>
      </c>
      <c r="C5867" s="0" t="str">
        <f aca="false">IF($A5867="","",INDEX(CARTAO_COMPRAS!$D:$D,INT((ROW()-2)/20)+2))</f>
        <v/>
      </c>
      <c r="D5867" s="0" t="str">
        <f aca="false">IF($A5867="","",INDEX(CARTAO_COMPRAS!$E:$E,INT((ROW()-2)/20)+2))</f>
        <v/>
      </c>
      <c r="E5867" s="0" t="str">
        <f aca="false">IF($A5867="","",INDEX(CARTAO_COMPRAS!$H:$H,INT((ROW()-2)/20)+2)+MOD(ROW()-2,20))</f>
        <v/>
      </c>
      <c r="F5867" s="0" t="str">
        <f aca="false">IF($A5867="","",INDEX(CARTAO_COMPRAS!$G:$G,INT((ROW()-2)/20)+2))</f>
        <v/>
      </c>
      <c r="G5867" s="5" t="str">
        <f aca="false">IF($A5867="","",INDEX(CARTAO_COMPRAS!$I:$I,INT((ROW()-2)/20)+2))</f>
        <v/>
      </c>
      <c r="H5867" s="4" t="str">
        <f aca="false">IF($A5867="","",EDATE(INDEX(CARTAO_COMPRAS!$J:$J,INT((ROW()-2)/20)+2),MOD(ROW()-2,20)))</f>
        <v/>
      </c>
      <c r="I5867" s="4" t="str">
        <f aca="false">IF($H5867="","",$H5867-WEEKDAY($H5867,2)+1)</f>
        <v/>
      </c>
      <c r="J5867" s="4" t="str">
        <f aca="false">IF($I5867="","",$I5867+6)</f>
        <v/>
      </c>
      <c r="K5867" s="6" t="str">
        <f aca="false">IF($H5867="","",DATE(YEAR($H5867),MONTH($H5867),1))</f>
        <v/>
      </c>
      <c r="L5867" s="0" t="str">
        <f aca="false">IF($A5867="","",INDEX(CARTAO_COMPRAS!$K:$K,INT((ROW()-2)/20)+2))</f>
        <v/>
      </c>
      <c r="M5867" s="0" t="str">
        <f aca="false">IF($A5867="","","Compra no cartão")</f>
        <v/>
      </c>
    </row>
    <row r="5868" customFormat="false" ht="13.5" hidden="false" customHeight="false" outlineLevel="0" collapsed="false">
      <c r="A5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8" s="0" t="str">
        <f aca="false">IF($A5868="","",INDEX(CARTAO_COMPRAS!$C:$C,INT((ROW()-2)/20)+2))</f>
        <v/>
      </c>
      <c r="C5868" s="0" t="str">
        <f aca="false">IF($A5868="","",INDEX(CARTAO_COMPRAS!$D:$D,INT((ROW()-2)/20)+2))</f>
        <v/>
      </c>
      <c r="D5868" s="0" t="str">
        <f aca="false">IF($A5868="","",INDEX(CARTAO_COMPRAS!$E:$E,INT((ROW()-2)/20)+2))</f>
        <v/>
      </c>
      <c r="E5868" s="0" t="str">
        <f aca="false">IF($A5868="","",INDEX(CARTAO_COMPRAS!$H:$H,INT((ROW()-2)/20)+2)+MOD(ROW()-2,20))</f>
        <v/>
      </c>
      <c r="F5868" s="0" t="str">
        <f aca="false">IF($A5868="","",INDEX(CARTAO_COMPRAS!$G:$G,INT((ROW()-2)/20)+2))</f>
        <v/>
      </c>
      <c r="G5868" s="5" t="str">
        <f aca="false">IF($A5868="","",INDEX(CARTAO_COMPRAS!$I:$I,INT((ROW()-2)/20)+2))</f>
        <v/>
      </c>
      <c r="H5868" s="4" t="str">
        <f aca="false">IF($A5868="","",EDATE(INDEX(CARTAO_COMPRAS!$J:$J,INT((ROW()-2)/20)+2),MOD(ROW()-2,20)))</f>
        <v/>
      </c>
      <c r="I5868" s="4" t="str">
        <f aca="false">IF($H5868="","",$H5868-WEEKDAY($H5868,2)+1)</f>
        <v/>
      </c>
      <c r="J5868" s="4" t="str">
        <f aca="false">IF($I5868="","",$I5868+6)</f>
        <v/>
      </c>
      <c r="K5868" s="6" t="str">
        <f aca="false">IF($H5868="","",DATE(YEAR($H5868),MONTH($H5868),1))</f>
        <v/>
      </c>
      <c r="L5868" s="0" t="str">
        <f aca="false">IF($A5868="","",INDEX(CARTAO_COMPRAS!$K:$K,INT((ROW()-2)/20)+2))</f>
        <v/>
      </c>
      <c r="M5868" s="0" t="str">
        <f aca="false">IF($A5868="","","Compra no cartão")</f>
        <v/>
      </c>
    </row>
    <row r="5869" customFormat="false" ht="13.5" hidden="false" customHeight="false" outlineLevel="0" collapsed="false">
      <c r="A5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69" s="0" t="str">
        <f aca="false">IF($A5869="","",INDEX(CARTAO_COMPRAS!$C:$C,INT((ROW()-2)/20)+2))</f>
        <v/>
      </c>
      <c r="C5869" s="0" t="str">
        <f aca="false">IF($A5869="","",INDEX(CARTAO_COMPRAS!$D:$D,INT((ROW()-2)/20)+2))</f>
        <v/>
      </c>
      <c r="D5869" s="0" t="str">
        <f aca="false">IF($A5869="","",INDEX(CARTAO_COMPRAS!$E:$E,INT((ROW()-2)/20)+2))</f>
        <v/>
      </c>
      <c r="E5869" s="0" t="str">
        <f aca="false">IF($A5869="","",INDEX(CARTAO_COMPRAS!$H:$H,INT((ROW()-2)/20)+2)+MOD(ROW()-2,20))</f>
        <v/>
      </c>
      <c r="F5869" s="0" t="str">
        <f aca="false">IF($A5869="","",INDEX(CARTAO_COMPRAS!$G:$G,INT((ROW()-2)/20)+2))</f>
        <v/>
      </c>
      <c r="G5869" s="5" t="str">
        <f aca="false">IF($A5869="","",INDEX(CARTAO_COMPRAS!$I:$I,INT((ROW()-2)/20)+2))</f>
        <v/>
      </c>
      <c r="H5869" s="4" t="str">
        <f aca="false">IF($A5869="","",EDATE(INDEX(CARTAO_COMPRAS!$J:$J,INT((ROW()-2)/20)+2),MOD(ROW()-2,20)))</f>
        <v/>
      </c>
      <c r="I5869" s="4" t="str">
        <f aca="false">IF($H5869="","",$H5869-WEEKDAY($H5869,2)+1)</f>
        <v/>
      </c>
      <c r="J5869" s="4" t="str">
        <f aca="false">IF($I5869="","",$I5869+6)</f>
        <v/>
      </c>
      <c r="K5869" s="6" t="str">
        <f aca="false">IF($H5869="","",DATE(YEAR($H5869),MONTH($H5869),1))</f>
        <v/>
      </c>
      <c r="L5869" s="0" t="str">
        <f aca="false">IF($A5869="","",INDEX(CARTAO_COMPRAS!$K:$K,INT((ROW()-2)/20)+2))</f>
        <v/>
      </c>
      <c r="M5869" s="0" t="str">
        <f aca="false">IF($A5869="","","Compra no cartão")</f>
        <v/>
      </c>
    </row>
    <row r="5870" customFormat="false" ht="13.5" hidden="false" customHeight="false" outlineLevel="0" collapsed="false">
      <c r="A5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0" s="0" t="str">
        <f aca="false">IF($A5870="","",INDEX(CARTAO_COMPRAS!$C:$C,INT((ROW()-2)/20)+2))</f>
        <v/>
      </c>
      <c r="C5870" s="0" t="str">
        <f aca="false">IF($A5870="","",INDEX(CARTAO_COMPRAS!$D:$D,INT((ROW()-2)/20)+2))</f>
        <v/>
      </c>
      <c r="D5870" s="0" t="str">
        <f aca="false">IF($A5870="","",INDEX(CARTAO_COMPRAS!$E:$E,INT((ROW()-2)/20)+2))</f>
        <v/>
      </c>
      <c r="E5870" s="0" t="str">
        <f aca="false">IF($A5870="","",INDEX(CARTAO_COMPRAS!$H:$H,INT((ROW()-2)/20)+2)+MOD(ROW()-2,20))</f>
        <v/>
      </c>
      <c r="F5870" s="0" t="str">
        <f aca="false">IF($A5870="","",INDEX(CARTAO_COMPRAS!$G:$G,INT((ROW()-2)/20)+2))</f>
        <v/>
      </c>
      <c r="G5870" s="5" t="str">
        <f aca="false">IF($A5870="","",INDEX(CARTAO_COMPRAS!$I:$I,INT((ROW()-2)/20)+2))</f>
        <v/>
      </c>
      <c r="H5870" s="4" t="str">
        <f aca="false">IF($A5870="","",EDATE(INDEX(CARTAO_COMPRAS!$J:$J,INT((ROW()-2)/20)+2),MOD(ROW()-2,20)))</f>
        <v/>
      </c>
      <c r="I5870" s="4" t="str">
        <f aca="false">IF($H5870="","",$H5870-WEEKDAY($H5870,2)+1)</f>
        <v/>
      </c>
      <c r="J5870" s="4" t="str">
        <f aca="false">IF($I5870="","",$I5870+6)</f>
        <v/>
      </c>
      <c r="K5870" s="6" t="str">
        <f aca="false">IF($H5870="","",DATE(YEAR($H5870),MONTH($H5870),1))</f>
        <v/>
      </c>
      <c r="L5870" s="0" t="str">
        <f aca="false">IF($A5870="","",INDEX(CARTAO_COMPRAS!$K:$K,INT((ROW()-2)/20)+2))</f>
        <v/>
      </c>
      <c r="M5870" s="0" t="str">
        <f aca="false">IF($A5870="","","Compra no cartão")</f>
        <v/>
      </c>
    </row>
    <row r="5871" customFormat="false" ht="13.5" hidden="false" customHeight="false" outlineLevel="0" collapsed="false">
      <c r="A5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1" s="0" t="str">
        <f aca="false">IF($A5871="","",INDEX(CARTAO_COMPRAS!$C:$C,INT((ROW()-2)/20)+2))</f>
        <v/>
      </c>
      <c r="C5871" s="0" t="str">
        <f aca="false">IF($A5871="","",INDEX(CARTAO_COMPRAS!$D:$D,INT((ROW()-2)/20)+2))</f>
        <v/>
      </c>
      <c r="D5871" s="0" t="str">
        <f aca="false">IF($A5871="","",INDEX(CARTAO_COMPRAS!$E:$E,INT((ROW()-2)/20)+2))</f>
        <v/>
      </c>
      <c r="E5871" s="0" t="str">
        <f aca="false">IF($A5871="","",INDEX(CARTAO_COMPRAS!$H:$H,INT((ROW()-2)/20)+2)+MOD(ROW()-2,20))</f>
        <v/>
      </c>
      <c r="F5871" s="0" t="str">
        <f aca="false">IF($A5871="","",INDEX(CARTAO_COMPRAS!$G:$G,INT((ROW()-2)/20)+2))</f>
        <v/>
      </c>
      <c r="G5871" s="5" t="str">
        <f aca="false">IF($A5871="","",INDEX(CARTAO_COMPRAS!$I:$I,INT((ROW()-2)/20)+2))</f>
        <v/>
      </c>
      <c r="H5871" s="4" t="str">
        <f aca="false">IF($A5871="","",EDATE(INDEX(CARTAO_COMPRAS!$J:$J,INT((ROW()-2)/20)+2),MOD(ROW()-2,20)))</f>
        <v/>
      </c>
      <c r="I5871" s="4" t="str">
        <f aca="false">IF($H5871="","",$H5871-WEEKDAY($H5871,2)+1)</f>
        <v/>
      </c>
      <c r="J5871" s="4" t="str">
        <f aca="false">IF($I5871="","",$I5871+6)</f>
        <v/>
      </c>
      <c r="K5871" s="6" t="str">
        <f aca="false">IF($H5871="","",DATE(YEAR($H5871),MONTH($H5871),1))</f>
        <v/>
      </c>
      <c r="L5871" s="0" t="str">
        <f aca="false">IF($A5871="","",INDEX(CARTAO_COMPRAS!$K:$K,INT((ROW()-2)/20)+2))</f>
        <v/>
      </c>
      <c r="M5871" s="0" t="str">
        <f aca="false">IF($A5871="","","Compra no cartão")</f>
        <v/>
      </c>
    </row>
    <row r="5872" customFormat="false" ht="13.5" hidden="false" customHeight="false" outlineLevel="0" collapsed="false">
      <c r="A5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2" s="0" t="str">
        <f aca="false">IF($A5872="","",INDEX(CARTAO_COMPRAS!$C:$C,INT((ROW()-2)/20)+2))</f>
        <v/>
      </c>
      <c r="C5872" s="0" t="str">
        <f aca="false">IF($A5872="","",INDEX(CARTAO_COMPRAS!$D:$D,INT((ROW()-2)/20)+2))</f>
        <v/>
      </c>
      <c r="D5872" s="0" t="str">
        <f aca="false">IF($A5872="","",INDEX(CARTAO_COMPRAS!$E:$E,INT((ROW()-2)/20)+2))</f>
        <v/>
      </c>
      <c r="E5872" s="0" t="str">
        <f aca="false">IF($A5872="","",INDEX(CARTAO_COMPRAS!$H:$H,INT((ROW()-2)/20)+2)+MOD(ROW()-2,20))</f>
        <v/>
      </c>
      <c r="F5872" s="0" t="str">
        <f aca="false">IF($A5872="","",INDEX(CARTAO_COMPRAS!$G:$G,INT((ROW()-2)/20)+2))</f>
        <v/>
      </c>
      <c r="G5872" s="5" t="str">
        <f aca="false">IF($A5872="","",INDEX(CARTAO_COMPRAS!$I:$I,INT((ROW()-2)/20)+2))</f>
        <v/>
      </c>
      <c r="H5872" s="4" t="str">
        <f aca="false">IF($A5872="","",EDATE(INDEX(CARTAO_COMPRAS!$J:$J,INT((ROW()-2)/20)+2),MOD(ROW()-2,20)))</f>
        <v/>
      </c>
      <c r="I5872" s="4" t="str">
        <f aca="false">IF($H5872="","",$H5872-WEEKDAY($H5872,2)+1)</f>
        <v/>
      </c>
      <c r="J5872" s="4" t="str">
        <f aca="false">IF($I5872="","",$I5872+6)</f>
        <v/>
      </c>
      <c r="K5872" s="6" t="str">
        <f aca="false">IF($H5872="","",DATE(YEAR($H5872),MONTH($H5872),1))</f>
        <v/>
      </c>
      <c r="L5872" s="0" t="str">
        <f aca="false">IF($A5872="","",INDEX(CARTAO_COMPRAS!$K:$K,INT((ROW()-2)/20)+2))</f>
        <v/>
      </c>
      <c r="M5872" s="0" t="str">
        <f aca="false">IF($A5872="","","Compra no cartão")</f>
        <v/>
      </c>
    </row>
    <row r="5873" customFormat="false" ht="13.5" hidden="false" customHeight="false" outlineLevel="0" collapsed="false">
      <c r="A5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3" s="0" t="str">
        <f aca="false">IF($A5873="","",INDEX(CARTAO_COMPRAS!$C:$C,INT((ROW()-2)/20)+2))</f>
        <v/>
      </c>
      <c r="C5873" s="0" t="str">
        <f aca="false">IF($A5873="","",INDEX(CARTAO_COMPRAS!$D:$D,INT((ROW()-2)/20)+2))</f>
        <v/>
      </c>
      <c r="D5873" s="0" t="str">
        <f aca="false">IF($A5873="","",INDEX(CARTAO_COMPRAS!$E:$E,INT((ROW()-2)/20)+2))</f>
        <v/>
      </c>
      <c r="E5873" s="0" t="str">
        <f aca="false">IF($A5873="","",INDEX(CARTAO_COMPRAS!$H:$H,INT((ROW()-2)/20)+2)+MOD(ROW()-2,20))</f>
        <v/>
      </c>
      <c r="F5873" s="0" t="str">
        <f aca="false">IF($A5873="","",INDEX(CARTAO_COMPRAS!$G:$G,INT((ROW()-2)/20)+2))</f>
        <v/>
      </c>
      <c r="G5873" s="5" t="str">
        <f aca="false">IF($A5873="","",INDEX(CARTAO_COMPRAS!$I:$I,INT((ROW()-2)/20)+2))</f>
        <v/>
      </c>
      <c r="H5873" s="4" t="str">
        <f aca="false">IF($A5873="","",EDATE(INDEX(CARTAO_COMPRAS!$J:$J,INT((ROW()-2)/20)+2),MOD(ROW()-2,20)))</f>
        <v/>
      </c>
      <c r="I5873" s="4" t="str">
        <f aca="false">IF($H5873="","",$H5873-WEEKDAY($H5873,2)+1)</f>
        <v/>
      </c>
      <c r="J5873" s="4" t="str">
        <f aca="false">IF($I5873="","",$I5873+6)</f>
        <v/>
      </c>
      <c r="K5873" s="6" t="str">
        <f aca="false">IF($H5873="","",DATE(YEAR($H5873),MONTH($H5873),1))</f>
        <v/>
      </c>
      <c r="L5873" s="0" t="str">
        <f aca="false">IF($A5873="","",INDEX(CARTAO_COMPRAS!$K:$K,INT((ROW()-2)/20)+2))</f>
        <v/>
      </c>
      <c r="M5873" s="0" t="str">
        <f aca="false">IF($A5873="","","Compra no cartão")</f>
        <v/>
      </c>
    </row>
    <row r="5874" customFormat="false" ht="13.5" hidden="false" customHeight="false" outlineLevel="0" collapsed="false">
      <c r="A5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4" s="0" t="str">
        <f aca="false">IF($A5874="","",INDEX(CARTAO_COMPRAS!$C:$C,INT((ROW()-2)/20)+2))</f>
        <v/>
      </c>
      <c r="C5874" s="0" t="str">
        <f aca="false">IF($A5874="","",INDEX(CARTAO_COMPRAS!$D:$D,INT((ROW()-2)/20)+2))</f>
        <v/>
      </c>
      <c r="D5874" s="0" t="str">
        <f aca="false">IF($A5874="","",INDEX(CARTAO_COMPRAS!$E:$E,INT((ROW()-2)/20)+2))</f>
        <v/>
      </c>
      <c r="E5874" s="0" t="str">
        <f aca="false">IF($A5874="","",INDEX(CARTAO_COMPRAS!$H:$H,INT((ROW()-2)/20)+2)+MOD(ROW()-2,20))</f>
        <v/>
      </c>
      <c r="F5874" s="0" t="str">
        <f aca="false">IF($A5874="","",INDEX(CARTAO_COMPRAS!$G:$G,INT((ROW()-2)/20)+2))</f>
        <v/>
      </c>
      <c r="G5874" s="5" t="str">
        <f aca="false">IF($A5874="","",INDEX(CARTAO_COMPRAS!$I:$I,INT((ROW()-2)/20)+2))</f>
        <v/>
      </c>
      <c r="H5874" s="4" t="str">
        <f aca="false">IF($A5874="","",EDATE(INDEX(CARTAO_COMPRAS!$J:$J,INT((ROW()-2)/20)+2),MOD(ROW()-2,20)))</f>
        <v/>
      </c>
      <c r="I5874" s="4" t="str">
        <f aca="false">IF($H5874="","",$H5874-WEEKDAY($H5874,2)+1)</f>
        <v/>
      </c>
      <c r="J5874" s="4" t="str">
        <f aca="false">IF($I5874="","",$I5874+6)</f>
        <v/>
      </c>
      <c r="K5874" s="6" t="str">
        <f aca="false">IF($H5874="","",DATE(YEAR($H5874),MONTH($H5874),1))</f>
        <v/>
      </c>
      <c r="L5874" s="0" t="str">
        <f aca="false">IF($A5874="","",INDEX(CARTAO_COMPRAS!$K:$K,INT((ROW()-2)/20)+2))</f>
        <v/>
      </c>
      <c r="M5874" s="0" t="str">
        <f aca="false">IF($A5874="","","Compra no cartão")</f>
        <v/>
      </c>
    </row>
    <row r="5875" customFormat="false" ht="13.5" hidden="false" customHeight="false" outlineLevel="0" collapsed="false">
      <c r="A5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5" s="0" t="str">
        <f aca="false">IF($A5875="","",INDEX(CARTAO_COMPRAS!$C:$C,INT((ROW()-2)/20)+2))</f>
        <v/>
      </c>
      <c r="C5875" s="0" t="str">
        <f aca="false">IF($A5875="","",INDEX(CARTAO_COMPRAS!$D:$D,INT((ROW()-2)/20)+2))</f>
        <v/>
      </c>
      <c r="D5875" s="0" t="str">
        <f aca="false">IF($A5875="","",INDEX(CARTAO_COMPRAS!$E:$E,INT((ROW()-2)/20)+2))</f>
        <v/>
      </c>
      <c r="E5875" s="0" t="str">
        <f aca="false">IF($A5875="","",INDEX(CARTAO_COMPRAS!$H:$H,INT((ROW()-2)/20)+2)+MOD(ROW()-2,20))</f>
        <v/>
      </c>
      <c r="F5875" s="0" t="str">
        <f aca="false">IF($A5875="","",INDEX(CARTAO_COMPRAS!$G:$G,INT((ROW()-2)/20)+2))</f>
        <v/>
      </c>
      <c r="G5875" s="5" t="str">
        <f aca="false">IF($A5875="","",INDEX(CARTAO_COMPRAS!$I:$I,INT((ROW()-2)/20)+2))</f>
        <v/>
      </c>
      <c r="H5875" s="4" t="str">
        <f aca="false">IF($A5875="","",EDATE(INDEX(CARTAO_COMPRAS!$J:$J,INT((ROW()-2)/20)+2),MOD(ROW()-2,20)))</f>
        <v/>
      </c>
      <c r="I5875" s="4" t="str">
        <f aca="false">IF($H5875="","",$H5875-WEEKDAY($H5875,2)+1)</f>
        <v/>
      </c>
      <c r="J5875" s="4" t="str">
        <f aca="false">IF($I5875="","",$I5875+6)</f>
        <v/>
      </c>
      <c r="K5875" s="6" t="str">
        <f aca="false">IF($H5875="","",DATE(YEAR($H5875),MONTH($H5875),1))</f>
        <v/>
      </c>
      <c r="L5875" s="0" t="str">
        <f aca="false">IF($A5875="","",INDEX(CARTAO_COMPRAS!$K:$K,INT((ROW()-2)/20)+2))</f>
        <v/>
      </c>
      <c r="M5875" s="0" t="str">
        <f aca="false">IF($A5875="","","Compra no cartão")</f>
        <v/>
      </c>
    </row>
    <row r="5876" customFormat="false" ht="13.5" hidden="false" customHeight="false" outlineLevel="0" collapsed="false">
      <c r="A5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6" s="0" t="str">
        <f aca="false">IF($A5876="","",INDEX(CARTAO_COMPRAS!$C:$C,INT((ROW()-2)/20)+2))</f>
        <v/>
      </c>
      <c r="C5876" s="0" t="str">
        <f aca="false">IF($A5876="","",INDEX(CARTAO_COMPRAS!$D:$D,INT((ROW()-2)/20)+2))</f>
        <v/>
      </c>
      <c r="D5876" s="0" t="str">
        <f aca="false">IF($A5876="","",INDEX(CARTAO_COMPRAS!$E:$E,INT((ROW()-2)/20)+2))</f>
        <v/>
      </c>
      <c r="E5876" s="0" t="str">
        <f aca="false">IF($A5876="","",INDEX(CARTAO_COMPRAS!$H:$H,INT((ROW()-2)/20)+2)+MOD(ROW()-2,20))</f>
        <v/>
      </c>
      <c r="F5876" s="0" t="str">
        <f aca="false">IF($A5876="","",INDEX(CARTAO_COMPRAS!$G:$G,INT((ROW()-2)/20)+2))</f>
        <v/>
      </c>
      <c r="G5876" s="5" t="str">
        <f aca="false">IF($A5876="","",INDEX(CARTAO_COMPRAS!$I:$I,INT((ROW()-2)/20)+2))</f>
        <v/>
      </c>
      <c r="H5876" s="4" t="str">
        <f aca="false">IF($A5876="","",EDATE(INDEX(CARTAO_COMPRAS!$J:$J,INT((ROW()-2)/20)+2),MOD(ROW()-2,20)))</f>
        <v/>
      </c>
      <c r="I5876" s="4" t="str">
        <f aca="false">IF($H5876="","",$H5876-WEEKDAY($H5876,2)+1)</f>
        <v/>
      </c>
      <c r="J5876" s="4" t="str">
        <f aca="false">IF($I5876="","",$I5876+6)</f>
        <v/>
      </c>
      <c r="K5876" s="6" t="str">
        <f aca="false">IF($H5876="","",DATE(YEAR($H5876),MONTH($H5876),1))</f>
        <v/>
      </c>
      <c r="L5876" s="0" t="str">
        <f aca="false">IF($A5876="","",INDEX(CARTAO_COMPRAS!$K:$K,INT((ROW()-2)/20)+2))</f>
        <v/>
      </c>
      <c r="M5876" s="0" t="str">
        <f aca="false">IF($A5876="","","Compra no cartão")</f>
        <v/>
      </c>
    </row>
    <row r="5877" customFormat="false" ht="13.5" hidden="false" customHeight="false" outlineLevel="0" collapsed="false">
      <c r="A5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7" s="0" t="str">
        <f aca="false">IF($A5877="","",INDEX(CARTAO_COMPRAS!$C:$C,INT((ROW()-2)/20)+2))</f>
        <v/>
      </c>
      <c r="C5877" s="0" t="str">
        <f aca="false">IF($A5877="","",INDEX(CARTAO_COMPRAS!$D:$D,INT((ROW()-2)/20)+2))</f>
        <v/>
      </c>
      <c r="D5877" s="0" t="str">
        <f aca="false">IF($A5877="","",INDEX(CARTAO_COMPRAS!$E:$E,INT((ROW()-2)/20)+2))</f>
        <v/>
      </c>
      <c r="E5877" s="0" t="str">
        <f aca="false">IF($A5877="","",INDEX(CARTAO_COMPRAS!$H:$H,INT((ROW()-2)/20)+2)+MOD(ROW()-2,20))</f>
        <v/>
      </c>
      <c r="F5877" s="0" t="str">
        <f aca="false">IF($A5877="","",INDEX(CARTAO_COMPRAS!$G:$G,INT((ROW()-2)/20)+2))</f>
        <v/>
      </c>
      <c r="G5877" s="5" t="str">
        <f aca="false">IF($A5877="","",INDEX(CARTAO_COMPRAS!$I:$I,INT((ROW()-2)/20)+2))</f>
        <v/>
      </c>
      <c r="H5877" s="4" t="str">
        <f aca="false">IF($A5877="","",EDATE(INDEX(CARTAO_COMPRAS!$J:$J,INT((ROW()-2)/20)+2),MOD(ROW()-2,20)))</f>
        <v/>
      </c>
      <c r="I5877" s="4" t="str">
        <f aca="false">IF($H5877="","",$H5877-WEEKDAY($H5877,2)+1)</f>
        <v/>
      </c>
      <c r="J5877" s="4" t="str">
        <f aca="false">IF($I5877="","",$I5877+6)</f>
        <v/>
      </c>
      <c r="K5877" s="6" t="str">
        <f aca="false">IF($H5877="","",DATE(YEAR($H5877),MONTH($H5877),1))</f>
        <v/>
      </c>
      <c r="L5877" s="0" t="str">
        <f aca="false">IF($A5877="","",INDEX(CARTAO_COMPRAS!$K:$K,INT((ROW()-2)/20)+2))</f>
        <v/>
      </c>
      <c r="M5877" s="0" t="str">
        <f aca="false">IF($A5877="","","Compra no cartão")</f>
        <v/>
      </c>
    </row>
    <row r="5878" customFormat="false" ht="13.5" hidden="false" customHeight="false" outlineLevel="0" collapsed="false">
      <c r="A5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8" s="0" t="str">
        <f aca="false">IF($A5878="","",INDEX(CARTAO_COMPRAS!$C:$C,INT((ROW()-2)/20)+2))</f>
        <v/>
      </c>
      <c r="C5878" s="0" t="str">
        <f aca="false">IF($A5878="","",INDEX(CARTAO_COMPRAS!$D:$D,INT((ROW()-2)/20)+2))</f>
        <v/>
      </c>
      <c r="D5878" s="0" t="str">
        <f aca="false">IF($A5878="","",INDEX(CARTAO_COMPRAS!$E:$E,INT((ROW()-2)/20)+2))</f>
        <v/>
      </c>
      <c r="E5878" s="0" t="str">
        <f aca="false">IF($A5878="","",INDEX(CARTAO_COMPRAS!$H:$H,INT((ROW()-2)/20)+2)+MOD(ROW()-2,20))</f>
        <v/>
      </c>
      <c r="F5878" s="0" t="str">
        <f aca="false">IF($A5878="","",INDEX(CARTAO_COMPRAS!$G:$G,INT((ROW()-2)/20)+2))</f>
        <v/>
      </c>
      <c r="G5878" s="5" t="str">
        <f aca="false">IF($A5878="","",INDEX(CARTAO_COMPRAS!$I:$I,INT((ROW()-2)/20)+2))</f>
        <v/>
      </c>
      <c r="H5878" s="4" t="str">
        <f aca="false">IF($A5878="","",EDATE(INDEX(CARTAO_COMPRAS!$J:$J,INT((ROW()-2)/20)+2),MOD(ROW()-2,20)))</f>
        <v/>
      </c>
      <c r="I5878" s="4" t="str">
        <f aca="false">IF($H5878="","",$H5878-WEEKDAY($H5878,2)+1)</f>
        <v/>
      </c>
      <c r="J5878" s="4" t="str">
        <f aca="false">IF($I5878="","",$I5878+6)</f>
        <v/>
      </c>
      <c r="K5878" s="6" t="str">
        <f aca="false">IF($H5878="","",DATE(YEAR($H5878),MONTH($H5878),1))</f>
        <v/>
      </c>
      <c r="L5878" s="0" t="str">
        <f aca="false">IF($A5878="","",INDEX(CARTAO_COMPRAS!$K:$K,INT((ROW()-2)/20)+2))</f>
        <v/>
      </c>
      <c r="M5878" s="0" t="str">
        <f aca="false">IF($A5878="","","Compra no cartão")</f>
        <v/>
      </c>
    </row>
    <row r="5879" customFormat="false" ht="13.5" hidden="false" customHeight="false" outlineLevel="0" collapsed="false">
      <c r="A5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79" s="0" t="str">
        <f aca="false">IF($A5879="","",INDEX(CARTAO_COMPRAS!$C:$C,INT((ROW()-2)/20)+2))</f>
        <v/>
      </c>
      <c r="C5879" s="0" t="str">
        <f aca="false">IF($A5879="","",INDEX(CARTAO_COMPRAS!$D:$D,INT((ROW()-2)/20)+2))</f>
        <v/>
      </c>
      <c r="D5879" s="0" t="str">
        <f aca="false">IF($A5879="","",INDEX(CARTAO_COMPRAS!$E:$E,INT((ROW()-2)/20)+2))</f>
        <v/>
      </c>
      <c r="E5879" s="0" t="str">
        <f aca="false">IF($A5879="","",INDEX(CARTAO_COMPRAS!$H:$H,INT((ROW()-2)/20)+2)+MOD(ROW()-2,20))</f>
        <v/>
      </c>
      <c r="F5879" s="0" t="str">
        <f aca="false">IF($A5879="","",INDEX(CARTAO_COMPRAS!$G:$G,INT((ROW()-2)/20)+2))</f>
        <v/>
      </c>
      <c r="G5879" s="5" t="str">
        <f aca="false">IF($A5879="","",INDEX(CARTAO_COMPRAS!$I:$I,INT((ROW()-2)/20)+2))</f>
        <v/>
      </c>
      <c r="H5879" s="4" t="str">
        <f aca="false">IF($A5879="","",EDATE(INDEX(CARTAO_COMPRAS!$J:$J,INT((ROW()-2)/20)+2),MOD(ROW()-2,20)))</f>
        <v/>
      </c>
      <c r="I5879" s="4" t="str">
        <f aca="false">IF($H5879="","",$H5879-WEEKDAY($H5879,2)+1)</f>
        <v/>
      </c>
      <c r="J5879" s="4" t="str">
        <f aca="false">IF($I5879="","",$I5879+6)</f>
        <v/>
      </c>
      <c r="K5879" s="6" t="str">
        <f aca="false">IF($H5879="","",DATE(YEAR($H5879),MONTH($H5879),1))</f>
        <v/>
      </c>
      <c r="L5879" s="0" t="str">
        <f aca="false">IF($A5879="","",INDEX(CARTAO_COMPRAS!$K:$K,INT((ROW()-2)/20)+2))</f>
        <v/>
      </c>
      <c r="M5879" s="0" t="str">
        <f aca="false">IF($A5879="","","Compra no cartão")</f>
        <v/>
      </c>
    </row>
    <row r="5880" customFormat="false" ht="13.5" hidden="false" customHeight="false" outlineLevel="0" collapsed="false">
      <c r="A5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0" s="0" t="str">
        <f aca="false">IF($A5880="","",INDEX(CARTAO_COMPRAS!$C:$C,INT((ROW()-2)/20)+2))</f>
        <v/>
      </c>
      <c r="C5880" s="0" t="str">
        <f aca="false">IF($A5880="","",INDEX(CARTAO_COMPRAS!$D:$D,INT((ROW()-2)/20)+2))</f>
        <v/>
      </c>
      <c r="D5880" s="0" t="str">
        <f aca="false">IF($A5880="","",INDEX(CARTAO_COMPRAS!$E:$E,INT((ROW()-2)/20)+2))</f>
        <v/>
      </c>
      <c r="E5880" s="0" t="str">
        <f aca="false">IF($A5880="","",INDEX(CARTAO_COMPRAS!$H:$H,INT((ROW()-2)/20)+2)+MOD(ROW()-2,20))</f>
        <v/>
      </c>
      <c r="F5880" s="0" t="str">
        <f aca="false">IF($A5880="","",INDEX(CARTAO_COMPRAS!$G:$G,INT((ROW()-2)/20)+2))</f>
        <v/>
      </c>
      <c r="G5880" s="5" t="str">
        <f aca="false">IF($A5880="","",INDEX(CARTAO_COMPRAS!$I:$I,INT((ROW()-2)/20)+2))</f>
        <v/>
      </c>
      <c r="H5880" s="4" t="str">
        <f aca="false">IF($A5880="","",EDATE(INDEX(CARTAO_COMPRAS!$J:$J,INT((ROW()-2)/20)+2),MOD(ROW()-2,20)))</f>
        <v/>
      </c>
      <c r="I5880" s="4" t="str">
        <f aca="false">IF($H5880="","",$H5880-WEEKDAY($H5880,2)+1)</f>
        <v/>
      </c>
      <c r="J5880" s="4" t="str">
        <f aca="false">IF($I5880="","",$I5880+6)</f>
        <v/>
      </c>
      <c r="K5880" s="6" t="str">
        <f aca="false">IF($H5880="","",DATE(YEAR($H5880),MONTH($H5880),1))</f>
        <v/>
      </c>
      <c r="L5880" s="0" t="str">
        <f aca="false">IF($A5880="","",INDEX(CARTAO_COMPRAS!$K:$K,INT((ROW()-2)/20)+2))</f>
        <v/>
      </c>
      <c r="M5880" s="0" t="str">
        <f aca="false">IF($A5880="","","Compra no cartão")</f>
        <v/>
      </c>
    </row>
    <row r="5881" customFormat="false" ht="13.5" hidden="false" customHeight="false" outlineLevel="0" collapsed="false">
      <c r="A5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1" s="0" t="str">
        <f aca="false">IF($A5881="","",INDEX(CARTAO_COMPRAS!$C:$C,INT((ROW()-2)/20)+2))</f>
        <v/>
      </c>
      <c r="C5881" s="0" t="str">
        <f aca="false">IF($A5881="","",INDEX(CARTAO_COMPRAS!$D:$D,INT((ROW()-2)/20)+2))</f>
        <v/>
      </c>
      <c r="D5881" s="0" t="str">
        <f aca="false">IF($A5881="","",INDEX(CARTAO_COMPRAS!$E:$E,INT((ROW()-2)/20)+2))</f>
        <v/>
      </c>
      <c r="E5881" s="0" t="str">
        <f aca="false">IF($A5881="","",INDEX(CARTAO_COMPRAS!$H:$H,INT((ROW()-2)/20)+2)+MOD(ROW()-2,20))</f>
        <v/>
      </c>
      <c r="F5881" s="0" t="str">
        <f aca="false">IF($A5881="","",INDEX(CARTAO_COMPRAS!$G:$G,INT((ROW()-2)/20)+2))</f>
        <v/>
      </c>
      <c r="G5881" s="5" t="str">
        <f aca="false">IF($A5881="","",INDEX(CARTAO_COMPRAS!$I:$I,INT((ROW()-2)/20)+2))</f>
        <v/>
      </c>
      <c r="H5881" s="4" t="str">
        <f aca="false">IF($A5881="","",EDATE(INDEX(CARTAO_COMPRAS!$J:$J,INT((ROW()-2)/20)+2),MOD(ROW()-2,20)))</f>
        <v/>
      </c>
      <c r="I5881" s="4" t="str">
        <f aca="false">IF($H5881="","",$H5881-WEEKDAY($H5881,2)+1)</f>
        <v/>
      </c>
      <c r="J5881" s="4" t="str">
        <f aca="false">IF($I5881="","",$I5881+6)</f>
        <v/>
      </c>
      <c r="K5881" s="6" t="str">
        <f aca="false">IF($H5881="","",DATE(YEAR($H5881),MONTH($H5881),1))</f>
        <v/>
      </c>
      <c r="L5881" s="0" t="str">
        <f aca="false">IF($A5881="","",INDEX(CARTAO_COMPRAS!$K:$K,INT((ROW()-2)/20)+2))</f>
        <v/>
      </c>
      <c r="M5881" s="0" t="str">
        <f aca="false">IF($A5881="","","Compra no cartão")</f>
        <v/>
      </c>
    </row>
    <row r="5882" customFormat="false" ht="13.5" hidden="false" customHeight="false" outlineLevel="0" collapsed="false">
      <c r="A58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2" s="0" t="str">
        <f aca="false">IF($A5882="","",INDEX(CARTAO_COMPRAS!$C:$C,INT((ROW()-2)/20)+2))</f>
        <v/>
      </c>
      <c r="C5882" s="0" t="str">
        <f aca="false">IF($A5882="","",INDEX(CARTAO_COMPRAS!$D:$D,INT((ROW()-2)/20)+2))</f>
        <v/>
      </c>
      <c r="D5882" s="0" t="str">
        <f aca="false">IF($A5882="","",INDEX(CARTAO_COMPRAS!$E:$E,INT((ROW()-2)/20)+2))</f>
        <v/>
      </c>
      <c r="E5882" s="0" t="str">
        <f aca="false">IF($A5882="","",INDEX(CARTAO_COMPRAS!$H:$H,INT((ROW()-2)/20)+2)+MOD(ROW()-2,20))</f>
        <v/>
      </c>
      <c r="F5882" s="0" t="str">
        <f aca="false">IF($A5882="","",INDEX(CARTAO_COMPRAS!$G:$G,INT((ROW()-2)/20)+2))</f>
        <v/>
      </c>
      <c r="G5882" s="5" t="str">
        <f aca="false">IF($A5882="","",INDEX(CARTAO_COMPRAS!$I:$I,INT((ROW()-2)/20)+2))</f>
        <v/>
      </c>
      <c r="H5882" s="4" t="str">
        <f aca="false">IF($A5882="","",EDATE(INDEX(CARTAO_COMPRAS!$J:$J,INT((ROW()-2)/20)+2),MOD(ROW()-2,20)))</f>
        <v/>
      </c>
      <c r="I5882" s="4" t="str">
        <f aca="false">IF($H5882="","",$H5882-WEEKDAY($H5882,2)+1)</f>
        <v/>
      </c>
      <c r="J5882" s="4" t="str">
        <f aca="false">IF($I5882="","",$I5882+6)</f>
        <v/>
      </c>
      <c r="K5882" s="6" t="str">
        <f aca="false">IF($H5882="","",DATE(YEAR($H5882),MONTH($H5882),1))</f>
        <v/>
      </c>
      <c r="L5882" s="0" t="str">
        <f aca="false">IF($A5882="","",INDEX(CARTAO_COMPRAS!$K:$K,INT((ROW()-2)/20)+2))</f>
        <v/>
      </c>
      <c r="M5882" s="0" t="str">
        <f aca="false">IF($A5882="","","Compra no cartão")</f>
        <v/>
      </c>
    </row>
    <row r="5883" customFormat="false" ht="13.5" hidden="false" customHeight="false" outlineLevel="0" collapsed="false">
      <c r="A5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3" s="0" t="str">
        <f aca="false">IF($A5883="","",INDEX(CARTAO_COMPRAS!$C:$C,INT((ROW()-2)/20)+2))</f>
        <v/>
      </c>
      <c r="C5883" s="0" t="str">
        <f aca="false">IF($A5883="","",INDEX(CARTAO_COMPRAS!$D:$D,INT((ROW()-2)/20)+2))</f>
        <v/>
      </c>
      <c r="D5883" s="0" t="str">
        <f aca="false">IF($A5883="","",INDEX(CARTAO_COMPRAS!$E:$E,INT((ROW()-2)/20)+2))</f>
        <v/>
      </c>
      <c r="E5883" s="0" t="str">
        <f aca="false">IF($A5883="","",INDEX(CARTAO_COMPRAS!$H:$H,INT((ROW()-2)/20)+2)+MOD(ROW()-2,20))</f>
        <v/>
      </c>
      <c r="F5883" s="0" t="str">
        <f aca="false">IF($A5883="","",INDEX(CARTAO_COMPRAS!$G:$G,INT((ROW()-2)/20)+2))</f>
        <v/>
      </c>
      <c r="G5883" s="5" t="str">
        <f aca="false">IF($A5883="","",INDEX(CARTAO_COMPRAS!$I:$I,INT((ROW()-2)/20)+2))</f>
        <v/>
      </c>
      <c r="H5883" s="4" t="str">
        <f aca="false">IF($A5883="","",EDATE(INDEX(CARTAO_COMPRAS!$J:$J,INT((ROW()-2)/20)+2),MOD(ROW()-2,20)))</f>
        <v/>
      </c>
      <c r="I5883" s="4" t="str">
        <f aca="false">IF($H5883="","",$H5883-WEEKDAY($H5883,2)+1)</f>
        <v/>
      </c>
      <c r="J5883" s="4" t="str">
        <f aca="false">IF($I5883="","",$I5883+6)</f>
        <v/>
      </c>
      <c r="K5883" s="6" t="str">
        <f aca="false">IF($H5883="","",DATE(YEAR($H5883),MONTH($H5883),1))</f>
        <v/>
      </c>
      <c r="L5883" s="0" t="str">
        <f aca="false">IF($A5883="","",INDEX(CARTAO_COMPRAS!$K:$K,INT((ROW()-2)/20)+2))</f>
        <v/>
      </c>
      <c r="M5883" s="0" t="str">
        <f aca="false">IF($A5883="","","Compra no cartão")</f>
        <v/>
      </c>
    </row>
    <row r="5884" customFormat="false" ht="13.5" hidden="false" customHeight="false" outlineLevel="0" collapsed="false">
      <c r="A5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4" s="0" t="str">
        <f aca="false">IF($A5884="","",INDEX(CARTAO_COMPRAS!$C:$C,INT((ROW()-2)/20)+2))</f>
        <v/>
      </c>
      <c r="C5884" s="0" t="str">
        <f aca="false">IF($A5884="","",INDEX(CARTAO_COMPRAS!$D:$D,INT((ROW()-2)/20)+2))</f>
        <v/>
      </c>
      <c r="D5884" s="0" t="str">
        <f aca="false">IF($A5884="","",INDEX(CARTAO_COMPRAS!$E:$E,INT((ROW()-2)/20)+2))</f>
        <v/>
      </c>
      <c r="E5884" s="0" t="str">
        <f aca="false">IF($A5884="","",INDEX(CARTAO_COMPRAS!$H:$H,INT((ROW()-2)/20)+2)+MOD(ROW()-2,20))</f>
        <v/>
      </c>
      <c r="F5884" s="0" t="str">
        <f aca="false">IF($A5884="","",INDEX(CARTAO_COMPRAS!$G:$G,INT((ROW()-2)/20)+2))</f>
        <v/>
      </c>
      <c r="G5884" s="5" t="str">
        <f aca="false">IF($A5884="","",INDEX(CARTAO_COMPRAS!$I:$I,INT((ROW()-2)/20)+2))</f>
        <v/>
      </c>
      <c r="H5884" s="4" t="str">
        <f aca="false">IF($A5884="","",EDATE(INDEX(CARTAO_COMPRAS!$J:$J,INT((ROW()-2)/20)+2),MOD(ROW()-2,20)))</f>
        <v/>
      </c>
      <c r="I5884" s="4" t="str">
        <f aca="false">IF($H5884="","",$H5884-WEEKDAY($H5884,2)+1)</f>
        <v/>
      </c>
      <c r="J5884" s="4" t="str">
        <f aca="false">IF($I5884="","",$I5884+6)</f>
        <v/>
      </c>
      <c r="K5884" s="6" t="str">
        <f aca="false">IF($H5884="","",DATE(YEAR($H5884),MONTH($H5884),1))</f>
        <v/>
      </c>
      <c r="L5884" s="0" t="str">
        <f aca="false">IF($A5884="","",INDEX(CARTAO_COMPRAS!$K:$K,INT((ROW()-2)/20)+2))</f>
        <v/>
      </c>
      <c r="M5884" s="0" t="str">
        <f aca="false">IF($A5884="","","Compra no cartão")</f>
        <v/>
      </c>
    </row>
    <row r="5885" customFormat="false" ht="13.5" hidden="false" customHeight="false" outlineLevel="0" collapsed="false">
      <c r="A5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5" s="0" t="str">
        <f aca="false">IF($A5885="","",INDEX(CARTAO_COMPRAS!$C:$C,INT((ROW()-2)/20)+2))</f>
        <v/>
      </c>
      <c r="C5885" s="0" t="str">
        <f aca="false">IF($A5885="","",INDEX(CARTAO_COMPRAS!$D:$D,INT((ROW()-2)/20)+2))</f>
        <v/>
      </c>
      <c r="D5885" s="0" t="str">
        <f aca="false">IF($A5885="","",INDEX(CARTAO_COMPRAS!$E:$E,INT((ROW()-2)/20)+2))</f>
        <v/>
      </c>
      <c r="E5885" s="0" t="str">
        <f aca="false">IF($A5885="","",INDEX(CARTAO_COMPRAS!$H:$H,INT((ROW()-2)/20)+2)+MOD(ROW()-2,20))</f>
        <v/>
      </c>
      <c r="F5885" s="0" t="str">
        <f aca="false">IF($A5885="","",INDEX(CARTAO_COMPRAS!$G:$G,INT((ROW()-2)/20)+2))</f>
        <v/>
      </c>
      <c r="G5885" s="5" t="str">
        <f aca="false">IF($A5885="","",INDEX(CARTAO_COMPRAS!$I:$I,INT((ROW()-2)/20)+2))</f>
        <v/>
      </c>
      <c r="H5885" s="4" t="str">
        <f aca="false">IF($A5885="","",EDATE(INDEX(CARTAO_COMPRAS!$J:$J,INT((ROW()-2)/20)+2),MOD(ROW()-2,20)))</f>
        <v/>
      </c>
      <c r="I5885" s="4" t="str">
        <f aca="false">IF($H5885="","",$H5885-WEEKDAY($H5885,2)+1)</f>
        <v/>
      </c>
      <c r="J5885" s="4" t="str">
        <f aca="false">IF($I5885="","",$I5885+6)</f>
        <v/>
      </c>
      <c r="K5885" s="6" t="str">
        <f aca="false">IF($H5885="","",DATE(YEAR($H5885),MONTH($H5885),1))</f>
        <v/>
      </c>
      <c r="L5885" s="0" t="str">
        <f aca="false">IF($A5885="","",INDEX(CARTAO_COMPRAS!$K:$K,INT((ROW()-2)/20)+2))</f>
        <v/>
      </c>
      <c r="M5885" s="0" t="str">
        <f aca="false">IF($A5885="","","Compra no cartão")</f>
        <v/>
      </c>
    </row>
    <row r="5886" customFormat="false" ht="13.5" hidden="false" customHeight="false" outlineLevel="0" collapsed="false">
      <c r="A5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6" s="0" t="str">
        <f aca="false">IF($A5886="","",INDEX(CARTAO_COMPRAS!$C:$C,INT((ROW()-2)/20)+2))</f>
        <v/>
      </c>
      <c r="C5886" s="0" t="str">
        <f aca="false">IF($A5886="","",INDEX(CARTAO_COMPRAS!$D:$D,INT((ROW()-2)/20)+2))</f>
        <v/>
      </c>
      <c r="D5886" s="0" t="str">
        <f aca="false">IF($A5886="","",INDEX(CARTAO_COMPRAS!$E:$E,INT((ROW()-2)/20)+2))</f>
        <v/>
      </c>
      <c r="E5886" s="0" t="str">
        <f aca="false">IF($A5886="","",INDEX(CARTAO_COMPRAS!$H:$H,INT((ROW()-2)/20)+2)+MOD(ROW()-2,20))</f>
        <v/>
      </c>
      <c r="F5886" s="0" t="str">
        <f aca="false">IF($A5886="","",INDEX(CARTAO_COMPRAS!$G:$G,INT((ROW()-2)/20)+2))</f>
        <v/>
      </c>
      <c r="G5886" s="5" t="str">
        <f aca="false">IF($A5886="","",INDEX(CARTAO_COMPRAS!$I:$I,INT((ROW()-2)/20)+2))</f>
        <v/>
      </c>
      <c r="H5886" s="4" t="str">
        <f aca="false">IF($A5886="","",EDATE(INDEX(CARTAO_COMPRAS!$J:$J,INT((ROW()-2)/20)+2),MOD(ROW()-2,20)))</f>
        <v/>
      </c>
      <c r="I5886" s="4" t="str">
        <f aca="false">IF($H5886="","",$H5886-WEEKDAY($H5886,2)+1)</f>
        <v/>
      </c>
      <c r="J5886" s="4" t="str">
        <f aca="false">IF($I5886="","",$I5886+6)</f>
        <v/>
      </c>
      <c r="K5886" s="6" t="str">
        <f aca="false">IF($H5886="","",DATE(YEAR($H5886),MONTH($H5886),1))</f>
        <v/>
      </c>
      <c r="L5886" s="0" t="str">
        <f aca="false">IF($A5886="","",INDEX(CARTAO_COMPRAS!$K:$K,INT((ROW()-2)/20)+2))</f>
        <v/>
      </c>
      <c r="M5886" s="0" t="str">
        <f aca="false">IF($A5886="","","Compra no cartão")</f>
        <v/>
      </c>
    </row>
    <row r="5887" customFormat="false" ht="13.5" hidden="false" customHeight="false" outlineLevel="0" collapsed="false">
      <c r="A5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7" s="0" t="str">
        <f aca="false">IF($A5887="","",INDEX(CARTAO_COMPRAS!$C:$C,INT((ROW()-2)/20)+2))</f>
        <v/>
      </c>
      <c r="C5887" s="0" t="str">
        <f aca="false">IF($A5887="","",INDEX(CARTAO_COMPRAS!$D:$D,INT((ROW()-2)/20)+2))</f>
        <v/>
      </c>
      <c r="D5887" s="0" t="str">
        <f aca="false">IF($A5887="","",INDEX(CARTAO_COMPRAS!$E:$E,INT((ROW()-2)/20)+2))</f>
        <v/>
      </c>
      <c r="E5887" s="0" t="str">
        <f aca="false">IF($A5887="","",INDEX(CARTAO_COMPRAS!$H:$H,INT((ROW()-2)/20)+2)+MOD(ROW()-2,20))</f>
        <v/>
      </c>
      <c r="F5887" s="0" t="str">
        <f aca="false">IF($A5887="","",INDEX(CARTAO_COMPRAS!$G:$G,INT((ROW()-2)/20)+2))</f>
        <v/>
      </c>
      <c r="G5887" s="5" t="str">
        <f aca="false">IF($A5887="","",INDEX(CARTAO_COMPRAS!$I:$I,INT((ROW()-2)/20)+2))</f>
        <v/>
      </c>
      <c r="H5887" s="4" t="str">
        <f aca="false">IF($A5887="","",EDATE(INDEX(CARTAO_COMPRAS!$J:$J,INT((ROW()-2)/20)+2),MOD(ROW()-2,20)))</f>
        <v/>
      </c>
      <c r="I5887" s="4" t="str">
        <f aca="false">IF($H5887="","",$H5887-WEEKDAY($H5887,2)+1)</f>
        <v/>
      </c>
      <c r="J5887" s="4" t="str">
        <f aca="false">IF($I5887="","",$I5887+6)</f>
        <v/>
      </c>
      <c r="K5887" s="6" t="str">
        <f aca="false">IF($H5887="","",DATE(YEAR($H5887),MONTH($H5887),1))</f>
        <v/>
      </c>
      <c r="L5887" s="0" t="str">
        <f aca="false">IF($A5887="","",INDEX(CARTAO_COMPRAS!$K:$K,INT((ROW()-2)/20)+2))</f>
        <v/>
      </c>
      <c r="M5887" s="0" t="str">
        <f aca="false">IF($A5887="","","Compra no cartão")</f>
        <v/>
      </c>
    </row>
    <row r="5888" customFormat="false" ht="13.5" hidden="false" customHeight="false" outlineLevel="0" collapsed="false">
      <c r="A5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8" s="0" t="str">
        <f aca="false">IF($A5888="","",INDEX(CARTAO_COMPRAS!$C:$C,INT((ROW()-2)/20)+2))</f>
        <v/>
      </c>
      <c r="C5888" s="0" t="str">
        <f aca="false">IF($A5888="","",INDEX(CARTAO_COMPRAS!$D:$D,INT((ROW()-2)/20)+2))</f>
        <v/>
      </c>
      <c r="D5888" s="0" t="str">
        <f aca="false">IF($A5888="","",INDEX(CARTAO_COMPRAS!$E:$E,INT((ROW()-2)/20)+2))</f>
        <v/>
      </c>
      <c r="E5888" s="0" t="str">
        <f aca="false">IF($A5888="","",INDEX(CARTAO_COMPRAS!$H:$H,INT((ROW()-2)/20)+2)+MOD(ROW()-2,20))</f>
        <v/>
      </c>
      <c r="F5888" s="0" t="str">
        <f aca="false">IF($A5888="","",INDEX(CARTAO_COMPRAS!$G:$G,INT((ROW()-2)/20)+2))</f>
        <v/>
      </c>
      <c r="G5888" s="5" t="str">
        <f aca="false">IF($A5888="","",INDEX(CARTAO_COMPRAS!$I:$I,INT((ROW()-2)/20)+2))</f>
        <v/>
      </c>
      <c r="H5888" s="4" t="str">
        <f aca="false">IF($A5888="","",EDATE(INDEX(CARTAO_COMPRAS!$J:$J,INT((ROW()-2)/20)+2),MOD(ROW()-2,20)))</f>
        <v/>
      </c>
      <c r="I5888" s="4" t="str">
        <f aca="false">IF($H5888="","",$H5888-WEEKDAY($H5888,2)+1)</f>
        <v/>
      </c>
      <c r="J5888" s="4" t="str">
        <f aca="false">IF($I5888="","",$I5888+6)</f>
        <v/>
      </c>
      <c r="K5888" s="6" t="str">
        <f aca="false">IF($H5888="","",DATE(YEAR($H5888),MONTH($H5888),1))</f>
        <v/>
      </c>
      <c r="L5888" s="0" t="str">
        <f aca="false">IF($A5888="","",INDEX(CARTAO_COMPRAS!$K:$K,INT((ROW()-2)/20)+2))</f>
        <v/>
      </c>
      <c r="M5888" s="0" t="str">
        <f aca="false">IF($A5888="","","Compra no cartão")</f>
        <v/>
      </c>
    </row>
    <row r="5889" customFormat="false" ht="13.5" hidden="false" customHeight="false" outlineLevel="0" collapsed="false">
      <c r="A5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89" s="0" t="str">
        <f aca="false">IF($A5889="","",INDEX(CARTAO_COMPRAS!$C:$C,INT((ROW()-2)/20)+2))</f>
        <v/>
      </c>
      <c r="C5889" s="0" t="str">
        <f aca="false">IF($A5889="","",INDEX(CARTAO_COMPRAS!$D:$D,INT((ROW()-2)/20)+2))</f>
        <v/>
      </c>
      <c r="D5889" s="0" t="str">
        <f aca="false">IF($A5889="","",INDEX(CARTAO_COMPRAS!$E:$E,INT((ROW()-2)/20)+2))</f>
        <v/>
      </c>
      <c r="E5889" s="0" t="str">
        <f aca="false">IF($A5889="","",INDEX(CARTAO_COMPRAS!$H:$H,INT((ROW()-2)/20)+2)+MOD(ROW()-2,20))</f>
        <v/>
      </c>
      <c r="F5889" s="0" t="str">
        <f aca="false">IF($A5889="","",INDEX(CARTAO_COMPRAS!$G:$G,INT((ROW()-2)/20)+2))</f>
        <v/>
      </c>
      <c r="G5889" s="5" t="str">
        <f aca="false">IF($A5889="","",INDEX(CARTAO_COMPRAS!$I:$I,INT((ROW()-2)/20)+2))</f>
        <v/>
      </c>
      <c r="H5889" s="4" t="str">
        <f aca="false">IF($A5889="","",EDATE(INDEX(CARTAO_COMPRAS!$J:$J,INT((ROW()-2)/20)+2),MOD(ROW()-2,20)))</f>
        <v/>
      </c>
      <c r="I5889" s="4" t="str">
        <f aca="false">IF($H5889="","",$H5889-WEEKDAY($H5889,2)+1)</f>
        <v/>
      </c>
      <c r="J5889" s="4" t="str">
        <f aca="false">IF($I5889="","",$I5889+6)</f>
        <v/>
      </c>
      <c r="K5889" s="6" t="str">
        <f aca="false">IF($H5889="","",DATE(YEAR($H5889),MONTH($H5889),1))</f>
        <v/>
      </c>
      <c r="L5889" s="0" t="str">
        <f aca="false">IF($A5889="","",INDEX(CARTAO_COMPRAS!$K:$K,INT((ROW()-2)/20)+2))</f>
        <v/>
      </c>
      <c r="M5889" s="0" t="str">
        <f aca="false">IF($A5889="","","Compra no cartão")</f>
        <v/>
      </c>
    </row>
    <row r="5890" customFormat="false" ht="13.5" hidden="false" customHeight="false" outlineLevel="0" collapsed="false">
      <c r="A5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0" s="0" t="str">
        <f aca="false">IF($A5890="","",INDEX(CARTAO_COMPRAS!$C:$C,INT((ROW()-2)/20)+2))</f>
        <v/>
      </c>
      <c r="C5890" s="0" t="str">
        <f aca="false">IF($A5890="","",INDEX(CARTAO_COMPRAS!$D:$D,INT((ROW()-2)/20)+2))</f>
        <v/>
      </c>
      <c r="D5890" s="0" t="str">
        <f aca="false">IF($A5890="","",INDEX(CARTAO_COMPRAS!$E:$E,INT((ROW()-2)/20)+2))</f>
        <v/>
      </c>
      <c r="E5890" s="0" t="str">
        <f aca="false">IF($A5890="","",INDEX(CARTAO_COMPRAS!$H:$H,INT((ROW()-2)/20)+2)+MOD(ROW()-2,20))</f>
        <v/>
      </c>
      <c r="F5890" s="0" t="str">
        <f aca="false">IF($A5890="","",INDEX(CARTAO_COMPRAS!$G:$G,INT((ROW()-2)/20)+2))</f>
        <v/>
      </c>
      <c r="G5890" s="5" t="str">
        <f aca="false">IF($A5890="","",INDEX(CARTAO_COMPRAS!$I:$I,INT((ROW()-2)/20)+2))</f>
        <v/>
      </c>
      <c r="H5890" s="4" t="str">
        <f aca="false">IF($A5890="","",EDATE(INDEX(CARTAO_COMPRAS!$J:$J,INT((ROW()-2)/20)+2),MOD(ROW()-2,20)))</f>
        <v/>
      </c>
      <c r="I5890" s="4" t="str">
        <f aca="false">IF($H5890="","",$H5890-WEEKDAY($H5890,2)+1)</f>
        <v/>
      </c>
      <c r="J5890" s="4" t="str">
        <f aca="false">IF($I5890="","",$I5890+6)</f>
        <v/>
      </c>
      <c r="K5890" s="6" t="str">
        <f aca="false">IF($H5890="","",DATE(YEAR($H5890),MONTH($H5890),1))</f>
        <v/>
      </c>
      <c r="L5890" s="0" t="str">
        <f aca="false">IF($A5890="","",INDEX(CARTAO_COMPRAS!$K:$K,INT((ROW()-2)/20)+2))</f>
        <v/>
      </c>
      <c r="M5890" s="0" t="str">
        <f aca="false">IF($A5890="","","Compra no cartão")</f>
        <v/>
      </c>
    </row>
    <row r="5891" customFormat="false" ht="13.5" hidden="false" customHeight="false" outlineLevel="0" collapsed="false">
      <c r="A5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1" s="0" t="str">
        <f aca="false">IF($A5891="","",INDEX(CARTAO_COMPRAS!$C:$C,INT((ROW()-2)/20)+2))</f>
        <v/>
      </c>
      <c r="C5891" s="0" t="str">
        <f aca="false">IF($A5891="","",INDEX(CARTAO_COMPRAS!$D:$D,INT((ROW()-2)/20)+2))</f>
        <v/>
      </c>
      <c r="D5891" s="0" t="str">
        <f aca="false">IF($A5891="","",INDEX(CARTAO_COMPRAS!$E:$E,INT((ROW()-2)/20)+2))</f>
        <v/>
      </c>
      <c r="E5891" s="0" t="str">
        <f aca="false">IF($A5891="","",INDEX(CARTAO_COMPRAS!$H:$H,INT((ROW()-2)/20)+2)+MOD(ROW()-2,20))</f>
        <v/>
      </c>
      <c r="F5891" s="0" t="str">
        <f aca="false">IF($A5891="","",INDEX(CARTAO_COMPRAS!$G:$G,INT((ROW()-2)/20)+2))</f>
        <v/>
      </c>
      <c r="G5891" s="5" t="str">
        <f aca="false">IF($A5891="","",INDEX(CARTAO_COMPRAS!$I:$I,INT((ROW()-2)/20)+2))</f>
        <v/>
      </c>
      <c r="H5891" s="4" t="str">
        <f aca="false">IF($A5891="","",EDATE(INDEX(CARTAO_COMPRAS!$J:$J,INT((ROW()-2)/20)+2),MOD(ROW()-2,20)))</f>
        <v/>
      </c>
      <c r="I5891" s="4" t="str">
        <f aca="false">IF($H5891="","",$H5891-WEEKDAY($H5891,2)+1)</f>
        <v/>
      </c>
      <c r="J5891" s="4" t="str">
        <f aca="false">IF($I5891="","",$I5891+6)</f>
        <v/>
      </c>
      <c r="K5891" s="6" t="str">
        <f aca="false">IF($H5891="","",DATE(YEAR($H5891),MONTH($H5891),1))</f>
        <v/>
      </c>
      <c r="L5891" s="0" t="str">
        <f aca="false">IF($A5891="","",INDEX(CARTAO_COMPRAS!$K:$K,INT((ROW()-2)/20)+2))</f>
        <v/>
      </c>
      <c r="M5891" s="0" t="str">
        <f aca="false">IF($A5891="","","Compra no cartão")</f>
        <v/>
      </c>
    </row>
    <row r="5892" customFormat="false" ht="13.5" hidden="false" customHeight="false" outlineLevel="0" collapsed="false">
      <c r="A5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2" s="0" t="str">
        <f aca="false">IF($A5892="","",INDEX(CARTAO_COMPRAS!$C:$C,INT((ROW()-2)/20)+2))</f>
        <v/>
      </c>
      <c r="C5892" s="0" t="str">
        <f aca="false">IF($A5892="","",INDEX(CARTAO_COMPRAS!$D:$D,INT((ROW()-2)/20)+2))</f>
        <v/>
      </c>
      <c r="D5892" s="0" t="str">
        <f aca="false">IF($A5892="","",INDEX(CARTAO_COMPRAS!$E:$E,INT((ROW()-2)/20)+2))</f>
        <v/>
      </c>
      <c r="E5892" s="0" t="str">
        <f aca="false">IF($A5892="","",INDEX(CARTAO_COMPRAS!$H:$H,INT((ROW()-2)/20)+2)+MOD(ROW()-2,20))</f>
        <v/>
      </c>
      <c r="F5892" s="0" t="str">
        <f aca="false">IF($A5892="","",INDEX(CARTAO_COMPRAS!$G:$G,INT((ROW()-2)/20)+2))</f>
        <v/>
      </c>
      <c r="G5892" s="5" t="str">
        <f aca="false">IF($A5892="","",INDEX(CARTAO_COMPRAS!$I:$I,INT((ROW()-2)/20)+2))</f>
        <v/>
      </c>
      <c r="H5892" s="4" t="str">
        <f aca="false">IF($A5892="","",EDATE(INDEX(CARTAO_COMPRAS!$J:$J,INT((ROW()-2)/20)+2),MOD(ROW()-2,20)))</f>
        <v/>
      </c>
      <c r="I5892" s="4" t="str">
        <f aca="false">IF($H5892="","",$H5892-WEEKDAY($H5892,2)+1)</f>
        <v/>
      </c>
      <c r="J5892" s="4" t="str">
        <f aca="false">IF($I5892="","",$I5892+6)</f>
        <v/>
      </c>
      <c r="K5892" s="6" t="str">
        <f aca="false">IF($H5892="","",DATE(YEAR($H5892),MONTH($H5892),1))</f>
        <v/>
      </c>
      <c r="L5892" s="0" t="str">
        <f aca="false">IF($A5892="","",INDEX(CARTAO_COMPRAS!$K:$K,INT((ROW()-2)/20)+2))</f>
        <v/>
      </c>
      <c r="M5892" s="0" t="str">
        <f aca="false">IF($A5892="","","Compra no cartão")</f>
        <v/>
      </c>
    </row>
    <row r="5893" customFormat="false" ht="13.5" hidden="false" customHeight="false" outlineLevel="0" collapsed="false">
      <c r="A5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3" s="0" t="str">
        <f aca="false">IF($A5893="","",INDEX(CARTAO_COMPRAS!$C:$C,INT((ROW()-2)/20)+2))</f>
        <v/>
      </c>
      <c r="C5893" s="0" t="str">
        <f aca="false">IF($A5893="","",INDEX(CARTAO_COMPRAS!$D:$D,INT((ROW()-2)/20)+2))</f>
        <v/>
      </c>
      <c r="D5893" s="0" t="str">
        <f aca="false">IF($A5893="","",INDEX(CARTAO_COMPRAS!$E:$E,INT((ROW()-2)/20)+2))</f>
        <v/>
      </c>
      <c r="E5893" s="0" t="str">
        <f aca="false">IF($A5893="","",INDEX(CARTAO_COMPRAS!$H:$H,INT((ROW()-2)/20)+2)+MOD(ROW()-2,20))</f>
        <v/>
      </c>
      <c r="F5893" s="0" t="str">
        <f aca="false">IF($A5893="","",INDEX(CARTAO_COMPRAS!$G:$G,INT((ROW()-2)/20)+2))</f>
        <v/>
      </c>
      <c r="G5893" s="5" t="str">
        <f aca="false">IF($A5893="","",INDEX(CARTAO_COMPRAS!$I:$I,INT((ROW()-2)/20)+2))</f>
        <v/>
      </c>
      <c r="H5893" s="4" t="str">
        <f aca="false">IF($A5893="","",EDATE(INDEX(CARTAO_COMPRAS!$J:$J,INT((ROW()-2)/20)+2),MOD(ROW()-2,20)))</f>
        <v/>
      </c>
      <c r="I5893" s="4" t="str">
        <f aca="false">IF($H5893="","",$H5893-WEEKDAY($H5893,2)+1)</f>
        <v/>
      </c>
      <c r="J5893" s="4" t="str">
        <f aca="false">IF($I5893="","",$I5893+6)</f>
        <v/>
      </c>
      <c r="K5893" s="6" t="str">
        <f aca="false">IF($H5893="","",DATE(YEAR($H5893),MONTH($H5893),1))</f>
        <v/>
      </c>
      <c r="L5893" s="0" t="str">
        <f aca="false">IF($A5893="","",INDEX(CARTAO_COMPRAS!$K:$K,INT((ROW()-2)/20)+2))</f>
        <v/>
      </c>
      <c r="M5893" s="0" t="str">
        <f aca="false">IF($A5893="","","Compra no cartão")</f>
        <v/>
      </c>
    </row>
    <row r="5894" customFormat="false" ht="13.5" hidden="false" customHeight="false" outlineLevel="0" collapsed="false">
      <c r="A5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4" s="0" t="str">
        <f aca="false">IF($A5894="","",INDEX(CARTAO_COMPRAS!$C:$C,INT((ROW()-2)/20)+2))</f>
        <v/>
      </c>
      <c r="C5894" s="0" t="str">
        <f aca="false">IF($A5894="","",INDEX(CARTAO_COMPRAS!$D:$D,INT((ROW()-2)/20)+2))</f>
        <v/>
      </c>
      <c r="D5894" s="0" t="str">
        <f aca="false">IF($A5894="","",INDEX(CARTAO_COMPRAS!$E:$E,INT((ROW()-2)/20)+2))</f>
        <v/>
      </c>
      <c r="E5894" s="0" t="str">
        <f aca="false">IF($A5894="","",INDEX(CARTAO_COMPRAS!$H:$H,INT((ROW()-2)/20)+2)+MOD(ROW()-2,20))</f>
        <v/>
      </c>
      <c r="F5894" s="0" t="str">
        <f aca="false">IF($A5894="","",INDEX(CARTAO_COMPRAS!$G:$G,INT((ROW()-2)/20)+2))</f>
        <v/>
      </c>
      <c r="G5894" s="5" t="str">
        <f aca="false">IF($A5894="","",INDEX(CARTAO_COMPRAS!$I:$I,INT((ROW()-2)/20)+2))</f>
        <v/>
      </c>
      <c r="H5894" s="4" t="str">
        <f aca="false">IF($A5894="","",EDATE(INDEX(CARTAO_COMPRAS!$J:$J,INT((ROW()-2)/20)+2),MOD(ROW()-2,20)))</f>
        <v/>
      </c>
      <c r="I5894" s="4" t="str">
        <f aca="false">IF($H5894="","",$H5894-WEEKDAY($H5894,2)+1)</f>
        <v/>
      </c>
      <c r="J5894" s="4" t="str">
        <f aca="false">IF($I5894="","",$I5894+6)</f>
        <v/>
      </c>
      <c r="K5894" s="6" t="str">
        <f aca="false">IF($H5894="","",DATE(YEAR($H5894),MONTH($H5894),1))</f>
        <v/>
      </c>
      <c r="L5894" s="0" t="str">
        <f aca="false">IF($A5894="","",INDEX(CARTAO_COMPRAS!$K:$K,INT((ROW()-2)/20)+2))</f>
        <v/>
      </c>
      <c r="M5894" s="0" t="str">
        <f aca="false">IF($A5894="","","Compra no cartão")</f>
        <v/>
      </c>
    </row>
    <row r="5895" customFormat="false" ht="13.5" hidden="false" customHeight="false" outlineLevel="0" collapsed="false">
      <c r="A5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5" s="0" t="str">
        <f aca="false">IF($A5895="","",INDEX(CARTAO_COMPRAS!$C:$C,INT((ROW()-2)/20)+2))</f>
        <v/>
      </c>
      <c r="C5895" s="0" t="str">
        <f aca="false">IF($A5895="","",INDEX(CARTAO_COMPRAS!$D:$D,INT((ROW()-2)/20)+2))</f>
        <v/>
      </c>
      <c r="D5895" s="0" t="str">
        <f aca="false">IF($A5895="","",INDEX(CARTAO_COMPRAS!$E:$E,INT((ROW()-2)/20)+2))</f>
        <v/>
      </c>
      <c r="E5895" s="0" t="str">
        <f aca="false">IF($A5895="","",INDEX(CARTAO_COMPRAS!$H:$H,INT((ROW()-2)/20)+2)+MOD(ROW()-2,20))</f>
        <v/>
      </c>
      <c r="F5895" s="0" t="str">
        <f aca="false">IF($A5895="","",INDEX(CARTAO_COMPRAS!$G:$G,INT((ROW()-2)/20)+2))</f>
        <v/>
      </c>
      <c r="G5895" s="5" t="str">
        <f aca="false">IF($A5895="","",INDEX(CARTAO_COMPRAS!$I:$I,INT((ROW()-2)/20)+2))</f>
        <v/>
      </c>
      <c r="H5895" s="4" t="str">
        <f aca="false">IF($A5895="","",EDATE(INDEX(CARTAO_COMPRAS!$J:$J,INT((ROW()-2)/20)+2),MOD(ROW()-2,20)))</f>
        <v/>
      </c>
      <c r="I5895" s="4" t="str">
        <f aca="false">IF($H5895="","",$H5895-WEEKDAY($H5895,2)+1)</f>
        <v/>
      </c>
      <c r="J5895" s="4" t="str">
        <f aca="false">IF($I5895="","",$I5895+6)</f>
        <v/>
      </c>
      <c r="K5895" s="6" t="str">
        <f aca="false">IF($H5895="","",DATE(YEAR($H5895),MONTH($H5895),1))</f>
        <v/>
      </c>
      <c r="L5895" s="0" t="str">
        <f aca="false">IF($A5895="","",INDEX(CARTAO_COMPRAS!$K:$K,INT((ROW()-2)/20)+2))</f>
        <v/>
      </c>
      <c r="M5895" s="0" t="str">
        <f aca="false">IF($A5895="","","Compra no cartão")</f>
        <v/>
      </c>
    </row>
    <row r="5896" customFormat="false" ht="13.5" hidden="false" customHeight="false" outlineLevel="0" collapsed="false">
      <c r="A5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6" s="0" t="str">
        <f aca="false">IF($A5896="","",INDEX(CARTAO_COMPRAS!$C:$C,INT((ROW()-2)/20)+2))</f>
        <v/>
      </c>
      <c r="C5896" s="0" t="str">
        <f aca="false">IF($A5896="","",INDEX(CARTAO_COMPRAS!$D:$D,INT((ROW()-2)/20)+2))</f>
        <v/>
      </c>
      <c r="D5896" s="0" t="str">
        <f aca="false">IF($A5896="","",INDEX(CARTAO_COMPRAS!$E:$E,INT((ROW()-2)/20)+2))</f>
        <v/>
      </c>
      <c r="E5896" s="0" t="str">
        <f aca="false">IF($A5896="","",INDEX(CARTAO_COMPRAS!$H:$H,INT((ROW()-2)/20)+2)+MOD(ROW()-2,20))</f>
        <v/>
      </c>
      <c r="F5896" s="0" t="str">
        <f aca="false">IF($A5896="","",INDEX(CARTAO_COMPRAS!$G:$G,INT((ROW()-2)/20)+2))</f>
        <v/>
      </c>
      <c r="G5896" s="5" t="str">
        <f aca="false">IF($A5896="","",INDEX(CARTAO_COMPRAS!$I:$I,INT((ROW()-2)/20)+2))</f>
        <v/>
      </c>
      <c r="H5896" s="4" t="str">
        <f aca="false">IF($A5896="","",EDATE(INDEX(CARTAO_COMPRAS!$J:$J,INT((ROW()-2)/20)+2),MOD(ROW()-2,20)))</f>
        <v/>
      </c>
      <c r="I5896" s="4" t="str">
        <f aca="false">IF($H5896="","",$H5896-WEEKDAY($H5896,2)+1)</f>
        <v/>
      </c>
      <c r="J5896" s="4" t="str">
        <f aca="false">IF($I5896="","",$I5896+6)</f>
        <v/>
      </c>
      <c r="K5896" s="6" t="str">
        <f aca="false">IF($H5896="","",DATE(YEAR($H5896),MONTH($H5896),1))</f>
        <v/>
      </c>
      <c r="L5896" s="0" t="str">
        <f aca="false">IF($A5896="","",INDEX(CARTAO_COMPRAS!$K:$K,INT((ROW()-2)/20)+2))</f>
        <v/>
      </c>
      <c r="M5896" s="0" t="str">
        <f aca="false">IF($A5896="","","Compra no cartão")</f>
        <v/>
      </c>
    </row>
    <row r="5897" customFormat="false" ht="13.5" hidden="false" customHeight="false" outlineLevel="0" collapsed="false">
      <c r="A5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7" s="0" t="str">
        <f aca="false">IF($A5897="","",INDEX(CARTAO_COMPRAS!$C:$C,INT((ROW()-2)/20)+2))</f>
        <v/>
      </c>
      <c r="C5897" s="0" t="str">
        <f aca="false">IF($A5897="","",INDEX(CARTAO_COMPRAS!$D:$D,INT((ROW()-2)/20)+2))</f>
        <v/>
      </c>
      <c r="D5897" s="0" t="str">
        <f aca="false">IF($A5897="","",INDEX(CARTAO_COMPRAS!$E:$E,INT((ROW()-2)/20)+2))</f>
        <v/>
      </c>
      <c r="E5897" s="0" t="str">
        <f aca="false">IF($A5897="","",INDEX(CARTAO_COMPRAS!$H:$H,INT((ROW()-2)/20)+2)+MOD(ROW()-2,20))</f>
        <v/>
      </c>
      <c r="F5897" s="0" t="str">
        <f aca="false">IF($A5897="","",INDEX(CARTAO_COMPRAS!$G:$G,INT((ROW()-2)/20)+2))</f>
        <v/>
      </c>
      <c r="G5897" s="5" t="str">
        <f aca="false">IF($A5897="","",INDEX(CARTAO_COMPRAS!$I:$I,INT((ROW()-2)/20)+2))</f>
        <v/>
      </c>
      <c r="H5897" s="4" t="str">
        <f aca="false">IF($A5897="","",EDATE(INDEX(CARTAO_COMPRAS!$J:$J,INT((ROW()-2)/20)+2),MOD(ROW()-2,20)))</f>
        <v/>
      </c>
      <c r="I5897" s="4" t="str">
        <f aca="false">IF($H5897="","",$H5897-WEEKDAY($H5897,2)+1)</f>
        <v/>
      </c>
      <c r="J5897" s="4" t="str">
        <f aca="false">IF($I5897="","",$I5897+6)</f>
        <v/>
      </c>
      <c r="K5897" s="6" t="str">
        <f aca="false">IF($H5897="","",DATE(YEAR($H5897),MONTH($H5897),1))</f>
        <v/>
      </c>
      <c r="L5897" s="0" t="str">
        <f aca="false">IF($A5897="","",INDEX(CARTAO_COMPRAS!$K:$K,INT((ROW()-2)/20)+2))</f>
        <v/>
      </c>
      <c r="M5897" s="0" t="str">
        <f aca="false">IF($A5897="","","Compra no cartão")</f>
        <v/>
      </c>
    </row>
    <row r="5898" customFormat="false" ht="13.5" hidden="false" customHeight="false" outlineLevel="0" collapsed="false">
      <c r="A5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8" s="0" t="str">
        <f aca="false">IF($A5898="","",INDEX(CARTAO_COMPRAS!$C:$C,INT((ROW()-2)/20)+2))</f>
        <v/>
      </c>
      <c r="C5898" s="0" t="str">
        <f aca="false">IF($A5898="","",INDEX(CARTAO_COMPRAS!$D:$D,INT((ROW()-2)/20)+2))</f>
        <v/>
      </c>
      <c r="D5898" s="0" t="str">
        <f aca="false">IF($A5898="","",INDEX(CARTAO_COMPRAS!$E:$E,INT((ROW()-2)/20)+2))</f>
        <v/>
      </c>
      <c r="E5898" s="0" t="str">
        <f aca="false">IF($A5898="","",INDEX(CARTAO_COMPRAS!$H:$H,INT((ROW()-2)/20)+2)+MOD(ROW()-2,20))</f>
        <v/>
      </c>
      <c r="F5898" s="0" t="str">
        <f aca="false">IF($A5898="","",INDEX(CARTAO_COMPRAS!$G:$G,INT((ROW()-2)/20)+2))</f>
        <v/>
      </c>
      <c r="G5898" s="5" t="str">
        <f aca="false">IF($A5898="","",INDEX(CARTAO_COMPRAS!$I:$I,INT((ROW()-2)/20)+2))</f>
        <v/>
      </c>
      <c r="H5898" s="4" t="str">
        <f aca="false">IF($A5898="","",EDATE(INDEX(CARTAO_COMPRAS!$J:$J,INT((ROW()-2)/20)+2),MOD(ROW()-2,20)))</f>
        <v/>
      </c>
      <c r="I5898" s="4" t="str">
        <f aca="false">IF($H5898="","",$H5898-WEEKDAY($H5898,2)+1)</f>
        <v/>
      </c>
      <c r="J5898" s="4" t="str">
        <f aca="false">IF($I5898="","",$I5898+6)</f>
        <v/>
      </c>
      <c r="K5898" s="6" t="str">
        <f aca="false">IF($H5898="","",DATE(YEAR($H5898),MONTH($H5898),1))</f>
        <v/>
      </c>
      <c r="L5898" s="0" t="str">
        <f aca="false">IF($A5898="","",INDEX(CARTAO_COMPRAS!$K:$K,INT((ROW()-2)/20)+2))</f>
        <v/>
      </c>
      <c r="M5898" s="0" t="str">
        <f aca="false">IF($A5898="","","Compra no cartão")</f>
        <v/>
      </c>
    </row>
    <row r="5899" customFormat="false" ht="13.5" hidden="false" customHeight="false" outlineLevel="0" collapsed="false">
      <c r="A5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899" s="0" t="str">
        <f aca="false">IF($A5899="","",INDEX(CARTAO_COMPRAS!$C:$C,INT((ROW()-2)/20)+2))</f>
        <v/>
      </c>
      <c r="C5899" s="0" t="str">
        <f aca="false">IF($A5899="","",INDEX(CARTAO_COMPRAS!$D:$D,INT((ROW()-2)/20)+2))</f>
        <v/>
      </c>
      <c r="D5899" s="0" t="str">
        <f aca="false">IF($A5899="","",INDEX(CARTAO_COMPRAS!$E:$E,INT((ROW()-2)/20)+2))</f>
        <v/>
      </c>
      <c r="E5899" s="0" t="str">
        <f aca="false">IF($A5899="","",INDEX(CARTAO_COMPRAS!$H:$H,INT((ROW()-2)/20)+2)+MOD(ROW()-2,20))</f>
        <v/>
      </c>
      <c r="F5899" s="0" t="str">
        <f aca="false">IF($A5899="","",INDEX(CARTAO_COMPRAS!$G:$G,INT((ROW()-2)/20)+2))</f>
        <v/>
      </c>
      <c r="G5899" s="5" t="str">
        <f aca="false">IF($A5899="","",INDEX(CARTAO_COMPRAS!$I:$I,INT((ROW()-2)/20)+2))</f>
        <v/>
      </c>
      <c r="H5899" s="4" t="str">
        <f aca="false">IF($A5899="","",EDATE(INDEX(CARTAO_COMPRAS!$J:$J,INT((ROW()-2)/20)+2),MOD(ROW()-2,20)))</f>
        <v/>
      </c>
      <c r="I5899" s="4" t="str">
        <f aca="false">IF($H5899="","",$H5899-WEEKDAY($H5899,2)+1)</f>
        <v/>
      </c>
      <c r="J5899" s="4" t="str">
        <f aca="false">IF($I5899="","",$I5899+6)</f>
        <v/>
      </c>
      <c r="K5899" s="6" t="str">
        <f aca="false">IF($H5899="","",DATE(YEAR($H5899),MONTH($H5899),1))</f>
        <v/>
      </c>
      <c r="L5899" s="0" t="str">
        <f aca="false">IF($A5899="","",INDEX(CARTAO_COMPRAS!$K:$K,INT((ROW()-2)/20)+2))</f>
        <v/>
      </c>
      <c r="M5899" s="0" t="str">
        <f aca="false">IF($A5899="","","Compra no cartão")</f>
        <v/>
      </c>
    </row>
    <row r="5900" customFormat="false" ht="13.5" hidden="false" customHeight="false" outlineLevel="0" collapsed="false">
      <c r="A5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0" s="0" t="str">
        <f aca="false">IF($A5900="","",INDEX(CARTAO_COMPRAS!$C:$C,INT((ROW()-2)/20)+2))</f>
        <v/>
      </c>
      <c r="C5900" s="0" t="str">
        <f aca="false">IF($A5900="","",INDEX(CARTAO_COMPRAS!$D:$D,INT((ROW()-2)/20)+2))</f>
        <v/>
      </c>
      <c r="D5900" s="0" t="str">
        <f aca="false">IF($A5900="","",INDEX(CARTAO_COMPRAS!$E:$E,INT((ROW()-2)/20)+2))</f>
        <v/>
      </c>
      <c r="E5900" s="0" t="str">
        <f aca="false">IF($A5900="","",INDEX(CARTAO_COMPRAS!$H:$H,INT((ROW()-2)/20)+2)+MOD(ROW()-2,20))</f>
        <v/>
      </c>
      <c r="F5900" s="0" t="str">
        <f aca="false">IF($A5900="","",INDEX(CARTAO_COMPRAS!$G:$G,INT((ROW()-2)/20)+2))</f>
        <v/>
      </c>
      <c r="G5900" s="5" t="str">
        <f aca="false">IF($A5900="","",INDEX(CARTAO_COMPRAS!$I:$I,INT((ROW()-2)/20)+2))</f>
        <v/>
      </c>
      <c r="H5900" s="4" t="str">
        <f aca="false">IF($A5900="","",EDATE(INDEX(CARTAO_COMPRAS!$J:$J,INT((ROW()-2)/20)+2),MOD(ROW()-2,20)))</f>
        <v/>
      </c>
      <c r="I5900" s="4" t="str">
        <f aca="false">IF($H5900="","",$H5900-WEEKDAY($H5900,2)+1)</f>
        <v/>
      </c>
      <c r="J5900" s="4" t="str">
        <f aca="false">IF($I5900="","",$I5900+6)</f>
        <v/>
      </c>
      <c r="K5900" s="6" t="str">
        <f aca="false">IF($H5900="","",DATE(YEAR($H5900),MONTH($H5900),1))</f>
        <v/>
      </c>
      <c r="L5900" s="0" t="str">
        <f aca="false">IF($A5900="","",INDEX(CARTAO_COMPRAS!$K:$K,INT((ROW()-2)/20)+2))</f>
        <v/>
      </c>
      <c r="M5900" s="0" t="str">
        <f aca="false">IF($A5900="","","Compra no cartão")</f>
        <v/>
      </c>
    </row>
    <row r="5901" customFormat="false" ht="13.5" hidden="false" customHeight="false" outlineLevel="0" collapsed="false">
      <c r="A5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1" s="0" t="str">
        <f aca="false">IF($A5901="","",INDEX(CARTAO_COMPRAS!$C:$C,INT((ROW()-2)/20)+2))</f>
        <v/>
      </c>
      <c r="C5901" s="0" t="str">
        <f aca="false">IF($A5901="","",INDEX(CARTAO_COMPRAS!$D:$D,INT((ROW()-2)/20)+2))</f>
        <v/>
      </c>
      <c r="D5901" s="0" t="str">
        <f aca="false">IF($A5901="","",INDEX(CARTAO_COMPRAS!$E:$E,INT((ROW()-2)/20)+2))</f>
        <v/>
      </c>
      <c r="E5901" s="0" t="str">
        <f aca="false">IF($A5901="","",INDEX(CARTAO_COMPRAS!$H:$H,INT((ROW()-2)/20)+2)+MOD(ROW()-2,20))</f>
        <v/>
      </c>
      <c r="F5901" s="0" t="str">
        <f aca="false">IF($A5901="","",INDEX(CARTAO_COMPRAS!$G:$G,INT((ROW()-2)/20)+2))</f>
        <v/>
      </c>
      <c r="G5901" s="5" t="str">
        <f aca="false">IF($A5901="","",INDEX(CARTAO_COMPRAS!$I:$I,INT((ROW()-2)/20)+2))</f>
        <v/>
      </c>
      <c r="H5901" s="4" t="str">
        <f aca="false">IF($A5901="","",EDATE(INDEX(CARTAO_COMPRAS!$J:$J,INT((ROW()-2)/20)+2),MOD(ROW()-2,20)))</f>
        <v/>
      </c>
      <c r="I5901" s="4" t="str">
        <f aca="false">IF($H5901="","",$H5901-WEEKDAY($H5901,2)+1)</f>
        <v/>
      </c>
      <c r="J5901" s="4" t="str">
        <f aca="false">IF($I5901="","",$I5901+6)</f>
        <v/>
      </c>
      <c r="K5901" s="6" t="str">
        <f aca="false">IF($H5901="","",DATE(YEAR($H5901),MONTH($H5901),1))</f>
        <v/>
      </c>
      <c r="L5901" s="0" t="str">
        <f aca="false">IF($A5901="","",INDEX(CARTAO_COMPRAS!$K:$K,INT((ROW()-2)/20)+2))</f>
        <v/>
      </c>
      <c r="M5901" s="0" t="str">
        <f aca="false">IF($A5901="","","Compra no cartão")</f>
        <v/>
      </c>
    </row>
    <row r="5902" customFormat="false" ht="13.5" hidden="false" customHeight="false" outlineLevel="0" collapsed="false">
      <c r="A59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2" s="0" t="str">
        <f aca="false">IF($A5902="","",INDEX(CARTAO_COMPRAS!$C:$C,INT((ROW()-2)/20)+2))</f>
        <v/>
      </c>
      <c r="C5902" s="0" t="str">
        <f aca="false">IF($A5902="","",INDEX(CARTAO_COMPRAS!$D:$D,INT((ROW()-2)/20)+2))</f>
        <v/>
      </c>
      <c r="D5902" s="0" t="str">
        <f aca="false">IF($A5902="","",INDEX(CARTAO_COMPRAS!$E:$E,INT((ROW()-2)/20)+2))</f>
        <v/>
      </c>
      <c r="E5902" s="0" t="str">
        <f aca="false">IF($A5902="","",INDEX(CARTAO_COMPRAS!$H:$H,INT((ROW()-2)/20)+2)+MOD(ROW()-2,20))</f>
        <v/>
      </c>
      <c r="F5902" s="0" t="str">
        <f aca="false">IF($A5902="","",INDEX(CARTAO_COMPRAS!$G:$G,INT((ROW()-2)/20)+2))</f>
        <v/>
      </c>
      <c r="G5902" s="5" t="str">
        <f aca="false">IF($A5902="","",INDEX(CARTAO_COMPRAS!$I:$I,INT((ROW()-2)/20)+2))</f>
        <v/>
      </c>
      <c r="H5902" s="4" t="str">
        <f aca="false">IF($A5902="","",EDATE(INDEX(CARTAO_COMPRAS!$J:$J,INT((ROW()-2)/20)+2),MOD(ROW()-2,20)))</f>
        <v/>
      </c>
      <c r="I5902" s="4" t="str">
        <f aca="false">IF($H5902="","",$H5902-WEEKDAY($H5902,2)+1)</f>
        <v/>
      </c>
      <c r="J5902" s="4" t="str">
        <f aca="false">IF($I5902="","",$I5902+6)</f>
        <v/>
      </c>
      <c r="K5902" s="6" t="str">
        <f aca="false">IF($H5902="","",DATE(YEAR($H5902),MONTH($H5902),1))</f>
        <v/>
      </c>
      <c r="L5902" s="0" t="str">
        <f aca="false">IF($A5902="","",INDEX(CARTAO_COMPRAS!$K:$K,INT((ROW()-2)/20)+2))</f>
        <v/>
      </c>
      <c r="M5902" s="0" t="str">
        <f aca="false">IF($A5902="","","Compra no cartão")</f>
        <v/>
      </c>
    </row>
    <row r="5903" customFormat="false" ht="13.5" hidden="false" customHeight="false" outlineLevel="0" collapsed="false">
      <c r="A5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3" s="0" t="str">
        <f aca="false">IF($A5903="","",INDEX(CARTAO_COMPRAS!$C:$C,INT((ROW()-2)/20)+2))</f>
        <v/>
      </c>
      <c r="C5903" s="0" t="str">
        <f aca="false">IF($A5903="","",INDEX(CARTAO_COMPRAS!$D:$D,INT((ROW()-2)/20)+2))</f>
        <v/>
      </c>
      <c r="D5903" s="0" t="str">
        <f aca="false">IF($A5903="","",INDEX(CARTAO_COMPRAS!$E:$E,INT((ROW()-2)/20)+2))</f>
        <v/>
      </c>
      <c r="E5903" s="0" t="str">
        <f aca="false">IF($A5903="","",INDEX(CARTAO_COMPRAS!$H:$H,INT((ROW()-2)/20)+2)+MOD(ROW()-2,20))</f>
        <v/>
      </c>
      <c r="F5903" s="0" t="str">
        <f aca="false">IF($A5903="","",INDEX(CARTAO_COMPRAS!$G:$G,INT((ROW()-2)/20)+2))</f>
        <v/>
      </c>
      <c r="G5903" s="5" t="str">
        <f aca="false">IF($A5903="","",INDEX(CARTAO_COMPRAS!$I:$I,INT((ROW()-2)/20)+2))</f>
        <v/>
      </c>
      <c r="H5903" s="4" t="str">
        <f aca="false">IF($A5903="","",EDATE(INDEX(CARTAO_COMPRAS!$J:$J,INT((ROW()-2)/20)+2),MOD(ROW()-2,20)))</f>
        <v/>
      </c>
      <c r="I5903" s="4" t="str">
        <f aca="false">IF($H5903="","",$H5903-WEEKDAY($H5903,2)+1)</f>
        <v/>
      </c>
      <c r="J5903" s="4" t="str">
        <f aca="false">IF($I5903="","",$I5903+6)</f>
        <v/>
      </c>
      <c r="K5903" s="6" t="str">
        <f aca="false">IF($H5903="","",DATE(YEAR($H5903),MONTH($H5903),1))</f>
        <v/>
      </c>
      <c r="L5903" s="0" t="str">
        <f aca="false">IF($A5903="","",INDEX(CARTAO_COMPRAS!$K:$K,INT((ROW()-2)/20)+2))</f>
        <v/>
      </c>
      <c r="M5903" s="0" t="str">
        <f aca="false">IF($A5903="","","Compra no cartão")</f>
        <v/>
      </c>
    </row>
    <row r="5904" customFormat="false" ht="13.5" hidden="false" customHeight="false" outlineLevel="0" collapsed="false">
      <c r="A5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4" s="0" t="str">
        <f aca="false">IF($A5904="","",INDEX(CARTAO_COMPRAS!$C:$C,INT((ROW()-2)/20)+2))</f>
        <v/>
      </c>
      <c r="C5904" s="0" t="str">
        <f aca="false">IF($A5904="","",INDEX(CARTAO_COMPRAS!$D:$D,INT((ROW()-2)/20)+2))</f>
        <v/>
      </c>
      <c r="D5904" s="0" t="str">
        <f aca="false">IF($A5904="","",INDEX(CARTAO_COMPRAS!$E:$E,INT((ROW()-2)/20)+2))</f>
        <v/>
      </c>
      <c r="E5904" s="0" t="str">
        <f aca="false">IF($A5904="","",INDEX(CARTAO_COMPRAS!$H:$H,INT((ROW()-2)/20)+2)+MOD(ROW()-2,20))</f>
        <v/>
      </c>
      <c r="F5904" s="0" t="str">
        <f aca="false">IF($A5904="","",INDEX(CARTAO_COMPRAS!$G:$G,INT((ROW()-2)/20)+2))</f>
        <v/>
      </c>
      <c r="G5904" s="5" t="str">
        <f aca="false">IF($A5904="","",INDEX(CARTAO_COMPRAS!$I:$I,INT((ROW()-2)/20)+2))</f>
        <v/>
      </c>
      <c r="H5904" s="4" t="str">
        <f aca="false">IF($A5904="","",EDATE(INDEX(CARTAO_COMPRAS!$J:$J,INT((ROW()-2)/20)+2),MOD(ROW()-2,20)))</f>
        <v/>
      </c>
      <c r="I5904" s="4" t="str">
        <f aca="false">IF($H5904="","",$H5904-WEEKDAY($H5904,2)+1)</f>
        <v/>
      </c>
      <c r="J5904" s="4" t="str">
        <f aca="false">IF($I5904="","",$I5904+6)</f>
        <v/>
      </c>
      <c r="K5904" s="6" t="str">
        <f aca="false">IF($H5904="","",DATE(YEAR($H5904),MONTH($H5904),1))</f>
        <v/>
      </c>
      <c r="L5904" s="0" t="str">
        <f aca="false">IF($A5904="","",INDEX(CARTAO_COMPRAS!$K:$K,INT((ROW()-2)/20)+2))</f>
        <v/>
      </c>
      <c r="M5904" s="0" t="str">
        <f aca="false">IF($A5904="","","Compra no cartão")</f>
        <v/>
      </c>
    </row>
    <row r="5905" customFormat="false" ht="13.5" hidden="false" customHeight="false" outlineLevel="0" collapsed="false">
      <c r="A5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5" s="0" t="str">
        <f aca="false">IF($A5905="","",INDEX(CARTAO_COMPRAS!$C:$C,INT((ROW()-2)/20)+2))</f>
        <v/>
      </c>
      <c r="C5905" s="0" t="str">
        <f aca="false">IF($A5905="","",INDEX(CARTAO_COMPRAS!$D:$D,INT((ROW()-2)/20)+2))</f>
        <v/>
      </c>
      <c r="D5905" s="0" t="str">
        <f aca="false">IF($A5905="","",INDEX(CARTAO_COMPRAS!$E:$E,INT((ROW()-2)/20)+2))</f>
        <v/>
      </c>
      <c r="E5905" s="0" t="str">
        <f aca="false">IF($A5905="","",INDEX(CARTAO_COMPRAS!$H:$H,INT((ROW()-2)/20)+2)+MOD(ROW()-2,20))</f>
        <v/>
      </c>
      <c r="F5905" s="0" t="str">
        <f aca="false">IF($A5905="","",INDEX(CARTAO_COMPRAS!$G:$G,INT((ROW()-2)/20)+2))</f>
        <v/>
      </c>
      <c r="G5905" s="5" t="str">
        <f aca="false">IF($A5905="","",INDEX(CARTAO_COMPRAS!$I:$I,INT((ROW()-2)/20)+2))</f>
        <v/>
      </c>
      <c r="H5905" s="4" t="str">
        <f aca="false">IF($A5905="","",EDATE(INDEX(CARTAO_COMPRAS!$J:$J,INT((ROW()-2)/20)+2),MOD(ROW()-2,20)))</f>
        <v/>
      </c>
      <c r="I5905" s="4" t="str">
        <f aca="false">IF($H5905="","",$H5905-WEEKDAY($H5905,2)+1)</f>
        <v/>
      </c>
      <c r="J5905" s="4" t="str">
        <f aca="false">IF($I5905="","",$I5905+6)</f>
        <v/>
      </c>
      <c r="K5905" s="6" t="str">
        <f aca="false">IF($H5905="","",DATE(YEAR($H5905),MONTH($H5905),1))</f>
        <v/>
      </c>
      <c r="L5905" s="0" t="str">
        <f aca="false">IF($A5905="","",INDEX(CARTAO_COMPRAS!$K:$K,INT((ROW()-2)/20)+2))</f>
        <v/>
      </c>
      <c r="M5905" s="0" t="str">
        <f aca="false">IF($A5905="","","Compra no cartão")</f>
        <v/>
      </c>
    </row>
    <row r="5906" customFormat="false" ht="13.5" hidden="false" customHeight="false" outlineLevel="0" collapsed="false">
      <c r="A5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6" s="0" t="str">
        <f aca="false">IF($A5906="","",INDEX(CARTAO_COMPRAS!$C:$C,INT((ROW()-2)/20)+2))</f>
        <v/>
      </c>
      <c r="C5906" s="0" t="str">
        <f aca="false">IF($A5906="","",INDEX(CARTAO_COMPRAS!$D:$D,INT((ROW()-2)/20)+2))</f>
        <v/>
      </c>
      <c r="D5906" s="0" t="str">
        <f aca="false">IF($A5906="","",INDEX(CARTAO_COMPRAS!$E:$E,INT((ROW()-2)/20)+2))</f>
        <v/>
      </c>
      <c r="E5906" s="0" t="str">
        <f aca="false">IF($A5906="","",INDEX(CARTAO_COMPRAS!$H:$H,INT((ROW()-2)/20)+2)+MOD(ROW()-2,20))</f>
        <v/>
      </c>
      <c r="F5906" s="0" t="str">
        <f aca="false">IF($A5906="","",INDEX(CARTAO_COMPRAS!$G:$G,INT((ROW()-2)/20)+2))</f>
        <v/>
      </c>
      <c r="G5906" s="5" t="str">
        <f aca="false">IF($A5906="","",INDEX(CARTAO_COMPRAS!$I:$I,INT((ROW()-2)/20)+2))</f>
        <v/>
      </c>
      <c r="H5906" s="4" t="str">
        <f aca="false">IF($A5906="","",EDATE(INDEX(CARTAO_COMPRAS!$J:$J,INT((ROW()-2)/20)+2),MOD(ROW()-2,20)))</f>
        <v/>
      </c>
      <c r="I5906" s="4" t="str">
        <f aca="false">IF($H5906="","",$H5906-WEEKDAY($H5906,2)+1)</f>
        <v/>
      </c>
      <c r="J5906" s="4" t="str">
        <f aca="false">IF($I5906="","",$I5906+6)</f>
        <v/>
      </c>
      <c r="K5906" s="6" t="str">
        <f aca="false">IF($H5906="","",DATE(YEAR($H5906),MONTH($H5906),1))</f>
        <v/>
      </c>
      <c r="L5906" s="0" t="str">
        <f aca="false">IF($A5906="","",INDEX(CARTAO_COMPRAS!$K:$K,INT((ROW()-2)/20)+2))</f>
        <v/>
      </c>
      <c r="M5906" s="0" t="str">
        <f aca="false">IF($A5906="","","Compra no cartão")</f>
        <v/>
      </c>
    </row>
    <row r="5907" customFormat="false" ht="13.5" hidden="false" customHeight="false" outlineLevel="0" collapsed="false">
      <c r="A5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7" s="0" t="str">
        <f aca="false">IF($A5907="","",INDEX(CARTAO_COMPRAS!$C:$C,INT((ROW()-2)/20)+2))</f>
        <v/>
      </c>
      <c r="C5907" s="0" t="str">
        <f aca="false">IF($A5907="","",INDEX(CARTAO_COMPRAS!$D:$D,INT((ROW()-2)/20)+2))</f>
        <v/>
      </c>
      <c r="D5907" s="0" t="str">
        <f aca="false">IF($A5907="","",INDEX(CARTAO_COMPRAS!$E:$E,INT((ROW()-2)/20)+2))</f>
        <v/>
      </c>
      <c r="E5907" s="0" t="str">
        <f aca="false">IF($A5907="","",INDEX(CARTAO_COMPRAS!$H:$H,INT((ROW()-2)/20)+2)+MOD(ROW()-2,20))</f>
        <v/>
      </c>
      <c r="F5907" s="0" t="str">
        <f aca="false">IF($A5907="","",INDEX(CARTAO_COMPRAS!$G:$G,INT((ROW()-2)/20)+2))</f>
        <v/>
      </c>
      <c r="G5907" s="5" t="str">
        <f aca="false">IF($A5907="","",INDEX(CARTAO_COMPRAS!$I:$I,INT((ROW()-2)/20)+2))</f>
        <v/>
      </c>
      <c r="H5907" s="4" t="str">
        <f aca="false">IF($A5907="","",EDATE(INDEX(CARTAO_COMPRAS!$J:$J,INT((ROW()-2)/20)+2),MOD(ROW()-2,20)))</f>
        <v/>
      </c>
      <c r="I5907" s="4" t="str">
        <f aca="false">IF($H5907="","",$H5907-WEEKDAY($H5907,2)+1)</f>
        <v/>
      </c>
      <c r="J5907" s="4" t="str">
        <f aca="false">IF($I5907="","",$I5907+6)</f>
        <v/>
      </c>
      <c r="K5907" s="6" t="str">
        <f aca="false">IF($H5907="","",DATE(YEAR($H5907),MONTH($H5907),1))</f>
        <v/>
      </c>
      <c r="L5907" s="0" t="str">
        <f aca="false">IF($A5907="","",INDEX(CARTAO_COMPRAS!$K:$K,INT((ROW()-2)/20)+2))</f>
        <v/>
      </c>
      <c r="M5907" s="0" t="str">
        <f aca="false">IF($A5907="","","Compra no cartão")</f>
        <v/>
      </c>
    </row>
    <row r="5908" customFormat="false" ht="13.5" hidden="false" customHeight="false" outlineLevel="0" collapsed="false">
      <c r="A5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8" s="0" t="str">
        <f aca="false">IF($A5908="","",INDEX(CARTAO_COMPRAS!$C:$C,INT((ROW()-2)/20)+2))</f>
        <v/>
      </c>
      <c r="C5908" s="0" t="str">
        <f aca="false">IF($A5908="","",INDEX(CARTAO_COMPRAS!$D:$D,INT((ROW()-2)/20)+2))</f>
        <v/>
      </c>
      <c r="D5908" s="0" t="str">
        <f aca="false">IF($A5908="","",INDEX(CARTAO_COMPRAS!$E:$E,INT((ROW()-2)/20)+2))</f>
        <v/>
      </c>
      <c r="E5908" s="0" t="str">
        <f aca="false">IF($A5908="","",INDEX(CARTAO_COMPRAS!$H:$H,INT((ROW()-2)/20)+2)+MOD(ROW()-2,20))</f>
        <v/>
      </c>
      <c r="F5908" s="0" t="str">
        <f aca="false">IF($A5908="","",INDEX(CARTAO_COMPRAS!$G:$G,INT((ROW()-2)/20)+2))</f>
        <v/>
      </c>
      <c r="G5908" s="5" t="str">
        <f aca="false">IF($A5908="","",INDEX(CARTAO_COMPRAS!$I:$I,INT((ROW()-2)/20)+2))</f>
        <v/>
      </c>
      <c r="H5908" s="4" t="str">
        <f aca="false">IF($A5908="","",EDATE(INDEX(CARTAO_COMPRAS!$J:$J,INT((ROW()-2)/20)+2),MOD(ROW()-2,20)))</f>
        <v/>
      </c>
      <c r="I5908" s="4" t="str">
        <f aca="false">IF($H5908="","",$H5908-WEEKDAY($H5908,2)+1)</f>
        <v/>
      </c>
      <c r="J5908" s="4" t="str">
        <f aca="false">IF($I5908="","",$I5908+6)</f>
        <v/>
      </c>
      <c r="K5908" s="6" t="str">
        <f aca="false">IF($H5908="","",DATE(YEAR($H5908),MONTH($H5908),1))</f>
        <v/>
      </c>
      <c r="L5908" s="0" t="str">
        <f aca="false">IF($A5908="","",INDEX(CARTAO_COMPRAS!$K:$K,INT((ROW()-2)/20)+2))</f>
        <v/>
      </c>
      <c r="M5908" s="0" t="str">
        <f aca="false">IF($A5908="","","Compra no cartão")</f>
        <v/>
      </c>
    </row>
    <row r="5909" customFormat="false" ht="13.5" hidden="false" customHeight="false" outlineLevel="0" collapsed="false">
      <c r="A5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09" s="0" t="str">
        <f aca="false">IF($A5909="","",INDEX(CARTAO_COMPRAS!$C:$C,INT((ROW()-2)/20)+2))</f>
        <v/>
      </c>
      <c r="C5909" s="0" t="str">
        <f aca="false">IF($A5909="","",INDEX(CARTAO_COMPRAS!$D:$D,INT((ROW()-2)/20)+2))</f>
        <v/>
      </c>
      <c r="D5909" s="0" t="str">
        <f aca="false">IF($A5909="","",INDEX(CARTAO_COMPRAS!$E:$E,INT((ROW()-2)/20)+2))</f>
        <v/>
      </c>
      <c r="E5909" s="0" t="str">
        <f aca="false">IF($A5909="","",INDEX(CARTAO_COMPRAS!$H:$H,INT((ROW()-2)/20)+2)+MOD(ROW()-2,20))</f>
        <v/>
      </c>
      <c r="F5909" s="0" t="str">
        <f aca="false">IF($A5909="","",INDEX(CARTAO_COMPRAS!$G:$G,INT((ROW()-2)/20)+2))</f>
        <v/>
      </c>
      <c r="G5909" s="5" t="str">
        <f aca="false">IF($A5909="","",INDEX(CARTAO_COMPRAS!$I:$I,INT((ROW()-2)/20)+2))</f>
        <v/>
      </c>
      <c r="H5909" s="4" t="str">
        <f aca="false">IF($A5909="","",EDATE(INDEX(CARTAO_COMPRAS!$J:$J,INT((ROW()-2)/20)+2),MOD(ROW()-2,20)))</f>
        <v/>
      </c>
      <c r="I5909" s="4" t="str">
        <f aca="false">IF($H5909="","",$H5909-WEEKDAY($H5909,2)+1)</f>
        <v/>
      </c>
      <c r="J5909" s="4" t="str">
        <f aca="false">IF($I5909="","",$I5909+6)</f>
        <v/>
      </c>
      <c r="K5909" s="6" t="str">
        <f aca="false">IF($H5909="","",DATE(YEAR($H5909),MONTH($H5909),1))</f>
        <v/>
      </c>
      <c r="L5909" s="0" t="str">
        <f aca="false">IF($A5909="","",INDEX(CARTAO_COMPRAS!$K:$K,INT((ROW()-2)/20)+2))</f>
        <v/>
      </c>
      <c r="M5909" s="0" t="str">
        <f aca="false">IF($A5909="","","Compra no cartão")</f>
        <v/>
      </c>
    </row>
    <row r="5910" customFormat="false" ht="13.5" hidden="false" customHeight="false" outlineLevel="0" collapsed="false">
      <c r="A5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0" s="0" t="str">
        <f aca="false">IF($A5910="","",INDEX(CARTAO_COMPRAS!$C:$C,INT((ROW()-2)/20)+2))</f>
        <v/>
      </c>
      <c r="C5910" s="0" t="str">
        <f aca="false">IF($A5910="","",INDEX(CARTAO_COMPRAS!$D:$D,INT((ROW()-2)/20)+2))</f>
        <v/>
      </c>
      <c r="D5910" s="0" t="str">
        <f aca="false">IF($A5910="","",INDEX(CARTAO_COMPRAS!$E:$E,INT((ROW()-2)/20)+2))</f>
        <v/>
      </c>
      <c r="E5910" s="0" t="str">
        <f aca="false">IF($A5910="","",INDEX(CARTAO_COMPRAS!$H:$H,INT((ROW()-2)/20)+2)+MOD(ROW()-2,20))</f>
        <v/>
      </c>
      <c r="F5910" s="0" t="str">
        <f aca="false">IF($A5910="","",INDEX(CARTAO_COMPRAS!$G:$G,INT((ROW()-2)/20)+2))</f>
        <v/>
      </c>
      <c r="G5910" s="5" t="str">
        <f aca="false">IF($A5910="","",INDEX(CARTAO_COMPRAS!$I:$I,INT((ROW()-2)/20)+2))</f>
        <v/>
      </c>
      <c r="H5910" s="4" t="str">
        <f aca="false">IF($A5910="","",EDATE(INDEX(CARTAO_COMPRAS!$J:$J,INT((ROW()-2)/20)+2),MOD(ROW()-2,20)))</f>
        <v/>
      </c>
      <c r="I5910" s="4" t="str">
        <f aca="false">IF($H5910="","",$H5910-WEEKDAY($H5910,2)+1)</f>
        <v/>
      </c>
      <c r="J5910" s="4" t="str">
        <f aca="false">IF($I5910="","",$I5910+6)</f>
        <v/>
      </c>
      <c r="K5910" s="6" t="str">
        <f aca="false">IF($H5910="","",DATE(YEAR($H5910),MONTH($H5910),1))</f>
        <v/>
      </c>
      <c r="L5910" s="0" t="str">
        <f aca="false">IF($A5910="","",INDEX(CARTAO_COMPRAS!$K:$K,INT((ROW()-2)/20)+2))</f>
        <v/>
      </c>
      <c r="M5910" s="0" t="str">
        <f aca="false">IF($A5910="","","Compra no cartão")</f>
        <v/>
      </c>
    </row>
    <row r="5911" customFormat="false" ht="13.5" hidden="false" customHeight="false" outlineLevel="0" collapsed="false">
      <c r="A5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1" s="0" t="str">
        <f aca="false">IF($A5911="","",INDEX(CARTAO_COMPRAS!$C:$C,INT((ROW()-2)/20)+2))</f>
        <v/>
      </c>
      <c r="C5911" s="0" t="str">
        <f aca="false">IF($A5911="","",INDEX(CARTAO_COMPRAS!$D:$D,INT((ROW()-2)/20)+2))</f>
        <v/>
      </c>
      <c r="D5911" s="0" t="str">
        <f aca="false">IF($A5911="","",INDEX(CARTAO_COMPRAS!$E:$E,INT((ROW()-2)/20)+2))</f>
        <v/>
      </c>
      <c r="E5911" s="0" t="str">
        <f aca="false">IF($A5911="","",INDEX(CARTAO_COMPRAS!$H:$H,INT((ROW()-2)/20)+2)+MOD(ROW()-2,20))</f>
        <v/>
      </c>
      <c r="F5911" s="0" t="str">
        <f aca="false">IF($A5911="","",INDEX(CARTAO_COMPRAS!$G:$G,INT((ROW()-2)/20)+2))</f>
        <v/>
      </c>
      <c r="G5911" s="5" t="str">
        <f aca="false">IF($A5911="","",INDEX(CARTAO_COMPRAS!$I:$I,INT((ROW()-2)/20)+2))</f>
        <v/>
      </c>
      <c r="H5911" s="4" t="str">
        <f aca="false">IF($A5911="","",EDATE(INDEX(CARTAO_COMPRAS!$J:$J,INT((ROW()-2)/20)+2),MOD(ROW()-2,20)))</f>
        <v/>
      </c>
      <c r="I5911" s="4" t="str">
        <f aca="false">IF($H5911="","",$H5911-WEEKDAY($H5911,2)+1)</f>
        <v/>
      </c>
      <c r="J5911" s="4" t="str">
        <f aca="false">IF($I5911="","",$I5911+6)</f>
        <v/>
      </c>
      <c r="K5911" s="6" t="str">
        <f aca="false">IF($H5911="","",DATE(YEAR($H5911),MONTH($H5911),1))</f>
        <v/>
      </c>
      <c r="L5911" s="0" t="str">
        <f aca="false">IF($A5911="","",INDEX(CARTAO_COMPRAS!$K:$K,INT((ROW()-2)/20)+2))</f>
        <v/>
      </c>
      <c r="M5911" s="0" t="str">
        <f aca="false">IF($A5911="","","Compra no cartão")</f>
        <v/>
      </c>
    </row>
    <row r="5912" customFormat="false" ht="13.5" hidden="false" customHeight="false" outlineLevel="0" collapsed="false">
      <c r="A5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2" s="0" t="str">
        <f aca="false">IF($A5912="","",INDEX(CARTAO_COMPRAS!$C:$C,INT((ROW()-2)/20)+2))</f>
        <v/>
      </c>
      <c r="C5912" s="0" t="str">
        <f aca="false">IF($A5912="","",INDEX(CARTAO_COMPRAS!$D:$D,INT((ROW()-2)/20)+2))</f>
        <v/>
      </c>
      <c r="D5912" s="0" t="str">
        <f aca="false">IF($A5912="","",INDEX(CARTAO_COMPRAS!$E:$E,INT((ROW()-2)/20)+2))</f>
        <v/>
      </c>
      <c r="E5912" s="0" t="str">
        <f aca="false">IF($A5912="","",INDEX(CARTAO_COMPRAS!$H:$H,INT((ROW()-2)/20)+2)+MOD(ROW()-2,20))</f>
        <v/>
      </c>
      <c r="F5912" s="0" t="str">
        <f aca="false">IF($A5912="","",INDEX(CARTAO_COMPRAS!$G:$G,INT((ROW()-2)/20)+2))</f>
        <v/>
      </c>
      <c r="G5912" s="5" t="str">
        <f aca="false">IF($A5912="","",INDEX(CARTAO_COMPRAS!$I:$I,INT((ROW()-2)/20)+2))</f>
        <v/>
      </c>
      <c r="H5912" s="4" t="str">
        <f aca="false">IF($A5912="","",EDATE(INDEX(CARTAO_COMPRAS!$J:$J,INT((ROW()-2)/20)+2),MOD(ROW()-2,20)))</f>
        <v/>
      </c>
      <c r="I5912" s="4" t="str">
        <f aca="false">IF($H5912="","",$H5912-WEEKDAY($H5912,2)+1)</f>
        <v/>
      </c>
      <c r="J5912" s="4" t="str">
        <f aca="false">IF($I5912="","",$I5912+6)</f>
        <v/>
      </c>
      <c r="K5912" s="6" t="str">
        <f aca="false">IF($H5912="","",DATE(YEAR($H5912),MONTH($H5912),1))</f>
        <v/>
      </c>
      <c r="L5912" s="0" t="str">
        <f aca="false">IF($A5912="","",INDEX(CARTAO_COMPRAS!$K:$K,INT((ROW()-2)/20)+2))</f>
        <v/>
      </c>
      <c r="M5912" s="0" t="str">
        <f aca="false">IF($A5912="","","Compra no cartão")</f>
        <v/>
      </c>
    </row>
    <row r="5913" customFormat="false" ht="13.5" hidden="false" customHeight="false" outlineLevel="0" collapsed="false">
      <c r="A5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3" s="0" t="str">
        <f aca="false">IF($A5913="","",INDEX(CARTAO_COMPRAS!$C:$C,INT((ROW()-2)/20)+2))</f>
        <v/>
      </c>
      <c r="C5913" s="0" t="str">
        <f aca="false">IF($A5913="","",INDEX(CARTAO_COMPRAS!$D:$D,INT((ROW()-2)/20)+2))</f>
        <v/>
      </c>
      <c r="D5913" s="0" t="str">
        <f aca="false">IF($A5913="","",INDEX(CARTAO_COMPRAS!$E:$E,INT((ROW()-2)/20)+2))</f>
        <v/>
      </c>
      <c r="E5913" s="0" t="str">
        <f aca="false">IF($A5913="","",INDEX(CARTAO_COMPRAS!$H:$H,INT((ROW()-2)/20)+2)+MOD(ROW()-2,20))</f>
        <v/>
      </c>
      <c r="F5913" s="0" t="str">
        <f aca="false">IF($A5913="","",INDEX(CARTAO_COMPRAS!$G:$G,INT((ROW()-2)/20)+2))</f>
        <v/>
      </c>
      <c r="G5913" s="5" t="str">
        <f aca="false">IF($A5913="","",INDEX(CARTAO_COMPRAS!$I:$I,INT((ROW()-2)/20)+2))</f>
        <v/>
      </c>
      <c r="H5913" s="4" t="str">
        <f aca="false">IF($A5913="","",EDATE(INDEX(CARTAO_COMPRAS!$J:$J,INT((ROW()-2)/20)+2),MOD(ROW()-2,20)))</f>
        <v/>
      </c>
      <c r="I5913" s="4" t="str">
        <f aca="false">IF($H5913="","",$H5913-WEEKDAY($H5913,2)+1)</f>
        <v/>
      </c>
      <c r="J5913" s="4" t="str">
        <f aca="false">IF($I5913="","",$I5913+6)</f>
        <v/>
      </c>
      <c r="K5913" s="6" t="str">
        <f aca="false">IF($H5913="","",DATE(YEAR($H5913),MONTH($H5913),1))</f>
        <v/>
      </c>
      <c r="L5913" s="0" t="str">
        <f aca="false">IF($A5913="","",INDEX(CARTAO_COMPRAS!$K:$K,INT((ROW()-2)/20)+2))</f>
        <v/>
      </c>
      <c r="M5913" s="0" t="str">
        <f aca="false">IF($A5913="","","Compra no cartão")</f>
        <v/>
      </c>
    </row>
    <row r="5914" customFormat="false" ht="13.5" hidden="false" customHeight="false" outlineLevel="0" collapsed="false">
      <c r="A5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4" s="0" t="str">
        <f aca="false">IF($A5914="","",INDEX(CARTAO_COMPRAS!$C:$C,INT((ROW()-2)/20)+2))</f>
        <v/>
      </c>
      <c r="C5914" s="0" t="str">
        <f aca="false">IF($A5914="","",INDEX(CARTAO_COMPRAS!$D:$D,INT((ROW()-2)/20)+2))</f>
        <v/>
      </c>
      <c r="D5914" s="0" t="str">
        <f aca="false">IF($A5914="","",INDEX(CARTAO_COMPRAS!$E:$E,INT((ROW()-2)/20)+2))</f>
        <v/>
      </c>
      <c r="E5914" s="0" t="str">
        <f aca="false">IF($A5914="","",INDEX(CARTAO_COMPRAS!$H:$H,INT((ROW()-2)/20)+2)+MOD(ROW()-2,20))</f>
        <v/>
      </c>
      <c r="F5914" s="0" t="str">
        <f aca="false">IF($A5914="","",INDEX(CARTAO_COMPRAS!$G:$G,INT((ROW()-2)/20)+2))</f>
        <v/>
      </c>
      <c r="G5914" s="5" t="str">
        <f aca="false">IF($A5914="","",INDEX(CARTAO_COMPRAS!$I:$I,INT((ROW()-2)/20)+2))</f>
        <v/>
      </c>
      <c r="H5914" s="4" t="str">
        <f aca="false">IF($A5914="","",EDATE(INDEX(CARTAO_COMPRAS!$J:$J,INT((ROW()-2)/20)+2),MOD(ROW()-2,20)))</f>
        <v/>
      </c>
      <c r="I5914" s="4" t="str">
        <f aca="false">IF($H5914="","",$H5914-WEEKDAY($H5914,2)+1)</f>
        <v/>
      </c>
      <c r="J5914" s="4" t="str">
        <f aca="false">IF($I5914="","",$I5914+6)</f>
        <v/>
      </c>
      <c r="K5914" s="6" t="str">
        <f aca="false">IF($H5914="","",DATE(YEAR($H5914),MONTH($H5914),1))</f>
        <v/>
      </c>
      <c r="L5914" s="0" t="str">
        <f aca="false">IF($A5914="","",INDEX(CARTAO_COMPRAS!$K:$K,INT((ROW()-2)/20)+2))</f>
        <v/>
      </c>
      <c r="M5914" s="0" t="str">
        <f aca="false">IF($A5914="","","Compra no cartão")</f>
        <v/>
      </c>
    </row>
    <row r="5915" customFormat="false" ht="13.5" hidden="false" customHeight="false" outlineLevel="0" collapsed="false">
      <c r="A5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5" s="0" t="str">
        <f aca="false">IF($A5915="","",INDEX(CARTAO_COMPRAS!$C:$C,INT((ROW()-2)/20)+2))</f>
        <v/>
      </c>
      <c r="C5915" s="0" t="str">
        <f aca="false">IF($A5915="","",INDEX(CARTAO_COMPRAS!$D:$D,INT((ROW()-2)/20)+2))</f>
        <v/>
      </c>
      <c r="D5915" s="0" t="str">
        <f aca="false">IF($A5915="","",INDEX(CARTAO_COMPRAS!$E:$E,INT((ROW()-2)/20)+2))</f>
        <v/>
      </c>
      <c r="E5915" s="0" t="str">
        <f aca="false">IF($A5915="","",INDEX(CARTAO_COMPRAS!$H:$H,INT((ROW()-2)/20)+2)+MOD(ROW()-2,20))</f>
        <v/>
      </c>
      <c r="F5915" s="0" t="str">
        <f aca="false">IF($A5915="","",INDEX(CARTAO_COMPRAS!$G:$G,INT((ROW()-2)/20)+2))</f>
        <v/>
      </c>
      <c r="G5915" s="5" t="str">
        <f aca="false">IF($A5915="","",INDEX(CARTAO_COMPRAS!$I:$I,INT((ROW()-2)/20)+2))</f>
        <v/>
      </c>
      <c r="H5915" s="4" t="str">
        <f aca="false">IF($A5915="","",EDATE(INDEX(CARTAO_COMPRAS!$J:$J,INT((ROW()-2)/20)+2),MOD(ROW()-2,20)))</f>
        <v/>
      </c>
      <c r="I5915" s="4" t="str">
        <f aca="false">IF($H5915="","",$H5915-WEEKDAY($H5915,2)+1)</f>
        <v/>
      </c>
      <c r="J5915" s="4" t="str">
        <f aca="false">IF($I5915="","",$I5915+6)</f>
        <v/>
      </c>
      <c r="K5915" s="6" t="str">
        <f aca="false">IF($H5915="","",DATE(YEAR($H5915),MONTH($H5915),1))</f>
        <v/>
      </c>
      <c r="L5915" s="0" t="str">
        <f aca="false">IF($A5915="","",INDEX(CARTAO_COMPRAS!$K:$K,INT((ROW()-2)/20)+2))</f>
        <v/>
      </c>
      <c r="M5915" s="0" t="str">
        <f aca="false">IF($A5915="","","Compra no cartão")</f>
        <v/>
      </c>
    </row>
    <row r="5916" customFormat="false" ht="13.5" hidden="false" customHeight="false" outlineLevel="0" collapsed="false">
      <c r="A5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6" s="0" t="str">
        <f aca="false">IF($A5916="","",INDEX(CARTAO_COMPRAS!$C:$C,INT((ROW()-2)/20)+2))</f>
        <v/>
      </c>
      <c r="C5916" s="0" t="str">
        <f aca="false">IF($A5916="","",INDEX(CARTAO_COMPRAS!$D:$D,INT((ROW()-2)/20)+2))</f>
        <v/>
      </c>
      <c r="D5916" s="0" t="str">
        <f aca="false">IF($A5916="","",INDEX(CARTAO_COMPRAS!$E:$E,INT((ROW()-2)/20)+2))</f>
        <v/>
      </c>
      <c r="E5916" s="0" t="str">
        <f aca="false">IF($A5916="","",INDEX(CARTAO_COMPRAS!$H:$H,INT((ROW()-2)/20)+2)+MOD(ROW()-2,20))</f>
        <v/>
      </c>
      <c r="F5916" s="0" t="str">
        <f aca="false">IF($A5916="","",INDEX(CARTAO_COMPRAS!$G:$G,INT((ROW()-2)/20)+2))</f>
        <v/>
      </c>
      <c r="G5916" s="5" t="str">
        <f aca="false">IF($A5916="","",INDEX(CARTAO_COMPRAS!$I:$I,INT((ROW()-2)/20)+2))</f>
        <v/>
      </c>
      <c r="H5916" s="4" t="str">
        <f aca="false">IF($A5916="","",EDATE(INDEX(CARTAO_COMPRAS!$J:$J,INT((ROW()-2)/20)+2),MOD(ROW()-2,20)))</f>
        <v/>
      </c>
      <c r="I5916" s="4" t="str">
        <f aca="false">IF($H5916="","",$H5916-WEEKDAY($H5916,2)+1)</f>
        <v/>
      </c>
      <c r="J5916" s="4" t="str">
        <f aca="false">IF($I5916="","",$I5916+6)</f>
        <v/>
      </c>
      <c r="K5916" s="6" t="str">
        <f aca="false">IF($H5916="","",DATE(YEAR($H5916),MONTH($H5916),1))</f>
        <v/>
      </c>
      <c r="L5916" s="0" t="str">
        <f aca="false">IF($A5916="","",INDEX(CARTAO_COMPRAS!$K:$K,INT((ROW()-2)/20)+2))</f>
        <v/>
      </c>
      <c r="M5916" s="0" t="str">
        <f aca="false">IF($A5916="","","Compra no cartão")</f>
        <v/>
      </c>
    </row>
    <row r="5917" customFormat="false" ht="13.5" hidden="false" customHeight="false" outlineLevel="0" collapsed="false">
      <c r="A5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7" s="0" t="str">
        <f aca="false">IF($A5917="","",INDEX(CARTAO_COMPRAS!$C:$C,INT((ROW()-2)/20)+2))</f>
        <v/>
      </c>
      <c r="C5917" s="0" t="str">
        <f aca="false">IF($A5917="","",INDEX(CARTAO_COMPRAS!$D:$D,INT((ROW()-2)/20)+2))</f>
        <v/>
      </c>
      <c r="D5917" s="0" t="str">
        <f aca="false">IF($A5917="","",INDEX(CARTAO_COMPRAS!$E:$E,INT((ROW()-2)/20)+2))</f>
        <v/>
      </c>
      <c r="E5917" s="0" t="str">
        <f aca="false">IF($A5917="","",INDEX(CARTAO_COMPRAS!$H:$H,INT((ROW()-2)/20)+2)+MOD(ROW()-2,20))</f>
        <v/>
      </c>
      <c r="F5917" s="0" t="str">
        <f aca="false">IF($A5917="","",INDEX(CARTAO_COMPRAS!$G:$G,INT((ROW()-2)/20)+2))</f>
        <v/>
      </c>
      <c r="G5917" s="5" t="str">
        <f aca="false">IF($A5917="","",INDEX(CARTAO_COMPRAS!$I:$I,INT((ROW()-2)/20)+2))</f>
        <v/>
      </c>
      <c r="H5917" s="4" t="str">
        <f aca="false">IF($A5917="","",EDATE(INDEX(CARTAO_COMPRAS!$J:$J,INT((ROW()-2)/20)+2),MOD(ROW()-2,20)))</f>
        <v/>
      </c>
      <c r="I5917" s="4" t="str">
        <f aca="false">IF($H5917="","",$H5917-WEEKDAY($H5917,2)+1)</f>
        <v/>
      </c>
      <c r="J5917" s="4" t="str">
        <f aca="false">IF($I5917="","",$I5917+6)</f>
        <v/>
      </c>
      <c r="K5917" s="6" t="str">
        <f aca="false">IF($H5917="","",DATE(YEAR($H5917),MONTH($H5917),1))</f>
        <v/>
      </c>
      <c r="L5917" s="0" t="str">
        <f aca="false">IF($A5917="","",INDEX(CARTAO_COMPRAS!$K:$K,INT((ROW()-2)/20)+2))</f>
        <v/>
      </c>
      <c r="M5917" s="0" t="str">
        <f aca="false">IF($A5917="","","Compra no cartão")</f>
        <v/>
      </c>
    </row>
    <row r="5918" customFormat="false" ht="13.5" hidden="false" customHeight="false" outlineLevel="0" collapsed="false">
      <c r="A5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8" s="0" t="str">
        <f aca="false">IF($A5918="","",INDEX(CARTAO_COMPRAS!$C:$C,INT((ROW()-2)/20)+2))</f>
        <v/>
      </c>
      <c r="C5918" s="0" t="str">
        <f aca="false">IF($A5918="","",INDEX(CARTAO_COMPRAS!$D:$D,INT((ROW()-2)/20)+2))</f>
        <v/>
      </c>
      <c r="D5918" s="0" t="str">
        <f aca="false">IF($A5918="","",INDEX(CARTAO_COMPRAS!$E:$E,INT((ROW()-2)/20)+2))</f>
        <v/>
      </c>
      <c r="E5918" s="0" t="str">
        <f aca="false">IF($A5918="","",INDEX(CARTAO_COMPRAS!$H:$H,INT((ROW()-2)/20)+2)+MOD(ROW()-2,20))</f>
        <v/>
      </c>
      <c r="F5918" s="0" t="str">
        <f aca="false">IF($A5918="","",INDEX(CARTAO_COMPRAS!$G:$G,INT((ROW()-2)/20)+2))</f>
        <v/>
      </c>
      <c r="G5918" s="5" t="str">
        <f aca="false">IF($A5918="","",INDEX(CARTAO_COMPRAS!$I:$I,INT((ROW()-2)/20)+2))</f>
        <v/>
      </c>
      <c r="H5918" s="4" t="str">
        <f aca="false">IF($A5918="","",EDATE(INDEX(CARTAO_COMPRAS!$J:$J,INT((ROW()-2)/20)+2),MOD(ROW()-2,20)))</f>
        <v/>
      </c>
      <c r="I5918" s="4" t="str">
        <f aca="false">IF($H5918="","",$H5918-WEEKDAY($H5918,2)+1)</f>
        <v/>
      </c>
      <c r="J5918" s="4" t="str">
        <f aca="false">IF($I5918="","",$I5918+6)</f>
        <v/>
      </c>
      <c r="K5918" s="6" t="str">
        <f aca="false">IF($H5918="","",DATE(YEAR($H5918),MONTH($H5918),1))</f>
        <v/>
      </c>
      <c r="L5918" s="0" t="str">
        <f aca="false">IF($A5918="","",INDEX(CARTAO_COMPRAS!$K:$K,INT((ROW()-2)/20)+2))</f>
        <v/>
      </c>
      <c r="M5918" s="0" t="str">
        <f aca="false">IF($A5918="","","Compra no cartão")</f>
        <v/>
      </c>
    </row>
    <row r="5919" customFormat="false" ht="13.5" hidden="false" customHeight="false" outlineLevel="0" collapsed="false">
      <c r="A5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19" s="0" t="str">
        <f aca="false">IF($A5919="","",INDEX(CARTAO_COMPRAS!$C:$C,INT((ROW()-2)/20)+2))</f>
        <v/>
      </c>
      <c r="C5919" s="0" t="str">
        <f aca="false">IF($A5919="","",INDEX(CARTAO_COMPRAS!$D:$D,INT((ROW()-2)/20)+2))</f>
        <v/>
      </c>
      <c r="D5919" s="0" t="str">
        <f aca="false">IF($A5919="","",INDEX(CARTAO_COMPRAS!$E:$E,INT((ROW()-2)/20)+2))</f>
        <v/>
      </c>
      <c r="E5919" s="0" t="str">
        <f aca="false">IF($A5919="","",INDEX(CARTAO_COMPRAS!$H:$H,INT((ROW()-2)/20)+2)+MOD(ROW()-2,20))</f>
        <v/>
      </c>
      <c r="F5919" s="0" t="str">
        <f aca="false">IF($A5919="","",INDEX(CARTAO_COMPRAS!$G:$G,INT((ROW()-2)/20)+2))</f>
        <v/>
      </c>
      <c r="G5919" s="5" t="str">
        <f aca="false">IF($A5919="","",INDEX(CARTAO_COMPRAS!$I:$I,INT((ROW()-2)/20)+2))</f>
        <v/>
      </c>
      <c r="H5919" s="4" t="str">
        <f aca="false">IF($A5919="","",EDATE(INDEX(CARTAO_COMPRAS!$J:$J,INT((ROW()-2)/20)+2),MOD(ROW()-2,20)))</f>
        <v/>
      </c>
      <c r="I5919" s="4" t="str">
        <f aca="false">IF($H5919="","",$H5919-WEEKDAY($H5919,2)+1)</f>
        <v/>
      </c>
      <c r="J5919" s="4" t="str">
        <f aca="false">IF($I5919="","",$I5919+6)</f>
        <v/>
      </c>
      <c r="K5919" s="6" t="str">
        <f aca="false">IF($H5919="","",DATE(YEAR($H5919),MONTH($H5919),1))</f>
        <v/>
      </c>
      <c r="L5919" s="0" t="str">
        <f aca="false">IF($A5919="","",INDEX(CARTAO_COMPRAS!$K:$K,INT((ROW()-2)/20)+2))</f>
        <v/>
      </c>
      <c r="M5919" s="0" t="str">
        <f aca="false">IF($A5919="","","Compra no cartão")</f>
        <v/>
      </c>
    </row>
    <row r="5920" customFormat="false" ht="13.5" hidden="false" customHeight="false" outlineLevel="0" collapsed="false">
      <c r="A5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0" s="0" t="str">
        <f aca="false">IF($A5920="","",INDEX(CARTAO_COMPRAS!$C:$C,INT((ROW()-2)/20)+2))</f>
        <v/>
      </c>
      <c r="C5920" s="0" t="str">
        <f aca="false">IF($A5920="","",INDEX(CARTAO_COMPRAS!$D:$D,INT((ROW()-2)/20)+2))</f>
        <v/>
      </c>
      <c r="D5920" s="0" t="str">
        <f aca="false">IF($A5920="","",INDEX(CARTAO_COMPRAS!$E:$E,INT((ROW()-2)/20)+2))</f>
        <v/>
      </c>
      <c r="E5920" s="0" t="str">
        <f aca="false">IF($A5920="","",INDEX(CARTAO_COMPRAS!$H:$H,INT((ROW()-2)/20)+2)+MOD(ROW()-2,20))</f>
        <v/>
      </c>
      <c r="F5920" s="0" t="str">
        <f aca="false">IF($A5920="","",INDEX(CARTAO_COMPRAS!$G:$G,INT((ROW()-2)/20)+2))</f>
        <v/>
      </c>
      <c r="G5920" s="5" t="str">
        <f aca="false">IF($A5920="","",INDEX(CARTAO_COMPRAS!$I:$I,INT((ROW()-2)/20)+2))</f>
        <v/>
      </c>
      <c r="H5920" s="4" t="str">
        <f aca="false">IF($A5920="","",EDATE(INDEX(CARTAO_COMPRAS!$J:$J,INT((ROW()-2)/20)+2),MOD(ROW()-2,20)))</f>
        <v/>
      </c>
      <c r="I5920" s="4" t="str">
        <f aca="false">IF($H5920="","",$H5920-WEEKDAY($H5920,2)+1)</f>
        <v/>
      </c>
      <c r="J5920" s="4" t="str">
        <f aca="false">IF($I5920="","",$I5920+6)</f>
        <v/>
      </c>
      <c r="K5920" s="6" t="str">
        <f aca="false">IF($H5920="","",DATE(YEAR($H5920),MONTH($H5920),1))</f>
        <v/>
      </c>
      <c r="L5920" s="0" t="str">
        <f aca="false">IF($A5920="","",INDEX(CARTAO_COMPRAS!$K:$K,INT((ROW()-2)/20)+2))</f>
        <v/>
      </c>
      <c r="M5920" s="0" t="str">
        <f aca="false">IF($A5920="","","Compra no cartão")</f>
        <v/>
      </c>
    </row>
    <row r="5921" customFormat="false" ht="13.5" hidden="false" customHeight="false" outlineLevel="0" collapsed="false">
      <c r="A5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1" s="0" t="str">
        <f aca="false">IF($A5921="","",INDEX(CARTAO_COMPRAS!$C:$C,INT((ROW()-2)/20)+2))</f>
        <v/>
      </c>
      <c r="C5921" s="0" t="str">
        <f aca="false">IF($A5921="","",INDEX(CARTAO_COMPRAS!$D:$D,INT((ROW()-2)/20)+2))</f>
        <v/>
      </c>
      <c r="D5921" s="0" t="str">
        <f aca="false">IF($A5921="","",INDEX(CARTAO_COMPRAS!$E:$E,INT((ROW()-2)/20)+2))</f>
        <v/>
      </c>
      <c r="E5921" s="0" t="str">
        <f aca="false">IF($A5921="","",INDEX(CARTAO_COMPRAS!$H:$H,INT((ROW()-2)/20)+2)+MOD(ROW()-2,20))</f>
        <v/>
      </c>
      <c r="F5921" s="0" t="str">
        <f aca="false">IF($A5921="","",INDEX(CARTAO_COMPRAS!$G:$G,INT((ROW()-2)/20)+2))</f>
        <v/>
      </c>
      <c r="G5921" s="5" t="str">
        <f aca="false">IF($A5921="","",INDEX(CARTAO_COMPRAS!$I:$I,INT((ROW()-2)/20)+2))</f>
        <v/>
      </c>
      <c r="H5921" s="4" t="str">
        <f aca="false">IF($A5921="","",EDATE(INDEX(CARTAO_COMPRAS!$J:$J,INT((ROW()-2)/20)+2),MOD(ROW()-2,20)))</f>
        <v/>
      </c>
      <c r="I5921" s="4" t="str">
        <f aca="false">IF($H5921="","",$H5921-WEEKDAY($H5921,2)+1)</f>
        <v/>
      </c>
      <c r="J5921" s="4" t="str">
        <f aca="false">IF($I5921="","",$I5921+6)</f>
        <v/>
      </c>
      <c r="K5921" s="6" t="str">
        <f aca="false">IF($H5921="","",DATE(YEAR($H5921),MONTH($H5921),1))</f>
        <v/>
      </c>
      <c r="L5921" s="0" t="str">
        <f aca="false">IF($A5921="","",INDEX(CARTAO_COMPRAS!$K:$K,INT((ROW()-2)/20)+2))</f>
        <v/>
      </c>
      <c r="M5921" s="0" t="str">
        <f aca="false">IF($A5921="","","Compra no cartão")</f>
        <v/>
      </c>
    </row>
    <row r="5922" customFormat="false" ht="13.5" hidden="false" customHeight="false" outlineLevel="0" collapsed="false">
      <c r="A5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2" s="0" t="str">
        <f aca="false">IF($A5922="","",INDEX(CARTAO_COMPRAS!$C:$C,INT((ROW()-2)/20)+2))</f>
        <v/>
      </c>
      <c r="C5922" s="0" t="str">
        <f aca="false">IF($A5922="","",INDEX(CARTAO_COMPRAS!$D:$D,INT((ROW()-2)/20)+2))</f>
        <v/>
      </c>
      <c r="D5922" s="0" t="str">
        <f aca="false">IF($A5922="","",INDEX(CARTAO_COMPRAS!$E:$E,INT((ROW()-2)/20)+2))</f>
        <v/>
      </c>
      <c r="E5922" s="0" t="str">
        <f aca="false">IF($A5922="","",INDEX(CARTAO_COMPRAS!$H:$H,INT((ROW()-2)/20)+2)+MOD(ROW()-2,20))</f>
        <v/>
      </c>
      <c r="F5922" s="0" t="str">
        <f aca="false">IF($A5922="","",INDEX(CARTAO_COMPRAS!$G:$G,INT((ROW()-2)/20)+2))</f>
        <v/>
      </c>
      <c r="G5922" s="5" t="str">
        <f aca="false">IF($A5922="","",INDEX(CARTAO_COMPRAS!$I:$I,INT((ROW()-2)/20)+2))</f>
        <v/>
      </c>
      <c r="H5922" s="4" t="str">
        <f aca="false">IF($A5922="","",EDATE(INDEX(CARTAO_COMPRAS!$J:$J,INT((ROW()-2)/20)+2),MOD(ROW()-2,20)))</f>
        <v/>
      </c>
      <c r="I5922" s="4" t="str">
        <f aca="false">IF($H5922="","",$H5922-WEEKDAY($H5922,2)+1)</f>
        <v/>
      </c>
      <c r="J5922" s="4" t="str">
        <f aca="false">IF($I5922="","",$I5922+6)</f>
        <v/>
      </c>
      <c r="K5922" s="6" t="str">
        <f aca="false">IF($H5922="","",DATE(YEAR($H5922),MONTH($H5922),1))</f>
        <v/>
      </c>
      <c r="L5922" s="0" t="str">
        <f aca="false">IF($A5922="","",INDEX(CARTAO_COMPRAS!$K:$K,INT((ROW()-2)/20)+2))</f>
        <v/>
      </c>
      <c r="M5922" s="0" t="str">
        <f aca="false">IF($A5922="","","Compra no cartão")</f>
        <v/>
      </c>
    </row>
    <row r="5923" customFormat="false" ht="13.5" hidden="false" customHeight="false" outlineLevel="0" collapsed="false">
      <c r="A5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3" s="0" t="str">
        <f aca="false">IF($A5923="","",INDEX(CARTAO_COMPRAS!$C:$C,INT((ROW()-2)/20)+2))</f>
        <v/>
      </c>
      <c r="C5923" s="0" t="str">
        <f aca="false">IF($A5923="","",INDEX(CARTAO_COMPRAS!$D:$D,INT((ROW()-2)/20)+2))</f>
        <v/>
      </c>
      <c r="D5923" s="0" t="str">
        <f aca="false">IF($A5923="","",INDEX(CARTAO_COMPRAS!$E:$E,INT((ROW()-2)/20)+2))</f>
        <v/>
      </c>
      <c r="E5923" s="0" t="str">
        <f aca="false">IF($A5923="","",INDEX(CARTAO_COMPRAS!$H:$H,INT((ROW()-2)/20)+2)+MOD(ROW()-2,20))</f>
        <v/>
      </c>
      <c r="F5923" s="0" t="str">
        <f aca="false">IF($A5923="","",INDEX(CARTAO_COMPRAS!$G:$G,INT((ROW()-2)/20)+2))</f>
        <v/>
      </c>
      <c r="G5923" s="5" t="str">
        <f aca="false">IF($A5923="","",INDEX(CARTAO_COMPRAS!$I:$I,INT((ROW()-2)/20)+2))</f>
        <v/>
      </c>
      <c r="H5923" s="4" t="str">
        <f aca="false">IF($A5923="","",EDATE(INDEX(CARTAO_COMPRAS!$J:$J,INT((ROW()-2)/20)+2),MOD(ROW()-2,20)))</f>
        <v/>
      </c>
      <c r="I5923" s="4" t="str">
        <f aca="false">IF($H5923="","",$H5923-WEEKDAY($H5923,2)+1)</f>
        <v/>
      </c>
      <c r="J5923" s="4" t="str">
        <f aca="false">IF($I5923="","",$I5923+6)</f>
        <v/>
      </c>
      <c r="K5923" s="6" t="str">
        <f aca="false">IF($H5923="","",DATE(YEAR($H5923),MONTH($H5923),1))</f>
        <v/>
      </c>
      <c r="L5923" s="0" t="str">
        <f aca="false">IF($A5923="","",INDEX(CARTAO_COMPRAS!$K:$K,INT((ROW()-2)/20)+2))</f>
        <v/>
      </c>
      <c r="M5923" s="0" t="str">
        <f aca="false">IF($A5923="","","Compra no cartão")</f>
        <v/>
      </c>
    </row>
    <row r="5924" customFormat="false" ht="13.5" hidden="false" customHeight="false" outlineLevel="0" collapsed="false">
      <c r="A5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4" s="0" t="str">
        <f aca="false">IF($A5924="","",INDEX(CARTAO_COMPRAS!$C:$C,INT((ROW()-2)/20)+2))</f>
        <v/>
      </c>
      <c r="C5924" s="0" t="str">
        <f aca="false">IF($A5924="","",INDEX(CARTAO_COMPRAS!$D:$D,INT((ROW()-2)/20)+2))</f>
        <v/>
      </c>
      <c r="D5924" s="0" t="str">
        <f aca="false">IF($A5924="","",INDEX(CARTAO_COMPRAS!$E:$E,INT((ROW()-2)/20)+2))</f>
        <v/>
      </c>
      <c r="E5924" s="0" t="str">
        <f aca="false">IF($A5924="","",INDEX(CARTAO_COMPRAS!$H:$H,INT((ROW()-2)/20)+2)+MOD(ROW()-2,20))</f>
        <v/>
      </c>
      <c r="F5924" s="0" t="str">
        <f aca="false">IF($A5924="","",INDEX(CARTAO_COMPRAS!$G:$G,INT((ROW()-2)/20)+2))</f>
        <v/>
      </c>
      <c r="G5924" s="5" t="str">
        <f aca="false">IF($A5924="","",INDEX(CARTAO_COMPRAS!$I:$I,INT((ROW()-2)/20)+2))</f>
        <v/>
      </c>
      <c r="H5924" s="4" t="str">
        <f aca="false">IF($A5924="","",EDATE(INDEX(CARTAO_COMPRAS!$J:$J,INT((ROW()-2)/20)+2),MOD(ROW()-2,20)))</f>
        <v/>
      </c>
      <c r="I5924" s="4" t="str">
        <f aca="false">IF($H5924="","",$H5924-WEEKDAY($H5924,2)+1)</f>
        <v/>
      </c>
      <c r="J5924" s="4" t="str">
        <f aca="false">IF($I5924="","",$I5924+6)</f>
        <v/>
      </c>
      <c r="K5924" s="6" t="str">
        <f aca="false">IF($H5924="","",DATE(YEAR($H5924),MONTH($H5924),1))</f>
        <v/>
      </c>
      <c r="L5924" s="0" t="str">
        <f aca="false">IF($A5924="","",INDEX(CARTAO_COMPRAS!$K:$K,INT((ROW()-2)/20)+2))</f>
        <v/>
      </c>
      <c r="M5924" s="0" t="str">
        <f aca="false">IF($A5924="","","Compra no cartão")</f>
        <v/>
      </c>
    </row>
    <row r="5925" customFormat="false" ht="13.5" hidden="false" customHeight="false" outlineLevel="0" collapsed="false">
      <c r="A5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5" s="0" t="str">
        <f aca="false">IF($A5925="","",INDEX(CARTAO_COMPRAS!$C:$C,INT((ROW()-2)/20)+2))</f>
        <v/>
      </c>
      <c r="C5925" s="0" t="str">
        <f aca="false">IF($A5925="","",INDEX(CARTAO_COMPRAS!$D:$D,INT((ROW()-2)/20)+2))</f>
        <v/>
      </c>
      <c r="D5925" s="0" t="str">
        <f aca="false">IF($A5925="","",INDEX(CARTAO_COMPRAS!$E:$E,INT((ROW()-2)/20)+2))</f>
        <v/>
      </c>
      <c r="E5925" s="0" t="str">
        <f aca="false">IF($A5925="","",INDEX(CARTAO_COMPRAS!$H:$H,INT((ROW()-2)/20)+2)+MOD(ROW()-2,20))</f>
        <v/>
      </c>
      <c r="F5925" s="0" t="str">
        <f aca="false">IF($A5925="","",INDEX(CARTAO_COMPRAS!$G:$G,INT((ROW()-2)/20)+2))</f>
        <v/>
      </c>
      <c r="G5925" s="5" t="str">
        <f aca="false">IF($A5925="","",INDEX(CARTAO_COMPRAS!$I:$I,INT((ROW()-2)/20)+2))</f>
        <v/>
      </c>
      <c r="H5925" s="4" t="str">
        <f aca="false">IF($A5925="","",EDATE(INDEX(CARTAO_COMPRAS!$J:$J,INT((ROW()-2)/20)+2),MOD(ROW()-2,20)))</f>
        <v/>
      </c>
      <c r="I5925" s="4" t="str">
        <f aca="false">IF($H5925="","",$H5925-WEEKDAY($H5925,2)+1)</f>
        <v/>
      </c>
      <c r="J5925" s="4" t="str">
        <f aca="false">IF($I5925="","",$I5925+6)</f>
        <v/>
      </c>
      <c r="K5925" s="6" t="str">
        <f aca="false">IF($H5925="","",DATE(YEAR($H5925),MONTH($H5925),1))</f>
        <v/>
      </c>
      <c r="L5925" s="0" t="str">
        <f aca="false">IF($A5925="","",INDEX(CARTAO_COMPRAS!$K:$K,INT((ROW()-2)/20)+2))</f>
        <v/>
      </c>
      <c r="M5925" s="0" t="str">
        <f aca="false">IF($A5925="","","Compra no cartão")</f>
        <v/>
      </c>
    </row>
    <row r="5926" customFormat="false" ht="13.5" hidden="false" customHeight="false" outlineLevel="0" collapsed="false">
      <c r="A5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6" s="0" t="str">
        <f aca="false">IF($A5926="","",INDEX(CARTAO_COMPRAS!$C:$C,INT((ROW()-2)/20)+2))</f>
        <v/>
      </c>
      <c r="C5926" s="0" t="str">
        <f aca="false">IF($A5926="","",INDEX(CARTAO_COMPRAS!$D:$D,INT((ROW()-2)/20)+2))</f>
        <v/>
      </c>
      <c r="D5926" s="0" t="str">
        <f aca="false">IF($A5926="","",INDEX(CARTAO_COMPRAS!$E:$E,INT((ROW()-2)/20)+2))</f>
        <v/>
      </c>
      <c r="E5926" s="0" t="str">
        <f aca="false">IF($A5926="","",INDEX(CARTAO_COMPRAS!$H:$H,INT((ROW()-2)/20)+2)+MOD(ROW()-2,20))</f>
        <v/>
      </c>
      <c r="F5926" s="0" t="str">
        <f aca="false">IF($A5926="","",INDEX(CARTAO_COMPRAS!$G:$G,INT((ROW()-2)/20)+2))</f>
        <v/>
      </c>
      <c r="G5926" s="5" t="str">
        <f aca="false">IF($A5926="","",INDEX(CARTAO_COMPRAS!$I:$I,INT((ROW()-2)/20)+2))</f>
        <v/>
      </c>
      <c r="H5926" s="4" t="str">
        <f aca="false">IF($A5926="","",EDATE(INDEX(CARTAO_COMPRAS!$J:$J,INT((ROW()-2)/20)+2),MOD(ROW()-2,20)))</f>
        <v/>
      </c>
      <c r="I5926" s="4" t="str">
        <f aca="false">IF($H5926="","",$H5926-WEEKDAY($H5926,2)+1)</f>
        <v/>
      </c>
      <c r="J5926" s="4" t="str">
        <f aca="false">IF($I5926="","",$I5926+6)</f>
        <v/>
      </c>
      <c r="K5926" s="6" t="str">
        <f aca="false">IF($H5926="","",DATE(YEAR($H5926),MONTH($H5926),1))</f>
        <v/>
      </c>
      <c r="L5926" s="0" t="str">
        <f aca="false">IF($A5926="","",INDEX(CARTAO_COMPRAS!$K:$K,INT((ROW()-2)/20)+2))</f>
        <v/>
      </c>
      <c r="M5926" s="0" t="str">
        <f aca="false">IF($A5926="","","Compra no cartão")</f>
        <v/>
      </c>
    </row>
    <row r="5927" customFormat="false" ht="13.5" hidden="false" customHeight="false" outlineLevel="0" collapsed="false">
      <c r="A5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7" s="0" t="str">
        <f aca="false">IF($A5927="","",INDEX(CARTAO_COMPRAS!$C:$C,INT((ROW()-2)/20)+2))</f>
        <v/>
      </c>
      <c r="C5927" s="0" t="str">
        <f aca="false">IF($A5927="","",INDEX(CARTAO_COMPRAS!$D:$D,INT((ROW()-2)/20)+2))</f>
        <v/>
      </c>
      <c r="D5927" s="0" t="str">
        <f aca="false">IF($A5927="","",INDEX(CARTAO_COMPRAS!$E:$E,INT((ROW()-2)/20)+2))</f>
        <v/>
      </c>
      <c r="E5927" s="0" t="str">
        <f aca="false">IF($A5927="","",INDEX(CARTAO_COMPRAS!$H:$H,INT((ROW()-2)/20)+2)+MOD(ROW()-2,20))</f>
        <v/>
      </c>
      <c r="F5927" s="0" t="str">
        <f aca="false">IF($A5927="","",INDEX(CARTAO_COMPRAS!$G:$G,INT((ROW()-2)/20)+2))</f>
        <v/>
      </c>
      <c r="G5927" s="5" t="str">
        <f aca="false">IF($A5927="","",INDEX(CARTAO_COMPRAS!$I:$I,INT((ROW()-2)/20)+2))</f>
        <v/>
      </c>
      <c r="H5927" s="4" t="str">
        <f aca="false">IF($A5927="","",EDATE(INDEX(CARTAO_COMPRAS!$J:$J,INT((ROW()-2)/20)+2),MOD(ROW()-2,20)))</f>
        <v/>
      </c>
      <c r="I5927" s="4" t="str">
        <f aca="false">IF($H5927="","",$H5927-WEEKDAY($H5927,2)+1)</f>
        <v/>
      </c>
      <c r="J5927" s="4" t="str">
        <f aca="false">IF($I5927="","",$I5927+6)</f>
        <v/>
      </c>
      <c r="K5927" s="6" t="str">
        <f aca="false">IF($H5927="","",DATE(YEAR($H5927),MONTH($H5927),1))</f>
        <v/>
      </c>
      <c r="L5927" s="0" t="str">
        <f aca="false">IF($A5927="","",INDEX(CARTAO_COMPRAS!$K:$K,INT((ROW()-2)/20)+2))</f>
        <v/>
      </c>
      <c r="M5927" s="0" t="str">
        <f aca="false">IF($A5927="","","Compra no cartão")</f>
        <v/>
      </c>
    </row>
    <row r="5928" customFormat="false" ht="13.5" hidden="false" customHeight="false" outlineLevel="0" collapsed="false">
      <c r="A5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8" s="0" t="str">
        <f aca="false">IF($A5928="","",INDEX(CARTAO_COMPRAS!$C:$C,INT((ROW()-2)/20)+2))</f>
        <v/>
      </c>
      <c r="C5928" s="0" t="str">
        <f aca="false">IF($A5928="","",INDEX(CARTAO_COMPRAS!$D:$D,INT((ROW()-2)/20)+2))</f>
        <v/>
      </c>
      <c r="D5928" s="0" t="str">
        <f aca="false">IF($A5928="","",INDEX(CARTAO_COMPRAS!$E:$E,INT((ROW()-2)/20)+2))</f>
        <v/>
      </c>
      <c r="E5928" s="0" t="str">
        <f aca="false">IF($A5928="","",INDEX(CARTAO_COMPRAS!$H:$H,INT((ROW()-2)/20)+2)+MOD(ROW()-2,20))</f>
        <v/>
      </c>
      <c r="F5928" s="0" t="str">
        <f aca="false">IF($A5928="","",INDEX(CARTAO_COMPRAS!$G:$G,INT((ROW()-2)/20)+2))</f>
        <v/>
      </c>
      <c r="G5928" s="5" t="str">
        <f aca="false">IF($A5928="","",INDEX(CARTAO_COMPRAS!$I:$I,INT((ROW()-2)/20)+2))</f>
        <v/>
      </c>
      <c r="H5928" s="4" t="str">
        <f aca="false">IF($A5928="","",EDATE(INDEX(CARTAO_COMPRAS!$J:$J,INT((ROW()-2)/20)+2),MOD(ROW()-2,20)))</f>
        <v/>
      </c>
      <c r="I5928" s="4" t="str">
        <f aca="false">IF($H5928="","",$H5928-WEEKDAY($H5928,2)+1)</f>
        <v/>
      </c>
      <c r="J5928" s="4" t="str">
        <f aca="false">IF($I5928="","",$I5928+6)</f>
        <v/>
      </c>
      <c r="K5928" s="6" t="str">
        <f aca="false">IF($H5928="","",DATE(YEAR($H5928),MONTH($H5928),1))</f>
        <v/>
      </c>
      <c r="L5928" s="0" t="str">
        <f aca="false">IF($A5928="","",INDEX(CARTAO_COMPRAS!$K:$K,INT((ROW()-2)/20)+2))</f>
        <v/>
      </c>
      <c r="M5928" s="0" t="str">
        <f aca="false">IF($A5928="","","Compra no cartão")</f>
        <v/>
      </c>
    </row>
    <row r="5929" customFormat="false" ht="13.5" hidden="false" customHeight="false" outlineLevel="0" collapsed="false">
      <c r="A5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29" s="0" t="str">
        <f aca="false">IF($A5929="","",INDEX(CARTAO_COMPRAS!$C:$C,INT((ROW()-2)/20)+2))</f>
        <v/>
      </c>
      <c r="C5929" s="0" t="str">
        <f aca="false">IF($A5929="","",INDEX(CARTAO_COMPRAS!$D:$D,INT((ROW()-2)/20)+2))</f>
        <v/>
      </c>
      <c r="D5929" s="0" t="str">
        <f aca="false">IF($A5929="","",INDEX(CARTAO_COMPRAS!$E:$E,INT((ROW()-2)/20)+2))</f>
        <v/>
      </c>
      <c r="E5929" s="0" t="str">
        <f aca="false">IF($A5929="","",INDEX(CARTAO_COMPRAS!$H:$H,INT((ROW()-2)/20)+2)+MOD(ROW()-2,20))</f>
        <v/>
      </c>
      <c r="F5929" s="0" t="str">
        <f aca="false">IF($A5929="","",INDEX(CARTAO_COMPRAS!$G:$G,INT((ROW()-2)/20)+2))</f>
        <v/>
      </c>
      <c r="G5929" s="5" t="str">
        <f aca="false">IF($A5929="","",INDEX(CARTAO_COMPRAS!$I:$I,INT((ROW()-2)/20)+2))</f>
        <v/>
      </c>
      <c r="H5929" s="4" t="str">
        <f aca="false">IF($A5929="","",EDATE(INDEX(CARTAO_COMPRAS!$J:$J,INT((ROW()-2)/20)+2),MOD(ROW()-2,20)))</f>
        <v/>
      </c>
      <c r="I5929" s="4" t="str">
        <f aca="false">IF($H5929="","",$H5929-WEEKDAY($H5929,2)+1)</f>
        <v/>
      </c>
      <c r="J5929" s="4" t="str">
        <f aca="false">IF($I5929="","",$I5929+6)</f>
        <v/>
      </c>
      <c r="K5929" s="6" t="str">
        <f aca="false">IF($H5929="","",DATE(YEAR($H5929),MONTH($H5929),1))</f>
        <v/>
      </c>
      <c r="L5929" s="0" t="str">
        <f aca="false">IF($A5929="","",INDEX(CARTAO_COMPRAS!$K:$K,INT((ROW()-2)/20)+2))</f>
        <v/>
      </c>
      <c r="M5929" s="0" t="str">
        <f aca="false">IF($A5929="","","Compra no cartão")</f>
        <v/>
      </c>
    </row>
    <row r="5930" customFormat="false" ht="13.5" hidden="false" customHeight="false" outlineLevel="0" collapsed="false">
      <c r="A5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0" s="0" t="str">
        <f aca="false">IF($A5930="","",INDEX(CARTAO_COMPRAS!$C:$C,INT((ROW()-2)/20)+2))</f>
        <v/>
      </c>
      <c r="C5930" s="0" t="str">
        <f aca="false">IF($A5930="","",INDEX(CARTAO_COMPRAS!$D:$D,INT((ROW()-2)/20)+2))</f>
        <v/>
      </c>
      <c r="D5930" s="0" t="str">
        <f aca="false">IF($A5930="","",INDEX(CARTAO_COMPRAS!$E:$E,INT((ROW()-2)/20)+2))</f>
        <v/>
      </c>
      <c r="E5930" s="0" t="str">
        <f aca="false">IF($A5930="","",INDEX(CARTAO_COMPRAS!$H:$H,INT((ROW()-2)/20)+2)+MOD(ROW()-2,20))</f>
        <v/>
      </c>
      <c r="F5930" s="0" t="str">
        <f aca="false">IF($A5930="","",INDEX(CARTAO_COMPRAS!$G:$G,INT((ROW()-2)/20)+2))</f>
        <v/>
      </c>
      <c r="G5930" s="5" t="str">
        <f aca="false">IF($A5930="","",INDEX(CARTAO_COMPRAS!$I:$I,INT((ROW()-2)/20)+2))</f>
        <v/>
      </c>
      <c r="H5930" s="4" t="str">
        <f aca="false">IF($A5930="","",EDATE(INDEX(CARTAO_COMPRAS!$J:$J,INT((ROW()-2)/20)+2),MOD(ROW()-2,20)))</f>
        <v/>
      </c>
      <c r="I5930" s="4" t="str">
        <f aca="false">IF($H5930="","",$H5930-WEEKDAY($H5930,2)+1)</f>
        <v/>
      </c>
      <c r="J5930" s="4" t="str">
        <f aca="false">IF($I5930="","",$I5930+6)</f>
        <v/>
      </c>
      <c r="K5930" s="6" t="str">
        <f aca="false">IF($H5930="","",DATE(YEAR($H5930),MONTH($H5930),1))</f>
        <v/>
      </c>
      <c r="L5930" s="0" t="str">
        <f aca="false">IF($A5930="","",INDEX(CARTAO_COMPRAS!$K:$K,INT((ROW()-2)/20)+2))</f>
        <v/>
      </c>
      <c r="M5930" s="0" t="str">
        <f aca="false">IF($A5930="","","Compra no cartão")</f>
        <v/>
      </c>
    </row>
    <row r="5931" customFormat="false" ht="13.5" hidden="false" customHeight="false" outlineLevel="0" collapsed="false">
      <c r="A5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1" s="0" t="str">
        <f aca="false">IF($A5931="","",INDEX(CARTAO_COMPRAS!$C:$C,INT((ROW()-2)/20)+2))</f>
        <v/>
      </c>
      <c r="C5931" s="0" t="str">
        <f aca="false">IF($A5931="","",INDEX(CARTAO_COMPRAS!$D:$D,INT((ROW()-2)/20)+2))</f>
        <v/>
      </c>
      <c r="D5931" s="0" t="str">
        <f aca="false">IF($A5931="","",INDEX(CARTAO_COMPRAS!$E:$E,INT((ROW()-2)/20)+2))</f>
        <v/>
      </c>
      <c r="E5931" s="0" t="str">
        <f aca="false">IF($A5931="","",INDEX(CARTAO_COMPRAS!$H:$H,INT((ROW()-2)/20)+2)+MOD(ROW()-2,20))</f>
        <v/>
      </c>
      <c r="F5931" s="0" t="str">
        <f aca="false">IF($A5931="","",INDEX(CARTAO_COMPRAS!$G:$G,INT((ROW()-2)/20)+2))</f>
        <v/>
      </c>
      <c r="G5931" s="5" t="str">
        <f aca="false">IF($A5931="","",INDEX(CARTAO_COMPRAS!$I:$I,INT((ROW()-2)/20)+2))</f>
        <v/>
      </c>
      <c r="H5931" s="4" t="str">
        <f aca="false">IF($A5931="","",EDATE(INDEX(CARTAO_COMPRAS!$J:$J,INT((ROW()-2)/20)+2),MOD(ROW()-2,20)))</f>
        <v/>
      </c>
      <c r="I5931" s="4" t="str">
        <f aca="false">IF($H5931="","",$H5931-WEEKDAY($H5931,2)+1)</f>
        <v/>
      </c>
      <c r="J5931" s="4" t="str">
        <f aca="false">IF($I5931="","",$I5931+6)</f>
        <v/>
      </c>
      <c r="K5931" s="6" t="str">
        <f aca="false">IF($H5931="","",DATE(YEAR($H5931),MONTH($H5931),1))</f>
        <v/>
      </c>
      <c r="L5931" s="0" t="str">
        <f aca="false">IF($A5931="","",INDEX(CARTAO_COMPRAS!$K:$K,INT((ROW()-2)/20)+2))</f>
        <v/>
      </c>
      <c r="M5931" s="0" t="str">
        <f aca="false">IF($A5931="","","Compra no cartão")</f>
        <v/>
      </c>
    </row>
    <row r="5932" customFormat="false" ht="13.5" hidden="false" customHeight="false" outlineLevel="0" collapsed="false">
      <c r="A5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2" s="0" t="str">
        <f aca="false">IF($A5932="","",INDEX(CARTAO_COMPRAS!$C:$C,INT((ROW()-2)/20)+2))</f>
        <v/>
      </c>
      <c r="C5932" s="0" t="str">
        <f aca="false">IF($A5932="","",INDEX(CARTAO_COMPRAS!$D:$D,INT((ROW()-2)/20)+2))</f>
        <v/>
      </c>
      <c r="D5932" s="0" t="str">
        <f aca="false">IF($A5932="","",INDEX(CARTAO_COMPRAS!$E:$E,INT((ROW()-2)/20)+2))</f>
        <v/>
      </c>
      <c r="E5932" s="0" t="str">
        <f aca="false">IF($A5932="","",INDEX(CARTAO_COMPRAS!$H:$H,INT((ROW()-2)/20)+2)+MOD(ROW()-2,20))</f>
        <v/>
      </c>
      <c r="F5932" s="0" t="str">
        <f aca="false">IF($A5932="","",INDEX(CARTAO_COMPRAS!$G:$G,INT((ROW()-2)/20)+2))</f>
        <v/>
      </c>
      <c r="G5932" s="5" t="str">
        <f aca="false">IF($A5932="","",INDEX(CARTAO_COMPRAS!$I:$I,INT((ROW()-2)/20)+2))</f>
        <v/>
      </c>
      <c r="H5932" s="4" t="str">
        <f aca="false">IF($A5932="","",EDATE(INDEX(CARTAO_COMPRAS!$J:$J,INT((ROW()-2)/20)+2),MOD(ROW()-2,20)))</f>
        <v/>
      </c>
      <c r="I5932" s="4" t="str">
        <f aca="false">IF($H5932="","",$H5932-WEEKDAY($H5932,2)+1)</f>
        <v/>
      </c>
      <c r="J5932" s="4" t="str">
        <f aca="false">IF($I5932="","",$I5932+6)</f>
        <v/>
      </c>
      <c r="K5932" s="6" t="str">
        <f aca="false">IF($H5932="","",DATE(YEAR($H5932),MONTH($H5932),1))</f>
        <v/>
      </c>
      <c r="L5932" s="0" t="str">
        <f aca="false">IF($A5932="","",INDEX(CARTAO_COMPRAS!$K:$K,INT((ROW()-2)/20)+2))</f>
        <v/>
      </c>
      <c r="M5932" s="0" t="str">
        <f aca="false">IF($A5932="","","Compra no cartão")</f>
        <v/>
      </c>
    </row>
    <row r="5933" customFormat="false" ht="13.5" hidden="false" customHeight="false" outlineLevel="0" collapsed="false">
      <c r="A5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3" s="0" t="str">
        <f aca="false">IF($A5933="","",INDEX(CARTAO_COMPRAS!$C:$C,INT((ROW()-2)/20)+2))</f>
        <v/>
      </c>
      <c r="C5933" s="0" t="str">
        <f aca="false">IF($A5933="","",INDEX(CARTAO_COMPRAS!$D:$D,INT((ROW()-2)/20)+2))</f>
        <v/>
      </c>
      <c r="D5933" s="0" t="str">
        <f aca="false">IF($A5933="","",INDEX(CARTAO_COMPRAS!$E:$E,INT((ROW()-2)/20)+2))</f>
        <v/>
      </c>
      <c r="E5933" s="0" t="str">
        <f aca="false">IF($A5933="","",INDEX(CARTAO_COMPRAS!$H:$H,INT((ROW()-2)/20)+2)+MOD(ROW()-2,20))</f>
        <v/>
      </c>
      <c r="F5933" s="0" t="str">
        <f aca="false">IF($A5933="","",INDEX(CARTAO_COMPRAS!$G:$G,INT((ROW()-2)/20)+2))</f>
        <v/>
      </c>
      <c r="G5933" s="5" t="str">
        <f aca="false">IF($A5933="","",INDEX(CARTAO_COMPRAS!$I:$I,INT((ROW()-2)/20)+2))</f>
        <v/>
      </c>
      <c r="H5933" s="4" t="str">
        <f aca="false">IF($A5933="","",EDATE(INDEX(CARTAO_COMPRAS!$J:$J,INT((ROW()-2)/20)+2),MOD(ROW()-2,20)))</f>
        <v/>
      </c>
      <c r="I5933" s="4" t="str">
        <f aca="false">IF($H5933="","",$H5933-WEEKDAY($H5933,2)+1)</f>
        <v/>
      </c>
      <c r="J5933" s="4" t="str">
        <f aca="false">IF($I5933="","",$I5933+6)</f>
        <v/>
      </c>
      <c r="K5933" s="6" t="str">
        <f aca="false">IF($H5933="","",DATE(YEAR($H5933),MONTH($H5933),1))</f>
        <v/>
      </c>
      <c r="L5933" s="0" t="str">
        <f aca="false">IF($A5933="","",INDEX(CARTAO_COMPRAS!$K:$K,INT((ROW()-2)/20)+2))</f>
        <v/>
      </c>
      <c r="M5933" s="0" t="str">
        <f aca="false">IF($A5933="","","Compra no cartão")</f>
        <v/>
      </c>
    </row>
    <row r="5934" customFormat="false" ht="13.5" hidden="false" customHeight="false" outlineLevel="0" collapsed="false">
      <c r="A5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4" s="0" t="str">
        <f aca="false">IF($A5934="","",INDEX(CARTAO_COMPRAS!$C:$C,INT((ROW()-2)/20)+2))</f>
        <v/>
      </c>
      <c r="C5934" s="0" t="str">
        <f aca="false">IF($A5934="","",INDEX(CARTAO_COMPRAS!$D:$D,INT((ROW()-2)/20)+2))</f>
        <v/>
      </c>
      <c r="D5934" s="0" t="str">
        <f aca="false">IF($A5934="","",INDEX(CARTAO_COMPRAS!$E:$E,INT((ROW()-2)/20)+2))</f>
        <v/>
      </c>
      <c r="E5934" s="0" t="str">
        <f aca="false">IF($A5934="","",INDEX(CARTAO_COMPRAS!$H:$H,INT((ROW()-2)/20)+2)+MOD(ROW()-2,20))</f>
        <v/>
      </c>
      <c r="F5934" s="0" t="str">
        <f aca="false">IF($A5934="","",INDEX(CARTAO_COMPRAS!$G:$G,INT((ROW()-2)/20)+2))</f>
        <v/>
      </c>
      <c r="G5934" s="5" t="str">
        <f aca="false">IF($A5934="","",INDEX(CARTAO_COMPRAS!$I:$I,INT((ROW()-2)/20)+2))</f>
        <v/>
      </c>
      <c r="H5934" s="4" t="str">
        <f aca="false">IF($A5934="","",EDATE(INDEX(CARTAO_COMPRAS!$J:$J,INT((ROW()-2)/20)+2),MOD(ROW()-2,20)))</f>
        <v/>
      </c>
      <c r="I5934" s="4" t="str">
        <f aca="false">IF($H5934="","",$H5934-WEEKDAY($H5934,2)+1)</f>
        <v/>
      </c>
      <c r="J5934" s="4" t="str">
        <f aca="false">IF($I5934="","",$I5934+6)</f>
        <v/>
      </c>
      <c r="K5934" s="6" t="str">
        <f aca="false">IF($H5934="","",DATE(YEAR($H5934),MONTH($H5934),1))</f>
        <v/>
      </c>
      <c r="L5934" s="0" t="str">
        <f aca="false">IF($A5934="","",INDEX(CARTAO_COMPRAS!$K:$K,INT((ROW()-2)/20)+2))</f>
        <v/>
      </c>
      <c r="M5934" s="0" t="str">
        <f aca="false">IF($A5934="","","Compra no cartão")</f>
        <v/>
      </c>
    </row>
    <row r="5935" customFormat="false" ht="13.5" hidden="false" customHeight="false" outlineLevel="0" collapsed="false">
      <c r="A5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5" s="0" t="str">
        <f aca="false">IF($A5935="","",INDEX(CARTAO_COMPRAS!$C:$C,INT((ROW()-2)/20)+2))</f>
        <v/>
      </c>
      <c r="C5935" s="0" t="str">
        <f aca="false">IF($A5935="","",INDEX(CARTAO_COMPRAS!$D:$D,INT((ROW()-2)/20)+2))</f>
        <v/>
      </c>
      <c r="D5935" s="0" t="str">
        <f aca="false">IF($A5935="","",INDEX(CARTAO_COMPRAS!$E:$E,INT((ROW()-2)/20)+2))</f>
        <v/>
      </c>
      <c r="E5935" s="0" t="str">
        <f aca="false">IF($A5935="","",INDEX(CARTAO_COMPRAS!$H:$H,INT((ROW()-2)/20)+2)+MOD(ROW()-2,20))</f>
        <v/>
      </c>
      <c r="F5935" s="0" t="str">
        <f aca="false">IF($A5935="","",INDEX(CARTAO_COMPRAS!$G:$G,INT((ROW()-2)/20)+2))</f>
        <v/>
      </c>
      <c r="G5935" s="5" t="str">
        <f aca="false">IF($A5935="","",INDEX(CARTAO_COMPRAS!$I:$I,INT((ROW()-2)/20)+2))</f>
        <v/>
      </c>
      <c r="H5935" s="4" t="str">
        <f aca="false">IF($A5935="","",EDATE(INDEX(CARTAO_COMPRAS!$J:$J,INT((ROW()-2)/20)+2),MOD(ROW()-2,20)))</f>
        <v/>
      </c>
      <c r="I5935" s="4" t="str">
        <f aca="false">IF($H5935="","",$H5935-WEEKDAY($H5935,2)+1)</f>
        <v/>
      </c>
      <c r="J5935" s="4" t="str">
        <f aca="false">IF($I5935="","",$I5935+6)</f>
        <v/>
      </c>
      <c r="K5935" s="6" t="str">
        <f aca="false">IF($H5935="","",DATE(YEAR($H5935),MONTH($H5935),1))</f>
        <v/>
      </c>
      <c r="L5935" s="0" t="str">
        <f aca="false">IF($A5935="","",INDEX(CARTAO_COMPRAS!$K:$K,INT((ROW()-2)/20)+2))</f>
        <v/>
      </c>
      <c r="M5935" s="0" t="str">
        <f aca="false">IF($A5935="","","Compra no cartão")</f>
        <v/>
      </c>
    </row>
    <row r="5936" customFormat="false" ht="13.5" hidden="false" customHeight="false" outlineLevel="0" collapsed="false">
      <c r="A5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6" s="0" t="str">
        <f aca="false">IF($A5936="","",INDEX(CARTAO_COMPRAS!$C:$C,INT((ROW()-2)/20)+2))</f>
        <v/>
      </c>
      <c r="C5936" s="0" t="str">
        <f aca="false">IF($A5936="","",INDEX(CARTAO_COMPRAS!$D:$D,INT((ROW()-2)/20)+2))</f>
        <v/>
      </c>
      <c r="D5936" s="0" t="str">
        <f aca="false">IF($A5936="","",INDEX(CARTAO_COMPRAS!$E:$E,INT((ROW()-2)/20)+2))</f>
        <v/>
      </c>
      <c r="E5936" s="0" t="str">
        <f aca="false">IF($A5936="","",INDEX(CARTAO_COMPRAS!$H:$H,INT((ROW()-2)/20)+2)+MOD(ROW()-2,20))</f>
        <v/>
      </c>
      <c r="F5936" s="0" t="str">
        <f aca="false">IF($A5936="","",INDEX(CARTAO_COMPRAS!$G:$G,INT((ROW()-2)/20)+2))</f>
        <v/>
      </c>
      <c r="G5936" s="5" t="str">
        <f aca="false">IF($A5936="","",INDEX(CARTAO_COMPRAS!$I:$I,INT((ROW()-2)/20)+2))</f>
        <v/>
      </c>
      <c r="H5936" s="4" t="str">
        <f aca="false">IF($A5936="","",EDATE(INDEX(CARTAO_COMPRAS!$J:$J,INT((ROW()-2)/20)+2),MOD(ROW()-2,20)))</f>
        <v/>
      </c>
      <c r="I5936" s="4" t="str">
        <f aca="false">IF($H5936="","",$H5936-WEEKDAY($H5936,2)+1)</f>
        <v/>
      </c>
      <c r="J5936" s="4" t="str">
        <f aca="false">IF($I5936="","",$I5936+6)</f>
        <v/>
      </c>
      <c r="K5936" s="6" t="str">
        <f aca="false">IF($H5936="","",DATE(YEAR($H5936),MONTH($H5936),1))</f>
        <v/>
      </c>
      <c r="L5936" s="0" t="str">
        <f aca="false">IF($A5936="","",INDEX(CARTAO_COMPRAS!$K:$K,INT((ROW()-2)/20)+2))</f>
        <v/>
      </c>
      <c r="M5936" s="0" t="str">
        <f aca="false">IF($A5936="","","Compra no cartão")</f>
        <v/>
      </c>
    </row>
    <row r="5937" customFormat="false" ht="13.5" hidden="false" customHeight="false" outlineLevel="0" collapsed="false">
      <c r="A5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7" s="0" t="str">
        <f aca="false">IF($A5937="","",INDEX(CARTAO_COMPRAS!$C:$C,INT((ROW()-2)/20)+2))</f>
        <v/>
      </c>
      <c r="C5937" s="0" t="str">
        <f aca="false">IF($A5937="","",INDEX(CARTAO_COMPRAS!$D:$D,INT((ROW()-2)/20)+2))</f>
        <v/>
      </c>
      <c r="D5937" s="0" t="str">
        <f aca="false">IF($A5937="","",INDEX(CARTAO_COMPRAS!$E:$E,INT((ROW()-2)/20)+2))</f>
        <v/>
      </c>
      <c r="E5937" s="0" t="str">
        <f aca="false">IF($A5937="","",INDEX(CARTAO_COMPRAS!$H:$H,INT((ROW()-2)/20)+2)+MOD(ROW()-2,20))</f>
        <v/>
      </c>
      <c r="F5937" s="0" t="str">
        <f aca="false">IF($A5937="","",INDEX(CARTAO_COMPRAS!$G:$G,INT((ROW()-2)/20)+2))</f>
        <v/>
      </c>
      <c r="G5937" s="5" t="str">
        <f aca="false">IF($A5937="","",INDEX(CARTAO_COMPRAS!$I:$I,INT((ROW()-2)/20)+2))</f>
        <v/>
      </c>
      <c r="H5937" s="4" t="str">
        <f aca="false">IF($A5937="","",EDATE(INDEX(CARTAO_COMPRAS!$J:$J,INT((ROW()-2)/20)+2),MOD(ROW()-2,20)))</f>
        <v/>
      </c>
      <c r="I5937" s="4" t="str">
        <f aca="false">IF($H5937="","",$H5937-WEEKDAY($H5937,2)+1)</f>
        <v/>
      </c>
      <c r="J5937" s="4" t="str">
        <f aca="false">IF($I5937="","",$I5937+6)</f>
        <v/>
      </c>
      <c r="K5937" s="6" t="str">
        <f aca="false">IF($H5937="","",DATE(YEAR($H5937),MONTH($H5937),1))</f>
        <v/>
      </c>
      <c r="L5937" s="0" t="str">
        <f aca="false">IF($A5937="","",INDEX(CARTAO_COMPRAS!$K:$K,INT((ROW()-2)/20)+2))</f>
        <v/>
      </c>
      <c r="M5937" s="0" t="str">
        <f aca="false">IF($A5937="","","Compra no cartão")</f>
        <v/>
      </c>
    </row>
    <row r="5938" customFormat="false" ht="13.5" hidden="false" customHeight="false" outlineLevel="0" collapsed="false">
      <c r="A5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8" s="0" t="str">
        <f aca="false">IF($A5938="","",INDEX(CARTAO_COMPRAS!$C:$C,INT((ROW()-2)/20)+2))</f>
        <v/>
      </c>
      <c r="C5938" s="0" t="str">
        <f aca="false">IF($A5938="","",INDEX(CARTAO_COMPRAS!$D:$D,INT((ROW()-2)/20)+2))</f>
        <v/>
      </c>
      <c r="D5938" s="0" t="str">
        <f aca="false">IF($A5938="","",INDEX(CARTAO_COMPRAS!$E:$E,INT((ROW()-2)/20)+2))</f>
        <v/>
      </c>
      <c r="E5938" s="0" t="str">
        <f aca="false">IF($A5938="","",INDEX(CARTAO_COMPRAS!$H:$H,INT((ROW()-2)/20)+2)+MOD(ROW()-2,20))</f>
        <v/>
      </c>
      <c r="F5938" s="0" t="str">
        <f aca="false">IF($A5938="","",INDEX(CARTAO_COMPRAS!$G:$G,INT((ROW()-2)/20)+2))</f>
        <v/>
      </c>
      <c r="G5938" s="5" t="str">
        <f aca="false">IF($A5938="","",INDEX(CARTAO_COMPRAS!$I:$I,INT((ROW()-2)/20)+2))</f>
        <v/>
      </c>
      <c r="H5938" s="4" t="str">
        <f aca="false">IF($A5938="","",EDATE(INDEX(CARTAO_COMPRAS!$J:$J,INT((ROW()-2)/20)+2),MOD(ROW()-2,20)))</f>
        <v/>
      </c>
      <c r="I5938" s="4" t="str">
        <f aca="false">IF($H5938="","",$H5938-WEEKDAY($H5938,2)+1)</f>
        <v/>
      </c>
      <c r="J5938" s="4" t="str">
        <f aca="false">IF($I5938="","",$I5938+6)</f>
        <v/>
      </c>
      <c r="K5938" s="6" t="str">
        <f aca="false">IF($H5938="","",DATE(YEAR($H5938),MONTH($H5938),1))</f>
        <v/>
      </c>
      <c r="L5938" s="0" t="str">
        <f aca="false">IF($A5938="","",INDEX(CARTAO_COMPRAS!$K:$K,INT((ROW()-2)/20)+2))</f>
        <v/>
      </c>
      <c r="M5938" s="0" t="str">
        <f aca="false">IF($A5938="","","Compra no cartão")</f>
        <v/>
      </c>
    </row>
    <row r="5939" customFormat="false" ht="13.5" hidden="false" customHeight="false" outlineLevel="0" collapsed="false">
      <c r="A5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39" s="0" t="str">
        <f aca="false">IF($A5939="","",INDEX(CARTAO_COMPRAS!$C:$C,INT((ROW()-2)/20)+2))</f>
        <v/>
      </c>
      <c r="C5939" s="0" t="str">
        <f aca="false">IF($A5939="","",INDEX(CARTAO_COMPRAS!$D:$D,INT((ROW()-2)/20)+2))</f>
        <v/>
      </c>
      <c r="D5939" s="0" t="str">
        <f aca="false">IF($A5939="","",INDEX(CARTAO_COMPRAS!$E:$E,INT((ROW()-2)/20)+2))</f>
        <v/>
      </c>
      <c r="E5939" s="0" t="str">
        <f aca="false">IF($A5939="","",INDEX(CARTAO_COMPRAS!$H:$H,INT((ROW()-2)/20)+2)+MOD(ROW()-2,20))</f>
        <v/>
      </c>
      <c r="F5939" s="0" t="str">
        <f aca="false">IF($A5939="","",INDEX(CARTAO_COMPRAS!$G:$G,INT((ROW()-2)/20)+2))</f>
        <v/>
      </c>
      <c r="G5939" s="5" t="str">
        <f aca="false">IF($A5939="","",INDEX(CARTAO_COMPRAS!$I:$I,INT((ROW()-2)/20)+2))</f>
        <v/>
      </c>
      <c r="H5939" s="4" t="str">
        <f aca="false">IF($A5939="","",EDATE(INDEX(CARTAO_COMPRAS!$J:$J,INT((ROW()-2)/20)+2),MOD(ROW()-2,20)))</f>
        <v/>
      </c>
      <c r="I5939" s="4" t="str">
        <f aca="false">IF($H5939="","",$H5939-WEEKDAY($H5939,2)+1)</f>
        <v/>
      </c>
      <c r="J5939" s="4" t="str">
        <f aca="false">IF($I5939="","",$I5939+6)</f>
        <v/>
      </c>
      <c r="K5939" s="6" t="str">
        <f aca="false">IF($H5939="","",DATE(YEAR($H5939),MONTH($H5939),1))</f>
        <v/>
      </c>
      <c r="L5939" s="0" t="str">
        <f aca="false">IF($A5939="","",INDEX(CARTAO_COMPRAS!$K:$K,INT((ROW()-2)/20)+2))</f>
        <v/>
      </c>
      <c r="M5939" s="0" t="str">
        <f aca="false">IF($A5939="","","Compra no cartão")</f>
        <v/>
      </c>
    </row>
    <row r="5940" customFormat="false" ht="13.5" hidden="false" customHeight="false" outlineLevel="0" collapsed="false">
      <c r="A5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0" s="0" t="str">
        <f aca="false">IF($A5940="","",INDEX(CARTAO_COMPRAS!$C:$C,INT((ROW()-2)/20)+2))</f>
        <v/>
      </c>
      <c r="C5940" s="0" t="str">
        <f aca="false">IF($A5940="","",INDEX(CARTAO_COMPRAS!$D:$D,INT((ROW()-2)/20)+2))</f>
        <v/>
      </c>
      <c r="D5940" s="0" t="str">
        <f aca="false">IF($A5940="","",INDEX(CARTAO_COMPRAS!$E:$E,INT((ROW()-2)/20)+2))</f>
        <v/>
      </c>
      <c r="E5940" s="0" t="str">
        <f aca="false">IF($A5940="","",INDEX(CARTAO_COMPRAS!$H:$H,INT((ROW()-2)/20)+2)+MOD(ROW()-2,20))</f>
        <v/>
      </c>
      <c r="F5940" s="0" t="str">
        <f aca="false">IF($A5940="","",INDEX(CARTAO_COMPRAS!$G:$G,INT((ROW()-2)/20)+2))</f>
        <v/>
      </c>
      <c r="G5940" s="5" t="str">
        <f aca="false">IF($A5940="","",INDEX(CARTAO_COMPRAS!$I:$I,INT((ROW()-2)/20)+2))</f>
        <v/>
      </c>
      <c r="H5940" s="4" t="str">
        <f aca="false">IF($A5940="","",EDATE(INDEX(CARTAO_COMPRAS!$J:$J,INT((ROW()-2)/20)+2),MOD(ROW()-2,20)))</f>
        <v/>
      </c>
      <c r="I5940" s="4" t="str">
        <f aca="false">IF($H5940="","",$H5940-WEEKDAY($H5940,2)+1)</f>
        <v/>
      </c>
      <c r="J5940" s="4" t="str">
        <f aca="false">IF($I5940="","",$I5940+6)</f>
        <v/>
      </c>
      <c r="K5940" s="6" t="str">
        <f aca="false">IF($H5940="","",DATE(YEAR($H5940),MONTH($H5940),1))</f>
        <v/>
      </c>
      <c r="L5940" s="0" t="str">
        <f aca="false">IF($A5940="","",INDEX(CARTAO_COMPRAS!$K:$K,INT((ROW()-2)/20)+2))</f>
        <v/>
      </c>
      <c r="M5940" s="0" t="str">
        <f aca="false">IF($A5940="","","Compra no cartão")</f>
        <v/>
      </c>
    </row>
    <row r="5941" customFormat="false" ht="13.5" hidden="false" customHeight="false" outlineLevel="0" collapsed="false">
      <c r="A5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1" s="0" t="str">
        <f aca="false">IF($A5941="","",INDEX(CARTAO_COMPRAS!$C:$C,INT((ROW()-2)/20)+2))</f>
        <v/>
      </c>
      <c r="C5941" s="0" t="str">
        <f aca="false">IF($A5941="","",INDEX(CARTAO_COMPRAS!$D:$D,INT((ROW()-2)/20)+2))</f>
        <v/>
      </c>
      <c r="D5941" s="0" t="str">
        <f aca="false">IF($A5941="","",INDEX(CARTAO_COMPRAS!$E:$E,INT((ROW()-2)/20)+2))</f>
        <v/>
      </c>
      <c r="E5941" s="0" t="str">
        <f aca="false">IF($A5941="","",INDEX(CARTAO_COMPRAS!$H:$H,INT((ROW()-2)/20)+2)+MOD(ROW()-2,20))</f>
        <v/>
      </c>
      <c r="F5941" s="0" t="str">
        <f aca="false">IF($A5941="","",INDEX(CARTAO_COMPRAS!$G:$G,INT((ROW()-2)/20)+2))</f>
        <v/>
      </c>
      <c r="G5941" s="5" t="str">
        <f aca="false">IF($A5941="","",INDEX(CARTAO_COMPRAS!$I:$I,INT((ROW()-2)/20)+2))</f>
        <v/>
      </c>
      <c r="H5941" s="4" t="str">
        <f aca="false">IF($A5941="","",EDATE(INDEX(CARTAO_COMPRAS!$J:$J,INT((ROW()-2)/20)+2),MOD(ROW()-2,20)))</f>
        <v/>
      </c>
      <c r="I5941" s="4" t="str">
        <f aca="false">IF($H5941="","",$H5941-WEEKDAY($H5941,2)+1)</f>
        <v/>
      </c>
      <c r="J5941" s="4" t="str">
        <f aca="false">IF($I5941="","",$I5941+6)</f>
        <v/>
      </c>
      <c r="K5941" s="6" t="str">
        <f aca="false">IF($H5941="","",DATE(YEAR($H5941),MONTH($H5941),1))</f>
        <v/>
      </c>
      <c r="L5941" s="0" t="str">
        <f aca="false">IF($A5941="","",INDEX(CARTAO_COMPRAS!$K:$K,INT((ROW()-2)/20)+2))</f>
        <v/>
      </c>
      <c r="M5941" s="0" t="str">
        <f aca="false">IF($A5941="","","Compra no cartão")</f>
        <v/>
      </c>
    </row>
    <row r="5942" customFormat="false" ht="13.5" hidden="false" customHeight="false" outlineLevel="0" collapsed="false">
      <c r="A5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2" s="0" t="str">
        <f aca="false">IF($A5942="","",INDEX(CARTAO_COMPRAS!$C:$C,INT((ROW()-2)/20)+2))</f>
        <v/>
      </c>
      <c r="C5942" s="0" t="str">
        <f aca="false">IF($A5942="","",INDEX(CARTAO_COMPRAS!$D:$D,INT((ROW()-2)/20)+2))</f>
        <v/>
      </c>
      <c r="D5942" s="0" t="str">
        <f aca="false">IF($A5942="","",INDEX(CARTAO_COMPRAS!$E:$E,INT((ROW()-2)/20)+2))</f>
        <v/>
      </c>
      <c r="E5942" s="0" t="str">
        <f aca="false">IF($A5942="","",INDEX(CARTAO_COMPRAS!$H:$H,INT((ROW()-2)/20)+2)+MOD(ROW()-2,20))</f>
        <v/>
      </c>
      <c r="F5942" s="0" t="str">
        <f aca="false">IF($A5942="","",INDEX(CARTAO_COMPRAS!$G:$G,INT((ROW()-2)/20)+2))</f>
        <v/>
      </c>
      <c r="G5942" s="5" t="str">
        <f aca="false">IF($A5942="","",INDEX(CARTAO_COMPRAS!$I:$I,INT((ROW()-2)/20)+2))</f>
        <v/>
      </c>
      <c r="H5942" s="4" t="str">
        <f aca="false">IF($A5942="","",EDATE(INDEX(CARTAO_COMPRAS!$J:$J,INT((ROW()-2)/20)+2),MOD(ROW()-2,20)))</f>
        <v/>
      </c>
      <c r="I5942" s="4" t="str">
        <f aca="false">IF($H5942="","",$H5942-WEEKDAY($H5942,2)+1)</f>
        <v/>
      </c>
      <c r="J5942" s="4" t="str">
        <f aca="false">IF($I5942="","",$I5942+6)</f>
        <v/>
      </c>
      <c r="K5942" s="6" t="str">
        <f aca="false">IF($H5942="","",DATE(YEAR($H5942),MONTH($H5942),1))</f>
        <v/>
      </c>
      <c r="L5942" s="0" t="str">
        <f aca="false">IF($A5942="","",INDEX(CARTAO_COMPRAS!$K:$K,INT((ROW()-2)/20)+2))</f>
        <v/>
      </c>
      <c r="M5942" s="0" t="str">
        <f aca="false">IF($A5942="","","Compra no cartão")</f>
        <v/>
      </c>
    </row>
    <row r="5943" customFormat="false" ht="13.5" hidden="false" customHeight="false" outlineLevel="0" collapsed="false">
      <c r="A5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3" s="0" t="str">
        <f aca="false">IF($A5943="","",INDEX(CARTAO_COMPRAS!$C:$C,INT((ROW()-2)/20)+2))</f>
        <v/>
      </c>
      <c r="C5943" s="0" t="str">
        <f aca="false">IF($A5943="","",INDEX(CARTAO_COMPRAS!$D:$D,INT((ROW()-2)/20)+2))</f>
        <v/>
      </c>
      <c r="D5943" s="0" t="str">
        <f aca="false">IF($A5943="","",INDEX(CARTAO_COMPRAS!$E:$E,INT((ROW()-2)/20)+2))</f>
        <v/>
      </c>
      <c r="E5943" s="0" t="str">
        <f aca="false">IF($A5943="","",INDEX(CARTAO_COMPRAS!$H:$H,INT((ROW()-2)/20)+2)+MOD(ROW()-2,20))</f>
        <v/>
      </c>
      <c r="F5943" s="0" t="str">
        <f aca="false">IF($A5943="","",INDEX(CARTAO_COMPRAS!$G:$G,INT((ROW()-2)/20)+2))</f>
        <v/>
      </c>
      <c r="G5943" s="5" t="str">
        <f aca="false">IF($A5943="","",INDEX(CARTAO_COMPRAS!$I:$I,INT((ROW()-2)/20)+2))</f>
        <v/>
      </c>
      <c r="H5943" s="4" t="str">
        <f aca="false">IF($A5943="","",EDATE(INDEX(CARTAO_COMPRAS!$J:$J,INT((ROW()-2)/20)+2),MOD(ROW()-2,20)))</f>
        <v/>
      </c>
      <c r="I5943" s="4" t="str">
        <f aca="false">IF($H5943="","",$H5943-WEEKDAY($H5943,2)+1)</f>
        <v/>
      </c>
      <c r="J5943" s="4" t="str">
        <f aca="false">IF($I5943="","",$I5943+6)</f>
        <v/>
      </c>
      <c r="K5943" s="6" t="str">
        <f aca="false">IF($H5943="","",DATE(YEAR($H5943),MONTH($H5943),1))</f>
        <v/>
      </c>
      <c r="L5943" s="0" t="str">
        <f aca="false">IF($A5943="","",INDEX(CARTAO_COMPRAS!$K:$K,INT((ROW()-2)/20)+2))</f>
        <v/>
      </c>
      <c r="M5943" s="0" t="str">
        <f aca="false">IF($A5943="","","Compra no cartão")</f>
        <v/>
      </c>
    </row>
    <row r="5944" customFormat="false" ht="13.5" hidden="false" customHeight="false" outlineLevel="0" collapsed="false">
      <c r="A5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4" s="0" t="str">
        <f aca="false">IF($A5944="","",INDEX(CARTAO_COMPRAS!$C:$C,INT((ROW()-2)/20)+2))</f>
        <v/>
      </c>
      <c r="C5944" s="0" t="str">
        <f aca="false">IF($A5944="","",INDEX(CARTAO_COMPRAS!$D:$D,INT((ROW()-2)/20)+2))</f>
        <v/>
      </c>
      <c r="D5944" s="0" t="str">
        <f aca="false">IF($A5944="","",INDEX(CARTAO_COMPRAS!$E:$E,INT((ROW()-2)/20)+2))</f>
        <v/>
      </c>
      <c r="E5944" s="0" t="str">
        <f aca="false">IF($A5944="","",INDEX(CARTAO_COMPRAS!$H:$H,INT((ROW()-2)/20)+2)+MOD(ROW()-2,20))</f>
        <v/>
      </c>
      <c r="F5944" s="0" t="str">
        <f aca="false">IF($A5944="","",INDEX(CARTAO_COMPRAS!$G:$G,INT((ROW()-2)/20)+2))</f>
        <v/>
      </c>
      <c r="G5944" s="5" t="str">
        <f aca="false">IF($A5944="","",INDEX(CARTAO_COMPRAS!$I:$I,INT((ROW()-2)/20)+2))</f>
        <v/>
      </c>
      <c r="H5944" s="4" t="str">
        <f aca="false">IF($A5944="","",EDATE(INDEX(CARTAO_COMPRAS!$J:$J,INT((ROW()-2)/20)+2),MOD(ROW()-2,20)))</f>
        <v/>
      </c>
      <c r="I5944" s="4" t="str">
        <f aca="false">IF($H5944="","",$H5944-WEEKDAY($H5944,2)+1)</f>
        <v/>
      </c>
      <c r="J5944" s="4" t="str">
        <f aca="false">IF($I5944="","",$I5944+6)</f>
        <v/>
      </c>
      <c r="K5944" s="6" t="str">
        <f aca="false">IF($H5944="","",DATE(YEAR($H5944),MONTH($H5944),1))</f>
        <v/>
      </c>
      <c r="L5944" s="0" t="str">
        <f aca="false">IF($A5944="","",INDEX(CARTAO_COMPRAS!$K:$K,INT((ROW()-2)/20)+2))</f>
        <v/>
      </c>
      <c r="M5944" s="0" t="str">
        <f aca="false">IF($A5944="","","Compra no cartão")</f>
        <v/>
      </c>
    </row>
    <row r="5945" customFormat="false" ht="13.5" hidden="false" customHeight="false" outlineLevel="0" collapsed="false">
      <c r="A5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5" s="0" t="str">
        <f aca="false">IF($A5945="","",INDEX(CARTAO_COMPRAS!$C:$C,INT((ROW()-2)/20)+2))</f>
        <v/>
      </c>
      <c r="C5945" s="0" t="str">
        <f aca="false">IF($A5945="","",INDEX(CARTAO_COMPRAS!$D:$D,INT((ROW()-2)/20)+2))</f>
        <v/>
      </c>
      <c r="D5945" s="0" t="str">
        <f aca="false">IF($A5945="","",INDEX(CARTAO_COMPRAS!$E:$E,INT((ROW()-2)/20)+2))</f>
        <v/>
      </c>
      <c r="E5945" s="0" t="str">
        <f aca="false">IF($A5945="","",INDEX(CARTAO_COMPRAS!$H:$H,INT((ROW()-2)/20)+2)+MOD(ROW()-2,20))</f>
        <v/>
      </c>
      <c r="F5945" s="0" t="str">
        <f aca="false">IF($A5945="","",INDEX(CARTAO_COMPRAS!$G:$G,INT((ROW()-2)/20)+2))</f>
        <v/>
      </c>
      <c r="G5945" s="5" t="str">
        <f aca="false">IF($A5945="","",INDEX(CARTAO_COMPRAS!$I:$I,INT((ROW()-2)/20)+2))</f>
        <v/>
      </c>
      <c r="H5945" s="4" t="str">
        <f aca="false">IF($A5945="","",EDATE(INDEX(CARTAO_COMPRAS!$J:$J,INT((ROW()-2)/20)+2),MOD(ROW()-2,20)))</f>
        <v/>
      </c>
      <c r="I5945" s="4" t="str">
        <f aca="false">IF($H5945="","",$H5945-WEEKDAY($H5945,2)+1)</f>
        <v/>
      </c>
      <c r="J5945" s="4" t="str">
        <f aca="false">IF($I5945="","",$I5945+6)</f>
        <v/>
      </c>
      <c r="K5945" s="6" t="str">
        <f aca="false">IF($H5945="","",DATE(YEAR($H5945),MONTH($H5945),1))</f>
        <v/>
      </c>
      <c r="L5945" s="0" t="str">
        <f aca="false">IF($A5945="","",INDEX(CARTAO_COMPRAS!$K:$K,INT((ROW()-2)/20)+2))</f>
        <v/>
      </c>
      <c r="M5945" s="0" t="str">
        <f aca="false">IF($A5945="","","Compra no cartão")</f>
        <v/>
      </c>
    </row>
    <row r="5946" customFormat="false" ht="13.5" hidden="false" customHeight="false" outlineLevel="0" collapsed="false">
      <c r="A5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6" s="0" t="str">
        <f aca="false">IF($A5946="","",INDEX(CARTAO_COMPRAS!$C:$C,INT((ROW()-2)/20)+2))</f>
        <v/>
      </c>
      <c r="C5946" s="0" t="str">
        <f aca="false">IF($A5946="","",INDEX(CARTAO_COMPRAS!$D:$D,INT((ROW()-2)/20)+2))</f>
        <v/>
      </c>
      <c r="D5946" s="0" t="str">
        <f aca="false">IF($A5946="","",INDEX(CARTAO_COMPRAS!$E:$E,INT((ROW()-2)/20)+2))</f>
        <v/>
      </c>
      <c r="E5946" s="0" t="str">
        <f aca="false">IF($A5946="","",INDEX(CARTAO_COMPRAS!$H:$H,INT((ROW()-2)/20)+2)+MOD(ROW()-2,20))</f>
        <v/>
      </c>
      <c r="F5946" s="0" t="str">
        <f aca="false">IF($A5946="","",INDEX(CARTAO_COMPRAS!$G:$G,INT((ROW()-2)/20)+2))</f>
        <v/>
      </c>
      <c r="G5946" s="5" t="str">
        <f aca="false">IF($A5946="","",INDEX(CARTAO_COMPRAS!$I:$I,INT((ROW()-2)/20)+2))</f>
        <v/>
      </c>
      <c r="H5946" s="4" t="str">
        <f aca="false">IF($A5946="","",EDATE(INDEX(CARTAO_COMPRAS!$J:$J,INT((ROW()-2)/20)+2),MOD(ROW()-2,20)))</f>
        <v/>
      </c>
      <c r="I5946" s="4" t="str">
        <f aca="false">IF($H5946="","",$H5946-WEEKDAY($H5946,2)+1)</f>
        <v/>
      </c>
      <c r="J5946" s="4" t="str">
        <f aca="false">IF($I5946="","",$I5946+6)</f>
        <v/>
      </c>
      <c r="K5946" s="6" t="str">
        <f aca="false">IF($H5946="","",DATE(YEAR($H5946),MONTH($H5946),1))</f>
        <v/>
      </c>
      <c r="L5946" s="0" t="str">
        <f aca="false">IF($A5946="","",INDEX(CARTAO_COMPRAS!$K:$K,INT((ROW()-2)/20)+2))</f>
        <v/>
      </c>
      <c r="M5946" s="0" t="str">
        <f aca="false">IF($A5946="","","Compra no cartão")</f>
        <v/>
      </c>
    </row>
    <row r="5947" customFormat="false" ht="13.5" hidden="false" customHeight="false" outlineLevel="0" collapsed="false">
      <c r="A5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7" s="0" t="str">
        <f aca="false">IF($A5947="","",INDEX(CARTAO_COMPRAS!$C:$C,INT((ROW()-2)/20)+2))</f>
        <v/>
      </c>
      <c r="C5947" s="0" t="str">
        <f aca="false">IF($A5947="","",INDEX(CARTAO_COMPRAS!$D:$D,INT((ROW()-2)/20)+2))</f>
        <v/>
      </c>
      <c r="D5947" s="0" t="str">
        <f aca="false">IF($A5947="","",INDEX(CARTAO_COMPRAS!$E:$E,INT((ROW()-2)/20)+2))</f>
        <v/>
      </c>
      <c r="E5947" s="0" t="str">
        <f aca="false">IF($A5947="","",INDEX(CARTAO_COMPRAS!$H:$H,INT((ROW()-2)/20)+2)+MOD(ROW()-2,20))</f>
        <v/>
      </c>
      <c r="F5947" s="0" t="str">
        <f aca="false">IF($A5947="","",INDEX(CARTAO_COMPRAS!$G:$G,INT((ROW()-2)/20)+2))</f>
        <v/>
      </c>
      <c r="G5947" s="5" t="str">
        <f aca="false">IF($A5947="","",INDEX(CARTAO_COMPRAS!$I:$I,INT((ROW()-2)/20)+2))</f>
        <v/>
      </c>
      <c r="H5947" s="4" t="str">
        <f aca="false">IF($A5947="","",EDATE(INDEX(CARTAO_COMPRAS!$J:$J,INT((ROW()-2)/20)+2),MOD(ROW()-2,20)))</f>
        <v/>
      </c>
      <c r="I5947" s="4" t="str">
        <f aca="false">IF($H5947="","",$H5947-WEEKDAY($H5947,2)+1)</f>
        <v/>
      </c>
      <c r="J5947" s="4" t="str">
        <f aca="false">IF($I5947="","",$I5947+6)</f>
        <v/>
      </c>
      <c r="K5947" s="6" t="str">
        <f aca="false">IF($H5947="","",DATE(YEAR($H5947),MONTH($H5947),1))</f>
        <v/>
      </c>
      <c r="L5947" s="0" t="str">
        <f aca="false">IF($A5947="","",INDEX(CARTAO_COMPRAS!$K:$K,INT((ROW()-2)/20)+2))</f>
        <v/>
      </c>
      <c r="M5947" s="0" t="str">
        <f aca="false">IF($A5947="","","Compra no cartão")</f>
        <v/>
      </c>
    </row>
    <row r="5948" customFormat="false" ht="13.5" hidden="false" customHeight="false" outlineLevel="0" collapsed="false">
      <c r="A5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8" s="0" t="str">
        <f aca="false">IF($A5948="","",INDEX(CARTAO_COMPRAS!$C:$C,INT((ROW()-2)/20)+2))</f>
        <v/>
      </c>
      <c r="C5948" s="0" t="str">
        <f aca="false">IF($A5948="","",INDEX(CARTAO_COMPRAS!$D:$D,INT((ROW()-2)/20)+2))</f>
        <v/>
      </c>
      <c r="D5948" s="0" t="str">
        <f aca="false">IF($A5948="","",INDEX(CARTAO_COMPRAS!$E:$E,INT((ROW()-2)/20)+2))</f>
        <v/>
      </c>
      <c r="E5948" s="0" t="str">
        <f aca="false">IF($A5948="","",INDEX(CARTAO_COMPRAS!$H:$H,INT((ROW()-2)/20)+2)+MOD(ROW()-2,20))</f>
        <v/>
      </c>
      <c r="F5948" s="0" t="str">
        <f aca="false">IF($A5948="","",INDEX(CARTAO_COMPRAS!$G:$G,INT((ROW()-2)/20)+2))</f>
        <v/>
      </c>
      <c r="G5948" s="5" t="str">
        <f aca="false">IF($A5948="","",INDEX(CARTAO_COMPRAS!$I:$I,INT((ROW()-2)/20)+2))</f>
        <v/>
      </c>
      <c r="H5948" s="4" t="str">
        <f aca="false">IF($A5948="","",EDATE(INDEX(CARTAO_COMPRAS!$J:$J,INT((ROW()-2)/20)+2),MOD(ROW()-2,20)))</f>
        <v/>
      </c>
      <c r="I5948" s="4" t="str">
        <f aca="false">IF($H5948="","",$H5948-WEEKDAY($H5948,2)+1)</f>
        <v/>
      </c>
      <c r="J5948" s="4" t="str">
        <f aca="false">IF($I5948="","",$I5948+6)</f>
        <v/>
      </c>
      <c r="K5948" s="6" t="str">
        <f aca="false">IF($H5948="","",DATE(YEAR($H5948),MONTH($H5948),1))</f>
        <v/>
      </c>
      <c r="L5948" s="0" t="str">
        <f aca="false">IF($A5948="","",INDEX(CARTAO_COMPRAS!$K:$K,INT((ROW()-2)/20)+2))</f>
        <v/>
      </c>
      <c r="M5948" s="0" t="str">
        <f aca="false">IF($A5948="","","Compra no cartão")</f>
        <v/>
      </c>
    </row>
    <row r="5949" customFormat="false" ht="13.5" hidden="false" customHeight="false" outlineLevel="0" collapsed="false">
      <c r="A5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49" s="0" t="str">
        <f aca="false">IF($A5949="","",INDEX(CARTAO_COMPRAS!$C:$C,INT((ROW()-2)/20)+2))</f>
        <v/>
      </c>
      <c r="C5949" s="0" t="str">
        <f aca="false">IF($A5949="","",INDEX(CARTAO_COMPRAS!$D:$D,INT((ROW()-2)/20)+2))</f>
        <v/>
      </c>
      <c r="D5949" s="0" t="str">
        <f aca="false">IF($A5949="","",INDEX(CARTAO_COMPRAS!$E:$E,INT((ROW()-2)/20)+2))</f>
        <v/>
      </c>
      <c r="E5949" s="0" t="str">
        <f aca="false">IF($A5949="","",INDEX(CARTAO_COMPRAS!$H:$H,INT((ROW()-2)/20)+2)+MOD(ROW()-2,20))</f>
        <v/>
      </c>
      <c r="F5949" s="0" t="str">
        <f aca="false">IF($A5949="","",INDEX(CARTAO_COMPRAS!$G:$G,INT((ROW()-2)/20)+2))</f>
        <v/>
      </c>
      <c r="G5949" s="5" t="str">
        <f aca="false">IF($A5949="","",INDEX(CARTAO_COMPRAS!$I:$I,INT((ROW()-2)/20)+2))</f>
        <v/>
      </c>
      <c r="H5949" s="4" t="str">
        <f aca="false">IF($A5949="","",EDATE(INDEX(CARTAO_COMPRAS!$J:$J,INT((ROW()-2)/20)+2),MOD(ROW()-2,20)))</f>
        <v/>
      </c>
      <c r="I5949" s="4" t="str">
        <f aca="false">IF($H5949="","",$H5949-WEEKDAY($H5949,2)+1)</f>
        <v/>
      </c>
      <c r="J5949" s="4" t="str">
        <f aca="false">IF($I5949="","",$I5949+6)</f>
        <v/>
      </c>
      <c r="K5949" s="6" t="str">
        <f aca="false">IF($H5949="","",DATE(YEAR($H5949),MONTH($H5949),1))</f>
        <v/>
      </c>
      <c r="L5949" s="0" t="str">
        <f aca="false">IF($A5949="","",INDEX(CARTAO_COMPRAS!$K:$K,INT((ROW()-2)/20)+2))</f>
        <v/>
      </c>
      <c r="M5949" s="0" t="str">
        <f aca="false">IF($A5949="","","Compra no cartão")</f>
        <v/>
      </c>
    </row>
    <row r="5950" customFormat="false" ht="13.5" hidden="false" customHeight="false" outlineLevel="0" collapsed="false">
      <c r="A5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0" s="0" t="str">
        <f aca="false">IF($A5950="","",INDEX(CARTAO_COMPRAS!$C:$C,INT((ROW()-2)/20)+2))</f>
        <v/>
      </c>
      <c r="C5950" s="0" t="str">
        <f aca="false">IF($A5950="","",INDEX(CARTAO_COMPRAS!$D:$D,INT((ROW()-2)/20)+2))</f>
        <v/>
      </c>
      <c r="D5950" s="0" t="str">
        <f aca="false">IF($A5950="","",INDEX(CARTAO_COMPRAS!$E:$E,INT((ROW()-2)/20)+2))</f>
        <v/>
      </c>
      <c r="E5950" s="0" t="str">
        <f aca="false">IF($A5950="","",INDEX(CARTAO_COMPRAS!$H:$H,INT((ROW()-2)/20)+2)+MOD(ROW()-2,20))</f>
        <v/>
      </c>
      <c r="F5950" s="0" t="str">
        <f aca="false">IF($A5950="","",INDEX(CARTAO_COMPRAS!$G:$G,INT((ROW()-2)/20)+2))</f>
        <v/>
      </c>
      <c r="G5950" s="5" t="str">
        <f aca="false">IF($A5950="","",INDEX(CARTAO_COMPRAS!$I:$I,INT((ROW()-2)/20)+2))</f>
        <v/>
      </c>
      <c r="H5950" s="4" t="str">
        <f aca="false">IF($A5950="","",EDATE(INDEX(CARTAO_COMPRAS!$J:$J,INT((ROW()-2)/20)+2),MOD(ROW()-2,20)))</f>
        <v/>
      </c>
      <c r="I5950" s="4" t="str">
        <f aca="false">IF($H5950="","",$H5950-WEEKDAY($H5950,2)+1)</f>
        <v/>
      </c>
      <c r="J5950" s="4" t="str">
        <f aca="false">IF($I5950="","",$I5950+6)</f>
        <v/>
      </c>
      <c r="K5950" s="6" t="str">
        <f aca="false">IF($H5950="","",DATE(YEAR($H5950),MONTH($H5950),1))</f>
        <v/>
      </c>
      <c r="L5950" s="0" t="str">
        <f aca="false">IF($A5950="","",INDEX(CARTAO_COMPRAS!$K:$K,INT((ROW()-2)/20)+2))</f>
        <v/>
      </c>
      <c r="M5950" s="0" t="str">
        <f aca="false">IF($A5950="","","Compra no cartão")</f>
        <v/>
      </c>
    </row>
    <row r="5951" customFormat="false" ht="13.5" hidden="false" customHeight="false" outlineLevel="0" collapsed="false">
      <c r="A5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1" s="0" t="str">
        <f aca="false">IF($A5951="","",INDEX(CARTAO_COMPRAS!$C:$C,INT((ROW()-2)/20)+2))</f>
        <v/>
      </c>
      <c r="C5951" s="0" t="str">
        <f aca="false">IF($A5951="","",INDEX(CARTAO_COMPRAS!$D:$D,INT((ROW()-2)/20)+2))</f>
        <v/>
      </c>
      <c r="D5951" s="0" t="str">
        <f aca="false">IF($A5951="","",INDEX(CARTAO_COMPRAS!$E:$E,INT((ROW()-2)/20)+2))</f>
        <v/>
      </c>
      <c r="E5951" s="0" t="str">
        <f aca="false">IF($A5951="","",INDEX(CARTAO_COMPRAS!$H:$H,INT((ROW()-2)/20)+2)+MOD(ROW()-2,20))</f>
        <v/>
      </c>
      <c r="F5951" s="0" t="str">
        <f aca="false">IF($A5951="","",INDEX(CARTAO_COMPRAS!$G:$G,INT((ROW()-2)/20)+2))</f>
        <v/>
      </c>
      <c r="G5951" s="5" t="str">
        <f aca="false">IF($A5951="","",INDEX(CARTAO_COMPRAS!$I:$I,INT((ROW()-2)/20)+2))</f>
        <v/>
      </c>
      <c r="H5951" s="4" t="str">
        <f aca="false">IF($A5951="","",EDATE(INDEX(CARTAO_COMPRAS!$J:$J,INT((ROW()-2)/20)+2),MOD(ROW()-2,20)))</f>
        <v/>
      </c>
      <c r="I5951" s="4" t="str">
        <f aca="false">IF($H5951="","",$H5951-WEEKDAY($H5951,2)+1)</f>
        <v/>
      </c>
      <c r="J5951" s="4" t="str">
        <f aca="false">IF($I5951="","",$I5951+6)</f>
        <v/>
      </c>
      <c r="K5951" s="6" t="str">
        <f aca="false">IF($H5951="","",DATE(YEAR($H5951),MONTH($H5951),1))</f>
        <v/>
      </c>
      <c r="L5951" s="0" t="str">
        <f aca="false">IF($A5951="","",INDEX(CARTAO_COMPRAS!$K:$K,INT((ROW()-2)/20)+2))</f>
        <v/>
      </c>
      <c r="M5951" s="0" t="str">
        <f aca="false">IF($A5951="","","Compra no cartão")</f>
        <v/>
      </c>
    </row>
    <row r="5952" customFormat="false" ht="13.5" hidden="false" customHeight="false" outlineLevel="0" collapsed="false">
      <c r="A5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2" s="0" t="str">
        <f aca="false">IF($A5952="","",INDEX(CARTAO_COMPRAS!$C:$C,INT((ROW()-2)/20)+2))</f>
        <v/>
      </c>
      <c r="C5952" s="0" t="str">
        <f aca="false">IF($A5952="","",INDEX(CARTAO_COMPRAS!$D:$D,INT((ROW()-2)/20)+2))</f>
        <v/>
      </c>
      <c r="D5952" s="0" t="str">
        <f aca="false">IF($A5952="","",INDEX(CARTAO_COMPRAS!$E:$E,INT((ROW()-2)/20)+2))</f>
        <v/>
      </c>
      <c r="E5952" s="0" t="str">
        <f aca="false">IF($A5952="","",INDEX(CARTAO_COMPRAS!$H:$H,INT((ROW()-2)/20)+2)+MOD(ROW()-2,20))</f>
        <v/>
      </c>
      <c r="F5952" s="0" t="str">
        <f aca="false">IF($A5952="","",INDEX(CARTAO_COMPRAS!$G:$G,INT((ROW()-2)/20)+2))</f>
        <v/>
      </c>
      <c r="G5952" s="5" t="str">
        <f aca="false">IF($A5952="","",INDEX(CARTAO_COMPRAS!$I:$I,INT((ROW()-2)/20)+2))</f>
        <v/>
      </c>
      <c r="H5952" s="4" t="str">
        <f aca="false">IF($A5952="","",EDATE(INDEX(CARTAO_COMPRAS!$J:$J,INT((ROW()-2)/20)+2),MOD(ROW()-2,20)))</f>
        <v/>
      </c>
      <c r="I5952" s="4" t="str">
        <f aca="false">IF($H5952="","",$H5952-WEEKDAY($H5952,2)+1)</f>
        <v/>
      </c>
      <c r="J5952" s="4" t="str">
        <f aca="false">IF($I5952="","",$I5952+6)</f>
        <v/>
      </c>
      <c r="K5952" s="6" t="str">
        <f aca="false">IF($H5952="","",DATE(YEAR($H5952),MONTH($H5952),1))</f>
        <v/>
      </c>
      <c r="L5952" s="0" t="str">
        <f aca="false">IF($A5952="","",INDEX(CARTAO_COMPRAS!$K:$K,INT((ROW()-2)/20)+2))</f>
        <v/>
      </c>
      <c r="M5952" s="0" t="str">
        <f aca="false">IF($A5952="","","Compra no cartão")</f>
        <v/>
      </c>
    </row>
    <row r="5953" customFormat="false" ht="13.5" hidden="false" customHeight="false" outlineLevel="0" collapsed="false">
      <c r="A5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3" s="0" t="str">
        <f aca="false">IF($A5953="","",INDEX(CARTAO_COMPRAS!$C:$C,INT((ROW()-2)/20)+2))</f>
        <v/>
      </c>
      <c r="C5953" s="0" t="str">
        <f aca="false">IF($A5953="","",INDEX(CARTAO_COMPRAS!$D:$D,INT((ROW()-2)/20)+2))</f>
        <v/>
      </c>
      <c r="D5953" s="0" t="str">
        <f aca="false">IF($A5953="","",INDEX(CARTAO_COMPRAS!$E:$E,INT((ROW()-2)/20)+2))</f>
        <v/>
      </c>
      <c r="E5953" s="0" t="str">
        <f aca="false">IF($A5953="","",INDEX(CARTAO_COMPRAS!$H:$H,INT((ROW()-2)/20)+2)+MOD(ROW()-2,20))</f>
        <v/>
      </c>
      <c r="F5953" s="0" t="str">
        <f aca="false">IF($A5953="","",INDEX(CARTAO_COMPRAS!$G:$G,INT((ROW()-2)/20)+2))</f>
        <v/>
      </c>
      <c r="G5953" s="5" t="str">
        <f aca="false">IF($A5953="","",INDEX(CARTAO_COMPRAS!$I:$I,INT((ROW()-2)/20)+2))</f>
        <v/>
      </c>
      <c r="H5953" s="4" t="str">
        <f aca="false">IF($A5953="","",EDATE(INDEX(CARTAO_COMPRAS!$J:$J,INT((ROW()-2)/20)+2),MOD(ROW()-2,20)))</f>
        <v/>
      </c>
      <c r="I5953" s="4" t="str">
        <f aca="false">IF($H5953="","",$H5953-WEEKDAY($H5953,2)+1)</f>
        <v/>
      </c>
      <c r="J5953" s="4" t="str">
        <f aca="false">IF($I5953="","",$I5953+6)</f>
        <v/>
      </c>
      <c r="K5953" s="6" t="str">
        <f aca="false">IF($H5953="","",DATE(YEAR($H5953),MONTH($H5953),1))</f>
        <v/>
      </c>
      <c r="L5953" s="0" t="str">
        <f aca="false">IF($A5953="","",INDEX(CARTAO_COMPRAS!$K:$K,INT((ROW()-2)/20)+2))</f>
        <v/>
      </c>
      <c r="M5953" s="0" t="str">
        <f aca="false">IF($A5953="","","Compra no cartão")</f>
        <v/>
      </c>
    </row>
    <row r="5954" customFormat="false" ht="13.5" hidden="false" customHeight="false" outlineLevel="0" collapsed="false">
      <c r="A5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4" s="0" t="str">
        <f aca="false">IF($A5954="","",INDEX(CARTAO_COMPRAS!$C:$C,INT((ROW()-2)/20)+2))</f>
        <v/>
      </c>
      <c r="C5954" s="0" t="str">
        <f aca="false">IF($A5954="","",INDEX(CARTAO_COMPRAS!$D:$D,INT((ROW()-2)/20)+2))</f>
        <v/>
      </c>
      <c r="D5954" s="0" t="str">
        <f aca="false">IF($A5954="","",INDEX(CARTAO_COMPRAS!$E:$E,INT((ROW()-2)/20)+2))</f>
        <v/>
      </c>
      <c r="E5954" s="0" t="str">
        <f aca="false">IF($A5954="","",INDEX(CARTAO_COMPRAS!$H:$H,INT((ROW()-2)/20)+2)+MOD(ROW()-2,20))</f>
        <v/>
      </c>
      <c r="F5954" s="0" t="str">
        <f aca="false">IF($A5954="","",INDEX(CARTAO_COMPRAS!$G:$G,INT((ROW()-2)/20)+2))</f>
        <v/>
      </c>
      <c r="G5954" s="5" t="str">
        <f aca="false">IF($A5954="","",INDEX(CARTAO_COMPRAS!$I:$I,INT((ROW()-2)/20)+2))</f>
        <v/>
      </c>
      <c r="H5954" s="4" t="str">
        <f aca="false">IF($A5954="","",EDATE(INDEX(CARTAO_COMPRAS!$J:$J,INT((ROW()-2)/20)+2),MOD(ROW()-2,20)))</f>
        <v/>
      </c>
      <c r="I5954" s="4" t="str">
        <f aca="false">IF($H5954="","",$H5954-WEEKDAY($H5954,2)+1)</f>
        <v/>
      </c>
      <c r="J5954" s="4" t="str">
        <f aca="false">IF($I5954="","",$I5954+6)</f>
        <v/>
      </c>
      <c r="K5954" s="6" t="str">
        <f aca="false">IF($H5954="","",DATE(YEAR($H5954),MONTH($H5954),1))</f>
        <v/>
      </c>
      <c r="L5954" s="0" t="str">
        <f aca="false">IF($A5954="","",INDEX(CARTAO_COMPRAS!$K:$K,INT((ROW()-2)/20)+2))</f>
        <v/>
      </c>
      <c r="M5954" s="0" t="str">
        <f aca="false">IF($A5954="","","Compra no cartão")</f>
        <v/>
      </c>
    </row>
    <row r="5955" customFormat="false" ht="13.5" hidden="false" customHeight="false" outlineLevel="0" collapsed="false">
      <c r="A5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5" s="0" t="str">
        <f aca="false">IF($A5955="","",INDEX(CARTAO_COMPRAS!$C:$C,INT((ROW()-2)/20)+2))</f>
        <v/>
      </c>
      <c r="C5955" s="0" t="str">
        <f aca="false">IF($A5955="","",INDEX(CARTAO_COMPRAS!$D:$D,INT((ROW()-2)/20)+2))</f>
        <v/>
      </c>
      <c r="D5955" s="0" t="str">
        <f aca="false">IF($A5955="","",INDEX(CARTAO_COMPRAS!$E:$E,INT((ROW()-2)/20)+2))</f>
        <v/>
      </c>
      <c r="E5955" s="0" t="str">
        <f aca="false">IF($A5955="","",INDEX(CARTAO_COMPRAS!$H:$H,INT((ROW()-2)/20)+2)+MOD(ROW()-2,20))</f>
        <v/>
      </c>
      <c r="F5955" s="0" t="str">
        <f aca="false">IF($A5955="","",INDEX(CARTAO_COMPRAS!$G:$G,INT((ROW()-2)/20)+2))</f>
        <v/>
      </c>
      <c r="G5955" s="5" t="str">
        <f aca="false">IF($A5955="","",INDEX(CARTAO_COMPRAS!$I:$I,INT((ROW()-2)/20)+2))</f>
        <v/>
      </c>
      <c r="H5955" s="4" t="str">
        <f aca="false">IF($A5955="","",EDATE(INDEX(CARTAO_COMPRAS!$J:$J,INT((ROW()-2)/20)+2),MOD(ROW()-2,20)))</f>
        <v/>
      </c>
      <c r="I5955" s="4" t="str">
        <f aca="false">IF($H5955="","",$H5955-WEEKDAY($H5955,2)+1)</f>
        <v/>
      </c>
      <c r="J5955" s="4" t="str">
        <f aca="false">IF($I5955="","",$I5955+6)</f>
        <v/>
      </c>
      <c r="K5955" s="6" t="str">
        <f aca="false">IF($H5955="","",DATE(YEAR($H5955),MONTH($H5955),1))</f>
        <v/>
      </c>
      <c r="L5955" s="0" t="str">
        <f aca="false">IF($A5955="","",INDEX(CARTAO_COMPRAS!$K:$K,INT((ROW()-2)/20)+2))</f>
        <v/>
      </c>
      <c r="M5955" s="0" t="str">
        <f aca="false">IF($A5955="","","Compra no cartão")</f>
        <v/>
      </c>
    </row>
    <row r="5956" customFormat="false" ht="13.5" hidden="false" customHeight="false" outlineLevel="0" collapsed="false">
      <c r="A5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6" s="0" t="str">
        <f aca="false">IF($A5956="","",INDEX(CARTAO_COMPRAS!$C:$C,INT((ROW()-2)/20)+2))</f>
        <v/>
      </c>
      <c r="C5956" s="0" t="str">
        <f aca="false">IF($A5956="","",INDEX(CARTAO_COMPRAS!$D:$D,INT((ROW()-2)/20)+2))</f>
        <v/>
      </c>
      <c r="D5956" s="0" t="str">
        <f aca="false">IF($A5956="","",INDEX(CARTAO_COMPRAS!$E:$E,INT((ROW()-2)/20)+2))</f>
        <v/>
      </c>
      <c r="E5956" s="0" t="str">
        <f aca="false">IF($A5956="","",INDEX(CARTAO_COMPRAS!$H:$H,INT((ROW()-2)/20)+2)+MOD(ROW()-2,20))</f>
        <v/>
      </c>
      <c r="F5956" s="0" t="str">
        <f aca="false">IF($A5956="","",INDEX(CARTAO_COMPRAS!$G:$G,INT((ROW()-2)/20)+2))</f>
        <v/>
      </c>
      <c r="G5956" s="5" t="str">
        <f aca="false">IF($A5956="","",INDEX(CARTAO_COMPRAS!$I:$I,INT((ROW()-2)/20)+2))</f>
        <v/>
      </c>
      <c r="H5956" s="4" t="str">
        <f aca="false">IF($A5956="","",EDATE(INDEX(CARTAO_COMPRAS!$J:$J,INT((ROW()-2)/20)+2),MOD(ROW()-2,20)))</f>
        <v/>
      </c>
      <c r="I5956" s="4" t="str">
        <f aca="false">IF($H5956="","",$H5956-WEEKDAY($H5956,2)+1)</f>
        <v/>
      </c>
      <c r="J5956" s="4" t="str">
        <f aca="false">IF($I5956="","",$I5956+6)</f>
        <v/>
      </c>
      <c r="K5956" s="6" t="str">
        <f aca="false">IF($H5956="","",DATE(YEAR($H5956),MONTH($H5956),1))</f>
        <v/>
      </c>
      <c r="L5956" s="0" t="str">
        <f aca="false">IF($A5956="","",INDEX(CARTAO_COMPRAS!$K:$K,INT((ROW()-2)/20)+2))</f>
        <v/>
      </c>
      <c r="M5956" s="0" t="str">
        <f aca="false">IF($A5956="","","Compra no cartão")</f>
        <v/>
      </c>
    </row>
    <row r="5957" customFormat="false" ht="13.5" hidden="false" customHeight="false" outlineLevel="0" collapsed="false">
      <c r="A5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7" s="0" t="str">
        <f aca="false">IF($A5957="","",INDEX(CARTAO_COMPRAS!$C:$C,INT((ROW()-2)/20)+2))</f>
        <v/>
      </c>
      <c r="C5957" s="0" t="str">
        <f aca="false">IF($A5957="","",INDEX(CARTAO_COMPRAS!$D:$D,INT((ROW()-2)/20)+2))</f>
        <v/>
      </c>
      <c r="D5957" s="0" t="str">
        <f aca="false">IF($A5957="","",INDEX(CARTAO_COMPRAS!$E:$E,INT((ROW()-2)/20)+2))</f>
        <v/>
      </c>
      <c r="E5957" s="0" t="str">
        <f aca="false">IF($A5957="","",INDEX(CARTAO_COMPRAS!$H:$H,INT((ROW()-2)/20)+2)+MOD(ROW()-2,20))</f>
        <v/>
      </c>
      <c r="F5957" s="0" t="str">
        <f aca="false">IF($A5957="","",INDEX(CARTAO_COMPRAS!$G:$G,INT((ROW()-2)/20)+2))</f>
        <v/>
      </c>
      <c r="G5957" s="5" t="str">
        <f aca="false">IF($A5957="","",INDEX(CARTAO_COMPRAS!$I:$I,INT((ROW()-2)/20)+2))</f>
        <v/>
      </c>
      <c r="H5957" s="4" t="str">
        <f aca="false">IF($A5957="","",EDATE(INDEX(CARTAO_COMPRAS!$J:$J,INT((ROW()-2)/20)+2),MOD(ROW()-2,20)))</f>
        <v/>
      </c>
      <c r="I5957" s="4" t="str">
        <f aca="false">IF($H5957="","",$H5957-WEEKDAY($H5957,2)+1)</f>
        <v/>
      </c>
      <c r="J5957" s="4" t="str">
        <f aca="false">IF($I5957="","",$I5957+6)</f>
        <v/>
      </c>
      <c r="K5957" s="6" t="str">
        <f aca="false">IF($H5957="","",DATE(YEAR($H5957),MONTH($H5957),1))</f>
        <v/>
      </c>
      <c r="L5957" s="0" t="str">
        <f aca="false">IF($A5957="","",INDEX(CARTAO_COMPRAS!$K:$K,INT((ROW()-2)/20)+2))</f>
        <v/>
      </c>
      <c r="M5957" s="0" t="str">
        <f aca="false">IF($A5957="","","Compra no cartão")</f>
        <v/>
      </c>
    </row>
    <row r="5958" customFormat="false" ht="13.5" hidden="false" customHeight="false" outlineLevel="0" collapsed="false">
      <c r="A5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8" s="0" t="str">
        <f aca="false">IF($A5958="","",INDEX(CARTAO_COMPRAS!$C:$C,INT((ROW()-2)/20)+2))</f>
        <v/>
      </c>
      <c r="C5958" s="0" t="str">
        <f aca="false">IF($A5958="","",INDEX(CARTAO_COMPRAS!$D:$D,INT((ROW()-2)/20)+2))</f>
        <v/>
      </c>
      <c r="D5958" s="0" t="str">
        <f aca="false">IF($A5958="","",INDEX(CARTAO_COMPRAS!$E:$E,INT((ROW()-2)/20)+2))</f>
        <v/>
      </c>
      <c r="E5958" s="0" t="str">
        <f aca="false">IF($A5958="","",INDEX(CARTAO_COMPRAS!$H:$H,INT((ROW()-2)/20)+2)+MOD(ROW()-2,20))</f>
        <v/>
      </c>
      <c r="F5958" s="0" t="str">
        <f aca="false">IF($A5958="","",INDEX(CARTAO_COMPRAS!$G:$G,INT((ROW()-2)/20)+2))</f>
        <v/>
      </c>
      <c r="G5958" s="5" t="str">
        <f aca="false">IF($A5958="","",INDEX(CARTAO_COMPRAS!$I:$I,INT((ROW()-2)/20)+2))</f>
        <v/>
      </c>
      <c r="H5958" s="4" t="str">
        <f aca="false">IF($A5958="","",EDATE(INDEX(CARTAO_COMPRAS!$J:$J,INT((ROW()-2)/20)+2),MOD(ROW()-2,20)))</f>
        <v/>
      </c>
      <c r="I5958" s="4" t="str">
        <f aca="false">IF($H5958="","",$H5958-WEEKDAY($H5958,2)+1)</f>
        <v/>
      </c>
      <c r="J5958" s="4" t="str">
        <f aca="false">IF($I5958="","",$I5958+6)</f>
        <v/>
      </c>
      <c r="K5958" s="6" t="str">
        <f aca="false">IF($H5958="","",DATE(YEAR($H5958),MONTH($H5958),1))</f>
        <v/>
      </c>
      <c r="L5958" s="0" t="str">
        <f aca="false">IF($A5958="","",INDEX(CARTAO_COMPRAS!$K:$K,INT((ROW()-2)/20)+2))</f>
        <v/>
      </c>
      <c r="M5958" s="0" t="str">
        <f aca="false">IF($A5958="","","Compra no cartão")</f>
        <v/>
      </c>
    </row>
    <row r="5959" customFormat="false" ht="13.5" hidden="false" customHeight="false" outlineLevel="0" collapsed="false">
      <c r="A5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59" s="0" t="str">
        <f aca="false">IF($A5959="","",INDEX(CARTAO_COMPRAS!$C:$C,INT((ROW()-2)/20)+2))</f>
        <v/>
      </c>
      <c r="C5959" s="0" t="str">
        <f aca="false">IF($A5959="","",INDEX(CARTAO_COMPRAS!$D:$D,INT((ROW()-2)/20)+2))</f>
        <v/>
      </c>
      <c r="D5959" s="0" t="str">
        <f aca="false">IF($A5959="","",INDEX(CARTAO_COMPRAS!$E:$E,INT((ROW()-2)/20)+2))</f>
        <v/>
      </c>
      <c r="E5959" s="0" t="str">
        <f aca="false">IF($A5959="","",INDEX(CARTAO_COMPRAS!$H:$H,INT((ROW()-2)/20)+2)+MOD(ROW()-2,20))</f>
        <v/>
      </c>
      <c r="F5959" s="0" t="str">
        <f aca="false">IF($A5959="","",INDEX(CARTAO_COMPRAS!$G:$G,INT((ROW()-2)/20)+2))</f>
        <v/>
      </c>
      <c r="G5959" s="5" t="str">
        <f aca="false">IF($A5959="","",INDEX(CARTAO_COMPRAS!$I:$I,INT((ROW()-2)/20)+2))</f>
        <v/>
      </c>
      <c r="H5959" s="4" t="str">
        <f aca="false">IF($A5959="","",EDATE(INDEX(CARTAO_COMPRAS!$J:$J,INT((ROW()-2)/20)+2),MOD(ROW()-2,20)))</f>
        <v/>
      </c>
      <c r="I5959" s="4" t="str">
        <f aca="false">IF($H5959="","",$H5959-WEEKDAY($H5959,2)+1)</f>
        <v/>
      </c>
      <c r="J5959" s="4" t="str">
        <f aca="false">IF($I5959="","",$I5959+6)</f>
        <v/>
      </c>
      <c r="K5959" s="6" t="str">
        <f aca="false">IF($H5959="","",DATE(YEAR($H5959),MONTH($H5959),1))</f>
        <v/>
      </c>
      <c r="L5959" s="0" t="str">
        <f aca="false">IF($A5959="","",INDEX(CARTAO_COMPRAS!$K:$K,INT((ROW()-2)/20)+2))</f>
        <v/>
      </c>
      <c r="M5959" s="0" t="str">
        <f aca="false">IF($A5959="","","Compra no cartão")</f>
        <v/>
      </c>
    </row>
    <row r="5960" customFormat="false" ht="13.5" hidden="false" customHeight="false" outlineLevel="0" collapsed="false">
      <c r="A5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0" s="0" t="str">
        <f aca="false">IF($A5960="","",INDEX(CARTAO_COMPRAS!$C:$C,INT((ROW()-2)/20)+2))</f>
        <v/>
      </c>
      <c r="C5960" s="0" t="str">
        <f aca="false">IF($A5960="","",INDEX(CARTAO_COMPRAS!$D:$D,INT((ROW()-2)/20)+2))</f>
        <v/>
      </c>
      <c r="D5960" s="0" t="str">
        <f aca="false">IF($A5960="","",INDEX(CARTAO_COMPRAS!$E:$E,INT((ROW()-2)/20)+2))</f>
        <v/>
      </c>
      <c r="E5960" s="0" t="str">
        <f aca="false">IF($A5960="","",INDEX(CARTAO_COMPRAS!$H:$H,INT((ROW()-2)/20)+2)+MOD(ROW()-2,20))</f>
        <v/>
      </c>
      <c r="F5960" s="0" t="str">
        <f aca="false">IF($A5960="","",INDEX(CARTAO_COMPRAS!$G:$G,INT((ROW()-2)/20)+2))</f>
        <v/>
      </c>
      <c r="G5960" s="5" t="str">
        <f aca="false">IF($A5960="","",INDEX(CARTAO_COMPRAS!$I:$I,INT((ROW()-2)/20)+2))</f>
        <v/>
      </c>
      <c r="H5960" s="4" t="str">
        <f aca="false">IF($A5960="","",EDATE(INDEX(CARTAO_COMPRAS!$J:$J,INT((ROW()-2)/20)+2),MOD(ROW()-2,20)))</f>
        <v/>
      </c>
      <c r="I5960" s="4" t="str">
        <f aca="false">IF($H5960="","",$H5960-WEEKDAY($H5960,2)+1)</f>
        <v/>
      </c>
      <c r="J5960" s="4" t="str">
        <f aca="false">IF($I5960="","",$I5960+6)</f>
        <v/>
      </c>
      <c r="K5960" s="6" t="str">
        <f aca="false">IF($H5960="","",DATE(YEAR($H5960),MONTH($H5960),1))</f>
        <v/>
      </c>
      <c r="L5960" s="0" t="str">
        <f aca="false">IF($A5960="","",INDEX(CARTAO_COMPRAS!$K:$K,INT((ROW()-2)/20)+2))</f>
        <v/>
      </c>
      <c r="M5960" s="0" t="str">
        <f aca="false">IF($A5960="","","Compra no cartão")</f>
        <v/>
      </c>
    </row>
    <row r="5961" customFormat="false" ht="13.5" hidden="false" customHeight="false" outlineLevel="0" collapsed="false">
      <c r="A5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1" s="0" t="str">
        <f aca="false">IF($A5961="","",INDEX(CARTAO_COMPRAS!$C:$C,INT((ROW()-2)/20)+2))</f>
        <v/>
      </c>
      <c r="C5961" s="0" t="str">
        <f aca="false">IF($A5961="","",INDEX(CARTAO_COMPRAS!$D:$D,INT((ROW()-2)/20)+2))</f>
        <v/>
      </c>
      <c r="D5961" s="0" t="str">
        <f aca="false">IF($A5961="","",INDEX(CARTAO_COMPRAS!$E:$E,INT((ROW()-2)/20)+2))</f>
        <v/>
      </c>
      <c r="E5961" s="0" t="str">
        <f aca="false">IF($A5961="","",INDEX(CARTAO_COMPRAS!$H:$H,INT((ROW()-2)/20)+2)+MOD(ROW()-2,20))</f>
        <v/>
      </c>
      <c r="F5961" s="0" t="str">
        <f aca="false">IF($A5961="","",INDEX(CARTAO_COMPRAS!$G:$G,INT((ROW()-2)/20)+2))</f>
        <v/>
      </c>
      <c r="G5961" s="5" t="str">
        <f aca="false">IF($A5961="","",INDEX(CARTAO_COMPRAS!$I:$I,INT((ROW()-2)/20)+2))</f>
        <v/>
      </c>
      <c r="H5961" s="4" t="str">
        <f aca="false">IF($A5961="","",EDATE(INDEX(CARTAO_COMPRAS!$J:$J,INT((ROW()-2)/20)+2),MOD(ROW()-2,20)))</f>
        <v/>
      </c>
      <c r="I5961" s="4" t="str">
        <f aca="false">IF($H5961="","",$H5961-WEEKDAY($H5961,2)+1)</f>
        <v/>
      </c>
      <c r="J5961" s="4" t="str">
        <f aca="false">IF($I5961="","",$I5961+6)</f>
        <v/>
      </c>
      <c r="K5961" s="6" t="str">
        <f aca="false">IF($H5961="","",DATE(YEAR($H5961),MONTH($H5961),1))</f>
        <v/>
      </c>
      <c r="L5961" s="0" t="str">
        <f aca="false">IF($A5961="","",INDEX(CARTAO_COMPRAS!$K:$K,INT((ROW()-2)/20)+2))</f>
        <v/>
      </c>
      <c r="M5961" s="0" t="str">
        <f aca="false">IF($A5961="","","Compra no cartão")</f>
        <v/>
      </c>
    </row>
    <row r="5962" customFormat="false" ht="13.5" hidden="false" customHeight="false" outlineLevel="0" collapsed="false">
      <c r="A5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2" s="0" t="str">
        <f aca="false">IF($A5962="","",INDEX(CARTAO_COMPRAS!$C:$C,INT((ROW()-2)/20)+2))</f>
        <v/>
      </c>
      <c r="C5962" s="0" t="str">
        <f aca="false">IF($A5962="","",INDEX(CARTAO_COMPRAS!$D:$D,INT((ROW()-2)/20)+2))</f>
        <v/>
      </c>
      <c r="D5962" s="0" t="str">
        <f aca="false">IF($A5962="","",INDEX(CARTAO_COMPRAS!$E:$E,INT((ROW()-2)/20)+2))</f>
        <v/>
      </c>
      <c r="E5962" s="0" t="str">
        <f aca="false">IF($A5962="","",INDEX(CARTAO_COMPRAS!$H:$H,INT((ROW()-2)/20)+2)+MOD(ROW()-2,20))</f>
        <v/>
      </c>
      <c r="F5962" s="0" t="str">
        <f aca="false">IF($A5962="","",INDEX(CARTAO_COMPRAS!$G:$G,INT((ROW()-2)/20)+2))</f>
        <v/>
      </c>
      <c r="G5962" s="5" t="str">
        <f aca="false">IF($A5962="","",INDEX(CARTAO_COMPRAS!$I:$I,INT((ROW()-2)/20)+2))</f>
        <v/>
      </c>
      <c r="H5962" s="4" t="str">
        <f aca="false">IF($A5962="","",EDATE(INDEX(CARTAO_COMPRAS!$J:$J,INT((ROW()-2)/20)+2),MOD(ROW()-2,20)))</f>
        <v/>
      </c>
      <c r="I5962" s="4" t="str">
        <f aca="false">IF($H5962="","",$H5962-WEEKDAY($H5962,2)+1)</f>
        <v/>
      </c>
      <c r="J5962" s="4" t="str">
        <f aca="false">IF($I5962="","",$I5962+6)</f>
        <v/>
      </c>
      <c r="K5962" s="6" t="str">
        <f aca="false">IF($H5962="","",DATE(YEAR($H5962),MONTH($H5962),1))</f>
        <v/>
      </c>
      <c r="L5962" s="0" t="str">
        <f aca="false">IF($A5962="","",INDEX(CARTAO_COMPRAS!$K:$K,INT((ROW()-2)/20)+2))</f>
        <v/>
      </c>
      <c r="M5962" s="0" t="str">
        <f aca="false">IF($A5962="","","Compra no cartão")</f>
        <v/>
      </c>
    </row>
    <row r="5963" customFormat="false" ht="13.5" hidden="false" customHeight="false" outlineLevel="0" collapsed="false">
      <c r="A5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3" s="0" t="str">
        <f aca="false">IF($A5963="","",INDEX(CARTAO_COMPRAS!$C:$C,INT((ROW()-2)/20)+2))</f>
        <v/>
      </c>
      <c r="C5963" s="0" t="str">
        <f aca="false">IF($A5963="","",INDEX(CARTAO_COMPRAS!$D:$D,INT((ROW()-2)/20)+2))</f>
        <v/>
      </c>
      <c r="D5963" s="0" t="str">
        <f aca="false">IF($A5963="","",INDEX(CARTAO_COMPRAS!$E:$E,INT((ROW()-2)/20)+2))</f>
        <v/>
      </c>
      <c r="E5963" s="0" t="str">
        <f aca="false">IF($A5963="","",INDEX(CARTAO_COMPRAS!$H:$H,INT((ROW()-2)/20)+2)+MOD(ROW()-2,20))</f>
        <v/>
      </c>
      <c r="F5963" s="0" t="str">
        <f aca="false">IF($A5963="","",INDEX(CARTAO_COMPRAS!$G:$G,INT((ROW()-2)/20)+2))</f>
        <v/>
      </c>
      <c r="G5963" s="5" t="str">
        <f aca="false">IF($A5963="","",INDEX(CARTAO_COMPRAS!$I:$I,INT((ROW()-2)/20)+2))</f>
        <v/>
      </c>
      <c r="H5963" s="4" t="str">
        <f aca="false">IF($A5963="","",EDATE(INDEX(CARTAO_COMPRAS!$J:$J,INT((ROW()-2)/20)+2),MOD(ROW()-2,20)))</f>
        <v/>
      </c>
      <c r="I5963" s="4" t="str">
        <f aca="false">IF($H5963="","",$H5963-WEEKDAY($H5963,2)+1)</f>
        <v/>
      </c>
      <c r="J5963" s="4" t="str">
        <f aca="false">IF($I5963="","",$I5963+6)</f>
        <v/>
      </c>
      <c r="K5963" s="6" t="str">
        <f aca="false">IF($H5963="","",DATE(YEAR($H5963),MONTH($H5963),1))</f>
        <v/>
      </c>
      <c r="L5963" s="0" t="str">
        <f aca="false">IF($A5963="","",INDEX(CARTAO_COMPRAS!$K:$K,INT((ROW()-2)/20)+2))</f>
        <v/>
      </c>
      <c r="M5963" s="0" t="str">
        <f aca="false">IF($A5963="","","Compra no cartão")</f>
        <v/>
      </c>
    </row>
    <row r="5964" customFormat="false" ht="13.5" hidden="false" customHeight="false" outlineLevel="0" collapsed="false">
      <c r="A5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4" s="0" t="str">
        <f aca="false">IF($A5964="","",INDEX(CARTAO_COMPRAS!$C:$C,INT((ROW()-2)/20)+2))</f>
        <v/>
      </c>
      <c r="C5964" s="0" t="str">
        <f aca="false">IF($A5964="","",INDEX(CARTAO_COMPRAS!$D:$D,INT((ROW()-2)/20)+2))</f>
        <v/>
      </c>
      <c r="D5964" s="0" t="str">
        <f aca="false">IF($A5964="","",INDEX(CARTAO_COMPRAS!$E:$E,INT((ROW()-2)/20)+2))</f>
        <v/>
      </c>
      <c r="E5964" s="0" t="str">
        <f aca="false">IF($A5964="","",INDEX(CARTAO_COMPRAS!$H:$H,INT((ROW()-2)/20)+2)+MOD(ROW()-2,20))</f>
        <v/>
      </c>
      <c r="F5964" s="0" t="str">
        <f aca="false">IF($A5964="","",INDEX(CARTAO_COMPRAS!$G:$G,INT((ROW()-2)/20)+2))</f>
        <v/>
      </c>
      <c r="G5964" s="5" t="str">
        <f aca="false">IF($A5964="","",INDEX(CARTAO_COMPRAS!$I:$I,INT((ROW()-2)/20)+2))</f>
        <v/>
      </c>
      <c r="H5964" s="4" t="str">
        <f aca="false">IF($A5964="","",EDATE(INDEX(CARTAO_COMPRAS!$J:$J,INT((ROW()-2)/20)+2),MOD(ROW()-2,20)))</f>
        <v/>
      </c>
      <c r="I5964" s="4" t="str">
        <f aca="false">IF($H5964="","",$H5964-WEEKDAY($H5964,2)+1)</f>
        <v/>
      </c>
      <c r="J5964" s="4" t="str">
        <f aca="false">IF($I5964="","",$I5964+6)</f>
        <v/>
      </c>
      <c r="K5964" s="6" t="str">
        <f aca="false">IF($H5964="","",DATE(YEAR($H5964),MONTH($H5964),1))</f>
        <v/>
      </c>
      <c r="L5964" s="0" t="str">
        <f aca="false">IF($A5964="","",INDEX(CARTAO_COMPRAS!$K:$K,INT((ROW()-2)/20)+2))</f>
        <v/>
      </c>
      <c r="M5964" s="0" t="str">
        <f aca="false">IF($A5964="","","Compra no cartão")</f>
        <v/>
      </c>
    </row>
    <row r="5965" customFormat="false" ht="13.5" hidden="false" customHeight="false" outlineLevel="0" collapsed="false">
      <c r="A5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5" s="0" t="str">
        <f aca="false">IF($A5965="","",INDEX(CARTAO_COMPRAS!$C:$C,INT((ROW()-2)/20)+2))</f>
        <v/>
      </c>
      <c r="C5965" s="0" t="str">
        <f aca="false">IF($A5965="","",INDEX(CARTAO_COMPRAS!$D:$D,INT((ROW()-2)/20)+2))</f>
        <v/>
      </c>
      <c r="D5965" s="0" t="str">
        <f aca="false">IF($A5965="","",INDEX(CARTAO_COMPRAS!$E:$E,INT((ROW()-2)/20)+2))</f>
        <v/>
      </c>
      <c r="E5965" s="0" t="str">
        <f aca="false">IF($A5965="","",INDEX(CARTAO_COMPRAS!$H:$H,INT((ROW()-2)/20)+2)+MOD(ROW()-2,20))</f>
        <v/>
      </c>
      <c r="F5965" s="0" t="str">
        <f aca="false">IF($A5965="","",INDEX(CARTAO_COMPRAS!$G:$G,INT((ROW()-2)/20)+2))</f>
        <v/>
      </c>
      <c r="G5965" s="5" t="str">
        <f aca="false">IF($A5965="","",INDEX(CARTAO_COMPRAS!$I:$I,INT((ROW()-2)/20)+2))</f>
        <v/>
      </c>
      <c r="H5965" s="4" t="str">
        <f aca="false">IF($A5965="","",EDATE(INDEX(CARTAO_COMPRAS!$J:$J,INT((ROW()-2)/20)+2),MOD(ROW()-2,20)))</f>
        <v/>
      </c>
      <c r="I5965" s="4" t="str">
        <f aca="false">IF($H5965="","",$H5965-WEEKDAY($H5965,2)+1)</f>
        <v/>
      </c>
      <c r="J5965" s="4" t="str">
        <f aca="false">IF($I5965="","",$I5965+6)</f>
        <v/>
      </c>
      <c r="K5965" s="6" t="str">
        <f aca="false">IF($H5965="","",DATE(YEAR($H5965),MONTH($H5965),1))</f>
        <v/>
      </c>
      <c r="L5965" s="0" t="str">
        <f aca="false">IF($A5965="","",INDEX(CARTAO_COMPRAS!$K:$K,INT((ROW()-2)/20)+2))</f>
        <v/>
      </c>
      <c r="M5965" s="0" t="str">
        <f aca="false">IF($A5965="","","Compra no cartão")</f>
        <v/>
      </c>
    </row>
    <row r="5966" customFormat="false" ht="13.5" hidden="false" customHeight="false" outlineLevel="0" collapsed="false">
      <c r="A5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6" s="0" t="str">
        <f aca="false">IF($A5966="","",INDEX(CARTAO_COMPRAS!$C:$C,INT((ROW()-2)/20)+2))</f>
        <v/>
      </c>
      <c r="C5966" s="0" t="str">
        <f aca="false">IF($A5966="","",INDEX(CARTAO_COMPRAS!$D:$D,INT((ROW()-2)/20)+2))</f>
        <v/>
      </c>
      <c r="D5966" s="0" t="str">
        <f aca="false">IF($A5966="","",INDEX(CARTAO_COMPRAS!$E:$E,INT((ROW()-2)/20)+2))</f>
        <v/>
      </c>
      <c r="E5966" s="0" t="str">
        <f aca="false">IF($A5966="","",INDEX(CARTAO_COMPRAS!$H:$H,INT((ROW()-2)/20)+2)+MOD(ROW()-2,20))</f>
        <v/>
      </c>
      <c r="F5966" s="0" t="str">
        <f aca="false">IF($A5966="","",INDEX(CARTAO_COMPRAS!$G:$G,INT((ROW()-2)/20)+2))</f>
        <v/>
      </c>
      <c r="G5966" s="5" t="str">
        <f aca="false">IF($A5966="","",INDEX(CARTAO_COMPRAS!$I:$I,INT((ROW()-2)/20)+2))</f>
        <v/>
      </c>
      <c r="H5966" s="4" t="str">
        <f aca="false">IF($A5966="","",EDATE(INDEX(CARTAO_COMPRAS!$J:$J,INT((ROW()-2)/20)+2),MOD(ROW()-2,20)))</f>
        <v/>
      </c>
      <c r="I5966" s="4" t="str">
        <f aca="false">IF($H5966="","",$H5966-WEEKDAY($H5966,2)+1)</f>
        <v/>
      </c>
      <c r="J5966" s="4" t="str">
        <f aca="false">IF($I5966="","",$I5966+6)</f>
        <v/>
      </c>
      <c r="K5966" s="6" t="str">
        <f aca="false">IF($H5966="","",DATE(YEAR($H5966),MONTH($H5966),1))</f>
        <v/>
      </c>
      <c r="L5966" s="0" t="str">
        <f aca="false">IF($A5966="","",INDEX(CARTAO_COMPRAS!$K:$K,INT((ROW()-2)/20)+2))</f>
        <v/>
      </c>
      <c r="M5966" s="0" t="str">
        <f aca="false">IF($A5966="","","Compra no cartão")</f>
        <v/>
      </c>
    </row>
    <row r="5967" customFormat="false" ht="13.5" hidden="false" customHeight="false" outlineLevel="0" collapsed="false">
      <c r="A5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7" s="0" t="str">
        <f aca="false">IF($A5967="","",INDEX(CARTAO_COMPRAS!$C:$C,INT((ROW()-2)/20)+2))</f>
        <v/>
      </c>
      <c r="C5967" s="0" t="str">
        <f aca="false">IF($A5967="","",INDEX(CARTAO_COMPRAS!$D:$D,INT((ROW()-2)/20)+2))</f>
        <v/>
      </c>
      <c r="D5967" s="0" t="str">
        <f aca="false">IF($A5967="","",INDEX(CARTAO_COMPRAS!$E:$E,INT((ROW()-2)/20)+2))</f>
        <v/>
      </c>
      <c r="E5967" s="0" t="str">
        <f aca="false">IF($A5967="","",INDEX(CARTAO_COMPRAS!$H:$H,INT((ROW()-2)/20)+2)+MOD(ROW()-2,20))</f>
        <v/>
      </c>
      <c r="F5967" s="0" t="str">
        <f aca="false">IF($A5967="","",INDEX(CARTAO_COMPRAS!$G:$G,INT((ROW()-2)/20)+2))</f>
        <v/>
      </c>
      <c r="G5967" s="5" t="str">
        <f aca="false">IF($A5967="","",INDEX(CARTAO_COMPRAS!$I:$I,INT((ROW()-2)/20)+2))</f>
        <v/>
      </c>
      <c r="H5967" s="4" t="str">
        <f aca="false">IF($A5967="","",EDATE(INDEX(CARTAO_COMPRAS!$J:$J,INT((ROW()-2)/20)+2),MOD(ROW()-2,20)))</f>
        <v/>
      </c>
      <c r="I5967" s="4" t="str">
        <f aca="false">IF($H5967="","",$H5967-WEEKDAY($H5967,2)+1)</f>
        <v/>
      </c>
      <c r="J5967" s="4" t="str">
        <f aca="false">IF($I5967="","",$I5967+6)</f>
        <v/>
      </c>
      <c r="K5967" s="6" t="str">
        <f aca="false">IF($H5967="","",DATE(YEAR($H5967),MONTH($H5967),1))</f>
        <v/>
      </c>
      <c r="L5967" s="0" t="str">
        <f aca="false">IF($A5967="","",INDEX(CARTAO_COMPRAS!$K:$K,INT((ROW()-2)/20)+2))</f>
        <v/>
      </c>
      <c r="M5967" s="0" t="str">
        <f aca="false">IF($A5967="","","Compra no cartão")</f>
        <v/>
      </c>
    </row>
    <row r="5968" customFormat="false" ht="13.5" hidden="false" customHeight="false" outlineLevel="0" collapsed="false">
      <c r="A5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8" s="0" t="str">
        <f aca="false">IF($A5968="","",INDEX(CARTAO_COMPRAS!$C:$C,INT((ROW()-2)/20)+2))</f>
        <v/>
      </c>
      <c r="C5968" s="0" t="str">
        <f aca="false">IF($A5968="","",INDEX(CARTAO_COMPRAS!$D:$D,INT((ROW()-2)/20)+2))</f>
        <v/>
      </c>
      <c r="D5968" s="0" t="str">
        <f aca="false">IF($A5968="","",INDEX(CARTAO_COMPRAS!$E:$E,INT((ROW()-2)/20)+2))</f>
        <v/>
      </c>
      <c r="E5968" s="0" t="str">
        <f aca="false">IF($A5968="","",INDEX(CARTAO_COMPRAS!$H:$H,INT((ROW()-2)/20)+2)+MOD(ROW()-2,20))</f>
        <v/>
      </c>
      <c r="F5968" s="0" t="str">
        <f aca="false">IF($A5968="","",INDEX(CARTAO_COMPRAS!$G:$G,INT((ROW()-2)/20)+2))</f>
        <v/>
      </c>
      <c r="G5968" s="5" t="str">
        <f aca="false">IF($A5968="","",INDEX(CARTAO_COMPRAS!$I:$I,INT((ROW()-2)/20)+2))</f>
        <v/>
      </c>
      <c r="H5968" s="4" t="str">
        <f aca="false">IF($A5968="","",EDATE(INDEX(CARTAO_COMPRAS!$J:$J,INT((ROW()-2)/20)+2),MOD(ROW()-2,20)))</f>
        <v/>
      </c>
      <c r="I5968" s="4" t="str">
        <f aca="false">IF($H5968="","",$H5968-WEEKDAY($H5968,2)+1)</f>
        <v/>
      </c>
      <c r="J5968" s="4" t="str">
        <f aca="false">IF($I5968="","",$I5968+6)</f>
        <v/>
      </c>
      <c r="K5968" s="6" t="str">
        <f aca="false">IF($H5968="","",DATE(YEAR($H5968),MONTH($H5968),1))</f>
        <v/>
      </c>
      <c r="L5968" s="0" t="str">
        <f aca="false">IF($A5968="","",INDEX(CARTAO_COMPRAS!$K:$K,INT((ROW()-2)/20)+2))</f>
        <v/>
      </c>
      <c r="M5968" s="0" t="str">
        <f aca="false">IF($A5968="","","Compra no cartão")</f>
        <v/>
      </c>
    </row>
    <row r="5969" customFormat="false" ht="13.5" hidden="false" customHeight="false" outlineLevel="0" collapsed="false">
      <c r="A5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69" s="0" t="str">
        <f aca="false">IF($A5969="","",INDEX(CARTAO_COMPRAS!$C:$C,INT((ROW()-2)/20)+2))</f>
        <v/>
      </c>
      <c r="C5969" s="0" t="str">
        <f aca="false">IF($A5969="","",INDEX(CARTAO_COMPRAS!$D:$D,INT((ROW()-2)/20)+2))</f>
        <v/>
      </c>
      <c r="D5969" s="0" t="str">
        <f aca="false">IF($A5969="","",INDEX(CARTAO_COMPRAS!$E:$E,INT((ROW()-2)/20)+2))</f>
        <v/>
      </c>
      <c r="E5969" s="0" t="str">
        <f aca="false">IF($A5969="","",INDEX(CARTAO_COMPRAS!$H:$H,INT((ROW()-2)/20)+2)+MOD(ROW()-2,20))</f>
        <v/>
      </c>
      <c r="F5969" s="0" t="str">
        <f aca="false">IF($A5969="","",INDEX(CARTAO_COMPRAS!$G:$G,INT((ROW()-2)/20)+2))</f>
        <v/>
      </c>
      <c r="G5969" s="5" t="str">
        <f aca="false">IF($A5969="","",INDEX(CARTAO_COMPRAS!$I:$I,INT((ROW()-2)/20)+2))</f>
        <v/>
      </c>
      <c r="H5969" s="4" t="str">
        <f aca="false">IF($A5969="","",EDATE(INDEX(CARTAO_COMPRAS!$J:$J,INT((ROW()-2)/20)+2),MOD(ROW()-2,20)))</f>
        <v/>
      </c>
      <c r="I5969" s="4" t="str">
        <f aca="false">IF($H5969="","",$H5969-WEEKDAY($H5969,2)+1)</f>
        <v/>
      </c>
      <c r="J5969" s="4" t="str">
        <f aca="false">IF($I5969="","",$I5969+6)</f>
        <v/>
      </c>
      <c r="K5969" s="6" t="str">
        <f aca="false">IF($H5969="","",DATE(YEAR($H5969),MONTH($H5969),1))</f>
        <v/>
      </c>
      <c r="L5969" s="0" t="str">
        <f aca="false">IF($A5969="","",INDEX(CARTAO_COMPRAS!$K:$K,INT((ROW()-2)/20)+2))</f>
        <v/>
      </c>
      <c r="M5969" s="0" t="str">
        <f aca="false">IF($A5969="","","Compra no cartão")</f>
        <v/>
      </c>
    </row>
    <row r="5970" customFormat="false" ht="13.5" hidden="false" customHeight="false" outlineLevel="0" collapsed="false">
      <c r="A5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0" s="0" t="str">
        <f aca="false">IF($A5970="","",INDEX(CARTAO_COMPRAS!$C:$C,INT((ROW()-2)/20)+2))</f>
        <v/>
      </c>
      <c r="C5970" s="0" t="str">
        <f aca="false">IF($A5970="","",INDEX(CARTAO_COMPRAS!$D:$D,INT((ROW()-2)/20)+2))</f>
        <v/>
      </c>
      <c r="D5970" s="0" t="str">
        <f aca="false">IF($A5970="","",INDEX(CARTAO_COMPRAS!$E:$E,INT((ROW()-2)/20)+2))</f>
        <v/>
      </c>
      <c r="E5970" s="0" t="str">
        <f aca="false">IF($A5970="","",INDEX(CARTAO_COMPRAS!$H:$H,INT((ROW()-2)/20)+2)+MOD(ROW()-2,20))</f>
        <v/>
      </c>
      <c r="F5970" s="0" t="str">
        <f aca="false">IF($A5970="","",INDEX(CARTAO_COMPRAS!$G:$G,INT((ROW()-2)/20)+2))</f>
        <v/>
      </c>
      <c r="G5970" s="5" t="str">
        <f aca="false">IF($A5970="","",INDEX(CARTAO_COMPRAS!$I:$I,INT((ROW()-2)/20)+2))</f>
        <v/>
      </c>
      <c r="H5970" s="4" t="str">
        <f aca="false">IF($A5970="","",EDATE(INDEX(CARTAO_COMPRAS!$J:$J,INT((ROW()-2)/20)+2),MOD(ROW()-2,20)))</f>
        <v/>
      </c>
      <c r="I5970" s="4" t="str">
        <f aca="false">IF($H5970="","",$H5970-WEEKDAY($H5970,2)+1)</f>
        <v/>
      </c>
      <c r="J5970" s="4" t="str">
        <f aca="false">IF($I5970="","",$I5970+6)</f>
        <v/>
      </c>
      <c r="K5970" s="6" t="str">
        <f aca="false">IF($H5970="","",DATE(YEAR($H5970),MONTH($H5970),1))</f>
        <v/>
      </c>
      <c r="L5970" s="0" t="str">
        <f aca="false">IF($A5970="","",INDEX(CARTAO_COMPRAS!$K:$K,INT((ROW()-2)/20)+2))</f>
        <v/>
      </c>
      <c r="M5970" s="0" t="str">
        <f aca="false">IF($A5970="","","Compra no cartão")</f>
        <v/>
      </c>
    </row>
    <row r="5971" customFormat="false" ht="13.5" hidden="false" customHeight="false" outlineLevel="0" collapsed="false">
      <c r="A5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1" s="0" t="str">
        <f aca="false">IF($A5971="","",INDEX(CARTAO_COMPRAS!$C:$C,INT((ROW()-2)/20)+2))</f>
        <v/>
      </c>
      <c r="C5971" s="0" t="str">
        <f aca="false">IF($A5971="","",INDEX(CARTAO_COMPRAS!$D:$D,INT((ROW()-2)/20)+2))</f>
        <v/>
      </c>
      <c r="D5971" s="0" t="str">
        <f aca="false">IF($A5971="","",INDEX(CARTAO_COMPRAS!$E:$E,INT((ROW()-2)/20)+2))</f>
        <v/>
      </c>
      <c r="E5971" s="0" t="str">
        <f aca="false">IF($A5971="","",INDEX(CARTAO_COMPRAS!$H:$H,INT((ROW()-2)/20)+2)+MOD(ROW()-2,20))</f>
        <v/>
      </c>
      <c r="F5971" s="0" t="str">
        <f aca="false">IF($A5971="","",INDEX(CARTAO_COMPRAS!$G:$G,INT((ROW()-2)/20)+2))</f>
        <v/>
      </c>
      <c r="G5971" s="5" t="str">
        <f aca="false">IF($A5971="","",INDEX(CARTAO_COMPRAS!$I:$I,INT((ROW()-2)/20)+2))</f>
        <v/>
      </c>
      <c r="H5971" s="4" t="str">
        <f aca="false">IF($A5971="","",EDATE(INDEX(CARTAO_COMPRAS!$J:$J,INT((ROW()-2)/20)+2),MOD(ROW()-2,20)))</f>
        <v/>
      </c>
      <c r="I5971" s="4" t="str">
        <f aca="false">IF($H5971="","",$H5971-WEEKDAY($H5971,2)+1)</f>
        <v/>
      </c>
      <c r="J5971" s="4" t="str">
        <f aca="false">IF($I5971="","",$I5971+6)</f>
        <v/>
      </c>
      <c r="K5971" s="6" t="str">
        <f aca="false">IF($H5971="","",DATE(YEAR($H5971),MONTH($H5971),1))</f>
        <v/>
      </c>
      <c r="L5971" s="0" t="str">
        <f aca="false">IF($A5971="","",INDEX(CARTAO_COMPRAS!$K:$K,INT((ROW()-2)/20)+2))</f>
        <v/>
      </c>
      <c r="M5971" s="0" t="str">
        <f aca="false">IF($A5971="","","Compra no cartão")</f>
        <v/>
      </c>
    </row>
    <row r="5972" customFormat="false" ht="13.5" hidden="false" customHeight="false" outlineLevel="0" collapsed="false">
      <c r="A5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2" s="0" t="str">
        <f aca="false">IF($A5972="","",INDEX(CARTAO_COMPRAS!$C:$C,INT((ROW()-2)/20)+2))</f>
        <v/>
      </c>
      <c r="C5972" s="0" t="str">
        <f aca="false">IF($A5972="","",INDEX(CARTAO_COMPRAS!$D:$D,INT((ROW()-2)/20)+2))</f>
        <v/>
      </c>
      <c r="D5972" s="0" t="str">
        <f aca="false">IF($A5972="","",INDEX(CARTAO_COMPRAS!$E:$E,INT((ROW()-2)/20)+2))</f>
        <v/>
      </c>
      <c r="E5972" s="0" t="str">
        <f aca="false">IF($A5972="","",INDEX(CARTAO_COMPRAS!$H:$H,INT((ROW()-2)/20)+2)+MOD(ROW()-2,20))</f>
        <v/>
      </c>
      <c r="F5972" s="0" t="str">
        <f aca="false">IF($A5972="","",INDEX(CARTAO_COMPRAS!$G:$G,INT((ROW()-2)/20)+2))</f>
        <v/>
      </c>
      <c r="G5972" s="5" t="str">
        <f aca="false">IF($A5972="","",INDEX(CARTAO_COMPRAS!$I:$I,INT((ROW()-2)/20)+2))</f>
        <v/>
      </c>
      <c r="H5972" s="4" t="str">
        <f aca="false">IF($A5972="","",EDATE(INDEX(CARTAO_COMPRAS!$J:$J,INT((ROW()-2)/20)+2),MOD(ROW()-2,20)))</f>
        <v/>
      </c>
      <c r="I5972" s="4" t="str">
        <f aca="false">IF($H5972="","",$H5972-WEEKDAY($H5972,2)+1)</f>
        <v/>
      </c>
      <c r="J5972" s="4" t="str">
        <f aca="false">IF($I5972="","",$I5972+6)</f>
        <v/>
      </c>
      <c r="K5972" s="6" t="str">
        <f aca="false">IF($H5972="","",DATE(YEAR($H5972),MONTH($H5972),1))</f>
        <v/>
      </c>
      <c r="L5972" s="0" t="str">
        <f aca="false">IF($A5972="","",INDEX(CARTAO_COMPRAS!$K:$K,INT((ROW()-2)/20)+2))</f>
        <v/>
      </c>
      <c r="M5972" s="0" t="str">
        <f aca="false">IF($A5972="","","Compra no cartão")</f>
        <v/>
      </c>
    </row>
    <row r="5973" customFormat="false" ht="13.5" hidden="false" customHeight="false" outlineLevel="0" collapsed="false">
      <c r="A5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3" s="0" t="str">
        <f aca="false">IF($A5973="","",INDEX(CARTAO_COMPRAS!$C:$C,INT((ROW()-2)/20)+2))</f>
        <v/>
      </c>
      <c r="C5973" s="0" t="str">
        <f aca="false">IF($A5973="","",INDEX(CARTAO_COMPRAS!$D:$D,INT((ROW()-2)/20)+2))</f>
        <v/>
      </c>
      <c r="D5973" s="0" t="str">
        <f aca="false">IF($A5973="","",INDEX(CARTAO_COMPRAS!$E:$E,INT((ROW()-2)/20)+2))</f>
        <v/>
      </c>
      <c r="E5973" s="0" t="str">
        <f aca="false">IF($A5973="","",INDEX(CARTAO_COMPRAS!$H:$H,INT((ROW()-2)/20)+2)+MOD(ROW()-2,20))</f>
        <v/>
      </c>
      <c r="F5973" s="0" t="str">
        <f aca="false">IF($A5973="","",INDEX(CARTAO_COMPRAS!$G:$G,INT((ROW()-2)/20)+2))</f>
        <v/>
      </c>
      <c r="G5973" s="5" t="str">
        <f aca="false">IF($A5973="","",INDEX(CARTAO_COMPRAS!$I:$I,INT((ROW()-2)/20)+2))</f>
        <v/>
      </c>
      <c r="H5973" s="4" t="str">
        <f aca="false">IF($A5973="","",EDATE(INDEX(CARTAO_COMPRAS!$J:$J,INT((ROW()-2)/20)+2),MOD(ROW()-2,20)))</f>
        <v/>
      </c>
      <c r="I5973" s="4" t="str">
        <f aca="false">IF($H5973="","",$H5973-WEEKDAY($H5973,2)+1)</f>
        <v/>
      </c>
      <c r="J5973" s="4" t="str">
        <f aca="false">IF($I5973="","",$I5973+6)</f>
        <v/>
      </c>
      <c r="K5973" s="6" t="str">
        <f aca="false">IF($H5973="","",DATE(YEAR($H5973),MONTH($H5973),1))</f>
        <v/>
      </c>
      <c r="L5973" s="0" t="str">
        <f aca="false">IF($A5973="","",INDEX(CARTAO_COMPRAS!$K:$K,INT((ROW()-2)/20)+2))</f>
        <v/>
      </c>
      <c r="M5973" s="0" t="str">
        <f aca="false">IF($A5973="","","Compra no cartão")</f>
        <v/>
      </c>
    </row>
    <row r="5974" customFormat="false" ht="13.5" hidden="false" customHeight="false" outlineLevel="0" collapsed="false">
      <c r="A5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4" s="0" t="str">
        <f aca="false">IF($A5974="","",INDEX(CARTAO_COMPRAS!$C:$C,INT((ROW()-2)/20)+2))</f>
        <v/>
      </c>
      <c r="C5974" s="0" t="str">
        <f aca="false">IF($A5974="","",INDEX(CARTAO_COMPRAS!$D:$D,INT((ROW()-2)/20)+2))</f>
        <v/>
      </c>
      <c r="D5974" s="0" t="str">
        <f aca="false">IF($A5974="","",INDEX(CARTAO_COMPRAS!$E:$E,INT((ROW()-2)/20)+2))</f>
        <v/>
      </c>
      <c r="E5974" s="0" t="str">
        <f aca="false">IF($A5974="","",INDEX(CARTAO_COMPRAS!$H:$H,INT((ROW()-2)/20)+2)+MOD(ROW()-2,20))</f>
        <v/>
      </c>
      <c r="F5974" s="0" t="str">
        <f aca="false">IF($A5974="","",INDEX(CARTAO_COMPRAS!$G:$G,INT((ROW()-2)/20)+2))</f>
        <v/>
      </c>
      <c r="G5974" s="5" t="str">
        <f aca="false">IF($A5974="","",INDEX(CARTAO_COMPRAS!$I:$I,INT((ROW()-2)/20)+2))</f>
        <v/>
      </c>
      <c r="H5974" s="4" t="str">
        <f aca="false">IF($A5974="","",EDATE(INDEX(CARTAO_COMPRAS!$J:$J,INT((ROW()-2)/20)+2),MOD(ROW()-2,20)))</f>
        <v/>
      </c>
      <c r="I5974" s="4" t="str">
        <f aca="false">IF($H5974="","",$H5974-WEEKDAY($H5974,2)+1)</f>
        <v/>
      </c>
      <c r="J5974" s="4" t="str">
        <f aca="false">IF($I5974="","",$I5974+6)</f>
        <v/>
      </c>
      <c r="K5974" s="6" t="str">
        <f aca="false">IF($H5974="","",DATE(YEAR($H5974),MONTH($H5974),1))</f>
        <v/>
      </c>
      <c r="L5974" s="0" t="str">
        <f aca="false">IF($A5974="","",INDEX(CARTAO_COMPRAS!$K:$K,INT((ROW()-2)/20)+2))</f>
        <v/>
      </c>
      <c r="M5974" s="0" t="str">
        <f aca="false">IF($A5974="","","Compra no cartão")</f>
        <v/>
      </c>
    </row>
    <row r="5975" customFormat="false" ht="13.5" hidden="false" customHeight="false" outlineLevel="0" collapsed="false">
      <c r="A5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5" s="0" t="str">
        <f aca="false">IF($A5975="","",INDEX(CARTAO_COMPRAS!$C:$C,INT((ROW()-2)/20)+2))</f>
        <v/>
      </c>
      <c r="C5975" s="0" t="str">
        <f aca="false">IF($A5975="","",INDEX(CARTAO_COMPRAS!$D:$D,INT((ROW()-2)/20)+2))</f>
        <v/>
      </c>
      <c r="D5975" s="0" t="str">
        <f aca="false">IF($A5975="","",INDEX(CARTAO_COMPRAS!$E:$E,INT((ROW()-2)/20)+2))</f>
        <v/>
      </c>
      <c r="E5975" s="0" t="str">
        <f aca="false">IF($A5975="","",INDEX(CARTAO_COMPRAS!$H:$H,INT((ROW()-2)/20)+2)+MOD(ROW()-2,20))</f>
        <v/>
      </c>
      <c r="F5975" s="0" t="str">
        <f aca="false">IF($A5975="","",INDEX(CARTAO_COMPRAS!$G:$G,INT((ROW()-2)/20)+2))</f>
        <v/>
      </c>
      <c r="G5975" s="5" t="str">
        <f aca="false">IF($A5975="","",INDEX(CARTAO_COMPRAS!$I:$I,INT((ROW()-2)/20)+2))</f>
        <v/>
      </c>
      <c r="H5975" s="4" t="str">
        <f aca="false">IF($A5975="","",EDATE(INDEX(CARTAO_COMPRAS!$J:$J,INT((ROW()-2)/20)+2),MOD(ROW()-2,20)))</f>
        <v/>
      </c>
      <c r="I5975" s="4" t="str">
        <f aca="false">IF($H5975="","",$H5975-WEEKDAY($H5975,2)+1)</f>
        <v/>
      </c>
      <c r="J5975" s="4" t="str">
        <f aca="false">IF($I5975="","",$I5975+6)</f>
        <v/>
      </c>
      <c r="K5975" s="6" t="str">
        <f aca="false">IF($H5975="","",DATE(YEAR($H5975),MONTH($H5975),1))</f>
        <v/>
      </c>
      <c r="L5975" s="0" t="str">
        <f aca="false">IF($A5975="","",INDEX(CARTAO_COMPRAS!$K:$K,INT((ROW()-2)/20)+2))</f>
        <v/>
      </c>
      <c r="M5975" s="0" t="str">
        <f aca="false">IF($A5975="","","Compra no cartão")</f>
        <v/>
      </c>
    </row>
    <row r="5976" customFormat="false" ht="13.5" hidden="false" customHeight="false" outlineLevel="0" collapsed="false">
      <c r="A5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6" s="0" t="str">
        <f aca="false">IF($A5976="","",INDEX(CARTAO_COMPRAS!$C:$C,INT((ROW()-2)/20)+2))</f>
        <v/>
      </c>
      <c r="C5976" s="0" t="str">
        <f aca="false">IF($A5976="","",INDEX(CARTAO_COMPRAS!$D:$D,INT((ROW()-2)/20)+2))</f>
        <v/>
      </c>
      <c r="D5976" s="0" t="str">
        <f aca="false">IF($A5976="","",INDEX(CARTAO_COMPRAS!$E:$E,INT((ROW()-2)/20)+2))</f>
        <v/>
      </c>
      <c r="E5976" s="0" t="str">
        <f aca="false">IF($A5976="","",INDEX(CARTAO_COMPRAS!$H:$H,INT((ROW()-2)/20)+2)+MOD(ROW()-2,20))</f>
        <v/>
      </c>
      <c r="F5976" s="0" t="str">
        <f aca="false">IF($A5976="","",INDEX(CARTAO_COMPRAS!$G:$G,INT((ROW()-2)/20)+2))</f>
        <v/>
      </c>
      <c r="G5976" s="5" t="str">
        <f aca="false">IF($A5976="","",INDEX(CARTAO_COMPRAS!$I:$I,INT((ROW()-2)/20)+2))</f>
        <v/>
      </c>
      <c r="H5976" s="4" t="str">
        <f aca="false">IF($A5976="","",EDATE(INDEX(CARTAO_COMPRAS!$J:$J,INT((ROW()-2)/20)+2),MOD(ROW()-2,20)))</f>
        <v/>
      </c>
      <c r="I5976" s="4" t="str">
        <f aca="false">IF($H5976="","",$H5976-WEEKDAY($H5976,2)+1)</f>
        <v/>
      </c>
      <c r="J5976" s="4" t="str">
        <f aca="false">IF($I5976="","",$I5976+6)</f>
        <v/>
      </c>
      <c r="K5976" s="6" t="str">
        <f aca="false">IF($H5976="","",DATE(YEAR($H5976),MONTH($H5976),1))</f>
        <v/>
      </c>
      <c r="L5976" s="0" t="str">
        <f aca="false">IF($A5976="","",INDEX(CARTAO_COMPRAS!$K:$K,INT((ROW()-2)/20)+2))</f>
        <v/>
      </c>
      <c r="M5976" s="0" t="str">
        <f aca="false">IF($A5976="","","Compra no cartão")</f>
        <v/>
      </c>
    </row>
    <row r="5977" customFormat="false" ht="13.5" hidden="false" customHeight="false" outlineLevel="0" collapsed="false">
      <c r="A5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7" s="0" t="str">
        <f aca="false">IF($A5977="","",INDEX(CARTAO_COMPRAS!$C:$C,INT((ROW()-2)/20)+2))</f>
        <v/>
      </c>
      <c r="C5977" s="0" t="str">
        <f aca="false">IF($A5977="","",INDEX(CARTAO_COMPRAS!$D:$D,INT((ROW()-2)/20)+2))</f>
        <v/>
      </c>
      <c r="D5977" s="0" t="str">
        <f aca="false">IF($A5977="","",INDEX(CARTAO_COMPRAS!$E:$E,INT((ROW()-2)/20)+2))</f>
        <v/>
      </c>
      <c r="E5977" s="0" t="str">
        <f aca="false">IF($A5977="","",INDEX(CARTAO_COMPRAS!$H:$H,INT((ROW()-2)/20)+2)+MOD(ROW()-2,20))</f>
        <v/>
      </c>
      <c r="F5977" s="0" t="str">
        <f aca="false">IF($A5977="","",INDEX(CARTAO_COMPRAS!$G:$G,INT((ROW()-2)/20)+2))</f>
        <v/>
      </c>
      <c r="G5977" s="5" t="str">
        <f aca="false">IF($A5977="","",INDEX(CARTAO_COMPRAS!$I:$I,INT((ROW()-2)/20)+2))</f>
        <v/>
      </c>
      <c r="H5977" s="4" t="str">
        <f aca="false">IF($A5977="","",EDATE(INDEX(CARTAO_COMPRAS!$J:$J,INT((ROW()-2)/20)+2),MOD(ROW()-2,20)))</f>
        <v/>
      </c>
      <c r="I5977" s="4" t="str">
        <f aca="false">IF($H5977="","",$H5977-WEEKDAY($H5977,2)+1)</f>
        <v/>
      </c>
      <c r="J5977" s="4" t="str">
        <f aca="false">IF($I5977="","",$I5977+6)</f>
        <v/>
      </c>
      <c r="K5977" s="6" t="str">
        <f aca="false">IF($H5977="","",DATE(YEAR($H5977),MONTH($H5977),1))</f>
        <v/>
      </c>
      <c r="L5977" s="0" t="str">
        <f aca="false">IF($A5977="","",INDEX(CARTAO_COMPRAS!$K:$K,INT((ROW()-2)/20)+2))</f>
        <v/>
      </c>
      <c r="M5977" s="0" t="str">
        <f aca="false">IF($A5977="","","Compra no cartão")</f>
        <v/>
      </c>
    </row>
    <row r="5978" customFormat="false" ht="13.5" hidden="false" customHeight="false" outlineLevel="0" collapsed="false">
      <c r="A5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8" s="0" t="str">
        <f aca="false">IF($A5978="","",INDEX(CARTAO_COMPRAS!$C:$C,INT((ROW()-2)/20)+2))</f>
        <v/>
      </c>
      <c r="C5978" s="0" t="str">
        <f aca="false">IF($A5978="","",INDEX(CARTAO_COMPRAS!$D:$D,INT((ROW()-2)/20)+2))</f>
        <v/>
      </c>
      <c r="D5978" s="0" t="str">
        <f aca="false">IF($A5978="","",INDEX(CARTAO_COMPRAS!$E:$E,INT((ROW()-2)/20)+2))</f>
        <v/>
      </c>
      <c r="E5978" s="0" t="str">
        <f aca="false">IF($A5978="","",INDEX(CARTAO_COMPRAS!$H:$H,INT((ROW()-2)/20)+2)+MOD(ROW()-2,20))</f>
        <v/>
      </c>
      <c r="F5978" s="0" t="str">
        <f aca="false">IF($A5978="","",INDEX(CARTAO_COMPRAS!$G:$G,INT((ROW()-2)/20)+2))</f>
        <v/>
      </c>
      <c r="G5978" s="5" t="str">
        <f aca="false">IF($A5978="","",INDEX(CARTAO_COMPRAS!$I:$I,INT((ROW()-2)/20)+2))</f>
        <v/>
      </c>
      <c r="H5978" s="4" t="str">
        <f aca="false">IF($A5978="","",EDATE(INDEX(CARTAO_COMPRAS!$J:$J,INT((ROW()-2)/20)+2),MOD(ROW()-2,20)))</f>
        <v/>
      </c>
      <c r="I5978" s="4" t="str">
        <f aca="false">IF($H5978="","",$H5978-WEEKDAY($H5978,2)+1)</f>
        <v/>
      </c>
      <c r="J5978" s="4" t="str">
        <f aca="false">IF($I5978="","",$I5978+6)</f>
        <v/>
      </c>
      <c r="K5978" s="6" t="str">
        <f aca="false">IF($H5978="","",DATE(YEAR($H5978),MONTH($H5978),1))</f>
        <v/>
      </c>
      <c r="L5978" s="0" t="str">
        <f aca="false">IF($A5978="","",INDEX(CARTAO_COMPRAS!$K:$K,INT((ROW()-2)/20)+2))</f>
        <v/>
      </c>
      <c r="M5978" s="0" t="str">
        <f aca="false">IF($A5978="","","Compra no cartão")</f>
        <v/>
      </c>
    </row>
    <row r="5979" customFormat="false" ht="13.5" hidden="false" customHeight="false" outlineLevel="0" collapsed="false">
      <c r="A5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79" s="0" t="str">
        <f aca="false">IF($A5979="","",INDEX(CARTAO_COMPRAS!$C:$C,INT((ROW()-2)/20)+2))</f>
        <v/>
      </c>
      <c r="C5979" s="0" t="str">
        <f aca="false">IF($A5979="","",INDEX(CARTAO_COMPRAS!$D:$D,INT((ROW()-2)/20)+2))</f>
        <v/>
      </c>
      <c r="D5979" s="0" t="str">
        <f aca="false">IF($A5979="","",INDEX(CARTAO_COMPRAS!$E:$E,INT((ROW()-2)/20)+2))</f>
        <v/>
      </c>
      <c r="E5979" s="0" t="str">
        <f aca="false">IF($A5979="","",INDEX(CARTAO_COMPRAS!$H:$H,INT((ROW()-2)/20)+2)+MOD(ROW()-2,20))</f>
        <v/>
      </c>
      <c r="F5979" s="0" t="str">
        <f aca="false">IF($A5979="","",INDEX(CARTAO_COMPRAS!$G:$G,INT((ROW()-2)/20)+2))</f>
        <v/>
      </c>
      <c r="G5979" s="5" t="str">
        <f aca="false">IF($A5979="","",INDEX(CARTAO_COMPRAS!$I:$I,INT((ROW()-2)/20)+2))</f>
        <v/>
      </c>
      <c r="H5979" s="4" t="str">
        <f aca="false">IF($A5979="","",EDATE(INDEX(CARTAO_COMPRAS!$J:$J,INT((ROW()-2)/20)+2),MOD(ROW()-2,20)))</f>
        <v/>
      </c>
      <c r="I5979" s="4" t="str">
        <f aca="false">IF($H5979="","",$H5979-WEEKDAY($H5979,2)+1)</f>
        <v/>
      </c>
      <c r="J5979" s="4" t="str">
        <f aca="false">IF($I5979="","",$I5979+6)</f>
        <v/>
      </c>
      <c r="K5979" s="6" t="str">
        <f aca="false">IF($H5979="","",DATE(YEAR($H5979),MONTH($H5979),1))</f>
        <v/>
      </c>
      <c r="L5979" s="0" t="str">
        <f aca="false">IF($A5979="","",INDEX(CARTAO_COMPRAS!$K:$K,INT((ROW()-2)/20)+2))</f>
        <v/>
      </c>
      <c r="M5979" s="0" t="str">
        <f aca="false">IF($A5979="","","Compra no cartão")</f>
        <v/>
      </c>
    </row>
    <row r="5980" customFormat="false" ht="13.5" hidden="false" customHeight="false" outlineLevel="0" collapsed="false">
      <c r="A5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0" s="0" t="str">
        <f aca="false">IF($A5980="","",INDEX(CARTAO_COMPRAS!$C:$C,INT((ROW()-2)/20)+2))</f>
        <v/>
      </c>
      <c r="C5980" s="0" t="str">
        <f aca="false">IF($A5980="","",INDEX(CARTAO_COMPRAS!$D:$D,INT((ROW()-2)/20)+2))</f>
        <v/>
      </c>
      <c r="D5980" s="0" t="str">
        <f aca="false">IF($A5980="","",INDEX(CARTAO_COMPRAS!$E:$E,INT((ROW()-2)/20)+2))</f>
        <v/>
      </c>
      <c r="E5980" s="0" t="str">
        <f aca="false">IF($A5980="","",INDEX(CARTAO_COMPRAS!$H:$H,INT((ROW()-2)/20)+2)+MOD(ROW()-2,20))</f>
        <v/>
      </c>
      <c r="F5980" s="0" t="str">
        <f aca="false">IF($A5980="","",INDEX(CARTAO_COMPRAS!$G:$G,INT((ROW()-2)/20)+2))</f>
        <v/>
      </c>
      <c r="G5980" s="5" t="str">
        <f aca="false">IF($A5980="","",INDEX(CARTAO_COMPRAS!$I:$I,INT((ROW()-2)/20)+2))</f>
        <v/>
      </c>
      <c r="H5980" s="4" t="str">
        <f aca="false">IF($A5980="","",EDATE(INDEX(CARTAO_COMPRAS!$J:$J,INT((ROW()-2)/20)+2),MOD(ROW()-2,20)))</f>
        <v/>
      </c>
      <c r="I5980" s="4" t="str">
        <f aca="false">IF($H5980="","",$H5980-WEEKDAY($H5980,2)+1)</f>
        <v/>
      </c>
      <c r="J5980" s="4" t="str">
        <f aca="false">IF($I5980="","",$I5980+6)</f>
        <v/>
      </c>
      <c r="K5980" s="6" t="str">
        <f aca="false">IF($H5980="","",DATE(YEAR($H5980),MONTH($H5980),1))</f>
        <v/>
      </c>
      <c r="L5980" s="0" t="str">
        <f aca="false">IF($A5980="","",INDEX(CARTAO_COMPRAS!$K:$K,INT((ROW()-2)/20)+2))</f>
        <v/>
      </c>
      <c r="M5980" s="0" t="str">
        <f aca="false">IF($A5980="","","Compra no cartão")</f>
        <v/>
      </c>
    </row>
    <row r="5981" customFormat="false" ht="13.5" hidden="false" customHeight="false" outlineLevel="0" collapsed="false">
      <c r="A5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1" s="0" t="str">
        <f aca="false">IF($A5981="","",INDEX(CARTAO_COMPRAS!$C:$C,INT((ROW()-2)/20)+2))</f>
        <v/>
      </c>
      <c r="C5981" s="0" t="str">
        <f aca="false">IF($A5981="","",INDEX(CARTAO_COMPRAS!$D:$D,INT((ROW()-2)/20)+2))</f>
        <v/>
      </c>
      <c r="D5981" s="0" t="str">
        <f aca="false">IF($A5981="","",INDEX(CARTAO_COMPRAS!$E:$E,INT((ROW()-2)/20)+2))</f>
        <v/>
      </c>
      <c r="E5981" s="0" t="str">
        <f aca="false">IF($A5981="","",INDEX(CARTAO_COMPRAS!$H:$H,INT((ROW()-2)/20)+2)+MOD(ROW()-2,20))</f>
        <v/>
      </c>
      <c r="F5981" s="0" t="str">
        <f aca="false">IF($A5981="","",INDEX(CARTAO_COMPRAS!$G:$G,INT((ROW()-2)/20)+2))</f>
        <v/>
      </c>
      <c r="G5981" s="5" t="str">
        <f aca="false">IF($A5981="","",INDEX(CARTAO_COMPRAS!$I:$I,INT((ROW()-2)/20)+2))</f>
        <v/>
      </c>
      <c r="H5981" s="4" t="str">
        <f aca="false">IF($A5981="","",EDATE(INDEX(CARTAO_COMPRAS!$J:$J,INT((ROW()-2)/20)+2),MOD(ROW()-2,20)))</f>
        <v/>
      </c>
      <c r="I5981" s="4" t="str">
        <f aca="false">IF($H5981="","",$H5981-WEEKDAY($H5981,2)+1)</f>
        <v/>
      </c>
      <c r="J5981" s="4" t="str">
        <f aca="false">IF($I5981="","",$I5981+6)</f>
        <v/>
      </c>
      <c r="K5981" s="6" t="str">
        <f aca="false">IF($H5981="","",DATE(YEAR($H5981),MONTH($H5981),1))</f>
        <v/>
      </c>
      <c r="L5981" s="0" t="str">
        <f aca="false">IF($A5981="","",INDEX(CARTAO_COMPRAS!$K:$K,INT((ROW()-2)/20)+2))</f>
        <v/>
      </c>
      <c r="M5981" s="0" t="str">
        <f aca="false">IF($A5981="","","Compra no cartão")</f>
        <v/>
      </c>
    </row>
    <row r="5982" customFormat="false" ht="13.5" hidden="false" customHeight="false" outlineLevel="0" collapsed="false">
      <c r="A59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2" s="0" t="str">
        <f aca="false">IF($A5982="","",INDEX(CARTAO_COMPRAS!$C:$C,INT((ROW()-2)/20)+2))</f>
        <v/>
      </c>
      <c r="C5982" s="0" t="str">
        <f aca="false">IF($A5982="","",INDEX(CARTAO_COMPRAS!$D:$D,INT((ROW()-2)/20)+2))</f>
        <v/>
      </c>
      <c r="D5982" s="0" t="str">
        <f aca="false">IF($A5982="","",INDEX(CARTAO_COMPRAS!$E:$E,INT((ROW()-2)/20)+2))</f>
        <v/>
      </c>
      <c r="E5982" s="0" t="str">
        <f aca="false">IF($A5982="","",INDEX(CARTAO_COMPRAS!$H:$H,INT((ROW()-2)/20)+2)+MOD(ROW()-2,20))</f>
        <v/>
      </c>
      <c r="F5982" s="0" t="str">
        <f aca="false">IF($A5982="","",INDEX(CARTAO_COMPRAS!$G:$G,INT((ROW()-2)/20)+2))</f>
        <v/>
      </c>
      <c r="G5982" s="5" t="str">
        <f aca="false">IF($A5982="","",INDEX(CARTAO_COMPRAS!$I:$I,INT((ROW()-2)/20)+2))</f>
        <v/>
      </c>
      <c r="H5982" s="4" t="str">
        <f aca="false">IF($A5982="","",EDATE(INDEX(CARTAO_COMPRAS!$J:$J,INT((ROW()-2)/20)+2),MOD(ROW()-2,20)))</f>
        <v/>
      </c>
      <c r="I5982" s="4" t="str">
        <f aca="false">IF($H5982="","",$H5982-WEEKDAY($H5982,2)+1)</f>
        <v/>
      </c>
      <c r="J5982" s="4" t="str">
        <f aca="false">IF($I5982="","",$I5982+6)</f>
        <v/>
      </c>
      <c r="K5982" s="6" t="str">
        <f aca="false">IF($H5982="","",DATE(YEAR($H5982),MONTH($H5982),1))</f>
        <v/>
      </c>
      <c r="L5982" s="0" t="str">
        <f aca="false">IF($A5982="","",INDEX(CARTAO_COMPRAS!$K:$K,INT((ROW()-2)/20)+2))</f>
        <v/>
      </c>
      <c r="M5982" s="0" t="str">
        <f aca="false">IF($A5982="","","Compra no cartão")</f>
        <v/>
      </c>
    </row>
    <row r="5983" customFormat="false" ht="13.5" hidden="false" customHeight="false" outlineLevel="0" collapsed="false">
      <c r="A5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3" s="0" t="str">
        <f aca="false">IF($A5983="","",INDEX(CARTAO_COMPRAS!$C:$C,INT((ROW()-2)/20)+2))</f>
        <v/>
      </c>
      <c r="C5983" s="0" t="str">
        <f aca="false">IF($A5983="","",INDEX(CARTAO_COMPRAS!$D:$D,INT((ROW()-2)/20)+2))</f>
        <v/>
      </c>
      <c r="D5983" s="0" t="str">
        <f aca="false">IF($A5983="","",INDEX(CARTAO_COMPRAS!$E:$E,INT((ROW()-2)/20)+2))</f>
        <v/>
      </c>
      <c r="E5983" s="0" t="str">
        <f aca="false">IF($A5983="","",INDEX(CARTAO_COMPRAS!$H:$H,INT((ROW()-2)/20)+2)+MOD(ROW()-2,20))</f>
        <v/>
      </c>
      <c r="F5983" s="0" t="str">
        <f aca="false">IF($A5983="","",INDEX(CARTAO_COMPRAS!$G:$G,INT((ROW()-2)/20)+2))</f>
        <v/>
      </c>
      <c r="G5983" s="5" t="str">
        <f aca="false">IF($A5983="","",INDEX(CARTAO_COMPRAS!$I:$I,INT((ROW()-2)/20)+2))</f>
        <v/>
      </c>
      <c r="H5983" s="4" t="str">
        <f aca="false">IF($A5983="","",EDATE(INDEX(CARTAO_COMPRAS!$J:$J,INT((ROW()-2)/20)+2),MOD(ROW()-2,20)))</f>
        <v/>
      </c>
      <c r="I5983" s="4" t="str">
        <f aca="false">IF($H5983="","",$H5983-WEEKDAY($H5983,2)+1)</f>
        <v/>
      </c>
      <c r="J5983" s="4" t="str">
        <f aca="false">IF($I5983="","",$I5983+6)</f>
        <v/>
      </c>
      <c r="K5983" s="6" t="str">
        <f aca="false">IF($H5983="","",DATE(YEAR($H5983),MONTH($H5983),1))</f>
        <v/>
      </c>
      <c r="L5983" s="0" t="str">
        <f aca="false">IF($A5983="","",INDEX(CARTAO_COMPRAS!$K:$K,INT((ROW()-2)/20)+2))</f>
        <v/>
      </c>
      <c r="M5983" s="0" t="str">
        <f aca="false">IF($A5983="","","Compra no cartão")</f>
        <v/>
      </c>
    </row>
    <row r="5984" customFormat="false" ht="13.5" hidden="false" customHeight="false" outlineLevel="0" collapsed="false">
      <c r="A5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4" s="0" t="str">
        <f aca="false">IF($A5984="","",INDEX(CARTAO_COMPRAS!$C:$C,INT((ROW()-2)/20)+2))</f>
        <v/>
      </c>
      <c r="C5984" s="0" t="str">
        <f aca="false">IF($A5984="","",INDEX(CARTAO_COMPRAS!$D:$D,INT((ROW()-2)/20)+2))</f>
        <v/>
      </c>
      <c r="D5984" s="0" t="str">
        <f aca="false">IF($A5984="","",INDEX(CARTAO_COMPRAS!$E:$E,INT((ROW()-2)/20)+2))</f>
        <v/>
      </c>
      <c r="E5984" s="0" t="str">
        <f aca="false">IF($A5984="","",INDEX(CARTAO_COMPRAS!$H:$H,INT((ROW()-2)/20)+2)+MOD(ROW()-2,20))</f>
        <v/>
      </c>
      <c r="F5984" s="0" t="str">
        <f aca="false">IF($A5984="","",INDEX(CARTAO_COMPRAS!$G:$G,INT((ROW()-2)/20)+2))</f>
        <v/>
      </c>
      <c r="G5984" s="5" t="str">
        <f aca="false">IF($A5984="","",INDEX(CARTAO_COMPRAS!$I:$I,INT((ROW()-2)/20)+2))</f>
        <v/>
      </c>
      <c r="H5984" s="4" t="str">
        <f aca="false">IF($A5984="","",EDATE(INDEX(CARTAO_COMPRAS!$J:$J,INT((ROW()-2)/20)+2),MOD(ROW()-2,20)))</f>
        <v/>
      </c>
      <c r="I5984" s="4" t="str">
        <f aca="false">IF($H5984="","",$H5984-WEEKDAY($H5984,2)+1)</f>
        <v/>
      </c>
      <c r="J5984" s="4" t="str">
        <f aca="false">IF($I5984="","",$I5984+6)</f>
        <v/>
      </c>
      <c r="K5984" s="6" t="str">
        <f aca="false">IF($H5984="","",DATE(YEAR($H5984),MONTH($H5984),1))</f>
        <v/>
      </c>
      <c r="L5984" s="0" t="str">
        <f aca="false">IF($A5984="","",INDEX(CARTAO_COMPRAS!$K:$K,INT((ROW()-2)/20)+2))</f>
        <v/>
      </c>
      <c r="M5984" s="0" t="str">
        <f aca="false">IF($A5984="","","Compra no cartão")</f>
        <v/>
      </c>
    </row>
    <row r="5985" customFormat="false" ht="13.5" hidden="false" customHeight="false" outlineLevel="0" collapsed="false">
      <c r="A5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5" s="0" t="str">
        <f aca="false">IF($A5985="","",INDEX(CARTAO_COMPRAS!$C:$C,INT((ROW()-2)/20)+2))</f>
        <v/>
      </c>
      <c r="C5985" s="0" t="str">
        <f aca="false">IF($A5985="","",INDEX(CARTAO_COMPRAS!$D:$D,INT((ROW()-2)/20)+2))</f>
        <v/>
      </c>
      <c r="D5985" s="0" t="str">
        <f aca="false">IF($A5985="","",INDEX(CARTAO_COMPRAS!$E:$E,INT((ROW()-2)/20)+2))</f>
        <v/>
      </c>
      <c r="E5985" s="0" t="str">
        <f aca="false">IF($A5985="","",INDEX(CARTAO_COMPRAS!$H:$H,INT((ROW()-2)/20)+2)+MOD(ROW()-2,20))</f>
        <v/>
      </c>
      <c r="F5985" s="0" t="str">
        <f aca="false">IF($A5985="","",INDEX(CARTAO_COMPRAS!$G:$G,INT((ROW()-2)/20)+2))</f>
        <v/>
      </c>
      <c r="G5985" s="5" t="str">
        <f aca="false">IF($A5985="","",INDEX(CARTAO_COMPRAS!$I:$I,INT((ROW()-2)/20)+2))</f>
        <v/>
      </c>
      <c r="H5985" s="4" t="str">
        <f aca="false">IF($A5985="","",EDATE(INDEX(CARTAO_COMPRAS!$J:$J,INT((ROW()-2)/20)+2),MOD(ROW()-2,20)))</f>
        <v/>
      </c>
      <c r="I5985" s="4" t="str">
        <f aca="false">IF($H5985="","",$H5985-WEEKDAY($H5985,2)+1)</f>
        <v/>
      </c>
      <c r="J5985" s="4" t="str">
        <f aca="false">IF($I5985="","",$I5985+6)</f>
        <v/>
      </c>
      <c r="K5985" s="6" t="str">
        <f aca="false">IF($H5985="","",DATE(YEAR($H5985),MONTH($H5985),1))</f>
        <v/>
      </c>
      <c r="L5985" s="0" t="str">
        <f aca="false">IF($A5985="","",INDEX(CARTAO_COMPRAS!$K:$K,INT((ROW()-2)/20)+2))</f>
        <v/>
      </c>
      <c r="M5985" s="0" t="str">
        <f aca="false">IF($A5985="","","Compra no cartão")</f>
        <v/>
      </c>
    </row>
    <row r="5986" customFormat="false" ht="13.5" hidden="false" customHeight="false" outlineLevel="0" collapsed="false">
      <c r="A5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6" s="0" t="str">
        <f aca="false">IF($A5986="","",INDEX(CARTAO_COMPRAS!$C:$C,INT((ROW()-2)/20)+2))</f>
        <v/>
      </c>
      <c r="C5986" s="0" t="str">
        <f aca="false">IF($A5986="","",INDEX(CARTAO_COMPRAS!$D:$D,INT((ROW()-2)/20)+2))</f>
        <v/>
      </c>
      <c r="D5986" s="0" t="str">
        <f aca="false">IF($A5986="","",INDEX(CARTAO_COMPRAS!$E:$E,INT((ROW()-2)/20)+2))</f>
        <v/>
      </c>
      <c r="E5986" s="0" t="str">
        <f aca="false">IF($A5986="","",INDEX(CARTAO_COMPRAS!$H:$H,INT((ROW()-2)/20)+2)+MOD(ROW()-2,20))</f>
        <v/>
      </c>
      <c r="F5986" s="0" t="str">
        <f aca="false">IF($A5986="","",INDEX(CARTAO_COMPRAS!$G:$G,INT((ROW()-2)/20)+2))</f>
        <v/>
      </c>
      <c r="G5986" s="5" t="str">
        <f aca="false">IF($A5986="","",INDEX(CARTAO_COMPRAS!$I:$I,INT((ROW()-2)/20)+2))</f>
        <v/>
      </c>
      <c r="H5986" s="4" t="str">
        <f aca="false">IF($A5986="","",EDATE(INDEX(CARTAO_COMPRAS!$J:$J,INT((ROW()-2)/20)+2),MOD(ROW()-2,20)))</f>
        <v/>
      </c>
      <c r="I5986" s="4" t="str">
        <f aca="false">IF($H5986="","",$H5986-WEEKDAY($H5986,2)+1)</f>
        <v/>
      </c>
      <c r="J5986" s="4" t="str">
        <f aca="false">IF($I5986="","",$I5986+6)</f>
        <v/>
      </c>
      <c r="K5986" s="6" t="str">
        <f aca="false">IF($H5986="","",DATE(YEAR($H5986),MONTH($H5986),1))</f>
        <v/>
      </c>
      <c r="L5986" s="0" t="str">
        <f aca="false">IF($A5986="","",INDEX(CARTAO_COMPRAS!$K:$K,INT((ROW()-2)/20)+2))</f>
        <v/>
      </c>
      <c r="M5986" s="0" t="str">
        <f aca="false">IF($A5986="","","Compra no cartão")</f>
        <v/>
      </c>
    </row>
    <row r="5987" customFormat="false" ht="13.5" hidden="false" customHeight="false" outlineLevel="0" collapsed="false">
      <c r="A5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7" s="0" t="str">
        <f aca="false">IF($A5987="","",INDEX(CARTAO_COMPRAS!$C:$C,INT((ROW()-2)/20)+2))</f>
        <v/>
      </c>
      <c r="C5987" s="0" t="str">
        <f aca="false">IF($A5987="","",INDEX(CARTAO_COMPRAS!$D:$D,INT((ROW()-2)/20)+2))</f>
        <v/>
      </c>
      <c r="D5987" s="0" t="str">
        <f aca="false">IF($A5987="","",INDEX(CARTAO_COMPRAS!$E:$E,INT((ROW()-2)/20)+2))</f>
        <v/>
      </c>
      <c r="E5987" s="0" t="str">
        <f aca="false">IF($A5987="","",INDEX(CARTAO_COMPRAS!$H:$H,INT((ROW()-2)/20)+2)+MOD(ROW()-2,20))</f>
        <v/>
      </c>
      <c r="F5987" s="0" t="str">
        <f aca="false">IF($A5987="","",INDEX(CARTAO_COMPRAS!$G:$G,INT((ROW()-2)/20)+2))</f>
        <v/>
      </c>
      <c r="G5987" s="5" t="str">
        <f aca="false">IF($A5987="","",INDEX(CARTAO_COMPRAS!$I:$I,INT((ROW()-2)/20)+2))</f>
        <v/>
      </c>
      <c r="H5987" s="4" t="str">
        <f aca="false">IF($A5987="","",EDATE(INDEX(CARTAO_COMPRAS!$J:$J,INT((ROW()-2)/20)+2),MOD(ROW()-2,20)))</f>
        <v/>
      </c>
      <c r="I5987" s="4" t="str">
        <f aca="false">IF($H5987="","",$H5987-WEEKDAY($H5987,2)+1)</f>
        <v/>
      </c>
      <c r="J5987" s="4" t="str">
        <f aca="false">IF($I5987="","",$I5987+6)</f>
        <v/>
      </c>
      <c r="K5987" s="6" t="str">
        <f aca="false">IF($H5987="","",DATE(YEAR($H5987),MONTH($H5987),1))</f>
        <v/>
      </c>
      <c r="L5987" s="0" t="str">
        <f aca="false">IF($A5987="","",INDEX(CARTAO_COMPRAS!$K:$K,INT((ROW()-2)/20)+2))</f>
        <v/>
      </c>
      <c r="M5987" s="0" t="str">
        <f aca="false">IF($A5987="","","Compra no cartão")</f>
        <v/>
      </c>
    </row>
    <row r="5988" customFormat="false" ht="13.5" hidden="false" customHeight="false" outlineLevel="0" collapsed="false">
      <c r="A5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8" s="0" t="str">
        <f aca="false">IF($A5988="","",INDEX(CARTAO_COMPRAS!$C:$C,INT((ROW()-2)/20)+2))</f>
        <v/>
      </c>
      <c r="C5988" s="0" t="str">
        <f aca="false">IF($A5988="","",INDEX(CARTAO_COMPRAS!$D:$D,INT((ROW()-2)/20)+2))</f>
        <v/>
      </c>
      <c r="D5988" s="0" t="str">
        <f aca="false">IF($A5988="","",INDEX(CARTAO_COMPRAS!$E:$E,INT((ROW()-2)/20)+2))</f>
        <v/>
      </c>
      <c r="E5988" s="0" t="str">
        <f aca="false">IF($A5988="","",INDEX(CARTAO_COMPRAS!$H:$H,INT((ROW()-2)/20)+2)+MOD(ROW()-2,20))</f>
        <v/>
      </c>
      <c r="F5988" s="0" t="str">
        <f aca="false">IF($A5988="","",INDEX(CARTAO_COMPRAS!$G:$G,INT((ROW()-2)/20)+2))</f>
        <v/>
      </c>
      <c r="G5988" s="5" t="str">
        <f aca="false">IF($A5988="","",INDEX(CARTAO_COMPRAS!$I:$I,INT((ROW()-2)/20)+2))</f>
        <v/>
      </c>
      <c r="H5988" s="4" t="str">
        <f aca="false">IF($A5988="","",EDATE(INDEX(CARTAO_COMPRAS!$J:$J,INT((ROW()-2)/20)+2),MOD(ROW()-2,20)))</f>
        <v/>
      </c>
      <c r="I5988" s="4" t="str">
        <f aca="false">IF($H5988="","",$H5988-WEEKDAY($H5988,2)+1)</f>
        <v/>
      </c>
      <c r="J5988" s="4" t="str">
        <f aca="false">IF($I5988="","",$I5988+6)</f>
        <v/>
      </c>
      <c r="K5988" s="6" t="str">
        <f aca="false">IF($H5988="","",DATE(YEAR($H5988),MONTH($H5988),1))</f>
        <v/>
      </c>
      <c r="L5988" s="0" t="str">
        <f aca="false">IF($A5988="","",INDEX(CARTAO_COMPRAS!$K:$K,INT((ROW()-2)/20)+2))</f>
        <v/>
      </c>
      <c r="M5988" s="0" t="str">
        <f aca="false">IF($A5988="","","Compra no cartão")</f>
        <v/>
      </c>
    </row>
    <row r="5989" customFormat="false" ht="13.5" hidden="false" customHeight="false" outlineLevel="0" collapsed="false">
      <c r="A5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89" s="0" t="str">
        <f aca="false">IF($A5989="","",INDEX(CARTAO_COMPRAS!$C:$C,INT((ROW()-2)/20)+2))</f>
        <v/>
      </c>
      <c r="C5989" s="0" t="str">
        <f aca="false">IF($A5989="","",INDEX(CARTAO_COMPRAS!$D:$D,INT((ROW()-2)/20)+2))</f>
        <v/>
      </c>
      <c r="D5989" s="0" t="str">
        <f aca="false">IF($A5989="","",INDEX(CARTAO_COMPRAS!$E:$E,INT((ROW()-2)/20)+2))</f>
        <v/>
      </c>
      <c r="E5989" s="0" t="str">
        <f aca="false">IF($A5989="","",INDEX(CARTAO_COMPRAS!$H:$H,INT((ROW()-2)/20)+2)+MOD(ROW()-2,20))</f>
        <v/>
      </c>
      <c r="F5989" s="0" t="str">
        <f aca="false">IF($A5989="","",INDEX(CARTAO_COMPRAS!$G:$G,INT((ROW()-2)/20)+2))</f>
        <v/>
      </c>
      <c r="G5989" s="5" t="str">
        <f aca="false">IF($A5989="","",INDEX(CARTAO_COMPRAS!$I:$I,INT((ROW()-2)/20)+2))</f>
        <v/>
      </c>
      <c r="H5989" s="4" t="str">
        <f aca="false">IF($A5989="","",EDATE(INDEX(CARTAO_COMPRAS!$J:$J,INT((ROW()-2)/20)+2),MOD(ROW()-2,20)))</f>
        <v/>
      </c>
      <c r="I5989" s="4" t="str">
        <f aca="false">IF($H5989="","",$H5989-WEEKDAY($H5989,2)+1)</f>
        <v/>
      </c>
      <c r="J5989" s="4" t="str">
        <f aca="false">IF($I5989="","",$I5989+6)</f>
        <v/>
      </c>
      <c r="K5989" s="6" t="str">
        <f aca="false">IF($H5989="","",DATE(YEAR($H5989),MONTH($H5989),1))</f>
        <v/>
      </c>
      <c r="L5989" s="0" t="str">
        <f aca="false">IF($A5989="","",INDEX(CARTAO_COMPRAS!$K:$K,INT((ROW()-2)/20)+2))</f>
        <v/>
      </c>
      <c r="M5989" s="0" t="str">
        <f aca="false">IF($A5989="","","Compra no cartão")</f>
        <v/>
      </c>
    </row>
    <row r="5990" customFormat="false" ht="13.5" hidden="false" customHeight="false" outlineLevel="0" collapsed="false">
      <c r="A5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0" s="0" t="str">
        <f aca="false">IF($A5990="","",INDEX(CARTAO_COMPRAS!$C:$C,INT((ROW()-2)/20)+2))</f>
        <v/>
      </c>
      <c r="C5990" s="0" t="str">
        <f aca="false">IF($A5990="","",INDEX(CARTAO_COMPRAS!$D:$D,INT((ROW()-2)/20)+2))</f>
        <v/>
      </c>
      <c r="D5990" s="0" t="str">
        <f aca="false">IF($A5990="","",INDEX(CARTAO_COMPRAS!$E:$E,INT((ROW()-2)/20)+2))</f>
        <v/>
      </c>
      <c r="E5990" s="0" t="str">
        <f aca="false">IF($A5990="","",INDEX(CARTAO_COMPRAS!$H:$H,INT((ROW()-2)/20)+2)+MOD(ROW()-2,20))</f>
        <v/>
      </c>
      <c r="F5990" s="0" t="str">
        <f aca="false">IF($A5990="","",INDEX(CARTAO_COMPRAS!$G:$G,INT((ROW()-2)/20)+2))</f>
        <v/>
      </c>
      <c r="G5990" s="5" t="str">
        <f aca="false">IF($A5990="","",INDEX(CARTAO_COMPRAS!$I:$I,INT((ROW()-2)/20)+2))</f>
        <v/>
      </c>
      <c r="H5990" s="4" t="str">
        <f aca="false">IF($A5990="","",EDATE(INDEX(CARTAO_COMPRAS!$J:$J,INT((ROW()-2)/20)+2),MOD(ROW()-2,20)))</f>
        <v/>
      </c>
      <c r="I5990" s="4" t="str">
        <f aca="false">IF($H5990="","",$H5990-WEEKDAY($H5990,2)+1)</f>
        <v/>
      </c>
      <c r="J5990" s="4" t="str">
        <f aca="false">IF($I5990="","",$I5990+6)</f>
        <v/>
      </c>
      <c r="K5990" s="6" t="str">
        <f aca="false">IF($H5990="","",DATE(YEAR($H5990),MONTH($H5990),1))</f>
        <v/>
      </c>
      <c r="L5990" s="0" t="str">
        <f aca="false">IF($A5990="","",INDEX(CARTAO_COMPRAS!$K:$K,INT((ROW()-2)/20)+2))</f>
        <v/>
      </c>
      <c r="M5990" s="0" t="str">
        <f aca="false">IF($A5990="","","Compra no cartão")</f>
        <v/>
      </c>
    </row>
    <row r="5991" customFormat="false" ht="13.5" hidden="false" customHeight="false" outlineLevel="0" collapsed="false">
      <c r="A5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1" s="0" t="str">
        <f aca="false">IF($A5991="","",INDEX(CARTAO_COMPRAS!$C:$C,INT((ROW()-2)/20)+2))</f>
        <v/>
      </c>
      <c r="C5991" s="0" t="str">
        <f aca="false">IF($A5991="","",INDEX(CARTAO_COMPRAS!$D:$D,INT((ROW()-2)/20)+2))</f>
        <v/>
      </c>
      <c r="D5991" s="0" t="str">
        <f aca="false">IF($A5991="","",INDEX(CARTAO_COMPRAS!$E:$E,INT((ROW()-2)/20)+2))</f>
        <v/>
      </c>
      <c r="E5991" s="0" t="str">
        <f aca="false">IF($A5991="","",INDEX(CARTAO_COMPRAS!$H:$H,INT((ROW()-2)/20)+2)+MOD(ROW()-2,20))</f>
        <v/>
      </c>
      <c r="F5991" s="0" t="str">
        <f aca="false">IF($A5991="","",INDEX(CARTAO_COMPRAS!$G:$G,INT((ROW()-2)/20)+2))</f>
        <v/>
      </c>
      <c r="G5991" s="5" t="str">
        <f aca="false">IF($A5991="","",INDEX(CARTAO_COMPRAS!$I:$I,INT((ROW()-2)/20)+2))</f>
        <v/>
      </c>
      <c r="H5991" s="4" t="str">
        <f aca="false">IF($A5991="","",EDATE(INDEX(CARTAO_COMPRAS!$J:$J,INT((ROW()-2)/20)+2),MOD(ROW()-2,20)))</f>
        <v/>
      </c>
      <c r="I5991" s="4" t="str">
        <f aca="false">IF($H5991="","",$H5991-WEEKDAY($H5991,2)+1)</f>
        <v/>
      </c>
      <c r="J5991" s="4" t="str">
        <f aca="false">IF($I5991="","",$I5991+6)</f>
        <v/>
      </c>
      <c r="K5991" s="6" t="str">
        <f aca="false">IF($H5991="","",DATE(YEAR($H5991),MONTH($H5991),1))</f>
        <v/>
      </c>
      <c r="L5991" s="0" t="str">
        <f aca="false">IF($A5991="","",INDEX(CARTAO_COMPRAS!$K:$K,INT((ROW()-2)/20)+2))</f>
        <v/>
      </c>
      <c r="M5991" s="0" t="str">
        <f aca="false">IF($A5991="","","Compra no cartão")</f>
        <v/>
      </c>
    </row>
    <row r="5992" customFormat="false" ht="13.5" hidden="false" customHeight="false" outlineLevel="0" collapsed="false">
      <c r="A5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2" s="0" t="str">
        <f aca="false">IF($A5992="","",INDEX(CARTAO_COMPRAS!$C:$C,INT((ROW()-2)/20)+2))</f>
        <v/>
      </c>
      <c r="C5992" s="0" t="str">
        <f aca="false">IF($A5992="","",INDEX(CARTAO_COMPRAS!$D:$D,INT((ROW()-2)/20)+2))</f>
        <v/>
      </c>
      <c r="D5992" s="0" t="str">
        <f aca="false">IF($A5992="","",INDEX(CARTAO_COMPRAS!$E:$E,INT((ROW()-2)/20)+2))</f>
        <v/>
      </c>
      <c r="E5992" s="0" t="str">
        <f aca="false">IF($A5992="","",INDEX(CARTAO_COMPRAS!$H:$H,INT((ROW()-2)/20)+2)+MOD(ROW()-2,20))</f>
        <v/>
      </c>
      <c r="F5992" s="0" t="str">
        <f aca="false">IF($A5992="","",INDEX(CARTAO_COMPRAS!$G:$G,INT((ROW()-2)/20)+2))</f>
        <v/>
      </c>
      <c r="G5992" s="5" t="str">
        <f aca="false">IF($A5992="","",INDEX(CARTAO_COMPRAS!$I:$I,INT((ROW()-2)/20)+2))</f>
        <v/>
      </c>
      <c r="H5992" s="4" t="str">
        <f aca="false">IF($A5992="","",EDATE(INDEX(CARTAO_COMPRAS!$J:$J,INT((ROW()-2)/20)+2),MOD(ROW()-2,20)))</f>
        <v/>
      </c>
      <c r="I5992" s="4" t="str">
        <f aca="false">IF($H5992="","",$H5992-WEEKDAY($H5992,2)+1)</f>
        <v/>
      </c>
      <c r="J5992" s="4" t="str">
        <f aca="false">IF($I5992="","",$I5992+6)</f>
        <v/>
      </c>
      <c r="K5992" s="6" t="str">
        <f aca="false">IF($H5992="","",DATE(YEAR($H5992),MONTH($H5992),1))</f>
        <v/>
      </c>
      <c r="L5992" s="0" t="str">
        <f aca="false">IF($A5992="","",INDEX(CARTAO_COMPRAS!$K:$K,INT((ROW()-2)/20)+2))</f>
        <v/>
      </c>
      <c r="M5992" s="0" t="str">
        <f aca="false">IF($A5992="","","Compra no cartão")</f>
        <v/>
      </c>
    </row>
    <row r="5993" customFormat="false" ht="13.5" hidden="false" customHeight="false" outlineLevel="0" collapsed="false">
      <c r="A5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3" s="0" t="str">
        <f aca="false">IF($A5993="","",INDEX(CARTAO_COMPRAS!$C:$C,INT((ROW()-2)/20)+2))</f>
        <v/>
      </c>
      <c r="C5993" s="0" t="str">
        <f aca="false">IF($A5993="","",INDEX(CARTAO_COMPRAS!$D:$D,INT((ROW()-2)/20)+2))</f>
        <v/>
      </c>
      <c r="D5993" s="0" t="str">
        <f aca="false">IF($A5993="","",INDEX(CARTAO_COMPRAS!$E:$E,INT((ROW()-2)/20)+2))</f>
        <v/>
      </c>
      <c r="E5993" s="0" t="str">
        <f aca="false">IF($A5993="","",INDEX(CARTAO_COMPRAS!$H:$H,INT((ROW()-2)/20)+2)+MOD(ROW()-2,20))</f>
        <v/>
      </c>
      <c r="F5993" s="0" t="str">
        <f aca="false">IF($A5993="","",INDEX(CARTAO_COMPRAS!$G:$G,INT((ROW()-2)/20)+2))</f>
        <v/>
      </c>
      <c r="G5993" s="5" t="str">
        <f aca="false">IF($A5993="","",INDEX(CARTAO_COMPRAS!$I:$I,INT((ROW()-2)/20)+2))</f>
        <v/>
      </c>
      <c r="H5993" s="4" t="str">
        <f aca="false">IF($A5993="","",EDATE(INDEX(CARTAO_COMPRAS!$J:$J,INT((ROW()-2)/20)+2),MOD(ROW()-2,20)))</f>
        <v/>
      </c>
      <c r="I5993" s="4" t="str">
        <f aca="false">IF($H5993="","",$H5993-WEEKDAY($H5993,2)+1)</f>
        <v/>
      </c>
      <c r="J5993" s="4" t="str">
        <f aca="false">IF($I5993="","",$I5993+6)</f>
        <v/>
      </c>
      <c r="K5993" s="6" t="str">
        <f aca="false">IF($H5993="","",DATE(YEAR($H5993),MONTH($H5993),1))</f>
        <v/>
      </c>
      <c r="L5993" s="0" t="str">
        <f aca="false">IF($A5993="","",INDEX(CARTAO_COMPRAS!$K:$K,INT((ROW()-2)/20)+2))</f>
        <v/>
      </c>
      <c r="M5993" s="0" t="str">
        <f aca="false">IF($A5993="","","Compra no cartão")</f>
        <v/>
      </c>
    </row>
    <row r="5994" customFormat="false" ht="13.5" hidden="false" customHeight="false" outlineLevel="0" collapsed="false">
      <c r="A5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4" s="0" t="str">
        <f aca="false">IF($A5994="","",INDEX(CARTAO_COMPRAS!$C:$C,INT((ROW()-2)/20)+2))</f>
        <v/>
      </c>
      <c r="C5994" s="0" t="str">
        <f aca="false">IF($A5994="","",INDEX(CARTAO_COMPRAS!$D:$D,INT((ROW()-2)/20)+2))</f>
        <v/>
      </c>
      <c r="D5994" s="0" t="str">
        <f aca="false">IF($A5994="","",INDEX(CARTAO_COMPRAS!$E:$E,INT((ROW()-2)/20)+2))</f>
        <v/>
      </c>
      <c r="E5994" s="0" t="str">
        <f aca="false">IF($A5994="","",INDEX(CARTAO_COMPRAS!$H:$H,INT((ROW()-2)/20)+2)+MOD(ROW()-2,20))</f>
        <v/>
      </c>
      <c r="F5994" s="0" t="str">
        <f aca="false">IF($A5994="","",INDEX(CARTAO_COMPRAS!$G:$G,INT((ROW()-2)/20)+2))</f>
        <v/>
      </c>
      <c r="G5994" s="5" t="str">
        <f aca="false">IF($A5994="","",INDEX(CARTAO_COMPRAS!$I:$I,INT((ROW()-2)/20)+2))</f>
        <v/>
      </c>
      <c r="H5994" s="4" t="str">
        <f aca="false">IF($A5994="","",EDATE(INDEX(CARTAO_COMPRAS!$J:$J,INT((ROW()-2)/20)+2),MOD(ROW()-2,20)))</f>
        <v/>
      </c>
      <c r="I5994" s="4" t="str">
        <f aca="false">IF($H5994="","",$H5994-WEEKDAY($H5994,2)+1)</f>
        <v/>
      </c>
      <c r="J5994" s="4" t="str">
        <f aca="false">IF($I5994="","",$I5994+6)</f>
        <v/>
      </c>
      <c r="K5994" s="6" t="str">
        <f aca="false">IF($H5994="","",DATE(YEAR($H5994),MONTH($H5994),1))</f>
        <v/>
      </c>
      <c r="L5994" s="0" t="str">
        <f aca="false">IF($A5994="","",INDEX(CARTAO_COMPRAS!$K:$K,INT((ROW()-2)/20)+2))</f>
        <v/>
      </c>
      <c r="M5994" s="0" t="str">
        <f aca="false">IF($A5994="","","Compra no cartão")</f>
        <v/>
      </c>
    </row>
    <row r="5995" customFormat="false" ht="13.5" hidden="false" customHeight="false" outlineLevel="0" collapsed="false">
      <c r="A5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5" s="0" t="str">
        <f aca="false">IF($A5995="","",INDEX(CARTAO_COMPRAS!$C:$C,INT((ROW()-2)/20)+2))</f>
        <v/>
      </c>
      <c r="C5995" s="0" t="str">
        <f aca="false">IF($A5995="","",INDEX(CARTAO_COMPRAS!$D:$D,INT((ROW()-2)/20)+2))</f>
        <v/>
      </c>
      <c r="D5995" s="0" t="str">
        <f aca="false">IF($A5995="","",INDEX(CARTAO_COMPRAS!$E:$E,INT((ROW()-2)/20)+2))</f>
        <v/>
      </c>
      <c r="E5995" s="0" t="str">
        <f aca="false">IF($A5995="","",INDEX(CARTAO_COMPRAS!$H:$H,INT((ROW()-2)/20)+2)+MOD(ROW()-2,20))</f>
        <v/>
      </c>
      <c r="F5995" s="0" t="str">
        <f aca="false">IF($A5995="","",INDEX(CARTAO_COMPRAS!$G:$G,INT((ROW()-2)/20)+2))</f>
        <v/>
      </c>
      <c r="G5995" s="5" t="str">
        <f aca="false">IF($A5995="","",INDEX(CARTAO_COMPRAS!$I:$I,INT((ROW()-2)/20)+2))</f>
        <v/>
      </c>
      <c r="H5995" s="4" t="str">
        <f aca="false">IF($A5995="","",EDATE(INDEX(CARTAO_COMPRAS!$J:$J,INT((ROW()-2)/20)+2),MOD(ROW()-2,20)))</f>
        <v/>
      </c>
      <c r="I5995" s="4" t="str">
        <f aca="false">IF($H5995="","",$H5995-WEEKDAY($H5995,2)+1)</f>
        <v/>
      </c>
      <c r="J5995" s="4" t="str">
        <f aca="false">IF($I5995="","",$I5995+6)</f>
        <v/>
      </c>
      <c r="K5995" s="6" t="str">
        <f aca="false">IF($H5995="","",DATE(YEAR($H5995),MONTH($H5995),1))</f>
        <v/>
      </c>
      <c r="L5995" s="0" t="str">
        <f aca="false">IF($A5995="","",INDEX(CARTAO_COMPRAS!$K:$K,INT((ROW()-2)/20)+2))</f>
        <v/>
      </c>
      <c r="M5995" s="0" t="str">
        <f aca="false">IF($A5995="","","Compra no cartão")</f>
        <v/>
      </c>
    </row>
    <row r="5996" customFormat="false" ht="13.5" hidden="false" customHeight="false" outlineLevel="0" collapsed="false">
      <c r="A5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6" s="0" t="str">
        <f aca="false">IF($A5996="","",INDEX(CARTAO_COMPRAS!$C:$C,INT((ROW()-2)/20)+2))</f>
        <v/>
      </c>
      <c r="C5996" s="0" t="str">
        <f aca="false">IF($A5996="","",INDEX(CARTAO_COMPRAS!$D:$D,INT((ROW()-2)/20)+2))</f>
        <v/>
      </c>
      <c r="D5996" s="0" t="str">
        <f aca="false">IF($A5996="","",INDEX(CARTAO_COMPRAS!$E:$E,INT((ROW()-2)/20)+2))</f>
        <v/>
      </c>
      <c r="E5996" s="0" t="str">
        <f aca="false">IF($A5996="","",INDEX(CARTAO_COMPRAS!$H:$H,INT((ROW()-2)/20)+2)+MOD(ROW()-2,20))</f>
        <v/>
      </c>
      <c r="F5996" s="0" t="str">
        <f aca="false">IF($A5996="","",INDEX(CARTAO_COMPRAS!$G:$G,INT((ROW()-2)/20)+2))</f>
        <v/>
      </c>
      <c r="G5996" s="5" t="str">
        <f aca="false">IF($A5996="","",INDEX(CARTAO_COMPRAS!$I:$I,INT((ROW()-2)/20)+2))</f>
        <v/>
      </c>
      <c r="H5996" s="4" t="str">
        <f aca="false">IF($A5996="","",EDATE(INDEX(CARTAO_COMPRAS!$J:$J,INT((ROW()-2)/20)+2),MOD(ROW()-2,20)))</f>
        <v/>
      </c>
      <c r="I5996" s="4" t="str">
        <f aca="false">IF($H5996="","",$H5996-WEEKDAY($H5996,2)+1)</f>
        <v/>
      </c>
      <c r="J5996" s="4" t="str">
        <f aca="false">IF($I5996="","",$I5996+6)</f>
        <v/>
      </c>
      <c r="K5996" s="6" t="str">
        <f aca="false">IF($H5996="","",DATE(YEAR($H5996),MONTH($H5996),1))</f>
        <v/>
      </c>
      <c r="L5996" s="0" t="str">
        <f aca="false">IF($A5996="","",INDEX(CARTAO_COMPRAS!$K:$K,INT((ROW()-2)/20)+2))</f>
        <v/>
      </c>
      <c r="M5996" s="0" t="str">
        <f aca="false">IF($A5996="","","Compra no cartão")</f>
        <v/>
      </c>
    </row>
    <row r="5997" customFormat="false" ht="13.5" hidden="false" customHeight="false" outlineLevel="0" collapsed="false">
      <c r="A5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7" s="0" t="str">
        <f aca="false">IF($A5997="","",INDEX(CARTAO_COMPRAS!$C:$C,INT((ROW()-2)/20)+2))</f>
        <v/>
      </c>
      <c r="C5997" s="0" t="str">
        <f aca="false">IF($A5997="","",INDEX(CARTAO_COMPRAS!$D:$D,INT((ROW()-2)/20)+2))</f>
        <v/>
      </c>
      <c r="D5997" s="0" t="str">
        <f aca="false">IF($A5997="","",INDEX(CARTAO_COMPRAS!$E:$E,INT((ROW()-2)/20)+2))</f>
        <v/>
      </c>
      <c r="E5997" s="0" t="str">
        <f aca="false">IF($A5997="","",INDEX(CARTAO_COMPRAS!$H:$H,INT((ROW()-2)/20)+2)+MOD(ROW()-2,20))</f>
        <v/>
      </c>
      <c r="F5997" s="0" t="str">
        <f aca="false">IF($A5997="","",INDEX(CARTAO_COMPRAS!$G:$G,INT((ROW()-2)/20)+2))</f>
        <v/>
      </c>
      <c r="G5997" s="5" t="str">
        <f aca="false">IF($A5997="","",INDEX(CARTAO_COMPRAS!$I:$I,INT((ROW()-2)/20)+2))</f>
        <v/>
      </c>
      <c r="H5997" s="4" t="str">
        <f aca="false">IF($A5997="","",EDATE(INDEX(CARTAO_COMPRAS!$J:$J,INT((ROW()-2)/20)+2),MOD(ROW()-2,20)))</f>
        <v/>
      </c>
      <c r="I5997" s="4" t="str">
        <f aca="false">IF($H5997="","",$H5997-WEEKDAY($H5997,2)+1)</f>
        <v/>
      </c>
      <c r="J5997" s="4" t="str">
        <f aca="false">IF($I5997="","",$I5997+6)</f>
        <v/>
      </c>
      <c r="K5997" s="6" t="str">
        <f aca="false">IF($H5997="","",DATE(YEAR($H5997),MONTH($H5997),1))</f>
        <v/>
      </c>
      <c r="L5997" s="0" t="str">
        <f aca="false">IF($A5997="","",INDEX(CARTAO_COMPRAS!$K:$K,INT((ROW()-2)/20)+2))</f>
        <v/>
      </c>
      <c r="M5997" s="0" t="str">
        <f aca="false">IF($A5997="","","Compra no cartão")</f>
        <v/>
      </c>
    </row>
    <row r="5998" customFormat="false" ht="13.5" hidden="false" customHeight="false" outlineLevel="0" collapsed="false">
      <c r="A5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8" s="0" t="str">
        <f aca="false">IF($A5998="","",INDEX(CARTAO_COMPRAS!$C:$C,INT((ROW()-2)/20)+2))</f>
        <v/>
      </c>
      <c r="C5998" s="0" t="str">
        <f aca="false">IF($A5998="","",INDEX(CARTAO_COMPRAS!$D:$D,INT((ROW()-2)/20)+2))</f>
        <v/>
      </c>
      <c r="D5998" s="0" t="str">
        <f aca="false">IF($A5998="","",INDEX(CARTAO_COMPRAS!$E:$E,INT((ROW()-2)/20)+2))</f>
        <v/>
      </c>
      <c r="E5998" s="0" t="str">
        <f aca="false">IF($A5998="","",INDEX(CARTAO_COMPRAS!$H:$H,INT((ROW()-2)/20)+2)+MOD(ROW()-2,20))</f>
        <v/>
      </c>
      <c r="F5998" s="0" t="str">
        <f aca="false">IF($A5998="","",INDEX(CARTAO_COMPRAS!$G:$G,INT((ROW()-2)/20)+2))</f>
        <v/>
      </c>
      <c r="G5998" s="5" t="str">
        <f aca="false">IF($A5998="","",INDEX(CARTAO_COMPRAS!$I:$I,INT((ROW()-2)/20)+2))</f>
        <v/>
      </c>
      <c r="H5998" s="4" t="str">
        <f aca="false">IF($A5998="","",EDATE(INDEX(CARTAO_COMPRAS!$J:$J,INT((ROW()-2)/20)+2),MOD(ROW()-2,20)))</f>
        <v/>
      </c>
      <c r="I5998" s="4" t="str">
        <f aca="false">IF($H5998="","",$H5998-WEEKDAY($H5998,2)+1)</f>
        <v/>
      </c>
      <c r="J5998" s="4" t="str">
        <f aca="false">IF($I5998="","",$I5998+6)</f>
        <v/>
      </c>
      <c r="K5998" s="6" t="str">
        <f aca="false">IF($H5998="","",DATE(YEAR($H5998),MONTH($H5998),1))</f>
        <v/>
      </c>
      <c r="L5998" s="0" t="str">
        <f aca="false">IF($A5998="","",INDEX(CARTAO_COMPRAS!$K:$K,INT((ROW()-2)/20)+2))</f>
        <v/>
      </c>
      <c r="M5998" s="0" t="str">
        <f aca="false">IF($A5998="","","Compra no cartão")</f>
        <v/>
      </c>
    </row>
    <row r="5999" customFormat="false" ht="13.5" hidden="false" customHeight="false" outlineLevel="0" collapsed="false">
      <c r="A5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5999" s="0" t="str">
        <f aca="false">IF($A5999="","",INDEX(CARTAO_COMPRAS!$C:$C,INT((ROW()-2)/20)+2))</f>
        <v/>
      </c>
      <c r="C5999" s="0" t="str">
        <f aca="false">IF($A5999="","",INDEX(CARTAO_COMPRAS!$D:$D,INT((ROW()-2)/20)+2))</f>
        <v/>
      </c>
      <c r="D5999" s="0" t="str">
        <f aca="false">IF($A5999="","",INDEX(CARTAO_COMPRAS!$E:$E,INT((ROW()-2)/20)+2))</f>
        <v/>
      </c>
      <c r="E5999" s="0" t="str">
        <f aca="false">IF($A5999="","",INDEX(CARTAO_COMPRAS!$H:$H,INT((ROW()-2)/20)+2)+MOD(ROW()-2,20))</f>
        <v/>
      </c>
      <c r="F5999" s="0" t="str">
        <f aca="false">IF($A5999="","",INDEX(CARTAO_COMPRAS!$G:$G,INT((ROW()-2)/20)+2))</f>
        <v/>
      </c>
      <c r="G5999" s="5" t="str">
        <f aca="false">IF($A5999="","",INDEX(CARTAO_COMPRAS!$I:$I,INT((ROW()-2)/20)+2))</f>
        <v/>
      </c>
      <c r="H5999" s="4" t="str">
        <f aca="false">IF($A5999="","",EDATE(INDEX(CARTAO_COMPRAS!$J:$J,INT((ROW()-2)/20)+2),MOD(ROW()-2,20)))</f>
        <v/>
      </c>
      <c r="I5999" s="4" t="str">
        <f aca="false">IF($H5999="","",$H5999-WEEKDAY($H5999,2)+1)</f>
        <v/>
      </c>
      <c r="J5999" s="4" t="str">
        <f aca="false">IF($I5999="","",$I5999+6)</f>
        <v/>
      </c>
      <c r="K5999" s="6" t="str">
        <f aca="false">IF($H5999="","",DATE(YEAR($H5999),MONTH($H5999),1))</f>
        <v/>
      </c>
      <c r="L5999" s="0" t="str">
        <f aca="false">IF($A5999="","",INDEX(CARTAO_COMPRAS!$K:$K,INT((ROW()-2)/20)+2))</f>
        <v/>
      </c>
      <c r="M5999" s="0" t="str">
        <f aca="false">IF($A5999="","","Compra no cartão")</f>
        <v/>
      </c>
    </row>
    <row r="6000" customFormat="false" ht="13.5" hidden="false" customHeight="false" outlineLevel="0" collapsed="false">
      <c r="A6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0" s="0" t="str">
        <f aca="false">IF($A6000="","",INDEX(CARTAO_COMPRAS!$C:$C,INT((ROW()-2)/20)+2))</f>
        <v/>
      </c>
      <c r="C6000" s="0" t="str">
        <f aca="false">IF($A6000="","",INDEX(CARTAO_COMPRAS!$D:$D,INT((ROW()-2)/20)+2))</f>
        <v/>
      </c>
      <c r="D6000" s="0" t="str">
        <f aca="false">IF($A6000="","",INDEX(CARTAO_COMPRAS!$E:$E,INT((ROW()-2)/20)+2))</f>
        <v/>
      </c>
      <c r="E6000" s="0" t="str">
        <f aca="false">IF($A6000="","",INDEX(CARTAO_COMPRAS!$H:$H,INT((ROW()-2)/20)+2)+MOD(ROW()-2,20))</f>
        <v/>
      </c>
      <c r="F6000" s="0" t="str">
        <f aca="false">IF($A6000="","",INDEX(CARTAO_COMPRAS!$G:$G,INT((ROW()-2)/20)+2))</f>
        <v/>
      </c>
      <c r="G6000" s="5" t="str">
        <f aca="false">IF($A6000="","",INDEX(CARTAO_COMPRAS!$I:$I,INT((ROW()-2)/20)+2))</f>
        <v/>
      </c>
      <c r="H6000" s="4" t="str">
        <f aca="false">IF($A6000="","",EDATE(INDEX(CARTAO_COMPRAS!$J:$J,INT((ROW()-2)/20)+2),MOD(ROW()-2,20)))</f>
        <v/>
      </c>
      <c r="I6000" s="4" t="str">
        <f aca="false">IF($H6000="","",$H6000-WEEKDAY($H6000,2)+1)</f>
        <v/>
      </c>
      <c r="J6000" s="4" t="str">
        <f aca="false">IF($I6000="","",$I6000+6)</f>
        <v/>
      </c>
      <c r="K6000" s="6" t="str">
        <f aca="false">IF($H6000="","",DATE(YEAR($H6000),MONTH($H6000),1))</f>
        <v/>
      </c>
      <c r="L6000" s="0" t="str">
        <f aca="false">IF($A6000="","",INDEX(CARTAO_COMPRAS!$K:$K,INT((ROW()-2)/20)+2))</f>
        <v/>
      </c>
      <c r="M6000" s="0" t="str">
        <f aca="false">IF($A6000="","","Compra no cartão")</f>
        <v/>
      </c>
    </row>
    <row r="6001" customFormat="false" ht="13.5" hidden="false" customHeight="false" outlineLevel="0" collapsed="false">
      <c r="A6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1" s="0" t="str">
        <f aca="false">IF($A6001="","",INDEX(CARTAO_COMPRAS!$C:$C,INT((ROW()-2)/20)+2))</f>
        <v/>
      </c>
      <c r="C6001" s="0" t="str">
        <f aca="false">IF($A6001="","",INDEX(CARTAO_COMPRAS!$D:$D,INT((ROW()-2)/20)+2))</f>
        <v/>
      </c>
      <c r="D6001" s="0" t="str">
        <f aca="false">IF($A6001="","",INDEX(CARTAO_COMPRAS!$E:$E,INT((ROW()-2)/20)+2))</f>
        <v/>
      </c>
      <c r="E6001" s="0" t="str">
        <f aca="false">IF($A6001="","",INDEX(CARTAO_COMPRAS!$H:$H,INT((ROW()-2)/20)+2)+MOD(ROW()-2,20))</f>
        <v/>
      </c>
      <c r="F6001" s="0" t="str">
        <f aca="false">IF($A6001="","",INDEX(CARTAO_COMPRAS!$G:$G,INT((ROW()-2)/20)+2))</f>
        <v/>
      </c>
      <c r="G6001" s="5" t="str">
        <f aca="false">IF($A6001="","",INDEX(CARTAO_COMPRAS!$I:$I,INT((ROW()-2)/20)+2))</f>
        <v/>
      </c>
      <c r="H6001" s="4" t="str">
        <f aca="false">IF($A6001="","",EDATE(INDEX(CARTAO_COMPRAS!$J:$J,INT((ROW()-2)/20)+2),MOD(ROW()-2,20)))</f>
        <v/>
      </c>
      <c r="I6001" s="4" t="str">
        <f aca="false">IF($H6001="","",$H6001-WEEKDAY($H6001,2)+1)</f>
        <v/>
      </c>
      <c r="J6001" s="4" t="str">
        <f aca="false">IF($I6001="","",$I6001+6)</f>
        <v/>
      </c>
      <c r="K6001" s="6" t="str">
        <f aca="false">IF($H6001="","",DATE(YEAR($H6001),MONTH($H6001),1))</f>
        <v/>
      </c>
      <c r="L6001" s="0" t="str">
        <f aca="false">IF($A6001="","",INDEX(CARTAO_COMPRAS!$K:$K,INT((ROW()-2)/20)+2))</f>
        <v/>
      </c>
      <c r="M6001" s="0" t="str">
        <f aca="false">IF($A6001="","","Compra no cartão")</f>
        <v/>
      </c>
    </row>
    <row r="6002" customFormat="false" ht="13.5" hidden="false" customHeight="false" outlineLevel="0" collapsed="false">
      <c r="A60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2" s="0" t="str">
        <f aca="false">IF($A6002="","",INDEX(CARTAO_COMPRAS!$C:$C,INT((ROW()-2)/20)+2))</f>
        <v/>
      </c>
      <c r="C6002" s="0" t="str">
        <f aca="false">IF($A6002="","",INDEX(CARTAO_COMPRAS!$D:$D,INT((ROW()-2)/20)+2))</f>
        <v/>
      </c>
      <c r="D6002" s="0" t="str">
        <f aca="false">IF($A6002="","",INDEX(CARTAO_COMPRAS!$E:$E,INT((ROW()-2)/20)+2))</f>
        <v/>
      </c>
      <c r="E6002" s="0" t="str">
        <f aca="false">IF($A6002="","",INDEX(CARTAO_COMPRAS!$H:$H,INT((ROW()-2)/20)+2)+MOD(ROW()-2,20))</f>
        <v/>
      </c>
      <c r="F6002" s="0" t="str">
        <f aca="false">IF($A6002="","",INDEX(CARTAO_COMPRAS!$G:$G,INT((ROW()-2)/20)+2))</f>
        <v/>
      </c>
      <c r="G6002" s="5" t="str">
        <f aca="false">IF($A6002="","",INDEX(CARTAO_COMPRAS!$I:$I,INT((ROW()-2)/20)+2))</f>
        <v/>
      </c>
      <c r="H6002" s="4" t="str">
        <f aca="false">IF($A6002="","",EDATE(INDEX(CARTAO_COMPRAS!$J:$J,INT((ROW()-2)/20)+2),MOD(ROW()-2,20)))</f>
        <v/>
      </c>
      <c r="I6002" s="4" t="str">
        <f aca="false">IF($H6002="","",$H6002-WEEKDAY($H6002,2)+1)</f>
        <v/>
      </c>
      <c r="J6002" s="4" t="str">
        <f aca="false">IF($I6002="","",$I6002+6)</f>
        <v/>
      </c>
      <c r="K6002" s="6" t="str">
        <f aca="false">IF($H6002="","",DATE(YEAR($H6002),MONTH($H6002),1))</f>
        <v/>
      </c>
      <c r="L6002" s="0" t="str">
        <f aca="false">IF($A6002="","",INDEX(CARTAO_COMPRAS!$K:$K,INT((ROW()-2)/20)+2))</f>
        <v/>
      </c>
      <c r="M6002" s="0" t="str">
        <f aca="false">IF($A6002="","","Compra no cartão")</f>
        <v/>
      </c>
    </row>
    <row r="6003" customFormat="false" ht="13.5" hidden="false" customHeight="false" outlineLevel="0" collapsed="false">
      <c r="A6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3" s="0" t="str">
        <f aca="false">IF($A6003="","",INDEX(CARTAO_COMPRAS!$C:$C,INT((ROW()-2)/20)+2))</f>
        <v/>
      </c>
      <c r="C6003" s="0" t="str">
        <f aca="false">IF($A6003="","",INDEX(CARTAO_COMPRAS!$D:$D,INT((ROW()-2)/20)+2))</f>
        <v/>
      </c>
      <c r="D6003" s="0" t="str">
        <f aca="false">IF($A6003="","",INDEX(CARTAO_COMPRAS!$E:$E,INT((ROW()-2)/20)+2))</f>
        <v/>
      </c>
      <c r="E6003" s="0" t="str">
        <f aca="false">IF($A6003="","",INDEX(CARTAO_COMPRAS!$H:$H,INT((ROW()-2)/20)+2)+MOD(ROW()-2,20))</f>
        <v/>
      </c>
      <c r="F6003" s="0" t="str">
        <f aca="false">IF($A6003="","",INDEX(CARTAO_COMPRAS!$G:$G,INT((ROW()-2)/20)+2))</f>
        <v/>
      </c>
      <c r="G6003" s="5" t="str">
        <f aca="false">IF($A6003="","",INDEX(CARTAO_COMPRAS!$I:$I,INT((ROW()-2)/20)+2))</f>
        <v/>
      </c>
      <c r="H6003" s="4" t="str">
        <f aca="false">IF($A6003="","",EDATE(INDEX(CARTAO_COMPRAS!$J:$J,INT((ROW()-2)/20)+2),MOD(ROW()-2,20)))</f>
        <v/>
      </c>
      <c r="I6003" s="4" t="str">
        <f aca="false">IF($H6003="","",$H6003-WEEKDAY($H6003,2)+1)</f>
        <v/>
      </c>
      <c r="J6003" s="4" t="str">
        <f aca="false">IF($I6003="","",$I6003+6)</f>
        <v/>
      </c>
      <c r="K6003" s="6" t="str">
        <f aca="false">IF($H6003="","",DATE(YEAR($H6003),MONTH($H6003),1))</f>
        <v/>
      </c>
      <c r="L6003" s="0" t="str">
        <f aca="false">IF($A6003="","",INDEX(CARTAO_COMPRAS!$K:$K,INT((ROW()-2)/20)+2))</f>
        <v/>
      </c>
      <c r="M6003" s="0" t="str">
        <f aca="false">IF($A6003="","","Compra no cartão")</f>
        <v/>
      </c>
    </row>
    <row r="6004" customFormat="false" ht="13.5" hidden="false" customHeight="false" outlineLevel="0" collapsed="false">
      <c r="A6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4" s="0" t="str">
        <f aca="false">IF($A6004="","",INDEX(CARTAO_COMPRAS!$C:$C,INT((ROW()-2)/20)+2))</f>
        <v/>
      </c>
      <c r="C6004" s="0" t="str">
        <f aca="false">IF($A6004="","",INDEX(CARTAO_COMPRAS!$D:$D,INT((ROW()-2)/20)+2))</f>
        <v/>
      </c>
      <c r="D6004" s="0" t="str">
        <f aca="false">IF($A6004="","",INDEX(CARTAO_COMPRAS!$E:$E,INT((ROW()-2)/20)+2))</f>
        <v/>
      </c>
      <c r="E6004" s="0" t="str">
        <f aca="false">IF($A6004="","",INDEX(CARTAO_COMPRAS!$H:$H,INT((ROW()-2)/20)+2)+MOD(ROW()-2,20))</f>
        <v/>
      </c>
      <c r="F6004" s="0" t="str">
        <f aca="false">IF($A6004="","",INDEX(CARTAO_COMPRAS!$G:$G,INT((ROW()-2)/20)+2))</f>
        <v/>
      </c>
      <c r="G6004" s="5" t="str">
        <f aca="false">IF($A6004="","",INDEX(CARTAO_COMPRAS!$I:$I,INT((ROW()-2)/20)+2))</f>
        <v/>
      </c>
      <c r="H6004" s="4" t="str">
        <f aca="false">IF($A6004="","",EDATE(INDEX(CARTAO_COMPRAS!$J:$J,INT((ROW()-2)/20)+2),MOD(ROW()-2,20)))</f>
        <v/>
      </c>
      <c r="I6004" s="4" t="str">
        <f aca="false">IF($H6004="","",$H6004-WEEKDAY($H6004,2)+1)</f>
        <v/>
      </c>
      <c r="J6004" s="4" t="str">
        <f aca="false">IF($I6004="","",$I6004+6)</f>
        <v/>
      </c>
      <c r="K6004" s="6" t="str">
        <f aca="false">IF($H6004="","",DATE(YEAR($H6004),MONTH($H6004),1))</f>
        <v/>
      </c>
      <c r="L6004" s="0" t="str">
        <f aca="false">IF($A6004="","",INDEX(CARTAO_COMPRAS!$K:$K,INT((ROW()-2)/20)+2))</f>
        <v/>
      </c>
      <c r="M6004" s="0" t="str">
        <f aca="false">IF($A6004="","","Compra no cartão")</f>
        <v/>
      </c>
    </row>
    <row r="6005" customFormat="false" ht="13.5" hidden="false" customHeight="false" outlineLevel="0" collapsed="false">
      <c r="A6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5" s="0" t="str">
        <f aca="false">IF($A6005="","",INDEX(CARTAO_COMPRAS!$C:$C,INT((ROW()-2)/20)+2))</f>
        <v/>
      </c>
      <c r="C6005" s="0" t="str">
        <f aca="false">IF($A6005="","",INDEX(CARTAO_COMPRAS!$D:$D,INT((ROW()-2)/20)+2))</f>
        <v/>
      </c>
      <c r="D6005" s="0" t="str">
        <f aca="false">IF($A6005="","",INDEX(CARTAO_COMPRAS!$E:$E,INT((ROW()-2)/20)+2))</f>
        <v/>
      </c>
      <c r="E6005" s="0" t="str">
        <f aca="false">IF($A6005="","",INDEX(CARTAO_COMPRAS!$H:$H,INT((ROW()-2)/20)+2)+MOD(ROW()-2,20))</f>
        <v/>
      </c>
      <c r="F6005" s="0" t="str">
        <f aca="false">IF($A6005="","",INDEX(CARTAO_COMPRAS!$G:$G,INT((ROW()-2)/20)+2))</f>
        <v/>
      </c>
      <c r="G6005" s="5" t="str">
        <f aca="false">IF($A6005="","",INDEX(CARTAO_COMPRAS!$I:$I,INT((ROW()-2)/20)+2))</f>
        <v/>
      </c>
      <c r="H6005" s="4" t="str">
        <f aca="false">IF($A6005="","",EDATE(INDEX(CARTAO_COMPRAS!$J:$J,INT((ROW()-2)/20)+2),MOD(ROW()-2,20)))</f>
        <v/>
      </c>
      <c r="I6005" s="4" t="str">
        <f aca="false">IF($H6005="","",$H6005-WEEKDAY($H6005,2)+1)</f>
        <v/>
      </c>
      <c r="J6005" s="4" t="str">
        <f aca="false">IF($I6005="","",$I6005+6)</f>
        <v/>
      </c>
      <c r="K6005" s="6" t="str">
        <f aca="false">IF($H6005="","",DATE(YEAR($H6005),MONTH($H6005),1))</f>
        <v/>
      </c>
      <c r="L6005" s="0" t="str">
        <f aca="false">IF($A6005="","",INDEX(CARTAO_COMPRAS!$K:$K,INT((ROW()-2)/20)+2))</f>
        <v/>
      </c>
      <c r="M6005" s="0" t="str">
        <f aca="false">IF($A6005="","","Compra no cartão")</f>
        <v/>
      </c>
    </row>
    <row r="6006" customFormat="false" ht="13.5" hidden="false" customHeight="false" outlineLevel="0" collapsed="false">
      <c r="A6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6" s="0" t="str">
        <f aca="false">IF($A6006="","",INDEX(CARTAO_COMPRAS!$C:$C,INT((ROW()-2)/20)+2))</f>
        <v/>
      </c>
      <c r="C6006" s="0" t="str">
        <f aca="false">IF($A6006="","",INDEX(CARTAO_COMPRAS!$D:$D,INT((ROW()-2)/20)+2))</f>
        <v/>
      </c>
      <c r="D6006" s="0" t="str">
        <f aca="false">IF($A6006="","",INDEX(CARTAO_COMPRAS!$E:$E,INT((ROW()-2)/20)+2))</f>
        <v/>
      </c>
      <c r="E6006" s="0" t="str">
        <f aca="false">IF($A6006="","",INDEX(CARTAO_COMPRAS!$H:$H,INT((ROW()-2)/20)+2)+MOD(ROW()-2,20))</f>
        <v/>
      </c>
      <c r="F6006" s="0" t="str">
        <f aca="false">IF($A6006="","",INDEX(CARTAO_COMPRAS!$G:$G,INT((ROW()-2)/20)+2))</f>
        <v/>
      </c>
      <c r="G6006" s="5" t="str">
        <f aca="false">IF($A6006="","",INDEX(CARTAO_COMPRAS!$I:$I,INT((ROW()-2)/20)+2))</f>
        <v/>
      </c>
      <c r="H6006" s="4" t="str">
        <f aca="false">IF($A6006="","",EDATE(INDEX(CARTAO_COMPRAS!$J:$J,INT((ROW()-2)/20)+2),MOD(ROW()-2,20)))</f>
        <v/>
      </c>
      <c r="I6006" s="4" t="str">
        <f aca="false">IF($H6006="","",$H6006-WEEKDAY($H6006,2)+1)</f>
        <v/>
      </c>
      <c r="J6006" s="4" t="str">
        <f aca="false">IF($I6006="","",$I6006+6)</f>
        <v/>
      </c>
      <c r="K6006" s="6" t="str">
        <f aca="false">IF($H6006="","",DATE(YEAR($H6006),MONTH($H6006),1))</f>
        <v/>
      </c>
      <c r="L6006" s="0" t="str">
        <f aca="false">IF($A6006="","",INDEX(CARTAO_COMPRAS!$K:$K,INT((ROW()-2)/20)+2))</f>
        <v/>
      </c>
      <c r="M6006" s="0" t="str">
        <f aca="false">IF($A6006="","","Compra no cartão")</f>
        <v/>
      </c>
    </row>
    <row r="6007" customFormat="false" ht="13.5" hidden="false" customHeight="false" outlineLevel="0" collapsed="false">
      <c r="A6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7" s="0" t="str">
        <f aca="false">IF($A6007="","",INDEX(CARTAO_COMPRAS!$C:$C,INT((ROW()-2)/20)+2))</f>
        <v/>
      </c>
      <c r="C6007" s="0" t="str">
        <f aca="false">IF($A6007="","",INDEX(CARTAO_COMPRAS!$D:$D,INT((ROW()-2)/20)+2))</f>
        <v/>
      </c>
      <c r="D6007" s="0" t="str">
        <f aca="false">IF($A6007="","",INDEX(CARTAO_COMPRAS!$E:$E,INT((ROW()-2)/20)+2))</f>
        <v/>
      </c>
      <c r="E6007" s="0" t="str">
        <f aca="false">IF($A6007="","",INDEX(CARTAO_COMPRAS!$H:$H,INT((ROW()-2)/20)+2)+MOD(ROW()-2,20))</f>
        <v/>
      </c>
      <c r="F6007" s="0" t="str">
        <f aca="false">IF($A6007="","",INDEX(CARTAO_COMPRAS!$G:$G,INT((ROW()-2)/20)+2))</f>
        <v/>
      </c>
      <c r="G6007" s="5" t="str">
        <f aca="false">IF($A6007="","",INDEX(CARTAO_COMPRAS!$I:$I,INT((ROW()-2)/20)+2))</f>
        <v/>
      </c>
      <c r="H6007" s="4" t="str">
        <f aca="false">IF($A6007="","",EDATE(INDEX(CARTAO_COMPRAS!$J:$J,INT((ROW()-2)/20)+2),MOD(ROW()-2,20)))</f>
        <v/>
      </c>
      <c r="I6007" s="4" t="str">
        <f aca="false">IF($H6007="","",$H6007-WEEKDAY($H6007,2)+1)</f>
        <v/>
      </c>
      <c r="J6007" s="4" t="str">
        <f aca="false">IF($I6007="","",$I6007+6)</f>
        <v/>
      </c>
      <c r="K6007" s="6" t="str">
        <f aca="false">IF($H6007="","",DATE(YEAR($H6007),MONTH($H6007),1))</f>
        <v/>
      </c>
      <c r="L6007" s="0" t="str">
        <f aca="false">IF($A6007="","",INDEX(CARTAO_COMPRAS!$K:$K,INT((ROW()-2)/20)+2))</f>
        <v/>
      </c>
      <c r="M6007" s="0" t="str">
        <f aca="false">IF($A6007="","","Compra no cartão")</f>
        <v/>
      </c>
    </row>
    <row r="6008" customFormat="false" ht="13.5" hidden="false" customHeight="false" outlineLevel="0" collapsed="false">
      <c r="A6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8" s="0" t="str">
        <f aca="false">IF($A6008="","",INDEX(CARTAO_COMPRAS!$C:$C,INT((ROW()-2)/20)+2))</f>
        <v/>
      </c>
      <c r="C6008" s="0" t="str">
        <f aca="false">IF($A6008="","",INDEX(CARTAO_COMPRAS!$D:$D,INT((ROW()-2)/20)+2))</f>
        <v/>
      </c>
      <c r="D6008" s="0" t="str">
        <f aca="false">IF($A6008="","",INDEX(CARTAO_COMPRAS!$E:$E,INT((ROW()-2)/20)+2))</f>
        <v/>
      </c>
      <c r="E6008" s="0" t="str">
        <f aca="false">IF($A6008="","",INDEX(CARTAO_COMPRAS!$H:$H,INT((ROW()-2)/20)+2)+MOD(ROW()-2,20))</f>
        <v/>
      </c>
      <c r="F6008" s="0" t="str">
        <f aca="false">IF($A6008="","",INDEX(CARTAO_COMPRAS!$G:$G,INT((ROW()-2)/20)+2))</f>
        <v/>
      </c>
      <c r="G6008" s="5" t="str">
        <f aca="false">IF($A6008="","",INDEX(CARTAO_COMPRAS!$I:$I,INT((ROW()-2)/20)+2))</f>
        <v/>
      </c>
      <c r="H6008" s="4" t="str">
        <f aca="false">IF($A6008="","",EDATE(INDEX(CARTAO_COMPRAS!$J:$J,INT((ROW()-2)/20)+2),MOD(ROW()-2,20)))</f>
        <v/>
      </c>
      <c r="I6008" s="4" t="str">
        <f aca="false">IF($H6008="","",$H6008-WEEKDAY($H6008,2)+1)</f>
        <v/>
      </c>
      <c r="J6008" s="4" t="str">
        <f aca="false">IF($I6008="","",$I6008+6)</f>
        <v/>
      </c>
      <c r="K6008" s="6" t="str">
        <f aca="false">IF($H6008="","",DATE(YEAR($H6008),MONTH($H6008),1))</f>
        <v/>
      </c>
      <c r="L6008" s="0" t="str">
        <f aca="false">IF($A6008="","",INDEX(CARTAO_COMPRAS!$K:$K,INT((ROW()-2)/20)+2))</f>
        <v/>
      </c>
      <c r="M6008" s="0" t="str">
        <f aca="false">IF($A6008="","","Compra no cartão")</f>
        <v/>
      </c>
    </row>
    <row r="6009" customFormat="false" ht="13.5" hidden="false" customHeight="false" outlineLevel="0" collapsed="false">
      <c r="A6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09" s="0" t="str">
        <f aca="false">IF($A6009="","",INDEX(CARTAO_COMPRAS!$C:$C,INT((ROW()-2)/20)+2))</f>
        <v/>
      </c>
      <c r="C6009" s="0" t="str">
        <f aca="false">IF($A6009="","",INDEX(CARTAO_COMPRAS!$D:$D,INT((ROW()-2)/20)+2))</f>
        <v/>
      </c>
      <c r="D6009" s="0" t="str">
        <f aca="false">IF($A6009="","",INDEX(CARTAO_COMPRAS!$E:$E,INT((ROW()-2)/20)+2))</f>
        <v/>
      </c>
      <c r="E6009" s="0" t="str">
        <f aca="false">IF($A6009="","",INDEX(CARTAO_COMPRAS!$H:$H,INT((ROW()-2)/20)+2)+MOD(ROW()-2,20))</f>
        <v/>
      </c>
      <c r="F6009" s="0" t="str">
        <f aca="false">IF($A6009="","",INDEX(CARTAO_COMPRAS!$G:$G,INT((ROW()-2)/20)+2))</f>
        <v/>
      </c>
      <c r="G6009" s="5" t="str">
        <f aca="false">IF($A6009="","",INDEX(CARTAO_COMPRAS!$I:$I,INT((ROW()-2)/20)+2))</f>
        <v/>
      </c>
      <c r="H6009" s="4" t="str">
        <f aca="false">IF($A6009="","",EDATE(INDEX(CARTAO_COMPRAS!$J:$J,INT((ROW()-2)/20)+2),MOD(ROW()-2,20)))</f>
        <v/>
      </c>
      <c r="I6009" s="4" t="str">
        <f aca="false">IF($H6009="","",$H6009-WEEKDAY($H6009,2)+1)</f>
        <v/>
      </c>
      <c r="J6009" s="4" t="str">
        <f aca="false">IF($I6009="","",$I6009+6)</f>
        <v/>
      </c>
      <c r="K6009" s="6" t="str">
        <f aca="false">IF($H6009="","",DATE(YEAR($H6009),MONTH($H6009),1))</f>
        <v/>
      </c>
      <c r="L6009" s="0" t="str">
        <f aca="false">IF($A6009="","",INDEX(CARTAO_COMPRAS!$K:$K,INT((ROW()-2)/20)+2))</f>
        <v/>
      </c>
      <c r="M6009" s="0" t="str">
        <f aca="false">IF($A6009="","","Compra no cartão")</f>
        <v/>
      </c>
    </row>
    <row r="6010" customFormat="false" ht="13.5" hidden="false" customHeight="false" outlineLevel="0" collapsed="false">
      <c r="A6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0" s="0" t="str">
        <f aca="false">IF($A6010="","",INDEX(CARTAO_COMPRAS!$C:$C,INT((ROW()-2)/20)+2))</f>
        <v/>
      </c>
      <c r="C6010" s="0" t="str">
        <f aca="false">IF($A6010="","",INDEX(CARTAO_COMPRAS!$D:$D,INT((ROW()-2)/20)+2))</f>
        <v/>
      </c>
      <c r="D6010" s="0" t="str">
        <f aca="false">IF($A6010="","",INDEX(CARTAO_COMPRAS!$E:$E,INT((ROW()-2)/20)+2))</f>
        <v/>
      </c>
      <c r="E6010" s="0" t="str">
        <f aca="false">IF($A6010="","",INDEX(CARTAO_COMPRAS!$H:$H,INT((ROW()-2)/20)+2)+MOD(ROW()-2,20))</f>
        <v/>
      </c>
      <c r="F6010" s="0" t="str">
        <f aca="false">IF($A6010="","",INDEX(CARTAO_COMPRAS!$G:$G,INT((ROW()-2)/20)+2))</f>
        <v/>
      </c>
      <c r="G6010" s="5" t="str">
        <f aca="false">IF($A6010="","",INDEX(CARTAO_COMPRAS!$I:$I,INT((ROW()-2)/20)+2))</f>
        <v/>
      </c>
      <c r="H6010" s="4" t="str">
        <f aca="false">IF($A6010="","",EDATE(INDEX(CARTAO_COMPRAS!$J:$J,INT((ROW()-2)/20)+2),MOD(ROW()-2,20)))</f>
        <v/>
      </c>
      <c r="I6010" s="4" t="str">
        <f aca="false">IF($H6010="","",$H6010-WEEKDAY($H6010,2)+1)</f>
        <v/>
      </c>
      <c r="J6010" s="4" t="str">
        <f aca="false">IF($I6010="","",$I6010+6)</f>
        <v/>
      </c>
      <c r="K6010" s="6" t="str">
        <f aca="false">IF($H6010="","",DATE(YEAR($H6010),MONTH($H6010),1))</f>
        <v/>
      </c>
      <c r="L6010" s="0" t="str">
        <f aca="false">IF($A6010="","",INDEX(CARTAO_COMPRAS!$K:$K,INT((ROW()-2)/20)+2))</f>
        <v/>
      </c>
      <c r="M6010" s="0" t="str">
        <f aca="false">IF($A6010="","","Compra no cartão")</f>
        <v/>
      </c>
    </row>
    <row r="6011" customFormat="false" ht="13.5" hidden="false" customHeight="false" outlineLevel="0" collapsed="false">
      <c r="A6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1" s="0" t="str">
        <f aca="false">IF($A6011="","",INDEX(CARTAO_COMPRAS!$C:$C,INT((ROW()-2)/20)+2))</f>
        <v/>
      </c>
      <c r="C6011" s="0" t="str">
        <f aca="false">IF($A6011="","",INDEX(CARTAO_COMPRAS!$D:$D,INT((ROW()-2)/20)+2))</f>
        <v/>
      </c>
      <c r="D6011" s="0" t="str">
        <f aca="false">IF($A6011="","",INDEX(CARTAO_COMPRAS!$E:$E,INT((ROW()-2)/20)+2))</f>
        <v/>
      </c>
      <c r="E6011" s="0" t="str">
        <f aca="false">IF($A6011="","",INDEX(CARTAO_COMPRAS!$H:$H,INT((ROW()-2)/20)+2)+MOD(ROW()-2,20))</f>
        <v/>
      </c>
      <c r="F6011" s="0" t="str">
        <f aca="false">IF($A6011="","",INDEX(CARTAO_COMPRAS!$G:$G,INT((ROW()-2)/20)+2))</f>
        <v/>
      </c>
      <c r="G6011" s="5" t="str">
        <f aca="false">IF($A6011="","",INDEX(CARTAO_COMPRAS!$I:$I,INT((ROW()-2)/20)+2))</f>
        <v/>
      </c>
      <c r="H6011" s="4" t="str">
        <f aca="false">IF($A6011="","",EDATE(INDEX(CARTAO_COMPRAS!$J:$J,INT((ROW()-2)/20)+2),MOD(ROW()-2,20)))</f>
        <v/>
      </c>
      <c r="I6011" s="4" t="str">
        <f aca="false">IF($H6011="","",$H6011-WEEKDAY($H6011,2)+1)</f>
        <v/>
      </c>
      <c r="J6011" s="4" t="str">
        <f aca="false">IF($I6011="","",$I6011+6)</f>
        <v/>
      </c>
      <c r="K6011" s="6" t="str">
        <f aca="false">IF($H6011="","",DATE(YEAR($H6011),MONTH($H6011),1))</f>
        <v/>
      </c>
      <c r="L6011" s="0" t="str">
        <f aca="false">IF($A6011="","",INDEX(CARTAO_COMPRAS!$K:$K,INT((ROW()-2)/20)+2))</f>
        <v/>
      </c>
      <c r="M6011" s="0" t="str">
        <f aca="false">IF($A6011="","","Compra no cartão")</f>
        <v/>
      </c>
    </row>
    <row r="6012" customFormat="false" ht="13.5" hidden="false" customHeight="false" outlineLevel="0" collapsed="false">
      <c r="A6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2" s="0" t="str">
        <f aca="false">IF($A6012="","",INDEX(CARTAO_COMPRAS!$C:$C,INT((ROW()-2)/20)+2))</f>
        <v/>
      </c>
      <c r="C6012" s="0" t="str">
        <f aca="false">IF($A6012="","",INDEX(CARTAO_COMPRAS!$D:$D,INT((ROW()-2)/20)+2))</f>
        <v/>
      </c>
      <c r="D6012" s="0" t="str">
        <f aca="false">IF($A6012="","",INDEX(CARTAO_COMPRAS!$E:$E,INT((ROW()-2)/20)+2))</f>
        <v/>
      </c>
      <c r="E6012" s="0" t="str">
        <f aca="false">IF($A6012="","",INDEX(CARTAO_COMPRAS!$H:$H,INT((ROW()-2)/20)+2)+MOD(ROW()-2,20))</f>
        <v/>
      </c>
      <c r="F6012" s="0" t="str">
        <f aca="false">IF($A6012="","",INDEX(CARTAO_COMPRAS!$G:$G,INT((ROW()-2)/20)+2))</f>
        <v/>
      </c>
      <c r="G6012" s="5" t="str">
        <f aca="false">IF($A6012="","",INDEX(CARTAO_COMPRAS!$I:$I,INT((ROW()-2)/20)+2))</f>
        <v/>
      </c>
      <c r="H6012" s="4" t="str">
        <f aca="false">IF($A6012="","",EDATE(INDEX(CARTAO_COMPRAS!$J:$J,INT((ROW()-2)/20)+2),MOD(ROW()-2,20)))</f>
        <v/>
      </c>
      <c r="I6012" s="4" t="str">
        <f aca="false">IF($H6012="","",$H6012-WEEKDAY($H6012,2)+1)</f>
        <v/>
      </c>
      <c r="J6012" s="4" t="str">
        <f aca="false">IF($I6012="","",$I6012+6)</f>
        <v/>
      </c>
      <c r="K6012" s="6" t="str">
        <f aca="false">IF($H6012="","",DATE(YEAR($H6012),MONTH($H6012),1))</f>
        <v/>
      </c>
      <c r="L6012" s="0" t="str">
        <f aca="false">IF($A6012="","",INDEX(CARTAO_COMPRAS!$K:$K,INT((ROW()-2)/20)+2))</f>
        <v/>
      </c>
      <c r="M6012" s="0" t="str">
        <f aca="false">IF($A6012="","","Compra no cartão")</f>
        <v/>
      </c>
    </row>
    <row r="6013" customFormat="false" ht="13.5" hidden="false" customHeight="false" outlineLevel="0" collapsed="false">
      <c r="A6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3" s="0" t="str">
        <f aca="false">IF($A6013="","",INDEX(CARTAO_COMPRAS!$C:$C,INT((ROW()-2)/20)+2))</f>
        <v/>
      </c>
      <c r="C6013" s="0" t="str">
        <f aca="false">IF($A6013="","",INDEX(CARTAO_COMPRAS!$D:$D,INT((ROW()-2)/20)+2))</f>
        <v/>
      </c>
      <c r="D6013" s="0" t="str">
        <f aca="false">IF($A6013="","",INDEX(CARTAO_COMPRAS!$E:$E,INT((ROW()-2)/20)+2))</f>
        <v/>
      </c>
      <c r="E6013" s="0" t="str">
        <f aca="false">IF($A6013="","",INDEX(CARTAO_COMPRAS!$H:$H,INT((ROW()-2)/20)+2)+MOD(ROW()-2,20))</f>
        <v/>
      </c>
      <c r="F6013" s="0" t="str">
        <f aca="false">IF($A6013="","",INDEX(CARTAO_COMPRAS!$G:$G,INT((ROW()-2)/20)+2))</f>
        <v/>
      </c>
      <c r="G6013" s="5" t="str">
        <f aca="false">IF($A6013="","",INDEX(CARTAO_COMPRAS!$I:$I,INT((ROW()-2)/20)+2))</f>
        <v/>
      </c>
      <c r="H6013" s="4" t="str">
        <f aca="false">IF($A6013="","",EDATE(INDEX(CARTAO_COMPRAS!$J:$J,INT((ROW()-2)/20)+2),MOD(ROW()-2,20)))</f>
        <v/>
      </c>
      <c r="I6013" s="4" t="str">
        <f aca="false">IF($H6013="","",$H6013-WEEKDAY($H6013,2)+1)</f>
        <v/>
      </c>
      <c r="J6013" s="4" t="str">
        <f aca="false">IF($I6013="","",$I6013+6)</f>
        <v/>
      </c>
      <c r="K6013" s="6" t="str">
        <f aca="false">IF($H6013="","",DATE(YEAR($H6013),MONTH($H6013),1))</f>
        <v/>
      </c>
      <c r="L6013" s="0" t="str">
        <f aca="false">IF($A6013="","",INDEX(CARTAO_COMPRAS!$K:$K,INT((ROW()-2)/20)+2))</f>
        <v/>
      </c>
      <c r="M6013" s="0" t="str">
        <f aca="false">IF($A6013="","","Compra no cartão")</f>
        <v/>
      </c>
    </row>
    <row r="6014" customFormat="false" ht="13.5" hidden="false" customHeight="false" outlineLevel="0" collapsed="false">
      <c r="A6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4" s="0" t="str">
        <f aca="false">IF($A6014="","",INDEX(CARTAO_COMPRAS!$C:$C,INT((ROW()-2)/20)+2))</f>
        <v/>
      </c>
      <c r="C6014" s="0" t="str">
        <f aca="false">IF($A6014="","",INDEX(CARTAO_COMPRAS!$D:$D,INT((ROW()-2)/20)+2))</f>
        <v/>
      </c>
      <c r="D6014" s="0" t="str">
        <f aca="false">IF($A6014="","",INDEX(CARTAO_COMPRAS!$E:$E,INT((ROW()-2)/20)+2))</f>
        <v/>
      </c>
      <c r="E6014" s="0" t="str">
        <f aca="false">IF($A6014="","",INDEX(CARTAO_COMPRAS!$H:$H,INT((ROW()-2)/20)+2)+MOD(ROW()-2,20))</f>
        <v/>
      </c>
      <c r="F6014" s="0" t="str">
        <f aca="false">IF($A6014="","",INDEX(CARTAO_COMPRAS!$G:$G,INT((ROW()-2)/20)+2))</f>
        <v/>
      </c>
      <c r="G6014" s="5" t="str">
        <f aca="false">IF($A6014="","",INDEX(CARTAO_COMPRAS!$I:$I,INT((ROW()-2)/20)+2))</f>
        <v/>
      </c>
      <c r="H6014" s="4" t="str">
        <f aca="false">IF($A6014="","",EDATE(INDEX(CARTAO_COMPRAS!$J:$J,INT((ROW()-2)/20)+2),MOD(ROW()-2,20)))</f>
        <v/>
      </c>
      <c r="I6014" s="4" t="str">
        <f aca="false">IF($H6014="","",$H6014-WEEKDAY($H6014,2)+1)</f>
        <v/>
      </c>
      <c r="J6014" s="4" t="str">
        <f aca="false">IF($I6014="","",$I6014+6)</f>
        <v/>
      </c>
      <c r="K6014" s="6" t="str">
        <f aca="false">IF($H6014="","",DATE(YEAR($H6014),MONTH($H6014),1))</f>
        <v/>
      </c>
      <c r="L6014" s="0" t="str">
        <f aca="false">IF($A6014="","",INDEX(CARTAO_COMPRAS!$K:$K,INT((ROW()-2)/20)+2))</f>
        <v/>
      </c>
      <c r="M6014" s="0" t="str">
        <f aca="false">IF($A6014="","","Compra no cartão")</f>
        <v/>
      </c>
    </row>
    <row r="6015" customFormat="false" ht="13.5" hidden="false" customHeight="false" outlineLevel="0" collapsed="false">
      <c r="A6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5" s="0" t="str">
        <f aca="false">IF($A6015="","",INDEX(CARTAO_COMPRAS!$C:$C,INT((ROW()-2)/20)+2))</f>
        <v/>
      </c>
      <c r="C6015" s="0" t="str">
        <f aca="false">IF($A6015="","",INDEX(CARTAO_COMPRAS!$D:$D,INT((ROW()-2)/20)+2))</f>
        <v/>
      </c>
      <c r="D6015" s="0" t="str">
        <f aca="false">IF($A6015="","",INDEX(CARTAO_COMPRAS!$E:$E,INT((ROW()-2)/20)+2))</f>
        <v/>
      </c>
      <c r="E6015" s="0" t="str">
        <f aca="false">IF($A6015="","",INDEX(CARTAO_COMPRAS!$H:$H,INT((ROW()-2)/20)+2)+MOD(ROW()-2,20))</f>
        <v/>
      </c>
      <c r="F6015" s="0" t="str">
        <f aca="false">IF($A6015="","",INDEX(CARTAO_COMPRAS!$G:$G,INT((ROW()-2)/20)+2))</f>
        <v/>
      </c>
      <c r="G6015" s="5" t="str">
        <f aca="false">IF($A6015="","",INDEX(CARTAO_COMPRAS!$I:$I,INT((ROW()-2)/20)+2))</f>
        <v/>
      </c>
      <c r="H6015" s="4" t="str">
        <f aca="false">IF($A6015="","",EDATE(INDEX(CARTAO_COMPRAS!$J:$J,INT((ROW()-2)/20)+2),MOD(ROW()-2,20)))</f>
        <v/>
      </c>
      <c r="I6015" s="4" t="str">
        <f aca="false">IF($H6015="","",$H6015-WEEKDAY($H6015,2)+1)</f>
        <v/>
      </c>
      <c r="J6015" s="4" t="str">
        <f aca="false">IF($I6015="","",$I6015+6)</f>
        <v/>
      </c>
      <c r="K6015" s="6" t="str">
        <f aca="false">IF($H6015="","",DATE(YEAR($H6015),MONTH($H6015),1))</f>
        <v/>
      </c>
      <c r="L6015" s="0" t="str">
        <f aca="false">IF($A6015="","",INDEX(CARTAO_COMPRAS!$K:$K,INT((ROW()-2)/20)+2))</f>
        <v/>
      </c>
      <c r="M6015" s="0" t="str">
        <f aca="false">IF($A6015="","","Compra no cartão")</f>
        <v/>
      </c>
    </row>
    <row r="6016" customFormat="false" ht="13.5" hidden="false" customHeight="false" outlineLevel="0" collapsed="false">
      <c r="A6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6" s="0" t="str">
        <f aca="false">IF($A6016="","",INDEX(CARTAO_COMPRAS!$C:$C,INT((ROW()-2)/20)+2))</f>
        <v/>
      </c>
      <c r="C6016" s="0" t="str">
        <f aca="false">IF($A6016="","",INDEX(CARTAO_COMPRAS!$D:$D,INT((ROW()-2)/20)+2))</f>
        <v/>
      </c>
      <c r="D6016" s="0" t="str">
        <f aca="false">IF($A6016="","",INDEX(CARTAO_COMPRAS!$E:$E,INT((ROW()-2)/20)+2))</f>
        <v/>
      </c>
      <c r="E6016" s="0" t="str">
        <f aca="false">IF($A6016="","",INDEX(CARTAO_COMPRAS!$H:$H,INT((ROW()-2)/20)+2)+MOD(ROW()-2,20))</f>
        <v/>
      </c>
      <c r="F6016" s="0" t="str">
        <f aca="false">IF($A6016="","",INDEX(CARTAO_COMPRAS!$G:$G,INT((ROW()-2)/20)+2))</f>
        <v/>
      </c>
      <c r="G6016" s="5" t="str">
        <f aca="false">IF($A6016="","",INDEX(CARTAO_COMPRAS!$I:$I,INT((ROW()-2)/20)+2))</f>
        <v/>
      </c>
      <c r="H6016" s="4" t="str">
        <f aca="false">IF($A6016="","",EDATE(INDEX(CARTAO_COMPRAS!$J:$J,INT((ROW()-2)/20)+2),MOD(ROW()-2,20)))</f>
        <v/>
      </c>
      <c r="I6016" s="4" t="str">
        <f aca="false">IF($H6016="","",$H6016-WEEKDAY($H6016,2)+1)</f>
        <v/>
      </c>
      <c r="J6016" s="4" t="str">
        <f aca="false">IF($I6016="","",$I6016+6)</f>
        <v/>
      </c>
      <c r="K6016" s="6" t="str">
        <f aca="false">IF($H6016="","",DATE(YEAR($H6016),MONTH($H6016),1))</f>
        <v/>
      </c>
      <c r="L6016" s="0" t="str">
        <f aca="false">IF($A6016="","",INDEX(CARTAO_COMPRAS!$K:$K,INT((ROW()-2)/20)+2))</f>
        <v/>
      </c>
      <c r="M6016" s="0" t="str">
        <f aca="false">IF($A6016="","","Compra no cartão")</f>
        <v/>
      </c>
    </row>
    <row r="6017" customFormat="false" ht="13.5" hidden="false" customHeight="false" outlineLevel="0" collapsed="false">
      <c r="A6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7" s="0" t="str">
        <f aca="false">IF($A6017="","",INDEX(CARTAO_COMPRAS!$C:$C,INT((ROW()-2)/20)+2))</f>
        <v/>
      </c>
      <c r="C6017" s="0" t="str">
        <f aca="false">IF($A6017="","",INDEX(CARTAO_COMPRAS!$D:$D,INT((ROW()-2)/20)+2))</f>
        <v/>
      </c>
      <c r="D6017" s="0" t="str">
        <f aca="false">IF($A6017="","",INDEX(CARTAO_COMPRAS!$E:$E,INT((ROW()-2)/20)+2))</f>
        <v/>
      </c>
      <c r="E6017" s="0" t="str">
        <f aca="false">IF($A6017="","",INDEX(CARTAO_COMPRAS!$H:$H,INT((ROW()-2)/20)+2)+MOD(ROW()-2,20))</f>
        <v/>
      </c>
      <c r="F6017" s="0" t="str">
        <f aca="false">IF($A6017="","",INDEX(CARTAO_COMPRAS!$G:$G,INT((ROW()-2)/20)+2))</f>
        <v/>
      </c>
      <c r="G6017" s="5" t="str">
        <f aca="false">IF($A6017="","",INDEX(CARTAO_COMPRAS!$I:$I,INT((ROW()-2)/20)+2))</f>
        <v/>
      </c>
      <c r="H6017" s="4" t="str">
        <f aca="false">IF($A6017="","",EDATE(INDEX(CARTAO_COMPRAS!$J:$J,INT((ROW()-2)/20)+2),MOD(ROW()-2,20)))</f>
        <v/>
      </c>
      <c r="I6017" s="4" t="str">
        <f aca="false">IF($H6017="","",$H6017-WEEKDAY($H6017,2)+1)</f>
        <v/>
      </c>
      <c r="J6017" s="4" t="str">
        <f aca="false">IF($I6017="","",$I6017+6)</f>
        <v/>
      </c>
      <c r="K6017" s="6" t="str">
        <f aca="false">IF($H6017="","",DATE(YEAR($H6017),MONTH($H6017),1))</f>
        <v/>
      </c>
      <c r="L6017" s="0" t="str">
        <f aca="false">IF($A6017="","",INDEX(CARTAO_COMPRAS!$K:$K,INT((ROW()-2)/20)+2))</f>
        <v/>
      </c>
      <c r="M6017" s="0" t="str">
        <f aca="false">IF($A6017="","","Compra no cartão")</f>
        <v/>
      </c>
    </row>
    <row r="6018" customFormat="false" ht="13.5" hidden="false" customHeight="false" outlineLevel="0" collapsed="false">
      <c r="A6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8" s="0" t="str">
        <f aca="false">IF($A6018="","",INDEX(CARTAO_COMPRAS!$C:$C,INT((ROW()-2)/20)+2))</f>
        <v/>
      </c>
      <c r="C6018" s="0" t="str">
        <f aca="false">IF($A6018="","",INDEX(CARTAO_COMPRAS!$D:$D,INT((ROW()-2)/20)+2))</f>
        <v/>
      </c>
      <c r="D6018" s="0" t="str">
        <f aca="false">IF($A6018="","",INDEX(CARTAO_COMPRAS!$E:$E,INT((ROW()-2)/20)+2))</f>
        <v/>
      </c>
      <c r="E6018" s="0" t="str">
        <f aca="false">IF($A6018="","",INDEX(CARTAO_COMPRAS!$H:$H,INT((ROW()-2)/20)+2)+MOD(ROW()-2,20))</f>
        <v/>
      </c>
      <c r="F6018" s="0" t="str">
        <f aca="false">IF($A6018="","",INDEX(CARTAO_COMPRAS!$G:$G,INT((ROW()-2)/20)+2))</f>
        <v/>
      </c>
      <c r="G6018" s="5" t="str">
        <f aca="false">IF($A6018="","",INDEX(CARTAO_COMPRAS!$I:$I,INT((ROW()-2)/20)+2))</f>
        <v/>
      </c>
      <c r="H6018" s="4" t="str">
        <f aca="false">IF($A6018="","",EDATE(INDEX(CARTAO_COMPRAS!$J:$J,INT((ROW()-2)/20)+2),MOD(ROW()-2,20)))</f>
        <v/>
      </c>
      <c r="I6018" s="4" t="str">
        <f aca="false">IF($H6018="","",$H6018-WEEKDAY($H6018,2)+1)</f>
        <v/>
      </c>
      <c r="J6018" s="4" t="str">
        <f aca="false">IF($I6018="","",$I6018+6)</f>
        <v/>
      </c>
      <c r="K6018" s="6" t="str">
        <f aca="false">IF($H6018="","",DATE(YEAR($H6018),MONTH($H6018),1))</f>
        <v/>
      </c>
      <c r="L6018" s="0" t="str">
        <f aca="false">IF($A6018="","",INDEX(CARTAO_COMPRAS!$K:$K,INT((ROW()-2)/20)+2))</f>
        <v/>
      </c>
      <c r="M6018" s="0" t="str">
        <f aca="false">IF($A6018="","","Compra no cartão")</f>
        <v/>
      </c>
    </row>
    <row r="6019" customFormat="false" ht="13.5" hidden="false" customHeight="false" outlineLevel="0" collapsed="false">
      <c r="A6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19" s="0" t="str">
        <f aca="false">IF($A6019="","",INDEX(CARTAO_COMPRAS!$C:$C,INT((ROW()-2)/20)+2))</f>
        <v/>
      </c>
      <c r="C6019" s="0" t="str">
        <f aca="false">IF($A6019="","",INDEX(CARTAO_COMPRAS!$D:$D,INT((ROW()-2)/20)+2))</f>
        <v/>
      </c>
      <c r="D6019" s="0" t="str">
        <f aca="false">IF($A6019="","",INDEX(CARTAO_COMPRAS!$E:$E,INT((ROW()-2)/20)+2))</f>
        <v/>
      </c>
      <c r="E6019" s="0" t="str">
        <f aca="false">IF($A6019="","",INDEX(CARTAO_COMPRAS!$H:$H,INT((ROW()-2)/20)+2)+MOD(ROW()-2,20))</f>
        <v/>
      </c>
      <c r="F6019" s="0" t="str">
        <f aca="false">IF($A6019="","",INDEX(CARTAO_COMPRAS!$G:$G,INT((ROW()-2)/20)+2))</f>
        <v/>
      </c>
      <c r="G6019" s="5" t="str">
        <f aca="false">IF($A6019="","",INDEX(CARTAO_COMPRAS!$I:$I,INT((ROW()-2)/20)+2))</f>
        <v/>
      </c>
      <c r="H6019" s="4" t="str">
        <f aca="false">IF($A6019="","",EDATE(INDEX(CARTAO_COMPRAS!$J:$J,INT((ROW()-2)/20)+2),MOD(ROW()-2,20)))</f>
        <v/>
      </c>
      <c r="I6019" s="4" t="str">
        <f aca="false">IF($H6019="","",$H6019-WEEKDAY($H6019,2)+1)</f>
        <v/>
      </c>
      <c r="J6019" s="4" t="str">
        <f aca="false">IF($I6019="","",$I6019+6)</f>
        <v/>
      </c>
      <c r="K6019" s="6" t="str">
        <f aca="false">IF($H6019="","",DATE(YEAR($H6019),MONTH($H6019),1))</f>
        <v/>
      </c>
      <c r="L6019" s="0" t="str">
        <f aca="false">IF($A6019="","",INDEX(CARTAO_COMPRAS!$K:$K,INT((ROW()-2)/20)+2))</f>
        <v/>
      </c>
      <c r="M6019" s="0" t="str">
        <f aca="false">IF($A6019="","","Compra no cartão")</f>
        <v/>
      </c>
    </row>
    <row r="6020" customFormat="false" ht="13.5" hidden="false" customHeight="false" outlineLevel="0" collapsed="false">
      <c r="A6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0" s="0" t="str">
        <f aca="false">IF($A6020="","",INDEX(CARTAO_COMPRAS!$C:$C,INT((ROW()-2)/20)+2))</f>
        <v/>
      </c>
      <c r="C6020" s="0" t="str">
        <f aca="false">IF($A6020="","",INDEX(CARTAO_COMPRAS!$D:$D,INT((ROW()-2)/20)+2))</f>
        <v/>
      </c>
      <c r="D6020" s="0" t="str">
        <f aca="false">IF($A6020="","",INDEX(CARTAO_COMPRAS!$E:$E,INT((ROW()-2)/20)+2))</f>
        <v/>
      </c>
      <c r="E6020" s="0" t="str">
        <f aca="false">IF($A6020="","",INDEX(CARTAO_COMPRAS!$H:$H,INT((ROW()-2)/20)+2)+MOD(ROW()-2,20))</f>
        <v/>
      </c>
      <c r="F6020" s="0" t="str">
        <f aca="false">IF($A6020="","",INDEX(CARTAO_COMPRAS!$G:$G,INT((ROW()-2)/20)+2))</f>
        <v/>
      </c>
      <c r="G6020" s="5" t="str">
        <f aca="false">IF($A6020="","",INDEX(CARTAO_COMPRAS!$I:$I,INT((ROW()-2)/20)+2))</f>
        <v/>
      </c>
      <c r="H6020" s="4" t="str">
        <f aca="false">IF($A6020="","",EDATE(INDEX(CARTAO_COMPRAS!$J:$J,INT((ROW()-2)/20)+2),MOD(ROW()-2,20)))</f>
        <v/>
      </c>
      <c r="I6020" s="4" t="str">
        <f aca="false">IF($H6020="","",$H6020-WEEKDAY($H6020,2)+1)</f>
        <v/>
      </c>
      <c r="J6020" s="4" t="str">
        <f aca="false">IF($I6020="","",$I6020+6)</f>
        <v/>
      </c>
      <c r="K6020" s="6" t="str">
        <f aca="false">IF($H6020="","",DATE(YEAR($H6020),MONTH($H6020),1))</f>
        <v/>
      </c>
      <c r="L6020" s="0" t="str">
        <f aca="false">IF($A6020="","",INDEX(CARTAO_COMPRAS!$K:$K,INT((ROW()-2)/20)+2))</f>
        <v/>
      </c>
      <c r="M6020" s="0" t="str">
        <f aca="false">IF($A6020="","","Compra no cartão")</f>
        <v/>
      </c>
    </row>
    <row r="6021" customFormat="false" ht="13.5" hidden="false" customHeight="false" outlineLevel="0" collapsed="false">
      <c r="A6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1" s="0" t="str">
        <f aca="false">IF($A6021="","",INDEX(CARTAO_COMPRAS!$C:$C,INT((ROW()-2)/20)+2))</f>
        <v/>
      </c>
      <c r="C6021" s="0" t="str">
        <f aca="false">IF($A6021="","",INDEX(CARTAO_COMPRAS!$D:$D,INT((ROW()-2)/20)+2))</f>
        <v/>
      </c>
      <c r="D6021" s="0" t="str">
        <f aca="false">IF($A6021="","",INDEX(CARTAO_COMPRAS!$E:$E,INT((ROW()-2)/20)+2))</f>
        <v/>
      </c>
      <c r="E6021" s="0" t="str">
        <f aca="false">IF($A6021="","",INDEX(CARTAO_COMPRAS!$H:$H,INT((ROW()-2)/20)+2)+MOD(ROW()-2,20))</f>
        <v/>
      </c>
      <c r="F6021" s="0" t="str">
        <f aca="false">IF($A6021="","",INDEX(CARTAO_COMPRAS!$G:$G,INT((ROW()-2)/20)+2))</f>
        <v/>
      </c>
      <c r="G6021" s="5" t="str">
        <f aca="false">IF($A6021="","",INDEX(CARTAO_COMPRAS!$I:$I,INT((ROW()-2)/20)+2))</f>
        <v/>
      </c>
      <c r="H6021" s="4" t="str">
        <f aca="false">IF($A6021="","",EDATE(INDEX(CARTAO_COMPRAS!$J:$J,INT((ROW()-2)/20)+2),MOD(ROW()-2,20)))</f>
        <v/>
      </c>
      <c r="I6021" s="4" t="str">
        <f aca="false">IF($H6021="","",$H6021-WEEKDAY($H6021,2)+1)</f>
        <v/>
      </c>
      <c r="J6021" s="4" t="str">
        <f aca="false">IF($I6021="","",$I6021+6)</f>
        <v/>
      </c>
      <c r="K6021" s="6" t="str">
        <f aca="false">IF($H6021="","",DATE(YEAR($H6021),MONTH($H6021),1))</f>
        <v/>
      </c>
      <c r="L6021" s="0" t="str">
        <f aca="false">IF($A6021="","",INDEX(CARTAO_COMPRAS!$K:$K,INT((ROW()-2)/20)+2))</f>
        <v/>
      </c>
      <c r="M6021" s="0" t="str">
        <f aca="false">IF($A6021="","","Compra no cartão")</f>
        <v/>
      </c>
    </row>
    <row r="6022" customFormat="false" ht="13.5" hidden="false" customHeight="false" outlineLevel="0" collapsed="false">
      <c r="A60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2" s="0" t="str">
        <f aca="false">IF($A6022="","",INDEX(CARTAO_COMPRAS!$C:$C,INT((ROW()-2)/20)+2))</f>
        <v/>
      </c>
      <c r="C6022" s="0" t="str">
        <f aca="false">IF($A6022="","",INDEX(CARTAO_COMPRAS!$D:$D,INT((ROW()-2)/20)+2))</f>
        <v/>
      </c>
      <c r="D6022" s="0" t="str">
        <f aca="false">IF($A6022="","",INDEX(CARTAO_COMPRAS!$E:$E,INT((ROW()-2)/20)+2))</f>
        <v/>
      </c>
      <c r="E6022" s="0" t="str">
        <f aca="false">IF($A6022="","",INDEX(CARTAO_COMPRAS!$H:$H,INT((ROW()-2)/20)+2)+MOD(ROW()-2,20))</f>
        <v/>
      </c>
      <c r="F6022" s="0" t="str">
        <f aca="false">IF($A6022="","",INDEX(CARTAO_COMPRAS!$G:$G,INT((ROW()-2)/20)+2))</f>
        <v/>
      </c>
      <c r="G6022" s="5" t="str">
        <f aca="false">IF($A6022="","",INDEX(CARTAO_COMPRAS!$I:$I,INT((ROW()-2)/20)+2))</f>
        <v/>
      </c>
      <c r="H6022" s="4" t="str">
        <f aca="false">IF($A6022="","",EDATE(INDEX(CARTAO_COMPRAS!$J:$J,INT((ROW()-2)/20)+2),MOD(ROW()-2,20)))</f>
        <v/>
      </c>
      <c r="I6022" s="4" t="str">
        <f aca="false">IF($H6022="","",$H6022-WEEKDAY($H6022,2)+1)</f>
        <v/>
      </c>
      <c r="J6022" s="4" t="str">
        <f aca="false">IF($I6022="","",$I6022+6)</f>
        <v/>
      </c>
      <c r="K6022" s="6" t="str">
        <f aca="false">IF($H6022="","",DATE(YEAR($H6022),MONTH($H6022),1))</f>
        <v/>
      </c>
      <c r="L6022" s="0" t="str">
        <f aca="false">IF($A6022="","",INDEX(CARTAO_COMPRAS!$K:$K,INT((ROW()-2)/20)+2))</f>
        <v/>
      </c>
      <c r="M6022" s="0" t="str">
        <f aca="false">IF($A6022="","","Compra no cartão")</f>
        <v/>
      </c>
    </row>
    <row r="6023" customFormat="false" ht="13.5" hidden="false" customHeight="false" outlineLevel="0" collapsed="false">
      <c r="A6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3" s="0" t="str">
        <f aca="false">IF($A6023="","",INDEX(CARTAO_COMPRAS!$C:$C,INT((ROW()-2)/20)+2))</f>
        <v/>
      </c>
      <c r="C6023" s="0" t="str">
        <f aca="false">IF($A6023="","",INDEX(CARTAO_COMPRAS!$D:$D,INT((ROW()-2)/20)+2))</f>
        <v/>
      </c>
      <c r="D6023" s="0" t="str">
        <f aca="false">IF($A6023="","",INDEX(CARTAO_COMPRAS!$E:$E,INT((ROW()-2)/20)+2))</f>
        <v/>
      </c>
      <c r="E6023" s="0" t="str">
        <f aca="false">IF($A6023="","",INDEX(CARTAO_COMPRAS!$H:$H,INT((ROW()-2)/20)+2)+MOD(ROW()-2,20))</f>
        <v/>
      </c>
      <c r="F6023" s="0" t="str">
        <f aca="false">IF($A6023="","",INDEX(CARTAO_COMPRAS!$G:$G,INT((ROW()-2)/20)+2))</f>
        <v/>
      </c>
      <c r="G6023" s="5" t="str">
        <f aca="false">IF($A6023="","",INDEX(CARTAO_COMPRAS!$I:$I,INT((ROW()-2)/20)+2))</f>
        <v/>
      </c>
      <c r="H6023" s="4" t="str">
        <f aca="false">IF($A6023="","",EDATE(INDEX(CARTAO_COMPRAS!$J:$J,INT((ROW()-2)/20)+2),MOD(ROW()-2,20)))</f>
        <v/>
      </c>
      <c r="I6023" s="4" t="str">
        <f aca="false">IF($H6023="","",$H6023-WEEKDAY($H6023,2)+1)</f>
        <v/>
      </c>
      <c r="J6023" s="4" t="str">
        <f aca="false">IF($I6023="","",$I6023+6)</f>
        <v/>
      </c>
      <c r="K6023" s="6" t="str">
        <f aca="false">IF($H6023="","",DATE(YEAR($H6023),MONTH($H6023),1))</f>
        <v/>
      </c>
      <c r="L6023" s="0" t="str">
        <f aca="false">IF($A6023="","",INDEX(CARTAO_COMPRAS!$K:$K,INT((ROW()-2)/20)+2))</f>
        <v/>
      </c>
      <c r="M6023" s="0" t="str">
        <f aca="false">IF($A6023="","","Compra no cartão")</f>
        <v/>
      </c>
    </row>
    <row r="6024" customFormat="false" ht="13.5" hidden="false" customHeight="false" outlineLevel="0" collapsed="false">
      <c r="A6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4" s="0" t="str">
        <f aca="false">IF($A6024="","",INDEX(CARTAO_COMPRAS!$C:$C,INT((ROW()-2)/20)+2))</f>
        <v/>
      </c>
      <c r="C6024" s="0" t="str">
        <f aca="false">IF($A6024="","",INDEX(CARTAO_COMPRAS!$D:$D,INT((ROW()-2)/20)+2))</f>
        <v/>
      </c>
      <c r="D6024" s="0" t="str">
        <f aca="false">IF($A6024="","",INDEX(CARTAO_COMPRAS!$E:$E,INT((ROW()-2)/20)+2))</f>
        <v/>
      </c>
      <c r="E6024" s="0" t="str">
        <f aca="false">IF($A6024="","",INDEX(CARTAO_COMPRAS!$H:$H,INT((ROW()-2)/20)+2)+MOD(ROW()-2,20))</f>
        <v/>
      </c>
      <c r="F6024" s="0" t="str">
        <f aca="false">IF($A6024="","",INDEX(CARTAO_COMPRAS!$G:$G,INT((ROW()-2)/20)+2))</f>
        <v/>
      </c>
      <c r="G6024" s="5" t="str">
        <f aca="false">IF($A6024="","",INDEX(CARTAO_COMPRAS!$I:$I,INT((ROW()-2)/20)+2))</f>
        <v/>
      </c>
      <c r="H6024" s="4" t="str">
        <f aca="false">IF($A6024="","",EDATE(INDEX(CARTAO_COMPRAS!$J:$J,INT((ROW()-2)/20)+2),MOD(ROW()-2,20)))</f>
        <v/>
      </c>
      <c r="I6024" s="4" t="str">
        <f aca="false">IF($H6024="","",$H6024-WEEKDAY($H6024,2)+1)</f>
        <v/>
      </c>
      <c r="J6024" s="4" t="str">
        <f aca="false">IF($I6024="","",$I6024+6)</f>
        <v/>
      </c>
      <c r="K6024" s="6" t="str">
        <f aca="false">IF($H6024="","",DATE(YEAR($H6024),MONTH($H6024),1))</f>
        <v/>
      </c>
      <c r="L6024" s="0" t="str">
        <f aca="false">IF($A6024="","",INDEX(CARTAO_COMPRAS!$K:$K,INT((ROW()-2)/20)+2))</f>
        <v/>
      </c>
      <c r="M6024" s="0" t="str">
        <f aca="false">IF($A6024="","","Compra no cartão")</f>
        <v/>
      </c>
    </row>
    <row r="6025" customFormat="false" ht="13.5" hidden="false" customHeight="false" outlineLevel="0" collapsed="false">
      <c r="A6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5" s="0" t="str">
        <f aca="false">IF($A6025="","",INDEX(CARTAO_COMPRAS!$C:$C,INT((ROW()-2)/20)+2))</f>
        <v/>
      </c>
      <c r="C6025" s="0" t="str">
        <f aca="false">IF($A6025="","",INDEX(CARTAO_COMPRAS!$D:$D,INT((ROW()-2)/20)+2))</f>
        <v/>
      </c>
      <c r="D6025" s="0" t="str">
        <f aca="false">IF($A6025="","",INDEX(CARTAO_COMPRAS!$E:$E,INT((ROW()-2)/20)+2))</f>
        <v/>
      </c>
      <c r="E6025" s="0" t="str">
        <f aca="false">IF($A6025="","",INDEX(CARTAO_COMPRAS!$H:$H,INT((ROW()-2)/20)+2)+MOD(ROW()-2,20))</f>
        <v/>
      </c>
      <c r="F6025" s="0" t="str">
        <f aca="false">IF($A6025="","",INDEX(CARTAO_COMPRAS!$G:$G,INT((ROW()-2)/20)+2))</f>
        <v/>
      </c>
      <c r="G6025" s="5" t="str">
        <f aca="false">IF($A6025="","",INDEX(CARTAO_COMPRAS!$I:$I,INT((ROW()-2)/20)+2))</f>
        <v/>
      </c>
      <c r="H6025" s="4" t="str">
        <f aca="false">IF($A6025="","",EDATE(INDEX(CARTAO_COMPRAS!$J:$J,INT((ROW()-2)/20)+2),MOD(ROW()-2,20)))</f>
        <v/>
      </c>
      <c r="I6025" s="4" t="str">
        <f aca="false">IF($H6025="","",$H6025-WEEKDAY($H6025,2)+1)</f>
        <v/>
      </c>
      <c r="J6025" s="4" t="str">
        <f aca="false">IF($I6025="","",$I6025+6)</f>
        <v/>
      </c>
      <c r="K6025" s="6" t="str">
        <f aca="false">IF($H6025="","",DATE(YEAR($H6025),MONTH($H6025),1))</f>
        <v/>
      </c>
      <c r="L6025" s="0" t="str">
        <f aca="false">IF($A6025="","",INDEX(CARTAO_COMPRAS!$K:$K,INT((ROW()-2)/20)+2))</f>
        <v/>
      </c>
      <c r="M6025" s="0" t="str">
        <f aca="false">IF($A6025="","","Compra no cartão")</f>
        <v/>
      </c>
    </row>
    <row r="6026" customFormat="false" ht="13.5" hidden="false" customHeight="false" outlineLevel="0" collapsed="false">
      <c r="A6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6" s="0" t="str">
        <f aca="false">IF($A6026="","",INDEX(CARTAO_COMPRAS!$C:$C,INT((ROW()-2)/20)+2))</f>
        <v/>
      </c>
      <c r="C6026" s="0" t="str">
        <f aca="false">IF($A6026="","",INDEX(CARTAO_COMPRAS!$D:$D,INT((ROW()-2)/20)+2))</f>
        <v/>
      </c>
      <c r="D6026" s="0" t="str">
        <f aca="false">IF($A6026="","",INDEX(CARTAO_COMPRAS!$E:$E,INT((ROW()-2)/20)+2))</f>
        <v/>
      </c>
      <c r="E6026" s="0" t="str">
        <f aca="false">IF($A6026="","",INDEX(CARTAO_COMPRAS!$H:$H,INT((ROW()-2)/20)+2)+MOD(ROW()-2,20))</f>
        <v/>
      </c>
      <c r="F6026" s="0" t="str">
        <f aca="false">IF($A6026="","",INDEX(CARTAO_COMPRAS!$G:$G,INT((ROW()-2)/20)+2))</f>
        <v/>
      </c>
      <c r="G6026" s="5" t="str">
        <f aca="false">IF($A6026="","",INDEX(CARTAO_COMPRAS!$I:$I,INT((ROW()-2)/20)+2))</f>
        <v/>
      </c>
      <c r="H6026" s="4" t="str">
        <f aca="false">IF($A6026="","",EDATE(INDEX(CARTAO_COMPRAS!$J:$J,INT((ROW()-2)/20)+2),MOD(ROW()-2,20)))</f>
        <v/>
      </c>
      <c r="I6026" s="4" t="str">
        <f aca="false">IF($H6026="","",$H6026-WEEKDAY($H6026,2)+1)</f>
        <v/>
      </c>
      <c r="J6026" s="4" t="str">
        <f aca="false">IF($I6026="","",$I6026+6)</f>
        <v/>
      </c>
      <c r="K6026" s="6" t="str">
        <f aca="false">IF($H6026="","",DATE(YEAR($H6026),MONTH($H6026),1))</f>
        <v/>
      </c>
      <c r="L6026" s="0" t="str">
        <f aca="false">IF($A6026="","",INDEX(CARTAO_COMPRAS!$K:$K,INT((ROW()-2)/20)+2))</f>
        <v/>
      </c>
      <c r="M6026" s="0" t="str">
        <f aca="false">IF($A6026="","","Compra no cartão")</f>
        <v/>
      </c>
    </row>
    <row r="6027" customFormat="false" ht="13.5" hidden="false" customHeight="false" outlineLevel="0" collapsed="false">
      <c r="A6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7" s="0" t="str">
        <f aca="false">IF($A6027="","",INDEX(CARTAO_COMPRAS!$C:$C,INT((ROW()-2)/20)+2))</f>
        <v/>
      </c>
      <c r="C6027" s="0" t="str">
        <f aca="false">IF($A6027="","",INDEX(CARTAO_COMPRAS!$D:$D,INT((ROW()-2)/20)+2))</f>
        <v/>
      </c>
      <c r="D6027" s="0" t="str">
        <f aca="false">IF($A6027="","",INDEX(CARTAO_COMPRAS!$E:$E,INT((ROW()-2)/20)+2))</f>
        <v/>
      </c>
      <c r="E6027" s="0" t="str">
        <f aca="false">IF($A6027="","",INDEX(CARTAO_COMPRAS!$H:$H,INT((ROW()-2)/20)+2)+MOD(ROW()-2,20))</f>
        <v/>
      </c>
      <c r="F6027" s="0" t="str">
        <f aca="false">IF($A6027="","",INDEX(CARTAO_COMPRAS!$G:$G,INT((ROW()-2)/20)+2))</f>
        <v/>
      </c>
      <c r="G6027" s="5" t="str">
        <f aca="false">IF($A6027="","",INDEX(CARTAO_COMPRAS!$I:$I,INT((ROW()-2)/20)+2))</f>
        <v/>
      </c>
      <c r="H6027" s="4" t="str">
        <f aca="false">IF($A6027="","",EDATE(INDEX(CARTAO_COMPRAS!$J:$J,INT((ROW()-2)/20)+2),MOD(ROW()-2,20)))</f>
        <v/>
      </c>
      <c r="I6027" s="4" t="str">
        <f aca="false">IF($H6027="","",$H6027-WEEKDAY($H6027,2)+1)</f>
        <v/>
      </c>
      <c r="J6027" s="4" t="str">
        <f aca="false">IF($I6027="","",$I6027+6)</f>
        <v/>
      </c>
      <c r="K6027" s="6" t="str">
        <f aca="false">IF($H6027="","",DATE(YEAR($H6027),MONTH($H6027),1))</f>
        <v/>
      </c>
      <c r="L6027" s="0" t="str">
        <f aca="false">IF($A6027="","",INDEX(CARTAO_COMPRAS!$K:$K,INT((ROW()-2)/20)+2))</f>
        <v/>
      </c>
      <c r="M6027" s="0" t="str">
        <f aca="false">IF($A6027="","","Compra no cartão")</f>
        <v/>
      </c>
    </row>
    <row r="6028" customFormat="false" ht="13.5" hidden="false" customHeight="false" outlineLevel="0" collapsed="false">
      <c r="A6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8" s="0" t="str">
        <f aca="false">IF($A6028="","",INDEX(CARTAO_COMPRAS!$C:$C,INT((ROW()-2)/20)+2))</f>
        <v/>
      </c>
      <c r="C6028" s="0" t="str">
        <f aca="false">IF($A6028="","",INDEX(CARTAO_COMPRAS!$D:$D,INT((ROW()-2)/20)+2))</f>
        <v/>
      </c>
      <c r="D6028" s="0" t="str">
        <f aca="false">IF($A6028="","",INDEX(CARTAO_COMPRAS!$E:$E,INT((ROW()-2)/20)+2))</f>
        <v/>
      </c>
      <c r="E6028" s="0" t="str">
        <f aca="false">IF($A6028="","",INDEX(CARTAO_COMPRAS!$H:$H,INT((ROW()-2)/20)+2)+MOD(ROW()-2,20))</f>
        <v/>
      </c>
      <c r="F6028" s="0" t="str">
        <f aca="false">IF($A6028="","",INDEX(CARTAO_COMPRAS!$G:$G,INT((ROW()-2)/20)+2))</f>
        <v/>
      </c>
      <c r="G6028" s="5" t="str">
        <f aca="false">IF($A6028="","",INDEX(CARTAO_COMPRAS!$I:$I,INT((ROW()-2)/20)+2))</f>
        <v/>
      </c>
      <c r="H6028" s="4" t="str">
        <f aca="false">IF($A6028="","",EDATE(INDEX(CARTAO_COMPRAS!$J:$J,INT((ROW()-2)/20)+2),MOD(ROW()-2,20)))</f>
        <v/>
      </c>
      <c r="I6028" s="4" t="str">
        <f aca="false">IF($H6028="","",$H6028-WEEKDAY($H6028,2)+1)</f>
        <v/>
      </c>
      <c r="J6028" s="4" t="str">
        <f aca="false">IF($I6028="","",$I6028+6)</f>
        <v/>
      </c>
      <c r="K6028" s="6" t="str">
        <f aca="false">IF($H6028="","",DATE(YEAR($H6028),MONTH($H6028),1))</f>
        <v/>
      </c>
      <c r="L6028" s="0" t="str">
        <f aca="false">IF($A6028="","",INDEX(CARTAO_COMPRAS!$K:$K,INT((ROW()-2)/20)+2))</f>
        <v/>
      </c>
      <c r="M6028" s="0" t="str">
        <f aca="false">IF($A6028="","","Compra no cartão")</f>
        <v/>
      </c>
    </row>
    <row r="6029" customFormat="false" ht="13.5" hidden="false" customHeight="false" outlineLevel="0" collapsed="false">
      <c r="A6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29" s="0" t="str">
        <f aca="false">IF($A6029="","",INDEX(CARTAO_COMPRAS!$C:$C,INT((ROW()-2)/20)+2))</f>
        <v/>
      </c>
      <c r="C6029" s="0" t="str">
        <f aca="false">IF($A6029="","",INDEX(CARTAO_COMPRAS!$D:$D,INT((ROW()-2)/20)+2))</f>
        <v/>
      </c>
      <c r="D6029" s="0" t="str">
        <f aca="false">IF($A6029="","",INDEX(CARTAO_COMPRAS!$E:$E,INT((ROW()-2)/20)+2))</f>
        <v/>
      </c>
      <c r="E6029" s="0" t="str">
        <f aca="false">IF($A6029="","",INDEX(CARTAO_COMPRAS!$H:$H,INT((ROW()-2)/20)+2)+MOD(ROW()-2,20))</f>
        <v/>
      </c>
      <c r="F6029" s="0" t="str">
        <f aca="false">IF($A6029="","",INDEX(CARTAO_COMPRAS!$G:$G,INT((ROW()-2)/20)+2))</f>
        <v/>
      </c>
      <c r="G6029" s="5" t="str">
        <f aca="false">IF($A6029="","",INDEX(CARTAO_COMPRAS!$I:$I,INT((ROW()-2)/20)+2))</f>
        <v/>
      </c>
      <c r="H6029" s="4" t="str">
        <f aca="false">IF($A6029="","",EDATE(INDEX(CARTAO_COMPRAS!$J:$J,INT((ROW()-2)/20)+2),MOD(ROW()-2,20)))</f>
        <v/>
      </c>
      <c r="I6029" s="4" t="str">
        <f aca="false">IF($H6029="","",$H6029-WEEKDAY($H6029,2)+1)</f>
        <v/>
      </c>
      <c r="J6029" s="4" t="str">
        <f aca="false">IF($I6029="","",$I6029+6)</f>
        <v/>
      </c>
      <c r="K6029" s="6" t="str">
        <f aca="false">IF($H6029="","",DATE(YEAR($H6029),MONTH($H6029),1))</f>
        <v/>
      </c>
      <c r="L6029" s="0" t="str">
        <f aca="false">IF($A6029="","",INDEX(CARTAO_COMPRAS!$K:$K,INT((ROW()-2)/20)+2))</f>
        <v/>
      </c>
      <c r="M6029" s="0" t="str">
        <f aca="false">IF($A6029="","","Compra no cartão")</f>
        <v/>
      </c>
    </row>
    <row r="6030" customFormat="false" ht="13.5" hidden="false" customHeight="false" outlineLevel="0" collapsed="false">
      <c r="A6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0" s="0" t="str">
        <f aca="false">IF($A6030="","",INDEX(CARTAO_COMPRAS!$C:$C,INT((ROW()-2)/20)+2))</f>
        <v/>
      </c>
      <c r="C6030" s="0" t="str">
        <f aca="false">IF($A6030="","",INDEX(CARTAO_COMPRAS!$D:$D,INT((ROW()-2)/20)+2))</f>
        <v/>
      </c>
      <c r="D6030" s="0" t="str">
        <f aca="false">IF($A6030="","",INDEX(CARTAO_COMPRAS!$E:$E,INT((ROW()-2)/20)+2))</f>
        <v/>
      </c>
      <c r="E6030" s="0" t="str">
        <f aca="false">IF($A6030="","",INDEX(CARTAO_COMPRAS!$H:$H,INT((ROW()-2)/20)+2)+MOD(ROW()-2,20))</f>
        <v/>
      </c>
      <c r="F6030" s="0" t="str">
        <f aca="false">IF($A6030="","",INDEX(CARTAO_COMPRAS!$G:$G,INT((ROW()-2)/20)+2))</f>
        <v/>
      </c>
      <c r="G6030" s="5" t="str">
        <f aca="false">IF($A6030="","",INDEX(CARTAO_COMPRAS!$I:$I,INT((ROW()-2)/20)+2))</f>
        <v/>
      </c>
      <c r="H6030" s="4" t="str">
        <f aca="false">IF($A6030="","",EDATE(INDEX(CARTAO_COMPRAS!$J:$J,INT((ROW()-2)/20)+2),MOD(ROW()-2,20)))</f>
        <v/>
      </c>
      <c r="I6030" s="4" t="str">
        <f aca="false">IF($H6030="","",$H6030-WEEKDAY($H6030,2)+1)</f>
        <v/>
      </c>
      <c r="J6030" s="4" t="str">
        <f aca="false">IF($I6030="","",$I6030+6)</f>
        <v/>
      </c>
      <c r="K6030" s="6" t="str">
        <f aca="false">IF($H6030="","",DATE(YEAR($H6030),MONTH($H6030),1))</f>
        <v/>
      </c>
      <c r="L6030" s="0" t="str">
        <f aca="false">IF($A6030="","",INDEX(CARTAO_COMPRAS!$K:$K,INT((ROW()-2)/20)+2))</f>
        <v/>
      </c>
      <c r="M6030" s="0" t="str">
        <f aca="false">IF($A6030="","","Compra no cartão")</f>
        <v/>
      </c>
    </row>
    <row r="6031" customFormat="false" ht="13.5" hidden="false" customHeight="false" outlineLevel="0" collapsed="false">
      <c r="A6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1" s="0" t="str">
        <f aca="false">IF($A6031="","",INDEX(CARTAO_COMPRAS!$C:$C,INT((ROW()-2)/20)+2))</f>
        <v/>
      </c>
      <c r="C6031" s="0" t="str">
        <f aca="false">IF($A6031="","",INDEX(CARTAO_COMPRAS!$D:$D,INT((ROW()-2)/20)+2))</f>
        <v/>
      </c>
      <c r="D6031" s="0" t="str">
        <f aca="false">IF($A6031="","",INDEX(CARTAO_COMPRAS!$E:$E,INT((ROW()-2)/20)+2))</f>
        <v/>
      </c>
      <c r="E6031" s="0" t="str">
        <f aca="false">IF($A6031="","",INDEX(CARTAO_COMPRAS!$H:$H,INT((ROW()-2)/20)+2)+MOD(ROW()-2,20))</f>
        <v/>
      </c>
      <c r="F6031" s="0" t="str">
        <f aca="false">IF($A6031="","",INDEX(CARTAO_COMPRAS!$G:$G,INT((ROW()-2)/20)+2))</f>
        <v/>
      </c>
      <c r="G6031" s="5" t="str">
        <f aca="false">IF($A6031="","",INDEX(CARTAO_COMPRAS!$I:$I,INT((ROW()-2)/20)+2))</f>
        <v/>
      </c>
      <c r="H6031" s="4" t="str">
        <f aca="false">IF($A6031="","",EDATE(INDEX(CARTAO_COMPRAS!$J:$J,INT((ROW()-2)/20)+2),MOD(ROW()-2,20)))</f>
        <v/>
      </c>
      <c r="I6031" s="4" t="str">
        <f aca="false">IF($H6031="","",$H6031-WEEKDAY($H6031,2)+1)</f>
        <v/>
      </c>
      <c r="J6031" s="4" t="str">
        <f aca="false">IF($I6031="","",$I6031+6)</f>
        <v/>
      </c>
      <c r="K6031" s="6" t="str">
        <f aca="false">IF($H6031="","",DATE(YEAR($H6031),MONTH($H6031),1))</f>
        <v/>
      </c>
      <c r="L6031" s="0" t="str">
        <f aca="false">IF($A6031="","",INDEX(CARTAO_COMPRAS!$K:$K,INT((ROW()-2)/20)+2))</f>
        <v/>
      </c>
      <c r="M6031" s="0" t="str">
        <f aca="false">IF($A6031="","","Compra no cartão")</f>
        <v/>
      </c>
    </row>
    <row r="6032" customFormat="false" ht="13.5" hidden="false" customHeight="false" outlineLevel="0" collapsed="false">
      <c r="A6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2" s="0" t="str">
        <f aca="false">IF($A6032="","",INDEX(CARTAO_COMPRAS!$C:$C,INT((ROW()-2)/20)+2))</f>
        <v/>
      </c>
      <c r="C6032" s="0" t="str">
        <f aca="false">IF($A6032="","",INDEX(CARTAO_COMPRAS!$D:$D,INT((ROW()-2)/20)+2))</f>
        <v/>
      </c>
      <c r="D6032" s="0" t="str">
        <f aca="false">IF($A6032="","",INDEX(CARTAO_COMPRAS!$E:$E,INT((ROW()-2)/20)+2))</f>
        <v/>
      </c>
      <c r="E6032" s="0" t="str">
        <f aca="false">IF($A6032="","",INDEX(CARTAO_COMPRAS!$H:$H,INT((ROW()-2)/20)+2)+MOD(ROW()-2,20))</f>
        <v/>
      </c>
      <c r="F6032" s="0" t="str">
        <f aca="false">IF($A6032="","",INDEX(CARTAO_COMPRAS!$G:$G,INT((ROW()-2)/20)+2))</f>
        <v/>
      </c>
      <c r="G6032" s="5" t="str">
        <f aca="false">IF($A6032="","",INDEX(CARTAO_COMPRAS!$I:$I,INT((ROW()-2)/20)+2))</f>
        <v/>
      </c>
      <c r="H6032" s="4" t="str">
        <f aca="false">IF($A6032="","",EDATE(INDEX(CARTAO_COMPRAS!$J:$J,INT((ROW()-2)/20)+2),MOD(ROW()-2,20)))</f>
        <v/>
      </c>
      <c r="I6032" s="4" t="str">
        <f aca="false">IF($H6032="","",$H6032-WEEKDAY($H6032,2)+1)</f>
        <v/>
      </c>
      <c r="J6032" s="4" t="str">
        <f aca="false">IF($I6032="","",$I6032+6)</f>
        <v/>
      </c>
      <c r="K6032" s="6" t="str">
        <f aca="false">IF($H6032="","",DATE(YEAR($H6032),MONTH($H6032),1))</f>
        <v/>
      </c>
      <c r="L6032" s="0" t="str">
        <f aca="false">IF($A6032="","",INDEX(CARTAO_COMPRAS!$K:$K,INT((ROW()-2)/20)+2))</f>
        <v/>
      </c>
      <c r="M6032" s="0" t="str">
        <f aca="false">IF($A6032="","","Compra no cartão")</f>
        <v/>
      </c>
    </row>
    <row r="6033" customFormat="false" ht="13.5" hidden="false" customHeight="false" outlineLevel="0" collapsed="false">
      <c r="A6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3" s="0" t="str">
        <f aca="false">IF($A6033="","",INDEX(CARTAO_COMPRAS!$C:$C,INT((ROW()-2)/20)+2))</f>
        <v/>
      </c>
      <c r="C6033" s="0" t="str">
        <f aca="false">IF($A6033="","",INDEX(CARTAO_COMPRAS!$D:$D,INT((ROW()-2)/20)+2))</f>
        <v/>
      </c>
      <c r="D6033" s="0" t="str">
        <f aca="false">IF($A6033="","",INDEX(CARTAO_COMPRAS!$E:$E,INT((ROW()-2)/20)+2))</f>
        <v/>
      </c>
      <c r="E6033" s="0" t="str">
        <f aca="false">IF($A6033="","",INDEX(CARTAO_COMPRAS!$H:$H,INT((ROW()-2)/20)+2)+MOD(ROW()-2,20))</f>
        <v/>
      </c>
      <c r="F6033" s="0" t="str">
        <f aca="false">IF($A6033="","",INDEX(CARTAO_COMPRAS!$G:$G,INT((ROW()-2)/20)+2))</f>
        <v/>
      </c>
      <c r="G6033" s="5" t="str">
        <f aca="false">IF($A6033="","",INDEX(CARTAO_COMPRAS!$I:$I,INT((ROW()-2)/20)+2))</f>
        <v/>
      </c>
      <c r="H6033" s="4" t="str">
        <f aca="false">IF($A6033="","",EDATE(INDEX(CARTAO_COMPRAS!$J:$J,INT((ROW()-2)/20)+2),MOD(ROW()-2,20)))</f>
        <v/>
      </c>
      <c r="I6033" s="4" t="str">
        <f aca="false">IF($H6033="","",$H6033-WEEKDAY($H6033,2)+1)</f>
        <v/>
      </c>
      <c r="J6033" s="4" t="str">
        <f aca="false">IF($I6033="","",$I6033+6)</f>
        <v/>
      </c>
      <c r="K6033" s="6" t="str">
        <f aca="false">IF($H6033="","",DATE(YEAR($H6033),MONTH($H6033),1))</f>
        <v/>
      </c>
      <c r="L6033" s="0" t="str">
        <f aca="false">IF($A6033="","",INDEX(CARTAO_COMPRAS!$K:$K,INT((ROW()-2)/20)+2))</f>
        <v/>
      </c>
      <c r="M6033" s="0" t="str">
        <f aca="false">IF($A6033="","","Compra no cartão")</f>
        <v/>
      </c>
    </row>
    <row r="6034" customFormat="false" ht="13.5" hidden="false" customHeight="false" outlineLevel="0" collapsed="false">
      <c r="A6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4" s="0" t="str">
        <f aca="false">IF($A6034="","",INDEX(CARTAO_COMPRAS!$C:$C,INT((ROW()-2)/20)+2))</f>
        <v/>
      </c>
      <c r="C6034" s="0" t="str">
        <f aca="false">IF($A6034="","",INDEX(CARTAO_COMPRAS!$D:$D,INT((ROW()-2)/20)+2))</f>
        <v/>
      </c>
      <c r="D6034" s="0" t="str">
        <f aca="false">IF($A6034="","",INDEX(CARTAO_COMPRAS!$E:$E,INT((ROW()-2)/20)+2))</f>
        <v/>
      </c>
      <c r="E6034" s="0" t="str">
        <f aca="false">IF($A6034="","",INDEX(CARTAO_COMPRAS!$H:$H,INT((ROW()-2)/20)+2)+MOD(ROW()-2,20))</f>
        <v/>
      </c>
      <c r="F6034" s="0" t="str">
        <f aca="false">IF($A6034="","",INDEX(CARTAO_COMPRAS!$G:$G,INT((ROW()-2)/20)+2))</f>
        <v/>
      </c>
      <c r="G6034" s="5" t="str">
        <f aca="false">IF($A6034="","",INDEX(CARTAO_COMPRAS!$I:$I,INT((ROW()-2)/20)+2))</f>
        <v/>
      </c>
      <c r="H6034" s="4" t="str">
        <f aca="false">IF($A6034="","",EDATE(INDEX(CARTAO_COMPRAS!$J:$J,INT((ROW()-2)/20)+2),MOD(ROW()-2,20)))</f>
        <v/>
      </c>
      <c r="I6034" s="4" t="str">
        <f aca="false">IF($H6034="","",$H6034-WEEKDAY($H6034,2)+1)</f>
        <v/>
      </c>
      <c r="J6034" s="4" t="str">
        <f aca="false">IF($I6034="","",$I6034+6)</f>
        <v/>
      </c>
      <c r="K6034" s="6" t="str">
        <f aca="false">IF($H6034="","",DATE(YEAR($H6034),MONTH($H6034),1))</f>
        <v/>
      </c>
      <c r="L6034" s="0" t="str">
        <f aca="false">IF($A6034="","",INDEX(CARTAO_COMPRAS!$K:$K,INT((ROW()-2)/20)+2))</f>
        <v/>
      </c>
      <c r="M6034" s="0" t="str">
        <f aca="false">IF($A6034="","","Compra no cartão")</f>
        <v/>
      </c>
    </row>
    <row r="6035" customFormat="false" ht="13.5" hidden="false" customHeight="false" outlineLevel="0" collapsed="false">
      <c r="A6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5" s="0" t="str">
        <f aca="false">IF($A6035="","",INDEX(CARTAO_COMPRAS!$C:$C,INT((ROW()-2)/20)+2))</f>
        <v/>
      </c>
      <c r="C6035" s="0" t="str">
        <f aca="false">IF($A6035="","",INDEX(CARTAO_COMPRAS!$D:$D,INT((ROW()-2)/20)+2))</f>
        <v/>
      </c>
      <c r="D6035" s="0" t="str">
        <f aca="false">IF($A6035="","",INDEX(CARTAO_COMPRAS!$E:$E,INT((ROW()-2)/20)+2))</f>
        <v/>
      </c>
      <c r="E6035" s="0" t="str">
        <f aca="false">IF($A6035="","",INDEX(CARTAO_COMPRAS!$H:$H,INT((ROW()-2)/20)+2)+MOD(ROW()-2,20))</f>
        <v/>
      </c>
      <c r="F6035" s="0" t="str">
        <f aca="false">IF($A6035="","",INDEX(CARTAO_COMPRAS!$G:$G,INT((ROW()-2)/20)+2))</f>
        <v/>
      </c>
      <c r="G6035" s="5" t="str">
        <f aca="false">IF($A6035="","",INDEX(CARTAO_COMPRAS!$I:$I,INT((ROW()-2)/20)+2))</f>
        <v/>
      </c>
      <c r="H6035" s="4" t="str">
        <f aca="false">IF($A6035="","",EDATE(INDEX(CARTAO_COMPRAS!$J:$J,INT((ROW()-2)/20)+2),MOD(ROW()-2,20)))</f>
        <v/>
      </c>
      <c r="I6035" s="4" t="str">
        <f aca="false">IF($H6035="","",$H6035-WEEKDAY($H6035,2)+1)</f>
        <v/>
      </c>
      <c r="J6035" s="4" t="str">
        <f aca="false">IF($I6035="","",$I6035+6)</f>
        <v/>
      </c>
      <c r="K6035" s="6" t="str">
        <f aca="false">IF($H6035="","",DATE(YEAR($H6035),MONTH($H6035),1))</f>
        <v/>
      </c>
      <c r="L6035" s="0" t="str">
        <f aca="false">IF($A6035="","",INDEX(CARTAO_COMPRAS!$K:$K,INT((ROW()-2)/20)+2))</f>
        <v/>
      </c>
      <c r="M6035" s="0" t="str">
        <f aca="false">IF($A6035="","","Compra no cartão")</f>
        <v/>
      </c>
    </row>
    <row r="6036" customFormat="false" ht="13.5" hidden="false" customHeight="false" outlineLevel="0" collapsed="false">
      <c r="A6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6" s="0" t="str">
        <f aca="false">IF($A6036="","",INDEX(CARTAO_COMPRAS!$C:$C,INT((ROW()-2)/20)+2))</f>
        <v/>
      </c>
      <c r="C6036" s="0" t="str">
        <f aca="false">IF($A6036="","",INDEX(CARTAO_COMPRAS!$D:$D,INT((ROW()-2)/20)+2))</f>
        <v/>
      </c>
      <c r="D6036" s="0" t="str">
        <f aca="false">IF($A6036="","",INDEX(CARTAO_COMPRAS!$E:$E,INT((ROW()-2)/20)+2))</f>
        <v/>
      </c>
      <c r="E6036" s="0" t="str">
        <f aca="false">IF($A6036="","",INDEX(CARTAO_COMPRAS!$H:$H,INT((ROW()-2)/20)+2)+MOD(ROW()-2,20))</f>
        <v/>
      </c>
      <c r="F6036" s="0" t="str">
        <f aca="false">IF($A6036="","",INDEX(CARTAO_COMPRAS!$G:$G,INT((ROW()-2)/20)+2))</f>
        <v/>
      </c>
      <c r="G6036" s="5" t="str">
        <f aca="false">IF($A6036="","",INDEX(CARTAO_COMPRAS!$I:$I,INT((ROW()-2)/20)+2))</f>
        <v/>
      </c>
      <c r="H6036" s="4" t="str">
        <f aca="false">IF($A6036="","",EDATE(INDEX(CARTAO_COMPRAS!$J:$J,INT((ROW()-2)/20)+2),MOD(ROW()-2,20)))</f>
        <v/>
      </c>
      <c r="I6036" s="4" t="str">
        <f aca="false">IF($H6036="","",$H6036-WEEKDAY($H6036,2)+1)</f>
        <v/>
      </c>
      <c r="J6036" s="4" t="str">
        <f aca="false">IF($I6036="","",$I6036+6)</f>
        <v/>
      </c>
      <c r="K6036" s="6" t="str">
        <f aca="false">IF($H6036="","",DATE(YEAR($H6036),MONTH($H6036),1))</f>
        <v/>
      </c>
      <c r="L6036" s="0" t="str">
        <f aca="false">IF($A6036="","",INDEX(CARTAO_COMPRAS!$K:$K,INT((ROW()-2)/20)+2))</f>
        <v/>
      </c>
      <c r="M6036" s="0" t="str">
        <f aca="false">IF($A6036="","","Compra no cartão")</f>
        <v/>
      </c>
    </row>
    <row r="6037" customFormat="false" ht="13.5" hidden="false" customHeight="false" outlineLevel="0" collapsed="false">
      <c r="A6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7" s="0" t="str">
        <f aca="false">IF($A6037="","",INDEX(CARTAO_COMPRAS!$C:$C,INT((ROW()-2)/20)+2))</f>
        <v/>
      </c>
      <c r="C6037" s="0" t="str">
        <f aca="false">IF($A6037="","",INDEX(CARTAO_COMPRAS!$D:$D,INT((ROW()-2)/20)+2))</f>
        <v/>
      </c>
      <c r="D6037" s="0" t="str">
        <f aca="false">IF($A6037="","",INDEX(CARTAO_COMPRAS!$E:$E,INT((ROW()-2)/20)+2))</f>
        <v/>
      </c>
      <c r="E6037" s="0" t="str">
        <f aca="false">IF($A6037="","",INDEX(CARTAO_COMPRAS!$H:$H,INT((ROW()-2)/20)+2)+MOD(ROW()-2,20))</f>
        <v/>
      </c>
      <c r="F6037" s="0" t="str">
        <f aca="false">IF($A6037="","",INDEX(CARTAO_COMPRAS!$G:$G,INT((ROW()-2)/20)+2))</f>
        <v/>
      </c>
      <c r="G6037" s="5" t="str">
        <f aca="false">IF($A6037="","",INDEX(CARTAO_COMPRAS!$I:$I,INT((ROW()-2)/20)+2))</f>
        <v/>
      </c>
      <c r="H6037" s="4" t="str">
        <f aca="false">IF($A6037="","",EDATE(INDEX(CARTAO_COMPRAS!$J:$J,INT((ROW()-2)/20)+2),MOD(ROW()-2,20)))</f>
        <v/>
      </c>
      <c r="I6037" s="4" t="str">
        <f aca="false">IF($H6037="","",$H6037-WEEKDAY($H6037,2)+1)</f>
        <v/>
      </c>
      <c r="J6037" s="4" t="str">
        <f aca="false">IF($I6037="","",$I6037+6)</f>
        <v/>
      </c>
      <c r="K6037" s="6" t="str">
        <f aca="false">IF($H6037="","",DATE(YEAR($H6037),MONTH($H6037),1))</f>
        <v/>
      </c>
      <c r="L6037" s="0" t="str">
        <f aca="false">IF($A6037="","",INDEX(CARTAO_COMPRAS!$K:$K,INT((ROW()-2)/20)+2))</f>
        <v/>
      </c>
      <c r="M6037" s="0" t="str">
        <f aca="false">IF($A6037="","","Compra no cartão")</f>
        <v/>
      </c>
    </row>
    <row r="6038" customFormat="false" ht="13.5" hidden="false" customHeight="false" outlineLevel="0" collapsed="false">
      <c r="A6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8" s="0" t="str">
        <f aca="false">IF($A6038="","",INDEX(CARTAO_COMPRAS!$C:$C,INT((ROW()-2)/20)+2))</f>
        <v/>
      </c>
      <c r="C6038" s="0" t="str">
        <f aca="false">IF($A6038="","",INDEX(CARTAO_COMPRAS!$D:$D,INT((ROW()-2)/20)+2))</f>
        <v/>
      </c>
      <c r="D6038" s="0" t="str">
        <f aca="false">IF($A6038="","",INDEX(CARTAO_COMPRAS!$E:$E,INT((ROW()-2)/20)+2))</f>
        <v/>
      </c>
      <c r="E6038" s="0" t="str">
        <f aca="false">IF($A6038="","",INDEX(CARTAO_COMPRAS!$H:$H,INT((ROW()-2)/20)+2)+MOD(ROW()-2,20))</f>
        <v/>
      </c>
      <c r="F6038" s="0" t="str">
        <f aca="false">IF($A6038="","",INDEX(CARTAO_COMPRAS!$G:$G,INT((ROW()-2)/20)+2))</f>
        <v/>
      </c>
      <c r="G6038" s="5" t="str">
        <f aca="false">IF($A6038="","",INDEX(CARTAO_COMPRAS!$I:$I,INT((ROW()-2)/20)+2))</f>
        <v/>
      </c>
      <c r="H6038" s="4" t="str">
        <f aca="false">IF($A6038="","",EDATE(INDEX(CARTAO_COMPRAS!$J:$J,INT((ROW()-2)/20)+2),MOD(ROW()-2,20)))</f>
        <v/>
      </c>
      <c r="I6038" s="4" t="str">
        <f aca="false">IF($H6038="","",$H6038-WEEKDAY($H6038,2)+1)</f>
        <v/>
      </c>
      <c r="J6038" s="4" t="str">
        <f aca="false">IF($I6038="","",$I6038+6)</f>
        <v/>
      </c>
      <c r="K6038" s="6" t="str">
        <f aca="false">IF($H6038="","",DATE(YEAR($H6038),MONTH($H6038),1))</f>
        <v/>
      </c>
      <c r="L6038" s="0" t="str">
        <f aca="false">IF($A6038="","",INDEX(CARTAO_COMPRAS!$K:$K,INT((ROW()-2)/20)+2))</f>
        <v/>
      </c>
      <c r="M6038" s="0" t="str">
        <f aca="false">IF($A6038="","","Compra no cartão")</f>
        <v/>
      </c>
    </row>
    <row r="6039" customFormat="false" ht="13.5" hidden="false" customHeight="false" outlineLevel="0" collapsed="false">
      <c r="A6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39" s="0" t="str">
        <f aca="false">IF($A6039="","",INDEX(CARTAO_COMPRAS!$C:$C,INT((ROW()-2)/20)+2))</f>
        <v/>
      </c>
      <c r="C6039" s="0" t="str">
        <f aca="false">IF($A6039="","",INDEX(CARTAO_COMPRAS!$D:$D,INT((ROW()-2)/20)+2))</f>
        <v/>
      </c>
      <c r="D6039" s="0" t="str">
        <f aca="false">IF($A6039="","",INDEX(CARTAO_COMPRAS!$E:$E,INT((ROW()-2)/20)+2))</f>
        <v/>
      </c>
      <c r="E6039" s="0" t="str">
        <f aca="false">IF($A6039="","",INDEX(CARTAO_COMPRAS!$H:$H,INT((ROW()-2)/20)+2)+MOD(ROW()-2,20))</f>
        <v/>
      </c>
      <c r="F6039" s="0" t="str">
        <f aca="false">IF($A6039="","",INDEX(CARTAO_COMPRAS!$G:$G,INT((ROW()-2)/20)+2))</f>
        <v/>
      </c>
      <c r="G6039" s="5" t="str">
        <f aca="false">IF($A6039="","",INDEX(CARTAO_COMPRAS!$I:$I,INT((ROW()-2)/20)+2))</f>
        <v/>
      </c>
      <c r="H6039" s="4" t="str">
        <f aca="false">IF($A6039="","",EDATE(INDEX(CARTAO_COMPRAS!$J:$J,INT((ROW()-2)/20)+2),MOD(ROW()-2,20)))</f>
        <v/>
      </c>
      <c r="I6039" s="4" t="str">
        <f aca="false">IF($H6039="","",$H6039-WEEKDAY($H6039,2)+1)</f>
        <v/>
      </c>
      <c r="J6039" s="4" t="str">
        <f aca="false">IF($I6039="","",$I6039+6)</f>
        <v/>
      </c>
      <c r="K6039" s="6" t="str">
        <f aca="false">IF($H6039="","",DATE(YEAR($H6039),MONTH($H6039),1))</f>
        <v/>
      </c>
      <c r="L6039" s="0" t="str">
        <f aca="false">IF($A6039="","",INDEX(CARTAO_COMPRAS!$K:$K,INT((ROW()-2)/20)+2))</f>
        <v/>
      </c>
      <c r="M6039" s="0" t="str">
        <f aca="false">IF($A6039="","","Compra no cartão")</f>
        <v/>
      </c>
    </row>
    <row r="6040" customFormat="false" ht="13.5" hidden="false" customHeight="false" outlineLevel="0" collapsed="false">
      <c r="A6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0" s="0" t="str">
        <f aca="false">IF($A6040="","",INDEX(CARTAO_COMPRAS!$C:$C,INT((ROW()-2)/20)+2))</f>
        <v/>
      </c>
      <c r="C6040" s="0" t="str">
        <f aca="false">IF($A6040="","",INDEX(CARTAO_COMPRAS!$D:$D,INT((ROW()-2)/20)+2))</f>
        <v/>
      </c>
      <c r="D6040" s="0" t="str">
        <f aca="false">IF($A6040="","",INDEX(CARTAO_COMPRAS!$E:$E,INT((ROW()-2)/20)+2))</f>
        <v/>
      </c>
      <c r="E6040" s="0" t="str">
        <f aca="false">IF($A6040="","",INDEX(CARTAO_COMPRAS!$H:$H,INT((ROW()-2)/20)+2)+MOD(ROW()-2,20))</f>
        <v/>
      </c>
      <c r="F6040" s="0" t="str">
        <f aca="false">IF($A6040="","",INDEX(CARTAO_COMPRAS!$G:$G,INT((ROW()-2)/20)+2))</f>
        <v/>
      </c>
      <c r="G6040" s="5" t="str">
        <f aca="false">IF($A6040="","",INDEX(CARTAO_COMPRAS!$I:$I,INT((ROW()-2)/20)+2))</f>
        <v/>
      </c>
      <c r="H6040" s="4" t="str">
        <f aca="false">IF($A6040="","",EDATE(INDEX(CARTAO_COMPRAS!$J:$J,INT((ROW()-2)/20)+2),MOD(ROW()-2,20)))</f>
        <v/>
      </c>
      <c r="I6040" s="4" t="str">
        <f aca="false">IF($H6040="","",$H6040-WEEKDAY($H6040,2)+1)</f>
        <v/>
      </c>
      <c r="J6040" s="4" t="str">
        <f aca="false">IF($I6040="","",$I6040+6)</f>
        <v/>
      </c>
      <c r="K6040" s="6" t="str">
        <f aca="false">IF($H6040="","",DATE(YEAR($H6040),MONTH($H6040),1))</f>
        <v/>
      </c>
      <c r="L6040" s="0" t="str">
        <f aca="false">IF($A6040="","",INDEX(CARTAO_COMPRAS!$K:$K,INT((ROW()-2)/20)+2))</f>
        <v/>
      </c>
      <c r="M6040" s="0" t="str">
        <f aca="false">IF($A6040="","","Compra no cartão")</f>
        <v/>
      </c>
    </row>
    <row r="6041" customFormat="false" ht="13.5" hidden="false" customHeight="false" outlineLevel="0" collapsed="false">
      <c r="A6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1" s="0" t="str">
        <f aca="false">IF($A6041="","",INDEX(CARTAO_COMPRAS!$C:$C,INT((ROW()-2)/20)+2))</f>
        <v/>
      </c>
      <c r="C6041" s="0" t="str">
        <f aca="false">IF($A6041="","",INDEX(CARTAO_COMPRAS!$D:$D,INT((ROW()-2)/20)+2))</f>
        <v/>
      </c>
      <c r="D6041" s="0" t="str">
        <f aca="false">IF($A6041="","",INDEX(CARTAO_COMPRAS!$E:$E,INT((ROW()-2)/20)+2))</f>
        <v/>
      </c>
      <c r="E6041" s="0" t="str">
        <f aca="false">IF($A6041="","",INDEX(CARTAO_COMPRAS!$H:$H,INT((ROW()-2)/20)+2)+MOD(ROW()-2,20))</f>
        <v/>
      </c>
      <c r="F6041" s="0" t="str">
        <f aca="false">IF($A6041="","",INDEX(CARTAO_COMPRAS!$G:$G,INT((ROW()-2)/20)+2))</f>
        <v/>
      </c>
      <c r="G6041" s="5" t="str">
        <f aca="false">IF($A6041="","",INDEX(CARTAO_COMPRAS!$I:$I,INT((ROW()-2)/20)+2))</f>
        <v/>
      </c>
      <c r="H6041" s="4" t="str">
        <f aca="false">IF($A6041="","",EDATE(INDEX(CARTAO_COMPRAS!$J:$J,INT((ROW()-2)/20)+2),MOD(ROW()-2,20)))</f>
        <v/>
      </c>
      <c r="I6041" s="4" t="str">
        <f aca="false">IF($H6041="","",$H6041-WEEKDAY($H6041,2)+1)</f>
        <v/>
      </c>
      <c r="J6041" s="4" t="str">
        <f aca="false">IF($I6041="","",$I6041+6)</f>
        <v/>
      </c>
      <c r="K6041" s="6" t="str">
        <f aca="false">IF($H6041="","",DATE(YEAR($H6041),MONTH($H6041),1))</f>
        <v/>
      </c>
      <c r="L6041" s="0" t="str">
        <f aca="false">IF($A6041="","",INDEX(CARTAO_COMPRAS!$K:$K,INT((ROW()-2)/20)+2))</f>
        <v/>
      </c>
      <c r="M6041" s="0" t="str">
        <f aca="false">IF($A6041="","","Compra no cartão")</f>
        <v/>
      </c>
    </row>
    <row r="6042" customFormat="false" ht="13.5" hidden="false" customHeight="false" outlineLevel="0" collapsed="false">
      <c r="A60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2" s="0" t="str">
        <f aca="false">IF($A6042="","",INDEX(CARTAO_COMPRAS!$C:$C,INT((ROW()-2)/20)+2))</f>
        <v/>
      </c>
      <c r="C6042" s="0" t="str">
        <f aca="false">IF($A6042="","",INDEX(CARTAO_COMPRAS!$D:$D,INT((ROW()-2)/20)+2))</f>
        <v/>
      </c>
      <c r="D6042" s="0" t="str">
        <f aca="false">IF($A6042="","",INDEX(CARTAO_COMPRAS!$E:$E,INT((ROW()-2)/20)+2))</f>
        <v/>
      </c>
      <c r="E6042" s="0" t="str">
        <f aca="false">IF($A6042="","",INDEX(CARTAO_COMPRAS!$H:$H,INT((ROW()-2)/20)+2)+MOD(ROW()-2,20))</f>
        <v/>
      </c>
      <c r="F6042" s="0" t="str">
        <f aca="false">IF($A6042="","",INDEX(CARTAO_COMPRAS!$G:$G,INT((ROW()-2)/20)+2))</f>
        <v/>
      </c>
      <c r="G6042" s="5" t="str">
        <f aca="false">IF($A6042="","",INDEX(CARTAO_COMPRAS!$I:$I,INT((ROW()-2)/20)+2))</f>
        <v/>
      </c>
      <c r="H6042" s="4" t="str">
        <f aca="false">IF($A6042="","",EDATE(INDEX(CARTAO_COMPRAS!$J:$J,INT((ROW()-2)/20)+2),MOD(ROW()-2,20)))</f>
        <v/>
      </c>
      <c r="I6042" s="4" t="str">
        <f aca="false">IF($H6042="","",$H6042-WEEKDAY($H6042,2)+1)</f>
        <v/>
      </c>
      <c r="J6042" s="4" t="str">
        <f aca="false">IF($I6042="","",$I6042+6)</f>
        <v/>
      </c>
      <c r="K6042" s="6" t="str">
        <f aca="false">IF($H6042="","",DATE(YEAR($H6042),MONTH($H6042),1))</f>
        <v/>
      </c>
      <c r="L6042" s="0" t="str">
        <f aca="false">IF($A6042="","",INDEX(CARTAO_COMPRAS!$K:$K,INT((ROW()-2)/20)+2))</f>
        <v/>
      </c>
      <c r="M6042" s="0" t="str">
        <f aca="false">IF($A6042="","","Compra no cartão")</f>
        <v/>
      </c>
    </row>
    <row r="6043" customFormat="false" ht="13.5" hidden="false" customHeight="false" outlineLevel="0" collapsed="false">
      <c r="A6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3" s="0" t="str">
        <f aca="false">IF($A6043="","",INDEX(CARTAO_COMPRAS!$C:$C,INT((ROW()-2)/20)+2))</f>
        <v/>
      </c>
      <c r="C6043" s="0" t="str">
        <f aca="false">IF($A6043="","",INDEX(CARTAO_COMPRAS!$D:$D,INT((ROW()-2)/20)+2))</f>
        <v/>
      </c>
      <c r="D6043" s="0" t="str">
        <f aca="false">IF($A6043="","",INDEX(CARTAO_COMPRAS!$E:$E,INT((ROW()-2)/20)+2))</f>
        <v/>
      </c>
      <c r="E6043" s="0" t="str">
        <f aca="false">IF($A6043="","",INDEX(CARTAO_COMPRAS!$H:$H,INT((ROW()-2)/20)+2)+MOD(ROW()-2,20))</f>
        <v/>
      </c>
      <c r="F6043" s="0" t="str">
        <f aca="false">IF($A6043="","",INDEX(CARTAO_COMPRAS!$G:$G,INT((ROW()-2)/20)+2))</f>
        <v/>
      </c>
      <c r="G6043" s="5" t="str">
        <f aca="false">IF($A6043="","",INDEX(CARTAO_COMPRAS!$I:$I,INT((ROW()-2)/20)+2))</f>
        <v/>
      </c>
      <c r="H6043" s="4" t="str">
        <f aca="false">IF($A6043="","",EDATE(INDEX(CARTAO_COMPRAS!$J:$J,INT((ROW()-2)/20)+2),MOD(ROW()-2,20)))</f>
        <v/>
      </c>
      <c r="I6043" s="4" t="str">
        <f aca="false">IF($H6043="","",$H6043-WEEKDAY($H6043,2)+1)</f>
        <v/>
      </c>
      <c r="J6043" s="4" t="str">
        <f aca="false">IF($I6043="","",$I6043+6)</f>
        <v/>
      </c>
      <c r="K6043" s="6" t="str">
        <f aca="false">IF($H6043="","",DATE(YEAR($H6043),MONTH($H6043),1))</f>
        <v/>
      </c>
      <c r="L6043" s="0" t="str">
        <f aca="false">IF($A6043="","",INDEX(CARTAO_COMPRAS!$K:$K,INT((ROW()-2)/20)+2))</f>
        <v/>
      </c>
      <c r="M6043" s="0" t="str">
        <f aca="false">IF($A6043="","","Compra no cartão")</f>
        <v/>
      </c>
    </row>
    <row r="6044" customFormat="false" ht="13.5" hidden="false" customHeight="false" outlineLevel="0" collapsed="false">
      <c r="A6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4" s="0" t="str">
        <f aca="false">IF($A6044="","",INDEX(CARTAO_COMPRAS!$C:$C,INT((ROW()-2)/20)+2))</f>
        <v/>
      </c>
      <c r="C6044" s="0" t="str">
        <f aca="false">IF($A6044="","",INDEX(CARTAO_COMPRAS!$D:$D,INT((ROW()-2)/20)+2))</f>
        <v/>
      </c>
      <c r="D6044" s="0" t="str">
        <f aca="false">IF($A6044="","",INDEX(CARTAO_COMPRAS!$E:$E,INT((ROW()-2)/20)+2))</f>
        <v/>
      </c>
      <c r="E6044" s="0" t="str">
        <f aca="false">IF($A6044="","",INDEX(CARTAO_COMPRAS!$H:$H,INT((ROW()-2)/20)+2)+MOD(ROW()-2,20))</f>
        <v/>
      </c>
      <c r="F6044" s="0" t="str">
        <f aca="false">IF($A6044="","",INDEX(CARTAO_COMPRAS!$G:$G,INT((ROW()-2)/20)+2))</f>
        <v/>
      </c>
      <c r="G6044" s="5" t="str">
        <f aca="false">IF($A6044="","",INDEX(CARTAO_COMPRAS!$I:$I,INT((ROW()-2)/20)+2))</f>
        <v/>
      </c>
      <c r="H6044" s="4" t="str">
        <f aca="false">IF($A6044="","",EDATE(INDEX(CARTAO_COMPRAS!$J:$J,INT((ROW()-2)/20)+2),MOD(ROW()-2,20)))</f>
        <v/>
      </c>
      <c r="I6044" s="4" t="str">
        <f aca="false">IF($H6044="","",$H6044-WEEKDAY($H6044,2)+1)</f>
        <v/>
      </c>
      <c r="J6044" s="4" t="str">
        <f aca="false">IF($I6044="","",$I6044+6)</f>
        <v/>
      </c>
      <c r="K6044" s="6" t="str">
        <f aca="false">IF($H6044="","",DATE(YEAR($H6044),MONTH($H6044),1))</f>
        <v/>
      </c>
      <c r="L6044" s="0" t="str">
        <f aca="false">IF($A6044="","",INDEX(CARTAO_COMPRAS!$K:$K,INT((ROW()-2)/20)+2))</f>
        <v/>
      </c>
      <c r="M6044" s="0" t="str">
        <f aca="false">IF($A6044="","","Compra no cartão")</f>
        <v/>
      </c>
    </row>
    <row r="6045" customFormat="false" ht="13.5" hidden="false" customHeight="false" outlineLevel="0" collapsed="false">
      <c r="A6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5" s="0" t="str">
        <f aca="false">IF($A6045="","",INDEX(CARTAO_COMPRAS!$C:$C,INT((ROW()-2)/20)+2))</f>
        <v/>
      </c>
      <c r="C6045" s="0" t="str">
        <f aca="false">IF($A6045="","",INDEX(CARTAO_COMPRAS!$D:$D,INT((ROW()-2)/20)+2))</f>
        <v/>
      </c>
      <c r="D6045" s="0" t="str">
        <f aca="false">IF($A6045="","",INDEX(CARTAO_COMPRAS!$E:$E,INT((ROW()-2)/20)+2))</f>
        <v/>
      </c>
      <c r="E6045" s="0" t="str">
        <f aca="false">IF($A6045="","",INDEX(CARTAO_COMPRAS!$H:$H,INT((ROW()-2)/20)+2)+MOD(ROW()-2,20))</f>
        <v/>
      </c>
      <c r="F6045" s="0" t="str">
        <f aca="false">IF($A6045="","",INDEX(CARTAO_COMPRAS!$G:$G,INT((ROW()-2)/20)+2))</f>
        <v/>
      </c>
      <c r="G6045" s="5" t="str">
        <f aca="false">IF($A6045="","",INDEX(CARTAO_COMPRAS!$I:$I,INT((ROW()-2)/20)+2))</f>
        <v/>
      </c>
      <c r="H6045" s="4" t="str">
        <f aca="false">IF($A6045="","",EDATE(INDEX(CARTAO_COMPRAS!$J:$J,INT((ROW()-2)/20)+2),MOD(ROW()-2,20)))</f>
        <v/>
      </c>
      <c r="I6045" s="4" t="str">
        <f aca="false">IF($H6045="","",$H6045-WEEKDAY($H6045,2)+1)</f>
        <v/>
      </c>
      <c r="J6045" s="4" t="str">
        <f aca="false">IF($I6045="","",$I6045+6)</f>
        <v/>
      </c>
      <c r="K6045" s="6" t="str">
        <f aca="false">IF($H6045="","",DATE(YEAR($H6045),MONTH($H6045),1))</f>
        <v/>
      </c>
      <c r="L6045" s="0" t="str">
        <f aca="false">IF($A6045="","",INDEX(CARTAO_COMPRAS!$K:$K,INT((ROW()-2)/20)+2))</f>
        <v/>
      </c>
      <c r="M6045" s="0" t="str">
        <f aca="false">IF($A6045="","","Compra no cartão")</f>
        <v/>
      </c>
    </row>
    <row r="6046" customFormat="false" ht="13.5" hidden="false" customHeight="false" outlineLevel="0" collapsed="false">
      <c r="A6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6" s="0" t="str">
        <f aca="false">IF($A6046="","",INDEX(CARTAO_COMPRAS!$C:$C,INT((ROW()-2)/20)+2))</f>
        <v/>
      </c>
      <c r="C6046" s="0" t="str">
        <f aca="false">IF($A6046="","",INDEX(CARTAO_COMPRAS!$D:$D,INT((ROW()-2)/20)+2))</f>
        <v/>
      </c>
      <c r="D6046" s="0" t="str">
        <f aca="false">IF($A6046="","",INDEX(CARTAO_COMPRAS!$E:$E,INT((ROW()-2)/20)+2))</f>
        <v/>
      </c>
      <c r="E6046" s="0" t="str">
        <f aca="false">IF($A6046="","",INDEX(CARTAO_COMPRAS!$H:$H,INT((ROW()-2)/20)+2)+MOD(ROW()-2,20))</f>
        <v/>
      </c>
      <c r="F6046" s="0" t="str">
        <f aca="false">IF($A6046="","",INDEX(CARTAO_COMPRAS!$G:$G,INT((ROW()-2)/20)+2))</f>
        <v/>
      </c>
      <c r="G6046" s="5" t="str">
        <f aca="false">IF($A6046="","",INDEX(CARTAO_COMPRAS!$I:$I,INT((ROW()-2)/20)+2))</f>
        <v/>
      </c>
      <c r="H6046" s="4" t="str">
        <f aca="false">IF($A6046="","",EDATE(INDEX(CARTAO_COMPRAS!$J:$J,INT((ROW()-2)/20)+2),MOD(ROW()-2,20)))</f>
        <v/>
      </c>
      <c r="I6046" s="4" t="str">
        <f aca="false">IF($H6046="","",$H6046-WEEKDAY($H6046,2)+1)</f>
        <v/>
      </c>
      <c r="J6046" s="4" t="str">
        <f aca="false">IF($I6046="","",$I6046+6)</f>
        <v/>
      </c>
      <c r="K6046" s="6" t="str">
        <f aca="false">IF($H6046="","",DATE(YEAR($H6046),MONTH($H6046),1))</f>
        <v/>
      </c>
      <c r="L6046" s="0" t="str">
        <f aca="false">IF($A6046="","",INDEX(CARTAO_COMPRAS!$K:$K,INT((ROW()-2)/20)+2))</f>
        <v/>
      </c>
      <c r="M6046" s="0" t="str">
        <f aca="false">IF($A6046="","","Compra no cartão")</f>
        <v/>
      </c>
    </row>
    <row r="6047" customFormat="false" ht="13.5" hidden="false" customHeight="false" outlineLevel="0" collapsed="false">
      <c r="A6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7" s="0" t="str">
        <f aca="false">IF($A6047="","",INDEX(CARTAO_COMPRAS!$C:$C,INT((ROW()-2)/20)+2))</f>
        <v/>
      </c>
      <c r="C6047" s="0" t="str">
        <f aca="false">IF($A6047="","",INDEX(CARTAO_COMPRAS!$D:$D,INT((ROW()-2)/20)+2))</f>
        <v/>
      </c>
      <c r="D6047" s="0" t="str">
        <f aca="false">IF($A6047="","",INDEX(CARTAO_COMPRAS!$E:$E,INT((ROW()-2)/20)+2))</f>
        <v/>
      </c>
      <c r="E6047" s="0" t="str">
        <f aca="false">IF($A6047="","",INDEX(CARTAO_COMPRAS!$H:$H,INT((ROW()-2)/20)+2)+MOD(ROW()-2,20))</f>
        <v/>
      </c>
      <c r="F6047" s="0" t="str">
        <f aca="false">IF($A6047="","",INDEX(CARTAO_COMPRAS!$G:$G,INT((ROW()-2)/20)+2))</f>
        <v/>
      </c>
      <c r="G6047" s="5" t="str">
        <f aca="false">IF($A6047="","",INDEX(CARTAO_COMPRAS!$I:$I,INT((ROW()-2)/20)+2))</f>
        <v/>
      </c>
      <c r="H6047" s="4" t="str">
        <f aca="false">IF($A6047="","",EDATE(INDEX(CARTAO_COMPRAS!$J:$J,INT((ROW()-2)/20)+2),MOD(ROW()-2,20)))</f>
        <v/>
      </c>
      <c r="I6047" s="4" t="str">
        <f aca="false">IF($H6047="","",$H6047-WEEKDAY($H6047,2)+1)</f>
        <v/>
      </c>
      <c r="J6047" s="4" t="str">
        <f aca="false">IF($I6047="","",$I6047+6)</f>
        <v/>
      </c>
      <c r="K6047" s="6" t="str">
        <f aca="false">IF($H6047="","",DATE(YEAR($H6047),MONTH($H6047),1))</f>
        <v/>
      </c>
      <c r="L6047" s="0" t="str">
        <f aca="false">IF($A6047="","",INDEX(CARTAO_COMPRAS!$K:$K,INT((ROW()-2)/20)+2))</f>
        <v/>
      </c>
      <c r="M6047" s="0" t="str">
        <f aca="false">IF($A6047="","","Compra no cartão")</f>
        <v/>
      </c>
    </row>
    <row r="6048" customFormat="false" ht="13.5" hidden="false" customHeight="false" outlineLevel="0" collapsed="false">
      <c r="A6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8" s="0" t="str">
        <f aca="false">IF($A6048="","",INDEX(CARTAO_COMPRAS!$C:$C,INT((ROW()-2)/20)+2))</f>
        <v/>
      </c>
      <c r="C6048" s="0" t="str">
        <f aca="false">IF($A6048="","",INDEX(CARTAO_COMPRAS!$D:$D,INT((ROW()-2)/20)+2))</f>
        <v/>
      </c>
      <c r="D6048" s="0" t="str">
        <f aca="false">IF($A6048="","",INDEX(CARTAO_COMPRAS!$E:$E,INT((ROW()-2)/20)+2))</f>
        <v/>
      </c>
      <c r="E6048" s="0" t="str">
        <f aca="false">IF($A6048="","",INDEX(CARTAO_COMPRAS!$H:$H,INT((ROW()-2)/20)+2)+MOD(ROW()-2,20))</f>
        <v/>
      </c>
      <c r="F6048" s="0" t="str">
        <f aca="false">IF($A6048="","",INDEX(CARTAO_COMPRAS!$G:$G,INT((ROW()-2)/20)+2))</f>
        <v/>
      </c>
      <c r="G6048" s="5" t="str">
        <f aca="false">IF($A6048="","",INDEX(CARTAO_COMPRAS!$I:$I,INT((ROW()-2)/20)+2))</f>
        <v/>
      </c>
      <c r="H6048" s="4" t="str">
        <f aca="false">IF($A6048="","",EDATE(INDEX(CARTAO_COMPRAS!$J:$J,INT((ROW()-2)/20)+2),MOD(ROW()-2,20)))</f>
        <v/>
      </c>
      <c r="I6048" s="4" t="str">
        <f aca="false">IF($H6048="","",$H6048-WEEKDAY($H6048,2)+1)</f>
        <v/>
      </c>
      <c r="J6048" s="4" t="str">
        <f aca="false">IF($I6048="","",$I6048+6)</f>
        <v/>
      </c>
      <c r="K6048" s="6" t="str">
        <f aca="false">IF($H6048="","",DATE(YEAR($H6048),MONTH($H6048),1))</f>
        <v/>
      </c>
      <c r="L6048" s="0" t="str">
        <f aca="false">IF($A6048="","",INDEX(CARTAO_COMPRAS!$K:$K,INT((ROW()-2)/20)+2))</f>
        <v/>
      </c>
      <c r="M6048" s="0" t="str">
        <f aca="false">IF($A6048="","","Compra no cartão")</f>
        <v/>
      </c>
    </row>
    <row r="6049" customFormat="false" ht="13.5" hidden="false" customHeight="false" outlineLevel="0" collapsed="false">
      <c r="A6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49" s="0" t="str">
        <f aca="false">IF($A6049="","",INDEX(CARTAO_COMPRAS!$C:$C,INT((ROW()-2)/20)+2))</f>
        <v/>
      </c>
      <c r="C6049" s="0" t="str">
        <f aca="false">IF($A6049="","",INDEX(CARTAO_COMPRAS!$D:$D,INT((ROW()-2)/20)+2))</f>
        <v/>
      </c>
      <c r="D6049" s="0" t="str">
        <f aca="false">IF($A6049="","",INDEX(CARTAO_COMPRAS!$E:$E,INT((ROW()-2)/20)+2))</f>
        <v/>
      </c>
      <c r="E6049" s="0" t="str">
        <f aca="false">IF($A6049="","",INDEX(CARTAO_COMPRAS!$H:$H,INT((ROW()-2)/20)+2)+MOD(ROW()-2,20))</f>
        <v/>
      </c>
      <c r="F6049" s="0" t="str">
        <f aca="false">IF($A6049="","",INDEX(CARTAO_COMPRAS!$G:$G,INT((ROW()-2)/20)+2))</f>
        <v/>
      </c>
      <c r="G6049" s="5" t="str">
        <f aca="false">IF($A6049="","",INDEX(CARTAO_COMPRAS!$I:$I,INT((ROW()-2)/20)+2))</f>
        <v/>
      </c>
      <c r="H6049" s="4" t="str">
        <f aca="false">IF($A6049="","",EDATE(INDEX(CARTAO_COMPRAS!$J:$J,INT((ROW()-2)/20)+2),MOD(ROW()-2,20)))</f>
        <v/>
      </c>
      <c r="I6049" s="4" t="str">
        <f aca="false">IF($H6049="","",$H6049-WEEKDAY($H6049,2)+1)</f>
        <v/>
      </c>
      <c r="J6049" s="4" t="str">
        <f aca="false">IF($I6049="","",$I6049+6)</f>
        <v/>
      </c>
      <c r="K6049" s="6" t="str">
        <f aca="false">IF($H6049="","",DATE(YEAR($H6049),MONTH($H6049),1))</f>
        <v/>
      </c>
      <c r="L6049" s="0" t="str">
        <f aca="false">IF($A6049="","",INDEX(CARTAO_COMPRAS!$K:$K,INT((ROW()-2)/20)+2))</f>
        <v/>
      </c>
      <c r="M6049" s="0" t="str">
        <f aca="false">IF($A6049="","","Compra no cartão")</f>
        <v/>
      </c>
    </row>
    <row r="6050" customFormat="false" ht="13.5" hidden="false" customHeight="false" outlineLevel="0" collapsed="false">
      <c r="A6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0" s="0" t="str">
        <f aca="false">IF($A6050="","",INDEX(CARTAO_COMPRAS!$C:$C,INT((ROW()-2)/20)+2))</f>
        <v/>
      </c>
      <c r="C6050" s="0" t="str">
        <f aca="false">IF($A6050="","",INDEX(CARTAO_COMPRAS!$D:$D,INT((ROW()-2)/20)+2))</f>
        <v/>
      </c>
      <c r="D6050" s="0" t="str">
        <f aca="false">IF($A6050="","",INDEX(CARTAO_COMPRAS!$E:$E,INT((ROW()-2)/20)+2))</f>
        <v/>
      </c>
      <c r="E6050" s="0" t="str">
        <f aca="false">IF($A6050="","",INDEX(CARTAO_COMPRAS!$H:$H,INT((ROW()-2)/20)+2)+MOD(ROW()-2,20))</f>
        <v/>
      </c>
      <c r="F6050" s="0" t="str">
        <f aca="false">IF($A6050="","",INDEX(CARTAO_COMPRAS!$G:$G,INT((ROW()-2)/20)+2))</f>
        <v/>
      </c>
      <c r="G6050" s="5" t="str">
        <f aca="false">IF($A6050="","",INDEX(CARTAO_COMPRAS!$I:$I,INT((ROW()-2)/20)+2))</f>
        <v/>
      </c>
      <c r="H6050" s="4" t="str">
        <f aca="false">IF($A6050="","",EDATE(INDEX(CARTAO_COMPRAS!$J:$J,INT((ROW()-2)/20)+2),MOD(ROW()-2,20)))</f>
        <v/>
      </c>
      <c r="I6050" s="4" t="str">
        <f aca="false">IF($H6050="","",$H6050-WEEKDAY($H6050,2)+1)</f>
        <v/>
      </c>
      <c r="J6050" s="4" t="str">
        <f aca="false">IF($I6050="","",$I6050+6)</f>
        <v/>
      </c>
      <c r="K6050" s="6" t="str">
        <f aca="false">IF($H6050="","",DATE(YEAR($H6050),MONTH($H6050),1))</f>
        <v/>
      </c>
      <c r="L6050" s="0" t="str">
        <f aca="false">IF($A6050="","",INDEX(CARTAO_COMPRAS!$K:$K,INT((ROW()-2)/20)+2))</f>
        <v/>
      </c>
      <c r="M6050" s="0" t="str">
        <f aca="false">IF($A6050="","","Compra no cartão")</f>
        <v/>
      </c>
    </row>
    <row r="6051" customFormat="false" ht="13.5" hidden="false" customHeight="false" outlineLevel="0" collapsed="false">
      <c r="A6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1" s="0" t="str">
        <f aca="false">IF($A6051="","",INDEX(CARTAO_COMPRAS!$C:$C,INT((ROW()-2)/20)+2))</f>
        <v/>
      </c>
      <c r="C6051" s="0" t="str">
        <f aca="false">IF($A6051="","",INDEX(CARTAO_COMPRAS!$D:$D,INT((ROW()-2)/20)+2))</f>
        <v/>
      </c>
      <c r="D6051" s="0" t="str">
        <f aca="false">IF($A6051="","",INDEX(CARTAO_COMPRAS!$E:$E,INT((ROW()-2)/20)+2))</f>
        <v/>
      </c>
      <c r="E6051" s="0" t="str">
        <f aca="false">IF($A6051="","",INDEX(CARTAO_COMPRAS!$H:$H,INT((ROW()-2)/20)+2)+MOD(ROW()-2,20))</f>
        <v/>
      </c>
      <c r="F6051" s="0" t="str">
        <f aca="false">IF($A6051="","",INDEX(CARTAO_COMPRAS!$G:$G,INT((ROW()-2)/20)+2))</f>
        <v/>
      </c>
      <c r="G6051" s="5" t="str">
        <f aca="false">IF($A6051="","",INDEX(CARTAO_COMPRAS!$I:$I,INT((ROW()-2)/20)+2))</f>
        <v/>
      </c>
      <c r="H6051" s="4" t="str">
        <f aca="false">IF($A6051="","",EDATE(INDEX(CARTAO_COMPRAS!$J:$J,INT((ROW()-2)/20)+2),MOD(ROW()-2,20)))</f>
        <v/>
      </c>
      <c r="I6051" s="4" t="str">
        <f aca="false">IF($H6051="","",$H6051-WEEKDAY($H6051,2)+1)</f>
        <v/>
      </c>
      <c r="J6051" s="4" t="str">
        <f aca="false">IF($I6051="","",$I6051+6)</f>
        <v/>
      </c>
      <c r="K6051" s="6" t="str">
        <f aca="false">IF($H6051="","",DATE(YEAR($H6051),MONTH($H6051),1))</f>
        <v/>
      </c>
      <c r="L6051" s="0" t="str">
        <f aca="false">IF($A6051="","",INDEX(CARTAO_COMPRAS!$K:$K,INT((ROW()-2)/20)+2))</f>
        <v/>
      </c>
      <c r="M6051" s="0" t="str">
        <f aca="false">IF($A6051="","","Compra no cartão")</f>
        <v/>
      </c>
    </row>
    <row r="6052" customFormat="false" ht="13.5" hidden="false" customHeight="false" outlineLevel="0" collapsed="false">
      <c r="A6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2" s="0" t="str">
        <f aca="false">IF($A6052="","",INDEX(CARTAO_COMPRAS!$C:$C,INT((ROW()-2)/20)+2))</f>
        <v/>
      </c>
      <c r="C6052" s="0" t="str">
        <f aca="false">IF($A6052="","",INDEX(CARTAO_COMPRAS!$D:$D,INT((ROW()-2)/20)+2))</f>
        <v/>
      </c>
      <c r="D6052" s="0" t="str">
        <f aca="false">IF($A6052="","",INDEX(CARTAO_COMPRAS!$E:$E,INT((ROW()-2)/20)+2))</f>
        <v/>
      </c>
      <c r="E6052" s="0" t="str">
        <f aca="false">IF($A6052="","",INDEX(CARTAO_COMPRAS!$H:$H,INT((ROW()-2)/20)+2)+MOD(ROW()-2,20))</f>
        <v/>
      </c>
      <c r="F6052" s="0" t="str">
        <f aca="false">IF($A6052="","",INDEX(CARTAO_COMPRAS!$G:$G,INT((ROW()-2)/20)+2))</f>
        <v/>
      </c>
      <c r="G6052" s="5" t="str">
        <f aca="false">IF($A6052="","",INDEX(CARTAO_COMPRAS!$I:$I,INT((ROW()-2)/20)+2))</f>
        <v/>
      </c>
      <c r="H6052" s="4" t="str">
        <f aca="false">IF($A6052="","",EDATE(INDEX(CARTAO_COMPRAS!$J:$J,INT((ROW()-2)/20)+2),MOD(ROW()-2,20)))</f>
        <v/>
      </c>
      <c r="I6052" s="4" t="str">
        <f aca="false">IF($H6052="","",$H6052-WEEKDAY($H6052,2)+1)</f>
        <v/>
      </c>
      <c r="J6052" s="4" t="str">
        <f aca="false">IF($I6052="","",$I6052+6)</f>
        <v/>
      </c>
      <c r="K6052" s="6" t="str">
        <f aca="false">IF($H6052="","",DATE(YEAR($H6052),MONTH($H6052),1))</f>
        <v/>
      </c>
      <c r="L6052" s="0" t="str">
        <f aca="false">IF($A6052="","",INDEX(CARTAO_COMPRAS!$K:$K,INT((ROW()-2)/20)+2))</f>
        <v/>
      </c>
      <c r="M6052" s="0" t="str">
        <f aca="false">IF($A6052="","","Compra no cartão")</f>
        <v/>
      </c>
    </row>
    <row r="6053" customFormat="false" ht="13.5" hidden="false" customHeight="false" outlineLevel="0" collapsed="false">
      <c r="A6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3" s="0" t="str">
        <f aca="false">IF($A6053="","",INDEX(CARTAO_COMPRAS!$C:$C,INT((ROW()-2)/20)+2))</f>
        <v/>
      </c>
      <c r="C6053" s="0" t="str">
        <f aca="false">IF($A6053="","",INDEX(CARTAO_COMPRAS!$D:$D,INT((ROW()-2)/20)+2))</f>
        <v/>
      </c>
      <c r="D6053" s="0" t="str">
        <f aca="false">IF($A6053="","",INDEX(CARTAO_COMPRAS!$E:$E,INT((ROW()-2)/20)+2))</f>
        <v/>
      </c>
      <c r="E6053" s="0" t="str">
        <f aca="false">IF($A6053="","",INDEX(CARTAO_COMPRAS!$H:$H,INT((ROW()-2)/20)+2)+MOD(ROW()-2,20))</f>
        <v/>
      </c>
      <c r="F6053" s="0" t="str">
        <f aca="false">IF($A6053="","",INDEX(CARTAO_COMPRAS!$G:$G,INT((ROW()-2)/20)+2))</f>
        <v/>
      </c>
      <c r="G6053" s="5" t="str">
        <f aca="false">IF($A6053="","",INDEX(CARTAO_COMPRAS!$I:$I,INT((ROW()-2)/20)+2))</f>
        <v/>
      </c>
      <c r="H6053" s="4" t="str">
        <f aca="false">IF($A6053="","",EDATE(INDEX(CARTAO_COMPRAS!$J:$J,INT((ROW()-2)/20)+2),MOD(ROW()-2,20)))</f>
        <v/>
      </c>
      <c r="I6053" s="4" t="str">
        <f aca="false">IF($H6053="","",$H6053-WEEKDAY($H6053,2)+1)</f>
        <v/>
      </c>
      <c r="J6053" s="4" t="str">
        <f aca="false">IF($I6053="","",$I6053+6)</f>
        <v/>
      </c>
      <c r="K6053" s="6" t="str">
        <f aca="false">IF($H6053="","",DATE(YEAR($H6053),MONTH($H6053),1))</f>
        <v/>
      </c>
      <c r="L6053" s="0" t="str">
        <f aca="false">IF($A6053="","",INDEX(CARTAO_COMPRAS!$K:$K,INT((ROW()-2)/20)+2))</f>
        <v/>
      </c>
      <c r="M6053" s="0" t="str">
        <f aca="false">IF($A6053="","","Compra no cartão")</f>
        <v/>
      </c>
    </row>
    <row r="6054" customFormat="false" ht="13.5" hidden="false" customHeight="false" outlineLevel="0" collapsed="false">
      <c r="A6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4" s="0" t="str">
        <f aca="false">IF($A6054="","",INDEX(CARTAO_COMPRAS!$C:$C,INT((ROW()-2)/20)+2))</f>
        <v/>
      </c>
      <c r="C6054" s="0" t="str">
        <f aca="false">IF($A6054="","",INDEX(CARTAO_COMPRAS!$D:$D,INT((ROW()-2)/20)+2))</f>
        <v/>
      </c>
      <c r="D6054" s="0" t="str">
        <f aca="false">IF($A6054="","",INDEX(CARTAO_COMPRAS!$E:$E,INT((ROW()-2)/20)+2))</f>
        <v/>
      </c>
      <c r="E6054" s="0" t="str">
        <f aca="false">IF($A6054="","",INDEX(CARTAO_COMPRAS!$H:$H,INT((ROW()-2)/20)+2)+MOD(ROW()-2,20))</f>
        <v/>
      </c>
      <c r="F6054" s="0" t="str">
        <f aca="false">IF($A6054="","",INDEX(CARTAO_COMPRAS!$G:$G,INT((ROW()-2)/20)+2))</f>
        <v/>
      </c>
      <c r="G6054" s="5" t="str">
        <f aca="false">IF($A6054="","",INDEX(CARTAO_COMPRAS!$I:$I,INT((ROW()-2)/20)+2))</f>
        <v/>
      </c>
      <c r="H6054" s="4" t="str">
        <f aca="false">IF($A6054="","",EDATE(INDEX(CARTAO_COMPRAS!$J:$J,INT((ROW()-2)/20)+2),MOD(ROW()-2,20)))</f>
        <v/>
      </c>
      <c r="I6054" s="4" t="str">
        <f aca="false">IF($H6054="","",$H6054-WEEKDAY($H6054,2)+1)</f>
        <v/>
      </c>
      <c r="J6054" s="4" t="str">
        <f aca="false">IF($I6054="","",$I6054+6)</f>
        <v/>
      </c>
      <c r="K6054" s="6" t="str">
        <f aca="false">IF($H6054="","",DATE(YEAR($H6054),MONTH($H6054),1))</f>
        <v/>
      </c>
      <c r="L6054" s="0" t="str">
        <f aca="false">IF($A6054="","",INDEX(CARTAO_COMPRAS!$K:$K,INT((ROW()-2)/20)+2))</f>
        <v/>
      </c>
      <c r="M6054" s="0" t="str">
        <f aca="false">IF($A6054="","","Compra no cartão")</f>
        <v/>
      </c>
    </row>
    <row r="6055" customFormat="false" ht="13.5" hidden="false" customHeight="false" outlineLevel="0" collapsed="false">
      <c r="A6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5" s="0" t="str">
        <f aca="false">IF($A6055="","",INDEX(CARTAO_COMPRAS!$C:$C,INT((ROW()-2)/20)+2))</f>
        <v/>
      </c>
      <c r="C6055" s="0" t="str">
        <f aca="false">IF($A6055="","",INDEX(CARTAO_COMPRAS!$D:$D,INT((ROW()-2)/20)+2))</f>
        <v/>
      </c>
      <c r="D6055" s="0" t="str">
        <f aca="false">IF($A6055="","",INDEX(CARTAO_COMPRAS!$E:$E,INT((ROW()-2)/20)+2))</f>
        <v/>
      </c>
      <c r="E6055" s="0" t="str">
        <f aca="false">IF($A6055="","",INDEX(CARTAO_COMPRAS!$H:$H,INT((ROW()-2)/20)+2)+MOD(ROW()-2,20))</f>
        <v/>
      </c>
      <c r="F6055" s="0" t="str">
        <f aca="false">IF($A6055="","",INDEX(CARTAO_COMPRAS!$G:$G,INT((ROW()-2)/20)+2))</f>
        <v/>
      </c>
      <c r="G6055" s="5" t="str">
        <f aca="false">IF($A6055="","",INDEX(CARTAO_COMPRAS!$I:$I,INT((ROW()-2)/20)+2))</f>
        <v/>
      </c>
      <c r="H6055" s="4" t="str">
        <f aca="false">IF($A6055="","",EDATE(INDEX(CARTAO_COMPRAS!$J:$J,INT((ROW()-2)/20)+2),MOD(ROW()-2,20)))</f>
        <v/>
      </c>
      <c r="I6055" s="4" t="str">
        <f aca="false">IF($H6055="","",$H6055-WEEKDAY($H6055,2)+1)</f>
        <v/>
      </c>
      <c r="J6055" s="4" t="str">
        <f aca="false">IF($I6055="","",$I6055+6)</f>
        <v/>
      </c>
      <c r="K6055" s="6" t="str">
        <f aca="false">IF($H6055="","",DATE(YEAR($H6055),MONTH($H6055),1))</f>
        <v/>
      </c>
      <c r="L6055" s="0" t="str">
        <f aca="false">IF($A6055="","",INDEX(CARTAO_COMPRAS!$K:$K,INT((ROW()-2)/20)+2))</f>
        <v/>
      </c>
      <c r="M6055" s="0" t="str">
        <f aca="false">IF($A6055="","","Compra no cartão")</f>
        <v/>
      </c>
    </row>
    <row r="6056" customFormat="false" ht="13.5" hidden="false" customHeight="false" outlineLevel="0" collapsed="false">
      <c r="A6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6" s="0" t="str">
        <f aca="false">IF($A6056="","",INDEX(CARTAO_COMPRAS!$C:$C,INT((ROW()-2)/20)+2))</f>
        <v/>
      </c>
      <c r="C6056" s="0" t="str">
        <f aca="false">IF($A6056="","",INDEX(CARTAO_COMPRAS!$D:$D,INT((ROW()-2)/20)+2))</f>
        <v/>
      </c>
      <c r="D6056" s="0" t="str">
        <f aca="false">IF($A6056="","",INDEX(CARTAO_COMPRAS!$E:$E,INT((ROW()-2)/20)+2))</f>
        <v/>
      </c>
      <c r="E6056" s="0" t="str">
        <f aca="false">IF($A6056="","",INDEX(CARTAO_COMPRAS!$H:$H,INT((ROW()-2)/20)+2)+MOD(ROW()-2,20))</f>
        <v/>
      </c>
      <c r="F6056" s="0" t="str">
        <f aca="false">IF($A6056="","",INDEX(CARTAO_COMPRAS!$G:$G,INT((ROW()-2)/20)+2))</f>
        <v/>
      </c>
      <c r="G6056" s="5" t="str">
        <f aca="false">IF($A6056="","",INDEX(CARTAO_COMPRAS!$I:$I,INT((ROW()-2)/20)+2))</f>
        <v/>
      </c>
      <c r="H6056" s="4" t="str">
        <f aca="false">IF($A6056="","",EDATE(INDEX(CARTAO_COMPRAS!$J:$J,INT((ROW()-2)/20)+2),MOD(ROW()-2,20)))</f>
        <v/>
      </c>
      <c r="I6056" s="4" t="str">
        <f aca="false">IF($H6056="","",$H6056-WEEKDAY($H6056,2)+1)</f>
        <v/>
      </c>
      <c r="J6056" s="4" t="str">
        <f aca="false">IF($I6056="","",$I6056+6)</f>
        <v/>
      </c>
      <c r="K6056" s="6" t="str">
        <f aca="false">IF($H6056="","",DATE(YEAR($H6056),MONTH($H6056),1))</f>
        <v/>
      </c>
      <c r="L6056" s="0" t="str">
        <f aca="false">IF($A6056="","",INDEX(CARTAO_COMPRAS!$K:$K,INT((ROW()-2)/20)+2))</f>
        <v/>
      </c>
      <c r="M6056" s="0" t="str">
        <f aca="false">IF($A6056="","","Compra no cartão")</f>
        <v/>
      </c>
    </row>
    <row r="6057" customFormat="false" ht="13.5" hidden="false" customHeight="false" outlineLevel="0" collapsed="false">
      <c r="A6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7" s="0" t="str">
        <f aca="false">IF($A6057="","",INDEX(CARTAO_COMPRAS!$C:$C,INT((ROW()-2)/20)+2))</f>
        <v/>
      </c>
      <c r="C6057" s="0" t="str">
        <f aca="false">IF($A6057="","",INDEX(CARTAO_COMPRAS!$D:$D,INT((ROW()-2)/20)+2))</f>
        <v/>
      </c>
      <c r="D6057" s="0" t="str">
        <f aca="false">IF($A6057="","",INDEX(CARTAO_COMPRAS!$E:$E,INT((ROW()-2)/20)+2))</f>
        <v/>
      </c>
      <c r="E6057" s="0" t="str">
        <f aca="false">IF($A6057="","",INDEX(CARTAO_COMPRAS!$H:$H,INT((ROW()-2)/20)+2)+MOD(ROW()-2,20))</f>
        <v/>
      </c>
      <c r="F6057" s="0" t="str">
        <f aca="false">IF($A6057="","",INDEX(CARTAO_COMPRAS!$G:$G,INT((ROW()-2)/20)+2))</f>
        <v/>
      </c>
      <c r="G6057" s="5" t="str">
        <f aca="false">IF($A6057="","",INDEX(CARTAO_COMPRAS!$I:$I,INT((ROW()-2)/20)+2))</f>
        <v/>
      </c>
      <c r="H6057" s="4" t="str">
        <f aca="false">IF($A6057="","",EDATE(INDEX(CARTAO_COMPRAS!$J:$J,INT((ROW()-2)/20)+2),MOD(ROW()-2,20)))</f>
        <v/>
      </c>
      <c r="I6057" s="4" t="str">
        <f aca="false">IF($H6057="","",$H6057-WEEKDAY($H6057,2)+1)</f>
        <v/>
      </c>
      <c r="J6057" s="4" t="str">
        <f aca="false">IF($I6057="","",$I6057+6)</f>
        <v/>
      </c>
      <c r="K6057" s="6" t="str">
        <f aca="false">IF($H6057="","",DATE(YEAR($H6057),MONTH($H6057),1))</f>
        <v/>
      </c>
      <c r="L6057" s="0" t="str">
        <f aca="false">IF($A6057="","",INDEX(CARTAO_COMPRAS!$K:$K,INT((ROW()-2)/20)+2))</f>
        <v/>
      </c>
      <c r="M6057" s="0" t="str">
        <f aca="false">IF($A6057="","","Compra no cartão")</f>
        <v/>
      </c>
    </row>
    <row r="6058" customFormat="false" ht="13.5" hidden="false" customHeight="false" outlineLevel="0" collapsed="false">
      <c r="A6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8" s="0" t="str">
        <f aca="false">IF($A6058="","",INDEX(CARTAO_COMPRAS!$C:$C,INT((ROW()-2)/20)+2))</f>
        <v/>
      </c>
      <c r="C6058" s="0" t="str">
        <f aca="false">IF($A6058="","",INDEX(CARTAO_COMPRAS!$D:$D,INT((ROW()-2)/20)+2))</f>
        <v/>
      </c>
      <c r="D6058" s="0" t="str">
        <f aca="false">IF($A6058="","",INDEX(CARTAO_COMPRAS!$E:$E,INT((ROW()-2)/20)+2))</f>
        <v/>
      </c>
      <c r="E6058" s="0" t="str">
        <f aca="false">IF($A6058="","",INDEX(CARTAO_COMPRAS!$H:$H,INT((ROW()-2)/20)+2)+MOD(ROW()-2,20))</f>
        <v/>
      </c>
      <c r="F6058" s="0" t="str">
        <f aca="false">IF($A6058="","",INDEX(CARTAO_COMPRAS!$G:$G,INT((ROW()-2)/20)+2))</f>
        <v/>
      </c>
      <c r="G6058" s="5" t="str">
        <f aca="false">IF($A6058="","",INDEX(CARTAO_COMPRAS!$I:$I,INT((ROW()-2)/20)+2))</f>
        <v/>
      </c>
      <c r="H6058" s="4" t="str">
        <f aca="false">IF($A6058="","",EDATE(INDEX(CARTAO_COMPRAS!$J:$J,INT((ROW()-2)/20)+2),MOD(ROW()-2,20)))</f>
        <v/>
      </c>
      <c r="I6058" s="4" t="str">
        <f aca="false">IF($H6058="","",$H6058-WEEKDAY($H6058,2)+1)</f>
        <v/>
      </c>
      <c r="J6058" s="4" t="str">
        <f aca="false">IF($I6058="","",$I6058+6)</f>
        <v/>
      </c>
      <c r="K6058" s="6" t="str">
        <f aca="false">IF($H6058="","",DATE(YEAR($H6058),MONTH($H6058),1))</f>
        <v/>
      </c>
      <c r="L6058" s="0" t="str">
        <f aca="false">IF($A6058="","",INDEX(CARTAO_COMPRAS!$K:$K,INT((ROW()-2)/20)+2))</f>
        <v/>
      </c>
      <c r="M6058" s="0" t="str">
        <f aca="false">IF($A6058="","","Compra no cartão")</f>
        <v/>
      </c>
    </row>
    <row r="6059" customFormat="false" ht="13.5" hidden="false" customHeight="false" outlineLevel="0" collapsed="false">
      <c r="A6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59" s="0" t="str">
        <f aca="false">IF($A6059="","",INDEX(CARTAO_COMPRAS!$C:$C,INT((ROW()-2)/20)+2))</f>
        <v/>
      </c>
      <c r="C6059" s="0" t="str">
        <f aca="false">IF($A6059="","",INDEX(CARTAO_COMPRAS!$D:$D,INT((ROW()-2)/20)+2))</f>
        <v/>
      </c>
      <c r="D6059" s="0" t="str">
        <f aca="false">IF($A6059="","",INDEX(CARTAO_COMPRAS!$E:$E,INT((ROW()-2)/20)+2))</f>
        <v/>
      </c>
      <c r="E6059" s="0" t="str">
        <f aca="false">IF($A6059="","",INDEX(CARTAO_COMPRAS!$H:$H,INT((ROW()-2)/20)+2)+MOD(ROW()-2,20))</f>
        <v/>
      </c>
      <c r="F6059" s="0" t="str">
        <f aca="false">IF($A6059="","",INDEX(CARTAO_COMPRAS!$G:$G,INT((ROW()-2)/20)+2))</f>
        <v/>
      </c>
      <c r="G6059" s="5" t="str">
        <f aca="false">IF($A6059="","",INDEX(CARTAO_COMPRAS!$I:$I,INT((ROW()-2)/20)+2))</f>
        <v/>
      </c>
      <c r="H6059" s="4" t="str">
        <f aca="false">IF($A6059="","",EDATE(INDEX(CARTAO_COMPRAS!$J:$J,INT((ROW()-2)/20)+2),MOD(ROW()-2,20)))</f>
        <v/>
      </c>
      <c r="I6059" s="4" t="str">
        <f aca="false">IF($H6059="","",$H6059-WEEKDAY($H6059,2)+1)</f>
        <v/>
      </c>
      <c r="J6059" s="4" t="str">
        <f aca="false">IF($I6059="","",$I6059+6)</f>
        <v/>
      </c>
      <c r="K6059" s="6" t="str">
        <f aca="false">IF($H6059="","",DATE(YEAR($H6059),MONTH($H6059),1))</f>
        <v/>
      </c>
      <c r="L6059" s="0" t="str">
        <f aca="false">IF($A6059="","",INDEX(CARTAO_COMPRAS!$K:$K,INT((ROW()-2)/20)+2))</f>
        <v/>
      </c>
      <c r="M6059" s="0" t="str">
        <f aca="false">IF($A6059="","","Compra no cartão")</f>
        <v/>
      </c>
    </row>
    <row r="6060" customFormat="false" ht="13.5" hidden="false" customHeight="false" outlineLevel="0" collapsed="false">
      <c r="A6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0" s="0" t="str">
        <f aca="false">IF($A6060="","",INDEX(CARTAO_COMPRAS!$C:$C,INT((ROW()-2)/20)+2))</f>
        <v/>
      </c>
      <c r="C6060" s="0" t="str">
        <f aca="false">IF($A6060="","",INDEX(CARTAO_COMPRAS!$D:$D,INT((ROW()-2)/20)+2))</f>
        <v/>
      </c>
      <c r="D6060" s="0" t="str">
        <f aca="false">IF($A6060="","",INDEX(CARTAO_COMPRAS!$E:$E,INT((ROW()-2)/20)+2))</f>
        <v/>
      </c>
      <c r="E6060" s="0" t="str">
        <f aca="false">IF($A6060="","",INDEX(CARTAO_COMPRAS!$H:$H,INT((ROW()-2)/20)+2)+MOD(ROW()-2,20))</f>
        <v/>
      </c>
      <c r="F6060" s="0" t="str">
        <f aca="false">IF($A6060="","",INDEX(CARTAO_COMPRAS!$G:$G,INT((ROW()-2)/20)+2))</f>
        <v/>
      </c>
      <c r="G6060" s="5" t="str">
        <f aca="false">IF($A6060="","",INDEX(CARTAO_COMPRAS!$I:$I,INT((ROW()-2)/20)+2))</f>
        <v/>
      </c>
      <c r="H6060" s="4" t="str">
        <f aca="false">IF($A6060="","",EDATE(INDEX(CARTAO_COMPRAS!$J:$J,INT((ROW()-2)/20)+2),MOD(ROW()-2,20)))</f>
        <v/>
      </c>
      <c r="I6060" s="4" t="str">
        <f aca="false">IF($H6060="","",$H6060-WEEKDAY($H6060,2)+1)</f>
        <v/>
      </c>
      <c r="J6060" s="4" t="str">
        <f aca="false">IF($I6060="","",$I6060+6)</f>
        <v/>
      </c>
      <c r="K6060" s="6" t="str">
        <f aca="false">IF($H6060="","",DATE(YEAR($H6060),MONTH($H6060),1))</f>
        <v/>
      </c>
      <c r="L6060" s="0" t="str">
        <f aca="false">IF($A6060="","",INDEX(CARTAO_COMPRAS!$K:$K,INT((ROW()-2)/20)+2))</f>
        <v/>
      </c>
      <c r="M6060" s="0" t="str">
        <f aca="false">IF($A6060="","","Compra no cartão")</f>
        <v/>
      </c>
    </row>
    <row r="6061" customFormat="false" ht="13.5" hidden="false" customHeight="false" outlineLevel="0" collapsed="false">
      <c r="A6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1" s="0" t="str">
        <f aca="false">IF($A6061="","",INDEX(CARTAO_COMPRAS!$C:$C,INT((ROW()-2)/20)+2))</f>
        <v/>
      </c>
      <c r="C6061" s="0" t="str">
        <f aca="false">IF($A6061="","",INDEX(CARTAO_COMPRAS!$D:$D,INT((ROW()-2)/20)+2))</f>
        <v/>
      </c>
      <c r="D6061" s="0" t="str">
        <f aca="false">IF($A6061="","",INDEX(CARTAO_COMPRAS!$E:$E,INT((ROW()-2)/20)+2))</f>
        <v/>
      </c>
      <c r="E6061" s="0" t="str">
        <f aca="false">IF($A6061="","",INDEX(CARTAO_COMPRAS!$H:$H,INT((ROW()-2)/20)+2)+MOD(ROW()-2,20))</f>
        <v/>
      </c>
      <c r="F6061" s="0" t="str">
        <f aca="false">IF($A6061="","",INDEX(CARTAO_COMPRAS!$G:$G,INT((ROW()-2)/20)+2))</f>
        <v/>
      </c>
      <c r="G6061" s="5" t="str">
        <f aca="false">IF($A6061="","",INDEX(CARTAO_COMPRAS!$I:$I,INT((ROW()-2)/20)+2))</f>
        <v/>
      </c>
      <c r="H6061" s="4" t="str">
        <f aca="false">IF($A6061="","",EDATE(INDEX(CARTAO_COMPRAS!$J:$J,INT((ROW()-2)/20)+2),MOD(ROW()-2,20)))</f>
        <v/>
      </c>
      <c r="I6061" s="4" t="str">
        <f aca="false">IF($H6061="","",$H6061-WEEKDAY($H6061,2)+1)</f>
        <v/>
      </c>
      <c r="J6061" s="4" t="str">
        <f aca="false">IF($I6061="","",$I6061+6)</f>
        <v/>
      </c>
      <c r="K6061" s="6" t="str">
        <f aca="false">IF($H6061="","",DATE(YEAR($H6061),MONTH($H6061),1))</f>
        <v/>
      </c>
      <c r="L6061" s="0" t="str">
        <f aca="false">IF($A6061="","",INDEX(CARTAO_COMPRAS!$K:$K,INT((ROW()-2)/20)+2))</f>
        <v/>
      </c>
      <c r="M6061" s="0" t="str">
        <f aca="false">IF($A6061="","","Compra no cartão")</f>
        <v/>
      </c>
    </row>
    <row r="6062" customFormat="false" ht="13.5" hidden="false" customHeight="false" outlineLevel="0" collapsed="false">
      <c r="A60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2" s="0" t="str">
        <f aca="false">IF($A6062="","",INDEX(CARTAO_COMPRAS!$C:$C,INT((ROW()-2)/20)+2))</f>
        <v/>
      </c>
      <c r="C6062" s="0" t="str">
        <f aca="false">IF($A6062="","",INDEX(CARTAO_COMPRAS!$D:$D,INT((ROW()-2)/20)+2))</f>
        <v/>
      </c>
      <c r="D6062" s="0" t="str">
        <f aca="false">IF($A6062="","",INDEX(CARTAO_COMPRAS!$E:$E,INT((ROW()-2)/20)+2))</f>
        <v/>
      </c>
      <c r="E6062" s="0" t="str">
        <f aca="false">IF($A6062="","",INDEX(CARTAO_COMPRAS!$H:$H,INT((ROW()-2)/20)+2)+MOD(ROW()-2,20))</f>
        <v/>
      </c>
      <c r="F6062" s="0" t="str">
        <f aca="false">IF($A6062="","",INDEX(CARTAO_COMPRAS!$G:$G,INT((ROW()-2)/20)+2))</f>
        <v/>
      </c>
      <c r="G6062" s="5" t="str">
        <f aca="false">IF($A6062="","",INDEX(CARTAO_COMPRAS!$I:$I,INT((ROW()-2)/20)+2))</f>
        <v/>
      </c>
      <c r="H6062" s="4" t="str">
        <f aca="false">IF($A6062="","",EDATE(INDEX(CARTAO_COMPRAS!$J:$J,INT((ROW()-2)/20)+2),MOD(ROW()-2,20)))</f>
        <v/>
      </c>
      <c r="I6062" s="4" t="str">
        <f aca="false">IF($H6062="","",$H6062-WEEKDAY($H6062,2)+1)</f>
        <v/>
      </c>
      <c r="J6062" s="4" t="str">
        <f aca="false">IF($I6062="","",$I6062+6)</f>
        <v/>
      </c>
      <c r="K6062" s="6" t="str">
        <f aca="false">IF($H6062="","",DATE(YEAR($H6062),MONTH($H6062),1))</f>
        <v/>
      </c>
      <c r="L6062" s="0" t="str">
        <f aca="false">IF($A6062="","",INDEX(CARTAO_COMPRAS!$K:$K,INT((ROW()-2)/20)+2))</f>
        <v/>
      </c>
      <c r="M6062" s="0" t="str">
        <f aca="false">IF($A6062="","","Compra no cartão")</f>
        <v/>
      </c>
    </row>
    <row r="6063" customFormat="false" ht="13.5" hidden="false" customHeight="false" outlineLevel="0" collapsed="false">
      <c r="A6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3" s="0" t="str">
        <f aca="false">IF($A6063="","",INDEX(CARTAO_COMPRAS!$C:$C,INT((ROW()-2)/20)+2))</f>
        <v/>
      </c>
      <c r="C6063" s="0" t="str">
        <f aca="false">IF($A6063="","",INDEX(CARTAO_COMPRAS!$D:$D,INT((ROW()-2)/20)+2))</f>
        <v/>
      </c>
      <c r="D6063" s="0" t="str">
        <f aca="false">IF($A6063="","",INDEX(CARTAO_COMPRAS!$E:$E,INT((ROW()-2)/20)+2))</f>
        <v/>
      </c>
      <c r="E6063" s="0" t="str">
        <f aca="false">IF($A6063="","",INDEX(CARTAO_COMPRAS!$H:$H,INT((ROW()-2)/20)+2)+MOD(ROW()-2,20))</f>
        <v/>
      </c>
      <c r="F6063" s="0" t="str">
        <f aca="false">IF($A6063="","",INDEX(CARTAO_COMPRAS!$G:$G,INT((ROW()-2)/20)+2))</f>
        <v/>
      </c>
      <c r="G6063" s="5" t="str">
        <f aca="false">IF($A6063="","",INDEX(CARTAO_COMPRAS!$I:$I,INT((ROW()-2)/20)+2))</f>
        <v/>
      </c>
      <c r="H6063" s="4" t="str">
        <f aca="false">IF($A6063="","",EDATE(INDEX(CARTAO_COMPRAS!$J:$J,INT((ROW()-2)/20)+2),MOD(ROW()-2,20)))</f>
        <v/>
      </c>
      <c r="I6063" s="4" t="str">
        <f aca="false">IF($H6063="","",$H6063-WEEKDAY($H6063,2)+1)</f>
        <v/>
      </c>
      <c r="J6063" s="4" t="str">
        <f aca="false">IF($I6063="","",$I6063+6)</f>
        <v/>
      </c>
      <c r="K6063" s="6" t="str">
        <f aca="false">IF($H6063="","",DATE(YEAR($H6063),MONTH($H6063),1))</f>
        <v/>
      </c>
      <c r="L6063" s="0" t="str">
        <f aca="false">IF($A6063="","",INDEX(CARTAO_COMPRAS!$K:$K,INT((ROW()-2)/20)+2))</f>
        <v/>
      </c>
      <c r="M6063" s="0" t="str">
        <f aca="false">IF($A6063="","","Compra no cartão")</f>
        <v/>
      </c>
    </row>
    <row r="6064" customFormat="false" ht="13.5" hidden="false" customHeight="false" outlineLevel="0" collapsed="false">
      <c r="A6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4" s="0" t="str">
        <f aca="false">IF($A6064="","",INDEX(CARTAO_COMPRAS!$C:$C,INT((ROW()-2)/20)+2))</f>
        <v/>
      </c>
      <c r="C6064" s="0" t="str">
        <f aca="false">IF($A6064="","",INDEX(CARTAO_COMPRAS!$D:$D,INT((ROW()-2)/20)+2))</f>
        <v/>
      </c>
      <c r="D6064" s="0" t="str">
        <f aca="false">IF($A6064="","",INDEX(CARTAO_COMPRAS!$E:$E,INT((ROW()-2)/20)+2))</f>
        <v/>
      </c>
      <c r="E6064" s="0" t="str">
        <f aca="false">IF($A6064="","",INDEX(CARTAO_COMPRAS!$H:$H,INT((ROW()-2)/20)+2)+MOD(ROW()-2,20))</f>
        <v/>
      </c>
      <c r="F6064" s="0" t="str">
        <f aca="false">IF($A6064="","",INDEX(CARTAO_COMPRAS!$G:$G,INT((ROW()-2)/20)+2))</f>
        <v/>
      </c>
      <c r="G6064" s="5" t="str">
        <f aca="false">IF($A6064="","",INDEX(CARTAO_COMPRAS!$I:$I,INT((ROW()-2)/20)+2))</f>
        <v/>
      </c>
      <c r="H6064" s="4" t="str">
        <f aca="false">IF($A6064="","",EDATE(INDEX(CARTAO_COMPRAS!$J:$J,INT((ROW()-2)/20)+2),MOD(ROW()-2,20)))</f>
        <v/>
      </c>
      <c r="I6064" s="4" t="str">
        <f aca="false">IF($H6064="","",$H6064-WEEKDAY($H6064,2)+1)</f>
        <v/>
      </c>
      <c r="J6064" s="4" t="str">
        <f aca="false">IF($I6064="","",$I6064+6)</f>
        <v/>
      </c>
      <c r="K6064" s="6" t="str">
        <f aca="false">IF($H6064="","",DATE(YEAR($H6064),MONTH($H6064),1))</f>
        <v/>
      </c>
      <c r="L6064" s="0" t="str">
        <f aca="false">IF($A6064="","",INDEX(CARTAO_COMPRAS!$K:$K,INT((ROW()-2)/20)+2))</f>
        <v/>
      </c>
      <c r="M6064" s="0" t="str">
        <f aca="false">IF($A6064="","","Compra no cartão")</f>
        <v/>
      </c>
    </row>
    <row r="6065" customFormat="false" ht="13.5" hidden="false" customHeight="false" outlineLevel="0" collapsed="false">
      <c r="A6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5" s="0" t="str">
        <f aca="false">IF($A6065="","",INDEX(CARTAO_COMPRAS!$C:$C,INT((ROW()-2)/20)+2))</f>
        <v/>
      </c>
      <c r="C6065" s="0" t="str">
        <f aca="false">IF($A6065="","",INDEX(CARTAO_COMPRAS!$D:$D,INT((ROW()-2)/20)+2))</f>
        <v/>
      </c>
      <c r="D6065" s="0" t="str">
        <f aca="false">IF($A6065="","",INDEX(CARTAO_COMPRAS!$E:$E,INT((ROW()-2)/20)+2))</f>
        <v/>
      </c>
      <c r="E6065" s="0" t="str">
        <f aca="false">IF($A6065="","",INDEX(CARTAO_COMPRAS!$H:$H,INT((ROW()-2)/20)+2)+MOD(ROW()-2,20))</f>
        <v/>
      </c>
      <c r="F6065" s="0" t="str">
        <f aca="false">IF($A6065="","",INDEX(CARTAO_COMPRAS!$G:$G,INT((ROW()-2)/20)+2))</f>
        <v/>
      </c>
      <c r="G6065" s="5" t="str">
        <f aca="false">IF($A6065="","",INDEX(CARTAO_COMPRAS!$I:$I,INT((ROW()-2)/20)+2))</f>
        <v/>
      </c>
      <c r="H6065" s="4" t="str">
        <f aca="false">IF($A6065="","",EDATE(INDEX(CARTAO_COMPRAS!$J:$J,INT((ROW()-2)/20)+2),MOD(ROW()-2,20)))</f>
        <v/>
      </c>
      <c r="I6065" s="4" t="str">
        <f aca="false">IF($H6065="","",$H6065-WEEKDAY($H6065,2)+1)</f>
        <v/>
      </c>
      <c r="J6065" s="4" t="str">
        <f aca="false">IF($I6065="","",$I6065+6)</f>
        <v/>
      </c>
      <c r="K6065" s="6" t="str">
        <f aca="false">IF($H6065="","",DATE(YEAR($H6065),MONTH($H6065),1))</f>
        <v/>
      </c>
      <c r="L6065" s="0" t="str">
        <f aca="false">IF($A6065="","",INDEX(CARTAO_COMPRAS!$K:$K,INT((ROW()-2)/20)+2))</f>
        <v/>
      </c>
      <c r="M6065" s="0" t="str">
        <f aca="false">IF($A6065="","","Compra no cartão")</f>
        <v/>
      </c>
    </row>
    <row r="6066" customFormat="false" ht="13.5" hidden="false" customHeight="false" outlineLevel="0" collapsed="false">
      <c r="A6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6" s="0" t="str">
        <f aca="false">IF($A6066="","",INDEX(CARTAO_COMPRAS!$C:$C,INT((ROW()-2)/20)+2))</f>
        <v/>
      </c>
      <c r="C6066" s="0" t="str">
        <f aca="false">IF($A6066="","",INDEX(CARTAO_COMPRAS!$D:$D,INT((ROW()-2)/20)+2))</f>
        <v/>
      </c>
      <c r="D6066" s="0" t="str">
        <f aca="false">IF($A6066="","",INDEX(CARTAO_COMPRAS!$E:$E,INT((ROW()-2)/20)+2))</f>
        <v/>
      </c>
      <c r="E6066" s="0" t="str">
        <f aca="false">IF($A6066="","",INDEX(CARTAO_COMPRAS!$H:$H,INT((ROW()-2)/20)+2)+MOD(ROW()-2,20))</f>
        <v/>
      </c>
      <c r="F6066" s="0" t="str">
        <f aca="false">IF($A6066="","",INDEX(CARTAO_COMPRAS!$G:$G,INT((ROW()-2)/20)+2))</f>
        <v/>
      </c>
      <c r="G6066" s="5" t="str">
        <f aca="false">IF($A6066="","",INDEX(CARTAO_COMPRAS!$I:$I,INT((ROW()-2)/20)+2))</f>
        <v/>
      </c>
      <c r="H6066" s="4" t="str">
        <f aca="false">IF($A6066="","",EDATE(INDEX(CARTAO_COMPRAS!$J:$J,INT((ROW()-2)/20)+2),MOD(ROW()-2,20)))</f>
        <v/>
      </c>
      <c r="I6066" s="4" t="str">
        <f aca="false">IF($H6066="","",$H6066-WEEKDAY($H6066,2)+1)</f>
        <v/>
      </c>
      <c r="J6066" s="4" t="str">
        <f aca="false">IF($I6066="","",$I6066+6)</f>
        <v/>
      </c>
      <c r="K6066" s="6" t="str">
        <f aca="false">IF($H6066="","",DATE(YEAR($H6066),MONTH($H6066),1))</f>
        <v/>
      </c>
      <c r="L6066" s="0" t="str">
        <f aca="false">IF($A6066="","",INDEX(CARTAO_COMPRAS!$K:$K,INT((ROW()-2)/20)+2))</f>
        <v/>
      </c>
      <c r="M6066" s="0" t="str">
        <f aca="false">IF($A6066="","","Compra no cartão")</f>
        <v/>
      </c>
    </row>
    <row r="6067" customFormat="false" ht="13.5" hidden="false" customHeight="false" outlineLevel="0" collapsed="false">
      <c r="A6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7" s="0" t="str">
        <f aca="false">IF($A6067="","",INDEX(CARTAO_COMPRAS!$C:$C,INT((ROW()-2)/20)+2))</f>
        <v/>
      </c>
      <c r="C6067" s="0" t="str">
        <f aca="false">IF($A6067="","",INDEX(CARTAO_COMPRAS!$D:$D,INT((ROW()-2)/20)+2))</f>
        <v/>
      </c>
      <c r="D6067" s="0" t="str">
        <f aca="false">IF($A6067="","",INDEX(CARTAO_COMPRAS!$E:$E,INT((ROW()-2)/20)+2))</f>
        <v/>
      </c>
      <c r="E6067" s="0" t="str">
        <f aca="false">IF($A6067="","",INDEX(CARTAO_COMPRAS!$H:$H,INT((ROW()-2)/20)+2)+MOD(ROW()-2,20))</f>
        <v/>
      </c>
      <c r="F6067" s="0" t="str">
        <f aca="false">IF($A6067="","",INDEX(CARTAO_COMPRAS!$G:$G,INT((ROW()-2)/20)+2))</f>
        <v/>
      </c>
      <c r="G6067" s="5" t="str">
        <f aca="false">IF($A6067="","",INDEX(CARTAO_COMPRAS!$I:$I,INT((ROW()-2)/20)+2))</f>
        <v/>
      </c>
      <c r="H6067" s="4" t="str">
        <f aca="false">IF($A6067="","",EDATE(INDEX(CARTAO_COMPRAS!$J:$J,INT((ROW()-2)/20)+2),MOD(ROW()-2,20)))</f>
        <v/>
      </c>
      <c r="I6067" s="4" t="str">
        <f aca="false">IF($H6067="","",$H6067-WEEKDAY($H6067,2)+1)</f>
        <v/>
      </c>
      <c r="J6067" s="4" t="str">
        <f aca="false">IF($I6067="","",$I6067+6)</f>
        <v/>
      </c>
      <c r="K6067" s="6" t="str">
        <f aca="false">IF($H6067="","",DATE(YEAR($H6067),MONTH($H6067),1))</f>
        <v/>
      </c>
      <c r="L6067" s="0" t="str">
        <f aca="false">IF($A6067="","",INDEX(CARTAO_COMPRAS!$K:$K,INT((ROW()-2)/20)+2))</f>
        <v/>
      </c>
      <c r="M6067" s="0" t="str">
        <f aca="false">IF($A6067="","","Compra no cartão")</f>
        <v/>
      </c>
    </row>
    <row r="6068" customFormat="false" ht="13.5" hidden="false" customHeight="false" outlineLevel="0" collapsed="false">
      <c r="A6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8" s="0" t="str">
        <f aca="false">IF($A6068="","",INDEX(CARTAO_COMPRAS!$C:$C,INT((ROW()-2)/20)+2))</f>
        <v/>
      </c>
      <c r="C6068" s="0" t="str">
        <f aca="false">IF($A6068="","",INDEX(CARTAO_COMPRAS!$D:$D,INT((ROW()-2)/20)+2))</f>
        <v/>
      </c>
      <c r="D6068" s="0" t="str">
        <f aca="false">IF($A6068="","",INDEX(CARTAO_COMPRAS!$E:$E,INT((ROW()-2)/20)+2))</f>
        <v/>
      </c>
      <c r="E6068" s="0" t="str">
        <f aca="false">IF($A6068="","",INDEX(CARTAO_COMPRAS!$H:$H,INT((ROW()-2)/20)+2)+MOD(ROW()-2,20))</f>
        <v/>
      </c>
      <c r="F6068" s="0" t="str">
        <f aca="false">IF($A6068="","",INDEX(CARTAO_COMPRAS!$G:$G,INT((ROW()-2)/20)+2))</f>
        <v/>
      </c>
      <c r="G6068" s="5" t="str">
        <f aca="false">IF($A6068="","",INDEX(CARTAO_COMPRAS!$I:$I,INT((ROW()-2)/20)+2))</f>
        <v/>
      </c>
      <c r="H6068" s="4" t="str">
        <f aca="false">IF($A6068="","",EDATE(INDEX(CARTAO_COMPRAS!$J:$J,INT((ROW()-2)/20)+2),MOD(ROW()-2,20)))</f>
        <v/>
      </c>
      <c r="I6068" s="4" t="str">
        <f aca="false">IF($H6068="","",$H6068-WEEKDAY($H6068,2)+1)</f>
        <v/>
      </c>
      <c r="J6068" s="4" t="str">
        <f aca="false">IF($I6068="","",$I6068+6)</f>
        <v/>
      </c>
      <c r="K6068" s="6" t="str">
        <f aca="false">IF($H6068="","",DATE(YEAR($H6068),MONTH($H6068),1))</f>
        <v/>
      </c>
      <c r="L6068" s="0" t="str">
        <f aca="false">IF($A6068="","",INDEX(CARTAO_COMPRAS!$K:$K,INT((ROW()-2)/20)+2))</f>
        <v/>
      </c>
      <c r="M6068" s="0" t="str">
        <f aca="false">IF($A6068="","","Compra no cartão")</f>
        <v/>
      </c>
    </row>
    <row r="6069" customFormat="false" ht="13.5" hidden="false" customHeight="false" outlineLevel="0" collapsed="false">
      <c r="A6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69" s="0" t="str">
        <f aca="false">IF($A6069="","",INDEX(CARTAO_COMPRAS!$C:$C,INT((ROW()-2)/20)+2))</f>
        <v/>
      </c>
      <c r="C6069" s="0" t="str">
        <f aca="false">IF($A6069="","",INDEX(CARTAO_COMPRAS!$D:$D,INT((ROW()-2)/20)+2))</f>
        <v/>
      </c>
      <c r="D6069" s="0" t="str">
        <f aca="false">IF($A6069="","",INDEX(CARTAO_COMPRAS!$E:$E,INT((ROW()-2)/20)+2))</f>
        <v/>
      </c>
      <c r="E6069" s="0" t="str">
        <f aca="false">IF($A6069="","",INDEX(CARTAO_COMPRAS!$H:$H,INT((ROW()-2)/20)+2)+MOD(ROW()-2,20))</f>
        <v/>
      </c>
      <c r="F6069" s="0" t="str">
        <f aca="false">IF($A6069="","",INDEX(CARTAO_COMPRAS!$G:$G,INT((ROW()-2)/20)+2))</f>
        <v/>
      </c>
      <c r="G6069" s="5" t="str">
        <f aca="false">IF($A6069="","",INDEX(CARTAO_COMPRAS!$I:$I,INT((ROW()-2)/20)+2))</f>
        <v/>
      </c>
      <c r="H6069" s="4" t="str">
        <f aca="false">IF($A6069="","",EDATE(INDEX(CARTAO_COMPRAS!$J:$J,INT((ROW()-2)/20)+2),MOD(ROW()-2,20)))</f>
        <v/>
      </c>
      <c r="I6069" s="4" t="str">
        <f aca="false">IF($H6069="","",$H6069-WEEKDAY($H6069,2)+1)</f>
        <v/>
      </c>
      <c r="J6069" s="4" t="str">
        <f aca="false">IF($I6069="","",$I6069+6)</f>
        <v/>
      </c>
      <c r="K6069" s="6" t="str">
        <f aca="false">IF($H6069="","",DATE(YEAR($H6069),MONTH($H6069),1))</f>
        <v/>
      </c>
      <c r="L6069" s="0" t="str">
        <f aca="false">IF($A6069="","",INDEX(CARTAO_COMPRAS!$K:$K,INT((ROW()-2)/20)+2))</f>
        <v/>
      </c>
      <c r="M6069" s="0" t="str">
        <f aca="false">IF($A6069="","","Compra no cartão")</f>
        <v/>
      </c>
    </row>
    <row r="6070" customFormat="false" ht="13.5" hidden="false" customHeight="false" outlineLevel="0" collapsed="false">
      <c r="A6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0" s="0" t="str">
        <f aca="false">IF($A6070="","",INDEX(CARTAO_COMPRAS!$C:$C,INT((ROW()-2)/20)+2))</f>
        <v/>
      </c>
      <c r="C6070" s="0" t="str">
        <f aca="false">IF($A6070="","",INDEX(CARTAO_COMPRAS!$D:$D,INT((ROW()-2)/20)+2))</f>
        <v/>
      </c>
      <c r="D6070" s="0" t="str">
        <f aca="false">IF($A6070="","",INDEX(CARTAO_COMPRAS!$E:$E,INT((ROW()-2)/20)+2))</f>
        <v/>
      </c>
      <c r="E6070" s="0" t="str">
        <f aca="false">IF($A6070="","",INDEX(CARTAO_COMPRAS!$H:$H,INT((ROW()-2)/20)+2)+MOD(ROW()-2,20))</f>
        <v/>
      </c>
      <c r="F6070" s="0" t="str">
        <f aca="false">IF($A6070="","",INDEX(CARTAO_COMPRAS!$G:$G,INT((ROW()-2)/20)+2))</f>
        <v/>
      </c>
      <c r="G6070" s="5" t="str">
        <f aca="false">IF($A6070="","",INDEX(CARTAO_COMPRAS!$I:$I,INT((ROW()-2)/20)+2))</f>
        <v/>
      </c>
      <c r="H6070" s="4" t="str">
        <f aca="false">IF($A6070="","",EDATE(INDEX(CARTAO_COMPRAS!$J:$J,INT((ROW()-2)/20)+2),MOD(ROW()-2,20)))</f>
        <v/>
      </c>
      <c r="I6070" s="4" t="str">
        <f aca="false">IF($H6070="","",$H6070-WEEKDAY($H6070,2)+1)</f>
        <v/>
      </c>
      <c r="J6070" s="4" t="str">
        <f aca="false">IF($I6070="","",$I6070+6)</f>
        <v/>
      </c>
      <c r="K6070" s="6" t="str">
        <f aca="false">IF($H6070="","",DATE(YEAR($H6070),MONTH($H6070),1))</f>
        <v/>
      </c>
      <c r="L6070" s="0" t="str">
        <f aca="false">IF($A6070="","",INDEX(CARTAO_COMPRAS!$K:$K,INT((ROW()-2)/20)+2))</f>
        <v/>
      </c>
      <c r="M6070" s="0" t="str">
        <f aca="false">IF($A6070="","","Compra no cartão")</f>
        <v/>
      </c>
    </row>
    <row r="6071" customFormat="false" ht="13.5" hidden="false" customHeight="false" outlineLevel="0" collapsed="false">
      <c r="A6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1" s="0" t="str">
        <f aca="false">IF($A6071="","",INDEX(CARTAO_COMPRAS!$C:$C,INT((ROW()-2)/20)+2))</f>
        <v/>
      </c>
      <c r="C6071" s="0" t="str">
        <f aca="false">IF($A6071="","",INDEX(CARTAO_COMPRAS!$D:$D,INT((ROW()-2)/20)+2))</f>
        <v/>
      </c>
      <c r="D6071" s="0" t="str">
        <f aca="false">IF($A6071="","",INDEX(CARTAO_COMPRAS!$E:$E,INT((ROW()-2)/20)+2))</f>
        <v/>
      </c>
      <c r="E6071" s="0" t="str">
        <f aca="false">IF($A6071="","",INDEX(CARTAO_COMPRAS!$H:$H,INT((ROW()-2)/20)+2)+MOD(ROW()-2,20))</f>
        <v/>
      </c>
      <c r="F6071" s="0" t="str">
        <f aca="false">IF($A6071="","",INDEX(CARTAO_COMPRAS!$G:$G,INT((ROW()-2)/20)+2))</f>
        <v/>
      </c>
      <c r="G6071" s="5" t="str">
        <f aca="false">IF($A6071="","",INDEX(CARTAO_COMPRAS!$I:$I,INT((ROW()-2)/20)+2))</f>
        <v/>
      </c>
      <c r="H6071" s="4" t="str">
        <f aca="false">IF($A6071="","",EDATE(INDEX(CARTAO_COMPRAS!$J:$J,INT((ROW()-2)/20)+2),MOD(ROW()-2,20)))</f>
        <v/>
      </c>
      <c r="I6071" s="4" t="str">
        <f aca="false">IF($H6071="","",$H6071-WEEKDAY($H6071,2)+1)</f>
        <v/>
      </c>
      <c r="J6071" s="4" t="str">
        <f aca="false">IF($I6071="","",$I6071+6)</f>
        <v/>
      </c>
      <c r="K6071" s="6" t="str">
        <f aca="false">IF($H6071="","",DATE(YEAR($H6071),MONTH($H6071),1))</f>
        <v/>
      </c>
      <c r="L6071" s="0" t="str">
        <f aca="false">IF($A6071="","",INDEX(CARTAO_COMPRAS!$K:$K,INT((ROW()-2)/20)+2))</f>
        <v/>
      </c>
      <c r="M6071" s="0" t="str">
        <f aca="false">IF($A6071="","","Compra no cartão")</f>
        <v/>
      </c>
    </row>
    <row r="6072" customFormat="false" ht="13.5" hidden="false" customHeight="false" outlineLevel="0" collapsed="false">
      <c r="A6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2" s="0" t="str">
        <f aca="false">IF($A6072="","",INDEX(CARTAO_COMPRAS!$C:$C,INT((ROW()-2)/20)+2))</f>
        <v/>
      </c>
      <c r="C6072" s="0" t="str">
        <f aca="false">IF($A6072="","",INDEX(CARTAO_COMPRAS!$D:$D,INT((ROW()-2)/20)+2))</f>
        <v/>
      </c>
      <c r="D6072" s="0" t="str">
        <f aca="false">IF($A6072="","",INDEX(CARTAO_COMPRAS!$E:$E,INT((ROW()-2)/20)+2))</f>
        <v/>
      </c>
      <c r="E6072" s="0" t="str">
        <f aca="false">IF($A6072="","",INDEX(CARTAO_COMPRAS!$H:$H,INT((ROW()-2)/20)+2)+MOD(ROW()-2,20))</f>
        <v/>
      </c>
      <c r="F6072" s="0" t="str">
        <f aca="false">IF($A6072="","",INDEX(CARTAO_COMPRAS!$G:$G,INT((ROW()-2)/20)+2))</f>
        <v/>
      </c>
      <c r="G6072" s="5" t="str">
        <f aca="false">IF($A6072="","",INDEX(CARTAO_COMPRAS!$I:$I,INT((ROW()-2)/20)+2))</f>
        <v/>
      </c>
      <c r="H6072" s="4" t="str">
        <f aca="false">IF($A6072="","",EDATE(INDEX(CARTAO_COMPRAS!$J:$J,INT((ROW()-2)/20)+2),MOD(ROW()-2,20)))</f>
        <v/>
      </c>
      <c r="I6072" s="4" t="str">
        <f aca="false">IF($H6072="","",$H6072-WEEKDAY($H6072,2)+1)</f>
        <v/>
      </c>
      <c r="J6072" s="4" t="str">
        <f aca="false">IF($I6072="","",$I6072+6)</f>
        <v/>
      </c>
      <c r="K6072" s="6" t="str">
        <f aca="false">IF($H6072="","",DATE(YEAR($H6072),MONTH($H6072),1))</f>
        <v/>
      </c>
      <c r="L6072" s="0" t="str">
        <f aca="false">IF($A6072="","",INDEX(CARTAO_COMPRAS!$K:$K,INT((ROW()-2)/20)+2))</f>
        <v/>
      </c>
      <c r="M6072" s="0" t="str">
        <f aca="false">IF($A6072="","","Compra no cartão")</f>
        <v/>
      </c>
    </row>
    <row r="6073" customFormat="false" ht="13.5" hidden="false" customHeight="false" outlineLevel="0" collapsed="false">
      <c r="A6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3" s="0" t="str">
        <f aca="false">IF($A6073="","",INDEX(CARTAO_COMPRAS!$C:$C,INT((ROW()-2)/20)+2))</f>
        <v/>
      </c>
      <c r="C6073" s="0" t="str">
        <f aca="false">IF($A6073="","",INDEX(CARTAO_COMPRAS!$D:$D,INT((ROW()-2)/20)+2))</f>
        <v/>
      </c>
      <c r="D6073" s="0" t="str">
        <f aca="false">IF($A6073="","",INDEX(CARTAO_COMPRAS!$E:$E,INT((ROW()-2)/20)+2))</f>
        <v/>
      </c>
      <c r="E6073" s="0" t="str">
        <f aca="false">IF($A6073="","",INDEX(CARTAO_COMPRAS!$H:$H,INT((ROW()-2)/20)+2)+MOD(ROW()-2,20))</f>
        <v/>
      </c>
      <c r="F6073" s="0" t="str">
        <f aca="false">IF($A6073="","",INDEX(CARTAO_COMPRAS!$G:$G,INT((ROW()-2)/20)+2))</f>
        <v/>
      </c>
      <c r="G6073" s="5" t="str">
        <f aca="false">IF($A6073="","",INDEX(CARTAO_COMPRAS!$I:$I,INT((ROW()-2)/20)+2))</f>
        <v/>
      </c>
      <c r="H6073" s="4" t="str">
        <f aca="false">IF($A6073="","",EDATE(INDEX(CARTAO_COMPRAS!$J:$J,INT((ROW()-2)/20)+2),MOD(ROW()-2,20)))</f>
        <v/>
      </c>
      <c r="I6073" s="4" t="str">
        <f aca="false">IF($H6073="","",$H6073-WEEKDAY($H6073,2)+1)</f>
        <v/>
      </c>
      <c r="J6073" s="4" t="str">
        <f aca="false">IF($I6073="","",$I6073+6)</f>
        <v/>
      </c>
      <c r="K6073" s="6" t="str">
        <f aca="false">IF($H6073="","",DATE(YEAR($H6073),MONTH($H6073),1))</f>
        <v/>
      </c>
      <c r="L6073" s="0" t="str">
        <f aca="false">IF($A6073="","",INDEX(CARTAO_COMPRAS!$K:$K,INT((ROW()-2)/20)+2))</f>
        <v/>
      </c>
      <c r="M6073" s="0" t="str">
        <f aca="false">IF($A6073="","","Compra no cartão")</f>
        <v/>
      </c>
    </row>
    <row r="6074" customFormat="false" ht="13.5" hidden="false" customHeight="false" outlineLevel="0" collapsed="false">
      <c r="A6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4" s="0" t="str">
        <f aca="false">IF($A6074="","",INDEX(CARTAO_COMPRAS!$C:$C,INT((ROW()-2)/20)+2))</f>
        <v/>
      </c>
      <c r="C6074" s="0" t="str">
        <f aca="false">IF($A6074="","",INDEX(CARTAO_COMPRAS!$D:$D,INT((ROW()-2)/20)+2))</f>
        <v/>
      </c>
      <c r="D6074" s="0" t="str">
        <f aca="false">IF($A6074="","",INDEX(CARTAO_COMPRAS!$E:$E,INT((ROW()-2)/20)+2))</f>
        <v/>
      </c>
      <c r="E6074" s="0" t="str">
        <f aca="false">IF($A6074="","",INDEX(CARTAO_COMPRAS!$H:$H,INT((ROW()-2)/20)+2)+MOD(ROW()-2,20))</f>
        <v/>
      </c>
      <c r="F6074" s="0" t="str">
        <f aca="false">IF($A6074="","",INDEX(CARTAO_COMPRAS!$G:$G,INT((ROW()-2)/20)+2))</f>
        <v/>
      </c>
      <c r="G6074" s="5" t="str">
        <f aca="false">IF($A6074="","",INDEX(CARTAO_COMPRAS!$I:$I,INT((ROW()-2)/20)+2))</f>
        <v/>
      </c>
      <c r="H6074" s="4" t="str">
        <f aca="false">IF($A6074="","",EDATE(INDEX(CARTAO_COMPRAS!$J:$J,INT((ROW()-2)/20)+2),MOD(ROW()-2,20)))</f>
        <v/>
      </c>
      <c r="I6074" s="4" t="str">
        <f aca="false">IF($H6074="","",$H6074-WEEKDAY($H6074,2)+1)</f>
        <v/>
      </c>
      <c r="J6074" s="4" t="str">
        <f aca="false">IF($I6074="","",$I6074+6)</f>
        <v/>
      </c>
      <c r="K6074" s="6" t="str">
        <f aca="false">IF($H6074="","",DATE(YEAR($H6074),MONTH($H6074),1))</f>
        <v/>
      </c>
      <c r="L6074" s="0" t="str">
        <f aca="false">IF($A6074="","",INDEX(CARTAO_COMPRAS!$K:$K,INT((ROW()-2)/20)+2))</f>
        <v/>
      </c>
      <c r="M6074" s="0" t="str">
        <f aca="false">IF($A6074="","","Compra no cartão")</f>
        <v/>
      </c>
    </row>
    <row r="6075" customFormat="false" ht="13.5" hidden="false" customHeight="false" outlineLevel="0" collapsed="false">
      <c r="A6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5" s="0" t="str">
        <f aca="false">IF($A6075="","",INDEX(CARTAO_COMPRAS!$C:$C,INT((ROW()-2)/20)+2))</f>
        <v/>
      </c>
      <c r="C6075" s="0" t="str">
        <f aca="false">IF($A6075="","",INDEX(CARTAO_COMPRAS!$D:$D,INT((ROW()-2)/20)+2))</f>
        <v/>
      </c>
      <c r="D6075" s="0" t="str">
        <f aca="false">IF($A6075="","",INDEX(CARTAO_COMPRAS!$E:$E,INT((ROW()-2)/20)+2))</f>
        <v/>
      </c>
      <c r="E6075" s="0" t="str">
        <f aca="false">IF($A6075="","",INDEX(CARTAO_COMPRAS!$H:$H,INT((ROW()-2)/20)+2)+MOD(ROW()-2,20))</f>
        <v/>
      </c>
      <c r="F6075" s="0" t="str">
        <f aca="false">IF($A6075="","",INDEX(CARTAO_COMPRAS!$G:$G,INT((ROW()-2)/20)+2))</f>
        <v/>
      </c>
      <c r="G6075" s="5" t="str">
        <f aca="false">IF($A6075="","",INDEX(CARTAO_COMPRAS!$I:$I,INT((ROW()-2)/20)+2))</f>
        <v/>
      </c>
      <c r="H6075" s="4" t="str">
        <f aca="false">IF($A6075="","",EDATE(INDEX(CARTAO_COMPRAS!$J:$J,INT((ROW()-2)/20)+2),MOD(ROW()-2,20)))</f>
        <v/>
      </c>
      <c r="I6075" s="4" t="str">
        <f aca="false">IF($H6075="","",$H6075-WEEKDAY($H6075,2)+1)</f>
        <v/>
      </c>
      <c r="J6075" s="4" t="str">
        <f aca="false">IF($I6075="","",$I6075+6)</f>
        <v/>
      </c>
      <c r="K6075" s="6" t="str">
        <f aca="false">IF($H6075="","",DATE(YEAR($H6075),MONTH($H6075),1))</f>
        <v/>
      </c>
      <c r="L6075" s="0" t="str">
        <f aca="false">IF($A6075="","",INDEX(CARTAO_COMPRAS!$K:$K,INT((ROW()-2)/20)+2))</f>
        <v/>
      </c>
      <c r="M6075" s="0" t="str">
        <f aca="false">IF($A6075="","","Compra no cartão")</f>
        <v/>
      </c>
    </row>
    <row r="6076" customFormat="false" ht="13.5" hidden="false" customHeight="false" outlineLevel="0" collapsed="false">
      <c r="A6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6" s="0" t="str">
        <f aca="false">IF($A6076="","",INDEX(CARTAO_COMPRAS!$C:$C,INT((ROW()-2)/20)+2))</f>
        <v/>
      </c>
      <c r="C6076" s="0" t="str">
        <f aca="false">IF($A6076="","",INDEX(CARTAO_COMPRAS!$D:$D,INT((ROW()-2)/20)+2))</f>
        <v/>
      </c>
      <c r="D6076" s="0" t="str">
        <f aca="false">IF($A6076="","",INDEX(CARTAO_COMPRAS!$E:$E,INT((ROW()-2)/20)+2))</f>
        <v/>
      </c>
      <c r="E6076" s="0" t="str">
        <f aca="false">IF($A6076="","",INDEX(CARTAO_COMPRAS!$H:$H,INT((ROW()-2)/20)+2)+MOD(ROW()-2,20))</f>
        <v/>
      </c>
      <c r="F6076" s="0" t="str">
        <f aca="false">IF($A6076="","",INDEX(CARTAO_COMPRAS!$G:$G,INT((ROW()-2)/20)+2))</f>
        <v/>
      </c>
      <c r="G6076" s="5" t="str">
        <f aca="false">IF($A6076="","",INDEX(CARTAO_COMPRAS!$I:$I,INT((ROW()-2)/20)+2))</f>
        <v/>
      </c>
      <c r="H6076" s="4" t="str">
        <f aca="false">IF($A6076="","",EDATE(INDEX(CARTAO_COMPRAS!$J:$J,INT((ROW()-2)/20)+2),MOD(ROW()-2,20)))</f>
        <v/>
      </c>
      <c r="I6076" s="4" t="str">
        <f aca="false">IF($H6076="","",$H6076-WEEKDAY($H6076,2)+1)</f>
        <v/>
      </c>
      <c r="J6076" s="4" t="str">
        <f aca="false">IF($I6076="","",$I6076+6)</f>
        <v/>
      </c>
      <c r="K6076" s="6" t="str">
        <f aca="false">IF($H6076="","",DATE(YEAR($H6076),MONTH($H6076),1))</f>
        <v/>
      </c>
      <c r="L6076" s="0" t="str">
        <f aca="false">IF($A6076="","",INDEX(CARTAO_COMPRAS!$K:$K,INT((ROW()-2)/20)+2))</f>
        <v/>
      </c>
      <c r="M6076" s="0" t="str">
        <f aca="false">IF($A6076="","","Compra no cartão")</f>
        <v/>
      </c>
    </row>
    <row r="6077" customFormat="false" ht="13.5" hidden="false" customHeight="false" outlineLevel="0" collapsed="false">
      <c r="A6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7" s="0" t="str">
        <f aca="false">IF($A6077="","",INDEX(CARTAO_COMPRAS!$C:$C,INT((ROW()-2)/20)+2))</f>
        <v/>
      </c>
      <c r="C6077" s="0" t="str">
        <f aca="false">IF($A6077="","",INDEX(CARTAO_COMPRAS!$D:$D,INT((ROW()-2)/20)+2))</f>
        <v/>
      </c>
      <c r="D6077" s="0" t="str">
        <f aca="false">IF($A6077="","",INDEX(CARTAO_COMPRAS!$E:$E,INT((ROW()-2)/20)+2))</f>
        <v/>
      </c>
      <c r="E6077" s="0" t="str">
        <f aca="false">IF($A6077="","",INDEX(CARTAO_COMPRAS!$H:$H,INT((ROW()-2)/20)+2)+MOD(ROW()-2,20))</f>
        <v/>
      </c>
      <c r="F6077" s="0" t="str">
        <f aca="false">IF($A6077="","",INDEX(CARTAO_COMPRAS!$G:$G,INT((ROW()-2)/20)+2))</f>
        <v/>
      </c>
      <c r="G6077" s="5" t="str">
        <f aca="false">IF($A6077="","",INDEX(CARTAO_COMPRAS!$I:$I,INT((ROW()-2)/20)+2))</f>
        <v/>
      </c>
      <c r="H6077" s="4" t="str">
        <f aca="false">IF($A6077="","",EDATE(INDEX(CARTAO_COMPRAS!$J:$J,INT((ROW()-2)/20)+2),MOD(ROW()-2,20)))</f>
        <v/>
      </c>
      <c r="I6077" s="4" t="str">
        <f aca="false">IF($H6077="","",$H6077-WEEKDAY($H6077,2)+1)</f>
        <v/>
      </c>
      <c r="J6077" s="4" t="str">
        <f aca="false">IF($I6077="","",$I6077+6)</f>
        <v/>
      </c>
      <c r="K6077" s="6" t="str">
        <f aca="false">IF($H6077="","",DATE(YEAR($H6077),MONTH($H6077),1))</f>
        <v/>
      </c>
      <c r="L6077" s="0" t="str">
        <f aca="false">IF($A6077="","",INDEX(CARTAO_COMPRAS!$K:$K,INT((ROW()-2)/20)+2))</f>
        <v/>
      </c>
      <c r="M6077" s="0" t="str">
        <f aca="false">IF($A6077="","","Compra no cartão")</f>
        <v/>
      </c>
    </row>
    <row r="6078" customFormat="false" ht="13.5" hidden="false" customHeight="false" outlineLevel="0" collapsed="false">
      <c r="A6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8" s="0" t="str">
        <f aca="false">IF($A6078="","",INDEX(CARTAO_COMPRAS!$C:$C,INT((ROW()-2)/20)+2))</f>
        <v/>
      </c>
      <c r="C6078" s="0" t="str">
        <f aca="false">IF($A6078="","",INDEX(CARTAO_COMPRAS!$D:$D,INT((ROW()-2)/20)+2))</f>
        <v/>
      </c>
      <c r="D6078" s="0" t="str">
        <f aca="false">IF($A6078="","",INDEX(CARTAO_COMPRAS!$E:$E,INT((ROW()-2)/20)+2))</f>
        <v/>
      </c>
      <c r="E6078" s="0" t="str">
        <f aca="false">IF($A6078="","",INDEX(CARTAO_COMPRAS!$H:$H,INT((ROW()-2)/20)+2)+MOD(ROW()-2,20))</f>
        <v/>
      </c>
      <c r="F6078" s="0" t="str">
        <f aca="false">IF($A6078="","",INDEX(CARTAO_COMPRAS!$G:$G,INT((ROW()-2)/20)+2))</f>
        <v/>
      </c>
      <c r="G6078" s="5" t="str">
        <f aca="false">IF($A6078="","",INDEX(CARTAO_COMPRAS!$I:$I,INT((ROW()-2)/20)+2))</f>
        <v/>
      </c>
      <c r="H6078" s="4" t="str">
        <f aca="false">IF($A6078="","",EDATE(INDEX(CARTAO_COMPRAS!$J:$J,INT((ROW()-2)/20)+2),MOD(ROW()-2,20)))</f>
        <v/>
      </c>
      <c r="I6078" s="4" t="str">
        <f aca="false">IF($H6078="","",$H6078-WEEKDAY($H6078,2)+1)</f>
        <v/>
      </c>
      <c r="J6078" s="4" t="str">
        <f aca="false">IF($I6078="","",$I6078+6)</f>
        <v/>
      </c>
      <c r="K6078" s="6" t="str">
        <f aca="false">IF($H6078="","",DATE(YEAR($H6078),MONTH($H6078),1))</f>
        <v/>
      </c>
      <c r="L6078" s="0" t="str">
        <f aca="false">IF($A6078="","",INDEX(CARTAO_COMPRAS!$K:$K,INT((ROW()-2)/20)+2))</f>
        <v/>
      </c>
      <c r="M6078" s="0" t="str">
        <f aca="false">IF($A6078="","","Compra no cartão")</f>
        <v/>
      </c>
    </row>
    <row r="6079" customFormat="false" ht="13.5" hidden="false" customHeight="false" outlineLevel="0" collapsed="false">
      <c r="A6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79" s="0" t="str">
        <f aca="false">IF($A6079="","",INDEX(CARTAO_COMPRAS!$C:$C,INT((ROW()-2)/20)+2))</f>
        <v/>
      </c>
      <c r="C6079" s="0" t="str">
        <f aca="false">IF($A6079="","",INDEX(CARTAO_COMPRAS!$D:$D,INT((ROW()-2)/20)+2))</f>
        <v/>
      </c>
      <c r="D6079" s="0" t="str">
        <f aca="false">IF($A6079="","",INDEX(CARTAO_COMPRAS!$E:$E,INT((ROW()-2)/20)+2))</f>
        <v/>
      </c>
      <c r="E6079" s="0" t="str">
        <f aca="false">IF($A6079="","",INDEX(CARTAO_COMPRAS!$H:$H,INT((ROW()-2)/20)+2)+MOD(ROW()-2,20))</f>
        <v/>
      </c>
      <c r="F6079" s="0" t="str">
        <f aca="false">IF($A6079="","",INDEX(CARTAO_COMPRAS!$G:$G,INT((ROW()-2)/20)+2))</f>
        <v/>
      </c>
      <c r="G6079" s="5" t="str">
        <f aca="false">IF($A6079="","",INDEX(CARTAO_COMPRAS!$I:$I,INT((ROW()-2)/20)+2))</f>
        <v/>
      </c>
      <c r="H6079" s="4" t="str">
        <f aca="false">IF($A6079="","",EDATE(INDEX(CARTAO_COMPRAS!$J:$J,INT((ROW()-2)/20)+2),MOD(ROW()-2,20)))</f>
        <v/>
      </c>
      <c r="I6079" s="4" t="str">
        <f aca="false">IF($H6079="","",$H6079-WEEKDAY($H6079,2)+1)</f>
        <v/>
      </c>
      <c r="J6079" s="4" t="str">
        <f aca="false">IF($I6079="","",$I6079+6)</f>
        <v/>
      </c>
      <c r="K6079" s="6" t="str">
        <f aca="false">IF($H6079="","",DATE(YEAR($H6079),MONTH($H6079),1))</f>
        <v/>
      </c>
      <c r="L6079" s="0" t="str">
        <f aca="false">IF($A6079="","",INDEX(CARTAO_COMPRAS!$K:$K,INT((ROW()-2)/20)+2))</f>
        <v/>
      </c>
      <c r="M6079" s="0" t="str">
        <f aca="false">IF($A6079="","","Compra no cartão")</f>
        <v/>
      </c>
    </row>
    <row r="6080" customFormat="false" ht="13.5" hidden="false" customHeight="false" outlineLevel="0" collapsed="false">
      <c r="A6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0" s="0" t="str">
        <f aca="false">IF($A6080="","",INDEX(CARTAO_COMPRAS!$C:$C,INT((ROW()-2)/20)+2))</f>
        <v/>
      </c>
      <c r="C6080" s="0" t="str">
        <f aca="false">IF($A6080="","",INDEX(CARTAO_COMPRAS!$D:$D,INT((ROW()-2)/20)+2))</f>
        <v/>
      </c>
      <c r="D6080" s="0" t="str">
        <f aca="false">IF($A6080="","",INDEX(CARTAO_COMPRAS!$E:$E,INT((ROW()-2)/20)+2))</f>
        <v/>
      </c>
      <c r="E6080" s="0" t="str">
        <f aca="false">IF($A6080="","",INDEX(CARTAO_COMPRAS!$H:$H,INT((ROW()-2)/20)+2)+MOD(ROW()-2,20))</f>
        <v/>
      </c>
      <c r="F6080" s="0" t="str">
        <f aca="false">IF($A6080="","",INDEX(CARTAO_COMPRAS!$G:$G,INT((ROW()-2)/20)+2))</f>
        <v/>
      </c>
      <c r="G6080" s="5" t="str">
        <f aca="false">IF($A6080="","",INDEX(CARTAO_COMPRAS!$I:$I,INT((ROW()-2)/20)+2))</f>
        <v/>
      </c>
      <c r="H6080" s="4" t="str">
        <f aca="false">IF($A6080="","",EDATE(INDEX(CARTAO_COMPRAS!$J:$J,INT((ROW()-2)/20)+2),MOD(ROW()-2,20)))</f>
        <v/>
      </c>
      <c r="I6080" s="4" t="str">
        <f aca="false">IF($H6080="","",$H6080-WEEKDAY($H6080,2)+1)</f>
        <v/>
      </c>
      <c r="J6080" s="4" t="str">
        <f aca="false">IF($I6080="","",$I6080+6)</f>
        <v/>
      </c>
      <c r="K6080" s="6" t="str">
        <f aca="false">IF($H6080="","",DATE(YEAR($H6080),MONTH($H6080),1))</f>
        <v/>
      </c>
      <c r="L6080" s="0" t="str">
        <f aca="false">IF($A6080="","",INDEX(CARTAO_COMPRAS!$K:$K,INT((ROW()-2)/20)+2))</f>
        <v/>
      </c>
      <c r="M6080" s="0" t="str">
        <f aca="false">IF($A6080="","","Compra no cartão")</f>
        <v/>
      </c>
    </row>
    <row r="6081" customFormat="false" ht="13.5" hidden="false" customHeight="false" outlineLevel="0" collapsed="false">
      <c r="A6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1" s="0" t="str">
        <f aca="false">IF($A6081="","",INDEX(CARTAO_COMPRAS!$C:$C,INT((ROW()-2)/20)+2))</f>
        <v/>
      </c>
      <c r="C6081" s="0" t="str">
        <f aca="false">IF($A6081="","",INDEX(CARTAO_COMPRAS!$D:$D,INT((ROW()-2)/20)+2))</f>
        <v/>
      </c>
      <c r="D6081" s="0" t="str">
        <f aca="false">IF($A6081="","",INDEX(CARTAO_COMPRAS!$E:$E,INT((ROW()-2)/20)+2))</f>
        <v/>
      </c>
      <c r="E6081" s="0" t="str">
        <f aca="false">IF($A6081="","",INDEX(CARTAO_COMPRAS!$H:$H,INT((ROW()-2)/20)+2)+MOD(ROW()-2,20))</f>
        <v/>
      </c>
      <c r="F6081" s="0" t="str">
        <f aca="false">IF($A6081="","",INDEX(CARTAO_COMPRAS!$G:$G,INT((ROW()-2)/20)+2))</f>
        <v/>
      </c>
      <c r="G6081" s="5" t="str">
        <f aca="false">IF($A6081="","",INDEX(CARTAO_COMPRAS!$I:$I,INT((ROW()-2)/20)+2))</f>
        <v/>
      </c>
      <c r="H6081" s="4" t="str">
        <f aca="false">IF($A6081="","",EDATE(INDEX(CARTAO_COMPRAS!$J:$J,INT((ROW()-2)/20)+2),MOD(ROW()-2,20)))</f>
        <v/>
      </c>
      <c r="I6081" s="4" t="str">
        <f aca="false">IF($H6081="","",$H6081-WEEKDAY($H6081,2)+1)</f>
        <v/>
      </c>
      <c r="J6081" s="4" t="str">
        <f aca="false">IF($I6081="","",$I6081+6)</f>
        <v/>
      </c>
      <c r="K6081" s="6" t="str">
        <f aca="false">IF($H6081="","",DATE(YEAR($H6081),MONTH($H6081),1))</f>
        <v/>
      </c>
      <c r="L6081" s="0" t="str">
        <f aca="false">IF($A6081="","",INDEX(CARTAO_COMPRAS!$K:$K,INT((ROW()-2)/20)+2))</f>
        <v/>
      </c>
      <c r="M6081" s="0" t="str">
        <f aca="false">IF($A6081="","","Compra no cartão")</f>
        <v/>
      </c>
    </row>
    <row r="6082" customFormat="false" ht="13.5" hidden="false" customHeight="false" outlineLevel="0" collapsed="false">
      <c r="A60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2" s="0" t="str">
        <f aca="false">IF($A6082="","",INDEX(CARTAO_COMPRAS!$C:$C,INT((ROW()-2)/20)+2))</f>
        <v/>
      </c>
      <c r="C6082" s="0" t="str">
        <f aca="false">IF($A6082="","",INDEX(CARTAO_COMPRAS!$D:$D,INT((ROW()-2)/20)+2))</f>
        <v/>
      </c>
      <c r="D6082" s="0" t="str">
        <f aca="false">IF($A6082="","",INDEX(CARTAO_COMPRAS!$E:$E,INT((ROW()-2)/20)+2))</f>
        <v/>
      </c>
      <c r="E6082" s="0" t="str">
        <f aca="false">IF($A6082="","",INDEX(CARTAO_COMPRAS!$H:$H,INT((ROW()-2)/20)+2)+MOD(ROW()-2,20))</f>
        <v/>
      </c>
      <c r="F6082" s="0" t="str">
        <f aca="false">IF($A6082="","",INDEX(CARTAO_COMPRAS!$G:$G,INT((ROW()-2)/20)+2))</f>
        <v/>
      </c>
      <c r="G6082" s="5" t="str">
        <f aca="false">IF($A6082="","",INDEX(CARTAO_COMPRAS!$I:$I,INT((ROW()-2)/20)+2))</f>
        <v/>
      </c>
      <c r="H6082" s="4" t="str">
        <f aca="false">IF($A6082="","",EDATE(INDEX(CARTAO_COMPRAS!$J:$J,INT((ROW()-2)/20)+2),MOD(ROW()-2,20)))</f>
        <v/>
      </c>
      <c r="I6082" s="4" t="str">
        <f aca="false">IF($H6082="","",$H6082-WEEKDAY($H6082,2)+1)</f>
        <v/>
      </c>
      <c r="J6082" s="4" t="str">
        <f aca="false">IF($I6082="","",$I6082+6)</f>
        <v/>
      </c>
      <c r="K6082" s="6" t="str">
        <f aca="false">IF($H6082="","",DATE(YEAR($H6082),MONTH($H6082),1))</f>
        <v/>
      </c>
      <c r="L6082" s="0" t="str">
        <f aca="false">IF($A6082="","",INDEX(CARTAO_COMPRAS!$K:$K,INT((ROW()-2)/20)+2))</f>
        <v/>
      </c>
      <c r="M6082" s="0" t="str">
        <f aca="false">IF($A6082="","","Compra no cartão")</f>
        <v/>
      </c>
    </row>
    <row r="6083" customFormat="false" ht="13.5" hidden="false" customHeight="false" outlineLevel="0" collapsed="false">
      <c r="A6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3" s="0" t="str">
        <f aca="false">IF($A6083="","",INDEX(CARTAO_COMPRAS!$C:$C,INT((ROW()-2)/20)+2))</f>
        <v/>
      </c>
      <c r="C6083" s="0" t="str">
        <f aca="false">IF($A6083="","",INDEX(CARTAO_COMPRAS!$D:$D,INT((ROW()-2)/20)+2))</f>
        <v/>
      </c>
      <c r="D6083" s="0" t="str">
        <f aca="false">IF($A6083="","",INDEX(CARTAO_COMPRAS!$E:$E,INT((ROW()-2)/20)+2))</f>
        <v/>
      </c>
      <c r="E6083" s="0" t="str">
        <f aca="false">IF($A6083="","",INDEX(CARTAO_COMPRAS!$H:$H,INT((ROW()-2)/20)+2)+MOD(ROW()-2,20))</f>
        <v/>
      </c>
      <c r="F6083" s="0" t="str">
        <f aca="false">IF($A6083="","",INDEX(CARTAO_COMPRAS!$G:$G,INT((ROW()-2)/20)+2))</f>
        <v/>
      </c>
      <c r="G6083" s="5" t="str">
        <f aca="false">IF($A6083="","",INDEX(CARTAO_COMPRAS!$I:$I,INT((ROW()-2)/20)+2))</f>
        <v/>
      </c>
      <c r="H6083" s="4" t="str">
        <f aca="false">IF($A6083="","",EDATE(INDEX(CARTAO_COMPRAS!$J:$J,INT((ROW()-2)/20)+2),MOD(ROW()-2,20)))</f>
        <v/>
      </c>
      <c r="I6083" s="4" t="str">
        <f aca="false">IF($H6083="","",$H6083-WEEKDAY($H6083,2)+1)</f>
        <v/>
      </c>
      <c r="J6083" s="4" t="str">
        <f aca="false">IF($I6083="","",$I6083+6)</f>
        <v/>
      </c>
      <c r="K6083" s="6" t="str">
        <f aca="false">IF($H6083="","",DATE(YEAR($H6083),MONTH($H6083),1))</f>
        <v/>
      </c>
      <c r="L6083" s="0" t="str">
        <f aca="false">IF($A6083="","",INDEX(CARTAO_COMPRAS!$K:$K,INT((ROW()-2)/20)+2))</f>
        <v/>
      </c>
      <c r="M6083" s="0" t="str">
        <f aca="false">IF($A6083="","","Compra no cartão")</f>
        <v/>
      </c>
    </row>
    <row r="6084" customFormat="false" ht="13.5" hidden="false" customHeight="false" outlineLevel="0" collapsed="false">
      <c r="A6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4" s="0" t="str">
        <f aca="false">IF($A6084="","",INDEX(CARTAO_COMPRAS!$C:$C,INT((ROW()-2)/20)+2))</f>
        <v/>
      </c>
      <c r="C6084" s="0" t="str">
        <f aca="false">IF($A6084="","",INDEX(CARTAO_COMPRAS!$D:$D,INT((ROW()-2)/20)+2))</f>
        <v/>
      </c>
      <c r="D6084" s="0" t="str">
        <f aca="false">IF($A6084="","",INDEX(CARTAO_COMPRAS!$E:$E,INT((ROW()-2)/20)+2))</f>
        <v/>
      </c>
      <c r="E6084" s="0" t="str">
        <f aca="false">IF($A6084="","",INDEX(CARTAO_COMPRAS!$H:$H,INT((ROW()-2)/20)+2)+MOD(ROW()-2,20))</f>
        <v/>
      </c>
      <c r="F6084" s="0" t="str">
        <f aca="false">IF($A6084="","",INDEX(CARTAO_COMPRAS!$G:$G,INT((ROW()-2)/20)+2))</f>
        <v/>
      </c>
      <c r="G6084" s="5" t="str">
        <f aca="false">IF($A6084="","",INDEX(CARTAO_COMPRAS!$I:$I,INT((ROW()-2)/20)+2))</f>
        <v/>
      </c>
      <c r="H6084" s="4" t="str">
        <f aca="false">IF($A6084="","",EDATE(INDEX(CARTAO_COMPRAS!$J:$J,INT((ROW()-2)/20)+2),MOD(ROW()-2,20)))</f>
        <v/>
      </c>
      <c r="I6084" s="4" t="str">
        <f aca="false">IF($H6084="","",$H6084-WEEKDAY($H6084,2)+1)</f>
        <v/>
      </c>
      <c r="J6084" s="4" t="str">
        <f aca="false">IF($I6084="","",$I6084+6)</f>
        <v/>
      </c>
      <c r="K6084" s="6" t="str">
        <f aca="false">IF($H6084="","",DATE(YEAR($H6084),MONTH($H6084),1))</f>
        <v/>
      </c>
      <c r="L6084" s="0" t="str">
        <f aca="false">IF($A6084="","",INDEX(CARTAO_COMPRAS!$K:$K,INT((ROW()-2)/20)+2))</f>
        <v/>
      </c>
      <c r="M6084" s="0" t="str">
        <f aca="false">IF($A6084="","","Compra no cartão")</f>
        <v/>
      </c>
    </row>
    <row r="6085" customFormat="false" ht="13.5" hidden="false" customHeight="false" outlineLevel="0" collapsed="false">
      <c r="A6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5" s="0" t="str">
        <f aca="false">IF($A6085="","",INDEX(CARTAO_COMPRAS!$C:$C,INT((ROW()-2)/20)+2))</f>
        <v/>
      </c>
      <c r="C6085" s="0" t="str">
        <f aca="false">IF($A6085="","",INDEX(CARTAO_COMPRAS!$D:$D,INT((ROW()-2)/20)+2))</f>
        <v/>
      </c>
      <c r="D6085" s="0" t="str">
        <f aca="false">IF($A6085="","",INDEX(CARTAO_COMPRAS!$E:$E,INT((ROW()-2)/20)+2))</f>
        <v/>
      </c>
      <c r="E6085" s="0" t="str">
        <f aca="false">IF($A6085="","",INDEX(CARTAO_COMPRAS!$H:$H,INT((ROW()-2)/20)+2)+MOD(ROW()-2,20))</f>
        <v/>
      </c>
      <c r="F6085" s="0" t="str">
        <f aca="false">IF($A6085="","",INDEX(CARTAO_COMPRAS!$G:$G,INT((ROW()-2)/20)+2))</f>
        <v/>
      </c>
      <c r="G6085" s="5" t="str">
        <f aca="false">IF($A6085="","",INDEX(CARTAO_COMPRAS!$I:$I,INT((ROW()-2)/20)+2))</f>
        <v/>
      </c>
      <c r="H6085" s="4" t="str">
        <f aca="false">IF($A6085="","",EDATE(INDEX(CARTAO_COMPRAS!$J:$J,INT((ROW()-2)/20)+2),MOD(ROW()-2,20)))</f>
        <v/>
      </c>
      <c r="I6085" s="4" t="str">
        <f aca="false">IF($H6085="","",$H6085-WEEKDAY($H6085,2)+1)</f>
        <v/>
      </c>
      <c r="J6085" s="4" t="str">
        <f aca="false">IF($I6085="","",$I6085+6)</f>
        <v/>
      </c>
      <c r="K6085" s="6" t="str">
        <f aca="false">IF($H6085="","",DATE(YEAR($H6085),MONTH($H6085),1))</f>
        <v/>
      </c>
      <c r="L6085" s="0" t="str">
        <f aca="false">IF($A6085="","",INDEX(CARTAO_COMPRAS!$K:$K,INT((ROW()-2)/20)+2))</f>
        <v/>
      </c>
      <c r="M6085" s="0" t="str">
        <f aca="false">IF($A6085="","","Compra no cartão")</f>
        <v/>
      </c>
    </row>
    <row r="6086" customFormat="false" ht="13.5" hidden="false" customHeight="false" outlineLevel="0" collapsed="false">
      <c r="A6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6" s="0" t="str">
        <f aca="false">IF($A6086="","",INDEX(CARTAO_COMPRAS!$C:$C,INT((ROW()-2)/20)+2))</f>
        <v/>
      </c>
      <c r="C6086" s="0" t="str">
        <f aca="false">IF($A6086="","",INDEX(CARTAO_COMPRAS!$D:$D,INT((ROW()-2)/20)+2))</f>
        <v/>
      </c>
      <c r="D6086" s="0" t="str">
        <f aca="false">IF($A6086="","",INDEX(CARTAO_COMPRAS!$E:$E,INT((ROW()-2)/20)+2))</f>
        <v/>
      </c>
      <c r="E6086" s="0" t="str">
        <f aca="false">IF($A6086="","",INDEX(CARTAO_COMPRAS!$H:$H,INT((ROW()-2)/20)+2)+MOD(ROW()-2,20))</f>
        <v/>
      </c>
      <c r="F6086" s="0" t="str">
        <f aca="false">IF($A6086="","",INDEX(CARTAO_COMPRAS!$G:$G,INT((ROW()-2)/20)+2))</f>
        <v/>
      </c>
      <c r="G6086" s="5" t="str">
        <f aca="false">IF($A6086="","",INDEX(CARTAO_COMPRAS!$I:$I,INT((ROW()-2)/20)+2))</f>
        <v/>
      </c>
      <c r="H6086" s="4" t="str">
        <f aca="false">IF($A6086="","",EDATE(INDEX(CARTAO_COMPRAS!$J:$J,INT((ROW()-2)/20)+2),MOD(ROW()-2,20)))</f>
        <v/>
      </c>
      <c r="I6086" s="4" t="str">
        <f aca="false">IF($H6086="","",$H6086-WEEKDAY($H6086,2)+1)</f>
        <v/>
      </c>
      <c r="J6086" s="4" t="str">
        <f aca="false">IF($I6086="","",$I6086+6)</f>
        <v/>
      </c>
      <c r="K6086" s="6" t="str">
        <f aca="false">IF($H6086="","",DATE(YEAR($H6086),MONTH($H6086),1))</f>
        <v/>
      </c>
      <c r="L6086" s="0" t="str">
        <f aca="false">IF($A6086="","",INDEX(CARTAO_COMPRAS!$K:$K,INT((ROW()-2)/20)+2))</f>
        <v/>
      </c>
      <c r="M6086" s="0" t="str">
        <f aca="false">IF($A6086="","","Compra no cartão")</f>
        <v/>
      </c>
    </row>
    <row r="6087" customFormat="false" ht="13.5" hidden="false" customHeight="false" outlineLevel="0" collapsed="false">
      <c r="A6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7" s="0" t="str">
        <f aca="false">IF($A6087="","",INDEX(CARTAO_COMPRAS!$C:$C,INT((ROW()-2)/20)+2))</f>
        <v/>
      </c>
      <c r="C6087" s="0" t="str">
        <f aca="false">IF($A6087="","",INDEX(CARTAO_COMPRAS!$D:$D,INT((ROW()-2)/20)+2))</f>
        <v/>
      </c>
      <c r="D6087" s="0" t="str">
        <f aca="false">IF($A6087="","",INDEX(CARTAO_COMPRAS!$E:$E,INT((ROW()-2)/20)+2))</f>
        <v/>
      </c>
      <c r="E6087" s="0" t="str">
        <f aca="false">IF($A6087="","",INDEX(CARTAO_COMPRAS!$H:$H,INT((ROW()-2)/20)+2)+MOD(ROW()-2,20))</f>
        <v/>
      </c>
      <c r="F6087" s="0" t="str">
        <f aca="false">IF($A6087="","",INDEX(CARTAO_COMPRAS!$G:$G,INT((ROW()-2)/20)+2))</f>
        <v/>
      </c>
      <c r="G6087" s="5" t="str">
        <f aca="false">IF($A6087="","",INDEX(CARTAO_COMPRAS!$I:$I,INT((ROW()-2)/20)+2))</f>
        <v/>
      </c>
      <c r="H6087" s="4" t="str">
        <f aca="false">IF($A6087="","",EDATE(INDEX(CARTAO_COMPRAS!$J:$J,INT((ROW()-2)/20)+2),MOD(ROW()-2,20)))</f>
        <v/>
      </c>
      <c r="I6087" s="4" t="str">
        <f aca="false">IF($H6087="","",$H6087-WEEKDAY($H6087,2)+1)</f>
        <v/>
      </c>
      <c r="J6087" s="4" t="str">
        <f aca="false">IF($I6087="","",$I6087+6)</f>
        <v/>
      </c>
      <c r="K6087" s="6" t="str">
        <f aca="false">IF($H6087="","",DATE(YEAR($H6087),MONTH($H6087),1))</f>
        <v/>
      </c>
      <c r="L6087" s="0" t="str">
        <f aca="false">IF($A6087="","",INDEX(CARTAO_COMPRAS!$K:$K,INT((ROW()-2)/20)+2))</f>
        <v/>
      </c>
      <c r="M6087" s="0" t="str">
        <f aca="false">IF($A6087="","","Compra no cartão")</f>
        <v/>
      </c>
    </row>
    <row r="6088" customFormat="false" ht="13.5" hidden="false" customHeight="false" outlineLevel="0" collapsed="false">
      <c r="A6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8" s="0" t="str">
        <f aca="false">IF($A6088="","",INDEX(CARTAO_COMPRAS!$C:$C,INT((ROW()-2)/20)+2))</f>
        <v/>
      </c>
      <c r="C6088" s="0" t="str">
        <f aca="false">IF($A6088="","",INDEX(CARTAO_COMPRAS!$D:$D,INT((ROW()-2)/20)+2))</f>
        <v/>
      </c>
      <c r="D6088" s="0" t="str">
        <f aca="false">IF($A6088="","",INDEX(CARTAO_COMPRAS!$E:$E,INT((ROW()-2)/20)+2))</f>
        <v/>
      </c>
      <c r="E6088" s="0" t="str">
        <f aca="false">IF($A6088="","",INDEX(CARTAO_COMPRAS!$H:$H,INT((ROW()-2)/20)+2)+MOD(ROW()-2,20))</f>
        <v/>
      </c>
      <c r="F6088" s="0" t="str">
        <f aca="false">IF($A6088="","",INDEX(CARTAO_COMPRAS!$G:$G,INT((ROW()-2)/20)+2))</f>
        <v/>
      </c>
      <c r="G6088" s="5" t="str">
        <f aca="false">IF($A6088="","",INDEX(CARTAO_COMPRAS!$I:$I,INT((ROW()-2)/20)+2))</f>
        <v/>
      </c>
      <c r="H6088" s="4" t="str">
        <f aca="false">IF($A6088="","",EDATE(INDEX(CARTAO_COMPRAS!$J:$J,INT((ROW()-2)/20)+2),MOD(ROW()-2,20)))</f>
        <v/>
      </c>
      <c r="I6088" s="4" t="str">
        <f aca="false">IF($H6088="","",$H6088-WEEKDAY($H6088,2)+1)</f>
        <v/>
      </c>
      <c r="J6088" s="4" t="str">
        <f aca="false">IF($I6088="","",$I6088+6)</f>
        <v/>
      </c>
      <c r="K6088" s="6" t="str">
        <f aca="false">IF($H6088="","",DATE(YEAR($H6088),MONTH($H6088),1))</f>
        <v/>
      </c>
      <c r="L6088" s="0" t="str">
        <f aca="false">IF($A6088="","",INDEX(CARTAO_COMPRAS!$K:$K,INT((ROW()-2)/20)+2))</f>
        <v/>
      </c>
      <c r="M6088" s="0" t="str">
        <f aca="false">IF($A6088="","","Compra no cartão")</f>
        <v/>
      </c>
    </row>
    <row r="6089" customFormat="false" ht="13.5" hidden="false" customHeight="false" outlineLevel="0" collapsed="false">
      <c r="A6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89" s="0" t="str">
        <f aca="false">IF($A6089="","",INDEX(CARTAO_COMPRAS!$C:$C,INT((ROW()-2)/20)+2))</f>
        <v/>
      </c>
      <c r="C6089" s="0" t="str">
        <f aca="false">IF($A6089="","",INDEX(CARTAO_COMPRAS!$D:$D,INT((ROW()-2)/20)+2))</f>
        <v/>
      </c>
      <c r="D6089" s="0" t="str">
        <f aca="false">IF($A6089="","",INDEX(CARTAO_COMPRAS!$E:$E,INT((ROW()-2)/20)+2))</f>
        <v/>
      </c>
      <c r="E6089" s="0" t="str">
        <f aca="false">IF($A6089="","",INDEX(CARTAO_COMPRAS!$H:$H,INT((ROW()-2)/20)+2)+MOD(ROW()-2,20))</f>
        <v/>
      </c>
      <c r="F6089" s="0" t="str">
        <f aca="false">IF($A6089="","",INDEX(CARTAO_COMPRAS!$G:$G,INT((ROW()-2)/20)+2))</f>
        <v/>
      </c>
      <c r="G6089" s="5" t="str">
        <f aca="false">IF($A6089="","",INDEX(CARTAO_COMPRAS!$I:$I,INT((ROW()-2)/20)+2))</f>
        <v/>
      </c>
      <c r="H6089" s="4" t="str">
        <f aca="false">IF($A6089="","",EDATE(INDEX(CARTAO_COMPRAS!$J:$J,INT((ROW()-2)/20)+2),MOD(ROW()-2,20)))</f>
        <v/>
      </c>
      <c r="I6089" s="4" t="str">
        <f aca="false">IF($H6089="","",$H6089-WEEKDAY($H6089,2)+1)</f>
        <v/>
      </c>
      <c r="J6089" s="4" t="str">
        <f aca="false">IF($I6089="","",$I6089+6)</f>
        <v/>
      </c>
      <c r="K6089" s="6" t="str">
        <f aca="false">IF($H6089="","",DATE(YEAR($H6089),MONTH($H6089),1))</f>
        <v/>
      </c>
      <c r="L6089" s="0" t="str">
        <f aca="false">IF($A6089="","",INDEX(CARTAO_COMPRAS!$K:$K,INT((ROW()-2)/20)+2))</f>
        <v/>
      </c>
      <c r="M6089" s="0" t="str">
        <f aca="false">IF($A6089="","","Compra no cartão")</f>
        <v/>
      </c>
    </row>
    <row r="6090" customFormat="false" ht="13.5" hidden="false" customHeight="false" outlineLevel="0" collapsed="false">
      <c r="A6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0" s="0" t="str">
        <f aca="false">IF($A6090="","",INDEX(CARTAO_COMPRAS!$C:$C,INT((ROW()-2)/20)+2))</f>
        <v/>
      </c>
      <c r="C6090" s="0" t="str">
        <f aca="false">IF($A6090="","",INDEX(CARTAO_COMPRAS!$D:$D,INT((ROW()-2)/20)+2))</f>
        <v/>
      </c>
      <c r="D6090" s="0" t="str">
        <f aca="false">IF($A6090="","",INDEX(CARTAO_COMPRAS!$E:$E,INT((ROW()-2)/20)+2))</f>
        <v/>
      </c>
      <c r="E6090" s="0" t="str">
        <f aca="false">IF($A6090="","",INDEX(CARTAO_COMPRAS!$H:$H,INT((ROW()-2)/20)+2)+MOD(ROW()-2,20))</f>
        <v/>
      </c>
      <c r="F6090" s="0" t="str">
        <f aca="false">IF($A6090="","",INDEX(CARTAO_COMPRAS!$G:$G,INT((ROW()-2)/20)+2))</f>
        <v/>
      </c>
      <c r="G6090" s="5" t="str">
        <f aca="false">IF($A6090="","",INDEX(CARTAO_COMPRAS!$I:$I,INT((ROW()-2)/20)+2))</f>
        <v/>
      </c>
      <c r="H6090" s="4" t="str">
        <f aca="false">IF($A6090="","",EDATE(INDEX(CARTAO_COMPRAS!$J:$J,INT((ROW()-2)/20)+2),MOD(ROW()-2,20)))</f>
        <v/>
      </c>
      <c r="I6090" s="4" t="str">
        <f aca="false">IF($H6090="","",$H6090-WEEKDAY($H6090,2)+1)</f>
        <v/>
      </c>
      <c r="J6090" s="4" t="str">
        <f aca="false">IF($I6090="","",$I6090+6)</f>
        <v/>
      </c>
      <c r="K6090" s="6" t="str">
        <f aca="false">IF($H6090="","",DATE(YEAR($H6090),MONTH($H6090),1))</f>
        <v/>
      </c>
      <c r="L6090" s="0" t="str">
        <f aca="false">IF($A6090="","",INDEX(CARTAO_COMPRAS!$K:$K,INT((ROW()-2)/20)+2))</f>
        <v/>
      </c>
      <c r="M6090" s="0" t="str">
        <f aca="false">IF($A6090="","","Compra no cartão")</f>
        <v/>
      </c>
    </row>
    <row r="6091" customFormat="false" ht="13.5" hidden="false" customHeight="false" outlineLevel="0" collapsed="false">
      <c r="A6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1" s="0" t="str">
        <f aca="false">IF($A6091="","",INDEX(CARTAO_COMPRAS!$C:$C,INT((ROW()-2)/20)+2))</f>
        <v/>
      </c>
      <c r="C6091" s="0" t="str">
        <f aca="false">IF($A6091="","",INDEX(CARTAO_COMPRAS!$D:$D,INT((ROW()-2)/20)+2))</f>
        <v/>
      </c>
      <c r="D6091" s="0" t="str">
        <f aca="false">IF($A6091="","",INDEX(CARTAO_COMPRAS!$E:$E,INT((ROW()-2)/20)+2))</f>
        <v/>
      </c>
      <c r="E6091" s="0" t="str">
        <f aca="false">IF($A6091="","",INDEX(CARTAO_COMPRAS!$H:$H,INT((ROW()-2)/20)+2)+MOD(ROW()-2,20))</f>
        <v/>
      </c>
      <c r="F6091" s="0" t="str">
        <f aca="false">IF($A6091="","",INDEX(CARTAO_COMPRAS!$G:$G,INT((ROW()-2)/20)+2))</f>
        <v/>
      </c>
      <c r="G6091" s="5" t="str">
        <f aca="false">IF($A6091="","",INDEX(CARTAO_COMPRAS!$I:$I,INT((ROW()-2)/20)+2))</f>
        <v/>
      </c>
      <c r="H6091" s="4" t="str">
        <f aca="false">IF($A6091="","",EDATE(INDEX(CARTAO_COMPRAS!$J:$J,INT((ROW()-2)/20)+2),MOD(ROW()-2,20)))</f>
        <v/>
      </c>
      <c r="I6091" s="4" t="str">
        <f aca="false">IF($H6091="","",$H6091-WEEKDAY($H6091,2)+1)</f>
        <v/>
      </c>
      <c r="J6091" s="4" t="str">
        <f aca="false">IF($I6091="","",$I6091+6)</f>
        <v/>
      </c>
      <c r="K6091" s="6" t="str">
        <f aca="false">IF($H6091="","",DATE(YEAR($H6091),MONTH($H6091),1))</f>
        <v/>
      </c>
      <c r="L6091" s="0" t="str">
        <f aca="false">IF($A6091="","",INDEX(CARTAO_COMPRAS!$K:$K,INT((ROW()-2)/20)+2))</f>
        <v/>
      </c>
      <c r="M6091" s="0" t="str">
        <f aca="false">IF($A6091="","","Compra no cartão")</f>
        <v/>
      </c>
    </row>
    <row r="6092" customFormat="false" ht="13.5" hidden="false" customHeight="false" outlineLevel="0" collapsed="false">
      <c r="A6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2" s="0" t="str">
        <f aca="false">IF($A6092="","",INDEX(CARTAO_COMPRAS!$C:$C,INT((ROW()-2)/20)+2))</f>
        <v/>
      </c>
      <c r="C6092" s="0" t="str">
        <f aca="false">IF($A6092="","",INDEX(CARTAO_COMPRAS!$D:$D,INT((ROW()-2)/20)+2))</f>
        <v/>
      </c>
      <c r="D6092" s="0" t="str">
        <f aca="false">IF($A6092="","",INDEX(CARTAO_COMPRAS!$E:$E,INT((ROW()-2)/20)+2))</f>
        <v/>
      </c>
      <c r="E6092" s="0" t="str">
        <f aca="false">IF($A6092="","",INDEX(CARTAO_COMPRAS!$H:$H,INT((ROW()-2)/20)+2)+MOD(ROW()-2,20))</f>
        <v/>
      </c>
      <c r="F6092" s="0" t="str">
        <f aca="false">IF($A6092="","",INDEX(CARTAO_COMPRAS!$G:$G,INT((ROW()-2)/20)+2))</f>
        <v/>
      </c>
      <c r="G6092" s="5" t="str">
        <f aca="false">IF($A6092="","",INDEX(CARTAO_COMPRAS!$I:$I,INT((ROW()-2)/20)+2))</f>
        <v/>
      </c>
      <c r="H6092" s="4" t="str">
        <f aca="false">IF($A6092="","",EDATE(INDEX(CARTAO_COMPRAS!$J:$J,INT((ROW()-2)/20)+2),MOD(ROW()-2,20)))</f>
        <v/>
      </c>
      <c r="I6092" s="4" t="str">
        <f aca="false">IF($H6092="","",$H6092-WEEKDAY($H6092,2)+1)</f>
        <v/>
      </c>
      <c r="J6092" s="4" t="str">
        <f aca="false">IF($I6092="","",$I6092+6)</f>
        <v/>
      </c>
      <c r="K6092" s="6" t="str">
        <f aca="false">IF($H6092="","",DATE(YEAR($H6092),MONTH($H6092),1))</f>
        <v/>
      </c>
      <c r="L6092" s="0" t="str">
        <f aca="false">IF($A6092="","",INDEX(CARTAO_COMPRAS!$K:$K,INT((ROW()-2)/20)+2))</f>
        <v/>
      </c>
      <c r="M6092" s="0" t="str">
        <f aca="false">IF($A6092="","","Compra no cartão")</f>
        <v/>
      </c>
    </row>
    <row r="6093" customFormat="false" ht="13.5" hidden="false" customHeight="false" outlineLevel="0" collapsed="false">
      <c r="A6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3" s="0" t="str">
        <f aca="false">IF($A6093="","",INDEX(CARTAO_COMPRAS!$C:$C,INT((ROW()-2)/20)+2))</f>
        <v/>
      </c>
      <c r="C6093" s="0" t="str">
        <f aca="false">IF($A6093="","",INDEX(CARTAO_COMPRAS!$D:$D,INT((ROW()-2)/20)+2))</f>
        <v/>
      </c>
      <c r="D6093" s="0" t="str">
        <f aca="false">IF($A6093="","",INDEX(CARTAO_COMPRAS!$E:$E,INT((ROW()-2)/20)+2))</f>
        <v/>
      </c>
      <c r="E6093" s="0" t="str">
        <f aca="false">IF($A6093="","",INDEX(CARTAO_COMPRAS!$H:$H,INT((ROW()-2)/20)+2)+MOD(ROW()-2,20))</f>
        <v/>
      </c>
      <c r="F6093" s="0" t="str">
        <f aca="false">IF($A6093="","",INDEX(CARTAO_COMPRAS!$G:$G,INT((ROW()-2)/20)+2))</f>
        <v/>
      </c>
      <c r="G6093" s="5" t="str">
        <f aca="false">IF($A6093="","",INDEX(CARTAO_COMPRAS!$I:$I,INT((ROW()-2)/20)+2))</f>
        <v/>
      </c>
      <c r="H6093" s="4" t="str">
        <f aca="false">IF($A6093="","",EDATE(INDEX(CARTAO_COMPRAS!$J:$J,INT((ROW()-2)/20)+2),MOD(ROW()-2,20)))</f>
        <v/>
      </c>
      <c r="I6093" s="4" t="str">
        <f aca="false">IF($H6093="","",$H6093-WEEKDAY($H6093,2)+1)</f>
        <v/>
      </c>
      <c r="J6093" s="4" t="str">
        <f aca="false">IF($I6093="","",$I6093+6)</f>
        <v/>
      </c>
      <c r="K6093" s="6" t="str">
        <f aca="false">IF($H6093="","",DATE(YEAR($H6093),MONTH($H6093),1))</f>
        <v/>
      </c>
      <c r="L6093" s="0" t="str">
        <f aca="false">IF($A6093="","",INDEX(CARTAO_COMPRAS!$K:$K,INT((ROW()-2)/20)+2))</f>
        <v/>
      </c>
      <c r="M6093" s="0" t="str">
        <f aca="false">IF($A6093="","","Compra no cartão")</f>
        <v/>
      </c>
    </row>
    <row r="6094" customFormat="false" ht="13.5" hidden="false" customHeight="false" outlineLevel="0" collapsed="false">
      <c r="A6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4" s="0" t="str">
        <f aca="false">IF($A6094="","",INDEX(CARTAO_COMPRAS!$C:$C,INT((ROW()-2)/20)+2))</f>
        <v/>
      </c>
      <c r="C6094" s="0" t="str">
        <f aca="false">IF($A6094="","",INDEX(CARTAO_COMPRAS!$D:$D,INT((ROW()-2)/20)+2))</f>
        <v/>
      </c>
      <c r="D6094" s="0" t="str">
        <f aca="false">IF($A6094="","",INDEX(CARTAO_COMPRAS!$E:$E,INT((ROW()-2)/20)+2))</f>
        <v/>
      </c>
      <c r="E6094" s="0" t="str">
        <f aca="false">IF($A6094="","",INDEX(CARTAO_COMPRAS!$H:$H,INT((ROW()-2)/20)+2)+MOD(ROW()-2,20))</f>
        <v/>
      </c>
      <c r="F6094" s="0" t="str">
        <f aca="false">IF($A6094="","",INDEX(CARTAO_COMPRAS!$G:$G,INT((ROW()-2)/20)+2))</f>
        <v/>
      </c>
      <c r="G6094" s="5" t="str">
        <f aca="false">IF($A6094="","",INDEX(CARTAO_COMPRAS!$I:$I,INT((ROW()-2)/20)+2))</f>
        <v/>
      </c>
      <c r="H6094" s="4" t="str">
        <f aca="false">IF($A6094="","",EDATE(INDEX(CARTAO_COMPRAS!$J:$J,INT((ROW()-2)/20)+2),MOD(ROW()-2,20)))</f>
        <v/>
      </c>
      <c r="I6094" s="4" t="str">
        <f aca="false">IF($H6094="","",$H6094-WEEKDAY($H6094,2)+1)</f>
        <v/>
      </c>
      <c r="J6094" s="4" t="str">
        <f aca="false">IF($I6094="","",$I6094+6)</f>
        <v/>
      </c>
      <c r="K6094" s="6" t="str">
        <f aca="false">IF($H6094="","",DATE(YEAR($H6094),MONTH($H6094),1))</f>
        <v/>
      </c>
      <c r="L6094" s="0" t="str">
        <f aca="false">IF($A6094="","",INDEX(CARTAO_COMPRAS!$K:$K,INT((ROW()-2)/20)+2))</f>
        <v/>
      </c>
      <c r="M6094" s="0" t="str">
        <f aca="false">IF($A6094="","","Compra no cartão")</f>
        <v/>
      </c>
    </row>
    <row r="6095" customFormat="false" ht="13.5" hidden="false" customHeight="false" outlineLevel="0" collapsed="false">
      <c r="A6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5" s="0" t="str">
        <f aca="false">IF($A6095="","",INDEX(CARTAO_COMPRAS!$C:$C,INT((ROW()-2)/20)+2))</f>
        <v/>
      </c>
      <c r="C6095" s="0" t="str">
        <f aca="false">IF($A6095="","",INDEX(CARTAO_COMPRAS!$D:$D,INT((ROW()-2)/20)+2))</f>
        <v/>
      </c>
      <c r="D6095" s="0" t="str">
        <f aca="false">IF($A6095="","",INDEX(CARTAO_COMPRAS!$E:$E,INT((ROW()-2)/20)+2))</f>
        <v/>
      </c>
      <c r="E6095" s="0" t="str">
        <f aca="false">IF($A6095="","",INDEX(CARTAO_COMPRAS!$H:$H,INT((ROW()-2)/20)+2)+MOD(ROW()-2,20))</f>
        <v/>
      </c>
      <c r="F6095" s="0" t="str">
        <f aca="false">IF($A6095="","",INDEX(CARTAO_COMPRAS!$G:$G,INT((ROW()-2)/20)+2))</f>
        <v/>
      </c>
      <c r="G6095" s="5" t="str">
        <f aca="false">IF($A6095="","",INDEX(CARTAO_COMPRAS!$I:$I,INT((ROW()-2)/20)+2))</f>
        <v/>
      </c>
      <c r="H6095" s="4" t="str">
        <f aca="false">IF($A6095="","",EDATE(INDEX(CARTAO_COMPRAS!$J:$J,INT((ROW()-2)/20)+2),MOD(ROW()-2,20)))</f>
        <v/>
      </c>
      <c r="I6095" s="4" t="str">
        <f aca="false">IF($H6095="","",$H6095-WEEKDAY($H6095,2)+1)</f>
        <v/>
      </c>
      <c r="J6095" s="4" t="str">
        <f aca="false">IF($I6095="","",$I6095+6)</f>
        <v/>
      </c>
      <c r="K6095" s="6" t="str">
        <f aca="false">IF($H6095="","",DATE(YEAR($H6095),MONTH($H6095),1))</f>
        <v/>
      </c>
      <c r="L6095" s="0" t="str">
        <f aca="false">IF($A6095="","",INDEX(CARTAO_COMPRAS!$K:$K,INT((ROW()-2)/20)+2))</f>
        <v/>
      </c>
      <c r="M6095" s="0" t="str">
        <f aca="false">IF($A6095="","","Compra no cartão")</f>
        <v/>
      </c>
    </row>
    <row r="6096" customFormat="false" ht="13.5" hidden="false" customHeight="false" outlineLevel="0" collapsed="false">
      <c r="A6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6" s="0" t="str">
        <f aca="false">IF($A6096="","",INDEX(CARTAO_COMPRAS!$C:$C,INT((ROW()-2)/20)+2))</f>
        <v/>
      </c>
      <c r="C6096" s="0" t="str">
        <f aca="false">IF($A6096="","",INDEX(CARTAO_COMPRAS!$D:$D,INT((ROW()-2)/20)+2))</f>
        <v/>
      </c>
      <c r="D6096" s="0" t="str">
        <f aca="false">IF($A6096="","",INDEX(CARTAO_COMPRAS!$E:$E,INT((ROW()-2)/20)+2))</f>
        <v/>
      </c>
      <c r="E6096" s="0" t="str">
        <f aca="false">IF($A6096="","",INDEX(CARTAO_COMPRAS!$H:$H,INT((ROW()-2)/20)+2)+MOD(ROW()-2,20))</f>
        <v/>
      </c>
      <c r="F6096" s="0" t="str">
        <f aca="false">IF($A6096="","",INDEX(CARTAO_COMPRAS!$G:$G,INT((ROW()-2)/20)+2))</f>
        <v/>
      </c>
      <c r="G6096" s="5" t="str">
        <f aca="false">IF($A6096="","",INDEX(CARTAO_COMPRAS!$I:$I,INT((ROW()-2)/20)+2))</f>
        <v/>
      </c>
      <c r="H6096" s="4" t="str">
        <f aca="false">IF($A6096="","",EDATE(INDEX(CARTAO_COMPRAS!$J:$J,INT((ROW()-2)/20)+2),MOD(ROW()-2,20)))</f>
        <v/>
      </c>
      <c r="I6096" s="4" t="str">
        <f aca="false">IF($H6096="","",$H6096-WEEKDAY($H6096,2)+1)</f>
        <v/>
      </c>
      <c r="J6096" s="4" t="str">
        <f aca="false">IF($I6096="","",$I6096+6)</f>
        <v/>
      </c>
      <c r="K6096" s="6" t="str">
        <f aca="false">IF($H6096="","",DATE(YEAR($H6096),MONTH($H6096),1))</f>
        <v/>
      </c>
      <c r="L6096" s="0" t="str">
        <f aca="false">IF($A6096="","",INDEX(CARTAO_COMPRAS!$K:$K,INT((ROW()-2)/20)+2))</f>
        <v/>
      </c>
      <c r="M6096" s="0" t="str">
        <f aca="false">IF($A6096="","","Compra no cartão")</f>
        <v/>
      </c>
    </row>
    <row r="6097" customFormat="false" ht="13.5" hidden="false" customHeight="false" outlineLevel="0" collapsed="false">
      <c r="A6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7" s="0" t="str">
        <f aca="false">IF($A6097="","",INDEX(CARTAO_COMPRAS!$C:$C,INT((ROW()-2)/20)+2))</f>
        <v/>
      </c>
      <c r="C6097" s="0" t="str">
        <f aca="false">IF($A6097="","",INDEX(CARTAO_COMPRAS!$D:$D,INT((ROW()-2)/20)+2))</f>
        <v/>
      </c>
      <c r="D6097" s="0" t="str">
        <f aca="false">IF($A6097="","",INDEX(CARTAO_COMPRAS!$E:$E,INT((ROW()-2)/20)+2))</f>
        <v/>
      </c>
      <c r="E6097" s="0" t="str">
        <f aca="false">IF($A6097="","",INDEX(CARTAO_COMPRAS!$H:$H,INT((ROW()-2)/20)+2)+MOD(ROW()-2,20))</f>
        <v/>
      </c>
      <c r="F6097" s="0" t="str">
        <f aca="false">IF($A6097="","",INDEX(CARTAO_COMPRAS!$G:$G,INT((ROW()-2)/20)+2))</f>
        <v/>
      </c>
      <c r="G6097" s="5" t="str">
        <f aca="false">IF($A6097="","",INDEX(CARTAO_COMPRAS!$I:$I,INT((ROW()-2)/20)+2))</f>
        <v/>
      </c>
      <c r="H6097" s="4" t="str">
        <f aca="false">IF($A6097="","",EDATE(INDEX(CARTAO_COMPRAS!$J:$J,INT((ROW()-2)/20)+2),MOD(ROW()-2,20)))</f>
        <v/>
      </c>
      <c r="I6097" s="4" t="str">
        <f aca="false">IF($H6097="","",$H6097-WEEKDAY($H6097,2)+1)</f>
        <v/>
      </c>
      <c r="J6097" s="4" t="str">
        <f aca="false">IF($I6097="","",$I6097+6)</f>
        <v/>
      </c>
      <c r="K6097" s="6" t="str">
        <f aca="false">IF($H6097="","",DATE(YEAR($H6097),MONTH($H6097),1))</f>
        <v/>
      </c>
      <c r="L6097" s="0" t="str">
        <f aca="false">IF($A6097="","",INDEX(CARTAO_COMPRAS!$K:$K,INT((ROW()-2)/20)+2))</f>
        <v/>
      </c>
      <c r="M6097" s="0" t="str">
        <f aca="false">IF($A6097="","","Compra no cartão")</f>
        <v/>
      </c>
    </row>
    <row r="6098" customFormat="false" ht="13.5" hidden="false" customHeight="false" outlineLevel="0" collapsed="false">
      <c r="A6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8" s="0" t="str">
        <f aca="false">IF($A6098="","",INDEX(CARTAO_COMPRAS!$C:$C,INT((ROW()-2)/20)+2))</f>
        <v/>
      </c>
      <c r="C6098" s="0" t="str">
        <f aca="false">IF($A6098="","",INDEX(CARTAO_COMPRAS!$D:$D,INT((ROW()-2)/20)+2))</f>
        <v/>
      </c>
      <c r="D6098" s="0" t="str">
        <f aca="false">IF($A6098="","",INDEX(CARTAO_COMPRAS!$E:$E,INT((ROW()-2)/20)+2))</f>
        <v/>
      </c>
      <c r="E6098" s="0" t="str">
        <f aca="false">IF($A6098="","",INDEX(CARTAO_COMPRAS!$H:$H,INT((ROW()-2)/20)+2)+MOD(ROW()-2,20))</f>
        <v/>
      </c>
      <c r="F6098" s="0" t="str">
        <f aca="false">IF($A6098="","",INDEX(CARTAO_COMPRAS!$G:$G,INT((ROW()-2)/20)+2))</f>
        <v/>
      </c>
      <c r="G6098" s="5" t="str">
        <f aca="false">IF($A6098="","",INDEX(CARTAO_COMPRAS!$I:$I,INT((ROW()-2)/20)+2))</f>
        <v/>
      </c>
      <c r="H6098" s="4" t="str">
        <f aca="false">IF($A6098="","",EDATE(INDEX(CARTAO_COMPRAS!$J:$J,INT((ROW()-2)/20)+2),MOD(ROW()-2,20)))</f>
        <v/>
      </c>
      <c r="I6098" s="4" t="str">
        <f aca="false">IF($H6098="","",$H6098-WEEKDAY($H6098,2)+1)</f>
        <v/>
      </c>
      <c r="J6098" s="4" t="str">
        <f aca="false">IF($I6098="","",$I6098+6)</f>
        <v/>
      </c>
      <c r="K6098" s="6" t="str">
        <f aca="false">IF($H6098="","",DATE(YEAR($H6098),MONTH($H6098),1))</f>
        <v/>
      </c>
      <c r="L6098" s="0" t="str">
        <f aca="false">IF($A6098="","",INDEX(CARTAO_COMPRAS!$K:$K,INT((ROW()-2)/20)+2))</f>
        <v/>
      </c>
      <c r="M6098" s="0" t="str">
        <f aca="false">IF($A6098="","","Compra no cartão")</f>
        <v/>
      </c>
    </row>
    <row r="6099" customFormat="false" ht="13.5" hidden="false" customHeight="false" outlineLevel="0" collapsed="false">
      <c r="A6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099" s="0" t="str">
        <f aca="false">IF($A6099="","",INDEX(CARTAO_COMPRAS!$C:$C,INT((ROW()-2)/20)+2))</f>
        <v/>
      </c>
      <c r="C6099" s="0" t="str">
        <f aca="false">IF($A6099="","",INDEX(CARTAO_COMPRAS!$D:$D,INT((ROW()-2)/20)+2))</f>
        <v/>
      </c>
      <c r="D6099" s="0" t="str">
        <f aca="false">IF($A6099="","",INDEX(CARTAO_COMPRAS!$E:$E,INT((ROW()-2)/20)+2))</f>
        <v/>
      </c>
      <c r="E6099" s="0" t="str">
        <f aca="false">IF($A6099="","",INDEX(CARTAO_COMPRAS!$H:$H,INT((ROW()-2)/20)+2)+MOD(ROW()-2,20))</f>
        <v/>
      </c>
      <c r="F6099" s="0" t="str">
        <f aca="false">IF($A6099="","",INDEX(CARTAO_COMPRAS!$G:$G,INT((ROW()-2)/20)+2))</f>
        <v/>
      </c>
      <c r="G6099" s="5" t="str">
        <f aca="false">IF($A6099="","",INDEX(CARTAO_COMPRAS!$I:$I,INT((ROW()-2)/20)+2))</f>
        <v/>
      </c>
      <c r="H6099" s="4" t="str">
        <f aca="false">IF($A6099="","",EDATE(INDEX(CARTAO_COMPRAS!$J:$J,INT((ROW()-2)/20)+2),MOD(ROW()-2,20)))</f>
        <v/>
      </c>
      <c r="I6099" s="4" t="str">
        <f aca="false">IF($H6099="","",$H6099-WEEKDAY($H6099,2)+1)</f>
        <v/>
      </c>
      <c r="J6099" s="4" t="str">
        <f aca="false">IF($I6099="","",$I6099+6)</f>
        <v/>
      </c>
      <c r="K6099" s="6" t="str">
        <f aca="false">IF($H6099="","",DATE(YEAR($H6099),MONTH($H6099),1))</f>
        <v/>
      </c>
      <c r="L6099" s="0" t="str">
        <f aca="false">IF($A6099="","",INDEX(CARTAO_COMPRAS!$K:$K,INT((ROW()-2)/20)+2))</f>
        <v/>
      </c>
      <c r="M6099" s="0" t="str">
        <f aca="false">IF($A6099="","","Compra no cartão")</f>
        <v/>
      </c>
    </row>
    <row r="6100" customFormat="false" ht="13.5" hidden="false" customHeight="false" outlineLevel="0" collapsed="false">
      <c r="A6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0" s="0" t="str">
        <f aca="false">IF($A6100="","",INDEX(CARTAO_COMPRAS!$C:$C,INT((ROW()-2)/20)+2))</f>
        <v/>
      </c>
      <c r="C6100" s="0" t="str">
        <f aca="false">IF($A6100="","",INDEX(CARTAO_COMPRAS!$D:$D,INT((ROW()-2)/20)+2))</f>
        <v/>
      </c>
      <c r="D6100" s="0" t="str">
        <f aca="false">IF($A6100="","",INDEX(CARTAO_COMPRAS!$E:$E,INT((ROW()-2)/20)+2))</f>
        <v/>
      </c>
      <c r="E6100" s="0" t="str">
        <f aca="false">IF($A6100="","",INDEX(CARTAO_COMPRAS!$H:$H,INT((ROW()-2)/20)+2)+MOD(ROW()-2,20))</f>
        <v/>
      </c>
      <c r="F6100" s="0" t="str">
        <f aca="false">IF($A6100="","",INDEX(CARTAO_COMPRAS!$G:$G,INT((ROW()-2)/20)+2))</f>
        <v/>
      </c>
      <c r="G6100" s="5" t="str">
        <f aca="false">IF($A6100="","",INDEX(CARTAO_COMPRAS!$I:$I,INT((ROW()-2)/20)+2))</f>
        <v/>
      </c>
      <c r="H6100" s="4" t="str">
        <f aca="false">IF($A6100="","",EDATE(INDEX(CARTAO_COMPRAS!$J:$J,INT((ROW()-2)/20)+2),MOD(ROW()-2,20)))</f>
        <v/>
      </c>
      <c r="I6100" s="4" t="str">
        <f aca="false">IF($H6100="","",$H6100-WEEKDAY($H6100,2)+1)</f>
        <v/>
      </c>
      <c r="J6100" s="4" t="str">
        <f aca="false">IF($I6100="","",$I6100+6)</f>
        <v/>
      </c>
      <c r="K6100" s="6" t="str">
        <f aca="false">IF($H6100="","",DATE(YEAR($H6100),MONTH($H6100),1))</f>
        <v/>
      </c>
      <c r="L6100" s="0" t="str">
        <f aca="false">IF($A6100="","",INDEX(CARTAO_COMPRAS!$K:$K,INT((ROW()-2)/20)+2))</f>
        <v/>
      </c>
      <c r="M6100" s="0" t="str">
        <f aca="false">IF($A6100="","","Compra no cartão")</f>
        <v/>
      </c>
    </row>
    <row r="6101" customFormat="false" ht="13.5" hidden="false" customHeight="false" outlineLevel="0" collapsed="false">
      <c r="A6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1" s="0" t="str">
        <f aca="false">IF($A6101="","",INDEX(CARTAO_COMPRAS!$C:$C,INT((ROW()-2)/20)+2))</f>
        <v/>
      </c>
      <c r="C6101" s="0" t="str">
        <f aca="false">IF($A6101="","",INDEX(CARTAO_COMPRAS!$D:$D,INT((ROW()-2)/20)+2))</f>
        <v/>
      </c>
      <c r="D6101" s="0" t="str">
        <f aca="false">IF($A6101="","",INDEX(CARTAO_COMPRAS!$E:$E,INT((ROW()-2)/20)+2))</f>
        <v/>
      </c>
      <c r="E6101" s="0" t="str">
        <f aca="false">IF($A6101="","",INDEX(CARTAO_COMPRAS!$H:$H,INT((ROW()-2)/20)+2)+MOD(ROW()-2,20))</f>
        <v/>
      </c>
      <c r="F6101" s="0" t="str">
        <f aca="false">IF($A6101="","",INDEX(CARTAO_COMPRAS!$G:$G,INT((ROW()-2)/20)+2))</f>
        <v/>
      </c>
      <c r="G6101" s="5" t="str">
        <f aca="false">IF($A6101="","",INDEX(CARTAO_COMPRAS!$I:$I,INT((ROW()-2)/20)+2))</f>
        <v/>
      </c>
      <c r="H6101" s="4" t="str">
        <f aca="false">IF($A6101="","",EDATE(INDEX(CARTAO_COMPRAS!$J:$J,INT((ROW()-2)/20)+2),MOD(ROW()-2,20)))</f>
        <v/>
      </c>
      <c r="I6101" s="4" t="str">
        <f aca="false">IF($H6101="","",$H6101-WEEKDAY($H6101,2)+1)</f>
        <v/>
      </c>
      <c r="J6101" s="4" t="str">
        <f aca="false">IF($I6101="","",$I6101+6)</f>
        <v/>
      </c>
      <c r="K6101" s="6" t="str">
        <f aca="false">IF($H6101="","",DATE(YEAR($H6101),MONTH($H6101),1))</f>
        <v/>
      </c>
      <c r="L6101" s="0" t="str">
        <f aca="false">IF($A6101="","",INDEX(CARTAO_COMPRAS!$K:$K,INT((ROW()-2)/20)+2))</f>
        <v/>
      </c>
      <c r="M6101" s="0" t="str">
        <f aca="false">IF($A6101="","","Compra no cartão")</f>
        <v/>
      </c>
    </row>
    <row r="6102" customFormat="false" ht="13.5" hidden="false" customHeight="false" outlineLevel="0" collapsed="false">
      <c r="A61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2" s="0" t="str">
        <f aca="false">IF($A6102="","",INDEX(CARTAO_COMPRAS!$C:$C,INT((ROW()-2)/20)+2))</f>
        <v/>
      </c>
      <c r="C6102" s="0" t="str">
        <f aca="false">IF($A6102="","",INDEX(CARTAO_COMPRAS!$D:$D,INT((ROW()-2)/20)+2))</f>
        <v/>
      </c>
      <c r="D6102" s="0" t="str">
        <f aca="false">IF($A6102="","",INDEX(CARTAO_COMPRAS!$E:$E,INT((ROW()-2)/20)+2))</f>
        <v/>
      </c>
      <c r="E6102" s="0" t="str">
        <f aca="false">IF($A6102="","",INDEX(CARTAO_COMPRAS!$H:$H,INT((ROW()-2)/20)+2)+MOD(ROW()-2,20))</f>
        <v/>
      </c>
      <c r="F6102" s="0" t="str">
        <f aca="false">IF($A6102="","",INDEX(CARTAO_COMPRAS!$G:$G,INT((ROW()-2)/20)+2))</f>
        <v/>
      </c>
      <c r="G6102" s="5" t="str">
        <f aca="false">IF($A6102="","",INDEX(CARTAO_COMPRAS!$I:$I,INT((ROW()-2)/20)+2))</f>
        <v/>
      </c>
      <c r="H6102" s="4" t="str">
        <f aca="false">IF($A6102="","",EDATE(INDEX(CARTAO_COMPRAS!$J:$J,INT((ROW()-2)/20)+2),MOD(ROW()-2,20)))</f>
        <v/>
      </c>
      <c r="I6102" s="4" t="str">
        <f aca="false">IF($H6102="","",$H6102-WEEKDAY($H6102,2)+1)</f>
        <v/>
      </c>
      <c r="J6102" s="4" t="str">
        <f aca="false">IF($I6102="","",$I6102+6)</f>
        <v/>
      </c>
      <c r="K6102" s="6" t="str">
        <f aca="false">IF($H6102="","",DATE(YEAR($H6102),MONTH($H6102),1))</f>
        <v/>
      </c>
      <c r="L6102" s="0" t="str">
        <f aca="false">IF($A6102="","",INDEX(CARTAO_COMPRAS!$K:$K,INT((ROW()-2)/20)+2))</f>
        <v/>
      </c>
      <c r="M6102" s="0" t="str">
        <f aca="false">IF($A6102="","","Compra no cartão")</f>
        <v/>
      </c>
    </row>
    <row r="6103" customFormat="false" ht="13.5" hidden="false" customHeight="false" outlineLevel="0" collapsed="false">
      <c r="A6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3" s="0" t="str">
        <f aca="false">IF($A6103="","",INDEX(CARTAO_COMPRAS!$C:$C,INT((ROW()-2)/20)+2))</f>
        <v/>
      </c>
      <c r="C6103" s="0" t="str">
        <f aca="false">IF($A6103="","",INDEX(CARTAO_COMPRAS!$D:$D,INT((ROW()-2)/20)+2))</f>
        <v/>
      </c>
      <c r="D6103" s="0" t="str">
        <f aca="false">IF($A6103="","",INDEX(CARTAO_COMPRAS!$E:$E,INT((ROW()-2)/20)+2))</f>
        <v/>
      </c>
      <c r="E6103" s="0" t="str">
        <f aca="false">IF($A6103="","",INDEX(CARTAO_COMPRAS!$H:$H,INT((ROW()-2)/20)+2)+MOD(ROW()-2,20))</f>
        <v/>
      </c>
      <c r="F6103" s="0" t="str">
        <f aca="false">IF($A6103="","",INDEX(CARTAO_COMPRAS!$G:$G,INT((ROW()-2)/20)+2))</f>
        <v/>
      </c>
      <c r="G6103" s="5" t="str">
        <f aca="false">IF($A6103="","",INDEX(CARTAO_COMPRAS!$I:$I,INT((ROW()-2)/20)+2))</f>
        <v/>
      </c>
      <c r="H6103" s="4" t="str">
        <f aca="false">IF($A6103="","",EDATE(INDEX(CARTAO_COMPRAS!$J:$J,INT((ROW()-2)/20)+2),MOD(ROW()-2,20)))</f>
        <v/>
      </c>
      <c r="I6103" s="4" t="str">
        <f aca="false">IF($H6103="","",$H6103-WEEKDAY($H6103,2)+1)</f>
        <v/>
      </c>
      <c r="J6103" s="4" t="str">
        <f aca="false">IF($I6103="","",$I6103+6)</f>
        <v/>
      </c>
      <c r="K6103" s="6" t="str">
        <f aca="false">IF($H6103="","",DATE(YEAR($H6103),MONTH($H6103),1))</f>
        <v/>
      </c>
      <c r="L6103" s="0" t="str">
        <f aca="false">IF($A6103="","",INDEX(CARTAO_COMPRAS!$K:$K,INT((ROW()-2)/20)+2))</f>
        <v/>
      </c>
      <c r="M6103" s="0" t="str">
        <f aca="false">IF($A6103="","","Compra no cartão")</f>
        <v/>
      </c>
    </row>
    <row r="6104" customFormat="false" ht="13.5" hidden="false" customHeight="false" outlineLevel="0" collapsed="false">
      <c r="A6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4" s="0" t="str">
        <f aca="false">IF($A6104="","",INDEX(CARTAO_COMPRAS!$C:$C,INT((ROW()-2)/20)+2))</f>
        <v/>
      </c>
      <c r="C6104" s="0" t="str">
        <f aca="false">IF($A6104="","",INDEX(CARTAO_COMPRAS!$D:$D,INT((ROW()-2)/20)+2))</f>
        <v/>
      </c>
      <c r="D6104" s="0" t="str">
        <f aca="false">IF($A6104="","",INDEX(CARTAO_COMPRAS!$E:$E,INT((ROW()-2)/20)+2))</f>
        <v/>
      </c>
      <c r="E6104" s="0" t="str">
        <f aca="false">IF($A6104="","",INDEX(CARTAO_COMPRAS!$H:$H,INT((ROW()-2)/20)+2)+MOD(ROW()-2,20))</f>
        <v/>
      </c>
      <c r="F6104" s="0" t="str">
        <f aca="false">IF($A6104="","",INDEX(CARTAO_COMPRAS!$G:$G,INT((ROW()-2)/20)+2))</f>
        <v/>
      </c>
      <c r="G6104" s="5" t="str">
        <f aca="false">IF($A6104="","",INDEX(CARTAO_COMPRAS!$I:$I,INT((ROW()-2)/20)+2))</f>
        <v/>
      </c>
      <c r="H6104" s="4" t="str">
        <f aca="false">IF($A6104="","",EDATE(INDEX(CARTAO_COMPRAS!$J:$J,INT((ROW()-2)/20)+2),MOD(ROW()-2,20)))</f>
        <v/>
      </c>
      <c r="I6104" s="4" t="str">
        <f aca="false">IF($H6104="","",$H6104-WEEKDAY($H6104,2)+1)</f>
        <v/>
      </c>
      <c r="J6104" s="4" t="str">
        <f aca="false">IF($I6104="","",$I6104+6)</f>
        <v/>
      </c>
      <c r="K6104" s="6" t="str">
        <f aca="false">IF($H6104="","",DATE(YEAR($H6104),MONTH($H6104),1))</f>
        <v/>
      </c>
      <c r="L6104" s="0" t="str">
        <f aca="false">IF($A6104="","",INDEX(CARTAO_COMPRAS!$K:$K,INT((ROW()-2)/20)+2))</f>
        <v/>
      </c>
      <c r="M6104" s="0" t="str">
        <f aca="false">IF($A6104="","","Compra no cartão")</f>
        <v/>
      </c>
    </row>
    <row r="6105" customFormat="false" ht="13.5" hidden="false" customHeight="false" outlineLevel="0" collapsed="false">
      <c r="A6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5" s="0" t="str">
        <f aca="false">IF($A6105="","",INDEX(CARTAO_COMPRAS!$C:$C,INT((ROW()-2)/20)+2))</f>
        <v/>
      </c>
      <c r="C6105" s="0" t="str">
        <f aca="false">IF($A6105="","",INDEX(CARTAO_COMPRAS!$D:$D,INT((ROW()-2)/20)+2))</f>
        <v/>
      </c>
      <c r="D6105" s="0" t="str">
        <f aca="false">IF($A6105="","",INDEX(CARTAO_COMPRAS!$E:$E,INT((ROW()-2)/20)+2))</f>
        <v/>
      </c>
      <c r="E6105" s="0" t="str">
        <f aca="false">IF($A6105="","",INDEX(CARTAO_COMPRAS!$H:$H,INT((ROW()-2)/20)+2)+MOD(ROW()-2,20))</f>
        <v/>
      </c>
      <c r="F6105" s="0" t="str">
        <f aca="false">IF($A6105="","",INDEX(CARTAO_COMPRAS!$G:$G,INT((ROW()-2)/20)+2))</f>
        <v/>
      </c>
      <c r="G6105" s="5" t="str">
        <f aca="false">IF($A6105="","",INDEX(CARTAO_COMPRAS!$I:$I,INT((ROW()-2)/20)+2))</f>
        <v/>
      </c>
      <c r="H6105" s="4" t="str">
        <f aca="false">IF($A6105="","",EDATE(INDEX(CARTAO_COMPRAS!$J:$J,INT((ROW()-2)/20)+2),MOD(ROW()-2,20)))</f>
        <v/>
      </c>
      <c r="I6105" s="4" t="str">
        <f aca="false">IF($H6105="","",$H6105-WEEKDAY($H6105,2)+1)</f>
        <v/>
      </c>
      <c r="J6105" s="4" t="str">
        <f aca="false">IF($I6105="","",$I6105+6)</f>
        <v/>
      </c>
      <c r="K6105" s="6" t="str">
        <f aca="false">IF($H6105="","",DATE(YEAR($H6105),MONTH($H6105),1))</f>
        <v/>
      </c>
      <c r="L6105" s="0" t="str">
        <f aca="false">IF($A6105="","",INDEX(CARTAO_COMPRAS!$K:$K,INT((ROW()-2)/20)+2))</f>
        <v/>
      </c>
      <c r="M6105" s="0" t="str">
        <f aca="false">IF($A6105="","","Compra no cartão")</f>
        <v/>
      </c>
    </row>
    <row r="6106" customFormat="false" ht="13.5" hidden="false" customHeight="false" outlineLevel="0" collapsed="false">
      <c r="A6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6" s="0" t="str">
        <f aca="false">IF($A6106="","",INDEX(CARTAO_COMPRAS!$C:$C,INT((ROW()-2)/20)+2))</f>
        <v/>
      </c>
      <c r="C6106" s="0" t="str">
        <f aca="false">IF($A6106="","",INDEX(CARTAO_COMPRAS!$D:$D,INT((ROW()-2)/20)+2))</f>
        <v/>
      </c>
      <c r="D6106" s="0" t="str">
        <f aca="false">IF($A6106="","",INDEX(CARTAO_COMPRAS!$E:$E,INT((ROW()-2)/20)+2))</f>
        <v/>
      </c>
      <c r="E6106" s="0" t="str">
        <f aca="false">IF($A6106="","",INDEX(CARTAO_COMPRAS!$H:$H,INT((ROW()-2)/20)+2)+MOD(ROW()-2,20))</f>
        <v/>
      </c>
      <c r="F6106" s="0" t="str">
        <f aca="false">IF($A6106="","",INDEX(CARTAO_COMPRAS!$G:$G,INT((ROW()-2)/20)+2))</f>
        <v/>
      </c>
      <c r="G6106" s="5" t="str">
        <f aca="false">IF($A6106="","",INDEX(CARTAO_COMPRAS!$I:$I,INT((ROW()-2)/20)+2))</f>
        <v/>
      </c>
      <c r="H6106" s="4" t="str">
        <f aca="false">IF($A6106="","",EDATE(INDEX(CARTAO_COMPRAS!$J:$J,INT((ROW()-2)/20)+2),MOD(ROW()-2,20)))</f>
        <v/>
      </c>
      <c r="I6106" s="4" t="str">
        <f aca="false">IF($H6106="","",$H6106-WEEKDAY($H6106,2)+1)</f>
        <v/>
      </c>
      <c r="J6106" s="4" t="str">
        <f aca="false">IF($I6106="","",$I6106+6)</f>
        <v/>
      </c>
      <c r="K6106" s="6" t="str">
        <f aca="false">IF($H6106="","",DATE(YEAR($H6106),MONTH($H6106),1))</f>
        <v/>
      </c>
      <c r="L6106" s="0" t="str">
        <f aca="false">IF($A6106="","",INDEX(CARTAO_COMPRAS!$K:$K,INT((ROW()-2)/20)+2))</f>
        <v/>
      </c>
      <c r="M6106" s="0" t="str">
        <f aca="false">IF($A6106="","","Compra no cartão")</f>
        <v/>
      </c>
    </row>
    <row r="6107" customFormat="false" ht="13.5" hidden="false" customHeight="false" outlineLevel="0" collapsed="false">
      <c r="A6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7" s="0" t="str">
        <f aca="false">IF($A6107="","",INDEX(CARTAO_COMPRAS!$C:$C,INT((ROW()-2)/20)+2))</f>
        <v/>
      </c>
      <c r="C6107" s="0" t="str">
        <f aca="false">IF($A6107="","",INDEX(CARTAO_COMPRAS!$D:$D,INT((ROW()-2)/20)+2))</f>
        <v/>
      </c>
      <c r="D6107" s="0" t="str">
        <f aca="false">IF($A6107="","",INDEX(CARTAO_COMPRAS!$E:$E,INT((ROW()-2)/20)+2))</f>
        <v/>
      </c>
      <c r="E6107" s="0" t="str">
        <f aca="false">IF($A6107="","",INDEX(CARTAO_COMPRAS!$H:$H,INT((ROW()-2)/20)+2)+MOD(ROW()-2,20))</f>
        <v/>
      </c>
      <c r="F6107" s="0" t="str">
        <f aca="false">IF($A6107="","",INDEX(CARTAO_COMPRAS!$G:$G,INT((ROW()-2)/20)+2))</f>
        <v/>
      </c>
      <c r="G6107" s="5" t="str">
        <f aca="false">IF($A6107="","",INDEX(CARTAO_COMPRAS!$I:$I,INT((ROW()-2)/20)+2))</f>
        <v/>
      </c>
      <c r="H6107" s="4" t="str">
        <f aca="false">IF($A6107="","",EDATE(INDEX(CARTAO_COMPRAS!$J:$J,INT((ROW()-2)/20)+2),MOD(ROW()-2,20)))</f>
        <v/>
      </c>
      <c r="I6107" s="4" t="str">
        <f aca="false">IF($H6107="","",$H6107-WEEKDAY($H6107,2)+1)</f>
        <v/>
      </c>
      <c r="J6107" s="4" t="str">
        <f aca="false">IF($I6107="","",$I6107+6)</f>
        <v/>
      </c>
      <c r="K6107" s="6" t="str">
        <f aca="false">IF($H6107="","",DATE(YEAR($H6107),MONTH($H6107),1))</f>
        <v/>
      </c>
      <c r="L6107" s="0" t="str">
        <f aca="false">IF($A6107="","",INDEX(CARTAO_COMPRAS!$K:$K,INT((ROW()-2)/20)+2))</f>
        <v/>
      </c>
      <c r="M6107" s="0" t="str">
        <f aca="false">IF($A6107="","","Compra no cartão")</f>
        <v/>
      </c>
    </row>
    <row r="6108" customFormat="false" ht="13.5" hidden="false" customHeight="false" outlineLevel="0" collapsed="false">
      <c r="A6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8" s="0" t="str">
        <f aca="false">IF($A6108="","",INDEX(CARTAO_COMPRAS!$C:$C,INT((ROW()-2)/20)+2))</f>
        <v/>
      </c>
      <c r="C6108" s="0" t="str">
        <f aca="false">IF($A6108="","",INDEX(CARTAO_COMPRAS!$D:$D,INT((ROW()-2)/20)+2))</f>
        <v/>
      </c>
      <c r="D6108" s="0" t="str">
        <f aca="false">IF($A6108="","",INDEX(CARTAO_COMPRAS!$E:$E,INT((ROW()-2)/20)+2))</f>
        <v/>
      </c>
      <c r="E6108" s="0" t="str">
        <f aca="false">IF($A6108="","",INDEX(CARTAO_COMPRAS!$H:$H,INT((ROW()-2)/20)+2)+MOD(ROW()-2,20))</f>
        <v/>
      </c>
      <c r="F6108" s="0" t="str">
        <f aca="false">IF($A6108="","",INDEX(CARTAO_COMPRAS!$G:$G,INT((ROW()-2)/20)+2))</f>
        <v/>
      </c>
      <c r="G6108" s="5" t="str">
        <f aca="false">IF($A6108="","",INDEX(CARTAO_COMPRAS!$I:$I,INT((ROW()-2)/20)+2))</f>
        <v/>
      </c>
      <c r="H6108" s="4" t="str">
        <f aca="false">IF($A6108="","",EDATE(INDEX(CARTAO_COMPRAS!$J:$J,INT((ROW()-2)/20)+2),MOD(ROW()-2,20)))</f>
        <v/>
      </c>
      <c r="I6108" s="4" t="str">
        <f aca="false">IF($H6108="","",$H6108-WEEKDAY($H6108,2)+1)</f>
        <v/>
      </c>
      <c r="J6108" s="4" t="str">
        <f aca="false">IF($I6108="","",$I6108+6)</f>
        <v/>
      </c>
      <c r="K6108" s="6" t="str">
        <f aca="false">IF($H6108="","",DATE(YEAR($H6108),MONTH($H6108),1))</f>
        <v/>
      </c>
      <c r="L6108" s="0" t="str">
        <f aca="false">IF($A6108="","",INDEX(CARTAO_COMPRAS!$K:$K,INT((ROW()-2)/20)+2))</f>
        <v/>
      </c>
      <c r="M6108" s="0" t="str">
        <f aca="false">IF($A6108="","","Compra no cartão")</f>
        <v/>
      </c>
    </row>
    <row r="6109" customFormat="false" ht="13.5" hidden="false" customHeight="false" outlineLevel="0" collapsed="false">
      <c r="A6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09" s="0" t="str">
        <f aca="false">IF($A6109="","",INDEX(CARTAO_COMPRAS!$C:$C,INT((ROW()-2)/20)+2))</f>
        <v/>
      </c>
      <c r="C6109" s="0" t="str">
        <f aca="false">IF($A6109="","",INDEX(CARTAO_COMPRAS!$D:$D,INT((ROW()-2)/20)+2))</f>
        <v/>
      </c>
      <c r="D6109" s="0" t="str">
        <f aca="false">IF($A6109="","",INDEX(CARTAO_COMPRAS!$E:$E,INT((ROW()-2)/20)+2))</f>
        <v/>
      </c>
      <c r="E6109" s="0" t="str">
        <f aca="false">IF($A6109="","",INDEX(CARTAO_COMPRAS!$H:$H,INT((ROW()-2)/20)+2)+MOD(ROW()-2,20))</f>
        <v/>
      </c>
      <c r="F6109" s="0" t="str">
        <f aca="false">IF($A6109="","",INDEX(CARTAO_COMPRAS!$G:$G,INT((ROW()-2)/20)+2))</f>
        <v/>
      </c>
      <c r="G6109" s="5" t="str">
        <f aca="false">IF($A6109="","",INDEX(CARTAO_COMPRAS!$I:$I,INT((ROW()-2)/20)+2))</f>
        <v/>
      </c>
      <c r="H6109" s="4" t="str">
        <f aca="false">IF($A6109="","",EDATE(INDEX(CARTAO_COMPRAS!$J:$J,INT((ROW()-2)/20)+2),MOD(ROW()-2,20)))</f>
        <v/>
      </c>
      <c r="I6109" s="4" t="str">
        <f aca="false">IF($H6109="","",$H6109-WEEKDAY($H6109,2)+1)</f>
        <v/>
      </c>
      <c r="J6109" s="4" t="str">
        <f aca="false">IF($I6109="","",$I6109+6)</f>
        <v/>
      </c>
      <c r="K6109" s="6" t="str">
        <f aca="false">IF($H6109="","",DATE(YEAR($H6109),MONTH($H6109),1))</f>
        <v/>
      </c>
      <c r="L6109" s="0" t="str">
        <f aca="false">IF($A6109="","",INDEX(CARTAO_COMPRAS!$K:$K,INT((ROW()-2)/20)+2))</f>
        <v/>
      </c>
      <c r="M6109" s="0" t="str">
        <f aca="false">IF($A6109="","","Compra no cartão")</f>
        <v/>
      </c>
    </row>
    <row r="6110" customFormat="false" ht="13.5" hidden="false" customHeight="false" outlineLevel="0" collapsed="false">
      <c r="A6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0" s="0" t="str">
        <f aca="false">IF($A6110="","",INDEX(CARTAO_COMPRAS!$C:$C,INT((ROW()-2)/20)+2))</f>
        <v/>
      </c>
      <c r="C6110" s="0" t="str">
        <f aca="false">IF($A6110="","",INDEX(CARTAO_COMPRAS!$D:$D,INT((ROW()-2)/20)+2))</f>
        <v/>
      </c>
      <c r="D6110" s="0" t="str">
        <f aca="false">IF($A6110="","",INDEX(CARTAO_COMPRAS!$E:$E,INT((ROW()-2)/20)+2))</f>
        <v/>
      </c>
      <c r="E6110" s="0" t="str">
        <f aca="false">IF($A6110="","",INDEX(CARTAO_COMPRAS!$H:$H,INT((ROW()-2)/20)+2)+MOD(ROW()-2,20))</f>
        <v/>
      </c>
      <c r="F6110" s="0" t="str">
        <f aca="false">IF($A6110="","",INDEX(CARTAO_COMPRAS!$G:$G,INT((ROW()-2)/20)+2))</f>
        <v/>
      </c>
      <c r="G6110" s="5" t="str">
        <f aca="false">IF($A6110="","",INDEX(CARTAO_COMPRAS!$I:$I,INT((ROW()-2)/20)+2))</f>
        <v/>
      </c>
      <c r="H6110" s="4" t="str">
        <f aca="false">IF($A6110="","",EDATE(INDEX(CARTAO_COMPRAS!$J:$J,INT((ROW()-2)/20)+2),MOD(ROW()-2,20)))</f>
        <v/>
      </c>
      <c r="I6110" s="4" t="str">
        <f aca="false">IF($H6110="","",$H6110-WEEKDAY($H6110,2)+1)</f>
        <v/>
      </c>
      <c r="J6110" s="4" t="str">
        <f aca="false">IF($I6110="","",$I6110+6)</f>
        <v/>
      </c>
      <c r="K6110" s="6" t="str">
        <f aca="false">IF($H6110="","",DATE(YEAR($H6110),MONTH($H6110),1))</f>
        <v/>
      </c>
      <c r="L6110" s="0" t="str">
        <f aca="false">IF($A6110="","",INDEX(CARTAO_COMPRAS!$K:$K,INT((ROW()-2)/20)+2))</f>
        <v/>
      </c>
      <c r="M6110" s="0" t="str">
        <f aca="false">IF($A6110="","","Compra no cartão")</f>
        <v/>
      </c>
    </row>
    <row r="6111" customFormat="false" ht="13.5" hidden="false" customHeight="false" outlineLevel="0" collapsed="false">
      <c r="A6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1" s="0" t="str">
        <f aca="false">IF($A6111="","",INDEX(CARTAO_COMPRAS!$C:$C,INT((ROW()-2)/20)+2))</f>
        <v/>
      </c>
      <c r="C6111" s="0" t="str">
        <f aca="false">IF($A6111="","",INDEX(CARTAO_COMPRAS!$D:$D,INT((ROW()-2)/20)+2))</f>
        <v/>
      </c>
      <c r="D6111" s="0" t="str">
        <f aca="false">IF($A6111="","",INDEX(CARTAO_COMPRAS!$E:$E,INT((ROW()-2)/20)+2))</f>
        <v/>
      </c>
      <c r="E6111" s="0" t="str">
        <f aca="false">IF($A6111="","",INDEX(CARTAO_COMPRAS!$H:$H,INT((ROW()-2)/20)+2)+MOD(ROW()-2,20))</f>
        <v/>
      </c>
      <c r="F6111" s="0" t="str">
        <f aca="false">IF($A6111="","",INDEX(CARTAO_COMPRAS!$G:$G,INT((ROW()-2)/20)+2))</f>
        <v/>
      </c>
      <c r="G6111" s="5" t="str">
        <f aca="false">IF($A6111="","",INDEX(CARTAO_COMPRAS!$I:$I,INT((ROW()-2)/20)+2))</f>
        <v/>
      </c>
      <c r="H6111" s="4" t="str">
        <f aca="false">IF($A6111="","",EDATE(INDEX(CARTAO_COMPRAS!$J:$J,INT((ROW()-2)/20)+2),MOD(ROW()-2,20)))</f>
        <v/>
      </c>
      <c r="I6111" s="4" t="str">
        <f aca="false">IF($H6111="","",$H6111-WEEKDAY($H6111,2)+1)</f>
        <v/>
      </c>
      <c r="J6111" s="4" t="str">
        <f aca="false">IF($I6111="","",$I6111+6)</f>
        <v/>
      </c>
      <c r="K6111" s="6" t="str">
        <f aca="false">IF($H6111="","",DATE(YEAR($H6111),MONTH($H6111),1))</f>
        <v/>
      </c>
      <c r="L6111" s="0" t="str">
        <f aca="false">IF($A6111="","",INDEX(CARTAO_COMPRAS!$K:$K,INT((ROW()-2)/20)+2))</f>
        <v/>
      </c>
      <c r="M6111" s="0" t="str">
        <f aca="false">IF($A6111="","","Compra no cartão")</f>
        <v/>
      </c>
    </row>
    <row r="6112" customFormat="false" ht="13.5" hidden="false" customHeight="false" outlineLevel="0" collapsed="false">
      <c r="A6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2" s="0" t="str">
        <f aca="false">IF($A6112="","",INDEX(CARTAO_COMPRAS!$C:$C,INT((ROW()-2)/20)+2))</f>
        <v/>
      </c>
      <c r="C6112" s="0" t="str">
        <f aca="false">IF($A6112="","",INDEX(CARTAO_COMPRAS!$D:$D,INT((ROW()-2)/20)+2))</f>
        <v/>
      </c>
      <c r="D6112" s="0" t="str">
        <f aca="false">IF($A6112="","",INDEX(CARTAO_COMPRAS!$E:$E,INT((ROW()-2)/20)+2))</f>
        <v/>
      </c>
      <c r="E6112" s="0" t="str">
        <f aca="false">IF($A6112="","",INDEX(CARTAO_COMPRAS!$H:$H,INT((ROW()-2)/20)+2)+MOD(ROW()-2,20))</f>
        <v/>
      </c>
      <c r="F6112" s="0" t="str">
        <f aca="false">IF($A6112="","",INDEX(CARTAO_COMPRAS!$G:$G,INT((ROW()-2)/20)+2))</f>
        <v/>
      </c>
      <c r="G6112" s="5" t="str">
        <f aca="false">IF($A6112="","",INDEX(CARTAO_COMPRAS!$I:$I,INT((ROW()-2)/20)+2))</f>
        <v/>
      </c>
      <c r="H6112" s="4" t="str">
        <f aca="false">IF($A6112="","",EDATE(INDEX(CARTAO_COMPRAS!$J:$J,INT((ROW()-2)/20)+2),MOD(ROW()-2,20)))</f>
        <v/>
      </c>
      <c r="I6112" s="4" t="str">
        <f aca="false">IF($H6112="","",$H6112-WEEKDAY($H6112,2)+1)</f>
        <v/>
      </c>
      <c r="J6112" s="4" t="str">
        <f aca="false">IF($I6112="","",$I6112+6)</f>
        <v/>
      </c>
      <c r="K6112" s="6" t="str">
        <f aca="false">IF($H6112="","",DATE(YEAR($H6112),MONTH($H6112),1))</f>
        <v/>
      </c>
      <c r="L6112" s="0" t="str">
        <f aca="false">IF($A6112="","",INDEX(CARTAO_COMPRAS!$K:$K,INT((ROW()-2)/20)+2))</f>
        <v/>
      </c>
      <c r="M6112" s="0" t="str">
        <f aca="false">IF($A6112="","","Compra no cartão")</f>
        <v/>
      </c>
    </row>
    <row r="6113" customFormat="false" ht="13.5" hidden="false" customHeight="false" outlineLevel="0" collapsed="false">
      <c r="A6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3" s="0" t="str">
        <f aca="false">IF($A6113="","",INDEX(CARTAO_COMPRAS!$C:$C,INT((ROW()-2)/20)+2))</f>
        <v/>
      </c>
      <c r="C6113" s="0" t="str">
        <f aca="false">IF($A6113="","",INDEX(CARTAO_COMPRAS!$D:$D,INT((ROW()-2)/20)+2))</f>
        <v/>
      </c>
      <c r="D6113" s="0" t="str">
        <f aca="false">IF($A6113="","",INDEX(CARTAO_COMPRAS!$E:$E,INT((ROW()-2)/20)+2))</f>
        <v/>
      </c>
      <c r="E6113" s="0" t="str">
        <f aca="false">IF($A6113="","",INDEX(CARTAO_COMPRAS!$H:$H,INT((ROW()-2)/20)+2)+MOD(ROW()-2,20))</f>
        <v/>
      </c>
      <c r="F6113" s="0" t="str">
        <f aca="false">IF($A6113="","",INDEX(CARTAO_COMPRAS!$G:$G,INT((ROW()-2)/20)+2))</f>
        <v/>
      </c>
      <c r="G6113" s="5" t="str">
        <f aca="false">IF($A6113="","",INDEX(CARTAO_COMPRAS!$I:$I,INT((ROW()-2)/20)+2))</f>
        <v/>
      </c>
      <c r="H6113" s="4" t="str">
        <f aca="false">IF($A6113="","",EDATE(INDEX(CARTAO_COMPRAS!$J:$J,INT((ROW()-2)/20)+2),MOD(ROW()-2,20)))</f>
        <v/>
      </c>
      <c r="I6113" s="4" t="str">
        <f aca="false">IF($H6113="","",$H6113-WEEKDAY($H6113,2)+1)</f>
        <v/>
      </c>
      <c r="J6113" s="4" t="str">
        <f aca="false">IF($I6113="","",$I6113+6)</f>
        <v/>
      </c>
      <c r="K6113" s="6" t="str">
        <f aca="false">IF($H6113="","",DATE(YEAR($H6113),MONTH($H6113),1))</f>
        <v/>
      </c>
      <c r="L6113" s="0" t="str">
        <f aca="false">IF($A6113="","",INDEX(CARTAO_COMPRAS!$K:$K,INT((ROW()-2)/20)+2))</f>
        <v/>
      </c>
      <c r="M6113" s="0" t="str">
        <f aca="false">IF($A6113="","","Compra no cartão")</f>
        <v/>
      </c>
    </row>
    <row r="6114" customFormat="false" ht="13.5" hidden="false" customHeight="false" outlineLevel="0" collapsed="false">
      <c r="A6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4" s="0" t="str">
        <f aca="false">IF($A6114="","",INDEX(CARTAO_COMPRAS!$C:$C,INT((ROW()-2)/20)+2))</f>
        <v/>
      </c>
      <c r="C6114" s="0" t="str">
        <f aca="false">IF($A6114="","",INDEX(CARTAO_COMPRAS!$D:$D,INT((ROW()-2)/20)+2))</f>
        <v/>
      </c>
      <c r="D6114" s="0" t="str">
        <f aca="false">IF($A6114="","",INDEX(CARTAO_COMPRAS!$E:$E,INT((ROW()-2)/20)+2))</f>
        <v/>
      </c>
      <c r="E6114" s="0" t="str">
        <f aca="false">IF($A6114="","",INDEX(CARTAO_COMPRAS!$H:$H,INT((ROW()-2)/20)+2)+MOD(ROW()-2,20))</f>
        <v/>
      </c>
      <c r="F6114" s="0" t="str">
        <f aca="false">IF($A6114="","",INDEX(CARTAO_COMPRAS!$G:$G,INT((ROW()-2)/20)+2))</f>
        <v/>
      </c>
      <c r="G6114" s="5" t="str">
        <f aca="false">IF($A6114="","",INDEX(CARTAO_COMPRAS!$I:$I,INT((ROW()-2)/20)+2))</f>
        <v/>
      </c>
      <c r="H6114" s="4" t="str">
        <f aca="false">IF($A6114="","",EDATE(INDEX(CARTAO_COMPRAS!$J:$J,INT((ROW()-2)/20)+2),MOD(ROW()-2,20)))</f>
        <v/>
      </c>
      <c r="I6114" s="4" t="str">
        <f aca="false">IF($H6114="","",$H6114-WEEKDAY($H6114,2)+1)</f>
        <v/>
      </c>
      <c r="J6114" s="4" t="str">
        <f aca="false">IF($I6114="","",$I6114+6)</f>
        <v/>
      </c>
      <c r="K6114" s="6" t="str">
        <f aca="false">IF($H6114="","",DATE(YEAR($H6114),MONTH($H6114),1))</f>
        <v/>
      </c>
      <c r="L6114" s="0" t="str">
        <f aca="false">IF($A6114="","",INDEX(CARTAO_COMPRAS!$K:$K,INT((ROW()-2)/20)+2))</f>
        <v/>
      </c>
      <c r="M6114" s="0" t="str">
        <f aca="false">IF($A6114="","","Compra no cartão")</f>
        <v/>
      </c>
    </row>
    <row r="6115" customFormat="false" ht="13.5" hidden="false" customHeight="false" outlineLevel="0" collapsed="false">
      <c r="A6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5" s="0" t="str">
        <f aca="false">IF($A6115="","",INDEX(CARTAO_COMPRAS!$C:$C,INT((ROW()-2)/20)+2))</f>
        <v/>
      </c>
      <c r="C6115" s="0" t="str">
        <f aca="false">IF($A6115="","",INDEX(CARTAO_COMPRAS!$D:$D,INT((ROW()-2)/20)+2))</f>
        <v/>
      </c>
      <c r="D6115" s="0" t="str">
        <f aca="false">IF($A6115="","",INDEX(CARTAO_COMPRAS!$E:$E,INT((ROW()-2)/20)+2))</f>
        <v/>
      </c>
      <c r="E6115" s="0" t="str">
        <f aca="false">IF($A6115="","",INDEX(CARTAO_COMPRAS!$H:$H,INT((ROW()-2)/20)+2)+MOD(ROW()-2,20))</f>
        <v/>
      </c>
      <c r="F6115" s="0" t="str">
        <f aca="false">IF($A6115="","",INDEX(CARTAO_COMPRAS!$G:$G,INT((ROW()-2)/20)+2))</f>
        <v/>
      </c>
      <c r="G6115" s="5" t="str">
        <f aca="false">IF($A6115="","",INDEX(CARTAO_COMPRAS!$I:$I,INT((ROW()-2)/20)+2))</f>
        <v/>
      </c>
      <c r="H6115" s="4" t="str">
        <f aca="false">IF($A6115="","",EDATE(INDEX(CARTAO_COMPRAS!$J:$J,INT((ROW()-2)/20)+2),MOD(ROW()-2,20)))</f>
        <v/>
      </c>
      <c r="I6115" s="4" t="str">
        <f aca="false">IF($H6115="","",$H6115-WEEKDAY($H6115,2)+1)</f>
        <v/>
      </c>
      <c r="J6115" s="4" t="str">
        <f aca="false">IF($I6115="","",$I6115+6)</f>
        <v/>
      </c>
      <c r="K6115" s="6" t="str">
        <f aca="false">IF($H6115="","",DATE(YEAR($H6115),MONTH($H6115),1))</f>
        <v/>
      </c>
      <c r="L6115" s="0" t="str">
        <f aca="false">IF($A6115="","",INDEX(CARTAO_COMPRAS!$K:$K,INT((ROW()-2)/20)+2))</f>
        <v/>
      </c>
      <c r="M6115" s="0" t="str">
        <f aca="false">IF($A6115="","","Compra no cartão")</f>
        <v/>
      </c>
    </row>
    <row r="6116" customFormat="false" ht="13.5" hidden="false" customHeight="false" outlineLevel="0" collapsed="false">
      <c r="A6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6" s="0" t="str">
        <f aca="false">IF($A6116="","",INDEX(CARTAO_COMPRAS!$C:$C,INT((ROW()-2)/20)+2))</f>
        <v/>
      </c>
      <c r="C6116" s="0" t="str">
        <f aca="false">IF($A6116="","",INDEX(CARTAO_COMPRAS!$D:$D,INT((ROW()-2)/20)+2))</f>
        <v/>
      </c>
      <c r="D6116" s="0" t="str">
        <f aca="false">IF($A6116="","",INDEX(CARTAO_COMPRAS!$E:$E,INT((ROW()-2)/20)+2))</f>
        <v/>
      </c>
      <c r="E6116" s="0" t="str">
        <f aca="false">IF($A6116="","",INDEX(CARTAO_COMPRAS!$H:$H,INT((ROW()-2)/20)+2)+MOD(ROW()-2,20))</f>
        <v/>
      </c>
      <c r="F6116" s="0" t="str">
        <f aca="false">IF($A6116="","",INDEX(CARTAO_COMPRAS!$G:$G,INT((ROW()-2)/20)+2))</f>
        <v/>
      </c>
      <c r="G6116" s="5" t="str">
        <f aca="false">IF($A6116="","",INDEX(CARTAO_COMPRAS!$I:$I,INT((ROW()-2)/20)+2))</f>
        <v/>
      </c>
      <c r="H6116" s="4" t="str">
        <f aca="false">IF($A6116="","",EDATE(INDEX(CARTAO_COMPRAS!$J:$J,INT((ROW()-2)/20)+2),MOD(ROW()-2,20)))</f>
        <v/>
      </c>
      <c r="I6116" s="4" t="str">
        <f aca="false">IF($H6116="","",$H6116-WEEKDAY($H6116,2)+1)</f>
        <v/>
      </c>
      <c r="J6116" s="4" t="str">
        <f aca="false">IF($I6116="","",$I6116+6)</f>
        <v/>
      </c>
      <c r="K6116" s="6" t="str">
        <f aca="false">IF($H6116="","",DATE(YEAR($H6116),MONTH($H6116),1))</f>
        <v/>
      </c>
      <c r="L6116" s="0" t="str">
        <f aca="false">IF($A6116="","",INDEX(CARTAO_COMPRAS!$K:$K,INT((ROW()-2)/20)+2))</f>
        <v/>
      </c>
      <c r="M6116" s="0" t="str">
        <f aca="false">IF($A6116="","","Compra no cartão")</f>
        <v/>
      </c>
    </row>
    <row r="6117" customFormat="false" ht="13.5" hidden="false" customHeight="false" outlineLevel="0" collapsed="false">
      <c r="A6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7" s="0" t="str">
        <f aca="false">IF($A6117="","",INDEX(CARTAO_COMPRAS!$C:$C,INT((ROW()-2)/20)+2))</f>
        <v/>
      </c>
      <c r="C6117" s="0" t="str">
        <f aca="false">IF($A6117="","",INDEX(CARTAO_COMPRAS!$D:$D,INT((ROW()-2)/20)+2))</f>
        <v/>
      </c>
      <c r="D6117" s="0" t="str">
        <f aca="false">IF($A6117="","",INDEX(CARTAO_COMPRAS!$E:$E,INT((ROW()-2)/20)+2))</f>
        <v/>
      </c>
      <c r="E6117" s="0" t="str">
        <f aca="false">IF($A6117="","",INDEX(CARTAO_COMPRAS!$H:$H,INT((ROW()-2)/20)+2)+MOD(ROW()-2,20))</f>
        <v/>
      </c>
      <c r="F6117" s="0" t="str">
        <f aca="false">IF($A6117="","",INDEX(CARTAO_COMPRAS!$G:$G,INT((ROW()-2)/20)+2))</f>
        <v/>
      </c>
      <c r="G6117" s="5" t="str">
        <f aca="false">IF($A6117="","",INDEX(CARTAO_COMPRAS!$I:$I,INT((ROW()-2)/20)+2))</f>
        <v/>
      </c>
      <c r="H6117" s="4" t="str">
        <f aca="false">IF($A6117="","",EDATE(INDEX(CARTAO_COMPRAS!$J:$J,INT((ROW()-2)/20)+2),MOD(ROW()-2,20)))</f>
        <v/>
      </c>
      <c r="I6117" s="4" t="str">
        <f aca="false">IF($H6117="","",$H6117-WEEKDAY($H6117,2)+1)</f>
        <v/>
      </c>
      <c r="J6117" s="4" t="str">
        <f aca="false">IF($I6117="","",$I6117+6)</f>
        <v/>
      </c>
      <c r="K6117" s="6" t="str">
        <f aca="false">IF($H6117="","",DATE(YEAR($H6117),MONTH($H6117),1))</f>
        <v/>
      </c>
      <c r="L6117" s="0" t="str">
        <f aca="false">IF($A6117="","",INDEX(CARTAO_COMPRAS!$K:$K,INT((ROW()-2)/20)+2))</f>
        <v/>
      </c>
      <c r="M6117" s="0" t="str">
        <f aca="false">IF($A6117="","","Compra no cartão")</f>
        <v/>
      </c>
    </row>
    <row r="6118" customFormat="false" ht="13.5" hidden="false" customHeight="false" outlineLevel="0" collapsed="false">
      <c r="A6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8" s="0" t="str">
        <f aca="false">IF($A6118="","",INDEX(CARTAO_COMPRAS!$C:$C,INT((ROW()-2)/20)+2))</f>
        <v/>
      </c>
      <c r="C6118" s="0" t="str">
        <f aca="false">IF($A6118="","",INDEX(CARTAO_COMPRAS!$D:$D,INT((ROW()-2)/20)+2))</f>
        <v/>
      </c>
      <c r="D6118" s="0" t="str">
        <f aca="false">IF($A6118="","",INDEX(CARTAO_COMPRAS!$E:$E,INT((ROW()-2)/20)+2))</f>
        <v/>
      </c>
      <c r="E6118" s="0" t="str">
        <f aca="false">IF($A6118="","",INDEX(CARTAO_COMPRAS!$H:$H,INT((ROW()-2)/20)+2)+MOD(ROW()-2,20))</f>
        <v/>
      </c>
      <c r="F6118" s="0" t="str">
        <f aca="false">IF($A6118="","",INDEX(CARTAO_COMPRAS!$G:$G,INT((ROW()-2)/20)+2))</f>
        <v/>
      </c>
      <c r="G6118" s="5" t="str">
        <f aca="false">IF($A6118="","",INDEX(CARTAO_COMPRAS!$I:$I,INT((ROW()-2)/20)+2))</f>
        <v/>
      </c>
      <c r="H6118" s="4" t="str">
        <f aca="false">IF($A6118="","",EDATE(INDEX(CARTAO_COMPRAS!$J:$J,INT((ROW()-2)/20)+2),MOD(ROW()-2,20)))</f>
        <v/>
      </c>
      <c r="I6118" s="4" t="str">
        <f aca="false">IF($H6118="","",$H6118-WEEKDAY($H6118,2)+1)</f>
        <v/>
      </c>
      <c r="J6118" s="4" t="str">
        <f aca="false">IF($I6118="","",$I6118+6)</f>
        <v/>
      </c>
      <c r="K6118" s="6" t="str">
        <f aca="false">IF($H6118="","",DATE(YEAR($H6118),MONTH($H6118),1))</f>
        <v/>
      </c>
      <c r="L6118" s="0" t="str">
        <f aca="false">IF($A6118="","",INDEX(CARTAO_COMPRAS!$K:$K,INT((ROW()-2)/20)+2))</f>
        <v/>
      </c>
      <c r="M6118" s="0" t="str">
        <f aca="false">IF($A6118="","","Compra no cartão")</f>
        <v/>
      </c>
    </row>
    <row r="6119" customFormat="false" ht="13.5" hidden="false" customHeight="false" outlineLevel="0" collapsed="false">
      <c r="A6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19" s="0" t="str">
        <f aca="false">IF($A6119="","",INDEX(CARTAO_COMPRAS!$C:$C,INT((ROW()-2)/20)+2))</f>
        <v/>
      </c>
      <c r="C6119" s="0" t="str">
        <f aca="false">IF($A6119="","",INDEX(CARTAO_COMPRAS!$D:$D,INT((ROW()-2)/20)+2))</f>
        <v/>
      </c>
      <c r="D6119" s="0" t="str">
        <f aca="false">IF($A6119="","",INDEX(CARTAO_COMPRAS!$E:$E,INT((ROW()-2)/20)+2))</f>
        <v/>
      </c>
      <c r="E6119" s="0" t="str">
        <f aca="false">IF($A6119="","",INDEX(CARTAO_COMPRAS!$H:$H,INT((ROW()-2)/20)+2)+MOD(ROW()-2,20))</f>
        <v/>
      </c>
      <c r="F6119" s="0" t="str">
        <f aca="false">IF($A6119="","",INDEX(CARTAO_COMPRAS!$G:$G,INT((ROW()-2)/20)+2))</f>
        <v/>
      </c>
      <c r="G6119" s="5" t="str">
        <f aca="false">IF($A6119="","",INDEX(CARTAO_COMPRAS!$I:$I,INT((ROW()-2)/20)+2))</f>
        <v/>
      </c>
      <c r="H6119" s="4" t="str">
        <f aca="false">IF($A6119="","",EDATE(INDEX(CARTAO_COMPRAS!$J:$J,INT((ROW()-2)/20)+2),MOD(ROW()-2,20)))</f>
        <v/>
      </c>
      <c r="I6119" s="4" t="str">
        <f aca="false">IF($H6119="","",$H6119-WEEKDAY($H6119,2)+1)</f>
        <v/>
      </c>
      <c r="J6119" s="4" t="str">
        <f aca="false">IF($I6119="","",$I6119+6)</f>
        <v/>
      </c>
      <c r="K6119" s="6" t="str">
        <f aca="false">IF($H6119="","",DATE(YEAR($H6119),MONTH($H6119),1))</f>
        <v/>
      </c>
      <c r="L6119" s="0" t="str">
        <f aca="false">IF($A6119="","",INDEX(CARTAO_COMPRAS!$K:$K,INT((ROW()-2)/20)+2))</f>
        <v/>
      </c>
      <c r="M6119" s="0" t="str">
        <f aca="false">IF($A6119="","","Compra no cartão")</f>
        <v/>
      </c>
    </row>
    <row r="6120" customFormat="false" ht="13.5" hidden="false" customHeight="false" outlineLevel="0" collapsed="false">
      <c r="A6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0" s="0" t="str">
        <f aca="false">IF($A6120="","",INDEX(CARTAO_COMPRAS!$C:$C,INT((ROW()-2)/20)+2))</f>
        <v/>
      </c>
      <c r="C6120" s="0" t="str">
        <f aca="false">IF($A6120="","",INDEX(CARTAO_COMPRAS!$D:$D,INT((ROW()-2)/20)+2))</f>
        <v/>
      </c>
      <c r="D6120" s="0" t="str">
        <f aca="false">IF($A6120="","",INDEX(CARTAO_COMPRAS!$E:$E,INT((ROW()-2)/20)+2))</f>
        <v/>
      </c>
      <c r="E6120" s="0" t="str">
        <f aca="false">IF($A6120="","",INDEX(CARTAO_COMPRAS!$H:$H,INT((ROW()-2)/20)+2)+MOD(ROW()-2,20))</f>
        <v/>
      </c>
      <c r="F6120" s="0" t="str">
        <f aca="false">IF($A6120="","",INDEX(CARTAO_COMPRAS!$G:$G,INT((ROW()-2)/20)+2))</f>
        <v/>
      </c>
      <c r="G6120" s="5" t="str">
        <f aca="false">IF($A6120="","",INDEX(CARTAO_COMPRAS!$I:$I,INT((ROW()-2)/20)+2))</f>
        <v/>
      </c>
      <c r="H6120" s="4" t="str">
        <f aca="false">IF($A6120="","",EDATE(INDEX(CARTAO_COMPRAS!$J:$J,INT((ROW()-2)/20)+2),MOD(ROW()-2,20)))</f>
        <v/>
      </c>
      <c r="I6120" s="4" t="str">
        <f aca="false">IF($H6120="","",$H6120-WEEKDAY($H6120,2)+1)</f>
        <v/>
      </c>
      <c r="J6120" s="4" t="str">
        <f aca="false">IF($I6120="","",$I6120+6)</f>
        <v/>
      </c>
      <c r="K6120" s="6" t="str">
        <f aca="false">IF($H6120="","",DATE(YEAR($H6120),MONTH($H6120),1))</f>
        <v/>
      </c>
      <c r="L6120" s="0" t="str">
        <f aca="false">IF($A6120="","",INDEX(CARTAO_COMPRAS!$K:$K,INT((ROW()-2)/20)+2))</f>
        <v/>
      </c>
      <c r="M6120" s="0" t="str">
        <f aca="false">IF($A6120="","","Compra no cartão")</f>
        <v/>
      </c>
    </row>
    <row r="6121" customFormat="false" ht="13.5" hidden="false" customHeight="false" outlineLevel="0" collapsed="false">
      <c r="A6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1" s="0" t="str">
        <f aca="false">IF($A6121="","",INDEX(CARTAO_COMPRAS!$C:$C,INT((ROW()-2)/20)+2))</f>
        <v/>
      </c>
      <c r="C6121" s="0" t="str">
        <f aca="false">IF($A6121="","",INDEX(CARTAO_COMPRAS!$D:$D,INT((ROW()-2)/20)+2))</f>
        <v/>
      </c>
      <c r="D6121" s="0" t="str">
        <f aca="false">IF($A6121="","",INDEX(CARTAO_COMPRAS!$E:$E,INT((ROW()-2)/20)+2))</f>
        <v/>
      </c>
      <c r="E6121" s="0" t="str">
        <f aca="false">IF($A6121="","",INDEX(CARTAO_COMPRAS!$H:$H,INT((ROW()-2)/20)+2)+MOD(ROW()-2,20))</f>
        <v/>
      </c>
      <c r="F6121" s="0" t="str">
        <f aca="false">IF($A6121="","",INDEX(CARTAO_COMPRAS!$G:$G,INT((ROW()-2)/20)+2))</f>
        <v/>
      </c>
      <c r="G6121" s="5" t="str">
        <f aca="false">IF($A6121="","",INDEX(CARTAO_COMPRAS!$I:$I,INT((ROW()-2)/20)+2))</f>
        <v/>
      </c>
      <c r="H6121" s="4" t="str">
        <f aca="false">IF($A6121="","",EDATE(INDEX(CARTAO_COMPRAS!$J:$J,INT((ROW()-2)/20)+2),MOD(ROW()-2,20)))</f>
        <v/>
      </c>
      <c r="I6121" s="4" t="str">
        <f aca="false">IF($H6121="","",$H6121-WEEKDAY($H6121,2)+1)</f>
        <v/>
      </c>
      <c r="J6121" s="4" t="str">
        <f aca="false">IF($I6121="","",$I6121+6)</f>
        <v/>
      </c>
      <c r="K6121" s="6" t="str">
        <f aca="false">IF($H6121="","",DATE(YEAR($H6121),MONTH($H6121),1))</f>
        <v/>
      </c>
      <c r="L6121" s="0" t="str">
        <f aca="false">IF($A6121="","",INDEX(CARTAO_COMPRAS!$K:$K,INT((ROW()-2)/20)+2))</f>
        <v/>
      </c>
      <c r="M6121" s="0" t="str">
        <f aca="false">IF($A6121="","","Compra no cartão")</f>
        <v/>
      </c>
    </row>
    <row r="6122" customFormat="false" ht="13.5" hidden="false" customHeight="false" outlineLevel="0" collapsed="false">
      <c r="A61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2" s="0" t="str">
        <f aca="false">IF($A6122="","",INDEX(CARTAO_COMPRAS!$C:$C,INT((ROW()-2)/20)+2))</f>
        <v/>
      </c>
      <c r="C6122" s="0" t="str">
        <f aca="false">IF($A6122="","",INDEX(CARTAO_COMPRAS!$D:$D,INT((ROW()-2)/20)+2))</f>
        <v/>
      </c>
      <c r="D6122" s="0" t="str">
        <f aca="false">IF($A6122="","",INDEX(CARTAO_COMPRAS!$E:$E,INT((ROW()-2)/20)+2))</f>
        <v/>
      </c>
      <c r="E6122" s="0" t="str">
        <f aca="false">IF($A6122="","",INDEX(CARTAO_COMPRAS!$H:$H,INT((ROW()-2)/20)+2)+MOD(ROW()-2,20))</f>
        <v/>
      </c>
      <c r="F6122" s="0" t="str">
        <f aca="false">IF($A6122="","",INDEX(CARTAO_COMPRAS!$G:$G,INT((ROW()-2)/20)+2))</f>
        <v/>
      </c>
      <c r="G6122" s="5" t="str">
        <f aca="false">IF($A6122="","",INDEX(CARTAO_COMPRAS!$I:$I,INT((ROW()-2)/20)+2))</f>
        <v/>
      </c>
      <c r="H6122" s="4" t="str">
        <f aca="false">IF($A6122="","",EDATE(INDEX(CARTAO_COMPRAS!$J:$J,INT((ROW()-2)/20)+2),MOD(ROW()-2,20)))</f>
        <v/>
      </c>
      <c r="I6122" s="4" t="str">
        <f aca="false">IF($H6122="","",$H6122-WEEKDAY($H6122,2)+1)</f>
        <v/>
      </c>
      <c r="J6122" s="4" t="str">
        <f aca="false">IF($I6122="","",$I6122+6)</f>
        <v/>
      </c>
      <c r="K6122" s="6" t="str">
        <f aca="false">IF($H6122="","",DATE(YEAR($H6122),MONTH($H6122),1))</f>
        <v/>
      </c>
      <c r="L6122" s="0" t="str">
        <f aca="false">IF($A6122="","",INDEX(CARTAO_COMPRAS!$K:$K,INT((ROW()-2)/20)+2))</f>
        <v/>
      </c>
      <c r="M6122" s="0" t="str">
        <f aca="false">IF($A6122="","","Compra no cartão")</f>
        <v/>
      </c>
    </row>
    <row r="6123" customFormat="false" ht="13.5" hidden="false" customHeight="false" outlineLevel="0" collapsed="false">
      <c r="A6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3" s="0" t="str">
        <f aca="false">IF($A6123="","",INDEX(CARTAO_COMPRAS!$C:$C,INT((ROW()-2)/20)+2))</f>
        <v/>
      </c>
      <c r="C6123" s="0" t="str">
        <f aca="false">IF($A6123="","",INDEX(CARTAO_COMPRAS!$D:$D,INT((ROW()-2)/20)+2))</f>
        <v/>
      </c>
      <c r="D6123" s="0" t="str">
        <f aca="false">IF($A6123="","",INDEX(CARTAO_COMPRAS!$E:$E,INT((ROW()-2)/20)+2))</f>
        <v/>
      </c>
      <c r="E6123" s="0" t="str">
        <f aca="false">IF($A6123="","",INDEX(CARTAO_COMPRAS!$H:$H,INT((ROW()-2)/20)+2)+MOD(ROW()-2,20))</f>
        <v/>
      </c>
      <c r="F6123" s="0" t="str">
        <f aca="false">IF($A6123="","",INDEX(CARTAO_COMPRAS!$G:$G,INT((ROW()-2)/20)+2))</f>
        <v/>
      </c>
      <c r="G6123" s="5" t="str">
        <f aca="false">IF($A6123="","",INDEX(CARTAO_COMPRAS!$I:$I,INT((ROW()-2)/20)+2))</f>
        <v/>
      </c>
      <c r="H6123" s="4" t="str">
        <f aca="false">IF($A6123="","",EDATE(INDEX(CARTAO_COMPRAS!$J:$J,INT((ROW()-2)/20)+2),MOD(ROW()-2,20)))</f>
        <v/>
      </c>
      <c r="I6123" s="4" t="str">
        <f aca="false">IF($H6123="","",$H6123-WEEKDAY($H6123,2)+1)</f>
        <v/>
      </c>
      <c r="J6123" s="4" t="str">
        <f aca="false">IF($I6123="","",$I6123+6)</f>
        <v/>
      </c>
      <c r="K6123" s="6" t="str">
        <f aca="false">IF($H6123="","",DATE(YEAR($H6123),MONTH($H6123),1))</f>
        <v/>
      </c>
      <c r="L6123" s="0" t="str">
        <f aca="false">IF($A6123="","",INDEX(CARTAO_COMPRAS!$K:$K,INT((ROW()-2)/20)+2))</f>
        <v/>
      </c>
      <c r="M6123" s="0" t="str">
        <f aca="false">IF($A6123="","","Compra no cartão")</f>
        <v/>
      </c>
    </row>
    <row r="6124" customFormat="false" ht="13.5" hidden="false" customHeight="false" outlineLevel="0" collapsed="false">
      <c r="A6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4" s="0" t="str">
        <f aca="false">IF($A6124="","",INDEX(CARTAO_COMPRAS!$C:$C,INT((ROW()-2)/20)+2))</f>
        <v/>
      </c>
      <c r="C6124" s="0" t="str">
        <f aca="false">IF($A6124="","",INDEX(CARTAO_COMPRAS!$D:$D,INT((ROW()-2)/20)+2))</f>
        <v/>
      </c>
      <c r="D6124" s="0" t="str">
        <f aca="false">IF($A6124="","",INDEX(CARTAO_COMPRAS!$E:$E,INT((ROW()-2)/20)+2))</f>
        <v/>
      </c>
      <c r="E6124" s="0" t="str">
        <f aca="false">IF($A6124="","",INDEX(CARTAO_COMPRAS!$H:$H,INT((ROW()-2)/20)+2)+MOD(ROW()-2,20))</f>
        <v/>
      </c>
      <c r="F6124" s="0" t="str">
        <f aca="false">IF($A6124="","",INDEX(CARTAO_COMPRAS!$G:$G,INT((ROW()-2)/20)+2))</f>
        <v/>
      </c>
      <c r="G6124" s="5" t="str">
        <f aca="false">IF($A6124="","",INDEX(CARTAO_COMPRAS!$I:$I,INT((ROW()-2)/20)+2))</f>
        <v/>
      </c>
      <c r="H6124" s="4" t="str">
        <f aca="false">IF($A6124="","",EDATE(INDEX(CARTAO_COMPRAS!$J:$J,INT((ROW()-2)/20)+2),MOD(ROW()-2,20)))</f>
        <v/>
      </c>
      <c r="I6124" s="4" t="str">
        <f aca="false">IF($H6124="","",$H6124-WEEKDAY($H6124,2)+1)</f>
        <v/>
      </c>
      <c r="J6124" s="4" t="str">
        <f aca="false">IF($I6124="","",$I6124+6)</f>
        <v/>
      </c>
      <c r="K6124" s="6" t="str">
        <f aca="false">IF($H6124="","",DATE(YEAR($H6124),MONTH($H6124),1))</f>
        <v/>
      </c>
      <c r="L6124" s="0" t="str">
        <f aca="false">IF($A6124="","",INDEX(CARTAO_COMPRAS!$K:$K,INT((ROW()-2)/20)+2))</f>
        <v/>
      </c>
      <c r="M6124" s="0" t="str">
        <f aca="false">IF($A6124="","","Compra no cartão")</f>
        <v/>
      </c>
    </row>
    <row r="6125" customFormat="false" ht="13.5" hidden="false" customHeight="false" outlineLevel="0" collapsed="false">
      <c r="A6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5" s="0" t="str">
        <f aca="false">IF($A6125="","",INDEX(CARTAO_COMPRAS!$C:$C,INT((ROW()-2)/20)+2))</f>
        <v/>
      </c>
      <c r="C6125" s="0" t="str">
        <f aca="false">IF($A6125="","",INDEX(CARTAO_COMPRAS!$D:$D,INT((ROW()-2)/20)+2))</f>
        <v/>
      </c>
      <c r="D6125" s="0" t="str">
        <f aca="false">IF($A6125="","",INDEX(CARTAO_COMPRAS!$E:$E,INT((ROW()-2)/20)+2))</f>
        <v/>
      </c>
      <c r="E6125" s="0" t="str">
        <f aca="false">IF($A6125="","",INDEX(CARTAO_COMPRAS!$H:$H,INT((ROW()-2)/20)+2)+MOD(ROW()-2,20))</f>
        <v/>
      </c>
      <c r="F6125" s="0" t="str">
        <f aca="false">IF($A6125="","",INDEX(CARTAO_COMPRAS!$G:$G,INT((ROW()-2)/20)+2))</f>
        <v/>
      </c>
      <c r="G6125" s="5" t="str">
        <f aca="false">IF($A6125="","",INDEX(CARTAO_COMPRAS!$I:$I,INT((ROW()-2)/20)+2))</f>
        <v/>
      </c>
      <c r="H6125" s="4" t="str">
        <f aca="false">IF($A6125="","",EDATE(INDEX(CARTAO_COMPRAS!$J:$J,INT((ROW()-2)/20)+2),MOD(ROW()-2,20)))</f>
        <v/>
      </c>
      <c r="I6125" s="4" t="str">
        <f aca="false">IF($H6125="","",$H6125-WEEKDAY($H6125,2)+1)</f>
        <v/>
      </c>
      <c r="J6125" s="4" t="str">
        <f aca="false">IF($I6125="","",$I6125+6)</f>
        <v/>
      </c>
      <c r="K6125" s="6" t="str">
        <f aca="false">IF($H6125="","",DATE(YEAR($H6125),MONTH($H6125),1))</f>
        <v/>
      </c>
      <c r="L6125" s="0" t="str">
        <f aca="false">IF($A6125="","",INDEX(CARTAO_COMPRAS!$K:$K,INT((ROW()-2)/20)+2))</f>
        <v/>
      </c>
      <c r="M6125" s="0" t="str">
        <f aca="false">IF($A6125="","","Compra no cartão")</f>
        <v/>
      </c>
    </row>
    <row r="6126" customFormat="false" ht="13.5" hidden="false" customHeight="false" outlineLevel="0" collapsed="false">
      <c r="A6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6" s="0" t="str">
        <f aca="false">IF($A6126="","",INDEX(CARTAO_COMPRAS!$C:$C,INT((ROW()-2)/20)+2))</f>
        <v/>
      </c>
      <c r="C6126" s="0" t="str">
        <f aca="false">IF($A6126="","",INDEX(CARTAO_COMPRAS!$D:$D,INT((ROW()-2)/20)+2))</f>
        <v/>
      </c>
      <c r="D6126" s="0" t="str">
        <f aca="false">IF($A6126="","",INDEX(CARTAO_COMPRAS!$E:$E,INT((ROW()-2)/20)+2))</f>
        <v/>
      </c>
      <c r="E6126" s="0" t="str">
        <f aca="false">IF($A6126="","",INDEX(CARTAO_COMPRAS!$H:$H,INT((ROW()-2)/20)+2)+MOD(ROW()-2,20))</f>
        <v/>
      </c>
      <c r="F6126" s="0" t="str">
        <f aca="false">IF($A6126="","",INDEX(CARTAO_COMPRAS!$G:$G,INT((ROW()-2)/20)+2))</f>
        <v/>
      </c>
      <c r="G6126" s="5" t="str">
        <f aca="false">IF($A6126="","",INDEX(CARTAO_COMPRAS!$I:$I,INT((ROW()-2)/20)+2))</f>
        <v/>
      </c>
      <c r="H6126" s="4" t="str">
        <f aca="false">IF($A6126="","",EDATE(INDEX(CARTAO_COMPRAS!$J:$J,INT((ROW()-2)/20)+2),MOD(ROW()-2,20)))</f>
        <v/>
      </c>
      <c r="I6126" s="4" t="str">
        <f aca="false">IF($H6126="","",$H6126-WEEKDAY($H6126,2)+1)</f>
        <v/>
      </c>
      <c r="J6126" s="4" t="str">
        <f aca="false">IF($I6126="","",$I6126+6)</f>
        <v/>
      </c>
      <c r="K6126" s="6" t="str">
        <f aca="false">IF($H6126="","",DATE(YEAR($H6126),MONTH($H6126),1))</f>
        <v/>
      </c>
      <c r="L6126" s="0" t="str">
        <f aca="false">IF($A6126="","",INDEX(CARTAO_COMPRAS!$K:$K,INT((ROW()-2)/20)+2))</f>
        <v/>
      </c>
      <c r="M6126" s="0" t="str">
        <f aca="false">IF($A6126="","","Compra no cartão")</f>
        <v/>
      </c>
    </row>
    <row r="6127" customFormat="false" ht="13.5" hidden="false" customHeight="false" outlineLevel="0" collapsed="false">
      <c r="A6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7" s="0" t="str">
        <f aca="false">IF($A6127="","",INDEX(CARTAO_COMPRAS!$C:$C,INT((ROW()-2)/20)+2))</f>
        <v/>
      </c>
      <c r="C6127" s="0" t="str">
        <f aca="false">IF($A6127="","",INDEX(CARTAO_COMPRAS!$D:$D,INT((ROW()-2)/20)+2))</f>
        <v/>
      </c>
      <c r="D6127" s="0" t="str">
        <f aca="false">IF($A6127="","",INDEX(CARTAO_COMPRAS!$E:$E,INT((ROW()-2)/20)+2))</f>
        <v/>
      </c>
      <c r="E6127" s="0" t="str">
        <f aca="false">IF($A6127="","",INDEX(CARTAO_COMPRAS!$H:$H,INT((ROW()-2)/20)+2)+MOD(ROW()-2,20))</f>
        <v/>
      </c>
      <c r="F6127" s="0" t="str">
        <f aca="false">IF($A6127="","",INDEX(CARTAO_COMPRAS!$G:$G,INT((ROW()-2)/20)+2))</f>
        <v/>
      </c>
      <c r="G6127" s="5" t="str">
        <f aca="false">IF($A6127="","",INDEX(CARTAO_COMPRAS!$I:$I,INT((ROW()-2)/20)+2))</f>
        <v/>
      </c>
      <c r="H6127" s="4" t="str">
        <f aca="false">IF($A6127="","",EDATE(INDEX(CARTAO_COMPRAS!$J:$J,INT((ROW()-2)/20)+2),MOD(ROW()-2,20)))</f>
        <v/>
      </c>
      <c r="I6127" s="4" t="str">
        <f aca="false">IF($H6127="","",$H6127-WEEKDAY($H6127,2)+1)</f>
        <v/>
      </c>
      <c r="J6127" s="4" t="str">
        <f aca="false">IF($I6127="","",$I6127+6)</f>
        <v/>
      </c>
      <c r="K6127" s="6" t="str">
        <f aca="false">IF($H6127="","",DATE(YEAR($H6127),MONTH($H6127),1))</f>
        <v/>
      </c>
      <c r="L6127" s="0" t="str">
        <f aca="false">IF($A6127="","",INDEX(CARTAO_COMPRAS!$K:$K,INT((ROW()-2)/20)+2))</f>
        <v/>
      </c>
      <c r="M6127" s="0" t="str">
        <f aca="false">IF($A6127="","","Compra no cartão")</f>
        <v/>
      </c>
    </row>
    <row r="6128" customFormat="false" ht="13.5" hidden="false" customHeight="false" outlineLevel="0" collapsed="false">
      <c r="A6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8" s="0" t="str">
        <f aca="false">IF($A6128="","",INDEX(CARTAO_COMPRAS!$C:$C,INT((ROW()-2)/20)+2))</f>
        <v/>
      </c>
      <c r="C6128" s="0" t="str">
        <f aca="false">IF($A6128="","",INDEX(CARTAO_COMPRAS!$D:$D,INT((ROW()-2)/20)+2))</f>
        <v/>
      </c>
      <c r="D6128" s="0" t="str">
        <f aca="false">IF($A6128="","",INDEX(CARTAO_COMPRAS!$E:$E,INT((ROW()-2)/20)+2))</f>
        <v/>
      </c>
      <c r="E6128" s="0" t="str">
        <f aca="false">IF($A6128="","",INDEX(CARTAO_COMPRAS!$H:$H,INT((ROW()-2)/20)+2)+MOD(ROW()-2,20))</f>
        <v/>
      </c>
      <c r="F6128" s="0" t="str">
        <f aca="false">IF($A6128="","",INDEX(CARTAO_COMPRAS!$G:$G,INT((ROW()-2)/20)+2))</f>
        <v/>
      </c>
      <c r="G6128" s="5" t="str">
        <f aca="false">IF($A6128="","",INDEX(CARTAO_COMPRAS!$I:$I,INT((ROW()-2)/20)+2))</f>
        <v/>
      </c>
      <c r="H6128" s="4" t="str">
        <f aca="false">IF($A6128="","",EDATE(INDEX(CARTAO_COMPRAS!$J:$J,INT((ROW()-2)/20)+2),MOD(ROW()-2,20)))</f>
        <v/>
      </c>
      <c r="I6128" s="4" t="str">
        <f aca="false">IF($H6128="","",$H6128-WEEKDAY($H6128,2)+1)</f>
        <v/>
      </c>
      <c r="J6128" s="4" t="str">
        <f aca="false">IF($I6128="","",$I6128+6)</f>
        <v/>
      </c>
      <c r="K6128" s="6" t="str">
        <f aca="false">IF($H6128="","",DATE(YEAR($H6128),MONTH($H6128),1))</f>
        <v/>
      </c>
      <c r="L6128" s="0" t="str">
        <f aca="false">IF($A6128="","",INDEX(CARTAO_COMPRAS!$K:$K,INT((ROW()-2)/20)+2))</f>
        <v/>
      </c>
      <c r="M6128" s="0" t="str">
        <f aca="false">IF($A6128="","","Compra no cartão")</f>
        <v/>
      </c>
    </row>
    <row r="6129" customFormat="false" ht="13.5" hidden="false" customHeight="false" outlineLevel="0" collapsed="false">
      <c r="A6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29" s="0" t="str">
        <f aca="false">IF($A6129="","",INDEX(CARTAO_COMPRAS!$C:$C,INT((ROW()-2)/20)+2))</f>
        <v/>
      </c>
      <c r="C6129" s="0" t="str">
        <f aca="false">IF($A6129="","",INDEX(CARTAO_COMPRAS!$D:$D,INT((ROW()-2)/20)+2))</f>
        <v/>
      </c>
      <c r="D6129" s="0" t="str">
        <f aca="false">IF($A6129="","",INDEX(CARTAO_COMPRAS!$E:$E,INT((ROW()-2)/20)+2))</f>
        <v/>
      </c>
      <c r="E6129" s="0" t="str">
        <f aca="false">IF($A6129="","",INDEX(CARTAO_COMPRAS!$H:$H,INT((ROW()-2)/20)+2)+MOD(ROW()-2,20))</f>
        <v/>
      </c>
      <c r="F6129" s="0" t="str">
        <f aca="false">IF($A6129="","",INDEX(CARTAO_COMPRAS!$G:$G,INT((ROW()-2)/20)+2))</f>
        <v/>
      </c>
      <c r="G6129" s="5" t="str">
        <f aca="false">IF($A6129="","",INDEX(CARTAO_COMPRAS!$I:$I,INT((ROW()-2)/20)+2))</f>
        <v/>
      </c>
      <c r="H6129" s="4" t="str">
        <f aca="false">IF($A6129="","",EDATE(INDEX(CARTAO_COMPRAS!$J:$J,INT((ROW()-2)/20)+2),MOD(ROW()-2,20)))</f>
        <v/>
      </c>
      <c r="I6129" s="4" t="str">
        <f aca="false">IF($H6129="","",$H6129-WEEKDAY($H6129,2)+1)</f>
        <v/>
      </c>
      <c r="J6129" s="4" t="str">
        <f aca="false">IF($I6129="","",$I6129+6)</f>
        <v/>
      </c>
      <c r="K6129" s="6" t="str">
        <f aca="false">IF($H6129="","",DATE(YEAR($H6129),MONTH($H6129),1))</f>
        <v/>
      </c>
      <c r="L6129" s="0" t="str">
        <f aca="false">IF($A6129="","",INDEX(CARTAO_COMPRAS!$K:$K,INT((ROW()-2)/20)+2))</f>
        <v/>
      </c>
      <c r="M6129" s="0" t="str">
        <f aca="false">IF($A6129="","","Compra no cartão")</f>
        <v/>
      </c>
    </row>
    <row r="6130" customFormat="false" ht="13.5" hidden="false" customHeight="false" outlineLevel="0" collapsed="false">
      <c r="A6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0" s="0" t="str">
        <f aca="false">IF($A6130="","",INDEX(CARTAO_COMPRAS!$C:$C,INT((ROW()-2)/20)+2))</f>
        <v/>
      </c>
      <c r="C6130" s="0" t="str">
        <f aca="false">IF($A6130="","",INDEX(CARTAO_COMPRAS!$D:$D,INT((ROW()-2)/20)+2))</f>
        <v/>
      </c>
      <c r="D6130" s="0" t="str">
        <f aca="false">IF($A6130="","",INDEX(CARTAO_COMPRAS!$E:$E,INT((ROW()-2)/20)+2))</f>
        <v/>
      </c>
      <c r="E6130" s="0" t="str">
        <f aca="false">IF($A6130="","",INDEX(CARTAO_COMPRAS!$H:$H,INT((ROW()-2)/20)+2)+MOD(ROW()-2,20))</f>
        <v/>
      </c>
      <c r="F6130" s="0" t="str">
        <f aca="false">IF($A6130="","",INDEX(CARTAO_COMPRAS!$G:$G,INT((ROW()-2)/20)+2))</f>
        <v/>
      </c>
      <c r="G6130" s="5" t="str">
        <f aca="false">IF($A6130="","",INDEX(CARTAO_COMPRAS!$I:$I,INT((ROW()-2)/20)+2))</f>
        <v/>
      </c>
      <c r="H6130" s="4" t="str">
        <f aca="false">IF($A6130="","",EDATE(INDEX(CARTAO_COMPRAS!$J:$J,INT((ROW()-2)/20)+2),MOD(ROW()-2,20)))</f>
        <v/>
      </c>
      <c r="I6130" s="4" t="str">
        <f aca="false">IF($H6130="","",$H6130-WEEKDAY($H6130,2)+1)</f>
        <v/>
      </c>
      <c r="J6130" s="4" t="str">
        <f aca="false">IF($I6130="","",$I6130+6)</f>
        <v/>
      </c>
      <c r="K6130" s="6" t="str">
        <f aca="false">IF($H6130="","",DATE(YEAR($H6130),MONTH($H6130),1))</f>
        <v/>
      </c>
      <c r="L6130" s="0" t="str">
        <f aca="false">IF($A6130="","",INDEX(CARTAO_COMPRAS!$K:$K,INT((ROW()-2)/20)+2))</f>
        <v/>
      </c>
      <c r="M6130" s="0" t="str">
        <f aca="false">IF($A6130="","","Compra no cartão")</f>
        <v/>
      </c>
    </row>
    <row r="6131" customFormat="false" ht="13.5" hidden="false" customHeight="false" outlineLevel="0" collapsed="false">
      <c r="A6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1" s="0" t="str">
        <f aca="false">IF($A6131="","",INDEX(CARTAO_COMPRAS!$C:$C,INT((ROW()-2)/20)+2))</f>
        <v/>
      </c>
      <c r="C6131" s="0" t="str">
        <f aca="false">IF($A6131="","",INDEX(CARTAO_COMPRAS!$D:$D,INT((ROW()-2)/20)+2))</f>
        <v/>
      </c>
      <c r="D6131" s="0" t="str">
        <f aca="false">IF($A6131="","",INDEX(CARTAO_COMPRAS!$E:$E,INT((ROW()-2)/20)+2))</f>
        <v/>
      </c>
      <c r="E6131" s="0" t="str">
        <f aca="false">IF($A6131="","",INDEX(CARTAO_COMPRAS!$H:$H,INT((ROW()-2)/20)+2)+MOD(ROW()-2,20))</f>
        <v/>
      </c>
      <c r="F6131" s="0" t="str">
        <f aca="false">IF($A6131="","",INDEX(CARTAO_COMPRAS!$G:$G,INT((ROW()-2)/20)+2))</f>
        <v/>
      </c>
      <c r="G6131" s="5" t="str">
        <f aca="false">IF($A6131="","",INDEX(CARTAO_COMPRAS!$I:$I,INT((ROW()-2)/20)+2))</f>
        <v/>
      </c>
      <c r="H6131" s="4" t="str">
        <f aca="false">IF($A6131="","",EDATE(INDEX(CARTAO_COMPRAS!$J:$J,INT((ROW()-2)/20)+2),MOD(ROW()-2,20)))</f>
        <v/>
      </c>
      <c r="I6131" s="4" t="str">
        <f aca="false">IF($H6131="","",$H6131-WEEKDAY($H6131,2)+1)</f>
        <v/>
      </c>
      <c r="J6131" s="4" t="str">
        <f aca="false">IF($I6131="","",$I6131+6)</f>
        <v/>
      </c>
      <c r="K6131" s="6" t="str">
        <f aca="false">IF($H6131="","",DATE(YEAR($H6131),MONTH($H6131),1))</f>
        <v/>
      </c>
      <c r="L6131" s="0" t="str">
        <f aca="false">IF($A6131="","",INDEX(CARTAO_COMPRAS!$K:$K,INT((ROW()-2)/20)+2))</f>
        <v/>
      </c>
      <c r="M6131" s="0" t="str">
        <f aca="false">IF($A6131="","","Compra no cartão")</f>
        <v/>
      </c>
    </row>
    <row r="6132" customFormat="false" ht="13.5" hidden="false" customHeight="false" outlineLevel="0" collapsed="false">
      <c r="A6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2" s="0" t="str">
        <f aca="false">IF($A6132="","",INDEX(CARTAO_COMPRAS!$C:$C,INT((ROW()-2)/20)+2))</f>
        <v/>
      </c>
      <c r="C6132" s="0" t="str">
        <f aca="false">IF($A6132="","",INDEX(CARTAO_COMPRAS!$D:$D,INT((ROW()-2)/20)+2))</f>
        <v/>
      </c>
      <c r="D6132" s="0" t="str">
        <f aca="false">IF($A6132="","",INDEX(CARTAO_COMPRAS!$E:$E,INT((ROW()-2)/20)+2))</f>
        <v/>
      </c>
      <c r="E6132" s="0" t="str">
        <f aca="false">IF($A6132="","",INDEX(CARTAO_COMPRAS!$H:$H,INT((ROW()-2)/20)+2)+MOD(ROW()-2,20))</f>
        <v/>
      </c>
      <c r="F6132" s="0" t="str">
        <f aca="false">IF($A6132="","",INDEX(CARTAO_COMPRAS!$G:$G,INT((ROW()-2)/20)+2))</f>
        <v/>
      </c>
      <c r="G6132" s="5" t="str">
        <f aca="false">IF($A6132="","",INDEX(CARTAO_COMPRAS!$I:$I,INT((ROW()-2)/20)+2))</f>
        <v/>
      </c>
      <c r="H6132" s="4" t="str">
        <f aca="false">IF($A6132="","",EDATE(INDEX(CARTAO_COMPRAS!$J:$J,INT((ROW()-2)/20)+2),MOD(ROW()-2,20)))</f>
        <v/>
      </c>
      <c r="I6132" s="4" t="str">
        <f aca="false">IF($H6132="","",$H6132-WEEKDAY($H6132,2)+1)</f>
        <v/>
      </c>
      <c r="J6132" s="4" t="str">
        <f aca="false">IF($I6132="","",$I6132+6)</f>
        <v/>
      </c>
      <c r="K6132" s="6" t="str">
        <f aca="false">IF($H6132="","",DATE(YEAR($H6132),MONTH($H6132),1))</f>
        <v/>
      </c>
      <c r="L6132" s="0" t="str">
        <f aca="false">IF($A6132="","",INDEX(CARTAO_COMPRAS!$K:$K,INT((ROW()-2)/20)+2))</f>
        <v/>
      </c>
      <c r="M6132" s="0" t="str">
        <f aca="false">IF($A6132="","","Compra no cartão")</f>
        <v/>
      </c>
    </row>
    <row r="6133" customFormat="false" ht="13.5" hidden="false" customHeight="false" outlineLevel="0" collapsed="false">
      <c r="A6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3" s="0" t="str">
        <f aca="false">IF($A6133="","",INDEX(CARTAO_COMPRAS!$C:$C,INT((ROW()-2)/20)+2))</f>
        <v/>
      </c>
      <c r="C6133" s="0" t="str">
        <f aca="false">IF($A6133="","",INDEX(CARTAO_COMPRAS!$D:$D,INT((ROW()-2)/20)+2))</f>
        <v/>
      </c>
      <c r="D6133" s="0" t="str">
        <f aca="false">IF($A6133="","",INDEX(CARTAO_COMPRAS!$E:$E,INT((ROW()-2)/20)+2))</f>
        <v/>
      </c>
      <c r="E6133" s="0" t="str">
        <f aca="false">IF($A6133="","",INDEX(CARTAO_COMPRAS!$H:$H,INT((ROW()-2)/20)+2)+MOD(ROW()-2,20))</f>
        <v/>
      </c>
      <c r="F6133" s="0" t="str">
        <f aca="false">IF($A6133="","",INDEX(CARTAO_COMPRAS!$G:$G,INT((ROW()-2)/20)+2))</f>
        <v/>
      </c>
      <c r="G6133" s="5" t="str">
        <f aca="false">IF($A6133="","",INDEX(CARTAO_COMPRAS!$I:$I,INT((ROW()-2)/20)+2))</f>
        <v/>
      </c>
      <c r="H6133" s="4" t="str">
        <f aca="false">IF($A6133="","",EDATE(INDEX(CARTAO_COMPRAS!$J:$J,INT((ROW()-2)/20)+2),MOD(ROW()-2,20)))</f>
        <v/>
      </c>
      <c r="I6133" s="4" t="str">
        <f aca="false">IF($H6133="","",$H6133-WEEKDAY($H6133,2)+1)</f>
        <v/>
      </c>
      <c r="J6133" s="4" t="str">
        <f aca="false">IF($I6133="","",$I6133+6)</f>
        <v/>
      </c>
      <c r="K6133" s="6" t="str">
        <f aca="false">IF($H6133="","",DATE(YEAR($H6133),MONTH($H6133),1))</f>
        <v/>
      </c>
      <c r="L6133" s="0" t="str">
        <f aca="false">IF($A6133="","",INDEX(CARTAO_COMPRAS!$K:$K,INT((ROW()-2)/20)+2))</f>
        <v/>
      </c>
      <c r="M6133" s="0" t="str">
        <f aca="false">IF($A6133="","","Compra no cartão")</f>
        <v/>
      </c>
    </row>
    <row r="6134" customFormat="false" ht="13.5" hidden="false" customHeight="false" outlineLevel="0" collapsed="false">
      <c r="A6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4" s="0" t="str">
        <f aca="false">IF($A6134="","",INDEX(CARTAO_COMPRAS!$C:$C,INT((ROW()-2)/20)+2))</f>
        <v/>
      </c>
      <c r="C6134" s="0" t="str">
        <f aca="false">IF($A6134="","",INDEX(CARTAO_COMPRAS!$D:$D,INT((ROW()-2)/20)+2))</f>
        <v/>
      </c>
      <c r="D6134" s="0" t="str">
        <f aca="false">IF($A6134="","",INDEX(CARTAO_COMPRAS!$E:$E,INT((ROW()-2)/20)+2))</f>
        <v/>
      </c>
      <c r="E6134" s="0" t="str">
        <f aca="false">IF($A6134="","",INDEX(CARTAO_COMPRAS!$H:$H,INT((ROW()-2)/20)+2)+MOD(ROW()-2,20))</f>
        <v/>
      </c>
      <c r="F6134" s="0" t="str">
        <f aca="false">IF($A6134="","",INDEX(CARTAO_COMPRAS!$G:$G,INT((ROW()-2)/20)+2))</f>
        <v/>
      </c>
      <c r="G6134" s="5" t="str">
        <f aca="false">IF($A6134="","",INDEX(CARTAO_COMPRAS!$I:$I,INT((ROW()-2)/20)+2))</f>
        <v/>
      </c>
      <c r="H6134" s="4" t="str">
        <f aca="false">IF($A6134="","",EDATE(INDEX(CARTAO_COMPRAS!$J:$J,INT((ROW()-2)/20)+2),MOD(ROW()-2,20)))</f>
        <v/>
      </c>
      <c r="I6134" s="4" t="str">
        <f aca="false">IF($H6134="","",$H6134-WEEKDAY($H6134,2)+1)</f>
        <v/>
      </c>
      <c r="J6134" s="4" t="str">
        <f aca="false">IF($I6134="","",$I6134+6)</f>
        <v/>
      </c>
      <c r="K6134" s="6" t="str">
        <f aca="false">IF($H6134="","",DATE(YEAR($H6134),MONTH($H6134),1))</f>
        <v/>
      </c>
      <c r="L6134" s="0" t="str">
        <f aca="false">IF($A6134="","",INDEX(CARTAO_COMPRAS!$K:$K,INT((ROW()-2)/20)+2))</f>
        <v/>
      </c>
      <c r="M6134" s="0" t="str">
        <f aca="false">IF($A6134="","","Compra no cartão")</f>
        <v/>
      </c>
    </row>
    <row r="6135" customFormat="false" ht="13.5" hidden="false" customHeight="false" outlineLevel="0" collapsed="false">
      <c r="A6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5" s="0" t="str">
        <f aca="false">IF($A6135="","",INDEX(CARTAO_COMPRAS!$C:$C,INT((ROW()-2)/20)+2))</f>
        <v/>
      </c>
      <c r="C6135" s="0" t="str">
        <f aca="false">IF($A6135="","",INDEX(CARTAO_COMPRAS!$D:$D,INT((ROW()-2)/20)+2))</f>
        <v/>
      </c>
      <c r="D6135" s="0" t="str">
        <f aca="false">IF($A6135="","",INDEX(CARTAO_COMPRAS!$E:$E,INT((ROW()-2)/20)+2))</f>
        <v/>
      </c>
      <c r="E6135" s="0" t="str">
        <f aca="false">IF($A6135="","",INDEX(CARTAO_COMPRAS!$H:$H,INT((ROW()-2)/20)+2)+MOD(ROW()-2,20))</f>
        <v/>
      </c>
      <c r="F6135" s="0" t="str">
        <f aca="false">IF($A6135="","",INDEX(CARTAO_COMPRAS!$G:$G,INT((ROW()-2)/20)+2))</f>
        <v/>
      </c>
      <c r="G6135" s="5" t="str">
        <f aca="false">IF($A6135="","",INDEX(CARTAO_COMPRAS!$I:$I,INT((ROW()-2)/20)+2))</f>
        <v/>
      </c>
      <c r="H6135" s="4" t="str">
        <f aca="false">IF($A6135="","",EDATE(INDEX(CARTAO_COMPRAS!$J:$J,INT((ROW()-2)/20)+2),MOD(ROW()-2,20)))</f>
        <v/>
      </c>
      <c r="I6135" s="4" t="str">
        <f aca="false">IF($H6135="","",$H6135-WEEKDAY($H6135,2)+1)</f>
        <v/>
      </c>
      <c r="J6135" s="4" t="str">
        <f aca="false">IF($I6135="","",$I6135+6)</f>
        <v/>
      </c>
      <c r="K6135" s="6" t="str">
        <f aca="false">IF($H6135="","",DATE(YEAR($H6135),MONTH($H6135),1))</f>
        <v/>
      </c>
      <c r="L6135" s="0" t="str">
        <f aca="false">IF($A6135="","",INDEX(CARTAO_COMPRAS!$K:$K,INT((ROW()-2)/20)+2))</f>
        <v/>
      </c>
      <c r="M6135" s="0" t="str">
        <f aca="false">IF($A6135="","","Compra no cartão")</f>
        <v/>
      </c>
    </row>
    <row r="6136" customFormat="false" ht="13.5" hidden="false" customHeight="false" outlineLevel="0" collapsed="false">
      <c r="A6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6" s="0" t="str">
        <f aca="false">IF($A6136="","",INDEX(CARTAO_COMPRAS!$C:$C,INT((ROW()-2)/20)+2))</f>
        <v/>
      </c>
      <c r="C6136" s="0" t="str">
        <f aca="false">IF($A6136="","",INDEX(CARTAO_COMPRAS!$D:$D,INT((ROW()-2)/20)+2))</f>
        <v/>
      </c>
      <c r="D6136" s="0" t="str">
        <f aca="false">IF($A6136="","",INDEX(CARTAO_COMPRAS!$E:$E,INT((ROW()-2)/20)+2))</f>
        <v/>
      </c>
      <c r="E6136" s="0" t="str">
        <f aca="false">IF($A6136="","",INDEX(CARTAO_COMPRAS!$H:$H,INT((ROW()-2)/20)+2)+MOD(ROW()-2,20))</f>
        <v/>
      </c>
      <c r="F6136" s="0" t="str">
        <f aca="false">IF($A6136="","",INDEX(CARTAO_COMPRAS!$G:$G,INT((ROW()-2)/20)+2))</f>
        <v/>
      </c>
      <c r="G6136" s="5" t="str">
        <f aca="false">IF($A6136="","",INDEX(CARTAO_COMPRAS!$I:$I,INT((ROW()-2)/20)+2))</f>
        <v/>
      </c>
      <c r="H6136" s="4" t="str">
        <f aca="false">IF($A6136="","",EDATE(INDEX(CARTAO_COMPRAS!$J:$J,INT((ROW()-2)/20)+2),MOD(ROW()-2,20)))</f>
        <v/>
      </c>
      <c r="I6136" s="4" t="str">
        <f aca="false">IF($H6136="","",$H6136-WEEKDAY($H6136,2)+1)</f>
        <v/>
      </c>
      <c r="J6136" s="4" t="str">
        <f aca="false">IF($I6136="","",$I6136+6)</f>
        <v/>
      </c>
      <c r="K6136" s="6" t="str">
        <f aca="false">IF($H6136="","",DATE(YEAR($H6136),MONTH($H6136),1))</f>
        <v/>
      </c>
      <c r="L6136" s="0" t="str">
        <f aca="false">IF($A6136="","",INDEX(CARTAO_COMPRAS!$K:$K,INT((ROW()-2)/20)+2))</f>
        <v/>
      </c>
      <c r="M6136" s="0" t="str">
        <f aca="false">IF($A6136="","","Compra no cartão")</f>
        <v/>
      </c>
    </row>
    <row r="6137" customFormat="false" ht="13.5" hidden="false" customHeight="false" outlineLevel="0" collapsed="false">
      <c r="A6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7" s="0" t="str">
        <f aca="false">IF($A6137="","",INDEX(CARTAO_COMPRAS!$C:$C,INT((ROW()-2)/20)+2))</f>
        <v/>
      </c>
      <c r="C6137" s="0" t="str">
        <f aca="false">IF($A6137="","",INDEX(CARTAO_COMPRAS!$D:$D,INT((ROW()-2)/20)+2))</f>
        <v/>
      </c>
      <c r="D6137" s="0" t="str">
        <f aca="false">IF($A6137="","",INDEX(CARTAO_COMPRAS!$E:$E,INT((ROW()-2)/20)+2))</f>
        <v/>
      </c>
      <c r="E6137" s="0" t="str">
        <f aca="false">IF($A6137="","",INDEX(CARTAO_COMPRAS!$H:$H,INT((ROW()-2)/20)+2)+MOD(ROW()-2,20))</f>
        <v/>
      </c>
      <c r="F6137" s="0" t="str">
        <f aca="false">IF($A6137="","",INDEX(CARTAO_COMPRAS!$G:$G,INT((ROW()-2)/20)+2))</f>
        <v/>
      </c>
      <c r="G6137" s="5" t="str">
        <f aca="false">IF($A6137="","",INDEX(CARTAO_COMPRAS!$I:$I,INT((ROW()-2)/20)+2))</f>
        <v/>
      </c>
      <c r="H6137" s="4" t="str">
        <f aca="false">IF($A6137="","",EDATE(INDEX(CARTAO_COMPRAS!$J:$J,INT((ROW()-2)/20)+2),MOD(ROW()-2,20)))</f>
        <v/>
      </c>
      <c r="I6137" s="4" t="str">
        <f aca="false">IF($H6137="","",$H6137-WEEKDAY($H6137,2)+1)</f>
        <v/>
      </c>
      <c r="J6137" s="4" t="str">
        <f aca="false">IF($I6137="","",$I6137+6)</f>
        <v/>
      </c>
      <c r="K6137" s="6" t="str">
        <f aca="false">IF($H6137="","",DATE(YEAR($H6137),MONTH($H6137),1))</f>
        <v/>
      </c>
      <c r="L6137" s="0" t="str">
        <f aca="false">IF($A6137="","",INDEX(CARTAO_COMPRAS!$K:$K,INT((ROW()-2)/20)+2))</f>
        <v/>
      </c>
      <c r="M6137" s="0" t="str">
        <f aca="false">IF($A6137="","","Compra no cartão")</f>
        <v/>
      </c>
    </row>
    <row r="6138" customFormat="false" ht="13.5" hidden="false" customHeight="false" outlineLevel="0" collapsed="false">
      <c r="A6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8" s="0" t="str">
        <f aca="false">IF($A6138="","",INDEX(CARTAO_COMPRAS!$C:$C,INT((ROW()-2)/20)+2))</f>
        <v/>
      </c>
      <c r="C6138" s="0" t="str">
        <f aca="false">IF($A6138="","",INDEX(CARTAO_COMPRAS!$D:$D,INT((ROW()-2)/20)+2))</f>
        <v/>
      </c>
      <c r="D6138" s="0" t="str">
        <f aca="false">IF($A6138="","",INDEX(CARTAO_COMPRAS!$E:$E,INT((ROW()-2)/20)+2))</f>
        <v/>
      </c>
      <c r="E6138" s="0" t="str">
        <f aca="false">IF($A6138="","",INDEX(CARTAO_COMPRAS!$H:$H,INT((ROW()-2)/20)+2)+MOD(ROW()-2,20))</f>
        <v/>
      </c>
      <c r="F6138" s="0" t="str">
        <f aca="false">IF($A6138="","",INDEX(CARTAO_COMPRAS!$G:$G,INT((ROW()-2)/20)+2))</f>
        <v/>
      </c>
      <c r="G6138" s="5" t="str">
        <f aca="false">IF($A6138="","",INDEX(CARTAO_COMPRAS!$I:$I,INT((ROW()-2)/20)+2))</f>
        <v/>
      </c>
      <c r="H6138" s="4" t="str">
        <f aca="false">IF($A6138="","",EDATE(INDEX(CARTAO_COMPRAS!$J:$J,INT((ROW()-2)/20)+2),MOD(ROW()-2,20)))</f>
        <v/>
      </c>
      <c r="I6138" s="4" t="str">
        <f aca="false">IF($H6138="","",$H6138-WEEKDAY($H6138,2)+1)</f>
        <v/>
      </c>
      <c r="J6138" s="4" t="str">
        <f aca="false">IF($I6138="","",$I6138+6)</f>
        <v/>
      </c>
      <c r="K6138" s="6" t="str">
        <f aca="false">IF($H6138="","",DATE(YEAR($H6138),MONTH($H6138),1))</f>
        <v/>
      </c>
      <c r="L6138" s="0" t="str">
        <f aca="false">IF($A6138="","",INDEX(CARTAO_COMPRAS!$K:$K,INT((ROW()-2)/20)+2))</f>
        <v/>
      </c>
      <c r="M6138" s="0" t="str">
        <f aca="false">IF($A6138="","","Compra no cartão")</f>
        <v/>
      </c>
    </row>
    <row r="6139" customFormat="false" ht="13.5" hidden="false" customHeight="false" outlineLevel="0" collapsed="false">
      <c r="A6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39" s="0" t="str">
        <f aca="false">IF($A6139="","",INDEX(CARTAO_COMPRAS!$C:$C,INT((ROW()-2)/20)+2))</f>
        <v/>
      </c>
      <c r="C6139" s="0" t="str">
        <f aca="false">IF($A6139="","",INDEX(CARTAO_COMPRAS!$D:$D,INT((ROW()-2)/20)+2))</f>
        <v/>
      </c>
      <c r="D6139" s="0" t="str">
        <f aca="false">IF($A6139="","",INDEX(CARTAO_COMPRAS!$E:$E,INT((ROW()-2)/20)+2))</f>
        <v/>
      </c>
      <c r="E6139" s="0" t="str">
        <f aca="false">IF($A6139="","",INDEX(CARTAO_COMPRAS!$H:$H,INT((ROW()-2)/20)+2)+MOD(ROW()-2,20))</f>
        <v/>
      </c>
      <c r="F6139" s="0" t="str">
        <f aca="false">IF($A6139="","",INDEX(CARTAO_COMPRAS!$G:$G,INT((ROW()-2)/20)+2))</f>
        <v/>
      </c>
      <c r="G6139" s="5" t="str">
        <f aca="false">IF($A6139="","",INDEX(CARTAO_COMPRAS!$I:$I,INT((ROW()-2)/20)+2))</f>
        <v/>
      </c>
      <c r="H6139" s="4" t="str">
        <f aca="false">IF($A6139="","",EDATE(INDEX(CARTAO_COMPRAS!$J:$J,INT((ROW()-2)/20)+2),MOD(ROW()-2,20)))</f>
        <v/>
      </c>
      <c r="I6139" s="4" t="str">
        <f aca="false">IF($H6139="","",$H6139-WEEKDAY($H6139,2)+1)</f>
        <v/>
      </c>
      <c r="J6139" s="4" t="str">
        <f aca="false">IF($I6139="","",$I6139+6)</f>
        <v/>
      </c>
      <c r="K6139" s="6" t="str">
        <f aca="false">IF($H6139="","",DATE(YEAR($H6139),MONTH($H6139),1))</f>
        <v/>
      </c>
      <c r="L6139" s="0" t="str">
        <f aca="false">IF($A6139="","",INDEX(CARTAO_COMPRAS!$K:$K,INT((ROW()-2)/20)+2))</f>
        <v/>
      </c>
      <c r="M6139" s="0" t="str">
        <f aca="false">IF($A6139="","","Compra no cartão")</f>
        <v/>
      </c>
    </row>
    <row r="6140" customFormat="false" ht="13.5" hidden="false" customHeight="false" outlineLevel="0" collapsed="false">
      <c r="A6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0" s="0" t="str">
        <f aca="false">IF($A6140="","",INDEX(CARTAO_COMPRAS!$C:$C,INT((ROW()-2)/20)+2))</f>
        <v/>
      </c>
      <c r="C6140" s="0" t="str">
        <f aca="false">IF($A6140="","",INDEX(CARTAO_COMPRAS!$D:$D,INT((ROW()-2)/20)+2))</f>
        <v/>
      </c>
      <c r="D6140" s="0" t="str">
        <f aca="false">IF($A6140="","",INDEX(CARTAO_COMPRAS!$E:$E,INT((ROW()-2)/20)+2))</f>
        <v/>
      </c>
      <c r="E6140" s="0" t="str">
        <f aca="false">IF($A6140="","",INDEX(CARTAO_COMPRAS!$H:$H,INT((ROW()-2)/20)+2)+MOD(ROW()-2,20))</f>
        <v/>
      </c>
      <c r="F6140" s="0" t="str">
        <f aca="false">IF($A6140="","",INDEX(CARTAO_COMPRAS!$G:$G,INT((ROW()-2)/20)+2))</f>
        <v/>
      </c>
      <c r="G6140" s="5" t="str">
        <f aca="false">IF($A6140="","",INDEX(CARTAO_COMPRAS!$I:$I,INT((ROW()-2)/20)+2))</f>
        <v/>
      </c>
      <c r="H6140" s="4" t="str">
        <f aca="false">IF($A6140="","",EDATE(INDEX(CARTAO_COMPRAS!$J:$J,INT((ROW()-2)/20)+2),MOD(ROW()-2,20)))</f>
        <v/>
      </c>
      <c r="I6140" s="4" t="str">
        <f aca="false">IF($H6140="","",$H6140-WEEKDAY($H6140,2)+1)</f>
        <v/>
      </c>
      <c r="J6140" s="4" t="str">
        <f aca="false">IF($I6140="","",$I6140+6)</f>
        <v/>
      </c>
      <c r="K6140" s="6" t="str">
        <f aca="false">IF($H6140="","",DATE(YEAR($H6140),MONTH($H6140),1))</f>
        <v/>
      </c>
      <c r="L6140" s="0" t="str">
        <f aca="false">IF($A6140="","",INDEX(CARTAO_COMPRAS!$K:$K,INT((ROW()-2)/20)+2))</f>
        <v/>
      </c>
      <c r="M6140" s="0" t="str">
        <f aca="false">IF($A6140="","","Compra no cartão")</f>
        <v/>
      </c>
    </row>
    <row r="6141" customFormat="false" ht="13.5" hidden="false" customHeight="false" outlineLevel="0" collapsed="false">
      <c r="A6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1" s="0" t="str">
        <f aca="false">IF($A6141="","",INDEX(CARTAO_COMPRAS!$C:$C,INT((ROW()-2)/20)+2))</f>
        <v/>
      </c>
      <c r="C6141" s="0" t="str">
        <f aca="false">IF($A6141="","",INDEX(CARTAO_COMPRAS!$D:$D,INT((ROW()-2)/20)+2))</f>
        <v/>
      </c>
      <c r="D6141" s="0" t="str">
        <f aca="false">IF($A6141="","",INDEX(CARTAO_COMPRAS!$E:$E,INT((ROW()-2)/20)+2))</f>
        <v/>
      </c>
      <c r="E6141" s="0" t="str">
        <f aca="false">IF($A6141="","",INDEX(CARTAO_COMPRAS!$H:$H,INT((ROW()-2)/20)+2)+MOD(ROW()-2,20))</f>
        <v/>
      </c>
      <c r="F6141" s="0" t="str">
        <f aca="false">IF($A6141="","",INDEX(CARTAO_COMPRAS!$G:$G,INT((ROW()-2)/20)+2))</f>
        <v/>
      </c>
      <c r="G6141" s="5" t="str">
        <f aca="false">IF($A6141="","",INDEX(CARTAO_COMPRAS!$I:$I,INT((ROW()-2)/20)+2))</f>
        <v/>
      </c>
      <c r="H6141" s="4" t="str">
        <f aca="false">IF($A6141="","",EDATE(INDEX(CARTAO_COMPRAS!$J:$J,INT((ROW()-2)/20)+2),MOD(ROW()-2,20)))</f>
        <v/>
      </c>
      <c r="I6141" s="4" t="str">
        <f aca="false">IF($H6141="","",$H6141-WEEKDAY($H6141,2)+1)</f>
        <v/>
      </c>
      <c r="J6141" s="4" t="str">
        <f aca="false">IF($I6141="","",$I6141+6)</f>
        <v/>
      </c>
      <c r="K6141" s="6" t="str">
        <f aca="false">IF($H6141="","",DATE(YEAR($H6141),MONTH($H6141),1))</f>
        <v/>
      </c>
      <c r="L6141" s="0" t="str">
        <f aca="false">IF($A6141="","",INDEX(CARTAO_COMPRAS!$K:$K,INT((ROW()-2)/20)+2))</f>
        <v/>
      </c>
      <c r="M6141" s="0" t="str">
        <f aca="false">IF($A6141="","","Compra no cartão")</f>
        <v/>
      </c>
    </row>
    <row r="6142" customFormat="false" ht="13.5" hidden="false" customHeight="false" outlineLevel="0" collapsed="false">
      <c r="A61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2" s="0" t="str">
        <f aca="false">IF($A6142="","",INDEX(CARTAO_COMPRAS!$C:$C,INT((ROW()-2)/20)+2))</f>
        <v/>
      </c>
      <c r="C6142" s="0" t="str">
        <f aca="false">IF($A6142="","",INDEX(CARTAO_COMPRAS!$D:$D,INT((ROW()-2)/20)+2))</f>
        <v/>
      </c>
      <c r="D6142" s="0" t="str">
        <f aca="false">IF($A6142="","",INDEX(CARTAO_COMPRAS!$E:$E,INT((ROW()-2)/20)+2))</f>
        <v/>
      </c>
      <c r="E6142" s="0" t="str">
        <f aca="false">IF($A6142="","",INDEX(CARTAO_COMPRAS!$H:$H,INT((ROW()-2)/20)+2)+MOD(ROW()-2,20))</f>
        <v/>
      </c>
      <c r="F6142" s="0" t="str">
        <f aca="false">IF($A6142="","",INDEX(CARTAO_COMPRAS!$G:$G,INT((ROW()-2)/20)+2))</f>
        <v/>
      </c>
      <c r="G6142" s="5" t="str">
        <f aca="false">IF($A6142="","",INDEX(CARTAO_COMPRAS!$I:$I,INT((ROW()-2)/20)+2))</f>
        <v/>
      </c>
      <c r="H6142" s="4" t="str">
        <f aca="false">IF($A6142="","",EDATE(INDEX(CARTAO_COMPRAS!$J:$J,INT((ROW()-2)/20)+2),MOD(ROW()-2,20)))</f>
        <v/>
      </c>
      <c r="I6142" s="4" t="str">
        <f aca="false">IF($H6142="","",$H6142-WEEKDAY($H6142,2)+1)</f>
        <v/>
      </c>
      <c r="J6142" s="4" t="str">
        <f aca="false">IF($I6142="","",$I6142+6)</f>
        <v/>
      </c>
      <c r="K6142" s="6" t="str">
        <f aca="false">IF($H6142="","",DATE(YEAR($H6142),MONTH($H6142),1))</f>
        <v/>
      </c>
      <c r="L6142" s="0" t="str">
        <f aca="false">IF($A6142="","",INDEX(CARTAO_COMPRAS!$K:$K,INT((ROW()-2)/20)+2))</f>
        <v/>
      </c>
      <c r="M6142" s="0" t="str">
        <f aca="false">IF($A6142="","","Compra no cartão")</f>
        <v/>
      </c>
    </row>
    <row r="6143" customFormat="false" ht="13.5" hidden="false" customHeight="false" outlineLevel="0" collapsed="false">
      <c r="A6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3" s="0" t="str">
        <f aca="false">IF($A6143="","",INDEX(CARTAO_COMPRAS!$C:$C,INT((ROW()-2)/20)+2))</f>
        <v/>
      </c>
      <c r="C6143" s="0" t="str">
        <f aca="false">IF($A6143="","",INDEX(CARTAO_COMPRAS!$D:$D,INT((ROW()-2)/20)+2))</f>
        <v/>
      </c>
      <c r="D6143" s="0" t="str">
        <f aca="false">IF($A6143="","",INDEX(CARTAO_COMPRAS!$E:$E,INT((ROW()-2)/20)+2))</f>
        <v/>
      </c>
      <c r="E6143" s="0" t="str">
        <f aca="false">IF($A6143="","",INDEX(CARTAO_COMPRAS!$H:$H,INT((ROW()-2)/20)+2)+MOD(ROW()-2,20))</f>
        <v/>
      </c>
      <c r="F6143" s="0" t="str">
        <f aca="false">IF($A6143="","",INDEX(CARTAO_COMPRAS!$G:$G,INT((ROW()-2)/20)+2))</f>
        <v/>
      </c>
      <c r="G6143" s="5" t="str">
        <f aca="false">IF($A6143="","",INDEX(CARTAO_COMPRAS!$I:$I,INT((ROW()-2)/20)+2))</f>
        <v/>
      </c>
      <c r="H6143" s="4" t="str">
        <f aca="false">IF($A6143="","",EDATE(INDEX(CARTAO_COMPRAS!$J:$J,INT((ROW()-2)/20)+2),MOD(ROW()-2,20)))</f>
        <v/>
      </c>
      <c r="I6143" s="4" t="str">
        <f aca="false">IF($H6143="","",$H6143-WEEKDAY($H6143,2)+1)</f>
        <v/>
      </c>
      <c r="J6143" s="4" t="str">
        <f aca="false">IF($I6143="","",$I6143+6)</f>
        <v/>
      </c>
      <c r="K6143" s="6" t="str">
        <f aca="false">IF($H6143="","",DATE(YEAR($H6143),MONTH($H6143),1))</f>
        <v/>
      </c>
      <c r="L6143" s="0" t="str">
        <f aca="false">IF($A6143="","",INDEX(CARTAO_COMPRAS!$K:$K,INT((ROW()-2)/20)+2))</f>
        <v/>
      </c>
      <c r="M6143" s="0" t="str">
        <f aca="false">IF($A6143="","","Compra no cartão")</f>
        <v/>
      </c>
    </row>
    <row r="6144" customFormat="false" ht="13.5" hidden="false" customHeight="false" outlineLevel="0" collapsed="false">
      <c r="A6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4" s="0" t="str">
        <f aca="false">IF($A6144="","",INDEX(CARTAO_COMPRAS!$C:$C,INT((ROW()-2)/20)+2))</f>
        <v/>
      </c>
      <c r="C6144" s="0" t="str">
        <f aca="false">IF($A6144="","",INDEX(CARTAO_COMPRAS!$D:$D,INT((ROW()-2)/20)+2))</f>
        <v/>
      </c>
      <c r="D6144" s="0" t="str">
        <f aca="false">IF($A6144="","",INDEX(CARTAO_COMPRAS!$E:$E,INT((ROW()-2)/20)+2))</f>
        <v/>
      </c>
      <c r="E6144" s="0" t="str">
        <f aca="false">IF($A6144="","",INDEX(CARTAO_COMPRAS!$H:$H,INT((ROW()-2)/20)+2)+MOD(ROW()-2,20))</f>
        <v/>
      </c>
      <c r="F6144" s="0" t="str">
        <f aca="false">IF($A6144="","",INDEX(CARTAO_COMPRAS!$G:$G,INT((ROW()-2)/20)+2))</f>
        <v/>
      </c>
      <c r="G6144" s="5" t="str">
        <f aca="false">IF($A6144="","",INDEX(CARTAO_COMPRAS!$I:$I,INT((ROW()-2)/20)+2))</f>
        <v/>
      </c>
      <c r="H6144" s="4" t="str">
        <f aca="false">IF($A6144="","",EDATE(INDEX(CARTAO_COMPRAS!$J:$J,INT((ROW()-2)/20)+2),MOD(ROW()-2,20)))</f>
        <v/>
      </c>
      <c r="I6144" s="4" t="str">
        <f aca="false">IF($H6144="","",$H6144-WEEKDAY($H6144,2)+1)</f>
        <v/>
      </c>
      <c r="J6144" s="4" t="str">
        <f aca="false">IF($I6144="","",$I6144+6)</f>
        <v/>
      </c>
      <c r="K6144" s="6" t="str">
        <f aca="false">IF($H6144="","",DATE(YEAR($H6144),MONTH($H6144),1))</f>
        <v/>
      </c>
      <c r="L6144" s="0" t="str">
        <f aca="false">IF($A6144="","",INDEX(CARTAO_COMPRAS!$K:$K,INT((ROW()-2)/20)+2))</f>
        <v/>
      </c>
      <c r="M6144" s="0" t="str">
        <f aca="false">IF($A6144="","","Compra no cartão")</f>
        <v/>
      </c>
    </row>
    <row r="6145" customFormat="false" ht="13.5" hidden="false" customHeight="false" outlineLevel="0" collapsed="false">
      <c r="A6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5" s="0" t="str">
        <f aca="false">IF($A6145="","",INDEX(CARTAO_COMPRAS!$C:$C,INT((ROW()-2)/20)+2))</f>
        <v/>
      </c>
      <c r="C6145" s="0" t="str">
        <f aca="false">IF($A6145="","",INDEX(CARTAO_COMPRAS!$D:$D,INT((ROW()-2)/20)+2))</f>
        <v/>
      </c>
      <c r="D6145" s="0" t="str">
        <f aca="false">IF($A6145="","",INDEX(CARTAO_COMPRAS!$E:$E,INT((ROW()-2)/20)+2))</f>
        <v/>
      </c>
      <c r="E6145" s="0" t="str">
        <f aca="false">IF($A6145="","",INDEX(CARTAO_COMPRAS!$H:$H,INT((ROW()-2)/20)+2)+MOD(ROW()-2,20))</f>
        <v/>
      </c>
      <c r="F6145" s="0" t="str">
        <f aca="false">IF($A6145="","",INDEX(CARTAO_COMPRAS!$G:$G,INT((ROW()-2)/20)+2))</f>
        <v/>
      </c>
      <c r="G6145" s="5" t="str">
        <f aca="false">IF($A6145="","",INDEX(CARTAO_COMPRAS!$I:$I,INT((ROW()-2)/20)+2))</f>
        <v/>
      </c>
      <c r="H6145" s="4" t="str">
        <f aca="false">IF($A6145="","",EDATE(INDEX(CARTAO_COMPRAS!$J:$J,INT((ROW()-2)/20)+2),MOD(ROW()-2,20)))</f>
        <v/>
      </c>
      <c r="I6145" s="4" t="str">
        <f aca="false">IF($H6145="","",$H6145-WEEKDAY($H6145,2)+1)</f>
        <v/>
      </c>
      <c r="J6145" s="4" t="str">
        <f aca="false">IF($I6145="","",$I6145+6)</f>
        <v/>
      </c>
      <c r="K6145" s="6" t="str">
        <f aca="false">IF($H6145="","",DATE(YEAR($H6145),MONTH($H6145),1))</f>
        <v/>
      </c>
      <c r="L6145" s="0" t="str">
        <f aca="false">IF($A6145="","",INDEX(CARTAO_COMPRAS!$K:$K,INT((ROW()-2)/20)+2))</f>
        <v/>
      </c>
      <c r="M6145" s="0" t="str">
        <f aca="false">IF($A6145="","","Compra no cartão")</f>
        <v/>
      </c>
    </row>
    <row r="6146" customFormat="false" ht="13.5" hidden="false" customHeight="false" outlineLevel="0" collapsed="false">
      <c r="A6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6" s="0" t="str">
        <f aca="false">IF($A6146="","",INDEX(CARTAO_COMPRAS!$C:$C,INT((ROW()-2)/20)+2))</f>
        <v/>
      </c>
      <c r="C6146" s="0" t="str">
        <f aca="false">IF($A6146="","",INDEX(CARTAO_COMPRAS!$D:$D,INT((ROW()-2)/20)+2))</f>
        <v/>
      </c>
      <c r="D6146" s="0" t="str">
        <f aca="false">IF($A6146="","",INDEX(CARTAO_COMPRAS!$E:$E,INT((ROW()-2)/20)+2))</f>
        <v/>
      </c>
      <c r="E6146" s="0" t="str">
        <f aca="false">IF($A6146="","",INDEX(CARTAO_COMPRAS!$H:$H,INT((ROW()-2)/20)+2)+MOD(ROW()-2,20))</f>
        <v/>
      </c>
      <c r="F6146" s="0" t="str">
        <f aca="false">IF($A6146="","",INDEX(CARTAO_COMPRAS!$G:$G,INT((ROW()-2)/20)+2))</f>
        <v/>
      </c>
      <c r="G6146" s="5" t="str">
        <f aca="false">IF($A6146="","",INDEX(CARTAO_COMPRAS!$I:$I,INT((ROW()-2)/20)+2))</f>
        <v/>
      </c>
      <c r="H6146" s="4" t="str">
        <f aca="false">IF($A6146="","",EDATE(INDEX(CARTAO_COMPRAS!$J:$J,INT((ROW()-2)/20)+2),MOD(ROW()-2,20)))</f>
        <v/>
      </c>
      <c r="I6146" s="4" t="str">
        <f aca="false">IF($H6146="","",$H6146-WEEKDAY($H6146,2)+1)</f>
        <v/>
      </c>
      <c r="J6146" s="4" t="str">
        <f aca="false">IF($I6146="","",$I6146+6)</f>
        <v/>
      </c>
      <c r="K6146" s="6" t="str">
        <f aca="false">IF($H6146="","",DATE(YEAR($H6146),MONTH($H6146),1))</f>
        <v/>
      </c>
      <c r="L6146" s="0" t="str">
        <f aca="false">IF($A6146="","",INDEX(CARTAO_COMPRAS!$K:$K,INT((ROW()-2)/20)+2))</f>
        <v/>
      </c>
      <c r="M6146" s="0" t="str">
        <f aca="false">IF($A6146="","","Compra no cartão")</f>
        <v/>
      </c>
    </row>
    <row r="6147" customFormat="false" ht="13.5" hidden="false" customHeight="false" outlineLevel="0" collapsed="false">
      <c r="A6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7" s="0" t="str">
        <f aca="false">IF($A6147="","",INDEX(CARTAO_COMPRAS!$C:$C,INT((ROW()-2)/20)+2))</f>
        <v/>
      </c>
      <c r="C6147" s="0" t="str">
        <f aca="false">IF($A6147="","",INDEX(CARTAO_COMPRAS!$D:$D,INT((ROW()-2)/20)+2))</f>
        <v/>
      </c>
      <c r="D6147" s="0" t="str">
        <f aca="false">IF($A6147="","",INDEX(CARTAO_COMPRAS!$E:$E,INT((ROW()-2)/20)+2))</f>
        <v/>
      </c>
      <c r="E6147" s="0" t="str">
        <f aca="false">IF($A6147="","",INDEX(CARTAO_COMPRAS!$H:$H,INT((ROW()-2)/20)+2)+MOD(ROW()-2,20))</f>
        <v/>
      </c>
      <c r="F6147" s="0" t="str">
        <f aca="false">IF($A6147="","",INDEX(CARTAO_COMPRAS!$G:$G,INT((ROW()-2)/20)+2))</f>
        <v/>
      </c>
      <c r="G6147" s="5" t="str">
        <f aca="false">IF($A6147="","",INDEX(CARTAO_COMPRAS!$I:$I,INT((ROW()-2)/20)+2))</f>
        <v/>
      </c>
      <c r="H6147" s="4" t="str">
        <f aca="false">IF($A6147="","",EDATE(INDEX(CARTAO_COMPRAS!$J:$J,INT((ROW()-2)/20)+2),MOD(ROW()-2,20)))</f>
        <v/>
      </c>
      <c r="I6147" s="4" t="str">
        <f aca="false">IF($H6147="","",$H6147-WEEKDAY($H6147,2)+1)</f>
        <v/>
      </c>
      <c r="J6147" s="4" t="str">
        <f aca="false">IF($I6147="","",$I6147+6)</f>
        <v/>
      </c>
      <c r="K6147" s="6" t="str">
        <f aca="false">IF($H6147="","",DATE(YEAR($H6147),MONTH($H6147),1))</f>
        <v/>
      </c>
      <c r="L6147" s="0" t="str">
        <f aca="false">IF($A6147="","",INDEX(CARTAO_COMPRAS!$K:$K,INT((ROW()-2)/20)+2))</f>
        <v/>
      </c>
      <c r="M6147" s="0" t="str">
        <f aca="false">IF($A6147="","","Compra no cartão")</f>
        <v/>
      </c>
    </row>
    <row r="6148" customFormat="false" ht="13.5" hidden="false" customHeight="false" outlineLevel="0" collapsed="false">
      <c r="A6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8" s="0" t="str">
        <f aca="false">IF($A6148="","",INDEX(CARTAO_COMPRAS!$C:$C,INT((ROW()-2)/20)+2))</f>
        <v/>
      </c>
      <c r="C6148" s="0" t="str">
        <f aca="false">IF($A6148="","",INDEX(CARTAO_COMPRAS!$D:$D,INT((ROW()-2)/20)+2))</f>
        <v/>
      </c>
      <c r="D6148" s="0" t="str">
        <f aca="false">IF($A6148="","",INDEX(CARTAO_COMPRAS!$E:$E,INT((ROW()-2)/20)+2))</f>
        <v/>
      </c>
      <c r="E6148" s="0" t="str">
        <f aca="false">IF($A6148="","",INDEX(CARTAO_COMPRAS!$H:$H,INT((ROW()-2)/20)+2)+MOD(ROW()-2,20))</f>
        <v/>
      </c>
      <c r="F6148" s="0" t="str">
        <f aca="false">IF($A6148="","",INDEX(CARTAO_COMPRAS!$G:$G,INT((ROW()-2)/20)+2))</f>
        <v/>
      </c>
      <c r="G6148" s="5" t="str">
        <f aca="false">IF($A6148="","",INDEX(CARTAO_COMPRAS!$I:$I,INT((ROW()-2)/20)+2))</f>
        <v/>
      </c>
      <c r="H6148" s="4" t="str">
        <f aca="false">IF($A6148="","",EDATE(INDEX(CARTAO_COMPRAS!$J:$J,INT((ROW()-2)/20)+2),MOD(ROW()-2,20)))</f>
        <v/>
      </c>
      <c r="I6148" s="4" t="str">
        <f aca="false">IF($H6148="","",$H6148-WEEKDAY($H6148,2)+1)</f>
        <v/>
      </c>
      <c r="J6148" s="4" t="str">
        <f aca="false">IF($I6148="","",$I6148+6)</f>
        <v/>
      </c>
      <c r="K6148" s="6" t="str">
        <f aca="false">IF($H6148="","",DATE(YEAR($H6148),MONTH($H6148),1))</f>
        <v/>
      </c>
      <c r="L6148" s="0" t="str">
        <f aca="false">IF($A6148="","",INDEX(CARTAO_COMPRAS!$K:$K,INT((ROW()-2)/20)+2))</f>
        <v/>
      </c>
      <c r="M6148" s="0" t="str">
        <f aca="false">IF($A6148="","","Compra no cartão")</f>
        <v/>
      </c>
    </row>
    <row r="6149" customFormat="false" ht="13.5" hidden="false" customHeight="false" outlineLevel="0" collapsed="false">
      <c r="A6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49" s="0" t="str">
        <f aca="false">IF($A6149="","",INDEX(CARTAO_COMPRAS!$C:$C,INT((ROW()-2)/20)+2))</f>
        <v/>
      </c>
      <c r="C6149" s="0" t="str">
        <f aca="false">IF($A6149="","",INDEX(CARTAO_COMPRAS!$D:$D,INT((ROW()-2)/20)+2))</f>
        <v/>
      </c>
      <c r="D6149" s="0" t="str">
        <f aca="false">IF($A6149="","",INDEX(CARTAO_COMPRAS!$E:$E,INT((ROW()-2)/20)+2))</f>
        <v/>
      </c>
      <c r="E6149" s="0" t="str">
        <f aca="false">IF($A6149="","",INDEX(CARTAO_COMPRAS!$H:$H,INT((ROW()-2)/20)+2)+MOD(ROW()-2,20))</f>
        <v/>
      </c>
      <c r="F6149" s="0" t="str">
        <f aca="false">IF($A6149="","",INDEX(CARTAO_COMPRAS!$G:$G,INT((ROW()-2)/20)+2))</f>
        <v/>
      </c>
      <c r="G6149" s="5" t="str">
        <f aca="false">IF($A6149="","",INDEX(CARTAO_COMPRAS!$I:$I,INT((ROW()-2)/20)+2))</f>
        <v/>
      </c>
      <c r="H6149" s="4" t="str">
        <f aca="false">IF($A6149="","",EDATE(INDEX(CARTAO_COMPRAS!$J:$J,INT((ROW()-2)/20)+2),MOD(ROW()-2,20)))</f>
        <v/>
      </c>
      <c r="I6149" s="4" t="str">
        <f aca="false">IF($H6149="","",$H6149-WEEKDAY($H6149,2)+1)</f>
        <v/>
      </c>
      <c r="J6149" s="4" t="str">
        <f aca="false">IF($I6149="","",$I6149+6)</f>
        <v/>
      </c>
      <c r="K6149" s="6" t="str">
        <f aca="false">IF($H6149="","",DATE(YEAR($H6149),MONTH($H6149),1))</f>
        <v/>
      </c>
      <c r="L6149" s="0" t="str">
        <f aca="false">IF($A6149="","",INDEX(CARTAO_COMPRAS!$K:$K,INT((ROW()-2)/20)+2))</f>
        <v/>
      </c>
      <c r="M6149" s="0" t="str">
        <f aca="false">IF($A6149="","","Compra no cartão")</f>
        <v/>
      </c>
    </row>
    <row r="6150" customFormat="false" ht="13.5" hidden="false" customHeight="false" outlineLevel="0" collapsed="false">
      <c r="A6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0" s="0" t="str">
        <f aca="false">IF($A6150="","",INDEX(CARTAO_COMPRAS!$C:$C,INT((ROW()-2)/20)+2))</f>
        <v/>
      </c>
      <c r="C6150" s="0" t="str">
        <f aca="false">IF($A6150="","",INDEX(CARTAO_COMPRAS!$D:$D,INT((ROW()-2)/20)+2))</f>
        <v/>
      </c>
      <c r="D6150" s="0" t="str">
        <f aca="false">IF($A6150="","",INDEX(CARTAO_COMPRAS!$E:$E,INT((ROW()-2)/20)+2))</f>
        <v/>
      </c>
      <c r="E6150" s="0" t="str">
        <f aca="false">IF($A6150="","",INDEX(CARTAO_COMPRAS!$H:$H,INT((ROW()-2)/20)+2)+MOD(ROW()-2,20))</f>
        <v/>
      </c>
      <c r="F6150" s="0" t="str">
        <f aca="false">IF($A6150="","",INDEX(CARTAO_COMPRAS!$G:$G,INT((ROW()-2)/20)+2))</f>
        <v/>
      </c>
      <c r="G6150" s="5" t="str">
        <f aca="false">IF($A6150="","",INDEX(CARTAO_COMPRAS!$I:$I,INT((ROW()-2)/20)+2))</f>
        <v/>
      </c>
      <c r="H6150" s="4" t="str">
        <f aca="false">IF($A6150="","",EDATE(INDEX(CARTAO_COMPRAS!$J:$J,INT((ROW()-2)/20)+2),MOD(ROW()-2,20)))</f>
        <v/>
      </c>
      <c r="I6150" s="4" t="str">
        <f aca="false">IF($H6150="","",$H6150-WEEKDAY($H6150,2)+1)</f>
        <v/>
      </c>
      <c r="J6150" s="4" t="str">
        <f aca="false">IF($I6150="","",$I6150+6)</f>
        <v/>
      </c>
      <c r="K6150" s="6" t="str">
        <f aca="false">IF($H6150="","",DATE(YEAR($H6150),MONTH($H6150),1))</f>
        <v/>
      </c>
      <c r="L6150" s="0" t="str">
        <f aca="false">IF($A6150="","",INDEX(CARTAO_COMPRAS!$K:$K,INT((ROW()-2)/20)+2))</f>
        <v/>
      </c>
      <c r="M6150" s="0" t="str">
        <f aca="false">IF($A6150="","","Compra no cartão")</f>
        <v/>
      </c>
    </row>
    <row r="6151" customFormat="false" ht="13.5" hidden="false" customHeight="false" outlineLevel="0" collapsed="false">
      <c r="A6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1" s="0" t="str">
        <f aca="false">IF($A6151="","",INDEX(CARTAO_COMPRAS!$C:$C,INT((ROW()-2)/20)+2))</f>
        <v/>
      </c>
      <c r="C6151" s="0" t="str">
        <f aca="false">IF($A6151="","",INDEX(CARTAO_COMPRAS!$D:$D,INT((ROW()-2)/20)+2))</f>
        <v/>
      </c>
      <c r="D6151" s="0" t="str">
        <f aca="false">IF($A6151="","",INDEX(CARTAO_COMPRAS!$E:$E,INT((ROW()-2)/20)+2))</f>
        <v/>
      </c>
      <c r="E6151" s="0" t="str">
        <f aca="false">IF($A6151="","",INDEX(CARTAO_COMPRAS!$H:$H,INT((ROW()-2)/20)+2)+MOD(ROW()-2,20))</f>
        <v/>
      </c>
      <c r="F6151" s="0" t="str">
        <f aca="false">IF($A6151="","",INDEX(CARTAO_COMPRAS!$G:$G,INT((ROW()-2)/20)+2))</f>
        <v/>
      </c>
      <c r="G6151" s="5" t="str">
        <f aca="false">IF($A6151="","",INDEX(CARTAO_COMPRAS!$I:$I,INT((ROW()-2)/20)+2))</f>
        <v/>
      </c>
      <c r="H6151" s="4" t="str">
        <f aca="false">IF($A6151="","",EDATE(INDEX(CARTAO_COMPRAS!$J:$J,INT((ROW()-2)/20)+2),MOD(ROW()-2,20)))</f>
        <v/>
      </c>
      <c r="I6151" s="4" t="str">
        <f aca="false">IF($H6151="","",$H6151-WEEKDAY($H6151,2)+1)</f>
        <v/>
      </c>
      <c r="J6151" s="4" t="str">
        <f aca="false">IF($I6151="","",$I6151+6)</f>
        <v/>
      </c>
      <c r="K6151" s="6" t="str">
        <f aca="false">IF($H6151="","",DATE(YEAR($H6151),MONTH($H6151),1))</f>
        <v/>
      </c>
      <c r="L6151" s="0" t="str">
        <f aca="false">IF($A6151="","",INDEX(CARTAO_COMPRAS!$K:$K,INT((ROW()-2)/20)+2))</f>
        <v/>
      </c>
      <c r="M6151" s="0" t="str">
        <f aca="false">IF($A6151="","","Compra no cartão")</f>
        <v/>
      </c>
    </row>
    <row r="6152" customFormat="false" ht="13.5" hidden="false" customHeight="false" outlineLevel="0" collapsed="false">
      <c r="A6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2" s="0" t="str">
        <f aca="false">IF($A6152="","",INDEX(CARTAO_COMPRAS!$C:$C,INT((ROW()-2)/20)+2))</f>
        <v/>
      </c>
      <c r="C6152" s="0" t="str">
        <f aca="false">IF($A6152="","",INDEX(CARTAO_COMPRAS!$D:$D,INT((ROW()-2)/20)+2))</f>
        <v/>
      </c>
      <c r="D6152" s="0" t="str">
        <f aca="false">IF($A6152="","",INDEX(CARTAO_COMPRAS!$E:$E,INT((ROW()-2)/20)+2))</f>
        <v/>
      </c>
      <c r="E6152" s="0" t="str">
        <f aca="false">IF($A6152="","",INDEX(CARTAO_COMPRAS!$H:$H,INT((ROW()-2)/20)+2)+MOD(ROW()-2,20))</f>
        <v/>
      </c>
      <c r="F6152" s="0" t="str">
        <f aca="false">IF($A6152="","",INDEX(CARTAO_COMPRAS!$G:$G,INT((ROW()-2)/20)+2))</f>
        <v/>
      </c>
      <c r="G6152" s="5" t="str">
        <f aca="false">IF($A6152="","",INDEX(CARTAO_COMPRAS!$I:$I,INT((ROW()-2)/20)+2))</f>
        <v/>
      </c>
      <c r="H6152" s="4" t="str">
        <f aca="false">IF($A6152="","",EDATE(INDEX(CARTAO_COMPRAS!$J:$J,INT((ROW()-2)/20)+2),MOD(ROW()-2,20)))</f>
        <v/>
      </c>
      <c r="I6152" s="4" t="str">
        <f aca="false">IF($H6152="","",$H6152-WEEKDAY($H6152,2)+1)</f>
        <v/>
      </c>
      <c r="J6152" s="4" t="str">
        <f aca="false">IF($I6152="","",$I6152+6)</f>
        <v/>
      </c>
      <c r="K6152" s="6" t="str">
        <f aca="false">IF($H6152="","",DATE(YEAR($H6152),MONTH($H6152),1))</f>
        <v/>
      </c>
      <c r="L6152" s="0" t="str">
        <f aca="false">IF($A6152="","",INDEX(CARTAO_COMPRAS!$K:$K,INT((ROW()-2)/20)+2))</f>
        <v/>
      </c>
      <c r="M6152" s="0" t="str">
        <f aca="false">IF($A6152="","","Compra no cartão")</f>
        <v/>
      </c>
    </row>
    <row r="6153" customFormat="false" ht="13.5" hidden="false" customHeight="false" outlineLevel="0" collapsed="false">
      <c r="A6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3" s="0" t="str">
        <f aca="false">IF($A6153="","",INDEX(CARTAO_COMPRAS!$C:$C,INT((ROW()-2)/20)+2))</f>
        <v/>
      </c>
      <c r="C6153" s="0" t="str">
        <f aca="false">IF($A6153="","",INDEX(CARTAO_COMPRAS!$D:$D,INT((ROW()-2)/20)+2))</f>
        <v/>
      </c>
      <c r="D6153" s="0" t="str">
        <f aca="false">IF($A6153="","",INDEX(CARTAO_COMPRAS!$E:$E,INT((ROW()-2)/20)+2))</f>
        <v/>
      </c>
      <c r="E6153" s="0" t="str">
        <f aca="false">IF($A6153="","",INDEX(CARTAO_COMPRAS!$H:$H,INT((ROW()-2)/20)+2)+MOD(ROW()-2,20))</f>
        <v/>
      </c>
      <c r="F6153" s="0" t="str">
        <f aca="false">IF($A6153="","",INDEX(CARTAO_COMPRAS!$G:$G,INT((ROW()-2)/20)+2))</f>
        <v/>
      </c>
      <c r="G6153" s="5" t="str">
        <f aca="false">IF($A6153="","",INDEX(CARTAO_COMPRAS!$I:$I,INT((ROW()-2)/20)+2))</f>
        <v/>
      </c>
      <c r="H6153" s="4" t="str">
        <f aca="false">IF($A6153="","",EDATE(INDEX(CARTAO_COMPRAS!$J:$J,INT((ROW()-2)/20)+2),MOD(ROW()-2,20)))</f>
        <v/>
      </c>
      <c r="I6153" s="4" t="str">
        <f aca="false">IF($H6153="","",$H6153-WEEKDAY($H6153,2)+1)</f>
        <v/>
      </c>
      <c r="J6153" s="4" t="str">
        <f aca="false">IF($I6153="","",$I6153+6)</f>
        <v/>
      </c>
      <c r="K6153" s="6" t="str">
        <f aca="false">IF($H6153="","",DATE(YEAR($H6153),MONTH($H6153),1))</f>
        <v/>
      </c>
      <c r="L6153" s="0" t="str">
        <f aca="false">IF($A6153="","",INDEX(CARTAO_COMPRAS!$K:$K,INT((ROW()-2)/20)+2))</f>
        <v/>
      </c>
      <c r="M6153" s="0" t="str">
        <f aca="false">IF($A6153="","","Compra no cartão")</f>
        <v/>
      </c>
    </row>
    <row r="6154" customFormat="false" ht="13.5" hidden="false" customHeight="false" outlineLevel="0" collapsed="false">
      <c r="A6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4" s="0" t="str">
        <f aca="false">IF($A6154="","",INDEX(CARTAO_COMPRAS!$C:$C,INT((ROW()-2)/20)+2))</f>
        <v/>
      </c>
      <c r="C6154" s="0" t="str">
        <f aca="false">IF($A6154="","",INDEX(CARTAO_COMPRAS!$D:$D,INT((ROW()-2)/20)+2))</f>
        <v/>
      </c>
      <c r="D6154" s="0" t="str">
        <f aca="false">IF($A6154="","",INDEX(CARTAO_COMPRAS!$E:$E,INT((ROW()-2)/20)+2))</f>
        <v/>
      </c>
      <c r="E6154" s="0" t="str">
        <f aca="false">IF($A6154="","",INDEX(CARTAO_COMPRAS!$H:$H,INT((ROW()-2)/20)+2)+MOD(ROW()-2,20))</f>
        <v/>
      </c>
      <c r="F6154" s="0" t="str">
        <f aca="false">IF($A6154="","",INDEX(CARTAO_COMPRAS!$G:$G,INT((ROW()-2)/20)+2))</f>
        <v/>
      </c>
      <c r="G6154" s="5" t="str">
        <f aca="false">IF($A6154="","",INDEX(CARTAO_COMPRAS!$I:$I,INT((ROW()-2)/20)+2))</f>
        <v/>
      </c>
      <c r="H6154" s="4" t="str">
        <f aca="false">IF($A6154="","",EDATE(INDEX(CARTAO_COMPRAS!$J:$J,INT((ROW()-2)/20)+2),MOD(ROW()-2,20)))</f>
        <v/>
      </c>
      <c r="I6154" s="4" t="str">
        <f aca="false">IF($H6154="","",$H6154-WEEKDAY($H6154,2)+1)</f>
        <v/>
      </c>
      <c r="J6154" s="4" t="str">
        <f aca="false">IF($I6154="","",$I6154+6)</f>
        <v/>
      </c>
      <c r="K6154" s="6" t="str">
        <f aca="false">IF($H6154="","",DATE(YEAR($H6154),MONTH($H6154),1))</f>
        <v/>
      </c>
      <c r="L6154" s="0" t="str">
        <f aca="false">IF($A6154="","",INDEX(CARTAO_COMPRAS!$K:$K,INT((ROW()-2)/20)+2))</f>
        <v/>
      </c>
      <c r="M6154" s="0" t="str">
        <f aca="false">IF($A6154="","","Compra no cartão")</f>
        <v/>
      </c>
    </row>
    <row r="6155" customFormat="false" ht="13.5" hidden="false" customHeight="false" outlineLevel="0" collapsed="false">
      <c r="A6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5" s="0" t="str">
        <f aca="false">IF($A6155="","",INDEX(CARTAO_COMPRAS!$C:$C,INT((ROW()-2)/20)+2))</f>
        <v/>
      </c>
      <c r="C6155" s="0" t="str">
        <f aca="false">IF($A6155="","",INDEX(CARTAO_COMPRAS!$D:$D,INT((ROW()-2)/20)+2))</f>
        <v/>
      </c>
      <c r="D6155" s="0" t="str">
        <f aca="false">IF($A6155="","",INDEX(CARTAO_COMPRAS!$E:$E,INT((ROW()-2)/20)+2))</f>
        <v/>
      </c>
      <c r="E6155" s="0" t="str">
        <f aca="false">IF($A6155="","",INDEX(CARTAO_COMPRAS!$H:$H,INT((ROW()-2)/20)+2)+MOD(ROW()-2,20))</f>
        <v/>
      </c>
      <c r="F6155" s="0" t="str">
        <f aca="false">IF($A6155="","",INDEX(CARTAO_COMPRAS!$G:$G,INT((ROW()-2)/20)+2))</f>
        <v/>
      </c>
      <c r="G6155" s="5" t="str">
        <f aca="false">IF($A6155="","",INDEX(CARTAO_COMPRAS!$I:$I,INT((ROW()-2)/20)+2))</f>
        <v/>
      </c>
      <c r="H6155" s="4" t="str">
        <f aca="false">IF($A6155="","",EDATE(INDEX(CARTAO_COMPRAS!$J:$J,INT((ROW()-2)/20)+2),MOD(ROW()-2,20)))</f>
        <v/>
      </c>
      <c r="I6155" s="4" t="str">
        <f aca="false">IF($H6155="","",$H6155-WEEKDAY($H6155,2)+1)</f>
        <v/>
      </c>
      <c r="J6155" s="4" t="str">
        <f aca="false">IF($I6155="","",$I6155+6)</f>
        <v/>
      </c>
      <c r="K6155" s="6" t="str">
        <f aca="false">IF($H6155="","",DATE(YEAR($H6155),MONTH($H6155),1))</f>
        <v/>
      </c>
      <c r="L6155" s="0" t="str">
        <f aca="false">IF($A6155="","",INDEX(CARTAO_COMPRAS!$K:$K,INT((ROW()-2)/20)+2))</f>
        <v/>
      </c>
      <c r="M6155" s="0" t="str">
        <f aca="false">IF($A6155="","","Compra no cartão")</f>
        <v/>
      </c>
    </row>
    <row r="6156" customFormat="false" ht="13.5" hidden="false" customHeight="false" outlineLevel="0" collapsed="false">
      <c r="A6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6" s="0" t="str">
        <f aca="false">IF($A6156="","",INDEX(CARTAO_COMPRAS!$C:$C,INT((ROW()-2)/20)+2))</f>
        <v/>
      </c>
      <c r="C6156" s="0" t="str">
        <f aca="false">IF($A6156="","",INDEX(CARTAO_COMPRAS!$D:$D,INT((ROW()-2)/20)+2))</f>
        <v/>
      </c>
      <c r="D6156" s="0" t="str">
        <f aca="false">IF($A6156="","",INDEX(CARTAO_COMPRAS!$E:$E,INT((ROW()-2)/20)+2))</f>
        <v/>
      </c>
      <c r="E6156" s="0" t="str">
        <f aca="false">IF($A6156="","",INDEX(CARTAO_COMPRAS!$H:$H,INT((ROW()-2)/20)+2)+MOD(ROW()-2,20))</f>
        <v/>
      </c>
      <c r="F6156" s="0" t="str">
        <f aca="false">IF($A6156="","",INDEX(CARTAO_COMPRAS!$G:$G,INT((ROW()-2)/20)+2))</f>
        <v/>
      </c>
      <c r="G6156" s="5" t="str">
        <f aca="false">IF($A6156="","",INDEX(CARTAO_COMPRAS!$I:$I,INT((ROW()-2)/20)+2))</f>
        <v/>
      </c>
      <c r="H6156" s="4" t="str">
        <f aca="false">IF($A6156="","",EDATE(INDEX(CARTAO_COMPRAS!$J:$J,INT((ROW()-2)/20)+2),MOD(ROW()-2,20)))</f>
        <v/>
      </c>
      <c r="I6156" s="4" t="str">
        <f aca="false">IF($H6156="","",$H6156-WEEKDAY($H6156,2)+1)</f>
        <v/>
      </c>
      <c r="J6156" s="4" t="str">
        <f aca="false">IF($I6156="","",$I6156+6)</f>
        <v/>
      </c>
      <c r="K6156" s="6" t="str">
        <f aca="false">IF($H6156="","",DATE(YEAR($H6156),MONTH($H6156),1))</f>
        <v/>
      </c>
      <c r="L6156" s="0" t="str">
        <f aca="false">IF($A6156="","",INDEX(CARTAO_COMPRAS!$K:$K,INT((ROW()-2)/20)+2))</f>
        <v/>
      </c>
      <c r="M6156" s="0" t="str">
        <f aca="false">IF($A6156="","","Compra no cartão")</f>
        <v/>
      </c>
    </row>
    <row r="6157" customFormat="false" ht="13.5" hidden="false" customHeight="false" outlineLevel="0" collapsed="false">
      <c r="A6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7" s="0" t="str">
        <f aca="false">IF($A6157="","",INDEX(CARTAO_COMPRAS!$C:$C,INT((ROW()-2)/20)+2))</f>
        <v/>
      </c>
      <c r="C6157" s="0" t="str">
        <f aca="false">IF($A6157="","",INDEX(CARTAO_COMPRAS!$D:$D,INT((ROW()-2)/20)+2))</f>
        <v/>
      </c>
      <c r="D6157" s="0" t="str">
        <f aca="false">IF($A6157="","",INDEX(CARTAO_COMPRAS!$E:$E,INT((ROW()-2)/20)+2))</f>
        <v/>
      </c>
      <c r="E6157" s="0" t="str">
        <f aca="false">IF($A6157="","",INDEX(CARTAO_COMPRAS!$H:$H,INT((ROW()-2)/20)+2)+MOD(ROW()-2,20))</f>
        <v/>
      </c>
      <c r="F6157" s="0" t="str">
        <f aca="false">IF($A6157="","",INDEX(CARTAO_COMPRAS!$G:$G,INT((ROW()-2)/20)+2))</f>
        <v/>
      </c>
      <c r="G6157" s="5" t="str">
        <f aca="false">IF($A6157="","",INDEX(CARTAO_COMPRAS!$I:$I,INT((ROW()-2)/20)+2))</f>
        <v/>
      </c>
      <c r="H6157" s="4" t="str">
        <f aca="false">IF($A6157="","",EDATE(INDEX(CARTAO_COMPRAS!$J:$J,INT((ROW()-2)/20)+2),MOD(ROW()-2,20)))</f>
        <v/>
      </c>
      <c r="I6157" s="4" t="str">
        <f aca="false">IF($H6157="","",$H6157-WEEKDAY($H6157,2)+1)</f>
        <v/>
      </c>
      <c r="J6157" s="4" t="str">
        <f aca="false">IF($I6157="","",$I6157+6)</f>
        <v/>
      </c>
      <c r="K6157" s="6" t="str">
        <f aca="false">IF($H6157="","",DATE(YEAR($H6157),MONTH($H6157),1))</f>
        <v/>
      </c>
      <c r="L6157" s="0" t="str">
        <f aca="false">IF($A6157="","",INDEX(CARTAO_COMPRAS!$K:$K,INT((ROW()-2)/20)+2))</f>
        <v/>
      </c>
      <c r="M6157" s="0" t="str">
        <f aca="false">IF($A6157="","","Compra no cartão")</f>
        <v/>
      </c>
    </row>
    <row r="6158" customFormat="false" ht="13.5" hidden="false" customHeight="false" outlineLevel="0" collapsed="false">
      <c r="A6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8" s="0" t="str">
        <f aca="false">IF($A6158="","",INDEX(CARTAO_COMPRAS!$C:$C,INT((ROW()-2)/20)+2))</f>
        <v/>
      </c>
      <c r="C6158" s="0" t="str">
        <f aca="false">IF($A6158="","",INDEX(CARTAO_COMPRAS!$D:$D,INT((ROW()-2)/20)+2))</f>
        <v/>
      </c>
      <c r="D6158" s="0" t="str">
        <f aca="false">IF($A6158="","",INDEX(CARTAO_COMPRAS!$E:$E,INT((ROW()-2)/20)+2))</f>
        <v/>
      </c>
      <c r="E6158" s="0" t="str">
        <f aca="false">IF($A6158="","",INDEX(CARTAO_COMPRAS!$H:$H,INT((ROW()-2)/20)+2)+MOD(ROW()-2,20))</f>
        <v/>
      </c>
      <c r="F6158" s="0" t="str">
        <f aca="false">IF($A6158="","",INDEX(CARTAO_COMPRAS!$G:$G,INT((ROW()-2)/20)+2))</f>
        <v/>
      </c>
      <c r="G6158" s="5" t="str">
        <f aca="false">IF($A6158="","",INDEX(CARTAO_COMPRAS!$I:$I,INT((ROW()-2)/20)+2))</f>
        <v/>
      </c>
      <c r="H6158" s="4" t="str">
        <f aca="false">IF($A6158="","",EDATE(INDEX(CARTAO_COMPRAS!$J:$J,INT((ROW()-2)/20)+2),MOD(ROW()-2,20)))</f>
        <v/>
      </c>
      <c r="I6158" s="4" t="str">
        <f aca="false">IF($H6158="","",$H6158-WEEKDAY($H6158,2)+1)</f>
        <v/>
      </c>
      <c r="J6158" s="4" t="str">
        <f aca="false">IF($I6158="","",$I6158+6)</f>
        <v/>
      </c>
      <c r="K6158" s="6" t="str">
        <f aca="false">IF($H6158="","",DATE(YEAR($H6158),MONTH($H6158),1))</f>
        <v/>
      </c>
      <c r="L6158" s="0" t="str">
        <f aca="false">IF($A6158="","",INDEX(CARTAO_COMPRAS!$K:$K,INT((ROW()-2)/20)+2))</f>
        <v/>
      </c>
      <c r="M6158" s="0" t="str">
        <f aca="false">IF($A6158="","","Compra no cartão")</f>
        <v/>
      </c>
    </row>
    <row r="6159" customFormat="false" ht="13.5" hidden="false" customHeight="false" outlineLevel="0" collapsed="false">
      <c r="A6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59" s="0" t="str">
        <f aca="false">IF($A6159="","",INDEX(CARTAO_COMPRAS!$C:$C,INT((ROW()-2)/20)+2))</f>
        <v/>
      </c>
      <c r="C6159" s="0" t="str">
        <f aca="false">IF($A6159="","",INDEX(CARTAO_COMPRAS!$D:$D,INT((ROW()-2)/20)+2))</f>
        <v/>
      </c>
      <c r="D6159" s="0" t="str">
        <f aca="false">IF($A6159="","",INDEX(CARTAO_COMPRAS!$E:$E,INT((ROW()-2)/20)+2))</f>
        <v/>
      </c>
      <c r="E6159" s="0" t="str">
        <f aca="false">IF($A6159="","",INDEX(CARTAO_COMPRAS!$H:$H,INT((ROW()-2)/20)+2)+MOD(ROW()-2,20))</f>
        <v/>
      </c>
      <c r="F6159" s="0" t="str">
        <f aca="false">IF($A6159="","",INDEX(CARTAO_COMPRAS!$G:$G,INT((ROW()-2)/20)+2))</f>
        <v/>
      </c>
      <c r="G6159" s="5" t="str">
        <f aca="false">IF($A6159="","",INDEX(CARTAO_COMPRAS!$I:$I,INT((ROW()-2)/20)+2))</f>
        <v/>
      </c>
      <c r="H6159" s="4" t="str">
        <f aca="false">IF($A6159="","",EDATE(INDEX(CARTAO_COMPRAS!$J:$J,INT((ROW()-2)/20)+2),MOD(ROW()-2,20)))</f>
        <v/>
      </c>
      <c r="I6159" s="4" t="str">
        <f aca="false">IF($H6159="","",$H6159-WEEKDAY($H6159,2)+1)</f>
        <v/>
      </c>
      <c r="J6159" s="4" t="str">
        <f aca="false">IF($I6159="","",$I6159+6)</f>
        <v/>
      </c>
      <c r="K6159" s="6" t="str">
        <f aca="false">IF($H6159="","",DATE(YEAR($H6159),MONTH($H6159),1))</f>
        <v/>
      </c>
      <c r="L6159" s="0" t="str">
        <f aca="false">IF($A6159="","",INDEX(CARTAO_COMPRAS!$K:$K,INT((ROW()-2)/20)+2))</f>
        <v/>
      </c>
      <c r="M6159" s="0" t="str">
        <f aca="false">IF($A6159="","","Compra no cartão")</f>
        <v/>
      </c>
    </row>
    <row r="6160" customFormat="false" ht="13.5" hidden="false" customHeight="false" outlineLevel="0" collapsed="false">
      <c r="A6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0" s="0" t="str">
        <f aca="false">IF($A6160="","",INDEX(CARTAO_COMPRAS!$C:$C,INT((ROW()-2)/20)+2))</f>
        <v/>
      </c>
      <c r="C6160" s="0" t="str">
        <f aca="false">IF($A6160="","",INDEX(CARTAO_COMPRAS!$D:$D,INT((ROW()-2)/20)+2))</f>
        <v/>
      </c>
      <c r="D6160" s="0" t="str">
        <f aca="false">IF($A6160="","",INDEX(CARTAO_COMPRAS!$E:$E,INT((ROW()-2)/20)+2))</f>
        <v/>
      </c>
      <c r="E6160" s="0" t="str">
        <f aca="false">IF($A6160="","",INDEX(CARTAO_COMPRAS!$H:$H,INT((ROW()-2)/20)+2)+MOD(ROW()-2,20))</f>
        <v/>
      </c>
      <c r="F6160" s="0" t="str">
        <f aca="false">IF($A6160="","",INDEX(CARTAO_COMPRAS!$G:$G,INT((ROW()-2)/20)+2))</f>
        <v/>
      </c>
      <c r="G6160" s="5" t="str">
        <f aca="false">IF($A6160="","",INDEX(CARTAO_COMPRAS!$I:$I,INT((ROW()-2)/20)+2))</f>
        <v/>
      </c>
      <c r="H6160" s="4" t="str">
        <f aca="false">IF($A6160="","",EDATE(INDEX(CARTAO_COMPRAS!$J:$J,INT((ROW()-2)/20)+2),MOD(ROW()-2,20)))</f>
        <v/>
      </c>
      <c r="I6160" s="4" t="str">
        <f aca="false">IF($H6160="","",$H6160-WEEKDAY($H6160,2)+1)</f>
        <v/>
      </c>
      <c r="J6160" s="4" t="str">
        <f aca="false">IF($I6160="","",$I6160+6)</f>
        <v/>
      </c>
      <c r="K6160" s="6" t="str">
        <f aca="false">IF($H6160="","",DATE(YEAR($H6160),MONTH($H6160),1))</f>
        <v/>
      </c>
      <c r="L6160" s="0" t="str">
        <f aca="false">IF($A6160="","",INDEX(CARTAO_COMPRAS!$K:$K,INT((ROW()-2)/20)+2))</f>
        <v/>
      </c>
      <c r="M6160" s="0" t="str">
        <f aca="false">IF($A6160="","","Compra no cartão")</f>
        <v/>
      </c>
    </row>
    <row r="6161" customFormat="false" ht="13.5" hidden="false" customHeight="false" outlineLevel="0" collapsed="false">
      <c r="A6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1" s="0" t="str">
        <f aca="false">IF($A6161="","",INDEX(CARTAO_COMPRAS!$C:$C,INT((ROW()-2)/20)+2))</f>
        <v/>
      </c>
      <c r="C6161" s="0" t="str">
        <f aca="false">IF($A6161="","",INDEX(CARTAO_COMPRAS!$D:$D,INT((ROW()-2)/20)+2))</f>
        <v/>
      </c>
      <c r="D6161" s="0" t="str">
        <f aca="false">IF($A6161="","",INDEX(CARTAO_COMPRAS!$E:$E,INT((ROW()-2)/20)+2))</f>
        <v/>
      </c>
      <c r="E6161" s="0" t="str">
        <f aca="false">IF($A6161="","",INDEX(CARTAO_COMPRAS!$H:$H,INT((ROW()-2)/20)+2)+MOD(ROW()-2,20))</f>
        <v/>
      </c>
      <c r="F6161" s="0" t="str">
        <f aca="false">IF($A6161="","",INDEX(CARTAO_COMPRAS!$G:$G,INT((ROW()-2)/20)+2))</f>
        <v/>
      </c>
      <c r="G6161" s="5" t="str">
        <f aca="false">IF($A6161="","",INDEX(CARTAO_COMPRAS!$I:$I,INT((ROW()-2)/20)+2))</f>
        <v/>
      </c>
      <c r="H6161" s="4" t="str">
        <f aca="false">IF($A6161="","",EDATE(INDEX(CARTAO_COMPRAS!$J:$J,INT((ROW()-2)/20)+2),MOD(ROW()-2,20)))</f>
        <v/>
      </c>
      <c r="I6161" s="4" t="str">
        <f aca="false">IF($H6161="","",$H6161-WEEKDAY($H6161,2)+1)</f>
        <v/>
      </c>
      <c r="J6161" s="4" t="str">
        <f aca="false">IF($I6161="","",$I6161+6)</f>
        <v/>
      </c>
      <c r="K6161" s="6" t="str">
        <f aca="false">IF($H6161="","",DATE(YEAR($H6161),MONTH($H6161),1))</f>
        <v/>
      </c>
      <c r="L6161" s="0" t="str">
        <f aca="false">IF($A6161="","",INDEX(CARTAO_COMPRAS!$K:$K,INT((ROW()-2)/20)+2))</f>
        <v/>
      </c>
      <c r="M6161" s="0" t="str">
        <f aca="false">IF($A6161="","","Compra no cartão")</f>
        <v/>
      </c>
    </row>
    <row r="6162" customFormat="false" ht="13.5" hidden="false" customHeight="false" outlineLevel="0" collapsed="false">
      <c r="A61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2" s="0" t="str">
        <f aca="false">IF($A6162="","",INDEX(CARTAO_COMPRAS!$C:$C,INT((ROW()-2)/20)+2))</f>
        <v/>
      </c>
      <c r="C6162" s="0" t="str">
        <f aca="false">IF($A6162="","",INDEX(CARTAO_COMPRAS!$D:$D,INT((ROW()-2)/20)+2))</f>
        <v/>
      </c>
      <c r="D6162" s="0" t="str">
        <f aca="false">IF($A6162="","",INDEX(CARTAO_COMPRAS!$E:$E,INT((ROW()-2)/20)+2))</f>
        <v/>
      </c>
      <c r="E6162" s="0" t="str">
        <f aca="false">IF($A6162="","",INDEX(CARTAO_COMPRAS!$H:$H,INT((ROW()-2)/20)+2)+MOD(ROW()-2,20))</f>
        <v/>
      </c>
      <c r="F6162" s="0" t="str">
        <f aca="false">IF($A6162="","",INDEX(CARTAO_COMPRAS!$G:$G,INT((ROW()-2)/20)+2))</f>
        <v/>
      </c>
      <c r="G6162" s="5" t="str">
        <f aca="false">IF($A6162="","",INDEX(CARTAO_COMPRAS!$I:$I,INT((ROW()-2)/20)+2))</f>
        <v/>
      </c>
      <c r="H6162" s="4" t="str">
        <f aca="false">IF($A6162="","",EDATE(INDEX(CARTAO_COMPRAS!$J:$J,INT((ROW()-2)/20)+2),MOD(ROW()-2,20)))</f>
        <v/>
      </c>
      <c r="I6162" s="4" t="str">
        <f aca="false">IF($H6162="","",$H6162-WEEKDAY($H6162,2)+1)</f>
        <v/>
      </c>
      <c r="J6162" s="4" t="str">
        <f aca="false">IF($I6162="","",$I6162+6)</f>
        <v/>
      </c>
      <c r="K6162" s="6" t="str">
        <f aca="false">IF($H6162="","",DATE(YEAR($H6162),MONTH($H6162),1))</f>
        <v/>
      </c>
      <c r="L6162" s="0" t="str">
        <f aca="false">IF($A6162="","",INDEX(CARTAO_COMPRAS!$K:$K,INT((ROW()-2)/20)+2))</f>
        <v/>
      </c>
      <c r="M6162" s="0" t="str">
        <f aca="false">IF($A6162="","","Compra no cartão")</f>
        <v/>
      </c>
    </row>
    <row r="6163" customFormat="false" ht="13.5" hidden="false" customHeight="false" outlineLevel="0" collapsed="false">
      <c r="A6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3" s="0" t="str">
        <f aca="false">IF($A6163="","",INDEX(CARTAO_COMPRAS!$C:$C,INT((ROW()-2)/20)+2))</f>
        <v/>
      </c>
      <c r="C6163" s="0" t="str">
        <f aca="false">IF($A6163="","",INDEX(CARTAO_COMPRAS!$D:$D,INT((ROW()-2)/20)+2))</f>
        <v/>
      </c>
      <c r="D6163" s="0" t="str">
        <f aca="false">IF($A6163="","",INDEX(CARTAO_COMPRAS!$E:$E,INT((ROW()-2)/20)+2))</f>
        <v/>
      </c>
      <c r="E6163" s="0" t="str">
        <f aca="false">IF($A6163="","",INDEX(CARTAO_COMPRAS!$H:$H,INT((ROW()-2)/20)+2)+MOD(ROW()-2,20))</f>
        <v/>
      </c>
      <c r="F6163" s="0" t="str">
        <f aca="false">IF($A6163="","",INDEX(CARTAO_COMPRAS!$G:$G,INT((ROW()-2)/20)+2))</f>
        <v/>
      </c>
      <c r="G6163" s="5" t="str">
        <f aca="false">IF($A6163="","",INDEX(CARTAO_COMPRAS!$I:$I,INT((ROW()-2)/20)+2))</f>
        <v/>
      </c>
      <c r="H6163" s="4" t="str">
        <f aca="false">IF($A6163="","",EDATE(INDEX(CARTAO_COMPRAS!$J:$J,INT((ROW()-2)/20)+2),MOD(ROW()-2,20)))</f>
        <v/>
      </c>
      <c r="I6163" s="4" t="str">
        <f aca="false">IF($H6163="","",$H6163-WEEKDAY($H6163,2)+1)</f>
        <v/>
      </c>
      <c r="J6163" s="4" t="str">
        <f aca="false">IF($I6163="","",$I6163+6)</f>
        <v/>
      </c>
      <c r="K6163" s="6" t="str">
        <f aca="false">IF($H6163="","",DATE(YEAR($H6163),MONTH($H6163),1))</f>
        <v/>
      </c>
      <c r="L6163" s="0" t="str">
        <f aca="false">IF($A6163="","",INDEX(CARTAO_COMPRAS!$K:$K,INT((ROW()-2)/20)+2))</f>
        <v/>
      </c>
      <c r="M6163" s="0" t="str">
        <f aca="false">IF($A6163="","","Compra no cartão")</f>
        <v/>
      </c>
    </row>
    <row r="6164" customFormat="false" ht="13.5" hidden="false" customHeight="false" outlineLevel="0" collapsed="false">
      <c r="A6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4" s="0" t="str">
        <f aca="false">IF($A6164="","",INDEX(CARTAO_COMPRAS!$C:$C,INT((ROW()-2)/20)+2))</f>
        <v/>
      </c>
      <c r="C6164" s="0" t="str">
        <f aca="false">IF($A6164="","",INDEX(CARTAO_COMPRAS!$D:$D,INT((ROW()-2)/20)+2))</f>
        <v/>
      </c>
      <c r="D6164" s="0" t="str">
        <f aca="false">IF($A6164="","",INDEX(CARTAO_COMPRAS!$E:$E,INT((ROW()-2)/20)+2))</f>
        <v/>
      </c>
      <c r="E6164" s="0" t="str">
        <f aca="false">IF($A6164="","",INDEX(CARTAO_COMPRAS!$H:$H,INT((ROW()-2)/20)+2)+MOD(ROW()-2,20))</f>
        <v/>
      </c>
      <c r="F6164" s="0" t="str">
        <f aca="false">IF($A6164="","",INDEX(CARTAO_COMPRAS!$G:$G,INT((ROW()-2)/20)+2))</f>
        <v/>
      </c>
      <c r="G6164" s="5" t="str">
        <f aca="false">IF($A6164="","",INDEX(CARTAO_COMPRAS!$I:$I,INT((ROW()-2)/20)+2))</f>
        <v/>
      </c>
      <c r="H6164" s="4" t="str">
        <f aca="false">IF($A6164="","",EDATE(INDEX(CARTAO_COMPRAS!$J:$J,INT((ROW()-2)/20)+2),MOD(ROW()-2,20)))</f>
        <v/>
      </c>
      <c r="I6164" s="4" t="str">
        <f aca="false">IF($H6164="","",$H6164-WEEKDAY($H6164,2)+1)</f>
        <v/>
      </c>
      <c r="J6164" s="4" t="str">
        <f aca="false">IF($I6164="","",$I6164+6)</f>
        <v/>
      </c>
      <c r="K6164" s="6" t="str">
        <f aca="false">IF($H6164="","",DATE(YEAR($H6164),MONTH($H6164),1))</f>
        <v/>
      </c>
      <c r="L6164" s="0" t="str">
        <f aca="false">IF($A6164="","",INDEX(CARTAO_COMPRAS!$K:$K,INT((ROW()-2)/20)+2))</f>
        <v/>
      </c>
      <c r="M6164" s="0" t="str">
        <f aca="false">IF($A6164="","","Compra no cartão")</f>
        <v/>
      </c>
    </row>
    <row r="6165" customFormat="false" ht="13.5" hidden="false" customHeight="false" outlineLevel="0" collapsed="false">
      <c r="A6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5" s="0" t="str">
        <f aca="false">IF($A6165="","",INDEX(CARTAO_COMPRAS!$C:$C,INT((ROW()-2)/20)+2))</f>
        <v/>
      </c>
      <c r="C6165" s="0" t="str">
        <f aca="false">IF($A6165="","",INDEX(CARTAO_COMPRAS!$D:$D,INT((ROW()-2)/20)+2))</f>
        <v/>
      </c>
      <c r="D6165" s="0" t="str">
        <f aca="false">IF($A6165="","",INDEX(CARTAO_COMPRAS!$E:$E,INT((ROW()-2)/20)+2))</f>
        <v/>
      </c>
      <c r="E6165" s="0" t="str">
        <f aca="false">IF($A6165="","",INDEX(CARTAO_COMPRAS!$H:$H,INT((ROW()-2)/20)+2)+MOD(ROW()-2,20))</f>
        <v/>
      </c>
      <c r="F6165" s="0" t="str">
        <f aca="false">IF($A6165="","",INDEX(CARTAO_COMPRAS!$G:$G,INT((ROW()-2)/20)+2))</f>
        <v/>
      </c>
      <c r="G6165" s="5" t="str">
        <f aca="false">IF($A6165="","",INDEX(CARTAO_COMPRAS!$I:$I,INT((ROW()-2)/20)+2))</f>
        <v/>
      </c>
      <c r="H6165" s="4" t="str">
        <f aca="false">IF($A6165="","",EDATE(INDEX(CARTAO_COMPRAS!$J:$J,INT((ROW()-2)/20)+2),MOD(ROW()-2,20)))</f>
        <v/>
      </c>
      <c r="I6165" s="4" t="str">
        <f aca="false">IF($H6165="","",$H6165-WEEKDAY($H6165,2)+1)</f>
        <v/>
      </c>
      <c r="J6165" s="4" t="str">
        <f aca="false">IF($I6165="","",$I6165+6)</f>
        <v/>
      </c>
      <c r="K6165" s="6" t="str">
        <f aca="false">IF($H6165="","",DATE(YEAR($H6165),MONTH($H6165),1))</f>
        <v/>
      </c>
      <c r="L6165" s="0" t="str">
        <f aca="false">IF($A6165="","",INDEX(CARTAO_COMPRAS!$K:$K,INT((ROW()-2)/20)+2))</f>
        <v/>
      </c>
      <c r="M6165" s="0" t="str">
        <f aca="false">IF($A6165="","","Compra no cartão")</f>
        <v/>
      </c>
    </row>
    <row r="6166" customFormat="false" ht="13.5" hidden="false" customHeight="false" outlineLevel="0" collapsed="false">
      <c r="A6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6" s="0" t="str">
        <f aca="false">IF($A6166="","",INDEX(CARTAO_COMPRAS!$C:$C,INT((ROW()-2)/20)+2))</f>
        <v/>
      </c>
      <c r="C6166" s="0" t="str">
        <f aca="false">IF($A6166="","",INDEX(CARTAO_COMPRAS!$D:$D,INT((ROW()-2)/20)+2))</f>
        <v/>
      </c>
      <c r="D6166" s="0" t="str">
        <f aca="false">IF($A6166="","",INDEX(CARTAO_COMPRAS!$E:$E,INT((ROW()-2)/20)+2))</f>
        <v/>
      </c>
      <c r="E6166" s="0" t="str">
        <f aca="false">IF($A6166="","",INDEX(CARTAO_COMPRAS!$H:$H,INT((ROW()-2)/20)+2)+MOD(ROW()-2,20))</f>
        <v/>
      </c>
      <c r="F6166" s="0" t="str">
        <f aca="false">IF($A6166="","",INDEX(CARTAO_COMPRAS!$G:$G,INT((ROW()-2)/20)+2))</f>
        <v/>
      </c>
      <c r="G6166" s="5" t="str">
        <f aca="false">IF($A6166="","",INDEX(CARTAO_COMPRAS!$I:$I,INT((ROW()-2)/20)+2))</f>
        <v/>
      </c>
      <c r="H6166" s="4" t="str">
        <f aca="false">IF($A6166="","",EDATE(INDEX(CARTAO_COMPRAS!$J:$J,INT((ROW()-2)/20)+2),MOD(ROW()-2,20)))</f>
        <v/>
      </c>
      <c r="I6166" s="4" t="str">
        <f aca="false">IF($H6166="","",$H6166-WEEKDAY($H6166,2)+1)</f>
        <v/>
      </c>
      <c r="J6166" s="4" t="str">
        <f aca="false">IF($I6166="","",$I6166+6)</f>
        <v/>
      </c>
      <c r="K6166" s="6" t="str">
        <f aca="false">IF($H6166="","",DATE(YEAR($H6166),MONTH($H6166),1))</f>
        <v/>
      </c>
      <c r="L6166" s="0" t="str">
        <f aca="false">IF($A6166="","",INDEX(CARTAO_COMPRAS!$K:$K,INT((ROW()-2)/20)+2))</f>
        <v/>
      </c>
      <c r="M6166" s="0" t="str">
        <f aca="false">IF($A6166="","","Compra no cartão")</f>
        <v/>
      </c>
    </row>
    <row r="6167" customFormat="false" ht="13.5" hidden="false" customHeight="false" outlineLevel="0" collapsed="false">
      <c r="A6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7" s="0" t="str">
        <f aca="false">IF($A6167="","",INDEX(CARTAO_COMPRAS!$C:$C,INT((ROW()-2)/20)+2))</f>
        <v/>
      </c>
      <c r="C6167" s="0" t="str">
        <f aca="false">IF($A6167="","",INDEX(CARTAO_COMPRAS!$D:$D,INT((ROW()-2)/20)+2))</f>
        <v/>
      </c>
      <c r="D6167" s="0" t="str">
        <f aca="false">IF($A6167="","",INDEX(CARTAO_COMPRAS!$E:$E,INT((ROW()-2)/20)+2))</f>
        <v/>
      </c>
      <c r="E6167" s="0" t="str">
        <f aca="false">IF($A6167="","",INDEX(CARTAO_COMPRAS!$H:$H,INT((ROW()-2)/20)+2)+MOD(ROW()-2,20))</f>
        <v/>
      </c>
      <c r="F6167" s="0" t="str">
        <f aca="false">IF($A6167="","",INDEX(CARTAO_COMPRAS!$G:$G,INT((ROW()-2)/20)+2))</f>
        <v/>
      </c>
      <c r="G6167" s="5" t="str">
        <f aca="false">IF($A6167="","",INDEX(CARTAO_COMPRAS!$I:$I,INT((ROW()-2)/20)+2))</f>
        <v/>
      </c>
      <c r="H6167" s="4" t="str">
        <f aca="false">IF($A6167="","",EDATE(INDEX(CARTAO_COMPRAS!$J:$J,INT((ROW()-2)/20)+2),MOD(ROW()-2,20)))</f>
        <v/>
      </c>
      <c r="I6167" s="4" t="str">
        <f aca="false">IF($H6167="","",$H6167-WEEKDAY($H6167,2)+1)</f>
        <v/>
      </c>
      <c r="J6167" s="4" t="str">
        <f aca="false">IF($I6167="","",$I6167+6)</f>
        <v/>
      </c>
      <c r="K6167" s="6" t="str">
        <f aca="false">IF($H6167="","",DATE(YEAR($H6167),MONTH($H6167),1))</f>
        <v/>
      </c>
      <c r="L6167" s="0" t="str">
        <f aca="false">IF($A6167="","",INDEX(CARTAO_COMPRAS!$K:$K,INT((ROW()-2)/20)+2))</f>
        <v/>
      </c>
      <c r="M6167" s="0" t="str">
        <f aca="false">IF($A6167="","","Compra no cartão")</f>
        <v/>
      </c>
    </row>
    <row r="6168" customFormat="false" ht="13.5" hidden="false" customHeight="false" outlineLevel="0" collapsed="false">
      <c r="A6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8" s="0" t="str">
        <f aca="false">IF($A6168="","",INDEX(CARTAO_COMPRAS!$C:$C,INT((ROW()-2)/20)+2))</f>
        <v/>
      </c>
      <c r="C6168" s="0" t="str">
        <f aca="false">IF($A6168="","",INDEX(CARTAO_COMPRAS!$D:$D,INT((ROW()-2)/20)+2))</f>
        <v/>
      </c>
      <c r="D6168" s="0" t="str">
        <f aca="false">IF($A6168="","",INDEX(CARTAO_COMPRAS!$E:$E,INT((ROW()-2)/20)+2))</f>
        <v/>
      </c>
      <c r="E6168" s="0" t="str">
        <f aca="false">IF($A6168="","",INDEX(CARTAO_COMPRAS!$H:$H,INT((ROW()-2)/20)+2)+MOD(ROW()-2,20))</f>
        <v/>
      </c>
      <c r="F6168" s="0" t="str">
        <f aca="false">IF($A6168="","",INDEX(CARTAO_COMPRAS!$G:$G,INT((ROW()-2)/20)+2))</f>
        <v/>
      </c>
      <c r="G6168" s="5" t="str">
        <f aca="false">IF($A6168="","",INDEX(CARTAO_COMPRAS!$I:$I,INT((ROW()-2)/20)+2))</f>
        <v/>
      </c>
      <c r="H6168" s="4" t="str">
        <f aca="false">IF($A6168="","",EDATE(INDEX(CARTAO_COMPRAS!$J:$J,INT((ROW()-2)/20)+2),MOD(ROW()-2,20)))</f>
        <v/>
      </c>
      <c r="I6168" s="4" t="str">
        <f aca="false">IF($H6168="","",$H6168-WEEKDAY($H6168,2)+1)</f>
        <v/>
      </c>
      <c r="J6168" s="4" t="str">
        <f aca="false">IF($I6168="","",$I6168+6)</f>
        <v/>
      </c>
      <c r="K6168" s="6" t="str">
        <f aca="false">IF($H6168="","",DATE(YEAR($H6168),MONTH($H6168),1))</f>
        <v/>
      </c>
      <c r="L6168" s="0" t="str">
        <f aca="false">IF($A6168="","",INDEX(CARTAO_COMPRAS!$K:$K,INT((ROW()-2)/20)+2))</f>
        <v/>
      </c>
      <c r="M6168" s="0" t="str">
        <f aca="false">IF($A6168="","","Compra no cartão")</f>
        <v/>
      </c>
    </row>
    <row r="6169" customFormat="false" ht="13.5" hidden="false" customHeight="false" outlineLevel="0" collapsed="false">
      <c r="A6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69" s="0" t="str">
        <f aca="false">IF($A6169="","",INDEX(CARTAO_COMPRAS!$C:$C,INT((ROW()-2)/20)+2))</f>
        <v/>
      </c>
      <c r="C6169" s="0" t="str">
        <f aca="false">IF($A6169="","",INDEX(CARTAO_COMPRAS!$D:$D,INT((ROW()-2)/20)+2))</f>
        <v/>
      </c>
      <c r="D6169" s="0" t="str">
        <f aca="false">IF($A6169="","",INDEX(CARTAO_COMPRAS!$E:$E,INT((ROW()-2)/20)+2))</f>
        <v/>
      </c>
      <c r="E6169" s="0" t="str">
        <f aca="false">IF($A6169="","",INDEX(CARTAO_COMPRAS!$H:$H,INT((ROW()-2)/20)+2)+MOD(ROW()-2,20))</f>
        <v/>
      </c>
      <c r="F6169" s="0" t="str">
        <f aca="false">IF($A6169="","",INDEX(CARTAO_COMPRAS!$G:$G,INT((ROW()-2)/20)+2))</f>
        <v/>
      </c>
      <c r="G6169" s="5" t="str">
        <f aca="false">IF($A6169="","",INDEX(CARTAO_COMPRAS!$I:$I,INT((ROW()-2)/20)+2))</f>
        <v/>
      </c>
      <c r="H6169" s="4" t="str">
        <f aca="false">IF($A6169="","",EDATE(INDEX(CARTAO_COMPRAS!$J:$J,INT((ROW()-2)/20)+2),MOD(ROW()-2,20)))</f>
        <v/>
      </c>
      <c r="I6169" s="4" t="str">
        <f aca="false">IF($H6169="","",$H6169-WEEKDAY($H6169,2)+1)</f>
        <v/>
      </c>
      <c r="J6169" s="4" t="str">
        <f aca="false">IF($I6169="","",$I6169+6)</f>
        <v/>
      </c>
      <c r="K6169" s="6" t="str">
        <f aca="false">IF($H6169="","",DATE(YEAR($H6169),MONTH($H6169),1))</f>
        <v/>
      </c>
      <c r="L6169" s="0" t="str">
        <f aca="false">IF($A6169="","",INDEX(CARTAO_COMPRAS!$K:$K,INT((ROW()-2)/20)+2))</f>
        <v/>
      </c>
      <c r="M6169" s="0" t="str">
        <f aca="false">IF($A6169="","","Compra no cartão")</f>
        <v/>
      </c>
    </row>
    <row r="6170" customFormat="false" ht="13.5" hidden="false" customHeight="false" outlineLevel="0" collapsed="false">
      <c r="A6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0" s="0" t="str">
        <f aca="false">IF($A6170="","",INDEX(CARTAO_COMPRAS!$C:$C,INT((ROW()-2)/20)+2))</f>
        <v/>
      </c>
      <c r="C6170" s="0" t="str">
        <f aca="false">IF($A6170="","",INDEX(CARTAO_COMPRAS!$D:$D,INT((ROW()-2)/20)+2))</f>
        <v/>
      </c>
      <c r="D6170" s="0" t="str">
        <f aca="false">IF($A6170="","",INDEX(CARTAO_COMPRAS!$E:$E,INT((ROW()-2)/20)+2))</f>
        <v/>
      </c>
      <c r="E6170" s="0" t="str">
        <f aca="false">IF($A6170="","",INDEX(CARTAO_COMPRAS!$H:$H,INT((ROW()-2)/20)+2)+MOD(ROW()-2,20))</f>
        <v/>
      </c>
      <c r="F6170" s="0" t="str">
        <f aca="false">IF($A6170="","",INDEX(CARTAO_COMPRAS!$G:$G,INT((ROW()-2)/20)+2))</f>
        <v/>
      </c>
      <c r="G6170" s="5" t="str">
        <f aca="false">IF($A6170="","",INDEX(CARTAO_COMPRAS!$I:$I,INT((ROW()-2)/20)+2))</f>
        <v/>
      </c>
      <c r="H6170" s="4" t="str">
        <f aca="false">IF($A6170="","",EDATE(INDEX(CARTAO_COMPRAS!$J:$J,INT((ROW()-2)/20)+2),MOD(ROW()-2,20)))</f>
        <v/>
      </c>
      <c r="I6170" s="4" t="str">
        <f aca="false">IF($H6170="","",$H6170-WEEKDAY($H6170,2)+1)</f>
        <v/>
      </c>
      <c r="J6170" s="4" t="str">
        <f aca="false">IF($I6170="","",$I6170+6)</f>
        <v/>
      </c>
      <c r="K6170" s="6" t="str">
        <f aca="false">IF($H6170="","",DATE(YEAR($H6170),MONTH($H6170),1))</f>
        <v/>
      </c>
      <c r="L6170" s="0" t="str">
        <f aca="false">IF($A6170="","",INDEX(CARTAO_COMPRAS!$K:$K,INT((ROW()-2)/20)+2))</f>
        <v/>
      </c>
      <c r="M6170" s="0" t="str">
        <f aca="false">IF($A6170="","","Compra no cartão")</f>
        <v/>
      </c>
    </row>
    <row r="6171" customFormat="false" ht="13.5" hidden="false" customHeight="false" outlineLevel="0" collapsed="false">
      <c r="A6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1" s="0" t="str">
        <f aca="false">IF($A6171="","",INDEX(CARTAO_COMPRAS!$C:$C,INT((ROW()-2)/20)+2))</f>
        <v/>
      </c>
      <c r="C6171" s="0" t="str">
        <f aca="false">IF($A6171="","",INDEX(CARTAO_COMPRAS!$D:$D,INT((ROW()-2)/20)+2))</f>
        <v/>
      </c>
      <c r="D6171" s="0" t="str">
        <f aca="false">IF($A6171="","",INDEX(CARTAO_COMPRAS!$E:$E,INT((ROW()-2)/20)+2))</f>
        <v/>
      </c>
      <c r="E6171" s="0" t="str">
        <f aca="false">IF($A6171="","",INDEX(CARTAO_COMPRAS!$H:$H,INT((ROW()-2)/20)+2)+MOD(ROW()-2,20))</f>
        <v/>
      </c>
      <c r="F6171" s="0" t="str">
        <f aca="false">IF($A6171="","",INDEX(CARTAO_COMPRAS!$G:$G,INT((ROW()-2)/20)+2))</f>
        <v/>
      </c>
      <c r="G6171" s="5" t="str">
        <f aca="false">IF($A6171="","",INDEX(CARTAO_COMPRAS!$I:$I,INT((ROW()-2)/20)+2))</f>
        <v/>
      </c>
      <c r="H6171" s="4" t="str">
        <f aca="false">IF($A6171="","",EDATE(INDEX(CARTAO_COMPRAS!$J:$J,INT((ROW()-2)/20)+2),MOD(ROW()-2,20)))</f>
        <v/>
      </c>
      <c r="I6171" s="4" t="str">
        <f aca="false">IF($H6171="","",$H6171-WEEKDAY($H6171,2)+1)</f>
        <v/>
      </c>
      <c r="J6171" s="4" t="str">
        <f aca="false">IF($I6171="","",$I6171+6)</f>
        <v/>
      </c>
      <c r="K6171" s="6" t="str">
        <f aca="false">IF($H6171="","",DATE(YEAR($H6171),MONTH($H6171),1))</f>
        <v/>
      </c>
      <c r="L6171" s="0" t="str">
        <f aca="false">IF($A6171="","",INDEX(CARTAO_COMPRAS!$K:$K,INT((ROW()-2)/20)+2))</f>
        <v/>
      </c>
      <c r="M6171" s="0" t="str">
        <f aca="false">IF($A6171="","","Compra no cartão")</f>
        <v/>
      </c>
    </row>
    <row r="6172" customFormat="false" ht="13.5" hidden="false" customHeight="false" outlineLevel="0" collapsed="false">
      <c r="A6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2" s="0" t="str">
        <f aca="false">IF($A6172="","",INDEX(CARTAO_COMPRAS!$C:$C,INT((ROW()-2)/20)+2))</f>
        <v/>
      </c>
      <c r="C6172" s="0" t="str">
        <f aca="false">IF($A6172="","",INDEX(CARTAO_COMPRAS!$D:$D,INT((ROW()-2)/20)+2))</f>
        <v/>
      </c>
      <c r="D6172" s="0" t="str">
        <f aca="false">IF($A6172="","",INDEX(CARTAO_COMPRAS!$E:$E,INT((ROW()-2)/20)+2))</f>
        <v/>
      </c>
      <c r="E6172" s="0" t="str">
        <f aca="false">IF($A6172="","",INDEX(CARTAO_COMPRAS!$H:$H,INT((ROW()-2)/20)+2)+MOD(ROW()-2,20))</f>
        <v/>
      </c>
      <c r="F6172" s="0" t="str">
        <f aca="false">IF($A6172="","",INDEX(CARTAO_COMPRAS!$G:$G,INT((ROW()-2)/20)+2))</f>
        <v/>
      </c>
      <c r="G6172" s="5" t="str">
        <f aca="false">IF($A6172="","",INDEX(CARTAO_COMPRAS!$I:$I,INT((ROW()-2)/20)+2))</f>
        <v/>
      </c>
      <c r="H6172" s="4" t="str">
        <f aca="false">IF($A6172="","",EDATE(INDEX(CARTAO_COMPRAS!$J:$J,INT((ROW()-2)/20)+2),MOD(ROW()-2,20)))</f>
        <v/>
      </c>
      <c r="I6172" s="4" t="str">
        <f aca="false">IF($H6172="","",$H6172-WEEKDAY($H6172,2)+1)</f>
        <v/>
      </c>
      <c r="J6172" s="4" t="str">
        <f aca="false">IF($I6172="","",$I6172+6)</f>
        <v/>
      </c>
      <c r="K6172" s="6" t="str">
        <f aca="false">IF($H6172="","",DATE(YEAR($H6172),MONTH($H6172),1))</f>
        <v/>
      </c>
      <c r="L6172" s="0" t="str">
        <f aca="false">IF($A6172="","",INDEX(CARTAO_COMPRAS!$K:$K,INT((ROW()-2)/20)+2))</f>
        <v/>
      </c>
      <c r="M6172" s="0" t="str">
        <f aca="false">IF($A6172="","","Compra no cartão")</f>
        <v/>
      </c>
    </row>
    <row r="6173" customFormat="false" ht="13.5" hidden="false" customHeight="false" outlineLevel="0" collapsed="false">
      <c r="A6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3" s="0" t="str">
        <f aca="false">IF($A6173="","",INDEX(CARTAO_COMPRAS!$C:$C,INT((ROW()-2)/20)+2))</f>
        <v/>
      </c>
      <c r="C6173" s="0" t="str">
        <f aca="false">IF($A6173="","",INDEX(CARTAO_COMPRAS!$D:$D,INT((ROW()-2)/20)+2))</f>
        <v/>
      </c>
      <c r="D6173" s="0" t="str">
        <f aca="false">IF($A6173="","",INDEX(CARTAO_COMPRAS!$E:$E,INT((ROW()-2)/20)+2))</f>
        <v/>
      </c>
      <c r="E6173" s="0" t="str">
        <f aca="false">IF($A6173="","",INDEX(CARTAO_COMPRAS!$H:$H,INT((ROW()-2)/20)+2)+MOD(ROW()-2,20))</f>
        <v/>
      </c>
      <c r="F6173" s="0" t="str">
        <f aca="false">IF($A6173="","",INDEX(CARTAO_COMPRAS!$G:$G,INT((ROW()-2)/20)+2))</f>
        <v/>
      </c>
      <c r="G6173" s="5" t="str">
        <f aca="false">IF($A6173="","",INDEX(CARTAO_COMPRAS!$I:$I,INT((ROW()-2)/20)+2))</f>
        <v/>
      </c>
      <c r="H6173" s="4" t="str">
        <f aca="false">IF($A6173="","",EDATE(INDEX(CARTAO_COMPRAS!$J:$J,INT((ROW()-2)/20)+2),MOD(ROW()-2,20)))</f>
        <v/>
      </c>
      <c r="I6173" s="4" t="str">
        <f aca="false">IF($H6173="","",$H6173-WEEKDAY($H6173,2)+1)</f>
        <v/>
      </c>
      <c r="J6173" s="4" t="str">
        <f aca="false">IF($I6173="","",$I6173+6)</f>
        <v/>
      </c>
      <c r="K6173" s="6" t="str">
        <f aca="false">IF($H6173="","",DATE(YEAR($H6173),MONTH($H6173),1))</f>
        <v/>
      </c>
      <c r="L6173" s="0" t="str">
        <f aca="false">IF($A6173="","",INDEX(CARTAO_COMPRAS!$K:$K,INT((ROW()-2)/20)+2))</f>
        <v/>
      </c>
      <c r="M6173" s="0" t="str">
        <f aca="false">IF($A6173="","","Compra no cartão")</f>
        <v/>
      </c>
    </row>
    <row r="6174" customFormat="false" ht="13.5" hidden="false" customHeight="false" outlineLevel="0" collapsed="false">
      <c r="A6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4" s="0" t="str">
        <f aca="false">IF($A6174="","",INDEX(CARTAO_COMPRAS!$C:$C,INT((ROW()-2)/20)+2))</f>
        <v/>
      </c>
      <c r="C6174" s="0" t="str">
        <f aca="false">IF($A6174="","",INDEX(CARTAO_COMPRAS!$D:$D,INT((ROW()-2)/20)+2))</f>
        <v/>
      </c>
      <c r="D6174" s="0" t="str">
        <f aca="false">IF($A6174="","",INDEX(CARTAO_COMPRAS!$E:$E,INT((ROW()-2)/20)+2))</f>
        <v/>
      </c>
      <c r="E6174" s="0" t="str">
        <f aca="false">IF($A6174="","",INDEX(CARTAO_COMPRAS!$H:$H,INT((ROW()-2)/20)+2)+MOD(ROW()-2,20))</f>
        <v/>
      </c>
      <c r="F6174" s="0" t="str">
        <f aca="false">IF($A6174="","",INDEX(CARTAO_COMPRAS!$G:$G,INT((ROW()-2)/20)+2))</f>
        <v/>
      </c>
      <c r="G6174" s="5" t="str">
        <f aca="false">IF($A6174="","",INDEX(CARTAO_COMPRAS!$I:$I,INT((ROW()-2)/20)+2))</f>
        <v/>
      </c>
      <c r="H6174" s="4" t="str">
        <f aca="false">IF($A6174="","",EDATE(INDEX(CARTAO_COMPRAS!$J:$J,INT((ROW()-2)/20)+2),MOD(ROW()-2,20)))</f>
        <v/>
      </c>
      <c r="I6174" s="4" t="str">
        <f aca="false">IF($H6174="","",$H6174-WEEKDAY($H6174,2)+1)</f>
        <v/>
      </c>
      <c r="J6174" s="4" t="str">
        <f aca="false">IF($I6174="","",$I6174+6)</f>
        <v/>
      </c>
      <c r="K6174" s="6" t="str">
        <f aca="false">IF($H6174="","",DATE(YEAR($H6174),MONTH($H6174),1))</f>
        <v/>
      </c>
      <c r="L6174" s="0" t="str">
        <f aca="false">IF($A6174="","",INDEX(CARTAO_COMPRAS!$K:$K,INT((ROW()-2)/20)+2))</f>
        <v/>
      </c>
      <c r="M6174" s="0" t="str">
        <f aca="false">IF($A6174="","","Compra no cartão")</f>
        <v/>
      </c>
    </row>
    <row r="6175" customFormat="false" ht="13.5" hidden="false" customHeight="false" outlineLevel="0" collapsed="false">
      <c r="A6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5" s="0" t="str">
        <f aca="false">IF($A6175="","",INDEX(CARTAO_COMPRAS!$C:$C,INT((ROW()-2)/20)+2))</f>
        <v/>
      </c>
      <c r="C6175" s="0" t="str">
        <f aca="false">IF($A6175="","",INDEX(CARTAO_COMPRAS!$D:$D,INT((ROW()-2)/20)+2))</f>
        <v/>
      </c>
      <c r="D6175" s="0" t="str">
        <f aca="false">IF($A6175="","",INDEX(CARTAO_COMPRAS!$E:$E,INT((ROW()-2)/20)+2))</f>
        <v/>
      </c>
      <c r="E6175" s="0" t="str">
        <f aca="false">IF($A6175="","",INDEX(CARTAO_COMPRAS!$H:$H,INT((ROW()-2)/20)+2)+MOD(ROW()-2,20))</f>
        <v/>
      </c>
      <c r="F6175" s="0" t="str">
        <f aca="false">IF($A6175="","",INDEX(CARTAO_COMPRAS!$G:$G,INT((ROW()-2)/20)+2))</f>
        <v/>
      </c>
      <c r="G6175" s="5" t="str">
        <f aca="false">IF($A6175="","",INDEX(CARTAO_COMPRAS!$I:$I,INT((ROW()-2)/20)+2))</f>
        <v/>
      </c>
      <c r="H6175" s="4" t="str">
        <f aca="false">IF($A6175="","",EDATE(INDEX(CARTAO_COMPRAS!$J:$J,INT((ROW()-2)/20)+2),MOD(ROW()-2,20)))</f>
        <v/>
      </c>
      <c r="I6175" s="4" t="str">
        <f aca="false">IF($H6175="","",$H6175-WEEKDAY($H6175,2)+1)</f>
        <v/>
      </c>
      <c r="J6175" s="4" t="str">
        <f aca="false">IF($I6175="","",$I6175+6)</f>
        <v/>
      </c>
      <c r="K6175" s="6" t="str">
        <f aca="false">IF($H6175="","",DATE(YEAR($H6175),MONTH($H6175),1))</f>
        <v/>
      </c>
      <c r="L6175" s="0" t="str">
        <f aca="false">IF($A6175="","",INDEX(CARTAO_COMPRAS!$K:$K,INT((ROW()-2)/20)+2))</f>
        <v/>
      </c>
      <c r="M6175" s="0" t="str">
        <f aca="false">IF($A6175="","","Compra no cartão")</f>
        <v/>
      </c>
    </row>
    <row r="6176" customFormat="false" ht="13.5" hidden="false" customHeight="false" outlineLevel="0" collapsed="false">
      <c r="A6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6" s="0" t="str">
        <f aca="false">IF($A6176="","",INDEX(CARTAO_COMPRAS!$C:$C,INT((ROW()-2)/20)+2))</f>
        <v/>
      </c>
      <c r="C6176" s="0" t="str">
        <f aca="false">IF($A6176="","",INDEX(CARTAO_COMPRAS!$D:$D,INT((ROW()-2)/20)+2))</f>
        <v/>
      </c>
      <c r="D6176" s="0" t="str">
        <f aca="false">IF($A6176="","",INDEX(CARTAO_COMPRAS!$E:$E,INT((ROW()-2)/20)+2))</f>
        <v/>
      </c>
      <c r="E6176" s="0" t="str">
        <f aca="false">IF($A6176="","",INDEX(CARTAO_COMPRAS!$H:$H,INT((ROW()-2)/20)+2)+MOD(ROW()-2,20))</f>
        <v/>
      </c>
      <c r="F6176" s="0" t="str">
        <f aca="false">IF($A6176="","",INDEX(CARTAO_COMPRAS!$G:$G,INT((ROW()-2)/20)+2))</f>
        <v/>
      </c>
      <c r="G6176" s="5" t="str">
        <f aca="false">IF($A6176="","",INDEX(CARTAO_COMPRAS!$I:$I,INT((ROW()-2)/20)+2))</f>
        <v/>
      </c>
      <c r="H6176" s="4" t="str">
        <f aca="false">IF($A6176="","",EDATE(INDEX(CARTAO_COMPRAS!$J:$J,INT((ROW()-2)/20)+2),MOD(ROW()-2,20)))</f>
        <v/>
      </c>
      <c r="I6176" s="4" t="str">
        <f aca="false">IF($H6176="","",$H6176-WEEKDAY($H6176,2)+1)</f>
        <v/>
      </c>
      <c r="J6176" s="4" t="str">
        <f aca="false">IF($I6176="","",$I6176+6)</f>
        <v/>
      </c>
      <c r="K6176" s="6" t="str">
        <f aca="false">IF($H6176="","",DATE(YEAR($H6176),MONTH($H6176),1))</f>
        <v/>
      </c>
      <c r="L6176" s="0" t="str">
        <f aca="false">IF($A6176="","",INDEX(CARTAO_COMPRAS!$K:$K,INT((ROW()-2)/20)+2))</f>
        <v/>
      </c>
      <c r="M6176" s="0" t="str">
        <f aca="false">IF($A6176="","","Compra no cartão")</f>
        <v/>
      </c>
    </row>
    <row r="6177" customFormat="false" ht="13.5" hidden="false" customHeight="false" outlineLevel="0" collapsed="false">
      <c r="A6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7" s="0" t="str">
        <f aca="false">IF($A6177="","",INDEX(CARTAO_COMPRAS!$C:$C,INT((ROW()-2)/20)+2))</f>
        <v/>
      </c>
      <c r="C6177" s="0" t="str">
        <f aca="false">IF($A6177="","",INDEX(CARTAO_COMPRAS!$D:$D,INT((ROW()-2)/20)+2))</f>
        <v/>
      </c>
      <c r="D6177" s="0" t="str">
        <f aca="false">IF($A6177="","",INDEX(CARTAO_COMPRAS!$E:$E,INT((ROW()-2)/20)+2))</f>
        <v/>
      </c>
      <c r="E6177" s="0" t="str">
        <f aca="false">IF($A6177="","",INDEX(CARTAO_COMPRAS!$H:$H,INT((ROW()-2)/20)+2)+MOD(ROW()-2,20))</f>
        <v/>
      </c>
      <c r="F6177" s="0" t="str">
        <f aca="false">IF($A6177="","",INDEX(CARTAO_COMPRAS!$G:$G,INT((ROW()-2)/20)+2))</f>
        <v/>
      </c>
      <c r="G6177" s="5" t="str">
        <f aca="false">IF($A6177="","",INDEX(CARTAO_COMPRAS!$I:$I,INT((ROW()-2)/20)+2))</f>
        <v/>
      </c>
      <c r="H6177" s="4" t="str">
        <f aca="false">IF($A6177="","",EDATE(INDEX(CARTAO_COMPRAS!$J:$J,INT((ROW()-2)/20)+2),MOD(ROW()-2,20)))</f>
        <v/>
      </c>
      <c r="I6177" s="4" t="str">
        <f aca="false">IF($H6177="","",$H6177-WEEKDAY($H6177,2)+1)</f>
        <v/>
      </c>
      <c r="J6177" s="4" t="str">
        <f aca="false">IF($I6177="","",$I6177+6)</f>
        <v/>
      </c>
      <c r="K6177" s="6" t="str">
        <f aca="false">IF($H6177="","",DATE(YEAR($H6177),MONTH($H6177),1))</f>
        <v/>
      </c>
      <c r="L6177" s="0" t="str">
        <f aca="false">IF($A6177="","",INDEX(CARTAO_COMPRAS!$K:$K,INT((ROW()-2)/20)+2))</f>
        <v/>
      </c>
      <c r="M6177" s="0" t="str">
        <f aca="false">IF($A6177="","","Compra no cartão")</f>
        <v/>
      </c>
    </row>
    <row r="6178" customFormat="false" ht="13.5" hidden="false" customHeight="false" outlineLevel="0" collapsed="false">
      <c r="A6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8" s="0" t="str">
        <f aca="false">IF($A6178="","",INDEX(CARTAO_COMPRAS!$C:$C,INT((ROW()-2)/20)+2))</f>
        <v/>
      </c>
      <c r="C6178" s="0" t="str">
        <f aca="false">IF($A6178="","",INDEX(CARTAO_COMPRAS!$D:$D,INT((ROW()-2)/20)+2))</f>
        <v/>
      </c>
      <c r="D6178" s="0" t="str">
        <f aca="false">IF($A6178="","",INDEX(CARTAO_COMPRAS!$E:$E,INT((ROW()-2)/20)+2))</f>
        <v/>
      </c>
      <c r="E6178" s="0" t="str">
        <f aca="false">IF($A6178="","",INDEX(CARTAO_COMPRAS!$H:$H,INT((ROW()-2)/20)+2)+MOD(ROW()-2,20))</f>
        <v/>
      </c>
      <c r="F6178" s="0" t="str">
        <f aca="false">IF($A6178="","",INDEX(CARTAO_COMPRAS!$G:$G,INT((ROW()-2)/20)+2))</f>
        <v/>
      </c>
      <c r="G6178" s="5" t="str">
        <f aca="false">IF($A6178="","",INDEX(CARTAO_COMPRAS!$I:$I,INT((ROW()-2)/20)+2))</f>
        <v/>
      </c>
      <c r="H6178" s="4" t="str">
        <f aca="false">IF($A6178="","",EDATE(INDEX(CARTAO_COMPRAS!$J:$J,INT((ROW()-2)/20)+2),MOD(ROW()-2,20)))</f>
        <v/>
      </c>
      <c r="I6178" s="4" t="str">
        <f aca="false">IF($H6178="","",$H6178-WEEKDAY($H6178,2)+1)</f>
        <v/>
      </c>
      <c r="J6178" s="4" t="str">
        <f aca="false">IF($I6178="","",$I6178+6)</f>
        <v/>
      </c>
      <c r="K6178" s="6" t="str">
        <f aca="false">IF($H6178="","",DATE(YEAR($H6178),MONTH($H6178),1))</f>
        <v/>
      </c>
      <c r="L6178" s="0" t="str">
        <f aca="false">IF($A6178="","",INDEX(CARTAO_COMPRAS!$K:$K,INT((ROW()-2)/20)+2))</f>
        <v/>
      </c>
      <c r="M6178" s="0" t="str">
        <f aca="false">IF($A6178="","","Compra no cartão")</f>
        <v/>
      </c>
    </row>
    <row r="6179" customFormat="false" ht="13.5" hidden="false" customHeight="false" outlineLevel="0" collapsed="false">
      <c r="A6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79" s="0" t="str">
        <f aca="false">IF($A6179="","",INDEX(CARTAO_COMPRAS!$C:$C,INT((ROW()-2)/20)+2))</f>
        <v/>
      </c>
      <c r="C6179" s="0" t="str">
        <f aca="false">IF($A6179="","",INDEX(CARTAO_COMPRAS!$D:$D,INT((ROW()-2)/20)+2))</f>
        <v/>
      </c>
      <c r="D6179" s="0" t="str">
        <f aca="false">IF($A6179="","",INDEX(CARTAO_COMPRAS!$E:$E,INT((ROW()-2)/20)+2))</f>
        <v/>
      </c>
      <c r="E6179" s="0" t="str">
        <f aca="false">IF($A6179="","",INDEX(CARTAO_COMPRAS!$H:$H,INT((ROW()-2)/20)+2)+MOD(ROW()-2,20))</f>
        <v/>
      </c>
      <c r="F6179" s="0" t="str">
        <f aca="false">IF($A6179="","",INDEX(CARTAO_COMPRAS!$G:$G,INT((ROW()-2)/20)+2))</f>
        <v/>
      </c>
      <c r="G6179" s="5" t="str">
        <f aca="false">IF($A6179="","",INDEX(CARTAO_COMPRAS!$I:$I,INT((ROW()-2)/20)+2))</f>
        <v/>
      </c>
      <c r="H6179" s="4" t="str">
        <f aca="false">IF($A6179="","",EDATE(INDEX(CARTAO_COMPRAS!$J:$J,INT((ROW()-2)/20)+2),MOD(ROW()-2,20)))</f>
        <v/>
      </c>
      <c r="I6179" s="4" t="str">
        <f aca="false">IF($H6179="","",$H6179-WEEKDAY($H6179,2)+1)</f>
        <v/>
      </c>
      <c r="J6179" s="4" t="str">
        <f aca="false">IF($I6179="","",$I6179+6)</f>
        <v/>
      </c>
      <c r="K6179" s="6" t="str">
        <f aca="false">IF($H6179="","",DATE(YEAR($H6179),MONTH($H6179),1))</f>
        <v/>
      </c>
      <c r="L6179" s="0" t="str">
        <f aca="false">IF($A6179="","",INDEX(CARTAO_COMPRAS!$K:$K,INT((ROW()-2)/20)+2))</f>
        <v/>
      </c>
      <c r="M6179" s="0" t="str">
        <f aca="false">IF($A6179="","","Compra no cartão")</f>
        <v/>
      </c>
    </row>
    <row r="6180" customFormat="false" ht="13.5" hidden="false" customHeight="false" outlineLevel="0" collapsed="false">
      <c r="A6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0" s="0" t="str">
        <f aca="false">IF($A6180="","",INDEX(CARTAO_COMPRAS!$C:$C,INT((ROW()-2)/20)+2))</f>
        <v/>
      </c>
      <c r="C6180" s="0" t="str">
        <f aca="false">IF($A6180="","",INDEX(CARTAO_COMPRAS!$D:$D,INT((ROW()-2)/20)+2))</f>
        <v/>
      </c>
      <c r="D6180" s="0" t="str">
        <f aca="false">IF($A6180="","",INDEX(CARTAO_COMPRAS!$E:$E,INT((ROW()-2)/20)+2))</f>
        <v/>
      </c>
      <c r="E6180" s="0" t="str">
        <f aca="false">IF($A6180="","",INDEX(CARTAO_COMPRAS!$H:$H,INT((ROW()-2)/20)+2)+MOD(ROW()-2,20))</f>
        <v/>
      </c>
      <c r="F6180" s="0" t="str">
        <f aca="false">IF($A6180="","",INDEX(CARTAO_COMPRAS!$G:$G,INT((ROW()-2)/20)+2))</f>
        <v/>
      </c>
      <c r="G6180" s="5" t="str">
        <f aca="false">IF($A6180="","",INDEX(CARTAO_COMPRAS!$I:$I,INT((ROW()-2)/20)+2))</f>
        <v/>
      </c>
      <c r="H6180" s="4" t="str">
        <f aca="false">IF($A6180="","",EDATE(INDEX(CARTAO_COMPRAS!$J:$J,INT((ROW()-2)/20)+2),MOD(ROW()-2,20)))</f>
        <v/>
      </c>
      <c r="I6180" s="4" t="str">
        <f aca="false">IF($H6180="","",$H6180-WEEKDAY($H6180,2)+1)</f>
        <v/>
      </c>
      <c r="J6180" s="4" t="str">
        <f aca="false">IF($I6180="","",$I6180+6)</f>
        <v/>
      </c>
      <c r="K6180" s="6" t="str">
        <f aca="false">IF($H6180="","",DATE(YEAR($H6180),MONTH($H6180),1))</f>
        <v/>
      </c>
      <c r="L6180" s="0" t="str">
        <f aca="false">IF($A6180="","",INDEX(CARTAO_COMPRAS!$K:$K,INT((ROW()-2)/20)+2))</f>
        <v/>
      </c>
      <c r="M6180" s="0" t="str">
        <f aca="false">IF($A6180="","","Compra no cartão")</f>
        <v/>
      </c>
    </row>
    <row r="6181" customFormat="false" ht="13.5" hidden="false" customHeight="false" outlineLevel="0" collapsed="false">
      <c r="A6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1" s="0" t="str">
        <f aca="false">IF($A6181="","",INDEX(CARTAO_COMPRAS!$C:$C,INT((ROW()-2)/20)+2))</f>
        <v/>
      </c>
      <c r="C6181" s="0" t="str">
        <f aca="false">IF($A6181="","",INDEX(CARTAO_COMPRAS!$D:$D,INT((ROW()-2)/20)+2))</f>
        <v/>
      </c>
      <c r="D6181" s="0" t="str">
        <f aca="false">IF($A6181="","",INDEX(CARTAO_COMPRAS!$E:$E,INT((ROW()-2)/20)+2))</f>
        <v/>
      </c>
      <c r="E6181" s="0" t="str">
        <f aca="false">IF($A6181="","",INDEX(CARTAO_COMPRAS!$H:$H,INT((ROW()-2)/20)+2)+MOD(ROW()-2,20))</f>
        <v/>
      </c>
      <c r="F6181" s="0" t="str">
        <f aca="false">IF($A6181="","",INDEX(CARTAO_COMPRAS!$G:$G,INT((ROW()-2)/20)+2))</f>
        <v/>
      </c>
      <c r="G6181" s="5" t="str">
        <f aca="false">IF($A6181="","",INDEX(CARTAO_COMPRAS!$I:$I,INT((ROW()-2)/20)+2))</f>
        <v/>
      </c>
      <c r="H6181" s="4" t="str">
        <f aca="false">IF($A6181="","",EDATE(INDEX(CARTAO_COMPRAS!$J:$J,INT((ROW()-2)/20)+2),MOD(ROW()-2,20)))</f>
        <v/>
      </c>
      <c r="I6181" s="4" t="str">
        <f aca="false">IF($H6181="","",$H6181-WEEKDAY($H6181,2)+1)</f>
        <v/>
      </c>
      <c r="J6181" s="4" t="str">
        <f aca="false">IF($I6181="","",$I6181+6)</f>
        <v/>
      </c>
      <c r="K6181" s="6" t="str">
        <f aca="false">IF($H6181="","",DATE(YEAR($H6181),MONTH($H6181),1))</f>
        <v/>
      </c>
      <c r="L6181" s="0" t="str">
        <f aca="false">IF($A6181="","",INDEX(CARTAO_COMPRAS!$K:$K,INT((ROW()-2)/20)+2))</f>
        <v/>
      </c>
      <c r="M6181" s="0" t="str">
        <f aca="false">IF($A6181="","","Compra no cartão")</f>
        <v/>
      </c>
    </row>
    <row r="6182" customFormat="false" ht="13.5" hidden="false" customHeight="false" outlineLevel="0" collapsed="false">
      <c r="A61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2" s="0" t="str">
        <f aca="false">IF($A6182="","",INDEX(CARTAO_COMPRAS!$C:$C,INT((ROW()-2)/20)+2))</f>
        <v/>
      </c>
      <c r="C6182" s="0" t="str">
        <f aca="false">IF($A6182="","",INDEX(CARTAO_COMPRAS!$D:$D,INT((ROW()-2)/20)+2))</f>
        <v/>
      </c>
      <c r="D6182" s="0" t="str">
        <f aca="false">IF($A6182="","",INDEX(CARTAO_COMPRAS!$E:$E,INT((ROW()-2)/20)+2))</f>
        <v/>
      </c>
      <c r="E6182" s="0" t="str">
        <f aca="false">IF($A6182="","",INDEX(CARTAO_COMPRAS!$H:$H,INT((ROW()-2)/20)+2)+MOD(ROW()-2,20))</f>
        <v/>
      </c>
      <c r="F6182" s="0" t="str">
        <f aca="false">IF($A6182="","",INDEX(CARTAO_COMPRAS!$G:$G,INT((ROW()-2)/20)+2))</f>
        <v/>
      </c>
      <c r="G6182" s="5" t="str">
        <f aca="false">IF($A6182="","",INDEX(CARTAO_COMPRAS!$I:$I,INT((ROW()-2)/20)+2))</f>
        <v/>
      </c>
      <c r="H6182" s="4" t="str">
        <f aca="false">IF($A6182="","",EDATE(INDEX(CARTAO_COMPRAS!$J:$J,INT((ROW()-2)/20)+2),MOD(ROW()-2,20)))</f>
        <v/>
      </c>
      <c r="I6182" s="4" t="str">
        <f aca="false">IF($H6182="","",$H6182-WEEKDAY($H6182,2)+1)</f>
        <v/>
      </c>
      <c r="J6182" s="4" t="str">
        <f aca="false">IF($I6182="","",$I6182+6)</f>
        <v/>
      </c>
      <c r="K6182" s="6" t="str">
        <f aca="false">IF($H6182="","",DATE(YEAR($H6182),MONTH($H6182),1))</f>
        <v/>
      </c>
      <c r="L6182" s="0" t="str">
        <f aca="false">IF($A6182="","",INDEX(CARTAO_COMPRAS!$K:$K,INT((ROW()-2)/20)+2))</f>
        <v/>
      </c>
      <c r="M6182" s="0" t="str">
        <f aca="false">IF($A6182="","","Compra no cartão")</f>
        <v/>
      </c>
    </row>
    <row r="6183" customFormat="false" ht="13.5" hidden="false" customHeight="false" outlineLevel="0" collapsed="false">
      <c r="A6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3" s="0" t="str">
        <f aca="false">IF($A6183="","",INDEX(CARTAO_COMPRAS!$C:$C,INT((ROW()-2)/20)+2))</f>
        <v/>
      </c>
      <c r="C6183" s="0" t="str">
        <f aca="false">IF($A6183="","",INDEX(CARTAO_COMPRAS!$D:$D,INT((ROW()-2)/20)+2))</f>
        <v/>
      </c>
      <c r="D6183" s="0" t="str">
        <f aca="false">IF($A6183="","",INDEX(CARTAO_COMPRAS!$E:$E,INT((ROW()-2)/20)+2))</f>
        <v/>
      </c>
      <c r="E6183" s="0" t="str">
        <f aca="false">IF($A6183="","",INDEX(CARTAO_COMPRAS!$H:$H,INT((ROW()-2)/20)+2)+MOD(ROW()-2,20))</f>
        <v/>
      </c>
      <c r="F6183" s="0" t="str">
        <f aca="false">IF($A6183="","",INDEX(CARTAO_COMPRAS!$G:$G,INT((ROW()-2)/20)+2))</f>
        <v/>
      </c>
      <c r="G6183" s="5" t="str">
        <f aca="false">IF($A6183="","",INDEX(CARTAO_COMPRAS!$I:$I,INT((ROW()-2)/20)+2))</f>
        <v/>
      </c>
      <c r="H6183" s="4" t="str">
        <f aca="false">IF($A6183="","",EDATE(INDEX(CARTAO_COMPRAS!$J:$J,INT((ROW()-2)/20)+2),MOD(ROW()-2,20)))</f>
        <v/>
      </c>
      <c r="I6183" s="4" t="str">
        <f aca="false">IF($H6183="","",$H6183-WEEKDAY($H6183,2)+1)</f>
        <v/>
      </c>
      <c r="J6183" s="4" t="str">
        <f aca="false">IF($I6183="","",$I6183+6)</f>
        <v/>
      </c>
      <c r="K6183" s="6" t="str">
        <f aca="false">IF($H6183="","",DATE(YEAR($H6183),MONTH($H6183),1))</f>
        <v/>
      </c>
      <c r="L6183" s="0" t="str">
        <f aca="false">IF($A6183="","",INDEX(CARTAO_COMPRAS!$K:$K,INT((ROW()-2)/20)+2))</f>
        <v/>
      </c>
      <c r="M6183" s="0" t="str">
        <f aca="false">IF($A6183="","","Compra no cartão")</f>
        <v/>
      </c>
    </row>
    <row r="6184" customFormat="false" ht="13.5" hidden="false" customHeight="false" outlineLevel="0" collapsed="false">
      <c r="A6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4" s="0" t="str">
        <f aca="false">IF($A6184="","",INDEX(CARTAO_COMPRAS!$C:$C,INT((ROW()-2)/20)+2))</f>
        <v/>
      </c>
      <c r="C6184" s="0" t="str">
        <f aca="false">IF($A6184="","",INDEX(CARTAO_COMPRAS!$D:$D,INT((ROW()-2)/20)+2))</f>
        <v/>
      </c>
      <c r="D6184" s="0" t="str">
        <f aca="false">IF($A6184="","",INDEX(CARTAO_COMPRAS!$E:$E,INT((ROW()-2)/20)+2))</f>
        <v/>
      </c>
      <c r="E6184" s="0" t="str">
        <f aca="false">IF($A6184="","",INDEX(CARTAO_COMPRAS!$H:$H,INT((ROW()-2)/20)+2)+MOD(ROW()-2,20))</f>
        <v/>
      </c>
      <c r="F6184" s="0" t="str">
        <f aca="false">IF($A6184="","",INDEX(CARTAO_COMPRAS!$G:$G,INT((ROW()-2)/20)+2))</f>
        <v/>
      </c>
      <c r="G6184" s="5" t="str">
        <f aca="false">IF($A6184="","",INDEX(CARTAO_COMPRAS!$I:$I,INT((ROW()-2)/20)+2))</f>
        <v/>
      </c>
      <c r="H6184" s="4" t="str">
        <f aca="false">IF($A6184="","",EDATE(INDEX(CARTAO_COMPRAS!$J:$J,INT((ROW()-2)/20)+2),MOD(ROW()-2,20)))</f>
        <v/>
      </c>
      <c r="I6184" s="4" t="str">
        <f aca="false">IF($H6184="","",$H6184-WEEKDAY($H6184,2)+1)</f>
        <v/>
      </c>
      <c r="J6184" s="4" t="str">
        <f aca="false">IF($I6184="","",$I6184+6)</f>
        <v/>
      </c>
      <c r="K6184" s="6" t="str">
        <f aca="false">IF($H6184="","",DATE(YEAR($H6184),MONTH($H6184),1))</f>
        <v/>
      </c>
      <c r="L6184" s="0" t="str">
        <f aca="false">IF($A6184="","",INDEX(CARTAO_COMPRAS!$K:$K,INT((ROW()-2)/20)+2))</f>
        <v/>
      </c>
      <c r="M6184" s="0" t="str">
        <f aca="false">IF($A6184="","","Compra no cartão")</f>
        <v/>
      </c>
    </row>
    <row r="6185" customFormat="false" ht="13.5" hidden="false" customHeight="false" outlineLevel="0" collapsed="false">
      <c r="A6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5" s="0" t="str">
        <f aca="false">IF($A6185="","",INDEX(CARTAO_COMPRAS!$C:$C,INT((ROW()-2)/20)+2))</f>
        <v/>
      </c>
      <c r="C6185" s="0" t="str">
        <f aca="false">IF($A6185="","",INDEX(CARTAO_COMPRAS!$D:$D,INT((ROW()-2)/20)+2))</f>
        <v/>
      </c>
      <c r="D6185" s="0" t="str">
        <f aca="false">IF($A6185="","",INDEX(CARTAO_COMPRAS!$E:$E,INT((ROW()-2)/20)+2))</f>
        <v/>
      </c>
      <c r="E6185" s="0" t="str">
        <f aca="false">IF($A6185="","",INDEX(CARTAO_COMPRAS!$H:$H,INT((ROW()-2)/20)+2)+MOD(ROW()-2,20))</f>
        <v/>
      </c>
      <c r="F6185" s="0" t="str">
        <f aca="false">IF($A6185="","",INDEX(CARTAO_COMPRAS!$G:$G,INT((ROW()-2)/20)+2))</f>
        <v/>
      </c>
      <c r="G6185" s="5" t="str">
        <f aca="false">IF($A6185="","",INDEX(CARTAO_COMPRAS!$I:$I,INT((ROW()-2)/20)+2))</f>
        <v/>
      </c>
      <c r="H6185" s="4" t="str">
        <f aca="false">IF($A6185="","",EDATE(INDEX(CARTAO_COMPRAS!$J:$J,INT((ROW()-2)/20)+2),MOD(ROW()-2,20)))</f>
        <v/>
      </c>
      <c r="I6185" s="4" t="str">
        <f aca="false">IF($H6185="","",$H6185-WEEKDAY($H6185,2)+1)</f>
        <v/>
      </c>
      <c r="J6185" s="4" t="str">
        <f aca="false">IF($I6185="","",$I6185+6)</f>
        <v/>
      </c>
      <c r="K6185" s="6" t="str">
        <f aca="false">IF($H6185="","",DATE(YEAR($H6185),MONTH($H6185),1))</f>
        <v/>
      </c>
      <c r="L6185" s="0" t="str">
        <f aca="false">IF($A6185="","",INDEX(CARTAO_COMPRAS!$K:$K,INT((ROW()-2)/20)+2))</f>
        <v/>
      </c>
      <c r="M6185" s="0" t="str">
        <f aca="false">IF($A6185="","","Compra no cartão")</f>
        <v/>
      </c>
    </row>
    <row r="6186" customFormat="false" ht="13.5" hidden="false" customHeight="false" outlineLevel="0" collapsed="false">
      <c r="A6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6" s="0" t="str">
        <f aca="false">IF($A6186="","",INDEX(CARTAO_COMPRAS!$C:$C,INT((ROW()-2)/20)+2))</f>
        <v/>
      </c>
      <c r="C6186" s="0" t="str">
        <f aca="false">IF($A6186="","",INDEX(CARTAO_COMPRAS!$D:$D,INT((ROW()-2)/20)+2))</f>
        <v/>
      </c>
      <c r="D6186" s="0" t="str">
        <f aca="false">IF($A6186="","",INDEX(CARTAO_COMPRAS!$E:$E,INT((ROW()-2)/20)+2))</f>
        <v/>
      </c>
      <c r="E6186" s="0" t="str">
        <f aca="false">IF($A6186="","",INDEX(CARTAO_COMPRAS!$H:$H,INT((ROW()-2)/20)+2)+MOD(ROW()-2,20))</f>
        <v/>
      </c>
      <c r="F6186" s="0" t="str">
        <f aca="false">IF($A6186="","",INDEX(CARTAO_COMPRAS!$G:$G,INT((ROW()-2)/20)+2))</f>
        <v/>
      </c>
      <c r="G6186" s="5" t="str">
        <f aca="false">IF($A6186="","",INDEX(CARTAO_COMPRAS!$I:$I,INT((ROW()-2)/20)+2))</f>
        <v/>
      </c>
      <c r="H6186" s="4" t="str">
        <f aca="false">IF($A6186="","",EDATE(INDEX(CARTAO_COMPRAS!$J:$J,INT((ROW()-2)/20)+2),MOD(ROW()-2,20)))</f>
        <v/>
      </c>
      <c r="I6186" s="4" t="str">
        <f aca="false">IF($H6186="","",$H6186-WEEKDAY($H6186,2)+1)</f>
        <v/>
      </c>
      <c r="J6186" s="4" t="str">
        <f aca="false">IF($I6186="","",$I6186+6)</f>
        <v/>
      </c>
      <c r="K6186" s="6" t="str">
        <f aca="false">IF($H6186="","",DATE(YEAR($H6186),MONTH($H6186),1))</f>
        <v/>
      </c>
      <c r="L6186" s="0" t="str">
        <f aca="false">IF($A6186="","",INDEX(CARTAO_COMPRAS!$K:$K,INT((ROW()-2)/20)+2))</f>
        <v/>
      </c>
      <c r="M6186" s="0" t="str">
        <f aca="false">IF($A6186="","","Compra no cartão")</f>
        <v/>
      </c>
    </row>
    <row r="6187" customFormat="false" ht="13.5" hidden="false" customHeight="false" outlineLevel="0" collapsed="false">
      <c r="A6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7" s="0" t="str">
        <f aca="false">IF($A6187="","",INDEX(CARTAO_COMPRAS!$C:$C,INT((ROW()-2)/20)+2))</f>
        <v/>
      </c>
      <c r="C6187" s="0" t="str">
        <f aca="false">IF($A6187="","",INDEX(CARTAO_COMPRAS!$D:$D,INT((ROW()-2)/20)+2))</f>
        <v/>
      </c>
      <c r="D6187" s="0" t="str">
        <f aca="false">IF($A6187="","",INDEX(CARTAO_COMPRAS!$E:$E,INT((ROW()-2)/20)+2))</f>
        <v/>
      </c>
      <c r="E6187" s="0" t="str">
        <f aca="false">IF($A6187="","",INDEX(CARTAO_COMPRAS!$H:$H,INT((ROW()-2)/20)+2)+MOD(ROW()-2,20))</f>
        <v/>
      </c>
      <c r="F6187" s="0" t="str">
        <f aca="false">IF($A6187="","",INDEX(CARTAO_COMPRAS!$G:$G,INT((ROW()-2)/20)+2))</f>
        <v/>
      </c>
      <c r="G6187" s="5" t="str">
        <f aca="false">IF($A6187="","",INDEX(CARTAO_COMPRAS!$I:$I,INT((ROW()-2)/20)+2))</f>
        <v/>
      </c>
      <c r="H6187" s="4" t="str">
        <f aca="false">IF($A6187="","",EDATE(INDEX(CARTAO_COMPRAS!$J:$J,INT((ROW()-2)/20)+2),MOD(ROW()-2,20)))</f>
        <v/>
      </c>
      <c r="I6187" s="4" t="str">
        <f aca="false">IF($H6187="","",$H6187-WEEKDAY($H6187,2)+1)</f>
        <v/>
      </c>
      <c r="J6187" s="4" t="str">
        <f aca="false">IF($I6187="","",$I6187+6)</f>
        <v/>
      </c>
      <c r="K6187" s="6" t="str">
        <f aca="false">IF($H6187="","",DATE(YEAR($H6187),MONTH($H6187),1))</f>
        <v/>
      </c>
      <c r="L6187" s="0" t="str">
        <f aca="false">IF($A6187="","",INDEX(CARTAO_COMPRAS!$K:$K,INT((ROW()-2)/20)+2))</f>
        <v/>
      </c>
      <c r="M6187" s="0" t="str">
        <f aca="false">IF($A6187="","","Compra no cartão")</f>
        <v/>
      </c>
    </row>
    <row r="6188" customFormat="false" ht="13.5" hidden="false" customHeight="false" outlineLevel="0" collapsed="false">
      <c r="A6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8" s="0" t="str">
        <f aca="false">IF($A6188="","",INDEX(CARTAO_COMPRAS!$C:$C,INT((ROW()-2)/20)+2))</f>
        <v/>
      </c>
      <c r="C6188" s="0" t="str">
        <f aca="false">IF($A6188="","",INDEX(CARTAO_COMPRAS!$D:$D,INT((ROW()-2)/20)+2))</f>
        <v/>
      </c>
      <c r="D6188" s="0" t="str">
        <f aca="false">IF($A6188="","",INDEX(CARTAO_COMPRAS!$E:$E,INT((ROW()-2)/20)+2))</f>
        <v/>
      </c>
      <c r="E6188" s="0" t="str">
        <f aca="false">IF($A6188="","",INDEX(CARTAO_COMPRAS!$H:$H,INT((ROW()-2)/20)+2)+MOD(ROW()-2,20))</f>
        <v/>
      </c>
      <c r="F6188" s="0" t="str">
        <f aca="false">IF($A6188="","",INDEX(CARTAO_COMPRAS!$G:$G,INT((ROW()-2)/20)+2))</f>
        <v/>
      </c>
      <c r="G6188" s="5" t="str">
        <f aca="false">IF($A6188="","",INDEX(CARTAO_COMPRAS!$I:$I,INT((ROW()-2)/20)+2))</f>
        <v/>
      </c>
      <c r="H6188" s="4" t="str">
        <f aca="false">IF($A6188="","",EDATE(INDEX(CARTAO_COMPRAS!$J:$J,INT((ROW()-2)/20)+2),MOD(ROW()-2,20)))</f>
        <v/>
      </c>
      <c r="I6188" s="4" t="str">
        <f aca="false">IF($H6188="","",$H6188-WEEKDAY($H6188,2)+1)</f>
        <v/>
      </c>
      <c r="J6188" s="4" t="str">
        <f aca="false">IF($I6188="","",$I6188+6)</f>
        <v/>
      </c>
      <c r="K6188" s="6" t="str">
        <f aca="false">IF($H6188="","",DATE(YEAR($H6188),MONTH($H6188),1))</f>
        <v/>
      </c>
      <c r="L6188" s="0" t="str">
        <f aca="false">IF($A6188="","",INDEX(CARTAO_COMPRAS!$K:$K,INT((ROW()-2)/20)+2))</f>
        <v/>
      </c>
      <c r="M6188" s="0" t="str">
        <f aca="false">IF($A6188="","","Compra no cartão")</f>
        <v/>
      </c>
    </row>
    <row r="6189" customFormat="false" ht="13.5" hidden="false" customHeight="false" outlineLevel="0" collapsed="false">
      <c r="A6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89" s="0" t="str">
        <f aca="false">IF($A6189="","",INDEX(CARTAO_COMPRAS!$C:$C,INT((ROW()-2)/20)+2))</f>
        <v/>
      </c>
      <c r="C6189" s="0" t="str">
        <f aca="false">IF($A6189="","",INDEX(CARTAO_COMPRAS!$D:$D,INT((ROW()-2)/20)+2))</f>
        <v/>
      </c>
      <c r="D6189" s="0" t="str">
        <f aca="false">IF($A6189="","",INDEX(CARTAO_COMPRAS!$E:$E,INT((ROW()-2)/20)+2))</f>
        <v/>
      </c>
      <c r="E6189" s="0" t="str">
        <f aca="false">IF($A6189="","",INDEX(CARTAO_COMPRAS!$H:$H,INT((ROW()-2)/20)+2)+MOD(ROW()-2,20))</f>
        <v/>
      </c>
      <c r="F6189" s="0" t="str">
        <f aca="false">IF($A6189="","",INDEX(CARTAO_COMPRAS!$G:$G,INT((ROW()-2)/20)+2))</f>
        <v/>
      </c>
      <c r="G6189" s="5" t="str">
        <f aca="false">IF($A6189="","",INDEX(CARTAO_COMPRAS!$I:$I,INT((ROW()-2)/20)+2))</f>
        <v/>
      </c>
      <c r="H6189" s="4" t="str">
        <f aca="false">IF($A6189="","",EDATE(INDEX(CARTAO_COMPRAS!$J:$J,INT((ROW()-2)/20)+2),MOD(ROW()-2,20)))</f>
        <v/>
      </c>
      <c r="I6189" s="4" t="str">
        <f aca="false">IF($H6189="","",$H6189-WEEKDAY($H6189,2)+1)</f>
        <v/>
      </c>
      <c r="J6189" s="4" t="str">
        <f aca="false">IF($I6189="","",$I6189+6)</f>
        <v/>
      </c>
      <c r="K6189" s="6" t="str">
        <f aca="false">IF($H6189="","",DATE(YEAR($H6189),MONTH($H6189),1))</f>
        <v/>
      </c>
      <c r="L6189" s="0" t="str">
        <f aca="false">IF($A6189="","",INDEX(CARTAO_COMPRAS!$K:$K,INT((ROW()-2)/20)+2))</f>
        <v/>
      </c>
      <c r="M6189" s="0" t="str">
        <f aca="false">IF($A6189="","","Compra no cartão")</f>
        <v/>
      </c>
    </row>
    <row r="6190" customFormat="false" ht="13.5" hidden="false" customHeight="false" outlineLevel="0" collapsed="false">
      <c r="A6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0" s="0" t="str">
        <f aca="false">IF($A6190="","",INDEX(CARTAO_COMPRAS!$C:$C,INT((ROW()-2)/20)+2))</f>
        <v/>
      </c>
      <c r="C6190" s="0" t="str">
        <f aca="false">IF($A6190="","",INDEX(CARTAO_COMPRAS!$D:$D,INT((ROW()-2)/20)+2))</f>
        <v/>
      </c>
      <c r="D6190" s="0" t="str">
        <f aca="false">IF($A6190="","",INDEX(CARTAO_COMPRAS!$E:$E,INT((ROW()-2)/20)+2))</f>
        <v/>
      </c>
      <c r="E6190" s="0" t="str">
        <f aca="false">IF($A6190="","",INDEX(CARTAO_COMPRAS!$H:$H,INT((ROW()-2)/20)+2)+MOD(ROW()-2,20))</f>
        <v/>
      </c>
      <c r="F6190" s="0" t="str">
        <f aca="false">IF($A6190="","",INDEX(CARTAO_COMPRAS!$G:$G,INT((ROW()-2)/20)+2))</f>
        <v/>
      </c>
      <c r="G6190" s="5" t="str">
        <f aca="false">IF($A6190="","",INDEX(CARTAO_COMPRAS!$I:$I,INT((ROW()-2)/20)+2))</f>
        <v/>
      </c>
      <c r="H6190" s="4" t="str">
        <f aca="false">IF($A6190="","",EDATE(INDEX(CARTAO_COMPRAS!$J:$J,INT((ROW()-2)/20)+2),MOD(ROW()-2,20)))</f>
        <v/>
      </c>
      <c r="I6190" s="4" t="str">
        <f aca="false">IF($H6190="","",$H6190-WEEKDAY($H6190,2)+1)</f>
        <v/>
      </c>
      <c r="J6190" s="4" t="str">
        <f aca="false">IF($I6190="","",$I6190+6)</f>
        <v/>
      </c>
      <c r="K6190" s="6" t="str">
        <f aca="false">IF($H6190="","",DATE(YEAR($H6190),MONTH($H6190),1))</f>
        <v/>
      </c>
      <c r="L6190" s="0" t="str">
        <f aca="false">IF($A6190="","",INDEX(CARTAO_COMPRAS!$K:$K,INT((ROW()-2)/20)+2))</f>
        <v/>
      </c>
      <c r="M6190" s="0" t="str">
        <f aca="false">IF($A6190="","","Compra no cartão")</f>
        <v/>
      </c>
    </row>
    <row r="6191" customFormat="false" ht="13.5" hidden="false" customHeight="false" outlineLevel="0" collapsed="false">
      <c r="A6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1" s="0" t="str">
        <f aca="false">IF($A6191="","",INDEX(CARTAO_COMPRAS!$C:$C,INT((ROW()-2)/20)+2))</f>
        <v/>
      </c>
      <c r="C6191" s="0" t="str">
        <f aca="false">IF($A6191="","",INDEX(CARTAO_COMPRAS!$D:$D,INT((ROW()-2)/20)+2))</f>
        <v/>
      </c>
      <c r="D6191" s="0" t="str">
        <f aca="false">IF($A6191="","",INDEX(CARTAO_COMPRAS!$E:$E,INT((ROW()-2)/20)+2))</f>
        <v/>
      </c>
      <c r="E6191" s="0" t="str">
        <f aca="false">IF($A6191="","",INDEX(CARTAO_COMPRAS!$H:$H,INT((ROW()-2)/20)+2)+MOD(ROW()-2,20))</f>
        <v/>
      </c>
      <c r="F6191" s="0" t="str">
        <f aca="false">IF($A6191="","",INDEX(CARTAO_COMPRAS!$G:$G,INT((ROW()-2)/20)+2))</f>
        <v/>
      </c>
      <c r="G6191" s="5" t="str">
        <f aca="false">IF($A6191="","",INDEX(CARTAO_COMPRAS!$I:$I,INT((ROW()-2)/20)+2))</f>
        <v/>
      </c>
      <c r="H6191" s="4" t="str">
        <f aca="false">IF($A6191="","",EDATE(INDEX(CARTAO_COMPRAS!$J:$J,INT((ROW()-2)/20)+2),MOD(ROW()-2,20)))</f>
        <v/>
      </c>
      <c r="I6191" s="4" t="str">
        <f aca="false">IF($H6191="","",$H6191-WEEKDAY($H6191,2)+1)</f>
        <v/>
      </c>
      <c r="J6191" s="4" t="str">
        <f aca="false">IF($I6191="","",$I6191+6)</f>
        <v/>
      </c>
      <c r="K6191" s="6" t="str">
        <f aca="false">IF($H6191="","",DATE(YEAR($H6191),MONTH($H6191),1))</f>
        <v/>
      </c>
      <c r="L6191" s="0" t="str">
        <f aca="false">IF($A6191="","",INDEX(CARTAO_COMPRAS!$K:$K,INT((ROW()-2)/20)+2))</f>
        <v/>
      </c>
      <c r="M6191" s="0" t="str">
        <f aca="false">IF($A6191="","","Compra no cartão")</f>
        <v/>
      </c>
    </row>
    <row r="6192" customFormat="false" ht="13.5" hidden="false" customHeight="false" outlineLevel="0" collapsed="false">
      <c r="A6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2" s="0" t="str">
        <f aca="false">IF($A6192="","",INDEX(CARTAO_COMPRAS!$C:$C,INT((ROW()-2)/20)+2))</f>
        <v/>
      </c>
      <c r="C6192" s="0" t="str">
        <f aca="false">IF($A6192="","",INDEX(CARTAO_COMPRAS!$D:$D,INT((ROW()-2)/20)+2))</f>
        <v/>
      </c>
      <c r="D6192" s="0" t="str">
        <f aca="false">IF($A6192="","",INDEX(CARTAO_COMPRAS!$E:$E,INT((ROW()-2)/20)+2))</f>
        <v/>
      </c>
      <c r="E6192" s="0" t="str">
        <f aca="false">IF($A6192="","",INDEX(CARTAO_COMPRAS!$H:$H,INT((ROW()-2)/20)+2)+MOD(ROW()-2,20))</f>
        <v/>
      </c>
      <c r="F6192" s="0" t="str">
        <f aca="false">IF($A6192="","",INDEX(CARTAO_COMPRAS!$G:$G,INT((ROW()-2)/20)+2))</f>
        <v/>
      </c>
      <c r="G6192" s="5" t="str">
        <f aca="false">IF($A6192="","",INDEX(CARTAO_COMPRAS!$I:$I,INT((ROW()-2)/20)+2))</f>
        <v/>
      </c>
      <c r="H6192" s="4" t="str">
        <f aca="false">IF($A6192="","",EDATE(INDEX(CARTAO_COMPRAS!$J:$J,INT((ROW()-2)/20)+2),MOD(ROW()-2,20)))</f>
        <v/>
      </c>
      <c r="I6192" s="4" t="str">
        <f aca="false">IF($H6192="","",$H6192-WEEKDAY($H6192,2)+1)</f>
        <v/>
      </c>
      <c r="J6192" s="4" t="str">
        <f aca="false">IF($I6192="","",$I6192+6)</f>
        <v/>
      </c>
      <c r="K6192" s="6" t="str">
        <f aca="false">IF($H6192="","",DATE(YEAR($H6192),MONTH($H6192),1))</f>
        <v/>
      </c>
      <c r="L6192" s="0" t="str">
        <f aca="false">IF($A6192="","",INDEX(CARTAO_COMPRAS!$K:$K,INT((ROW()-2)/20)+2))</f>
        <v/>
      </c>
      <c r="M6192" s="0" t="str">
        <f aca="false">IF($A6192="","","Compra no cartão")</f>
        <v/>
      </c>
    </row>
    <row r="6193" customFormat="false" ht="13.5" hidden="false" customHeight="false" outlineLevel="0" collapsed="false">
      <c r="A6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3" s="0" t="str">
        <f aca="false">IF($A6193="","",INDEX(CARTAO_COMPRAS!$C:$C,INT((ROW()-2)/20)+2))</f>
        <v/>
      </c>
      <c r="C6193" s="0" t="str">
        <f aca="false">IF($A6193="","",INDEX(CARTAO_COMPRAS!$D:$D,INT((ROW()-2)/20)+2))</f>
        <v/>
      </c>
      <c r="D6193" s="0" t="str">
        <f aca="false">IF($A6193="","",INDEX(CARTAO_COMPRAS!$E:$E,INT((ROW()-2)/20)+2))</f>
        <v/>
      </c>
      <c r="E6193" s="0" t="str">
        <f aca="false">IF($A6193="","",INDEX(CARTAO_COMPRAS!$H:$H,INT((ROW()-2)/20)+2)+MOD(ROW()-2,20))</f>
        <v/>
      </c>
      <c r="F6193" s="0" t="str">
        <f aca="false">IF($A6193="","",INDEX(CARTAO_COMPRAS!$G:$G,INT((ROW()-2)/20)+2))</f>
        <v/>
      </c>
      <c r="G6193" s="5" t="str">
        <f aca="false">IF($A6193="","",INDEX(CARTAO_COMPRAS!$I:$I,INT((ROW()-2)/20)+2))</f>
        <v/>
      </c>
      <c r="H6193" s="4" t="str">
        <f aca="false">IF($A6193="","",EDATE(INDEX(CARTAO_COMPRAS!$J:$J,INT((ROW()-2)/20)+2),MOD(ROW()-2,20)))</f>
        <v/>
      </c>
      <c r="I6193" s="4" t="str">
        <f aca="false">IF($H6193="","",$H6193-WEEKDAY($H6193,2)+1)</f>
        <v/>
      </c>
      <c r="J6193" s="4" t="str">
        <f aca="false">IF($I6193="","",$I6193+6)</f>
        <v/>
      </c>
      <c r="K6193" s="6" t="str">
        <f aca="false">IF($H6193="","",DATE(YEAR($H6193),MONTH($H6193),1))</f>
        <v/>
      </c>
      <c r="L6193" s="0" t="str">
        <f aca="false">IF($A6193="","",INDEX(CARTAO_COMPRAS!$K:$K,INT((ROW()-2)/20)+2))</f>
        <v/>
      </c>
      <c r="M6193" s="0" t="str">
        <f aca="false">IF($A6193="","","Compra no cartão")</f>
        <v/>
      </c>
    </row>
    <row r="6194" customFormat="false" ht="13.5" hidden="false" customHeight="false" outlineLevel="0" collapsed="false">
      <c r="A6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4" s="0" t="str">
        <f aca="false">IF($A6194="","",INDEX(CARTAO_COMPRAS!$C:$C,INT((ROW()-2)/20)+2))</f>
        <v/>
      </c>
      <c r="C6194" s="0" t="str">
        <f aca="false">IF($A6194="","",INDEX(CARTAO_COMPRAS!$D:$D,INT((ROW()-2)/20)+2))</f>
        <v/>
      </c>
      <c r="D6194" s="0" t="str">
        <f aca="false">IF($A6194="","",INDEX(CARTAO_COMPRAS!$E:$E,INT((ROW()-2)/20)+2))</f>
        <v/>
      </c>
      <c r="E6194" s="0" t="str">
        <f aca="false">IF($A6194="","",INDEX(CARTAO_COMPRAS!$H:$H,INT((ROW()-2)/20)+2)+MOD(ROW()-2,20))</f>
        <v/>
      </c>
      <c r="F6194" s="0" t="str">
        <f aca="false">IF($A6194="","",INDEX(CARTAO_COMPRAS!$G:$G,INT((ROW()-2)/20)+2))</f>
        <v/>
      </c>
      <c r="G6194" s="5" t="str">
        <f aca="false">IF($A6194="","",INDEX(CARTAO_COMPRAS!$I:$I,INT((ROW()-2)/20)+2))</f>
        <v/>
      </c>
      <c r="H6194" s="4" t="str">
        <f aca="false">IF($A6194="","",EDATE(INDEX(CARTAO_COMPRAS!$J:$J,INT((ROW()-2)/20)+2),MOD(ROW()-2,20)))</f>
        <v/>
      </c>
      <c r="I6194" s="4" t="str">
        <f aca="false">IF($H6194="","",$H6194-WEEKDAY($H6194,2)+1)</f>
        <v/>
      </c>
      <c r="J6194" s="4" t="str">
        <f aca="false">IF($I6194="","",$I6194+6)</f>
        <v/>
      </c>
      <c r="K6194" s="6" t="str">
        <f aca="false">IF($H6194="","",DATE(YEAR($H6194),MONTH($H6194),1))</f>
        <v/>
      </c>
      <c r="L6194" s="0" t="str">
        <f aca="false">IF($A6194="","",INDEX(CARTAO_COMPRAS!$K:$K,INT((ROW()-2)/20)+2))</f>
        <v/>
      </c>
      <c r="M6194" s="0" t="str">
        <f aca="false">IF($A6194="","","Compra no cartão")</f>
        <v/>
      </c>
    </row>
    <row r="6195" customFormat="false" ht="13.5" hidden="false" customHeight="false" outlineLevel="0" collapsed="false">
      <c r="A6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5" s="0" t="str">
        <f aca="false">IF($A6195="","",INDEX(CARTAO_COMPRAS!$C:$C,INT((ROW()-2)/20)+2))</f>
        <v/>
      </c>
      <c r="C6195" s="0" t="str">
        <f aca="false">IF($A6195="","",INDEX(CARTAO_COMPRAS!$D:$D,INT((ROW()-2)/20)+2))</f>
        <v/>
      </c>
      <c r="D6195" s="0" t="str">
        <f aca="false">IF($A6195="","",INDEX(CARTAO_COMPRAS!$E:$E,INT((ROW()-2)/20)+2))</f>
        <v/>
      </c>
      <c r="E6195" s="0" t="str">
        <f aca="false">IF($A6195="","",INDEX(CARTAO_COMPRAS!$H:$H,INT((ROW()-2)/20)+2)+MOD(ROW()-2,20))</f>
        <v/>
      </c>
      <c r="F6195" s="0" t="str">
        <f aca="false">IF($A6195="","",INDEX(CARTAO_COMPRAS!$G:$G,INT((ROW()-2)/20)+2))</f>
        <v/>
      </c>
      <c r="G6195" s="5" t="str">
        <f aca="false">IF($A6195="","",INDEX(CARTAO_COMPRAS!$I:$I,INT((ROW()-2)/20)+2))</f>
        <v/>
      </c>
      <c r="H6195" s="4" t="str">
        <f aca="false">IF($A6195="","",EDATE(INDEX(CARTAO_COMPRAS!$J:$J,INT((ROW()-2)/20)+2),MOD(ROW()-2,20)))</f>
        <v/>
      </c>
      <c r="I6195" s="4" t="str">
        <f aca="false">IF($H6195="","",$H6195-WEEKDAY($H6195,2)+1)</f>
        <v/>
      </c>
      <c r="J6195" s="4" t="str">
        <f aca="false">IF($I6195="","",$I6195+6)</f>
        <v/>
      </c>
      <c r="K6195" s="6" t="str">
        <f aca="false">IF($H6195="","",DATE(YEAR($H6195),MONTH($H6195),1))</f>
        <v/>
      </c>
      <c r="L6195" s="0" t="str">
        <f aca="false">IF($A6195="","",INDEX(CARTAO_COMPRAS!$K:$K,INT((ROW()-2)/20)+2))</f>
        <v/>
      </c>
      <c r="M6195" s="0" t="str">
        <f aca="false">IF($A6195="","","Compra no cartão")</f>
        <v/>
      </c>
    </row>
    <row r="6196" customFormat="false" ht="13.5" hidden="false" customHeight="false" outlineLevel="0" collapsed="false">
      <c r="A6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6" s="0" t="str">
        <f aca="false">IF($A6196="","",INDEX(CARTAO_COMPRAS!$C:$C,INT((ROW()-2)/20)+2))</f>
        <v/>
      </c>
      <c r="C6196" s="0" t="str">
        <f aca="false">IF($A6196="","",INDEX(CARTAO_COMPRAS!$D:$D,INT((ROW()-2)/20)+2))</f>
        <v/>
      </c>
      <c r="D6196" s="0" t="str">
        <f aca="false">IF($A6196="","",INDEX(CARTAO_COMPRAS!$E:$E,INT((ROW()-2)/20)+2))</f>
        <v/>
      </c>
      <c r="E6196" s="0" t="str">
        <f aca="false">IF($A6196="","",INDEX(CARTAO_COMPRAS!$H:$H,INT((ROW()-2)/20)+2)+MOD(ROW()-2,20))</f>
        <v/>
      </c>
      <c r="F6196" s="0" t="str">
        <f aca="false">IF($A6196="","",INDEX(CARTAO_COMPRAS!$G:$G,INT((ROW()-2)/20)+2))</f>
        <v/>
      </c>
      <c r="G6196" s="5" t="str">
        <f aca="false">IF($A6196="","",INDEX(CARTAO_COMPRAS!$I:$I,INT((ROW()-2)/20)+2))</f>
        <v/>
      </c>
      <c r="H6196" s="4" t="str">
        <f aca="false">IF($A6196="","",EDATE(INDEX(CARTAO_COMPRAS!$J:$J,INT((ROW()-2)/20)+2),MOD(ROW()-2,20)))</f>
        <v/>
      </c>
      <c r="I6196" s="4" t="str">
        <f aca="false">IF($H6196="","",$H6196-WEEKDAY($H6196,2)+1)</f>
        <v/>
      </c>
      <c r="J6196" s="4" t="str">
        <f aca="false">IF($I6196="","",$I6196+6)</f>
        <v/>
      </c>
      <c r="K6196" s="6" t="str">
        <f aca="false">IF($H6196="","",DATE(YEAR($H6196),MONTH($H6196),1))</f>
        <v/>
      </c>
      <c r="L6196" s="0" t="str">
        <f aca="false">IF($A6196="","",INDEX(CARTAO_COMPRAS!$K:$K,INT((ROW()-2)/20)+2))</f>
        <v/>
      </c>
      <c r="M6196" s="0" t="str">
        <f aca="false">IF($A6196="","","Compra no cartão")</f>
        <v/>
      </c>
    </row>
    <row r="6197" customFormat="false" ht="13.5" hidden="false" customHeight="false" outlineLevel="0" collapsed="false">
      <c r="A6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7" s="0" t="str">
        <f aca="false">IF($A6197="","",INDEX(CARTAO_COMPRAS!$C:$C,INT((ROW()-2)/20)+2))</f>
        <v/>
      </c>
      <c r="C6197" s="0" t="str">
        <f aca="false">IF($A6197="","",INDEX(CARTAO_COMPRAS!$D:$D,INT((ROW()-2)/20)+2))</f>
        <v/>
      </c>
      <c r="D6197" s="0" t="str">
        <f aca="false">IF($A6197="","",INDEX(CARTAO_COMPRAS!$E:$E,INT((ROW()-2)/20)+2))</f>
        <v/>
      </c>
      <c r="E6197" s="0" t="str">
        <f aca="false">IF($A6197="","",INDEX(CARTAO_COMPRAS!$H:$H,INT((ROW()-2)/20)+2)+MOD(ROW()-2,20))</f>
        <v/>
      </c>
      <c r="F6197" s="0" t="str">
        <f aca="false">IF($A6197="","",INDEX(CARTAO_COMPRAS!$G:$G,INT((ROW()-2)/20)+2))</f>
        <v/>
      </c>
      <c r="G6197" s="5" t="str">
        <f aca="false">IF($A6197="","",INDEX(CARTAO_COMPRAS!$I:$I,INT((ROW()-2)/20)+2))</f>
        <v/>
      </c>
      <c r="H6197" s="4" t="str">
        <f aca="false">IF($A6197="","",EDATE(INDEX(CARTAO_COMPRAS!$J:$J,INT((ROW()-2)/20)+2),MOD(ROW()-2,20)))</f>
        <v/>
      </c>
      <c r="I6197" s="4" t="str">
        <f aca="false">IF($H6197="","",$H6197-WEEKDAY($H6197,2)+1)</f>
        <v/>
      </c>
      <c r="J6197" s="4" t="str">
        <f aca="false">IF($I6197="","",$I6197+6)</f>
        <v/>
      </c>
      <c r="K6197" s="6" t="str">
        <f aca="false">IF($H6197="","",DATE(YEAR($H6197),MONTH($H6197),1))</f>
        <v/>
      </c>
      <c r="L6197" s="0" t="str">
        <f aca="false">IF($A6197="","",INDEX(CARTAO_COMPRAS!$K:$K,INT((ROW()-2)/20)+2))</f>
        <v/>
      </c>
      <c r="M6197" s="0" t="str">
        <f aca="false">IF($A6197="","","Compra no cartão")</f>
        <v/>
      </c>
    </row>
    <row r="6198" customFormat="false" ht="13.5" hidden="false" customHeight="false" outlineLevel="0" collapsed="false">
      <c r="A6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8" s="0" t="str">
        <f aca="false">IF($A6198="","",INDEX(CARTAO_COMPRAS!$C:$C,INT((ROW()-2)/20)+2))</f>
        <v/>
      </c>
      <c r="C6198" s="0" t="str">
        <f aca="false">IF($A6198="","",INDEX(CARTAO_COMPRAS!$D:$D,INT((ROW()-2)/20)+2))</f>
        <v/>
      </c>
      <c r="D6198" s="0" t="str">
        <f aca="false">IF($A6198="","",INDEX(CARTAO_COMPRAS!$E:$E,INT((ROW()-2)/20)+2))</f>
        <v/>
      </c>
      <c r="E6198" s="0" t="str">
        <f aca="false">IF($A6198="","",INDEX(CARTAO_COMPRAS!$H:$H,INT((ROW()-2)/20)+2)+MOD(ROW()-2,20))</f>
        <v/>
      </c>
      <c r="F6198" s="0" t="str">
        <f aca="false">IF($A6198="","",INDEX(CARTAO_COMPRAS!$G:$G,INT((ROW()-2)/20)+2))</f>
        <v/>
      </c>
      <c r="G6198" s="5" t="str">
        <f aca="false">IF($A6198="","",INDEX(CARTAO_COMPRAS!$I:$I,INT((ROW()-2)/20)+2))</f>
        <v/>
      </c>
      <c r="H6198" s="4" t="str">
        <f aca="false">IF($A6198="","",EDATE(INDEX(CARTAO_COMPRAS!$J:$J,INT((ROW()-2)/20)+2),MOD(ROW()-2,20)))</f>
        <v/>
      </c>
      <c r="I6198" s="4" t="str">
        <f aca="false">IF($H6198="","",$H6198-WEEKDAY($H6198,2)+1)</f>
        <v/>
      </c>
      <c r="J6198" s="4" t="str">
        <f aca="false">IF($I6198="","",$I6198+6)</f>
        <v/>
      </c>
      <c r="K6198" s="6" t="str">
        <f aca="false">IF($H6198="","",DATE(YEAR($H6198),MONTH($H6198),1))</f>
        <v/>
      </c>
      <c r="L6198" s="0" t="str">
        <f aca="false">IF($A6198="","",INDEX(CARTAO_COMPRAS!$K:$K,INT((ROW()-2)/20)+2))</f>
        <v/>
      </c>
      <c r="M6198" s="0" t="str">
        <f aca="false">IF($A6198="","","Compra no cartão")</f>
        <v/>
      </c>
    </row>
    <row r="6199" customFormat="false" ht="13.5" hidden="false" customHeight="false" outlineLevel="0" collapsed="false">
      <c r="A6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199" s="0" t="str">
        <f aca="false">IF($A6199="","",INDEX(CARTAO_COMPRAS!$C:$C,INT((ROW()-2)/20)+2))</f>
        <v/>
      </c>
      <c r="C6199" s="0" t="str">
        <f aca="false">IF($A6199="","",INDEX(CARTAO_COMPRAS!$D:$D,INT((ROW()-2)/20)+2))</f>
        <v/>
      </c>
      <c r="D6199" s="0" t="str">
        <f aca="false">IF($A6199="","",INDEX(CARTAO_COMPRAS!$E:$E,INT((ROW()-2)/20)+2))</f>
        <v/>
      </c>
      <c r="E6199" s="0" t="str">
        <f aca="false">IF($A6199="","",INDEX(CARTAO_COMPRAS!$H:$H,INT((ROW()-2)/20)+2)+MOD(ROW()-2,20))</f>
        <v/>
      </c>
      <c r="F6199" s="0" t="str">
        <f aca="false">IF($A6199="","",INDEX(CARTAO_COMPRAS!$G:$G,INT((ROW()-2)/20)+2))</f>
        <v/>
      </c>
      <c r="G6199" s="5" t="str">
        <f aca="false">IF($A6199="","",INDEX(CARTAO_COMPRAS!$I:$I,INT((ROW()-2)/20)+2))</f>
        <v/>
      </c>
      <c r="H6199" s="4" t="str">
        <f aca="false">IF($A6199="","",EDATE(INDEX(CARTAO_COMPRAS!$J:$J,INT((ROW()-2)/20)+2),MOD(ROW()-2,20)))</f>
        <v/>
      </c>
      <c r="I6199" s="4" t="str">
        <f aca="false">IF($H6199="","",$H6199-WEEKDAY($H6199,2)+1)</f>
        <v/>
      </c>
      <c r="J6199" s="4" t="str">
        <f aca="false">IF($I6199="","",$I6199+6)</f>
        <v/>
      </c>
      <c r="K6199" s="6" t="str">
        <f aca="false">IF($H6199="","",DATE(YEAR($H6199),MONTH($H6199),1))</f>
        <v/>
      </c>
      <c r="L6199" s="0" t="str">
        <f aca="false">IF($A6199="","",INDEX(CARTAO_COMPRAS!$K:$K,INT((ROW()-2)/20)+2))</f>
        <v/>
      </c>
      <c r="M6199" s="0" t="str">
        <f aca="false">IF($A6199="","","Compra no cartão")</f>
        <v/>
      </c>
    </row>
    <row r="6200" customFormat="false" ht="13.5" hidden="false" customHeight="false" outlineLevel="0" collapsed="false">
      <c r="A6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0" s="0" t="str">
        <f aca="false">IF($A6200="","",INDEX(CARTAO_COMPRAS!$C:$C,INT((ROW()-2)/20)+2))</f>
        <v/>
      </c>
      <c r="C6200" s="0" t="str">
        <f aca="false">IF($A6200="","",INDEX(CARTAO_COMPRAS!$D:$D,INT((ROW()-2)/20)+2))</f>
        <v/>
      </c>
      <c r="D6200" s="0" t="str">
        <f aca="false">IF($A6200="","",INDEX(CARTAO_COMPRAS!$E:$E,INT((ROW()-2)/20)+2))</f>
        <v/>
      </c>
      <c r="E6200" s="0" t="str">
        <f aca="false">IF($A6200="","",INDEX(CARTAO_COMPRAS!$H:$H,INT((ROW()-2)/20)+2)+MOD(ROW()-2,20))</f>
        <v/>
      </c>
      <c r="F6200" s="0" t="str">
        <f aca="false">IF($A6200="","",INDEX(CARTAO_COMPRAS!$G:$G,INT((ROW()-2)/20)+2))</f>
        <v/>
      </c>
      <c r="G6200" s="5" t="str">
        <f aca="false">IF($A6200="","",INDEX(CARTAO_COMPRAS!$I:$I,INT((ROW()-2)/20)+2))</f>
        <v/>
      </c>
      <c r="H6200" s="4" t="str">
        <f aca="false">IF($A6200="","",EDATE(INDEX(CARTAO_COMPRAS!$J:$J,INT((ROW()-2)/20)+2),MOD(ROW()-2,20)))</f>
        <v/>
      </c>
      <c r="I6200" s="4" t="str">
        <f aca="false">IF($H6200="","",$H6200-WEEKDAY($H6200,2)+1)</f>
        <v/>
      </c>
      <c r="J6200" s="4" t="str">
        <f aca="false">IF($I6200="","",$I6200+6)</f>
        <v/>
      </c>
      <c r="K6200" s="6" t="str">
        <f aca="false">IF($H6200="","",DATE(YEAR($H6200),MONTH($H6200),1))</f>
        <v/>
      </c>
      <c r="L6200" s="0" t="str">
        <f aca="false">IF($A6200="","",INDEX(CARTAO_COMPRAS!$K:$K,INT((ROW()-2)/20)+2))</f>
        <v/>
      </c>
      <c r="M6200" s="0" t="str">
        <f aca="false">IF($A6200="","","Compra no cartão")</f>
        <v/>
      </c>
    </row>
    <row r="6201" customFormat="false" ht="13.5" hidden="false" customHeight="false" outlineLevel="0" collapsed="false">
      <c r="A6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1" s="0" t="str">
        <f aca="false">IF($A6201="","",INDEX(CARTAO_COMPRAS!$C:$C,INT((ROW()-2)/20)+2))</f>
        <v/>
      </c>
      <c r="C6201" s="0" t="str">
        <f aca="false">IF($A6201="","",INDEX(CARTAO_COMPRAS!$D:$D,INT((ROW()-2)/20)+2))</f>
        <v/>
      </c>
      <c r="D6201" s="0" t="str">
        <f aca="false">IF($A6201="","",INDEX(CARTAO_COMPRAS!$E:$E,INT((ROW()-2)/20)+2))</f>
        <v/>
      </c>
      <c r="E6201" s="0" t="str">
        <f aca="false">IF($A6201="","",INDEX(CARTAO_COMPRAS!$H:$H,INT((ROW()-2)/20)+2)+MOD(ROW()-2,20))</f>
        <v/>
      </c>
      <c r="F6201" s="0" t="str">
        <f aca="false">IF($A6201="","",INDEX(CARTAO_COMPRAS!$G:$G,INT((ROW()-2)/20)+2))</f>
        <v/>
      </c>
      <c r="G6201" s="5" t="str">
        <f aca="false">IF($A6201="","",INDEX(CARTAO_COMPRAS!$I:$I,INT((ROW()-2)/20)+2))</f>
        <v/>
      </c>
      <c r="H6201" s="4" t="str">
        <f aca="false">IF($A6201="","",EDATE(INDEX(CARTAO_COMPRAS!$J:$J,INT((ROW()-2)/20)+2),MOD(ROW()-2,20)))</f>
        <v/>
      </c>
      <c r="I6201" s="4" t="str">
        <f aca="false">IF($H6201="","",$H6201-WEEKDAY($H6201,2)+1)</f>
        <v/>
      </c>
      <c r="J6201" s="4" t="str">
        <f aca="false">IF($I6201="","",$I6201+6)</f>
        <v/>
      </c>
      <c r="K6201" s="6" t="str">
        <f aca="false">IF($H6201="","",DATE(YEAR($H6201),MONTH($H6201),1))</f>
        <v/>
      </c>
      <c r="L6201" s="0" t="str">
        <f aca="false">IF($A6201="","",INDEX(CARTAO_COMPRAS!$K:$K,INT((ROW()-2)/20)+2))</f>
        <v/>
      </c>
      <c r="M6201" s="0" t="str">
        <f aca="false">IF($A6201="","","Compra no cartão")</f>
        <v/>
      </c>
    </row>
    <row r="6202" customFormat="false" ht="13.5" hidden="false" customHeight="false" outlineLevel="0" collapsed="false">
      <c r="A62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2" s="0" t="str">
        <f aca="false">IF($A6202="","",INDEX(CARTAO_COMPRAS!$C:$C,INT((ROW()-2)/20)+2))</f>
        <v/>
      </c>
      <c r="C6202" s="0" t="str">
        <f aca="false">IF($A6202="","",INDEX(CARTAO_COMPRAS!$D:$D,INT((ROW()-2)/20)+2))</f>
        <v/>
      </c>
      <c r="D6202" s="0" t="str">
        <f aca="false">IF($A6202="","",INDEX(CARTAO_COMPRAS!$E:$E,INT((ROW()-2)/20)+2))</f>
        <v/>
      </c>
      <c r="E6202" s="0" t="str">
        <f aca="false">IF($A6202="","",INDEX(CARTAO_COMPRAS!$H:$H,INT((ROW()-2)/20)+2)+MOD(ROW()-2,20))</f>
        <v/>
      </c>
      <c r="F6202" s="0" t="str">
        <f aca="false">IF($A6202="","",INDEX(CARTAO_COMPRAS!$G:$G,INT((ROW()-2)/20)+2))</f>
        <v/>
      </c>
      <c r="G6202" s="5" t="str">
        <f aca="false">IF($A6202="","",INDEX(CARTAO_COMPRAS!$I:$I,INT((ROW()-2)/20)+2))</f>
        <v/>
      </c>
      <c r="H6202" s="4" t="str">
        <f aca="false">IF($A6202="","",EDATE(INDEX(CARTAO_COMPRAS!$J:$J,INT((ROW()-2)/20)+2),MOD(ROW()-2,20)))</f>
        <v/>
      </c>
      <c r="I6202" s="4" t="str">
        <f aca="false">IF($H6202="","",$H6202-WEEKDAY($H6202,2)+1)</f>
        <v/>
      </c>
      <c r="J6202" s="4" t="str">
        <f aca="false">IF($I6202="","",$I6202+6)</f>
        <v/>
      </c>
      <c r="K6202" s="6" t="str">
        <f aca="false">IF($H6202="","",DATE(YEAR($H6202),MONTH($H6202),1))</f>
        <v/>
      </c>
      <c r="L6202" s="0" t="str">
        <f aca="false">IF($A6202="","",INDEX(CARTAO_COMPRAS!$K:$K,INT((ROW()-2)/20)+2))</f>
        <v/>
      </c>
      <c r="M6202" s="0" t="str">
        <f aca="false">IF($A6202="","","Compra no cartão")</f>
        <v/>
      </c>
    </row>
    <row r="6203" customFormat="false" ht="13.5" hidden="false" customHeight="false" outlineLevel="0" collapsed="false">
      <c r="A6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3" s="0" t="str">
        <f aca="false">IF($A6203="","",INDEX(CARTAO_COMPRAS!$C:$C,INT((ROW()-2)/20)+2))</f>
        <v/>
      </c>
      <c r="C6203" s="0" t="str">
        <f aca="false">IF($A6203="","",INDEX(CARTAO_COMPRAS!$D:$D,INT((ROW()-2)/20)+2))</f>
        <v/>
      </c>
      <c r="D6203" s="0" t="str">
        <f aca="false">IF($A6203="","",INDEX(CARTAO_COMPRAS!$E:$E,INT((ROW()-2)/20)+2))</f>
        <v/>
      </c>
      <c r="E6203" s="0" t="str">
        <f aca="false">IF($A6203="","",INDEX(CARTAO_COMPRAS!$H:$H,INT((ROW()-2)/20)+2)+MOD(ROW()-2,20))</f>
        <v/>
      </c>
      <c r="F6203" s="0" t="str">
        <f aca="false">IF($A6203="","",INDEX(CARTAO_COMPRAS!$G:$G,INT((ROW()-2)/20)+2))</f>
        <v/>
      </c>
      <c r="G6203" s="5" t="str">
        <f aca="false">IF($A6203="","",INDEX(CARTAO_COMPRAS!$I:$I,INT((ROW()-2)/20)+2))</f>
        <v/>
      </c>
      <c r="H6203" s="4" t="str">
        <f aca="false">IF($A6203="","",EDATE(INDEX(CARTAO_COMPRAS!$J:$J,INT((ROW()-2)/20)+2),MOD(ROW()-2,20)))</f>
        <v/>
      </c>
      <c r="I6203" s="4" t="str">
        <f aca="false">IF($H6203="","",$H6203-WEEKDAY($H6203,2)+1)</f>
        <v/>
      </c>
      <c r="J6203" s="4" t="str">
        <f aca="false">IF($I6203="","",$I6203+6)</f>
        <v/>
      </c>
      <c r="K6203" s="6" t="str">
        <f aca="false">IF($H6203="","",DATE(YEAR($H6203),MONTH($H6203),1))</f>
        <v/>
      </c>
      <c r="L6203" s="0" t="str">
        <f aca="false">IF($A6203="","",INDEX(CARTAO_COMPRAS!$K:$K,INT((ROW()-2)/20)+2))</f>
        <v/>
      </c>
      <c r="M6203" s="0" t="str">
        <f aca="false">IF($A6203="","","Compra no cartão")</f>
        <v/>
      </c>
    </row>
    <row r="6204" customFormat="false" ht="13.5" hidden="false" customHeight="false" outlineLevel="0" collapsed="false">
      <c r="A6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4" s="0" t="str">
        <f aca="false">IF($A6204="","",INDEX(CARTAO_COMPRAS!$C:$C,INT((ROW()-2)/20)+2))</f>
        <v/>
      </c>
      <c r="C6204" s="0" t="str">
        <f aca="false">IF($A6204="","",INDEX(CARTAO_COMPRAS!$D:$D,INT((ROW()-2)/20)+2))</f>
        <v/>
      </c>
      <c r="D6204" s="0" t="str">
        <f aca="false">IF($A6204="","",INDEX(CARTAO_COMPRAS!$E:$E,INT((ROW()-2)/20)+2))</f>
        <v/>
      </c>
      <c r="E6204" s="0" t="str">
        <f aca="false">IF($A6204="","",INDEX(CARTAO_COMPRAS!$H:$H,INT((ROW()-2)/20)+2)+MOD(ROW()-2,20))</f>
        <v/>
      </c>
      <c r="F6204" s="0" t="str">
        <f aca="false">IF($A6204="","",INDEX(CARTAO_COMPRAS!$G:$G,INT((ROW()-2)/20)+2))</f>
        <v/>
      </c>
      <c r="G6204" s="5" t="str">
        <f aca="false">IF($A6204="","",INDEX(CARTAO_COMPRAS!$I:$I,INT((ROW()-2)/20)+2))</f>
        <v/>
      </c>
      <c r="H6204" s="4" t="str">
        <f aca="false">IF($A6204="","",EDATE(INDEX(CARTAO_COMPRAS!$J:$J,INT((ROW()-2)/20)+2),MOD(ROW()-2,20)))</f>
        <v/>
      </c>
      <c r="I6204" s="4" t="str">
        <f aca="false">IF($H6204="","",$H6204-WEEKDAY($H6204,2)+1)</f>
        <v/>
      </c>
      <c r="J6204" s="4" t="str">
        <f aca="false">IF($I6204="","",$I6204+6)</f>
        <v/>
      </c>
      <c r="K6204" s="6" t="str">
        <f aca="false">IF($H6204="","",DATE(YEAR($H6204),MONTH($H6204),1))</f>
        <v/>
      </c>
      <c r="L6204" s="0" t="str">
        <f aca="false">IF($A6204="","",INDEX(CARTAO_COMPRAS!$K:$K,INT((ROW()-2)/20)+2))</f>
        <v/>
      </c>
      <c r="M6204" s="0" t="str">
        <f aca="false">IF($A6204="","","Compra no cartão")</f>
        <v/>
      </c>
    </row>
    <row r="6205" customFormat="false" ht="13.5" hidden="false" customHeight="false" outlineLevel="0" collapsed="false">
      <c r="A6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5" s="0" t="str">
        <f aca="false">IF($A6205="","",INDEX(CARTAO_COMPRAS!$C:$C,INT((ROW()-2)/20)+2))</f>
        <v/>
      </c>
      <c r="C6205" s="0" t="str">
        <f aca="false">IF($A6205="","",INDEX(CARTAO_COMPRAS!$D:$D,INT((ROW()-2)/20)+2))</f>
        <v/>
      </c>
      <c r="D6205" s="0" t="str">
        <f aca="false">IF($A6205="","",INDEX(CARTAO_COMPRAS!$E:$E,INT((ROW()-2)/20)+2))</f>
        <v/>
      </c>
      <c r="E6205" s="0" t="str">
        <f aca="false">IF($A6205="","",INDEX(CARTAO_COMPRAS!$H:$H,INT((ROW()-2)/20)+2)+MOD(ROW()-2,20))</f>
        <v/>
      </c>
      <c r="F6205" s="0" t="str">
        <f aca="false">IF($A6205="","",INDEX(CARTAO_COMPRAS!$G:$G,INT((ROW()-2)/20)+2))</f>
        <v/>
      </c>
      <c r="G6205" s="5" t="str">
        <f aca="false">IF($A6205="","",INDEX(CARTAO_COMPRAS!$I:$I,INT((ROW()-2)/20)+2))</f>
        <v/>
      </c>
      <c r="H6205" s="4" t="str">
        <f aca="false">IF($A6205="","",EDATE(INDEX(CARTAO_COMPRAS!$J:$J,INT((ROW()-2)/20)+2),MOD(ROW()-2,20)))</f>
        <v/>
      </c>
      <c r="I6205" s="4" t="str">
        <f aca="false">IF($H6205="","",$H6205-WEEKDAY($H6205,2)+1)</f>
        <v/>
      </c>
      <c r="J6205" s="4" t="str">
        <f aca="false">IF($I6205="","",$I6205+6)</f>
        <v/>
      </c>
      <c r="K6205" s="6" t="str">
        <f aca="false">IF($H6205="","",DATE(YEAR($H6205),MONTH($H6205),1))</f>
        <v/>
      </c>
      <c r="L6205" s="0" t="str">
        <f aca="false">IF($A6205="","",INDEX(CARTAO_COMPRAS!$K:$K,INT((ROW()-2)/20)+2))</f>
        <v/>
      </c>
      <c r="M6205" s="0" t="str">
        <f aca="false">IF($A6205="","","Compra no cartão")</f>
        <v/>
      </c>
    </row>
    <row r="6206" customFormat="false" ht="13.5" hidden="false" customHeight="false" outlineLevel="0" collapsed="false">
      <c r="A6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6" s="0" t="str">
        <f aca="false">IF($A6206="","",INDEX(CARTAO_COMPRAS!$C:$C,INT((ROW()-2)/20)+2))</f>
        <v/>
      </c>
      <c r="C6206" s="0" t="str">
        <f aca="false">IF($A6206="","",INDEX(CARTAO_COMPRAS!$D:$D,INT((ROW()-2)/20)+2))</f>
        <v/>
      </c>
      <c r="D6206" s="0" t="str">
        <f aca="false">IF($A6206="","",INDEX(CARTAO_COMPRAS!$E:$E,INT((ROW()-2)/20)+2))</f>
        <v/>
      </c>
      <c r="E6206" s="0" t="str">
        <f aca="false">IF($A6206="","",INDEX(CARTAO_COMPRAS!$H:$H,INT((ROW()-2)/20)+2)+MOD(ROW()-2,20))</f>
        <v/>
      </c>
      <c r="F6206" s="0" t="str">
        <f aca="false">IF($A6206="","",INDEX(CARTAO_COMPRAS!$G:$G,INT((ROW()-2)/20)+2))</f>
        <v/>
      </c>
      <c r="G6206" s="5" t="str">
        <f aca="false">IF($A6206="","",INDEX(CARTAO_COMPRAS!$I:$I,INT((ROW()-2)/20)+2))</f>
        <v/>
      </c>
      <c r="H6206" s="4" t="str">
        <f aca="false">IF($A6206="","",EDATE(INDEX(CARTAO_COMPRAS!$J:$J,INT((ROW()-2)/20)+2),MOD(ROW()-2,20)))</f>
        <v/>
      </c>
      <c r="I6206" s="4" t="str">
        <f aca="false">IF($H6206="","",$H6206-WEEKDAY($H6206,2)+1)</f>
        <v/>
      </c>
      <c r="J6206" s="4" t="str">
        <f aca="false">IF($I6206="","",$I6206+6)</f>
        <v/>
      </c>
      <c r="K6206" s="6" t="str">
        <f aca="false">IF($H6206="","",DATE(YEAR($H6206),MONTH($H6206),1))</f>
        <v/>
      </c>
      <c r="L6206" s="0" t="str">
        <f aca="false">IF($A6206="","",INDEX(CARTAO_COMPRAS!$K:$K,INT((ROW()-2)/20)+2))</f>
        <v/>
      </c>
      <c r="M6206" s="0" t="str">
        <f aca="false">IF($A6206="","","Compra no cartão")</f>
        <v/>
      </c>
    </row>
    <row r="6207" customFormat="false" ht="13.5" hidden="false" customHeight="false" outlineLevel="0" collapsed="false">
      <c r="A6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7" s="0" t="str">
        <f aca="false">IF($A6207="","",INDEX(CARTAO_COMPRAS!$C:$C,INT((ROW()-2)/20)+2))</f>
        <v/>
      </c>
      <c r="C6207" s="0" t="str">
        <f aca="false">IF($A6207="","",INDEX(CARTAO_COMPRAS!$D:$D,INT((ROW()-2)/20)+2))</f>
        <v/>
      </c>
      <c r="D6207" s="0" t="str">
        <f aca="false">IF($A6207="","",INDEX(CARTAO_COMPRAS!$E:$E,INT((ROW()-2)/20)+2))</f>
        <v/>
      </c>
      <c r="E6207" s="0" t="str">
        <f aca="false">IF($A6207="","",INDEX(CARTAO_COMPRAS!$H:$H,INT((ROW()-2)/20)+2)+MOD(ROW()-2,20))</f>
        <v/>
      </c>
      <c r="F6207" s="0" t="str">
        <f aca="false">IF($A6207="","",INDEX(CARTAO_COMPRAS!$G:$G,INT((ROW()-2)/20)+2))</f>
        <v/>
      </c>
      <c r="G6207" s="5" t="str">
        <f aca="false">IF($A6207="","",INDEX(CARTAO_COMPRAS!$I:$I,INT((ROW()-2)/20)+2))</f>
        <v/>
      </c>
      <c r="H6207" s="4" t="str">
        <f aca="false">IF($A6207="","",EDATE(INDEX(CARTAO_COMPRAS!$J:$J,INT((ROW()-2)/20)+2),MOD(ROW()-2,20)))</f>
        <v/>
      </c>
      <c r="I6207" s="4" t="str">
        <f aca="false">IF($H6207="","",$H6207-WEEKDAY($H6207,2)+1)</f>
        <v/>
      </c>
      <c r="J6207" s="4" t="str">
        <f aca="false">IF($I6207="","",$I6207+6)</f>
        <v/>
      </c>
      <c r="K6207" s="6" t="str">
        <f aca="false">IF($H6207="","",DATE(YEAR($H6207),MONTH($H6207),1))</f>
        <v/>
      </c>
      <c r="L6207" s="0" t="str">
        <f aca="false">IF($A6207="","",INDEX(CARTAO_COMPRAS!$K:$K,INT((ROW()-2)/20)+2))</f>
        <v/>
      </c>
      <c r="M6207" s="0" t="str">
        <f aca="false">IF($A6207="","","Compra no cartão")</f>
        <v/>
      </c>
    </row>
    <row r="6208" customFormat="false" ht="13.5" hidden="false" customHeight="false" outlineLevel="0" collapsed="false">
      <c r="A6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8" s="0" t="str">
        <f aca="false">IF($A6208="","",INDEX(CARTAO_COMPRAS!$C:$C,INT((ROW()-2)/20)+2))</f>
        <v/>
      </c>
      <c r="C6208" s="0" t="str">
        <f aca="false">IF($A6208="","",INDEX(CARTAO_COMPRAS!$D:$D,INT((ROW()-2)/20)+2))</f>
        <v/>
      </c>
      <c r="D6208" s="0" t="str">
        <f aca="false">IF($A6208="","",INDEX(CARTAO_COMPRAS!$E:$E,INT((ROW()-2)/20)+2))</f>
        <v/>
      </c>
      <c r="E6208" s="0" t="str">
        <f aca="false">IF($A6208="","",INDEX(CARTAO_COMPRAS!$H:$H,INT((ROW()-2)/20)+2)+MOD(ROW()-2,20))</f>
        <v/>
      </c>
      <c r="F6208" s="0" t="str">
        <f aca="false">IF($A6208="","",INDEX(CARTAO_COMPRAS!$G:$G,INT((ROW()-2)/20)+2))</f>
        <v/>
      </c>
      <c r="G6208" s="5" t="str">
        <f aca="false">IF($A6208="","",INDEX(CARTAO_COMPRAS!$I:$I,INT((ROW()-2)/20)+2))</f>
        <v/>
      </c>
      <c r="H6208" s="4" t="str">
        <f aca="false">IF($A6208="","",EDATE(INDEX(CARTAO_COMPRAS!$J:$J,INT((ROW()-2)/20)+2),MOD(ROW()-2,20)))</f>
        <v/>
      </c>
      <c r="I6208" s="4" t="str">
        <f aca="false">IF($H6208="","",$H6208-WEEKDAY($H6208,2)+1)</f>
        <v/>
      </c>
      <c r="J6208" s="4" t="str">
        <f aca="false">IF($I6208="","",$I6208+6)</f>
        <v/>
      </c>
      <c r="K6208" s="6" t="str">
        <f aca="false">IF($H6208="","",DATE(YEAR($H6208),MONTH($H6208),1))</f>
        <v/>
      </c>
      <c r="L6208" s="0" t="str">
        <f aca="false">IF($A6208="","",INDEX(CARTAO_COMPRAS!$K:$K,INT((ROW()-2)/20)+2))</f>
        <v/>
      </c>
      <c r="M6208" s="0" t="str">
        <f aca="false">IF($A6208="","","Compra no cartão")</f>
        <v/>
      </c>
    </row>
    <row r="6209" customFormat="false" ht="13.5" hidden="false" customHeight="false" outlineLevel="0" collapsed="false">
      <c r="A6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09" s="0" t="str">
        <f aca="false">IF($A6209="","",INDEX(CARTAO_COMPRAS!$C:$C,INT((ROW()-2)/20)+2))</f>
        <v/>
      </c>
      <c r="C6209" s="0" t="str">
        <f aca="false">IF($A6209="","",INDEX(CARTAO_COMPRAS!$D:$D,INT((ROW()-2)/20)+2))</f>
        <v/>
      </c>
      <c r="D6209" s="0" t="str">
        <f aca="false">IF($A6209="","",INDEX(CARTAO_COMPRAS!$E:$E,INT((ROW()-2)/20)+2))</f>
        <v/>
      </c>
      <c r="E6209" s="0" t="str">
        <f aca="false">IF($A6209="","",INDEX(CARTAO_COMPRAS!$H:$H,INT((ROW()-2)/20)+2)+MOD(ROW()-2,20))</f>
        <v/>
      </c>
      <c r="F6209" s="0" t="str">
        <f aca="false">IF($A6209="","",INDEX(CARTAO_COMPRAS!$G:$G,INT((ROW()-2)/20)+2))</f>
        <v/>
      </c>
      <c r="G6209" s="5" t="str">
        <f aca="false">IF($A6209="","",INDEX(CARTAO_COMPRAS!$I:$I,INT((ROW()-2)/20)+2))</f>
        <v/>
      </c>
      <c r="H6209" s="4" t="str">
        <f aca="false">IF($A6209="","",EDATE(INDEX(CARTAO_COMPRAS!$J:$J,INT((ROW()-2)/20)+2),MOD(ROW()-2,20)))</f>
        <v/>
      </c>
      <c r="I6209" s="4" t="str">
        <f aca="false">IF($H6209="","",$H6209-WEEKDAY($H6209,2)+1)</f>
        <v/>
      </c>
      <c r="J6209" s="4" t="str">
        <f aca="false">IF($I6209="","",$I6209+6)</f>
        <v/>
      </c>
      <c r="K6209" s="6" t="str">
        <f aca="false">IF($H6209="","",DATE(YEAR($H6209),MONTH($H6209),1))</f>
        <v/>
      </c>
      <c r="L6209" s="0" t="str">
        <f aca="false">IF($A6209="","",INDEX(CARTAO_COMPRAS!$K:$K,INT((ROW()-2)/20)+2))</f>
        <v/>
      </c>
      <c r="M6209" s="0" t="str">
        <f aca="false">IF($A6209="","","Compra no cartão")</f>
        <v/>
      </c>
    </row>
    <row r="6210" customFormat="false" ht="13.5" hidden="false" customHeight="false" outlineLevel="0" collapsed="false">
      <c r="A6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0" s="0" t="str">
        <f aca="false">IF($A6210="","",INDEX(CARTAO_COMPRAS!$C:$C,INT((ROW()-2)/20)+2))</f>
        <v/>
      </c>
      <c r="C6210" s="0" t="str">
        <f aca="false">IF($A6210="","",INDEX(CARTAO_COMPRAS!$D:$D,INT((ROW()-2)/20)+2))</f>
        <v/>
      </c>
      <c r="D6210" s="0" t="str">
        <f aca="false">IF($A6210="","",INDEX(CARTAO_COMPRAS!$E:$E,INT((ROW()-2)/20)+2))</f>
        <v/>
      </c>
      <c r="E6210" s="0" t="str">
        <f aca="false">IF($A6210="","",INDEX(CARTAO_COMPRAS!$H:$H,INT((ROW()-2)/20)+2)+MOD(ROW()-2,20))</f>
        <v/>
      </c>
      <c r="F6210" s="0" t="str">
        <f aca="false">IF($A6210="","",INDEX(CARTAO_COMPRAS!$G:$G,INT((ROW()-2)/20)+2))</f>
        <v/>
      </c>
      <c r="G6210" s="5" t="str">
        <f aca="false">IF($A6210="","",INDEX(CARTAO_COMPRAS!$I:$I,INT((ROW()-2)/20)+2))</f>
        <v/>
      </c>
      <c r="H6210" s="4" t="str">
        <f aca="false">IF($A6210="","",EDATE(INDEX(CARTAO_COMPRAS!$J:$J,INT((ROW()-2)/20)+2),MOD(ROW()-2,20)))</f>
        <v/>
      </c>
      <c r="I6210" s="4" t="str">
        <f aca="false">IF($H6210="","",$H6210-WEEKDAY($H6210,2)+1)</f>
        <v/>
      </c>
      <c r="J6210" s="4" t="str">
        <f aca="false">IF($I6210="","",$I6210+6)</f>
        <v/>
      </c>
      <c r="K6210" s="6" t="str">
        <f aca="false">IF($H6210="","",DATE(YEAR($H6210),MONTH($H6210),1))</f>
        <v/>
      </c>
      <c r="L6210" s="0" t="str">
        <f aca="false">IF($A6210="","",INDEX(CARTAO_COMPRAS!$K:$K,INT((ROW()-2)/20)+2))</f>
        <v/>
      </c>
      <c r="M6210" s="0" t="str">
        <f aca="false">IF($A6210="","","Compra no cartão")</f>
        <v/>
      </c>
    </row>
    <row r="6211" customFormat="false" ht="13.5" hidden="false" customHeight="false" outlineLevel="0" collapsed="false">
      <c r="A6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1" s="0" t="str">
        <f aca="false">IF($A6211="","",INDEX(CARTAO_COMPRAS!$C:$C,INT((ROW()-2)/20)+2))</f>
        <v/>
      </c>
      <c r="C6211" s="0" t="str">
        <f aca="false">IF($A6211="","",INDEX(CARTAO_COMPRAS!$D:$D,INT((ROW()-2)/20)+2))</f>
        <v/>
      </c>
      <c r="D6211" s="0" t="str">
        <f aca="false">IF($A6211="","",INDEX(CARTAO_COMPRAS!$E:$E,INT((ROW()-2)/20)+2))</f>
        <v/>
      </c>
      <c r="E6211" s="0" t="str">
        <f aca="false">IF($A6211="","",INDEX(CARTAO_COMPRAS!$H:$H,INT((ROW()-2)/20)+2)+MOD(ROW()-2,20))</f>
        <v/>
      </c>
      <c r="F6211" s="0" t="str">
        <f aca="false">IF($A6211="","",INDEX(CARTAO_COMPRAS!$G:$G,INT((ROW()-2)/20)+2))</f>
        <v/>
      </c>
      <c r="G6211" s="5" t="str">
        <f aca="false">IF($A6211="","",INDEX(CARTAO_COMPRAS!$I:$I,INT((ROW()-2)/20)+2))</f>
        <v/>
      </c>
      <c r="H6211" s="4" t="str">
        <f aca="false">IF($A6211="","",EDATE(INDEX(CARTAO_COMPRAS!$J:$J,INT((ROW()-2)/20)+2),MOD(ROW()-2,20)))</f>
        <v/>
      </c>
      <c r="I6211" s="4" t="str">
        <f aca="false">IF($H6211="","",$H6211-WEEKDAY($H6211,2)+1)</f>
        <v/>
      </c>
      <c r="J6211" s="4" t="str">
        <f aca="false">IF($I6211="","",$I6211+6)</f>
        <v/>
      </c>
      <c r="K6211" s="6" t="str">
        <f aca="false">IF($H6211="","",DATE(YEAR($H6211),MONTH($H6211),1))</f>
        <v/>
      </c>
      <c r="L6211" s="0" t="str">
        <f aca="false">IF($A6211="","",INDEX(CARTAO_COMPRAS!$K:$K,INT((ROW()-2)/20)+2))</f>
        <v/>
      </c>
      <c r="M6211" s="0" t="str">
        <f aca="false">IF($A6211="","","Compra no cartão")</f>
        <v/>
      </c>
    </row>
    <row r="6212" customFormat="false" ht="13.5" hidden="false" customHeight="false" outlineLevel="0" collapsed="false">
      <c r="A6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2" s="0" t="str">
        <f aca="false">IF($A6212="","",INDEX(CARTAO_COMPRAS!$C:$C,INT((ROW()-2)/20)+2))</f>
        <v/>
      </c>
      <c r="C6212" s="0" t="str">
        <f aca="false">IF($A6212="","",INDEX(CARTAO_COMPRAS!$D:$D,INT((ROW()-2)/20)+2))</f>
        <v/>
      </c>
      <c r="D6212" s="0" t="str">
        <f aca="false">IF($A6212="","",INDEX(CARTAO_COMPRAS!$E:$E,INT((ROW()-2)/20)+2))</f>
        <v/>
      </c>
      <c r="E6212" s="0" t="str">
        <f aca="false">IF($A6212="","",INDEX(CARTAO_COMPRAS!$H:$H,INT((ROW()-2)/20)+2)+MOD(ROW()-2,20))</f>
        <v/>
      </c>
      <c r="F6212" s="0" t="str">
        <f aca="false">IF($A6212="","",INDEX(CARTAO_COMPRAS!$G:$G,INT((ROW()-2)/20)+2))</f>
        <v/>
      </c>
      <c r="G6212" s="5" t="str">
        <f aca="false">IF($A6212="","",INDEX(CARTAO_COMPRAS!$I:$I,INT((ROW()-2)/20)+2))</f>
        <v/>
      </c>
      <c r="H6212" s="4" t="str">
        <f aca="false">IF($A6212="","",EDATE(INDEX(CARTAO_COMPRAS!$J:$J,INT((ROW()-2)/20)+2),MOD(ROW()-2,20)))</f>
        <v/>
      </c>
      <c r="I6212" s="4" t="str">
        <f aca="false">IF($H6212="","",$H6212-WEEKDAY($H6212,2)+1)</f>
        <v/>
      </c>
      <c r="J6212" s="4" t="str">
        <f aca="false">IF($I6212="","",$I6212+6)</f>
        <v/>
      </c>
      <c r="K6212" s="6" t="str">
        <f aca="false">IF($H6212="","",DATE(YEAR($H6212),MONTH($H6212),1))</f>
        <v/>
      </c>
      <c r="L6212" s="0" t="str">
        <f aca="false">IF($A6212="","",INDEX(CARTAO_COMPRAS!$K:$K,INT((ROW()-2)/20)+2))</f>
        <v/>
      </c>
      <c r="M6212" s="0" t="str">
        <f aca="false">IF($A6212="","","Compra no cartão")</f>
        <v/>
      </c>
    </row>
    <row r="6213" customFormat="false" ht="13.5" hidden="false" customHeight="false" outlineLevel="0" collapsed="false">
      <c r="A6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3" s="0" t="str">
        <f aca="false">IF($A6213="","",INDEX(CARTAO_COMPRAS!$C:$C,INT((ROW()-2)/20)+2))</f>
        <v/>
      </c>
      <c r="C6213" s="0" t="str">
        <f aca="false">IF($A6213="","",INDEX(CARTAO_COMPRAS!$D:$D,INT((ROW()-2)/20)+2))</f>
        <v/>
      </c>
      <c r="D6213" s="0" t="str">
        <f aca="false">IF($A6213="","",INDEX(CARTAO_COMPRAS!$E:$E,INT((ROW()-2)/20)+2))</f>
        <v/>
      </c>
      <c r="E6213" s="0" t="str">
        <f aca="false">IF($A6213="","",INDEX(CARTAO_COMPRAS!$H:$H,INT((ROW()-2)/20)+2)+MOD(ROW()-2,20))</f>
        <v/>
      </c>
      <c r="F6213" s="0" t="str">
        <f aca="false">IF($A6213="","",INDEX(CARTAO_COMPRAS!$G:$G,INT((ROW()-2)/20)+2))</f>
        <v/>
      </c>
      <c r="G6213" s="5" t="str">
        <f aca="false">IF($A6213="","",INDEX(CARTAO_COMPRAS!$I:$I,INT((ROW()-2)/20)+2))</f>
        <v/>
      </c>
      <c r="H6213" s="4" t="str">
        <f aca="false">IF($A6213="","",EDATE(INDEX(CARTAO_COMPRAS!$J:$J,INT((ROW()-2)/20)+2),MOD(ROW()-2,20)))</f>
        <v/>
      </c>
      <c r="I6213" s="4" t="str">
        <f aca="false">IF($H6213="","",$H6213-WEEKDAY($H6213,2)+1)</f>
        <v/>
      </c>
      <c r="J6213" s="4" t="str">
        <f aca="false">IF($I6213="","",$I6213+6)</f>
        <v/>
      </c>
      <c r="K6213" s="6" t="str">
        <f aca="false">IF($H6213="","",DATE(YEAR($H6213),MONTH($H6213),1))</f>
        <v/>
      </c>
      <c r="L6213" s="0" t="str">
        <f aca="false">IF($A6213="","",INDEX(CARTAO_COMPRAS!$K:$K,INT((ROW()-2)/20)+2))</f>
        <v/>
      </c>
      <c r="M6213" s="0" t="str">
        <f aca="false">IF($A6213="","","Compra no cartão")</f>
        <v/>
      </c>
    </row>
    <row r="6214" customFormat="false" ht="13.5" hidden="false" customHeight="false" outlineLevel="0" collapsed="false">
      <c r="A6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4" s="0" t="str">
        <f aca="false">IF($A6214="","",INDEX(CARTAO_COMPRAS!$C:$C,INT((ROW()-2)/20)+2))</f>
        <v/>
      </c>
      <c r="C6214" s="0" t="str">
        <f aca="false">IF($A6214="","",INDEX(CARTAO_COMPRAS!$D:$D,INT((ROW()-2)/20)+2))</f>
        <v/>
      </c>
      <c r="D6214" s="0" t="str">
        <f aca="false">IF($A6214="","",INDEX(CARTAO_COMPRAS!$E:$E,INT((ROW()-2)/20)+2))</f>
        <v/>
      </c>
      <c r="E6214" s="0" t="str">
        <f aca="false">IF($A6214="","",INDEX(CARTAO_COMPRAS!$H:$H,INT((ROW()-2)/20)+2)+MOD(ROW()-2,20))</f>
        <v/>
      </c>
      <c r="F6214" s="0" t="str">
        <f aca="false">IF($A6214="","",INDEX(CARTAO_COMPRAS!$G:$G,INT((ROW()-2)/20)+2))</f>
        <v/>
      </c>
      <c r="G6214" s="5" t="str">
        <f aca="false">IF($A6214="","",INDEX(CARTAO_COMPRAS!$I:$I,INT((ROW()-2)/20)+2))</f>
        <v/>
      </c>
      <c r="H6214" s="4" t="str">
        <f aca="false">IF($A6214="","",EDATE(INDEX(CARTAO_COMPRAS!$J:$J,INT((ROW()-2)/20)+2),MOD(ROW()-2,20)))</f>
        <v/>
      </c>
      <c r="I6214" s="4" t="str">
        <f aca="false">IF($H6214="","",$H6214-WEEKDAY($H6214,2)+1)</f>
        <v/>
      </c>
      <c r="J6214" s="4" t="str">
        <f aca="false">IF($I6214="","",$I6214+6)</f>
        <v/>
      </c>
      <c r="K6214" s="6" t="str">
        <f aca="false">IF($H6214="","",DATE(YEAR($H6214),MONTH($H6214),1))</f>
        <v/>
      </c>
      <c r="L6214" s="0" t="str">
        <f aca="false">IF($A6214="","",INDEX(CARTAO_COMPRAS!$K:$K,INT((ROW()-2)/20)+2))</f>
        <v/>
      </c>
      <c r="M6214" s="0" t="str">
        <f aca="false">IF($A6214="","","Compra no cartão")</f>
        <v/>
      </c>
    </row>
    <row r="6215" customFormat="false" ht="13.5" hidden="false" customHeight="false" outlineLevel="0" collapsed="false">
      <c r="A6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5" s="0" t="str">
        <f aca="false">IF($A6215="","",INDEX(CARTAO_COMPRAS!$C:$C,INT((ROW()-2)/20)+2))</f>
        <v/>
      </c>
      <c r="C6215" s="0" t="str">
        <f aca="false">IF($A6215="","",INDEX(CARTAO_COMPRAS!$D:$D,INT((ROW()-2)/20)+2))</f>
        <v/>
      </c>
      <c r="D6215" s="0" t="str">
        <f aca="false">IF($A6215="","",INDEX(CARTAO_COMPRAS!$E:$E,INT((ROW()-2)/20)+2))</f>
        <v/>
      </c>
      <c r="E6215" s="0" t="str">
        <f aca="false">IF($A6215="","",INDEX(CARTAO_COMPRAS!$H:$H,INT((ROW()-2)/20)+2)+MOD(ROW()-2,20))</f>
        <v/>
      </c>
      <c r="F6215" s="0" t="str">
        <f aca="false">IF($A6215="","",INDEX(CARTAO_COMPRAS!$G:$G,INT((ROW()-2)/20)+2))</f>
        <v/>
      </c>
      <c r="G6215" s="5" t="str">
        <f aca="false">IF($A6215="","",INDEX(CARTAO_COMPRAS!$I:$I,INT((ROW()-2)/20)+2))</f>
        <v/>
      </c>
      <c r="H6215" s="4" t="str">
        <f aca="false">IF($A6215="","",EDATE(INDEX(CARTAO_COMPRAS!$J:$J,INT((ROW()-2)/20)+2),MOD(ROW()-2,20)))</f>
        <v/>
      </c>
      <c r="I6215" s="4" t="str">
        <f aca="false">IF($H6215="","",$H6215-WEEKDAY($H6215,2)+1)</f>
        <v/>
      </c>
      <c r="J6215" s="4" t="str">
        <f aca="false">IF($I6215="","",$I6215+6)</f>
        <v/>
      </c>
      <c r="K6215" s="6" t="str">
        <f aca="false">IF($H6215="","",DATE(YEAR($H6215),MONTH($H6215),1))</f>
        <v/>
      </c>
      <c r="L6215" s="0" t="str">
        <f aca="false">IF($A6215="","",INDEX(CARTAO_COMPRAS!$K:$K,INT((ROW()-2)/20)+2))</f>
        <v/>
      </c>
      <c r="M6215" s="0" t="str">
        <f aca="false">IF($A6215="","","Compra no cartão")</f>
        <v/>
      </c>
    </row>
    <row r="6216" customFormat="false" ht="13.5" hidden="false" customHeight="false" outlineLevel="0" collapsed="false">
      <c r="A6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6" s="0" t="str">
        <f aca="false">IF($A6216="","",INDEX(CARTAO_COMPRAS!$C:$C,INT((ROW()-2)/20)+2))</f>
        <v/>
      </c>
      <c r="C6216" s="0" t="str">
        <f aca="false">IF($A6216="","",INDEX(CARTAO_COMPRAS!$D:$D,INT((ROW()-2)/20)+2))</f>
        <v/>
      </c>
      <c r="D6216" s="0" t="str">
        <f aca="false">IF($A6216="","",INDEX(CARTAO_COMPRAS!$E:$E,INT((ROW()-2)/20)+2))</f>
        <v/>
      </c>
      <c r="E6216" s="0" t="str">
        <f aca="false">IF($A6216="","",INDEX(CARTAO_COMPRAS!$H:$H,INT((ROW()-2)/20)+2)+MOD(ROW()-2,20))</f>
        <v/>
      </c>
      <c r="F6216" s="0" t="str">
        <f aca="false">IF($A6216="","",INDEX(CARTAO_COMPRAS!$G:$G,INT((ROW()-2)/20)+2))</f>
        <v/>
      </c>
      <c r="G6216" s="5" t="str">
        <f aca="false">IF($A6216="","",INDEX(CARTAO_COMPRAS!$I:$I,INT((ROW()-2)/20)+2))</f>
        <v/>
      </c>
      <c r="H6216" s="4" t="str">
        <f aca="false">IF($A6216="","",EDATE(INDEX(CARTAO_COMPRAS!$J:$J,INT((ROW()-2)/20)+2),MOD(ROW()-2,20)))</f>
        <v/>
      </c>
      <c r="I6216" s="4" t="str">
        <f aca="false">IF($H6216="","",$H6216-WEEKDAY($H6216,2)+1)</f>
        <v/>
      </c>
      <c r="J6216" s="4" t="str">
        <f aca="false">IF($I6216="","",$I6216+6)</f>
        <v/>
      </c>
      <c r="K6216" s="6" t="str">
        <f aca="false">IF($H6216="","",DATE(YEAR($H6216),MONTH($H6216),1))</f>
        <v/>
      </c>
      <c r="L6216" s="0" t="str">
        <f aca="false">IF($A6216="","",INDEX(CARTAO_COMPRAS!$K:$K,INT((ROW()-2)/20)+2))</f>
        <v/>
      </c>
      <c r="M6216" s="0" t="str">
        <f aca="false">IF($A6216="","","Compra no cartão")</f>
        <v/>
      </c>
    </row>
    <row r="6217" customFormat="false" ht="13.5" hidden="false" customHeight="false" outlineLevel="0" collapsed="false">
      <c r="A6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7" s="0" t="str">
        <f aca="false">IF($A6217="","",INDEX(CARTAO_COMPRAS!$C:$C,INT((ROW()-2)/20)+2))</f>
        <v/>
      </c>
      <c r="C6217" s="0" t="str">
        <f aca="false">IF($A6217="","",INDEX(CARTAO_COMPRAS!$D:$D,INT((ROW()-2)/20)+2))</f>
        <v/>
      </c>
      <c r="D6217" s="0" t="str">
        <f aca="false">IF($A6217="","",INDEX(CARTAO_COMPRAS!$E:$E,INT((ROW()-2)/20)+2))</f>
        <v/>
      </c>
      <c r="E6217" s="0" t="str">
        <f aca="false">IF($A6217="","",INDEX(CARTAO_COMPRAS!$H:$H,INT((ROW()-2)/20)+2)+MOD(ROW()-2,20))</f>
        <v/>
      </c>
      <c r="F6217" s="0" t="str">
        <f aca="false">IF($A6217="","",INDEX(CARTAO_COMPRAS!$G:$G,INT((ROW()-2)/20)+2))</f>
        <v/>
      </c>
      <c r="G6217" s="5" t="str">
        <f aca="false">IF($A6217="","",INDEX(CARTAO_COMPRAS!$I:$I,INT((ROW()-2)/20)+2))</f>
        <v/>
      </c>
      <c r="H6217" s="4" t="str">
        <f aca="false">IF($A6217="","",EDATE(INDEX(CARTAO_COMPRAS!$J:$J,INT((ROW()-2)/20)+2),MOD(ROW()-2,20)))</f>
        <v/>
      </c>
      <c r="I6217" s="4" t="str">
        <f aca="false">IF($H6217="","",$H6217-WEEKDAY($H6217,2)+1)</f>
        <v/>
      </c>
      <c r="J6217" s="4" t="str">
        <f aca="false">IF($I6217="","",$I6217+6)</f>
        <v/>
      </c>
      <c r="K6217" s="6" t="str">
        <f aca="false">IF($H6217="","",DATE(YEAR($H6217),MONTH($H6217),1))</f>
        <v/>
      </c>
      <c r="L6217" s="0" t="str">
        <f aca="false">IF($A6217="","",INDEX(CARTAO_COMPRAS!$K:$K,INT((ROW()-2)/20)+2))</f>
        <v/>
      </c>
      <c r="M6217" s="0" t="str">
        <f aca="false">IF($A6217="","","Compra no cartão")</f>
        <v/>
      </c>
    </row>
    <row r="6218" customFormat="false" ht="13.5" hidden="false" customHeight="false" outlineLevel="0" collapsed="false">
      <c r="A6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8" s="0" t="str">
        <f aca="false">IF($A6218="","",INDEX(CARTAO_COMPRAS!$C:$C,INT((ROW()-2)/20)+2))</f>
        <v/>
      </c>
      <c r="C6218" s="0" t="str">
        <f aca="false">IF($A6218="","",INDEX(CARTAO_COMPRAS!$D:$D,INT((ROW()-2)/20)+2))</f>
        <v/>
      </c>
      <c r="D6218" s="0" t="str">
        <f aca="false">IF($A6218="","",INDEX(CARTAO_COMPRAS!$E:$E,INT((ROW()-2)/20)+2))</f>
        <v/>
      </c>
      <c r="E6218" s="0" t="str">
        <f aca="false">IF($A6218="","",INDEX(CARTAO_COMPRAS!$H:$H,INT((ROW()-2)/20)+2)+MOD(ROW()-2,20))</f>
        <v/>
      </c>
      <c r="F6218" s="0" t="str">
        <f aca="false">IF($A6218="","",INDEX(CARTAO_COMPRAS!$G:$G,INT((ROW()-2)/20)+2))</f>
        <v/>
      </c>
      <c r="G6218" s="5" t="str">
        <f aca="false">IF($A6218="","",INDEX(CARTAO_COMPRAS!$I:$I,INT((ROW()-2)/20)+2))</f>
        <v/>
      </c>
      <c r="H6218" s="4" t="str">
        <f aca="false">IF($A6218="","",EDATE(INDEX(CARTAO_COMPRAS!$J:$J,INT((ROW()-2)/20)+2),MOD(ROW()-2,20)))</f>
        <v/>
      </c>
      <c r="I6218" s="4" t="str">
        <f aca="false">IF($H6218="","",$H6218-WEEKDAY($H6218,2)+1)</f>
        <v/>
      </c>
      <c r="J6218" s="4" t="str">
        <f aca="false">IF($I6218="","",$I6218+6)</f>
        <v/>
      </c>
      <c r="K6218" s="6" t="str">
        <f aca="false">IF($H6218="","",DATE(YEAR($H6218),MONTH($H6218),1))</f>
        <v/>
      </c>
      <c r="L6218" s="0" t="str">
        <f aca="false">IF($A6218="","",INDEX(CARTAO_COMPRAS!$K:$K,INT((ROW()-2)/20)+2))</f>
        <v/>
      </c>
      <c r="M6218" s="0" t="str">
        <f aca="false">IF($A6218="","","Compra no cartão")</f>
        <v/>
      </c>
    </row>
    <row r="6219" customFormat="false" ht="13.5" hidden="false" customHeight="false" outlineLevel="0" collapsed="false">
      <c r="A6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19" s="0" t="str">
        <f aca="false">IF($A6219="","",INDEX(CARTAO_COMPRAS!$C:$C,INT((ROW()-2)/20)+2))</f>
        <v/>
      </c>
      <c r="C6219" s="0" t="str">
        <f aca="false">IF($A6219="","",INDEX(CARTAO_COMPRAS!$D:$D,INT((ROW()-2)/20)+2))</f>
        <v/>
      </c>
      <c r="D6219" s="0" t="str">
        <f aca="false">IF($A6219="","",INDEX(CARTAO_COMPRAS!$E:$E,INT((ROW()-2)/20)+2))</f>
        <v/>
      </c>
      <c r="E6219" s="0" t="str">
        <f aca="false">IF($A6219="","",INDEX(CARTAO_COMPRAS!$H:$H,INT((ROW()-2)/20)+2)+MOD(ROW()-2,20))</f>
        <v/>
      </c>
      <c r="F6219" s="0" t="str">
        <f aca="false">IF($A6219="","",INDEX(CARTAO_COMPRAS!$G:$G,INT((ROW()-2)/20)+2))</f>
        <v/>
      </c>
      <c r="G6219" s="5" t="str">
        <f aca="false">IF($A6219="","",INDEX(CARTAO_COMPRAS!$I:$I,INT((ROW()-2)/20)+2))</f>
        <v/>
      </c>
      <c r="H6219" s="4" t="str">
        <f aca="false">IF($A6219="","",EDATE(INDEX(CARTAO_COMPRAS!$J:$J,INT((ROW()-2)/20)+2),MOD(ROW()-2,20)))</f>
        <v/>
      </c>
      <c r="I6219" s="4" t="str">
        <f aca="false">IF($H6219="","",$H6219-WEEKDAY($H6219,2)+1)</f>
        <v/>
      </c>
      <c r="J6219" s="4" t="str">
        <f aca="false">IF($I6219="","",$I6219+6)</f>
        <v/>
      </c>
      <c r="K6219" s="6" t="str">
        <f aca="false">IF($H6219="","",DATE(YEAR($H6219),MONTH($H6219),1))</f>
        <v/>
      </c>
      <c r="L6219" s="0" t="str">
        <f aca="false">IF($A6219="","",INDEX(CARTAO_COMPRAS!$K:$K,INT((ROW()-2)/20)+2))</f>
        <v/>
      </c>
      <c r="M6219" s="0" t="str">
        <f aca="false">IF($A6219="","","Compra no cartão")</f>
        <v/>
      </c>
    </row>
    <row r="6220" customFormat="false" ht="13.5" hidden="false" customHeight="false" outlineLevel="0" collapsed="false">
      <c r="A6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0" s="0" t="str">
        <f aca="false">IF($A6220="","",INDEX(CARTAO_COMPRAS!$C:$C,INT((ROW()-2)/20)+2))</f>
        <v/>
      </c>
      <c r="C6220" s="0" t="str">
        <f aca="false">IF($A6220="","",INDEX(CARTAO_COMPRAS!$D:$D,INT((ROW()-2)/20)+2))</f>
        <v/>
      </c>
      <c r="D6220" s="0" t="str">
        <f aca="false">IF($A6220="","",INDEX(CARTAO_COMPRAS!$E:$E,INT((ROW()-2)/20)+2))</f>
        <v/>
      </c>
      <c r="E6220" s="0" t="str">
        <f aca="false">IF($A6220="","",INDEX(CARTAO_COMPRAS!$H:$H,INT((ROW()-2)/20)+2)+MOD(ROW()-2,20))</f>
        <v/>
      </c>
      <c r="F6220" s="0" t="str">
        <f aca="false">IF($A6220="","",INDEX(CARTAO_COMPRAS!$G:$G,INT((ROW()-2)/20)+2))</f>
        <v/>
      </c>
      <c r="G6220" s="5" t="str">
        <f aca="false">IF($A6220="","",INDEX(CARTAO_COMPRAS!$I:$I,INT((ROW()-2)/20)+2))</f>
        <v/>
      </c>
      <c r="H6220" s="4" t="str">
        <f aca="false">IF($A6220="","",EDATE(INDEX(CARTAO_COMPRAS!$J:$J,INT((ROW()-2)/20)+2),MOD(ROW()-2,20)))</f>
        <v/>
      </c>
      <c r="I6220" s="4" t="str">
        <f aca="false">IF($H6220="","",$H6220-WEEKDAY($H6220,2)+1)</f>
        <v/>
      </c>
      <c r="J6220" s="4" t="str">
        <f aca="false">IF($I6220="","",$I6220+6)</f>
        <v/>
      </c>
      <c r="K6220" s="6" t="str">
        <f aca="false">IF($H6220="","",DATE(YEAR($H6220),MONTH($H6220),1))</f>
        <v/>
      </c>
      <c r="L6220" s="0" t="str">
        <f aca="false">IF($A6220="","",INDEX(CARTAO_COMPRAS!$K:$K,INT((ROW()-2)/20)+2))</f>
        <v/>
      </c>
      <c r="M6220" s="0" t="str">
        <f aca="false">IF($A6220="","","Compra no cartão")</f>
        <v/>
      </c>
    </row>
    <row r="6221" customFormat="false" ht="13.5" hidden="false" customHeight="false" outlineLevel="0" collapsed="false">
      <c r="A6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1" s="0" t="str">
        <f aca="false">IF($A6221="","",INDEX(CARTAO_COMPRAS!$C:$C,INT((ROW()-2)/20)+2))</f>
        <v/>
      </c>
      <c r="C6221" s="0" t="str">
        <f aca="false">IF($A6221="","",INDEX(CARTAO_COMPRAS!$D:$D,INT((ROW()-2)/20)+2))</f>
        <v/>
      </c>
      <c r="D6221" s="0" t="str">
        <f aca="false">IF($A6221="","",INDEX(CARTAO_COMPRAS!$E:$E,INT((ROW()-2)/20)+2))</f>
        <v/>
      </c>
      <c r="E6221" s="0" t="str">
        <f aca="false">IF($A6221="","",INDEX(CARTAO_COMPRAS!$H:$H,INT((ROW()-2)/20)+2)+MOD(ROW()-2,20))</f>
        <v/>
      </c>
      <c r="F6221" s="0" t="str">
        <f aca="false">IF($A6221="","",INDEX(CARTAO_COMPRAS!$G:$G,INT((ROW()-2)/20)+2))</f>
        <v/>
      </c>
      <c r="G6221" s="5" t="str">
        <f aca="false">IF($A6221="","",INDEX(CARTAO_COMPRAS!$I:$I,INT((ROW()-2)/20)+2))</f>
        <v/>
      </c>
      <c r="H6221" s="4" t="str">
        <f aca="false">IF($A6221="","",EDATE(INDEX(CARTAO_COMPRAS!$J:$J,INT((ROW()-2)/20)+2),MOD(ROW()-2,20)))</f>
        <v/>
      </c>
      <c r="I6221" s="4" t="str">
        <f aca="false">IF($H6221="","",$H6221-WEEKDAY($H6221,2)+1)</f>
        <v/>
      </c>
      <c r="J6221" s="4" t="str">
        <f aca="false">IF($I6221="","",$I6221+6)</f>
        <v/>
      </c>
      <c r="K6221" s="6" t="str">
        <f aca="false">IF($H6221="","",DATE(YEAR($H6221),MONTH($H6221),1))</f>
        <v/>
      </c>
      <c r="L6221" s="0" t="str">
        <f aca="false">IF($A6221="","",INDEX(CARTAO_COMPRAS!$K:$K,INT((ROW()-2)/20)+2))</f>
        <v/>
      </c>
      <c r="M6221" s="0" t="str">
        <f aca="false">IF($A6221="","","Compra no cartão")</f>
        <v/>
      </c>
    </row>
    <row r="6222" customFormat="false" ht="13.5" hidden="false" customHeight="false" outlineLevel="0" collapsed="false">
      <c r="A62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2" s="0" t="str">
        <f aca="false">IF($A6222="","",INDEX(CARTAO_COMPRAS!$C:$C,INT((ROW()-2)/20)+2))</f>
        <v/>
      </c>
      <c r="C6222" s="0" t="str">
        <f aca="false">IF($A6222="","",INDEX(CARTAO_COMPRAS!$D:$D,INT((ROW()-2)/20)+2))</f>
        <v/>
      </c>
      <c r="D6222" s="0" t="str">
        <f aca="false">IF($A6222="","",INDEX(CARTAO_COMPRAS!$E:$E,INT((ROW()-2)/20)+2))</f>
        <v/>
      </c>
      <c r="E6222" s="0" t="str">
        <f aca="false">IF($A6222="","",INDEX(CARTAO_COMPRAS!$H:$H,INT((ROW()-2)/20)+2)+MOD(ROW()-2,20))</f>
        <v/>
      </c>
      <c r="F6222" s="0" t="str">
        <f aca="false">IF($A6222="","",INDEX(CARTAO_COMPRAS!$G:$G,INT((ROW()-2)/20)+2))</f>
        <v/>
      </c>
      <c r="G6222" s="5" t="str">
        <f aca="false">IF($A6222="","",INDEX(CARTAO_COMPRAS!$I:$I,INT((ROW()-2)/20)+2))</f>
        <v/>
      </c>
      <c r="H6222" s="4" t="str">
        <f aca="false">IF($A6222="","",EDATE(INDEX(CARTAO_COMPRAS!$J:$J,INT((ROW()-2)/20)+2),MOD(ROW()-2,20)))</f>
        <v/>
      </c>
      <c r="I6222" s="4" t="str">
        <f aca="false">IF($H6222="","",$H6222-WEEKDAY($H6222,2)+1)</f>
        <v/>
      </c>
      <c r="J6222" s="4" t="str">
        <f aca="false">IF($I6222="","",$I6222+6)</f>
        <v/>
      </c>
      <c r="K6222" s="6" t="str">
        <f aca="false">IF($H6222="","",DATE(YEAR($H6222),MONTH($H6222),1))</f>
        <v/>
      </c>
      <c r="L6222" s="0" t="str">
        <f aca="false">IF($A6222="","",INDEX(CARTAO_COMPRAS!$K:$K,INT((ROW()-2)/20)+2))</f>
        <v/>
      </c>
      <c r="M6222" s="0" t="str">
        <f aca="false">IF($A6222="","","Compra no cartão")</f>
        <v/>
      </c>
    </row>
    <row r="6223" customFormat="false" ht="13.5" hidden="false" customHeight="false" outlineLevel="0" collapsed="false">
      <c r="A6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3" s="0" t="str">
        <f aca="false">IF($A6223="","",INDEX(CARTAO_COMPRAS!$C:$C,INT((ROW()-2)/20)+2))</f>
        <v/>
      </c>
      <c r="C6223" s="0" t="str">
        <f aca="false">IF($A6223="","",INDEX(CARTAO_COMPRAS!$D:$D,INT((ROW()-2)/20)+2))</f>
        <v/>
      </c>
      <c r="D6223" s="0" t="str">
        <f aca="false">IF($A6223="","",INDEX(CARTAO_COMPRAS!$E:$E,INT((ROW()-2)/20)+2))</f>
        <v/>
      </c>
      <c r="E6223" s="0" t="str">
        <f aca="false">IF($A6223="","",INDEX(CARTAO_COMPRAS!$H:$H,INT((ROW()-2)/20)+2)+MOD(ROW()-2,20))</f>
        <v/>
      </c>
      <c r="F6223" s="0" t="str">
        <f aca="false">IF($A6223="","",INDEX(CARTAO_COMPRAS!$G:$G,INT((ROW()-2)/20)+2))</f>
        <v/>
      </c>
      <c r="G6223" s="5" t="str">
        <f aca="false">IF($A6223="","",INDEX(CARTAO_COMPRAS!$I:$I,INT((ROW()-2)/20)+2))</f>
        <v/>
      </c>
      <c r="H6223" s="4" t="str">
        <f aca="false">IF($A6223="","",EDATE(INDEX(CARTAO_COMPRAS!$J:$J,INT((ROW()-2)/20)+2),MOD(ROW()-2,20)))</f>
        <v/>
      </c>
      <c r="I6223" s="4" t="str">
        <f aca="false">IF($H6223="","",$H6223-WEEKDAY($H6223,2)+1)</f>
        <v/>
      </c>
      <c r="J6223" s="4" t="str">
        <f aca="false">IF($I6223="","",$I6223+6)</f>
        <v/>
      </c>
      <c r="K6223" s="6" t="str">
        <f aca="false">IF($H6223="","",DATE(YEAR($H6223),MONTH($H6223),1))</f>
        <v/>
      </c>
      <c r="L6223" s="0" t="str">
        <f aca="false">IF($A6223="","",INDEX(CARTAO_COMPRAS!$K:$K,INT((ROW()-2)/20)+2))</f>
        <v/>
      </c>
      <c r="M6223" s="0" t="str">
        <f aca="false">IF($A6223="","","Compra no cartão")</f>
        <v/>
      </c>
    </row>
    <row r="6224" customFormat="false" ht="13.5" hidden="false" customHeight="false" outlineLevel="0" collapsed="false">
      <c r="A6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4" s="0" t="str">
        <f aca="false">IF($A6224="","",INDEX(CARTAO_COMPRAS!$C:$C,INT((ROW()-2)/20)+2))</f>
        <v/>
      </c>
      <c r="C6224" s="0" t="str">
        <f aca="false">IF($A6224="","",INDEX(CARTAO_COMPRAS!$D:$D,INT((ROW()-2)/20)+2))</f>
        <v/>
      </c>
      <c r="D6224" s="0" t="str">
        <f aca="false">IF($A6224="","",INDEX(CARTAO_COMPRAS!$E:$E,INT((ROW()-2)/20)+2))</f>
        <v/>
      </c>
      <c r="E6224" s="0" t="str">
        <f aca="false">IF($A6224="","",INDEX(CARTAO_COMPRAS!$H:$H,INT((ROW()-2)/20)+2)+MOD(ROW()-2,20))</f>
        <v/>
      </c>
      <c r="F6224" s="0" t="str">
        <f aca="false">IF($A6224="","",INDEX(CARTAO_COMPRAS!$G:$G,INT((ROW()-2)/20)+2))</f>
        <v/>
      </c>
      <c r="G6224" s="5" t="str">
        <f aca="false">IF($A6224="","",INDEX(CARTAO_COMPRAS!$I:$I,INT((ROW()-2)/20)+2))</f>
        <v/>
      </c>
      <c r="H6224" s="4" t="str">
        <f aca="false">IF($A6224="","",EDATE(INDEX(CARTAO_COMPRAS!$J:$J,INT((ROW()-2)/20)+2),MOD(ROW()-2,20)))</f>
        <v/>
      </c>
      <c r="I6224" s="4" t="str">
        <f aca="false">IF($H6224="","",$H6224-WEEKDAY($H6224,2)+1)</f>
        <v/>
      </c>
      <c r="J6224" s="4" t="str">
        <f aca="false">IF($I6224="","",$I6224+6)</f>
        <v/>
      </c>
      <c r="K6224" s="6" t="str">
        <f aca="false">IF($H6224="","",DATE(YEAR($H6224),MONTH($H6224),1))</f>
        <v/>
      </c>
      <c r="L6224" s="0" t="str">
        <f aca="false">IF($A6224="","",INDEX(CARTAO_COMPRAS!$K:$K,INT((ROW()-2)/20)+2))</f>
        <v/>
      </c>
      <c r="M6224" s="0" t="str">
        <f aca="false">IF($A6224="","","Compra no cartão")</f>
        <v/>
      </c>
    </row>
    <row r="6225" customFormat="false" ht="13.5" hidden="false" customHeight="false" outlineLevel="0" collapsed="false">
      <c r="A6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5" s="0" t="str">
        <f aca="false">IF($A6225="","",INDEX(CARTAO_COMPRAS!$C:$C,INT((ROW()-2)/20)+2))</f>
        <v/>
      </c>
      <c r="C6225" s="0" t="str">
        <f aca="false">IF($A6225="","",INDEX(CARTAO_COMPRAS!$D:$D,INT((ROW()-2)/20)+2))</f>
        <v/>
      </c>
      <c r="D6225" s="0" t="str">
        <f aca="false">IF($A6225="","",INDEX(CARTAO_COMPRAS!$E:$E,INT((ROW()-2)/20)+2))</f>
        <v/>
      </c>
      <c r="E6225" s="0" t="str">
        <f aca="false">IF($A6225="","",INDEX(CARTAO_COMPRAS!$H:$H,INT((ROW()-2)/20)+2)+MOD(ROW()-2,20))</f>
        <v/>
      </c>
      <c r="F6225" s="0" t="str">
        <f aca="false">IF($A6225="","",INDEX(CARTAO_COMPRAS!$G:$G,INT((ROW()-2)/20)+2))</f>
        <v/>
      </c>
      <c r="G6225" s="5" t="str">
        <f aca="false">IF($A6225="","",INDEX(CARTAO_COMPRAS!$I:$I,INT((ROW()-2)/20)+2))</f>
        <v/>
      </c>
      <c r="H6225" s="4" t="str">
        <f aca="false">IF($A6225="","",EDATE(INDEX(CARTAO_COMPRAS!$J:$J,INT((ROW()-2)/20)+2),MOD(ROW()-2,20)))</f>
        <v/>
      </c>
      <c r="I6225" s="4" t="str">
        <f aca="false">IF($H6225="","",$H6225-WEEKDAY($H6225,2)+1)</f>
        <v/>
      </c>
      <c r="J6225" s="4" t="str">
        <f aca="false">IF($I6225="","",$I6225+6)</f>
        <v/>
      </c>
      <c r="K6225" s="6" t="str">
        <f aca="false">IF($H6225="","",DATE(YEAR($H6225),MONTH($H6225),1))</f>
        <v/>
      </c>
      <c r="L6225" s="0" t="str">
        <f aca="false">IF($A6225="","",INDEX(CARTAO_COMPRAS!$K:$K,INT((ROW()-2)/20)+2))</f>
        <v/>
      </c>
      <c r="M6225" s="0" t="str">
        <f aca="false">IF($A6225="","","Compra no cartão")</f>
        <v/>
      </c>
    </row>
    <row r="6226" customFormat="false" ht="13.5" hidden="false" customHeight="false" outlineLevel="0" collapsed="false">
      <c r="A6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6" s="0" t="str">
        <f aca="false">IF($A6226="","",INDEX(CARTAO_COMPRAS!$C:$C,INT((ROW()-2)/20)+2))</f>
        <v/>
      </c>
      <c r="C6226" s="0" t="str">
        <f aca="false">IF($A6226="","",INDEX(CARTAO_COMPRAS!$D:$D,INT((ROW()-2)/20)+2))</f>
        <v/>
      </c>
      <c r="D6226" s="0" t="str">
        <f aca="false">IF($A6226="","",INDEX(CARTAO_COMPRAS!$E:$E,INT((ROW()-2)/20)+2))</f>
        <v/>
      </c>
      <c r="E6226" s="0" t="str">
        <f aca="false">IF($A6226="","",INDEX(CARTAO_COMPRAS!$H:$H,INT((ROW()-2)/20)+2)+MOD(ROW()-2,20))</f>
        <v/>
      </c>
      <c r="F6226" s="0" t="str">
        <f aca="false">IF($A6226="","",INDEX(CARTAO_COMPRAS!$G:$G,INT((ROW()-2)/20)+2))</f>
        <v/>
      </c>
      <c r="G6226" s="5" t="str">
        <f aca="false">IF($A6226="","",INDEX(CARTAO_COMPRAS!$I:$I,INT((ROW()-2)/20)+2))</f>
        <v/>
      </c>
      <c r="H6226" s="4" t="str">
        <f aca="false">IF($A6226="","",EDATE(INDEX(CARTAO_COMPRAS!$J:$J,INT((ROW()-2)/20)+2),MOD(ROW()-2,20)))</f>
        <v/>
      </c>
      <c r="I6226" s="4" t="str">
        <f aca="false">IF($H6226="","",$H6226-WEEKDAY($H6226,2)+1)</f>
        <v/>
      </c>
      <c r="J6226" s="4" t="str">
        <f aca="false">IF($I6226="","",$I6226+6)</f>
        <v/>
      </c>
      <c r="K6226" s="6" t="str">
        <f aca="false">IF($H6226="","",DATE(YEAR($H6226),MONTH($H6226),1))</f>
        <v/>
      </c>
      <c r="L6226" s="0" t="str">
        <f aca="false">IF($A6226="","",INDEX(CARTAO_COMPRAS!$K:$K,INT((ROW()-2)/20)+2))</f>
        <v/>
      </c>
      <c r="M6226" s="0" t="str">
        <f aca="false">IF($A6226="","","Compra no cartão")</f>
        <v/>
      </c>
    </row>
    <row r="6227" customFormat="false" ht="13.5" hidden="false" customHeight="false" outlineLevel="0" collapsed="false">
      <c r="A6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7" s="0" t="str">
        <f aca="false">IF($A6227="","",INDEX(CARTAO_COMPRAS!$C:$C,INT((ROW()-2)/20)+2))</f>
        <v/>
      </c>
      <c r="C6227" s="0" t="str">
        <f aca="false">IF($A6227="","",INDEX(CARTAO_COMPRAS!$D:$D,INT((ROW()-2)/20)+2))</f>
        <v/>
      </c>
      <c r="D6227" s="0" t="str">
        <f aca="false">IF($A6227="","",INDEX(CARTAO_COMPRAS!$E:$E,INT((ROW()-2)/20)+2))</f>
        <v/>
      </c>
      <c r="E6227" s="0" t="str">
        <f aca="false">IF($A6227="","",INDEX(CARTAO_COMPRAS!$H:$H,INT((ROW()-2)/20)+2)+MOD(ROW()-2,20))</f>
        <v/>
      </c>
      <c r="F6227" s="0" t="str">
        <f aca="false">IF($A6227="","",INDEX(CARTAO_COMPRAS!$G:$G,INT((ROW()-2)/20)+2))</f>
        <v/>
      </c>
      <c r="G6227" s="5" t="str">
        <f aca="false">IF($A6227="","",INDEX(CARTAO_COMPRAS!$I:$I,INT((ROW()-2)/20)+2))</f>
        <v/>
      </c>
      <c r="H6227" s="4" t="str">
        <f aca="false">IF($A6227="","",EDATE(INDEX(CARTAO_COMPRAS!$J:$J,INT((ROW()-2)/20)+2),MOD(ROW()-2,20)))</f>
        <v/>
      </c>
      <c r="I6227" s="4" t="str">
        <f aca="false">IF($H6227="","",$H6227-WEEKDAY($H6227,2)+1)</f>
        <v/>
      </c>
      <c r="J6227" s="4" t="str">
        <f aca="false">IF($I6227="","",$I6227+6)</f>
        <v/>
      </c>
      <c r="K6227" s="6" t="str">
        <f aca="false">IF($H6227="","",DATE(YEAR($H6227),MONTH($H6227),1))</f>
        <v/>
      </c>
      <c r="L6227" s="0" t="str">
        <f aca="false">IF($A6227="","",INDEX(CARTAO_COMPRAS!$K:$K,INT((ROW()-2)/20)+2))</f>
        <v/>
      </c>
      <c r="M6227" s="0" t="str">
        <f aca="false">IF($A6227="","","Compra no cartão")</f>
        <v/>
      </c>
    </row>
    <row r="6228" customFormat="false" ht="13.5" hidden="false" customHeight="false" outlineLevel="0" collapsed="false">
      <c r="A6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8" s="0" t="str">
        <f aca="false">IF($A6228="","",INDEX(CARTAO_COMPRAS!$C:$C,INT((ROW()-2)/20)+2))</f>
        <v/>
      </c>
      <c r="C6228" s="0" t="str">
        <f aca="false">IF($A6228="","",INDEX(CARTAO_COMPRAS!$D:$D,INT((ROW()-2)/20)+2))</f>
        <v/>
      </c>
      <c r="D6228" s="0" t="str">
        <f aca="false">IF($A6228="","",INDEX(CARTAO_COMPRAS!$E:$E,INT((ROW()-2)/20)+2))</f>
        <v/>
      </c>
      <c r="E6228" s="0" t="str">
        <f aca="false">IF($A6228="","",INDEX(CARTAO_COMPRAS!$H:$H,INT((ROW()-2)/20)+2)+MOD(ROW()-2,20))</f>
        <v/>
      </c>
      <c r="F6228" s="0" t="str">
        <f aca="false">IF($A6228="","",INDEX(CARTAO_COMPRAS!$G:$G,INT((ROW()-2)/20)+2))</f>
        <v/>
      </c>
      <c r="G6228" s="5" t="str">
        <f aca="false">IF($A6228="","",INDEX(CARTAO_COMPRAS!$I:$I,INT((ROW()-2)/20)+2))</f>
        <v/>
      </c>
      <c r="H6228" s="4" t="str">
        <f aca="false">IF($A6228="","",EDATE(INDEX(CARTAO_COMPRAS!$J:$J,INT((ROW()-2)/20)+2),MOD(ROW()-2,20)))</f>
        <v/>
      </c>
      <c r="I6228" s="4" t="str">
        <f aca="false">IF($H6228="","",$H6228-WEEKDAY($H6228,2)+1)</f>
        <v/>
      </c>
      <c r="J6228" s="4" t="str">
        <f aca="false">IF($I6228="","",$I6228+6)</f>
        <v/>
      </c>
      <c r="K6228" s="6" t="str">
        <f aca="false">IF($H6228="","",DATE(YEAR($H6228),MONTH($H6228),1))</f>
        <v/>
      </c>
      <c r="L6228" s="0" t="str">
        <f aca="false">IF($A6228="","",INDEX(CARTAO_COMPRAS!$K:$K,INT((ROW()-2)/20)+2))</f>
        <v/>
      </c>
      <c r="M6228" s="0" t="str">
        <f aca="false">IF($A6228="","","Compra no cartão")</f>
        <v/>
      </c>
    </row>
    <row r="6229" customFormat="false" ht="13.5" hidden="false" customHeight="false" outlineLevel="0" collapsed="false">
      <c r="A6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29" s="0" t="str">
        <f aca="false">IF($A6229="","",INDEX(CARTAO_COMPRAS!$C:$C,INT((ROW()-2)/20)+2))</f>
        <v/>
      </c>
      <c r="C6229" s="0" t="str">
        <f aca="false">IF($A6229="","",INDEX(CARTAO_COMPRAS!$D:$D,INT((ROW()-2)/20)+2))</f>
        <v/>
      </c>
      <c r="D6229" s="0" t="str">
        <f aca="false">IF($A6229="","",INDEX(CARTAO_COMPRAS!$E:$E,INT((ROW()-2)/20)+2))</f>
        <v/>
      </c>
      <c r="E6229" s="0" t="str">
        <f aca="false">IF($A6229="","",INDEX(CARTAO_COMPRAS!$H:$H,INT((ROW()-2)/20)+2)+MOD(ROW()-2,20))</f>
        <v/>
      </c>
      <c r="F6229" s="0" t="str">
        <f aca="false">IF($A6229="","",INDEX(CARTAO_COMPRAS!$G:$G,INT((ROW()-2)/20)+2))</f>
        <v/>
      </c>
      <c r="G6229" s="5" t="str">
        <f aca="false">IF($A6229="","",INDEX(CARTAO_COMPRAS!$I:$I,INT((ROW()-2)/20)+2))</f>
        <v/>
      </c>
      <c r="H6229" s="4" t="str">
        <f aca="false">IF($A6229="","",EDATE(INDEX(CARTAO_COMPRAS!$J:$J,INT((ROW()-2)/20)+2),MOD(ROW()-2,20)))</f>
        <v/>
      </c>
      <c r="I6229" s="4" t="str">
        <f aca="false">IF($H6229="","",$H6229-WEEKDAY($H6229,2)+1)</f>
        <v/>
      </c>
      <c r="J6229" s="4" t="str">
        <f aca="false">IF($I6229="","",$I6229+6)</f>
        <v/>
      </c>
      <c r="K6229" s="6" t="str">
        <f aca="false">IF($H6229="","",DATE(YEAR($H6229),MONTH($H6229),1))</f>
        <v/>
      </c>
      <c r="L6229" s="0" t="str">
        <f aca="false">IF($A6229="","",INDEX(CARTAO_COMPRAS!$K:$K,INT((ROW()-2)/20)+2))</f>
        <v/>
      </c>
      <c r="M6229" s="0" t="str">
        <f aca="false">IF($A6229="","","Compra no cartão")</f>
        <v/>
      </c>
    </row>
    <row r="6230" customFormat="false" ht="13.5" hidden="false" customHeight="false" outlineLevel="0" collapsed="false">
      <c r="A6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0" s="0" t="str">
        <f aca="false">IF($A6230="","",INDEX(CARTAO_COMPRAS!$C:$C,INT((ROW()-2)/20)+2))</f>
        <v/>
      </c>
      <c r="C6230" s="0" t="str">
        <f aca="false">IF($A6230="","",INDEX(CARTAO_COMPRAS!$D:$D,INT((ROW()-2)/20)+2))</f>
        <v/>
      </c>
      <c r="D6230" s="0" t="str">
        <f aca="false">IF($A6230="","",INDEX(CARTAO_COMPRAS!$E:$E,INT((ROW()-2)/20)+2))</f>
        <v/>
      </c>
      <c r="E6230" s="0" t="str">
        <f aca="false">IF($A6230="","",INDEX(CARTAO_COMPRAS!$H:$H,INT((ROW()-2)/20)+2)+MOD(ROW()-2,20))</f>
        <v/>
      </c>
      <c r="F6230" s="0" t="str">
        <f aca="false">IF($A6230="","",INDEX(CARTAO_COMPRAS!$G:$G,INT((ROW()-2)/20)+2))</f>
        <v/>
      </c>
      <c r="G6230" s="5" t="str">
        <f aca="false">IF($A6230="","",INDEX(CARTAO_COMPRAS!$I:$I,INT((ROW()-2)/20)+2))</f>
        <v/>
      </c>
      <c r="H6230" s="4" t="str">
        <f aca="false">IF($A6230="","",EDATE(INDEX(CARTAO_COMPRAS!$J:$J,INT((ROW()-2)/20)+2),MOD(ROW()-2,20)))</f>
        <v/>
      </c>
      <c r="I6230" s="4" t="str">
        <f aca="false">IF($H6230="","",$H6230-WEEKDAY($H6230,2)+1)</f>
        <v/>
      </c>
      <c r="J6230" s="4" t="str">
        <f aca="false">IF($I6230="","",$I6230+6)</f>
        <v/>
      </c>
      <c r="K6230" s="6" t="str">
        <f aca="false">IF($H6230="","",DATE(YEAR($H6230),MONTH($H6230),1))</f>
        <v/>
      </c>
      <c r="L6230" s="0" t="str">
        <f aca="false">IF($A6230="","",INDEX(CARTAO_COMPRAS!$K:$K,INT((ROW()-2)/20)+2))</f>
        <v/>
      </c>
      <c r="M6230" s="0" t="str">
        <f aca="false">IF($A6230="","","Compra no cartão")</f>
        <v/>
      </c>
    </row>
    <row r="6231" customFormat="false" ht="13.5" hidden="false" customHeight="false" outlineLevel="0" collapsed="false">
      <c r="A6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1" s="0" t="str">
        <f aca="false">IF($A6231="","",INDEX(CARTAO_COMPRAS!$C:$C,INT((ROW()-2)/20)+2))</f>
        <v/>
      </c>
      <c r="C6231" s="0" t="str">
        <f aca="false">IF($A6231="","",INDEX(CARTAO_COMPRAS!$D:$D,INT((ROW()-2)/20)+2))</f>
        <v/>
      </c>
      <c r="D6231" s="0" t="str">
        <f aca="false">IF($A6231="","",INDEX(CARTAO_COMPRAS!$E:$E,INT((ROW()-2)/20)+2))</f>
        <v/>
      </c>
      <c r="E6231" s="0" t="str">
        <f aca="false">IF($A6231="","",INDEX(CARTAO_COMPRAS!$H:$H,INT((ROW()-2)/20)+2)+MOD(ROW()-2,20))</f>
        <v/>
      </c>
      <c r="F6231" s="0" t="str">
        <f aca="false">IF($A6231="","",INDEX(CARTAO_COMPRAS!$G:$G,INT((ROW()-2)/20)+2))</f>
        <v/>
      </c>
      <c r="G6231" s="5" t="str">
        <f aca="false">IF($A6231="","",INDEX(CARTAO_COMPRAS!$I:$I,INT((ROW()-2)/20)+2))</f>
        <v/>
      </c>
      <c r="H6231" s="4" t="str">
        <f aca="false">IF($A6231="","",EDATE(INDEX(CARTAO_COMPRAS!$J:$J,INT((ROW()-2)/20)+2),MOD(ROW()-2,20)))</f>
        <v/>
      </c>
      <c r="I6231" s="4" t="str">
        <f aca="false">IF($H6231="","",$H6231-WEEKDAY($H6231,2)+1)</f>
        <v/>
      </c>
      <c r="J6231" s="4" t="str">
        <f aca="false">IF($I6231="","",$I6231+6)</f>
        <v/>
      </c>
      <c r="K6231" s="6" t="str">
        <f aca="false">IF($H6231="","",DATE(YEAR($H6231),MONTH($H6231),1))</f>
        <v/>
      </c>
      <c r="L6231" s="0" t="str">
        <f aca="false">IF($A6231="","",INDEX(CARTAO_COMPRAS!$K:$K,INT((ROW()-2)/20)+2))</f>
        <v/>
      </c>
      <c r="M6231" s="0" t="str">
        <f aca="false">IF($A6231="","","Compra no cartão")</f>
        <v/>
      </c>
    </row>
    <row r="6232" customFormat="false" ht="13.5" hidden="false" customHeight="false" outlineLevel="0" collapsed="false">
      <c r="A6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2" s="0" t="str">
        <f aca="false">IF($A6232="","",INDEX(CARTAO_COMPRAS!$C:$C,INT((ROW()-2)/20)+2))</f>
        <v/>
      </c>
      <c r="C6232" s="0" t="str">
        <f aca="false">IF($A6232="","",INDEX(CARTAO_COMPRAS!$D:$D,INT((ROW()-2)/20)+2))</f>
        <v/>
      </c>
      <c r="D6232" s="0" t="str">
        <f aca="false">IF($A6232="","",INDEX(CARTAO_COMPRAS!$E:$E,INT((ROW()-2)/20)+2))</f>
        <v/>
      </c>
      <c r="E6232" s="0" t="str">
        <f aca="false">IF($A6232="","",INDEX(CARTAO_COMPRAS!$H:$H,INT((ROW()-2)/20)+2)+MOD(ROW()-2,20))</f>
        <v/>
      </c>
      <c r="F6232" s="0" t="str">
        <f aca="false">IF($A6232="","",INDEX(CARTAO_COMPRAS!$G:$G,INT((ROW()-2)/20)+2))</f>
        <v/>
      </c>
      <c r="G6232" s="5" t="str">
        <f aca="false">IF($A6232="","",INDEX(CARTAO_COMPRAS!$I:$I,INT((ROW()-2)/20)+2))</f>
        <v/>
      </c>
      <c r="H6232" s="4" t="str">
        <f aca="false">IF($A6232="","",EDATE(INDEX(CARTAO_COMPRAS!$J:$J,INT((ROW()-2)/20)+2),MOD(ROW()-2,20)))</f>
        <v/>
      </c>
      <c r="I6232" s="4" t="str">
        <f aca="false">IF($H6232="","",$H6232-WEEKDAY($H6232,2)+1)</f>
        <v/>
      </c>
      <c r="J6232" s="4" t="str">
        <f aca="false">IF($I6232="","",$I6232+6)</f>
        <v/>
      </c>
      <c r="K6232" s="6" t="str">
        <f aca="false">IF($H6232="","",DATE(YEAR($H6232),MONTH($H6232),1))</f>
        <v/>
      </c>
      <c r="L6232" s="0" t="str">
        <f aca="false">IF($A6232="","",INDEX(CARTAO_COMPRAS!$K:$K,INT((ROW()-2)/20)+2))</f>
        <v/>
      </c>
      <c r="M6232" s="0" t="str">
        <f aca="false">IF($A6232="","","Compra no cartão")</f>
        <v/>
      </c>
    </row>
    <row r="6233" customFormat="false" ht="13.5" hidden="false" customHeight="false" outlineLevel="0" collapsed="false">
      <c r="A6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3" s="0" t="str">
        <f aca="false">IF($A6233="","",INDEX(CARTAO_COMPRAS!$C:$C,INT((ROW()-2)/20)+2))</f>
        <v/>
      </c>
      <c r="C6233" s="0" t="str">
        <f aca="false">IF($A6233="","",INDEX(CARTAO_COMPRAS!$D:$D,INT((ROW()-2)/20)+2))</f>
        <v/>
      </c>
      <c r="D6233" s="0" t="str">
        <f aca="false">IF($A6233="","",INDEX(CARTAO_COMPRAS!$E:$E,INT((ROW()-2)/20)+2))</f>
        <v/>
      </c>
      <c r="E6233" s="0" t="str">
        <f aca="false">IF($A6233="","",INDEX(CARTAO_COMPRAS!$H:$H,INT((ROW()-2)/20)+2)+MOD(ROW()-2,20))</f>
        <v/>
      </c>
      <c r="F6233" s="0" t="str">
        <f aca="false">IF($A6233="","",INDEX(CARTAO_COMPRAS!$G:$G,INT((ROW()-2)/20)+2))</f>
        <v/>
      </c>
      <c r="G6233" s="5" t="str">
        <f aca="false">IF($A6233="","",INDEX(CARTAO_COMPRAS!$I:$I,INT((ROW()-2)/20)+2))</f>
        <v/>
      </c>
      <c r="H6233" s="4" t="str">
        <f aca="false">IF($A6233="","",EDATE(INDEX(CARTAO_COMPRAS!$J:$J,INT((ROW()-2)/20)+2),MOD(ROW()-2,20)))</f>
        <v/>
      </c>
      <c r="I6233" s="4" t="str">
        <f aca="false">IF($H6233="","",$H6233-WEEKDAY($H6233,2)+1)</f>
        <v/>
      </c>
      <c r="J6233" s="4" t="str">
        <f aca="false">IF($I6233="","",$I6233+6)</f>
        <v/>
      </c>
      <c r="K6233" s="6" t="str">
        <f aca="false">IF($H6233="","",DATE(YEAR($H6233),MONTH($H6233),1))</f>
        <v/>
      </c>
      <c r="L6233" s="0" t="str">
        <f aca="false">IF($A6233="","",INDEX(CARTAO_COMPRAS!$K:$K,INT((ROW()-2)/20)+2))</f>
        <v/>
      </c>
      <c r="M6233" s="0" t="str">
        <f aca="false">IF($A6233="","","Compra no cartão")</f>
        <v/>
      </c>
    </row>
    <row r="6234" customFormat="false" ht="13.5" hidden="false" customHeight="false" outlineLevel="0" collapsed="false">
      <c r="A6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4" s="0" t="str">
        <f aca="false">IF($A6234="","",INDEX(CARTAO_COMPRAS!$C:$C,INT((ROW()-2)/20)+2))</f>
        <v/>
      </c>
      <c r="C6234" s="0" t="str">
        <f aca="false">IF($A6234="","",INDEX(CARTAO_COMPRAS!$D:$D,INT((ROW()-2)/20)+2))</f>
        <v/>
      </c>
      <c r="D6234" s="0" t="str">
        <f aca="false">IF($A6234="","",INDEX(CARTAO_COMPRAS!$E:$E,INT((ROW()-2)/20)+2))</f>
        <v/>
      </c>
      <c r="E6234" s="0" t="str">
        <f aca="false">IF($A6234="","",INDEX(CARTAO_COMPRAS!$H:$H,INT((ROW()-2)/20)+2)+MOD(ROW()-2,20))</f>
        <v/>
      </c>
      <c r="F6234" s="0" t="str">
        <f aca="false">IF($A6234="","",INDEX(CARTAO_COMPRAS!$G:$G,INT((ROW()-2)/20)+2))</f>
        <v/>
      </c>
      <c r="G6234" s="5" t="str">
        <f aca="false">IF($A6234="","",INDEX(CARTAO_COMPRAS!$I:$I,INT((ROW()-2)/20)+2))</f>
        <v/>
      </c>
      <c r="H6234" s="4" t="str">
        <f aca="false">IF($A6234="","",EDATE(INDEX(CARTAO_COMPRAS!$J:$J,INT((ROW()-2)/20)+2),MOD(ROW()-2,20)))</f>
        <v/>
      </c>
      <c r="I6234" s="4" t="str">
        <f aca="false">IF($H6234="","",$H6234-WEEKDAY($H6234,2)+1)</f>
        <v/>
      </c>
      <c r="J6234" s="4" t="str">
        <f aca="false">IF($I6234="","",$I6234+6)</f>
        <v/>
      </c>
      <c r="K6234" s="6" t="str">
        <f aca="false">IF($H6234="","",DATE(YEAR($H6234),MONTH($H6234),1))</f>
        <v/>
      </c>
      <c r="L6234" s="0" t="str">
        <f aca="false">IF($A6234="","",INDEX(CARTAO_COMPRAS!$K:$K,INT((ROW()-2)/20)+2))</f>
        <v/>
      </c>
      <c r="M6234" s="0" t="str">
        <f aca="false">IF($A6234="","","Compra no cartão")</f>
        <v/>
      </c>
    </row>
    <row r="6235" customFormat="false" ht="13.5" hidden="false" customHeight="false" outlineLevel="0" collapsed="false">
      <c r="A6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5" s="0" t="str">
        <f aca="false">IF($A6235="","",INDEX(CARTAO_COMPRAS!$C:$C,INT((ROW()-2)/20)+2))</f>
        <v/>
      </c>
      <c r="C6235" s="0" t="str">
        <f aca="false">IF($A6235="","",INDEX(CARTAO_COMPRAS!$D:$D,INT((ROW()-2)/20)+2))</f>
        <v/>
      </c>
      <c r="D6235" s="0" t="str">
        <f aca="false">IF($A6235="","",INDEX(CARTAO_COMPRAS!$E:$E,INT((ROW()-2)/20)+2))</f>
        <v/>
      </c>
      <c r="E6235" s="0" t="str">
        <f aca="false">IF($A6235="","",INDEX(CARTAO_COMPRAS!$H:$H,INT((ROW()-2)/20)+2)+MOD(ROW()-2,20))</f>
        <v/>
      </c>
      <c r="F6235" s="0" t="str">
        <f aca="false">IF($A6235="","",INDEX(CARTAO_COMPRAS!$G:$G,INT((ROW()-2)/20)+2))</f>
        <v/>
      </c>
      <c r="G6235" s="5" t="str">
        <f aca="false">IF($A6235="","",INDEX(CARTAO_COMPRAS!$I:$I,INT((ROW()-2)/20)+2))</f>
        <v/>
      </c>
      <c r="H6235" s="4" t="str">
        <f aca="false">IF($A6235="","",EDATE(INDEX(CARTAO_COMPRAS!$J:$J,INT((ROW()-2)/20)+2),MOD(ROW()-2,20)))</f>
        <v/>
      </c>
      <c r="I6235" s="4" t="str">
        <f aca="false">IF($H6235="","",$H6235-WEEKDAY($H6235,2)+1)</f>
        <v/>
      </c>
      <c r="J6235" s="4" t="str">
        <f aca="false">IF($I6235="","",$I6235+6)</f>
        <v/>
      </c>
      <c r="K6235" s="6" t="str">
        <f aca="false">IF($H6235="","",DATE(YEAR($H6235),MONTH($H6235),1))</f>
        <v/>
      </c>
      <c r="L6235" s="0" t="str">
        <f aca="false">IF($A6235="","",INDEX(CARTAO_COMPRAS!$K:$K,INT((ROW()-2)/20)+2))</f>
        <v/>
      </c>
      <c r="M6235" s="0" t="str">
        <f aca="false">IF($A6235="","","Compra no cartão")</f>
        <v/>
      </c>
    </row>
    <row r="6236" customFormat="false" ht="13.5" hidden="false" customHeight="false" outlineLevel="0" collapsed="false">
      <c r="A6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6" s="0" t="str">
        <f aca="false">IF($A6236="","",INDEX(CARTAO_COMPRAS!$C:$C,INT((ROW()-2)/20)+2))</f>
        <v/>
      </c>
      <c r="C6236" s="0" t="str">
        <f aca="false">IF($A6236="","",INDEX(CARTAO_COMPRAS!$D:$D,INT((ROW()-2)/20)+2))</f>
        <v/>
      </c>
      <c r="D6236" s="0" t="str">
        <f aca="false">IF($A6236="","",INDEX(CARTAO_COMPRAS!$E:$E,INT((ROW()-2)/20)+2))</f>
        <v/>
      </c>
      <c r="E6236" s="0" t="str">
        <f aca="false">IF($A6236="","",INDEX(CARTAO_COMPRAS!$H:$H,INT((ROW()-2)/20)+2)+MOD(ROW()-2,20))</f>
        <v/>
      </c>
      <c r="F6236" s="0" t="str">
        <f aca="false">IF($A6236="","",INDEX(CARTAO_COMPRAS!$G:$G,INT((ROW()-2)/20)+2))</f>
        <v/>
      </c>
      <c r="G6236" s="5" t="str">
        <f aca="false">IF($A6236="","",INDEX(CARTAO_COMPRAS!$I:$I,INT((ROW()-2)/20)+2))</f>
        <v/>
      </c>
      <c r="H6236" s="4" t="str">
        <f aca="false">IF($A6236="","",EDATE(INDEX(CARTAO_COMPRAS!$J:$J,INT((ROW()-2)/20)+2),MOD(ROW()-2,20)))</f>
        <v/>
      </c>
      <c r="I6236" s="4" t="str">
        <f aca="false">IF($H6236="","",$H6236-WEEKDAY($H6236,2)+1)</f>
        <v/>
      </c>
      <c r="J6236" s="4" t="str">
        <f aca="false">IF($I6236="","",$I6236+6)</f>
        <v/>
      </c>
      <c r="K6236" s="6" t="str">
        <f aca="false">IF($H6236="","",DATE(YEAR($H6236),MONTH($H6236),1))</f>
        <v/>
      </c>
      <c r="L6236" s="0" t="str">
        <f aca="false">IF($A6236="","",INDEX(CARTAO_COMPRAS!$K:$K,INT((ROW()-2)/20)+2))</f>
        <v/>
      </c>
      <c r="M6236" s="0" t="str">
        <f aca="false">IF($A6236="","","Compra no cartão")</f>
        <v/>
      </c>
    </row>
    <row r="6237" customFormat="false" ht="13.5" hidden="false" customHeight="false" outlineLevel="0" collapsed="false">
      <c r="A6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7" s="0" t="str">
        <f aca="false">IF($A6237="","",INDEX(CARTAO_COMPRAS!$C:$C,INT((ROW()-2)/20)+2))</f>
        <v/>
      </c>
      <c r="C6237" s="0" t="str">
        <f aca="false">IF($A6237="","",INDEX(CARTAO_COMPRAS!$D:$D,INT((ROW()-2)/20)+2))</f>
        <v/>
      </c>
      <c r="D6237" s="0" t="str">
        <f aca="false">IF($A6237="","",INDEX(CARTAO_COMPRAS!$E:$E,INT((ROW()-2)/20)+2))</f>
        <v/>
      </c>
      <c r="E6237" s="0" t="str">
        <f aca="false">IF($A6237="","",INDEX(CARTAO_COMPRAS!$H:$H,INT((ROW()-2)/20)+2)+MOD(ROW()-2,20))</f>
        <v/>
      </c>
      <c r="F6237" s="0" t="str">
        <f aca="false">IF($A6237="","",INDEX(CARTAO_COMPRAS!$G:$G,INT((ROW()-2)/20)+2))</f>
        <v/>
      </c>
      <c r="G6237" s="5" t="str">
        <f aca="false">IF($A6237="","",INDEX(CARTAO_COMPRAS!$I:$I,INT((ROW()-2)/20)+2))</f>
        <v/>
      </c>
      <c r="H6237" s="4" t="str">
        <f aca="false">IF($A6237="","",EDATE(INDEX(CARTAO_COMPRAS!$J:$J,INT((ROW()-2)/20)+2),MOD(ROW()-2,20)))</f>
        <v/>
      </c>
      <c r="I6237" s="4" t="str">
        <f aca="false">IF($H6237="","",$H6237-WEEKDAY($H6237,2)+1)</f>
        <v/>
      </c>
      <c r="J6237" s="4" t="str">
        <f aca="false">IF($I6237="","",$I6237+6)</f>
        <v/>
      </c>
      <c r="K6237" s="6" t="str">
        <f aca="false">IF($H6237="","",DATE(YEAR($H6237),MONTH($H6237),1))</f>
        <v/>
      </c>
      <c r="L6237" s="0" t="str">
        <f aca="false">IF($A6237="","",INDEX(CARTAO_COMPRAS!$K:$K,INT((ROW()-2)/20)+2))</f>
        <v/>
      </c>
      <c r="M6237" s="0" t="str">
        <f aca="false">IF($A6237="","","Compra no cartão")</f>
        <v/>
      </c>
    </row>
    <row r="6238" customFormat="false" ht="13.5" hidden="false" customHeight="false" outlineLevel="0" collapsed="false">
      <c r="A6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8" s="0" t="str">
        <f aca="false">IF($A6238="","",INDEX(CARTAO_COMPRAS!$C:$C,INT((ROW()-2)/20)+2))</f>
        <v/>
      </c>
      <c r="C6238" s="0" t="str">
        <f aca="false">IF($A6238="","",INDEX(CARTAO_COMPRAS!$D:$D,INT((ROW()-2)/20)+2))</f>
        <v/>
      </c>
      <c r="D6238" s="0" t="str">
        <f aca="false">IF($A6238="","",INDEX(CARTAO_COMPRAS!$E:$E,INT((ROW()-2)/20)+2))</f>
        <v/>
      </c>
      <c r="E6238" s="0" t="str">
        <f aca="false">IF($A6238="","",INDEX(CARTAO_COMPRAS!$H:$H,INT((ROW()-2)/20)+2)+MOD(ROW()-2,20))</f>
        <v/>
      </c>
      <c r="F6238" s="0" t="str">
        <f aca="false">IF($A6238="","",INDEX(CARTAO_COMPRAS!$G:$G,INT((ROW()-2)/20)+2))</f>
        <v/>
      </c>
      <c r="G6238" s="5" t="str">
        <f aca="false">IF($A6238="","",INDEX(CARTAO_COMPRAS!$I:$I,INT((ROW()-2)/20)+2))</f>
        <v/>
      </c>
      <c r="H6238" s="4" t="str">
        <f aca="false">IF($A6238="","",EDATE(INDEX(CARTAO_COMPRAS!$J:$J,INT((ROW()-2)/20)+2),MOD(ROW()-2,20)))</f>
        <v/>
      </c>
      <c r="I6238" s="4" t="str">
        <f aca="false">IF($H6238="","",$H6238-WEEKDAY($H6238,2)+1)</f>
        <v/>
      </c>
      <c r="J6238" s="4" t="str">
        <f aca="false">IF($I6238="","",$I6238+6)</f>
        <v/>
      </c>
      <c r="K6238" s="6" t="str">
        <f aca="false">IF($H6238="","",DATE(YEAR($H6238),MONTH($H6238),1))</f>
        <v/>
      </c>
      <c r="L6238" s="0" t="str">
        <f aca="false">IF($A6238="","",INDEX(CARTAO_COMPRAS!$K:$K,INT((ROW()-2)/20)+2))</f>
        <v/>
      </c>
      <c r="M6238" s="0" t="str">
        <f aca="false">IF($A6238="","","Compra no cartão")</f>
        <v/>
      </c>
    </row>
    <row r="6239" customFormat="false" ht="13.5" hidden="false" customHeight="false" outlineLevel="0" collapsed="false">
      <c r="A6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39" s="0" t="str">
        <f aca="false">IF($A6239="","",INDEX(CARTAO_COMPRAS!$C:$C,INT((ROW()-2)/20)+2))</f>
        <v/>
      </c>
      <c r="C6239" s="0" t="str">
        <f aca="false">IF($A6239="","",INDEX(CARTAO_COMPRAS!$D:$D,INT((ROW()-2)/20)+2))</f>
        <v/>
      </c>
      <c r="D6239" s="0" t="str">
        <f aca="false">IF($A6239="","",INDEX(CARTAO_COMPRAS!$E:$E,INT((ROW()-2)/20)+2))</f>
        <v/>
      </c>
      <c r="E6239" s="0" t="str">
        <f aca="false">IF($A6239="","",INDEX(CARTAO_COMPRAS!$H:$H,INT((ROW()-2)/20)+2)+MOD(ROW()-2,20))</f>
        <v/>
      </c>
      <c r="F6239" s="0" t="str">
        <f aca="false">IF($A6239="","",INDEX(CARTAO_COMPRAS!$G:$G,INT((ROW()-2)/20)+2))</f>
        <v/>
      </c>
      <c r="G6239" s="5" t="str">
        <f aca="false">IF($A6239="","",INDEX(CARTAO_COMPRAS!$I:$I,INT((ROW()-2)/20)+2))</f>
        <v/>
      </c>
      <c r="H6239" s="4" t="str">
        <f aca="false">IF($A6239="","",EDATE(INDEX(CARTAO_COMPRAS!$J:$J,INT((ROW()-2)/20)+2),MOD(ROW()-2,20)))</f>
        <v/>
      </c>
      <c r="I6239" s="4" t="str">
        <f aca="false">IF($H6239="","",$H6239-WEEKDAY($H6239,2)+1)</f>
        <v/>
      </c>
      <c r="J6239" s="4" t="str">
        <f aca="false">IF($I6239="","",$I6239+6)</f>
        <v/>
      </c>
      <c r="K6239" s="6" t="str">
        <f aca="false">IF($H6239="","",DATE(YEAR($H6239),MONTH($H6239),1))</f>
        <v/>
      </c>
      <c r="L6239" s="0" t="str">
        <f aca="false">IF($A6239="","",INDEX(CARTAO_COMPRAS!$K:$K,INT((ROW()-2)/20)+2))</f>
        <v/>
      </c>
      <c r="M6239" s="0" t="str">
        <f aca="false">IF($A6239="","","Compra no cartão")</f>
        <v/>
      </c>
    </row>
    <row r="6240" customFormat="false" ht="13.5" hidden="false" customHeight="false" outlineLevel="0" collapsed="false">
      <c r="A6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0" s="0" t="str">
        <f aca="false">IF($A6240="","",INDEX(CARTAO_COMPRAS!$C:$C,INT((ROW()-2)/20)+2))</f>
        <v/>
      </c>
      <c r="C6240" s="0" t="str">
        <f aca="false">IF($A6240="","",INDEX(CARTAO_COMPRAS!$D:$D,INT((ROW()-2)/20)+2))</f>
        <v/>
      </c>
      <c r="D6240" s="0" t="str">
        <f aca="false">IF($A6240="","",INDEX(CARTAO_COMPRAS!$E:$E,INT((ROW()-2)/20)+2))</f>
        <v/>
      </c>
      <c r="E6240" s="0" t="str">
        <f aca="false">IF($A6240="","",INDEX(CARTAO_COMPRAS!$H:$H,INT((ROW()-2)/20)+2)+MOD(ROW()-2,20))</f>
        <v/>
      </c>
      <c r="F6240" s="0" t="str">
        <f aca="false">IF($A6240="","",INDEX(CARTAO_COMPRAS!$G:$G,INT((ROW()-2)/20)+2))</f>
        <v/>
      </c>
      <c r="G6240" s="5" t="str">
        <f aca="false">IF($A6240="","",INDEX(CARTAO_COMPRAS!$I:$I,INT((ROW()-2)/20)+2))</f>
        <v/>
      </c>
      <c r="H6240" s="4" t="str">
        <f aca="false">IF($A6240="","",EDATE(INDEX(CARTAO_COMPRAS!$J:$J,INT((ROW()-2)/20)+2),MOD(ROW()-2,20)))</f>
        <v/>
      </c>
      <c r="I6240" s="4" t="str">
        <f aca="false">IF($H6240="","",$H6240-WEEKDAY($H6240,2)+1)</f>
        <v/>
      </c>
      <c r="J6240" s="4" t="str">
        <f aca="false">IF($I6240="","",$I6240+6)</f>
        <v/>
      </c>
      <c r="K6240" s="6" t="str">
        <f aca="false">IF($H6240="","",DATE(YEAR($H6240),MONTH($H6240),1))</f>
        <v/>
      </c>
      <c r="L6240" s="0" t="str">
        <f aca="false">IF($A6240="","",INDEX(CARTAO_COMPRAS!$K:$K,INT((ROW()-2)/20)+2))</f>
        <v/>
      </c>
      <c r="M6240" s="0" t="str">
        <f aca="false">IF($A6240="","","Compra no cartão")</f>
        <v/>
      </c>
    </row>
    <row r="6241" customFormat="false" ht="13.5" hidden="false" customHeight="false" outlineLevel="0" collapsed="false">
      <c r="A6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1" s="0" t="str">
        <f aca="false">IF($A6241="","",INDEX(CARTAO_COMPRAS!$C:$C,INT((ROW()-2)/20)+2))</f>
        <v/>
      </c>
      <c r="C6241" s="0" t="str">
        <f aca="false">IF($A6241="","",INDEX(CARTAO_COMPRAS!$D:$D,INT((ROW()-2)/20)+2))</f>
        <v/>
      </c>
      <c r="D6241" s="0" t="str">
        <f aca="false">IF($A6241="","",INDEX(CARTAO_COMPRAS!$E:$E,INT((ROW()-2)/20)+2))</f>
        <v/>
      </c>
      <c r="E6241" s="0" t="str">
        <f aca="false">IF($A6241="","",INDEX(CARTAO_COMPRAS!$H:$H,INT((ROW()-2)/20)+2)+MOD(ROW()-2,20))</f>
        <v/>
      </c>
      <c r="F6241" s="0" t="str">
        <f aca="false">IF($A6241="","",INDEX(CARTAO_COMPRAS!$G:$G,INT((ROW()-2)/20)+2))</f>
        <v/>
      </c>
      <c r="G6241" s="5" t="str">
        <f aca="false">IF($A6241="","",INDEX(CARTAO_COMPRAS!$I:$I,INT((ROW()-2)/20)+2))</f>
        <v/>
      </c>
      <c r="H6241" s="4" t="str">
        <f aca="false">IF($A6241="","",EDATE(INDEX(CARTAO_COMPRAS!$J:$J,INT((ROW()-2)/20)+2),MOD(ROW()-2,20)))</f>
        <v/>
      </c>
      <c r="I6241" s="4" t="str">
        <f aca="false">IF($H6241="","",$H6241-WEEKDAY($H6241,2)+1)</f>
        <v/>
      </c>
      <c r="J6241" s="4" t="str">
        <f aca="false">IF($I6241="","",$I6241+6)</f>
        <v/>
      </c>
      <c r="K6241" s="6" t="str">
        <f aca="false">IF($H6241="","",DATE(YEAR($H6241),MONTH($H6241),1))</f>
        <v/>
      </c>
      <c r="L6241" s="0" t="str">
        <f aca="false">IF($A6241="","",INDEX(CARTAO_COMPRAS!$K:$K,INT((ROW()-2)/20)+2))</f>
        <v/>
      </c>
      <c r="M6241" s="0" t="str">
        <f aca="false">IF($A6241="","","Compra no cartão")</f>
        <v/>
      </c>
    </row>
    <row r="6242" customFormat="false" ht="13.5" hidden="false" customHeight="false" outlineLevel="0" collapsed="false">
      <c r="A62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2" s="0" t="str">
        <f aca="false">IF($A6242="","",INDEX(CARTAO_COMPRAS!$C:$C,INT((ROW()-2)/20)+2))</f>
        <v/>
      </c>
      <c r="C6242" s="0" t="str">
        <f aca="false">IF($A6242="","",INDEX(CARTAO_COMPRAS!$D:$D,INT((ROW()-2)/20)+2))</f>
        <v/>
      </c>
      <c r="D6242" s="0" t="str">
        <f aca="false">IF($A6242="","",INDEX(CARTAO_COMPRAS!$E:$E,INT((ROW()-2)/20)+2))</f>
        <v/>
      </c>
      <c r="E6242" s="0" t="str">
        <f aca="false">IF($A6242="","",INDEX(CARTAO_COMPRAS!$H:$H,INT((ROW()-2)/20)+2)+MOD(ROW()-2,20))</f>
        <v/>
      </c>
      <c r="F6242" s="0" t="str">
        <f aca="false">IF($A6242="","",INDEX(CARTAO_COMPRAS!$G:$G,INT((ROW()-2)/20)+2))</f>
        <v/>
      </c>
      <c r="G6242" s="5" t="str">
        <f aca="false">IF($A6242="","",INDEX(CARTAO_COMPRAS!$I:$I,INT((ROW()-2)/20)+2))</f>
        <v/>
      </c>
      <c r="H6242" s="4" t="str">
        <f aca="false">IF($A6242="","",EDATE(INDEX(CARTAO_COMPRAS!$J:$J,INT((ROW()-2)/20)+2),MOD(ROW()-2,20)))</f>
        <v/>
      </c>
      <c r="I6242" s="4" t="str">
        <f aca="false">IF($H6242="","",$H6242-WEEKDAY($H6242,2)+1)</f>
        <v/>
      </c>
      <c r="J6242" s="4" t="str">
        <f aca="false">IF($I6242="","",$I6242+6)</f>
        <v/>
      </c>
      <c r="K6242" s="6" t="str">
        <f aca="false">IF($H6242="","",DATE(YEAR($H6242),MONTH($H6242),1))</f>
        <v/>
      </c>
      <c r="L6242" s="0" t="str">
        <f aca="false">IF($A6242="","",INDEX(CARTAO_COMPRAS!$K:$K,INT((ROW()-2)/20)+2))</f>
        <v/>
      </c>
      <c r="M6242" s="0" t="str">
        <f aca="false">IF($A6242="","","Compra no cartão")</f>
        <v/>
      </c>
    </row>
    <row r="6243" customFormat="false" ht="13.5" hidden="false" customHeight="false" outlineLevel="0" collapsed="false">
      <c r="A6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3" s="0" t="str">
        <f aca="false">IF($A6243="","",INDEX(CARTAO_COMPRAS!$C:$C,INT((ROW()-2)/20)+2))</f>
        <v/>
      </c>
      <c r="C6243" s="0" t="str">
        <f aca="false">IF($A6243="","",INDEX(CARTAO_COMPRAS!$D:$D,INT((ROW()-2)/20)+2))</f>
        <v/>
      </c>
      <c r="D6243" s="0" t="str">
        <f aca="false">IF($A6243="","",INDEX(CARTAO_COMPRAS!$E:$E,INT((ROW()-2)/20)+2))</f>
        <v/>
      </c>
      <c r="E6243" s="0" t="str">
        <f aca="false">IF($A6243="","",INDEX(CARTAO_COMPRAS!$H:$H,INT((ROW()-2)/20)+2)+MOD(ROW()-2,20))</f>
        <v/>
      </c>
      <c r="F6243" s="0" t="str">
        <f aca="false">IF($A6243="","",INDEX(CARTAO_COMPRAS!$G:$G,INT((ROW()-2)/20)+2))</f>
        <v/>
      </c>
      <c r="G6243" s="5" t="str">
        <f aca="false">IF($A6243="","",INDEX(CARTAO_COMPRAS!$I:$I,INT((ROW()-2)/20)+2))</f>
        <v/>
      </c>
      <c r="H6243" s="4" t="str">
        <f aca="false">IF($A6243="","",EDATE(INDEX(CARTAO_COMPRAS!$J:$J,INT((ROW()-2)/20)+2),MOD(ROW()-2,20)))</f>
        <v/>
      </c>
      <c r="I6243" s="4" t="str">
        <f aca="false">IF($H6243="","",$H6243-WEEKDAY($H6243,2)+1)</f>
        <v/>
      </c>
      <c r="J6243" s="4" t="str">
        <f aca="false">IF($I6243="","",$I6243+6)</f>
        <v/>
      </c>
      <c r="K6243" s="6" t="str">
        <f aca="false">IF($H6243="","",DATE(YEAR($H6243),MONTH($H6243),1))</f>
        <v/>
      </c>
      <c r="L6243" s="0" t="str">
        <f aca="false">IF($A6243="","",INDEX(CARTAO_COMPRAS!$K:$K,INT((ROW()-2)/20)+2))</f>
        <v/>
      </c>
      <c r="M6243" s="0" t="str">
        <f aca="false">IF($A6243="","","Compra no cartão")</f>
        <v/>
      </c>
    </row>
    <row r="6244" customFormat="false" ht="13.5" hidden="false" customHeight="false" outlineLevel="0" collapsed="false">
      <c r="A6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4" s="0" t="str">
        <f aca="false">IF($A6244="","",INDEX(CARTAO_COMPRAS!$C:$C,INT((ROW()-2)/20)+2))</f>
        <v/>
      </c>
      <c r="C6244" s="0" t="str">
        <f aca="false">IF($A6244="","",INDEX(CARTAO_COMPRAS!$D:$D,INT((ROW()-2)/20)+2))</f>
        <v/>
      </c>
      <c r="D6244" s="0" t="str">
        <f aca="false">IF($A6244="","",INDEX(CARTAO_COMPRAS!$E:$E,INT((ROW()-2)/20)+2))</f>
        <v/>
      </c>
      <c r="E6244" s="0" t="str">
        <f aca="false">IF($A6244="","",INDEX(CARTAO_COMPRAS!$H:$H,INT((ROW()-2)/20)+2)+MOD(ROW()-2,20))</f>
        <v/>
      </c>
      <c r="F6244" s="0" t="str">
        <f aca="false">IF($A6244="","",INDEX(CARTAO_COMPRAS!$G:$G,INT((ROW()-2)/20)+2))</f>
        <v/>
      </c>
      <c r="G6244" s="5" t="str">
        <f aca="false">IF($A6244="","",INDEX(CARTAO_COMPRAS!$I:$I,INT((ROW()-2)/20)+2))</f>
        <v/>
      </c>
      <c r="H6244" s="4" t="str">
        <f aca="false">IF($A6244="","",EDATE(INDEX(CARTAO_COMPRAS!$J:$J,INT((ROW()-2)/20)+2),MOD(ROW()-2,20)))</f>
        <v/>
      </c>
      <c r="I6244" s="4" t="str">
        <f aca="false">IF($H6244="","",$H6244-WEEKDAY($H6244,2)+1)</f>
        <v/>
      </c>
      <c r="J6244" s="4" t="str">
        <f aca="false">IF($I6244="","",$I6244+6)</f>
        <v/>
      </c>
      <c r="K6244" s="6" t="str">
        <f aca="false">IF($H6244="","",DATE(YEAR($H6244),MONTH($H6244),1))</f>
        <v/>
      </c>
      <c r="L6244" s="0" t="str">
        <f aca="false">IF($A6244="","",INDEX(CARTAO_COMPRAS!$K:$K,INT((ROW()-2)/20)+2))</f>
        <v/>
      </c>
      <c r="M6244" s="0" t="str">
        <f aca="false">IF($A6244="","","Compra no cartão")</f>
        <v/>
      </c>
    </row>
    <row r="6245" customFormat="false" ht="13.5" hidden="false" customHeight="false" outlineLevel="0" collapsed="false">
      <c r="A6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5" s="0" t="str">
        <f aca="false">IF($A6245="","",INDEX(CARTAO_COMPRAS!$C:$C,INT((ROW()-2)/20)+2))</f>
        <v/>
      </c>
      <c r="C6245" s="0" t="str">
        <f aca="false">IF($A6245="","",INDEX(CARTAO_COMPRAS!$D:$D,INT((ROW()-2)/20)+2))</f>
        <v/>
      </c>
      <c r="D6245" s="0" t="str">
        <f aca="false">IF($A6245="","",INDEX(CARTAO_COMPRAS!$E:$E,INT((ROW()-2)/20)+2))</f>
        <v/>
      </c>
      <c r="E6245" s="0" t="str">
        <f aca="false">IF($A6245="","",INDEX(CARTAO_COMPRAS!$H:$H,INT((ROW()-2)/20)+2)+MOD(ROW()-2,20))</f>
        <v/>
      </c>
      <c r="F6245" s="0" t="str">
        <f aca="false">IF($A6245="","",INDEX(CARTAO_COMPRAS!$G:$G,INT((ROW()-2)/20)+2))</f>
        <v/>
      </c>
      <c r="G6245" s="5" t="str">
        <f aca="false">IF($A6245="","",INDEX(CARTAO_COMPRAS!$I:$I,INT((ROW()-2)/20)+2))</f>
        <v/>
      </c>
      <c r="H6245" s="4" t="str">
        <f aca="false">IF($A6245="","",EDATE(INDEX(CARTAO_COMPRAS!$J:$J,INT((ROW()-2)/20)+2),MOD(ROW()-2,20)))</f>
        <v/>
      </c>
      <c r="I6245" s="4" t="str">
        <f aca="false">IF($H6245="","",$H6245-WEEKDAY($H6245,2)+1)</f>
        <v/>
      </c>
      <c r="J6245" s="4" t="str">
        <f aca="false">IF($I6245="","",$I6245+6)</f>
        <v/>
      </c>
      <c r="K6245" s="6" t="str">
        <f aca="false">IF($H6245="","",DATE(YEAR($H6245),MONTH($H6245),1))</f>
        <v/>
      </c>
      <c r="L6245" s="0" t="str">
        <f aca="false">IF($A6245="","",INDEX(CARTAO_COMPRAS!$K:$K,INT((ROW()-2)/20)+2))</f>
        <v/>
      </c>
      <c r="M6245" s="0" t="str">
        <f aca="false">IF($A6245="","","Compra no cartão")</f>
        <v/>
      </c>
    </row>
    <row r="6246" customFormat="false" ht="13.5" hidden="false" customHeight="false" outlineLevel="0" collapsed="false">
      <c r="A6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6" s="0" t="str">
        <f aca="false">IF($A6246="","",INDEX(CARTAO_COMPRAS!$C:$C,INT((ROW()-2)/20)+2))</f>
        <v/>
      </c>
      <c r="C6246" s="0" t="str">
        <f aca="false">IF($A6246="","",INDEX(CARTAO_COMPRAS!$D:$D,INT((ROW()-2)/20)+2))</f>
        <v/>
      </c>
      <c r="D6246" s="0" t="str">
        <f aca="false">IF($A6246="","",INDEX(CARTAO_COMPRAS!$E:$E,INT((ROW()-2)/20)+2))</f>
        <v/>
      </c>
      <c r="E6246" s="0" t="str">
        <f aca="false">IF($A6246="","",INDEX(CARTAO_COMPRAS!$H:$H,INT((ROW()-2)/20)+2)+MOD(ROW()-2,20))</f>
        <v/>
      </c>
      <c r="F6246" s="0" t="str">
        <f aca="false">IF($A6246="","",INDEX(CARTAO_COMPRAS!$G:$G,INT((ROW()-2)/20)+2))</f>
        <v/>
      </c>
      <c r="G6246" s="5" t="str">
        <f aca="false">IF($A6246="","",INDEX(CARTAO_COMPRAS!$I:$I,INT((ROW()-2)/20)+2))</f>
        <v/>
      </c>
      <c r="H6246" s="4" t="str">
        <f aca="false">IF($A6246="","",EDATE(INDEX(CARTAO_COMPRAS!$J:$J,INT((ROW()-2)/20)+2),MOD(ROW()-2,20)))</f>
        <v/>
      </c>
      <c r="I6246" s="4" t="str">
        <f aca="false">IF($H6246="","",$H6246-WEEKDAY($H6246,2)+1)</f>
        <v/>
      </c>
      <c r="J6246" s="4" t="str">
        <f aca="false">IF($I6246="","",$I6246+6)</f>
        <v/>
      </c>
      <c r="K6246" s="6" t="str">
        <f aca="false">IF($H6246="","",DATE(YEAR($H6246),MONTH($H6246),1))</f>
        <v/>
      </c>
      <c r="L6246" s="0" t="str">
        <f aca="false">IF($A6246="","",INDEX(CARTAO_COMPRAS!$K:$K,INT((ROW()-2)/20)+2))</f>
        <v/>
      </c>
      <c r="M6246" s="0" t="str">
        <f aca="false">IF($A6246="","","Compra no cartão")</f>
        <v/>
      </c>
    </row>
    <row r="6247" customFormat="false" ht="13.5" hidden="false" customHeight="false" outlineLevel="0" collapsed="false">
      <c r="A6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7" s="0" t="str">
        <f aca="false">IF($A6247="","",INDEX(CARTAO_COMPRAS!$C:$C,INT((ROW()-2)/20)+2))</f>
        <v/>
      </c>
      <c r="C6247" s="0" t="str">
        <f aca="false">IF($A6247="","",INDEX(CARTAO_COMPRAS!$D:$D,INT((ROW()-2)/20)+2))</f>
        <v/>
      </c>
      <c r="D6247" s="0" t="str">
        <f aca="false">IF($A6247="","",INDEX(CARTAO_COMPRAS!$E:$E,INT((ROW()-2)/20)+2))</f>
        <v/>
      </c>
      <c r="E6247" s="0" t="str">
        <f aca="false">IF($A6247="","",INDEX(CARTAO_COMPRAS!$H:$H,INT((ROW()-2)/20)+2)+MOD(ROW()-2,20))</f>
        <v/>
      </c>
      <c r="F6247" s="0" t="str">
        <f aca="false">IF($A6247="","",INDEX(CARTAO_COMPRAS!$G:$G,INT((ROW()-2)/20)+2))</f>
        <v/>
      </c>
      <c r="G6247" s="5" t="str">
        <f aca="false">IF($A6247="","",INDEX(CARTAO_COMPRAS!$I:$I,INT((ROW()-2)/20)+2))</f>
        <v/>
      </c>
      <c r="H6247" s="4" t="str">
        <f aca="false">IF($A6247="","",EDATE(INDEX(CARTAO_COMPRAS!$J:$J,INT((ROW()-2)/20)+2),MOD(ROW()-2,20)))</f>
        <v/>
      </c>
      <c r="I6247" s="4" t="str">
        <f aca="false">IF($H6247="","",$H6247-WEEKDAY($H6247,2)+1)</f>
        <v/>
      </c>
      <c r="J6247" s="4" t="str">
        <f aca="false">IF($I6247="","",$I6247+6)</f>
        <v/>
      </c>
      <c r="K6247" s="6" t="str">
        <f aca="false">IF($H6247="","",DATE(YEAR($H6247),MONTH($H6247),1))</f>
        <v/>
      </c>
      <c r="L6247" s="0" t="str">
        <f aca="false">IF($A6247="","",INDEX(CARTAO_COMPRAS!$K:$K,INT((ROW()-2)/20)+2))</f>
        <v/>
      </c>
      <c r="M6247" s="0" t="str">
        <f aca="false">IF($A6247="","","Compra no cartão")</f>
        <v/>
      </c>
    </row>
    <row r="6248" customFormat="false" ht="13.5" hidden="false" customHeight="false" outlineLevel="0" collapsed="false">
      <c r="A6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8" s="0" t="str">
        <f aca="false">IF($A6248="","",INDEX(CARTAO_COMPRAS!$C:$C,INT((ROW()-2)/20)+2))</f>
        <v/>
      </c>
      <c r="C6248" s="0" t="str">
        <f aca="false">IF($A6248="","",INDEX(CARTAO_COMPRAS!$D:$D,INT((ROW()-2)/20)+2))</f>
        <v/>
      </c>
      <c r="D6248" s="0" t="str">
        <f aca="false">IF($A6248="","",INDEX(CARTAO_COMPRAS!$E:$E,INT((ROW()-2)/20)+2))</f>
        <v/>
      </c>
      <c r="E6248" s="0" t="str">
        <f aca="false">IF($A6248="","",INDEX(CARTAO_COMPRAS!$H:$H,INT((ROW()-2)/20)+2)+MOD(ROW()-2,20))</f>
        <v/>
      </c>
      <c r="F6248" s="0" t="str">
        <f aca="false">IF($A6248="","",INDEX(CARTAO_COMPRAS!$G:$G,INT((ROW()-2)/20)+2))</f>
        <v/>
      </c>
      <c r="G6248" s="5" t="str">
        <f aca="false">IF($A6248="","",INDEX(CARTAO_COMPRAS!$I:$I,INT((ROW()-2)/20)+2))</f>
        <v/>
      </c>
      <c r="H6248" s="4" t="str">
        <f aca="false">IF($A6248="","",EDATE(INDEX(CARTAO_COMPRAS!$J:$J,INT((ROW()-2)/20)+2),MOD(ROW()-2,20)))</f>
        <v/>
      </c>
      <c r="I6248" s="4" t="str">
        <f aca="false">IF($H6248="","",$H6248-WEEKDAY($H6248,2)+1)</f>
        <v/>
      </c>
      <c r="J6248" s="4" t="str">
        <f aca="false">IF($I6248="","",$I6248+6)</f>
        <v/>
      </c>
      <c r="K6248" s="6" t="str">
        <f aca="false">IF($H6248="","",DATE(YEAR($H6248),MONTH($H6248),1))</f>
        <v/>
      </c>
      <c r="L6248" s="0" t="str">
        <f aca="false">IF($A6248="","",INDEX(CARTAO_COMPRAS!$K:$K,INT((ROW()-2)/20)+2))</f>
        <v/>
      </c>
      <c r="M6248" s="0" t="str">
        <f aca="false">IF($A6248="","","Compra no cartão")</f>
        <v/>
      </c>
    </row>
    <row r="6249" customFormat="false" ht="13.5" hidden="false" customHeight="false" outlineLevel="0" collapsed="false">
      <c r="A6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49" s="0" t="str">
        <f aca="false">IF($A6249="","",INDEX(CARTAO_COMPRAS!$C:$C,INT((ROW()-2)/20)+2))</f>
        <v/>
      </c>
      <c r="C6249" s="0" t="str">
        <f aca="false">IF($A6249="","",INDEX(CARTAO_COMPRAS!$D:$D,INT((ROW()-2)/20)+2))</f>
        <v/>
      </c>
      <c r="D6249" s="0" t="str">
        <f aca="false">IF($A6249="","",INDEX(CARTAO_COMPRAS!$E:$E,INT((ROW()-2)/20)+2))</f>
        <v/>
      </c>
      <c r="E6249" s="0" t="str">
        <f aca="false">IF($A6249="","",INDEX(CARTAO_COMPRAS!$H:$H,INT((ROW()-2)/20)+2)+MOD(ROW()-2,20))</f>
        <v/>
      </c>
      <c r="F6249" s="0" t="str">
        <f aca="false">IF($A6249="","",INDEX(CARTAO_COMPRAS!$G:$G,INT((ROW()-2)/20)+2))</f>
        <v/>
      </c>
      <c r="G6249" s="5" t="str">
        <f aca="false">IF($A6249="","",INDEX(CARTAO_COMPRAS!$I:$I,INT((ROW()-2)/20)+2))</f>
        <v/>
      </c>
      <c r="H6249" s="4" t="str">
        <f aca="false">IF($A6249="","",EDATE(INDEX(CARTAO_COMPRAS!$J:$J,INT((ROW()-2)/20)+2),MOD(ROW()-2,20)))</f>
        <v/>
      </c>
      <c r="I6249" s="4" t="str">
        <f aca="false">IF($H6249="","",$H6249-WEEKDAY($H6249,2)+1)</f>
        <v/>
      </c>
      <c r="J6249" s="4" t="str">
        <f aca="false">IF($I6249="","",$I6249+6)</f>
        <v/>
      </c>
      <c r="K6249" s="6" t="str">
        <f aca="false">IF($H6249="","",DATE(YEAR($H6249),MONTH($H6249),1))</f>
        <v/>
      </c>
      <c r="L6249" s="0" t="str">
        <f aca="false">IF($A6249="","",INDEX(CARTAO_COMPRAS!$K:$K,INT((ROW()-2)/20)+2))</f>
        <v/>
      </c>
      <c r="M6249" s="0" t="str">
        <f aca="false">IF($A6249="","","Compra no cartão")</f>
        <v/>
      </c>
    </row>
    <row r="6250" customFormat="false" ht="13.5" hidden="false" customHeight="false" outlineLevel="0" collapsed="false">
      <c r="A6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0" s="0" t="str">
        <f aca="false">IF($A6250="","",INDEX(CARTAO_COMPRAS!$C:$C,INT((ROW()-2)/20)+2))</f>
        <v/>
      </c>
      <c r="C6250" s="0" t="str">
        <f aca="false">IF($A6250="","",INDEX(CARTAO_COMPRAS!$D:$D,INT((ROW()-2)/20)+2))</f>
        <v/>
      </c>
      <c r="D6250" s="0" t="str">
        <f aca="false">IF($A6250="","",INDEX(CARTAO_COMPRAS!$E:$E,INT((ROW()-2)/20)+2))</f>
        <v/>
      </c>
      <c r="E6250" s="0" t="str">
        <f aca="false">IF($A6250="","",INDEX(CARTAO_COMPRAS!$H:$H,INT((ROW()-2)/20)+2)+MOD(ROW()-2,20))</f>
        <v/>
      </c>
      <c r="F6250" s="0" t="str">
        <f aca="false">IF($A6250="","",INDEX(CARTAO_COMPRAS!$G:$G,INT((ROW()-2)/20)+2))</f>
        <v/>
      </c>
      <c r="G6250" s="5" t="str">
        <f aca="false">IF($A6250="","",INDEX(CARTAO_COMPRAS!$I:$I,INT((ROW()-2)/20)+2))</f>
        <v/>
      </c>
      <c r="H6250" s="4" t="str">
        <f aca="false">IF($A6250="","",EDATE(INDEX(CARTAO_COMPRAS!$J:$J,INT((ROW()-2)/20)+2),MOD(ROW()-2,20)))</f>
        <v/>
      </c>
      <c r="I6250" s="4" t="str">
        <f aca="false">IF($H6250="","",$H6250-WEEKDAY($H6250,2)+1)</f>
        <v/>
      </c>
      <c r="J6250" s="4" t="str">
        <f aca="false">IF($I6250="","",$I6250+6)</f>
        <v/>
      </c>
      <c r="K6250" s="6" t="str">
        <f aca="false">IF($H6250="","",DATE(YEAR($H6250),MONTH($H6250),1))</f>
        <v/>
      </c>
      <c r="L6250" s="0" t="str">
        <f aca="false">IF($A6250="","",INDEX(CARTAO_COMPRAS!$K:$K,INT((ROW()-2)/20)+2))</f>
        <v/>
      </c>
      <c r="M6250" s="0" t="str">
        <f aca="false">IF($A6250="","","Compra no cartão")</f>
        <v/>
      </c>
    </row>
    <row r="6251" customFormat="false" ht="13.5" hidden="false" customHeight="false" outlineLevel="0" collapsed="false">
      <c r="A6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1" s="0" t="str">
        <f aca="false">IF($A6251="","",INDEX(CARTAO_COMPRAS!$C:$C,INT((ROW()-2)/20)+2))</f>
        <v/>
      </c>
      <c r="C6251" s="0" t="str">
        <f aca="false">IF($A6251="","",INDEX(CARTAO_COMPRAS!$D:$D,INT((ROW()-2)/20)+2))</f>
        <v/>
      </c>
      <c r="D6251" s="0" t="str">
        <f aca="false">IF($A6251="","",INDEX(CARTAO_COMPRAS!$E:$E,INT((ROW()-2)/20)+2))</f>
        <v/>
      </c>
      <c r="E6251" s="0" t="str">
        <f aca="false">IF($A6251="","",INDEX(CARTAO_COMPRAS!$H:$H,INT((ROW()-2)/20)+2)+MOD(ROW()-2,20))</f>
        <v/>
      </c>
      <c r="F6251" s="0" t="str">
        <f aca="false">IF($A6251="","",INDEX(CARTAO_COMPRAS!$G:$G,INT((ROW()-2)/20)+2))</f>
        <v/>
      </c>
      <c r="G6251" s="5" t="str">
        <f aca="false">IF($A6251="","",INDEX(CARTAO_COMPRAS!$I:$I,INT((ROW()-2)/20)+2))</f>
        <v/>
      </c>
      <c r="H6251" s="4" t="str">
        <f aca="false">IF($A6251="","",EDATE(INDEX(CARTAO_COMPRAS!$J:$J,INT((ROW()-2)/20)+2),MOD(ROW()-2,20)))</f>
        <v/>
      </c>
      <c r="I6251" s="4" t="str">
        <f aca="false">IF($H6251="","",$H6251-WEEKDAY($H6251,2)+1)</f>
        <v/>
      </c>
      <c r="J6251" s="4" t="str">
        <f aca="false">IF($I6251="","",$I6251+6)</f>
        <v/>
      </c>
      <c r="K6251" s="6" t="str">
        <f aca="false">IF($H6251="","",DATE(YEAR($H6251),MONTH($H6251),1))</f>
        <v/>
      </c>
      <c r="L6251" s="0" t="str">
        <f aca="false">IF($A6251="","",INDEX(CARTAO_COMPRAS!$K:$K,INT((ROW()-2)/20)+2))</f>
        <v/>
      </c>
      <c r="M6251" s="0" t="str">
        <f aca="false">IF($A6251="","","Compra no cartão")</f>
        <v/>
      </c>
    </row>
    <row r="6252" customFormat="false" ht="13.5" hidden="false" customHeight="false" outlineLevel="0" collapsed="false">
      <c r="A6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2" s="0" t="str">
        <f aca="false">IF($A6252="","",INDEX(CARTAO_COMPRAS!$C:$C,INT((ROW()-2)/20)+2))</f>
        <v/>
      </c>
      <c r="C6252" s="0" t="str">
        <f aca="false">IF($A6252="","",INDEX(CARTAO_COMPRAS!$D:$D,INT((ROW()-2)/20)+2))</f>
        <v/>
      </c>
      <c r="D6252" s="0" t="str">
        <f aca="false">IF($A6252="","",INDEX(CARTAO_COMPRAS!$E:$E,INT((ROW()-2)/20)+2))</f>
        <v/>
      </c>
      <c r="E6252" s="0" t="str">
        <f aca="false">IF($A6252="","",INDEX(CARTAO_COMPRAS!$H:$H,INT((ROW()-2)/20)+2)+MOD(ROW()-2,20))</f>
        <v/>
      </c>
      <c r="F6252" s="0" t="str">
        <f aca="false">IF($A6252="","",INDEX(CARTAO_COMPRAS!$G:$G,INT((ROW()-2)/20)+2))</f>
        <v/>
      </c>
      <c r="G6252" s="5" t="str">
        <f aca="false">IF($A6252="","",INDEX(CARTAO_COMPRAS!$I:$I,INT((ROW()-2)/20)+2))</f>
        <v/>
      </c>
      <c r="H6252" s="4" t="str">
        <f aca="false">IF($A6252="","",EDATE(INDEX(CARTAO_COMPRAS!$J:$J,INT((ROW()-2)/20)+2),MOD(ROW()-2,20)))</f>
        <v/>
      </c>
      <c r="I6252" s="4" t="str">
        <f aca="false">IF($H6252="","",$H6252-WEEKDAY($H6252,2)+1)</f>
        <v/>
      </c>
      <c r="J6252" s="4" t="str">
        <f aca="false">IF($I6252="","",$I6252+6)</f>
        <v/>
      </c>
      <c r="K6252" s="6" t="str">
        <f aca="false">IF($H6252="","",DATE(YEAR($H6252),MONTH($H6252),1))</f>
        <v/>
      </c>
      <c r="L6252" s="0" t="str">
        <f aca="false">IF($A6252="","",INDEX(CARTAO_COMPRAS!$K:$K,INT((ROW()-2)/20)+2))</f>
        <v/>
      </c>
      <c r="M6252" s="0" t="str">
        <f aca="false">IF($A6252="","","Compra no cartão")</f>
        <v/>
      </c>
    </row>
    <row r="6253" customFormat="false" ht="13.5" hidden="false" customHeight="false" outlineLevel="0" collapsed="false">
      <c r="A6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3" s="0" t="str">
        <f aca="false">IF($A6253="","",INDEX(CARTAO_COMPRAS!$C:$C,INT((ROW()-2)/20)+2))</f>
        <v/>
      </c>
      <c r="C6253" s="0" t="str">
        <f aca="false">IF($A6253="","",INDEX(CARTAO_COMPRAS!$D:$D,INT((ROW()-2)/20)+2))</f>
        <v/>
      </c>
      <c r="D6253" s="0" t="str">
        <f aca="false">IF($A6253="","",INDEX(CARTAO_COMPRAS!$E:$E,INT((ROW()-2)/20)+2))</f>
        <v/>
      </c>
      <c r="E6253" s="0" t="str">
        <f aca="false">IF($A6253="","",INDEX(CARTAO_COMPRAS!$H:$H,INT((ROW()-2)/20)+2)+MOD(ROW()-2,20))</f>
        <v/>
      </c>
      <c r="F6253" s="0" t="str">
        <f aca="false">IF($A6253="","",INDEX(CARTAO_COMPRAS!$G:$G,INT((ROW()-2)/20)+2))</f>
        <v/>
      </c>
      <c r="G6253" s="5" t="str">
        <f aca="false">IF($A6253="","",INDEX(CARTAO_COMPRAS!$I:$I,INT((ROW()-2)/20)+2))</f>
        <v/>
      </c>
      <c r="H6253" s="4" t="str">
        <f aca="false">IF($A6253="","",EDATE(INDEX(CARTAO_COMPRAS!$J:$J,INT((ROW()-2)/20)+2),MOD(ROW()-2,20)))</f>
        <v/>
      </c>
      <c r="I6253" s="4" t="str">
        <f aca="false">IF($H6253="","",$H6253-WEEKDAY($H6253,2)+1)</f>
        <v/>
      </c>
      <c r="J6253" s="4" t="str">
        <f aca="false">IF($I6253="","",$I6253+6)</f>
        <v/>
      </c>
      <c r="K6253" s="6" t="str">
        <f aca="false">IF($H6253="","",DATE(YEAR($H6253),MONTH($H6253),1))</f>
        <v/>
      </c>
      <c r="L6253" s="0" t="str">
        <f aca="false">IF($A6253="","",INDEX(CARTAO_COMPRAS!$K:$K,INT((ROW()-2)/20)+2))</f>
        <v/>
      </c>
      <c r="M6253" s="0" t="str">
        <f aca="false">IF($A6253="","","Compra no cartão")</f>
        <v/>
      </c>
    </row>
    <row r="6254" customFormat="false" ht="13.5" hidden="false" customHeight="false" outlineLevel="0" collapsed="false">
      <c r="A6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4" s="0" t="str">
        <f aca="false">IF($A6254="","",INDEX(CARTAO_COMPRAS!$C:$C,INT((ROW()-2)/20)+2))</f>
        <v/>
      </c>
      <c r="C6254" s="0" t="str">
        <f aca="false">IF($A6254="","",INDEX(CARTAO_COMPRAS!$D:$D,INT((ROW()-2)/20)+2))</f>
        <v/>
      </c>
      <c r="D6254" s="0" t="str">
        <f aca="false">IF($A6254="","",INDEX(CARTAO_COMPRAS!$E:$E,INT((ROW()-2)/20)+2))</f>
        <v/>
      </c>
      <c r="E6254" s="0" t="str">
        <f aca="false">IF($A6254="","",INDEX(CARTAO_COMPRAS!$H:$H,INT((ROW()-2)/20)+2)+MOD(ROW()-2,20))</f>
        <v/>
      </c>
      <c r="F6254" s="0" t="str">
        <f aca="false">IF($A6254="","",INDEX(CARTAO_COMPRAS!$G:$G,INT((ROW()-2)/20)+2))</f>
        <v/>
      </c>
      <c r="G6254" s="5" t="str">
        <f aca="false">IF($A6254="","",INDEX(CARTAO_COMPRAS!$I:$I,INT((ROW()-2)/20)+2))</f>
        <v/>
      </c>
      <c r="H6254" s="4" t="str">
        <f aca="false">IF($A6254="","",EDATE(INDEX(CARTAO_COMPRAS!$J:$J,INT((ROW()-2)/20)+2),MOD(ROW()-2,20)))</f>
        <v/>
      </c>
      <c r="I6254" s="4" t="str">
        <f aca="false">IF($H6254="","",$H6254-WEEKDAY($H6254,2)+1)</f>
        <v/>
      </c>
      <c r="J6254" s="4" t="str">
        <f aca="false">IF($I6254="","",$I6254+6)</f>
        <v/>
      </c>
      <c r="K6254" s="6" t="str">
        <f aca="false">IF($H6254="","",DATE(YEAR($H6254),MONTH($H6254),1))</f>
        <v/>
      </c>
      <c r="L6254" s="0" t="str">
        <f aca="false">IF($A6254="","",INDEX(CARTAO_COMPRAS!$K:$K,INT((ROW()-2)/20)+2))</f>
        <v/>
      </c>
      <c r="M6254" s="0" t="str">
        <f aca="false">IF($A6254="","","Compra no cartão")</f>
        <v/>
      </c>
    </row>
    <row r="6255" customFormat="false" ht="13.5" hidden="false" customHeight="false" outlineLevel="0" collapsed="false">
      <c r="A6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5" s="0" t="str">
        <f aca="false">IF($A6255="","",INDEX(CARTAO_COMPRAS!$C:$C,INT((ROW()-2)/20)+2))</f>
        <v/>
      </c>
      <c r="C6255" s="0" t="str">
        <f aca="false">IF($A6255="","",INDEX(CARTAO_COMPRAS!$D:$D,INT((ROW()-2)/20)+2))</f>
        <v/>
      </c>
      <c r="D6255" s="0" t="str">
        <f aca="false">IF($A6255="","",INDEX(CARTAO_COMPRAS!$E:$E,INT((ROW()-2)/20)+2))</f>
        <v/>
      </c>
      <c r="E6255" s="0" t="str">
        <f aca="false">IF($A6255="","",INDEX(CARTAO_COMPRAS!$H:$H,INT((ROW()-2)/20)+2)+MOD(ROW()-2,20))</f>
        <v/>
      </c>
      <c r="F6255" s="0" t="str">
        <f aca="false">IF($A6255="","",INDEX(CARTAO_COMPRAS!$G:$G,INT((ROW()-2)/20)+2))</f>
        <v/>
      </c>
      <c r="G6255" s="5" t="str">
        <f aca="false">IF($A6255="","",INDEX(CARTAO_COMPRAS!$I:$I,INT((ROW()-2)/20)+2))</f>
        <v/>
      </c>
      <c r="H6255" s="4" t="str">
        <f aca="false">IF($A6255="","",EDATE(INDEX(CARTAO_COMPRAS!$J:$J,INT((ROW()-2)/20)+2),MOD(ROW()-2,20)))</f>
        <v/>
      </c>
      <c r="I6255" s="4" t="str">
        <f aca="false">IF($H6255="","",$H6255-WEEKDAY($H6255,2)+1)</f>
        <v/>
      </c>
      <c r="J6255" s="4" t="str">
        <f aca="false">IF($I6255="","",$I6255+6)</f>
        <v/>
      </c>
      <c r="K6255" s="6" t="str">
        <f aca="false">IF($H6255="","",DATE(YEAR($H6255),MONTH($H6255),1))</f>
        <v/>
      </c>
      <c r="L6255" s="0" t="str">
        <f aca="false">IF($A6255="","",INDEX(CARTAO_COMPRAS!$K:$K,INT((ROW()-2)/20)+2))</f>
        <v/>
      </c>
      <c r="M6255" s="0" t="str">
        <f aca="false">IF($A6255="","","Compra no cartão")</f>
        <v/>
      </c>
    </row>
    <row r="6256" customFormat="false" ht="13.5" hidden="false" customHeight="false" outlineLevel="0" collapsed="false">
      <c r="A6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6" s="0" t="str">
        <f aca="false">IF($A6256="","",INDEX(CARTAO_COMPRAS!$C:$C,INT((ROW()-2)/20)+2))</f>
        <v/>
      </c>
      <c r="C6256" s="0" t="str">
        <f aca="false">IF($A6256="","",INDEX(CARTAO_COMPRAS!$D:$D,INT((ROW()-2)/20)+2))</f>
        <v/>
      </c>
      <c r="D6256" s="0" t="str">
        <f aca="false">IF($A6256="","",INDEX(CARTAO_COMPRAS!$E:$E,INT((ROW()-2)/20)+2))</f>
        <v/>
      </c>
      <c r="E6256" s="0" t="str">
        <f aca="false">IF($A6256="","",INDEX(CARTAO_COMPRAS!$H:$H,INT((ROW()-2)/20)+2)+MOD(ROW()-2,20))</f>
        <v/>
      </c>
      <c r="F6256" s="0" t="str">
        <f aca="false">IF($A6256="","",INDEX(CARTAO_COMPRAS!$G:$G,INT((ROW()-2)/20)+2))</f>
        <v/>
      </c>
      <c r="G6256" s="5" t="str">
        <f aca="false">IF($A6256="","",INDEX(CARTAO_COMPRAS!$I:$I,INT((ROW()-2)/20)+2))</f>
        <v/>
      </c>
      <c r="H6256" s="4" t="str">
        <f aca="false">IF($A6256="","",EDATE(INDEX(CARTAO_COMPRAS!$J:$J,INT((ROW()-2)/20)+2),MOD(ROW()-2,20)))</f>
        <v/>
      </c>
      <c r="I6256" s="4" t="str">
        <f aca="false">IF($H6256="","",$H6256-WEEKDAY($H6256,2)+1)</f>
        <v/>
      </c>
      <c r="J6256" s="4" t="str">
        <f aca="false">IF($I6256="","",$I6256+6)</f>
        <v/>
      </c>
      <c r="K6256" s="6" t="str">
        <f aca="false">IF($H6256="","",DATE(YEAR($H6256),MONTH($H6256),1))</f>
        <v/>
      </c>
      <c r="L6256" s="0" t="str">
        <f aca="false">IF($A6256="","",INDEX(CARTAO_COMPRAS!$K:$K,INT((ROW()-2)/20)+2))</f>
        <v/>
      </c>
      <c r="M6256" s="0" t="str">
        <f aca="false">IF($A6256="","","Compra no cartão")</f>
        <v/>
      </c>
    </row>
    <row r="6257" customFormat="false" ht="13.5" hidden="false" customHeight="false" outlineLevel="0" collapsed="false">
      <c r="A6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7" s="0" t="str">
        <f aca="false">IF($A6257="","",INDEX(CARTAO_COMPRAS!$C:$C,INT((ROW()-2)/20)+2))</f>
        <v/>
      </c>
      <c r="C6257" s="0" t="str">
        <f aca="false">IF($A6257="","",INDEX(CARTAO_COMPRAS!$D:$D,INT((ROW()-2)/20)+2))</f>
        <v/>
      </c>
      <c r="D6257" s="0" t="str">
        <f aca="false">IF($A6257="","",INDEX(CARTAO_COMPRAS!$E:$E,INT((ROW()-2)/20)+2))</f>
        <v/>
      </c>
      <c r="E6257" s="0" t="str">
        <f aca="false">IF($A6257="","",INDEX(CARTAO_COMPRAS!$H:$H,INT((ROW()-2)/20)+2)+MOD(ROW()-2,20))</f>
        <v/>
      </c>
      <c r="F6257" s="0" t="str">
        <f aca="false">IF($A6257="","",INDEX(CARTAO_COMPRAS!$G:$G,INT((ROW()-2)/20)+2))</f>
        <v/>
      </c>
      <c r="G6257" s="5" t="str">
        <f aca="false">IF($A6257="","",INDEX(CARTAO_COMPRAS!$I:$I,INT((ROW()-2)/20)+2))</f>
        <v/>
      </c>
      <c r="H6257" s="4" t="str">
        <f aca="false">IF($A6257="","",EDATE(INDEX(CARTAO_COMPRAS!$J:$J,INT((ROW()-2)/20)+2),MOD(ROW()-2,20)))</f>
        <v/>
      </c>
      <c r="I6257" s="4" t="str">
        <f aca="false">IF($H6257="","",$H6257-WEEKDAY($H6257,2)+1)</f>
        <v/>
      </c>
      <c r="J6257" s="4" t="str">
        <f aca="false">IF($I6257="","",$I6257+6)</f>
        <v/>
      </c>
      <c r="K6257" s="6" t="str">
        <f aca="false">IF($H6257="","",DATE(YEAR($H6257),MONTH($H6257),1))</f>
        <v/>
      </c>
      <c r="L6257" s="0" t="str">
        <f aca="false">IF($A6257="","",INDEX(CARTAO_COMPRAS!$K:$K,INT((ROW()-2)/20)+2))</f>
        <v/>
      </c>
      <c r="M6257" s="0" t="str">
        <f aca="false">IF($A6257="","","Compra no cartão")</f>
        <v/>
      </c>
    </row>
    <row r="6258" customFormat="false" ht="13.5" hidden="false" customHeight="false" outlineLevel="0" collapsed="false">
      <c r="A6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8" s="0" t="str">
        <f aca="false">IF($A6258="","",INDEX(CARTAO_COMPRAS!$C:$C,INT((ROW()-2)/20)+2))</f>
        <v/>
      </c>
      <c r="C6258" s="0" t="str">
        <f aca="false">IF($A6258="","",INDEX(CARTAO_COMPRAS!$D:$D,INT((ROW()-2)/20)+2))</f>
        <v/>
      </c>
      <c r="D6258" s="0" t="str">
        <f aca="false">IF($A6258="","",INDEX(CARTAO_COMPRAS!$E:$E,INT((ROW()-2)/20)+2))</f>
        <v/>
      </c>
      <c r="E6258" s="0" t="str">
        <f aca="false">IF($A6258="","",INDEX(CARTAO_COMPRAS!$H:$H,INT((ROW()-2)/20)+2)+MOD(ROW()-2,20))</f>
        <v/>
      </c>
      <c r="F6258" s="0" t="str">
        <f aca="false">IF($A6258="","",INDEX(CARTAO_COMPRAS!$G:$G,INT((ROW()-2)/20)+2))</f>
        <v/>
      </c>
      <c r="G6258" s="5" t="str">
        <f aca="false">IF($A6258="","",INDEX(CARTAO_COMPRAS!$I:$I,INT((ROW()-2)/20)+2))</f>
        <v/>
      </c>
      <c r="H6258" s="4" t="str">
        <f aca="false">IF($A6258="","",EDATE(INDEX(CARTAO_COMPRAS!$J:$J,INT((ROW()-2)/20)+2),MOD(ROW()-2,20)))</f>
        <v/>
      </c>
      <c r="I6258" s="4" t="str">
        <f aca="false">IF($H6258="","",$H6258-WEEKDAY($H6258,2)+1)</f>
        <v/>
      </c>
      <c r="J6258" s="4" t="str">
        <f aca="false">IF($I6258="","",$I6258+6)</f>
        <v/>
      </c>
      <c r="K6258" s="6" t="str">
        <f aca="false">IF($H6258="","",DATE(YEAR($H6258),MONTH($H6258),1))</f>
        <v/>
      </c>
      <c r="L6258" s="0" t="str">
        <f aca="false">IF($A6258="","",INDEX(CARTAO_COMPRAS!$K:$K,INT((ROW()-2)/20)+2))</f>
        <v/>
      </c>
      <c r="M6258" s="0" t="str">
        <f aca="false">IF($A6258="","","Compra no cartão")</f>
        <v/>
      </c>
    </row>
    <row r="6259" customFormat="false" ht="13.5" hidden="false" customHeight="false" outlineLevel="0" collapsed="false">
      <c r="A6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59" s="0" t="str">
        <f aca="false">IF($A6259="","",INDEX(CARTAO_COMPRAS!$C:$C,INT((ROW()-2)/20)+2))</f>
        <v/>
      </c>
      <c r="C6259" s="0" t="str">
        <f aca="false">IF($A6259="","",INDEX(CARTAO_COMPRAS!$D:$D,INT((ROW()-2)/20)+2))</f>
        <v/>
      </c>
      <c r="D6259" s="0" t="str">
        <f aca="false">IF($A6259="","",INDEX(CARTAO_COMPRAS!$E:$E,INT((ROW()-2)/20)+2))</f>
        <v/>
      </c>
      <c r="E6259" s="0" t="str">
        <f aca="false">IF($A6259="","",INDEX(CARTAO_COMPRAS!$H:$H,INT((ROW()-2)/20)+2)+MOD(ROW()-2,20))</f>
        <v/>
      </c>
      <c r="F6259" s="0" t="str">
        <f aca="false">IF($A6259="","",INDEX(CARTAO_COMPRAS!$G:$G,INT((ROW()-2)/20)+2))</f>
        <v/>
      </c>
      <c r="G6259" s="5" t="str">
        <f aca="false">IF($A6259="","",INDEX(CARTAO_COMPRAS!$I:$I,INT((ROW()-2)/20)+2))</f>
        <v/>
      </c>
      <c r="H6259" s="4" t="str">
        <f aca="false">IF($A6259="","",EDATE(INDEX(CARTAO_COMPRAS!$J:$J,INT((ROW()-2)/20)+2),MOD(ROW()-2,20)))</f>
        <v/>
      </c>
      <c r="I6259" s="4" t="str">
        <f aca="false">IF($H6259="","",$H6259-WEEKDAY($H6259,2)+1)</f>
        <v/>
      </c>
      <c r="J6259" s="4" t="str">
        <f aca="false">IF($I6259="","",$I6259+6)</f>
        <v/>
      </c>
      <c r="K6259" s="6" t="str">
        <f aca="false">IF($H6259="","",DATE(YEAR($H6259),MONTH($H6259),1))</f>
        <v/>
      </c>
      <c r="L6259" s="0" t="str">
        <f aca="false">IF($A6259="","",INDEX(CARTAO_COMPRAS!$K:$K,INT((ROW()-2)/20)+2))</f>
        <v/>
      </c>
      <c r="M6259" s="0" t="str">
        <f aca="false">IF($A6259="","","Compra no cartão")</f>
        <v/>
      </c>
    </row>
    <row r="6260" customFormat="false" ht="13.5" hidden="false" customHeight="false" outlineLevel="0" collapsed="false">
      <c r="A6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0" s="0" t="str">
        <f aca="false">IF($A6260="","",INDEX(CARTAO_COMPRAS!$C:$C,INT((ROW()-2)/20)+2))</f>
        <v/>
      </c>
      <c r="C6260" s="0" t="str">
        <f aca="false">IF($A6260="","",INDEX(CARTAO_COMPRAS!$D:$D,INT((ROW()-2)/20)+2))</f>
        <v/>
      </c>
      <c r="D6260" s="0" t="str">
        <f aca="false">IF($A6260="","",INDEX(CARTAO_COMPRAS!$E:$E,INT((ROW()-2)/20)+2))</f>
        <v/>
      </c>
      <c r="E6260" s="0" t="str">
        <f aca="false">IF($A6260="","",INDEX(CARTAO_COMPRAS!$H:$H,INT((ROW()-2)/20)+2)+MOD(ROW()-2,20))</f>
        <v/>
      </c>
      <c r="F6260" s="0" t="str">
        <f aca="false">IF($A6260="","",INDEX(CARTAO_COMPRAS!$G:$G,INT((ROW()-2)/20)+2))</f>
        <v/>
      </c>
      <c r="G6260" s="5" t="str">
        <f aca="false">IF($A6260="","",INDEX(CARTAO_COMPRAS!$I:$I,INT((ROW()-2)/20)+2))</f>
        <v/>
      </c>
      <c r="H6260" s="4" t="str">
        <f aca="false">IF($A6260="","",EDATE(INDEX(CARTAO_COMPRAS!$J:$J,INT((ROW()-2)/20)+2),MOD(ROW()-2,20)))</f>
        <v/>
      </c>
      <c r="I6260" s="4" t="str">
        <f aca="false">IF($H6260="","",$H6260-WEEKDAY($H6260,2)+1)</f>
        <v/>
      </c>
      <c r="J6260" s="4" t="str">
        <f aca="false">IF($I6260="","",$I6260+6)</f>
        <v/>
      </c>
      <c r="K6260" s="6" t="str">
        <f aca="false">IF($H6260="","",DATE(YEAR($H6260),MONTH($H6260),1))</f>
        <v/>
      </c>
      <c r="L6260" s="0" t="str">
        <f aca="false">IF($A6260="","",INDEX(CARTAO_COMPRAS!$K:$K,INT((ROW()-2)/20)+2))</f>
        <v/>
      </c>
      <c r="M6260" s="0" t="str">
        <f aca="false">IF($A6260="","","Compra no cartão")</f>
        <v/>
      </c>
    </row>
    <row r="6261" customFormat="false" ht="13.5" hidden="false" customHeight="false" outlineLevel="0" collapsed="false">
      <c r="A6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1" s="0" t="str">
        <f aca="false">IF($A6261="","",INDEX(CARTAO_COMPRAS!$C:$C,INT((ROW()-2)/20)+2))</f>
        <v/>
      </c>
      <c r="C6261" s="0" t="str">
        <f aca="false">IF($A6261="","",INDEX(CARTAO_COMPRAS!$D:$D,INT((ROW()-2)/20)+2))</f>
        <v/>
      </c>
      <c r="D6261" s="0" t="str">
        <f aca="false">IF($A6261="","",INDEX(CARTAO_COMPRAS!$E:$E,INT((ROW()-2)/20)+2))</f>
        <v/>
      </c>
      <c r="E6261" s="0" t="str">
        <f aca="false">IF($A6261="","",INDEX(CARTAO_COMPRAS!$H:$H,INT((ROW()-2)/20)+2)+MOD(ROW()-2,20))</f>
        <v/>
      </c>
      <c r="F6261" s="0" t="str">
        <f aca="false">IF($A6261="","",INDEX(CARTAO_COMPRAS!$G:$G,INT((ROW()-2)/20)+2))</f>
        <v/>
      </c>
      <c r="G6261" s="5" t="str">
        <f aca="false">IF($A6261="","",INDEX(CARTAO_COMPRAS!$I:$I,INT((ROW()-2)/20)+2))</f>
        <v/>
      </c>
      <c r="H6261" s="4" t="str">
        <f aca="false">IF($A6261="","",EDATE(INDEX(CARTAO_COMPRAS!$J:$J,INT((ROW()-2)/20)+2),MOD(ROW()-2,20)))</f>
        <v/>
      </c>
      <c r="I6261" s="4" t="str">
        <f aca="false">IF($H6261="","",$H6261-WEEKDAY($H6261,2)+1)</f>
        <v/>
      </c>
      <c r="J6261" s="4" t="str">
        <f aca="false">IF($I6261="","",$I6261+6)</f>
        <v/>
      </c>
      <c r="K6261" s="6" t="str">
        <f aca="false">IF($H6261="","",DATE(YEAR($H6261),MONTH($H6261),1))</f>
        <v/>
      </c>
      <c r="L6261" s="0" t="str">
        <f aca="false">IF($A6261="","",INDEX(CARTAO_COMPRAS!$K:$K,INT((ROW()-2)/20)+2))</f>
        <v/>
      </c>
      <c r="M6261" s="0" t="str">
        <f aca="false">IF($A6261="","","Compra no cartão")</f>
        <v/>
      </c>
    </row>
    <row r="6262" customFormat="false" ht="13.5" hidden="false" customHeight="false" outlineLevel="0" collapsed="false">
      <c r="A62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2" s="0" t="str">
        <f aca="false">IF($A6262="","",INDEX(CARTAO_COMPRAS!$C:$C,INT((ROW()-2)/20)+2))</f>
        <v/>
      </c>
      <c r="C6262" s="0" t="str">
        <f aca="false">IF($A6262="","",INDEX(CARTAO_COMPRAS!$D:$D,INT((ROW()-2)/20)+2))</f>
        <v/>
      </c>
      <c r="D6262" s="0" t="str">
        <f aca="false">IF($A6262="","",INDEX(CARTAO_COMPRAS!$E:$E,INT((ROW()-2)/20)+2))</f>
        <v/>
      </c>
      <c r="E6262" s="0" t="str">
        <f aca="false">IF($A6262="","",INDEX(CARTAO_COMPRAS!$H:$H,INT((ROW()-2)/20)+2)+MOD(ROW()-2,20))</f>
        <v/>
      </c>
      <c r="F6262" s="0" t="str">
        <f aca="false">IF($A6262="","",INDEX(CARTAO_COMPRAS!$G:$G,INT((ROW()-2)/20)+2))</f>
        <v/>
      </c>
      <c r="G6262" s="5" t="str">
        <f aca="false">IF($A6262="","",INDEX(CARTAO_COMPRAS!$I:$I,INT((ROW()-2)/20)+2))</f>
        <v/>
      </c>
      <c r="H6262" s="4" t="str">
        <f aca="false">IF($A6262="","",EDATE(INDEX(CARTAO_COMPRAS!$J:$J,INT((ROW()-2)/20)+2),MOD(ROW()-2,20)))</f>
        <v/>
      </c>
      <c r="I6262" s="4" t="str">
        <f aca="false">IF($H6262="","",$H6262-WEEKDAY($H6262,2)+1)</f>
        <v/>
      </c>
      <c r="J6262" s="4" t="str">
        <f aca="false">IF($I6262="","",$I6262+6)</f>
        <v/>
      </c>
      <c r="K6262" s="6" t="str">
        <f aca="false">IF($H6262="","",DATE(YEAR($H6262),MONTH($H6262),1))</f>
        <v/>
      </c>
      <c r="L6262" s="0" t="str">
        <f aca="false">IF($A6262="","",INDEX(CARTAO_COMPRAS!$K:$K,INT((ROW()-2)/20)+2))</f>
        <v/>
      </c>
      <c r="M6262" s="0" t="str">
        <f aca="false">IF($A6262="","","Compra no cartão")</f>
        <v/>
      </c>
    </row>
    <row r="6263" customFormat="false" ht="13.5" hidden="false" customHeight="false" outlineLevel="0" collapsed="false">
      <c r="A6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3" s="0" t="str">
        <f aca="false">IF($A6263="","",INDEX(CARTAO_COMPRAS!$C:$C,INT((ROW()-2)/20)+2))</f>
        <v/>
      </c>
      <c r="C6263" s="0" t="str">
        <f aca="false">IF($A6263="","",INDEX(CARTAO_COMPRAS!$D:$D,INT((ROW()-2)/20)+2))</f>
        <v/>
      </c>
      <c r="D6263" s="0" t="str">
        <f aca="false">IF($A6263="","",INDEX(CARTAO_COMPRAS!$E:$E,INT((ROW()-2)/20)+2))</f>
        <v/>
      </c>
      <c r="E6263" s="0" t="str">
        <f aca="false">IF($A6263="","",INDEX(CARTAO_COMPRAS!$H:$H,INT((ROW()-2)/20)+2)+MOD(ROW()-2,20))</f>
        <v/>
      </c>
      <c r="F6263" s="0" t="str">
        <f aca="false">IF($A6263="","",INDEX(CARTAO_COMPRAS!$G:$G,INT((ROW()-2)/20)+2))</f>
        <v/>
      </c>
      <c r="G6263" s="5" t="str">
        <f aca="false">IF($A6263="","",INDEX(CARTAO_COMPRAS!$I:$I,INT((ROW()-2)/20)+2))</f>
        <v/>
      </c>
      <c r="H6263" s="4" t="str">
        <f aca="false">IF($A6263="","",EDATE(INDEX(CARTAO_COMPRAS!$J:$J,INT((ROW()-2)/20)+2),MOD(ROW()-2,20)))</f>
        <v/>
      </c>
      <c r="I6263" s="4" t="str">
        <f aca="false">IF($H6263="","",$H6263-WEEKDAY($H6263,2)+1)</f>
        <v/>
      </c>
      <c r="J6263" s="4" t="str">
        <f aca="false">IF($I6263="","",$I6263+6)</f>
        <v/>
      </c>
      <c r="K6263" s="6" t="str">
        <f aca="false">IF($H6263="","",DATE(YEAR($H6263),MONTH($H6263),1))</f>
        <v/>
      </c>
      <c r="L6263" s="0" t="str">
        <f aca="false">IF($A6263="","",INDEX(CARTAO_COMPRAS!$K:$K,INT((ROW()-2)/20)+2))</f>
        <v/>
      </c>
      <c r="M6263" s="0" t="str">
        <f aca="false">IF($A6263="","","Compra no cartão")</f>
        <v/>
      </c>
    </row>
    <row r="6264" customFormat="false" ht="13.5" hidden="false" customHeight="false" outlineLevel="0" collapsed="false">
      <c r="A6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4" s="0" t="str">
        <f aca="false">IF($A6264="","",INDEX(CARTAO_COMPRAS!$C:$C,INT((ROW()-2)/20)+2))</f>
        <v/>
      </c>
      <c r="C6264" s="0" t="str">
        <f aca="false">IF($A6264="","",INDEX(CARTAO_COMPRAS!$D:$D,INT((ROW()-2)/20)+2))</f>
        <v/>
      </c>
      <c r="D6264" s="0" t="str">
        <f aca="false">IF($A6264="","",INDEX(CARTAO_COMPRAS!$E:$E,INT((ROW()-2)/20)+2))</f>
        <v/>
      </c>
      <c r="E6264" s="0" t="str">
        <f aca="false">IF($A6264="","",INDEX(CARTAO_COMPRAS!$H:$H,INT((ROW()-2)/20)+2)+MOD(ROW()-2,20))</f>
        <v/>
      </c>
      <c r="F6264" s="0" t="str">
        <f aca="false">IF($A6264="","",INDEX(CARTAO_COMPRAS!$G:$G,INT((ROW()-2)/20)+2))</f>
        <v/>
      </c>
      <c r="G6264" s="5" t="str">
        <f aca="false">IF($A6264="","",INDEX(CARTAO_COMPRAS!$I:$I,INT((ROW()-2)/20)+2))</f>
        <v/>
      </c>
      <c r="H6264" s="4" t="str">
        <f aca="false">IF($A6264="","",EDATE(INDEX(CARTAO_COMPRAS!$J:$J,INT((ROW()-2)/20)+2),MOD(ROW()-2,20)))</f>
        <v/>
      </c>
      <c r="I6264" s="4" t="str">
        <f aca="false">IF($H6264="","",$H6264-WEEKDAY($H6264,2)+1)</f>
        <v/>
      </c>
      <c r="J6264" s="4" t="str">
        <f aca="false">IF($I6264="","",$I6264+6)</f>
        <v/>
      </c>
      <c r="K6264" s="6" t="str">
        <f aca="false">IF($H6264="","",DATE(YEAR($H6264),MONTH($H6264),1))</f>
        <v/>
      </c>
      <c r="L6264" s="0" t="str">
        <f aca="false">IF($A6264="","",INDEX(CARTAO_COMPRAS!$K:$K,INT((ROW()-2)/20)+2))</f>
        <v/>
      </c>
      <c r="M6264" s="0" t="str">
        <f aca="false">IF($A6264="","","Compra no cartão")</f>
        <v/>
      </c>
    </row>
    <row r="6265" customFormat="false" ht="13.5" hidden="false" customHeight="false" outlineLevel="0" collapsed="false">
      <c r="A6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5" s="0" t="str">
        <f aca="false">IF($A6265="","",INDEX(CARTAO_COMPRAS!$C:$C,INT((ROW()-2)/20)+2))</f>
        <v/>
      </c>
      <c r="C6265" s="0" t="str">
        <f aca="false">IF($A6265="","",INDEX(CARTAO_COMPRAS!$D:$D,INT((ROW()-2)/20)+2))</f>
        <v/>
      </c>
      <c r="D6265" s="0" t="str">
        <f aca="false">IF($A6265="","",INDEX(CARTAO_COMPRAS!$E:$E,INT((ROW()-2)/20)+2))</f>
        <v/>
      </c>
      <c r="E6265" s="0" t="str">
        <f aca="false">IF($A6265="","",INDEX(CARTAO_COMPRAS!$H:$H,INT((ROW()-2)/20)+2)+MOD(ROW()-2,20))</f>
        <v/>
      </c>
      <c r="F6265" s="0" t="str">
        <f aca="false">IF($A6265="","",INDEX(CARTAO_COMPRAS!$G:$G,INT((ROW()-2)/20)+2))</f>
        <v/>
      </c>
      <c r="G6265" s="5" t="str">
        <f aca="false">IF($A6265="","",INDEX(CARTAO_COMPRAS!$I:$I,INT((ROW()-2)/20)+2))</f>
        <v/>
      </c>
      <c r="H6265" s="4" t="str">
        <f aca="false">IF($A6265="","",EDATE(INDEX(CARTAO_COMPRAS!$J:$J,INT((ROW()-2)/20)+2),MOD(ROW()-2,20)))</f>
        <v/>
      </c>
      <c r="I6265" s="4" t="str">
        <f aca="false">IF($H6265="","",$H6265-WEEKDAY($H6265,2)+1)</f>
        <v/>
      </c>
      <c r="J6265" s="4" t="str">
        <f aca="false">IF($I6265="","",$I6265+6)</f>
        <v/>
      </c>
      <c r="K6265" s="6" t="str">
        <f aca="false">IF($H6265="","",DATE(YEAR($H6265),MONTH($H6265),1))</f>
        <v/>
      </c>
      <c r="L6265" s="0" t="str">
        <f aca="false">IF($A6265="","",INDEX(CARTAO_COMPRAS!$K:$K,INT((ROW()-2)/20)+2))</f>
        <v/>
      </c>
      <c r="M6265" s="0" t="str">
        <f aca="false">IF($A6265="","","Compra no cartão")</f>
        <v/>
      </c>
    </row>
    <row r="6266" customFormat="false" ht="13.5" hidden="false" customHeight="false" outlineLevel="0" collapsed="false">
      <c r="A6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6" s="0" t="str">
        <f aca="false">IF($A6266="","",INDEX(CARTAO_COMPRAS!$C:$C,INT((ROW()-2)/20)+2))</f>
        <v/>
      </c>
      <c r="C6266" s="0" t="str">
        <f aca="false">IF($A6266="","",INDEX(CARTAO_COMPRAS!$D:$D,INT((ROW()-2)/20)+2))</f>
        <v/>
      </c>
      <c r="D6266" s="0" t="str">
        <f aca="false">IF($A6266="","",INDEX(CARTAO_COMPRAS!$E:$E,INT((ROW()-2)/20)+2))</f>
        <v/>
      </c>
      <c r="E6266" s="0" t="str">
        <f aca="false">IF($A6266="","",INDEX(CARTAO_COMPRAS!$H:$H,INT((ROW()-2)/20)+2)+MOD(ROW()-2,20))</f>
        <v/>
      </c>
      <c r="F6266" s="0" t="str">
        <f aca="false">IF($A6266="","",INDEX(CARTAO_COMPRAS!$G:$G,INT((ROW()-2)/20)+2))</f>
        <v/>
      </c>
      <c r="G6266" s="5" t="str">
        <f aca="false">IF($A6266="","",INDEX(CARTAO_COMPRAS!$I:$I,INT((ROW()-2)/20)+2))</f>
        <v/>
      </c>
      <c r="H6266" s="4" t="str">
        <f aca="false">IF($A6266="","",EDATE(INDEX(CARTAO_COMPRAS!$J:$J,INT((ROW()-2)/20)+2),MOD(ROW()-2,20)))</f>
        <v/>
      </c>
      <c r="I6266" s="4" t="str">
        <f aca="false">IF($H6266="","",$H6266-WEEKDAY($H6266,2)+1)</f>
        <v/>
      </c>
      <c r="J6266" s="4" t="str">
        <f aca="false">IF($I6266="","",$I6266+6)</f>
        <v/>
      </c>
      <c r="K6266" s="6" t="str">
        <f aca="false">IF($H6266="","",DATE(YEAR($H6266),MONTH($H6266),1))</f>
        <v/>
      </c>
      <c r="L6266" s="0" t="str">
        <f aca="false">IF($A6266="","",INDEX(CARTAO_COMPRAS!$K:$K,INT((ROW()-2)/20)+2))</f>
        <v/>
      </c>
      <c r="M6266" s="0" t="str">
        <f aca="false">IF($A6266="","","Compra no cartão")</f>
        <v/>
      </c>
    </row>
    <row r="6267" customFormat="false" ht="13.5" hidden="false" customHeight="false" outlineLevel="0" collapsed="false">
      <c r="A6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7" s="0" t="str">
        <f aca="false">IF($A6267="","",INDEX(CARTAO_COMPRAS!$C:$C,INT((ROW()-2)/20)+2))</f>
        <v/>
      </c>
      <c r="C6267" s="0" t="str">
        <f aca="false">IF($A6267="","",INDEX(CARTAO_COMPRAS!$D:$D,INT((ROW()-2)/20)+2))</f>
        <v/>
      </c>
      <c r="D6267" s="0" t="str">
        <f aca="false">IF($A6267="","",INDEX(CARTAO_COMPRAS!$E:$E,INT((ROW()-2)/20)+2))</f>
        <v/>
      </c>
      <c r="E6267" s="0" t="str">
        <f aca="false">IF($A6267="","",INDEX(CARTAO_COMPRAS!$H:$H,INT((ROW()-2)/20)+2)+MOD(ROW()-2,20))</f>
        <v/>
      </c>
      <c r="F6267" s="0" t="str">
        <f aca="false">IF($A6267="","",INDEX(CARTAO_COMPRAS!$G:$G,INT((ROW()-2)/20)+2))</f>
        <v/>
      </c>
      <c r="G6267" s="5" t="str">
        <f aca="false">IF($A6267="","",INDEX(CARTAO_COMPRAS!$I:$I,INT((ROW()-2)/20)+2))</f>
        <v/>
      </c>
      <c r="H6267" s="4" t="str">
        <f aca="false">IF($A6267="","",EDATE(INDEX(CARTAO_COMPRAS!$J:$J,INT((ROW()-2)/20)+2),MOD(ROW()-2,20)))</f>
        <v/>
      </c>
      <c r="I6267" s="4" t="str">
        <f aca="false">IF($H6267="","",$H6267-WEEKDAY($H6267,2)+1)</f>
        <v/>
      </c>
      <c r="J6267" s="4" t="str">
        <f aca="false">IF($I6267="","",$I6267+6)</f>
        <v/>
      </c>
      <c r="K6267" s="6" t="str">
        <f aca="false">IF($H6267="","",DATE(YEAR($H6267),MONTH($H6267),1))</f>
        <v/>
      </c>
      <c r="L6267" s="0" t="str">
        <f aca="false">IF($A6267="","",INDEX(CARTAO_COMPRAS!$K:$K,INT((ROW()-2)/20)+2))</f>
        <v/>
      </c>
      <c r="M6267" s="0" t="str">
        <f aca="false">IF($A6267="","","Compra no cartão")</f>
        <v/>
      </c>
    </row>
    <row r="6268" customFormat="false" ht="13.5" hidden="false" customHeight="false" outlineLevel="0" collapsed="false">
      <c r="A6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8" s="0" t="str">
        <f aca="false">IF($A6268="","",INDEX(CARTAO_COMPRAS!$C:$C,INT((ROW()-2)/20)+2))</f>
        <v/>
      </c>
      <c r="C6268" s="0" t="str">
        <f aca="false">IF($A6268="","",INDEX(CARTAO_COMPRAS!$D:$D,INT((ROW()-2)/20)+2))</f>
        <v/>
      </c>
      <c r="D6268" s="0" t="str">
        <f aca="false">IF($A6268="","",INDEX(CARTAO_COMPRAS!$E:$E,INT((ROW()-2)/20)+2))</f>
        <v/>
      </c>
      <c r="E6268" s="0" t="str">
        <f aca="false">IF($A6268="","",INDEX(CARTAO_COMPRAS!$H:$H,INT((ROW()-2)/20)+2)+MOD(ROW()-2,20))</f>
        <v/>
      </c>
      <c r="F6268" s="0" t="str">
        <f aca="false">IF($A6268="","",INDEX(CARTAO_COMPRAS!$G:$G,INT((ROW()-2)/20)+2))</f>
        <v/>
      </c>
      <c r="G6268" s="5" t="str">
        <f aca="false">IF($A6268="","",INDEX(CARTAO_COMPRAS!$I:$I,INT((ROW()-2)/20)+2))</f>
        <v/>
      </c>
      <c r="H6268" s="4" t="str">
        <f aca="false">IF($A6268="","",EDATE(INDEX(CARTAO_COMPRAS!$J:$J,INT((ROW()-2)/20)+2),MOD(ROW()-2,20)))</f>
        <v/>
      </c>
      <c r="I6268" s="4" t="str">
        <f aca="false">IF($H6268="","",$H6268-WEEKDAY($H6268,2)+1)</f>
        <v/>
      </c>
      <c r="J6268" s="4" t="str">
        <f aca="false">IF($I6268="","",$I6268+6)</f>
        <v/>
      </c>
      <c r="K6268" s="6" t="str">
        <f aca="false">IF($H6268="","",DATE(YEAR($H6268),MONTH($H6268),1))</f>
        <v/>
      </c>
      <c r="L6268" s="0" t="str">
        <f aca="false">IF($A6268="","",INDEX(CARTAO_COMPRAS!$K:$K,INT((ROW()-2)/20)+2))</f>
        <v/>
      </c>
      <c r="M6268" s="0" t="str">
        <f aca="false">IF($A6268="","","Compra no cartão")</f>
        <v/>
      </c>
    </row>
    <row r="6269" customFormat="false" ht="13.5" hidden="false" customHeight="false" outlineLevel="0" collapsed="false">
      <c r="A6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69" s="0" t="str">
        <f aca="false">IF($A6269="","",INDEX(CARTAO_COMPRAS!$C:$C,INT((ROW()-2)/20)+2))</f>
        <v/>
      </c>
      <c r="C6269" s="0" t="str">
        <f aca="false">IF($A6269="","",INDEX(CARTAO_COMPRAS!$D:$D,INT((ROW()-2)/20)+2))</f>
        <v/>
      </c>
      <c r="D6269" s="0" t="str">
        <f aca="false">IF($A6269="","",INDEX(CARTAO_COMPRAS!$E:$E,INT((ROW()-2)/20)+2))</f>
        <v/>
      </c>
      <c r="E6269" s="0" t="str">
        <f aca="false">IF($A6269="","",INDEX(CARTAO_COMPRAS!$H:$H,INT((ROW()-2)/20)+2)+MOD(ROW()-2,20))</f>
        <v/>
      </c>
      <c r="F6269" s="0" t="str">
        <f aca="false">IF($A6269="","",INDEX(CARTAO_COMPRAS!$G:$G,INT((ROW()-2)/20)+2))</f>
        <v/>
      </c>
      <c r="G6269" s="5" t="str">
        <f aca="false">IF($A6269="","",INDEX(CARTAO_COMPRAS!$I:$I,INT((ROW()-2)/20)+2))</f>
        <v/>
      </c>
      <c r="H6269" s="4" t="str">
        <f aca="false">IF($A6269="","",EDATE(INDEX(CARTAO_COMPRAS!$J:$J,INT((ROW()-2)/20)+2),MOD(ROW()-2,20)))</f>
        <v/>
      </c>
      <c r="I6269" s="4" t="str">
        <f aca="false">IF($H6269="","",$H6269-WEEKDAY($H6269,2)+1)</f>
        <v/>
      </c>
      <c r="J6269" s="4" t="str">
        <f aca="false">IF($I6269="","",$I6269+6)</f>
        <v/>
      </c>
      <c r="K6269" s="6" t="str">
        <f aca="false">IF($H6269="","",DATE(YEAR($H6269),MONTH($H6269),1))</f>
        <v/>
      </c>
      <c r="L6269" s="0" t="str">
        <f aca="false">IF($A6269="","",INDEX(CARTAO_COMPRAS!$K:$K,INT((ROW()-2)/20)+2))</f>
        <v/>
      </c>
      <c r="M6269" s="0" t="str">
        <f aca="false">IF($A6269="","","Compra no cartão")</f>
        <v/>
      </c>
    </row>
    <row r="6270" customFormat="false" ht="13.5" hidden="false" customHeight="false" outlineLevel="0" collapsed="false">
      <c r="A6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0" s="0" t="str">
        <f aca="false">IF($A6270="","",INDEX(CARTAO_COMPRAS!$C:$C,INT((ROW()-2)/20)+2))</f>
        <v/>
      </c>
      <c r="C6270" s="0" t="str">
        <f aca="false">IF($A6270="","",INDEX(CARTAO_COMPRAS!$D:$D,INT((ROW()-2)/20)+2))</f>
        <v/>
      </c>
      <c r="D6270" s="0" t="str">
        <f aca="false">IF($A6270="","",INDEX(CARTAO_COMPRAS!$E:$E,INT((ROW()-2)/20)+2))</f>
        <v/>
      </c>
      <c r="E6270" s="0" t="str">
        <f aca="false">IF($A6270="","",INDEX(CARTAO_COMPRAS!$H:$H,INT((ROW()-2)/20)+2)+MOD(ROW()-2,20))</f>
        <v/>
      </c>
      <c r="F6270" s="0" t="str">
        <f aca="false">IF($A6270="","",INDEX(CARTAO_COMPRAS!$G:$G,INT((ROW()-2)/20)+2))</f>
        <v/>
      </c>
      <c r="G6270" s="5" t="str">
        <f aca="false">IF($A6270="","",INDEX(CARTAO_COMPRAS!$I:$I,INT((ROW()-2)/20)+2))</f>
        <v/>
      </c>
      <c r="H6270" s="4" t="str">
        <f aca="false">IF($A6270="","",EDATE(INDEX(CARTAO_COMPRAS!$J:$J,INT((ROW()-2)/20)+2),MOD(ROW()-2,20)))</f>
        <v/>
      </c>
      <c r="I6270" s="4" t="str">
        <f aca="false">IF($H6270="","",$H6270-WEEKDAY($H6270,2)+1)</f>
        <v/>
      </c>
      <c r="J6270" s="4" t="str">
        <f aca="false">IF($I6270="","",$I6270+6)</f>
        <v/>
      </c>
      <c r="K6270" s="6" t="str">
        <f aca="false">IF($H6270="","",DATE(YEAR($H6270),MONTH($H6270),1))</f>
        <v/>
      </c>
      <c r="L6270" s="0" t="str">
        <f aca="false">IF($A6270="","",INDEX(CARTAO_COMPRAS!$K:$K,INT((ROW()-2)/20)+2))</f>
        <v/>
      </c>
      <c r="M6270" s="0" t="str">
        <f aca="false">IF($A6270="","","Compra no cartão")</f>
        <v/>
      </c>
    </row>
    <row r="6271" customFormat="false" ht="13.5" hidden="false" customHeight="false" outlineLevel="0" collapsed="false">
      <c r="A6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1" s="0" t="str">
        <f aca="false">IF($A6271="","",INDEX(CARTAO_COMPRAS!$C:$C,INT((ROW()-2)/20)+2))</f>
        <v/>
      </c>
      <c r="C6271" s="0" t="str">
        <f aca="false">IF($A6271="","",INDEX(CARTAO_COMPRAS!$D:$D,INT((ROW()-2)/20)+2))</f>
        <v/>
      </c>
      <c r="D6271" s="0" t="str">
        <f aca="false">IF($A6271="","",INDEX(CARTAO_COMPRAS!$E:$E,INT((ROW()-2)/20)+2))</f>
        <v/>
      </c>
      <c r="E6271" s="0" t="str">
        <f aca="false">IF($A6271="","",INDEX(CARTAO_COMPRAS!$H:$H,INT((ROW()-2)/20)+2)+MOD(ROW()-2,20))</f>
        <v/>
      </c>
      <c r="F6271" s="0" t="str">
        <f aca="false">IF($A6271="","",INDEX(CARTAO_COMPRAS!$G:$G,INT((ROW()-2)/20)+2))</f>
        <v/>
      </c>
      <c r="G6271" s="5" t="str">
        <f aca="false">IF($A6271="","",INDEX(CARTAO_COMPRAS!$I:$I,INT((ROW()-2)/20)+2))</f>
        <v/>
      </c>
      <c r="H6271" s="4" t="str">
        <f aca="false">IF($A6271="","",EDATE(INDEX(CARTAO_COMPRAS!$J:$J,INT((ROW()-2)/20)+2),MOD(ROW()-2,20)))</f>
        <v/>
      </c>
      <c r="I6271" s="4" t="str">
        <f aca="false">IF($H6271="","",$H6271-WEEKDAY($H6271,2)+1)</f>
        <v/>
      </c>
      <c r="J6271" s="4" t="str">
        <f aca="false">IF($I6271="","",$I6271+6)</f>
        <v/>
      </c>
      <c r="K6271" s="6" t="str">
        <f aca="false">IF($H6271="","",DATE(YEAR($H6271),MONTH($H6271),1))</f>
        <v/>
      </c>
      <c r="L6271" s="0" t="str">
        <f aca="false">IF($A6271="","",INDEX(CARTAO_COMPRAS!$K:$K,INT((ROW()-2)/20)+2))</f>
        <v/>
      </c>
      <c r="M6271" s="0" t="str">
        <f aca="false">IF($A6271="","","Compra no cartão")</f>
        <v/>
      </c>
    </row>
    <row r="6272" customFormat="false" ht="13.5" hidden="false" customHeight="false" outlineLevel="0" collapsed="false">
      <c r="A6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2" s="0" t="str">
        <f aca="false">IF($A6272="","",INDEX(CARTAO_COMPRAS!$C:$C,INT((ROW()-2)/20)+2))</f>
        <v/>
      </c>
      <c r="C6272" s="0" t="str">
        <f aca="false">IF($A6272="","",INDEX(CARTAO_COMPRAS!$D:$D,INT((ROW()-2)/20)+2))</f>
        <v/>
      </c>
      <c r="D6272" s="0" t="str">
        <f aca="false">IF($A6272="","",INDEX(CARTAO_COMPRAS!$E:$E,INT((ROW()-2)/20)+2))</f>
        <v/>
      </c>
      <c r="E6272" s="0" t="str">
        <f aca="false">IF($A6272="","",INDEX(CARTAO_COMPRAS!$H:$H,INT((ROW()-2)/20)+2)+MOD(ROW()-2,20))</f>
        <v/>
      </c>
      <c r="F6272" s="0" t="str">
        <f aca="false">IF($A6272="","",INDEX(CARTAO_COMPRAS!$G:$G,INT((ROW()-2)/20)+2))</f>
        <v/>
      </c>
      <c r="G6272" s="5" t="str">
        <f aca="false">IF($A6272="","",INDEX(CARTAO_COMPRAS!$I:$I,INT((ROW()-2)/20)+2))</f>
        <v/>
      </c>
      <c r="H6272" s="4" t="str">
        <f aca="false">IF($A6272="","",EDATE(INDEX(CARTAO_COMPRAS!$J:$J,INT((ROW()-2)/20)+2),MOD(ROW()-2,20)))</f>
        <v/>
      </c>
      <c r="I6272" s="4" t="str">
        <f aca="false">IF($H6272="","",$H6272-WEEKDAY($H6272,2)+1)</f>
        <v/>
      </c>
      <c r="J6272" s="4" t="str">
        <f aca="false">IF($I6272="","",$I6272+6)</f>
        <v/>
      </c>
      <c r="K6272" s="6" t="str">
        <f aca="false">IF($H6272="","",DATE(YEAR($H6272),MONTH($H6272),1))</f>
        <v/>
      </c>
      <c r="L6272" s="0" t="str">
        <f aca="false">IF($A6272="","",INDEX(CARTAO_COMPRAS!$K:$K,INT((ROW()-2)/20)+2))</f>
        <v/>
      </c>
      <c r="M6272" s="0" t="str">
        <f aca="false">IF($A6272="","","Compra no cartão")</f>
        <v/>
      </c>
    </row>
    <row r="6273" customFormat="false" ht="13.5" hidden="false" customHeight="false" outlineLevel="0" collapsed="false">
      <c r="A6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3" s="0" t="str">
        <f aca="false">IF($A6273="","",INDEX(CARTAO_COMPRAS!$C:$C,INT((ROW()-2)/20)+2))</f>
        <v/>
      </c>
      <c r="C6273" s="0" t="str">
        <f aca="false">IF($A6273="","",INDEX(CARTAO_COMPRAS!$D:$D,INT((ROW()-2)/20)+2))</f>
        <v/>
      </c>
      <c r="D6273" s="0" t="str">
        <f aca="false">IF($A6273="","",INDEX(CARTAO_COMPRAS!$E:$E,INT((ROW()-2)/20)+2))</f>
        <v/>
      </c>
      <c r="E6273" s="0" t="str">
        <f aca="false">IF($A6273="","",INDEX(CARTAO_COMPRAS!$H:$H,INT((ROW()-2)/20)+2)+MOD(ROW()-2,20))</f>
        <v/>
      </c>
      <c r="F6273" s="0" t="str">
        <f aca="false">IF($A6273="","",INDEX(CARTAO_COMPRAS!$G:$G,INT((ROW()-2)/20)+2))</f>
        <v/>
      </c>
      <c r="G6273" s="5" t="str">
        <f aca="false">IF($A6273="","",INDEX(CARTAO_COMPRAS!$I:$I,INT((ROW()-2)/20)+2))</f>
        <v/>
      </c>
      <c r="H6273" s="4" t="str">
        <f aca="false">IF($A6273="","",EDATE(INDEX(CARTAO_COMPRAS!$J:$J,INT((ROW()-2)/20)+2),MOD(ROW()-2,20)))</f>
        <v/>
      </c>
      <c r="I6273" s="4" t="str">
        <f aca="false">IF($H6273="","",$H6273-WEEKDAY($H6273,2)+1)</f>
        <v/>
      </c>
      <c r="J6273" s="4" t="str">
        <f aca="false">IF($I6273="","",$I6273+6)</f>
        <v/>
      </c>
      <c r="K6273" s="6" t="str">
        <f aca="false">IF($H6273="","",DATE(YEAR($H6273),MONTH($H6273),1))</f>
        <v/>
      </c>
      <c r="L6273" s="0" t="str">
        <f aca="false">IF($A6273="","",INDEX(CARTAO_COMPRAS!$K:$K,INT((ROW()-2)/20)+2))</f>
        <v/>
      </c>
      <c r="M6273" s="0" t="str">
        <f aca="false">IF($A6273="","","Compra no cartão")</f>
        <v/>
      </c>
    </row>
    <row r="6274" customFormat="false" ht="13.5" hidden="false" customHeight="false" outlineLevel="0" collapsed="false">
      <c r="A6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4" s="0" t="str">
        <f aca="false">IF($A6274="","",INDEX(CARTAO_COMPRAS!$C:$C,INT((ROW()-2)/20)+2))</f>
        <v/>
      </c>
      <c r="C6274" s="0" t="str">
        <f aca="false">IF($A6274="","",INDEX(CARTAO_COMPRAS!$D:$D,INT((ROW()-2)/20)+2))</f>
        <v/>
      </c>
      <c r="D6274" s="0" t="str">
        <f aca="false">IF($A6274="","",INDEX(CARTAO_COMPRAS!$E:$E,INT((ROW()-2)/20)+2))</f>
        <v/>
      </c>
      <c r="E6274" s="0" t="str">
        <f aca="false">IF($A6274="","",INDEX(CARTAO_COMPRAS!$H:$H,INT((ROW()-2)/20)+2)+MOD(ROW()-2,20))</f>
        <v/>
      </c>
      <c r="F6274" s="0" t="str">
        <f aca="false">IF($A6274="","",INDEX(CARTAO_COMPRAS!$G:$G,INT((ROW()-2)/20)+2))</f>
        <v/>
      </c>
      <c r="G6274" s="5" t="str">
        <f aca="false">IF($A6274="","",INDEX(CARTAO_COMPRAS!$I:$I,INT((ROW()-2)/20)+2))</f>
        <v/>
      </c>
      <c r="H6274" s="4" t="str">
        <f aca="false">IF($A6274="","",EDATE(INDEX(CARTAO_COMPRAS!$J:$J,INT((ROW()-2)/20)+2),MOD(ROW()-2,20)))</f>
        <v/>
      </c>
      <c r="I6274" s="4" t="str">
        <f aca="false">IF($H6274="","",$H6274-WEEKDAY($H6274,2)+1)</f>
        <v/>
      </c>
      <c r="J6274" s="4" t="str">
        <f aca="false">IF($I6274="","",$I6274+6)</f>
        <v/>
      </c>
      <c r="K6274" s="6" t="str">
        <f aca="false">IF($H6274="","",DATE(YEAR($H6274),MONTH($H6274),1))</f>
        <v/>
      </c>
      <c r="L6274" s="0" t="str">
        <f aca="false">IF($A6274="","",INDEX(CARTAO_COMPRAS!$K:$K,INT((ROW()-2)/20)+2))</f>
        <v/>
      </c>
      <c r="M6274" s="0" t="str">
        <f aca="false">IF($A6274="","","Compra no cartão")</f>
        <v/>
      </c>
    </row>
    <row r="6275" customFormat="false" ht="13.5" hidden="false" customHeight="false" outlineLevel="0" collapsed="false">
      <c r="A6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5" s="0" t="str">
        <f aca="false">IF($A6275="","",INDEX(CARTAO_COMPRAS!$C:$C,INT((ROW()-2)/20)+2))</f>
        <v/>
      </c>
      <c r="C6275" s="0" t="str">
        <f aca="false">IF($A6275="","",INDEX(CARTAO_COMPRAS!$D:$D,INT((ROW()-2)/20)+2))</f>
        <v/>
      </c>
      <c r="D6275" s="0" t="str">
        <f aca="false">IF($A6275="","",INDEX(CARTAO_COMPRAS!$E:$E,INT((ROW()-2)/20)+2))</f>
        <v/>
      </c>
      <c r="E6275" s="0" t="str">
        <f aca="false">IF($A6275="","",INDEX(CARTAO_COMPRAS!$H:$H,INT((ROW()-2)/20)+2)+MOD(ROW()-2,20))</f>
        <v/>
      </c>
      <c r="F6275" s="0" t="str">
        <f aca="false">IF($A6275="","",INDEX(CARTAO_COMPRAS!$G:$G,INT((ROW()-2)/20)+2))</f>
        <v/>
      </c>
      <c r="G6275" s="5" t="str">
        <f aca="false">IF($A6275="","",INDEX(CARTAO_COMPRAS!$I:$I,INT((ROW()-2)/20)+2))</f>
        <v/>
      </c>
      <c r="H6275" s="4" t="str">
        <f aca="false">IF($A6275="","",EDATE(INDEX(CARTAO_COMPRAS!$J:$J,INT((ROW()-2)/20)+2),MOD(ROW()-2,20)))</f>
        <v/>
      </c>
      <c r="I6275" s="4" t="str">
        <f aca="false">IF($H6275="","",$H6275-WEEKDAY($H6275,2)+1)</f>
        <v/>
      </c>
      <c r="J6275" s="4" t="str">
        <f aca="false">IF($I6275="","",$I6275+6)</f>
        <v/>
      </c>
      <c r="K6275" s="6" t="str">
        <f aca="false">IF($H6275="","",DATE(YEAR($H6275),MONTH($H6275),1))</f>
        <v/>
      </c>
      <c r="L6275" s="0" t="str">
        <f aca="false">IF($A6275="","",INDEX(CARTAO_COMPRAS!$K:$K,INT((ROW()-2)/20)+2))</f>
        <v/>
      </c>
      <c r="M6275" s="0" t="str">
        <f aca="false">IF($A6275="","","Compra no cartão")</f>
        <v/>
      </c>
    </row>
    <row r="6276" customFormat="false" ht="13.5" hidden="false" customHeight="false" outlineLevel="0" collapsed="false">
      <c r="A6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6" s="0" t="str">
        <f aca="false">IF($A6276="","",INDEX(CARTAO_COMPRAS!$C:$C,INT((ROW()-2)/20)+2))</f>
        <v/>
      </c>
      <c r="C6276" s="0" t="str">
        <f aca="false">IF($A6276="","",INDEX(CARTAO_COMPRAS!$D:$D,INT((ROW()-2)/20)+2))</f>
        <v/>
      </c>
      <c r="D6276" s="0" t="str">
        <f aca="false">IF($A6276="","",INDEX(CARTAO_COMPRAS!$E:$E,INT((ROW()-2)/20)+2))</f>
        <v/>
      </c>
      <c r="E6276" s="0" t="str">
        <f aca="false">IF($A6276="","",INDEX(CARTAO_COMPRAS!$H:$H,INT((ROW()-2)/20)+2)+MOD(ROW()-2,20))</f>
        <v/>
      </c>
      <c r="F6276" s="0" t="str">
        <f aca="false">IF($A6276="","",INDEX(CARTAO_COMPRAS!$G:$G,INT((ROW()-2)/20)+2))</f>
        <v/>
      </c>
      <c r="G6276" s="5" t="str">
        <f aca="false">IF($A6276="","",INDEX(CARTAO_COMPRAS!$I:$I,INT((ROW()-2)/20)+2))</f>
        <v/>
      </c>
      <c r="H6276" s="4" t="str">
        <f aca="false">IF($A6276="","",EDATE(INDEX(CARTAO_COMPRAS!$J:$J,INT((ROW()-2)/20)+2),MOD(ROW()-2,20)))</f>
        <v/>
      </c>
      <c r="I6276" s="4" t="str">
        <f aca="false">IF($H6276="","",$H6276-WEEKDAY($H6276,2)+1)</f>
        <v/>
      </c>
      <c r="J6276" s="4" t="str">
        <f aca="false">IF($I6276="","",$I6276+6)</f>
        <v/>
      </c>
      <c r="K6276" s="6" t="str">
        <f aca="false">IF($H6276="","",DATE(YEAR($H6276),MONTH($H6276),1))</f>
        <v/>
      </c>
      <c r="L6276" s="0" t="str">
        <f aca="false">IF($A6276="","",INDEX(CARTAO_COMPRAS!$K:$K,INT((ROW()-2)/20)+2))</f>
        <v/>
      </c>
      <c r="M6276" s="0" t="str">
        <f aca="false">IF($A6276="","","Compra no cartão")</f>
        <v/>
      </c>
    </row>
    <row r="6277" customFormat="false" ht="13.5" hidden="false" customHeight="false" outlineLevel="0" collapsed="false">
      <c r="A6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7" s="0" t="str">
        <f aca="false">IF($A6277="","",INDEX(CARTAO_COMPRAS!$C:$C,INT((ROW()-2)/20)+2))</f>
        <v/>
      </c>
      <c r="C6277" s="0" t="str">
        <f aca="false">IF($A6277="","",INDEX(CARTAO_COMPRAS!$D:$D,INT((ROW()-2)/20)+2))</f>
        <v/>
      </c>
      <c r="D6277" s="0" t="str">
        <f aca="false">IF($A6277="","",INDEX(CARTAO_COMPRAS!$E:$E,INT((ROW()-2)/20)+2))</f>
        <v/>
      </c>
      <c r="E6277" s="0" t="str">
        <f aca="false">IF($A6277="","",INDEX(CARTAO_COMPRAS!$H:$H,INT((ROW()-2)/20)+2)+MOD(ROW()-2,20))</f>
        <v/>
      </c>
      <c r="F6277" s="0" t="str">
        <f aca="false">IF($A6277="","",INDEX(CARTAO_COMPRAS!$G:$G,INT((ROW()-2)/20)+2))</f>
        <v/>
      </c>
      <c r="G6277" s="5" t="str">
        <f aca="false">IF($A6277="","",INDEX(CARTAO_COMPRAS!$I:$I,INT((ROW()-2)/20)+2))</f>
        <v/>
      </c>
      <c r="H6277" s="4" t="str">
        <f aca="false">IF($A6277="","",EDATE(INDEX(CARTAO_COMPRAS!$J:$J,INT((ROW()-2)/20)+2),MOD(ROW()-2,20)))</f>
        <v/>
      </c>
      <c r="I6277" s="4" t="str">
        <f aca="false">IF($H6277="","",$H6277-WEEKDAY($H6277,2)+1)</f>
        <v/>
      </c>
      <c r="J6277" s="4" t="str">
        <f aca="false">IF($I6277="","",$I6277+6)</f>
        <v/>
      </c>
      <c r="K6277" s="6" t="str">
        <f aca="false">IF($H6277="","",DATE(YEAR($H6277),MONTH($H6277),1))</f>
        <v/>
      </c>
      <c r="L6277" s="0" t="str">
        <f aca="false">IF($A6277="","",INDEX(CARTAO_COMPRAS!$K:$K,INT((ROW()-2)/20)+2))</f>
        <v/>
      </c>
      <c r="M6277" s="0" t="str">
        <f aca="false">IF($A6277="","","Compra no cartão")</f>
        <v/>
      </c>
    </row>
    <row r="6278" customFormat="false" ht="13.5" hidden="false" customHeight="false" outlineLevel="0" collapsed="false">
      <c r="A6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8" s="0" t="str">
        <f aca="false">IF($A6278="","",INDEX(CARTAO_COMPRAS!$C:$C,INT((ROW()-2)/20)+2))</f>
        <v/>
      </c>
      <c r="C6278" s="0" t="str">
        <f aca="false">IF($A6278="","",INDEX(CARTAO_COMPRAS!$D:$D,INT((ROW()-2)/20)+2))</f>
        <v/>
      </c>
      <c r="D6278" s="0" t="str">
        <f aca="false">IF($A6278="","",INDEX(CARTAO_COMPRAS!$E:$E,INT((ROW()-2)/20)+2))</f>
        <v/>
      </c>
      <c r="E6278" s="0" t="str">
        <f aca="false">IF($A6278="","",INDEX(CARTAO_COMPRAS!$H:$H,INT((ROW()-2)/20)+2)+MOD(ROW()-2,20))</f>
        <v/>
      </c>
      <c r="F6278" s="0" t="str">
        <f aca="false">IF($A6278="","",INDEX(CARTAO_COMPRAS!$G:$G,INT((ROW()-2)/20)+2))</f>
        <v/>
      </c>
      <c r="G6278" s="5" t="str">
        <f aca="false">IF($A6278="","",INDEX(CARTAO_COMPRAS!$I:$I,INT((ROW()-2)/20)+2))</f>
        <v/>
      </c>
      <c r="H6278" s="4" t="str">
        <f aca="false">IF($A6278="","",EDATE(INDEX(CARTAO_COMPRAS!$J:$J,INT((ROW()-2)/20)+2),MOD(ROW()-2,20)))</f>
        <v/>
      </c>
      <c r="I6278" s="4" t="str">
        <f aca="false">IF($H6278="","",$H6278-WEEKDAY($H6278,2)+1)</f>
        <v/>
      </c>
      <c r="J6278" s="4" t="str">
        <f aca="false">IF($I6278="","",$I6278+6)</f>
        <v/>
      </c>
      <c r="K6278" s="6" t="str">
        <f aca="false">IF($H6278="","",DATE(YEAR($H6278),MONTH($H6278),1))</f>
        <v/>
      </c>
      <c r="L6278" s="0" t="str">
        <f aca="false">IF($A6278="","",INDEX(CARTAO_COMPRAS!$K:$K,INT((ROW()-2)/20)+2))</f>
        <v/>
      </c>
      <c r="M6278" s="0" t="str">
        <f aca="false">IF($A6278="","","Compra no cartão")</f>
        <v/>
      </c>
    </row>
    <row r="6279" customFormat="false" ht="13.5" hidden="false" customHeight="false" outlineLevel="0" collapsed="false">
      <c r="A6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79" s="0" t="str">
        <f aca="false">IF($A6279="","",INDEX(CARTAO_COMPRAS!$C:$C,INT((ROW()-2)/20)+2))</f>
        <v/>
      </c>
      <c r="C6279" s="0" t="str">
        <f aca="false">IF($A6279="","",INDEX(CARTAO_COMPRAS!$D:$D,INT((ROW()-2)/20)+2))</f>
        <v/>
      </c>
      <c r="D6279" s="0" t="str">
        <f aca="false">IF($A6279="","",INDEX(CARTAO_COMPRAS!$E:$E,INT((ROW()-2)/20)+2))</f>
        <v/>
      </c>
      <c r="E6279" s="0" t="str">
        <f aca="false">IF($A6279="","",INDEX(CARTAO_COMPRAS!$H:$H,INT((ROW()-2)/20)+2)+MOD(ROW()-2,20))</f>
        <v/>
      </c>
      <c r="F6279" s="0" t="str">
        <f aca="false">IF($A6279="","",INDEX(CARTAO_COMPRAS!$G:$G,INT((ROW()-2)/20)+2))</f>
        <v/>
      </c>
      <c r="G6279" s="5" t="str">
        <f aca="false">IF($A6279="","",INDEX(CARTAO_COMPRAS!$I:$I,INT((ROW()-2)/20)+2))</f>
        <v/>
      </c>
      <c r="H6279" s="4" t="str">
        <f aca="false">IF($A6279="","",EDATE(INDEX(CARTAO_COMPRAS!$J:$J,INT((ROW()-2)/20)+2),MOD(ROW()-2,20)))</f>
        <v/>
      </c>
      <c r="I6279" s="4" t="str">
        <f aca="false">IF($H6279="","",$H6279-WEEKDAY($H6279,2)+1)</f>
        <v/>
      </c>
      <c r="J6279" s="4" t="str">
        <f aca="false">IF($I6279="","",$I6279+6)</f>
        <v/>
      </c>
      <c r="K6279" s="6" t="str">
        <f aca="false">IF($H6279="","",DATE(YEAR($H6279),MONTH($H6279),1))</f>
        <v/>
      </c>
      <c r="L6279" s="0" t="str">
        <f aca="false">IF($A6279="","",INDEX(CARTAO_COMPRAS!$K:$K,INT((ROW()-2)/20)+2))</f>
        <v/>
      </c>
      <c r="M6279" s="0" t="str">
        <f aca="false">IF($A6279="","","Compra no cartão")</f>
        <v/>
      </c>
    </row>
    <row r="6280" customFormat="false" ht="13.5" hidden="false" customHeight="false" outlineLevel="0" collapsed="false">
      <c r="A6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0" s="0" t="str">
        <f aca="false">IF($A6280="","",INDEX(CARTAO_COMPRAS!$C:$C,INT((ROW()-2)/20)+2))</f>
        <v/>
      </c>
      <c r="C6280" s="0" t="str">
        <f aca="false">IF($A6280="","",INDEX(CARTAO_COMPRAS!$D:$D,INT((ROW()-2)/20)+2))</f>
        <v/>
      </c>
      <c r="D6280" s="0" t="str">
        <f aca="false">IF($A6280="","",INDEX(CARTAO_COMPRAS!$E:$E,INT((ROW()-2)/20)+2))</f>
        <v/>
      </c>
      <c r="E6280" s="0" t="str">
        <f aca="false">IF($A6280="","",INDEX(CARTAO_COMPRAS!$H:$H,INT((ROW()-2)/20)+2)+MOD(ROW()-2,20))</f>
        <v/>
      </c>
      <c r="F6280" s="0" t="str">
        <f aca="false">IF($A6280="","",INDEX(CARTAO_COMPRAS!$G:$G,INT((ROW()-2)/20)+2))</f>
        <v/>
      </c>
      <c r="G6280" s="5" t="str">
        <f aca="false">IF($A6280="","",INDEX(CARTAO_COMPRAS!$I:$I,INT((ROW()-2)/20)+2))</f>
        <v/>
      </c>
      <c r="H6280" s="4" t="str">
        <f aca="false">IF($A6280="","",EDATE(INDEX(CARTAO_COMPRAS!$J:$J,INT((ROW()-2)/20)+2),MOD(ROW()-2,20)))</f>
        <v/>
      </c>
      <c r="I6280" s="4" t="str">
        <f aca="false">IF($H6280="","",$H6280-WEEKDAY($H6280,2)+1)</f>
        <v/>
      </c>
      <c r="J6280" s="4" t="str">
        <f aca="false">IF($I6280="","",$I6280+6)</f>
        <v/>
      </c>
      <c r="K6280" s="6" t="str">
        <f aca="false">IF($H6280="","",DATE(YEAR($H6280),MONTH($H6280),1))</f>
        <v/>
      </c>
      <c r="L6280" s="0" t="str">
        <f aca="false">IF($A6280="","",INDEX(CARTAO_COMPRAS!$K:$K,INT((ROW()-2)/20)+2))</f>
        <v/>
      </c>
      <c r="M6280" s="0" t="str">
        <f aca="false">IF($A6280="","","Compra no cartão")</f>
        <v/>
      </c>
    </row>
    <row r="6281" customFormat="false" ht="13.5" hidden="false" customHeight="false" outlineLevel="0" collapsed="false">
      <c r="A6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1" s="0" t="str">
        <f aca="false">IF($A6281="","",INDEX(CARTAO_COMPRAS!$C:$C,INT((ROW()-2)/20)+2))</f>
        <v/>
      </c>
      <c r="C6281" s="0" t="str">
        <f aca="false">IF($A6281="","",INDEX(CARTAO_COMPRAS!$D:$D,INT((ROW()-2)/20)+2))</f>
        <v/>
      </c>
      <c r="D6281" s="0" t="str">
        <f aca="false">IF($A6281="","",INDEX(CARTAO_COMPRAS!$E:$E,INT((ROW()-2)/20)+2))</f>
        <v/>
      </c>
      <c r="E6281" s="0" t="str">
        <f aca="false">IF($A6281="","",INDEX(CARTAO_COMPRAS!$H:$H,INT((ROW()-2)/20)+2)+MOD(ROW()-2,20))</f>
        <v/>
      </c>
      <c r="F6281" s="0" t="str">
        <f aca="false">IF($A6281="","",INDEX(CARTAO_COMPRAS!$G:$G,INT((ROW()-2)/20)+2))</f>
        <v/>
      </c>
      <c r="G6281" s="5" t="str">
        <f aca="false">IF($A6281="","",INDEX(CARTAO_COMPRAS!$I:$I,INT((ROW()-2)/20)+2))</f>
        <v/>
      </c>
      <c r="H6281" s="4" t="str">
        <f aca="false">IF($A6281="","",EDATE(INDEX(CARTAO_COMPRAS!$J:$J,INT((ROW()-2)/20)+2),MOD(ROW()-2,20)))</f>
        <v/>
      </c>
      <c r="I6281" s="4" t="str">
        <f aca="false">IF($H6281="","",$H6281-WEEKDAY($H6281,2)+1)</f>
        <v/>
      </c>
      <c r="J6281" s="4" t="str">
        <f aca="false">IF($I6281="","",$I6281+6)</f>
        <v/>
      </c>
      <c r="K6281" s="6" t="str">
        <f aca="false">IF($H6281="","",DATE(YEAR($H6281),MONTH($H6281),1))</f>
        <v/>
      </c>
      <c r="L6281" s="0" t="str">
        <f aca="false">IF($A6281="","",INDEX(CARTAO_COMPRAS!$K:$K,INT((ROW()-2)/20)+2))</f>
        <v/>
      </c>
      <c r="M6281" s="0" t="str">
        <f aca="false">IF($A6281="","","Compra no cartão")</f>
        <v/>
      </c>
    </row>
    <row r="6282" customFormat="false" ht="13.5" hidden="false" customHeight="false" outlineLevel="0" collapsed="false">
      <c r="A62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2" s="0" t="str">
        <f aca="false">IF($A6282="","",INDEX(CARTAO_COMPRAS!$C:$C,INT((ROW()-2)/20)+2))</f>
        <v/>
      </c>
      <c r="C6282" s="0" t="str">
        <f aca="false">IF($A6282="","",INDEX(CARTAO_COMPRAS!$D:$D,INT((ROW()-2)/20)+2))</f>
        <v/>
      </c>
      <c r="D6282" s="0" t="str">
        <f aca="false">IF($A6282="","",INDEX(CARTAO_COMPRAS!$E:$E,INT((ROW()-2)/20)+2))</f>
        <v/>
      </c>
      <c r="E6282" s="0" t="str">
        <f aca="false">IF($A6282="","",INDEX(CARTAO_COMPRAS!$H:$H,INT((ROW()-2)/20)+2)+MOD(ROW()-2,20))</f>
        <v/>
      </c>
      <c r="F6282" s="0" t="str">
        <f aca="false">IF($A6282="","",INDEX(CARTAO_COMPRAS!$G:$G,INT((ROW()-2)/20)+2))</f>
        <v/>
      </c>
      <c r="G6282" s="5" t="str">
        <f aca="false">IF($A6282="","",INDEX(CARTAO_COMPRAS!$I:$I,INT((ROW()-2)/20)+2))</f>
        <v/>
      </c>
      <c r="H6282" s="4" t="str">
        <f aca="false">IF($A6282="","",EDATE(INDEX(CARTAO_COMPRAS!$J:$J,INT((ROW()-2)/20)+2),MOD(ROW()-2,20)))</f>
        <v/>
      </c>
      <c r="I6282" s="4" t="str">
        <f aca="false">IF($H6282="","",$H6282-WEEKDAY($H6282,2)+1)</f>
        <v/>
      </c>
      <c r="J6282" s="4" t="str">
        <f aca="false">IF($I6282="","",$I6282+6)</f>
        <v/>
      </c>
      <c r="K6282" s="6" t="str">
        <f aca="false">IF($H6282="","",DATE(YEAR($H6282),MONTH($H6282),1))</f>
        <v/>
      </c>
      <c r="L6282" s="0" t="str">
        <f aca="false">IF($A6282="","",INDEX(CARTAO_COMPRAS!$K:$K,INT((ROW()-2)/20)+2))</f>
        <v/>
      </c>
      <c r="M6282" s="0" t="str">
        <f aca="false">IF($A6282="","","Compra no cartão")</f>
        <v/>
      </c>
    </row>
    <row r="6283" customFormat="false" ht="13.5" hidden="false" customHeight="false" outlineLevel="0" collapsed="false">
      <c r="A6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3" s="0" t="str">
        <f aca="false">IF($A6283="","",INDEX(CARTAO_COMPRAS!$C:$C,INT((ROW()-2)/20)+2))</f>
        <v/>
      </c>
      <c r="C6283" s="0" t="str">
        <f aca="false">IF($A6283="","",INDEX(CARTAO_COMPRAS!$D:$D,INT((ROW()-2)/20)+2))</f>
        <v/>
      </c>
      <c r="D6283" s="0" t="str">
        <f aca="false">IF($A6283="","",INDEX(CARTAO_COMPRAS!$E:$E,INT((ROW()-2)/20)+2))</f>
        <v/>
      </c>
      <c r="E6283" s="0" t="str">
        <f aca="false">IF($A6283="","",INDEX(CARTAO_COMPRAS!$H:$H,INT((ROW()-2)/20)+2)+MOD(ROW()-2,20))</f>
        <v/>
      </c>
      <c r="F6283" s="0" t="str">
        <f aca="false">IF($A6283="","",INDEX(CARTAO_COMPRAS!$G:$G,INT((ROW()-2)/20)+2))</f>
        <v/>
      </c>
      <c r="G6283" s="5" t="str">
        <f aca="false">IF($A6283="","",INDEX(CARTAO_COMPRAS!$I:$I,INT((ROW()-2)/20)+2))</f>
        <v/>
      </c>
      <c r="H6283" s="4" t="str">
        <f aca="false">IF($A6283="","",EDATE(INDEX(CARTAO_COMPRAS!$J:$J,INT((ROW()-2)/20)+2),MOD(ROW()-2,20)))</f>
        <v/>
      </c>
      <c r="I6283" s="4" t="str">
        <f aca="false">IF($H6283="","",$H6283-WEEKDAY($H6283,2)+1)</f>
        <v/>
      </c>
      <c r="J6283" s="4" t="str">
        <f aca="false">IF($I6283="","",$I6283+6)</f>
        <v/>
      </c>
      <c r="K6283" s="6" t="str">
        <f aca="false">IF($H6283="","",DATE(YEAR($H6283),MONTH($H6283),1))</f>
        <v/>
      </c>
      <c r="L6283" s="0" t="str">
        <f aca="false">IF($A6283="","",INDEX(CARTAO_COMPRAS!$K:$K,INT((ROW()-2)/20)+2))</f>
        <v/>
      </c>
      <c r="M6283" s="0" t="str">
        <f aca="false">IF($A6283="","","Compra no cartão")</f>
        <v/>
      </c>
    </row>
    <row r="6284" customFormat="false" ht="13.5" hidden="false" customHeight="false" outlineLevel="0" collapsed="false">
      <c r="A6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4" s="0" t="str">
        <f aca="false">IF($A6284="","",INDEX(CARTAO_COMPRAS!$C:$C,INT((ROW()-2)/20)+2))</f>
        <v/>
      </c>
      <c r="C6284" s="0" t="str">
        <f aca="false">IF($A6284="","",INDEX(CARTAO_COMPRAS!$D:$D,INT((ROW()-2)/20)+2))</f>
        <v/>
      </c>
      <c r="D6284" s="0" t="str">
        <f aca="false">IF($A6284="","",INDEX(CARTAO_COMPRAS!$E:$E,INT((ROW()-2)/20)+2))</f>
        <v/>
      </c>
      <c r="E6284" s="0" t="str">
        <f aca="false">IF($A6284="","",INDEX(CARTAO_COMPRAS!$H:$H,INT((ROW()-2)/20)+2)+MOD(ROW()-2,20))</f>
        <v/>
      </c>
      <c r="F6284" s="0" t="str">
        <f aca="false">IF($A6284="","",INDEX(CARTAO_COMPRAS!$G:$G,INT((ROW()-2)/20)+2))</f>
        <v/>
      </c>
      <c r="G6284" s="5" t="str">
        <f aca="false">IF($A6284="","",INDEX(CARTAO_COMPRAS!$I:$I,INT((ROW()-2)/20)+2))</f>
        <v/>
      </c>
      <c r="H6284" s="4" t="str">
        <f aca="false">IF($A6284="","",EDATE(INDEX(CARTAO_COMPRAS!$J:$J,INT((ROW()-2)/20)+2),MOD(ROW()-2,20)))</f>
        <v/>
      </c>
      <c r="I6284" s="4" t="str">
        <f aca="false">IF($H6284="","",$H6284-WEEKDAY($H6284,2)+1)</f>
        <v/>
      </c>
      <c r="J6284" s="4" t="str">
        <f aca="false">IF($I6284="","",$I6284+6)</f>
        <v/>
      </c>
      <c r="K6284" s="6" t="str">
        <f aca="false">IF($H6284="","",DATE(YEAR($H6284),MONTH($H6284),1))</f>
        <v/>
      </c>
      <c r="L6284" s="0" t="str">
        <f aca="false">IF($A6284="","",INDEX(CARTAO_COMPRAS!$K:$K,INT((ROW()-2)/20)+2))</f>
        <v/>
      </c>
      <c r="M6284" s="0" t="str">
        <f aca="false">IF($A6284="","","Compra no cartão")</f>
        <v/>
      </c>
    </row>
    <row r="6285" customFormat="false" ht="13.5" hidden="false" customHeight="false" outlineLevel="0" collapsed="false">
      <c r="A6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5" s="0" t="str">
        <f aca="false">IF($A6285="","",INDEX(CARTAO_COMPRAS!$C:$C,INT((ROW()-2)/20)+2))</f>
        <v/>
      </c>
      <c r="C6285" s="0" t="str">
        <f aca="false">IF($A6285="","",INDEX(CARTAO_COMPRAS!$D:$D,INT((ROW()-2)/20)+2))</f>
        <v/>
      </c>
      <c r="D6285" s="0" t="str">
        <f aca="false">IF($A6285="","",INDEX(CARTAO_COMPRAS!$E:$E,INT((ROW()-2)/20)+2))</f>
        <v/>
      </c>
      <c r="E6285" s="0" t="str">
        <f aca="false">IF($A6285="","",INDEX(CARTAO_COMPRAS!$H:$H,INT((ROW()-2)/20)+2)+MOD(ROW()-2,20))</f>
        <v/>
      </c>
      <c r="F6285" s="0" t="str">
        <f aca="false">IF($A6285="","",INDEX(CARTAO_COMPRAS!$G:$G,INT((ROW()-2)/20)+2))</f>
        <v/>
      </c>
      <c r="G6285" s="5" t="str">
        <f aca="false">IF($A6285="","",INDEX(CARTAO_COMPRAS!$I:$I,INT((ROW()-2)/20)+2))</f>
        <v/>
      </c>
      <c r="H6285" s="4" t="str">
        <f aca="false">IF($A6285="","",EDATE(INDEX(CARTAO_COMPRAS!$J:$J,INT((ROW()-2)/20)+2),MOD(ROW()-2,20)))</f>
        <v/>
      </c>
      <c r="I6285" s="4" t="str">
        <f aca="false">IF($H6285="","",$H6285-WEEKDAY($H6285,2)+1)</f>
        <v/>
      </c>
      <c r="J6285" s="4" t="str">
        <f aca="false">IF($I6285="","",$I6285+6)</f>
        <v/>
      </c>
      <c r="K6285" s="6" t="str">
        <f aca="false">IF($H6285="","",DATE(YEAR($H6285),MONTH($H6285),1))</f>
        <v/>
      </c>
      <c r="L6285" s="0" t="str">
        <f aca="false">IF($A6285="","",INDEX(CARTAO_COMPRAS!$K:$K,INT((ROW()-2)/20)+2))</f>
        <v/>
      </c>
      <c r="M6285" s="0" t="str">
        <f aca="false">IF($A6285="","","Compra no cartão")</f>
        <v/>
      </c>
    </row>
    <row r="6286" customFormat="false" ht="13.5" hidden="false" customHeight="false" outlineLevel="0" collapsed="false">
      <c r="A6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6" s="0" t="str">
        <f aca="false">IF($A6286="","",INDEX(CARTAO_COMPRAS!$C:$C,INT((ROW()-2)/20)+2))</f>
        <v/>
      </c>
      <c r="C6286" s="0" t="str">
        <f aca="false">IF($A6286="","",INDEX(CARTAO_COMPRAS!$D:$D,INT((ROW()-2)/20)+2))</f>
        <v/>
      </c>
      <c r="D6286" s="0" t="str">
        <f aca="false">IF($A6286="","",INDEX(CARTAO_COMPRAS!$E:$E,INT((ROW()-2)/20)+2))</f>
        <v/>
      </c>
      <c r="E6286" s="0" t="str">
        <f aca="false">IF($A6286="","",INDEX(CARTAO_COMPRAS!$H:$H,INT((ROW()-2)/20)+2)+MOD(ROW()-2,20))</f>
        <v/>
      </c>
      <c r="F6286" s="0" t="str">
        <f aca="false">IF($A6286="","",INDEX(CARTAO_COMPRAS!$G:$G,INT((ROW()-2)/20)+2))</f>
        <v/>
      </c>
      <c r="G6286" s="5" t="str">
        <f aca="false">IF($A6286="","",INDEX(CARTAO_COMPRAS!$I:$I,INT((ROW()-2)/20)+2))</f>
        <v/>
      </c>
      <c r="H6286" s="4" t="str">
        <f aca="false">IF($A6286="","",EDATE(INDEX(CARTAO_COMPRAS!$J:$J,INT((ROW()-2)/20)+2),MOD(ROW()-2,20)))</f>
        <v/>
      </c>
      <c r="I6286" s="4" t="str">
        <f aca="false">IF($H6286="","",$H6286-WEEKDAY($H6286,2)+1)</f>
        <v/>
      </c>
      <c r="J6286" s="4" t="str">
        <f aca="false">IF($I6286="","",$I6286+6)</f>
        <v/>
      </c>
      <c r="K6286" s="6" t="str">
        <f aca="false">IF($H6286="","",DATE(YEAR($H6286),MONTH($H6286),1))</f>
        <v/>
      </c>
      <c r="L6286" s="0" t="str">
        <f aca="false">IF($A6286="","",INDEX(CARTAO_COMPRAS!$K:$K,INT((ROW()-2)/20)+2))</f>
        <v/>
      </c>
      <c r="M6286" s="0" t="str">
        <f aca="false">IF($A6286="","","Compra no cartão")</f>
        <v/>
      </c>
    </row>
    <row r="6287" customFormat="false" ht="13.5" hidden="false" customHeight="false" outlineLevel="0" collapsed="false">
      <c r="A6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7" s="0" t="str">
        <f aca="false">IF($A6287="","",INDEX(CARTAO_COMPRAS!$C:$C,INT((ROW()-2)/20)+2))</f>
        <v/>
      </c>
      <c r="C6287" s="0" t="str">
        <f aca="false">IF($A6287="","",INDEX(CARTAO_COMPRAS!$D:$D,INT((ROW()-2)/20)+2))</f>
        <v/>
      </c>
      <c r="D6287" s="0" t="str">
        <f aca="false">IF($A6287="","",INDEX(CARTAO_COMPRAS!$E:$E,INT((ROW()-2)/20)+2))</f>
        <v/>
      </c>
      <c r="E6287" s="0" t="str">
        <f aca="false">IF($A6287="","",INDEX(CARTAO_COMPRAS!$H:$H,INT((ROW()-2)/20)+2)+MOD(ROW()-2,20))</f>
        <v/>
      </c>
      <c r="F6287" s="0" t="str">
        <f aca="false">IF($A6287="","",INDEX(CARTAO_COMPRAS!$G:$G,INT((ROW()-2)/20)+2))</f>
        <v/>
      </c>
      <c r="G6287" s="5" t="str">
        <f aca="false">IF($A6287="","",INDEX(CARTAO_COMPRAS!$I:$I,INT((ROW()-2)/20)+2))</f>
        <v/>
      </c>
      <c r="H6287" s="4" t="str">
        <f aca="false">IF($A6287="","",EDATE(INDEX(CARTAO_COMPRAS!$J:$J,INT((ROW()-2)/20)+2),MOD(ROW()-2,20)))</f>
        <v/>
      </c>
      <c r="I6287" s="4" t="str">
        <f aca="false">IF($H6287="","",$H6287-WEEKDAY($H6287,2)+1)</f>
        <v/>
      </c>
      <c r="J6287" s="4" t="str">
        <f aca="false">IF($I6287="","",$I6287+6)</f>
        <v/>
      </c>
      <c r="K6287" s="6" t="str">
        <f aca="false">IF($H6287="","",DATE(YEAR($H6287),MONTH($H6287),1))</f>
        <v/>
      </c>
      <c r="L6287" s="0" t="str">
        <f aca="false">IF($A6287="","",INDEX(CARTAO_COMPRAS!$K:$K,INT((ROW()-2)/20)+2))</f>
        <v/>
      </c>
      <c r="M6287" s="0" t="str">
        <f aca="false">IF($A6287="","","Compra no cartão")</f>
        <v/>
      </c>
    </row>
    <row r="6288" customFormat="false" ht="13.5" hidden="false" customHeight="false" outlineLevel="0" collapsed="false">
      <c r="A6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8" s="0" t="str">
        <f aca="false">IF($A6288="","",INDEX(CARTAO_COMPRAS!$C:$C,INT((ROW()-2)/20)+2))</f>
        <v/>
      </c>
      <c r="C6288" s="0" t="str">
        <f aca="false">IF($A6288="","",INDEX(CARTAO_COMPRAS!$D:$D,INT((ROW()-2)/20)+2))</f>
        <v/>
      </c>
      <c r="D6288" s="0" t="str">
        <f aca="false">IF($A6288="","",INDEX(CARTAO_COMPRAS!$E:$E,INT((ROW()-2)/20)+2))</f>
        <v/>
      </c>
      <c r="E6288" s="0" t="str">
        <f aca="false">IF($A6288="","",INDEX(CARTAO_COMPRAS!$H:$H,INT((ROW()-2)/20)+2)+MOD(ROW()-2,20))</f>
        <v/>
      </c>
      <c r="F6288" s="0" t="str">
        <f aca="false">IF($A6288="","",INDEX(CARTAO_COMPRAS!$G:$G,INT((ROW()-2)/20)+2))</f>
        <v/>
      </c>
      <c r="G6288" s="5" t="str">
        <f aca="false">IF($A6288="","",INDEX(CARTAO_COMPRAS!$I:$I,INT((ROW()-2)/20)+2))</f>
        <v/>
      </c>
      <c r="H6288" s="4" t="str">
        <f aca="false">IF($A6288="","",EDATE(INDEX(CARTAO_COMPRAS!$J:$J,INT((ROW()-2)/20)+2),MOD(ROW()-2,20)))</f>
        <v/>
      </c>
      <c r="I6288" s="4" t="str">
        <f aca="false">IF($H6288="","",$H6288-WEEKDAY($H6288,2)+1)</f>
        <v/>
      </c>
      <c r="J6288" s="4" t="str">
        <f aca="false">IF($I6288="","",$I6288+6)</f>
        <v/>
      </c>
      <c r="K6288" s="6" t="str">
        <f aca="false">IF($H6288="","",DATE(YEAR($H6288),MONTH($H6288),1))</f>
        <v/>
      </c>
      <c r="L6288" s="0" t="str">
        <f aca="false">IF($A6288="","",INDEX(CARTAO_COMPRAS!$K:$K,INT((ROW()-2)/20)+2))</f>
        <v/>
      </c>
      <c r="M6288" s="0" t="str">
        <f aca="false">IF($A6288="","","Compra no cartão")</f>
        <v/>
      </c>
    </row>
    <row r="6289" customFormat="false" ht="13.5" hidden="false" customHeight="false" outlineLevel="0" collapsed="false">
      <c r="A6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89" s="0" t="str">
        <f aca="false">IF($A6289="","",INDEX(CARTAO_COMPRAS!$C:$C,INT((ROW()-2)/20)+2))</f>
        <v/>
      </c>
      <c r="C6289" s="0" t="str">
        <f aca="false">IF($A6289="","",INDEX(CARTAO_COMPRAS!$D:$D,INT((ROW()-2)/20)+2))</f>
        <v/>
      </c>
      <c r="D6289" s="0" t="str">
        <f aca="false">IF($A6289="","",INDEX(CARTAO_COMPRAS!$E:$E,INT((ROW()-2)/20)+2))</f>
        <v/>
      </c>
      <c r="E6289" s="0" t="str">
        <f aca="false">IF($A6289="","",INDEX(CARTAO_COMPRAS!$H:$H,INT((ROW()-2)/20)+2)+MOD(ROW()-2,20))</f>
        <v/>
      </c>
      <c r="F6289" s="0" t="str">
        <f aca="false">IF($A6289="","",INDEX(CARTAO_COMPRAS!$G:$G,INT((ROW()-2)/20)+2))</f>
        <v/>
      </c>
      <c r="G6289" s="5" t="str">
        <f aca="false">IF($A6289="","",INDEX(CARTAO_COMPRAS!$I:$I,INT((ROW()-2)/20)+2))</f>
        <v/>
      </c>
      <c r="H6289" s="4" t="str">
        <f aca="false">IF($A6289="","",EDATE(INDEX(CARTAO_COMPRAS!$J:$J,INT((ROW()-2)/20)+2),MOD(ROW()-2,20)))</f>
        <v/>
      </c>
      <c r="I6289" s="4" t="str">
        <f aca="false">IF($H6289="","",$H6289-WEEKDAY($H6289,2)+1)</f>
        <v/>
      </c>
      <c r="J6289" s="4" t="str">
        <f aca="false">IF($I6289="","",$I6289+6)</f>
        <v/>
      </c>
      <c r="K6289" s="6" t="str">
        <f aca="false">IF($H6289="","",DATE(YEAR($H6289),MONTH($H6289),1))</f>
        <v/>
      </c>
      <c r="L6289" s="0" t="str">
        <f aca="false">IF($A6289="","",INDEX(CARTAO_COMPRAS!$K:$K,INT((ROW()-2)/20)+2))</f>
        <v/>
      </c>
      <c r="M6289" s="0" t="str">
        <f aca="false">IF($A6289="","","Compra no cartão")</f>
        <v/>
      </c>
    </row>
    <row r="6290" customFormat="false" ht="13.5" hidden="false" customHeight="false" outlineLevel="0" collapsed="false">
      <c r="A6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0" s="0" t="str">
        <f aca="false">IF($A6290="","",INDEX(CARTAO_COMPRAS!$C:$C,INT((ROW()-2)/20)+2))</f>
        <v/>
      </c>
      <c r="C6290" s="0" t="str">
        <f aca="false">IF($A6290="","",INDEX(CARTAO_COMPRAS!$D:$D,INT((ROW()-2)/20)+2))</f>
        <v/>
      </c>
      <c r="D6290" s="0" t="str">
        <f aca="false">IF($A6290="","",INDEX(CARTAO_COMPRAS!$E:$E,INT((ROW()-2)/20)+2))</f>
        <v/>
      </c>
      <c r="E6290" s="0" t="str">
        <f aca="false">IF($A6290="","",INDEX(CARTAO_COMPRAS!$H:$H,INT((ROW()-2)/20)+2)+MOD(ROW()-2,20))</f>
        <v/>
      </c>
      <c r="F6290" s="0" t="str">
        <f aca="false">IF($A6290="","",INDEX(CARTAO_COMPRAS!$G:$G,INT((ROW()-2)/20)+2))</f>
        <v/>
      </c>
      <c r="G6290" s="5" t="str">
        <f aca="false">IF($A6290="","",INDEX(CARTAO_COMPRAS!$I:$I,INT((ROW()-2)/20)+2))</f>
        <v/>
      </c>
      <c r="H6290" s="4" t="str">
        <f aca="false">IF($A6290="","",EDATE(INDEX(CARTAO_COMPRAS!$J:$J,INT((ROW()-2)/20)+2),MOD(ROW()-2,20)))</f>
        <v/>
      </c>
      <c r="I6290" s="4" t="str">
        <f aca="false">IF($H6290="","",$H6290-WEEKDAY($H6290,2)+1)</f>
        <v/>
      </c>
      <c r="J6290" s="4" t="str">
        <f aca="false">IF($I6290="","",$I6290+6)</f>
        <v/>
      </c>
      <c r="K6290" s="6" t="str">
        <f aca="false">IF($H6290="","",DATE(YEAR($H6290),MONTH($H6290),1))</f>
        <v/>
      </c>
      <c r="L6290" s="0" t="str">
        <f aca="false">IF($A6290="","",INDEX(CARTAO_COMPRAS!$K:$K,INT((ROW()-2)/20)+2))</f>
        <v/>
      </c>
      <c r="M6290" s="0" t="str">
        <f aca="false">IF($A6290="","","Compra no cartão")</f>
        <v/>
      </c>
    </row>
    <row r="6291" customFormat="false" ht="13.5" hidden="false" customHeight="false" outlineLevel="0" collapsed="false">
      <c r="A6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1" s="0" t="str">
        <f aca="false">IF($A6291="","",INDEX(CARTAO_COMPRAS!$C:$C,INT((ROW()-2)/20)+2))</f>
        <v/>
      </c>
      <c r="C6291" s="0" t="str">
        <f aca="false">IF($A6291="","",INDEX(CARTAO_COMPRAS!$D:$D,INT((ROW()-2)/20)+2))</f>
        <v/>
      </c>
      <c r="D6291" s="0" t="str">
        <f aca="false">IF($A6291="","",INDEX(CARTAO_COMPRAS!$E:$E,INT((ROW()-2)/20)+2))</f>
        <v/>
      </c>
      <c r="E6291" s="0" t="str">
        <f aca="false">IF($A6291="","",INDEX(CARTAO_COMPRAS!$H:$H,INT((ROW()-2)/20)+2)+MOD(ROW()-2,20))</f>
        <v/>
      </c>
      <c r="F6291" s="0" t="str">
        <f aca="false">IF($A6291="","",INDEX(CARTAO_COMPRAS!$G:$G,INT((ROW()-2)/20)+2))</f>
        <v/>
      </c>
      <c r="G6291" s="5" t="str">
        <f aca="false">IF($A6291="","",INDEX(CARTAO_COMPRAS!$I:$I,INT((ROW()-2)/20)+2))</f>
        <v/>
      </c>
      <c r="H6291" s="4" t="str">
        <f aca="false">IF($A6291="","",EDATE(INDEX(CARTAO_COMPRAS!$J:$J,INT((ROW()-2)/20)+2),MOD(ROW()-2,20)))</f>
        <v/>
      </c>
      <c r="I6291" s="4" t="str">
        <f aca="false">IF($H6291="","",$H6291-WEEKDAY($H6291,2)+1)</f>
        <v/>
      </c>
      <c r="J6291" s="4" t="str">
        <f aca="false">IF($I6291="","",$I6291+6)</f>
        <v/>
      </c>
      <c r="K6291" s="6" t="str">
        <f aca="false">IF($H6291="","",DATE(YEAR($H6291),MONTH($H6291),1))</f>
        <v/>
      </c>
      <c r="L6291" s="0" t="str">
        <f aca="false">IF($A6291="","",INDEX(CARTAO_COMPRAS!$K:$K,INT((ROW()-2)/20)+2))</f>
        <v/>
      </c>
      <c r="M6291" s="0" t="str">
        <f aca="false">IF($A6291="","","Compra no cartão")</f>
        <v/>
      </c>
    </row>
    <row r="6292" customFormat="false" ht="13.5" hidden="false" customHeight="false" outlineLevel="0" collapsed="false">
      <c r="A6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2" s="0" t="str">
        <f aca="false">IF($A6292="","",INDEX(CARTAO_COMPRAS!$C:$C,INT((ROW()-2)/20)+2))</f>
        <v/>
      </c>
      <c r="C6292" s="0" t="str">
        <f aca="false">IF($A6292="","",INDEX(CARTAO_COMPRAS!$D:$D,INT((ROW()-2)/20)+2))</f>
        <v/>
      </c>
      <c r="D6292" s="0" t="str">
        <f aca="false">IF($A6292="","",INDEX(CARTAO_COMPRAS!$E:$E,INT((ROW()-2)/20)+2))</f>
        <v/>
      </c>
      <c r="E6292" s="0" t="str">
        <f aca="false">IF($A6292="","",INDEX(CARTAO_COMPRAS!$H:$H,INT((ROW()-2)/20)+2)+MOD(ROW()-2,20))</f>
        <v/>
      </c>
      <c r="F6292" s="0" t="str">
        <f aca="false">IF($A6292="","",INDEX(CARTAO_COMPRAS!$G:$G,INT((ROW()-2)/20)+2))</f>
        <v/>
      </c>
      <c r="G6292" s="5" t="str">
        <f aca="false">IF($A6292="","",INDEX(CARTAO_COMPRAS!$I:$I,INT((ROW()-2)/20)+2))</f>
        <v/>
      </c>
      <c r="H6292" s="4" t="str">
        <f aca="false">IF($A6292="","",EDATE(INDEX(CARTAO_COMPRAS!$J:$J,INT((ROW()-2)/20)+2),MOD(ROW()-2,20)))</f>
        <v/>
      </c>
      <c r="I6292" s="4" t="str">
        <f aca="false">IF($H6292="","",$H6292-WEEKDAY($H6292,2)+1)</f>
        <v/>
      </c>
      <c r="J6292" s="4" t="str">
        <f aca="false">IF($I6292="","",$I6292+6)</f>
        <v/>
      </c>
      <c r="K6292" s="6" t="str">
        <f aca="false">IF($H6292="","",DATE(YEAR($H6292),MONTH($H6292),1))</f>
        <v/>
      </c>
      <c r="L6292" s="0" t="str">
        <f aca="false">IF($A6292="","",INDEX(CARTAO_COMPRAS!$K:$K,INT((ROW()-2)/20)+2))</f>
        <v/>
      </c>
      <c r="M6292" s="0" t="str">
        <f aca="false">IF($A6292="","","Compra no cartão")</f>
        <v/>
      </c>
    </row>
    <row r="6293" customFormat="false" ht="13.5" hidden="false" customHeight="false" outlineLevel="0" collapsed="false">
      <c r="A6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3" s="0" t="str">
        <f aca="false">IF($A6293="","",INDEX(CARTAO_COMPRAS!$C:$C,INT((ROW()-2)/20)+2))</f>
        <v/>
      </c>
      <c r="C6293" s="0" t="str">
        <f aca="false">IF($A6293="","",INDEX(CARTAO_COMPRAS!$D:$D,INT((ROW()-2)/20)+2))</f>
        <v/>
      </c>
      <c r="D6293" s="0" t="str">
        <f aca="false">IF($A6293="","",INDEX(CARTAO_COMPRAS!$E:$E,INT((ROW()-2)/20)+2))</f>
        <v/>
      </c>
      <c r="E6293" s="0" t="str">
        <f aca="false">IF($A6293="","",INDEX(CARTAO_COMPRAS!$H:$H,INT((ROW()-2)/20)+2)+MOD(ROW()-2,20))</f>
        <v/>
      </c>
      <c r="F6293" s="0" t="str">
        <f aca="false">IF($A6293="","",INDEX(CARTAO_COMPRAS!$G:$G,INT((ROW()-2)/20)+2))</f>
        <v/>
      </c>
      <c r="G6293" s="5" t="str">
        <f aca="false">IF($A6293="","",INDEX(CARTAO_COMPRAS!$I:$I,INT((ROW()-2)/20)+2))</f>
        <v/>
      </c>
      <c r="H6293" s="4" t="str">
        <f aca="false">IF($A6293="","",EDATE(INDEX(CARTAO_COMPRAS!$J:$J,INT((ROW()-2)/20)+2),MOD(ROW()-2,20)))</f>
        <v/>
      </c>
      <c r="I6293" s="4" t="str">
        <f aca="false">IF($H6293="","",$H6293-WEEKDAY($H6293,2)+1)</f>
        <v/>
      </c>
      <c r="J6293" s="4" t="str">
        <f aca="false">IF($I6293="","",$I6293+6)</f>
        <v/>
      </c>
      <c r="K6293" s="6" t="str">
        <f aca="false">IF($H6293="","",DATE(YEAR($H6293),MONTH($H6293),1))</f>
        <v/>
      </c>
      <c r="L6293" s="0" t="str">
        <f aca="false">IF($A6293="","",INDEX(CARTAO_COMPRAS!$K:$K,INT((ROW()-2)/20)+2))</f>
        <v/>
      </c>
      <c r="M6293" s="0" t="str">
        <f aca="false">IF($A6293="","","Compra no cartão")</f>
        <v/>
      </c>
    </row>
    <row r="6294" customFormat="false" ht="13.5" hidden="false" customHeight="false" outlineLevel="0" collapsed="false">
      <c r="A6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4" s="0" t="str">
        <f aca="false">IF($A6294="","",INDEX(CARTAO_COMPRAS!$C:$C,INT((ROW()-2)/20)+2))</f>
        <v/>
      </c>
      <c r="C6294" s="0" t="str">
        <f aca="false">IF($A6294="","",INDEX(CARTAO_COMPRAS!$D:$D,INT((ROW()-2)/20)+2))</f>
        <v/>
      </c>
      <c r="D6294" s="0" t="str">
        <f aca="false">IF($A6294="","",INDEX(CARTAO_COMPRAS!$E:$E,INT((ROW()-2)/20)+2))</f>
        <v/>
      </c>
      <c r="E6294" s="0" t="str">
        <f aca="false">IF($A6294="","",INDEX(CARTAO_COMPRAS!$H:$H,INT((ROW()-2)/20)+2)+MOD(ROW()-2,20))</f>
        <v/>
      </c>
      <c r="F6294" s="0" t="str">
        <f aca="false">IF($A6294="","",INDEX(CARTAO_COMPRAS!$G:$G,INT((ROW()-2)/20)+2))</f>
        <v/>
      </c>
      <c r="G6294" s="5" t="str">
        <f aca="false">IF($A6294="","",INDEX(CARTAO_COMPRAS!$I:$I,INT((ROW()-2)/20)+2))</f>
        <v/>
      </c>
      <c r="H6294" s="4" t="str">
        <f aca="false">IF($A6294="","",EDATE(INDEX(CARTAO_COMPRAS!$J:$J,INT((ROW()-2)/20)+2),MOD(ROW()-2,20)))</f>
        <v/>
      </c>
      <c r="I6294" s="4" t="str">
        <f aca="false">IF($H6294="","",$H6294-WEEKDAY($H6294,2)+1)</f>
        <v/>
      </c>
      <c r="J6294" s="4" t="str">
        <f aca="false">IF($I6294="","",$I6294+6)</f>
        <v/>
      </c>
      <c r="K6294" s="6" t="str">
        <f aca="false">IF($H6294="","",DATE(YEAR($H6294),MONTH($H6294),1))</f>
        <v/>
      </c>
      <c r="L6294" s="0" t="str">
        <f aca="false">IF($A6294="","",INDEX(CARTAO_COMPRAS!$K:$K,INT((ROW()-2)/20)+2))</f>
        <v/>
      </c>
      <c r="M6294" s="0" t="str">
        <f aca="false">IF($A6294="","","Compra no cartão")</f>
        <v/>
      </c>
    </row>
    <row r="6295" customFormat="false" ht="13.5" hidden="false" customHeight="false" outlineLevel="0" collapsed="false">
      <c r="A6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5" s="0" t="str">
        <f aca="false">IF($A6295="","",INDEX(CARTAO_COMPRAS!$C:$C,INT((ROW()-2)/20)+2))</f>
        <v/>
      </c>
      <c r="C6295" s="0" t="str">
        <f aca="false">IF($A6295="","",INDEX(CARTAO_COMPRAS!$D:$D,INT((ROW()-2)/20)+2))</f>
        <v/>
      </c>
      <c r="D6295" s="0" t="str">
        <f aca="false">IF($A6295="","",INDEX(CARTAO_COMPRAS!$E:$E,INT((ROW()-2)/20)+2))</f>
        <v/>
      </c>
      <c r="E6295" s="0" t="str">
        <f aca="false">IF($A6295="","",INDEX(CARTAO_COMPRAS!$H:$H,INT((ROW()-2)/20)+2)+MOD(ROW()-2,20))</f>
        <v/>
      </c>
      <c r="F6295" s="0" t="str">
        <f aca="false">IF($A6295="","",INDEX(CARTAO_COMPRAS!$G:$G,INT((ROW()-2)/20)+2))</f>
        <v/>
      </c>
      <c r="G6295" s="5" t="str">
        <f aca="false">IF($A6295="","",INDEX(CARTAO_COMPRAS!$I:$I,INT((ROW()-2)/20)+2))</f>
        <v/>
      </c>
      <c r="H6295" s="4" t="str">
        <f aca="false">IF($A6295="","",EDATE(INDEX(CARTAO_COMPRAS!$J:$J,INT((ROW()-2)/20)+2),MOD(ROW()-2,20)))</f>
        <v/>
      </c>
      <c r="I6295" s="4" t="str">
        <f aca="false">IF($H6295="","",$H6295-WEEKDAY($H6295,2)+1)</f>
        <v/>
      </c>
      <c r="J6295" s="4" t="str">
        <f aca="false">IF($I6295="","",$I6295+6)</f>
        <v/>
      </c>
      <c r="K6295" s="6" t="str">
        <f aca="false">IF($H6295="","",DATE(YEAR($H6295),MONTH($H6295),1))</f>
        <v/>
      </c>
      <c r="L6295" s="0" t="str">
        <f aca="false">IF($A6295="","",INDEX(CARTAO_COMPRAS!$K:$K,INT((ROW()-2)/20)+2))</f>
        <v/>
      </c>
      <c r="M6295" s="0" t="str">
        <f aca="false">IF($A6295="","","Compra no cartão")</f>
        <v/>
      </c>
    </row>
    <row r="6296" customFormat="false" ht="13.5" hidden="false" customHeight="false" outlineLevel="0" collapsed="false">
      <c r="A6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6" s="0" t="str">
        <f aca="false">IF($A6296="","",INDEX(CARTAO_COMPRAS!$C:$C,INT((ROW()-2)/20)+2))</f>
        <v/>
      </c>
      <c r="C6296" s="0" t="str">
        <f aca="false">IF($A6296="","",INDEX(CARTAO_COMPRAS!$D:$D,INT((ROW()-2)/20)+2))</f>
        <v/>
      </c>
      <c r="D6296" s="0" t="str">
        <f aca="false">IF($A6296="","",INDEX(CARTAO_COMPRAS!$E:$E,INT((ROW()-2)/20)+2))</f>
        <v/>
      </c>
      <c r="E6296" s="0" t="str">
        <f aca="false">IF($A6296="","",INDEX(CARTAO_COMPRAS!$H:$H,INT((ROW()-2)/20)+2)+MOD(ROW()-2,20))</f>
        <v/>
      </c>
      <c r="F6296" s="0" t="str">
        <f aca="false">IF($A6296="","",INDEX(CARTAO_COMPRAS!$G:$G,INT((ROW()-2)/20)+2))</f>
        <v/>
      </c>
      <c r="G6296" s="5" t="str">
        <f aca="false">IF($A6296="","",INDEX(CARTAO_COMPRAS!$I:$I,INT((ROW()-2)/20)+2))</f>
        <v/>
      </c>
      <c r="H6296" s="4" t="str">
        <f aca="false">IF($A6296="","",EDATE(INDEX(CARTAO_COMPRAS!$J:$J,INT((ROW()-2)/20)+2),MOD(ROW()-2,20)))</f>
        <v/>
      </c>
      <c r="I6296" s="4" t="str">
        <f aca="false">IF($H6296="","",$H6296-WEEKDAY($H6296,2)+1)</f>
        <v/>
      </c>
      <c r="J6296" s="4" t="str">
        <f aca="false">IF($I6296="","",$I6296+6)</f>
        <v/>
      </c>
      <c r="K6296" s="6" t="str">
        <f aca="false">IF($H6296="","",DATE(YEAR($H6296),MONTH($H6296),1))</f>
        <v/>
      </c>
      <c r="L6296" s="0" t="str">
        <f aca="false">IF($A6296="","",INDEX(CARTAO_COMPRAS!$K:$K,INT((ROW()-2)/20)+2))</f>
        <v/>
      </c>
      <c r="M6296" s="0" t="str">
        <f aca="false">IF($A6296="","","Compra no cartão")</f>
        <v/>
      </c>
    </row>
    <row r="6297" customFormat="false" ht="13.5" hidden="false" customHeight="false" outlineLevel="0" collapsed="false">
      <c r="A6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7" s="0" t="str">
        <f aca="false">IF($A6297="","",INDEX(CARTAO_COMPRAS!$C:$C,INT((ROW()-2)/20)+2))</f>
        <v/>
      </c>
      <c r="C6297" s="0" t="str">
        <f aca="false">IF($A6297="","",INDEX(CARTAO_COMPRAS!$D:$D,INT((ROW()-2)/20)+2))</f>
        <v/>
      </c>
      <c r="D6297" s="0" t="str">
        <f aca="false">IF($A6297="","",INDEX(CARTAO_COMPRAS!$E:$E,INT((ROW()-2)/20)+2))</f>
        <v/>
      </c>
      <c r="E6297" s="0" t="str">
        <f aca="false">IF($A6297="","",INDEX(CARTAO_COMPRAS!$H:$H,INT((ROW()-2)/20)+2)+MOD(ROW()-2,20))</f>
        <v/>
      </c>
      <c r="F6297" s="0" t="str">
        <f aca="false">IF($A6297="","",INDEX(CARTAO_COMPRAS!$G:$G,INT((ROW()-2)/20)+2))</f>
        <v/>
      </c>
      <c r="G6297" s="5" t="str">
        <f aca="false">IF($A6297="","",INDEX(CARTAO_COMPRAS!$I:$I,INT((ROW()-2)/20)+2))</f>
        <v/>
      </c>
      <c r="H6297" s="4" t="str">
        <f aca="false">IF($A6297="","",EDATE(INDEX(CARTAO_COMPRAS!$J:$J,INT((ROW()-2)/20)+2),MOD(ROW()-2,20)))</f>
        <v/>
      </c>
      <c r="I6297" s="4" t="str">
        <f aca="false">IF($H6297="","",$H6297-WEEKDAY($H6297,2)+1)</f>
        <v/>
      </c>
      <c r="J6297" s="4" t="str">
        <f aca="false">IF($I6297="","",$I6297+6)</f>
        <v/>
      </c>
      <c r="K6297" s="6" t="str">
        <f aca="false">IF($H6297="","",DATE(YEAR($H6297),MONTH($H6297),1))</f>
        <v/>
      </c>
      <c r="L6297" s="0" t="str">
        <f aca="false">IF($A6297="","",INDEX(CARTAO_COMPRAS!$K:$K,INT((ROW()-2)/20)+2))</f>
        <v/>
      </c>
      <c r="M6297" s="0" t="str">
        <f aca="false">IF($A6297="","","Compra no cartão")</f>
        <v/>
      </c>
    </row>
    <row r="6298" customFormat="false" ht="13.5" hidden="false" customHeight="false" outlineLevel="0" collapsed="false">
      <c r="A6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8" s="0" t="str">
        <f aca="false">IF($A6298="","",INDEX(CARTAO_COMPRAS!$C:$C,INT((ROW()-2)/20)+2))</f>
        <v/>
      </c>
      <c r="C6298" s="0" t="str">
        <f aca="false">IF($A6298="","",INDEX(CARTAO_COMPRAS!$D:$D,INT((ROW()-2)/20)+2))</f>
        <v/>
      </c>
      <c r="D6298" s="0" t="str">
        <f aca="false">IF($A6298="","",INDEX(CARTAO_COMPRAS!$E:$E,INT((ROW()-2)/20)+2))</f>
        <v/>
      </c>
      <c r="E6298" s="0" t="str">
        <f aca="false">IF($A6298="","",INDEX(CARTAO_COMPRAS!$H:$H,INT((ROW()-2)/20)+2)+MOD(ROW()-2,20))</f>
        <v/>
      </c>
      <c r="F6298" s="0" t="str">
        <f aca="false">IF($A6298="","",INDEX(CARTAO_COMPRAS!$G:$G,INT((ROW()-2)/20)+2))</f>
        <v/>
      </c>
      <c r="G6298" s="5" t="str">
        <f aca="false">IF($A6298="","",INDEX(CARTAO_COMPRAS!$I:$I,INT((ROW()-2)/20)+2))</f>
        <v/>
      </c>
      <c r="H6298" s="4" t="str">
        <f aca="false">IF($A6298="","",EDATE(INDEX(CARTAO_COMPRAS!$J:$J,INT((ROW()-2)/20)+2),MOD(ROW()-2,20)))</f>
        <v/>
      </c>
      <c r="I6298" s="4" t="str">
        <f aca="false">IF($H6298="","",$H6298-WEEKDAY($H6298,2)+1)</f>
        <v/>
      </c>
      <c r="J6298" s="4" t="str">
        <f aca="false">IF($I6298="","",$I6298+6)</f>
        <v/>
      </c>
      <c r="K6298" s="6" t="str">
        <f aca="false">IF($H6298="","",DATE(YEAR($H6298),MONTH($H6298),1))</f>
        <v/>
      </c>
      <c r="L6298" s="0" t="str">
        <f aca="false">IF($A6298="","",INDEX(CARTAO_COMPRAS!$K:$K,INT((ROW()-2)/20)+2))</f>
        <v/>
      </c>
      <c r="M6298" s="0" t="str">
        <f aca="false">IF($A6298="","","Compra no cartão")</f>
        <v/>
      </c>
    </row>
    <row r="6299" customFormat="false" ht="13.5" hidden="false" customHeight="false" outlineLevel="0" collapsed="false">
      <c r="A6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299" s="0" t="str">
        <f aca="false">IF($A6299="","",INDEX(CARTAO_COMPRAS!$C:$C,INT((ROW()-2)/20)+2))</f>
        <v/>
      </c>
      <c r="C6299" s="0" t="str">
        <f aca="false">IF($A6299="","",INDEX(CARTAO_COMPRAS!$D:$D,INT((ROW()-2)/20)+2))</f>
        <v/>
      </c>
      <c r="D6299" s="0" t="str">
        <f aca="false">IF($A6299="","",INDEX(CARTAO_COMPRAS!$E:$E,INT((ROW()-2)/20)+2))</f>
        <v/>
      </c>
      <c r="E6299" s="0" t="str">
        <f aca="false">IF($A6299="","",INDEX(CARTAO_COMPRAS!$H:$H,INT((ROW()-2)/20)+2)+MOD(ROW()-2,20))</f>
        <v/>
      </c>
      <c r="F6299" s="0" t="str">
        <f aca="false">IF($A6299="","",INDEX(CARTAO_COMPRAS!$G:$G,INT((ROW()-2)/20)+2))</f>
        <v/>
      </c>
      <c r="G6299" s="5" t="str">
        <f aca="false">IF($A6299="","",INDEX(CARTAO_COMPRAS!$I:$I,INT((ROW()-2)/20)+2))</f>
        <v/>
      </c>
      <c r="H6299" s="4" t="str">
        <f aca="false">IF($A6299="","",EDATE(INDEX(CARTAO_COMPRAS!$J:$J,INT((ROW()-2)/20)+2),MOD(ROW()-2,20)))</f>
        <v/>
      </c>
      <c r="I6299" s="4" t="str">
        <f aca="false">IF($H6299="","",$H6299-WEEKDAY($H6299,2)+1)</f>
        <v/>
      </c>
      <c r="J6299" s="4" t="str">
        <f aca="false">IF($I6299="","",$I6299+6)</f>
        <v/>
      </c>
      <c r="K6299" s="6" t="str">
        <f aca="false">IF($H6299="","",DATE(YEAR($H6299),MONTH($H6299),1))</f>
        <v/>
      </c>
      <c r="L6299" s="0" t="str">
        <f aca="false">IF($A6299="","",INDEX(CARTAO_COMPRAS!$K:$K,INT((ROW()-2)/20)+2))</f>
        <v/>
      </c>
      <c r="M6299" s="0" t="str">
        <f aca="false">IF($A6299="","","Compra no cartão")</f>
        <v/>
      </c>
    </row>
    <row r="6300" customFormat="false" ht="13.5" hidden="false" customHeight="false" outlineLevel="0" collapsed="false">
      <c r="A6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0" s="0" t="str">
        <f aca="false">IF($A6300="","",INDEX(CARTAO_COMPRAS!$C:$C,INT((ROW()-2)/20)+2))</f>
        <v/>
      </c>
      <c r="C6300" s="0" t="str">
        <f aca="false">IF($A6300="","",INDEX(CARTAO_COMPRAS!$D:$D,INT((ROW()-2)/20)+2))</f>
        <v/>
      </c>
      <c r="D6300" s="0" t="str">
        <f aca="false">IF($A6300="","",INDEX(CARTAO_COMPRAS!$E:$E,INT((ROW()-2)/20)+2))</f>
        <v/>
      </c>
      <c r="E6300" s="0" t="str">
        <f aca="false">IF($A6300="","",INDEX(CARTAO_COMPRAS!$H:$H,INT((ROW()-2)/20)+2)+MOD(ROW()-2,20))</f>
        <v/>
      </c>
      <c r="F6300" s="0" t="str">
        <f aca="false">IF($A6300="","",INDEX(CARTAO_COMPRAS!$G:$G,INT((ROW()-2)/20)+2))</f>
        <v/>
      </c>
      <c r="G6300" s="5" t="str">
        <f aca="false">IF($A6300="","",INDEX(CARTAO_COMPRAS!$I:$I,INT((ROW()-2)/20)+2))</f>
        <v/>
      </c>
      <c r="H6300" s="4" t="str">
        <f aca="false">IF($A6300="","",EDATE(INDEX(CARTAO_COMPRAS!$J:$J,INT((ROW()-2)/20)+2),MOD(ROW()-2,20)))</f>
        <v/>
      </c>
      <c r="I6300" s="4" t="str">
        <f aca="false">IF($H6300="","",$H6300-WEEKDAY($H6300,2)+1)</f>
        <v/>
      </c>
      <c r="J6300" s="4" t="str">
        <f aca="false">IF($I6300="","",$I6300+6)</f>
        <v/>
      </c>
      <c r="K6300" s="6" t="str">
        <f aca="false">IF($H6300="","",DATE(YEAR($H6300),MONTH($H6300),1))</f>
        <v/>
      </c>
      <c r="L6300" s="0" t="str">
        <f aca="false">IF($A6300="","",INDEX(CARTAO_COMPRAS!$K:$K,INT((ROW()-2)/20)+2))</f>
        <v/>
      </c>
      <c r="M6300" s="0" t="str">
        <f aca="false">IF($A6300="","","Compra no cartão")</f>
        <v/>
      </c>
    </row>
    <row r="6301" customFormat="false" ht="13.5" hidden="false" customHeight="false" outlineLevel="0" collapsed="false">
      <c r="A6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1" s="0" t="str">
        <f aca="false">IF($A6301="","",INDEX(CARTAO_COMPRAS!$C:$C,INT((ROW()-2)/20)+2))</f>
        <v/>
      </c>
      <c r="C6301" s="0" t="str">
        <f aca="false">IF($A6301="","",INDEX(CARTAO_COMPRAS!$D:$D,INT((ROW()-2)/20)+2))</f>
        <v/>
      </c>
      <c r="D6301" s="0" t="str">
        <f aca="false">IF($A6301="","",INDEX(CARTAO_COMPRAS!$E:$E,INT((ROW()-2)/20)+2))</f>
        <v/>
      </c>
      <c r="E6301" s="0" t="str">
        <f aca="false">IF($A6301="","",INDEX(CARTAO_COMPRAS!$H:$H,INT((ROW()-2)/20)+2)+MOD(ROW()-2,20))</f>
        <v/>
      </c>
      <c r="F6301" s="0" t="str">
        <f aca="false">IF($A6301="","",INDEX(CARTAO_COMPRAS!$G:$G,INT((ROW()-2)/20)+2))</f>
        <v/>
      </c>
      <c r="G6301" s="5" t="str">
        <f aca="false">IF($A6301="","",INDEX(CARTAO_COMPRAS!$I:$I,INT((ROW()-2)/20)+2))</f>
        <v/>
      </c>
      <c r="H6301" s="4" t="str">
        <f aca="false">IF($A6301="","",EDATE(INDEX(CARTAO_COMPRAS!$J:$J,INT((ROW()-2)/20)+2),MOD(ROW()-2,20)))</f>
        <v/>
      </c>
      <c r="I6301" s="4" t="str">
        <f aca="false">IF($H6301="","",$H6301-WEEKDAY($H6301,2)+1)</f>
        <v/>
      </c>
      <c r="J6301" s="4" t="str">
        <f aca="false">IF($I6301="","",$I6301+6)</f>
        <v/>
      </c>
      <c r="K6301" s="6" t="str">
        <f aca="false">IF($H6301="","",DATE(YEAR($H6301),MONTH($H6301),1))</f>
        <v/>
      </c>
      <c r="L6301" s="0" t="str">
        <f aca="false">IF($A6301="","",INDEX(CARTAO_COMPRAS!$K:$K,INT((ROW()-2)/20)+2))</f>
        <v/>
      </c>
      <c r="M6301" s="0" t="str">
        <f aca="false">IF($A6301="","","Compra no cartão")</f>
        <v/>
      </c>
    </row>
    <row r="6302" customFormat="false" ht="13.5" hidden="false" customHeight="false" outlineLevel="0" collapsed="false">
      <c r="A63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2" s="0" t="str">
        <f aca="false">IF($A6302="","",INDEX(CARTAO_COMPRAS!$C:$C,INT((ROW()-2)/20)+2))</f>
        <v/>
      </c>
      <c r="C6302" s="0" t="str">
        <f aca="false">IF($A6302="","",INDEX(CARTAO_COMPRAS!$D:$D,INT((ROW()-2)/20)+2))</f>
        <v/>
      </c>
      <c r="D6302" s="0" t="str">
        <f aca="false">IF($A6302="","",INDEX(CARTAO_COMPRAS!$E:$E,INT((ROW()-2)/20)+2))</f>
        <v/>
      </c>
      <c r="E6302" s="0" t="str">
        <f aca="false">IF($A6302="","",INDEX(CARTAO_COMPRAS!$H:$H,INT((ROW()-2)/20)+2)+MOD(ROW()-2,20))</f>
        <v/>
      </c>
      <c r="F6302" s="0" t="str">
        <f aca="false">IF($A6302="","",INDEX(CARTAO_COMPRAS!$G:$G,INT((ROW()-2)/20)+2))</f>
        <v/>
      </c>
      <c r="G6302" s="5" t="str">
        <f aca="false">IF($A6302="","",INDEX(CARTAO_COMPRAS!$I:$I,INT((ROW()-2)/20)+2))</f>
        <v/>
      </c>
      <c r="H6302" s="4" t="str">
        <f aca="false">IF($A6302="","",EDATE(INDEX(CARTAO_COMPRAS!$J:$J,INT((ROW()-2)/20)+2),MOD(ROW()-2,20)))</f>
        <v/>
      </c>
      <c r="I6302" s="4" t="str">
        <f aca="false">IF($H6302="","",$H6302-WEEKDAY($H6302,2)+1)</f>
        <v/>
      </c>
      <c r="J6302" s="4" t="str">
        <f aca="false">IF($I6302="","",$I6302+6)</f>
        <v/>
      </c>
      <c r="K6302" s="6" t="str">
        <f aca="false">IF($H6302="","",DATE(YEAR($H6302),MONTH($H6302),1))</f>
        <v/>
      </c>
      <c r="L6302" s="0" t="str">
        <f aca="false">IF($A6302="","",INDEX(CARTAO_COMPRAS!$K:$K,INT((ROW()-2)/20)+2))</f>
        <v/>
      </c>
      <c r="M6302" s="0" t="str">
        <f aca="false">IF($A6302="","","Compra no cartão")</f>
        <v/>
      </c>
    </row>
    <row r="6303" customFormat="false" ht="13.5" hidden="false" customHeight="false" outlineLevel="0" collapsed="false">
      <c r="A6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3" s="0" t="str">
        <f aca="false">IF($A6303="","",INDEX(CARTAO_COMPRAS!$C:$C,INT((ROW()-2)/20)+2))</f>
        <v/>
      </c>
      <c r="C6303" s="0" t="str">
        <f aca="false">IF($A6303="","",INDEX(CARTAO_COMPRAS!$D:$D,INT((ROW()-2)/20)+2))</f>
        <v/>
      </c>
      <c r="D6303" s="0" t="str">
        <f aca="false">IF($A6303="","",INDEX(CARTAO_COMPRAS!$E:$E,INT((ROW()-2)/20)+2))</f>
        <v/>
      </c>
      <c r="E6303" s="0" t="str">
        <f aca="false">IF($A6303="","",INDEX(CARTAO_COMPRAS!$H:$H,INT((ROW()-2)/20)+2)+MOD(ROW()-2,20))</f>
        <v/>
      </c>
      <c r="F6303" s="0" t="str">
        <f aca="false">IF($A6303="","",INDEX(CARTAO_COMPRAS!$G:$G,INT((ROW()-2)/20)+2))</f>
        <v/>
      </c>
      <c r="G6303" s="5" t="str">
        <f aca="false">IF($A6303="","",INDEX(CARTAO_COMPRAS!$I:$I,INT((ROW()-2)/20)+2))</f>
        <v/>
      </c>
      <c r="H6303" s="4" t="str">
        <f aca="false">IF($A6303="","",EDATE(INDEX(CARTAO_COMPRAS!$J:$J,INT((ROW()-2)/20)+2),MOD(ROW()-2,20)))</f>
        <v/>
      </c>
      <c r="I6303" s="4" t="str">
        <f aca="false">IF($H6303="","",$H6303-WEEKDAY($H6303,2)+1)</f>
        <v/>
      </c>
      <c r="J6303" s="4" t="str">
        <f aca="false">IF($I6303="","",$I6303+6)</f>
        <v/>
      </c>
      <c r="K6303" s="6" t="str">
        <f aca="false">IF($H6303="","",DATE(YEAR($H6303),MONTH($H6303),1))</f>
        <v/>
      </c>
      <c r="L6303" s="0" t="str">
        <f aca="false">IF($A6303="","",INDEX(CARTAO_COMPRAS!$K:$K,INT((ROW()-2)/20)+2))</f>
        <v/>
      </c>
      <c r="M6303" s="0" t="str">
        <f aca="false">IF($A6303="","","Compra no cartão")</f>
        <v/>
      </c>
    </row>
    <row r="6304" customFormat="false" ht="13.5" hidden="false" customHeight="false" outlineLevel="0" collapsed="false">
      <c r="A6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4" s="0" t="str">
        <f aca="false">IF($A6304="","",INDEX(CARTAO_COMPRAS!$C:$C,INT((ROW()-2)/20)+2))</f>
        <v/>
      </c>
      <c r="C6304" s="0" t="str">
        <f aca="false">IF($A6304="","",INDEX(CARTAO_COMPRAS!$D:$D,INT((ROW()-2)/20)+2))</f>
        <v/>
      </c>
      <c r="D6304" s="0" t="str">
        <f aca="false">IF($A6304="","",INDEX(CARTAO_COMPRAS!$E:$E,INT((ROW()-2)/20)+2))</f>
        <v/>
      </c>
      <c r="E6304" s="0" t="str">
        <f aca="false">IF($A6304="","",INDEX(CARTAO_COMPRAS!$H:$H,INT((ROW()-2)/20)+2)+MOD(ROW()-2,20))</f>
        <v/>
      </c>
      <c r="F6304" s="0" t="str">
        <f aca="false">IF($A6304="","",INDEX(CARTAO_COMPRAS!$G:$G,INT((ROW()-2)/20)+2))</f>
        <v/>
      </c>
      <c r="G6304" s="5" t="str">
        <f aca="false">IF($A6304="","",INDEX(CARTAO_COMPRAS!$I:$I,INT((ROW()-2)/20)+2))</f>
        <v/>
      </c>
      <c r="H6304" s="4" t="str">
        <f aca="false">IF($A6304="","",EDATE(INDEX(CARTAO_COMPRAS!$J:$J,INT((ROW()-2)/20)+2),MOD(ROW()-2,20)))</f>
        <v/>
      </c>
      <c r="I6304" s="4" t="str">
        <f aca="false">IF($H6304="","",$H6304-WEEKDAY($H6304,2)+1)</f>
        <v/>
      </c>
      <c r="J6304" s="4" t="str">
        <f aca="false">IF($I6304="","",$I6304+6)</f>
        <v/>
      </c>
      <c r="K6304" s="6" t="str">
        <f aca="false">IF($H6304="","",DATE(YEAR($H6304),MONTH($H6304),1))</f>
        <v/>
      </c>
      <c r="L6304" s="0" t="str">
        <f aca="false">IF($A6304="","",INDEX(CARTAO_COMPRAS!$K:$K,INT((ROW()-2)/20)+2))</f>
        <v/>
      </c>
      <c r="M6304" s="0" t="str">
        <f aca="false">IF($A6304="","","Compra no cartão")</f>
        <v/>
      </c>
    </row>
    <row r="6305" customFormat="false" ht="13.5" hidden="false" customHeight="false" outlineLevel="0" collapsed="false">
      <c r="A6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5" s="0" t="str">
        <f aca="false">IF($A6305="","",INDEX(CARTAO_COMPRAS!$C:$C,INT((ROW()-2)/20)+2))</f>
        <v/>
      </c>
      <c r="C6305" s="0" t="str">
        <f aca="false">IF($A6305="","",INDEX(CARTAO_COMPRAS!$D:$D,INT((ROW()-2)/20)+2))</f>
        <v/>
      </c>
      <c r="D6305" s="0" t="str">
        <f aca="false">IF($A6305="","",INDEX(CARTAO_COMPRAS!$E:$E,INT((ROW()-2)/20)+2))</f>
        <v/>
      </c>
      <c r="E6305" s="0" t="str">
        <f aca="false">IF($A6305="","",INDEX(CARTAO_COMPRAS!$H:$H,INT((ROW()-2)/20)+2)+MOD(ROW()-2,20))</f>
        <v/>
      </c>
      <c r="F6305" s="0" t="str">
        <f aca="false">IF($A6305="","",INDEX(CARTAO_COMPRAS!$G:$G,INT((ROW()-2)/20)+2))</f>
        <v/>
      </c>
      <c r="G6305" s="5" t="str">
        <f aca="false">IF($A6305="","",INDEX(CARTAO_COMPRAS!$I:$I,INT((ROW()-2)/20)+2))</f>
        <v/>
      </c>
      <c r="H6305" s="4" t="str">
        <f aca="false">IF($A6305="","",EDATE(INDEX(CARTAO_COMPRAS!$J:$J,INT((ROW()-2)/20)+2),MOD(ROW()-2,20)))</f>
        <v/>
      </c>
      <c r="I6305" s="4" t="str">
        <f aca="false">IF($H6305="","",$H6305-WEEKDAY($H6305,2)+1)</f>
        <v/>
      </c>
      <c r="J6305" s="4" t="str">
        <f aca="false">IF($I6305="","",$I6305+6)</f>
        <v/>
      </c>
      <c r="K6305" s="6" t="str">
        <f aca="false">IF($H6305="","",DATE(YEAR($H6305),MONTH($H6305),1))</f>
        <v/>
      </c>
      <c r="L6305" s="0" t="str">
        <f aca="false">IF($A6305="","",INDEX(CARTAO_COMPRAS!$K:$K,INT((ROW()-2)/20)+2))</f>
        <v/>
      </c>
      <c r="M6305" s="0" t="str">
        <f aca="false">IF($A6305="","","Compra no cartão")</f>
        <v/>
      </c>
    </row>
    <row r="6306" customFormat="false" ht="13.5" hidden="false" customHeight="false" outlineLevel="0" collapsed="false">
      <c r="A6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6" s="0" t="str">
        <f aca="false">IF($A6306="","",INDEX(CARTAO_COMPRAS!$C:$C,INT((ROW()-2)/20)+2))</f>
        <v/>
      </c>
      <c r="C6306" s="0" t="str">
        <f aca="false">IF($A6306="","",INDEX(CARTAO_COMPRAS!$D:$D,INT((ROW()-2)/20)+2))</f>
        <v/>
      </c>
      <c r="D6306" s="0" t="str">
        <f aca="false">IF($A6306="","",INDEX(CARTAO_COMPRAS!$E:$E,INT((ROW()-2)/20)+2))</f>
        <v/>
      </c>
      <c r="E6306" s="0" t="str">
        <f aca="false">IF($A6306="","",INDEX(CARTAO_COMPRAS!$H:$H,INT((ROW()-2)/20)+2)+MOD(ROW()-2,20))</f>
        <v/>
      </c>
      <c r="F6306" s="0" t="str">
        <f aca="false">IF($A6306="","",INDEX(CARTAO_COMPRAS!$G:$G,INT((ROW()-2)/20)+2))</f>
        <v/>
      </c>
      <c r="G6306" s="5" t="str">
        <f aca="false">IF($A6306="","",INDEX(CARTAO_COMPRAS!$I:$I,INT((ROW()-2)/20)+2))</f>
        <v/>
      </c>
      <c r="H6306" s="4" t="str">
        <f aca="false">IF($A6306="","",EDATE(INDEX(CARTAO_COMPRAS!$J:$J,INT((ROW()-2)/20)+2),MOD(ROW()-2,20)))</f>
        <v/>
      </c>
      <c r="I6306" s="4" t="str">
        <f aca="false">IF($H6306="","",$H6306-WEEKDAY($H6306,2)+1)</f>
        <v/>
      </c>
      <c r="J6306" s="4" t="str">
        <f aca="false">IF($I6306="","",$I6306+6)</f>
        <v/>
      </c>
      <c r="K6306" s="6" t="str">
        <f aca="false">IF($H6306="","",DATE(YEAR($H6306),MONTH($H6306),1))</f>
        <v/>
      </c>
      <c r="L6306" s="0" t="str">
        <f aca="false">IF($A6306="","",INDEX(CARTAO_COMPRAS!$K:$K,INT((ROW()-2)/20)+2))</f>
        <v/>
      </c>
      <c r="M6306" s="0" t="str">
        <f aca="false">IF($A6306="","","Compra no cartão")</f>
        <v/>
      </c>
    </row>
    <row r="6307" customFormat="false" ht="13.5" hidden="false" customHeight="false" outlineLevel="0" collapsed="false">
      <c r="A6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7" s="0" t="str">
        <f aca="false">IF($A6307="","",INDEX(CARTAO_COMPRAS!$C:$C,INT((ROW()-2)/20)+2))</f>
        <v/>
      </c>
      <c r="C6307" s="0" t="str">
        <f aca="false">IF($A6307="","",INDEX(CARTAO_COMPRAS!$D:$D,INT((ROW()-2)/20)+2))</f>
        <v/>
      </c>
      <c r="D6307" s="0" t="str">
        <f aca="false">IF($A6307="","",INDEX(CARTAO_COMPRAS!$E:$E,INT((ROW()-2)/20)+2))</f>
        <v/>
      </c>
      <c r="E6307" s="0" t="str">
        <f aca="false">IF($A6307="","",INDEX(CARTAO_COMPRAS!$H:$H,INT((ROW()-2)/20)+2)+MOD(ROW()-2,20))</f>
        <v/>
      </c>
      <c r="F6307" s="0" t="str">
        <f aca="false">IF($A6307="","",INDEX(CARTAO_COMPRAS!$G:$G,INT((ROW()-2)/20)+2))</f>
        <v/>
      </c>
      <c r="G6307" s="5" t="str">
        <f aca="false">IF($A6307="","",INDEX(CARTAO_COMPRAS!$I:$I,INT((ROW()-2)/20)+2))</f>
        <v/>
      </c>
      <c r="H6307" s="4" t="str">
        <f aca="false">IF($A6307="","",EDATE(INDEX(CARTAO_COMPRAS!$J:$J,INT((ROW()-2)/20)+2),MOD(ROW()-2,20)))</f>
        <v/>
      </c>
      <c r="I6307" s="4" t="str">
        <f aca="false">IF($H6307="","",$H6307-WEEKDAY($H6307,2)+1)</f>
        <v/>
      </c>
      <c r="J6307" s="4" t="str">
        <f aca="false">IF($I6307="","",$I6307+6)</f>
        <v/>
      </c>
      <c r="K6307" s="6" t="str">
        <f aca="false">IF($H6307="","",DATE(YEAR($H6307),MONTH($H6307),1))</f>
        <v/>
      </c>
      <c r="L6307" s="0" t="str">
        <f aca="false">IF($A6307="","",INDEX(CARTAO_COMPRAS!$K:$K,INT((ROW()-2)/20)+2))</f>
        <v/>
      </c>
      <c r="M6307" s="0" t="str">
        <f aca="false">IF($A6307="","","Compra no cartão")</f>
        <v/>
      </c>
    </row>
    <row r="6308" customFormat="false" ht="13.5" hidden="false" customHeight="false" outlineLevel="0" collapsed="false">
      <c r="A6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8" s="0" t="str">
        <f aca="false">IF($A6308="","",INDEX(CARTAO_COMPRAS!$C:$C,INT((ROW()-2)/20)+2))</f>
        <v/>
      </c>
      <c r="C6308" s="0" t="str">
        <f aca="false">IF($A6308="","",INDEX(CARTAO_COMPRAS!$D:$D,INT((ROW()-2)/20)+2))</f>
        <v/>
      </c>
      <c r="D6308" s="0" t="str">
        <f aca="false">IF($A6308="","",INDEX(CARTAO_COMPRAS!$E:$E,INT((ROW()-2)/20)+2))</f>
        <v/>
      </c>
      <c r="E6308" s="0" t="str">
        <f aca="false">IF($A6308="","",INDEX(CARTAO_COMPRAS!$H:$H,INT((ROW()-2)/20)+2)+MOD(ROW()-2,20))</f>
        <v/>
      </c>
      <c r="F6308" s="0" t="str">
        <f aca="false">IF($A6308="","",INDEX(CARTAO_COMPRAS!$G:$G,INT((ROW()-2)/20)+2))</f>
        <v/>
      </c>
      <c r="G6308" s="5" t="str">
        <f aca="false">IF($A6308="","",INDEX(CARTAO_COMPRAS!$I:$I,INT((ROW()-2)/20)+2))</f>
        <v/>
      </c>
      <c r="H6308" s="4" t="str">
        <f aca="false">IF($A6308="","",EDATE(INDEX(CARTAO_COMPRAS!$J:$J,INT((ROW()-2)/20)+2),MOD(ROW()-2,20)))</f>
        <v/>
      </c>
      <c r="I6308" s="4" t="str">
        <f aca="false">IF($H6308="","",$H6308-WEEKDAY($H6308,2)+1)</f>
        <v/>
      </c>
      <c r="J6308" s="4" t="str">
        <f aca="false">IF($I6308="","",$I6308+6)</f>
        <v/>
      </c>
      <c r="K6308" s="6" t="str">
        <f aca="false">IF($H6308="","",DATE(YEAR($H6308),MONTH($H6308),1))</f>
        <v/>
      </c>
      <c r="L6308" s="0" t="str">
        <f aca="false">IF($A6308="","",INDEX(CARTAO_COMPRAS!$K:$K,INT((ROW()-2)/20)+2))</f>
        <v/>
      </c>
      <c r="M6308" s="0" t="str">
        <f aca="false">IF($A6308="","","Compra no cartão")</f>
        <v/>
      </c>
    </row>
    <row r="6309" customFormat="false" ht="13.5" hidden="false" customHeight="false" outlineLevel="0" collapsed="false">
      <c r="A6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09" s="0" t="str">
        <f aca="false">IF($A6309="","",INDEX(CARTAO_COMPRAS!$C:$C,INT((ROW()-2)/20)+2))</f>
        <v/>
      </c>
      <c r="C6309" s="0" t="str">
        <f aca="false">IF($A6309="","",INDEX(CARTAO_COMPRAS!$D:$D,INT((ROW()-2)/20)+2))</f>
        <v/>
      </c>
      <c r="D6309" s="0" t="str">
        <f aca="false">IF($A6309="","",INDEX(CARTAO_COMPRAS!$E:$E,INT((ROW()-2)/20)+2))</f>
        <v/>
      </c>
      <c r="E6309" s="0" t="str">
        <f aca="false">IF($A6309="","",INDEX(CARTAO_COMPRAS!$H:$H,INT((ROW()-2)/20)+2)+MOD(ROW()-2,20))</f>
        <v/>
      </c>
      <c r="F6309" s="0" t="str">
        <f aca="false">IF($A6309="","",INDEX(CARTAO_COMPRAS!$G:$G,INT((ROW()-2)/20)+2))</f>
        <v/>
      </c>
      <c r="G6309" s="5" t="str">
        <f aca="false">IF($A6309="","",INDEX(CARTAO_COMPRAS!$I:$I,INT((ROW()-2)/20)+2))</f>
        <v/>
      </c>
      <c r="H6309" s="4" t="str">
        <f aca="false">IF($A6309="","",EDATE(INDEX(CARTAO_COMPRAS!$J:$J,INT((ROW()-2)/20)+2),MOD(ROW()-2,20)))</f>
        <v/>
      </c>
      <c r="I6309" s="4" t="str">
        <f aca="false">IF($H6309="","",$H6309-WEEKDAY($H6309,2)+1)</f>
        <v/>
      </c>
      <c r="J6309" s="4" t="str">
        <f aca="false">IF($I6309="","",$I6309+6)</f>
        <v/>
      </c>
      <c r="K6309" s="6" t="str">
        <f aca="false">IF($H6309="","",DATE(YEAR($H6309),MONTH($H6309),1))</f>
        <v/>
      </c>
      <c r="L6309" s="0" t="str">
        <f aca="false">IF($A6309="","",INDEX(CARTAO_COMPRAS!$K:$K,INT((ROW()-2)/20)+2))</f>
        <v/>
      </c>
      <c r="M6309" s="0" t="str">
        <f aca="false">IF($A6309="","","Compra no cartão")</f>
        <v/>
      </c>
    </row>
    <row r="6310" customFormat="false" ht="13.5" hidden="false" customHeight="false" outlineLevel="0" collapsed="false">
      <c r="A6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0" s="0" t="str">
        <f aca="false">IF($A6310="","",INDEX(CARTAO_COMPRAS!$C:$C,INT((ROW()-2)/20)+2))</f>
        <v/>
      </c>
      <c r="C6310" s="0" t="str">
        <f aca="false">IF($A6310="","",INDEX(CARTAO_COMPRAS!$D:$D,INT((ROW()-2)/20)+2))</f>
        <v/>
      </c>
      <c r="D6310" s="0" t="str">
        <f aca="false">IF($A6310="","",INDEX(CARTAO_COMPRAS!$E:$E,INT((ROW()-2)/20)+2))</f>
        <v/>
      </c>
      <c r="E6310" s="0" t="str">
        <f aca="false">IF($A6310="","",INDEX(CARTAO_COMPRAS!$H:$H,INT((ROW()-2)/20)+2)+MOD(ROW()-2,20))</f>
        <v/>
      </c>
      <c r="F6310" s="0" t="str">
        <f aca="false">IF($A6310="","",INDEX(CARTAO_COMPRAS!$G:$G,INT((ROW()-2)/20)+2))</f>
        <v/>
      </c>
      <c r="G6310" s="5" t="str">
        <f aca="false">IF($A6310="","",INDEX(CARTAO_COMPRAS!$I:$I,INT((ROW()-2)/20)+2))</f>
        <v/>
      </c>
      <c r="H6310" s="4" t="str">
        <f aca="false">IF($A6310="","",EDATE(INDEX(CARTAO_COMPRAS!$J:$J,INT((ROW()-2)/20)+2),MOD(ROW()-2,20)))</f>
        <v/>
      </c>
      <c r="I6310" s="4" t="str">
        <f aca="false">IF($H6310="","",$H6310-WEEKDAY($H6310,2)+1)</f>
        <v/>
      </c>
      <c r="J6310" s="4" t="str">
        <f aca="false">IF($I6310="","",$I6310+6)</f>
        <v/>
      </c>
      <c r="K6310" s="6" t="str">
        <f aca="false">IF($H6310="","",DATE(YEAR($H6310),MONTH($H6310),1))</f>
        <v/>
      </c>
      <c r="L6310" s="0" t="str">
        <f aca="false">IF($A6310="","",INDEX(CARTAO_COMPRAS!$K:$K,INT((ROW()-2)/20)+2))</f>
        <v/>
      </c>
      <c r="M6310" s="0" t="str">
        <f aca="false">IF($A6310="","","Compra no cartão")</f>
        <v/>
      </c>
    </row>
    <row r="6311" customFormat="false" ht="13.5" hidden="false" customHeight="false" outlineLevel="0" collapsed="false">
      <c r="A6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1" s="0" t="str">
        <f aca="false">IF($A6311="","",INDEX(CARTAO_COMPRAS!$C:$C,INT((ROW()-2)/20)+2))</f>
        <v/>
      </c>
      <c r="C6311" s="0" t="str">
        <f aca="false">IF($A6311="","",INDEX(CARTAO_COMPRAS!$D:$D,INT((ROW()-2)/20)+2))</f>
        <v/>
      </c>
      <c r="D6311" s="0" t="str">
        <f aca="false">IF($A6311="","",INDEX(CARTAO_COMPRAS!$E:$E,INT((ROW()-2)/20)+2))</f>
        <v/>
      </c>
      <c r="E6311" s="0" t="str">
        <f aca="false">IF($A6311="","",INDEX(CARTAO_COMPRAS!$H:$H,INT((ROW()-2)/20)+2)+MOD(ROW()-2,20))</f>
        <v/>
      </c>
      <c r="F6311" s="0" t="str">
        <f aca="false">IF($A6311="","",INDEX(CARTAO_COMPRAS!$G:$G,INT((ROW()-2)/20)+2))</f>
        <v/>
      </c>
      <c r="G6311" s="5" t="str">
        <f aca="false">IF($A6311="","",INDEX(CARTAO_COMPRAS!$I:$I,INT((ROW()-2)/20)+2))</f>
        <v/>
      </c>
      <c r="H6311" s="4" t="str">
        <f aca="false">IF($A6311="","",EDATE(INDEX(CARTAO_COMPRAS!$J:$J,INT((ROW()-2)/20)+2),MOD(ROW()-2,20)))</f>
        <v/>
      </c>
      <c r="I6311" s="4" t="str">
        <f aca="false">IF($H6311="","",$H6311-WEEKDAY($H6311,2)+1)</f>
        <v/>
      </c>
      <c r="J6311" s="4" t="str">
        <f aca="false">IF($I6311="","",$I6311+6)</f>
        <v/>
      </c>
      <c r="K6311" s="6" t="str">
        <f aca="false">IF($H6311="","",DATE(YEAR($H6311),MONTH($H6311),1))</f>
        <v/>
      </c>
      <c r="L6311" s="0" t="str">
        <f aca="false">IF($A6311="","",INDEX(CARTAO_COMPRAS!$K:$K,INT((ROW()-2)/20)+2))</f>
        <v/>
      </c>
      <c r="M6311" s="0" t="str">
        <f aca="false">IF($A6311="","","Compra no cartão")</f>
        <v/>
      </c>
    </row>
    <row r="6312" customFormat="false" ht="13.5" hidden="false" customHeight="false" outlineLevel="0" collapsed="false">
      <c r="A6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2" s="0" t="str">
        <f aca="false">IF($A6312="","",INDEX(CARTAO_COMPRAS!$C:$C,INT((ROW()-2)/20)+2))</f>
        <v/>
      </c>
      <c r="C6312" s="0" t="str">
        <f aca="false">IF($A6312="","",INDEX(CARTAO_COMPRAS!$D:$D,INT((ROW()-2)/20)+2))</f>
        <v/>
      </c>
      <c r="D6312" s="0" t="str">
        <f aca="false">IF($A6312="","",INDEX(CARTAO_COMPRAS!$E:$E,INT((ROW()-2)/20)+2))</f>
        <v/>
      </c>
      <c r="E6312" s="0" t="str">
        <f aca="false">IF($A6312="","",INDEX(CARTAO_COMPRAS!$H:$H,INT((ROW()-2)/20)+2)+MOD(ROW()-2,20))</f>
        <v/>
      </c>
      <c r="F6312" s="0" t="str">
        <f aca="false">IF($A6312="","",INDEX(CARTAO_COMPRAS!$G:$G,INT((ROW()-2)/20)+2))</f>
        <v/>
      </c>
      <c r="G6312" s="5" t="str">
        <f aca="false">IF($A6312="","",INDEX(CARTAO_COMPRAS!$I:$I,INT((ROW()-2)/20)+2))</f>
        <v/>
      </c>
      <c r="H6312" s="4" t="str">
        <f aca="false">IF($A6312="","",EDATE(INDEX(CARTAO_COMPRAS!$J:$J,INT((ROW()-2)/20)+2),MOD(ROW()-2,20)))</f>
        <v/>
      </c>
      <c r="I6312" s="4" t="str">
        <f aca="false">IF($H6312="","",$H6312-WEEKDAY($H6312,2)+1)</f>
        <v/>
      </c>
      <c r="J6312" s="4" t="str">
        <f aca="false">IF($I6312="","",$I6312+6)</f>
        <v/>
      </c>
      <c r="K6312" s="6" t="str">
        <f aca="false">IF($H6312="","",DATE(YEAR($H6312),MONTH($H6312),1))</f>
        <v/>
      </c>
      <c r="L6312" s="0" t="str">
        <f aca="false">IF($A6312="","",INDEX(CARTAO_COMPRAS!$K:$K,INT((ROW()-2)/20)+2))</f>
        <v/>
      </c>
      <c r="M6312" s="0" t="str">
        <f aca="false">IF($A6312="","","Compra no cartão")</f>
        <v/>
      </c>
    </row>
    <row r="6313" customFormat="false" ht="13.5" hidden="false" customHeight="false" outlineLevel="0" collapsed="false">
      <c r="A6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3" s="0" t="str">
        <f aca="false">IF($A6313="","",INDEX(CARTAO_COMPRAS!$C:$C,INT((ROW()-2)/20)+2))</f>
        <v/>
      </c>
      <c r="C6313" s="0" t="str">
        <f aca="false">IF($A6313="","",INDEX(CARTAO_COMPRAS!$D:$D,INT((ROW()-2)/20)+2))</f>
        <v/>
      </c>
      <c r="D6313" s="0" t="str">
        <f aca="false">IF($A6313="","",INDEX(CARTAO_COMPRAS!$E:$E,INT((ROW()-2)/20)+2))</f>
        <v/>
      </c>
      <c r="E6313" s="0" t="str">
        <f aca="false">IF($A6313="","",INDEX(CARTAO_COMPRAS!$H:$H,INT((ROW()-2)/20)+2)+MOD(ROW()-2,20))</f>
        <v/>
      </c>
      <c r="F6313" s="0" t="str">
        <f aca="false">IF($A6313="","",INDEX(CARTAO_COMPRAS!$G:$G,INT((ROW()-2)/20)+2))</f>
        <v/>
      </c>
      <c r="G6313" s="5" t="str">
        <f aca="false">IF($A6313="","",INDEX(CARTAO_COMPRAS!$I:$I,INT((ROW()-2)/20)+2))</f>
        <v/>
      </c>
      <c r="H6313" s="4" t="str">
        <f aca="false">IF($A6313="","",EDATE(INDEX(CARTAO_COMPRAS!$J:$J,INT((ROW()-2)/20)+2),MOD(ROW()-2,20)))</f>
        <v/>
      </c>
      <c r="I6313" s="4" t="str">
        <f aca="false">IF($H6313="","",$H6313-WEEKDAY($H6313,2)+1)</f>
        <v/>
      </c>
      <c r="J6313" s="4" t="str">
        <f aca="false">IF($I6313="","",$I6313+6)</f>
        <v/>
      </c>
      <c r="K6313" s="6" t="str">
        <f aca="false">IF($H6313="","",DATE(YEAR($H6313),MONTH($H6313),1))</f>
        <v/>
      </c>
      <c r="L6313" s="0" t="str">
        <f aca="false">IF($A6313="","",INDEX(CARTAO_COMPRAS!$K:$K,INT((ROW()-2)/20)+2))</f>
        <v/>
      </c>
      <c r="M6313" s="0" t="str">
        <f aca="false">IF($A6313="","","Compra no cartão")</f>
        <v/>
      </c>
    </row>
    <row r="6314" customFormat="false" ht="13.5" hidden="false" customHeight="false" outlineLevel="0" collapsed="false">
      <c r="A6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4" s="0" t="str">
        <f aca="false">IF($A6314="","",INDEX(CARTAO_COMPRAS!$C:$C,INT((ROW()-2)/20)+2))</f>
        <v/>
      </c>
      <c r="C6314" s="0" t="str">
        <f aca="false">IF($A6314="","",INDEX(CARTAO_COMPRAS!$D:$D,INT((ROW()-2)/20)+2))</f>
        <v/>
      </c>
      <c r="D6314" s="0" t="str">
        <f aca="false">IF($A6314="","",INDEX(CARTAO_COMPRAS!$E:$E,INT((ROW()-2)/20)+2))</f>
        <v/>
      </c>
      <c r="E6314" s="0" t="str">
        <f aca="false">IF($A6314="","",INDEX(CARTAO_COMPRAS!$H:$H,INT((ROW()-2)/20)+2)+MOD(ROW()-2,20))</f>
        <v/>
      </c>
      <c r="F6314" s="0" t="str">
        <f aca="false">IF($A6314="","",INDEX(CARTAO_COMPRAS!$G:$G,INT((ROW()-2)/20)+2))</f>
        <v/>
      </c>
      <c r="G6314" s="5" t="str">
        <f aca="false">IF($A6314="","",INDEX(CARTAO_COMPRAS!$I:$I,INT((ROW()-2)/20)+2))</f>
        <v/>
      </c>
      <c r="H6314" s="4" t="str">
        <f aca="false">IF($A6314="","",EDATE(INDEX(CARTAO_COMPRAS!$J:$J,INT((ROW()-2)/20)+2),MOD(ROW()-2,20)))</f>
        <v/>
      </c>
      <c r="I6314" s="4" t="str">
        <f aca="false">IF($H6314="","",$H6314-WEEKDAY($H6314,2)+1)</f>
        <v/>
      </c>
      <c r="J6314" s="4" t="str">
        <f aca="false">IF($I6314="","",$I6314+6)</f>
        <v/>
      </c>
      <c r="K6314" s="6" t="str">
        <f aca="false">IF($H6314="","",DATE(YEAR($H6314),MONTH($H6314),1))</f>
        <v/>
      </c>
      <c r="L6314" s="0" t="str">
        <f aca="false">IF($A6314="","",INDEX(CARTAO_COMPRAS!$K:$K,INT((ROW()-2)/20)+2))</f>
        <v/>
      </c>
      <c r="M6314" s="0" t="str">
        <f aca="false">IF($A6314="","","Compra no cartão")</f>
        <v/>
      </c>
    </row>
    <row r="6315" customFormat="false" ht="13.5" hidden="false" customHeight="false" outlineLevel="0" collapsed="false">
      <c r="A6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5" s="0" t="str">
        <f aca="false">IF($A6315="","",INDEX(CARTAO_COMPRAS!$C:$C,INT((ROW()-2)/20)+2))</f>
        <v/>
      </c>
      <c r="C6315" s="0" t="str">
        <f aca="false">IF($A6315="","",INDEX(CARTAO_COMPRAS!$D:$D,INT((ROW()-2)/20)+2))</f>
        <v/>
      </c>
      <c r="D6315" s="0" t="str">
        <f aca="false">IF($A6315="","",INDEX(CARTAO_COMPRAS!$E:$E,INT((ROW()-2)/20)+2))</f>
        <v/>
      </c>
      <c r="E6315" s="0" t="str">
        <f aca="false">IF($A6315="","",INDEX(CARTAO_COMPRAS!$H:$H,INT((ROW()-2)/20)+2)+MOD(ROW()-2,20))</f>
        <v/>
      </c>
      <c r="F6315" s="0" t="str">
        <f aca="false">IF($A6315="","",INDEX(CARTAO_COMPRAS!$G:$G,INT((ROW()-2)/20)+2))</f>
        <v/>
      </c>
      <c r="G6315" s="5" t="str">
        <f aca="false">IF($A6315="","",INDEX(CARTAO_COMPRAS!$I:$I,INT((ROW()-2)/20)+2))</f>
        <v/>
      </c>
      <c r="H6315" s="4" t="str">
        <f aca="false">IF($A6315="","",EDATE(INDEX(CARTAO_COMPRAS!$J:$J,INT((ROW()-2)/20)+2),MOD(ROW()-2,20)))</f>
        <v/>
      </c>
      <c r="I6315" s="4" t="str">
        <f aca="false">IF($H6315="","",$H6315-WEEKDAY($H6315,2)+1)</f>
        <v/>
      </c>
      <c r="J6315" s="4" t="str">
        <f aca="false">IF($I6315="","",$I6315+6)</f>
        <v/>
      </c>
      <c r="K6315" s="6" t="str">
        <f aca="false">IF($H6315="","",DATE(YEAR($H6315),MONTH($H6315),1))</f>
        <v/>
      </c>
      <c r="L6315" s="0" t="str">
        <f aca="false">IF($A6315="","",INDEX(CARTAO_COMPRAS!$K:$K,INT((ROW()-2)/20)+2))</f>
        <v/>
      </c>
      <c r="M6315" s="0" t="str">
        <f aca="false">IF($A6315="","","Compra no cartão")</f>
        <v/>
      </c>
    </row>
    <row r="6316" customFormat="false" ht="13.5" hidden="false" customHeight="false" outlineLevel="0" collapsed="false">
      <c r="A6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6" s="0" t="str">
        <f aca="false">IF($A6316="","",INDEX(CARTAO_COMPRAS!$C:$C,INT((ROW()-2)/20)+2))</f>
        <v/>
      </c>
      <c r="C6316" s="0" t="str">
        <f aca="false">IF($A6316="","",INDEX(CARTAO_COMPRAS!$D:$D,INT((ROW()-2)/20)+2))</f>
        <v/>
      </c>
      <c r="D6316" s="0" t="str">
        <f aca="false">IF($A6316="","",INDEX(CARTAO_COMPRAS!$E:$E,INT((ROW()-2)/20)+2))</f>
        <v/>
      </c>
      <c r="E6316" s="0" t="str">
        <f aca="false">IF($A6316="","",INDEX(CARTAO_COMPRAS!$H:$H,INT((ROW()-2)/20)+2)+MOD(ROW()-2,20))</f>
        <v/>
      </c>
      <c r="F6316" s="0" t="str">
        <f aca="false">IF($A6316="","",INDEX(CARTAO_COMPRAS!$G:$G,INT((ROW()-2)/20)+2))</f>
        <v/>
      </c>
      <c r="G6316" s="5" t="str">
        <f aca="false">IF($A6316="","",INDEX(CARTAO_COMPRAS!$I:$I,INT((ROW()-2)/20)+2))</f>
        <v/>
      </c>
      <c r="H6316" s="4" t="str">
        <f aca="false">IF($A6316="","",EDATE(INDEX(CARTAO_COMPRAS!$J:$J,INT((ROW()-2)/20)+2),MOD(ROW()-2,20)))</f>
        <v/>
      </c>
      <c r="I6316" s="4" t="str">
        <f aca="false">IF($H6316="","",$H6316-WEEKDAY($H6316,2)+1)</f>
        <v/>
      </c>
      <c r="J6316" s="4" t="str">
        <f aca="false">IF($I6316="","",$I6316+6)</f>
        <v/>
      </c>
      <c r="K6316" s="6" t="str">
        <f aca="false">IF($H6316="","",DATE(YEAR($H6316),MONTH($H6316),1))</f>
        <v/>
      </c>
      <c r="L6316" s="0" t="str">
        <f aca="false">IF($A6316="","",INDEX(CARTAO_COMPRAS!$K:$K,INT((ROW()-2)/20)+2))</f>
        <v/>
      </c>
      <c r="M6316" s="0" t="str">
        <f aca="false">IF($A6316="","","Compra no cartão")</f>
        <v/>
      </c>
    </row>
    <row r="6317" customFormat="false" ht="13.5" hidden="false" customHeight="false" outlineLevel="0" collapsed="false">
      <c r="A6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7" s="0" t="str">
        <f aca="false">IF($A6317="","",INDEX(CARTAO_COMPRAS!$C:$C,INT((ROW()-2)/20)+2))</f>
        <v/>
      </c>
      <c r="C6317" s="0" t="str">
        <f aca="false">IF($A6317="","",INDEX(CARTAO_COMPRAS!$D:$D,INT((ROW()-2)/20)+2))</f>
        <v/>
      </c>
      <c r="D6317" s="0" t="str">
        <f aca="false">IF($A6317="","",INDEX(CARTAO_COMPRAS!$E:$E,INT((ROW()-2)/20)+2))</f>
        <v/>
      </c>
      <c r="E6317" s="0" t="str">
        <f aca="false">IF($A6317="","",INDEX(CARTAO_COMPRAS!$H:$H,INT((ROW()-2)/20)+2)+MOD(ROW()-2,20))</f>
        <v/>
      </c>
      <c r="F6317" s="0" t="str">
        <f aca="false">IF($A6317="","",INDEX(CARTAO_COMPRAS!$G:$G,INT((ROW()-2)/20)+2))</f>
        <v/>
      </c>
      <c r="G6317" s="5" t="str">
        <f aca="false">IF($A6317="","",INDEX(CARTAO_COMPRAS!$I:$I,INT((ROW()-2)/20)+2))</f>
        <v/>
      </c>
      <c r="H6317" s="4" t="str">
        <f aca="false">IF($A6317="","",EDATE(INDEX(CARTAO_COMPRAS!$J:$J,INT((ROW()-2)/20)+2),MOD(ROW()-2,20)))</f>
        <v/>
      </c>
      <c r="I6317" s="4" t="str">
        <f aca="false">IF($H6317="","",$H6317-WEEKDAY($H6317,2)+1)</f>
        <v/>
      </c>
      <c r="J6317" s="4" t="str">
        <f aca="false">IF($I6317="","",$I6317+6)</f>
        <v/>
      </c>
      <c r="K6317" s="6" t="str">
        <f aca="false">IF($H6317="","",DATE(YEAR($H6317),MONTH($H6317),1))</f>
        <v/>
      </c>
      <c r="L6317" s="0" t="str">
        <f aca="false">IF($A6317="","",INDEX(CARTAO_COMPRAS!$K:$K,INT((ROW()-2)/20)+2))</f>
        <v/>
      </c>
      <c r="M6317" s="0" t="str">
        <f aca="false">IF($A6317="","","Compra no cartão")</f>
        <v/>
      </c>
    </row>
    <row r="6318" customFormat="false" ht="13.5" hidden="false" customHeight="false" outlineLevel="0" collapsed="false">
      <c r="A6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8" s="0" t="str">
        <f aca="false">IF($A6318="","",INDEX(CARTAO_COMPRAS!$C:$C,INT((ROW()-2)/20)+2))</f>
        <v/>
      </c>
      <c r="C6318" s="0" t="str">
        <f aca="false">IF($A6318="","",INDEX(CARTAO_COMPRAS!$D:$D,INT((ROW()-2)/20)+2))</f>
        <v/>
      </c>
      <c r="D6318" s="0" t="str">
        <f aca="false">IF($A6318="","",INDEX(CARTAO_COMPRAS!$E:$E,INT((ROW()-2)/20)+2))</f>
        <v/>
      </c>
      <c r="E6318" s="0" t="str">
        <f aca="false">IF($A6318="","",INDEX(CARTAO_COMPRAS!$H:$H,INT((ROW()-2)/20)+2)+MOD(ROW()-2,20))</f>
        <v/>
      </c>
      <c r="F6318" s="0" t="str">
        <f aca="false">IF($A6318="","",INDEX(CARTAO_COMPRAS!$G:$G,INT((ROW()-2)/20)+2))</f>
        <v/>
      </c>
      <c r="G6318" s="5" t="str">
        <f aca="false">IF($A6318="","",INDEX(CARTAO_COMPRAS!$I:$I,INT((ROW()-2)/20)+2))</f>
        <v/>
      </c>
      <c r="H6318" s="4" t="str">
        <f aca="false">IF($A6318="","",EDATE(INDEX(CARTAO_COMPRAS!$J:$J,INT((ROW()-2)/20)+2),MOD(ROW()-2,20)))</f>
        <v/>
      </c>
      <c r="I6318" s="4" t="str">
        <f aca="false">IF($H6318="","",$H6318-WEEKDAY($H6318,2)+1)</f>
        <v/>
      </c>
      <c r="J6318" s="4" t="str">
        <f aca="false">IF($I6318="","",$I6318+6)</f>
        <v/>
      </c>
      <c r="K6318" s="6" t="str">
        <f aca="false">IF($H6318="","",DATE(YEAR($H6318),MONTH($H6318),1))</f>
        <v/>
      </c>
      <c r="L6318" s="0" t="str">
        <f aca="false">IF($A6318="","",INDEX(CARTAO_COMPRAS!$K:$K,INT((ROW()-2)/20)+2))</f>
        <v/>
      </c>
      <c r="M6318" s="0" t="str">
        <f aca="false">IF($A6318="","","Compra no cartão")</f>
        <v/>
      </c>
    </row>
    <row r="6319" customFormat="false" ht="13.5" hidden="false" customHeight="false" outlineLevel="0" collapsed="false">
      <c r="A6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19" s="0" t="str">
        <f aca="false">IF($A6319="","",INDEX(CARTAO_COMPRAS!$C:$C,INT((ROW()-2)/20)+2))</f>
        <v/>
      </c>
      <c r="C6319" s="0" t="str">
        <f aca="false">IF($A6319="","",INDEX(CARTAO_COMPRAS!$D:$D,INT((ROW()-2)/20)+2))</f>
        <v/>
      </c>
      <c r="D6319" s="0" t="str">
        <f aca="false">IF($A6319="","",INDEX(CARTAO_COMPRAS!$E:$E,INT((ROW()-2)/20)+2))</f>
        <v/>
      </c>
      <c r="E6319" s="0" t="str">
        <f aca="false">IF($A6319="","",INDEX(CARTAO_COMPRAS!$H:$H,INT((ROW()-2)/20)+2)+MOD(ROW()-2,20))</f>
        <v/>
      </c>
      <c r="F6319" s="0" t="str">
        <f aca="false">IF($A6319="","",INDEX(CARTAO_COMPRAS!$G:$G,INT((ROW()-2)/20)+2))</f>
        <v/>
      </c>
      <c r="G6319" s="5" t="str">
        <f aca="false">IF($A6319="","",INDEX(CARTAO_COMPRAS!$I:$I,INT((ROW()-2)/20)+2))</f>
        <v/>
      </c>
      <c r="H6319" s="4" t="str">
        <f aca="false">IF($A6319="","",EDATE(INDEX(CARTAO_COMPRAS!$J:$J,INT((ROW()-2)/20)+2),MOD(ROW()-2,20)))</f>
        <v/>
      </c>
      <c r="I6319" s="4" t="str">
        <f aca="false">IF($H6319="","",$H6319-WEEKDAY($H6319,2)+1)</f>
        <v/>
      </c>
      <c r="J6319" s="4" t="str">
        <f aca="false">IF($I6319="","",$I6319+6)</f>
        <v/>
      </c>
      <c r="K6319" s="6" t="str">
        <f aca="false">IF($H6319="","",DATE(YEAR($H6319),MONTH($H6319),1))</f>
        <v/>
      </c>
      <c r="L6319" s="0" t="str">
        <f aca="false">IF($A6319="","",INDEX(CARTAO_COMPRAS!$K:$K,INT((ROW()-2)/20)+2))</f>
        <v/>
      </c>
      <c r="M6319" s="0" t="str">
        <f aca="false">IF($A6319="","","Compra no cartão")</f>
        <v/>
      </c>
    </row>
    <row r="6320" customFormat="false" ht="13.5" hidden="false" customHeight="false" outlineLevel="0" collapsed="false">
      <c r="A6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0" s="0" t="str">
        <f aca="false">IF($A6320="","",INDEX(CARTAO_COMPRAS!$C:$C,INT((ROW()-2)/20)+2))</f>
        <v/>
      </c>
      <c r="C6320" s="0" t="str">
        <f aca="false">IF($A6320="","",INDEX(CARTAO_COMPRAS!$D:$D,INT((ROW()-2)/20)+2))</f>
        <v/>
      </c>
      <c r="D6320" s="0" t="str">
        <f aca="false">IF($A6320="","",INDEX(CARTAO_COMPRAS!$E:$E,INT((ROW()-2)/20)+2))</f>
        <v/>
      </c>
      <c r="E6320" s="0" t="str">
        <f aca="false">IF($A6320="","",INDEX(CARTAO_COMPRAS!$H:$H,INT((ROW()-2)/20)+2)+MOD(ROW()-2,20))</f>
        <v/>
      </c>
      <c r="F6320" s="0" t="str">
        <f aca="false">IF($A6320="","",INDEX(CARTAO_COMPRAS!$G:$G,INT((ROW()-2)/20)+2))</f>
        <v/>
      </c>
      <c r="G6320" s="5" t="str">
        <f aca="false">IF($A6320="","",INDEX(CARTAO_COMPRAS!$I:$I,INT((ROW()-2)/20)+2))</f>
        <v/>
      </c>
      <c r="H6320" s="4" t="str">
        <f aca="false">IF($A6320="","",EDATE(INDEX(CARTAO_COMPRAS!$J:$J,INT((ROW()-2)/20)+2),MOD(ROW()-2,20)))</f>
        <v/>
      </c>
      <c r="I6320" s="4" t="str">
        <f aca="false">IF($H6320="","",$H6320-WEEKDAY($H6320,2)+1)</f>
        <v/>
      </c>
      <c r="J6320" s="4" t="str">
        <f aca="false">IF($I6320="","",$I6320+6)</f>
        <v/>
      </c>
      <c r="K6320" s="6" t="str">
        <f aca="false">IF($H6320="","",DATE(YEAR($H6320),MONTH($H6320),1))</f>
        <v/>
      </c>
      <c r="L6320" s="0" t="str">
        <f aca="false">IF($A6320="","",INDEX(CARTAO_COMPRAS!$K:$K,INT((ROW()-2)/20)+2))</f>
        <v/>
      </c>
      <c r="M6320" s="0" t="str">
        <f aca="false">IF($A6320="","","Compra no cartão")</f>
        <v/>
      </c>
    </row>
    <row r="6321" customFormat="false" ht="13.5" hidden="false" customHeight="false" outlineLevel="0" collapsed="false">
      <c r="A6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1" s="0" t="str">
        <f aca="false">IF($A6321="","",INDEX(CARTAO_COMPRAS!$C:$C,INT((ROW()-2)/20)+2))</f>
        <v/>
      </c>
      <c r="C6321" s="0" t="str">
        <f aca="false">IF($A6321="","",INDEX(CARTAO_COMPRAS!$D:$D,INT((ROW()-2)/20)+2))</f>
        <v/>
      </c>
      <c r="D6321" s="0" t="str">
        <f aca="false">IF($A6321="","",INDEX(CARTAO_COMPRAS!$E:$E,INT((ROW()-2)/20)+2))</f>
        <v/>
      </c>
      <c r="E6321" s="0" t="str">
        <f aca="false">IF($A6321="","",INDEX(CARTAO_COMPRAS!$H:$H,INT((ROW()-2)/20)+2)+MOD(ROW()-2,20))</f>
        <v/>
      </c>
      <c r="F6321" s="0" t="str">
        <f aca="false">IF($A6321="","",INDEX(CARTAO_COMPRAS!$G:$G,INT((ROW()-2)/20)+2))</f>
        <v/>
      </c>
      <c r="G6321" s="5" t="str">
        <f aca="false">IF($A6321="","",INDEX(CARTAO_COMPRAS!$I:$I,INT((ROW()-2)/20)+2))</f>
        <v/>
      </c>
      <c r="H6321" s="4" t="str">
        <f aca="false">IF($A6321="","",EDATE(INDEX(CARTAO_COMPRAS!$J:$J,INT((ROW()-2)/20)+2),MOD(ROW()-2,20)))</f>
        <v/>
      </c>
      <c r="I6321" s="4" t="str">
        <f aca="false">IF($H6321="","",$H6321-WEEKDAY($H6321,2)+1)</f>
        <v/>
      </c>
      <c r="J6321" s="4" t="str">
        <f aca="false">IF($I6321="","",$I6321+6)</f>
        <v/>
      </c>
      <c r="K6321" s="6" t="str">
        <f aca="false">IF($H6321="","",DATE(YEAR($H6321),MONTH($H6321),1))</f>
        <v/>
      </c>
      <c r="L6321" s="0" t="str">
        <f aca="false">IF($A6321="","",INDEX(CARTAO_COMPRAS!$K:$K,INT((ROW()-2)/20)+2))</f>
        <v/>
      </c>
      <c r="M6321" s="0" t="str">
        <f aca="false">IF($A6321="","","Compra no cartão")</f>
        <v/>
      </c>
    </row>
    <row r="6322" customFormat="false" ht="13.5" hidden="false" customHeight="false" outlineLevel="0" collapsed="false">
      <c r="A63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2" s="0" t="str">
        <f aca="false">IF($A6322="","",INDEX(CARTAO_COMPRAS!$C:$C,INT((ROW()-2)/20)+2))</f>
        <v/>
      </c>
      <c r="C6322" s="0" t="str">
        <f aca="false">IF($A6322="","",INDEX(CARTAO_COMPRAS!$D:$D,INT((ROW()-2)/20)+2))</f>
        <v/>
      </c>
      <c r="D6322" s="0" t="str">
        <f aca="false">IF($A6322="","",INDEX(CARTAO_COMPRAS!$E:$E,INT((ROW()-2)/20)+2))</f>
        <v/>
      </c>
      <c r="E6322" s="0" t="str">
        <f aca="false">IF($A6322="","",INDEX(CARTAO_COMPRAS!$H:$H,INT((ROW()-2)/20)+2)+MOD(ROW()-2,20))</f>
        <v/>
      </c>
      <c r="F6322" s="0" t="str">
        <f aca="false">IF($A6322="","",INDEX(CARTAO_COMPRAS!$G:$G,INT((ROW()-2)/20)+2))</f>
        <v/>
      </c>
      <c r="G6322" s="5" t="str">
        <f aca="false">IF($A6322="","",INDEX(CARTAO_COMPRAS!$I:$I,INT((ROW()-2)/20)+2))</f>
        <v/>
      </c>
      <c r="H6322" s="4" t="str">
        <f aca="false">IF($A6322="","",EDATE(INDEX(CARTAO_COMPRAS!$J:$J,INT((ROW()-2)/20)+2),MOD(ROW()-2,20)))</f>
        <v/>
      </c>
      <c r="I6322" s="4" t="str">
        <f aca="false">IF($H6322="","",$H6322-WEEKDAY($H6322,2)+1)</f>
        <v/>
      </c>
      <c r="J6322" s="4" t="str">
        <f aca="false">IF($I6322="","",$I6322+6)</f>
        <v/>
      </c>
      <c r="K6322" s="6" t="str">
        <f aca="false">IF($H6322="","",DATE(YEAR($H6322),MONTH($H6322),1))</f>
        <v/>
      </c>
      <c r="L6322" s="0" t="str">
        <f aca="false">IF($A6322="","",INDEX(CARTAO_COMPRAS!$K:$K,INT((ROW()-2)/20)+2))</f>
        <v/>
      </c>
      <c r="M6322" s="0" t="str">
        <f aca="false">IF($A6322="","","Compra no cartão")</f>
        <v/>
      </c>
    </row>
    <row r="6323" customFormat="false" ht="13.5" hidden="false" customHeight="false" outlineLevel="0" collapsed="false">
      <c r="A6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3" s="0" t="str">
        <f aca="false">IF($A6323="","",INDEX(CARTAO_COMPRAS!$C:$C,INT((ROW()-2)/20)+2))</f>
        <v/>
      </c>
      <c r="C6323" s="0" t="str">
        <f aca="false">IF($A6323="","",INDEX(CARTAO_COMPRAS!$D:$D,INT((ROW()-2)/20)+2))</f>
        <v/>
      </c>
      <c r="D6323" s="0" t="str">
        <f aca="false">IF($A6323="","",INDEX(CARTAO_COMPRAS!$E:$E,INT((ROW()-2)/20)+2))</f>
        <v/>
      </c>
      <c r="E6323" s="0" t="str">
        <f aca="false">IF($A6323="","",INDEX(CARTAO_COMPRAS!$H:$H,INT((ROW()-2)/20)+2)+MOD(ROW()-2,20))</f>
        <v/>
      </c>
      <c r="F6323" s="0" t="str">
        <f aca="false">IF($A6323="","",INDEX(CARTAO_COMPRAS!$G:$G,INT((ROW()-2)/20)+2))</f>
        <v/>
      </c>
      <c r="G6323" s="5" t="str">
        <f aca="false">IF($A6323="","",INDEX(CARTAO_COMPRAS!$I:$I,INT((ROW()-2)/20)+2))</f>
        <v/>
      </c>
      <c r="H6323" s="4" t="str">
        <f aca="false">IF($A6323="","",EDATE(INDEX(CARTAO_COMPRAS!$J:$J,INT((ROW()-2)/20)+2),MOD(ROW()-2,20)))</f>
        <v/>
      </c>
      <c r="I6323" s="4" t="str">
        <f aca="false">IF($H6323="","",$H6323-WEEKDAY($H6323,2)+1)</f>
        <v/>
      </c>
      <c r="J6323" s="4" t="str">
        <f aca="false">IF($I6323="","",$I6323+6)</f>
        <v/>
      </c>
      <c r="K6323" s="6" t="str">
        <f aca="false">IF($H6323="","",DATE(YEAR($H6323),MONTH($H6323),1))</f>
        <v/>
      </c>
      <c r="L6323" s="0" t="str">
        <f aca="false">IF($A6323="","",INDEX(CARTAO_COMPRAS!$K:$K,INT((ROW()-2)/20)+2))</f>
        <v/>
      </c>
      <c r="M6323" s="0" t="str">
        <f aca="false">IF($A6323="","","Compra no cartão")</f>
        <v/>
      </c>
    </row>
    <row r="6324" customFormat="false" ht="13.5" hidden="false" customHeight="false" outlineLevel="0" collapsed="false">
      <c r="A6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4" s="0" t="str">
        <f aca="false">IF($A6324="","",INDEX(CARTAO_COMPRAS!$C:$C,INT((ROW()-2)/20)+2))</f>
        <v/>
      </c>
      <c r="C6324" s="0" t="str">
        <f aca="false">IF($A6324="","",INDEX(CARTAO_COMPRAS!$D:$D,INT((ROW()-2)/20)+2))</f>
        <v/>
      </c>
      <c r="D6324" s="0" t="str">
        <f aca="false">IF($A6324="","",INDEX(CARTAO_COMPRAS!$E:$E,INT((ROW()-2)/20)+2))</f>
        <v/>
      </c>
      <c r="E6324" s="0" t="str">
        <f aca="false">IF($A6324="","",INDEX(CARTAO_COMPRAS!$H:$H,INT((ROW()-2)/20)+2)+MOD(ROW()-2,20))</f>
        <v/>
      </c>
      <c r="F6324" s="0" t="str">
        <f aca="false">IF($A6324="","",INDEX(CARTAO_COMPRAS!$G:$G,INT((ROW()-2)/20)+2))</f>
        <v/>
      </c>
      <c r="G6324" s="5" t="str">
        <f aca="false">IF($A6324="","",INDEX(CARTAO_COMPRAS!$I:$I,INT((ROW()-2)/20)+2))</f>
        <v/>
      </c>
      <c r="H6324" s="4" t="str">
        <f aca="false">IF($A6324="","",EDATE(INDEX(CARTAO_COMPRAS!$J:$J,INT((ROW()-2)/20)+2),MOD(ROW()-2,20)))</f>
        <v/>
      </c>
      <c r="I6324" s="4" t="str">
        <f aca="false">IF($H6324="","",$H6324-WEEKDAY($H6324,2)+1)</f>
        <v/>
      </c>
      <c r="J6324" s="4" t="str">
        <f aca="false">IF($I6324="","",$I6324+6)</f>
        <v/>
      </c>
      <c r="K6324" s="6" t="str">
        <f aca="false">IF($H6324="","",DATE(YEAR($H6324),MONTH($H6324),1))</f>
        <v/>
      </c>
      <c r="L6324" s="0" t="str">
        <f aca="false">IF($A6324="","",INDEX(CARTAO_COMPRAS!$K:$K,INT((ROW()-2)/20)+2))</f>
        <v/>
      </c>
      <c r="M6324" s="0" t="str">
        <f aca="false">IF($A6324="","","Compra no cartão")</f>
        <v/>
      </c>
    </row>
    <row r="6325" customFormat="false" ht="13.5" hidden="false" customHeight="false" outlineLevel="0" collapsed="false">
      <c r="A6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5" s="0" t="str">
        <f aca="false">IF($A6325="","",INDEX(CARTAO_COMPRAS!$C:$C,INT((ROW()-2)/20)+2))</f>
        <v/>
      </c>
      <c r="C6325" s="0" t="str">
        <f aca="false">IF($A6325="","",INDEX(CARTAO_COMPRAS!$D:$D,INT((ROW()-2)/20)+2))</f>
        <v/>
      </c>
      <c r="D6325" s="0" t="str">
        <f aca="false">IF($A6325="","",INDEX(CARTAO_COMPRAS!$E:$E,INT((ROW()-2)/20)+2))</f>
        <v/>
      </c>
      <c r="E6325" s="0" t="str">
        <f aca="false">IF($A6325="","",INDEX(CARTAO_COMPRAS!$H:$H,INT((ROW()-2)/20)+2)+MOD(ROW()-2,20))</f>
        <v/>
      </c>
      <c r="F6325" s="0" t="str">
        <f aca="false">IF($A6325="","",INDEX(CARTAO_COMPRAS!$G:$G,INT((ROW()-2)/20)+2))</f>
        <v/>
      </c>
      <c r="G6325" s="5" t="str">
        <f aca="false">IF($A6325="","",INDEX(CARTAO_COMPRAS!$I:$I,INT((ROW()-2)/20)+2))</f>
        <v/>
      </c>
      <c r="H6325" s="4" t="str">
        <f aca="false">IF($A6325="","",EDATE(INDEX(CARTAO_COMPRAS!$J:$J,INT((ROW()-2)/20)+2),MOD(ROW()-2,20)))</f>
        <v/>
      </c>
      <c r="I6325" s="4" t="str">
        <f aca="false">IF($H6325="","",$H6325-WEEKDAY($H6325,2)+1)</f>
        <v/>
      </c>
      <c r="J6325" s="4" t="str">
        <f aca="false">IF($I6325="","",$I6325+6)</f>
        <v/>
      </c>
      <c r="K6325" s="6" t="str">
        <f aca="false">IF($H6325="","",DATE(YEAR($H6325),MONTH($H6325),1))</f>
        <v/>
      </c>
      <c r="L6325" s="0" t="str">
        <f aca="false">IF($A6325="","",INDEX(CARTAO_COMPRAS!$K:$K,INT((ROW()-2)/20)+2))</f>
        <v/>
      </c>
      <c r="M6325" s="0" t="str">
        <f aca="false">IF($A6325="","","Compra no cartão")</f>
        <v/>
      </c>
    </row>
    <row r="6326" customFormat="false" ht="13.5" hidden="false" customHeight="false" outlineLevel="0" collapsed="false">
      <c r="A6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6" s="0" t="str">
        <f aca="false">IF($A6326="","",INDEX(CARTAO_COMPRAS!$C:$C,INT((ROW()-2)/20)+2))</f>
        <v/>
      </c>
      <c r="C6326" s="0" t="str">
        <f aca="false">IF($A6326="","",INDEX(CARTAO_COMPRAS!$D:$D,INT((ROW()-2)/20)+2))</f>
        <v/>
      </c>
      <c r="D6326" s="0" t="str">
        <f aca="false">IF($A6326="","",INDEX(CARTAO_COMPRAS!$E:$E,INT((ROW()-2)/20)+2))</f>
        <v/>
      </c>
      <c r="E6326" s="0" t="str">
        <f aca="false">IF($A6326="","",INDEX(CARTAO_COMPRAS!$H:$H,INT((ROW()-2)/20)+2)+MOD(ROW()-2,20))</f>
        <v/>
      </c>
      <c r="F6326" s="0" t="str">
        <f aca="false">IF($A6326="","",INDEX(CARTAO_COMPRAS!$G:$G,INT((ROW()-2)/20)+2))</f>
        <v/>
      </c>
      <c r="G6326" s="5" t="str">
        <f aca="false">IF($A6326="","",INDEX(CARTAO_COMPRAS!$I:$I,INT((ROW()-2)/20)+2))</f>
        <v/>
      </c>
      <c r="H6326" s="4" t="str">
        <f aca="false">IF($A6326="","",EDATE(INDEX(CARTAO_COMPRAS!$J:$J,INT((ROW()-2)/20)+2),MOD(ROW()-2,20)))</f>
        <v/>
      </c>
      <c r="I6326" s="4" t="str">
        <f aca="false">IF($H6326="","",$H6326-WEEKDAY($H6326,2)+1)</f>
        <v/>
      </c>
      <c r="J6326" s="4" t="str">
        <f aca="false">IF($I6326="","",$I6326+6)</f>
        <v/>
      </c>
      <c r="K6326" s="6" t="str">
        <f aca="false">IF($H6326="","",DATE(YEAR($H6326),MONTH($H6326),1))</f>
        <v/>
      </c>
      <c r="L6326" s="0" t="str">
        <f aca="false">IF($A6326="","",INDEX(CARTAO_COMPRAS!$K:$K,INT((ROW()-2)/20)+2))</f>
        <v/>
      </c>
      <c r="M6326" s="0" t="str">
        <f aca="false">IF($A6326="","","Compra no cartão")</f>
        <v/>
      </c>
    </row>
    <row r="6327" customFormat="false" ht="13.5" hidden="false" customHeight="false" outlineLevel="0" collapsed="false">
      <c r="A6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7" s="0" t="str">
        <f aca="false">IF($A6327="","",INDEX(CARTAO_COMPRAS!$C:$C,INT((ROW()-2)/20)+2))</f>
        <v/>
      </c>
      <c r="C6327" s="0" t="str">
        <f aca="false">IF($A6327="","",INDEX(CARTAO_COMPRAS!$D:$D,INT((ROW()-2)/20)+2))</f>
        <v/>
      </c>
      <c r="D6327" s="0" t="str">
        <f aca="false">IF($A6327="","",INDEX(CARTAO_COMPRAS!$E:$E,INT((ROW()-2)/20)+2))</f>
        <v/>
      </c>
      <c r="E6327" s="0" t="str">
        <f aca="false">IF($A6327="","",INDEX(CARTAO_COMPRAS!$H:$H,INT((ROW()-2)/20)+2)+MOD(ROW()-2,20))</f>
        <v/>
      </c>
      <c r="F6327" s="0" t="str">
        <f aca="false">IF($A6327="","",INDEX(CARTAO_COMPRAS!$G:$G,INT((ROW()-2)/20)+2))</f>
        <v/>
      </c>
      <c r="G6327" s="5" t="str">
        <f aca="false">IF($A6327="","",INDEX(CARTAO_COMPRAS!$I:$I,INT((ROW()-2)/20)+2))</f>
        <v/>
      </c>
      <c r="H6327" s="4" t="str">
        <f aca="false">IF($A6327="","",EDATE(INDEX(CARTAO_COMPRAS!$J:$J,INT((ROW()-2)/20)+2),MOD(ROW()-2,20)))</f>
        <v/>
      </c>
      <c r="I6327" s="4" t="str">
        <f aca="false">IF($H6327="","",$H6327-WEEKDAY($H6327,2)+1)</f>
        <v/>
      </c>
      <c r="J6327" s="4" t="str">
        <f aca="false">IF($I6327="","",$I6327+6)</f>
        <v/>
      </c>
      <c r="K6327" s="6" t="str">
        <f aca="false">IF($H6327="","",DATE(YEAR($H6327),MONTH($H6327),1))</f>
        <v/>
      </c>
      <c r="L6327" s="0" t="str">
        <f aca="false">IF($A6327="","",INDEX(CARTAO_COMPRAS!$K:$K,INT((ROW()-2)/20)+2))</f>
        <v/>
      </c>
      <c r="M6327" s="0" t="str">
        <f aca="false">IF($A6327="","","Compra no cartão")</f>
        <v/>
      </c>
    </row>
    <row r="6328" customFormat="false" ht="13.5" hidden="false" customHeight="false" outlineLevel="0" collapsed="false">
      <c r="A6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8" s="0" t="str">
        <f aca="false">IF($A6328="","",INDEX(CARTAO_COMPRAS!$C:$C,INT((ROW()-2)/20)+2))</f>
        <v/>
      </c>
      <c r="C6328" s="0" t="str">
        <f aca="false">IF($A6328="","",INDEX(CARTAO_COMPRAS!$D:$D,INT((ROW()-2)/20)+2))</f>
        <v/>
      </c>
      <c r="D6328" s="0" t="str">
        <f aca="false">IF($A6328="","",INDEX(CARTAO_COMPRAS!$E:$E,INT((ROW()-2)/20)+2))</f>
        <v/>
      </c>
      <c r="E6328" s="0" t="str">
        <f aca="false">IF($A6328="","",INDEX(CARTAO_COMPRAS!$H:$H,INT((ROW()-2)/20)+2)+MOD(ROW()-2,20))</f>
        <v/>
      </c>
      <c r="F6328" s="0" t="str">
        <f aca="false">IF($A6328="","",INDEX(CARTAO_COMPRAS!$G:$G,INT((ROW()-2)/20)+2))</f>
        <v/>
      </c>
      <c r="G6328" s="5" t="str">
        <f aca="false">IF($A6328="","",INDEX(CARTAO_COMPRAS!$I:$I,INT((ROW()-2)/20)+2))</f>
        <v/>
      </c>
      <c r="H6328" s="4" t="str">
        <f aca="false">IF($A6328="","",EDATE(INDEX(CARTAO_COMPRAS!$J:$J,INT((ROW()-2)/20)+2),MOD(ROW()-2,20)))</f>
        <v/>
      </c>
      <c r="I6328" s="4" t="str">
        <f aca="false">IF($H6328="","",$H6328-WEEKDAY($H6328,2)+1)</f>
        <v/>
      </c>
      <c r="J6328" s="4" t="str">
        <f aca="false">IF($I6328="","",$I6328+6)</f>
        <v/>
      </c>
      <c r="K6328" s="6" t="str">
        <f aca="false">IF($H6328="","",DATE(YEAR($H6328),MONTH($H6328),1))</f>
        <v/>
      </c>
      <c r="L6328" s="0" t="str">
        <f aca="false">IF($A6328="","",INDEX(CARTAO_COMPRAS!$K:$K,INT((ROW()-2)/20)+2))</f>
        <v/>
      </c>
      <c r="M6328" s="0" t="str">
        <f aca="false">IF($A6328="","","Compra no cartão")</f>
        <v/>
      </c>
    </row>
    <row r="6329" customFormat="false" ht="13.5" hidden="false" customHeight="false" outlineLevel="0" collapsed="false">
      <c r="A6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29" s="0" t="str">
        <f aca="false">IF($A6329="","",INDEX(CARTAO_COMPRAS!$C:$C,INT((ROW()-2)/20)+2))</f>
        <v/>
      </c>
      <c r="C6329" s="0" t="str">
        <f aca="false">IF($A6329="","",INDEX(CARTAO_COMPRAS!$D:$D,INT((ROW()-2)/20)+2))</f>
        <v/>
      </c>
      <c r="D6329" s="0" t="str">
        <f aca="false">IF($A6329="","",INDEX(CARTAO_COMPRAS!$E:$E,INT((ROW()-2)/20)+2))</f>
        <v/>
      </c>
      <c r="E6329" s="0" t="str">
        <f aca="false">IF($A6329="","",INDEX(CARTAO_COMPRAS!$H:$H,INT((ROW()-2)/20)+2)+MOD(ROW()-2,20))</f>
        <v/>
      </c>
      <c r="F6329" s="0" t="str">
        <f aca="false">IF($A6329="","",INDEX(CARTAO_COMPRAS!$G:$G,INT((ROW()-2)/20)+2))</f>
        <v/>
      </c>
      <c r="G6329" s="5" t="str">
        <f aca="false">IF($A6329="","",INDEX(CARTAO_COMPRAS!$I:$I,INT((ROW()-2)/20)+2))</f>
        <v/>
      </c>
      <c r="H6329" s="4" t="str">
        <f aca="false">IF($A6329="","",EDATE(INDEX(CARTAO_COMPRAS!$J:$J,INT((ROW()-2)/20)+2),MOD(ROW()-2,20)))</f>
        <v/>
      </c>
      <c r="I6329" s="4" t="str">
        <f aca="false">IF($H6329="","",$H6329-WEEKDAY($H6329,2)+1)</f>
        <v/>
      </c>
      <c r="J6329" s="4" t="str">
        <f aca="false">IF($I6329="","",$I6329+6)</f>
        <v/>
      </c>
      <c r="K6329" s="6" t="str">
        <f aca="false">IF($H6329="","",DATE(YEAR($H6329),MONTH($H6329),1))</f>
        <v/>
      </c>
      <c r="L6329" s="0" t="str">
        <f aca="false">IF($A6329="","",INDEX(CARTAO_COMPRAS!$K:$K,INT((ROW()-2)/20)+2))</f>
        <v/>
      </c>
      <c r="M6329" s="0" t="str">
        <f aca="false">IF($A6329="","","Compra no cartão")</f>
        <v/>
      </c>
    </row>
    <row r="6330" customFormat="false" ht="13.5" hidden="false" customHeight="false" outlineLevel="0" collapsed="false">
      <c r="A6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0" s="0" t="str">
        <f aca="false">IF($A6330="","",INDEX(CARTAO_COMPRAS!$C:$C,INT((ROW()-2)/20)+2))</f>
        <v/>
      </c>
      <c r="C6330" s="0" t="str">
        <f aca="false">IF($A6330="","",INDEX(CARTAO_COMPRAS!$D:$D,INT((ROW()-2)/20)+2))</f>
        <v/>
      </c>
      <c r="D6330" s="0" t="str">
        <f aca="false">IF($A6330="","",INDEX(CARTAO_COMPRAS!$E:$E,INT((ROW()-2)/20)+2))</f>
        <v/>
      </c>
      <c r="E6330" s="0" t="str">
        <f aca="false">IF($A6330="","",INDEX(CARTAO_COMPRAS!$H:$H,INT((ROW()-2)/20)+2)+MOD(ROW()-2,20))</f>
        <v/>
      </c>
      <c r="F6330" s="0" t="str">
        <f aca="false">IF($A6330="","",INDEX(CARTAO_COMPRAS!$G:$G,INT((ROW()-2)/20)+2))</f>
        <v/>
      </c>
      <c r="G6330" s="5" t="str">
        <f aca="false">IF($A6330="","",INDEX(CARTAO_COMPRAS!$I:$I,INT((ROW()-2)/20)+2))</f>
        <v/>
      </c>
      <c r="H6330" s="4" t="str">
        <f aca="false">IF($A6330="","",EDATE(INDEX(CARTAO_COMPRAS!$J:$J,INT((ROW()-2)/20)+2),MOD(ROW()-2,20)))</f>
        <v/>
      </c>
      <c r="I6330" s="4" t="str">
        <f aca="false">IF($H6330="","",$H6330-WEEKDAY($H6330,2)+1)</f>
        <v/>
      </c>
      <c r="J6330" s="4" t="str">
        <f aca="false">IF($I6330="","",$I6330+6)</f>
        <v/>
      </c>
      <c r="K6330" s="6" t="str">
        <f aca="false">IF($H6330="","",DATE(YEAR($H6330),MONTH($H6330),1))</f>
        <v/>
      </c>
      <c r="L6330" s="0" t="str">
        <f aca="false">IF($A6330="","",INDEX(CARTAO_COMPRAS!$K:$K,INT((ROW()-2)/20)+2))</f>
        <v/>
      </c>
      <c r="M6330" s="0" t="str">
        <f aca="false">IF($A6330="","","Compra no cartão")</f>
        <v/>
      </c>
    </row>
    <row r="6331" customFormat="false" ht="13.5" hidden="false" customHeight="false" outlineLevel="0" collapsed="false">
      <c r="A6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1" s="0" t="str">
        <f aca="false">IF($A6331="","",INDEX(CARTAO_COMPRAS!$C:$C,INT((ROW()-2)/20)+2))</f>
        <v/>
      </c>
      <c r="C6331" s="0" t="str">
        <f aca="false">IF($A6331="","",INDEX(CARTAO_COMPRAS!$D:$D,INT((ROW()-2)/20)+2))</f>
        <v/>
      </c>
      <c r="D6331" s="0" t="str">
        <f aca="false">IF($A6331="","",INDEX(CARTAO_COMPRAS!$E:$E,INT((ROW()-2)/20)+2))</f>
        <v/>
      </c>
      <c r="E6331" s="0" t="str">
        <f aca="false">IF($A6331="","",INDEX(CARTAO_COMPRAS!$H:$H,INT((ROW()-2)/20)+2)+MOD(ROW()-2,20))</f>
        <v/>
      </c>
      <c r="F6331" s="0" t="str">
        <f aca="false">IF($A6331="","",INDEX(CARTAO_COMPRAS!$G:$G,INT((ROW()-2)/20)+2))</f>
        <v/>
      </c>
      <c r="G6331" s="5" t="str">
        <f aca="false">IF($A6331="","",INDEX(CARTAO_COMPRAS!$I:$I,INT((ROW()-2)/20)+2))</f>
        <v/>
      </c>
      <c r="H6331" s="4" t="str">
        <f aca="false">IF($A6331="","",EDATE(INDEX(CARTAO_COMPRAS!$J:$J,INT((ROW()-2)/20)+2),MOD(ROW()-2,20)))</f>
        <v/>
      </c>
      <c r="I6331" s="4" t="str">
        <f aca="false">IF($H6331="","",$H6331-WEEKDAY($H6331,2)+1)</f>
        <v/>
      </c>
      <c r="J6331" s="4" t="str">
        <f aca="false">IF($I6331="","",$I6331+6)</f>
        <v/>
      </c>
      <c r="K6331" s="6" t="str">
        <f aca="false">IF($H6331="","",DATE(YEAR($H6331),MONTH($H6331),1))</f>
        <v/>
      </c>
      <c r="L6331" s="0" t="str">
        <f aca="false">IF($A6331="","",INDEX(CARTAO_COMPRAS!$K:$K,INT((ROW()-2)/20)+2))</f>
        <v/>
      </c>
      <c r="M6331" s="0" t="str">
        <f aca="false">IF($A6331="","","Compra no cartão")</f>
        <v/>
      </c>
    </row>
    <row r="6332" customFormat="false" ht="13.5" hidden="false" customHeight="false" outlineLevel="0" collapsed="false">
      <c r="A6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2" s="0" t="str">
        <f aca="false">IF($A6332="","",INDEX(CARTAO_COMPRAS!$C:$C,INT((ROW()-2)/20)+2))</f>
        <v/>
      </c>
      <c r="C6332" s="0" t="str">
        <f aca="false">IF($A6332="","",INDEX(CARTAO_COMPRAS!$D:$D,INT((ROW()-2)/20)+2))</f>
        <v/>
      </c>
      <c r="D6332" s="0" t="str">
        <f aca="false">IF($A6332="","",INDEX(CARTAO_COMPRAS!$E:$E,INT((ROW()-2)/20)+2))</f>
        <v/>
      </c>
      <c r="E6332" s="0" t="str">
        <f aca="false">IF($A6332="","",INDEX(CARTAO_COMPRAS!$H:$H,INT((ROW()-2)/20)+2)+MOD(ROW()-2,20))</f>
        <v/>
      </c>
      <c r="F6332" s="0" t="str">
        <f aca="false">IF($A6332="","",INDEX(CARTAO_COMPRAS!$G:$G,INT((ROW()-2)/20)+2))</f>
        <v/>
      </c>
      <c r="G6332" s="5" t="str">
        <f aca="false">IF($A6332="","",INDEX(CARTAO_COMPRAS!$I:$I,INT((ROW()-2)/20)+2))</f>
        <v/>
      </c>
      <c r="H6332" s="4" t="str">
        <f aca="false">IF($A6332="","",EDATE(INDEX(CARTAO_COMPRAS!$J:$J,INT((ROW()-2)/20)+2),MOD(ROW()-2,20)))</f>
        <v/>
      </c>
      <c r="I6332" s="4" t="str">
        <f aca="false">IF($H6332="","",$H6332-WEEKDAY($H6332,2)+1)</f>
        <v/>
      </c>
      <c r="J6332" s="4" t="str">
        <f aca="false">IF($I6332="","",$I6332+6)</f>
        <v/>
      </c>
      <c r="K6332" s="6" t="str">
        <f aca="false">IF($H6332="","",DATE(YEAR($H6332),MONTH($H6332),1))</f>
        <v/>
      </c>
      <c r="L6332" s="0" t="str">
        <f aca="false">IF($A6332="","",INDEX(CARTAO_COMPRAS!$K:$K,INT((ROW()-2)/20)+2))</f>
        <v/>
      </c>
      <c r="M6332" s="0" t="str">
        <f aca="false">IF($A6332="","","Compra no cartão")</f>
        <v/>
      </c>
    </row>
    <row r="6333" customFormat="false" ht="13.5" hidden="false" customHeight="false" outlineLevel="0" collapsed="false">
      <c r="A6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3" s="0" t="str">
        <f aca="false">IF($A6333="","",INDEX(CARTAO_COMPRAS!$C:$C,INT((ROW()-2)/20)+2))</f>
        <v/>
      </c>
      <c r="C6333" s="0" t="str">
        <f aca="false">IF($A6333="","",INDEX(CARTAO_COMPRAS!$D:$D,INT((ROW()-2)/20)+2))</f>
        <v/>
      </c>
      <c r="D6333" s="0" t="str">
        <f aca="false">IF($A6333="","",INDEX(CARTAO_COMPRAS!$E:$E,INT((ROW()-2)/20)+2))</f>
        <v/>
      </c>
      <c r="E6333" s="0" t="str">
        <f aca="false">IF($A6333="","",INDEX(CARTAO_COMPRAS!$H:$H,INT((ROW()-2)/20)+2)+MOD(ROW()-2,20))</f>
        <v/>
      </c>
      <c r="F6333" s="0" t="str">
        <f aca="false">IF($A6333="","",INDEX(CARTAO_COMPRAS!$G:$G,INT((ROW()-2)/20)+2))</f>
        <v/>
      </c>
      <c r="G6333" s="5" t="str">
        <f aca="false">IF($A6333="","",INDEX(CARTAO_COMPRAS!$I:$I,INT((ROW()-2)/20)+2))</f>
        <v/>
      </c>
      <c r="H6333" s="4" t="str">
        <f aca="false">IF($A6333="","",EDATE(INDEX(CARTAO_COMPRAS!$J:$J,INT((ROW()-2)/20)+2),MOD(ROW()-2,20)))</f>
        <v/>
      </c>
      <c r="I6333" s="4" t="str">
        <f aca="false">IF($H6333="","",$H6333-WEEKDAY($H6333,2)+1)</f>
        <v/>
      </c>
      <c r="J6333" s="4" t="str">
        <f aca="false">IF($I6333="","",$I6333+6)</f>
        <v/>
      </c>
      <c r="K6333" s="6" t="str">
        <f aca="false">IF($H6333="","",DATE(YEAR($H6333),MONTH($H6333),1))</f>
        <v/>
      </c>
      <c r="L6333" s="0" t="str">
        <f aca="false">IF($A6333="","",INDEX(CARTAO_COMPRAS!$K:$K,INT((ROW()-2)/20)+2))</f>
        <v/>
      </c>
      <c r="M6333" s="0" t="str">
        <f aca="false">IF($A6333="","","Compra no cartão")</f>
        <v/>
      </c>
    </row>
    <row r="6334" customFormat="false" ht="13.5" hidden="false" customHeight="false" outlineLevel="0" collapsed="false">
      <c r="A6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4" s="0" t="str">
        <f aca="false">IF($A6334="","",INDEX(CARTAO_COMPRAS!$C:$C,INT((ROW()-2)/20)+2))</f>
        <v/>
      </c>
      <c r="C6334" s="0" t="str">
        <f aca="false">IF($A6334="","",INDEX(CARTAO_COMPRAS!$D:$D,INT((ROW()-2)/20)+2))</f>
        <v/>
      </c>
      <c r="D6334" s="0" t="str">
        <f aca="false">IF($A6334="","",INDEX(CARTAO_COMPRAS!$E:$E,INT((ROW()-2)/20)+2))</f>
        <v/>
      </c>
      <c r="E6334" s="0" t="str">
        <f aca="false">IF($A6334="","",INDEX(CARTAO_COMPRAS!$H:$H,INT((ROW()-2)/20)+2)+MOD(ROW()-2,20))</f>
        <v/>
      </c>
      <c r="F6334" s="0" t="str">
        <f aca="false">IF($A6334="","",INDEX(CARTAO_COMPRAS!$G:$G,INT((ROW()-2)/20)+2))</f>
        <v/>
      </c>
      <c r="G6334" s="5" t="str">
        <f aca="false">IF($A6334="","",INDEX(CARTAO_COMPRAS!$I:$I,INT((ROW()-2)/20)+2))</f>
        <v/>
      </c>
      <c r="H6334" s="4" t="str">
        <f aca="false">IF($A6334="","",EDATE(INDEX(CARTAO_COMPRAS!$J:$J,INT((ROW()-2)/20)+2),MOD(ROW()-2,20)))</f>
        <v/>
      </c>
      <c r="I6334" s="4" t="str">
        <f aca="false">IF($H6334="","",$H6334-WEEKDAY($H6334,2)+1)</f>
        <v/>
      </c>
      <c r="J6334" s="4" t="str">
        <f aca="false">IF($I6334="","",$I6334+6)</f>
        <v/>
      </c>
      <c r="K6334" s="6" t="str">
        <f aca="false">IF($H6334="","",DATE(YEAR($H6334),MONTH($H6334),1))</f>
        <v/>
      </c>
      <c r="L6334" s="0" t="str">
        <f aca="false">IF($A6334="","",INDEX(CARTAO_COMPRAS!$K:$K,INT((ROW()-2)/20)+2))</f>
        <v/>
      </c>
      <c r="M6334" s="0" t="str">
        <f aca="false">IF($A6334="","","Compra no cartão")</f>
        <v/>
      </c>
    </row>
    <row r="6335" customFormat="false" ht="13.5" hidden="false" customHeight="false" outlineLevel="0" collapsed="false">
      <c r="A6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5" s="0" t="str">
        <f aca="false">IF($A6335="","",INDEX(CARTAO_COMPRAS!$C:$C,INT((ROW()-2)/20)+2))</f>
        <v/>
      </c>
      <c r="C6335" s="0" t="str">
        <f aca="false">IF($A6335="","",INDEX(CARTAO_COMPRAS!$D:$D,INT((ROW()-2)/20)+2))</f>
        <v/>
      </c>
      <c r="D6335" s="0" t="str">
        <f aca="false">IF($A6335="","",INDEX(CARTAO_COMPRAS!$E:$E,INT((ROW()-2)/20)+2))</f>
        <v/>
      </c>
      <c r="E6335" s="0" t="str">
        <f aca="false">IF($A6335="","",INDEX(CARTAO_COMPRAS!$H:$H,INT((ROW()-2)/20)+2)+MOD(ROW()-2,20))</f>
        <v/>
      </c>
      <c r="F6335" s="0" t="str">
        <f aca="false">IF($A6335="","",INDEX(CARTAO_COMPRAS!$G:$G,INT((ROW()-2)/20)+2))</f>
        <v/>
      </c>
      <c r="G6335" s="5" t="str">
        <f aca="false">IF($A6335="","",INDEX(CARTAO_COMPRAS!$I:$I,INT((ROW()-2)/20)+2))</f>
        <v/>
      </c>
      <c r="H6335" s="4" t="str">
        <f aca="false">IF($A6335="","",EDATE(INDEX(CARTAO_COMPRAS!$J:$J,INT((ROW()-2)/20)+2),MOD(ROW()-2,20)))</f>
        <v/>
      </c>
      <c r="I6335" s="4" t="str">
        <f aca="false">IF($H6335="","",$H6335-WEEKDAY($H6335,2)+1)</f>
        <v/>
      </c>
      <c r="J6335" s="4" t="str">
        <f aca="false">IF($I6335="","",$I6335+6)</f>
        <v/>
      </c>
      <c r="K6335" s="6" t="str">
        <f aca="false">IF($H6335="","",DATE(YEAR($H6335),MONTH($H6335),1))</f>
        <v/>
      </c>
      <c r="L6335" s="0" t="str">
        <f aca="false">IF($A6335="","",INDEX(CARTAO_COMPRAS!$K:$K,INT((ROW()-2)/20)+2))</f>
        <v/>
      </c>
      <c r="M6335" s="0" t="str">
        <f aca="false">IF($A6335="","","Compra no cartão")</f>
        <v/>
      </c>
    </row>
    <row r="6336" customFormat="false" ht="13.5" hidden="false" customHeight="false" outlineLevel="0" collapsed="false">
      <c r="A6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6" s="0" t="str">
        <f aca="false">IF($A6336="","",INDEX(CARTAO_COMPRAS!$C:$C,INT((ROW()-2)/20)+2))</f>
        <v/>
      </c>
      <c r="C6336" s="0" t="str">
        <f aca="false">IF($A6336="","",INDEX(CARTAO_COMPRAS!$D:$D,INT((ROW()-2)/20)+2))</f>
        <v/>
      </c>
      <c r="D6336" s="0" t="str">
        <f aca="false">IF($A6336="","",INDEX(CARTAO_COMPRAS!$E:$E,INT((ROW()-2)/20)+2))</f>
        <v/>
      </c>
      <c r="E6336" s="0" t="str">
        <f aca="false">IF($A6336="","",INDEX(CARTAO_COMPRAS!$H:$H,INT((ROW()-2)/20)+2)+MOD(ROW()-2,20))</f>
        <v/>
      </c>
      <c r="F6336" s="0" t="str">
        <f aca="false">IF($A6336="","",INDEX(CARTAO_COMPRAS!$G:$G,INT((ROW()-2)/20)+2))</f>
        <v/>
      </c>
      <c r="G6336" s="5" t="str">
        <f aca="false">IF($A6336="","",INDEX(CARTAO_COMPRAS!$I:$I,INT((ROW()-2)/20)+2))</f>
        <v/>
      </c>
      <c r="H6336" s="4" t="str">
        <f aca="false">IF($A6336="","",EDATE(INDEX(CARTAO_COMPRAS!$J:$J,INT((ROW()-2)/20)+2),MOD(ROW()-2,20)))</f>
        <v/>
      </c>
      <c r="I6336" s="4" t="str">
        <f aca="false">IF($H6336="","",$H6336-WEEKDAY($H6336,2)+1)</f>
        <v/>
      </c>
      <c r="J6336" s="4" t="str">
        <f aca="false">IF($I6336="","",$I6336+6)</f>
        <v/>
      </c>
      <c r="K6336" s="6" t="str">
        <f aca="false">IF($H6336="","",DATE(YEAR($H6336),MONTH($H6336),1))</f>
        <v/>
      </c>
      <c r="L6336" s="0" t="str">
        <f aca="false">IF($A6336="","",INDEX(CARTAO_COMPRAS!$K:$K,INT((ROW()-2)/20)+2))</f>
        <v/>
      </c>
      <c r="M6336" s="0" t="str">
        <f aca="false">IF($A6336="","","Compra no cartão")</f>
        <v/>
      </c>
    </row>
    <row r="6337" customFormat="false" ht="13.5" hidden="false" customHeight="false" outlineLevel="0" collapsed="false">
      <c r="A6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7" s="0" t="str">
        <f aca="false">IF($A6337="","",INDEX(CARTAO_COMPRAS!$C:$C,INT((ROW()-2)/20)+2))</f>
        <v/>
      </c>
      <c r="C6337" s="0" t="str">
        <f aca="false">IF($A6337="","",INDEX(CARTAO_COMPRAS!$D:$D,INT((ROW()-2)/20)+2))</f>
        <v/>
      </c>
      <c r="D6337" s="0" t="str">
        <f aca="false">IF($A6337="","",INDEX(CARTAO_COMPRAS!$E:$E,INT((ROW()-2)/20)+2))</f>
        <v/>
      </c>
      <c r="E6337" s="0" t="str">
        <f aca="false">IF($A6337="","",INDEX(CARTAO_COMPRAS!$H:$H,INT((ROW()-2)/20)+2)+MOD(ROW()-2,20))</f>
        <v/>
      </c>
      <c r="F6337" s="0" t="str">
        <f aca="false">IF($A6337="","",INDEX(CARTAO_COMPRAS!$G:$G,INT((ROW()-2)/20)+2))</f>
        <v/>
      </c>
      <c r="G6337" s="5" t="str">
        <f aca="false">IF($A6337="","",INDEX(CARTAO_COMPRAS!$I:$I,INT((ROW()-2)/20)+2))</f>
        <v/>
      </c>
      <c r="H6337" s="4" t="str">
        <f aca="false">IF($A6337="","",EDATE(INDEX(CARTAO_COMPRAS!$J:$J,INT((ROW()-2)/20)+2),MOD(ROW()-2,20)))</f>
        <v/>
      </c>
      <c r="I6337" s="4" t="str">
        <f aca="false">IF($H6337="","",$H6337-WEEKDAY($H6337,2)+1)</f>
        <v/>
      </c>
      <c r="J6337" s="4" t="str">
        <f aca="false">IF($I6337="","",$I6337+6)</f>
        <v/>
      </c>
      <c r="K6337" s="6" t="str">
        <f aca="false">IF($H6337="","",DATE(YEAR($H6337),MONTH($H6337),1))</f>
        <v/>
      </c>
      <c r="L6337" s="0" t="str">
        <f aca="false">IF($A6337="","",INDEX(CARTAO_COMPRAS!$K:$K,INT((ROW()-2)/20)+2))</f>
        <v/>
      </c>
      <c r="M6337" s="0" t="str">
        <f aca="false">IF($A6337="","","Compra no cartão")</f>
        <v/>
      </c>
    </row>
    <row r="6338" customFormat="false" ht="13.5" hidden="false" customHeight="false" outlineLevel="0" collapsed="false">
      <c r="A6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8" s="0" t="str">
        <f aca="false">IF($A6338="","",INDEX(CARTAO_COMPRAS!$C:$C,INT((ROW()-2)/20)+2))</f>
        <v/>
      </c>
      <c r="C6338" s="0" t="str">
        <f aca="false">IF($A6338="","",INDEX(CARTAO_COMPRAS!$D:$D,INT((ROW()-2)/20)+2))</f>
        <v/>
      </c>
      <c r="D6338" s="0" t="str">
        <f aca="false">IF($A6338="","",INDEX(CARTAO_COMPRAS!$E:$E,INT((ROW()-2)/20)+2))</f>
        <v/>
      </c>
      <c r="E6338" s="0" t="str">
        <f aca="false">IF($A6338="","",INDEX(CARTAO_COMPRAS!$H:$H,INT((ROW()-2)/20)+2)+MOD(ROW()-2,20))</f>
        <v/>
      </c>
      <c r="F6338" s="0" t="str">
        <f aca="false">IF($A6338="","",INDEX(CARTAO_COMPRAS!$G:$G,INT((ROW()-2)/20)+2))</f>
        <v/>
      </c>
      <c r="G6338" s="5" t="str">
        <f aca="false">IF($A6338="","",INDEX(CARTAO_COMPRAS!$I:$I,INT((ROW()-2)/20)+2))</f>
        <v/>
      </c>
      <c r="H6338" s="4" t="str">
        <f aca="false">IF($A6338="","",EDATE(INDEX(CARTAO_COMPRAS!$J:$J,INT((ROW()-2)/20)+2),MOD(ROW()-2,20)))</f>
        <v/>
      </c>
      <c r="I6338" s="4" t="str">
        <f aca="false">IF($H6338="","",$H6338-WEEKDAY($H6338,2)+1)</f>
        <v/>
      </c>
      <c r="J6338" s="4" t="str">
        <f aca="false">IF($I6338="","",$I6338+6)</f>
        <v/>
      </c>
      <c r="K6338" s="6" t="str">
        <f aca="false">IF($H6338="","",DATE(YEAR($H6338),MONTH($H6338),1))</f>
        <v/>
      </c>
      <c r="L6338" s="0" t="str">
        <f aca="false">IF($A6338="","",INDEX(CARTAO_COMPRAS!$K:$K,INT((ROW()-2)/20)+2))</f>
        <v/>
      </c>
      <c r="M6338" s="0" t="str">
        <f aca="false">IF($A6338="","","Compra no cartão")</f>
        <v/>
      </c>
    </row>
    <row r="6339" customFormat="false" ht="13.5" hidden="false" customHeight="false" outlineLevel="0" collapsed="false">
      <c r="A6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39" s="0" t="str">
        <f aca="false">IF($A6339="","",INDEX(CARTAO_COMPRAS!$C:$C,INT((ROW()-2)/20)+2))</f>
        <v/>
      </c>
      <c r="C6339" s="0" t="str">
        <f aca="false">IF($A6339="","",INDEX(CARTAO_COMPRAS!$D:$D,INT((ROW()-2)/20)+2))</f>
        <v/>
      </c>
      <c r="D6339" s="0" t="str">
        <f aca="false">IF($A6339="","",INDEX(CARTAO_COMPRAS!$E:$E,INT((ROW()-2)/20)+2))</f>
        <v/>
      </c>
      <c r="E6339" s="0" t="str">
        <f aca="false">IF($A6339="","",INDEX(CARTAO_COMPRAS!$H:$H,INT((ROW()-2)/20)+2)+MOD(ROW()-2,20))</f>
        <v/>
      </c>
      <c r="F6339" s="0" t="str">
        <f aca="false">IF($A6339="","",INDEX(CARTAO_COMPRAS!$G:$G,INT((ROW()-2)/20)+2))</f>
        <v/>
      </c>
      <c r="G6339" s="5" t="str">
        <f aca="false">IF($A6339="","",INDEX(CARTAO_COMPRAS!$I:$I,INT((ROW()-2)/20)+2))</f>
        <v/>
      </c>
      <c r="H6339" s="4" t="str">
        <f aca="false">IF($A6339="","",EDATE(INDEX(CARTAO_COMPRAS!$J:$J,INT((ROW()-2)/20)+2),MOD(ROW()-2,20)))</f>
        <v/>
      </c>
      <c r="I6339" s="4" t="str">
        <f aca="false">IF($H6339="","",$H6339-WEEKDAY($H6339,2)+1)</f>
        <v/>
      </c>
      <c r="J6339" s="4" t="str">
        <f aca="false">IF($I6339="","",$I6339+6)</f>
        <v/>
      </c>
      <c r="K6339" s="6" t="str">
        <f aca="false">IF($H6339="","",DATE(YEAR($H6339),MONTH($H6339),1))</f>
        <v/>
      </c>
      <c r="L6339" s="0" t="str">
        <f aca="false">IF($A6339="","",INDEX(CARTAO_COMPRAS!$K:$K,INT((ROW()-2)/20)+2))</f>
        <v/>
      </c>
      <c r="M6339" s="0" t="str">
        <f aca="false">IF($A6339="","","Compra no cartão")</f>
        <v/>
      </c>
    </row>
    <row r="6340" customFormat="false" ht="13.5" hidden="false" customHeight="false" outlineLevel="0" collapsed="false">
      <c r="A6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0" s="0" t="str">
        <f aca="false">IF($A6340="","",INDEX(CARTAO_COMPRAS!$C:$C,INT((ROW()-2)/20)+2))</f>
        <v/>
      </c>
      <c r="C6340" s="0" t="str">
        <f aca="false">IF($A6340="","",INDEX(CARTAO_COMPRAS!$D:$D,INT((ROW()-2)/20)+2))</f>
        <v/>
      </c>
      <c r="D6340" s="0" t="str">
        <f aca="false">IF($A6340="","",INDEX(CARTAO_COMPRAS!$E:$E,INT((ROW()-2)/20)+2))</f>
        <v/>
      </c>
      <c r="E6340" s="0" t="str">
        <f aca="false">IF($A6340="","",INDEX(CARTAO_COMPRAS!$H:$H,INT((ROW()-2)/20)+2)+MOD(ROW()-2,20))</f>
        <v/>
      </c>
      <c r="F6340" s="0" t="str">
        <f aca="false">IF($A6340="","",INDEX(CARTAO_COMPRAS!$G:$G,INT((ROW()-2)/20)+2))</f>
        <v/>
      </c>
      <c r="G6340" s="5" t="str">
        <f aca="false">IF($A6340="","",INDEX(CARTAO_COMPRAS!$I:$I,INT((ROW()-2)/20)+2))</f>
        <v/>
      </c>
      <c r="H6340" s="4" t="str">
        <f aca="false">IF($A6340="","",EDATE(INDEX(CARTAO_COMPRAS!$J:$J,INT((ROW()-2)/20)+2),MOD(ROW()-2,20)))</f>
        <v/>
      </c>
      <c r="I6340" s="4" t="str">
        <f aca="false">IF($H6340="","",$H6340-WEEKDAY($H6340,2)+1)</f>
        <v/>
      </c>
      <c r="J6340" s="4" t="str">
        <f aca="false">IF($I6340="","",$I6340+6)</f>
        <v/>
      </c>
      <c r="K6340" s="6" t="str">
        <f aca="false">IF($H6340="","",DATE(YEAR($H6340),MONTH($H6340),1))</f>
        <v/>
      </c>
      <c r="L6340" s="0" t="str">
        <f aca="false">IF($A6340="","",INDEX(CARTAO_COMPRAS!$K:$K,INT((ROW()-2)/20)+2))</f>
        <v/>
      </c>
      <c r="M6340" s="0" t="str">
        <f aca="false">IF($A6340="","","Compra no cartão")</f>
        <v/>
      </c>
    </row>
    <row r="6341" customFormat="false" ht="13.5" hidden="false" customHeight="false" outlineLevel="0" collapsed="false">
      <c r="A6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1" s="0" t="str">
        <f aca="false">IF($A6341="","",INDEX(CARTAO_COMPRAS!$C:$C,INT((ROW()-2)/20)+2))</f>
        <v/>
      </c>
      <c r="C6341" s="0" t="str">
        <f aca="false">IF($A6341="","",INDEX(CARTAO_COMPRAS!$D:$D,INT((ROW()-2)/20)+2))</f>
        <v/>
      </c>
      <c r="D6341" s="0" t="str">
        <f aca="false">IF($A6341="","",INDEX(CARTAO_COMPRAS!$E:$E,INT((ROW()-2)/20)+2))</f>
        <v/>
      </c>
      <c r="E6341" s="0" t="str">
        <f aca="false">IF($A6341="","",INDEX(CARTAO_COMPRAS!$H:$H,INT((ROW()-2)/20)+2)+MOD(ROW()-2,20))</f>
        <v/>
      </c>
      <c r="F6341" s="0" t="str">
        <f aca="false">IF($A6341="","",INDEX(CARTAO_COMPRAS!$G:$G,INT((ROW()-2)/20)+2))</f>
        <v/>
      </c>
      <c r="G6341" s="5" t="str">
        <f aca="false">IF($A6341="","",INDEX(CARTAO_COMPRAS!$I:$I,INT((ROW()-2)/20)+2))</f>
        <v/>
      </c>
      <c r="H6341" s="4" t="str">
        <f aca="false">IF($A6341="","",EDATE(INDEX(CARTAO_COMPRAS!$J:$J,INT((ROW()-2)/20)+2),MOD(ROW()-2,20)))</f>
        <v/>
      </c>
      <c r="I6341" s="4" t="str">
        <f aca="false">IF($H6341="","",$H6341-WEEKDAY($H6341,2)+1)</f>
        <v/>
      </c>
      <c r="J6341" s="4" t="str">
        <f aca="false">IF($I6341="","",$I6341+6)</f>
        <v/>
      </c>
      <c r="K6341" s="6" t="str">
        <f aca="false">IF($H6341="","",DATE(YEAR($H6341),MONTH($H6341),1))</f>
        <v/>
      </c>
      <c r="L6341" s="0" t="str">
        <f aca="false">IF($A6341="","",INDEX(CARTAO_COMPRAS!$K:$K,INT((ROW()-2)/20)+2))</f>
        <v/>
      </c>
      <c r="M6341" s="0" t="str">
        <f aca="false">IF($A6341="","","Compra no cartão")</f>
        <v/>
      </c>
    </row>
    <row r="6342" customFormat="false" ht="13.5" hidden="false" customHeight="false" outlineLevel="0" collapsed="false">
      <c r="A63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2" s="0" t="str">
        <f aca="false">IF($A6342="","",INDEX(CARTAO_COMPRAS!$C:$C,INT((ROW()-2)/20)+2))</f>
        <v/>
      </c>
      <c r="C6342" s="0" t="str">
        <f aca="false">IF($A6342="","",INDEX(CARTAO_COMPRAS!$D:$D,INT((ROW()-2)/20)+2))</f>
        <v/>
      </c>
      <c r="D6342" s="0" t="str">
        <f aca="false">IF($A6342="","",INDEX(CARTAO_COMPRAS!$E:$E,INT((ROW()-2)/20)+2))</f>
        <v/>
      </c>
      <c r="E6342" s="0" t="str">
        <f aca="false">IF($A6342="","",INDEX(CARTAO_COMPRAS!$H:$H,INT((ROW()-2)/20)+2)+MOD(ROW()-2,20))</f>
        <v/>
      </c>
      <c r="F6342" s="0" t="str">
        <f aca="false">IF($A6342="","",INDEX(CARTAO_COMPRAS!$G:$G,INT((ROW()-2)/20)+2))</f>
        <v/>
      </c>
      <c r="G6342" s="5" t="str">
        <f aca="false">IF($A6342="","",INDEX(CARTAO_COMPRAS!$I:$I,INT((ROW()-2)/20)+2))</f>
        <v/>
      </c>
      <c r="H6342" s="4" t="str">
        <f aca="false">IF($A6342="","",EDATE(INDEX(CARTAO_COMPRAS!$J:$J,INT((ROW()-2)/20)+2),MOD(ROW()-2,20)))</f>
        <v/>
      </c>
      <c r="I6342" s="4" t="str">
        <f aca="false">IF($H6342="","",$H6342-WEEKDAY($H6342,2)+1)</f>
        <v/>
      </c>
      <c r="J6342" s="4" t="str">
        <f aca="false">IF($I6342="","",$I6342+6)</f>
        <v/>
      </c>
      <c r="K6342" s="6" t="str">
        <f aca="false">IF($H6342="","",DATE(YEAR($H6342),MONTH($H6342),1))</f>
        <v/>
      </c>
      <c r="L6342" s="0" t="str">
        <f aca="false">IF($A6342="","",INDEX(CARTAO_COMPRAS!$K:$K,INT((ROW()-2)/20)+2))</f>
        <v/>
      </c>
      <c r="M6342" s="0" t="str">
        <f aca="false">IF($A6342="","","Compra no cartão")</f>
        <v/>
      </c>
    </row>
    <row r="6343" customFormat="false" ht="13.5" hidden="false" customHeight="false" outlineLevel="0" collapsed="false">
      <c r="A6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3" s="0" t="str">
        <f aca="false">IF($A6343="","",INDEX(CARTAO_COMPRAS!$C:$C,INT((ROW()-2)/20)+2))</f>
        <v/>
      </c>
      <c r="C6343" s="0" t="str">
        <f aca="false">IF($A6343="","",INDEX(CARTAO_COMPRAS!$D:$D,INT((ROW()-2)/20)+2))</f>
        <v/>
      </c>
      <c r="D6343" s="0" t="str">
        <f aca="false">IF($A6343="","",INDEX(CARTAO_COMPRAS!$E:$E,INT((ROW()-2)/20)+2))</f>
        <v/>
      </c>
      <c r="E6343" s="0" t="str">
        <f aca="false">IF($A6343="","",INDEX(CARTAO_COMPRAS!$H:$H,INT((ROW()-2)/20)+2)+MOD(ROW()-2,20))</f>
        <v/>
      </c>
      <c r="F6343" s="0" t="str">
        <f aca="false">IF($A6343="","",INDEX(CARTAO_COMPRAS!$G:$G,INT((ROW()-2)/20)+2))</f>
        <v/>
      </c>
      <c r="G6343" s="5" t="str">
        <f aca="false">IF($A6343="","",INDEX(CARTAO_COMPRAS!$I:$I,INT((ROW()-2)/20)+2))</f>
        <v/>
      </c>
      <c r="H6343" s="4" t="str">
        <f aca="false">IF($A6343="","",EDATE(INDEX(CARTAO_COMPRAS!$J:$J,INT((ROW()-2)/20)+2),MOD(ROW()-2,20)))</f>
        <v/>
      </c>
      <c r="I6343" s="4" t="str">
        <f aca="false">IF($H6343="","",$H6343-WEEKDAY($H6343,2)+1)</f>
        <v/>
      </c>
      <c r="J6343" s="4" t="str">
        <f aca="false">IF($I6343="","",$I6343+6)</f>
        <v/>
      </c>
      <c r="K6343" s="6" t="str">
        <f aca="false">IF($H6343="","",DATE(YEAR($H6343),MONTH($H6343),1))</f>
        <v/>
      </c>
      <c r="L6343" s="0" t="str">
        <f aca="false">IF($A6343="","",INDEX(CARTAO_COMPRAS!$K:$K,INT((ROW()-2)/20)+2))</f>
        <v/>
      </c>
      <c r="M6343" s="0" t="str">
        <f aca="false">IF($A6343="","","Compra no cartão")</f>
        <v/>
      </c>
    </row>
    <row r="6344" customFormat="false" ht="13.5" hidden="false" customHeight="false" outlineLevel="0" collapsed="false">
      <c r="A6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4" s="0" t="str">
        <f aca="false">IF($A6344="","",INDEX(CARTAO_COMPRAS!$C:$C,INT((ROW()-2)/20)+2))</f>
        <v/>
      </c>
      <c r="C6344" s="0" t="str">
        <f aca="false">IF($A6344="","",INDEX(CARTAO_COMPRAS!$D:$D,INT((ROW()-2)/20)+2))</f>
        <v/>
      </c>
      <c r="D6344" s="0" t="str">
        <f aca="false">IF($A6344="","",INDEX(CARTAO_COMPRAS!$E:$E,INT((ROW()-2)/20)+2))</f>
        <v/>
      </c>
      <c r="E6344" s="0" t="str">
        <f aca="false">IF($A6344="","",INDEX(CARTAO_COMPRAS!$H:$H,INT((ROW()-2)/20)+2)+MOD(ROW()-2,20))</f>
        <v/>
      </c>
      <c r="F6344" s="0" t="str">
        <f aca="false">IF($A6344="","",INDEX(CARTAO_COMPRAS!$G:$G,INT((ROW()-2)/20)+2))</f>
        <v/>
      </c>
      <c r="G6344" s="5" t="str">
        <f aca="false">IF($A6344="","",INDEX(CARTAO_COMPRAS!$I:$I,INT((ROW()-2)/20)+2))</f>
        <v/>
      </c>
      <c r="H6344" s="4" t="str">
        <f aca="false">IF($A6344="","",EDATE(INDEX(CARTAO_COMPRAS!$J:$J,INT((ROW()-2)/20)+2),MOD(ROW()-2,20)))</f>
        <v/>
      </c>
      <c r="I6344" s="4" t="str">
        <f aca="false">IF($H6344="","",$H6344-WEEKDAY($H6344,2)+1)</f>
        <v/>
      </c>
      <c r="J6344" s="4" t="str">
        <f aca="false">IF($I6344="","",$I6344+6)</f>
        <v/>
      </c>
      <c r="K6344" s="6" t="str">
        <f aca="false">IF($H6344="","",DATE(YEAR($H6344),MONTH($H6344),1))</f>
        <v/>
      </c>
      <c r="L6344" s="0" t="str">
        <f aca="false">IF($A6344="","",INDEX(CARTAO_COMPRAS!$K:$K,INT((ROW()-2)/20)+2))</f>
        <v/>
      </c>
      <c r="M6344" s="0" t="str">
        <f aca="false">IF($A6344="","","Compra no cartão")</f>
        <v/>
      </c>
    </row>
    <row r="6345" customFormat="false" ht="13.5" hidden="false" customHeight="false" outlineLevel="0" collapsed="false">
      <c r="A6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5" s="0" t="str">
        <f aca="false">IF($A6345="","",INDEX(CARTAO_COMPRAS!$C:$C,INT((ROW()-2)/20)+2))</f>
        <v/>
      </c>
      <c r="C6345" s="0" t="str">
        <f aca="false">IF($A6345="","",INDEX(CARTAO_COMPRAS!$D:$D,INT((ROW()-2)/20)+2))</f>
        <v/>
      </c>
      <c r="D6345" s="0" t="str">
        <f aca="false">IF($A6345="","",INDEX(CARTAO_COMPRAS!$E:$E,INT((ROW()-2)/20)+2))</f>
        <v/>
      </c>
      <c r="E6345" s="0" t="str">
        <f aca="false">IF($A6345="","",INDEX(CARTAO_COMPRAS!$H:$H,INT((ROW()-2)/20)+2)+MOD(ROW()-2,20))</f>
        <v/>
      </c>
      <c r="F6345" s="0" t="str">
        <f aca="false">IF($A6345="","",INDEX(CARTAO_COMPRAS!$G:$G,INT((ROW()-2)/20)+2))</f>
        <v/>
      </c>
      <c r="G6345" s="5" t="str">
        <f aca="false">IF($A6345="","",INDEX(CARTAO_COMPRAS!$I:$I,INT((ROW()-2)/20)+2))</f>
        <v/>
      </c>
      <c r="H6345" s="4" t="str">
        <f aca="false">IF($A6345="","",EDATE(INDEX(CARTAO_COMPRAS!$J:$J,INT((ROW()-2)/20)+2),MOD(ROW()-2,20)))</f>
        <v/>
      </c>
      <c r="I6345" s="4" t="str">
        <f aca="false">IF($H6345="","",$H6345-WEEKDAY($H6345,2)+1)</f>
        <v/>
      </c>
      <c r="J6345" s="4" t="str">
        <f aca="false">IF($I6345="","",$I6345+6)</f>
        <v/>
      </c>
      <c r="K6345" s="6" t="str">
        <f aca="false">IF($H6345="","",DATE(YEAR($H6345),MONTH($H6345),1))</f>
        <v/>
      </c>
      <c r="L6345" s="0" t="str">
        <f aca="false">IF($A6345="","",INDEX(CARTAO_COMPRAS!$K:$K,INT((ROW()-2)/20)+2))</f>
        <v/>
      </c>
      <c r="M6345" s="0" t="str">
        <f aca="false">IF($A6345="","","Compra no cartão")</f>
        <v/>
      </c>
    </row>
    <row r="6346" customFormat="false" ht="13.5" hidden="false" customHeight="false" outlineLevel="0" collapsed="false">
      <c r="A6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6" s="0" t="str">
        <f aca="false">IF($A6346="","",INDEX(CARTAO_COMPRAS!$C:$C,INT((ROW()-2)/20)+2))</f>
        <v/>
      </c>
      <c r="C6346" s="0" t="str">
        <f aca="false">IF($A6346="","",INDEX(CARTAO_COMPRAS!$D:$D,INT((ROW()-2)/20)+2))</f>
        <v/>
      </c>
      <c r="D6346" s="0" t="str">
        <f aca="false">IF($A6346="","",INDEX(CARTAO_COMPRAS!$E:$E,INT((ROW()-2)/20)+2))</f>
        <v/>
      </c>
      <c r="E6346" s="0" t="str">
        <f aca="false">IF($A6346="","",INDEX(CARTAO_COMPRAS!$H:$H,INT((ROW()-2)/20)+2)+MOD(ROW()-2,20))</f>
        <v/>
      </c>
      <c r="F6346" s="0" t="str">
        <f aca="false">IF($A6346="","",INDEX(CARTAO_COMPRAS!$G:$G,INT((ROW()-2)/20)+2))</f>
        <v/>
      </c>
      <c r="G6346" s="5" t="str">
        <f aca="false">IF($A6346="","",INDEX(CARTAO_COMPRAS!$I:$I,INT((ROW()-2)/20)+2))</f>
        <v/>
      </c>
      <c r="H6346" s="4" t="str">
        <f aca="false">IF($A6346="","",EDATE(INDEX(CARTAO_COMPRAS!$J:$J,INT((ROW()-2)/20)+2),MOD(ROW()-2,20)))</f>
        <v/>
      </c>
      <c r="I6346" s="4" t="str">
        <f aca="false">IF($H6346="","",$H6346-WEEKDAY($H6346,2)+1)</f>
        <v/>
      </c>
      <c r="J6346" s="4" t="str">
        <f aca="false">IF($I6346="","",$I6346+6)</f>
        <v/>
      </c>
      <c r="K6346" s="6" t="str">
        <f aca="false">IF($H6346="","",DATE(YEAR($H6346),MONTH($H6346),1))</f>
        <v/>
      </c>
      <c r="L6346" s="0" t="str">
        <f aca="false">IF($A6346="","",INDEX(CARTAO_COMPRAS!$K:$K,INT((ROW()-2)/20)+2))</f>
        <v/>
      </c>
      <c r="M6346" s="0" t="str">
        <f aca="false">IF($A6346="","","Compra no cartão")</f>
        <v/>
      </c>
    </row>
    <row r="6347" customFormat="false" ht="13.5" hidden="false" customHeight="false" outlineLevel="0" collapsed="false">
      <c r="A6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7" s="0" t="str">
        <f aca="false">IF($A6347="","",INDEX(CARTAO_COMPRAS!$C:$C,INT((ROW()-2)/20)+2))</f>
        <v/>
      </c>
      <c r="C6347" s="0" t="str">
        <f aca="false">IF($A6347="","",INDEX(CARTAO_COMPRAS!$D:$D,INT((ROW()-2)/20)+2))</f>
        <v/>
      </c>
      <c r="D6347" s="0" t="str">
        <f aca="false">IF($A6347="","",INDEX(CARTAO_COMPRAS!$E:$E,INT((ROW()-2)/20)+2))</f>
        <v/>
      </c>
      <c r="E6347" s="0" t="str">
        <f aca="false">IF($A6347="","",INDEX(CARTAO_COMPRAS!$H:$H,INT((ROW()-2)/20)+2)+MOD(ROW()-2,20))</f>
        <v/>
      </c>
      <c r="F6347" s="0" t="str">
        <f aca="false">IF($A6347="","",INDEX(CARTAO_COMPRAS!$G:$G,INT((ROW()-2)/20)+2))</f>
        <v/>
      </c>
      <c r="G6347" s="5" t="str">
        <f aca="false">IF($A6347="","",INDEX(CARTAO_COMPRAS!$I:$I,INT((ROW()-2)/20)+2))</f>
        <v/>
      </c>
      <c r="H6347" s="4" t="str">
        <f aca="false">IF($A6347="","",EDATE(INDEX(CARTAO_COMPRAS!$J:$J,INT((ROW()-2)/20)+2),MOD(ROW()-2,20)))</f>
        <v/>
      </c>
      <c r="I6347" s="4" t="str">
        <f aca="false">IF($H6347="","",$H6347-WEEKDAY($H6347,2)+1)</f>
        <v/>
      </c>
      <c r="J6347" s="4" t="str">
        <f aca="false">IF($I6347="","",$I6347+6)</f>
        <v/>
      </c>
      <c r="K6347" s="6" t="str">
        <f aca="false">IF($H6347="","",DATE(YEAR($H6347),MONTH($H6347),1))</f>
        <v/>
      </c>
      <c r="L6347" s="0" t="str">
        <f aca="false">IF($A6347="","",INDEX(CARTAO_COMPRAS!$K:$K,INT((ROW()-2)/20)+2))</f>
        <v/>
      </c>
      <c r="M6347" s="0" t="str">
        <f aca="false">IF($A6347="","","Compra no cartão")</f>
        <v/>
      </c>
    </row>
    <row r="6348" customFormat="false" ht="13.5" hidden="false" customHeight="false" outlineLevel="0" collapsed="false">
      <c r="A6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8" s="0" t="str">
        <f aca="false">IF($A6348="","",INDEX(CARTAO_COMPRAS!$C:$C,INT((ROW()-2)/20)+2))</f>
        <v/>
      </c>
      <c r="C6348" s="0" t="str">
        <f aca="false">IF($A6348="","",INDEX(CARTAO_COMPRAS!$D:$D,INT((ROW()-2)/20)+2))</f>
        <v/>
      </c>
      <c r="D6348" s="0" t="str">
        <f aca="false">IF($A6348="","",INDEX(CARTAO_COMPRAS!$E:$E,INT((ROW()-2)/20)+2))</f>
        <v/>
      </c>
      <c r="E6348" s="0" t="str">
        <f aca="false">IF($A6348="","",INDEX(CARTAO_COMPRAS!$H:$H,INT((ROW()-2)/20)+2)+MOD(ROW()-2,20))</f>
        <v/>
      </c>
      <c r="F6348" s="0" t="str">
        <f aca="false">IF($A6348="","",INDEX(CARTAO_COMPRAS!$G:$G,INT((ROW()-2)/20)+2))</f>
        <v/>
      </c>
      <c r="G6348" s="5" t="str">
        <f aca="false">IF($A6348="","",INDEX(CARTAO_COMPRAS!$I:$I,INT((ROW()-2)/20)+2))</f>
        <v/>
      </c>
      <c r="H6348" s="4" t="str">
        <f aca="false">IF($A6348="","",EDATE(INDEX(CARTAO_COMPRAS!$J:$J,INT((ROW()-2)/20)+2),MOD(ROW()-2,20)))</f>
        <v/>
      </c>
      <c r="I6348" s="4" t="str">
        <f aca="false">IF($H6348="","",$H6348-WEEKDAY($H6348,2)+1)</f>
        <v/>
      </c>
      <c r="J6348" s="4" t="str">
        <f aca="false">IF($I6348="","",$I6348+6)</f>
        <v/>
      </c>
      <c r="K6348" s="6" t="str">
        <f aca="false">IF($H6348="","",DATE(YEAR($H6348),MONTH($H6348),1))</f>
        <v/>
      </c>
      <c r="L6348" s="0" t="str">
        <f aca="false">IF($A6348="","",INDEX(CARTAO_COMPRAS!$K:$K,INT((ROW()-2)/20)+2))</f>
        <v/>
      </c>
      <c r="M6348" s="0" t="str">
        <f aca="false">IF($A6348="","","Compra no cartão")</f>
        <v/>
      </c>
    </row>
    <row r="6349" customFormat="false" ht="13.5" hidden="false" customHeight="false" outlineLevel="0" collapsed="false">
      <c r="A6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49" s="0" t="str">
        <f aca="false">IF($A6349="","",INDEX(CARTAO_COMPRAS!$C:$C,INT((ROW()-2)/20)+2))</f>
        <v/>
      </c>
      <c r="C6349" s="0" t="str">
        <f aca="false">IF($A6349="","",INDEX(CARTAO_COMPRAS!$D:$D,INT((ROW()-2)/20)+2))</f>
        <v/>
      </c>
      <c r="D6349" s="0" t="str">
        <f aca="false">IF($A6349="","",INDEX(CARTAO_COMPRAS!$E:$E,INT((ROW()-2)/20)+2))</f>
        <v/>
      </c>
      <c r="E6349" s="0" t="str">
        <f aca="false">IF($A6349="","",INDEX(CARTAO_COMPRAS!$H:$H,INT((ROW()-2)/20)+2)+MOD(ROW()-2,20))</f>
        <v/>
      </c>
      <c r="F6349" s="0" t="str">
        <f aca="false">IF($A6349="","",INDEX(CARTAO_COMPRAS!$G:$G,INT((ROW()-2)/20)+2))</f>
        <v/>
      </c>
      <c r="G6349" s="5" t="str">
        <f aca="false">IF($A6349="","",INDEX(CARTAO_COMPRAS!$I:$I,INT((ROW()-2)/20)+2))</f>
        <v/>
      </c>
      <c r="H6349" s="4" t="str">
        <f aca="false">IF($A6349="","",EDATE(INDEX(CARTAO_COMPRAS!$J:$J,INT((ROW()-2)/20)+2),MOD(ROW()-2,20)))</f>
        <v/>
      </c>
      <c r="I6349" s="4" t="str">
        <f aca="false">IF($H6349="","",$H6349-WEEKDAY($H6349,2)+1)</f>
        <v/>
      </c>
      <c r="J6349" s="4" t="str">
        <f aca="false">IF($I6349="","",$I6349+6)</f>
        <v/>
      </c>
      <c r="K6349" s="6" t="str">
        <f aca="false">IF($H6349="","",DATE(YEAR($H6349),MONTH($H6349),1))</f>
        <v/>
      </c>
      <c r="L6349" s="0" t="str">
        <f aca="false">IF($A6349="","",INDEX(CARTAO_COMPRAS!$K:$K,INT((ROW()-2)/20)+2))</f>
        <v/>
      </c>
      <c r="M6349" s="0" t="str">
        <f aca="false">IF($A6349="","","Compra no cartão")</f>
        <v/>
      </c>
    </row>
    <row r="6350" customFormat="false" ht="13.5" hidden="false" customHeight="false" outlineLevel="0" collapsed="false">
      <c r="A6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0" s="0" t="str">
        <f aca="false">IF($A6350="","",INDEX(CARTAO_COMPRAS!$C:$C,INT((ROW()-2)/20)+2))</f>
        <v/>
      </c>
      <c r="C6350" s="0" t="str">
        <f aca="false">IF($A6350="","",INDEX(CARTAO_COMPRAS!$D:$D,INT((ROW()-2)/20)+2))</f>
        <v/>
      </c>
      <c r="D6350" s="0" t="str">
        <f aca="false">IF($A6350="","",INDEX(CARTAO_COMPRAS!$E:$E,INT((ROW()-2)/20)+2))</f>
        <v/>
      </c>
      <c r="E6350" s="0" t="str">
        <f aca="false">IF($A6350="","",INDEX(CARTAO_COMPRAS!$H:$H,INT((ROW()-2)/20)+2)+MOD(ROW()-2,20))</f>
        <v/>
      </c>
      <c r="F6350" s="0" t="str">
        <f aca="false">IF($A6350="","",INDEX(CARTAO_COMPRAS!$G:$G,INT((ROW()-2)/20)+2))</f>
        <v/>
      </c>
      <c r="G6350" s="5" t="str">
        <f aca="false">IF($A6350="","",INDEX(CARTAO_COMPRAS!$I:$I,INT((ROW()-2)/20)+2))</f>
        <v/>
      </c>
      <c r="H6350" s="4" t="str">
        <f aca="false">IF($A6350="","",EDATE(INDEX(CARTAO_COMPRAS!$J:$J,INT((ROW()-2)/20)+2),MOD(ROW()-2,20)))</f>
        <v/>
      </c>
      <c r="I6350" s="4" t="str">
        <f aca="false">IF($H6350="","",$H6350-WEEKDAY($H6350,2)+1)</f>
        <v/>
      </c>
      <c r="J6350" s="4" t="str">
        <f aca="false">IF($I6350="","",$I6350+6)</f>
        <v/>
      </c>
      <c r="K6350" s="6" t="str">
        <f aca="false">IF($H6350="","",DATE(YEAR($H6350),MONTH($H6350),1))</f>
        <v/>
      </c>
      <c r="L6350" s="0" t="str">
        <f aca="false">IF($A6350="","",INDEX(CARTAO_COMPRAS!$K:$K,INT((ROW()-2)/20)+2))</f>
        <v/>
      </c>
      <c r="M6350" s="0" t="str">
        <f aca="false">IF($A6350="","","Compra no cartão")</f>
        <v/>
      </c>
    </row>
    <row r="6351" customFormat="false" ht="13.5" hidden="false" customHeight="false" outlineLevel="0" collapsed="false">
      <c r="A6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1" s="0" t="str">
        <f aca="false">IF($A6351="","",INDEX(CARTAO_COMPRAS!$C:$C,INT((ROW()-2)/20)+2))</f>
        <v/>
      </c>
      <c r="C6351" s="0" t="str">
        <f aca="false">IF($A6351="","",INDEX(CARTAO_COMPRAS!$D:$D,INT((ROW()-2)/20)+2))</f>
        <v/>
      </c>
      <c r="D6351" s="0" t="str">
        <f aca="false">IF($A6351="","",INDEX(CARTAO_COMPRAS!$E:$E,INT((ROW()-2)/20)+2))</f>
        <v/>
      </c>
      <c r="E6351" s="0" t="str">
        <f aca="false">IF($A6351="","",INDEX(CARTAO_COMPRAS!$H:$H,INT((ROW()-2)/20)+2)+MOD(ROW()-2,20))</f>
        <v/>
      </c>
      <c r="F6351" s="0" t="str">
        <f aca="false">IF($A6351="","",INDEX(CARTAO_COMPRAS!$G:$G,INT((ROW()-2)/20)+2))</f>
        <v/>
      </c>
      <c r="G6351" s="5" t="str">
        <f aca="false">IF($A6351="","",INDEX(CARTAO_COMPRAS!$I:$I,INT((ROW()-2)/20)+2))</f>
        <v/>
      </c>
      <c r="H6351" s="4" t="str">
        <f aca="false">IF($A6351="","",EDATE(INDEX(CARTAO_COMPRAS!$J:$J,INT((ROW()-2)/20)+2),MOD(ROW()-2,20)))</f>
        <v/>
      </c>
      <c r="I6351" s="4" t="str">
        <f aca="false">IF($H6351="","",$H6351-WEEKDAY($H6351,2)+1)</f>
        <v/>
      </c>
      <c r="J6351" s="4" t="str">
        <f aca="false">IF($I6351="","",$I6351+6)</f>
        <v/>
      </c>
      <c r="K6351" s="6" t="str">
        <f aca="false">IF($H6351="","",DATE(YEAR($H6351),MONTH($H6351),1))</f>
        <v/>
      </c>
      <c r="L6351" s="0" t="str">
        <f aca="false">IF($A6351="","",INDEX(CARTAO_COMPRAS!$K:$K,INT((ROW()-2)/20)+2))</f>
        <v/>
      </c>
      <c r="M6351" s="0" t="str">
        <f aca="false">IF($A6351="","","Compra no cartão")</f>
        <v/>
      </c>
    </row>
    <row r="6352" customFormat="false" ht="13.5" hidden="false" customHeight="false" outlineLevel="0" collapsed="false">
      <c r="A6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2" s="0" t="str">
        <f aca="false">IF($A6352="","",INDEX(CARTAO_COMPRAS!$C:$C,INT((ROW()-2)/20)+2))</f>
        <v/>
      </c>
      <c r="C6352" s="0" t="str">
        <f aca="false">IF($A6352="","",INDEX(CARTAO_COMPRAS!$D:$D,INT((ROW()-2)/20)+2))</f>
        <v/>
      </c>
      <c r="D6352" s="0" t="str">
        <f aca="false">IF($A6352="","",INDEX(CARTAO_COMPRAS!$E:$E,INT((ROW()-2)/20)+2))</f>
        <v/>
      </c>
      <c r="E6352" s="0" t="str">
        <f aca="false">IF($A6352="","",INDEX(CARTAO_COMPRAS!$H:$H,INT((ROW()-2)/20)+2)+MOD(ROW()-2,20))</f>
        <v/>
      </c>
      <c r="F6352" s="0" t="str">
        <f aca="false">IF($A6352="","",INDEX(CARTAO_COMPRAS!$G:$G,INT((ROW()-2)/20)+2))</f>
        <v/>
      </c>
      <c r="G6352" s="5" t="str">
        <f aca="false">IF($A6352="","",INDEX(CARTAO_COMPRAS!$I:$I,INT((ROW()-2)/20)+2))</f>
        <v/>
      </c>
      <c r="H6352" s="4" t="str">
        <f aca="false">IF($A6352="","",EDATE(INDEX(CARTAO_COMPRAS!$J:$J,INT((ROW()-2)/20)+2),MOD(ROW()-2,20)))</f>
        <v/>
      </c>
      <c r="I6352" s="4" t="str">
        <f aca="false">IF($H6352="","",$H6352-WEEKDAY($H6352,2)+1)</f>
        <v/>
      </c>
      <c r="J6352" s="4" t="str">
        <f aca="false">IF($I6352="","",$I6352+6)</f>
        <v/>
      </c>
      <c r="K6352" s="6" t="str">
        <f aca="false">IF($H6352="","",DATE(YEAR($H6352),MONTH($H6352),1))</f>
        <v/>
      </c>
      <c r="L6352" s="0" t="str">
        <f aca="false">IF($A6352="","",INDEX(CARTAO_COMPRAS!$K:$K,INT((ROW()-2)/20)+2))</f>
        <v/>
      </c>
      <c r="M6352" s="0" t="str">
        <f aca="false">IF($A6352="","","Compra no cartão")</f>
        <v/>
      </c>
    </row>
    <row r="6353" customFormat="false" ht="13.5" hidden="false" customHeight="false" outlineLevel="0" collapsed="false">
      <c r="A6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3" s="0" t="str">
        <f aca="false">IF($A6353="","",INDEX(CARTAO_COMPRAS!$C:$C,INT((ROW()-2)/20)+2))</f>
        <v/>
      </c>
      <c r="C6353" s="0" t="str">
        <f aca="false">IF($A6353="","",INDEX(CARTAO_COMPRAS!$D:$D,INT((ROW()-2)/20)+2))</f>
        <v/>
      </c>
      <c r="D6353" s="0" t="str">
        <f aca="false">IF($A6353="","",INDEX(CARTAO_COMPRAS!$E:$E,INT((ROW()-2)/20)+2))</f>
        <v/>
      </c>
      <c r="E6353" s="0" t="str">
        <f aca="false">IF($A6353="","",INDEX(CARTAO_COMPRAS!$H:$H,INT((ROW()-2)/20)+2)+MOD(ROW()-2,20))</f>
        <v/>
      </c>
      <c r="F6353" s="0" t="str">
        <f aca="false">IF($A6353="","",INDEX(CARTAO_COMPRAS!$G:$G,INT((ROW()-2)/20)+2))</f>
        <v/>
      </c>
      <c r="G6353" s="5" t="str">
        <f aca="false">IF($A6353="","",INDEX(CARTAO_COMPRAS!$I:$I,INT((ROW()-2)/20)+2))</f>
        <v/>
      </c>
      <c r="H6353" s="4" t="str">
        <f aca="false">IF($A6353="","",EDATE(INDEX(CARTAO_COMPRAS!$J:$J,INT((ROW()-2)/20)+2),MOD(ROW()-2,20)))</f>
        <v/>
      </c>
      <c r="I6353" s="4" t="str">
        <f aca="false">IF($H6353="","",$H6353-WEEKDAY($H6353,2)+1)</f>
        <v/>
      </c>
      <c r="J6353" s="4" t="str">
        <f aca="false">IF($I6353="","",$I6353+6)</f>
        <v/>
      </c>
      <c r="K6353" s="6" t="str">
        <f aca="false">IF($H6353="","",DATE(YEAR($H6353),MONTH($H6353),1))</f>
        <v/>
      </c>
      <c r="L6353" s="0" t="str">
        <f aca="false">IF($A6353="","",INDEX(CARTAO_COMPRAS!$K:$K,INT((ROW()-2)/20)+2))</f>
        <v/>
      </c>
      <c r="M6353" s="0" t="str">
        <f aca="false">IF($A6353="","","Compra no cartão")</f>
        <v/>
      </c>
    </row>
    <row r="6354" customFormat="false" ht="13.5" hidden="false" customHeight="false" outlineLevel="0" collapsed="false">
      <c r="A6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4" s="0" t="str">
        <f aca="false">IF($A6354="","",INDEX(CARTAO_COMPRAS!$C:$C,INT((ROW()-2)/20)+2))</f>
        <v/>
      </c>
      <c r="C6354" s="0" t="str">
        <f aca="false">IF($A6354="","",INDEX(CARTAO_COMPRAS!$D:$D,INT((ROW()-2)/20)+2))</f>
        <v/>
      </c>
      <c r="D6354" s="0" t="str">
        <f aca="false">IF($A6354="","",INDEX(CARTAO_COMPRAS!$E:$E,INT((ROW()-2)/20)+2))</f>
        <v/>
      </c>
      <c r="E6354" s="0" t="str">
        <f aca="false">IF($A6354="","",INDEX(CARTAO_COMPRAS!$H:$H,INT((ROW()-2)/20)+2)+MOD(ROW()-2,20))</f>
        <v/>
      </c>
      <c r="F6354" s="0" t="str">
        <f aca="false">IF($A6354="","",INDEX(CARTAO_COMPRAS!$G:$G,INT((ROW()-2)/20)+2))</f>
        <v/>
      </c>
      <c r="G6354" s="5" t="str">
        <f aca="false">IF($A6354="","",INDEX(CARTAO_COMPRAS!$I:$I,INT((ROW()-2)/20)+2))</f>
        <v/>
      </c>
      <c r="H6354" s="4" t="str">
        <f aca="false">IF($A6354="","",EDATE(INDEX(CARTAO_COMPRAS!$J:$J,INT((ROW()-2)/20)+2),MOD(ROW()-2,20)))</f>
        <v/>
      </c>
      <c r="I6354" s="4" t="str">
        <f aca="false">IF($H6354="","",$H6354-WEEKDAY($H6354,2)+1)</f>
        <v/>
      </c>
      <c r="J6354" s="4" t="str">
        <f aca="false">IF($I6354="","",$I6354+6)</f>
        <v/>
      </c>
      <c r="K6354" s="6" t="str">
        <f aca="false">IF($H6354="","",DATE(YEAR($H6354),MONTH($H6354),1))</f>
        <v/>
      </c>
      <c r="L6354" s="0" t="str">
        <f aca="false">IF($A6354="","",INDEX(CARTAO_COMPRAS!$K:$K,INT((ROW()-2)/20)+2))</f>
        <v/>
      </c>
      <c r="M6354" s="0" t="str">
        <f aca="false">IF($A6354="","","Compra no cartão")</f>
        <v/>
      </c>
    </row>
    <row r="6355" customFormat="false" ht="13.5" hidden="false" customHeight="false" outlineLevel="0" collapsed="false">
      <c r="A6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5" s="0" t="str">
        <f aca="false">IF($A6355="","",INDEX(CARTAO_COMPRAS!$C:$C,INT((ROW()-2)/20)+2))</f>
        <v/>
      </c>
      <c r="C6355" s="0" t="str">
        <f aca="false">IF($A6355="","",INDEX(CARTAO_COMPRAS!$D:$D,INT((ROW()-2)/20)+2))</f>
        <v/>
      </c>
      <c r="D6355" s="0" t="str">
        <f aca="false">IF($A6355="","",INDEX(CARTAO_COMPRAS!$E:$E,INT((ROW()-2)/20)+2))</f>
        <v/>
      </c>
      <c r="E6355" s="0" t="str">
        <f aca="false">IF($A6355="","",INDEX(CARTAO_COMPRAS!$H:$H,INT((ROW()-2)/20)+2)+MOD(ROW()-2,20))</f>
        <v/>
      </c>
      <c r="F6355" s="0" t="str">
        <f aca="false">IF($A6355="","",INDEX(CARTAO_COMPRAS!$G:$G,INT((ROW()-2)/20)+2))</f>
        <v/>
      </c>
      <c r="G6355" s="5" t="str">
        <f aca="false">IF($A6355="","",INDEX(CARTAO_COMPRAS!$I:$I,INT((ROW()-2)/20)+2))</f>
        <v/>
      </c>
      <c r="H6355" s="4" t="str">
        <f aca="false">IF($A6355="","",EDATE(INDEX(CARTAO_COMPRAS!$J:$J,INT((ROW()-2)/20)+2),MOD(ROW()-2,20)))</f>
        <v/>
      </c>
      <c r="I6355" s="4" t="str">
        <f aca="false">IF($H6355="","",$H6355-WEEKDAY($H6355,2)+1)</f>
        <v/>
      </c>
      <c r="J6355" s="4" t="str">
        <f aca="false">IF($I6355="","",$I6355+6)</f>
        <v/>
      </c>
      <c r="K6355" s="6" t="str">
        <f aca="false">IF($H6355="","",DATE(YEAR($H6355),MONTH($H6355),1))</f>
        <v/>
      </c>
      <c r="L6355" s="0" t="str">
        <f aca="false">IF($A6355="","",INDEX(CARTAO_COMPRAS!$K:$K,INT((ROW()-2)/20)+2))</f>
        <v/>
      </c>
      <c r="M6355" s="0" t="str">
        <f aca="false">IF($A6355="","","Compra no cartão")</f>
        <v/>
      </c>
    </row>
    <row r="6356" customFormat="false" ht="13.5" hidden="false" customHeight="false" outlineLevel="0" collapsed="false">
      <c r="A6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6" s="0" t="str">
        <f aca="false">IF($A6356="","",INDEX(CARTAO_COMPRAS!$C:$C,INT((ROW()-2)/20)+2))</f>
        <v/>
      </c>
      <c r="C6356" s="0" t="str">
        <f aca="false">IF($A6356="","",INDEX(CARTAO_COMPRAS!$D:$D,INT((ROW()-2)/20)+2))</f>
        <v/>
      </c>
      <c r="D6356" s="0" t="str">
        <f aca="false">IF($A6356="","",INDEX(CARTAO_COMPRAS!$E:$E,INT((ROW()-2)/20)+2))</f>
        <v/>
      </c>
      <c r="E6356" s="0" t="str">
        <f aca="false">IF($A6356="","",INDEX(CARTAO_COMPRAS!$H:$H,INT((ROW()-2)/20)+2)+MOD(ROW()-2,20))</f>
        <v/>
      </c>
      <c r="F6356" s="0" t="str">
        <f aca="false">IF($A6356="","",INDEX(CARTAO_COMPRAS!$G:$G,INT((ROW()-2)/20)+2))</f>
        <v/>
      </c>
      <c r="G6356" s="5" t="str">
        <f aca="false">IF($A6356="","",INDEX(CARTAO_COMPRAS!$I:$I,INT((ROW()-2)/20)+2))</f>
        <v/>
      </c>
      <c r="H6356" s="4" t="str">
        <f aca="false">IF($A6356="","",EDATE(INDEX(CARTAO_COMPRAS!$J:$J,INT((ROW()-2)/20)+2),MOD(ROW()-2,20)))</f>
        <v/>
      </c>
      <c r="I6356" s="4" t="str">
        <f aca="false">IF($H6356="","",$H6356-WEEKDAY($H6356,2)+1)</f>
        <v/>
      </c>
      <c r="J6356" s="4" t="str">
        <f aca="false">IF($I6356="","",$I6356+6)</f>
        <v/>
      </c>
      <c r="K6356" s="6" t="str">
        <f aca="false">IF($H6356="","",DATE(YEAR($H6356),MONTH($H6356),1))</f>
        <v/>
      </c>
      <c r="L6356" s="0" t="str">
        <f aca="false">IF($A6356="","",INDEX(CARTAO_COMPRAS!$K:$K,INT((ROW()-2)/20)+2))</f>
        <v/>
      </c>
      <c r="M6356" s="0" t="str">
        <f aca="false">IF($A6356="","","Compra no cartão")</f>
        <v/>
      </c>
    </row>
    <row r="6357" customFormat="false" ht="13.5" hidden="false" customHeight="false" outlineLevel="0" collapsed="false">
      <c r="A6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7" s="0" t="str">
        <f aca="false">IF($A6357="","",INDEX(CARTAO_COMPRAS!$C:$C,INT((ROW()-2)/20)+2))</f>
        <v/>
      </c>
      <c r="C6357" s="0" t="str">
        <f aca="false">IF($A6357="","",INDEX(CARTAO_COMPRAS!$D:$D,INT((ROW()-2)/20)+2))</f>
        <v/>
      </c>
      <c r="D6357" s="0" t="str">
        <f aca="false">IF($A6357="","",INDEX(CARTAO_COMPRAS!$E:$E,INT((ROW()-2)/20)+2))</f>
        <v/>
      </c>
      <c r="E6357" s="0" t="str">
        <f aca="false">IF($A6357="","",INDEX(CARTAO_COMPRAS!$H:$H,INT((ROW()-2)/20)+2)+MOD(ROW()-2,20))</f>
        <v/>
      </c>
      <c r="F6357" s="0" t="str">
        <f aca="false">IF($A6357="","",INDEX(CARTAO_COMPRAS!$G:$G,INT((ROW()-2)/20)+2))</f>
        <v/>
      </c>
      <c r="G6357" s="5" t="str">
        <f aca="false">IF($A6357="","",INDEX(CARTAO_COMPRAS!$I:$I,INT((ROW()-2)/20)+2))</f>
        <v/>
      </c>
      <c r="H6357" s="4" t="str">
        <f aca="false">IF($A6357="","",EDATE(INDEX(CARTAO_COMPRAS!$J:$J,INT((ROW()-2)/20)+2),MOD(ROW()-2,20)))</f>
        <v/>
      </c>
      <c r="I6357" s="4" t="str">
        <f aca="false">IF($H6357="","",$H6357-WEEKDAY($H6357,2)+1)</f>
        <v/>
      </c>
      <c r="J6357" s="4" t="str">
        <f aca="false">IF($I6357="","",$I6357+6)</f>
        <v/>
      </c>
      <c r="K6357" s="6" t="str">
        <f aca="false">IF($H6357="","",DATE(YEAR($H6357),MONTH($H6357),1))</f>
        <v/>
      </c>
      <c r="L6357" s="0" t="str">
        <f aca="false">IF($A6357="","",INDEX(CARTAO_COMPRAS!$K:$K,INT((ROW()-2)/20)+2))</f>
        <v/>
      </c>
      <c r="M6357" s="0" t="str">
        <f aca="false">IF($A6357="","","Compra no cartão")</f>
        <v/>
      </c>
    </row>
    <row r="6358" customFormat="false" ht="13.5" hidden="false" customHeight="false" outlineLevel="0" collapsed="false">
      <c r="A6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8" s="0" t="str">
        <f aca="false">IF($A6358="","",INDEX(CARTAO_COMPRAS!$C:$C,INT((ROW()-2)/20)+2))</f>
        <v/>
      </c>
      <c r="C6358" s="0" t="str">
        <f aca="false">IF($A6358="","",INDEX(CARTAO_COMPRAS!$D:$D,INT((ROW()-2)/20)+2))</f>
        <v/>
      </c>
      <c r="D6358" s="0" t="str">
        <f aca="false">IF($A6358="","",INDEX(CARTAO_COMPRAS!$E:$E,INT((ROW()-2)/20)+2))</f>
        <v/>
      </c>
      <c r="E6358" s="0" t="str">
        <f aca="false">IF($A6358="","",INDEX(CARTAO_COMPRAS!$H:$H,INT((ROW()-2)/20)+2)+MOD(ROW()-2,20))</f>
        <v/>
      </c>
      <c r="F6358" s="0" t="str">
        <f aca="false">IF($A6358="","",INDEX(CARTAO_COMPRAS!$G:$G,INT((ROW()-2)/20)+2))</f>
        <v/>
      </c>
      <c r="G6358" s="5" t="str">
        <f aca="false">IF($A6358="","",INDEX(CARTAO_COMPRAS!$I:$I,INT((ROW()-2)/20)+2))</f>
        <v/>
      </c>
      <c r="H6358" s="4" t="str">
        <f aca="false">IF($A6358="","",EDATE(INDEX(CARTAO_COMPRAS!$J:$J,INT((ROW()-2)/20)+2),MOD(ROW()-2,20)))</f>
        <v/>
      </c>
      <c r="I6358" s="4" t="str">
        <f aca="false">IF($H6358="","",$H6358-WEEKDAY($H6358,2)+1)</f>
        <v/>
      </c>
      <c r="J6358" s="4" t="str">
        <f aca="false">IF($I6358="","",$I6358+6)</f>
        <v/>
      </c>
      <c r="K6358" s="6" t="str">
        <f aca="false">IF($H6358="","",DATE(YEAR($H6358),MONTH($H6358),1))</f>
        <v/>
      </c>
      <c r="L6358" s="0" t="str">
        <f aca="false">IF($A6358="","",INDEX(CARTAO_COMPRAS!$K:$K,INT((ROW()-2)/20)+2))</f>
        <v/>
      </c>
      <c r="M6358" s="0" t="str">
        <f aca="false">IF($A6358="","","Compra no cartão")</f>
        <v/>
      </c>
    </row>
    <row r="6359" customFormat="false" ht="13.5" hidden="false" customHeight="false" outlineLevel="0" collapsed="false">
      <c r="A6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59" s="0" t="str">
        <f aca="false">IF($A6359="","",INDEX(CARTAO_COMPRAS!$C:$C,INT((ROW()-2)/20)+2))</f>
        <v/>
      </c>
      <c r="C6359" s="0" t="str">
        <f aca="false">IF($A6359="","",INDEX(CARTAO_COMPRAS!$D:$D,INT((ROW()-2)/20)+2))</f>
        <v/>
      </c>
      <c r="D6359" s="0" t="str">
        <f aca="false">IF($A6359="","",INDEX(CARTAO_COMPRAS!$E:$E,INT((ROW()-2)/20)+2))</f>
        <v/>
      </c>
      <c r="E6359" s="0" t="str">
        <f aca="false">IF($A6359="","",INDEX(CARTAO_COMPRAS!$H:$H,INT((ROW()-2)/20)+2)+MOD(ROW()-2,20))</f>
        <v/>
      </c>
      <c r="F6359" s="0" t="str">
        <f aca="false">IF($A6359="","",INDEX(CARTAO_COMPRAS!$G:$G,INT((ROW()-2)/20)+2))</f>
        <v/>
      </c>
      <c r="G6359" s="5" t="str">
        <f aca="false">IF($A6359="","",INDEX(CARTAO_COMPRAS!$I:$I,INT((ROW()-2)/20)+2))</f>
        <v/>
      </c>
      <c r="H6359" s="4" t="str">
        <f aca="false">IF($A6359="","",EDATE(INDEX(CARTAO_COMPRAS!$J:$J,INT((ROW()-2)/20)+2),MOD(ROW()-2,20)))</f>
        <v/>
      </c>
      <c r="I6359" s="4" t="str">
        <f aca="false">IF($H6359="","",$H6359-WEEKDAY($H6359,2)+1)</f>
        <v/>
      </c>
      <c r="J6359" s="4" t="str">
        <f aca="false">IF($I6359="","",$I6359+6)</f>
        <v/>
      </c>
      <c r="K6359" s="6" t="str">
        <f aca="false">IF($H6359="","",DATE(YEAR($H6359),MONTH($H6359),1))</f>
        <v/>
      </c>
      <c r="L6359" s="0" t="str">
        <f aca="false">IF($A6359="","",INDEX(CARTAO_COMPRAS!$K:$K,INT((ROW()-2)/20)+2))</f>
        <v/>
      </c>
      <c r="M6359" s="0" t="str">
        <f aca="false">IF($A6359="","","Compra no cartão")</f>
        <v/>
      </c>
    </row>
    <row r="6360" customFormat="false" ht="13.5" hidden="false" customHeight="false" outlineLevel="0" collapsed="false">
      <c r="A6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0" s="0" t="str">
        <f aca="false">IF($A6360="","",INDEX(CARTAO_COMPRAS!$C:$C,INT((ROW()-2)/20)+2))</f>
        <v/>
      </c>
      <c r="C6360" s="0" t="str">
        <f aca="false">IF($A6360="","",INDEX(CARTAO_COMPRAS!$D:$D,INT((ROW()-2)/20)+2))</f>
        <v/>
      </c>
      <c r="D6360" s="0" t="str">
        <f aca="false">IF($A6360="","",INDEX(CARTAO_COMPRAS!$E:$E,INT((ROW()-2)/20)+2))</f>
        <v/>
      </c>
      <c r="E6360" s="0" t="str">
        <f aca="false">IF($A6360="","",INDEX(CARTAO_COMPRAS!$H:$H,INT((ROW()-2)/20)+2)+MOD(ROW()-2,20))</f>
        <v/>
      </c>
      <c r="F6360" s="0" t="str">
        <f aca="false">IF($A6360="","",INDEX(CARTAO_COMPRAS!$G:$G,INT((ROW()-2)/20)+2))</f>
        <v/>
      </c>
      <c r="G6360" s="5" t="str">
        <f aca="false">IF($A6360="","",INDEX(CARTAO_COMPRAS!$I:$I,INT((ROW()-2)/20)+2))</f>
        <v/>
      </c>
      <c r="H6360" s="4" t="str">
        <f aca="false">IF($A6360="","",EDATE(INDEX(CARTAO_COMPRAS!$J:$J,INT((ROW()-2)/20)+2),MOD(ROW()-2,20)))</f>
        <v/>
      </c>
      <c r="I6360" s="4" t="str">
        <f aca="false">IF($H6360="","",$H6360-WEEKDAY($H6360,2)+1)</f>
        <v/>
      </c>
      <c r="J6360" s="4" t="str">
        <f aca="false">IF($I6360="","",$I6360+6)</f>
        <v/>
      </c>
      <c r="K6360" s="6" t="str">
        <f aca="false">IF($H6360="","",DATE(YEAR($H6360),MONTH($H6360),1))</f>
        <v/>
      </c>
      <c r="L6360" s="0" t="str">
        <f aca="false">IF($A6360="","",INDEX(CARTAO_COMPRAS!$K:$K,INT((ROW()-2)/20)+2))</f>
        <v/>
      </c>
      <c r="M6360" s="0" t="str">
        <f aca="false">IF($A6360="","","Compra no cartão")</f>
        <v/>
      </c>
    </row>
    <row r="6361" customFormat="false" ht="13.5" hidden="false" customHeight="false" outlineLevel="0" collapsed="false">
      <c r="A6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1" s="0" t="str">
        <f aca="false">IF($A6361="","",INDEX(CARTAO_COMPRAS!$C:$C,INT((ROW()-2)/20)+2))</f>
        <v/>
      </c>
      <c r="C6361" s="0" t="str">
        <f aca="false">IF($A6361="","",INDEX(CARTAO_COMPRAS!$D:$D,INT((ROW()-2)/20)+2))</f>
        <v/>
      </c>
      <c r="D6361" s="0" t="str">
        <f aca="false">IF($A6361="","",INDEX(CARTAO_COMPRAS!$E:$E,INT((ROW()-2)/20)+2))</f>
        <v/>
      </c>
      <c r="E6361" s="0" t="str">
        <f aca="false">IF($A6361="","",INDEX(CARTAO_COMPRAS!$H:$H,INT((ROW()-2)/20)+2)+MOD(ROW()-2,20))</f>
        <v/>
      </c>
      <c r="F6361" s="0" t="str">
        <f aca="false">IF($A6361="","",INDEX(CARTAO_COMPRAS!$G:$G,INT((ROW()-2)/20)+2))</f>
        <v/>
      </c>
      <c r="G6361" s="5" t="str">
        <f aca="false">IF($A6361="","",INDEX(CARTAO_COMPRAS!$I:$I,INT((ROW()-2)/20)+2))</f>
        <v/>
      </c>
      <c r="H6361" s="4" t="str">
        <f aca="false">IF($A6361="","",EDATE(INDEX(CARTAO_COMPRAS!$J:$J,INT((ROW()-2)/20)+2),MOD(ROW()-2,20)))</f>
        <v/>
      </c>
      <c r="I6361" s="4" t="str">
        <f aca="false">IF($H6361="","",$H6361-WEEKDAY($H6361,2)+1)</f>
        <v/>
      </c>
      <c r="J6361" s="4" t="str">
        <f aca="false">IF($I6361="","",$I6361+6)</f>
        <v/>
      </c>
      <c r="K6361" s="6" t="str">
        <f aca="false">IF($H6361="","",DATE(YEAR($H6361),MONTH($H6361),1))</f>
        <v/>
      </c>
      <c r="L6361" s="0" t="str">
        <f aca="false">IF($A6361="","",INDEX(CARTAO_COMPRAS!$K:$K,INT((ROW()-2)/20)+2))</f>
        <v/>
      </c>
      <c r="M6361" s="0" t="str">
        <f aca="false">IF($A6361="","","Compra no cartão")</f>
        <v/>
      </c>
    </row>
    <row r="6362" customFormat="false" ht="13.5" hidden="false" customHeight="false" outlineLevel="0" collapsed="false">
      <c r="A63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2" s="0" t="str">
        <f aca="false">IF($A6362="","",INDEX(CARTAO_COMPRAS!$C:$C,INT((ROW()-2)/20)+2))</f>
        <v/>
      </c>
      <c r="C6362" s="0" t="str">
        <f aca="false">IF($A6362="","",INDEX(CARTAO_COMPRAS!$D:$D,INT((ROW()-2)/20)+2))</f>
        <v/>
      </c>
      <c r="D6362" s="0" t="str">
        <f aca="false">IF($A6362="","",INDEX(CARTAO_COMPRAS!$E:$E,INT((ROW()-2)/20)+2))</f>
        <v/>
      </c>
      <c r="E6362" s="0" t="str">
        <f aca="false">IF($A6362="","",INDEX(CARTAO_COMPRAS!$H:$H,INT((ROW()-2)/20)+2)+MOD(ROW()-2,20))</f>
        <v/>
      </c>
      <c r="F6362" s="0" t="str">
        <f aca="false">IF($A6362="","",INDEX(CARTAO_COMPRAS!$G:$G,INT((ROW()-2)/20)+2))</f>
        <v/>
      </c>
      <c r="G6362" s="5" t="str">
        <f aca="false">IF($A6362="","",INDEX(CARTAO_COMPRAS!$I:$I,INT((ROW()-2)/20)+2))</f>
        <v/>
      </c>
      <c r="H6362" s="4" t="str">
        <f aca="false">IF($A6362="","",EDATE(INDEX(CARTAO_COMPRAS!$J:$J,INT((ROW()-2)/20)+2),MOD(ROW()-2,20)))</f>
        <v/>
      </c>
      <c r="I6362" s="4" t="str">
        <f aca="false">IF($H6362="","",$H6362-WEEKDAY($H6362,2)+1)</f>
        <v/>
      </c>
      <c r="J6362" s="4" t="str">
        <f aca="false">IF($I6362="","",$I6362+6)</f>
        <v/>
      </c>
      <c r="K6362" s="6" t="str">
        <f aca="false">IF($H6362="","",DATE(YEAR($H6362),MONTH($H6362),1))</f>
        <v/>
      </c>
      <c r="L6362" s="0" t="str">
        <f aca="false">IF($A6362="","",INDEX(CARTAO_COMPRAS!$K:$K,INT((ROW()-2)/20)+2))</f>
        <v/>
      </c>
      <c r="M6362" s="0" t="str">
        <f aca="false">IF($A6362="","","Compra no cartão")</f>
        <v/>
      </c>
    </row>
    <row r="6363" customFormat="false" ht="13.5" hidden="false" customHeight="false" outlineLevel="0" collapsed="false">
      <c r="A6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3" s="0" t="str">
        <f aca="false">IF($A6363="","",INDEX(CARTAO_COMPRAS!$C:$C,INT((ROW()-2)/20)+2))</f>
        <v/>
      </c>
      <c r="C6363" s="0" t="str">
        <f aca="false">IF($A6363="","",INDEX(CARTAO_COMPRAS!$D:$D,INT((ROW()-2)/20)+2))</f>
        <v/>
      </c>
      <c r="D6363" s="0" t="str">
        <f aca="false">IF($A6363="","",INDEX(CARTAO_COMPRAS!$E:$E,INT((ROW()-2)/20)+2))</f>
        <v/>
      </c>
      <c r="E6363" s="0" t="str">
        <f aca="false">IF($A6363="","",INDEX(CARTAO_COMPRAS!$H:$H,INT((ROW()-2)/20)+2)+MOD(ROW()-2,20))</f>
        <v/>
      </c>
      <c r="F6363" s="0" t="str">
        <f aca="false">IF($A6363="","",INDEX(CARTAO_COMPRAS!$G:$G,INT((ROW()-2)/20)+2))</f>
        <v/>
      </c>
      <c r="G6363" s="5" t="str">
        <f aca="false">IF($A6363="","",INDEX(CARTAO_COMPRAS!$I:$I,INT((ROW()-2)/20)+2))</f>
        <v/>
      </c>
      <c r="H6363" s="4" t="str">
        <f aca="false">IF($A6363="","",EDATE(INDEX(CARTAO_COMPRAS!$J:$J,INT((ROW()-2)/20)+2),MOD(ROW()-2,20)))</f>
        <v/>
      </c>
      <c r="I6363" s="4" t="str">
        <f aca="false">IF($H6363="","",$H6363-WEEKDAY($H6363,2)+1)</f>
        <v/>
      </c>
      <c r="J6363" s="4" t="str">
        <f aca="false">IF($I6363="","",$I6363+6)</f>
        <v/>
      </c>
      <c r="K6363" s="6" t="str">
        <f aca="false">IF($H6363="","",DATE(YEAR($H6363),MONTH($H6363),1))</f>
        <v/>
      </c>
      <c r="L6363" s="0" t="str">
        <f aca="false">IF($A6363="","",INDEX(CARTAO_COMPRAS!$K:$K,INT((ROW()-2)/20)+2))</f>
        <v/>
      </c>
      <c r="M6363" s="0" t="str">
        <f aca="false">IF($A6363="","","Compra no cartão")</f>
        <v/>
      </c>
    </row>
    <row r="6364" customFormat="false" ht="13.5" hidden="false" customHeight="false" outlineLevel="0" collapsed="false">
      <c r="A6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4" s="0" t="str">
        <f aca="false">IF($A6364="","",INDEX(CARTAO_COMPRAS!$C:$C,INT((ROW()-2)/20)+2))</f>
        <v/>
      </c>
      <c r="C6364" s="0" t="str">
        <f aca="false">IF($A6364="","",INDEX(CARTAO_COMPRAS!$D:$D,INT((ROW()-2)/20)+2))</f>
        <v/>
      </c>
      <c r="D6364" s="0" t="str">
        <f aca="false">IF($A6364="","",INDEX(CARTAO_COMPRAS!$E:$E,INT((ROW()-2)/20)+2))</f>
        <v/>
      </c>
      <c r="E6364" s="0" t="str">
        <f aca="false">IF($A6364="","",INDEX(CARTAO_COMPRAS!$H:$H,INT((ROW()-2)/20)+2)+MOD(ROW()-2,20))</f>
        <v/>
      </c>
      <c r="F6364" s="0" t="str">
        <f aca="false">IF($A6364="","",INDEX(CARTAO_COMPRAS!$G:$G,INT((ROW()-2)/20)+2))</f>
        <v/>
      </c>
      <c r="G6364" s="5" t="str">
        <f aca="false">IF($A6364="","",INDEX(CARTAO_COMPRAS!$I:$I,INT((ROW()-2)/20)+2))</f>
        <v/>
      </c>
      <c r="H6364" s="4" t="str">
        <f aca="false">IF($A6364="","",EDATE(INDEX(CARTAO_COMPRAS!$J:$J,INT((ROW()-2)/20)+2),MOD(ROW()-2,20)))</f>
        <v/>
      </c>
      <c r="I6364" s="4" t="str">
        <f aca="false">IF($H6364="","",$H6364-WEEKDAY($H6364,2)+1)</f>
        <v/>
      </c>
      <c r="J6364" s="4" t="str">
        <f aca="false">IF($I6364="","",$I6364+6)</f>
        <v/>
      </c>
      <c r="K6364" s="6" t="str">
        <f aca="false">IF($H6364="","",DATE(YEAR($H6364),MONTH($H6364),1))</f>
        <v/>
      </c>
      <c r="L6364" s="0" t="str">
        <f aca="false">IF($A6364="","",INDEX(CARTAO_COMPRAS!$K:$K,INT((ROW()-2)/20)+2))</f>
        <v/>
      </c>
      <c r="M6364" s="0" t="str">
        <f aca="false">IF($A6364="","","Compra no cartão")</f>
        <v/>
      </c>
    </row>
    <row r="6365" customFormat="false" ht="13.5" hidden="false" customHeight="false" outlineLevel="0" collapsed="false">
      <c r="A6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5" s="0" t="str">
        <f aca="false">IF($A6365="","",INDEX(CARTAO_COMPRAS!$C:$C,INT((ROW()-2)/20)+2))</f>
        <v/>
      </c>
      <c r="C6365" s="0" t="str">
        <f aca="false">IF($A6365="","",INDEX(CARTAO_COMPRAS!$D:$D,INT((ROW()-2)/20)+2))</f>
        <v/>
      </c>
      <c r="D6365" s="0" t="str">
        <f aca="false">IF($A6365="","",INDEX(CARTAO_COMPRAS!$E:$E,INT((ROW()-2)/20)+2))</f>
        <v/>
      </c>
      <c r="E6365" s="0" t="str">
        <f aca="false">IF($A6365="","",INDEX(CARTAO_COMPRAS!$H:$H,INT((ROW()-2)/20)+2)+MOD(ROW()-2,20))</f>
        <v/>
      </c>
      <c r="F6365" s="0" t="str">
        <f aca="false">IF($A6365="","",INDEX(CARTAO_COMPRAS!$G:$G,INT((ROW()-2)/20)+2))</f>
        <v/>
      </c>
      <c r="G6365" s="5" t="str">
        <f aca="false">IF($A6365="","",INDEX(CARTAO_COMPRAS!$I:$I,INT((ROW()-2)/20)+2))</f>
        <v/>
      </c>
      <c r="H6365" s="4" t="str">
        <f aca="false">IF($A6365="","",EDATE(INDEX(CARTAO_COMPRAS!$J:$J,INT((ROW()-2)/20)+2),MOD(ROW()-2,20)))</f>
        <v/>
      </c>
      <c r="I6365" s="4" t="str">
        <f aca="false">IF($H6365="","",$H6365-WEEKDAY($H6365,2)+1)</f>
        <v/>
      </c>
      <c r="J6365" s="4" t="str">
        <f aca="false">IF($I6365="","",$I6365+6)</f>
        <v/>
      </c>
      <c r="K6365" s="6" t="str">
        <f aca="false">IF($H6365="","",DATE(YEAR($H6365),MONTH($H6365),1))</f>
        <v/>
      </c>
      <c r="L6365" s="0" t="str">
        <f aca="false">IF($A6365="","",INDEX(CARTAO_COMPRAS!$K:$K,INT((ROW()-2)/20)+2))</f>
        <v/>
      </c>
      <c r="M6365" s="0" t="str">
        <f aca="false">IF($A6365="","","Compra no cartão")</f>
        <v/>
      </c>
    </row>
    <row r="6366" customFormat="false" ht="13.5" hidden="false" customHeight="false" outlineLevel="0" collapsed="false">
      <c r="A6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6" s="0" t="str">
        <f aca="false">IF($A6366="","",INDEX(CARTAO_COMPRAS!$C:$C,INT((ROW()-2)/20)+2))</f>
        <v/>
      </c>
      <c r="C6366" s="0" t="str">
        <f aca="false">IF($A6366="","",INDEX(CARTAO_COMPRAS!$D:$D,INT((ROW()-2)/20)+2))</f>
        <v/>
      </c>
      <c r="D6366" s="0" t="str">
        <f aca="false">IF($A6366="","",INDEX(CARTAO_COMPRAS!$E:$E,INT((ROW()-2)/20)+2))</f>
        <v/>
      </c>
      <c r="E6366" s="0" t="str">
        <f aca="false">IF($A6366="","",INDEX(CARTAO_COMPRAS!$H:$H,INT((ROW()-2)/20)+2)+MOD(ROW()-2,20))</f>
        <v/>
      </c>
      <c r="F6366" s="0" t="str">
        <f aca="false">IF($A6366="","",INDEX(CARTAO_COMPRAS!$G:$G,INT((ROW()-2)/20)+2))</f>
        <v/>
      </c>
      <c r="G6366" s="5" t="str">
        <f aca="false">IF($A6366="","",INDEX(CARTAO_COMPRAS!$I:$I,INT((ROW()-2)/20)+2))</f>
        <v/>
      </c>
      <c r="H6366" s="4" t="str">
        <f aca="false">IF($A6366="","",EDATE(INDEX(CARTAO_COMPRAS!$J:$J,INT((ROW()-2)/20)+2),MOD(ROW()-2,20)))</f>
        <v/>
      </c>
      <c r="I6366" s="4" t="str">
        <f aca="false">IF($H6366="","",$H6366-WEEKDAY($H6366,2)+1)</f>
        <v/>
      </c>
      <c r="J6366" s="4" t="str">
        <f aca="false">IF($I6366="","",$I6366+6)</f>
        <v/>
      </c>
      <c r="K6366" s="6" t="str">
        <f aca="false">IF($H6366="","",DATE(YEAR($H6366),MONTH($H6366),1))</f>
        <v/>
      </c>
      <c r="L6366" s="0" t="str">
        <f aca="false">IF($A6366="","",INDEX(CARTAO_COMPRAS!$K:$K,INT((ROW()-2)/20)+2))</f>
        <v/>
      </c>
      <c r="M6366" s="0" t="str">
        <f aca="false">IF($A6366="","","Compra no cartão")</f>
        <v/>
      </c>
    </row>
    <row r="6367" customFormat="false" ht="13.5" hidden="false" customHeight="false" outlineLevel="0" collapsed="false">
      <c r="A6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7" s="0" t="str">
        <f aca="false">IF($A6367="","",INDEX(CARTAO_COMPRAS!$C:$C,INT((ROW()-2)/20)+2))</f>
        <v/>
      </c>
      <c r="C6367" s="0" t="str">
        <f aca="false">IF($A6367="","",INDEX(CARTAO_COMPRAS!$D:$D,INT((ROW()-2)/20)+2))</f>
        <v/>
      </c>
      <c r="D6367" s="0" t="str">
        <f aca="false">IF($A6367="","",INDEX(CARTAO_COMPRAS!$E:$E,INT((ROW()-2)/20)+2))</f>
        <v/>
      </c>
      <c r="E6367" s="0" t="str">
        <f aca="false">IF($A6367="","",INDEX(CARTAO_COMPRAS!$H:$H,INT((ROW()-2)/20)+2)+MOD(ROW()-2,20))</f>
        <v/>
      </c>
      <c r="F6367" s="0" t="str">
        <f aca="false">IF($A6367="","",INDEX(CARTAO_COMPRAS!$G:$G,INT((ROW()-2)/20)+2))</f>
        <v/>
      </c>
      <c r="G6367" s="5" t="str">
        <f aca="false">IF($A6367="","",INDEX(CARTAO_COMPRAS!$I:$I,INT((ROW()-2)/20)+2))</f>
        <v/>
      </c>
      <c r="H6367" s="4" t="str">
        <f aca="false">IF($A6367="","",EDATE(INDEX(CARTAO_COMPRAS!$J:$J,INT((ROW()-2)/20)+2),MOD(ROW()-2,20)))</f>
        <v/>
      </c>
      <c r="I6367" s="4" t="str">
        <f aca="false">IF($H6367="","",$H6367-WEEKDAY($H6367,2)+1)</f>
        <v/>
      </c>
      <c r="J6367" s="4" t="str">
        <f aca="false">IF($I6367="","",$I6367+6)</f>
        <v/>
      </c>
      <c r="K6367" s="6" t="str">
        <f aca="false">IF($H6367="","",DATE(YEAR($H6367),MONTH($H6367),1))</f>
        <v/>
      </c>
      <c r="L6367" s="0" t="str">
        <f aca="false">IF($A6367="","",INDEX(CARTAO_COMPRAS!$K:$K,INT((ROW()-2)/20)+2))</f>
        <v/>
      </c>
      <c r="M6367" s="0" t="str">
        <f aca="false">IF($A6367="","","Compra no cartão")</f>
        <v/>
      </c>
    </row>
    <row r="6368" customFormat="false" ht="13.5" hidden="false" customHeight="false" outlineLevel="0" collapsed="false">
      <c r="A6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8" s="0" t="str">
        <f aca="false">IF($A6368="","",INDEX(CARTAO_COMPRAS!$C:$C,INT((ROW()-2)/20)+2))</f>
        <v/>
      </c>
      <c r="C6368" s="0" t="str">
        <f aca="false">IF($A6368="","",INDEX(CARTAO_COMPRAS!$D:$D,INT((ROW()-2)/20)+2))</f>
        <v/>
      </c>
      <c r="D6368" s="0" t="str">
        <f aca="false">IF($A6368="","",INDEX(CARTAO_COMPRAS!$E:$E,INT((ROW()-2)/20)+2))</f>
        <v/>
      </c>
      <c r="E6368" s="0" t="str">
        <f aca="false">IF($A6368="","",INDEX(CARTAO_COMPRAS!$H:$H,INT((ROW()-2)/20)+2)+MOD(ROW()-2,20))</f>
        <v/>
      </c>
      <c r="F6368" s="0" t="str">
        <f aca="false">IF($A6368="","",INDEX(CARTAO_COMPRAS!$G:$G,INT((ROW()-2)/20)+2))</f>
        <v/>
      </c>
      <c r="G6368" s="5" t="str">
        <f aca="false">IF($A6368="","",INDEX(CARTAO_COMPRAS!$I:$I,INT((ROW()-2)/20)+2))</f>
        <v/>
      </c>
      <c r="H6368" s="4" t="str">
        <f aca="false">IF($A6368="","",EDATE(INDEX(CARTAO_COMPRAS!$J:$J,INT((ROW()-2)/20)+2),MOD(ROW()-2,20)))</f>
        <v/>
      </c>
      <c r="I6368" s="4" t="str">
        <f aca="false">IF($H6368="","",$H6368-WEEKDAY($H6368,2)+1)</f>
        <v/>
      </c>
      <c r="J6368" s="4" t="str">
        <f aca="false">IF($I6368="","",$I6368+6)</f>
        <v/>
      </c>
      <c r="K6368" s="6" t="str">
        <f aca="false">IF($H6368="","",DATE(YEAR($H6368),MONTH($H6368),1))</f>
        <v/>
      </c>
      <c r="L6368" s="0" t="str">
        <f aca="false">IF($A6368="","",INDEX(CARTAO_COMPRAS!$K:$K,INT((ROW()-2)/20)+2))</f>
        <v/>
      </c>
      <c r="M6368" s="0" t="str">
        <f aca="false">IF($A6368="","","Compra no cartão")</f>
        <v/>
      </c>
    </row>
    <row r="6369" customFormat="false" ht="13.5" hidden="false" customHeight="false" outlineLevel="0" collapsed="false">
      <c r="A6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69" s="0" t="str">
        <f aca="false">IF($A6369="","",INDEX(CARTAO_COMPRAS!$C:$C,INT((ROW()-2)/20)+2))</f>
        <v/>
      </c>
      <c r="C6369" s="0" t="str">
        <f aca="false">IF($A6369="","",INDEX(CARTAO_COMPRAS!$D:$D,INT((ROW()-2)/20)+2))</f>
        <v/>
      </c>
      <c r="D6369" s="0" t="str">
        <f aca="false">IF($A6369="","",INDEX(CARTAO_COMPRAS!$E:$E,INT((ROW()-2)/20)+2))</f>
        <v/>
      </c>
      <c r="E6369" s="0" t="str">
        <f aca="false">IF($A6369="","",INDEX(CARTAO_COMPRAS!$H:$H,INT((ROW()-2)/20)+2)+MOD(ROW()-2,20))</f>
        <v/>
      </c>
      <c r="F6369" s="0" t="str">
        <f aca="false">IF($A6369="","",INDEX(CARTAO_COMPRAS!$G:$G,INT((ROW()-2)/20)+2))</f>
        <v/>
      </c>
      <c r="G6369" s="5" t="str">
        <f aca="false">IF($A6369="","",INDEX(CARTAO_COMPRAS!$I:$I,INT((ROW()-2)/20)+2))</f>
        <v/>
      </c>
      <c r="H6369" s="4" t="str">
        <f aca="false">IF($A6369="","",EDATE(INDEX(CARTAO_COMPRAS!$J:$J,INT((ROW()-2)/20)+2),MOD(ROW()-2,20)))</f>
        <v/>
      </c>
      <c r="I6369" s="4" t="str">
        <f aca="false">IF($H6369="","",$H6369-WEEKDAY($H6369,2)+1)</f>
        <v/>
      </c>
      <c r="J6369" s="4" t="str">
        <f aca="false">IF($I6369="","",$I6369+6)</f>
        <v/>
      </c>
      <c r="K6369" s="6" t="str">
        <f aca="false">IF($H6369="","",DATE(YEAR($H6369),MONTH($H6369),1))</f>
        <v/>
      </c>
      <c r="L6369" s="0" t="str">
        <f aca="false">IF($A6369="","",INDEX(CARTAO_COMPRAS!$K:$K,INT((ROW()-2)/20)+2))</f>
        <v/>
      </c>
      <c r="M6369" s="0" t="str">
        <f aca="false">IF($A6369="","","Compra no cartão")</f>
        <v/>
      </c>
    </row>
    <row r="6370" customFormat="false" ht="13.5" hidden="false" customHeight="false" outlineLevel="0" collapsed="false">
      <c r="A6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0" s="0" t="str">
        <f aca="false">IF($A6370="","",INDEX(CARTAO_COMPRAS!$C:$C,INT((ROW()-2)/20)+2))</f>
        <v/>
      </c>
      <c r="C6370" s="0" t="str">
        <f aca="false">IF($A6370="","",INDEX(CARTAO_COMPRAS!$D:$D,INT((ROW()-2)/20)+2))</f>
        <v/>
      </c>
      <c r="D6370" s="0" t="str">
        <f aca="false">IF($A6370="","",INDEX(CARTAO_COMPRAS!$E:$E,INT((ROW()-2)/20)+2))</f>
        <v/>
      </c>
      <c r="E6370" s="0" t="str">
        <f aca="false">IF($A6370="","",INDEX(CARTAO_COMPRAS!$H:$H,INT((ROW()-2)/20)+2)+MOD(ROW()-2,20))</f>
        <v/>
      </c>
      <c r="F6370" s="0" t="str">
        <f aca="false">IF($A6370="","",INDEX(CARTAO_COMPRAS!$G:$G,INT((ROW()-2)/20)+2))</f>
        <v/>
      </c>
      <c r="G6370" s="5" t="str">
        <f aca="false">IF($A6370="","",INDEX(CARTAO_COMPRAS!$I:$I,INT((ROW()-2)/20)+2))</f>
        <v/>
      </c>
      <c r="H6370" s="4" t="str">
        <f aca="false">IF($A6370="","",EDATE(INDEX(CARTAO_COMPRAS!$J:$J,INT((ROW()-2)/20)+2),MOD(ROW()-2,20)))</f>
        <v/>
      </c>
      <c r="I6370" s="4" t="str">
        <f aca="false">IF($H6370="","",$H6370-WEEKDAY($H6370,2)+1)</f>
        <v/>
      </c>
      <c r="J6370" s="4" t="str">
        <f aca="false">IF($I6370="","",$I6370+6)</f>
        <v/>
      </c>
      <c r="K6370" s="6" t="str">
        <f aca="false">IF($H6370="","",DATE(YEAR($H6370),MONTH($H6370),1))</f>
        <v/>
      </c>
      <c r="L6370" s="0" t="str">
        <f aca="false">IF($A6370="","",INDEX(CARTAO_COMPRAS!$K:$K,INT((ROW()-2)/20)+2))</f>
        <v/>
      </c>
      <c r="M6370" s="0" t="str">
        <f aca="false">IF($A6370="","","Compra no cartão")</f>
        <v/>
      </c>
    </row>
    <row r="6371" customFormat="false" ht="13.5" hidden="false" customHeight="false" outlineLevel="0" collapsed="false">
      <c r="A6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1" s="0" t="str">
        <f aca="false">IF($A6371="","",INDEX(CARTAO_COMPRAS!$C:$C,INT((ROW()-2)/20)+2))</f>
        <v/>
      </c>
      <c r="C6371" s="0" t="str">
        <f aca="false">IF($A6371="","",INDEX(CARTAO_COMPRAS!$D:$D,INT((ROW()-2)/20)+2))</f>
        <v/>
      </c>
      <c r="D6371" s="0" t="str">
        <f aca="false">IF($A6371="","",INDEX(CARTAO_COMPRAS!$E:$E,INT((ROW()-2)/20)+2))</f>
        <v/>
      </c>
      <c r="E6371" s="0" t="str">
        <f aca="false">IF($A6371="","",INDEX(CARTAO_COMPRAS!$H:$H,INT((ROW()-2)/20)+2)+MOD(ROW()-2,20))</f>
        <v/>
      </c>
      <c r="F6371" s="0" t="str">
        <f aca="false">IF($A6371="","",INDEX(CARTAO_COMPRAS!$G:$G,INT((ROW()-2)/20)+2))</f>
        <v/>
      </c>
      <c r="G6371" s="5" t="str">
        <f aca="false">IF($A6371="","",INDEX(CARTAO_COMPRAS!$I:$I,INT((ROW()-2)/20)+2))</f>
        <v/>
      </c>
      <c r="H6371" s="4" t="str">
        <f aca="false">IF($A6371="","",EDATE(INDEX(CARTAO_COMPRAS!$J:$J,INT((ROW()-2)/20)+2),MOD(ROW()-2,20)))</f>
        <v/>
      </c>
      <c r="I6371" s="4" t="str">
        <f aca="false">IF($H6371="","",$H6371-WEEKDAY($H6371,2)+1)</f>
        <v/>
      </c>
      <c r="J6371" s="4" t="str">
        <f aca="false">IF($I6371="","",$I6371+6)</f>
        <v/>
      </c>
      <c r="K6371" s="6" t="str">
        <f aca="false">IF($H6371="","",DATE(YEAR($H6371),MONTH($H6371),1))</f>
        <v/>
      </c>
      <c r="L6371" s="0" t="str">
        <f aca="false">IF($A6371="","",INDEX(CARTAO_COMPRAS!$K:$K,INT((ROW()-2)/20)+2))</f>
        <v/>
      </c>
      <c r="M6371" s="0" t="str">
        <f aca="false">IF($A6371="","","Compra no cartão")</f>
        <v/>
      </c>
    </row>
    <row r="6372" customFormat="false" ht="13.5" hidden="false" customHeight="false" outlineLevel="0" collapsed="false">
      <c r="A6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2" s="0" t="str">
        <f aca="false">IF($A6372="","",INDEX(CARTAO_COMPRAS!$C:$C,INT((ROW()-2)/20)+2))</f>
        <v/>
      </c>
      <c r="C6372" s="0" t="str">
        <f aca="false">IF($A6372="","",INDEX(CARTAO_COMPRAS!$D:$D,INT((ROW()-2)/20)+2))</f>
        <v/>
      </c>
      <c r="D6372" s="0" t="str">
        <f aca="false">IF($A6372="","",INDEX(CARTAO_COMPRAS!$E:$E,INT((ROW()-2)/20)+2))</f>
        <v/>
      </c>
      <c r="E6372" s="0" t="str">
        <f aca="false">IF($A6372="","",INDEX(CARTAO_COMPRAS!$H:$H,INT((ROW()-2)/20)+2)+MOD(ROW()-2,20))</f>
        <v/>
      </c>
      <c r="F6372" s="0" t="str">
        <f aca="false">IF($A6372="","",INDEX(CARTAO_COMPRAS!$G:$G,INT((ROW()-2)/20)+2))</f>
        <v/>
      </c>
      <c r="G6372" s="5" t="str">
        <f aca="false">IF($A6372="","",INDEX(CARTAO_COMPRAS!$I:$I,INT((ROW()-2)/20)+2))</f>
        <v/>
      </c>
      <c r="H6372" s="4" t="str">
        <f aca="false">IF($A6372="","",EDATE(INDEX(CARTAO_COMPRAS!$J:$J,INT((ROW()-2)/20)+2),MOD(ROW()-2,20)))</f>
        <v/>
      </c>
      <c r="I6372" s="4" t="str">
        <f aca="false">IF($H6372="","",$H6372-WEEKDAY($H6372,2)+1)</f>
        <v/>
      </c>
      <c r="J6372" s="4" t="str">
        <f aca="false">IF($I6372="","",$I6372+6)</f>
        <v/>
      </c>
      <c r="K6372" s="6" t="str">
        <f aca="false">IF($H6372="","",DATE(YEAR($H6372),MONTH($H6372),1))</f>
        <v/>
      </c>
      <c r="L6372" s="0" t="str">
        <f aca="false">IF($A6372="","",INDEX(CARTAO_COMPRAS!$K:$K,INT((ROW()-2)/20)+2))</f>
        <v/>
      </c>
      <c r="M6372" s="0" t="str">
        <f aca="false">IF($A6372="","","Compra no cartão")</f>
        <v/>
      </c>
    </row>
    <row r="6373" customFormat="false" ht="13.5" hidden="false" customHeight="false" outlineLevel="0" collapsed="false">
      <c r="A6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3" s="0" t="str">
        <f aca="false">IF($A6373="","",INDEX(CARTAO_COMPRAS!$C:$C,INT((ROW()-2)/20)+2))</f>
        <v/>
      </c>
      <c r="C6373" s="0" t="str">
        <f aca="false">IF($A6373="","",INDEX(CARTAO_COMPRAS!$D:$D,INT((ROW()-2)/20)+2))</f>
        <v/>
      </c>
      <c r="D6373" s="0" t="str">
        <f aca="false">IF($A6373="","",INDEX(CARTAO_COMPRAS!$E:$E,INT((ROW()-2)/20)+2))</f>
        <v/>
      </c>
      <c r="E6373" s="0" t="str">
        <f aca="false">IF($A6373="","",INDEX(CARTAO_COMPRAS!$H:$H,INT((ROW()-2)/20)+2)+MOD(ROW()-2,20))</f>
        <v/>
      </c>
      <c r="F6373" s="0" t="str">
        <f aca="false">IF($A6373="","",INDEX(CARTAO_COMPRAS!$G:$G,INT((ROW()-2)/20)+2))</f>
        <v/>
      </c>
      <c r="G6373" s="5" t="str">
        <f aca="false">IF($A6373="","",INDEX(CARTAO_COMPRAS!$I:$I,INT((ROW()-2)/20)+2))</f>
        <v/>
      </c>
      <c r="H6373" s="4" t="str">
        <f aca="false">IF($A6373="","",EDATE(INDEX(CARTAO_COMPRAS!$J:$J,INT((ROW()-2)/20)+2),MOD(ROW()-2,20)))</f>
        <v/>
      </c>
      <c r="I6373" s="4" t="str">
        <f aca="false">IF($H6373="","",$H6373-WEEKDAY($H6373,2)+1)</f>
        <v/>
      </c>
      <c r="J6373" s="4" t="str">
        <f aca="false">IF($I6373="","",$I6373+6)</f>
        <v/>
      </c>
      <c r="K6373" s="6" t="str">
        <f aca="false">IF($H6373="","",DATE(YEAR($H6373),MONTH($H6373),1))</f>
        <v/>
      </c>
      <c r="L6373" s="0" t="str">
        <f aca="false">IF($A6373="","",INDEX(CARTAO_COMPRAS!$K:$K,INT((ROW()-2)/20)+2))</f>
        <v/>
      </c>
      <c r="M6373" s="0" t="str">
        <f aca="false">IF($A6373="","","Compra no cartão")</f>
        <v/>
      </c>
    </row>
    <row r="6374" customFormat="false" ht="13.5" hidden="false" customHeight="false" outlineLevel="0" collapsed="false">
      <c r="A6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4" s="0" t="str">
        <f aca="false">IF($A6374="","",INDEX(CARTAO_COMPRAS!$C:$C,INT((ROW()-2)/20)+2))</f>
        <v/>
      </c>
      <c r="C6374" s="0" t="str">
        <f aca="false">IF($A6374="","",INDEX(CARTAO_COMPRAS!$D:$D,INT((ROW()-2)/20)+2))</f>
        <v/>
      </c>
      <c r="D6374" s="0" t="str">
        <f aca="false">IF($A6374="","",INDEX(CARTAO_COMPRAS!$E:$E,INT((ROW()-2)/20)+2))</f>
        <v/>
      </c>
      <c r="E6374" s="0" t="str">
        <f aca="false">IF($A6374="","",INDEX(CARTAO_COMPRAS!$H:$H,INT((ROW()-2)/20)+2)+MOD(ROW()-2,20))</f>
        <v/>
      </c>
      <c r="F6374" s="0" t="str">
        <f aca="false">IF($A6374="","",INDEX(CARTAO_COMPRAS!$G:$G,INT((ROW()-2)/20)+2))</f>
        <v/>
      </c>
      <c r="G6374" s="5" t="str">
        <f aca="false">IF($A6374="","",INDEX(CARTAO_COMPRAS!$I:$I,INT((ROW()-2)/20)+2))</f>
        <v/>
      </c>
      <c r="H6374" s="4" t="str">
        <f aca="false">IF($A6374="","",EDATE(INDEX(CARTAO_COMPRAS!$J:$J,INT((ROW()-2)/20)+2),MOD(ROW()-2,20)))</f>
        <v/>
      </c>
      <c r="I6374" s="4" t="str">
        <f aca="false">IF($H6374="","",$H6374-WEEKDAY($H6374,2)+1)</f>
        <v/>
      </c>
      <c r="J6374" s="4" t="str">
        <f aca="false">IF($I6374="","",$I6374+6)</f>
        <v/>
      </c>
      <c r="K6374" s="6" t="str">
        <f aca="false">IF($H6374="","",DATE(YEAR($H6374),MONTH($H6374),1))</f>
        <v/>
      </c>
      <c r="L6374" s="0" t="str">
        <f aca="false">IF($A6374="","",INDEX(CARTAO_COMPRAS!$K:$K,INT((ROW()-2)/20)+2))</f>
        <v/>
      </c>
      <c r="M6374" s="0" t="str">
        <f aca="false">IF($A6374="","","Compra no cartão")</f>
        <v/>
      </c>
    </row>
    <row r="6375" customFormat="false" ht="13.5" hidden="false" customHeight="false" outlineLevel="0" collapsed="false">
      <c r="A6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5" s="0" t="str">
        <f aca="false">IF($A6375="","",INDEX(CARTAO_COMPRAS!$C:$C,INT((ROW()-2)/20)+2))</f>
        <v/>
      </c>
      <c r="C6375" s="0" t="str">
        <f aca="false">IF($A6375="","",INDEX(CARTAO_COMPRAS!$D:$D,INT((ROW()-2)/20)+2))</f>
        <v/>
      </c>
      <c r="D6375" s="0" t="str">
        <f aca="false">IF($A6375="","",INDEX(CARTAO_COMPRAS!$E:$E,INT((ROW()-2)/20)+2))</f>
        <v/>
      </c>
      <c r="E6375" s="0" t="str">
        <f aca="false">IF($A6375="","",INDEX(CARTAO_COMPRAS!$H:$H,INT((ROW()-2)/20)+2)+MOD(ROW()-2,20))</f>
        <v/>
      </c>
      <c r="F6375" s="0" t="str">
        <f aca="false">IF($A6375="","",INDEX(CARTAO_COMPRAS!$G:$G,INT((ROW()-2)/20)+2))</f>
        <v/>
      </c>
      <c r="G6375" s="5" t="str">
        <f aca="false">IF($A6375="","",INDEX(CARTAO_COMPRAS!$I:$I,INT((ROW()-2)/20)+2))</f>
        <v/>
      </c>
      <c r="H6375" s="4" t="str">
        <f aca="false">IF($A6375="","",EDATE(INDEX(CARTAO_COMPRAS!$J:$J,INT((ROW()-2)/20)+2),MOD(ROW()-2,20)))</f>
        <v/>
      </c>
      <c r="I6375" s="4" t="str">
        <f aca="false">IF($H6375="","",$H6375-WEEKDAY($H6375,2)+1)</f>
        <v/>
      </c>
      <c r="J6375" s="4" t="str">
        <f aca="false">IF($I6375="","",$I6375+6)</f>
        <v/>
      </c>
      <c r="K6375" s="6" t="str">
        <f aca="false">IF($H6375="","",DATE(YEAR($H6375),MONTH($H6375),1))</f>
        <v/>
      </c>
      <c r="L6375" s="0" t="str">
        <f aca="false">IF($A6375="","",INDEX(CARTAO_COMPRAS!$K:$K,INT((ROW()-2)/20)+2))</f>
        <v/>
      </c>
      <c r="M6375" s="0" t="str">
        <f aca="false">IF($A6375="","","Compra no cartão")</f>
        <v/>
      </c>
    </row>
    <row r="6376" customFormat="false" ht="13.5" hidden="false" customHeight="false" outlineLevel="0" collapsed="false">
      <c r="A6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6" s="0" t="str">
        <f aca="false">IF($A6376="","",INDEX(CARTAO_COMPRAS!$C:$C,INT((ROW()-2)/20)+2))</f>
        <v/>
      </c>
      <c r="C6376" s="0" t="str">
        <f aca="false">IF($A6376="","",INDEX(CARTAO_COMPRAS!$D:$D,INT((ROW()-2)/20)+2))</f>
        <v/>
      </c>
      <c r="D6376" s="0" t="str">
        <f aca="false">IF($A6376="","",INDEX(CARTAO_COMPRAS!$E:$E,INT((ROW()-2)/20)+2))</f>
        <v/>
      </c>
      <c r="E6376" s="0" t="str">
        <f aca="false">IF($A6376="","",INDEX(CARTAO_COMPRAS!$H:$H,INT((ROW()-2)/20)+2)+MOD(ROW()-2,20))</f>
        <v/>
      </c>
      <c r="F6376" s="0" t="str">
        <f aca="false">IF($A6376="","",INDEX(CARTAO_COMPRAS!$G:$G,INT((ROW()-2)/20)+2))</f>
        <v/>
      </c>
      <c r="G6376" s="5" t="str">
        <f aca="false">IF($A6376="","",INDEX(CARTAO_COMPRAS!$I:$I,INT((ROW()-2)/20)+2))</f>
        <v/>
      </c>
      <c r="H6376" s="4" t="str">
        <f aca="false">IF($A6376="","",EDATE(INDEX(CARTAO_COMPRAS!$J:$J,INT((ROW()-2)/20)+2),MOD(ROW()-2,20)))</f>
        <v/>
      </c>
      <c r="I6376" s="4" t="str">
        <f aca="false">IF($H6376="","",$H6376-WEEKDAY($H6376,2)+1)</f>
        <v/>
      </c>
      <c r="J6376" s="4" t="str">
        <f aca="false">IF($I6376="","",$I6376+6)</f>
        <v/>
      </c>
      <c r="K6376" s="6" t="str">
        <f aca="false">IF($H6376="","",DATE(YEAR($H6376),MONTH($H6376),1))</f>
        <v/>
      </c>
      <c r="L6376" s="0" t="str">
        <f aca="false">IF($A6376="","",INDEX(CARTAO_COMPRAS!$K:$K,INT((ROW()-2)/20)+2))</f>
        <v/>
      </c>
      <c r="M6376" s="0" t="str">
        <f aca="false">IF($A6376="","","Compra no cartão")</f>
        <v/>
      </c>
    </row>
    <row r="6377" customFormat="false" ht="13.5" hidden="false" customHeight="false" outlineLevel="0" collapsed="false">
      <c r="A6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7" s="0" t="str">
        <f aca="false">IF($A6377="","",INDEX(CARTAO_COMPRAS!$C:$C,INT((ROW()-2)/20)+2))</f>
        <v/>
      </c>
      <c r="C6377" s="0" t="str">
        <f aca="false">IF($A6377="","",INDEX(CARTAO_COMPRAS!$D:$D,INT((ROW()-2)/20)+2))</f>
        <v/>
      </c>
      <c r="D6377" s="0" t="str">
        <f aca="false">IF($A6377="","",INDEX(CARTAO_COMPRAS!$E:$E,INT((ROW()-2)/20)+2))</f>
        <v/>
      </c>
      <c r="E6377" s="0" t="str">
        <f aca="false">IF($A6377="","",INDEX(CARTAO_COMPRAS!$H:$H,INT((ROW()-2)/20)+2)+MOD(ROW()-2,20))</f>
        <v/>
      </c>
      <c r="F6377" s="0" t="str">
        <f aca="false">IF($A6377="","",INDEX(CARTAO_COMPRAS!$G:$G,INT((ROW()-2)/20)+2))</f>
        <v/>
      </c>
      <c r="G6377" s="5" t="str">
        <f aca="false">IF($A6377="","",INDEX(CARTAO_COMPRAS!$I:$I,INT((ROW()-2)/20)+2))</f>
        <v/>
      </c>
      <c r="H6377" s="4" t="str">
        <f aca="false">IF($A6377="","",EDATE(INDEX(CARTAO_COMPRAS!$J:$J,INT((ROW()-2)/20)+2),MOD(ROW()-2,20)))</f>
        <v/>
      </c>
      <c r="I6377" s="4" t="str">
        <f aca="false">IF($H6377="","",$H6377-WEEKDAY($H6377,2)+1)</f>
        <v/>
      </c>
      <c r="J6377" s="4" t="str">
        <f aca="false">IF($I6377="","",$I6377+6)</f>
        <v/>
      </c>
      <c r="K6377" s="6" t="str">
        <f aca="false">IF($H6377="","",DATE(YEAR($H6377),MONTH($H6377),1))</f>
        <v/>
      </c>
      <c r="L6377" s="0" t="str">
        <f aca="false">IF($A6377="","",INDEX(CARTAO_COMPRAS!$K:$K,INT((ROW()-2)/20)+2))</f>
        <v/>
      </c>
      <c r="M6377" s="0" t="str">
        <f aca="false">IF($A6377="","","Compra no cartão")</f>
        <v/>
      </c>
    </row>
    <row r="6378" customFormat="false" ht="13.5" hidden="false" customHeight="false" outlineLevel="0" collapsed="false">
      <c r="A6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8" s="0" t="str">
        <f aca="false">IF($A6378="","",INDEX(CARTAO_COMPRAS!$C:$C,INT((ROW()-2)/20)+2))</f>
        <v/>
      </c>
      <c r="C6378" s="0" t="str">
        <f aca="false">IF($A6378="","",INDEX(CARTAO_COMPRAS!$D:$D,INT((ROW()-2)/20)+2))</f>
        <v/>
      </c>
      <c r="D6378" s="0" t="str">
        <f aca="false">IF($A6378="","",INDEX(CARTAO_COMPRAS!$E:$E,INT((ROW()-2)/20)+2))</f>
        <v/>
      </c>
      <c r="E6378" s="0" t="str">
        <f aca="false">IF($A6378="","",INDEX(CARTAO_COMPRAS!$H:$H,INT((ROW()-2)/20)+2)+MOD(ROW()-2,20))</f>
        <v/>
      </c>
      <c r="F6378" s="0" t="str">
        <f aca="false">IF($A6378="","",INDEX(CARTAO_COMPRAS!$G:$G,INT((ROW()-2)/20)+2))</f>
        <v/>
      </c>
      <c r="G6378" s="5" t="str">
        <f aca="false">IF($A6378="","",INDEX(CARTAO_COMPRAS!$I:$I,INT((ROW()-2)/20)+2))</f>
        <v/>
      </c>
      <c r="H6378" s="4" t="str">
        <f aca="false">IF($A6378="","",EDATE(INDEX(CARTAO_COMPRAS!$J:$J,INT((ROW()-2)/20)+2),MOD(ROW()-2,20)))</f>
        <v/>
      </c>
      <c r="I6378" s="4" t="str">
        <f aca="false">IF($H6378="","",$H6378-WEEKDAY($H6378,2)+1)</f>
        <v/>
      </c>
      <c r="J6378" s="4" t="str">
        <f aca="false">IF($I6378="","",$I6378+6)</f>
        <v/>
      </c>
      <c r="K6378" s="6" t="str">
        <f aca="false">IF($H6378="","",DATE(YEAR($H6378),MONTH($H6378),1))</f>
        <v/>
      </c>
      <c r="L6378" s="0" t="str">
        <f aca="false">IF($A6378="","",INDEX(CARTAO_COMPRAS!$K:$K,INT((ROW()-2)/20)+2))</f>
        <v/>
      </c>
      <c r="M6378" s="0" t="str">
        <f aca="false">IF($A6378="","","Compra no cartão")</f>
        <v/>
      </c>
    </row>
    <row r="6379" customFormat="false" ht="13.5" hidden="false" customHeight="false" outlineLevel="0" collapsed="false">
      <c r="A6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79" s="0" t="str">
        <f aca="false">IF($A6379="","",INDEX(CARTAO_COMPRAS!$C:$C,INT((ROW()-2)/20)+2))</f>
        <v/>
      </c>
      <c r="C6379" s="0" t="str">
        <f aca="false">IF($A6379="","",INDEX(CARTAO_COMPRAS!$D:$D,INT((ROW()-2)/20)+2))</f>
        <v/>
      </c>
      <c r="D6379" s="0" t="str">
        <f aca="false">IF($A6379="","",INDEX(CARTAO_COMPRAS!$E:$E,INT((ROW()-2)/20)+2))</f>
        <v/>
      </c>
      <c r="E6379" s="0" t="str">
        <f aca="false">IF($A6379="","",INDEX(CARTAO_COMPRAS!$H:$H,INT((ROW()-2)/20)+2)+MOD(ROW()-2,20))</f>
        <v/>
      </c>
      <c r="F6379" s="0" t="str">
        <f aca="false">IF($A6379="","",INDEX(CARTAO_COMPRAS!$G:$G,INT((ROW()-2)/20)+2))</f>
        <v/>
      </c>
      <c r="G6379" s="5" t="str">
        <f aca="false">IF($A6379="","",INDEX(CARTAO_COMPRAS!$I:$I,INT((ROW()-2)/20)+2))</f>
        <v/>
      </c>
      <c r="H6379" s="4" t="str">
        <f aca="false">IF($A6379="","",EDATE(INDEX(CARTAO_COMPRAS!$J:$J,INT((ROW()-2)/20)+2),MOD(ROW()-2,20)))</f>
        <v/>
      </c>
      <c r="I6379" s="4" t="str">
        <f aca="false">IF($H6379="","",$H6379-WEEKDAY($H6379,2)+1)</f>
        <v/>
      </c>
      <c r="J6379" s="4" t="str">
        <f aca="false">IF($I6379="","",$I6379+6)</f>
        <v/>
      </c>
      <c r="K6379" s="6" t="str">
        <f aca="false">IF($H6379="","",DATE(YEAR($H6379),MONTH($H6379),1))</f>
        <v/>
      </c>
      <c r="L6379" s="0" t="str">
        <f aca="false">IF($A6379="","",INDEX(CARTAO_COMPRAS!$K:$K,INT((ROW()-2)/20)+2))</f>
        <v/>
      </c>
      <c r="M6379" s="0" t="str">
        <f aca="false">IF($A6379="","","Compra no cartão")</f>
        <v/>
      </c>
    </row>
    <row r="6380" customFormat="false" ht="13.5" hidden="false" customHeight="false" outlineLevel="0" collapsed="false">
      <c r="A6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0" s="0" t="str">
        <f aca="false">IF($A6380="","",INDEX(CARTAO_COMPRAS!$C:$C,INT((ROW()-2)/20)+2))</f>
        <v/>
      </c>
      <c r="C6380" s="0" t="str">
        <f aca="false">IF($A6380="","",INDEX(CARTAO_COMPRAS!$D:$D,INT((ROW()-2)/20)+2))</f>
        <v/>
      </c>
      <c r="D6380" s="0" t="str">
        <f aca="false">IF($A6380="","",INDEX(CARTAO_COMPRAS!$E:$E,INT((ROW()-2)/20)+2))</f>
        <v/>
      </c>
      <c r="E6380" s="0" t="str">
        <f aca="false">IF($A6380="","",INDEX(CARTAO_COMPRAS!$H:$H,INT((ROW()-2)/20)+2)+MOD(ROW()-2,20))</f>
        <v/>
      </c>
      <c r="F6380" s="0" t="str">
        <f aca="false">IF($A6380="","",INDEX(CARTAO_COMPRAS!$G:$G,INT((ROW()-2)/20)+2))</f>
        <v/>
      </c>
      <c r="G6380" s="5" t="str">
        <f aca="false">IF($A6380="","",INDEX(CARTAO_COMPRAS!$I:$I,INT((ROW()-2)/20)+2))</f>
        <v/>
      </c>
      <c r="H6380" s="4" t="str">
        <f aca="false">IF($A6380="","",EDATE(INDEX(CARTAO_COMPRAS!$J:$J,INT((ROW()-2)/20)+2),MOD(ROW()-2,20)))</f>
        <v/>
      </c>
      <c r="I6380" s="4" t="str">
        <f aca="false">IF($H6380="","",$H6380-WEEKDAY($H6380,2)+1)</f>
        <v/>
      </c>
      <c r="J6380" s="4" t="str">
        <f aca="false">IF($I6380="","",$I6380+6)</f>
        <v/>
      </c>
      <c r="K6380" s="6" t="str">
        <f aca="false">IF($H6380="","",DATE(YEAR($H6380),MONTH($H6380),1))</f>
        <v/>
      </c>
      <c r="L6380" s="0" t="str">
        <f aca="false">IF($A6380="","",INDEX(CARTAO_COMPRAS!$K:$K,INT((ROW()-2)/20)+2))</f>
        <v/>
      </c>
      <c r="M6380" s="0" t="str">
        <f aca="false">IF($A6380="","","Compra no cartão")</f>
        <v/>
      </c>
    </row>
    <row r="6381" customFormat="false" ht="13.5" hidden="false" customHeight="false" outlineLevel="0" collapsed="false">
      <c r="A6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1" s="0" t="str">
        <f aca="false">IF($A6381="","",INDEX(CARTAO_COMPRAS!$C:$C,INT((ROW()-2)/20)+2))</f>
        <v/>
      </c>
      <c r="C6381" s="0" t="str">
        <f aca="false">IF($A6381="","",INDEX(CARTAO_COMPRAS!$D:$D,INT((ROW()-2)/20)+2))</f>
        <v/>
      </c>
      <c r="D6381" s="0" t="str">
        <f aca="false">IF($A6381="","",INDEX(CARTAO_COMPRAS!$E:$E,INT((ROW()-2)/20)+2))</f>
        <v/>
      </c>
      <c r="E6381" s="0" t="str">
        <f aca="false">IF($A6381="","",INDEX(CARTAO_COMPRAS!$H:$H,INT((ROW()-2)/20)+2)+MOD(ROW()-2,20))</f>
        <v/>
      </c>
      <c r="F6381" s="0" t="str">
        <f aca="false">IF($A6381="","",INDEX(CARTAO_COMPRAS!$G:$G,INT((ROW()-2)/20)+2))</f>
        <v/>
      </c>
      <c r="G6381" s="5" t="str">
        <f aca="false">IF($A6381="","",INDEX(CARTAO_COMPRAS!$I:$I,INT((ROW()-2)/20)+2))</f>
        <v/>
      </c>
      <c r="H6381" s="4" t="str">
        <f aca="false">IF($A6381="","",EDATE(INDEX(CARTAO_COMPRAS!$J:$J,INT((ROW()-2)/20)+2),MOD(ROW()-2,20)))</f>
        <v/>
      </c>
      <c r="I6381" s="4" t="str">
        <f aca="false">IF($H6381="","",$H6381-WEEKDAY($H6381,2)+1)</f>
        <v/>
      </c>
      <c r="J6381" s="4" t="str">
        <f aca="false">IF($I6381="","",$I6381+6)</f>
        <v/>
      </c>
      <c r="K6381" s="6" t="str">
        <f aca="false">IF($H6381="","",DATE(YEAR($H6381),MONTH($H6381),1))</f>
        <v/>
      </c>
      <c r="L6381" s="0" t="str">
        <f aca="false">IF($A6381="","",INDEX(CARTAO_COMPRAS!$K:$K,INT((ROW()-2)/20)+2))</f>
        <v/>
      </c>
      <c r="M6381" s="0" t="str">
        <f aca="false">IF($A6381="","","Compra no cartão")</f>
        <v/>
      </c>
    </row>
    <row r="6382" customFormat="false" ht="13.5" hidden="false" customHeight="false" outlineLevel="0" collapsed="false">
      <c r="A63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2" s="0" t="str">
        <f aca="false">IF($A6382="","",INDEX(CARTAO_COMPRAS!$C:$C,INT((ROW()-2)/20)+2))</f>
        <v/>
      </c>
      <c r="C6382" s="0" t="str">
        <f aca="false">IF($A6382="","",INDEX(CARTAO_COMPRAS!$D:$D,INT((ROW()-2)/20)+2))</f>
        <v/>
      </c>
      <c r="D6382" s="0" t="str">
        <f aca="false">IF($A6382="","",INDEX(CARTAO_COMPRAS!$E:$E,INT((ROW()-2)/20)+2))</f>
        <v/>
      </c>
      <c r="E6382" s="0" t="str">
        <f aca="false">IF($A6382="","",INDEX(CARTAO_COMPRAS!$H:$H,INT((ROW()-2)/20)+2)+MOD(ROW()-2,20))</f>
        <v/>
      </c>
      <c r="F6382" s="0" t="str">
        <f aca="false">IF($A6382="","",INDEX(CARTAO_COMPRAS!$G:$G,INT((ROW()-2)/20)+2))</f>
        <v/>
      </c>
      <c r="G6382" s="5" t="str">
        <f aca="false">IF($A6382="","",INDEX(CARTAO_COMPRAS!$I:$I,INT((ROW()-2)/20)+2))</f>
        <v/>
      </c>
      <c r="H6382" s="4" t="str">
        <f aca="false">IF($A6382="","",EDATE(INDEX(CARTAO_COMPRAS!$J:$J,INT((ROW()-2)/20)+2),MOD(ROW()-2,20)))</f>
        <v/>
      </c>
      <c r="I6382" s="4" t="str">
        <f aca="false">IF($H6382="","",$H6382-WEEKDAY($H6382,2)+1)</f>
        <v/>
      </c>
      <c r="J6382" s="4" t="str">
        <f aca="false">IF($I6382="","",$I6382+6)</f>
        <v/>
      </c>
      <c r="K6382" s="6" t="str">
        <f aca="false">IF($H6382="","",DATE(YEAR($H6382),MONTH($H6382),1))</f>
        <v/>
      </c>
      <c r="L6382" s="0" t="str">
        <f aca="false">IF($A6382="","",INDEX(CARTAO_COMPRAS!$K:$K,INT((ROW()-2)/20)+2))</f>
        <v/>
      </c>
      <c r="M6382" s="0" t="str">
        <f aca="false">IF($A6382="","","Compra no cartão")</f>
        <v/>
      </c>
    </row>
    <row r="6383" customFormat="false" ht="13.5" hidden="false" customHeight="false" outlineLevel="0" collapsed="false">
      <c r="A6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3" s="0" t="str">
        <f aca="false">IF($A6383="","",INDEX(CARTAO_COMPRAS!$C:$C,INT((ROW()-2)/20)+2))</f>
        <v/>
      </c>
      <c r="C6383" s="0" t="str">
        <f aca="false">IF($A6383="","",INDEX(CARTAO_COMPRAS!$D:$D,INT((ROW()-2)/20)+2))</f>
        <v/>
      </c>
      <c r="D6383" s="0" t="str">
        <f aca="false">IF($A6383="","",INDEX(CARTAO_COMPRAS!$E:$E,INT((ROW()-2)/20)+2))</f>
        <v/>
      </c>
      <c r="E6383" s="0" t="str">
        <f aca="false">IF($A6383="","",INDEX(CARTAO_COMPRAS!$H:$H,INT((ROW()-2)/20)+2)+MOD(ROW()-2,20))</f>
        <v/>
      </c>
      <c r="F6383" s="0" t="str">
        <f aca="false">IF($A6383="","",INDEX(CARTAO_COMPRAS!$G:$G,INT((ROW()-2)/20)+2))</f>
        <v/>
      </c>
      <c r="G6383" s="5" t="str">
        <f aca="false">IF($A6383="","",INDEX(CARTAO_COMPRAS!$I:$I,INT((ROW()-2)/20)+2))</f>
        <v/>
      </c>
      <c r="H6383" s="4" t="str">
        <f aca="false">IF($A6383="","",EDATE(INDEX(CARTAO_COMPRAS!$J:$J,INT((ROW()-2)/20)+2),MOD(ROW()-2,20)))</f>
        <v/>
      </c>
      <c r="I6383" s="4" t="str">
        <f aca="false">IF($H6383="","",$H6383-WEEKDAY($H6383,2)+1)</f>
        <v/>
      </c>
      <c r="J6383" s="4" t="str">
        <f aca="false">IF($I6383="","",$I6383+6)</f>
        <v/>
      </c>
      <c r="K6383" s="6" t="str">
        <f aca="false">IF($H6383="","",DATE(YEAR($H6383),MONTH($H6383),1))</f>
        <v/>
      </c>
      <c r="L6383" s="0" t="str">
        <f aca="false">IF($A6383="","",INDEX(CARTAO_COMPRAS!$K:$K,INT((ROW()-2)/20)+2))</f>
        <v/>
      </c>
      <c r="M6383" s="0" t="str">
        <f aca="false">IF($A6383="","","Compra no cartão")</f>
        <v/>
      </c>
    </row>
    <row r="6384" customFormat="false" ht="13.5" hidden="false" customHeight="false" outlineLevel="0" collapsed="false">
      <c r="A6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4" s="0" t="str">
        <f aca="false">IF($A6384="","",INDEX(CARTAO_COMPRAS!$C:$C,INT((ROW()-2)/20)+2))</f>
        <v/>
      </c>
      <c r="C6384" s="0" t="str">
        <f aca="false">IF($A6384="","",INDEX(CARTAO_COMPRAS!$D:$D,INT((ROW()-2)/20)+2))</f>
        <v/>
      </c>
      <c r="D6384" s="0" t="str">
        <f aca="false">IF($A6384="","",INDEX(CARTAO_COMPRAS!$E:$E,INT((ROW()-2)/20)+2))</f>
        <v/>
      </c>
      <c r="E6384" s="0" t="str">
        <f aca="false">IF($A6384="","",INDEX(CARTAO_COMPRAS!$H:$H,INT((ROW()-2)/20)+2)+MOD(ROW()-2,20))</f>
        <v/>
      </c>
      <c r="F6384" s="0" t="str">
        <f aca="false">IF($A6384="","",INDEX(CARTAO_COMPRAS!$G:$G,INT((ROW()-2)/20)+2))</f>
        <v/>
      </c>
      <c r="G6384" s="5" t="str">
        <f aca="false">IF($A6384="","",INDEX(CARTAO_COMPRAS!$I:$I,INT((ROW()-2)/20)+2))</f>
        <v/>
      </c>
      <c r="H6384" s="4" t="str">
        <f aca="false">IF($A6384="","",EDATE(INDEX(CARTAO_COMPRAS!$J:$J,INT((ROW()-2)/20)+2),MOD(ROW()-2,20)))</f>
        <v/>
      </c>
      <c r="I6384" s="4" t="str">
        <f aca="false">IF($H6384="","",$H6384-WEEKDAY($H6384,2)+1)</f>
        <v/>
      </c>
      <c r="J6384" s="4" t="str">
        <f aca="false">IF($I6384="","",$I6384+6)</f>
        <v/>
      </c>
      <c r="K6384" s="6" t="str">
        <f aca="false">IF($H6384="","",DATE(YEAR($H6384),MONTH($H6384),1))</f>
        <v/>
      </c>
      <c r="L6384" s="0" t="str">
        <f aca="false">IF($A6384="","",INDEX(CARTAO_COMPRAS!$K:$K,INT((ROW()-2)/20)+2))</f>
        <v/>
      </c>
      <c r="M6384" s="0" t="str">
        <f aca="false">IF($A6384="","","Compra no cartão")</f>
        <v/>
      </c>
    </row>
    <row r="6385" customFormat="false" ht="13.5" hidden="false" customHeight="false" outlineLevel="0" collapsed="false">
      <c r="A6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5" s="0" t="str">
        <f aca="false">IF($A6385="","",INDEX(CARTAO_COMPRAS!$C:$C,INT((ROW()-2)/20)+2))</f>
        <v/>
      </c>
      <c r="C6385" s="0" t="str">
        <f aca="false">IF($A6385="","",INDEX(CARTAO_COMPRAS!$D:$D,INT((ROW()-2)/20)+2))</f>
        <v/>
      </c>
      <c r="D6385" s="0" t="str">
        <f aca="false">IF($A6385="","",INDEX(CARTAO_COMPRAS!$E:$E,INT((ROW()-2)/20)+2))</f>
        <v/>
      </c>
      <c r="E6385" s="0" t="str">
        <f aca="false">IF($A6385="","",INDEX(CARTAO_COMPRAS!$H:$H,INT((ROW()-2)/20)+2)+MOD(ROW()-2,20))</f>
        <v/>
      </c>
      <c r="F6385" s="0" t="str">
        <f aca="false">IF($A6385="","",INDEX(CARTAO_COMPRAS!$G:$G,INT((ROW()-2)/20)+2))</f>
        <v/>
      </c>
      <c r="G6385" s="5" t="str">
        <f aca="false">IF($A6385="","",INDEX(CARTAO_COMPRAS!$I:$I,INT((ROW()-2)/20)+2))</f>
        <v/>
      </c>
      <c r="H6385" s="4" t="str">
        <f aca="false">IF($A6385="","",EDATE(INDEX(CARTAO_COMPRAS!$J:$J,INT((ROW()-2)/20)+2),MOD(ROW()-2,20)))</f>
        <v/>
      </c>
      <c r="I6385" s="4" t="str">
        <f aca="false">IF($H6385="","",$H6385-WEEKDAY($H6385,2)+1)</f>
        <v/>
      </c>
      <c r="J6385" s="4" t="str">
        <f aca="false">IF($I6385="","",$I6385+6)</f>
        <v/>
      </c>
      <c r="K6385" s="6" t="str">
        <f aca="false">IF($H6385="","",DATE(YEAR($H6385),MONTH($H6385),1))</f>
        <v/>
      </c>
      <c r="L6385" s="0" t="str">
        <f aca="false">IF($A6385="","",INDEX(CARTAO_COMPRAS!$K:$K,INT((ROW()-2)/20)+2))</f>
        <v/>
      </c>
      <c r="M6385" s="0" t="str">
        <f aca="false">IF($A6385="","","Compra no cartão")</f>
        <v/>
      </c>
    </row>
    <row r="6386" customFormat="false" ht="13.5" hidden="false" customHeight="false" outlineLevel="0" collapsed="false">
      <c r="A6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6" s="0" t="str">
        <f aca="false">IF($A6386="","",INDEX(CARTAO_COMPRAS!$C:$C,INT((ROW()-2)/20)+2))</f>
        <v/>
      </c>
      <c r="C6386" s="0" t="str">
        <f aca="false">IF($A6386="","",INDEX(CARTAO_COMPRAS!$D:$D,INT((ROW()-2)/20)+2))</f>
        <v/>
      </c>
      <c r="D6386" s="0" t="str">
        <f aca="false">IF($A6386="","",INDEX(CARTAO_COMPRAS!$E:$E,INT((ROW()-2)/20)+2))</f>
        <v/>
      </c>
      <c r="E6386" s="0" t="str">
        <f aca="false">IF($A6386="","",INDEX(CARTAO_COMPRAS!$H:$H,INT((ROW()-2)/20)+2)+MOD(ROW()-2,20))</f>
        <v/>
      </c>
      <c r="F6386" s="0" t="str">
        <f aca="false">IF($A6386="","",INDEX(CARTAO_COMPRAS!$G:$G,INT((ROW()-2)/20)+2))</f>
        <v/>
      </c>
      <c r="G6386" s="5" t="str">
        <f aca="false">IF($A6386="","",INDEX(CARTAO_COMPRAS!$I:$I,INT((ROW()-2)/20)+2))</f>
        <v/>
      </c>
      <c r="H6386" s="4" t="str">
        <f aca="false">IF($A6386="","",EDATE(INDEX(CARTAO_COMPRAS!$J:$J,INT((ROW()-2)/20)+2),MOD(ROW()-2,20)))</f>
        <v/>
      </c>
      <c r="I6386" s="4" t="str">
        <f aca="false">IF($H6386="","",$H6386-WEEKDAY($H6386,2)+1)</f>
        <v/>
      </c>
      <c r="J6386" s="4" t="str">
        <f aca="false">IF($I6386="","",$I6386+6)</f>
        <v/>
      </c>
      <c r="K6386" s="6" t="str">
        <f aca="false">IF($H6386="","",DATE(YEAR($H6386),MONTH($H6386),1))</f>
        <v/>
      </c>
      <c r="L6386" s="0" t="str">
        <f aca="false">IF($A6386="","",INDEX(CARTAO_COMPRAS!$K:$K,INT((ROW()-2)/20)+2))</f>
        <v/>
      </c>
      <c r="M6386" s="0" t="str">
        <f aca="false">IF($A6386="","","Compra no cartão")</f>
        <v/>
      </c>
    </row>
    <row r="6387" customFormat="false" ht="13.5" hidden="false" customHeight="false" outlineLevel="0" collapsed="false">
      <c r="A6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7" s="0" t="str">
        <f aca="false">IF($A6387="","",INDEX(CARTAO_COMPRAS!$C:$C,INT((ROW()-2)/20)+2))</f>
        <v/>
      </c>
      <c r="C6387" s="0" t="str">
        <f aca="false">IF($A6387="","",INDEX(CARTAO_COMPRAS!$D:$D,INT((ROW()-2)/20)+2))</f>
        <v/>
      </c>
      <c r="D6387" s="0" t="str">
        <f aca="false">IF($A6387="","",INDEX(CARTAO_COMPRAS!$E:$E,INT((ROW()-2)/20)+2))</f>
        <v/>
      </c>
      <c r="E6387" s="0" t="str">
        <f aca="false">IF($A6387="","",INDEX(CARTAO_COMPRAS!$H:$H,INT((ROW()-2)/20)+2)+MOD(ROW()-2,20))</f>
        <v/>
      </c>
      <c r="F6387" s="0" t="str">
        <f aca="false">IF($A6387="","",INDEX(CARTAO_COMPRAS!$G:$G,INT((ROW()-2)/20)+2))</f>
        <v/>
      </c>
      <c r="G6387" s="5" t="str">
        <f aca="false">IF($A6387="","",INDEX(CARTAO_COMPRAS!$I:$I,INT((ROW()-2)/20)+2))</f>
        <v/>
      </c>
      <c r="H6387" s="4" t="str">
        <f aca="false">IF($A6387="","",EDATE(INDEX(CARTAO_COMPRAS!$J:$J,INT((ROW()-2)/20)+2),MOD(ROW()-2,20)))</f>
        <v/>
      </c>
      <c r="I6387" s="4" t="str">
        <f aca="false">IF($H6387="","",$H6387-WEEKDAY($H6387,2)+1)</f>
        <v/>
      </c>
      <c r="J6387" s="4" t="str">
        <f aca="false">IF($I6387="","",$I6387+6)</f>
        <v/>
      </c>
      <c r="K6387" s="6" t="str">
        <f aca="false">IF($H6387="","",DATE(YEAR($H6387),MONTH($H6387),1))</f>
        <v/>
      </c>
      <c r="L6387" s="0" t="str">
        <f aca="false">IF($A6387="","",INDEX(CARTAO_COMPRAS!$K:$K,INT((ROW()-2)/20)+2))</f>
        <v/>
      </c>
      <c r="M6387" s="0" t="str">
        <f aca="false">IF($A6387="","","Compra no cartão")</f>
        <v/>
      </c>
    </row>
    <row r="6388" customFormat="false" ht="13.5" hidden="false" customHeight="false" outlineLevel="0" collapsed="false">
      <c r="A6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8" s="0" t="str">
        <f aca="false">IF($A6388="","",INDEX(CARTAO_COMPRAS!$C:$C,INT((ROW()-2)/20)+2))</f>
        <v/>
      </c>
      <c r="C6388" s="0" t="str">
        <f aca="false">IF($A6388="","",INDEX(CARTAO_COMPRAS!$D:$D,INT((ROW()-2)/20)+2))</f>
        <v/>
      </c>
      <c r="D6388" s="0" t="str">
        <f aca="false">IF($A6388="","",INDEX(CARTAO_COMPRAS!$E:$E,INT((ROW()-2)/20)+2))</f>
        <v/>
      </c>
      <c r="E6388" s="0" t="str">
        <f aca="false">IF($A6388="","",INDEX(CARTAO_COMPRAS!$H:$H,INT((ROW()-2)/20)+2)+MOD(ROW()-2,20))</f>
        <v/>
      </c>
      <c r="F6388" s="0" t="str">
        <f aca="false">IF($A6388="","",INDEX(CARTAO_COMPRAS!$G:$G,INT((ROW()-2)/20)+2))</f>
        <v/>
      </c>
      <c r="G6388" s="5" t="str">
        <f aca="false">IF($A6388="","",INDEX(CARTAO_COMPRAS!$I:$I,INT((ROW()-2)/20)+2))</f>
        <v/>
      </c>
      <c r="H6388" s="4" t="str">
        <f aca="false">IF($A6388="","",EDATE(INDEX(CARTAO_COMPRAS!$J:$J,INT((ROW()-2)/20)+2),MOD(ROW()-2,20)))</f>
        <v/>
      </c>
      <c r="I6388" s="4" t="str">
        <f aca="false">IF($H6388="","",$H6388-WEEKDAY($H6388,2)+1)</f>
        <v/>
      </c>
      <c r="J6388" s="4" t="str">
        <f aca="false">IF($I6388="","",$I6388+6)</f>
        <v/>
      </c>
      <c r="K6388" s="6" t="str">
        <f aca="false">IF($H6388="","",DATE(YEAR($H6388),MONTH($H6388),1))</f>
        <v/>
      </c>
      <c r="L6388" s="0" t="str">
        <f aca="false">IF($A6388="","",INDEX(CARTAO_COMPRAS!$K:$K,INT((ROW()-2)/20)+2))</f>
        <v/>
      </c>
      <c r="M6388" s="0" t="str">
        <f aca="false">IF($A6388="","","Compra no cartão")</f>
        <v/>
      </c>
    </row>
    <row r="6389" customFormat="false" ht="13.5" hidden="false" customHeight="false" outlineLevel="0" collapsed="false">
      <c r="A6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89" s="0" t="str">
        <f aca="false">IF($A6389="","",INDEX(CARTAO_COMPRAS!$C:$C,INT((ROW()-2)/20)+2))</f>
        <v/>
      </c>
      <c r="C6389" s="0" t="str">
        <f aca="false">IF($A6389="","",INDEX(CARTAO_COMPRAS!$D:$D,INT((ROW()-2)/20)+2))</f>
        <v/>
      </c>
      <c r="D6389" s="0" t="str">
        <f aca="false">IF($A6389="","",INDEX(CARTAO_COMPRAS!$E:$E,INT((ROW()-2)/20)+2))</f>
        <v/>
      </c>
      <c r="E6389" s="0" t="str">
        <f aca="false">IF($A6389="","",INDEX(CARTAO_COMPRAS!$H:$H,INT((ROW()-2)/20)+2)+MOD(ROW()-2,20))</f>
        <v/>
      </c>
      <c r="F6389" s="0" t="str">
        <f aca="false">IF($A6389="","",INDEX(CARTAO_COMPRAS!$G:$G,INT((ROW()-2)/20)+2))</f>
        <v/>
      </c>
      <c r="G6389" s="5" t="str">
        <f aca="false">IF($A6389="","",INDEX(CARTAO_COMPRAS!$I:$I,INT((ROW()-2)/20)+2))</f>
        <v/>
      </c>
      <c r="H6389" s="4" t="str">
        <f aca="false">IF($A6389="","",EDATE(INDEX(CARTAO_COMPRAS!$J:$J,INT((ROW()-2)/20)+2),MOD(ROW()-2,20)))</f>
        <v/>
      </c>
      <c r="I6389" s="4" t="str">
        <f aca="false">IF($H6389="","",$H6389-WEEKDAY($H6389,2)+1)</f>
        <v/>
      </c>
      <c r="J6389" s="4" t="str">
        <f aca="false">IF($I6389="","",$I6389+6)</f>
        <v/>
      </c>
      <c r="K6389" s="6" t="str">
        <f aca="false">IF($H6389="","",DATE(YEAR($H6389),MONTH($H6389),1))</f>
        <v/>
      </c>
      <c r="L6389" s="0" t="str">
        <f aca="false">IF($A6389="","",INDEX(CARTAO_COMPRAS!$K:$K,INT((ROW()-2)/20)+2))</f>
        <v/>
      </c>
      <c r="M6389" s="0" t="str">
        <f aca="false">IF($A6389="","","Compra no cartão")</f>
        <v/>
      </c>
    </row>
    <row r="6390" customFormat="false" ht="13.5" hidden="false" customHeight="false" outlineLevel="0" collapsed="false">
      <c r="A6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0" s="0" t="str">
        <f aca="false">IF($A6390="","",INDEX(CARTAO_COMPRAS!$C:$C,INT((ROW()-2)/20)+2))</f>
        <v/>
      </c>
      <c r="C6390" s="0" t="str">
        <f aca="false">IF($A6390="","",INDEX(CARTAO_COMPRAS!$D:$D,INT((ROW()-2)/20)+2))</f>
        <v/>
      </c>
      <c r="D6390" s="0" t="str">
        <f aca="false">IF($A6390="","",INDEX(CARTAO_COMPRAS!$E:$E,INT((ROW()-2)/20)+2))</f>
        <v/>
      </c>
      <c r="E6390" s="0" t="str">
        <f aca="false">IF($A6390="","",INDEX(CARTAO_COMPRAS!$H:$H,INT((ROW()-2)/20)+2)+MOD(ROW()-2,20))</f>
        <v/>
      </c>
      <c r="F6390" s="0" t="str">
        <f aca="false">IF($A6390="","",INDEX(CARTAO_COMPRAS!$G:$G,INT((ROW()-2)/20)+2))</f>
        <v/>
      </c>
      <c r="G6390" s="5" t="str">
        <f aca="false">IF($A6390="","",INDEX(CARTAO_COMPRAS!$I:$I,INT((ROW()-2)/20)+2))</f>
        <v/>
      </c>
      <c r="H6390" s="4" t="str">
        <f aca="false">IF($A6390="","",EDATE(INDEX(CARTAO_COMPRAS!$J:$J,INT((ROW()-2)/20)+2),MOD(ROW()-2,20)))</f>
        <v/>
      </c>
      <c r="I6390" s="4" t="str">
        <f aca="false">IF($H6390="","",$H6390-WEEKDAY($H6390,2)+1)</f>
        <v/>
      </c>
      <c r="J6390" s="4" t="str">
        <f aca="false">IF($I6390="","",$I6390+6)</f>
        <v/>
      </c>
      <c r="K6390" s="6" t="str">
        <f aca="false">IF($H6390="","",DATE(YEAR($H6390),MONTH($H6390),1))</f>
        <v/>
      </c>
      <c r="L6390" s="0" t="str">
        <f aca="false">IF($A6390="","",INDEX(CARTAO_COMPRAS!$K:$K,INT((ROW()-2)/20)+2))</f>
        <v/>
      </c>
      <c r="M6390" s="0" t="str">
        <f aca="false">IF($A6390="","","Compra no cartão")</f>
        <v/>
      </c>
    </row>
    <row r="6391" customFormat="false" ht="13.5" hidden="false" customHeight="false" outlineLevel="0" collapsed="false">
      <c r="A6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1" s="0" t="str">
        <f aca="false">IF($A6391="","",INDEX(CARTAO_COMPRAS!$C:$C,INT((ROW()-2)/20)+2))</f>
        <v/>
      </c>
      <c r="C6391" s="0" t="str">
        <f aca="false">IF($A6391="","",INDEX(CARTAO_COMPRAS!$D:$D,INT((ROW()-2)/20)+2))</f>
        <v/>
      </c>
      <c r="D6391" s="0" t="str">
        <f aca="false">IF($A6391="","",INDEX(CARTAO_COMPRAS!$E:$E,INT((ROW()-2)/20)+2))</f>
        <v/>
      </c>
      <c r="E6391" s="0" t="str">
        <f aca="false">IF($A6391="","",INDEX(CARTAO_COMPRAS!$H:$H,INT((ROW()-2)/20)+2)+MOD(ROW()-2,20))</f>
        <v/>
      </c>
      <c r="F6391" s="0" t="str">
        <f aca="false">IF($A6391="","",INDEX(CARTAO_COMPRAS!$G:$G,INT((ROW()-2)/20)+2))</f>
        <v/>
      </c>
      <c r="G6391" s="5" t="str">
        <f aca="false">IF($A6391="","",INDEX(CARTAO_COMPRAS!$I:$I,INT((ROW()-2)/20)+2))</f>
        <v/>
      </c>
      <c r="H6391" s="4" t="str">
        <f aca="false">IF($A6391="","",EDATE(INDEX(CARTAO_COMPRAS!$J:$J,INT((ROW()-2)/20)+2),MOD(ROW()-2,20)))</f>
        <v/>
      </c>
      <c r="I6391" s="4" t="str">
        <f aca="false">IF($H6391="","",$H6391-WEEKDAY($H6391,2)+1)</f>
        <v/>
      </c>
      <c r="J6391" s="4" t="str">
        <f aca="false">IF($I6391="","",$I6391+6)</f>
        <v/>
      </c>
      <c r="K6391" s="6" t="str">
        <f aca="false">IF($H6391="","",DATE(YEAR($H6391),MONTH($H6391),1))</f>
        <v/>
      </c>
      <c r="L6391" s="0" t="str">
        <f aca="false">IF($A6391="","",INDEX(CARTAO_COMPRAS!$K:$K,INT((ROW()-2)/20)+2))</f>
        <v/>
      </c>
      <c r="M6391" s="0" t="str">
        <f aca="false">IF($A6391="","","Compra no cartão")</f>
        <v/>
      </c>
    </row>
    <row r="6392" customFormat="false" ht="13.5" hidden="false" customHeight="false" outlineLevel="0" collapsed="false">
      <c r="A6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2" s="0" t="str">
        <f aca="false">IF($A6392="","",INDEX(CARTAO_COMPRAS!$C:$C,INT((ROW()-2)/20)+2))</f>
        <v/>
      </c>
      <c r="C6392" s="0" t="str">
        <f aca="false">IF($A6392="","",INDEX(CARTAO_COMPRAS!$D:$D,INT((ROW()-2)/20)+2))</f>
        <v/>
      </c>
      <c r="D6392" s="0" t="str">
        <f aca="false">IF($A6392="","",INDEX(CARTAO_COMPRAS!$E:$E,INT((ROW()-2)/20)+2))</f>
        <v/>
      </c>
      <c r="E6392" s="0" t="str">
        <f aca="false">IF($A6392="","",INDEX(CARTAO_COMPRAS!$H:$H,INT((ROW()-2)/20)+2)+MOD(ROW()-2,20))</f>
        <v/>
      </c>
      <c r="F6392" s="0" t="str">
        <f aca="false">IF($A6392="","",INDEX(CARTAO_COMPRAS!$G:$G,INT((ROW()-2)/20)+2))</f>
        <v/>
      </c>
      <c r="G6392" s="5" t="str">
        <f aca="false">IF($A6392="","",INDEX(CARTAO_COMPRAS!$I:$I,INT((ROW()-2)/20)+2))</f>
        <v/>
      </c>
      <c r="H6392" s="4" t="str">
        <f aca="false">IF($A6392="","",EDATE(INDEX(CARTAO_COMPRAS!$J:$J,INT((ROW()-2)/20)+2),MOD(ROW()-2,20)))</f>
        <v/>
      </c>
      <c r="I6392" s="4" t="str">
        <f aca="false">IF($H6392="","",$H6392-WEEKDAY($H6392,2)+1)</f>
        <v/>
      </c>
      <c r="J6392" s="4" t="str">
        <f aca="false">IF($I6392="","",$I6392+6)</f>
        <v/>
      </c>
      <c r="K6392" s="6" t="str">
        <f aca="false">IF($H6392="","",DATE(YEAR($H6392),MONTH($H6392),1))</f>
        <v/>
      </c>
      <c r="L6392" s="0" t="str">
        <f aca="false">IF($A6392="","",INDEX(CARTAO_COMPRAS!$K:$K,INT((ROW()-2)/20)+2))</f>
        <v/>
      </c>
      <c r="M6392" s="0" t="str">
        <f aca="false">IF($A6392="","","Compra no cartão")</f>
        <v/>
      </c>
    </row>
    <row r="6393" customFormat="false" ht="13.5" hidden="false" customHeight="false" outlineLevel="0" collapsed="false">
      <c r="A6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3" s="0" t="str">
        <f aca="false">IF($A6393="","",INDEX(CARTAO_COMPRAS!$C:$C,INT((ROW()-2)/20)+2))</f>
        <v/>
      </c>
      <c r="C6393" s="0" t="str">
        <f aca="false">IF($A6393="","",INDEX(CARTAO_COMPRAS!$D:$D,INT((ROW()-2)/20)+2))</f>
        <v/>
      </c>
      <c r="D6393" s="0" t="str">
        <f aca="false">IF($A6393="","",INDEX(CARTAO_COMPRAS!$E:$E,INT((ROW()-2)/20)+2))</f>
        <v/>
      </c>
      <c r="E6393" s="0" t="str">
        <f aca="false">IF($A6393="","",INDEX(CARTAO_COMPRAS!$H:$H,INT((ROW()-2)/20)+2)+MOD(ROW()-2,20))</f>
        <v/>
      </c>
      <c r="F6393" s="0" t="str">
        <f aca="false">IF($A6393="","",INDEX(CARTAO_COMPRAS!$G:$G,INT((ROW()-2)/20)+2))</f>
        <v/>
      </c>
      <c r="G6393" s="5" t="str">
        <f aca="false">IF($A6393="","",INDEX(CARTAO_COMPRAS!$I:$I,INT((ROW()-2)/20)+2))</f>
        <v/>
      </c>
      <c r="H6393" s="4" t="str">
        <f aca="false">IF($A6393="","",EDATE(INDEX(CARTAO_COMPRAS!$J:$J,INT((ROW()-2)/20)+2),MOD(ROW()-2,20)))</f>
        <v/>
      </c>
      <c r="I6393" s="4" t="str">
        <f aca="false">IF($H6393="","",$H6393-WEEKDAY($H6393,2)+1)</f>
        <v/>
      </c>
      <c r="J6393" s="4" t="str">
        <f aca="false">IF($I6393="","",$I6393+6)</f>
        <v/>
      </c>
      <c r="K6393" s="6" t="str">
        <f aca="false">IF($H6393="","",DATE(YEAR($H6393),MONTH($H6393),1))</f>
        <v/>
      </c>
      <c r="L6393" s="0" t="str">
        <f aca="false">IF($A6393="","",INDEX(CARTAO_COMPRAS!$K:$K,INT((ROW()-2)/20)+2))</f>
        <v/>
      </c>
      <c r="M6393" s="0" t="str">
        <f aca="false">IF($A6393="","","Compra no cartão")</f>
        <v/>
      </c>
    </row>
    <row r="6394" customFormat="false" ht="13.5" hidden="false" customHeight="false" outlineLevel="0" collapsed="false">
      <c r="A6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4" s="0" t="str">
        <f aca="false">IF($A6394="","",INDEX(CARTAO_COMPRAS!$C:$C,INT((ROW()-2)/20)+2))</f>
        <v/>
      </c>
      <c r="C6394" s="0" t="str">
        <f aca="false">IF($A6394="","",INDEX(CARTAO_COMPRAS!$D:$D,INT((ROW()-2)/20)+2))</f>
        <v/>
      </c>
      <c r="D6394" s="0" t="str">
        <f aca="false">IF($A6394="","",INDEX(CARTAO_COMPRAS!$E:$E,INT((ROW()-2)/20)+2))</f>
        <v/>
      </c>
      <c r="E6394" s="0" t="str">
        <f aca="false">IF($A6394="","",INDEX(CARTAO_COMPRAS!$H:$H,INT((ROW()-2)/20)+2)+MOD(ROW()-2,20))</f>
        <v/>
      </c>
      <c r="F6394" s="0" t="str">
        <f aca="false">IF($A6394="","",INDEX(CARTAO_COMPRAS!$G:$G,INT((ROW()-2)/20)+2))</f>
        <v/>
      </c>
      <c r="G6394" s="5" t="str">
        <f aca="false">IF($A6394="","",INDEX(CARTAO_COMPRAS!$I:$I,INT((ROW()-2)/20)+2))</f>
        <v/>
      </c>
      <c r="H6394" s="4" t="str">
        <f aca="false">IF($A6394="","",EDATE(INDEX(CARTAO_COMPRAS!$J:$J,INT((ROW()-2)/20)+2),MOD(ROW()-2,20)))</f>
        <v/>
      </c>
      <c r="I6394" s="4" t="str">
        <f aca="false">IF($H6394="","",$H6394-WEEKDAY($H6394,2)+1)</f>
        <v/>
      </c>
      <c r="J6394" s="4" t="str">
        <f aca="false">IF($I6394="","",$I6394+6)</f>
        <v/>
      </c>
      <c r="K6394" s="6" t="str">
        <f aca="false">IF($H6394="","",DATE(YEAR($H6394),MONTH($H6394),1))</f>
        <v/>
      </c>
      <c r="L6394" s="0" t="str">
        <f aca="false">IF($A6394="","",INDEX(CARTAO_COMPRAS!$K:$K,INT((ROW()-2)/20)+2))</f>
        <v/>
      </c>
      <c r="M6394" s="0" t="str">
        <f aca="false">IF($A6394="","","Compra no cartão")</f>
        <v/>
      </c>
    </row>
    <row r="6395" customFormat="false" ht="13.5" hidden="false" customHeight="false" outlineLevel="0" collapsed="false">
      <c r="A6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5" s="0" t="str">
        <f aca="false">IF($A6395="","",INDEX(CARTAO_COMPRAS!$C:$C,INT((ROW()-2)/20)+2))</f>
        <v/>
      </c>
      <c r="C6395" s="0" t="str">
        <f aca="false">IF($A6395="","",INDEX(CARTAO_COMPRAS!$D:$D,INT((ROW()-2)/20)+2))</f>
        <v/>
      </c>
      <c r="D6395" s="0" t="str">
        <f aca="false">IF($A6395="","",INDEX(CARTAO_COMPRAS!$E:$E,INT((ROW()-2)/20)+2))</f>
        <v/>
      </c>
      <c r="E6395" s="0" t="str">
        <f aca="false">IF($A6395="","",INDEX(CARTAO_COMPRAS!$H:$H,INT((ROW()-2)/20)+2)+MOD(ROW()-2,20))</f>
        <v/>
      </c>
      <c r="F6395" s="0" t="str">
        <f aca="false">IF($A6395="","",INDEX(CARTAO_COMPRAS!$G:$G,INT((ROW()-2)/20)+2))</f>
        <v/>
      </c>
      <c r="G6395" s="5" t="str">
        <f aca="false">IF($A6395="","",INDEX(CARTAO_COMPRAS!$I:$I,INT((ROW()-2)/20)+2))</f>
        <v/>
      </c>
      <c r="H6395" s="4" t="str">
        <f aca="false">IF($A6395="","",EDATE(INDEX(CARTAO_COMPRAS!$J:$J,INT((ROW()-2)/20)+2),MOD(ROW()-2,20)))</f>
        <v/>
      </c>
      <c r="I6395" s="4" t="str">
        <f aca="false">IF($H6395="","",$H6395-WEEKDAY($H6395,2)+1)</f>
        <v/>
      </c>
      <c r="J6395" s="4" t="str">
        <f aca="false">IF($I6395="","",$I6395+6)</f>
        <v/>
      </c>
      <c r="K6395" s="6" t="str">
        <f aca="false">IF($H6395="","",DATE(YEAR($H6395),MONTH($H6395),1))</f>
        <v/>
      </c>
      <c r="L6395" s="0" t="str">
        <f aca="false">IF($A6395="","",INDEX(CARTAO_COMPRAS!$K:$K,INT((ROW()-2)/20)+2))</f>
        <v/>
      </c>
      <c r="M6395" s="0" t="str">
        <f aca="false">IF($A6395="","","Compra no cartão")</f>
        <v/>
      </c>
    </row>
    <row r="6396" customFormat="false" ht="13.5" hidden="false" customHeight="false" outlineLevel="0" collapsed="false">
      <c r="A6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6" s="0" t="str">
        <f aca="false">IF($A6396="","",INDEX(CARTAO_COMPRAS!$C:$C,INT((ROW()-2)/20)+2))</f>
        <v/>
      </c>
      <c r="C6396" s="0" t="str">
        <f aca="false">IF($A6396="","",INDEX(CARTAO_COMPRAS!$D:$D,INT((ROW()-2)/20)+2))</f>
        <v/>
      </c>
      <c r="D6396" s="0" t="str">
        <f aca="false">IF($A6396="","",INDEX(CARTAO_COMPRAS!$E:$E,INT((ROW()-2)/20)+2))</f>
        <v/>
      </c>
      <c r="E6396" s="0" t="str">
        <f aca="false">IF($A6396="","",INDEX(CARTAO_COMPRAS!$H:$H,INT((ROW()-2)/20)+2)+MOD(ROW()-2,20))</f>
        <v/>
      </c>
      <c r="F6396" s="0" t="str">
        <f aca="false">IF($A6396="","",INDEX(CARTAO_COMPRAS!$G:$G,INT((ROW()-2)/20)+2))</f>
        <v/>
      </c>
      <c r="G6396" s="5" t="str">
        <f aca="false">IF($A6396="","",INDEX(CARTAO_COMPRAS!$I:$I,INT((ROW()-2)/20)+2))</f>
        <v/>
      </c>
      <c r="H6396" s="4" t="str">
        <f aca="false">IF($A6396="","",EDATE(INDEX(CARTAO_COMPRAS!$J:$J,INT((ROW()-2)/20)+2),MOD(ROW()-2,20)))</f>
        <v/>
      </c>
      <c r="I6396" s="4" t="str">
        <f aca="false">IF($H6396="","",$H6396-WEEKDAY($H6396,2)+1)</f>
        <v/>
      </c>
      <c r="J6396" s="4" t="str">
        <f aca="false">IF($I6396="","",$I6396+6)</f>
        <v/>
      </c>
      <c r="K6396" s="6" t="str">
        <f aca="false">IF($H6396="","",DATE(YEAR($H6396),MONTH($H6396),1))</f>
        <v/>
      </c>
      <c r="L6396" s="0" t="str">
        <f aca="false">IF($A6396="","",INDEX(CARTAO_COMPRAS!$K:$K,INT((ROW()-2)/20)+2))</f>
        <v/>
      </c>
      <c r="M6396" s="0" t="str">
        <f aca="false">IF($A6396="","","Compra no cartão")</f>
        <v/>
      </c>
    </row>
    <row r="6397" customFormat="false" ht="13.5" hidden="false" customHeight="false" outlineLevel="0" collapsed="false">
      <c r="A6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7" s="0" t="str">
        <f aca="false">IF($A6397="","",INDEX(CARTAO_COMPRAS!$C:$C,INT((ROW()-2)/20)+2))</f>
        <v/>
      </c>
      <c r="C6397" s="0" t="str">
        <f aca="false">IF($A6397="","",INDEX(CARTAO_COMPRAS!$D:$D,INT((ROW()-2)/20)+2))</f>
        <v/>
      </c>
      <c r="D6397" s="0" t="str">
        <f aca="false">IF($A6397="","",INDEX(CARTAO_COMPRAS!$E:$E,INT((ROW()-2)/20)+2))</f>
        <v/>
      </c>
      <c r="E6397" s="0" t="str">
        <f aca="false">IF($A6397="","",INDEX(CARTAO_COMPRAS!$H:$H,INT((ROW()-2)/20)+2)+MOD(ROW()-2,20))</f>
        <v/>
      </c>
      <c r="F6397" s="0" t="str">
        <f aca="false">IF($A6397="","",INDEX(CARTAO_COMPRAS!$G:$G,INT((ROW()-2)/20)+2))</f>
        <v/>
      </c>
      <c r="G6397" s="5" t="str">
        <f aca="false">IF($A6397="","",INDEX(CARTAO_COMPRAS!$I:$I,INT((ROW()-2)/20)+2))</f>
        <v/>
      </c>
      <c r="H6397" s="4" t="str">
        <f aca="false">IF($A6397="","",EDATE(INDEX(CARTAO_COMPRAS!$J:$J,INT((ROW()-2)/20)+2),MOD(ROW()-2,20)))</f>
        <v/>
      </c>
      <c r="I6397" s="4" t="str">
        <f aca="false">IF($H6397="","",$H6397-WEEKDAY($H6397,2)+1)</f>
        <v/>
      </c>
      <c r="J6397" s="4" t="str">
        <f aca="false">IF($I6397="","",$I6397+6)</f>
        <v/>
      </c>
      <c r="K6397" s="6" t="str">
        <f aca="false">IF($H6397="","",DATE(YEAR($H6397),MONTH($H6397),1))</f>
        <v/>
      </c>
      <c r="L6397" s="0" t="str">
        <f aca="false">IF($A6397="","",INDEX(CARTAO_COMPRAS!$K:$K,INT((ROW()-2)/20)+2))</f>
        <v/>
      </c>
      <c r="M6397" s="0" t="str">
        <f aca="false">IF($A6397="","","Compra no cartão")</f>
        <v/>
      </c>
    </row>
    <row r="6398" customFormat="false" ht="13.5" hidden="false" customHeight="false" outlineLevel="0" collapsed="false">
      <c r="A6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8" s="0" t="str">
        <f aca="false">IF($A6398="","",INDEX(CARTAO_COMPRAS!$C:$C,INT((ROW()-2)/20)+2))</f>
        <v/>
      </c>
      <c r="C6398" s="0" t="str">
        <f aca="false">IF($A6398="","",INDEX(CARTAO_COMPRAS!$D:$D,INT((ROW()-2)/20)+2))</f>
        <v/>
      </c>
      <c r="D6398" s="0" t="str">
        <f aca="false">IF($A6398="","",INDEX(CARTAO_COMPRAS!$E:$E,INT((ROW()-2)/20)+2))</f>
        <v/>
      </c>
      <c r="E6398" s="0" t="str">
        <f aca="false">IF($A6398="","",INDEX(CARTAO_COMPRAS!$H:$H,INT((ROW()-2)/20)+2)+MOD(ROW()-2,20))</f>
        <v/>
      </c>
      <c r="F6398" s="0" t="str">
        <f aca="false">IF($A6398="","",INDEX(CARTAO_COMPRAS!$G:$G,INT((ROW()-2)/20)+2))</f>
        <v/>
      </c>
      <c r="G6398" s="5" t="str">
        <f aca="false">IF($A6398="","",INDEX(CARTAO_COMPRAS!$I:$I,INT((ROW()-2)/20)+2))</f>
        <v/>
      </c>
      <c r="H6398" s="4" t="str">
        <f aca="false">IF($A6398="","",EDATE(INDEX(CARTAO_COMPRAS!$J:$J,INT((ROW()-2)/20)+2),MOD(ROW()-2,20)))</f>
        <v/>
      </c>
      <c r="I6398" s="4" t="str">
        <f aca="false">IF($H6398="","",$H6398-WEEKDAY($H6398,2)+1)</f>
        <v/>
      </c>
      <c r="J6398" s="4" t="str">
        <f aca="false">IF($I6398="","",$I6398+6)</f>
        <v/>
      </c>
      <c r="K6398" s="6" t="str">
        <f aca="false">IF($H6398="","",DATE(YEAR($H6398),MONTH($H6398),1))</f>
        <v/>
      </c>
      <c r="L6398" s="0" t="str">
        <f aca="false">IF($A6398="","",INDEX(CARTAO_COMPRAS!$K:$K,INT((ROW()-2)/20)+2))</f>
        <v/>
      </c>
      <c r="M6398" s="0" t="str">
        <f aca="false">IF($A6398="","","Compra no cartão")</f>
        <v/>
      </c>
    </row>
    <row r="6399" customFormat="false" ht="13.5" hidden="false" customHeight="false" outlineLevel="0" collapsed="false">
      <c r="A6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399" s="0" t="str">
        <f aca="false">IF($A6399="","",INDEX(CARTAO_COMPRAS!$C:$C,INT((ROW()-2)/20)+2))</f>
        <v/>
      </c>
      <c r="C6399" s="0" t="str">
        <f aca="false">IF($A6399="","",INDEX(CARTAO_COMPRAS!$D:$D,INT((ROW()-2)/20)+2))</f>
        <v/>
      </c>
      <c r="D6399" s="0" t="str">
        <f aca="false">IF($A6399="","",INDEX(CARTAO_COMPRAS!$E:$E,INT((ROW()-2)/20)+2))</f>
        <v/>
      </c>
      <c r="E6399" s="0" t="str">
        <f aca="false">IF($A6399="","",INDEX(CARTAO_COMPRAS!$H:$H,INT((ROW()-2)/20)+2)+MOD(ROW()-2,20))</f>
        <v/>
      </c>
      <c r="F6399" s="0" t="str">
        <f aca="false">IF($A6399="","",INDEX(CARTAO_COMPRAS!$G:$G,INT((ROW()-2)/20)+2))</f>
        <v/>
      </c>
      <c r="G6399" s="5" t="str">
        <f aca="false">IF($A6399="","",INDEX(CARTAO_COMPRAS!$I:$I,INT((ROW()-2)/20)+2))</f>
        <v/>
      </c>
      <c r="H6399" s="4" t="str">
        <f aca="false">IF($A6399="","",EDATE(INDEX(CARTAO_COMPRAS!$J:$J,INT((ROW()-2)/20)+2),MOD(ROW()-2,20)))</f>
        <v/>
      </c>
      <c r="I6399" s="4" t="str">
        <f aca="false">IF($H6399="","",$H6399-WEEKDAY($H6399,2)+1)</f>
        <v/>
      </c>
      <c r="J6399" s="4" t="str">
        <f aca="false">IF($I6399="","",$I6399+6)</f>
        <v/>
      </c>
      <c r="K6399" s="6" t="str">
        <f aca="false">IF($H6399="","",DATE(YEAR($H6399),MONTH($H6399),1))</f>
        <v/>
      </c>
      <c r="L6399" s="0" t="str">
        <f aca="false">IF($A6399="","",INDEX(CARTAO_COMPRAS!$K:$K,INT((ROW()-2)/20)+2))</f>
        <v/>
      </c>
      <c r="M6399" s="0" t="str">
        <f aca="false">IF($A6399="","","Compra no cartão")</f>
        <v/>
      </c>
    </row>
    <row r="6400" customFormat="false" ht="13.5" hidden="false" customHeight="false" outlineLevel="0" collapsed="false">
      <c r="A6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0" s="0" t="str">
        <f aca="false">IF($A6400="","",INDEX(CARTAO_COMPRAS!$C:$C,INT((ROW()-2)/20)+2))</f>
        <v/>
      </c>
      <c r="C6400" s="0" t="str">
        <f aca="false">IF($A6400="","",INDEX(CARTAO_COMPRAS!$D:$D,INT((ROW()-2)/20)+2))</f>
        <v/>
      </c>
      <c r="D6400" s="0" t="str">
        <f aca="false">IF($A6400="","",INDEX(CARTAO_COMPRAS!$E:$E,INT((ROW()-2)/20)+2))</f>
        <v/>
      </c>
      <c r="E6400" s="0" t="str">
        <f aca="false">IF($A6400="","",INDEX(CARTAO_COMPRAS!$H:$H,INT((ROW()-2)/20)+2)+MOD(ROW()-2,20))</f>
        <v/>
      </c>
      <c r="F6400" s="0" t="str">
        <f aca="false">IF($A6400="","",INDEX(CARTAO_COMPRAS!$G:$G,INT((ROW()-2)/20)+2))</f>
        <v/>
      </c>
      <c r="G6400" s="5" t="str">
        <f aca="false">IF($A6400="","",INDEX(CARTAO_COMPRAS!$I:$I,INT((ROW()-2)/20)+2))</f>
        <v/>
      </c>
      <c r="H6400" s="4" t="str">
        <f aca="false">IF($A6400="","",EDATE(INDEX(CARTAO_COMPRAS!$J:$J,INT((ROW()-2)/20)+2),MOD(ROW()-2,20)))</f>
        <v/>
      </c>
      <c r="I6400" s="4" t="str">
        <f aca="false">IF($H6400="","",$H6400-WEEKDAY($H6400,2)+1)</f>
        <v/>
      </c>
      <c r="J6400" s="4" t="str">
        <f aca="false">IF($I6400="","",$I6400+6)</f>
        <v/>
      </c>
      <c r="K6400" s="6" t="str">
        <f aca="false">IF($H6400="","",DATE(YEAR($H6400),MONTH($H6400),1))</f>
        <v/>
      </c>
      <c r="L6400" s="0" t="str">
        <f aca="false">IF($A6400="","",INDEX(CARTAO_COMPRAS!$K:$K,INT((ROW()-2)/20)+2))</f>
        <v/>
      </c>
      <c r="M6400" s="0" t="str">
        <f aca="false">IF($A6400="","","Compra no cartão")</f>
        <v/>
      </c>
    </row>
    <row r="6401" customFormat="false" ht="13.5" hidden="false" customHeight="false" outlineLevel="0" collapsed="false">
      <c r="A6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1" s="0" t="str">
        <f aca="false">IF($A6401="","",INDEX(CARTAO_COMPRAS!$C:$C,INT((ROW()-2)/20)+2))</f>
        <v/>
      </c>
      <c r="C6401" s="0" t="str">
        <f aca="false">IF($A6401="","",INDEX(CARTAO_COMPRAS!$D:$D,INT((ROW()-2)/20)+2))</f>
        <v/>
      </c>
      <c r="D6401" s="0" t="str">
        <f aca="false">IF($A6401="","",INDEX(CARTAO_COMPRAS!$E:$E,INT((ROW()-2)/20)+2))</f>
        <v/>
      </c>
      <c r="E6401" s="0" t="str">
        <f aca="false">IF($A6401="","",INDEX(CARTAO_COMPRAS!$H:$H,INT((ROW()-2)/20)+2)+MOD(ROW()-2,20))</f>
        <v/>
      </c>
      <c r="F6401" s="0" t="str">
        <f aca="false">IF($A6401="","",INDEX(CARTAO_COMPRAS!$G:$G,INT((ROW()-2)/20)+2))</f>
        <v/>
      </c>
      <c r="G6401" s="5" t="str">
        <f aca="false">IF($A6401="","",INDEX(CARTAO_COMPRAS!$I:$I,INT((ROW()-2)/20)+2))</f>
        <v/>
      </c>
      <c r="H6401" s="4" t="str">
        <f aca="false">IF($A6401="","",EDATE(INDEX(CARTAO_COMPRAS!$J:$J,INT((ROW()-2)/20)+2),MOD(ROW()-2,20)))</f>
        <v/>
      </c>
      <c r="I6401" s="4" t="str">
        <f aca="false">IF($H6401="","",$H6401-WEEKDAY($H6401,2)+1)</f>
        <v/>
      </c>
      <c r="J6401" s="4" t="str">
        <f aca="false">IF($I6401="","",$I6401+6)</f>
        <v/>
      </c>
      <c r="K6401" s="6" t="str">
        <f aca="false">IF($H6401="","",DATE(YEAR($H6401),MONTH($H6401),1))</f>
        <v/>
      </c>
      <c r="L6401" s="0" t="str">
        <f aca="false">IF($A6401="","",INDEX(CARTAO_COMPRAS!$K:$K,INT((ROW()-2)/20)+2))</f>
        <v/>
      </c>
      <c r="M6401" s="0" t="str">
        <f aca="false">IF($A6401="","","Compra no cartão")</f>
        <v/>
      </c>
    </row>
    <row r="6402" customFormat="false" ht="13.5" hidden="false" customHeight="false" outlineLevel="0" collapsed="false">
      <c r="A64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2" s="0" t="str">
        <f aca="false">IF($A6402="","",INDEX(CARTAO_COMPRAS!$C:$C,INT((ROW()-2)/20)+2))</f>
        <v/>
      </c>
      <c r="C6402" s="0" t="str">
        <f aca="false">IF($A6402="","",INDEX(CARTAO_COMPRAS!$D:$D,INT((ROW()-2)/20)+2))</f>
        <v/>
      </c>
      <c r="D6402" s="0" t="str">
        <f aca="false">IF($A6402="","",INDEX(CARTAO_COMPRAS!$E:$E,INT((ROW()-2)/20)+2))</f>
        <v/>
      </c>
      <c r="E6402" s="0" t="str">
        <f aca="false">IF($A6402="","",INDEX(CARTAO_COMPRAS!$H:$H,INT((ROW()-2)/20)+2)+MOD(ROW()-2,20))</f>
        <v/>
      </c>
      <c r="F6402" s="0" t="str">
        <f aca="false">IF($A6402="","",INDEX(CARTAO_COMPRAS!$G:$G,INT((ROW()-2)/20)+2))</f>
        <v/>
      </c>
      <c r="G6402" s="5" t="str">
        <f aca="false">IF($A6402="","",INDEX(CARTAO_COMPRAS!$I:$I,INT((ROW()-2)/20)+2))</f>
        <v/>
      </c>
      <c r="H6402" s="4" t="str">
        <f aca="false">IF($A6402="","",EDATE(INDEX(CARTAO_COMPRAS!$J:$J,INT((ROW()-2)/20)+2),MOD(ROW()-2,20)))</f>
        <v/>
      </c>
      <c r="I6402" s="4" t="str">
        <f aca="false">IF($H6402="","",$H6402-WEEKDAY($H6402,2)+1)</f>
        <v/>
      </c>
      <c r="J6402" s="4" t="str">
        <f aca="false">IF($I6402="","",$I6402+6)</f>
        <v/>
      </c>
      <c r="K6402" s="6" t="str">
        <f aca="false">IF($H6402="","",DATE(YEAR($H6402),MONTH($H6402),1))</f>
        <v/>
      </c>
      <c r="L6402" s="0" t="str">
        <f aca="false">IF($A6402="","",INDEX(CARTAO_COMPRAS!$K:$K,INT((ROW()-2)/20)+2))</f>
        <v/>
      </c>
      <c r="M6402" s="0" t="str">
        <f aca="false">IF($A6402="","","Compra no cartão")</f>
        <v/>
      </c>
    </row>
    <row r="6403" customFormat="false" ht="13.5" hidden="false" customHeight="false" outlineLevel="0" collapsed="false">
      <c r="A6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3" s="0" t="str">
        <f aca="false">IF($A6403="","",INDEX(CARTAO_COMPRAS!$C:$C,INT((ROW()-2)/20)+2))</f>
        <v/>
      </c>
      <c r="C6403" s="0" t="str">
        <f aca="false">IF($A6403="","",INDEX(CARTAO_COMPRAS!$D:$D,INT((ROW()-2)/20)+2))</f>
        <v/>
      </c>
      <c r="D6403" s="0" t="str">
        <f aca="false">IF($A6403="","",INDEX(CARTAO_COMPRAS!$E:$E,INT((ROW()-2)/20)+2))</f>
        <v/>
      </c>
      <c r="E6403" s="0" t="str">
        <f aca="false">IF($A6403="","",INDEX(CARTAO_COMPRAS!$H:$H,INT((ROW()-2)/20)+2)+MOD(ROW()-2,20))</f>
        <v/>
      </c>
      <c r="F6403" s="0" t="str">
        <f aca="false">IF($A6403="","",INDEX(CARTAO_COMPRAS!$G:$G,INT((ROW()-2)/20)+2))</f>
        <v/>
      </c>
      <c r="G6403" s="5" t="str">
        <f aca="false">IF($A6403="","",INDEX(CARTAO_COMPRAS!$I:$I,INT((ROW()-2)/20)+2))</f>
        <v/>
      </c>
      <c r="H6403" s="4" t="str">
        <f aca="false">IF($A6403="","",EDATE(INDEX(CARTAO_COMPRAS!$J:$J,INT((ROW()-2)/20)+2),MOD(ROW()-2,20)))</f>
        <v/>
      </c>
      <c r="I6403" s="4" t="str">
        <f aca="false">IF($H6403="","",$H6403-WEEKDAY($H6403,2)+1)</f>
        <v/>
      </c>
      <c r="J6403" s="4" t="str">
        <f aca="false">IF($I6403="","",$I6403+6)</f>
        <v/>
      </c>
      <c r="K6403" s="6" t="str">
        <f aca="false">IF($H6403="","",DATE(YEAR($H6403),MONTH($H6403),1))</f>
        <v/>
      </c>
      <c r="L6403" s="0" t="str">
        <f aca="false">IF($A6403="","",INDEX(CARTAO_COMPRAS!$K:$K,INT((ROW()-2)/20)+2))</f>
        <v/>
      </c>
      <c r="M6403" s="0" t="str">
        <f aca="false">IF($A6403="","","Compra no cartão")</f>
        <v/>
      </c>
    </row>
    <row r="6404" customFormat="false" ht="13.5" hidden="false" customHeight="false" outlineLevel="0" collapsed="false">
      <c r="A6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4" s="0" t="str">
        <f aca="false">IF($A6404="","",INDEX(CARTAO_COMPRAS!$C:$C,INT((ROW()-2)/20)+2))</f>
        <v/>
      </c>
      <c r="C6404" s="0" t="str">
        <f aca="false">IF($A6404="","",INDEX(CARTAO_COMPRAS!$D:$D,INT((ROW()-2)/20)+2))</f>
        <v/>
      </c>
      <c r="D6404" s="0" t="str">
        <f aca="false">IF($A6404="","",INDEX(CARTAO_COMPRAS!$E:$E,INT((ROW()-2)/20)+2))</f>
        <v/>
      </c>
      <c r="E6404" s="0" t="str">
        <f aca="false">IF($A6404="","",INDEX(CARTAO_COMPRAS!$H:$H,INT((ROW()-2)/20)+2)+MOD(ROW()-2,20))</f>
        <v/>
      </c>
      <c r="F6404" s="0" t="str">
        <f aca="false">IF($A6404="","",INDEX(CARTAO_COMPRAS!$G:$G,INT((ROW()-2)/20)+2))</f>
        <v/>
      </c>
      <c r="G6404" s="5" t="str">
        <f aca="false">IF($A6404="","",INDEX(CARTAO_COMPRAS!$I:$I,INT((ROW()-2)/20)+2))</f>
        <v/>
      </c>
      <c r="H6404" s="4" t="str">
        <f aca="false">IF($A6404="","",EDATE(INDEX(CARTAO_COMPRAS!$J:$J,INT((ROW()-2)/20)+2),MOD(ROW()-2,20)))</f>
        <v/>
      </c>
      <c r="I6404" s="4" t="str">
        <f aca="false">IF($H6404="","",$H6404-WEEKDAY($H6404,2)+1)</f>
        <v/>
      </c>
      <c r="J6404" s="4" t="str">
        <f aca="false">IF($I6404="","",$I6404+6)</f>
        <v/>
      </c>
      <c r="K6404" s="6" t="str">
        <f aca="false">IF($H6404="","",DATE(YEAR($H6404),MONTH($H6404),1))</f>
        <v/>
      </c>
      <c r="L6404" s="0" t="str">
        <f aca="false">IF($A6404="","",INDEX(CARTAO_COMPRAS!$K:$K,INT((ROW()-2)/20)+2))</f>
        <v/>
      </c>
      <c r="M6404" s="0" t="str">
        <f aca="false">IF($A6404="","","Compra no cartão")</f>
        <v/>
      </c>
    </row>
    <row r="6405" customFormat="false" ht="13.5" hidden="false" customHeight="false" outlineLevel="0" collapsed="false">
      <c r="A6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5" s="0" t="str">
        <f aca="false">IF($A6405="","",INDEX(CARTAO_COMPRAS!$C:$C,INT((ROW()-2)/20)+2))</f>
        <v/>
      </c>
      <c r="C6405" s="0" t="str">
        <f aca="false">IF($A6405="","",INDEX(CARTAO_COMPRAS!$D:$D,INT((ROW()-2)/20)+2))</f>
        <v/>
      </c>
      <c r="D6405" s="0" t="str">
        <f aca="false">IF($A6405="","",INDEX(CARTAO_COMPRAS!$E:$E,INT((ROW()-2)/20)+2))</f>
        <v/>
      </c>
      <c r="E6405" s="0" t="str">
        <f aca="false">IF($A6405="","",INDEX(CARTAO_COMPRAS!$H:$H,INT((ROW()-2)/20)+2)+MOD(ROW()-2,20))</f>
        <v/>
      </c>
      <c r="F6405" s="0" t="str">
        <f aca="false">IF($A6405="","",INDEX(CARTAO_COMPRAS!$G:$G,INT((ROW()-2)/20)+2))</f>
        <v/>
      </c>
      <c r="G6405" s="5" t="str">
        <f aca="false">IF($A6405="","",INDEX(CARTAO_COMPRAS!$I:$I,INT((ROW()-2)/20)+2))</f>
        <v/>
      </c>
      <c r="H6405" s="4" t="str">
        <f aca="false">IF($A6405="","",EDATE(INDEX(CARTAO_COMPRAS!$J:$J,INT((ROW()-2)/20)+2),MOD(ROW()-2,20)))</f>
        <v/>
      </c>
      <c r="I6405" s="4" t="str">
        <f aca="false">IF($H6405="","",$H6405-WEEKDAY($H6405,2)+1)</f>
        <v/>
      </c>
      <c r="J6405" s="4" t="str">
        <f aca="false">IF($I6405="","",$I6405+6)</f>
        <v/>
      </c>
      <c r="K6405" s="6" t="str">
        <f aca="false">IF($H6405="","",DATE(YEAR($H6405),MONTH($H6405),1))</f>
        <v/>
      </c>
      <c r="L6405" s="0" t="str">
        <f aca="false">IF($A6405="","",INDEX(CARTAO_COMPRAS!$K:$K,INT((ROW()-2)/20)+2))</f>
        <v/>
      </c>
      <c r="M6405" s="0" t="str">
        <f aca="false">IF($A6405="","","Compra no cartão")</f>
        <v/>
      </c>
    </row>
    <row r="6406" customFormat="false" ht="13.5" hidden="false" customHeight="false" outlineLevel="0" collapsed="false">
      <c r="A6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6" s="0" t="str">
        <f aca="false">IF($A6406="","",INDEX(CARTAO_COMPRAS!$C:$C,INT((ROW()-2)/20)+2))</f>
        <v/>
      </c>
      <c r="C6406" s="0" t="str">
        <f aca="false">IF($A6406="","",INDEX(CARTAO_COMPRAS!$D:$D,INT((ROW()-2)/20)+2))</f>
        <v/>
      </c>
      <c r="D6406" s="0" t="str">
        <f aca="false">IF($A6406="","",INDEX(CARTAO_COMPRAS!$E:$E,INT((ROW()-2)/20)+2))</f>
        <v/>
      </c>
      <c r="E6406" s="0" t="str">
        <f aca="false">IF($A6406="","",INDEX(CARTAO_COMPRAS!$H:$H,INT((ROW()-2)/20)+2)+MOD(ROW()-2,20))</f>
        <v/>
      </c>
      <c r="F6406" s="0" t="str">
        <f aca="false">IF($A6406="","",INDEX(CARTAO_COMPRAS!$G:$G,INT((ROW()-2)/20)+2))</f>
        <v/>
      </c>
      <c r="G6406" s="5" t="str">
        <f aca="false">IF($A6406="","",INDEX(CARTAO_COMPRAS!$I:$I,INT((ROW()-2)/20)+2))</f>
        <v/>
      </c>
      <c r="H6406" s="4" t="str">
        <f aca="false">IF($A6406="","",EDATE(INDEX(CARTAO_COMPRAS!$J:$J,INT((ROW()-2)/20)+2),MOD(ROW()-2,20)))</f>
        <v/>
      </c>
      <c r="I6406" s="4" t="str">
        <f aca="false">IF($H6406="","",$H6406-WEEKDAY($H6406,2)+1)</f>
        <v/>
      </c>
      <c r="J6406" s="4" t="str">
        <f aca="false">IF($I6406="","",$I6406+6)</f>
        <v/>
      </c>
      <c r="K6406" s="6" t="str">
        <f aca="false">IF($H6406="","",DATE(YEAR($H6406),MONTH($H6406),1))</f>
        <v/>
      </c>
      <c r="L6406" s="0" t="str">
        <f aca="false">IF($A6406="","",INDEX(CARTAO_COMPRAS!$K:$K,INT((ROW()-2)/20)+2))</f>
        <v/>
      </c>
      <c r="M6406" s="0" t="str">
        <f aca="false">IF($A6406="","","Compra no cartão")</f>
        <v/>
      </c>
    </row>
    <row r="6407" customFormat="false" ht="13.5" hidden="false" customHeight="false" outlineLevel="0" collapsed="false">
      <c r="A6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7" s="0" t="str">
        <f aca="false">IF($A6407="","",INDEX(CARTAO_COMPRAS!$C:$C,INT((ROW()-2)/20)+2))</f>
        <v/>
      </c>
      <c r="C6407" s="0" t="str">
        <f aca="false">IF($A6407="","",INDEX(CARTAO_COMPRAS!$D:$D,INT((ROW()-2)/20)+2))</f>
        <v/>
      </c>
      <c r="D6407" s="0" t="str">
        <f aca="false">IF($A6407="","",INDEX(CARTAO_COMPRAS!$E:$E,INT((ROW()-2)/20)+2))</f>
        <v/>
      </c>
      <c r="E6407" s="0" t="str">
        <f aca="false">IF($A6407="","",INDEX(CARTAO_COMPRAS!$H:$H,INT((ROW()-2)/20)+2)+MOD(ROW()-2,20))</f>
        <v/>
      </c>
      <c r="F6407" s="0" t="str">
        <f aca="false">IF($A6407="","",INDEX(CARTAO_COMPRAS!$G:$G,INT((ROW()-2)/20)+2))</f>
        <v/>
      </c>
      <c r="G6407" s="5" t="str">
        <f aca="false">IF($A6407="","",INDEX(CARTAO_COMPRAS!$I:$I,INT((ROW()-2)/20)+2))</f>
        <v/>
      </c>
      <c r="H6407" s="4" t="str">
        <f aca="false">IF($A6407="","",EDATE(INDEX(CARTAO_COMPRAS!$J:$J,INT((ROW()-2)/20)+2),MOD(ROW()-2,20)))</f>
        <v/>
      </c>
      <c r="I6407" s="4" t="str">
        <f aca="false">IF($H6407="","",$H6407-WEEKDAY($H6407,2)+1)</f>
        <v/>
      </c>
      <c r="J6407" s="4" t="str">
        <f aca="false">IF($I6407="","",$I6407+6)</f>
        <v/>
      </c>
      <c r="K6407" s="6" t="str">
        <f aca="false">IF($H6407="","",DATE(YEAR($H6407),MONTH($H6407),1))</f>
        <v/>
      </c>
      <c r="L6407" s="0" t="str">
        <f aca="false">IF($A6407="","",INDEX(CARTAO_COMPRAS!$K:$K,INT((ROW()-2)/20)+2))</f>
        <v/>
      </c>
      <c r="M6407" s="0" t="str">
        <f aca="false">IF($A6407="","","Compra no cartão")</f>
        <v/>
      </c>
    </row>
    <row r="6408" customFormat="false" ht="13.5" hidden="false" customHeight="false" outlineLevel="0" collapsed="false">
      <c r="A6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8" s="0" t="str">
        <f aca="false">IF($A6408="","",INDEX(CARTAO_COMPRAS!$C:$C,INT((ROW()-2)/20)+2))</f>
        <v/>
      </c>
      <c r="C6408" s="0" t="str">
        <f aca="false">IF($A6408="","",INDEX(CARTAO_COMPRAS!$D:$D,INT((ROW()-2)/20)+2))</f>
        <v/>
      </c>
      <c r="D6408" s="0" t="str">
        <f aca="false">IF($A6408="","",INDEX(CARTAO_COMPRAS!$E:$E,INT((ROW()-2)/20)+2))</f>
        <v/>
      </c>
      <c r="E6408" s="0" t="str">
        <f aca="false">IF($A6408="","",INDEX(CARTAO_COMPRAS!$H:$H,INT((ROW()-2)/20)+2)+MOD(ROW()-2,20))</f>
        <v/>
      </c>
      <c r="F6408" s="0" t="str">
        <f aca="false">IF($A6408="","",INDEX(CARTAO_COMPRAS!$G:$G,INT((ROW()-2)/20)+2))</f>
        <v/>
      </c>
      <c r="G6408" s="5" t="str">
        <f aca="false">IF($A6408="","",INDEX(CARTAO_COMPRAS!$I:$I,INT((ROW()-2)/20)+2))</f>
        <v/>
      </c>
      <c r="H6408" s="4" t="str">
        <f aca="false">IF($A6408="","",EDATE(INDEX(CARTAO_COMPRAS!$J:$J,INT((ROW()-2)/20)+2),MOD(ROW()-2,20)))</f>
        <v/>
      </c>
      <c r="I6408" s="4" t="str">
        <f aca="false">IF($H6408="","",$H6408-WEEKDAY($H6408,2)+1)</f>
        <v/>
      </c>
      <c r="J6408" s="4" t="str">
        <f aca="false">IF($I6408="","",$I6408+6)</f>
        <v/>
      </c>
      <c r="K6408" s="6" t="str">
        <f aca="false">IF($H6408="","",DATE(YEAR($H6408),MONTH($H6408),1))</f>
        <v/>
      </c>
      <c r="L6408" s="0" t="str">
        <f aca="false">IF($A6408="","",INDEX(CARTAO_COMPRAS!$K:$K,INT((ROW()-2)/20)+2))</f>
        <v/>
      </c>
      <c r="M6408" s="0" t="str">
        <f aca="false">IF($A6408="","","Compra no cartão")</f>
        <v/>
      </c>
    </row>
    <row r="6409" customFormat="false" ht="13.5" hidden="false" customHeight="false" outlineLevel="0" collapsed="false">
      <c r="A6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09" s="0" t="str">
        <f aca="false">IF($A6409="","",INDEX(CARTAO_COMPRAS!$C:$C,INT((ROW()-2)/20)+2))</f>
        <v/>
      </c>
      <c r="C6409" s="0" t="str">
        <f aca="false">IF($A6409="","",INDEX(CARTAO_COMPRAS!$D:$D,INT((ROW()-2)/20)+2))</f>
        <v/>
      </c>
      <c r="D6409" s="0" t="str">
        <f aca="false">IF($A6409="","",INDEX(CARTAO_COMPRAS!$E:$E,INT((ROW()-2)/20)+2))</f>
        <v/>
      </c>
      <c r="E6409" s="0" t="str">
        <f aca="false">IF($A6409="","",INDEX(CARTAO_COMPRAS!$H:$H,INT((ROW()-2)/20)+2)+MOD(ROW()-2,20))</f>
        <v/>
      </c>
      <c r="F6409" s="0" t="str">
        <f aca="false">IF($A6409="","",INDEX(CARTAO_COMPRAS!$G:$G,INT((ROW()-2)/20)+2))</f>
        <v/>
      </c>
      <c r="G6409" s="5" t="str">
        <f aca="false">IF($A6409="","",INDEX(CARTAO_COMPRAS!$I:$I,INT((ROW()-2)/20)+2))</f>
        <v/>
      </c>
      <c r="H6409" s="4" t="str">
        <f aca="false">IF($A6409="","",EDATE(INDEX(CARTAO_COMPRAS!$J:$J,INT((ROW()-2)/20)+2),MOD(ROW()-2,20)))</f>
        <v/>
      </c>
      <c r="I6409" s="4" t="str">
        <f aca="false">IF($H6409="","",$H6409-WEEKDAY($H6409,2)+1)</f>
        <v/>
      </c>
      <c r="J6409" s="4" t="str">
        <f aca="false">IF($I6409="","",$I6409+6)</f>
        <v/>
      </c>
      <c r="K6409" s="6" t="str">
        <f aca="false">IF($H6409="","",DATE(YEAR($H6409),MONTH($H6409),1))</f>
        <v/>
      </c>
      <c r="L6409" s="0" t="str">
        <f aca="false">IF($A6409="","",INDEX(CARTAO_COMPRAS!$K:$K,INT((ROW()-2)/20)+2))</f>
        <v/>
      </c>
      <c r="M6409" s="0" t="str">
        <f aca="false">IF($A6409="","","Compra no cartão")</f>
        <v/>
      </c>
    </row>
    <row r="6410" customFormat="false" ht="13.5" hidden="false" customHeight="false" outlineLevel="0" collapsed="false">
      <c r="A6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0" s="0" t="str">
        <f aca="false">IF($A6410="","",INDEX(CARTAO_COMPRAS!$C:$C,INT((ROW()-2)/20)+2))</f>
        <v/>
      </c>
      <c r="C6410" s="0" t="str">
        <f aca="false">IF($A6410="","",INDEX(CARTAO_COMPRAS!$D:$D,INT((ROW()-2)/20)+2))</f>
        <v/>
      </c>
      <c r="D6410" s="0" t="str">
        <f aca="false">IF($A6410="","",INDEX(CARTAO_COMPRAS!$E:$E,INT((ROW()-2)/20)+2))</f>
        <v/>
      </c>
      <c r="E6410" s="0" t="str">
        <f aca="false">IF($A6410="","",INDEX(CARTAO_COMPRAS!$H:$H,INT((ROW()-2)/20)+2)+MOD(ROW()-2,20))</f>
        <v/>
      </c>
      <c r="F6410" s="0" t="str">
        <f aca="false">IF($A6410="","",INDEX(CARTAO_COMPRAS!$G:$G,INT((ROW()-2)/20)+2))</f>
        <v/>
      </c>
      <c r="G6410" s="5" t="str">
        <f aca="false">IF($A6410="","",INDEX(CARTAO_COMPRAS!$I:$I,INT((ROW()-2)/20)+2))</f>
        <v/>
      </c>
      <c r="H6410" s="4" t="str">
        <f aca="false">IF($A6410="","",EDATE(INDEX(CARTAO_COMPRAS!$J:$J,INT((ROW()-2)/20)+2),MOD(ROW()-2,20)))</f>
        <v/>
      </c>
      <c r="I6410" s="4" t="str">
        <f aca="false">IF($H6410="","",$H6410-WEEKDAY($H6410,2)+1)</f>
        <v/>
      </c>
      <c r="J6410" s="4" t="str">
        <f aca="false">IF($I6410="","",$I6410+6)</f>
        <v/>
      </c>
      <c r="K6410" s="6" t="str">
        <f aca="false">IF($H6410="","",DATE(YEAR($H6410),MONTH($H6410),1))</f>
        <v/>
      </c>
      <c r="L6410" s="0" t="str">
        <f aca="false">IF($A6410="","",INDEX(CARTAO_COMPRAS!$K:$K,INT((ROW()-2)/20)+2))</f>
        <v/>
      </c>
      <c r="M6410" s="0" t="str">
        <f aca="false">IF($A6410="","","Compra no cartão")</f>
        <v/>
      </c>
    </row>
    <row r="6411" customFormat="false" ht="13.5" hidden="false" customHeight="false" outlineLevel="0" collapsed="false">
      <c r="A6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1" s="0" t="str">
        <f aca="false">IF($A6411="","",INDEX(CARTAO_COMPRAS!$C:$C,INT((ROW()-2)/20)+2))</f>
        <v/>
      </c>
      <c r="C6411" s="0" t="str">
        <f aca="false">IF($A6411="","",INDEX(CARTAO_COMPRAS!$D:$D,INT((ROW()-2)/20)+2))</f>
        <v/>
      </c>
      <c r="D6411" s="0" t="str">
        <f aca="false">IF($A6411="","",INDEX(CARTAO_COMPRAS!$E:$E,INT((ROW()-2)/20)+2))</f>
        <v/>
      </c>
      <c r="E6411" s="0" t="str">
        <f aca="false">IF($A6411="","",INDEX(CARTAO_COMPRAS!$H:$H,INT((ROW()-2)/20)+2)+MOD(ROW()-2,20))</f>
        <v/>
      </c>
      <c r="F6411" s="0" t="str">
        <f aca="false">IF($A6411="","",INDEX(CARTAO_COMPRAS!$G:$G,INT((ROW()-2)/20)+2))</f>
        <v/>
      </c>
      <c r="G6411" s="5" t="str">
        <f aca="false">IF($A6411="","",INDEX(CARTAO_COMPRAS!$I:$I,INT((ROW()-2)/20)+2))</f>
        <v/>
      </c>
      <c r="H6411" s="4" t="str">
        <f aca="false">IF($A6411="","",EDATE(INDEX(CARTAO_COMPRAS!$J:$J,INT((ROW()-2)/20)+2),MOD(ROW()-2,20)))</f>
        <v/>
      </c>
      <c r="I6411" s="4" t="str">
        <f aca="false">IF($H6411="","",$H6411-WEEKDAY($H6411,2)+1)</f>
        <v/>
      </c>
      <c r="J6411" s="4" t="str">
        <f aca="false">IF($I6411="","",$I6411+6)</f>
        <v/>
      </c>
      <c r="K6411" s="6" t="str">
        <f aca="false">IF($H6411="","",DATE(YEAR($H6411),MONTH($H6411),1))</f>
        <v/>
      </c>
      <c r="L6411" s="0" t="str">
        <f aca="false">IF($A6411="","",INDEX(CARTAO_COMPRAS!$K:$K,INT((ROW()-2)/20)+2))</f>
        <v/>
      </c>
      <c r="M6411" s="0" t="str">
        <f aca="false">IF($A6411="","","Compra no cartão")</f>
        <v/>
      </c>
    </row>
    <row r="6412" customFormat="false" ht="13.5" hidden="false" customHeight="false" outlineLevel="0" collapsed="false">
      <c r="A6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2" s="0" t="str">
        <f aca="false">IF($A6412="","",INDEX(CARTAO_COMPRAS!$C:$C,INT((ROW()-2)/20)+2))</f>
        <v/>
      </c>
      <c r="C6412" s="0" t="str">
        <f aca="false">IF($A6412="","",INDEX(CARTAO_COMPRAS!$D:$D,INT((ROW()-2)/20)+2))</f>
        <v/>
      </c>
      <c r="D6412" s="0" t="str">
        <f aca="false">IF($A6412="","",INDEX(CARTAO_COMPRAS!$E:$E,INT((ROW()-2)/20)+2))</f>
        <v/>
      </c>
      <c r="E6412" s="0" t="str">
        <f aca="false">IF($A6412="","",INDEX(CARTAO_COMPRAS!$H:$H,INT((ROW()-2)/20)+2)+MOD(ROW()-2,20))</f>
        <v/>
      </c>
      <c r="F6412" s="0" t="str">
        <f aca="false">IF($A6412="","",INDEX(CARTAO_COMPRAS!$G:$G,INT((ROW()-2)/20)+2))</f>
        <v/>
      </c>
      <c r="G6412" s="5" t="str">
        <f aca="false">IF($A6412="","",INDEX(CARTAO_COMPRAS!$I:$I,INT((ROW()-2)/20)+2))</f>
        <v/>
      </c>
      <c r="H6412" s="4" t="str">
        <f aca="false">IF($A6412="","",EDATE(INDEX(CARTAO_COMPRAS!$J:$J,INT((ROW()-2)/20)+2),MOD(ROW()-2,20)))</f>
        <v/>
      </c>
      <c r="I6412" s="4" t="str">
        <f aca="false">IF($H6412="","",$H6412-WEEKDAY($H6412,2)+1)</f>
        <v/>
      </c>
      <c r="J6412" s="4" t="str">
        <f aca="false">IF($I6412="","",$I6412+6)</f>
        <v/>
      </c>
      <c r="K6412" s="6" t="str">
        <f aca="false">IF($H6412="","",DATE(YEAR($H6412),MONTH($H6412),1))</f>
        <v/>
      </c>
      <c r="L6412" s="0" t="str">
        <f aca="false">IF($A6412="","",INDEX(CARTAO_COMPRAS!$K:$K,INT((ROW()-2)/20)+2))</f>
        <v/>
      </c>
      <c r="M6412" s="0" t="str">
        <f aca="false">IF($A6412="","","Compra no cartão")</f>
        <v/>
      </c>
    </row>
    <row r="6413" customFormat="false" ht="13.5" hidden="false" customHeight="false" outlineLevel="0" collapsed="false">
      <c r="A6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3" s="0" t="str">
        <f aca="false">IF($A6413="","",INDEX(CARTAO_COMPRAS!$C:$C,INT((ROW()-2)/20)+2))</f>
        <v/>
      </c>
      <c r="C6413" s="0" t="str">
        <f aca="false">IF($A6413="","",INDEX(CARTAO_COMPRAS!$D:$D,INT((ROW()-2)/20)+2))</f>
        <v/>
      </c>
      <c r="D6413" s="0" t="str">
        <f aca="false">IF($A6413="","",INDEX(CARTAO_COMPRAS!$E:$E,INT((ROW()-2)/20)+2))</f>
        <v/>
      </c>
      <c r="E6413" s="0" t="str">
        <f aca="false">IF($A6413="","",INDEX(CARTAO_COMPRAS!$H:$H,INT((ROW()-2)/20)+2)+MOD(ROW()-2,20))</f>
        <v/>
      </c>
      <c r="F6413" s="0" t="str">
        <f aca="false">IF($A6413="","",INDEX(CARTAO_COMPRAS!$G:$G,INT((ROW()-2)/20)+2))</f>
        <v/>
      </c>
      <c r="G6413" s="5" t="str">
        <f aca="false">IF($A6413="","",INDEX(CARTAO_COMPRAS!$I:$I,INT((ROW()-2)/20)+2))</f>
        <v/>
      </c>
      <c r="H6413" s="4" t="str">
        <f aca="false">IF($A6413="","",EDATE(INDEX(CARTAO_COMPRAS!$J:$J,INT((ROW()-2)/20)+2),MOD(ROW()-2,20)))</f>
        <v/>
      </c>
      <c r="I6413" s="4" t="str">
        <f aca="false">IF($H6413="","",$H6413-WEEKDAY($H6413,2)+1)</f>
        <v/>
      </c>
      <c r="J6413" s="4" t="str">
        <f aca="false">IF($I6413="","",$I6413+6)</f>
        <v/>
      </c>
      <c r="K6413" s="6" t="str">
        <f aca="false">IF($H6413="","",DATE(YEAR($H6413),MONTH($H6413),1))</f>
        <v/>
      </c>
      <c r="L6413" s="0" t="str">
        <f aca="false">IF($A6413="","",INDEX(CARTAO_COMPRAS!$K:$K,INT((ROW()-2)/20)+2))</f>
        <v/>
      </c>
      <c r="M6413" s="0" t="str">
        <f aca="false">IF($A6413="","","Compra no cartão")</f>
        <v/>
      </c>
    </row>
    <row r="6414" customFormat="false" ht="13.5" hidden="false" customHeight="false" outlineLevel="0" collapsed="false">
      <c r="A6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4" s="0" t="str">
        <f aca="false">IF($A6414="","",INDEX(CARTAO_COMPRAS!$C:$C,INT((ROW()-2)/20)+2))</f>
        <v/>
      </c>
      <c r="C6414" s="0" t="str">
        <f aca="false">IF($A6414="","",INDEX(CARTAO_COMPRAS!$D:$D,INT((ROW()-2)/20)+2))</f>
        <v/>
      </c>
      <c r="D6414" s="0" t="str">
        <f aca="false">IF($A6414="","",INDEX(CARTAO_COMPRAS!$E:$E,INT((ROW()-2)/20)+2))</f>
        <v/>
      </c>
      <c r="E6414" s="0" t="str">
        <f aca="false">IF($A6414="","",INDEX(CARTAO_COMPRAS!$H:$H,INT((ROW()-2)/20)+2)+MOD(ROW()-2,20))</f>
        <v/>
      </c>
      <c r="F6414" s="0" t="str">
        <f aca="false">IF($A6414="","",INDEX(CARTAO_COMPRAS!$G:$G,INT((ROW()-2)/20)+2))</f>
        <v/>
      </c>
      <c r="G6414" s="5" t="str">
        <f aca="false">IF($A6414="","",INDEX(CARTAO_COMPRAS!$I:$I,INT((ROW()-2)/20)+2))</f>
        <v/>
      </c>
      <c r="H6414" s="4" t="str">
        <f aca="false">IF($A6414="","",EDATE(INDEX(CARTAO_COMPRAS!$J:$J,INT((ROW()-2)/20)+2),MOD(ROW()-2,20)))</f>
        <v/>
      </c>
      <c r="I6414" s="4" t="str">
        <f aca="false">IF($H6414="","",$H6414-WEEKDAY($H6414,2)+1)</f>
        <v/>
      </c>
      <c r="J6414" s="4" t="str">
        <f aca="false">IF($I6414="","",$I6414+6)</f>
        <v/>
      </c>
      <c r="K6414" s="6" t="str">
        <f aca="false">IF($H6414="","",DATE(YEAR($H6414),MONTH($H6414),1))</f>
        <v/>
      </c>
      <c r="L6414" s="0" t="str">
        <f aca="false">IF($A6414="","",INDEX(CARTAO_COMPRAS!$K:$K,INT((ROW()-2)/20)+2))</f>
        <v/>
      </c>
      <c r="M6414" s="0" t="str">
        <f aca="false">IF($A6414="","","Compra no cartão")</f>
        <v/>
      </c>
    </row>
    <row r="6415" customFormat="false" ht="13.5" hidden="false" customHeight="false" outlineLevel="0" collapsed="false">
      <c r="A6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5" s="0" t="str">
        <f aca="false">IF($A6415="","",INDEX(CARTAO_COMPRAS!$C:$C,INT((ROW()-2)/20)+2))</f>
        <v/>
      </c>
      <c r="C6415" s="0" t="str">
        <f aca="false">IF($A6415="","",INDEX(CARTAO_COMPRAS!$D:$D,INT((ROW()-2)/20)+2))</f>
        <v/>
      </c>
      <c r="D6415" s="0" t="str">
        <f aca="false">IF($A6415="","",INDEX(CARTAO_COMPRAS!$E:$E,INT((ROW()-2)/20)+2))</f>
        <v/>
      </c>
      <c r="E6415" s="0" t="str">
        <f aca="false">IF($A6415="","",INDEX(CARTAO_COMPRAS!$H:$H,INT((ROW()-2)/20)+2)+MOD(ROW()-2,20))</f>
        <v/>
      </c>
      <c r="F6415" s="0" t="str">
        <f aca="false">IF($A6415="","",INDEX(CARTAO_COMPRAS!$G:$G,INT((ROW()-2)/20)+2))</f>
        <v/>
      </c>
      <c r="G6415" s="5" t="str">
        <f aca="false">IF($A6415="","",INDEX(CARTAO_COMPRAS!$I:$I,INT((ROW()-2)/20)+2))</f>
        <v/>
      </c>
      <c r="H6415" s="4" t="str">
        <f aca="false">IF($A6415="","",EDATE(INDEX(CARTAO_COMPRAS!$J:$J,INT((ROW()-2)/20)+2),MOD(ROW()-2,20)))</f>
        <v/>
      </c>
      <c r="I6415" s="4" t="str">
        <f aca="false">IF($H6415="","",$H6415-WEEKDAY($H6415,2)+1)</f>
        <v/>
      </c>
      <c r="J6415" s="4" t="str">
        <f aca="false">IF($I6415="","",$I6415+6)</f>
        <v/>
      </c>
      <c r="K6415" s="6" t="str">
        <f aca="false">IF($H6415="","",DATE(YEAR($H6415),MONTH($H6415),1))</f>
        <v/>
      </c>
      <c r="L6415" s="0" t="str">
        <f aca="false">IF($A6415="","",INDEX(CARTAO_COMPRAS!$K:$K,INT((ROW()-2)/20)+2))</f>
        <v/>
      </c>
      <c r="M6415" s="0" t="str">
        <f aca="false">IF($A6415="","","Compra no cartão")</f>
        <v/>
      </c>
    </row>
    <row r="6416" customFormat="false" ht="13.5" hidden="false" customHeight="false" outlineLevel="0" collapsed="false">
      <c r="A6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6" s="0" t="str">
        <f aca="false">IF($A6416="","",INDEX(CARTAO_COMPRAS!$C:$C,INT((ROW()-2)/20)+2))</f>
        <v/>
      </c>
      <c r="C6416" s="0" t="str">
        <f aca="false">IF($A6416="","",INDEX(CARTAO_COMPRAS!$D:$D,INT((ROW()-2)/20)+2))</f>
        <v/>
      </c>
      <c r="D6416" s="0" t="str">
        <f aca="false">IF($A6416="","",INDEX(CARTAO_COMPRAS!$E:$E,INT((ROW()-2)/20)+2))</f>
        <v/>
      </c>
      <c r="E6416" s="0" t="str">
        <f aca="false">IF($A6416="","",INDEX(CARTAO_COMPRAS!$H:$H,INT((ROW()-2)/20)+2)+MOD(ROW()-2,20))</f>
        <v/>
      </c>
      <c r="F6416" s="0" t="str">
        <f aca="false">IF($A6416="","",INDEX(CARTAO_COMPRAS!$G:$G,INT((ROW()-2)/20)+2))</f>
        <v/>
      </c>
      <c r="G6416" s="5" t="str">
        <f aca="false">IF($A6416="","",INDEX(CARTAO_COMPRAS!$I:$I,INT((ROW()-2)/20)+2))</f>
        <v/>
      </c>
      <c r="H6416" s="4" t="str">
        <f aca="false">IF($A6416="","",EDATE(INDEX(CARTAO_COMPRAS!$J:$J,INT((ROW()-2)/20)+2),MOD(ROW()-2,20)))</f>
        <v/>
      </c>
      <c r="I6416" s="4" t="str">
        <f aca="false">IF($H6416="","",$H6416-WEEKDAY($H6416,2)+1)</f>
        <v/>
      </c>
      <c r="J6416" s="4" t="str">
        <f aca="false">IF($I6416="","",$I6416+6)</f>
        <v/>
      </c>
      <c r="K6416" s="6" t="str">
        <f aca="false">IF($H6416="","",DATE(YEAR($H6416),MONTH($H6416),1))</f>
        <v/>
      </c>
      <c r="L6416" s="0" t="str">
        <f aca="false">IF($A6416="","",INDEX(CARTAO_COMPRAS!$K:$K,INT((ROW()-2)/20)+2))</f>
        <v/>
      </c>
      <c r="M6416" s="0" t="str">
        <f aca="false">IF($A6416="","","Compra no cartão")</f>
        <v/>
      </c>
    </row>
    <row r="6417" customFormat="false" ht="13.5" hidden="false" customHeight="false" outlineLevel="0" collapsed="false">
      <c r="A6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7" s="0" t="str">
        <f aca="false">IF($A6417="","",INDEX(CARTAO_COMPRAS!$C:$C,INT((ROW()-2)/20)+2))</f>
        <v/>
      </c>
      <c r="C6417" s="0" t="str">
        <f aca="false">IF($A6417="","",INDEX(CARTAO_COMPRAS!$D:$D,INT((ROW()-2)/20)+2))</f>
        <v/>
      </c>
      <c r="D6417" s="0" t="str">
        <f aca="false">IF($A6417="","",INDEX(CARTAO_COMPRAS!$E:$E,INT((ROW()-2)/20)+2))</f>
        <v/>
      </c>
      <c r="E6417" s="0" t="str">
        <f aca="false">IF($A6417="","",INDEX(CARTAO_COMPRAS!$H:$H,INT((ROW()-2)/20)+2)+MOD(ROW()-2,20))</f>
        <v/>
      </c>
      <c r="F6417" s="0" t="str">
        <f aca="false">IF($A6417="","",INDEX(CARTAO_COMPRAS!$G:$G,INT((ROW()-2)/20)+2))</f>
        <v/>
      </c>
      <c r="G6417" s="5" t="str">
        <f aca="false">IF($A6417="","",INDEX(CARTAO_COMPRAS!$I:$I,INT((ROW()-2)/20)+2))</f>
        <v/>
      </c>
      <c r="H6417" s="4" t="str">
        <f aca="false">IF($A6417="","",EDATE(INDEX(CARTAO_COMPRAS!$J:$J,INT((ROW()-2)/20)+2),MOD(ROW()-2,20)))</f>
        <v/>
      </c>
      <c r="I6417" s="4" t="str">
        <f aca="false">IF($H6417="","",$H6417-WEEKDAY($H6417,2)+1)</f>
        <v/>
      </c>
      <c r="J6417" s="4" t="str">
        <f aca="false">IF($I6417="","",$I6417+6)</f>
        <v/>
      </c>
      <c r="K6417" s="6" t="str">
        <f aca="false">IF($H6417="","",DATE(YEAR($H6417),MONTH($H6417),1))</f>
        <v/>
      </c>
      <c r="L6417" s="0" t="str">
        <f aca="false">IF($A6417="","",INDEX(CARTAO_COMPRAS!$K:$K,INT((ROW()-2)/20)+2))</f>
        <v/>
      </c>
      <c r="M6417" s="0" t="str">
        <f aca="false">IF($A6417="","","Compra no cartão")</f>
        <v/>
      </c>
    </row>
    <row r="6418" customFormat="false" ht="13.5" hidden="false" customHeight="false" outlineLevel="0" collapsed="false">
      <c r="A6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8" s="0" t="str">
        <f aca="false">IF($A6418="","",INDEX(CARTAO_COMPRAS!$C:$C,INT((ROW()-2)/20)+2))</f>
        <v/>
      </c>
      <c r="C6418" s="0" t="str">
        <f aca="false">IF($A6418="","",INDEX(CARTAO_COMPRAS!$D:$D,INT((ROW()-2)/20)+2))</f>
        <v/>
      </c>
      <c r="D6418" s="0" t="str">
        <f aca="false">IF($A6418="","",INDEX(CARTAO_COMPRAS!$E:$E,INT((ROW()-2)/20)+2))</f>
        <v/>
      </c>
      <c r="E6418" s="0" t="str">
        <f aca="false">IF($A6418="","",INDEX(CARTAO_COMPRAS!$H:$H,INT((ROW()-2)/20)+2)+MOD(ROW()-2,20))</f>
        <v/>
      </c>
      <c r="F6418" s="0" t="str">
        <f aca="false">IF($A6418="","",INDEX(CARTAO_COMPRAS!$G:$G,INT((ROW()-2)/20)+2))</f>
        <v/>
      </c>
      <c r="G6418" s="5" t="str">
        <f aca="false">IF($A6418="","",INDEX(CARTAO_COMPRAS!$I:$I,INT((ROW()-2)/20)+2))</f>
        <v/>
      </c>
      <c r="H6418" s="4" t="str">
        <f aca="false">IF($A6418="","",EDATE(INDEX(CARTAO_COMPRAS!$J:$J,INT((ROW()-2)/20)+2),MOD(ROW()-2,20)))</f>
        <v/>
      </c>
      <c r="I6418" s="4" t="str">
        <f aca="false">IF($H6418="","",$H6418-WEEKDAY($H6418,2)+1)</f>
        <v/>
      </c>
      <c r="J6418" s="4" t="str">
        <f aca="false">IF($I6418="","",$I6418+6)</f>
        <v/>
      </c>
      <c r="K6418" s="6" t="str">
        <f aca="false">IF($H6418="","",DATE(YEAR($H6418),MONTH($H6418),1))</f>
        <v/>
      </c>
      <c r="L6418" s="0" t="str">
        <f aca="false">IF($A6418="","",INDEX(CARTAO_COMPRAS!$K:$K,INT((ROW()-2)/20)+2))</f>
        <v/>
      </c>
      <c r="M6418" s="0" t="str">
        <f aca="false">IF($A6418="","","Compra no cartão")</f>
        <v/>
      </c>
    </row>
    <row r="6419" customFormat="false" ht="13.5" hidden="false" customHeight="false" outlineLevel="0" collapsed="false">
      <c r="A6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19" s="0" t="str">
        <f aca="false">IF($A6419="","",INDEX(CARTAO_COMPRAS!$C:$C,INT((ROW()-2)/20)+2))</f>
        <v/>
      </c>
      <c r="C6419" s="0" t="str">
        <f aca="false">IF($A6419="","",INDEX(CARTAO_COMPRAS!$D:$D,INT((ROW()-2)/20)+2))</f>
        <v/>
      </c>
      <c r="D6419" s="0" t="str">
        <f aca="false">IF($A6419="","",INDEX(CARTAO_COMPRAS!$E:$E,INT((ROW()-2)/20)+2))</f>
        <v/>
      </c>
      <c r="E6419" s="0" t="str">
        <f aca="false">IF($A6419="","",INDEX(CARTAO_COMPRAS!$H:$H,INT((ROW()-2)/20)+2)+MOD(ROW()-2,20))</f>
        <v/>
      </c>
      <c r="F6419" s="0" t="str">
        <f aca="false">IF($A6419="","",INDEX(CARTAO_COMPRAS!$G:$G,INT((ROW()-2)/20)+2))</f>
        <v/>
      </c>
      <c r="G6419" s="5" t="str">
        <f aca="false">IF($A6419="","",INDEX(CARTAO_COMPRAS!$I:$I,INT((ROW()-2)/20)+2))</f>
        <v/>
      </c>
      <c r="H6419" s="4" t="str">
        <f aca="false">IF($A6419="","",EDATE(INDEX(CARTAO_COMPRAS!$J:$J,INT((ROW()-2)/20)+2),MOD(ROW()-2,20)))</f>
        <v/>
      </c>
      <c r="I6419" s="4" t="str">
        <f aca="false">IF($H6419="","",$H6419-WEEKDAY($H6419,2)+1)</f>
        <v/>
      </c>
      <c r="J6419" s="4" t="str">
        <f aca="false">IF($I6419="","",$I6419+6)</f>
        <v/>
      </c>
      <c r="K6419" s="6" t="str">
        <f aca="false">IF($H6419="","",DATE(YEAR($H6419),MONTH($H6419),1))</f>
        <v/>
      </c>
      <c r="L6419" s="0" t="str">
        <f aca="false">IF($A6419="","",INDEX(CARTAO_COMPRAS!$K:$K,INT((ROW()-2)/20)+2))</f>
        <v/>
      </c>
      <c r="M6419" s="0" t="str">
        <f aca="false">IF($A6419="","","Compra no cartão")</f>
        <v/>
      </c>
    </row>
    <row r="6420" customFormat="false" ht="13.5" hidden="false" customHeight="false" outlineLevel="0" collapsed="false">
      <c r="A6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0" s="0" t="str">
        <f aca="false">IF($A6420="","",INDEX(CARTAO_COMPRAS!$C:$C,INT((ROW()-2)/20)+2))</f>
        <v/>
      </c>
      <c r="C6420" s="0" t="str">
        <f aca="false">IF($A6420="","",INDEX(CARTAO_COMPRAS!$D:$D,INT((ROW()-2)/20)+2))</f>
        <v/>
      </c>
      <c r="D6420" s="0" t="str">
        <f aca="false">IF($A6420="","",INDEX(CARTAO_COMPRAS!$E:$E,INT((ROW()-2)/20)+2))</f>
        <v/>
      </c>
      <c r="E6420" s="0" t="str">
        <f aca="false">IF($A6420="","",INDEX(CARTAO_COMPRAS!$H:$H,INT((ROW()-2)/20)+2)+MOD(ROW()-2,20))</f>
        <v/>
      </c>
      <c r="F6420" s="0" t="str">
        <f aca="false">IF($A6420="","",INDEX(CARTAO_COMPRAS!$G:$G,INT((ROW()-2)/20)+2))</f>
        <v/>
      </c>
      <c r="G6420" s="5" t="str">
        <f aca="false">IF($A6420="","",INDEX(CARTAO_COMPRAS!$I:$I,INT((ROW()-2)/20)+2))</f>
        <v/>
      </c>
      <c r="H6420" s="4" t="str">
        <f aca="false">IF($A6420="","",EDATE(INDEX(CARTAO_COMPRAS!$J:$J,INT((ROW()-2)/20)+2),MOD(ROW()-2,20)))</f>
        <v/>
      </c>
      <c r="I6420" s="4" t="str">
        <f aca="false">IF($H6420="","",$H6420-WEEKDAY($H6420,2)+1)</f>
        <v/>
      </c>
      <c r="J6420" s="4" t="str">
        <f aca="false">IF($I6420="","",$I6420+6)</f>
        <v/>
      </c>
      <c r="K6420" s="6" t="str">
        <f aca="false">IF($H6420="","",DATE(YEAR($H6420),MONTH($H6420),1))</f>
        <v/>
      </c>
      <c r="L6420" s="0" t="str">
        <f aca="false">IF($A6420="","",INDEX(CARTAO_COMPRAS!$K:$K,INT((ROW()-2)/20)+2))</f>
        <v/>
      </c>
      <c r="M6420" s="0" t="str">
        <f aca="false">IF($A6420="","","Compra no cartão")</f>
        <v/>
      </c>
    </row>
    <row r="6421" customFormat="false" ht="13.5" hidden="false" customHeight="false" outlineLevel="0" collapsed="false">
      <c r="A6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1" s="0" t="str">
        <f aca="false">IF($A6421="","",INDEX(CARTAO_COMPRAS!$C:$C,INT((ROW()-2)/20)+2))</f>
        <v/>
      </c>
      <c r="C6421" s="0" t="str">
        <f aca="false">IF($A6421="","",INDEX(CARTAO_COMPRAS!$D:$D,INT((ROW()-2)/20)+2))</f>
        <v/>
      </c>
      <c r="D6421" s="0" t="str">
        <f aca="false">IF($A6421="","",INDEX(CARTAO_COMPRAS!$E:$E,INT((ROW()-2)/20)+2))</f>
        <v/>
      </c>
      <c r="E6421" s="0" t="str">
        <f aca="false">IF($A6421="","",INDEX(CARTAO_COMPRAS!$H:$H,INT((ROW()-2)/20)+2)+MOD(ROW()-2,20))</f>
        <v/>
      </c>
      <c r="F6421" s="0" t="str">
        <f aca="false">IF($A6421="","",INDEX(CARTAO_COMPRAS!$G:$G,INT((ROW()-2)/20)+2))</f>
        <v/>
      </c>
      <c r="G6421" s="5" t="str">
        <f aca="false">IF($A6421="","",INDEX(CARTAO_COMPRAS!$I:$I,INT((ROW()-2)/20)+2))</f>
        <v/>
      </c>
      <c r="H6421" s="4" t="str">
        <f aca="false">IF($A6421="","",EDATE(INDEX(CARTAO_COMPRAS!$J:$J,INT((ROW()-2)/20)+2),MOD(ROW()-2,20)))</f>
        <v/>
      </c>
      <c r="I6421" s="4" t="str">
        <f aca="false">IF($H6421="","",$H6421-WEEKDAY($H6421,2)+1)</f>
        <v/>
      </c>
      <c r="J6421" s="4" t="str">
        <f aca="false">IF($I6421="","",$I6421+6)</f>
        <v/>
      </c>
      <c r="K6421" s="6" t="str">
        <f aca="false">IF($H6421="","",DATE(YEAR($H6421),MONTH($H6421),1))</f>
        <v/>
      </c>
      <c r="L6421" s="0" t="str">
        <f aca="false">IF($A6421="","",INDEX(CARTAO_COMPRAS!$K:$K,INT((ROW()-2)/20)+2))</f>
        <v/>
      </c>
      <c r="M6421" s="0" t="str">
        <f aca="false">IF($A6421="","","Compra no cartão")</f>
        <v/>
      </c>
    </row>
    <row r="6422" customFormat="false" ht="13.5" hidden="false" customHeight="false" outlineLevel="0" collapsed="false">
      <c r="A64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2" s="0" t="str">
        <f aca="false">IF($A6422="","",INDEX(CARTAO_COMPRAS!$C:$C,INT((ROW()-2)/20)+2))</f>
        <v/>
      </c>
      <c r="C6422" s="0" t="str">
        <f aca="false">IF($A6422="","",INDEX(CARTAO_COMPRAS!$D:$D,INT((ROW()-2)/20)+2))</f>
        <v/>
      </c>
      <c r="D6422" s="0" t="str">
        <f aca="false">IF($A6422="","",INDEX(CARTAO_COMPRAS!$E:$E,INT((ROW()-2)/20)+2))</f>
        <v/>
      </c>
      <c r="E6422" s="0" t="str">
        <f aca="false">IF($A6422="","",INDEX(CARTAO_COMPRAS!$H:$H,INT((ROW()-2)/20)+2)+MOD(ROW()-2,20))</f>
        <v/>
      </c>
      <c r="F6422" s="0" t="str">
        <f aca="false">IF($A6422="","",INDEX(CARTAO_COMPRAS!$G:$G,INT((ROW()-2)/20)+2))</f>
        <v/>
      </c>
      <c r="G6422" s="5" t="str">
        <f aca="false">IF($A6422="","",INDEX(CARTAO_COMPRAS!$I:$I,INT((ROW()-2)/20)+2))</f>
        <v/>
      </c>
      <c r="H6422" s="4" t="str">
        <f aca="false">IF($A6422="","",EDATE(INDEX(CARTAO_COMPRAS!$J:$J,INT((ROW()-2)/20)+2),MOD(ROW()-2,20)))</f>
        <v/>
      </c>
      <c r="I6422" s="4" t="str">
        <f aca="false">IF($H6422="","",$H6422-WEEKDAY($H6422,2)+1)</f>
        <v/>
      </c>
      <c r="J6422" s="4" t="str">
        <f aca="false">IF($I6422="","",$I6422+6)</f>
        <v/>
      </c>
      <c r="K6422" s="6" t="str">
        <f aca="false">IF($H6422="","",DATE(YEAR($H6422),MONTH($H6422),1))</f>
        <v/>
      </c>
      <c r="L6422" s="0" t="str">
        <f aca="false">IF($A6422="","",INDEX(CARTAO_COMPRAS!$K:$K,INT((ROW()-2)/20)+2))</f>
        <v/>
      </c>
      <c r="M6422" s="0" t="str">
        <f aca="false">IF($A6422="","","Compra no cartão")</f>
        <v/>
      </c>
    </row>
    <row r="6423" customFormat="false" ht="13.5" hidden="false" customHeight="false" outlineLevel="0" collapsed="false">
      <c r="A64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3" s="0" t="str">
        <f aca="false">IF($A6423="","",INDEX(CARTAO_COMPRAS!$C:$C,INT((ROW()-2)/20)+2))</f>
        <v/>
      </c>
      <c r="C6423" s="0" t="str">
        <f aca="false">IF($A6423="","",INDEX(CARTAO_COMPRAS!$D:$D,INT((ROW()-2)/20)+2))</f>
        <v/>
      </c>
      <c r="D6423" s="0" t="str">
        <f aca="false">IF($A6423="","",INDEX(CARTAO_COMPRAS!$E:$E,INT((ROW()-2)/20)+2))</f>
        <v/>
      </c>
      <c r="E6423" s="0" t="str">
        <f aca="false">IF($A6423="","",INDEX(CARTAO_COMPRAS!$H:$H,INT((ROW()-2)/20)+2)+MOD(ROW()-2,20))</f>
        <v/>
      </c>
      <c r="F6423" s="0" t="str">
        <f aca="false">IF($A6423="","",INDEX(CARTAO_COMPRAS!$G:$G,INT((ROW()-2)/20)+2))</f>
        <v/>
      </c>
      <c r="G6423" s="5" t="str">
        <f aca="false">IF($A6423="","",INDEX(CARTAO_COMPRAS!$I:$I,INT((ROW()-2)/20)+2))</f>
        <v/>
      </c>
      <c r="H6423" s="4" t="str">
        <f aca="false">IF($A6423="","",EDATE(INDEX(CARTAO_COMPRAS!$J:$J,INT((ROW()-2)/20)+2),MOD(ROW()-2,20)))</f>
        <v/>
      </c>
      <c r="I6423" s="4" t="str">
        <f aca="false">IF($H6423="","",$H6423-WEEKDAY($H6423,2)+1)</f>
        <v/>
      </c>
      <c r="J6423" s="4" t="str">
        <f aca="false">IF($I6423="","",$I6423+6)</f>
        <v/>
      </c>
      <c r="K6423" s="6" t="str">
        <f aca="false">IF($H6423="","",DATE(YEAR($H6423),MONTH($H6423),1))</f>
        <v/>
      </c>
      <c r="L6423" s="0" t="str">
        <f aca="false">IF($A6423="","",INDEX(CARTAO_COMPRAS!$K:$K,INT((ROW()-2)/20)+2))</f>
        <v/>
      </c>
      <c r="M6423" s="0" t="str">
        <f aca="false">IF($A6423="","","Compra no cartão")</f>
        <v/>
      </c>
    </row>
    <row r="6424" customFormat="false" ht="13.5" hidden="false" customHeight="false" outlineLevel="0" collapsed="false">
      <c r="A64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4" s="0" t="str">
        <f aca="false">IF($A6424="","",INDEX(CARTAO_COMPRAS!$C:$C,INT((ROW()-2)/20)+2))</f>
        <v/>
      </c>
      <c r="C6424" s="0" t="str">
        <f aca="false">IF($A6424="","",INDEX(CARTAO_COMPRAS!$D:$D,INT((ROW()-2)/20)+2))</f>
        <v/>
      </c>
      <c r="D6424" s="0" t="str">
        <f aca="false">IF($A6424="","",INDEX(CARTAO_COMPRAS!$E:$E,INT((ROW()-2)/20)+2))</f>
        <v/>
      </c>
      <c r="E6424" s="0" t="str">
        <f aca="false">IF($A6424="","",INDEX(CARTAO_COMPRAS!$H:$H,INT((ROW()-2)/20)+2)+MOD(ROW()-2,20))</f>
        <v/>
      </c>
      <c r="F6424" s="0" t="str">
        <f aca="false">IF($A6424="","",INDEX(CARTAO_COMPRAS!$G:$G,INT((ROW()-2)/20)+2))</f>
        <v/>
      </c>
      <c r="G6424" s="5" t="str">
        <f aca="false">IF($A6424="","",INDEX(CARTAO_COMPRAS!$I:$I,INT((ROW()-2)/20)+2))</f>
        <v/>
      </c>
      <c r="H6424" s="4" t="str">
        <f aca="false">IF($A6424="","",EDATE(INDEX(CARTAO_COMPRAS!$J:$J,INT((ROW()-2)/20)+2),MOD(ROW()-2,20)))</f>
        <v/>
      </c>
      <c r="I6424" s="4" t="str">
        <f aca="false">IF($H6424="","",$H6424-WEEKDAY($H6424,2)+1)</f>
        <v/>
      </c>
      <c r="J6424" s="4" t="str">
        <f aca="false">IF($I6424="","",$I6424+6)</f>
        <v/>
      </c>
      <c r="K6424" s="6" t="str">
        <f aca="false">IF($H6424="","",DATE(YEAR($H6424),MONTH($H6424),1))</f>
        <v/>
      </c>
      <c r="L6424" s="0" t="str">
        <f aca="false">IF($A6424="","",INDEX(CARTAO_COMPRAS!$K:$K,INT((ROW()-2)/20)+2))</f>
        <v/>
      </c>
      <c r="M6424" s="0" t="str">
        <f aca="false">IF($A6424="","","Compra no cartão")</f>
        <v/>
      </c>
    </row>
    <row r="6425" customFormat="false" ht="13.5" hidden="false" customHeight="false" outlineLevel="0" collapsed="false">
      <c r="A6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5" s="0" t="str">
        <f aca="false">IF($A6425="","",INDEX(CARTAO_COMPRAS!$C:$C,INT((ROW()-2)/20)+2))</f>
        <v/>
      </c>
      <c r="C6425" s="0" t="str">
        <f aca="false">IF($A6425="","",INDEX(CARTAO_COMPRAS!$D:$D,INT((ROW()-2)/20)+2))</f>
        <v/>
      </c>
      <c r="D6425" s="0" t="str">
        <f aca="false">IF($A6425="","",INDEX(CARTAO_COMPRAS!$E:$E,INT((ROW()-2)/20)+2))</f>
        <v/>
      </c>
      <c r="E6425" s="0" t="str">
        <f aca="false">IF($A6425="","",INDEX(CARTAO_COMPRAS!$H:$H,INT((ROW()-2)/20)+2)+MOD(ROW()-2,20))</f>
        <v/>
      </c>
      <c r="F6425" s="0" t="str">
        <f aca="false">IF($A6425="","",INDEX(CARTAO_COMPRAS!$G:$G,INT((ROW()-2)/20)+2))</f>
        <v/>
      </c>
      <c r="G6425" s="5" t="str">
        <f aca="false">IF($A6425="","",INDEX(CARTAO_COMPRAS!$I:$I,INT((ROW()-2)/20)+2))</f>
        <v/>
      </c>
      <c r="H6425" s="4" t="str">
        <f aca="false">IF($A6425="","",EDATE(INDEX(CARTAO_COMPRAS!$J:$J,INT((ROW()-2)/20)+2),MOD(ROW()-2,20)))</f>
        <v/>
      </c>
      <c r="I6425" s="4" t="str">
        <f aca="false">IF($H6425="","",$H6425-WEEKDAY($H6425,2)+1)</f>
        <v/>
      </c>
      <c r="J6425" s="4" t="str">
        <f aca="false">IF($I6425="","",$I6425+6)</f>
        <v/>
      </c>
      <c r="K6425" s="6" t="str">
        <f aca="false">IF($H6425="","",DATE(YEAR($H6425),MONTH($H6425),1))</f>
        <v/>
      </c>
      <c r="L6425" s="0" t="str">
        <f aca="false">IF($A6425="","",INDEX(CARTAO_COMPRAS!$K:$K,INT((ROW()-2)/20)+2))</f>
        <v/>
      </c>
      <c r="M6425" s="0" t="str">
        <f aca="false">IF($A6425="","","Compra no cartão")</f>
        <v/>
      </c>
    </row>
    <row r="6426" customFormat="false" ht="13.5" hidden="false" customHeight="false" outlineLevel="0" collapsed="false">
      <c r="A6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6" s="0" t="str">
        <f aca="false">IF($A6426="","",INDEX(CARTAO_COMPRAS!$C:$C,INT((ROW()-2)/20)+2))</f>
        <v/>
      </c>
      <c r="C6426" s="0" t="str">
        <f aca="false">IF($A6426="","",INDEX(CARTAO_COMPRAS!$D:$D,INT((ROW()-2)/20)+2))</f>
        <v/>
      </c>
      <c r="D6426" s="0" t="str">
        <f aca="false">IF($A6426="","",INDEX(CARTAO_COMPRAS!$E:$E,INT((ROW()-2)/20)+2))</f>
        <v/>
      </c>
      <c r="E6426" s="0" t="str">
        <f aca="false">IF($A6426="","",INDEX(CARTAO_COMPRAS!$H:$H,INT((ROW()-2)/20)+2)+MOD(ROW()-2,20))</f>
        <v/>
      </c>
      <c r="F6426" s="0" t="str">
        <f aca="false">IF($A6426="","",INDEX(CARTAO_COMPRAS!$G:$G,INT((ROW()-2)/20)+2))</f>
        <v/>
      </c>
      <c r="G6426" s="5" t="str">
        <f aca="false">IF($A6426="","",INDEX(CARTAO_COMPRAS!$I:$I,INT((ROW()-2)/20)+2))</f>
        <v/>
      </c>
      <c r="H6426" s="4" t="str">
        <f aca="false">IF($A6426="","",EDATE(INDEX(CARTAO_COMPRAS!$J:$J,INT((ROW()-2)/20)+2),MOD(ROW()-2,20)))</f>
        <v/>
      </c>
      <c r="I6426" s="4" t="str">
        <f aca="false">IF($H6426="","",$H6426-WEEKDAY($H6426,2)+1)</f>
        <v/>
      </c>
      <c r="J6426" s="4" t="str">
        <f aca="false">IF($I6426="","",$I6426+6)</f>
        <v/>
      </c>
      <c r="K6426" s="6" t="str">
        <f aca="false">IF($H6426="","",DATE(YEAR($H6426),MONTH($H6426),1))</f>
        <v/>
      </c>
      <c r="L6426" s="0" t="str">
        <f aca="false">IF($A6426="","",INDEX(CARTAO_COMPRAS!$K:$K,INT((ROW()-2)/20)+2))</f>
        <v/>
      </c>
      <c r="M6426" s="0" t="str">
        <f aca="false">IF($A6426="","","Compra no cartão")</f>
        <v/>
      </c>
    </row>
    <row r="6427" customFormat="false" ht="13.5" hidden="false" customHeight="false" outlineLevel="0" collapsed="false">
      <c r="A6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7" s="0" t="str">
        <f aca="false">IF($A6427="","",INDEX(CARTAO_COMPRAS!$C:$C,INT((ROW()-2)/20)+2))</f>
        <v/>
      </c>
      <c r="C6427" s="0" t="str">
        <f aca="false">IF($A6427="","",INDEX(CARTAO_COMPRAS!$D:$D,INT((ROW()-2)/20)+2))</f>
        <v/>
      </c>
      <c r="D6427" s="0" t="str">
        <f aca="false">IF($A6427="","",INDEX(CARTAO_COMPRAS!$E:$E,INT((ROW()-2)/20)+2))</f>
        <v/>
      </c>
      <c r="E6427" s="0" t="str">
        <f aca="false">IF($A6427="","",INDEX(CARTAO_COMPRAS!$H:$H,INT((ROW()-2)/20)+2)+MOD(ROW()-2,20))</f>
        <v/>
      </c>
      <c r="F6427" s="0" t="str">
        <f aca="false">IF($A6427="","",INDEX(CARTAO_COMPRAS!$G:$G,INT((ROW()-2)/20)+2))</f>
        <v/>
      </c>
      <c r="G6427" s="5" t="str">
        <f aca="false">IF($A6427="","",INDEX(CARTAO_COMPRAS!$I:$I,INT((ROW()-2)/20)+2))</f>
        <v/>
      </c>
      <c r="H6427" s="4" t="str">
        <f aca="false">IF($A6427="","",EDATE(INDEX(CARTAO_COMPRAS!$J:$J,INT((ROW()-2)/20)+2),MOD(ROW()-2,20)))</f>
        <v/>
      </c>
      <c r="I6427" s="4" t="str">
        <f aca="false">IF($H6427="","",$H6427-WEEKDAY($H6427,2)+1)</f>
        <v/>
      </c>
      <c r="J6427" s="4" t="str">
        <f aca="false">IF($I6427="","",$I6427+6)</f>
        <v/>
      </c>
      <c r="K6427" s="6" t="str">
        <f aca="false">IF($H6427="","",DATE(YEAR($H6427),MONTH($H6427),1))</f>
        <v/>
      </c>
      <c r="L6427" s="0" t="str">
        <f aca="false">IF($A6427="","",INDEX(CARTAO_COMPRAS!$K:$K,INT((ROW()-2)/20)+2))</f>
        <v/>
      </c>
      <c r="M6427" s="0" t="str">
        <f aca="false">IF($A6427="","","Compra no cartão")</f>
        <v/>
      </c>
    </row>
    <row r="6428" customFormat="false" ht="13.5" hidden="false" customHeight="false" outlineLevel="0" collapsed="false">
      <c r="A6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8" s="0" t="str">
        <f aca="false">IF($A6428="","",INDEX(CARTAO_COMPRAS!$C:$C,INT((ROW()-2)/20)+2))</f>
        <v/>
      </c>
      <c r="C6428" s="0" t="str">
        <f aca="false">IF($A6428="","",INDEX(CARTAO_COMPRAS!$D:$D,INT((ROW()-2)/20)+2))</f>
        <v/>
      </c>
      <c r="D6428" s="0" t="str">
        <f aca="false">IF($A6428="","",INDEX(CARTAO_COMPRAS!$E:$E,INT((ROW()-2)/20)+2))</f>
        <v/>
      </c>
      <c r="E6428" s="0" t="str">
        <f aca="false">IF($A6428="","",INDEX(CARTAO_COMPRAS!$H:$H,INT((ROW()-2)/20)+2)+MOD(ROW()-2,20))</f>
        <v/>
      </c>
      <c r="F6428" s="0" t="str">
        <f aca="false">IF($A6428="","",INDEX(CARTAO_COMPRAS!$G:$G,INT((ROW()-2)/20)+2))</f>
        <v/>
      </c>
      <c r="G6428" s="5" t="str">
        <f aca="false">IF($A6428="","",INDEX(CARTAO_COMPRAS!$I:$I,INT((ROW()-2)/20)+2))</f>
        <v/>
      </c>
      <c r="H6428" s="4" t="str">
        <f aca="false">IF($A6428="","",EDATE(INDEX(CARTAO_COMPRAS!$J:$J,INT((ROW()-2)/20)+2),MOD(ROW()-2,20)))</f>
        <v/>
      </c>
      <c r="I6428" s="4" t="str">
        <f aca="false">IF($H6428="","",$H6428-WEEKDAY($H6428,2)+1)</f>
        <v/>
      </c>
      <c r="J6428" s="4" t="str">
        <f aca="false">IF($I6428="","",$I6428+6)</f>
        <v/>
      </c>
      <c r="K6428" s="6" t="str">
        <f aca="false">IF($H6428="","",DATE(YEAR($H6428),MONTH($H6428),1))</f>
        <v/>
      </c>
      <c r="L6428" s="0" t="str">
        <f aca="false">IF($A6428="","",INDEX(CARTAO_COMPRAS!$K:$K,INT((ROW()-2)/20)+2))</f>
        <v/>
      </c>
      <c r="M6428" s="0" t="str">
        <f aca="false">IF($A6428="","","Compra no cartão")</f>
        <v/>
      </c>
    </row>
    <row r="6429" customFormat="false" ht="13.5" hidden="false" customHeight="false" outlineLevel="0" collapsed="false">
      <c r="A6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29" s="0" t="str">
        <f aca="false">IF($A6429="","",INDEX(CARTAO_COMPRAS!$C:$C,INT((ROW()-2)/20)+2))</f>
        <v/>
      </c>
      <c r="C6429" s="0" t="str">
        <f aca="false">IF($A6429="","",INDEX(CARTAO_COMPRAS!$D:$D,INT((ROW()-2)/20)+2))</f>
        <v/>
      </c>
      <c r="D6429" s="0" t="str">
        <f aca="false">IF($A6429="","",INDEX(CARTAO_COMPRAS!$E:$E,INT((ROW()-2)/20)+2))</f>
        <v/>
      </c>
      <c r="E6429" s="0" t="str">
        <f aca="false">IF($A6429="","",INDEX(CARTAO_COMPRAS!$H:$H,INT((ROW()-2)/20)+2)+MOD(ROW()-2,20))</f>
        <v/>
      </c>
      <c r="F6429" s="0" t="str">
        <f aca="false">IF($A6429="","",INDEX(CARTAO_COMPRAS!$G:$G,INT((ROW()-2)/20)+2))</f>
        <v/>
      </c>
      <c r="G6429" s="5" t="str">
        <f aca="false">IF($A6429="","",INDEX(CARTAO_COMPRAS!$I:$I,INT((ROW()-2)/20)+2))</f>
        <v/>
      </c>
      <c r="H6429" s="4" t="str">
        <f aca="false">IF($A6429="","",EDATE(INDEX(CARTAO_COMPRAS!$J:$J,INT((ROW()-2)/20)+2),MOD(ROW()-2,20)))</f>
        <v/>
      </c>
      <c r="I6429" s="4" t="str">
        <f aca="false">IF($H6429="","",$H6429-WEEKDAY($H6429,2)+1)</f>
        <v/>
      </c>
      <c r="J6429" s="4" t="str">
        <f aca="false">IF($I6429="","",$I6429+6)</f>
        <v/>
      </c>
      <c r="K6429" s="6" t="str">
        <f aca="false">IF($H6429="","",DATE(YEAR($H6429),MONTH($H6429),1))</f>
        <v/>
      </c>
      <c r="L6429" s="0" t="str">
        <f aca="false">IF($A6429="","",INDEX(CARTAO_COMPRAS!$K:$K,INT((ROW()-2)/20)+2))</f>
        <v/>
      </c>
      <c r="M6429" s="0" t="str">
        <f aca="false">IF($A6429="","","Compra no cartão")</f>
        <v/>
      </c>
    </row>
    <row r="6430" customFormat="false" ht="13.5" hidden="false" customHeight="false" outlineLevel="0" collapsed="false">
      <c r="A6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0" s="0" t="str">
        <f aca="false">IF($A6430="","",INDEX(CARTAO_COMPRAS!$C:$C,INT((ROW()-2)/20)+2))</f>
        <v/>
      </c>
      <c r="C6430" s="0" t="str">
        <f aca="false">IF($A6430="","",INDEX(CARTAO_COMPRAS!$D:$D,INT((ROW()-2)/20)+2))</f>
        <v/>
      </c>
      <c r="D6430" s="0" t="str">
        <f aca="false">IF($A6430="","",INDEX(CARTAO_COMPRAS!$E:$E,INT((ROW()-2)/20)+2))</f>
        <v/>
      </c>
      <c r="E6430" s="0" t="str">
        <f aca="false">IF($A6430="","",INDEX(CARTAO_COMPRAS!$H:$H,INT((ROW()-2)/20)+2)+MOD(ROW()-2,20))</f>
        <v/>
      </c>
      <c r="F6430" s="0" t="str">
        <f aca="false">IF($A6430="","",INDEX(CARTAO_COMPRAS!$G:$G,INT((ROW()-2)/20)+2))</f>
        <v/>
      </c>
      <c r="G6430" s="5" t="str">
        <f aca="false">IF($A6430="","",INDEX(CARTAO_COMPRAS!$I:$I,INT((ROW()-2)/20)+2))</f>
        <v/>
      </c>
      <c r="H6430" s="4" t="str">
        <f aca="false">IF($A6430="","",EDATE(INDEX(CARTAO_COMPRAS!$J:$J,INT((ROW()-2)/20)+2),MOD(ROW()-2,20)))</f>
        <v/>
      </c>
      <c r="I6430" s="4" t="str">
        <f aca="false">IF($H6430="","",$H6430-WEEKDAY($H6430,2)+1)</f>
        <v/>
      </c>
      <c r="J6430" s="4" t="str">
        <f aca="false">IF($I6430="","",$I6430+6)</f>
        <v/>
      </c>
      <c r="K6430" s="6" t="str">
        <f aca="false">IF($H6430="","",DATE(YEAR($H6430),MONTH($H6430),1))</f>
        <v/>
      </c>
      <c r="L6430" s="0" t="str">
        <f aca="false">IF($A6430="","",INDEX(CARTAO_COMPRAS!$K:$K,INT((ROW()-2)/20)+2))</f>
        <v/>
      </c>
      <c r="M6430" s="0" t="str">
        <f aca="false">IF($A6430="","","Compra no cartão")</f>
        <v/>
      </c>
    </row>
    <row r="6431" customFormat="false" ht="13.5" hidden="false" customHeight="false" outlineLevel="0" collapsed="false">
      <c r="A6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1" s="0" t="str">
        <f aca="false">IF($A6431="","",INDEX(CARTAO_COMPRAS!$C:$C,INT((ROW()-2)/20)+2))</f>
        <v/>
      </c>
      <c r="C6431" s="0" t="str">
        <f aca="false">IF($A6431="","",INDEX(CARTAO_COMPRAS!$D:$D,INT((ROW()-2)/20)+2))</f>
        <v/>
      </c>
      <c r="D6431" s="0" t="str">
        <f aca="false">IF($A6431="","",INDEX(CARTAO_COMPRAS!$E:$E,INT((ROW()-2)/20)+2))</f>
        <v/>
      </c>
      <c r="E6431" s="0" t="str">
        <f aca="false">IF($A6431="","",INDEX(CARTAO_COMPRAS!$H:$H,INT((ROW()-2)/20)+2)+MOD(ROW()-2,20))</f>
        <v/>
      </c>
      <c r="F6431" s="0" t="str">
        <f aca="false">IF($A6431="","",INDEX(CARTAO_COMPRAS!$G:$G,INT((ROW()-2)/20)+2))</f>
        <v/>
      </c>
      <c r="G6431" s="5" t="str">
        <f aca="false">IF($A6431="","",INDEX(CARTAO_COMPRAS!$I:$I,INT((ROW()-2)/20)+2))</f>
        <v/>
      </c>
      <c r="H6431" s="4" t="str">
        <f aca="false">IF($A6431="","",EDATE(INDEX(CARTAO_COMPRAS!$J:$J,INT((ROW()-2)/20)+2),MOD(ROW()-2,20)))</f>
        <v/>
      </c>
      <c r="I6431" s="4" t="str">
        <f aca="false">IF($H6431="","",$H6431-WEEKDAY($H6431,2)+1)</f>
        <v/>
      </c>
      <c r="J6431" s="4" t="str">
        <f aca="false">IF($I6431="","",$I6431+6)</f>
        <v/>
      </c>
      <c r="K6431" s="6" t="str">
        <f aca="false">IF($H6431="","",DATE(YEAR($H6431),MONTH($H6431),1))</f>
        <v/>
      </c>
      <c r="L6431" s="0" t="str">
        <f aca="false">IF($A6431="","",INDEX(CARTAO_COMPRAS!$K:$K,INT((ROW()-2)/20)+2))</f>
        <v/>
      </c>
      <c r="M6431" s="0" t="str">
        <f aca="false">IF($A6431="","","Compra no cartão")</f>
        <v/>
      </c>
    </row>
    <row r="6432" customFormat="false" ht="13.5" hidden="false" customHeight="false" outlineLevel="0" collapsed="false">
      <c r="A6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2" s="0" t="str">
        <f aca="false">IF($A6432="","",INDEX(CARTAO_COMPRAS!$C:$C,INT((ROW()-2)/20)+2))</f>
        <v/>
      </c>
      <c r="C6432" s="0" t="str">
        <f aca="false">IF($A6432="","",INDEX(CARTAO_COMPRAS!$D:$D,INT((ROW()-2)/20)+2))</f>
        <v/>
      </c>
      <c r="D6432" s="0" t="str">
        <f aca="false">IF($A6432="","",INDEX(CARTAO_COMPRAS!$E:$E,INT((ROW()-2)/20)+2))</f>
        <v/>
      </c>
      <c r="E6432" s="0" t="str">
        <f aca="false">IF($A6432="","",INDEX(CARTAO_COMPRAS!$H:$H,INT((ROW()-2)/20)+2)+MOD(ROW()-2,20))</f>
        <v/>
      </c>
      <c r="F6432" s="0" t="str">
        <f aca="false">IF($A6432="","",INDEX(CARTAO_COMPRAS!$G:$G,INT((ROW()-2)/20)+2))</f>
        <v/>
      </c>
      <c r="G6432" s="5" t="str">
        <f aca="false">IF($A6432="","",INDEX(CARTAO_COMPRAS!$I:$I,INT((ROW()-2)/20)+2))</f>
        <v/>
      </c>
      <c r="H6432" s="4" t="str">
        <f aca="false">IF($A6432="","",EDATE(INDEX(CARTAO_COMPRAS!$J:$J,INT((ROW()-2)/20)+2),MOD(ROW()-2,20)))</f>
        <v/>
      </c>
      <c r="I6432" s="4" t="str">
        <f aca="false">IF($H6432="","",$H6432-WEEKDAY($H6432,2)+1)</f>
        <v/>
      </c>
      <c r="J6432" s="4" t="str">
        <f aca="false">IF($I6432="","",$I6432+6)</f>
        <v/>
      </c>
      <c r="K6432" s="6" t="str">
        <f aca="false">IF($H6432="","",DATE(YEAR($H6432),MONTH($H6432),1))</f>
        <v/>
      </c>
      <c r="L6432" s="0" t="str">
        <f aca="false">IF($A6432="","",INDEX(CARTAO_COMPRAS!$K:$K,INT((ROW()-2)/20)+2))</f>
        <v/>
      </c>
      <c r="M6432" s="0" t="str">
        <f aca="false">IF($A6432="","","Compra no cartão")</f>
        <v/>
      </c>
    </row>
    <row r="6433" customFormat="false" ht="13.5" hidden="false" customHeight="false" outlineLevel="0" collapsed="false">
      <c r="A6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3" s="0" t="str">
        <f aca="false">IF($A6433="","",INDEX(CARTAO_COMPRAS!$C:$C,INT((ROW()-2)/20)+2))</f>
        <v/>
      </c>
      <c r="C6433" s="0" t="str">
        <f aca="false">IF($A6433="","",INDEX(CARTAO_COMPRAS!$D:$D,INT((ROW()-2)/20)+2))</f>
        <v/>
      </c>
      <c r="D6433" s="0" t="str">
        <f aca="false">IF($A6433="","",INDEX(CARTAO_COMPRAS!$E:$E,INT((ROW()-2)/20)+2))</f>
        <v/>
      </c>
      <c r="E6433" s="0" t="str">
        <f aca="false">IF($A6433="","",INDEX(CARTAO_COMPRAS!$H:$H,INT((ROW()-2)/20)+2)+MOD(ROW()-2,20))</f>
        <v/>
      </c>
      <c r="F6433" s="0" t="str">
        <f aca="false">IF($A6433="","",INDEX(CARTAO_COMPRAS!$G:$G,INT((ROW()-2)/20)+2))</f>
        <v/>
      </c>
      <c r="G6433" s="5" t="str">
        <f aca="false">IF($A6433="","",INDEX(CARTAO_COMPRAS!$I:$I,INT((ROW()-2)/20)+2))</f>
        <v/>
      </c>
      <c r="H6433" s="4" t="str">
        <f aca="false">IF($A6433="","",EDATE(INDEX(CARTAO_COMPRAS!$J:$J,INT((ROW()-2)/20)+2),MOD(ROW()-2,20)))</f>
        <v/>
      </c>
      <c r="I6433" s="4" t="str">
        <f aca="false">IF($H6433="","",$H6433-WEEKDAY($H6433,2)+1)</f>
        <v/>
      </c>
      <c r="J6433" s="4" t="str">
        <f aca="false">IF($I6433="","",$I6433+6)</f>
        <v/>
      </c>
      <c r="K6433" s="6" t="str">
        <f aca="false">IF($H6433="","",DATE(YEAR($H6433),MONTH($H6433),1))</f>
        <v/>
      </c>
      <c r="L6433" s="0" t="str">
        <f aca="false">IF($A6433="","",INDEX(CARTAO_COMPRAS!$K:$K,INT((ROW()-2)/20)+2))</f>
        <v/>
      </c>
      <c r="M6433" s="0" t="str">
        <f aca="false">IF($A6433="","","Compra no cartão")</f>
        <v/>
      </c>
    </row>
    <row r="6434" customFormat="false" ht="13.5" hidden="false" customHeight="false" outlineLevel="0" collapsed="false">
      <c r="A6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4" s="0" t="str">
        <f aca="false">IF($A6434="","",INDEX(CARTAO_COMPRAS!$C:$C,INT((ROW()-2)/20)+2))</f>
        <v/>
      </c>
      <c r="C6434" s="0" t="str">
        <f aca="false">IF($A6434="","",INDEX(CARTAO_COMPRAS!$D:$D,INT((ROW()-2)/20)+2))</f>
        <v/>
      </c>
      <c r="D6434" s="0" t="str">
        <f aca="false">IF($A6434="","",INDEX(CARTAO_COMPRAS!$E:$E,INT((ROW()-2)/20)+2))</f>
        <v/>
      </c>
      <c r="E6434" s="0" t="str">
        <f aca="false">IF($A6434="","",INDEX(CARTAO_COMPRAS!$H:$H,INT((ROW()-2)/20)+2)+MOD(ROW()-2,20))</f>
        <v/>
      </c>
      <c r="F6434" s="0" t="str">
        <f aca="false">IF($A6434="","",INDEX(CARTAO_COMPRAS!$G:$G,INT((ROW()-2)/20)+2))</f>
        <v/>
      </c>
      <c r="G6434" s="5" t="str">
        <f aca="false">IF($A6434="","",INDEX(CARTAO_COMPRAS!$I:$I,INT((ROW()-2)/20)+2))</f>
        <v/>
      </c>
      <c r="H6434" s="4" t="str">
        <f aca="false">IF($A6434="","",EDATE(INDEX(CARTAO_COMPRAS!$J:$J,INT((ROW()-2)/20)+2),MOD(ROW()-2,20)))</f>
        <v/>
      </c>
      <c r="I6434" s="4" t="str">
        <f aca="false">IF($H6434="","",$H6434-WEEKDAY($H6434,2)+1)</f>
        <v/>
      </c>
      <c r="J6434" s="4" t="str">
        <f aca="false">IF($I6434="","",$I6434+6)</f>
        <v/>
      </c>
      <c r="K6434" s="6" t="str">
        <f aca="false">IF($H6434="","",DATE(YEAR($H6434),MONTH($H6434),1))</f>
        <v/>
      </c>
      <c r="L6434" s="0" t="str">
        <f aca="false">IF($A6434="","",INDEX(CARTAO_COMPRAS!$K:$K,INT((ROW()-2)/20)+2))</f>
        <v/>
      </c>
      <c r="M6434" s="0" t="str">
        <f aca="false">IF($A6434="","","Compra no cartão")</f>
        <v/>
      </c>
    </row>
    <row r="6435" customFormat="false" ht="13.5" hidden="false" customHeight="false" outlineLevel="0" collapsed="false">
      <c r="A6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5" s="0" t="str">
        <f aca="false">IF($A6435="","",INDEX(CARTAO_COMPRAS!$C:$C,INT((ROW()-2)/20)+2))</f>
        <v/>
      </c>
      <c r="C6435" s="0" t="str">
        <f aca="false">IF($A6435="","",INDEX(CARTAO_COMPRAS!$D:$D,INT((ROW()-2)/20)+2))</f>
        <v/>
      </c>
      <c r="D6435" s="0" t="str">
        <f aca="false">IF($A6435="","",INDEX(CARTAO_COMPRAS!$E:$E,INT((ROW()-2)/20)+2))</f>
        <v/>
      </c>
      <c r="E6435" s="0" t="str">
        <f aca="false">IF($A6435="","",INDEX(CARTAO_COMPRAS!$H:$H,INT((ROW()-2)/20)+2)+MOD(ROW()-2,20))</f>
        <v/>
      </c>
      <c r="F6435" s="0" t="str">
        <f aca="false">IF($A6435="","",INDEX(CARTAO_COMPRAS!$G:$G,INT((ROW()-2)/20)+2))</f>
        <v/>
      </c>
      <c r="G6435" s="5" t="str">
        <f aca="false">IF($A6435="","",INDEX(CARTAO_COMPRAS!$I:$I,INT((ROW()-2)/20)+2))</f>
        <v/>
      </c>
      <c r="H6435" s="4" t="str">
        <f aca="false">IF($A6435="","",EDATE(INDEX(CARTAO_COMPRAS!$J:$J,INT((ROW()-2)/20)+2),MOD(ROW()-2,20)))</f>
        <v/>
      </c>
      <c r="I6435" s="4" t="str">
        <f aca="false">IF($H6435="","",$H6435-WEEKDAY($H6435,2)+1)</f>
        <v/>
      </c>
      <c r="J6435" s="4" t="str">
        <f aca="false">IF($I6435="","",$I6435+6)</f>
        <v/>
      </c>
      <c r="K6435" s="6" t="str">
        <f aca="false">IF($H6435="","",DATE(YEAR($H6435),MONTH($H6435),1))</f>
        <v/>
      </c>
      <c r="L6435" s="0" t="str">
        <f aca="false">IF($A6435="","",INDEX(CARTAO_COMPRAS!$K:$K,INT((ROW()-2)/20)+2))</f>
        <v/>
      </c>
      <c r="M6435" s="0" t="str">
        <f aca="false">IF($A6435="","","Compra no cartão")</f>
        <v/>
      </c>
    </row>
    <row r="6436" customFormat="false" ht="13.5" hidden="false" customHeight="false" outlineLevel="0" collapsed="false">
      <c r="A6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6" s="0" t="str">
        <f aca="false">IF($A6436="","",INDEX(CARTAO_COMPRAS!$C:$C,INT((ROW()-2)/20)+2))</f>
        <v/>
      </c>
      <c r="C6436" s="0" t="str">
        <f aca="false">IF($A6436="","",INDEX(CARTAO_COMPRAS!$D:$D,INT((ROW()-2)/20)+2))</f>
        <v/>
      </c>
      <c r="D6436" s="0" t="str">
        <f aca="false">IF($A6436="","",INDEX(CARTAO_COMPRAS!$E:$E,INT((ROW()-2)/20)+2))</f>
        <v/>
      </c>
      <c r="E6436" s="0" t="str">
        <f aca="false">IF($A6436="","",INDEX(CARTAO_COMPRAS!$H:$H,INT((ROW()-2)/20)+2)+MOD(ROW()-2,20))</f>
        <v/>
      </c>
      <c r="F6436" s="0" t="str">
        <f aca="false">IF($A6436="","",INDEX(CARTAO_COMPRAS!$G:$G,INT((ROW()-2)/20)+2))</f>
        <v/>
      </c>
      <c r="G6436" s="5" t="str">
        <f aca="false">IF($A6436="","",INDEX(CARTAO_COMPRAS!$I:$I,INT((ROW()-2)/20)+2))</f>
        <v/>
      </c>
      <c r="H6436" s="4" t="str">
        <f aca="false">IF($A6436="","",EDATE(INDEX(CARTAO_COMPRAS!$J:$J,INT((ROW()-2)/20)+2),MOD(ROW()-2,20)))</f>
        <v/>
      </c>
      <c r="I6436" s="4" t="str">
        <f aca="false">IF($H6436="","",$H6436-WEEKDAY($H6436,2)+1)</f>
        <v/>
      </c>
      <c r="J6436" s="4" t="str">
        <f aca="false">IF($I6436="","",$I6436+6)</f>
        <v/>
      </c>
      <c r="K6436" s="6" t="str">
        <f aca="false">IF($H6436="","",DATE(YEAR($H6436),MONTH($H6436),1))</f>
        <v/>
      </c>
      <c r="L6436" s="0" t="str">
        <f aca="false">IF($A6436="","",INDEX(CARTAO_COMPRAS!$K:$K,INT((ROW()-2)/20)+2))</f>
        <v/>
      </c>
      <c r="M6436" s="0" t="str">
        <f aca="false">IF($A6436="","","Compra no cartão")</f>
        <v/>
      </c>
    </row>
    <row r="6437" customFormat="false" ht="13.5" hidden="false" customHeight="false" outlineLevel="0" collapsed="false">
      <c r="A6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7" s="0" t="str">
        <f aca="false">IF($A6437="","",INDEX(CARTAO_COMPRAS!$C:$C,INT((ROW()-2)/20)+2))</f>
        <v/>
      </c>
      <c r="C6437" s="0" t="str">
        <f aca="false">IF($A6437="","",INDEX(CARTAO_COMPRAS!$D:$D,INT((ROW()-2)/20)+2))</f>
        <v/>
      </c>
      <c r="D6437" s="0" t="str">
        <f aca="false">IF($A6437="","",INDEX(CARTAO_COMPRAS!$E:$E,INT((ROW()-2)/20)+2))</f>
        <v/>
      </c>
      <c r="E6437" s="0" t="str">
        <f aca="false">IF($A6437="","",INDEX(CARTAO_COMPRAS!$H:$H,INT((ROW()-2)/20)+2)+MOD(ROW()-2,20))</f>
        <v/>
      </c>
      <c r="F6437" s="0" t="str">
        <f aca="false">IF($A6437="","",INDEX(CARTAO_COMPRAS!$G:$G,INT((ROW()-2)/20)+2))</f>
        <v/>
      </c>
      <c r="G6437" s="5" t="str">
        <f aca="false">IF($A6437="","",INDEX(CARTAO_COMPRAS!$I:$I,INT((ROW()-2)/20)+2))</f>
        <v/>
      </c>
      <c r="H6437" s="4" t="str">
        <f aca="false">IF($A6437="","",EDATE(INDEX(CARTAO_COMPRAS!$J:$J,INT((ROW()-2)/20)+2),MOD(ROW()-2,20)))</f>
        <v/>
      </c>
      <c r="I6437" s="4" t="str">
        <f aca="false">IF($H6437="","",$H6437-WEEKDAY($H6437,2)+1)</f>
        <v/>
      </c>
      <c r="J6437" s="4" t="str">
        <f aca="false">IF($I6437="","",$I6437+6)</f>
        <v/>
      </c>
      <c r="K6437" s="6" t="str">
        <f aca="false">IF($H6437="","",DATE(YEAR($H6437),MONTH($H6437),1))</f>
        <v/>
      </c>
      <c r="L6437" s="0" t="str">
        <f aca="false">IF($A6437="","",INDEX(CARTAO_COMPRAS!$K:$K,INT((ROW()-2)/20)+2))</f>
        <v/>
      </c>
      <c r="M6437" s="0" t="str">
        <f aca="false">IF($A6437="","","Compra no cartão")</f>
        <v/>
      </c>
    </row>
    <row r="6438" customFormat="false" ht="13.5" hidden="false" customHeight="false" outlineLevel="0" collapsed="false">
      <c r="A6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8" s="0" t="str">
        <f aca="false">IF($A6438="","",INDEX(CARTAO_COMPRAS!$C:$C,INT((ROW()-2)/20)+2))</f>
        <v/>
      </c>
      <c r="C6438" s="0" t="str">
        <f aca="false">IF($A6438="","",INDEX(CARTAO_COMPRAS!$D:$D,INT((ROW()-2)/20)+2))</f>
        <v/>
      </c>
      <c r="D6438" s="0" t="str">
        <f aca="false">IF($A6438="","",INDEX(CARTAO_COMPRAS!$E:$E,INT((ROW()-2)/20)+2))</f>
        <v/>
      </c>
      <c r="E6438" s="0" t="str">
        <f aca="false">IF($A6438="","",INDEX(CARTAO_COMPRAS!$H:$H,INT((ROW()-2)/20)+2)+MOD(ROW()-2,20))</f>
        <v/>
      </c>
      <c r="F6438" s="0" t="str">
        <f aca="false">IF($A6438="","",INDEX(CARTAO_COMPRAS!$G:$G,INT((ROW()-2)/20)+2))</f>
        <v/>
      </c>
      <c r="G6438" s="5" t="str">
        <f aca="false">IF($A6438="","",INDEX(CARTAO_COMPRAS!$I:$I,INT((ROW()-2)/20)+2))</f>
        <v/>
      </c>
      <c r="H6438" s="4" t="str">
        <f aca="false">IF($A6438="","",EDATE(INDEX(CARTAO_COMPRAS!$J:$J,INT((ROW()-2)/20)+2),MOD(ROW()-2,20)))</f>
        <v/>
      </c>
      <c r="I6438" s="4" t="str">
        <f aca="false">IF($H6438="","",$H6438-WEEKDAY($H6438,2)+1)</f>
        <v/>
      </c>
      <c r="J6438" s="4" t="str">
        <f aca="false">IF($I6438="","",$I6438+6)</f>
        <v/>
      </c>
      <c r="K6438" s="6" t="str">
        <f aca="false">IF($H6438="","",DATE(YEAR($H6438),MONTH($H6438),1))</f>
        <v/>
      </c>
      <c r="L6438" s="0" t="str">
        <f aca="false">IF($A6438="","",INDEX(CARTAO_COMPRAS!$K:$K,INT((ROW()-2)/20)+2))</f>
        <v/>
      </c>
      <c r="M6438" s="0" t="str">
        <f aca="false">IF($A6438="","","Compra no cartão")</f>
        <v/>
      </c>
    </row>
    <row r="6439" customFormat="false" ht="13.5" hidden="false" customHeight="false" outlineLevel="0" collapsed="false">
      <c r="A6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39" s="0" t="str">
        <f aca="false">IF($A6439="","",INDEX(CARTAO_COMPRAS!$C:$C,INT((ROW()-2)/20)+2))</f>
        <v/>
      </c>
      <c r="C6439" s="0" t="str">
        <f aca="false">IF($A6439="","",INDEX(CARTAO_COMPRAS!$D:$D,INT((ROW()-2)/20)+2))</f>
        <v/>
      </c>
      <c r="D6439" s="0" t="str">
        <f aca="false">IF($A6439="","",INDEX(CARTAO_COMPRAS!$E:$E,INT((ROW()-2)/20)+2))</f>
        <v/>
      </c>
      <c r="E6439" s="0" t="str">
        <f aca="false">IF($A6439="","",INDEX(CARTAO_COMPRAS!$H:$H,INT((ROW()-2)/20)+2)+MOD(ROW()-2,20))</f>
        <v/>
      </c>
      <c r="F6439" s="0" t="str">
        <f aca="false">IF($A6439="","",INDEX(CARTAO_COMPRAS!$G:$G,INT((ROW()-2)/20)+2))</f>
        <v/>
      </c>
      <c r="G6439" s="5" t="str">
        <f aca="false">IF($A6439="","",INDEX(CARTAO_COMPRAS!$I:$I,INT((ROW()-2)/20)+2))</f>
        <v/>
      </c>
      <c r="H6439" s="4" t="str">
        <f aca="false">IF($A6439="","",EDATE(INDEX(CARTAO_COMPRAS!$J:$J,INT((ROW()-2)/20)+2),MOD(ROW()-2,20)))</f>
        <v/>
      </c>
      <c r="I6439" s="4" t="str">
        <f aca="false">IF($H6439="","",$H6439-WEEKDAY($H6439,2)+1)</f>
        <v/>
      </c>
      <c r="J6439" s="4" t="str">
        <f aca="false">IF($I6439="","",$I6439+6)</f>
        <v/>
      </c>
      <c r="K6439" s="6" t="str">
        <f aca="false">IF($H6439="","",DATE(YEAR($H6439),MONTH($H6439),1))</f>
        <v/>
      </c>
      <c r="L6439" s="0" t="str">
        <f aca="false">IF($A6439="","",INDEX(CARTAO_COMPRAS!$K:$K,INT((ROW()-2)/20)+2))</f>
        <v/>
      </c>
      <c r="M6439" s="0" t="str">
        <f aca="false">IF($A6439="","","Compra no cartão")</f>
        <v/>
      </c>
    </row>
    <row r="6440" customFormat="false" ht="13.5" hidden="false" customHeight="false" outlineLevel="0" collapsed="false">
      <c r="A6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0" s="0" t="str">
        <f aca="false">IF($A6440="","",INDEX(CARTAO_COMPRAS!$C:$C,INT((ROW()-2)/20)+2))</f>
        <v/>
      </c>
      <c r="C6440" s="0" t="str">
        <f aca="false">IF($A6440="","",INDEX(CARTAO_COMPRAS!$D:$D,INT((ROW()-2)/20)+2))</f>
        <v/>
      </c>
      <c r="D6440" s="0" t="str">
        <f aca="false">IF($A6440="","",INDEX(CARTAO_COMPRAS!$E:$E,INT((ROW()-2)/20)+2))</f>
        <v/>
      </c>
      <c r="E6440" s="0" t="str">
        <f aca="false">IF($A6440="","",INDEX(CARTAO_COMPRAS!$H:$H,INT((ROW()-2)/20)+2)+MOD(ROW()-2,20))</f>
        <v/>
      </c>
      <c r="F6440" s="0" t="str">
        <f aca="false">IF($A6440="","",INDEX(CARTAO_COMPRAS!$G:$G,INT((ROW()-2)/20)+2))</f>
        <v/>
      </c>
      <c r="G6440" s="5" t="str">
        <f aca="false">IF($A6440="","",INDEX(CARTAO_COMPRAS!$I:$I,INT((ROW()-2)/20)+2))</f>
        <v/>
      </c>
      <c r="H6440" s="4" t="str">
        <f aca="false">IF($A6440="","",EDATE(INDEX(CARTAO_COMPRAS!$J:$J,INT((ROW()-2)/20)+2),MOD(ROW()-2,20)))</f>
        <v/>
      </c>
      <c r="I6440" s="4" t="str">
        <f aca="false">IF($H6440="","",$H6440-WEEKDAY($H6440,2)+1)</f>
        <v/>
      </c>
      <c r="J6440" s="4" t="str">
        <f aca="false">IF($I6440="","",$I6440+6)</f>
        <v/>
      </c>
      <c r="K6440" s="6" t="str">
        <f aca="false">IF($H6440="","",DATE(YEAR($H6440),MONTH($H6440),1))</f>
        <v/>
      </c>
      <c r="L6440" s="0" t="str">
        <f aca="false">IF($A6440="","",INDEX(CARTAO_COMPRAS!$K:$K,INT((ROW()-2)/20)+2))</f>
        <v/>
      </c>
      <c r="M6440" s="0" t="str">
        <f aca="false">IF($A6440="","","Compra no cartão")</f>
        <v/>
      </c>
    </row>
    <row r="6441" customFormat="false" ht="13.5" hidden="false" customHeight="false" outlineLevel="0" collapsed="false">
      <c r="A6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1" s="0" t="str">
        <f aca="false">IF($A6441="","",INDEX(CARTAO_COMPRAS!$C:$C,INT((ROW()-2)/20)+2))</f>
        <v/>
      </c>
      <c r="C6441" s="0" t="str">
        <f aca="false">IF($A6441="","",INDEX(CARTAO_COMPRAS!$D:$D,INT((ROW()-2)/20)+2))</f>
        <v/>
      </c>
      <c r="D6441" s="0" t="str">
        <f aca="false">IF($A6441="","",INDEX(CARTAO_COMPRAS!$E:$E,INT((ROW()-2)/20)+2))</f>
        <v/>
      </c>
      <c r="E6441" s="0" t="str">
        <f aca="false">IF($A6441="","",INDEX(CARTAO_COMPRAS!$H:$H,INT((ROW()-2)/20)+2)+MOD(ROW()-2,20))</f>
        <v/>
      </c>
      <c r="F6441" s="0" t="str">
        <f aca="false">IF($A6441="","",INDEX(CARTAO_COMPRAS!$G:$G,INT((ROW()-2)/20)+2))</f>
        <v/>
      </c>
      <c r="G6441" s="5" t="str">
        <f aca="false">IF($A6441="","",INDEX(CARTAO_COMPRAS!$I:$I,INT((ROW()-2)/20)+2))</f>
        <v/>
      </c>
      <c r="H6441" s="4" t="str">
        <f aca="false">IF($A6441="","",EDATE(INDEX(CARTAO_COMPRAS!$J:$J,INT((ROW()-2)/20)+2),MOD(ROW()-2,20)))</f>
        <v/>
      </c>
      <c r="I6441" s="4" t="str">
        <f aca="false">IF($H6441="","",$H6441-WEEKDAY($H6441,2)+1)</f>
        <v/>
      </c>
      <c r="J6441" s="4" t="str">
        <f aca="false">IF($I6441="","",$I6441+6)</f>
        <v/>
      </c>
      <c r="K6441" s="6" t="str">
        <f aca="false">IF($H6441="","",DATE(YEAR($H6441),MONTH($H6441),1))</f>
        <v/>
      </c>
      <c r="L6441" s="0" t="str">
        <f aca="false">IF($A6441="","",INDEX(CARTAO_COMPRAS!$K:$K,INT((ROW()-2)/20)+2))</f>
        <v/>
      </c>
      <c r="M6441" s="0" t="str">
        <f aca="false">IF($A6441="","","Compra no cartão")</f>
        <v/>
      </c>
    </row>
    <row r="6442" customFormat="false" ht="13.5" hidden="false" customHeight="false" outlineLevel="0" collapsed="false">
      <c r="A64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2" s="0" t="str">
        <f aca="false">IF($A6442="","",INDEX(CARTAO_COMPRAS!$C:$C,INT((ROW()-2)/20)+2))</f>
        <v/>
      </c>
      <c r="C6442" s="0" t="str">
        <f aca="false">IF($A6442="","",INDEX(CARTAO_COMPRAS!$D:$D,INT((ROW()-2)/20)+2))</f>
        <v/>
      </c>
      <c r="D6442" s="0" t="str">
        <f aca="false">IF($A6442="","",INDEX(CARTAO_COMPRAS!$E:$E,INT((ROW()-2)/20)+2))</f>
        <v/>
      </c>
      <c r="E6442" s="0" t="str">
        <f aca="false">IF($A6442="","",INDEX(CARTAO_COMPRAS!$H:$H,INT((ROW()-2)/20)+2)+MOD(ROW()-2,20))</f>
        <v/>
      </c>
      <c r="F6442" s="0" t="str">
        <f aca="false">IF($A6442="","",INDEX(CARTAO_COMPRAS!$G:$G,INT((ROW()-2)/20)+2))</f>
        <v/>
      </c>
      <c r="G6442" s="5" t="str">
        <f aca="false">IF($A6442="","",INDEX(CARTAO_COMPRAS!$I:$I,INT((ROW()-2)/20)+2))</f>
        <v/>
      </c>
      <c r="H6442" s="4" t="str">
        <f aca="false">IF($A6442="","",EDATE(INDEX(CARTAO_COMPRAS!$J:$J,INT((ROW()-2)/20)+2),MOD(ROW()-2,20)))</f>
        <v/>
      </c>
      <c r="I6442" s="4" t="str">
        <f aca="false">IF($H6442="","",$H6442-WEEKDAY($H6442,2)+1)</f>
        <v/>
      </c>
      <c r="J6442" s="4" t="str">
        <f aca="false">IF($I6442="","",$I6442+6)</f>
        <v/>
      </c>
      <c r="K6442" s="6" t="str">
        <f aca="false">IF($H6442="","",DATE(YEAR($H6442),MONTH($H6442),1))</f>
        <v/>
      </c>
      <c r="L6442" s="0" t="str">
        <f aca="false">IF($A6442="","",INDEX(CARTAO_COMPRAS!$K:$K,INT((ROW()-2)/20)+2))</f>
        <v/>
      </c>
      <c r="M6442" s="0" t="str">
        <f aca="false">IF($A6442="","","Compra no cartão")</f>
        <v/>
      </c>
    </row>
    <row r="6443" customFormat="false" ht="13.5" hidden="false" customHeight="false" outlineLevel="0" collapsed="false">
      <c r="A6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3" s="0" t="str">
        <f aca="false">IF($A6443="","",INDEX(CARTAO_COMPRAS!$C:$C,INT((ROW()-2)/20)+2))</f>
        <v/>
      </c>
      <c r="C6443" s="0" t="str">
        <f aca="false">IF($A6443="","",INDEX(CARTAO_COMPRAS!$D:$D,INT((ROW()-2)/20)+2))</f>
        <v/>
      </c>
      <c r="D6443" s="0" t="str">
        <f aca="false">IF($A6443="","",INDEX(CARTAO_COMPRAS!$E:$E,INT((ROW()-2)/20)+2))</f>
        <v/>
      </c>
      <c r="E6443" s="0" t="str">
        <f aca="false">IF($A6443="","",INDEX(CARTAO_COMPRAS!$H:$H,INT((ROW()-2)/20)+2)+MOD(ROW()-2,20))</f>
        <v/>
      </c>
      <c r="F6443" s="0" t="str">
        <f aca="false">IF($A6443="","",INDEX(CARTAO_COMPRAS!$G:$G,INT((ROW()-2)/20)+2))</f>
        <v/>
      </c>
      <c r="G6443" s="5" t="str">
        <f aca="false">IF($A6443="","",INDEX(CARTAO_COMPRAS!$I:$I,INT((ROW()-2)/20)+2))</f>
        <v/>
      </c>
      <c r="H6443" s="4" t="str">
        <f aca="false">IF($A6443="","",EDATE(INDEX(CARTAO_COMPRAS!$J:$J,INT((ROW()-2)/20)+2),MOD(ROW()-2,20)))</f>
        <v/>
      </c>
      <c r="I6443" s="4" t="str">
        <f aca="false">IF($H6443="","",$H6443-WEEKDAY($H6443,2)+1)</f>
        <v/>
      </c>
      <c r="J6443" s="4" t="str">
        <f aca="false">IF($I6443="","",$I6443+6)</f>
        <v/>
      </c>
      <c r="K6443" s="6" t="str">
        <f aca="false">IF($H6443="","",DATE(YEAR($H6443),MONTH($H6443),1))</f>
        <v/>
      </c>
      <c r="L6443" s="0" t="str">
        <f aca="false">IF($A6443="","",INDEX(CARTAO_COMPRAS!$K:$K,INT((ROW()-2)/20)+2))</f>
        <v/>
      </c>
      <c r="M6443" s="0" t="str">
        <f aca="false">IF($A6443="","","Compra no cartão")</f>
        <v/>
      </c>
    </row>
    <row r="6444" customFormat="false" ht="13.5" hidden="false" customHeight="false" outlineLevel="0" collapsed="false">
      <c r="A6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4" s="0" t="str">
        <f aca="false">IF($A6444="","",INDEX(CARTAO_COMPRAS!$C:$C,INT((ROW()-2)/20)+2))</f>
        <v/>
      </c>
      <c r="C6444" s="0" t="str">
        <f aca="false">IF($A6444="","",INDEX(CARTAO_COMPRAS!$D:$D,INT((ROW()-2)/20)+2))</f>
        <v/>
      </c>
      <c r="D6444" s="0" t="str">
        <f aca="false">IF($A6444="","",INDEX(CARTAO_COMPRAS!$E:$E,INT((ROW()-2)/20)+2))</f>
        <v/>
      </c>
      <c r="E6444" s="0" t="str">
        <f aca="false">IF($A6444="","",INDEX(CARTAO_COMPRAS!$H:$H,INT((ROW()-2)/20)+2)+MOD(ROW()-2,20))</f>
        <v/>
      </c>
      <c r="F6444" s="0" t="str">
        <f aca="false">IF($A6444="","",INDEX(CARTAO_COMPRAS!$G:$G,INT((ROW()-2)/20)+2))</f>
        <v/>
      </c>
      <c r="G6444" s="5" t="str">
        <f aca="false">IF($A6444="","",INDEX(CARTAO_COMPRAS!$I:$I,INT((ROW()-2)/20)+2))</f>
        <v/>
      </c>
      <c r="H6444" s="4" t="str">
        <f aca="false">IF($A6444="","",EDATE(INDEX(CARTAO_COMPRAS!$J:$J,INT((ROW()-2)/20)+2),MOD(ROW()-2,20)))</f>
        <v/>
      </c>
      <c r="I6444" s="4" t="str">
        <f aca="false">IF($H6444="","",$H6444-WEEKDAY($H6444,2)+1)</f>
        <v/>
      </c>
      <c r="J6444" s="4" t="str">
        <f aca="false">IF($I6444="","",$I6444+6)</f>
        <v/>
      </c>
      <c r="K6444" s="6" t="str">
        <f aca="false">IF($H6444="","",DATE(YEAR($H6444),MONTH($H6444),1))</f>
        <v/>
      </c>
      <c r="L6444" s="0" t="str">
        <f aca="false">IF($A6444="","",INDEX(CARTAO_COMPRAS!$K:$K,INT((ROW()-2)/20)+2))</f>
        <v/>
      </c>
      <c r="M6444" s="0" t="str">
        <f aca="false">IF($A6444="","","Compra no cartão")</f>
        <v/>
      </c>
    </row>
    <row r="6445" customFormat="false" ht="13.5" hidden="false" customHeight="false" outlineLevel="0" collapsed="false">
      <c r="A6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5" s="0" t="str">
        <f aca="false">IF($A6445="","",INDEX(CARTAO_COMPRAS!$C:$C,INT((ROW()-2)/20)+2))</f>
        <v/>
      </c>
      <c r="C6445" s="0" t="str">
        <f aca="false">IF($A6445="","",INDEX(CARTAO_COMPRAS!$D:$D,INT((ROW()-2)/20)+2))</f>
        <v/>
      </c>
      <c r="D6445" s="0" t="str">
        <f aca="false">IF($A6445="","",INDEX(CARTAO_COMPRAS!$E:$E,INT((ROW()-2)/20)+2))</f>
        <v/>
      </c>
      <c r="E6445" s="0" t="str">
        <f aca="false">IF($A6445="","",INDEX(CARTAO_COMPRAS!$H:$H,INT((ROW()-2)/20)+2)+MOD(ROW()-2,20))</f>
        <v/>
      </c>
      <c r="F6445" s="0" t="str">
        <f aca="false">IF($A6445="","",INDEX(CARTAO_COMPRAS!$G:$G,INT((ROW()-2)/20)+2))</f>
        <v/>
      </c>
      <c r="G6445" s="5" t="str">
        <f aca="false">IF($A6445="","",INDEX(CARTAO_COMPRAS!$I:$I,INT((ROW()-2)/20)+2))</f>
        <v/>
      </c>
      <c r="H6445" s="4" t="str">
        <f aca="false">IF($A6445="","",EDATE(INDEX(CARTAO_COMPRAS!$J:$J,INT((ROW()-2)/20)+2),MOD(ROW()-2,20)))</f>
        <v/>
      </c>
      <c r="I6445" s="4" t="str">
        <f aca="false">IF($H6445="","",$H6445-WEEKDAY($H6445,2)+1)</f>
        <v/>
      </c>
      <c r="J6445" s="4" t="str">
        <f aca="false">IF($I6445="","",$I6445+6)</f>
        <v/>
      </c>
      <c r="K6445" s="6" t="str">
        <f aca="false">IF($H6445="","",DATE(YEAR($H6445),MONTH($H6445),1))</f>
        <v/>
      </c>
      <c r="L6445" s="0" t="str">
        <f aca="false">IF($A6445="","",INDEX(CARTAO_COMPRAS!$K:$K,INT((ROW()-2)/20)+2))</f>
        <v/>
      </c>
      <c r="M6445" s="0" t="str">
        <f aca="false">IF($A6445="","","Compra no cartão")</f>
        <v/>
      </c>
    </row>
    <row r="6446" customFormat="false" ht="13.5" hidden="false" customHeight="false" outlineLevel="0" collapsed="false">
      <c r="A6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6" s="0" t="str">
        <f aca="false">IF($A6446="","",INDEX(CARTAO_COMPRAS!$C:$C,INT((ROW()-2)/20)+2))</f>
        <v/>
      </c>
      <c r="C6446" s="0" t="str">
        <f aca="false">IF($A6446="","",INDEX(CARTAO_COMPRAS!$D:$D,INT((ROW()-2)/20)+2))</f>
        <v/>
      </c>
      <c r="D6446" s="0" t="str">
        <f aca="false">IF($A6446="","",INDEX(CARTAO_COMPRAS!$E:$E,INT((ROW()-2)/20)+2))</f>
        <v/>
      </c>
      <c r="E6446" s="0" t="str">
        <f aca="false">IF($A6446="","",INDEX(CARTAO_COMPRAS!$H:$H,INT((ROW()-2)/20)+2)+MOD(ROW()-2,20))</f>
        <v/>
      </c>
      <c r="F6446" s="0" t="str">
        <f aca="false">IF($A6446="","",INDEX(CARTAO_COMPRAS!$G:$G,INT((ROW()-2)/20)+2))</f>
        <v/>
      </c>
      <c r="G6446" s="5" t="str">
        <f aca="false">IF($A6446="","",INDEX(CARTAO_COMPRAS!$I:$I,INT((ROW()-2)/20)+2))</f>
        <v/>
      </c>
      <c r="H6446" s="4" t="str">
        <f aca="false">IF($A6446="","",EDATE(INDEX(CARTAO_COMPRAS!$J:$J,INT((ROW()-2)/20)+2),MOD(ROW()-2,20)))</f>
        <v/>
      </c>
      <c r="I6446" s="4" t="str">
        <f aca="false">IF($H6446="","",$H6446-WEEKDAY($H6446,2)+1)</f>
        <v/>
      </c>
      <c r="J6446" s="4" t="str">
        <f aca="false">IF($I6446="","",$I6446+6)</f>
        <v/>
      </c>
      <c r="K6446" s="6" t="str">
        <f aca="false">IF($H6446="","",DATE(YEAR($H6446),MONTH($H6446),1))</f>
        <v/>
      </c>
      <c r="L6446" s="0" t="str">
        <f aca="false">IF($A6446="","",INDEX(CARTAO_COMPRAS!$K:$K,INT((ROW()-2)/20)+2))</f>
        <v/>
      </c>
      <c r="M6446" s="0" t="str">
        <f aca="false">IF($A6446="","","Compra no cartão")</f>
        <v/>
      </c>
    </row>
    <row r="6447" customFormat="false" ht="13.5" hidden="false" customHeight="false" outlineLevel="0" collapsed="false">
      <c r="A6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7" s="0" t="str">
        <f aca="false">IF($A6447="","",INDEX(CARTAO_COMPRAS!$C:$C,INT((ROW()-2)/20)+2))</f>
        <v/>
      </c>
      <c r="C6447" s="0" t="str">
        <f aca="false">IF($A6447="","",INDEX(CARTAO_COMPRAS!$D:$D,INT((ROW()-2)/20)+2))</f>
        <v/>
      </c>
      <c r="D6447" s="0" t="str">
        <f aca="false">IF($A6447="","",INDEX(CARTAO_COMPRAS!$E:$E,INT((ROW()-2)/20)+2))</f>
        <v/>
      </c>
      <c r="E6447" s="0" t="str">
        <f aca="false">IF($A6447="","",INDEX(CARTAO_COMPRAS!$H:$H,INT((ROW()-2)/20)+2)+MOD(ROW()-2,20))</f>
        <v/>
      </c>
      <c r="F6447" s="0" t="str">
        <f aca="false">IF($A6447="","",INDEX(CARTAO_COMPRAS!$G:$G,INT((ROW()-2)/20)+2))</f>
        <v/>
      </c>
      <c r="G6447" s="5" t="str">
        <f aca="false">IF($A6447="","",INDEX(CARTAO_COMPRAS!$I:$I,INT((ROW()-2)/20)+2))</f>
        <v/>
      </c>
      <c r="H6447" s="4" t="str">
        <f aca="false">IF($A6447="","",EDATE(INDEX(CARTAO_COMPRAS!$J:$J,INT((ROW()-2)/20)+2),MOD(ROW()-2,20)))</f>
        <v/>
      </c>
      <c r="I6447" s="4" t="str">
        <f aca="false">IF($H6447="","",$H6447-WEEKDAY($H6447,2)+1)</f>
        <v/>
      </c>
      <c r="J6447" s="4" t="str">
        <f aca="false">IF($I6447="","",$I6447+6)</f>
        <v/>
      </c>
      <c r="K6447" s="6" t="str">
        <f aca="false">IF($H6447="","",DATE(YEAR($H6447),MONTH($H6447),1))</f>
        <v/>
      </c>
      <c r="L6447" s="0" t="str">
        <f aca="false">IF($A6447="","",INDEX(CARTAO_COMPRAS!$K:$K,INT((ROW()-2)/20)+2))</f>
        <v/>
      </c>
      <c r="M6447" s="0" t="str">
        <f aca="false">IF($A6447="","","Compra no cartão")</f>
        <v/>
      </c>
    </row>
    <row r="6448" customFormat="false" ht="13.5" hidden="false" customHeight="false" outlineLevel="0" collapsed="false">
      <c r="A6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8" s="0" t="str">
        <f aca="false">IF($A6448="","",INDEX(CARTAO_COMPRAS!$C:$C,INT((ROW()-2)/20)+2))</f>
        <v/>
      </c>
      <c r="C6448" s="0" t="str">
        <f aca="false">IF($A6448="","",INDEX(CARTAO_COMPRAS!$D:$D,INT((ROW()-2)/20)+2))</f>
        <v/>
      </c>
      <c r="D6448" s="0" t="str">
        <f aca="false">IF($A6448="","",INDEX(CARTAO_COMPRAS!$E:$E,INT((ROW()-2)/20)+2))</f>
        <v/>
      </c>
      <c r="E6448" s="0" t="str">
        <f aca="false">IF($A6448="","",INDEX(CARTAO_COMPRAS!$H:$H,INT((ROW()-2)/20)+2)+MOD(ROW()-2,20))</f>
        <v/>
      </c>
      <c r="F6448" s="0" t="str">
        <f aca="false">IF($A6448="","",INDEX(CARTAO_COMPRAS!$G:$G,INT((ROW()-2)/20)+2))</f>
        <v/>
      </c>
      <c r="G6448" s="5" t="str">
        <f aca="false">IF($A6448="","",INDEX(CARTAO_COMPRAS!$I:$I,INT((ROW()-2)/20)+2))</f>
        <v/>
      </c>
      <c r="H6448" s="4" t="str">
        <f aca="false">IF($A6448="","",EDATE(INDEX(CARTAO_COMPRAS!$J:$J,INT((ROW()-2)/20)+2),MOD(ROW()-2,20)))</f>
        <v/>
      </c>
      <c r="I6448" s="4" t="str">
        <f aca="false">IF($H6448="","",$H6448-WEEKDAY($H6448,2)+1)</f>
        <v/>
      </c>
      <c r="J6448" s="4" t="str">
        <f aca="false">IF($I6448="","",$I6448+6)</f>
        <v/>
      </c>
      <c r="K6448" s="6" t="str">
        <f aca="false">IF($H6448="","",DATE(YEAR($H6448),MONTH($H6448),1))</f>
        <v/>
      </c>
      <c r="L6448" s="0" t="str">
        <f aca="false">IF($A6448="","",INDEX(CARTAO_COMPRAS!$K:$K,INT((ROW()-2)/20)+2))</f>
        <v/>
      </c>
      <c r="M6448" s="0" t="str">
        <f aca="false">IF($A6448="","","Compra no cartão")</f>
        <v/>
      </c>
    </row>
    <row r="6449" customFormat="false" ht="13.5" hidden="false" customHeight="false" outlineLevel="0" collapsed="false">
      <c r="A6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49" s="0" t="str">
        <f aca="false">IF($A6449="","",INDEX(CARTAO_COMPRAS!$C:$C,INT((ROW()-2)/20)+2))</f>
        <v/>
      </c>
      <c r="C6449" s="0" t="str">
        <f aca="false">IF($A6449="","",INDEX(CARTAO_COMPRAS!$D:$D,INT((ROW()-2)/20)+2))</f>
        <v/>
      </c>
      <c r="D6449" s="0" t="str">
        <f aca="false">IF($A6449="","",INDEX(CARTAO_COMPRAS!$E:$E,INT((ROW()-2)/20)+2))</f>
        <v/>
      </c>
      <c r="E6449" s="0" t="str">
        <f aca="false">IF($A6449="","",INDEX(CARTAO_COMPRAS!$H:$H,INT((ROW()-2)/20)+2)+MOD(ROW()-2,20))</f>
        <v/>
      </c>
      <c r="F6449" s="0" t="str">
        <f aca="false">IF($A6449="","",INDEX(CARTAO_COMPRAS!$G:$G,INT((ROW()-2)/20)+2))</f>
        <v/>
      </c>
      <c r="G6449" s="5" t="str">
        <f aca="false">IF($A6449="","",INDEX(CARTAO_COMPRAS!$I:$I,INT((ROW()-2)/20)+2))</f>
        <v/>
      </c>
      <c r="H6449" s="4" t="str">
        <f aca="false">IF($A6449="","",EDATE(INDEX(CARTAO_COMPRAS!$J:$J,INT((ROW()-2)/20)+2),MOD(ROW()-2,20)))</f>
        <v/>
      </c>
      <c r="I6449" s="4" t="str">
        <f aca="false">IF($H6449="","",$H6449-WEEKDAY($H6449,2)+1)</f>
        <v/>
      </c>
      <c r="J6449" s="4" t="str">
        <f aca="false">IF($I6449="","",$I6449+6)</f>
        <v/>
      </c>
      <c r="K6449" s="6" t="str">
        <f aca="false">IF($H6449="","",DATE(YEAR($H6449),MONTH($H6449),1))</f>
        <v/>
      </c>
      <c r="L6449" s="0" t="str">
        <f aca="false">IF($A6449="","",INDEX(CARTAO_COMPRAS!$K:$K,INT((ROW()-2)/20)+2))</f>
        <v/>
      </c>
      <c r="M6449" s="0" t="str">
        <f aca="false">IF($A6449="","","Compra no cartão")</f>
        <v/>
      </c>
    </row>
    <row r="6450" customFormat="false" ht="13.5" hidden="false" customHeight="false" outlineLevel="0" collapsed="false">
      <c r="A6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0" s="0" t="str">
        <f aca="false">IF($A6450="","",INDEX(CARTAO_COMPRAS!$C:$C,INT((ROW()-2)/20)+2))</f>
        <v/>
      </c>
      <c r="C6450" s="0" t="str">
        <f aca="false">IF($A6450="","",INDEX(CARTAO_COMPRAS!$D:$D,INT((ROW()-2)/20)+2))</f>
        <v/>
      </c>
      <c r="D6450" s="0" t="str">
        <f aca="false">IF($A6450="","",INDEX(CARTAO_COMPRAS!$E:$E,INT((ROW()-2)/20)+2))</f>
        <v/>
      </c>
      <c r="E6450" s="0" t="str">
        <f aca="false">IF($A6450="","",INDEX(CARTAO_COMPRAS!$H:$H,INT((ROW()-2)/20)+2)+MOD(ROW()-2,20))</f>
        <v/>
      </c>
      <c r="F6450" s="0" t="str">
        <f aca="false">IF($A6450="","",INDEX(CARTAO_COMPRAS!$G:$G,INT((ROW()-2)/20)+2))</f>
        <v/>
      </c>
      <c r="G6450" s="5" t="str">
        <f aca="false">IF($A6450="","",INDEX(CARTAO_COMPRAS!$I:$I,INT((ROW()-2)/20)+2))</f>
        <v/>
      </c>
      <c r="H6450" s="4" t="str">
        <f aca="false">IF($A6450="","",EDATE(INDEX(CARTAO_COMPRAS!$J:$J,INT((ROW()-2)/20)+2),MOD(ROW()-2,20)))</f>
        <v/>
      </c>
      <c r="I6450" s="4" t="str">
        <f aca="false">IF($H6450="","",$H6450-WEEKDAY($H6450,2)+1)</f>
        <v/>
      </c>
      <c r="J6450" s="4" t="str">
        <f aca="false">IF($I6450="","",$I6450+6)</f>
        <v/>
      </c>
      <c r="K6450" s="6" t="str">
        <f aca="false">IF($H6450="","",DATE(YEAR($H6450),MONTH($H6450),1))</f>
        <v/>
      </c>
      <c r="L6450" s="0" t="str">
        <f aca="false">IF($A6450="","",INDEX(CARTAO_COMPRAS!$K:$K,INT((ROW()-2)/20)+2))</f>
        <v/>
      </c>
      <c r="M6450" s="0" t="str">
        <f aca="false">IF($A6450="","","Compra no cartão")</f>
        <v/>
      </c>
    </row>
    <row r="6451" customFormat="false" ht="13.5" hidden="false" customHeight="false" outlineLevel="0" collapsed="false">
      <c r="A6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1" s="0" t="str">
        <f aca="false">IF($A6451="","",INDEX(CARTAO_COMPRAS!$C:$C,INT((ROW()-2)/20)+2))</f>
        <v/>
      </c>
      <c r="C6451" s="0" t="str">
        <f aca="false">IF($A6451="","",INDEX(CARTAO_COMPRAS!$D:$D,INT((ROW()-2)/20)+2))</f>
        <v/>
      </c>
      <c r="D6451" s="0" t="str">
        <f aca="false">IF($A6451="","",INDEX(CARTAO_COMPRAS!$E:$E,INT((ROW()-2)/20)+2))</f>
        <v/>
      </c>
      <c r="E6451" s="0" t="str">
        <f aca="false">IF($A6451="","",INDEX(CARTAO_COMPRAS!$H:$H,INT((ROW()-2)/20)+2)+MOD(ROW()-2,20))</f>
        <v/>
      </c>
      <c r="F6451" s="0" t="str">
        <f aca="false">IF($A6451="","",INDEX(CARTAO_COMPRAS!$G:$G,INT((ROW()-2)/20)+2))</f>
        <v/>
      </c>
      <c r="G6451" s="5" t="str">
        <f aca="false">IF($A6451="","",INDEX(CARTAO_COMPRAS!$I:$I,INT((ROW()-2)/20)+2))</f>
        <v/>
      </c>
      <c r="H6451" s="4" t="str">
        <f aca="false">IF($A6451="","",EDATE(INDEX(CARTAO_COMPRAS!$J:$J,INT((ROW()-2)/20)+2),MOD(ROW()-2,20)))</f>
        <v/>
      </c>
      <c r="I6451" s="4" t="str">
        <f aca="false">IF($H6451="","",$H6451-WEEKDAY($H6451,2)+1)</f>
        <v/>
      </c>
      <c r="J6451" s="4" t="str">
        <f aca="false">IF($I6451="","",$I6451+6)</f>
        <v/>
      </c>
      <c r="K6451" s="6" t="str">
        <f aca="false">IF($H6451="","",DATE(YEAR($H6451),MONTH($H6451),1))</f>
        <v/>
      </c>
      <c r="L6451" s="0" t="str">
        <f aca="false">IF($A6451="","",INDEX(CARTAO_COMPRAS!$K:$K,INT((ROW()-2)/20)+2))</f>
        <v/>
      </c>
      <c r="M6451" s="0" t="str">
        <f aca="false">IF($A6451="","","Compra no cartão")</f>
        <v/>
      </c>
    </row>
    <row r="6452" customFormat="false" ht="13.5" hidden="false" customHeight="false" outlineLevel="0" collapsed="false">
      <c r="A6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2" s="0" t="str">
        <f aca="false">IF($A6452="","",INDEX(CARTAO_COMPRAS!$C:$C,INT((ROW()-2)/20)+2))</f>
        <v/>
      </c>
      <c r="C6452" s="0" t="str">
        <f aca="false">IF($A6452="","",INDEX(CARTAO_COMPRAS!$D:$D,INT((ROW()-2)/20)+2))</f>
        <v/>
      </c>
      <c r="D6452" s="0" t="str">
        <f aca="false">IF($A6452="","",INDEX(CARTAO_COMPRAS!$E:$E,INT((ROW()-2)/20)+2))</f>
        <v/>
      </c>
      <c r="E6452" s="0" t="str">
        <f aca="false">IF($A6452="","",INDEX(CARTAO_COMPRAS!$H:$H,INT((ROW()-2)/20)+2)+MOD(ROW()-2,20))</f>
        <v/>
      </c>
      <c r="F6452" s="0" t="str">
        <f aca="false">IF($A6452="","",INDEX(CARTAO_COMPRAS!$G:$G,INT((ROW()-2)/20)+2))</f>
        <v/>
      </c>
      <c r="G6452" s="5" t="str">
        <f aca="false">IF($A6452="","",INDEX(CARTAO_COMPRAS!$I:$I,INT((ROW()-2)/20)+2))</f>
        <v/>
      </c>
      <c r="H6452" s="4" t="str">
        <f aca="false">IF($A6452="","",EDATE(INDEX(CARTAO_COMPRAS!$J:$J,INT((ROW()-2)/20)+2),MOD(ROW()-2,20)))</f>
        <v/>
      </c>
      <c r="I6452" s="4" t="str">
        <f aca="false">IF($H6452="","",$H6452-WEEKDAY($H6452,2)+1)</f>
        <v/>
      </c>
      <c r="J6452" s="4" t="str">
        <f aca="false">IF($I6452="","",$I6452+6)</f>
        <v/>
      </c>
      <c r="K6452" s="6" t="str">
        <f aca="false">IF($H6452="","",DATE(YEAR($H6452),MONTH($H6452),1))</f>
        <v/>
      </c>
      <c r="L6452" s="0" t="str">
        <f aca="false">IF($A6452="","",INDEX(CARTAO_COMPRAS!$K:$K,INT((ROW()-2)/20)+2))</f>
        <v/>
      </c>
      <c r="M6452" s="0" t="str">
        <f aca="false">IF($A6452="","","Compra no cartão")</f>
        <v/>
      </c>
    </row>
    <row r="6453" customFormat="false" ht="13.5" hidden="false" customHeight="false" outlineLevel="0" collapsed="false">
      <c r="A6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3" s="0" t="str">
        <f aca="false">IF($A6453="","",INDEX(CARTAO_COMPRAS!$C:$C,INT((ROW()-2)/20)+2))</f>
        <v/>
      </c>
      <c r="C6453" s="0" t="str">
        <f aca="false">IF($A6453="","",INDEX(CARTAO_COMPRAS!$D:$D,INT((ROW()-2)/20)+2))</f>
        <v/>
      </c>
      <c r="D6453" s="0" t="str">
        <f aca="false">IF($A6453="","",INDEX(CARTAO_COMPRAS!$E:$E,INT((ROW()-2)/20)+2))</f>
        <v/>
      </c>
      <c r="E6453" s="0" t="str">
        <f aca="false">IF($A6453="","",INDEX(CARTAO_COMPRAS!$H:$H,INT((ROW()-2)/20)+2)+MOD(ROW()-2,20))</f>
        <v/>
      </c>
      <c r="F6453" s="0" t="str">
        <f aca="false">IF($A6453="","",INDEX(CARTAO_COMPRAS!$G:$G,INT((ROW()-2)/20)+2))</f>
        <v/>
      </c>
      <c r="G6453" s="5" t="str">
        <f aca="false">IF($A6453="","",INDEX(CARTAO_COMPRAS!$I:$I,INT((ROW()-2)/20)+2))</f>
        <v/>
      </c>
      <c r="H6453" s="4" t="str">
        <f aca="false">IF($A6453="","",EDATE(INDEX(CARTAO_COMPRAS!$J:$J,INT((ROW()-2)/20)+2),MOD(ROW()-2,20)))</f>
        <v/>
      </c>
      <c r="I6453" s="4" t="str">
        <f aca="false">IF($H6453="","",$H6453-WEEKDAY($H6453,2)+1)</f>
        <v/>
      </c>
      <c r="J6453" s="4" t="str">
        <f aca="false">IF($I6453="","",$I6453+6)</f>
        <v/>
      </c>
      <c r="K6453" s="6" t="str">
        <f aca="false">IF($H6453="","",DATE(YEAR($H6453),MONTH($H6453),1))</f>
        <v/>
      </c>
      <c r="L6453" s="0" t="str">
        <f aca="false">IF($A6453="","",INDEX(CARTAO_COMPRAS!$K:$K,INT((ROW()-2)/20)+2))</f>
        <v/>
      </c>
      <c r="M6453" s="0" t="str">
        <f aca="false">IF($A6453="","","Compra no cartão")</f>
        <v/>
      </c>
    </row>
    <row r="6454" customFormat="false" ht="13.5" hidden="false" customHeight="false" outlineLevel="0" collapsed="false">
      <c r="A6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4" s="0" t="str">
        <f aca="false">IF($A6454="","",INDEX(CARTAO_COMPRAS!$C:$C,INT((ROW()-2)/20)+2))</f>
        <v/>
      </c>
      <c r="C6454" s="0" t="str">
        <f aca="false">IF($A6454="","",INDEX(CARTAO_COMPRAS!$D:$D,INT((ROW()-2)/20)+2))</f>
        <v/>
      </c>
      <c r="D6454" s="0" t="str">
        <f aca="false">IF($A6454="","",INDEX(CARTAO_COMPRAS!$E:$E,INT((ROW()-2)/20)+2))</f>
        <v/>
      </c>
      <c r="E6454" s="0" t="str">
        <f aca="false">IF($A6454="","",INDEX(CARTAO_COMPRAS!$H:$H,INT((ROW()-2)/20)+2)+MOD(ROW()-2,20))</f>
        <v/>
      </c>
      <c r="F6454" s="0" t="str">
        <f aca="false">IF($A6454="","",INDEX(CARTAO_COMPRAS!$G:$G,INT((ROW()-2)/20)+2))</f>
        <v/>
      </c>
      <c r="G6454" s="5" t="str">
        <f aca="false">IF($A6454="","",INDEX(CARTAO_COMPRAS!$I:$I,INT((ROW()-2)/20)+2))</f>
        <v/>
      </c>
      <c r="H6454" s="4" t="str">
        <f aca="false">IF($A6454="","",EDATE(INDEX(CARTAO_COMPRAS!$J:$J,INT((ROW()-2)/20)+2),MOD(ROW()-2,20)))</f>
        <v/>
      </c>
      <c r="I6454" s="4" t="str">
        <f aca="false">IF($H6454="","",$H6454-WEEKDAY($H6454,2)+1)</f>
        <v/>
      </c>
      <c r="J6454" s="4" t="str">
        <f aca="false">IF($I6454="","",$I6454+6)</f>
        <v/>
      </c>
      <c r="K6454" s="6" t="str">
        <f aca="false">IF($H6454="","",DATE(YEAR($H6454),MONTH($H6454),1))</f>
        <v/>
      </c>
      <c r="L6454" s="0" t="str">
        <f aca="false">IF($A6454="","",INDEX(CARTAO_COMPRAS!$K:$K,INT((ROW()-2)/20)+2))</f>
        <v/>
      </c>
      <c r="M6454" s="0" t="str">
        <f aca="false">IF($A6454="","","Compra no cartão")</f>
        <v/>
      </c>
    </row>
    <row r="6455" customFormat="false" ht="13.5" hidden="false" customHeight="false" outlineLevel="0" collapsed="false">
      <c r="A6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5" s="0" t="str">
        <f aca="false">IF($A6455="","",INDEX(CARTAO_COMPRAS!$C:$C,INT((ROW()-2)/20)+2))</f>
        <v/>
      </c>
      <c r="C6455" s="0" t="str">
        <f aca="false">IF($A6455="","",INDEX(CARTAO_COMPRAS!$D:$D,INT((ROW()-2)/20)+2))</f>
        <v/>
      </c>
      <c r="D6455" s="0" t="str">
        <f aca="false">IF($A6455="","",INDEX(CARTAO_COMPRAS!$E:$E,INT((ROW()-2)/20)+2))</f>
        <v/>
      </c>
      <c r="E6455" s="0" t="str">
        <f aca="false">IF($A6455="","",INDEX(CARTAO_COMPRAS!$H:$H,INT((ROW()-2)/20)+2)+MOD(ROW()-2,20))</f>
        <v/>
      </c>
      <c r="F6455" s="0" t="str">
        <f aca="false">IF($A6455="","",INDEX(CARTAO_COMPRAS!$G:$G,INT((ROW()-2)/20)+2))</f>
        <v/>
      </c>
      <c r="G6455" s="5" t="str">
        <f aca="false">IF($A6455="","",INDEX(CARTAO_COMPRAS!$I:$I,INT((ROW()-2)/20)+2))</f>
        <v/>
      </c>
      <c r="H6455" s="4" t="str">
        <f aca="false">IF($A6455="","",EDATE(INDEX(CARTAO_COMPRAS!$J:$J,INT((ROW()-2)/20)+2),MOD(ROW()-2,20)))</f>
        <v/>
      </c>
      <c r="I6455" s="4" t="str">
        <f aca="false">IF($H6455="","",$H6455-WEEKDAY($H6455,2)+1)</f>
        <v/>
      </c>
      <c r="J6455" s="4" t="str">
        <f aca="false">IF($I6455="","",$I6455+6)</f>
        <v/>
      </c>
      <c r="K6455" s="6" t="str">
        <f aca="false">IF($H6455="","",DATE(YEAR($H6455),MONTH($H6455),1))</f>
        <v/>
      </c>
      <c r="L6455" s="0" t="str">
        <f aca="false">IF($A6455="","",INDEX(CARTAO_COMPRAS!$K:$K,INT((ROW()-2)/20)+2))</f>
        <v/>
      </c>
      <c r="M6455" s="0" t="str">
        <f aca="false">IF($A6455="","","Compra no cartão")</f>
        <v/>
      </c>
    </row>
    <row r="6456" customFormat="false" ht="13.5" hidden="false" customHeight="false" outlineLevel="0" collapsed="false">
      <c r="A6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6" s="0" t="str">
        <f aca="false">IF($A6456="","",INDEX(CARTAO_COMPRAS!$C:$C,INT((ROW()-2)/20)+2))</f>
        <v/>
      </c>
      <c r="C6456" s="0" t="str">
        <f aca="false">IF($A6456="","",INDEX(CARTAO_COMPRAS!$D:$D,INT((ROW()-2)/20)+2))</f>
        <v/>
      </c>
      <c r="D6456" s="0" t="str">
        <f aca="false">IF($A6456="","",INDEX(CARTAO_COMPRAS!$E:$E,INT((ROW()-2)/20)+2))</f>
        <v/>
      </c>
      <c r="E6456" s="0" t="str">
        <f aca="false">IF($A6456="","",INDEX(CARTAO_COMPRAS!$H:$H,INT((ROW()-2)/20)+2)+MOD(ROW()-2,20))</f>
        <v/>
      </c>
      <c r="F6456" s="0" t="str">
        <f aca="false">IF($A6456="","",INDEX(CARTAO_COMPRAS!$G:$G,INT((ROW()-2)/20)+2))</f>
        <v/>
      </c>
      <c r="G6456" s="5" t="str">
        <f aca="false">IF($A6456="","",INDEX(CARTAO_COMPRAS!$I:$I,INT((ROW()-2)/20)+2))</f>
        <v/>
      </c>
      <c r="H6456" s="4" t="str">
        <f aca="false">IF($A6456="","",EDATE(INDEX(CARTAO_COMPRAS!$J:$J,INT((ROW()-2)/20)+2),MOD(ROW()-2,20)))</f>
        <v/>
      </c>
      <c r="I6456" s="4" t="str">
        <f aca="false">IF($H6456="","",$H6456-WEEKDAY($H6456,2)+1)</f>
        <v/>
      </c>
      <c r="J6456" s="4" t="str">
        <f aca="false">IF($I6456="","",$I6456+6)</f>
        <v/>
      </c>
      <c r="K6456" s="6" t="str">
        <f aca="false">IF($H6456="","",DATE(YEAR($H6456),MONTH($H6456),1))</f>
        <v/>
      </c>
      <c r="L6456" s="0" t="str">
        <f aca="false">IF($A6456="","",INDEX(CARTAO_COMPRAS!$K:$K,INT((ROW()-2)/20)+2))</f>
        <v/>
      </c>
      <c r="M6456" s="0" t="str">
        <f aca="false">IF($A6456="","","Compra no cartão")</f>
        <v/>
      </c>
    </row>
    <row r="6457" customFormat="false" ht="13.5" hidden="false" customHeight="false" outlineLevel="0" collapsed="false">
      <c r="A6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7" s="0" t="str">
        <f aca="false">IF($A6457="","",INDEX(CARTAO_COMPRAS!$C:$C,INT((ROW()-2)/20)+2))</f>
        <v/>
      </c>
      <c r="C6457" s="0" t="str">
        <f aca="false">IF($A6457="","",INDEX(CARTAO_COMPRAS!$D:$D,INT((ROW()-2)/20)+2))</f>
        <v/>
      </c>
      <c r="D6457" s="0" t="str">
        <f aca="false">IF($A6457="","",INDEX(CARTAO_COMPRAS!$E:$E,INT((ROW()-2)/20)+2))</f>
        <v/>
      </c>
      <c r="E6457" s="0" t="str">
        <f aca="false">IF($A6457="","",INDEX(CARTAO_COMPRAS!$H:$H,INT((ROW()-2)/20)+2)+MOD(ROW()-2,20))</f>
        <v/>
      </c>
      <c r="F6457" s="0" t="str">
        <f aca="false">IF($A6457="","",INDEX(CARTAO_COMPRAS!$G:$G,INT((ROW()-2)/20)+2))</f>
        <v/>
      </c>
      <c r="G6457" s="5" t="str">
        <f aca="false">IF($A6457="","",INDEX(CARTAO_COMPRAS!$I:$I,INT((ROW()-2)/20)+2))</f>
        <v/>
      </c>
      <c r="H6457" s="4" t="str">
        <f aca="false">IF($A6457="","",EDATE(INDEX(CARTAO_COMPRAS!$J:$J,INT((ROW()-2)/20)+2),MOD(ROW()-2,20)))</f>
        <v/>
      </c>
      <c r="I6457" s="4" t="str">
        <f aca="false">IF($H6457="","",$H6457-WEEKDAY($H6457,2)+1)</f>
        <v/>
      </c>
      <c r="J6457" s="4" t="str">
        <f aca="false">IF($I6457="","",$I6457+6)</f>
        <v/>
      </c>
      <c r="K6457" s="6" t="str">
        <f aca="false">IF($H6457="","",DATE(YEAR($H6457),MONTH($H6457),1))</f>
        <v/>
      </c>
      <c r="L6457" s="0" t="str">
        <f aca="false">IF($A6457="","",INDEX(CARTAO_COMPRAS!$K:$K,INT((ROW()-2)/20)+2))</f>
        <v/>
      </c>
      <c r="M6457" s="0" t="str">
        <f aca="false">IF($A6457="","","Compra no cartão")</f>
        <v/>
      </c>
    </row>
    <row r="6458" customFormat="false" ht="13.5" hidden="false" customHeight="false" outlineLevel="0" collapsed="false">
      <c r="A6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8" s="0" t="str">
        <f aca="false">IF($A6458="","",INDEX(CARTAO_COMPRAS!$C:$C,INT((ROW()-2)/20)+2))</f>
        <v/>
      </c>
      <c r="C6458" s="0" t="str">
        <f aca="false">IF($A6458="","",INDEX(CARTAO_COMPRAS!$D:$D,INT((ROW()-2)/20)+2))</f>
        <v/>
      </c>
      <c r="D6458" s="0" t="str">
        <f aca="false">IF($A6458="","",INDEX(CARTAO_COMPRAS!$E:$E,INT((ROW()-2)/20)+2))</f>
        <v/>
      </c>
      <c r="E6458" s="0" t="str">
        <f aca="false">IF($A6458="","",INDEX(CARTAO_COMPRAS!$H:$H,INT((ROW()-2)/20)+2)+MOD(ROW()-2,20))</f>
        <v/>
      </c>
      <c r="F6458" s="0" t="str">
        <f aca="false">IF($A6458="","",INDEX(CARTAO_COMPRAS!$G:$G,INT((ROW()-2)/20)+2))</f>
        <v/>
      </c>
      <c r="G6458" s="5" t="str">
        <f aca="false">IF($A6458="","",INDEX(CARTAO_COMPRAS!$I:$I,INT((ROW()-2)/20)+2))</f>
        <v/>
      </c>
      <c r="H6458" s="4" t="str">
        <f aca="false">IF($A6458="","",EDATE(INDEX(CARTAO_COMPRAS!$J:$J,INT((ROW()-2)/20)+2),MOD(ROW()-2,20)))</f>
        <v/>
      </c>
      <c r="I6458" s="4" t="str">
        <f aca="false">IF($H6458="","",$H6458-WEEKDAY($H6458,2)+1)</f>
        <v/>
      </c>
      <c r="J6458" s="4" t="str">
        <f aca="false">IF($I6458="","",$I6458+6)</f>
        <v/>
      </c>
      <c r="K6458" s="6" t="str">
        <f aca="false">IF($H6458="","",DATE(YEAR($H6458),MONTH($H6458),1))</f>
        <v/>
      </c>
      <c r="L6458" s="0" t="str">
        <f aca="false">IF($A6458="","",INDEX(CARTAO_COMPRAS!$K:$K,INT((ROW()-2)/20)+2))</f>
        <v/>
      </c>
      <c r="M6458" s="0" t="str">
        <f aca="false">IF($A6458="","","Compra no cartão")</f>
        <v/>
      </c>
    </row>
    <row r="6459" customFormat="false" ht="13.5" hidden="false" customHeight="false" outlineLevel="0" collapsed="false">
      <c r="A6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59" s="0" t="str">
        <f aca="false">IF($A6459="","",INDEX(CARTAO_COMPRAS!$C:$C,INT((ROW()-2)/20)+2))</f>
        <v/>
      </c>
      <c r="C6459" s="0" t="str">
        <f aca="false">IF($A6459="","",INDEX(CARTAO_COMPRAS!$D:$D,INT((ROW()-2)/20)+2))</f>
        <v/>
      </c>
      <c r="D6459" s="0" t="str">
        <f aca="false">IF($A6459="","",INDEX(CARTAO_COMPRAS!$E:$E,INT((ROW()-2)/20)+2))</f>
        <v/>
      </c>
      <c r="E6459" s="0" t="str">
        <f aca="false">IF($A6459="","",INDEX(CARTAO_COMPRAS!$H:$H,INT((ROW()-2)/20)+2)+MOD(ROW()-2,20))</f>
        <v/>
      </c>
      <c r="F6459" s="0" t="str">
        <f aca="false">IF($A6459="","",INDEX(CARTAO_COMPRAS!$G:$G,INT((ROW()-2)/20)+2))</f>
        <v/>
      </c>
      <c r="G6459" s="5" t="str">
        <f aca="false">IF($A6459="","",INDEX(CARTAO_COMPRAS!$I:$I,INT((ROW()-2)/20)+2))</f>
        <v/>
      </c>
      <c r="H6459" s="4" t="str">
        <f aca="false">IF($A6459="","",EDATE(INDEX(CARTAO_COMPRAS!$J:$J,INT((ROW()-2)/20)+2),MOD(ROW()-2,20)))</f>
        <v/>
      </c>
      <c r="I6459" s="4" t="str">
        <f aca="false">IF($H6459="","",$H6459-WEEKDAY($H6459,2)+1)</f>
        <v/>
      </c>
      <c r="J6459" s="4" t="str">
        <f aca="false">IF($I6459="","",$I6459+6)</f>
        <v/>
      </c>
      <c r="K6459" s="6" t="str">
        <f aca="false">IF($H6459="","",DATE(YEAR($H6459),MONTH($H6459),1))</f>
        <v/>
      </c>
      <c r="L6459" s="0" t="str">
        <f aca="false">IF($A6459="","",INDEX(CARTAO_COMPRAS!$K:$K,INT((ROW()-2)/20)+2))</f>
        <v/>
      </c>
      <c r="M6459" s="0" t="str">
        <f aca="false">IF($A6459="","","Compra no cartão")</f>
        <v/>
      </c>
    </row>
    <row r="6460" customFormat="false" ht="13.5" hidden="false" customHeight="false" outlineLevel="0" collapsed="false">
      <c r="A6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0" s="0" t="str">
        <f aca="false">IF($A6460="","",INDEX(CARTAO_COMPRAS!$C:$C,INT((ROW()-2)/20)+2))</f>
        <v/>
      </c>
      <c r="C6460" s="0" t="str">
        <f aca="false">IF($A6460="","",INDEX(CARTAO_COMPRAS!$D:$D,INT((ROW()-2)/20)+2))</f>
        <v/>
      </c>
      <c r="D6460" s="0" t="str">
        <f aca="false">IF($A6460="","",INDEX(CARTAO_COMPRAS!$E:$E,INT((ROW()-2)/20)+2))</f>
        <v/>
      </c>
      <c r="E6460" s="0" t="str">
        <f aca="false">IF($A6460="","",INDEX(CARTAO_COMPRAS!$H:$H,INT((ROW()-2)/20)+2)+MOD(ROW()-2,20))</f>
        <v/>
      </c>
      <c r="F6460" s="0" t="str">
        <f aca="false">IF($A6460="","",INDEX(CARTAO_COMPRAS!$G:$G,INT((ROW()-2)/20)+2))</f>
        <v/>
      </c>
      <c r="G6460" s="5" t="str">
        <f aca="false">IF($A6460="","",INDEX(CARTAO_COMPRAS!$I:$I,INT((ROW()-2)/20)+2))</f>
        <v/>
      </c>
      <c r="H6460" s="4" t="str">
        <f aca="false">IF($A6460="","",EDATE(INDEX(CARTAO_COMPRAS!$J:$J,INT((ROW()-2)/20)+2),MOD(ROW()-2,20)))</f>
        <v/>
      </c>
      <c r="I6460" s="4" t="str">
        <f aca="false">IF($H6460="","",$H6460-WEEKDAY($H6460,2)+1)</f>
        <v/>
      </c>
      <c r="J6460" s="4" t="str">
        <f aca="false">IF($I6460="","",$I6460+6)</f>
        <v/>
      </c>
      <c r="K6460" s="6" t="str">
        <f aca="false">IF($H6460="","",DATE(YEAR($H6460),MONTH($H6460),1))</f>
        <v/>
      </c>
      <c r="L6460" s="0" t="str">
        <f aca="false">IF($A6460="","",INDEX(CARTAO_COMPRAS!$K:$K,INT((ROW()-2)/20)+2))</f>
        <v/>
      </c>
      <c r="M6460" s="0" t="str">
        <f aca="false">IF($A6460="","","Compra no cartão")</f>
        <v/>
      </c>
    </row>
    <row r="6461" customFormat="false" ht="13.5" hidden="false" customHeight="false" outlineLevel="0" collapsed="false">
      <c r="A6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1" s="0" t="str">
        <f aca="false">IF($A6461="","",INDEX(CARTAO_COMPRAS!$C:$C,INT((ROW()-2)/20)+2))</f>
        <v/>
      </c>
      <c r="C6461" s="0" t="str">
        <f aca="false">IF($A6461="","",INDEX(CARTAO_COMPRAS!$D:$D,INT((ROW()-2)/20)+2))</f>
        <v/>
      </c>
      <c r="D6461" s="0" t="str">
        <f aca="false">IF($A6461="","",INDEX(CARTAO_COMPRAS!$E:$E,INT((ROW()-2)/20)+2))</f>
        <v/>
      </c>
      <c r="E6461" s="0" t="str">
        <f aca="false">IF($A6461="","",INDEX(CARTAO_COMPRAS!$H:$H,INT((ROW()-2)/20)+2)+MOD(ROW()-2,20))</f>
        <v/>
      </c>
      <c r="F6461" s="0" t="str">
        <f aca="false">IF($A6461="","",INDEX(CARTAO_COMPRAS!$G:$G,INT((ROW()-2)/20)+2))</f>
        <v/>
      </c>
      <c r="G6461" s="5" t="str">
        <f aca="false">IF($A6461="","",INDEX(CARTAO_COMPRAS!$I:$I,INT((ROW()-2)/20)+2))</f>
        <v/>
      </c>
      <c r="H6461" s="4" t="str">
        <f aca="false">IF($A6461="","",EDATE(INDEX(CARTAO_COMPRAS!$J:$J,INT((ROW()-2)/20)+2),MOD(ROW()-2,20)))</f>
        <v/>
      </c>
      <c r="I6461" s="4" t="str">
        <f aca="false">IF($H6461="","",$H6461-WEEKDAY($H6461,2)+1)</f>
        <v/>
      </c>
      <c r="J6461" s="4" t="str">
        <f aca="false">IF($I6461="","",$I6461+6)</f>
        <v/>
      </c>
      <c r="K6461" s="6" t="str">
        <f aca="false">IF($H6461="","",DATE(YEAR($H6461),MONTH($H6461),1))</f>
        <v/>
      </c>
      <c r="L6461" s="0" t="str">
        <f aca="false">IF($A6461="","",INDEX(CARTAO_COMPRAS!$K:$K,INT((ROW()-2)/20)+2))</f>
        <v/>
      </c>
      <c r="M6461" s="0" t="str">
        <f aca="false">IF($A6461="","","Compra no cartão")</f>
        <v/>
      </c>
    </row>
    <row r="6462" customFormat="false" ht="13.5" hidden="false" customHeight="false" outlineLevel="0" collapsed="false">
      <c r="A64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2" s="0" t="str">
        <f aca="false">IF($A6462="","",INDEX(CARTAO_COMPRAS!$C:$C,INT((ROW()-2)/20)+2))</f>
        <v/>
      </c>
      <c r="C6462" s="0" t="str">
        <f aca="false">IF($A6462="","",INDEX(CARTAO_COMPRAS!$D:$D,INT((ROW()-2)/20)+2))</f>
        <v/>
      </c>
      <c r="D6462" s="0" t="str">
        <f aca="false">IF($A6462="","",INDEX(CARTAO_COMPRAS!$E:$E,INT((ROW()-2)/20)+2))</f>
        <v/>
      </c>
      <c r="E6462" s="0" t="str">
        <f aca="false">IF($A6462="","",INDEX(CARTAO_COMPRAS!$H:$H,INT((ROW()-2)/20)+2)+MOD(ROW()-2,20))</f>
        <v/>
      </c>
      <c r="F6462" s="0" t="str">
        <f aca="false">IF($A6462="","",INDEX(CARTAO_COMPRAS!$G:$G,INT((ROW()-2)/20)+2))</f>
        <v/>
      </c>
      <c r="G6462" s="5" t="str">
        <f aca="false">IF($A6462="","",INDEX(CARTAO_COMPRAS!$I:$I,INT((ROW()-2)/20)+2))</f>
        <v/>
      </c>
      <c r="H6462" s="4" t="str">
        <f aca="false">IF($A6462="","",EDATE(INDEX(CARTAO_COMPRAS!$J:$J,INT((ROW()-2)/20)+2),MOD(ROW()-2,20)))</f>
        <v/>
      </c>
      <c r="I6462" s="4" t="str">
        <f aca="false">IF($H6462="","",$H6462-WEEKDAY($H6462,2)+1)</f>
        <v/>
      </c>
      <c r="J6462" s="4" t="str">
        <f aca="false">IF($I6462="","",$I6462+6)</f>
        <v/>
      </c>
      <c r="K6462" s="6" t="str">
        <f aca="false">IF($H6462="","",DATE(YEAR($H6462),MONTH($H6462),1))</f>
        <v/>
      </c>
      <c r="L6462" s="0" t="str">
        <f aca="false">IF($A6462="","",INDEX(CARTAO_COMPRAS!$K:$K,INT((ROW()-2)/20)+2))</f>
        <v/>
      </c>
      <c r="M6462" s="0" t="str">
        <f aca="false">IF($A6462="","","Compra no cartão")</f>
        <v/>
      </c>
    </row>
    <row r="6463" customFormat="false" ht="13.5" hidden="false" customHeight="false" outlineLevel="0" collapsed="false">
      <c r="A6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3" s="0" t="str">
        <f aca="false">IF($A6463="","",INDEX(CARTAO_COMPRAS!$C:$C,INT((ROW()-2)/20)+2))</f>
        <v/>
      </c>
      <c r="C6463" s="0" t="str">
        <f aca="false">IF($A6463="","",INDEX(CARTAO_COMPRAS!$D:$D,INT((ROW()-2)/20)+2))</f>
        <v/>
      </c>
      <c r="D6463" s="0" t="str">
        <f aca="false">IF($A6463="","",INDEX(CARTAO_COMPRAS!$E:$E,INT((ROW()-2)/20)+2))</f>
        <v/>
      </c>
      <c r="E6463" s="0" t="str">
        <f aca="false">IF($A6463="","",INDEX(CARTAO_COMPRAS!$H:$H,INT((ROW()-2)/20)+2)+MOD(ROW()-2,20))</f>
        <v/>
      </c>
      <c r="F6463" s="0" t="str">
        <f aca="false">IF($A6463="","",INDEX(CARTAO_COMPRAS!$G:$G,INT((ROW()-2)/20)+2))</f>
        <v/>
      </c>
      <c r="G6463" s="5" t="str">
        <f aca="false">IF($A6463="","",INDEX(CARTAO_COMPRAS!$I:$I,INT((ROW()-2)/20)+2))</f>
        <v/>
      </c>
      <c r="H6463" s="4" t="str">
        <f aca="false">IF($A6463="","",EDATE(INDEX(CARTAO_COMPRAS!$J:$J,INT((ROW()-2)/20)+2),MOD(ROW()-2,20)))</f>
        <v/>
      </c>
      <c r="I6463" s="4" t="str">
        <f aca="false">IF($H6463="","",$H6463-WEEKDAY($H6463,2)+1)</f>
        <v/>
      </c>
      <c r="J6463" s="4" t="str">
        <f aca="false">IF($I6463="","",$I6463+6)</f>
        <v/>
      </c>
      <c r="K6463" s="6" t="str">
        <f aca="false">IF($H6463="","",DATE(YEAR($H6463),MONTH($H6463),1))</f>
        <v/>
      </c>
      <c r="L6463" s="0" t="str">
        <f aca="false">IF($A6463="","",INDEX(CARTAO_COMPRAS!$K:$K,INT((ROW()-2)/20)+2))</f>
        <v/>
      </c>
      <c r="M6463" s="0" t="str">
        <f aca="false">IF($A6463="","","Compra no cartão")</f>
        <v/>
      </c>
    </row>
    <row r="6464" customFormat="false" ht="13.5" hidden="false" customHeight="false" outlineLevel="0" collapsed="false">
      <c r="A6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4" s="0" t="str">
        <f aca="false">IF($A6464="","",INDEX(CARTAO_COMPRAS!$C:$C,INT((ROW()-2)/20)+2))</f>
        <v/>
      </c>
      <c r="C6464" s="0" t="str">
        <f aca="false">IF($A6464="","",INDEX(CARTAO_COMPRAS!$D:$D,INT((ROW()-2)/20)+2))</f>
        <v/>
      </c>
      <c r="D6464" s="0" t="str">
        <f aca="false">IF($A6464="","",INDEX(CARTAO_COMPRAS!$E:$E,INT((ROW()-2)/20)+2))</f>
        <v/>
      </c>
      <c r="E6464" s="0" t="str">
        <f aca="false">IF($A6464="","",INDEX(CARTAO_COMPRAS!$H:$H,INT((ROW()-2)/20)+2)+MOD(ROW()-2,20))</f>
        <v/>
      </c>
      <c r="F6464" s="0" t="str">
        <f aca="false">IF($A6464="","",INDEX(CARTAO_COMPRAS!$G:$G,INT((ROW()-2)/20)+2))</f>
        <v/>
      </c>
      <c r="G6464" s="5" t="str">
        <f aca="false">IF($A6464="","",INDEX(CARTAO_COMPRAS!$I:$I,INT((ROW()-2)/20)+2))</f>
        <v/>
      </c>
      <c r="H6464" s="4" t="str">
        <f aca="false">IF($A6464="","",EDATE(INDEX(CARTAO_COMPRAS!$J:$J,INT((ROW()-2)/20)+2),MOD(ROW()-2,20)))</f>
        <v/>
      </c>
      <c r="I6464" s="4" t="str">
        <f aca="false">IF($H6464="","",$H6464-WEEKDAY($H6464,2)+1)</f>
        <v/>
      </c>
      <c r="J6464" s="4" t="str">
        <f aca="false">IF($I6464="","",$I6464+6)</f>
        <v/>
      </c>
      <c r="K6464" s="6" t="str">
        <f aca="false">IF($H6464="","",DATE(YEAR($H6464),MONTH($H6464),1))</f>
        <v/>
      </c>
      <c r="L6464" s="0" t="str">
        <f aca="false">IF($A6464="","",INDEX(CARTAO_COMPRAS!$K:$K,INT((ROW()-2)/20)+2))</f>
        <v/>
      </c>
      <c r="M6464" s="0" t="str">
        <f aca="false">IF($A6464="","","Compra no cartão")</f>
        <v/>
      </c>
    </row>
    <row r="6465" customFormat="false" ht="13.5" hidden="false" customHeight="false" outlineLevel="0" collapsed="false">
      <c r="A6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5" s="0" t="str">
        <f aca="false">IF($A6465="","",INDEX(CARTAO_COMPRAS!$C:$C,INT((ROW()-2)/20)+2))</f>
        <v/>
      </c>
      <c r="C6465" s="0" t="str">
        <f aca="false">IF($A6465="","",INDEX(CARTAO_COMPRAS!$D:$D,INT((ROW()-2)/20)+2))</f>
        <v/>
      </c>
      <c r="D6465" s="0" t="str">
        <f aca="false">IF($A6465="","",INDEX(CARTAO_COMPRAS!$E:$E,INT((ROW()-2)/20)+2))</f>
        <v/>
      </c>
      <c r="E6465" s="0" t="str">
        <f aca="false">IF($A6465="","",INDEX(CARTAO_COMPRAS!$H:$H,INT((ROW()-2)/20)+2)+MOD(ROW()-2,20))</f>
        <v/>
      </c>
      <c r="F6465" s="0" t="str">
        <f aca="false">IF($A6465="","",INDEX(CARTAO_COMPRAS!$G:$G,INT((ROW()-2)/20)+2))</f>
        <v/>
      </c>
      <c r="G6465" s="5" t="str">
        <f aca="false">IF($A6465="","",INDEX(CARTAO_COMPRAS!$I:$I,INT((ROW()-2)/20)+2))</f>
        <v/>
      </c>
      <c r="H6465" s="4" t="str">
        <f aca="false">IF($A6465="","",EDATE(INDEX(CARTAO_COMPRAS!$J:$J,INT((ROW()-2)/20)+2),MOD(ROW()-2,20)))</f>
        <v/>
      </c>
      <c r="I6465" s="4" t="str">
        <f aca="false">IF($H6465="","",$H6465-WEEKDAY($H6465,2)+1)</f>
        <v/>
      </c>
      <c r="J6465" s="4" t="str">
        <f aca="false">IF($I6465="","",$I6465+6)</f>
        <v/>
      </c>
      <c r="K6465" s="6" t="str">
        <f aca="false">IF($H6465="","",DATE(YEAR($H6465),MONTH($H6465),1))</f>
        <v/>
      </c>
      <c r="L6465" s="0" t="str">
        <f aca="false">IF($A6465="","",INDEX(CARTAO_COMPRAS!$K:$K,INT((ROW()-2)/20)+2))</f>
        <v/>
      </c>
      <c r="M6465" s="0" t="str">
        <f aca="false">IF($A6465="","","Compra no cartão")</f>
        <v/>
      </c>
    </row>
    <row r="6466" customFormat="false" ht="13.5" hidden="false" customHeight="false" outlineLevel="0" collapsed="false">
      <c r="A6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6" s="0" t="str">
        <f aca="false">IF($A6466="","",INDEX(CARTAO_COMPRAS!$C:$C,INT((ROW()-2)/20)+2))</f>
        <v/>
      </c>
      <c r="C6466" s="0" t="str">
        <f aca="false">IF($A6466="","",INDEX(CARTAO_COMPRAS!$D:$D,INT((ROW()-2)/20)+2))</f>
        <v/>
      </c>
      <c r="D6466" s="0" t="str">
        <f aca="false">IF($A6466="","",INDEX(CARTAO_COMPRAS!$E:$E,INT((ROW()-2)/20)+2))</f>
        <v/>
      </c>
      <c r="E6466" s="0" t="str">
        <f aca="false">IF($A6466="","",INDEX(CARTAO_COMPRAS!$H:$H,INT((ROW()-2)/20)+2)+MOD(ROW()-2,20))</f>
        <v/>
      </c>
      <c r="F6466" s="0" t="str">
        <f aca="false">IF($A6466="","",INDEX(CARTAO_COMPRAS!$G:$G,INT((ROW()-2)/20)+2))</f>
        <v/>
      </c>
      <c r="G6466" s="5" t="str">
        <f aca="false">IF($A6466="","",INDEX(CARTAO_COMPRAS!$I:$I,INT((ROW()-2)/20)+2))</f>
        <v/>
      </c>
      <c r="H6466" s="4" t="str">
        <f aca="false">IF($A6466="","",EDATE(INDEX(CARTAO_COMPRAS!$J:$J,INT((ROW()-2)/20)+2),MOD(ROW()-2,20)))</f>
        <v/>
      </c>
      <c r="I6466" s="4" t="str">
        <f aca="false">IF($H6466="","",$H6466-WEEKDAY($H6466,2)+1)</f>
        <v/>
      </c>
      <c r="J6466" s="4" t="str">
        <f aca="false">IF($I6466="","",$I6466+6)</f>
        <v/>
      </c>
      <c r="K6466" s="6" t="str">
        <f aca="false">IF($H6466="","",DATE(YEAR($H6466),MONTH($H6466),1))</f>
        <v/>
      </c>
      <c r="L6466" s="0" t="str">
        <f aca="false">IF($A6466="","",INDEX(CARTAO_COMPRAS!$K:$K,INT((ROW()-2)/20)+2))</f>
        <v/>
      </c>
      <c r="M6466" s="0" t="str">
        <f aca="false">IF($A6466="","","Compra no cartão")</f>
        <v/>
      </c>
    </row>
    <row r="6467" customFormat="false" ht="13.5" hidden="false" customHeight="false" outlineLevel="0" collapsed="false">
      <c r="A6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7" s="0" t="str">
        <f aca="false">IF($A6467="","",INDEX(CARTAO_COMPRAS!$C:$C,INT((ROW()-2)/20)+2))</f>
        <v/>
      </c>
      <c r="C6467" s="0" t="str">
        <f aca="false">IF($A6467="","",INDEX(CARTAO_COMPRAS!$D:$D,INT((ROW()-2)/20)+2))</f>
        <v/>
      </c>
      <c r="D6467" s="0" t="str">
        <f aca="false">IF($A6467="","",INDEX(CARTAO_COMPRAS!$E:$E,INT((ROW()-2)/20)+2))</f>
        <v/>
      </c>
      <c r="E6467" s="0" t="str">
        <f aca="false">IF($A6467="","",INDEX(CARTAO_COMPRAS!$H:$H,INT((ROW()-2)/20)+2)+MOD(ROW()-2,20))</f>
        <v/>
      </c>
      <c r="F6467" s="0" t="str">
        <f aca="false">IF($A6467="","",INDEX(CARTAO_COMPRAS!$G:$G,INT((ROW()-2)/20)+2))</f>
        <v/>
      </c>
      <c r="G6467" s="5" t="str">
        <f aca="false">IF($A6467="","",INDEX(CARTAO_COMPRAS!$I:$I,INT((ROW()-2)/20)+2))</f>
        <v/>
      </c>
      <c r="H6467" s="4" t="str">
        <f aca="false">IF($A6467="","",EDATE(INDEX(CARTAO_COMPRAS!$J:$J,INT((ROW()-2)/20)+2),MOD(ROW()-2,20)))</f>
        <v/>
      </c>
      <c r="I6467" s="4" t="str">
        <f aca="false">IF($H6467="","",$H6467-WEEKDAY($H6467,2)+1)</f>
        <v/>
      </c>
      <c r="J6467" s="4" t="str">
        <f aca="false">IF($I6467="","",$I6467+6)</f>
        <v/>
      </c>
      <c r="K6467" s="6" t="str">
        <f aca="false">IF($H6467="","",DATE(YEAR($H6467),MONTH($H6467),1))</f>
        <v/>
      </c>
      <c r="L6467" s="0" t="str">
        <f aca="false">IF($A6467="","",INDEX(CARTAO_COMPRAS!$K:$K,INT((ROW()-2)/20)+2))</f>
        <v/>
      </c>
      <c r="M6467" s="0" t="str">
        <f aca="false">IF($A6467="","","Compra no cartão")</f>
        <v/>
      </c>
    </row>
    <row r="6468" customFormat="false" ht="13.5" hidden="false" customHeight="false" outlineLevel="0" collapsed="false">
      <c r="A6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8" s="0" t="str">
        <f aca="false">IF($A6468="","",INDEX(CARTAO_COMPRAS!$C:$C,INT((ROW()-2)/20)+2))</f>
        <v/>
      </c>
      <c r="C6468" s="0" t="str">
        <f aca="false">IF($A6468="","",INDEX(CARTAO_COMPRAS!$D:$D,INT((ROW()-2)/20)+2))</f>
        <v/>
      </c>
      <c r="D6468" s="0" t="str">
        <f aca="false">IF($A6468="","",INDEX(CARTAO_COMPRAS!$E:$E,INT((ROW()-2)/20)+2))</f>
        <v/>
      </c>
      <c r="E6468" s="0" t="str">
        <f aca="false">IF($A6468="","",INDEX(CARTAO_COMPRAS!$H:$H,INT((ROW()-2)/20)+2)+MOD(ROW()-2,20))</f>
        <v/>
      </c>
      <c r="F6468" s="0" t="str">
        <f aca="false">IF($A6468="","",INDEX(CARTAO_COMPRAS!$G:$G,INT((ROW()-2)/20)+2))</f>
        <v/>
      </c>
      <c r="G6468" s="5" t="str">
        <f aca="false">IF($A6468="","",INDEX(CARTAO_COMPRAS!$I:$I,INT((ROW()-2)/20)+2))</f>
        <v/>
      </c>
      <c r="H6468" s="4" t="str">
        <f aca="false">IF($A6468="","",EDATE(INDEX(CARTAO_COMPRAS!$J:$J,INT((ROW()-2)/20)+2),MOD(ROW()-2,20)))</f>
        <v/>
      </c>
      <c r="I6468" s="4" t="str">
        <f aca="false">IF($H6468="","",$H6468-WEEKDAY($H6468,2)+1)</f>
        <v/>
      </c>
      <c r="J6468" s="4" t="str">
        <f aca="false">IF($I6468="","",$I6468+6)</f>
        <v/>
      </c>
      <c r="K6468" s="6" t="str">
        <f aca="false">IF($H6468="","",DATE(YEAR($H6468),MONTH($H6468),1))</f>
        <v/>
      </c>
      <c r="L6468" s="0" t="str">
        <f aca="false">IF($A6468="","",INDEX(CARTAO_COMPRAS!$K:$K,INT((ROW()-2)/20)+2))</f>
        <v/>
      </c>
      <c r="M6468" s="0" t="str">
        <f aca="false">IF($A6468="","","Compra no cartão")</f>
        <v/>
      </c>
    </row>
    <row r="6469" customFormat="false" ht="13.5" hidden="false" customHeight="false" outlineLevel="0" collapsed="false">
      <c r="A6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69" s="0" t="str">
        <f aca="false">IF($A6469="","",INDEX(CARTAO_COMPRAS!$C:$C,INT((ROW()-2)/20)+2))</f>
        <v/>
      </c>
      <c r="C6469" s="0" t="str">
        <f aca="false">IF($A6469="","",INDEX(CARTAO_COMPRAS!$D:$D,INT((ROW()-2)/20)+2))</f>
        <v/>
      </c>
      <c r="D6469" s="0" t="str">
        <f aca="false">IF($A6469="","",INDEX(CARTAO_COMPRAS!$E:$E,INT((ROW()-2)/20)+2))</f>
        <v/>
      </c>
      <c r="E6469" s="0" t="str">
        <f aca="false">IF($A6469="","",INDEX(CARTAO_COMPRAS!$H:$H,INT((ROW()-2)/20)+2)+MOD(ROW()-2,20))</f>
        <v/>
      </c>
      <c r="F6469" s="0" t="str">
        <f aca="false">IF($A6469="","",INDEX(CARTAO_COMPRAS!$G:$G,INT((ROW()-2)/20)+2))</f>
        <v/>
      </c>
      <c r="G6469" s="5" t="str">
        <f aca="false">IF($A6469="","",INDEX(CARTAO_COMPRAS!$I:$I,INT((ROW()-2)/20)+2))</f>
        <v/>
      </c>
      <c r="H6469" s="4" t="str">
        <f aca="false">IF($A6469="","",EDATE(INDEX(CARTAO_COMPRAS!$J:$J,INT((ROW()-2)/20)+2),MOD(ROW()-2,20)))</f>
        <v/>
      </c>
      <c r="I6469" s="4" t="str">
        <f aca="false">IF($H6469="","",$H6469-WEEKDAY($H6469,2)+1)</f>
        <v/>
      </c>
      <c r="J6469" s="4" t="str">
        <f aca="false">IF($I6469="","",$I6469+6)</f>
        <v/>
      </c>
      <c r="K6469" s="6" t="str">
        <f aca="false">IF($H6469="","",DATE(YEAR($H6469),MONTH($H6469),1))</f>
        <v/>
      </c>
      <c r="L6469" s="0" t="str">
        <f aca="false">IF($A6469="","",INDEX(CARTAO_COMPRAS!$K:$K,INT((ROW()-2)/20)+2))</f>
        <v/>
      </c>
      <c r="M6469" s="0" t="str">
        <f aca="false">IF($A6469="","","Compra no cartão")</f>
        <v/>
      </c>
    </row>
    <row r="6470" customFormat="false" ht="13.5" hidden="false" customHeight="false" outlineLevel="0" collapsed="false">
      <c r="A6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0" s="0" t="str">
        <f aca="false">IF($A6470="","",INDEX(CARTAO_COMPRAS!$C:$C,INT((ROW()-2)/20)+2))</f>
        <v/>
      </c>
      <c r="C6470" s="0" t="str">
        <f aca="false">IF($A6470="","",INDEX(CARTAO_COMPRAS!$D:$D,INT((ROW()-2)/20)+2))</f>
        <v/>
      </c>
      <c r="D6470" s="0" t="str">
        <f aca="false">IF($A6470="","",INDEX(CARTAO_COMPRAS!$E:$E,INT((ROW()-2)/20)+2))</f>
        <v/>
      </c>
      <c r="E6470" s="0" t="str">
        <f aca="false">IF($A6470="","",INDEX(CARTAO_COMPRAS!$H:$H,INT((ROW()-2)/20)+2)+MOD(ROW()-2,20))</f>
        <v/>
      </c>
      <c r="F6470" s="0" t="str">
        <f aca="false">IF($A6470="","",INDEX(CARTAO_COMPRAS!$G:$G,INT((ROW()-2)/20)+2))</f>
        <v/>
      </c>
      <c r="G6470" s="5" t="str">
        <f aca="false">IF($A6470="","",INDEX(CARTAO_COMPRAS!$I:$I,INT((ROW()-2)/20)+2))</f>
        <v/>
      </c>
      <c r="H6470" s="4" t="str">
        <f aca="false">IF($A6470="","",EDATE(INDEX(CARTAO_COMPRAS!$J:$J,INT((ROW()-2)/20)+2),MOD(ROW()-2,20)))</f>
        <v/>
      </c>
      <c r="I6470" s="4" t="str">
        <f aca="false">IF($H6470="","",$H6470-WEEKDAY($H6470,2)+1)</f>
        <v/>
      </c>
      <c r="J6470" s="4" t="str">
        <f aca="false">IF($I6470="","",$I6470+6)</f>
        <v/>
      </c>
      <c r="K6470" s="6" t="str">
        <f aca="false">IF($H6470="","",DATE(YEAR($H6470),MONTH($H6470),1))</f>
        <v/>
      </c>
      <c r="L6470" s="0" t="str">
        <f aca="false">IF($A6470="","",INDEX(CARTAO_COMPRAS!$K:$K,INT((ROW()-2)/20)+2))</f>
        <v/>
      </c>
      <c r="M6470" s="0" t="str">
        <f aca="false">IF($A6470="","","Compra no cartão")</f>
        <v/>
      </c>
    </row>
    <row r="6471" customFormat="false" ht="13.5" hidden="false" customHeight="false" outlineLevel="0" collapsed="false">
      <c r="A6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1" s="0" t="str">
        <f aca="false">IF($A6471="","",INDEX(CARTAO_COMPRAS!$C:$C,INT((ROW()-2)/20)+2))</f>
        <v/>
      </c>
      <c r="C6471" s="0" t="str">
        <f aca="false">IF($A6471="","",INDEX(CARTAO_COMPRAS!$D:$D,INT((ROW()-2)/20)+2))</f>
        <v/>
      </c>
      <c r="D6471" s="0" t="str">
        <f aca="false">IF($A6471="","",INDEX(CARTAO_COMPRAS!$E:$E,INT((ROW()-2)/20)+2))</f>
        <v/>
      </c>
      <c r="E6471" s="0" t="str">
        <f aca="false">IF($A6471="","",INDEX(CARTAO_COMPRAS!$H:$H,INT((ROW()-2)/20)+2)+MOD(ROW()-2,20))</f>
        <v/>
      </c>
      <c r="F6471" s="0" t="str">
        <f aca="false">IF($A6471="","",INDEX(CARTAO_COMPRAS!$G:$G,INT((ROW()-2)/20)+2))</f>
        <v/>
      </c>
      <c r="G6471" s="5" t="str">
        <f aca="false">IF($A6471="","",INDEX(CARTAO_COMPRAS!$I:$I,INT((ROW()-2)/20)+2))</f>
        <v/>
      </c>
      <c r="H6471" s="4" t="str">
        <f aca="false">IF($A6471="","",EDATE(INDEX(CARTAO_COMPRAS!$J:$J,INT((ROW()-2)/20)+2),MOD(ROW()-2,20)))</f>
        <v/>
      </c>
      <c r="I6471" s="4" t="str">
        <f aca="false">IF($H6471="","",$H6471-WEEKDAY($H6471,2)+1)</f>
        <v/>
      </c>
      <c r="J6471" s="4" t="str">
        <f aca="false">IF($I6471="","",$I6471+6)</f>
        <v/>
      </c>
      <c r="K6471" s="6" t="str">
        <f aca="false">IF($H6471="","",DATE(YEAR($H6471),MONTH($H6471),1))</f>
        <v/>
      </c>
      <c r="L6471" s="0" t="str">
        <f aca="false">IF($A6471="","",INDEX(CARTAO_COMPRAS!$K:$K,INT((ROW()-2)/20)+2))</f>
        <v/>
      </c>
      <c r="M6471" s="0" t="str">
        <f aca="false">IF($A6471="","","Compra no cartão")</f>
        <v/>
      </c>
    </row>
    <row r="6472" customFormat="false" ht="13.5" hidden="false" customHeight="false" outlineLevel="0" collapsed="false">
      <c r="A6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2" s="0" t="str">
        <f aca="false">IF($A6472="","",INDEX(CARTAO_COMPRAS!$C:$C,INT((ROW()-2)/20)+2))</f>
        <v/>
      </c>
      <c r="C6472" s="0" t="str">
        <f aca="false">IF($A6472="","",INDEX(CARTAO_COMPRAS!$D:$D,INT((ROW()-2)/20)+2))</f>
        <v/>
      </c>
      <c r="D6472" s="0" t="str">
        <f aca="false">IF($A6472="","",INDEX(CARTAO_COMPRAS!$E:$E,INT((ROW()-2)/20)+2))</f>
        <v/>
      </c>
      <c r="E6472" s="0" t="str">
        <f aca="false">IF($A6472="","",INDEX(CARTAO_COMPRAS!$H:$H,INT((ROW()-2)/20)+2)+MOD(ROW()-2,20))</f>
        <v/>
      </c>
      <c r="F6472" s="0" t="str">
        <f aca="false">IF($A6472="","",INDEX(CARTAO_COMPRAS!$G:$G,INT((ROW()-2)/20)+2))</f>
        <v/>
      </c>
      <c r="G6472" s="5" t="str">
        <f aca="false">IF($A6472="","",INDEX(CARTAO_COMPRAS!$I:$I,INT((ROW()-2)/20)+2))</f>
        <v/>
      </c>
      <c r="H6472" s="4" t="str">
        <f aca="false">IF($A6472="","",EDATE(INDEX(CARTAO_COMPRAS!$J:$J,INT((ROW()-2)/20)+2),MOD(ROW()-2,20)))</f>
        <v/>
      </c>
      <c r="I6472" s="4" t="str">
        <f aca="false">IF($H6472="","",$H6472-WEEKDAY($H6472,2)+1)</f>
        <v/>
      </c>
      <c r="J6472" s="4" t="str">
        <f aca="false">IF($I6472="","",$I6472+6)</f>
        <v/>
      </c>
      <c r="K6472" s="6" t="str">
        <f aca="false">IF($H6472="","",DATE(YEAR($H6472),MONTH($H6472),1))</f>
        <v/>
      </c>
      <c r="L6472" s="0" t="str">
        <f aca="false">IF($A6472="","",INDEX(CARTAO_COMPRAS!$K:$K,INT((ROW()-2)/20)+2))</f>
        <v/>
      </c>
      <c r="M6472" s="0" t="str">
        <f aca="false">IF($A6472="","","Compra no cartão")</f>
        <v/>
      </c>
    </row>
    <row r="6473" customFormat="false" ht="13.5" hidden="false" customHeight="false" outlineLevel="0" collapsed="false">
      <c r="A6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3" s="0" t="str">
        <f aca="false">IF($A6473="","",INDEX(CARTAO_COMPRAS!$C:$C,INT((ROW()-2)/20)+2))</f>
        <v/>
      </c>
      <c r="C6473" s="0" t="str">
        <f aca="false">IF($A6473="","",INDEX(CARTAO_COMPRAS!$D:$D,INT((ROW()-2)/20)+2))</f>
        <v/>
      </c>
      <c r="D6473" s="0" t="str">
        <f aca="false">IF($A6473="","",INDEX(CARTAO_COMPRAS!$E:$E,INT((ROW()-2)/20)+2))</f>
        <v/>
      </c>
      <c r="E6473" s="0" t="str">
        <f aca="false">IF($A6473="","",INDEX(CARTAO_COMPRAS!$H:$H,INT((ROW()-2)/20)+2)+MOD(ROW()-2,20))</f>
        <v/>
      </c>
      <c r="F6473" s="0" t="str">
        <f aca="false">IF($A6473="","",INDEX(CARTAO_COMPRAS!$G:$G,INT((ROW()-2)/20)+2))</f>
        <v/>
      </c>
      <c r="G6473" s="5" t="str">
        <f aca="false">IF($A6473="","",INDEX(CARTAO_COMPRAS!$I:$I,INT((ROW()-2)/20)+2))</f>
        <v/>
      </c>
      <c r="H6473" s="4" t="str">
        <f aca="false">IF($A6473="","",EDATE(INDEX(CARTAO_COMPRAS!$J:$J,INT((ROW()-2)/20)+2),MOD(ROW()-2,20)))</f>
        <v/>
      </c>
      <c r="I6473" s="4" t="str">
        <f aca="false">IF($H6473="","",$H6473-WEEKDAY($H6473,2)+1)</f>
        <v/>
      </c>
      <c r="J6473" s="4" t="str">
        <f aca="false">IF($I6473="","",$I6473+6)</f>
        <v/>
      </c>
      <c r="K6473" s="6" t="str">
        <f aca="false">IF($H6473="","",DATE(YEAR($H6473),MONTH($H6473),1))</f>
        <v/>
      </c>
      <c r="L6473" s="0" t="str">
        <f aca="false">IF($A6473="","",INDEX(CARTAO_COMPRAS!$K:$K,INT((ROW()-2)/20)+2))</f>
        <v/>
      </c>
      <c r="M6473" s="0" t="str">
        <f aca="false">IF($A6473="","","Compra no cartão")</f>
        <v/>
      </c>
    </row>
    <row r="6474" customFormat="false" ht="13.5" hidden="false" customHeight="false" outlineLevel="0" collapsed="false">
      <c r="A6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4" s="0" t="str">
        <f aca="false">IF($A6474="","",INDEX(CARTAO_COMPRAS!$C:$C,INT((ROW()-2)/20)+2))</f>
        <v/>
      </c>
      <c r="C6474" s="0" t="str">
        <f aca="false">IF($A6474="","",INDEX(CARTAO_COMPRAS!$D:$D,INT((ROW()-2)/20)+2))</f>
        <v/>
      </c>
      <c r="D6474" s="0" t="str">
        <f aca="false">IF($A6474="","",INDEX(CARTAO_COMPRAS!$E:$E,INT((ROW()-2)/20)+2))</f>
        <v/>
      </c>
      <c r="E6474" s="0" t="str">
        <f aca="false">IF($A6474="","",INDEX(CARTAO_COMPRAS!$H:$H,INT((ROW()-2)/20)+2)+MOD(ROW()-2,20))</f>
        <v/>
      </c>
      <c r="F6474" s="0" t="str">
        <f aca="false">IF($A6474="","",INDEX(CARTAO_COMPRAS!$G:$G,INT((ROW()-2)/20)+2))</f>
        <v/>
      </c>
      <c r="G6474" s="5" t="str">
        <f aca="false">IF($A6474="","",INDEX(CARTAO_COMPRAS!$I:$I,INT((ROW()-2)/20)+2))</f>
        <v/>
      </c>
      <c r="H6474" s="4" t="str">
        <f aca="false">IF($A6474="","",EDATE(INDEX(CARTAO_COMPRAS!$J:$J,INT((ROW()-2)/20)+2),MOD(ROW()-2,20)))</f>
        <v/>
      </c>
      <c r="I6474" s="4" t="str">
        <f aca="false">IF($H6474="","",$H6474-WEEKDAY($H6474,2)+1)</f>
        <v/>
      </c>
      <c r="J6474" s="4" t="str">
        <f aca="false">IF($I6474="","",$I6474+6)</f>
        <v/>
      </c>
      <c r="K6474" s="6" t="str">
        <f aca="false">IF($H6474="","",DATE(YEAR($H6474),MONTH($H6474),1))</f>
        <v/>
      </c>
      <c r="L6474" s="0" t="str">
        <f aca="false">IF($A6474="","",INDEX(CARTAO_COMPRAS!$K:$K,INT((ROW()-2)/20)+2))</f>
        <v/>
      </c>
      <c r="M6474" s="0" t="str">
        <f aca="false">IF($A6474="","","Compra no cartão")</f>
        <v/>
      </c>
    </row>
    <row r="6475" customFormat="false" ht="13.5" hidden="false" customHeight="false" outlineLevel="0" collapsed="false">
      <c r="A6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5" s="0" t="str">
        <f aca="false">IF($A6475="","",INDEX(CARTAO_COMPRAS!$C:$C,INT((ROW()-2)/20)+2))</f>
        <v/>
      </c>
      <c r="C6475" s="0" t="str">
        <f aca="false">IF($A6475="","",INDEX(CARTAO_COMPRAS!$D:$D,INT((ROW()-2)/20)+2))</f>
        <v/>
      </c>
      <c r="D6475" s="0" t="str">
        <f aca="false">IF($A6475="","",INDEX(CARTAO_COMPRAS!$E:$E,INT((ROW()-2)/20)+2))</f>
        <v/>
      </c>
      <c r="E6475" s="0" t="str">
        <f aca="false">IF($A6475="","",INDEX(CARTAO_COMPRAS!$H:$H,INT((ROW()-2)/20)+2)+MOD(ROW()-2,20))</f>
        <v/>
      </c>
      <c r="F6475" s="0" t="str">
        <f aca="false">IF($A6475="","",INDEX(CARTAO_COMPRAS!$G:$G,INT((ROW()-2)/20)+2))</f>
        <v/>
      </c>
      <c r="G6475" s="5" t="str">
        <f aca="false">IF($A6475="","",INDEX(CARTAO_COMPRAS!$I:$I,INT((ROW()-2)/20)+2))</f>
        <v/>
      </c>
      <c r="H6475" s="4" t="str">
        <f aca="false">IF($A6475="","",EDATE(INDEX(CARTAO_COMPRAS!$J:$J,INT((ROW()-2)/20)+2),MOD(ROW()-2,20)))</f>
        <v/>
      </c>
      <c r="I6475" s="4" t="str">
        <f aca="false">IF($H6475="","",$H6475-WEEKDAY($H6475,2)+1)</f>
        <v/>
      </c>
      <c r="J6475" s="4" t="str">
        <f aca="false">IF($I6475="","",$I6475+6)</f>
        <v/>
      </c>
      <c r="K6475" s="6" t="str">
        <f aca="false">IF($H6475="","",DATE(YEAR($H6475),MONTH($H6475),1))</f>
        <v/>
      </c>
      <c r="L6475" s="0" t="str">
        <f aca="false">IF($A6475="","",INDEX(CARTAO_COMPRAS!$K:$K,INT((ROW()-2)/20)+2))</f>
        <v/>
      </c>
      <c r="M6475" s="0" t="str">
        <f aca="false">IF($A6475="","","Compra no cartão")</f>
        <v/>
      </c>
    </row>
    <row r="6476" customFormat="false" ht="13.5" hidden="false" customHeight="false" outlineLevel="0" collapsed="false">
      <c r="A6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6" s="0" t="str">
        <f aca="false">IF($A6476="","",INDEX(CARTAO_COMPRAS!$C:$C,INT((ROW()-2)/20)+2))</f>
        <v/>
      </c>
      <c r="C6476" s="0" t="str">
        <f aca="false">IF($A6476="","",INDEX(CARTAO_COMPRAS!$D:$D,INT((ROW()-2)/20)+2))</f>
        <v/>
      </c>
      <c r="D6476" s="0" t="str">
        <f aca="false">IF($A6476="","",INDEX(CARTAO_COMPRAS!$E:$E,INT((ROW()-2)/20)+2))</f>
        <v/>
      </c>
      <c r="E6476" s="0" t="str">
        <f aca="false">IF($A6476="","",INDEX(CARTAO_COMPRAS!$H:$H,INT((ROW()-2)/20)+2)+MOD(ROW()-2,20))</f>
        <v/>
      </c>
      <c r="F6476" s="0" t="str">
        <f aca="false">IF($A6476="","",INDEX(CARTAO_COMPRAS!$G:$G,INT((ROW()-2)/20)+2))</f>
        <v/>
      </c>
      <c r="G6476" s="5" t="str">
        <f aca="false">IF($A6476="","",INDEX(CARTAO_COMPRAS!$I:$I,INT((ROW()-2)/20)+2))</f>
        <v/>
      </c>
      <c r="H6476" s="4" t="str">
        <f aca="false">IF($A6476="","",EDATE(INDEX(CARTAO_COMPRAS!$J:$J,INT((ROW()-2)/20)+2),MOD(ROW()-2,20)))</f>
        <v/>
      </c>
      <c r="I6476" s="4" t="str">
        <f aca="false">IF($H6476="","",$H6476-WEEKDAY($H6476,2)+1)</f>
        <v/>
      </c>
      <c r="J6476" s="4" t="str">
        <f aca="false">IF($I6476="","",$I6476+6)</f>
        <v/>
      </c>
      <c r="K6476" s="6" t="str">
        <f aca="false">IF($H6476="","",DATE(YEAR($H6476),MONTH($H6476),1))</f>
        <v/>
      </c>
      <c r="L6476" s="0" t="str">
        <f aca="false">IF($A6476="","",INDEX(CARTAO_COMPRAS!$K:$K,INT((ROW()-2)/20)+2))</f>
        <v/>
      </c>
      <c r="M6476" s="0" t="str">
        <f aca="false">IF($A6476="","","Compra no cartão")</f>
        <v/>
      </c>
    </row>
    <row r="6477" customFormat="false" ht="13.5" hidden="false" customHeight="false" outlineLevel="0" collapsed="false">
      <c r="A6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7" s="0" t="str">
        <f aca="false">IF($A6477="","",INDEX(CARTAO_COMPRAS!$C:$C,INT((ROW()-2)/20)+2))</f>
        <v/>
      </c>
      <c r="C6477" s="0" t="str">
        <f aca="false">IF($A6477="","",INDEX(CARTAO_COMPRAS!$D:$D,INT((ROW()-2)/20)+2))</f>
        <v/>
      </c>
      <c r="D6477" s="0" t="str">
        <f aca="false">IF($A6477="","",INDEX(CARTAO_COMPRAS!$E:$E,INT((ROW()-2)/20)+2))</f>
        <v/>
      </c>
      <c r="E6477" s="0" t="str">
        <f aca="false">IF($A6477="","",INDEX(CARTAO_COMPRAS!$H:$H,INT((ROW()-2)/20)+2)+MOD(ROW()-2,20))</f>
        <v/>
      </c>
      <c r="F6477" s="0" t="str">
        <f aca="false">IF($A6477="","",INDEX(CARTAO_COMPRAS!$G:$G,INT((ROW()-2)/20)+2))</f>
        <v/>
      </c>
      <c r="G6477" s="5" t="str">
        <f aca="false">IF($A6477="","",INDEX(CARTAO_COMPRAS!$I:$I,INT((ROW()-2)/20)+2))</f>
        <v/>
      </c>
      <c r="H6477" s="4" t="str">
        <f aca="false">IF($A6477="","",EDATE(INDEX(CARTAO_COMPRAS!$J:$J,INT((ROW()-2)/20)+2),MOD(ROW()-2,20)))</f>
        <v/>
      </c>
      <c r="I6477" s="4" t="str">
        <f aca="false">IF($H6477="","",$H6477-WEEKDAY($H6477,2)+1)</f>
        <v/>
      </c>
      <c r="J6477" s="4" t="str">
        <f aca="false">IF($I6477="","",$I6477+6)</f>
        <v/>
      </c>
      <c r="K6477" s="6" t="str">
        <f aca="false">IF($H6477="","",DATE(YEAR($H6477),MONTH($H6477),1))</f>
        <v/>
      </c>
      <c r="L6477" s="0" t="str">
        <f aca="false">IF($A6477="","",INDEX(CARTAO_COMPRAS!$K:$K,INT((ROW()-2)/20)+2))</f>
        <v/>
      </c>
      <c r="M6477" s="0" t="str">
        <f aca="false">IF($A6477="","","Compra no cartão")</f>
        <v/>
      </c>
    </row>
    <row r="6478" customFormat="false" ht="13.5" hidden="false" customHeight="false" outlineLevel="0" collapsed="false">
      <c r="A6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8" s="0" t="str">
        <f aca="false">IF($A6478="","",INDEX(CARTAO_COMPRAS!$C:$C,INT((ROW()-2)/20)+2))</f>
        <v/>
      </c>
      <c r="C6478" s="0" t="str">
        <f aca="false">IF($A6478="","",INDEX(CARTAO_COMPRAS!$D:$D,INT((ROW()-2)/20)+2))</f>
        <v/>
      </c>
      <c r="D6478" s="0" t="str">
        <f aca="false">IF($A6478="","",INDEX(CARTAO_COMPRAS!$E:$E,INT((ROW()-2)/20)+2))</f>
        <v/>
      </c>
      <c r="E6478" s="0" t="str">
        <f aca="false">IF($A6478="","",INDEX(CARTAO_COMPRAS!$H:$H,INT((ROW()-2)/20)+2)+MOD(ROW()-2,20))</f>
        <v/>
      </c>
      <c r="F6478" s="0" t="str">
        <f aca="false">IF($A6478="","",INDEX(CARTAO_COMPRAS!$G:$G,INT((ROW()-2)/20)+2))</f>
        <v/>
      </c>
      <c r="G6478" s="5" t="str">
        <f aca="false">IF($A6478="","",INDEX(CARTAO_COMPRAS!$I:$I,INT((ROW()-2)/20)+2))</f>
        <v/>
      </c>
      <c r="H6478" s="4" t="str">
        <f aca="false">IF($A6478="","",EDATE(INDEX(CARTAO_COMPRAS!$J:$J,INT((ROW()-2)/20)+2),MOD(ROW()-2,20)))</f>
        <v/>
      </c>
      <c r="I6478" s="4" t="str">
        <f aca="false">IF($H6478="","",$H6478-WEEKDAY($H6478,2)+1)</f>
        <v/>
      </c>
      <c r="J6478" s="4" t="str">
        <f aca="false">IF($I6478="","",$I6478+6)</f>
        <v/>
      </c>
      <c r="K6478" s="6" t="str">
        <f aca="false">IF($H6478="","",DATE(YEAR($H6478),MONTH($H6478),1))</f>
        <v/>
      </c>
      <c r="L6478" s="0" t="str">
        <f aca="false">IF($A6478="","",INDEX(CARTAO_COMPRAS!$K:$K,INT((ROW()-2)/20)+2))</f>
        <v/>
      </c>
      <c r="M6478" s="0" t="str">
        <f aca="false">IF($A6478="","","Compra no cartão")</f>
        <v/>
      </c>
    </row>
    <row r="6479" customFormat="false" ht="13.5" hidden="false" customHeight="false" outlineLevel="0" collapsed="false">
      <c r="A6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79" s="0" t="str">
        <f aca="false">IF($A6479="","",INDEX(CARTAO_COMPRAS!$C:$C,INT((ROW()-2)/20)+2))</f>
        <v/>
      </c>
      <c r="C6479" s="0" t="str">
        <f aca="false">IF($A6479="","",INDEX(CARTAO_COMPRAS!$D:$D,INT((ROW()-2)/20)+2))</f>
        <v/>
      </c>
      <c r="D6479" s="0" t="str">
        <f aca="false">IF($A6479="","",INDEX(CARTAO_COMPRAS!$E:$E,INT((ROW()-2)/20)+2))</f>
        <v/>
      </c>
      <c r="E6479" s="0" t="str">
        <f aca="false">IF($A6479="","",INDEX(CARTAO_COMPRAS!$H:$H,INT((ROW()-2)/20)+2)+MOD(ROW()-2,20))</f>
        <v/>
      </c>
      <c r="F6479" s="0" t="str">
        <f aca="false">IF($A6479="","",INDEX(CARTAO_COMPRAS!$G:$G,INT((ROW()-2)/20)+2))</f>
        <v/>
      </c>
      <c r="G6479" s="5" t="str">
        <f aca="false">IF($A6479="","",INDEX(CARTAO_COMPRAS!$I:$I,INT((ROW()-2)/20)+2))</f>
        <v/>
      </c>
      <c r="H6479" s="4" t="str">
        <f aca="false">IF($A6479="","",EDATE(INDEX(CARTAO_COMPRAS!$J:$J,INT((ROW()-2)/20)+2),MOD(ROW()-2,20)))</f>
        <v/>
      </c>
      <c r="I6479" s="4" t="str">
        <f aca="false">IF($H6479="","",$H6479-WEEKDAY($H6479,2)+1)</f>
        <v/>
      </c>
      <c r="J6479" s="4" t="str">
        <f aca="false">IF($I6479="","",$I6479+6)</f>
        <v/>
      </c>
      <c r="K6479" s="6" t="str">
        <f aca="false">IF($H6479="","",DATE(YEAR($H6479),MONTH($H6479),1))</f>
        <v/>
      </c>
      <c r="L6479" s="0" t="str">
        <f aca="false">IF($A6479="","",INDEX(CARTAO_COMPRAS!$K:$K,INT((ROW()-2)/20)+2))</f>
        <v/>
      </c>
      <c r="M6479" s="0" t="str">
        <f aca="false">IF($A6479="","","Compra no cartão")</f>
        <v/>
      </c>
    </row>
    <row r="6480" customFormat="false" ht="13.5" hidden="false" customHeight="false" outlineLevel="0" collapsed="false">
      <c r="A6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0" s="0" t="str">
        <f aca="false">IF($A6480="","",INDEX(CARTAO_COMPRAS!$C:$C,INT((ROW()-2)/20)+2))</f>
        <v/>
      </c>
      <c r="C6480" s="0" t="str">
        <f aca="false">IF($A6480="","",INDEX(CARTAO_COMPRAS!$D:$D,INT((ROW()-2)/20)+2))</f>
        <v/>
      </c>
      <c r="D6480" s="0" t="str">
        <f aca="false">IF($A6480="","",INDEX(CARTAO_COMPRAS!$E:$E,INT((ROW()-2)/20)+2))</f>
        <v/>
      </c>
      <c r="E6480" s="0" t="str">
        <f aca="false">IF($A6480="","",INDEX(CARTAO_COMPRAS!$H:$H,INT((ROW()-2)/20)+2)+MOD(ROW()-2,20))</f>
        <v/>
      </c>
      <c r="F6480" s="0" t="str">
        <f aca="false">IF($A6480="","",INDEX(CARTAO_COMPRAS!$G:$G,INT((ROW()-2)/20)+2))</f>
        <v/>
      </c>
      <c r="G6480" s="5" t="str">
        <f aca="false">IF($A6480="","",INDEX(CARTAO_COMPRAS!$I:$I,INT((ROW()-2)/20)+2))</f>
        <v/>
      </c>
      <c r="H6480" s="4" t="str">
        <f aca="false">IF($A6480="","",EDATE(INDEX(CARTAO_COMPRAS!$J:$J,INT((ROW()-2)/20)+2),MOD(ROW()-2,20)))</f>
        <v/>
      </c>
      <c r="I6480" s="4" t="str">
        <f aca="false">IF($H6480="","",$H6480-WEEKDAY($H6480,2)+1)</f>
        <v/>
      </c>
      <c r="J6480" s="4" t="str">
        <f aca="false">IF($I6480="","",$I6480+6)</f>
        <v/>
      </c>
      <c r="K6480" s="6" t="str">
        <f aca="false">IF($H6480="","",DATE(YEAR($H6480),MONTH($H6480),1))</f>
        <v/>
      </c>
      <c r="L6480" s="0" t="str">
        <f aca="false">IF($A6480="","",INDEX(CARTAO_COMPRAS!$K:$K,INT((ROW()-2)/20)+2))</f>
        <v/>
      </c>
      <c r="M6480" s="0" t="str">
        <f aca="false">IF($A6480="","","Compra no cartão")</f>
        <v/>
      </c>
    </row>
    <row r="6481" customFormat="false" ht="13.5" hidden="false" customHeight="false" outlineLevel="0" collapsed="false">
      <c r="A6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1" s="0" t="str">
        <f aca="false">IF($A6481="","",INDEX(CARTAO_COMPRAS!$C:$C,INT((ROW()-2)/20)+2))</f>
        <v/>
      </c>
      <c r="C6481" s="0" t="str">
        <f aca="false">IF($A6481="","",INDEX(CARTAO_COMPRAS!$D:$D,INT((ROW()-2)/20)+2))</f>
        <v/>
      </c>
      <c r="D6481" s="0" t="str">
        <f aca="false">IF($A6481="","",INDEX(CARTAO_COMPRAS!$E:$E,INT((ROW()-2)/20)+2))</f>
        <v/>
      </c>
      <c r="E6481" s="0" t="str">
        <f aca="false">IF($A6481="","",INDEX(CARTAO_COMPRAS!$H:$H,INT((ROW()-2)/20)+2)+MOD(ROW()-2,20))</f>
        <v/>
      </c>
      <c r="F6481" s="0" t="str">
        <f aca="false">IF($A6481="","",INDEX(CARTAO_COMPRAS!$G:$G,INT((ROW()-2)/20)+2))</f>
        <v/>
      </c>
      <c r="G6481" s="5" t="str">
        <f aca="false">IF($A6481="","",INDEX(CARTAO_COMPRAS!$I:$I,INT((ROW()-2)/20)+2))</f>
        <v/>
      </c>
      <c r="H6481" s="4" t="str">
        <f aca="false">IF($A6481="","",EDATE(INDEX(CARTAO_COMPRAS!$J:$J,INT((ROW()-2)/20)+2),MOD(ROW()-2,20)))</f>
        <v/>
      </c>
      <c r="I6481" s="4" t="str">
        <f aca="false">IF($H6481="","",$H6481-WEEKDAY($H6481,2)+1)</f>
        <v/>
      </c>
      <c r="J6481" s="4" t="str">
        <f aca="false">IF($I6481="","",$I6481+6)</f>
        <v/>
      </c>
      <c r="K6481" s="6" t="str">
        <f aca="false">IF($H6481="","",DATE(YEAR($H6481),MONTH($H6481),1))</f>
        <v/>
      </c>
      <c r="L6481" s="0" t="str">
        <f aca="false">IF($A6481="","",INDEX(CARTAO_COMPRAS!$K:$K,INT((ROW()-2)/20)+2))</f>
        <v/>
      </c>
      <c r="M6481" s="0" t="str">
        <f aca="false">IF($A6481="","","Compra no cartão")</f>
        <v/>
      </c>
    </row>
    <row r="6482" customFormat="false" ht="13.5" hidden="false" customHeight="false" outlineLevel="0" collapsed="false">
      <c r="A64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2" s="0" t="str">
        <f aca="false">IF($A6482="","",INDEX(CARTAO_COMPRAS!$C:$C,INT((ROW()-2)/20)+2))</f>
        <v/>
      </c>
      <c r="C6482" s="0" t="str">
        <f aca="false">IF($A6482="","",INDEX(CARTAO_COMPRAS!$D:$D,INT((ROW()-2)/20)+2))</f>
        <v/>
      </c>
      <c r="D6482" s="0" t="str">
        <f aca="false">IF($A6482="","",INDEX(CARTAO_COMPRAS!$E:$E,INT((ROW()-2)/20)+2))</f>
        <v/>
      </c>
      <c r="E6482" s="0" t="str">
        <f aca="false">IF($A6482="","",INDEX(CARTAO_COMPRAS!$H:$H,INT((ROW()-2)/20)+2)+MOD(ROW()-2,20))</f>
        <v/>
      </c>
      <c r="F6482" s="0" t="str">
        <f aca="false">IF($A6482="","",INDEX(CARTAO_COMPRAS!$G:$G,INT((ROW()-2)/20)+2))</f>
        <v/>
      </c>
      <c r="G6482" s="5" t="str">
        <f aca="false">IF($A6482="","",INDEX(CARTAO_COMPRAS!$I:$I,INT((ROW()-2)/20)+2))</f>
        <v/>
      </c>
      <c r="H6482" s="4" t="str">
        <f aca="false">IF($A6482="","",EDATE(INDEX(CARTAO_COMPRAS!$J:$J,INT((ROW()-2)/20)+2),MOD(ROW()-2,20)))</f>
        <v/>
      </c>
      <c r="I6482" s="4" t="str">
        <f aca="false">IF($H6482="","",$H6482-WEEKDAY($H6482,2)+1)</f>
        <v/>
      </c>
      <c r="J6482" s="4" t="str">
        <f aca="false">IF($I6482="","",$I6482+6)</f>
        <v/>
      </c>
      <c r="K6482" s="6" t="str">
        <f aca="false">IF($H6482="","",DATE(YEAR($H6482),MONTH($H6482),1))</f>
        <v/>
      </c>
      <c r="L6482" s="0" t="str">
        <f aca="false">IF($A6482="","",INDEX(CARTAO_COMPRAS!$K:$K,INT((ROW()-2)/20)+2))</f>
        <v/>
      </c>
      <c r="M6482" s="0" t="str">
        <f aca="false">IF($A6482="","","Compra no cartão")</f>
        <v/>
      </c>
    </row>
    <row r="6483" customFormat="false" ht="13.5" hidden="false" customHeight="false" outlineLevel="0" collapsed="false">
      <c r="A6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3" s="0" t="str">
        <f aca="false">IF($A6483="","",INDEX(CARTAO_COMPRAS!$C:$C,INT((ROW()-2)/20)+2))</f>
        <v/>
      </c>
      <c r="C6483" s="0" t="str">
        <f aca="false">IF($A6483="","",INDEX(CARTAO_COMPRAS!$D:$D,INT((ROW()-2)/20)+2))</f>
        <v/>
      </c>
      <c r="D6483" s="0" t="str">
        <f aca="false">IF($A6483="","",INDEX(CARTAO_COMPRAS!$E:$E,INT((ROW()-2)/20)+2))</f>
        <v/>
      </c>
      <c r="E6483" s="0" t="str">
        <f aca="false">IF($A6483="","",INDEX(CARTAO_COMPRAS!$H:$H,INT((ROW()-2)/20)+2)+MOD(ROW()-2,20))</f>
        <v/>
      </c>
      <c r="F6483" s="0" t="str">
        <f aca="false">IF($A6483="","",INDEX(CARTAO_COMPRAS!$G:$G,INT((ROW()-2)/20)+2))</f>
        <v/>
      </c>
      <c r="G6483" s="5" t="str">
        <f aca="false">IF($A6483="","",INDEX(CARTAO_COMPRAS!$I:$I,INT((ROW()-2)/20)+2))</f>
        <v/>
      </c>
      <c r="H6483" s="4" t="str">
        <f aca="false">IF($A6483="","",EDATE(INDEX(CARTAO_COMPRAS!$J:$J,INT((ROW()-2)/20)+2),MOD(ROW()-2,20)))</f>
        <v/>
      </c>
      <c r="I6483" s="4" t="str">
        <f aca="false">IF($H6483="","",$H6483-WEEKDAY($H6483,2)+1)</f>
        <v/>
      </c>
      <c r="J6483" s="4" t="str">
        <f aca="false">IF($I6483="","",$I6483+6)</f>
        <v/>
      </c>
      <c r="K6483" s="6" t="str">
        <f aca="false">IF($H6483="","",DATE(YEAR($H6483),MONTH($H6483),1))</f>
        <v/>
      </c>
      <c r="L6483" s="0" t="str">
        <f aca="false">IF($A6483="","",INDEX(CARTAO_COMPRAS!$K:$K,INT((ROW()-2)/20)+2))</f>
        <v/>
      </c>
      <c r="M6483" s="0" t="str">
        <f aca="false">IF($A6483="","","Compra no cartão")</f>
        <v/>
      </c>
    </row>
    <row r="6484" customFormat="false" ht="13.5" hidden="false" customHeight="false" outlineLevel="0" collapsed="false">
      <c r="A6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4" s="0" t="str">
        <f aca="false">IF($A6484="","",INDEX(CARTAO_COMPRAS!$C:$C,INT((ROW()-2)/20)+2))</f>
        <v/>
      </c>
      <c r="C6484" s="0" t="str">
        <f aca="false">IF($A6484="","",INDEX(CARTAO_COMPRAS!$D:$D,INT((ROW()-2)/20)+2))</f>
        <v/>
      </c>
      <c r="D6484" s="0" t="str">
        <f aca="false">IF($A6484="","",INDEX(CARTAO_COMPRAS!$E:$E,INT((ROW()-2)/20)+2))</f>
        <v/>
      </c>
      <c r="E6484" s="0" t="str">
        <f aca="false">IF($A6484="","",INDEX(CARTAO_COMPRAS!$H:$H,INT((ROW()-2)/20)+2)+MOD(ROW()-2,20))</f>
        <v/>
      </c>
      <c r="F6484" s="0" t="str">
        <f aca="false">IF($A6484="","",INDEX(CARTAO_COMPRAS!$G:$G,INT((ROW()-2)/20)+2))</f>
        <v/>
      </c>
      <c r="G6484" s="5" t="str">
        <f aca="false">IF($A6484="","",INDEX(CARTAO_COMPRAS!$I:$I,INT((ROW()-2)/20)+2))</f>
        <v/>
      </c>
      <c r="H6484" s="4" t="str">
        <f aca="false">IF($A6484="","",EDATE(INDEX(CARTAO_COMPRAS!$J:$J,INT((ROW()-2)/20)+2),MOD(ROW()-2,20)))</f>
        <v/>
      </c>
      <c r="I6484" s="4" t="str">
        <f aca="false">IF($H6484="","",$H6484-WEEKDAY($H6484,2)+1)</f>
        <v/>
      </c>
      <c r="J6484" s="4" t="str">
        <f aca="false">IF($I6484="","",$I6484+6)</f>
        <v/>
      </c>
      <c r="K6484" s="6" t="str">
        <f aca="false">IF($H6484="","",DATE(YEAR($H6484),MONTH($H6484),1))</f>
        <v/>
      </c>
      <c r="L6484" s="0" t="str">
        <f aca="false">IF($A6484="","",INDEX(CARTAO_COMPRAS!$K:$K,INT((ROW()-2)/20)+2))</f>
        <v/>
      </c>
      <c r="M6484" s="0" t="str">
        <f aca="false">IF($A6484="","","Compra no cartão")</f>
        <v/>
      </c>
    </row>
    <row r="6485" customFormat="false" ht="13.5" hidden="false" customHeight="false" outlineLevel="0" collapsed="false">
      <c r="A6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5" s="0" t="str">
        <f aca="false">IF($A6485="","",INDEX(CARTAO_COMPRAS!$C:$C,INT((ROW()-2)/20)+2))</f>
        <v/>
      </c>
      <c r="C6485" s="0" t="str">
        <f aca="false">IF($A6485="","",INDEX(CARTAO_COMPRAS!$D:$D,INT((ROW()-2)/20)+2))</f>
        <v/>
      </c>
      <c r="D6485" s="0" t="str">
        <f aca="false">IF($A6485="","",INDEX(CARTAO_COMPRAS!$E:$E,INT((ROW()-2)/20)+2))</f>
        <v/>
      </c>
      <c r="E6485" s="0" t="str">
        <f aca="false">IF($A6485="","",INDEX(CARTAO_COMPRAS!$H:$H,INT((ROW()-2)/20)+2)+MOD(ROW()-2,20))</f>
        <v/>
      </c>
      <c r="F6485" s="0" t="str">
        <f aca="false">IF($A6485="","",INDEX(CARTAO_COMPRAS!$G:$G,INT((ROW()-2)/20)+2))</f>
        <v/>
      </c>
      <c r="G6485" s="5" t="str">
        <f aca="false">IF($A6485="","",INDEX(CARTAO_COMPRAS!$I:$I,INT((ROW()-2)/20)+2))</f>
        <v/>
      </c>
      <c r="H6485" s="4" t="str">
        <f aca="false">IF($A6485="","",EDATE(INDEX(CARTAO_COMPRAS!$J:$J,INT((ROW()-2)/20)+2),MOD(ROW()-2,20)))</f>
        <v/>
      </c>
      <c r="I6485" s="4" t="str">
        <f aca="false">IF($H6485="","",$H6485-WEEKDAY($H6485,2)+1)</f>
        <v/>
      </c>
      <c r="J6485" s="4" t="str">
        <f aca="false">IF($I6485="","",$I6485+6)</f>
        <v/>
      </c>
      <c r="K6485" s="6" t="str">
        <f aca="false">IF($H6485="","",DATE(YEAR($H6485),MONTH($H6485),1))</f>
        <v/>
      </c>
      <c r="L6485" s="0" t="str">
        <f aca="false">IF($A6485="","",INDEX(CARTAO_COMPRAS!$K:$K,INT((ROW()-2)/20)+2))</f>
        <v/>
      </c>
      <c r="M6485" s="0" t="str">
        <f aca="false">IF($A6485="","","Compra no cartão")</f>
        <v/>
      </c>
    </row>
    <row r="6486" customFormat="false" ht="13.5" hidden="false" customHeight="false" outlineLevel="0" collapsed="false">
      <c r="A6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6" s="0" t="str">
        <f aca="false">IF($A6486="","",INDEX(CARTAO_COMPRAS!$C:$C,INT((ROW()-2)/20)+2))</f>
        <v/>
      </c>
      <c r="C6486" s="0" t="str">
        <f aca="false">IF($A6486="","",INDEX(CARTAO_COMPRAS!$D:$D,INT((ROW()-2)/20)+2))</f>
        <v/>
      </c>
      <c r="D6486" s="0" t="str">
        <f aca="false">IF($A6486="","",INDEX(CARTAO_COMPRAS!$E:$E,INT((ROW()-2)/20)+2))</f>
        <v/>
      </c>
      <c r="E6486" s="0" t="str">
        <f aca="false">IF($A6486="","",INDEX(CARTAO_COMPRAS!$H:$H,INT((ROW()-2)/20)+2)+MOD(ROW()-2,20))</f>
        <v/>
      </c>
      <c r="F6486" s="0" t="str">
        <f aca="false">IF($A6486="","",INDEX(CARTAO_COMPRAS!$G:$G,INT((ROW()-2)/20)+2))</f>
        <v/>
      </c>
      <c r="G6486" s="5" t="str">
        <f aca="false">IF($A6486="","",INDEX(CARTAO_COMPRAS!$I:$I,INT((ROW()-2)/20)+2))</f>
        <v/>
      </c>
      <c r="H6486" s="4" t="str">
        <f aca="false">IF($A6486="","",EDATE(INDEX(CARTAO_COMPRAS!$J:$J,INT((ROW()-2)/20)+2),MOD(ROW()-2,20)))</f>
        <v/>
      </c>
      <c r="I6486" s="4" t="str">
        <f aca="false">IF($H6486="","",$H6486-WEEKDAY($H6486,2)+1)</f>
        <v/>
      </c>
      <c r="J6486" s="4" t="str">
        <f aca="false">IF($I6486="","",$I6486+6)</f>
        <v/>
      </c>
      <c r="K6486" s="6" t="str">
        <f aca="false">IF($H6486="","",DATE(YEAR($H6486),MONTH($H6486),1))</f>
        <v/>
      </c>
      <c r="L6486" s="0" t="str">
        <f aca="false">IF($A6486="","",INDEX(CARTAO_COMPRAS!$K:$K,INT((ROW()-2)/20)+2))</f>
        <v/>
      </c>
      <c r="M6486" s="0" t="str">
        <f aca="false">IF($A6486="","","Compra no cartão")</f>
        <v/>
      </c>
    </row>
    <row r="6487" customFormat="false" ht="13.5" hidden="false" customHeight="false" outlineLevel="0" collapsed="false">
      <c r="A6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7" s="0" t="str">
        <f aca="false">IF($A6487="","",INDEX(CARTAO_COMPRAS!$C:$C,INT((ROW()-2)/20)+2))</f>
        <v/>
      </c>
      <c r="C6487" s="0" t="str">
        <f aca="false">IF($A6487="","",INDEX(CARTAO_COMPRAS!$D:$D,INT((ROW()-2)/20)+2))</f>
        <v/>
      </c>
      <c r="D6487" s="0" t="str">
        <f aca="false">IF($A6487="","",INDEX(CARTAO_COMPRAS!$E:$E,INT((ROW()-2)/20)+2))</f>
        <v/>
      </c>
      <c r="E6487" s="0" t="str">
        <f aca="false">IF($A6487="","",INDEX(CARTAO_COMPRAS!$H:$H,INT((ROW()-2)/20)+2)+MOD(ROW()-2,20))</f>
        <v/>
      </c>
      <c r="F6487" s="0" t="str">
        <f aca="false">IF($A6487="","",INDEX(CARTAO_COMPRAS!$G:$G,INT((ROW()-2)/20)+2))</f>
        <v/>
      </c>
      <c r="G6487" s="5" t="str">
        <f aca="false">IF($A6487="","",INDEX(CARTAO_COMPRAS!$I:$I,INT((ROW()-2)/20)+2))</f>
        <v/>
      </c>
      <c r="H6487" s="4" t="str">
        <f aca="false">IF($A6487="","",EDATE(INDEX(CARTAO_COMPRAS!$J:$J,INT((ROW()-2)/20)+2),MOD(ROW()-2,20)))</f>
        <v/>
      </c>
      <c r="I6487" s="4" t="str">
        <f aca="false">IF($H6487="","",$H6487-WEEKDAY($H6487,2)+1)</f>
        <v/>
      </c>
      <c r="J6487" s="4" t="str">
        <f aca="false">IF($I6487="","",$I6487+6)</f>
        <v/>
      </c>
      <c r="K6487" s="6" t="str">
        <f aca="false">IF($H6487="","",DATE(YEAR($H6487),MONTH($H6487),1))</f>
        <v/>
      </c>
      <c r="L6487" s="0" t="str">
        <f aca="false">IF($A6487="","",INDEX(CARTAO_COMPRAS!$K:$K,INT((ROW()-2)/20)+2))</f>
        <v/>
      </c>
      <c r="M6487" s="0" t="str">
        <f aca="false">IF($A6487="","","Compra no cartão")</f>
        <v/>
      </c>
    </row>
    <row r="6488" customFormat="false" ht="13.5" hidden="false" customHeight="false" outlineLevel="0" collapsed="false">
      <c r="A6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8" s="0" t="str">
        <f aca="false">IF($A6488="","",INDEX(CARTAO_COMPRAS!$C:$C,INT((ROW()-2)/20)+2))</f>
        <v/>
      </c>
      <c r="C6488" s="0" t="str">
        <f aca="false">IF($A6488="","",INDEX(CARTAO_COMPRAS!$D:$D,INT((ROW()-2)/20)+2))</f>
        <v/>
      </c>
      <c r="D6488" s="0" t="str">
        <f aca="false">IF($A6488="","",INDEX(CARTAO_COMPRAS!$E:$E,INT((ROW()-2)/20)+2))</f>
        <v/>
      </c>
      <c r="E6488" s="0" t="str">
        <f aca="false">IF($A6488="","",INDEX(CARTAO_COMPRAS!$H:$H,INT((ROW()-2)/20)+2)+MOD(ROW()-2,20))</f>
        <v/>
      </c>
      <c r="F6488" s="0" t="str">
        <f aca="false">IF($A6488="","",INDEX(CARTAO_COMPRAS!$G:$G,INT((ROW()-2)/20)+2))</f>
        <v/>
      </c>
      <c r="G6488" s="5" t="str">
        <f aca="false">IF($A6488="","",INDEX(CARTAO_COMPRAS!$I:$I,INT((ROW()-2)/20)+2))</f>
        <v/>
      </c>
      <c r="H6488" s="4" t="str">
        <f aca="false">IF($A6488="","",EDATE(INDEX(CARTAO_COMPRAS!$J:$J,INT((ROW()-2)/20)+2),MOD(ROW()-2,20)))</f>
        <v/>
      </c>
      <c r="I6488" s="4" t="str">
        <f aca="false">IF($H6488="","",$H6488-WEEKDAY($H6488,2)+1)</f>
        <v/>
      </c>
      <c r="J6488" s="4" t="str">
        <f aca="false">IF($I6488="","",$I6488+6)</f>
        <v/>
      </c>
      <c r="K6488" s="6" t="str">
        <f aca="false">IF($H6488="","",DATE(YEAR($H6488),MONTH($H6488),1))</f>
        <v/>
      </c>
      <c r="L6488" s="0" t="str">
        <f aca="false">IF($A6488="","",INDEX(CARTAO_COMPRAS!$K:$K,INT((ROW()-2)/20)+2))</f>
        <v/>
      </c>
      <c r="M6488" s="0" t="str">
        <f aca="false">IF($A6488="","","Compra no cartão")</f>
        <v/>
      </c>
    </row>
    <row r="6489" customFormat="false" ht="13.5" hidden="false" customHeight="false" outlineLevel="0" collapsed="false">
      <c r="A6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89" s="0" t="str">
        <f aca="false">IF($A6489="","",INDEX(CARTAO_COMPRAS!$C:$C,INT((ROW()-2)/20)+2))</f>
        <v/>
      </c>
      <c r="C6489" s="0" t="str">
        <f aca="false">IF($A6489="","",INDEX(CARTAO_COMPRAS!$D:$D,INT((ROW()-2)/20)+2))</f>
        <v/>
      </c>
      <c r="D6489" s="0" t="str">
        <f aca="false">IF($A6489="","",INDEX(CARTAO_COMPRAS!$E:$E,INT((ROW()-2)/20)+2))</f>
        <v/>
      </c>
      <c r="E6489" s="0" t="str">
        <f aca="false">IF($A6489="","",INDEX(CARTAO_COMPRAS!$H:$H,INT((ROW()-2)/20)+2)+MOD(ROW()-2,20))</f>
        <v/>
      </c>
      <c r="F6489" s="0" t="str">
        <f aca="false">IF($A6489="","",INDEX(CARTAO_COMPRAS!$G:$G,INT((ROW()-2)/20)+2))</f>
        <v/>
      </c>
      <c r="G6489" s="5" t="str">
        <f aca="false">IF($A6489="","",INDEX(CARTAO_COMPRAS!$I:$I,INT((ROW()-2)/20)+2))</f>
        <v/>
      </c>
      <c r="H6489" s="4" t="str">
        <f aca="false">IF($A6489="","",EDATE(INDEX(CARTAO_COMPRAS!$J:$J,INT((ROW()-2)/20)+2),MOD(ROW()-2,20)))</f>
        <v/>
      </c>
      <c r="I6489" s="4" t="str">
        <f aca="false">IF($H6489="","",$H6489-WEEKDAY($H6489,2)+1)</f>
        <v/>
      </c>
      <c r="J6489" s="4" t="str">
        <f aca="false">IF($I6489="","",$I6489+6)</f>
        <v/>
      </c>
      <c r="K6489" s="6" t="str">
        <f aca="false">IF($H6489="","",DATE(YEAR($H6489),MONTH($H6489),1))</f>
        <v/>
      </c>
      <c r="L6489" s="0" t="str">
        <f aca="false">IF($A6489="","",INDEX(CARTAO_COMPRAS!$K:$K,INT((ROW()-2)/20)+2))</f>
        <v/>
      </c>
      <c r="M6489" s="0" t="str">
        <f aca="false">IF($A6489="","","Compra no cartão")</f>
        <v/>
      </c>
    </row>
    <row r="6490" customFormat="false" ht="13.5" hidden="false" customHeight="false" outlineLevel="0" collapsed="false">
      <c r="A6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0" s="0" t="str">
        <f aca="false">IF($A6490="","",INDEX(CARTAO_COMPRAS!$C:$C,INT((ROW()-2)/20)+2))</f>
        <v/>
      </c>
      <c r="C6490" s="0" t="str">
        <f aca="false">IF($A6490="","",INDEX(CARTAO_COMPRAS!$D:$D,INT((ROW()-2)/20)+2))</f>
        <v/>
      </c>
      <c r="D6490" s="0" t="str">
        <f aca="false">IF($A6490="","",INDEX(CARTAO_COMPRAS!$E:$E,INT((ROW()-2)/20)+2))</f>
        <v/>
      </c>
      <c r="E6490" s="0" t="str">
        <f aca="false">IF($A6490="","",INDEX(CARTAO_COMPRAS!$H:$H,INT((ROW()-2)/20)+2)+MOD(ROW()-2,20))</f>
        <v/>
      </c>
      <c r="F6490" s="0" t="str">
        <f aca="false">IF($A6490="","",INDEX(CARTAO_COMPRAS!$G:$G,INT((ROW()-2)/20)+2))</f>
        <v/>
      </c>
      <c r="G6490" s="5" t="str">
        <f aca="false">IF($A6490="","",INDEX(CARTAO_COMPRAS!$I:$I,INT((ROW()-2)/20)+2))</f>
        <v/>
      </c>
      <c r="H6490" s="4" t="str">
        <f aca="false">IF($A6490="","",EDATE(INDEX(CARTAO_COMPRAS!$J:$J,INT((ROW()-2)/20)+2),MOD(ROW()-2,20)))</f>
        <v/>
      </c>
      <c r="I6490" s="4" t="str">
        <f aca="false">IF($H6490="","",$H6490-WEEKDAY($H6490,2)+1)</f>
        <v/>
      </c>
      <c r="J6490" s="4" t="str">
        <f aca="false">IF($I6490="","",$I6490+6)</f>
        <v/>
      </c>
      <c r="K6490" s="6" t="str">
        <f aca="false">IF($H6490="","",DATE(YEAR($H6490),MONTH($H6490),1))</f>
        <v/>
      </c>
      <c r="L6490" s="0" t="str">
        <f aca="false">IF($A6490="","",INDEX(CARTAO_COMPRAS!$K:$K,INT((ROW()-2)/20)+2))</f>
        <v/>
      </c>
      <c r="M6490" s="0" t="str">
        <f aca="false">IF($A6490="","","Compra no cartão")</f>
        <v/>
      </c>
    </row>
    <row r="6491" customFormat="false" ht="13.5" hidden="false" customHeight="false" outlineLevel="0" collapsed="false">
      <c r="A6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1" s="0" t="str">
        <f aca="false">IF($A6491="","",INDEX(CARTAO_COMPRAS!$C:$C,INT((ROW()-2)/20)+2))</f>
        <v/>
      </c>
      <c r="C6491" s="0" t="str">
        <f aca="false">IF($A6491="","",INDEX(CARTAO_COMPRAS!$D:$D,INT((ROW()-2)/20)+2))</f>
        <v/>
      </c>
      <c r="D6491" s="0" t="str">
        <f aca="false">IF($A6491="","",INDEX(CARTAO_COMPRAS!$E:$E,INT((ROW()-2)/20)+2))</f>
        <v/>
      </c>
      <c r="E6491" s="0" t="str">
        <f aca="false">IF($A6491="","",INDEX(CARTAO_COMPRAS!$H:$H,INT((ROW()-2)/20)+2)+MOD(ROW()-2,20))</f>
        <v/>
      </c>
      <c r="F6491" s="0" t="str">
        <f aca="false">IF($A6491="","",INDEX(CARTAO_COMPRAS!$G:$G,INT((ROW()-2)/20)+2))</f>
        <v/>
      </c>
      <c r="G6491" s="5" t="str">
        <f aca="false">IF($A6491="","",INDEX(CARTAO_COMPRAS!$I:$I,INT((ROW()-2)/20)+2))</f>
        <v/>
      </c>
      <c r="H6491" s="4" t="str">
        <f aca="false">IF($A6491="","",EDATE(INDEX(CARTAO_COMPRAS!$J:$J,INT((ROW()-2)/20)+2),MOD(ROW()-2,20)))</f>
        <v/>
      </c>
      <c r="I6491" s="4" t="str">
        <f aca="false">IF($H6491="","",$H6491-WEEKDAY($H6491,2)+1)</f>
        <v/>
      </c>
      <c r="J6491" s="4" t="str">
        <f aca="false">IF($I6491="","",$I6491+6)</f>
        <v/>
      </c>
      <c r="K6491" s="6" t="str">
        <f aca="false">IF($H6491="","",DATE(YEAR($H6491),MONTH($H6491),1))</f>
        <v/>
      </c>
      <c r="L6491" s="0" t="str">
        <f aca="false">IF($A6491="","",INDEX(CARTAO_COMPRAS!$K:$K,INT((ROW()-2)/20)+2))</f>
        <v/>
      </c>
      <c r="M6491" s="0" t="str">
        <f aca="false">IF($A6491="","","Compra no cartão")</f>
        <v/>
      </c>
    </row>
    <row r="6492" customFormat="false" ht="13.5" hidden="false" customHeight="false" outlineLevel="0" collapsed="false">
      <c r="A6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2" s="0" t="str">
        <f aca="false">IF($A6492="","",INDEX(CARTAO_COMPRAS!$C:$C,INT((ROW()-2)/20)+2))</f>
        <v/>
      </c>
      <c r="C6492" s="0" t="str">
        <f aca="false">IF($A6492="","",INDEX(CARTAO_COMPRAS!$D:$D,INT((ROW()-2)/20)+2))</f>
        <v/>
      </c>
      <c r="D6492" s="0" t="str">
        <f aca="false">IF($A6492="","",INDEX(CARTAO_COMPRAS!$E:$E,INT((ROW()-2)/20)+2))</f>
        <v/>
      </c>
      <c r="E6492" s="0" t="str">
        <f aca="false">IF($A6492="","",INDEX(CARTAO_COMPRAS!$H:$H,INT((ROW()-2)/20)+2)+MOD(ROW()-2,20))</f>
        <v/>
      </c>
      <c r="F6492" s="0" t="str">
        <f aca="false">IF($A6492="","",INDEX(CARTAO_COMPRAS!$G:$G,INT((ROW()-2)/20)+2))</f>
        <v/>
      </c>
      <c r="G6492" s="5" t="str">
        <f aca="false">IF($A6492="","",INDEX(CARTAO_COMPRAS!$I:$I,INT((ROW()-2)/20)+2))</f>
        <v/>
      </c>
      <c r="H6492" s="4" t="str">
        <f aca="false">IF($A6492="","",EDATE(INDEX(CARTAO_COMPRAS!$J:$J,INT((ROW()-2)/20)+2),MOD(ROW()-2,20)))</f>
        <v/>
      </c>
      <c r="I6492" s="4" t="str">
        <f aca="false">IF($H6492="","",$H6492-WEEKDAY($H6492,2)+1)</f>
        <v/>
      </c>
      <c r="J6492" s="4" t="str">
        <f aca="false">IF($I6492="","",$I6492+6)</f>
        <v/>
      </c>
      <c r="K6492" s="6" t="str">
        <f aca="false">IF($H6492="","",DATE(YEAR($H6492),MONTH($H6492),1))</f>
        <v/>
      </c>
      <c r="L6492" s="0" t="str">
        <f aca="false">IF($A6492="","",INDEX(CARTAO_COMPRAS!$K:$K,INT((ROW()-2)/20)+2))</f>
        <v/>
      </c>
      <c r="M6492" s="0" t="str">
        <f aca="false">IF($A6492="","","Compra no cartão")</f>
        <v/>
      </c>
    </row>
    <row r="6493" customFormat="false" ht="13.5" hidden="false" customHeight="false" outlineLevel="0" collapsed="false">
      <c r="A6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3" s="0" t="str">
        <f aca="false">IF($A6493="","",INDEX(CARTAO_COMPRAS!$C:$C,INT((ROW()-2)/20)+2))</f>
        <v/>
      </c>
      <c r="C6493" s="0" t="str">
        <f aca="false">IF($A6493="","",INDEX(CARTAO_COMPRAS!$D:$D,INT((ROW()-2)/20)+2))</f>
        <v/>
      </c>
      <c r="D6493" s="0" t="str">
        <f aca="false">IF($A6493="","",INDEX(CARTAO_COMPRAS!$E:$E,INT((ROW()-2)/20)+2))</f>
        <v/>
      </c>
      <c r="E6493" s="0" t="str">
        <f aca="false">IF($A6493="","",INDEX(CARTAO_COMPRAS!$H:$H,INT((ROW()-2)/20)+2)+MOD(ROW()-2,20))</f>
        <v/>
      </c>
      <c r="F6493" s="0" t="str">
        <f aca="false">IF($A6493="","",INDEX(CARTAO_COMPRAS!$G:$G,INT((ROW()-2)/20)+2))</f>
        <v/>
      </c>
      <c r="G6493" s="5" t="str">
        <f aca="false">IF($A6493="","",INDEX(CARTAO_COMPRAS!$I:$I,INT((ROW()-2)/20)+2))</f>
        <v/>
      </c>
      <c r="H6493" s="4" t="str">
        <f aca="false">IF($A6493="","",EDATE(INDEX(CARTAO_COMPRAS!$J:$J,INT((ROW()-2)/20)+2),MOD(ROW()-2,20)))</f>
        <v/>
      </c>
      <c r="I6493" s="4" t="str">
        <f aca="false">IF($H6493="","",$H6493-WEEKDAY($H6493,2)+1)</f>
        <v/>
      </c>
      <c r="J6493" s="4" t="str">
        <f aca="false">IF($I6493="","",$I6493+6)</f>
        <v/>
      </c>
      <c r="K6493" s="6" t="str">
        <f aca="false">IF($H6493="","",DATE(YEAR($H6493),MONTH($H6493),1))</f>
        <v/>
      </c>
      <c r="L6493" s="0" t="str">
        <f aca="false">IF($A6493="","",INDEX(CARTAO_COMPRAS!$K:$K,INT((ROW()-2)/20)+2))</f>
        <v/>
      </c>
      <c r="M6493" s="0" t="str">
        <f aca="false">IF($A6493="","","Compra no cartão")</f>
        <v/>
      </c>
    </row>
    <row r="6494" customFormat="false" ht="13.5" hidden="false" customHeight="false" outlineLevel="0" collapsed="false">
      <c r="A6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4" s="0" t="str">
        <f aca="false">IF($A6494="","",INDEX(CARTAO_COMPRAS!$C:$C,INT((ROW()-2)/20)+2))</f>
        <v/>
      </c>
      <c r="C6494" s="0" t="str">
        <f aca="false">IF($A6494="","",INDEX(CARTAO_COMPRAS!$D:$D,INT((ROW()-2)/20)+2))</f>
        <v/>
      </c>
      <c r="D6494" s="0" t="str">
        <f aca="false">IF($A6494="","",INDEX(CARTAO_COMPRAS!$E:$E,INT((ROW()-2)/20)+2))</f>
        <v/>
      </c>
      <c r="E6494" s="0" t="str">
        <f aca="false">IF($A6494="","",INDEX(CARTAO_COMPRAS!$H:$H,INT((ROW()-2)/20)+2)+MOD(ROW()-2,20))</f>
        <v/>
      </c>
      <c r="F6494" s="0" t="str">
        <f aca="false">IF($A6494="","",INDEX(CARTAO_COMPRAS!$G:$G,INT((ROW()-2)/20)+2))</f>
        <v/>
      </c>
      <c r="G6494" s="5" t="str">
        <f aca="false">IF($A6494="","",INDEX(CARTAO_COMPRAS!$I:$I,INT((ROW()-2)/20)+2))</f>
        <v/>
      </c>
      <c r="H6494" s="4" t="str">
        <f aca="false">IF($A6494="","",EDATE(INDEX(CARTAO_COMPRAS!$J:$J,INT((ROW()-2)/20)+2),MOD(ROW()-2,20)))</f>
        <v/>
      </c>
      <c r="I6494" s="4" t="str">
        <f aca="false">IF($H6494="","",$H6494-WEEKDAY($H6494,2)+1)</f>
        <v/>
      </c>
      <c r="J6494" s="4" t="str">
        <f aca="false">IF($I6494="","",$I6494+6)</f>
        <v/>
      </c>
      <c r="K6494" s="6" t="str">
        <f aca="false">IF($H6494="","",DATE(YEAR($H6494),MONTH($H6494),1))</f>
        <v/>
      </c>
      <c r="L6494" s="0" t="str">
        <f aca="false">IF($A6494="","",INDEX(CARTAO_COMPRAS!$K:$K,INT((ROW()-2)/20)+2))</f>
        <v/>
      </c>
      <c r="M6494" s="0" t="str">
        <f aca="false">IF($A6494="","","Compra no cartão")</f>
        <v/>
      </c>
    </row>
    <row r="6495" customFormat="false" ht="13.5" hidden="false" customHeight="false" outlineLevel="0" collapsed="false">
      <c r="A6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5" s="0" t="str">
        <f aca="false">IF($A6495="","",INDEX(CARTAO_COMPRAS!$C:$C,INT((ROW()-2)/20)+2))</f>
        <v/>
      </c>
      <c r="C6495" s="0" t="str">
        <f aca="false">IF($A6495="","",INDEX(CARTAO_COMPRAS!$D:$D,INT((ROW()-2)/20)+2))</f>
        <v/>
      </c>
      <c r="D6495" s="0" t="str">
        <f aca="false">IF($A6495="","",INDEX(CARTAO_COMPRAS!$E:$E,INT((ROW()-2)/20)+2))</f>
        <v/>
      </c>
      <c r="E6495" s="0" t="str">
        <f aca="false">IF($A6495="","",INDEX(CARTAO_COMPRAS!$H:$H,INT((ROW()-2)/20)+2)+MOD(ROW()-2,20))</f>
        <v/>
      </c>
      <c r="F6495" s="0" t="str">
        <f aca="false">IF($A6495="","",INDEX(CARTAO_COMPRAS!$G:$G,INT((ROW()-2)/20)+2))</f>
        <v/>
      </c>
      <c r="G6495" s="5" t="str">
        <f aca="false">IF($A6495="","",INDEX(CARTAO_COMPRAS!$I:$I,INT((ROW()-2)/20)+2))</f>
        <v/>
      </c>
      <c r="H6495" s="4" t="str">
        <f aca="false">IF($A6495="","",EDATE(INDEX(CARTAO_COMPRAS!$J:$J,INT((ROW()-2)/20)+2),MOD(ROW()-2,20)))</f>
        <v/>
      </c>
      <c r="I6495" s="4" t="str">
        <f aca="false">IF($H6495="","",$H6495-WEEKDAY($H6495,2)+1)</f>
        <v/>
      </c>
      <c r="J6495" s="4" t="str">
        <f aca="false">IF($I6495="","",$I6495+6)</f>
        <v/>
      </c>
      <c r="K6495" s="6" t="str">
        <f aca="false">IF($H6495="","",DATE(YEAR($H6495),MONTH($H6495),1))</f>
        <v/>
      </c>
      <c r="L6495" s="0" t="str">
        <f aca="false">IF($A6495="","",INDEX(CARTAO_COMPRAS!$K:$K,INT((ROW()-2)/20)+2))</f>
        <v/>
      </c>
      <c r="M6495" s="0" t="str">
        <f aca="false">IF($A6495="","","Compra no cartão")</f>
        <v/>
      </c>
    </row>
    <row r="6496" customFormat="false" ht="13.5" hidden="false" customHeight="false" outlineLevel="0" collapsed="false">
      <c r="A6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6" s="0" t="str">
        <f aca="false">IF($A6496="","",INDEX(CARTAO_COMPRAS!$C:$C,INT((ROW()-2)/20)+2))</f>
        <v/>
      </c>
      <c r="C6496" s="0" t="str">
        <f aca="false">IF($A6496="","",INDEX(CARTAO_COMPRAS!$D:$D,INT((ROW()-2)/20)+2))</f>
        <v/>
      </c>
      <c r="D6496" s="0" t="str">
        <f aca="false">IF($A6496="","",INDEX(CARTAO_COMPRAS!$E:$E,INT((ROW()-2)/20)+2))</f>
        <v/>
      </c>
      <c r="E6496" s="0" t="str">
        <f aca="false">IF($A6496="","",INDEX(CARTAO_COMPRAS!$H:$H,INT((ROW()-2)/20)+2)+MOD(ROW()-2,20))</f>
        <v/>
      </c>
      <c r="F6496" s="0" t="str">
        <f aca="false">IF($A6496="","",INDEX(CARTAO_COMPRAS!$G:$G,INT((ROW()-2)/20)+2))</f>
        <v/>
      </c>
      <c r="G6496" s="5" t="str">
        <f aca="false">IF($A6496="","",INDEX(CARTAO_COMPRAS!$I:$I,INT((ROW()-2)/20)+2))</f>
        <v/>
      </c>
      <c r="H6496" s="4" t="str">
        <f aca="false">IF($A6496="","",EDATE(INDEX(CARTAO_COMPRAS!$J:$J,INT((ROW()-2)/20)+2),MOD(ROW()-2,20)))</f>
        <v/>
      </c>
      <c r="I6496" s="4" t="str">
        <f aca="false">IF($H6496="","",$H6496-WEEKDAY($H6496,2)+1)</f>
        <v/>
      </c>
      <c r="J6496" s="4" t="str">
        <f aca="false">IF($I6496="","",$I6496+6)</f>
        <v/>
      </c>
      <c r="K6496" s="6" t="str">
        <f aca="false">IF($H6496="","",DATE(YEAR($H6496),MONTH($H6496),1))</f>
        <v/>
      </c>
      <c r="L6496" s="0" t="str">
        <f aca="false">IF($A6496="","",INDEX(CARTAO_COMPRAS!$K:$K,INT((ROW()-2)/20)+2))</f>
        <v/>
      </c>
      <c r="M6496" s="0" t="str">
        <f aca="false">IF($A6496="","","Compra no cartão")</f>
        <v/>
      </c>
    </row>
    <row r="6497" customFormat="false" ht="13.5" hidden="false" customHeight="false" outlineLevel="0" collapsed="false">
      <c r="A6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7" s="0" t="str">
        <f aca="false">IF($A6497="","",INDEX(CARTAO_COMPRAS!$C:$C,INT((ROW()-2)/20)+2))</f>
        <v/>
      </c>
      <c r="C6497" s="0" t="str">
        <f aca="false">IF($A6497="","",INDEX(CARTAO_COMPRAS!$D:$D,INT((ROW()-2)/20)+2))</f>
        <v/>
      </c>
      <c r="D6497" s="0" t="str">
        <f aca="false">IF($A6497="","",INDEX(CARTAO_COMPRAS!$E:$E,INT((ROW()-2)/20)+2))</f>
        <v/>
      </c>
      <c r="E6497" s="0" t="str">
        <f aca="false">IF($A6497="","",INDEX(CARTAO_COMPRAS!$H:$H,INT((ROW()-2)/20)+2)+MOD(ROW()-2,20))</f>
        <v/>
      </c>
      <c r="F6497" s="0" t="str">
        <f aca="false">IF($A6497="","",INDEX(CARTAO_COMPRAS!$G:$G,INT((ROW()-2)/20)+2))</f>
        <v/>
      </c>
      <c r="G6497" s="5" t="str">
        <f aca="false">IF($A6497="","",INDEX(CARTAO_COMPRAS!$I:$I,INT((ROW()-2)/20)+2))</f>
        <v/>
      </c>
      <c r="H6497" s="4" t="str">
        <f aca="false">IF($A6497="","",EDATE(INDEX(CARTAO_COMPRAS!$J:$J,INT((ROW()-2)/20)+2),MOD(ROW()-2,20)))</f>
        <v/>
      </c>
      <c r="I6497" s="4" t="str">
        <f aca="false">IF($H6497="","",$H6497-WEEKDAY($H6497,2)+1)</f>
        <v/>
      </c>
      <c r="J6497" s="4" t="str">
        <f aca="false">IF($I6497="","",$I6497+6)</f>
        <v/>
      </c>
      <c r="K6497" s="6" t="str">
        <f aca="false">IF($H6497="","",DATE(YEAR($H6497),MONTH($H6497),1))</f>
        <v/>
      </c>
      <c r="L6497" s="0" t="str">
        <f aca="false">IF($A6497="","",INDEX(CARTAO_COMPRAS!$K:$K,INT((ROW()-2)/20)+2))</f>
        <v/>
      </c>
      <c r="M6497" s="0" t="str">
        <f aca="false">IF($A6497="","","Compra no cartão")</f>
        <v/>
      </c>
    </row>
    <row r="6498" customFormat="false" ht="13.5" hidden="false" customHeight="false" outlineLevel="0" collapsed="false">
      <c r="A6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8" s="0" t="str">
        <f aca="false">IF($A6498="","",INDEX(CARTAO_COMPRAS!$C:$C,INT((ROW()-2)/20)+2))</f>
        <v/>
      </c>
      <c r="C6498" s="0" t="str">
        <f aca="false">IF($A6498="","",INDEX(CARTAO_COMPRAS!$D:$D,INT((ROW()-2)/20)+2))</f>
        <v/>
      </c>
      <c r="D6498" s="0" t="str">
        <f aca="false">IF($A6498="","",INDEX(CARTAO_COMPRAS!$E:$E,INT((ROW()-2)/20)+2))</f>
        <v/>
      </c>
      <c r="E6498" s="0" t="str">
        <f aca="false">IF($A6498="","",INDEX(CARTAO_COMPRAS!$H:$H,INT((ROW()-2)/20)+2)+MOD(ROW()-2,20))</f>
        <v/>
      </c>
      <c r="F6498" s="0" t="str">
        <f aca="false">IF($A6498="","",INDEX(CARTAO_COMPRAS!$G:$G,INT((ROW()-2)/20)+2))</f>
        <v/>
      </c>
      <c r="G6498" s="5" t="str">
        <f aca="false">IF($A6498="","",INDEX(CARTAO_COMPRAS!$I:$I,INT((ROW()-2)/20)+2))</f>
        <v/>
      </c>
      <c r="H6498" s="4" t="str">
        <f aca="false">IF($A6498="","",EDATE(INDEX(CARTAO_COMPRAS!$J:$J,INT((ROW()-2)/20)+2),MOD(ROW()-2,20)))</f>
        <v/>
      </c>
      <c r="I6498" s="4" t="str">
        <f aca="false">IF($H6498="","",$H6498-WEEKDAY($H6498,2)+1)</f>
        <v/>
      </c>
      <c r="J6498" s="4" t="str">
        <f aca="false">IF($I6498="","",$I6498+6)</f>
        <v/>
      </c>
      <c r="K6498" s="6" t="str">
        <f aca="false">IF($H6498="","",DATE(YEAR($H6498),MONTH($H6498),1))</f>
        <v/>
      </c>
      <c r="L6498" s="0" t="str">
        <f aca="false">IF($A6498="","",INDEX(CARTAO_COMPRAS!$K:$K,INT((ROW()-2)/20)+2))</f>
        <v/>
      </c>
      <c r="M6498" s="0" t="str">
        <f aca="false">IF($A6498="","","Compra no cartão")</f>
        <v/>
      </c>
    </row>
    <row r="6499" customFormat="false" ht="13.5" hidden="false" customHeight="false" outlineLevel="0" collapsed="false">
      <c r="A6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499" s="0" t="str">
        <f aca="false">IF($A6499="","",INDEX(CARTAO_COMPRAS!$C:$C,INT((ROW()-2)/20)+2))</f>
        <v/>
      </c>
      <c r="C6499" s="0" t="str">
        <f aca="false">IF($A6499="","",INDEX(CARTAO_COMPRAS!$D:$D,INT((ROW()-2)/20)+2))</f>
        <v/>
      </c>
      <c r="D6499" s="0" t="str">
        <f aca="false">IF($A6499="","",INDEX(CARTAO_COMPRAS!$E:$E,INT((ROW()-2)/20)+2))</f>
        <v/>
      </c>
      <c r="E6499" s="0" t="str">
        <f aca="false">IF($A6499="","",INDEX(CARTAO_COMPRAS!$H:$H,INT((ROW()-2)/20)+2)+MOD(ROW()-2,20))</f>
        <v/>
      </c>
      <c r="F6499" s="0" t="str">
        <f aca="false">IF($A6499="","",INDEX(CARTAO_COMPRAS!$G:$G,INT((ROW()-2)/20)+2))</f>
        <v/>
      </c>
      <c r="G6499" s="5" t="str">
        <f aca="false">IF($A6499="","",INDEX(CARTAO_COMPRAS!$I:$I,INT((ROW()-2)/20)+2))</f>
        <v/>
      </c>
      <c r="H6499" s="4" t="str">
        <f aca="false">IF($A6499="","",EDATE(INDEX(CARTAO_COMPRAS!$J:$J,INT((ROW()-2)/20)+2),MOD(ROW()-2,20)))</f>
        <v/>
      </c>
      <c r="I6499" s="4" t="str">
        <f aca="false">IF($H6499="","",$H6499-WEEKDAY($H6499,2)+1)</f>
        <v/>
      </c>
      <c r="J6499" s="4" t="str">
        <f aca="false">IF($I6499="","",$I6499+6)</f>
        <v/>
      </c>
      <c r="K6499" s="6" t="str">
        <f aca="false">IF($H6499="","",DATE(YEAR($H6499),MONTH($H6499),1))</f>
        <v/>
      </c>
      <c r="L6499" s="0" t="str">
        <f aca="false">IF($A6499="","",INDEX(CARTAO_COMPRAS!$K:$K,INT((ROW()-2)/20)+2))</f>
        <v/>
      </c>
      <c r="M6499" s="0" t="str">
        <f aca="false">IF($A6499="","","Compra no cartão")</f>
        <v/>
      </c>
    </row>
    <row r="6500" customFormat="false" ht="13.5" hidden="false" customHeight="false" outlineLevel="0" collapsed="false">
      <c r="A6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0" s="0" t="str">
        <f aca="false">IF($A6500="","",INDEX(CARTAO_COMPRAS!$C:$C,INT((ROW()-2)/20)+2))</f>
        <v/>
      </c>
      <c r="C6500" s="0" t="str">
        <f aca="false">IF($A6500="","",INDEX(CARTAO_COMPRAS!$D:$D,INT((ROW()-2)/20)+2))</f>
        <v/>
      </c>
      <c r="D6500" s="0" t="str">
        <f aca="false">IF($A6500="","",INDEX(CARTAO_COMPRAS!$E:$E,INT((ROW()-2)/20)+2))</f>
        <v/>
      </c>
      <c r="E6500" s="0" t="str">
        <f aca="false">IF($A6500="","",INDEX(CARTAO_COMPRAS!$H:$H,INT((ROW()-2)/20)+2)+MOD(ROW()-2,20))</f>
        <v/>
      </c>
      <c r="F6500" s="0" t="str">
        <f aca="false">IF($A6500="","",INDEX(CARTAO_COMPRAS!$G:$G,INT((ROW()-2)/20)+2))</f>
        <v/>
      </c>
      <c r="G6500" s="5" t="str">
        <f aca="false">IF($A6500="","",INDEX(CARTAO_COMPRAS!$I:$I,INT((ROW()-2)/20)+2))</f>
        <v/>
      </c>
      <c r="H6500" s="4" t="str">
        <f aca="false">IF($A6500="","",EDATE(INDEX(CARTAO_COMPRAS!$J:$J,INT((ROW()-2)/20)+2),MOD(ROW()-2,20)))</f>
        <v/>
      </c>
      <c r="I6500" s="4" t="str">
        <f aca="false">IF($H6500="","",$H6500-WEEKDAY($H6500,2)+1)</f>
        <v/>
      </c>
      <c r="J6500" s="4" t="str">
        <f aca="false">IF($I6500="","",$I6500+6)</f>
        <v/>
      </c>
      <c r="K6500" s="6" t="str">
        <f aca="false">IF($H6500="","",DATE(YEAR($H6500),MONTH($H6500),1))</f>
        <v/>
      </c>
      <c r="L6500" s="0" t="str">
        <f aca="false">IF($A6500="","",INDEX(CARTAO_COMPRAS!$K:$K,INT((ROW()-2)/20)+2))</f>
        <v/>
      </c>
      <c r="M6500" s="0" t="str">
        <f aca="false">IF($A6500="","","Compra no cartão")</f>
        <v/>
      </c>
    </row>
    <row r="6501" customFormat="false" ht="13.5" hidden="false" customHeight="false" outlineLevel="0" collapsed="false">
      <c r="A6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1" s="0" t="str">
        <f aca="false">IF($A6501="","",INDEX(CARTAO_COMPRAS!$C:$C,INT((ROW()-2)/20)+2))</f>
        <v/>
      </c>
      <c r="C6501" s="0" t="str">
        <f aca="false">IF($A6501="","",INDEX(CARTAO_COMPRAS!$D:$D,INT((ROW()-2)/20)+2))</f>
        <v/>
      </c>
      <c r="D6501" s="0" t="str">
        <f aca="false">IF($A6501="","",INDEX(CARTAO_COMPRAS!$E:$E,INT((ROW()-2)/20)+2))</f>
        <v/>
      </c>
      <c r="E6501" s="0" t="str">
        <f aca="false">IF($A6501="","",INDEX(CARTAO_COMPRAS!$H:$H,INT((ROW()-2)/20)+2)+MOD(ROW()-2,20))</f>
        <v/>
      </c>
      <c r="F6501" s="0" t="str">
        <f aca="false">IF($A6501="","",INDEX(CARTAO_COMPRAS!$G:$G,INT((ROW()-2)/20)+2))</f>
        <v/>
      </c>
      <c r="G6501" s="5" t="str">
        <f aca="false">IF($A6501="","",INDEX(CARTAO_COMPRAS!$I:$I,INT((ROW()-2)/20)+2))</f>
        <v/>
      </c>
      <c r="H6501" s="4" t="str">
        <f aca="false">IF($A6501="","",EDATE(INDEX(CARTAO_COMPRAS!$J:$J,INT((ROW()-2)/20)+2),MOD(ROW()-2,20)))</f>
        <v/>
      </c>
      <c r="I6501" s="4" t="str">
        <f aca="false">IF($H6501="","",$H6501-WEEKDAY($H6501,2)+1)</f>
        <v/>
      </c>
      <c r="J6501" s="4" t="str">
        <f aca="false">IF($I6501="","",$I6501+6)</f>
        <v/>
      </c>
      <c r="K6501" s="6" t="str">
        <f aca="false">IF($H6501="","",DATE(YEAR($H6501),MONTH($H6501),1))</f>
        <v/>
      </c>
      <c r="L6501" s="0" t="str">
        <f aca="false">IF($A6501="","",INDEX(CARTAO_COMPRAS!$K:$K,INT((ROW()-2)/20)+2))</f>
        <v/>
      </c>
      <c r="M6501" s="0" t="str">
        <f aca="false">IF($A6501="","","Compra no cartão")</f>
        <v/>
      </c>
    </row>
    <row r="6502" customFormat="false" ht="13.5" hidden="false" customHeight="false" outlineLevel="0" collapsed="false">
      <c r="A65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2" s="0" t="str">
        <f aca="false">IF($A6502="","",INDEX(CARTAO_COMPRAS!$C:$C,INT((ROW()-2)/20)+2))</f>
        <v/>
      </c>
      <c r="C6502" s="0" t="str">
        <f aca="false">IF($A6502="","",INDEX(CARTAO_COMPRAS!$D:$D,INT((ROW()-2)/20)+2))</f>
        <v/>
      </c>
      <c r="D6502" s="0" t="str">
        <f aca="false">IF($A6502="","",INDEX(CARTAO_COMPRAS!$E:$E,INT((ROW()-2)/20)+2))</f>
        <v/>
      </c>
      <c r="E6502" s="0" t="str">
        <f aca="false">IF($A6502="","",INDEX(CARTAO_COMPRAS!$H:$H,INT((ROW()-2)/20)+2)+MOD(ROW()-2,20))</f>
        <v/>
      </c>
      <c r="F6502" s="0" t="str">
        <f aca="false">IF($A6502="","",INDEX(CARTAO_COMPRAS!$G:$G,INT((ROW()-2)/20)+2))</f>
        <v/>
      </c>
      <c r="G6502" s="5" t="str">
        <f aca="false">IF($A6502="","",INDEX(CARTAO_COMPRAS!$I:$I,INT((ROW()-2)/20)+2))</f>
        <v/>
      </c>
      <c r="H6502" s="4" t="str">
        <f aca="false">IF($A6502="","",EDATE(INDEX(CARTAO_COMPRAS!$J:$J,INT((ROW()-2)/20)+2),MOD(ROW()-2,20)))</f>
        <v/>
      </c>
      <c r="I6502" s="4" t="str">
        <f aca="false">IF($H6502="","",$H6502-WEEKDAY($H6502,2)+1)</f>
        <v/>
      </c>
      <c r="J6502" s="4" t="str">
        <f aca="false">IF($I6502="","",$I6502+6)</f>
        <v/>
      </c>
      <c r="K6502" s="6" t="str">
        <f aca="false">IF($H6502="","",DATE(YEAR($H6502),MONTH($H6502),1))</f>
        <v/>
      </c>
      <c r="L6502" s="0" t="str">
        <f aca="false">IF($A6502="","",INDEX(CARTAO_COMPRAS!$K:$K,INT((ROW()-2)/20)+2))</f>
        <v/>
      </c>
      <c r="M6502" s="0" t="str">
        <f aca="false">IF($A6502="","","Compra no cartão")</f>
        <v/>
      </c>
    </row>
    <row r="6503" customFormat="false" ht="13.5" hidden="false" customHeight="false" outlineLevel="0" collapsed="false">
      <c r="A6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3" s="0" t="str">
        <f aca="false">IF($A6503="","",INDEX(CARTAO_COMPRAS!$C:$C,INT((ROW()-2)/20)+2))</f>
        <v/>
      </c>
      <c r="C6503" s="0" t="str">
        <f aca="false">IF($A6503="","",INDEX(CARTAO_COMPRAS!$D:$D,INT((ROW()-2)/20)+2))</f>
        <v/>
      </c>
      <c r="D6503" s="0" t="str">
        <f aca="false">IF($A6503="","",INDEX(CARTAO_COMPRAS!$E:$E,INT((ROW()-2)/20)+2))</f>
        <v/>
      </c>
      <c r="E6503" s="0" t="str">
        <f aca="false">IF($A6503="","",INDEX(CARTAO_COMPRAS!$H:$H,INT((ROW()-2)/20)+2)+MOD(ROW()-2,20))</f>
        <v/>
      </c>
      <c r="F6503" s="0" t="str">
        <f aca="false">IF($A6503="","",INDEX(CARTAO_COMPRAS!$G:$G,INT((ROW()-2)/20)+2))</f>
        <v/>
      </c>
      <c r="G6503" s="5" t="str">
        <f aca="false">IF($A6503="","",INDEX(CARTAO_COMPRAS!$I:$I,INT((ROW()-2)/20)+2))</f>
        <v/>
      </c>
      <c r="H6503" s="4" t="str">
        <f aca="false">IF($A6503="","",EDATE(INDEX(CARTAO_COMPRAS!$J:$J,INT((ROW()-2)/20)+2),MOD(ROW()-2,20)))</f>
        <v/>
      </c>
      <c r="I6503" s="4" t="str">
        <f aca="false">IF($H6503="","",$H6503-WEEKDAY($H6503,2)+1)</f>
        <v/>
      </c>
      <c r="J6503" s="4" t="str">
        <f aca="false">IF($I6503="","",$I6503+6)</f>
        <v/>
      </c>
      <c r="K6503" s="6" t="str">
        <f aca="false">IF($H6503="","",DATE(YEAR($H6503),MONTH($H6503),1))</f>
        <v/>
      </c>
      <c r="L6503" s="0" t="str">
        <f aca="false">IF($A6503="","",INDEX(CARTAO_COMPRAS!$K:$K,INT((ROW()-2)/20)+2))</f>
        <v/>
      </c>
      <c r="M6503" s="0" t="str">
        <f aca="false">IF($A6503="","","Compra no cartão")</f>
        <v/>
      </c>
    </row>
    <row r="6504" customFormat="false" ht="13.5" hidden="false" customHeight="false" outlineLevel="0" collapsed="false">
      <c r="A6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4" s="0" t="str">
        <f aca="false">IF($A6504="","",INDEX(CARTAO_COMPRAS!$C:$C,INT((ROW()-2)/20)+2))</f>
        <v/>
      </c>
      <c r="C6504" s="0" t="str">
        <f aca="false">IF($A6504="","",INDEX(CARTAO_COMPRAS!$D:$D,INT((ROW()-2)/20)+2))</f>
        <v/>
      </c>
      <c r="D6504" s="0" t="str">
        <f aca="false">IF($A6504="","",INDEX(CARTAO_COMPRAS!$E:$E,INT((ROW()-2)/20)+2))</f>
        <v/>
      </c>
      <c r="E6504" s="0" t="str">
        <f aca="false">IF($A6504="","",INDEX(CARTAO_COMPRAS!$H:$H,INT((ROW()-2)/20)+2)+MOD(ROW()-2,20))</f>
        <v/>
      </c>
      <c r="F6504" s="0" t="str">
        <f aca="false">IF($A6504="","",INDEX(CARTAO_COMPRAS!$G:$G,INT((ROW()-2)/20)+2))</f>
        <v/>
      </c>
      <c r="G6504" s="5" t="str">
        <f aca="false">IF($A6504="","",INDEX(CARTAO_COMPRAS!$I:$I,INT((ROW()-2)/20)+2))</f>
        <v/>
      </c>
      <c r="H6504" s="4" t="str">
        <f aca="false">IF($A6504="","",EDATE(INDEX(CARTAO_COMPRAS!$J:$J,INT((ROW()-2)/20)+2),MOD(ROW()-2,20)))</f>
        <v/>
      </c>
      <c r="I6504" s="4" t="str">
        <f aca="false">IF($H6504="","",$H6504-WEEKDAY($H6504,2)+1)</f>
        <v/>
      </c>
      <c r="J6504" s="4" t="str">
        <f aca="false">IF($I6504="","",$I6504+6)</f>
        <v/>
      </c>
      <c r="K6504" s="6" t="str">
        <f aca="false">IF($H6504="","",DATE(YEAR($H6504),MONTH($H6504),1))</f>
        <v/>
      </c>
      <c r="L6504" s="0" t="str">
        <f aca="false">IF($A6504="","",INDEX(CARTAO_COMPRAS!$K:$K,INT((ROW()-2)/20)+2))</f>
        <v/>
      </c>
      <c r="M6504" s="0" t="str">
        <f aca="false">IF($A6504="","","Compra no cartão")</f>
        <v/>
      </c>
    </row>
    <row r="6505" customFormat="false" ht="13.5" hidden="false" customHeight="false" outlineLevel="0" collapsed="false">
      <c r="A6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5" s="0" t="str">
        <f aca="false">IF($A6505="","",INDEX(CARTAO_COMPRAS!$C:$C,INT((ROW()-2)/20)+2))</f>
        <v/>
      </c>
      <c r="C6505" s="0" t="str">
        <f aca="false">IF($A6505="","",INDEX(CARTAO_COMPRAS!$D:$D,INT((ROW()-2)/20)+2))</f>
        <v/>
      </c>
      <c r="D6505" s="0" t="str">
        <f aca="false">IF($A6505="","",INDEX(CARTAO_COMPRAS!$E:$E,INT((ROW()-2)/20)+2))</f>
        <v/>
      </c>
      <c r="E6505" s="0" t="str">
        <f aca="false">IF($A6505="","",INDEX(CARTAO_COMPRAS!$H:$H,INT((ROW()-2)/20)+2)+MOD(ROW()-2,20))</f>
        <v/>
      </c>
      <c r="F6505" s="0" t="str">
        <f aca="false">IF($A6505="","",INDEX(CARTAO_COMPRAS!$G:$G,INT((ROW()-2)/20)+2))</f>
        <v/>
      </c>
      <c r="G6505" s="5" t="str">
        <f aca="false">IF($A6505="","",INDEX(CARTAO_COMPRAS!$I:$I,INT((ROW()-2)/20)+2))</f>
        <v/>
      </c>
      <c r="H6505" s="4" t="str">
        <f aca="false">IF($A6505="","",EDATE(INDEX(CARTAO_COMPRAS!$J:$J,INT((ROW()-2)/20)+2),MOD(ROW()-2,20)))</f>
        <v/>
      </c>
      <c r="I6505" s="4" t="str">
        <f aca="false">IF($H6505="","",$H6505-WEEKDAY($H6505,2)+1)</f>
        <v/>
      </c>
      <c r="J6505" s="4" t="str">
        <f aca="false">IF($I6505="","",$I6505+6)</f>
        <v/>
      </c>
      <c r="K6505" s="6" t="str">
        <f aca="false">IF($H6505="","",DATE(YEAR($H6505),MONTH($H6505),1))</f>
        <v/>
      </c>
      <c r="L6505" s="0" t="str">
        <f aca="false">IF($A6505="","",INDEX(CARTAO_COMPRAS!$K:$K,INT((ROW()-2)/20)+2))</f>
        <v/>
      </c>
      <c r="M6505" s="0" t="str">
        <f aca="false">IF($A6505="","","Compra no cartão")</f>
        <v/>
      </c>
    </row>
    <row r="6506" customFormat="false" ht="13.5" hidden="false" customHeight="false" outlineLevel="0" collapsed="false">
      <c r="A6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6" s="0" t="str">
        <f aca="false">IF($A6506="","",INDEX(CARTAO_COMPRAS!$C:$C,INT((ROW()-2)/20)+2))</f>
        <v/>
      </c>
      <c r="C6506" s="0" t="str">
        <f aca="false">IF($A6506="","",INDEX(CARTAO_COMPRAS!$D:$D,INT((ROW()-2)/20)+2))</f>
        <v/>
      </c>
      <c r="D6506" s="0" t="str">
        <f aca="false">IF($A6506="","",INDEX(CARTAO_COMPRAS!$E:$E,INT((ROW()-2)/20)+2))</f>
        <v/>
      </c>
      <c r="E6506" s="0" t="str">
        <f aca="false">IF($A6506="","",INDEX(CARTAO_COMPRAS!$H:$H,INT((ROW()-2)/20)+2)+MOD(ROW()-2,20))</f>
        <v/>
      </c>
      <c r="F6506" s="0" t="str">
        <f aca="false">IF($A6506="","",INDEX(CARTAO_COMPRAS!$G:$G,INT((ROW()-2)/20)+2))</f>
        <v/>
      </c>
      <c r="G6506" s="5" t="str">
        <f aca="false">IF($A6506="","",INDEX(CARTAO_COMPRAS!$I:$I,INT((ROW()-2)/20)+2))</f>
        <v/>
      </c>
      <c r="H6506" s="4" t="str">
        <f aca="false">IF($A6506="","",EDATE(INDEX(CARTAO_COMPRAS!$J:$J,INT((ROW()-2)/20)+2),MOD(ROW()-2,20)))</f>
        <v/>
      </c>
      <c r="I6506" s="4" t="str">
        <f aca="false">IF($H6506="","",$H6506-WEEKDAY($H6506,2)+1)</f>
        <v/>
      </c>
      <c r="J6506" s="4" t="str">
        <f aca="false">IF($I6506="","",$I6506+6)</f>
        <v/>
      </c>
      <c r="K6506" s="6" t="str">
        <f aca="false">IF($H6506="","",DATE(YEAR($H6506),MONTH($H6506),1))</f>
        <v/>
      </c>
      <c r="L6506" s="0" t="str">
        <f aca="false">IF($A6506="","",INDEX(CARTAO_COMPRAS!$K:$K,INT((ROW()-2)/20)+2))</f>
        <v/>
      </c>
      <c r="M6506" s="0" t="str">
        <f aca="false">IF($A6506="","","Compra no cartão")</f>
        <v/>
      </c>
    </row>
    <row r="6507" customFormat="false" ht="13.5" hidden="false" customHeight="false" outlineLevel="0" collapsed="false">
      <c r="A6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7" s="0" t="str">
        <f aca="false">IF($A6507="","",INDEX(CARTAO_COMPRAS!$C:$C,INT((ROW()-2)/20)+2))</f>
        <v/>
      </c>
      <c r="C6507" s="0" t="str">
        <f aca="false">IF($A6507="","",INDEX(CARTAO_COMPRAS!$D:$D,INT((ROW()-2)/20)+2))</f>
        <v/>
      </c>
      <c r="D6507" s="0" t="str">
        <f aca="false">IF($A6507="","",INDEX(CARTAO_COMPRAS!$E:$E,INT((ROW()-2)/20)+2))</f>
        <v/>
      </c>
      <c r="E6507" s="0" t="str">
        <f aca="false">IF($A6507="","",INDEX(CARTAO_COMPRAS!$H:$H,INT((ROW()-2)/20)+2)+MOD(ROW()-2,20))</f>
        <v/>
      </c>
      <c r="F6507" s="0" t="str">
        <f aca="false">IF($A6507="","",INDEX(CARTAO_COMPRAS!$G:$G,INT((ROW()-2)/20)+2))</f>
        <v/>
      </c>
      <c r="G6507" s="5" t="str">
        <f aca="false">IF($A6507="","",INDEX(CARTAO_COMPRAS!$I:$I,INT((ROW()-2)/20)+2))</f>
        <v/>
      </c>
      <c r="H6507" s="4" t="str">
        <f aca="false">IF($A6507="","",EDATE(INDEX(CARTAO_COMPRAS!$J:$J,INT((ROW()-2)/20)+2),MOD(ROW()-2,20)))</f>
        <v/>
      </c>
      <c r="I6507" s="4" t="str">
        <f aca="false">IF($H6507="","",$H6507-WEEKDAY($H6507,2)+1)</f>
        <v/>
      </c>
      <c r="J6507" s="4" t="str">
        <f aca="false">IF($I6507="","",$I6507+6)</f>
        <v/>
      </c>
      <c r="K6507" s="6" t="str">
        <f aca="false">IF($H6507="","",DATE(YEAR($H6507),MONTH($H6507),1))</f>
        <v/>
      </c>
      <c r="L6507" s="0" t="str">
        <f aca="false">IF($A6507="","",INDEX(CARTAO_COMPRAS!$K:$K,INT((ROW()-2)/20)+2))</f>
        <v/>
      </c>
      <c r="M6507" s="0" t="str">
        <f aca="false">IF($A6507="","","Compra no cartão")</f>
        <v/>
      </c>
    </row>
    <row r="6508" customFormat="false" ht="13.5" hidden="false" customHeight="false" outlineLevel="0" collapsed="false">
      <c r="A6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8" s="0" t="str">
        <f aca="false">IF($A6508="","",INDEX(CARTAO_COMPRAS!$C:$C,INT((ROW()-2)/20)+2))</f>
        <v/>
      </c>
      <c r="C6508" s="0" t="str">
        <f aca="false">IF($A6508="","",INDEX(CARTAO_COMPRAS!$D:$D,INT((ROW()-2)/20)+2))</f>
        <v/>
      </c>
      <c r="D6508" s="0" t="str">
        <f aca="false">IF($A6508="","",INDEX(CARTAO_COMPRAS!$E:$E,INT((ROW()-2)/20)+2))</f>
        <v/>
      </c>
      <c r="E6508" s="0" t="str">
        <f aca="false">IF($A6508="","",INDEX(CARTAO_COMPRAS!$H:$H,INT((ROW()-2)/20)+2)+MOD(ROW()-2,20))</f>
        <v/>
      </c>
      <c r="F6508" s="0" t="str">
        <f aca="false">IF($A6508="","",INDEX(CARTAO_COMPRAS!$G:$G,INT((ROW()-2)/20)+2))</f>
        <v/>
      </c>
      <c r="G6508" s="5" t="str">
        <f aca="false">IF($A6508="","",INDEX(CARTAO_COMPRAS!$I:$I,INT((ROW()-2)/20)+2))</f>
        <v/>
      </c>
      <c r="H6508" s="4" t="str">
        <f aca="false">IF($A6508="","",EDATE(INDEX(CARTAO_COMPRAS!$J:$J,INT((ROW()-2)/20)+2),MOD(ROW()-2,20)))</f>
        <v/>
      </c>
      <c r="I6508" s="4" t="str">
        <f aca="false">IF($H6508="","",$H6508-WEEKDAY($H6508,2)+1)</f>
        <v/>
      </c>
      <c r="J6508" s="4" t="str">
        <f aca="false">IF($I6508="","",$I6508+6)</f>
        <v/>
      </c>
      <c r="K6508" s="6" t="str">
        <f aca="false">IF($H6508="","",DATE(YEAR($H6508),MONTH($H6508),1))</f>
        <v/>
      </c>
      <c r="L6508" s="0" t="str">
        <f aca="false">IF($A6508="","",INDEX(CARTAO_COMPRAS!$K:$K,INT((ROW()-2)/20)+2))</f>
        <v/>
      </c>
      <c r="M6508" s="0" t="str">
        <f aca="false">IF($A6508="","","Compra no cartão")</f>
        <v/>
      </c>
    </row>
    <row r="6509" customFormat="false" ht="13.5" hidden="false" customHeight="false" outlineLevel="0" collapsed="false">
      <c r="A6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09" s="0" t="str">
        <f aca="false">IF($A6509="","",INDEX(CARTAO_COMPRAS!$C:$C,INT((ROW()-2)/20)+2))</f>
        <v/>
      </c>
      <c r="C6509" s="0" t="str">
        <f aca="false">IF($A6509="","",INDEX(CARTAO_COMPRAS!$D:$D,INT((ROW()-2)/20)+2))</f>
        <v/>
      </c>
      <c r="D6509" s="0" t="str">
        <f aca="false">IF($A6509="","",INDEX(CARTAO_COMPRAS!$E:$E,INT((ROW()-2)/20)+2))</f>
        <v/>
      </c>
      <c r="E6509" s="0" t="str">
        <f aca="false">IF($A6509="","",INDEX(CARTAO_COMPRAS!$H:$H,INT((ROW()-2)/20)+2)+MOD(ROW()-2,20))</f>
        <v/>
      </c>
      <c r="F6509" s="0" t="str">
        <f aca="false">IF($A6509="","",INDEX(CARTAO_COMPRAS!$G:$G,INT((ROW()-2)/20)+2))</f>
        <v/>
      </c>
      <c r="G6509" s="5" t="str">
        <f aca="false">IF($A6509="","",INDEX(CARTAO_COMPRAS!$I:$I,INT((ROW()-2)/20)+2))</f>
        <v/>
      </c>
      <c r="H6509" s="4" t="str">
        <f aca="false">IF($A6509="","",EDATE(INDEX(CARTAO_COMPRAS!$J:$J,INT((ROW()-2)/20)+2),MOD(ROW()-2,20)))</f>
        <v/>
      </c>
      <c r="I6509" s="4" t="str">
        <f aca="false">IF($H6509="","",$H6509-WEEKDAY($H6509,2)+1)</f>
        <v/>
      </c>
      <c r="J6509" s="4" t="str">
        <f aca="false">IF($I6509="","",$I6509+6)</f>
        <v/>
      </c>
      <c r="K6509" s="6" t="str">
        <f aca="false">IF($H6509="","",DATE(YEAR($H6509),MONTH($H6509),1))</f>
        <v/>
      </c>
      <c r="L6509" s="0" t="str">
        <f aca="false">IF($A6509="","",INDEX(CARTAO_COMPRAS!$K:$K,INT((ROW()-2)/20)+2))</f>
        <v/>
      </c>
      <c r="M6509" s="0" t="str">
        <f aca="false">IF($A6509="","","Compra no cartão")</f>
        <v/>
      </c>
    </row>
    <row r="6510" customFormat="false" ht="13.5" hidden="false" customHeight="false" outlineLevel="0" collapsed="false">
      <c r="A6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0" s="0" t="str">
        <f aca="false">IF($A6510="","",INDEX(CARTAO_COMPRAS!$C:$C,INT((ROW()-2)/20)+2))</f>
        <v/>
      </c>
      <c r="C6510" s="0" t="str">
        <f aca="false">IF($A6510="","",INDEX(CARTAO_COMPRAS!$D:$D,INT((ROW()-2)/20)+2))</f>
        <v/>
      </c>
      <c r="D6510" s="0" t="str">
        <f aca="false">IF($A6510="","",INDEX(CARTAO_COMPRAS!$E:$E,INT((ROW()-2)/20)+2))</f>
        <v/>
      </c>
      <c r="E6510" s="0" t="str">
        <f aca="false">IF($A6510="","",INDEX(CARTAO_COMPRAS!$H:$H,INT((ROW()-2)/20)+2)+MOD(ROW()-2,20))</f>
        <v/>
      </c>
      <c r="F6510" s="0" t="str">
        <f aca="false">IF($A6510="","",INDEX(CARTAO_COMPRAS!$G:$G,INT((ROW()-2)/20)+2))</f>
        <v/>
      </c>
      <c r="G6510" s="5" t="str">
        <f aca="false">IF($A6510="","",INDEX(CARTAO_COMPRAS!$I:$I,INT((ROW()-2)/20)+2))</f>
        <v/>
      </c>
      <c r="H6510" s="4" t="str">
        <f aca="false">IF($A6510="","",EDATE(INDEX(CARTAO_COMPRAS!$J:$J,INT((ROW()-2)/20)+2),MOD(ROW()-2,20)))</f>
        <v/>
      </c>
      <c r="I6510" s="4" t="str">
        <f aca="false">IF($H6510="","",$H6510-WEEKDAY($H6510,2)+1)</f>
        <v/>
      </c>
      <c r="J6510" s="4" t="str">
        <f aca="false">IF($I6510="","",$I6510+6)</f>
        <v/>
      </c>
      <c r="K6510" s="6" t="str">
        <f aca="false">IF($H6510="","",DATE(YEAR($H6510),MONTH($H6510),1))</f>
        <v/>
      </c>
      <c r="L6510" s="0" t="str">
        <f aca="false">IF($A6510="","",INDEX(CARTAO_COMPRAS!$K:$K,INT((ROW()-2)/20)+2))</f>
        <v/>
      </c>
      <c r="M6510" s="0" t="str">
        <f aca="false">IF($A6510="","","Compra no cartão")</f>
        <v/>
      </c>
    </row>
    <row r="6511" customFormat="false" ht="13.5" hidden="false" customHeight="false" outlineLevel="0" collapsed="false">
      <c r="A6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1" s="0" t="str">
        <f aca="false">IF($A6511="","",INDEX(CARTAO_COMPRAS!$C:$C,INT((ROW()-2)/20)+2))</f>
        <v/>
      </c>
      <c r="C6511" s="0" t="str">
        <f aca="false">IF($A6511="","",INDEX(CARTAO_COMPRAS!$D:$D,INT((ROW()-2)/20)+2))</f>
        <v/>
      </c>
      <c r="D6511" s="0" t="str">
        <f aca="false">IF($A6511="","",INDEX(CARTAO_COMPRAS!$E:$E,INT((ROW()-2)/20)+2))</f>
        <v/>
      </c>
      <c r="E6511" s="0" t="str">
        <f aca="false">IF($A6511="","",INDEX(CARTAO_COMPRAS!$H:$H,INT((ROW()-2)/20)+2)+MOD(ROW()-2,20))</f>
        <v/>
      </c>
      <c r="F6511" s="0" t="str">
        <f aca="false">IF($A6511="","",INDEX(CARTAO_COMPRAS!$G:$G,INT((ROW()-2)/20)+2))</f>
        <v/>
      </c>
      <c r="G6511" s="5" t="str">
        <f aca="false">IF($A6511="","",INDEX(CARTAO_COMPRAS!$I:$I,INT((ROW()-2)/20)+2))</f>
        <v/>
      </c>
      <c r="H6511" s="4" t="str">
        <f aca="false">IF($A6511="","",EDATE(INDEX(CARTAO_COMPRAS!$J:$J,INT((ROW()-2)/20)+2),MOD(ROW()-2,20)))</f>
        <v/>
      </c>
      <c r="I6511" s="4" t="str">
        <f aca="false">IF($H6511="","",$H6511-WEEKDAY($H6511,2)+1)</f>
        <v/>
      </c>
      <c r="J6511" s="4" t="str">
        <f aca="false">IF($I6511="","",$I6511+6)</f>
        <v/>
      </c>
      <c r="K6511" s="6" t="str">
        <f aca="false">IF($H6511="","",DATE(YEAR($H6511),MONTH($H6511),1))</f>
        <v/>
      </c>
      <c r="L6511" s="0" t="str">
        <f aca="false">IF($A6511="","",INDEX(CARTAO_COMPRAS!$K:$K,INT((ROW()-2)/20)+2))</f>
        <v/>
      </c>
      <c r="M6511" s="0" t="str">
        <f aca="false">IF($A6511="","","Compra no cartão")</f>
        <v/>
      </c>
    </row>
    <row r="6512" customFormat="false" ht="13.5" hidden="false" customHeight="false" outlineLevel="0" collapsed="false">
      <c r="A6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2" s="0" t="str">
        <f aca="false">IF($A6512="","",INDEX(CARTAO_COMPRAS!$C:$C,INT((ROW()-2)/20)+2))</f>
        <v/>
      </c>
      <c r="C6512" s="0" t="str">
        <f aca="false">IF($A6512="","",INDEX(CARTAO_COMPRAS!$D:$D,INT((ROW()-2)/20)+2))</f>
        <v/>
      </c>
      <c r="D6512" s="0" t="str">
        <f aca="false">IF($A6512="","",INDEX(CARTAO_COMPRAS!$E:$E,INT((ROW()-2)/20)+2))</f>
        <v/>
      </c>
      <c r="E6512" s="0" t="str">
        <f aca="false">IF($A6512="","",INDEX(CARTAO_COMPRAS!$H:$H,INT((ROW()-2)/20)+2)+MOD(ROW()-2,20))</f>
        <v/>
      </c>
      <c r="F6512" s="0" t="str">
        <f aca="false">IF($A6512="","",INDEX(CARTAO_COMPRAS!$G:$G,INT((ROW()-2)/20)+2))</f>
        <v/>
      </c>
      <c r="G6512" s="5" t="str">
        <f aca="false">IF($A6512="","",INDEX(CARTAO_COMPRAS!$I:$I,INT((ROW()-2)/20)+2))</f>
        <v/>
      </c>
      <c r="H6512" s="4" t="str">
        <f aca="false">IF($A6512="","",EDATE(INDEX(CARTAO_COMPRAS!$J:$J,INT((ROW()-2)/20)+2),MOD(ROW()-2,20)))</f>
        <v/>
      </c>
      <c r="I6512" s="4" t="str">
        <f aca="false">IF($H6512="","",$H6512-WEEKDAY($H6512,2)+1)</f>
        <v/>
      </c>
      <c r="J6512" s="4" t="str">
        <f aca="false">IF($I6512="","",$I6512+6)</f>
        <v/>
      </c>
      <c r="K6512" s="6" t="str">
        <f aca="false">IF($H6512="","",DATE(YEAR($H6512),MONTH($H6512),1))</f>
        <v/>
      </c>
      <c r="L6512" s="0" t="str">
        <f aca="false">IF($A6512="","",INDEX(CARTAO_COMPRAS!$K:$K,INT((ROW()-2)/20)+2))</f>
        <v/>
      </c>
      <c r="M6512" s="0" t="str">
        <f aca="false">IF($A6512="","","Compra no cartão")</f>
        <v/>
      </c>
    </row>
    <row r="6513" customFormat="false" ht="13.5" hidden="false" customHeight="false" outlineLevel="0" collapsed="false">
      <c r="A6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3" s="0" t="str">
        <f aca="false">IF($A6513="","",INDEX(CARTAO_COMPRAS!$C:$C,INT((ROW()-2)/20)+2))</f>
        <v/>
      </c>
      <c r="C6513" s="0" t="str">
        <f aca="false">IF($A6513="","",INDEX(CARTAO_COMPRAS!$D:$D,INT((ROW()-2)/20)+2))</f>
        <v/>
      </c>
      <c r="D6513" s="0" t="str">
        <f aca="false">IF($A6513="","",INDEX(CARTAO_COMPRAS!$E:$E,INT((ROW()-2)/20)+2))</f>
        <v/>
      </c>
      <c r="E6513" s="0" t="str">
        <f aca="false">IF($A6513="","",INDEX(CARTAO_COMPRAS!$H:$H,INT((ROW()-2)/20)+2)+MOD(ROW()-2,20))</f>
        <v/>
      </c>
      <c r="F6513" s="0" t="str">
        <f aca="false">IF($A6513="","",INDEX(CARTAO_COMPRAS!$G:$G,INT((ROW()-2)/20)+2))</f>
        <v/>
      </c>
      <c r="G6513" s="5" t="str">
        <f aca="false">IF($A6513="","",INDEX(CARTAO_COMPRAS!$I:$I,INT((ROW()-2)/20)+2))</f>
        <v/>
      </c>
      <c r="H6513" s="4" t="str">
        <f aca="false">IF($A6513="","",EDATE(INDEX(CARTAO_COMPRAS!$J:$J,INT((ROW()-2)/20)+2),MOD(ROW()-2,20)))</f>
        <v/>
      </c>
      <c r="I6513" s="4" t="str">
        <f aca="false">IF($H6513="","",$H6513-WEEKDAY($H6513,2)+1)</f>
        <v/>
      </c>
      <c r="J6513" s="4" t="str">
        <f aca="false">IF($I6513="","",$I6513+6)</f>
        <v/>
      </c>
      <c r="K6513" s="6" t="str">
        <f aca="false">IF($H6513="","",DATE(YEAR($H6513),MONTH($H6513),1))</f>
        <v/>
      </c>
      <c r="L6513" s="0" t="str">
        <f aca="false">IF($A6513="","",INDEX(CARTAO_COMPRAS!$K:$K,INT((ROW()-2)/20)+2))</f>
        <v/>
      </c>
      <c r="M6513" s="0" t="str">
        <f aca="false">IF($A6513="","","Compra no cartão")</f>
        <v/>
      </c>
    </row>
    <row r="6514" customFormat="false" ht="13.5" hidden="false" customHeight="false" outlineLevel="0" collapsed="false">
      <c r="A6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4" s="0" t="str">
        <f aca="false">IF($A6514="","",INDEX(CARTAO_COMPRAS!$C:$C,INT((ROW()-2)/20)+2))</f>
        <v/>
      </c>
      <c r="C6514" s="0" t="str">
        <f aca="false">IF($A6514="","",INDEX(CARTAO_COMPRAS!$D:$D,INT((ROW()-2)/20)+2))</f>
        <v/>
      </c>
      <c r="D6514" s="0" t="str">
        <f aca="false">IF($A6514="","",INDEX(CARTAO_COMPRAS!$E:$E,INT((ROW()-2)/20)+2))</f>
        <v/>
      </c>
      <c r="E6514" s="0" t="str">
        <f aca="false">IF($A6514="","",INDEX(CARTAO_COMPRAS!$H:$H,INT((ROW()-2)/20)+2)+MOD(ROW()-2,20))</f>
        <v/>
      </c>
      <c r="F6514" s="0" t="str">
        <f aca="false">IF($A6514="","",INDEX(CARTAO_COMPRAS!$G:$G,INT((ROW()-2)/20)+2))</f>
        <v/>
      </c>
      <c r="G6514" s="5" t="str">
        <f aca="false">IF($A6514="","",INDEX(CARTAO_COMPRAS!$I:$I,INT((ROW()-2)/20)+2))</f>
        <v/>
      </c>
      <c r="H6514" s="4" t="str">
        <f aca="false">IF($A6514="","",EDATE(INDEX(CARTAO_COMPRAS!$J:$J,INT((ROW()-2)/20)+2),MOD(ROW()-2,20)))</f>
        <v/>
      </c>
      <c r="I6514" s="4" t="str">
        <f aca="false">IF($H6514="","",$H6514-WEEKDAY($H6514,2)+1)</f>
        <v/>
      </c>
      <c r="J6514" s="4" t="str">
        <f aca="false">IF($I6514="","",$I6514+6)</f>
        <v/>
      </c>
      <c r="K6514" s="6" t="str">
        <f aca="false">IF($H6514="","",DATE(YEAR($H6514),MONTH($H6514),1))</f>
        <v/>
      </c>
      <c r="L6514" s="0" t="str">
        <f aca="false">IF($A6514="","",INDEX(CARTAO_COMPRAS!$K:$K,INT((ROW()-2)/20)+2))</f>
        <v/>
      </c>
      <c r="M6514" s="0" t="str">
        <f aca="false">IF($A6514="","","Compra no cartão")</f>
        <v/>
      </c>
    </row>
    <row r="6515" customFormat="false" ht="13.5" hidden="false" customHeight="false" outlineLevel="0" collapsed="false">
      <c r="A6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5" s="0" t="str">
        <f aca="false">IF($A6515="","",INDEX(CARTAO_COMPRAS!$C:$C,INT((ROW()-2)/20)+2))</f>
        <v/>
      </c>
      <c r="C6515" s="0" t="str">
        <f aca="false">IF($A6515="","",INDEX(CARTAO_COMPRAS!$D:$D,INT((ROW()-2)/20)+2))</f>
        <v/>
      </c>
      <c r="D6515" s="0" t="str">
        <f aca="false">IF($A6515="","",INDEX(CARTAO_COMPRAS!$E:$E,INT((ROW()-2)/20)+2))</f>
        <v/>
      </c>
      <c r="E6515" s="0" t="str">
        <f aca="false">IF($A6515="","",INDEX(CARTAO_COMPRAS!$H:$H,INT((ROW()-2)/20)+2)+MOD(ROW()-2,20))</f>
        <v/>
      </c>
      <c r="F6515" s="0" t="str">
        <f aca="false">IF($A6515="","",INDEX(CARTAO_COMPRAS!$G:$G,INT((ROW()-2)/20)+2))</f>
        <v/>
      </c>
      <c r="G6515" s="5" t="str">
        <f aca="false">IF($A6515="","",INDEX(CARTAO_COMPRAS!$I:$I,INT((ROW()-2)/20)+2))</f>
        <v/>
      </c>
      <c r="H6515" s="4" t="str">
        <f aca="false">IF($A6515="","",EDATE(INDEX(CARTAO_COMPRAS!$J:$J,INT((ROW()-2)/20)+2),MOD(ROW()-2,20)))</f>
        <v/>
      </c>
      <c r="I6515" s="4" t="str">
        <f aca="false">IF($H6515="","",$H6515-WEEKDAY($H6515,2)+1)</f>
        <v/>
      </c>
      <c r="J6515" s="4" t="str">
        <f aca="false">IF($I6515="","",$I6515+6)</f>
        <v/>
      </c>
      <c r="K6515" s="6" t="str">
        <f aca="false">IF($H6515="","",DATE(YEAR($H6515),MONTH($H6515),1))</f>
        <v/>
      </c>
      <c r="L6515" s="0" t="str">
        <f aca="false">IF($A6515="","",INDEX(CARTAO_COMPRAS!$K:$K,INT((ROW()-2)/20)+2))</f>
        <v/>
      </c>
      <c r="M6515" s="0" t="str">
        <f aca="false">IF($A6515="","","Compra no cartão")</f>
        <v/>
      </c>
    </row>
    <row r="6516" customFormat="false" ht="13.5" hidden="false" customHeight="false" outlineLevel="0" collapsed="false">
      <c r="A6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6" s="0" t="str">
        <f aca="false">IF($A6516="","",INDEX(CARTAO_COMPRAS!$C:$C,INT((ROW()-2)/20)+2))</f>
        <v/>
      </c>
      <c r="C6516" s="0" t="str">
        <f aca="false">IF($A6516="","",INDEX(CARTAO_COMPRAS!$D:$D,INT((ROW()-2)/20)+2))</f>
        <v/>
      </c>
      <c r="D6516" s="0" t="str">
        <f aca="false">IF($A6516="","",INDEX(CARTAO_COMPRAS!$E:$E,INT((ROW()-2)/20)+2))</f>
        <v/>
      </c>
      <c r="E6516" s="0" t="str">
        <f aca="false">IF($A6516="","",INDEX(CARTAO_COMPRAS!$H:$H,INT((ROW()-2)/20)+2)+MOD(ROW()-2,20))</f>
        <v/>
      </c>
      <c r="F6516" s="0" t="str">
        <f aca="false">IF($A6516="","",INDEX(CARTAO_COMPRAS!$G:$G,INT((ROW()-2)/20)+2))</f>
        <v/>
      </c>
      <c r="G6516" s="5" t="str">
        <f aca="false">IF($A6516="","",INDEX(CARTAO_COMPRAS!$I:$I,INT((ROW()-2)/20)+2))</f>
        <v/>
      </c>
      <c r="H6516" s="4" t="str">
        <f aca="false">IF($A6516="","",EDATE(INDEX(CARTAO_COMPRAS!$J:$J,INT((ROW()-2)/20)+2),MOD(ROW()-2,20)))</f>
        <v/>
      </c>
      <c r="I6516" s="4" t="str">
        <f aca="false">IF($H6516="","",$H6516-WEEKDAY($H6516,2)+1)</f>
        <v/>
      </c>
      <c r="J6516" s="4" t="str">
        <f aca="false">IF($I6516="","",$I6516+6)</f>
        <v/>
      </c>
      <c r="K6516" s="6" t="str">
        <f aca="false">IF($H6516="","",DATE(YEAR($H6516),MONTH($H6516),1))</f>
        <v/>
      </c>
      <c r="L6516" s="0" t="str">
        <f aca="false">IF($A6516="","",INDEX(CARTAO_COMPRAS!$K:$K,INT((ROW()-2)/20)+2))</f>
        <v/>
      </c>
      <c r="M6516" s="0" t="str">
        <f aca="false">IF($A6516="","","Compra no cartão")</f>
        <v/>
      </c>
    </row>
    <row r="6517" customFormat="false" ht="13.5" hidden="false" customHeight="false" outlineLevel="0" collapsed="false">
      <c r="A6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7" s="0" t="str">
        <f aca="false">IF($A6517="","",INDEX(CARTAO_COMPRAS!$C:$C,INT((ROW()-2)/20)+2))</f>
        <v/>
      </c>
      <c r="C6517" s="0" t="str">
        <f aca="false">IF($A6517="","",INDEX(CARTAO_COMPRAS!$D:$D,INT((ROW()-2)/20)+2))</f>
        <v/>
      </c>
      <c r="D6517" s="0" t="str">
        <f aca="false">IF($A6517="","",INDEX(CARTAO_COMPRAS!$E:$E,INT((ROW()-2)/20)+2))</f>
        <v/>
      </c>
      <c r="E6517" s="0" t="str">
        <f aca="false">IF($A6517="","",INDEX(CARTAO_COMPRAS!$H:$H,INT((ROW()-2)/20)+2)+MOD(ROW()-2,20))</f>
        <v/>
      </c>
      <c r="F6517" s="0" t="str">
        <f aca="false">IF($A6517="","",INDEX(CARTAO_COMPRAS!$G:$G,INT((ROW()-2)/20)+2))</f>
        <v/>
      </c>
      <c r="G6517" s="5" t="str">
        <f aca="false">IF($A6517="","",INDEX(CARTAO_COMPRAS!$I:$I,INT((ROW()-2)/20)+2))</f>
        <v/>
      </c>
      <c r="H6517" s="4" t="str">
        <f aca="false">IF($A6517="","",EDATE(INDEX(CARTAO_COMPRAS!$J:$J,INT((ROW()-2)/20)+2),MOD(ROW()-2,20)))</f>
        <v/>
      </c>
      <c r="I6517" s="4" t="str">
        <f aca="false">IF($H6517="","",$H6517-WEEKDAY($H6517,2)+1)</f>
        <v/>
      </c>
      <c r="J6517" s="4" t="str">
        <f aca="false">IF($I6517="","",$I6517+6)</f>
        <v/>
      </c>
      <c r="K6517" s="6" t="str">
        <f aca="false">IF($H6517="","",DATE(YEAR($H6517),MONTH($H6517),1))</f>
        <v/>
      </c>
      <c r="L6517" s="0" t="str">
        <f aca="false">IF($A6517="","",INDEX(CARTAO_COMPRAS!$K:$K,INT((ROW()-2)/20)+2))</f>
        <v/>
      </c>
      <c r="M6517" s="0" t="str">
        <f aca="false">IF($A6517="","","Compra no cartão")</f>
        <v/>
      </c>
    </row>
    <row r="6518" customFormat="false" ht="13.5" hidden="false" customHeight="false" outlineLevel="0" collapsed="false">
      <c r="A6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8" s="0" t="str">
        <f aca="false">IF($A6518="","",INDEX(CARTAO_COMPRAS!$C:$C,INT((ROW()-2)/20)+2))</f>
        <v/>
      </c>
      <c r="C6518" s="0" t="str">
        <f aca="false">IF($A6518="","",INDEX(CARTAO_COMPRAS!$D:$D,INT((ROW()-2)/20)+2))</f>
        <v/>
      </c>
      <c r="D6518" s="0" t="str">
        <f aca="false">IF($A6518="","",INDEX(CARTAO_COMPRAS!$E:$E,INT((ROW()-2)/20)+2))</f>
        <v/>
      </c>
      <c r="E6518" s="0" t="str">
        <f aca="false">IF($A6518="","",INDEX(CARTAO_COMPRAS!$H:$H,INT((ROW()-2)/20)+2)+MOD(ROW()-2,20))</f>
        <v/>
      </c>
      <c r="F6518" s="0" t="str">
        <f aca="false">IF($A6518="","",INDEX(CARTAO_COMPRAS!$G:$G,INT((ROW()-2)/20)+2))</f>
        <v/>
      </c>
      <c r="G6518" s="5" t="str">
        <f aca="false">IF($A6518="","",INDEX(CARTAO_COMPRAS!$I:$I,INT((ROW()-2)/20)+2))</f>
        <v/>
      </c>
      <c r="H6518" s="4" t="str">
        <f aca="false">IF($A6518="","",EDATE(INDEX(CARTAO_COMPRAS!$J:$J,INT((ROW()-2)/20)+2),MOD(ROW()-2,20)))</f>
        <v/>
      </c>
      <c r="I6518" s="4" t="str">
        <f aca="false">IF($H6518="","",$H6518-WEEKDAY($H6518,2)+1)</f>
        <v/>
      </c>
      <c r="J6518" s="4" t="str">
        <f aca="false">IF($I6518="","",$I6518+6)</f>
        <v/>
      </c>
      <c r="K6518" s="6" t="str">
        <f aca="false">IF($H6518="","",DATE(YEAR($H6518),MONTH($H6518),1))</f>
        <v/>
      </c>
      <c r="L6518" s="0" t="str">
        <f aca="false">IF($A6518="","",INDEX(CARTAO_COMPRAS!$K:$K,INT((ROW()-2)/20)+2))</f>
        <v/>
      </c>
      <c r="M6518" s="0" t="str">
        <f aca="false">IF($A6518="","","Compra no cartão")</f>
        <v/>
      </c>
    </row>
    <row r="6519" customFormat="false" ht="13.5" hidden="false" customHeight="false" outlineLevel="0" collapsed="false">
      <c r="A6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19" s="0" t="str">
        <f aca="false">IF($A6519="","",INDEX(CARTAO_COMPRAS!$C:$C,INT((ROW()-2)/20)+2))</f>
        <v/>
      </c>
      <c r="C6519" s="0" t="str">
        <f aca="false">IF($A6519="","",INDEX(CARTAO_COMPRAS!$D:$D,INT((ROW()-2)/20)+2))</f>
        <v/>
      </c>
      <c r="D6519" s="0" t="str">
        <f aca="false">IF($A6519="","",INDEX(CARTAO_COMPRAS!$E:$E,INT((ROW()-2)/20)+2))</f>
        <v/>
      </c>
      <c r="E6519" s="0" t="str">
        <f aca="false">IF($A6519="","",INDEX(CARTAO_COMPRAS!$H:$H,INT((ROW()-2)/20)+2)+MOD(ROW()-2,20))</f>
        <v/>
      </c>
      <c r="F6519" s="0" t="str">
        <f aca="false">IF($A6519="","",INDEX(CARTAO_COMPRAS!$G:$G,INT((ROW()-2)/20)+2))</f>
        <v/>
      </c>
      <c r="G6519" s="5" t="str">
        <f aca="false">IF($A6519="","",INDEX(CARTAO_COMPRAS!$I:$I,INT((ROW()-2)/20)+2))</f>
        <v/>
      </c>
      <c r="H6519" s="4" t="str">
        <f aca="false">IF($A6519="","",EDATE(INDEX(CARTAO_COMPRAS!$J:$J,INT((ROW()-2)/20)+2),MOD(ROW()-2,20)))</f>
        <v/>
      </c>
      <c r="I6519" s="4" t="str">
        <f aca="false">IF($H6519="","",$H6519-WEEKDAY($H6519,2)+1)</f>
        <v/>
      </c>
      <c r="J6519" s="4" t="str">
        <f aca="false">IF($I6519="","",$I6519+6)</f>
        <v/>
      </c>
      <c r="K6519" s="6" t="str">
        <f aca="false">IF($H6519="","",DATE(YEAR($H6519),MONTH($H6519),1))</f>
        <v/>
      </c>
      <c r="L6519" s="0" t="str">
        <f aca="false">IF($A6519="","",INDEX(CARTAO_COMPRAS!$K:$K,INT((ROW()-2)/20)+2))</f>
        <v/>
      </c>
      <c r="M6519" s="0" t="str">
        <f aca="false">IF($A6519="","","Compra no cartão")</f>
        <v/>
      </c>
    </row>
    <row r="6520" customFormat="false" ht="13.5" hidden="false" customHeight="false" outlineLevel="0" collapsed="false">
      <c r="A6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0" s="0" t="str">
        <f aca="false">IF($A6520="","",INDEX(CARTAO_COMPRAS!$C:$C,INT((ROW()-2)/20)+2))</f>
        <v/>
      </c>
      <c r="C6520" s="0" t="str">
        <f aca="false">IF($A6520="","",INDEX(CARTAO_COMPRAS!$D:$D,INT((ROW()-2)/20)+2))</f>
        <v/>
      </c>
      <c r="D6520" s="0" t="str">
        <f aca="false">IF($A6520="","",INDEX(CARTAO_COMPRAS!$E:$E,INT((ROW()-2)/20)+2))</f>
        <v/>
      </c>
      <c r="E6520" s="0" t="str">
        <f aca="false">IF($A6520="","",INDEX(CARTAO_COMPRAS!$H:$H,INT((ROW()-2)/20)+2)+MOD(ROW()-2,20))</f>
        <v/>
      </c>
      <c r="F6520" s="0" t="str">
        <f aca="false">IF($A6520="","",INDEX(CARTAO_COMPRAS!$G:$G,INT((ROW()-2)/20)+2))</f>
        <v/>
      </c>
      <c r="G6520" s="5" t="str">
        <f aca="false">IF($A6520="","",INDEX(CARTAO_COMPRAS!$I:$I,INT((ROW()-2)/20)+2))</f>
        <v/>
      </c>
      <c r="H6520" s="4" t="str">
        <f aca="false">IF($A6520="","",EDATE(INDEX(CARTAO_COMPRAS!$J:$J,INT((ROW()-2)/20)+2),MOD(ROW()-2,20)))</f>
        <v/>
      </c>
      <c r="I6520" s="4" t="str">
        <f aca="false">IF($H6520="","",$H6520-WEEKDAY($H6520,2)+1)</f>
        <v/>
      </c>
      <c r="J6520" s="4" t="str">
        <f aca="false">IF($I6520="","",$I6520+6)</f>
        <v/>
      </c>
      <c r="K6520" s="6" t="str">
        <f aca="false">IF($H6520="","",DATE(YEAR($H6520),MONTH($H6520),1))</f>
        <v/>
      </c>
      <c r="L6520" s="0" t="str">
        <f aca="false">IF($A6520="","",INDEX(CARTAO_COMPRAS!$K:$K,INT((ROW()-2)/20)+2))</f>
        <v/>
      </c>
      <c r="M6520" s="0" t="str">
        <f aca="false">IF($A6520="","","Compra no cartão")</f>
        <v/>
      </c>
    </row>
    <row r="6521" customFormat="false" ht="13.5" hidden="false" customHeight="false" outlineLevel="0" collapsed="false">
      <c r="A6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1" s="0" t="str">
        <f aca="false">IF($A6521="","",INDEX(CARTAO_COMPRAS!$C:$C,INT((ROW()-2)/20)+2))</f>
        <v/>
      </c>
      <c r="C6521" s="0" t="str">
        <f aca="false">IF($A6521="","",INDEX(CARTAO_COMPRAS!$D:$D,INT((ROW()-2)/20)+2))</f>
        <v/>
      </c>
      <c r="D6521" s="0" t="str">
        <f aca="false">IF($A6521="","",INDEX(CARTAO_COMPRAS!$E:$E,INT((ROW()-2)/20)+2))</f>
        <v/>
      </c>
      <c r="E6521" s="0" t="str">
        <f aca="false">IF($A6521="","",INDEX(CARTAO_COMPRAS!$H:$H,INT((ROW()-2)/20)+2)+MOD(ROW()-2,20))</f>
        <v/>
      </c>
      <c r="F6521" s="0" t="str">
        <f aca="false">IF($A6521="","",INDEX(CARTAO_COMPRAS!$G:$G,INT((ROW()-2)/20)+2))</f>
        <v/>
      </c>
      <c r="G6521" s="5" t="str">
        <f aca="false">IF($A6521="","",INDEX(CARTAO_COMPRAS!$I:$I,INT((ROW()-2)/20)+2))</f>
        <v/>
      </c>
      <c r="H6521" s="4" t="str">
        <f aca="false">IF($A6521="","",EDATE(INDEX(CARTAO_COMPRAS!$J:$J,INT((ROW()-2)/20)+2),MOD(ROW()-2,20)))</f>
        <v/>
      </c>
      <c r="I6521" s="4" t="str">
        <f aca="false">IF($H6521="","",$H6521-WEEKDAY($H6521,2)+1)</f>
        <v/>
      </c>
      <c r="J6521" s="4" t="str">
        <f aca="false">IF($I6521="","",$I6521+6)</f>
        <v/>
      </c>
      <c r="K6521" s="6" t="str">
        <f aca="false">IF($H6521="","",DATE(YEAR($H6521),MONTH($H6521),1))</f>
        <v/>
      </c>
      <c r="L6521" s="0" t="str">
        <f aca="false">IF($A6521="","",INDEX(CARTAO_COMPRAS!$K:$K,INT((ROW()-2)/20)+2))</f>
        <v/>
      </c>
      <c r="M6521" s="0" t="str">
        <f aca="false">IF($A6521="","","Compra no cartão")</f>
        <v/>
      </c>
    </row>
    <row r="6522" customFormat="false" ht="13.5" hidden="false" customHeight="false" outlineLevel="0" collapsed="false">
      <c r="A65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2" s="0" t="str">
        <f aca="false">IF($A6522="","",INDEX(CARTAO_COMPRAS!$C:$C,INT((ROW()-2)/20)+2))</f>
        <v/>
      </c>
      <c r="C6522" s="0" t="str">
        <f aca="false">IF($A6522="","",INDEX(CARTAO_COMPRAS!$D:$D,INT((ROW()-2)/20)+2))</f>
        <v/>
      </c>
      <c r="D6522" s="0" t="str">
        <f aca="false">IF($A6522="","",INDEX(CARTAO_COMPRAS!$E:$E,INT((ROW()-2)/20)+2))</f>
        <v/>
      </c>
      <c r="E6522" s="0" t="str">
        <f aca="false">IF($A6522="","",INDEX(CARTAO_COMPRAS!$H:$H,INT((ROW()-2)/20)+2)+MOD(ROW()-2,20))</f>
        <v/>
      </c>
      <c r="F6522" s="0" t="str">
        <f aca="false">IF($A6522="","",INDEX(CARTAO_COMPRAS!$G:$G,INT((ROW()-2)/20)+2))</f>
        <v/>
      </c>
      <c r="G6522" s="5" t="str">
        <f aca="false">IF($A6522="","",INDEX(CARTAO_COMPRAS!$I:$I,INT((ROW()-2)/20)+2))</f>
        <v/>
      </c>
      <c r="H6522" s="4" t="str">
        <f aca="false">IF($A6522="","",EDATE(INDEX(CARTAO_COMPRAS!$J:$J,INT((ROW()-2)/20)+2),MOD(ROW()-2,20)))</f>
        <v/>
      </c>
      <c r="I6522" s="4" t="str">
        <f aca="false">IF($H6522="","",$H6522-WEEKDAY($H6522,2)+1)</f>
        <v/>
      </c>
      <c r="J6522" s="4" t="str">
        <f aca="false">IF($I6522="","",$I6522+6)</f>
        <v/>
      </c>
      <c r="K6522" s="6" t="str">
        <f aca="false">IF($H6522="","",DATE(YEAR($H6522),MONTH($H6522),1))</f>
        <v/>
      </c>
      <c r="L6522" s="0" t="str">
        <f aca="false">IF($A6522="","",INDEX(CARTAO_COMPRAS!$K:$K,INT((ROW()-2)/20)+2))</f>
        <v/>
      </c>
      <c r="M6522" s="0" t="str">
        <f aca="false">IF($A6522="","","Compra no cartão")</f>
        <v/>
      </c>
    </row>
    <row r="6523" customFormat="false" ht="13.5" hidden="false" customHeight="false" outlineLevel="0" collapsed="false">
      <c r="A6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3" s="0" t="str">
        <f aca="false">IF($A6523="","",INDEX(CARTAO_COMPRAS!$C:$C,INT((ROW()-2)/20)+2))</f>
        <v/>
      </c>
      <c r="C6523" s="0" t="str">
        <f aca="false">IF($A6523="","",INDEX(CARTAO_COMPRAS!$D:$D,INT((ROW()-2)/20)+2))</f>
        <v/>
      </c>
      <c r="D6523" s="0" t="str">
        <f aca="false">IF($A6523="","",INDEX(CARTAO_COMPRAS!$E:$E,INT((ROW()-2)/20)+2))</f>
        <v/>
      </c>
      <c r="E6523" s="0" t="str">
        <f aca="false">IF($A6523="","",INDEX(CARTAO_COMPRAS!$H:$H,INT((ROW()-2)/20)+2)+MOD(ROW()-2,20))</f>
        <v/>
      </c>
      <c r="F6523" s="0" t="str">
        <f aca="false">IF($A6523="","",INDEX(CARTAO_COMPRAS!$G:$G,INT((ROW()-2)/20)+2))</f>
        <v/>
      </c>
      <c r="G6523" s="5" t="str">
        <f aca="false">IF($A6523="","",INDEX(CARTAO_COMPRAS!$I:$I,INT((ROW()-2)/20)+2))</f>
        <v/>
      </c>
      <c r="H6523" s="4" t="str">
        <f aca="false">IF($A6523="","",EDATE(INDEX(CARTAO_COMPRAS!$J:$J,INT((ROW()-2)/20)+2),MOD(ROW()-2,20)))</f>
        <v/>
      </c>
      <c r="I6523" s="4" t="str">
        <f aca="false">IF($H6523="","",$H6523-WEEKDAY($H6523,2)+1)</f>
        <v/>
      </c>
      <c r="J6523" s="4" t="str">
        <f aca="false">IF($I6523="","",$I6523+6)</f>
        <v/>
      </c>
      <c r="K6523" s="6" t="str">
        <f aca="false">IF($H6523="","",DATE(YEAR($H6523),MONTH($H6523),1))</f>
        <v/>
      </c>
      <c r="L6523" s="0" t="str">
        <f aca="false">IF($A6523="","",INDEX(CARTAO_COMPRAS!$K:$K,INT((ROW()-2)/20)+2))</f>
        <v/>
      </c>
      <c r="M6523" s="0" t="str">
        <f aca="false">IF($A6523="","","Compra no cartão")</f>
        <v/>
      </c>
    </row>
    <row r="6524" customFormat="false" ht="13.5" hidden="false" customHeight="false" outlineLevel="0" collapsed="false">
      <c r="A6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4" s="0" t="str">
        <f aca="false">IF($A6524="","",INDEX(CARTAO_COMPRAS!$C:$C,INT((ROW()-2)/20)+2))</f>
        <v/>
      </c>
      <c r="C6524" s="0" t="str">
        <f aca="false">IF($A6524="","",INDEX(CARTAO_COMPRAS!$D:$D,INT((ROW()-2)/20)+2))</f>
        <v/>
      </c>
      <c r="D6524" s="0" t="str">
        <f aca="false">IF($A6524="","",INDEX(CARTAO_COMPRAS!$E:$E,INT((ROW()-2)/20)+2))</f>
        <v/>
      </c>
      <c r="E6524" s="0" t="str">
        <f aca="false">IF($A6524="","",INDEX(CARTAO_COMPRAS!$H:$H,INT((ROW()-2)/20)+2)+MOD(ROW()-2,20))</f>
        <v/>
      </c>
      <c r="F6524" s="0" t="str">
        <f aca="false">IF($A6524="","",INDEX(CARTAO_COMPRAS!$G:$G,INT((ROW()-2)/20)+2))</f>
        <v/>
      </c>
      <c r="G6524" s="5" t="str">
        <f aca="false">IF($A6524="","",INDEX(CARTAO_COMPRAS!$I:$I,INT((ROW()-2)/20)+2))</f>
        <v/>
      </c>
      <c r="H6524" s="4" t="str">
        <f aca="false">IF($A6524="","",EDATE(INDEX(CARTAO_COMPRAS!$J:$J,INT((ROW()-2)/20)+2),MOD(ROW()-2,20)))</f>
        <v/>
      </c>
      <c r="I6524" s="4" t="str">
        <f aca="false">IF($H6524="","",$H6524-WEEKDAY($H6524,2)+1)</f>
        <v/>
      </c>
      <c r="J6524" s="4" t="str">
        <f aca="false">IF($I6524="","",$I6524+6)</f>
        <v/>
      </c>
      <c r="K6524" s="6" t="str">
        <f aca="false">IF($H6524="","",DATE(YEAR($H6524),MONTH($H6524),1))</f>
        <v/>
      </c>
      <c r="L6524" s="0" t="str">
        <f aca="false">IF($A6524="","",INDEX(CARTAO_COMPRAS!$K:$K,INT((ROW()-2)/20)+2))</f>
        <v/>
      </c>
      <c r="M6524" s="0" t="str">
        <f aca="false">IF($A6524="","","Compra no cartão")</f>
        <v/>
      </c>
    </row>
    <row r="6525" customFormat="false" ht="13.5" hidden="false" customHeight="false" outlineLevel="0" collapsed="false">
      <c r="A6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5" s="0" t="str">
        <f aca="false">IF($A6525="","",INDEX(CARTAO_COMPRAS!$C:$C,INT((ROW()-2)/20)+2))</f>
        <v/>
      </c>
      <c r="C6525" s="0" t="str">
        <f aca="false">IF($A6525="","",INDEX(CARTAO_COMPRAS!$D:$D,INT((ROW()-2)/20)+2))</f>
        <v/>
      </c>
      <c r="D6525" s="0" t="str">
        <f aca="false">IF($A6525="","",INDEX(CARTAO_COMPRAS!$E:$E,INT((ROW()-2)/20)+2))</f>
        <v/>
      </c>
      <c r="E6525" s="0" t="str">
        <f aca="false">IF($A6525="","",INDEX(CARTAO_COMPRAS!$H:$H,INT((ROW()-2)/20)+2)+MOD(ROW()-2,20))</f>
        <v/>
      </c>
      <c r="F6525" s="0" t="str">
        <f aca="false">IF($A6525="","",INDEX(CARTAO_COMPRAS!$G:$G,INT((ROW()-2)/20)+2))</f>
        <v/>
      </c>
      <c r="G6525" s="5" t="str">
        <f aca="false">IF($A6525="","",INDEX(CARTAO_COMPRAS!$I:$I,INT((ROW()-2)/20)+2))</f>
        <v/>
      </c>
      <c r="H6525" s="4" t="str">
        <f aca="false">IF($A6525="","",EDATE(INDEX(CARTAO_COMPRAS!$J:$J,INT((ROW()-2)/20)+2),MOD(ROW()-2,20)))</f>
        <v/>
      </c>
      <c r="I6525" s="4" t="str">
        <f aca="false">IF($H6525="","",$H6525-WEEKDAY($H6525,2)+1)</f>
        <v/>
      </c>
      <c r="J6525" s="4" t="str">
        <f aca="false">IF($I6525="","",$I6525+6)</f>
        <v/>
      </c>
      <c r="K6525" s="6" t="str">
        <f aca="false">IF($H6525="","",DATE(YEAR($H6525),MONTH($H6525),1))</f>
        <v/>
      </c>
      <c r="L6525" s="0" t="str">
        <f aca="false">IF($A6525="","",INDEX(CARTAO_COMPRAS!$K:$K,INT((ROW()-2)/20)+2))</f>
        <v/>
      </c>
      <c r="M6525" s="0" t="str">
        <f aca="false">IF($A6525="","","Compra no cartão")</f>
        <v/>
      </c>
    </row>
    <row r="6526" customFormat="false" ht="13.5" hidden="false" customHeight="false" outlineLevel="0" collapsed="false">
      <c r="A6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6" s="0" t="str">
        <f aca="false">IF($A6526="","",INDEX(CARTAO_COMPRAS!$C:$C,INT((ROW()-2)/20)+2))</f>
        <v/>
      </c>
      <c r="C6526" s="0" t="str">
        <f aca="false">IF($A6526="","",INDEX(CARTAO_COMPRAS!$D:$D,INT((ROW()-2)/20)+2))</f>
        <v/>
      </c>
      <c r="D6526" s="0" t="str">
        <f aca="false">IF($A6526="","",INDEX(CARTAO_COMPRAS!$E:$E,INT((ROW()-2)/20)+2))</f>
        <v/>
      </c>
      <c r="E6526" s="0" t="str">
        <f aca="false">IF($A6526="","",INDEX(CARTAO_COMPRAS!$H:$H,INT((ROW()-2)/20)+2)+MOD(ROW()-2,20))</f>
        <v/>
      </c>
      <c r="F6526" s="0" t="str">
        <f aca="false">IF($A6526="","",INDEX(CARTAO_COMPRAS!$G:$G,INT((ROW()-2)/20)+2))</f>
        <v/>
      </c>
      <c r="G6526" s="5" t="str">
        <f aca="false">IF($A6526="","",INDEX(CARTAO_COMPRAS!$I:$I,INT((ROW()-2)/20)+2))</f>
        <v/>
      </c>
      <c r="H6526" s="4" t="str">
        <f aca="false">IF($A6526="","",EDATE(INDEX(CARTAO_COMPRAS!$J:$J,INT((ROW()-2)/20)+2),MOD(ROW()-2,20)))</f>
        <v/>
      </c>
      <c r="I6526" s="4" t="str">
        <f aca="false">IF($H6526="","",$H6526-WEEKDAY($H6526,2)+1)</f>
        <v/>
      </c>
      <c r="J6526" s="4" t="str">
        <f aca="false">IF($I6526="","",$I6526+6)</f>
        <v/>
      </c>
      <c r="K6526" s="6" t="str">
        <f aca="false">IF($H6526="","",DATE(YEAR($H6526),MONTH($H6526),1))</f>
        <v/>
      </c>
      <c r="L6526" s="0" t="str">
        <f aca="false">IF($A6526="","",INDEX(CARTAO_COMPRAS!$K:$K,INT((ROW()-2)/20)+2))</f>
        <v/>
      </c>
      <c r="M6526" s="0" t="str">
        <f aca="false">IF($A6526="","","Compra no cartão")</f>
        <v/>
      </c>
    </row>
    <row r="6527" customFormat="false" ht="13.5" hidden="false" customHeight="false" outlineLevel="0" collapsed="false">
      <c r="A6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7" s="0" t="str">
        <f aca="false">IF($A6527="","",INDEX(CARTAO_COMPRAS!$C:$C,INT((ROW()-2)/20)+2))</f>
        <v/>
      </c>
      <c r="C6527" s="0" t="str">
        <f aca="false">IF($A6527="","",INDEX(CARTAO_COMPRAS!$D:$D,INT((ROW()-2)/20)+2))</f>
        <v/>
      </c>
      <c r="D6527" s="0" t="str">
        <f aca="false">IF($A6527="","",INDEX(CARTAO_COMPRAS!$E:$E,INT((ROW()-2)/20)+2))</f>
        <v/>
      </c>
      <c r="E6527" s="0" t="str">
        <f aca="false">IF($A6527="","",INDEX(CARTAO_COMPRAS!$H:$H,INT((ROW()-2)/20)+2)+MOD(ROW()-2,20))</f>
        <v/>
      </c>
      <c r="F6527" s="0" t="str">
        <f aca="false">IF($A6527="","",INDEX(CARTAO_COMPRAS!$G:$G,INT((ROW()-2)/20)+2))</f>
        <v/>
      </c>
      <c r="G6527" s="5" t="str">
        <f aca="false">IF($A6527="","",INDEX(CARTAO_COMPRAS!$I:$I,INT((ROW()-2)/20)+2))</f>
        <v/>
      </c>
      <c r="H6527" s="4" t="str">
        <f aca="false">IF($A6527="","",EDATE(INDEX(CARTAO_COMPRAS!$J:$J,INT((ROW()-2)/20)+2),MOD(ROW()-2,20)))</f>
        <v/>
      </c>
      <c r="I6527" s="4" t="str">
        <f aca="false">IF($H6527="","",$H6527-WEEKDAY($H6527,2)+1)</f>
        <v/>
      </c>
      <c r="J6527" s="4" t="str">
        <f aca="false">IF($I6527="","",$I6527+6)</f>
        <v/>
      </c>
      <c r="K6527" s="6" t="str">
        <f aca="false">IF($H6527="","",DATE(YEAR($H6527),MONTH($H6527),1))</f>
        <v/>
      </c>
      <c r="L6527" s="0" t="str">
        <f aca="false">IF($A6527="","",INDEX(CARTAO_COMPRAS!$K:$K,INT((ROW()-2)/20)+2))</f>
        <v/>
      </c>
      <c r="M6527" s="0" t="str">
        <f aca="false">IF($A6527="","","Compra no cartão")</f>
        <v/>
      </c>
    </row>
    <row r="6528" customFormat="false" ht="13.5" hidden="false" customHeight="false" outlineLevel="0" collapsed="false">
      <c r="A6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8" s="0" t="str">
        <f aca="false">IF($A6528="","",INDEX(CARTAO_COMPRAS!$C:$C,INT((ROW()-2)/20)+2))</f>
        <v/>
      </c>
      <c r="C6528" s="0" t="str">
        <f aca="false">IF($A6528="","",INDEX(CARTAO_COMPRAS!$D:$D,INT((ROW()-2)/20)+2))</f>
        <v/>
      </c>
      <c r="D6528" s="0" t="str">
        <f aca="false">IF($A6528="","",INDEX(CARTAO_COMPRAS!$E:$E,INT((ROW()-2)/20)+2))</f>
        <v/>
      </c>
      <c r="E6528" s="0" t="str">
        <f aca="false">IF($A6528="","",INDEX(CARTAO_COMPRAS!$H:$H,INT((ROW()-2)/20)+2)+MOD(ROW()-2,20))</f>
        <v/>
      </c>
      <c r="F6528" s="0" t="str">
        <f aca="false">IF($A6528="","",INDEX(CARTAO_COMPRAS!$G:$G,INT((ROW()-2)/20)+2))</f>
        <v/>
      </c>
      <c r="G6528" s="5" t="str">
        <f aca="false">IF($A6528="","",INDEX(CARTAO_COMPRAS!$I:$I,INT((ROW()-2)/20)+2))</f>
        <v/>
      </c>
      <c r="H6528" s="4" t="str">
        <f aca="false">IF($A6528="","",EDATE(INDEX(CARTAO_COMPRAS!$J:$J,INT((ROW()-2)/20)+2),MOD(ROW()-2,20)))</f>
        <v/>
      </c>
      <c r="I6528" s="4" t="str">
        <f aca="false">IF($H6528="","",$H6528-WEEKDAY($H6528,2)+1)</f>
        <v/>
      </c>
      <c r="J6528" s="4" t="str">
        <f aca="false">IF($I6528="","",$I6528+6)</f>
        <v/>
      </c>
      <c r="K6528" s="6" t="str">
        <f aca="false">IF($H6528="","",DATE(YEAR($H6528),MONTH($H6528),1))</f>
        <v/>
      </c>
      <c r="L6528" s="0" t="str">
        <f aca="false">IF($A6528="","",INDEX(CARTAO_COMPRAS!$K:$K,INT((ROW()-2)/20)+2))</f>
        <v/>
      </c>
      <c r="M6528" s="0" t="str">
        <f aca="false">IF($A6528="","","Compra no cartão")</f>
        <v/>
      </c>
    </row>
    <row r="6529" customFormat="false" ht="13.5" hidden="false" customHeight="false" outlineLevel="0" collapsed="false">
      <c r="A6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29" s="0" t="str">
        <f aca="false">IF($A6529="","",INDEX(CARTAO_COMPRAS!$C:$C,INT((ROW()-2)/20)+2))</f>
        <v/>
      </c>
      <c r="C6529" s="0" t="str">
        <f aca="false">IF($A6529="","",INDEX(CARTAO_COMPRAS!$D:$D,INT((ROW()-2)/20)+2))</f>
        <v/>
      </c>
      <c r="D6529" s="0" t="str">
        <f aca="false">IF($A6529="","",INDEX(CARTAO_COMPRAS!$E:$E,INT((ROW()-2)/20)+2))</f>
        <v/>
      </c>
      <c r="E6529" s="0" t="str">
        <f aca="false">IF($A6529="","",INDEX(CARTAO_COMPRAS!$H:$H,INT((ROW()-2)/20)+2)+MOD(ROW()-2,20))</f>
        <v/>
      </c>
      <c r="F6529" s="0" t="str">
        <f aca="false">IF($A6529="","",INDEX(CARTAO_COMPRAS!$G:$G,INT((ROW()-2)/20)+2))</f>
        <v/>
      </c>
      <c r="G6529" s="5" t="str">
        <f aca="false">IF($A6529="","",INDEX(CARTAO_COMPRAS!$I:$I,INT((ROW()-2)/20)+2))</f>
        <v/>
      </c>
      <c r="H6529" s="4" t="str">
        <f aca="false">IF($A6529="","",EDATE(INDEX(CARTAO_COMPRAS!$J:$J,INT((ROW()-2)/20)+2),MOD(ROW()-2,20)))</f>
        <v/>
      </c>
      <c r="I6529" s="4" t="str">
        <f aca="false">IF($H6529="","",$H6529-WEEKDAY($H6529,2)+1)</f>
        <v/>
      </c>
      <c r="J6529" s="4" t="str">
        <f aca="false">IF($I6529="","",$I6529+6)</f>
        <v/>
      </c>
      <c r="K6529" s="6" t="str">
        <f aca="false">IF($H6529="","",DATE(YEAR($H6529),MONTH($H6529),1))</f>
        <v/>
      </c>
      <c r="L6529" s="0" t="str">
        <f aca="false">IF($A6529="","",INDEX(CARTAO_COMPRAS!$K:$K,INT((ROW()-2)/20)+2))</f>
        <v/>
      </c>
      <c r="M6529" s="0" t="str">
        <f aca="false">IF($A6529="","","Compra no cartão")</f>
        <v/>
      </c>
    </row>
    <row r="6530" customFormat="false" ht="13.5" hidden="false" customHeight="false" outlineLevel="0" collapsed="false">
      <c r="A6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0" s="0" t="str">
        <f aca="false">IF($A6530="","",INDEX(CARTAO_COMPRAS!$C:$C,INT((ROW()-2)/20)+2))</f>
        <v/>
      </c>
      <c r="C6530" s="0" t="str">
        <f aca="false">IF($A6530="","",INDEX(CARTAO_COMPRAS!$D:$D,INT((ROW()-2)/20)+2))</f>
        <v/>
      </c>
      <c r="D6530" s="0" t="str">
        <f aca="false">IF($A6530="","",INDEX(CARTAO_COMPRAS!$E:$E,INT((ROW()-2)/20)+2))</f>
        <v/>
      </c>
      <c r="E6530" s="0" t="str">
        <f aca="false">IF($A6530="","",INDEX(CARTAO_COMPRAS!$H:$H,INT((ROW()-2)/20)+2)+MOD(ROW()-2,20))</f>
        <v/>
      </c>
      <c r="F6530" s="0" t="str">
        <f aca="false">IF($A6530="","",INDEX(CARTAO_COMPRAS!$G:$G,INT((ROW()-2)/20)+2))</f>
        <v/>
      </c>
      <c r="G6530" s="5" t="str">
        <f aca="false">IF($A6530="","",INDEX(CARTAO_COMPRAS!$I:$I,INT((ROW()-2)/20)+2))</f>
        <v/>
      </c>
      <c r="H6530" s="4" t="str">
        <f aca="false">IF($A6530="","",EDATE(INDEX(CARTAO_COMPRAS!$J:$J,INT((ROW()-2)/20)+2),MOD(ROW()-2,20)))</f>
        <v/>
      </c>
      <c r="I6530" s="4" t="str">
        <f aca="false">IF($H6530="","",$H6530-WEEKDAY($H6530,2)+1)</f>
        <v/>
      </c>
      <c r="J6530" s="4" t="str">
        <f aca="false">IF($I6530="","",$I6530+6)</f>
        <v/>
      </c>
      <c r="K6530" s="6" t="str">
        <f aca="false">IF($H6530="","",DATE(YEAR($H6530),MONTH($H6530),1))</f>
        <v/>
      </c>
      <c r="L6530" s="0" t="str">
        <f aca="false">IF($A6530="","",INDEX(CARTAO_COMPRAS!$K:$K,INT((ROW()-2)/20)+2))</f>
        <v/>
      </c>
      <c r="M6530" s="0" t="str">
        <f aca="false">IF($A6530="","","Compra no cartão")</f>
        <v/>
      </c>
    </row>
    <row r="6531" customFormat="false" ht="13.5" hidden="false" customHeight="false" outlineLevel="0" collapsed="false">
      <c r="A6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1" s="0" t="str">
        <f aca="false">IF($A6531="","",INDEX(CARTAO_COMPRAS!$C:$C,INT((ROW()-2)/20)+2))</f>
        <v/>
      </c>
      <c r="C6531" s="0" t="str">
        <f aca="false">IF($A6531="","",INDEX(CARTAO_COMPRAS!$D:$D,INT((ROW()-2)/20)+2))</f>
        <v/>
      </c>
      <c r="D6531" s="0" t="str">
        <f aca="false">IF($A6531="","",INDEX(CARTAO_COMPRAS!$E:$E,INT((ROW()-2)/20)+2))</f>
        <v/>
      </c>
      <c r="E6531" s="0" t="str">
        <f aca="false">IF($A6531="","",INDEX(CARTAO_COMPRAS!$H:$H,INT((ROW()-2)/20)+2)+MOD(ROW()-2,20))</f>
        <v/>
      </c>
      <c r="F6531" s="0" t="str">
        <f aca="false">IF($A6531="","",INDEX(CARTAO_COMPRAS!$G:$G,INT((ROW()-2)/20)+2))</f>
        <v/>
      </c>
      <c r="G6531" s="5" t="str">
        <f aca="false">IF($A6531="","",INDEX(CARTAO_COMPRAS!$I:$I,INT((ROW()-2)/20)+2))</f>
        <v/>
      </c>
      <c r="H6531" s="4" t="str">
        <f aca="false">IF($A6531="","",EDATE(INDEX(CARTAO_COMPRAS!$J:$J,INT((ROW()-2)/20)+2),MOD(ROW()-2,20)))</f>
        <v/>
      </c>
      <c r="I6531" s="4" t="str">
        <f aca="false">IF($H6531="","",$H6531-WEEKDAY($H6531,2)+1)</f>
        <v/>
      </c>
      <c r="J6531" s="4" t="str">
        <f aca="false">IF($I6531="","",$I6531+6)</f>
        <v/>
      </c>
      <c r="K6531" s="6" t="str">
        <f aca="false">IF($H6531="","",DATE(YEAR($H6531),MONTH($H6531),1))</f>
        <v/>
      </c>
      <c r="L6531" s="0" t="str">
        <f aca="false">IF($A6531="","",INDEX(CARTAO_COMPRAS!$K:$K,INT((ROW()-2)/20)+2))</f>
        <v/>
      </c>
      <c r="M6531" s="0" t="str">
        <f aca="false">IF($A6531="","","Compra no cartão")</f>
        <v/>
      </c>
    </row>
    <row r="6532" customFormat="false" ht="13.5" hidden="false" customHeight="false" outlineLevel="0" collapsed="false">
      <c r="A6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2" s="0" t="str">
        <f aca="false">IF($A6532="","",INDEX(CARTAO_COMPRAS!$C:$C,INT((ROW()-2)/20)+2))</f>
        <v/>
      </c>
      <c r="C6532" s="0" t="str">
        <f aca="false">IF($A6532="","",INDEX(CARTAO_COMPRAS!$D:$D,INT((ROW()-2)/20)+2))</f>
        <v/>
      </c>
      <c r="D6532" s="0" t="str">
        <f aca="false">IF($A6532="","",INDEX(CARTAO_COMPRAS!$E:$E,INT((ROW()-2)/20)+2))</f>
        <v/>
      </c>
      <c r="E6532" s="0" t="str">
        <f aca="false">IF($A6532="","",INDEX(CARTAO_COMPRAS!$H:$H,INT((ROW()-2)/20)+2)+MOD(ROW()-2,20))</f>
        <v/>
      </c>
      <c r="F6532" s="0" t="str">
        <f aca="false">IF($A6532="","",INDEX(CARTAO_COMPRAS!$G:$G,INT((ROW()-2)/20)+2))</f>
        <v/>
      </c>
      <c r="G6532" s="5" t="str">
        <f aca="false">IF($A6532="","",INDEX(CARTAO_COMPRAS!$I:$I,INT((ROW()-2)/20)+2))</f>
        <v/>
      </c>
      <c r="H6532" s="4" t="str">
        <f aca="false">IF($A6532="","",EDATE(INDEX(CARTAO_COMPRAS!$J:$J,INT((ROW()-2)/20)+2),MOD(ROW()-2,20)))</f>
        <v/>
      </c>
      <c r="I6532" s="4" t="str">
        <f aca="false">IF($H6532="","",$H6532-WEEKDAY($H6532,2)+1)</f>
        <v/>
      </c>
      <c r="J6532" s="4" t="str">
        <f aca="false">IF($I6532="","",$I6532+6)</f>
        <v/>
      </c>
      <c r="K6532" s="6" t="str">
        <f aca="false">IF($H6532="","",DATE(YEAR($H6532),MONTH($H6532),1))</f>
        <v/>
      </c>
      <c r="L6532" s="0" t="str">
        <f aca="false">IF($A6532="","",INDEX(CARTAO_COMPRAS!$K:$K,INT((ROW()-2)/20)+2))</f>
        <v/>
      </c>
      <c r="M6532" s="0" t="str">
        <f aca="false">IF($A6532="","","Compra no cartão")</f>
        <v/>
      </c>
    </row>
    <row r="6533" customFormat="false" ht="13.5" hidden="false" customHeight="false" outlineLevel="0" collapsed="false">
      <c r="A6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3" s="0" t="str">
        <f aca="false">IF($A6533="","",INDEX(CARTAO_COMPRAS!$C:$C,INT((ROW()-2)/20)+2))</f>
        <v/>
      </c>
      <c r="C6533" s="0" t="str">
        <f aca="false">IF($A6533="","",INDEX(CARTAO_COMPRAS!$D:$D,INT((ROW()-2)/20)+2))</f>
        <v/>
      </c>
      <c r="D6533" s="0" t="str">
        <f aca="false">IF($A6533="","",INDEX(CARTAO_COMPRAS!$E:$E,INT((ROW()-2)/20)+2))</f>
        <v/>
      </c>
      <c r="E6533" s="0" t="str">
        <f aca="false">IF($A6533="","",INDEX(CARTAO_COMPRAS!$H:$H,INT((ROW()-2)/20)+2)+MOD(ROW()-2,20))</f>
        <v/>
      </c>
      <c r="F6533" s="0" t="str">
        <f aca="false">IF($A6533="","",INDEX(CARTAO_COMPRAS!$G:$G,INT((ROW()-2)/20)+2))</f>
        <v/>
      </c>
      <c r="G6533" s="5" t="str">
        <f aca="false">IF($A6533="","",INDEX(CARTAO_COMPRAS!$I:$I,INT((ROW()-2)/20)+2))</f>
        <v/>
      </c>
      <c r="H6533" s="4" t="str">
        <f aca="false">IF($A6533="","",EDATE(INDEX(CARTAO_COMPRAS!$J:$J,INT((ROW()-2)/20)+2),MOD(ROW()-2,20)))</f>
        <v/>
      </c>
      <c r="I6533" s="4" t="str">
        <f aca="false">IF($H6533="","",$H6533-WEEKDAY($H6533,2)+1)</f>
        <v/>
      </c>
      <c r="J6533" s="4" t="str">
        <f aca="false">IF($I6533="","",$I6533+6)</f>
        <v/>
      </c>
      <c r="K6533" s="6" t="str">
        <f aca="false">IF($H6533="","",DATE(YEAR($H6533),MONTH($H6533),1))</f>
        <v/>
      </c>
      <c r="L6533" s="0" t="str">
        <f aca="false">IF($A6533="","",INDEX(CARTAO_COMPRAS!$K:$K,INT((ROW()-2)/20)+2))</f>
        <v/>
      </c>
      <c r="M6533" s="0" t="str">
        <f aca="false">IF($A6533="","","Compra no cartão")</f>
        <v/>
      </c>
    </row>
    <row r="6534" customFormat="false" ht="13.5" hidden="false" customHeight="false" outlineLevel="0" collapsed="false">
      <c r="A6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4" s="0" t="str">
        <f aca="false">IF($A6534="","",INDEX(CARTAO_COMPRAS!$C:$C,INT((ROW()-2)/20)+2))</f>
        <v/>
      </c>
      <c r="C6534" s="0" t="str">
        <f aca="false">IF($A6534="","",INDEX(CARTAO_COMPRAS!$D:$D,INT((ROW()-2)/20)+2))</f>
        <v/>
      </c>
      <c r="D6534" s="0" t="str">
        <f aca="false">IF($A6534="","",INDEX(CARTAO_COMPRAS!$E:$E,INT((ROW()-2)/20)+2))</f>
        <v/>
      </c>
      <c r="E6534" s="0" t="str">
        <f aca="false">IF($A6534="","",INDEX(CARTAO_COMPRAS!$H:$H,INT((ROW()-2)/20)+2)+MOD(ROW()-2,20))</f>
        <v/>
      </c>
      <c r="F6534" s="0" t="str">
        <f aca="false">IF($A6534="","",INDEX(CARTAO_COMPRAS!$G:$G,INT((ROW()-2)/20)+2))</f>
        <v/>
      </c>
      <c r="G6534" s="5" t="str">
        <f aca="false">IF($A6534="","",INDEX(CARTAO_COMPRAS!$I:$I,INT((ROW()-2)/20)+2))</f>
        <v/>
      </c>
      <c r="H6534" s="4" t="str">
        <f aca="false">IF($A6534="","",EDATE(INDEX(CARTAO_COMPRAS!$J:$J,INT((ROW()-2)/20)+2),MOD(ROW()-2,20)))</f>
        <v/>
      </c>
      <c r="I6534" s="4" t="str">
        <f aca="false">IF($H6534="","",$H6534-WEEKDAY($H6534,2)+1)</f>
        <v/>
      </c>
      <c r="J6534" s="4" t="str">
        <f aca="false">IF($I6534="","",$I6534+6)</f>
        <v/>
      </c>
      <c r="K6534" s="6" t="str">
        <f aca="false">IF($H6534="","",DATE(YEAR($H6534),MONTH($H6534),1))</f>
        <v/>
      </c>
      <c r="L6534" s="0" t="str">
        <f aca="false">IF($A6534="","",INDEX(CARTAO_COMPRAS!$K:$K,INT((ROW()-2)/20)+2))</f>
        <v/>
      </c>
      <c r="M6534" s="0" t="str">
        <f aca="false">IF($A6534="","","Compra no cartão")</f>
        <v/>
      </c>
    </row>
    <row r="6535" customFormat="false" ht="13.5" hidden="false" customHeight="false" outlineLevel="0" collapsed="false">
      <c r="A6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5" s="0" t="str">
        <f aca="false">IF($A6535="","",INDEX(CARTAO_COMPRAS!$C:$C,INT((ROW()-2)/20)+2))</f>
        <v/>
      </c>
      <c r="C6535" s="0" t="str">
        <f aca="false">IF($A6535="","",INDEX(CARTAO_COMPRAS!$D:$D,INT((ROW()-2)/20)+2))</f>
        <v/>
      </c>
      <c r="D6535" s="0" t="str">
        <f aca="false">IF($A6535="","",INDEX(CARTAO_COMPRAS!$E:$E,INT((ROW()-2)/20)+2))</f>
        <v/>
      </c>
      <c r="E6535" s="0" t="str">
        <f aca="false">IF($A6535="","",INDEX(CARTAO_COMPRAS!$H:$H,INT((ROW()-2)/20)+2)+MOD(ROW()-2,20))</f>
        <v/>
      </c>
      <c r="F6535" s="0" t="str">
        <f aca="false">IF($A6535="","",INDEX(CARTAO_COMPRAS!$G:$G,INT((ROW()-2)/20)+2))</f>
        <v/>
      </c>
      <c r="G6535" s="5" t="str">
        <f aca="false">IF($A6535="","",INDEX(CARTAO_COMPRAS!$I:$I,INT((ROW()-2)/20)+2))</f>
        <v/>
      </c>
      <c r="H6535" s="4" t="str">
        <f aca="false">IF($A6535="","",EDATE(INDEX(CARTAO_COMPRAS!$J:$J,INT((ROW()-2)/20)+2),MOD(ROW()-2,20)))</f>
        <v/>
      </c>
      <c r="I6535" s="4" t="str">
        <f aca="false">IF($H6535="","",$H6535-WEEKDAY($H6535,2)+1)</f>
        <v/>
      </c>
      <c r="J6535" s="4" t="str">
        <f aca="false">IF($I6535="","",$I6535+6)</f>
        <v/>
      </c>
      <c r="K6535" s="6" t="str">
        <f aca="false">IF($H6535="","",DATE(YEAR($H6535),MONTH($H6535),1))</f>
        <v/>
      </c>
      <c r="L6535" s="0" t="str">
        <f aca="false">IF($A6535="","",INDEX(CARTAO_COMPRAS!$K:$K,INT((ROW()-2)/20)+2))</f>
        <v/>
      </c>
      <c r="M6535" s="0" t="str">
        <f aca="false">IF($A6535="","","Compra no cartão")</f>
        <v/>
      </c>
    </row>
    <row r="6536" customFormat="false" ht="13.5" hidden="false" customHeight="false" outlineLevel="0" collapsed="false">
      <c r="A6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6" s="0" t="str">
        <f aca="false">IF($A6536="","",INDEX(CARTAO_COMPRAS!$C:$C,INT((ROW()-2)/20)+2))</f>
        <v/>
      </c>
      <c r="C6536" s="0" t="str">
        <f aca="false">IF($A6536="","",INDEX(CARTAO_COMPRAS!$D:$D,INT((ROW()-2)/20)+2))</f>
        <v/>
      </c>
      <c r="D6536" s="0" t="str">
        <f aca="false">IF($A6536="","",INDEX(CARTAO_COMPRAS!$E:$E,INT((ROW()-2)/20)+2))</f>
        <v/>
      </c>
      <c r="E6536" s="0" t="str">
        <f aca="false">IF($A6536="","",INDEX(CARTAO_COMPRAS!$H:$H,INT((ROW()-2)/20)+2)+MOD(ROW()-2,20))</f>
        <v/>
      </c>
      <c r="F6536" s="0" t="str">
        <f aca="false">IF($A6536="","",INDEX(CARTAO_COMPRAS!$G:$G,INT((ROW()-2)/20)+2))</f>
        <v/>
      </c>
      <c r="G6536" s="5" t="str">
        <f aca="false">IF($A6536="","",INDEX(CARTAO_COMPRAS!$I:$I,INT((ROW()-2)/20)+2))</f>
        <v/>
      </c>
      <c r="H6536" s="4" t="str">
        <f aca="false">IF($A6536="","",EDATE(INDEX(CARTAO_COMPRAS!$J:$J,INT((ROW()-2)/20)+2),MOD(ROW()-2,20)))</f>
        <v/>
      </c>
      <c r="I6536" s="4" t="str">
        <f aca="false">IF($H6536="","",$H6536-WEEKDAY($H6536,2)+1)</f>
        <v/>
      </c>
      <c r="J6536" s="4" t="str">
        <f aca="false">IF($I6536="","",$I6536+6)</f>
        <v/>
      </c>
      <c r="K6536" s="6" t="str">
        <f aca="false">IF($H6536="","",DATE(YEAR($H6536),MONTH($H6536),1))</f>
        <v/>
      </c>
      <c r="L6536" s="0" t="str">
        <f aca="false">IF($A6536="","",INDEX(CARTAO_COMPRAS!$K:$K,INT((ROW()-2)/20)+2))</f>
        <v/>
      </c>
      <c r="M6536" s="0" t="str">
        <f aca="false">IF($A6536="","","Compra no cartão")</f>
        <v/>
      </c>
    </row>
    <row r="6537" customFormat="false" ht="13.5" hidden="false" customHeight="false" outlineLevel="0" collapsed="false">
      <c r="A6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7" s="0" t="str">
        <f aca="false">IF($A6537="","",INDEX(CARTAO_COMPRAS!$C:$C,INT((ROW()-2)/20)+2))</f>
        <v/>
      </c>
      <c r="C6537" s="0" t="str">
        <f aca="false">IF($A6537="","",INDEX(CARTAO_COMPRAS!$D:$D,INT((ROW()-2)/20)+2))</f>
        <v/>
      </c>
      <c r="D6537" s="0" t="str">
        <f aca="false">IF($A6537="","",INDEX(CARTAO_COMPRAS!$E:$E,INT((ROW()-2)/20)+2))</f>
        <v/>
      </c>
      <c r="E6537" s="0" t="str">
        <f aca="false">IF($A6537="","",INDEX(CARTAO_COMPRAS!$H:$H,INT((ROW()-2)/20)+2)+MOD(ROW()-2,20))</f>
        <v/>
      </c>
      <c r="F6537" s="0" t="str">
        <f aca="false">IF($A6537="","",INDEX(CARTAO_COMPRAS!$G:$G,INT((ROW()-2)/20)+2))</f>
        <v/>
      </c>
      <c r="G6537" s="5" t="str">
        <f aca="false">IF($A6537="","",INDEX(CARTAO_COMPRAS!$I:$I,INT((ROW()-2)/20)+2))</f>
        <v/>
      </c>
      <c r="H6537" s="4" t="str">
        <f aca="false">IF($A6537="","",EDATE(INDEX(CARTAO_COMPRAS!$J:$J,INT((ROW()-2)/20)+2),MOD(ROW()-2,20)))</f>
        <v/>
      </c>
      <c r="I6537" s="4" t="str">
        <f aca="false">IF($H6537="","",$H6537-WEEKDAY($H6537,2)+1)</f>
        <v/>
      </c>
      <c r="J6537" s="4" t="str">
        <f aca="false">IF($I6537="","",$I6537+6)</f>
        <v/>
      </c>
      <c r="K6537" s="6" t="str">
        <f aca="false">IF($H6537="","",DATE(YEAR($H6537),MONTH($H6537),1))</f>
        <v/>
      </c>
      <c r="L6537" s="0" t="str">
        <f aca="false">IF($A6537="","",INDEX(CARTAO_COMPRAS!$K:$K,INT((ROW()-2)/20)+2))</f>
        <v/>
      </c>
      <c r="M6537" s="0" t="str">
        <f aca="false">IF($A6537="","","Compra no cartão")</f>
        <v/>
      </c>
    </row>
    <row r="6538" customFormat="false" ht="13.5" hidden="false" customHeight="false" outlineLevel="0" collapsed="false">
      <c r="A6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8" s="0" t="str">
        <f aca="false">IF($A6538="","",INDEX(CARTAO_COMPRAS!$C:$C,INT((ROW()-2)/20)+2))</f>
        <v/>
      </c>
      <c r="C6538" s="0" t="str">
        <f aca="false">IF($A6538="","",INDEX(CARTAO_COMPRAS!$D:$D,INT((ROW()-2)/20)+2))</f>
        <v/>
      </c>
      <c r="D6538" s="0" t="str">
        <f aca="false">IF($A6538="","",INDEX(CARTAO_COMPRAS!$E:$E,INT((ROW()-2)/20)+2))</f>
        <v/>
      </c>
      <c r="E6538" s="0" t="str">
        <f aca="false">IF($A6538="","",INDEX(CARTAO_COMPRAS!$H:$H,INT((ROW()-2)/20)+2)+MOD(ROW()-2,20))</f>
        <v/>
      </c>
      <c r="F6538" s="0" t="str">
        <f aca="false">IF($A6538="","",INDEX(CARTAO_COMPRAS!$G:$G,INT((ROW()-2)/20)+2))</f>
        <v/>
      </c>
      <c r="G6538" s="5" t="str">
        <f aca="false">IF($A6538="","",INDEX(CARTAO_COMPRAS!$I:$I,INT((ROW()-2)/20)+2))</f>
        <v/>
      </c>
      <c r="H6538" s="4" t="str">
        <f aca="false">IF($A6538="","",EDATE(INDEX(CARTAO_COMPRAS!$J:$J,INT((ROW()-2)/20)+2),MOD(ROW()-2,20)))</f>
        <v/>
      </c>
      <c r="I6538" s="4" t="str">
        <f aca="false">IF($H6538="","",$H6538-WEEKDAY($H6538,2)+1)</f>
        <v/>
      </c>
      <c r="J6538" s="4" t="str">
        <f aca="false">IF($I6538="","",$I6538+6)</f>
        <v/>
      </c>
      <c r="K6538" s="6" t="str">
        <f aca="false">IF($H6538="","",DATE(YEAR($H6538),MONTH($H6538),1))</f>
        <v/>
      </c>
      <c r="L6538" s="0" t="str">
        <f aca="false">IF($A6538="","",INDEX(CARTAO_COMPRAS!$K:$K,INT((ROW()-2)/20)+2))</f>
        <v/>
      </c>
      <c r="M6538" s="0" t="str">
        <f aca="false">IF($A6538="","","Compra no cartão")</f>
        <v/>
      </c>
    </row>
    <row r="6539" customFormat="false" ht="13.5" hidden="false" customHeight="false" outlineLevel="0" collapsed="false">
      <c r="A6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39" s="0" t="str">
        <f aca="false">IF($A6539="","",INDEX(CARTAO_COMPRAS!$C:$C,INT((ROW()-2)/20)+2))</f>
        <v/>
      </c>
      <c r="C6539" s="0" t="str">
        <f aca="false">IF($A6539="","",INDEX(CARTAO_COMPRAS!$D:$D,INT((ROW()-2)/20)+2))</f>
        <v/>
      </c>
      <c r="D6539" s="0" t="str">
        <f aca="false">IF($A6539="","",INDEX(CARTAO_COMPRAS!$E:$E,INT((ROW()-2)/20)+2))</f>
        <v/>
      </c>
      <c r="E6539" s="0" t="str">
        <f aca="false">IF($A6539="","",INDEX(CARTAO_COMPRAS!$H:$H,INT((ROW()-2)/20)+2)+MOD(ROW()-2,20))</f>
        <v/>
      </c>
      <c r="F6539" s="0" t="str">
        <f aca="false">IF($A6539="","",INDEX(CARTAO_COMPRAS!$G:$G,INT((ROW()-2)/20)+2))</f>
        <v/>
      </c>
      <c r="G6539" s="5" t="str">
        <f aca="false">IF($A6539="","",INDEX(CARTAO_COMPRAS!$I:$I,INT((ROW()-2)/20)+2))</f>
        <v/>
      </c>
      <c r="H6539" s="4" t="str">
        <f aca="false">IF($A6539="","",EDATE(INDEX(CARTAO_COMPRAS!$J:$J,INT((ROW()-2)/20)+2),MOD(ROW()-2,20)))</f>
        <v/>
      </c>
      <c r="I6539" s="4" t="str">
        <f aca="false">IF($H6539="","",$H6539-WEEKDAY($H6539,2)+1)</f>
        <v/>
      </c>
      <c r="J6539" s="4" t="str">
        <f aca="false">IF($I6539="","",$I6539+6)</f>
        <v/>
      </c>
      <c r="K6539" s="6" t="str">
        <f aca="false">IF($H6539="","",DATE(YEAR($H6539),MONTH($H6539),1))</f>
        <v/>
      </c>
      <c r="L6539" s="0" t="str">
        <f aca="false">IF($A6539="","",INDEX(CARTAO_COMPRAS!$K:$K,INT((ROW()-2)/20)+2))</f>
        <v/>
      </c>
      <c r="M6539" s="0" t="str">
        <f aca="false">IF($A6539="","","Compra no cartão")</f>
        <v/>
      </c>
    </row>
    <row r="6540" customFormat="false" ht="13.5" hidden="false" customHeight="false" outlineLevel="0" collapsed="false">
      <c r="A6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0" s="0" t="str">
        <f aca="false">IF($A6540="","",INDEX(CARTAO_COMPRAS!$C:$C,INT((ROW()-2)/20)+2))</f>
        <v/>
      </c>
      <c r="C6540" s="0" t="str">
        <f aca="false">IF($A6540="","",INDEX(CARTAO_COMPRAS!$D:$D,INT((ROW()-2)/20)+2))</f>
        <v/>
      </c>
      <c r="D6540" s="0" t="str">
        <f aca="false">IF($A6540="","",INDEX(CARTAO_COMPRAS!$E:$E,INT((ROW()-2)/20)+2))</f>
        <v/>
      </c>
      <c r="E6540" s="0" t="str">
        <f aca="false">IF($A6540="","",INDEX(CARTAO_COMPRAS!$H:$H,INT((ROW()-2)/20)+2)+MOD(ROW()-2,20))</f>
        <v/>
      </c>
      <c r="F6540" s="0" t="str">
        <f aca="false">IF($A6540="","",INDEX(CARTAO_COMPRAS!$G:$G,INT((ROW()-2)/20)+2))</f>
        <v/>
      </c>
      <c r="G6540" s="5" t="str">
        <f aca="false">IF($A6540="","",INDEX(CARTAO_COMPRAS!$I:$I,INT((ROW()-2)/20)+2))</f>
        <v/>
      </c>
      <c r="H6540" s="4" t="str">
        <f aca="false">IF($A6540="","",EDATE(INDEX(CARTAO_COMPRAS!$J:$J,INT((ROW()-2)/20)+2),MOD(ROW()-2,20)))</f>
        <v/>
      </c>
      <c r="I6540" s="4" t="str">
        <f aca="false">IF($H6540="","",$H6540-WEEKDAY($H6540,2)+1)</f>
        <v/>
      </c>
      <c r="J6540" s="4" t="str">
        <f aca="false">IF($I6540="","",$I6540+6)</f>
        <v/>
      </c>
      <c r="K6540" s="6" t="str">
        <f aca="false">IF($H6540="","",DATE(YEAR($H6540),MONTH($H6540),1))</f>
        <v/>
      </c>
      <c r="L6540" s="0" t="str">
        <f aca="false">IF($A6540="","",INDEX(CARTAO_COMPRAS!$K:$K,INT((ROW()-2)/20)+2))</f>
        <v/>
      </c>
      <c r="M6540" s="0" t="str">
        <f aca="false">IF($A6540="","","Compra no cartão")</f>
        <v/>
      </c>
    </row>
    <row r="6541" customFormat="false" ht="13.5" hidden="false" customHeight="false" outlineLevel="0" collapsed="false">
      <c r="A6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1" s="0" t="str">
        <f aca="false">IF($A6541="","",INDEX(CARTAO_COMPRAS!$C:$C,INT((ROW()-2)/20)+2))</f>
        <v/>
      </c>
      <c r="C6541" s="0" t="str">
        <f aca="false">IF($A6541="","",INDEX(CARTAO_COMPRAS!$D:$D,INT((ROW()-2)/20)+2))</f>
        <v/>
      </c>
      <c r="D6541" s="0" t="str">
        <f aca="false">IF($A6541="","",INDEX(CARTAO_COMPRAS!$E:$E,INT((ROW()-2)/20)+2))</f>
        <v/>
      </c>
      <c r="E6541" s="0" t="str">
        <f aca="false">IF($A6541="","",INDEX(CARTAO_COMPRAS!$H:$H,INT((ROW()-2)/20)+2)+MOD(ROW()-2,20))</f>
        <v/>
      </c>
      <c r="F6541" s="0" t="str">
        <f aca="false">IF($A6541="","",INDEX(CARTAO_COMPRAS!$G:$G,INT((ROW()-2)/20)+2))</f>
        <v/>
      </c>
      <c r="G6541" s="5" t="str">
        <f aca="false">IF($A6541="","",INDEX(CARTAO_COMPRAS!$I:$I,INT((ROW()-2)/20)+2))</f>
        <v/>
      </c>
      <c r="H6541" s="4" t="str">
        <f aca="false">IF($A6541="","",EDATE(INDEX(CARTAO_COMPRAS!$J:$J,INT((ROW()-2)/20)+2),MOD(ROW()-2,20)))</f>
        <v/>
      </c>
      <c r="I6541" s="4" t="str">
        <f aca="false">IF($H6541="","",$H6541-WEEKDAY($H6541,2)+1)</f>
        <v/>
      </c>
      <c r="J6541" s="4" t="str">
        <f aca="false">IF($I6541="","",$I6541+6)</f>
        <v/>
      </c>
      <c r="K6541" s="6" t="str">
        <f aca="false">IF($H6541="","",DATE(YEAR($H6541),MONTH($H6541),1))</f>
        <v/>
      </c>
      <c r="L6541" s="0" t="str">
        <f aca="false">IF($A6541="","",INDEX(CARTAO_COMPRAS!$K:$K,INT((ROW()-2)/20)+2))</f>
        <v/>
      </c>
      <c r="M6541" s="0" t="str">
        <f aca="false">IF($A6541="","","Compra no cartão")</f>
        <v/>
      </c>
    </row>
    <row r="6542" customFormat="false" ht="13.5" hidden="false" customHeight="false" outlineLevel="0" collapsed="false">
      <c r="A65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2" s="0" t="str">
        <f aca="false">IF($A6542="","",INDEX(CARTAO_COMPRAS!$C:$C,INT((ROW()-2)/20)+2))</f>
        <v/>
      </c>
      <c r="C6542" s="0" t="str">
        <f aca="false">IF($A6542="","",INDEX(CARTAO_COMPRAS!$D:$D,INT((ROW()-2)/20)+2))</f>
        <v/>
      </c>
      <c r="D6542" s="0" t="str">
        <f aca="false">IF($A6542="","",INDEX(CARTAO_COMPRAS!$E:$E,INT((ROW()-2)/20)+2))</f>
        <v/>
      </c>
      <c r="E6542" s="0" t="str">
        <f aca="false">IF($A6542="","",INDEX(CARTAO_COMPRAS!$H:$H,INT((ROW()-2)/20)+2)+MOD(ROW()-2,20))</f>
        <v/>
      </c>
      <c r="F6542" s="0" t="str">
        <f aca="false">IF($A6542="","",INDEX(CARTAO_COMPRAS!$G:$G,INT((ROW()-2)/20)+2))</f>
        <v/>
      </c>
      <c r="G6542" s="5" t="str">
        <f aca="false">IF($A6542="","",INDEX(CARTAO_COMPRAS!$I:$I,INT((ROW()-2)/20)+2))</f>
        <v/>
      </c>
      <c r="H6542" s="4" t="str">
        <f aca="false">IF($A6542="","",EDATE(INDEX(CARTAO_COMPRAS!$J:$J,INT((ROW()-2)/20)+2),MOD(ROW()-2,20)))</f>
        <v/>
      </c>
      <c r="I6542" s="4" t="str">
        <f aca="false">IF($H6542="","",$H6542-WEEKDAY($H6542,2)+1)</f>
        <v/>
      </c>
      <c r="J6542" s="4" t="str">
        <f aca="false">IF($I6542="","",$I6542+6)</f>
        <v/>
      </c>
      <c r="K6542" s="6" t="str">
        <f aca="false">IF($H6542="","",DATE(YEAR($H6542),MONTH($H6542),1))</f>
        <v/>
      </c>
      <c r="L6542" s="0" t="str">
        <f aca="false">IF($A6542="","",INDEX(CARTAO_COMPRAS!$K:$K,INT((ROW()-2)/20)+2))</f>
        <v/>
      </c>
      <c r="M6542" s="0" t="str">
        <f aca="false">IF($A6542="","","Compra no cartão")</f>
        <v/>
      </c>
    </row>
    <row r="6543" customFormat="false" ht="13.5" hidden="false" customHeight="false" outlineLevel="0" collapsed="false">
      <c r="A6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3" s="0" t="str">
        <f aca="false">IF($A6543="","",INDEX(CARTAO_COMPRAS!$C:$C,INT((ROW()-2)/20)+2))</f>
        <v/>
      </c>
      <c r="C6543" s="0" t="str">
        <f aca="false">IF($A6543="","",INDEX(CARTAO_COMPRAS!$D:$D,INT((ROW()-2)/20)+2))</f>
        <v/>
      </c>
      <c r="D6543" s="0" t="str">
        <f aca="false">IF($A6543="","",INDEX(CARTAO_COMPRAS!$E:$E,INT((ROW()-2)/20)+2))</f>
        <v/>
      </c>
      <c r="E6543" s="0" t="str">
        <f aca="false">IF($A6543="","",INDEX(CARTAO_COMPRAS!$H:$H,INT((ROW()-2)/20)+2)+MOD(ROW()-2,20))</f>
        <v/>
      </c>
      <c r="F6543" s="0" t="str">
        <f aca="false">IF($A6543="","",INDEX(CARTAO_COMPRAS!$G:$G,INT((ROW()-2)/20)+2))</f>
        <v/>
      </c>
      <c r="G6543" s="5" t="str">
        <f aca="false">IF($A6543="","",INDEX(CARTAO_COMPRAS!$I:$I,INT((ROW()-2)/20)+2))</f>
        <v/>
      </c>
      <c r="H6543" s="4" t="str">
        <f aca="false">IF($A6543="","",EDATE(INDEX(CARTAO_COMPRAS!$J:$J,INT((ROW()-2)/20)+2),MOD(ROW()-2,20)))</f>
        <v/>
      </c>
      <c r="I6543" s="4" t="str">
        <f aca="false">IF($H6543="","",$H6543-WEEKDAY($H6543,2)+1)</f>
        <v/>
      </c>
      <c r="J6543" s="4" t="str">
        <f aca="false">IF($I6543="","",$I6543+6)</f>
        <v/>
      </c>
      <c r="K6543" s="6" t="str">
        <f aca="false">IF($H6543="","",DATE(YEAR($H6543),MONTH($H6543),1))</f>
        <v/>
      </c>
      <c r="L6543" s="0" t="str">
        <f aca="false">IF($A6543="","",INDEX(CARTAO_COMPRAS!$K:$K,INT((ROW()-2)/20)+2))</f>
        <v/>
      </c>
      <c r="M6543" s="0" t="str">
        <f aca="false">IF($A6543="","","Compra no cartão")</f>
        <v/>
      </c>
    </row>
    <row r="6544" customFormat="false" ht="13.5" hidden="false" customHeight="false" outlineLevel="0" collapsed="false">
      <c r="A6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4" s="0" t="str">
        <f aca="false">IF($A6544="","",INDEX(CARTAO_COMPRAS!$C:$C,INT((ROW()-2)/20)+2))</f>
        <v/>
      </c>
      <c r="C6544" s="0" t="str">
        <f aca="false">IF($A6544="","",INDEX(CARTAO_COMPRAS!$D:$D,INT((ROW()-2)/20)+2))</f>
        <v/>
      </c>
      <c r="D6544" s="0" t="str">
        <f aca="false">IF($A6544="","",INDEX(CARTAO_COMPRAS!$E:$E,INT((ROW()-2)/20)+2))</f>
        <v/>
      </c>
      <c r="E6544" s="0" t="str">
        <f aca="false">IF($A6544="","",INDEX(CARTAO_COMPRAS!$H:$H,INT((ROW()-2)/20)+2)+MOD(ROW()-2,20))</f>
        <v/>
      </c>
      <c r="F6544" s="0" t="str">
        <f aca="false">IF($A6544="","",INDEX(CARTAO_COMPRAS!$G:$G,INT((ROW()-2)/20)+2))</f>
        <v/>
      </c>
      <c r="G6544" s="5" t="str">
        <f aca="false">IF($A6544="","",INDEX(CARTAO_COMPRAS!$I:$I,INT((ROW()-2)/20)+2))</f>
        <v/>
      </c>
      <c r="H6544" s="4" t="str">
        <f aca="false">IF($A6544="","",EDATE(INDEX(CARTAO_COMPRAS!$J:$J,INT((ROW()-2)/20)+2),MOD(ROW()-2,20)))</f>
        <v/>
      </c>
      <c r="I6544" s="4" t="str">
        <f aca="false">IF($H6544="","",$H6544-WEEKDAY($H6544,2)+1)</f>
        <v/>
      </c>
      <c r="J6544" s="4" t="str">
        <f aca="false">IF($I6544="","",$I6544+6)</f>
        <v/>
      </c>
      <c r="K6544" s="6" t="str">
        <f aca="false">IF($H6544="","",DATE(YEAR($H6544),MONTH($H6544),1))</f>
        <v/>
      </c>
      <c r="L6544" s="0" t="str">
        <f aca="false">IF($A6544="","",INDEX(CARTAO_COMPRAS!$K:$K,INT((ROW()-2)/20)+2))</f>
        <v/>
      </c>
      <c r="M6544" s="0" t="str">
        <f aca="false">IF($A6544="","","Compra no cartão")</f>
        <v/>
      </c>
    </row>
    <row r="6545" customFormat="false" ht="13.5" hidden="false" customHeight="false" outlineLevel="0" collapsed="false">
      <c r="A6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5" s="0" t="str">
        <f aca="false">IF($A6545="","",INDEX(CARTAO_COMPRAS!$C:$C,INT((ROW()-2)/20)+2))</f>
        <v/>
      </c>
      <c r="C6545" s="0" t="str">
        <f aca="false">IF($A6545="","",INDEX(CARTAO_COMPRAS!$D:$D,INT((ROW()-2)/20)+2))</f>
        <v/>
      </c>
      <c r="D6545" s="0" t="str">
        <f aca="false">IF($A6545="","",INDEX(CARTAO_COMPRAS!$E:$E,INT((ROW()-2)/20)+2))</f>
        <v/>
      </c>
      <c r="E6545" s="0" t="str">
        <f aca="false">IF($A6545="","",INDEX(CARTAO_COMPRAS!$H:$H,INT((ROW()-2)/20)+2)+MOD(ROW()-2,20))</f>
        <v/>
      </c>
      <c r="F6545" s="0" t="str">
        <f aca="false">IF($A6545="","",INDEX(CARTAO_COMPRAS!$G:$G,INT((ROW()-2)/20)+2))</f>
        <v/>
      </c>
      <c r="G6545" s="5" t="str">
        <f aca="false">IF($A6545="","",INDEX(CARTAO_COMPRAS!$I:$I,INT((ROW()-2)/20)+2))</f>
        <v/>
      </c>
      <c r="H6545" s="4" t="str">
        <f aca="false">IF($A6545="","",EDATE(INDEX(CARTAO_COMPRAS!$J:$J,INT((ROW()-2)/20)+2),MOD(ROW()-2,20)))</f>
        <v/>
      </c>
      <c r="I6545" s="4" t="str">
        <f aca="false">IF($H6545="","",$H6545-WEEKDAY($H6545,2)+1)</f>
        <v/>
      </c>
      <c r="J6545" s="4" t="str">
        <f aca="false">IF($I6545="","",$I6545+6)</f>
        <v/>
      </c>
      <c r="K6545" s="6" t="str">
        <f aca="false">IF($H6545="","",DATE(YEAR($H6545),MONTH($H6545),1))</f>
        <v/>
      </c>
      <c r="L6545" s="0" t="str">
        <f aca="false">IF($A6545="","",INDEX(CARTAO_COMPRAS!$K:$K,INT((ROW()-2)/20)+2))</f>
        <v/>
      </c>
      <c r="M6545" s="0" t="str">
        <f aca="false">IF($A6545="","","Compra no cartão")</f>
        <v/>
      </c>
    </row>
    <row r="6546" customFormat="false" ht="13.5" hidden="false" customHeight="false" outlineLevel="0" collapsed="false">
      <c r="A6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6" s="0" t="str">
        <f aca="false">IF($A6546="","",INDEX(CARTAO_COMPRAS!$C:$C,INT((ROW()-2)/20)+2))</f>
        <v/>
      </c>
      <c r="C6546" s="0" t="str">
        <f aca="false">IF($A6546="","",INDEX(CARTAO_COMPRAS!$D:$D,INT((ROW()-2)/20)+2))</f>
        <v/>
      </c>
      <c r="D6546" s="0" t="str">
        <f aca="false">IF($A6546="","",INDEX(CARTAO_COMPRAS!$E:$E,INT((ROW()-2)/20)+2))</f>
        <v/>
      </c>
      <c r="E6546" s="0" t="str">
        <f aca="false">IF($A6546="","",INDEX(CARTAO_COMPRAS!$H:$H,INT((ROW()-2)/20)+2)+MOD(ROW()-2,20))</f>
        <v/>
      </c>
      <c r="F6546" s="0" t="str">
        <f aca="false">IF($A6546="","",INDEX(CARTAO_COMPRAS!$G:$G,INT((ROW()-2)/20)+2))</f>
        <v/>
      </c>
      <c r="G6546" s="5" t="str">
        <f aca="false">IF($A6546="","",INDEX(CARTAO_COMPRAS!$I:$I,INT((ROW()-2)/20)+2))</f>
        <v/>
      </c>
      <c r="H6546" s="4" t="str">
        <f aca="false">IF($A6546="","",EDATE(INDEX(CARTAO_COMPRAS!$J:$J,INT((ROW()-2)/20)+2),MOD(ROW()-2,20)))</f>
        <v/>
      </c>
      <c r="I6546" s="4" t="str">
        <f aca="false">IF($H6546="","",$H6546-WEEKDAY($H6546,2)+1)</f>
        <v/>
      </c>
      <c r="J6546" s="4" t="str">
        <f aca="false">IF($I6546="","",$I6546+6)</f>
        <v/>
      </c>
      <c r="K6546" s="6" t="str">
        <f aca="false">IF($H6546="","",DATE(YEAR($H6546),MONTH($H6546),1))</f>
        <v/>
      </c>
      <c r="L6546" s="0" t="str">
        <f aca="false">IF($A6546="","",INDEX(CARTAO_COMPRAS!$K:$K,INT((ROW()-2)/20)+2))</f>
        <v/>
      </c>
      <c r="M6546" s="0" t="str">
        <f aca="false">IF($A6546="","","Compra no cartão")</f>
        <v/>
      </c>
    </row>
    <row r="6547" customFormat="false" ht="13.5" hidden="false" customHeight="false" outlineLevel="0" collapsed="false">
      <c r="A6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7" s="0" t="str">
        <f aca="false">IF($A6547="","",INDEX(CARTAO_COMPRAS!$C:$C,INT((ROW()-2)/20)+2))</f>
        <v/>
      </c>
      <c r="C6547" s="0" t="str">
        <f aca="false">IF($A6547="","",INDEX(CARTAO_COMPRAS!$D:$D,INT((ROW()-2)/20)+2))</f>
        <v/>
      </c>
      <c r="D6547" s="0" t="str">
        <f aca="false">IF($A6547="","",INDEX(CARTAO_COMPRAS!$E:$E,INT((ROW()-2)/20)+2))</f>
        <v/>
      </c>
      <c r="E6547" s="0" t="str">
        <f aca="false">IF($A6547="","",INDEX(CARTAO_COMPRAS!$H:$H,INT((ROW()-2)/20)+2)+MOD(ROW()-2,20))</f>
        <v/>
      </c>
      <c r="F6547" s="0" t="str">
        <f aca="false">IF($A6547="","",INDEX(CARTAO_COMPRAS!$G:$G,INT((ROW()-2)/20)+2))</f>
        <v/>
      </c>
      <c r="G6547" s="5" t="str">
        <f aca="false">IF($A6547="","",INDEX(CARTAO_COMPRAS!$I:$I,INT((ROW()-2)/20)+2))</f>
        <v/>
      </c>
      <c r="H6547" s="4" t="str">
        <f aca="false">IF($A6547="","",EDATE(INDEX(CARTAO_COMPRAS!$J:$J,INT((ROW()-2)/20)+2),MOD(ROW()-2,20)))</f>
        <v/>
      </c>
      <c r="I6547" s="4" t="str">
        <f aca="false">IF($H6547="","",$H6547-WEEKDAY($H6547,2)+1)</f>
        <v/>
      </c>
      <c r="J6547" s="4" t="str">
        <f aca="false">IF($I6547="","",$I6547+6)</f>
        <v/>
      </c>
      <c r="K6547" s="6" t="str">
        <f aca="false">IF($H6547="","",DATE(YEAR($H6547),MONTH($H6547),1))</f>
        <v/>
      </c>
      <c r="L6547" s="0" t="str">
        <f aca="false">IF($A6547="","",INDEX(CARTAO_COMPRAS!$K:$K,INT((ROW()-2)/20)+2))</f>
        <v/>
      </c>
      <c r="M6547" s="0" t="str">
        <f aca="false">IF($A6547="","","Compra no cartão")</f>
        <v/>
      </c>
    </row>
    <row r="6548" customFormat="false" ht="13.5" hidden="false" customHeight="false" outlineLevel="0" collapsed="false">
      <c r="A6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8" s="0" t="str">
        <f aca="false">IF($A6548="","",INDEX(CARTAO_COMPRAS!$C:$C,INT((ROW()-2)/20)+2))</f>
        <v/>
      </c>
      <c r="C6548" s="0" t="str">
        <f aca="false">IF($A6548="","",INDEX(CARTAO_COMPRAS!$D:$D,INT((ROW()-2)/20)+2))</f>
        <v/>
      </c>
      <c r="D6548" s="0" t="str">
        <f aca="false">IF($A6548="","",INDEX(CARTAO_COMPRAS!$E:$E,INT((ROW()-2)/20)+2))</f>
        <v/>
      </c>
      <c r="E6548" s="0" t="str">
        <f aca="false">IF($A6548="","",INDEX(CARTAO_COMPRAS!$H:$H,INT((ROW()-2)/20)+2)+MOD(ROW()-2,20))</f>
        <v/>
      </c>
      <c r="F6548" s="0" t="str">
        <f aca="false">IF($A6548="","",INDEX(CARTAO_COMPRAS!$G:$G,INT((ROW()-2)/20)+2))</f>
        <v/>
      </c>
      <c r="G6548" s="5" t="str">
        <f aca="false">IF($A6548="","",INDEX(CARTAO_COMPRAS!$I:$I,INT((ROW()-2)/20)+2))</f>
        <v/>
      </c>
      <c r="H6548" s="4" t="str">
        <f aca="false">IF($A6548="","",EDATE(INDEX(CARTAO_COMPRAS!$J:$J,INT((ROW()-2)/20)+2),MOD(ROW()-2,20)))</f>
        <v/>
      </c>
      <c r="I6548" s="4" t="str">
        <f aca="false">IF($H6548="","",$H6548-WEEKDAY($H6548,2)+1)</f>
        <v/>
      </c>
      <c r="J6548" s="4" t="str">
        <f aca="false">IF($I6548="","",$I6548+6)</f>
        <v/>
      </c>
      <c r="K6548" s="6" t="str">
        <f aca="false">IF($H6548="","",DATE(YEAR($H6548),MONTH($H6548),1))</f>
        <v/>
      </c>
      <c r="L6548" s="0" t="str">
        <f aca="false">IF($A6548="","",INDEX(CARTAO_COMPRAS!$K:$K,INT((ROW()-2)/20)+2))</f>
        <v/>
      </c>
      <c r="M6548" s="0" t="str">
        <f aca="false">IF($A6548="","","Compra no cartão")</f>
        <v/>
      </c>
    </row>
    <row r="6549" customFormat="false" ht="13.5" hidden="false" customHeight="false" outlineLevel="0" collapsed="false">
      <c r="A6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49" s="0" t="str">
        <f aca="false">IF($A6549="","",INDEX(CARTAO_COMPRAS!$C:$C,INT((ROW()-2)/20)+2))</f>
        <v/>
      </c>
      <c r="C6549" s="0" t="str">
        <f aca="false">IF($A6549="","",INDEX(CARTAO_COMPRAS!$D:$D,INT((ROW()-2)/20)+2))</f>
        <v/>
      </c>
      <c r="D6549" s="0" t="str">
        <f aca="false">IF($A6549="","",INDEX(CARTAO_COMPRAS!$E:$E,INT((ROW()-2)/20)+2))</f>
        <v/>
      </c>
      <c r="E6549" s="0" t="str">
        <f aca="false">IF($A6549="","",INDEX(CARTAO_COMPRAS!$H:$H,INT((ROW()-2)/20)+2)+MOD(ROW()-2,20))</f>
        <v/>
      </c>
      <c r="F6549" s="0" t="str">
        <f aca="false">IF($A6549="","",INDEX(CARTAO_COMPRAS!$G:$G,INT((ROW()-2)/20)+2))</f>
        <v/>
      </c>
      <c r="G6549" s="5" t="str">
        <f aca="false">IF($A6549="","",INDEX(CARTAO_COMPRAS!$I:$I,INT((ROW()-2)/20)+2))</f>
        <v/>
      </c>
      <c r="H6549" s="4" t="str">
        <f aca="false">IF($A6549="","",EDATE(INDEX(CARTAO_COMPRAS!$J:$J,INT((ROW()-2)/20)+2),MOD(ROW()-2,20)))</f>
        <v/>
      </c>
      <c r="I6549" s="4" t="str">
        <f aca="false">IF($H6549="","",$H6549-WEEKDAY($H6549,2)+1)</f>
        <v/>
      </c>
      <c r="J6549" s="4" t="str">
        <f aca="false">IF($I6549="","",$I6549+6)</f>
        <v/>
      </c>
      <c r="K6549" s="6" t="str">
        <f aca="false">IF($H6549="","",DATE(YEAR($H6549),MONTH($H6549),1))</f>
        <v/>
      </c>
      <c r="L6549" s="0" t="str">
        <f aca="false">IF($A6549="","",INDEX(CARTAO_COMPRAS!$K:$K,INT((ROW()-2)/20)+2))</f>
        <v/>
      </c>
      <c r="M6549" s="0" t="str">
        <f aca="false">IF($A6549="","","Compra no cartão")</f>
        <v/>
      </c>
    </row>
    <row r="6550" customFormat="false" ht="13.5" hidden="false" customHeight="false" outlineLevel="0" collapsed="false">
      <c r="A6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0" s="0" t="str">
        <f aca="false">IF($A6550="","",INDEX(CARTAO_COMPRAS!$C:$C,INT((ROW()-2)/20)+2))</f>
        <v/>
      </c>
      <c r="C6550" s="0" t="str">
        <f aca="false">IF($A6550="","",INDEX(CARTAO_COMPRAS!$D:$D,INT((ROW()-2)/20)+2))</f>
        <v/>
      </c>
      <c r="D6550" s="0" t="str">
        <f aca="false">IF($A6550="","",INDEX(CARTAO_COMPRAS!$E:$E,INT((ROW()-2)/20)+2))</f>
        <v/>
      </c>
      <c r="E6550" s="0" t="str">
        <f aca="false">IF($A6550="","",INDEX(CARTAO_COMPRAS!$H:$H,INT((ROW()-2)/20)+2)+MOD(ROW()-2,20))</f>
        <v/>
      </c>
      <c r="F6550" s="0" t="str">
        <f aca="false">IF($A6550="","",INDEX(CARTAO_COMPRAS!$G:$G,INT((ROW()-2)/20)+2))</f>
        <v/>
      </c>
      <c r="G6550" s="5" t="str">
        <f aca="false">IF($A6550="","",INDEX(CARTAO_COMPRAS!$I:$I,INT((ROW()-2)/20)+2))</f>
        <v/>
      </c>
      <c r="H6550" s="4" t="str">
        <f aca="false">IF($A6550="","",EDATE(INDEX(CARTAO_COMPRAS!$J:$J,INT((ROW()-2)/20)+2),MOD(ROW()-2,20)))</f>
        <v/>
      </c>
      <c r="I6550" s="4" t="str">
        <f aca="false">IF($H6550="","",$H6550-WEEKDAY($H6550,2)+1)</f>
        <v/>
      </c>
      <c r="J6550" s="4" t="str">
        <f aca="false">IF($I6550="","",$I6550+6)</f>
        <v/>
      </c>
      <c r="K6550" s="6" t="str">
        <f aca="false">IF($H6550="","",DATE(YEAR($H6550),MONTH($H6550),1))</f>
        <v/>
      </c>
      <c r="L6550" s="0" t="str">
        <f aca="false">IF($A6550="","",INDEX(CARTAO_COMPRAS!$K:$K,INT((ROW()-2)/20)+2))</f>
        <v/>
      </c>
      <c r="M6550" s="0" t="str">
        <f aca="false">IF($A6550="","","Compra no cartão")</f>
        <v/>
      </c>
    </row>
    <row r="6551" customFormat="false" ht="13.5" hidden="false" customHeight="false" outlineLevel="0" collapsed="false">
      <c r="A6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1" s="0" t="str">
        <f aca="false">IF($A6551="","",INDEX(CARTAO_COMPRAS!$C:$C,INT((ROW()-2)/20)+2))</f>
        <v/>
      </c>
      <c r="C6551" s="0" t="str">
        <f aca="false">IF($A6551="","",INDEX(CARTAO_COMPRAS!$D:$D,INT((ROW()-2)/20)+2))</f>
        <v/>
      </c>
      <c r="D6551" s="0" t="str">
        <f aca="false">IF($A6551="","",INDEX(CARTAO_COMPRAS!$E:$E,INT((ROW()-2)/20)+2))</f>
        <v/>
      </c>
      <c r="E6551" s="0" t="str">
        <f aca="false">IF($A6551="","",INDEX(CARTAO_COMPRAS!$H:$H,INT((ROW()-2)/20)+2)+MOD(ROW()-2,20))</f>
        <v/>
      </c>
      <c r="F6551" s="0" t="str">
        <f aca="false">IF($A6551="","",INDEX(CARTAO_COMPRAS!$G:$G,INT((ROW()-2)/20)+2))</f>
        <v/>
      </c>
      <c r="G6551" s="5" t="str">
        <f aca="false">IF($A6551="","",INDEX(CARTAO_COMPRAS!$I:$I,INT((ROW()-2)/20)+2))</f>
        <v/>
      </c>
      <c r="H6551" s="4" t="str">
        <f aca="false">IF($A6551="","",EDATE(INDEX(CARTAO_COMPRAS!$J:$J,INT((ROW()-2)/20)+2),MOD(ROW()-2,20)))</f>
        <v/>
      </c>
      <c r="I6551" s="4" t="str">
        <f aca="false">IF($H6551="","",$H6551-WEEKDAY($H6551,2)+1)</f>
        <v/>
      </c>
      <c r="J6551" s="4" t="str">
        <f aca="false">IF($I6551="","",$I6551+6)</f>
        <v/>
      </c>
      <c r="K6551" s="6" t="str">
        <f aca="false">IF($H6551="","",DATE(YEAR($H6551),MONTH($H6551),1))</f>
        <v/>
      </c>
      <c r="L6551" s="0" t="str">
        <f aca="false">IF($A6551="","",INDEX(CARTAO_COMPRAS!$K:$K,INT((ROW()-2)/20)+2))</f>
        <v/>
      </c>
      <c r="M6551" s="0" t="str">
        <f aca="false">IF($A6551="","","Compra no cartão")</f>
        <v/>
      </c>
    </row>
    <row r="6552" customFormat="false" ht="13.5" hidden="false" customHeight="false" outlineLevel="0" collapsed="false">
      <c r="A6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2" s="0" t="str">
        <f aca="false">IF($A6552="","",INDEX(CARTAO_COMPRAS!$C:$C,INT((ROW()-2)/20)+2))</f>
        <v/>
      </c>
      <c r="C6552" s="0" t="str">
        <f aca="false">IF($A6552="","",INDEX(CARTAO_COMPRAS!$D:$D,INT((ROW()-2)/20)+2))</f>
        <v/>
      </c>
      <c r="D6552" s="0" t="str">
        <f aca="false">IF($A6552="","",INDEX(CARTAO_COMPRAS!$E:$E,INT((ROW()-2)/20)+2))</f>
        <v/>
      </c>
      <c r="E6552" s="0" t="str">
        <f aca="false">IF($A6552="","",INDEX(CARTAO_COMPRAS!$H:$H,INT((ROW()-2)/20)+2)+MOD(ROW()-2,20))</f>
        <v/>
      </c>
      <c r="F6552" s="0" t="str">
        <f aca="false">IF($A6552="","",INDEX(CARTAO_COMPRAS!$G:$G,INT((ROW()-2)/20)+2))</f>
        <v/>
      </c>
      <c r="G6552" s="5" t="str">
        <f aca="false">IF($A6552="","",INDEX(CARTAO_COMPRAS!$I:$I,INT((ROW()-2)/20)+2))</f>
        <v/>
      </c>
      <c r="H6552" s="4" t="str">
        <f aca="false">IF($A6552="","",EDATE(INDEX(CARTAO_COMPRAS!$J:$J,INT((ROW()-2)/20)+2),MOD(ROW()-2,20)))</f>
        <v/>
      </c>
      <c r="I6552" s="4" t="str">
        <f aca="false">IF($H6552="","",$H6552-WEEKDAY($H6552,2)+1)</f>
        <v/>
      </c>
      <c r="J6552" s="4" t="str">
        <f aca="false">IF($I6552="","",$I6552+6)</f>
        <v/>
      </c>
      <c r="K6552" s="6" t="str">
        <f aca="false">IF($H6552="","",DATE(YEAR($H6552),MONTH($H6552),1))</f>
        <v/>
      </c>
      <c r="L6552" s="0" t="str">
        <f aca="false">IF($A6552="","",INDEX(CARTAO_COMPRAS!$K:$K,INT((ROW()-2)/20)+2))</f>
        <v/>
      </c>
      <c r="M6552" s="0" t="str">
        <f aca="false">IF($A6552="","","Compra no cartão")</f>
        <v/>
      </c>
    </row>
    <row r="6553" customFormat="false" ht="13.5" hidden="false" customHeight="false" outlineLevel="0" collapsed="false">
      <c r="A6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3" s="0" t="str">
        <f aca="false">IF($A6553="","",INDEX(CARTAO_COMPRAS!$C:$C,INT((ROW()-2)/20)+2))</f>
        <v/>
      </c>
      <c r="C6553" s="0" t="str">
        <f aca="false">IF($A6553="","",INDEX(CARTAO_COMPRAS!$D:$D,INT((ROW()-2)/20)+2))</f>
        <v/>
      </c>
      <c r="D6553" s="0" t="str">
        <f aca="false">IF($A6553="","",INDEX(CARTAO_COMPRAS!$E:$E,INT((ROW()-2)/20)+2))</f>
        <v/>
      </c>
      <c r="E6553" s="0" t="str">
        <f aca="false">IF($A6553="","",INDEX(CARTAO_COMPRAS!$H:$H,INT((ROW()-2)/20)+2)+MOD(ROW()-2,20))</f>
        <v/>
      </c>
      <c r="F6553" s="0" t="str">
        <f aca="false">IF($A6553="","",INDEX(CARTAO_COMPRAS!$G:$G,INT((ROW()-2)/20)+2))</f>
        <v/>
      </c>
      <c r="G6553" s="5" t="str">
        <f aca="false">IF($A6553="","",INDEX(CARTAO_COMPRAS!$I:$I,INT((ROW()-2)/20)+2))</f>
        <v/>
      </c>
      <c r="H6553" s="4" t="str">
        <f aca="false">IF($A6553="","",EDATE(INDEX(CARTAO_COMPRAS!$J:$J,INT((ROW()-2)/20)+2),MOD(ROW()-2,20)))</f>
        <v/>
      </c>
      <c r="I6553" s="4" t="str">
        <f aca="false">IF($H6553="","",$H6553-WEEKDAY($H6553,2)+1)</f>
        <v/>
      </c>
      <c r="J6553" s="4" t="str">
        <f aca="false">IF($I6553="","",$I6553+6)</f>
        <v/>
      </c>
      <c r="K6553" s="6" t="str">
        <f aca="false">IF($H6553="","",DATE(YEAR($H6553),MONTH($H6553),1))</f>
        <v/>
      </c>
      <c r="L6553" s="0" t="str">
        <f aca="false">IF($A6553="","",INDEX(CARTAO_COMPRAS!$K:$K,INT((ROW()-2)/20)+2))</f>
        <v/>
      </c>
      <c r="M6553" s="0" t="str">
        <f aca="false">IF($A6553="","","Compra no cartão")</f>
        <v/>
      </c>
    </row>
    <row r="6554" customFormat="false" ht="13.5" hidden="false" customHeight="false" outlineLevel="0" collapsed="false">
      <c r="A6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4" s="0" t="str">
        <f aca="false">IF($A6554="","",INDEX(CARTAO_COMPRAS!$C:$C,INT((ROW()-2)/20)+2))</f>
        <v/>
      </c>
      <c r="C6554" s="0" t="str">
        <f aca="false">IF($A6554="","",INDEX(CARTAO_COMPRAS!$D:$D,INT((ROW()-2)/20)+2))</f>
        <v/>
      </c>
      <c r="D6554" s="0" t="str">
        <f aca="false">IF($A6554="","",INDEX(CARTAO_COMPRAS!$E:$E,INT((ROW()-2)/20)+2))</f>
        <v/>
      </c>
      <c r="E6554" s="0" t="str">
        <f aca="false">IF($A6554="","",INDEX(CARTAO_COMPRAS!$H:$H,INT((ROW()-2)/20)+2)+MOD(ROW()-2,20))</f>
        <v/>
      </c>
      <c r="F6554" s="0" t="str">
        <f aca="false">IF($A6554="","",INDEX(CARTAO_COMPRAS!$G:$G,INT((ROW()-2)/20)+2))</f>
        <v/>
      </c>
      <c r="G6554" s="5" t="str">
        <f aca="false">IF($A6554="","",INDEX(CARTAO_COMPRAS!$I:$I,INT((ROW()-2)/20)+2))</f>
        <v/>
      </c>
      <c r="H6554" s="4" t="str">
        <f aca="false">IF($A6554="","",EDATE(INDEX(CARTAO_COMPRAS!$J:$J,INT((ROW()-2)/20)+2),MOD(ROW()-2,20)))</f>
        <v/>
      </c>
      <c r="I6554" s="4" t="str">
        <f aca="false">IF($H6554="","",$H6554-WEEKDAY($H6554,2)+1)</f>
        <v/>
      </c>
      <c r="J6554" s="4" t="str">
        <f aca="false">IF($I6554="","",$I6554+6)</f>
        <v/>
      </c>
      <c r="K6554" s="6" t="str">
        <f aca="false">IF($H6554="","",DATE(YEAR($H6554),MONTH($H6554),1))</f>
        <v/>
      </c>
      <c r="L6554" s="0" t="str">
        <f aca="false">IF($A6554="","",INDEX(CARTAO_COMPRAS!$K:$K,INT((ROW()-2)/20)+2))</f>
        <v/>
      </c>
      <c r="M6554" s="0" t="str">
        <f aca="false">IF($A6554="","","Compra no cartão")</f>
        <v/>
      </c>
    </row>
    <row r="6555" customFormat="false" ht="13.5" hidden="false" customHeight="false" outlineLevel="0" collapsed="false">
      <c r="A6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5" s="0" t="str">
        <f aca="false">IF($A6555="","",INDEX(CARTAO_COMPRAS!$C:$C,INT((ROW()-2)/20)+2))</f>
        <v/>
      </c>
      <c r="C6555" s="0" t="str">
        <f aca="false">IF($A6555="","",INDEX(CARTAO_COMPRAS!$D:$D,INT((ROW()-2)/20)+2))</f>
        <v/>
      </c>
      <c r="D6555" s="0" t="str">
        <f aca="false">IF($A6555="","",INDEX(CARTAO_COMPRAS!$E:$E,INT((ROW()-2)/20)+2))</f>
        <v/>
      </c>
      <c r="E6555" s="0" t="str">
        <f aca="false">IF($A6555="","",INDEX(CARTAO_COMPRAS!$H:$H,INT((ROW()-2)/20)+2)+MOD(ROW()-2,20))</f>
        <v/>
      </c>
      <c r="F6555" s="0" t="str">
        <f aca="false">IF($A6555="","",INDEX(CARTAO_COMPRAS!$G:$G,INT((ROW()-2)/20)+2))</f>
        <v/>
      </c>
      <c r="G6555" s="5" t="str">
        <f aca="false">IF($A6555="","",INDEX(CARTAO_COMPRAS!$I:$I,INT((ROW()-2)/20)+2))</f>
        <v/>
      </c>
      <c r="H6555" s="4" t="str">
        <f aca="false">IF($A6555="","",EDATE(INDEX(CARTAO_COMPRAS!$J:$J,INT((ROW()-2)/20)+2),MOD(ROW()-2,20)))</f>
        <v/>
      </c>
      <c r="I6555" s="4" t="str">
        <f aca="false">IF($H6555="","",$H6555-WEEKDAY($H6555,2)+1)</f>
        <v/>
      </c>
      <c r="J6555" s="4" t="str">
        <f aca="false">IF($I6555="","",$I6555+6)</f>
        <v/>
      </c>
      <c r="K6555" s="6" t="str">
        <f aca="false">IF($H6555="","",DATE(YEAR($H6555),MONTH($H6555),1))</f>
        <v/>
      </c>
      <c r="L6555" s="0" t="str">
        <f aca="false">IF($A6555="","",INDEX(CARTAO_COMPRAS!$K:$K,INT((ROW()-2)/20)+2))</f>
        <v/>
      </c>
      <c r="M6555" s="0" t="str">
        <f aca="false">IF($A6555="","","Compra no cartão")</f>
        <v/>
      </c>
    </row>
    <row r="6556" customFormat="false" ht="13.5" hidden="false" customHeight="false" outlineLevel="0" collapsed="false">
      <c r="A6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6" s="0" t="str">
        <f aca="false">IF($A6556="","",INDEX(CARTAO_COMPRAS!$C:$C,INT((ROW()-2)/20)+2))</f>
        <v/>
      </c>
      <c r="C6556" s="0" t="str">
        <f aca="false">IF($A6556="","",INDEX(CARTAO_COMPRAS!$D:$D,INT((ROW()-2)/20)+2))</f>
        <v/>
      </c>
      <c r="D6556" s="0" t="str">
        <f aca="false">IF($A6556="","",INDEX(CARTAO_COMPRAS!$E:$E,INT((ROW()-2)/20)+2))</f>
        <v/>
      </c>
      <c r="E6556" s="0" t="str">
        <f aca="false">IF($A6556="","",INDEX(CARTAO_COMPRAS!$H:$H,INT((ROW()-2)/20)+2)+MOD(ROW()-2,20))</f>
        <v/>
      </c>
      <c r="F6556" s="0" t="str">
        <f aca="false">IF($A6556="","",INDEX(CARTAO_COMPRAS!$G:$G,INT((ROW()-2)/20)+2))</f>
        <v/>
      </c>
      <c r="G6556" s="5" t="str">
        <f aca="false">IF($A6556="","",INDEX(CARTAO_COMPRAS!$I:$I,INT((ROW()-2)/20)+2))</f>
        <v/>
      </c>
      <c r="H6556" s="4" t="str">
        <f aca="false">IF($A6556="","",EDATE(INDEX(CARTAO_COMPRAS!$J:$J,INT((ROW()-2)/20)+2),MOD(ROW()-2,20)))</f>
        <v/>
      </c>
      <c r="I6556" s="4" t="str">
        <f aca="false">IF($H6556="","",$H6556-WEEKDAY($H6556,2)+1)</f>
        <v/>
      </c>
      <c r="J6556" s="4" t="str">
        <f aca="false">IF($I6556="","",$I6556+6)</f>
        <v/>
      </c>
      <c r="K6556" s="6" t="str">
        <f aca="false">IF($H6556="","",DATE(YEAR($H6556),MONTH($H6556),1))</f>
        <v/>
      </c>
      <c r="L6556" s="0" t="str">
        <f aca="false">IF($A6556="","",INDEX(CARTAO_COMPRAS!$K:$K,INT((ROW()-2)/20)+2))</f>
        <v/>
      </c>
      <c r="M6556" s="0" t="str">
        <f aca="false">IF($A6556="","","Compra no cartão")</f>
        <v/>
      </c>
    </row>
    <row r="6557" customFormat="false" ht="13.5" hidden="false" customHeight="false" outlineLevel="0" collapsed="false">
      <c r="A6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7" s="0" t="str">
        <f aca="false">IF($A6557="","",INDEX(CARTAO_COMPRAS!$C:$C,INT((ROW()-2)/20)+2))</f>
        <v/>
      </c>
      <c r="C6557" s="0" t="str">
        <f aca="false">IF($A6557="","",INDEX(CARTAO_COMPRAS!$D:$D,INT((ROW()-2)/20)+2))</f>
        <v/>
      </c>
      <c r="D6557" s="0" t="str">
        <f aca="false">IF($A6557="","",INDEX(CARTAO_COMPRAS!$E:$E,INT((ROW()-2)/20)+2))</f>
        <v/>
      </c>
      <c r="E6557" s="0" t="str">
        <f aca="false">IF($A6557="","",INDEX(CARTAO_COMPRAS!$H:$H,INT((ROW()-2)/20)+2)+MOD(ROW()-2,20))</f>
        <v/>
      </c>
      <c r="F6557" s="0" t="str">
        <f aca="false">IF($A6557="","",INDEX(CARTAO_COMPRAS!$G:$G,INT((ROW()-2)/20)+2))</f>
        <v/>
      </c>
      <c r="G6557" s="5" t="str">
        <f aca="false">IF($A6557="","",INDEX(CARTAO_COMPRAS!$I:$I,INT((ROW()-2)/20)+2))</f>
        <v/>
      </c>
      <c r="H6557" s="4" t="str">
        <f aca="false">IF($A6557="","",EDATE(INDEX(CARTAO_COMPRAS!$J:$J,INT((ROW()-2)/20)+2),MOD(ROW()-2,20)))</f>
        <v/>
      </c>
      <c r="I6557" s="4" t="str">
        <f aca="false">IF($H6557="","",$H6557-WEEKDAY($H6557,2)+1)</f>
        <v/>
      </c>
      <c r="J6557" s="4" t="str">
        <f aca="false">IF($I6557="","",$I6557+6)</f>
        <v/>
      </c>
      <c r="K6557" s="6" t="str">
        <f aca="false">IF($H6557="","",DATE(YEAR($H6557),MONTH($H6557),1))</f>
        <v/>
      </c>
      <c r="L6557" s="0" t="str">
        <f aca="false">IF($A6557="","",INDEX(CARTAO_COMPRAS!$K:$K,INT((ROW()-2)/20)+2))</f>
        <v/>
      </c>
      <c r="M6557" s="0" t="str">
        <f aca="false">IF($A6557="","","Compra no cartão")</f>
        <v/>
      </c>
    </row>
    <row r="6558" customFormat="false" ht="13.5" hidden="false" customHeight="false" outlineLevel="0" collapsed="false">
      <c r="A6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8" s="0" t="str">
        <f aca="false">IF($A6558="","",INDEX(CARTAO_COMPRAS!$C:$C,INT((ROW()-2)/20)+2))</f>
        <v/>
      </c>
      <c r="C6558" s="0" t="str">
        <f aca="false">IF($A6558="","",INDEX(CARTAO_COMPRAS!$D:$D,INT((ROW()-2)/20)+2))</f>
        <v/>
      </c>
      <c r="D6558" s="0" t="str">
        <f aca="false">IF($A6558="","",INDEX(CARTAO_COMPRAS!$E:$E,INT((ROW()-2)/20)+2))</f>
        <v/>
      </c>
      <c r="E6558" s="0" t="str">
        <f aca="false">IF($A6558="","",INDEX(CARTAO_COMPRAS!$H:$H,INT((ROW()-2)/20)+2)+MOD(ROW()-2,20))</f>
        <v/>
      </c>
      <c r="F6558" s="0" t="str">
        <f aca="false">IF($A6558="","",INDEX(CARTAO_COMPRAS!$G:$G,INT((ROW()-2)/20)+2))</f>
        <v/>
      </c>
      <c r="G6558" s="5" t="str">
        <f aca="false">IF($A6558="","",INDEX(CARTAO_COMPRAS!$I:$I,INT((ROW()-2)/20)+2))</f>
        <v/>
      </c>
      <c r="H6558" s="4" t="str">
        <f aca="false">IF($A6558="","",EDATE(INDEX(CARTAO_COMPRAS!$J:$J,INT((ROW()-2)/20)+2),MOD(ROW()-2,20)))</f>
        <v/>
      </c>
      <c r="I6558" s="4" t="str">
        <f aca="false">IF($H6558="","",$H6558-WEEKDAY($H6558,2)+1)</f>
        <v/>
      </c>
      <c r="J6558" s="4" t="str">
        <f aca="false">IF($I6558="","",$I6558+6)</f>
        <v/>
      </c>
      <c r="K6558" s="6" t="str">
        <f aca="false">IF($H6558="","",DATE(YEAR($H6558),MONTH($H6558),1))</f>
        <v/>
      </c>
      <c r="L6558" s="0" t="str">
        <f aca="false">IF($A6558="","",INDEX(CARTAO_COMPRAS!$K:$K,INT((ROW()-2)/20)+2))</f>
        <v/>
      </c>
      <c r="M6558" s="0" t="str">
        <f aca="false">IF($A6558="","","Compra no cartão")</f>
        <v/>
      </c>
    </row>
    <row r="6559" customFormat="false" ht="13.5" hidden="false" customHeight="false" outlineLevel="0" collapsed="false">
      <c r="A6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59" s="0" t="str">
        <f aca="false">IF($A6559="","",INDEX(CARTAO_COMPRAS!$C:$C,INT((ROW()-2)/20)+2))</f>
        <v/>
      </c>
      <c r="C6559" s="0" t="str">
        <f aca="false">IF($A6559="","",INDEX(CARTAO_COMPRAS!$D:$D,INT((ROW()-2)/20)+2))</f>
        <v/>
      </c>
      <c r="D6559" s="0" t="str">
        <f aca="false">IF($A6559="","",INDEX(CARTAO_COMPRAS!$E:$E,INT((ROW()-2)/20)+2))</f>
        <v/>
      </c>
      <c r="E6559" s="0" t="str">
        <f aca="false">IF($A6559="","",INDEX(CARTAO_COMPRAS!$H:$H,INT((ROW()-2)/20)+2)+MOD(ROW()-2,20))</f>
        <v/>
      </c>
      <c r="F6559" s="0" t="str">
        <f aca="false">IF($A6559="","",INDEX(CARTAO_COMPRAS!$G:$G,INT((ROW()-2)/20)+2))</f>
        <v/>
      </c>
      <c r="G6559" s="5" t="str">
        <f aca="false">IF($A6559="","",INDEX(CARTAO_COMPRAS!$I:$I,INT((ROW()-2)/20)+2))</f>
        <v/>
      </c>
      <c r="H6559" s="4" t="str">
        <f aca="false">IF($A6559="","",EDATE(INDEX(CARTAO_COMPRAS!$J:$J,INT((ROW()-2)/20)+2),MOD(ROW()-2,20)))</f>
        <v/>
      </c>
      <c r="I6559" s="4" t="str">
        <f aca="false">IF($H6559="","",$H6559-WEEKDAY($H6559,2)+1)</f>
        <v/>
      </c>
      <c r="J6559" s="4" t="str">
        <f aca="false">IF($I6559="","",$I6559+6)</f>
        <v/>
      </c>
      <c r="K6559" s="6" t="str">
        <f aca="false">IF($H6559="","",DATE(YEAR($H6559),MONTH($H6559),1))</f>
        <v/>
      </c>
      <c r="L6559" s="0" t="str">
        <f aca="false">IF($A6559="","",INDEX(CARTAO_COMPRAS!$K:$K,INT((ROW()-2)/20)+2))</f>
        <v/>
      </c>
      <c r="M6559" s="0" t="str">
        <f aca="false">IF($A6559="","","Compra no cartão")</f>
        <v/>
      </c>
    </row>
    <row r="6560" customFormat="false" ht="13.5" hidden="false" customHeight="false" outlineLevel="0" collapsed="false">
      <c r="A6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0" s="0" t="str">
        <f aca="false">IF($A6560="","",INDEX(CARTAO_COMPRAS!$C:$C,INT((ROW()-2)/20)+2))</f>
        <v/>
      </c>
      <c r="C6560" s="0" t="str">
        <f aca="false">IF($A6560="","",INDEX(CARTAO_COMPRAS!$D:$D,INT((ROW()-2)/20)+2))</f>
        <v/>
      </c>
      <c r="D6560" s="0" t="str">
        <f aca="false">IF($A6560="","",INDEX(CARTAO_COMPRAS!$E:$E,INT((ROW()-2)/20)+2))</f>
        <v/>
      </c>
      <c r="E6560" s="0" t="str">
        <f aca="false">IF($A6560="","",INDEX(CARTAO_COMPRAS!$H:$H,INT((ROW()-2)/20)+2)+MOD(ROW()-2,20))</f>
        <v/>
      </c>
      <c r="F6560" s="0" t="str">
        <f aca="false">IF($A6560="","",INDEX(CARTAO_COMPRAS!$G:$G,INT((ROW()-2)/20)+2))</f>
        <v/>
      </c>
      <c r="G6560" s="5" t="str">
        <f aca="false">IF($A6560="","",INDEX(CARTAO_COMPRAS!$I:$I,INT((ROW()-2)/20)+2))</f>
        <v/>
      </c>
      <c r="H6560" s="4" t="str">
        <f aca="false">IF($A6560="","",EDATE(INDEX(CARTAO_COMPRAS!$J:$J,INT((ROW()-2)/20)+2),MOD(ROW()-2,20)))</f>
        <v/>
      </c>
      <c r="I6560" s="4" t="str">
        <f aca="false">IF($H6560="","",$H6560-WEEKDAY($H6560,2)+1)</f>
        <v/>
      </c>
      <c r="J6560" s="4" t="str">
        <f aca="false">IF($I6560="","",$I6560+6)</f>
        <v/>
      </c>
      <c r="K6560" s="6" t="str">
        <f aca="false">IF($H6560="","",DATE(YEAR($H6560),MONTH($H6560),1))</f>
        <v/>
      </c>
      <c r="L6560" s="0" t="str">
        <f aca="false">IF($A6560="","",INDEX(CARTAO_COMPRAS!$K:$K,INT((ROW()-2)/20)+2))</f>
        <v/>
      </c>
      <c r="M6560" s="0" t="str">
        <f aca="false">IF($A6560="","","Compra no cartão")</f>
        <v/>
      </c>
    </row>
    <row r="6561" customFormat="false" ht="13.5" hidden="false" customHeight="false" outlineLevel="0" collapsed="false">
      <c r="A6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1" s="0" t="str">
        <f aca="false">IF($A6561="","",INDEX(CARTAO_COMPRAS!$C:$C,INT((ROW()-2)/20)+2))</f>
        <v/>
      </c>
      <c r="C6561" s="0" t="str">
        <f aca="false">IF($A6561="","",INDEX(CARTAO_COMPRAS!$D:$D,INT((ROW()-2)/20)+2))</f>
        <v/>
      </c>
      <c r="D6561" s="0" t="str">
        <f aca="false">IF($A6561="","",INDEX(CARTAO_COMPRAS!$E:$E,INT((ROW()-2)/20)+2))</f>
        <v/>
      </c>
      <c r="E6561" s="0" t="str">
        <f aca="false">IF($A6561="","",INDEX(CARTAO_COMPRAS!$H:$H,INT((ROW()-2)/20)+2)+MOD(ROW()-2,20))</f>
        <v/>
      </c>
      <c r="F6561" s="0" t="str">
        <f aca="false">IF($A6561="","",INDEX(CARTAO_COMPRAS!$G:$G,INT((ROW()-2)/20)+2))</f>
        <v/>
      </c>
      <c r="G6561" s="5" t="str">
        <f aca="false">IF($A6561="","",INDEX(CARTAO_COMPRAS!$I:$I,INT((ROW()-2)/20)+2))</f>
        <v/>
      </c>
      <c r="H6561" s="4" t="str">
        <f aca="false">IF($A6561="","",EDATE(INDEX(CARTAO_COMPRAS!$J:$J,INT((ROW()-2)/20)+2),MOD(ROW()-2,20)))</f>
        <v/>
      </c>
      <c r="I6561" s="4" t="str">
        <f aca="false">IF($H6561="","",$H6561-WEEKDAY($H6561,2)+1)</f>
        <v/>
      </c>
      <c r="J6561" s="4" t="str">
        <f aca="false">IF($I6561="","",$I6561+6)</f>
        <v/>
      </c>
      <c r="K6561" s="6" t="str">
        <f aca="false">IF($H6561="","",DATE(YEAR($H6561),MONTH($H6561),1))</f>
        <v/>
      </c>
      <c r="L6561" s="0" t="str">
        <f aca="false">IF($A6561="","",INDEX(CARTAO_COMPRAS!$K:$K,INT((ROW()-2)/20)+2))</f>
        <v/>
      </c>
      <c r="M6561" s="0" t="str">
        <f aca="false">IF($A6561="","","Compra no cartão")</f>
        <v/>
      </c>
    </row>
    <row r="6562" customFormat="false" ht="13.5" hidden="false" customHeight="false" outlineLevel="0" collapsed="false">
      <c r="A65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2" s="0" t="str">
        <f aca="false">IF($A6562="","",INDEX(CARTAO_COMPRAS!$C:$C,INT((ROW()-2)/20)+2))</f>
        <v/>
      </c>
      <c r="C6562" s="0" t="str">
        <f aca="false">IF($A6562="","",INDEX(CARTAO_COMPRAS!$D:$D,INT((ROW()-2)/20)+2))</f>
        <v/>
      </c>
      <c r="D6562" s="0" t="str">
        <f aca="false">IF($A6562="","",INDEX(CARTAO_COMPRAS!$E:$E,INT((ROW()-2)/20)+2))</f>
        <v/>
      </c>
      <c r="E6562" s="0" t="str">
        <f aca="false">IF($A6562="","",INDEX(CARTAO_COMPRAS!$H:$H,INT((ROW()-2)/20)+2)+MOD(ROW()-2,20))</f>
        <v/>
      </c>
      <c r="F6562" s="0" t="str">
        <f aca="false">IF($A6562="","",INDEX(CARTAO_COMPRAS!$G:$G,INT((ROW()-2)/20)+2))</f>
        <v/>
      </c>
      <c r="G6562" s="5" t="str">
        <f aca="false">IF($A6562="","",INDEX(CARTAO_COMPRAS!$I:$I,INT((ROW()-2)/20)+2))</f>
        <v/>
      </c>
      <c r="H6562" s="4" t="str">
        <f aca="false">IF($A6562="","",EDATE(INDEX(CARTAO_COMPRAS!$J:$J,INT((ROW()-2)/20)+2),MOD(ROW()-2,20)))</f>
        <v/>
      </c>
      <c r="I6562" s="4" t="str">
        <f aca="false">IF($H6562="","",$H6562-WEEKDAY($H6562,2)+1)</f>
        <v/>
      </c>
      <c r="J6562" s="4" t="str">
        <f aca="false">IF($I6562="","",$I6562+6)</f>
        <v/>
      </c>
      <c r="K6562" s="6" t="str">
        <f aca="false">IF($H6562="","",DATE(YEAR($H6562),MONTH($H6562),1))</f>
        <v/>
      </c>
      <c r="L6562" s="0" t="str">
        <f aca="false">IF($A6562="","",INDEX(CARTAO_COMPRAS!$K:$K,INT((ROW()-2)/20)+2))</f>
        <v/>
      </c>
      <c r="M6562" s="0" t="str">
        <f aca="false">IF($A6562="","","Compra no cartão")</f>
        <v/>
      </c>
    </row>
    <row r="6563" customFormat="false" ht="13.5" hidden="false" customHeight="false" outlineLevel="0" collapsed="false">
      <c r="A6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3" s="0" t="str">
        <f aca="false">IF($A6563="","",INDEX(CARTAO_COMPRAS!$C:$C,INT((ROW()-2)/20)+2))</f>
        <v/>
      </c>
      <c r="C6563" s="0" t="str">
        <f aca="false">IF($A6563="","",INDEX(CARTAO_COMPRAS!$D:$D,INT((ROW()-2)/20)+2))</f>
        <v/>
      </c>
      <c r="D6563" s="0" t="str">
        <f aca="false">IF($A6563="","",INDEX(CARTAO_COMPRAS!$E:$E,INT((ROW()-2)/20)+2))</f>
        <v/>
      </c>
      <c r="E6563" s="0" t="str">
        <f aca="false">IF($A6563="","",INDEX(CARTAO_COMPRAS!$H:$H,INT((ROW()-2)/20)+2)+MOD(ROW()-2,20))</f>
        <v/>
      </c>
      <c r="F6563" s="0" t="str">
        <f aca="false">IF($A6563="","",INDEX(CARTAO_COMPRAS!$G:$G,INT((ROW()-2)/20)+2))</f>
        <v/>
      </c>
      <c r="G6563" s="5" t="str">
        <f aca="false">IF($A6563="","",INDEX(CARTAO_COMPRAS!$I:$I,INT((ROW()-2)/20)+2))</f>
        <v/>
      </c>
      <c r="H6563" s="4" t="str">
        <f aca="false">IF($A6563="","",EDATE(INDEX(CARTAO_COMPRAS!$J:$J,INT((ROW()-2)/20)+2),MOD(ROW()-2,20)))</f>
        <v/>
      </c>
      <c r="I6563" s="4" t="str">
        <f aca="false">IF($H6563="","",$H6563-WEEKDAY($H6563,2)+1)</f>
        <v/>
      </c>
      <c r="J6563" s="4" t="str">
        <f aca="false">IF($I6563="","",$I6563+6)</f>
        <v/>
      </c>
      <c r="K6563" s="6" t="str">
        <f aca="false">IF($H6563="","",DATE(YEAR($H6563),MONTH($H6563),1))</f>
        <v/>
      </c>
      <c r="L6563" s="0" t="str">
        <f aca="false">IF($A6563="","",INDEX(CARTAO_COMPRAS!$K:$K,INT((ROW()-2)/20)+2))</f>
        <v/>
      </c>
      <c r="M6563" s="0" t="str">
        <f aca="false">IF($A6563="","","Compra no cartão")</f>
        <v/>
      </c>
    </row>
    <row r="6564" customFormat="false" ht="13.5" hidden="false" customHeight="false" outlineLevel="0" collapsed="false">
      <c r="A6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4" s="0" t="str">
        <f aca="false">IF($A6564="","",INDEX(CARTAO_COMPRAS!$C:$C,INT((ROW()-2)/20)+2))</f>
        <v/>
      </c>
      <c r="C6564" s="0" t="str">
        <f aca="false">IF($A6564="","",INDEX(CARTAO_COMPRAS!$D:$D,INT((ROW()-2)/20)+2))</f>
        <v/>
      </c>
      <c r="D6564" s="0" t="str">
        <f aca="false">IF($A6564="","",INDEX(CARTAO_COMPRAS!$E:$E,INT((ROW()-2)/20)+2))</f>
        <v/>
      </c>
      <c r="E6564" s="0" t="str">
        <f aca="false">IF($A6564="","",INDEX(CARTAO_COMPRAS!$H:$H,INT((ROW()-2)/20)+2)+MOD(ROW()-2,20))</f>
        <v/>
      </c>
      <c r="F6564" s="0" t="str">
        <f aca="false">IF($A6564="","",INDEX(CARTAO_COMPRAS!$G:$G,INT((ROW()-2)/20)+2))</f>
        <v/>
      </c>
      <c r="G6564" s="5" t="str">
        <f aca="false">IF($A6564="","",INDEX(CARTAO_COMPRAS!$I:$I,INT((ROW()-2)/20)+2))</f>
        <v/>
      </c>
      <c r="H6564" s="4" t="str">
        <f aca="false">IF($A6564="","",EDATE(INDEX(CARTAO_COMPRAS!$J:$J,INT((ROW()-2)/20)+2),MOD(ROW()-2,20)))</f>
        <v/>
      </c>
      <c r="I6564" s="4" t="str">
        <f aca="false">IF($H6564="","",$H6564-WEEKDAY($H6564,2)+1)</f>
        <v/>
      </c>
      <c r="J6564" s="4" t="str">
        <f aca="false">IF($I6564="","",$I6564+6)</f>
        <v/>
      </c>
      <c r="K6564" s="6" t="str">
        <f aca="false">IF($H6564="","",DATE(YEAR($H6564),MONTH($H6564),1))</f>
        <v/>
      </c>
      <c r="L6564" s="0" t="str">
        <f aca="false">IF($A6564="","",INDEX(CARTAO_COMPRAS!$K:$K,INT((ROW()-2)/20)+2))</f>
        <v/>
      </c>
      <c r="M6564" s="0" t="str">
        <f aca="false">IF($A6564="","","Compra no cartão")</f>
        <v/>
      </c>
    </row>
    <row r="6565" customFormat="false" ht="13.5" hidden="false" customHeight="false" outlineLevel="0" collapsed="false">
      <c r="A6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5" s="0" t="str">
        <f aca="false">IF($A6565="","",INDEX(CARTAO_COMPRAS!$C:$C,INT((ROW()-2)/20)+2))</f>
        <v/>
      </c>
      <c r="C6565" s="0" t="str">
        <f aca="false">IF($A6565="","",INDEX(CARTAO_COMPRAS!$D:$D,INT((ROW()-2)/20)+2))</f>
        <v/>
      </c>
      <c r="D6565" s="0" t="str">
        <f aca="false">IF($A6565="","",INDEX(CARTAO_COMPRAS!$E:$E,INT((ROW()-2)/20)+2))</f>
        <v/>
      </c>
      <c r="E6565" s="0" t="str">
        <f aca="false">IF($A6565="","",INDEX(CARTAO_COMPRAS!$H:$H,INT((ROW()-2)/20)+2)+MOD(ROW()-2,20))</f>
        <v/>
      </c>
      <c r="F6565" s="0" t="str">
        <f aca="false">IF($A6565="","",INDEX(CARTAO_COMPRAS!$G:$G,INT((ROW()-2)/20)+2))</f>
        <v/>
      </c>
      <c r="G6565" s="5" t="str">
        <f aca="false">IF($A6565="","",INDEX(CARTAO_COMPRAS!$I:$I,INT((ROW()-2)/20)+2))</f>
        <v/>
      </c>
      <c r="H6565" s="4" t="str">
        <f aca="false">IF($A6565="","",EDATE(INDEX(CARTAO_COMPRAS!$J:$J,INT((ROW()-2)/20)+2),MOD(ROW()-2,20)))</f>
        <v/>
      </c>
      <c r="I6565" s="4" t="str">
        <f aca="false">IF($H6565="","",$H6565-WEEKDAY($H6565,2)+1)</f>
        <v/>
      </c>
      <c r="J6565" s="4" t="str">
        <f aca="false">IF($I6565="","",$I6565+6)</f>
        <v/>
      </c>
      <c r="K6565" s="6" t="str">
        <f aca="false">IF($H6565="","",DATE(YEAR($H6565),MONTH($H6565),1))</f>
        <v/>
      </c>
      <c r="L6565" s="0" t="str">
        <f aca="false">IF($A6565="","",INDEX(CARTAO_COMPRAS!$K:$K,INT((ROW()-2)/20)+2))</f>
        <v/>
      </c>
      <c r="M6565" s="0" t="str">
        <f aca="false">IF($A6565="","","Compra no cartão")</f>
        <v/>
      </c>
    </row>
    <row r="6566" customFormat="false" ht="13.5" hidden="false" customHeight="false" outlineLevel="0" collapsed="false">
      <c r="A6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6" s="0" t="str">
        <f aca="false">IF($A6566="","",INDEX(CARTAO_COMPRAS!$C:$C,INT((ROW()-2)/20)+2))</f>
        <v/>
      </c>
      <c r="C6566" s="0" t="str">
        <f aca="false">IF($A6566="","",INDEX(CARTAO_COMPRAS!$D:$D,INT((ROW()-2)/20)+2))</f>
        <v/>
      </c>
      <c r="D6566" s="0" t="str">
        <f aca="false">IF($A6566="","",INDEX(CARTAO_COMPRAS!$E:$E,INT((ROW()-2)/20)+2))</f>
        <v/>
      </c>
      <c r="E6566" s="0" t="str">
        <f aca="false">IF($A6566="","",INDEX(CARTAO_COMPRAS!$H:$H,INT((ROW()-2)/20)+2)+MOD(ROW()-2,20))</f>
        <v/>
      </c>
      <c r="F6566" s="0" t="str">
        <f aca="false">IF($A6566="","",INDEX(CARTAO_COMPRAS!$G:$G,INT((ROW()-2)/20)+2))</f>
        <v/>
      </c>
      <c r="G6566" s="5" t="str">
        <f aca="false">IF($A6566="","",INDEX(CARTAO_COMPRAS!$I:$I,INT((ROW()-2)/20)+2))</f>
        <v/>
      </c>
      <c r="H6566" s="4" t="str">
        <f aca="false">IF($A6566="","",EDATE(INDEX(CARTAO_COMPRAS!$J:$J,INT((ROW()-2)/20)+2),MOD(ROW()-2,20)))</f>
        <v/>
      </c>
      <c r="I6566" s="4" t="str">
        <f aca="false">IF($H6566="","",$H6566-WEEKDAY($H6566,2)+1)</f>
        <v/>
      </c>
      <c r="J6566" s="4" t="str">
        <f aca="false">IF($I6566="","",$I6566+6)</f>
        <v/>
      </c>
      <c r="K6566" s="6" t="str">
        <f aca="false">IF($H6566="","",DATE(YEAR($H6566),MONTH($H6566),1))</f>
        <v/>
      </c>
      <c r="L6566" s="0" t="str">
        <f aca="false">IF($A6566="","",INDEX(CARTAO_COMPRAS!$K:$K,INT((ROW()-2)/20)+2))</f>
        <v/>
      </c>
      <c r="M6566" s="0" t="str">
        <f aca="false">IF($A6566="","","Compra no cartão")</f>
        <v/>
      </c>
    </row>
    <row r="6567" customFormat="false" ht="13.5" hidden="false" customHeight="false" outlineLevel="0" collapsed="false">
      <c r="A6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7" s="0" t="str">
        <f aca="false">IF($A6567="","",INDEX(CARTAO_COMPRAS!$C:$C,INT((ROW()-2)/20)+2))</f>
        <v/>
      </c>
      <c r="C6567" s="0" t="str">
        <f aca="false">IF($A6567="","",INDEX(CARTAO_COMPRAS!$D:$D,INT((ROW()-2)/20)+2))</f>
        <v/>
      </c>
      <c r="D6567" s="0" t="str">
        <f aca="false">IF($A6567="","",INDEX(CARTAO_COMPRAS!$E:$E,INT((ROW()-2)/20)+2))</f>
        <v/>
      </c>
      <c r="E6567" s="0" t="str">
        <f aca="false">IF($A6567="","",INDEX(CARTAO_COMPRAS!$H:$H,INT((ROW()-2)/20)+2)+MOD(ROW()-2,20))</f>
        <v/>
      </c>
      <c r="F6567" s="0" t="str">
        <f aca="false">IF($A6567="","",INDEX(CARTAO_COMPRAS!$G:$G,INT((ROW()-2)/20)+2))</f>
        <v/>
      </c>
      <c r="G6567" s="5" t="str">
        <f aca="false">IF($A6567="","",INDEX(CARTAO_COMPRAS!$I:$I,INT((ROW()-2)/20)+2))</f>
        <v/>
      </c>
      <c r="H6567" s="4" t="str">
        <f aca="false">IF($A6567="","",EDATE(INDEX(CARTAO_COMPRAS!$J:$J,INT((ROW()-2)/20)+2),MOD(ROW()-2,20)))</f>
        <v/>
      </c>
      <c r="I6567" s="4" t="str">
        <f aca="false">IF($H6567="","",$H6567-WEEKDAY($H6567,2)+1)</f>
        <v/>
      </c>
      <c r="J6567" s="4" t="str">
        <f aca="false">IF($I6567="","",$I6567+6)</f>
        <v/>
      </c>
      <c r="K6567" s="6" t="str">
        <f aca="false">IF($H6567="","",DATE(YEAR($H6567),MONTH($H6567),1))</f>
        <v/>
      </c>
      <c r="L6567" s="0" t="str">
        <f aca="false">IF($A6567="","",INDEX(CARTAO_COMPRAS!$K:$K,INT((ROW()-2)/20)+2))</f>
        <v/>
      </c>
      <c r="M6567" s="0" t="str">
        <f aca="false">IF($A6567="","","Compra no cartão")</f>
        <v/>
      </c>
    </row>
    <row r="6568" customFormat="false" ht="13.5" hidden="false" customHeight="false" outlineLevel="0" collapsed="false">
      <c r="A6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8" s="0" t="str">
        <f aca="false">IF($A6568="","",INDEX(CARTAO_COMPRAS!$C:$C,INT((ROW()-2)/20)+2))</f>
        <v/>
      </c>
      <c r="C6568" s="0" t="str">
        <f aca="false">IF($A6568="","",INDEX(CARTAO_COMPRAS!$D:$D,INT((ROW()-2)/20)+2))</f>
        <v/>
      </c>
      <c r="D6568" s="0" t="str">
        <f aca="false">IF($A6568="","",INDEX(CARTAO_COMPRAS!$E:$E,INT((ROW()-2)/20)+2))</f>
        <v/>
      </c>
      <c r="E6568" s="0" t="str">
        <f aca="false">IF($A6568="","",INDEX(CARTAO_COMPRAS!$H:$H,INT((ROW()-2)/20)+2)+MOD(ROW()-2,20))</f>
        <v/>
      </c>
      <c r="F6568" s="0" t="str">
        <f aca="false">IF($A6568="","",INDEX(CARTAO_COMPRAS!$G:$G,INT((ROW()-2)/20)+2))</f>
        <v/>
      </c>
      <c r="G6568" s="5" t="str">
        <f aca="false">IF($A6568="","",INDEX(CARTAO_COMPRAS!$I:$I,INT((ROW()-2)/20)+2))</f>
        <v/>
      </c>
      <c r="H6568" s="4" t="str">
        <f aca="false">IF($A6568="","",EDATE(INDEX(CARTAO_COMPRAS!$J:$J,INT((ROW()-2)/20)+2),MOD(ROW()-2,20)))</f>
        <v/>
      </c>
      <c r="I6568" s="4" t="str">
        <f aca="false">IF($H6568="","",$H6568-WEEKDAY($H6568,2)+1)</f>
        <v/>
      </c>
      <c r="J6568" s="4" t="str">
        <f aca="false">IF($I6568="","",$I6568+6)</f>
        <v/>
      </c>
      <c r="K6568" s="6" t="str">
        <f aca="false">IF($H6568="","",DATE(YEAR($H6568),MONTH($H6568),1))</f>
        <v/>
      </c>
      <c r="L6568" s="0" t="str">
        <f aca="false">IF($A6568="","",INDEX(CARTAO_COMPRAS!$K:$K,INT((ROW()-2)/20)+2))</f>
        <v/>
      </c>
      <c r="M6568" s="0" t="str">
        <f aca="false">IF($A6568="","","Compra no cartão")</f>
        <v/>
      </c>
    </row>
    <row r="6569" customFormat="false" ht="13.5" hidden="false" customHeight="false" outlineLevel="0" collapsed="false">
      <c r="A6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69" s="0" t="str">
        <f aca="false">IF($A6569="","",INDEX(CARTAO_COMPRAS!$C:$C,INT((ROW()-2)/20)+2))</f>
        <v/>
      </c>
      <c r="C6569" s="0" t="str">
        <f aca="false">IF($A6569="","",INDEX(CARTAO_COMPRAS!$D:$D,INT((ROW()-2)/20)+2))</f>
        <v/>
      </c>
      <c r="D6569" s="0" t="str">
        <f aca="false">IF($A6569="","",INDEX(CARTAO_COMPRAS!$E:$E,INT((ROW()-2)/20)+2))</f>
        <v/>
      </c>
      <c r="E6569" s="0" t="str">
        <f aca="false">IF($A6569="","",INDEX(CARTAO_COMPRAS!$H:$H,INT((ROW()-2)/20)+2)+MOD(ROW()-2,20))</f>
        <v/>
      </c>
      <c r="F6569" s="0" t="str">
        <f aca="false">IF($A6569="","",INDEX(CARTAO_COMPRAS!$G:$G,INT((ROW()-2)/20)+2))</f>
        <v/>
      </c>
      <c r="G6569" s="5" t="str">
        <f aca="false">IF($A6569="","",INDEX(CARTAO_COMPRAS!$I:$I,INT((ROW()-2)/20)+2))</f>
        <v/>
      </c>
      <c r="H6569" s="4" t="str">
        <f aca="false">IF($A6569="","",EDATE(INDEX(CARTAO_COMPRAS!$J:$J,INT((ROW()-2)/20)+2),MOD(ROW()-2,20)))</f>
        <v/>
      </c>
      <c r="I6569" s="4" t="str">
        <f aca="false">IF($H6569="","",$H6569-WEEKDAY($H6569,2)+1)</f>
        <v/>
      </c>
      <c r="J6569" s="4" t="str">
        <f aca="false">IF($I6569="","",$I6569+6)</f>
        <v/>
      </c>
      <c r="K6569" s="6" t="str">
        <f aca="false">IF($H6569="","",DATE(YEAR($H6569),MONTH($H6569),1))</f>
        <v/>
      </c>
      <c r="L6569" s="0" t="str">
        <f aca="false">IF($A6569="","",INDEX(CARTAO_COMPRAS!$K:$K,INT((ROW()-2)/20)+2))</f>
        <v/>
      </c>
      <c r="M6569" s="0" t="str">
        <f aca="false">IF($A6569="","","Compra no cartão")</f>
        <v/>
      </c>
    </row>
    <row r="6570" customFormat="false" ht="13.5" hidden="false" customHeight="false" outlineLevel="0" collapsed="false">
      <c r="A6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0" s="0" t="str">
        <f aca="false">IF($A6570="","",INDEX(CARTAO_COMPRAS!$C:$C,INT((ROW()-2)/20)+2))</f>
        <v/>
      </c>
      <c r="C6570" s="0" t="str">
        <f aca="false">IF($A6570="","",INDEX(CARTAO_COMPRAS!$D:$D,INT((ROW()-2)/20)+2))</f>
        <v/>
      </c>
      <c r="D6570" s="0" t="str">
        <f aca="false">IF($A6570="","",INDEX(CARTAO_COMPRAS!$E:$E,INT((ROW()-2)/20)+2))</f>
        <v/>
      </c>
      <c r="E6570" s="0" t="str">
        <f aca="false">IF($A6570="","",INDEX(CARTAO_COMPRAS!$H:$H,INT((ROW()-2)/20)+2)+MOD(ROW()-2,20))</f>
        <v/>
      </c>
      <c r="F6570" s="0" t="str">
        <f aca="false">IF($A6570="","",INDEX(CARTAO_COMPRAS!$G:$G,INT((ROW()-2)/20)+2))</f>
        <v/>
      </c>
      <c r="G6570" s="5" t="str">
        <f aca="false">IF($A6570="","",INDEX(CARTAO_COMPRAS!$I:$I,INT((ROW()-2)/20)+2))</f>
        <v/>
      </c>
      <c r="H6570" s="4" t="str">
        <f aca="false">IF($A6570="","",EDATE(INDEX(CARTAO_COMPRAS!$J:$J,INT((ROW()-2)/20)+2),MOD(ROW()-2,20)))</f>
        <v/>
      </c>
      <c r="I6570" s="4" t="str">
        <f aca="false">IF($H6570="","",$H6570-WEEKDAY($H6570,2)+1)</f>
        <v/>
      </c>
      <c r="J6570" s="4" t="str">
        <f aca="false">IF($I6570="","",$I6570+6)</f>
        <v/>
      </c>
      <c r="K6570" s="6" t="str">
        <f aca="false">IF($H6570="","",DATE(YEAR($H6570),MONTH($H6570),1))</f>
        <v/>
      </c>
      <c r="L6570" s="0" t="str">
        <f aca="false">IF($A6570="","",INDEX(CARTAO_COMPRAS!$K:$K,INT((ROW()-2)/20)+2))</f>
        <v/>
      </c>
      <c r="M6570" s="0" t="str">
        <f aca="false">IF($A6570="","","Compra no cartão")</f>
        <v/>
      </c>
    </row>
    <row r="6571" customFormat="false" ht="13.5" hidden="false" customHeight="false" outlineLevel="0" collapsed="false">
      <c r="A6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1" s="0" t="str">
        <f aca="false">IF($A6571="","",INDEX(CARTAO_COMPRAS!$C:$C,INT((ROW()-2)/20)+2))</f>
        <v/>
      </c>
      <c r="C6571" s="0" t="str">
        <f aca="false">IF($A6571="","",INDEX(CARTAO_COMPRAS!$D:$D,INT((ROW()-2)/20)+2))</f>
        <v/>
      </c>
      <c r="D6571" s="0" t="str">
        <f aca="false">IF($A6571="","",INDEX(CARTAO_COMPRAS!$E:$E,INT((ROW()-2)/20)+2))</f>
        <v/>
      </c>
      <c r="E6571" s="0" t="str">
        <f aca="false">IF($A6571="","",INDEX(CARTAO_COMPRAS!$H:$H,INT((ROW()-2)/20)+2)+MOD(ROW()-2,20))</f>
        <v/>
      </c>
      <c r="F6571" s="0" t="str">
        <f aca="false">IF($A6571="","",INDEX(CARTAO_COMPRAS!$G:$G,INT((ROW()-2)/20)+2))</f>
        <v/>
      </c>
      <c r="G6571" s="5" t="str">
        <f aca="false">IF($A6571="","",INDEX(CARTAO_COMPRAS!$I:$I,INT((ROW()-2)/20)+2))</f>
        <v/>
      </c>
      <c r="H6571" s="4" t="str">
        <f aca="false">IF($A6571="","",EDATE(INDEX(CARTAO_COMPRAS!$J:$J,INT((ROW()-2)/20)+2),MOD(ROW()-2,20)))</f>
        <v/>
      </c>
      <c r="I6571" s="4" t="str">
        <f aca="false">IF($H6571="","",$H6571-WEEKDAY($H6571,2)+1)</f>
        <v/>
      </c>
      <c r="J6571" s="4" t="str">
        <f aca="false">IF($I6571="","",$I6571+6)</f>
        <v/>
      </c>
      <c r="K6571" s="6" t="str">
        <f aca="false">IF($H6571="","",DATE(YEAR($H6571),MONTH($H6571),1))</f>
        <v/>
      </c>
      <c r="L6571" s="0" t="str">
        <f aca="false">IF($A6571="","",INDEX(CARTAO_COMPRAS!$K:$K,INT((ROW()-2)/20)+2))</f>
        <v/>
      </c>
      <c r="M6571" s="0" t="str">
        <f aca="false">IF($A6571="","","Compra no cartão")</f>
        <v/>
      </c>
    </row>
    <row r="6572" customFormat="false" ht="13.5" hidden="false" customHeight="false" outlineLevel="0" collapsed="false">
      <c r="A6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2" s="0" t="str">
        <f aca="false">IF($A6572="","",INDEX(CARTAO_COMPRAS!$C:$C,INT((ROW()-2)/20)+2))</f>
        <v/>
      </c>
      <c r="C6572" s="0" t="str">
        <f aca="false">IF($A6572="","",INDEX(CARTAO_COMPRAS!$D:$D,INT((ROW()-2)/20)+2))</f>
        <v/>
      </c>
      <c r="D6572" s="0" t="str">
        <f aca="false">IF($A6572="","",INDEX(CARTAO_COMPRAS!$E:$E,INT((ROW()-2)/20)+2))</f>
        <v/>
      </c>
      <c r="E6572" s="0" t="str">
        <f aca="false">IF($A6572="","",INDEX(CARTAO_COMPRAS!$H:$H,INT((ROW()-2)/20)+2)+MOD(ROW()-2,20))</f>
        <v/>
      </c>
      <c r="F6572" s="0" t="str">
        <f aca="false">IF($A6572="","",INDEX(CARTAO_COMPRAS!$G:$G,INT((ROW()-2)/20)+2))</f>
        <v/>
      </c>
      <c r="G6572" s="5" t="str">
        <f aca="false">IF($A6572="","",INDEX(CARTAO_COMPRAS!$I:$I,INT((ROW()-2)/20)+2))</f>
        <v/>
      </c>
      <c r="H6572" s="4" t="str">
        <f aca="false">IF($A6572="","",EDATE(INDEX(CARTAO_COMPRAS!$J:$J,INT((ROW()-2)/20)+2),MOD(ROW()-2,20)))</f>
        <v/>
      </c>
      <c r="I6572" s="4" t="str">
        <f aca="false">IF($H6572="","",$H6572-WEEKDAY($H6572,2)+1)</f>
        <v/>
      </c>
      <c r="J6572" s="4" t="str">
        <f aca="false">IF($I6572="","",$I6572+6)</f>
        <v/>
      </c>
      <c r="K6572" s="6" t="str">
        <f aca="false">IF($H6572="","",DATE(YEAR($H6572),MONTH($H6572),1))</f>
        <v/>
      </c>
      <c r="L6572" s="0" t="str">
        <f aca="false">IF($A6572="","",INDEX(CARTAO_COMPRAS!$K:$K,INT((ROW()-2)/20)+2))</f>
        <v/>
      </c>
      <c r="M6572" s="0" t="str">
        <f aca="false">IF($A6572="","","Compra no cartão")</f>
        <v/>
      </c>
    </row>
    <row r="6573" customFormat="false" ht="13.5" hidden="false" customHeight="false" outlineLevel="0" collapsed="false">
      <c r="A6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3" s="0" t="str">
        <f aca="false">IF($A6573="","",INDEX(CARTAO_COMPRAS!$C:$C,INT((ROW()-2)/20)+2))</f>
        <v/>
      </c>
      <c r="C6573" s="0" t="str">
        <f aca="false">IF($A6573="","",INDEX(CARTAO_COMPRAS!$D:$D,INT((ROW()-2)/20)+2))</f>
        <v/>
      </c>
      <c r="D6573" s="0" t="str">
        <f aca="false">IF($A6573="","",INDEX(CARTAO_COMPRAS!$E:$E,INT((ROW()-2)/20)+2))</f>
        <v/>
      </c>
      <c r="E6573" s="0" t="str">
        <f aca="false">IF($A6573="","",INDEX(CARTAO_COMPRAS!$H:$H,INT((ROW()-2)/20)+2)+MOD(ROW()-2,20))</f>
        <v/>
      </c>
      <c r="F6573" s="0" t="str">
        <f aca="false">IF($A6573="","",INDEX(CARTAO_COMPRAS!$G:$G,INT((ROW()-2)/20)+2))</f>
        <v/>
      </c>
      <c r="G6573" s="5" t="str">
        <f aca="false">IF($A6573="","",INDEX(CARTAO_COMPRAS!$I:$I,INT((ROW()-2)/20)+2))</f>
        <v/>
      </c>
      <c r="H6573" s="4" t="str">
        <f aca="false">IF($A6573="","",EDATE(INDEX(CARTAO_COMPRAS!$J:$J,INT((ROW()-2)/20)+2),MOD(ROW()-2,20)))</f>
        <v/>
      </c>
      <c r="I6573" s="4" t="str">
        <f aca="false">IF($H6573="","",$H6573-WEEKDAY($H6573,2)+1)</f>
        <v/>
      </c>
      <c r="J6573" s="4" t="str">
        <f aca="false">IF($I6573="","",$I6573+6)</f>
        <v/>
      </c>
      <c r="K6573" s="6" t="str">
        <f aca="false">IF($H6573="","",DATE(YEAR($H6573),MONTH($H6573),1))</f>
        <v/>
      </c>
      <c r="L6573" s="0" t="str">
        <f aca="false">IF($A6573="","",INDEX(CARTAO_COMPRAS!$K:$K,INT((ROW()-2)/20)+2))</f>
        <v/>
      </c>
      <c r="M6573" s="0" t="str">
        <f aca="false">IF($A6573="","","Compra no cartão")</f>
        <v/>
      </c>
    </row>
    <row r="6574" customFormat="false" ht="13.5" hidden="false" customHeight="false" outlineLevel="0" collapsed="false">
      <c r="A6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4" s="0" t="str">
        <f aca="false">IF($A6574="","",INDEX(CARTAO_COMPRAS!$C:$C,INT((ROW()-2)/20)+2))</f>
        <v/>
      </c>
      <c r="C6574" s="0" t="str">
        <f aca="false">IF($A6574="","",INDEX(CARTAO_COMPRAS!$D:$D,INT((ROW()-2)/20)+2))</f>
        <v/>
      </c>
      <c r="D6574" s="0" t="str">
        <f aca="false">IF($A6574="","",INDEX(CARTAO_COMPRAS!$E:$E,INT((ROW()-2)/20)+2))</f>
        <v/>
      </c>
      <c r="E6574" s="0" t="str">
        <f aca="false">IF($A6574="","",INDEX(CARTAO_COMPRAS!$H:$H,INT((ROW()-2)/20)+2)+MOD(ROW()-2,20))</f>
        <v/>
      </c>
      <c r="F6574" s="0" t="str">
        <f aca="false">IF($A6574="","",INDEX(CARTAO_COMPRAS!$G:$G,INT((ROW()-2)/20)+2))</f>
        <v/>
      </c>
      <c r="G6574" s="5" t="str">
        <f aca="false">IF($A6574="","",INDEX(CARTAO_COMPRAS!$I:$I,INT((ROW()-2)/20)+2))</f>
        <v/>
      </c>
      <c r="H6574" s="4" t="str">
        <f aca="false">IF($A6574="","",EDATE(INDEX(CARTAO_COMPRAS!$J:$J,INT((ROW()-2)/20)+2),MOD(ROW()-2,20)))</f>
        <v/>
      </c>
      <c r="I6574" s="4" t="str">
        <f aca="false">IF($H6574="","",$H6574-WEEKDAY($H6574,2)+1)</f>
        <v/>
      </c>
      <c r="J6574" s="4" t="str">
        <f aca="false">IF($I6574="","",$I6574+6)</f>
        <v/>
      </c>
      <c r="K6574" s="6" t="str">
        <f aca="false">IF($H6574="","",DATE(YEAR($H6574),MONTH($H6574),1))</f>
        <v/>
      </c>
      <c r="L6574" s="0" t="str">
        <f aca="false">IF($A6574="","",INDEX(CARTAO_COMPRAS!$K:$K,INT((ROW()-2)/20)+2))</f>
        <v/>
      </c>
      <c r="M6574" s="0" t="str">
        <f aca="false">IF($A6574="","","Compra no cartão")</f>
        <v/>
      </c>
    </row>
    <row r="6575" customFormat="false" ht="13.5" hidden="false" customHeight="false" outlineLevel="0" collapsed="false">
      <c r="A6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5" s="0" t="str">
        <f aca="false">IF($A6575="","",INDEX(CARTAO_COMPRAS!$C:$C,INT((ROW()-2)/20)+2))</f>
        <v/>
      </c>
      <c r="C6575" s="0" t="str">
        <f aca="false">IF($A6575="","",INDEX(CARTAO_COMPRAS!$D:$D,INT((ROW()-2)/20)+2))</f>
        <v/>
      </c>
      <c r="D6575" s="0" t="str">
        <f aca="false">IF($A6575="","",INDEX(CARTAO_COMPRAS!$E:$E,INT((ROW()-2)/20)+2))</f>
        <v/>
      </c>
      <c r="E6575" s="0" t="str">
        <f aca="false">IF($A6575="","",INDEX(CARTAO_COMPRAS!$H:$H,INT((ROW()-2)/20)+2)+MOD(ROW()-2,20))</f>
        <v/>
      </c>
      <c r="F6575" s="0" t="str">
        <f aca="false">IF($A6575="","",INDEX(CARTAO_COMPRAS!$G:$G,INT((ROW()-2)/20)+2))</f>
        <v/>
      </c>
      <c r="G6575" s="5" t="str">
        <f aca="false">IF($A6575="","",INDEX(CARTAO_COMPRAS!$I:$I,INT((ROW()-2)/20)+2))</f>
        <v/>
      </c>
      <c r="H6575" s="4" t="str">
        <f aca="false">IF($A6575="","",EDATE(INDEX(CARTAO_COMPRAS!$J:$J,INT((ROW()-2)/20)+2),MOD(ROW()-2,20)))</f>
        <v/>
      </c>
      <c r="I6575" s="4" t="str">
        <f aca="false">IF($H6575="","",$H6575-WEEKDAY($H6575,2)+1)</f>
        <v/>
      </c>
      <c r="J6575" s="4" t="str">
        <f aca="false">IF($I6575="","",$I6575+6)</f>
        <v/>
      </c>
      <c r="K6575" s="6" t="str">
        <f aca="false">IF($H6575="","",DATE(YEAR($H6575),MONTH($H6575),1))</f>
        <v/>
      </c>
      <c r="L6575" s="0" t="str">
        <f aca="false">IF($A6575="","",INDEX(CARTAO_COMPRAS!$K:$K,INT((ROW()-2)/20)+2))</f>
        <v/>
      </c>
      <c r="M6575" s="0" t="str">
        <f aca="false">IF($A6575="","","Compra no cartão")</f>
        <v/>
      </c>
    </row>
    <row r="6576" customFormat="false" ht="13.5" hidden="false" customHeight="false" outlineLevel="0" collapsed="false">
      <c r="A6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6" s="0" t="str">
        <f aca="false">IF($A6576="","",INDEX(CARTAO_COMPRAS!$C:$C,INT((ROW()-2)/20)+2))</f>
        <v/>
      </c>
      <c r="C6576" s="0" t="str">
        <f aca="false">IF($A6576="","",INDEX(CARTAO_COMPRAS!$D:$D,INT((ROW()-2)/20)+2))</f>
        <v/>
      </c>
      <c r="D6576" s="0" t="str">
        <f aca="false">IF($A6576="","",INDEX(CARTAO_COMPRAS!$E:$E,INT((ROW()-2)/20)+2))</f>
        <v/>
      </c>
      <c r="E6576" s="0" t="str">
        <f aca="false">IF($A6576="","",INDEX(CARTAO_COMPRAS!$H:$H,INT((ROW()-2)/20)+2)+MOD(ROW()-2,20))</f>
        <v/>
      </c>
      <c r="F6576" s="0" t="str">
        <f aca="false">IF($A6576="","",INDEX(CARTAO_COMPRAS!$G:$G,INT((ROW()-2)/20)+2))</f>
        <v/>
      </c>
      <c r="G6576" s="5" t="str">
        <f aca="false">IF($A6576="","",INDEX(CARTAO_COMPRAS!$I:$I,INT((ROW()-2)/20)+2))</f>
        <v/>
      </c>
      <c r="H6576" s="4" t="str">
        <f aca="false">IF($A6576="","",EDATE(INDEX(CARTAO_COMPRAS!$J:$J,INT((ROW()-2)/20)+2),MOD(ROW()-2,20)))</f>
        <v/>
      </c>
      <c r="I6576" s="4" t="str">
        <f aca="false">IF($H6576="","",$H6576-WEEKDAY($H6576,2)+1)</f>
        <v/>
      </c>
      <c r="J6576" s="4" t="str">
        <f aca="false">IF($I6576="","",$I6576+6)</f>
        <v/>
      </c>
      <c r="K6576" s="6" t="str">
        <f aca="false">IF($H6576="","",DATE(YEAR($H6576),MONTH($H6576),1))</f>
        <v/>
      </c>
      <c r="L6576" s="0" t="str">
        <f aca="false">IF($A6576="","",INDEX(CARTAO_COMPRAS!$K:$K,INT((ROW()-2)/20)+2))</f>
        <v/>
      </c>
      <c r="M6576" s="0" t="str">
        <f aca="false">IF($A6576="","","Compra no cartão")</f>
        <v/>
      </c>
    </row>
    <row r="6577" customFormat="false" ht="13.5" hidden="false" customHeight="false" outlineLevel="0" collapsed="false">
      <c r="A6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7" s="0" t="str">
        <f aca="false">IF($A6577="","",INDEX(CARTAO_COMPRAS!$C:$C,INT((ROW()-2)/20)+2))</f>
        <v/>
      </c>
      <c r="C6577" s="0" t="str">
        <f aca="false">IF($A6577="","",INDEX(CARTAO_COMPRAS!$D:$D,INT((ROW()-2)/20)+2))</f>
        <v/>
      </c>
      <c r="D6577" s="0" t="str">
        <f aca="false">IF($A6577="","",INDEX(CARTAO_COMPRAS!$E:$E,INT((ROW()-2)/20)+2))</f>
        <v/>
      </c>
      <c r="E6577" s="0" t="str">
        <f aca="false">IF($A6577="","",INDEX(CARTAO_COMPRAS!$H:$H,INT((ROW()-2)/20)+2)+MOD(ROW()-2,20))</f>
        <v/>
      </c>
      <c r="F6577" s="0" t="str">
        <f aca="false">IF($A6577="","",INDEX(CARTAO_COMPRAS!$G:$G,INT((ROW()-2)/20)+2))</f>
        <v/>
      </c>
      <c r="G6577" s="5" t="str">
        <f aca="false">IF($A6577="","",INDEX(CARTAO_COMPRAS!$I:$I,INT((ROW()-2)/20)+2))</f>
        <v/>
      </c>
      <c r="H6577" s="4" t="str">
        <f aca="false">IF($A6577="","",EDATE(INDEX(CARTAO_COMPRAS!$J:$J,INT((ROW()-2)/20)+2),MOD(ROW()-2,20)))</f>
        <v/>
      </c>
      <c r="I6577" s="4" t="str">
        <f aca="false">IF($H6577="","",$H6577-WEEKDAY($H6577,2)+1)</f>
        <v/>
      </c>
      <c r="J6577" s="4" t="str">
        <f aca="false">IF($I6577="","",$I6577+6)</f>
        <v/>
      </c>
      <c r="K6577" s="6" t="str">
        <f aca="false">IF($H6577="","",DATE(YEAR($H6577),MONTH($H6577),1))</f>
        <v/>
      </c>
      <c r="L6577" s="0" t="str">
        <f aca="false">IF($A6577="","",INDEX(CARTAO_COMPRAS!$K:$K,INT((ROW()-2)/20)+2))</f>
        <v/>
      </c>
      <c r="M6577" s="0" t="str">
        <f aca="false">IF($A6577="","","Compra no cartão")</f>
        <v/>
      </c>
    </row>
    <row r="6578" customFormat="false" ht="13.5" hidden="false" customHeight="false" outlineLevel="0" collapsed="false">
      <c r="A6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8" s="0" t="str">
        <f aca="false">IF($A6578="","",INDEX(CARTAO_COMPRAS!$C:$C,INT((ROW()-2)/20)+2))</f>
        <v/>
      </c>
      <c r="C6578" s="0" t="str">
        <f aca="false">IF($A6578="","",INDEX(CARTAO_COMPRAS!$D:$D,INT((ROW()-2)/20)+2))</f>
        <v/>
      </c>
      <c r="D6578" s="0" t="str">
        <f aca="false">IF($A6578="","",INDEX(CARTAO_COMPRAS!$E:$E,INT((ROW()-2)/20)+2))</f>
        <v/>
      </c>
      <c r="E6578" s="0" t="str">
        <f aca="false">IF($A6578="","",INDEX(CARTAO_COMPRAS!$H:$H,INT((ROW()-2)/20)+2)+MOD(ROW()-2,20))</f>
        <v/>
      </c>
      <c r="F6578" s="0" t="str">
        <f aca="false">IF($A6578="","",INDEX(CARTAO_COMPRAS!$G:$G,INT((ROW()-2)/20)+2))</f>
        <v/>
      </c>
      <c r="G6578" s="5" t="str">
        <f aca="false">IF($A6578="","",INDEX(CARTAO_COMPRAS!$I:$I,INT((ROW()-2)/20)+2))</f>
        <v/>
      </c>
      <c r="H6578" s="4" t="str">
        <f aca="false">IF($A6578="","",EDATE(INDEX(CARTAO_COMPRAS!$J:$J,INT((ROW()-2)/20)+2),MOD(ROW()-2,20)))</f>
        <v/>
      </c>
      <c r="I6578" s="4" t="str">
        <f aca="false">IF($H6578="","",$H6578-WEEKDAY($H6578,2)+1)</f>
        <v/>
      </c>
      <c r="J6578" s="4" t="str">
        <f aca="false">IF($I6578="","",$I6578+6)</f>
        <v/>
      </c>
      <c r="K6578" s="6" t="str">
        <f aca="false">IF($H6578="","",DATE(YEAR($H6578),MONTH($H6578),1))</f>
        <v/>
      </c>
      <c r="L6578" s="0" t="str">
        <f aca="false">IF($A6578="","",INDEX(CARTAO_COMPRAS!$K:$K,INT((ROW()-2)/20)+2))</f>
        <v/>
      </c>
      <c r="M6578" s="0" t="str">
        <f aca="false">IF($A6578="","","Compra no cartão")</f>
        <v/>
      </c>
    </row>
    <row r="6579" customFormat="false" ht="13.5" hidden="false" customHeight="false" outlineLevel="0" collapsed="false">
      <c r="A6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79" s="0" t="str">
        <f aca="false">IF($A6579="","",INDEX(CARTAO_COMPRAS!$C:$C,INT((ROW()-2)/20)+2))</f>
        <v/>
      </c>
      <c r="C6579" s="0" t="str">
        <f aca="false">IF($A6579="","",INDEX(CARTAO_COMPRAS!$D:$D,INT((ROW()-2)/20)+2))</f>
        <v/>
      </c>
      <c r="D6579" s="0" t="str">
        <f aca="false">IF($A6579="","",INDEX(CARTAO_COMPRAS!$E:$E,INT((ROW()-2)/20)+2))</f>
        <v/>
      </c>
      <c r="E6579" s="0" t="str">
        <f aca="false">IF($A6579="","",INDEX(CARTAO_COMPRAS!$H:$H,INT((ROW()-2)/20)+2)+MOD(ROW()-2,20))</f>
        <v/>
      </c>
      <c r="F6579" s="0" t="str">
        <f aca="false">IF($A6579="","",INDEX(CARTAO_COMPRAS!$G:$G,INT((ROW()-2)/20)+2))</f>
        <v/>
      </c>
      <c r="G6579" s="5" t="str">
        <f aca="false">IF($A6579="","",INDEX(CARTAO_COMPRAS!$I:$I,INT((ROW()-2)/20)+2))</f>
        <v/>
      </c>
      <c r="H6579" s="4" t="str">
        <f aca="false">IF($A6579="","",EDATE(INDEX(CARTAO_COMPRAS!$J:$J,INT((ROW()-2)/20)+2),MOD(ROW()-2,20)))</f>
        <v/>
      </c>
      <c r="I6579" s="4" t="str">
        <f aca="false">IF($H6579="","",$H6579-WEEKDAY($H6579,2)+1)</f>
        <v/>
      </c>
      <c r="J6579" s="4" t="str">
        <f aca="false">IF($I6579="","",$I6579+6)</f>
        <v/>
      </c>
      <c r="K6579" s="6" t="str">
        <f aca="false">IF($H6579="","",DATE(YEAR($H6579),MONTH($H6579),1))</f>
        <v/>
      </c>
      <c r="L6579" s="0" t="str">
        <f aca="false">IF($A6579="","",INDEX(CARTAO_COMPRAS!$K:$K,INT((ROW()-2)/20)+2))</f>
        <v/>
      </c>
      <c r="M6579" s="0" t="str">
        <f aca="false">IF($A6579="","","Compra no cartão")</f>
        <v/>
      </c>
    </row>
    <row r="6580" customFormat="false" ht="13.5" hidden="false" customHeight="false" outlineLevel="0" collapsed="false">
      <c r="A6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0" s="0" t="str">
        <f aca="false">IF($A6580="","",INDEX(CARTAO_COMPRAS!$C:$C,INT((ROW()-2)/20)+2))</f>
        <v/>
      </c>
      <c r="C6580" s="0" t="str">
        <f aca="false">IF($A6580="","",INDEX(CARTAO_COMPRAS!$D:$D,INT((ROW()-2)/20)+2))</f>
        <v/>
      </c>
      <c r="D6580" s="0" t="str">
        <f aca="false">IF($A6580="","",INDEX(CARTAO_COMPRAS!$E:$E,INT((ROW()-2)/20)+2))</f>
        <v/>
      </c>
      <c r="E6580" s="0" t="str">
        <f aca="false">IF($A6580="","",INDEX(CARTAO_COMPRAS!$H:$H,INT((ROW()-2)/20)+2)+MOD(ROW()-2,20))</f>
        <v/>
      </c>
      <c r="F6580" s="0" t="str">
        <f aca="false">IF($A6580="","",INDEX(CARTAO_COMPRAS!$G:$G,INT((ROW()-2)/20)+2))</f>
        <v/>
      </c>
      <c r="G6580" s="5" t="str">
        <f aca="false">IF($A6580="","",INDEX(CARTAO_COMPRAS!$I:$I,INT((ROW()-2)/20)+2))</f>
        <v/>
      </c>
      <c r="H6580" s="4" t="str">
        <f aca="false">IF($A6580="","",EDATE(INDEX(CARTAO_COMPRAS!$J:$J,INT((ROW()-2)/20)+2),MOD(ROW()-2,20)))</f>
        <v/>
      </c>
      <c r="I6580" s="4" t="str">
        <f aca="false">IF($H6580="","",$H6580-WEEKDAY($H6580,2)+1)</f>
        <v/>
      </c>
      <c r="J6580" s="4" t="str">
        <f aca="false">IF($I6580="","",$I6580+6)</f>
        <v/>
      </c>
      <c r="K6580" s="6" t="str">
        <f aca="false">IF($H6580="","",DATE(YEAR($H6580),MONTH($H6580),1))</f>
        <v/>
      </c>
      <c r="L6580" s="0" t="str">
        <f aca="false">IF($A6580="","",INDEX(CARTAO_COMPRAS!$K:$K,INT((ROW()-2)/20)+2))</f>
        <v/>
      </c>
      <c r="M6580" s="0" t="str">
        <f aca="false">IF($A6580="","","Compra no cartão")</f>
        <v/>
      </c>
    </row>
    <row r="6581" customFormat="false" ht="13.5" hidden="false" customHeight="false" outlineLevel="0" collapsed="false">
      <c r="A6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1" s="0" t="str">
        <f aca="false">IF($A6581="","",INDEX(CARTAO_COMPRAS!$C:$C,INT((ROW()-2)/20)+2))</f>
        <v/>
      </c>
      <c r="C6581" s="0" t="str">
        <f aca="false">IF($A6581="","",INDEX(CARTAO_COMPRAS!$D:$D,INT((ROW()-2)/20)+2))</f>
        <v/>
      </c>
      <c r="D6581" s="0" t="str">
        <f aca="false">IF($A6581="","",INDEX(CARTAO_COMPRAS!$E:$E,INT((ROW()-2)/20)+2))</f>
        <v/>
      </c>
      <c r="E6581" s="0" t="str">
        <f aca="false">IF($A6581="","",INDEX(CARTAO_COMPRAS!$H:$H,INT((ROW()-2)/20)+2)+MOD(ROW()-2,20))</f>
        <v/>
      </c>
      <c r="F6581" s="0" t="str">
        <f aca="false">IF($A6581="","",INDEX(CARTAO_COMPRAS!$G:$G,INT((ROW()-2)/20)+2))</f>
        <v/>
      </c>
      <c r="G6581" s="5" t="str">
        <f aca="false">IF($A6581="","",INDEX(CARTAO_COMPRAS!$I:$I,INT((ROW()-2)/20)+2))</f>
        <v/>
      </c>
      <c r="H6581" s="4" t="str">
        <f aca="false">IF($A6581="","",EDATE(INDEX(CARTAO_COMPRAS!$J:$J,INT((ROW()-2)/20)+2),MOD(ROW()-2,20)))</f>
        <v/>
      </c>
      <c r="I6581" s="4" t="str">
        <f aca="false">IF($H6581="","",$H6581-WEEKDAY($H6581,2)+1)</f>
        <v/>
      </c>
      <c r="J6581" s="4" t="str">
        <f aca="false">IF($I6581="","",$I6581+6)</f>
        <v/>
      </c>
      <c r="K6581" s="6" t="str">
        <f aca="false">IF($H6581="","",DATE(YEAR($H6581),MONTH($H6581),1))</f>
        <v/>
      </c>
      <c r="L6581" s="0" t="str">
        <f aca="false">IF($A6581="","",INDEX(CARTAO_COMPRAS!$K:$K,INT((ROW()-2)/20)+2))</f>
        <v/>
      </c>
      <c r="M6581" s="0" t="str">
        <f aca="false">IF($A6581="","","Compra no cartão")</f>
        <v/>
      </c>
    </row>
    <row r="6582" customFormat="false" ht="13.5" hidden="false" customHeight="false" outlineLevel="0" collapsed="false">
      <c r="A65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2" s="0" t="str">
        <f aca="false">IF($A6582="","",INDEX(CARTAO_COMPRAS!$C:$C,INT((ROW()-2)/20)+2))</f>
        <v/>
      </c>
      <c r="C6582" s="0" t="str">
        <f aca="false">IF($A6582="","",INDEX(CARTAO_COMPRAS!$D:$D,INT((ROW()-2)/20)+2))</f>
        <v/>
      </c>
      <c r="D6582" s="0" t="str">
        <f aca="false">IF($A6582="","",INDEX(CARTAO_COMPRAS!$E:$E,INT((ROW()-2)/20)+2))</f>
        <v/>
      </c>
      <c r="E6582" s="0" t="str">
        <f aca="false">IF($A6582="","",INDEX(CARTAO_COMPRAS!$H:$H,INT((ROW()-2)/20)+2)+MOD(ROW()-2,20))</f>
        <v/>
      </c>
      <c r="F6582" s="0" t="str">
        <f aca="false">IF($A6582="","",INDEX(CARTAO_COMPRAS!$G:$G,INT((ROW()-2)/20)+2))</f>
        <v/>
      </c>
      <c r="G6582" s="5" t="str">
        <f aca="false">IF($A6582="","",INDEX(CARTAO_COMPRAS!$I:$I,INT((ROW()-2)/20)+2))</f>
        <v/>
      </c>
      <c r="H6582" s="4" t="str">
        <f aca="false">IF($A6582="","",EDATE(INDEX(CARTAO_COMPRAS!$J:$J,INT((ROW()-2)/20)+2),MOD(ROW()-2,20)))</f>
        <v/>
      </c>
      <c r="I6582" s="4" t="str">
        <f aca="false">IF($H6582="","",$H6582-WEEKDAY($H6582,2)+1)</f>
        <v/>
      </c>
      <c r="J6582" s="4" t="str">
        <f aca="false">IF($I6582="","",$I6582+6)</f>
        <v/>
      </c>
      <c r="K6582" s="6" t="str">
        <f aca="false">IF($H6582="","",DATE(YEAR($H6582),MONTH($H6582),1))</f>
        <v/>
      </c>
      <c r="L6582" s="0" t="str">
        <f aca="false">IF($A6582="","",INDEX(CARTAO_COMPRAS!$K:$K,INT((ROW()-2)/20)+2))</f>
        <v/>
      </c>
      <c r="M6582" s="0" t="str">
        <f aca="false">IF($A6582="","","Compra no cartão")</f>
        <v/>
      </c>
    </row>
    <row r="6583" customFormat="false" ht="13.5" hidden="false" customHeight="false" outlineLevel="0" collapsed="false">
      <c r="A65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3" s="0" t="str">
        <f aca="false">IF($A6583="","",INDEX(CARTAO_COMPRAS!$C:$C,INT((ROW()-2)/20)+2))</f>
        <v/>
      </c>
      <c r="C6583" s="0" t="str">
        <f aca="false">IF($A6583="","",INDEX(CARTAO_COMPRAS!$D:$D,INT((ROW()-2)/20)+2))</f>
        <v/>
      </c>
      <c r="D6583" s="0" t="str">
        <f aca="false">IF($A6583="","",INDEX(CARTAO_COMPRAS!$E:$E,INT((ROW()-2)/20)+2))</f>
        <v/>
      </c>
      <c r="E6583" s="0" t="str">
        <f aca="false">IF($A6583="","",INDEX(CARTAO_COMPRAS!$H:$H,INT((ROW()-2)/20)+2)+MOD(ROW()-2,20))</f>
        <v/>
      </c>
      <c r="F6583" s="0" t="str">
        <f aca="false">IF($A6583="","",INDEX(CARTAO_COMPRAS!$G:$G,INT((ROW()-2)/20)+2))</f>
        <v/>
      </c>
      <c r="G6583" s="5" t="str">
        <f aca="false">IF($A6583="","",INDEX(CARTAO_COMPRAS!$I:$I,INT((ROW()-2)/20)+2))</f>
        <v/>
      </c>
      <c r="H6583" s="4" t="str">
        <f aca="false">IF($A6583="","",EDATE(INDEX(CARTAO_COMPRAS!$J:$J,INT((ROW()-2)/20)+2),MOD(ROW()-2,20)))</f>
        <v/>
      </c>
      <c r="I6583" s="4" t="str">
        <f aca="false">IF($H6583="","",$H6583-WEEKDAY($H6583,2)+1)</f>
        <v/>
      </c>
      <c r="J6583" s="4" t="str">
        <f aca="false">IF($I6583="","",$I6583+6)</f>
        <v/>
      </c>
      <c r="K6583" s="6" t="str">
        <f aca="false">IF($H6583="","",DATE(YEAR($H6583),MONTH($H6583),1))</f>
        <v/>
      </c>
      <c r="L6583" s="0" t="str">
        <f aca="false">IF($A6583="","",INDEX(CARTAO_COMPRAS!$K:$K,INT((ROW()-2)/20)+2))</f>
        <v/>
      </c>
      <c r="M6583" s="0" t="str">
        <f aca="false">IF($A6583="","","Compra no cartão")</f>
        <v/>
      </c>
    </row>
    <row r="6584" customFormat="false" ht="13.5" hidden="false" customHeight="false" outlineLevel="0" collapsed="false">
      <c r="A6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4" s="0" t="str">
        <f aca="false">IF($A6584="","",INDEX(CARTAO_COMPRAS!$C:$C,INT((ROW()-2)/20)+2))</f>
        <v/>
      </c>
      <c r="C6584" s="0" t="str">
        <f aca="false">IF($A6584="","",INDEX(CARTAO_COMPRAS!$D:$D,INT((ROW()-2)/20)+2))</f>
        <v/>
      </c>
      <c r="D6584" s="0" t="str">
        <f aca="false">IF($A6584="","",INDEX(CARTAO_COMPRAS!$E:$E,INT((ROW()-2)/20)+2))</f>
        <v/>
      </c>
      <c r="E6584" s="0" t="str">
        <f aca="false">IF($A6584="","",INDEX(CARTAO_COMPRAS!$H:$H,INT((ROW()-2)/20)+2)+MOD(ROW()-2,20))</f>
        <v/>
      </c>
      <c r="F6584" s="0" t="str">
        <f aca="false">IF($A6584="","",INDEX(CARTAO_COMPRAS!$G:$G,INT((ROW()-2)/20)+2))</f>
        <v/>
      </c>
      <c r="G6584" s="5" t="str">
        <f aca="false">IF($A6584="","",INDEX(CARTAO_COMPRAS!$I:$I,INT((ROW()-2)/20)+2))</f>
        <v/>
      </c>
      <c r="H6584" s="4" t="str">
        <f aca="false">IF($A6584="","",EDATE(INDEX(CARTAO_COMPRAS!$J:$J,INT((ROW()-2)/20)+2),MOD(ROW()-2,20)))</f>
        <v/>
      </c>
      <c r="I6584" s="4" t="str">
        <f aca="false">IF($H6584="","",$H6584-WEEKDAY($H6584,2)+1)</f>
        <v/>
      </c>
      <c r="J6584" s="4" t="str">
        <f aca="false">IF($I6584="","",$I6584+6)</f>
        <v/>
      </c>
      <c r="K6584" s="6" t="str">
        <f aca="false">IF($H6584="","",DATE(YEAR($H6584),MONTH($H6584),1))</f>
        <v/>
      </c>
      <c r="L6584" s="0" t="str">
        <f aca="false">IF($A6584="","",INDEX(CARTAO_COMPRAS!$K:$K,INT((ROW()-2)/20)+2))</f>
        <v/>
      </c>
      <c r="M6584" s="0" t="str">
        <f aca="false">IF($A6584="","","Compra no cartão")</f>
        <v/>
      </c>
    </row>
    <row r="6585" customFormat="false" ht="13.5" hidden="false" customHeight="false" outlineLevel="0" collapsed="false">
      <c r="A6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5" s="0" t="str">
        <f aca="false">IF($A6585="","",INDEX(CARTAO_COMPRAS!$C:$C,INT((ROW()-2)/20)+2))</f>
        <v/>
      </c>
      <c r="C6585" s="0" t="str">
        <f aca="false">IF($A6585="","",INDEX(CARTAO_COMPRAS!$D:$D,INT((ROW()-2)/20)+2))</f>
        <v/>
      </c>
      <c r="D6585" s="0" t="str">
        <f aca="false">IF($A6585="","",INDEX(CARTAO_COMPRAS!$E:$E,INT((ROW()-2)/20)+2))</f>
        <v/>
      </c>
      <c r="E6585" s="0" t="str">
        <f aca="false">IF($A6585="","",INDEX(CARTAO_COMPRAS!$H:$H,INT((ROW()-2)/20)+2)+MOD(ROW()-2,20))</f>
        <v/>
      </c>
      <c r="F6585" s="0" t="str">
        <f aca="false">IF($A6585="","",INDEX(CARTAO_COMPRAS!$G:$G,INT((ROW()-2)/20)+2))</f>
        <v/>
      </c>
      <c r="G6585" s="5" t="str">
        <f aca="false">IF($A6585="","",INDEX(CARTAO_COMPRAS!$I:$I,INT((ROW()-2)/20)+2))</f>
        <v/>
      </c>
      <c r="H6585" s="4" t="str">
        <f aca="false">IF($A6585="","",EDATE(INDEX(CARTAO_COMPRAS!$J:$J,INT((ROW()-2)/20)+2),MOD(ROW()-2,20)))</f>
        <v/>
      </c>
      <c r="I6585" s="4" t="str">
        <f aca="false">IF($H6585="","",$H6585-WEEKDAY($H6585,2)+1)</f>
        <v/>
      </c>
      <c r="J6585" s="4" t="str">
        <f aca="false">IF($I6585="","",$I6585+6)</f>
        <v/>
      </c>
      <c r="K6585" s="6" t="str">
        <f aca="false">IF($H6585="","",DATE(YEAR($H6585),MONTH($H6585),1))</f>
        <v/>
      </c>
      <c r="L6585" s="0" t="str">
        <f aca="false">IF($A6585="","",INDEX(CARTAO_COMPRAS!$K:$K,INT((ROW()-2)/20)+2))</f>
        <v/>
      </c>
      <c r="M6585" s="0" t="str">
        <f aca="false">IF($A6585="","","Compra no cartão")</f>
        <v/>
      </c>
    </row>
    <row r="6586" customFormat="false" ht="13.5" hidden="false" customHeight="false" outlineLevel="0" collapsed="false">
      <c r="A6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6" s="0" t="str">
        <f aca="false">IF($A6586="","",INDEX(CARTAO_COMPRAS!$C:$C,INT((ROW()-2)/20)+2))</f>
        <v/>
      </c>
      <c r="C6586" s="0" t="str">
        <f aca="false">IF($A6586="","",INDEX(CARTAO_COMPRAS!$D:$D,INT((ROW()-2)/20)+2))</f>
        <v/>
      </c>
      <c r="D6586" s="0" t="str">
        <f aca="false">IF($A6586="","",INDEX(CARTAO_COMPRAS!$E:$E,INT((ROW()-2)/20)+2))</f>
        <v/>
      </c>
      <c r="E6586" s="0" t="str">
        <f aca="false">IF($A6586="","",INDEX(CARTAO_COMPRAS!$H:$H,INT((ROW()-2)/20)+2)+MOD(ROW()-2,20))</f>
        <v/>
      </c>
      <c r="F6586" s="0" t="str">
        <f aca="false">IF($A6586="","",INDEX(CARTAO_COMPRAS!$G:$G,INT((ROW()-2)/20)+2))</f>
        <v/>
      </c>
      <c r="G6586" s="5" t="str">
        <f aca="false">IF($A6586="","",INDEX(CARTAO_COMPRAS!$I:$I,INT((ROW()-2)/20)+2))</f>
        <v/>
      </c>
      <c r="H6586" s="4" t="str">
        <f aca="false">IF($A6586="","",EDATE(INDEX(CARTAO_COMPRAS!$J:$J,INT((ROW()-2)/20)+2),MOD(ROW()-2,20)))</f>
        <v/>
      </c>
      <c r="I6586" s="4" t="str">
        <f aca="false">IF($H6586="","",$H6586-WEEKDAY($H6586,2)+1)</f>
        <v/>
      </c>
      <c r="J6586" s="4" t="str">
        <f aca="false">IF($I6586="","",$I6586+6)</f>
        <v/>
      </c>
      <c r="K6586" s="6" t="str">
        <f aca="false">IF($H6586="","",DATE(YEAR($H6586),MONTH($H6586),1))</f>
        <v/>
      </c>
      <c r="L6586" s="0" t="str">
        <f aca="false">IF($A6586="","",INDEX(CARTAO_COMPRAS!$K:$K,INT((ROW()-2)/20)+2))</f>
        <v/>
      </c>
      <c r="M6586" s="0" t="str">
        <f aca="false">IF($A6586="","","Compra no cartão")</f>
        <v/>
      </c>
    </row>
    <row r="6587" customFormat="false" ht="13.5" hidden="false" customHeight="false" outlineLevel="0" collapsed="false">
      <c r="A6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7" s="0" t="str">
        <f aca="false">IF($A6587="","",INDEX(CARTAO_COMPRAS!$C:$C,INT((ROW()-2)/20)+2))</f>
        <v/>
      </c>
      <c r="C6587" s="0" t="str">
        <f aca="false">IF($A6587="","",INDEX(CARTAO_COMPRAS!$D:$D,INT((ROW()-2)/20)+2))</f>
        <v/>
      </c>
      <c r="D6587" s="0" t="str">
        <f aca="false">IF($A6587="","",INDEX(CARTAO_COMPRAS!$E:$E,INT((ROW()-2)/20)+2))</f>
        <v/>
      </c>
      <c r="E6587" s="0" t="str">
        <f aca="false">IF($A6587="","",INDEX(CARTAO_COMPRAS!$H:$H,INT((ROW()-2)/20)+2)+MOD(ROW()-2,20))</f>
        <v/>
      </c>
      <c r="F6587" s="0" t="str">
        <f aca="false">IF($A6587="","",INDEX(CARTAO_COMPRAS!$G:$G,INT((ROW()-2)/20)+2))</f>
        <v/>
      </c>
      <c r="G6587" s="5" t="str">
        <f aca="false">IF($A6587="","",INDEX(CARTAO_COMPRAS!$I:$I,INT((ROW()-2)/20)+2))</f>
        <v/>
      </c>
      <c r="H6587" s="4" t="str">
        <f aca="false">IF($A6587="","",EDATE(INDEX(CARTAO_COMPRAS!$J:$J,INT((ROW()-2)/20)+2),MOD(ROW()-2,20)))</f>
        <v/>
      </c>
      <c r="I6587" s="4" t="str">
        <f aca="false">IF($H6587="","",$H6587-WEEKDAY($H6587,2)+1)</f>
        <v/>
      </c>
      <c r="J6587" s="4" t="str">
        <f aca="false">IF($I6587="","",$I6587+6)</f>
        <v/>
      </c>
      <c r="K6587" s="6" t="str">
        <f aca="false">IF($H6587="","",DATE(YEAR($H6587),MONTH($H6587),1))</f>
        <v/>
      </c>
      <c r="L6587" s="0" t="str">
        <f aca="false">IF($A6587="","",INDEX(CARTAO_COMPRAS!$K:$K,INT((ROW()-2)/20)+2))</f>
        <v/>
      </c>
      <c r="M6587" s="0" t="str">
        <f aca="false">IF($A6587="","","Compra no cartão")</f>
        <v/>
      </c>
    </row>
    <row r="6588" customFormat="false" ht="13.5" hidden="false" customHeight="false" outlineLevel="0" collapsed="false">
      <c r="A6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8" s="0" t="str">
        <f aca="false">IF($A6588="","",INDEX(CARTAO_COMPRAS!$C:$C,INT((ROW()-2)/20)+2))</f>
        <v/>
      </c>
      <c r="C6588" s="0" t="str">
        <f aca="false">IF($A6588="","",INDEX(CARTAO_COMPRAS!$D:$D,INT((ROW()-2)/20)+2))</f>
        <v/>
      </c>
      <c r="D6588" s="0" t="str">
        <f aca="false">IF($A6588="","",INDEX(CARTAO_COMPRAS!$E:$E,INT((ROW()-2)/20)+2))</f>
        <v/>
      </c>
      <c r="E6588" s="0" t="str">
        <f aca="false">IF($A6588="","",INDEX(CARTAO_COMPRAS!$H:$H,INT((ROW()-2)/20)+2)+MOD(ROW()-2,20))</f>
        <v/>
      </c>
      <c r="F6588" s="0" t="str">
        <f aca="false">IF($A6588="","",INDEX(CARTAO_COMPRAS!$G:$G,INT((ROW()-2)/20)+2))</f>
        <v/>
      </c>
      <c r="G6588" s="5" t="str">
        <f aca="false">IF($A6588="","",INDEX(CARTAO_COMPRAS!$I:$I,INT((ROW()-2)/20)+2))</f>
        <v/>
      </c>
      <c r="H6588" s="4" t="str">
        <f aca="false">IF($A6588="","",EDATE(INDEX(CARTAO_COMPRAS!$J:$J,INT((ROW()-2)/20)+2),MOD(ROW()-2,20)))</f>
        <v/>
      </c>
      <c r="I6588" s="4" t="str">
        <f aca="false">IF($H6588="","",$H6588-WEEKDAY($H6588,2)+1)</f>
        <v/>
      </c>
      <c r="J6588" s="4" t="str">
        <f aca="false">IF($I6588="","",$I6588+6)</f>
        <v/>
      </c>
      <c r="K6588" s="6" t="str">
        <f aca="false">IF($H6588="","",DATE(YEAR($H6588),MONTH($H6588),1))</f>
        <v/>
      </c>
      <c r="L6588" s="0" t="str">
        <f aca="false">IF($A6588="","",INDEX(CARTAO_COMPRAS!$K:$K,INT((ROW()-2)/20)+2))</f>
        <v/>
      </c>
      <c r="M6588" s="0" t="str">
        <f aca="false">IF($A6588="","","Compra no cartão")</f>
        <v/>
      </c>
    </row>
    <row r="6589" customFormat="false" ht="13.5" hidden="false" customHeight="false" outlineLevel="0" collapsed="false">
      <c r="A6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89" s="0" t="str">
        <f aca="false">IF($A6589="","",INDEX(CARTAO_COMPRAS!$C:$C,INT((ROW()-2)/20)+2))</f>
        <v/>
      </c>
      <c r="C6589" s="0" t="str">
        <f aca="false">IF($A6589="","",INDEX(CARTAO_COMPRAS!$D:$D,INT((ROW()-2)/20)+2))</f>
        <v/>
      </c>
      <c r="D6589" s="0" t="str">
        <f aca="false">IF($A6589="","",INDEX(CARTAO_COMPRAS!$E:$E,INT((ROW()-2)/20)+2))</f>
        <v/>
      </c>
      <c r="E6589" s="0" t="str">
        <f aca="false">IF($A6589="","",INDEX(CARTAO_COMPRAS!$H:$H,INT((ROW()-2)/20)+2)+MOD(ROW()-2,20))</f>
        <v/>
      </c>
      <c r="F6589" s="0" t="str">
        <f aca="false">IF($A6589="","",INDEX(CARTAO_COMPRAS!$G:$G,INT((ROW()-2)/20)+2))</f>
        <v/>
      </c>
      <c r="G6589" s="5" t="str">
        <f aca="false">IF($A6589="","",INDEX(CARTAO_COMPRAS!$I:$I,INT((ROW()-2)/20)+2))</f>
        <v/>
      </c>
      <c r="H6589" s="4" t="str">
        <f aca="false">IF($A6589="","",EDATE(INDEX(CARTAO_COMPRAS!$J:$J,INT((ROW()-2)/20)+2),MOD(ROW()-2,20)))</f>
        <v/>
      </c>
      <c r="I6589" s="4" t="str">
        <f aca="false">IF($H6589="","",$H6589-WEEKDAY($H6589,2)+1)</f>
        <v/>
      </c>
      <c r="J6589" s="4" t="str">
        <f aca="false">IF($I6589="","",$I6589+6)</f>
        <v/>
      </c>
      <c r="K6589" s="6" t="str">
        <f aca="false">IF($H6589="","",DATE(YEAR($H6589),MONTH($H6589),1))</f>
        <v/>
      </c>
      <c r="L6589" s="0" t="str">
        <f aca="false">IF($A6589="","",INDEX(CARTAO_COMPRAS!$K:$K,INT((ROW()-2)/20)+2))</f>
        <v/>
      </c>
      <c r="M6589" s="0" t="str">
        <f aca="false">IF($A6589="","","Compra no cartão")</f>
        <v/>
      </c>
    </row>
    <row r="6590" customFormat="false" ht="13.5" hidden="false" customHeight="false" outlineLevel="0" collapsed="false">
      <c r="A6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0" s="0" t="str">
        <f aca="false">IF($A6590="","",INDEX(CARTAO_COMPRAS!$C:$C,INT((ROW()-2)/20)+2))</f>
        <v/>
      </c>
      <c r="C6590" s="0" t="str">
        <f aca="false">IF($A6590="","",INDEX(CARTAO_COMPRAS!$D:$D,INT((ROW()-2)/20)+2))</f>
        <v/>
      </c>
      <c r="D6590" s="0" t="str">
        <f aca="false">IF($A6590="","",INDEX(CARTAO_COMPRAS!$E:$E,INT((ROW()-2)/20)+2))</f>
        <v/>
      </c>
      <c r="E6590" s="0" t="str">
        <f aca="false">IF($A6590="","",INDEX(CARTAO_COMPRAS!$H:$H,INT((ROW()-2)/20)+2)+MOD(ROW()-2,20))</f>
        <v/>
      </c>
      <c r="F6590" s="0" t="str">
        <f aca="false">IF($A6590="","",INDEX(CARTAO_COMPRAS!$G:$G,INT((ROW()-2)/20)+2))</f>
        <v/>
      </c>
      <c r="G6590" s="5" t="str">
        <f aca="false">IF($A6590="","",INDEX(CARTAO_COMPRAS!$I:$I,INT((ROW()-2)/20)+2))</f>
        <v/>
      </c>
      <c r="H6590" s="4" t="str">
        <f aca="false">IF($A6590="","",EDATE(INDEX(CARTAO_COMPRAS!$J:$J,INT((ROW()-2)/20)+2),MOD(ROW()-2,20)))</f>
        <v/>
      </c>
      <c r="I6590" s="4" t="str">
        <f aca="false">IF($H6590="","",$H6590-WEEKDAY($H6590,2)+1)</f>
        <v/>
      </c>
      <c r="J6590" s="4" t="str">
        <f aca="false">IF($I6590="","",$I6590+6)</f>
        <v/>
      </c>
      <c r="K6590" s="6" t="str">
        <f aca="false">IF($H6590="","",DATE(YEAR($H6590),MONTH($H6590),1))</f>
        <v/>
      </c>
      <c r="L6590" s="0" t="str">
        <f aca="false">IF($A6590="","",INDEX(CARTAO_COMPRAS!$K:$K,INT((ROW()-2)/20)+2))</f>
        <v/>
      </c>
      <c r="M6590" s="0" t="str">
        <f aca="false">IF($A6590="","","Compra no cartão")</f>
        <v/>
      </c>
    </row>
    <row r="6591" customFormat="false" ht="13.5" hidden="false" customHeight="false" outlineLevel="0" collapsed="false">
      <c r="A6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1" s="0" t="str">
        <f aca="false">IF($A6591="","",INDEX(CARTAO_COMPRAS!$C:$C,INT((ROW()-2)/20)+2))</f>
        <v/>
      </c>
      <c r="C6591" s="0" t="str">
        <f aca="false">IF($A6591="","",INDEX(CARTAO_COMPRAS!$D:$D,INT((ROW()-2)/20)+2))</f>
        <v/>
      </c>
      <c r="D6591" s="0" t="str">
        <f aca="false">IF($A6591="","",INDEX(CARTAO_COMPRAS!$E:$E,INT((ROW()-2)/20)+2))</f>
        <v/>
      </c>
      <c r="E6591" s="0" t="str">
        <f aca="false">IF($A6591="","",INDEX(CARTAO_COMPRAS!$H:$H,INT((ROW()-2)/20)+2)+MOD(ROW()-2,20))</f>
        <v/>
      </c>
      <c r="F6591" s="0" t="str">
        <f aca="false">IF($A6591="","",INDEX(CARTAO_COMPRAS!$G:$G,INT((ROW()-2)/20)+2))</f>
        <v/>
      </c>
      <c r="G6591" s="5" t="str">
        <f aca="false">IF($A6591="","",INDEX(CARTAO_COMPRAS!$I:$I,INT((ROW()-2)/20)+2))</f>
        <v/>
      </c>
      <c r="H6591" s="4" t="str">
        <f aca="false">IF($A6591="","",EDATE(INDEX(CARTAO_COMPRAS!$J:$J,INT((ROW()-2)/20)+2),MOD(ROW()-2,20)))</f>
        <v/>
      </c>
      <c r="I6591" s="4" t="str">
        <f aca="false">IF($H6591="","",$H6591-WEEKDAY($H6591,2)+1)</f>
        <v/>
      </c>
      <c r="J6591" s="4" t="str">
        <f aca="false">IF($I6591="","",$I6591+6)</f>
        <v/>
      </c>
      <c r="K6591" s="6" t="str">
        <f aca="false">IF($H6591="","",DATE(YEAR($H6591),MONTH($H6591),1))</f>
        <v/>
      </c>
      <c r="L6591" s="0" t="str">
        <f aca="false">IF($A6591="","",INDEX(CARTAO_COMPRAS!$K:$K,INT((ROW()-2)/20)+2))</f>
        <v/>
      </c>
      <c r="M6591" s="0" t="str">
        <f aca="false">IF($A6591="","","Compra no cartão")</f>
        <v/>
      </c>
    </row>
    <row r="6592" customFormat="false" ht="13.5" hidden="false" customHeight="false" outlineLevel="0" collapsed="false">
      <c r="A6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2" s="0" t="str">
        <f aca="false">IF($A6592="","",INDEX(CARTAO_COMPRAS!$C:$C,INT((ROW()-2)/20)+2))</f>
        <v/>
      </c>
      <c r="C6592" s="0" t="str">
        <f aca="false">IF($A6592="","",INDEX(CARTAO_COMPRAS!$D:$D,INT((ROW()-2)/20)+2))</f>
        <v/>
      </c>
      <c r="D6592" s="0" t="str">
        <f aca="false">IF($A6592="","",INDEX(CARTAO_COMPRAS!$E:$E,INT((ROW()-2)/20)+2))</f>
        <v/>
      </c>
      <c r="E6592" s="0" t="str">
        <f aca="false">IF($A6592="","",INDEX(CARTAO_COMPRAS!$H:$H,INT((ROW()-2)/20)+2)+MOD(ROW()-2,20))</f>
        <v/>
      </c>
      <c r="F6592" s="0" t="str">
        <f aca="false">IF($A6592="","",INDEX(CARTAO_COMPRAS!$G:$G,INT((ROW()-2)/20)+2))</f>
        <v/>
      </c>
      <c r="G6592" s="5" t="str">
        <f aca="false">IF($A6592="","",INDEX(CARTAO_COMPRAS!$I:$I,INT((ROW()-2)/20)+2))</f>
        <v/>
      </c>
      <c r="H6592" s="4" t="str">
        <f aca="false">IF($A6592="","",EDATE(INDEX(CARTAO_COMPRAS!$J:$J,INT((ROW()-2)/20)+2),MOD(ROW()-2,20)))</f>
        <v/>
      </c>
      <c r="I6592" s="4" t="str">
        <f aca="false">IF($H6592="","",$H6592-WEEKDAY($H6592,2)+1)</f>
        <v/>
      </c>
      <c r="J6592" s="4" t="str">
        <f aca="false">IF($I6592="","",$I6592+6)</f>
        <v/>
      </c>
      <c r="K6592" s="6" t="str">
        <f aca="false">IF($H6592="","",DATE(YEAR($H6592),MONTH($H6592),1))</f>
        <v/>
      </c>
      <c r="L6592" s="0" t="str">
        <f aca="false">IF($A6592="","",INDEX(CARTAO_COMPRAS!$K:$K,INT((ROW()-2)/20)+2))</f>
        <v/>
      </c>
      <c r="M6592" s="0" t="str">
        <f aca="false">IF($A6592="","","Compra no cartão")</f>
        <v/>
      </c>
    </row>
    <row r="6593" customFormat="false" ht="13.5" hidden="false" customHeight="false" outlineLevel="0" collapsed="false">
      <c r="A6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3" s="0" t="str">
        <f aca="false">IF($A6593="","",INDEX(CARTAO_COMPRAS!$C:$C,INT((ROW()-2)/20)+2))</f>
        <v/>
      </c>
      <c r="C6593" s="0" t="str">
        <f aca="false">IF($A6593="","",INDEX(CARTAO_COMPRAS!$D:$D,INT((ROW()-2)/20)+2))</f>
        <v/>
      </c>
      <c r="D6593" s="0" t="str">
        <f aca="false">IF($A6593="","",INDEX(CARTAO_COMPRAS!$E:$E,INT((ROW()-2)/20)+2))</f>
        <v/>
      </c>
      <c r="E6593" s="0" t="str">
        <f aca="false">IF($A6593="","",INDEX(CARTAO_COMPRAS!$H:$H,INT((ROW()-2)/20)+2)+MOD(ROW()-2,20))</f>
        <v/>
      </c>
      <c r="F6593" s="0" t="str">
        <f aca="false">IF($A6593="","",INDEX(CARTAO_COMPRAS!$G:$G,INT((ROW()-2)/20)+2))</f>
        <v/>
      </c>
      <c r="G6593" s="5" t="str">
        <f aca="false">IF($A6593="","",INDEX(CARTAO_COMPRAS!$I:$I,INT((ROW()-2)/20)+2))</f>
        <v/>
      </c>
      <c r="H6593" s="4" t="str">
        <f aca="false">IF($A6593="","",EDATE(INDEX(CARTAO_COMPRAS!$J:$J,INT((ROW()-2)/20)+2),MOD(ROW()-2,20)))</f>
        <v/>
      </c>
      <c r="I6593" s="4" t="str">
        <f aca="false">IF($H6593="","",$H6593-WEEKDAY($H6593,2)+1)</f>
        <v/>
      </c>
      <c r="J6593" s="4" t="str">
        <f aca="false">IF($I6593="","",$I6593+6)</f>
        <v/>
      </c>
      <c r="K6593" s="6" t="str">
        <f aca="false">IF($H6593="","",DATE(YEAR($H6593),MONTH($H6593),1))</f>
        <v/>
      </c>
      <c r="L6593" s="0" t="str">
        <f aca="false">IF($A6593="","",INDEX(CARTAO_COMPRAS!$K:$K,INT((ROW()-2)/20)+2))</f>
        <v/>
      </c>
      <c r="M6593" s="0" t="str">
        <f aca="false">IF($A6593="","","Compra no cartão")</f>
        <v/>
      </c>
    </row>
    <row r="6594" customFormat="false" ht="13.5" hidden="false" customHeight="false" outlineLevel="0" collapsed="false">
      <c r="A6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4" s="0" t="str">
        <f aca="false">IF($A6594="","",INDEX(CARTAO_COMPRAS!$C:$C,INT((ROW()-2)/20)+2))</f>
        <v/>
      </c>
      <c r="C6594" s="0" t="str">
        <f aca="false">IF($A6594="","",INDEX(CARTAO_COMPRAS!$D:$D,INT((ROW()-2)/20)+2))</f>
        <v/>
      </c>
      <c r="D6594" s="0" t="str">
        <f aca="false">IF($A6594="","",INDEX(CARTAO_COMPRAS!$E:$E,INT((ROW()-2)/20)+2))</f>
        <v/>
      </c>
      <c r="E6594" s="0" t="str">
        <f aca="false">IF($A6594="","",INDEX(CARTAO_COMPRAS!$H:$H,INT((ROW()-2)/20)+2)+MOD(ROW()-2,20))</f>
        <v/>
      </c>
      <c r="F6594" s="0" t="str">
        <f aca="false">IF($A6594="","",INDEX(CARTAO_COMPRAS!$G:$G,INT((ROW()-2)/20)+2))</f>
        <v/>
      </c>
      <c r="G6594" s="5" t="str">
        <f aca="false">IF($A6594="","",INDEX(CARTAO_COMPRAS!$I:$I,INT((ROW()-2)/20)+2))</f>
        <v/>
      </c>
      <c r="H6594" s="4" t="str">
        <f aca="false">IF($A6594="","",EDATE(INDEX(CARTAO_COMPRAS!$J:$J,INT((ROW()-2)/20)+2),MOD(ROW()-2,20)))</f>
        <v/>
      </c>
      <c r="I6594" s="4" t="str">
        <f aca="false">IF($H6594="","",$H6594-WEEKDAY($H6594,2)+1)</f>
        <v/>
      </c>
      <c r="J6594" s="4" t="str">
        <f aca="false">IF($I6594="","",$I6594+6)</f>
        <v/>
      </c>
      <c r="K6594" s="6" t="str">
        <f aca="false">IF($H6594="","",DATE(YEAR($H6594),MONTH($H6594),1))</f>
        <v/>
      </c>
      <c r="L6594" s="0" t="str">
        <f aca="false">IF($A6594="","",INDEX(CARTAO_COMPRAS!$K:$K,INT((ROW()-2)/20)+2))</f>
        <v/>
      </c>
      <c r="M6594" s="0" t="str">
        <f aca="false">IF($A6594="","","Compra no cartão")</f>
        <v/>
      </c>
    </row>
    <row r="6595" customFormat="false" ht="13.5" hidden="false" customHeight="false" outlineLevel="0" collapsed="false">
      <c r="A6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5" s="0" t="str">
        <f aca="false">IF($A6595="","",INDEX(CARTAO_COMPRAS!$C:$C,INT((ROW()-2)/20)+2))</f>
        <v/>
      </c>
      <c r="C6595" s="0" t="str">
        <f aca="false">IF($A6595="","",INDEX(CARTAO_COMPRAS!$D:$D,INT((ROW()-2)/20)+2))</f>
        <v/>
      </c>
      <c r="D6595" s="0" t="str">
        <f aca="false">IF($A6595="","",INDEX(CARTAO_COMPRAS!$E:$E,INT((ROW()-2)/20)+2))</f>
        <v/>
      </c>
      <c r="E6595" s="0" t="str">
        <f aca="false">IF($A6595="","",INDEX(CARTAO_COMPRAS!$H:$H,INT((ROW()-2)/20)+2)+MOD(ROW()-2,20))</f>
        <v/>
      </c>
      <c r="F6595" s="0" t="str">
        <f aca="false">IF($A6595="","",INDEX(CARTAO_COMPRAS!$G:$G,INT((ROW()-2)/20)+2))</f>
        <v/>
      </c>
      <c r="G6595" s="5" t="str">
        <f aca="false">IF($A6595="","",INDEX(CARTAO_COMPRAS!$I:$I,INT((ROW()-2)/20)+2))</f>
        <v/>
      </c>
      <c r="H6595" s="4" t="str">
        <f aca="false">IF($A6595="","",EDATE(INDEX(CARTAO_COMPRAS!$J:$J,INT((ROW()-2)/20)+2),MOD(ROW()-2,20)))</f>
        <v/>
      </c>
      <c r="I6595" s="4" t="str">
        <f aca="false">IF($H6595="","",$H6595-WEEKDAY($H6595,2)+1)</f>
        <v/>
      </c>
      <c r="J6595" s="4" t="str">
        <f aca="false">IF($I6595="","",$I6595+6)</f>
        <v/>
      </c>
      <c r="K6595" s="6" t="str">
        <f aca="false">IF($H6595="","",DATE(YEAR($H6595),MONTH($H6595),1))</f>
        <v/>
      </c>
      <c r="L6595" s="0" t="str">
        <f aca="false">IF($A6595="","",INDEX(CARTAO_COMPRAS!$K:$K,INT((ROW()-2)/20)+2))</f>
        <v/>
      </c>
      <c r="M6595" s="0" t="str">
        <f aca="false">IF($A6595="","","Compra no cartão")</f>
        <v/>
      </c>
    </row>
    <row r="6596" customFormat="false" ht="13.5" hidden="false" customHeight="false" outlineLevel="0" collapsed="false">
      <c r="A6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6" s="0" t="str">
        <f aca="false">IF($A6596="","",INDEX(CARTAO_COMPRAS!$C:$C,INT((ROW()-2)/20)+2))</f>
        <v/>
      </c>
      <c r="C6596" s="0" t="str">
        <f aca="false">IF($A6596="","",INDEX(CARTAO_COMPRAS!$D:$D,INT((ROW()-2)/20)+2))</f>
        <v/>
      </c>
      <c r="D6596" s="0" t="str">
        <f aca="false">IF($A6596="","",INDEX(CARTAO_COMPRAS!$E:$E,INT((ROW()-2)/20)+2))</f>
        <v/>
      </c>
      <c r="E6596" s="0" t="str">
        <f aca="false">IF($A6596="","",INDEX(CARTAO_COMPRAS!$H:$H,INT((ROW()-2)/20)+2)+MOD(ROW()-2,20))</f>
        <v/>
      </c>
      <c r="F6596" s="0" t="str">
        <f aca="false">IF($A6596="","",INDEX(CARTAO_COMPRAS!$G:$G,INT((ROW()-2)/20)+2))</f>
        <v/>
      </c>
      <c r="G6596" s="5" t="str">
        <f aca="false">IF($A6596="","",INDEX(CARTAO_COMPRAS!$I:$I,INT((ROW()-2)/20)+2))</f>
        <v/>
      </c>
      <c r="H6596" s="4" t="str">
        <f aca="false">IF($A6596="","",EDATE(INDEX(CARTAO_COMPRAS!$J:$J,INT((ROW()-2)/20)+2),MOD(ROW()-2,20)))</f>
        <v/>
      </c>
      <c r="I6596" s="4" t="str">
        <f aca="false">IF($H6596="","",$H6596-WEEKDAY($H6596,2)+1)</f>
        <v/>
      </c>
      <c r="J6596" s="4" t="str">
        <f aca="false">IF($I6596="","",$I6596+6)</f>
        <v/>
      </c>
      <c r="K6596" s="6" t="str">
        <f aca="false">IF($H6596="","",DATE(YEAR($H6596),MONTH($H6596),1))</f>
        <v/>
      </c>
      <c r="L6596" s="0" t="str">
        <f aca="false">IF($A6596="","",INDEX(CARTAO_COMPRAS!$K:$K,INT((ROW()-2)/20)+2))</f>
        <v/>
      </c>
      <c r="M6596" s="0" t="str">
        <f aca="false">IF($A6596="","","Compra no cartão")</f>
        <v/>
      </c>
    </row>
    <row r="6597" customFormat="false" ht="13.5" hidden="false" customHeight="false" outlineLevel="0" collapsed="false">
      <c r="A6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7" s="0" t="str">
        <f aca="false">IF($A6597="","",INDEX(CARTAO_COMPRAS!$C:$C,INT((ROW()-2)/20)+2))</f>
        <v/>
      </c>
      <c r="C6597" s="0" t="str">
        <f aca="false">IF($A6597="","",INDEX(CARTAO_COMPRAS!$D:$D,INT((ROW()-2)/20)+2))</f>
        <v/>
      </c>
      <c r="D6597" s="0" t="str">
        <f aca="false">IF($A6597="","",INDEX(CARTAO_COMPRAS!$E:$E,INT((ROW()-2)/20)+2))</f>
        <v/>
      </c>
      <c r="E6597" s="0" t="str">
        <f aca="false">IF($A6597="","",INDEX(CARTAO_COMPRAS!$H:$H,INT((ROW()-2)/20)+2)+MOD(ROW()-2,20))</f>
        <v/>
      </c>
      <c r="F6597" s="0" t="str">
        <f aca="false">IF($A6597="","",INDEX(CARTAO_COMPRAS!$G:$G,INT((ROW()-2)/20)+2))</f>
        <v/>
      </c>
      <c r="G6597" s="5" t="str">
        <f aca="false">IF($A6597="","",INDEX(CARTAO_COMPRAS!$I:$I,INT((ROW()-2)/20)+2))</f>
        <v/>
      </c>
      <c r="H6597" s="4" t="str">
        <f aca="false">IF($A6597="","",EDATE(INDEX(CARTAO_COMPRAS!$J:$J,INT((ROW()-2)/20)+2),MOD(ROW()-2,20)))</f>
        <v/>
      </c>
      <c r="I6597" s="4" t="str">
        <f aca="false">IF($H6597="","",$H6597-WEEKDAY($H6597,2)+1)</f>
        <v/>
      </c>
      <c r="J6597" s="4" t="str">
        <f aca="false">IF($I6597="","",$I6597+6)</f>
        <v/>
      </c>
      <c r="K6597" s="6" t="str">
        <f aca="false">IF($H6597="","",DATE(YEAR($H6597),MONTH($H6597),1))</f>
        <v/>
      </c>
      <c r="L6597" s="0" t="str">
        <f aca="false">IF($A6597="","",INDEX(CARTAO_COMPRAS!$K:$K,INT((ROW()-2)/20)+2))</f>
        <v/>
      </c>
      <c r="M6597" s="0" t="str">
        <f aca="false">IF($A6597="","","Compra no cartão")</f>
        <v/>
      </c>
    </row>
    <row r="6598" customFormat="false" ht="13.5" hidden="false" customHeight="false" outlineLevel="0" collapsed="false">
      <c r="A6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8" s="0" t="str">
        <f aca="false">IF($A6598="","",INDEX(CARTAO_COMPRAS!$C:$C,INT((ROW()-2)/20)+2))</f>
        <v/>
      </c>
      <c r="C6598" s="0" t="str">
        <f aca="false">IF($A6598="","",INDEX(CARTAO_COMPRAS!$D:$D,INT((ROW()-2)/20)+2))</f>
        <v/>
      </c>
      <c r="D6598" s="0" t="str">
        <f aca="false">IF($A6598="","",INDEX(CARTAO_COMPRAS!$E:$E,INT((ROW()-2)/20)+2))</f>
        <v/>
      </c>
      <c r="E6598" s="0" t="str">
        <f aca="false">IF($A6598="","",INDEX(CARTAO_COMPRAS!$H:$H,INT((ROW()-2)/20)+2)+MOD(ROW()-2,20))</f>
        <v/>
      </c>
      <c r="F6598" s="0" t="str">
        <f aca="false">IF($A6598="","",INDEX(CARTAO_COMPRAS!$G:$G,INT((ROW()-2)/20)+2))</f>
        <v/>
      </c>
      <c r="G6598" s="5" t="str">
        <f aca="false">IF($A6598="","",INDEX(CARTAO_COMPRAS!$I:$I,INT((ROW()-2)/20)+2))</f>
        <v/>
      </c>
      <c r="H6598" s="4" t="str">
        <f aca="false">IF($A6598="","",EDATE(INDEX(CARTAO_COMPRAS!$J:$J,INT((ROW()-2)/20)+2),MOD(ROW()-2,20)))</f>
        <v/>
      </c>
      <c r="I6598" s="4" t="str">
        <f aca="false">IF($H6598="","",$H6598-WEEKDAY($H6598,2)+1)</f>
        <v/>
      </c>
      <c r="J6598" s="4" t="str">
        <f aca="false">IF($I6598="","",$I6598+6)</f>
        <v/>
      </c>
      <c r="K6598" s="6" t="str">
        <f aca="false">IF($H6598="","",DATE(YEAR($H6598),MONTH($H6598),1))</f>
        <v/>
      </c>
      <c r="L6598" s="0" t="str">
        <f aca="false">IF($A6598="","",INDEX(CARTAO_COMPRAS!$K:$K,INT((ROW()-2)/20)+2))</f>
        <v/>
      </c>
      <c r="M6598" s="0" t="str">
        <f aca="false">IF($A6598="","","Compra no cartão")</f>
        <v/>
      </c>
    </row>
    <row r="6599" customFormat="false" ht="13.5" hidden="false" customHeight="false" outlineLevel="0" collapsed="false">
      <c r="A6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599" s="0" t="str">
        <f aca="false">IF($A6599="","",INDEX(CARTAO_COMPRAS!$C:$C,INT((ROW()-2)/20)+2))</f>
        <v/>
      </c>
      <c r="C6599" s="0" t="str">
        <f aca="false">IF($A6599="","",INDEX(CARTAO_COMPRAS!$D:$D,INT((ROW()-2)/20)+2))</f>
        <v/>
      </c>
      <c r="D6599" s="0" t="str">
        <f aca="false">IF($A6599="","",INDEX(CARTAO_COMPRAS!$E:$E,INT((ROW()-2)/20)+2))</f>
        <v/>
      </c>
      <c r="E6599" s="0" t="str">
        <f aca="false">IF($A6599="","",INDEX(CARTAO_COMPRAS!$H:$H,INT((ROW()-2)/20)+2)+MOD(ROW()-2,20))</f>
        <v/>
      </c>
      <c r="F6599" s="0" t="str">
        <f aca="false">IF($A6599="","",INDEX(CARTAO_COMPRAS!$G:$G,INT((ROW()-2)/20)+2))</f>
        <v/>
      </c>
      <c r="G6599" s="5" t="str">
        <f aca="false">IF($A6599="","",INDEX(CARTAO_COMPRAS!$I:$I,INT((ROW()-2)/20)+2))</f>
        <v/>
      </c>
      <c r="H6599" s="4" t="str">
        <f aca="false">IF($A6599="","",EDATE(INDEX(CARTAO_COMPRAS!$J:$J,INT((ROW()-2)/20)+2),MOD(ROW()-2,20)))</f>
        <v/>
      </c>
      <c r="I6599" s="4" t="str">
        <f aca="false">IF($H6599="","",$H6599-WEEKDAY($H6599,2)+1)</f>
        <v/>
      </c>
      <c r="J6599" s="4" t="str">
        <f aca="false">IF($I6599="","",$I6599+6)</f>
        <v/>
      </c>
      <c r="K6599" s="6" t="str">
        <f aca="false">IF($H6599="","",DATE(YEAR($H6599),MONTH($H6599),1))</f>
        <v/>
      </c>
      <c r="L6599" s="0" t="str">
        <f aca="false">IF($A6599="","",INDEX(CARTAO_COMPRAS!$K:$K,INT((ROW()-2)/20)+2))</f>
        <v/>
      </c>
      <c r="M6599" s="0" t="str">
        <f aca="false">IF($A6599="","","Compra no cartão")</f>
        <v/>
      </c>
    </row>
    <row r="6600" customFormat="false" ht="13.5" hidden="false" customHeight="false" outlineLevel="0" collapsed="false">
      <c r="A6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0" s="0" t="str">
        <f aca="false">IF($A6600="","",INDEX(CARTAO_COMPRAS!$C:$C,INT((ROW()-2)/20)+2))</f>
        <v/>
      </c>
      <c r="C6600" s="0" t="str">
        <f aca="false">IF($A6600="","",INDEX(CARTAO_COMPRAS!$D:$D,INT((ROW()-2)/20)+2))</f>
        <v/>
      </c>
      <c r="D6600" s="0" t="str">
        <f aca="false">IF($A6600="","",INDEX(CARTAO_COMPRAS!$E:$E,INT((ROW()-2)/20)+2))</f>
        <v/>
      </c>
      <c r="E6600" s="0" t="str">
        <f aca="false">IF($A6600="","",INDEX(CARTAO_COMPRAS!$H:$H,INT((ROW()-2)/20)+2)+MOD(ROW()-2,20))</f>
        <v/>
      </c>
      <c r="F6600" s="0" t="str">
        <f aca="false">IF($A6600="","",INDEX(CARTAO_COMPRAS!$G:$G,INT((ROW()-2)/20)+2))</f>
        <v/>
      </c>
      <c r="G6600" s="5" t="str">
        <f aca="false">IF($A6600="","",INDEX(CARTAO_COMPRAS!$I:$I,INT((ROW()-2)/20)+2))</f>
        <v/>
      </c>
      <c r="H6600" s="4" t="str">
        <f aca="false">IF($A6600="","",EDATE(INDEX(CARTAO_COMPRAS!$J:$J,INT((ROW()-2)/20)+2),MOD(ROW()-2,20)))</f>
        <v/>
      </c>
      <c r="I6600" s="4" t="str">
        <f aca="false">IF($H6600="","",$H6600-WEEKDAY($H6600,2)+1)</f>
        <v/>
      </c>
      <c r="J6600" s="4" t="str">
        <f aca="false">IF($I6600="","",$I6600+6)</f>
        <v/>
      </c>
      <c r="K6600" s="6" t="str">
        <f aca="false">IF($H6600="","",DATE(YEAR($H6600),MONTH($H6600),1))</f>
        <v/>
      </c>
      <c r="L6600" s="0" t="str">
        <f aca="false">IF($A6600="","",INDEX(CARTAO_COMPRAS!$K:$K,INT((ROW()-2)/20)+2))</f>
        <v/>
      </c>
      <c r="M6600" s="0" t="str">
        <f aca="false">IF($A6600="","","Compra no cartão")</f>
        <v/>
      </c>
    </row>
    <row r="6601" customFormat="false" ht="13.5" hidden="false" customHeight="false" outlineLevel="0" collapsed="false">
      <c r="A6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1" s="0" t="str">
        <f aca="false">IF($A6601="","",INDEX(CARTAO_COMPRAS!$C:$C,INT((ROW()-2)/20)+2))</f>
        <v/>
      </c>
      <c r="C6601" s="0" t="str">
        <f aca="false">IF($A6601="","",INDEX(CARTAO_COMPRAS!$D:$D,INT((ROW()-2)/20)+2))</f>
        <v/>
      </c>
      <c r="D6601" s="0" t="str">
        <f aca="false">IF($A6601="","",INDEX(CARTAO_COMPRAS!$E:$E,INT((ROW()-2)/20)+2))</f>
        <v/>
      </c>
      <c r="E6601" s="0" t="str">
        <f aca="false">IF($A6601="","",INDEX(CARTAO_COMPRAS!$H:$H,INT((ROW()-2)/20)+2)+MOD(ROW()-2,20))</f>
        <v/>
      </c>
      <c r="F6601" s="0" t="str">
        <f aca="false">IF($A6601="","",INDEX(CARTAO_COMPRAS!$G:$G,INT((ROW()-2)/20)+2))</f>
        <v/>
      </c>
      <c r="G6601" s="5" t="str">
        <f aca="false">IF($A6601="","",INDEX(CARTAO_COMPRAS!$I:$I,INT((ROW()-2)/20)+2))</f>
        <v/>
      </c>
      <c r="H6601" s="4" t="str">
        <f aca="false">IF($A6601="","",EDATE(INDEX(CARTAO_COMPRAS!$J:$J,INT((ROW()-2)/20)+2),MOD(ROW()-2,20)))</f>
        <v/>
      </c>
      <c r="I6601" s="4" t="str">
        <f aca="false">IF($H6601="","",$H6601-WEEKDAY($H6601,2)+1)</f>
        <v/>
      </c>
      <c r="J6601" s="4" t="str">
        <f aca="false">IF($I6601="","",$I6601+6)</f>
        <v/>
      </c>
      <c r="K6601" s="6" t="str">
        <f aca="false">IF($H6601="","",DATE(YEAR($H6601),MONTH($H6601),1))</f>
        <v/>
      </c>
      <c r="L6601" s="0" t="str">
        <f aca="false">IF($A6601="","",INDEX(CARTAO_COMPRAS!$K:$K,INT((ROW()-2)/20)+2))</f>
        <v/>
      </c>
      <c r="M6601" s="0" t="str">
        <f aca="false">IF($A6601="","","Compra no cartão")</f>
        <v/>
      </c>
    </row>
    <row r="6602" customFormat="false" ht="13.5" hidden="false" customHeight="false" outlineLevel="0" collapsed="false">
      <c r="A66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2" s="0" t="str">
        <f aca="false">IF($A6602="","",INDEX(CARTAO_COMPRAS!$C:$C,INT((ROW()-2)/20)+2))</f>
        <v/>
      </c>
      <c r="C6602" s="0" t="str">
        <f aca="false">IF($A6602="","",INDEX(CARTAO_COMPRAS!$D:$D,INT((ROW()-2)/20)+2))</f>
        <v/>
      </c>
      <c r="D6602" s="0" t="str">
        <f aca="false">IF($A6602="","",INDEX(CARTAO_COMPRAS!$E:$E,INT((ROW()-2)/20)+2))</f>
        <v/>
      </c>
      <c r="E6602" s="0" t="str">
        <f aca="false">IF($A6602="","",INDEX(CARTAO_COMPRAS!$H:$H,INT((ROW()-2)/20)+2)+MOD(ROW()-2,20))</f>
        <v/>
      </c>
      <c r="F6602" s="0" t="str">
        <f aca="false">IF($A6602="","",INDEX(CARTAO_COMPRAS!$G:$G,INT((ROW()-2)/20)+2))</f>
        <v/>
      </c>
      <c r="G6602" s="5" t="str">
        <f aca="false">IF($A6602="","",INDEX(CARTAO_COMPRAS!$I:$I,INT((ROW()-2)/20)+2))</f>
        <v/>
      </c>
      <c r="H6602" s="4" t="str">
        <f aca="false">IF($A6602="","",EDATE(INDEX(CARTAO_COMPRAS!$J:$J,INT((ROW()-2)/20)+2),MOD(ROW()-2,20)))</f>
        <v/>
      </c>
      <c r="I6602" s="4" t="str">
        <f aca="false">IF($H6602="","",$H6602-WEEKDAY($H6602,2)+1)</f>
        <v/>
      </c>
      <c r="J6602" s="4" t="str">
        <f aca="false">IF($I6602="","",$I6602+6)</f>
        <v/>
      </c>
      <c r="K6602" s="6" t="str">
        <f aca="false">IF($H6602="","",DATE(YEAR($H6602),MONTH($H6602),1))</f>
        <v/>
      </c>
      <c r="L6602" s="0" t="str">
        <f aca="false">IF($A6602="","",INDEX(CARTAO_COMPRAS!$K:$K,INT((ROW()-2)/20)+2))</f>
        <v/>
      </c>
      <c r="M6602" s="0" t="str">
        <f aca="false">IF($A6602="","","Compra no cartão")</f>
        <v/>
      </c>
    </row>
    <row r="6603" customFormat="false" ht="13.5" hidden="false" customHeight="false" outlineLevel="0" collapsed="false">
      <c r="A6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3" s="0" t="str">
        <f aca="false">IF($A6603="","",INDEX(CARTAO_COMPRAS!$C:$C,INT((ROW()-2)/20)+2))</f>
        <v/>
      </c>
      <c r="C6603" s="0" t="str">
        <f aca="false">IF($A6603="","",INDEX(CARTAO_COMPRAS!$D:$D,INT((ROW()-2)/20)+2))</f>
        <v/>
      </c>
      <c r="D6603" s="0" t="str">
        <f aca="false">IF($A6603="","",INDEX(CARTAO_COMPRAS!$E:$E,INT((ROW()-2)/20)+2))</f>
        <v/>
      </c>
      <c r="E6603" s="0" t="str">
        <f aca="false">IF($A6603="","",INDEX(CARTAO_COMPRAS!$H:$H,INT((ROW()-2)/20)+2)+MOD(ROW()-2,20))</f>
        <v/>
      </c>
      <c r="F6603" s="0" t="str">
        <f aca="false">IF($A6603="","",INDEX(CARTAO_COMPRAS!$G:$G,INT((ROW()-2)/20)+2))</f>
        <v/>
      </c>
      <c r="G6603" s="5" t="str">
        <f aca="false">IF($A6603="","",INDEX(CARTAO_COMPRAS!$I:$I,INT((ROW()-2)/20)+2))</f>
        <v/>
      </c>
      <c r="H6603" s="4" t="str">
        <f aca="false">IF($A6603="","",EDATE(INDEX(CARTAO_COMPRAS!$J:$J,INT((ROW()-2)/20)+2),MOD(ROW()-2,20)))</f>
        <v/>
      </c>
      <c r="I6603" s="4" t="str">
        <f aca="false">IF($H6603="","",$H6603-WEEKDAY($H6603,2)+1)</f>
        <v/>
      </c>
      <c r="J6603" s="4" t="str">
        <f aca="false">IF($I6603="","",$I6603+6)</f>
        <v/>
      </c>
      <c r="K6603" s="6" t="str">
        <f aca="false">IF($H6603="","",DATE(YEAR($H6603),MONTH($H6603),1))</f>
        <v/>
      </c>
      <c r="L6603" s="0" t="str">
        <f aca="false">IF($A6603="","",INDEX(CARTAO_COMPRAS!$K:$K,INT((ROW()-2)/20)+2))</f>
        <v/>
      </c>
      <c r="M6603" s="0" t="str">
        <f aca="false">IF($A6603="","","Compra no cartão")</f>
        <v/>
      </c>
    </row>
    <row r="6604" customFormat="false" ht="13.5" hidden="false" customHeight="false" outlineLevel="0" collapsed="false">
      <c r="A6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4" s="0" t="str">
        <f aca="false">IF($A6604="","",INDEX(CARTAO_COMPRAS!$C:$C,INT((ROW()-2)/20)+2))</f>
        <v/>
      </c>
      <c r="C6604" s="0" t="str">
        <f aca="false">IF($A6604="","",INDEX(CARTAO_COMPRAS!$D:$D,INT((ROW()-2)/20)+2))</f>
        <v/>
      </c>
      <c r="D6604" s="0" t="str">
        <f aca="false">IF($A6604="","",INDEX(CARTAO_COMPRAS!$E:$E,INT((ROW()-2)/20)+2))</f>
        <v/>
      </c>
      <c r="E6604" s="0" t="str">
        <f aca="false">IF($A6604="","",INDEX(CARTAO_COMPRAS!$H:$H,INT((ROW()-2)/20)+2)+MOD(ROW()-2,20))</f>
        <v/>
      </c>
      <c r="F6604" s="0" t="str">
        <f aca="false">IF($A6604="","",INDEX(CARTAO_COMPRAS!$G:$G,INT((ROW()-2)/20)+2))</f>
        <v/>
      </c>
      <c r="G6604" s="5" t="str">
        <f aca="false">IF($A6604="","",INDEX(CARTAO_COMPRAS!$I:$I,INT((ROW()-2)/20)+2))</f>
        <v/>
      </c>
      <c r="H6604" s="4" t="str">
        <f aca="false">IF($A6604="","",EDATE(INDEX(CARTAO_COMPRAS!$J:$J,INT((ROW()-2)/20)+2),MOD(ROW()-2,20)))</f>
        <v/>
      </c>
      <c r="I6604" s="4" t="str">
        <f aca="false">IF($H6604="","",$H6604-WEEKDAY($H6604,2)+1)</f>
        <v/>
      </c>
      <c r="J6604" s="4" t="str">
        <f aca="false">IF($I6604="","",$I6604+6)</f>
        <v/>
      </c>
      <c r="K6604" s="6" t="str">
        <f aca="false">IF($H6604="","",DATE(YEAR($H6604),MONTH($H6604),1))</f>
        <v/>
      </c>
      <c r="L6604" s="0" t="str">
        <f aca="false">IF($A6604="","",INDEX(CARTAO_COMPRAS!$K:$K,INT((ROW()-2)/20)+2))</f>
        <v/>
      </c>
      <c r="M6604" s="0" t="str">
        <f aca="false">IF($A6604="","","Compra no cartão")</f>
        <v/>
      </c>
    </row>
    <row r="6605" customFormat="false" ht="13.5" hidden="false" customHeight="false" outlineLevel="0" collapsed="false">
      <c r="A6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5" s="0" t="str">
        <f aca="false">IF($A6605="","",INDEX(CARTAO_COMPRAS!$C:$C,INT((ROW()-2)/20)+2))</f>
        <v/>
      </c>
      <c r="C6605" s="0" t="str">
        <f aca="false">IF($A6605="","",INDEX(CARTAO_COMPRAS!$D:$D,INT((ROW()-2)/20)+2))</f>
        <v/>
      </c>
      <c r="D6605" s="0" t="str">
        <f aca="false">IF($A6605="","",INDEX(CARTAO_COMPRAS!$E:$E,INT((ROW()-2)/20)+2))</f>
        <v/>
      </c>
      <c r="E6605" s="0" t="str">
        <f aca="false">IF($A6605="","",INDEX(CARTAO_COMPRAS!$H:$H,INT((ROW()-2)/20)+2)+MOD(ROW()-2,20))</f>
        <v/>
      </c>
      <c r="F6605" s="0" t="str">
        <f aca="false">IF($A6605="","",INDEX(CARTAO_COMPRAS!$G:$G,INT((ROW()-2)/20)+2))</f>
        <v/>
      </c>
      <c r="G6605" s="5" t="str">
        <f aca="false">IF($A6605="","",INDEX(CARTAO_COMPRAS!$I:$I,INT((ROW()-2)/20)+2))</f>
        <v/>
      </c>
      <c r="H6605" s="4" t="str">
        <f aca="false">IF($A6605="","",EDATE(INDEX(CARTAO_COMPRAS!$J:$J,INT((ROW()-2)/20)+2),MOD(ROW()-2,20)))</f>
        <v/>
      </c>
      <c r="I6605" s="4" t="str">
        <f aca="false">IF($H6605="","",$H6605-WEEKDAY($H6605,2)+1)</f>
        <v/>
      </c>
      <c r="J6605" s="4" t="str">
        <f aca="false">IF($I6605="","",$I6605+6)</f>
        <v/>
      </c>
      <c r="K6605" s="6" t="str">
        <f aca="false">IF($H6605="","",DATE(YEAR($H6605),MONTH($H6605),1))</f>
        <v/>
      </c>
      <c r="L6605" s="0" t="str">
        <f aca="false">IF($A6605="","",INDEX(CARTAO_COMPRAS!$K:$K,INT((ROW()-2)/20)+2))</f>
        <v/>
      </c>
      <c r="M6605" s="0" t="str">
        <f aca="false">IF($A6605="","","Compra no cartão")</f>
        <v/>
      </c>
    </row>
    <row r="6606" customFormat="false" ht="13.5" hidden="false" customHeight="false" outlineLevel="0" collapsed="false">
      <c r="A6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6" s="0" t="str">
        <f aca="false">IF($A6606="","",INDEX(CARTAO_COMPRAS!$C:$C,INT((ROW()-2)/20)+2))</f>
        <v/>
      </c>
      <c r="C6606" s="0" t="str">
        <f aca="false">IF($A6606="","",INDEX(CARTAO_COMPRAS!$D:$D,INT((ROW()-2)/20)+2))</f>
        <v/>
      </c>
      <c r="D6606" s="0" t="str">
        <f aca="false">IF($A6606="","",INDEX(CARTAO_COMPRAS!$E:$E,INT((ROW()-2)/20)+2))</f>
        <v/>
      </c>
      <c r="E6606" s="0" t="str">
        <f aca="false">IF($A6606="","",INDEX(CARTAO_COMPRAS!$H:$H,INT((ROW()-2)/20)+2)+MOD(ROW()-2,20))</f>
        <v/>
      </c>
      <c r="F6606" s="0" t="str">
        <f aca="false">IF($A6606="","",INDEX(CARTAO_COMPRAS!$G:$G,INT((ROW()-2)/20)+2))</f>
        <v/>
      </c>
      <c r="G6606" s="5" t="str">
        <f aca="false">IF($A6606="","",INDEX(CARTAO_COMPRAS!$I:$I,INT((ROW()-2)/20)+2))</f>
        <v/>
      </c>
      <c r="H6606" s="4" t="str">
        <f aca="false">IF($A6606="","",EDATE(INDEX(CARTAO_COMPRAS!$J:$J,INT((ROW()-2)/20)+2),MOD(ROW()-2,20)))</f>
        <v/>
      </c>
      <c r="I6606" s="4" t="str">
        <f aca="false">IF($H6606="","",$H6606-WEEKDAY($H6606,2)+1)</f>
        <v/>
      </c>
      <c r="J6606" s="4" t="str">
        <f aca="false">IF($I6606="","",$I6606+6)</f>
        <v/>
      </c>
      <c r="K6606" s="6" t="str">
        <f aca="false">IF($H6606="","",DATE(YEAR($H6606),MONTH($H6606),1))</f>
        <v/>
      </c>
      <c r="L6606" s="0" t="str">
        <f aca="false">IF($A6606="","",INDEX(CARTAO_COMPRAS!$K:$K,INT((ROW()-2)/20)+2))</f>
        <v/>
      </c>
      <c r="M6606" s="0" t="str">
        <f aca="false">IF($A6606="","","Compra no cartão")</f>
        <v/>
      </c>
    </row>
    <row r="6607" customFormat="false" ht="13.5" hidden="false" customHeight="false" outlineLevel="0" collapsed="false">
      <c r="A6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7" s="0" t="str">
        <f aca="false">IF($A6607="","",INDEX(CARTAO_COMPRAS!$C:$C,INT((ROW()-2)/20)+2))</f>
        <v/>
      </c>
      <c r="C6607" s="0" t="str">
        <f aca="false">IF($A6607="","",INDEX(CARTAO_COMPRAS!$D:$D,INT((ROW()-2)/20)+2))</f>
        <v/>
      </c>
      <c r="D6607" s="0" t="str">
        <f aca="false">IF($A6607="","",INDEX(CARTAO_COMPRAS!$E:$E,INT((ROW()-2)/20)+2))</f>
        <v/>
      </c>
      <c r="E6607" s="0" t="str">
        <f aca="false">IF($A6607="","",INDEX(CARTAO_COMPRAS!$H:$H,INT((ROW()-2)/20)+2)+MOD(ROW()-2,20))</f>
        <v/>
      </c>
      <c r="F6607" s="0" t="str">
        <f aca="false">IF($A6607="","",INDEX(CARTAO_COMPRAS!$G:$G,INT((ROW()-2)/20)+2))</f>
        <v/>
      </c>
      <c r="G6607" s="5" t="str">
        <f aca="false">IF($A6607="","",INDEX(CARTAO_COMPRAS!$I:$I,INT((ROW()-2)/20)+2))</f>
        <v/>
      </c>
      <c r="H6607" s="4" t="str">
        <f aca="false">IF($A6607="","",EDATE(INDEX(CARTAO_COMPRAS!$J:$J,INT((ROW()-2)/20)+2),MOD(ROW()-2,20)))</f>
        <v/>
      </c>
      <c r="I6607" s="4" t="str">
        <f aca="false">IF($H6607="","",$H6607-WEEKDAY($H6607,2)+1)</f>
        <v/>
      </c>
      <c r="J6607" s="4" t="str">
        <f aca="false">IF($I6607="","",$I6607+6)</f>
        <v/>
      </c>
      <c r="K6607" s="6" t="str">
        <f aca="false">IF($H6607="","",DATE(YEAR($H6607),MONTH($H6607),1))</f>
        <v/>
      </c>
      <c r="L6607" s="0" t="str">
        <f aca="false">IF($A6607="","",INDEX(CARTAO_COMPRAS!$K:$K,INT((ROW()-2)/20)+2))</f>
        <v/>
      </c>
      <c r="M6607" s="0" t="str">
        <f aca="false">IF($A6607="","","Compra no cartão")</f>
        <v/>
      </c>
    </row>
    <row r="6608" customFormat="false" ht="13.5" hidden="false" customHeight="false" outlineLevel="0" collapsed="false">
      <c r="A6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8" s="0" t="str">
        <f aca="false">IF($A6608="","",INDEX(CARTAO_COMPRAS!$C:$C,INT((ROW()-2)/20)+2))</f>
        <v/>
      </c>
      <c r="C6608" s="0" t="str">
        <f aca="false">IF($A6608="","",INDEX(CARTAO_COMPRAS!$D:$D,INT((ROW()-2)/20)+2))</f>
        <v/>
      </c>
      <c r="D6608" s="0" t="str">
        <f aca="false">IF($A6608="","",INDEX(CARTAO_COMPRAS!$E:$E,INT((ROW()-2)/20)+2))</f>
        <v/>
      </c>
      <c r="E6608" s="0" t="str">
        <f aca="false">IF($A6608="","",INDEX(CARTAO_COMPRAS!$H:$H,INT((ROW()-2)/20)+2)+MOD(ROW()-2,20))</f>
        <v/>
      </c>
      <c r="F6608" s="0" t="str">
        <f aca="false">IF($A6608="","",INDEX(CARTAO_COMPRAS!$G:$G,INT((ROW()-2)/20)+2))</f>
        <v/>
      </c>
      <c r="G6608" s="5" t="str">
        <f aca="false">IF($A6608="","",INDEX(CARTAO_COMPRAS!$I:$I,INT((ROW()-2)/20)+2))</f>
        <v/>
      </c>
      <c r="H6608" s="4" t="str">
        <f aca="false">IF($A6608="","",EDATE(INDEX(CARTAO_COMPRAS!$J:$J,INT((ROW()-2)/20)+2),MOD(ROW()-2,20)))</f>
        <v/>
      </c>
      <c r="I6608" s="4" t="str">
        <f aca="false">IF($H6608="","",$H6608-WEEKDAY($H6608,2)+1)</f>
        <v/>
      </c>
      <c r="J6608" s="4" t="str">
        <f aca="false">IF($I6608="","",$I6608+6)</f>
        <v/>
      </c>
      <c r="K6608" s="6" t="str">
        <f aca="false">IF($H6608="","",DATE(YEAR($H6608),MONTH($H6608),1))</f>
        <v/>
      </c>
      <c r="L6608" s="0" t="str">
        <f aca="false">IF($A6608="","",INDEX(CARTAO_COMPRAS!$K:$K,INT((ROW()-2)/20)+2))</f>
        <v/>
      </c>
      <c r="M6608" s="0" t="str">
        <f aca="false">IF($A6608="","","Compra no cartão")</f>
        <v/>
      </c>
    </row>
    <row r="6609" customFormat="false" ht="13.5" hidden="false" customHeight="false" outlineLevel="0" collapsed="false">
      <c r="A6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09" s="0" t="str">
        <f aca="false">IF($A6609="","",INDEX(CARTAO_COMPRAS!$C:$C,INT((ROW()-2)/20)+2))</f>
        <v/>
      </c>
      <c r="C6609" s="0" t="str">
        <f aca="false">IF($A6609="","",INDEX(CARTAO_COMPRAS!$D:$D,INT((ROW()-2)/20)+2))</f>
        <v/>
      </c>
      <c r="D6609" s="0" t="str">
        <f aca="false">IF($A6609="","",INDEX(CARTAO_COMPRAS!$E:$E,INT((ROW()-2)/20)+2))</f>
        <v/>
      </c>
      <c r="E6609" s="0" t="str">
        <f aca="false">IF($A6609="","",INDEX(CARTAO_COMPRAS!$H:$H,INT((ROW()-2)/20)+2)+MOD(ROW()-2,20))</f>
        <v/>
      </c>
      <c r="F6609" s="0" t="str">
        <f aca="false">IF($A6609="","",INDEX(CARTAO_COMPRAS!$G:$G,INT((ROW()-2)/20)+2))</f>
        <v/>
      </c>
      <c r="G6609" s="5" t="str">
        <f aca="false">IF($A6609="","",INDEX(CARTAO_COMPRAS!$I:$I,INT((ROW()-2)/20)+2))</f>
        <v/>
      </c>
      <c r="H6609" s="4" t="str">
        <f aca="false">IF($A6609="","",EDATE(INDEX(CARTAO_COMPRAS!$J:$J,INT((ROW()-2)/20)+2),MOD(ROW()-2,20)))</f>
        <v/>
      </c>
      <c r="I6609" s="4" t="str">
        <f aca="false">IF($H6609="","",$H6609-WEEKDAY($H6609,2)+1)</f>
        <v/>
      </c>
      <c r="J6609" s="4" t="str">
        <f aca="false">IF($I6609="","",$I6609+6)</f>
        <v/>
      </c>
      <c r="K6609" s="6" t="str">
        <f aca="false">IF($H6609="","",DATE(YEAR($H6609),MONTH($H6609),1))</f>
        <v/>
      </c>
      <c r="L6609" s="0" t="str">
        <f aca="false">IF($A6609="","",INDEX(CARTAO_COMPRAS!$K:$K,INT((ROW()-2)/20)+2))</f>
        <v/>
      </c>
      <c r="M6609" s="0" t="str">
        <f aca="false">IF($A6609="","","Compra no cartão")</f>
        <v/>
      </c>
    </row>
    <row r="6610" customFormat="false" ht="13.5" hidden="false" customHeight="false" outlineLevel="0" collapsed="false">
      <c r="A6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0" s="0" t="str">
        <f aca="false">IF($A6610="","",INDEX(CARTAO_COMPRAS!$C:$C,INT((ROW()-2)/20)+2))</f>
        <v/>
      </c>
      <c r="C6610" s="0" t="str">
        <f aca="false">IF($A6610="","",INDEX(CARTAO_COMPRAS!$D:$D,INT((ROW()-2)/20)+2))</f>
        <v/>
      </c>
      <c r="D6610" s="0" t="str">
        <f aca="false">IF($A6610="","",INDEX(CARTAO_COMPRAS!$E:$E,INT((ROW()-2)/20)+2))</f>
        <v/>
      </c>
      <c r="E6610" s="0" t="str">
        <f aca="false">IF($A6610="","",INDEX(CARTAO_COMPRAS!$H:$H,INT((ROW()-2)/20)+2)+MOD(ROW()-2,20))</f>
        <v/>
      </c>
      <c r="F6610" s="0" t="str">
        <f aca="false">IF($A6610="","",INDEX(CARTAO_COMPRAS!$G:$G,INT((ROW()-2)/20)+2))</f>
        <v/>
      </c>
      <c r="G6610" s="5" t="str">
        <f aca="false">IF($A6610="","",INDEX(CARTAO_COMPRAS!$I:$I,INT((ROW()-2)/20)+2))</f>
        <v/>
      </c>
      <c r="H6610" s="4" t="str">
        <f aca="false">IF($A6610="","",EDATE(INDEX(CARTAO_COMPRAS!$J:$J,INT((ROW()-2)/20)+2),MOD(ROW()-2,20)))</f>
        <v/>
      </c>
      <c r="I6610" s="4" t="str">
        <f aca="false">IF($H6610="","",$H6610-WEEKDAY($H6610,2)+1)</f>
        <v/>
      </c>
      <c r="J6610" s="4" t="str">
        <f aca="false">IF($I6610="","",$I6610+6)</f>
        <v/>
      </c>
      <c r="K6610" s="6" t="str">
        <f aca="false">IF($H6610="","",DATE(YEAR($H6610),MONTH($H6610),1))</f>
        <v/>
      </c>
      <c r="L6610" s="0" t="str">
        <f aca="false">IF($A6610="","",INDEX(CARTAO_COMPRAS!$K:$K,INT((ROW()-2)/20)+2))</f>
        <v/>
      </c>
      <c r="M6610" s="0" t="str">
        <f aca="false">IF($A6610="","","Compra no cartão")</f>
        <v/>
      </c>
    </row>
    <row r="6611" customFormat="false" ht="13.5" hidden="false" customHeight="false" outlineLevel="0" collapsed="false">
      <c r="A6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1" s="0" t="str">
        <f aca="false">IF($A6611="","",INDEX(CARTAO_COMPRAS!$C:$C,INT((ROW()-2)/20)+2))</f>
        <v/>
      </c>
      <c r="C6611" s="0" t="str">
        <f aca="false">IF($A6611="","",INDEX(CARTAO_COMPRAS!$D:$D,INT((ROW()-2)/20)+2))</f>
        <v/>
      </c>
      <c r="D6611" s="0" t="str">
        <f aca="false">IF($A6611="","",INDEX(CARTAO_COMPRAS!$E:$E,INT((ROW()-2)/20)+2))</f>
        <v/>
      </c>
      <c r="E6611" s="0" t="str">
        <f aca="false">IF($A6611="","",INDEX(CARTAO_COMPRAS!$H:$H,INT((ROW()-2)/20)+2)+MOD(ROW()-2,20))</f>
        <v/>
      </c>
      <c r="F6611" s="0" t="str">
        <f aca="false">IF($A6611="","",INDEX(CARTAO_COMPRAS!$G:$G,INT((ROW()-2)/20)+2))</f>
        <v/>
      </c>
      <c r="G6611" s="5" t="str">
        <f aca="false">IF($A6611="","",INDEX(CARTAO_COMPRAS!$I:$I,INT((ROW()-2)/20)+2))</f>
        <v/>
      </c>
      <c r="H6611" s="4" t="str">
        <f aca="false">IF($A6611="","",EDATE(INDEX(CARTAO_COMPRAS!$J:$J,INT((ROW()-2)/20)+2),MOD(ROW()-2,20)))</f>
        <v/>
      </c>
      <c r="I6611" s="4" t="str">
        <f aca="false">IF($H6611="","",$H6611-WEEKDAY($H6611,2)+1)</f>
        <v/>
      </c>
      <c r="J6611" s="4" t="str">
        <f aca="false">IF($I6611="","",$I6611+6)</f>
        <v/>
      </c>
      <c r="K6611" s="6" t="str">
        <f aca="false">IF($H6611="","",DATE(YEAR($H6611),MONTH($H6611),1))</f>
        <v/>
      </c>
      <c r="L6611" s="0" t="str">
        <f aca="false">IF($A6611="","",INDEX(CARTAO_COMPRAS!$K:$K,INT((ROW()-2)/20)+2))</f>
        <v/>
      </c>
      <c r="M6611" s="0" t="str">
        <f aca="false">IF($A6611="","","Compra no cartão")</f>
        <v/>
      </c>
    </row>
    <row r="6612" customFormat="false" ht="13.5" hidden="false" customHeight="false" outlineLevel="0" collapsed="false">
      <c r="A6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2" s="0" t="str">
        <f aca="false">IF($A6612="","",INDEX(CARTAO_COMPRAS!$C:$C,INT((ROW()-2)/20)+2))</f>
        <v/>
      </c>
      <c r="C6612" s="0" t="str">
        <f aca="false">IF($A6612="","",INDEX(CARTAO_COMPRAS!$D:$D,INT((ROW()-2)/20)+2))</f>
        <v/>
      </c>
      <c r="D6612" s="0" t="str">
        <f aca="false">IF($A6612="","",INDEX(CARTAO_COMPRAS!$E:$E,INT((ROW()-2)/20)+2))</f>
        <v/>
      </c>
      <c r="E6612" s="0" t="str">
        <f aca="false">IF($A6612="","",INDEX(CARTAO_COMPRAS!$H:$H,INT((ROW()-2)/20)+2)+MOD(ROW()-2,20))</f>
        <v/>
      </c>
      <c r="F6612" s="0" t="str">
        <f aca="false">IF($A6612="","",INDEX(CARTAO_COMPRAS!$G:$G,INT((ROW()-2)/20)+2))</f>
        <v/>
      </c>
      <c r="G6612" s="5" t="str">
        <f aca="false">IF($A6612="","",INDEX(CARTAO_COMPRAS!$I:$I,INT((ROW()-2)/20)+2))</f>
        <v/>
      </c>
      <c r="H6612" s="4" t="str">
        <f aca="false">IF($A6612="","",EDATE(INDEX(CARTAO_COMPRAS!$J:$J,INT((ROW()-2)/20)+2),MOD(ROW()-2,20)))</f>
        <v/>
      </c>
      <c r="I6612" s="4" t="str">
        <f aca="false">IF($H6612="","",$H6612-WEEKDAY($H6612,2)+1)</f>
        <v/>
      </c>
      <c r="J6612" s="4" t="str">
        <f aca="false">IF($I6612="","",$I6612+6)</f>
        <v/>
      </c>
      <c r="K6612" s="6" t="str">
        <f aca="false">IF($H6612="","",DATE(YEAR($H6612),MONTH($H6612),1))</f>
        <v/>
      </c>
      <c r="L6612" s="0" t="str">
        <f aca="false">IF($A6612="","",INDEX(CARTAO_COMPRAS!$K:$K,INT((ROW()-2)/20)+2))</f>
        <v/>
      </c>
      <c r="M6612" s="0" t="str">
        <f aca="false">IF($A6612="","","Compra no cartão")</f>
        <v/>
      </c>
    </row>
    <row r="6613" customFormat="false" ht="13.5" hidden="false" customHeight="false" outlineLevel="0" collapsed="false">
      <c r="A6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3" s="0" t="str">
        <f aca="false">IF($A6613="","",INDEX(CARTAO_COMPRAS!$C:$C,INT((ROW()-2)/20)+2))</f>
        <v/>
      </c>
      <c r="C6613" s="0" t="str">
        <f aca="false">IF($A6613="","",INDEX(CARTAO_COMPRAS!$D:$D,INT((ROW()-2)/20)+2))</f>
        <v/>
      </c>
      <c r="D6613" s="0" t="str">
        <f aca="false">IF($A6613="","",INDEX(CARTAO_COMPRAS!$E:$E,INT((ROW()-2)/20)+2))</f>
        <v/>
      </c>
      <c r="E6613" s="0" t="str">
        <f aca="false">IF($A6613="","",INDEX(CARTAO_COMPRAS!$H:$H,INT((ROW()-2)/20)+2)+MOD(ROW()-2,20))</f>
        <v/>
      </c>
      <c r="F6613" s="0" t="str">
        <f aca="false">IF($A6613="","",INDEX(CARTAO_COMPRAS!$G:$G,INT((ROW()-2)/20)+2))</f>
        <v/>
      </c>
      <c r="G6613" s="5" t="str">
        <f aca="false">IF($A6613="","",INDEX(CARTAO_COMPRAS!$I:$I,INT((ROW()-2)/20)+2))</f>
        <v/>
      </c>
      <c r="H6613" s="4" t="str">
        <f aca="false">IF($A6613="","",EDATE(INDEX(CARTAO_COMPRAS!$J:$J,INT((ROW()-2)/20)+2),MOD(ROW()-2,20)))</f>
        <v/>
      </c>
      <c r="I6613" s="4" t="str">
        <f aca="false">IF($H6613="","",$H6613-WEEKDAY($H6613,2)+1)</f>
        <v/>
      </c>
      <c r="J6613" s="4" t="str">
        <f aca="false">IF($I6613="","",$I6613+6)</f>
        <v/>
      </c>
      <c r="K6613" s="6" t="str">
        <f aca="false">IF($H6613="","",DATE(YEAR($H6613),MONTH($H6613),1))</f>
        <v/>
      </c>
      <c r="L6613" s="0" t="str">
        <f aca="false">IF($A6613="","",INDEX(CARTAO_COMPRAS!$K:$K,INT((ROW()-2)/20)+2))</f>
        <v/>
      </c>
      <c r="M6613" s="0" t="str">
        <f aca="false">IF($A6613="","","Compra no cartão")</f>
        <v/>
      </c>
    </row>
    <row r="6614" customFormat="false" ht="13.5" hidden="false" customHeight="false" outlineLevel="0" collapsed="false">
      <c r="A6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4" s="0" t="str">
        <f aca="false">IF($A6614="","",INDEX(CARTAO_COMPRAS!$C:$C,INT((ROW()-2)/20)+2))</f>
        <v/>
      </c>
      <c r="C6614" s="0" t="str">
        <f aca="false">IF($A6614="","",INDEX(CARTAO_COMPRAS!$D:$D,INT((ROW()-2)/20)+2))</f>
        <v/>
      </c>
      <c r="D6614" s="0" t="str">
        <f aca="false">IF($A6614="","",INDEX(CARTAO_COMPRAS!$E:$E,INT((ROW()-2)/20)+2))</f>
        <v/>
      </c>
      <c r="E6614" s="0" t="str">
        <f aca="false">IF($A6614="","",INDEX(CARTAO_COMPRAS!$H:$H,INT((ROW()-2)/20)+2)+MOD(ROW()-2,20))</f>
        <v/>
      </c>
      <c r="F6614" s="0" t="str">
        <f aca="false">IF($A6614="","",INDEX(CARTAO_COMPRAS!$G:$G,INT((ROW()-2)/20)+2))</f>
        <v/>
      </c>
      <c r="G6614" s="5" t="str">
        <f aca="false">IF($A6614="","",INDEX(CARTAO_COMPRAS!$I:$I,INT((ROW()-2)/20)+2))</f>
        <v/>
      </c>
      <c r="H6614" s="4" t="str">
        <f aca="false">IF($A6614="","",EDATE(INDEX(CARTAO_COMPRAS!$J:$J,INT((ROW()-2)/20)+2),MOD(ROW()-2,20)))</f>
        <v/>
      </c>
      <c r="I6614" s="4" t="str">
        <f aca="false">IF($H6614="","",$H6614-WEEKDAY($H6614,2)+1)</f>
        <v/>
      </c>
      <c r="J6614" s="4" t="str">
        <f aca="false">IF($I6614="","",$I6614+6)</f>
        <v/>
      </c>
      <c r="K6614" s="6" t="str">
        <f aca="false">IF($H6614="","",DATE(YEAR($H6614),MONTH($H6614),1))</f>
        <v/>
      </c>
      <c r="L6614" s="0" t="str">
        <f aca="false">IF($A6614="","",INDEX(CARTAO_COMPRAS!$K:$K,INT((ROW()-2)/20)+2))</f>
        <v/>
      </c>
      <c r="M6614" s="0" t="str">
        <f aca="false">IF($A6614="","","Compra no cartão")</f>
        <v/>
      </c>
    </row>
    <row r="6615" customFormat="false" ht="13.5" hidden="false" customHeight="false" outlineLevel="0" collapsed="false">
      <c r="A6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5" s="0" t="str">
        <f aca="false">IF($A6615="","",INDEX(CARTAO_COMPRAS!$C:$C,INT((ROW()-2)/20)+2))</f>
        <v/>
      </c>
      <c r="C6615" s="0" t="str">
        <f aca="false">IF($A6615="","",INDEX(CARTAO_COMPRAS!$D:$D,INT((ROW()-2)/20)+2))</f>
        <v/>
      </c>
      <c r="D6615" s="0" t="str">
        <f aca="false">IF($A6615="","",INDEX(CARTAO_COMPRAS!$E:$E,INT((ROW()-2)/20)+2))</f>
        <v/>
      </c>
      <c r="E6615" s="0" t="str">
        <f aca="false">IF($A6615="","",INDEX(CARTAO_COMPRAS!$H:$H,INT((ROW()-2)/20)+2)+MOD(ROW()-2,20))</f>
        <v/>
      </c>
      <c r="F6615" s="0" t="str">
        <f aca="false">IF($A6615="","",INDEX(CARTAO_COMPRAS!$G:$G,INT((ROW()-2)/20)+2))</f>
        <v/>
      </c>
      <c r="G6615" s="5" t="str">
        <f aca="false">IF($A6615="","",INDEX(CARTAO_COMPRAS!$I:$I,INT((ROW()-2)/20)+2))</f>
        <v/>
      </c>
      <c r="H6615" s="4" t="str">
        <f aca="false">IF($A6615="","",EDATE(INDEX(CARTAO_COMPRAS!$J:$J,INT((ROW()-2)/20)+2),MOD(ROW()-2,20)))</f>
        <v/>
      </c>
      <c r="I6615" s="4" t="str">
        <f aca="false">IF($H6615="","",$H6615-WEEKDAY($H6615,2)+1)</f>
        <v/>
      </c>
      <c r="J6615" s="4" t="str">
        <f aca="false">IF($I6615="","",$I6615+6)</f>
        <v/>
      </c>
      <c r="K6615" s="6" t="str">
        <f aca="false">IF($H6615="","",DATE(YEAR($H6615),MONTH($H6615),1))</f>
        <v/>
      </c>
      <c r="L6615" s="0" t="str">
        <f aca="false">IF($A6615="","",INDEX(CARTAO_COMPRAS!$K:$K,INT((ROW()-2)/20)+2))</f>
        <v/>
      </c>
      <c r="M6615" s="0" t="str">
        <f aca="false">IF($A6615="","","Compra no cartão")</f>
        <v/>
      </c>
    </row>
    <row r="6616" customFormat="false" ht="13.5" hidden="false" customHeight="false" outlineLevel="0" collapsed="false">
      <c r="A6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6" s="0" t="str">
        <f aca="false">IF($A6616="","",INDEX(CARTAO_COMPRAS!$C:$C,INT((ROW()-2)/20)+2))</f>
        <v/>
      </c>
      <c r="C6616" s="0" t="str">
        <f aca="false">IF($A6616="","",INDEX(CARTAO_COMPRAS!$D:$D,INT((ROW()-2)/20)+2))</f>
        <v/>
      </c>
      <c r="D6616" s="0" t="str">
        <f aca="false">IF($A6616="","",INDEX(CARTAO_COMPRAS!$E:$E,INT((ROW()-2)/20)+2))</f>
        <v/>
      </c>
      <c r="E6616" s="0" t="str">
        <f aca="false">IF($A6616="","",INDEX(CARTAO_COMPRAS!$H:$H,INT((ROW()-2)/20)+2)+MOD(ROW()-2,20))</f>
        <v/>
      </c>
      <c r="F6616" s="0" t="str">
        <f aca="false">IF($A6616="","",INDEX(CARTAO_COMPRAS!$G:$G,INT((ROW()-2)/20)+2))</f>
        <v/>
      </c>
      <c r="G6616" s="5" t="str">
        <f aca="false">IF($A6616="","",INDEX(CARTAO_COMPRAS!$I:$I,INT((ROW()-2)/20)+2))</f>
        <v/>
      </c>
      <c r="H6616" s="4" t="str">
        <f aca="false">IF($A6616="","",EDATE(INDEX(CARTAO_COMPRAS!$J:$J,INT((ROW()-2)/20)+2),MOD(ROW()-2,20)))</f>
        <v/>
      </c>
      <c r="I6616" s="4" t="str">
        <f aca="false">IF($H6616="","",$H6616-WEEKDAY($H6616,2)+1)</f>
        <v/>
      </c>
      <c r="J6616" s="4" t="str">
        <f aca="false">IF($I6616="","",$I6616+6)</f>
        <v/>
      </c>
      <c r="K6616" s="6" t="str">
        <f aca="false">IF($H6616="","",DATE(YEAR($H6616),MONTH($H6616),1))</f>
        <v/>
      </c>
      <c r="L6616" s="0" t="str">
        <f aca="false">IF($A6616="","",INDEX(CARTAO_COMPRAS!$K:$K,INT((ROW()-2)/20)+2))</f>
        <v/>
      </c>
      <c r="M6616" s="0" t="str">
        <f aca="false">IF($A6616="","","Compra no cartão")</f>
        <v/>
      </c>
    </row>
    <row r="6617" customFormat="false" ht="13.5" hidden="false" customHeight="false" outlineLevel="0" collapsed="false">
      <c r="A6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7" s="0" t="str">
        <f aca="false">IF($A6617="","",INDEX(CARTAO_COMPRAS!$C:$C,INT((ROW()-2)/20)+2))</f>
        <v/>
      </c>
      <c r="C6617" s="0" t="str">
        <f aca="false">IF($A6617="","",INDEX(CARTAO_COMPRAS!$D:$D,INT((ROW()-2)/20)+2))</f>
        <v/>
      </c>
      <c r="D6617" s="0" t="str">
        <f aca="false">IF($A6617="","",INDEX(CARTAO_COMPRAS!$E:$E,INT((ROW()-2)/20)+2))</f>
        <v/>
      </c>
      <c r="E6617" s="0" t="str">
        <f aca="false">IF($A6617="","",INDEX(CARTAO_COMPRAS!$H:$H,INT((ROW()-2)/20)+2)+MOD(ROW()-2,20))</f>
        <v/>
      </c>
      <c r="F6617" s="0" t="str">
        <f aca="false">IF($A6617="","",INDEX(CARTAO_COMPRAS!$G:$G,INT((ROW()-2)/20)+2))</f>
        <v/>
      </c>
      <c r="G6617" s="5" t="str">
        <f aca="false">IF($A6617="","",INDEX(CARTAO_COMPRAS!$I:$I,INT((ROW()-2)/20)+2))</f>
        <v/>
      </c>
      <c r="H6617" s="4" t="str">
        <f aca="false">IF($A6617="","",EDATE(INDEX(CARTAO_COMPRAS!$J:$J,INT((ROW()-2)/20)+2),MOD(ROW()-2,20)))</f>
        <v/>
      </c>
      <c r="I6617" s="4" t="str">
        <f aca="false">IF($H6617="","",$H6617-WEEKDAY($H6617,2)+1)</f>
        <v/>
      </c>
      <c r="J6617" s="4" t="str">
        <f aca="false">IF($I6617="","",$I6617+6)</f>
        <v/>
      </c>
      <c r="K6617" s="6" t="str">
        <f aca="false">IF($H6617="","",DATE(YEAR($H6617),MONTH($H6617),1))</f>
        <v/>
      </c>
      <c r="L6617" s="0" t="str">
        <f aca="false">IF($A6617="","",INDEX(CARTAO_COMPRAS!$K:$K,INT((ROW()-2)/20)+2))</f>
        <v/>
      </c>
      <c r="M6617" s="0" t="str">
        <f aca="false">IF($A6617="","","Compra no cartão")</f>
        <v/>
      </c>
    </row>
    <row r="6618" customFormat="false" ht="13.5" hidden="false" customHeight="false" outlineLevel="0" collapsed="false">
      <c r="A6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8" s="0" t="str">
        <f aca="false">IF($A6618="","",INDEX(CARTAO_COMPRAS!$C:$C,INT((ROW()-2)/20)+2))</f>
        <v/>
      </c>
      <c r="C6618" s="0" t="str">
        <f aca="false">IF($A6618="","",INDEX(CARTAO_COMPRAS!$D:$D,INT((ROW()-2)/20)+2))</f>
        <v/>
      </c>
      <c r="D6618" s="0" t="str">
        <f aca="false">IF($A6618="","",INDEX(CARTAO_COMPRAS!$E:$E,INT((ROW()-2)/20)+2))</f>
        <v/>
      </c>
      <c r="E6618" s="0" t="str">
        <f aca="false">IF($A6618="","",INDEX(CARTAO_COMPRAS!$H:$H,INT((ROW()-2)/20)+2)+MOD(ROW()-2,20))</f>
        <v/>
      </c>
      <c r="F6618" s="0" t="str">
        <f aca="false">IF($A6618="","",INDEX(CARTAO_COMPRAS!$G:$G,INT((ROW()-2)/20)+2))</f>
        <v/>
      </c>
      <c r="G6618" s="5" t="str">
        <f aca="false">IF($A6618="","",INDEX(CARTAO_COMPRAS!$I:$I,INT((ROW()-2)/20)+2))</f>
        <v/>
      </c>
      <c r="H6618" s="4" t="str">
        <f aca="false">IF($A6618="","",EDATE(INDEX(CARTAO_COMPRAS!$J:$J,INT((ROW()-2)/20)+2),MOD(ROW()-2,20)))</f>
        <v/>
      </c>
      <c r="I6618" s="4" t="str">
        <f aca="false">IF($H6618="","",$H6618-WEEKDAY($H6618,2)+1)</f>
        <v/>
      </c>
      <c r="J6618" s="4" t="str">
        <f aca="false">IF($I6618="","",$I6618+6)</f>
        <v/>
      </c>
      <c r="K6618" s="6" t="str">
        <f aca="false">IF($H6618="","",DATE(YEAR($H6618),MONTH($H6618),1))</f>
        <v/>
      </c>
      <c r="L6618" s="0" t="str">
        <f aca="false">IF($A6618="","",INDEX(CARTAO_COMPRAS!$K:$K,INT((ROW()-2)/20)+2))</f>
        <v/>
      </c>
      <c r="M6618" s="0" t="str">
        <f aca="false">IF($A6618="","","Compra no cartão")</f>
        <v/>
      </c>
    </row>
    <row r="6619" customFormat="false" ht="13.5" hidden="false" customHeight="false" outlineLevel="0" collapsed="false">
      <c r="A6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19" s="0" t="str">
        <f aca="false">IF($A6619="","",INDEX(CARTAO_COMPRAS!$C:$C,INT((ROW()-2)/20)+2))</f>
        <v/>
      </c>
      <c r="C6619" s="0" t="str">
        <f aca="false">IF($A6619="","",INDEX(CARTAO_COMPRAS!$D:$D,INT((ROW()-2)/20)+2))</f>
        <v/>
      </c>
      <c r="D6619" s="0" t="str">
        <f aca="false">IF($A6619="","",INDEX(CARTAO_COMPRAS!$E:$E,INT((ROW()-2)/20)+2))</f>
        <v/>
      </c>
      <c r="E6619" s="0" t="str">
        <f aca="false">IF($A6619="","",INDEX(CARTAO_COMPRAS!$H:$H,INT((ROW()-2)/20)+2)+MOD(ROW()-2,20))</f>
        <v/>
      </c>
      <c r="F6619" s="0" t="str">
        <f aca="false">IF($A6619="","",INDEX(CARTAO_COMPRAS!$G:$G,INT((ROW()-2)/20)+2))</f>
        <v/>
      </c>
      <c r="G6619" s="5" t="str">
        <f aca="false">IF($A6619="","",INDEX(CARTAO_COMPRAS!$I:$I,INT((ROW()-2)/20)+2))</f>
        <v/>
      </c>
      <c r="H6619" s="4" t="str">
        <f aca="false">IF($A6619="","",EDATE(INDEX(CARTAO_COMPRAS!$J:$J,INT((ROW()-2)/20)+2),MOD(ROW()-2,20)))</f>
        <v/>
      </c>
      <c r="I6619" s="4" t="str">
        <f aca="false">IF($H6619="","",$H6619-WEEKDAY($H6619,2)+1)</f>
        <v/>
      </c>
      <c r="J6619" s="4" t="str">
        <f aca="false">IF($I6619="","",$I6619+6)</f>
        <v/>
      </c>
      <c r="K6619" s="6" t="str">
        <f aca="false">IF($H6619="","",DATE(YEAR($H6619),MONTH($H6619),1))</f>
        <v/>
      </c>
      <c r="L6619" s="0" t="str">
        <f aca="false">IF($A6619="","",INDEX(CARTAO_COMPRAS!$K:$K,INT((ROW()-2)/20)+2))</f>
        <v/>
      </c>
      <c r="M6619" s="0" t="str">
        <f aca="false">IF($A6619="","","Compra no cartão")</f>
        <v/>
      </c>
    </row>
    <row r="6620" customFormat="false" ht="13.5" hidden="false" customHeight="false" outlineLevel="0" collapsed="false">
      <c r="A6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0" s="0" t="str">
        <f aca="false">IF($A6620="","",INDEX(CARTAO_COMPRAS!$C:$C,INT((ROW()-2)/20)+2))</f>
        <v/>
      </c>
      <c r="C6620" s="0" t="str">
        <f aca="false">IF($A6620="","",INDEX(CARTAO_COMPRAS!$D:$D,INT((ROW()-2)/20)+2))</f>
        <v/>
      </c>
      <c r="D6620" s="0" t="str">
        <f aca="false">IF($A6620="","",INDEX(CARTAO_COMPRAS!$E:$E,INT((ROW()-2)/20)+2))</f>
        <v/>
      </c>
      <c r="E6620" s="0" t="str">
        <f aca="false">IF($A6620="","",INDEX(CARTAO_COMPRAS!$H:$H,INT((ROW()-2)/20)+2)+MOD(ROW()-2,20))</f>
        <v/>
      </c>
      <c r="F6620" s="0" t="str">
        <f aca="false">IF($A6620="","",INDEX(CARTAO_COMPRAS!$G:$G,INT((ROW()-2)/20)+2))</f>
        <v/>
      </c>
      <c r="G6620" s="5" t="str">
        <f aca="false">IF($A6620="","",INDEX(CARTAO_COMPRAS!$I:$I,INT((ROW()-2)/20)+2))</f>
        <v/>
      </c>
      <c r="H6620" s="4" t="str">
        <f aca="false">IF($A6620="","",EDATE(INDEX(CARTAO_COMPRAS!$J:$J,INT((ROW()-2)/20)+2),MOD(ROW()-2,20)))</f>
        <v/>
      </c>
      <c r="I6620" s="4" t="str">
        <f aca="false">IF($H6620="","",$H6620-WEEKDAY($H6620,2)+1)</f>
        <v/>
      </c>
      <c r="J6620" s="4" t="str">
        <f aca="false">IF($I6620="","",$I6620+6)</f>
        <v/>
      </c>
      <c r="K6620" s="6" t="str">
        <f aca="false">IF($H6620="","",DATE(YEAR($H6620),MONTH($H6620),1))</f>
        <v/>
      </c>
      <c r="L6620" s="0" t="str">
        <f aca="false">IF($A6620="","",INDEX(CARTAO_COMPRAS!$K:$K,INT((ROW()-2)/20)+2))</f>
        <v/>
      </c>
      <c r="M6620" s="0" t="str">
        <f aca="false">IF($A6620="","","Compra no cartão")</f>
        <v/>
      </c>
    </row>
    <row r="6621" customFormat="false" ht="13.5" hidden="false" customHeight="false" outlineLevel="0" collapsed="false">
      <c r="A6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1" s="0" t="str">
        <f aca="false">IF($A6621="","",INDEX(CARTAO_COMPRAS!$C:$C,INT((ROW()-2)/20)+2))</f>
        <v/>
      </c>
      <c r="C6621" s="0" t="str">
        <f aca="false">IF($A6621="","",INDEX(CARTAO_COMPRAS!$D:$D,INT((ROW()-2)/20)+2))</f>
        <v/>
      </c>
      <c r="D6621" s="0" t="str">
        <f aca="false">IF($A6621="","",INDEX(CARTAO_COMPRAS!$E:$E,INT((ROW()-2)/20)+2))</f>
        <v/>
      </c>
      <c r="E6621" s="0" t="str">
        <f aca="false">IF($A6621="","",INDEX(CARTAO_COMPRAS!$H:$H,INT((ROW()-2)/20)+2)+MOD(ROW()-2,20))</f>
        <v/>
      </c>
      <c r="F6621" s="0" t="str">
        <f aca="false">IF($A6621="","",INDEX(CARTAO_COMPRAS!$G:$G,INT((ROW()-2)/20)+2))</f>
        <v/>
      </c>
      <c r="G6621" s="5" t="str">
        <f aca="false">IF($A6621="","",INDEX(CARTAO_COMPRAS!$I:$I,INT((ROW()-2)/20)+2))</f>
        <v/>
      </c>
      <c r="H6621" s="4" t="str">
        <f aca="false">IF($A6621="","",EDATE(INDEX(CARTAO_COMPRAS!$J:$J,INT((ROW()-2)/20)+2),MOD(ROW()-2,20)))</f>
        <v/>
      </c>
      <c r="I6621" s="4" t="str">
        <f aca="false">IF($H6621="","",$H6621-WEEKDAY($H6621,2)+1)</f>
        <v/>
      </c>
      <c r="J6621" s="4" t="str">
        <f aca="false">IF($I6621="","",$I6621+6)</f>
        <v/>
      </c>
      <c r="K6621" s="6" t="str">
        <f aca="false">IF($H6621="","",DATE(YEAR($H6621),MONTH($H6621),1))</f>
        <v/>
      </c>
      <c r="L6621" s="0" t="str">
        <f aca="false">IF($A6621="","",INDEX(CARTAO_COMPRAS!$K:$K,INT((ROW()-2)/20)+2))</f>
        <v/>
      </c>
      <c r="M6621" s="0" t="str">
        <f aca="false">IF($A6621="","","Compra no cartão")</f>
        <v/>
      </c>
    </row>
    <row r="6622" customFormat="false" ht="13.5" hidden="false" customHeight="false" outlineLevel="0" collapsed="false">
      <c r="A66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2" s="0" t="str">
        <f aca="false">IF($A6622="","",INDEX(CARTAO_COMPRAS!$C:$C,INT((ROW()-2)/20)+2))</f>
        <v/>
      </c>
      <c r="C6622" s="0" t="str">
        <f aca="false">IF($A6622="","",INDEX(CARTAO_COMPRAS!$D:$D,INT((ROW()-2)/20)+2))</f>
        <v/>
      </c>
      <c r="D6622" s="0" t="str">
        <f aca="false">IF($A6622="","",INDEX(CARTAO_COMPRAS!$E:$E,INT((ROW()-2)/20)+2))</f>
        <v/>
      </c>
      <c r="E6622" s="0" t="str">
        <f aca="false">IF($A6622="","",INDEX(CARTAO_COMPRAS!$H:$H,INT((ROW()-2)/20)+2)+MOD(ROW()-2,20))</f>
        <v/>
      </c>
      <c r="F6622" s="0" t="str">
        <f aca="false">IF($A6622="","",INDEX(CARTAO_COMPRAS!$G:$G,INT((ROW()-2)/20)+2))</f>
        <v/>
      </c>
      <c r="G6622" s="5" t="str">
        <f aca="false">IF($A6622="","",INDEX(CARTAO_COMPRAS!$I:$I,INT((ROW()-2)/20)+2))</f>
        <v/>
      </c>
      <c r="H6622" s="4" t="str">
        <f aca="false">IF($A6622="","",EDATE(INDEX(CARTAO_COMPRAS!$J:$J,INT((ROW()-2)/20)+2),MOD(ROW()-2,20)))</f>
        <v/>
      </c>
      <c r="I6622" s="4" t="str">
        <f aca="false">IF($H6622="","",$H6622-WEEKDAY($H6622,2)+1)</f>
        <v/>
      </c>
      <c r="J6622" s="4" t="str">
        <f aca="false">IF($I6622="","",$I6622+6)</f>
        <v/>
      </c>
      <c r="K6622" s="6" t="str">
        <f aca="false">IF($H6622="","",DATE(YEAR($H6622),MONTH($H6622),1))</f>
        <v/>
      </c>
      <c r="L6622" s="0" t="str">
        <f aca="false">IF($A6622="","",INDEX(CARTAO_COMPRAS!$K:$K,INT((ROW()-2)/20)+2))</f>
        <v/>
      </c>
      <c r="M6622" s="0" t="str">
        <f aca="false">IF($A6622="","","Compra no cartão")</f>
        <v/>
      </c>
    </row>
    <row r="6623" customFormat="false" ht="13.5" hidden="false" customHeight="false" outlineLevel="0" collapsed="false">
      <c r="A6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3" s="0" t="str">
        <f aca="false">IF($A6623="","",INDEX(CARTAO_COMPRAS!$C:$C,INT((ROW()-2)/20)+2))</f>
        <v/>
      </c>
      <c r="C6623" s="0" t="str">
        <f aca="false">IF($A6623="","",INDEX(CARTAO_COMPRAS!$D:$D,INT((ROW()-2)/20)+2))</f>
        <v/>
      </c>
      <c r="D6623" s="0" t="str">
        <f aca="false">IF($A6623="","",INDEX(CARTAO_COMPRAS!$E:$E,INT((ROW()-2)/20)+2))</f>
        <v/>
      </c>
      <c r="E6623" s="0" t="str">
        <f aca="false">IF($A6623="","",INDEX(CARTAO_COMPRAS!$H:$H,INT((ROW()-2)/20)+2)+MOD(ROW()-2,20))</f>
        <v/>
      </c>
      <c r="F6623" s="0" t="str">
        <f aca="false">IF($A6623="","",INDEX(CARTAO_COMPRAS!$G:$G,INT((ROW()-2)/20)+2))</f>
        <v/>
      </c>
      <c r="G6623" s="5" t="str">
        <f aca="false">IF($A6623="","",INDEX(CARTAO_COMPRAS!$I:$I,INT((ROW()-2)/20)+2))</f>
        <v/>
      </c>
      <c r="H6623" s="4" t="str">
        <f aca="false">IF($A6623="","",EDATE(INDEX(CARTAO_COMPRAS!$J:$J,INT((ROW()-2)/20)+2),MOD(ROW()-2,20)))</f>
        <v/>
      </c>
      <c r="I6623" s="4" t="str">
        <f aca="false">IF($H6623="","",$H6623-WEEKDAY($H6623,2)+1)</f>
        <v/>
      </c>
      <c r="J6623" s="4" t="str">
        <f aca="false">IF($I6623="","",$I6623+6)</f>
        <v/>
      </c>
      <c r="K6623" s="6" t="str">
        <f aca="false">IF($H6623="","",DATE(YEAR($H6623),MONTH($H6623),1))</f>
        <v/>
      </c>
      <c r="L6623" s="0" t="str">
        <f aca="false">IF($A6623="","",INDEX(CARTAO_COMPRAS!$K:$K,INT((ROW()-2)/20)+2))</f>
        <v/>
      </c>
      <c r="M6623" s="0" t="str">
        <f aca="false">IF($A6623="","","Compra no cartão")</f>
        <v/>
      </c>
    </row>
    <row r="6624" customFormat="false" ht="13.5" hidden="false" customHeight="false" outlineLevel="0" collapsed="false">
      <c r="A6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4" s="0" t="str">
        <f aca="false">IF($A6624="","",INDEX(CARTAO_COMPRAS!$C:$C,INT((ROW()-2)/20)+2))</f>
        <v/>
      </c>
      <c r="C6624" s="0" t="str">
        <f aca="false">IF($A6624="","",INDEX(CARTAO_COMPRAS!$D:$D,INT((ROW()-2)/20)+2))</f>
        <v/>
      </c>
      <c r="D6624" s="0" t="str">
        <f aca="false">IF($A6624="","",INDEX(CARTAO_COMPRAS!$E:$E,INT((ROW()-2)/20)+2))</f>
        <v/>
      </c>
      <c r="E6624" s="0" t="str">
        <f aca="false">IF($A6624="","",INDEX(CARTAO_COMPRAS!$H:$H,INT((ROW()-2)/20)+2)+MOD(ROW()-2,20))</f>
        <v/>
      </c>
      <c r="F6624" s="0" t="str">
        <f aca="false">IF($A6624="","",INDEX(CARTAO_COMPRAS!$G:$G,INT((ROW()-2)/20)+2))</f>
        <v/>
      </c>
      <c r="G6624" s="5" t="str">
        <f aca="false">IF($A6624="","",INDEX(CARTAO_COMPRAS!$I:$I,INT((ROW()-2)/20)+2))</f>
        <v/>
      </c>
      <c r="H6624" s="4" t="str">
        <f aca="false">IF($A6624="","",EDATE(INDEX(CARTAO_COMPRAS!$J:$J,INT((ROW()-2)/20)+2),MOD(ROW()-2,20)))</f>
        <v/>
      </c>
      <c r="I6624" s="4" t="str">
        <f aca="false">IF($H6624="","",$H6624-WEEKDAY($H6624,2)+1)</f>
        <v/>
      </c>
      <c r="J6624" s="4" t="str">
        <f aca="false">IF($I6624="","",$I6624+6)</f>
        <v/>
      </c>
      <c r="K6624" s="6" t="str">
        <f aca="false">IF($H6624="","",DATE(YEAR($H6624),MONTH($H6624),1))</f>
        <v/>
      </c>
      <c r="L6624" s="0" t="str">
        <f aca="false">IF($A6624="","",INDEX(CARTAO_COMPRAS!$K:$K,INT((ROW()-2)/20)+2))</f>
        <v/>
      </c>
      <c r="M6624" s="0" t="str">
        <f aca="false">IF($A6624="","","Compra no cartão")</f>
        <v/>
      </c>
    </row>
    <row r="6625" customFormat="false" ht="13.5" hidden="false" customHeight="false" outlineLevel="0" collapsed="false">
      <c r="A6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5" s="0" t="str">
        <f aca="false">IF($A6625="","",INDEX(CARTAO_COMPRAS!$C:$C,INT((ROW()-2)/20)+2))</f>
        <v/>
      </c>
      <c r="C6625" s="0" t="str">
        <f aca="false">IF($A6625="","",INDEX(CARTAO_COMPRAS!$D:$D,INT((ROW()-2)/20)+2))</f>
        <v/>
      </c>
      <c r="D6625" s="0" t="str">
        <f aca="false">IF($A6625="","",INDEX(CARTAO_COMPRAS!$E:$E,INT((ROW()-2)/20)+2))</f>
        <v/>
      </c>
      <c r="E6625" s="0" t="str">
        <f aca="false">IF($A6625="","",INDEX(CARTAO_COMPRAS!$H:$H,INT((ROW()-2)/20)+2)+MOD(ROW()-2,20))</f>
        <v/>
      </c>
      <c r="F6625" s="0" t="str">
        <f aca="false">IF($A6625="","",INDEX(CARTAO_COMPRAS!$G:$G,INT((ROW()-2)/20)+2))</f>
        <v/>
      </c>
      <c r="G6625" s="5" t="str">
        <f aca="false">IF($A6625="","",INDEX(CARTAO_COMPRAS!$I:$I,INT((ROW()-2)/20)+2))</f>
        <v/>
      </c>
      <c r="H6625" s="4" t="str">
        <f aca="false">IF($A6625="","",EDATE(INDEX(CARTAO_COMPRAS!$J:$J,INT((ROW()-2)/20)+2),MOD(ROW()-2,20)))</f>
        <v/>
      </c>
      <c r="I6625" s="4" t="str">
        <f aca="false">IF($H6625="","",$H6625-WEEKDAY($H6625,2)+1)</f>
        <v/>
      </c>
      <c r="J6625" s="4" t="str">
        <f aca="false">IF($I6625="","",$I6625+6)</f>
        <v/>
      </c>
      <c r="K6625" s="6" t="str">
        <f aca="false">IF($H6625="","",DATE(YEAR($H6625),MONTH($H6625),1))</f>
        <v/>
      </c>
      <c r="L6625" s="0" t="str">
        <f aca="false">IF($A6625="","",INDEX(CARTAO_COMPRAS!$K:$K,INT((ROW()-2)/20)+2))</f>
        <v/>
      </c>
      <c r="M6625" s="0" t="str">
        <f aca="false">IF($A6625="","","Compra no cartão")</f>
        <v/>
      </c>
    </row>
    <row r="6626" customFormat="false" ht="13.5" hidden="false" customHeight="false" outlineLevel="0" collapsed="false">
      <c r="A6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6" s="0" t="str">
        <f aca="false">IF($A6626="","",INDEX(CARTAO_COMPRAS!$C:$C,INT((ROW()-2)/20)+2))</f>
        <v/>
      </c>
      <c r="C6626" s="0" t="str">
        <f aca="false">IF($A6626="","",INDEX(CARTAO_COMPRAS!$D:$D,INT((ROW()-2)/20)+2))</f>
        <v/>
      </c>
      <c r="D6626" s="0" t="str">
        <f aca="false">IF($A6626="","",INDEX(CARTAO_COMPRAS!$E:$E,INT((ROW()-2)/20)+2))</f>
        <v/>
      </c>
      <c r="E6626" s="0" t="str">
        <f aca="false">IF($A6626="","",INDEX(CARTAO_COMPRAS!$H:$H,INT((ROW()-2)/20)+2)+MOD(ROW()-2,20))</f>
        <v/>
      </c>
      <c r="F6626" s="0" t="str">
        <f aca="false">IF($A6626="","",INDEX(CARTAO_COMPRAS!$G:$G,INT((ROW()-2)/20)+2))</f>
        <v/>
      </c>
      <c r="G6626" s="5" t="str">
        <f aca="false">IF($A6626="","",INDEX(CARTAO_COMPRAS!$I:$I,INT((ROW()-2)/20)+2))</f>
        <v/>
      </c>
      <c r="H6626" s="4" t="str">
        <f aca="false">IF($A6626="","",EDATE(INDEX(CARTAO_COMPRAS!$J:$J,INT((ROW()-2)/20)+2),MOD(ROW()-2,20)))</f>
        <v/>
      </c>
      <c r="I6626" s="4" t="str">
        <f aca="false">IF($H6626="","",$H6626-WEEKDAY($H6626,2)+1)</f>
        <v/>
      </c>
      <c r="J6626" s="4" t="str">
        <f aca="false">IF($I6626="","",$I6626+6)</f>
        <v/>
      </c>
      <c r="K6626" s="6" t="str">
        <f aca="false">IF($H6626="","",DATE(YEAR($H6626),MONTH($H6626),1))</f>
        <v/>
      </c>
      <c r="L6626" s="0" t="str">
        <f aca="false">IF($A6626="","",INDEX(CARTAO_COMPRAS!$K:$K,INT((ROW()-2)/20)+2))</f>
        <v/>
      </c>
      <c r="M6626" s="0" t="str">
        <f aca="false">IF($A6626="","","Compra no cartão")</f>
        <v/>
      </c>
    </row>
    <row r="6627" customFormat="false" ht="13.5" hidden="false" customHeight="false" outlineLevel="0" collapsed="false">
      <c r="A6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7" s="0" t="str">
        <f aca="false">IF($A6627="","",INDEX(CARTAO_COMPRAS!$C:$C,INT((ROW()-2)/20)+2))</f>
        <v/>
      </c>
      <c r="C6627" s="0" t="str">
        <f aca="false">IF($A6627="","",INDEX(CARTAO_COMPRAS!$D:$D,INT((ROW()-2)/20)+2))</f>
        <v/>
      </c>
      <c r="D6627" s="0" t="str">
        <f aca="false">IF($A6627="","",INDEX(CARTAO_COMPRAS!$E:$E,INT((ROW()-2)/20)+2))</f>
        <v/>
      </c>
      <c r="E6627" s="0" t="str">
        <f aca="false">IF($A6627="","",INDEX(CARTAO_COMPRAS!$H:$H,INT((ROW()-2)/20)+2)+MOD(ROW()-2,20))</f>
        <v/>
      </c>
      <c r="F6627" s="0" t="str">
        <f aca="false">IF($A6627="","",INDEX(CARTAO_COMPRAS!$G:$G,INT((ROW()-2)/20)+2))</f>
        <v/>
      </c>
      <c r="G6627" s="5" t="str">
        <f aca="false">IF($A6627="","",INDEX(CARTAO_COMPRAS!$I:$I,INT((ROW()-2)/20)+2))</f>
        <v/>
      </c>
      <c r="H6627" s="4" t="str">
        <f aca="false">IF($A6627="","",EDATE(INDEX(CARTAO_COMPRAS!$J:$J,INT((ROW()-2)/20)+2),MOD(ROW()-2,20)))</f>
        <v/>
      </c>
      <c r="I6627" s="4" t="str">
        <f aca="false">IF($H6627="","",$H6627-WEEKDAY($H6627,2)+1)</f>
        <v/>
      </c>
      <c r="J6627" s="4" t="str">
        <f aca="false">IF($I6627="","",$I6627+6)</f>
        <v/>
      </c>
      <c r="K6627" s="6" t="str">
        <f aca="false">IF($H6627="","",DATE(YEAR($H6627),MONTH($H6627),1))</f>
        <v/>
      </c>
      <c r="L6627" s="0" t="str">
        <f aca="false">IF($A6627="","",INDEX(CARTAO_COMPRAS!$K:$K,INT((ROW()-2)/20)+2))</f>
        <v/>
      </c>
      <c r="M6627" s="0" t="str">
        <f aca="false">IF($A6627="","","Compra no cartão")</f>
        <v/>
      </c>
    </row>
    <row r="6628" customFormat="false" ht="13.5" hidden="false" customHeight="false" outlineLevel="0" collapsed="false">
      <c r="A6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8" s="0" t="str">
        <f aca="false">IF($A6628="","",INDEX(CARTAO_COMPRAS!$C:$C,INT((ROW()-2)/20)+2))</f>
        <v/>
      </c>
      <c r="C6628" s="0" t="str">
        <f aca="false">IF($A6628="","",INDEX(CARTAO_COMPRAS!$D:$D,INT((ROW()-2)/20)+2))</f>
        <v/>
      </c>
      <c r="D6628" s="0" t="str">
        <f aca="false">IF($A6628="","",INDEX(CARTAO_COMPRAS!$E:$E,INT((ROW()-2)/20)+2))</f>
        <v/>
      </c>
      <c r="E6628" s="0" t="str">
        <f aca="false">IF($A6628="","",INDEX(CARTAO_COMPRAS!$H:$H,INT((ROW()-2)/20)+2)+MOD(ROW()-2,20))</f>
        <v/>
      </c>
      <c r="F6628" s="0" t="str">
        <f aca="false">IF($A6628="","",INDEX(CARTAO_COMPRAS!$G:$G,INT((ROW()-2)/20)+2))</f>
        <v/>
      </c>
      <c r="G6628" s="5" t="str">
        <f aca="false">IF($A6628="","",INDEX(CARTAO_COMPRAS!$I:$I,INT((ROW()-2)/20)+2))</f>
        <v/>
      </c>
      <c r="H6628" s="4" t="str">
        <f aca="false">IF($A6628="","",EDATE(INDEX(CARTAO_COMPRAS!$J:$J,INT((ROW()-2)/20)+2),MOD(ROW()-2,20)))</f>
        <v/>
      </c>
      <c r="I6628" s="4" t="str">
        <f aca="false">IF($H6628="","",$H6628-WEEKDAY($H6628,2)+1)</f>
        <v/>
      </c>
      <c r="J6628" s="4" t="str">
        <f aca="false">IF($I6628="","",$I6628+6)</f>
        <v/>
      </c>
      <c r="K6628" s="6" t="str">
        <f aca="false">IF($H6628="","",DATE(YEAR($H6628),MONTH($H6628),1))</f>
        <v/>
      </c>
      <c r="L6628" s="0" t="str">
        <f aca="false">IF($A6628="","",INDEX(CARTAO_COMPRAS!$K:$K,INT((ROW()-2)/20)+2))</f>
        <v/>
      </c>
      <c r="M6628" s="0" t="str">
        <f aca="false">IF($A6628="","","Compra no cartão")</f>
        <v/>
      </c>
    </row>
    <row r="6629" customFormat="false" ht="13.5" hidden="false" customHeight="false" outlineLevel="0" collapsed="false">
      <c r="A6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29" s="0" t="str">
        <f aca="false">IF($A6629="","",INDEX(CARTAO_COMPRAS!$C:$C,INT((ROW()-2)/20)+2))</f>
        <v/>
      </c>
      <c r="C6629" s="0" t="str">
        <f aca="false">IF($A6629="","",INDEX(CARTAO_COMPRAS!$D:$D,INT((ROW()-2)/20)+2))</f>
        <v/>
      </c>
      <c r="D6629" s="0" t="str">
        <f aca="false">IF($A6629="","",INDEX(CARTAO_COMPRAS!$E:$E,INT((ROW()-2)/20)+2))</f>
        <v/>
      </c>
      <c r="E6629" s="0" t="str">
        <f aca="false">IF($A6629="","",INDEX(CARTAO_COMPRAS!$H:$H,INT((ROW()-2)/20)+2)+MOD(ROW()-2,20))</f>
        <v/>
      </c>
      <c r="F6629" s="0" t="str">
        <f aca="false">IF($A6629="","",INDEX(CARTAO_COMPRAS!$G:$G,INT((ROW()-2)/20)+2))</f>
        <v/>
      </c>
      <c r="G6629" s="5" t="str">
        <f aca="false">IF($A6629="","",INDEX(CARTAO_COMPRAS!$I:$I,INT((ROW()-2)/20)+2))</f>
        <v/>
      </c>
      <c r="H6629" s="4" t="str">
        <f aca="false">IF($A6629="","",EDATE(INDEX(CARTAO_COMPRAS!$J:$J,INT((ROW()-2)/20)+2),MOD(ROW()-2,20)))</f>
        <v/>
      </c>
      <c r="I6629" s="4" t="str">
        <f aca="false">IF($H6629="","",$H6629-WEEKDAY($H6629,2)+1)</f>
        <v/>
      </c>
      <c r="J6629" s="4" t="str">
        <f aca="false">IF($I6629="","",$I6629+6)</f>
        <v/>
      </c>
      <c r="K6629" s="6" t="str">
        <f aca="false">IF($H6629="","",DATE(YEAR($H6629),MONTH($H6629),1))</f>
        <v/>
      </c>
      <c r="L6629" s="0" t="str">
        <f aca="false">IF($A6629="","",INDEX(CARTAO_COMPRAS!$K:$K,INT((ROW()-2)/20)+2))</f>
        <v/>
      </c>
      <c r="M6629" s="0" t="str">
        <f aca="false">IF($A6629="","","Compra no cartão")</f>
        <v/>
      </c>
    </row>
    <row r="6630" customFormat="false" ht="13.5" hidden="false" customHeight="false" outlineLevel="0" collapsed="false">
      <c r="A6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0" s="0" t="str">
        <f aca="false">IF($A6630="","",INDEX(CARTAO_COMPRAS!$C:$C,INT((ROW()-2)/20)+2))</f>
        <v/>
      </c>
      <c r="C6630" s="0" t="str">
        <f aca="false">IF($A6630="","",INDEX(CARTAO_COMPRAS!$D:$D,INT((ROW()-2)/20)+2))</f>
        <v/>
      </c>
      <c r="D6630" s="0" t="str">
        <f aca="false">IF($A6630="","",INDEX(CARTAO_COMPRAS!$E:$E,INT((ROW()-2)/20)+2))</f>
        <v/>
      </c>
      <c r="E6630" s="0" t="str">
        <f aca="false">IF($A6630="","",INDEX(CARTAO_COMPRAS!$H:$H,INT((ROW()-2)/20)+2)+MOD(ROW()-2,20))</f>
        <v/>
      </c>
      <c r="F6630" s="0" t="str">
        <f aca="false">IF($A6630="","",INDEX(CARTAO_COMPRAS!$G:$G,INT((ROW()-2)/20)+2))</f>
        <v/>
      </c>
      <c r="G6630" s="5" t="str">
        <f aca="false">IF($A6630="","",INDEX(CARTAO_COMPRAS!$I:$I,INT((ROW()-2)/20)+2))</f>
        <v/>
      </c>
      <c r="H6630" s="4" t="str">
        <f aca="false">IF($A6630="","",EDATE(INDEX(CARTAO_COMPRAS!$J:$J,INT((ROW()-2)/20)+2),MOD(ROW()-2,20)))</f>
        <v/>
      </c>
      <c r="I6630" s="4" t="str">
        <f aca="false">IF($H6630="","",$H6630-WEEKDAY($H6630,2)+1)</f>
        <v/>
      </c>
      <c r="J6630" s="4" t="str">
        <f aca="false">IF($I6630="","",$I6630+6)</f>
        <v/>
      </c>
      <c r="K6630" s="6" t="str">
        <f aca="false">IF($H6630="","",DATE(YEAR($H6630),MONTH($H6630),1))</f>
        <v/>
      </c>
      <c r="L6630" s="0" t="str">
        <f aca="false">IF($A6630="","",INDEX(CARTAO_COMPRAS!$K:$K,INT((ROW()-2)/20)+2))</f>
        <v/>
      </c>
      <c r="M6630" s="0" t="str">
        <f aca="false">IF($A6630="","","Compra no cartão")</f>
        <v/>
      </c>
    </row>
    <row r="6631" customFormat="false" ht="13.5" hidden="false" customHeight="false" outlineLevel="0" collapsed="false">
      <c r="A6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1" s="0" t="str">
        <f aca="false">IF($A6631="","",INDEX(CARTAO_COMPRAS!$C:$C,INT((ROW()-2)/20)+2))</f>
        <v/>
      </c>
      <c r="C6631" s="0" t="str">
        <f aca="false">IF($A6631="","",INDEX(CARTAO_COMPRAS!$D:$D,INT((ROW()-2)/20)+2))</f>
        <v/>
      </c>
      <c r="D6631" s="0" t="str">
        <f aca="false">IF($A6631="","",INDEX(CARTAO_COMPRAS!$E:$E,INT((ROW()-2)/20)+2))</f>
        <v/>
      </c>
      <c r="E6631" s="0" t="str">
        <f aca="false">IF($A6631="","",INDEX(CARTAO_COMPRAS!$H:$H,INT((ROW()-2)/20)+2)+MOD(ROW()-2,20))</f>
        <v/>
      </c>
      <c r="F6631" s="0" t="str">
        <f aca="false">IF($A6631="","",INDEX(CARTAO_COMPRAS!$G:$G,INT((ROW()-2)/20)+2))</f>
        <v/>
      </c>
      <c r="G6631" s="5" t="str">
        <f aca="false">IF($A6631="","",INDEX(CARTAO_COMPRAS!$I:$I,INT((ROW()-2)/20)+2))</f>
        <v/>
      </c>
      <c r="H6631" s="4" t="str">
        <f aca="false">IF($A6631="","",EDATE(INDEX(CARTAO_COMPRAS!$J:$J,INT((ROW()-2)/20)+2),MOD(ROW()-2,20)))</f>
        <v/>
      </c>
      <c r="I6631" s="4" t="str">
        <f aca="false">IF($H6631="","",$H6631-WEEKDAY($H6631,2)+1)</f>
        <v/>
      </c>
      <c r="J6631" s="4" t="str">
        <f aca="false">IF($I6631="","",$I6631+6)</f>
        <v/>
      </c>
      <c r="K6631" s="6" t="str">
        <f aca="false">IF($H6631="","",DATE(YEAR($H6631),MONTH($H6631),1))</f>
        <v/>
      </c>
      <c r="L6631" s="0" t="str">
        <f aca="false">IF($A6631="","",INDEX(CARTAO_COMPRAS!$K:$K,INT((ROW()-2)/20)+2))</f>
        <v/>
      </c>
      <c r="M6631" s="0" t="str">
        <f aca="false">IF($A6631="","","Compra no cartão")</f>
        <v/>
      </c>
    </row>
    <row r="6632" customFormat="false" ht="13.5" hidden="false" customHeight="false" outlineLevel="0" collapsed="false">
      <c r="A6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2" s="0" t="str">
        <f aca="false">IF($A6632="","",INDEX(CARTAO_COMPRAS!$C:$C,INT((ROW()-2)/20)+2))</f>
        <v/>
      </c>
      <c r="C6632" s="0" t="str">
        <f aca="false">IF($A6632="","",INDEX(CARTAO_COMPRAS!$D:$D,INT((ROW()-2)/20)+2))</f>
        <v/>
      </c>
      <c r="D6632" s="0" t="str">
        <f aca="false">IF($A6632="","",INDEX(CARTAO_COMPRAS!$E:$E,INT((ROW()-2)/20)+2))</f>
        <v/>
      </c>
      <c r="E6632" s="0" t="str">
        <f aca="false">IF($A6632="","",INDEX(CARTAO_COMPRAS!$H:$H,INT((ROW()-2)/20)+2)+MOD(ROW()-2,20))</f>
        <v/>
      </c>
      <c r="F6632" s="0" t="str">
        <f aca="false">IF($A6632="","",INDEX(CARTAO_COMPRAS!$G:$G,INT((ROW()-2)/20)+2))</f>
        <v/>
      </c>
      <c r="G6632" s="5" t="str">
        <f aca="false">IF($A6632="","",INDEX(CARTAO_COMPRAS!$I:$I,INT((ROW()-2)/20)+2))</f>
        <v/>
      </c>
      <c r="H6632" s="4" t="str">
        <f aca="false">IF($A6632="","",EDATE(INDEX(CARTAO_COMPRAS!$J:$J,INT((ROW()-2)/20)+2),MOD(ROW()-2,20)))</f>
        <v/>
      </c>
      <c r="I6632" s="4" t="str">
        <f aca="false">IF($H6632="","",$H6632-WEEKDAY($H6632,2)+1)</f>
        <v/>
      </c>
      <c r="J6632" s="4" t="str">
        <f aca="false">IF($I6632="","",$I6632+6)</f>
        <v/>
      </c>
      <c r="K6632" s="6" t="str">
        <f aca="false">IF($H6632="","",DATE(YEAR($H6632),MONTH($H6632),1))</f>
        <v/>
      </c>
      <c r="L6632" s="0" t="str">
        <f aca="false">IF($A6632="","",INDEX(CARTAO_COMPRAS!$K:$K,INT((ROW()-2)/20)+2))</f>
        <v/>
      </c>
      <c r="M6632" s="0" t="str">
        <f aca="false">IF($A6632="","","Compra no cartão")</f>
        <v/>
      </c>
    </row>
    <row r="6633" customFormat="false" ht="13.5" hidden="false" customHeight="false" outlineLevel="0" collapsed="false">
      <c r="A6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3" s="0" t="str">
        <f aca="false">IF($A6633="","",INDEX(CARTAO_COMPRAS!$C:$C,INT((ROW()-2)/20)+2))</f>
        <v/>
      </c>
      <c r="C6633" s="0" t="str">
        <f aca="false">IF($A6633="","",INDEX(CARTAO_COMPRAS!$D:$D,INT((ROW()-2)/20)+2))</f>
        <v/>
      </c>
      <c r="D6633" s="0" t="str">
        <f aca="false">IF($A6633="","",INDEX(CARTAO_COMPRAS!$E:$E,INT((ROW()-2)/20)+2))</f>
        <v/>
      </c>
      <c r="E6633" s="0" t="str">
        <f aca="false">IF($A6633="","",INDEX(CARTAO_COMPRAS!$H:$H,INT((ROW()-2)/20)+2)+MOD(ROW()-2,20))</f>
        <v/>
      </c>
      <c r="F6633" s="0" t="str">
        <f aca="false">IF($A6633="","",INDEX(CARTAO_COMPRAS!$G:$G,INT((ROW()-2)/20)+2))</f>
        <v/>
      </c>
      <c r="G6633" s="5" t="str">
        <f aca="false">IF($A6633="","",INDEX(CARTAO_COMPRAS!$I:$I,INT((ROW()-2)/20)+2))</f>
        <v/>
      </c>
      <c r="H6633" s="4" t="str">
        <f aca="false">IF($A6633="","",EDATE(INDEX(CARTAO_COMPRAS!$J:$J,INT((ROW()-2)/20)+2),MOD(ROW()-2,20)))</f>
        <v/>
      </c>
      <c r="I6633" s="4" t="str">
        <f aca="false">IF($H6633="","",$H6633-WEEKDAY($H6633,2)+1)</f>
        <v/>
      </c>
      <c r="J6633" s="4" t="str">
        <f aca="false">IF($I6633="","",$I6633+6)</f>
        <v/>
      </c>
      <c r="K6633" s="6" t="str">
        <f aca="false">IF($H6633="","",DATE(YEAR($H6633),MONTH($H6633),1))</f>
        <v/>
      </c>
      <c r="L6633" s="0" t="str">
        <f aca="false">IF($A6633="","",INDEX(CARTAO_COMPRAS!$K:$K,INT((ROW()-2)/20)+2))</f>
        <v/>
      </c>
      <c r="M6633" s="0" t="str">
        <f aca="false">IF($A6633="","","Compra no cartão")</f>
        <v/>
      </c>
    </row>
    <row r="6634" customFormat="false" ht="13.5" hidden="false" customHeight="false" outlineLevel="0" collapsed="false">
      <c r="A6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4" s="0" t="str">
        <f aca="false">IF($A6634="","",INDEX(CARTAO_COMPRAS!$C:$C,INT((ROW()-2)/20)+2))</f>
        <v/>
      </c>
      <c r="C6634" s="0" t="str">
        <f aca="false">IF($A6634="","",INDEX(CARTAO_COMPRAS!$D:$D,INT((ROW()-2)/20)+2))</f>
        <v/>
      </c>
      <c r="D6634" s="0" t="str">
        <f aca="false">IF($A6634="","",INDEX(CARTAO_COMPRAS!$E:$E,INT((ROW()-2)/20)+2))</f>
        <v/>
      </c>
      <c r="E6634" s="0" t="str">
        <f aca="false">IF($A6634="","",INDEX(CARTAO_COMPRAS!$H:$H,INT((ROW()-2)/20)+2)+MOD(ROW()-2,20))</f>
        <v/>
      </c>
      <c r="F6634" s="0" t="str">
        <f aca="false">IF($A6634="","",INDEX(CARTAO_COMPRAS!$G:$G,INT((ROW()-2)/20)+2))</f>
        <v/>
      </c>
      <c r="G6634" s="5" t="str">
        <f aca="false">IF($A6634="","",INDEX(CARTAO_COMPRAS!$I:$I,INT((ROW()-2)/20)+2))</f>
        <v/>
      </c>
      <c r="H6634" s="4" t="str">
        <f aca="false">IF($A6634="","",EDATE(INDEX(CARTAO_COMPRAS!$J:$J,INT((ROW()-2)/20)+2),MOD(ROW()-2,20)))</f>
        <v/>
      </c>
      <c r="I6634" s="4" t="str">
        <f aca="false">IF($H6634="","",$H6634-WEEKDAY($H6634,2)+1)</f>
        <v/>
      </c>
      <c r="J6634" s="4" t="str">
        <f aca="false">IF($I6634="","",$I6634+6)</f>
        <v/>
      </c>
      <c r="K6634" s="6" t="str">
        <f aca="false">IF($H6634="","",DATE(YEAR($H6634),MONTH($H6634),1))</f>
        <v/>
      </c>
      <c r="L6634" s="0" t="str">
        <f aca="false">IF($A6634="","",INDEX(CARTAO_COMPRAS!$K:$K,INT((ROW()-2)/20)+2))</f>
        <v/>
      </c>
      <c r="M6634" s="0" t="str">
        <f aca="false">IF($A6634="","","Compra no cartão")</f>
        <v/>
      </c>
    </row>
    <row r="6635" customFormat="false" ht="13.5" hidden="false" customHeight="false" outlineLevel="0" collapsed="false">
      <c r="A6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5" s="0" t="str">
        <f aca="false">IF($A6635="","",INDEX(CARTAO_COMPRAS!$C:$C,INT((ROW()-2)/20)+2))</f>
        <v/>
      </c>
      <c r="C6635" s="0" t="str">
        <f aca="false">IF($A6635="","",INDEX(CARTAO_COMPRAS!$D:$D,INT((ROW()-2)/20)+2))</f>
        <v/>
      </c>
      <c r="D6635" s="0" t="str">
        <f aca="false">IF($A6635="","",INDEX(CARTAO_COMPRAS!$E:$E,INT((ROW()-2)/20)+2))</f>
        <v/>
      </c>
      <c r="E6635" s="0" t="str">
        <f aca="false">IF($A6635="","",INDEX(CARTAO_COMPRAS!$H:$H,INT((ROW()-2)/20)+2)+MOD(ROW()-2,20))</f>
        <v/>
      </c>
      <c r="F6635" s="0" t="str">
        <f aca="false">IF($A6635="","",INDEX(CARTAO_COMPRAS!$G:$G,INT((ROW()-2)/20)+2))</f>
        <v/>
      </c>
      <c r="G6635" s="5" t="str">
        <f aca="false">IF($A6635="","",INDEX(CARTAO_COMPRAS!$I:$I,INT((ROW()-2)/20)+2))</f>
        <v/>
      </c>
      <c r="H6635" s="4" t="str">
        <f aca="false">IF($A6635="","",EDATE(INDEX(CARTAO_COMPRAS!$J:$J,INT((ROW()-2)/20)+2),MOD(ROW()-2,20)))</f>
        <v/>
      </c>
      <c r="I6635" s="4" t="str">
        <f aca="false">IF($H6635="","",$H6635-WEEKDAY($H6635,2)+1)</f>
        <v/>
      </c>
      <c r="J6635" s="4" t="str">
        <f aca="false">IF($I6635="","",$I6635+6)</f>
        <v/>
      </c>
      <c r="K6635" s="6" t="str">
        <f aca="false">IF($H6635="","",DATE(YEAR($H6635),MONTH($H6635),1))</f>
        <v/>
      </c>
      <c r="L6635" s="0" t="str">
        <f aca="false">IF($A6635="","",INDEX(CARTAO_COMPRAS!$K:$K,INT((ROW()-2)/20)+2))</f>
        <v/>
      </c>
      <c r="M6635" s="0" t="str">
        <f aca="false">IF($A6635="","","Compra no cartão")</f>
        <v/>
      </c>
    </row>
    <row r="6636" customFormat="false" ht="13.5" hidden="false" customHeight="false" outlineLevel="0" collapsed="false">
      <c r="A6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6" s="0" t="str">
        <f aca="false">IF($A6636="","",INDEX(CARTAO_COMPRAS!$C:$C,INT((ROW()-2)/20)+2))</f>
        <v/>
      </c>
      <c r="C6636" s="0" t="str">
        <f aca="false">IF($A6636="","",INDEX(CARTAO_COMPRAS!$D:$D,INT((ROW()-2)/20)+2))</f>
        <v/>
      </c>
      <c r="D6636" s="0" t="str">
        <f aca="false">IF($A6636="","",INDEX(CARTAO_COMPRAS!$E:$E,INT((ROW()-2)/20)+2))</f>
        <v/>
      </c>
      <c r="E6636" s="0" t="str">
        <f aca="false">IF($A6636="","",INDEX(CARTAO_COMPRAS!$H:$H,INT((ROW()-2)/20)+2)+MOD(ROW()-2,20))</f>
        <v/>
      </c>
      <c r="F6636" s="0" t="str">
        <f aca="false">IF($A6636="","",INDEX(CARTAO_COMPRAS!$G:$G,INT((ROW()-2)/20)+2))</f>
        <v/>
      </c>
      <c r="G6636" s="5" t="str">
        <f aca="false">IF($A6636="","",INDEX(CARTAO_COMPRAS!$I:$I,INT((ROW()-2)/20)+2))</f>
        <v/>
      </c>
      <c r="H6636" s="4" t="str">
        <f aca="false">IF($A6636="","",EDATE(INDEX(CARTAO_COMPRAS!$J:$J,INT((ROW()-2)/20)+2),MOD(ROW()-2,20)))</f>
        <v/>
      </c>
      <c r="I6636" s="4" t="str">
        <f aca="false">IF($H6636="","",$H6636-WEEKDAY($H6636,2)+1)</f>
        <v/>
      </c>
      <c r="J6636" s="4" t="str">
        <f aca="false">IF($I6636="","",$I6636+6)</f>
        <v/>
      </c>
      <c r="K6636" s="6" t="str">
        <f aca="false">IF($H6636="","",DATE(YEAR($H6636),MONTH($H6636),1))</f>
        <v/>
      </c>
      <c r="L6636" s="0" t="str">
        <f aca="false">IF($A6636="","",INDEX(CARTAO_COMPRAS!$K:$K,INT((ROW()-2)/20)+2))</f>
        <v/>
      </c>
      <c r="M6636" s="0" t="str">
        <f aca="false">IF($A6636="","","Compra no cartão")</f>
        <v/>
      </c>
    </row>
    <row r="6637" customFormat="false" ht="13.5" hidden="false" customHeight="false" outlineLevel="0" collapsed="false">
      <c r="A6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7" s="0" t="str">
        <f aca="false">IF($A6637="","",INDEX(CARTAO_COMPRAS!$C:$C,INT((ROW()-2)/20)+2))</f>
        <v/>
      </c>
      <c r="C6637" s="0" t="str">
        <f aca="false">IF($A6637="","",INDEX(CARTAO_COMPRAS!$D:$D,INT((ROW()-2)/20)+2))</f>
        <v/>
      </c>
      <c r="D6637" s="0" t="str">
        <f aca="false">IF($A6637="","",INDEX(CARTAO_COMPRAS!$E:$E,INT((ROW()-2)/20)+2))</f>
        <v/>
      </c>
      <c r="E6637" s="0" t="str">
        <f aca="false">IF($A6637="","",INDEX(CARTAO_COMPRAS!$H:$H,INT((ROW()-2)/20)+2)+MOD(ROW()-2,20))</f>
        <v/>
      </c>
      <c r="F6637" s="0" t="str">
        <f aca="false">IF($A6637="","",INDEX(CARTAO_COMPRAS!$G:$G,INT((ROW()-2)/20)+2))</f>
        <v/>
      </c>
      <c r="G6637" s="5" t="str">
        <f aca="false">IF($A6637="","",INDEX(CARTAO_COMPRAS!$I:$I,INT((ROW()-2)/20)+2))</f>
        <v/>
      </c>
      <c r="H6637" s="4" t="str">
        <f aca="false">IF($A6637="","",EDATE(INDEX(CARTAO_COMPRAS!$J:$J,INT((ROW()-2)/20)+2),MOD(ROW()-2,20)))</f>
        <v/>
      </c>
      <c r="I6637" s="4" t="str">
        <f aca="false">IF($H6637="","",$H6637-WEEKDAY($H6637,2)+1)</f>
        <v/>
      </c>
      <c r="J6637" s="4" t="str">
        <f aca="false">IF($I6637="","",$I6637+6)</f>
        <v/>
      </c>
      <c r="K6637" s="6" t="str">
        <f aca="false">IF($H6637="","",DATE(YEAR($H6637),MONTH($H6637),1))</f>
        <v/>
      </c>
      <c r="L6637" s="0" t="str">
        <f aca="false">IF($A6637="","",INDEX(CARTAO_COMPRAS!$K:$K,INT((ROW()-2)/20)+2))</f>
        <v/>
      </c>
      <c r="M6637" s="0" t="str">
        <f aca="false">IF($A6637="","","Compra no cartão")</f>
        <v/>
      </c>
    </row>
    <row r="6638" customFormat="false" ht="13.5" hidden="false" customHeight="false" outlineLevel="0" collapsed="false">
      <c r="A6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8" s="0" t="str">
        <f aca="false">IF($A6638="","",INDEX(CARTAO_COMPRAS!$C:$C,INT((ROW()-2)/20)+2))</f>
        <v/>
      </c>
      <c r="C6638" s="0" t="str">
        <f aca="false">IF($A6638="","",INDEX(CARTAO_COMPRAS!$D:$D,INT((ROW()-2)/20)+2))</f>
        <v/>
      </c>
      <c r="D6638" s="0" t="str">
        <f aca="false">IF($A6638="","",INDEX(CARTAO_COMPRAS!$E:$E,INT((ROW()-2)/20)+2))</f>
        <v/>
      </c>
      <c r="E6638" s="0" t="str">
        <f aca="false">IF($A6638="","",INDEX(CARTAO_COMPRAS!$H:$H,INT((ROW()-2)/20)+2)+MOD(ROW()-2,20))</f>
        <v/>
      </c>
      <c r="F6638" s="0" t="str">
        <f aca="false">IF($A6638="","",INDEX(CARTAO_COMPRAS!$G:$G,INT((ROW()-2)/20)+2))</f>
        <v/>
      </c>
      <c r="G6638" s="5" t="str">
        <f aca="false">IF($A6638="","",INDEX(CARTAO_COMPRAS!$I:$I,INT((ROW()-2)/20)+2))</f>
        <v/>
      </c>
      <c r="H6638" s="4" t="str">
        <f aca="false">IF($A6638="","",EDATE(INDEX(CARTAO_COMPRAS!$J:$J,INT((ROW()-2)/20)+2),MOD(ROW()-2,20)))</f>
        <v/>
      </c>
      <c r="I6638" s="4" t="str">
        <f aca="false">IF($H6638="","",$H6638-WEEKDAY($H6638,2)+1)</f>
        <v/>
      </c>
      <c r="J6638" s="4" t="str">
        <f aca="false">IF($I6638="","",$I6638+6)</f>
        <v/>
      </c>
      <c r="K6638" s="6" t="str">
        <f aca="false">IF($H6638="","",DATE(YEAR($H6638),MONTH($H6638),1))</f>
        <v/>
      </c>
      <c r="L6638" s="0" t="str">
        <f aca="false">IF($A6638="","",INDEX(CARTAO_COMPRAS!$K:$K,INT((ROW()-2)/20)+2))</f>
        <v/>
      </c>
      <c r="M6638" s="0" t="str">
        <f aca="false">IF($A6638="","","Compra no cartão")</f>
        <v/>
      </c>
    </row>
    <row r="6639" customFormat="false" ht="13.5" hidden="false" customHeight="false" outlineLevel="0" collapsed="false">
      <c r="A6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39" s="0" t="str">
        <f aca="false">IF($A6639="","",INDEX(CARTAO_COMPRAS!$C:$C,INT((ROW()-2)/20)+2))</f>
        <v/>
      </c>
      <c r="C6639" s="0" t="str">
        <f aca="false">IF($A6639="","",INDEX(CARTAO_COMPRAS!$D:$D,INT((ROW()-2)/20)+2))</f>
        <v/>
      </c>
      <c r="D6639" s="0" t="str">
        <f aca="false">IF($A6639="","",INDEX(CARTAO_COMPRAS!$E:$E,INT((ROW()-2)/20)+2))</f>
        <v/>
      </c>
      <c r="E6639" s="0" t="str">
        <f aca="false">IF($A6639="","",INDEX(CARTAO_COMPRAS!$H:$H,INT((ROW()-2)/20)+2)+MOD(ROW()-2,20))</f>
        <v/>
      </c>
      <c r="F6639" s="0" t="str">
        <f aca="false">IF($A6639="","",INDEX(CARTAO_COMPRAS!$G:$G,INT((ROW()-2)/20)+2))</f>
        <v/>
      </c>
      <c r="G6639" s="5" t="str">
        <f aca="false">IF($A6639="","",INDEX(CARTAO_COMPRAS!$I:$I,INT((ROW()-2)/20)+2))</f>
        <v/>
      </c>
      <c r="H6639" s="4" t="str">
        <f aca="false">IF($A6639="","",EDATE(INDEX(CARTAO_COMPRAS!$J:$J,INT((ROW()-2)/20)+2),MOD(ROW()-2,20)))</f>
        <v/>
      </c>
      <c r="I6639" s="4" t="str">
        <f aca="false">IF($H6639="","",$H6639-WEEKDAY($H6639,2)+1)</f>
        <v/>
      </c>
      <c r="J6639" s="4" t="str">
        <f aca="false">IF($I6639="","",$I6639+6)</f>
        <v/>
      </c>
      <c r="K6639" s="6" t="str">
        <f aca="false">IF($H6639="","",DATE(YEAR($H6639),MONTH($H6639),1))</f>
        <v/>
      </c>
      <c r="L6639" s="0" t="str">
        <f aca="false">IF($A6639="","",INDEX(CARTAO_COMPRAS!$K:$K,INT((ROW()-2)/20)+2))</f>
        <v/>
      </c>
      <c r="M6639" s="0" t="str">
        <f aca="false">IF($A6639="","","Compra no cartão")</f>
        <v/>
      </c>
    </row>
    <row r="6640" customFormat="false" ht="13.5" hidden="false" customHeight="false" outlineLevel="0" collapsed="false">
      <c r="A6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0" s="0" t="str">
        <f aca="false">IF($A6640="","",INDEX(CARTAO_COMPRAS!$C:$C,INT((ROW()-2)/20)+2))</f>
        <v/>
      </c>
      <c r="C6640" s="0" t="str">
        <f aca="false">IF($A6640="","",INDEX(CARTAO_COMPRAS!$D:$D,INT((ROW()-2)/20)+2))</f>
        <v/>
      </c>
      <c r="D6640" s="0" t="str">
        <f aca="false">IF($A6640="","",INDEX(CARTAO_COMPRAS!$E:$E,INT((ROW()-2)/20)+2))</f>
        <v/>
      </c>
      <c r="E6640" s="0" t="str">
        <f aca="false">IF($A6640="","",INDEX(CARTAO_COMPRAS!$H:$H,INT((ROW()-2)/20)+2)+MOD(ROW()-2,20))</f>
        <v/>
      </c>
      <c r="F6640" s="0" t="str">
        <f aca="false">IF($A6640="","",INDEX(CARTAO_COMPRAS!$G:$G,INT((ROW()-2)/20)+2))</f>
        <v/>
      </c>
      <c r="G6640" s="5" t="str">
        <f aca="false">IF($A6640="","",INDEX(CARTAO_COMPRAS!$I:$I,INT((ROW()-2)/20)+2))</f>
        <v/>
      </c>
      <c r="H6640" s="4" t="str">
        <f aca="false">IF($A6640="","",EDATE(INDEX(CARTAO_COMPRAS!$J:$J,INT((ROW()-2)/20)+2),MOD(ROW()-2,20)))</f>
        <v/>
      </c>
      <c r="I6640" s="4" t="str">
        <f aca="false">IF($H6640="","",$H6640-WEEKDAY($H6640,2)+1)</f>
        <v/>
      </c>
      <c r="J6640" s="4" t="str">
        <f aca="false">IF($I6640="","",$I6640+6)</f>
        <v/>
      </c>
      <c r="K6640" s="6" t="str">
        <f aca="false">IF($H6640="","",DATE(YEAR($H6640),MONTH($H6640),1))</f>
        <v/>
      </c>
      <c r="L6640" s="0" t="str">
        <f aca="false">IF($A6640="","",INDEX(CARTAO_COMPRAS!$K:$K,INT((ROW()-2)/20)+2))</f>
        <v/>
      </c>
      <c r="M6640" s="0" t="str">
        <f aca="false">IF($A6640="","","Compra no cartão")</f>
        <v/>
      </c>
    </row>
    <row r="6641" customFormat="false" ht="13.5" hidden="false" customHeight="false" outlineLevel="0" collapsed="false">
      <c r="A6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1" s="0" t="str">
        <f aca="false">IF($A6641="","",INDEX(CARTAO_COMPRAS!$C:$C,INT((ROW()-2)/20)+2))</f>
        <v/>
      </c>
      <c r="C6641" s="0" t="str">
        <f aca="false">IF($A6641="","",INDEX(CARTAO_COMPRAS!$D:$D,INT((ROW()-2)/20)+2))</f>
        <v/>
      </c>
      <c r="D6641" s="0" t="str">
        <f aca="false">IF($A6641="","",INDEX(CARTAO_COMPRAS!$E:$E,INT((ROW()-2)/20)+2))</f>
        <v/>
      </c>
      <c r="E6641" s="0" t="str">
        <f aca="false">IF($A6641="","",INDEX(CARTAO_COMPRAS!$H:$H,INT((ROW()-2)/20)+2)+MOD(ROW()-2,20))</f>
        <v/>
      </c>
      <c r="F6641" s="0" t="str">
        <f aca="false">IF($A6641="","",INDEX(CARTAO_COMPRAS!$G:$G,INT((ROW()-2)/20)+2))</f>
        <v/>
      </c>
      <c r="G6641" s="5" t="str">
        <f aca="false">IF($A6641="","",INDEX(CARTAO_COMPRAS!$I:$I,INT((ROW()-2)/20)+2))</f>
        <v/>
      </c>
      <c r="H6641" s="4" t="str">
        <f aca="false">IF($A6641="","",EDATE(INDEX(CARTAO_COMPRAS!$J:$J,INT((ROW()-2)/20)+2),MOD(ROW()-2,20)))</f>
        <v/>
      </c>
      <c r="I6641" s="4" t="str">
        <f aca="false">IF($H6641="","",$H6641-WEEKDAY($H6641,2)+1)</f>
        <v/>
      </c>
      <c r="J6641" s="4" t="str">
        <f aca="false">IF($I6641="","",$I6641+6)</f>
        <v/>
      </c>
      <c r="K6641" s="6" t="str">
        <f aca="false">IF($H6641="","",DATE(YEAR($H6641),MONTH($H6641),1))</f>
        <v/>
      </c>
      <c r="L6641" s="0" t="str">
        <f aca="false">IF($A6641="","",INDEX(CARTAO_COMPRAS!$K:$K,INT((ROW()-2)/20)+2))</f>
        <v/>
      </c>
      <c r="M6641" s="0" t="str">
        <f aca="false">IF($A6641="","","Compra no cartão")</f>
        <v/>
      </c>
    </row>
    <row r="6642" customFormat="false" ht="13.5" hidden="false" customHeight="false" outlineLevel="0" collapsed="false">
      <c r="A66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2" s="0" t="str">
        <f aca="false">IF($A6642="","",INDEX(CARTAO_COMPRAS!$C:$C,INT((ROW()-2)/20)+2))</f>
        <v/>
      </c>
      <c r="C6642" s="0" t="str">
        <f aca="false">IF($A6642="","",INDEX(CARTAO_COMPRAS!$D:$D,INT((ROW()-2)/20)+2))</f>
        <v/>
      </c>
      <c r="D6642" s="0" t="str">
        <f aca="false">IF($A6642="","",INDEX(CARTAO_COMPRAS!$E:$E,INT((ROW()-2)/20)+2))</f>
        <v/>
      </c>
      <c r="E6642" s="0" t="str">
        <f aca="false">IF($A6642="","",INDEX(CARTAO_COMPRAS!$H:$H,INT((ROW()-2)/20)+2)+MOD(ROW()-2,20))</f>
        <v/>
      </c>
      <c r="F6642" s="0" t="str">
        <f aca="false">IF($A6642="","",INDEX(CARTAO_COMPRAS!$G:$G,INT((ROW()-2)/20)+2))</f>
        <v/>
      </c>
      <c r="G6642" s="5" t="str">
        <f aca="false">IF($A6642="","",INDEX(CARTAO_COMPRAS!$I:$I,INT((ROW()-2)/20)+2))</f>
        <v/>
      </c>
      <c r="H6642" s="4" t="str">
        <f aca="false">IF($A6642="","",EDATE(INDEX(CARTAO_COMPRAS!$J:$J,INT((ROW()-2)/20)+2),MOD(ROW()-2,20)))</f>
        <v/>
      </c>
      <c r="I6642" s="4" t="str">
        <f aca="false">IF($H6642="","",$H6642-WEEKDAY($H6642,2)+1)</f>
        <v/>
      </c>
      <c r="J6642" s="4" t="str">
        <f aca="false">IF($I6642="","",$I6642+6)</f>
        <v/>
      </c>
      <c r="K6642" s="6" t="str">
        <f aca="false">IF($H6642="","",DATE(YEAR($H6642),MONTH($H6642),1))</f>
        <v/>
      </c>
      <c r="L6642" s="0" t="str">
        <f aca="false">IF($A6642="","",INDEX(CARTAO_COMPRAS!$K:$K,INT((ROW()-2)/20)+2))</f>
        <v/>
      </c>
      <c r="M6642" s="0" t="str">
        <f aca="false">IF($A6642="","","Compra no cartão")</f>
        <v/>
      </c>
    </row>
    <row r="6643" customFormat="false" ht="13.5" hidden="false" customHeight="false" outlineLevel="0" collapsed="false">
      <c r="A6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3" s="0" t="str">
        <f aca="false">IF($A6643="","",INDEX(CARTAO_COMPRAS!$C:$C,INT((ROW()-2)/20)+2))</f>
        <v/>
      </c>
      <c r="C6643" s="0" t="str">
        <f aca="false">IF($A6643="","",INDEX(CARTAO_COMPRAS!$D:$D,INT((ROW()-2)/20)+2))</f>
        <v/>
      </c>
      <c r="D6643" s="0" t="str">
        <f aca="false">IF($A6643="","",INDEX(CARTAO_COMPRAS!$E:$E,INT((ROW()-2)/20)+2))</f>
        <v/>
      </c>
      <c r="E6643" s="0" t="str">
        <f aca="false">IF($A6643="","",INDEX(CARTAO_COMPRAS!$H:$H,INT((ROW()-2)/20)+2)+MOD(ROW()-2,20))</f>
        <v/>
      </c>
      <c r="F6643" s="0" t="str">
        <f aca="false">IF($A6643="","",INDEX(CARTAO_COMPRAS!$G:$G,INT((ROW()-2)/20)+2))</f>
        <v/>
      </c>
      <c r="G6643" s="5" t="str">
        <f aca="false">IF($A6643="","",INDEX(CARTAO_COMPRAS!$I:$I,INT((ROW()-2)/20)+2))</f>
        <v/>
      </c>
      <c r="H6643" s="4" t="str">
        <f aca="false">IF($A6643="","",EDATE(INDEX(CARTAO_COMPRAS!$J:$J,INT((ROW()-2)/20)+2),MOD(ROW()-2,20)))</f>
        <v/>
      </c>
      <c r="I6643" s="4" t="str">
        <f aca="false">IF($H6643="","",$H6643-WEEKDAY($H6643,2)+1)</f>
        <v/>
      </c>
      <c r="J6643" s="4" t="str">
        <f aca="false">IF($I6643="","",$I6643+6)</f>
        <v/>
      </c>
      <c r="K6643" s="6" t="str">
        <f aca="false">IF($H6643="","",DATE(YEAR($H6643),MONTH($H6643),1))</f>
        <v/>
      </c>
      <c r="L6643" s="0" t="str">
        <f aca="false">IF($A6643="","",INDEX(CARTAO_COMPRAS!$K:$K,INT((ROW()-2)/20)+2))</f>
        <v/>
      </c>
      <c r="M6643" s="0" t="str">
        <f aca="false">IF($A6643="","","Compra no cartão")</f>
        <v/>
      </c>
    </row>
    <row r="6644" customFormat="false" ht="13.5" hidden="false" customHeight="false" outlineLevel="0" collapsed="false">
      <c r="A6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4" s="0" t="str">
        <f aca="false">IF($A6644="","",INDEX(CARTAO_COMPRAS!$C:$C,INT((ROW()-2)/20)+2))</f>
        <v/>
      </c>
      <c r="C6644" s="0" t="str">
        <f aca="false">IF($A6644="","",INDEX(CARTAO_COMPRAS!$D:$D,INT((ROW()-2)/20)+2))</f>
        <v/>
      </c>
      <c r="D6644" s="0" t="str">
        <f aca="false">IF($A6644="","",INDEX(CARTAO_COMPRAS!$E:$E,INT((ROW()-2)/20)+2))</f>
        <v/>
      </c>
      <c r="E6644" s="0" t="str">
        <f aca="false">IF($A6644="","",INDEX(CARTAO_COMPRAS!$H:$H,INT((ROW()-2)/20)+2)+MOD(ROW()-2,20))</f>
        <v/>
      </c>
      <c r="F6644" s="0" t="str">
        <f aca="false">IF($A6644="","",INDEX(CARTAO_COMPRAS!$G:$G,INT((ROW()-2)/20)+2))</f>
        <v/>
      </c>
      <c r="G6644" s="5" t="str">
        <f aca="false">IF($A6644="","",INDEX(CARTAO_COMPRAS!$I:$I,INT((ROW()-2)/20)+2))</f>
        <v/>
      </c>
      <c r="H6644" s="4" t="str">
        <f aca="false">IF($A6644="","",EDATE(INDEX(CARTAO_COMPRAS!$J:$J,INT((ROW()-2)/20)+2),MOD(ROW()-2,20)))</f>
        <v/>
      </c>
      <c r="I6644" s="4" t="str">
        <f aca="false">IF($H6644="","",$H6644-WEEKDAY($H6644,2)+1)</f>
        <v/>
      </c>
      <c r="J6644" s="4" t="str">
        <f aca="false">IF($I6644="","",$I6644+6)</f>
        <v/>
      </c>
      <c r="K6644" s="6" t="str">
        <f aca="false">IF($H6644="","",DATE(YEAR($H6644),MONTH($H6644),1))</f>
        <v/>
      </c>
      <c r="L6644" s="0" t="str">
        <f aca="false">IF($A6644="","",INDEX(CARTAO_COMPRAS!$K:$K,INT((ROW()-2)/20)+2))</f>
        <v/>
      </c>
      <c r="M6644" s="0" t="str">
        <f aca="false">IF($A6644="","","Compra no cartão")</f>
        <v/>
      </c>
    </row>
    <row r="6645" customFormat="false" ht="13.5" hidden="false" customHeight="false" outlineLevel="0" collapsed="false">
      <c r="A6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5" s="0" t="str">
        <f aca="false">IF($A6645="","",INDEX(CARTAO_COMPRAS!$C:$C,INT((ROW()-2)/20)+2))</f>
        <v/>
      </c>
      <c r="C6645" s="0" t="str">
        <f aca="false">IF($A6645="","",INDEX(CARTAO_COMPRAS!$D:$D,INT((ROW()-2)/20)+2))</f>
        <v/>
      </c>
      <c r="D6645" s="0" t="str">
        <f aca="false">IF($A6645="","",INDEX(CARTAO_COMPRAS!$E:$E,INT((ROW()-2)/20)+2))</f>
        <v/>
      </c>
      <c r="E6645" s="0" t="str">
        <f aca="false">IF($A6645="","",INDEX(CARTAO_COMPRAS!$H:$H,INT((ROW()-2)/20)+2)+MOD(ROW()-2,20))</f>
        <v/>
      </c>
      <c r="F6645" s="0" t="str">
        <f aca="false">IF($A6645="","",INDEX(CARTAO_COMPRAS!$G:$G,INT((ROW()-2)/20)+2))</f>
        <v/>
      </c>
      <c r="G6645" s="5" t="str">
        <f aca="false">IF($A6645="","",INDEX(CARTAO_COMPRAS!$I:$I,INT((ROW()-2)/20)+2))</f>
        <v/>
      </c>
      <c r="H6645" s="4" t="str">
        <f aca="false">IF($A6645="","",EDATE(INDEX(CARTAO_COMPRAS!$J:$J,INT((ROW()-2)/20)+2),MOD(ROW()-2,20)))</f>
        <v/>
      </c>
      <c r="I6645" s="4" t="str">
        <f aca="false">IF($H6645="","",$H6645-WEEKDAY($H6645,2)+1)</f>
        <v/>
      </c>
      <c r="J6645" s="4" t="str">
        <f aca="false">IF($I6645="","",$I6645+6)</f>
        <v/>
      </c>
      <c r="K6645" s="6" t="str">
        <f aca="false">IF($H6645="","",DATE(YEAR($H6645),MONTH($H6645),1))</f>
        <v/>
      </c>
      <c r="L6645" s="0" t="str">
        <f aca="false">IF($A6645="","",INDEX(CARTAO_COMPRAS!$K:$K,INT((ROW()-2)/20)+2))</f>
        <v/>
      </c>
      <c r="M6645" s="0" t="str">
        <f aca="false">IF($A6645="","","Compra no cartão")</f>
        <v/>
      </c>
    </row>
    <row r="6646" customFormat="false" ht="13.5" hidden="false" customHeight="false" outlineLevel="0" collapsed="false">
      <c r="A6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6" s="0" t="str">
        <f aca="false">IF($A6646="","",INDEX(CARTAO_COMPRAS!$C:$C,INT((ROW()-2)/20)+2))</f>
        <v/>
      </c>
      <c r="C6646" s="0" t="str">
        <f aca="false">IF($A6646="","",INDEX(CARTAO_COMPRAS!$D:$D,INT((ROW()-2)/20)+2))</f>
        <v/>
      </c>
      <c r="D6646" s="0" t="str">
        <f aca="false">IF($A6646="","",INDEX(CARTAO_COMPRAS!$E:$E,INT((ROW()-2)/20)+2))</f>
        <v/>
      </c>
      <c r="E6646" s="0" t="str">
        <f aca="false">IF($A6646="","",INDEX(CARTAO_COMPRAS!$H:$H,INT((ROW()-2)/20)+2)+MOD(ROW()-2,20))</f>
        <v/>
      </c>
      <c r="F6646" s="0" t="str">
        <f aca="false">IF($A6646="","",INDEX(CARTAO_COMPRAS!$G:$G,INT((ROW()-2)/20)+2))</f>
        <v/>
      </c>
      <c r="G6646" s="5" t="str">
        <f aca="false">IF($A6646="","",INDEX(CARTAO_COMPRAS!$I:$I,INT((ROW()-2)/20)+2))</f>
        <v/>
      </c>
      <c r="H6646" s="4" t="str">
        <f aca="false">IF($A6646="","",EDATE(INDEX(CARTAO_COMPRAS!$J:$J,INT((ROW()-2)/20)+2),MOD(ROW()-2,20)))</f>
        <v/>
      </c>
      <c r="I6646" s="4" t="str">
        <f aca="false">IF($H6646="","",$H6646-WEEKDAY($H6646,2)+1)</f>
        <v/>
      </c>
      <c r="J6646" s="4" t="str">
        <f aca="false">IF($I6646="","",$I6646+6)</f>
        <v/>
      </c>
      <c r="K6646" s="6" t="str">
        <f aca="false">IF($H6646="","",DATE(YEAR($H6646),MONTH($H6646),1))</f>
        <v/>
      </c>
      <c r="L6646" s="0" t="str">
        <f aca="false">IF($A6646="","",INDEX(CARTAO_COMPRAS!$K:$K,INT((ROW()-2)/20)+2))</f>
        <v/>
      </c>
      <c r="M6646" s="0" t="str">
        <f aca="false">IF($A6646="","","Compra no cartão")</f>
        <v/>
      </c>
    </row>
    <row r="6647" customFormat="false" ht="13.5" hidden="false" customHeight="false" outlineLevel="0" collapsed="false">
      <c r="A6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7" s="0" t="str">
        <f aca="false">IF($A6647="","",INDEX(CARTAO_COMPRAS!$C:$C,INT((ROW()-2)/20)+2))</f>
        <v/>
      </c>
      <c r="C6647" s="0" t="str">
        <f aca="false">IF($A6647="","",INDEX(CARTAO_COMPRAS!$D:$D,INT((ROW()-2)/20)+2))</f>
        <v/>
      </c>
      <c r="D6647" s="0" t="str">
        <f aca="false">IF($A6647="","",INDEX(CARTAO_COMPRAS!$E:$E,INT((ROW()-2)/20)+2))</f>
        <v/>
      </c>
      <c r="E6647" s="0" t="str">
        <f aca="false">IF($A6647="","",INDEX(CARTAO_COMPRAS!$H:$H,INT((ROW()-2)/20)+2)+MOD(ROW()-2,20))</f>
        <v/>
      </c>
      <c r="F6647" s="0" t="str">
        <f aca="false">IF($A6647="","",INDEX(CARTAO_COMPRAS!$G:$G,INT((ROW()-2)/20)+2))</f>
        <v/>
      </c>
      <c r="G6647" s="5" t="str">
        <f aca="false">IF($A6647="","",INDEX(CARTAO_COMPRAS!$I:$I,INT((ROW()-2)/20)+2))</f>
        <v/>
      </c>
      <c r="H6647" s="4" t="str">
        <f aca="false">IF($A6647="","",EDATE(INDEX(CARTAO_COMPRAS!$J:$J,INT((ROW()-2)/20)+2),MOD(ROW()-2,20)))</f>
        <v/>
      </c>
      <c r="I6647" s="4" t="str">
        <f aca="false">IF($H6647="","",$H6647-WEEKDAY($H6647,2)+1)</f>
        <v/>
      </c>
      <c r="J6647" s="4" t="str">
        <f aca="false">IF($I6647="","",$I6647+6)</f>
        <v/>
      </c>
      <c r="K6647" s="6" t="str">
        <f aca="false">IF($H6647="","",DATE(YEAR($H6647),MONTH($H6647),1))</f>
        <v/>
      </c>
      <c r="L6647" s="0" t="str">
        <f aca="false">IF($A6647="","",INDEX(CARTAO_COMPRAS!$K:$K,INT((ROW()-2)/20)+2))</f>
        <v/>
      </c>
      <c r="M6647" s="0" t="str">
        <f aca="false">IF($A6647="","","Compra no cartão")</f>
        <v/>
      </c>
    </row>
    <row r="6648" customFormat="false" ht="13.5" hidden="false" customHeight="false" outlineLevel="0" collapsed="false">
      <c r="A6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8" s="0" t="str">
        <f aca="false">IF($A6648="","",INDEX(CARTAO_COMPRAS!$C:$C,INT((ROW()-2)/20)+2))</f>
        <v/>
      </c>
      <c r="C6648" s="0" t="str">
        <f aca="false">IF($A6648="","",INDEX(CARTAO_COMPRAS!$D:$D,INT((ROW()-2)/20)+2))</f>
        <v/>
      </c>
      <c r="D6648" s="0" t="str">
        <f aca="false">IF($A6648="","",INDEX(CARTAO_COMPRAS!$E:$E,INT((ROW()-2)/20)+2))</f>
        <v/>
      </c>
      <c r="E6648" s="0" t="str">
        <f aca="false">IF($A6648="","",INDEX(CARTAO_COMPRAS!$H:$H,INT((ROW()-2)/20)+2)+MOD(ROW()-2,20))</f>
        <v/>
      </c>
      <c r="F6648" s="0" t="str">
        <f aca="false">IF($A6648="","",INDEX(CARTAO_COMPRAS!$G:$G,INT((ROW()-2)/20)+2))</f>
        <v/>
      </c>
      <c r="G6648" s="5" t="str">
        <f aca="false">IF($A6648="","",INDEX(CARTAO_COMPRAS!$I:$I,INT((ROW()-2)/20)+2))</f>
        <v/>
      </c>
      <c r="H6648" s="4" t="str">
        <f aca="false">IF($A6648="","",EDATE(INDEX(CARTAO_COMPRAS!$J:$J,INT((ROW()-2)/20)+2),MOD(ROW()-2,20)))</f>
        <v/>
      </c>
      <c r="I6648" s="4" t="str">
        <f aca="false">IF($H6648="","",$H6648-WEEKDAY($H6648,2)+1)</f>
        <v/>
      </c>
      <c r="J6648" s="4" t="str">
        <f aca="false">IF($I6648="","",$I6648+6)</f>
        <v/>
      </c>
      <c r="K6648" s="6" t="str">
        <f aca="false">IF($H6648="","",DATE(YEAR($H6648),MONTH($H6648),1))</f>
        <v/>
      </c>
      <c r="L6648" s="0" t="str">
        <f aca="false">IF($A6648="","",INDEX(CARTAO_COMPRAS!$K:$K,INT((ROW()-2)/20)+2))</f>
        <v/>
      </c>
      <c r="M6648" s="0" t="str">
        <f aca="false">IF($A6648="","","Compra no cartão")</f>
        <v/>
      </c>
    </row>
    <row r="6649" customFormat="false" ht="13.5" hidden="false" customHeight="false" outlineLevel="0" collapsed="false">
      <c r="A6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49" s="0" t="str">
        <f aca="false">IF($A6649="","",INDEX(CARTAO_COMPRAS!$C:$C,INT((ROW()-2)/20)+2))</f>
        <v/>
      </c>
      <c r="C6649" s="0" t="str">
        <f aca="false">IF($A6649="","",INDEX(CARTAO_COMPRAS!$D:$D,INT((ROW()-2)/20)+2))</f>
        <v/>
      </c>
      <c r="D6649" s="0" t="str">
        <f aca="false">IF($A6649="","",INDEX(CARTAO_COMPRAS!$E:$E,INT((ROW()-2)/20)+2))</f>
        <v/>
      </c>
      <c r="E6649" s="0" t="str">
        <f aca="false">IF($A6649="","",INDEX(CARTAO_COMPRAS!$H:$H,INT((ROW()-2)/20)+2)+MOD(ROW()-2,20))</f>
        <v/>
      </c>
      <c r="F6649" s="0" t="str">
        <f aca="false">IF($A6649="","",INDEX(CARTAO_COMPRAS!$G:$G,INT((ROW()-2)/20)+2))</f>
        <v/>
      </c>
      <c r="G6649" s="5" t="str">
        <f aca="false">IF($A6649="","",INDEX(CARTAO_COMPRAS!$I:$I,INT((ROW()-2)/20)+2))</f>
        <v/>
      </c>
      <c r="H6649" s="4" t="str">
        <f aca="false">IF($A6649="","",EDATE(INDEX(CARTAO_COMPRAS!$J:$J,INT((ROW()-2)/20)+2),MOD(ROW()-2,20)))</f>
        <v/>
      </c>
      <c r="I6649" s="4" t="str">
        <f aca="false">IF($H6649="","",$H6649-WEEKDAY($H6649,2)+1)</f>
        <v/>
      </c>
      <c r="J6649" s="4" t="str">
        <f aca="false">IF($I6649="","",$I6649+6)</f>
        <v/>
      </c>
      <c r="K6649" s="6" t="str">
        <f aca="false">IF($H6649="","",DATE(YEAR($H6649),MONTH($H6649),1))</f>
        <v/>
      </c>
      <c r="L6649" s="0" t="str">
        <f aca="false">IF($A6649="","",INDEX(CARTAO_COMPRAS!$K:$K,INT((ROW()-2)/20)+2))</f>
        <v/>
      </c>
      <c r="M6649" s="0" t="str">
        <f aca="false">IF($A6649="","","Compra no cartão")</f>
        <v/>
      </c>
    </row>
    <row r="6650" customFormat="false" ht="13.5" hidden="false" customHeight="false" outlineLevel="0" collapsed="false">
      <c r="A6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0" s="0" t="str">
        <f aca="false">IF($A6650="","",INDEX(CARTAO_COMPRAS!$C:$C,INT((ROW()-2)/20)+2))</f>
        <v/>
      </c>
      <c r="C6650" s="0" t="str">
        <f aca="false">IF($A6650="","",INDEX(CARTAO_COMPRAS!$D:$D,INT((ROW()-2)/20)+2))</f>
        <v/>
      </c>
      <c r="D6650" s="0" t="str">
        <f aca="false">IF($A6650="","",INDEX(CARTAO_COMPRAS!$E:$E,INT((ROW()-2)/20)+2))</f>
        <v/>
      </c>
      <c r="E6650" s="0" t="str">
        <f aca="false">IF($A6650="","",INDEX(CARTAO_COMPRAS!$H:$H,INT((ROW()-2)/20)+2)+MOD(ROW()-2,20))</f>
        <v/>
      </c>
      <c r="F6650" s="0" t="str">
        <f aca="false">IF($A6650="","",INDEX(CARTAO_COMPRAS!$G:$G,INT((ROW()-2)/20)+2))</f>
        <v/>
      </c>
      <c r="G6650" s="5" t="str">
        <f aca="false">IF($A6650="","",INDEX(CARTAO_COMPRAS!$I:$I,INT((ROW()-2)/20)+2))</f>
        <v/>
      </c>
      <c r="H6650" s="4" t="str">
        <f aca="false">IF($A6650="","",EDATE(INDEX(CARTAO_COMPRAS!$J:$J,INT((ROW()-2)/20)+2),MOD(ROW()-2,20)))</f>
        <v/>
      </c>
      <c r="I6650" s="4" t="str">
        <f aca="false">IF($H6650="","",$H6650-WEEKDAY($H6650,2)+1)</f>
        <v/>
      </c>
      <c r="J6650" s="4" t="str">
        <f aca="false">IF($I6650="","",$I6650+6)</f>
        <v/>
      </c>
      <c r="K6650" s="6" t="str">
        <f aca="false">IF($H6650="","",DATE(YEAR($H6650),MONTH($H6650),1))</f>
        <v/>
      </c>
      <c r="L6650" s="0" t="str">
        <f aca="false">IF($A6650="","",INDEX(CARTAO_COMPRAS!$K:$K,INT((ROW()-2)/20)+2))</f>
        <v/>
      </c>
      <c r="M6650" s="0" t="str">
        <f aca="false">IF($A6650="","","Compra no cartão")</f>
        <v/>
      </c>
    </row>
    <row r="6651" customFormat="false" ht="13.5" hidden="false" customHeight="false" outlineLevel="0" collapsed="false">
      <c r="A6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1" s="0" t="str">
        <f aca="false">IF($A6651="","",INDEX(CARTAO_COMPRAS!$C:$C,INT((ROW()-2)/20)+2))</f>
        <v/>
      </c>
      <c r="C6651" s="0" t="str">
        <f aca="false">IF($A6651="","",INDEX(CARTAO_COMPRAS!$D:$D,INT((ROW()-2)/20)+2))</f>
        <v/>
      </c>
      <c r="D6651" s="0" t="str">
        <f aca="false">IF($A6651="","",INDEX(CARTAO_COMPRAS!$E:$E,INT((ROW()-2)/20)+2))</f>
        <v/>
      </c>
      <c r="E6651" s="0" t="str">
        <f aca="false">IF($A6651="","",INDEX(CARTAO_COMPRAS!$H:$H,INT((ROW()-2)/20)+2)+MOD(ROW()-2,20))</f>
        <v/>
      </c>
      <c r="F6651" s="0" t="str">
        <f aca="false">IF($A6651="","",INDEX(CARTAO_COMPRAS!$G:$G,INT((ROW()-2)/20)+2))</f>
        <v/>
      </c>
      <c r="G6651" s="5" t="str">
        <f aca="false">IF($A6651="","",INDEX(CARTAO_COMPRAS!$I:$I,INT((ROW()-2)/20)+2))</f>
        <v/>
      </c>
      <c r="H6651" s="4" t="str">
        <f aca="false">IF($A6651="","",EDATE(INDEX(CARTAO_COMPRAS!$J:$J,INT((ROW()-2)/20)+2),MOD(ROW()-2,20)))</f>
        <v/>
      </c>
      <c r="I6651" s="4" t="str">
        <f aca="false">IF($H6651="","",$H6651-WEEKDAY($H6651,2)+1)</f>
        <v/>
      </c>
      <c r="J6651" s="4" t="str">
        <f aca="false">IF($I6651="","",$I6651+6)</f>
        <v/>
      </c>
      <c r="K6651" s="6" t="str">
        <f aca="false">IF($H6651="","",DATE(YEAR($H6651),MONTH($H6651),1))</f>
        <v/>
      </c>
      <c r="L6651" s="0" t="str">
        <f aca="false">IF($A6651="","",INDEX(CARTAO_COMPRAS!$K:$K,INT((ROW()-2)/20)+2))</f>
        <v/>
      </c>
      <c r="M6651" s="0" t="str">
        <f aca="false">IF($A6651="","","Compra no cartão")</f>
        <v/>
      </c>
    </row>
    <row r="6652" customFormat="false" ht="13.5" hidden="false" customHeight="false" outlineLevel="0" collapsed="false">
      <c r="A6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2" s="0" t="str">
        <f aca="false">IF($A6652="","",INDEX(CARTAO_COMPRAS!$C:$C,INT((ROW()-2)/20)+2))</f>
        <v/>
      </c>
      <c r="C6652" s="0" t="str">
        <f aca="false">IF($A6652="","",INDEX(CARTAO_COMPRAS!$D:$D,INT((ROW()-2)/20)+2))</f>
        <v/>
      </c>
      <c r="D6652" s="0" t="str">
        <f aca="false">IF($A6652="","",INDEX(CARTAO_COMPRAS!$E:$E,INT((ROW()-2)/20)+2))</f>
        <v/>
      </c>
      <c r="E6652" s="0" t="str">
        <f aca="false">IF($A6652="","",INDEX(CARTAO_COMPRAS!$H:$H,INT((ROW()-2)/20)+2)+MOD(ROW()-2,20))</f>
        <v/>
      </c>
      <c r="F6652" s="0" t="str">
        <f aca="false">IF($A6652="","",INDEX(CARTAO_COMPRAS!$G:$G,INT((ROW()-2)/20)+2))</f>
        <v/>
      </c>
      <c r="G6652" s="5" t="str">
        <f aca="false">IF($A6652="","",INDEX(CARTAO_COMPRAS!$I:$I,INT((ROW()-2)/20)+2))</f>
        <v/>
      </c>
      <c r="H6652" s="4" t="str">
        <f aca="false">IF($A6652="","",EDATE(INDEX(CARTAO_COMPRAS!$J:$J,INT((ROW()-2)/20)+2),MOD(ROW()-2,20)))</f>
        <v/>
      </c>
      <c r="I6652" s="4" t="str">
        <f aca="false">IF($H6652="","",$H6652-WEEKDAY($H6652,2)+1)</f>
        <v/>
      </c>
      <c r="J6652" s="4" t="str">
        <f aca="false">IF($I6652="","",$I6652+6)</f>
        <v/>
      </c>
      <c r="K6652" s="6" t="str">
        <f aca="false">IF($H6652="","",DATE(YEAR($H6652),MONTH($H6652),1))</f>
        <v/>
      </c>
      <c r="L6652" s="0" t="str">
        <f aca="false">IF($A6652="","",INDEX(CARTAO_COMPRAS!$K:$K,INT((ROW()-2)/20)+2))</f>
        <v/>
      </c>
      <c r="M6652" s="0" t="str">
        <f aca="false">IF($A6652="","","Compra no cartão")</f>
        <v/>
      </c>
    </row>
    <row r="6653" customFormat="false" ht="13.5" hidden="false" customHeight="false" outlineLevel="0" collapsed="false">
      <c r="A6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3" s="0" t="str">
        <f aca="false">IF($A6653="","",INDEX(CARTAO_COMPRAS!$C:$C,INT((ROW()-2)/20)+2))</f>
        <v/>
      </c>
      <c r="C6653" s="0" t="str">
        <f aca="false">IF($A6653="","",INDEX(CARTAO_COMPRAS!$D:$D,INT((ROW()-2)/20)+2))</f>
        <v/>
      </c>
      <c r="D6653" s="0" t="str">
        <f aca="false">IF($A6653="","",INDEX(CARTAO_COMPRAS!$E:$E,INT((ROW()-2)/20)+2))</f>
        <v/>
      </c>
      <c r="E6653" s="0" t="str">
        <f aca="false">IF($A6653="","",INDEX(CARTAO_COMPRAS!$H:$H,INT((ROW()-2)/20)+2)+MOD(ROW()-2,20))</f>
        <v/>
      </c>
      <c r="F6653" s="0" t="str">
        <f aca="false">IF($A6653="","",INDEX(CARTAO_COMPRAS!$G:$G,INT((ROW()-2)/20)+2))</f>
        <v/>
      </c>
      <c r="G6653" s="5" t="str">
        <f aca="false">IF($A6653="","",INDEX(CARTAO_COMPRAS!$I:$I,INT((ROW()-2)/20)+2))</f>
        <v/>
      </c>
      <c r="H6653" s="4" t="str">
        <f aca="false">IF($A6653="","",EDATE(INDEX(CARTAO_COMPRAS!$J:$J,INT((ROW()-2)/20)+2),MOD(ROW()-2,20)))</f>
        <v/>
      </c>
      <c r="I6653" s="4" t="str">
        <f aca="false">IF($H6653="","",$H6653-WEEKDAY($H6653,2)+1)</f>
        <v/>
      </c>
      <c r="J6653" s="4" t="str">
        <f aca="false">IF($I6653="","",$I6653+6)</f>
        <v/>
      </c>
      <c r="K6653" s="6" t="str">
        <f aca="false">IF($H6653="","",DATE(YEAR($H6653),MONTH($H6653),1))</f>
        <v/>
      </c>
      <c r="L6653" s="0" t="str">
        <f aca="false">IF($A6653="","",INDEX(CARTAO_COMPRAS!$K:$K,INT((ROW()-2)/20)+2))</f>
        <v/>
      </c>
      <c r="M6653" s="0" t="str">
        <f aca="false">IF($A6653="","","Compra no cartão")</f>
        <v/>
      </c>
    </row>
    <row r="6654" customFormat="false" ht="13.5" hidden="false" customHeight="false" outlineLevel="0" collapsed="false">
      <c r="A6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4" s="0" t="str">
        <f aca="false">IF($A6654="","",INDEX(CARTAO_COMPRAS!$C:$C,INT((ROW()-2)/20)+2))</f>
        <v/>
      </c>
      <c r="C6654" s="0" t="str">
        <f aca="false">IF($A6654="","",INDEX(CARTAO_COMPRAS!$D:$D,INT((ROW()-2)/20)+2))</f>
        <v/>
      </c>
      <c r="D6654" s="0" t="str">
        <f aca="false">IF($A6654="","",INDEX(CARTAO_COMPRAS!$E:$E,INT((ROW()-2)/20)+2))</f>
        <v/>
      </c>
      <c r="E6654" s="0" t="str">
        <f aca="false">IF($A6654="","",INDEX(CARTAO_COMPRAS!$H:$H,INT((ROW()-2)/20)+2)+MOD(ROW()-2,20))</f>
        <v/>
      </c>
      <c r="F6654" s="0" t="str">
        <f aca="false">IF($A6654="","",INDEX(CARTAO_COMPRAS!$G:$G,INT((ROW()-2)/20)+2))</f>
        <v/>
      </c>
      <c r="G6654" s="5" t="str">
        <f aca="false">IF($A6654="","",INDEX(CARTAO_COMPRAS!$I:$I,INT((ROW()-2)/20)+2))</f>
        <v/>
      </c>
      <c r="H6654" s="4" t="str">
        <f aca="false">IF($A6654="","",EDATE(INDEX(CARTAO_COMPRAS!$J:$J,INT((ROW()-2)/20)+2),MOD(ROW()-2,20)))</f>
        <v/>
      </c>
      <c r="I6654" s="4" t="str">
        <f aca="false">IF($H6654="","",$H6654-WEEKDAY($H6654,2)+1)</f>
        <v/>
      </c>
      <c r="J6654" s="4" t="str">
        <f aca="false">IF($I6654="","",$I6654+6)</f>
        <v/>
      </c>
      <c r="K6654" s="6" t="str">
        <f aca="false">IF($H6654="","",DATE(YEAR($H6654),MONTH($H6654),1))</f>
        <v/>
      </c>
      <c r="L6654" s="0" t="str">
        <f aca="false">IF($A6654="","",INDEX(CARTAO_COMPRAS!$K:$K,INT((ROW()-2)/20)+2))</f>
        <v/>
      </c>
      <c r="M6654" s="0" t="str">
        <f aca="false">IF($A6654="","","Compra no cartão")</f>
        <v/>
      </c>
    </row>
    <row r="6655" customFormat="false" ht="13.5" hidden="false" customHeight="false" outlineLevel="0" collapsed="false">
      <c r="A6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5" s="0" t="str">
        <f aca="false">IF($A6655="","",INDEX(CARTAO_COMPRAS!$C:$C,INT((ROW()-2)/20)+2))</f>
        <v/>
      </c>
      <c r="C6655" s="0" t="str">
        <f aca="false">IF($A6655="","",INDEX(CARTAO_COMPRAS!$D:$D,INT((ROW()-2)/20)+2))</f>
        <v/>
      </c>
      <c r="D6655" s="0" t="str">
        <f aca="false">IF($A6655="","",INDEX(CARTAO_COMPRAS!$E:$E,INT((ROW()-2)/20)+2))</f>
        <v/>
      </c>
      <c r="E6655" s="0" t="str">
        <f aca="false">IF($A6655="","",INDEX(CARTAO_COMPRAS!$H:$H,INT((ROW()-2)/20)+2)+MOD(ROW()-2,20))</f>
        <v/>
      </c>
      <c r="F6655" s="0" t="str">
        <f aca="false">IF($A6655="","",INDEX(CARTAO_COMPRAS!$G:$G,INT((ROW()-2)/20)+2))</f>
        <v/>
      </c>
      <c r="G6655" s="5" t="str">
        <f aca="false">IF($A6655="","",INDEX(CARTAO_COMPRAS!$I:$I,INT((ROW()-2)/20)+2))</f>
        <v/>
      </c>
      <c r="H6655" s="4" t="str">
        <f aca="false">IF($A6655="","",EDATE(INDEX(CARTAO_COMPRAS!$J:$J,INT((ROW()-2)/20)+2),MOD(ROW()-2,20)))</f>
        <v/>
      </c>
      <c r="I6655" s="4" t="str">
        <f aca="false">IF($H6655="","",$H6655-WEEKDAY($H6655,2)+1)</f>
        <v/>
      </c>
      <c r="J6655" s="4" t="str">
        <f aca="false">IF($I6655="","",$I6655+6)</f>
        <v/>
      </c>
      <c r="K6655" s="6" t="str">
        <f aca="false">IF($H6655="","",DATE(YEAR($H6655),MONTH($H6655),1))</f>
        <v/>
      </c>
      <c r="L6655" s="0" t="str">
        <f aca="false">IF($A6655="","",INDEX(CARTAO_COMPRAS!$K:$K,INT((ROW()-2)/20)+2))</f>
        <v/>
      </c>
      <c r="M6655" s="0" t="str">
        <f aca="false">IF($A6655="","","Compra no cartão")</f>
        <v/>
      </c>
    </row>
    <row r="6656" customFormat="false" ht="13.5" hidden="false" customHeight="false" outlineLevel="0" collapsed="false">
      <c r="A6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6" s="0" t="str">
        <f aca="false">IF($A6656="","",INDEX(CARTAO_COMPRAS!$C:$C,INT((ROW()-2)/20)+2))</f>
        <v/>
      </c>
      <c r="C6656" s="0" t="str">
        <f aca="false">IF($A6656="","",INDEX(CARTAO_COMPRAS!$D:$D,INT((ROW()-2)/20)+2))</f>
        <v/>
      </c>
      <c r="D6656" s="0" t="str">
        <f aca="false">IF($A6656="","",INDEX(CARTAO_COMPRAS!$E:$E,INT((ROW()-2)/20)+2))</f>
        <v/>
      </c>
      <c r="E6656" s="0" t="str">
        <f aca="false">IF($A6656="","",INDEX(CARTAO_COMPRAS!$H:$H,INT((ROW()-2)/20)+2)+MOD(ROW()-2,20))</f>
        <v/>
      </c>
      <c r="F6656" s="0" t="str">
        <f aca="false">IF($A6656="","",INDEX(CARTAO_COMPRAS!$G:$G,INT((ROW()-2)/20)+2))</f>
        <v/>
      </c>
      <c r="G6656" s="5" t="str">
        <f aca="false">IF($A6656="","",INDEX(CARTAO_COMPRAS!$I:$I,INT((ROW()-2)/20)+2))</f>
        <v/>
      </c>
      <c r="H6656" s="4" t="str">
        <f aca="false">IF($A6656="","",EDATE(INDEX(CARTAO_COMPRAS!$J:$J,INT((ROW()-2)/20)+2),MOD(ROW()-2,20)))</f>
        <v/>
      </c>
      <c r="I6656" s="4" t="str">
        <f aca="false">IF($H6656="","",$H6656-WEEKDAY($H6656,2)+1)</f>
        <v/>
      </c>
      <c r="J6656" s="4" t="str">
        <f aca="false">IF($I6656="","",$I6656+6)</f>
        <v/>
      </c>
      <c r="K6656" s="6" t="str">
        <f aca="false">IF($H6656="","",DATE(YEAR($H6656),MONTH($H6656),1))</f>
        <v/>
      </c>
      <c r="L6656" s="0" t="str">
        <f aca="false">IF($A6656="","",INDEX(CARTAO_COMPRAS!$K:$K,INT((ROW()-2)/20)+2))</f>
        <v/>
      </c>
      <c r="M6656" s="0" t="str">
        <f aca="false">IF($A6656="","","Compra no cartão")</f>
        <v/>
      </c>
    </row>
    <row r="6657" customFormat="false" ht="13.5" hidden="false" customHeight="false" outlineLevel="0" collapsed="false">
      <c r="A6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7" s="0" t="str">
        <f aca="false">IF($A6657="","",INDEX(CARTAO_COMPRAS!$C:$C,INT((ROW()-2)/20)+2))</f>
        <v/>
      </c>
      <c r="C6657" s="0" t="str">
        <f aca="false">IF($A6657="","",INDEX(CARTAO_COMPRAS!$D:$D,INT((ROW()-2)/20)+2))</f>
        <v/>
      </c>
      <c r="D6657" s="0" t="str">
        <f aca="false">IF($A6657="","",INDEX(CARTAO_COMPRAS!$E:$E,INT((ROW()-2)/20)+2))</f>
        <v/>
      </c>
      <c r="E6657" s="0" t="str">
        <f aca="false">IF($A6657="","",INDEX(CARTAO_COMPRAS!$H:$H,INT((ROW()-2)/20)+2)+MOD(ROW()-2,20))</f>
        <v/>
      </c>
      <c r="F6657" s="0" t="str">
        <f aca="false">IF($A6657="","",INDEX(CARTAO_COMPRAS!$G:$G,INT((ROW()-2)/20)+2))</f>
        <v/>
      </c>
      <c r="G6657" s="5" t="str">
        <f aca="false">IF($A6657="","",INDEX(CARTAO_COMPRAS!$I:$I,INT((ROW()-2)/20)+2))</f>
        <v/>
      </c>
      <c r="H6657" s="4" t="str">
        <f aca="false">IF($A6657="","",EDATE(INDEX(CARTAO_COMPRAS!$J:$J,INT((ROW()-2)/20)+2),MOD(ROW()-2,20)))</f>
        <v/>
      </c>
      <c r="I6657" s="4" t="str">
        <f aca="false">IF($H6657="","",$H6657-WEEKDAY($H6657,2)+1)</f>
        <v/>
      </c>
      <c r="J6657" s="4" t="str">
        <f aca="false">IF($I6657="","",$I6657+6)</f>
        <v/>
      </c>
      <c r="K6657" s="6" t="str">
        <f aca="false">IF($H6657="","",DATE(YEAR($H6657),MONTH($H6657),1))</f>
        <v/>
      </c>
      <c r="L6657" s="0" t="str">
        <f aca="false">IF($A6657="","",INDEX(CARTAO_COMPRAS!$K:$K,INT((ROW()-2)/20)+2))</f>
        <v/>
      </c>
      <c r="M6657" s="0" t="str">
        <f aca="false">IF($A6657="","","Compra no cartão")</f>
        <v/>
      </c>
    </row>
    <row r="6658" customFormat="false" ht="13.5" hidden="false" customHeight="false" outlineLevel="0" collapsed="false">
      <c r="A6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8" s="0" t="str">
        <f aca="false">IF($A6658="","",INDEX(CARTAO_COMPRAS!$C:$C,INT((ROW()-2)/20)+2))</f>
        <v/>
      </c>
      <c r="C6658" s="0" t="str">
        <f aca="false">IF($A6658="","",INDEX(CARTAO_COMPRAS!$D:$D,INT((ROW()-2)/20)+2))</f>
        <v/>
      </c>
      <c r="D6658" s="0" t="str">
        <f aca="false">IF($A6658="","",INDEX(CARTAO_COMPRAS!$E:$E,INT((ROW()-2)/20)+2))</f>
        <v/>
      </c>
      <c r="E6658" s="0" t="str">
        <f aca="false">IF($A6658="","",INDEX(CARTAO_COMPRAS!$H:$H,INT((ROW()-2)/20)+2)+MOD(ROW()-2,20))</f>
        <v/>
      </c>
      <c r="F6658" s="0" t="str">
        <f aca="false">IF($A6658="","",INDEX(CARTAO_COMPRAS!$G:$G,INT((ROW()-2)/20)+2))</f>
        <v/>
      </c>
      <c r="G6658" s="5" t="str">
        <f aca="false">IF($A6658="","",INDEX(CARTAO_COMPRAS!$I:$I,INT((ROW()-2)/20)+2))</f>
        <v/>
      </c>
      <c r="H6658" s="4" t="str">
        <f aca="false">IF($A6658="","",EDATE(INDEX(CARTAO_COMPRAS!$J:$J,INT((ROW()-2)/20)+2),MOD(ROW()-2,20)))</f>
        <v/>
      </c>
      <c r="I6658" s="4" t="str">
        <f aca="false">IF($H6658="","",$H6658-WEEKDAY($H6658,2)+1)</f>
        <v/>
      </c>
      <c r="J6658" s="4" t="str">
        <f aca="false">IF($I6658="","",$I6658+6)</f>
        <v/>
      </c>
      <c r="K6658" s="6" t="str">
        <f aca="false">IF($H6658="","",DATE(YEAR($H6658),MONTH($H6658),1))</f>
        <v/>
      </c>
      <c r="L6658" s="0" t="str">
        <f aca="false">IF($A6658="","",INDEX(CARTAO_COMPRAS!$K:$K,INT((ROW()-2)/20)+2))</f>
        <v/>
      </c>
      <c r="M6658" s="0" t="str">
        <f aca="false">IF($A6658="","","Compra no cartão")</f>
        <v/>
      </c>
    </row>
    <row r="6659" customFormat="false" ht="13.5" hidden="false" customHeight="false" outlineLevel="0" collapsed="false">
      <c r="A6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59" s="0" t="str">
        <f aca="false">IF($A6659="","",INDEX(CARTAO_COMPRAS!$C:$C,INT((ROW()-2)/20)+2))</f>
        <v/>
      </c>
      <c r="C6659" s="0" t="str">
        <f aca="false">IF($A6659="","",INDEX(CARTAO_COMPRAS!$D:$D,INT((ROW()-2)/20)+2))</f>
        <v/>
      </c>
      <c r="D6659" s="0" t="str">
        <f aca="false">IF($A6659="","",INDEX(CARTAO_COMPRAS!$E:$E,INT((ROW()-2)/20)+2))</f>
        <v/>
      </c>
      <c r="E6659" s="0" t="str">
        <f aca="false">IF($A6659="","",INDEX(CARTAO_COMPRAS!$H:$H,INT((ROW()-2)/20)+2)+MOD(ROW()-2,20))</f>
        <v/>
      </c>
      <c r="F6659" s="0" t="str">
        <f aca="false">IF($A6659="","",INDEX(CARTAO_COMPRAS!$G:$G,INT((ROW()-2)/20)+2))</f>
        <v/>
      </c>
      <c r="G6659" s="5" t="str">
        <f aca="false">IF($A6659="","",INDEX(CARTAO_COMPRAS!$I:$I,INT((ROW()-2)/20)+2))</f>
        <v/>
      </c>
      <c r="H6659" s="4" t="str">
        <f aca="false">IF($A6659="","",EDATE(INDEX(CARTAO_COMPRAS!$J:$J,INT((ROW()-2)/20)+2),MOD(ROW()-2,20)))</f>
        <v/>
      </c>
      <c r="I6659" s="4" t="str">
        <f aca="false">IF($H6659="","",$H6659-WEEKDAY($H6659,2)+1)</f>
        <v/>
      </c>
      <c r="J6659" s="4" t="str">
        <f aca="false">IF($I6659="","",$I6659+6)</f>
        <v/>
      </c>
      <c r="K6659" s="6" t="str">
        <f aca="false">IF($H6659="","",DATE(YEAR($H6659),MONTH($H6659),1))</f>
        <v/>
      </c>
      <c r="L6659" s="0" t="str">
        <f aca="false">IF($A6659="","",INDEX(CARTAO_COMPRAS!$K:$K,INT((ROW()-2)/20)+2))</f>
        <v/>
      </c>
      <c r="M6659" s="0" t="str">
        <f aca="false">IF($A6659="","","Compra no cartão")</f>
        <v/>
      </c>
    </row>
    <row r="6660" customFormat="false" ht="13.5" hidden="false" customHeight="false" outlineLevel="0" collapsed="false">
      <c r="A6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0" s="0" t="str">
        <f aca="false">IF($A6660="","",INDEX(CARTAO_COMPRAS!$C:$C,INT((ROW()-2)/20)+2))</f>
        <v/>
      </c>
      <c r="C6660" s="0" t="str">
        <f aca="false">IF($A6660="","",INDEX(CARTAO_COMPRAS!$D:$D,INT((ROW()-2)/20)+2))</f>
        <v/>
      </c>
      <c r="D6660" s="0" t="str">
        <f aca="false">IF($A6660="","",INDEX(CARTAO_COMPRAS!$E:$E,INT((ROW()-2)/20)+2))</f>
        <v/>
      </c>
      <c r="E6660" s="0" t="str">
        <f aca="false">IF($A6660="","",INDEX(CARTAO_COMPRAS!$H:$H,INT((ROW()-2)/20)+2)+MOD(ROW()-2,20))</f>
        <v/>
      </c>
      <c r="F6660" s="0" t="str">
        <f aca="false">IF($A6660="","",INDEX(CARTAO_COMPRAS!$G:$G,INT((ROW()-2)/20)+2))</f>
        <v/>
      </c>
      <c r="G6660" s="5" t="str">
        <f aca="false">IF($A6660="","",INDEX(CARTAO_COMPRAS!$I:$I,INT((ROW()-2)/20)+2))</f>
        <v/>
      </c>
      <c r="H6660" s="4" t="str">
        <f aca="false">IF($A6660="","",EDATE(INDEX(CARTAO_COMPRAS!$J:$J,INT((ROW()-2)/20)+2),MOD(ROW()-2,20)))</f>
        <v/>
      </c>
      <c r="I6660" s="4" t="str">
        <f aca="false">IF($H6660="","",$H6660-WEEKDAY($H6660,2)+1)</f>
        <v/>
      </c>
      <c r="J6660" s="4" t="str">
        <f aca="false">IF($I6660="","",$I6660+6)</f>
        <v/>
      </c>
      <c r="K6660" s="6" t="str">
        <f aca="false">IF($H6660="","",DATE(YEAR($H6660),MONTH($H6660),1))</f>
        <v/>
      </c>
      <c r="L6660" s="0" t="str">
        <f aca="false">IF($A6660="","",INDEX(CARTAO_COMPRAS!$K:$K,INT((ROW()-2)/20)+2))</f>
        <v/>
      </c>
      <c r="M6660" s="0" t="str">
        <f aca="false">IF($A6660="","","Compra no cartão")</f>
        <v/>
      </c>
    </row>
    <row r="6661" customFormat="false" ht="13.5" hidden="false" customHeight="false" outlineLevel="0" collapsed="false">
      <c r="A6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1" s="0" t="str">
        <f aca="false">IF($A6661="","",INDEX(CARTAO_COMPRAS!$C:$C,INT((ROW()-2)/20)+2))</f>
        <v/>
      </c>
      <c r="C6661" s="0" t="str">
        <f aca="false">IF($A6661="","",INDEX(CARTAO_COMPRAS!$D:$D,INT((ROW()-2)/20)+2))</f>
        <v/>
      </c>
      <c r="D6661" s="0" t="str">
        <f aca="false">IF($A6661="","",INDEX(CARTAO_COMPRAS!$E:$E,INT((ROW()-2)/20)+2))</f>
        <v/>
      </c>
      <c r="E6661" s="0" t="str">
        <f aca="false">IF($A6661="","",INDEX(CARTAO_COMPRAS!$H:$H,INT((ROW()-2)/20)+2)+MOD(ROW()-2,20))</f>
        <v/>
      </c>
      <c r="F6661" s="0" t="str">
        <f aca="false">IF($A6661="","",INDEX(CARTAO_COMPRAS!$G:$G,INT((ROW()-2)/20)+2))</f>
        <v/>
      </c>
      <c r="G6661" s="5" t="str">
        <f aca="false">IF($A6661="","",INDEX(CARTAO_COMPRAS!$I:$I,INT((ROW()-2)/20)+2))</f>
        <v/>
      </c>
      <c r="H6661" s="4" t="str">
        <f aca="false">IF($A6661="","",EDATE(INDEX(CARTAO_COMPRAS!$J:$J,INT((ROW()-2)/20)+2),MOD(ROW()-2,20)))</f>
        <v/>
      </c>
      <c r="I6661" s="4" t="str">
        <f aca="false">IF($H6661="","",$H6661-WEEKDAY($H6661,2)+1)</f>
        <v/>
      </c>
      <c r="J6661" s="4" t="str">
        <f aca="false">IF($I6661="","",$I6661+6)</f>
        <v/>
      </c>
      <c r="K6661" s="6" t="str">
        <f aca="false">IF($H6661="","",DATE(YEAR($H6661),MONTH($H6661),1))</f>
        <v/>
      </c>
      <c r="L6661" s="0" t="str">
        <f aca="false">IF($A6661="","",INDEX(CARTAO_COMPRAS!$K:$K,INT((ROW()-2)/20)+2))</f>
        <v/>
      </c>
      <c r="M6661" s="0" t="str">
        <f aca="false">IF($A6661="","","Compra no cartão")</f>
        <v/>
      </c>
    </row>
    <row r="6662" customFormat="false" ht="13.5" hidden="false" customHeight="false" outlineLevel="0" collapsed="false">
      <c r="A66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2" s="0" t="str">
        <f aca="false">IF($A6662="","",INDEX(CARTAO_COMPRAS!$C:$C,INT((ROW()-2)/20)+2))</f>
        <v/>
      </c>
      <c r="C6662" s="0" t="str">
        <f aca="false">IF($A6662="","",INDEX(CARTAO_COMPRAS!$D:$D,INT((ROW()-2)/20)+2))</f>
        <v/>
      </c>
      <c r="D6662" s="0" t="str">
        <f aca="false">IF($A6662="","",INDEX(CARTAO_COMPRAS!$E:$E,INT((ROW()-2)/20)+2))</f>
        <v/>
      </c>
      <c r="E6662" s="0" t="str">
        <f aca="false">IF($A6662="","",INDEX(CARTAO_COMPRAS!$H:$H,INT((ROW()-2)/20)+2)+MOD(ROW()-2,20))</f>
        <v/>
      </c>
      <c r="F6662" s="0" t="str">
        <f aca="false">IF($A6662="","",INDEX(CARTAO_COMPRAS!$G:$G,INT((ROW()-2)/20)+2))</f>
        <v/>
      </c>
      <c r="G6662" s="5" t="str">
        <f aca="false">IF($A6662="","",INDEX(CARTAO_COMPRAS!$I:$I,INT((ROW()-2)/20)+2))</f>
        <v/>
      </c>
      <c r="H6662" s="4" t="str">
        <f aca="false">IF($A6662="","",EDATE(INDEX(CARTAO_COMPRAS!$J:$J,INT((ROW()-2)/20)+2),MOD(ROW()-2,20)))</f>
        <v/>
      </c>
      <c r="I6662" s="4" t="str">
        <f aca="false">IF($H6662="","",$H6662-WEEKDAY($H6662,2)+1)</f>
        <v/>
      </c>
      <c r="J6662" s="4" t="str">
        <f aca="false">IF($I6662="","",$I6662+6)</f>
        <v/>
      </c>
      <c r="K6662" s="6" t="str">
        <f aca="false">IF($H6662="","",DATE(YEAR($H6662),MONTH($H6662),1))</f>
        <v/>
      </c>
      <c r="L6662" s="0" t="str">
        <f aca="false">IF($A6662="","",INDEX(CARTAO_COMPRAS!$K:$K,INT((ROW()-2)/20)+2))</f>
        <v/>
      </c>
      <c r="M6662" s="0" t="str">
        <f aca="false">IF($A6662="","","Compra no cartão")</f>
        <v/>
      </c>
    </row>
    <row r="6663" customFormat="false" ht="13.5" hidden="false" customHeight="false" outlineLevel="0" collapsed="false">
      <c r="A66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3" s="0" t="str">
        <f aca="false">IF($A6663="","",INDEX(CARTAO_COMPRAS!$C:$C,INT((ROW()-2)/20)+2))</f>
        <v/>
      </c>
      <c r="C6663" s="0" t="str">
        <f aca="false">IF($A6663="","",INDEX(CARTAO_COMPRAS!$D:$D,INT((ROW()-2)/20)+2))</f>
        <v/>
      </c>
      <c r="D6663" s="0" t="str">
        <f aca="false">IF($A6663="","",INDEX(CARTAO_COMPRAS!$E:$E,INT((ROW()-2)/20)+2))</f>
        <v/>
      </c>
      <c r="E6663" s="0" t="str">
        <f aca="false">IF($A6663="","",INDEX(CARTAO_COMPRAS!$H:$H,INT((ROW()-2)/20)+2)+MOD(ROW()-2,20))</f>
        <v/>
      </c>
      <c r="F6663" s="0" t="str">
        <f aca="false">IF($A6663="","",INDEX(CARTAO_COMPRAS!$G:$G,INT((ROW()-2)/20)+2))</f>
        <v/>
      </c>
      <c r="G6663" s="5" t="str">
        <f aca="false">IF($A6663="","",INDEX(CARTAO_COMPRAS!$I:$I,INT((ROW()-2)/20)+2))</f>
        <v/>
      </c>
      <c r="H6663" s="4" t="str">
        <f aca="false">IF($A6663="","",EDATE(INDEX(CARTAO_COMPRAS!$J:$J,INT((ROW()-2)/20)+2),MOD(ROW()-2,20)))</f>
        <v/>
      </c>
      <c r="I6663" s="4" t="str">
        <f aca="false">IF($H6663="","",$H6663-WEEKDAY($H6663,2)+1)</f>
        <v/>
      </c>
      <c r="J6663" s="4" t="str">
        <f aca="false">IF($I6663="","",$I6663+6)</f>
        <v/>
      </c>
      <c r="K6663" s="6" t="str">
        <f aca="false">IF($H6663="","",DATE(YEAR($H6663),MONTH($H6663),1))</f>
        <v/>
      </c>
      <c r="L6663" s="0" t="str">
        <f aca="false">IF($A6663="","",INDEX(CARTAO_COMPRAS!$K:$K,INT((ROW()-2)/20)+2))</f>
        <v/>
      </c>
      <c r="M6663" s="0" t="str">
        <f aca="false">IF($A6663="","","Compra no cartão")</f>
        <v/>
      </c>
    </row>
    <row r="6664" customFormat="false" ht="13.5" hidden="false" customHeight="false" outlineLevel="0" collapsed="false">
      <c r="A6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4" s="0" t="str">
        <f aca="false">IF($A6664="","",INDEX(CARTAO_COMPRAS!$C:$C,INT((ROW()-2)/20)+2))</f>
        <v/>
      </c>
      <c r="C6664" s="0" t="str">
        <f aca="false">IF($A6664="","",INDEX(CARTAO_COMPRAS!$D:$D,INT((ROW()-2)/20)+2))</f>
        <v/>
      </c>
      <c r="D6664" s="0" t="str">
        <f aca="false">IF($A6664="","",INDEX(CARTAO_COMPRAS!$E:$E,INT((ROW()-2)/20)+2))</f>
        <v/>
      </c>
      <c r="E6664" s="0" t="str">
        <f aca="false">IF($A6664="","",INDEX(CARTAO_COMPRAS!$H:$H,INT((ROW()-2)/20)+2)+MOD(ROW()-2,20))</f>
        <v/>
      </c>
      <c r="F6664" s="0" t="str">
        <f aca="false">IF($A6664="","",INDEX(CARTAO_COMPRAS!$G:$G,INT((ROW()-2)/20)+2))</f>
        <v/>
      </c>
      <c r="G6664" s="5" t="str">
        <f aca="false">IF($A6664="","",INDEX(CARTAO_COMPRAS!$I:$I,INT((ROW()-2)/20)+2))</f>
        <v/>
      </c>
      <c r="H6664" s="4" t="str">
        <f aca="false">IF($A6664="","",EDATE(INDEX(CARTAO_COMPRAS!$J:$J,INT((ROW()-2)/20)+2),MOD(ROW()-2,20)))</f>
        <v/>
      </c>
      <c r="I6664" s="4" t="str">
        <f aca="false">IF($H6664="","",$H6664-WEEKDAY($H6664,2)+1)</f>
        <v/>
      </c>
      <c r="J6664" s="4" t="str">
        <f aca="false">IF($I6664="","",$I6664+6)</f>
        <v/>
      </c>
      <c r="K6664" s="6" t="str">
        <f aca="false">IF($H6664="","",DATE(YEAR($H6664),MONTH($H6664),1))</f>
        <v/>
      </c>
      <c r="L6664" s="0" t="str">
        <f aca="false">IF($A6664="","",INDEX(CARTAO_COMPRAS!$K:$K,INT((ROW()-2)/20)+2))</f>
        <v/>
      </c>
      <c r="M6664" s="0" t="str">
        <f aca="false">IF($A6664="","","Compra no cartão")</f>
        <v/>
      </c>
    </row>
    <row r="6665" customFormat="false" ht="13.5" hidden="false" customHeight="false" outlineLevel="0" collapsed="false">
      <c r="A6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5" s="0" t="str">
        <f aca="false">IF($A6665="","",INDEX(CARTAO_COMPRAS!$C:$C,INT((ROW()-2)/20)+2))</f>
        <v/>
      </c>
      <c r="C6665" s="0" t="str">
        <f aca="false">IF($A6665="","",INDEX(CARTAO_COMPRAS!$D:$D,INT((ROW()-2)/20)+2))</f>
        <v/>
      </c>
      <c r="D6665" s="0" t="str">
        <f aca="false">IF($A6665="","",INDEX(CARTAO_COMPRAS!$E:$E,INT((ROW()-2)/20)+2))</f>
        <v/>
      </c>
      <c r="E6665" s="0" t="str">
        <f aca="false">IF($A6665="","",INDEX(CARTAO_COMPRAS!$H:$H,INT((ROW()-2)/20)+2)+MOD(ROW()-2,20))</f>
        <v/>
      </c>
      <c r="F6665" s="0" t="str">
        <f aca="false">IF($A6665="","",INDEX(CARTAO_COMPRAS!$G:$G,INT((ROW()-2)/20)+2))</f>
        <v/>
      </c>
      <c r="G6665" s="5" t="str">
        <f aca="false">IF($A6665="","",INDEX(CARTAO_COMPRAS!$I:$I,INT((ROW()-2)/20)+2))</f>
        <v/>
      </c>
      <c r="H6665" s="4" t="str">
        <f aca="false">IF($A6665="","",EDATE(INDEX(CARTAO_COMPRAS!$J:$J,INT((ROW()-2)/20)+2),MOD(ROW()-2,20)))</f>
        <v/>
      </c>
      <c r="I6665" s="4" t="str">
        <f aca="false">IF($H6665="","",$H6665-WEEKDAY($H6665,2)+1)</f>
        <v/>
      </c>
      <c r="J6665" s="4" t="str">
        <f aca="false">IF($I6665="","",$I6665+6)</f>
        <v/>
      </c>
      <c r="K6665" s="6" t="str">
        <f aca="false">IF($H6665="","",DATE(YEAR($H6665),MONTH($H6665),1))</f>
        <v/>
      </c>
      <c r="L6665" s="0" t="str">
        <f aca="false">IF($A6665="","",INDEX(CARTAO_COMPRAS!$K:$K,INT((ROW()-2)/20)+2))</f>
        <v/>
      </c>
      <c r="M6665" s="0" t="str">
        <f aca="false">IF($A6665="","","Compra no cartão")</f>
        <v/>
      </c>
    </row>
    <row r="6666" customFormat="false" ht="13.5" hidden="false" customHeight="false" outlineLevel="0" collapsed="false">
      <c r="A6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6" s="0" t="str">
        <f aca="false">IF($A6666="","",INDEX(CARTAO_COMPRAS!$C:$C,INT((ROW()-2)/20)+2))</f>
        <v/>
      </c>
      <c r="C6666" s="0" t="str">
        <f aca="false">IF($A6666="","",INDEX(CARTAO_COMPRAS!$D:$D,INT((ROW()-2)/20)+2))</f>
        <v/>
      </c>
      <c r="D6666" s="0" t="str">
        <f aca="false">IF($A6666="","",INDEX(CARTAO_COMPRAS!$E:$E,INT((ROW()-2)/20)+2))</f>
        <v/>
      </c>
      <c r="E6666" s="0" t="str">
        <f aca="false">IF($A6666="","",INDEX(CARTAO_COMPRAS!$H:$H,INT((ROW()-2)/20)+2)+MOD(ROW()-2,20))</f>
        <v/>
      </c>
      <c r="F6666" s="0" t="str">
        <f aca="false">IF($A6666="","",INDEX(CARTAO_COMPRAS!$G:$G,INT((ROW()-2)/20)+2))</f>
        <v/>
      </c>
      <c r="G6666" s="5" t="str">
        <f aca="false">IF($A6666="","",INDEX(CARTAO_COMPRAS!$I:$I,INT((ROW()-2)/20)+2))</f>
        <v/>
      </c>
      <c r="H6666" s="4" t="str">
        <f aca="false">IF($A6666="","",EDATE(INDEX(CARTAO_COMPRAS!$J:$J,INT((ROW()-2)/20)+2),MOD(ROW()-2,20)))</f>
        <v/>
      </c>
      <c r="I6666" s="4" t="str">
        <f aca="false">IF($H6666="","",$H6666-WEEKDAY($H6666,2)+1)</f>
        <v/>
      </c>
      <c r="J6666" s="4" t="str">
        <f aca="false">IF($I6666="","",$I6666+6)</f>
        <v/>
      </c>
      <c r="K6666" s="6" t="str">
        <f aca="false">IF($H6666="","",DATE(YEAR($H6666),MONTH($H6666),1))</f>
        <v/>
      </c>
      <c r="L6666" s="0" t="str">
        <f aca="false">IF($A6666="","",INDEX(CARTAO_COMPRAS!$K:$K,INT((ROW()-2)/20)+2))</f>
        <v/>
      </c>
      <c r="M6666" s="0" t="str">
        <f aca="false">IF($A6666="","","Compra no cartão")</f>
        <v/>
      </c>
    </row>
    <row r="6667" customFormat="false" ht="13.5" hidden="false" customHeight="false" outlineLevel="0" collapsed="false">
      <c r="A6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7" s="0" t="str">
        <f aca="false">IF($A6667="","",INDEX(CARTAO_COMPRAS!$C:$C,INT((ROW()-2)/20)+2))</f>
        <v/>
      </c>
      <c r="C6667" s="0" t="str">
        <f aca="false">IF($A6667="","",INDEX(CARTAO_COMPRAS!$D:$D,INT((ROW()-2)/20)+2))</f>
        <v/>
      </c>
      <c r="D6667" s="0" t="str">
        <f aca="false">IF($A6667="","",INDEX(CARTAO_COMPRAS!$E:$E,INT((ROW()-2)/20)+2))</f>
        <v/>
      </c>
      <c r="E6667" s="0" t="str">
        <f aca="false">IF($A6667="","",INDEX(CARTAO_COMPRAS!$H:$H,INT((ROW()-2)/20)+2)+MOD(ROW()-2,20))</f>
        <v/>
      </c>
      <c r="F6667" s="0" t="str">
        <f aca="false">IF($A6667="","",INDEX(CARTAO_COMPRAS!$G:$G,INT((ROW()-2)/20)+2))</f>
        <v/>
      </c>
      <c r="G6667" s="5" t="str">
        <f aca="false">IF($A6667="","",INDEX(CARTAO_COMPRAS!$I:$I,INT((ROW()-2)/20)+2))</f>
        <v/>
      </c>
      <c r="H6667" s="4" t="str">
        <f aca="false">IF($A6667="","",EDATE(INDEX(CARTAO_COMPRAS!$J:$J,INT((ROW()-2)/20)+2),MOD(ROW()-2,20)))</f>
        <v/>
      </c>
      <c r="I6667" s="4" t="str">
        <f aca="false">IF($H6667="","",$H6667-WEEKDAY($H6667,2)+1)</f>
        <v/>
      </c>
      <c r="J6667" s="4" t="str">
        <f aca="false">IF($I6667="","",$I6667+6)</f>
        <v/>
      </c>
      <c r="K6667" s="6" t="str">
        <f aca="false">IF($H6667="","",DATE(YEAR($H6667),MONTH($H6667),1))</f>
        <v/>
      </c>
      <c r="L6667" s="0" t="str">
        <f aca="false">IF($A6667="","",INDEX(CARTAO_COMPRAS!$K:$K,INT((ROW()-2)/20)+2))</f>
        <v/>
      </c>
      <c r="M6667" s="0" t="str">
        <f aca="false">IF($A6667="","","Compra no cartão")</f>
        <v/>
      </c>
    </row>
    <row r="6668" customFormat="false" ht="13.5" hidden="false" customHeight="false" outlineLevel="0" collapsed="false">
      <c r="A6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8" s="0" t="str">
        <f aca="false">IF($A6668="","",INDEX(CARTAO_COMPRAS!$C:$C,INT((ROW()-2)/20)+2))</f>
        <v/>
      </c>
      <c r="C6668" s="0" t="str">
        <f aca="false">IF($A6668="","",INDEX(CARTAO_COMPRAS!$D:$D,INT((ROW()-2)/20)+2))</f>
        <v/>
      </c>
      <c r="D6668" s="0" t="str">
        <f aca="false">IF($A6668="","",INDEX(CARTAO_COMPRAS!$E:$E,INT((ROW()-2)/20)+2))</f>
        <v/>
      </c>
      <c r="E6668" s="0" t="str">
        <f aca="false">IF($A6668="","",INDEX(CARTAO_COMPRAS!$H:$H,INT((ROW()-2)/20)+2)+MOD(ROW()-2,20))</f>
        <v/>
      </c>
      <c r="F6668" s="0" t="str">
        <f aca="false">IF($A6668="","",INDEX(CARTAO_COMPRAS!$G:$G,INT((ROW()-2)/20)+2))</f>
        <v/>
      </c>
      <c r="G6668" s="5" t="str">
        <f aca="false">IF($A6668="","",INDEX(CARTAO_COMPRAS!$I:$I,INT((ROW()-2)/20)+2))</f>
        <v/>
      </c>
      <c r="H6668" s="4" t="str">
        <f aca="false">IF($A6668="","",EDATE(INDEX(CARTAO_COMPRAS!$J:$J,INT((ROW()-2)/20)+2),MOD(ROW()-2,20)))</f>
        <v/>
      </c>
      <c r="I6668" s="4" t="str">
        <f aca="false">IF($H6668="","",$H6668-WEEKDAY($H6668,2)+1)</f>
        <v/>
      </c>
      <c r="J6668" s="4" t="str">
        <f aca="false">IF($I6668="","",$I6668+6)</f>
        <v/>
      </c>
      <c r="K6668" s="6" t="str">
        <f aca="false">IF($H6668="","",DATE(YEAR($H6668),MONTH($H6668),1))</f>
        <v/>
      </c>
      <c r="L6668" s="0" t="str">
        <f aca="false">IF($A6668="","",INDEX(CARTAO_COMPRAS!$K:$K,INT((ROW()-2)/20)+2))</f>
        <v/>
      </c>
      <c r="M6668" s="0" t="str">
        <f aca="false">IF($A6668="","","Compra no cartão")</f>
        <v/>
      </c>
    </row>
    <row r="6669" customFormat="false" ht="13.5" hidden="false" customHeight="false" outlineLevel="0" collapsed="false">
      <c r="A6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69" s="0" t="str">
        <f aca="false">IF($A6669="","",INDEX(CARTAO_COMPRAS!$C:$C,INT((ROW()-2)/20)+2))</f>
        <v/>
      </c>
      <c r="C6669" s="0" t="str">
        <f aca="false">IF($A6669="","",INDEX(CARTAO_COMPRAS!$D:$D,INT((ROW()-2)/20)+2))</f>
        <v/>
      </c>
      <c r="D6669" s="0" t="str">
        <f aca="false">IF($A6669="","",INDEX(CARTAO_COMPRAS!$E:$E,INT((ROW()-2)/20)+2))</f>
        <v/>
      </c>
      <c r="E6669" s="0" t="str">
        <f aca="false">IF($A6669="","",INDEX(CARTAO_COMPRAS!$H:$H,INT((ROW()-2)/20)+2)+MOD(ROW()-2,20))</f>
        <v/>
      </c>
      <c r="F6669" s="0" t="str">
        <f aca="false">IF($A6669="","",INDEX(CARTAO_COMPRAS!$G:$G,INT((ROW()-2)/20)+2))</f>
        <v/>
      </c>
      <c r="G6669" s="5" t="str">
        <f aca="false">IF($A6669="","",INDEX(CARTAO_COMPRAS!$I:$I,INT((ROW()-2)/20)+2))</f>
        <v/>
      </c>
      <c r="H6669" s="4" t="str">
        <f aca="false">IF($A6669="","",EDATE(INDEX(CARTAO_COMPRAS!$J:$J,INT((ROW()-2)/20)+2),MOD(ROW()-2,20)))</f>
        <v/>
      </c>
      <c r="I6669" s="4" t="str">
        <f aca="false">IF($H6669="","",$H6669-WEEKDAY($H6669,2)+1)</f>
        <v/>
      </c>
      <c r="J6669" s="4" t="str">
        <f aca="false">IF($I6669="","",$I6669+6)</f>
        <v/>
      </c>
      <c r="K6669" s="6" t="str">
        <f aca="false">IF($H6669="","",DATE(YEAR($H6669),MONTH($H6669),1))</f>
        <v/>
      </c>
      <c r="L6669" s="0" t="str">
        <f aca="false">IF($A6669="","",INDEX(CARTAO_COMPRAS!$K:$K,INT((ROW()-2)/20)+2))</f>
        <v/>
      </c>
      <c r="M6669" s="0" t="str">
        <f aca="false">IF($A6669="","","Compra no cartão")</f>
        <v/>
      </c>
    </row>
    <row r="6670" customFormat="false" ht="13.5" hidden="false" customHeight="false" outlineLevel="0" collapsed="false">
      <c r="A6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0" s="0" t="str">
        <f aca="false">IF($A6670="","",INDEX(CARTAO_COMPRAS!$C:$C,INT((ROW()-2)/20)+2))</f>
        <v/>
      </c>
      <c r="C6670" s="0" t="str">
        <f aca="false">IF($A6670="","",INDEX(CARTAO_COMPRAS!$D:$D,INT((ROW()-2)/20)+2))</f>
        <v/>
      </c>
      <c r="D6670" s="0" t="str">
        <f aca="false">IF($A6670="","",INDEX(CARTAO_COMPRAS!$E:$E,INT((ROW()-2)/20)+2))</f>
        <v/>
      </c>
      <c r="E6670" s="0" t="str">
        <f aca="false">IF($A6670="","",INDEX(CARTAO_COMPRAS!$H:$H,INT((ROW()-2)/20)+2)+MOD(ROW()-2,20))</f>
        <v/>
      </c>
      <c r="F6670" s="0" t="str">
        <f aca="false">IF($A6670="","",INDEX(CARTAO_COMPRAS!$G:$G,INT((ROW()-2)/20)+2))</f>
        <v/>
      </c>
      <c r="G6670" s="5" t="str">
        <f aca="false">IF($A6670="","",INDEX(CARTAO_COMPRAS!$I:$I,INT((ROW()-2)/20)+2))</f>
        <v/>
      </c>
      <c r="H6670" s="4" t="str">
        <f aca="false">IF($A6670="","",EDATE(INDEX(CARTAO_COMPRAS!$J:$J,INT((ROW()-2)/20)+2),MOD(ROW()-2,20)))</f>
        <v/>
      </c>
      <c r="I6670" s="4" t="str">
        <f aca="false">IF($H6670="","",$H6670-WEEKDAY($H6670,2)+1)</f>
        <v/>
      </c>
      <c r="J6670" s="4" t="str">
        <f aca="false">IF($I6670="","",$I6670+6)</f>
        <v/>
      </c>
      <c r="K6670" s="6" t="str">
        <f aca="false">IF($H6670="","",DATE(YEAR($H6670),MONTH($H6670),1))</f>
        <v/>
      </c>
      <c r="L6670" s="0" t="str">
        <f aca="false">IF($A6670="","",INDEX(CARTAO_COMPRAS!$K:$K,INT((ROW()-2)/20)+2))</f>
        <v/>
      </c>
      <c r="M6670" s="0" t="str">
        <f aca="false">IF($A6670="","","Compra no cartão")</f>
        <v/>
      </c>
    </row>
    <row r="6671" customFormat="false" ht="13.5" hidden="false" customHeight="false" outlineLevel="0" collapsed="false">
      <c r="A6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1" s="0" t="str">
        <f aca="false">IF($A6671="","",INDEX(CARTAO_COMPRAS!$C:$C,INT((ROW()-2)/20)+2))</f>
        <v/>
      </c>
      <c r="C6671" s="0" t="str">
        <f aca="false">IF($A6671="","",INDEX(CARTAO_COMPRAS!$D:$D,INT((ROW()-2)/20)+2))</f>
        <v/>
      </c>
      <c r="D6671" s="0" t="str">
        <f aca="false">IF($A6671="","",INDEX(CARTAO_COMPRAS!$E:$E,INT((ROW()-2)/20)+2))</f>
        <v/>
      </c>
      <c r="E6671" s="0" t="str">
        <f aca="false">IF($A6671="","",INDEX(CARTAO_COMPRAS!$H:$H,INT((ROW()-2)/20)+2)+MOD(ROW()-2,20))</f>
        <v/>
      </c>
      <c r="F6671" s="0" t="str">
        <f aca="false">IF($A6671="","",INDEX(CARTAO_COMPRAS!$G:$G,INT((ROW()-2)/20)+2))</f>
        <v/>
      </c>
      <c r="G6671" s="5" t="str">
        <f aca="false">IF($A6671="","",INDEX(CARTAO_COMPRAS!$I:$I,INT((ROW()-2)/20)+2))</f>
        <v/>
      </c>
      <c r="H6671" s="4" t="str">
        <f aca="false">IF($A6671="","",EDATE(INDEX(CARTAO_COMPRAS!$J:$J,INT((ROW()-2)/20)+2),MOD(ROW()-2,20)))</f>
        <v/>
      </c>
      <c r="I6671" s="4" t="str">
        <f aca="false">IF($H6671="","",$H6671-WEEKDAY($H6671,2)+1)</f>
        <v/>
      </c>
      <c r="J6671" s="4" t="str">
        <f aca="false">IF($I6671="","",$I6671+6)</f>
        <v/>
      </c>
      <c r="K6671" s="6" t="str">
        <f aca="false">IF($H6671="","",DATE(YEAR($H6671),MONTH($H6671),1))</f>
        <v/>
      </c>
      <c r="L6671" s="0" t="str">
        <f aca="false">IF($A6671="","",INDEX(CARTAO_COMPRAS!$K:$K,INT((ROW()-2)/20)+2))</f>
        <v/>
      </c>
      <c r="M6671" s="0" t="str">
        <f aca="false">IF($A6671="","","Compra no cartão")</f>
        <v/>
      </c>
    </row>
    <row r="6672" customFormat="false" ht="13.5" hidden="false" customHeight="false" outlineLevel="0" collapsed="false">
      <c r="A6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2" s="0" t="str">
        <f aca="false">IF($A6672="","",INDEX(CARTAO_COMPRAS!$C:$C,INT((ROW()-2)/20)+2))</f>
        <v/>
      </c>
      <c r="C6672" s="0" t="str">
        <f aca="false">IF($A6672="","",INDEX(CARTAO_COMPRAS!$D:$D,INT((ROW()-2)/20)+2))</f>
        <v/>
      </c>
      <c r="D6672" s="0" t="str">
        <f aca="false">IF($A6672="","",INDEX(CARTAO_COMPRAS!$E:$E,INT((ROW()-2)/20)+2))</f>
        <v/>
      </c>
      <c r="E6672" s="0" t="str">
        <f aca="false">IF($A6672="","",INDEX(CARTAO_COMPRAS!$H:$H,INT((ROW()-2)/20)+2)+MOD(ROW()-2,20))</f>
        <v/>
      </c>
      <c r="F6672" s="0" t="str">
        <f aca="false">IF($A6672="","",INDEX(CARTAO_COMPRAS!$G:$G,INT((ROW()-2)/20)+2))</f>
        <v/>
      </c>
      <c r="G6672" s="5" t="str">
        <f aca="false">IF($A6672="","",INDEX(CARTAO_COMPRAS!$I:$I,INT((ROW()-2)/20)+2))</f>
        <v/>
      </c>
      <c r="H6672" s="4" t="str">
        <f aca="false">IF($A6672="","",EDATE(INDEX(CARTAO_COMPRAS!$J:$J,INT((ROW()-2)/20)+2),MOD(ROW()-2,20)))</f>
        <v/>
      </c>
      <c r="I6672" s="4" t="str">
        <f aca="false">IF($H6672="","",$H6672-WEEKDAY($H6672,2)+1)</f>
        <v/>
      </c>
      <c r="J6672" s="4" t="str">
        <f aca="false">IF($I6672="","",$I6672+6)</f>
        <v/>
      </c>
      <c r="K6672" s="6" t="str">
        <f aca="false">IF($H6672="","",DATE(YEAR($H6672),MONTH($H6672),1))</f>
        <v/>
      </c>
      <c r="L6672" s="0" t="str">
        <f aca="false">IF($A6672="","",INDEX(CARTAO_COMPRAS!$K:$K,INT((ROW()-2)/20)+2))</f>
        <v/>
      </c>
      <c r="M6672" s="0" t="str">
        <f aca="false">IF($A6672="","","Compra no cartão")</f>
        <v/>
      </c>
    </row>
    <row r="6673" customFormat="false" ht="13.5" hidden="false" customHeight="false" outlineLevel="0" collapsed="false">
      <c r="A6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3" s="0" t="str">
        <f aca="false">IF($A6673="","",INDEX(CARTAO_COMPRAS!$C:$C,INT((ROW()-2)/20)+2))</f>
        <v/>
      </c>
      <c r="C6673" s="0" t="str">
        <f aca="false">IF($A6673="","",INDEX(CARTAO_COMPRAS!$D:$D,INT((ROW()-2)/20)+2))</f>
        <v/>
      </c>
      <c r="D6673" s="0" t="str">
        <f aca="false">IF($A6673="","",INDEX(CARTAO_COMPRAS!$E:$E,INT((ROW()-2)/20)+2))</f>
        <v/>
      </c>
      <c r="E6673" s="0" t="str">
        <f aca="false">IF($A6673="","",INDEX(CARTAO_COMPRAS!$H:$H,INT((ROW()-2)/20)+2)+MOD(ROW()-2,20))</f>
        <v/>
      </c>
      <c r="F6673" s="0" t="str">
        <f aca="false">IF($A6673="","",INDEX(CARTAO_COMPRAS!$G:$G,INT((ROW()-2)/20)+2))</f>
        <v/>
      </c>
      <c r="G6673" s="5" t="str">
        <f aca="false">IF($A6673="","",INDEX(CARTAO_COMPRAS!$I:$I,INT((ROW()-2)/20)+2))</f>
        <v/>
      </c>
      <c r="H6673" s="4" t="str">
        <f aca="false">IF($A6673="","",EDATE(INDEX(CARTAO_COMPRAS!$J:$J,INT((ROW()-2)/20)+2),MOD(ROW()-2,20)))</f>
        <v/>
      </c>
      <c r="I6673" s="4" t="str">
        <f aca="false">IF($H6673="","",$H6673-WEEKDAY($H6673,2)+1)</f>
        <v/>
      </c>
      <c r="J6673" s="4" t="str">
        <f aca="false">IF($I6673="","",$I6673+6)</f>
        <v/>
      </c>
      <c r="K6673" s="6" t="str">
        <f aca="false">IF($H6673="","",DATE(YEAR($H6673),MONTH($H6673),1))</f>
        <v/>
      </c>
      <c r="L6673" s="0" t="str">
        <f aca="false">IF($A6673="","",INDEX(CARTAO_COMPRAS!$K:$K,INT((ROW()-2)/20)+2))</f>
        <v/>
      </c>
      <c r="M6673" s="0" t="str">
        <f aca="false">IF($A6673="","","Compra no cartão")</f>
        <v/>
      </c>
    </row>
    <row r="6674" customFormat="false" ht="13.5" hidden="false" customHeight="false" outlineLevel="0" collapsed="false">
      <c r="A6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4" s="0" t="str">
        <f aca="false">IF($A6674="","",INDEX(CARTAO_COMPRAS!$C:$C,INT((ROW()-2)/20)+2))</f>
        <v/>
      </c>
      <c r="C6674" s="0" t="str">
        <f aca="false">IF($A6674="","",INDEX(CARTAO_COMPRAS!$D:$D,INT((ROW()-2)/20)+2))</f>
        <v/>
      </c>
      <c r="D6674" s="0" t="str">
        <f aca="false">IF($A6674="","",INDEX(CARTAO_COMPRAS!$E:$E,INT((ROW()-2)/20)+2))</f>
        <v/>
      </c>
      <c r="E6674" s="0" t="str">
        <f aca="false">IF($A6674="","",INDEX(CARTAO_COMPRAS!$H:$H,INT((ROW()-2)/20)+2)+MOD(ROW()-2,20))</f>
        <v/>
      </c>
      <c r="F6674" s="0" t="str">
        <f aca="false">IF($A6674="","",INDEX(CARTAO_COMPRAS!$G:$G,INT((ROW()-2)/20)+2))</f>
        <v/>
      </c>
      <c r="G6674" s="5" t="str">
        <f aca="false">IF($A6674="","",INDEX(CARTAO_COMPRAS!$I:$I,INT((ROW()-2)/20)+2))</f>
        <v/>
      </c>
      <c r="H6674" s="4" t="str">
        <f aca="false">IF($A6674="","",EDATE(INDEX(CARTAO_COMPRAS!$J:$J,INT((ROW()-2)/20)+2),MOD(ROW()-2,20)))</f>
        <v/>
      </c>
      <c r="I6674" s="4" t="str">
        <f aca="false">IF($H6674="","",$H6674-WEEKDAY($H6674,2)+1)</f>
        <v/>
      </c>
      <c r="J6674" s="4" t="str">
        <f aca="false">IF($I6674="","",$I6674+6)</f>
        <v/>
      </c>
      <c r="K6674" s="6" t="str">
        <f aca="false">IF($H6674="","",DATE(YEAR($H6674),MONTH($H6674),1))</f>
        <v/>
      </c>
      <c r="L6674" s="0" t="str">
        <f aca="false">IF($A6674="","",INDEX(CARTAO_COMPRAS!$K:$K,INT((ROW()-2)/20)+2))</f>
        <v/>
      </c>
      <c r="M6674" s="0" t="str">
        <f aca="false">IF($A6674="","","Compra no cartão")</f>
        <v/>
      </c>
    </row>
    <row r="6675" customFormat="false" ht="13.5" hidden="false" customHeight="false" outlineLevel="0" collapsed="false">
      <c r="A6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5" s="0" t="str">
        <f aca="false">IF($A6675="","",INDEX(CARTAO_COMPRAS!$C:$C,INT((ROW()-2)/20)+2))</f>
        <v/>
      </c>
      <c r="C6675" s="0" t="str">
        <f aca="false">IF($A6675="","",INDEX(CARTAO_COMPRAS!$D:$D,INT((ROW()-2)/20)+2))</f>
        <v/>
      </c>
      <c r="D6675" s="0" t="str">
        <f aca="false">IF($A6675="","",INDEX(CARTAO_COMPRAS!$E:$E,INT((ROW()-2)/20)+2))</f>
        <v/>
      </c>
      <c r="E6675" s="0" t="str">
        <f aca="false">IF($A6675="","",INDEX(CARTAO_COMPRAS!$H:$H,INT((ROW()-2)/20)+2)+MOD(ROW()-2,20))</f>
        <v/>
      </c>
      <c r="F6675" s="0" t="str">
        <f aca="false">IF($A6675="","",INDEX(CARTAO_COMPRAS!$G:$G,INT((ROW()-2)/20)+2))</f>
        <v/>
      </c>
      <c r="G6675" s="5" t="str">
        <f aca="false">IF($A6675="","",INDEX(CARTAO_COMPRAS!$I:$I,INT((ROW()-2)/20)+2))</f>
        <v/>
      </c>
      <c r="H6675" s="4" t="str">
        <f aca="false">IF($A6675="","",EDATE(INDEX(CARTAO_COMPRAS!$J:$J,INT((ROW()-2)/20)+2),MOD(ROW()-2,20)))</f>
        <v/>
      </c>
      <c r="I6675" s="4" t="str">
        <f aca="false">IF($H6675="","",$H6675-WEEKDAY($H6675,2)+1)</f>
        <v/>
      </c>
      <c r="J6675" s="4" t="str">
        <f aca="false">IF($I6675="","",$I6675+6)</f>
        <v/>
      </c>
      <c r="K6675" s="6" t="str">
        <f aca="false">IF($H6675="","",DATE(YEAR($H6675),MONTH($H6675),1))</f>
        <v/>
      </c>
      <c r="L6675" s="0" t="str">
        <f aca="false">IF($A6675="","",INDEX(CARTAO_COMPRAS!$K:$K,INT((ROW()-2)/20)+2))</f>
        <v/>
      </c>
      <c r="M6675" s="0" t="str">
        <f aca="false">IF($A6675="","","Compra no cartão")</f>
        <v/>
      </c>
    </row>
    <row r="6676" customFormat="false" ht="13.5" hidden="false" customHeight="false" outlineLevel="0" collapsed="false">
      <c r="A6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6" s="0" t="str">
        <f aca="false">IF($A6676="","",INDEX(CARTAO_COMPRAS!$C:$C,INT((ROW()-2)/20)+2))</f>
        <v/>
      </c>
      <c r="C6676" s="0" t="str">
        <f aca="false">IF($A6676="","",INDEX(CARTAO_COMPRAS!$D:$D,INT((ROW()-2)/20)+2))</f>
        <v/>
      </c>
      <c r="D6676" s="0" t="str">
        <f aca="false">IF($A6676="","",INDEX(CARTAO_COMPRAS!$E:$E,INT((ROW()-2)/20)+2))</f>
        <v/>
      </c>
      <c r="E6676" s="0" t="str">
        <f aca="false">IF($A6676="","",INDEX(CARTAO_COMPRAS!$H:$H,INT((ROW()-2)/20)+2)+MOD(ROW()-2,20))</f>
        <v/>
      </c>
      <c r="F6676" s="0" t="str">
        <f aca="false">IF($A6676="","",INDEX(CARTAO_COMPRAS!$G:$G,INT((ROW()-2)/20)+2))</f>
        <v/>
      </c>
      <c r="G6676" s="5" t="str">
        <f aca="false">IF($A6676="","",INDEX(CARTAO_COMPRAS!$I:$I,INT((ROW()-2)/20)+2))</f>
        <v/>
      </c>
      <c r="H6676" s="4" t="str">
        <f aca="false">IF($A6676="","",EDATE(INDEX(CARTAO_COMPRAS!$J:$J,INT((ROW()-2)/20)+2),MOD(ROW()-2,20)))</f>
        <v/>
      </c>
      <c r="I6676" s="4" t="str">
        <f aca="false">IF($H6676="","",$H6676-WEEKDAY($H6676,2)+1)</f>
        <v/>
      </c>
      <c r="J6676" s="4" t="str">
        <f aca="false">IF($I6676="","",$I6676+6)</f>
        <v/>
      </c>
      <c r="K6676" s="6" t="str">
        <f aca="false">IF($H6676="","",DATE(YEAR($H6676),MONTH($H6676),1))</f>
        <v/>
      </c>
      <c r="L6676" s="0" t="str">
        <f aca="false">IF($A6676="","",INDEX(CARTAO_COMPRAS!$K:$K,INT((ROW()-2)/20)+2))</f>
        <v/>
      </c>
      <c r="M6676" s="0" t="str">
        <f aca="false">IF($A6676="","","Compra no cartão")</f>
        <v/>
      </c>
    </row>
    <row r="6677" customFormat="false" ht="13.5" hidden="false" customHeight="false" outlineLevel="0" collapsed="false">
      <c r="A6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7" s="0" t="str">
        <f aca="false">IF($A6677="","",INDEX(CARTAO_COMPRAS!$C:$C,INT((ROW()-2)/20)+2))</f>
        <v/>
      </c>
      <c r="C6677" s="0" t="str">
        <f aca="false">IF($A6677="","",INDEX(CARTAO_COMPRAS!$D:$D,INT((ROW()-2)/20)+2))</f>
        <v/>
      </c>
      <c r="D6677" s="0" t="str">
        <f aca="false">IF($A6677="","",INDEX(CARTAO_COMPRAS!$E:$E,INT((ROW()-2)/20)+2))</f>
        <v/>
      </c>
      <c r="E6677" s="0" t="str">
        <f aca="false">IF($A6677="","",INDEX(CARTAO_COMPRAS!$H:$H,INT((ROW()-2)/20)+2)+MOD(ROW()-2,20))</f>
        <v/>
      </c>
      <c r="F6677" s="0" t="str">
        <f aca="false">IF($A6677="","",INDEX(CARTAO_COMPRAS!$G:$G,INT((ROW()-2)/20)+2))</f>
        <v/>
      </c>
      <c r="G6677" s="5" t="str">
        <f aca="false">IF($A6677="","",INDEX(CARTAO_COMPRAS!$I:$I,INT((ROW()-2)/20)+2))</f>
        <v/>
      </c>
      <c r="H6677" s="4" t="str">
        <f aca="false">IF($A6677="","",EDATE(INDEX(CARTAO_COMPRAS!$J:$J,INT((ROW()-2)/20)+2),MOD(ROW()-2,20)))</f>
        <v/>
      </c>
      <c r="I6677" s="4" t="str">
        <f aca="false">IF($H6677="","",$H6677-WEEKDAY($H6677,2)+1)</f>
        <v/>
      </c>
      <c r="J6677" s="4" t="str">
        <f aca="false">IF($I6677="","",$I6677+6)</f>
        <v/>
      </c>
      <c r="K6677" s="6" t="str">
        <f aca="false">IF($H6677="","",DATE(YEAR($H6677),MONTH($H6677),1))</f>
        <v/>
      </c>
      <c r="L6677" s="0" t="str">
        <f aca="false">IF($A6677="","",INDEX(CARTAO_COMPRAS!$K:$K,INT((ROW()-2)/20)+2))</f>
        <v/>
      </c>
      <c r="M6677" s="0" t="str">
        <f aca="false">IF($A6677="","","Compra no cartão")</f>
        <v/>
      </c>
    </row>
    <row r="6678" customFormat="false" ht="13.5" hidden="false" customHeight="false" outlineLevel="0" collapsed="false">
      <c r="A6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8" s="0" t="str">
        <f aca="false">IF($A6678="","",INDEX(CARTAO_COMPRAS!$C:$C,INT((ROW()-2)/20)+2))</f>
        <v/>
      </c>
      <c r="C6678" s="0" t="str">
        <f aca="false">IF($A6678="","",INDEX(CARTAO_COMPRAS!$D:$D,INT((ROW()-2)/20)+2))</f>
        <v/>
      </c>
      <c r="D6678" s="0" t="str">
        <f aca="false">IF($A6678="","",INDEX(CARTAO_COMPRAS!$E:$E,INT((ROW()-2)/20)+2))</f>
        <v/>
      </c>
      <c r="E6678" s="0" t="str">
        <f aca="false">IF($A6678="","",INDEX(CARTAO_COMPRAS!$H:$H,INT((ROW()-2)/20)+2)+MOD(ROW()-2,20))</f>
        <v/>
      </c>
      <c r="F6678" s="0" t="str">
        <f aca="false">IF($A6678="","",INDEX(CARTAO_COMPRAS!$G:$G,INT((ROW()-2)/20)+2))</f>
        <v/>
      </c>
      <c r="G6678" s="5" t="str">
        <f aca="false">IF($A6678="","",INDEX(CARTAO_COMPRAS!$I:$I,INT((ROW()-2)/20)+2))</f>
        <v/>
      </c>
      <c r="H6678" s="4" t="str">
        <f aca="false">IF($A6678="","",EDATE(INDEX(CARTAO_COMPRAS!$J:$J,INT((ROW()-2)/20)+2),MOD(ROW()-2,20)))</f>
        <v/>
      </c>
      <c r="I6678" s="4" t="str">
        <f aca="false">IF($H6678="","",$H6678-WEEKDAY($H6678,2)+1)</f>
        <v/>
      </c>
      <c r="J6678" s="4" t="str">
        <f aca="false">IF($I6678="","",$I6678+6)</f>
        <v/>
      </c>
      <c r="K6678" s="6" t="str">
        <f aca="false">IF($H6678="","",DATE(YEAR($H6678),MONTH($H6678),1))</f>
        <v/>
      </c>
      <c r="L6678" s="0" t="str">
        <f aca="false">IF($A6678="","",INDEX(CARTAO_COMPRAS!$K:$K,INT((ROW()-2)/20)+2))</f>
        <v/>
      </c>
      <c r="M6678" s="0" t="str">
        <f aca="false">IF($A6678="","","Compra no cartão")</f>
        <v/>
      </c>
    </row>
    <row r="6679" customFormat="false" ht="13.5" hidden="false" customHeight="false" outlineLevel="0" collapsed="false">
      <c r="A6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79" s="0" t="str">
        <f aca="false">IF($A6679="","",INDEX(CARTAO_COMPRAS!$C:$C,INT((ROW()-2)/20)+2))</f>
        <v/>
      </c>
      <c r="C6679" s="0" t="str">
        <f aca="false">IF($A6679="","",INDEX(CARTAO_COMPRAS!$D:$D,INT((ROW()-2)/20)+2))</f>
        <v/>
      </c>
      <c r="D6679" s="0" t="str">
        <f aca="false">IF($A6679="","",INDEX(CARTAO_COMPRAS!$E:$E,INT((ROW()-2)/20)+2))</f>
        <v/>
      </c>
      <c r="E6679" s="0" t="str">
        <f aca="false">IF($A6679="","",INDEX(CARTAO_COMPRAS!$H:$H,INT((ROW()-2)/20)+2)+MOD(ROW()-2,20))</f>
        <v/>
      </c>
      <c r="F6679" s="0" t="str">
        <f aca="false">IF($A6679="","",INDEX(CARTAO_COMPRAS!$G:$G,INT((ROW()-2)/20)+2))</f>
        <v/>
      </c>
      <c r="G6679" s="5" t="str">
        <f aca="false">IF($A6679="","",INDEX(CARTAO_COMPRAS!$I:$I,INT((ROW()-2)/20)+2))</f>
        <v/>
      </c>
      <c r="H6679" s="4" t="str">
        <f aca="false">IF($A6679="","",EDATE(INDEX(CARTAO_COMPRAS!$J:$J,INT((ROW()-2)/20)+2),MOD(ROW()-2,20)))</f>
        <v/>
      </c>
      <c r="I6679" s="4" t="str">
        <f aca="false">IF($H6679="","",$H6679-WEEKDAY($H6679,2)+1)</f>
        <v/>
      </c>
      <c r="J6679" s="4" t="str">
        <f aca="false">IF($I6679="","",$I6679+6)</f>
        <v/>
      </c>
      <c r="K6679" s="6" t="str">
        <f aca="false">IF($H6679="","",DATE(YEAR($H6679),MONTH($H6679),1))</f>
        <v/>
      </c>
      <c r="L6679" s="0" t="str">
        <f aca="false">IF($A6679="","",INDEX(CARTAO_COMPRAS!$K:$K,INT((ROW()-2)/20)+2))</f>
        <v/>
      </c>
      <c r="M6679" s="0" t="str">
        <f aca="false">IF($A6679="","","Compra no cartão")</f>
        <v/>
      </c>
    </row>
    <row r="6680" customFormat="false" ht="13.5" hidden="false" customHeight="false" outlineLevel="0" collapsed="false">
      <c r="A6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0" s="0" t="str">
        <f aca="false">IF($A6680="","",INDEX(CARTAO_COMPRAS!$C:$C,INT((ROW()-2)/20)+2))</f>
        <v/>
      </c>
      <c r="C6680" s="0" t="str">
        <f aca="false">IF($A6680="","",INDEX(CARTAO_COMPRAS!$D:$D,INT((ROW()-2)/20)+2))</f>
        <v/>
      </c>
      <c r="D6680" s="0" t="str">
        <f aca="false">IF($A6680="","",INDEX(CARTAO_COMPRAS!$E:$E,INT((ROW()-2)/20)+2))</f>
        <v/>
      </c>
      <c r="E6680" s="0" t="str">
        <f aca="false">IF($A6680="","",INDEX(CARTAO_COMPRAS!$H:$H,INT((ROW()-2)/20)+2)+MOD(ROW()-2,20))</f>
        <v/>
      </c>
      <c r="F6680" s="0" t="str">
        <f aca="false">IF($A6680="","",INDEX(CARTAO_COMPRAS!$G:$G,INT((ROW()-2)/20)+2))</f>
        <v/>
      </c>
      <c r="G6680" s="5" t="str">
        <f aca="false">IF($A6680="","",INDEX(CARTAO_COMPRAS!$I:$I,INT((ROW()-2)/20)+2))</f>
        <v/>
      </c>
      <c r="H6680" s="4" t="str">
        <f aca="false">IF($A6680="","",EDATE(INDEX(CARTAO_COMPRAS!$J:$J,INT((ROW()-2)/20)+2),MOD(ROW()-2,20)))</f>
        <v/>
      </c>
      <c r="I6680" s="4" t="str">
        <f aca="false">IF($H6680="","",$H6680-WEEKDAY($H6680,2)+1)</f>
        <v/>
      </c>
      <c r="J6680" s="4" t="str">
        <f aca="false">IF($I6680="","",$I6680+6)</f>
        <v/>
      </c>
      <c r="K6680" s="6" t="str">
        <f aca="false">IF($H6680="","",DATE(YEAR($H6680),MONTH($H6680),1))</f>
        <v/>
      </c>
      <c r="L6680" s="0" t="str">
        <f aca="false">IF($A6680="","",INDEX(CARTAO_COMPRAS!$K:$K,INT((ROW()-2)/20)+2))</f>
        <v/>
      </c>
      <c r="M6680" s="0" t="str">
        <f aca="false">IF($A6680="","","Compra no cartão")</f>
        <v/>
      </c>
    </row>
    <row r="6681" customFormat="false" ht="13.5" hidden="false" customHeight="false" outlineLevel="0" collapsed="false">
      <c r="A6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1" s="0" t="str">
        <f aca="false">IF($A6681="","",INDEX(CARTAO_COMPRAS!$C:$C,INT((ROW()-2)/20)+2))</f>
        <v/>
      </c>
      <c r="C6681" s="0" t="str">
        <f aca="false">IF($A6681="","",INDEX(CARTAO_COMPRAS!$D:$D,INT((ROW()-2)/20)+2))</f>
        <v/>
      </c>
      <c r="D6681" s="0" t="str">
        <f aca="false">IF($A6681="","",INDEX(CARTAO_COMPRAS!$E:$E,INT((ROW()-2)/20)+2))</f>
        <v/>
      </c>
      <c r="E6681" s="0" t="str">
        <f aca="false">IF($A6681="","",INDEX(CARTAO_COMPRAS!$H:$H,INT((ROW()-2)/20)+2)+MOD(ROW()-2,20))</f>
        <v/>
      </c>
      <c r="F6681" s="0" t="str">
        <f aca="false">IF($A6681="","",INDEX(CARTAO_COMPRAS!$G:$G,INT((ROW()-2)/20)+2))</f>
        <v/>
      </c>
      <c r="G6681" s="5" t="str">
        <f aca="false">IF($A6681="","",INDEX(CARTAO_COMPRAS!$I:$I,INT((ROW()-2)/20)+2))</f>
        <v/>
      </c>
      <c r="H6681" s="4" t="str">
        <f aca="false">IF($A6681="","",EDATE(INDEX(CARTAO_COMPRAS!$J:$J,INT((ROW()-2)/20)+2),MOD(ROW()-2,20)))</f>
        <v/>
      </c>
      <c r="I6681" s="4" t="str">
        <f aca="false">IF($H6681="","",$H6681-WEEKDAY($H6681,2)+1)</f>
        <v/>
      </c>
      <c r="J6681" s="4" t="str">
        <f aca="false">IF($I6681="","",$I6681+6)</f>
        <v/>
      </c>
      <c r="K6681" s="6" t="str">
        <f aca="false">IF($H6681="","",DATE(YEAR($H6681),MONTH($H6681),1))</f>
        <v/>
      </c>
      <c r="L6681" s="0" t="str">
        <f aca="false">IF($A6681="","",INDEX(CARTAO_COMPRAS!$K:$K,INT((ROW()-2)/20)+2))</f>
        <v/>
      </c>
      <c r="M6681" s="0" t="str">
        <f aca="false">IF($A6681="","","Compra no cartão")</f>
        <v/>
      </c>
    </row>
    <row r="6682" customFormat="false" ht="13.5" hidden="false" customHeight="false" outlineLevel="0" collapsed="false">
      <c r="A66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2" s="0" t="str">
        <f aca="false">IF($A6682="","",INDEX(CARTAO_COMPRAS!$C:$C,INT((ROW()-2)/20)+2))</f>
        <v/>
      </c>
      <c r="C6682" s="0" t="str">
        <f aca="false">IF($A6682="","",INDEX(CARTAO_COMPRAS!$D:$D,INT((ROW()-2)/20)+2))</f>
        <v/>
      </c>
      <c r="D6682" s="0" t="str">
        <f aca="false">IF($A6682="","",INDEX(CARTAO_COMPRAS!$E:$E,INT((ROW()-2)/20)+2))</f>
        <v/>
      </c>
      <c r="E6682" s="0" t="str">
        <f aca="false">IF($A6682="","",INDEX(CARTAO_COMPRAS!$H:$H,INT((ROW()-2)/20)+2)+MOD(ROW()-2,20))</f>
        <v/>
      </c>
      <c r="F6682" s="0" t="str">
        <f aca="false">IF($A6682="","",INDEX(CARTAO_COMPRAS!$G:$G,INT((ROW()-2)/20)+2))</f>
        <v/>
      </c>
      <c r="G6682" s="5" t="str">
        <f aca="false">IF($A6682="","",INDEX(CARTAO_COMPRAS!$I:$I,INT((ROW()-2)/20)+2))</f>
        <v/>
      </c>
      <c r="H6682" s="4" t="str">
        <f aca="false">IF($A6682="","",EDATE(INDEX(CARTAO_COMPRAS!$J:$J,INT((ROW()-2)/20)+2),MOD(ROW()-2,20)))</f>
        <v/>
      </c>
      <c r="I6682" s="4" t="str">
        <f aca="false">IF($H6682="","",$H6682-WEEKDAY($H6682,2)+1)</f>
        <v/>
      </c>
      <c r="J6682" s="4" t="str">
        <f aca="false">IF($I6682="","",$I6682+6)</f>
        <v/>
      </c>
      <c r="K6682" s="6" t="str">
        <f aca="false">IF($H6682="","",DATE(YEAR($H6682),MONTH($H6682),1))</f>
        <v/>
      </c>
      <c r="L6682" s="0" t="str">
        <f aca="false">IF($A6682="","",INDEX(CARTAO_COMPRAS!$K:$K,INT((ROW()-2)/20)+2))</f>
        <v/>
      </c>
      <c r="M6682" s="0" t="str">
        <f aca="false">IF($A6682="","","Compra no cartão")</f>
        <v/>
      </c>
    </row>
    <row r="6683" customFormat="false" ht="13.5" hidden="false" customHeight="false" outlineLevel="0" collapsed="false">
      <c r="A6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3" s="0" t="str">
        <f aca="false">IF($A6683="","",INDEX(CARTAO_COMPRAS!$C:$C,INT((ROW()-2)/20)+2))</f>
        <v/>
      </c>
      <c r="C6683" s="0" t="str">
        <f aca="false">IF($A6683="","",INDEX(CARTAO_COMPRAS!$D:$D,INT((ROW()-2)/20)+2))</f>
        <v/>
      </c>
      <c r="D6683" s="0" t="str">
        <f aca="false">IF($A6683="","",INDEX(CARTAO_COMPRAS!$E:$E,INT((ROW()-2)/20)+2))</f>
        <v/>
      </c>
      <c r="E6683" s="0" t="str">
        <f aca="false">IF($A6683="","",INDEX(CARTAO_COMPRAS!$H:$H,INT((ROW()-2)/20)+2)+MOD(ROW()-2,20))</f>
        <v/>
      </c>
      <c r="F6683" s="0" t="str">
        <f aca="false">IF($A6683="","",INDEX(CARTAO_COMPRAS!$G:$G,INT((ROW()-2)/20)+2))</f>
        <v/>
      </c>
      <c r="G6683" s="5" t="str">
        <f aca="false">IF($A6683="","",INDEX(CARTAO_COMPRAS!$I:$I,INT((ROW()-2)/20)+2))</f>
        <v/>
      </c>
      <c r="H6683" s="4" t="str">
        <f aca="false">IF($A6683="","",EDATE(INDEX(CARTAO_COMPRAS!$J:$J,INT((ROW()-2)/20)+2),MOD(ROW()-2,20)))</f>
        <v/>
      </c>
      <c r="I6683" s="4" t="str">
        <f aca="false">IF($H6683="","",$H6683-WEEKDAY($H6683,2)+1)</f>
        <v/>
      </c>
      <c r="J6683" s="4" t="str">
        <f aca="false">IF($I6683="","",$I6683+6)</f>
        <v/>
      </c>
      <c r="K6683" s="6" t="str">
        <f aca="false">IF($H6683="","",DATE(YEAR($H6683),MONTH($H6683),1))</f>
        <v/>
      </c>
      <c r="L6683" s="0" t="str">
        <f aca="false">IF($A6683="","",INDEX(CARTAO_COMPRAS!$K:$K,INT((ROW()-2)/20)+2))</f>
        <v/>
      </c>
      <c r="M6683" s="0" t="str">
        <f aca="false">IF($A6683="","","Compra no cartão")</f>
        <v/>
      </c>
    </row>
    <row r="6684" customFormat="false" ht="13.5" hidden="false" customHeight="false" outlineLevel="0" collapsed="false">
      <c r="A6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4" s="0" t="str">
        <f aca="false">IF($A6684="","",INDEX(CARTAO_COMPRAS!$C:$C,INT((ROW()-2)/20)+2))</f>
        <v/>
      </c>
      <c r="C6684" s="0" t="str">
        <f aca="false">IF($A6684="","",INDEX(CARTAO_COMPRAS!$D:$D,INT((ROW()-2)/20)+2))</f>
        <v/>
      </c>
      <c r="D6684" s="0" t="str">
        <f aca="false">IF($A6684="","",INDEX(CARTAO_COMPRAS!$E:$E,INT((ROW()-2)/20)+2))</f>
        <v/>
      </c>
      <c r="E6684" s="0" t="str">
        <f aca="false">IF($A6684="","",INDEX(CARTAO_COMPRAS!$H:$H,INT((ROW()-2)/20)+2)+MOD(ROW()-2,20))</f>
        <v/>
      </c>
      <c r="F6684" s="0" t="str">
        <f aca="false">IF($A6684="","",INDEX(CARTAO_COMPRAS!$G:$G,INT((ROW()-2)/20)+2))</f>
        <v/>
      </c>
      <c r="G6684" s="5" t="str">
        <f aca="false">IF($A6684="","",INDEX(CARTAO_COMPRAS!$I:$I,INT((ROW()-2)/20)+2))</f>
        <v/>
      </c>
      <c r="H6684" s="4" t="str">
        <f aca="false">IF($A6684="","",EDATE(INDEX(CARTAO_COMPRAS!$J:$J,INT((ROW()-2)/20)+2),MOD(ROW()-2,20)))</f>
        <v/>
      </c>
      <c r="I6684" s="4" t="str">
        <f aca="false">IF($H6684="","",$H6684-WEEKDAY($H6684,2)+1)</f>
        <v/>
      </c>
      <c r="J6684" s="4" t="str">
        <f aca="false">IF($I6684="","",$I6684+6)</f>
        <v/>
      </c>
      <c r="K6684" s="6" t="str">
        <f aca="false">IF($H6684="","",DATE(YEAR($H6684),MONTH($H6684),1))</f>
        <v/>
      </c>
      <c r="L6684" s="0" t="str">
        <f aca="false">IF($A6684="","",INDEX(CARTAO_COMPRAS!$K:$K,INT((ROW()-2)/20)+2))</f>
        <v/>
      </c>
      <c r="M6684" s="0" t="str">
        <f aca="false">IF($A6684="","","Compra no cartão")</f>
        <v/>
      </c>
    </row>
    <row r="6685" customFormat="false" ht="13.5" hidden="false" customHeight="false" outlineLevel="0" collapsed="false">
      <c r="A6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5" s="0" t="str">
        <f aca="false">IF($A6685="","",INDEX(CARTAO_COMPRAS!$C:$C,INT((ROW()-2)/20)+2))</f>
        <v/>
      </c>
      <c r="C6685" s="0" t="str">
        <f aca="false">IF($A6685="","",INDEX(CARTAO_COMPRAS!$D:$D,INT((ROW()-2)/20)+2))</f>
        <v/>
      </c>
      <c r="D6685" s="0" t="str">
        <f aca="false">IF($A6685="","",INDEX(CARTAO_COMPRAS!$E:$E,INT((ROW()-2)/20)+2))</f>
        <v/>
      </c>
      <c r="E6685" s="0" t="str">
        <f aca="false">IF($A6685="","",INDEX(CARTAO_COMPRAS!$H:$H,INT((ROW()-2)/20)+2)+MOD(ROW()-2,20))</f>
        <v/>
      </c>
      <c r="F6685" s="0" t="str">
        <f aca="false">IF($A6685="","",INDEX(CARTAO_COMPRAS!$G:$G,INT((ROW()-2)/20)+2))</f>
        <v/>
      </c>
      <c r="G6685" s="5" t="str">
        <f aca="false">IF($A6685="","",INDEX(CARTAO_COMPRAS!$I:$I,INT((ROW()-2)/20)+2))</f>
        <v/>
      </c>
      <c r="H6685" s="4" t="str">
        <f aca="false">IF($A6685="","",EDATE(INDEX(CARTAO_COMPRAS!$J:$J,INT((ROW()-2)/20)+2),MOD(ROW()-2,20)))</f>
        <v/>
      </c>
      <c r="I6685" s="4" t="str">
        <f aca="false">IF($H6685="","",$H6685-WEEKDAY($H6685,2)+1)</f>
        <v/>
      </c>
      <c r="J6685" s="4" t="str">
        <f aca="false">IF($I6685="","",$I6685+6)</f>
        <v/>
      </c>
      <c r="K6685" s="6" t="str">
        <f aca="false">IF($H6685="","",DATE(YEAR($H6685),MONTH($H6685),1))</f>
        <v/>
      </c>
      <c r="L6685" s="0" t="str">
        <f aca="false">IF($A6685="","",INDEX(CARTAO_COMPRAS!$K:$K,INT((ROW()-2)/20)+2))</f>
        <v/>
      </c>
      <c r="M6685" s="0" t="str">
        <f aca="false">IF($A6685="","","Compra no cartão")</f>
        <v/>
      </c>
    </row>
    <row r="6686" customFormat="false" ht="13.5" hidden="false" customHeight="false" outlineLevel="0" collapsed="false">
      <c r="A6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6" s="0" t="str">
        <f aca="false">IF($A6686="","",INDEX(CARTAO_COMPRAS!$C:$C,INT((ROW()-2)/20)+2))</f>
        <v/>
      </c>
      <c r="C6686" s="0" t="str">
        <f aca="false">IF($A6686="","",INDEX(CARTAO_COMPRAS!$D:$D,INT((ROW()-2)/20)+2))</f>
        <v/>
      </c>
      <c r="D6686" s="0" t="str">
        <f aca="false">IF($A6686="","",INDEX(CARTAO_COMPRAS!$E:$E,INT((ROW()-2)/20)+2))</f>
        <v/>
      </c>
      <c r="E6686" s="0" t="str">
        <f aca="false">IF($A6686="","",INDEX(CARTAO_COMPRAS!$H:$H,INT((ROW()-2)/20)+2)+MOD(ROW()-2,20))</f>
        <v/>
      </c>
      <c r="F6686" s="0" t="str">
        <f aca="false">IF($A6686="","",INDEX(CARTAO_COMPRAS!$G:$G,INT((ROW()-2)/20)+2))</f>
        <v/>
      </c>
      <c r="G6686" s="5" t="str">
        <f aca="false">IF($A6686="","",INDEX(CARTAO_COMPRAS!$I:$I,INT((ROW()-2)/20)+2))</f>
        <v/>
      </c>
      <c r="H6686" s="4" t="str">
        <f aca="false">IF($A6686="","",EDATE(INDEX(CARTAO_COMPRAS!$J:$J,INT((ROW()-2)/20)+2),MOD(ROW()-2,20)))</f>
        <v/>
      </c>
      <c r="I6686" s="4" t="str">
        <f aca="false">IF($H6686="","",$H6686-WEEKDAY($H6686,2)+1)</f>
        <v/>
      </c>
      <c r="J6686" s="4" t="str">
        <f aca="false">IF($I6686="","",$I6686+6)</f>
        <v/>
      </c>
      <c r="K6686" s="6" t="str">
        <f aca="false">IF($H6686="","",DATE(YEAR($H6686),MONTH($H6686),1))</f>
        <v/>
      </c>
      <c r="L6686" s="0" t="str">
        <f aca="false">IF($A6686="","",INDEX(CARTAO_COMPRAS!$K:$K,INT((ROW()-2)/20)+2))</f>
        <v/>
      </c>
      <c r="M6686" s="0" t="str">
        <f aca="false">IF($A6686="","","Compra no cartão")</f>
        <v/>
      </c>
    </row>
    <row r="6687" customFormat="false" ht="13.5" hidden="false" customHeight="false" outlineLevel="0" collapsed="false">
      <c r="A6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7" s="0" t="str">
        <f aca="false">IF($A6687="","",INDEX(CARTAO_COMPRAS!$C:$C,INT((ROW()-2)/20)+2))</f>
        <v/>
      </c>
      <c r="C6687" s="0" t="str">
        <f aca="false">IF($A6687="","",INDEX(CARTAO_COMPRAS!$D:$D,INT((ROW()-2)/20)+2))</f>
        <v/>
      </c>
      <c r="D6687" s="0" t="str">
        <f aca="false">IF($A6687="","",INDEX(CARTAO_COMPRAS!$E:$E,INT((ROW()-2)/20)+2))</f>
        <v/>
      </c>
      <c r="E6687" s="0" t="str">
        <f aca="false">IF($A6687="","",INDEX(CARTAO_COMPRAS!$H:$H,INT((ROW()-2)/20)+2)+MOD(ROW()-2,20))</f>
        <v/>
      </c>
      <c r="F6687" s="0" t="str">
        <f aca="false">IF($A6687="","",INDEX(CARTAO_COMPRAS!$G:$G,INT((ROW()-2)/20)+2))</f>
        <v/>
      </c>
      <c r="G6687" s="5" t="str">
        <f aca="false">IF($A6687="","",INDEX(CARTAO_COMPRAS!$I:$I,INT((ROW()-2)/20)+2))</f>
        <v/>
      </c>
      <c r="H6687" s="4" t="str">
        <f aca="false">IF($A6687="","",EDATE(INDEX(CARTAO_COMPRAS!$J:$J,INT((ROW()-2)/20)+2),MOD(ROW()-2,20)))</f>
        <v/>
      </c>
      <c r="I6687" s="4" t="str">
        <f aca="false">IF($H6687="","",$H6687-WEEKDAY($H6687,2)+1)</f>
        <v/>
      </c>
      <c r="J6687" s="4" t="str">
        <f aca="false">IF($I6687="","",$I6687+6)</f>
        <v/>
      </c>
      <c r="K6687" s="6" t="str">
        <f aca="false">IF($H6687="","",DATE(YEAR($H6687),MONTH($H6687),1))</f>
        <v/>
      </c>
      <c r="L6687" s="0" t="str">
        <f aca="false">IF($A6687="","",INDEX(CARTAO_COMPRAS!$K:$K,INT((ROW()-2)/20)+2))</f>
        <v/>
      </c>
      <c r="M6687" s="0" t="str">
        <f aca="false">IF($A6687="","","Compra no cartão")</f>
        <v/>
      </c>
    </row>
    <row r="6688" customFormat="false" ht="13.5" hidden="false" customHeight="false" outlineLevel="0" collapsed="false">
      <c r="A6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8" s="0" t="str">
        <f aca="false">IF($A6688="","",INDEX(CARTAO_COMPRAS!$C:$C,INT((ROW()-2)/20)+2))</f>
        <v/>
      </c>
      <c r="C6688" s="0" t="str">
        <f aca="false">IF($A6688="","",INDEX(CARTAO_COMPRAS!$D:$D,INT((ROW()-2)/20)+2))</f>
        <v/>
      </c>
      <c r="D6688" s="0" t="str">
        <f aca="false">IF($A6688="","",INDEX(CARTAO_COMPRAS!$E:$E,INT((ROW()-2)/20)+2))</f>
        <v/>
      </c>
      <c r="E6688" s="0" t="str">
        <f aca="false">IF($A6688="","",INDEX(CARTAO_COMPRAS!$H:$H,INT((ROW()-2)/20)+2)+MOD(ROW()-2,20))</f>
        <v/>
      </c>
      <c r="F6688" s="0" t="str">
        <f aca="false">IF($A6688="","",INDEX(CARTAO_COMPRAS!$G:$G,INT((ROW()-2)/20)+2))</f>
        <v/>
      </c>
      <c r="G6688" s="5" t="str">
        <f aca="false">IF($A6688="","",INDEX(CARTAO_COMPRAS!$I:$I,INT((ROW()-2)/20)+2))</f>
        <v/>
      </c>
      <c r="H6688" s="4" t="str">
        <f aca="false">IF($A6688="","",EDATE(INDEX(CARTAO_COMPRAS!$J:$J,INT((ROW()-2)/20)+2),MOD(ROW()-2,20)))</f>
        <v/>
      </c>
      <c r="I6688" s="4" t="str">
        <f aca="false">IF($H6688="","",$H6688-WEEKDAY($H6688,2)+1)</f>
        <v/>
      </c>
      <c r="J6688" s="4" t="str">
        <f aca="false">IF($I6688="","",$I6688+6)</f>
        <v/>
      </c>
      <c r="K6688" s="6" t="str">
        <f aca="false">IF($H6688="","",DATE(YEAR($H6688),MONTH($H6688),1))</f>
        <v/>
      </c>
      <c r="L6688" s="0" t="str">
        <f aca="false">IF($A6688="","",INDEX(CARTAO_COMPRAS!$K:$K,INT((ROW()-2)/20)+2))</f>
        <v/>
      </c>
      <c r="M6688" s="0" t="str">
        <f aca="false">IF($A6688="","","Compra no cartão")</f>
        <v/>
      </c>
    </row>
    <row r="6689" customFormat="false" ht="13.5" hidden="false" customHeight="false" outlineLevel="0" collapsed="false">
      <c r="A6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89" s="0" t="str">
        <f aca="false">IF($A6689="","",INDEX(CARTAO_COMPRAS!$C:$C,INT((ROW()-2)/20)+2))</f>
        <v/>
      </c>
      <c r="C6689" s="0" t="str">
        <f aca="false">IF($A6689="","",INDEX(CARTAO_COMPRAS!$D:$D,INT((ROW()-2)/20)+2))</f>
        <v/>
      </c>
      <c r="D6689" s="0" t="str">
        <f aca="false">IF($A6689="","",INDEX(CARTAO_COMPRAS!$E:$E,INT((ROW()-2)/20)+2))</f>
        <v/>
      </c>
      <c r="E6689" s="0" t="str">
        <f aca="false">IF($A6689="","",INDEX(CARTAO_COMPRAS!$H:$H,INT((ROW()-2)/20)+2)+MOD(ROW()-2,20))</f>
        <v/>
      </c>
      <c r="F6689" s="0" t="str">
        <f aca="false">IF($A6689="","",INDEX(CARTAO_COMPRAS!$G:$G,INT((ROW()-2)/20)+2))</f>
        <v/>
      </c>
      <c r="G6689" s="5" t="str">
        <f aca="false">IF($A6689="","",INDEX(CARTAO_COMPRAS!$I:$I,INT((ROW()-2)/20)+2))</f>
        <v/>
      </c>
      <c r="H6689" s="4" t="str">
        <f aca="false">IF($A6689="","",EDATE(INDEX(CARTAO_COMPRAS!$J:$J,INT((ROW()-2)/20)+2),MOD(ROW()-2,20)))</f>
        <v/>
      </c>
      <c r="I6689" s="4" t="str">
        <f aca="false">IF($H6689="","",$H6689-WEEKDAY($H6689,2)+1)</f>
        <v/>
      </c>
      <c r="J6689" s="4" t="str">
        <f aca="false">IF($I6689="","",$I6689+6)</f>
        <v/>
      </c>
      <c r="K6689" s="6" t="str">
        <f aca="false">IF($H6689="","",DATE(YEAR($H6689),MONTH($H6689),1))</f>
        <v/>
      </c>
      <c r="L6689" s="0" t="str">
        <f aca="false">IF($A6689="","",INDEX(CARTAO_COMPRAS!$K:$K,INT((ROW()-2)/20)+2))</f>
        <v/>
      </c>
      <c r="M6689" s="0" t="str">
        <f aca="false">IF($A6689="","","Compra no cartão")</f>
        <v/>
      </c>
    </row>
    <row r="6690" customFormat="false" ht="13.5" hidden="false" customHeight="false" outlineLevel="0" collapsed="false">
      <c r="A6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0" s="0" t="str">
        <f aca="false">IF($A6690="","",INDEX(CARTAO_COMPRAS!$C:$C,INT((ROW()-2)/20)+2))</f>
        <v/>
      </c>
      <c r="C6690" s="0" t="str">
        <f aca="false">IF($A6690="","",INDEX(CARTAO_COMPRAS!$D:$D,INT((ROW()-2)/20)+2))</f>
        <v/>
      </c>
      <c r="D6690" s="0" t="str">
        <f aca="false">IF($A6690="","",INDEX(CARTAO_COMPRAS!$E:$E,INT((ROW()-2)/20)+2))</f>
        <v/>
      </c>
      <c r="E6690" s="0" t="str">
        <f aca="false">IF($A6690="","",INDEX(CARTAO_COMPRAS!$H:$H,INT((ROW()-2)/20)+2)+MOD(ROW()-2,20))</f>
        <v/>
      </c>
      <c r="F6690" s="0" t="str">
        <f aca="false">IF($A6690="","",INDEX(CARTAO_COMPRAS!$G:$G,INT((ROW()-2)/20)+2))</f>
        <v/>
      </c>
      <c r="G6690" s="5" t="str">
        <f aca="false">IF($A6690="","",INDEX(CARTAO_COMPRAS!$I:$I,INT((ROW()-2)/20)+2))</f>
        <v/>
      </c>
      <c r="H6690" s="4" t="str">
        <f aca="false">IF($A6690="","",EDATE(INDEX(CARTAO_COMPRAS!$J:$J,INT((ROW()-2)/20)+2),MOD(ROW()-2,20)))</f>
        <v/>
      </c>
      <c r="I6690" s="4" t="str">
        <f aca="false">IF($H6690="","",$H6690-WEEKDAY($H6690,2)+1)</f>
        <v/>
      </c>
      <c r="J6690" s="4" t="str">
        <f aca="false">IF($I6690="","",$I6690+6)</f>
        <v/>
      </c>
      <c r="K6690" s="6" t="str">
        <f aca="false">IF($H6690="","",DATE(YEAR($H6690),MONTH($H6690),1))</f>
        <v/>
      </c>
      <c r="L6690" s="0" t="str">
        <f aca="false">IF($A6690="","",INDEX(CARTAO_COMPRAS!$K:$K,INT((ROW()-2)/20)+2))</f>
        <v/>
      </c>
      <c r="M6690" s="0" t="str">
        <f aca="false">IF($A6690="","","Compra no cartão")</f>
        <v/>
      </c>
    </row>
    <row r="6691" customFormat="false" ht="13.5" hidden="false" customHeight="false" outlineLevel="0" collapsed="false">
      <c r="A6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1" s="0" t="str">
        <f aca="false">IF($A6691="","",INDEX(CARTAO_COMPRAS!$C:$C,INT((ROW()-2)/20)+2))</f>
        <v/>
      </c>
      <c r="C6691" s="0" t="str">
        <f aca="false">IF($A6691="","",INDEX(CARTAO_COMPRAS!$D:$D,INT((ROW()-2)/20)+2))</f>
        <v/>
      </c>
      <c r="D6691" s="0" t="str">
        <f aca="false">IF($A6691="","",INDEX(CARTAO_COMPRAS!$E:$E,INT((ROW()-2)/20)+2))</f>
        <v/>
      </c>
      <c r="E6691" s="0" t="str">
        <f aca="false">IF($A6691="","",INDEX(CARTAO_COMPRAS!$H:$H,INT((ROW()-2)/20)+2)+MOD(ROW()-2,20))</f>
        <v/>
      </c>
      <c r="F6691" s="0" t="str">
        <f aca="false">IF($A6691="","",INDEX(CARTAO_COMPRAS!$G:$G,INT((ROW()-2)/20)+2))</f>
        <v/>
      </c>
      <c r="G6691" s="5" t="str">
        <f aca="false">IF($A6691="","",INDEX(CARTAO_COMPRAS!$I:$I,INT((ROW()-2)/20)+2))</f>
        <v/>
      </c>
      <c r="H6691" s="4" t="str">
        <f aca="false">IF($A6691="","",EDATE(INDEX(CARTAO_COMPRAS!$J:$J,INT((ROW()-2)/20)+2),MOD(ROW()-2,20)))</f>
        <v/>
      </c>
      <c r="I6691" s="4" t="str">
        <f aca="false">IF($H6691="","",$H6691-WEEKDAY($H6691,2)+1)</f>
        <v/>
      </c>
      <c r="J6691" s="4" t="str">
        <f aca="false">IF($I6691="","",$I6691+6)</f>
        <v/>
      </c>
      <c r="K6691" s="6" t="str">
        <f aca="false">IF($H6691="","",DATE(YEAR($H6691),MONTH($H6691),1))</f>
        <v/>
      </c>
      <c r="L6691" s="0" t="str">
        <f aca="false">IF($A6691="","",INDEX(CARTAO_COMPRAS!$K:$K,INT((ROW()-2)/20)+2))</f>
        <v/>
      </c>
      <c r="M6691" s="0" t="str">
        <f aca="false">IF($A6691="","","Compra no cartão")</f>
        <v/>
      </c>
    </row>
    <row r="6692" customFormat="false" ht="13.5" hidden="false" customHeight="false" outlineLevel="0" collapsed="false">
      <c r="A6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2" s="0" t="str">
        <f aca="false">IF($A6692="","",INDEX(CARTAO_COMPRAS!$C:$C,INT((ROW()-2)/20)+2))</f>
        <v/>
      </c>
      <c r="C6692" s="0" t="str">
        <f aca="false">IF($A6692="","",INDEX(CARTAO_COMPRAS!$D:$D,INT((ROW()-2)/20)+2))</f>
        <v/>
      </c>
      <c r="D6692" s="0" t="str">
        <f aca="false">IF($A6692="","",INDEX(CARTAO_COMPRAS!$E:$E,INT((ROW()-2)/20)+2))</f>
        <v/>
      </c>
      <c r="E6692" s="0" t="str">
        <f aca="false">IF($A6692="","",INDEX(CARTAO_COMPRAS!$H:$H,INT((ROW()-2)/20)+2)+MOD(ROW()-2,20))</f>
        <v/>
      </c>
      <c r="F6692" s="0" t="str">
        <f aca="false">IF($A6692="","",INDEX(CARTAO_COMPRAS!$G:$G,INT((ROW()-2)/20)+2))</f>
        <v/>
      </c>
      <c r="G6692" s="5" t="str">
        <f aca="false">IF($A6692="","",INDEX(CARTAO_COMPRAS!$I:$I,INT((ROW()-2)/20)+2))</f>
        <v/>
      </c>
      <c r="H6692" s="4" t="str">
        <f aca="false">IF($A6692="","",EDATE(INDEX(CARTAO_COMPRAS!$J:$J,INT((ROW()-2)/20)+2),MOD(ROW()-2,20)))</f>
        <v/>
      </c>
      <c r="I6692" s="4" t="str">
        <f aca="false">IF($H6692="","",$H6692-WEEKDAY($H6692,2)+1)</f>
        <v/>
      </c>
      <c r="J6692" s="4" t="str">
        <f aca="false">IF($I6692="","",$I6692+6)</f>
        <v/>
      </c>
      <c r="K6692" s="6" t="str">
        <f aca="false">IF($H6692="","",DATE(YEAR($H6692),MONTH($H6692),1))</f>
        <v/>
      </c>
      <c r="L6692" s="0" t="str">
        <f aca="false">IF($A6692="","",INDEX(CARTAO_COMPRAS!$K:$K,INT((ROW()-2)/20)+2))</f>
        <v/>
      </c>
      <c r="M6692" s="0" t="str">
        <f aca="false">IF($A6692="","","Compra no cartão")</f>
        <v/>
      </c>
    </row>
    <row r="6693" customFormat="false" ht="13.5" hidden="false" customHeight="false" outlineLevel="0" collapsed="false">
      <c r="A6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3" s="0" t="str">
        <f aca="false">IF($A6693="","",INDEX(CARTAO_COMPRAS!$C:$C,INT((ROW()-2)/20)+2))</f>
        <v/>
      </c>
      <c r="C6693" s="0" t="str">
        <f aca="false">IF($A6693="","",INDEX(CARTAO_COMPRAS!$D:$D,INT((ROW()-2)/20)+2))</f>
        <v/>
      </c>
      <c r="D6693" s="0" t="str">
        <f aca="false">IF($A6693="","",INDEX(CARTAO_COMPRAS!$E:$E,INT((ROW()-2)/20)+2))</f>
        <v/>
      </c>
      <c r="E6693" s="0" t="str">
        <f aca="false">IF($A6693="","",INDEX(CARTAO_COMPRAS!$H:$H,INT((ROW()-2)/20)+2)+MOD(ROW()-2,20))</f>
        <v/>
      </c>
      <c r="F6693" s="0" t="str">
        <f aca="false">IF($A6693="","",INDEX(CARTAO_COMPRAS!$G:$G,INT((ROW()-2)/20)+2))</f>
        <v/>
      </c>
      <c r="G6693" s="5" t="str">
        <f aca="false">IF($A6693="","",INDEX(CARTAO_COMPRAS!$I:$I,INT((ROW()-2)/20)+2))</f>
        <v/>
      </c>
      <c r="H6693" s="4" t="str">
        <f aca="false">IF($A6693="","",EDATE(INDEX(CARTAO_COMPRAS!$J:$J,INT((ROW()-2)/20)+2),MOD(ROW()-2,20)))</f>
        <v/>
      </c>
      <c r="I6693" s="4" t="str">
        <f aca="false">IF($H6693="","",$H6693-WEEKDAY($H6693,2)+1)</f>
        <v/>
      </c>
      <c r="J6693" s="4" t="str">
        <f aca="false">IF($I6693="","",$I6693+6)</f>
        <v/>
      </c>
      <c r="K6693" s="6" t="str">
        <f aca="false">IF($H6693="","",DATE(YEAR($H6693),MONTH($H6693),1))</f>
        <v/>
      </c>
      <c r="L6693" s="0" t="str">
        <f aca="false">IF($A6693="","",INDEX(CARTAO_COMPRAS!$K:$K,INT((ROW()-2)/20)+2))</f>
        <v/>
      </c>
      <c r="M6693" s="0" t="str">
        <f aca="false">IF($A6693="","","Compra no cartão")</f>
        <v/>
      </c>
    </row>
    <row r="6694" customFormat="false" ht="13.5" hidden="false" customHeight="false" outlineLevel="0" collapsed="false">
      <c r="A6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4" s="0" t="str">
        <f aca="false">IF($A6694="","",INDEX(CARTAO_COMPRAS!$C:$C,INT((ROW()-2)/20)+2))</f>
        <v/>
      </c>
      <c r="C6694" s="0" t="str">
        <f aca="false">IF($A6694="","",INDEX(CARTAO_COMPRAS!$D:$D,INT((ROW()-2)/20)+2))</f>
        <v/>
      </c>
      <c r="D6694" s="0" t="str">
        <f aca="false">IF($A6694="","",INDEX(CARTAO_COMPRAS!$E:$E,INT((ROW()-2)/20)+2))</f>
        <v/>
      </c>
      <c r="E6694" s="0" t="str">
        <f aca="false">IF($A6694="","",INDEX(CARTAO_COMPRAS!$H:$H,INT((ROW()-2)/20)+2)+MOD(ROW()-2,20))</f>
        <v/>
      </c>
      <c r="F6694" s="0" t="str">
        <f aca="false">IF($A6694="","",INDEX(CARTAO_COMPRAS!$G:$G,INT((ROW()-2)/20)+2))</f>
        <v/>
      </c>
      <c r="G6694" s="5" t="str">
        <f aca="false">IF($A6694="","",INDEX(CARTAO_COMPRAS!$I:$I,INT((ROW()-2)/20)+2))</f>
        <v/>
      </c>
      <c r="H6694" s="4" t="str">
        <f aca="false">IF($A6694="","",EDATE(INDEX(CARTAO_COMPRAS!$J:$J,INT((ROW()-2)/20)+2),MOD(ROW()-2,20)))</f>
        <v/>
      </c>
      <c r="I6694" s="4" t="str">
        <f aca="false">IF($H6694="","",$H6694-WEEKDAY($H6694,2)+1)</f>
        <v/>
      </c>
      <c r="J6694" s="4" t="str">
        <f aca="false">IF($I6694="","",$I6694+6)</f>
        <v/>
      </c>
      <c r="K6694" s="6" t="str">
        <f aca="false">IF($H6694="","",DATE(YEAR($H6694),MONTH($H6694),1))</f>
        <v/>
      </c>
      <c r="L6694" s="0" t="str">
        <f aca="false">IF($A6694="","",INDEX(CARTAO_COMPRAS!$K:$K,INT((ROW()-2)/20)+2))</f>
        <v/>
      </c>
      <c r="M6694" s="0" t="str">
        <f aca="false">IF($A6694="","","Compra no cartão")</f>
        <v/>
      </c>
    </row>
    <row r="6695" customFormat="false" ht="13.5" hidden="false" customHeight="false" outlineLevel="0" collapsed="false">
      <c r="A6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5" s="0" t="str">
        <f aca="false">IF($A6695="","",INDEX(CARTAO_COMPRAS!$C:$C,INT((ROW()-2)/20)+2))</f>
        <v/>
      </c>
      <c r="C6695" s="0" t="str">
        <f aca="false">IF($A6695="","",INDEX(CARTAO_COMPRAS!$D:$D,INT((ROW()-2)/20)+2))</f>
        <v/>
      </c>
      <c r="D6695" s="0" t="str">
        <f aca="false">IF($A6695="","",INDEX(CARTAO_COMPRAS!$E:$E,INT((ROW()-2)/20)+2))</f>
        <v/>
      </c>
      <c r="E6695" s="0" t="str">
        <f aca="false">IF($A6695="","",INDEX(CARTAO_COMPRAS!$H:$H,INT((ROW()-2)/20)+2)+MOD(ROW()-2,20))</f>
        <v/>
      </c>
      <c r="F6695" s="0" t="str">
        <f aca="false">IF($A6695="","",INDEX(CARTAO_COMPRAS!$G:$G,INT((ROW()-2)/20)+2))</f>
        <v/>
      </c>
      <c r="G6695" s="5" t="str">
        <f aca="false">IF($A6695="","",INDEX(CARTAO_COMPRAS!$I:$I,INT((ROW()-2)/20)+2))</f>
        <v/>
      </c>
      <c r="H6695" s="4" t="str">
        <f aca="false">IF($A6695="","",EDATE(INDEX(CARTAO_COMPRAS!$J:$J,INT((ROW()-2)/20)+2),MOD(ROW()-2,20)))</f>
        <v/>
      </c>
      <c r="I6695" s="4" t="str">
        <f aca="false">IF($H6695="","",$H6695-WEEKDAY($H6695,2)+1)</f>
        <v/>
      </c>
      <c r="J6695" s="4" t="str">
        <f aca="false">IF($I6695="","",$I6695+6)</f>
        <v/>
      </c>
      <c r="K6695" s="6" t="str">
        <f aca="false">IF($H6695="","",DATE(YEAR($H6695),MONTH($H6695),1))</f>
        <v/>
      </c>
      <c r="L6695" s="0" t="str">
        <f aca="false">IF($A6695="","",INDEX(CARTAO_COMPRAS!$K:$K,INT((ROW()-2)/20)+2))</f>
        <v/>
      </c>
      <c r="M6695" s="0" t="str">
        <f aca="false">IF($A6695="","","Compra no cartão")</f>
        <v/>
      </c>
    </row>
    <row r="6696" customFormat="false" ht="13.5" hidden="false" customHeight="false" outlineLevel="0" collapsed="false">
      <c r="A6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6" s="0" t="str">
        <f aca="false">IF($A6696="","",INDEX(CARTAO_COMPRAS!$C:$C,INT((ROW()-2)/20)+2))</f>
        <v/>
      </c>
      <c r="C6696" s="0" t="str">
        <f aca="false">IF($A6696="","",INDEX(CARTAO_COMPRAS!$D:$D,INT((ROW()-2)/20)+2))</f>
        <v/>
      </c>
      <c r="D6696" s="0" t="str">
        <f aca="false">IF($A6696="","",INDEX(CARTAO_COMPRAS!$E:$E,INT((ROW()-2)/20)+2))</f>
        <v/>
      </c>
      <c r="E6696" s="0" t="str">
        <f aca="false">IF($A6696="","",INDEX(CARTAO_COMPRAS!$H:$H,INT((ROW()-2)/20)+2)+MOD(ROW()-2,20))</f>
        <v/>
      </c>
      <c r="F6696" s="0" t="str">
        <f aca="false">IF($A6696="","",INDEX(CARTAO_COMPRAS!$G:$G,INT((ROW()-2)/20)+2))</f>
        <v/>
      </c>
      <c r="G6696" s="5" t="str">
        <f aca="false">IF($A6696="","",INDEX(CARTAO_COMPRAS!$I:$I,INT((ROW()-2)/20)+2))</f>
        <v/>
      </c>
      <c r="H6696" s="4" t="str">
        <f aca="false">IF($A6696="","",EDATE(INDEX(CARTAO_COMPRAS!$J:$J,INT((ROW()-2)/20)+2),MOD(ROW()-2,20)))</f>
        <v/>
      </c>
      <c r="I6696" s="4" t="str">
        <f aca="false">IF($H6696="","",$H6696-WEEKDAY($H6696,2)+1)</f>
        <v/>
      </c>
      <c r="J6696" s="4" t="str">
        <f aca="false">IF($I6696="","",$I6696+6)</f>
        <v/>
      </c>
      <c r="K6696" s="6" t="str">
        <f aca="false">IF($H6696="","",DATE(YEAR($H6696),MONTH($H6696),1))</f>
        <v/>
      </c>
      <c r="L6696" s="0" t="str">
        <f aca="false">IF($A6696="","",INDEX(CARTAO_COMPRAS!$K:$K,INT((ROW()-2)/20)+2))</f>
        <v/>
      </c>
      <c r="M6696" s="0" t="str">
        <f aca="false">IF($A6696="","","Compra no cartão")</f>
        <v/>
      </c>
    </row>
    <row r="6697" customFormat="false" ht="13.5" hidden="false" customHeight="false" outlineLevel="0" collapsed="false">
      <c r="A6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7" s="0" t="str">
        <f aca="false">IF($A6697="","",INDEX(CARTAO_COMPRAS!$C:$C,INT((ROW()-2)/20)+2))</f>
        <v/>
      </c>
      <c r="C6697" s="0" t="str">
        <f aca="false">IF($A6697="","",INDEX(CARTAO_COMPRAS!$D:$D,INT((ROW()-2)/20)+2))</f>
        <v/>
      </c>
      <c r="D6697" s="0" t="str">
        <f aca="false">IF($A6697="","",INDEX(CARTAO_COMPRAS!$E:$E,INT((ROW()-2)/20)+2))</f>
        <v/>
      </c>
      <c r="E6697" s="0" t="str">
        <f aca="false">IF($A6697="","",INDEX(CARTAO_COMPRAS!$H:$H,INT((ROW()-2)/20)+2)+MOD(ROW()-2,20))</f>
        <v/>
      </c>
      <c r="F6697" s="0" t="str">
        <f aca="false">IF($A6697="","",INDEX(CARTAO_COMPRAS!$G:$G,INT((ROW()-2)/20)+2))</f>
        <v/>
      </c>
      <c r="G6697" s="5" t="str">
        <f aca="false">IF($A6697="","",INDEX(CARTAO_COMPRAS!$I:$I,INT((ROW()-2)/20)+2))</f>
        <v/>
      </c>
      <c r="H6697" s="4" t="str">
        <f aca="false">IF($A6697="","",EDATE(INDEX(CARTAO_COMPRAS!$J:$J,INT((ROW()-2)/20)+2),MOD(ROW()-2,20)))</f>
        <v/>
      </c>
      <c r="I6697" s="4" t="str">
        <f aca="false">IF($H6697="","",$H6697-WEEKDAY($H6697,2)+1)</f>
        <v/>
      </c>
      <c r="J6697" s="4" t="str">
        <f aca="false">IF($I6697="","",$I6697+6)</f>
        <v/>
      </c>
      <c r="K6697" s="6" t="str">
        <f aca="false">IF($H6697="","",DATE(YEAR($H6697),MONTH($H6697),1))</f>
        <v/>
      </c>
      <c r="L6697" s="0" t="str">
        <f aca="false">IF($A6697="","",INDEX(CARTAO_COMPRAS!$K:$K,INT((ROW()-2)/20)+2))</f>
        <v/>
      </c>
      <c r="M6697" s="0" t="str">
        <f aca="false">IF($A6697="","","Compra no cartão")</f>
        <v/>
      </c>
    </row>
    <row r="6698" customFormat="false" ht="13.5" hidden="false" customHeight="false" outlineLevel="0" collapsed="false">
      <c r="A6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8" s="0" t="str">
        <f aca="false">IF($A6698="","",INDEX(CARTAO_COMPRAS!$C:$C,INT((ROW()-2)/20)+2))</f>
        <v/>
      </c>
      <c r="C6698" s="0" t="str">
        <f aca="false">IF($A6698="","",INDEX(CARTAO_COMPRAS!$D:$D,INT((ROW()-2)/20)+2))</f>
        <v/>
      </c>
      <c r="D6698" s="0" t="str">
        <f aca="false">IF($A6698="","",INDEX(CARTAO_COMPRAS!$E:$E,INT((ROW()-2)/20)+2))</f>
        <v/>
      </c>
      <c r="E6698" s="0" t="str">
        <f aca="false">IF($A6698="","",INDEX(CARTAO_COMPRAS!$H:$H,INT((ROW()-2)/20)+2)+MOD(ROW()-2,20))</f>
        <v/>
      </c>
      <c r="F6698" s="0" t="str">
        <f aca="false">IF($A6698="","",INDEX(CARTAO_COMPRAS!$G:$G,INT((ROW()-2)/20)+2))</f>
        <v/>
      </c>
      <c r="G6698" s="5" t="str">
        <f aca="false">IF($A6698="","",INDEX(CARTAO_COMPRAS!$I:$I,INT((ROW()-2)/20)+2))</f>
        <v/>
      </c>
      <c r="H6698" s="4" t="str">
        <f aca="false">IF($A6698="","",EDATE(INDEX(CARTAO_COMPRAS!$J:$J,INT((ROW()-2)/20)+2),MOD(ROW()-2,20)))</f>
        <v/>
      </c>
      <c r="I6698" s="4" t="str">
        <f aca="false">IF($H6698="","",$H6698-WEEKDAY($H6698,2)+1)</f>
        <v/>
      </c>
      <c r="J6698" s="4" t="str">
        <f aca="false">IF($I6698="","",$I6698+6)</f>
        <v/>
      </c>
      <c r="K6698" s="6" t="str">
        <f aca="false">IF($H6698="","",DATE(YEAR($H6698),MONTH($H6698),1))</f>
        <v/>
      </c>
      <c r="L6698" s="0" t="str">
        <f aca="false">IF($A6698="","",INDEX(CARTAO_COMPRAS!$K:$K,INT((ROW()-2)/20)+2))</f>
        <v/>
      </c>
      <c r="M6698" s="0" t="str">
        <f aca="false">IF($A6698="","","Compra no cartão")</f>
        <v/>
      </c>
    </row>
    <row r="6699" customFormat="false" ht="13.5" hidden="false" customHeight="false" outlineLevel="0" collapsed="false">
      <c r="A6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699" s="0" t="str">
        <f aca="false">IF($A6699="","",INDEX(CARTAO_COMPRAS!$C:$C,INT((ROW()-2)/20)+2))</f>
        <v/>
      </c>
      <c r="C6699" s="0" t="str">
        <f aca="false">IF($A6699="","",INDEX(CARTAO_COMPRAS!$D:$D,INT((ROW()-2)/20)+2))</f>
        <v/>
      </c>
      <c r="D6699" s="0" t="str">
        <f aca="false">IF($A6699="","",INDEX(CARTAO_COMPRAS!$E:$E,INT((ROW()-2)/20)+2))</f>
        <v/>
      </c>
      <c r="E6699" s="0" t="str">
        <f aca="false">IF($A6699="","",INDEX(CARTAO_COMPRAS!$H:$H,INT((ROW()-2)/20)+2)+MOD(ROW()-2,20))</f>
        <v/>
      </c>
      <c r="F6699" s="0" t="str">
        <f aca="false">IF($A6699="","",INDEX(CARTAO_COMPRAS!$G:$G,INT((ROW()-2)/20)+2))</f>
        <v/>
      </c>
      <c r="G6699" s="5" t="str">
        <f aca="false">IF($A6699="","",INDEX(CARTAO_COMPRAS!$I:$I,INT((ROW()-2)/20)+2))</f>
        <v/>
      </c>
      <c r="H6699" s="4" t="str">
        <f aca="false">IF($A6699="","",EDATE(INDEX(CARTAO_COMPRAS!$J:$J,INT((ROW()-2)/20)+2),MOD(ROW()-2,20)))</f>
        <v/>
      </c>
      <c r="I6699" s="4" t="str">
        <f aca="false">IF($H6699="","",$H6699-WEEKDAY($H6699,2)+1)</f>
        <v/>
      </c>
      <c r="J6699" s="4" t="str">
        <f aca="false">IF($I6699="","",$I6699+6)</f>
        <v/>
      </c>
      <c r="K6699" s="6" t="str">
        <f aca="false">IF($H6699="","",DATE(YEAR($H6699),MONTH($H6699),1))</f>
        <v/>
      </c>
      <c r="L6699" s="0" t="str">
        <f aca="false">IF($A6699="","",INDEX(CARTAO_COMPRAS!$K:$K,INT((ROW()-2)/20)+2))</f>
        <v/>
      </c>
      <c r="M6699" s="0" t="str">
        <f aca="false">IF($A6699="","","Compra no cartão")</f>
        <v/>
      </c>
    </row>
    <row r="6700" customFormat="false" ht="13.5" hidden="false" customHeight="false" outlineLevel="0" collapsed="false">
      <c r="A6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0" s="0" t="str">
        <f aca="false">IF($A6700="","",INDEX(CARTAO_COMPRAS!$C:$C,INT((ROW()-2)/20)+2))</f>
        <v/>
      </c>
      <c r="C6700" s="0" t="str">
        <f aca="false">IF($A6700="","",INDEX(CARTAO_COMPRAS!$D:$D,INT((ROW()-2)/20)+2))</f>
        <v/>
      </c>
      <c r="D6700" s="0" t="str">
        <f aca="false">IF($A6700="","",INDEX(CARTAO_COMPRAS!$E:$E,INT((ROW()-2)/20)+2))</f>
        <v/>
      </c>
      <c r="E6700" s="0" t="str">
        <f aca="false">IF($A6700="","",INDEX(CARTAO_COMPRAS!$H:$H,INT((ROW()-2)/20)+2)+MOD(ROW()-2,20))</f>
        <v/>
      </c>
      <c r="F6700" s="0" t="str">
        <f aca="false">IF($A6700="","",INDEX(CARTAO_COMPRAS!$G:$G,INT((ROW()-2)/20)+2))</f>
        <v/>
      </c>
      <c r="G6700" s="5" t="str">
        <f aca="false">IF($A6700="","",INDEX(CARTAO_COMPRAS!$I:$I,INT((ROW()-2)/20)+2))</f>
        <v/>
      </c>
      <c r="H6700" s="4" t="str">
        <f aca="false">IF($A6700="","",EDATE(INDEX(CARTAO_COMPRAS!$J:$J,INT((ROW()-2)/20)+2),MOD(ROW()-2,20)))</f>
        <v/>
      </c>
      <c r="I6700" s="4" t="str">
        <f aca="false">IF($H6700="","",$H6700-WEEKDAY($H6700,2)+1)</f>
        <v/>
      </c>
      <c r="J6700" s="4" t="str">
        <f aca="false">IF($I6700="","",$I6700+6)</f>
        <v/>
      </c>
      <c r="K6700" s="6" t="str">
        <f aca="false">IF($H6700="","",DATE(YEAR($H6700),MONTH($H6700),1))</f>
        <v/>
      </c>
      <c r="L6700" s="0" t="str">
        <f aca="false">IF($A6700="","",INDEX(CARTAO_COMPRAS!$K:$K,INT((ROW()-2)/20)+2))</f>
        <v/>
      </c>
      <c r="M6700" s="0" t="str">
        <f aca="false">IF($A6700="","","Compra no cartão")</f>
        <v/>
      </c>
    </row>
    <row r="6701" customFormat="false" ht="13.5" hidden="false" customHeight="false" outlineLevel="0" collapsed="false">
      <c r="A6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1" s="0" t="str">
        <f aca="false">IF($A6701="","",INDEX(CARTAO_COMPRAS!$C:$C,INT((ROW()-2)/20)+2))</f>
        <v/>
      </c>
      <c r="C6701" s="0" t="str">
        <f aca="false">IF($A6701="","",INDEX(CARTAO_COMPRAS!$D:$D,INT((ROW()-2)/20)+2))</f>
        <v/>
      </c>
      <c r="D6701" s="0" t="str">
        <f aca="false">IF($A6701="","",INDEX(CARTAO_COMPRAS!$E:$E,INT((ROW()-2)/20)+2))</f>
        <v/>
      </c>
      <c r="E6701" s="0" t="str">
        <f aca="false">IF($A6701="","",INDEX(CARTAO_COMPRAS!$H:$H,INT((ROW()-2)/20)+2)+MOD(ROW()-2,20))</f>
        <v/>
      </c>
      <c r="F6701" s="0" t="str">
        <f aca="false">IF($A6701="","",INDEX(CARTAO_COMPRAS!$G:$G,INT((ROW()-2)/20)+2))</f>
        <v/>
      </c>
      <c r="G6701" s="5" t="str">
        <f aca="false">IF($A6701="","",INDEX(CARTAO_COMPRAS!$I:$I,INT((ROW()-2)/20)+2))</f>
        <v/>
      </c>
      <c r="H6701" s="4" t="str">
        <f aca="false">IF($A6701="","",EDATE(INDEX(CARTAO_COMPRAS!$J:$J,INT((ROW()-2)/20)+2),MOD(ROW()-2,20)))</f>
        <v/>
      </c>
      <c r="I6701" s="4" t="str">
        <f aca="false">IF($H6701="","",$H6701-WEEKDAY($H6701,2)+1)</f>
        <v/>
      </c>
      <c r="J6701" s="4" t="str">
        <f aca="false">IF($I6701="","",$I6701+6)</f>
        <v/>
      </c>
      <c r="K6701" s="6" t="str">
        <f aca="false">IF($H6701="","",DATE(YEAR($H6701),MONTH($H6701),1))</f>
        <v/>
      </c>
      <c r="L6701" s="0" t="str">
        <f aca="false">IF($A6701="","",INDEX(CARTAO_COMPRAS!$K:$K,INT((ROW()-2)/20)+2))</f>
        <v/>
      </c>
      <c r="M6701" s="0" t="str">
        <f aca="false">IF($A6701="","","Compra no cartão")</f>
        <v/>
      </c>
    </row>
    <row r="6702" customFormat="false" ht="13.5" hidden="false" customHeight="false" outlineLevel="0" collapsed="false">
      <c r="A67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2" s="0" t="str">
        <f aca="false">IF($A6702="","",INDEX(CARTAO_COMPRAS!$C:$C,INT((ROW()-2)/20)+2))</f>
        <v/>
      </c>
      <c r="C6702" s="0" t="str">
        <f aca="false">IF($A6702="","",INDEX(CARTAO_COMPRAS!$D:$D,INT((ROW()-2)/20)+2))</f>
        <v/>
      </c>
      <c r="D6702" s="0" t="str">
        <f aca="false">IF($A6702="","",INDEX(CARTAO_COMPRAS!$E:$E,INT((ROW()-2)/20)+2))</f>
        <v/>
      </c>
      <c r="E6702" s="0" t="str">
        <f aca="false">IF($A6702="","",INDEX(CARTAO_COMPRAS!$H:$H,INT((ROW()-2)/20)+2)+MOD(ROW()-2,20))</f>
        <v/>
      </c>
      <c r="F6702" s="0" t="str">
        <f aca="false">IF($A6702="","",INDEX(CARTAO_COMPRAS!$G:$G,INT((ROW()-2)/20)+2))</f>
        <v/>
      </c>
      <c r="G6702" s="5" t="str">
        <f aca="false">IF($A6702="","",INDEX(CARTAO_COMPRAS!$I:$I,INT((ROW()-2)/20)+2))</f>
        <v/>
      </c>
      <c r="H6702" s="4" t="str">
        <f aca="false">IF($A6702="","",EDATE(INDEX(CARTAO_COMPRAS!$J:$J,INT((ROW()-2)/20)+2),MOD(ROW()-2,20)))</f>
        <v/>
      </c>
      <c r="I6702" s="4" t="str">
        <f aca="false">IF($H6702="","",$H6702-WEEKDAY($H6702,2)+1)</f>
        <v/>
      </c>
      <c r="J6702" s="4" t="str">
        <f aca="false">IF($I6702="","",$I6702+6)</f>
        <v/>
      </c>
      <c r="K6702" s="6" t="str">
        <f aca="false">IF($H6702="","",DATE(YEAR($H6702),MONTH($H6702),1))</f>
        <v/>
      </c>
      <c r="L6702" s="0" t="str">
        <f aca="false">IF($A6702="","",INDEX(CARTAO_COMPRAS!$K:$K,INT((ROW()-2)/20)+2))</f>
        <v/>
      </c>
      <c r="M6702" s="0" t="str">
        <f aca="false">IF($A6702="","","Compra no cartão")</f>
        <v/>
      </c>
    </row>
    <row r="6703" customFormat="false" ht="13.5" hidden="false" customHeight="false" outlineLevel="0" collapsed="false">
      <c r="A6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3" s="0" t="str">
        <f aca="false">IF($A6703="","",INDEX(CARTAO_COMPRAS!$C:$C,INT((ROW()-2)/20)+2))</f>
        <v/>
      </c>
      <c r="C6703" s="0" t="str">
        <f aca="false">IF($A6703="","",INDEX(CARTAO_COMPRAS!$D:$D,INT((ROW()-2)/20)+2))</f>
        <v/>
      </c>
      <c r="D6703" s="0" t="str">
        <f aca="false">IF($A6703="","",INDEX(CARTAO_COMPRAS!$E:$E,INT((ROW()-2)/20)+2))</f>
        <v/>
      </c>
      <c r="E6703" s="0" t="str">
        <f aca="false">IF($A6703="","",INDEX(CARTAO_COMPRAS!$H:$H,INT((ROW()-2)/20)+2)+MOD(ROW()-2,20))</f>
        <v/>
      </c>
      <c r="F6703" s="0" t="str">
        <f aca="false">IF($A6703="","",INDEX(CARTAO_COMPRAS!$G:$G,INT((ROW()-2)/20)+2))</f>
        <v/>
      </c>
      <c r="G6703" s="5" t="str">
        <f aca="false">IF($A6703="","",INDEX(CARTAO_COMPRAS!$I:$I,INT((ROW()-2)/20)+2))</f>
        <v/>
      </c>
      <c r="H6703" s="4" t="str">
        <f aca="false">IF($A6703="","",EDATE(INDEX(CARTAO_COMPRAS!$J:$J,INT((ROW()-2)/20)+2),MOD(ROW()-2,20)))</f>
        <v/>
      </c>
      <c r="I6703" s="4" t="str">
        <f aca="false">IF($H6703="","",$H6703-WEEKDAY($H6703,2)+1)</f>
        <v/>
      </c>
      <c r="J6703" s="4" t="str">
        <f aca="false">IF($I6703="","",$I6703+6)</f>
        <v/>
      </c>
      <c r="K6703" s="6" t="str">
        <f aca="false">IF($H6703="","",DATE(YEAR($H6703),MONTH($H6703),1))</f>
        <v/>
      </c>
      <c r="L6703" s="0" t="str">
        <f aca="false">IF($A6703="","",INDEX(CARTAO_COMPRAS!$K:$K,INT((ROW()-2)/20)+2))</f>
        <v/>
      </c>
      <c r="M6703" s="0" t="str">
        <f aca="false">IF($A6703="","","Compra no cartão")</f>
        <v/>
      </c>
    </row>
    <row r="6704" customFormat="false" ht="13.5" hidden="false" customHeight="false" outlineLevel="0" collapsed="false">
      <c r="A6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4" s="0" t="str">
        <f aca="false">IF($A6704="","",INDEX(CARTAO_COMPRAS!$C:$C,INT((ROW()-2)/20)+2))</f>
        <v/>
      </c>
      <c r="C6704" s="0" t="str">
        <f aca="false">IF($A6704="","",INDEX(CARTAO_COMPRAS!$D:$D,INT((ROW()-2)/20)+2))</f>
        <v/>
      </c>
      <c r="D6704" s="0" t="str">
        <f aca="false">IF($A6704="","",INDEX(CARTAO_COMPRAS!$E:$E,INT((ROW()-2)/20)+2))</f>
        <v/>
      </c>
      <c r="E6704" s="0" t="str">
        <f aca="false">IF($A6704="","",INDEX(CARTAO_COMPRAS!$H:$H,INT((ROW()-2)/20)+2)+MOD(ROW()-2,20))</f>
        <v/>
      </c>
      <c r="F6704" s="0" t="str">
        <f aca="false">IF($A6704="","",INDEX(CARTAO_COMPRAS!$G:$G,INT((ROW()-2)/20)+2))</f>
        <v/>
      </c>
      <c r="G6704" s="5" t="str">
        <f aca="false">IF($A6704="","",INDEX(CARTAO_COMPRAS!$I:$I,INT((ROW()-2)/20)+2))</f>
        <v/>
      </c>
      <c r="H6704" s="4" t="str">
        <f aca="false">IF($A6704="","",EDATE(INDEX(CARTAO_COMPRAS!$J:$J,INT((ROW()-2)/20)+2),MOD(ROW()-2,20)))</f>
        <v/>
      </c>
      <c r="I6704" s="4" t="str">
        <f aca="false">IF($H6704="","",$H6704-WEEKDAY($H6704,2)+1)</f>
        <v/>
      </c>
      <c r="J6704" s="4" t="str">
        <f aca="false">IF($I6704="","",$I6704+6)</f>
        <v/>
      </c>
      <c r="K6704" s="6" t="str">
        <f aca="false">IF($H6704="","",DATE(YEAR($H6704),MONTH($H6704),1))</f>
        <v/>
      </c>
      <c r="L6704" s="0" t="str">
        <f aca="false">IF($A6704="","",INDEX(CARTAO_COMPRAS!$K:$K,INT((ROW()-2)/20)+2))</f>
        <v/>
      </c>
      <c r="M6704" s="0" t="str">
        <f aca="false">IF($A6704="","","Compra no cartão")</f>
        <v/>
      </c>
    </row>
    <row r="6705" customFormat="false" ht="13.5" hidden="false" customHeight="false" outlineLevel="0" collapsed="false">
      <c r="A6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5" s="0" t="str">
        <f aca="false">IF($A6705="","",INDEX(CARTAO_COMPRAS!$C:$C,INT((ROW()-2)/20)+2))</f>
        <v/>
      </c>
      <c r="C6705" s="0" t="str">
        <f aca="false">IF($A6705="","",INDEX(CARTAO_COMPRAS!$D:$D,INT((ROW()-2)/20)+2))</f>
        <v/>
      </c>
      <c r="D6705" s="0" t="str">
        <f aca="false">IF($A6705="","",INDEX(CARTAO_COMPRAS!$E:$E,INT((ROW()-2)/20)+2))</f>
        <v/>
      </c>
      <c r="E6705" s="0" t="str">
        <f aca="false">IF($A6705="","",INDEX(CARTAO_COMPRAS!$H:$H,INT((ROW()-2)/20)+2)+MOD(ROW()-2,20))</f>
        <v/>
      </c>
      <c r="F6705" s="0" t="str">
        <f aca="false">IF($A6705="","",INDEX(CARTAO_COMPRAS!$G:$G,INT((ROW()-2)/20)+2))</f>
        <v/>
      </c>
      <c r="G6705" s="5" t="str">
        <f aca="false">IF($A6705="","",INDEX(CARTAO_COMPRAS!$I:$I,INT((ROW()-2)/20)+2))</f>
        <v/>
      </c>
      <c r="H6705" s="4" t="str">
        <f aca="false">IF($A6705="","",EDATE(INDEX(CARTAO_COMPRAS!$J:$J,INT((ROW()-2)/20)+2),MOD(ROW()-2,20)))</f>
        <v/>
      </c>
      <c r="I6705" s="4" t="str">
        <f aca="false">IF($H6705="","",$H6705-WEEKDAY($H6705,2)+1)</f>
        <v/>
      </c>
      <c r="J6705" s="4" t="str">
        <f aca="false">IF($I6705="","",$I6705+6)</f>
        <v/>
      </c>
      <c r="K6705" s="6" t="str">
        <f aca="false">IF($H6705="","",DATE(YEAR($H6705),MONTH($H6705),1))</f>
        <v/>
      </c>
      <c r="L6705" s="0" t="str">
        <f aca="false">IF($A6705="","",INDEX(CARTAO_COMPRAS!$K:$K,INT((ROW()-2)/20)+2))</f>
        <v/>
      </c>
      <c r="M6705" s="0" t="str">
        <f aca="false">IF($A6705="","","Compra no cartão")</f>
        <v/>
      </c>
    </row>
    <row r="6706" customFormat="false" ht="13.5" hidden="false" customHeight="false" outlineLevel="0" collapsed="false">
      <c r="A6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6" s="0" t="str">
        <f aca="false">IF($A6706="","",INDEX(CARTAO_COMPRAS!$C:$C,INT((ROW()-2)/20)+2))</f>
        <v/>
      </c>
      <c r="C6706" s="0" t="str">
        <f aca="false">IF($A6706="","",INDEX(CARTAO_COMPRAS!$D:$D,INT((ROW()-2)/20)+2))</f>
        <v/>
      </c>
      <c r="D6706" s="0" t="str">
        <f aca="false">IF($A6706="","",INDEX(CARTAO_COMPRAS!$E:$E,INT((ROW()-2)/20)+2))</f>
        <v/>
      </c>
      <c r="E6706" s="0" t="str">
        <f aca="false">IF($A6706="","",INDEX(CARTAO_COMPRAS!$H:$H,INT((ROW()-2)/20)+2)+MOD(ROW()-2,20))</f>
        <v/>
      </c>
      <c r="F6706" s="0" t="str">
        <f aca="false">IF($A6706="","",INDEX(CARTAO_COMPRAS!$G:$G,INT((ROW()-2)/20)+2))</f>
        <v/>
      </c>
      <c r="G6706" s="5" t="str">
        <f aca="false">IF($A6706="","",INDEX(CARTAO_COMPRAS!$I:$I,INT((ROW()-2)/20)+2))</f>
        <v/>
      </c>
      <c r="H6706" s="4" t="str">
        <f aca="false">IF($A6706="","",EDATE(INDEX(CARTAO_COMPRAS!$J:$J,INT((ROW()-2)/20)+2),MOD(ROW()-2,20)))</f>
        <v/>
      </c>
      <c r="I6706" s="4" t="str">
        <f aca="false">IF($H6706="","",$H6706-WEEKDAY($H6706,2)+1)</f>
        <v/>
      </c>
      <c r="J6706" s="4" t="str">
        <f aca="false">IF($I6706="","",$I6706+6)</f>
        <v/>
      </c>
      <c r="K6706" s="6" t="str">
        <f aca="false">IF($H6706="","",DATE(YEAR($H6706),MONTH($H6706),1))</f>
        <v/>
      </c>
      <c r="L6706" s="0" t="str">
        <f aca="false">IF($A6706="","",INDEX(CARTAO_COMPRAS!$K:$K,INT((ROW()-2)/20)+2))</f>
        <v/>
      </c>
      <c r="M6706" s="0" t="str">
        <f aca="false">IF($A6706="","","Compra no cartão")</f>
        <v/>
      </c>
    </row>
    <row r="6707" customFormat="false" ht="13.5" hidden="false" customHeight="false" outlineLevel="0" collapsed="false">
      <c r="A6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7" s="0" t="str">
        <f aca="false">IF($A6707="","",INDEX(CARTAO_COMPRAS!$C:$C,INT((ROW()-2)/20)+2))</f>
        <v/>
      </c>
      <c r="C6707" s="0" t="str">
        <f aca="false">IF($A6707="","",INDEX(CARTAO_COMPRAS!$D:$D,INT((ROW()-2)/20)+2))</f>
        <v/>
      </c>
      <c r="D6707" s="0" t="str">
        <f aca="false">IF($A6707="","",INDEX(CARTAO_COMPRAS!$E:$E,INT((ROW()-2)/20)+2))</f>
        <v/>
      </c>
      <c r="E6707" s="0" t="str">
        <f aca="false">IF($A6707="","",INDEX(CARTAO_COMPRAS!$H:$H,INT((ROW()-2)/20)+2)+MOD(ROW()-2,20))</f>
        <v/>
      </c>
      <c r="F6707" s="0" t="str">
        <f aca="false">IF($A6707="","",INDEX(CARTAO_COMPRAS!$G:$G,INT((ROW()-2)/20)+2))</f>
        <v/>
      </c>
      <c r="G6707" s="5" t="str">
        <f aca="false">IF($A6707="","",INDEX(CARTAO_COMPRAS!$I:$I,INT((ROW()-2)/20)+2))</f>
        <v/>
      </c>
      <c r="H6707" s="4" t="str">
        <f aca="false">IF($A6707="","",EDATE(INDEX(CARTAO_COMPRAS!$J:$J,INT((ROW()-2)/20)+2),MOD(ROW()-2,20)))</f>
        <v/>
      </c>
      <c r="I6707" s="4" t="str">
        <f aca="false">IF($H6707="","",$H6707-WEEKDAY($H6707,2)+1)</f>
        <v/>
      </c>
      <c r="J6707" s="4" t="str">
        <f aca="false">IF($I6707="","",$I6707+6)</f>
        <v/>
      </c>
      <c r="K6707" s="6" t="str">
        <f aca="false">IF($H6707="","",DATE(YEAR($H6707),MONTH($H6707),1))</f>
        <v/>
      </c>
      <c r="L6707" s="0" t="str">
        <f aca="false">IF($A6707="","",INDEX(CARTAO_COMPRAS!$K:$K,INT((ROW()-2)/20)+2))</f>
        <v/>
      </c>
      <c r="M6707" s="0" t="str">
        <f aca="false">IF($A6707="","","Compra no cartão")</f>
        <v/>
      </c>
    </row>
    <row r="6708" customFormat="false" ht="13.5" hidden="false" customHeight="false" outlineLevel="0" collapsed="false">
      <c r="A6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8" s="0" t="str">
        <f aca="false">IF($A6708="","",INDEX(CARTAO_COMPRAS!$C:$C,INT((ROW()-2)/20)+2))</f>
        <v/>
      </c>
      <c r="C6708" s="0" t="str">
        <f aca="false">IF($A6708="","",INDEX(CARTAO_COMPRAS!$D:$D,INT((ROW()-2)/20)+2))</f>
        <v/>
      </c>
      <c r="D6708" s="0" t="str">
        <f aca="false">IF($A6708="","",INDEX(CARTAO_COMPRAS!$E:$E,INT((ROW()-2)/20)+2))</f>
        <v/>
      </c>
      <c r="E6708" s="0" t="str">
        <f aca="false">IF($A6708="","",INDEX(CARTAO_COMPRAS!$H:$H,INT((ROW()-2)/20)+2)+MOD(ROW()-2,20))</f>
        <v/>
      </c>
      <c r="F6708" s="0" t="str">
        <f aca="false">IF($A6708="","",INDEX(CARTAO_COMPRAS!$G:$G,INT((ROW()-2)/20)+2))</f>
        <v/>
      </c>
      <c r="G6708" s="5" t="str">
        <f aca="false">IF($A6708="","",INDEX(CARTAO_COMPRAS!$I:$I,INT((ROW()-2)/20)+2))</f>
        <v/>
      </c>
      <c r="H6708" s="4" t="str">
        <f aca="false">IF($A6708="","",EDATE(INDEX(CARTAO_COMPRAS!$J:$J,INT((ROW()-2)/20)+2),MOD(ROW()-2,20)))</f>
        <v/>
      </c>
      <c r="I6708" s="4" t="str">
        <f aca="false">IF($H6708="","",$H6708-WEEKDAY($H6708,2)+1)</f>
        <v/>
      </c>
      <c r="J6708" s="4" t="str">
        <f aca="false">IF($I6708="","",$I6708+6)</f>
        <v/>
      </c>
      <c r="K6708" s="6" t="str">
        <f aca="false">IF($H6708="","",DATE(YEAR($H6708),MONTH($H6708),1))</f>
        <v/>
      </c>
      <c r="L6708" s="0" t="str">
        <f aca="false">IF($A6708="","",INDEX(CARTAO_COMPRAS!$K:$K,INT((ROW()-2)/20)+2))</f>
        <v/>
      </c>
      <c r="M6708" s="0" t="str">
        <f aca="false">IF($A6708="","","Compra no cartão")</f>
        <v/>
      </c>
    </row>
    <row r="6709" customFormat="false" ht="13.5" hidden="false" customHeight="false" outlineLevel="0" collapsed="false">
      <c r="A6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09" s="0" t="str">
        <f aca="false">IF($A6709="","",INDEX(CARTAO_COMPRAS!$C:$C,INT((ROW()-2)/20)+2))</f>
        <v/>
      </c>
      <c r="C6709" s="0" t="str">
        <f aca="false">IF($A6709="","",INDEX(CARTAO_COMPRAS!$D:$D,INT((ROW()-2)/20)+2))</f>
        <v/>
      </c>
      <c r="D6709" s="0" t="str">
        <f aca="false">IF($A6709="","",INDEX(CARTAO_COMPRAS!$E:$E,INT((ROW()-2)/20)+2))</f>
        <v/>
      </c>
      <c r="E6709" s="0" t="str">
        <f aca="false">IF($A6709="","",INDEX(CARTAO_COMPRAS!$H:$H,INT((ROW()-2)/20)+2)+MOD(ROW()-2,20))</f>
        <v/>
      </c>
      <c r="F6709" s="0" t="str">
        <f aca="false">IF($A6709="","",INDEX(CARTAO_COMPRAS!$G:$G,INT((ROW()-2)/20)+2))</f>
        <v/>
      </c>
      <c r="G6709" s="5" t="str">
        <f aca="false">IF($A6709="","",INDEX(CARTAO_COMPRAS!$I:$I,INT((ROW()-2)/20)+2))</f>
        <v/>
      </c>
      <c r="H6709" s="4" t="str">
        <f aca="false">IF($A6709="","",EDATE(INDEX(CARTAO_COMPRAS!$J:$J,INT((ROW()-2)/20)+2),MOD(ROW()-2,20)))</f>
        <v/>
      </c>
      <c r="I6709" s="4" t="str">
        <f aca="false">IF($H6709="","",$H6709-WEEKDAY($H6709,2)+1)</f>
        <v/>
      </c>
      <c r="J6709" s="4" t="str">
        <f aca="false">IF($I6709="","",$I6709+6)</f>
        <v/>
      </c>
      <c r="K6709" s="6" t="str">
        <f aca="false">IF($H6709="","",DATE(YEAR($H6709),MONTH($H6709),1))</f>
        <v/>
      </c>
      <c r="L6709" s="0" t="str">
        <f aca="false">IF($A6709="","",INDEX(CARTAO_COMPRAS!$K:$K,INT((ROW()-2)/20)+2))</f>
        <v/>
      </c>
      <c r="M6709" s="0" t="str">
        <f aca="false">IF($A6709="","","Compra no cartão")</f>
        <v/>
      </c>
    </row>
    <row r="6710" customFormat="false" ht="13.5" hidden="false" customHeight="false" outlineLevel="0" collapsed="false">
      <c r="A6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0" s="0" t="str">
        <f aca="false">IF($A6710="","",INDEX(CARTAO_COMPRAS!$C:$C,INT((ROW()-2)/20)+2))</f>
        <v/>
      </c>
      <c r="C6710" s="0" t="str">
        <f aca="false">IF($A6710="","",INDEX(CARTAO_COMPRAS!$D:$D,INT((ROW()-2)/20)+2))</f>
        <v/>
      </c>
      <c r="D6710" s="0" t="str">
        <f aca="false">IF($A6710="","",INDEX(CARTAO_COMPRAS!$E:$E,INT((ROW()-2)/20)+2))</f>
        <v/>
      </c>
      <c r="E6710" s="0" t="str">
        <f aca="false">IF($A6710="","",INDEX(CARTAO_COMPRAS!$H:$H,INT((ROW()-2)/20)+2)+MOD(ROW()-2,20))</f>
        <v/>
      </c>
      <c r="F6710" s="0" t="str">
        <f aca="false">IF($A6710="","",INDEX(CARTAO_COMPRAS!$G:$G,INT((ROW()-2)/20)+2))</f>
        <v/>
      </c>
      <c r="G6710" s="5" t="str">
        <f aca="false">IF($A6710="","",INDEX(CARTAO_COMPRAS!$I:$I,INT((ROW()-2)/20)+2))</f>
        <v/>
      </c>
      <c r="H6710" s="4" t="str">
        <f aca="false">IF($A6710="","",EDATE(INDEX(CARTAO_COMPRAS!$J:$J,INT((ROW()-2)/20)+2),MOD(ROW()-2,20)))</f>
        <v/>
      </c>
      <c r="I6710" s="4" t="str">
        <f aca="false">IF($H6710="","",$H6710-WEEKDAY($H6710,2)+1)</f>
        <v/>
      </c>
      <c r="J6710" s="4" t="str">
        <f aca="false">IF($I6710="","",$I6710+6)</f>
        <v/>
      </c>
      <c r="K6710" s="6" t="str">
        <f aca="false">IF($H6710="","",DATE(YEAR($H6710),MONTH($H6710),1))</f>
        <v/>
      </c>
      <c r="L6710" s="0" t="str">
        <f aca="false">IF($A6710="","",INDEX(CARTAO_COMPRAS!$K:$K,INT((ROW()-2)/20)+2))</f>
        <v/>
      </c>
      <c r="M6710" s="0" t="str">
        <f aca="false">IF($A6710="","","Compra no cartão")</f>
        <v/>
      </c>
    </row>
    <row r="6711" customFormat="false" ht="13.5" hidden="false" customHeight="false" outlineLevel="0" collapsed="false">
      <c r="A6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1" s="0" t="str">
        <f aca="false">IF($A6711="","",INDEX(CARTAO_COMPRAS!$C:$C,INT((ROW()-2)/20)+2))</f>
        <v/>
      </c>
      <c r="C6711" s="0" t="str">
        <f aca="false">IF($A6711="","",INDEX(CARTAO_COMPRAS!$D:$D,INT((ROW()-2)/20)+2))</f>
        <v/>
      </c>
      <c r="D6711" s="0" t="str">
        <f aca="false">IF($A6711="","",INDEX(CARTAO_COMPRAS!$E:$E,INT((ROW()-2)/20)+2))</f>
        <v/>
      </c>
      <c r="E6711" s="0" t="str">
        <f aca="false">IF($A6711="","",INDEX(CARTAO_COMPRAS!$H:$H,INT((ROW()-2)/20)+2)+MOD(ROW()-2,20))</f>
        <v/>
      </c>
      <c r="F6711" s="0" t="str">
        <f aca="false">IF($A6711="","",INDEX(CARTAO_COMPRAS!$G:$G,INT((ROW()-2)/20)+2))</f>
        <v/>
      </c>
      <c r="G6711" s="5" t="str">
        <f aca="false">IF($A6711="","",INDEX(CARTAO_COMPRAS!$I:$I,INT((ROW()-2)/20)+2))</f>
        <v/>
      </c>
      <c r="H6711" s="4" t="str">
        <f aca="false">IF($A6711="","",EDATE(INDEX(CARTAO_COMPRAS!$J:$J,INT((ROW()-2)/20)+2),MOD(ROW()-2,20)))</f>
        <v/>
      </c>
      <c r="I6711" s="4" t="str">
        <f aca="false">IF($H6711="","",$H6711-WEEKDAY($H6711,2)+1)</f>
        <v/>
      </c>
      <c r="J6711" s="4" t="str">
        <f aca="false">IF($I6711="","",$I6711+6)</f>
        <v/>
      </c>
      <c r="K6711" s="6" t="str">
        <f aca="false">IF($H6711="","",DATE(YEAR($H6711),MONTH($H6711),1))</f>
        <v/>
      </c>
      <c r="L6711" s="0" t="str">
        <f aca="false">IF($A6711="","",INDEX(CARTAO_COMPRAS!$K:$K,INT((ROW()-2)/20)+2))</f>
        <v/>
      </c>
      <c r="M6711" s="0" t="str">
        <f aca="false">IF($A6711="","","Compra no cartão")</f>
        <v/>
      </c>
    </row>
    <row r="6712" customFormat="false" ht="13.5" hidden="false" customHeight="false" outlineLevel="0" collapsed="false">
      <c r="A6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2" s="0" t="str">
        <f aca="false">IF($A6712="","",INDEX(CARTAO_COMPRAS!$C:$C,INT((ROW()-2)/20)+2))</f>
        <v/>
      </c>
      <c r="C6712" s="0" t="str">
        <f aca="false">IF($A6712="","",INDEX(CARTAO_COMPRAS!$D:$D,INT((ROW()-2)/20)+2))</f>
        <v/>
      </c>
      <c r="D6712" s="0" t="str">
        <f aca="false">IF($A6712="","",INDEX(CARTAO_COMPRAS!$E:$E,INT((ROW()-2)/20)+2))</f>
        <v/>
      </c>
      <c r="E6712" s="0" t="str">
        <f aca="false">IF($A6712="","",INDEX(CARTAO_COMPRAS!$H:$H,INT((ROW()-2)/20)+2)+MOD(ROW()-2,20))</f>
        <v/>
      </c>
      <c r="F6712" s="0" t="str">
        <f aca="false">IF($A6712="","",INDEX(CARTAO_COMPRAS!$G:$G,INT((ROW()-2)/20)+2))</f>
        <v/>
      </c>
      <c r="G6712" s="5" t="str">
        <f aca="false">IF($A6712="","",INDEX(CARTAO_COMPRAS!$I:$I,INT((ROW()-2)/20)+2))</f>
        <v/>
      </c>
      <c r="H6712" s="4" t="str">
        <f aca="false">IF($A6712="","",EDATE(INDEX(CARTAO_COMPRAS!$J:$J,INT((ROW()-2)/20)+2),MOD(ROW()-2,20)))</f>
        <v/>
      </c>
      <c r="I6712" s="4" t="str">
        <f aca="false">IF($H6712="","",$H6712-WEEKDAY($H6712,2)+1)</f>
        <v/>
      </c>
      <c r="J6712" s="4" t="str">
        <f aca="false">IF($I6712="","",$I6712+6)</f>
        <v/>
      </c>
      <c r="K6712" s="6" t="str">
        <f aca="false">IF($H6712="","",DATE(YEAR($H6712),MONTH($H6712),1))</f>
        <v/>
      </c>
      <c r="L6712" s="0" t="str">
        <f aca="false">IF($A6712="","",INDEX(CARTAO_COMPRAS!$K:$K,INT((ROW()-2)/20)+2))</f>
        <v/>
      </c>
      <c r="M6712" s="0" t="str">
        <f aca="false">IF($A6712="","","Compra no cartão")</f>
        <v/>
      </c>
    </row>
    <row r="6713" customFormat="false" ht="13.5" hidden="false" customHeight="false" outlineLevel="0" collapsed="false">
      <c r="A6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3" s="0" t="str">
        <f aca="false">IF($A6713="","",INDEX(CARTAO_COMPRAS!$C:$C,INT((ROW()-2)/20)+2))</f>
        <v/>
      </c>
      <c r="C6713" s="0" t="str">
        <f aca="false">IF($A6713="","",INDEX(CARTAO_COMPRAS!$D:$D,INT((ROW()-2)/20)+2))</f>
        <v/>
      </c>
      <c r="D6713" s="0" t="str">
        <f aca="false">IF($A6713="","",INDEX(CARTAO_COMPRAS!$E:$E,INT((ROW()-2)/20)+2))</f>
        <v/>
      </c>
      <c r="E6713" s="0" t="str">
        <f aca="false">IF($A6713="","",INDEX(CARTAO_COMPRAS!$H:$H,INT((ROW()-2)/20)+2)+MOD(ROW()-2,20))</f>
        <v/>
      </c>
      <c r="F6713" s="0" t="str">
        <f aca="false">IF($A6713="","",INDEX(CARTAO_COMPRAS!$G:$G,INT((ROW()-2)/20)+2))</f>
        <v/>
      </c>
      <c r="G6713" s="5" t="str">
        <f aca="false">IF($A6713="","",INDEX(CARTAO_COMPRAS!$I:$I,INT((ROW()-2)/20)+2))</f>
        <v/>
      </c>
      <c r="H6713" s="4" t="str">
        <f aca="false">IF($A6713="","",EDATE(INDEX(CARTAO_COMPRAS!$J:$J,INT((ROW()-2)/20)+2),MOD(ROW()-2,20)))</f>
        <v/>
      </c>
      <c r="I6713" s="4" t="str">
        <f aca="false">IF($H6713="","",$H6713-WEEKDAY($H6713,2)+1)</f>
        <v/>
      </c>
      <c r="J6713" s="4" t="str">
        <f aca="false">IF($I6713="","",$I6713+6)</f>
        <v/>
      </c>
      <c r="K6713" s="6" t="str">
        <f aca="false">IF($H6713="","",DATE(YEAR($H6713),MONTH($H6713),1))</f>
        <v/>
      </c>
      <c r="L6713" s="0" t="str">
        <f aca="false">IF($A6713="","",INDEX(CARTAO_COMPRAS!$K:$K,INT((ROW()-2)/20)+2))</f>
        <v/>
      </c>
      <c r="M6713" s="0" t="str">
        <f aca="false">IF($A6713="","","Compra no cartão")</f>
        <v/>
      </c>
    </row>
    <row r="6714" customFormat="false" ht="13.5" hidden="false" customHeight="false" outlineLevel="0" collapsed="false">
      <c r="A6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4" s="0" t="str">
        <f aca="false">IF($A6714="","",INDEX(CARTAO_COMPRAS!$C:$C,INT((ROW()-2)/20)+2))</f>
        <v/>
      </c>
      <c r="C6714" s="0" t="str">
        <f aca="false">IF($A6714="","",INDEX(CARTAO_COMPRAS!$D:$D,INT((ROW()-2)/20)+2))</f>
        <v/>
      </c>
      <c r="D6714" s="0" t="str">
        <f aca="false">IF($A6714="","",INDEX(CARTAO_COMPRAS!$E:$E,INT((ROW()-2)/20)+2))</f>
        <v/>
      </c>
      <c r="E6714" s="0" t="str">
        <f aca="false">IF($A6714="","",INDEX(CARTAO_COMPRAS!$H:$H,INT((ROW()-2)/20)+2)+MOD(ROW()-2,20))</f>
        <v/>
      </c>
      <c r="F6714" s="0" t="str">
        <f aca="false">IF($A6714="","",INDEX(CARTAO_COMPRAS!$G:$G,INT((ROW()-2)/20)+2))</f>
        <v/>
      </c>
      <c r="G6714" s="5" t="str">
        <f aca="false">IF($A6714="","",INDEX(CARTAO_COMPRAS!$I:$I,INT((ROW()-2)/20)+2))</f>
        <v/>
      </c>
      <c r="H6714" s="4" t="str">
        <f aca="false">IF($A6714="","",EDATE(INDEX(CARTAO_COMPRAS!$J:$J,INT((ROW()-2)/20)+2),MOD(ROW()-2,20)))</f>
        <v/>
      </c>
      <c r="I6714" s="4" t="str">
        <f aca="false">IF($H6714="","",$H6714-WEEKDAY($H6714,2)+1)</f>
        <v/>
      </c>
      <c r="J6714" s="4" t="str">
        <f aca="false">IF($I6714="","",$I6714+6)</f>
        <v/>
      </c>
      <c r="K6714" s="6" t="str">
        <f aca="false">IF($H6714="","",DATE(YEAR($H6714),MONTH($H6714),1))</f>
        <v/>
      </c>
      <c r="L6714" s="0" t="str">
        <f aca="false">IF($A6714="","",INDEX(CARTAO_COMPRAS!$K:$K,INT((ROW()-2)/20)+2))</f>
        <v/>
      </c>
      <c r="M6714" s="0" t="str">
        <f aca="false">IF($A6714="","","Compra no cartão")</f>
        <v/>
      </c>
    </row>
    <row r="6715" customFormat="false" ht="13.5" hidden="false" customHeight="false" outlineLevel="0" collapsed="false">
      <c r="A6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5" s="0" t="str">
        <f aca="false">IF($A6715="","",INDEX(CARTAO_COMPRAS!$C:$C,INT((ROW()-2)/20)+2))</f>
        <v/>
      </c>
      <c r="C6715" s="0" t="str">
        <f aca="false">IF($A6715="","",INDEX(CARTAO_COMPRAS!$D:$D,INT((ROW()-2)/20)+2))</f>
        <v/>
      </c>
      <c r="D6715" s="0" t="str">
        <f aca="false">IF($A6715="","",INDEX(CARTAO_COMPRAS!$E:$E,INT((ROW()-2)/20)+2))</f>
        <v/>
      </c>
      <c r="E6715" s="0" t="str">
        <f aca="false">IF($A6715="","",INDEX(CARTAO_COMPRAS!$H:$H,INT((ROW()-2)/20)+2)+MOD(ROW()-2,20))</f>
        <v/>
      </c>
      <c r="F6715" s="0" t="str">
        <f aca="false">IF($A6715="","",INDEX(CARTAO_COMPRAS!$G:$G,INT((ROW()-2)/20)+2))</f>
        <v/>
      </c>
      <c r="G6715" s="5" t="str">
        <f aca="false">IF($A6715="","",INDEX(CARTAO_COMPRAS!$I:$I,INT((ROW()-2)/20)+2))</f>
        <v/>
      </c>
      <c r="H6715" s="4" t="str">
        <f aca="false">IF($A6715="","",EDATE(INDEX(CARTAO_COMPRAS!$J:$J,INT((ROW()-2)/20)+2),MOD(ROW()-2,20)))</f>
        <v/>
      </c>
      <c r="I6715" s="4" t="str">
        <f aca="false">IF($H6715="","",$H6715-WEEKDAY($H6715,2)+1)</f>
        <v/>
      </c>
      <c r="J6715" s="4" t="str">
        <f aca="false">IF($I6715="","",$I6715+6)</f>
        <v/>
      </c>
      <c r="K6715" s="6" t="str">
        <f aca="false">IF($H6715="","",DATE(YEAR($H6715),MONTH($H6715),1))</f>
        <v/>
      </c>
      <c r="L6715" s="0" t="str">
        <f aca="false">IF($A6715="","",INDEX(CARTAO_COMPRAS!$K:$K,INT((ROW()-2)/20)+2))</f>
        <v/>
      </c>
      <c r="M6715" s="0" t="str">
        <f aca="false">IF($A6715="","","Compra no cartão")</f>
        <v/>
      </c>
    </row>
    <row r="6716" customFormat="false" ht="13.5" hidden="false" customHeight="false" outlineLevel="0" collapsed="false">
      <c r="A6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6" s="0" t="str">
        <f aca="false">IF($A6716="","",INDEX(CARTAO_COMPRAS!$C:$C,INT((ROW()-2)/20)+2))</f>
        <v/>
      </c>
      <c r="C6716" s="0" t="str">
        <f aca="false">IF($A6716="","",INDEX(CARTAO_COMPRAS!$D:$D,INT((ROW()-2)/20)+2))</f>
        <v/>
      </c>
      <c r="D6716" s="0" t="str">
        <f aca="false">IF($A6716="","",INDEX(CARTAO_COMPRAS!$E:$E,INT((ROW()-2)/20)+2))</f>
        <v/>
      </c>
      <c r="E6716" s="0" t="str">
        <f aca="false">IF($A6716="","",INDEX(CARTAO_COMPRAS!$H:$H,INT((ROW()-2)/20)+2)+MOD(ROW()-2,20))</f>
        <v/>
      </c>
      <c r="F6716" s="0" t="str">
        <f aca="false">IF($A6716="","",INDEX(CARTAO_COMPRAS!$G:$G,INT((ROW()-2)/20)+2))</f>
        <v/>
      </c>
      <c r="G6716" s="5" t="str">
        <f aca="false">IF($A6716="","",INDEX(CARTAO_COMPRAS!$I:$I,INT((ROW()-2)/20)+2))</f>
        <v/>
      </c>
      <c r="H6716" s="4" t="str">
        <f aca="false">IF($A6716="","",EDATE(INDEX(CARTAO_COMPRAS!$J:$J,INT((ROW()-2)/20)+2),MOD(ROW()-2,20)))</f>
        <v/>
      </c>
      <c r="I6716" s="4" t="str">
        <f aca="false">IF($H6716="","",$H6716-WEEKDAY($H6716,2)+1)</f>
        <v/>
      </c>
      <c r="J6716" s="4" t="str">
        <f aca="false">IF($I6716="","",$I6716+6)</f>
        <v/>
      </c>
      <c r="K6716" s="6" t="str">
        <f aca="false">IF($H6716="","",DATE(YEAR($H6716),MONTH($H6716),1))</f>
        <v/>
      </c>
      <c r="L6716" s="0" t="str">
        <f aca="false">IF($A6716="","",INDEX(CARTAO_COMPRAS!$K:$K,INT((ROW()-2)/20)+2))</f>
        <v/>
      </c>
      <c r="M6716" s="0" t="str">
        <f aca="false">IF($A6716="","","Compra no cartão")</f>
        <v/>
      </c>
    </row>
    <row r="6717" customFormat="false" ht="13.5" hidden="false" customHeight="false" outlineLevel="0" collapsed="false">
      <c r="A6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7" s="0" t="str">
        <f aca="false">IF($A6717="","",INDEX(CARTAO_COMPRAS!$C:$C,INT((ROW()-2)/20)+2))</f>
        <v/>
      </c>
      <c r="C6717" s="0" t="str">
        <f aca="false">IF($A6717="","",INDEX(CARTAO_COMPRAS!$D:$D,INT((ROW()-2)/20)+2))</f>
        <v/>
      </c>
      <c r="D6717" s="0" t="str">
        <f aca="false">IF($A6717="","",INDEX(CARTAO_COMPRAS!$E:$E,INT((ROW()-2)/20)+2))</f>
        <v/>
      </c>
      <c r="E6717" s="0" t="str">
        <f aca="false">IF($A6717="","",INDEX(CARTAO_COMPRAS!$H:$H,INT((ROW()-2)/20)+2)+MOD(ROW()-2,20))</f>
        <v/>
      </c>
      <c r="F6717" s="0" t="str">
        <f aca="false">IF($A6717="","",INDEX(CARTAO_COMPRAS!$G:$G,INT((ROW()-2)/20)+2))</f>
        <v/>
      </c>
      <c r="G6717" s="5" t="str">
        <f aca="false">IF($A6717="","",INDEX(CARTAO_COMPRAS!$I:$I,INT((ROW()-2)/20)+2))</f>
        <v/>
      </c>
      <c r="H6717" s="4" t="str">
        <f aca="false">IF($A6717="","",EDATE(INDEX(CARTAO_COMPRAS!$J:$J,INT((ROW()-2)/20)+2),MOD(ROW()-2,20)))</f>
        <v/>
      </c>
      <c r="I6717" s="4" t="str">
        <f aca="false">IF($H6717="","",$H6717-WEEKDAY($H6717,2)+1)</f>
        <v/>
      </c>
      <c r="J6717" s="4" t="str">
        <f aca="false">IF($I6717="","",$I6717+6)</f>
        <v/>
      </c>
      <c r="K6717" s="6" t="str">
        <f aca="false">IF($H6717="","",DATE(YEAR($H6717),MONTH($H6717),1))</f>
        <v/>
      </c>
      <c r="L6717" s="0" t="str">
        <f aca="false">IF($A6717="","",INDEX(CARTAO_COMPRAS!$K:$K,INT((ROW()-2)/20)+2))</f>
        <v/>
      </c>
      <c r="M6717" s="0" t="str">
        <f aca="false">IF($A6717="","","Compra no cartão")</f>
        <v/>
      </c>
    </row>
    <row r="6718" customFormat="false" ht="13.5" hidden="false" customHeight="false" outlineLevel="0" collapsed="false">
      <c r="A6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8" s="0" t="str">
        <f aca="false">IF($A6718="","",INDEX(CARTAO_COMPRAS!$C:$C,INT((ROW()-2)/20)+2))</f>
        <v/>
      </c>
      <c r="C6718" s="0" t="str">
        <f aca="false">IF($A6718="","",INDEX(CARTAO_COMPRAS!$D:$D,INT((ROW()-2)/20)+2))</f>
        <v/>
      </c>
      <c r="D6718" s="0" t="str">
        <f aca="false">IF($A6718="","",INDEX(CARTAO_COMPRAS!$E:$E,INT((ROW()-2)/20)+2))</f>
        <v/>
      </c>
      <c r="E6718" s="0" t="str">
        <f aca="false">IF($A6718="","",INDEX(CARTAO_COMPRAS!$H:$H,INT((ROW()-2)/20)+2)+MOD(ROW()-2,20))</f>
        <v/>
      </c>
      <c r="F6718" s="0" t="str">
        <f aca="false">IF($A6718="","",INDEX(CARTAO_COMPRAS!$G:$G,INT((ROW()-2)/20)+2))</f>
        <v/>
      </c>
      <c r="G6718" s="5" t="str">
        <f aca="false">IF($A6718="","",INDEX(CARTAO_COMPRAS!$I:$I,INT((ROW()-2)/20)+2))</f>
        <v/>
      </c>
      <c r="H6718" s="4" t="str">
        <f aca="false">IF($A6718="","",EDATE(INDEX(CARTAO_COMPRAS!$J:$J,INT((ROW()-2)/20)+2),MOD(ROW()-2,20)))</f>
        <v/>
      </c>
      <c r="I6718" s="4" t="str">
        <f aca="false">IF($H6718="","",$H6718-WEEKDAY($H6718,2)+1)</f>
        <v/>
      </c>
      <c r="J6718" s="4" t="str">
        <f aca="false">IF($I6718="","",$I6718+6)</f>
        <v/>
      </c>
      <c r="K6718" s="6" t="str">
        <f aca="false">IF($H6718="","",DATE(YEAR($H6718),MONTH($H6718),1))</f>
        <v/>
      </c>
      <c r="L6718" s="0" t="str">
        <f aca="false">IF($A6718="","",INDEX(CARTAO_COMPRAS!$K:$K,INT((ROW()-2)/20)+2))</f>
        <v/>
      </c>
      <c r="M6718" s="0" t="str">
        <f aca="false">IF($A6718="","","Compra no cartão")</f>
        <v/>
      </c>
    </row>
    <row r="6719" customFormat="false" ht="13.5" hidden="false" customHeight="false" outlineLevel="0" collapsed="false">
      <c r="A6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19" s="0" t="str">
        <f aca="false">IF($A6719="","",INDEX(CARTAO_COMPRAS!$C:$C,INT((ROW()-2)/20)+2))</f>
        <v/>
      </c>
      <c r="C6719" s="0" t="str">
        <f aca="false">IF($A6719="","",INDEX(CARTAO_COMPRAS!$D:$D,INT((ROW()-2)/20)+2))</f>
        <v/>
      </c>
      <c r="D6719" s="0" t="str">
        <f aca="false">IF($A6719="","",INDEX(CARTAO_COMPRAS!$E:$E,INT((ROW()-2)/20)+2))</f>
        <v/>
      </c>
      <c r="E6719" s="0" t="str">
        <f aca="false">IF($A6719="","",INDEX(CARTAO_COMPRAS!$H:$H,INT((ROW()-2)/20)+2)+MOD(ROW()-2,20))</f>
        <v/>
      </c>
      <c r="F6719" s="0" t="str">
        <f aca="false">IF($A6719="","",INDEX(CARTAO_COMPRAS!$G:$G,INT((ROW()-2)/20)+2))</f>
        <v/>
      </c>
      <c r="G6719" s="5" t="str">
        <f aca="false">IF($A6719="","",INDEX(CARTAO_COMPRAS!$I:$I,INT((ROW()-2)/20)+2))</f>
        <v/>
      </c>
      <c r="H6719" s="4" t="str">
        <f aca="false">IF($A6719="","",EDATE(INDEX(CARTAO_COMPRAS!$J:$J,INT((ROW()-2)/20)+2),MOD(ROW()-2,20)))</f>
        <v/>
      </c>
      <c r="I6719" s="4" t="str">
        <f aca="false">IF($H6719="","",$H6719-WEEKDAY($H6719,2)+1)</f>
        <v/>
      </c>
      <c r="J6719" s="4" t="str">
        <f aca="false">IF($I6719="","",$I6719+6)</f>
        <v/>
      </c>
      <c r="K6719" s="6" t="str">
        <f aca="false">IF($H6719="","",DATE(YEAR($H6719),MONTH($H6719),1))</f>
        <v/>
      </c>
      <c r="L6719" s="0" t="str">
        <f aca="false">IF($A6719="","",INDEX(CARTAO_COMPRAS!$K:$K,INT((ROW()-2)/20)+2))</f>
        <v/>
      </c>
      <c r="M6719" s="0" t="str">
        <f aca="false">IF($A6719="","","Compra no cartão")</f>
        <v/>
      </c>
    </row>
    <row r="6720" customFormat="false" ht="13.5" hidden="false" customHeight="false" outlineLevel="0" collapsed="false">
      <c r="A6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0" s="0" t="str">
        <f aca="false">IF($A6720="","",INDEX(CARTAO_COMPRAS!$C:$C,INT((ROW()-2)/20)+2))</f>
        <v/>
      </c>
      <c r="C6720" s="0" t="str">
        <f aca="false">IF($A6720="","",INDEX(CARTAO_COMPRAS!$D:$D,INT((ROW()-2)/20)+2))</f>
        <v/>
      </c>
      <c r="D6720" s="0" t="str">
        <f aca="false">IF($A6720="","",INDEX(CARTAO_COMPRAS!$E:$E,INT((ROW()-2)/20)+2))</f>
        <v/>
      </c>
      <c r="E6720" s="0" t="str">
        <f aca="false">IF($A6720="","",INDEX(CARTAO_COMPRAS!$H:$H,INT((ROW()-2)/20)+2)+MOD(ROW()-2,20))</f>
        <v/>
      </c>
      <c r="F6720" s="0" t="str">
        <f aca="false">IF($A6720="","",INDEX(CARTAO_COMPRAS!$G:$G,INT((ROW()-2)/20)+2))</f>
        <v/>
      </c>
      <c r="G6720" s="5" t="str">
        <f aca="false">IF($A6720="","",INDEX(CARTAO_COMPRAS!$I:$I,INT((ROW()-2)/20)+2))</f>
        <v/>
      </c>
      <c r="H6720" s="4" t="str">
        <f aca="false">IF($A6720="","",EDATE(INDEX(CARTAO_COMPRAS!$J:$J,INT((ROW()-2)/20)+2),MOD(ROW()-2,20)))</f>
        <v/>
      </c>
      <c r="I6720" s="4" t="str">
        <f aca="false">IF($H6720="","",$H6720-WEEKDAY($H6720,2)+1)</f>
        <v/>
      </c>
      <c r="J6720" s="4" t="str">
        <f aca="false">IF($I6720="","",$I6720+6)</f>
        <v/>
      </c>
      <c r="K6720" s="6" t="str">
        <f aca="false">IF($H6720="","",DATE(YEAR($H6720),MONTH($H6720),1))</f>
        <v/>
      </c>
      <c r="L6720" s="0" t="str">
        <f aca="false">IF($A6720="","",INDEX(CARTAO_COMPRAS!$K:$K,INT((ROW()-2)/20)+2))</f>
        <v/>
      </c>
      <c r="M6720" s="0" t="str">
        <f aca="false">IF($A6720="","","Compra no cartão")</f>
        <v/>
      </c>
    </row>
    <row r="6721" customFormat="false" ht="13.5" hidden="false" customHeight="false" outlineLevel="0" collapsed="false">
      <c r="A6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1" s="0" t="str">
        <f aca="false">IF($A6721="","",INDEX(CARTAO_COMPRAS!$C:$C,INT((ROW()-2)/20)+2))</f>
        <v/>
      </c>
      <c r="C6721" s="0" t="str">
        <f aca="false">IF($A6721="","",INDEX(CARTAO_COMPRAS!$D:$D,INT((ROW()-2)/20)+2))</f>
        <v/>
      </c>
      <c r="D6721" s="0" t="str">
        <f aca="false">IF($A6721="","",INDEX(CARTAO_COMPRAS!$E:$E,INT((ROW()-2)/20)+2))</f>
        <v/>
      </c>
      <c r="E6721" s="0" t="str">
        <f aca="false">IF($A6721="","",INDEX(CARTAO_COMPRAS!$H:$H,INT((ROW()-2)/20)+2)+MOD(ROW()-2,20))</f>
        <v/>
      </c>
      <c r="F6721" s="0" t="str">
        <f aca="false">IF($A6721="","",INDEX(CARTAO_COMPRAS!$G:$G,INT((ROW()-2)/20)+2))</f>
        <v/>
      </c>
      <c r="G6721" s="5" t="str">
        <f aca="false">IF($A6721="","",INDEX(CARTAO_COMPRAS!$I:$I,INT((ROW()-2)/20)+2))</f>
        <v/>
      </c>
      <c r="H6721" s="4" t="str">
        <f aca="false">IF($A6721="","",EDATE(INDEX(CARTAO_COMPRAS!$J:$J,INT((ROW()-2)/20)+2),MOD(ROW()-2,20)))</f>
        <v/>
      </c>
      <c r="I6721" s="4" t="str">
        <f aca="false">IF($H6721="","",$H6721-WEEKDAY($H6721,2)+1)</f>
        <v/>
      </c>
      <c r="J6721" s="4" t="str">
        <f aca="false">IF($I6721="","",$I6721+6)</f>
        <v/>
      </c>
      <c r="K6721" s="6" t="str">
        <f aca="false">IF($H6721="","",DATE(YEAR($H6721),MONTH($H6721),1))</f>
        <v/>
      </c>
      <c r="L6721" s="0" t="str">
        <f aca="false">IF($A6721="","",INDEX(CARTAO_COMPRAS!$K:$K,INT((ROW()-2)/20)+2))</f>
        <v/>
      </c>
      <c r="M6721" s="0" t="str">
        <f aca="false">IF($A6721="","","Compra no cartão")</f>
        <v/>
      </c>
    </row>
    <row r="6722" customFormat="false" ht="13.5" hidden="false" customHeight="false" outlineLevel="0" collapsed="false">
      <c r="A67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2" s="0" t="str">
        <f aca="false">IF($A6722="","",INDEX(CARTAO_COMPRAS!$C:$C,INT((ROW()-2)/20)+2))</f>
        <v/>
      </c>
      <c r="C6722" s="0" t="str">
        <f aca="false">IF($A6722="","",INDEX(CARTAO_COMPRAS!$D:$D,INT((ROW()-2)/20)+2))</f>
        <v/>
      </c>
      <c r="D6722" s="0" t="str">
        <f aca="false">IF($A6722="","",INDEX(CARTAO_COMPRAS!$E:$E,INT((ROW()-2)/20)+2))</f>
        <v/>
      </c>
      <c r="E6722" s="0" t="str">
        <f aca="false">IF($A6722="","",INDEX(CARTAO_COMPRAS!$H:$H,INT((ROW()-2)/20)+2)+MOD(ROW()-2,20))</f>
        <v/>
      </c>
      <c r="F6722" s="0" t="str">
        <f aca="false">IF($A6722="","",INDEX(CARTAO_COMPRAS!$G:$G,INT((ROW()-2)/20)+2))</f>
        <v/>
      </c>
      <c r="G6722" s="5" t="str">
        <f aca="false">IF($A6722="","",INDEX(CARTAO_COMPRAS!$I:$I,INT((ROW()-2)/20)+2))</f>
        <v/>
      </c>
      <c r="H6722" s="4" t="str">
        <f aca="false">IF($A6722="","",EDATE(INDEX(CARTAO_COMPRAS!$J:$J,INT((ROW()-2)/20)+2),MOD(ROW()-2,20)))</f>
        <v/>
      </c>
      <c r="I6722" s="4" t="str">
        <f aca="false">IF($H6722="","",$H6722-WEEKDAY($H6722,2)+1)</f>
        <v/>
      </c>
      <c r="J6722" s="4" t="str">
        <f aca="false">IF($I6722="","",$I6722+6)</f>
        <v/>
      </c>
      <c r="K6722" s="6" t="str">
        <f aca="false">IF($H6722="","",DATE(YEAR($H6722),MONTH($H6722),1))</f>
        <v/>
      </c>
      <c r="L6722" s="0" t="str">
        <f aca="false">IF($A6722="","",INDEX(CARTAO_COMPRAS!$K:$K,INT((ROW()-2)/20)+2))</f>
        <v/>
      </c>
      <c r="M6722" s="0" t="str">
        <f aca="false">IF($A6722="","","Compra no cartão")</f>
        <v/>
      </c>
    </row>
    <row r="6723" customFormat="false" ht="13.5" hidden="false" customHeight="false" outlineLevel="0" collapsed="false">
      <c r="A6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3" s="0" t="str">
        <f aca="false">IF($A6723="","",INDEX(CARTAO_COMPRAS!$C:$C,INT((ROW()-2)/20)+2))</f>
        <v/>
      </c>
      <c r="C6723" s="0" t="str">
        <f aca="false">IF($A6723="","",INDEX(CARTAO_COMPRAS!$D:$D,INT((ROW()-2)/20)+2))</f>
        <v/>
      </c>
      <c r="D6723" s="0" t="str">
        <f aca="false">IF($A6723="","",INDEX(CARTAO_COMPRAS!$E:$E,INT((ROW()-2)/20)+2))</f>
        <v/>
      </c>
      <c r="E6723" s="0" t="str">
        <f aca="false">IF($A6723="","",INDEX(CARTAO_COMPRAS!$H:$H,INT((ROW()-2)/20)+2)+MOD(ROW()-2,20))</f>
        <v/>
      </c>
      <c r="F6723" s="0" t="str">
        <f aca="false">IF($A6723="","",INDEX(CARTAO_COMPRAS!$G:$G,INT((ROW()-2)/20)+2))</f>
        <v/>
      </c>
      <c r="G6723" s="5" t="str">
        <f aca="false">IF($A6723="","",INDEX(CARTAO_COMPRAS!$I:$I,INT((ROW()-2)/20)+2))</f>
        <v/>
      </c>
      <c r="H6723" s="4" t="str">
        <f aca="false">IF($A6723="","",EDATE(INDEX(CARTAO_COMPRAS!$J:$J,INT((ROW()-2)/20)+2),MOD(ROW()-2,20)))</f>
        <v/>
      </c>
      <c r="I6723" s="4" t="str">
        <f aca="false">IF($H6723="","",$H6723-WEEKDAY($H6723,2)+1)</f>
        <v/>
      </c>
      <c r="J6723" s="4" t="str">
        <f aca="false">IF($I6723="","",$I6723+6)</f>
        <v/>
      </c>
      <c r="K6723" s="6" t="str">
        <f aca="false">IF($H6723="","",DATE(YEAR($H6723),MONTH($H6723),1))</f>
        <v/>
      </c>
      <c r="L6723" s="0" t="str">
        <f aca="false">IF($A6723="","",INDEX(CARTAO_COMPRAS!$K:$K,INT((ROW()-2)/20)+2))</f>
        <v/>
      </c>
      <c r="M6723" s="0" t="str">
        <f aca="false">IF($A6723="","","Compra no cartão")</f>
        <v/>
      </c>
    </row>
    <row r="6724" customFormat="false" ht="13.5" hidden="false" customHeight="false" outlineLevel="0" collapsed="false">
      <c r="A6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4" s="0" t="str">
        <f aca="false">IF($A6724="","",INDEX(CARTAO_COMPRAS!$C:$C,INT((ROW()-2)/20)+2))</f>
        <v/>
      </c>
      <c r="C6724" s="0" t="str">
        <f aca="false">IF($A6724="","",INDEX(CARTAO_COMPRAS!$D:$D,INT((ROW()-2)/20)+2))</f>
        <v/>
      </c>
      <c r="D6724" s="0" t="str">
        <f aca="false">IF($A6724="","",INDEX(CARTAO_COMPRAS!$E:$E,INT((ROW()-2)/20)+2))</f>
        <v/>
      </c>
      <c r="E6724" s="0" t="str">
        <f aca="false">IF($A6724="","",INDEX(CARTAO_COMPRAS!$H:$H,INT((ROW()-2)/20)+2)+MOD(ROW()-2,20))</f>
        <v/>
      </c>
      <c r="F6724" s="0" t="str">
        <f aca="false">IF($A6724="","",INDEX(CARTAO_COMPRAS!$G:$G,INT((ROW()-2)/20)+2))</f>
        <v/>
      </c>
      <c r="G6724" s="5" t="str">
        <f aca="false">IF($A6724="","",INDEX(CARTAO_COMPRAS!$I:$I,INT((ROW()-2)/20)+2))</f>
        <v/>
      </c>
      <c r="H6724" s="4" t="str">
        <f aca="false">IF($A6724="","",EDATE(INDEX(CARTAO_COMPRAS!$J:$J,INT((ROW()-2)/20)+2),MOD(ROW()-2,20)))</f>
        <v/>
      </c>
      <c r="I6724" s="4" t="str">
        <f aca="false">IF($H6724="","",$H6724-WEEKDAY($H6724,2)+1)</f>
        <v/>
      </c>
      <c r="J6724" s="4" t="str">
        <f aca="false">IF($I6724="","",$I6724+6)</f>
        <v/>
      </c>
      <c r="K6724" s="6" t="str">
        <f aca="false">IF($H6724="","",DATE(YEAR($H6724),MONTH($H6724),1))</f>
        <v/>
      </c>
      <c r="L6724" s="0" t="str">
        <f aca="false">IF($A6724="","",INDEX(CARTAO_COMPRAS!$K:$K,INT((ROW()-2)/20)+2))</f>
        <v/>
      </c>
      <c r="M6724" s="0" t="str">
        <f aca="false">IF($A6724="","","Compra no cartão")</f>
        <v/>
      </c>
    </row>
    <row r="6725" customFormat="false" ht="13.5" hidden="false" customHeight="false" outlineLevel="0" collapsed="false">
      <c r="A6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5" s="0" t="str">
        <f aca="false">IF($A6725="","",INDEX(CARTAO_COMPRAS!$C:$C,INT((ROW()-2)/20)+2))</f>
        <v/>
      </c>
      <c r="C6725" s="0" t="str">
        <f aca="false">IF($A6725="","",INDEX(CARTAO_COMPRAS!$D:$D,INT((ROW()-2)/20)+2))</f>
        <v/>
      </c>
      <c r="D6725" s="0" t="str">
        <f aca="false">IF($A6725="","",INDEX(CARTAO_COMPRAS!$E:$E,INT((ROW()-2)/20)+2))</f>
        <v/>
      </c>
      <c r="E6725" s="0" t="str">
        <f aca="false">IF($A6725="","",INDEX(CARTAO_COMPRAS!$H:$H,INT((ROW()-2)/20)+2)+MOD(ROW()-2,20))</f>
        <v/>
      </c>
      <c r="F6725" s="0" t="str">
        <f aca="false">IF($A6725="","",INDEX(CARTAO_COMPRAS!$G:$G,INT((ROW()-2)/20)+2))</f>
        <v/>
      </c>
      <c r="G6725" s="5" t="str">
        <f aca="false">IF($A6725="","",INDEX(CARTAO_COMPRAS!$I:$I,INT((ROW()-2)/20)+2))</f>
        <v/>
      </c>
      <c r="H6725" s="4" t="str">
        <f aca="false">IF($A6725="","",EDATE(INDEX(CARTAO_COMPRAS!$J:$J,INT((ROW()-2)/20)+2),MOD(ROW()-2,20)))</f>
        <v/>
      </c>
      <c r="I6725" s="4" t="str">
        <f aca="false">IF($H6725="","",$H6725-WEEKDAY($H6725,2)+1)</f>
        <v/>
      </c>
      <c r="J6725" s="4" t="str">
        <f aca="false">IF($I6725="","",$I6725+6)</f>
        <v/>
      </c>
      <c r="K6725" s="6" t="str">
        <f aca="false">IF($H6725="","",DATE(YEAR($H6725),MONTH($H6725),1))</f>
        <v/>
      </c>
      <c r="L6725" s="0" t="str">
        <f aca="false">IF($A6725="","",INDEX(CARTAO_COMPRAS!$K:$K,INT((ROW()-2)/20)+2))</f>
        <v/>
      </c>
      <c r="M6725" s="0" t="str">
        <f aca="false">IF($A6725="","","Compra no cartão")</f>
        <v/>
      </c>
    </row>
    <row r="6726" customFormat="false" ht="13.5" hidden="false" customHeight="false" outlineLevel="0" collapsed="false">
      <c r="A6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6" s="0" t="str">
        <f aca="false">IF($A6726="","",INDEX(CARTAO_COMPRAS!$C:$C,INT((ROW()-2)/20)+2))</f>
        <v/>
      </c>
      <c r="C6726" s="0" t="str">
        <f aca="false">IF($A6726="","",INDEX(CARTAO_COMPRAS!$D:$D,INT((ROW()-2)/20)+2))</f>
        <v/>
      </c>
      <c r="D6726" s="0" t="str">
        <f aca="false">IF($A6726="","",INDEX(CARTAO_COMPRAS!$E:$E,INT((ROW()-2)/20)+2))</f>
        <v/>
      </c>
      <c r="E6726" s="0" t="str">
        <f aca="false">IF($A6726="","",INDEX(CARTAO_COMPRAS!$H:$H,INT((ROW()-2)/20)+2)+MOD(ROW()-2,20))</f>
        <v/>
      </c>
      <c r="F6726" s="0" t="str">
        <f aca="false">IF($A6726="","",INDEX(CARTAO_COMPRAS!$G:$G,INT((ROW()-2)/20)+2))</f>
        <v/>
      </c>
      <c r="G6726" s="5" t="str">
        <f aca="false">IF($A6726="","",INDEX(CARTAO_COMPRAS!$I:$I,INT((ROW()-2)/20)+2))</f>
        <v/>
      </c>
      <c r="H6726" s="4" t="str">
        <f aca="false">IF($A6726="","",EDATE(INDEX(CARTAO_COMPRAS!$J:$J,INT((ROW()-2)/20)+2),MOD(ROW()-2,20)))</f>
        <v/>
      </c>
      <c r="I6726" s="4" t="str">
        <f aca="false">IF($H6726="","",$H6726-WEEKDAY($H6726,2)+1)</f>
        <v/>
      </c>
      <c r="J6726" s="4" t="str">
        <f aca="false">IF($I6726="","",$I6726+6)</f>
        <v/>
      </c>
      <c r="K6726" s="6" t="str">
        <f aca="false">IF($H6726="","",DATE(YEAR($H6726),MONTH($H6726),1))</f>
        <v/>
      </c>
      <c r="L6726" s="0" t="str">
        <f aca="false">IF($A6726="","",INDEX(CARTAO_COMPRAS!$K:$K,INT((ROW()-2)/20)+2))</f>
        <v/>
      </c>
      <c r="M6726" s="0" t="str">
        <f aca="false">IF($A6726="","","Compra no cartão")</f>
        <v/>
      </c>
    </row>
    <row r="6727" customFormat="false" ht="13.5" hidden="false" customHeight="false" outlineLevel="0" collapsed="false">
      <c r="A6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7" s="0" t="str">
        <f aca="false">IF($A6727="","",INDEX(CARTAO_COMPRAS!$C:$C,INT((ROW()-2)/20)+2))</f>
        <v/>
      </c>
      <c r="C6727" s="0" t="str">
        <f aca="false">IF($A6727="","",INDEX(CARTAO_COMPRAS!$D:$D,INT((ROW()-2)/20)+2))</f>
        <v/>
      </c>
      <c r="D6727" s="0" t="str">
        <f aca="false">IF($A6727="","",INDEX(CARTAO_COMPRAS!$E:$E,INT((ROW()-2)/20)+2))</f>
        <v/>
      </c>
      <c r="E6727" s="0" t="str">
        <f aca="false">IF($A6727="","",INDEX(CARTAO_COMPRAS!$H:$H,INT((ROW()-2)/20)+2)+MOD(ROW()-2,20))</f>
        <v/>
      </c>
      <c r="F6727" s="0" t="str">
        <f aca="false">IF($A6727="","",INDEX(CARTAO_COMPRAS!$G:$G,INT((ROW()-2)/20)+2))</f>
        <v/>
      </c>
      <c r="G6727" s="5" t="str">
        <f aca="false">IF($A6727="","",INDEX(CARTAO_COMPRAS!$I:$I,INT((ROW()-2)/20)+2))</f>
        <v/>
      </c>
      <c r="H6727" s="4" t="str">
        <f aca="false">IF($A6727="","",EDATE(INDEX(CARTAO_COMPRAS!$J:$J,INT((ROW()-2)/20)+2),MOD(ROW()-2,20)))</f>
        <v/>
      </c>
      <c r="I6727" s="4" t="str">
        <f aca="false">IF($H6727="","",$H6727-WEEKDAY($H6727,2)+1)</f>
        <v/>
      </c>
      <c r="J6727" s="4" t="str">
        <f aca="false">IF($I6727="","",$I6727+6)</f>
        <v/>
      </c>
      <c r="K6727" s="6" t="str">
        <f aca="false">IF($H6727="","",DATE(YEAR($H6727),MONTH($H6727),1))</f>
        <v/>
      </c>
      <c r="L6727" s="0" t="str">
        <f aca="false">IF($A6727="","",INDEX(CARTAO_COMPRAS!$K:$K,INT((ROW()-2)/20)+2))</f>
        <v/>
      </c>
      <c r="M6727" s="0" t="str">
        <f aca="false">IF($A6727="","","Compra no cartão")</f>
        <v/>
      </c>
    </row>
    <row r="6728" customFormat="false" ht="13.5" hidden="false" customHeight="false" outlineLevel="0" collapsed="false">
      <c r="A6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8" s="0" t="str">
        <f aca="false">IF($A6728="","",INDEX(CARTAO_COMPRAS!$C:$C,INT((ROW()-2)/20)+2))</f>
        <v/>
      </c>
      <c r="C6728" s="0" t="str">
        <f aca="false">IF($A6728="","",INDEX(CARTAO_COMPRAS!$D:$D,INT((ROW()-2)/20)+2))</f>
        <v/>
      </c>
      <c r="D6728" s="0" t="str">
        <f aca="false">IF($A6728="","",INDEX(CARTAO_COMPRAS!$E:$E,INT((ROW()-2)/20)+2))</f>
        <v/>
      </c>
      <c r="E6728" s="0" t="str">
        <f aca="false">IF($A6728="","",INDEX(CARTAO_COMPRAS!$H:$H,INT((ROW()-2)/20)+2)+MOD(ROW()-2,20))</f>
        <v/>
      </c>
      <c r="F6728" s="0" t="str">
        <f aca="false">IF($A6728="","",INDEX(CARTAO_COMPRAS!$G:$G,INT((ROW()-2)/20)+2))</f>
        <v/>
      </c>
      <c r="G6728" s="5" t="str">
        <f aca="false">IF($A6728="","",INDEX(CARTAO_COMPRAS!$I:$I,INT((ROW()-2)/20)+2))</f>
        <v/>
      </c>
      <c r="H6728" s="4" t="str">
        <f aca="false">IF($A6728="","",EDATE(INDEX(CARTAO_COMPRAS!$J:$J,INT((ROW()-2)/20)+2),MOD(ROW()-2,20)))</f>
        <v/>
      </c>
      <c r="I6728" s="4" t="str">
        <f aca="false">IF($H6728="","",$H6728-WEEKDAY($H6728,2)+1)</f>
        <v/>
      </c>
      <c r="J6728" s="4" t="str">
        <f aca="false">IF($I6728="","",$I6728+6)</f>
        <v/>
      </c>
      <c r="K6728" s="6" t="str">
        <f aca="false">IF($H6728="","",DATE(YEAR($H6728),MONTH($H6728),1))</f>
        <v/>
      </c>
      <c r="L6728" s="0" t="str">
        <f aca="false">IF($A6728="","",INDEX(CARTAO_COMPRAS!$K:$K,INT((ROW()-2)/20)+2))</f>
        <v/>
      </c>
      <c r="M6728" s="0" t="str">
        <f aca="false">IF($A6728="","","Compra no cartão")</f>
        <v/>
      </c>
    </row>
    <row r="6729" customFormat="false" ht="13.5" hidden="false" customHeight="false" outlineLevel="0" collapsed="false">
      <c r="A6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29" s="0" t="str">
        <f aca="false">IF($A6729="","",INDEX(CARTAO_COMPRAS!$C:$C,INT((ROW()-2)/20)+2))</f>
        <v/>
      </c>
      <c r="C6729" s="0" t="str">
        <f aca="false">IF($A6729="","",INDEX(CARTAO_COMPRAS!$D:$D,INT((ROW()-2)/20)+2))</f>
        <v/>
      </c>
      <c r="D6729" s="0" t="str">
        <f aca="false">IF($A6729="","",INDEX(CARTAO_COMPRAS!$E:$E,INT((ROW()-2)/20)+2))</f>
        <v/>
      </c>
      <c r="E6729" s="0" t="str">
        <f aca="false">IF($A6729="","",INDEX(CARTAO_COMPRAS!$H:$H,INT((ROW()-2)/20)+2)+MOD(ROW()-2,20))</f>
        <v/>
      </c>
      <c r="F6729" s="0" t="str">
        <f aca="false">IF($A6729="","",INDEX(CARTAO_COMPRAS!$G:$G,INT((ROW()-2)/20)+2))</f>
        <v/>
      </c>
      <c r="G6729" s="5" t="str">
        <f aca="false">IF($A6729="","",INDEX(CARTAO_COMPRAS!$I:$I,INT((ROW()-2)/20)+2))</f>
        <v/>
      </c>
      <c r="H6729" s="4" t="str">
        <f aca="false">IF($A6729="","",EDATE(INDEX(CARTAO_COMPRAS!$J:$J,INT((ROW()-2)/20)+2),MOD(ROW()-2,20)))</f>
        <v/>
      </c>
      <c r="I6729" s="4" t="str">
        <f aca="false">IF($H6729="","",$H6729-WEEKDAY($H6729,2)+1)</f>
        <v/>
      </c>
      <c r="J6729" s="4" t="str">
        <f aca="false">IF($I6729="","",$I6729+6)</f>
        <v/>
      </c>
      <c r="K6729" s="6" t="str">
        <f aca="false">IF($H6729="","",DATE(YEAR($H6729),MONTH($H6729),1))</f>
        <v/>
      </c>
      <c r="L6729" s="0" t="str">
        <f aca="false">IF($A6729="","",INDEX(CARTAO_COMPRAS!$K:$K,INT((ROW()-2)/20)+2))</f>
        <v/>
      </c>
      <c r="M6729" s="0" t="str">
        <f aca="false">IF($A6729="","","Compra no cartão")</f>
        <v/>
      </c>
    </row>
    <row r="6730" customFormat="false" ht="13.5" hidden="false" customHeight="false" outlineLevel="0" collapsed="false">
      <c r="A6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0" s="0" t="str">
        <f aca="false">IF($A6730="","",INDEX(CARTAO_COMPRAS!$C:$C,INT((ROW()-2)/20)+2))</f>
        <v/>
      </c>
      <c r="C6730" s="0" t="str">
        <f aca="false">IF($A6730="","",INDEX(CARTAO_COMPRAS!$D:$D,INT((ROW()-2)/20)+2))</f>
        <v/>
      </c>
      <c r="D6730" s="0" t="str">
        <f aca="false">IF($A6730="","",INDEX(CARTAO_COMPRAS!$E:$E,INT((ROW()-2)/20)+2))</f>
        <v/>
      </c>
      <c r="E6730" s="0" t="str">
        <f aca="false">IF($A6730="","",INDEX(CARTAO_COMPRAS!$H:$H,INT((ROW()-2)/20)+2)+MOD(ROW()-2,20))</f>
        <v/>
      </c>
      <c r="F6730" s="0" t="str">
        <f aca="false">IF($A6730="","",INDEX(CARTAO_COMPRAS!$G:$G,INT((ROW()-2)/20)+2))</f>
        <v/>
      </c>
      <c r="G6730" s="5" t="str">
        <f aca="false">IF($A6730="","",INDEX(CARTAO_COMPRAS!$I:$I,INT((ROW()-2)/20)+2))</f>
        <v/>
      </c>
      <c r="H6730" s="4" t="str">
        <f aca="false">IF($A6730="","",EDATE(INDEX(CARTAO_COMPRAS!$J:$J,INT((ROW()-2)/20)+2),MOD(ROW()-2,20)))</f>
        <v/>
      </c>
      <c r="I6730" s="4" t="str">
        <f aca="false">IF($H6730="","",$H6730-WEEKDAY($H6730,2)+1)</f>
        <v/>
      </c>
      <c r="J6730" s="4" t="str">
        <f aca="false">IF($I6730="","",$I6730+6)</f>
        <v/>
      </c>
      <c r="K6730" s="6" t="str">
        <f aca="false">IF($H6730="","",DATE(YEAR($H6730),MONTH($H6730),1))</f>
        <v/>
      </c>
      <c r="L6730" s="0" t="str">
        <f aca="false">IF($A6730="","",INDEX(CARTAO_COMPRAS!$K:$K,INT((ROW()-2)/20)+2))</f>
        <v/>
      </c>
      <c r="M6730" s="0" t="str">
        <f aca="false">IF($A6730="","","Compra no cartão")</f>
        <v/>
      </c>
    </row>
    <row r="6731" customFormat="false" ht="13.5" hidden="false" customHeight="false" outlineLevel="0" collapsed="false">
      <c r="A6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1" s="0" t="str">
        <f aca="false">IF($A6731="","",INDEX(CARTAO_COMPRAS!$C:$C,INT((ROW()-2)/20)+2))</f>
        <v/>
      </c>
      <c r="C6731" s="0" t="str">
        <f aca="false">IF($A6731="","",INDEX(CARTAO_COMPRAS!$D:$D,INT((ROW()-2)/20)+2))</f>
        <v/>
      </c>
      <c r="D6731" s="0" t="str">
        <f aca="false">IF($A6731="","",INDEX(CARTAO_COMPRAS!$E:$E,INT((ROW()-2)/20)+2))</f>
        <v/>
      </c>
      <c r="E6731" s="0" t="str">
        <f aca="false">IF($A6731="","",INDEX(CARTAO_COMPRAS!$H:$H,INT((ROW()-2)/20)+2)+MOD(ROW()-2,20))</f>
        <v/>
      </c>
      <c r="F6731" s="0" t="str">
        <f aca="false">IF($A6731="","",INDEX(CARTAO_COMPRAS!$G:$G,INT((ROW()-2)/20)+2))</f>
        <v/>
      </c>
      <c r="G6731" s="5" t="str">
        <f aca="false">IF($A6731="","",INDEX(CARTAO_COMPRAS!$I:$I,INT((ROW()-2)/20)+2))</f>
        <v/>
      </c>
      <c r="H6731" s="4" t="str">
        <f aca="false">IF($A6731="","",EDATE(INDEX(CARTAO_COMPRAS!$J:$J,INT((ROW()-2)/20)+2),MOD(ROW()-2,20)))</f>
        <v/>
      </c>
      <c r="I6731" s="4" t="str">
        <f aca="false">IF($H6731="","",$H6731-WEEKDAY($H6731,2)+1)</f>
        <v/>
      </c>
      <c r="J6731" s="4" t="str">
        <f aca="false">IF($I6731="","",$I6731+6)</f>
        <v/>
      </c>
      <c r="K6731" s="6" t="str">
        <f aca="false">IF($H6731="","",DATE(YEAR($H6731),MONTH($H6731),1))</f>
        <v/>
      </c>
      <c r="L6731" s="0" t="str">
        <f aca="false">IF($A6731="","",INDEX(CARTAO_COMPRAS!$K:$K,INT((ROW()-2)/20)+2))</f>
        <v/>
      </c>
      <c r="M6731" s="0" t="str">
        <f aca="false">IF($A6731="","","Compra no cartão")</f>
        <v/>
      </c>
    </row>
    <row r="6732" customFormat="false" ht="13.5" hidden="false" customHeight="false" outlineLevel="0" collapsed="false">
      <c r="A6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2" s="0" t="str">
        <f aca="false">IF($A6732="","",INDEX(CARTAO_COMPRAS!$C:$C,INT((ROW()-2)/20)+2))</f>
        <v/>
      </c>
      <c r="C6732" s="0" t="str">
        <f aca="false">IF($A6732="","",INDEX(CARTAO_COMPRAS!$D:$D,INT((ROW()-2)/20)+2))</f>
        <v/>
      </c>
      <c r="D6732" s="0" t="str">
        <f aca="false">IF($A6732="","",INDEX(CARTAO_COMPRAS!$E:$E,INT((ROW()-2)/20)+2))</f>
        <v/>
      </c>
      <c r="E6732" s="0" t="str">
        <f aca="false">IF($A6732="","",INDEX(CARTAO_COMPRAS!$H:$H,INT((ROW()-2)/20)+2)+MOD(ROW()-2,20))</f>
        <v/>
      </c>
      <c r="F6732" s="0" t="str">
        <f aca="false">IF($A6732="","",INDEX(CARTAO_COMPRAS!$G:$G,INT((ROW()-2)/20)+2))</f>
        <v/>
      </c>
      <c r="G6732" s="5" t="str">
        <f aca="false">IF($A6732="","",INDEX(CARTAO_COMPRAS!$I:$I,INT((ROW()-2)/20)+2))</f>
        <v/>
      </c>
      <c r="H6732" s="4" t="str">
        <f aca="false">IF($A6732="","",EDATE(INDEX(CARTAO_COMPRAS!$J:$J,INT((ROW()-2)/20)+2),MOD(ROW()-2,20)))</f>
        <v/>
      </c>
      <c r="I6732" s="4" t="str">
        <f aca="false">IF($H6732="","",$H6732-WEEKDAY($H6732,2)+1)</f>
        <v/>
      </c>
      <c r="J6732" s="4" t="str">
        <f aca="false">IF($I6732="","",$I6732+6)</f>
        <v/>
      </c>
      <c r="K6732" s="6" t="str">
        <f aca="false">IF($H6732="","",DATE(YEAR($H6732),MONTH($H6732),1))</f>
        <v/>
      </c>
      <c r="L6732" s="0" t="str">
        <f aca="false">IF($A6732="","",INDEX(CARTAO_COMPRAS!$K:$K,INT((ROW()-2)/20)+2))</f>
        <v/>
      </c>
      <c r="M6732" s="0" t="str">
        <f aca="false">IF($A6732="","","Compra no cartão")</f>
        <v/>
      </c>
    </row>
    <row r="6733" customFormat="false" ht="13.5" hidden="false" customHeight="false" outlineLevel="0" collapsed="false">
      <c r="A6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3" s="0" t="str">
        <f aca="false">IF($A6733="","",INDEX(CARTAO_COMPRAS!$C:$C,INT((ROW()-2)/20)+2))</f>
        <v/>
      </c>
      <c r="C6733" s="0" t="str">
        <f aca="false">IF($A6733="","",INDEX(CARTAO_COMPRAS!$D:$D,INT((ROW()-2)/20)+2))</f>
        <v/>
      </c>
      <c r="D6733" s="0" t="str">
        <f aca="false">IF($A6733="","",INDEX(CARTAO_COMPRAS!$E:$E,INT((ROW()-2)/20)+2))</f>
        <v/>
      </c>
      <c r="E6733" s="0" t="str">
        <f aca="false">IF($A6733="","",INDEX(CARTAO_COMPRAS!$H:$H,INT((ROW()-2)/20)+2)+MOD(ROW()-2,20))</f>
        <v/>
      </c>
      <c r="F6733" s="0" t="str">
        <f aca="false">IF($A6733="","",INDEX(CARTAO_COMPRAS!$G:$G,INT((ROW()-2)/20)+2))</f>
        <v/>
      </c>
      <c r="G6733" s="5" t="str">
        <f aca="false">IF($A6733="","",INDEX(CARTAO_COMPRAS!$I:$I,INT((ROW()-2)/20)+2))</f>
        <v/>
      </c>
      <c r="H6733" s="4" t="str">
        <f aca="false">IF($A6733="","",EDATE(INDEX(CARTAO_COMPRAS!$J:$J,INT((ROW()-2)/20)+2),MOD(ROW()-2,20)))</f>
        <v/>
      </c>
      <c r="I6733" s="4" t="str">
        <f aca="false">IF($H6733="","",$H6733-WEEKDAY($H6733,2)+1)</f>
        <v/>
      </c>
      <c r="J6733" s="4" t="str">
        <f aca="false">IF($I6733="","",$I6733+6)</f>
        <v/>
      </c>
      <c r="K6733" s="6" t="str">
        <f aca="false">IF($H6733="","",DATE(YEAR($H6733),MONTH($H6733),1))</f>
        <v/>
      </c>
      <c r="L6733" s="0" t="str">
        <f aca="false">IF($A6733="","",INDEX(CARTAO_COMPRAS!$K:$K,INT((ROW()-2)/20)+2))</f>
        <v/>
      </c>
      <c r="M6733" s="0" t="str">
        <f aca="false">IF($A6733="","","Compra no cartão")</f>
        <v/>
      </c>
    </row>
    <row r="6734" customFormat="false" ht="13.5" hidden="false" customHeight="false" outlineLevel="0" collapsed="false">
      <c r="A6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4" s="0" t="str">
        <f aca="false">IF($A6734="","",INDEX(CARTAO_COMPRAS!$C:$C,INT((ROW()-2)/20)+2))</f>
        <v/>
      </c>
      <c r="C6734" s="0" t="str">
        <f aca="false">IF($A6734="","",INDEX(CARTAO_COMPRAS!$D:$D,INT((ROW()-2)/20)+2))</f>
        <v/>
      </c>
      <c r="D6734" s="0" t="str">
        <f aca="false">IF($A6734="","",INDEX(CARTAO_COMPRAS!$E:$E,INT((ROW()-2)/20)+2))</f>
        <v/>
      </c>
      <c r="E6734" s="0" t="str">
        <f aca="false">IF($A6734="","",INDEX(CARTAO_COMPRAS!$H:$H,INT((ROW()-2)/20)+2)+MOD(ROW()-2,20))</f>
        <v/>
      </c>
      <c r="F6734" s="0" t="str">
        <f aca="false">IF($A6734="","",INDEX(CARTAO_COMPRAS!$G:$G,INT((ROW()-2)/20)+2))</f>
        <v/>
      </c>
      <c r="G6734" s="5" t="str">
        <f aca="false">IF($A6734="","",INDEX(CARTAO_COMPRAS!$I:$I,INT((ROW()-2)/20)+2))</f>
        <v/>
      </c>
      <c r="H6734" s="4" t="str">
        <f aca="false">IF($A6734="","",EDATE(INDEX(CARTAO_COMPRAS!$J:$J,INT((ROW()-2)/20)+2),MOD(ROW()-2,20)))</f>
        <v/>
      </c>
      <c r="I6734" s="4" t="str">
        <f aca="false">IF($H6734="","",$H6734-WEEKDAY($H6734,2)+1)</f>
        <v/>
      </c>
      <c r="J6734" s="4" t="str">
        <f aca="false">IF($I6734="","",$I6734+6)</f>
        <v/>
      </c>
      <c r="K6734" s="6" t="str">
        <f aca="false">IF($H6734="","",DATE(YEAR($H6734),MONTH($H6734),1))</f>
        <v/>
      </c>
      <c r="L6734" s="0" t="str">
        <f aca="false">IF($A6734="","",INDEX(CARTAO_COMPRAS!$K:$K,INT((ROW()-2)/20)+2))</f>
        <v/>
      </c>
      <c r="M6734" s="0" t="str">
        <f aca="false">IF($A6734="","","Compra no cartão")</f>
        <v/>
      </c>
    </row>
    <row r="6735" customFormat="false" ht="13.5" hidden="false" customHeight="false" outlineLevel="0" collapsed="false">
      <c r="A6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5" s="0" t="str">
        <f aca="false">IF($A6735="","",INDEX(CARTAO_COMPRAS!$C:$C,INT((ROW()-2)/20)+2))</f>
        <v/>
      </c>
      <c r="C6735" s="0" t="str">
        <f aca="false">IF($A6735="","",INDEX(CARTAO_COMPRAS!$D:$D,INT((ROW()-2)/20)+2))</f>
        <v/>
      </c>
      <c r="D6735" s="0" t="str">
        <f aca="false">IF($A6735="","",INDEX(CARTAO_COMPRAS!$E:$E,INT((ROW()-2)/20)+2))</f>
        <v/>
      </c>
      <c r="E6735" s="0" t="str">
        <f aca="false">IF($A6735="","",INDEX(CARTAO_COMPRAS!$H:$H,INT((ROW()-2)/20)+2)+MOD(ROW()-2,20))</f>
        <v/>
      </c>
      <c r="F6735" s="0" t="str">
        <f aca="false">IF($A6735="","",INDEX(CARTAO_COMPRAS!$G:$G,INT((ROW()-2)/20)+2))</f>
        <v/>
      </c>
      <c r="G6735" s="5" t="str">
        <f aca="false">IF($A6735="","",INDEX(CARTAO_COMPRAS!$I:$I,INT((ROW()-2)/20)+2))</f>
        <v/>
      </c>
      <c r="H6735" s="4" t="str">
        <f aca="false">IF($A6735="","",EDATE(INDEX(CARTAO_COMPRAS!$J:$J,INT((ROW()-2)/20)+2),MOD(ROW()-2,20)))</f>
        <v/>
      </c>
      <c r="I6735" s="4" t="str">
        <f aca="false">IF($H6735="","",$H6735-WEEKDAY($H6735,2)+1)</f>
        <v/>
      </c>
      <c r="J6735" s="4" t="str">
        <f aca="false">IF($I6735="","",$I6735+6)</f>
        <v/>
      </c>
      <c r="K6735" s="6" t="str">
        <f aca="false">IF($H6735="","",DATE(YEAR($H6735),MONTH($H6735),1))</f>
        <v/>
      </c>
      <c r="L6735" s="0" t="str">
        <f aca="false">IF($A6735="","",INDEX(CARTAO_COMPRAS!$K:$K,INT((ROW()-2)/20)+2))</f>
        <v/>
      </c>
      <c r="M6735" s="0" t="str">
        <f aca="false">IF($A6735="","","Compra no cartão")</f>
        <v/>
      </c>
    </row>
    <row r="6736" customFormat="false" ht="13.5" hidden="false" customHeight="false" outlineLevel="0" collapsed="false">
      <c r="A6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6" s="0" t="str">
        <f aca="false">IF($A6736="","",INDEX(CARTAO_COMPRAS!$C:$C,INT((ROW()-2)/20)+2))</f>
        <v/>
      </c>
      <c r="C6736" s="0" t="str">
        <f aca="false">IF($A6736="","",INDEX(CARTAO_COMPRAS!$D:$D,INT((ROW()-2)/20)+2))</f>
        <v/>
      </c>
      <c r="D6736" s="0" t="str">
        <f aca="false">IF($A6736="","",INDEX(CARTAO_COMPRAS!$E:$E,INT((ROW()-2)/20)+2))</f>
        <v/>
      </c>
      <c r="E6736" s="0" t="str">
        <f aca="false">IF($A6736="","",INDEX(CARTAO_COMPRAS!$H:$H,INT((ROW()-2)/20)+2)+MOD(ROW()-2,20))</f>
        <v/>
      </c>
      <c r="F6736" s="0" t="str">
        <f aca="false">IF($A6736="","",INDEX(CARTAO_COMPRAS!$G:$G,INT((ROW()-2)/20)+2))</f>
        <v/>
      </c>
      <c r="G6736" s="5" t="str">
        <f aca="false">IF($A6736="","",INDEX(CARTAO_COMPRAS!$I:$I,INT((ROW()-2)/20)+2))</f>
        <v/>
      </c>
      <c r="H6736" s="4" t="str">
        <f aca="false">IF($A6736="","",EDATE(INDEX(CARTAO_COMPRAS!$J:$J,INT((ROW()-2)/20)+2),MOD(ROW()-2,20)))</f>
        <v/>
      </c>
      <c r="I6736" s="4" t="str">
        <f aca="false">IF($H6736="","",$H6736-WEEKDAY($H6736,2)+1)</f>
        <v/>
      </c>
      <c r="J6736" s="4" t="str">
        <f aca="false">IF($I6736="","",$I6736+6)</f>
        <v/>
      </c>
      <c r="K6736" s="6" t="str">
        <f aca="false">IF($H6736="","",DATE(YEAR($H6736),MONTH($H6736),1))</f>
        <v/>
      </c>
      <c r="L6736" s="0" t="str">
        <f aca="false">IF($A6736="","",INDEX(CARTAO_COMPRAS!$K:$K,INT((ROW()-2)/20)+2))</f>
        <v/>
      </c>
      <c r="M6736" s="0" t="str">
        <f aca="false">IF($A6736="","","Compra no cartão")</f>
        <v/>
      </c>
    </row>
    <row r="6737" customFormat="false" ht="13.5" hidden="false" customHeight="false" outlineLevel="0" collapsed="false">
      <c r="A6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7" s="0" t="str">
        <f aca="false">IF($A6737="","",INDEX(CARTAO_COMPRAS!$C:$C,INT((ROW()-2)/20)+2))</f>
        <v/>
      </c>
      <c r="C6737" s="0" t="str">
        <f aca="false">IF($A6737="","",INDEX(CARTAO_COMPRAS!$D:$D,INT((ROW()-2)/20)+2))</f>
        <v/>
      </c>
      <c r="D6737" s="0" t="str">
        <f aca="false">IF($A6737="","",INDEX(CARTAO_COMPRAS!$E:$E,INT((ROW()-2)/20)+2))</f>
        <v/>
      </c>
      <c r="E6737" s="0" t="str">
        <f aca="false">IF($A6737="","",INDEX(CARTAO_COMPRAS!$H:$H,INT((ROW()-2)/20)+2)+MOD(ROW()-2,20))</f>
        <v/>
      </c>
      <c r="F6737" s="0" t="str">
        <f aca="false">IF($A6737="","",INDEX(CARTAO_COMPRAS!$G:$G,INT((ROW()-2)/20)+2))</f>
        <v/>
      </c>
      <c r="G6737" s="5" t="str">
        <f aca="false">IF($A6737="","",INDEX(CARTAO_COMPRAS!$I:$I,INT((ROW()-2)/20)+2))</f>
        <v/>
      </c>
      <c r="H6737" s="4" t="str">
        <f aca="false">IF($A6737="","",EDATE(INDEX(CARTAO_COMPRAS!$J:$J,INT((ROW()-2)/20)+2),MOD(ROW()-2,20)))</f>
        <v/>
      </c>
      <c r="I6737" s="4" t="str">
        <f aca="false">IF($H6737="","",$H6737-WEEKDAY($H6737,2)+1)</f>
        <v/>
      </c>
      <c r="J6737" s="4" t="str">
        <f aca="false">IF($I6737="","",$I6737+6)</f>
        <v/>
      </c>
      <c r="K6737" s="6" t="str">
        <f aca="false">IF($H6737="","",DATE(YEAR($H6737),MONTH($H6737),1))</f>
        <v/>
      </c>
      <c r="L6737" s="0" t="str">
        <f aca="false">IF($A6737="","",INDEX(CARTAO_COMPRAS!$K:$K,INT((ROW()-2)/20)+2))</f>
        <v/>
      </c>
      <c r="M6737" s="0" t="str">
        <f aca="false">IF($A6737="","","Compra no cartão")</f>
        <v/>
      </c>
    </row>
    <row r="6738" customFormat="false" ht="13.5" hidden="false" customHeight="false" outlineLevel="0" collapsed="false">
      <c r="A6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8" s="0" t="str">
        <f aca="false">IF($A6738="","",INDEX(CARTAO_COMPRAS!$C:$C,INT((ROW()-2)/20)+2))</f>
        <v/>
      </c>
      <c r="C6738" s="0" t="str">
        <f aca="false">IF($A6738="","",INDEX(CARTAO_COMPRAS!$D:$D,INT((ROW()-2)/20)+2))</f>
        <v/>
      </c>
      <c r="D6738" s="0" t="str">
        <f aca="false">IF($A6738="","",INDEX(CARTAO_COMPRAS!$E:$E,INT((ROW()-2)/20)+2))</f>
        <v/>
      </c>
      <c r="E6738" s="0" t="str">
        <f aca="false">IF($A6738="","",INDEX(CARTAO_COMPRAS!$H:$H,INT((ROW()-2)/20)+2)+MOD(ROW()-2,20))</f>
        <v/>
      </c>
      <c r="F6738" s="0" t="str">
        <f aca="false">IF($A6738="","",INDEX(CARTAO_COMPRAS!$G:$G,INT((ROW()-2)/20)+2))</f>
        <v/>
      </c>
      <c r="G6738" s="5" t="str">
        <f aca="false">IF($A6738="","",INDEX(CARTAO_COMPRAS!$I:$I,INT((ROW()-2)/20)+2))</f>
        <v/>
      </c>
      <c r="H6738" s="4" t="str">
        <f aca="false">IF($A6738="","",EDATE(INDEX(CARTAO_COMPRAS!$J:$J,INT((ROW()-2)/20)+2),MOD(ROW()-2,20)))</f>
        <v/>
      </c>
      <c r="I6738" s="4" t="str">
        <f aca="false">IF($H6738="","",$H6738-WEEKDAY($H6738,2)+1)</f>
        <v/>
      </c>
      <c r="J6738" s="4" t="str">
        <f aca="false">IF($I6738="","",$I6738+6)</f>
        <v/>
      </c>
      <c r="K6738" s="6" t="str">
        <f aca="false">IF($H6738="","",DATE(YEAR($H6738),MONTH($H6738),1))</f>
        <v/>
      </c>
      <c r="L6738" s="0" t="str">
        <f aca="false">IF($A6738="","",INDEX(CARTAO_COMPRAS!$K:$K,INT((ROW()-2)/20)+2))</f>
        <v/>
      </c>
      <c r="M6738" s="0" t="str">
        <f aca="false">IF($A6738="","","Compra no cartão")</f>
        <v/>
      </c>
    </row>
    <row r="6739" customFormat="false" ht="13.5" hidden="false" customHeight="false" outlineLevel="0" collapsed="false">
      <c r="A6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39" s="0" t="str">
        <f aca="false">IF($A6739="","",INDEX(CARTAO_COMPRAS!$C:$C,INT((ROW()-2)/20)+2))</f>
        <v/>
      </c>
      <c r="C6739" s="0" t="str">
        <f aca="false">IF($A6739="","",INDEX(CARTAO_COMPRAS!$D:$D,INT((ROW()-2)/20)+2))</f>
        <v/>
      </c>
      <c r="D6739" s="0" t="str">
        <f aca="false">IF($A6739="","",INDEX(CARTAO_COMPRAS!$E:$E,INT((ROW()-2)/20)+2))</f>
        <v/>
      </c>
      <c r="E6739" s="0" t="str">
        <f aca="false">IF($A6739="","",INDEX(CARTAO_COMPRAS!$H:$H,INT((ROW()-2)/20)+2)+MOD(ROW()-2,20))</f>
        <v/>
      </c>
      <c r="F6739" s="0" t="str">
        <f aca="false">IF($A6739="","",INDEX(CARTAO_COMPRAS!$G:$G,INT((ROW()-2)/20)+2))</f>
        <v/>
      </c>
      <c r="G6739" s="5" t="str">
        <f aca="false">IF($A6739="","",INDEX(CARTAO_COMPRAS!$I:$I,INT((ROW()-2)/20)+2))</f>
        <v/>
      </c>
      <c r="H6739" s="4" t="str">
        <f aca="false">IF($A6739="","",EDATE(INDEX(CARTAO_COMPRAS!$J:$J,INT((ROW()-2)/20)+2),MOD(ROW()-2,20)))</f>
        <v/>
      </c>
      <c r="I6739" s="4" t="str">
        <f aca="false">IF($H6739="","",$H6739-WEEKDAY($H6739,2)+1)</f>
        <v/>
      </c>
      <c r="J6739" s="4" t="str">
        <f aca="false">IF($I6739="","",$I6739+6)</f>
        <v/>
      </c>
      <c r="K6739" s="6" t="str">
        <f aca="false">IF($H6739="","",DATE(YEAR($H6739),MONTH($H6739),1))</f>
        <v/>
      </c>
      <c r="L6739" s="0" t="str">
        <f aca="false">IF($A6739="","",INDEX(CARTAO_COMPRAS!$K:$K,INT((ROW()-2)/20)+2))</f>
        <v/>
      </c>
      <c r="M6739" s="0" t="str">
        <f aca="false">IF($A6739="","","Compra no cartão")</f>
        <v/>
      </c>
    </row>
    <row r="6740" customFormat="false" ht="13.5" hidden="false" customHeight="false" outlineLevel="0" collapsed="false">
      <c r="A6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0" s="0" t="str">
        <f aca="false">IF($A6740="","",INDEX(CARTAO_COMPRAS!$C:$C,INT((ROW()-2)/20)+2))</f>
        <v/>
      </c>
      <c r="C6740" s="0" t="str">
        <f aca="false">IF($A6740="","",INDEX(CARTAO_COMPRAS!$D:$D,INT((ROW()-2)/20)+2))</f>
        <v/>
      </c>
      <c r="D6740" s="0" t="str">
        <f aca="false">IF($A6740="","",INDEX(CARTAO_COMPRAS!$E:$E,INT((ROW()-2)/20)+2))</f>
        <v/>
      </c>
      <c r="E6740" s="0" t="str">
        <f aca="false">IF($A6740="","",INDEX(CARTAO_COMPRAS!$H:$H,INT((ROW()-2)/20)+2)+MOD(ROW()-2,20))</f>
        <v/>
      </c>
      <c r="F6740" s="0" t="str">
        <f aca="false">IF($A6740="","",INDEX(CARTAO_COMPRAS!$G:$G,INT((ROW()-2)/20)+2))</f>
        <v/>
      </c>
      <c r="G6740" s="5" t="str">
        <f aca="false">IF($A6740="","",INDEX(CARTAO_COMPRAS!$I:$I,INT((ROW()-2)/20)+2))</f>
        <v/>
      </c>
      <c r="H6740" s="4" t="str">
        <f aca="false">IF($A6740="","",EDATE(INDEX(CARTAO_COMPRAS!$J:$J,INT((ROW()-2)/20)+2),MOD(ROW()-2,20)))</f>
        <v/>
      </c>
      <c r="I6740" s="4" t="str">
        <f aca="false">IF($H6740="","",$H6740-WEEKDAY($H6740,2)+1)</f>
        <v/>
      </c>
      <c r="J6740" s="4" t="str">
        <f aca="false">IF($I6740="","",$I6740+6)</f>
        <v/>
      </c>
      <c r="K6740" s="6" t="str">
        <f aca="false">IF($H6740="","",DATE(YEAR($H6740),MONTH($H6740),1))</f>
        <v/>
      </c>
      <c r="L6740" s="0" t="str">
        <f aca="false">IF($A6740="","",INDEX(CARTAO_COMPRAS!$K:$K,INT((ROW()-2)/20)+2))</f>
        <v/>
      </c>
      <c r="M6740" s="0" t="str">
        <f aca="false">IF($A6740="","","Compra no cartão")</f>
        <v/>
      </c>
    </row>
    <row r="6741" customFormat="false" ht="13.5" hidden="false" customHeight="false" outlineLevel="0" collapsed="false">
      <c r="A6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1" s="0" t="str">
        <f aca="false">IF($A6741="","",INDEX(CARTAO_COMPRAS!$C:$C,INT((ROW()-2)/20)+2))</f>
        <v/>
      </c>
      <c r="C6741" s="0" t="str">
        <f aca="false">IF($A6741="","",INDEX(CARTAO_COMPRAS!$D:$D,INT((ROW()-2)/20)+2))</f>
        <v/>
      </c>
      <c r="D6741" s="0" t="str">
        <f aca="false">IF($A6741="","",INDEX(CARTAO_COMPRAS!$E:$E,INT((ROW()-2)/20)+2))</f>
        <v/>
      </c>
      <c r="E6741" s="0" t="str">
        <f aca="false">IF($A6741="","",INDEX(CARTAO_COMPRAS!$H:$H,INT((ROW()-2)/20)+2)+MOD(ROW()-2,20))</f>
        <v/>
      </c>
      <c r="F6741" s="0" t="str">
        <f aca="false">IF($A6741="","",INDEX(CARTAO_COMPRAS!$G:$G,INT((ROW()-2)/20)+2))</f>
        <v/>
      </c>
      <c r="G6741" s="5" t="str">
        <f aca="false">IF($A6741="","",INDEX(CARTAO_COMPRAS!$I:$I,INT((ROW()-2)/20)+2))</f>
        <v/>
      </c>
      <c r="H6741" s="4" t="str">
        <f aca="false">IF($A6741="","",EDATE(INDEX(CARTAO_COMPRAS!$J:$J,INT((ROW()-2)/20)+2),MOD(ROW()-2,20)))</f>
        <v/>
      </c>
      <c r="I6741" s="4" t="str">
        <f aca="false">IF($H6741="","",$H6741-WEEKDAY($H6741,2)+1)</f>
        <v/>
      </c>
      <c r="J6741" s="4" t="str">
        <f aca="false">IF($I6741="","",$I6741+6)</f>
        <v/>
      </c>
      <c r="K6741" s="6" t="str">
        <f aca="false">IF($H6741="","",DATE(YEAR($H6741),MONTH($H6741),1))</f>
        <v/>
      </c>
      <c r="L6741" s="0" t="str">
        <f aca="false">IF($A6741="","",INDEX(CARTAO_COMPRAS!$K:$K,INT((ROW()-2)/20)+2))</f>
        <v/>
      </c>
      <c r="M6741" s="0" t="str">
        <f aca="false">IF($A6741="","","Compra no cartão")</f>
        <v/>
      </c>
    </row>
    <row r="6742" customFormat="false" ht="13.5" hidden="false" customHeight="false" outlineLevel="0" collapsed="false">
      <c r="A67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2" s="0" t="str">
        <f aca="false">IF($A6742="","",INDEX(CARTAO_COMPRAS!$C:$C,INT((ROW()-2)/20)+2))</f>
        <v/>
      </c>
      <c r="C6742" s="0" t="str">
        <f aca="false">IF($A6742="","",INDEX(CARTAO_COMPRAS!$D:$D,INT((ROW()-2)/20)+2))</f>
        <v/>
      </c>
      <c r="D6742" s="0" t="str">
        <f aca="false">IF($A6742="","",INDEX(CARTAO_COMPRAS!$E:$E,INT((ROW()-2)/20)+2))</f>
        <v/>
      </c>
      <c r="E6742" s="0" t="str">
        <f aca="false">IF($A6742="","",INDEX(CARTAO_COMPRAS!$H:$H,INT((ROW()-2)/20)+2)+MOD(ROW()-2,20))</f>
        <v/>
      </c>
      <c r="F6742" s="0" t="str">
        <f aca="false">IF($A6742="","",INDEX(CARTAO_COMPRAS!$G:$G,INT((ROW()-2)/20)+2))</f>
        <v/>
      </c>
      <c r="G6742" s="5" t="str">
        <f aca="false">IF($A6742="","",INDEX(CARTAO_COMPRAS!$I:$I,INT((ROW()-2)/20)+2))</f>
        <v/>
      </c>
      <c r="H6742" s="4" t="str">
        <f aca="false">IF($A6742="","",EDATE(INDEX(CARTAO_COMPRAS!$J:$J,INT((ROW()-2)/20)+2),MOD(ROW()-2,20)))</f>
        <v/>
      </c>
      <c r="I6742" s="4" t="str">
        <f aca="false">IF($H6742="","",$H6742-WEEKDAY($H6742,2)+1)</f>
        <v/>
      </c>
      <c r="J6742" s="4" t="str">
        <f aca="false">IF($I6742="","",$I6742+6)</f>
        <v/>
      </c>
      <c r="K6742" s="6" t="str">
        <f aca="false">IF($H6742="","",DATE(YEAR($H6742),MONTH($H6742),1))</f>
        <v/>
      </c>
      <c r="L6742" s="0" t="str">
        <f aca="false">IF($A6742="","",INDEX(CARTAO_COMPRAS!$K:$K,INT((ROW()-2)/20)+2))</f>
        <v/>
      </c>
      <c r="M6742" s="0" t="str">
        <f aca="false">IF($A6742="","","Compra no cartão")</f>
        <v/>
      </c>
    </row>
    <row r="6743" customFormat="false" ht="13.5" hidden="false" customHeight="false" outlineLevel="0" collapsed="false">
      <c r="A6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3" s="0" t="str">
        <f aca="false">IF($A6743="","",INDEX(CARTAO_COMPRAS!$C:$C,INT((ROW()-2)/20)+2))</f>
        <v/>
      </c>
      <c r="C6743" s="0" t="str">
        <f aca="false">IF($A6743="","",INDEX(CARTAO_COMPRAS!$D:$D,INT((ROW()-2)/20)+2))</f>
        <v/>
      </c>
      <c r="D6743" s="0" t="str">
        <f aca="false">IF($A6743="","",INDEX(CARTAO_COMPRAS!$E:$E,INT((ROW()-2)/20)+2))</f>
        <v/>
      </c>
      <c r="E6743" s="0" t="str">
        <f aca="false">IF($A6743="","",INDEX(CARTAO_COMPRAS!$H:$H,INT((ROW()-2)/20)+2)+MOD(ROW()-2,20))</f>
        <v/>
      </c>
      <c r="F6743" s="0" t="str">
        <f aca="false">IF($A6743="","",INDEX(CARTAO_COMPRAS!$G:$G,INT((ROW()-2)/20)+2))</f>
        <v/>
      </c>
      <c r="G6743" s="5" t="str">
        <f aca="false">IF($A6743="","",INDEX(CARTAO_COMPRAS!$I:$I,INT((ROW()-2)/20)+2))</f>
        <v/>
      </c>
      <c r="H6743" s="4" t="str">
        <f aca="false">IF($A6743="","",EDATE(INDEX(CARTAO_COMPRAS!$J:$J,INT((ROW()-2)/20)+2),MOD(ROW()-2,20)))</f>
        <v/>
      </c>
      <c r="I6743" s="4" t="str">
        <f aca="false">IF($H6743="","",$H6743-WEEKDAY($H6743,2)+1)</f>
        <v/>
      </c>
      <c r="J6743" s="4" t="str">
        <f aca="false">IF($I6743="","",$I6743+6)</f>
        <v/>
      </c>
      <c r="K6743" s="6" t="str">
        <f aca="false">IF($H6743="","",DATE(YEAR($H6743),MONTH($H6743),1))</f>
        <v/>
      </c>
      <c r="L6743" s="0" t="str">
        <f aca="false">IF($A6743="","",INDEX(CARTAO_COMPRAS!$K:$K,INT((ROW()-2)/20)+2))</f>
        <v/>
      </c>
      <c r="M6743" s="0" t="str">
        <f aca="false">IF($A6743="","","Compra no cartão")</f>
        <v/>
      </c>
    </row>
    <row r="6744" customFormat="false" ht="13.5" hidden="false" customHeight="false" outlineLevel="0" collapsed="false">
      <c r="A6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4" s="0" t="str">
        <f aca="false">IF($A6744="","",INDEX(CARTAO_COMPRAS!$C:$C,INT((ROW()-2)/20)+2))</f>
        <v/>
      </c>
      <c r="C6744" s="0" t="str">
        <f aca="false">IF($A6744="","",INDEX(CARTAO_COMPRAS!$D:$D,INT((ROW()-2)/20)+2))</f>
        <v/>
      </c>
      <c r="D6744" s="0" t="str">
        <f aca="false">IF($A6744="","",INDEX(CARTAO_COMPRAS!$E:$E,INT((ROW()-2)/20)+2))</f>
        <v/>
      </c>
      <c r="E6744" s="0" t="str">
        <f aca="false">IF($A6744="","",INDEX(CARTAO_COMPRAS!$H:$H,INT((ROW()-2)/20)+2)+MOD(ROW()-2,20))</f>
        <v/>
      </c>
      <c r="F6744" s="0" t="str">
        <f aca="false">IF($A6744="","",INDEX(CARTAO_COMPRAS!$G:$G,INT((ROW()-2)/20)+2))</f>
        <v/>
      </c>
      <c r="G6744" s="5" t="str">
        <f aca="false">IF($A6744="","",INDEX(CARTAO_COMPRAS!$I:$I,INT((ROW()-2)/20)+2))</f>
        <v/>
      </c>
      <c r="H6744" s="4" t="str">
        <f aca="false">IF($A6744="","",EDATE(INDEX(CARTAO_COMPRAS!$J:$J,INT((ROW()-2)/20)+2),MOD(ROW()-2,20)))</f>
        <v/>
      </c>
      <c r="I6744" s="4" t="str">
        <f aca="false">IF($H6744="","",$H6744-WEEKDAY($H6744,2)+1)</f>
        <v/>
      </c>
      <c r="J6744" s="4" t="str">
        <f aca="false">IF($I6744="","",$I6744+6)</f>
        <v/>
      </c>
      <c r="K6744" s="6" t="str">
        <f aca="false">IF($H6744="","",DATE(YEAR($H6744),MONTH($H6744),1))</f>
        <v/>
      </c>
      <c r="L6744" s="0" t="str">
        <f aca="false">IF($A6744="","",INDEX(CARTAO_COMPRAS!$K:$K,INT((ROW()-2)/20)+2))</f>
        <v/>
      </c>
      <c r="M6744" s="0" t="str">
        <f aca="false">IF($A6744="","","Compra no cartão")</f>
        <v/>
      </c>
    </row>
    <row r="6745" customFormat="false" ht="13.5" hidden="false" customHeight="false" outlineLevel="0" collapsed="false">
      <c r="A6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5" s="0" t="str">
        <f aca="false">IF($A6745="","",INDEX(CARTAO_COMPRAS!$C:$C,INT((ROW()-2)/20)+2))</f>
        <v/>
      </c>
      <c r="C6745" s="0" t="str">
        <f aca="false">IF($A6745="","",INDEX(CARTAO_COMPRAS!$D:$D,INT((ROW()-2)/20)+2))</f>
        <v/>
      </c>
      <c r="D6745" s="0" t="str">
        <f aca="false">IF($A6745="","",INDEX(CARTAO_COMPRAS!$E:$E,INT((ROW()-2)/20)+2))</f>
        <v/>
      </c>
      <c r="E6745" s="0" t="str">
        <f aca="false">IF($A6745="","",INDEX(CARTAO_COMPRAS!$H:$H,INT((ROW()-2)/20)+2)+MOD(ROW()-2,20))</f>
        <v/>
      </c>
      <c r="F6745" s="0" t="str">
        <f aca="false">IF($A6745="","",INDEX(CARTAO_COMPRAS!$G:$G,INT((ROW()-2)/20)+2))</f>
        <v/>
      </c>
      <c r="G6745" s="5" t="str">
        <f aca="false">IF($A6745="","",INDEX(CARTAO_COMPRAS!$I:$I,INT((ROW()-2)/20)+2))</f>
        <v/>
      </c>
      <c r="H6745" s="4" t="str">
        <f aca="false">IF($A6745="","",EDATE(INDEX(CARTAO_COMPRAS!$J:$J,INT((ROW()-2)/20)+2),MOD(ROW()-2,20)))</f>
        <v/>
      </c>
      <c r="I6745" s="4" t="str">
        <f aca="false">IF($H6745="","",$H6745-WEEKDAY($H6745,2)+1)</f>
        <v/>
      </c>
      <c r="J6745" s="4" t="str">
        <f aca="false">IF($I6745="","",$I6745+6)</f>
        <v/>
      </c>
      <c r="K6745" s="6" t="str">
        <f aca="false">IF($H6745="","",DATE(YEAR($H6745),MONTH($H6745),1))</f>
        <v/>
      </c>
      <c r="L6745" s="0" t="str">
        <f aca="false">IF($A6745="","",INDEX(CARTAO_COMPRAS!$K:$K,INT((ROW()-2)/20)+2))</f>
        <v/>
      </c>
      <c r="M6745" s="0" t="str">
        <f aca="false">IF($A6745="","","Compra no cartão")</f>
        <v/>
      </c>
    </row>
    <row r="6746" customFormat="false" ht="13.5" hidden="false" customHeight="false" outlineLevel="0" collapsed="false">
      <c r="A6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6" s="0" t="str">
        <f aca="false">IF($A6746="","",INDEX(CARTAO_COMPRAS!$C:$C,INT((ROW()-2)/20)+2))</f>
        <v/>
      </c>
      <c r="C6746" s="0" t="str">
        <f aca="false">IF($A6746="","",INDEX(CARTAO_COMPRAS!$D:$D,INT((ROW()-2)/20)+2))</f>
        <v/>
      </c>
      <c r="D6746" s="0" t="str">
        <f aca="false">IF($A6746="","",INDEX(CARTAO_COMPRAS!$E:$E,INT((ROW()-2)/20)+2))</f>
        <v/>
      </c>
      <c r="E6746" s="0" t="str">
        <f aca="false">IF($A6746="","",INDEX(CARTAO_COMPRAS!$H:$H,INT((ROW()-2)/20)+2)+MOD(ROW()-2,20))</f>
        <v/>
      </c>
      <c r="F6746" s="0" t="str">
        <f aca="false">IF($A6746="","",INDEX(CARTAO_COMPRAS!$G:$G,INT((ROW()-2)/20)+2))</f>
        <v/>
      </c>
      <c r="G6746" s="5" t="str">
        <f aca="false">IF($A6746="","",INDEX(CARTAO_COMPRAS!$I:$I,INT((ROW()-2)/20)+2))</f>
        <v/>
      </c>
      <c r="H6746" s="4" t="str">
        <f aca="false">IF($A6746="","",EDATE(INDEX(CARTAO_COMPRAS!$J:$J,INT((ROW()-2)/20)+2),MOD(ROW()-2,20)))</f>
        <v/>
      </c>
      <c r="I6746" s="4" t="str">
        <f aca="false">IF($H6746="","",$H6746-WEEKDAY($H6746,2)+1)</f>
        <v/>
      </c>
      <c r="J6746" s="4" t="str">
        <f aca="false">IF($I6746="","",$I6746+6)</f>
        <v/>
      </c>
      <c r="K6746" s="6" t="str">
        <f aca="false">IF($H6746="","",DATE(YEAR($H6746),MONTH($H6746),1))</f>
        <v/>
      </c>
      <c r="L6746" s="0" t="str">
        <f aca="false">IF($A6746="","",INDEX(CARTAO_COMPRAS!$K:$K,INT((ROW()-2)/20)+2))</f>
        <v/>
      </c>
      <c r="M6746" s="0" t="str">
        <f aca="false">IF($A6746="","","Compra no cartão")</f>
        <v/>
      </c>
    </row>
    <row r="6747" customFormat="false" ht="13.5" hidden="false" customHeight="false" outlineLevel="0" collapsed="false">
      <c r="A6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7" s="0" t="str">
        <f aca="false">IF($A6747="","",INDEX(CARTAO_COMPRAS!$C:$C,INT((ROW()-2)/20)+2))</f>
        <v/>
      </c>
      <c r="C6747" s="0" t="str">
        <f aca="false">IF($A6747="","",INDEX(CARTAO_COMPRAS!$D:$D,INT((ROW()-2)/20)+2))</f>
        <v/>
      </c>
      <c r="D6747" s="0" t="str">
        <f aca="false">IF($A6747="","",INDEX(CARTAO_COMPRAS!$E:$E,INT((ROW()-2)/20)+2))</f>
        <v/>
      </c>
      <c r="E6747" s="0" t="str">
        <f aca="false">IF($A6747="","",INDEX(CARTAO_COMPRAS!$H:$H,INT((ROW()-2)/20)+2)+MOD(ROW()-2,20))</f>
        <v/>
      </c>
      <c r="F6747" s="0" t="str">
        <f aca="false">IF($A6747="","",INDEX(CARTAO_COMPRAS!$G:$G,INT((ROW()-2)/20)+2))</f>
        <v/>
      </c>
      <c r="G6747" s="5" t="str">
        <f aca="false">IF($A6747="","",INDEX(CARTAO_COMPRAS!$I:$I,INT((ROW()-2)/20)+2))</f>
        <v/>
      </c>
      <c r="H6747" s="4" t="str">
        <f aca="false">IF($A6747="","",EDATE(INDEX(CARTAO_COMPRAS!$J:$J,INT((ROW()-2)/20)+2),MOD(ROW()-2,20)))</f>
        <v/>
      </c>
      <c r="I6747" s="4" t="str">
        <f aca="false">IF($H6747="","",$H6747-WEEKDAY($H6747,2)+1)</f>
        <v/>
      </c>
      <c r="J6747" s="4" t="str">
        <f aca="false">IF($I6747="","",$I6747+6)</f>
        <v/>
      </c>
      <c r="K6747" s="6" t="str">
        <f aca="false">IF($H6747="","",DATE(YEAR($H6747),MONTH($H6747),1))</f>
        <v/>
      </c>
      <c r="L6747" s="0" t="str">
        <f aca="false">IF($A6747="","",INDEX(CARTAO_COMPRAS!$K:$K,INT((ROW()-2)/20)+2))</f>
        <v/>
      </c>
      <c r="M6747" s="0" t="str">
        <f aca="false">IF($A6747="","","Compra no cartão")</f>
        <v/>
      </c>
    </row>
    <row r="6748" customFormat="false" ht="13.5" hidden="false" customHeight="false" outlineLevel="0" collapsed="false">
      <c r="A6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8" s="0" t="str">
        <f aca="false">IF($A6748="","",INDEX(CARTAO_COMPRAS!$C:$C,INT((ROW()-2)/20)+2))</f>
        <v/>
      </c>
      <c r="C6748" s="0" t="str">
        <f aca="false">IF($A6748="","",INDEX(CARTAO_COMPRAS!$D:$D,INT((ROW()-2)/20)+2))</f>
        <v/>
      </c>
      <c r="D6748" s="0" t="str">
        <f aca="false">IF($A6748="","",INDEX(CARTAO_COMPRAS!$E:$E,INT((ROW()-2)/20)+2))</f>
        <v/>
      </c>
      <c r="E6748" s="0" t="str">
        <f aca="false">IF($A6748="","",INDEX(CARTAO_COMPRAS!$H:$H,INT((ROW()-2)/20)+2)+MOD(ROW()-2,20))</f>
        <v/>
      </c>
      <c r="F6748" s="0" t="str">
        <f aca="false">IF($A6748="","",INDEX(CARTAO_COMPRAS!$G:$G,INT((ROW()-2)/20)+2))</f>
        <v/>
      </c>
      <c r="G6748" s="5" t="str">
        <f aca="false">IF($A6748="","",INDEX(CARTAO_COMPRAS!$I:$I,INT((ROW()-2)/20)+2))</f>
        <v/>
      </c>
      <c r="H6748" s="4" t="str">
        <f aca="false">IF($A6748="","",EDATE(INDEX(CARTAO_COMPRAS!$J:$J,INT((ROW()-2)/20)+2),MOD(ROW()-2,20)))</f>
        <v/>
      </c>
      <c r="I6748" s="4" t="str">
        <f aca="false">IF($H6748="","",$H6748-WEEKDAY($H6748,2)+1)</f>
        <v/>
      </c>
      <c r="J6748" s="4" t="str">
        <f aca="false">IF($I6748="","",$I6748+6)</f>
        <v/>
      </c>
      <c r="K6748" s="6" t="str">
        <f aca="false">IF($H6748="","",DATE(YEAR($H6748),MONTH($H6748),1))</f>
        <v/>
      </c>
      <c r="L6748" s="0" t="str">
        <f aca="false">IF($A6748="","",INDEX(CARTAO_COMPRAS!$K:$K,INT((ROW()-2)/20)+2))</f>
        <v/>
      </c>
      <c r="M6748" s="0" t="str">
        <f aca="false">IF($A6748="","","Compra no cartão")</f>
        <v/>
      </c>
    </row>
    <row r="6749" customFormat="false" ht="13.5" hidden="false" customHeight="false" outlineLevel="0" collapsed="false">
      <c r="A6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49" s="0" t="str">
        <f aca="false">IF($A6749="","",INDEX(CARTAO_COMPRAS!$C:$C,INT((ROW()-2)/20)+2))</f>
        <v/>
      </c>
      <c r="C6749" s="0" t="str">
        <f aca="false">IF($A6749="","",INDEX(CARTAO_COMPRAS!$D:$D,INT((ROW()-2)/20)+2))</f>
        <v/>
      </c>
      <c r="D6749" s="0" t="str">
        <f aca="false">IF($A6749="","",INDEX(CARTAO_COMPRAS!$E:$E,INT((ROW()-2)/20)+2))</f>
        <v/>
      </c>
      <c r="E6749" s="0" t="str">
        <f aca="false">IF($A6749="","",INDEX(CARTAO_COMPRAS!$H:$H,INT((ROW()-2)/20)+2)+MOD(ROW()-2,20))</f>
        <v/>
      </c>
      <c r="F6749" s="0" t="str">
        <f aca="false">IF($A6749="","",INDEX(CARTAO_COMPRAS!$G:$G,INT((ROW()-2)/20)+2))</f>
        <v/>
      </c>
      <c r="G6749" s="5" t="str">
        <f aca="false">IF($A6749="","",INDEX(CARTAO_COMPRAS!$I:$I,INT((ROW()-2)/20)+2))</f>
        <v/>
      </c>
      <c r="H6749" s="4" t="str">
        <f aca="false">IF($A6749="","",EDATE(INDEX(CARTAO_COMPRAS!$J:$J,INT((ROW()-2)/20)+2),MOD(ROW()-2,20)))</f>
        <v/>
      </c>
      <c r="I6749" s="4" t="str">
        <f aca="false">IF($H6749="","",$H6749-WEEKDAY($H6749,2)+1)</f>
        <v/>
      </c>
      <c r="J6749" s="4" t="str">
        <f aca="false">IF($I6749="","",$I6749+6)</f>
        <v/>
      </c>
      <c r="K6749" s="6" t="str">
        <f aca="false">IF($H6749="","",DATE(YEAR($H6749),MONTH($H6749),1))</f>
        <v/>
      </c>
      <c r="L6749" s="0" t="str">
        <f aca="false">IF($A6749="","",INDEX(CARTAO_COMPRAS!$K:$K,INT((ROW()-2)/20)+2))</f>
        <v/>
      </c>
      <c r="M6749" s="0" t="str">
        <f aca="false">IF($A6749="","","Compra no cartão")</f>
        <v/>
      </c>
    </row>
    <row r="6750" customFormat="false" ht="13.5" hidden="false" customHeight="false" outlineLevel="0" collapsed="false">
      <c r="A6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0" s="0" t="str">
        <f aca="false">IF($A6750="","",INDEX(CARTAO_COMPRAS!$C:$C,INT((ROW()-2)/20)+2))</f>
        <v/>
      </c>
      <c r="C6750" s="0" t="str">
        <f aca="false">IF($A6750="","",INDEX(CARTAO_COMPRAS!$D:$D,INT((ROW()-2)/20)+2))</f>
        <v/>
      </c>
      <c r="D6750" s="0" t="str">
        <f aca="false">IF($A6750="","",INDEX(CARTAO_COMPRAS!$E:$E,INT((ROW()-2)/20)+2))</f>
        <v/>
      </c>
      <c r="E6750" s="0" t="str">
        <f aca="false">IF($A6750="","",INDEX(CARTAO_COMPRAS!$H:$H,INT((ROW()-2)/20)+2)+MOD(ROW()-2,20))</f>
        <v/>
      </c>
      <c r="F6750" s="0" t="str">
        <f aca="false">IF($A6750="","",INDEX(CARTAO_COMPRAS!$G:$G,INT((ROW()-2)/20)+2))</f>
        <v/>
      </c>
      <c r="G6750" s="5" t="str">
        <f aca="false">IF($A6750="","",INDEX(CARTAO_COMPRAS!$I:$I,INT((ROW()-2)/20)+2))</f>
        <v/>
      </c>
      <c r="H6750" s="4" t="str">
        <f aca="false">IF($A6750="","",EDATE(INDEX(CARTAO_COMPRAS!$J:$J,INT((ROW()-2)/20)+2),MOD(ROW()-2,20)))</f>
        <v/>
      </c>
      <c r="I6750" s="4" t="str">
        <f aca="false">IF($H6750="","",$H6750-WEEKDAY($H6750,2)+1)</f>
        <v/>
      </c>
      <c r="J6750" s="4" t="str">
        <f aca="false">IF($I6750="","",$I6750+6)</f>
        <v/>
      </c>
      <c r="K6750" s="6" t="str">
        <f aca="false">IF($H6750="","",DATE(YEAR($H6750),MONTH($H6750),1))</f>
        <v/>
      </c>
      <c r="L6750" s="0" t="str">
        <f aca="false">IF($A6750="","",INDEX(CARTAO_COMPRAS!$K:$K,INT((ROW()-2)/20)+2))</f>
        <v/>
      </c>
      <c r="M6750" s="0" t="str">
        <f aca="false">IF($A6750="","","Compra no cartão")</f>
        <v/>
      </c>
    </row>
    <row r="6751" customFormat="false" ht="13.5" hidden="false" customHeight="false" outlineLevel="0" collapsed="false">
      <c r="A6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1" s="0" t="str">
        <f aca="false">IF($A6751="","",INDEX(CARTAO_COMPRAS!$C:$C,INT((ROW()-2)/20)+2))</f>
        <v/>
      </c>
      <c r="C6751" s="0" t="str">
        <f aca="false">IF($A6751="","",INDEX(CARTAO_COMPRAS!$D:$D,INT((ROW()-2)/20)+2))</f>
        <v/>
      </c>
      <c r="D6751" s="0" t="str">
        <f aca="false">IF($A6751="","",INDEX(CARTAO_COMPRAS!$E:$E,INT((ROW()-2)/20)+2))</f>
        <v/>
      </c>
      <c r="E6751" s="0" t="str">
        <f aca="false">IF($A6751="","",INDEX(CARTAO_COMPRAS!$H:$H,INT((ROW()-2)/20)+2)+MOD(ROW()-2,20))</f>
        <v/>
      </c>
      <c r="F6751" s="0" t="str">
        <f aca="false">IF($A6751="","",INDEX(CARTAO_COMPRAS!$G:$G,INT((ROW()-2)/20)+2))</f>
        <v/>
      </c>
      <c r="G6751" s="5" t="str">
        <f aca="false">IF($A6751="","",INDEX(CARTAO_COMPRAS!$I:$I,INT((ROW()-2)/20)+2))</f>
        <v/>
      </c>
      <c r="H6751" s="4" t="str">
        <f aca="false">IF($A6751="","",EDATE(INDEX(CARTAO_COMPRAS!$J:$J,INT((ROW()-2)/20)+2),MOD(ROW()-2,20)))</f>
        <v/>
      </c>
      <c r="I6751" s="4" t="str">
        <f aca="false">IF($H6751="","",$H6751-WEEKDAY($H6751,2)+1)</f>
        <v/>
      </c>
      <c r="J6751" s="4" t="str">
        <f aca="false">IF($I6751="","",$I6751+6)</f>
        <v/>
      </c>
      <c r="K6751" s="6" t="str">
        <f aca="false">IF($H6751="","",DATE(YEAR($H6751),MONTH($H6751),1))</f>
        <v/>
      </c>
      <c r="L6751" s="0" t="str">
        <f aca="false">IF($A6751="","",INDEX(CARTAO_COMPRAS!$K:$K,INT((ROW()-2)/20)+2))</f>
        <v/>
      </c>
      <c r="M6751" s="0" t="str">
        <f aca="false">IF($A6751="","","Compra no cartão")</f>
        <v/>
      </c>
    </row>
    <row r="6752" customFormat="false" ht="13.5" hidden="false" customHeight="false" outlineLevel="0" collapsed="false">
      <c r="A6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2" s="0" t="str">
        <f aca="false">IF($A6752="","",INDEX(CARTAO_COMPRAS!$C:$C,INT((ROW()-2)/20)+2))</f>
        <v/>
      </c>
      <c r="C6752" s="0" t="str">
        <f aca="false">IF($A6752="","",INDEX(CARTAO_COMPRAS!$D:$D,INT((ROW()-2)/20)+2))</f>
        <v/>
      </c>
      <c r="D6752" s="0" t="str">
        <f aca="false">IF($A6752="","",INDEX(CARTAO_COMPRAS!$E:$E,INT((ROW()-2)/20)+2))</f>
        <v/>
      </c>
      <c r="E6752" s="0" t="str">
        <f aca="false">IF($A6752="","",INDEX(CARTAO_COMPRAS!$H:$H,INT((ROW()-2)/20)+2)+MOD(ROW()-2,20))</f>
        <v/>
      </c>
      <c r="F6752" s="0" t="str">
        <f aca="false">IF($A6752="","",INDEX(CARTAO_COMPRAS!$G:$G,INT((ROW()-2)/20)+2))</f>
        <v/>
      </c>
      <c r="G6752" s="5" t="str">
        <f aca="false">IF($A6752="","",INDEX(CARTAO_COMPRAS!$I:$I,INT((ROW()-2)/20)+2))</f>
        <v/>
      </c>
      <c r="H6752" s="4" t="str">
        <f aca="false">IF($A6752="","",EDATE(INDEX(CARTAO_COMPRAS!$J:$J,INT((ROW()-2)/20)+2),MOD(ROW()-2,20)))</f>
        <v/>
      </c>
      <c r="I6752" s="4" t="str">
        <f aca="false">IF($H6752="","",$H6752-WEEKDAY($H6752,2)+1)</f>
        <v/>
      </c>
      <c r="J6752" s="4" t="str">
        <f aca="false">IF($I6752="","",$I6752+6)</f>
        <v/>
      </c>
      <c r="K6752" s="6" t="str">
        <f aca="false">IF($H6752="","",DATE(YEAR($H6752),MONTH($H6752),1))</f>
        <v/>
      </c>
      <c r="L6752" s="0" t="str">
        <f aca="false">IF($A6752="","",INDEX(CARTAO_COMPRAS!$K:$K,INT((ROW()-2)/20)+2))</f>
        <v/>
      </c>
      <c r="M6752" s="0" t="str">
        <f aca="false">IF($A6752="","","Compra no cartão")</f>
        <v/>
      </c>
    </row>
    <row r="6753" customFormat="false" ht="13.5" hidden="false" customHeight="false" outlineLevel="0" collapsed="false">
      <c r="A6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3" s="0" t="str">
        <f aca="false">IF($A6753="","",INDEX(CARTAO_COMPRAS!$C:$C,INT((ROW()-2)/20)+2))</f>
        <v/>
      </c>
      <c r="C6753" s="0" t="str">
        <f aca="false">IF($A6753="","",INDEX(CARTAO_COMPRAS!$D:$D,INT((ROW()-2)/20)+2))</f>
        <v/>
      </c>
      <c r="D6753" s="0" t="str">
        <f aca="false">IF($A6753="","",INDEX(CARTAO_COMPRAS!$E:$E,INT((ROW()-2)/20)+2))</f>
        <v/>
      </c>
      <c r="E6753" s="0" t="str">
        <f aca="false">IF($A6753="","",INDEX(CARTAO_COMPRAS!$H:$H,INT((ROW()-2)/20)+2)+MOD(ROW()-2,20))</f>
        <v/>
      </c>
      <c r="F6753" s="0" t="str">
        <f aca="false">IF($A6753="","",INDEX(CARTAO_COMPRAS!$G:$G,INT((ROW()-2)/20)+2))</f>
        <v/>
      </c>
      <c r="G6753" s="5" t="str">
        <f aca="false">IF($A6753="","",INDEX(CARTAO_COMPRAS!$I:$I,INT((ROW()-2)/20)+2))</f>
        <v/>
      </c>
      <c r="H6753" s="4" t="str">
        <f aca="false">IF($A6753="","",EDATE(INDEX(CARTAO_COMPRAS!$J:$J,INT((ROW()-2)/20)+2),MOD(ROW()-2,20)))</f>
        <v/>
      </c>
      <c r="I6753" s="4" t="str">
        <f aca="false">IF($H6753="","",$H6753-WEEKDAY($H6753,2)+1)</f>
        <v/>
      </c>
      <c r="J6753" s="4" t="str">
        <f aca="false">IF($I6753="","",$I6753+6)</f>
        <v/>
      </c>
      <c r="K6753" s="6" t="str">
        <f aca="false">IF($H6753="","",DATE(YEAR($H6753),MONTH($H6753),1))</f>
        <v/>
      </c>
      <c r="L6753" s="0" t="str">
        <f aca="false">IF($A6753="","",INDEX(CARTAO_COMPRAS!$K:$K,INT((ROW()-2)/20)+2))</f>
        <v/>
      </c>
      <c r="M6753" s="0" t="str">
        <f aca="false">IF($A6753="","","Compra no cartão")</f>
        <v/>
      </c>
    </row>
    <row r="6754" customFormat="false" ht="13.5" hidden="false" customHeight="false" outlineLevel="0" collapsed="false">
      <c r="A6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4" s="0" t="str">
        <f aca="false">IF($A6754="","",INDEX(CARTAO_COMPRAS!$C:$C,INT((ROW()-2)/20)+2))</f>
        <v/>
      </c>
      <c r="C6754" s="0" t="str">
        <f aca="false">IF($A6754="","",INDEX(CARTAO_COMPRAS!$D:$D,INT((ROW()-2)/20)+2))</f>
        <v/>
      </c>
      <c r="D6754" s="0" t="str">
        <f aca="false">IF($A6754="","",INDEX(CARTAO_COMPRAS!$E:$E,INT((ROW()-2)/20)+2))</f>
        <v/>
      </c>
      <c r="E6754" s="0" t="str">
        <f aca="false">IF($A6754="","",INDEX(CARTAO_COMPRAS!$H:$H,INT((ROW()-2)/20)+2)+MOD(ROW()-2,20))</f>
        <v/>
      </c>
      <c r="F6754" s="0" t="str">
        <f aca="false">IF($A6754="","",INDEX(CARTAO_COMPRAS!$G:$G,INT((ROW()-2)/20)+2))</f>
        <v/>
      </c>
      <c r="G6754" s="5" t="str">
        <f aca="false">IF($A6754="","",INDEX(CARTAO_COMPRAS!$I:$I,INT((ROW()-2)/20)+2))</f>
        <v/>
      </c>
      <c r="H6754" s="4" t="str">
        <f aca="false">IF($A6754="","",EDATE(INDEX(CARTAO_COMPRAS!$J:$J,INT((ROW()-2)/20)+2),MOD(ROW()-2,20)))</f>
        <v/>
      </c>
      <c r="I6754" s="4" t="str">
        <f aca="false">IF($H6754="","",$H6754-WEEKDAY($H6754,2)+1)</f>
        <v/>
      </c>
      <c r="J6754" s="4" t="str">
        <f aca="false">IF($I6754="","",$I6754+6)</f>
        <v/>
      </c>
      <c r="K6754" s="6" t="str">
        <f aca="false">IF($H6754="","",DATE(YEAR($H6754),MONTH($H6754),1))</f>
        <v/>
      </c>
      <c r="L6754" s="0" t="str">
        <f aca="false">IF($A6754="","",INDEX(CARTAO_COMPRAS!$K:$K,INT((ROW()-2)/20)+2))</f>
        <v/>
      </c>
      <c r="M6754" s="0" t="str">
        <f aca="false">IF($A6754="","","Compra no cartão")</f>
        <v/>
      </c>
    </row>
    <row r="6755" customFormat="false" ht="13.5" hidden="false" customHeight="false" outlineLevel="0" collapsed="false">
      <c r="A6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5" s="0" t="str">
        <f aca="false">IF($A6755="","",INDEX(CARTAO_COMPRAS!$C:$C,INT((ROW()-2)/20)+2))</f>
        <v/>
      </c>
      <c r="C6755" s="0" t="str">
        <f aca="false">IF($A6755="","",INDEX(CARTAO_COMPRAS!$D:$D,INT((ROW()-2)/20)+2))</f>
        <v/>
      </c>
      <c r="D6755" s="0" t="str">
        <f aca="false">IF($A6755="","",INDEX(CARTAO_COMPRAS!$E:$E,INT((ROW()-2)/20)+2))</f>
        <v/>
      </c>
      <c r="E6755" s="0" t="str">
        <f aca="false">IF($A6755="","",INDEX(CARTAO_COMPRAS!$H:$H,INT((ROW()-2)/20)+2)+MOD(ROW()-2,20))</f>
        <v/>
      </c>
      <c r="F6755" s="0" t="str">
        <f aca="false">IF($A6755="","",INDEX(CARTAO_COMPRAS!$G:$G,INT((ROW()-2)/20)+2))</f>
        <v/>
      </c>
      <c r="G6755" s="5" t="str">
        <f aca="false">IF($A6755="","",INDEX(CARTAO_COMPRAS!$I:$I,INT((ROW()-2)/20)+2))</f>
        <v/>
      </c>
      <c r="H6755" s="4" t="str">
        <f aca="false">IF($A6755="","",EDATE(INDEX(CARTAO_COMPRAS!$J:$J,INT((ROW()-2)/20)+2),MOD(ROW()-2,20)))</f>
        <v/>
      </c>
      <c r="I6755" s="4" t="str">
        <f aca="false">IF($H6755="","",$H6755-WEEKDAY($H6755,2)+1)</f>
        <v/>
      </c>
      <c r="J6755" s="4" t="str">
        <f aca="false">IF($I6755="","",$I6755+6)</f>
        <v/>
      </c>
      <c r="K6755" s="6" t="str">
        <f aca="false">IF($H6755="","",DATE(YEAR($H6755),MONTH($H6755),1))</f>
        <v/>
      </c>
      <c r="L6755" s="0" t="str">
        <f aca="false">IF($A6755="","",INDEX(CARTAO_COMPRAS!$K:$K,INT((ROW()-2)/20)+2))</f>
        <v/>
      </c>
      <c r="M6755" s="0" t="str">
        <f aca="false">IF($A6755="","","Compra no cartão")</f>
        <v/>
      </c>
    </row>
    <row r="6756" customFormat="false" ht="13.5" hidden="false" customHeight="false" outlineLevel="0" collapsed="false">
      <c r="A6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6" s="0" t="str">
        <f aca="false">IF($A6756="","",INDEX(CARTAO_COMPRAS!$C:$C,INT((ROW()-2)/20)+2))</f>
        <v/>
      </c>
      <c r="C6756" s="0" t="str">
        <f aca="false">IF($A6756="","",INDEX(CARTAO_COMPRAS!$D:$D,INT((ROW()-2)/20)+2))</f>
        <v/>
      </c>
      <c r="D6756" s="0" t="str">
        <f aca="false">IF($A6756="","",INDEX(CARTAO_COMPRAS!$E:$E,INT((ROW()-2)/20)+2))</f>
        <v/>
      </c>
      <c r="E6756" s="0" t="str">
        <f aca="false">IF($A6756="","",INDEX(CARTAO_COMPRAS!$H:$H,INT((ROW()-2)/20)+2)+MOD(ROW()-2,20))</f>
        <v/>
      </c>
      <c r="F6756" s="0" t="str">
        <f aca="false">IF($A6756="","",INDEX(CARTAO_COMPRAS!$G:$G,INT((ROW()-2)/20)+2))</f>
        <v/>
      </c>
      <c r="G6756" s="5" t="str">
        <f aca="false">IF($A6756="","",INDEX(CARTAO_COMPRAS!$I:$I,INT((ROW()-2)/20)+2))</f>
        <v/>
      </c>
      <c r="H6756" s="4" t="str">
        <f aca="false">IF($A6756="","",EDATE(INDEX(CARTAO_COMPRAS!$J:$J,INT((ROW()-2)/20)+2),MOD(ROW()-2,20)))</f>
        <v/>
      </c>
      <c r="I6756" s="4" t="str">
        <f aca="false">IF($H6756="","",$H6756-WEEKDAY($H6756,2)+1)</f>
        <v/>
      </c>
      <c r="J6756" s="4" t="str">
        <f aca="false">IF($I6756="","",$I6756+6)</f>
        <v/>
      </c>
      <c r="K6756" s="6" t="str">
        <f aca="false">IF($H6756="","",DATE(YEAR($H6756),MONTH($H6756),1))</f>
        <v/>
      </c>
      <c r="L6756" s="0" t="str">
        <f aca="false">IF($A6756="","",INDEX(CARTAO_COMPRAS!$K:$K,INT((ROW()-2)/20)+2))</f>
        <v/>
      </c>
      <c r="M6756" s="0" t="str">
        <f aca="false">IF($A6756="","","Compra no cartão")</f>
        <v/>
      </c>
    </row>
    <row r="6757" customFormat="false" ht="13.5" hidden="false" customHeight="false" outlineLevel="0" collapsed="false">
      <c r="A6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7" s="0" t="str">
        <f aca="false">IF($A6757="","",INDEX(CARTAO_COMPRAS!$C:$C,INT((ROW()-2)/20)+2))</f>
        <v/>
      </c>
      <c r="C6757" s="0" t="str">
        <f aca="false">IF($A6757="","",INDEX(CARTAO_COMPRAS!$D:$D,INT((ROW()-2)/20)+2))</f>
        <v/>
      </c>
      <c r="D6757" s="0" t="str">
        <f aca="false">IF($A6757="","",INDEX(CARTAO_COMPRAS!$E:$E,INT((ROW()-2)/20)+2))</f>
        <v/>
      </c>
      <c r="E6757" s="0" t="str">
        <f aca="false">IF($A6757="","",INDEX(CARTAO_COMPRAS!$H:$H,INT((ROW()-2)/20)+2)+MOD(ROW()-2,20))</f>
        <v/>
      </c>
      <c r="F6757" s="0" t="str">
        <f aca="false">IF($A6757="","",INDEX(CARTAO_COMPRAS!$G:$G,INT((ROW()-2)/20)+2))</f>
        <v/>
      </c>
      <c r="G6757" s="5" t="str">
        <f aca="false">IF($A6757="","",INDEX(CARTAO_COMPRAS!$I:$I,INT((ROW()-2)/20)+2))</f>
        <v/>
      </c>
      <c r="H6757" s="4" t="str">
        <f aca="false">IF($A6757="","",EDATE(INDEX(CARTAO_COMPRAS!$J:$J,INT((ROW()-2)/20)+2),MOD(ROW()-2,20)))</f>
        <v/>
      </c>
      <c r="I6757" s="4" t="str">
        <f aca="false">IF($H6757="","",$H6757-WEEKDAY($H6757,2)+1)</f>
        <v/>
      </c>
      <c r="J6757" s="4" t="str">
        <f aca="false">IF($I6757="","",$I6757+6)</f>
        <v/>
      </c>
      <c r="K6757" s="6" t="str">
        <f aca="false">IF($H6757="","",DATE(YEAR($H6757),MONTH($H6757),1))</f>
        <v/>
      </c>
      <c r="L6757" s="0" t="str">
        <f aca="false">IF($A6757="","",INDEX(CARTAO_COMPRAS!$K:$K,INT((ROW()-2)/20)+2))</f>
        <v/>
      </c>
      <c r="M6757" s="0" t="str">
        <f aca="false">IF($A6757="","","Compra no cartão")</f>
        <v/>
      </c>
    </row>
    <row r="6758" customFormat="false" ht="13.5" hidden="false" customHeight="false" outlineLevel="0" collapsed="false">
      <c r="A6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8" s="0" t="str">
        <f aca="false">IF($A6758="","",INDEX(CARTAO_COMPRAS!$C:$C,INT((ROW()-2)/20)+2))</f>
        <v/>
      </c>
      <c r="C6758" s="0" t="str">
        <f aca="false">IF($A6758="","",INDEX(CARTAO_COMPRAS!$D:$D,INT((ROW()-2)/20)+2))</f>
        <v/>
      </c>
      <c r="D6758" s="0" t="str">
        <f aca="false">IF($A6758="","",INDEX(CARTAO_COMPRAS!$E:$E,INT((ROW()-2)/20)+2))</f>
        <v/>
      </c>
      <c r="E6758" s="0" t="str">
        <f aca="false">IF($A6758="","",INDEX(CARTAO_COMPRAS!$H:$H,INT((ROW()-2)/20)+2)+MOD(ROW()-2,20))</f>
        <v/>
      </c>
      <c r="F6758" s="0" t="str">
        <f aca="false">IF($A6758="","",INDEX(CARTAO_COMPRAS!$G:$G,INT((ROW()-2)/20)+2))</f>
        <v/>
      </c>
      <c r="G6758" s="5" t="str">
        <f aca="false">IF($A6758="","",INDEX(CARTAO_COMPRAS!$I:$I,INT((ROW()-2)/20)+2))</f>
        <v/>
      </c>
      <c r="H6758" s="4" t="str">
        <f aca="false">IF($A6758="","",EDATE(INDEX(CARTAO_COMPRAS!$J:$J,INT((ROW()-2)/20)+2),MOD(ROW()-2,20)))</f>
        <v/>
      </c>
      <c r="I6758" s="4" t="str">
        <f aca="false">IF($H6758="","",$H6758-WEEKDAY($H6758,2)+1)</f>
        <v/>
      </c>
      <c r="J6758" s="4" t="str">
        <f aca="false">IF($I6758="","",$I6758+6)</f>
        <v/>
      </c>
      <c r="K6758" s="6" t="str">
        <f aca="false">IF($H6758="","",DATE(YEAR($H6758),MONTH($H6758),1))</f>
        <v/>
      </c>
      <c r="L6758" s="0" t="str">
        <f aca="false">IF($A6758="","",INDEX(CARTAO_COMPRAS!$K:$K,INT((ROW()-2)/20)+2))</f>
        <v/>
      </c>
      <c r="M6758" s="0" t="str">
        <f aca="false">IF($A6758="","","Compra no cartão")</f>
        <v/>
      </c>
    </row>
    <row r="6759" customFormat="false" ht="13.5" hidden="false" customHeight="false" outlineLevel="0" collapsed="false">
      <c r="A6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59" s="0" t="str">
        <f aca="false">IF($A6759="","",INDEX(CARTAO_COMPRAS!$C:$C,INT((ROW()-2)/20)+2))</f>
        <v/>
      </c>
      <c r="C6759" s="0" t="str">
        <f aca="false">IF($A6759="","",INDEX(CARTAO_COMPRAS!$D:$D,INT((ROW()-2)/20)+2))</f>
        <v/>
      </c>
      <c r="D6759" s="0" t="str">
        <f aca="false">IF($A6759="","",INDEX(CARTAO_COMPRAS!$E:$E,INT((ROW()-2)/20)+2))</f>
        <v/>
      </c>
      <c r="E6759" s="0" t="str">
        <f aca="false">IF($A6759="","",INDEX(CARTAO_COMPRAS!$H:$H,INT((ROW()-2)/20)+2)+MOD(ROW()-2,20))</f>
        <v/>
      </c>
      <c r="F6759" s="0" t="str">
        <f aca="false">IF($A6759="","",INDEX(CARTAO_COMPRAS!$G:$G,INT((ROW()-2)/20)+2))</f>
        <v/>
      </c>
      <c r="G6759" s="5" t="str">
        <f aca="false">IF($A6759="","",INDEX(CARTAO_COMPRAS!$I:$I,INT((ROW()-2)/20)+2))</f>
        <v/>
      </c>
      <c r="H6759" s="4" t="str">
        <f aca="false">IF($A6759="","",EDATE(INDEX(CARTAO_COMPRAS!$J:$J,INT((ROW()-2)/20)+2),MOD(ROW()-2,20)))</f>
        <v/>
      </c>
      <c r="I6759" s="4" t="str">
        <f aca="false">IF($H6759="","",$H6759-WEEKDAY($H6759,2)+1)</f>
        <v/>
      </c>
      <c r="J6759" s="4" t="str">
        <f aca="false">IF($I6759="","",$I6759+6)</f>
        <v/>
      </c>
      <c r="K6759" s="6" t="str">
        <f aca="false">IF($H6759="","",DATE(YEAR($H6759),MONTH($H6759),1))</f>
        <v/>
      </c>
      <c r="L6759" s="0" t="str">
        <f aca="false">IF($A6759="","",INDEX(CARTAO_COMPRAS!$K:$K,INT((ROW()-2)/20)+2))</f>
        <v/>
      </c>
      <c r="M6759" s="0" t="str">
        <f aca="false">IF($A6759="","","Compra no cartão")</f>
        <v/>
      </c>
    </row>
    <row r="6760" customFormat="false" ht="13.5" hidden="false" customHeight="false" outlineLevel="0" collapsed="false">
      <c r="A6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0" s="0" t="str">
        <f aca="false">IF($A6760="","",INDEX(CARTAO_COMPRAS!$C:$C,INT((ROW()-2)/20)+2))</f>
        <v/>
      </c>
      <c r="C6760" s="0" t="str">
        <f aca="false">IF($A6760="","",INDEX(CARTAO_COMPRAS!$D:$D,INT((ROW()-2)/20)+2))</f>
        <v/>
      </c>
      <c r="D6760" s="0" t="str">
        <f aca="false">IF($A6760="","",INDEX(CARTAO_COMPRAS!$E:$E,INT((ROW()-2)/20)+2))</f>
        <v/>
      </c>
      <c r="E6760" s="0" t="str">
        <f aca="false">IF($A6760="","",INDEX(CARTAO_COMPRAS!$H:$H,INT((ROW()-2)/20)+2)+MOD(ROW()-2,20))</f>
        <v/>
      </c>
      <c r="F6760" s="0" t="str">
        <f aca="false">IF($A6760="","",INDEX(CARTAO_COMPRAS!$G:$G,INT((ROW()-2)/20)+2))</f>
        <v/>
      </c>
      <c r="G6760" s="5" t="str">
        <f aca="false">IF($A6760="","",INDEX(CARTAO_COMPRAS!$I:$I,INT((ROW()-2)/20)+2))</f>
        <v/>
      </c>
      <c r="H6760" s="4" t="str">
        <f aca="false">IF($A6760="","",EDATE(INDEX(CARTAO_COMPRAS!$J:$J,INT((ROW()-2)/20)+2),MOD(ROW()-2,20)))</f>
        <v/>
      </c>
      <c r="I6760" s="4" t="str">
        <f aca="false">IF($H6760="","",$H6760-WEEKDAY($H6760,2)+1)</f>
        <v/>
      </c>
      <c r="J6760" s="4" t="str">
        <f aca="false">IF($I6760="","",$I6760+6)</f>
        <v/>
      </c>
      <c r="K6760" s="6" t="str">
        <f aca="false">IF($H6760="","",DATE(YEAR($H6760),MONTH($H6760),1))</f>
        <v/>
      </c>
      <c r="L6760" s="0" t="str">
        <f aca="false">IF($A6760="","",INDEX(CARTAO_COMPRAS!$K:$K,INT((ROW()-2)/20)+2))</f>
        <v/>
      </c>
      <c r="M6760" s="0" t="str">
        <f aca="false">IF($A6760="","","Compra no cartão")</f>
        <v/>
      </c>
    </row>
    <row r="6761" customFormat="false" ht="13.5" hidden="false" customHeight="false" outlineLevel="0" collapsed="false">
      <c r="A6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1" s="0" t="str">
        <f aca="false">IF($A6761="","",INDEX(CARTAO_COMPRAS!$C:$C,INT((ROW()-2)/20)+2))</f>
        <v/>
      </c>
      <c r="C6761" s="0" t="str">
        <f aca="false">IF($A6761="","",INDEX(CARTAO_COMPRAS!$D:$D,INT((ROW()-2)/20)+2))</f>
        <v/>
      </c>
      <c r="D6761" s="0" t="str">
        <f aca="false">IF($A6761="","",INDEX(CARTAO_COMPRAS!$E:$E,INT((ROW()-2)/20)+2))</f>
        <v/>
      </c>
      <c r="E6761" s="0" t="str">
        <f aca="false">IF($A6761="","",INDEX(CARTAO_COMPRAS!$H:$H,INT((ROW()-2)/20)+2)+MOD(ROW()-2,20))</f>
        <v/>
      </c>
      <c r="F6761" s="0" t="str">
        <f aca="false">IF($A6761="","",INDEX(CARTAO_COMPRAS!$G:$G,INT((ROW()-2)/20)+2))</f>
        <v/>
      </c>
      <c r="G6761" s="5" t="str">
        <f aca="false">IF($A6761="","",INDEX(CARTAO_COMPRAS!$I:$I,INT((ROW()-2)/20)+2))</f>
        <v/>
      </c>
      <c r="H6761" s="4" t="str">
        <f aca="false">IF($A6761="","",EDATE(INDEX(CARTAO_COMPRAS!$J:$J,INT((ROW()-2)/20)+2),MOD(ROW()-2,20)))</f>
        <v/>
      </c>
      <c r="I6761" s="4" t="str">
        <f aca="false">IF($H6761="","",$H6761-WEEKDAY($H6761,2)+1)</f>
        <v/>
      </c>
      <c r="J6761" s="4" t="str">
        <f aca="false">IF($I6761="","",$I6761+6)</f>
        <v/>
      </c>
      <c r="K6761" s="6" t="str">
        <f aca="false">IF($H6761="","",DATE(YEAR($H6761),MONTH($H6761),1))</f>
        <v/>
      </c>
      <c r="L6761" s="0" t="str">
        <f aca="false">IF($A6761="","",INDEX(CARTAO_COMPRAS!$K:$K,INT((ROW()-2)/20)+2))</f>
        <v/>
      </c>
      <c r="M6761" s="0" t="str">
        <f aca="false">IF($A6761="","","Compra no cartão")</f>
        <v/>
      </c>
    </row>
    <row r="6762" customFormat="false" ht="13.5" hidden="false" customHeight="false" outlineLevel="0" collapsed="false">
      <c r="A67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2" s="0" t="str">
        <f aca="false">IF($A6762="","",INDEX(CARTAO_COMPRAS!$C:$C,INT((ROW()-2)/20)+2))</f>
        <v/>
      </c>
      <c r="C6762" s="0" t="str">
        <f aca="false">IF($A6762="","",INDEX(CARTAO_COMPRAS!$D:$D,INT((ROW()-2)/20)+2))</f>
        <v/>
      </c>
      <c r="D6762" s="0" t="str">
        <f aca="false">IF($A6762="","",INDEX(CARTAO_COMPRAS!$E:$E,INT((ROW()-2)/20)+2))</f>
        <v/>
      </c>
      <c r="E6762" s="0" t="str">
        <f aca="false">IF($A6762="","",INDEX(CARTAO_COMPRAS!$H:$H,INT((ROW()-2)/20)+2)+MOD(ROW()-2,20))</f>
        <v/>
      </c>
      <c r="F6762" s="0" t="str">
        <f aca="false">IF($A6762="","",INDEX(CARTAO_COMPRAS!$G:$G,INT((ROW()-2)/20)+2))</f>
        <v/>
      </c>
      <c r="G6762" s="5" t="str">
        <f aca="false">IF($A6762="","",INDEX(CARTAO_COMPRAS!$I:$I,INT((ROW()-2)/20)+2))</f>
        <v/>
      </c>
      <c r="H6762" s="4" t="str">
        <f aca="false">IF($A6762="","",EDATE(INDEX(CARTAO_COMPRAS!$J:$J,INT((ROW()-2)/20)+2),MOD(ROW()-2,20)))</f>
        <v/>
      </c>
      <c r="I6762" s="4" t="str">
        <f aca="false">IF($H6762="","",$H6762-WEEKDAY($H6762,2)+1)</f>
        <v/>
      </c>
      <c r="J6762" s="4" t="str">
        <f aca="false">IF($I6762="","",$I6762+6)</f>
        <v/>
      </c>
      <c r="K6762" s="6" t="str">
        <f aca="false">IF($H6762="","",DATE(YEAR($H6762),MONTH($H6762),1))</f>
        <v/>
      </c>
      <c r="L6762" s="0" t="str">
        <f aca="false">IF($A6762="","",INDEX(CARTAO_COMPRAS!$K:$K,INT((ROW()-2)/20)+2))</f>
        <v/>
      </c>
      <c r="M6762" s="0" t="str">
        <f aca="false">IF($A6762="","","Compra no cartão")</f>
        <v/>
      </c>
    </row>
    <row r="6763" customFormat="false" ht="13.5" hidden="false" customHeight="false" outlineLevel="0" collapsed="false">
      <c r="A6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3" s="0" t="str">
        <f aca="false">IF($A6763="","",INDEX(CARTAO_COMPRAS!$C:$C,INT((ROW()-2)/20)+2))</f>
        <v/>
      </c>
      <c r="C6763" s="0" t="str">
        <f aca="false">IF($A6763="","",INDEX(CARTAO_COMPRAS!$D:$D,INT((ROW()-2)/20)+2))</f>
        <v/>
      </c>
      <c r="D6763" s="0" t="str">
        <f aca="false">IF($A6763="","",INDEX(CARTAO_COMPRAS!$E:$E,INT((ROW()-2)/20)+2))</f>
        <v/>
      </c>
      <c r="E6763" s="0" t="str">
        <f aca="false">IF($A6763="","",INDEX(CARTAO_COMPRAS!$H:$H,INT((ROW()-2)/20)+2)+MOD(ROW()-2,20))</f>
        <v/>
      </c>
      <c r="F6763" s="0" t="str">
        <f aca="false">IF($A6763="","",INDEX(CARTAO_COMPRAS!$G:$G,INT((ROW()-2)/20)+2))</f>
        <v/>
      </c>
      <c r="G6763" s="5" t="str">
        <f aca="false">IF($A6763="","",INDEX(CARTAO_COMPRAS!$I:$I,INT((ROW()-2)/20)+2))</f>
        <v/>
      </c>
      <c r="H6763" s="4" t="str">
        <f aca="false">IF($A6763="","",EDATE(INDEX(CARTAO_COMPRAS!$J:$J,INT((ROW()-2)/20)+2),MOD(ROW()-2,20)))</f>
        <v/>
      </c>
      <c r="I6763" s="4" t="str">
        <f aca="false">IF($H6763="","",$H6763-WEEKDAY($H6763,2)+1)</f>
        <v/>
      </c>
      <c r="J6763" s="4" t="str">
        <f aca="false">IF($I6763="","",$I6763+6)</f>
        <v/>
      </c>
      <c r="K6763" s="6" t="str">
        <f aca="false">IF($H6763="","",DATE(YEAR($H6763),MONTH($H6763),1))</f>
        <v/>
      </c>
      <c r="L6763" s="0" t="str">
        <f aca="false">IF($A6763="","",INDEX(CARTAO_COMPRAS!$K:$K,INT((ROW()-2)/20)+2))</f>
        <v/>
      </c>
      <c r="M6763" s="0" t="str">
        <f aca="false">IF($A6763="","","Compra no cartão")</f>
        <v/>
      </c>
    </row>
    <row r="6764" customFormat="false" ht="13.5" hidden="false" customHeight="false" outlineLevel="0" collapsed="false">
      <c r="A6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4" s="0" t="str">
        <f aca="false">IF($A6764="","",INDEX(CARTAO_COMPRAS!$C:$C,INT((ROW()-2)/20)+2))</f>
        <v/>
      </c>
      <c r="C6764" s="0" t="str">
        <f aca="false">IF($A6764="","",INDEX(CARTAO_COMPRAS!$D:$D,INT((ROW()-2)/20)+2))</f>
        <v/>
      </c>
      <c r="D6764" s="0" t="str">
        <f aca="false">IF($A6764="","",INDEX(CARTAO_COMPRAS!$E:$E,INT((ROW()-2)/20)+2))</f>
        <v/>
      </c>
      <c r="E6764" s="0" t="str">
        <f aca="false">IF($A6764="","",INDEX(CARTAO_COMPRAS!$H:$H,INT((ROW()-2)/20)+2)+MOD(ROW()-2,20))</f>
        <v/>
      </c>
      <c r="F6764" s="0" t="str">
        <f aca="false">IF($A6764="","",INDEX(CARTAO_COMPRAS!$G:$G,INT((ROW()-2)/20)+2))</f>
        <v/>
      </c>
      <c r="G6764" s="5" t="str">
        <f aca="false">IF($A6764="","",INDEX(CARTAO_COMPRAS!$I:$I,INT((ROW()-2)/20)+2))</f>
        <v/>
      </c>
      <c r="H6764" s="4" t="str">
        <f aca="false">IF($A6764="","",EDATE(INDEX(CARTAO_COMPRAS!$J:$J,INT((ROW()-2)/20)+2),MOD(ROW()-2,20)))</f>
        <v/>
      </c>
      <c r="I6764" s="4" t="str">
        <f aca="false">IF($H6764="","",$H6764-WEEKDAY($H6764,2)+1)</f>
        <v/>
      </c>
      <c r="J6764" s="4" t="str">
        <f aca="false">IF($I6764="","",$I6764+6)</f>
        <v/>
      </c>
      <c r="K6764" s="6" t="str">
        <f aca="false">IF($H6764="","",DATE(YEAR($H6764),MONTH($H6764),1))</f>
        <v/>
      </c>
      <c r="L6764" s="0" t="str">
        <f aca="false">IF($A6764="","",INDEX(CARTAO_COMPRAS!$K:$K,INT((ROW()-2)/20)+2))</f>
        <v/>
      </c>
      <c r="M6764" s="0" t="str">
        <f aca="false">IF($A6764="","","Compra no cartão")</f>
        <v/>
      </c>
    </row>
    <row r="6765" customFormat="false" ht="13.5" hidden="false" customHeight="false" outlineLevel="0" collapsed="false">
      <c r="A6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5" s="0" t="str">
        <f aca="false">IF($A6765="","",INDEX(CARTAO_COMPRAS!$C:$C,INT((ROW()-2)/20)+2))</f>
        <v/>
      </c>
      <c r="C6765" s="0" t="str">
        <f aca="false">IF($A6765="","",INDEX(CARTAO_COMPRAS!$D:$D,INT((ROW()-2)/20)+2))</f>
        <v/>
      </c>
      <c r="D6765" s="0" t="str">
        <f aca="false">IF($A6765="","",INDEX(CARTAO_COMPRAS!$E:$E,INT((ROW()-2)/20)+2))</f>
        <v/>
      </c>
      <c r="E6765" s="0" t="str">
        <f aca="false">IF($A6765="","",INDEX(CARTAO_COMPRAS!$H:$H,INT((ROW()-2)/20)+2)+MOD(ROW()-2,20))</f>
        <v/>
      </c>
      <c r="F6765" s="0" t="str">
        <f aca="false">IF($A6765="","",INDEX(CARTAO_COMPRAS!$G:$G,INT((ROW()-2)/20)+2))</f>
        <v/>
      </c>
      <c r="G6765" s="5" t="str">
        <f aca="false">IF($A6765="","",INDEX(CARTAO_COMPRAS!$I:$I,INT((ROW()-2)/20)+2))</f>
        <v/>
      </c>
      <c r="H6765" s="4" t="str">
        <f aca="false">IF($A6765="","",EDATE(INDEX(CARTAO_COMPRAS!$J:$J,INT((ROW()-2)/20)+2),MOD(ROW()-2,20)))</f>
        <v/>
      </c>
      <c r="I6765" s="4" t="str">
        <f aca="false">IF($H6765="","",$H6765-WEEKDAY($H6765,2)+1)</f>
        <v/>
      </c>
      <c r="J6765" s="4" t="str">
        <f aca="false">IF($I6765="","",$I6765+6)</f>
        <v/>
      </c>
      <c r="K6765" s="6" t="str">
        <f aca="false">IF($H6765="","",DATE(YEAR($H6765),MONTH($H6765),1))</f>
        <v/>
      </c>
      <c r="L6765" s="0" t="str">
        <f aca="false">IF($A6765="","",INDEX(CARTAO_COMPRAS!$K:$K,INT((ROW()-2)/20)+2))</f>
        <v/>
      </c>
      <c r="M6765" s="0" t="str">
        <f aca="false">IF($A6765="","","Compra no cartão")</f>
        <v/>
      </c>
    </row>
    <row r="6766" customFormat="false" ht="13.5" hidden="false" customHeight="false" outlineLevel="0" collapsed="false">
      <c r="A6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6" s="0" t="str">
        <f aca="false">IF($A6766="","",INDEX(CARTAO_COMPRAS!$C:$C,INT((ROW()-2)/20)+2))</f>
        <v/>
      </c>
      <c r="C6766" s="0" t="str">
        <f aca="false">IF($A6766="","",INDEX(CARTAO_COMPRAS!$D:$D,INT((ROW()-2)/20)+2))</f>
        <v/>
      </c>
      <c r="D6766" s="0" t="str">
        <f aca="false">IF($A6766="","",INDEX(CARTAO_COMPRAS!$E:$E,INT((ROW()-2)/20)+2))</f>
        <v/>
      </c>
      <c r="E6766" s="0" t="str">
        <f aca="false">IF($A6766="","",INDEX(CARTAO_COMPRAS!$H:$H,INT((ROW()-2)/20)+2)+MOD(ROW()-2,20))</f>
        <v/>
      </c>
      <c r="F6766" s="0" t="str">
        <f aca="false">IF($A6766="","",INDEX(CARTAO_COMPRAS!$G:$G,INT((ROW()-2)/20)+2))</f>
        <v/>
      </c>
      <c r="G6766" s="5" t="str">
        <f aca="false">IF($A6766="","",INDEX(CARTAO_COMPRAS!$I:$I,INT((ROW()-2)/20)+2))</f>
        <v/>
      </c>
      <c r="H6766" s="4" t="str">
        <f aca="false">IF($A6766="","",EDATE(INDEX(CARTAO_COMPRAS!$J:$J,INT((ROW()-2)/20)+2),MOD(ROW()-2,20)))</f>
        <v/>
      </c>
      <c r="I6766" s="4" t="str">
        <f aca="false">IF($H6766="","",$H6766-WEEKDAY($H6766,2)+1)</f>
        <v/>
      </c>
      <c r="J6766" s="4" t="str">
        <f aca="false">IF($I6766="","",$I6766+6)</f>
        <v/>
      </c>
      <c r="K6766" s="6" t="str">
        <f aca="false">IF($H6766="","",DATE(YEAR($H6766),MONTH($H6766),1))</f>
        <v/>
      </c>
      <c r="L6766" s="0" t="str">
        <f aca="false">IF($A6766="","",INDEX(CARTAO_COMPRAS!$K:$K,INT((ROW()-2)/20)+2))</f>
        <v/>
      </c>
      <c r="M6766" s="0" t="str">
        <f aca="false">IF($A6766="","","Compra no cartão")</f>
        <v/>
      </c>
    </row>
    <row r="6767" customFormat="false" ht="13.5" hidden="false" customHeight="false" outlineLevel="0" collapsed="false">
      <c r="A6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7" s="0" t="str">
        <f aca="false">IF($A6767="","",INDEX(CARTAO_COMPRAS!$C:$C,INT((ROW()-2)/20)+2))</f>
        <v/>
      </c>
      <c r="C6767" s="0" t="str">
        <f aca="false">IF($A6767="","",INDEX(CARTAO_COMPRAS!$D:$D,INT((ROW()-2)/20)+2))</f>
        <v/>
      </c>
      <c r="D6767" s="0" t="str">
        <f aca="false">IF($A6767="","",INDEX(CARTAO_COMPRAS!$E:$E,INT((ROW()-2)/20)+2))</f>
        <v/>
      </c>
      <c r="E6767" s="0" t="str">
        <f aca="false">IF($A6767="","",INDEX(CARTAO_COMPRAS!$H:$H,INT((ROW()-2)/20)+2)+MOD(ROW()-2,20))</f>
        <v/>
      </c>
      <c r="F6767" s="0" t="str">
        <f aca="false">IF($A6767="","",INDEX(CARTAO_COMPRAS!$G:$G,INT((ROW()-2)/20)+2))</f>
        <v/>
      </c>
      <c r="G6767" s="5" t="str">
        <f aca="false">IF($A6767="","",INDEX(CARTAO_COMPRAS!$I:$I,INT((ROW()-2)/20)+2))</f>
        <v/>
      </c>
      <c r="H6767" s="4" t="str">
        <f aca="false">IF($A6767="","",EDATE(INDEX(CARTAO_COMPRAS!$J:$J,INT((ROW()-2)/20)+2),MOD(ROW()-2,20)))</f>
        <v/>
      </c>
      <c r="I6767" s="4" t="str">
        <f aca="false">IF($H6767="","",$H6767-WEEKDAY($H6767,2)+1)</f>
        <v/>
      </c>
      <c r="J6767" s="4" t="str">
        <f aca="false">IF($I6767="","",$I6767+6)</f>
        <v/>
      </c>
      <c r="K6767" s="6" t="str">
        <f aca="false">IF($H6767="","",DATE(YEAR($H6767),MONTH($H6767),1))</f>
        <v/>
      </c>
      <c r="L6767" s="0" t="str">
        <f aca="false">IF($A6767="","",INDEX(CARTAO_COMPRAS!$K:$K,INT((ROW()-2)/20)+2))</f>
        <v/>
      </c>
      <c r="M6767" s="0" t="str">
        <f aca="false">IF($A6767="","","Compra no cartão")</f>
        <v/>
      </c>
    </row>
    <row r="6768" customFormat="false" ht="13.5" hidden="false" customHeight="false" outlineLevel="0" collapsed="false">
      <c r="A6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8" s="0" t="str">
        <f aca="false">IF($A6768="","",INDEX(CARTAO_COMPRAS!$C:$C,INT((ROW()-2)/20)+2))</f>
        <v/>
      </c>
      <c r="C6768" s="0" t="str">
        <f aca="false">IF($A6768="","",INDEX(CARTAO_COMPRAS!$D:$D,INT((ROW()-2)/20)+2))</f>
        <v/>
      </c>
      <c r="D6768" s="0" t="str">
        <f aca="false">IF($A6768="","",INDEX(CARTAO_COMPRAS!$E:$E,INT((ROW()-2)/20)+2))</f>
        <v/>
      </c>
      <c r="E6768" s="0" t="str">
        <f aca="false">IF($A6768="","",INDEX(CARTAO_COMPRAS!$H:$H,INT((ROW()-2)/20)+2)+MOD(ROW()-2,20))</f>
        <v/>
      </c>
      <c r="F6768" s="0" t="str">
        <f aca="false">IF($A6768="","",INDEX(CARTAO_COMPRAS!$G:$G,INT((ROW()-2)/20)+2))</f>
        <v/>
      </c>
      <c r="G6768" s="5" t="str">
        <f aca="false">IF($A6768="","",INDEX(CARTAO_COMPRAS!$I:$I,INT((ROW()-2)/20)+2))</f>
        <v/>
      </c>
      <c r="H6768" s="4" t="str">
        <f aca="false">IF($A6768="","",EDATE(INDEX(CARTAO_COMPRAS!$J:$J,INT((ROW()-2)/20)+2),MOD(ROW()-2,20)))</f>
        <v/>
      </c>
      <c r="I6768" s="4" t="str">
        <f aca="false">IF($H6768="","",$H6768-WEEKDAY($H6768,2)+1)</f>
        <v/>
      </c>
      <c r="J6768" s="4" t="str">
        <f aca="false">IF($I6768="","",$I6768+6)</f>
        <v/>
      </c>
      <c r="K6768" s="6" t="str">
        <f aca="false">IF($H6768="","",DATE(YEAR($H6768),MONTH($H6768),1))</f>
        <v/>
      </c>
      <c r="L6768" s="0" t="str">
        <f aca="false">IF($A6768="","",INDEX(CARTAO_COMPRAS!$K:$K,INT((ROW()-2)/20)+2))</f>
        <v/>
      </c>
      <c r="M6768" s="0" t="str">
        <f aca="false">IF($A6768="","","Compra no cartão")</f>
        <v/>
      </c>
    </row>
    <row r="6769" customFormat="false" ht="13.5" hidden="false" customHeight="false" outlineLevel="0" collapsed="false">
      <c r="A6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69" s="0" t="str">
        <f aca="false">IF($A6769="","",INDEX(CARTAO_COMPRAS!$C:$C,INT((ROW()-2)/20)+2))</f>
        <v/>
      </c>
      <c r="C6769" s="0" t="str">
        <f aca="false">IF($A6769="","",INDEX(CARTAO_COMPRAS!$D:$D,INT((ROW()-2)/20)+2))</f>
        <v/>
      </c>
      <c r="D6769" s="0" t="str">
        <f aca="false">IF($A6769="","",INDEX(CARTAO_COMPRAS!$E:$E,INT((ROW()-2)/20)+2))</f>
        <v/>
      </c>
      <c r="E6769" s="0" t="str">
        <f aca="false">IF($A6769="","",INDEX(CARTAO_COMPRAS!$H:$H,INT((ROW()-2)/20)+2)+MOD(ROW()-2,20))</f>
        <v/>
      </c>
      <c r="F6769" s="0" t="str">
        <f aca="false">IF($A6769="","",INDEX(CARTAO_COMPRAS!$G:$G,INT((ROW()-2)/20)+2))</f>
        <v/>
      </c>
      <c r="G6769" s="5" t="str">
        <f aca="false">IF($A6769="","",INDEX(CARTAO_COMPRAS!$I:$I,INT((ROW()-2)/20)+2))</f>
        <v/>
      </c>
      <c r="H6769" s="4" t="str">
        <f aca="false">IF($A6769="","",EDATE(INDEX(CARTAO_COMPRAS!$J:$J,INT((ROW()-2)/20)+2),MOD(ROW()-2,20)))</f>
        <v/>
      </c>
      <c r="I6769" s="4" t="str">
        <f aca="false">IF($H6769="","",$H6769-WEEKDAY($H6769,2)+1)</f>
        <v/>
      </c>
      <c r="J6769" s="4" t="str">
        <f aca="false">IF($I6769="","",$I6769+6)</f>
        <v/>
      </c>
      <c r="K6769" s="6" t="str">
        <f aca="false">IF($H6769="","",DATE(YEAR($H6769),MONTH($H6769),1))</f>
        <v/>
      </c>
      <c r="L6769" s="0" t="str">
        <f aca="false">IF($A6769="","",INDEX(CARTAO_COMPRAS!$K:$K,INT((ROW()-2)/20)+2))</f>
        <v/>
      </c>
      <c r="M6769" s="0" t="str">
        <f aca="false">IF($A6769="","","Compra no cartão")</f>
        <v/>
      </c>
    </row>
    <row r="6770" customFormat="false" ht="13.5" hidden="false" customHeight="false" outlineLevel="0" collapsed="false">
      <c r="A6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0" s="0" t="str">
        <f aca="false">IF($A6770="","",INDEX(CARTAO_COMPRAS!$C:$C,INT((ROW()-2)/20)+2))</f>
        <v/>
      </c>
      <c r="C6770" s="0" t="str">
        <f aca="false">IF($A6770="","",INDEX(CARTAO_COMPRAS!$D:$D,INT((ROW()-2)/20)+2))</f>
        <v/>
      </c>
      <c r="D6770" s="0" t="str">
        <f aca="false">IF($A6770="","",INDEX(CARTAO_COMPRAS!$E:$E,INT((ROW()-2)/20)+2))</f>
        <v/>
      </c>
      <c r="E6770" s="0" t="str">
        <f aca="false">IF($A6770="","",INDEX(CARTAO_COMPRAS!$H:$H,INT((ROW()-2)/20)+2)+MOD(ROW()-2,20))</f>
        <v/>
      </c>
      <c r="F6770" s="0" t="str">
        <f aca="false">IF($A6770="","",INDEX(CARTAO_COMPRAS!$G:$G,INT((ROW()-2)/20)+2))</f>
        <v/>
      </c>
      <c r="G6770" s="5" t="str">
        <f aca="false">IF($A6770="","",INDEX(CARTAO_COMPRAS!$I:$I,INT((ROW()-2)/20)+2))</f>
        <v/>
      </c>
      <c r="H6770" s="4" t="str">
        <f aca="false">IF($A6770="","",EDATE(INDEX(CARTAO_COMPRAS!$J:$J,INT((ROW()-2)/20)+2),MOD(ROW()-2,20)))</f>
        <v/>
      </c>
      <c r="I6770" s="4" t="str">
        <f aca="false">IF($H6770="","",$H6770-WEEKDAY($H6770,2)+1)</f>
        <v/>
      </c>
      <c r="J6770" s="4" t="str">
        <f aca="false">IF($I6770="","",$I6770+6)</f>
        <v/>
      </c>
      <c r="K6770" s="6" t="str">
        <f aca="false">IF($H6770="","",DATE(YEAR($H6770),MONTH($H6770),1))</f>
        <v/>
      </c>
      <c r="L6770" s="0" t="str">
        <f aca="false">IF($A6770="","",INDEX(CARTAO_COMPRAS!$K:$K,INT((ROW()-2)/20)+2))</f>
        <v/>
      </c>
      <c r="M6770" s="0" t="str">
        <f aca="false">IF($A6770="","","Compra no cartão")</f>
        <v/>
      </c>
    </row>
    <row r="6771" customFormat="false" ht="13.5" hidden="false" customHeight="false" outlineLevel="0" collapsed="false">
      <c r="A6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1" s="0" t="str">
        <f aca="false">IF($A6771="","",INDEX(CARTAO_COMPRAS!$C:$C,INT((ROW()-2)/20)+2))</f>
        <v/>
      </c>
      <c r="C6771" s="0" t="str">
        <f aca="false">IF($A6771="","",INDEX(CARTAO_COMPRAS!$D:$D,INT((ROW()-2)/20)+2))</f>
        <v/>
      </c>
      <c r="D6771" s="0" t="str">
        <f aca="false">IF($A6771="","",INDEX(CARTAO_COMPRAS!$E:$E,INT((ROW()-2)/20)+2))</f>
        <v/>
      </c>
      <c r="E6771" s="0" t="str">
        <f aca="false">IF($A6771="","",INDEX(CARTAO_COMPRAS!$H:$H,INT((ROW()-2)/20)+2)+MOD(ROW()-2,20))</f>
        <v/>
      </c>
      <c r="F6771" s="0" t="str">
        <f aca="false">IF($A6771="","",INDEX(CARTAO_COMPRAS!$G:$G,INT((ROW()-2)/20)+2))</f>
        <v/>
      </c>
      <c r="G6771" s="5" t="str">
        <f aca="false">IF($A6771="","",INDEX(CARTAO_COMPRAS!$I:$I,INT((ROW()-2)/20)+2))</f>
        <v/>
      </c>
      <c r="H6771" s="4" t="str">
        <f aca="false">IF($A6771="","",EDATE(INDEX(CARTAO_COMPRAS!$J:$J,INT((ROW()-2)/20)+2),MOD(ROW()-2,20)))</f>
        <v/>
      </c>
      <c r="I6771" s="4" t="str">
        <f aca="false">IF($H6771="","",$H6771-WEEKDAY($H6771,2)+1)</f>
        <v/>
      </c>
      <c r="J6771" s="4" t="str">
        <f aca="false">IF($I6771="","",$I6771+6)</f>
        <v/>
      </c>
      <c r="K6771" s="6" t="str">
        <f aca="false">IF($H6771="","",DATE(YEAR($H6771),MONTH($H6771),1))</f>
        <v/>
      </c>
      <c r="L6771" s="0" t="str">
        <f aca="false">IF($A6771="","",INDEX(CARTAO_COMPRAS!$K:$K,INT((ROW()-2)/20)+2))</f>
        <v/>
      </c>
      <c r="M6771" s="0" t="str">
        <f aca="false">IF($A6771="","","Compra no cartão")</f>
        <v/>
      </c>
    </row>
    <row r="6772" customFormat="false" ht="13.5" hidden="false" customHeight="false" outlineLevel="0" collapsed="false">
      <c r="A6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2" s="0" t="str">
        <f aca="false">IF($A6772="","",INDEX(CARTAO_COMPRAS!$C:$C,INT((ROW()-2)/20)+2))</f>
        <v/>
      </c>
      <c r="C6772" s="0" t="str">
        <f aca="false">IF($A6772="","",INDEX(CARTAO_COMPRAS!$D:$D,INT((ROW()-2)/20)+2))</f>
        <v/>
      </c>
      <c r="D6772" s="0" t="str">
        <f aca="false">IF($A6772="","",INDEX(CARTAO_COMPRAS!$E:$E,INT((ROW()-2)/20)+2))</f>
        <v/>
      </c>
      <c r="E6772" s="0" t="str">
        <f aca="false">IF($A6772="","",INDEX(CARTAO_COMPRAS!$H:$H,INT((ROW()-2)/20)+2)+MOD(ROW()-2,20))</f>
        <v/>
      </c>
      <c r="F6772" s="0" t="str">
        <f aca="false">IF($A6772="","",INDEX(CARTAO_COMPRAS!$G:$G,INT((ROW()-2)/20)+2))</f>
        <v/>
      </c>
      <c r="G6772" s="5" t="str">
        <f aca="false">IF($A6772="","",INDEX(CARTAO_COMPRAS!$I:$I,INT((ROW()-2)/20)+2))</f>
        <v/>
      </c>
      <c r="H6772" s="4" t="str">
        <f aca="false">IF($A6772="","",EDATE(INDEX(CARTAO_COMPRAS!$J:$J,INT((ROW()-2)/20)+2),MOD(ROW()-2,20)))</f>
        <v/>
      </c>
      <c r="I6772" s="4" t="str">
        <f aca="false">IF($H6772="","",$H6772-WEEKDAY($H6772,2)+1)</f>
        <v/>
      </c>
      <c r="J6772" s="4" t="str">
        <f aca="false">IF($I6772="","",$I6772+6)</f>
        <v/>
      </c>
      <c r="K6772" s="6" t="str">
        <f aca="false">IF($H6772="","",DATE(YEAR($H6772),MONTH($H6772),1))</f>
        <v/>
      </c>
      <c r="L6772" s="0" t="str">
        <f aca="false">IF($A6772="","",INDEX(CARTAO_COMPRAS!$K:$K,INT((ROW()-2)/20)+2))</f>
        <v/>
      </c>
      <c r="M6772" s="0" t="str">
        <f aca="false">IF($A6772="","","Compra no cartão")</f>
        <v/>
      </c>
    </row>
    <row r="6773" customFormat="false" ht="13.5" hidden="false" customHeight="false" outlineLevel="0" collapsed="false">
      <c r="A6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3" s="0" t="str">
        <f aca="false">IF($A6773="","",INDEX(CARTAO_COMPRAS!$C:$C,INT((ROW()-2)/20)+2))</f>
        <v/>
      </c>
      <c r="C6773" s="0" t="str">
        <f aca="false">IF($A6773="","",INDEX(CARTAO_COMPRAS!$D:$D,INT((ROW()-2)/20)+2))</f>
        <v/>
      </c>
      <c r="D6773" s="0" t="str">
        <f aca="false">IF($A6773="","",INDEX(CARTAO_COMPRAS!$E:$E,INT((ROW()-2)/20)+2))</f>
        <v/>
      </c>
      <c r="E6773" s="0" t="str">
        <f aca="false">IF($A6773="","",INDEX(CARTAO_COMPRAS!$H:$H,INT((ROW()-2)/20)+2)+MOD(ROW()-2,20))</f>
        <v/>
      </c>
      <c r="F6773" s="0" t="str">
        <f aca="false">IF($A6773="","",INDEX(CARTAO_COMPRAS!$G:$G,INT((ROW()-2)/20)+2))</f>
        <v/>
      </c>
      <c r="G6773" s="5" t="str">
        <f aca="false">IF($A6773="","",INDEX(CARTAO_COMPRAS!$I:$I,INT((ROW()-2)/20)+2))</f>
        <v/>
      </c>
      <c r="H6773" s="4" t="str">
        <f aca="false">IF($A6773="","",EDATE(INDEX(CARTAO_COMPRAS!$J:$J,INT((ROW()-2)/20)+2),MOD(ROW()-2,20)))</f>
        <v/>
      </c>
      <c r="I6773" s="4" t="str">
        <f aca="false">IF($H6773="","",$H6773-WEEKDAY($H6773,2)+1)</f>
        <v/>
      </c>
      <c r="J6773" s="4" t="str">
        <f aca="false">IF($I6773="","",$I6773+6)</f>
        <v/>
      </c>
      <c r="K6773" s="6" t="str">
        <f aca="false">IF($H6773="","",DATE(YEAR($H6773),MONTH($H6773),1))</f>
        <v/>
      </c>
      <c r="L6773" s="0" t="str">
        <f aca="false">IF($A6773="","",INDEX(CARTAO_COMPRAS!$K:$K,INT((ROW()-2)/20)+2))</f>
        <v/>
      </c>
      <c r="M6773" s="0" t="str">
        <f aca="false">IF($A6773="","","Compra no cartão")</f>
        <v/>
      </c>
    </row>
    <row r="6774" customFormat="false" ht="13.5" hidden="false" customHeight="false" outlineLevel="0" collapsed="false">
      <c r="A6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4" s="0" t="str">
        <f aca="false">IF($A6774="","",INDEX(CARTAO_COMPRAS!$C:$C,INT((ROW()-2)/20)+2))</f>
        <v/>
      </c>
      <c r="C6774" s="0" t="str">
        <f aca="false">IF($A6774="","",INDEX(CARTAO_COMPRAS!$D:$D,INT((ROW()-2)/20)+2))</f>
        <v/>
      </c>
      <c r="D6774" s="0" t="str">
        <f aca="false">IF($A6774="","",INDEX(CARTAO_COMPRAS!$E:$E,INT((ROW()-2)/20)+2))</f>
        <v/>
      </c>
      <c r="E6774" s="0" t="str">
        <f aca="false">IF($A6774="","",INDEX(CARTAO_COMPRAS!$H:$H,INT((ROW()-2)/20)+2)+MOD(ROW()-2,20))</f>
        <v/>
      </c>
      <c r="F6774" s="0" t="str">
        <f aca="false">IF($A6774="","",INDEX(CARTAO_COMPRAS!$G:$G,INT((ROW()-2)/20)+2))</f>
        <v/>
      </c>
      <c r="G6774" s="5" t="str">
        <f aca="false">IF($A6774="","",INDEX(CARTAO_COMPRAS!$I:$I,INT((ROW()-2)/20)+2))</f>
        <v/>
      </c>
      <c r="H6774" s="4" t="str">
        <f aca="false">IF($A6774="","",EDATE(INDEX(CARTAO_COMPRAS!$J:$J,INT((ROW()-2)/20)+2),MOD(ROW()-2,20)))</f>
        <v/>
      </c>
      <c r="I6774" s="4" t="str">
        <f aca="false">IF($H6774="","",$H6774-WEEKDAY($H6774,2)+1)</f>
        <v/>
      </c>
      <c r="J6774" s="4" t="str">
        <f aca="false">IF($I6774="","",$I6774+6)</f>
        <v/>
      </c>
      <c r="K6774" s="6" t="str">
        <f aca="false">IF($H6774="","",DATE(YEAR($H6774),MONTH($H6774),1))</f>
        <v/>
      </c>
      <c r="L6774" s="0" t="str">
        <f aca="false">IF($A6774="","",INDEX(CARTAO_COMPRAS!$K:$K,INT((ROW()-2)/20)+2))</f>
        <v/>
      </c>
      <c r="M6774" s="0" t="str">
        <f aca="false">IF($A6774="","","Compra no cartão")</f>
        <v/>
      </c>
    </row>
    <row r="6775" customFormat="false" ht="13.5" hidden="false" customHeight="false" outlineLevel="0" collapsed="false">
      <c r="A6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5" s="0" t="str">
        <f aca="false">IF($A6775="","",INDEX(CARTAO_COMPRAS!$C:$C,INT((ROW()-2)/20)+2))</f>
        <v/>
      </c>
      <c r="C6775" s="0" t="str">
        <f aca="false">IF($A6775="","",INDEX(CARTAO_COMPRAS!$D:$D,INT((ROW()-2)/20)+2))</f>
        <v/>
      </c>
      <c r="D6775" s="0" t="str">
        <f aca="false">IF($A6775="","",INDEX(CARTAO_COMPRAS!$E:$E,INT((ROW()-2)/20)+2))</f>
        <v/>
      </c>
      <c r="E6775" s="0" t="str">
        <f aca="false">IF($A6775="","",INDEX(CARTAO_COMPRAS!$H:$H,INT((ROW()-2)/20)+2)+MOD(ROW()-2,20))</f>
        <v/>
      </c>
      <c r="F6775" s="0" t="str">
        <f aca="false">IF($A6775="","",INDEX(CARTAO_COMPRAS!$G:$G,INT((ROW()-2)/20)+2))</f>
        <v/>
      </c>
      <c r="G6775" s="5" t="str">
        <f aca="false">IF($A6775="","",INDEX(CARTAO_COMPRAS!$I:$I,INT((ROW()-2)/20)+2))</f>
        <v/>
      </c>
      <c r="H6775" s="4" t="str">
        <f aca="false">IF($A6775="","",EDATE(INDEX(CARTAO_COMPRAS!$J:$J,INT((ROW()-2)/20)+2),MOD(ROW()-2,20)))</f>
        <v/>
      </c>
      <c r="I6775" s="4" t="str">
        <f aca="false">IF($H6775="","",$H6775-WEEKDAY($H6775,2)+1)</f>
        <v/>
      </c>
      <c r="J6775" s="4" t="str">
        <f aca="false">IF($I6775="","",$I6775+6)</f>
        <v/>
      </c>
      <c r="K6775" s="6" t="str">
        <f aca="false">IF($H6775="","",DATE(YEAR($H6775),MONTH($H6775),1))</f>
        <v/>
      </c>
      <c r="L6775" s="0" t="str">
        <f aca="false">IF($A6775="","",INDEX(CARTAO_COMPRAS!$K:$K,INT((ROW()-2)/20)+2))</f>
        <v/>
      </c>
      <c r="M6775" s="0" t="str">
        <f aca="false">IF($A6775="","","Compra no cartão")</f>
        <v/>
      </c>
    </row>
    <row r="6776" customFormat="false" ht="13.5" hidden="false" customHeight="false" outlineLevel="0" collapsed="false">
      <c r="A6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6" s="0" t="str">
        <f aca="false">IF($A6776="","",INDEX(CARTAO_COMPRAS!$C:$C,INT((ROW()-2)/20)+2))</f>
        <v/>
      </c>
      <c r="C6776" s="0" t="str">
        <f aca="false">IF($A6776="","",INDEX(CARTAO_COMPRAS!$D:$D,INT((ROW()-2)/20)+2))</f>
        <v/>
      </c>
      <c r="D6776" s="0" t="str">
        <f aca="false">IF($A6776="","",INDEX(CARTAO_COMPRAS!$E:$E,INT((ROW()-2)/20)+2))</f>
        <v/>
      </c>
      <c r="E6776" s="0" t="str">
        <f aca="false">IF($A6776="","",INDEX(CARTAO_COMPRAS!$H:$H,INT((ROW()-2)/20)+2)+MOD(ROW()-2,20))</f>
        <v/>
      </c>
      <c r="F6776" s="0" t="str">
        <f aca="false">IF($A6776="","",INDEX(CARTAO_COMPRAS!$G:$G,INT((ROW()-2)/20)+2))</f>
        <v/>
      </c>
      <c r="G6776" s="5" t="str">
        <f aca="false">IF($A6776="","",INDEX(CARTAO_COMPRAS!$I:$I,INT((ROW()-2)/20)+2))</f>
        <v/>
      </c>
      <c r="H6776" s="4" t="str">
        <f aca="false">IF($A6776="","",EDATE(INDEX(CARTAO_COMPRAS!$J:$J,INT((ROW()-2)/20)+2),MOD(ROW()-2,20)))</f>
        <v/>
      </c>
      <c r="I6776" s="4" t="str">
        <f aca="false">IF($H6776="","",$H6776-WEEKDAY($H6776,2)+1)</f>
        <v/>
      </c>
      <c r="J6776" s="4" t="str">
        <f aca="false">IF($I6776="","",$I6776+6)</f>
        <v/>
      </c>
      <c r="K6776" s="6" t="str">
        <f aca="false">IF($H6776="","",DATE(YEAR($H6776),MONTH($H6776),1))</f>
        <v/>
      </c>
      <c r="L6776" s="0" t="str">
        <f aca="false">IF($A6776="","",INDEX(CARTAO_COMPRAS!$K:$K,INT((ROW()-2)/20)+2))</f>
        <v/>
      </c>
      <c r="M6776" s="0" t="str">
        <f aca="false">IF($A6776="","","Compra no cartão")</f>
        <v/>
      </c>
    </row>
    <row r="6777" customFormat="false" ht="13.5" hidden="false" customHeight="false" outlineLevel="0" collapsed="false">
      <c r="A6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7" s="0" t="str">
        <f aca="false">IF($A6777="","",INDEX(CARTAO_COMPRAS!$C:$C,INT((ROW()-2)/20)+2))</f>
        <v/>
      </c>
      <c r="C6777" s="0" t="str">
        <f aca="false">IF($A6777="","",INDEX(CARTAO_COMPRAS!$D:$D,INT((ROW()-2)/20)+2))</f>
        <v/>
      </c>
      <c r="D6777" s="0" t="str">
        <f aca="false">IF($A6777="","",INDEX(CARTAO_COMPRAS!$E:$E,INT((ROW()-2)/20)+2))</f>
        <v/>
      </c>
      <c r="E6777" s="0" t="str">
        <f aca="false">IF($A6777="","",INDEX(CARTAO_COMPRAS!$H:$H,INT((ROW()-2)/20)+2)+MOD(ROW()-2,20))</f>
        <v/>
      </c>
      <c r="F6777" s="0" t="str">
        <f aca="false">IF($A6777="","",INDEX(CARTAO_COMPRAS!$G:$G,INT((ROW()-2)/20)+2))</f>
        <v/>
      </c>
      <c r="G6777" s="5" t="str">
        <f aca="false">IF($A6777="","",INDEX(CARTAO_COMPRAS!$I:$I,INT((ROW()-2)/20)+2))</f>
        <v/>
      </c>
      <c r="H6777" s="4" t="str">
        <f aca="false">IF($A6777="","",EDATE(INDEX(CARTAO_COMPRAS!$J:$J,INT((ROW()-2)/20)+2),MOD(ROW()-2,20)))</f>
        <v/>
      </c>
      <c r="I6777" s="4" t="str">
        <f aca="false">IF($H6777="","",$H6777-WEEKDAY($H6777,2)+1)</f>
        <v/>
      </c>
      <c r="J6777" s="4" t="str">
        <f aca="false">IF($I6777="","",$I6777+6)</f>
        <v/>
      </c>
      <c r="K6777" s="6" t="str">
        <f aca="false">IF($H6777="","",DATE(YEAR($H6777),MONTH($H6777),1))</f>
        <v/>
      </c>
      <c r="L6777" s="0" t="str">
        <f aca="false">IF($A6777="","",INDEX(CARTAO_COMPRAS!$K:$K,INT((ROW()-2)/20)+2))</f>
        <v/>
      </c>
      <c r="M6777" s="0" t="str">
        <f aca="false">IF($A6777="","","Compra no cartão")</f>
        <v/>
      </c>
    </row>
    <row r="6778" customFormat="false" ht="13.5" hidden="false" customHeight="false" outlineLevel="0" collapsed="false">
      <c r="A6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8" s="0" t="str">
        <f aca="false">IF($A6778="","",INDEX(CARTAO_COMPRAS!$C:$C,INT((ROW()-2)/20)+2))</f>
        <v/>
      </c>
      <c r="C6778" s="0" t="str">
        <f aca="false">IF($A6778="","",INDEX(CARTAO_COMPRAS!$D:$D,INT((ROW()-2)/20)+2))</f>
        <v/>
      </c>
      <c r="D6778" s="0" t="str">
        <f aca="false">IF($A6778="","",INDEX(CARTAO_COMPRAS!$E:$E,INT((ROW()-2)/20)+2))</f>
        <v/>
      </c>
      <c r="E6778" s="0" t="str">
        <f aca="false">IF($A6778="","",INDEX(CARTAO_COMPRAS!$H:$H,INT((ROW()-2)/20)+2)+MOD(ROW()-2,20))</f>
        <v/>
      </c>
      <c r="F6778" s="0" t="str">
        <f aca="false">IF($A6778="","",INDEX(CARTAO_COMPRAS!$G:$G,INT((ROW()-2)/20)+2))</f>
        <v/>
      </c>
      <c r="G6778" s="5" t="str">
        <f aca="false">IF($A6778="","",INDEX(CARTAO_COMPRAS!$I:$I,INT((ROW()-2)/20)+2))</f>
        <v/>
      </c>
      <c r="H6778" s="4" t="str">
        <f aca="false">IF($A6778="","",EDATE(INDEX(CARTAO_COMPRAS!$J:$J,INT((ROW()-2)/20)+2),MOD(ROW()-2,20)))</f>
        <v/>
      </c>
      <c r="I6778" s="4" t="str">
        <f aca="false">IF($H6778="","",$H6778-WEEKDAY($H6778,2)+1)</f>
        <v/>
      </c>
      <c r="J6778" s="4" t="str">
        <f aca="false">IF($I6778="","",$I6778+6)</f>
        <v/>
      </c>
      <c r="K6778" s="6" t="str">
        <f aca="false">IF($H6778="","",DATE(YEAR($H6778),MONTH($H6778),1))</f>
        <v/>
      </c>
      <c r="L6778" s="0" t="str">
        <f aca="false">IF($A6778="","",INDEX(CARTAO_COMPRAS!$K:$K,INT((ROW()-2)/20)+2))</f>
        <v/>
      </c>
      <c r="M6778" s="0" t="str">
        <f aca="false">IF($A6778="","","Compra no cartão")</f>
        <v/>
      </c>
    </row>
    <row r="6779" customFormat="false" ht="13.5" hidden="false" customHeight="false" outlineLevel="0" collapsed="false">
      <c r="A6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79" s="0" t="str">
        <f aca="false">IF($A6779="","",INDEX(CARTAO_COMPRAS!$C:$C,INT((ROW()-2)/20)+2))</f>
        <v/>
      </c>
      <c r="C6779" s="0" t="str">
        <f aca="false">IF($A6779="","",INDEX(CARTAO_COMPRAS!$D:$D,INT((ROW()-2)/20)+2))</f>
        <v/>
      </c>
      <c r="D6779" s="0" t="str">
        <f aca="false">IF($A6779="","",INDEX(CARTAO_COMPRAS!$E:$E,INT((ROW()-2)/20)+2))</f>
        <v/>
      </c>
      <c r="E6779" s="0" t="str">
        <f aca="false">IF($A6779="","",INDEX(CARTAO_COMPRAS!$H:$H,INT((ROW()-2)/20)+2)+MOD(ROW()-2,20))</f>
        <v/>
      </c>
      <c r="F6779" s="0" t="str">
        <f aca="false">IF($A6779="","",INDEX(CARTAO_COMPRAS!$G:$G,INT((ROW()-2)/20)+2))</f>
        <v/>
      </c>
      <c r="G6779" s="5" t="str">
        <f aca="false">IF($A6779="","",INDEX(CARTAO_COMPRAS!$I:$I,INT((ROW()-2)/20)+2))</f>
        <v/>
      </c>
      <c r="H6779" s="4" t="str">
        <f aca="false">IF($A6779="","",EDATE(INDEX(CARTAO_COMPRAS!$J:$J,INT((ROW()-2)/20)+2),MOD(ROW()-2,20)))</f>
        <v/>
      </c>
      <c r="I6779" s="4" t="str">
        <f aca="false">IF($H6779="","",$H6779-WEEKDAY($H6779,2)+1)</f>
        <v/>
      </c>
      <c r="J6779" s="4" t="str">
        <f aca="false">IF($I6779="","",$I6779+6)</f>
        <v/>
      </c>
      <c r="K6779" s="6" t="str">
        <f aca="false">IF($H6779="","",DATE(YEAR($H6779),MONTH($H6779),1))</f>
        <v/>
      </c>
      <c r="L6779" s="0" t="str">
        <f aca="false">IF($A6779="","",INDEX(CARTAO_COMPRAS!$K:$K,INT((ROW()-2)/20)+2))</f>
        <v/>
      </c>
      <c r="M6779" s="0" t="str">
        <f aca="false">IF($A6779="","","Compra no cartão")</f>
        <v/>
      </c>
    </row>
    <row r="6780" customFormat="false" ht="13.5" hidden="false" customHeight="false" outlineLevel="0" collapsed="false">
      <c r="A6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0" s="0" t="str">
        <f aca="false">IF($A6780="","",INDEX(CARTAO_COMPRAS!$C:$C,INT((ROW()-2)/20)+2))</f>
        <v/>
      </c>
      <c r="C6780" s="0" t="str">
        <f aca="false">IF($A6780="","",INDEX(CARTAO_COMPRAS!$D:$D,INT((ROW()-2)/20)+2))</f>
        <v/>
      </c>
      <c r="D6780" s="0" t="str">
        <f aca="false">IF($A6780="","",INDEX(CARTAO_COMPRAS!$E:$E,INT((ROW()-2)/20)+2))</f>
        <v/>
      </c>
      <c r="E6780" s="0" t="str">
        <f aca="false">IF($A6780="","",INDEX(CARTAO_COMPRAS!$H:$H,INT((ROW()-2)/20)+2)+MOD(ROW()-2,20))</f>
        <v/>
      </c>
      <c r="F6780" s="0" t="str">
        <f aca="false">IF($A6780="","",INDEX(CARTAO_COMPRAS!$G:$G,INT((ROW()-2)/20)+2))</f>
        <v/>
      </c>
      <c r="G6780" s="5" t="str">
        <f aca="false">IF($A6780="","",INDEX(CARTAO_COMPRAS!$I:$I,INT((ROW()-2)/20)+2))</f>
        <v/>
      </c>
      <c r="H6780" s="4" t="str">
        <f aca="false">IF($A6780="","",EDATE(INDEX(CARTAO_COMPRAS!$J:$J,INT((ROW()-2)/20)+2),MOD(ROW()-2,20)))</f>
        <v/>
      </c>
      <c r="I6780" s="4" t="str">
        <f aca="false">IF($H6780="","",$H6780-WEEKDAY($H6780,2)+1)</f>
        <v/>
      </c>
      <c r="J6780" s="4" t="str">
        <f aca="false">IF($I6780="","",$I6780+6)</f>
        <v/>
      </c>
      <c r="K6780" s="6" t="str">
        <f aca="false">IF($H6780="","",DATE(YEAR($H6780),MONTH($H6780),1))</f>
        <v/>
      </c>
      <c r="L6780" s="0" t="str">
        <f aca="false">IF($A6780="","",INDEX(CARTAO_COMPRAS!$K:$K,INT((ROW()-2)/20)+2))</f>
        <v/>
      </c>
      <c r="M6780" s="0" t="str">
        <f aca="false">IF($A6780="","","Compra no cartão")</f>
        <v/>
      </c>
    </row>
    <row r="6781" customFormat="false" ht="13.5" hidden="false" customHeight="false" outlineLevel="0" collapsed="false">
      <c r="A6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1" s="0" t="str">
        <f aca="false">IF($A6781="","",INDEX(CARTAO_COMPRAS!$C:$C,INT((ROW()-2)/20)+2))</f>
        <v/>
      </c>
      <c r="C6781" s="0" t="str">
        <f aca="false">IF($A6781="","",INDEX(CARTAO_COMPRAS!$D:$D,INT((ROW()-2)/20)+2))</f>
        <v/>
      </c>
      <c r="D6781" s="0" t="str">
        <f aca="false">IF($A6781="","",INDEX(CARTAO_COMPRAS!$E:$E,INT((ROW()-2)/20)+2))</f>
        <v/>
      </c>
      <c r="E6781" s="0" t="str">
        <f aca="false">IF($A6781="","",INDEX(CARTAO_COMPRAS!$H:$H,INT((ROW()-2)/20)+2)+MOD(ROW()-2,20))</f>
        <v/>
      </c>
      <c r="F6781" s="0" t="str">
        <f aca="false">IF($A6781="","",INDEX(CARTAO_COMPRAS!$G:$G,INT((ROW()-2)/20)+2))</f>
        <v/>
      </c>
      <c r="G6781" s="5" t="str">
        <f aca="false">IF($A6781="","",INDEX(CARTAO_COMPRAS!$I:$I,INT((ROW()-2)/20)+2))</f>
        <v/>
      </c>
      <c r="H6781" s="4" t="str">
        <f aca="false">IF($A6781="","",EDATE(INDEX(CARTAO_COMPRAS!$J:$J,INT((ROW()-2)/20)+2),MOD(ROW()-2,20)))</f>
        <v/>
      </c>
      <c r="I6781" s="4" t="str">
        <f aca="false">IF($H6781="","",$H6781-WEEKDAY($H6781,2)+1)</f>
        <v/>
      </c>
      <c r="J6781" s="4" t="str">
        <f aca="false">IF($I6781="","",$I6781+6)</f>
        <v/>
      </c>
      <c r="K6781" s="6" t="str">
        <f aca="false">IF($H6781="","",DATE(YEAR($H6781),MONTH($H6781),1))</f>
        <v/>
      </c>
      <c r="L6781" s="0" t="str">
        <f aca="false">IF($A6781="","",INDEX(CARTAO_COMPRAS!$K:$K,INT((ROW()-2)/20)+2))</f>
        <v/>
      </c>
      <c r="M6781" s="0" t="str">
        <f aca="false">IF($A6781="","","Compra no cartão")</f>
        <v/>
      </c>
    </row>
    <row r="6782" customFormat="false" ht="13.5" hidden="false" customHeight="false" outlineLevel="0" collapsed="false">
      <c r="A67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2" s="0" t="str">
        <f aca="false">IF($A6782="","",INDEX(CARTAO_COMPRAS!$C:$C,INT((ROW()-2)/20)+2))</f>
        <v/>
      </c>
      <c r="C6782" s="0" t="str">
        <f aca="false">IF($A6782="","",INDEX(CARTAO_COMPRAS!$D:$D,INT((ROW()-2)/20)+2))</f>
        <v/>
      </c>
      <c r="D6782" s="0" t="str">
        <f aca="false">IF($A6782="","",INDEX(CARTAO_COMPRAS!$E:$E,INT((ROW()-2)/20)+2))</f>
        <v/>
      </c>
      <c r="E6782" s="0" t="str">
        <f aca="false">IF($A6782="","",INDEX(CARTAO_COMPRAS!$H:$H,INT((ROW()-2)/20)+2)+MOD(ROW()-2,20))</f>
        <v/>
      </c>
      <c r="F6782" s="0" t="str">
        <f aca="false">IF($A6782="","",INDEX(CARTAO_COMPRAS!$G:$G,INT((ROW()-2)/20)+2))</f>
        <v/>
      </c>
      <c r="G6782" s="5" t="str">
        <f aca="false">IF($A6782="","",INDEX(CARTAO_COMPRAS!$I:$I,INT((ROW()-2)/20)+2))</f>
        <v/>
      </c>
      <c r="H6782" s="4" t="str">
        <f aca="false">IF($A6782="","",EDATE(INDEX(CARTAO_COMPRAS!$J:$J,INT((ROW()-2)/20)+2),MOD(ROW()-2,20)))</f>
        <v/>
      </c>
      <c r="I6782" s="4" t="str">
        <f aca="false">IF($H6782="","",$H6782-WEEKDAY($H6782,2)+1)</f>
        <v/>
      </c>
      <c r="J6782" s="4" t="str">
        <f aca="false">IF($I6782="","",$I6782+6)</f>
        <v/>
      </c>
      <c r="K6782" s="6" t="str">
        <f aca="false">IF($H6782="","",DATE(YEAR($H6782),MONTH($H6782),1))</f>
        <v/>
      </c>
      <c r="L6782" s="0" t="str">
        <f aca="false">IF($A6782="","",INDEX(CARTAO_COMPRAS!$K:$K,INT((ROW()-2)/20)+2))</f>
        <v/>
      </c>
      <c r="M6782" s="0" t="str">
        <f aca="false">IF($A6782="","","Compra no cartão")</f>
        <v/>
      </c>
    </row>
    <row r="6783" customFormat="false" ht="13.5" hidden="false" customHeight="false" outlineLevel="0" collapsed="false">
      <c r="A6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3" s="0" t="str">
        <f aca="false">IF($A6783="","",INDEX(CARTAO_COMPRAS!$C:$C,INT((ROW()-2)/20)+2))</f>
        <v/>
      </c>
      <c r="C6783" s="0" t="str">
        <f aca="false">IF($A6783="","",INDEX(CARTAO_COMPRAS!$D:$D,INT((ROW()-2)/20)+2))</f>
        <v/>
      </c>
      <c r="D6783" s="0" t="str">
        <f aca="false">IF($A6783="","",INDEX(CARTAO_COMPRAS!$E:$E,INT((ROW()-2)/20)+2))</f>
        <v/>
      </c>
      <c r="E6783" s="0" t="str">
        <f aca="false">IF($A6783="","",INDEX(CARTAO_COMPRAS!$H:$H,INT((ROW()-2)/20)+2)+MOD(ROW()-2,20))</f>
        <v/>
      </c>
      <c r="F6783" s="0" t="str">
        <f aca="false">IF($A6783="","",INDEX(CARTAO_COMPRAS!$G:$G,INT((ROW()-2)/20)+2))</f>
        <v/>
      </c>
      <c r="G6783" s="5" t="str">
        <f aca="false">IF($A6783="","",INDEX(CARTAO_COMPRAS!$I:$I,INT((ROW()-2)/20)+2))</f>
        <v/>
      </c>
      <c r="H6783" s="4" t="str">
        <f aca="false">IF($A6783="","",EDATE(INDEX(CARTAO_COMPRAS!$J:$J,INT((ROW()-2)/20)+2),MOD(ROW()-2,20)))</f>
        <v/>
      </c>
      <c r="I6783" s="4" t="str">
        <f aca="false">IF($H6783="","",$H6783-WEEKDAY($H6783,2)+1)</f>
        <v/>
      </c>
      <c r="J6783" s="4" t="str">
        <f aca="false">IF($I6783="","",$I6783+6)</f>
        <v/>
      </c>
      <c r="K6783" s="6" t="str">
        <f aca="false">IF($H6783="","",DATE(YEAR($H6783),MONTH($H6783),1))</f>
        <v/>
      </c>
      <c r="L6783" s="0" t="str">
        <f aca="false">IF($A6783="","",INDEX(CARTAO_COMPRAS!$K:$K,INT((ROW()-2)/20)+2))</f>
        <v/>
      </c>
      <c r="M6783" s="0" t="str">
        <f aca="false">IF($A6783="","","Compra no cartão")</f>
        <v/>
      </c>
    </row>
    <row r="6784" customFormat="false" ht="13.5" hidden="false" customHeight="false" outlineLevel="0" collapsed="false">
      <c r="A6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4" s="0" t="str">
        <f aca="false">IF($A6784="","",INDEX(CARTAO_COMPRAS!$C:$C,INT((ROW()-2)/20)+2))</f>
        <v/>
      </c>
      <c r="C6784" s="0" t="str">
        <f aca="false">IF($A6784="","",INDEX(CARTAO_COMPRAS!$D:$D,INT((ROW()-2)/20)+2))</f>
        <v/>
      </c>
      <c r="D6784" s="0" t="str">
        <f aca="false">IF($A6784="","",INDEX(CARTAO_COMPRAS!$E:$E,INT((ROW()-2)/20)+2))</f>
        <v/>
      </c>
      <c r="E6784" s="0" t="str">
        <f aca="false">IF($A6784="","",INDEX(CARTAO_COMPRAS!$H:$H,INT((ROW()-2)/20)+2)+MOD(ROW()-2,20))</f>
        <v/>
      </c>
      <c r="F6784" s="0" t="str">
        <f aca="false">IF($A6784="","",INDEX(CARTAO_COMPRAS!$G:$G,INT((ROW()-2)/20)+2))</f>
        <v/>
      </c>
      <c r="G6784" s="5" t="str">
        <f aca="false">IF($A6784="","",INDEX(CARTAO_COMPRAS!$I:$I,INT((ROW()-2)/20)+2))</f>
        <v/>
      </c>
      <c r="H6784" s="4" t="str">
        <f aca="false">IF($A6784="","",EDATE(INDEX(CARTAO_COMPRAS!$J:$J,INT((ROW()-2)/20)+2),MOD(ROW()-2,20)))</f>
        <v/>
      </c>
      <c r="I6784" s="4" t="str">
        <f aca="false">IF($H6784="","",$H6784-WEEKDAY($H6784,2)+1)</f>
        <v/>
      </c>
      <c r="J6784" s="4" t="str">
        <f aca="false">IF($I6784="","",$I6784+6)</f>
        <v/>
      </c>
      <c r="K6784" s="6" t="str">
        <f aca="false">IF($H6784="","",DATE(YEAR($H6784),MONTH($H6784),1))</f>
        <v/>
      </c>
      <c r="L6784" s="0" t="str">
        <f aca="false">IF($A6784="","",INDEX(CARTAO_COMPRAS!$K:$K,INT((ROW()-2)/20)+2))</f>
        <v/>
      </c>
      <c r="M6784" s="0" t="str">
        <f aca="false">IF($A6784="","","Compra no cartão")</f>
        <v/>
      </c>
    </row>
    <row r="6785" customFormat="false" ht="13.5" hidden="false" customHeight="false" outlineLevel="0" collapsed="false">
      <c r="A6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5" s="0" t="str">
        <f aca="false">IF($A6785="","",INDEX(CARTAO_COMPRAS!$C:$C,INT((ROW()-2)/20)+2))</f>
        <v/>
      </c>
      <c r="C6785" s="0" t="str">
        <f aca="false">IF($A6785="","",INDEX(CARTAO_COMPRAS!$D:$D,INT((ROW()-2)/20)+2))</f>
        <v/>
      </c>
      <c r="D6785" s="0" t="str">
        <f aca="false">IF($A6785="","",INDEX(CARTAO_COMPRAS!$E:$E,INT((ROW()-2)/20)+2))</f>
        <v/>
      </c>
      <c r="E6785" s="0" t="str">
        <f aca="false">IF($A6785="","",INDEX(CARTAO_COMPRAS!$H:$H,INT((ROW()-2)/20)+2)+MOD(ROW()-2,20))</f>
        <v/>
      </c>
      <c r="F6785" s="0" t="str">
        <f aca="false">IF($A6785="","",INDEX(CARTAO_COMPRAS!$G:$G,INT((ROW()-2)/20)+2))</f>
        <v/>
      </c>
      <c r="G6785" s="5" t="str">
        <f aca="false">IF($A6785="","",INDEX(CARTAO_COMPRAS!$I:$I,INT((ROW()-2)/20)+2))</f>
        <v/>
      </c>
      <c r="H6785" s="4" t="str">
        <f aca="false">IF($A6785="","",EDATE(INDEX(CARTAO_COMPRAS!$J:$J,INT((ROW()-2)/20)+2),MOD(ROW()-2,20)))</f>
        <v/>
      </c>
      <c r="I6785" s="4" t="str">
        <f aca="false">IF($H6785="","",$H6785-WEEKDAY($H6785,2)+1)</f>
        <v/>
      </c>
      <c r="J6785" s="4" t="str">
        <f aca="false">IF($I6785="","",$I6785+6)</f>
        <v/>
      </c>
      <c r="K6785" s="6" t="str">
        <f aca="false">IF($H6785="","",DATE(YEAR($H6785),MONTH($H6785),1))</f>
        <v/>
      </c>
      <c r="L6785" s="0" t="str">
        <f aca="false">IF($A6785="","",INDEX(CARTAO_COMPRAS!$K:$K,INT((ROW()-2)/20)+2))</f>
        <v/>
      </c>
      <c r="M6785" s="0" t="str">
        <f aca="false">IF($A6785="","","Compra no cartão")</f>
        <v/>
      </c>
    </row>
    <row r="6786" customFormat="false" ht="13.5" hidden="false" customHeight="false" outlineLevel="0" collapsed="false">
      <c r="A6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6" s="0" t="str">
        <f aca="false">IF($A6786="","",INDEX(CARTAO_COMPRAS!$C:$C,INT((ROW()-2)/20)+2))</f>
        <v/>
      </c>
      <c r="C6786" s="0" t="str">
        <f aca="false">IF($A6786="","",INDEX(CARTAO_COMPRAS!$D:$D,INT((ROW()-2)/20)+2))</f>
        <v/>
      </c>
      <c r="D6786" s="0" t="str">
        <f aca="false">IF($A6786="","",INDEX(CARTAO_COMPRAS!$E:$E,INT((ROW()-2)/20)+2))</f>
        <v/>
      </c>
      <c r="E6786" s="0" t="str">
        <f aca="false">IF($A6786="","",INDEX(CARTAO_COMPRAS!$H:$H,INT((ROW()-2)/20)+2)+MOD(ROW()-2,20))</f>
        <v/>
      </c>
      <c r="F6786" s="0" t="str">
        <f aca="false">IF($A6786="","",INDEX(CARTAO_COMPRAS!$G:$G,INT((ROW()-2)/20)+2))</f>
        <v/>
      </c>
      <c r="G6786" s="5" t="str">
        <f aca="false">IF($A6786="","",INDEX(CARTAO_COMPRAS!$I:$I,INT((ROW()-2)/20)+2))</f>
        <v/>
      </c>
      <c r="H6786" s="4" t="str">
        <f aca="false">IF($A6786="","",EDATE(INDEX(CARTAO_COMPRAS!$J:$J,INT((ROW()-2)/20)+2),MOD(ROW()-2,20)))</f>
        <v/>
      </c>
      <c r="I6786" s="4" t="str">
        <f aca="false">IF($H6786="","",$H6786-WEEKDAY($H6786,2)+1)</f>
        <v/>
      </c>
      <c r="J6786" s="4" t="str">
        <f aca="false">IF($I6786="","",$I6786+6)</f>
        <v/>
      </c>
      <c r="K6786" s="6" t="str">
        <f aca="false">IF($H6786="","",DATE(YEAR($H6786),MONTH($H6786),1))</f>
        <v/>
      </c>
      <c r="L6786" s="0" t="str">
        <f aca="false">IF($A6786="","",INDEX(CARTAO_COMPRAS!$K:$K,INT((ROW()-2)/20)+2))</f>
        <v/>
      </c>
      <c r="M6786" s="0" t="str">
        <f aca="false">IF($A6786="","","Compra no cartão")</f>
        <v/>
      </c>
    </row>
    <row r="6787" customFormat="false" ht="13.5" hidden="false" customHeight="false" outlineLevel="0" collapsed="false">
      <c r="A6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7" s="0" t="str">
        <f aca="false">IF($A6787="","",INDEX(CARTAO_COMPRAS!$C:$C,INT((ROW()-2)/20)+2))</f>
        <v/>
      </c>
      <c r="C6787" s="0" t="str">
        <f aca="false">IF($A6787="","",INDEX(CARTAO_COMPRAS!$D:$D,INT((ROW()-2)/20)+2))</f>
        <v/>
      </c>
      <c r="D6787" s="0" t="str">
        <f aca="false">IF($A6787="","",INDEX(CARTAO_COMPRAS!$E:$E,INT((ROW()-2)/20)+2))</f>
        <v/>
      </c>
      <c r="E6787" s="0" t="str">
        <f aca="false">IF($A6787="","",INDEX(CARTAO_COMPRAS!$H:$H,INT((ROW()-2)/20)+2)+MOD(ROW()-2,20))</f>
        <v/>
      </c>
      <c r="F6787" s="0" t="str">
        <f aca="false">IF($A6787="","",INDEX(CARTAO_COMPRAS!$G:$G,INT((ROW()-2)/20)+2))</f>
        <v/>
      </c>
      <c r="G6787" s="5" t="str">
        <f aca="false">IF($A6787="","",INDEX(CARTAO_COMPRAS!$I:$I,INT((ROW()-2)/20)+2))</f>
        <v/>
      </c>
      <c r="H6787" s="4" t="str">
        <f aca="false">IF($A6787="","",EDATE(INDEX(CARTAO_COMPRAS!$J:$J,INT((ROW()-2)/20)+2),MOD(ROW()-2,20)))</f>
        <v/>
      </c>
      <c r="I6787" s="4" t="str">
        <f aca="false">IF($H6787="","",$H6787-WEEKDAY($H6787,2)+1)</f>
        <v/>
      </c>
      <c r="J6787" s="4" t="str">
        <f aca="false">IF($I6787="","",$I6787+6)</f>
        <v/>
      </c>
      <c r="K6787" s="6" t="str">
        <f aca="false">IF($H6787="","",DATE(YEAR($H6787),MONTH($H6787),1))</f>
        <v/>
      </c>
      <c r="L6787" s="0" t="str">
        <f aca="false">IF($A6787="","",INDEX(CARTAO_COMPRAS!$K:$K,INT((ROW()-2)/20)+2))</f>
        <v/>
      </c>
      <c r="M6787" s="0" t="str">
        <f aca="false">IF($A6787="","","Compra no cartão")</f>
        <v/>
      </c>
    </row>
    <row r="6788" customFormat="false" ht="13.5" hidden="false" customHeight="false" outlineLevel="0" collapsed="false">
      <c r="A6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8" s="0" t="str">
        <f aca="false">IF($A6788="","",INDEX(CARTAO_COMPRAS!$C:$C,INT((ROW()-2)/20)+2))</f>
        <v/>
      </c>
      <c r="C6788" s="0" t="str">
        <f aca="false">IF($A6788="","",INDEX(CARTAO_COMPRAS!$D:$D,INT((ROW()-2)/20)+2))</f>
        <v/>
      </c>
      <c r="D6788" s="0" t="str">
        <f aca="false">IF($A6788="","",INDEX(CARTAO_COMPRAS!$E:$E,INT((ROW()-2)/20)+2))</f>
        <v/>
      </c>
      <c r="E6788" s="0" t="str">
        <f aca="false">IF($A6788="","",INDEX(CARTAO_COMPRAS!$H:$H,INT((ROW()-2)/20)+2)+MOD(ROW()-2,20))</f>
        <v/>
      </c>
      <c r="F6788" s="0" t="str">
        <f aca="false">IF($A6788="","",INDEX(CARTAO_COMPRAS!$G:$G,INT((ROW()-2)/20)+2))</f>
        <v/>
      </c>
      <c r="G6788" s="5" t="str">
        <f aca="false">IF($A6788="","",INDEX(CARTAO_COMPRAS!$I:$I,INT((ROW()-2)/20)+2))</f>
        <v/>
      </c>
      <c r="H6788" s="4" t="str">
        <f aca="false">IF($A6788="","",EDATE(INDEX(CARTAO_COMPRAS!$J:$J,INT((ROW()-2)/20)+2),MOD(ROW()-2,20)))</f>
        <v/>
      </c>
      <c r="I6788" s="4" t="str">
        <f aca="false">IF($H6788="","",$H6788-WEEKDAY($H6788,2)+1)</f>
        <v/>
      </c>
      <c r="J6788" s="4" t="str">
        <f aca="false">IF($I6788="","",$I6788+6)</f>
        <v/>
      </c>
      <c r="K6788" s="6" t="str">
        <f aca="false">IF($H6788="","",DATE(YEAR($H6788),MONTH($H6788),1))</f>
        <v/>
      </c>
      <c r="L6788" s="0" t="str">
        <f aca="false">IF($A6788="","",INDEX(CARTAO_COMPRAS!$K:$K,INT((ROW()-2)/20)+2))</f>
        <v/>
      </c>
      <c r="M6788" s="0" t="str">
        <f aca="false">IF($A6788="","","Compra no cartão")</f>
        <v/>
      </c>
    </row>
    <row r="6789" customFormat="false" ht="13.5" hidden="false" customHeight="false" outlineLevel="0" collapsed="false">
      <c r="A6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89" s="0" t="str">
        <f aca="false">IF($A6789="","",INDEX(CARTAO_COMPRAS!$C:$C,INT((ROW()-2)/20)+2))</f>
        <v/>
      </c>
      <c r="C6789" s="0" t="str">
        <f aca="false">IF($A6789="","",INDEX(CARTAO_COMPRAS!$D:$D,INT((ROW()-2)/20)+2))</f>
        <v/>
      </c>
      <c r="D6789" s="0" t="str">
        <f aca="false">IF($A6789="","",INDEX(CARTAO_COMPRAS!$E:$E,INT((ROW()-2)/20)+2))</f>
        <v/>
      </c>
      <c r="E6789" s="0" t="str">
        <f aca="false">IF($A6789="","",INDEX(CARTAO_COMPRAS!$H:$H,INT((ROW()-2)/20)+2)+MOD(ROW()-2,20))</f>
        <v/>
      </c>
      <c r="F6789" s="0" t="str">
        <f aca="false">IF($A6789="","",INDEX(CARTAO_COMPRAS!$G:$G,INT((ROW()-2)/20)+2))</f>
        <v/>
      </c>
      <c r="G6789" s="5" t="str">
        <f aca="false">IF($A6789="","",INDEX(CARTAO_COMPRAS!$I:$I,INT((ROW()-2)/20)+2))</f>
        <v/>
      </c>
      <c r="H6789" s="4" t="str">
        <f aca="false">IF($A6789="","",EDATE(INDEX(CARTAO_COMPRAS!$J:$J,INT((ROW()-2)/20)+2),MOD(ROW()-2,20)))</f>
        <v/>
      </c>
      <c r="I6789" s="4" t="str">
        <f aca="false">IF($H6789="","",$H6789-WEEKDAY($H6789,2)+1)</f>
        <v/>
      </c>
      <c r="J6789" s="4" t="str">
        <f aca="false">IF($I6789="","",$I6789+6)</f>
        <v/>
      </c>
      <c r="K6789" s="6" t="str">
        <f aca="false">IF($H6789="","",DATE(YEAR($H6789),MONTH($H6789),1))</f>
        <v/>
      </c>
      <c r="L6789" s="0" t="str">
        <f aca="false">IF($A6789="","",INDEX(CARTAO_COMPRAS!$K:$K,INT((ROW()-2)/20)+2))</f>
        <v/>
      </c>
      <c r="M6789" s="0" t="str">
        <f aca="false">IF($A6789="","","Compra no cartão")</f>
        <v/>
      </c>
    </row>
    <row r="6790" customFormat="false" ht="13.5" hidden="false" customHeight="false" outlineLevel="0" collapsed="false">
      <c r="A6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0" s="0" t="str">
        <f aca="false">IF($A6790="","",INDEX(CARTAO_COMPRAS!$C:$C,INT((ROW()-2)/20)+2))</f>
        <v/>
      </c>
      <c r="C6790" s="0" t="str">
        <f aca="false">IF($A6790="","",INDEX(CARTAO_COMPRAS!$D:$D,INT((ROW()-2)/20)+2))</f>
        <v/>
      </c>
      <c r="D6790" s="0" t="str">
        <f aca="false">IF($A6790="","",INDEX(CARTAO_COMPRAS!$E:$E,INT((ROW()-2)/20)+2))</f>
        <v/>
      </c>
      <c r="E6790" s="0" t="str">
        <f aca="false">IF($A6790="","",INDEX(CARTAO_COMPRAS!$H:$H,INT((ROW()-2)/20)+2)+MOD(ROW()-2,20))</f>
        <v/>
      </c>
      <c r="F6790" s="0" t="str">
        <f aca="false">IF($A6790="","",INDEX(CARTAO_COMPRAS!$G:$G,INT((ROW()-2)/20)+2))</f>
        <v/>
      </c>
      <c r="G6790" s="5" t="str">
        <f aca="false">IF($A6790="","",INDEX(CARTAO_COMPRAS!$I:$I,INT((ROW()-2)/20)+2))</f>
        <v/>
      </c>
      <c r="H6790" s="4" t="str">
        <f aca="false">IF($A6790="","",EDATE(INDEX(CARTAO_COMPRAS!$J:$J,INT((ROW()-2)/20)+2),MOD(ROW()-2,20)))</f>
        <v/>
      </c>
      <c r="I6790" s="4" t="str">
        <f aca="false">IF($H6790="","",$H6790-WEEKDAY($H6790,2)+1)</f>
        <v/>
      </c>
      <c r="J6790" s="4" t="str">
        <f aca="false">IF($I6790="","",$I6790+6)</f>
        <v/>
      </c>
      <c r="K6790" s="6" t="str">
        <f aca="false">IF($H6790="","",DATE(YEAR($H6790),MONTH($H6790),1))</f>
        <v/>
      </c>
      <c r="L6790" s="0" t="str">
        <f aca="false">IF($A6790="","",INDEX(CARTAO_COMPRAS!$K:$K,INT((ROW()-2)/20)+2))</f>
        <v/>
      </c>
      <c r="M6790" s="0" t="str">
        <f aca="false">IF($A6790="","","Compra no cartão")</f>
        <v/>
      </c>
    </row>
    <row r="6791" customFormat="false" ht="13.5" hidden="false" customHeight="false" outlineLevel="0" collapsed="false">
      <c r="A6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1" s="0" t="str">
        <f aca="false">IF($A6791="","",INDEX(CARTAO_COMPRAS!$C:$C,INT((ROW()-2)/20)+2))</f>
        <v/>
      </c>
      <c r="C6791" s="0" t="str">
        <f aca="false">IF($A6791="","",INDEX(CARTAO_COMPRAS!$D:$D,INT((ROW()-2)/20)+2))</f>
        <v/>
      </c>
      <c r="D6791" s="0" t="str">
        <f aca="false">IF($A6791="","",INDEX(CARTAO_COMPRAS!$E:$E,INT((ROW()-2)/20)+2))</f>
        <v/>
      </c>
      <c r="E6791" s="0" t="str">
        <f aca="false">IF($A6791="","",INDEX(CARTAO_COMPRAS!$H:$H,INT((ROW()-2)/20)+2)+MOD(ROW()-2,20))</f>
        <v/>
      </c>
      <c r="F6791" s="0" t="str">
        <f aca="false">IF($A6791="","",INDEX(CARTAO_COMPRAS!$G:$G,INT((ROW()-2)/20)+2))</f>
        <v/>
      </c>
      <c r="G6791" s="5" t="str">
        <f aca="false">IF($A6791="","",INDEX(CARTAO_COMPRAS!$I:$I,INT((ROW()-2)/20)+2))</f>
        <v/>
      </c>
      <c r="H6791" s="4" t="str">
        <f aca="false">IF($A6791="","",EDATE(INDEX(CARTAO_COMPRAS!$J:$J,INT((ROW()-2)/20)+2),MOD(ROW()-2,20)))</f>
        <v/>
      </c>
      <c r="I6791" s="4" t="str">
        <f aca="false">IF($H6791="","",$H6791-WEEKDAY($H6791,2)+1)</f>
        <v/>
      </c>
      <c r="J6791" s="4" t="str">
        <f aca="false">IF($I6791="","",$I6791+6)</f>
        <v/>
      </c>
      <c r="K6791" s="6" t="str">
        <f aca="false">IF($H6791="","",DATE(YEAR($H6791),MONTH($H6791),1))</f>
        <v/>
      </c>
      <c r="L6791" s="0" t="str">
        <f aca="false">IF($A6791="","",INDEX(CARTAO_COMPRAS!$K:$K,INT((ROW()-2)/20)+2))</f>
        <v/>
      </c>
      <c r="M6791" s="0" t="str">
        <f aca="false">IF($A6791="","","Compra no cartão")</f>
        <v/>
      </c>
    </row>
    <row r="6792" customFormat="false" ht="13.5" hidden="false" customHeight="false" outlineLevel="0" collapsed="false">
      <c r="A6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2" s="0" t="str">
        <f aca="false">IF($A6792="","",INDEX(CARTAO_COMPRAS!$C:$C,INT((ROW()-2)/20)+2))</f>
        <v/>
      </c>
      <c r="C6792" s="0" t="str">
        <f aca="false">IF($A6792="","",INDEX(CARTAO_COMPRAS!$D:$D,INT((ROW()-2)/20)+2))</f>
        <v/>
      </c>
      <c r="D6792" s="0" t="str">
        <f aca="false">IF($A6792="","",INDEX(CARTAO_COMPRAS!$E:$E,INT((ROW()-2)/20)+2))</f>
        <v/>
      </c>
      <c r="E6792" s="0" t="str">
        <f aca="false">IF($A6792="","",INDEX(CARTAO_COMPRAS!$H:$H,INT((ROW()-2)/20)+2)+MOD(ROW()-2,20))</f>
        <v/>
      </c>
      <c r="F6792" s="0" t="str">
        <f aca="false">IF($A6792="","",INDEX(CARTAO_COMPRAS!$G:$G,INT((ROW()-2)/20)+2))</f>
        <v/>
      </c>
      <c r="G6792" s="5" t="str">
        <f aca="false">IF($A6792="","",INDEX(CARTAO_COMPRAS!$I:$I,INT((ROW()-2)/20)+2))</f>
        <v/>
      </c>
      <c r="H6792" s="4" t="str">
        <f aca="false">IF($A6792="","",EDATE(INDEX(CARTAO_COMPRAS!$J:$J,INT((ROW()-2)/20)+2),MOD(ROW()-2,20)))</f>
        <v/>
      </c>
      <c r="I6792" s="4" t="str">
        <f aca="false">IF($H6792="","",$H6792-WEEKDAY($H6792,2)+1)</f>
        <v/>
      </c>
      <c r="J6792" s="4" t="str">
        <f aca="false">IF($I6792="","",$I6792+6)</f>
        <v/>
      </c>
      <c r="K6792" s="6" t="str">
        <f aca="false">IF($H6792="","",DATE(YEAR($H6792),MONTH($H6792),1))</f>
        <v/>
      </c>
      <c r="L6792" s="0" t="str">
        <f aca="false">IF($A6792="","",INDEX(CARTAO_COMPRAS!$K:$K,INT((ROW()-2)/20)+2))</f>
        <v/>
      </c>
      <c r="M6792" s="0" t="str">
        <f aca="false">IF($A6792="","","Compra no cartão")</f>
        <v/>
      </c>
    </row>
    <row r="6793" customFormat="false" ht="13.5" hidden="false" customHeight="false" outlineLevel="0" collapsed="false">
      <c r="A6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3" s="0" t="str">
        <f aca="false">IF($A6793="","",INDEX(CARTAO_COMPRAS!$C:$C,INT((ROW()-2)/20)+2))</f>
        <v/>
      </c>
      <c r="C6793" s="0" t="str">
        <f aca="false">IF($A6793="","",INDEX(CARTAO_COMPRAS!$D:$D,INT((ROW()-2)/20)+2))</f>
        <v/>
      </c>
      <c r="D6793" s="0" t="str">
        <f aca="false">IF($A6793="","",INDEX(CARTAO_COMPRAS!$E:$E,INT((ROW()-2)/20)+2))</f>
        <v/>
      </c>
      <c r="E6793" s="0" t="str">
        <f aca="false">IF($A6793="","",INDEX(CARTAO_COMPRAS!$H:$H,INT((ROW()-2)/20)+2)+MOD(ROW()-2,20))</f>
        <v/>
      </c>
      <c r="F6793" s="0" t="str">
        <f aca="false">IF($A6793="","",INDEX(CARTAO_COMPRAS!$G:$G,INT((ROW()-2)/20)+2))</f>
        <v/>
      </c>
      <c r="G6793" s="5" t="str">
        <f aca="false">IF($A6793="","",INDEX(CARTAO_COMPRAS!$I:$I,INT((ROW()-2)/20)+2))</f>
        <v/>
      </c>
      <c r="H6793" s="4" t="str">
        <f aca="false">IF($A6793="","",EDATE(INDEX(CARTAO_COMPRAS!$J:$J,INT((ROW()-2)/20)+2),MOD(ROW()-2,20)))</f>
        <v/>
      </c>
      <c r="I6793" s="4" t="str">
        <f aca="false">IF($H6793="","",$H6793-WEEKDAY($H6793,2)+1)</f>
        <v/>
      </c>
      <c r="J6793" s="4" t="str">
        <f aca="false">IF($I6793="","",$I6793+6)</f>
        <v/>
      </c>
      <c r="K6793" s="6" t="str">
        <f aca="false">IF($H6793="","",DATE(YEAR($H6793),MONTH($H6793),1))</f>
        <v/>
      </c>
      <c r="L6793" s="0" t="str">
        <f aca="false">IF($A6793="","",INDEX(CARTAO_COMPRAS!$K:$K,INT((ROW()-2)/20)+2))</f>
        <v/>
      </c>
      <c r="M6793" s="0" t="str">
        <f aca="false">IF($A6793="","","Compra no cartão")</f>
        <v/>
      </c>
    </row>
    <row r="6794" customFormat="false" ht="13.5" hidden="false" customHeight="false" outlineLevel="0" collapsed="false">
      <c r="A6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4" s="0" t="str">
        <f aca="false">IF($A6794="","",INDEX(CARTAO_COMPRAS!$C:$C,INT((ROW()-2)/20)+2))</f>
        <v/>
      </c>
      <c r="C6794" s="0" t="str">
        <f aca="false">IF($A6794="","",INDEX(CARTAO_COMPRAS!$D:$D,INT((ROW()-2)/20)+2))</f>
        <v/>
      </c>
      <c r="D6794" s="0" t="str">
        <f aca="false">IF($A6794="","",INDEX(CARTAO_COMPRAS!$E:$E,INT((ROW()-2)/20)+2))</f>
        <v/>
      </c>
      <c r="E6794" s="0" t="str">
        <f aca="false">IF($A6794="","",INDEX(CARTAO_COMPRAS!$H:$H,INT((ROW()-2)/20)+2)+MOD(ROW()-2,20))</f>
        <v/>
      </c>
      <c r="F6794" s="0" t="str">
        <f aca="false">IF($A6794="","",INDEX(CARTAO_COMPRAS!$G:$G,INT((ROW()-2)/20)+2))</f>
        <v/>
      </c>
      <c r="G6794" s="5" t="str">
        <f aca="false">IF($A6794="","",INDEX(CARTAO_COMPRAS!$I:$I,INT((ROW()-2)/20)+2))</f>
        <v/>
      </c>
      <c r="H6794" s="4" t="str">
        <f aca="false">IF($A6794="","",EDATE(INDEX(CARTAO_COMPRAS!$J:$J,INT((ROW()-2)/20)+2),MOD(ROW()-2,20)))</f>
        <v/>
      </c>
      <c r="I6794" s="4" t="str">
        <f aca="false">IF($H6794="","",$H6794-WEEKDAY($H6794,2)+1)</f>
        <v/>
      </c>
      <c r="J6794" s="4" t="str">
        <f aca="false">IF($I6794="","",$I6794+6)</f>
        <v/>
      </c>
      <c r="K6794" s="6" t="str">
        <f aca="false">IF($H6794="","",DATE(YEAR($H6794),MONTH($H6794),1))</f>
        <v/>
      </c>
      <c r="L6794" s="0" t="str">
        <f aca="false">IF($A6794="","",INDEX(CARTAO_COMPRAS!$K:$K,INT((ROW()-2)/20)+2))</f>
        <v/>
      </c>
      <c r="M6794" s="0" t="str">
        <f aca="false">IF($A6794="","","Compra no cartão")</f>
        <v/>
      </c>
    </row>
    <row r="6795" customFormat="false" ht="13.5" hidden="false" customHeight="false" outlineLevel="0" collapsed="false">
      <c r="A6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5" s="0" t="str">
        <f aca="false">IF($A6795="","",INDEX(CARTAO_COMPRAS!$C:$C,INT((ROW()-2)/20)+2))</f>
        <v/>
      </c>
      <c r="C6795" s="0" t="str">
        <f aca="false">IF($A6795="","",INDEX(CARTAO_COMPRAS!$D:$D,INT((ROW()-2)/20)+2))</f>
        <v/>
      </c>
      <c r="D6795" s="0" t="str">
        <f aca="false">IF($A6795="","",INDEX(CARTAO_COMPRAS!$E:$E,INT((ROW()-2)/20)+2))</f>
        <v/>
      </c>
      <c r="E6795" s="0" t="str">
        <f aca="false">IF($A6795="","",INDEX(CARTAO_COMPRAS!$H:$H,INT((ROW()-2)/20)+2)+MOD(ROW()-2,20))</f>
        <v/>
      </c>
      <c r="F6795" s="0" t="str">
        <f aca="false">IF($A6795="","",INDEX(CARTAO_COMPRAS!$G:$G,INT((ROW()-2)/20)+2))</f>
        <v/>
      </c>
      <c r="G6795" s="5" t="str">
        <f aca="false">IF($A6795="","",INDEX(CARTAO_COMPRAS!$I:$I,INT((ROW()-2)/20)+2))</f>
        <v/>
      </c>
      <c r="H6795" s="4" t="str">
        <f aca="false">IF($A6795="","",EDATE(INDEX(CARTAO_COMPRAS!$J:$J,INT((ROW()-2)/20)+2),MOD(ROW()-2,20)))</f>
        <v/>
      </c>
      <c r="I6795" s="4" t="str">
        <f aca="false">IF($H6795="","",$H6795-WEEKDAY($H6795,2)+1)</f>
        <v/>
      </c>
      <c r="J6795" s="4" t="str">
        <f aca="false">IF($I6795="","",$I6795+6)</f>
        <v/>
      </c>
      <c r="K6795" s="6" t="str">
        <f aca="false">IF($H6795="","",DATE(YEAR($H6795),MONTH($H6795),1))</f>
        <v/>
      </c>
      <c r="L6795" s="0" t="str">
        <f aca="false">IF($A6795="","",INDEX(CARTAO_COMPRAS!$K:$K,INT((ROW()-2)/20)+2))</f>
        <v/>
      </c>
      <c r="M6795" s="0" t="str">
        <f aca="false">IF($A6795="","","Compra no cartão")</f>
        <v/>
      </c>
    </row>
    <row r="6796" customFormat="false" ht="13.5" hidden="false" customHeight="false" outlineLevel="0" collapsed="false">
      <c r="A6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6" s="0" t="str">
        <f aca="false">IF($A6796="","",INDEX(CARTAO_COMPRAS!$C:$C,INT((ROW()-2)/20)+2))</f>
        <v/>
      </c>
      <c r="C6796" s="0" t="str">
        <f aca="false">IF($A6796="","",INDEX(CARTAO_COMPRAS!$D:$D,INT((ROW()-2)/20)+2))</f>
        <v/>
      </c>
      <c r="D6796" s="0" t="str">
        <f aca="false">IF($A6796="","",INDEX(CARTAO_COMPRAS!$E:$E,INT((ROW()-2)/20)+2))</f>
        <v/>
      </c>
      <c r="E6796" s="0" t="str">
        <f aca="false">IF($A6796="","",INDEX(CARTAO_COMPRAS!$H:$H,INT((ROW()-2)/20)+2)+MOD(ROW()-2,20))</f>
        <v/>
      </c>
      <c r="F6796" s="0" t="str">
        <f aca="false">IF($A6796="","",INDEX(CARTAO_COMPRAS!$G:$G,INT((ROW()-2)/20)+2))</f>
        <v/>
      </c>
      <c r="G6796" s="5" t="str">
        <f aca="false">IF($A6796="","",INDEX(CARTAO_COMPRAS!$I:$I,INT((ROW()-2)/20)+2))</f>
        <v/>
      </c>
      <c r="H6796" s="4" t="str">
        <f aca="false">IF($A6796="","",EDATE(INDEX(CARTAO_COMPRAS!$J:$J,INT((ROW()-2)/20)+2),MOD(ROW()-2,20)))</f>
        <v/>
      </c>
      <c r="I6796" s="4" t="str">
        <f aca="false">IF($H6796="","",$H6796-WEEKDAY($H6796,2)+1)</f>
        <v/>
      </c>
      <c r="J6796" s="4" t="str">
        <f aca="false">IF($I6796="","",$I6796+6)</f>
        <v/>
      </c>
      <c r="K6796" s="6" t="str">
        <f aca="false">IF($H6796="","",DATE(YEAR($H6796),MONTH($H6796),1))</f>
        <v/>
      </c>
      <c r="L6796" s="0" t="str">
        <f aca="false">IF($A6796="","",INDEX(CARTAO_COMPRAS!$K:$K,INT((ROW()-2)/20)+2))</f>
        <v/>
      </c>
      <c r="M6796" s="0" t="str">
        <f aca="false">IF($A6796="","","Compra no cartão")</f>
        <v/>
      </c>
    </row>
    <row r="6797" customFormat="false" ht="13.5" hidden="false" customHeight="false" outlineLevel="0" collapsed="false">
      <c r="A6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7" s="0" t="str">
        <f aca="false">IF($A6797="","",INDEX(CARTAO_COMPRAS!$C:$C,INT((ROW()-2)/20)+2))</f>
        <v/>
      </c>
      <c r="C6797" s="0" t="str">
        <f aca="false">IF($A6797="","",INDEX(CARTAO_COMPRAS!$D:$D,INT((ROW()-2)/20)+2))</f>
        <v/>
      </c>
      <c r="D6797" s="0" t="str">
        <f aca="false">IF($A6797="","",INDEX(CARTAO_COMPRAS!$E:$E,INT((ROW()-2)/20)+2))</f>
        <v/>
      </c>
      <c r="E6797" s="0" t="str">
        <f aca="false">IF($A6797="","",INDEX(CARTAO_COMPRAS!$H:$H,INT((ROW()-2)/20)+2)+MOD(ROW()-2,20))</f>
        <v/>
      </c>
      <c r="F6797" s="0" t="str">
        <f aca="false">IF($A6797="","",INDEX(CARTAO_COMPRAS!$G:$G,INT((ROW()-2)/20)+2))</f>
        <v/>
      </c>
      <c r="G6797" s="5" t="str">
        <f aca="false">IF($A6797="","",INDEX(CARTAO_COMPRAS!$I:$I,INT((ROW()-2)/20)+2))</f>
        <v/>
      </c>
      <c r="H6797" s="4" t="str">
        <f aca="false">IF($A6797="","",EDATE(INDEX(CARTAO_COMPRAS!$J:$J,INT((ROW()-2)/20)+2),MOD(ROW()-2,20)))</f>
        <v/>
      </c>
      <c r="I6797" s="4" t="str">
        <f aca="false">IF($H6797="","",$H6797-WEEKDAY($H6797,2)+1)</f>
        <v/>
      </c>
      <c r="J6797" s="4" t="str">
        <f aca="false">IF($I6797="","",$I6797+6)</f>
        <v/>
      </c>
      <c r="K6797" s="6" t="str">
        <f aca="false">IF($H6797="","",DATE(YEAR($H6797),MONTH($H6797),1))</f>
        <v/>
      </c>
      <c r="L6797" s="0" t="str">
        <f aca="false">IF($A6797="","",INDEX(CARTAO_COMPRAS!$K:$K,INT((ROW()-2)/20)+2))</f>
        <v/>
      </c>
      <c r="M6797" s="0" t="str">
        <f aca="false">IF($A6797="","","Compra no cartão")</f>
        <v/>
      </c>
    </row>
    <row r="6798" customFormat="false" ht="13.5" hidden="false" customHeight="false" outlineLevel="0" collapsed="false">
      <c r="A6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8" s="0" t="str">
        <f aca="false">IF($A6798="","",INDEX(CARTAO_COMPRAS!$C:$C,INT((ROW()-2)/20)+2))</f>
        <v/>
      </c>
      <c r="C6798" s="0" t="str">
        <f aca="false">IF($A6798="","",INDEX(CARTAO_COMPRAS!$D:$D,INT((ROW()-2)/20)+2))</f>
        <v/>
      </c>
      <c r="D6798" s="0" t="str">
        <f aca="false">IF($A6798="","",INDEX(CARTAO_COMPRAS!$E:$E,INT((ROW()-2)/20)+2))</f>
        <v/>
      </c>
      <c r="E6798" s="0" t="str">
        <f aca="false">IF($A6798="","",INDEX(CARTAO_COMPRAS!$H:$H,INT((ROW()-2)/20)+2)+MOD(ROW()-2,20))</f>
        <v/>
      </c>
      <c r="F6798" s="0" t="str">
        <f aca="false">IF($A6798="","",INDEX(CARTAO_COMPRAS!$G:$G,INT((ROW()-2)/20)+2))</f>
        <v/>
      </c>
      <c r="G6798" s="5" t="str">
        <f aca="false">IF($A6798="","",INDEX(CARTAO_COMPRAS!$I:$I,INT((ROW()-2)/20)+2))</f>
        <v/>
      </c>
      <c r="H6798" s="4" t="str">
        <f aca="false">IF($A6798="","",EDATE(INDEX(CARTAO_COMPRAS!$J:$J,INT((ROW()-2)/20)+2),MOD(ROW()-2,20)))</f>
        <v/>
      </c>
      <c r="I6798" s="4" t="str">
        <f aca="false">IF($H6798="","",$H6798-WEEKDAY($H6798,2)+1)</f>
        <v/>
      </c>
      <c r="J6798" s="4" t="str">
        <f aca="false">IF($I6798="","",$I6798+6)</f>
        <v/>
      </c>
      <c r="K6798" s="6" t="str">
        <f aca="false">IF($H6798="","",DATE(YEAR($H6798),MONTH($H6798),1))</f>
        <v/>
      </c>
      <c r="L6798" s="0" t="str">
        <f aca="false">IF($A6798="","",INDEX(CARTAO_COMPRAS!$K:$K,INT((ROW()-2)/20)+2))</f>
        <v/>
      </c>
      <c r="M6798" s="0" t="str">
        <f aca="false">IF($A6798="","","Compra no cartão")</f>
        <v/>
      </c>
    </row>
    <row r="6799" customFormat="false" ht="13.5" hidden="false" customHeight="false" outlineLevel="0" collapsed="false">
      <c r="A6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799" s="0" t="str">
        <f aca="false">IF($A6799="","",INDEX(CARTAO_COMPRAS!$C:$C,INT((ROW()-2)/20)+2))</f>
        <v/>
      </c>
      <c r="C6799" s="0" t="str">
        <f aca="false">IF($A6799="","",INDEX(CARTAO_COMPRAS!$D:$D,INT((ROW()-2)/20)+2))</f>
        <v/>
      </c>
      <c r="D6799" s="0" t="str">
        <f aca="false">IF($A6799="","",INDEX(CARTAO_COMPRAS!$E:$E,INT((ROW()-2)/20)+2))</f>
        <v/>
      </c>
      <c r="E6799" s="0" t="str">
        <f aca="false">IF($A6799="","",INDEX(CARTAO_COMPRAS!$H:$H,INT((ROW()-2)/20)+2)+MOD(ROW()-2,20))</f>
        <v/>
      </c>
      <c r="F6799" s="0" t="str">
        <f aca="false">IF($A6799="","",INDEX(CARTAO_COMPRAS!$G:$G,INT((ROW()-2)/20)+2))</f>
        <v/>
      </c>
      <c r="G6799" s="5" t="str">
        <f aca="false">IF($A6799="","",INDEX(CARTAO_COMPRAS!$I:$I,INT((ROW()-2)/20)+2))</f>
        <v/>
      </c>
      <c r="H6799" s="4" t="str">
        <f aca="false">IF($A6799="","",EDATE(INDEX(CARTAO_COMPRAS!$J:$J,INT((ROW()-2)/20)+2),MOD(ROW()-2,20)))</f>
        <v/>
      </c>
      <c r="I6799" s="4" t="str">
        <f aca="false">IF($H6799="","",$H6799-WEEKDAY($H6799,2)+1)</f>
        <v/>
      </c>
      <c r="J6799" s="4" t="str">
        <f aca="false">IF($I6799="","",$I6799+6)</f>
        <v/>
      </c>
      <c r="K6799" s="6" t="str">
        <f aca="false">IF($H6799="","",DATE(YEAR($H6799),MONTH($H6799),1))</f>
        <v/>
      </c>
      <c r="L6799" s="0" t="str">
        <f aca="false">IF($A6799="","",INDEX(CARTAO_COMPRAS!$K:$K,INT((ROW()-2)/20)+2))</f>
        <v/>
      </c>
      <c r="M6799" s="0" t="str">
        <f aca="false">IF($A6799="","","Compra no cartão")</f>
        <v/>
      </c>
    </row>
    <row r="6800" customFormat="false" ht="13.5" hidden="false" customHeight="false" outlineLevel="0" collapsed="false">
      <c r="A6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0" s="0" t="str">
        <f aca="false">IF($A6800="","",INDEX(CARTAO_COMPRAS!$C:$C,INT((ROW()-2)/20)+2))</f>
        <v/>
      </c>
      <c r="C6800" s="0" t="str">
        <f aca="false">IF($A6800="","",INDEX(CARTAO_COMPRAS!$D:$D,INT((ROW()-2)/20)+2))</f>
        <v/>
      </c>
      <c r="D6800" s="0" t="str">
        <f aca="false">IF($A6800="","",INDEX(CARTAO_COMPRAS!$E:$E,INT((ROW()-2)/20)+2))</f>
        <v/>
      </c>
      <c r="E6800" s="0" t="str">
        <f aca="false">IF($A6800="","",INDEX(CARTAO_COMPRAS!$H:$H,INT((ROW()-2)/20)+2)+MOD(ROW()-2,20))</f>
        <v/>
      </c>
      <c r="F6800" s="0" t="str">
        <f aca="false">IF($A6800="","",INDEX(CARTAO_COMPRAS!$G:$G,INT((ROW()-2)/20)+2))</f>
        <v/>
      </c>
      <c r="G6800" s="5" t="str">
        <f aca="false">IF($A6800="","",INDEX(CARTAO_COMPRAS!$I:$I,INT((ROW()-2)/20)+2))</f>
        <v/>
      </c>
      <c r="H6800" s="4" t="str">
        <f aca="false">IF($A6800="","",EDATE(INDEX(CARTAO_COMPRAS!$J:$J,INT((ROW()-2)/20)+2),MOD(ROW()-2,20)))</f>
        <v/>
      </c>
      <c r="I6800" s="4" t="str">
        <f aca="false">IF($H6800="","",$H6800-WEEKDAY($H6800,2)+1)</f>
        <v/>
      </c>
      <c r="J6800" s="4" t="str">
        <f aca="false">IF($I6800="","",$I6800+6)</f>
        <v/>
      </c>
      <c r="K6800" s="6" t="str">
        <f aca="false">IF($H6800="","",DATE(YEAR($H6800),MONTH($H6800),1))</f>
        <v/>
      </c>
      <c r="L6800" s="0" t="str">
        <f aca="false">IF($A6800="","",INDEX(CARTAO_COMPRAS!$K:$K,INT((ROW()-2)/20)+2))</f>
        <v/>
      </c>
      <c r="M6800" s="0" t="str">
        <f aca="false">IF($A6800="","","Compra no cartão")</f>
        <v/>
      </c>
    </row>
    <row r="6801" customFormat="false" ht="13.5" hidden="false" customHeight="false" outlineLevel="0" collapsed="false">
      <c r="A6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1" s="0" t="str">
        <f aca="false">IF($A6801="","",INDEX(CARTAO_COMPRAS!$C:$C,INT((ROW()-2)/20)+2))</f>
        <v/>
      </c>
      <c r="C6801" s="0" t="str">
        <f aca="false">IF($A6801="","",INDEX(CARTAO_COMPRAS!$D:$D,INT((ROW()-2)/20)+2))</f>
        <v/>
      </c>
      <c r="D6801" s="0" t="str">
        <f aca="false">IF($A6801="","",INDEX(CARTAO_COMPRAS!$E:$E,INT((ROW()-2)/20)+2))</f>
        <v/>
      </c>
      <c r="E6801" s="0" t="str">
        <f aca="false">IF($A6801="","",INDEX(CARTAO_COMPRAS!$H:$H,INT((ROW()-2)/20)+2)+MOD(ROW()-2,20))</f>
        <v/>
      </c>
      <c r="F6801" s="0" t="str">
        <f aca="false">IF($A6801="","",INDEX(CARTAO_COMPRAS!$G:$G,INT((ROW()-2)/20)+2))</f>
        <v/>
      </c>
      <c r="G6801" s="5" t="str">
        <f aca="false">IF($A6801="","",INDEX(CARTAO_COMPRAS!$I:$I,INT((ROW()-2)/20)+2))</f>
        <v/>
      </c>
      <c r="H6801" s="4" t="str">
        <f aca="false">IF($A6801="","",EDATE(INDEX(CARTAO_COMPRAS!$J:$J,INT((ROW()-2)/20)+2),MOD(ROW()-2,20)))</f>
        <v/>
      </c>
      <c r="I6801" s="4" t="str">
        <f aca="false">IF($H6801="","",$H6801-WEEKDAY($H6801,2)+1)</f>
        <v/>
      </c>
      <c r="J6801" s="4" t="str">
        <f aca="false">IF($I6801="","",$I6801+6)</f>
        <v/>
      </c>
      <c r="K6801" s="6" t="str">
        <f aca="false">IF($H6801="","",DATE(YEAR($H6801),MONTH($H6801),1))</f>
        <v/>
      </c>
      <c r="L6801" s="0" t="str">
        <f aca="false">IF($A6801="","",INDEX(CARTAO_COMPRAS!$K:$K,INT((ROW()-2)/20)+2))</f>
        <v/>
      </c>
      <c r="M6801" s="0" t="str">
        <f aca="false">IF($A6801="","","Compra no cartão")</f>
        <v/>
      </c>
    </row>
    <row r="6802" customFormat="false" ht="13.5" hidden="false" customHeight="false" outlineLevel="0" collapsed="false">
      <c r="A68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2" s="0" t="str">
        <f aca="false">IF($A6802="","",INDEX(CARTAO_COMPRAS!$C:$C,INT((ROW()-2)/20)+2))</f>
        <v/>
      </c>
      <c r="C6802" s="0" t="str">
        <f aca="false">IF($A6802="","",INDEX(CARTAO_COMPRAS!$D:$D,INT((ROW()-2)/20)+2))</f>
        <v/>
      </c>
      <c r="D6802" s="0" t="str">
        <f aca="false">IF($A6802="","",INDEX(CARTAO_COMPRAS!$E:$E,INT((ROW()-2)/20)+2))</f>
        <v/>
      </c>
      <c r="E6802" s="0" t="str">
        <f aca="false">IF($A6802="","",INDEX(CARTAO_COMPRAS!$H:$H,INT((ROW()-2)/20)+2)+MOD(ROW()-2,20))</f>
        <v/>
      </c>
      <c r="F6802" s="0" t="str">
        <f aca="false">IF($A6802="","",INDEX(CARTAO_COMPRAS!$G:$G,INT((ROW()-2)/20)+2))</f>
        <v/>
      </c>
      <c r="G6802" s="5" t="str">
        <f aca="false">IF($A6802="","",INDEX(CARTAO_COMPRAS!$I:$I,INT((ROW()-2)/20)+2))</f>
        <v/>
      </c>
      <c r="H6802" s="4" t="str">
        <f aca="false">IF($A6802="","",EDATE(INDEX(CARTAO_COMPRAS!$J:$J,INT((ROW()-2)/20)+2),MOD(ROW()-2,20)))</f>
        <v/>
      </c>
      <c r="I6802" s="4" t="str">
        <f aca="false">IF($H6802="","",$H6802-WEEKDAY($H6802,2)+1)</f>
        <v/>
      </c>
      <c r="J6802" s="4" t="str">
        <f aca="false">IF($I6802="","",$I6802+6)</f>
        <v/>
      </c>
      <c r="K6802" s="6" t="str">
        <f aca="false">IF($H6802="","",DATE(YEAR($H6802),MONTH($H6802),1))</f>
        <v/>
      </c>
      <c r="L6802" s="0" t="str">
        <f aca="false">IF($A6802="","",INDEX(CARTAO_COMPRAS!$K:$K,INT((ROW()-2)/20)+2))</f>
        <v/>
      </c>
      <c r="M6802" s="0" t="str">
        <f aca="false">IF($A6802="","","Compra no cartão")</f>
        <v/>
      </c>
    </row>
    <row r="6803" customFormat="false" ht="13.5" hidden="false" customHeight="false" outlineLevel="0" collapsed="false">
      <c r="A6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3" s="0" t="str">
        <f aca="false">IF($A6803="","",INDEX(CARTAO_COMPRAS!$C:$C,INT((ROW()-2)/20)+2))</f>
        <v/>
      </c>
      <c r="C6803" s="0" t="str">
        <f aca="false">IF($A6803="","",INDEX(CARTAO_COMPRAS!$D:$D,INT((ROW()-2)/20)+2))</f>
        <v/>
      </c>
      <c r="D6803" s="0" t="str">
        <f aca="false">IF($A6803="","",INDEX(CARTAO_COMPRAS!$E:$E,INT((ROW()-2)/20)+2))</f>
        <v/>
      </c>
      <c r="E6803" s="0" t="str">
        <f aca="false">IF($A6803="","",INDEX(CARTAO_COMPRAS!$H:$H,INT((ROW()-2)/20)+2)+MOD(ROW()-2,20))</f>
        <v/>
      </c>
      <c r="F6803" s="0" t="str">
        <f aca="false">IF($A6803="","",INDEX(CARTAO_COMPRAS!$G:$G,INT((ROW()-2)/20)+2))</f>
        <v/>
      </c>
      <c r="G6803" s="5" t="str">
        <f aca="false">IF($A6803="","",INDEX(CARTAO_COMPRAS!$I:$I,INT((ROW()-2)/20)+2))</f>
        <v/>
      </c>
      <c r="H6803" s="4" t="str">
        <f aca="false">IF($A6803="","",EDATE(INDEX(CARTAO_COMPRAS!$J:$J,INT((ROW()-2)/20)+2),MOD(ROW()-2,20)))</f>
        <v/>
      </c>
      <c r="I6803" s="4" t="str">
        <f aca="false">IF($H6803="","",$H6803-WEEKDAY($H6803,2)+1)</f>
        <v/>
      </c>
      <c r="J6803" s="4" t="str">
        <f aca="false">IF($I6803="","",$I6803+6)</f>
        <v/>
      </c>
      <c r="K6803" s="6" t="str">
        <f aca="false">IF($H6803="","",DATE(YEAR($H6803),MONTH($H6803),1))</f>
        <v/>
      </c>
      <c r="L6803" s="0" t="str">
        <f aca="false">IF($A6803="","",INDEX(CARTAO_COMPRAS!$K:$K,INT((ROW()-2)/20)+2))</f>
        <v/>
      </c>
      <c r="M6803" s="0" t="str">
        <f aca="false">IF($A6803="","","Compra no cartão")</f>
        <v/>
      </c>
    </row>
    <row r="6804" customFormat="false" ht="13.5" hidden="false" customHeight="false" outlineLevel="0" collapsed="false">
      <c r="A6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4" s="0" t="str">
        <f aca="false">IF($A6804="","",INDEX(CARTAO_COMPRAS!$C:$C,INT((ROW()-2)/20)+2))</f>
        <v/>
      </c>
      <c r="C6804" s="0" t="str">
        <f aca="false">IF($A6804="","",INDEX(CARTAO_COMPRAS!$D:$D,INT((ROW()-2)/20)+2))</f>
        <v/>
      </c>
      <c r="D6804" s="0" t="str">
        <f aca="false">IF($A6804="","",INDEX(CARTAO_COMPRAS!$E:$E,INT((ROW()-2)/20)+2))</f>
        <v/>
      </c>
      <c r="E6804" s="0" t="str">
        <f aca="false">IF($A6804="","",INDEX(CARTAO_COMPRAS!$H:$H,INT((ROW()-2)/20)+2)+MOD(ROW()-2,20))</f>
        <v/>
      </c>
      <c r="F6804" s="0" t="str">
        <f aca="false">IF($A6804="","",INDEX(CARTAO_COMPRAS!$G:$G,INT((ROW()-2)/20)+2))</f>
        <v/>
      </c>
      <c r="G6804" s="5" t="str">
        <f aca="false">IF($A6804="","",INDEX(CARTAO_COMPRAS!$I:$I,INT((ROW()-2)/20)+2))</f>
        <v/>
      </c>
      <c r="H6804" s="4" t="str">
        <f aca="false">IF($A6804="","",EDATE(INDEX(CARTAO_COMPRAS!$J:$J,INT((ROW()-2)/20)+2),MOD(ROW()-2,20)))</f>
        <v/>
      </c>
      <c r="I6804" s="4" t="str">
        <f aca="false">IF($H6804="","",$H6804-WEEKDAY($H6804,2)+1)</f>
        <v/>
      </c>
      <c r="J6804" s="4" t="str">
        <f aca="false">IF($I6804="","",$I6804+6)</f>
        <v/>
      </c>
      <c r="K6804" s="6" t="str">
        <f aca="false">IF($H6804="","",DATE(YEAR($H6804),MONTH($H6804),1))</f>
        <v/>
      </c>
      <c r="L6804" s="0" t="str">
        <f aca="false">IF($A6804="","",INDEX(CARTAO_COMPRAS!$K:$K,INT((ROW()-2)/20)+2))</f>
        <v/>
      </c>
      <c r="M6804" s="0" t="str">
        <f aca="false">IF($A6804="","","Compra no cartão")</f>
        <v/>
      </c>
    </row>
    <row r="6805" customFormat="false" ht="13.5" hidden="false" customHeight="false" outlineLevel="0" collapsed="false">
      <c r="A6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5" s="0" t="str">
        <f aca="false">IF($A6805="","",INDEX(CARTAO_COMPRAS!$C:$C,INT((ROW()-2)/20)+2))</f>
        <v/>
      </c>
      <c r="C6805" s="0" t="str">
        <f aca="false">IF($A6805="","",INDEX(CARTAO_COMPRAS!$D:$D,INT((ROW()-2)/20)+2))</f>
        <v/>
      </c>
      <c r="D6805" s="0" t="str">
        <f aca="false">IF($A6805="","",INDEX(CARTAO_COMPRAS!$E:$E,INT((ROW()-2)/20)+2))</f>
        <v/>
      </c>
      <c r="E6805" s="0" t="str">
        <f aca="false">IF($A6805="","",INDEX(CARTAO_COMPRAS!$H:$H,INT((ROW()-2)/20)+2)+MOD(ROW()-2,20))</f>
        <v/>
      </c>
      <c r="F6805" s="0" t="str">
        <f aca="false">IF($A6805="","",INDEX(CARTAO_COMPRAS!$G:$G,INT((ROW()-2)/20)+2))</f>
        <v/>
      </c>
      <c r="G6805" s="5" t="str">
        <f aca="false">IF($A6805="","",INDEX(CARTAO_COMPRAS!$I:$I,INT((ROW()-2)/20)+2))</f>
        <v/>
      </c>
      <c r="H6805" s="4" t="str">
        <f aca="false">IF($A6805="","",EDATE(INDEX(CARTAO_COMPRAS!$J:$J,INT((ROW()-2)/20)+2),MOD(ROW()-2,20)))</f>
        <v/>
      </c>
      <c r="I6805" s="4" t="str">
        <f aca="false">IF($H6805="","",$H6805-WEEKDAY($H6805,2)+1)</f>
        <v/>
      </c>
      <c r="J6805" s="4" t="str">
        <f aca="false">IF($I6805="","",$I6805+6)</f>
        <v/>
      </c>
      <c r="K6805" s="6" t="str">
        <f aca="false">IF($H6805="","",DATE(YEAR($H6805),MONTH($H6805),1))</f>
        <v/>
      </c>
      <c r="L6805" s="0" t="str">
        <f aca="false">IF($A6805="","",INDEX(CARTAO_COMPRAS!$K:$K,INT((ROW()-2)/20)+2))</f>
        <v/>
      </c>
      <c r="M6805" s="0" t="str">
        <f aca="false">IF($A6805="","","Compra no cartão")</f>
        <v/>
      </c>
    </row>
    <row r="6806" customFormat="false" ht="13.5" hidden="false" customHeight="false" outlineLevel="0" collapsed="false">
      <c r="A6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6" s="0" t="str">
        <f aca="false">IF($A6806="","",INDEX(CARTAO_COMPRAS!$C:$C,INT((ROW()-2)/20)+2))</f>
        <v/>
      </c>
      <c r="C6806" s="0" t="str">
        <f aca="false">IF($A6806="","",INDEX(CARTAO_COMPRAS!$D:$D,INT((ROW()-2)/20)+2))</f>
        <v/>
      </c>
      <c r="D6806" s="0" t="str">
        <f aca="false">IF($A6806="","",INDEX(CARTAO_COMPRAS!$E:$E,INT((ROW()-2)/20)+2))</f>
        <v/>
      </c>
      <c r="E6806" s="0" t="str">
        <f aca="false">IF($A6806="","",INDEX(CARTAO_COMPRAS!$H:$H,INT((ROW()-2)/20)+2)+MOD(ROW()-2,20))</f>
        <v/>
      </c>
      <c r="F6806" s="0" t="str">
        <f aca="false">IF($A6806="","",INDEX(CARTAO_COMPRAS!$G:$G,INT((ROW()-2)/20)+2))</f>
        <v/>
      </c>
      <c r="G6806" s="5" t="str">
        <f aca="false">IF($A6806="","",INDEX(CARTAO_COMPRAS!$I:$I,INT((ROW()-2)/20)+2))</f>
        <v/>
      </c>
      <c r="H6806" s="4" t="str">
        <f aca="false">IF($A6806="","",EDATE(INDEX(CARTAO_COMPRAS!$J:$J,INT((ROW()-2)/20)+2),MOD(ROW()-2,20)))</f>
        <v/>
      </c>
      <c r="I6806" s="4" t="str">
        <f aca="false">IF($H6806="","",$H6806-WEEKDAY($H6806,2)+1)</f>
        <v/>
      </c>
      <c r="J6806" s="4" t="str">
        <f aca="false">IF($I6806="","",$I6806+6)</f>
        <v/>
      </c>
      <c r="K6806" s="6" t="str">
        <f aca="false">IF($H6806="","",DATE(YEAR($H6806),MONTH($H6806),1))</f>
        <v/>
      </c>
      <c r="L6806" s="0" t="str">
        <f aca="false">IF($A6806="","",INDEX(CARTAO_COMPRAS!$K:$K,INT((ROW()-2)/20)+2))</f>
        <v/>
      </c>
      <c r="M6806" s="0" t="str">
        <f aca="false">IF($A6806="","","Compra no cartão")</f>
        <v/>
      </c>
    </row>
    <row r="6807" customFormat="false" ht="13.5" hidden="false" customHeight="false" outlineLevel="0" collapsed="false">
      <c r="A6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7" s="0" t="str">
        <f aca="false">IF($A6807="","",INDEX(CARTAO_COMPRAS!$C:$C,INT((ROW()-2)/20)+2))</f>
        <v/>
      </c>
      <c r="C6807" s="0" t="str">
        <f aca="false">IF($A6807="","",INDEX(CARTAO_COMPRAS!$D:$D,INT((ROW()-2)/20)+2))</f>
        <v/>
      </c>
      <c r="D6807" s="0" t="str">
        <f aca="false">IF($A6807="","",INDEX(CARTAO_COMPRAS!$E:$E,INT((ROW()-2)/20)+2))</f>
        <v/>
      </c>
      <c r="E6807" s="0" t="str">
        <f aca="false">IF($A6807="","",INDEX(CARTAO_COMPRAS!$H:$H,INT((ROW()-2)/20)+2)+MOD(ROW()-2,20))</f>
        <v/>
      </c>
      <c r="F6807" s="0" t="str">
        <f aca="false">IF($A6807="","",INDEX(CARTAO_COMPRAS!$G:$G,INT((ROW()-2)/20)+2))</f>
        <v/>
      </c>
      <c r="G6807" s="5" t="str">
        <f aca="false">IF($A6807="","",INDEX(CARTAO_COMPRAS!$I:$I,INT((ROW()-2)/20)+2))</f>
        <v/>
      </c>
      <c r="H6807" s="4" t="str">
        <f aca="false">IF($A6807="","",EDATE(INDEX(CARTAO_COMPRAS!$J:$J,INT((ROW()-2)/20)+2),MOD(ROW()-2,20)))</f>
        <v/>
      </c>
      <c r="I6807" s="4" t="str">
        <f aca="false">IF($H6807="","",$H6807-WEEKDAY($H6807,2)+1)</f>
        <v/>
      </c>
      <c r="J6807" s="4" t="str">
        <f aca="false">IF($I6807="","",$I6807+6)</f>
        <v/>
      </c>
      <c r="K6807" s="6" t="str">
        <f aca="false">IF($H6807="","",DATE(YEAR($H6807),MONTH($H6807),1))</f>
        <v/>
      </c>
      <c r="L6807" s="0" t="str">
        <f aca="false">IF($A6807="","",INDEX(CARTAO_COMPRAS!$K:$K,INT((ROW()-2)/20)+2))</f>
        <v/>
      </c>
      <c r="M6807" s="0" t="str">
        <f aca="false">IF($A6807="","","Compra no cartão")</f>
        <v/>
      </c>
    </row>
    <row r="6808" customFormat="false" ht="13.5" hidden="false" customHeight="false" outlineLevel="0" collapsed="false">
      <c r="A6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8" s="0" t="str">
        <f aca="false">IF($A6808="","",INDEX(CARTAO_COMPRAS!$C:$C,INT((ROW()-2)/20)+2))</f>
        <v/>
      </c>
      <c r="C6808" s="0" t="str">
        <f aca="false">IF($A6808="","",INDEX(CARTAO_COMPRAS!$D:$D,INT((ROW()-2)/20)+2))</f>
        <v/>
      </c>
      <c r="D6808" s="0" t="str">
        <f aca="false">IF($A6808="","",INDEX(CARTAO_COMPRAS!$E:$E,INT((ROW()-2)/20)+2))</f>
        <v/>
      </c>
      <c r="E6808" s="0" t="str">
        <f aca="false">IF($A6808="","",INDEX(CARTAO_COMPRAS!$H:$H,INT((ROW()-2)/20)+2)+MOD(ROW()-2,20))</f>
        <v/>
      </c>
      <c r="F6808" s="0" t="str">
        <f aca="false">IF($A6808="","",INDEX(CARTAO_COMPRAS!$G:$G,INT((ROW()-2)/20)+2))</f>
        <v/>
      </c>
      <c r="G6808" s="5" t="str">
        <f aca="false">IF($A6808="","",INDEX(CARTAO_COMPRAS!$I:$I,INT((ROW()-2)/20)+2))</f>
        <v/>
      </c>
      <c r="H6808" s="4" t="str">
        <f aca="false">IF($A6808="","",EDATE(INDEX(CARTAO_COMPRAS!$J:$J,INT((ROW()-2)/20)+2),MOD(ROW()-2,20)))</f>
        <v/>
      </c>
      <c r="I6808" s="4" t="str">
        <f aca="false">IF($H6808="","",$H6808-WEEKDAY($H6808,2)+1)</f>
        <v/>
      </c>
      <c r="J6808" s="4" t="str">
        <f aca="false">IF($I6808="","",$I6808+6)</f>
        <v/>
      </c>
      <c r="K6808" s="6" t="str">
        <f aca="false">IF($H6808="","",DATE(YEAR($H6808),MONTH($H6808),1))</f>
        <v/>
      </c>
      <c r="L6808" s="0" t="str">
        <f aca="false">IF($A6808="","",INDEX(CARTAO_COMPRAS!$K:$K,INT((ROW()-2)/20)+2))</f>
        <v/>
      </c>
      <c r="M6808" s="0" t="str">
        <f aca="false">IF($A6808="","","Compra no cartão")</f>
        <v/>
      </c>
    </row>
    <row r="6809" customFormat="false" ht="13.5" hidden="false" customHeight="false" outlineLevel="0" collapsed="false">
      <c r="A6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09" s="0" t="str">
        <f aca="false">IF($A6809="","",INDEX(CARTAO_COMPRAS!$C:$C,INT((ROW()-2)/20)+2))</f>
        <v/>
      </c>
      <c r="C6809" s="0" t="str">
        <f aca="false">IF($A6809="","",INDEX(CARTAO_COMPRAS!$D:$D,INT((ROW()-2)/20)+2))</f>
        <v/>
      </c>
      <c r="D6809" s="0" t="str">
        <f aca="false">IF($A6809="","",INDEX(CARTAO_COMPRAS!$E:$E,INT((ROW()-2)/20)+2))</f>
        <v/>
      </c>
      <c r="E6809" s="0" t="str">
        <f aca="false">IF($A6809="","",INDEX(CARTAO_COMPRAS!$H:$H,INT((ROW()-2)/20)+2)+MOD(ROW()-2,20))</f>
        <v/>
      </c>
      <c r="F6809" s="0" t="str">
        <f aca="false">IF($A6809="","",INDEX(CARTAO_COMPRAS!$G:$G,INT((ROW()-2)/20)+2))</f>
        <v/>
      </c>
      <c r="G6809" s="5" t="str">
        <f aca="false">IF($A6809="","",INDEX(CARTAO_COMPRAS!$I:$I,INT((ROW()-2)/20)+2))</f>
        <v/>
      </c>
      <c r="H6809" s="4" t="str">
        <f aca="false">IF($A6809="","",EDATE(INDEX(CARTAO_COMPRAS!$J:$J,INT((ROW()-2)/20)+2),MOD(ROW()-2,20)))</f>
        <v/>
      </c>
      <c r="I6809" s="4" t="str">
        <f aca="false">IF($H6809="","",$H6809-WEEKDAY($H6809,2)+1)</f>
        <v/>
      </c>
      <c r="J6809" s="4" t="str">
        <f aca="false">IF($I6809="","",$I6809+6)</f>
        <v/>
      </c>
      <c r="K6809" s="6" t="str">
        <f aca="false">IF($H6809="","",DATE(YEAR($H6809),MONTH($H6809),1))</f>
        <v/>
      </c>
      <c r="L6809" s="0" t="str">
        <f aca="false">IF($A6809="","",INDEX(CARTAO_COMPRAS!$K:$K,INT((ROW()-2)/20)+2))</f>
        <v/>
      </c>
      <c r="M6809" s="0" t="str">
        <f aca="false">IF($A6809="","","Compra no cartão")</f>
        <v/>
      </c>
    </row>
    <row r="6810" customFormat="false" ht="13.5" hidden="false" customHeight="false" outlineLevel="0" collapsed="false">
      <c r="A6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0" s="0" t="str">
        <f aca="false">IF($A6810="","",INDEX(CARTAO_COMPRAS!$C:$C,INT((ROW()-2)/20)+2))</f>
        <v/>
      </c>
      <c r="C6810" s="0" t="str">
        <f aca="false">IF($A6810="","",INDEX(CARTAO_COMPRAS!$D:$D,INT((ROW()-2)/20)+2))</f>
        <v/>
      </c>
      <c r="D6810" s="0" t="str">
        <f aca="false">IF($A6810="","",INDEX(CARTAO_COMPRAS!$E:$E,INT((ROW()-2)/20)+2))</f>
        <v/>
      </c>
      <c r="E6810" s="0" t="str">
        <f aca="false">IF($A6810="","",INDEX(CARTAO_COMPRAS!$H:$H,INT((ROW()-2)/20)+2)+MOD(ROW()-2,20))</f>
        <v/>
      </c>
      <c r="F6810" s="0" t="str">
        <f aca="false">IF($A6810="","",INDEX(CARTAO_COMPRAS!$G:$G,INT((ROW()-2)/20)+2))</f>
        <v/>
      </c>
      <c r="G6810" s="5" t="str">
        <f aca="false">IF($A6810="","",INDEX(CARTAO_COMPRAS!$I:$I,INT((ROW()-2)/20)+2))</f>
        <v/>
      </c>
      <c r="H6810" s="4" t="str">
        <f aca="false">IF($A6810="","",EDATE(INDEX(CARTAO_COMPRAS!$J:$J,INT((ROW()-2)/20)+2),MOD(ROW()-2,20)))</f>
        <v/>
      </c>
      <c r="I6810" s="4" t="str">
        <f aca="false">IF($H6810="","",$H6810-WEEKDAY($H6810,2)+1)</f>
        <v/>
      </c>
      <c r="J6810" s="4" t="str">
        <f aca="false">IF($I6810="","",$I6810+6)</f>
        <v/>
      </c>
      <c r="K6810" s="6" t="str">
        <f aca="false">IF($H6810="","",DATE(YEAR($H6810),MONTH($H6810),1))</f>
        <v/>
      </c>
      <c r="L6810" s="0" t="str">
        <f aca="false">IF($A6810="","",INDEX(CARTAO_COMPRAS!$K:$K,INT((ROW()-2)/20)+2))</f>
        <v/>
      </c>
      <c r="M6810" s="0" t="str">
        <f aca="false">IF($A6810="","","Compra no cartão")</f>
        <v/>
      </c>
    </row>
    <row r="6811" customFormat="false" ht="13.5" hidden="false" customHeight="false" outlineLevel="0" collapsed="false">
      <c r="A6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1" s="0" t="str">
        <f aca="false">IF($A6811="","",INDEX(CARTAO_COMPRAS!$C:$C,INT((ROW()-2)/20)+2))</f>
        <v/>
      </c>
      <c r="C6811" s="0" t="str">
        <f aca="false">IF($A6811="","",INDEX(CARTAO_COMPRAS!$D:$D,INT((ROW()-2)/20)+2))</f>
        <v/>
      </c>
      <c r="D6811" s="0" t="str">
        <f aca="false">IF($A6811="","",INDEX(CARTAO_COMPRAS!$E:$E,INT((ROW()-2)/20)+2))</f>
        <v/>
      </c>
      <c r="E6811" s="0" t="str">
        <f aca="false">IF($A6811="","",INDEX(CARTAO_COMPRAS!$H:$H,INT((ROW()-2)/20)+2)+MOD(ROW()-2,20))</f>
        <v/>
      </c>
      <c r="F6811" s="0" t="str">
        <f aca="false">IF($A6811="","",INDEX(CARTAO_COMPRAS!$G:$G,INT((ROW()-2)/20)+2))</f>
        <v/>
      </c>
      <c r="G6811" s="5" t="str">
        <f aca="false">IF($A6811="","",INDEX(CARTAO_COMPRAS!$I:$I,INT((ROW()-2)/20)+2))</f>
        <v/>
      </c>
      <c r="H6811" s="4" t="str">
        <f aca="false">IF($A6811="","",EDATE(INDEX(CARTAO_COMPRAS!$J:$J,INT((ROW()-2)/20)+2),MOD(ROW()-2,20)))</f>
        <v/>
      </c>
      <c r="I6811" s="4" t="str">
        <f aca="false">IF($H6811="","",$H6811-WEEKDAY($H6811,2)+1)</f>
        <v/>
      </c>
      <c r="J6811" s="4" t="str">
        <f aca="false">IF($I6811="","",$I6811+6)</f>
        <v/>
      </c>
      <c r="K6811" s="6" t="str">
        <f aca="false">IF($H6811="","",DATE(YEAR($H6811),MONTH($H6811),1))</f>
        <v/>
      </c>
      <c r="L6811" s="0" t="str">
        <f aca="false">IF($A6811="","",INDEX(CARTAO_COMPRAS!$K:$K,INT((ROW()-2)/20)+2))</f>
        <v/>
      </c>
      <c r="M6811" s="0" t="str">
        <f aca="false">IF($A6811="","","Compra no cartão")</f>
        <v/>
      </c>
    </row>
    <row r="6812" customFormat="false" ht="13.5" hidden="false" customHeight="false" outlineLevel="0" collapsed="false">
      <c r="A6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2" s="0" t="str">
        <f aca="false">IF($A6812="","",INDEX(CARTAO_COMPRAS!$C:$C,INT((ROW()-2)/20)+2))</f>
        <v/>
      </c>
      <c r="C6812" s="0" t="str">
        <f aca="false">IF($A6812="","",INDEX(CARTAO_COMPRAS!$D:$D,INT((ROW()-2)/20)+2))</f>
        <v/>
      </c>
      <c r="D6812" s="0" t="str">
        <f aca="false">IF($A6812="","",INDEX(CARTAO_COMPRAS!$E:$E,INT((ROW()-2)/20)+2))</f>
        <v/>
      </c>
      <c r="E6812" s="0" t="str">
        <f aca="false">IF($A6812="","",INDEX(CARTAO_COMPRAS!$H:$H,INT((ROW()-2)/20)+2)+MOD(ROW()-2,20))</f>
        <v/>
      </c>
      <c r="F6812" s="0" t="str">
        <f aca="false">IF($A6812="","",INDEX(CARTAO_COMPRAS!$G:$G,INT((ROW()-2)/20)+2))</f>
        <v/>
      </c>
      <c r="G6812" s="5" t="str">
        <f aca="false">IF($A6812="","",INDEX(CARTAO_COMPRAS!$I:$I,INT((ROW()-2)/20)+2))</f>
        <v/>
      </c>
      <c r="H6812" s="4" t="str">
        <f aca="false">IF($A6812="","",EDATE(INDEX(CARTAO_COMPRAS!$J:$J,INT((ROW()-2)/20)+2),MOD(ROW()-2,20)))</f>
        <v/>
      </c>
      <c r="I6812" s="4" t="str">
        <f aca="false">IF($H6812="","",$H6812-WEEKDAY($H6812,2)+1)</f>
        <v/>
      </c>
      <c r="J6812" s="4" t="str">
        <f aca="false">IF($I6812="","",$I6812+6)</f>
        <v/>
      </c>
      <c r="K6812" s="6" t="str">
        <f aca="false">IF($H6812="","",DATE(YEAR($H6812),MONTH($H6812),1))</f>
        <v/>
      </c>
      <c r="L6812" s="0" t="str">
        <f aca="false">IF($A6812="","",INDEX(CARTAO_COMPRAS!$K:$K,INT((ROW()-2)/20)+2))</f>
        <v/>
      </c>
      <c r="M6812" s="0" t="str">
        <f aca="false">IF($A6812="","","Compra no cartão")</f>
        <v/>
      </c>
    </row>
    <row r="6813" customFormat="false" ht="13.5" hidden="false" customHeight="false" outlineLevel="0" collapsed="false">
      <c r="A6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3" s="0" t="str">
        <f aca="false">IF($A6813="","",INDEX(CARTAO_COMPRAS!$C:$C,INT((ROW()-2)/20)+2))</f>
        <v/>
      </c>
      <c r="C6813" s="0" t="str">
        <f aca="false">IF($A6813="","",INDEX(CARTAO_COMPRAS!$D:$D,INT((ROW()-2)/20)+2))</f>
        <v/>
      </c>
      <c r="D6813" s="0" t="str">
        <f aca="false">IF($A6813="","",INDEX(CARTAO_COMPRAS!$E:$E,INT((ROW()-2)/20)+2))</f>
        <v/>
      </c>
      <c r="E6813" s="0" t="str">
        <f aca="false">IF($A6813="","",INDEX(CARTAO_COMPRAS!$H:$H,INT((ROW()-2)/20)+2)+MOD(ROW()-2,20))</f>
        <v/>
      </c>
      <c r="F6813" s="0" t="str">
        <f aca="false">IF($A6813="","",INDEX(CARTAO_COMPRAS!$G:$G,INT((ROW()-2)/20)+2))</f>
        <v/>
      </c>
      <c r="G6813" s="5" t="str">
        <f aca="false">IF($A6813="","",INDEX(CARTAO_COMPRAS!$I:$I,INT((ROW()-2)/20)+2))</f>
        <v/>
      </c>
      <c r="H6813" s="4" t="str">
        <f aca="false">IF($A6813="","",EDATE(INDEX(CARTAO_COMPRAS!$J:$J,INT((ROW()-2)/20)+2),MOD(ROW()-2,20)))</f>
        <v/>
      </c>
      <c r="I6813" s="4" t="str">
        <f aca="false">IF($H6813="","",$H6813-WEEKDAY($H6813,2)+1)</f>
        <v/>
      </c>
      <c r="J6813" s="4" t="str">
        <f aca="false">IF($I6813="","",$I6813+6)</f>
        <v/>
      </c>
      <c r="K6813" s="6" t="str">
        <f aca="false">IF($H6813="","",DATE(YEAR($H6813),MONTH($H6813),1))</f>
        <v/>
      </c>
      <c r="L6813" s="0" t="str">
        <f aca="false">IF($A6813="","",INDEX(CARTAO_COMPRAS!$K:$K,INT((ROW()-2)/20)+2))</f>
        <v/>
      </c>
      <c r="M6813" s="0" t="str">
        <f aca="false">IF($A6813="","","Compra no cartão")</f>
        <v/>
      </c>
    </row>
    <row r="6814" customFormat="false" ht="13.5" hidden="false" customHeight="false" outlineLevel="0" collapsed="false">
      <c r="A6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4" s="0" t="str">
        <f aca="false">IF($A6814="","",INDEX(CARTAO_COMPRAS!$C:$C,INT((ROW()-2)/20)+2))</f>
        <v/>
      </c>
      <c r="C6814" s="0" t="str">
        <f aca="false">IF($A6814="","",INDEX(CARTAO_COMPRAS!$D:$D,INT((ROW()-2)/20)+2))</f>
        <v/>
      </c>
      <c r="D6814" s="0" t="str">
        <f aca="false">IF($A6814="","",INDEX(CARTAO_COMPRAS!$E:$E,INT((ROW()-2)/20)+2))</f>
        <v/>
      </c>
      <c r="E6814" s="0" t="str">
        <f aca="false">IF($A6814="","",INDEX(CARTAO_COMPRAS!$H:$H,INT((ROW()-2)/20)+2)+MOD(ROW()-2,20))</f>
        <v/>
      </c>
      <c r="F6814" s="0" t="str">
        <f aca="false">IF($A6814="","",INDEX(CARTAO_COMPRAS!$G:$G,INT((ROW()-2)/20)+2))</f>
        <v/>
      </c>
      <c r="G6814" s="5" t="str">
        <f aca="false">IF($A6814="","",INDEX(CARTAO_COMPRAS!$I:$I,INT((ROW()-2)/20)+2))</f>
        <v/>
      </c>
      <c r="H6814" s="4" t="str">
        <f aca="false">IF($A6814="","",EDATE(INDEX(CARTAO_COMPRAS!$J:$J,INT((ROW()-2)/20)+2),MOD(ROW()-2,20)))</f>
        <v/>
      </c>
      <c r="I6814" s="4" t="str">
        <f aca="false">IF($H6814="","",$H6814-WEEKDAY($H6814,2)+1)</f>
        <v/>
      </c>
      <c r="J6814" s="4" t="str">
        <f aca="false">IF($I6814="","",$I6814+6)</f>
        <v/>
      </c>
      <c r="K6814" s="6" t="str">
        <f aca="false">IF($H6814="","",DATE(YEAR($H6814),MONTH($H6814),1))</f>
        <v/>
      </c>
      <c r="L6814" s="0" t="str">
        <f aca="false">IF($A6814="","",INDEX(CARTAO_COMPRAS!$K:$K,INT((ROW()-2)/20)+2))</f>
        <v/>
      </c>
      <c r="M6814" s="0" t="str">
        <f aca="false">IF($A6814="","","Compra no cartão")</f>
        <v/>
      </c>
    </row>
    <row r="6815" customFormat="false" ht="13.5" hidden="false" customHeight="false" outlineLevel="0" collapsed="false">
      <c r="A6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5" s="0" t="str">
        <f aca="false">IF($A6815="","",INDEX(CARTAO_COMPRAS!$C:$C,INT((ROW()-2)/20)+2))</f>
        <v/>
      </c>
      <c r="C6815" s="0" t="str">
        <f aca="false">IF($A6815="","",INDEX(CARTAO_COMPRAS!$D:$D,INT((ROW()-2)/20)+2))</f>
        <v/>
      </c>
      <c r="D6815" s="0" t="str">
        <f aca="false">IF($A6815="","",INDEX(CARTAO_COMPRAS!$E:$E,INT((ROW()-2)/20)+2))</f>
        <v/>
      </c>
      <c r="E6815" s="0" t="str">
        <f aca="false">IF($A6815="","",INDEX(CARTAO_COMPRAS!$H:$H,INT((ROW()-2)/20)+2)+MOD(ROW()-2,20))</f>
        <v/>
      </c>
      <c r="F6815" s="0" t="str">
        <f aca="false">IF($A6815="","",INDEX(CARTAO_COMPRAS!$G:$G,INT((ROW()-2)/20)+2))</f>
        <v/>
      </c>
      <c r="G6815" s="5" t="str">
        <f aca="false">IF($A6815="","",INDEX(CARTAO_COMPRAS!$I:$I,INT((ROW()-2)/20)+2))</f>
        <v/>
      </c>
      <c r="H6815" s="4" t="str">
        <f aca="false">IF($A6815="","",EDATE(INDEX(CARTAO_COMPRAS!$J:$J,INT((ROW()-2)/20)+2),MOD(ROW()-2,20)))</f>
        <v/>
      </c>
      <c r="I6815" s="4" t="str">
        <f aca="false">IF($H6815="","",$H6815-WEEKDAY($H6815,2)+1)</f>
        <v/>
      </c>
      <c r="J6815" s="4" t="str">
        <f aca="false">IF($I6815="","",$I6815+6)</f>
        <v/>
      </c>
      <c r="K6815" s="6" t="str">
        <f aca="false">IF($H6815="","",DATE(YEAR($H6815),MONTH($H6815),1))</f>
        <v/>
      </c>
      <c r="L6815" s="0" t="str">
        <f aca="false">IF($A6815="","",INDEX(CARTAO_COMPRAS!$K:$K,INT((ROW()-2)/20)+2))</f>
        <v/>
      </c>
      <c r="M6815" s="0" t="str">
        <f aca="false">IF($A6815="","","Compra no cartão")</f>
        <v/>
      </c>
    </row>
    <row r="6816" customFormat="false" ht="13.5" hidden="false" customHeight="false" outlineLevel="0" collapsed="false">
      <c r="A6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6" s="0" t="str">
        <f aca="false">IF($A6816="","",INDEX(CARTAO_COMPRAS!$C:$C,INT((ROW()-2)/20)+2))</f>
        <v/>
      </c>
      <c r="C6816" s="0" t="str">
        <f aca="false">IF($A6816="","",INDEX(CARTAO_COMPRAS!$D:$D,INT((ROW()-2)/20)+2))</f>
        <v/>
      </c>
      <c r="D6816" s="0" t="str">
        <f aca="false">IF($A6816="","",INDEX(CARTAO_COMPRAS!$E:$E,INT((ROW()-2)/20)+2))</f>
        <v/>
      </c>
      <c r="E6816" s="0" t="str">
        <f aca="false">IF($A6816="","",INDEX(CARTAO_COMPRAS!$H:$H,INT((ROW()-2)/20)+2)+MOD(ROW()-2,20))</f>
        <v/>
      </c>
      <c r="F6816" s="0" t="str">
        <f aca="false">IF($A6816="","",INDEX(CARTAO_COMPRAS!$G:$G,INT((ROW()-2)/20)+2))</f>
        <v/>
      </c>
      <c r="G6816" s="5" t="str">
        <f aca="false">IF($A6816="","",INDEX(CARTAO_COMPRAS!$I:$I,INT((ROW()-2)/20)+2))</f>
        <v/>
      </c>
      <c r="H6816" s="4" t="str">
        <f aca="false">IF($A6816="","",EDATE(INDEX(CARTAO_COMPRAS!$J:$J,INT((ROW()-2)/20)+2),MOD(ROW()-2,20)))</f>
        <v/>
      </c>
      <c r="I6816" s="4" t="str">
        <f aca="false">IF($H6816="","",$H6816-WEEKDAY($H6816,2)+1)</f>
        <v/>
      </c>
      <c r="J6816" s="4" t="str">
        <f aca="false">IF($I6816="","",$I6816+6)</f>
        <v/>
      </c>
      <c r="K6816" s="6" t="str">
        <f aca="false">IF($H6816="","",DATE(YEAR($H6816),MONTH($H6816),1))</f>
        <v/>
      </c>
      <c r="L6816" s="0" t="str">
        <f aca="false">IF($A6816="","",INDEX(CARTAO_COMPRAS!$K:$K,INT((ROW()-2)/20)+2))</f>
        <v/>
      </c>
      <c r="M6816" s="0" t="str">
        <f aca="false">IF($A6816="","","Compra no cartão")</f>
        <v/>
      </c>
    </row>
    <row r="6817" customFormat="false" ht="13.5" hidden="false" customHeight="false" outlineLevel="0" collapsed="false">
      <c r="A6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7" s="0" t="str">
        <f aca="false">IF($A6817="","",INDEX(CARTAO_COMPRAS!$C:$C,INT((ROW()-2)/20)+2))</f>
        <v/>
      </c>
      <c r="C6817" s="0" t="str">
        <f aca="false">IF($A6817="","",INDEX(CARTAO_COMPRAS!$D:$D,INT((ROW()-2)/20)+2))</f>
        <v/>
      </c>
      <c r="D6817" s="0" t="str">
        <f aca="false">IF($A6817="","",INDEX(CARTAO_COMPRAS!$E:$E,INT((ROW()-2)/20)+2))</f>
        <v/>
      </c>
      <c r="E6817" s="0" t="str">
        <f aca="false">IF($A6817="","",INDEX(CARTAO_COMPRAS!$H:$H,INT((ROW()-2)/20)+2)+MOD(ROW()-2,20))</f>
        <v/>
      </c>
      <c r="F6817" s="0" t="str">
        <f aca="false">IF($A6817="","",INDEX(CARTAO_COMPRAS!$G:$G,INT((ROW()-2)/20)+2))</f>
        <v/>
      </c>
      <c r="G6817" s="5" t="str">
        <f aca="false">IF($A6817="","",INDEX(CARTAO_COMPRAS!$I:$I,INT((ROW()-2)/20)+2))</f>
        <v/>
      </c>
      <c r="H6817" s="4" t="str">
        <f aca="false">IF($A6817="","",EDATE(INDEX(CARTAO_COMPRAS!$J:$J,INT((ROW()-2)/20)+2),MOD(ROW()-2,20)))</f>
        <v/>
      </c>
      <c r="I6817" s="4" t="str">
        <f aca="false">IF($H6817="","",$H6817-WEEKDAY($H6817,2)+1)</f>
        <v/>
      </c>
      <c r="J6817" s="4" t="str">
        <f aca="false">IF($I6817="","",$I6817+6)</f>
        <v/>
      </c>
      <c r="K6817" s="6" t="str">
        <f aca="false">IF($H6817="","",DATE(YEAR($H6817),MONTH($H6817),1))</f>
        <v/>
      </c>
      <c r="L6817" s="0" t="str">
        <f aca="false">IF($A6817="","",INDEX(CARTAO_COMPRAS!$K:$K,INT((ROW()-2)/20)+2))</f>
        <v/>
      </c>
      <c r="M6817" s="0" t="str">
        <f aca="false">IF($A6817="","","Compra no cartão")</f>
        <v/>
      </c>
    </row>
    <row r="6818" customFormat="false" ht="13.5" hidden="false" customHeight="false" outlineLevel="0" collapsed="false">
      <c r="A6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8" s="0" t="str">
        <f aca="false">IF($A6818="","",INDEX(CARTAO_COMPRAS!$C:$C,INT((ROW()-2)/20)+2))</f>
        <v/>
      </c>
      <c r="C6818" s="0" t="str">
        <f aca="false">IF($A6818="","",INDEX(CARTAO_COMPRAS!$D:$D,INT((ROW()-2)/20)+2))</f>
        <v/>
      </c>
      <c r="D6818" s="0" t="str">
        <f aca="false">IF($A6818="","",INDEX(CARTAO_COMPRAS!$E:$E,INT((ROW()-2)/20)+2))</f>
        <v/>
      </c>
      <c r="E6818" s="0" t="str">
        <f aca="false">IF($A6818="","",INDEX(CARTAO_COMPRAS!$H:$H,INT((ROW()-2)/20)+2)+MOD(ROW()-2,20))</f>
        <v/>
      </c>
      <c r="F6818" s="0" t="str">
        <f aca="false">IF($A6818="","",INDEX(CARTAO_COMPRAS!$G:$G,INT((ROW()-2)/20)+2))</f>
        <v/>
      </c>
      <c r="G6818" s="5" t="str">
        <f aca="false">IF($A6818="","",INDEX(CARTAO_COMPRAS!$I:$I,INT((ROW()-2)/20)+2))</f>
        <v/>
      </c>
      <c r="H6818" s="4" t="str">
        <f aca="false">IF($A6818="","",EDATE(INDEX(CARTAO_COMPRAS!$J:$J,INT((ROW()-2)/20)+2),MOD(ROW()-2,20)))</f>
        <v/>
      </c>
      <c r="I6818" s="4" t="str">
        <f aca="false">IF($H6818="","",$H6818-WEEKDAY($H6818,2)+1)</f>
        <v/>
      </c>
      <c r="J6818" s="4" t="str">
        <f aca="false">IF($I6818="","",$I6818+6)</f>
        <v/>
      </c>
      <c r="K6818" s="6" t="str">
        <f aca="false">IF($H6818="","",DATE(YEAR($H6818),MONTH($H6818),1))</f>
        <v/>
      </c>
      <c r="L6818" s="0" t="str">
        <f aca="false">IF($A6818="","",INDEX(CARTAO_COMPRAS!$K:$K,INT((ROW()-2)/20)+2))</f>
        <v/>
      </c>
      <c r="M6818" s="0" t="str">
        <f aca="false">IF($A6818="","","Compra no cartão")</f>
        <v/>
      </c>
    </row>
    <row r="6819" customFormat="false" ht="13.5" hidden="false" customHeight="false" outlineLevel="0" collapsed="false">
      <c r="A6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19" s="0" t="str">
        <f aca="false">IF($A6819="","",INDEX(CARTAO_COMPRAS!$C:$C,INT((ROW()-2)/20)+2))</f>
        <v/>
      </c>
      <c r="C6819" s="0" t="str">
        <f aca="false">IF($A6819="","",INDEX(CARTAO_COMPRAS!$D:$D,INT((ROW()-2)/20)+2))</f>
        <v/>
      </c>
      <c r="D6819" s="0" t="str">
        <f aca="false">IF($A6819="","",INDEX(CARTAO_COMPRAS!$E:$E,INT((ROW()-2)/20)+2))</f>
        <v/>
      </c>
      <c r="E6819" s="0" t="str">
        <f aca="false">IF($A6819="","",INDEX(CARTAO_COMPRAS!$H:$H,INT((ROW()-2)/20)+2)+MOD(ROW()-2,20))</f>
        <v/>
      </c>
      <c r="F6819" s="0" t="str">
        <f aca="false">IF($A6819="","",INDEX(CARTAO_COMPRAS!$G:$G,INT((ROW()-2)/20)+2))</f>
        <v/>
      </c>
      <c r="G6819" s="5" t="str">
        <f aca="false">IF($A6819="","",INDEX(CARTAO_COMPRAS!$I:$I,INT((ROW()-2)/20)+2))</f>
        <v/>
      </c>
      <c r="H6819" s="4" t="str">
        <f aca="false">IF($A6819="","",EDATE(INDEX(CARTAO_COMPRAS!$J:$J,INT((ROW()-2)/20)+2),MOD(ROW()-2,20)))</f>
        <v/>
      </c>
      <c r="I6819" s="4" t="str">
        <f aca="false">IF($H6819="","",$H6819-WEEKDAY($H6819,2)+1)</f>
        <v/>
      </c>
      <c r="J6819" s="4" t="str">
        <f aca="false">IF($I6819="","",$I6819+6)</f>
        <v/>
      </c>
      <c r="K6819" s="6" t="str">
        <f aca="false">IF($H6819="","",DATE(YEAR($H6819),MONTH($H6819),1))</f>
        <v/>
      </c>
      <c r="L6819" s="0" t="str">
        <f aca="false">IF($A6819="","",INDEX(CARTAO_COMPRAS!$K:$K,INT((ROW()-2)/20)+2))</f>
        <v/>
      </c>
      <c r="M6819" s="0" t="str">
        <f aca="false">IF($A6819="","","Compra no cartão")</f>
        <v/>
      </c>
    </row>
    <row r="6820" customFormat="false" ht="13.5" hidden="false" customHeight="false" outlineLevel="0" collapsed="false">
      <c r="A6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0" s="0" t="str">
        <f aca="false">IF($A6820="","",INDEX(CARTAO_COMPRAS!$C:$C,INT((ROW()-2)/20)+2))</f>
        <v/>
      </c>
      <c r="C6820" s="0" t="str">
        <f aca="false">IF($A6820="","",INDEX(CARTAO_COMPRAS!$D:$D,INT((ROW()-2)/20)+2))</f>
        <v/>
      </c>
      <c r="D6820" s="0" t="str">
        <f aca="false">IF($A6820="","",INDEX(CARTAO_COMPRAS!$E:$E,INT((ROW()-2)/20)+2))</f>
        <v/>
      </c>
      <c r="E6820" s="0" t="str">
        <f aca="false">IF($A6820="","",INDEX(CARTAO_COMPRAS!$H:$H,INT((ROW()-2)/20)+2)+MOD(ROW()-2,20))</f>
        <v/>
      </c>
      <c r="F6820" s="0" t="str">
        <f aca="false">IF($A6820="","",INDEX(CARTAO_COMPRAS!$G:$G,INT((ROW()-2)/20)+2))</f>
        <v/>
      </c>
      <c r="G6820" s="5" t="str">
        <f aca="false">IF($A6820="","",INDEX(CARTAO_COMPRAS!$I:$I,INT((ROW()-2)/20)+2))</f>
        <v/>
      </c>
      <c r="H6820" s="4" t="str">
        <f aca="false">IF($A6820="","",EDATE(INDEX(CARTAO_COMPRAS!$J:$J,INT((ROW()-2)/20)+2),MOD(ROW()-2,20)))</f>
        <v/>
      </c>
      <c r="I6820" s="4" t="str">
        <f aca="false">IF($H6820="","",$H6820-WEEKDAY($H6820,2)+1)</f>
        <v/>
      </c>
      <c r="J6820" s="4" t="str">
        <f aca="false">IF($I6820="","",$I6820+6)</f>
        <v/>
      </c>
      <c r="K6820" s="6" t="str">
        <f aca="false">IF($H6820="","",DATE(YEAR($H6820),MONTH($H6820),1))</f>
        <v/>
      </c>
      <c r="L6820" s="0" t="str">
        <f aca="false">IF($A6820="","",INDEX(CARTAO_COMPRAS!$K:$K,INT((ROW()-2)/20)+2))</f>
        <v/>
      </c>
      <c r="M6820" s="0" t="str">
        <f aca="false">IF($A6820="","","Compra no cartão")</f>
        <v/>
      </c>
    </row>
    <row r="6821" customFormat="false" ht="13.5" hidden="false" customHeight="false" outlineLevel="0" collapsed="false">
      <c r="A6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1" s="0" t="str">
        <f aca="false">IF($A6821="","",INDEX(CARTAO_COMPRAS!$C:$C,INT((ROW()-2)/20)+2))</f>
        <v/>
      </c>
      <c r="C6821" s="0" t="str">
        <f aca="false">IF($A6821="","",INDEX(CARTAO_COMPRAS!$D:$D,INT((ROW()-2)/20)+2))</f>
        <v/>
      </c>
      <c r="D6821" s="0" t="str">
        <f aca="false">IF($A6821="","",INDEX(CARTAO_COMPRAS!$E:$E,INT((ROW()-2)/20)+2))</f>
        <v/>
      </c>
      <c r="E6821" s="0" t="str">
        <f aca="false">IF($A6821="","",INDEX(CARTAO_COMPRAS!$H:$H,INT((ROW()-2)/20)+2)+MOD(ROW()-2,20))</f>
        <v/>
      </c>
      <c r="F6821" s="0" t="str">
        <f aca="false">IF($A6821="","",INDEX(CARTAO_COMPRAS!$G:$G,INT((ROW()-2)/20)+2))</f>
        <v/>
      </c>
      <c r="G6821" s="5" t="str">
        <f aca="false">IF($A6821="","",INDEX(CARTAO_COMPRAS!$I:$I,INT((ROW()-2)/20)+2))</f>
        <v/>
      </c>
      <c r="H6821" s="4" t="str">
        <f aca="false">IF($A6821="","",EDATE(INDEX(CARTAO_COMPRAS!$J:$J,INT((ROW()-2)/20)+2),MOD(ROW()-2,20)))</f>
        <v/>
      </c>
      <c r="I6821" s="4" t="str">
        <f aca="false">IF($H6821="","",$H6821-WEEKDAY($H6821,2)+1)</f>
        <v/>
      </c>
      <c r="J6821" s="4" t="str">
        <f aca="false">IF($I6821="","",$I6821+6)</f>
        <v/>
      </c>
      <c r="K6821" s="6" t="str">
        <f aca="false">IF($H6821="","",DATE(YEAR($H6821),MONTH($H6821),1))</f>
        <v/>
      </c>
      <c r="L6821" s="0" t="str">
        <f aca="false">IF($A6821="","",INDEX(CARTAO_COMPRAS!$K:$K,INT((ROW()-2)/20)+2))</f>
        <v/>
      </c>
      <c r="M6821" s="0" t="str">
        <f aca="false">IF($A6821="","","Compra no cartão")</f>
        <v/>
      </c>
    </row>
    <row r="6822" customFormat="false" ht="13.5" hidden="false" customHeight="false" outlineLevel="0" collapsed="false">
      <c r="A68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2" s="0" t="str">
        <f aca="false">IF($A6822="","",INDEX(CARTAO_COMPRAS!$C:$C,INT((ROW()-2)/20)+2))</f>
        <v/>
      </c>
      <c r="C6822" s="0" t="str">
        <f aca="false">IF($A6822="","",INDEX(CARTAO_COMPRAS!$D:$D,INT((ROW()-2)/20)+2))</f>
        <v/>
      </c>
      <c r="D6822" s="0" t="str">
        <f aca="false">IF($A6822="","",INDEX(CARTAO_COMPRAS!$E:$E,INT((ROW()-2)/20)+2))</f>
        <v/>
      </c>
      <c r="E6822" s="0" t="str">
        <f aca="false">IF($A6822="","",INDEX(CARTAO_COMPRAS!$H:$H,INT((ROW()-2)/20)+2)+MOD(ROW()-2,20))</f>
        <v/>
      </c>
      <c r="F6822" s="0" t="str">
        <f aca="false">IF($A6822="","",INDEX(CARTAO_COMPRAS!$G:$G,INT((ROW()-2)/20)+2))</f>
        <v/>
      </c>
      <c r="G6822" s="5" t="str">
        <f aca="false">IF($A6822="","",INDEX(CARTAO_COMPRAS!$I:$I,INT((ROW()-2)/20)+2))</f>
        <v/>
      </c>
      <c r="H6822" s="4" t="str">
        <f aca="false">IF($A6822="","",EDATE(INDEX(CARTAO_COMPRAS!$J:$J,INT((ROW()-2)/20)+2),MOD(ROW()-2,20)))</f>
        <v/>
      </c>
      <c r="I6822" s="4" t="str">
        <f aca="false">IF($H6822="","",$H6822-WEEKDAY($H6822,2)+1)</f>
        <v/>
      </c>
      <c r="J6822" s="4" t="str">
        <f aca="false">IF($I6822="","",$I6822+6)</f>
        <v/>
      </c>
      <c r="K6822" s="6" t="str">
        <f aca="false">IF($H6822="","",DATE(YEAR($H6822),MONTH($H6822),1))</f>
        <v/>
      </c>
      <c r="L6822" s="0" t="str">
        <f aca="false">IF($A6822="","",INDEX(CARTAO_COMPRAS!$K:$K,INT((ROW()-2)/20)+2))</f>
        <v/>
      </c>
      <c r="M6822" s="0" t="str">
        <f aca="false">IF($A6822="","","Compra no cartão")</f>
        <v/>
      </c>
    </row>
    <row r="6823" customFormat="false" ht="13.5" hidden="false" customHeight="false" outlineLevel="0" collapsed="false">
      <c r="A6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3" s="0" t="str">
        <f aca="false">IF($A6823="","",INDEX(CARTAO_COMPRAS!$C:$C,INT((ROW()-2)/20)+2))</f>
        <v/>
      </c>
      <c r="C6823" s="0" t="str">
        <f aca="false">IF($A6823="","",INDEX(CARTAO_COMPRAS!$D:$D,INT((ROW()-2)/20)+2))</f>
        <v/>
      </c>
      <c r="D6823" s="0" t="str">
        <f aca="false">IF($A6823="","",INDEX(CARTAO_COMPRAS!$E:$E,INT((ROW()-2)/20)+2))</f>
        <v/>
      </c>
      <c r="E6823" s="0" t="str">
        <f aca="false">IF($A6823="","",INDEX(CARTAO_COMPRAS!$H:$H,INT((ROW()-2)/20)+2)+MOD(ROW()-2,20))</f>
        <v/>
      </c>
      <c r="F6823" s="0" t="str">
        <f aca="false">IF($A6823="","",INDEX(CARTAO_COMPRAS!$G:$G,INT((ROW()-2)/20)+2))</f>
        <v/>
      </c>
      <c r="G6823" s="5" t="str">
        <f aca="false">IF($A6823="","",INDEX(CARTAO_COMPRAS!$I:$I,INT((ROW()-2)/20)+2))</f>
        <v/>
      </c>
      <c r="H6823" s="4" t="str">
        <f aca="false">IF($A6823="","",EDATE(INDEX(CARTAO_COMPRAS!$J:$J,INT((ROW()-2)/20)+2),MOD(ROW()-2,20)))</f>
        <v/>
      </c>
      <c r="I6823" s="4" t="str">
        <f aca="false">IF($H6823="","",$H6823-WEEKDAY($H6823,2)+1)</f>
        <v/>
      </c>
      <c r="J6823" s="4" t="str">
        <f aca="false">IF($I6823="","",$I6823+6)</f>
        <v/>
      </c>
      <c r="K6823" s="6" t="str">
        <f aca="false">IF($H6823="","",DATE(YEAR($H6823),MONTH($H6823),1))</f>
        <v/>
      </c>
      <c r="L6823" s="0" t="str">
        <f aca="false">IF($A6823="","",INDEX(CARTAO_COMPRAS!$K:$K,INT((ROW()-2)/20)+2))</f>
        <v/>
      </c>
      <c r="M6823" s="0" t="str">
        <f aca="false">IF($A6823="","","Compra no cartão")</f>
        <v/>
      </c>
    </row>
    <row r="6824" customFormat="false" ht="13.5" hidden="false" customHeight="false" outlineLevel="0" collapsed="false">
      <c r="A6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4" s="0" t="str">
        <f aca="false">IF($A6824="","",INDEX(CARTAO_COMPRAS!$C:$C,INT((ROW()-2)/20)+2))</f>
        <v/>
      </c>
      <c r="C6824" s="0" t="str">
        <f aca="false">IF($A6824="","",INDEX(CARTAO_COMPRAS!$D:$D,INT((ROW()-2)/20)+2))</f>
        <v/>
      </c>
      <c r="D6824" s="0" t="str">
        <f aca="false">IF($A6824="","",INDEX(CARTAO_COMPRAS!$E:$E,INT((ROW()-2)/20)+2))</f>
        <v/>
      </c>
      <c r="E6824" s="0" t="str">
        <f aca="false">IF($A6824="","",INDEX(CARTAO_COMPRAS!$H:$H,INT((ROW()-2)/20)+2)+MOD(ROW()-2,20))</f>
        <v/>
      </c>
      <c r="F6824" s="0" t="str">
        <f aca="false">IF($A6824="","",INDEX(CARTAO_COMPRAS!$G:$G,INT((ROW()-2)/20)+2))</f>
        <v/>
      </c>
      <c r="G6824" s="5" t="str">
        <f aca="false">IF($A6824="","",INDEX(CARTAO_COMPRAS!$I:$I,INT((ROW()-2)/20)+2))</f>
        <v/>
      </c>
      <c r="H6824" s="4" t="str">
        <f aca="false">IF($A6824="","",EDATE(INDEX(CARTAO_COMPRAS!$J:$J,INT((ROW()-2)/20)+2),MOD(ROW()-2,20)))</f>
        <v/>
      </c>
      <c r="I6824" s="4" t="str">
        <f aca="false">IF($H6824="","",$H6824-WEEKDAY($H6824,2)+1)</f>
        <v/>
      </c>
      <c r="J6824" s="4" t="str">
        <f aca="false">IF($I6824="","",$I6824+6)</f>
        <v/>
      </c>
      <c r="K6824" s="6" t="str">
        <f aca="false">IF($H6824="","",DATE(YEAR($H6824),MONTH($H6824),1))</f>
        <v/>
      </c>
      <c r="L6824" s="0" t="str">
        <f aca="false">IF($A6824="","",INDEX(CARTAO_COMPRAS!$K:$K,INT((ROW()-2)/20)+2))</f>
        <v/>
      </c>
      <c r="M6824" s="0" t="str">
        <f aca="false">IF($A6824="","","Compra no cartão")</f>
        <v/>
      </c>
    </row>
    <row r="6825" customFormat="false" ht="13.5" hidden="false" customHeight="false" outlineLevel="0" collapsed="false">
      <c r="A6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5" s="0" t="str">
        <f aca="false">IF($A6825="","",INDEX(CARTAO_COMPRAS!$C:$C,INT((ROW()-2)/20)+2))</f>
        <v/>
      </c>
      <c r="C6825" s="0" t="str">
        <f aca="false">IF($A6825="","",INDEX(CARTAO_COMPRAS!$D:$D,INT((ROW()-2)/20)+2))</f>
        <v/>
      </c>
      <c r="D6825" s="0" t="str">
        <f aca="false">IF($A6825="","",INDEX(CARTAO_COMPRAS!$E:$E,INT((ROW()-2)/20)+2))</f>
        <v/>
      </c>
      <c r="E6825" s="0" t="str">
        <f aca="false">IF($A6825="","",INDEX(CARTAO_COMPRAS!$H:$H,INT((ROW()-2)/20)+2)+MOD(ROW()-2,20))</f>
        <v/>
      </c>
      <c r="F6825" s="0" t="str">
        <f aca="false">IF($A6825="","",INDEX(CARTAO_COMPRAS!$G:$G,INT((ROW()-2)/20)+2))</f>
        <v/>
      </c>
      <c r="G6825" s="5" t="str">
        <f aca="false">IF($A6825="","",INDEX(CARTAO_COMPRAS!$I:$I,INT((ROW()-2)/20)+2))</f>
        <v/>
      </c>
      <c r="H6825" s="4" t="str">
        <f aca="false">IF($A6825="","",EDATE(INDEX(CARTAO_COMPRAS!$J:$J,INT((ROW()-2)/20)+2),MOD(ROW()-2,20)))</f>
        <v/>
      </c>
      <c r="I6825" s="4" t="str">
        <f aca="false">IF($H6825="","",$H6825-WEEKDAY($H6825,2)+1)</f>
        <v/>
      </c>
      <c r="J6825" s="4" t="str">
        <f aca="false">IF($I6825="","",$I6825+6)</f>
        <v/>
      </c>
      <c r="K6825" s="6" t="str">
        <f aca="false">IF($H6825="","",DATE(YEAR($H6825),MONTH($H6825),1))</f>
        <v/>
      </c>
      <c r="L6825" s="0" t="str">
        <f aca="false">IF($A6825="","",INDEX(CARTAO_COMPRAS!$K:$K,INT((ROW()-2)/20)+2))</f>
        <v/>
      </c>
      <c r="M6825" s="0" t="str">
        <f aca="false">IF($A6825="","","Compra no cartão")</f>
        <v/>
      </c>
    </row>
    <row r="6826" customFormat="false" ht="13.5" hidden="false" customHeight="false" outlineLevel="0" collapsed="false">
      <c r="A6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6" s="0" t="str">
        <f aca="false">IF($A6826="","",INDEX(CARTAO_COMPRAS!$C:$C,INT((ROW()-2)/20)+2))</f>
        <v/>
      </c>
      <c r="C6826" s="0" t="str">
        <f aca="false">IF($A6826="","",INDEX(CARTAO_COMPRAS!$D:$D,INT((ROW()-2)/20)+2))</f>
        <v/>
      </c>
      <c r="D6826" s="0" t="str">
        <f aca="false">IF($A6826="","",INDEX(CARTAO_COMPRAS!$E:$E,INT((ROW()-2)/20)+2))</f>
        <v/>
      </c>
      <c r="E6826" s="0" t="str">
        <f aca="false">IF($A6826="","",INDEX(CARTAO_COMPRAS!$H:$H,INT((ROW()-2)/20)+2)+MOD(ROW()-2,20))</f>
        <v/>
      </c>
      <c r="F6826" s="0" t="str">
        <f aca="false">IF($A6826="","",INDEX(CARTAO_COMPRAS!$G:$G,INT((ROW()-2)/20)+2))</f>
        <v/>
      </c>
      <c r="G6826" s="5" t="str">
        <f aca="false">IF($A6826="","",INDEX(CARTAO_COMPRAS!$I:$I,INT((ROW()-2)/20)+2))</f>
        <v/>
      </c>
      <c r="H6826" s="4" t="str">
        <f aca="false">IF($A6826="","",EDATE(INDEX(CARTAO_COMPRAS!$J:$J,INT((ROW()-2)/20)+2),MOD(ROW()-2,20)))</f>
        <v/>
      </c>
      <c r="I6826" s="4" t="str">
        <f aca="false">IF($H6826="","",$H6826-WEEKDAY($H6826,2)+1)</f>
        <v/>
      </c>
      <c r="J6826" s="4" t="str">
        <f aca="false">IF($I6826="","",$I6826+6)</f>
        <v/>
      </c>
      <c r="K6826" s="6" t="str">
        <f aca="false">IF($H6826="","",DATE(YEAR($H6826),MONTH($H6826),1))</f>
        <v/>
      </c>
      <c r="L6826" s="0" t="str">
        <f aca="false">IF($A6826="","",INDEX(CARTAO_COMPRAS!$K:$K,INT((ROW()-2)/20)+2))</f>
        <v/>
      </c>
      <c r="M6826" s="0" t="str">
        <f aca="false">IF($A6826="","","Compra no cartão")</f>
        <v/>
      </c>
    </row>
    <row r="6827" customFormat="false" ht="13.5" hidden="false" customHeight="false" outlineLevel="0" collapsed="false">
      <c r="A6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7" s="0" t="str">
        <f aca="false">IF($A6827="","",INDEX(CARTAO_COMPRAS!$C:$C,INT((ROW()-2)/20)+2))</f>
        <v/>
      </c>
      <c r="C6827" s="0" t="str">
        <f aca="false">IF($A6827="","",INDEX(CARTAO_COMPRAS!$D:$D,INT((ROW()-2)/20)+2))</f>
        <v/>
      </c>
      <c r="D6827" s="0" t="str">
        <f aca="false">IF($A6827="","",INDEX(CARTAO_COMPRAS!$E:$E,INT((ROW()-2)/20)+2))</f>
        <v/>
      </c>
      <c r="E6827" s="0" t="str">
        <f aca="false">IF($A6827="","",INDEX(CARTAO_COMPRAS!$H:$H,INT((ROW()-2)/20)+2)+MOD(ROW()-2,20))</f>
        <v/>
      </c>
      <c r="F6827" s="0" t="str">
        <f aca="false">IF($A6827="","",INDEX(CARTAO_COMPRAS!$G:$G,INT((ROW()-2)/20)+2))</f>
        <v/>
      </c>
      <c r="G6827" s="5" t="str">
        <f aca="false">IF($A6827="","",INDEX(CARTAO_COMPRAS!$I:$I,INT((ROW()-2)/20)+2))</f>
        <v/>
      </c>
      <c r="H6827" s="4" t="str">
        <f aca="false">IF($A6827="","",EDATE(INDEX(CARTAO_COMPRAS!$J:$J,INT((ROW()-2)/20)+2),MOD(ROW()-2,20)))</f>
        <v/>
      </c>
      <c r="I6827" s="4" t="str">
        <f aca="false">IF($H6827="","",$H6827-WEEKDAY($H6827,2)+1)</f>
        <v/>
      </c>
      <c r="J6827" s="4" t="str">
        <f aca="false">IF($I6827="","",$I6827+6)</f>
        <v/>
      </c>
      <c r="K6827" s="6" t="str">
        <f aca="false">IF($H6827="","",DATE(YEAR($H6827),MONTH($H6827),1))</f>
        <v/>
      </c>
      <c r="L6827" s="0" t="str">
        <f aca="false">IF($A6827="","",INDEX(CARTAO_COMPRAS!$K:$K,INT((ROW()-2)/20)+2))</f>
        <v/>
      </c>
      <c r="M6827" s="0" t="str">
        <f aca="false">IF($A6827="","","Compra no cartão")</f>
        <v/>
      </c>
    </row>
    <row r="6828" customFormat="false" ht="13.5" hidden="false" customHeight="false" outlineLevel="0" collapsed="false">
      <c r="A6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8" s="0" t="str">
        <f aca="false">IF($A6828="","",INDEX(CARTAO_COMPRAS!$C:$C,INT((ROW()-2)/20)+2))</f>
        <v/>
      </c>
      <c r="C6828" s="0" t="str">
        <f aca="false">IF($A6828="","",INDEX(CARTAO_COMPRAS!$D:$D,INT((ROW()-2)/20)+2))</f>
        <v/>
      </c>
      <c r="D6828" s="0" t="str">
        <f aca="false">IF($A6828="","",INDEX(CARTAO_COMPRAS!$E:$E,INT((ROW()-2)/20)+2))</f>
        <v/>
      </c>
      <c r="E6828" s="0" t="str">
        <f aca="false">IF($A6828="","",INDEX(CARTAO_COMPRAS!$H:$H,INT((ROW()-2)/20)+2)+MOD(ROW()-2,20))</f>
        <v/>
      </c>
      <c r="F6828" s="0" t="str">
        <f aca="false">IF($A6828="","",INDEX(CARTAO_COMPRAS!$G:$G,INT((ROW()-2)/20)+2))</f>
        <v/>
      </c>
      <c r="G6828" s="5" t="str">
        <f aca="false">IF($A6828="","",INDEX(CARTAO_COMPRAS!$I:$I,INT((ROW()-2)/20)+2))</f>
        <v/>
      </c>
      <c r="H6828" s="4" t="str">
        <f aca="false">IF($A6828="","",EDATE(INDEX(CARTAO_COMPRAS!$J:$J,INT((ROW()-2)/20)+2),MOD(ROW()-2,20)))</f>
        <v/>
      </c>
      <c r="I6828" s="4" t="str">
        <f aca="false">IF($H6828="","",$H6828-WEEKDAY($H6828,2)+1)</f>
        <v/>
      </c>
      <c r="J6828" s="4" t="str">
        <f aca="false">IF($I6828="","",$I6828+6)</f>
        <v/>
      </c>
      <c r="K6828" s="6" t="str">
        <f aca="false">IF($H6828="","",DATE(YEAR($H6828),MONTH($H6828),1))</f>
        <v/>
      </c>
      <c r="L6828" s="0" t="str">
        <f aca="false">IF($A6828="","",INDEX(CARTAO_COMPRAS!$K:$K,INT((ROW()-2)/20)+2))</f>
        <v/>
      </c>
      <c r="M6828" s="0" t="str">
        <f aca="false">IF($A6828="","","Compra no cartão")</f>
        <v/>
      </c>
    </row>
    <row r="6829" customFormat="false" ht="13.5" hidden="false" customHeight="false" outlineLevel="0" collapsed="false">
      <c r="A6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29" s="0" t="str">
        <f aca="false">IF($A6829="","",INDEX(CARTAO_COMPRAS!$C:$C,INT((ROW()-2)/20)+2))</f>
        <v/>
      </c>
      <c r="C6829" s="0" t="str">
        <f aca="false">IF($A6829="","",INDEX(CARTAO_COMPRAS!$D:$D,INT((ROW()-2)/20)+2))</f>
        <v/>
      </c>
      <c r="D6829" s="0" t="str">
        <f aca="false">IF($A6829="","",INDEX(CARTAO_COMPRAS!$E:$E,INT((ROW()-2)/20)+2))</f>
        <v/>
      </c>
      <c r="E6829" s="0" t="str">
        <f aca="false">IF($A6829="","",INDEX(CARTAO_COMPRAS!$H:$H,INT((ROW()-2)/20)+2)+MOD(ROW()-2,20))</f>
        <v/>
      </c>
      <c r="F6829" s="0" t="str">
        <f aca="false">IF($A6829="","",INDEX(CARTAO_COMPRAS!$G:$G,INT((ROW()-2)/20)+2))</f>
        <v/>
      </c>
      <c r="G6829" s="5" t="str">
        <f aca="false">IF($A6829="","",INDEX(CARTAO_COMPRAS!$I:$I,INT((ROW()-2)/20)+2))</f>
        <v/>
      </c>
      <c r="H6829" s="4" t="str">
        <f aca="false">IF($A6829="","",EDATE(INDEX(CARTAO_COMPRAS!$J:$J,INT((ROW()-2)/20)+2),MOD(ROW()-2,20)))</f>
        <v/>
      </c>
      <c r="I6829" s="4" t="str">
        <f aca="false">IF($H6829="","",$H6829-WEEKDAY($H6829,2)+1)</f>
        <v/>
      </c>
      <c r="J6829" s="4" t="str">
        <f aca="false">IF($I6829="","",$I6829+6)</f>
        <v/>
      </c>
      <c r="K6829" s="6" t="str">
        <f aca="false">IF($H6829="","",DATE(YEAR($H6829),MONTH($H6829),1))</f>
        <v/>
      </c>
      <c r="L6829" s="0" t="str">
        <f aca="false">IF($A6829="","",INDEX(CARTAO_COMPRAS!$K:$K,INT((ROW()-2)/20)+2))</f>
        <v/>
      </c>
      <c r="M6829" s="0" t="str">
        <f aca="false">IF($A6829="","","Compra no cartão")</f>
        <v/>
      </c>
    </row>
    <row r="6830" customFormat="false" ht="13.5" hidden="false" customHeight="false" outlineLevel="0" collapsed="false">
      <c r="A6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0" s="0" t="str">
        <f aca="false">IF($A6830="","",INDEX(CARTAO_COMPRAS!$C:$C,INT((ROW()-2)/20)+2))</f>
        <v/>
      </c>
      <c r="C6830" s="0" t="str">
        <f aca="false">IF($A6830="","",INDEX(CARTAO_COMPRAS!$D:$D,INT((ROW()-2)/20)+2))</f>
        <v/>
      </c>
      <c r="D6830" s="0" t="str">
        <f aca="false">IF($A6830="","",INDEX(CARTAO_COMPRAS!$E:$E,INT((ROW()-2)/20)+2))</f>
        <v/>
      </c>
      <c r="E6830" s="0" t="str">
        <f aca="false">IF($A6830="","",INDEX(CARTAO_COMPRAS!$H:$H,INT((ROW()-2)/20)+2)+MOD(ROW()-2,20))</f>
        <v/>
      </c>
      <c r="F6830" s="0" t="str">
        <f aca="false">IF($A6830="","",INDEX(CARTAO_COMPRAS!$G:$G,INT((ROW()-2)/20)+2))</f>
        <v/>
      </c>
      <c r="G6830" s="5" t="str">
        <f aca="false">IF($A6830="","",INDEX(CARTAO_COMPRAS!$I:$I,INT((ROW()-2)/20)+2))</f>
        <v/>
      </c>
      <c r="H6830" s="4" t="str">
        <f aca="false">IF($A6830="","",EDATE(INDEX(CARTAO_COMPRAS!$J:$J,INT((ROW()-2)/20)+2),MOD(ROW()-2,20)))</f>
        <v/>
      </c>
      <c r="I6830" s="4" t="str">
        <f aca="false">IF($H6830="","",$H6830-WEEKDAY($H6830,2)+1)</f>
        <v/>
      </c>
      <c r="J6830" s="4" t="str">
        <f aca="false">IF($I6830="","",$I6830+6)</f>
        <v/>
      </c>
      <c r="K6830" s="6" t="str">
        <f aca="false">IF($H6830="","",DATE(YEAR($H6830),MONTH($H6830),1))</f>
        <v/>
      </c>
      <c r="L6830" s="0" t="str">
        <f aca="false">IF($A6830="","",INDEX(CARTAO_COMPRAS!$K:$K,INT((ROW()-2)/20)+2))</f>
        <v/>
      </c>
      <c r="M6830" s="0" t="str">
        <f aca="false">IF($A6830="","","Compra no cartão")</f>
        <v/>
      </c>
    </row>
    <row r="6831" customFormat="false" ht="13.5" hidden="false" customHeight="false" outlineLevel="0" collapsed="false">
      <c r="A6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1" s="0" t="str">
        <f aca="false">IF($A6831="","",INDEX(CARTAO_COMPRAS!$C:$C,INT((ROW()-2)/20)+2))</f>
        <v/>
      </c>
      <c r="C6831" s="0" t="str">
        <f aca="false">IF($A6831="","",INDEX(CARTAO_COMPRAS!$D:$D,INT((ROW()-2)/20)+2))</f>
        <v/>
      </c>
      <c r="D6831" s="0" t="str">
        <f aca="false">IF($A6831="","",INDEX(CARTAO_COMPRAS!$E:$E,INT((ROW()-2)/20)+2))</f>
        <v/>
      </c>
      <c r="E6831" s="0" t="str">
        <f aca="false">IF($A6831="","",INDEX(CARTAO_COMPRAS!$H:$H,INT((ROW()-2)/20)+2)+MOD(ROW()-2,20))</f>
        <v/>
      </c>
      <c r="F6831" s="0" t="str">
        <f aca="false">IF($A6831="","",INDEX(CARTAO_COMPRAS!$G:$G,INT((ROW()-2)/20)+2))</f>
        <v/>
      </c>
      <c r="G6831" s="5" t="str">
        <f aca="false">IF($A6831="","",INDEX(CARTAO_COMPRAS!$I:$I,INT((ROW()-2)/20)+2))</f>
        <v/>
      </c>
      <c r="H6831" s="4" t="str">
        <f aca="false">IF($A6831="","",EDATE(INDEX(CARTAO_COMPRAS!$J:$J,INT((ROW()-2)/20)+2),MOD(ROW()-2,20)))</f>
        <v/>
      </c>
      <c r="I6831" s="4" t="str">
        <f aca="false">IF($H6831="","",$H6831-WEEKDAY($H6831,2)+1)</f>
        <v/>
      </c>
      <c r="J6831" s="4" t="str">
        <f aca="false">IF($I6831="","",$I6831+6)</f>
        <v/>
      </c>
      <c r="K6831" s="6" t="str">
        <f aca="false">IF($H6831="","",DATE(YEAR($H6831),MONTH($H6831),1))</f>
        <v/>
      </c>
      <c r="L6831" s="0" t="str">
        <f aca="false">IF($A6831="","",INDEX(CARTAO_COMPRAS!$K:$K,INT((ROW()-2)/20)+2))</f>
        <v/>
      </c>
      <c r="M6831" s="0" t="str">
        <f aca="false">IF($A6831="","","Compra no cartão")</f>
        <v/>
      </c>
    </row>
    <row r="6832" customFormat="false" ht="13.5" hidden="false" customHeight="false" outlineLevel="0" collapsed="false">
      <c r="A6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2" s="0" t="str">
        <f aca="false">IF($A6832="","",INDEX(CARTAO_COMPRAS!$C:$C,INT((ROW()-2)/20)+2))</f>
        <v/>
      </c>
      <c r="C6832" s="0" t="str">
        <f aca="false">IF($A6832="","",INDEX(CARTAO_COMPRAS!$D:$D,INT((ROW()-2)/20)+2))</f>
        <v/>
      </c>
      <c r="D6832" s="0" t="str">
        <f aca="false">IF($A6832="","",INDEX(CARTAO_COMPRAS!$E:$E,INT((ROW()-2)/20)+2))</f>
        <v/>
      </c>
      <c r="E6832" s="0" t="str">
        <f aca="false">IF($A6832="","",INDEX(CARTAO_COMPRAS!$H:$H,INT((ROW()-2)/20)+2)+MOD(ROW()-2,20))</f>
        <v/>
      </c>
      <c r="F6832" s="0" t="str">
        <f aca="false">IF($A6832="","",INDEX(CARTAO_COMPRAS!$G:$G,INT((ROW()-2)/20)+2))</f>
        <v/>
      </c>
      <c r="G6832" s="5" t="str">
        <f aca="false">IF($A6832="","",INDEX(CARTAO_COMPRAS!$I:$I,INT((ROW()-2)/20)+2))</f>
        <v/>
      </c>
      <c r="H6832" s="4" t="str">
        <f aca="false">IF($A6832="","",EDATE(INDEX(CARTAO_COMPRAS!$J:$J,INT((ROW()-2)/20)+2),MOD(ROW()-2,20)))</f>
        <v/>
      </c>
      <c r="I6832" s="4" t="str">
        <f aca="false">IF($H6832="","",$H6832-WEEKDAY($H6832,2)+1)</f>
        <v/>
      </c>
      <c r="J6832" s="4" t="str">
        <f aca="false">IF($I6832="","",$I6832+6)</f>
        <v/>
      </c>
      <c r="K6832" s="6" t="str">
        <f aca="false">IF($H6832="","",DATE(YEAR($H6832),MONTH($H6832),1))</f>
        <v/>
      </c>
      <c r="L6832" s="0" t="str">
        <f aca="false">IF($A6832="","",INDEX(CARTAO_COMPRAS!$K:$K,INT((ROW()-2)/20)+2))</f>
        <v/>
      </c>
      <c r="M6832" s="0" t="str">
        <f aca="false">IF($A6832="","","Compra no cartão")</f>
        <v/>
      </c>
    </row>
    <row r="6833" customFormat="false" ht="13.5" hidden="false" customHeight="false" outlineLevel="0" collapsed="false">
      <c r="A6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3" s="0" t="str">
        <f aca="false">IF($A6833="","",INDEX(CARTAO_COMPRAS!$C:$C,INT((ROW()-2)/20)+2))</f>
        <v/>
      </c>
      <c r="C6833" s="0" t="str">
        <f aca="false">IF($A6833="","",INDEX(CARTAO_COMPRAS!$D:$D,INT((ROW()-2)/20)+2))</f>
        <v/>
      </c>
      <c r="D6833" s="0" t="str">
        <f aca="false">IF($A6833="","",INDEX(CARTAO_COMPRAS!$E:$E,INT((ROW()-2)/20)+2))</f>
        <v/>
      </c>
      <c r="E6833" s="0" t="str">
        <f aca="false">IF($A6833="","",INDEX(CARTAO_COMPRAS!$H:$H,INT((ROW()-2)/20)+2)+MOD(ROW()-2,20))</f>
        <v/>
      </c>
      <c r="F6833" s="0" t="str">
        <f aca="false">IF($A6833="","",INDEX(CARTAO_COMPRAS!$G:$G,INT((ROW()-2)/20)+2))</f>
        <v/>
      </c>
      <c r="G6833" s="5" t="str">
        <f aca="false">IF($A6833="","",INDEX(CARTAO_COMPRAS!$I:$I,INT((ROW()-2)/20)+2))</f>
        <v/>
      </c>
      <c r="H6833" s="4" t="str">
        <f aca="false">IF($A6833="","",EDATE(INDEX(CARTAO_COMPRAS!$J:$J,INT((ROW()-2)/20)+2),MOD(ROW()-2,20)))</f>
        <v/>
      </c>
      <c r="I6833" s="4" t="str">
        <f aca="false">IF($H6833="","",$H6833-WEEKDAY($H6833,2)+1)</f>
        <v/>
      </c>
      <c r="J6833" s="4" t="str">
        <f aca="false">IF($I6833="","",$I6833+6)</f>
        <v/>
      </c>
      <c r="K6833" s="6" t="str">
        <f aca="false">IF($H6833="","",DATE(YEAR($H6833),MONTH($H6833),1))</f>
        <v/>
      </c>
      <c r="L6833" s="0" t="str">
        <f aca="false">IF($A6833="","",INDEX(CARTAO_COMPRAS!$K:$K,INT((ROW()-2)/20)+2))</f>
        <v/>
      </c>
      <c r="M6833" s="0" t="str">
        <f aca="false">IF($A6833="","","Compra no cartão")</f>
        <v/>
      </c>
    </row>
    <row r="6834" customFormat="false" ht="13.5" hidden="false" customHeight="false" outlineLevel="0" collapsed="false">
      <c r="A6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4" s="0" t="str">
        <f aca="false">IF($A6834="","",INDEX(CARTAO_COMPRAS!$C:$C,INT((ROW()-2)/20)+2))</f>
        <v/>
      </c>
      <c r="C6834" s="0" t="str">
        <f aca="false">IF($A6834="","",INDEX(CARTAO_COMPRAS!$D:$D,INT((ROW()-2)/20)+2))</f>
        <v/>
      </c>
      <c r="D6834" s="0" t="str">
        <f aca="false">IF($A6834="","",INDEX(CARTAO_COMPRAS!$E:$E,INT((ROW()-2)/20)+2))</f>
        <v/>
      </c>
      <c r="E6834" s="0" t="str">
        <f aca="false">IF($A6834="","",INDEX(CARTAO_COMPRAS!$H:$H,INT((ROW()-2)/20)+2)+MOD(ROW()-2,20))</f>
        <v/>
      </c>
      <c r="F6834" s="0" t="str">
        <f aca="false">IF($A6834="","",INDEX(CARTAO_COMPRAS!$G:$G,INT((ROW()-2)/20)+2))</f>
        <v/>
      </c>
      <c r="G6834" s="5" t="str">
        <f aca="false">IF($A6834="","",INDEX(CARTAO_COMPRAS!$I:$I,INT((ROW()-2)/20)+2))</f>
        <v/>
      </c>
      <c r="H6834" s="4" t="str">
        <f aca="false">IF($A6834="","",EDATE(INDEX(CARTAO_COMPRAS!$J:$J,INT((ROW()-2)/20)+2),MOD(ROW()-2,20)))</f>
        <v/>
      </c>
      <c r="I6834" s="4" t="str">
        <f aca="false">IF($H6834="","",$H6834-WEEKDAY($H6834,2)+1)</f>
        <v/>
      </c>
      <c r="J6834" s="4" t="str">
        <f aca="false">IF($I6834="","",$I6834+6)</f>
        <v/>
      </c>
      <c r="K6834" s="6" t="str">
        <f aca="false">IF($H6834="","",DATE(YEAR($H6834),MONTH($H6834),1))</f>
        <v/>
      </c>
      <c r="L6834" s="0" t="str">
        <f aca="false">IF($A6834="","",INDEX(CARTAO_COMPRAS!$K:$K,INT((ROW()-2)/20)+2))</f>
        <v/>
      </c>
      <c r="M6834" s="0" t="str">
        <f aca="false">IF($A6834="","","Compra no cartão")</f>
        <v/>
      </c>
    </row>
    <row r="6835" customFormat="false" ht="13.5" hidden="false" customHeight="false" outlineLevel="0" collapsed="false">
      <c r="A6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5" s="0" t="str">
        <f aca="false">IF($A6835="","",INDEX(CARTAO_COMPRAS!$C:$C,INT((ROW()-2)/20)+2))</f>
        <v/>
      </c>
      <c r="C6835" s="0" t="str">
        <f aca="false">IF($A6835="","",INDEX(CARTAO_COMPRAS!$D:$D,INT((ROW()-2)/20)+2))</f>
        <v/>
      </c>
      <c r="D6835" s="0" t="str">
        <f aca="false">IF($A6835="","",INDEX(CARTAO_COMPRAS!$E:$E,INT((ROW()-2)/20)+2))</f>
        <v/>
      </c>
      <c r="E6835" s="0" t="str">
        <f aca="false">IF($A6835="","",INDEX(CARTAO_COMPRAS!$H:$H,INT((ROW()-2)/20)+2)+MOD(ROW()-2,20))</f>
        <v/>
      </c>
      <c r="F6835" s="0" t="str">
        <f aca="false">IF($A6835="","",INDEX(CARTAO_COMPRAS!$G:$G,INT((ROW()-2)/20)+2))</f>
        <v/>
      </c>
      <c r="G6835" s="5" t="str">
        <f aca="false">IF($A6835="","",INDEX(CARTAO_COMPRAS!$I:$I,INT((ROW()-2)/20)+2))</f>
        <v/>
      </c>
      <c r="H6835" s="4" t="str">
        <f aca="false">IF($A6835="","",EDATE(INDEX(CARTAO_COMPRAS!$J:$J,INT((ROW()-2)/20)+2),MOD(ROW()-2,20)))</f>
        <v/>
      </c>
      <c r="I6835" s="4" t="str">
        <f aca="false">IF($H6835="","",$H6835-WEEKDAY($H6835,2)+1)</f>
        <v/>
      </c>
      <c r="J6835" s="4" t="str">
        <f aca="false">IF($I6835="","",$I6835+6)</f>
        <v/>
      </c>
      <c r="K6835" s="6" t="str">
        <f aca="false">IF($H6835="","",DATE(YEAR($H6835),MONTH($H6835),1))</f>
        <v/>
      </c>
      <c r="L6835" s="0" t="str">
        <f aca="false">IF($A6835="","",INDEX(CARTAO_COMPRAS!$K:$K,INT((ROW()-2)/20)+2))</f>
        <v/>
      </c>
      <c r="M6835" s="0" t="str">
        <f aca="false">IF($A6835="","","Compra no cartão")</f>
        <v/>
      </c>
    </row>
    <row r="6836" customFormat="false" ht="13.5" hidden="false" customHeight="false" outlineLevel="0" collapsed="false">
      <c r="A6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6" s="0" t="str">
        <f aca="false">IF($A6836="","",INDEX(CARTAO_COMPRAS!$C:$C,INT((ROW()-2)/20)+2))</f>
        <v/>
      </c>
      <c r="C6836" s="0" t="str">
        <f aca="false">IF($A6836="","",INDEX(CARTAO_COMPRAS!$D:$D,INT((ROW()-2)/20)+2))</f>
        <v/>
      </c>
      <c r="D6836" s="0" t="str">
        <f aca="false">IF($A6836="","",INDEX(CARTAO_COMPRAS!$E:$E,INT((ROW()-2)/20)+2))</f>
        <v/>
      </c>
      <c r="E6836" s="0" t="str">
        <f aca="false">IF($A6836="","",INDEX(CARTAO_COMPRAS!$H:$H,INT((ROW()-2)/20)+2)+MOD(ROW()-2,20))</f>
        <v/>
      </c>
      <c r="F6836" s="0" t="str">
        <f aca="false">IF($A6836="","",INDEX(CARTAO_COMPRAS!$G:$G,INT((ROW()-2)/20)+2))</f>
        <v/>
      </c>
      <c r="G6836" s="5" t="str">
        <f aca="false">IF($A6836="","",INDEX(CARTAO_COMPRAS!$I:$I,INT((ROW()-2)/20)+2))</f>
        <v/>
      </c>
      <c r="H6836" s="4" t="str">
        <f aca="false">IF($A6836="","",EDATE(INDEX(CARTAO_COMPRAS!$J:$J,INT((ROW()-2)/20)+2),MOD(ROW()-2,20)))</f>
        <v/>
      </c>
      <c r="I6836" s="4" t="str">
        <f aca="false">IF($H6836="","",$H6836-WEEKDAY($H6836,2)+1)</f>
        <v/>
      </c>
      <c r="J6836" s="4" t="str">
        <f aca="false">IF($I6836="","",$I6836+6)</f>
        <v/>
      </c>
      <c r="K6836" s="6" t="str">
        <f aca="false">IF($H6836="","",DATE(YEAR($H6836),MONTH($H6836),1))</f>
        <v/>
      </c>
      <c r="L6836" s="0" t="str">
        <f aca="false">IF($A6836="","",INDEX(CARTAO_COMPRAS!$K:$K,INT((ROW()-2)/20)+2))</f>
        <v/>
      </c>
      <c r="M6836" s="0" t="str">
        <f aca="false">IF($A6836="","","Compra no cartão")</f>
        <v/>
      </c>
    </row>
    <row r="6837" customFormat="false" ht="13.5" hidden="false" customHeight="false" outlineLevel="0" collapsed="false">
      <c r="A6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7" s="0" t="str">
        <f aca="false">IF($A6837="","",INDEX(CARTAO_COMPRAS!$C:$C,INT((ROW()-2)/20)+2))</f>
        <v/>
      </c>
      <c r="C6837" s="0" t="str">
        <f aca="false">IF($A6837="","",INDEX(CARTAO_COMPRAS!$D:$D,INT((ROW()-2)/20)+2))</f>
        <v/>
      </c>
      <c r="D6837" s="0" t="str">
        <f aca="false">IF($A6837="","",INDEX(CARTAO_COMPRAS!$E:$E,INT((ROW()-2)/20)+2))</f>
        <v/>
      </c>
      <c r="E6837" s="0" t="str">
        <f aca="false">IF($A6837="","",INDEX(CARTAO_COMPRAS!$H:$H,INT((ROW()-2)/20)+2)+MOD(ROW()-2,20))</f>
        <v/>
      </c>
      <c r="F6837" s="0" t="str">
        <f aca="false">IF($A6837="","",INDEX(CARTAO_COMPRAS!$G:$G,INT((ROW()-2)/20)+2))</f>
        <v/>
      </c>
      <c r="G6837" s="5" t="str">
        <f aca="false">IF($A6837="","",INDEX(CARTAO_COMPRAS!$I:$I,INT((ROW()-2)/20)+2))</f>
        <v/>
      </c>
      <c r="H6837" s="4" t="str">
        <f aca="false">IF($A6837="","",EDATE(INDEX(CARTAO_COMPRAS!$J:$J,INT((ROW()-2)/20)+2),MOD(ROW()-2,20)))</f>
        <v/>
      </c>
      <c r="I6837" s="4" t="str">
        <f aca="false">IF($H6837="","",$H6837-WEEKDAY($H6837,2)+1)</f>
        <v/>
      </c>
      <c r="J6837" s="4" t="str">
        <f aca="false">IF($I6837="","",$I6837+6)</f>
        <v/>
      </c>
      <c r="K6837" s="6" t="str">
        <f aca="false">IF($H6837="","",DATE(YEAR($H6837),MONTH($H6837),1))</f>
        <v/>
      </c>
      <c r="L6837" s="0" t="str">
        <f aca="false">IF($A6837="","",INDEX(CARTAO_COMPRAS!$K:$K,INT((ROW()-2)/20)+2))</f>
        <v/>
      </c>
      <c r="M6837" s="0" t="str">
        <f aca="false">IF($A6837="","","Compra no cartão")</f>
        <v/>
      </c>
    </row>
    <row r="6838" customFormat="false" ht="13.5" hidden="false" customHeight="false" outlineLevel="0" collapsed="false">
      <c r="A6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8" s="0" t="str">
        <f aca="false">IF($A6838="","",INDEX(CARTAO_COMPRAS!$C:$C,INT((ROW()-2)/20)+2))</f>
        <v/>
      </c>
      <c r="C6838" s="0" t="str">
        <f aca="false">IF($A6838="","",INDEX(CARTAO_COMPRAS!$D:$D,INT((ROW()-2)/20)+2))</f>
        <v/>
      </c>
      <c r="D6838" s="0" t="str">
        <f aca="false">IF($A6838="","",INDEX(CARTAO_COMPRAS!$E:$E,INT((ROW()-2)/20)+2))</f>
        <v/>
      </c>
      <c r="E6838" s="0" t="str">
        <f aca="false">IF($A6838="","",INDEX(CARTAO_COMPRAS!$H:$H,INT((ROW()-2)/20)+2)+MOD(ROW()-2,20))</f>
        <v/>
      </c>
      <c r="F6838" s="0" t="str">
        <f aca="false">IF($A6838="","",INDEX(CARTAO_COMPRAS!$G:$G,INT((ROW()-2)/20)+2))</f>
        <v/>
      </c>
      <c r="G6838" s="5" t="str">
        <f aca="false">IF($A6838="","",INDEX(CARTAO_COMPRAS!$I:$I,INT((ROW()-2)/20)+2))</f>
        <v/>
      </c>
      <c r="H6838" s="4" t="str">
        <f aca="false">IF($A6838="","",EDATE(INDEX(CARTAO_COMPRAS!$J:$J,INT((ROW()-2)/20)+2),MOD(ROW()-2,20)))</f>
        <v/>
      </c>
      <c r="I6838" s="4" t="str">
        <f aca="false">IF($H6838="","",$H6838-WEEKDAY($H6838,2)+1)</f>
        <v/>
      </c>
      <c r="J6838" s="4" t="str">
        <f aca="false">IF($I6838="","",$I6838+6)</f>
        <v/>
      </c>
      <c r="K6838" s="6" t="str">
        <f aca="false">IF($H6838="","",DATE(YEAR($H6838),MONTH($H6838),1))</f>
        <v/>
      </c>
      <c r="L6838" s="0" t="str">
        <f aca="false">IF($A6838="","",INDEX(CARTAO_COMPRAS!$K:$K,INT((ROW()-2)/20)+2))</f>
        <v/>
      </c>
      <c r="M6838" s="0" t="str">
        <f aca="false">IF($A6838="","","Compra no cartão")</f>
        <v/>
      </c>
    </row>
    <row r="6839" customFormat="false" ht="13.5" hidden="false" customHeight="false" outlineLevel="0" collapsed="false">
      <c r="A6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39" s="0" t="str">
        <f aca="false">IF($A6839="","",INDEX(CARTAO_COMPRAS!$C:$C,INT((ROW()-2)/20)+2))</f>
        <v/>
      </c>
      <c r="C6839" s="0" t="str">
        <f aca="false">IF($A6839="","",INDEX(CARTAO_COMPRAS!$D:$D,INT((ROW()-2)/20)+2))</f>
        <v/>
      </c>
      <c r="D6839" s="0" t="str">
        <f aca="false">IF($A6839="","",INDEX(CARTAO_COMPRAS!$E:$E,INT((ROW()-2)/20)+2))</f>
        <v/>
      </c>
      <c r="E6839" s="0" t="str">
        <f aca="false">IF($A6839="","",INDEX(CARTAO_COMPRAS!$H:$H,INT((ROW()-2)/20)+2)+MOD(ROW()-2,20))</f>
        <v/>
      </c>
      <c r="F6839" s="0" t="str">
        <f aca="false">IF($A6839="","",INDEX(CARTAO_COMPRAS!$G:$G,INT((ROW()-2)/20)+2))</f>
        <v/>
      </c>
      <c r="G6839" s="5" t="str">
        <f aca="false">IF($A6839="","",INDEX(CARTAO_COMPRAS!$I:$I,INT((ROW()-2)/20)+2))</f>
        <v/>
      </c>
      <c r="H6839" s="4" t="str">
        <f aca="false">IF($A6839="","",EDATE(INDEX(CARTAO_COMPRAS!$J:$J,INT((ROW()-2)/20)+2),MOD(ROW()-2,20)))</f>
        <v/>
      </c>
      <c r="I6839" s="4" t="str">
        <f aca="false">IF($H6839="","",$H6839-WEEKDAY($H6839,2)+1)</f>
        <v/>
      </c>
      <c r="J6839" s="4" t="str">
        <f aca="false">IF($I6839="","",$I6839+6)</f>
        <v/>
      </c>
      <c r="K6839" s="6" t="str">
        <f aca="false">IF($H6839="","",DATE(YEAR($H6839),MONTH($H6839),1))</f>
        <v/>
      </c>
      <c r="L6839" s="0" t="str">
        <f aca="false">IF($A6839="","",INDEX(CARTAO_COMPRAS!$K:$K,INT((ROW()-2)/20)+2))</f>
        <v/>
      </c>
      <c r="M6839" s="0" t="str">
        <f aca="false">IF($A6839="","","Compra no cartão")</f>
        <v/>
      </c>
    </row>
    <row r="6840" customFormat="false" ht="13.5" hidden="false" customHeight="false" outlineLevel="0" collapsed="false">
      <c r="A6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0" s="0" t="str">
        <f aca="false">IF($A6840="","",INDEX(CARTAO_COMPRAS!$C:$C,INT((ROW()-2)/20)+2))</f>
        <v/>
      </c>
      <c r="C6840" s="0" t="str">
        <f aca="false">IF($A6840="","",INDEX(CARTAO_COMPRAS!$D:$D,INT((ROW()-2)/20)+2))</f>
        <v/>
      </c>
      <c r="D6840" s="0" t="str">
        <f aca="false">IF($A6840="","",INDEX(CARTAO_COMPRAS!$E:$E,INT((ROW()-2)/20)+2))</f>
        <v/>
      </c>
      <c r="E6840" s="0" t="str">
        <f aca="false">IF($A6840="","",INDEX(CARTAO_COMPRAS!$H:$H,INT((ROW()-2)/20)+2)+MOD(ROW()-2,20))</f>
        <v/>
      </c>
      <c r="F6840" s="0" t="str">
        <f aca="false">IF($A6840="","",INDEX(CARTAO_COMPRAS!$G:$G,INT((ROW()-2)/20)+2))</f>
        <v/>
      </c>
      <c r="G6840" s="5" t="str">
        <f aca="false">IF($A6840="","",INDEX(CARTAO_COMPRAS!$I:$I,INT((ROW()-2)/20)+2))</f>
        <v/>
      </c>
      <c r="H6840" s="4" t="str">
        <f aca="false">IF($A6840="","",EDATE(INDEX(CARTAO_COMPRAS!$J:$J,INT((ROW()-2)/20)+2),MOD(ROW()-2,20)))</f>
        <v/>
      </c>
      <c r="I6840" s="4" t="str">
        <f aca="false">IF($H6840="","",$H6840-WEEKDAY($H6840,2)+1)</f>
        <v/>
      </c>
      <c r="J6840" s="4" t="str">
        <f aca="false">IF($I6840="","",$I6840+6)</f>
        <v/>
      </c>
      <c r="K6840" s="6" t="str">
        <f aca="false">IF($H6840="","",DATE(YEAR($H6840),MONTH($H6840),1))</f>
        <v/>
      </c>
      <c r="L6840" s="0" t="str">
        <f aca="false">IF($A6840="","",INDEX(CARTAO_COMPRAS!$K:$K,INT((ROW()-2)/20)+2))</f>
        <v/>
      </c>
      <c r="M6840" s="0" t="str">
        <f aca="false">IF($A6840="","","Compra no cartão")</f>
        <v/>
      </c>
    </row>
    <row r="6841" customFormat="false" ht="13.5" hidden="false" customHeight="false" outlineLevel="0" collapsed="false">
      <c r="A6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1" s="0" t="str">
        <f aca="false">IF($A6841="","",INDEX(CARTAO_COMPRAS!$C:$C,INT((ROW()-2)/20)+2))</f>
        <v/>
      </c>
      <c r="C6841" s="0" t="str">
        <f aca="false">IF($A6841="","",INDEX(CARTAO_COMPRAS!$D:$D,INT((ROW()-2)/20)+2))</f>
        <v/>
      </c>
      <c r="D6841" s="0" t="str">
        <f aca="false">IF($A6841="","",INDEX(CARTAO_COMPRAS!$E:$E,INT((ROW()-2)/20)+2))</f>
        <v/>
      </c>
      <c r="E6841" s="0" t="str">
        <f aca="false">IF($A6841="","",INDEX(CARTAO_COMPRAS!$H:$H,INT((ROW()-2)/20)+2)+MOD(ROW()-2,20))</f>
        <v/>
      </c>
      <c r="F6841" s="0" t="str">
        <f aca="false">IF($A6841="","",INDEX(CARTAO_COMPRAS!$G:$G,INT((ROW()-2)/20)+2))</f>
        <v/>
      </c>
      <c r="G6841" s="5" t="str">
        <f aca="false">IF($A6841="","",INDEX(CARTAO_COMPRAS!$I:$I,INT((ROW()-2)/20)+2))</f>
        <v/>
      </c>
      <c r="H6841" s="4" t="str">
        <f aca="false">IF($A6841="","",EDATE(INDEX(CARTAO_COMPRAS!$J:$J,INT((ROW()-2)/20)+2),MOD(ROW()-2,20)))</f>
        <v/>
      </c>
      <c r="I6841" s="4" t="str">
        <f aca="false">IF($H6841="","",$H6841-WEEKDAY($H6841,2)+1)</f>
        <v/>
      </c>
      <c r="J6841" s="4" t="str">
        <f aca="false">IF($I6841="","",$I6841+6)</f>
        <v/>
      </c>
      <c r="K6841" s="6" t="str">
        <f aca="false">IF($H6841="","",DATE(YEAR($H6841),MONTH($H6841),1))</f>
        <v/>
      </c>
      <c r="L6841" s="0" t="str">
        <f aca="false">IF($A6841="","",INDEX(CARTAO_COMPRAS!$K:$K,INT((ROW()-2)/20)+2))</f>
        <v/>
      </c>
      <c r="M6841" s="0" t="str">
        <f aca="false">IF($A6841="","","Compra no cartão")</f>
        <v/>
      </c>
    </row>
    <row r="6842" customFormat="false" ht="13.5" hidden="false" customHeight="false" outlineLevel="0" collapsed="false">
      <c r="A68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2" s="0" t="str">
        <f aca="false">IF($A6842="","",INDEX(CARTAO_COMPRAS!$C:$C,INT((ROW()-2)/20)+2))</f>
        <v/>
      </c>
      <c r="C6842" s="0" t="str">
        <f aca="false">IF($A6842="","",INDEX(CARTAO_COMPRAS!$D:$D,INT((ROW()-2)/20)+2))</f>
        <v/>
      </c>
      <c r="D6842" s="0" t="str">
        <f aca="false">IF($A6842="","",INDEX(CARTAO_COMPRAS!$E:$E,INT((ROW()-2)/20)+2))</f>
        <v/>
      </c>
      <c r="E6842" s="0" t="str">
        <f aca="false">IF($A6842="","",INDEX(CARTAO_COMPRAS!$H:$H,INT((ROW()-2)/20)+2)+MOD(ROW()-2,20))</f>
        <v/>
      </c>
      <c r="F6842" s="0" t="str">
        <f aca="false">IF($A6842="","",INDEX(CARTAO_COMPRAS!$G:$G,INT((ROW()-2)/20)+2))</f>
        <v/>
      </c>
      <c r="G6842" s="5" t="str">
        <f aca="false">IF($A6842="","",INDEX(CARTAO_COMPRAS!$I:$I,INT((ROW()-2)/20)+2))</f>
        <v/>
      </c>
      <c r="H6842" s="4" t="str">
        <f aca="false">IF($A6842="","",EDATE(INDEX(CARTAO_COMPRAS!$J:$J,INT((ROW()-2)/20)+2),MOD(ROW()-2,20)))</f>
        <v/>
      </c>
      <c r="I6842" s="4" t="str">
        <f aca="false">IF($H6842="","",$H6842-WEEKDAY($H6842,2)+1)</f>
        <v/>
      </c>
      <c r="J6842" s="4" t="str">
        <f aca="false">IF($I6842="","",$I6842+6)</f>
        <v/>
      </c>
      <c r="K6842" s="6" t="str">
        <f aca="false">IF($H6842="","",DATE(YEAR($H6842),MONTH($H6842),1))</f>
        <v/>
      </c>
      <c r="L6842" s="0" t="str">
        <f aca="false">IF($A6842="","",INDEX(CARTAO_COMPRAS!$K:$K,INT((ROW()-2)/20)+2))</f>
        <v/>
      </c>
      <c r="M6842" s="0" t="str">
        <f aca="false">IF($A6842="","","Compra no cartão")</f>
        <v/>
      </c>
    </row>
    <row r="6843" customFormat="false" ht="13.5" hidden="false" customHeight="false" outlineLevel="0" collapsed="false">
      <c r="A6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3" s="0" t="str">
        <f aca="false">IF($A6843="","",INDEX(CARTAO_COMPRAS!$C:$C,INT((ROW()-2)/20)+2))</f>
        <v/>
      </c>
      <c r="C6843" s="0" t="str">
        <f aca="false">IF($A6843="","",INDEX(CARTAO_COMPRAS!$D:$D,INT((ROW()-2)/20)+2))</f>
        <v/>
      </c>
      <c r="D6843" s="0" t="str">
        <f aca="false">IF($A6843="","",INDEX(CARTAO_COMPRAS!$E:$E,INT((ROW()-2)/20)+2))</f>
        <v/>
      </c>
      <c r="E6843" s="0" t="str">
        <f aca="false">IF($A6843="","",INDEX(CARTAO_COMPRAS!$H:$H,INT((ROW()-2)/20)+2)+MOD(ROW()-2,20))</f>
        <v/>
      </c>
      <c r="F6843" s="0" t="str">
        <f aca="false">IF($A6843="","",INDEX(CARTAO_COMPRAS!$G:$G,INT((ROW()-2)/20)+2))</f>
        <v/>
      </c>
      <c r="G6843" s="5" t="str">
        <f aca="false">IF($A6843="","",INDEX(CARTAO_COMPRAS!$I:$I,INT((ROW()-2)/20)+2))</f>
        <v/>
      </c>
      <c r="H6843" s="4" t="str">
        <f aca="false">IF($A6843="","",EDATE(INDEX(CARTAO_COMPRAS!$J:$J,INT((ROW()-2)/20)+2),MOD(ROW()-2,20)))</f>
        <v/>
      </c>
      <c r="I6843" s="4" t="str">
        <f aca="false">IF($H6843="","",$H6843-WEEKDAY($H6843,2)+1)</f>
        <v/>
      </c>
      <c r="J6843" s="4" t="str">
        <f aca="false">IF($I6843="","",$I6843+6)</f>
        <v/>
      </c>
      <c r="K6843" s="6" t="str">
        <f aca="false">IF($H6843="","",DATE(YEAR($H6843),MONTH($H6843),1))</f>
        <v/>
      </c>
      <c r="L6843" s="0" t="str">
        <f aca="false">IF($A6843="","",INDEX(CARTAO_COMPRAS!$K:$K,INT((ROW()-2)/20)+2))</f>
        <v/>
      </c>
      <c r="M6843" s="0" t="str">
        <f aca="false">IF($A6843="","","Compra no cartão")</f>
        <v/>
      </c>
    </row>
    <row r="6844" customFormat="false" ht="13.5" hidden="false" customHeight="false" outlineLevel="0" collapsed="false">
      <c r="A6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4" s="0" t="str">
        <f aca="false">IF($A6844="","",INDEX(CARTAO_COMPRAS!$C:$C,INT((ROW()-2)/20)+2))</f>
        <v/>
      </c>
      <c r="C6844" s="0" t="str">
        <f aca="false">IF($A6844="","",INDEX(CARTAO_COMPRAS!$D:$D,INT((ROW()-2)/20)+2))</f>
        <v/>
      </c>
      <c r="D6844" s="0" t="str">
        <f aca="false">IF($A6844="","",INDEX(CARTAO_COMPRAS!$E:$E,INT((ROW()-2)/20)+2))</f>
        <v/>
      </c>
      <c r="E6844" s="0" t="str">
        <f aca="false">IF($A6844="","",INDEX(CARTAO_COMPRAS!$H:$H,INT((ROW()-2)/20)+2)+MOD(ROW()-2,20))</f>
        <v/>
      </c>
      <c r="F6844" s="0" t="str">
        <f aca="false">IF($A6844="","",INDEX(CARTAO_COMPRAS!$G:$G,INT((ROW()-2)/20)+2))</f>
        <v/>
      </c>
      <c r="G6844" s="5" t="str">
        <f aca="false">IF($A6844="","",INDEX(CARTAO_COMPRAS!$I:$I,INT((ROW()-2)/20)+2))</f>
        <v/>
      </c>
      <c r="H6844" s="4" t="str">
        <f aca="false">IF($A6844="","",EDATE(INDEX(CARTAO_COMPRAS!$J:$J,INT((ROW()-2)/20)+2),MOD(ROW()-2,20)))</f>
        <v/>
      </c>
      <c r="I6844" s="4" t="str">
        <f aca="false">IF($H6844="","",$H6844-WEEKDAY($H6844,2)+1)</f>
        <v/>
      </c>
      <c r="J6844" s="4" t="str">
        <f aca="false">IF($I6844="","",$I6844+6)</f>
        <v/>
      </c>
      <c r="K6844" s="6" t="str">
        <f aca="false">IF($H6844="","",DATE(YEAR($H6844),MONTH($H6844),1))</f>
        <v/>
      </c>
      <c r="L6844" s="0" t="str">
        <f aca="false">IF($A6844="","",INDEX(CARTAO_COMPRAS!$K:$K,INT((ROW()-2)/20)+2))</f>
        <v/>
      </c>
      <c r="M6844" s="0" t="str">
        <f aca="false">IF($A6844="","","Compra no cartão")</f>
        <v/>
      </c>
    </row>
    <row r="6845" customFormat="false" ht="13.5" hidden="false" customHeight="false" outlineLevel="0" collapsed="false">
      <c r="A6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5" s="0" t="str">
        <f aca="false">IF($A6845="","",INDEX(CARTAO_COMPRAS!$C:$C,INT((ROW()-2)/20)+2))</f>
        <v/>
      </c>
      <c r="C6845" s="0" t="str">
        <f aca="false">IF($A6845="","",INDEX(CARTAO_COMPRAS!$D:$D,INT((ROW()-2)/20)+2))</f>
        <v/>
      </c>
      <c r="D6845" s="0" t="str">
        <f aca="false">IF($A6845="","",INDEX(CARTAO_COMPRAS!$E:$E,INT((ROW()-2)/20)+2))</f>
        <v/>
      </c>
      <c r="E6845" s="0" t="str">
        <f aca="false">IF($A6845="","",INDEX(CARTAO_COMPRAS!$H:$H,INT((ROW()-2)/20)+2)+MOD(ROW()-2,20))</f>
        <v/>
      </c>
      <c r="F6845" s="0" t="str">
        <f aca="false">IF($A6845="","",INDEX(CARTAO_COMPRAS!$G:$G,INT((ROW()-2)/20)+2))</f>
        <v/>
      </c>
      <c r="G6845" s="5" t="str">
        <f aca="false">IF($A6845="","",INDEX(CARTAO_COMPRAS!$I:$I,INT((ROW()-2)/20)+2))</f>
        <v/>
      </c>
      <c r="H6845" s="4" t="str">
        <f aca="false">IF($A6845="","",EDATE(INDEX(CARTAO_COMPRAS!$J:$J,INT((ROW()-2)/20)+2),MOD(ROW()-2,20)))</f>
        <v/>
      </c>
      <c r="I6845" s="4" t="str">
        <f aca="false">IF($H6845="","",$H6845-WEEKDAY($H6845,2)+1)</f>
        <v/>
      </c>
      <c r="J6845" s="4" t="str">
        <f aca="false">IF($I6845="","",$I6845+6)</f>
        <v/>
      </c>
      <c r="K6845" s="6" t="str">
        <f aca="false">IF($H6845="","",DATE(YEAR($H6845),MONTH($H6845),1))</f>
        <v/>
      </c>
      <c r="L6845" s="0" t="str">
        <f aca="false">IF($A6845="","",INDEX(CARTAO_COMPRAS!$K:$K,INT((ROW()-2)/20)+2))</f>
        <v/>
      </c>
      <c r="M6845" s="0" t="str">
        <f aca="false">IF($A6845="","","Compra no cartão")</f>
        <v/>
      </c>
    </row>
    <row r="6846" customFormat="false" ht="13.5" hidden="false" customHeight="false" outlineLevel="0" collapsed="false">
      <c r="A6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6" s="0" t="str">
        <f aca="false">IF($A6846="","",INDEX(CARTAO_COMPRAS!$C:$C,INT((ROW()-2)/20)+2))</f>
        <v/>
      </c>
      <c r="C6846" s="0" t="str">
        <f aca="false">IF($A6846="","",INDEX(CARTAO_COMPRAS!$D:$D,INT((ROW()-2)/20)+2))</f>
        <v/>
      </c>
      <c r="D6846" s="0" t="str">
        <f aca="false">IF($A6846="","",INDEX(CARTAO_COMPRAS!$E:$E,INT((ROW()-2)/20)+2))</f>
        <v/>
      </c>
      <c r="E6846" s="0" t="str">
        <f aca="false">IF($A6846="","",INDEX(CARTAO_COMPRAS!$H:$H,INT((ROW()-2)/20)+2)+MOD(ROW()-2,20))</f>
        <v/>
      </c>
      <c r="F6846" s="0" t="str">
        <f aca="false">IF($A6846="","",INDEX(CARTAO_COMPRAS!$G:$G,INT((ROW()-2)/20)+2))</f>
        <v/>
      </c>
      <c r="G6846" s="5" t="str">
        <f aca="false">IF($A6846="","",INDEX(CARTAO_COMPRAS!$I:$I,INT((ROW()-2)/20)+2))</f>
        <v/>
      </c>
      <c r="H6846" s="4" t="str">
        <f aca="false">IF($A6846="","",EDATE(INDEX(CARTAO_COMPRAS!$J:$J,INT((ROW()-2)/20)+2),MOD(ROW()-2,20)))</f>
        <v/>
      </c>
      <c r="I6846" s="4" t="str">
        <f aca="false">IF($H6846="","",$H6846-WEEKDAY($H6846,2)+1)</f>
        <v/>
      </c>
      <c r="J6846" s="4" t="str">
        <f aca="false">IF($I6846="","",$I6846+6)</f>
        <v/>
      </c>
      <c r="K6846" s="6" t="str">
        <f aca="false">IF($H6846="","",DATE(YEAR($H6846),MONTH($H6846),1))</f>
        <v/>
      </c>
      <c r="L6846" s="0" t="str">
        <f aca="false">IF($A6846="","",INDEX(CARTAO_COMPRAS!$K:$K,INT((ROW()-2)/20)+2))</f>
        <v/>
      </c>
      <c r="M6846" s="0" t="str">
        <f aca="false">IF($A6846="","","Compra no cartão")</f>
        <v/>
      </c>
    </row>
    <row r="6847" customFormat="false" ht="13.5" hidden="false" customHeight="false" outlineLevel="0" collapsed="false">
      <c r="A6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7" s="0" t="str">
        <f aca="false">IF($A6847="","",INDEX(CARTAO_COMPRAS!$C:$C,INT((ROW()-2)/20)+2))</f>
        <v/>
      </c>
      <c r="C6847" s="0" t="str">
        <f aca="false">IF($A6847="","",INDEX(CARTAO_COMPRAS!$D:$D,INT((ROW()-2)/20)+2))</f>
        <v/>
      </c>
      <c r="D6847" s="0" t="str">
        <f aca="false">IF($A6847="","",INDEX(CARTAO_COMPRAS!$E:$E,INT((ROW()-2)/20)+2))</f>
        <v/>
      </c>
      <c r="E6847" s="0" t="str">
        <f aca="false">IF($A6847="","",INDEX(CARTAO_COMPRAS!$H:$H,INT((ROW()-2)/20)+2)+MOD(ROW()-2,20))</f>
        <v/>
      </c>
      <c r="F6847" s="0" t="str">
        <f aca="false">IF($A6847="","",INDEX(CARTAO_COMPRAS!$G:$G,INT((ROW()-2)/20)+2))</f>
        <v/>
      </c>
      <c r="G6847" s="5" t="str">
        <f aca="false">IF($A6847="","",INDEX(CARTAO_COMPRAS!$I:$I,INT((ROW()-2)/20)+2))</f>
        <v/>
      </c>
      <c r="H6847" s="4" t="str">
        <f aca="false">IF($A6847="","",EDATE(INDEX(CARTAO_COMPRAS!$J:$J,INT((ROW()-2)/20)+2),MOD(ROW()-2,20)))</f>
        <v/>
      </c>
      <c r="I6847" s="4" t="str">
        <f aca="false">IF($H6847="","",$H6847-WEEKDAY($H6847,2)+1)</f>
        <v/>
      </c>
      <c r="J6847" s="4" t="str">
        <f aca="false">IF($I6847="","",$I6847+6)</f>
        <v/>
      </c>
      <c r="K6847" s="6" t="str">
        <f aca="false">IF($H6847="","",DATE(YEAR($H6847),MONTH($H6847),1))</f>
        <v/>
      </c>
      <c r="L6847" s="0" t="str">
        <f aca="false">IF($A6847="","",INDEX(CARTAO_COMPRAS!$K:$K,INT((ROW()-2)/20)+2))</f>
        <v/>
      </c>
      <c r="M6847" s="0" t="str">
        <f aca="false">IF($A6847="","","Compra no cartão")</f>
        <v/>
      </c>
    </row>
    <row r="6848" customFormat="false" ht="13.5" hidden="false" customHeight="false" outlineLevel="0" collapsed="false">
      <c r="A6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8" s="0" t="str">
        <f aca="false">IF($A6848="","",INDEX(CARTAO_COMPRAS!$C:$C,INT((ROW()-2)/20)+2))</f>
        <v/>
      </c>
      <c r="C6848" s="0" t="str">
        <f aca="false">IF($A6848="","",INDEX(CARTAO_COMPRAS!$D:$D,INT((ROW()-2)/20)+2))</f>
        <v/>
      </c>
      <c r="D6848" s="0" t="str">
        <f aca="false">IF($A6848="","",INDEX(CARTAO_COMPRAS!$E:$E,INT((ROW()-2)/20)+2))</f>
        <v/>
      </c>
      <c r="E6848" s="0" t="str">
        <f aca="false">IF($A6848="","",INDEX(CARTAO_COMPRAS!$H:$H,INT((ROW()-2)/20)+2)+MOD(ROW()-2,20))</f>
        <v/>
      </c>
      <c r="F6848" s="0" t="str">
        <f aca="false">IF($A6848="","",INDEX(CARTAO_COMPRAS!$G:$G,INT((ROW()-2)/20)+2))</f>
        <v/>
      </c>
      <c r="G6848" s="5" t="str">
        <f aca="false">IF($A6848="","",INDEX(CARTAO_COMPRAS!$I:$I,INT((ROW()-2)/20)+2))</f>
        <v/>
      </c>
      <c r="H6848" s="4" t="str">
        <f aca="false">IF($A6848="","",EDATE(INDEX(CARTAO_COMPRAS!$J:$J,INT((ROW()-2)/20)+2),MOD(ROW()-2,20)))</f>
        <v/>
      </c>
      <c r="I6848" s="4" t="str">
        <f aca="false">IF($H6848="","",$H6848-WEEKDAY($H6848,2)+1)</f>
        <v/>
      </c>
      <c r="J6848" s="4" t="str">
        <f aca="false">IF($I6848="","",$I6848+6)</f>
        <v/>
      </c>
      <c r="K6848" s="6" t="str">
        <f aca="false">IF($H6848="","",DATE(YEAR($H6848),MONTH($H6848),1))</f>
        <v/>
      </c>
      <c r="L6848" s="0" t="str">
        <f aca="false">IF($A6848="","",INDEX(CARTAO_COMPRAS!$K:$K,INT((ROW()-2)/20)+2))</f>
        <v/>
      </c>
      <c r="M6848" s="0" t="str">
        <f aca="false">IF($A6848="","","Compra no cartão")</f>
        <v/>
      </c>
    </row>
    <row r="6849" customFormat="false" ht="13.5" hidden="false" customHeight="false" outlineLevel="0" collapsed="false">
      <c r="A6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49" s="0" t="str">
        <f aca="false">IF($A6849="","",INDEX(CARTAO_COMPRAS!$C:$C,INT((ROW()-2)/20)+2))</f>
        <v/>
      </c>
      <c r="C6849" s="0" t="str">
        <f aca="false">IF($A6849="","",INDEX(CARTAO_COMPRAS!$D:$D,INT((ROW()-2)/20)+2))</f>
        <v/>
      </c>
      <c r="D6849" s="0" t="str">
        <f aca="false">IF($A6849="","",INDEX(CARTAO_COMPRAS!$E:$E,INT((ROW()-2)/20)+2))</f>
        <v/>
      </c>
      <c r="E6849" s="0" t="str">
        <f aca="false">IF($A6849="","",INDEX(CARTAO_COMPRAS!$H:$H,INT((ROW()-2)/20)+2)+MOD(ROW()-2,20))</f>
        <v/>
      </c>
      <c r="F6849" s="0" t="str">
        <f aca="false">IF($A6849="","",INDEX(CARTAO_COMPRAS!$G:$G,INT((ROW()-2)/20)+2))</f>
        <v/>
      </c>
      <c r="G6849" s="5" t="str">
        <f aca="false">IF($A6849="","",INDEX(CARTAO_COMPRAS!$I:$I,INT((ROW()-2)/20)+2))</f>
        <v/>
      </c>
      <c r="H6849" s="4" t="str">
        <f aca="false">IF($A6849="","",EDATE(INDEX(CARTAO_COMPRAS!$J:$J,INT((ROW()-2)/20)+2),MOD(ROW()-2,20)))</f>
        <v/>
      </c>
      <c r="I6849" s="4" t="str">
        <f aca="false">IF($H6849="","",$H6849-WEEKDAY($H6849,2)+1)</f>
        <v/>
      </c>
      <c r="J6849" s="4" t="str">
        <f aca="false">IF($I6849="","",$I6849+6)</f>
        <v/>
      </c>
      <c r="K6849" s="6" t="str">
        <f aca="false">IF($H6849="","",DATE(YEAR($H6849),MONTH($H6849),1))</f>
        <v/>
      </c>
      <c r="L6849" s="0" t="str">
        <f aca="false">IF($A6849="","",INDEX(CARTAO_COMPRAS!$K:$K,INT((ROW()-2)/20)+2))</f>
        <v/>
      </c>
      <c r="M6849" s="0" t="str">
        <f aca="false">IF($A6849="","","Compra no cartão")</f>
        <v/>
      </c>
    </row>
    <row r="6850" customFormat="false" ht="13.5" hidden="false" customHeight="false" outlineLevel="0" collapsed="false">
      <c r="A6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0" s="0" t="str">
        <f aca="false">IF($A6850="","",INDEX(CARTAO_COMPRAS!$C:$C,INT((ROW()-2)/20)+2))</f>
        <v/>
      </c>
      <c r="C6850" s="0" t="str">
        <f aca="false">IF($A6850="","",INDEX(CARTAO_COMPRAS!$D:$D,INT((ROW()-2)/20)+2))</f>
        <v/>
      </c>
      <c r="D6850" s="0" t="str">
        <f aca="false">IF($A6850="","",INDEX(CARTAO_COMPRAS!$E:$E,INT((ROW()-2)/20)+2))</f>
        <v/>
      </c>
      <c r="E6850" s="0" t="str">
        <f aca="false">IF($A6850="","",INDEX(CARTAO_COMPRAS!$H:$H,INT((ROW()-2)/20)+2)+MOD(ROW()-2,20))</f>
        <v/>
      </c>
      <c r="F6850" s="0" t="str">
        <f aca="false">IF($A6850="","",INDEX(CARTAO_COMPRAS!$G:$G,INT((ROW()-2)/20)+2))</f>
        <v/>
      </c>
      <c r="G6850" s="5" t="str">
        <f aca="false">IF($A6850="","",INDEX(CARTAO_COMPRAS!$I:$I,INT((ROW()-2)/20)+2))</f>
        <v/>
      </c>
      <c r="H6850" s="4" t="str">
        <f aca="false">IF($A6850="","",EDATE(INDEX(CARTAO_COMPRAS!$J:$J,INT((ROW()-2)/20)+2),MOD(ROW()-2,20)))</f>
        <v/>
      </c>
      <c r="I6850" s="4" t="str">
        <f aca="false">IF($H6850="","",$H6850-WEEKDAY($H6850,2)+1)</f>
        <v/>
      </c>
      <c r="J6850" s="4" t="str">
        <f aca="false">IF($I6850="","",$I6850+6)</f>
        <v/>
      </c>
      <c r="K6850" s="6" t="str">
        <f aca="false">IF($H6850="","",DATE(YEAR($H6850),MONTH($H6850),1))</f>
        <v/>
      </c>
      <c r="L6850" s="0" t="str">
        <f aca="false">IF($A6850="","",INDEX(CARTAO_COMPRAS!$K:$K,INT((ROW()-2)/20)+2))</f>
        <v/>
      </c>
      <c r="M6850" s="0" t="str">
        <f aca="false">IF($A6850="","","Compra no cartão")</f>
        <v/>
      </c>
    </row>
    <row r="6851" customFormat="false" ht="13.5" hidden="false" customHeight="false" outlineLevel="0" collapsed="false">
      <c r="A6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1" s="0" t="str">
        <f aca="false">IF($A6851="","",INDEX(CARTAO_COMPRAS!$C:$C,INT((ROW()-2)/20)+2))</f>
        <v/>
      </c>
      <c r="C6851" s="0" t="str">
        <f aca="false">IF($A6851="","",INDEX(CARTAO_COMPRAS!$D:$D,INT((ROW()-2)/20)+2))</f>
        <v/>
      </c>
      <c r="D6851" s="0" t="str">
        <f aca="false">IF($A6851="","",INDEX(CARTAO_COMPRAS!$E:$E,INT((ROW()-2)/20)+2))</f>
        <v/>
      </c>
      <c r="E6851" s="0" t="str">
        <f aca="false">IF($A6851="","",INDEX(CARTAO_COMPRAS!$H:$H,INT((ROW()-2)/20)+2)+MOD(ROW()-2,20))</f>
        <v/>
      </c>
      <c r="F6851" s="0" t="str">
        <f aca="false">IF($A6851="","",INDEX(CARTAO_COMPRAS!$G:$G,INT((ROW()-2)/20)+2))</f>
        <v/>
      </c>
      <c r="G6851" s="5" t="str">
        <f aca="false">IF($A6851="","",INDEX(CARTAO_COMPRAS!$I:$I,INT((ROW()-2)/20)+2))</f>
        <v/>
      </c>
      <c r="H6851" s="4" t="str">
        <f aca="false">IF($A6851="","",EDATE(INDEX(CARTAO_COMPRAS!$J:$J,INT((ROW()-2)/20)+2),MOD(ROW()-2,20)))</f>
        <v/>
      </c>
      <c r="I6851" s="4" t="str">
        <f aca="false">IF($H6851="","",$H6851-WEEKDAY($H6851,2)+1)</f>
        <v/>
      </c>
      <c r="J6851" s="4" t="str">
        <f aca="false">IF($I6851="","",$I6851+6)</f>
        <v/>
      </c>
      <c r="K6851" s="6" t="str">
        <f aca="false">IF($H6851="","",DATE(YEAR($H6851),MONTH($H6851),1))</f>
        <v/>
      </c>
      <c r="L6851" s="0" t="str">
        <f aca="false">IF($A6851="","",INDEX(CARTAO_COMPRAS!$K:$K,INT((ROW()-2)/20)+2))</f>
        <v/>
      </c>
      <c r="M6851" s="0" t="str">
        <f aca="false">IF($A6851="","","Compra no cartão")</f>
        <v/>
      </c>
    </row>
    <row r="6852" customFormat="false" ht="13.5" hidden="false" customHeight="false" outlineLevel="0" collapsed="false">
      <c r="A6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2" s="0" t="str">
        <f aca="false">IF($A6852="","",INDEX(CARTAO_COMPRAS!$C:$C,INT((ROW()-2)/20)+2))</f>
        <v/>
      </c>
      <c r="C6852" s="0" t="str">
        <f aca="false">IF($A6852="","",INDEX(CARTAO_COMPRAS!$D:$D,INT((ROW()-2)/20)+2))</f>
        <v/>
      </c>
      <c r="D6852" s="0" t="str">
        <f aca="false">IF($A6852="","",INDEX(CARTAO_COMPRAS!$E:$E,INT((ROW()-2)/20)+2))</f>
        <v/>
      </c>
      <c r="E6852" s="0" t="str">
        <f aca="false">IF($A6852="","",INDEX(CARTAO_COMPRAS!$H:$H,INT((ROW()-2)/20)+2)+MOD(ROW()-2,20))</f>
        <v/>
      </c>
      <c r="F6852" s="0" t="str">
        <f aca="false">IF($A6852="","",INDEX(CARTAO_COMPRAS!$G:$G,INT((ROW()-2)/20)+2))</f>
        <v/>
      </c>
      <c r="G6852" s="5" t="str">
        <f aca="false">IF($A6852="","",INDEX(CARTAO_COMPRAS!$I:$I,INT((ROW()-2)/20)+2))</f>
        <v/>
      </c>
      <c r="H6852" s="4" t="str">
        <f aca="false">IF($A6852="","",EDATE(INDEX(CARTAO_COMPRAS!$J:$J,INT((ROW()-2)/20)+2),MOD(ROW()-2,20)))</f>
        <v/>
      </c>
      <c r="I6852" s="4" t="str">
        <f aca="false">IF($H6852="","",$H6852-WEEKDAY($H6852,2)+1)</f>
        <v/>
      </c>
      <c r="J6852" s="4" t="str">
        <f aca="false">IF($I6852="","",$I6852+6)</f>
        <v/>
      </c>
      <c r="K6852" s="6" t="str">
        <f aca="false">IF($H6852="","",DATE(YEAR($H6852),MONTH($H6852),1))</f>
        <v/>
      </c>
      <c r="L6852" s="0" t="str">
        <f aca="false">IF($A6852="","",INDEX(CARTAO_COMPRAS!$K:$K,INT((ROW()-2)/20)+2))</f>
        <v/>
      </c>
      <c r="M6852" s="0" t="str">
        <f aca="false">IF($A6852="","","Compra no cartão")</f>
        <v/>
      </c>
    </row>
    <row r="6853" customFormat="false" ht="13.5" hidden="false" customHeight="false" outlineLevel="0" collapsed="false">
      <c r="A6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3" s="0" t="str">
        <f aca="false">IF($A6853="","",INDEX(CARTAO_COMPRAS!$C:$C,INT((ROW()-2)/20)+2))</f>
        <v/>
      </c>
      <c r="C6853" s="0" t="str">
        <f aca="false">IF($A6853="","",INDEX(CARTAO_COMPRAS!$D:$D,INT((ROW()-2)/20)+2))</f>
        <v/>
      </c>
      <c r="D6853" s="0" t="str">
        <f aca="false">IF($A6853="","",INDEX(CARTAO_COMPRAS!$E:$E,INT((ROW()-2)/20)+2))</f>
        <v/>
      </c>
      <c r="E6853" s="0" t="str">
        <f aca="false">IF($A6853="","",INDEX(CARTAO_COMPRAS!$H:$H,INT((ROW()-2)/20)+2)+MOD(ROW()-2,20))</f>
        <v/>
      </c>
      <c r="F6853" s="0" t="str">
        <f aca="false">IF($A6853="","",INDEX(CARTAO_COMPRAS!$G:$G,INT((ROW()-2)/20)+2))</f>
        <v/>
      </c>
      <c r="G6853" s="5" t="str">
        <f aca="false">IF($A6853="","",INDEX(CARTAO_COMPRAS!$I:$I,INT((ROW()-2)/20)+2))</f>
        <v/>
      </c>
      <c r="H6853" s="4" t="str">
        <f aca="false">IF($A6853="","",EDATE(INDEX(CARTAO_COMPRAS!$J:$J,INT((ROW()-2)/20)+2),MOD(ROW()-2,20)))</f>
        <v/>
      </c>
      <c r="I6853" s="4" t="str">
        <f aca="false">IF($H6853="","",$H6853-WEEKDAY($H6853,2)+1)</f>
        <v/>
      </c>
      <c r="J6853" s="4" t="str">
        <f aca="false">IF($I6853="","",$I6853+6)</f>
        <v/>
      </c>
      <c r="K6853" s="6" t="str">
        <f aca="false">IF($H6853="","",DATE(YEAR($H6853),MONTH($H6853),1))</f>
        <v/>
      </c>
      <c r="L6853" s="0" t="str">
        <f aca="false">IF($A6853="","",INDEX(CARTAO_COMPRAS!$K:$K,INT((ROW()-2)/20)+2))</f>
        <v/>
      </c>
      <c r="M6853" s="0" t="str">
        <f aca="false">IF($A6853="","","Compra no cartão")</f>
        <v/>
      </c>
    </row>
    <row r="6854" customFormat="false" ht="13.5" hidden="false" customHeight="false" outlineLevel="0" collapsed="false">
      <c r="A6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4" s="0" t="str">
        <f aca="false">IF($A6854="","",INDEX(CARTAO_COMPRAS!$C:$C,INT((ROW()-2)/20)+2))</f>
        <v/>
      </c>
      <c r="C6854" s="0" t="str">
        <f aca="false">IF($A6854="","",INDEX(CARTAO_COMPRAS!$D:$D,INT((ROW()-2)/20)+2))</f>
        <v/>
      </c>
      <c r="D6854" s="0" t="str">
        <f aca="false">IF($A6854="","",INDEX(CARTAO_COMPRAS!$E:$E,INT((ROW()-2)/20)+2))</f>
        <v/>
      </c>
      <c r="E6854" s="0" t="str">
        <f aca="false">IF($A6854="","",INDEX(CARTAO_COMPRAS!$H:$H,INT((ROW()-2)/20)+2)+MOD(ROW()-2,20))</f>
        <v/>
      </c>
      <c r="F6854" s="0" t="str">
        <f aca="false">IF($A6854="","",INDEX(CARTAO_COMPRAS!$G:$G,INT((ROW()-2)/20)+2))</f>
        <v/>
      </c>
      <c r="G6854" s="5" t="str">
        <f aca="false">IF($A6854="","",INDEX(CARTAO_COMPRAS!$I:$I,INT((ROW()-2)/20)+2))</f>
        <v/>
      </c>
      <c r="H6854" s="4" t="str">
        <f aca="false">IF($A6854="","",EDATE(INDEX(CARTAO_COMPRAS!$J:$J,INT((ROW()-2)/20)+2),MOD(ROW()-2,20)))</f>
        <v/>
      </c>
      <c r="I6854" s="4" t="str">
        <f aca="false">IF($H6854="","",$H6854-WEEKDAY($H6854,2)+1)</f>
        <v/>
      </c>
      <c r="J6854" s="4" t="str">
        <f aca="false">IF($I6854="","",$I6854+6)</f>
        <v/>
      </c>
      <c r="K6854" s="6" t="str">
        <f aca="false">IF($H6854="","",DATE(YEAR($H6854),MONTH($H6854),1))</f>
        <v/>
      </c>
      <c r="L6854" s="0" t="str">
        <f aca="false">IF($A6854="","",INDEX(CARTAO_COMPRAS!$K:$K,INT((ROW()-2)/20)+2))</f>
        <v/>
      </c>
      <c r="M6854" s="0" t="str">
        <f aca="false">IF($A6854="","","Compra no cartão")</f>
        <v/>
      </c>
    </row>
    <row r="6855" customFormat="false" ht="13.5" hidden="false" customHeight="false" outlineLevel="0" collapsed="false">
      <c r="A6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5" s="0" t="str">
        <f aca="false">IF($A6855="","",INDEX(CARTAO_COMPRAS!$C:$C,INT((ROW()-2)/20)+2))</f>
        <v/>
      </c>
      <c r="C6855" s="0" t="str">
        <f aca="false">IF($A6855="","",INDEX(CARTAO_COMPRAS!$D:$D,INT((ROW()-2)/20)+2))</f>
        <v/>
      </c>
      <c r="D6855" s="0" t="str">
        <f aca="false">IF($A6855="","",INDEX(CARTAO_COMPRAS!$E:$E,INT((ROW()-2)/20)+2))</f>
        <v/>
      </c>
      <c r="E6855" s="0" t="str">
        <f aca="false">IF($A6855="","",INDEX(CARTAO_COMPRAS!$H:$H,INT((ROW()-2)/20)+2)+MOD(ROW()-2,20))</f>
        <v/>
      </c>
      <c r="F6855" s="0" t="str">
        <f aca="false">IF($A6855="","",INDEX(CARTAO_COMPRAS!$G:$G,INT((ROW()-2)/20)+2))</f>
        <v/>
      </c>
      <c r="G6855" s="5" t="str">
        <f aca="false">IF($A6855="","",INDEX(CARTAO_COMPRAS!$I:$I,INT((ROW()-2)/20)+2))</f>
        <v/>
      </c>
      <c r="H6855" s="4" t="str">
        <f aca="false">IF($A6855="","",EDATE(INDEX(CARTAO_COMPRAS!$J:$J,INT((ROW()-2)/20)+2),MOD(ROW()-2,20)))</f>
        <v/>
      </c>
      <c r="I6855" s="4" t="str">
        <f aca="false">IF($H6855="","",$H6855-WEEKDAY($H6855,2)+1)</f>
        <v/>
      </c>
      <c r="J6855" s="4" t="str">
        <f aca="false">IF($I6855="","",$I6855+6)</f>
        <v/>
      </c>
      <c r="K6855" s="6" t="str">
        <f aca="false">IF($H6855="","",DATE(YEAR($H6855),MONTH($H6855),1))</f>
        <v/>
      </c>
      <c r="L6855" s="0" t="str">
        <f aca="false">IF($A6855="","",INDEX(CARTAO_COMPRAS!$K:$K,INT((ROW()-2)/20)+2))</f>
        <v/>
      </c>
      <c r="M6855" s="0" t="str">
        <f aca="false">IF($A6855="","","Compra no cartão")</f>
        <v/>
      </c>
    </row>
    <row r="6856" customFormat="false" ht="13.5" hidden="false" customHeight="false" outlineLevel="0" collapsed="false">
      <c r="A6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6" s="0" t="str">
        <f aca="false">IF($A6856="","",INDEX(CARTAO_COMPRAS!$C:$C,INT((ROW()-2)/20)+2))</f>
        <v/>
      </c>
      <c r="C6856" s="0" t="str">
        <f aca="false">IF($A6856="","",INDEX(CARTAO_COMPRAS!$D:$D,INT((ROW()-2)/20)+2))</f>
        <v/>
      </c>
      <c r="D6856" s="0" t="str">
        <f aca="false">IF($A6856="","",INDEX(CARTAO_COMPRAS!$E:$E,INT((ROW()-2)/20)+2))</f>
        <v/>
      </c>
      <c r="E6856" s="0" t="str">
        <f aca="false">IF($A6856="","",INDEX(CARTAO_COMPRAS!$H:$H,INT((ROW()-2)/20)+2)+MOD(ROW()-2,20))</f>
        <v/>
      </c>
      <c r="F6856" s="0" t="str">
        <f aca="false">IF($A6856="","",INDEX(CARTAO_COMPRAS!$G:$G,INT((ROW()-2)/20)+2))</f>
        <v/>
      </c>
      <c r="G6856" s="5" t="str">
        <f aca="false">IF($A6856="","",INDEX(CARTAO_COMPRAS!$I:$I,INT((ROW()-2)/20)+2))</f>
        <v/>
      </c>
      <c r="H6856" s="4" t="str">
        <f aca="false">IF($A6856="","",EDATE(INDEX(CARTAO_COMPRAS!$J:$J,INT((ROW()-2)/20)+2),MOD(ROW()-2,20)))</f>
        <v/>
      </c>
      <c r="I6856" s="4" t="str">
        <f aca="false">IF($H6856="","",$H6856-WEEKDAY($H6856,2)+1)</f>
        <v/>
      </c>
      <c r="J6856" s="4" t="str">
        <f aca="false">IF($I6856="","",$I6856+6)</f>
        <v/>
      </c>
      <c r="K6856" s="6" t="str">
        <f aca="false">IF($H6856="","",DATE(YEAR($H6856),MONTH($H6856),1))</f>
        <v/>
      </c>
      <c r="L6856" s="0" t="str">
        <f aca="false">IF($A6856="","",INDEX(CARTAO_COMPRAS!$K:$K,INT((ROW()-2)/20)+2))</f>
        <v/>
      </c>
      <c r="M6856" s="0" t="str">
        <f aca="false">IF($A6856="","","Compra no cartão")</f>
        <v/>
      </c>
    </row>
    <row r="6857" customFormat="false" ht="13.5" hidden="false" customHeight="false" outlineLevel="0" collapsed="false">
      <c r="A6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7" s="0" t="str">
        <f aca="false">IF($A6857="","",INDEX(CARTAO_COMPRAS!$C:$C,INT((ROW()-2)/20)+2))</f>
        <v/>
      </c>
      <c r="C6857" s="0" t="str">
        <f aca="false">IF($A6857="","",INDEX(CARTAO_COMPRAS!$D:$D,INT((ROW()-2)/20)+2))</f>
        <v/>
      </c>
      <c r="D6857" s="0" t="str">
        <f aca="false">IF($A6857="","",INDEX(CARTAO_COMPRAS!$E:$E,INT((ROW()-2)/20)+2))</f>
        <v/>
      </c>
      <c r="E6857" s="0" t="str">
        <f aca="false">IF($A6857="","",INDEX(CARTAO_COMPRAS!$H:$H,INT((ROW()-2)/20)+2)+MOD(ROW()-2,20))</f>
        <v/>
      </c>
      <c r="F6857" s="0" t="str">
        <f aca="false">IF($A6857="","",INDEX(CARTAO_COMPRAS!$G:$G,INT((ROW()-2)/20)+2))</f>
        <v/>
      </c>
      <c r="G6857" s="5" t="str">
        <f aca="false">IF($A6857="","",INDEX(CARTAO_COMPRAS!$I:$I,INT((ROW()-2)/20)+2))</f>
        <v/>
      </c>
      <c r="H6857" s="4" t="str">
        <f aca="false">IF($A6857="","",EDATE(INDEX(CARTAO_COMPRAS!$J:$J,INT((ROW()-2)/20)+2),MOD(ROW()-2,20)))</f>
        <v/>
      </c>
      <c r="I6857" s="4" t="str">
        <f aca="false">IF($H6857="","",$H6857-WEEKDAY($H6857,2)+1)</f>
        <v/>
      </c>
      <c r="J6857" s="4" t="str">
        <f aca="false">IF($I6857="","",$I6857+6)</f>
        <v/>
      </c>
      <c r="K6857" s="6" t="str">
        <f aca="false">IF($H6857="","",DATE(YEAR($H6857),MONTH($H6857),1))</f>
        <v/>
      </c>
      <c r="L6857" s="0" t="str">
        <f aca="false">IF($A6857="","",INDEX(CARTAO_COMPRAS!$K:$K,INT((ROW()-2)/20)+2))</f>
        <v/>
      </c>
      <c r="M6857" s="0" t="str">
        <f aca="false">IF($A6857="","","Compra no cartão")</f>
        <v/>
      </c>
    </row>
    <row r="6858" customFormat="false" ht="13.5" hidden="false" customHeight="false" outlineLevel="0" collapsed="false">
      <c r="A6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8" s="0" t="str">
        <f aca="false">IF($A6858="","",INDEX(CARTAO_COMPRAS!$C:$C,INT((ROW()-2)/20)+2))</f>
        <v/>
      </c>
      <c r="C6858" s="0" t="str">
        <f aca="false">IF($A6858="","",INDEX(CARTAO_COMPRAS!$D:$D,INT((ROW()-2)/20)+2))</f>
        <v/>
      </c>
      <c r="D6858" s="0" t="str">
        <f aca="false">IF($A6858="","",INDEX(CARTAO_COMPRAS!$E:$E,INT((ROW()-2)/20)+2))</f>
        <v/>
      </c>
      <c r="E6858" s="0" t="str">
        <f aca="false">IF($A6858="","",INDEX(CARTAO_COMPRAS!$H:$H,INT((ROW()-2)/20)+2)+MOD(ROW()-2,20))</f>
        <v/>
      </c>
      <c r="F6858" s="0" t="str">
        <f aca="false">IF($A6858="","",INDEX(CARTAO_COMPRAS!$G:$G,INT((ROW()-2)/20)+2))</f>
        <v/>
      </c>
      <c r="G6858" s="5" t="str">
        <f aca="false">IF($A6858="","",INDEX(CARTAO_COMPRAS!$I:$I,INT((ROW()-2)/20)+2))</f>
        <v/>
      </c>
      <c r="H6858" s="4" t="str">
        <f aca="false">IF($A6858="","",EDATE(INDEX(CARTAO_COMPRAS!$J:$J,INT((ROW()-2)/20)+2),MOD(ROW()-2,20)))</f>
        <v/>
      </c>
      <c r="I6858" s="4" t="str">
        <f aca="false">IF($H6858="","",$H6858-WEEKDAY($H6858,2)+1)</f>
        <v/>
      </c>
      <c r="J6858" s="4" t="str">
        <f aca="false">IF($I6858="","",$I6858+6)</f>
        <v/>
      </c>
      <c r="K6858" s="6" t="str">
        <f aca="false">IF($H6858="","",DATE(YEAR($H6858),MONTH($H6858),1))</f>
        <v/>
      </c>
      <c r="L6858" s="0" t="str">
        <f aca="false">IF($A6858="","",INDEX(CARTAO_COMPRAS!$K:$K,INT((ROW()-2)/20)+2))</f>
        <v/>
      </c>
      <c r="M6858" s="0" t="str">
        <f aca="false">IF($A6858="","","Compra no cartão")</f>
        <v/>
      </c>
    </row>
    <row r="6859" customFormat="false" ht="13.5" hidden="false" customHeight="false" outlineLevel="0" collapsed="false">
      <c r="A6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59" s="0" t="str">
        <f aca="false">IF($A6859="","",INDEX(CARTAO_COMPRAS!$C:$C,INT((ROW()-2)/20)+2))</f>
        <v/>
      </c>
      <c r="C6859" s="0" t="str">
        <f aca="false">IF($A6859="","",INDEX(CARTAO_COMPRAS!$D:$D,INT((ROW()-2)/20)+2))</f>
        <v/>
      </c>
      <c r="D6859" s="0" t="str">
        <f aca="false">IF($A6859="","",INDEX(CARTAO_COMPRAS!$E:$E,INT((ROW()-2)/20)+2))</f>
        <v/>
      </c>
      <c r="E6859" s="0" t="str">
        <f aca="false">IF($A6859="","",INDEX(CARTAO_COMPRAS!$H:$H,INT((ROW()-2)/20)+2)+MOD(ROW()-2,20))</f>
        <v/>
      </c>
      <c r="F6859" s="0" t="str">
        <f aca="false">IF($A6859="","",INDEX(CARTAO_COMPRAS!$G:$G,INT((ROW()-2)/20)+2))</f>
        <v/>
      </c>
      <c r="G6859" s="5" t="str">
        <f aca="false">IF($A6859="","",INDEX(CARTAO_COMPRAS!$I:$I,INT((ROW()-2)/20)+2))</f>
        <v/>
      </c>
      <c r="H6859" s="4" t="str">
        <f aca="false">IF($A6859="","",EDATE(INDEX(CARTAO_COMPRAS!$J:$J,INT((ROW()-2)/20)+2),MOD(ROW()-2,20)))</f>
        <v/>
      </c>
      <c r="I6859" s="4" t="str">
        <f aca="false">IF($H6859="","",$H6859-WEEKDAY($H6859,2)+1)</f>
        <v/>
      </c>
      <c r="J6859" s="4" t="str">
        <f aca="false">IF($I6859="","",$I6859+6)</f>
        <v/>
      </c>
      <c r="K6859" s="6" t="str">
        <f aca="false">IF($H6859="","",DATE(YEAR($H6859),MONTH($H6859),1))</f>
        <v/>
      </c>
      <c r="L6859" s="0" t="str">
        <f aca="false">IF($A6859="","",INDEX(CARTAO_COMPRAS!$K:$K,INT((ROW()-2)/20)+2))</f>
        <v/>
      </c>
      <c r="M6859" s="0" t="str">
        <f aca="false">IF($A6859="","","Compra no cartão")</f>
        <v/>
      </c>
    </row>
    <row r="6860" customFormat="false" ht="13.5" hidden="false" customHeight="false" outlineLevel="0" collapsed="false">
      <c r="A6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0" s="0" t="str">
        <f aca="false">IF($A6860="","",INDEX(CARTAO_COMPRAS!$C:$C,INT((ROW()-2)/20)+2))</f>
        <v/>
      </c>
      <c r="C6860" s="0" t="str">
        <f aca="false">IF($A6860="","",INDEX(CARTAO_COMPRAS!$D:$D,INT((ROW()-2)/20)+2))</f>
        <v/>
      </c>
      <c r="D6860" s="0" t="str">
        <f aca="false">IF($A6860="","",INDEX(CARTAO_COMPRAS!$E:$E,INT((ROW()-2)/20)+2))</f>
        <v/>
      </c>
      <c r="E6860" s="0" t="str">
        <f aca="false">IF($A6860="","",INDEX(CARTAO_COMPRAS!$H:$H,INT((ROW()-2)/20)+2)+MOD(ROW()-2,20))</f>
        <v/>
      </c>
      <c r="F6860" s="0" t="str">
        <f aca="false">IF($A6860="","",INDEX(CARTAO_COMPRAS!$G:$G,INT((ROW()-2)/20)+2))</f>
        <v/>
      </c>
      <c r="G6860" s="5" t="str">
        <f aca="false">IF($A6860="","",INDEX(CARTAO_COMPRAS!$I:$I,INT((ROW()-2)/20)+2))</f>
        <v/>
      </c>
      <c r="H6860" s="4" t="str">
        <f aca="false">IF($A6860="","",EDATE(INDEX(CARTAO_COMPRAS!$J:$J,INT((ROW()-2)/20)+2),MOD(ROW()-2,20)))</f>
        <v/>
      </c>
      <c r="I6860" s="4" t="str">
        <f aca="false">IF($H6860="","",$H6860-WEEKDAY($H6860,2)+1)</f>
        <v/>
      </c>
      <c r="J6860" s="4" t="str">
        <f aca="false">IF($I6860="","",$I6860+6)</f>
        <v/>
      </c>
      <c r="K6860" s="6" t="str">
        <f aca="false">IF($H6860="","",DATE(YEAR($H6860),MONTH($H6860),1))</f>
        <v/>
      </c>
      <c r="L6860" s="0" t="str">
        <f aca="false">IF($A6860="","",INDEX(CARTAO_COMPRAS!$K:$K,INT((ROW()-2)/20)+2))</f>
        <v/>
      </c>
      <c r="M6860" s="0" t="str">
        <f aca="false">IF($A6860="","","Compra no cartão")</f>
        <v/>
      </c>
    </row>
    <row r="6861" customFormat="false" ht="13.5" hidden="false" customHeight="false" outlineLevel="0" collapsed="false">
      <c r="A6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1" s="0" t="str">
        <f aca="false">IF($A6861="","",INDEX(CARTAO_COMPRAS!$C:$C,INT((ROW()-2)/20)+2))</f>
        <v/>
      </c>
      <c r="C6861" s="0" t="str">
        <f aca="false">IF($A6861="","",INDEX(CARTAO_COMPRAS!$D:$D,INT((ROW()-2)/20)+2))</f>
        <v/>
      </c>
      <c r="D6861" s="0" t="str">
        <f aca="false">IF($A6861="","",INDEX(CARTAO_COMPRAS!$E:$E,INT((ROW()-2)/20)+2))</f>
        <v/>
      </c>
      <c r="E6861" s="0" t="str">
        <f aca="false">IF($A6861="","",INDEX(CARTAO_COMPRAS!$H:$H,INT((ROW()-2)/20)+2)+MOD(ROW()-2,20))</f>
        <v/>
      </c>
      <c r="F6861" s="0" t="str">
        <f aca="false">IF($A6861="","",INDEX(CARTAO_COMPRAS!$G:$G,INT((ROW()-2)/20)+2))</f>
        <v/>
      </c>
      <c r="G6861" s="5" t="str">
        <f aca="false">IF($A6861="","",INDEX(CARTAO_COMPRAS!$I:$I,INT((ROW()-2)/20)+2))</f>
        <v/>
      </c>
      <c r="H6861" s="4" t="str">
        <f aca="false">IF($A6861="","",EDATE(INDEX(CARTAO_COMPRAS!$J:$J,INT((ROW()-2)/20)+2),MOD(ROW()-2,20)))</f>
        <v/>
      </c>
      <c r="I6861" s="4" t="str">
        <f aca="false">IF($H6861="","",$H6861-WEEKDAY($H6861,2)+1)</f>
        <v/>
      </c>
      <c r="J6861" s="4" t="str">
        <f aca="false">IF($I6861="","",$I6861+6)</f>
        <v/>
      </c>
      <c r="K6861" s="6" t="str">
        <f aca="false">IF($H6861="","",DATE(YEAR($H6861),MONTH($H6861),1))</f>
        <v/>
      </c>
      <c r="L6861" s="0" t="str">
        <f aca="false">IF($A6861="","",INDEX(CARTAO_COMPRAS!$K:$K,INT((ROW()-2)/20)+2))</f>
        <v/>
      </c>
      <c r="M6861" s="0" t="str">
        <f aca="false">IF($A6861="","","Compra no cartão")</f>
        <v/>
      </c>
    </row>
    <row r="6862" customFormat="false" ht="13.5" hidden="false" customHeight="false" outlineLevel="0" collapsed="false">
      <c r="A68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2" s="0" t="str">
        <f aca="false">IF($A6862="","",INDEX(CARTAO_COMPRAS!$C:$C,INT((ROW()-2)/20)+2))</f>
        <v/>
      </c>
      <c r="C6862" s="0" t="str">
        <f aca="false">IF($A6862="","",INDEX(CARTAO_COMPRAS!$D:$D,INT((ROW()-2)/20)+2))</f>
        <v/>
      </c>
      <c r="D6862" s="0" t="str">
        <f aca="false">IF($A6862="","",INDEX(CARTAO_COMPRAS!$E:$E,INT((ROW()-2)/20)+2))</f>
        <v/>
      </c>
      <c r="E6862" s="0" t="str">
        <f aca="false">IF($A6862="","",INDEX(CARTAO_COMPRAS!$H:$H,INT((ROW()-2)/20)+2)+MOD(ROW()-2,20))</f>
        <v/>
      </c>
      <c r="F6862" s="0" t="str">
        <f aca="false">IF($A6862="","",INDEX(CARTAO_COMPRAS!$G:$G,INT((ROW()-2)/20)+2))</f>
        <v/>
      </c>
      <c r="G6862" s="5" t="str">
        <f aca="false">IF($A6862="","",INDEX(CARTAO_COMPRAS!$I:$I,INT((ROW()-2)/20)+2))</f>
        <v/>
      </c>
      <c r="H6862" s="4" t="str">
        <f aca="false">IF($A6862="","",EDATE(INDEX(CARTAO_COMPRAS!$J:$J,INT((ROW()-2)/20)+2),MOD(ROW()-2,20)))</f>
        <v/>
      </c>
      <c r="I6862" s="4" t="str">
        <f aca="false">IF($H6862="","",$H6862-WEEKDAY($H6862,2)+1)</f>
        <v/>
      </c>
      <c r="J6862" s="4" t="str">
        <f aca="false">IF($I6862="","",$I6862+6)</f>
        <v/>
      </c>
      <c r="K6862" s="6" t="str">
        <f aca="false">IF($H6862="","",DATE(YEAR($H6862),MONTH($H6862),1))</f>
        <v/>
      </c>
      <c r="L6862" s="0" t="str">
        <f aca="false">IF($A6862="","",INDEX(CARTAO_COMPRAS!$K:$K,INT((ROW()-2)/20)+2))</f>
        <v/>
      </c>
      <c r="M6862" s="0" t="str">
        <f aca="false">IF($A6862="","","Compra no cartão")</f>
        <v/>
      </c>
    </row>
    <row r="6863" customFormat="false" ht="13.5" hidden="false" customHeight="false" outlineLevel="0" collapsed="false">
      <c r="A6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3" s="0" t="str">
        <f aca="false">IF($A6863="","",INDEX(CARTAO_COMPRAS!$C:$C,INT((ROW()-2)/20)+2))</f>
        <v/>
      </c>
      <c r="C6863" s="0" t="str">
        <f aca="false">IF($A6863="","",INDEX(CARTAO_COMPRAS!$D:$D,INT((ROW()-2)/20)+2))</f>
        <v/>
      </c>
      <c r="D6863" s="0" t="str">
        <f aca="false">IF($A6863="","",INDEX(CARTAO_COMPRAS!$E:$E,INT((ROW()-2)/20)+2))</f>
        <v/>
      </c>
      <c r="E6863" s="0" t="str">
        <f aca="false">IF($A6863="","",INDEX(CARTAO_COMPRAS!$H:$H,INT((ROW()-2)/20)+2)+MOD(ROW()-2,20))</f>
        <v/>
      </c>
      <c r="F6863" s="0" t="str">
        <f aca="false">IF($A6863="","",INDEX(CARTAO_COMPRAS!$G:$G,INT((ROW()-2)/20)+2))</f>
        <v/>
      </c>
      <c r="G6863" s="5" t="str">
        <f aca="false">IF($A6863="","",INDEX(CARTAO_COMPRAS!$I:$I,INT((ROW()-2)/20)+2))</f>
        <v/>
      </c>
      <c r="H6863" s="4" t="str">
        <f aca="false">IF($A6863="","",EDATE(INDEX(CARTAO_COMPRAS!$J:$J,INT((ROW()-2)/20)+2),MOD(ROW()-2,20)))</f>
        <v/>
      </c>
      <c r="I6863" s="4" t="str">
        <f aca="false">IF($H6863="","",$H6863-WEEKDAY($H6863,2)+1)</f>
        <v/>
      </c>
      <c r="J6863" s="4" t="str">
        <f aca="false">IF($I6863="","",$I6863+6)</f>
        <v/>
      </c>
      <c r="K6863" s="6" t="str">
        <f aca="false">IF($H6863="","",DATE(YEAR($H6863),MONTH($H6863),1))</f>
        <v/>
      </c>
      <c r="L6863" s="0" t="str">
        <f aca="false">IF($A6863="","",INDEX(CARTAO_COMPRAS!$K:$K,INT((ROW()-2)/20)+2))</f>
        <v/>
      </c>
      <c r="M6863" s="0" t="str">
        <f aca="false">IF($A6863="","","Compra no cartão")</f>
        <v/>
      </c>
    </row>
    <row r="6864" customFormat="false" ht="13.5" hidden="false" customHeight="false" outlineLevel="0" collapsed="false">
      <c r="A6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4" s="0" t="str">
        <f aca="false">IF($A6864="","",INDEX(CARTAO_COMPRAS!$C:$C,INT((ROW()-2)/20)+2))</f>
        <v/>
      </c>
      <c r="C6864" s="0" t="str">
        <f aca="false">IF($A6864="","",INDEX(CARTAO_COMPRAS!$D:$D,INT((ROW()-2)/20)+2))</f>
        <v/>
      </c>
      <c r="D6864" s="0" t="str">
        <f aca="false">IF($A6864="","",INDEX(CARTAO_COMPRAS!$E:$E,INT((ROW()-2)/20)+2))</f>
        <v/>
      </c>
      <c r="E6864" s="0" t="str">
        <f aca="false">IF($A6864="","",INDEX(CARTAO_COMPRAS!$H:$H,INT((ROW()-2)/20)+2)+MOD(ROW()-2,20))</f>
        <v/>
      </c>
      <c r="F6864" s="0" t="str">
        <f aca="false">IF($A6864="","",INDEX(CARTAO_COMPRAS!$G:$G,INT((ROW()-2)/20)+2))</f>
        <v/>
      </c>
      <c r="G6864" s="5" t="str">
        <f aca="false">IF($A6864="","",INDEX(CARTAO_COMPRAS!$I:$I,INT((ROW()-2)/20)+2))</f>
        <v/>
      </c>
      <c r="H6864" s="4" t="str">
        <f aca="false">IF($A6864="","",EDATE(INDEX(CARTAO_COMPRAS!$J:$J,INT((ROW()-2)/20)+2),MOD(ROW()-2,20)))</f>
        <v/>
      </c>
      <c r="I6864" s="4" t="str">
        <f aca="false">IF($H6864="","",$H6864-WEEKDAY($H6864,2)+1)</f>
        <v/>
      </c>
      <c r="J6864" s="4" t="str">
        <f aca="false">IF($I6864="","",$I6864+6)</f>
        <v/>
      </c>
      <c r="K6864" s="6" t="str">
        <f aca="false">IF($H6864="","",DATE(YEAR($H6864),MONTH($H6864),1))</f>
        <v/>
      </c>
      <c r="L6864" s="0" t="str">
        <f aca="false">IF($A6864="","",INDEX(CARTAO_COMPRAS!$K:$K,INT((ROW()-2)/20)+2))</f>
        <v/>
      </c>
      <c r="M6864" s="0" t="str">
        <f aca="false">IF($A6864="","","Compra no cartão")</f>
        <v/>
      </c>
    </row>
    <row r="6865" customFormat="false" ht="13.5" hidden="false" customHeight="false" outlineLevel="0" collapsed="false">
      <c r="A6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5" s="0" t="str">
        <f aca="false">IF($A6865="","",INDEX(CARTAO_COMPRAS!$C:$C,INT((ROW()-2)/20)+2))</f>
        <v/>
      </c>
      <c r="C6865" s="0" t="str">
        <f aca="false">IF($A6865="","",INDEX(CARTAO_COMPRAS!$D:$D,INT((ROW()-2)/20)+2))</f>
        <v/>
      </c>
      <c r="D6865" s="0" t="str">
        <f aca="false">IF($A6865="","",INDEX(CARTAO_COMPRAS!$E:$E,INT((ROW()-2)/20)+2))</f>
        <v/>
      </c>
      <c r="E6865" s="0" t="str">
        <f aca="false">IF($A6865="","",INDEX(CARTAO_COMPRAS!$H:$H,INT((ROW()-2)/20)+2)+MOD(ROW()-2,20))</f>
        <v/>
      </c>
      <c r="F6865" s="0" t="str">
        <f aca="false">IF($A6865="","",INDEX(CARTAO_COMPRAS!$G:$G,INT((ROW()-2)/20)+2))</f>
        <v/>
      </c>
      <c r="G6865" s="5" t="str">
        <f aca="false">IF($A6865="","",INDEX(CARTAO_COMPRAS!$I:$I,INT((ROW()-2)/20)+2))</f>
        <v/>
      </c>
      <c r="H6865" s="4" t="str">
        <f aca="false">IF($A6865="","",EDATE(INDEX(CARTAO_COMPRAS!$J:$J,INT((ROW()-2)/20)+2),MOD(ROW()-2,20)))</f>
        <v/>
      </c>
      <c r="I6865" s="4" t="str">
        <f aca="false">IF($H6865="","",$H6865-WEEKDAY($H6865,2)+1)</f>
        <v/>
      </c>
      <c r="J6865" s="4" t="str">
        <f aca="false">IF($I6865="","",$I6865+6)</f>
        <v/>
      </c>
      <c r="K6865" s="6" t="str">
        <f aca="false">IF($H6865="","",DATE(YEAR($H6865),MONTH($H6865),1))</f>
        <v/>
      </c>
      <c r="L6865" s="0" t="str">
        <f aca="false">IF($A6865="","",INDEX(CARTAO_COMPRAS!$K:$K,INT((ROW()-2)/20)+2))</f>
        <v/>
      </c>
      <c r="M6865" s="0" t="str">
        <f aca="false">IF($A6865="","","Compra no cartão")</f>
        <v/>
      </c>
    </row>
    <row r="6866" customFormat="false" ht="13.5" hidden="false" customHeight="false" outlineLevel="0" collapsed="false">
      <c r="A6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6" s="0" t="str">
        <f aca="false">IF($A6866="","",INDEX(CARTAO_COMPRAS!$C:$C,INT((ROW()-2)/20)+2))</f>
        <v/>
      </c>
      <c r="C6866" s="0" t="str">
        <f aca="false">IF($A6866="","",INDEX(CARTAO_COMPRAS!$D:$D,INT((ROW()-2)/20)+2))</f>
        <v/>
      </c>
      <c r="D6866" s="0" t="str">
        <f aca="false">IF($A6866="","",INDEX(CARTAO_COMPRAS!$E:$E,INT((ROW()-2)/20)+2))</f>
        <v/>
      </c>
      <c r="E6866" s="0" t="str">
        <f aca="false">IF($A6866="","",INDEX(CARTAO_COMPRAS!$H:$H,INT((ROW()-2)/20)+2)+MOD(ROW()-2,20))</f>
        <v/>
      </c>
      <c r="F6866" s="0" t="str">
        <f aca="false">IF($A6866="","",INDEX(CARTAO_COMPRAS!$G:$G,INT((ROW()-2)/20)+2))</f>
        <v/>
      </c>
      <c r="G6866" s="5" t="str">
        <f aca="false">IF($A6866="","",INDEX(CARTAO_COMPRAS!$I:$I,INT((ROW()-2)/20)+2))</f>
        <v/>
      </c>
      <c r="H6866" s="4" t="str">
        <f aca="false">IF($A6866="","",EDATE(INDEX(CARTAO_COMPRAS!$J:$J,INT((ROW()-2)/20)+2),MOD(ROW()-2,20)))</f>
        <v/>
      </c>
      <c r="I6866" s="4" t="str">
        <f aca="false">IF($H6866="","",$H6866-WEEKDAY($H6866,2)+1)</f>
        <v/>
      </c>
      <c r="J6866" s="4" t="str">
        <f aca="false">IF($I6866="","",$I6866+6)</f>
        <v/>
      </c>
      <c r="K6866" s="6" t="str">
        <f aca="false">IF($H6866="","",DATE(YEAR($H6866),MONTH($H6866),1))</f>
        <v/>
      </c>
      <c r="L6866" s="0" t="str">
        <f aca="false">IF($A6866="","",INDEX(CARTAO_COMPRAS!$K:$K,INT((ROW()-2)/20)+2))</f>
        <v/>
      </c>
      <c r="M6866" s="0" t="str">
        <f aca="false">IF($A6866="","","Compra no cartão")</f>
        <v/>
      </c>
    </row>
    <row r="6867" customFormat="false" ht="13.5" hidden="false" customHeight="false" outlineLevel="0" collapsed="false">
      <c r="A6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7" s="0" t="str">
        <f aca="false">IF($A6867="","",INDEX(CARTAO_COMPRAS!$C:$C,INT((ROW()-2)/20)+2))</f>
        <v/>
      </c>
      <c r="C6867" s="0" t="str">
        <f aca="false">IF($A6867="","",INDEX(CARTAO_COMPRAS!$D:$D,INT((ROW()-2)/20)+2))</f>
        <v/>
      </c>
      <c r="D6867" s="0" t="str">
        <f aca="false">IF($A6867="","",INDEX(CARTAO_COMPRAS!$E:$E,INT((ROW()-2)/20)+2))</f>
        <v/>
      </c>
      <c r="E6867" s="0" t="str">
        <f aca="false">IF($A6867="","",INDEX(CARTAO_COMPRAS!$H:$H,INT((ROW()-2)/20)+2)+MOD(ROW()-2,20))</f>
        <v/>
      </c>
      <c r="F6867" s="0" t="str">
        <f aca="false">IF($A6867="","",INDEX(CARTAO_COMPRAS!$G:$G,INT((ROW()-2)/20)+2))</f>
        <v/>
      </c>
      <c r="G6867" s="5" t="str">
        <f aca="false">IF($A6867="","",INDEX(CARTAO_COMPRAS!$I:$I,INT((ROW()-2)/20)+2))</f>
        <v/>
      </c>
      <c r="H6867" s="4" t="str">
        <f aca="false">IF($A6867="","",EDATE(INDEX(CARTAO_COMPRAS!$J:$J,INT((ROW()-2)/20)+2),MOD(ROW()-2,20)))</f>
        <v/>
      </c>
      <c r="I6867" s="4" t="str">
        <f aca="false">IF($H6867="","",$H6867-WEEKDAY($H6867,2)+1)</f>
        <v/>
      </c>
      <c r="J6867" s="4" t="str">
        <f aca="false">IF($I6867="","",$I6867+6)</f>
        <v/>
      </c>
      <c r="K6867" s="6" t="str">
        <f aca="false">IF($H6867="","",DATE(YEAR($H6867),MONTH($H6867),1))</f>
        <v/>
      </c>
      <c r="L6867" s="0" t="str">
        <f aca="false">IF($A6867="","",INDEX(CARTAO_COMPRAS!$K:$K,INT((ROW()-2)/20)+2))</f>
        <v/>
      </c>
      <c r="M6867" s="0" t="str">
        <f aca="false">IF($A6867="","","Compra no cartão")</f>
        <v/>
      </c>
    </row>
    <row r="6868" customFormat="false" ht="13.5" hidden="false" customHeight="false" outlineLevel="0" collapsed="false">
      <c r="A6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8" s="0" t="str">
        <f aca="false">IF($A6868="","",INDEX(CARTAO_COMPRAS!$C:$C,INT((ROW()-2)/20)+2))</f>
        <v/>
      </c>
      <c r="C6868" s="0" t="str">
        <f aca="false">IF($A6868="","",INDEX(CARTAO_COMPRAS!$D:$D,INT((ROW()-2)/20)+2))</f>
        <v/>
      </c>
      <c r="D6868" s="0" t="str">
        <f aca="false">IF($A6868="","",INDEX(CARTAO_COMPRAS!$E:$E,INT((ROW()-2)/20)+2))</f>
        <v/>
      </c>
      <c r="E6868" s="0" t="str">
        <f aca="false">IF($A6868="","",INDEX(CARTAO_COMPRAS!$H:$H,INT((ROW()-2)/20)+2)+MOD(ROW()-2,20))</f>
        <v/>
      </c>
      <c r="F6868" s="0" t="str">
        <f aca="false">IF($A6868="","",INDEX(CARTAO_COMPRAS!$G:$G,INT((ROW()-2)/20)+2))</f>
        <v/>
      </c>
      <c r="G6868" s="5" t="str">
        <f aca="false">IF($A6868="","",INDEX(CARTAO_COMPRAS!$I:$I,INT((ROW()-2)/20)+2))</f>
        <v/>
      </c>
      <c r="H6868" s="4" t="str">
        <f aca="false">IF($A6868="","",EDATE(INDEX(CARTAO_COMPRAS!$J:$J,INT((ROW()-2)/20)+2),MOD(ROW()-2,20)))</f>
        <v/>
      </c>
      <c r="I6868" s="4" t="str">
        <f aca="false">IF($H6868="","",$H6868-WEEKDAY($H6868,2)+1)</f>
        <v/>
      </c>
      <c r="J6868" s="4" t="str">
        <f aca="false">IF($I6868="","",$I6868+6)</f>
        <v/>
      </c>
      <c r="K6868" s="6" t="str">
        <f aca="false">IF($H6868="","",DATE(YEAR($H6868),MONTH($H6868),1))</f>
        <v/>
      </c>
      <c r="L6868" s="0" t="str">
        <f aca="false">IF($A6868="","",INDEX(CARTAO_COMPRAS!$K:$K,INT((ROW()-2)/20)+2))</f>
        <v/>
      </c>
      <c r="M6868" s="0" t="str">
        <f aca="false">IF($A6868="","","Compra no cartão")</f>
        <v/>
      </c>
    </row>
    <row r="6869" customFormat="false" ht="13.5" hidden="false" customHeight="false" outlineLevel="0" collapsed="false">
      <c r="A6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69" s="0" t="str">
        <f aca="false">IF($A6869="","",INDEX(CARTAO_COMPRAS!$C:$C,INT((ROW()-2)/20)+2))</f>
        <v/>
      </c>
      <c r="C6869" s="0" t="str">
        <f aca="false">IF($A6869="","",INDEX(CARTAO_COMPRAS!$D:$D,INT((ROW()-2)/20)+2))</f>
        <v/>
      </c>
      <c r="D6869" s="0" t="str">
        <f aca="false">IF($A6869="","",INDEX(CARTAO_COMPRAS!$E:$E,INT((ROW()-2)/20)+2))</f>
        <v/>
      </c>
      <c r="E6869" s="0" t="str">
        <f aca="false">IF($A6869="","",INDEX(CARTAO_COMPRAS!$H:$H,INT((ROW()-2)/20)+2)+MOD(ROW()-2,20))</f>
        <v/>
      </c>
      <c r="F6869" s="0" t="str">
        <f aca="false">IF($A6869="","",INDEX(CARTAO_COMPRAS!$G:$G,INT((ROW()-2)/20)+2))</f>
        <v/>
      </c>
      <c r="G6869" s="5" t="str">
        <f aca="false">IF($A6869="","",INDEX(CARTAO_COMPRAS!$I:$I,INT((ROW()-2)/20)+2))</f>
        <v/>
      </c>
      <c r="H6869" s="4" t="str">
        <f aca="false">IF($A6869="","",EDATE(INDEX(CARTAO_COMPRAS!$J:$J,INT((ROW()-2)/20)+2),MOD(ROW()-2,20)))</f>
        <v/>
      </c>
      <c r="I6869" s="4" t="str">
        <f aca="false">IF($H6869="","",$H6869-WEEKDAY($H6869,2)+1)</f>
        <v/>
      </c>
      <c r="J6869" s="4" t="str">
        <f aca="false">IF($I6869="","",$I6869+6)</f>
        <v/>
      </c>
      <c r="K6869" s="6" t="str">
        <f aca="false">IF($H6869="","",DATE(YEAR($H6869),MONTH($H6869),1))</f>
        <v/>
      </c>
      <c r="L6869" s="0" t="str">
        <f aca="false">IF($A6869="","",INDEX(CARTAO_COMPRAS!$K:$K,INT((ROW()-2)/20)+2))</f>
        <v/>
      </c>
      <c r="M6869" s="0" t="str">
        <f aca="false">IF($A6869="","","Compra no cartão")</f>
        <v/>
      </c>
    </row>
    <row r="6870" customFormat="false" ht="13.5" hidden="false" customHeight="false" outlineLevel="0" collapsed="false">
      <c r="A6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0" s="0" t="str">
        <f aca="false">IF($A6870="","",INDEX(CARTAO_COMPRAS!$C:$C,INT((ROW()-2)/20)+2))</f>
        <v/>
      </c>
      <c r="C6870" s="0" t="str">
        <f aca="false">IF($A6870="","",INDEX(CARTAO_COMPRAS!$D:$D,INT((ROW()-2)/20)+2))</f>
        <v/>
      </c>
      <c r="D6870" s="0" t="str">
        <f aca="false">IF($A6870="","",INDEX(CARTAO_COMPRAS!$E:$E,INT((ROW()-2)/20)+2))</f>
        <v/>
      </c>
      <c r="E6870" s="0" t="str">
        <f aca="false">IF($A6870="","",INDEX(CARTAO_COMPRAS!$H:$H,INT((ROW()-2)/20)+2)+MOD(ROW()-2,20))</f>
        <v/>
      </c>
      <c r="F6870" s="0" t="str">
        <f aca="false">IF($A6870="","",INDEX(CARTAO_COMPRAS!$G:$G,INT((ROW()-2)/20)+2))</f>
        <v/>
      </c>
      <c r="G6870" s="5" t="str">
        <f aca="false">IF($A6870="","",INDEX(CARTAO_COMPRAS!$I:$I,INT((ROW()-2)/20)+2))</f>
        <v/>
      </c>
      <c r="H6870" s="4" t="str">
        <f aca="false">IF($A6870="","",EDATE(INDEX(CARTAO_COMPRAS!$J:$J,INT((ROW()-2)/20)+2),MOD(ROW()-2,20)))</f>
        <v/>
      </c>
      <c r="I6870" s="4" t="str">
        <f aca="false">IF($H6870="","",$H6870-WEEKDAY($H6870,2)+1)</f>
        <v/>
      </c>
      <c r="J6870" s="4" t="str">
        <f aca="false">IF($I6870="","",$I6870+6)</f>
        <v/>
      </c>
      <c r="K6870" s="6" t="str">
        <f aca="false">IF($H6870="","",DATE(YEAR($H6870),MONTH($H6870),1))</f>
        <v/>
      </c>
      <c r="L6870" s="0" t="str">
        <f aca="false">IF($A6870="","",INDEX(CARTAO_COMPRAS!$K:$K,INT((ROW()-2)/20)+2))</f>
        <v/>
      </c>
      <c r="M6870" s="0" t="str">
        <f aca="false">IF($A6870="","","Compra no cartão")</f>
        <v/>
      </c>
    </row>
    <row r="6871" customFormat="false" ht="13.5" hidden="false" customHeight="false" outlineLevel="0" collapsed="false">
      <c r="A6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1" s="0" t="str">
        <f aca="false">IF($A6871="","",INDEX(CARTAO_COMPRAS!$C:$C,INT((ROW()-2)/20)+2))</f>
        <v/>
      </c>
      <c r="C6871" s="0" t="str">
        <f aca="false">IF($A6871="","",INDEX(CARTAO_COMPRAS!$D:$D,INT((ROW()-2)/20)+2))</f>
        <v/>
      </c>
      <c r="D6871" s="0" t="str">
        <f aca="false">IF($A6871="","",INDEX(CARTAO_COMPRAS!$E:$E,INT((ROW()-2)/20)+2))</f>
        <v/>
      </c>
      <c r="E6871" s="0" t="str">
        <f aca="false">IF($A6871="","",INDEX(CARTAO_COMPRAS!$H:$H,INT((ROW()-2)/20)+2)+MOD(ROW()-2,20))</f>
        <v/>
      </c>
      <c r="F6871" s="0" t="str">
        <f aca="false">IF($A6871="","",INDEX(CARTAO_COMPRAS!$G:$G,INT((ROW()-2)/20)+2))</f>
        <v/>
      </c>
      <c r="G6871" s="5" t="str">
        <f aca="false">IF($A6871="","",INDEX(CARTAO_COMPRAS!$I:$I,INT((ROW()-2)/20)+2))</f>
        <v/>
      </c>
      <c r="H6871" s="4" t="str">
        <f aca="false">IF($A6871="","",EDATE(INDEX(CARTAO_COMPRAS!$J:$J,INT((ROW()-2)/20)+2),MOD(ROW()-2,20)))</f>
        <v/>
      </c>
      <c r="I6871" s="4" t="str">
        <f aca="false">IF($H6871="","",$H6871-WEEKDAY($H6871,2)+1)</f>
        <v/>
      </c>
      <c r="J6871" s="4" t="str">
        <f aca="false">IF($I6871="","",$I6871+6)</f>
        <v/>
      </c>
      <c r="K6871" s="6" t="str">
        <f aca="false">IF($H6871="","",DATE(YEAR($H6871),MONTH($H6871),1))</f>
        <v/>
      </c>
      <c r="L6871" s="0" t="str">
        <f aca="false">IF($A6871="","",INDEX(CARTAO_COMPRAS!$K:$K,INT((ROW()-2)/20)+2))</f>
        <v/>
      </c>
      <c r="M6871" s="0" t="str">
        <f aca="false">IF($A6871="","","Compra no cartão")</f>
        <v/>
      </c>
    </row>
    <row r="6872" customFormat="false" ht="13.5" hidden="false" customHeight="false" outlineLevel="0" collapsed="false">
      <c r="A6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2" s="0" t="str">
        <f aca="false">IF($A6872="","",INDEX(CARTAO_COMPRAS!$C:$C,INT((ROW()-2)/20)+2))</f>
        <v/>
      </c>
      <c r="C6872" s="0" t="str">
        <f aca="false">IF($A6872="","",INDEX(CARTAO_COMPRAS!$D:$D,INT((ROW()-2)/20)+2))</f>
        <v/>
      </c>
      <c r="D6872" s="0" t="str">
        <f aca="false">IF($A6872="","",INDEX(CARTAO_COMPRAS!$E:$E,INT((ROW()-2)/20)+2))</f>
        <v/>
      </c>
      <c r="E6872" s="0" t="str">
        <f aca="false">IF($A6872="","",INDEX(CARTAO_COMPRAS!$H:$H,INT((ROW()-2)/20)+2)+MOD(ROW()-2,20))</f>
        <v/>
      </c>
      <c r="F6872" s="0" t="str">
        <f aca="false">IF($A6872="","",INDEX(CARTAO_COMPRAS!$G:$G,INT((ROW()-2)/20)+2))</f>
        <v/>
      </c>
      <c r="G6872" s="5" t="str">
        <f aca="false">IF($A6872="","",INDEX(CARTAO_COMPRAS!$I:$I,INT((ROW()-2)/20)+2))</f>
        <v/>
      </c>
      <c r="H6872" s="4" t="str">
        <f aca="false">IF($A6872="","",EDATE(INDEX(CARTAO_COMPRAS!$J:$J,INT((ROW()-2)/20)+2),MOD(ROW()-2,20)))</f>
        <v/>
      </c>
      <c r="I6872" s="4" t="str">
        <f aca="false">IF($H6872="","",$H6872-WEEKDAY($H6872,2)+1)</f>
        <v/>
      </c>
      <c r="J6872" s="4" t="str">
        <f aca="false">IF($I6872="","",$I6872+6)</f>
        <v/>
      </c>
      <c r="K6872" s="6" t="str">
        <f aca="false">IF($H6872="","",DATE(YEAR($H6872),MONTH($H6872),1))</f>
        <v/>
      </c>
      <c r="L6872" s="0" t="str">
        <f aca="false">IF($A6872="","",INDEX(CARTAO_COMPRAS!$K:$K,INT((ROW()-2)/20)+2))</f>
        <v/>
      </c>
      <c r="M6872" s="0" t="str">
        <f aca="false">IF($A6872="","","Compra no cartão")</f>
        <v/>
      </c>
    </row>
    <row r="6873" customFormat="false" ht="13.5" hidden="false" customHeight="false" outlineLevel="0" collapsed="false">
      <c r="A6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3" s="0" t="str">
        <f aca="false">IF($A6873="","",INDEX(CARTAO_COMPRAS!$C:$C,INT((ROW()-2)/20)+2))</f>
        <v/>
      </c>
      <c r="C6873" s="0" t="str">
        <f aca="false">IF($A6873="","",INDEX(CARTAO_COMPRAS!$D:$D,INT((ROW()-2)/20)+2))</f>
        <v/>
      </c>
      <c r="D6873" s="0" t="str">
        <f aca="false">IF($A6873="","",INDEX(CARTAO_COMPRAS!$E:$E,INT((ROW()-2)/20)+2))</f>
        <v/>
      </c>
      <c r="E6873" s="0" t="str">
        <f aca="false">IF($A6873="","",INDEX(CARTAO_COMPRAS!$H:$H,INT((ROW()-2)/20)+2)+MOD(ROW()-2,20))</f>
        <v/>
      </c>
      <c r="F6873" s="0" t="str">
        <f aca="false">IF($A6873="","",INDEX(CARTAO_COMPRAS!$G:$G,INT((ROW()-2)/20)+2))</f>
        <v/>
      </c>
      <c r="G6873" s="5" t="str">
        <f aca="false">IF($A6873="","",INDEX(CARTAO_COMPRAS!$I:$I,INT((ROW()-2)/20)+2))</f>
        <v/>
      </c>
      <c r="H6873" s="4" t="str">
        <f aca="false">IF($A6873="","",EDATE(INDEX(CARTAO_COMPRAS!$J:$J,INT((ROW()-2)/20)+2),MOD(ROW()-2,20)))</f>
        <v/>
      </c>
      <c r="I6873" s="4" t="str">
        <f aca="false">IF($H6873="","",$H6873-WEEKDAY($H6873,2)+1)</f>
        <v/>
      </c>
      <c r="J6873" s="4" t="str">
        <f aca="false">IF($I6873="","",$I6873+6)</f>
        <v/>
      </c>
      <c r="K6873" s="6" t="str">
        <f aca="false">IF($H6873="","",DATE(YEAR($H6873),MONTH($H6873),1))</f>
        <v/>
      </c>
      <c r="L6873" s="0" t="str">
        <f aca="false">IF($A6873="","",INDEX(CARTAO_COMPRAS!$K:$K,INT((ROW()-2)/20)+2))</f>
        <v/>
      </c>
      <c r="M6873" s="0" t="str">
        <f aca="false">IF($A6873="","","Compra no cartão")</f>
        <v/>
      </c>
    </row>
    <row r="6874" customFormat="false" ht="13.5" hidden="false" customHeight="false" outlineLevel="0" collapsed="false">
      <c r="A6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4" s="0" t="str">
        <f aca="false">IF($A6874="","",INDEX(CARTAO_COMPRAS!$C:$C,INT((ROW()-2)/20)+2))</f>
        <v/>
      </c>
      <c r="C6874" s="0" t="str">
        <f aca="false">IF($A6874="","",INDEX(CARTAO_COMPRAS!$D:$D,INT((ROW()-2)/20)+2))</f>
        <v/>
      </c>
      <c r="D6874" s="0" t="str">
        <f aca="false">IF($A6874="","",INDEX(CARTAO_COMPRAS!$E:$E,INT((ROW()-2)/20)+2))</f>
        <v/>
      </c>
      <c r="E6874" s="0" t="str">
        <f aca="false">IF($A6874="","",INDEX(CARTAO_COMPRAS!$H:$H,INT((ROW()-2)/20)+2)+MOD(ROW()-2,20))</f>
        <v/>
      </c>
      <c r="F6874" s="0" t="str">
        <f aca="false">IF($A6874="","",INDEX(CARTAO_COMPRAS!$G:$G,INT((ROW()-2)/20)+2))</f>
        <v/>
      </c>
      <c r="G6874" s="5" t="str">
        <f aca="false">IF($A6874="","",INDEX(CARTAO_COMPRAS!$I:$I,INT((ROW()-2)/20)+2))</f>
        <v/>
      </c>
      <c r="H6874" s="4" t="str">
        <f aca="false">IF($A6874="","",EDATE(INDEX(CARTAO_COMPRAS!$J:$J,INT((ROW()-2)/20)+2),MOD(ROW()-2,20)))</f>
        <v/>
      </c>
      <c r="I6874" s="4" t="str">
        <f aca="false">IF($H6874="","",$H6874-WEEKDAY($H6874,2)+1)</f>
        <v/>
      </c>
      <c r="J6874" s="4" t="str">
        <f aca="false">IF($I6874="","",$I6874+6)</f>
        <v/>
      </c>
      <c r="K6874" s="6" t="str">
        <f aca="false">IF($H6874="","",DATE(YEAR($H6874),MONTH($H6874),1))</f>
        <v/>
      </c>
      <c r="L6874" s="0" t="str">
        <f aca="false">IF($A6874="","",INDEX(CARTAO_COMPRAS!$K:$K,INT((ROW()-2)/20)+2))</f>
        <v/>
      </c>
      <c r="M6874" s="0" t="str">
        <f aca="false">IF($A6874="","","Compra no cartão")</f>
        <v/>
      </c>
    </row>
    <row r="6875" customFormat="false" ht="13.5" hidden="false" customHeight="false" outlineLevel="0" collapsed="false">
      <c r="A6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5" s="0" t="str">
        <f aca="false">IF($A6875="","",INDEX(CARTAO_COMPRAS!$C:$C,INT((ROW()-2)/20)+2))</f>
        <v/>
      </c>
      <c r="C6875" s="0" t="str">
        <f aca="false">IF($A6875="","",INDEX(CARTAO_COMPRAS!$D:$D,INT((ROW()-2)/20)+2))</f>
        <v/>
      </c>
      <c r="D6875" s="0" t="str">
        <f aca="false">IF($A6875="","",INDEX(CARTAO_COMPRAS!$E:$E,INT((ROW()-2)/20)+2))</f>
        <v/>
      </c>
      <c r="E6875" s="0" t="str">
        <f aca="false">IF($A6875="","",INDEX(CARTAO_COMPRAS!$H:$H,INT((ROW()-2)/20)+2)+MOD(ROW()-2,20))</f>
        <v/>
      </c>
      <c r="F6875" s="0" t="str">
        <f aca="false">IF($A6875="","",INDEX(CARTAO_COMPRAS!$G:$G,INT((ROW()-2)/20)+2))</f>
        <v/>
      </c>
      <c r="G6875" s="5" t="str">
        <f aca="false">IF($A6875="","",INDEX(CARTAO_COMPRAS!$I:$I,INT((ROW()-2)/20)+2))</f>
        <v/>
      </c>
      <c r="H6875" s="4" t="str">
        <f aca="false">IF($A6875="","",EDATE(INDEX(CARTAO_COMPRAS!$J:$J,INT((ROW()-2)/20)+2),MOD(ROW()-2,20)))</f>
        <v/>
      </c>
      <c r="I6875" s="4" t="str">
        <f aca="false">IF($H6875="","",$H6875-WEEKDAY($H6875,2)+1)</f>
        <v/>
      </c>
      <c r="J6875" s="4" t="str">
        <f aca="false">IF($I6875="","",$I6875+6)</f>
        <v/>
      </c>
      <c r="K6875" s="6" t="str">
        <f aca="false">IF($H6875="","",DATE(YEAR($H6875),MONTH($H6875),1))</f>
        <v/>
      </c>
      <c r="L6875" s="0" t="str">
        <f aca="false">IF($A6875="","",INDEX(CARTAO_COMPRAS!$K:$K,INT((ROW()-2)/20)+2))</f>
        <v/>
      </c>
      <c r="M6875" s="0" t="str">
        <f aca="false">IF($A6875="","","Compra no cartão")</f>
        <v/>
      </c>
    </row>
    <row r="6876" customFormat="false" ht="13.5" hidden="false" customHeight="false" outlineLevel="0" collapsed="false">
      <c r="A6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6" s="0" t="str">
        <f aca="false">IF($A6876="","",INDEX(CARTAO_COMPRAS!$C:$C,INT((ROW()-2)/20)+2))</f>
        <v/>
      </c>
      <c r="C6876" s="0" t="str">
        <f aca="false">IF($A6876="","",INDEX(CARTAO_COMPRAS!$D:$D,INT((ROW()-2)/20)+2))</f>
        <v/>
      </c>
      <c r="D6876" s="0" t="str">
        <f aca="false">IF($A6876="","",INDEX(CARTAO_COMPRAS!$E:$E,INT((ROW()-2)/20)+2))</f>
        <v/>
      </c>
      <c r="E6876" s="0" t="str">
        <f aca="false">IF($A6876="","",INDEX(CARTAO_COMPRAS!$H:$H,INT((ROW()-2)/20)+2)+MOD(ROW()-2,20))</f>
        <v/>
      </c>
      <c r="F6876" s="0" t="str">
        <f aca="false">IF($A6876="","",INDEX(CARTAO_COMPRAS!$G:$G,INT((ROW()-2)/20)+2))</f>
        <v/>
      </c>
      <c r="G6876" s="5" t="str">
        <f aca="false">IF($A6876="","",INDEX(CARTAO_COMPRAS!$I:$I,INT((ROW()-2)/20)+2))</f>
        <v/>
      </c>
      <c r="H6876" s="4" t="str">
        <f aca="false">IF($A6876="","",EDATE(INDEX(CARTAO_COMPRAS!$J:$J,INT((ROW()-2)/20)+2),MOD(ROW()-2,20)))</f>
        <v/>
      </c>
      <c r="I6876" s="4" t="str">
        <f aca="false">IF($H6876="","",$H6876-WEEKDAY($H6876,2)+1)</f>
        <v/>
      </c>
      <c r="J6876" s="4" t="str">
        <f aca="false">IF($I6876="","",$I6876+6)</f>
        <v/>
      </c>
      <c r="K6876" s="6" t="str">
        <f aca="false">IF($H6876="","",DATE(YEAR($H6876),MONTH($H6876),1))</f>
        <v/>
      </c>
      <c r="L6876" s="0" t="str">
        <f aca="false">IF($A6876="","",INDEX(CARTAO_COMPRAS!$K:$K,INT((ROW()-2)/20)+2))</f>
        <v/>
      </c>
      <c r="M6876" s="0" t="str">
        <f aca="false">IF($A6876="","","Compra no cartão")</f>
        <v/>
      </c>
    </row>
    <row r="6877" customFormat="false" ht="13.5" hidden="false" customHeight="false" outlineLevel="0" collapsed="false">
      <c r="A6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7" s="0" t="str">
        <f aca="false">IF($A6877="","",INDEX(CARTAO_COMPRAS!$C:$C,INT((ROW()-2)/20)+2))</f>
        <v/>
      </c>
      <c r="C6877" s="0" t="str">
        <f aca="false">IF($A6877="","",INDEX(CARTAO_COMPRAS!$D:$D,INT((ROW()-2)/20)+2))</f>
        <v/>
      </c>
      <c r="D6877" s="0" t="str">
        <f aca="false">IF($A6877="","",INDEX(CARTAO_COMPRAS!$E:$E,INT((ROW()-2)/20)+2))</f>
        <v/>
      </c>
      <c r="E6877" s="0" t="str">
        <f aca="false">IF($A6877="","",INDEX(CARTAO_COMPRAS!$H:$H,INT((ROW()-2)/20)+2)+MOD(ROW()-2,20))</f>
        <v/>
      </c>
      <c r="F6877" s="0" t="str">
        <f aca="false">IF($A6877="","",INDEX(CARTAO_COMPRAS!$G:$G,INT((ROW()-2)/20)+2))</f>
        <v/>
      </c>
      <c r="G6877" s="5" t="str">
        <f aca="false">IF($A6877="","",INDEX(CARTAO_COMPRAS!$I:$I,INT((ROW()-2)/20)+2))</f>
        <v/>
      </c>
      <c r="H6877" s="4" t="str">
        <f aca="false">IF($A6877="","",EDATE(INDEX(CARTAO_COMPRAS!$J:$J,INT((ROW()-2)/20)+2),MOD(ROW()-2,20)))</f>
        <v/>
      </c>
      <c r="I6877" s="4" t="str">
        <f aca="false">IF($H6877="","",$H6877-WEEKDAY($H6877,2)+1)</f>
        <v/>
      </c>
      <c r="J6877" s="4" t="str">
        <f aca="false">IF($I6877="","",$I6877+6)</f>
        <v/>
      </c>
      <c r="K6877" s="6" t="str">
        <f aca="false">IF($H6877="","",DATE(YEAR($H6877),MONTH($H6877),1))</f>
        <v/>
      </c>
      <c r="L6877" s="0" t="str">
        <f aca="false">IF($A6877="","",INDEX(CARTAO_COMPRAS!$K:$K,INT((ROW()-2)/20)+2))</f>
        <v/>
      </c>
      <c r="M6877" s="0" t="str">
        <f aca="false">IF($A6877="","","Compra no cartão")</f>
        <v/>
      </c>
    </row>
    <row r="6878" customFormat="false" ht="13.5" hidden="false" customHeight="false" outlineLevel="0" collapsed="false">
      <c r="A6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8" s="0" t="str">
        <f aca="false">IF($A6878="","",INDEX(CARTAO_COMPRAS!$C:$C,INT((ROW()-2)/20)+2))</f>
        <v/>
      </c>
      <c r="C6878" s="0" t="str">
        <f aca="false">IF($A6878="","",INDEX(CARTAO_COMPRAS!$D:$D,INT((ROW()-2)/20)+2))</f>
        <v/>
      </c>
      <c r="D6878" s="0" t="str">
        <f aca="false">IF($A6878="","",INDEX(CARTAO_COMPRAS!$E:$E,INT((ROW()-2)/20)+2))</f>
        <v/>
      </c>
      <c r="E6878" s="0" t="str">
        <f aca="false">IF($A6878="","",INDEX(CARTAO_COMPRAS!$H:$H,INT((ROW()-2)/20)+2)+MOD(ROW()-2,20))</f>
        <v/>
      </c>
      <c r="F6878" s="0" t="str">
        <f aca="false">IF($A6878="","",INDEX(CARTAO_COMPRAS!$G:$G,INT((ROW()-2)/20)+2))</f>
        <v/>
      </c>
      <c r="G6878" s="5" t="str">
        <f aca="false">IF($A6878="","",INDEX(CARTAO_COMPRAS!$I:$I,INT((ROW()-2)/20)+2))</f>
        <v/>
      </c>
      <c r="H6878" s="4" t="str">
        <f aca="false">IF($A6878="","",EDATE(INDEX(CARTAO_COMPRAS!$J:$J,INT((ROW()-2)/20)+2),MOD(ROW()-2,20)))</f>
        <v/>
      </c>
      <c r="I6878" s="4" t="str">
        <f aca="false">IF($H6878="","",$H6878-WEEKDAY($H6878,2)+1)</f>
        <v/>
      </c>
      <c r="J6878" s="4" t="str">
        <f aca="false">IF($I6878="","",$I6878+6)</f>
        <v/>
      </c>
      <c r="K6878" s="6" t="str">
        <f aca="false">IF($H6878="","",DATE(YEAR($H6878),MONTH($H6878),1))</f>
        <v/>
      </c>
      <c r="L6878" s="0" t="str">
        <f aca="false">IF($A6878="","",INDEX(CARTAO_COMPRAS!$K:$K,INT((ROW()-2)/20)+2))</f>
        <v/>
      </c>
      <c r="M6878" s="0" t="str">
        <f aca="false">IF($A6878="","","Compra no cartão")</f>
        <v/>
      </c>
    </row>
    <row r="6879" customFormat="false" ht="13.5" hidden="false" customHeight="false" outlineLevel="0" collapsed="false">
      <c r="A6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79" s="0" t="str">
        <f aca="false">IF($A6879="","",INDEX(CARTAO_COMPRAS!$C:$C,INT((ROW()-2)/20)+2))</f>
        <v/>
      </c>
      <c r="C6879" s="0" t="str">
        <f aca="false">IF($A6879="","",INDEX(CARTAO_COMPRAS!$D:$D,INT((ROW()-2)/20)+2))</f>
        <v/>
      </c>
      <c r="D6879" s="0" t="str">
        <f aca="false">IF($A6879="","",INDEX(CARTAO_COMPRAS!$E:$E,INT((ROW()-2)/20)+2))</f>
        <v/>
      </c>
      <c r="E6879" s="0" t="str">
        <f aca="false">IF($A6879="","",INDEX(CARTAO_COMPRAS!$H:$H,INT((ROW()-2)/20)+2)+MOD(ROW()-2,20))</f>
        <v/>
      </c>
      <c r="F6879" s="0" t="str">
        <f aca="false">IF($A6879="","",INDEX(CARTAO_COMPRAS!$G:$G,INT((ROW()-2)/20)+2))</f>
        <v/>
      </c>
      <c r="G6879" s="5" t="str">
        <f aca="false">IF($A6879="","",INDEX(CARTAO_COMPRAS!$I:$I,INT((ROW()-2)/20)+2))</f>
        <v/>
      </c>
      <c r="H6879" s="4" t="str">
        <f aca="false">IF($A6879="","",EDATE(INDEX(CARTAO_COMPRAS!$J:$J,INT((ROW()-2)/20)+2),MOD(ROW()-2,20)))</f>
        <v/>
      </c>
      <c r="I6879" s="4" t="str">
        <f aca="false">IF($H6879="","",$H6879-WEEKDAY($H6879,2)+1)</f>
        <v/>
      </c>
      <c r="J6879" s="4" t="str">
        <f aca="false">IF($I6879="","",$I6879+6)</f>
        <v/>
      </c>
      <c r="K6879" s="6" t="str">
        <f aca="false">IF($H6879="","",DATE(YEAR($H6879),MONTH($H6879),1))</f>
        <v/>
      </c>
      <c r="L6879" s="0" t="str">
        <f aca="false">IF($A6879="","",INDEX(CARTAO_COMPRAS!$K:$K,INT((ROW()-2)/20)+2))</f>
        <v/>
      </c>
      <c r="M6879" s="0" t="str">
        <f aca="false">IF($A6879="","","Compra no cartão")</f>
        <v/>
      </c>
    </row>
    <row r="6880" customFormat="false" ht="13.5" hidden="false" customHeight="false" outlineLevel="0" collapsed="false">
      <c r="A6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0" s="0" t="str">
        <f aca="false">IF($A6880="","",INDEX(CARTAO_COMPRAS!$C:$C,INT((ROW()-2)/20)+2))</f>
        <v/>
      </c>
      <c r="C6880" s="0" t="str">
        <f aca="false">IF($A6880="","",INDEX(CARTAO_COMPRAS!$D:$D,INT((ROW()-2)/20)+2))</f>
        <v/>
      </c>
      <c r="D6880" s="0" t="str">
        <f aca="false">IF($A6880="","",INDEX(CARTAO_COMPRAS!$E:$E,INT((ROW()-2)/20)+2))</f>
        <v/>
      </c>
      <c r="E6880" s="0" t="str">
        <f aca="false">IF($A6880="","",INDEX(CARTAO_COMPRAS!$H:$H,INT((ROW()-2)/20)+2)+MOD(ROW()-2,20))</f>
        <v/>
      </c>
      <c r="F6880" s="0" t="str">
        <f aca="false">IF($A6880="","",INDEX(CARTAO_COMPRAS!$G:$G,INT((ROW()-2)/20)+2))</f>
        <v/>
      </c>
      <c r="G6880" s="5" t="str">
        <f aca="false">IF($A6880="","",INDEX(CARTAO_COMPRAS!$I:$I,INT((ROW()-2)/20)+2))</f>
        <v/>
      </c>
      <c r="H6880" s="4" t="str">
        <f aca="false">IF($A6880="","",EDATE(INDEX(CARTAO_COMPRAS!$J:$J,INT((ROW()-2)/20)+2),MOD(ROW()-2,20)))</f>
        <v/>
      </c>
      <c r="I6880" s="4" t="str">
        <f aca="false">IF($H6880="","",$H6880-WEEKDAY($H6880,2)+1)</f>
        <v/>
      </c>
      <c r="J6880" s="4" t="str">
        <f aca="false">IF($I6880="","",$I6880+6)</f>
        <v/>
      </c>
      <c r="K6880" s="6" t="str">
        <f aca="false">IF($H6880="","",DATE(YEAR($H6880),MONTH($H6880),1))</f>
        <v/>
      </c>
      <c r="L6880" s="0" t="str">
        <f aca="false">IF($A6880="","",INDEX(CARTAO_COMPRAS!$K:$K,INT((ROW()-2)/20)+2))</f>
        <v/>
      </c>
      <c r="M6880" s="0" t="str">
        <f aca="false">IF($A6880="","","Compra no cartão")</f>
        <v/>
      </c>
    </row>
    <row r="6881" customFormat="false" ht="13.5" hidden="false" customHeight="false" outlineLevel="0" collapsed="false">
      <c r="A6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1" s="0" t="str">
        <f aca="false">IF($A6881="","",INDEX(CARTAO_COMPRAS!$C:$C,INT((ROW()-2)/20)+2))</f>
        <v/>
      </c>
      <c r="C6881" s="0" t="str">
        <f aca="false">IF($A6881="","",INDEX(CARTAO_COMPRAS!$D:$D,INT((ROW()-2)/20)+2))</f>
        <v/>
      </c>
      <c r="D6881" s="0" t="str">
        <f aca="false">IF($A6881="","",INDEX(CARTAO_COMPRAS!$E:$E,INT((ROW()-2)/20)+2))</f>
        <v/>
      </c>
      <c r="E6881" s="0" t="str">
        <f aca="false">IF($A6881="","",INDEX(CARTAO_COMPRAS!$H:$H,INT((ROW()-2)/20)+2)+MOD(ROW()-2,20))</f>
        <v/>
      </c>
      <c r="F6881" s="0" t="str">
        <f aca="false">IF($A6881="","",INDEX(CARTAO_COMPRAS!$G:$G,INT((ROW()-2)/20)+2))</f>
        <v/>
      </c>
      <c r="G6881" s="5" t="str">
        <f aca="false">IF($A6881="","",INDEX(CARTAO_COMPRAS!$I:$I,INT((ROW()-2)/20)+2))</f>
        <v/>
      </c>
      <c r="H6881" s="4" t="str">
        <f aca="false">IF($A6881="","",EDATE(INDEX(CARTAO_COMPRAS!$J:$J,INT((ROW()-2)/20)+2),MOD(ROW()-2,20)))</f>
        <v/>
      </c>
      <c r="I6881" s="4" t="str">
        <f aca="false">IF($H6881="","",$H6881-WEEKDAY($H6881,2)+1)</f>
        <v/>
      </c>
      <c r="J6881" s="4" t="str">
        <f aca="false">IF($I6881="","",$I6881+6)</f>
        <v/>
      </c>
      <c r="K6881" s="6" t="str">
        <f aca="false">IF($H6881="","",DATE(YEAR($H6881),MONTH($H6881),1))</f>
        <v/>
      </c>
      <c r="L6881" s="0" t="str">
        <f aca="false">IF($A6881="","",INDEX(CARTAO_COMPRAS!$K:$K,INT((ROW()-2)/20)+2))</f>
        <v/>
      </c>
      <c r="M6881" s="0" t="str">
        <f aca="false">IF($A6881="","","Compra no cartão")</f>
        <v/>
      </c>
    </row>
    <row r="6882" customFormat="false" ht="13.5" hidden="false" customHeight="false" outlineLevel="0" collapsed="false">
      <c r="A68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2" s="0" t="str">
        <f aca="false">IF($A6882="","",INDEX(CARTAO_COMPRAS!$C:$C,INT((ROW()-2)/20)+2))</f>
        <v/>
      </c>
      <c r="C6882" s="0" t="str">
        <f aca="false">IF($A6882="","",INDEX(CARTAO_COMPRAS!$D:$D,INT((ROW()-2)/20)+2))</f>
        <v/>
      </c>
      <c r="D6882" s="0" t="str">
        <f aca="false">IF($A6882="","",INDEX(CARTAO_COMPRAS!$E:$E,INT((ROW()-2)/20)+2))</f>
        <v/>
      </c>
      <c r="E6882" s="0" t="str">
        <f aca="false">IF($A6882="","",INDEX(CARTAO_COMPRAS!$H:$H,INT((ROW()-2)/20)+2)+MOD(ROW()-2,20))</f>
        <v/>
      </c>
      <c r="F6882" s="0" t="str">
        <f aca="false">IF($A6882="","",INDEX(CARTAO_COMPRAS!$G:$G,INT((ROW()-2)/20)+2))</f>
        <v/>
      </c>
      <c r="G6882" s="5" t="str">
        <f aca="false">IF($A6882="","",INDEX(CARTAO_COMPRAS!$I:$I,INT((ROW()-2)/20)+2))</f>
        <v/>
      </c>
      <c r="H6882" s="4" t="str">
        <f aca="false">IF($A6882="","",EDATE(INDEX(CARTAO_COMPRAS!$J:$J,INT((ROW()-2)/20)+2),MOD(ROW()-2,20)))</f>
        <v/>
      </c>
      <c r="I6882" s="4" t="str">
        <f aca="false">IF($H6882="","",$H6882-WEEKDAY($H6882,2)+1)</f>
        <v/>
      </c>
      <c r="J6882" s="4" t="str">
        <f aca="false">IF($I6882="","",$I6882+6)</f>
        <v/>
      </c>
      <c r="K6882" s="6" t="str">
        <f aca="false">IF($H6882="","",DATE(YEAR($H6882),MONTH($H6882),1))</f>
        <v/>
      </c>
      <c r="L6882" s="0" t="str">
        <f aca="false">IF($A6882="","",INDEX(CARTAO_COMPRAS!$K:$K,INT((ROW()-2)/20)+2))</f>
        <v/>
      </c>
      <c r="M6882" s="0" t="str">
        <f aca="false">IF($A6882="","","Compra no cartão")</f>
        <v/>
      </c>
    </row>
    <row r="6883" customFormat="false" ht="13.5" hidden="false" customHeight="false" outlineLevel="0" collapsed="false">
      <c r="A6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3" s="0" t="str">
        <f aca="false">IF($A6883="","",INDEX(CARTAO_COMPRAS!$C:$C,INT((ROW()-2)/20)+2))</f>
        <v/>
      </c>
      <c r="C6883" s="0" t="str">
        <f aca="false">IF($A6883="","",INDEX(CARTAO_COMPRAS!$D:$D,INT((ROW()-2)/20)+2))</f>
        <v/>
      </c>
      <c r="D6883" s="0" t="str">
        <f aca="false">IF($A6883="","",INDEX(CARTAO_COMPRAS!$E:$E,INT((ROW()-2)/20)+2))</f>
        <v/>
      </c>
      <c r="E6883" s="0" t="str">
        <f aca="false">IF($A6883="","",INDEX(CARTAO_COMPRAS!$H:$H,INT((ROW()-2)/20)+2)+MOD(ROW()-2,20))</f>
        <v/>
      </c>
      <c r="F6883" s="0" t="str">
        <f aca="false">IF($A6883="","",INDEX(CARTAO_COMPRAS!$G:$G,INT((ROW()-2)/20)+2))</f>
        <v/>
      </c>
      <c r="G6883" s="5" t="str">
        <f aca="false">IF($A6883="","",INDEX(CARTAO_COMPRAS!$I:$I,INT((ROW()-2)/20)+2))</f>
        <v/>
      </c>
      <c r="H6883" s="4" t="str">
        <f aca="false">IF($A6883="","",EDATE(INDEX(CARTAO_COMPRAS!$J:$J,INT((ROW()-2)/20)+2),MOD(ROW()-2,20)))</f>
        <v/>
      </c>
      <c r="I6883" s="4" t="str">
        <f aca="false">IF($H6883="","",$H6883-WEEKDAY($H6883,2)+1)</f>
        <v/>
      </c>
      <c r="J6883" s="4" t="str">
        <f aca="false">IF($I6883="","",$I6883+6)</f>
        <v/>
      </c>
      <c r="K6883" s="6" t="str">
        <f aca="false">IF($H6883="","",DATE(YEAR($H6883),MONTH($H6883),1))</f>
        <v/>
      </c>
      <c r="L6883" s="0" t="str">
        <f aca="false">IF($A6883="","",INDEX(CARTAO_COMPRAS!$K:$K,INT((ROW()-2)/20)+2))</f>
        <v/>
      </c>
      <c r="M6883" s="0" t="str">
        <f aca="false">IF($A6883="","","Compra no cartão")</f>
        <v/>
      </c>
    </row>
    <row r="6884" customFormat="false" ht="13.5" hidden="false" customHeight="false" outlineLevel="0" collapsed="false">
      <c r="A6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4" s="0" t="str">
        <f aca="false">IF($A6884="","",INDEX(CARTAO_COMPRAS!$C:$C,INT((ROW()-2)/20)+2))</f>
        <v/>
      </c>
      <c r="C6884" s="0" t="str">
        <f aca="false">IF($A6884="","",INDEX(CARTAO_COMPRAS!$D:$D,INT((ROW()-2)/20)+2))</f>
        <v/>
      </c>
      <c r="D6884" s="0" t="str">
        <f aca="false">IF($A6884="","",INDEX(CARTAO_COMPRAS!$E:$E,INT((ROW()-2)/20)+2))</f>
        <v/>
      </c>
      <c r="E6884" s="0" t="str">
        <f aca="false">IF($A6884="","",INDEX(CARTAO_COMPRAS!$H:$H,INT((ROW()-2)/20)+2)+MOD(ROW()-2,20))</f>
        <v/>
      </c>
      <c r="F6884" s="0" t="str">
        <f aca="false">IF($A6884="","",INDEX(CARTAO_COMPRAS!$G:$G,INT((ROW()-2)/20)+2))</f>
        <v/>
      </c>
      <c r="G6884" s="5" t="str">
        <f aca="false">IF($A6884="","",INDEX(CARTAO_COMPRAS!$I:$I,INT((ROW()-2)/20)+2))</f>
        <v/>
      </c>
      <c r="H6884" s="4" t="str">
        <f aca="false">IF($A6884="","",EDATE(INDEX(CARTAO_COMPRAS!$J:$J,INT((ROW()-2)/20)+2),MOD(ROW()-2,20)))</f>
        <v/>
      </c>
      <c r="I6884" s="4" t="str">
        <f aca="false">IF($H6884="","",$H6884-WEEKDAY($H6884,2)+1)</f>
        <v/>
      </c>
      <c r="J6884" s="4" t="str">
        <f aca="false">IF($I6884="","",$I6884+6)</f>
        <v/>
      </c>
      <c r="K6884" s="6" t="str">
        <f aca="false">IF($H6884="","",DATE(YEAR($H6884),MONTH($H6884),1))</f>
        <v/>
      </c>
      <c r="L6884" s="0" t="str">
        <f aca="false">IF($A6884="","",INDEX(CARTAO_COMPRAS!$K:$K,INT((ROW()-2)/20)+2))</f>
        <v/>
      </c>
      <c r="M6884" s="0" t="str">
        <f aca="false">IF($A6884="","","Compra no cartão")</f>
        <v/>
      </c>
    </row>
    <row r="6885" customFormat="false" ht="13.5" hidden="false" customHeight="false" outlineLevel="0" collapsed="false">
      <c r="A6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5" s="0" t="str">
        <f aca="false">IF($A6885="","",INDEX(CARTAO_COMPRAS!$C:$C,INT((ROW()-2)/20)+2))</f>
        <v/>
      </c>
      <c r="C6885" s="0" t="str">
        <f aca="false">IF($A6885="","",INDEX(CARTAO_COMPRAS!$D:$D,INT((ROW()-2)/20)+2))</f>
        <v/>
      </c>
      <c r="D6885" s="0" t="str">
        <f aca="false">IF($A6885="","",INDEX(CARTAO_COMPRAS!$E:$E,INT((ROW()-2)/20)+2))</f>
        <v/>
      </c>
      <c r="E6885" s="0" t="str">
        <f aca="false">IF($A6885="","",INDEX(CARTAO_COMPRAS!$H:$H,INT((ROW()-2)/20)+2)+MOD(ROW()-2,20))</f>
        <v/>
      </c>
      <c r="F6885" s="0" t="str">
        <f aca="false">IF($A6885="","",INDEX(CARTAO_COMPRAS!$G:$G,INT((ROW()-2)/20)+2))</f>
        <v/>
      </c>
      <c r="G6885" s="5" t="str">
        <f aca="false">IF($A6885="","",INDEX(CARTAO_COMPRAS!$I:$I,INT((ROW()-2)/20)+2))</f>
        <v/>
      </c>
      <c r="H6885" s="4" t="str">
        <f aca="false">IF($A6885="","",EDATE(INDEX(CARTAO_COMPRAS!$J:$J,INT((ROW()-2)/20)+2),MOD(ROW()-2,20)))</f>
        <v/>
      </c>
      <c r="I6885" s="4" t="str">
        <f aca="false">IF($H6885="","",$H6885-WEEKDAY($H6885,2)+1)</f>
        <v/>
      </c>
      <c r="J6885" s="4" t="str">
        <f aca="false">IF($I6885="","",$I6885+6)</f>
        <v/>
      </c>
      <c r="K6885" s="6" t="str">
        <f aca="false">IF($H6885="","",DATE(YEAR($H6885),MONTH($H6885),1))</f>
        <v/>
      </c>
      <c r="L6885" s="0" t="str">
        <f aca="false">IF($A6885="","",INDEX(CARTAO_COMPRAS!$K:$K,INT((ROW()-2)/20)+2))</f>
        <v/>
      </c>
      <c r="M6885" s="0" t="str">
        <f aca="false">IF($A6885="","","Compra no cartão")</f>
        <v/>
      </c>
    </row>
    <row r="6886" customFormat="false" ht="13.5" hidden="false" customHeight="false" outlineLevel="0" collapsed="false">
      <c r="A6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6" s="0" t="str">
        <f aca="false">IF($A6886="","",INDEX(CARTAO_COMPRAS!$C:$C,INT((ROW()-2)/20)+2))</f>
        <v/>
      </c>
      <c r="C6886" s="0" t="str">
        <f aca="false">IF($A6886="","",INDEX(CARTAO_COMPRAS!$D:$D,INT((ROW()-2)/20)+2))</f>
        <v/>
      </c>
      <c r="D6886" s="0" t="str">
        <f aca="false">IF($A6886="","",INDEX(CARTAO_COMPRAS!$E:$E,INT((ROW()-2)/20)+2))</f>
        <v/>
      </c>
      <c r="E6886" s="0" t="str">
        <f aca="false">IF($A6886="","",INDEX(CARTAO_COMPRAS!$H:$H,INT((ROW()-2)/20)+2)+MOD(ROW()-2,20))</f>
        <v/>
      </c>
      <c r="F6886" s="0" t="str">
        <f aca="false">IF($A6886="","",INDEX(CARTAO_COMPRAS!$G:$G,INT((ROW()-2)/20)+2))</f>
        <v/>
      </c>
      <c r="G6886" s="5" t="str">
        <f aca="false">IF($A6886="","",INDEX(CARTAO_COMPRAS!$I:$I,INT((ROW()-2)/20)+2))</f>
        <v/>
      </c>
      <c r="H6886" s="4" t="str">
        <f aca="false">IF($A6886="","",EDATE(INDEX(CARTAO_COMPRAS!$J:$J,INT((ROW()-2)/20)+2),MOD(ROW()-2,20)))</f>
        <v/>
      </c>
      <c r="I6886" s="4" t="str">
        <f aca="false">IF($H6886="","",$H6886-WEEKDAY($H6886,2)+1)</f>
        <v/>
      </c>
      <c r="J6886" s="4" t="str">
        <f aca="false">IF($I6886="","",$I6886+6)</f>
        <v/>
      </c>
      <c r="K6886" s="6" t="str">
        <f aca="false">IF($H6886="","",DATE(YEAR($H6886),MONTH($H6886),1))</f>
        <v/>
      </c>
      <c r="L6886" s="0" t="str">
        <f aca="false">IF($A6886="","",INDEX(CARTAO_COMPRAS!$K:$K,INT((ROW()-2)/20)+2))</f>
        <v/>
      </c>
      <c r="M6886" s="0" t="str">
        <f aca="false">IF($A6886="","","Compra no cartão")</f>
        <v/>
      </c>
    </row>
    <row r="6887" customFormat="false" ht="13.5" hidden="false" customHeight="false" outlineLevel="0" collapsed="false">
      <c r="A6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7" s="0" t="str">
        <f aca="false">IF($A6887="","",INDEX(CARTAO_COMPRAS!$C:$C,INT((ROW()-2)/20)+2))</f>
        <v/>
      </c>
      <c r="C6887" s="0" t="str">
        <f aca="false">IF($A6887="","",INDEX(CARTAO_COMPRAS!$D:$D,INT((ROW()-2)/20)+2))</f>
        <v/>
      </c>
      <c r="D6887" s="0" t="str">
        <f aca="false">IF($A6887="","",INDEX(CARTAO_COMPRAS!$E:$E,INT((ROW()-2)/20)+2))</f>
        <v/>
      </c>
      <c r="E6887" s="0" t="str">
        <f aca="false">IF($A6887="","",INDEX(CARTAO_COMPRAS!$H:$H,INT((ROW()-2)/20)+2)+MOD(ROW()-2,20))</f>
        <v/>
      </c>
      <c r="F6887" s="0" t="str">
        <f aca="false">IF($A6887="","",INDEX(CARTAO_COMPRAS!$G:$G,INT((ROW()-2)/20)+2))</f>
        <v/>
      </c>
      <c r="G6887" s="5" t="str">
        <f aca="false">IF($A6887="","",INDEX(CARTAO_COMPRAS!$I:$I,INT((ROW()-2)/20)+2))</f>
        <v/>
      </c>
      <c r="H6887" s="4" t="str">
        <f aca="false">IF($A6887="","",EDATE(INDEX(CARTAO_COMPRAS!$J:$J,INT((ROW()-2)/20)+2),MOD(ROW()-2,20)))</f>
        <v/>
      </c>
      <c r="I6887" s="4" t="str">
        <f aca="false">IF($H6887="","",$H6887-WEEKDAY($H6887,2)+1)</f>
        <v/>
      </c>
      <c r="J6887" s="4" t="str">
        <f aca="false">IF($I6887="","",$I6887+6)</f>
        <v/>
      </c>
      <c r="K6887" s="6" t="str">
        <f aca="false">IF($H6887="","",DATE(YEAR($H6887),MONTH($H6887),1))</f>
        <v/>
      </c>
      <c r="L6887" s="0" t="str">
        <f aca="false">IF($A6887="","",INDEX(CARTAO_COMPRAS!$K:$K,INT((ROW()-2)/20)+2))</f>
        <v/>
      </c>
      <c r="M6887" s="0" t="str">
        <f aca="false">IF($A6887="","","Compra no cartão")</f>
        <v/>
      </c>
    </row>
    <row r="6888" customFormat="false" ht="13.5" hidden="false" customHeight="false" outlineLevel="0" collapsed="false">
      <c r="A6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8" s="0" t="str">
        <f aca="false">IF($A6888="","",INDEX(CARTAO_COMPRAS!$C:$C,INT((ROW()-2)/20)+2))</f>
        <v/>
      </c>
      <c r="C6888" s="0" t="str">
        <f aca="false">IF($A6888="","",INDEX(CARTAO_COMPRAS!$D:$D,INT((ROW()-2)/20)+2))</f>
        <v/>
      </c>
      <c r="D6888" s="0" t="str">
        <f aca="false">IF($A6888="","",INDEX(CARTAO_COMPRAS!$E:$E,INT((ROW()-2)/20)+2))</f>
        <v/>
      </c>
      <c r="E6888" s="0" t="str">
        <f aca="false">IF($A6888="","",INDEX(CARTAO_COMPRAS!$H:$H,INT((ROW()-2)/20)+2)+MOD(ROW()-2,20))</f>
        <v/>
      </c>
      <c r="F6888" s="0" t="str">
        <f aca="false">IF($A6888="","",INDEX(CARTAO_COMPRAS!$G:$G,INT((ROW()-2)/20)+2))</f>
        <v/>
      </c>
      <c r="G6888" s="5" t="str">
        <f aca="false">IF($A6888="","",INDEX(CARTAO_COMPRAS!$I:$I,INT((ROW()-2)/20)+2))</f>
        <v/>
      </c>
      <c r="H6888" s="4" t="str">
        <f aca="false">IF($A6888="","",EDATE(INDEX(CARTAO_COMPRAS!$J:$J,INT((ROW()-2)/20)+2),MOD(ROW()-2,20)))</f>
        <v/>
      </c>
      <c r="I6888" s="4" t="str">
        <f aca="false">IF($H6888="","",$H6888-WEEKDAY($H6888,2)+1)</f>
        <v/>
      </c>
      <c r="J6888" s="4" t="str">
        <f aca="false">IF($I6888="","",$I6888+6)</f>
        <v/>
      </c>
      <c r="K6888" s="6" t="str">
        <f aca="false">IF($H6888="","",DATE(YEAR($H6888),MONTH($H6888),1))</f>
        <v/>
      </c>
      <c r="L6888" s="0" t="str">
        <f aca="false">IF($A6888="","",INDEX(CARTAO_COMPRAS!$K:$K,INT((ROW()-2)/20)+2))</f>
        <v/>
      </c>
      <c r="M6888" s="0" t="str">
        <f aca="false">IF($A6888="","","Compra no cartão")</f>
        <v/>
      </c>
    </row>
    <row r="6889" customFormat="false" ht="13.5" hidden="false" customHeight="false" outlineLevel="0" collapsed="false">
      <c r="A6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89" s="0" t="str">
        <f aca="false">IF($A6889="","",INDEX(CARTAO_COMPRAS!$C:$C,INT((ROW()-2)/20)+2))</f>
        <v/>
      </c>
      <c r="C6889" s="0" t="str">
        <f aca="false">IF($A6889="","",INDEX(CARTAO_COMPRAS!$D:$D,INT((ROW()-2)/20)+2))</f>
        <v/>
      </c>
      <c r="D6889" s="0" t="str">
        <f aca="false">IF($A6889="","",INDEX(CARTAO_COMPRAS!$E:$E,INT((ROW()-2)/20)+2))</f>
        <v/>
      </c>
      <c r="E6889" s="0" t="str">
        <f aca="false">IF($A6889="","",INDEX(CARTAO_COMPRAS!$H:$H,INT((ROW()-2)/20)+2)+MOD(ROW()-2,20))</f>
        <v/>
      </c>
      <c r="F6889" s="0" t="str">
        <f aca="false">IF($A6889="","",INDEX(CARTAO_COMPRAS!$G:$G,INT((ROW()-2)/20)+2))</f>
        <v/>
      </c>
      <c r="G6889" s="5" t="str">
        <f aca="false">IF($A6889="","",INDEX(CARTAO_COMPRAS!$I:$I,INT((ROW()-2)/20)+2))</f>
        <v/>
      </c>
      <c r="H6889" s="4" t="str">
        <f aca="false">IF($A6889="","",EDATE(INDEX(CARTAO_COMPRAS!$J:$J,INT((ROW()-2)/20)+2),MOD(ROW()-2,20)))</f>
        <v/>
      </c>
      <c r="I6889" s="4" t="str">
        <f aca="false">IF($H6889="","",$H6889-WEEKDAY($H6889,2)+1)</f>
        <v/>
      </c>
      <c r="J6889" s="4" t="str">
        <f aca="false">IF($I6889="","",$I6889+6)</f>
        <v/>
      </c>
      <c r="K6889" s="6" t="str">
        <f aca="false">IF($H6889="","",DATE(YEAR($H6889),MONTH($H6889),1))</f>
        <v/>
      </c>
      <c r="L6889" s="0" t="str">
        <f aca="false">IF($A6889="","",INDEX(CARTAO_COMPRAS!$K:$K,INT((ROW()-2)/20)+2))</f>
        <v/>
      </c>
      <c r="M6889" s="0" t="str">
        <f aca="false">IF($A6889="","","Compra no cartão")</f>
        <v/>
      </c>
    </row>
    <row r="6890" customFormat="false" ht="13.5" hidden="false" customHeight="false" outlineLevel="0" collapsed="false">
      <c r="A6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0" s="0" t="str">
        <f aca="false">IF($A6890="","",INDEX(CARTAO_COMPRAS!$C:$C,INT((ROW()-2)/20)+2))</f>
        <v/>
      </c>
      <c r="C6890" s="0" t="str">
        <f aca="false">IF($A6890="","",INDEX(CARTAO_COMPRAS!$D:$D,INT((ROW()-2)/20)+2))</f>
        <v/>
      </c>
      <c r="D6890" s="0" t="str">
        <f aca="false">IF($A6890="","",INDEX(CARTAO_COMPRAS!$E:$E,INT((ROW()-2)/20)+2))</f>
        <v/>
      </c>
      <c r="E6890" s="0" t="str">
        <f aca="false">IF($A6890="","",INDEX(CARTAO_COMPRAS!$H:$H,INT((ROW()-2)/20)+2)+MOD(ROW()-2,20))</f>
        <v/>
      </c>
      <c r="F6890" s="0" t="str">
        <f aca="false">IF($A6890="","",INDEX(CARTAO_COMPRAS!$G:$G,INT((ROW()-2)/20)+2))</f>
        <v/>
      </c>
      <c r="G6890" s="5" t="str">
        <f aca="false">IF($A6890="","",INDEX(CARTAO_COMPRAS!$I:$I,INT((ROW()-2)/20)+2))</f>
        <v/>
      </c>
      <c r="H6890" s="4" t="str">
        <f aca="false">IF($A6890="","",EDATE(INDEX(CARTAO_COMPRAS!$J:$J,INT((ROW()-2)/20)+2),MOD(ROW()-2,20)))</f>
        <v/>
      </c>
      <c r="I6890" s="4" t="str">
        <f aca="false">IF($H6890="","",$H6890-WEEKDAY($H6890,2)+1)</f>
        <v/>
      </c>
      <c r="J6890" s="4" t="str">
        <f aca="false">IF($I6890="","",$I6890+6)</f>
        <v/>
      </c>
      <c r="K6890" s="6" t="str">
        <f aca="false">IF($H6890="","",DATE(YEAR($H6890),MONTH($H6890),1))</f>
        <v/>
      </c>
      <c r="L6890" s="0" t="str">
        <f aca="false">IF($A6890="","",INDEX(CARTAO_COMPRAS!$K:$K,INT((ROW()-2)/20)+2))</f>
        <v/>
      </c>
      <c r="M6890" s="0" t="str">
        <f aca="false">IF($A6890="","","Compra no cartão")</f>
        <v/>
      </c>
    </row>
    <row r="6891" customFormat="false" ht="13.5" hidden="false" customHeight="false" outlineLevel="0" collapsed="false">
      <c r="A6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1" s="0" t="str">
        <f aca="false">IF($A6891="","",INDEX(CARTAO_COMPRAS!$C:$C,INT((ROW()-2)/20)+2))</f>
        <v/>
      </c>
      <c r="C6891" s="0" t="str">
        <f aca="false">IF($A6891="","",INDEX(CARTAO_COMPRAS!$D:$D,INT((ROW()-2)/20)+2))</f>
        <v/>
      </c>
      <c r="D6891" s="0" t="str">
        <f aca="false">IF($A6891="","",INDEX(CARTAO_COMPRAS!$E:$E,INT((ROW()-2)/20)+2))</f>
        <v/>
      </c>
      <c r="E6891" s="0" t="str">
        <f aca="false">IF($A6891="","",INDEX(CARTAO_COMPRAS!$H:$H,INT((ROW()-2)/20)+2)+MOD(ROW()-2,20))</f>
        <v/>
      </c>
      <c r="F6891" s="0" t="str">
        <f aca="false">IF($A6891="","",INDEX(CARTAO_COMPRAS!$G:$G,INT((ROW()-2)/20)+2))</f>
        <v/>
      </c>
      <c r="G6891" s="5" t="str">
        <f aca="false">IF($A6891="","",INDEX(CARTAO_COMPRAS!$I:$I,INT((ROW()-2)/20)+2))</f>
        <v/>
      </c>
      <c r="H6891" s="4" t="str">
        <f aca="false">IF($A6891="","",EDATE(INDEX(CARTAO_COMPRAS!$J:$J,INT((ROW()-2)/20)+2),MOD(ROW()-2,20)))</f>
        <v/>
      </c>
      <c r="I6891" s="4" t="str">
        <f aca="false">IF($H6891="","",$H6891-WEEKDAY($H6891,2)+1)</f>
        <v/>
      </c>
      <c r="J6891" s="4" t="str">
        <f aca="false">IF($I6891="","",$I6891+6)</f>
        <v/>
      </c>
      <c r="K6891" s="6" t="str">
        <f aca="false">IF($H6891="","",DATE(YEAR($H6891),MONTH($H6891),1))</f>
        <v/>
      </c>
      <c r="L6891" s="0" t="str">
        <f aca="false">IF($A6891="","",INDEX(CARTAO_COMPRAS!$K:$K,INT((ROW()-2)/20)+2))</f>
        <v/>
      </c>
      <c r="M6891" s="0" t="str">
        <f aca="false">IF($A6891="","","Compra no cartão")</f>
        <v/>
      </c>
    </row>
    <row r="6892" customFormat="false" ht="13.5" hidden="false" customHeight="false" outlineLevel="0" collapsed="false">
      <c r="A6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2" s="0" t="str">
        <f aca="false">IF($A6892="","",INDEX(CARTAO_COMPRAS!$C:$C,INT((ROW()-2)/20)+2))</f>
        <v/>
      </c>
      <c r="C6892" s="0" t="str">
        <f aca="false">IF($A6892="","",INDEX(CARTAO_COMPRAS!$D:$D,INT((ROW()-2)/20)+2))</f>
        <v/>
      </c>
      <c r="D6892" s="0" t="str">
        <f aca="false">IF($A6892="","",INDEX(CARTAO_COMPRAS!$E:$E,INT((ROW()-2)/20)+2))</f>
        <v/>
      </c>
      <c r="E6892" s="0" t="str">
        <f aca="false">IF($A6892="","",INDEX(CARTAO_COMPRAS!$H:$H,INT((ROW()-2)/20)+2)+MOD(ROW()-2,20))</f>
        <v/>
      </c>
      <c r="F6892" s="0" t="str">
        <f aca="false">IF($A6892="","",INDEX(CARTAO_COMPRAS!$G:$G,INT((ROW()-2)/20)+2))</f>
        <v/>
      </c>
      <c r="G6892" s="5" t="str">
        <f aca="false">IF($A6892="","",INDEX(CARTAO_COMPRAS!$I:$I,INT((ROW()-2)/20)+2))</f>
        <v/>
      </c>
      <c r="H6892" s="4" t="str">
        <f aca="false">IF($A6892="","",EDATE(INDEX(CARTAO_COMPRAS!$J:$J,INT((ROW()-2)/20)+2),MOD(ROW()-2,20)))</f>
        <v/>
      </c>
      <c r="I6892" s="4" t="str">
        <f aca="false">IF($H6892="","",$H6892-WEEKDAY($H6892,2)+1)</f>
        <v/>
      </c>
      <c r="J6892" s="4" t="str">
        <f aca="false">IF($I6892="","",$I6892+6)</f>
        <v/>
      </c>
      <c r="K6892" s="6" t="str">
        <f aca="false">IF($H6892="","",DATE(YEAR($H6892),MONTH($H6892),1))</f>
        <v/>
      </c>
      <c r="L6892" s="0" t="str">
        <f aca="false">IF($A6892="","",INDEX(CARTAO_COMPRAS!$K:$K,INT((ROW()-2)/20)+2))</f>
        <v/>
      </c>
      <c r="M6892" s="0" t="str">
        <f aca="false">IF($A6892="","","Compra no cartão")</f>
        <v/>
      </c>
    </row>
    <row r="6893" customFormat="false" ht="13.5" hidden="false" customHeight="false" outlineLevel="0" collapsed="false">
      <c r="A6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3" s="0" t="str">
        <f aca="false">IF($A6893="","",INDEX(CARTAO_COMPRAS!$C:$C,INT((ROW()-2)/20)+2))</f>
        <v/>
      </c>
      <c r="C6893" s="0" t="str">
        <f aca="false">IF($A6893="","",INDEX(CARTAO_COMPRAS!$D:$D,INT((ROW()-2)/20)+2))</f>
        <v/>
      </c>
      <c r="D6893" s="0" t="str">
        <f aca="false">IF($A6893="","",INDEX(CARTAO_COMPRAS!$E:$E,INT((ROW()-2)/20)+2))</f>
        <v/>
      </c>
      <c r="E6893" s="0" t="str">
        <f aca="false">IF($A6893="","",INDEX(CARTAO_COMPRAS!$H:$H,INT((ROW()-2)/20)+2)+MOD(ROW()-2,20))</f>
        <v/>
      </c>
      <c r="F6893" s="0" t="str">
        <f aca="false">IF($A6893="","",INDEX(CARTAO_COMPRAS!$G:$G,INT((ROW()-2)/20)+2))</f>
        <v/>
      </c>
      <c r="G6893" s="5" t="str">
        <f aca="false">IF($A6893="","",INDEX(CARTAO_COMPRAS!$I:$I,INT((ROW()-2)/20)+2))</f>
        <v/>
      </c>
      <c r="H6893" s="4" t="str">
        <f aca="false">IF($A6893="","",EDATE(INDEX(CARTAO_COMPRAS!$J:$J,INT((ROW()-2)/20)+2),MOD(ROW()-2,20)))</f>
        <v/>
      </c>
      <c r="I6893" s="4" t="str">
        <f aca="false">IF($H6893="","",$H6893-WEEKDAY($H6893,2)+1)</f>
        <v/>
      </c>
      <c r="J6893" s="4" t="str">
        <f aca="false">IF($I6893="","",$I6893+6)</f>
        <v/>
      </c>
      <c r="K6893" s="6" t="str">
        <f aca="false">IF($H6893="","",DATE(YEAR($H6893),MONTH($H6893),1))</f>
        <v/>
      </c>
      <c r="L6893" s="0" t="str">
        <f aca="false">IF($A6893="","",INDEX(CARTAO_COMPRAS!$K:$K,INT((ROW()-2)/20)+2))</f>
        <v/>
      </c>
      <c r="M6893" s="0" t="str">
        <f aca="false">IF($A6893="","","Compra no cartão")</f>
        <v/>
      </c>
    </row>
    <row r="6894" customFormat="false" ht="13.5" hidden="false" customHeight="false" outlineLevel="0" collapsed="false">
      <c r="A6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4" s="0" t="str">
        <f aca="false">IF($A6894="","",INDEX(CARTAO_COMPRAS!$C:$C,INT((ROW()-2)/20)+2))</f>
        <v/>
      </c>
      <c r="C6894" s="0" t="str">
        <f aca="false">IF($A6894="","",INDEX(CARTAO_COMPRAS!$D:$D,INT((ROW()-2)/20)+2))</f>
        <v/>
      </c>
      <c r="D6894" s="0" t="str">
        <f aca="false">IF($A6894="","",INDEX(CARTAO_COMPRAS!$E:$E,INT((ROW()-2)/20)+2))</f>
        <v/>
      </c>
      <c r="E6894" s="0" t="str">
        <f aca="false">IF($A6894="","",INDEX(CARTAO_COMPRAS!$H:$H,INT((ROW()-2)/20)+2)+MOD(ROW()-2,20))</f>
        <v/>
      </c>
      <c r="F6894" s="0" t="str">
        <f aca="false">IF($A6894="","",INDEX(CARTAO_COMPRAS!$G:$G,INT((ROW()-2)/20)+2))</f>
        <v/>
      </c>
      <c r="G6894" s="5" t="str">
        <f aca="false">IF($A6894="","",INDEX(CARTAO_COMPRAS!$I:$I,INT((ROW()-2)/20)+2))</f>
        <v/>
      </c>
      <c r="H6894" s="4" t="str">
        <f aca="false">IF($A6894="","",EDATE(INDEX(CARTAO_COMPRAS!$J:$J,INT((ROW()-2)/20)+2),MOD(ROW()-2,20)))</f>
        <v/>
      </c>
      <c r="I6894" s="4" t="str">
        <f aca="false">IF($H6894="","",$H6894-WEEKDAY($H6894,2)+1)</f>
        <v/>
      </c>
      <c r="J6894" s="4" t="str">
        <f aca="false">IF($I6894="","",$I6894+6)</f>
        <v/>
      </c>
      <c r="K6894" s="6" t="str">
        <f aca="false">IF($H6894="","",DATE(YEAR($H6894),MONTH($H6894),1))</f>
        <v/>
      </c>
      <c r="L6894" s="0" t="str">
        <f aca="false">IF($A6894="","",INDEX(CARTAO_COMPRAS!$K:$K,INT((ROW()-2)/20)+2))</f>
        <v/>
      </c>
      <c r="M6894" s="0" t="str">
        <f aca="false">IF($A6894="","","Compra no cartão")</f>
        <v/>
      </c>
    </row>
    <row r="6895" customFormat="false" ht="13.5" hidden="false" customHeight="false" outlineLevel="0" collapsed="false">
      <c r="A6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5" s="0" t="str">
        <f aca="false">IF($A6895="","",INDEX(CARTAO_COMPRAS!$C:$C,INT((ROW()-2)/20)+2))</f>
        <v/>
      </c>
      <c r="C6895" s="0" t="str">
        <f aca="false">IF($A6895="","",INDEX(CARTAO_COMPRAS!$D:$D,INT((ROW()-2)/20)+2))</f>
        <v/>
      </c>
      <c r="D6895" s="0" t="str">
        <f aca="false">IF($A6895="","",INDEX(CARTAO_COMPRAS!$E:$E,INT((ROW()-2)/20)+2))</f>
        <v/>
      </c>
      <c r="E6895" s="0" t="str">
        <f aca="false">IF($A6895="","",INDEX(CARTAO_COMPRAS!$H:$H,INT((ROW()-2)/20)+2)+MOD(ROW()-2,20))</f>
        <v/>
      </c>
      <c r="F6895" s="0" t="str">
        <f aca="false">IF($A6895="","",INDEX(CARTAO_COMPRAS!$G:$G,INT((ROW()-2)/20)+2))</f>
        <v/>
      </c>
      <c r="G6895" s="5" t="str">
        <f aca="false">IF($A6895="","",INDEX(CARTAO_COMPRAS!$I:$I,INT((ROW()-2)/20)+2))</f>
        <v/>
      </c>
      <c r="H6895" s="4" t="str">
        <f aca="false">IF($A6895="","",EDATE(INDEX(CARTAO_COMPRAS!$J:$J,INT((ROW()-2)/20)+2),MOD(ROW()-2,20)))</f>
        <v/>
      </c>
      <c r="I6895" s="4" t="str">
        <f aca="false">IF($H6895="","",$H6895-WEEKDAY($H6895,2)+1)</f>
        <v/>
      </c>
      <c r="J6895" s="4" t="str">
        <f aca="false">IF($I6895="","",$I6895+6)</f>
        <v/>
      </c>
      <c r="K6895" s="6" t="str">
        <f aca="false">IF($H6895="","",DATE(YEAR($H6895),MONTH($H6895),1))</f>
        <v/>
      </c>
      <c r="L6895" s="0" t="str">
        <f aca="false">IF($A6895="","",INDEX(CARTAO_COMPRAS!$K:$K,INT((ROW()-2)/20)+2))</f>
        <v/>
      </c>
      <c r="M6895" s="0" t="str">
        <f aca="false">IF($A6895="","","Compra no cartão")</f>
        <v/>
      </c>
    </row>
    <row r="6896" customFormat="false" ht="13.5" hidden="false" customHeight="false" outlineLevel="0" collapsed="false">
      <c r="A6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6" s="0" t="str">
        <f aca="false">IF($A6896="","",INDEX(CARTAO_COMPRAS!$C:$C,INT((ROW()-2)/20)+2))</f>
        <v/>
      </c>
      <c r="C6896" s="0" t="str">
        <f aca="false">IF($A6896="","",INDEX(CARTAO_COMPRAS!$D:$D,INT((ROW()-2)/20)+2))</f>
        <v/>
      </c>
      <c r="D6896" s="0" t="str">
        <f aca="false">IF($A6896="","",INDEX(CARTAO_COMPRAS!$E:$E,INT((ROW()-2)/20)+2))</f>
        <v/>
      </c>
      <c r="E6896" s="0" t="str">
        <f aca="false">IF($A6896="","",INDEX(CARTAO_COMPRAS!$H:$H,INT((ROW()-2)/20)+2)+MOD(ROW()-2,20))</f>
        <v/>
      </c>
      <c r="F6896" s="0" t="str">
        <f aca="false">IF($A6896="","",INDEX(CARTAO_COMPRAS!$G:$G,INT((ROW()-2)/20)+2))</f>
        <v/>
      </c>
      <c r="G6896" s="5" t="str">
        <f aca="false">IF($A6896="","",INDEX(CARTAO_COMPRAS!$I:$I,INT((ROW()-2)/20)+2))</f>
        <v/>
      </c>
      <c r="H6896" s="4" t="str">
        <f aca="false">IF($A6896="","",EDATE(INDEX(CARTAO_COMPRAS!$J:$J,INT((ROW()-2)/20)+2),MOD(ROW()-2,20)))</f>
        <v/>
      </c>
      <c r="I6896" s="4" t="str">
        <f aca="false">IF($H6896="","",$H6896-WEEKDAY($H6896,2)+1)</f>
        <v/>
      </c>
      <c r="J6896" s="4" t="str">
        <f aca="false">IF($I6896="","",$I6896+6)</f>
        <v/>
      </c>
      <c r="K6896" s="6" t="str">
        <f aca="false">IF($H6896="","",DATE(YEAR($H6896),MONTH($H6896),1))</f>
        <v/>
      </c>
      <c r="L6896" s="0" t="str">
        <f aca="false">IF($A6896="","",INDEX(CARTAO_COMPRAS!$K:$K,INT((ROW()-2)/20)+2))</f>
        <v/>
      </c>
      <c r="M6896" s="0" t="str">
        <f aca="false">IF($A6896="","","Compra no cartão")</f>
        <v/>
      </c>
    </row>
    <row r="6897" customFormat="false" ht="13.5" hidden="false" customHeight="false" outlineLevel="0" collapsed="false">
      <c r="A6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7" s="0" t="str">
        <f aca="false">IF($A6897="","",INDEX(CARTAO_COMPRAS!$C:$C,INT((ROW()-2)/20)+2))</f>
        <v/>
      </c>
      <c r="C6897" s="0" t="str">
        <f aca="false">IF($A6897="","",INDEX(CARTAO_COMPRAS!$D:$D,INT((ROW()-2)/20)+2))</f>
        <v/>
      </c>
      <c r="D6897" s="0" t="str">
        <f aca="false">IF($A6897="","",INDEX(CARTAO_COMPRAS!$E:$E,INT((ROW()-2)/20)+2))</f>
        <v/>
      </c>
      <c r="E6897" s="0" t="str">
        <f aca="false">IF($A6897="","",INDEX(CARTAO_COMPRAS!$H:$H,INT((ROW()-2)/20)+2)+MOD(ROW()-2,20))</f>
        <v/>
      </c>
      <c r="F6897" s="0" t="str">
        <f aca="false">IF($A6897="","",INDEX(CARTAO_COMPRAS!$G:$G,INT((ROW()-2)/20)+2))</f>
        <v/>
      </c>
      <c r="G6897" s="5" t="str">
        <f aca="false">IF($A6897="","",INDEX(CARTAO_COMPRAS!$I:$I,INT((ROW()-2)/20)+2))</f>
        <v/>
      </c>
      <c r="H6897" s="4" t="str">
        <f aca="false">IF($A6897="","",EDATE(INDEX(CARTAO_COMPRAS!$J:$J,INT((ROW()-2)/20)+2),MOD(ROW()-2,20)))</f>
        <v/>
      </c>
      <c r="I6897" s="4" t="str">
        <f aca="false">IF($H6897="","",$H6897-WEEKDAY($H6897,2)+1)</f>
        <v/>
      </c>
      <c r="J6897" s="4" t="str">
        <f aca="false">IF($I6897="","",$I6897+6)</f>
        <v/>
      </c>
      <c r="K6897" s="6" t="str">
        <f aca="false">IF($H6897="","",DATE(YEAR($H6897),MONTH($H6897),1))</f>
        <v/>
      </c>
      <c r="L6897" s="0" t="str">
        <f aca="false">IF($A6897="","",INDEX(CARTAO_COMPRAS!$K:$K,INT((ROW()-2)/20)+2))</f>
        <v/>
      </c>
      <c r="M6897" s="0" t="str">
        <f aca="false">IF($A6897="","","Compra no cartão")</f>
        <v/>
      </c>
    </row>
    <row r="6898" customFormat="false" ht="13.5" hidden="false" customHeight="false" outlineLevel="0" collapsed="false">
      <c r="A6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8" s="0" t="str">
        <f aca="false">IF($A6898="","",INDEX(CARTAO_COMPRAS!$C:$C,INT((ROW()-2)/20)+2))</f>
        <v/>
      </c>
      <c r="C6898" s="0" t="str">
        <f aca="false">IF($A6898="","",INDEX(CARTAO_COMPRAS!$D:$D,INT((ROW()-2)/20)+2))</f>
        <v/>
      </c>
      <c r="D6898" s="0" t="str">
        <f aca="false">IF($A6898="","",INDEX(CARTAO_COMPRAS!$E:$E,INT((ROW()-2)/20)+2))</f>
        <v/>
      </c>
      <c r="E6898" s="0" t="str">
        <f aca="false">IF($A6898="","",INDEX(CARTAO_COMPRAS!$H:$H,INT((ROW()-2)/20)+2)+MOD(ROW()-2,20))</f>
        <v/>
      </c>
      <c r="F6898" s="0" t="str">
        <f aca="false">IF($A6898="","",INDEX(CARTAO_COMPRAS!$G:$G,INT((ROW()-2)/20)+2))</f>
        <v/>
      </c>
      <c r="G6898" s="5" t="str">
        <f aca="false">IF($A6898="","",INDEX(CARTAO_COMPRAS!$I:$I,INT((ROW()-2)/20)+2))</f>
        <v/>
      </c>
      <c r="H6898" s="4" t="str">
        <f aca="false">IF($A6898="","",EDATE(INDEX(CARTAO_COMPRAS!$J:$J,INT((ROW()-2)/20)+2),MOD(ROW()-2,20)))</f>
        <v/>
      </c>
      <c r="I6898" s="4" t="str">
        <f aca="false">IF($H6898="","",$H6898-WEEKDAY($H6898,2)+1)</f>
        <v/>
      </c>
      <c r="J6898" s="4" t="str">
        <f aca="false">IF($I6898="","",$I6898+6)</f>
        <v/>
      </c>
      <c r="K6898" s="6" t="str">
        <f aca="false">IF($H6898="","",DATE(YEAR($H6898),MONTH($H6898),1))</f>
        <v/>
      </c>
      <c r="L6898" s="0" t="str">
        <f aca="false">IF($A6898="","",INDEX(CARTAO_COMPRAS!$K:$K,INT((ROW()-2)/20)+2))</f>
        <v/>
      </c>
      <c r="M6898" s="0" t="str">
        <f aca="false">IF($A6898="","","Compra no cartão")</f>
        <v/>
      </c>
    </row>
    <row r="6899" customFormat="false" ht="13.5" hidden="false" customHeight="false" outlineLevel="0" collapsed="false">
      <c r="A6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899" s="0" t="str">
        <f aca="false">IF($A6899="","",INDEX(CARTAO_COMPRAS!$C:$C,INT((ROW()-2)/20)+2))</f>
        <v/>
      </c>
      <c r="C6899" s="0" t="str">
        <f aca="false">IF($A6899="","",INDEX(CARTAO_COMPRAS!$D:$D,INT((ROW()-2)/20)+2))</f>
        <v/>
      </c>
      <c r="D6899" s="0" t="str">
        <f aca="false">IF($A6899="","",INDEX(CARTAO_COMPRAS!$E:$E,INT((ROW()-2)/20)+2))</f>
        <v/>
      </c>
      <c r="E6899" s="0" t="str">
        <f aca="false">IF($A6899="","",INDEX(CARTAO_COMPRAS!$H:$H,INT((ROW()-2)/20)+2)+MOD(ROW()-2,20))</f>
        <v/>
      </c>
      <c r="F6899" s="0" t="str">
        <f aca="false">IF($A6899="","",INDEX(CARTAO_COMPRAS!$G:$G,INT((ROW()-2)/20)+2))</f>
        <v/>
      </c>
      <c r="G6899" s="5" t="str">
        <f aca="false">IF($A6899="","",INDEX(CARTAO_COMPRAS!$I:$I,INT((ROW()-2)/20)+2))</f>
        <v/>
      </c>
      <c r="H6899" s="4" t="str">
        <f aca="false">IF($A6899="","",EDATE(INDEX(CARTAO_COMPRAS!$J:$J,INT((ROW()-2)/20)+2),MOD(ROW()-2,20)))</f>
        <v/>
      </c>
      <c r="I6899" s="4" t="str">
        <f aca="false">IF($H6899="","",$H6899-WEEKDAY($H6899,2)+1)</f>
        <v/>
      </c>
      <c r="J6899" s="4" t="str">
        <f aca="false">IF($I6899="","",$I6899+6)</f>
        <v/>
      </c>
      <c r="K6899" s="6" t="str">
        <f aca="false">IF($H6899="","",DATE(YEAR($H6899),MONTH($H6899),1))</f>
        <v/>
      </c>
      <c r="L6899" s="0" t="str">
        <f aca="false">IF($A6899="","",INDEX(CARTAO_COMPRAS!$K:$K,INT((ROW()-2)/20)+2))</f>
        <v/>
      </c>
      <c r="M6899" s="0" t="str">
        <f aca="false">IF($A6899="","","Compra no cartão")</f>
        <v/>
      </c>
    </row>
    <row r="6900" customFormat="false" ht="13.5" hidden="false" customHeight="false" outlineLevel="0" collapsed="false">
      <c r="A6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0" s="0" t="str">
        <f aca="false">IF($A6900="","",INDEX(CARTAO_COMPRAS!$C:$C,INT((ROW()-2)/20)+2))</f>
        <v/>
      </c>
      <c r="C6900" s="0" t="str">
        <f aca="false">IF($A6900="","",INDEX(CARTAO_COMPRAS!$D:$D,INT((ROW()-2)/20)+2))</f>
        <v/>
      </c>
      <c r="D6900" s="0" t="str">
        <f aca="false">IF($A6900="","",INDEX(CARTAO_COMPRAS!$E:$E,INT((ROW()-2)/20)+2))</f>
        <v/>
      </c>
      <c r="E6900" s="0" t="str">
        <f aca="false">IF($A6900="","",INDEX(CARTAO_COMPRAS!$H:$H,INT((ROW()-2)/20)+2)+MOD(ROW()-2,20))</f>
        <v/>
      </c>
      <c r="F6900" s="0" t="str">
        <f aca="false">IF($A6900="","",INDEX(CARTAO_COMPRAS!$G:$G,INT((ROW()-2)/20)+2))</f>
        <v/>
      </c>
      <c r="G6900" s="5" t="str">
        <f aca="false">IF($A6900="","",INDEX(CARTAO_COMPRAS!$I:$I,INT((ROW()-2)/20)+2))</f>
        <v/>
      </c>
      <c r="H6900" s="4" t="str">
        <f aca="false">IF($A6900="","",EDATE(INDEX(CARTAO_COMPRAS!$J:$J,INT((ROW()-2)/20)+2),MOD(ROW()-2,20)))</f>
        <v/>
      </c>
      <c r="I6900" s="4" t="str">
        <f aca="false">IF($H6900="","",$H6900-WEEKDAY($H6900,2)+1)</f>
        <v/>
      </c>
      <c r="J6900" s="4" t="str">
        <f aca="false">IF($I6900="","",$I6900+6)</f>
        <v/>
      </c>
      <c r="K6900" s="6" t="str">
        <f aca="false">IF($H6900="","",DATE(YEAR($H6900),MONTH($H6900),1))</f>
        <v/>
      </c>
      <c r="L6900" s="0" t="str">
        <f aca="false">IF($A6900="","",INDEX(CARTAO_COMPRAS!$K:$K,INT((ROW()-2)/20)+2))</f>
        <v/>
      </c>
      <c r="M6900" s="0" t="str">
        <f aca="false">IF($A6900="","","Compra no cartão")</f>
        <v/>
      </c>
    </row>
    <row r="6901" customFormat="false" ht="13.5" hidden="false" customHeight="false" outlineLevel="0" collapsed="false">
      <c r="A6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1" s="0" t="str">
        <f aca="false">IF($A6901="","",INDEX(CARTAO_COMPRAS!$C:$C,INT((ROW()-2)/20)+2))</f>
        <v/>
      </c>
      <c r="C6901" s="0" t="str">
        <f aca="false">IF($A6901="","",INDEX(CARTAO_COMPRAS!$D:$D,INT((ROW()-2)/20)+2))</f>
        <v/>
      </c>
      <c r="D6901" s="0" t="str">
        <f aca="false">IF($A6901="","",INDEX(CARTAO_COMPRAS!$E:$E,INT((ROW()-2)/20)+2))</f>
        <v/>
      </c>
      <c r="E6901" s="0" t="str">
        <f aca="false">IF($A6901="","",INDEX(CARTAO_COMPRAS!$H:$H,INT((ROW()-2)/20)+2)+MOD(ROW()-2,20))</f>
        <v/>
      </c>
      <c r="F6901" s="0" t="str">
        <f aca="false">IF($A6901="","",INDEX(CARTAO_COMPRAS!$G:$G,INT((ROW()-2)/20)+2))</f>
        <v/>
      </c>
      <c r="G6901" s="5" t="str">
        <f aca="false">IF($A6901="","",INDEX(CARTAO_COMPRAS!$I:$I,INT((ROW()-2)/20)+2))</f>
        <v/>
      </c>
      <c r="H6901" s="4" t="str">
        <f aca="false">IF($A6901="","",EDATE(INDEX(CARTAO_COMPRAS!$J:$J,INT((ROW()-2)/20)+2),MOD(ROW()-2,20)))</f>
        <v/>
      </c>
      <c r="I6901" s="4" t="str">
        <f aca="false">IF($H6901="","",$H6901-WEEKDAY($H6901,2)+1)</f>
        <v/>
      </c>
      <c r="J6901" s="4" t="str">
        <f aca="false">IF($I6901="","",$I6901+6)</f>
        <v/>
      </c>
      <c r="K6901" s="6" t="str">
        <f aca="false">IF($H6901="","",DATE(YEAR($H6901),MONTH($H6901),1))</f>
        <v/>
      </c>
      <c r="L6901" s="0" t="str">
        <f aca="false">IF($A6901="","",INDEX(CARTAO_COMPRAS!$K:$K,INT((ROW()-2)/20)+2))</f>
        <v/>
      </c>
      <c r="M6901" s="0" t="str">
        <f aca="false">IF($A6901="","","Compra no cartão")</f>
        <v/>
      </c>
    </row>
    <row r="6902" customFormat="false" ht="13.5" hidden="false" customHeight="false" outlineLevel="0" collapsed="false">
      <c r="A69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2" s="0" t="str">
        <f aca="false">IF($A6902="","",INDEX(CARTAO_COMPRAS!$C:$C,INT((ROW()-2)/20)+2))</f>
        <v/>
      </c>
      <c r="C6902" s="0" t="str">
        <f aca="false">IF($A6902="","",INDEX(CARTAO_COMPRAS!$D:$D,INT((ROW()-2)/20)+2))</f>
        <v/>
      </c>
      <c r="D6902" s="0" t="str">
        <f aca="false">IF($A6902="","",INDEX(CARTAO_COMPRAS!$E:$E,INT((ROW()-2)/20)+2))</f>
        <v/>
      </c>
      <c r="E6902" s="0" t="str">
        <f aca="false">IF($A6902="","",INDEX(CARTAO_COMPRAS!$H:$H,INT((ROW()-2)/20)+2)+MOD(ROW()-2,20))</f>
        <v/>
      </c>
      <c r="F6902" s="0" t="str">
        <f aca="false">IF($A6902="","",INDEX(CARTAO_COMPRAS!$G:$G,INT((ROW()-2)/20)+2))</f>
        <v/>
      </c>
      <c r="G6902" s="5" t="str">
        <f aca="false">IF($A6902="","",INDEX(CARTAO_COMPRAS!$I:$I,INT((ROW()-2)/20)+2))</f>
        <v/>
      </c>
      <c r="H6902" s="4" t="str">
        <f aca="false">IF($A6902="","",EDATE(INDEX(CARTAO_COMPRAS!$J:$J,INT((ROW()-2)/20)+2),MOD(ROW()-2,20)))</f>
        <v/>
      </c>
      <c r="I6902" s="4" t="str">
        <f aca="false">IF($H6902="","",$H6902-WEEKDAY($H6902,2)+1)</f>
        <v/>
      </c>
      <c r="J6902" s="4" t="str">
        <f aca="false">IF($I6902="","",$I6902+6)</f>
        <v/>
      </c>
      <c r="K6902" s="6" t="str">
        <f aca="false">IF($H6902="","",DATE(YEAR($H6902),MONTH($H6902),1))</f>
        <v/>
      </c>
      <c r="L6902" s="0" t="str">
        <f aca="false">IF($A6902="","",INDEX(CARTAO_COMPRAS!$K:$K,INT((ROW()-2)/20)+2))</f>
        <v/>
      </c>
      <c r="M6902" s="0" t="str">
        <f aca="false">IF($A6902="","","Compra no cartão")</f>
        <v/>
      </c>
    </row>
    <row r="6903" customFormat="false" ht="13.5" hidden="false" customHeight="false" outlineLevel="0" collapsed="false">
      <c r="A6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3" s="0" t="str">
        <f aca="false">IF($A6903="","",INDEX(CARTAO_COMPRAS!$C:$C,INT((ROW()-2)/20)+2))</f>
        <v/>
      </c>
      <c r="C6903" s="0" t="str">
        <f aca="false">IF($A6903="","",INDEX(CARTAO_COMPRAS!$D:$D,INT((ROW()-2)/20)+2))</f>
        <v/>
      </c>
      <c r="D6903" s="0" t="str">
        <f aca="false">IF($A6903="","",INDEX(CARTAO_COMPRAS!$E:$E,INT((ROW()-2)/20)+2))</f>
        <v/>
      </c>
      <c r="E6903" s="0" t="str">
        <f aca="false">IF($A6903="","",INDEX(CARTAO_COMPRAS!$H:$H,INT((ROW()-2)/20)+2)+MOD(ROW()-2,20))</f>
        <v/>
      </c>
      <c r="F6903" s="0" t="str">
        <f aca="false">IF($A6903="","",INDEX(CARTAO_COMPRAS!$G:$G,INT((ROW()-2)/20)+2))</f>
        <v/>
      </c>
      <c r="G6903" s="5" t="str">
        <f aca="false">IF($A6903="","",INDEX(CARTAO_COMPRAS!$I:$I,INT((ROW()-2)/20)+2))</f>
        <v/>
      </c>
      <c r="H6903" s="4" t="str">
        <f aca="false">IF($A6903="","",EDATE(INDEX(CARTAO_COMPRAS!$J:$J,INT((ROW()-2)/20)+2),MOD(ROW()-2,20)))</f>
        <v/>
      </c>
      <c r="I6903" s="4" t="str">
        <f aca="false">IF($H6903="","",$H6903-WEEKDAY($H6903,2)+1)</f>
        <v/>
      </c>
      <c r="J6903" s="4" t="str">
        <f aca="false">IF($I6903="","",$I6903+6)</f>
        <v/>
      </c>
      <c r="K6903" s="6" t="str">
        <f aca="false">IF($H6903="","",DATE(YEAR($H6903),MONTH($H6903),1))</f>
        <v/>
      </c>
      <c r="L6903" s="0" t="str">
        <f aca="false">IF($A6903="","",INDEX(CARTAO_COMPRAS!$K:$K,INT((ROW()-2)/20)+2))</f>
        <v/>
      </c>
      <c r="M6903" s="0" t="str">
        <f aca="false">IF($A6903="","","Compra no cartão")</f>
        <v/>
      </c>
    </row>
    <row r="6904" customFormat="false" ht="13.5" hidden="false" customHeight="false" outlineLevel="0" collapsed="false">
      <c r="A6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4" s="0" t="str">
        <f aca="false">IF($A6904="","",INDEX(CARTAO_COMPRAS!$C:$C,INT((ROW()-2)/20)+2))</f>
        <v/>
      </c>
      <c r="C6904" s="0" t="str">
        <f aca="false">IF($A6904="","",INDEX(CARTAO_COMPRAS!$D:$D,INT((ROW()-2)/20)+2))</f>
        <v/>
      </c>
      <c r="D6904" s="0" t="str">
        <f aca="false">IF($A6904="","",INDEX(CARTAO_COMPRAS!$E:$E,INT((ROW()-2)/20)+2))</f>
        <v/>
      </c>
      <c r="E6904" s="0" t="str">
        <f aca="false">IF($A6904="","",INDEX(CARTAO_COMPRAS!$H:$H,INT((ROW()-2)/20)+2)+MOD(ROW()-2,20))</f>
        <v/>
      </c>
      <c r="F6904" s="0" t="str">
        <f aca="false">IF($A6904="","",INDEX(CARTAO_COMPRAS!$G:$G,INT((ROW()-2)/20)+2))</f>
        <v/>
      </c>
      <c r="G6904" s="5" t="str">
        <f aca="false">IF($A6904="","",INDEX(CARTAO_COMPRAS!$I:$I,INT((ROW()-2)/20)+2))</f>
        <v/>
      </c>
      <c r="H6904" s="4" t="str">
        <f aca="false">IF($A6904="","",EDATE(INDEX(CARTAO_COMPRAS!$J:$J,INT((ROW()-2)/20)+2),MOD(ROW()-2,20)))</f>
        <v/>
      </c>
      <c r="I6904" s="4" t="str">
        <f aca="false">IF($H6904="","",$H6904-WEEKDAY($H6904,2)+1)</f>
        <v/>
      </c>
      <c r="J6904" s="4" t="str">
        <f aca="false">IF($I6904="","",$I6904+6)</f>
        <v/>
      </c>
      <c r="K6904" s="6" t="str">
        <f aca="false">IF($H6904="","",DATE(YEAR($H6904),MONTH($H6904),1))</f>
        <v/>
      </c>
      <c r="L6904" s="0" t="str">
        <f aca="false">IF($A6904="","",INDEX(CARTAO_COMPRAS!$K:$K,INT((ROW()-2)/20)+2))</f>
        <v/>
      </c>
      <c r="M6904" s="0" t="str">
        <f aca="false">IF($A6904="","","Compra no cartão")</f>
        <v/>
      </c>
    </row>
    <row r="6905" customFormat="false" ht="13.5" hidden="false" customHeight="false" outlineLevel="0" collapsed="false">
      <c r="A6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5" s="0" t="str">
        <f aca="false">IF($A6905="","",INDEX(CARTAO_COMPRAS!$C:$C,INT((ROW()-2)/20)+2))</f>
        <v/>
      </c>
      <c r="C6905" s="0" t="str">
        <f aca="false">IF($A6905="","",INDEX(CARTAO_COMPRAS!$D:$D,INT((ROW()-2)/20)+2))</f>
        <v/>
      </c>
      <c r="D6905" s="0" t="str">
        <f aca="false">IF($A6905="","",INDEX(CARTAO_COMPRAS!$E:$E,INT((ROW()-2)/20)+2))</f>
        <v/>
      </c>
      <c r="E6905" s="0" t="str">
        <f aca="false">IF($A6905="","",INDEX(CARTAO_COMPRAS!$H:$H,INT((ROW()-2)/20)+2)+MOD(ROW()-2,20))</f>
        <v/>
      </c>
      <c r="F6905" s="0" t="str">
        <f aca="false">IF($A6905="","",INDEX(CARTAO_COMPRAS!$G:$G,INT((ROW()-2)/20)+2))</f>
        <v/>
      </c>
      <c r="G6905" s="5" t="str">
        <f aca="false">IF($A6905="","",INDEX(CARTAO_COMPRAS!$I:$I,INT((ROW()-2)/20)+2))</f>
        <v/>
      </c>
      <c r="H6905" s="4" t="str">
        <f aca="false">IF($A6905="","",EDATE(INDEX(CARTAO_COMPRAS!$J:$J,INT((ROW()-2)/20)+2),MOD(ROW()-2,20)))</f>
        <v/>
      </c>
      <c r="I6905" s="4" t="str">
        <f aca="false">IF($H6905="","",$H6905-WEEKDAY($H6905,2)+1)</f>
        <v/>
      </c>
      <c r="J6905" s="4" t="str">
        <f aca="false">IF($I6905="","",$I6905+6)</f>
        <v/>
      </c>
      <c r="K6905" s="6" t="str">
        <f aca="false">IF($H6905="","",DATE(YEAR($H6905),MONTH($H6905),1))</f>
        <v/>
      </c>
      <c r="L6905" s="0" t="str">
        <f aca="false">IF($A6905="","",INDEX(CARTAO_COMPRAS!$K:$K,INT((ROW()-2)/20)+2))</f>
        <v/>
      </c>
      <c r="M6905" s="0" t="str">
        <f aca="false">IF($A6905="","","Compra no cartão")</f>
        <v/>
      </c>
    </row>
    <row r="6906" customFormat="false" ht="13.5" hidden="false" customHeight="false" outlineLevel="0" collapsed="false">
      <c r="A6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6" s="0" t="str">
        <f aca="false">IF($A6906="","",INDEX(CARTAO_COMPRAS!$C:$C,INT((ROW()-2)/20)+2))</f>
        <v/>
      </c>
      <c r="C6906" s="0" t="str">
        <f aca="false">IF($A6906="","",INDEX(CARTAO_COMPRAS!$D:$D,INT((ROW()-2)/20)+2))</f>
        <v/>
      </c>
      <c r="D6906" s="0" t="str">
        <f aca="false">IF($A6906="","",INDEX(CARTAO_COMPRAS!$E:$E,INT((ROW()-2)/20)+2))</f>
        <v/>
      </c>
      <c r="E6906" s="0" t="str">
        <f aca="false">IF($A6906="","",INDEX(CARTAO_COMPRAS!$H:$H,INT((ROW()-2)/20)+2)+MOD(ROW()-2,20))</f>
        <v/>
      </c>
      <c r="F6906" s="0" t="str">
        <f aca="false">IF($A6906="","",INDEX(CARTAO_COMPRAS!$G:$G,INT((ROW()-2)/20)+2))</f>
        <v/>
      </c>
      <c r="G6906" s="5" t="str">
        <f aca="false">IF($A6906="","",INDEX(CARTAO_COMPRAS!$I:$I,INT((ROW()-2)/20)+2))</f>
        <v/>
      </c>
      <c r="H6906" s="4" t="str">
        <f aca="false">IF($A6906="","",EDATE(INDEX(CARTAO_COMPRAS!$J:$J,INT((ROW()-2)/20)+2),MOD(ROW()-2,20)))</f>
        <v/>
      </c>
      <c r="I6906" s="4" t="str">
        <f aca="false">IF($H6906="","",$H6906-WEEKDAY($H6906,2)+1)</f>
        <v/>
      </c>
      <c r="J6906" s="4" t="str">
        <f aca="false">IF($I6906="","",$I6906+6)</f>
        <v/>
      </c>
      <c r="K6906" s="6" t="str">
        <f aca="false">IF($H6906="","",DATE(YEAR($H6906),MONTH($H6906),1))</f>
        <v/>
      </c>
      <c r="L6906" s="0" t="str">
        <f aca="false">IF($A6906="","",INDEX(CARTAO_COMPRAS!$K:$K,INT((ROW()-2)/20)+2))</f>
        <v/>
      </c>
      <c r="M6906" s="0" t="str">
        <f aca="false">IF($A6906="","","Compra no cartão")</f>
        <v/>
      </c>
    </row>
    <row r="6907" customFormat="false" ht="13.5" hidden="false" customHeight="false" outlineLevel="0" collapsed="false">
      <c r="A6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7" s="0" t="str">
        <f aca="false">IF($A6907="","",INDEX(CARTAO_COMPRAS!$C:$C,INT((ROW()-2)/20)+2))</f>
        <v/>
      </c>
      <c r="C6907" s="0" t="str">
        <f aca="false">IF($A6907="","",INDEX(CARTAO_COMPRAS!$D:$D,INT((ROW()-2)/20)+2))</f>
        <v/>
      </c>
      <c r="D6907" s="0" t="str">
        <f aca="false">IF($A6907="","",INDEX(CARTAO_COMPRAS!$E:$E,INT((ROW()-2)/20)+2))</f>
        <v/>
      </c>
      <c r="E6907" s="0" t="str">
        <f aca="false">IF($A6907="","",INDEX(CARTAO_COMPRAS!$H:$H,INT((ROW()-2)/20)+2)+MOD(ROW()-2,20))</f>
        <v/>
      </c>
      <c r="F6907" s="0" t="str">
        <f aca="false">IF($A6907="","",INDEX(CARTAO_COMPRAS!$G:$G,INT((ROW()-2)/20)+2))</f>
        <v/>
      </c>
      <c r="G6907" s="5" t="str">
        <f aca="false">IF($A6907="","",INDEX(CARTAO_COMPRAS!$I:$I,INT((ROW()-2)/20)+2))</f>
        <v/>
      </c>
      <c r="H6907" s="4" t="str">
        <f aca="false">IF($A6907="","",EDATE(INDEX(CARTAO_COMPRAS!$J:$J,INT((ROW()-2)/20)+2),MOD(ROW()-2,20)))</f>
        <v/>
      </c>
      <c r="I6907" s="4" t="str">
        <f aca="false">IF($H6907="","",$H6907-WEEKDAY($H6907,2)+1)</f>
        <v/>
      </c>
      <c r="J6907" s="4" t="str">
        <f aca="false">IF($I6907="","",$I6907+6)</f>
        <v/>
      </c>
      <c r="K6907" s="6" t="str">
        <f aca="false">IF($H6907="","",DATE(YEAR($H6907),MONTH($H6907),1))</f>
        <v/>
      </c>
      <c r="L6907" s="0" t="str">
        <f aca="false">IF($A6907="","",INDEX(CARTAO_COMPRAS!$K:$K,INT((ROW()-2)/20)+2))</f>
        <v/>
      </c>
      <c r="M6907" s="0" t="str">
        <f aca="false">IF($A6907="","","Compra no cartão")</f>
        <v/>
      </c>
    </row>
    <row r="6908" customFormat="false" ht="13.5" hidden="false" customHeight="false" outlineLevel="0" collapsed="false">
      <c r="A6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8" s="0" t="str">
        <f aca="false">IF($A6908="","",INDEX(CARTAO_COMPRAS!$C:$C,INT((ROW()-2)/20)+2))</f>
        <v/>
      </c>
      <c r="C6908" s="0" t="str">
        <f aca="false">IF($A6908="","",INDEX(CARTAO_COMPRAS!$D:$D,INT((ROW()-2)/20)+2))</f>
        <v/>
      </c>
      <c r="D6908" s="0" t="str">
        <f aca="false">IF($A6908="","",INDEX(CARTAO_COMPRAS!$E:$E,INT((ROW()-2)/20)+2))</f>
        <v/>
      </c>
      <c r="E6908" s="0" t="str">
        <f aca="false">IF($A6908="","",INDEX(CARTAO_COMPRAS!$H:$H,INT((ROW()-2)/20)+2)+MOD(ROW()-2,20))</f>
        <v/>
      </c>
      <c r="F6908" s="0" t="str">
        <f aca="false">IF($A6908="","",INDEX(CARTAO_COMPRAS!$G:$G,INT((ROW()-2)/20)+2))</f>
        <v/>
      </c>
      <c r="G6908" s="5" t="str">
        <f aca="false">IF($A6908="","",INDEX(CARTAO_COMPRAS!$I:$I,INT((ROW()-2)/20)+2))</f>
        <v/>
      </c>
      <c r="H6908" s="4" t="str">
        <f aca="false">IF($A6908="","",EDATE(INDEX(CARTAO_COMPRAS!$J:$J,INT((ROW()-2)/20)+2),MOD(ROW()-2,20)))</f>
        <v/>
      </c>
      <c r="I6908" s="4" t="str">
        <f aca="false">IF($H6908="","",$H6908-WEEKDAY($H6908,2)+1)</f>
        <v/>
      </c>
      <c r="J6908" s="4" t="str">
        <f aca="false">IF($I6908="","",$I6908+6)</f>
        <v/>
      </c>
      <c r="K6908" s="6" t="str">
        <f aca="false">IF($H6908="","",DATE(YEAR($H6908),MONTH($H6908),1))</f>
        <v/>
      </c>
      <c r="L6908" s="0" t="str">
        <f aca="false">IF($A6908="","",INDEX(CARTAO_COMPRAS!$K:$K,INT((ROW()-2)/20)+2))</f>
        <v/>
      </c>
      <c r="M6908" s="0" t="str">
        <f aca="false">IF($A6908="","","Compra no cartão")</f>
        <v/>
      </c>
    </row>
    <row r="6909" customFormat="false" ht="13.5" hidden="false" customHeight="false" outlineLevel="0" collapsed="false">
      <c r="A6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09" s="0" t="str">
        <f aca="false">IF($A6909="","",INDEX(CARTAO_COMPRAS!$C:$C,INT((ROW()-2)/20)+2))</f>
        <v/>
      </c>
      <c r="C6909" s="0" t="str">
        <f aca="false">IF($A6909="","",INDEX(CARTAO_COMPRAS!$D:$D,INT((ROW()-2)/20)+2))</f>
        <v/>
      </c>
      <c r="D6909" s="0" t="str">
        <f aca="false">IF($A6909="","",INDEX(CARTAO_COMPRAS!$E:$E,INT((ROW()-2)/20)+2))</f>
        <v/>
      </c>
      <c r="E6909" s="0" t="str">
        <f aca="false">IF($A6909="","",INDEX(CARTAO_COMPRAS!$H:$H,INT((ROW()-2)/20)+2)+MOD(ROW()-2,20))</f>
        <v/>
      </c>
      <c r="F6909" s="0" t="str">
        <f aca="false">IF($A6909="","",INDEX(CARTAO_COMPRAS!$G:$G,INT((ROW()-2)/20)+2))</f>
        <v/>
      </c>
      <c r="G6909" s="5" t="str">
        <f aca="false">IF($A6909="","",INDEX(CARTAO_COMPRAS!$I:$I,INT((ROW()-2)/20)+2))</f>
        <v/>
      </c>
      <c r="H6909" s="4" t="str">
        <f aca="false">IF($A6909="","",EDATE(INDEX(CARTAO_COMPRAS!$J:$J,INT((ROW()-2)/20)+2),MOD(ROW()-2,20)))</f>
        <v/>
      </c>
      <c r="I6909" s="4" t="str">
        <f aca="false">IF($H6909="","",$H6909-WEEKDAY($H6909,2)+1)</f>
        <v/>
      </c>
      <c r="J6909" s="4" t="str">
        <f aca="false">IF($I6909="","",$I6909+6)</f>
        <v/>
      </c>
      <c r="K6909" s="6" t="str">
        <f aca="false">IF($H6909="","",DATE(YEAR($H6909),MONTH($H6909),1))</f>
        <v/>
      </c>
      <c r="L6909" s="0" t="str">
        <f aca="false">IF($A6909="","",INDEX(CARTAO_COMPRAS!$K:$K,INT((ROW()-2)/20)+2))</f>
        <v/>
      </c>
      <c r="M6909" s="0" t="str">
        <f aca="false">IF($A6909="","","Compra no cartão")</f>
        <v/>
      </c>
    </row>
    <row r="6910" customFormat="false" ht="13.5" hidden="false" customHeight="false" outlineLevel="0" collapsed="false">
      <c r="A6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0" s="0" t="str">
        <f aca="false">IF($A6910="","",INDEX(CARTAO_COMPRAS!$C:$C,INT((ROW()-2)/20)+2))</f>
        <v/>
      </c>
      <c r="C6910" s="0" t="str">
        <f aca="false">IF($A6910="","",INDEX(CARTAO_COMPRAS!$D:$D,INT((ROW()-2)/20)+2))</f>
        <v/>
      </c>
      <c r="D6910" s="0" t="str">
        <f aca="false">IF($A6910="","",INDEX(CARTAO_COMPRAS!$E:$E,INT((ROW()-2)/20)+2))</f>
        <v/>
      </c>
      <c r="E6910" s="0" t="str">
        <f aca="false">IF($A6910="","",INDEX(CARTAO_COMPRAS!$H:$H,INT((ROW()-2)/20)+2)+MOD(ROW()-2,20))</f>
        <v/>
      </c>
      <c r="F6910" s="0" t="str">
        <f aca="false">IF($A6910="","",INDEX(CARTAO_COMPRAS!$G:$G,INT((ROW()-2)/20)+2))</f>
        <v/>
      </c>
      <c r="G6910" s="5" t="str">
        <f aca="false">IF($A6910="","",INDEX(CARTAO_COMPRAS!$I:$I,INT((ROW()-2)/20)+2))</f>
        <v/>
      </c>
      <c r="H6910" s="4" t="str">
        <f aca="false">IF($A6910="","",EDATE(INDEX(CARTAO_COMPRAS!$J:$J,INT((ROW()-2)/20)+2),MOD(ROW()-2,20)))</f>
        <v/>
      </c>
      <c r="I6910" s="4" t="str">
        <f aca="false">IF($H6910="","",$H6910-WEEKDAY($H6910,2)+1)</f>
        <v/>
      </c>
      <c r="J6910" s="4" t="str">
        <f aca="false">IF($I6910="","",$I6910+6)</f>
        <v/>
      </c>
      <c r="K6910" s="6" t="str">
        <f aca="false">IF($H6910="","",DATE(YEAR($H6910),MONTH($H6910),1))</f>
        <v/>
      </c>
      <c r="L6910" s="0" t="str">
        <f aca="false">IF($A6910="","",INDEX(CARTAO_COMPRAS!$K:$K,INT((ROW()-2)/20)+2))</f>
        <v/>
      </c>
      <c r="M6910" s="0" t="str">
        <f aca="false">IF($A6910="","","Compra no cartão")</f>
        <v/>
      </c>
    </row>
    <row r="6911" customFormat="false" ht="13.5" hidden="false" customHeight="false" outlineLevel="0" collapsed="false">
      <c r="A6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1" s="0" t="str">
        <f aca="false">IF($A6911="","",INDEX(CARTAO_COMPRAS!$C:$C,INT((ROW()-2)/20)+2))</f>
        <v/>
      </c>
      <c r="C6911" s="0" t="str">
        <f aca="false">IF($A6911="","",INDEX(CARTAO_COMPRAS!$D:$D,INT((ROW()-2)/20)+2))</f>
        <v/>
      </c>
      <c r="D6911" s="0" t="str">
        <f aca="false">IF($A6911="","",INDEX(CARTAO_COMPRAS!$E:$E,INT((ROW()-2)/20)+2))</f>
        <v/>
      </c>
      <c r="E6911" s="0" t="str">
        <f aca="false">IF($A6911="","",INDEX(CARTAO_COMPRAS!$H:$H,INT((ROW()-2)/20)+2)+MOD(ROW()-2,20))</f>
        <v/>
      </c>
      <c r="F6911" s="0" t="str">
        <f aca="false">IF($A6911="","",INDEX(CARTAO_COMPRAS!$G:$G,INT((ROW()-2)/20)+2))</f>
        <v/>
      </c>
      <c r="G6911" s="5" t="str">
        <f aca="false">IF($A6911="","",INDEX(CARTAO_COMPRAS!$I:$I,INT((ROW()-2)/20)+2))</f>
        <v/>
      </c>
      <c r="H6911" s="4" t="str">
        <f aca="false">IF($A6911="","",EDATE(INDEX(CARTAO_COMPRAS!$J:$J,INT((ROW()-2)/20)+2),MOD(ROW()-2,20)))</f>
        <v/>
      </c>
      <c r="I6911" s="4" t="str">
        <f aca="false">IF($H6911="","",$H6911-WEEKDAY($H6911,2)+1)</f>
        <v/>
      </c>
      <c r="J6911" s="4" t="str">
        <f aca="false">IF($I6911="","",$I6911+6)</f>
        <v/>
      </c>
      <c r="K6911" s="6" t="str">
        <f aca="false">IF($H6911="","",DATE(YEAR($H6911),MONTH($H6911),1))</f>
        <v/>
      </c>
      <c r="L6911" s="0" t="str">
        <f aca="false">IF($A6911="","",INDEX(CARTAO_COMPRAS!$K:$K,INT((ROW()-2)/20)+2))</f>
        <v/>
      </c>
      <c r="M6911" s="0" t="str">
        <f aca="false">IF($A6911="","","Compra no cartão")</f>
        <v/>
      </c>
    </row>
    <row r="6912" customFormat="false" ht="13.5" hidden="false" customHeight="false" outlineLevel="0" collapsed="false">
      <c r="A6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2" s="0" t="str">
        <f aca="false">IF($A6912="","",INDEX(CARTAO_COMPRAS!$C:$C,INT((ROW()-2)/20)+2))</f>
        <v/>
      </c>
      <c r="C6912" s="0" t="str">
        <f aca="false">IF($A6912="","",INDEX(CARTAO_COMPRAS!$D:$D,INT((ROW()-2)/20)+2))</f>
        <v/>
      </c>
      <c r="D6912" s="0" t="str">
        <f aca="false">IF($A6912="","",INDEX(CARTAO_COMPRAS!$E:$E,INT((ROW()-2)/20)+2))</f>
        <v/>
      </c>
      <c r="E6912" s="0" t="str">
        <f aca="false">IF($A6912="","",INDEX(CARTAO_COMPRAS!$H:$H,INT((ROW()-2)/20)+2)+MOD(ROW()-2,20))</f>
        <v/>
      </c>
      <c r="F6912" s="0" t="str">
        <f aca="false">IF($A6912="","",INDEX(CARTAO_COMPRAS!$G:$G,INT((ROW()-2)/20)+2))</f>
        <v/>
      </c>
      <c r="G6912" s="5" t="str">
        <f aca="false">IF($A6912="","",INDEX(CARTAO_COMPRAS!$I:$I,INT((ROW()-2)/20)+2))</f>
        <v/>
      </c>
      <c r="H6912" s="4" t="str">
        <f aca="false">IF($A6912="","",EDATE(INDEX(CARTAO_COMPRAS!$J:$J,INT((ROW()-2)/20)+2),MOD(ROW()-2,20)))</f>
        <v/>
      </c>
      <c r="I6912" s="4" t="str">
        <f aca="false">IF($H6912="","",$H6912-WEEKDAY($H6912,2)+1)</f>
        <v/>
      </c>
      <c r="J6912" s="4" t="str">
        <f aca="false">IF($I6912="","",$I6912+6)</f>
        <v/>
      </c>
      <c r="K6912" s="6" t="str">
        <f aca="false">IF($H6912="","",DATE(YEAR($H6912),MONTH($H6912),1))</f>
        <v/>
      </c>
      <c r="L6912" s="0" t="str">
        <f aca="false">IF($A6912="","",INDEX(CARTAO_COMPRAS!$K:$K,INT((ROW()-2)/20)+2))</f>
        <v/>
      </c>
      <c r="M6912" s="0" t="str">
        <f aca="false">IF($A6912="","","Compra no cartão")</f>
        <v/>
      </c>
    </row>
    <row r="6913" customFormat="false" ht="13.5" hidden="false" customHeight="false" outlineLevel="0" collapsed="false">
      <c r="A6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3" s="0" t="str">
        <f aca="false">IF($A6913="","",INDEX(CARTAO_COMPRAS!$C:$C,INT((ROW()-2)/20)+2))</f>
        <v/>
      </c>
      <c r="C6913" s="0" t="str">
        <f aca="false">IF($A6913="","",INDEX(CARTAO_COMPRAS!$D:$D,INT((ROW()-2)/20)+2))</f>
        <v/>
      </c>
      <c r="D6913" s="0" t="str">
        <f aca="false">IF($A6913="","",INDEX(CARTAO_COMPRAS!$E:$E,INT((ROW()-2)/20)+2))</f>
        <v/>
      </c>
      <c r="E6913" s="0" t="str">
        <f aca="false">IF($A6913="","",INDEX(CARTAO_COMPRAS!$H:$H,INT((ROW()-2)/20)+2)+MOD(ROW()-2,20))</f>
        <v/>
      </c>
      <c r="F6913" s="0" t="str">
        <f aca="false">IF($A6913="","",INDEX(CARTAO_COMPRAS!$G:$G,INT((ROW()-2)/20)+2))</f>
        <v/>
      </c>
      <c r="G6913" s="5" t="str">
        <f aca="false">IF($A6913="","",INDEX(CARTAO_COMPRAS!$I:$I,INT((ROW()-2)/20)+2))</f>
        <v/>
      </c>
      <c r="H6913" s="4" t="str">
        <f aca="false">IF($A6913="","",EDATE(INDEX(CARTAO_COMPRAS!$J:$J,INT((ROW()-2)/20)+2),MOD(ROW()-2,20)))</f>
        <v/>
      </c>
      <c r="I6913" s="4" t="str">
        <f aca="false">IF($H6913="","",$H6913-WEEKDAY($H6913,2)+1)</f>
        <v/>
      </c>
      <c r="J6913" s="4" t="str">
        <f aca="false">IF($I6913="","",$I6913+6)</f>
        <v/>
      </c>
      <c r="K6913" s="6" t="str">
        <f aca="false">IF($H6913="","",DATE(YEAR($H6913),MONTH($H6913),1))</f>
        <v/>
      </c>
      <c r="L6913" s="0" t="str">
        <f aca="false">IF($A6913="","",INDEX(CARTAO_COMPRAS!$K:$K,INT((ROW()-2)/20)+2))</f>
        <v/>
      </c>
      <c r="M6913" s="0" t="str">
        <f aca="false">IF($A6913="","","Compra no cartão")</f>
        <v/>
      </c>
    </row>
    <row r="6914" customFormat="false" ht="13.5" hidden="false" customHeight="false" outlineLevel="0" collapsed="false">
      <c r="A6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4" s="0" t="str">
        <f aca="false">IF($A6914="","",INDEX(CARTAO_COMPRAS!$C:$C,INT((ROW()-2)/20)+2))</f>
        <v/>
      </c>
      <c r="C6914" s="0" t="str">
        <f aca="false">IF($A6914="","",INDEX(CARTAO_COMPRAS!$D:$D,INT((ROW()-2)/20)+2))</f>
        <v/>
      </c>
      <c r="D6914" s="0" t="str">
        <f aca="false">IF($A6914="","",INDEX(CARTAO_COMPRAS!$E:$E,INT((ROW()-2)/20)+2))</f>
        <v/>
      </c>
      <c r="E6914" s="0" t="str">
        <f aca="false">IF($A6914="","",INDEX(CARTAO_COMPRAS!$H:$H,INT((ROW()-2)/20)+2)+MOD(ROW()-2,20))</f>
        <v/>
      </c>
      <c r="F6914" s="0" t="str">
        <f aca="false">IF($A6914="","",INDEX(CARTAO_COMPRAS!$G:$G,INT((ROW()-2)/20)+2))</f>
        <v/>
      </c>
      <c r="G6914" s="5" t="str">
        <f aca="false">IF($A6914="","",INDEX(CARTAO_COMPRAS!$I:$I,INT((ROW()-2)/20)+2))</f>
        <v/>
      </c>
      <c r="H6914" s="4" t="str">
        <f aca="false">IF($A6914="","",EDATE(INDEX(CARTAO_COMPRAS!$J:$J,INT((ROW()-2)/20)+2),MOD(ROW()-2,20)))</f>
        <v/>
      </c>
      <c r="I6914" s="4" t="str">
        <f aca="false">IF($H6914="","",$H6914-WEEKDAY($H6914,2)+1)</f>
        <v/>
      </c>
      <c r="J6914" s="4" t="str">
        <f aca="false">IF($I6914="","",$I6914+6)</f>
        <v/>
      </c>
      <c r="K6914" s="6" t="str">
        <f aca="false">IF($H6914="","",DATE(YEAR($H6914),MONTH($H6914),1))</f>
        <v/>
      </c>
      <c r="L6914" s="0" t="str">
        <f aca="false">IF($A6914="","",INDEX(CARTAO_COMPRAS!$K:$K,INT((ROW()-2)/20)+2))</f>
        <v/>
      </c>
      <c r="M6914" s="0" t="str">
        <f aca="false">IF($A6914="","","Compra no cartão")</f>
        <v/>
      </c>
    </row>
    <row r="6915" customFormat="false" ht="13.5" hidden="false" customHeight="false" outlineLevel="0" collapsed="false">
      <c r="A6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5" s="0" t="str">
        <f aca="false">IF($A6915="","",INDEX(CARTAO_COMPRAS!$C:$C,INT((ROW()-2)/20)+2))</f>
        <v/>
      </c>
      <c r="C6915" s="0" t="str">
        <f aca="false">IF($A6915="","",INDEX(CARTAO_COMPRAS!$D:$D,INT((ROW()-2)/20)+2))</f>
        <v/>
      </c>
      <c r="D6915" s="0" t="str">
        <f aca="false">IF($A6915="","",INDEX(CARTAO_COMPRAS!$E:$E,INT((ROW()-2)/20)+2))</f>
        <v/>
      </c>
      <c r="E6915" s="0" t="str">
        <f aca="false">IF($A6915="","",INDEX(CARTAO_COMPRAS!$H:$H,INT((ROW()-2)/20)+2)+MOD(ROW()-2,20))</f>
        <v/>
      </c>
      <c r="F6915" s="0" t="str">
        <f aca="false">IF($A6915="","",INDEX(CARTAO_COMPRAS!$G:$G,INT((ROW()-2)/20)+2))</f>
        <v/>
      </c>
      <c r="G6915" s="5" t="str">
        <f aca="false">IF($A6915="","",INDEX(CARTAO_COMPRAS!$I:$I,INT((ROW()-2)/20)+2))</f>
        <v/>
      </c>
      <c r="H6915" s="4" t="str">
        <f aca="false">IF($A6915="","",EDATE(INDEX(CARTAO_COMPRAS!$J:$J,INT((ROW()-2)/20)+2),MOD(ROW()-2,20)))</f>
        <v/>
      </c>
      <c r="I6915" s="4" t="str">
        <f aca="false">IF($H6915="","",$H6915-WEEKDAY($H6915,2)+1)</f>
        <v/>
      </c>
      <c r="J6915" s="4" t="str">
        <f aca="false">IF($I6915="","",$I6915+6)</f>
        <v/>
      </c>
      <c r="K6915" s="6" t="str">
        <f aca="false">IF($H6915="","",DATE(YEAR($H6915),MONTH($H6915),1))</f>
        <v/>
      </c>
      <c r="L6915" s="0" t="str">
        <f aca="false">IF($A6915="","",INDEX(CARTAO_COMPRAS!$K:$K,INT((ROW()-2)/20)+2))</f>
        <v/>
      </c>
      <c r="M6915" s="0" t="str">
        <f aca="false">IF($A6915="","","Compra no cartão")</f>
        <v/>
      </c>
    </row>
    <row r="6916" customFormat="false" ht="13.5" hidden="false" customHeight="false" outlineLevel="0" collapsed="false">
      <c r="A6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6" s="0" t="str">
        <f aca="false">IF($A6916="","",INDEX(CARTAO_COMPRAS!$C:$C,INT((ROW()-2)/20)+2))</f>
        <v/>
      </c>
      <c r="C6916" s="0" t="str">
        <f aca="false">IF($A6916="","",INDEX(CARTAO_COMPRAS!$D:$D,INT((ROW()-2)/20)+2))</f>
        <v/>
      </c>
      <c r="D6916" s="0" t="str">
        <f aca="false">IF($A6916="","",INDEX(CARTAO_COMPRAS!$E:$E,INT((ROW()-2)/20)+2))</f>
        <v/>
      </c>
      <c r="E6916" s="0" t="str">
        <f aca="false">IF($A6916="","",INDEX(CARTAO_COMPRAS!$H:$H,INT((ROW()-2)/20)+2)+MOD(ROW()-2,20))</f>
        <v/>
      </c>
      <c r="F6916" s="0" t="str">
        <f aca="false">IF($A6916="","",INDEX(CARTAO_COMPRAS!$G:$G,INT((ROW()-2)/20)+2))</f>
        <v/>
      </c>
      <c r="G6916" s="5" t="str">
        <f aca="false">IF($A6916="","",INDEX(CARTAO_COMPRAS!$I:$I,INT((ROW()-2)/20)+2))</f>
        <v/>
      </c>
      <c r="H6916" s="4" t="str">
        <f aca="false">IF($A6916="","",EDATE(INDEX(CARTAO_COMPRAS!$J:$J,INT((ROW()-2)/20)+2),MOD(ROW()-2,20)))</f>
        <v/>
      </c>
      <c r="I6916" s="4" t="str">
        <f aca="false">IF($H6916="","",$H6916-WEEKDAY($H6916,2)+1)</f>
        <v/>
      </c>
      <c r="J6916" s="4" t="str">
        <f aca="false">IF($I6916="","",$I6916+6)</f>
        <v/>
      </c>
      <c r="K6916" s="6" t="str">
        <f aca="false">IF($H6916="","",DATE(YEAR($H6916),MONTH($H6916),1))</f>
        <v/>
      </c>
      <c r="L6916" s="0" t="str">
        <f aca="false">IF($A6916="","",INDEX(CARTAO_COMPRAS!$K:$K,INT((ROW()-2)/20)+2))</f>
        <v/>
      </c>
      <c r="M6916" s="0" t="str">
        <f aca="false">IF($A6916="","","Compra no cartão")</f>
        <v/>
      </c>
    </row>
    <row r="6917" customFormat="false" ht="13.5" hidden="false" customHeight="false" outlineLevel="0" collapsed="false">
      <c r="A6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7" s="0" t="str">
        <f aca="false">IF($A6917="","",INDEX(CARTAO_COMPRAS!$C:$C,INT((ROW()-2)/20)+2))</f>
        <v/>
      </c>
      <c r="C6917" s="0" t="str">
        <f aca="false">IF($A6917="","",INDEX(CARTAO_COMPRAS!$D:$D,INT((ROW()-2)/20)+2))</f>
        <v/>
      </c>
      <c r="D6917" s="0" t="str">
        <f aca="false">IF($A6917="","",INDEX(CARTAO_COMPRAS!$E:$E,INT((ROW()-2)/20)+2))</f>
        <v/>
      </c>
      <c r="E6917" s="0" t="str">
        <f aca="false">IF($A6917="","",INDEX(CARTAO_COMPRAS!$H:$H,INT((ROW()-2)/20)+2)+MOD(ROW()-2,20))</f>
        <v/>
      </c>
      <c r="F6917" s="0" t="str">
        <f aca="false">IF($A6917="","",INDEX(CARTAO_COMPRAS!$G:$G,INT((ROW()-2)/20)+2))</f>
        <v/>
      </c>
      <c r="G6917" s="5" t="str">
        <f aca="false">IF($A6917="","",INDEX(CARTAO_COMPRAS!$I:$I,INT((ROW()-2)/20)+2))</f>
        <v/>
      </c>
      <c r="H6917" s="4" t="str">
        <f aca="false">IF($A6917="","",EDATE(INDEX(CARTAO_COMPRAS!$J:$J,INT((ROW()-2)/20)+2),MOD(ROW()-2,20)))</f>
        <v/>
      </c>
      <c r="I6917" s="4" t="str">
        <f aca="false">IF($H6917="","",$H6917-WEEKDAY($H6917,2)+1)</f>
        <v/>
      </c>
      <c r="J6917" s="4" t="str">
        <f aca="false">IF($I6917="","",$I6917+6)</f>
        <v/>
      </c>
      <c r="K6917" s="6" t="str">
        <f aca="false">IF($H6917="","",DATE(YEAR($H6917),MONTH($H6917),1))</f>
        <v/>
      </c>
      <c r="L6917" s="0" t="str">
        <f aca="false">IF($A6917="","",INDEX(CARTAO_COMPRAS!$K:$K,INT((ROW()-2)/20)+2))</f>
        <v/>
      </c>
      <c r="M6917" s="0" t="str">
        <f aca="false">IF($A6917="","","Compra no cartão")</f>
        <v/>
      </c>
    </row>
    <row r="6918" customFormat="false" ht="13.5" hidden="false" customHeight="false" outlineLevel="0" collapsed="false">
      <c r="A6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8" s="0" t="str">
        <f aca="false">IF($A6918="","",INDEX(CARTAO_COMPRAS!$C:$C,INT((ROW()-2)/20)+2))</f>
        <v/>
      </c>
      <c r="C6918" s="0" t="str">
        <f aca="false">IF($A6918="","",INDEX(CARTAO_COMPRAS!$D:$D,INT((ROW()-2)/20)+2))</f>
        <v/>
      </c>
      <c r="D6918" s="0" t="str">
        <f aca="false">IF($A6918="","",INDEX(CARTAO_COMPRAS!$E:$E,INT((ROW()-2)/20)+2))</f>
        <v/>
      </c>
      <c r="E6918" s="0" t="str">
        <f aca="false">IF($A6918="","",INDEX(CARTAO_COMPRAS!$H:$H,INT((ROW()-2)/20)+2)+MOD(ROW()-2,20))</f>
        <v/>
      </c>
      <c r="F6918" s="0" t="str">
        <f aca="false">IF($A6918="","",INDEX(CARTAO_COMPRAS!$G:$G,INT((ROW()-2)/20)+2))</f>
        <v/>
      </c>
      <c r="G6918" s="5" t="str">
        <f aca="false">IF($A6918="","",INDEX(CARTAO_COMPRAS!$I:$I,INT((ROW()-2)/20)+2))</f>
        <v/>
      </c>
      <c r="H6918" s="4" t="str">
        <f aca="false">IF($A6918="","",EDATE(INDEX(CARTAO_COMPRAS!$J:$J,INT((ROW()-2)/20)+2),MOD(ROW()-2,20)))</f>
        <v/>
      </c>
      <c r="I6918" s="4" t="str">
        <f aca="false">IF($H6918="","",$H6918-WEEKDAY($H6918,2)+1)</f>
        <v/>
      </c>
      <c r="J6918" s="4" t="str">
        <f aca="false">IF($I6918="","",$I6918+6)</f>
        <v/>
      </c>
      <c r="K6918" s="6" t="str">
        <f aca="false">IF($H6918="","",DATE(YEAR($H6918),MONTH($H6918),1))</f>
        <v/>
      </c>
      <c r="L6918" s="0" t="str">
        <f aca="false">IF($A6918="","",INDEX(CARTAO_COMPRAS!$K:$K,INT((ROW()-2)/20)+2))</f>
        <v/>
      </c>
      <c r="M6918" s="0" t="str">
        <f aca="false">IF($A6918="","","Compra no cartão")</f>
        <v/>
      </c>
    </row>
    <row r="6919" customFormat="false" ht="13.5" hidden="false" customHeight="false" outlineLevel="0" collapsed="false">
      <c r="A6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19" s="0" t="str">
        <f aca="false">IF($A6919="","",INDEX(CARTAO_COMPRAS!$C:$C,INT((ROW()-2)/20)+2))</f>
        <v/>
      </c>
      <c r="C6919" s="0" t="str">
        <f aca="false">IF($A6919="","",INDEX(CARTAO_COMPRAS!$D:$D,INT((ROW()-2)/20)+2))</f>
        <v/>
      </c>
      <c r="D6919" s="0" t="str">
        <f aca="false">IF($A6919="","",INDEX(CARTAO_COMPRAS!$E:$E,INT((ROW()-2)/20)+2))</f>
        <v/>
      </c>
      <c r="E6919" s="0" t="str">
        <f aca="false">IF($A6919="","",INDEX(CARTAO_COMPRAS!$H:$H,INT((ROW()-2)/20)+2)+MOD(ROW()-2,20))</f>
        <v/>
      </c>
      <c r="F6919" s="0" t="str">
        <f aca="false">IF($A6919="","",INDEX(CARTAO_COMPRAS!$G:$G,INT((ROW()-2)/20)+2))</f>
        <v/>
      </c>
      <c r="G6919" s="5" t="str">
        <f aca="false">IF($A6919="","",INDEX(CARTAO_COMPRAS!$I:$I,INT((ROW()-2)/20)+2))</f>
        <v/>
      </c>
      <c r="H6919" s="4" t="str">
        <f aca="false">IF($A6919="","",EDATE(INDEX(CARTAO_COMPRAS!$J:$J,INT((ROW()-2)/20)+2),MOD(ROW()-2,20)))</f>
        <v/>
      </c>
      <c r="I6919" s="4" t="str">
        <f aca="false">IF($H6919="","",$H6919-WEEKDAY($H6919,2)+1)</f>
        <v/>
      </c>
      <c r="J6919" s="4" t="str">
        <f aca="false">IF($I6919="","",$I6919+6)</f>
        <v/>
      </c>
      <c r="K6919" s="6" t="str">
        <f aca="false">IF($H6919="","",DATE(YEAR($H6919),MONTH($H6919),1))</f>
        <v/>
      </c>
      <c r="L6919" s="0" t="str">
        <f aca="false">IF($A6919="","",INDEX(CARTAO_COMPRAS!$K:$K,INT((ROW()-2)/20)+2))</f>
        <v/>
      </c>
      <c r="M6919" s="0" t="str">
        <f aca="false">IF($A6919="","","Compra no cartão")</f>
        <v/>
      </c>
    </row>
    <row r="6920" customFormat="false" ht="13.5" hidden="false" customHeight="false" outlineLevel="0" collapsed="false">
      <c r="A6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0" s="0" t="str">
        <f aca="false">IF($A6920="","",INDEX(CARTAO_COMPRAS!$C:$C,INT((ROW()-2)/20)+2))</f>
        <v/>
      </c>
      <c r="C6920" s="0" t="str">
        <f aca="false">IF($A6920="","",INDEX(CARTAO_COMPRAS!$D:$D,INT((ROW()-2)/20)+2))</f>
        <v/>
      </c>
      <c r="D6920" s="0" t="str">
        <f aca="false">IF($A6920="","",INDEX(CARTAO_COMPRAS!$E:$E,INT((ROW()-2)/20)+2))</f>
        <v/>
      </c>
      <c r="E6920" s="0" t="str">
        <f aca="false">IF($A6920="","",INDEX(CARTAO_COMPRAS!$H:$H,INT((ROW()-2)/20)+2)+MOD(ROW()-2,20))</f>
        <v/>
      </c>
      <c r="F6920" s="0" t="str">
        <f aca="false">IF($A6920="","",INDEX(CARTAO_COMPRAS!$G:$G,INT((ROW()-2)/20)+2))</f>
        <v/>
      </c>
      <c r="G6920" s="5" t="str">
        <f aca="false">IF($A6920="","",INDEX(CARTAO_COMPRAS!$I:$I,INT((ROW()-2)/20)+2))</f>
        <v/>
      </c>
      <c r="H6920" s="4" t="str">
        <f aca="false">IF($A6920="","",EDATE(INDEX(CARTAO_COMPRAS!$J:$J,INT((ROW()-2)/20)+2),MOD(ROW()-2,20)))</f>
        <v/>
      </c>
      <c r="I6920" s="4" t="str">
        <f aca="false">IF($H6920="","",$H6920-WEEKDAY($H6920,2)+1)</f>
        <v/>
      </c>
      <c r="J6920" s="4" t="str">
        <f aca="false">IF($I6920="","",$I6920+6)</f>
        <v/>
      </c>
      <c r="K6920" s="6" t="str">
        <f aca="false">IF($H6920="","",DATE(YEAR($H6920),MONTH($H6920),1))</f>
        <v/>
      </c>
      <c r="L6920" s="0" t="str">
        <f aca="false">IF($A6920="","",INDEX(CARTAO_COMPRAS!$K:$K,INT((ROW()-2)/20)+2))</f>
        <v/>
      </c>
      <c r="M6920" s="0" t="str">
        <f aca="false">IF($A6920="","","Compra no cartão")</f>
        <v/>
      </c>
    </row>
    <row r="6921" customFormat="false" ht="13.5" hidden="false" customHeight="false" outlineLevel="0" collapsed="false">
      <c r="A6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1" s="0" t="str">
        <f aca="false">IF($A6921="","",INDEX(CARTAO_COMPRAS!$C:$C,INT((ROW()-2)/20)+2))</f>
        <v/>
      </c>
      <c r="C6921" s="0" t="str">
        <f aca="false">IF($A6921="","",INDEX(CARTAO_COMPRAS!$D:$D,INT((ROW()-2)/20)+2))</f>
        <v/>
      </c>
      <c r="D6921" s="0" t="str">
        <f aca="false">IF($A6921="","",INDEX(CARTAO_COMPRAS!$E:$E,INT((ROW()-2)/20)+2))</f>
        <v/>
      </c>
      <c r="E6921" s="0" t="str">
        <f aca="false">IF($A6921="","",INDEX(CARTAO_COMPRAS!$H:$H,INT((ROW()-2)/20)+2)+MOD(ROW()-2,20))</f>
        <v/>
      </c>
      <c r="F6921" s="0" t="str">
        <f aca="false">IF($A6921="","",INDEX(CARTAO_COMPRAS!$G:$G,INT((ROW()-2)/20)+2))</f>
        <v/>
      </c>
      <c r="G6921" s="5" t="str">
        <f aca="false">IF($A6921="","",INDEX(CARTAO_COMPRAS!$I:$I,INT((ROW()-2)/20)+2))</f>
        <v/>
      </c>
      <c r="H6921" s="4" t="str">
        <f aca="false">IF($A6921="","",EDATE(INDEX(CARTAO_COMPRAS!$J:$J,INT((ROW()-2)/20)+2),MOD(ROW()-2,20)))</f>
        <v/>
      </c>
      <c r="I6921" s="4" t="str">
        <f aca="false">IF($H6921="","",$H6921-WEEKDAY($H6921,2)+1)</f>
        <v/>
      </c>
      <c r="J6921" s="4" t="str">
        <f aca="false">IF($I6921="","",$I6921+6)</f>
        <v/>
      </c>
      <c r="K6921" s="6" t="str">
        <f aca="false">IF($H6921="","",DATE(YEAR($H6921),MONTH($H6921),1))</f>
        <v/>
      </c>
      <c r="L6921" s="0" t="str">
        <f aca="false">IF($A6921="","",INDEX(CARTAO_COMPRAS!$K:$K,INT((ROW()-2)/20)+2))</f>
        <v/>
      </c>
      <c r="M6921" s="0" t="str">
        <f aca="false">IF($A6921="","","Compra no cartão")</f>
        <v/>
      </c>
    </row>
    <row r="6922" customFormat="false" ht="13.5" hidden="false" customHeight="false" outlineLevel="0" collapsed="false">
      <c r="A6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2" s="0" t="str">
        <f aca="false">IF($A6922="","",INDEX(CARTAO_COMPRAS!$C:$C,INT((ROW()-2)/20)+2))</f>
        <v/>
      </c>
      <c r="C6922" s="0" t="str">
        <f aca="false">IF($A6922="","",INDEX(CARTAO_COMPRAS!$D:$D,INT((ROW()-2)/20)+2))</f>
        <v/>
      </c>
      <c r="D6922" s="0" t="str">
        <f aca="false">IF($A6922="","",INDEX(CARTAO_COMPRAS!$E:$E,INT((ROW()-2)/20)+2))</f>
        <v/>
      </c>
      <c r="E6922" s="0" t="str">
        <f aca="false">IF($A6922="","",INDEX(CARTAO_COMPRAS!$H:$H,INT((ROW()-2)/20)+2)+MOD(ROW()-2,20))</f>
        <v/>
      </c>
      <c r="F6922" s="0" t="str">
        <f aca="false">IF($A6922="","",INDEX(CARTAO_COMPRAS!$G:$G,INT((ROW()-2)/20)+2))</f>
        <v/>
      </c>
      <c r="G6922" s="5" t="str">
        <f aca="false">IF($A6922="","",INDEX(CARTAO_COMPRAS!$I:$I,INT((ROW()-2)/20)+2))</f>
        <v/>
      </c>
      <c r="H6922" s="4" t="str">
        <f aca="false">IF($A6922="","",EDATE(INDEX(CARTAO_COMPRAS!$J:$J,INT((ROW()-2)/20)+2),MOD(ROW()-2,20)))</f>
        <v/>
      </c>
      <c r="I6922" s="4" t="str">
        <f aca="false">IF($H6922="","",$H6922-WEEKDAY($H6922,2)+1)</f>
        <v/>
      </c>
      <c r="J6922" s="4" t="str">
        <f aca="false">IF($I6922="","",$I6922+6)</f>
        <v/>
      </c>
      <c r="K6922" s="6" t="str">
        <f aca="false">IF($H6922="","",DATE(YEAR($H6922),MONTH($H6922),1))</f>
        <v/>
      </c>
      <c r="L6922" s="0" t="str">
        <f aca="false">IF($A6922="","",INDEX(CARTAO_COMPRAS!$K:$K,INT((ROW()-2)/20)+2))</f>
        <v/>
      </c>
      <c r="M6922" s="0" t="str">
        <f aca="false">IF($A6922="","","Compra no cartão")</f>
        <v/>
      </c>
    </row>
    <row r="6923" customFormat="false" ht="13.5" hidden="false" customHeight="false" outlineLevel="0" collapsed="false">
      <c r="A6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3" s="0" t="str">
        <f aca="false">IF($A6923="","",INDEX(CARTAO_COMPRAS!$C:$C,INT((ROW()-2)/20)+2))</f>
        <v/>
      </c>
      <c r="C6923" s="0" t="str">
        <f aca="false">IF($A6923="","",INDEX(CARTAO_COMPRAS!$D:$D,INT((ROW()-2)/20)+2))</f>
        <v/>
      </c>
      <c r="D6923" s="0" t="str">
        <f aca="false">IF($A6923="","",INDEX(CARTAO_COMPRAS!$E:$E,INT((ROW()-2)/20)+2))</f>
        <v/>
      </c>
      <c r="E6923" s="0" t="str">
        <f aca="false">IF($A6923="","",INDEX(CARTAO_COMPRAS!$H:$H,INT((ROW()-2)/20)+2)+MOD(ROW()-2,20))</f>
        <v/>
      </c>
      <c r="F6923" s="0" t="str">
        <f aca="false">IF($A6923="","",INDEX(CARTAO_COMPRAS!$G:$G,INT((ROW()-2)/20)+2))</f>
        <v/>
      </c>
      <c r="G6923" s="5" t="str">
        <f aca="false">IF($A6923="","",INDEX(CARTAO_COMPRAS!$I:$I,INT((ROW()-2)/20)+2))</f>
        <v/>
      </c>
      <c r="H6923" s="4" t="str">
        <f aca="false">IF($A6923="","",EDATE(INDEX(CARTAO_COMPRAS!$J:$J,INT((ROW()-2)/20)+2),MOD(ROW()-2,20)))</f>
        <v/>
      </c>
      <c r="I6923" s="4" t="str">
        <f aca="false">IF($H6923="","",$H6923-WEEKDAY($H6923,2)+1)</f>
        <v/>
      </c>
      <c r="J6923" s="4" t="str">
        <f aca="false">IF($I6923="","",$I6923+6)</f>
        <v/>
      </c>
      <c r="K6923" s="6" t="str">
        <f aca="false">IF($H6923="","",DATE(YEAR($H6923),MONTH($H6923),1))</f>
        <v/>
      </c>
      <c r="L6923" s="0" t="str">
        <f aca="false">IF($A6923="","",INDEX(CARTAO_COMPRAS!$K:$K,INT((ROW()-2)/20)+2))</f>
        <v/>
      </c>
      <c r="M6923" s="0" t="str">
        <f aca="false">IF($A6923="","","Compra no cartão")</f>
        <v/>
      </c>
    </row>
    <row r="6924" customFormat="false" ht="13.5" hidden="false" customHeight="false" outlineLevel="0" collapsed="false">
      <c r="A6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4" s="0" t="str">
        <f aca="false">IF($A6924="","",INDEX(CARTAO_COMPRAS!$C:$C,INT((ROW()-2)/20)+2))</f>
        <v/>
      </c>
      <c r="C6924" s="0" t="str">
        <f aca="false">IF($A6924="","",INDEX(CARTAO_COMPRAS!$D:$D,INT((ROW()-2)/20)+2))</f>
        <v/>
      </c>
      <c r="D6924" s="0" t="str">
        <f aca="false">IF($A6924="","",INDEX(CARTAO_COMPRAS!$E:$E,INT((ROW()-2)/20)+2))</f>
        <v/>
      </c>
      <c r="E6924" s="0" t="str">
        <f aca="false">IF($A6924="","",INDEX(CARTAO_COMPRAS!$H:$H,INT((ROW()-2)/20)+2)+MOD(ROW()-2,20))</f>
        <v/>
      </c>
      <c r="F6924" s="0" t="str">
        <f aca="false">IF($A6924="","",INDEX(CARTAO_COMPRAS!$G:$G,INT((ROW()-2)/20)+2))</f>
        <v/>
      </c>
      <c r="G6924" s="5" t="str">
        <f aca="false">IF($A6924="","",INDEX(CARTAO_COMPRAS!$I:$I,INT((ROW()-2)/20)+2))</f>
        <v/>
      </c>
      <c r="H6924" s="4" t="str">
        <f aca="false">IF($A6924="","",EDATE(INDEX(CARTAO_COMPRAS!$J:$J,INT((ROW()-2)/20)+2),MOD(ROW()-2,20)))</f>
        <v/>
      </c>
      <c r="I6924" s="4" t="str">
        <f aca="false">IF($H6924="","",$H6924-WEEKDAY($H6924,2)+1)</f>
        <v/>
      </c>
      <c r="J6924" s="4" t="str">
        <f aca="false">IF($I6924="","",$I6924+6)</f>
        <v/>
      </c>
      <c r="K6924" s="6" t="str">
        <f aca="false">IF($H6924="","",DATE(YEAR($H6924),MONTH($H6924),1))</f>
        <v/>
      </c>
      <c r="L6924" s="0" t="str">
        <f aca="false">IF($A6924="","",INDEX(CARTAO_COMPRAS!$K:$K,INT((ROW()-2)/20)+2))</f>
        <v/>
      </c>
      <c r="M6924" s="0" t="str">
        <f aca="false">IF($A6924="","","Compra no cartão")</f>
        <v/>
      </c>
    </row>
    <row r="6925" customFormat="false" ht="13.5" hidden="false" customHeight="false" outlineLevel="0" collapsed="false">
      <c r="A6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5" s="0" t="str">
        <f aca="false">IF($A6925="","",INDEX(CARTAO_COMPRAS!$C:$C,INT((ROW()-2)/20)+2))</f>
        <v/>
      </c>
      <c r="C6925" s="0" t="str">
        <f aca="false">IF($A6925="","",INDEX(CARTAO_COMPRAS!$D:$D,INT((ROW()-2)/20)+2))</f>
        <v/>
      </c>
      <c r="D6925" s="0" t="str">
        <f aca="false">IF($A6925="","",INDEX(CARTAO_COMPRAS!$E:$E,INT((ROW()-2)/20)+2))</f>
        <v/>
      </c>
      <c r="E6925" s="0" t="str">
        <f aca="false">IF($A6925="","",INDEX(CARTAO_COMPRAS!$H:$H,INT((ROW()-2)/20)+2)+MOD(ROW()-2,20))</f>
        <v/>
      </c>
      <c r="F6925" s="0" t="str">
        <f aca="false">IF($A6925="","",INDEX(CARTAO_COMPRAS!$G:$G,INT((ROW()-2)/20)+2))</f>
        <v/>
      </c>
      <c r="G6925" s="5" t="str">
        <f aca="false">IF($A6925="","",INDEX(CARTAO_COMPRAS!$I:$I,INT((ROW()-2)/20)+2))</f>
        <v/>
      </c>
      <c r="H6925" s="4" t="str">
        <f aca="false">IF($A6925="","",EDATE(INDEX(CARTAO_COMPRAS!$J:$J,INT((ROW()-2)/20)+2),MOD(ROW()-2,20)))</f>
        <v/>
      </c>
      <c r="I6925" s="4" t="str">
        <f aca="false">IF($H6925="","",$H6925-WEEKDAY($H6925,2)+1)</f>
        <v/>
      </c>
      <c r="J6925" s="4" t="str">
        <f aca="false">IF($I6925="","",$I6925+6)</f>
        <v/>
      </c>
      <c r="K6925" s="6" t="str">
        <f aca="false">IF($H6925="","",DATE(YEAR($H6925),MONTH($H6925),1))</f>
        <v/>
      </c>
      <c r="L6925" s="0" t="str">
        <f aca="false">IF($A6925="","",INDEX(CARTAO_COMPRAS!$K:$K,INT((ROW()-2)/20)+2))</f>
        <v/>
      </c>
      <c r="M6925" s="0" t="str">
        <f aca="false">IF($A6925="","","Compra no cartão")</f>
        <v/>
      </c>
    </row>
    <row r="6926" customFormat="false" ht="13.5" hidden="false" customHeight="false" outlineLevel="0" collapsed="false">
      <c r="A6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6" s="0" t="str">
        <f aca="false">IF($A6926="","",INDEX(CARTAO_COMPRAS!$C:$C,INT((ROW()-2)/20)+2))</f>
        <v/>
      </c>
      <c r="C6926" s="0" t="str">
        <f aca="false">IF($A6926="","",INDEX(CARTAO_COMPRAS!$D:$D,INT((ROW()-2)/20)+2))</f>
        <v/>
      </c>
      <c r="D6926" s="0" t="str">
        <f aca="false">IF($A6926="","",INDEX(CARTAO_COMPRAS!$E:$E,INT((ROW()-2)/20)+2))</f>
        <v/>
      </c>
      <c r="E6926" s="0" t="str">
        <f aca="false">IF($A6926="","",INDEX(CARTAO_COMPRAS!$H:$H,INT((ROW()-2)/20)+2)+MOD(ROW()-2,20))</f>
        <v/>
      </c>
      <c r="F6926" s="0" t="str">
        <f aca="false">IF($A6926="","",INDEX(CARTAO_COMPRAS!$G:$G,INT((ROW()-2)/20)+2))</f>
        <v/>
      </c>
      <c r="G6926" s="5" t="str">
        <f aca="false">IF($A6926="","",INDEX(CARTAO_COMPRAS!$I:$I,INT((ROW()-2)/20)+2))</f>
        <v/>
      </c>
      <c r="H6926" s="4" t="str">
        <f aca="false">IF($A6926="","",EDATE(INDEX(CARTAO_COMPRAS!$J:$J,INT((ROW()-2)/20)+2),MOD(ROW()-2,20)))</f>
        <v/>
      </c>
      <c r="I6926" s="4" t="str">
        <f aca="false">IF($H6926="","",$H6926-WEEKDAY($H6926,2)+1)</f>
        <v/>
      </c>
      <c r="J6926" s="4" t="str">
        <f aca="false">IF($I6926="","",$I6926+6)</f>
        <v/>
      </c>
      <c r="K6926" s="6" t="str">
        <f aca="false">IF($H6926="","",DATE(YEAR($H6926),MONTH($H6926),1))</f>
        <v/>
      </c>
      <c r="L6926" s="0" t="str">
        <f aca="false">IF($A6926="","",INDEX(CARTAO_COMPRAS!$K:$K,INT((ROW()-2)/20)+2))</f>
        <v/>
      </c>
      <c r="M6926" s="0" t="str">
        <f aca="false">IF($A6926="","","Compra no cartão")</f>
        <v/>
      </c>
    </row>
    <row r="6927" customFormat="false" ht="13.5" hidden="false" customHeight="false" outlineLevel="0" collapsed="false">
      <c r="A6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7" s="0" t="str">
        <f aca="false">IF($A6927="","",INDEX(CARTAO_COMPRAS!$C:$C,INT((ROW()-2)/20)+2))</f>
        <v/>
      </c>
      <c r="C6927" s="0" t="str">
        <f aca="false">IF($A6927="","",INDEX(CARTAO_COMPRAS!$D:$D,INT((ROW()-2)/20)+2))</f>
        <v/>
      </c>
      <c r="D6927" s="0" t="str">
        <f aca="false">IF($A6927="","",INDEX(CARTAO_COMPRAS!$E:$E,INT((ROW()-2)/20)+2))</f>
        <v/>
      </c>
      <c r="E6927" s="0" t="str">
        <f aca="false">IF($A6927="","",INDEX(CARTAO_COMPRAS!$H:$H,INT((ROW()-2)/20)+2)+MOD(ROW()-2,20))</f>
        <v/>
      </c>
      <c r="F6927" s="0" t="str">
        <f aca="false">IF($A6927="","",INDEX(CARTAO_COMPRAS!$G:$G,INT((ROW()-2)/20)+2))</f>
        <v/>
      </c>
      <c r="G6927" s="5" t="str">
        <f aca="false">IF($A6927="","",INDEX(CARTAO_COMPRAS!$I:$I,INT((ROW()-2)/20)+2))</f>
        <v/>
      </c>
      <c r="H6927" s="4" t="str">
        <f aca="false">IF($A6927="","",EDATE(INDEX(CARTAO_COMPRAS!$J:$J,INT((ROW()-2)/20)+2),MOD(ROW()-2,20)))</f>
        <v/>
      </c>
      <c r="I6927" s="4" t="str">
        <f aca="false">IF($H6927="","",$H6927-WEEKDAY($H6927,2)+1)</f>
        <v/>
      </c>
      <c r="J6927" s="4" t="str">
        <f aca="false">IF($I6927="","",$I6927+6)</f>
        <v/>
      </c>
      <c r="K6927" s="6" t="str">
        <f aca="false">IF($H6927="","",DATE(YEAR($H6927),MONTH($H6927),1))</f>
        <v/>
      </c>
      <c r="L6927" s="0" t="str">
        <f aca="false">IF($A6927="","",INDEX(CARTAO_COMPRAS!$K:$K,INT((ROW()-2)/20)+2))</f>
        <v/>
      </c>
      <c r="M6927" s="0" t="str">
        <f aca="false">IF($A6927="","","Compra no cartão")</f>
        <v/>
      </c>
    </row>
    <row r="6928" customFormat="false" ht="13.5" hidden="false" customHeight="false" outlineLevel="0" collapsed="false">
      <c r="A6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8" s="0" t="str">
        <f aca="false">IF($A6928="","",INDEX(CARTAO_COMPRAS!$C:$C,INT((ROW()-2)/20)+2))</f>
        <v/>
      </c>
      <c r="C6928" s="0" t="str">
        <f aca="false">IF($A6928="","",INDEX(CARTAO_COMPRAS!$D:$D,INT((ROW()-2)/20)+2))</f>
        <v/>
      </c>
      <c r="D6928" s="0" t="str">
        <f aca="false">IF($A6928="","",INDEX(CARTAO_COMPRAS!$E:$E,INT((ROW()-2)/20)+2))</f>
        <v/>
      </c>
      <c r="E6928" s="0" t="str">
        <f aca="false">IF($A6928="","",INDEX(CARTAO_COMPRAS!$H:$H,INT((ROW()-2)/20)+2)+MOD(ROW()-2,20))</f>
        <v/>
      </c>
      <c r="F6928" s="0" t="str">
        <f aca="false">IF($A6928="","",INDEX(CARTAO_COMPRAS!$G:$G,INT((ROW()-2)/20)+2))</f>
        <v/>
      </c>
      <c r="G6928" s="5" t="str">
        <f aca="false">IF($A6928="","",INDEX(CARTAO_COMPRAS!$I:$I,INT((ROW()-2)/20)+2))</f>
        <v/>
      </c>
      <c r="H6928" s="4" t="str">
        <f aca="false">IF($A6928="","",EDATE(INDEX(CARTAO_COMPRAS!$J:$J,INT((ROW()-2)/20)+2),MOD(ROW()-2,20)))</f>
        <v/>
      </c>
      <c r="I6928" s="4" t="str">
        <f aca="false">IF($H6928="","",$H6928-WEEKDAY($H6928,2)+1)</f>
        <v/>
      </c>
      <c r="J6928" s="4" t="str">
        <f aca="false">IF($I6928="","",$I6928+6)</f>
        <v/>
      </c>
      <c r="K6928" s="6" t="str">
        <f aca="false">IF($H6928="","",DATE(YEAR($H6928),MONTH($H6928),1))</f>
        <v/>
      </c>
      <c r="L6928" s="0" t="str">
        <f aca="false">IF($A6928="","",INDEX(CARTAO_COMPRAS!$K:$K,INT((ROW()-2)/20)+2))</f>
        <v/>
      </c>
      <c r="M6928" s="0" t="str">
        <f aca="false">IF($A6928="","","Compra no cartão")</f>
        <v/>
      </c>
    </row>
    <row r="6929" customFormat="false" ht="13.5" hidden="false" customHeight="false" outlineLevel="0" collapsed="false">
      <c r="A6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29" s="0" t="str">
        <f aca="false">IF($A6929="","",INDEX(CARTAO_COMPRAS!$C:$C,INT((ROW()-2)/20)+2))</f>
        <v/>
      </c>
      <c r="C6929" s="0" t="str">
        <f aca="false">IF($A6929="","",INDEX(CARTAO_COMPRAS!$D:$D,INT((ROW()-2)/20)+2))</f>
        <v/>
      </c>
      <c r="D6929" s="0" t="str">
        <f aca="false">IF($A6929="","",INDEX(CARTAO_COMPRAS!$E:$E,INT((ROW()-2)/20)+2))</f>
        <v/>
      </c>
      <c r="E6929" s="0" t="str">
        <f aca="false">IF($A6929="","",INDEX(CARTAO_COMPRAS!$H:$H,INT((ROW()-2)/20)+2)+MOD(ROW()-2,20))</f>
        <v/>
      </c>
      <c r="F6929" s="0" t="str">
        <f aca="false">IF($A6929="","",INDEX(CARTAO_COMPRAS!$G:$G,INT((ROW()-2)/20)+2))</f>
        <v/>
      </c>
      <c r="G6929" s="5" t="str">
        <f aca="false">IF($A6929="","",INDEX(CARTAO_COMPRAS!$I:$I,INT((ROW()-2)/20)+2))</f>
        <v/>
      </c>
      <c r="H6929" s="4" t="str">
        <f aca="false">IF($A6929="","",EDATE(INDEX(CARTAO_COMPRAS!$J:$J,INT((ROW()-2)/20)+2),MOD(ROW()-2,20)))</f>
        <v/>
      </c>
      <c r="I6929" s="4" t="str">
        <f aca="false">IF($H6929="","",$H6929-WEEKDAY($H6929,2)+1)</f>
        <v/>
      </c>
      <c r="J6929" s="4" t="str">
        <f aca="false">IF($I6929="","",$I6929+6)</f>
        <v/>
      </c>
      <c r="K6929" s="6" t="str">
        <f aca="false">IF($H6929="","",DATE(YEAR($H6929),MONTH($H6929),1))</f>
        <v/>
      </c>
      <c r="L6929" s="0" t="str">
        <f aca="false">IF($A6929="","",INDEX(CARTAO_COMPRAS!$K:$K,INT((ROW()-2)/20)+2))</f>
        <v/>
      </c>
      <c r="M6929" s="0" t="str">
        <f aca="false">IF($A6929="","","Compra no cartão")</f>
        <v/>
      </c>
    </row>
    <row r="6930" customFormat="false" ht="13.5" hidden="false" customHeight="false" outlineLevel="0" collapsed="false">
      <c r="A6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0" s="0" t="str">
        <f aca="false">IF($A6930="","",INDEX(CARTAO_COMPRAS!$C:$C,INT((ROW()-2)/20)+2))</f>
        <v/>
      </c>
      <c r="C6930" s="0" t="str">
        <f aca="false">IF($A6930="","",INDEX(CARTAO_COMPRAS!$D:$D,INT((ROW()-2)/20)+2))</f>
        <v/>
      </c>
      <c r="D6930" s="0" t="str">
        <f aca="false">IF($A6930="","",INDEX(CARTAO_COMPRAS!$E:$E,INT((ROW()-2)/20)+2))</f>
        <v/>
      </c>
      <c r="E6930" s="0" t="str">
        <f aca="false">IF($A6930="","",INDEX(CARTAO_COMPRAS!$H:$H,INT((ROW()-2)/20)+2)+MOD(ROW()-2,20))</f>
        <v/>
      </c>
      <c r="F6930" s="0" t="str">
        <f aca="false">IF($A6930="","",INDEX(CARTAO_COMPRAS!$G:$G,INT((ROW()-2)/20)+2))</f>
        <v/>
      </c>
      <c r="G6930" s="5" t="str">
        <f aca="false">IF($A6930="","",INDEX(CARTAO_COMPRAS!$I:$I,INT((ROW()-2)/20)+2))</f>
        <v/>
      </c>
      <c r="H6930" s="4" t="str">
        <f aca="false">IF($A6930="","",EDATE(INDEX(CARTAO_COMPRAS!$J:$J,INT((ROW()-2)/20)+2),MOD(ROW()-2,20)))</f>
        <v/>
      </c>
      <c r="I6930" s="4" t="str">
        <f aca="false">IF($H6930="","",$H6930-WEEKDAY($H6930,2)+1)</f>
        <v/>
      </c>
      <c r="J6930" s="4" t="str">
        <f aca="false">IF($I6930="","",$I6930+6)</f>
        <v/>
      </c>
      <c r="K6930" s="6" t="str">
        <f aca="false">IF($H6930="","",DATE(YEAR($H6930),MONTH($H6930),1))</f>
        <v/>
      </c>
      <c r="L6930" s="0" t="str">
        <f aca="false">IF($A6930="","",INDEX(CARTAO_COMPRAS!$K:$K,INT((ROW()-2)/20)+2))</f>
        <v/>
      </c>
      <c r="M6930" s="0" t="str">
        <f aca="false">IF($A6930="","","Compra no cartão")</f>
        <v/>
      </c>
    </row>
    <row r="6931" customFormat="false" ht="13.5" hidden="false" customHeight="false" outlineLevel="0" collapsed="false">
      <c r="A6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1" s="0" t="str">
        <f aca="false">IF($A6931="","",INDEX(CARTAO_COMPRAS!$C:$C,INT((ROW()-2)/20)+2))</f>
        <v/>
      </c>
      <c r="C6931" s="0" t="str">
        <f aca="false">IF($A6931="","",INDEX(CARTAO_COMPRAS!$D:$D,INT((ROW()-2)/20)+2))</f>
        <v/>
      </c>
      <c r="D6931" s="0" t="str">
        <f aca="false">IF($A6931="","",INDEX(CARTAO_COMPRAS!$E:$E,INT((ROW()-2)/20)+2))</f>
        <v/>
      </c>
      <c r="E6931" s="0" t="str">
        <f aca="false">IF($A6931="","",INDEX(CARTAO_COMPRAS!$H:$H,INT((ROW()-2)/20)+2)+MOD(ROW()-2,20))</f>
        <v/>
      </c>
      <c r="F6931" s="0" t="str">
        <f aca="false">IF($A6931="","",INDEX(CARTAO_COMPRAS!$G:$G,INT((ROW()-2)/20)+2))</f>
        <v/>
      </c>
      <c r="G6931" s="5" t="str">
        <f aca="false">IF($A6931="","",INDEX(CARTAO_COMPRAS!$I:$I,INT((ROW()-2)/20)+2))</f>
        <v/>
      </c>
      <c r="H6931" s="4" t="str">
        <f aca="false">IF($A6931="","",EDATE(INDEX(CARTAO_COMPRAS!$J:$J,INT((ROW()-2)/20)+2),MOD(ROW()-2,20)))</f>
        <v/>
      </c>
      <c r="I6931" s="4" t="str">
        <f aca="false">IF($H6931="","",$H6931-WEEKDAY($H6931,2)+1)</f>
        <v/>
      </c>
      <c r="J6931" s="4" t="str">
        <f aca="false">IF($I6931="","",$I6931+6)</f>
        <v/>
      </c>
      <c r="K6931" s="6" t="str">
        <f aca="false">IF($H6931="","",DATE(YEAR($H6931),MONTH($H6931),1))</f>
        <v/>
      </c>
      <c r="L6931" s="0" t="str">
        <f aca="false">IF($A6931="","",INDEX(CARTAO_COMPRAS!$K:$K,INT((ROW()-2)/20)+2))</f>
        <v/>
      </c>
      <c r="M6931" s="0" t="str">
        <f aca="false">IF($A6931="","","Compra no cartão")</f>
        <v/>
      </c>
    </row>
    <row r="6932" customFormat="false" ht="13.5" hidden="false" customHeight="false" outlineLevel="0" collapsed="false">
      <c r="A6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2" s="0" t="str">
        <f aca="false">IF($A6932="","",INDEX(CARTAO_COMPRAS!$C:$C,INT((ROW()-2)/20)+2))</f>
        <v/>
      </c>
      <c r="C6932" s="0" t="str">
        <f aca="false">IF($A6932="","",INDEX(CARTAO_COMPRAS!$D:$D,INT((ROW()-2)/20)+2))</f>
        <v/>
      </c>
      <c r="D6932" s="0" t="str">
        <f aca="false">IF($A6932="","",INDEX(CARTAO_COMPRAS!$E:$E,INT((ROW()-2)/20)+2))</f>
        <v/>
      </c>
      <c r="E6932" s="0" t="str">
        <f aca="false">IF($A6932="","",INDEX(CARTAO_COMPRAS!$H:$H,INT((ROW()-2)/20)+2)+MOD(ROW()-2,20))</f>
        <v/>
      </c>
      <c r="F6932" s="0" t="str">
        <f aca="false">IF($A6932="","",INDEX(CARTAO_COMPRAS!$G:$G,INT((ROW()-2)/20)+2))</f>
        <v/>
      </c>
      <c r="G6932" s="5" t="str">
        <f aca="false">IF($A6932="","",INDEX(CARTAO_COMPRAS!$I:$I,INT((ROW()-2)/20)+2))</f>
        <v/>
      </c>
      <c r="H6932" s="4" t="str">
        <f aca="false">IF($A6932="","",EDATE(INDEX(CARTAO_COMPRAS!$J:$J,INT((ROW()-2)/20)+2),MOD(ROW()-2,20)))</f>
        <v/>
      </c>
      <c r="I6932" s="4" t="str">
        <f aca="false">IF($H6932="","",$H6932-WEEKDAY($H6932,2)+1)</f>
        <v/>
      </c>
      <c r="J6932" s="4" t="str">
        <f aca="false">IF($I6932="","",$I6932+6)</f>
        <v/>
      </c>
      <c r="K6932" s="6" t="str">
        <f aca="false">IF($H6932="","",DATE(YEAR($H6932),MONTH($H6932),1))</f>
        <v/>
      </c>
      <c r="L6932" s="0" t="str">
        <f aca="false">IF($A6932="","",INDEX(CARTAO_COMPRAS!$K:$K,INT((ROW()-2)/20)+2))</f>
        <v/>
      </c>
      <c r="M6932" s="0" t="str">
        <f aca="false">IF($A6932="","","Compra no cartão")</f>
        <v/>
      </c>
    </row>
    <row r="6933" customFormat="false" ht="13.5" hidden="false" customHeight="false" outlineLevel="0" collapsed="false">
      <c r="A6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3" s="0" t="str">
        <f aca="false">IF($A6933="","",INDEX(CARTAO_COMPRAS!$C:$C,INT((ROW()-2)/20)+2))</f>
        <v/>
      </c>
      <c r="C6933" s="0" t="str">
        <f aca="false">IF($A6933="","",INDEX(CARTAO_COMPRAS!$D:$D,INT((ROW()-2)/20)+2))</f>
        <v/>
      </c>
      <c r="D6933" s="0" t="str">
        <f aca="false">IF($A6933="","",INDEX(CARTAO_COMPRAS!$E:$E,INT((ROW()-2)/20)+2))</f>
        <v/>
      </c>
      <c r="E6933" s="0" t="str">
        <f aca="false">IF($A6933="","",INDEX(CARTAO_COMPRAS!$H:$H,INT((ROW()-2)/20)+2)+MOD(ROW()-2,20))</f>
        <v/>
      </c>
      <c r="F6933" s="0" t="str">
        <f aca="false">IF($A6933="","",INDEX(CARTAO_COMPRAS!$G:$G,INT((ROW()-2)/20)+2))</f>
        <v/>
      </c>
      <c r="G6933" s="5" t="str">
        <f aca="false">IF($A6933="","",INDEX(CARTAO_COMPRAS!$I:$I,INT((ROW()-2)/20)+2))</f>
        <v/>
      </c>
      <c r="H6933" s="4" t="str">
        <f aca="false">IF($A6933="","",EDATE(INDEX(CARTAO_COMPRAS!$J:$J,INT((ROW()-2)/20)+2),MOD(ROW()-2,20)))</f>
        <v/>
      </c>
      <c r="I6933" s="4" t="str">
        <f aca="false">IF($H6933="","",$H6933-WEEKDAY($H6933,2)+1)</f>
        <v/>
      </c>
      <c r="J6933" s="4" t="str">
        <f aca="false">IF($I6933="","",$I6933+6)</f>
        <v/>
      </c>
      <c r="K6933" s="6" t="str">
        <f aca="false">IF($H6933="","",DATE(YEAR($H6933),MONTH($H6933),1))</f>
        <v/>
      </c>
      <c r="L6933" s="0" t="str">
        <f aca="false">IF($A6933="","",INDEX(CARTAO_COMPRAS!$K:$K,INT((ROW()-2)/20)+2))</f>
        <v/>
      </c>
      <c r="M6933" s="0" t="str">
        <f aca="false">IF($A6933="","","Compra no cartão")</f>
        <v/>
      </c>
    </row>
    <row r="6934" customFormat="false" ht="13.5" hidden="false" customHeight="false" outlineLevel="0" collapsed="false">
      <c r="A6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4" s="0" t="str">
        <f aca="false">IF($A6934="","",INDEX(CARTAO_COMPRAS!$C:$C,INT((ROW()-2)/20)+2))</f>
        <v/>
      </c>
      <c r="C6934" s="0" t="str">
        <f aca="false">IF($A6934="","",INDEX(CARTAO_COMPRAS!$D:$D,INT((ROW()-2)/20)+2))</f>
        <v/>
      </c>
      <c r="D6934" s="0" t="str">
        <f aca="false">IF($A6934="","",INDEX(CARTAO_COMPRAS!$E:$E,INT((ROW()-2)/20)+2))</f>
        <v/>
      </c>
      <c r="E6934" s="0" t="str">
        <f aca="false">IF($A6934="","",INDEX(CARTAO_COMPRAS!$H:$H,INT((ROW()-2)/20)+2)+MOD(ROW()-2,20))</f>
        <v/>
      </c>
      <c r="F6934" s="0" t="str">
        <f aca="false">IF($A6934="","",INDEX(CARTAO_COMPRAS!$G:$G,INT((ROW()-2)/20)+2))</f>
        <v/>
      </c>
      <c r="G6934" s="5" t="str">
        <f aca="false">IF($A6934="","",INDEX(CARTAO_COMPRAS!$I:$I,INT((ROW()-2)/20)+2))</f>
        <v/>
      </c>
      <c r="H6934" s="4" t="str">
        <f aca="false">IF($A6934="","",EDATE(INDEX(CARTAO_COMPRAS!$J:$J,INT((ROW()-2)/20)+2),MOD(ROW()-2,20)))</f>
        <v/>
      </c>
      <c r="I6934" s="4" t="str">
        <f aca="false">IF($H6934="","",$H6934-WEEKDAY($H6934,2)+1)</f>
        <v/>
      </c>
      <c r="J6934" s="4" t="str">
        <f aca="false">IF($I6934="","",$I6934+6)</f>
        <v/>
      </c>
      <c r="K6934" s="6" t="str">
        <f aca="false">IF($H6934="","",DATE(YEAR($H6934),MONTH($H6934),1))</f>
        <v/>
      </c>
      <c r="L6934" s="0" t="str">
        <f aca="false">IF($A6934="","",INDEX(CARTAO_COMPRAS!$K:$K,INT((ROW()-2)/20)+2))</f>
        <v/>
      </c>
      <c r="M6934" s="0" t="str">
        <f aca="false">IF($A6934="","","Compra no cartão")</f>
        <v/>
      </c>
    </row>
    <row r="6935" customFormat="false" ht="13.5" hidden="false" customHeight="false" outlineLevel="0" collapsed="false">
      <c r="A6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5" s="0" t="str">
        <f aca="false">IF($A6935="","",INDEX(CARTAO_COMPRAS!$C:$C,INT((ROW()-2)/20)+2))</f>
        <v/>
      </c>
      <c r="C6935" s="0" t="str">
        <f aca="false">IF($A6935="","",INDEX(CARTAO_COMPRAS!$D:$D,INT((ROW()-2)/20)+2))</f>
        <v/>
      </c>
      <c r="D6935" s="0" t="str">
        <f aca="false">IF($A6935="","",INDEX(CARTAO_COMPRAS!$E:$E,INT((ROW()-2)/20)+2))</f>
        <v/>
      </c>
      <c r="E6935" s="0" t="str">
        <f aca="false">IF($A6935="","",INDEX(CARTAO_COMPRAS!$H:$H,INT((ROW()-2)/20)+2)+MOD(ROW()-2,20))</f>
        <v/>
      </c>
      <c r="F6935" s="0" t="str">
        <f aca="false">IF($A6935="","",INDEX(CARTAO_COMPRAS!$G:$G,INT((ROW()-2)/20)+2))</f>
        <v/>
      </c>
      <c r="G6935" s="5" t="str">
        <f aca="false">IF($A6935="","",INDEX(CARTAO_COMPRAS!$I:$I,INT((ROW()-2)/20)+2))</f>
        <v/>
      </c>
      <c r="H6935" s="4" t="str">
        <f aca="false">IF($A6935="","",EDATE(INDEX(CARTAO_COMPRAS!$J:$J,INT((ROW()-2)/20)+2),MOD(ROW()-2,20)))</f>
        <v/>
      </c>
      <c r="I6935" s="4" t="str">
        <f aca="false">IF($H6935="","",$H6935-WEEKDAY($H6935,2)+1)</f>
        <v/>
      </c>
      <c r="J6935" s="4" t="str">
        <f aca="false">IF($I6935="","",$I6935+6)</f>
        <v/>
      </c>
      <c r="K6935" s="6" t="str">
        <f aca="false">IF($H6935="","",DATE(YEAR($H6935),MONTH($H6935),1))</f>
        <v/>
      </c>
      <c r="L6935" s="0" t="str">
        <f aca="false">IF($A6935="","",INDEX(CARTAO_COMPRAS!$K:$K,INT((ROW()-2)/20)+2))</f>
        <v/>
      </c>
      <c r="M6935" s="0" t="str">
        <f aca="false">IF($A6935="","","Compra no cartão")</f>
        <v/>
      </c>
    </row>
    <row r="6936" customFormat="false" ht="13.5" hidden="false" customHeight="false" outlineLevel="0" collapsed="false">
      <c r="A6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6" s="0" t="str">
        <f aca="false">IF($A6936="","",INDEX(CARTAO_COMPRAS!$C:$C,INT((ROW()-2)/20)+2))</f>
        <v/>
      </c>
      <c r="C6936" s="0" t="str">
        <f aca="false">IF($A6936="","",INDEX(CARTAO_COMPRAS!$D:$D,INT((ROW()-2)/20)+2))</f>
        <v/>
      </c>
      <c r="D6936" s="0" t="str">
        <f aca="false">IF($A6936="","",INDEX(CARTAO_COMPRAS!$E:$E,INT((ROW()-2)/20)+2))</f>
        <v/>
      </c>
      <c r="E6936" s="0" t="str">
        <f aca="false">IF($A6936="","",INDEX(CARTAO_COMPRAS!$H:$H,INT((ROW()-2)/20)+2)+MOD(ROW()-2,20))</f>
        <v/>
      </c>
      <c r="F6936" s="0" t="str">
        <f aca="false">IF($A6936="","",INDEX(CARTAO_COMPRAS!$G:$G,INT((ROW()-2)/20)+2))</f>
        <v/>
      </c>
      <c r="G6936" s="5" t="str">
        <f aca="false">IF($A6936="","",INDEX(CARTAO_COMPRAS!$I:$I,INT((ROW()-2)/20)+2))</f>
        <v/>
      </c>
      <c r="H6936" s="4" t="str">
        <f aca="false">IF($A6936="","",EDATE(INDEX(CARTAO_COMPRAS!$J:$J,INT((ROW()-2)/20)+2),MOD(ROW()-2,20)))</f>
        <v/>
      </c>
      <c r="I6936" s="4" t="str">
        <f aca="false">IF($H6936="","",$H6936-WEEKDAY($H6936,2)+1)</f>
        <v/>
      </c>
      <c r="J6936" s="4" t="str">
        <f aca="false">IF($I6936="","",$I6936+6)</f>
        <v/>
      </c>
      <c r="K6936" s="6" t="str">
        <f aca="false">IF($H6936="","",DATE(YEAR($H6936),MONTH($H6936),1))</f>
        <v/>
      </c>
      <c r="L6936" s="0" t="str">
        <f aca="false">IF($A6936="","",INDEX(CARTAO_COMPRAS!$K:$K,INT((ROW()-2)/20)+2))</f>
        <v/>
      </c>
      <c r="M6936" s="0" t="str">
        <f aca="false">IF($A6936="","","Compra no cartão")</f>
        <v/>
      </c>
    </row>
    <row r="6937" customFormat="false" ht="13.5" hidden="false" customHeight="false" outlineLevel="0" collapsed="false">
      <c r="A6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7" s="0" t="str">
        <f aca="false">IF($A6937="","",INDEX(CARTAO_COMPRAS!$C:$C,INT((ROW()-2)/20)+2))</f>
        <v/>
      </c>
      <c r="C6937" s="0" t="str">
        <f aca="false">IF($A6937="","",INDEX(CARTAO_COMPRAS!$D:$D,INT((ROW()-2)/20)+2))</f>
        <v/>
      </c>
      <c r="D6937" s="0" t="str">
        <f aca="false">IF($A6937="","",INDEX(CARTAO_COMPRAS!$E:$E,INT((ROW()-2)/20)+2))</f>
        <v/>
      </c>
      <c r="E6937" s="0" t="str">
        <f aca="false">IF($A6937="","",INDEX(CARTAO_COMPRAS!$H:$H,INT((ROW()-2)/20)+2)+MOD(ROW()-2,20))</f>
        <v/>
      </c>
      <c r="F6937" s="0" t="str">
        <f aca="false">IF($A6937="","",INDEX(CARTAO_COMPRAS!$G:$G,INT((ROW()-2)/20)+2))</f>
        <v/>
      </c>
      <c r="G6937" s="5" t="str">
        <f aca="false">IF($A6937="","",INDEX(CARTAO_COMPRAS!$I:$I,INT((ROW()-2)/20)+2))</f>
        <v/>
      </c>
      <c r="H6937" s="4" t="str">
        <f aca="false">IF($A6937="","",EDATE(INDEX(CARTAO_COMPRAS!$J:$J,INT((ROW()-2)/20)+2),MOD(ROW()-2,20)))</f>
        <v/>
      </c>
      <c r="I6937" s="4" t="str">
        <f aca="false">IF($H6937="","",$H6937-WEEKDAY($H6937,2)+1)</f>
        <v/>
      </c>
      <c r="J6937" s="4" t="str">
        <f aca="false">IF($I6937="","",$I6937+6)</f>
        <v/>
      </c>
      <c r="K6937" s="6" t="str">
        <f aca="false">IF($H6937="","",DATE(YEAR($H6937),MONTH($H6937),1))</f>
        <v/>
      </c>
      <c r="L6937" s="0" t="str">
        <f aca="false">IF($A6937="","",INDEX(CARTAO_COMPRAS!$K:$K,INT((ROW()-2)/20)+2))</f>
        <v/>
      </c>
      <c r="M6937" s="0" t="str">
        <f aca="false">IF($A6937="","","Compra no cartão")</f>
        <v/>
      </c>
    </row>
    <row r="6938" customFormat="false" ht="13.5" hidden="false" customHeight="false" outlineLevel="0" collapsed="false">
      <c r="A6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8" s="0" t="str">
        <f aca="false">IF($A6938="","",INDEX(CARTAO_COMPRAS!$C:$C,INT((ROW()-2)/20)+2))</f>
        <v/>
      </c>
      <c r="C6938" s="0" t="str">
        <f aca="false">IF($A6938="","",INDEX(CARTAO_COMPRAS!$D:$D,INT((ROW()-2)/20)+2))</f>
        <v/>
      </c>
      <c r="D6938" s="0" t="str">
        <f aca="false">IF($A6938="","",INDEX(CARTAO_COMPRAS!$E:$E,INT((ROW()-2)/20)+2))</f>
        <v/>
      </c>
      <c r="E6938" s="0" t="str">
        <f aca="false">IF($A6938="","",INDEX(CARTAO_COMPRAS!$H:$H,INT((ROW()-2)/20)+2)+MOD(ROW()-2,20))</f>
        <v/>
      </c>
      <c r="F6938" s="0" t="str">
        <f aca="false">IF($A6938="","",INDEX(CARTAO_COMPRAS!$G:$G,INT((ROW()-2)/20)+2))</f>
        <v/>
      </c>
      <c r="G6938" s="5" t="str">
        <f aca="false">IF($A6938="","",INDEX(CARTAO_COMPRAS!$I:$I,INT((ROW()-2)/20)+2))</f>
        <v/>
      </c>
      <c r="H6938" s="4" t="str">
        <f aca="false">IF($A6938="","",EDATE(INDEX(CARTAO_COMPRAS!$J:$J,INT((ROW()-2)/20)+2),MOD(ROW()-2,20)))</f>
        <v/>
      </c>
      <c r="I6938" s="4" t="str">
        <f aca="false">IF($H6938="","",$H6938-WEEKDAY($H6938,2)+1)</f>
        <v/>
      </c>
      <c r="J6938" s="4" t="str">
        <f aca="false">IF($I6938="","",$I6938+6)</f>
        <v/>
      </c>
      <c r="K6938" s="6" t="str">
        <f aca="false">IF($H6938="","",DATE(YEAR($H6938),MONTH($H6938),1))</f>
        <v/>
      </c>
      <c r="L6938" s="0" t="str">
        <f aca="false">IF($A6938="","",INDEX(CARTAO_COMPRAS!$K:$K,INT((ROW()-2)/20)+2))</f>
        <v/>
      </c>
      <c r="M6938" s="0" t="str">
        <f aca="false">IF($A6938="","","Compra no cartão")</f>
        <v/>
      </c>
    </row>
    <row r="6939" customFormat="false" ht="13.5" hidden="false" customHeight="false" outlineLevel="0" collapsed="false">
      <c r="A6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39" s="0" t="str">
        <f aca="false">IF($A6939="","",INDEX(CARTAO_COMPRAS!$C:$C,INT((ROW()-2)/20)+2))</f>
        <v/>
      </c>
      <c r="C6939" s="0" t="str">
        <f aca="false">IF($A6939="","",INDEX(CARTAO_COMPRAS!$D:$D,INT((ROW()-2)/20)+2))</f>
        <v/>
      </c>
      <c r="D6939" s="0" t="str">
        <f aca="false">IF($A6939="","",INDEX(CARTAO_COMPRAS!$E:$E,INT((ROW()-2)/20)+2))</f>
        <v/>
      </c>
      <c r="E6939" s="0" t="str">
        <f aca="false">IF($A6939="","",INDEX(CARTAO_COMPRAS!$H:$H,INT((ROW()-2)/20)+2)+MOD(ROW()-2,20))</f>
        <v/>
      </c>
      <c r="F6939" s="0" t="str">
        <f aca="false">IF($A6939="","",INDEX(CARTAO_COMPRAS!$G:$G,INT((ROW()-2)/20)+2))</f>
        <v/>
      </c>
      <c r="G6939" s="5" t="str">
        <f aca="false">IF($A6939="","",INDEX(CARTAO_COMPRAS!$I:$I,INT((ROW()-2)/20)+2))</f>
        <v/>
      </c>
      <c r="H6939" s="4" t="str">
        <f aca="false">IF($A6939="","",EDATE(INDEX(CARTAO_COMPRAS!$J:$J,INT((ROW()-2)/20)+2),MOD(ROW()-2,20)))</f>
        <v/>
      </c>
      <c r="I6939" s="4" t="str">
        <f aca="false">IF($H6939="","",$H6939-WEEKDAY($H6939,2)+1)</f>
        <v/>
      </c>
      <c r="J6939" s="4" t="str">
        <f aca="false">IF($I6939="","",$I6939+6)</f>
        <v/>
      </c>
      <c r="K6939" s="6" t="str">
        <f aca="false">IF($H6939="","",DATE(YEAR($H6939),MONTH($H6939),1))</f>
        <v/>
      </c>
      <c r="L6939" s="0" t="str">
        <f aca="false">IF($A6939="","",INDEX(CARTAO_COMPRAS!$K:$K,INT((ROW()-2)/20)+2))</f>
        <v/>
      </c>
      <c r="M6939" s="0" t="str">
        <f aca="false">IF($A6939="","","Compra no cartão")</f>
        <v/>
      </c>
    </row>
    <row r="6940" customFormat="false" ht="13.5" hidden="false" customHeight="false" outlineLevel="0" collapsed="false">
      <c r="A6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0" s="0" t="str">
        <f aca="false">IF($A6940="","",INDEX(CARTAO_COMPRAS!$C:$C,INT((ROW()-2)/20)+2))</f>
        <v/>
      </c>
      <c r="C6940" s="0" t="str">
        <f aca="false">IF($A6940="","",INDEX(CARTAO_COMPRAS!$D:$D,INT((ROW()-2)/20)+2))</f>
        <v/>
      </c>
      <c r="D6940" s="0" t="str">
        <f aca="false">IF($A6940="","",INDEX(CARTAO_COMPRAS!$E:$E,INT((ROW()-2)/20)+2))</f>
        <v/>
      </c>
      <c r="E6940" s="0" t="str">
        <f aca="false">IF($A6940="","",INDEX(CARTAO_COMPRAS!$H:$H,INT((ROW()-2)/20)+2)+MOD(ROW()-2,20))</f>
        <v/>
      </c>
      <c r="F6940" s="0" t="str">
        <f aca="false">IF($A6940="","",INDEX(CARTAO_COMPRAS!$G:$G,INT((ROW()-2)/20)+2))</f>
        <v/>
      </c>
      <c r="G6940" s="5" t="str">
        <f aca="false">IF($A6940="","",INDEX(CARTAO_COMPRAS!$I:$I,INT((ROW()-2)/20)+2))</f>
        <v/>
      </c>
      <c r="H6940" s="4" t="str">
        <f aca="false">IF($A6940="","",EDATE(INDEX(CARTAO_COMPRAS!$J:$J,INT((ROW()-2)/20)+2),MOD(ROW()-2,20)))</f>
        <v/>
      </c>
      <c r="I6940" s="4" t="str">
        <f aca="false">IF($H6940="","",$H6940-WEEKDAY($H6940,2)+1)</f>
        <v/>
      </c>
      <c r="J6940" s="4" t="str">
        <f aca="false">IF($I6940="","",$I6940+6)</f>
        <v/>
      </c>
      <c r="K6940" s="6" t="str">
        <f aca="false">IF($H6940="","",DATE(YEAR($H6940),MONTH($H6940),1))</f>
        <v/>
      </c>
      <c r="L6940" s="0" t="str">
        <f aca="false">IF($A6940="","",INDEX(CARTAO_COMPRAS!$K:$K,INT((ROW()-2)/20)+2))</f>
        <v/>
      </c>
      <c r="M6940" s="0" t="str">
        <f aca="false">IF($A6940="","","Compra no cartão")</f>
        <v/>
      </c>
    </row>
    <row r="6941" customFormat="false" ht="13.5" hidden="false" customHeight="false" outlineLevel="0" collapsed="false">
      <c r="A6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1" s="0" t="str">
        <f aca="false">IF($A6941="","",INDEX(CARTAO_COMPRAS!$C:$C,INT((ROW()-2)/20)+2))</f>
        <v/>
      </c>
      <c r="C6941" s="0" t="str">
        <f aca="false">IF($A6941="","",INDEX(CARTAO_COMPRAS!$D:$D,INT((ROW()-2)/20)+2))</f>
        <v/>
      </c>
      <c r="D6941" s="0" t="str">
        <f aca="false">IF($A6941="","",INDEX(CARTAO_COMPRAS!$E:$E,INT((ROW()-2)/20)+2))</f>
        <v/>
      </c>
      <c r="E6941" s="0" t="str">
        <f aca="false">IF($A6941="","",INDEX(CARTAO_COMPRAS!$H:$H,INT((ROW()-2)/20)+2)+MOD(ROW()-2,20))</f>
        <v/>
      </c>
      <c r="F6941" s="0" t="str">
        <f aca="false">IF($A6941="","",INDEX(CARTAO_COMPRAS!$G:$G,INT((ROW()-2)/20)+2))</f>
        <v/>
      </c>
      <c r="G6941" s="5" t="str">
        <f aca="false">IF($A6941="","",INDEX(CARTAO_COMPRAS!$I:$I,INT((ROW()-2)/20)+2))</f>
        <v/>
      </c>
      <c r="H6941" s="4" t="str">
        <f aca="false">IF($A6941="","",EDATE(INDEX(CARTAO_COMPRAS!$J:$J,INT((ROW()-2)/20)+2),MOD(ROW()-2,20)))</f>
        <v/>
      </c>
      <c r="I6941" s="4" t="str">
        <f aca="false">IF($H6941="","",$H6941-WEEKDAY($H6941,2)+1)</f>
        <v/>
      </c>
      <c r="J6941" s="4" t="str">
        <f aca="false">IF($I6941="","",$I6941+6)</f>
        <v/>
      </c>
      <c r="K6941" s="6" t="str">
        <f aca="false">IF($H6941="","",DATE(YEAR($H6941),MONTH($H6941),1))</f>
        <v/>
      </c>
      <c r="L6941" s="0" t="str">
        <f aca="false">IF($A6941="","",INDEX(CARTAO_COMPRAS!$K:$K,INT((ROW()-2)/20)+2))</f>
        <v/>
      </c>
      <c r="M6941" s="0" t="str">
        <f aca="false">IF($A6941="","","Compra no cartão")</f>
        <v/>
      </c>
    </row>
    <row r="6942" customFormat="false" ht="13.5" hidden="false" customHeight="false" outlineLevel="0" collapsed="false">
      <c r="A6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2" s="0" t="str">
        <f aca="false">IF($A6942="","",INDEX(CARTAO_COMPRAS!$C:$C,INT((ROW()-2)/20)+2))</f>
        <v/>
      </c>
      <c r="C6942" s="0" t="str">
        <f aca="false">IF($A6942="","",INDEX(CARTAO_COMPRAS!$D:$D,INT((ROW()-2)/20)+2))</f>
        <v/>
      </c>
      <c r="D6942" s="0" t="str">
        <f aca="false">IF($A6942="","",INDEX(CARTAO_COMPRAS!$E:$E,INT((ROW()-2)/20)+2))</f>
        <v/>
      </c>
      <c r="E6942" s="0" t="str">
        <f aca="false">IF($A6942="","",INDEX(CARTAO_COMPRAS!$H:$H,INT((ROW()-2)/20)+2)+MOD(ROW()-2,20))</f>
        <v/>
      </c>
      <c r="F6942" s="0" t="str">
        <f aca="false">IF($A6942="","",INDEX(CARTAO_COMPRAS!$G:$G,INT((ROW()-2)/20)+2))</f>
        <v/>
      </c>
      <c r="G6942" s="5" t="str">
        <f aca="false">IF($A6942="","",INDEX(CARTAO_COMPRAS!$I:$I,INT((ROW()-2)/20)+2))</f>
        <v/>
      </c>
      <c r="H6942" s="4" t="str">
        <f aca="false">IF($A6942="","",EDATE(INDEX(CARTAO_COMPRAS!$J:$J,INT((ROW()-2)/20)+2),MOD(ROW()-2,20)))</f>
        <v/>
      </c>
      <c r="I6942" s="4" t="str">
        <f aca="false">IF($H6942="","",$H6942-WEEKDAY($H6942,2)+1)</f>
        <v/>
      </c>
      <c r="J6942" s="4" t="str">
        <f aca="false">IF($I6942="","",$I6942+6)</f>
        <v/>
      </c>
      <c r="K6942" s="6" t="str">
        <f aca="false">IF($H6942="","",DATE(YEAR($H6942),MONTH($H6942),1))</f>
        <v/>
      </c>
      <c r="L6942" s="0" t="str">
        <f aca="false">IF($A6942="","",INDEX(CARTAO_COMPRAS!$K:$K,INT((ROW()-2)/20)+2))</f>
        <v/>
      </c>
      <c r="M6942" s="0" t="str">
        <f aca="false">IF($A6942="","","Compra no cartão")</f>
        <v/>
      </c>
    </row>
    <row r="6943" customFormat="false" ht="13.5" hidden="false" customHeight="false" outlineLevel="0" collapsed="false">
      <c r="A6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3" s="0" t="str">
        <f aca="false">IF($A6943="","",INDEX(CARTAO_COMPRAS!$C:$C,INT((ROW()-2)/20)+2))</f>
        <v/>
      </c>
      <c r="C6943" s="0" t="str">
        <f aca="false">IF($A6943="","",INDEX(CARTAO_COMPRAS!$D:$D,INT((ROW()-2)/20)+2))</f>
        <v/>
      </c>
      <c r="D6943" s="0" t="str">
        <f aca="false">IF($A6943="","",INDEX(CARTAO_COMPRAS!$E:$E,INT((ROW()-2)/20)+2))</f>
        <v/>
      </c>
      <c r="E6943" s="0" t="str">
        <f aca="false">IF($A6943="","",INDEX(CARTAO_COMPRAS!$H:$H,INT((ROW()-2)/20)+2)+MOD(ROW()-2,20))</f>
        <v/>
      </c>
      <c r="F6943" s="0" t="str">
        <f aca="false">IF($A6943="","",INDEX(CARTAO_COMPRAS!$G:$G,INT((ROW()-2)/20)+2))</f>
        <v/>
      </c>
      <c r="G6943" s="5" t="str">
        <f aca="false">IF($A6943="","",INDEX(CARTAO_COMPRAS!$I:$I,INT((ROW()-2)/20)+2))</f>
        <v/>
      </c>
      <c r="H6943" s="4" t="str">
        <f aca="false">IF($A6943="","",EDATE(INDEX(CARTAO_COMPRAS!$J:$J,INT((ROW()-2)/20)+2),MOD(ROW()-2,20)))</f>
        <v/>
      </c>
      <c r="I6943" s="4" t="str">
        <f aca="false">IF($H6943="","",$H6943-WEEKDAY($H6943,2)+1)</f>
        <v/>
      </c>
      <c r="J6943" s="4" t="str">
        <f aca="false">IF($I6943="","",$I6943+6)</f>
        <v/>
      </c>
      <c r="K6943" s="6" t="str">
        <f aca="false">IF($H6943="","",DATE(YEAR($H6943),MONTH($H6943),1))</f>
        <v/>
      </c>
      <c r="L6943" s="0" t="str">
        <f aca="false">IF($A6943="","",INDEX(CARTAO_COMPRAS!$K:$K,INT((ROW()-2)/20)+2))</f>
        <v/>
      </c>
      <c r="M6943" s="0" t="str">
        <f aca="false">IF($A6943="","","Compra no cartão")</f>
        <v/>
      </c>
    </row>
    <row r="6944" customFormat="false" ht="13.5" hidden="false" customHeight="false" outlineLevel="0" collapsed="false">
      <c r="A6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4" s="0" t="str">
        <f aca="false">IF($A6944="","",INDEX(CARTAO_COMPRAS!$C:$C,INT((ROW()-2)/20)+2))</f>
        <v/>
      </c>
      <c r="C6944" s="0" t="str">
        <f aca="false">IF($A6944="","",INDEX(CARTAO_COMPRAS!$D:$D,INT((ROW()-2)/20)+2))</f>
        <v/>
      </c>
      <c r="D6944" s="0" t="str">
        <f aca="false">IF($A6944="","",INDEX(CARTAO_COMPRAS!$E:$E,INT((ROW()-2)/20)+2))</f>
        <v/>
      </c>
      <c r="E6944" s="0" t="str">
        <f aca="false">IF($A6944="","",INDEX(CARTAO_COMPRAS!$H:$H,INT((ROW()-2)/20)+2)+MOD(ROW()-2,20))</f>
        <v/>
      </c>
      <c r="F6944" s="0" t="str">
        <f aca="false">IF($A6944="","",INDEX(CARTAO_COMPRAS!$G:$G,INT((ROW()-2)/20)+2))</f>
        <v/>
      </c>
      <c r="G6944" s="5" t="str">
        <f aca="false">IF($A6944="","",INDEX(CARTAO_COMPRAS!$I:$I,INT((ROW()-2)/20)+2))</f>
        <v/>
      </c>
      <c r="H6944" s="4" t="str">
        <f aca="false">IF($A6944="","",EDATE(INDEX(CARTAO_COMPRAS!$J:$J,INT((ROW()-2)/20)+2),MOD(ROW()-2,20)))</f>
        <v/>
      </c>
      <c r="I6944" s="4" t="str">
        <f aca="false">IF($H6944="","",$H6944-WEEKDAY($H6944,2)+1)</f>
        <v/>
      </c>
      <c r="J6944" s="4" t="str">
        <f aca="false">IF($I6944="","",$I6944+6)</f>
        <v/>
      </c>
      <c r="K6944" s="6" t="str">
        <f aca="false">IF($H6944="","",DATE(YEAR($H6944),MONTH($H6944),1))</f>
        <v/>
      </c>
      <c r="L6944" s="0" t="str">
        <f aca="false">IF($A6944="","",INDEX(CARTAO_COMPRAS!$K:$K,INT((ROW()-2)/20)+2))</f>
        <v/>
      </c>
      <c r="M6944" s="0" t="str">
        <f aca="false">IF($A6944="","","Compra no cartão")</f>
        <v/>
      </c>
    </row>
    <row r="6945" customFormat="false" ht="13.5" hidden="false" customHeight="false" outlineLevel="0" collapsed="false">
      <c r="A6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5" s="0" t="str">
        <f aca="false">IF($A6945="","",INDEX(CARTAO_COMPRAS!$C:$C,INT((ROW()-2)/20)+2))</f>
        <v/>
      </c>
      <c r="C6945" s="0" t="str">
        <f aca="false">IF($A6945="","",INDEX(CARTAO_COMPRAS!$D:$D,INT((ROW()-2)/20)+2))</f>
        <v/>
      </c>
      <c r="D6945" s="0" t="str">
        <f aca="false">IF($A6945="","",INDEX(CARTAO_COMPRAS!$E:$E,INT((ROW()-2)/20)+2))</f>
        <v/>
      </c>
      <c r="E6945" s="0" t="str">
        <f aca="false">IF($A6945="","",INDEX(CARTAO_COMPRAS!$H:$H,INT((ROW()-2)/20)+2)+MOD(ROW()-2,20))</f>
        <v/>
      </c>
      <c r="F6945" s="0" t="str">
        <f aca="false">IF($A6945="","",INDEX(CARTAO_COMPRAS!$G:$G,INT((ROW()-2)/20)+2))</f>
        <v/>
      </c>
      <c r="G6945" s="5" t="str">
        <f aca="false">IF($A6945="","",INDEX(CARTAO_COMPRAS!$I:$I,INT((ROW()-2)/20)+2))</f>
        <v/>
      </c>
      <c r="H6945" s="4" t="str">
        <f aca="false">IF($A6945="","",EDATE(INDEX(CARTAO_COMPRAS!$J:$J,INT((ROW()-2)/20)+2),MOD(ROW()-2,20)))</f>
        <v/>
      </c>
      <c r="I6945" s="4" t="str">
        <f aca="false">IF($H6945="","",$H6945-WEEKDAY($H6945,2)+1)</f>
        <v/>
      </c>
      <c r="J6945" s="4" t="str">
        <f aca="false">IF($I6945="","",$I6945+6)</f>
        <v/>
      </c>
      <c r="K6945" s="6" t="str">
        <f aca="false">IF($H6945="","",DATE(YEAR($H6945),MONTH($H6945),1))</f>
        <v/>
      </c>
      <c r="L6945" s="0" t="str">
        <f aca="false">IF($A6945="","",INDEX(CARTAO_COMPRAS!$K:$K,INT((ROW()-2)/20)+2))</f>
        <v/>
      </c>
      <c r="M6945" s="0" t="str">
        <f aca="false">IF($A6945="","","Compra no cartão")</f>
        <v/>
      </c>
    </row>
    <row r="6946" customFormat="false" ht="13.5" hidden="false" customHeight="false" outlineLevel="0" collapsed="false">
      <c r="A6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6" s="0" t="str">
        <f aca="false">IF($A6946="","",INDEX(CARTAO_COMPRAS!$C:$C,INT((ROW()-2)/20)+2))</f>
        <v/>
      </c>
      <c r="C6946" s="0" t="str">
        <f aca="false">IF($A6946="","",INDEX(CARTAO_COMPRAS!$D:$D,INT((ROW()-2)/20)+2))</f>
        <v/>
      </c>
      <c r="D6946" s="0" t="str">
        <f aca="false">IF($A6946="","",INDEX(CARTAO_COMPRAS!$E:$E,INT((ROW()-2)/20)+2))</f>
        <v/>
      </c>
      <c r="E6946" s="0" t="str">
        <f aca="false">IF($A6946="","",INDEX(CARTAO_COMPRAS!$H:$H,INT((ROW()-2)/20)+2)+MOD(ROW()-2,20))</f>
        <v/>
      </c>
      <c r="F6946" s="0" t="str">
        <f aca="false">IF($A6946="","",INDEX(CARTAO_COMPRAS!$G:$G,INT((ROW()-2)/20)+2))</f>
        <v/>
      </c>
      <c r="G6946" s="5" t="str">
        <f aca="false">IF($A6946="","",INDEX(CARTAO_COMPRAS!$I:$I,INT((ROW()-2)/20)+2))</f>
        <v/>
      </c>
      <c r="H6946" s="4" t="str">
        <f aca="false">IF($A6946="","",EDATE(INDEX(CARTAO_COMPRAS!$J:$J,INT((ROW()-2)/20)+2),MOD(ROW()-2,20)))</f>
        <v/>
      </c>
      <c r="I6946" s="4" t="str">
        <f aca="false">IF($H6946="","",$H6946-WEEKDAY($H6946,2)+1)</f>
        <v/>
      </c>
      <c r="J6946" s="4" t="str">
        <f aca="false">IF($I6946="","",$I6946+6)</f>
        <v/>
      </c>
      <c r="K6946" s="6" t="str">
        <f aca="false">IF($H6946="","",DATE(YEAR($H6946),MONTH($H6946),1))</f>
        <v/>
      </c>
      <c r="L6946" s="0" t="str">
        <f aca="false">IF($A6946="","",INDEX(CARTAO_COMPRAS!$K:$K,INT((ROW()-2)/20)+2))</f>
        <v/>
      </c>
      <c r="M6946" s="0" t="str">
        <f aca="false">IF($A6946="","","Compra no cartão")</f>
        <v/>
      </c>
    </row>
    <row r="6947" customFormat="false" ht="13.5" hidden="false" customHeight="false" outlineLevel="0" collapsed="false">
      <c r="A6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7" s="0" t="str">
        <f aca="false">IF($A6947="","",INDEX(CARTAO_COMPRAS!$C:$C,INT((ROW()-2)/20)+2))</f>
        <v/>
      </c>
      <c r="C6947" s="0" t="str">
        <f aca="false">IF($A6947="","",INDEX(CARTAO_COMPRAS!$D:$D,INT((ROW()-2)/20)+2))</f>
        <v/>
      </c>
      <c r="D6947" s="0" t="str">
        <f aca="false">IF($A6947="","",INDEX(CARTAO_COMPRAS!$E:$E,INT((ROW()-2)/20)+2))</f>
        <v/>
      </c>
      <c r="E6947" s="0" t="str">
        <f aca="false">IF($A6947="","",INDEX(CARTAO_COMPRAS!$H:$H,INT((ROW()-2)/20)+2)+MOD(ROW()-2,20))</f>
        <v/>
      </c>
      <c r="F6947" s="0" t="str">
        <f aca="false">IF($A6947="","",INDEX(CARTAO_COMPRAS!$G:$G,INT((ROW()-2)/20)+2))</f>
        <v/>
      </c>
      <c r="G6947" s="5" t="str">
        <f aca="false">IF($A6947="","",INDEX(CARTAO_COMPRAS!$I:$I,INT((ROW()-2)/20)+2))</f>
        <v/>
      </c>
      <c r="H6947" s="4" t="str">
        <f aca="false">IF($A6947="","",EDATE(INDEX(CARTAO_COMPRAS!$J:$J,INT((ROW()-2)/20)+2),MOD(ROW()-2,20)))</f>
        <v/>
      </c>
      <c r="I6947" s="4" t="str">
        <f aca="false">IF($H6947="","",$H6947-WEEKDAY($H6947,2)+1)</f>
        <v/>
      </c>
      <c r="J6947" s="4" t="str">
        <f aca="false">IF($I6947="","",$I6947+6)</f>
        <v/>
      </c>
      <c r="K6947" s="6" t="str">
        <f aca="false">IF($H6947="","",DATE(YEAR($H6947),MONTH($H6947),1))</f>
        <v/>
      </c>
      <c r="L6947" s="0" t="str">
        <f aca="false">IF($A6947="","",INDEX(CARTAO_COMPRAS!$K:$K,INT((ROW()-2)/20)+2))</f>
        <v/>
      </c>
      <c r="M6947" s="0" t="str">
        <f aca="false">IF($A6947="","","Compra no cartão")</f>
        <v/>
      </c>
    </row>
    <row r="6948" customFormat="false" ht="13.5" hidden="false" customHeight="false" outlineLevel="0" collapsed="false">
      <c r="A6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8" s="0" t="str">
        <f aca="false">IF($A6948="","",INDEX(CARTAO_COMPRAS!$C:$C,INT((ROW()-2)/20)+2))</f>
        <v/>
      </c>
      <c r="C6948" s="0" t="str">
        <f aca="false">IF($A6948="","",INDEX(CARTAO_COMPRAS!$D:$D,INT((ROW()-2)/20)+2))</f>
        <v/>
      </c>
      <c r="D6948" s="0" t="str">
        <f aca="false">IF($A6948="","",INDEX(CARTAO_COMPRAS!$E:$E,INT((ROW()-2)/20)+2))</f>
        <v/>
      </c>
      <c r="E6948" s="0" t="str">
        <f aca="false">IF($A6948="","",INDEX(CARTAO_COMPRAS!$H:$H,INT((ROW()-2)/20)+2)+MOD(ROW()-2,20))</f>
        <v/>
      </c>
      <c r="F6948" s="0" t="str">
        <f aca="false">IF($A6948="","",INDEX(CARTAO_COMPRAS!$G:$G,INT((ROW()-2)/20)+2))</f>
        <v/>
      </c>
      <c r="G6948" s="5" t="str">
        <f aca="false">IF($A6948="","",INDEX(CARTAO_COMPRAS!$I:$I,INT((ROW()-2)/20)+2))</f>
        <v/>
      </c>
      <c r="H6948" s="4" t="str">
        <f aca="false">IF($A6948="","",EDATE(INDEX(CARTAO_COMPRAS!$J:$J,INT((ROW()-2)/20)+2),MOD(ROW()-2,20)))</f>
        <v/>
      </c>
      <c r="I6948" s="4" t="str">
        <f aca="false">IF($H6948="","",$H6948-WEEKDAY($H6948,2)+1)</f>
        <v/>
      </c>
      <c r="J6948" s="4" t="str">
        <f aca="false">IF($I6948="","",$I6948+6)</f>
        <v/>
      </c>
      <c r="K6948" s="6" t="str">
        <f aca="false">IF($H6948="","",DATE(YEAR($H6948),MONTH($H6948),1))</f>
        <v/>
      </c>
      <c r="L6948" s="0" t="str">
        <f aca="false">IF($A6948="","",INDEX(CARTAO_COMPRAS!$K:$K,INT((ROW()-2)/20)+2))</f>
        <v/>
      </c>
      <c r="M6948" s="0" t="str">
        <f aca="false">IF($A6948="","","Compra no cartão")</f>
        <v/>
      </c>
    </row>
    <row r="6949" customFormat="false" ht="13.5" hidden="false" customHeight="false" outlineLevel="0" collapsed="false">
      <c r="A6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49" s="0" t="str">
        <f aca="false">IF($A6949="","",INDEX(CARTAO_COMPRAS!$C:$C,INT((ROW()-2)/20)+2))</f>
        <v/>
      </c>
      <c r="C6949" s="0" t="str">
        <f aca="false">IF($A6949="","",INDEX(CARTAO_COMPRAS!$D:$D,INT((ROW()-2)/20)+2))</f>
        <v/>
      </c>
      <c r="D6949" s="0" t="str">
        <f aca="false">IF($A6949="","",INDEX(CARTAO_COMPRAS!$E:$E,INT((ROW()-2)/20)+2))</f>
        <v/>
      </c>
      <c r="E6949" s="0" t="str">
        <f aca="false">IF($A6949="","",INDEX(CARTAO_COMPRAS!$H:$H,INT((ROW()-2)/20)+2)+MOD(ROW()-2,20))</f>
        <v/>
      </c>
      <c r="F6949" s="0" t="str">
        <f aca="false">IF($A6949="","",INDEX(CARTAO_COMPRAS!$G:$G,INT((ROW()-2)/20)+2))</f>
        <v/>
      </c>
      <c r="G6949" s="5" t="str">
        <f aca="false">IF($A6949="","",INDEX(CARTAO_COMPRAS!$I:$I,INT((ROW()-2)/20)+2))</f>
        <v/>
      </c>
      <c r="H6949" s="4" t="str">
        <f aca="false">IF($A6949="","",EDATE(INDEX(CARTAO_COMPRAS!$J:$J,INT((ROW()-2)/20)+2),MOD(ROW()-2,20)))</f>
        <v/>
      </c>
      <c r="I6949" s="4" t="str">
        <f aca="false">IF($H6949="","",$H6949-WEEKDAY($H6949,2)+1)</f>
        <v/>
      </c>
      <c r="J6949" s="4" t="str">
        <f aca="false">IF($I6949="","",$I6949+6)</f>
        <v/>
      </c>
      <c r="K6949" s="6" t="str">
        <f aca="false">IF($H6949="","",DATE(YEAR($H6949),MONTH($H6949),1))</f>
        <v/>
      </c>
      <c r="L6949" s="0" t="str">
        <f aca="false">IF($A6949="","",INDEX(CARTAO_COMPRAS!$K:$K,INT((ROW()-2)/20)+2))</f>
        <v/>
      </c>
      <c r="M6949" s="0" t="str">
        <f aca="false">IF($A6949="","","Compra no cartão")</f>
        <v/>
      </c>
    </row>
    <row r="6950" customFormat="false" ht="13.5" hidden="false" customHeight="false" outlineLevel="0" collapsed="false">
      <c r="A6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0" s="0" t="str">
        <f aca="false">IF($A6950="","",INDEX(CARTAO_COMPRAS!$C:$C,INT((ROW()-2)/20)+2))</f>
        <v/>
      </c>
      <c r="C6950" s="0" t="str">
        <f aca="false">IF($A6950="","",INDEX(CARTAO_COMPRAS!$D:$D,INT((ROW()-2)/20)+2))</f>
        <v/>
      </c>
      <c r="D6950" s="0" t="str">
        <f aca="false">IF($A6950="","",INDEX(CARTAO_COMPRAS!$E:$E,INT((ROW()-2)/20)+2))</f>
        <v/>
      </c>
      <c r="E6950" s="0" t="str">
        <f aca="false">IF($A6950="","",INDEX(CARTAO_COMPRAS!$H:$H,INT((ROW()-2)/20)+2)+MOD(ROW()-2,20))</f>
        <v/>
      </c>
      <c r="F6950" s="0" t="str">
        <f aca="false">IF($A6950="","",INDEX(CARTAO_COMPRAS!$G:$G,INT((ROW()-2)/20)+2))</f>
        <v/>
      </c>
      <c r="G6950" s="5" t="str">
        <f aca="false">IF($A6950="","",INDEX(CARTAO_COMPRAS!$I:$I,INT((ROW()-2)/20)+2))</f>
        <v/>
      </c>
      <c r="H6950" s="4" t="str">
        <f aca="false">IF($A6950="","",EDATE(INDEX(CARTAO_COMPRAS!$J:$J,INT((ROW()-2)/20)+2),MOD(ROW()-2,20)))</f>
        <v/>
      </c>
      <c r="I6950" s="4" t="str">
        <f aca="false">IF($H6950="","",$H6950-WEEKDAY($H6950,2)+1)</f>
        <v/>
      </c>
      <c r="J6950" s="4" t="str">
        <f aca="false">IF($I6950="","",$I6950+6)</f>
        <v/>
      </c>
      <c r="K6950" s="6" t="str">
        <f aca="false">IF($H6950="","",DATE(YEAR($H6950),MONTH($H6950),1))</f>
        <v/>
      </c>
      <c r="L6950" s="0" t="str">
        <f aca="false">IF($A6950="","",INDEX(CARTAO_COMPRAS!$K:$K,INT((ROW()-2)/20)+2))</f>
        <v/>
      </c>
      <c r="M6950" s="0" t="str">
        <f aca="false">IF($A6950="","","Compra no cartão")</f>
        <v/>
      </c>
    </row>
    <row r="6951" customFormat="false" ht="13.5" hidden="false" customHeight="false" outlineLevel="0" collapsed="false">
      <c r="A6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1" s="0" t="str">
        <f aca="false">IF($A6951="","",INDEX(CARTAO_COMPRAS!$C:$C,INT((ROW()-2)/20)+2))</f>
        <v/>
      </c>
      <c r="C6951" s="0" t="str">
        <f aca="false">IF($A6951="","",INDEX(CARTAO_COMPRAS!$D:$D,INT((ROW()-2)/20)+2))</f>
        <v/>
      </c>
      <c r="D6951" s="0" t="str">
        <f aca="false">IF($A6951="","",INDEX(CARTAO_COMPRAS!$E:$E,INT((ROW()-2)/20)+2))</f>
        <v/>
      </c>
      <c r="E6951" s="0" t="str">
        <f aca="false">IF($A6951="","",INDEX(CARTAO_COMPRAS!$H:$H,INT((ROW()-2)/20)+2)+MOD(ROW()-2,20))</f>
        <v/>
      </c>
      <c r="F6951" s="0" t="str">
        <f aca="false">IF($A6951="","",INDEX(CARTAO_COMPRAS!$G:$G,INT((ROW()-2)/20)+2))</f>
        <v/>
      </c>
      <c r="G6951" s="5" t="str">
        <f aca="false">IF($A6951="","",INDEX(CARTAO_COMPRAS!$I:$I,INT((ROW()-2)/20)+2))</f>
        <v/>
      </c>
      <c r="H6951" s="4" t="str">
        <f aca="false">IF($A6951="","",EDATE(INDEX(CARTAO_COMPRAS!$J:$J,INT((ROW()-2)/20)+2),MOD(ROW()-2,20)))</f>
        <v/>
      </c>
      <c r="I6951" s="4" t="str">
        <f aca="false">IF($H6951="","",$H6951-WEEKDAY($H6951,2)+1)</f>
        <v/>
      </c>
      <c r="J6951" s="4" t="str">
        <f aca="false">IF($I6951="","",$I6951+6)</f>
        <v/>
      </c>
      <c r="K6951" s="6" t="str">
        <f aca="false">IF($H6951="","",DATE(YEAR($H6951),MONTH($H6951),1))</f>
        <v/>
      </c>
      <c r="L6951" s="0" t="str">
        <f aca="false">IF($A6951="","",INDEX(CARTAO_COMPRAS!$K:$K,INT((ROW()-2)/20)+2))</f>
        <v/>
      </c>
      <c r="M6951" s="0" t="str">
        <f aca="false">IF($A6951="","","Compra no cartão")</f>
        <v/>
      </c>
    </row>
    <row r="6952" customFormat="false" ht="13.5" hidden="false" customHeight="false" outlineLevel="0" collapsed="false">
      <c r="A6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2" s="0" t="str">
        <f aca="false">IF($A6952="","",INDEX(CARTAO_COMPRAS!$C:$C,INT((ROW()-2)/20)+2))</f>
        <v/>
      </c>
      <c r="C6952" s="0" t="str">
        <f aca="false">IF($A6952="","",INDEX(CARTAO_COMPRAS!$D:$D,INT((ROW()-2)/20)+2))</f>
        <v/>
      </c>
      <c r="D6952" s="0" t="str">
        <f aca="false">IF($A6952="","",INDEX(CARTAO_COMPRAS!$E:$E,INT((ROW()-2)/20)+2))</f>
        <v/>
      </c>
      <c r="E6952" s="0" t="str">
        <f aca="false">IF($A6952="","",INDEX(CARTAO_COMPRAS!$H:$H,INT((ROW()-2)/20)+2)+MOD(ROW()-2,20))</f>
        <v/>
      </c>
      <c r="F6952" s="0" t="str">
        <f aca="false">IF($A6952="","",INDEX(CARTAO_COMPRAS!$G:$G,INT((ROW()-2)/20)+2))</f>
        <v/>
      </c>
      <c r="G6952" s="5" t="str">
        <f aca="false">IF($A6952="","",INDEX(CARTAO_COMPRAS!$I:$I,INT((ROW()-2)/20)+2))</f>
        <v/>
      </c>
      <c r="H6952" s="4" t="str">
        <f aca="false">IF($A6952="","",EDATE(INDEX(CARTAO_COMPRAS!$J:$J,INT((ROW()-2)/20)+2),MOD(ROW()-2,20)))</f>
        <v/>
      </c>
      <c r="I6952" s="4" t="str">
        <f aca="false">IF($H6952="","",$H6952-WEEKDAY($H6952,2)+1)</f>
        <v/>
      </c>
      <c r="J6952" s="4" t="str">
        <f aca="false">IF($I6952="","",$I6952+6)</f>
        <v/>
      </c>
      <c r="K6952" s="6" t="str">
        <f aca="false">IF($H6952="","",DATE(YEAR($H6952),MONTH($H6952),1))</f>
        <v/>
      </c>
      <c r="L6952" s="0" t="str">
        <f aca="false">IF($A6952="","",INDEX(CARTAO_COMPRAS!$K:$K,INT((ROW()-2)/20)+2))</f>
        <v/>
      </c>
      <c r="M6952" s="0" t="str">
        <f aca="false">IF($A6952="","","Compra no cartão")</f>
        <v/>
      </c>
    </row>
    <row r="6953" customFormat="false" ht="13.5" hidden="false" customHeight="false" outlineLevel="0" collapsed="false">
      <c r="A6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3" s="0" t="str">
        <f aca="false">IF($A6953="","",INDEX(CARTAO_COMPRAS!$C:$C,INT((ROW()-2)/20)+2))</f>
        <v/>
      </c>
      <c r="C6953" s="0" t="str">
        <f aca="false">IF($A6953="","",INDEX(CARTAO_COMPRAS!$D:$D,INT((ROW()-2)/20)+2))</f>
        <v/>
      </c>
      <c r="D6953" s="0" t="str">
        <f aca="false">IF($A6953="","",INDEX(CARTAO_COMPRAS!$E:$E,INT((ROW()-2)/20)+2))</f>
        <v/>
      </c>
      <c r="E6953" s="0" t="str">
        <f aca="false">IF($A6953="","",INDEX(CARTAO_COMPRAS!$H:$H,INT((ROW()-2)/20)+2)+MOD(ROW()-2,20))</f>
        <v/>
      </c>
      <c r="F6953" s="0" t="str">
        <f aca="false">IF($A6953="","",INDEX(CARTAO_COMPRAS!$G:$G,INT((ROW()-2)/20)+2))</f>
        <v/>
      </c>
      <c r="G6953" s="5" t="str">
        <f aca="false">IF($A6953="","",INDEX(CARTAO_COMPRAS!$I:$I,INT((ROW()-2)/20)+2))</f>
        <v/>
      </c>
      <c r="H6953" s="4" t="str">
        <f aca="false">IF($A6953="","",EDATE(INDEX(CARTAO_COMPRAS!$J:$J,INT((ROW()-2)/20)+2),MOD(ROW()-2,20)))</f>
        <v/>
      </c>
      <c r="I6953" s="4" t="str">
        <f aca="false">IF($H6953="","",$H6953-WEEKDAY($H6953,2)+1)</f>
        <v/>
      </c>
      <c r="J6953" s="4" t="str">
        <f aca="false">IF($I6953="","",$I6953+6)</f>
        <v/>
      </c>
      <c r="K6953" s="6" t="str">
        <f aca="false">IF($H6953="","",DATE(YEAR($H6953),MONTH($H6953),1))</f>
        <v/>
      </c>
      <c r="L6953" s="0" t="str">
        <f aca="false">IF($A6953="","",INDEX(CARTAO_COMPRAS!$K:$K,INT((ROW()-2)/20)+2))</f>
        <v/>
      </c>
      <c r="M6953" s="0" t="str">
        <f aca="false">IF($A6953="","","Compra no cartão")</f>
        <v/>
      </c>
    </row>
    <row r="6954" customFormat="false" ht="13.5" hidden="false" customHeight="false" outlineLevel="0" collapsed="false">
      <c r="A6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4" s="0" t="str">
        <f aca="false">IF($A6954="","",INDEX(CARTAO_COMPRAS!$C:$C,INT((ROW()-2)/20)+2))</f>
        <v/>
      </c>
      <c r="C6954" s="0" t="str">
        <f aca="false">IF($A6954="","",INDEX(CARTAO_COMPRAS!$D:$D,INT((ROW()-2)/20)+2))</f>
        <v/>
      </c>
      <c r="D6954" s="0" t="str">
        <f aca="false">IF($A6954="","",INDEX(CARTAO_COMPRAS!$E:$E,INT((ROW()-2)/20)+2))</f>
        <v/>
      </c>
      <c r="E6954" s="0" t="str">
        <f aca="false">IF($A6954="","",INDEX(CARTAO_COMPRAS!$H:$H,INT((ROW()-2)/20)+2)+MOD(ROW()-2,20))</f>
        <v/>
      </c>
      <c r="F6954" s="0" t="str">
        <f aca="false">IF($A6954="","",INDEX(CARTAO_COMPRAS!$G:$G,INT((ROW()-2)/20)+2))</f>
        <v/>
      </c>
      <c r="G6954" s="5" t="str">
        <f aca="false">IF($A6954="","",INDEX(CARTAO_COMPRAS!$I:$I,INT((ROW()-2)/20)+2))</f>
        <v/>
      </c>
      <c r="H6954" s="4" t="str">
        <f aca="false">IF($A6954="","",EDATE(INDEX(CARTAO_COMPRAS!$J:$J,INT((ROW()-2)/20)+2),MOD(ROW()-2,20)))</f>
        <v/>
      </c>
      <c r="I6954" s="4" t="str">
        <f aca="false">IF($H6954="","",$H6954-WEEKDAY($H6954,2)+1)</f>
        <v/>
      </c>
      <c r="J6954" s="4" t="str">
        <f aca="false">IF($I6954="","",$I6954+6)</f>
        <v/>
      </c>
      <c r="K6954" s="6" t="str">
        <f aca="false">IF($H6954="","",DATE(YEAR($H6954),MONTH($H6954),1))</f>
        <v/>
      </c>
      <c r="L6954" s="0" t="str">
        <f aca="false">IF($A6954="","",INDEX(CARTAO_COMPRAS!$K:$K,INT((ROW()-2)/20)+2))</f>
        <v/>
      </c>
      <c r="M6954" s="0" t="str">
        <f aca="false">IF($A6954="","","Compra no cartão")</f>
        <v/>
      </c>
    </row>
    <row r="6955" customFormat="false" ht="13.5" hidden="false" customHeight="false" outlineLevel="0" collapsed="false">
      <c r="A6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5" s="0" t="str">
        <f aca="false">IF($A6955="","",INDEX(CARTAO_COMPRAS!$C:$C,INT((ROW()-2)/20)+2))</f>
        <v/>
      </c>
      <c r="C6955" s="0" t="str">
        <f aca="false">IF($A6955="","",INDEX(CARTAO_COMPRAS!$D:$D,INT((ROW()-2)/20)+2))</f>
        <v/>
      </c>
      <c r="D6955" s="0" t="str">
        <f aca="false">IF($A6955="","",INDEX(CARTAO_COMPRAS!$E:$E,INT((ROW()-2)/20)+2))</f>
        <v/>
      </c>
      <c r="E6955" s="0" t="str">
        <f aca="false">IF($A6955="","",INDEX(CARTAO_COMPRAS!$H:$H,INT((ROW()-2)/20)+2)+MOD(ROW()-2,20))</f>
        <v/>
      </c>
      <c r="F6955" s="0" t="str">
        <f aca="false">IF($A6955="","",INDEX(CARTAO_COMPRAS!$G:$G,INT((ROW()-2)/20)+2))</f>
        <v/>
      </c>
      <c r="G6955" s="5" t="str">
        <f aca="false">IF($A6955="","",INDEX(CARTAO_COMPRAS!$I:$I,INT((ROW()-2)/20)+2))</f>
        <v/>
      </c>
      <c r="H6955" s="4" t="str">
        <f aca="false">IF($A6955="","",EDATE(INDEX(CARTAO_COMPRAS!$J:$J,INT((ROW()-2)/20)+2),MOD(ROW()-2,20)))</f>
        <v/>
      </c>
      <c r="I6955" s="4" t="str">
        <f aca="false">IF($H6955="","",$H6955-WEEKDAY($H6955,2)+1)</f>
        <v/>
      </c>
      <c r="J6955" s="4" t="str">
        <f aca="false">IF($I6955="","",$I6955+6)</f>
        <v/>
      </c>
      <c r="K6955" s="6" t="str">
        <f aca="false">IF($H6955="","",DATE(YEAR($H6955),MONTH($H6955),1))</f>
        <v/>
      </c>
      <c r="L6955" s="0" t="str">
        <f aca="false">IF($A6955="","",INDEX(CARTAO_COMPRAS!$K:$K,INT((ROW()-2)/20)+2))</f>
        <v/>
      </c>
      <c r="M6955" s="0" t="str">
        <f aca="false">IF($A6955="","","Compra no cartão")</f>
        <v/>
      </c>
    </row>
    <row r="6956" customFormat="false" ht="13.5" hidden="false" customHeight="false" outlineLevel="0" collapsed="false">
      <c r="A6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6" s="0" t="str">
        <f aca="false">IF($A6956="","",INDEX(CARTAO_COMPRAS!$C:$C,INT((ROW()-2)/20)+2))</f>
        <v/>
      </c>
      <c r="C6956" s="0" t="str">
        <f aca="false">IF($A6956="","",INDEX(CARTAO_COMPRAS!$D:$D,INT((ROW()-2)/20)+2))</f>
        <v/>
      </c>
      <c r="D6956" s="0" t="str">
        <f aca="false">IF($A6956="","",INDEX(CARTAO_COMPRAS!$E:$E,INT((ROW()-2)/20)+2))</f>
        <v/>
      </c>
      <c r="E6956" s="0" t="str">
        <f aca="false">IF($A6956="","",INDEX(CARTAO_COMPRAS!$H:$H,INT((ROW()-2)/20)+2)+MOD(ROW()-2,20))</f>
        <v/>
      </c>
      <c r="F6956" s="0" t="str">
        <f aca="false">IF($A6956="","",INDEX(CARTAO_COMPRAS!$G:$G,INT((ROW()-2)/20)+2))</f>
        <v/>
      </c>
      <c r="G6956" s="5" t="str">
        <f aca="false">IF($A6956="","",INDEX(CARTAO_COMPRAS!$I:$I,INT((ROW()-2)/20)+2))</f>
        <v/>
      </c>
      <c r="H6956" s="4" t="str">
        <f aca="false">IF($A6956="","",EDATE(INDEX(CARTAO_COMPRAS!$J:$J,INT((ROW()-2)/20)+2),MOD(ROW()-2,20)))</f>
        <v/>
      </c>
      <c r="I6956" s="4" t="str">
        <f aca="false">IF($H6956="","",$H6956-WEEKDAY($H6956,2)+1)</f>
        <v/>
      </c>
      <c r="J6956" s="4" t="str">
        <f aca="false">IF($I6956="","",$I6956+6)</f>
        <v/>
      </c>
      <c r="K6956" s="6" t="str">
        <f aca="false">IF($H6956="","",DATE(YEAR($H6956),MONTH($H6956),1))</f>
        <v/>
      </c>
      <c r="L6956" s="0" t="str">
        <f aca="false">IF($A6956="","",INDEX(CARTAO_COMPRAS!$K:$K,INT((ROW()-2)/20)+2))</f>
        <v/>
      </c>
      <c r="M6956" s="0" t="str">
        <f aca="false">IF($A6956="","","Compra no cartão")</f>
        <v/>
      </c>
    </row>
    <row r="6957" customFormat="false" ht="13.5" hidden="false" customHeight="false" outlineLevel="0" collapsed="false">
      <c r="A6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7" s="0" t="str">
        <f aca="false">IF($A6957="","",INDEX(CARTAO_COMPRAS!$C:$C,INT((ROW()-2)/20)+2))</f>
        <v/>
      </c>
      <c r="C6957" s="0" t="str">
        <f aca="false">IF($A6957="","",INDEX(CARTAO_COMPRAS!$D:$D,INT((ROW()-2)/20)+2))</f>
        <v/>
      </c>
      <c r="D6957" s="0" t="str">
        <f aca="false">IF($A6957="","",INDEX(CARTAO_COMPRAS!$E:$E,INT((ROW()-2)/20)+2))</f>
        <v/>
      </c>
      <c r="E6957" s="0" t="str">
        <f aca="false">IF($A6957="","",INDEX(CARTAO_COMPRAS!$H:$H,INT((ROW()-2)/20)+2)+MOD(ROW()-2,20))</f>
        <v/>
      </c>
      <c r="F6957" s="0" t="str">
        <f aca="false">IF($A6957="","",INDEX(CARTAO_COMPRAS!$G:$G,INT((ROW()-2)/20)+2))</f>
        <v/>
      </c>
      <c r="G6957" s="5" t="str">
        <f aca="false">IF($A6957="","",INDEX(CARTAO_COMPRAS!$I:$I,INT((ROW()-2)/20)+2))</f>
        <v/>
      </c>
      <c r="H6957" s="4" t="str">
        <f aca="false">IF($A6957="","",EDATE(INDEX(CARTAO_COMPRAS!$J:$J,INT((ROW()-2)/20)+2),MOD(ROW()-2,20)))</f>
        <v/>
      </c>
      <c r="I6957" s="4" t="str">
        <f aca="false">IF($H6957="","",$H6957-WEEKDAY($H6957,2)+1)</f>
        <v/>
      </c>
      <c r="J6957" s="4" t="str">
        <f aca="false">IF($I6957="","",$I6957+6)</f>
        <v/>
      </c>
      <c r="K6957" s="6" t="str">
        <f aca="false">IF($H6957="","",DATE(YEAR($H6957),MONTH($H6957),1))</f>
        <v/>
      </c>
      <c r="L6957" s="0" t="str">
        <f aca="false">IF($A6957="","",INDEX(CARTAO_COMPRAS!$K:$K,INT((ROW()-2)/20)+2))</f>
        <v/>
      </c>
      <c r="M6957" s="0" t="str">
        <f aca="false">IF($A6957="","","Compra no cartão")</f>
        <v/>
      </c>
    </row>
    <row r="6958" customFormat="false" ht="13.5" hidden="false" customHeight="false" outlineLevel="0" collapsed="false">
      <c r="A6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8" s="0" t="str">
        <f aca="false">IF($A6958="","",INDEX(CARTAO_COMPRAS!$C:$C,INT((ROW()-2)/20)+2))</f>
        <v/>
      </c>
      <c r="C6958" s="0" t="str">
        <f aca="false">IF($A6958="","",INDEX(CARTAO_COMPRAS!$D:$D,INT((ROW()-2)/20)+2))</f>
        <v/>
      </c>
      <c r="D6958" s="0" t="str">
        <f aca="false">IF($A6958="","",INDEX(CARTAO_COMPRAS!$E:$E,INT((ROW()-2)/20)+2))</f>
        <v/>
      </c>
      <c r="E6958" s="0" t="str">
        <f aca="false">IF($A6958="","",INDEX(CARTAO_COMPRAS!$H:$H,INT((ROW()-2)/20)+2)+MOD(ROW()-2,20))</f>
        <v/>
      </c>
      <c r="F6958" s="0" t="str">
        <f aca="false">IF($A6958="","",INDEX(CARTAO_COMPRAS!$G:$G,INT((ROW()-2)/20)+2))</f>
        <v/>
      </c>
      <c r="G6958" s="5" t="str">
        <f aca="false">IF($A6958="","",INDEX(CARTAO_COMPRAS!$I:$I,INT((ROW()-2)/20)+2))</f>
        <v/>
      </c>
      <c r="H6958" s="4" t="str">
        <f aca="false">IF($A6958="","",EDATE(INDEX(CARTAO_COMPRAS!$J:$J,INT((ROW()-2)/20)+2),MOD(ROW()-2,20)))</f>
        <v/>
      </c>
      <c r="I6958" s="4" t="str">
        <f aca="false">IF($H6958="","",$H6958-WEEKDAY($H6958,2)+1)</f>
        <v/>
      </c>
      <c r="J6958" s="4" t="str">
        <f aca="false">IF($I6958="","",$I6958+6)</f>
        <v/>
      </c>
      <c r="K6958" s="6" t="str">
        <f aca="false">IF($H6958="","",DATE(YEAR($H6958),MONTH($H6958),1))</f>
        <v/>
      </c>
      <c r="L6958" s="0" t="str">
        <f aca="false">IF($A6958="","",INDEX(CARTAO_COMPRAS!$K:$K,INT((ROW()-2)/20)+2))</f>
        <v/>
      </c>
      <c r="M6958" s="0" t="str">
        <f aca="false">IF($A6958="","","Compra no cartão")</f>
        <v/>
      </c>
    </row>
    <row r="6959" customFormat="false" ht="13.5" hidden="false" customHeight="false" outlineLevel="0" collapsed="false">
      <c r="A6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59" s="0" t="str">
        <f aca="false">IF($A6959="","",INDEX(CARTAO_COMPRAS!$C:$C,INT((ROW()-2)/20)+2))</f>
        <v/>
      </c>
      <c r="C6959" s="0" t="str">
        <f aca="false">IF($A6959="","",INDEX(CARTAO_COMPRAS!$D:$D,INT((ROW()-2)/20)+2))</f>
        <v/>
      </c>
      <c r="D6959" s="0" t="str">
        <f aca="false">IF($A6959="","",INDEX(CARTAO_COMPRAS!$E:$E,INT((ROW()-2)/20)+2))</f>
        <v/>
      </c>
      <c r="E6959" s="0" t="str">
        <f aca="false">IF($A6959="","",INDEX(CARTAO_COMPRAS!$H:$H,INT((ROW()-2)/20)+2)+MOD(ROW()-2,20))</f>
        <v/>
      </c>
      <c r="F6959" s="0" t="str">
        <f aca="false">IF($A6959="","",INDEX(CARTAO_COMPRAS!$G:$G,INT((ROW()-2)/20)+2))</f>
        <v/>
      </c>
      <c r="G6959" s="5" t="str">
        <f aca="false">IF($A6959="","",INDEX(CARTAO_COMPRAS!$I:$I,INT((ROW()-2)/20)+2))</f>
        <v/>
      </c>
      <c r="H6959" s="4" t="str">
        <f aca="false">IF($A6959="","",EDATE(INDEX(CARTAO_COMPRAS!$J:$J,INT((ROW()-2)/20)+2),MOD(ROW()-2,20)))</f>
        <v/>
      </c>
      <c r="I6959" s="4" t="str">
        <f aca="false">IF($H6959="","",$H6959-WEEKDAY($H6959,2)+1)</f>
        <v/>
      </c>
      <c r="J6959" s="4" t="str">
        <f aca="false">IF($I6959="","",$I6959+6)</f>
        <v/>
      </c>
      <c r="K6959" s="6" t="str">
        <f aca="false">IF($H6959="","",DATE(YEAR($H6959),MONTH($H6959),1))</f>
        <v/>
      </c>
      <c r="L6959" s="0" t="str">
        <f aca="false">IF($A6959="","",INDEX(CARTAO_COMPRAS!$K:$K,INT((ROW()-2)/20)+2))</f>
        <v/>
      </c>
      <c r="M6959" s="0" t="str">
        <f aca="false">IF($A6959="","","Compra no cartão")</f>
        <v/>
      </c>
    </row>
    <row r="6960" customFormat="false" ht="13.5" hidden="false" customHeight="false" outlineLevel="0" collapsed="false">
      <c r="A6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0" s="0" t="str">
        <f aca="false">IF($A6960="","",INDEX(CARTAO_COMPRAS!$C:$C,INT((ROW()-2)/20)+2))</f>
        <v/>
      </c>
      <c r="C6960" s="0" t="str">
        <f aca="false">IF($A6960="","",INDEX(CARTAO_COMPRAS!$D:$D,INT((ROW()-2)/20)+2))</f>
        <v/>
      </c>
      <c r="D6960" s="0" t="str">
        <f aca="false">IF($A6960="","",INDEX(CARTAO_COMPRAS!$E:$E,INT((ROW()-2)/20)+2))</f>
        <v/>
      </c>
      <c r="E6960" s="0" t="str">
        <f aca="false">IF($A6960="","",INDEX(CARTAO_COMPRAS!$H:$H,INT((ROW()-2)/20)+2)+MOD(ROW()-2,20))</f>
        <v/>
      </c>
      <c r="F6960" s="0" t="str">
        <f aca="false">IF($A6960="","",INDEX(CARTAO_COMPRAS!$G:$G,INT((ROW()-2)/20)+2))</f>
        <v/>
      </c>
      <c r="G6960" s="5" t="str">
        <f aca="false">IF($A6960="","",INDEX(CARTAO_COMPRAS!$I:$I,INT((ROW()-2)/20)+2))</f>
        <v/>
      </c>
      <c r="H6960" s="4" t="str">
        <f aca="false">IF($A6960="","",EDATE(INDEX(CARTAO_COMPRAS!$J:$J,INT((ROW()-2)/20)+2),MOD(ROW()-2,20)))</f>
        <v/>
      </c>
      <c r="I6960" s="4" t="str">
        <f aca="false">IF($H6960="","",$H6960-WEEKDAY($H6960,2)+1)</f>
        <v/>
      </c>
      <c r="J6960" s="4" t="str">
        <f aca="false">IF($I6960="","",$I6960+6)</f>
        <v/>
      </c>
      <c r="K6960" s="6" t="str">
        <f aca="false">IF($H6960="","",DATE(YEAR($H6960),MONTH($H6960),1))</f>
        <v/>
      </c>
      <c r="L6960" s="0" t="str">
        <f aca="false">IF($A6960="","",INDEX(CARTAO_COMPRAS!$K:$K,INT((ROW()-2)/20)+2))</f>
        <v/>
      </c>
      <c r="M6960" s="0" t="str">
        <f aca="false">IF($A6960="","","Compra no cartão")</f>
        <v/>
      </c>
    </row>
    <row r="6961" customFormat="false" ht="13.5" hidden="false" customHeight="false" outlineLevel="0" collapsed="false">
      <c r="A6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1" s="0" t="str">
        <f aca="false">IF($A6961="","",INDEX(CARTAO_COMPRAS!$C:$C,INT((ROW()-2)/20)+2))</f>
        <v/>
      </c>
      <c r="C6961" s="0" t="str">
        <f aca="false">IF($A6961="","",INDEX(CARTAO_COMPRAS!$D:$D,INT((ROW()-2)/20)+2))</f>
        <v/>
      </c>
      <c r="D6961" s="0" t="str">
        <f aca="false">IF($A6961="","",INDEX(CARTAO_COMPRAS!$E:$E,INT((ROW()-2)/20)+2))</f>
        <v/>
      </c>
      <c r="E6961" s="0" t="str">
        <f aca="false">IF($A6961="","",INDEX(CARTAO_COMPRAS!$H:$H,INT((ROW()-2)/20)+2)+MOD(ROW()-2,20))</f>
        <v/>
      </c>
      <c r="F6961" s="0" t="str">
        <f aca="false">IF($A6961="","",INDEX(CARTAO_COMPRAS!$G:$G,INT((ROW()-2)/20)+2))</f>
        <v/>
      </c>
      <c r="G6961" s="5" t="str">
        <f aca="false">IF($A6961="","",INDEX(CARTAO_COMPRAS!$I:$I,INT((ROW()-2)/20)+2))</f>
        <v/>
      </c>
      <c r="H6961" s="4" t="str">
        <f aca="false">IF($A6961="","",EDATE(INDEX(CARTAO_COMPRAS!$J:$J,INT((ROW()-2)/20)+2),MOD(ROW()-2,20)))</f>
        <v/>
      </c>
      <c r="I6961" s="4" t="str">
        <f aca="false">IF($H6961="","",$H6961-WEEKDAY($H6961,2)+1)</f>
        <v/>
      </c>
      <c r="J6961" s="4" t="str">
        <f aca="false">IF($I6961="","",$I6961+6)</f>
        <v/>
      </c>
      <c r="K6961" s="6" t="str">
        <f aca="false">IF($H6961="","",DATE(YEAR($H6961),MONTH($H6961),1))</f>
        <v/>
      </c>
      <c r="L6961" s="0" t="str">
        <f aca="false">IF($A6961="","",INDEX(CARTAO_COMPRAS!$K:$K,INT((ROW()-2)/20)+2))</f>
        <v/>
      </c>
      <c r="M6961" s="0" t="str">
        <f aca="false">IF($A6961="","","Compra no cartão")</f>
        <v/>
      </c>
    </row>
    <row r="6962" customFormat="false" ht="13.5" hidden="false" customHeight="false" outlineLevel="0" collapsed="false">
      <c r="A6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2" s="0" t="str">
        <f aca="false">IF($A6962="","",INDEX(CARTAO_COMPRAS!$C:$C,INT((ROW()-2)/20)+2))</f>
        <v/>
      </c>
      <c r="C6962" s="0" t="str">
        <f aca="false">IF($A6962="","",INDEX(CARTAO_COMPRAS!$D:$D,INT((ROW()-2)/20)+2))</f>
        <v/>
      </c>
      <c r="D6962" s="0" t="str">
        <f aca="false">IF($A6962="","",INDEX(CARTAO_COMPRAS!$E:$E,INT((ROW()-2)/20)+2))</f>
        <v/>
      </c>
      <c r="E6962" s="0" t="str">
        <f aca="false">IF($A6962="","",INDEX(CARTAO_COMPRAS!$H:$H,INT((ROW()-2)/20)+2)+MOD(ROW()-2,20))</f>
        <v/>
      </c>
      <c r="F6962" s="0" t="str">
        <f aca="false">IF($A6962="","",INDEX(CARTAO_COMPRAS!$G:$G,INT((ROW()-2)/20)+2))</f>
        <v/>
      </c>
      <c r="G6962" s="5" t="str">
        <f aca="false">IF($A6962="","",INDEX(CARTAO_COMPRAS!$I:$I,INT((ROW()-2)/20)+2))</f>
        <v/>
      </c>
      <c r="H6962" s="4" t="str">
        <f aca="false">IF($A6962="","",EDATE(INDEX(CARTAO_COMPRAS!$J:$J,INT((ROW()-2)/20)+2),MOD(ROW()-2,20)))</f>
        <v/>
      </c>
      <c r="I6962" s="4" t="str">
        <f aca="false">IF($H6962="","",$H6962-WEEKDAY($H6962,2)+1)</f>
        <v/>
      </c>
      <c r="J6962" s="4" t="str">
        <f aca="false">IF($I6962="","",$I6962+6)</f>
        <v/>
      </c>
      <c r="K6962" s="6" t="str">
        <f aca="false">IF($H6962="","",DATE(YEAR($H6962),MONTH($H6962),1))</f>
        <v/>
      </c>
      <c r="L6962" s="0" t="str">
        <f aca="false">IF($A6962="","",INDEX(CARTAO_COMPRAS!$K:$K,INT((ROW()-2)/20)+2))</f>
        <v/>
      </c>
      <c r="M6962" s="0" t="str">
        <f aca="false">IF($A6962="","","Compra no cartão")</f>
        <v/>
      </c>
    </row>
    <row r="6963" customFormat="false" ht="13.5" hidden="false" customHeight="false" outlineLevel="0" collapsed="false">
      <c r="A6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3" s="0" t="str">
        <f aca="false">IF($A6963="","",INDEX(CARTAO_COMPRAS!$C:$C,INT((ROW()-2)/20)+2))</f>
        <v/>
      </c>
      <c r="C6963" s="0" t="str">
        <f aca="false">IF($A6963="","",INDEX(CARTAO_COMPRAS!$D:$D,INT((ROW()-2)/20)+2))</f>
        <v/>
      </c>
      <c r="D6963" s="0" t="str">
        <f aca="false">IF($A6963="","",INDEX(CARTAO_COMPRAS!$E:$E,INT((ROW()-2)/20)+2))</f>
        <v/>
      </c>
      <c r="E6963" s="0" t="str">
        <f aca="false">IF($A6963="","",INDEX(CARTAO_COMPRAS!$H:$H,INT((ROW()-2)/20)+2)+MOD(ROW()-2,20))</f>
        <v/>
      </c>
      <c r="F6963" s="0" t="str">
        <f aca="false">IF($A6963="","",INDEX(CARTAO_COMPRAS!$G:$G,INT((ROW()-2)/20)+2))</f>
        <v/>
      </c>
      <c r="G6963" s="5" t="str">
        <f aca="false">IF($A6963="","",INDEX(CARTAO_COMPRAS!$I:$I,INT((ROW()-2)/20)+2))</f>
        <v/>
      </c>
      <c r="H6963" s="4" t="str">
        <f aca="false">IF($A6963="","",EDATE(INDEX(CARTAO_COMPRAS!$J:$J,INT((ROW()-2)/20)+2),MOD(ROW()-2,20)))</f>
        <v/>
      </c>
      <c r="I6963" s="4" t="str">
        <f aca="false">IF($H6963="","",$H6963-WEEKDAY($H6963,2)+1)</f>
        <v/>
      </c>
      <c r="J6963" s="4" t="str">
        <f aca="false">IF($I6963="","",$I6963+6)</f>
        <v/>
      </c>
      <c r="K6963" s="6" t="str">
        <f aca="false">IF($H6963="","",DATE(YEAR($H6963),MONTH($H6963),1))</f>
        <v/>
      </c>
      <c r="L6963" s="0" t="str">
        <f aca="false">IF($A6963="","",INDEX(CARTAO_COMPRAS!$K:$K,INT((ROW()-2)/20)+2))</f>
        <v/>
      </c>
      <c r="M6963" s="0" t="str">
        <f aca="false">IF($A6963="","","Compra no cartão")</f>
        <v/>
      </c>
    </row>
    <row r="6964" customFormat="false" ht="13.5" hidden="false" customHeight="false" outlineLevel="0" collapsed="false">
      <c r="A6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4" s="0" t="str">
        <f aca="false">IF($A6964="","",INDEX(CARTAO_COMPRAS!$C:$C,INT((ROW()-2)/20)+2))</f>
        <v/>
      </c>
      <c r="C6964" s="0" t="str">
        <f aca="false">IF($A6964="","",INDEX(CARTAO_COMPRAS!$D:$D,INT((ROW()-2)/20)+2))</f>
        <v/>
      </c>
      <c r="D6964" s="0" t="str">
        <f aca="false">IF($A6964="","",INDEX(CARTAO_COMPRAS!$E:$E,INT((ROW()-2)/20)+2))</f>
        <v/>
      </c>
      <c r="E6964" s="0" t="str">
        <f aca="false">IF($A6964="","",INDEX(CARTAO_COMPRAS!$H:$H,INT((ROW()-2)/20)+2)+MOD(ROW()-2,20))</f>
        <v/>
      </c>
      <c r="F6964" s="0" t="str">
        <f aca="false">IF($A6964="","",INDEX(CARTAO_COMPRAS!$G:$G,INT((ROW()-2)/20)+2))</f>
        <v/>
      </c>
      <c r="G6964" s="5" t="str">
        <f aca="false">IF($A6964="","",INDEX(CARTAO_COMPRAS!$I:$I,INT((ROW()-2)/20)+2))</f>
        <v/>
      </c>
      <c r="H6964" s="4" t="str">
        <f aca="false">IF($A6964="","",EDATE(INDEX(CARTAO_COMPRAS!$J:$J,INT((ROW()-2)/20)+2),MOD(ROW()-2,20)))</f>
        <v/>
      </c>
      <c r="I6964" s="4" t="str">
        <f aca="false">IF($H6964="","",$H6964-WEEKDAY($H6964,2)+1)</f>
        <v/>
      </c>
      <c r="J6964" s="4" t="str">
        <f aca="false">IF($I6964="","",$I6964+6)</f>
        <v/>
      </c>
      <c r="K6964" s="6" t="str">
        <f aca="false">IF($H6964="","",DATE(YEAR($H6964),MONTH($H6964),1))</f>
        <v/>
      </c>
      <c r="L6964" s="0" t="str">
        <f aca="false">IF($A6964="","",INDEX(CARTAO_COMPRAS!$K:$K,INT((ROW()-2)/20)+2))</f>
        <v/>
      </c>
      <c r="M6964" s="0" t="str">
        <f aca="false">IF($A6964="","","Compra no cartão")</f>
        <v/>
      </c>
    </row>
    <row r="6965" customFormat="false" ht="13.5" hidden="false" customHeight="false" outlineLevel="0" collapsed="false">
      <c r="A6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5" s="0" t="str">
        <f aca="false">IF($A6965="","",INDEX(CARTAO_COMPRAS!$C:$C,INT((ROW()-2)/20)+2))</f>
        <v/>
      </c>
      <c r="C6965" s="0" t="str">
        <f aca="false">IF($A6965="","",INDEX(CARTAO_COMPRAS!$D:$D,INT((ROW()-2)/20)+2))</f>
        <v/>
      </c>
      <c r="D6965" s="0" t="str">
        <f aca="false">IF($A6965="","",INDEX(CARTAO_COMPRAS!$E:$E,INT((ROW()-2)/20)+2))</f>
        <v/>
      </c>
      <c r="E6965" s="0" t="str">
        <f aca="false">IF($A6965="","",INDEX(CARTAO_COMPRAS!$H:$H,INT((ROW()-2)/20)+2)+MOD(ROW()-2,20))</f>
        <v/>
      </c>
      <c r="F6965" s="0" t="str">
        <f aca="false">IF($A6965="","",INDEX(CARTAO_COMPRAS!$G:$G,INT((ROW()-2)/20)+2))</f>
        <v/>
      </c>
      <c r="G6965" s="5" t="str">
        <f aca="false">IF($A6965="","",INDEX(CARTAO_COMPRAS!$I:$I,INT((ROW()-2)/20)+2))</f>
        <v/>
      </c>
      <c r="H6965" s="4" t="str">
        <f aca="false">IF($A6965="","",EDATE(INDEX(CARTAO_COMPRAS!$J:$J,INT((ROW()-2)/20)+2),MOD(ROW()-2,20)))</f>
        <v/>
      </c>
      <c r="I6965" s="4" t="str">
        <f aca="false">IF($H6965="","",$H6965-WEEKDAY($H6965,2)+1)</f>
        <v/>
      </c>
      <c r="J6965" s="4" t="str">
        <f aca="false">IF($I6965="","",$I6965+6)</f>
        <v/>
      </c>
      <c r="K6965" s="6" t="str">
        <f aca="false">IF($H6965="","",DATE(YEAR($H6965),MONTH($H6965),1))</f>
        <v/>
      </c>
      <c r="L6965" s="0" t="str">
        <f aca="false">IF($A6965="","",INDEX(CARTAO_COMPRAS!$K:$K,INT((ROW()-2)/20)+2))</f>
        <v/>
      </c>
      <c r="M6965" s="0" t="str">
        <f aca="false">IF($A6965="","","Compra no cartão")</f>
        <v/>
      </c>
    </row>
    <row r="6966" customFormat="false" ht="13.5" hidden="false" customHeight="false" outlineLevel="0" collapsed="false">
      <c r="A6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6" s="0" t="str">
        <f aca="false">IF($A6966="","",INDEX(CARTAO_COMPRAS!$C:$C,INT((ROW()-2)/20)+2))</f>
        <v/>
      </c>
      <c r="C6966" s="0" t="str">
        <f aca="false">IF($A6966="","",INDEX(CARTAO_COMPRAS!$D:$D,INT((ROW()-2)/20)+2))</f>
        <v/>
      </c>
      <c r="D6966" s="0" t="str">
        <f aca="false">IF($A6966="","",INDEX(CARTAO_COMPRAS!$E:$E,INT((ROW()-2)/20)+2))</f>
        <v/>
      </c>
      <c r="E6966" s="0" t="str">
        <f aca="false">IF($A6966="","",INDEX(CARTAO_COMPRAS!$H:$H,INT((ROW()-2)/20)+2)+MOD(ROW()-2,20))</f>
        <v/>
      </c>
      <c r="F6966" s="0" t="str">
        <f aca="false">IF($A6966="","",INDEX(CARTAO_COMPRAS!$G:$G,INT((ROW()-2)/20)+2))</f>
        <v/>
      </c>
      <c r="G6966" s="5" t="str">
        <f aca="false">IF($A6966="","",INDEX(CARTAO_COMPRAS!$I:$I,INT((ROW()-2)/20)+2))</f>
        <v/>
      </c>
      <c r="H6966" s="4" t="str">
        <f aca="false">IF($A6966="","",EDATE(INDEX(CARTAO_COMPRAS!$J:$J,INT((ROW()-2)/20)+2),MOD(ROW()-2,20)))</f>
        <v/>
      </c>
      <c r="I6966" s="4" t="str">
        <f aca="false">IF($H6966="","",$H6966-WEEKDAY($H6966,2)+1)</f>
        <v/>
      </c>
      <c r="J6966" s="4" t="str">
        <f aca="false">IF($I6966="","",$I6966+6)</f>
        <v/>
      </c>
      <c r="K6966" s="6" t="str">
        <f aca="false">IF($H6966="","",DATE(YEAR($H6966),MONTH($H6966),1))</f>
        <v/>
      </c>
      <c r="L6966" s="0" t="str">
        <f aca="false">IF($A6966="","",INDEX(CARTAO_COMPRAS!$K:$K,INT((ROW()-2)/20)+2))</f>
        <v/>
      </c>
      <c r="M6966" s="0" t="str">
        <f aca="false">IF($A6966="","","Compra no cartão")</f>
        <v/>
      </c>
    </row>
    <row r="6967" customFormat="false" ht="13.5" hidden="false" customHeight="false" outlineLevel="0" collapsed="false">
      <c r="A6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7" s="0" t="str">
        <f aca="false">IF($A6967="","",INDEX(CARTAO_COMPRAS!$C:$C,INT((ROW()-2)/20)+2))</f>
        <v/>
      </c>
      <c r="C6967" s="0" t="str">
        <f aca="false">IF($A6967="","",INDEX(CARTAO_COMPRAS!$D:$D,INT((ROW()-2)/20)+2))</f>
        <v/>
      </c>
      <c r="D6967" s="0" t="str">
        <f aca="false">IF($A6967="","",INDEX(CARTAO_COMPRAS!$E:$E,INT((ROW()-2)/20)+2))</f>
        <v/>
      </c>
      <c r="E6967" s="0" t="str">
        <f aca="false">IF($A6967="","",INDEX(CARTAO_COMPRAS!$H:$H,INT((ROW()-2)/20)+2)+MOD(ROW()-2,20))</f>
        <v/>
      </c>
      <c r="F6967" s="0" t="str">
        <f aca="false">IF($A6967="","",INDEX(CARTAO_COMPRAS!$G:$G,INT((ROW()-2)/20)+2))</f>
        <v/>
      </c>
      <c r="G6967" s="5" t="str">
        <f aca="false">IF($A6967="","",INDEX(CARTAO_COMPRAS!$I:$I,INT((ROW()-2)/20)+2))</f>
        <v/>
      </c>
      <c r="H6967" s="4" t="str">
        <f aca="false">IF($A6967="","",EDATE(INDEX(CARTAO_COMPRAS!$J:$J,INT((ROW()-2)/20)+2),MOD(ROW()-2,20)))</f>
        <v/>
      </c>
      <c r="I6967" s="4" t="str">
        <f aca="false">IF($H6967="","",$H6967-WEEKDAY($H6967,2)+1)</f>
        <v/>
      </c>
      <c r="J6967" s="4" t="str">
        <f aca="false">IF($I6967="","",$I6967+6)</f>
        <v/>
      </c>
      <c r="K6967" s="6" t="str">
        <f aca="false">IF($H6967="","",DATE(YEAR($H6967),MONTH($H6967),1))</f>
        <v/>
      </c>
      <c r="L6967" s="0" t="str">
        <f aca="false">IF($A6967="","",INDEX(CARTAO_COMPRAS!$K:$K,INT((ROW()-2)/20)+2))</f>
        <v/>
      </c>
      <c r="M6967" s="0" t="str">
        <f aca="false">IF($A6967="","","Compra no cartão")</f>
        <v/>
      </c>
    </row>
    <row r="6968" customFormat="false" ht="13.5" hidden="false" customHeight="false" outlineLevel="0" collapsed="false">
      <c r="A6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8" s="0" t="str">
        <f aca="false">IF($A6968="","",INDEX(CARTAO_COMPRAS!$C:$C,INT((ROW()-2)/20)+2))</f>
        <v/>
      </c>
      <c r="C6968" s="0" t="str">
        <f aca="false">IF($A6968="","",INDEX(CARTAO_COMPRAS!$D:$D,INT((ROW()-2)/20)+2))</f>
        <v/>
      </c>
      <c r="D6968" s="0" t="str">
        <f aca="false">IF($A6968="","",INDEX(CARTAO_COMPRAS!$E:$E,INT((ROW()-2)/20)+2))</f>
        <v/>
      </c>
      <c r="E6968" s="0" t="str">
        <f aca="false">IF($A6968="","",INDEX(CARTAO_COMPRAS!$H:$H,INT((ROW()-2)/20)+2)+MOD(ROW()-2,20))</f>
        <v/>
      </c>
      <c r="F6968" s="0" t="str">
        <f aca="false">IF($A6968="","",INDEX(CARTAO_COMPRAS!$G:$G,INT((ROW()-2)/20)+2))</f>
        <v/>
      </c>
      <c r="G6968" s="5" t="str">
        <f aca="false">IF($A6968="","",INDEX(CARTAO_COMPRAS!$I:$I,INT((ROW()-2)/20)+2))</f>
        <v/>
      </c>
      <c r="H6968" s="4" t="str">
        <f aca="false">IF($A6968="","",EDATE(INDEX(CARTAO_COMPRAS!$J:$J,INT((ROW()-2)/20)+2),MOD(ROW()-2,20)))</f>
        <v/>
      </c>
      <c r="I6968" s="4" t="str">
        <f aca="false">IF($H6968="","",$H6968-WEEKDAY($H6968,2)+1)</f>
        <v/>
      </c>
      <c r="J6968" s="4" t="str">
        <f aca="false">IF($I6968="","",$I6968+6)</f>
        <v/>
      </c>
      <c r="K6968" s="6" t="str">
        <f aca="false">IF($H6968="","",DATE(YEAR($H6968),MONTH($H6968),1))</f>
        <v/>
      </c>
      <c r="L6968" s="0" t="str">
        <f aca="false">IF($A6968="","",INDEX(CARTAO_COMPRAS!$K:$K,INT((ROW()-2)/20)+2))</f>
        <v/>
      </c>
      <c r="M6968" s="0" t="str">
        <f aca="false">IF($A6968="","","Compra no cartão")</f>
        <v/>
      </c>
    </row>
    <row r="6969" customFormat="false" ht="13.5" hidden="false" customHeight="false" outlineLevel="0" collapsed="false">
      <c r="A6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69" s="0" t="str">
        <f aca="false">IF($A6969="","",INDEX(CARTAO_COMPRAS!$C:$C,INT((ROW()-2)/20)+2))</f>
        <v/>
      </c>
      <c r="C6969" s="0" t="str">
        <f aca="false">IF($A6969="","",INDEX(CARTAO_COMPRAS!$D:$D,INT((ROW()-2)/20)+2))</f>
        <v/>
      </c>
      <c r="D6969" s="0" t="str">
        <f aca="false">IF($A6969="","",INDEX(CARTAO_COMPRAS!$E:$E,INT((ROW()-2)/20)+2))</f>
        <v/>
      </c>
      <c r="E6969" s="0" t="str">
        <f aca="false">IF($A6969="","",INDEX(CARTAO_COMPRAS!$H:$H,INT((ROW()-2)/20)+2)+MOD(ROW()-2,20))</f>
        <v/>
      </c>
      <c r="F6969" s="0" t="str">
        <f aca="false">IF($A6969="","",INDEX(CARTAO_COMPRAS!$G:$G,INT((ROW()-2)/20)+2))</f>
        <v/>
      </c>
      <c r="G6969" s="5" t="str">
        <f aca="false">IF($A6969="","",INDEX(CARTAO_COMPRAS!$I:$I,INT((ROW()-2)/20)+2))</f>
        <v/>
      </c>
      <c r="H6969" s="4" t="str">
        <f aca="false">IF($A6969="","",EDATE(INDEX(CARTAO_COMPRAS!$J:$J,INT((ROW()-2)/20)+2),MOD(ROW()-2,20)))</f>
        <v/>
      </c>
      <c r="I6969" s="4" t="str">
        <f aca="false">IF($H6969="","",$H6969-WEEKDAY($H6969,2)+1)</f>
        <v/>
      </c>
      <c r="J6969" s="4" t="str">
        <f aca="false">IF($I6969="","",$I6969+6)</f>
        <v/>
      </c>
      <c r="K6969" s="6" t="str">
        <f aca="false">IF($H6969="","",DATE(YEAR($H6969),MONTH($H6969),1))</f>
        <v/>
      </c>
      <c r="L6969" s="0" t="str">
        <f aca="false">IF($A6969="","",INDEX(CARTAO_COMPRAS!$K:$K,INT((ROW()-2)/20)+2))</f>
        <v/>
      </c>
      <c r="M6969" s="0" t="str">
        <f aca="false">IF($A6969="","","Compra no cartão")</f>
        <v/>
      </c>
    </row>
    <row r="6970" customFormat="false" ht="13.5" hidden="false" customHeight="false" outlineLevel="0" collapsed="false">
      <c r="A6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0" s="0" t="str">
        <f aca="false">IF($A6970="","",INDEX(CARTAO_COMPRAS!$C:$C,INT((ROW()-2)/20)+2))</f>
        <v/>
      </c>
      <c r="C6970" s="0" t="str">
        <f aca="false">IF($A6970="","",INDEX(CARTAO_COMPRAS!$D:$D,INT((ROW()-2)/20)+2))</f>
        <v/>
      </c>
      <c r="D6970" s="0" t="str">
        <f aca="false">IF($A6970="","",INDEX(CARTAO_COMPRAS!$E:$E,INT((ROW()-2)/20)+2))</f>
        <v/>
      </c>
      <c r="E6970" s="0" t="str">
        <f aca="false">IF($A6970="","",INDEX(CARTAO_COMPRAS!$H:$H,INT((ROW()-2)/20)+2)+MOD(ROW()-2,20))</f>
        <v/>
      </c>
      <c r="F6970" s="0" t="str">
        <f aca="false">IF($A6970="","",INDEX(CARTAO_COMPRAS!$G:$G,INT((ROW()-2)/20)+2))</f>
        <v/>
      </c>
      <c r="G6970" s="5" t="str">
        <f aca="false">IF($A6970="","",INDEX(CARTAO_COMPRAS!$I:$I,INT((ROW()-2)/20)+2))</f>
        <v/>
      </c>
      <c r="H6970" s="4" t="str">
        <f aca="false">IF($A6970="","",EDATE(INDEX(CARTAO_COMPRAS!$J:$J,INT((ROW()-2)/20)+2),MOD(ROW()-2,20)))</f>
        <v/>
      </c>
      <c r="I6970" s="4" t="str">
        <f aca="false">IF($H6970="","",$H6970-WEEKDAY($H6970,2)+1)</f>
        <v/>
      </c>
      <c r="J6970" s="4" t="str">
        <f aca="false">IF($I6970="","",$I6970+6)</f>
        <v/>
      </c>
      <c r="K6970" s="6" t="str">
        <f aca="false">IF($H6970="","",DATE(YEAR($H6970),MONTH($H6970),1))</f>
        <v/>
      </c>
      <c r="L6970" s="0" t="str">
        <f aca="false">IF($A6970="","",INDEX(CARTAO_COMPRAS!$K:$K,INT((ROW()-2)/20)+2))</f>
        <v/>
      </c>
      <c r="M6970" s="0" t="str">
        <f aca="false">IF($A6970="","","Compra no cartão")</f>
        <v/>
      </c>
    </row>
    <row r="6971" customFormat="false" ht="13.5" hidden="false" customHeight="false" outlineLevel="0" collapsed="false">
      <c r="A6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1" s="0" t="str">
        <f aca="false">IF($A6971="","",INDEX(CARTAO_COMPRAS!$C:$C,INT((ROW()-2)/20)+2))</f>
        <v/>
      </c>
      <c r="C6971" s="0" t="str">
        <f aca="false">IF($A6971="","",INDEX(CARTAO_COMPRAS!$D:$D,INT((ROW()-2)/20)+2))</f>
        <v/>
      </c>
      <c r="D6971" s="0" t="str">
        <f aca="false">IF($A6971="","",INDEX(CARTAO_COMPRAS!$E:$E,INT((ROW()-2)/20)+2))</f>
        <v/>
      </c>
      <c r="E6971" s="0" t="str">
        <f aca="false">IF($A6971="","",INDEX(CARTAO_COMPRAS!$H:$H,INT((ROW()-2)/20)+2)+MOD(ROW()-2,20))</f>
        <v/>
      </c>
      <c r="F6971" s="0" t="str">
        <f aca="false">IF($A6971="","",INDEX(CARTAO_COMPRAS!$G:$G,INT((ROW()-2)/20)+2))</f>
        <v/>
      </c>
      <c r="G6971" s="5" t="str">
        <f aca="false">IF($A6971="","",INDEX(CARTAO_COMPRAS!$I:$I,INT((ROW()-2)/20)+2))</f>
        <v/>
      </c>
      <c r="H6971" s="4" t="str">
        <f aca="false">IF($A6971="","",EDATE(INDEX(CARTAO_COMPRAS!$J:$J,INT((ROW()-2)/20)+2),MOD(ROW()-2,20)))</f>
        <v/>
      </c>
      <c r="I6971" s="4" t="str">
        <f aca="false">IF($H6971="","",$H6971-WEEKDAY($H6971,2)+1)</f>
        <v/>
      </c>
      <c r="J6971" s="4" t="str">
        <f aca="false">IF($I6971="","",$I6971+6)</f>
        <v/>
      </c>
      <c r="K6971" s="6" t="str">
        <f aca="false">IF($H6971="","",DATE(YEAR($H6971),MONTH($H6971),1))</f>
        <v/>
      </c>
      <c r="L6971" s="0" t="str">
        <f aca="false">IF($A6971="","",INDEX(CARTAO_COMPRAS!$K:$K,INT((ROW()-2)/20)+2))</f>
        <v/>
      </c>
      <c r="M6971" s="0" t="str">
        <f aca="false">IF($A6971="","","Compra no cartão")</f>
        <v/>
      </c>
    </row>
    <row r="6972" customFormat="false" ht="13.5" hidden="false" customHeight="false" outlineLevel="0" collapsed="false">
      <c r="A6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2" s="0" t="str">
        <f aca="false">IF($A6972="","",INDEX(CARTAO_COMPRAS!$C:$C,INT((ROW()-2)/20)+2))</f>
        <v/>
      </c>
      <c r="C6972" s="0" t="str">
        <f aca="false">IF($A6972="","",INDEX(CARTAO_COMPRAS!$D:$D,INT((ROW()-2)/20)+2))</f>
        <v/>
      </c>
      <c r="D6972" s="0" t="str">
        <f aca="false">IF($A6972="","",INDEX(CARTAO_COMPRAS!$E:$E,INT((ROW()-2)/20)+2))</f>
        <v/>
      </c>
      <c r="E6972" s="0" t="str">
        <f aca="false">IF($A6972="","",INDEX(CARTAO_COMPRAS!$H:$H,INT((ROW()-2)/20)+2)+MOD(ROW()-2,20))</f>
        <v/>
      </c>
      <c r="F6972" s="0" t="str">
        <f aca="false">IF($A6972="","",INDEX(CARTAO_COMPRAS!$G:$G,INT((ROW()-2)/20)+2))</f>
        <v/>
      </c>
      <c r="G6972" s="5" t="str">
        <f aca="false">IF($A6972="","",INDEX(CARTAO_COMPRAS!$I:$I,INT((ROW()-2)/20)+2))</f>
        <v/>
      </c>
      <c r="H6972" s="4" t="str">
        <f aca="false">IF($A6972="","",EDATE(INDEX(CARTAO_COMPRAS!$J:$J,INT((ROW()-2)/20)+2),MOD(ROW()-2,20)))</f>
        <v/>
      </c>
      <c r="I6972" s="4" t="str">
        <f aca="false">IF($H6972="","",$H6972-WEEKDAY($H6972,2)+1)</f>
        <v/>
      </c>
      <c r="J6972" s="4" t="str">
        <f aca="false">IF($I6972="","",$I6972+6)</f>
        <v/>
      </c>
      <c r="K6972" s="6" t="str">
        <f aca="false">IF($H6972="","",DATE(YEAR($H6972),MONTH($H6972),1))</f>
        <v/>
      </c>
      <c r="L6972" s="0" t="str">
        <f aca="false">IF($A6972="","",INDEX(CARTAO_COMPRAS!$K:$K,INT((ROW()-2)/20)+2))</f>
        <v/>
      </c>
      <c r="M6972" s="0" t="str">
        <f aca="false">IF($A6972="","","Compra no cartão")</f>
        <v/>
      </c>
    </row>
    <row r="6973" customFormat="false" ht="13.5" hidden="false" customHeight="false" outlineLevel="0" collapsed="false">
      <c r="A6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3" s="0" t="str">
        <f aca="false">IF($A6973="","",INDEX(CARTAO_COMPRAS!$C:$C,INT((ROW()-2)/20)+2))</f>
        <v/>
      </c>
      <c r="C6973" s="0" t="str">
        <f aca="false">IF($A6973="","",INDEX(CARTAO_COMPRAS!$D:$D,INT((ROW()-2)/20)+2))</f>
        <v/>
      </c>
      <c r="D6973" s="0" t="str">
        <f aca="false">IF($A6973="","",INDEX(CARTAO_COMPRAS!$E:$E,INT((ROW()-2)/20)+2))</f>
        <v/>
      </c>
      <c r="E6973" s="0" t="str">
        <f aca="false">IF($A6973="","",INDEX(CARTAO_COMPRAS!$H:$H,INT((ROW()-2)/20)+2)+MOD(ROW()-2,20))</f>
        <v/>
      </c>
      <c r="F6973" s="0" t="str">
        <f aca="false">IF($A6973="","",INDEX(CARTAO_COMPRAS!$G:$G,INT((ROW()-2)/20)+2))</f>
        <v/>
      </c>
      <c r="G6973" s="5" t="str">
        <f aca="false">IF($A6973="","",INDEX(CARTAO_COMPRAS!$I:$I,INT((ROW()-2)/20)+2))</f>
        <v/>
      </c>
      <c r="H6973" s="4" t="str">
        <f aca="false">IF($A6973="","",EDATE(INDEX(CARTAO_COMPRAS!$J:$J,INT((ROW()-2)/20)+2),MOD(ROW()-2,20)))</f>
        <v/>
      </c>
      <c r="I6973" s="4" t="str">
        <f aca="false">IF($H6973="","",$H6973-WEEKDAY($H6973,2)+1)</f>
        <v/>
      </c>
      <c r="J6973" s="4" t="str">
        <f aca="false">IF($I6973="","",$I6973+6)</f>
        <v/>
      </c>
      <c r="K6973" s="6" t="str">
        <f aca="false">IF($H6973="","",DATE(YEAR($H6973),MONTH($H6973),1))</f>
        <v/>
      </c>
      <c r="L6973" s="0" t="str">
        <f aca="false">IF($A6973="","",INDEX(CARTAO_COMPRAS!$K:$K,INT((ROW()-2)/20)+2))</f>
        <v/>
      </c>
      <c r="M6973" s="0" t="str">
        <f aca="false">IF($A6973="","","Compra no cartão")</f>
        <v/>
      </c>
    </row>
    <row r="6974" customFormat="false" ht="13.5" hidden="false" customHeight="false" outlineLevel="0" collapsed="false">
      <c r="A6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4" s="0" t="str">
        <f aca="false">IF($A6974="","",INDEX(CARTAO_COMPRAS!$C:$C,INT((ROW()-2)/20)+2))</f>
        <v/>
      </c>
      <c r="C6974" s="0" t="str">
        <f aca="false">IF($A6974="","",INDEX(CARTAO_COMPRAS!$D:$D,INT((ROW()-2)/20)+2))</f>
        <v/>
      </c>
      <c r="D6974" s="0" t="str">
        <f aca="false">IF($A6974="","",INDEX(CARTAO_COMPRAS!$E:$E,INT((ROW()-2)/20)+2))</f>
        <v/>
      </c>
      <c r="E6974" s="0" t="str">
        <f aca="false">IF($A6974="","",INDEX(CARTAO_COMPRAS!$H:$H,INT((ROW()-2)/20)+2)+MOD(ROW()-2,20))</f>
        <v/>
      </c>
      <c r="F6974" s="0" t="str">
        <f aca="false">IF($A6974="","",INDEX(CARTAO_COMPRAS!$G:$G,INT((ROW()-2)/20)+2))</f>
        <v/>
      </c>
      <c r="G6974" s="5" t="str">
        <f aca="false">IF($A6974="","",INDEX(CARTAO_COMPRAS!$I:$I,INT((ROW()-2)/20)+2))</f>
        <v/>
      </c>
      <c r="H6974" s="4" t="str">
        <f aca="false">IF($A6974="","",EDATE(INDEX(CARTAO_COMPRAS!$J:$J,INT((ROW()-2)/20)+2),MOD(ROW()-2,20)))</f>
        <v/>
      </c>
      <c r="I6974" s="4" t="str">
        <f aca="false">IF($H6974="","",$H6974-WEEKDAY($H6974,2)+1)</f>
        <v/>
      </c>
      <c r="J6974" s="4" t="str">
        <f aca="false">IF($I6974="","",$I6974+6)</f>
        <v/>
      </c>
      <c r="K6974" s="6" t="str">
        <f aca="false">IF($H6974="","",DATE(YEAR($H6974),MONTH($H6974),1))</f>
        <v/>
      </c>
      <c r="L6974" s="0" t="str">
        <f aca="false">IF($A6974="","",INDEX(CARTAO_COMPRAS!$K:$K,INT((ROW()-2)/20)+2))</f>
        <v/>
      </c>
      <c r="M6974" s="0" t="str">
        <f aca="false">IF($A6974="","","Compra no cartão")</f>
        <v/>
      </c>
    </row>
    <row r="6975" customFormat="false" ht="13.5" hidden="false" customHeight="false" outlineLevel="0" collapsed="false">
      <c r="A6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5" s="0" t="str">
        <f aca="false">IF($A6975="","",INDEX(CARTAO_COMPRAS!$C:$C,INT((ROW()-2)/20)+2))</f>
        <v/>
      </c>
      <c r="C6975" s="0" t="str">
        <f aca="false">IF($A6975="","",INDEX(CARTAO_COMPRAS!$D:$D,INT((ROW()-2)/20)+2))</f>
        <v/>
      </c>
      <c r="D6975" s="0" t="str">
        <f aca="false">IF($A6975="","",INDEX(CARTAO_COMPRAS!$E:$E,INT((ROW()-2)/20)+2))</f>
        <v/>
      </c>
      <c r="E6975" s="0" t="str">
        <f aca="false">IF($A6975="","",INDEX(CARTAO_COMPRAS!$H:$H,INT((ROW()-2)/20)+2)+MOD(ROW()-2,20))</f>
        <v/>
      </c>
      <c r="F6975" s="0" t="str">
        <f aca="false">IF($A6975="","",INDEX(CARTAO_COMPRAS!$G:$G,INT((ROW()-2)/20)+2))</f>
        <v/>
      </c>
      <c r="G6975" s="5" t="str">
        <f aca="false">IF($A6975="","",INDEX(CARTAO_COMPRAS!$I:$I,INT((ROW()-2)/20)+2))</f>
        <v/>
      </c>
      <c r="H6975" s="4" t="str">
        <f aca="false">IF($A6975="","",EDATE(INDEX(CARTAO_COMPRAS!$J:$J,INT((ROW()-2)/20)+2),MOD(ROW()-2,20)))</f>
        <v/>
      </c>
      <c r="I6975" s="4" t="str">
        <f aca="false">IF($H6975="","",$H6975-WEEKDAY($H6975,2)+1)</f>
        <v/>
      </c>
      <c r="J6975" s="4" t="str">
        <f aca="false">IF($I6975="","",$I6975+6)</f>
        <v/>
      </c>
      <c r="K6975" s="6" t="str">
        <f aca="false">IF($H6975="","",DATE(YEAR($H6975),MONTH($H6975),1))</f>
        <v/>
      </c>
      <c r="L6975" s="0" t="str">
        <f aca="false">IF($A6975="","",INDEX(CARTAO_COMPRAS!$K:$K,INT((ROW()-2)/20)+2))</f>
        <v/>
      </c>
      <c r="M6975" s="0" t="str">
        <f aca="false">IF($A6975="","","Compra no cartão")</f>
        <v/>
      </c>
    </row>
    <row r="6976" customFormat="false" ht="13.5" hidden="false" customHeight="false" outlineLevel="0" collapsed="false">
      <c r="A6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6" s="0" t="str">
        <f aca="false">IF($A6976="","",INDEX(CARTAO_COMPRAS!$C:$C,INT((ROW()-2)/20)+2))</f>
        <v/>
      </c>
      <c r="C6976" s="0" t="str">
        <f aca="false">IF($A6976="","",INDEX(CARTAO_COMPRAS!$D:$D,INT((ROW()-2)/20)+2))</f>
        <v/>
      </c>
      <c r="D6976" s="0" t="str">
        <f aca="false">IF($A6976="","",INDEX(CARTAO_COMPRAS!$E:$E,INT((ROW()-2)/20)+2))</f>
        <v/>
      </c>
      <c r="E6976" s="0" t="str">
        <f aca="false">IF($A6976="","",INDEX(CARTAO_COMPRAS!$H:$H,INT((ROW()-2)/20)+2)+MOD(ROW()-2,20))</f>
        <v/>
      </c>
      <c r="F6976" s="0" t="str">
        <f aca="false">IF($A6976="","",INDEX(CARTAO_COMPRAS!$G:$G,INT((ROW()-2)/20)+2))</f>
        <v/>
      </c>
      <c r="G6976" s="5" t="str">
        <f aca="false">IF($A6976="","",INDEX(CARTAO_COMPRAS!$I:$I,INT((ROW()-2)/20)+2))</f>
        <v/>
      </c>
      <c r="H6976" s="4" t="str">
        <f aca="false">IF($A6976="","",EDATE(INDEX(CARTAO_COMPRAS!$J:$J,INT((ROW()-2)/20)+2),MOD(ROW()-2,20)))</f>
        <v/>
      </c>
      <c r="I6976" s="4" t="str">
        <f aca="false">IF($H6976="","",$H6976-WEEKDAY($H6976,2)+1)</f>
        <v/>
      </c>
      <c r="J6976" s="4" t="str">
        <f aca="false">IF($I6976="","",$I6976+6)</f>
        <v/>
      </c>
      <c r="K6976" s="6" t="str">
        <f aca="false">IF($H6976="","",DATE(YEAR($H6976),MONTH($H6976),1))</f>
        <v/>
      </c>
      <c r="L6976" s="0" t="str">
        <f aca="false">IF($A6976="","",INDEX(CARTAO_COMPRAS!$K:$K,INT((ROW()-2)/20)+2))</f>
        <v/>
      </c>
      <c r="M6976" s="0" t="str">
        <f aca="false">IF($A6976="","","Compra no cartão")</f>
        <v/>
      </c>
    </row>
    <row r="6977" customFormat="false" ht="13.5" hidden="false" customHeight="false" outlineLevel="0" collapsed="false">
      <c r="A6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7" s="0" t="str">
        <f aca="false">IF($A6977="","",INDEX(CARTAO_COMPRAS!$C:$C,INT((ROW()-2)/20)+2))</f>
        <v/>
      </c>
      <c r="C6977" s="0" t="str">
        <f aca="false">IF($A6977="","",INDEX(CARTAO_COMPRAS!$D:$D,INT((ROW()-2)/20)+2))</f>
        <v/>
      </c>
      <c r="D6977" s="0" t="str">
        <f aca="false">IF($A6977="","",INDEX(CARTAO_COMPRAS!$E:$E,INT((ROW()-2)/20)+2))</f>
        <v/>
      </c>
      <c r="E6977" s="0" t="str">
        <f aca="false">IF($A6977="","",INDEX(CARTAO_COMPRAS!$H:$H,INT((ROW()-2)/20)+2)+MOD(ROW()-2,20))</f>
        <v/>
      </c>
      <c r="F6977" s="0" t="str">
        <f aca="false">IF($A6977="","",INDEX(CARTAO_COMPRAS!$G:$G,INT((ROW()-2)/20)+2))</f>
        <v/>
      </c>
      <c r="G6977" s="5" t="str">
        <f aca="false">IF($A6977="","",INDEX(CARTAO_COMPRAS!$I:$I,INT((ROW()-2)/20)+2))</f>
        <v/>
      </c>
      <c r="H6977" s="4" t="str">
        <f aca="false">IF($A6977="","",EDATE(INDEX(CARTAO_COMPRAS!$J:$J,INT((ROW()-2)/20)+2),MOD(ROW()-2,20)))</f>
        <v/>
      </c>
      <c r="I6977" s="4" t="str">
        <f aca="false">IF($H6977="","",$H6977-WEEKDAY($H6977,2)+1)</f>
        <v/>
      </c>
      <c r="J6977" s="4" t="str">
        <f aca="false">IF($I6977="","",$I6977+6)</f>
        <v/>
      </c>
      <c r="K6977" s="6" t="str">
        <f aca="false">IF($H6977="","",DATE(YEAR($H6977),MONTH($H6977),1))</f>
        <v/>
      </c>
      <c r="L6977" s="0" t="str">
        <f aca="false">IF($A6977="","",INDEX(CARTAO_COMPRAS!$K:$K,INT((ROW()-2)/20)+2))</f>
        <v/>
      </c>
      <c r="M6977" s="0" t="str">
        <f aca="false">IF($A6977="","","Compra no cartão")</f>
        <v/>
      </c>
    </row>
    <row r="6978" customFormat="false" ht="13.5" hidden="false" customHeight="false" outlineLevel="0" collapsed="false">
      <c r="A6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8" s="0" t="str">
        <f aca="false">IF($A6978="","",INDEX(CARTAO_COMPRAS!$C:$C,INT((ROW()-2)/20)+2))</f>
        <v/>
      </c>
      <c r="C6978" s="0" t="str">
        <f aca="false">IF($A6978="","",INDEX(CARTAO_COMPRAS!$D:$D,INT((ROW()-2)/20)+2))</f>
        <v/>
      </c>
      <c r="D6978" s="0" t="str">
        <f aca="false">IF($A6978="","",INDEX(CARTAO_COMPRAS!$E:$E,INT((ROW()-2)/20)+2))</f>
        <v/>
      </c>
      <c r="E6978" s="0" t="str">
        <f aca="false">IF($A6978="","",INDEX(CARTAO_COMPRAS!$H:$H,INT((ROW()-2)/20)+2)+MOD(ROW()-2,20))</f>
        <v/>
      </c>
      <c r="F6978" s="0" t="str">
        <f aca="false">IF($A6978="","",INDEX(CARTAO_COMPRAS!$G:$G,INT((ROW()-2)/20)+2))</f>
        <v/>
      </c>
      <c r="G6978" s="5" t="str">
        <f aca="false">IF($A6978="","",INDEX(CARTAO_COMPRAS!$I:$I,INT((ROW()-2)/20)+2))</f>
        <v/>
      </c>
      <c r="H6978" s="4" t="str">
        <f aca="false">IF($A6978="","",EDATE(INDEX(CARTAO_COMPRAS!$J:$J,INT((ROW()-2)/20)+2),MOD(ROW()-2,20)))</f>
        <v/>
      </c>
      <c r="I6978" s="4" t="str">
        <f aca="false">IF($H6978="","",$H6978-WEEKDAY($H6978,2)+1)</f>
        <v/>
      </c>
      <c r="J6978" s="4" t="str">
        <f aca="false">IF($I6978="","",$I6978+6)</f>
        <v/>
      </c>
      <c r="K6978" s="6" t="str">
        <f aca="false">IF($H6978="","",DATE(YEAR($H6978),MONTH($H6978),1))</f>
        <v/>
      </c>
      <c r="L6978" s="0" t="str">
        <f aca="false">IF($A6978="","",INDEX(CARTAO_COMPRAS!$K:$K,INT((ROW()-2)/20)+2))</f>
        <v/>
      </c>
      <c r="M6978" s="0" t="str">
        <f aca="false">IF($A6978="","","Compra no cartão")</f>
        <v/>
      </c>
    </row>
    <row r="6979" customFormat="false" ht="13.5" hidden="false" customHeight="false" outlineLevel="0" collapsed="false">
      <c r="A6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79" s="0" t="str">
        <f aca="false">IF($A6979="","",INDEX(CARTAO_COMPRAS!$C:$C,INT((ROW()-2)/20)+2))</f>
        <v/>
      </c>
      <c r="C6979" s="0" t="str">
        <f aca="false">IF($A6979="","",INDEX(CARTAO_COMPRAS!$D:$D,INT((ROW()-2)/20)+2))</f>
        <v/>
      </c>
      <c r="D6979" s="0" t="str">
        <f aca="false">IF($A6979="","",INDEX(CARTAO_COMPRAS!$E:$E,INT((ROW()-2)/20)+2))</f>
        <v/>
      </c>
      <c r="E6979" s="0" t="str">
        <f aca="false">IF($A6979="","",INDEX(CARTAO_COMPRAS!$H:$H,INT((ROW()-2)/20)+2)+MOD(ROW()-2,20))</f>
        <v/>
      </c>
      <c r="F6979" s="0" t="str">
        <f aca="false">IF($A6979="","",INDEX(CARTAO_COMPRAS!$G:$G,INT((ROW()-2)/20)+2))</f>
        <v/>
      </c>
      <c r="G6979" s="5" t="str">
        <f aca="false">IF($A6979="","",INDEX(CARTAO_COMPRAS!$I:$I,INT((ROW()-2)/20)+2))</f>
        <v/>
      </c>
      <c r="H6979" s="4" t="str">
        <f aca="false">IF($A6979="","",EDATE(INDEX(CARTAO_COMPRAS!$J:$J,INT((ROW()-2)/20)+2),MOD(ROW()-2,20)))</f>
        <v/>
      </c>
      <c r="I6979" s="4" t="str">
        <f aca="false">IF($H6979="","",$H6979-WEEKDAY($H6979,2)+1)</f>
        <v/>
      </c>
      <c r="J6979" s="4" t="str">
        <f aca="false">IF($I6979="","",$I6979+6)</f>
        <v/>
      </c>
      <c r="K6979" s="6" t="str">
        <f aca="false">IF($H6979="","",DATE(YEAR($H6979),MONTH($H6979),1))</f>
        <v/>
      </c>
      <c r="L6979" s="0" t="str">
        <f aca="false">IF($A6979="","",INDEX(CARTAO_COMPRAS!$K:$K,INT((ROW()-2)/20)+2))</f>
        <v/>
      </c>
      <c r="M6979" s="0" t="str">
        <f aca="false">IF($A6979="","","Compra no cartão")</f>
        <v/>
      </c>
    </row>
    <row r="6980" customFormat="false" ht="13.5" hidden="false" customHeight="false" outlineLevel="0" collapsed="false">
      <c r="A6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0" s="0" t="str">
        <f aca="false">IF($A6980="","",INDEX(CARTAO_COMPRAS!$C:$C,INT((ROW()-2)/20)+2))</f>
        <v/>
      </c>
      <c r="C6980" s="0" t="str">
        <f aca="false">IF($A6980="","",INDEX(CARTAO_COMPRAS!$D:$D,INT((ROW()-2)/20)+2))</f>
        <v/>
      </c>
      <c r="D6980" s="0" t="str">
        <f aca="false">IF($A6980="","",INDEX(CARTAO_COMPRAS!$E:$E,INT((ROW()-2)/20)+2))</f>
        <v/>
      </c>
      <c r="E6980" s="0" t="str">
        <f aca="false">IF($A6980="","",INDEX(CARTAO_COMPRAS!$H:$H,INT((ROW()-2)/20)+2)+MOD(ROW()-2,20))</f>
        <v/>
      </c>
      <c r="F6980" s="0" t="str">
        <f aca="false">IF($A6980="","",INDEX(CARTAO_COMPRAS!$G:$G,INT((ROW()-2)/20)+2))</f>
        <v/>
      </c>
      <c r="G6980" s="5" t="str">
        <f aca="false">IF($A6980="","",INDEX(CARTAO_COMPRAS!$I:$I,INT((ROW()-2)/20)+2))</f>
        <v/>
      </c>
      <c r="H6980" s="4" t="str">
        <f aca="false">IF($A6980="","",EDATE(INDEX(CARTAO_COMPRAS!$J:$J,INT((ROW()-2)/20)+2),MOD(ROW()-2,20)))</f>
        <v/>
      </c>
      <c r="I6980" s="4" t="str">
        <f aca="false">IF($H6980="","",$H6980-WEEKDAY($H6980,2)+1)</f>
        <v/>
      </c>
      <c r="J6980" s="4" t="str">
        <f aca="false">IF($I6980="","",$I6980+6)</f>
        <v/>
      </c>
      <c r="K6980" s="6" t="str">
        <f aca="false">IF($H6980="","",DATE(YEAR($H6980),MONTH($H6980),1))</f>
        <v/>
      </c>
      <c r="L6980" s="0" t="str">
        <f aca="false">IF($A6980="","",INDEX(CARTAO_COMPRAS!$K:$K,INT((ROW()-2)/20)+2))</f>
        <v/>
      </c>
      <c r="M6980" s="0" t="str">
        <f aca="false">IF($A6980="","","Compra no cartão")</f>
        <v/>
      </c>
    </row>
    <row r="6981" customFormat="false" ht="13.5" hidden="false" customHeight="false" outlineLevel="0" collapsed="false">
      <c r="A6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1" s="0" t="str">
        <f aca="false">IF($A6981="","",INDEX(CARTAO_COMPRAS!$C:$C,INT((ROW()-2)/20)+2))</f>
        <v/>
      </c>
      <c r="C6981" s="0" t="str">
        <f aca="false">IF($A6981="","",INDEX(CARTAO_COMPRAS!$D:$D,INT((ROW()-2)/20)+2))</f>
        <v/>
      </c>
      <c r="D6981" s="0" t="str">
        <f aca="false">IF($A6981="","",INDEX(CARTAO_COMPRAS!$E:$E,INT((ROW()-2)/20)+2))</f>
        <v/>
      </c>
      <c r="E6981" s="0" t="str">
        <f aca="false">IF($A6981="","",INDEX(CARTAO_COMPRAS!$H:$H,INT((ROW()-2)/20)+2)+MOD(ROW()-2,20))</f>
        <v/>
      </c>
      <c r="F6981" s="0" t="str">
        <f aca="false">IF($A6981="","",INDEX(CARTAO_COMPRAS!$G:$G,INT((ROW()-2)/20)+2))</f>
        <v/>
      </c>
      <c r="G6981" s="5" t="str">
        <f aca="false">IF($A6981="","",INDEX(CARTAO_COMPRAS!$I:$I,INT((ROW()-2)/20)+2))</f>
        <v/>
      </c>
      <c r="H6981" s="4" t="str">
        <f aca="false">IF($A6981="","",EDATE(INDEX(CARTAO_COMPRAS!$J:$J,INT((ROW()-2)/20)+2),MOD(ROW()-2,20)))</f>
        <v/>
      </c>
      <c r="I6981" s="4" t="str">
        <f aca="false">IF($H6981="","",$H6981-WEEKDAY($H6981,2)+1)</f>
        <v/>
      </c>
      <c r="J6981" s="4" t="str">
        <f aca="false">IF($I6981="","",$I6981+6)</f>
        <v/>
      </c>
      <c r="K6981" s="6" t="str">
        <f aca="false">IF($H6981="","",DATE(YEAR($H6981),MONTH($H6981),1))</f>
        <v/>
      </c>
      <c r="L6981" s="0" t="str">
        <f aca="false">IF($A6981="","",INDEX(CARTAO_COMPRAS!$K:$K,INT((ROW()-2)/20)+2))</f>
        <v/>
      </c>
      <c r="M6981" s="0" t="str">
        <f aca="false">IF($A6981="","","Compra no cartão")</f>
        <v/>
      </c>
    </row>
    <row r="6982" customFormat="false" ht="13.5" hidden="false" customHeight="false" outlineLevel="0" collapsed="false">
      <c r="A69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2" s="0" t="str">
        <f aca="false">IF($A6982="","",INDEX(CARTAO_COMPRAS!$C:$C,INT((ROW()-2)/20)+2))</f>
        <v/>
      </c>
      <c r="C6982" s="0" t="str">
        <f aca="false">IF($A6982="","",INDEX(CARTAO_COMPRAS!$D:$D,INT((ROW()-2)/20)+2))</f>
        <v/>
      </c>
      <c r="D6982" s="0" t="str">
        <f aca="false">IF($A6982="","",INDEX(CARTAO_COMPRAS!$E:$E,INT((ROW()-2)/20)+2))</f>
        <v/>
      </c>
      <c r="E6982" s="0" t="str">
        <f aca="false">IF($A6982="","",INDEX(CARTAO_COMPRAS!$H:$H,INT((ROW()-2)/20)+2)+MOD(ROW()-2,20))</f>
        <v/>
      </c>
      <c r="F6982" s="0" t="str">
        <f aca="false">IF($A6982="","",INDEX(CARTAO_COMPRAS!$G:$G,INT((ROW()-2)/20)+2))</f>
        <v/>
      </c>
      <c r="G6982" s="5" t="str">
        <f aca="false">IF($A6982="","",INDEX(CARTAO_COMPRAS!$I:$I,INT((ROW()-2)/20)+2))</f>
        <v/>
      </c>
      <c r="H6982" s="4" t="str">
        <f aca="false">IF($A6982="","",EDATE(INDEX(CARTAO_COMPRAS!$J:$J,INT((ROW()-2)/20)+2),MOD(ROW()-2,20)))</f>
        <v/>
      </c>
      <c r="I6982" s="4" t="str">
        <f aca="false">IF($H6982="","",$H6982-WEEKDAY($H6982,2)+1)</f>
        <v/>
      </c>
      <c r="J6982" s="4" t="str">
        <f aca="false">IF($I6982="","",$I6982+6)</f>
        <v/>
      </c>
      <c r="K6982" s="6" t="str">
        <f aca="false">IF($H6982="","",DATE(YEAR($H6982),MONTH($H6982),1))</f>
        <v/>
      </c>
      <c r="L6982" s="0" t="str">
        <f aca="false">IF($A6982="","",INDEX(CARTAO_COMPRAS!$K:$K,INT((ROW()-2)/20)+2))</f>
        <v/>
      </c>
      <c r="M6982" s="0" t="str">
        <f aca="false">IF($A6982="","","Compra no cartão")</f>
        <v/>
      </c>
    </row>
    <row r="6983" customFormat="false" ht="13.5" hidden="false" customHeight="false" outlineLevel="0" collapsed="false">
      <c r="A6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3" s="0" t="str">
        <f aca="false">IF($A6983="","",INDEX(CARTAO_COMPRAS!$C:$C,INT((ROW()-2)/20)+2))</f>
        <v/>
      </c>
      <c r="C6983" s="0" t="str">
        <f aca="false">IF($A6983="","",INDEX(CARTAO_COMPRAS!$D:$D,INT((ROW()-2)/20)+2))</f>
        <v/>
      </c>
      <c r="D6983" s="0" t="str">
        <f aca="false">IF($A6983="","",INDEX(CARTAO_COMPRAS!$E:$E,INT((ROW()-2)/20)+2))</f>
        <v/>
      </c>
      <c r="E6983" s="0" t="str">
        <f aca="false">IF($A6983="","",INDEX(CARTAO_COMPRAS!$H:$H,INT((ROW()-2)/20)+2)+MOD(ROW()-2,20))</f>
        <v/>
      </c>
      <c r="F6983" s="0" t="str">
        <f aca="false">IF($A6983="","",INDEX(CARTAO_COMPRAS!$G:$G,INT((ROW()-2)/20)+2))</f>
        <v/>
      </c>
      <c r="G6983" s="5" t="str">
        <f aca="false">IF($A6983="","",INDEX(CARTAO_COMPRAS!$I:$I,INT((ROW()-2)/20)+2))</f>
        <v/>
      </c>
      <c r="H6983" s="4" t="str">
        <f aca="false">IF($A6983="","",EDATE(INDEX(CARTAO_COMPRAS!$J:$J,INT((ROW()-2)/20)+2),MOD(ROW()-2,20)))</f>
        <v/>
      </c>
      <c r="I6983" s="4" t="str">
        <f aca="false">IF($H6983="","",$H6983-WEEKDAY($H6983,2)+1)</f>
        <v/>
      </c>
      <c r="J6983" s="4" t="str">
        <f aca="false">IF($I6983="","",$I6983+6)</f>
        <v/>
      </c>
      <c r="K6983" s="6" t="str">
        <f aca="false">IF($H6983="","",DATE(YEAR($H6983),MONTH($H6983),1))</f>
        <v/>
      </c>
      <c r="L6983" s="0" t="str">
        <f aca="false">IF($A6983="","",INDEX(CARTAO_COMPRAS!$K:$K,INT((ROW()-2)/20)+2))</f>
        <v/>
      </c>
      <c r="M6983" s="0" t="str">
        <f aca="false">IF($A6983="","","Compra no cartão")</f>
        <v/>
      </c>
    </row>
    <row r="6984" customFormat="false" ht="13.5" hidden="false" customHeight="false" outlineLevel="0" collapsed="false">
      <c r="A6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4" s="0" t="str">
        <f aca="false">IF($A6984="","",INDEX(CARTAO_COMPRAS!$C:$C,INT((ROW()-2)/20)+2))</f>
        <v/>
      </c>
      <c r="C6984" s="0" t="str">
        <f aca="false">IF($A6984="","",INDEX(CARTAO_COMPRAS!$D:$D,INT((ROW()-2)/20)+2))</f>
        <v/>
      </c>
      <c r="D6984" s="0" t="str">
        <f aca="false">IF($A6984="","",INDEX(CARTAO_COMPRAS!$E:$E,INT((ROW()-2)/20)+2))</f>
        <v/>
      </c>
      <c r="E6984" s="0" t="str">
        <f aca="false">IF($A6984="","",INDEX(CARTAO_COMPRAS!$H:$H,INT((ROW()-2)/20)+2)+MOD(ROW()-2,20))</f>
        <v/>
      </c>
      <c r="F6984" s="0" t="str">
        <f aca="false">IF($A6984="","",INDEX(CARTAO_COMPRAS!$G:$G,INT((ROW()-2)/20)+2))</f>
        <v/>
      </c>
      <c r="G6984" s="5" t="str">
        <f aca="false">IF($A6984="","",INDEX(CARTAO_COMPRAS!$I:$I,INT((ROW()-2)/20)+2))</f>
        <v/>
      </c>
      <c r="H6984" s="4" t="str">
        <f aca="false">IF($A6984="","",EDATE(INDEX(CARTAO_COMPRAS!$J:$J,INT((ROW()-2)/20)+2),MOD(ROW()-2,20)))</f>
        <v/>
      </c>
      <c r="I6984" s="4" t="str">
        <f aca="false">IF($H6984="","",$H6984-WEEKDAY($H6984,2)+1)</f>
        <v/>
      </c>
      <c r="J6984" s="4" t="str">
        <f aca="false">IF($I6984="","",$I6984+6)</f>
        <v/>
      </c>
      <c r="K6984" s="6" t="str">
        <f aca="false">IF($H6984="","",DATE(YEAR($H6984),MONTH($H6984),1))</f>
        <v/>
      </c>
      <c r="L6984" s="0" t="str">
        <f aca="false">IF($A6984="","",INDEX(CARTAO_COMPRAS!$K:$K,INT((ROW()-2)/20)+2))</f>
        <v/>
      </c>
      <c r="M6984" s="0" t="str">
        <f aca="false">IF($A6984="","","Compra no cartão")</f>
        <v/>
      </c>
    </row>
    <row r="6985" customFormat="false" ht="13.5" hidden="false" customHeight="false" outlineLevel="0" collapsed="false">
      <c r="A6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5" s="0" t="str">
        <f aca="false">IF($A6985="","",INDEX(CARTAO_COMPRAS!$C:$C,INT((ROW()-2)/20)+2))</f>
        <v/>
      </c>
      <c r="C6985" s="0" t="str">
        <f aca="false">IF($A6985="","",INDEX(CARTAO_COMPRAS!$D:$D,INT((ROW()-2)/20)+2))</f>
        <v/>
      </c>
      <c r="D6985" s="0" t="str">
        <f aca="false">IF($A6985="","",INDEX(CARTAO_COMPRAS!$E:$E,INT((ROW()-2)/20)+2))</f>
        <v/>
      </c>
      <c r="E6985" s="0" t="str">
        <f aca="false">IF($A6985="","",INDEX(CARTAO_COMPRAS!$H:$H,INT((ROW()-2)/20)+2)+MOD(ROW()-2,20))</f>
        <v/>
      </c>
      <c r="F6985" s="0" t="str">
        <f aca="false">IF($A6985="","",INDEX(CARTAO_COMPRAS!$G:$G,INT((ROW()-2)/20)+2))</f>
        <v/>
      </c>
      <c r="G6985" s="5" t="str">
        <f aca="false">IF($A6985="","",INDEX(CARTAO_COMPRAS!$I:$I,INT((ROW()-2)/20)+2))</f>
        <v/>
      </c>
      <c r="H6985" s="4" t="str">
        <f aca="false">IF($A6985="","",EDATE(INDEX(CARTAO_COMPRAS!$J:$J,INT((ROW()-2)/20)+2),MOD(ROW()-2,20)))</f>
        <v/>
      </c>
      <c r="I6985" s="4" t="str">
        <f aca="false">IF($H6985="","",$H6985-WEEKDAY($H6985,2)+1)</f>
        <v/>
      </c>
      <c r="J6985" s="4" t="str">
        <f aca="false">IF($I6985="","",$I6985+6)</f>
        <v/>
      </c>
      <c r="K6985" s="6" t="str">
        <f aca="false">IF($H6985="","",DATE(YEAR($H6985),MONTH($H6985),1))</f>
        <v/>
      </c>
      <c r="L6985" s="0" t="str">
        <f aca="false">IF($A6985="","",INDEX(CARTAO_COMPRAS!$K:$K,INT((ROW()-2)/20)+2))</f>
        <v/>
      </c>
      <c r="M6985" s="0" t="str">
        <f aca="false">IF($A6985="","","Compra no cartão")</f>
        <v/>
      </c>
    </row>
    <row r="6986" customFormat="false" ht="13.5" hidden="false" customHeight="false" outlineLevel="0" collapsed="false">
      <c r="A6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6" s="0" t="str">
        <f aca="false">IF($A6986="","",INDEX(CARTAO_COMPRAS!$C:$C,INT((ROW()-2)/20)+2))</f>
        <v/>
      </c>
      <c r="C6986" s="0" t="str">
        <f aca="false">IF($A6986="","",INDEX(CARTAO_COMPRAS!$D:$D,INT((ROW()-2)/20)+2))</f>
        <v/>
      </c>
      <c r="D6986" s="0" t="str">
        <f aca="false">IF($A6986="","",INDEX(CARTAO_COMPRAS!$E:$E,INT((ROW()-2)/20)+2))</f>
        <v/>
      </c>
      <c r="E6986" s="0" t="str">
        <f aca="false">IF($A6986="","",INDEX(CARTAO_COMPRAS!$H:$H,INT((ROW()-2)/20)+2)+MOD(ROW()-2,20))</f>
        <v/>
      </c>
      <c r="F6986" s="0" t="str">
        <f aca="false">IF($A6986="","",INDEX(CARTAO_COMPRAS!$G:$G,INT((ROW()-2)/20)+2))</f>
        <v/>
      </c>
      <c r="G6986" s="5" t="str">
        <f aca="false">IF($A6986="","",INDEX(CARTAO_COMPRAS!$I:$I,INT((ROW()-2)/20)+2))</f>
        <v/>
      </c>
      <c r="H6986" s="4" t="str">
        <f aca="false">IF($A6986="","",EDATE(INDEX(CARTAO_COMPRAS!$J:$J,INT((ROW()-2)/20)+2),MOD(ROW()-2,20)))</f>
        <v/>
      </c>
      <c r="I6986" s="4" t="str">
        <f aca="false">IF($H6986="","",$H6986-WEEKDAY($H6986,2)+1)</f>
        <v/>
      </c>
      <c r="J6986" s="4" t="str">
        <f aca="false">IF($I6986="","",$I6986+6)</f>
        <v/>
      </c>
      <c r="K6986" s="6" t="str">
        <f aca="false">IF($H6986="","",DATE(YEAR($H6986),MONTH($H6986),1))</f>
        <v/>
      </c>
      <c r="L6986" s="0" t="str">
        <f aca="false">IF($A6986="","",INDEX(CARTAO_COMPRAS!$K:$K,INT((ROW()-2)/20)+2))</f>
        <v/>
      </c>
      <c r="M6986" s="0" t="str">
        <f aca="false">IF($A6986="","","Compra no cartão")</f>
        <v/>
      </c>
    </row>
    <row r="6987" customFormat="false" ht="13.5" hidden="false" customHeight="false" outlineLevel="0" collapsed="false">
      <c r="A6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7" s="0" t="str">
        <f aca="false">IF($A6987="","",INDEX(CARTAO_COMPRAS!$C:$C,INT((ROW()-2)/20)+2))</f>
        <v/>
      </c>
      <c r="C6987" s="0" t="str">
        <f aca="false">IF($A6987="","",INDEX(CARTAO_COMPRAS!$D:$D,INT((ROW()-2)/20)+2))</f>
        <v/>
      </c>
      <c r="D6987" s="0" t="str">
        <f aca="false">IF($A6987="","",INDEX(CARTAO_COMPRAS!$E:$E,INT((ROW()-2)/20)+2))</f>
        <v/>
      </c>
      <c r="E6987" s="0" t="str">
        <f aca="false">IF($A6987="","",INDEX(CARTAO_COMPRAS!$H:$H,INT((ROW()-2)/20)+2)+MOD(ROW()-2,20))</f>
        <v/>
      </c>
      <c r="F6987" s="0" t="str">
        <f aca="false">IF($A6987="","",INDEX(CARTAO_COMPRAS!$G:$G,INT((ROW()-2)/20)+2))</f>
        <v/>
      </c>
      <c r="G6987" s="5" t="str">
        <f aca="false">IF($A6987="","",INDEX(CARTAO_COMPRAS!$I:$I,INT((ROW()-2)/20)+2))</f>
        <v/>
      </c>
      <c r="H6987" s="4" t="str">
        <f aca="false">IF($A6987="","",EDATE(INDEX(CARTAO_COMPRAS!$J:$J,INT((ROW()-2)/20)+2),MOD(ROW()-2,20)))</f>
        <v/>
      </c>
      <c r="I6987" s="4" t="str">
        <f aca="false">IF($H6987="","",$H6987-WEEKDAY($H6987,2)+1)</f>
        <v/>
      </c>
      <c r="J6987" s="4" t="str">
        <f aca="false">IF($I6987="","",$I6987+6)</f>
        <v/>
      </c>
      <c r="K6987" s="6" t="str">
        <f aca="false">IF($H6987="","",DATE(YEAR($H6987),MONTH($H6987),1))</f>
        <v/>
      </c>
      <c r="L6987" s="0" t="str">
        <f aca="false">IF($A6987="","",INDEX(CARTAO_COMPRAS!$K:$K,INT((ROW()-2)/20)+2))</f>
        <v/>
      </c>
      <c r="M6987" s="0" t="str">
        <f aca="false">IF($A6987="","","Compra no cartão")</f>
        <v/>
      </c>
    </row>
    <row r="6988" customFormat="false" ht="13.5" hidden="false" customHeight="false" outlineLevel="0" collapsed="false">
      <c r="A6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8" s="0" t="str">
        <f aca="false">IF($A6988="","",INDEX(CARTAO_COMPRAS!$C:$C,INT((ROW()-2)/20)+2))</f>
        <v/>
      </c>
      <c r="C6988" s="0" t="str">
        <f aca="false">IF($A6988="","",INDEX(CARTAO_COMPRAS!$D:$D,INT((ROW()-2)/20)+2))</f>
        <v/>
      </c>
      <c r="D6988" s="0" t="str">
        <f aca="false">IF($A6988="","",INDEX(CARTAO_COMPRAS!$E:$E,INT((ROW()-2)/20)+2))</f>
        <v/>
      </c>
      <c r="E6988" s="0" t="str">
        <f aca="false">IF($A6988="","",INDEX(CARTAO_COMPRAS!$H:$H,INT((ROW()-2)/20)+2)+MOD(ROW()-2,20))</f>
        <v/>
      </c>
      <c r="F6988" s="0" t="str">
        <f aca="false">IF($A6988="","",INDEX(CARTAO_COMPRAS!$G:$G,INT((ROW()-2)/20)+2))</f>
        <v/>
      </c>
      <c r="G6988" s="5" t="str">
        <f aca="false">IF($A6988="","",INDEX(CARTAO_COMPRAS!$I:$I,INT((ROW()-2)/20)+2))</f>
        <v/>
      </c>
      <c r="H6988" s="4" t="str">
        <f aca="false">IF($A6988="","",EDATE(INDEX(CARTAO_COMPRAS!$J:$J,INT((ROW()-2)/20)+2),MOD(ROW()-2,20)))</f>
        <v/>
      </c>
      <c r="I6988" s="4" t="str">
        <f aca="false">IF($H6988="","",$H6988-WEEKDAY($H6988,2)+1)</f>
        <v/>
      </c>
      <c r="J6988" s="4" t="str">
        <f aca="false">IF($I6988="","",$I6988+6)</f>
        <v/>
      </c>
      <c r="K6988" s="6" t="str">
        <f aca="false">IF($H6988="","",DATE(YEAR($H6988),MONTH($H6988),1))</f>
        <v/>
      </c>
      <c r="L6988" s="0" t="str">
        <f aca="false">IF($A6988="","",INDEX(CARTAO_COMPRAS!$K:$K,INT((ROW()-2)/20)+2))</f>
        <v/>
      </c>
      <c r="M6988" s="0" t="str">
        <f aca="false">IF($A6988="","","Compra no cartão")</f>
        <v/>
      </c>
    </row>
    <row r="6989" customFormat="false" ht="13.5" hidden="false" customHeight="false" outlineLevel="0" collapsed="false">
      <c r="A6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89" s="0" t="str">
        <f aca="false">IF($A6989="","",INDEX(CARTAO_COMPRAS!$C:$C,INT((ROW()-2)/20)+2))</f>
        <v/>
      </c>
      <c r="C6989" s="0" t="str">
        <f aca="false">IF($A6989="","",INDEX(CARTAO_COMPRAS!$D:$D,INT((ROW()-2)/20)+2))</f>
        <v/>
      </c>
      <c r="D6989" s="0" t="str">
        <f aca="false">IF($A6989="","",INDEX(CARTAO_COMPRAS!$E:$E,INT((ROW()-2)/20)+2))</f>
        <v/>
      </c>
      <c r="E6989" s="0" t="str">
        <f aca="false">IF($A6989="","",INDEX(CARTAO_COMPRAS!$H:$H,INT((ROW()-2)/20)+2)+MOD(ROW()-2,20))</f>
        <v/>
      </c>
      <c r="F6989" s="0" t="str">
        <f aca="false">IF($A6989="","",INDEX(CARTAO_COMPRAS!$G:$G,INT((ROW()-2)/20)+2))</f>
        <v/>
      </c>
      <c r="G6989" s="5" t="str">
        <f aca="false">IF($A6989="","",INDEX(CARTAO_COMPRAS!$I:$I,INT((ROW()-2)/20)+2))</f>
        <v/>
      </c>
      <c r="H6989" s="4" t="str">
        <f aca="false">IF($A6989="","",EDATE(INDEX(CARTAO_COMPRAS!$J:$J,INT((ROW()-2)/20)+2),MOD(ROW()-2,20)))</f>
        <v/>
      </c>
      <c r="I6989" s="4" t="str">
        <f aca="false">IF($H6989="","",$H6989-WEEKDAY($H6989,2)+1)</f>
        <v/>
      </c>
      <c r="J6989" s="4" t="str">
        <f aca="false">IF($I6989="","",$I6989+6)</f>
        <v/>
      </c>
      <c r="K6989" s="6" t="str">
        <f aca="false">IF($H6989="","",DATE(YEAR($H6989),MONTH($H6989),1))</f>
        <v/>
      </c>
      <c r="L6989" s="0" t="str">
        <f aca="false">IF($A6989="","",INDEX(CARTAO_COMPRAS!$K:$K,INT((ROW()-2)/20)+2))</f>
        <v/>
      </c>
      <c r="M6989" s="0" t="str">
        <f aca="false">IF($A6989="","","Compra no cartão")</f>
        <v/>
      </c>
    </row>
    <row r="6990" customFormat="false" ht="13.5" hidden="false" customHeight="false" outlineLevel="0" collapsed="false">
      <c r="A6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0" s="0" t="str">
        <f aca="false">IF($A6990="","",INDEX(CARTAO_COMPRAS!$C:$C,INT((ROW()-2)/20)+2))</f>
        <v/>
      </c>
      <c r="C6990" s="0" t="str">
        <f aca="false">IF($A6990="","",INDEX(CARTAO_COMPRAS!$D:$D,INT((ROW()-2)/20)+2))</f>
        <v/>
      </c>
      <c r="D6990" s="0" t="str">
        <f aca="false">IF($A6990="","",INDEX(CARTAO_COMPRAS!$E:$E,INT((ROW()-2)/20)+2))</f>
        <v/>
      </c>
      <c r="E6990" s="0" t="str">
        <f aca="false">IF($A6990="","",INDEX(CARTAO_COMPRAS!$H:$H,INT((ROW()-2)/20)+2)+MOD(ROW()-2,20))</f>
        <v/>
      </c>
      <c r="F6990" s="0" t="str">
        <f aca="false">IF($A6990="","",INDEX(CARTAO_COMPRAS!$G:$G,INT((ROW()-2)/20)+2))</f>
        <v/>
      </c>
      <c r="G6990" s="5" t="str">
        <f aca="false">IF($A6990="","",INDEX(CARTAO_COMPRAS!$I:$I,INT((ROW()-2)/20)+2))</f>
        <v/>
      </c>
      <c r="H6990" s="4" t="str">
        <f aca="false">IF($A6990="","",EDATE(INDEX(CARTAO_COMPRAS!$J:$J,INT((ROW()-2)/20)+2),MOD(ROW()-2,20)))</f>
        <v/>
      </c>
      <c r="I6990" s="4" t="str">
        <f aca="false">IF($H6990="","",$H6990-WEEKDAY($H6990,2)+1)</f>
        <v/>
      </c>
      <c r="J6990" s="4" t="str">
        <f aca="false">IF($I6990="","",$I6990+6)</f>
        <v/>
      </c>
      <c r="K6990" s="6" t="str">
        <f aca="false">IF($H6990="","",DATE(YEAR($H6990),MONTH($H6990),1))</f>
        <v/>
      </c>
      <c r="L6990" s="0" t="str">
        <f aca="false">IF($A6990="","",INDEX(CARTAO_COMPRAS!$K:$K,INT((ROW()-2)/20)+2))</f>
        <v/>
      </c>
      <c r="M6990" s="0" t="str">
        <f aca="false">IF($A6990="","","Compra no cartão")</f>
        <v/>
      </c>
    </row>
    <row r="6991" customFormat="false" ht="13.5" hidden="false" customHeight="false" outlineLevel="0" collapsed="false">
      <c r="A6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1" s="0" t="str">
        <f aca="false">IF($A6991="","",INDEX(CARTAO_COMPRAS!$C:$C,INT((ROW()-2)/20)+2))</f>
        <v/>
      </c>
      <c r="C6991" s="0" t="str">
        <f aca="false">IF($A6991="","",INDEX(CARTAO_COMPRAS!$D:$D,INT((ROW()-2)/20)+2))</f>
        <v/>
      </c>
      <c r="D6991" s="0" t="str">
        <f aca="false">IF($A6991="","",INDEX(CARTAO_COMPRAS!$E:$E,INT((ROW()-2)/20)+2))</f>
        <v/>
      </c>
      <c r="E6991" s="0" t="str">
        <f aca="false">IF($A6991="","",INDEX(CARTAO_COMPRAS!$H:$H,INT((ROW()-2)/20)+2)+MOD(ROW()-2,20))</f>
        <v/>
      </c>
      <c r="F6991" s="0" t="str">
        <f aca="false">IF($A6991="","",INDEX(CARTAO_COMPRAS!$G:$G,INT((ROW()-2)/20)+2))</f>
        <v/>
      </c>
      <c r="G6991" s="5" t="str">
        <f aca="false">IF($A6991="","",INDEX(CARTAO_COMPRAS!$I:$I,INT((ROW()-2)/20)+2))</f>
        <v/>
      </c>
      <c r="H6991" s="4" t="str">
        <f aca="false">IF($A6991="","",EDATE(INDEX(CARTAO_COMPRAS!$J:$J,INT((ROW()-2)/20)+2),MOD(ROW()-2,20)))</f>
        <v/>
      </c>
      <c r="I6991" s="4" t="str">
        <f aca="false">IF($H6991="","",$H6991-WEEKDAY($H6991,2)+1)</f>
        <v/>
      </c>
      <c r="J6991" s="4" t="str">
        <f aca="false">IF($I6991="","",$I6991+6)</f>
        <v/>
      </c>
      <c r="K6991" s="6" t="str">
        <f aca="false">IF($H6991="","",DATE(YEAR($H6991),MONTH($H6991),1))</f>
        <v/>
      </c>
      <c r="L6991" s="0" t="str">
        <f aca="false">IF($A6991="","",INDEX(CARTAO_COMPRAS!$K:$K,INT((ROW()-2)/20)+2))</f>
        <v/>
      </c>
      <c r="M6991" s="0" t="str">
        <f aca="false">IF($A6991="","","Compra no cartão")</f>
        <v/>
      </c>
    </row>
    <row r="6992" customFormat="false" ht="13.5" hidden="false" customHeight="false" outlineLevel="0" collapsed="false">
      <c r="A6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2" s="0" t="str">
        <f aca="false">IF($A6992="","",INDEX(CARTAO_COMPRAS!$C:$C,INT((ROW()-2)/20)+2))</f>
        <v/>
      </c>
      <c r="C6992" s="0" t="str">
        <f aca="false">IF($A6992="","",INDEX(CARTAO_COMPRAS!$D:$D,INT((ROW()-2)/20)+2))</f>
        <v/>
      </c>
      <c r="D6992" s="0" t="str">
        <f aca="false">IF($A6992="","",INDEX(CARTAO_COMPRAS!$E:$E,INT((ROW()-2)/20)+2))</f>
        <v/>
      </c>
      <c r="E6992" s="0" t="str">
        <f aca="false">IF($A6992="","",INDEX(CARTAO_COMPRAS!$H:$H,INT((ROW()-2)/20)+2)+MOD(ROW()-2,20))</f>
        <v/>
      </c>
      <c r="F6992" s="0" t="str">
        <f aca="false">IF($A6992="","",INDEX(CARTAO_COMPRAS!$G:$G,INT((ROW()-2)/20)+2))</f>
        <v/>
      </c>
      <c r="G6992" s="5" t="str">
        <f aca="false">IF($A6992="","",INDEX(CARTAO_COMPRAS!$I:$I,INT((ROW()-2)/20)+2))</f>
        <v/>
      </c>
      <c r="H6992" s="4" t="str">
        <f aca="false">IF($A6992="","",EDATE(INDEX(CARTAO_COMPRAS!$J:$J,INT((ROW()-2)/20)+2),MOD(ROW()-2,20)))</f>
        <v/>
      </c>
      <c r="I6992" s="4" t="str">
        <f aca="false">IF($H6992="","",$H6992-WEEKDAY($H6992,2)+1)</f>
        <v/>
      </c>
      <c r="J6992" s="4" t="str">
        <f aca="false">IF($I6992="","",$I6992+6)</f>
        <v/>
      </c>
      <c r="K6992" s="6" t="str">
        <f aca="false">IF($H6992="","",DATE(YEAR($H6992),MONTH($H6992),1))</f>
        <v/>
      </c>
      <c r="L6992" s="0" t="str">
        <f aca="false">IF($A6992="","",INDEX(CARTAO_COMPRAS!$K:$K,INT((ROW()-2)/20)+2))</f>
        <v/>
      </c>
      <c r="M6992" s="0" t="str">
        <f aca="false">IF($A6992="","","Compra no cartão")</f>
        <v/>
      </c>
    </row>
    <row r="6993" customFormat="false" ht="13.5" hidden="false" customHeight="false" outlineLevel="0" collapsed="false">
      <c r="A6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3" s="0" t="str">
        <f aca="false">IF($A6993="","",INDEX(CARTAO_COMPRAS!$C:$C,INT((ROW()-2)/20)+2))</f>
        <v/>
      </c>
      <c r="C6993" s="0" t="str">
        <f aca="false">IF($A6993="","",INDEX(CARTAO_COMPRAS!$D:$D,INT((ROW()-2)/20)+2))</f>
        <v/>
      </c>
      <c r="D6993" s="0" t="str">
        <f aca="false">IF($A6993="","",INDEX(CARTAO_COMPRAS!$E:$E,INT((ROW()-2)/20)+2))</f>
        <v/>
      </c>
      <c r="E6993" s="0" t="str">
        <f aca="false">IF($A6993="","",INDEX(CARTAO_COMPRAS!$H:$H,INT((ROW()-2)/20)+2)+MOD(ROW()-2,20))</f>
        <v/>
      </c>
      <c r="F6993" s="0" t="str">
        <f aca="false">IF($A6993="","",INDEX(CARTAO_COMPRAS!$G:$G,INT((ROW()-2)/20)+2))</f>
        <v/>
      </c>
      <c r="G6993" s="5" t="str">
        <f aca="false">IF($A6993="","",INDEX(CARTAO_COMPRAS!$I:$I,INT((ROW()-2)/20)+2))</f>
        <v/>
      </c>
      <c r="H6993" s="4" t="str">
        <f aca="false">IF($A6993="","",EDATE(INDEX(CARTAO_COMPRAS!$J:$J,INT((ROW()-2)/20)+2),MOD(ROW()-2,20)))</f>
        <v/>
      </c>
      <c r="I6993" s="4" t="str">
        <f aca="false">IF($H6993="","",$H6993-WEEKDAY($H6993,2)+1)</f>
        <v/>
      </c>
      <c r="J6993" s="4" t="str">
        <f aca="false">IF($I6993="","",$I6993+6)</f>
        <v/>
      </c>
      <c r="K6993" s="6" t="str">
        <f aca="false">IF($H6993="","",DATE(YEAR($H6993),MONTH($H6993),1))</f>
        <v/>
      </c>
      <c r="L6993" s="0" t="str">
        <f aca="false">IF($A6993="","",INDEX(CARTAO_COMPRAS!$K:$K,INT((ROW()-2)/20)+2))</f>
        <v/>
      </c>
      <c r="M6993" s="0" t="str">
        <f aca="false">IF($A6993="","","Compra no cartão")</f>
        <v/>
      </c>
    </row>
    <row r="6994" customFormat="false" ht="13.5" hidden="false" customHeight="false" outlineLevel="0" collapsed="false">
      <c r="A6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4" s="0" t="str">
        <f aca="false">IF($A6994="","",INDEX(CARTAO_COMPRAS!$C:$C,INT((ROW()-2)/20)+2))</f>
        <v/>
      </c>
      <c r="C6994" s="0" t="str">
        <f aca="false">IF($A6994="","",INDEX(CARTAO_COMPRAS!$D:$D,INT((ROW()-2)/20)+2))</f>
        <v/>
      </c>
      <c r="D6994" s="0" t="str">
        <f aca="false">IF($A6994="","",INDEX(CARTAO_COMPRAS!$E:$E,INT((ROW()-2)/20)+2))</f>
        <v/>
      </c>
      <c r="E6994" s="0" t="str">
        <f aca="false">IF($A6994="","",INDEX(CARTAO_COMPRAS!$H:$H,INT((ROW()-2)/20)+2)+MOD(ROW()-2,20))</f>
        <v/>
      </c>
      <c r="F6994" s="0" t="str">
        <f aca="false">IF($A6994="","",INDEX(CARTAO_COMPRAS!$G:$G,INT((ROW()-2)/20)+2))</f>
        <v/>
      </c>
      <c r="G6994" s="5" t="str">
        <f aca="false">IF($A6994="","",INDEX(CARTAO_COMPRAS!$I:$I,INT((ROW()-2)/20)+2))</f>
        <v/>
      </c>
      <c r="H6994" s="4" t="str">
        <f aca="false">IF($A6994="","",EDATE(INDEX(CARTAO_COMPRAS!$J:$J,INT((ROW()-2)/20)+2),MOD(ROW()-2,20)))</f>
        <v/>
      </c>
      <c r="I6994" s="4" t="str">
        <f aca="false">IF($H6994="","",$H6994-WEEKDAY($H6994,2)+1)</f>
        <v/>
      </c>
      <c r="J6994" s="4" t="str">
        <f aca="false">IF($I6994="","",$I6994+6)</f>
        <v/>
      </c>
      <c r="K6994" s="6" t="str">
        <f aca="false">IF($H6994="","",DATE(YEAR($H6994),MONTH($H6994),1))</f>
        <v/>
      </c>
      <c r="L6994" s="0" t="str">
        <f aca="false">IF($A6994="","",INDEX(CARTAO_COMPRAS!$K:$K,INT((ROW()-2)/20)+2))</f>
        <v/>
      </c>
      <c r="M6994" s="0" t="str">
        <f aca="false">IF($A6994="","","Compra no cartão")</f>
        <v/>
      </c>
    </row>
    <row r="6995" customFormat="false" ht="13.5" hidden="false" customHeight="false" outlineLevel="0" collapsed="false">
      <c r="A6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5" s="0" t="str">
        <f aca="false">IF($A6995="","",INDEX(CARTAO_COMPRAS!$C:$C,INT((ROW()-2)/20)+2))</f>
        <v/>
      </c>
      <c r="C6995" s="0" t="str">
        <f aca="false">IF($A6995="","",INDEX(CARTAO_COMPRAS!$D:$D,INT((ROW()-2)/20)+2))</f>
        <v/>
      </c>
      <c r="D6995" s="0" t="str">
        <f aca="false">IF($A6995="","",INDEX(CARTAO_COMPRAS!$E:$E,INT((ROW()-2)/20)+2))</f>
        <v/>
      </c>
      <c r="E6995" s="0" t="str">
        <f aca="false">IF($A6995="","",INDEX(CARTAO_COMPRAS!$H:$H,INT((ROW()-2)/20)+2)+MOD(ROW()-2,20))</f>
        <v/>
      </c>
      <c r="F6995" s="0" t="str">
        <f aca="false">IF($A6995="","",INDEX(CARTAO_COMPRAS!$G:$G,INT((ROW()-2)/20)+2))</f>
        <v/>
      </c>
      <c r="G6995" s="5" t="str">
        <f aca="false">IF($A6995="","",INDEX(CARTAO_COMPRAS!$I:$I,INT((ROW()-2)/20)+2))</f>
        <v/>
      </c>
      <c r="H6995" s="4" t="str">
        <f aca="false">IF($A6995="","",EDATE(INDEX(CARTAO_COMPRAS!$J:$J,INT((ROW()-2)/20)+2),MOD(ROW()-2,20)))</f>
        <v/>
      </c>
      <c r="I6995" s="4" t="str">
        <f aca="false">IF($H6995="","",$H6995-WEEKDAY($H6995,2)+1)</f>
        <v/>
      </c>
      <c r="J6995" s="4" t="str">
        <f aca="false">IF($I6995="","",$I6995+6)</f>
        <v/>
      </c>
      <c r="K6995" s="6" t="str">
        <f aca="false">IF($H6995="","",DATE(YEAR($H6995),MONTH($H6995),1))</f>
        <v/>
      </c>
      <c r="L6995" s="0" t="str">
        <f aca="false">IF($A6995="","",INDEX(CARTAO_COMPRAS!$K:$K,INT((ROW()-2)/20)+2))</f>
        <v/>
      </c>
      <c r="M6995" s="0" t="str">
        <f aca="false">IF($A6995="","","Compra no cartão")</f>
        <v/>
      </c>
    </row>
    <row r="6996" customFormat="false" ht="13.5" hidden="false" customHeight="false" outlineLevel="0" collapsed="false">
      <c r="A6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6" s="0" t="str">
        <f aca="false">IF($A6996="","",INDEX(CARTAO_COMPRAS!$C:$C,INT((ROW()-2)/20)+2))</f>
        <v/>
      </c>
      <c r="C6996" s="0" t="str">
        <f aca="false">IF($A6996="","",INDEX(CARTAO_COMPRAS!$D:$D,INT((ROW()-2)/20)+2))</f>
        <v/>
      </c>
      <c r="D6996" s="0" t="str">
        <f aca="false">IF($A6996="","",INDEX(CARTAO_COMPRAS!$E:$E,INT((ROW()-2)/20)+2))</f>
        <v/>
      </c>
      <c r="E6996" s="0" t="str">
        <f aca="false">IF($A6996="","",INDEX(CARTAO_COMPRAS!$H:$H,INT((ROW()-2)/20)+2)+MOD(ROW()-2,20))</f>
        <v/>
      </c>
      <c r="F6996" s="0" t="str">
        <f aca="false">IF($A6996="","",INDEX(CARTAO_COMPRAS!$G:$G,INT((ROW()-2)/20)+2))</f>
        <v/>
      </c>
      <c r="G6996" s="5" t="str">
        <f aca="false">IF($A6996="","",INDEX(CARTAO_COMPRAS!$I:$I,INT((ROW()-2)/20)+2))</f>
        <v/>
      </c>
      <c r="H6996" s="4" t="str">
        <f aca="false">IF($A6996="","",EDATE(INDEX(CARTAO_COMPRAS!$J:$J,INT((ROW()-2)/20)+2),MOD(ROW()-2,20)))</f>
        <v/>
      </c>
      <c r="I6996" s="4" t="str">
        <f aca="false">IF($H6996="","",$H6996-WEEKDAY($H6996,2)+1)</f>
        <v/>
      </c>
      <c r="J6996" s="4" t="str">
        <f aca="false">IF($I6996="","",$I6996+6)</f>
        <v/>
      </c>
      <c r="K6996" s="6" t="str">
        <f aca="false">IF($H6996="","",DATE(YEAR($H6996),MONTH($H6996),1))</f>
        <v/>
      </c>
      <c r="L6996" s="0" t="str">
        <f aca="false">IF($A6996="","",INDEX(CARTAO_COMPRAS!$K:$K,INT((ROW()-2)/20)+2))</f>
        <v/>
      </c>
      <c r="M6996" s="0" t="str">
        <f aca="false">IF($A6996="","","Compra no cartão")</f>
        <v/>
      </c>
    </row>
    <row r="6997" customFormat="false" ht="13.5" hidden="false" customHeight="false" outlineLevel="0" collapsed="false">
      <c r="A6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7" s="0" t="str">
        <f aca="false">IF($A6997="","",INDEX(CARTAO_COMPRAS!$C:$C,INT((ROW()-2)/20)+2))</f>
        <v/>
      </c>
      <c r="C6997" s="0" t="str">
        <f aca="false">IF($A6997="","",INDEX(CARTAO_COMPRAS!$D:$D,INT((ROW()-2)/20)+2))</f>
        <v/>
      </c>
      <c r="D6997" s="0" t="str">
        <f aca="false">IF($A6997="","",INDEX(CARTAO_COMPRAS!$E:$E,INT((ROW()-2)/20)+2))</f>
        <v/>
      </c>
      <c r="E6997" s="0" t="str">
        <f aca="false">IF($A6997="","",INDEX(CARTAO_COMPRAS!$H:$H,INT((ROW()-2)/20)+2)+MOD(ROW()-2,20))</f>
        <v/>
      </c>
      <c r="F6997" s="0" t="str">
        <f aca="false">IF($A6997="","",INDEX(CARTAO_COMPRAS!$G:$G,INT((ROW()-2)/20)+2))</f>
        <v/>
      </c>
      <c r="G6997" s="5" t="str">
        <f aca="false">IF($A6997="","",INDEX(CARTAO_COMPRAS!$I:$I,INT((ROW()-2)/20)+2))</f>
        <v/>
      </c>
      <c r="H6997" s="4" t="str">
        <f aca="false">IF($A6997="","",EDATE(INDEX(CARTAO_COMPRAS!$J:$J,INT((ROW()-2)/20)+2),MOD(ROW()-2,20)))</f>
        <v/>
      </c>
      <c r="I6997" s="4" t="str">
        <f aca="false">IF($H6997="","",$H6997-WEEKDAY($H6997,2)+1)</f>
        <v/>
      </c>
      <c r="J6997" s="4" t="str">
        <f aca="false">IF($I6997="","",$I6997+6)</f>
        <v/>
      </c>
      <c r="K6997" s="6" t="str">
        <f aca="false">IF($H6997="","",DATE(YEAR($H6997),MONTH($H6997),1))</f>
        <v/>
      </c>
      <c r="L6997" s="0" t="str">
        <f aca="false">IF($A6997="","",INDEX(CARTAO_COMPRAS!$K:$K,INT((ROW()-2)/20)+2))</f>
        <v/>
      </c>
      <c r="M6997" s="0" t="str">
        <f aca="false">IF($A6997="","","Compra no cartão")</f>
        <v/>
      </c>
    </row>
    <row r="6998" customFormat="false" ht="13.5" hidden="false" customHeight="false" outlineLevel="0" collapsed="false">
      <c r="A6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8" s="0" t="str">
        <f aca="false">IF($A6998="","",INDEX(CARTAO_COMPRAS!$C:$C,INT((ROW()-2)/20)+2))</f>
        <v/>
      </c>
      <c r="C6998" s="0" t="str">
        <f aca="false">IF($A6998="","",INDEX(CARTAO_COMPRAS!$D:$D,INT((ROW()-2)/20)+2))</f>
        <v/>
      </c>
      <c r="D6998" s="0" t="str">
        <f aca="false">IF($A6998="","",INDEX(CARTAO_COMPRAS!$E:$E,INT((ROW()-2)/20)+2))</f>
        <v/>
      </c>
      <c r="E6998" s="0" t="str">
        <f aca="false">IF($A6998="","",INDEX(CARTAO_COMPRAS!$H:$H,INT((ROW()-2)/20)+2)+MOD(ROW()-2,20))</f>
        <v/>
      </c>
      <c r="F6998" s="0" t="str">
        <f aca="false">IF($A6998="","",INDEX(CARTAO_COMPRAS!$G:$G,INT((ROW()-2)/20)+2))</f>
        <v/>
      </c>
      <c r="G6998" s="5" t="str">
        <f aca="false">IF($A6998="","",INDEX(CARTAO_COMPRAS!$I:$I,INT((ROW()-2)/20)+2))</f>
        <v/>
      </c>
      <c r="H6998" s="4" t="str">
        <f aca="false">IF($A6998="","",EDATE(INDEX(CARTAO_COMPRAS!$J:$J,INT((ROW()-2)/20)+2),MOD(ROW()-2,20)))</f>
        <v/>
      </c>
      <c r="I6998" s="4" t="str">
        <f aca="false">IF($H6998="","",$H6998-WEEKDAY($H6998,2)+1)</f>
        <v/>
      </c>
      <c r="J6998" s="4" t="str">
        <f aca="false">IF($I6998="","",$I6998+6)</f>
        <v/>
      </c>
      <c r="K6998" s="6" t="str">
        <f aca="false">IF($H6998="","",DATE(YEAR($H6998),MONTH($H6998),1))</f>
        <v/>
      </c>
      <c r="L6998" s="0" t="str">
        <f aca="false">IF($A6998="","",INDEX(CARTAO_COMPRAS!$K:$K,INT((ROW()-2)/20)+2))</f>
        <v/>
      </c>
      <c r="M6998" s="0" t="str">
        <f aca="false">IF($A6998="","","Compra no cartão")</f>
        <v/>
      </c>
    </row>
    <row r="6999" customFormat="false" ht="13.5" hidden="false" customHeight="false" outlineLevel="0" collapsed="false">
      <c r="A6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6999" s="0" t="str">
        <f aca="false">IF($A6999="","",INDEX(CARTAO_COMPRAS!$C:$C,INT((ROW()-2)/20)+2))</f>
        <v/>
      </c>
      <c r="C6999" s="0" t="str">
        <f aca="false">IF($A6999="","",INDEX(CARTAO_COMPRAS!$D:$D,INT((ROW()-2)/20)+2))</f>
        <v/>
      </c>
      <c r="D6999" s="0" t="str">
        <f aca="false">IF($A6999="","",INDEX(CARTAO_COMPRAS!$E:$E,INT((ROW()-2)/20)+2))</f>
        <v/>
      </c>
      <c r="E6999" s="0" t="str">
        <f aca="false">IF($A6999="","",INDEX(CARTAO_COMPRAS!$H:$H,INT((ROW()-2)/20)+2)+MOD(ROW()-2,20))</f>
        <v/>
      </c>
      <c r="F6999" s="0" t="str">
        <f aca="false">IF($A6999="","",INDEX(CARTAO_COMPRAS!$G:$G,INT((ROW()-2)/20)+2))</f>
        <v/>
      </c>
      <c r="G6999" s="5" t="str">
        <f aca="false">IF($A6999="","",INDEX(CARTAO_COMPRAS!$I:$I,INT((ROW()-2)/20)+2))</f>
        <v/>
      </c>
      <c r="H6999" s="4" t="str">
        <f aca="false">IF($A6999="","",EDATE(INDEX(CARTAO_COMPRAS!$J:$J,INT((ROW()-2)/20)+2),MOD(ROW()-2,20)))</f>
        <v/>
      </c>
      <c r="I6999" s="4" t="str">
        <f aca="false">IF($H6999="","",$H6999-WEEKDAY($H6999,2)+1)</f>
        <v/>
      </c>
      <c r="J6999" s="4" t="str">
        <f aca="false">IF($I6999="","",$I6999+6)</f>
        <v/>
      </c>
      <c r="K6999" s="6" t="str">
        <f aca="false">IF($H6999="","",DATE(YEAR($H6999),MONTH($H6999),1))</f>
        <v/>
      </c>
      <c r="L6999" s="0" t="str">
        <f aca="false">IF($A6999="","",INDEX(CARTAO_COMPRAS!$K:$K,INT((ROW()-2)/20)+2))</f>
        <v/>
      </c>
      <c r="M6999" s="0" t="str">
        <f aca="false">IF($A6999="","","Compra no cartão")</f>
        <v/>
      </c>
    </row>
    <row r="7000" customFormat="false" ht="13.5" hidden="false" customHeight="false" outlineLevel="0" collapsed="false">
      <c r="A7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0" s="0" t="str">
        <f aca="false">IF($A7000="","",INDEX(CARTAO_COMPRAS!$C:$C,INT((ROW()-2)/20)+2))</f>
        <v/>
      </c>
      <c r="C7000" s="0" t="str">
        <f aca="false">IF($A7000="","",INDEX(CARTAO_COMPRAS!$D:$D,INT((ROW()-2)/20)+2))</f>
        <v/>
      </c>
      <c r="D7000" s="0" t="str">
        <f aca="false">IF($A7000="","",INDEX(CARTAO_COMPRAS!$E:$E,INT((ROW()-2)/20)+2))</f>
        <v/>
      </c>
      <c r="E7000" s="0" t="str">
        <f aca="false">IF($A7000="","",INDEX(CARTAO_COMPRAS!$H:$H,INT((ROW()-2)/20)+2)+MOD(ROW()-2,20))</f>
        <v/>
      </c>
      <c r="F7000" s="0" t="str">
        <f aca="false">IF($A7000="","",INDEX(CARTAO_COMPRAS!$G:$G,INT((ROW()-2)/20)+2))</f>
        <v/>
      </c>
      <c r="G7000" s="5" t="str">
        <f aca="false">IF($A7000="","",INDEX(CARTAO_COMPRAS!$I:$I,INT((ROW()-2)/20)+2))</f>
        <v/>
      </c>
      <c r="H7000" s="4" t="str">
        <f aca="false">IF($A7000="","",EDATE(INDEX(CARTAO_COMPRAS!$J:$J,INT((ROW()-2)/20)+2),MOD(ROW()-2,20)))</f>
        <v/>
      </c>
      <c r="I7000" s="4" t="str">
        <f aca="false">IF($H7000="","",$H7000-WEEKDAY($H7000,2)+1)</f>
        <v/>
      </c>
      <c r="J7000" s="4" t="str">
        <f aca="false">IF($I7000="","",$I7000+6)</f>
        <v/>
      </c>
      <c r="K7000" s="6" t="str">
        <f aca="false">IF($H7000="","",DATE(YEAR($H7000),MONTH($H7000),1))</f>
        <v/>
      </c>
      <c r="L7000" s="0" t="str">
        <f aca="false">IF($A7000="","",INDEX(CARTAO_COMPRAS!$K:$K,INT((ROW()-2)/20)+2))</f>
        <v/>
      </c>
      <c r="M7000" s="0" t="str">
        <f aca="false">IF($A7000="","","Compra no cartão")</f>
        <v/>
      </c>
    </row>
    <row r="7001" customFormat="false" ht="13.5" hidden="false" customHeight="false" outlineLevel="0" collapsed="false">
      <c r="A7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1" s="0" t="str">
        <f aca="false">IF($A7001="","",INDEX(CARTAO_COMPRAS!$C:$C,INT((ROW()-2)/20)+2))</f>
        <v/>
      </c>
      <c r="C7001" s="0" t="str">
        <f aca="false">IF($A7001="","",INDEX(CARTAO_COMPRAS!$D:$D,INT((ROW()-2)/20)+2))</f>
        <v/>
      </c>
      <c r="D7001" s="0" t="str">
        <f aca="false">IF($A7001="","",INDEX(CARTAO_COMPRAS!$E:$E,INT((ROW()-2)/20)+2))</f>
        <v/>
      </c>
      <c r="E7001" s="0" t="str">
        <f aca="false">IF($A7001="","",INDEX(CARTAO_COMPRAS!$H:$H,INT((ROW()-2)/20)+2)+MOD(ROW()-2,20))</f>
        <v/>
      </c>
      <c r="F7001" s="0" t="str">
        <f aca="false">IF($A7001="","",INDEX(CARTAO_COMPRAS!$G:$G,INT((ROW()-2)/20)+2))</f>
        <v/>
      </c>
      <c r="G7001" s="5" t="str">
        <f aca="false">IF($A7001="","",INDEX(CARTAO_COMPRAS!$I:$I,INT((ROW()-2)/20)+2))</f>
        <v/>
      </c>
      <c r="H7001" s="4" t="str">
        <f aca="false">IF($A7001="","",EDATE(INDEX(CARTAO_COMPRAS!$J:$J,INT((ROW()-2)/20)+2),MOD(ROW()-2,20)))</f>
        <v/>
      </c>
      <c r="I7001" s="4" t="str">
        <f aca="false">IF($H7001="","",$H7001-WEEKDAY($H7001,2)+1)</f>
        <v/>
      </c>
      <c r="J7001" s="4" t="str">
        <f aca="false">IF($I7001="","",$I7001+6)</f>
        <v/>
      </c>
      <c r="K7001" s="6" t="str">
        <f aca="false">IF($H7001="","",DATE(YEAR($H7001),MONTH($H7001),1))</f>
        <v/>
      </c>
      <c r="L7001" s="0" t="str">
        <f aca="false">IF($A7001="","",INDEX(CARTAO_COMPRAS!$K:$K,INT((ROW()-2)/20)+2))</f>
        <v/>
      </c>
      <c r="M7001" s="0" t="str">
        <f aca="false">IF($A7001="","","Compra no cartão")</f>
        <v/>
      </c>
    </row>
    <row r="7002" customFormat="false" ht="13.5" hidden="false" customHeight="false" outlineLevel="0" collapsed="false">
      <c r="A70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2" s="0" t="str">
        <f aca="false">IF($A7002="","",INDEX(CARTAO_COMPRAS!$C:$C,INT((ROW()-2)/20)+2))</f>
        <v/>
      </c>
      <c r="C7002" s="0" t="str">
        <f aca="false">IF($A7002="","",INDEX(CARTAO_COMPRAS!$D:$D,INT((ROW()-2)/20)+2))</f>
        <v/>
      </c>
      <c r="D7002" s="0" t="str">
        <f aca="false">IF($A7002="","",INDEX(CARTAO_COMPRAS!$E:$E,INT((ROW()-2)/20)+2))</f>
        <v/>
      </c>
      <c r="E7002" s="0" t="str">
        <f aca="false">IF($A7002="","",INDEX(CARTAO_COMPRAS!$H:$H,INT((ROW()-2)/20)+2)+MOD(ROW()-2,20))</f>
        <v/>
      </c>
      <c r="F7002" s="0" t="str">
        <f aca="false">IF($A7002="","",INDEX(CARTAO_COMPRAS!$G:$G,INT((ROW()-2)/20)+2))</f>
        <v/>
      </c>
      <c r="G7002" s="5" t="str">
        <f aca="false">IF($A7002="","",INDEX(CARTAO_COMPRAS!$I:$I,INT((ROW()-2)/20)+2))</f>
        <v/>
      </c>
      <c r="H7002" s="4" t="str">
        <f aca="false">IF($A7002="","",EDATE(INDEX(CARTAO_COMPRAS!$J:$J,INT((ROW()-2)/20)+2),MOD(ROW()-2,20)))</f>
        <v/>
      </c>
      <c r="I7002" s="4" t="str">
        <f aca="false">IF($H7002="","",$H7002-WEEKDAY($H7002,2)+1)</f>
        <v/>
      </c>
      <c r="J7002" s="4" t="str">
        <f aca="false">IF($I7002="","",$I7002+6)</f>
        <v/>
      </c>
      <c r="K7002" s="6" t="str">
        <f aca="false">IF($H7002="","",DATE(YEAR($H7002),MONTH($H7002),1))</f>
        <v/>
      </c>
      <c r="L7002" s="0" t="str">
        <f aca="false">IF($A7002="","",INDEX(CARTAO_COMPRAS!$K:$K,INT((ROW()-2)/20)+2))</f>
        <v/>
      </c>
      <c r="M7002" s="0" t="str">
        <f aca="false">IF($A7002="","","Compra no cartão")</f>
        <v/>
      </c>
    </row>
    <row r="7003" customFormat="false" ht="13.5" hidden="false" customHeight="false" outlineLevel="0" collapsed="false">
      <c r="A7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3" s="0" t="str">
        <f aca="false">IF($A7003="","",INDEX(CARTAO_COMPRAS!$C:$C,INT((ROW()-2)/20)+2))</f>
        <v/>
      </c>
      <c r="C7003" s="0" t="str">
        <f aca="false">IF($A7003="","",INDEX(CARTAO_COMPRAS!$D:$D,INT((ROW()-2)/20)+2))</f>
        <v/>
      </c>
      <c r="D7003" s="0" t="str">
        <f aca="false">IF($A7003="","",INDEX(CARTAO_COMPRAS!$E:$E,INT((ROW()-2)/20)+2))</f>
        <v/>
      </c>
      <c r="E7003" s="0" t="str">
        <f aca="false">IF($A7003="","",INDEX(CARTAO_COMPRAS!$H:$H,INT((ROW()-2)/20)+2)+MOD(ROW()-2,20))</f>
        <v/>
      </c>
      <c r="F7003" s="0" t="str">
        <f aca="false">IF($A7003="","",INDEX(CARTAO_COMPRAS!$G:$G,INT((ROW()-2)/20)+2))</f>
        <v/>
      </c>
      <c r="G7003" s="5" t="str">
        <f aca="false">IF($A7003="","",INDEX(CARTAO_COMPRAS!$I:$I,INT((ROW()-2)/20)+2))</f>
        <v/>
      </c>
      <c r="H7003" s="4" t="str">
        <f aca="false">IF($A7003="","",EDATE(INDEX(CARTAO_COMPRAS!$J:$J,INT((ROW()-2)/20)+2),MOD(ROW()-2,20)))</f>
        <v/>
      </c>
      <c r="I7003" s="4" t="str">
        <f aca="false">IF($H7003="","",$H7003-WEEKDAY($H7003,2)+1)</f>
        <v/>
      </c>
      <c r="J7003" s="4" t="str">
        <f aca="false">IF($I7003="","",$I7003+6)</f>
        <v/>
      </c>
      <c r="K7003" s="6" t="str">
        <f aca="false">IF($H7003="","",DATE(YEAR($H7003),MONTH($H7003),1))</f>
        <v/>
      </c>
      <c r="L7003" s="0" t="str">
        <f aca="false">IF($A7003="","",INDEX(CARTAO_COMPRAS!$K:$K,INT((ROW()-2)/20)+2))</f>
        <v/>
      </c>
      <c r="M7003" s="0" t="str">
        <f aca="false">IF($A7003="","","Compra no cartão")</f>
        <v/>
      </c>
    </row>
    <row r="7004" customFormat="false" ht="13.5" hidden="false" customHeight="false" outlineLevel="0" collapsed="false">
      <c r="A7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4" s="0" t="str">
        <f aca="false">IF($A7004="","",INDEX(CARTAO_COMPRAS!$C:$C,INT((ROW()-2)/20)+2))</f>
        <v/>
      </c>
      <c r="C7004" s="0" t="str">
        <f aca="false">IF($A7004="","",INDEX(CARTAO_COMPRAS!$D:$D,INT((ROW()-2)/20)+2))</f>
        <v/>
      </c>
      <c r="D7004" s="0" t="str">
        <f aca="false">IF($A7004="","",INDEX(CARTAO_COMPRAS!$E:$E,INT((ROW()-2)/20)+2))</f>
        <v/>
      </c>
      <c r="E7004" s="0" t="str">
        <f aca="false">IF($A7004="","",INDEX(CARTAO_COMPRAS!$H:$H,INT((ROW()-2)/20)+2)+MOD(ROW()-2,20))</f>
        <v/>
      </c>
      <c r="F7004" s="0" t="str">
        <f aca="false">IF($A7004="","",INDEX(CARTAO_COMPRAS!$G:$G,INT((ROW()-2)/20)+2))</f>
        <v/>
      </c>
      <c r="G7004" s="5" t="str">
        <f aca="false">IF($A7004="","",INDEX(CARTAO_COMPRAS!$I:$I,INT((ROW()-2)/20)+2))</f>
        <v/>
      </c>
      <c r="H7004" s="4" t="str">
        <f aca="false">IF($A7004="","",EDATE(INDEX(CARTAO_COMPRAS!$J:$J,INT((ROW()-2)/20)+2),MOD(ROW()-2,20)))</f>
        <v/>
      </c>
      <c r="I7004" s="4" t="str">
        <f aca="false">IF($H7004="","",$H7004-WEEKDAY($H7004,2)+1)</f>
        <v/>
      </c>
      <c r="J7004" s="4" t="str">
        <f aca="false">IF($I7004="","",$I7004+6)</f>
        <v/>
      </c>
      <c r="K7004" s="6" t="str">
        <f aca="false">IF($H7004="","",DATE(YEAR($H7004),MONTH($H7004),1))</f>
        <v/>
      </c>
      <c r="L7004" s="0" t="str">
        <f aca="false">IF($A7004="","",INDEX(CARTAO_COMPRAS!$K:$K,INT((ROW()-2)/20)+2))</f>
        <v/>
      </c>
      <c r="M7004" s="0" t="str">
        <f aca="false">IF($A7004="","","Compra no cartão")</f>
        <v/>
      </c>
    </row>
    <row r="7005" customFormat="false" ht="13.5" hidden="false" customHeight="false" outlineLevel="0" collapsed="false">
      <c r="A7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5" s="0" t="str">
        <f aca="false">IF($A7005="","",INDEX(CARTAO_COMPRAS!$C:$C,INT((ROW()-2)/20)+2))</f>
        <v/>
      </c>
      <c r="C7005" s="0" t="str">
        <f aca="false">IF($A7005="","",INDEX(CARTAO_COMPRAS!$D:$D,INT((ROW()-2)/20)+2))</f>
        <v/>
      </c>
      <c r="D7005" s="0" t="str">
        <f aca="false">IF($A7005="","",INDEX(CARTAO_COMPRAS!$E:$E,INT((ROW()-2)/20)+2))</f>
        <v/>
      </c>
      <c r="E7005" s="0" t="str">
        <f aca="false">IF($A7005="","",INDEX(CARTAO_COMPRAS!$H:$H,INT((ROW()-2)/20)+2)+MOD(ROW()-2,20))</f>
        <v/>
      </c>
      <c r="F7005" s="0" t="str">
        <f aca="false">IF($A7005="","",INDEX(CARTAO_COMPRAS!$G:$G,INT((ROW()-2)/20)+2))</f>
        <v/>
      </c>
      <c r="G7005" s="5" t="str">
        <f aca="false">IF($A7005="","",INDEX(CARTAO_COMPRAS!$I:$I,INT((ROW()-2)/20)+2))</f>
        <v/>
      </c>
      <c r="H7005" s="4" t="str">
        <f aca="false">IF($A7005="","",EDATE(INDEX(CARTAO_COMPRAS!$J:$J,INT((ROW()-2)/20)+2),MOD(ROW()-2,20)))</f>
        <v/>
      </c>
      <c r="I7005" s="4" t="str">
        <f aca="false">IF($H7005="","",$H7005-WEEKDAY($H7005,2)+1)</f>
        <v/>
      </c>
      <c r="J7005" s="4" t="str">
        <f aca="false">IF($I7005="","",$I7005+6)</f>
        <v/>
      </c>
      <c r="K7005" s="6" t="str">
        <f aca="false">IF($H7005="","",DATE(YEAR($H7005),MONTH($H7005),1))</f>
        <v/>
      </c>
      <c r="L7005" s="0" t="str">
        <f aca="false">IF($A7005="","",INDEX(CARTAO_COMPRAS!$K:$K,INT((ROW()-2)/20)+2))</f>
        <v/>
      </c>
      <c r="M7005" s="0" t="str">
        <f aca="false">IF($A7005="","","Compra no cartão")</f>
        <v/>
      </c>
    </row>
    <row r="7006" customFormat="false" ht="13.5" hidden="false" customHeight="false" outlineLevel="0" collapsed="false">
      <c r="A7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6" s="0" t="str">
        <f aca="false">IF($A7006="","",INDEX(CARTAO_COMPRAS!$C:$C,INT((ROW()-2)/20)+2))</f>
        <v/>
      </c>
      <c r="C7006" s="0" t="str">
        <f aca="false">IF($A7006="","",INDEX(CARTAO_COMPRAS!$D:$D,INT((ROW()-2)/20)+2))</f>
        <v/>
      </c>
      <c r="D7006" s="0" t="str">
        <f aca="false">IF($A7006="","",INDEX(CARTAO_COMPRAS!$E:$E,INT((ROW()-2)/20)+2))</f>
        <v/>
      </c>
      <c r="E7006" s="0" t="str">
        <f aca="false">IF($A7006="","",INDEX(CARTAO_COMPRAS!$H:$H,INT((ROW()-2)/20)+2)+MOD(ROW()-2,20))</f>
        <v/>
      </c>
      <c r="F7006" s="0" t="str">
        <f aca="false">IF($A7006="","",INDEX(CARTAO_COMPRAS!$G:$G,INT((ROW()-2)/20)+2))</f>
        <v/>
      </c>
      <c r="G7006" s="5" t="str">
        <f aca="false">IF($A7006="","",INDEX(CARTAO_COMPRAS!$I:$I,INT((ROW()-2)/20)+2))</f>
        <v/>
      </c>
      <c r="H7006" s="4" t="str">
        <f aca="false">IF($A7006="","",EDATE(INDEX(CARTAO_COMPRAS!$J:$J,INT((ROW()-2)/20)+2),MOD(ROW()-2,20)))</f>
        <v/>
      </c>
      <c r="I7006" s="4" t="str">
        <f aca="false">IF($H7006="","",$H7006-WEEKDAY($H7006,2)+1)</f>
        <v/>
      </c>
      <c r="J7006" s="4" t="str">
        <f aca="false">IF($I7006="","",$I7006+6)</f>
        <v/>
      </c>
      <c r="K7006" s="6" t="str">
        <f aca="false">IF($H7006="","",DATE(YEAR($H7006),MONTH($H7006),1))</f>
        <v/>
      </c>
      <c r="L7006" s="0" t="str">
        <f aca="false">IF($A7006="","",INDEX(CARTAO_COMPRAS!$K:$K,INT((ROW()-2)/20)+2))</f>
        <v/>
      </c>
      <c r="M7006" s="0" t="str">
        <f aca="false">IF($A7006="","","Compra no cartão")</f>
        <v/>
      </c>
    </row>
    <row r="7007" customFormat="false" ht="13.5" hidden="false" customHeight="false" outlineLevel="0" collapsed="false">
      <c r="A7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7" s="0" t="str">
        <f aca="false">IF($A7007="","",INDEX(CARTAO_COMPRAS!$C:$C,INT((ROW()-2)/20)+2))</f>
        <v/>
      </c>
      <c r="C7007" s="0" t="str">
        <f aca="false">IF($A7007="","",INDEX(CARTAO_COMPRAS!$D:$D,INT((ROW()-2)/20)+2))</f>
        <v/>
      </c>
      <c r="D7007" s="0" t="str">
        <f aca="false">IF($A7007="","",INDEX(CARTAO_COMPRAS!$E:$E,INT((ROW()-2)/20)+2))</f>
        <v/>
      </c>
      <c r="E7007" s="0" t="str">
        <f aca="false">IF($A7007="","",INDEX(CARTAO_COMPRAS!$H:$H,INT((ROW()-2)/20)+2)+MOD(ROW()-2,20))</f>
        <v/>
      </c>
      <c r="F7007" s="0" t="str">
        <f aca="false">IF($A7007="","",INDEX(CARTAO_COMPRAS!$G:$G,INT((ROW()-2)/20)+2))</f>
        <v/>
      </c>
      <c r="G7007" s="5" t="str">
        <f aca="false">IF($A7007="","",INDEX(CARTAO_COMPRAS!$I:$I,INT((ROW()-2)/20)+2))</f>
        <v/>
      </c>
      <c r="H7007" s="4" t="str">
        <f aca="false">IF($A7007="","",EDATE(INDEX(CARTAO_COMPRAS!$J:$J,INT((ROW()-2)/20)+2),MOD(ROW()-2,20)))</f>
        <v/>
      </c>
      <c r="I7007" s="4" t="str">
        <f aca="false">IF($H7007="","",$H7007-WEEKDAY($H7007,2)+1)</f>
        <v/>
      </c>
      <c r="J7007" s="4" t="str">
        <f aca="false">IF($I7007="","",$I7007+6)</f>
        <v/>
      </c>
      <c r="K7007" s="6" t="str">
        <f aca="false">IF($H7007="","",DATE(YEAR($H7007),MONTH($H7007),1))</f>
        <v/>
      </c>
      <c r="L7007" s="0" t="str">
        <f aca="false">IF($A7007="","",INDEX(CARTAO_COMPRAS!$K:$K,INT((ROW()-2)/20)+2))</f>
        <v/>
      </c>
      <c r="M7007" s="0" t="str">
        <f aca="false">IF($A7007="","","Compra no cartão")</f>
        <v/>
      </c>
    </row>
    <row r="7008" customFormat="false" ht="13.5" hidden="false" customHeight="false" outlineLevel="0" collapsed="false">
      <c r="A7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8" s="0" t="str">
        <f aca="false">IF($A7008="","",INDEX(CARTAO_COMPRAS!$C:$C,INT((ROW()-2)/20)+2))</f>
        <v/>
      </c>
      <c r="C7008" s="0" t="str">
        <f aca="false">IF($A7008="","",INDEX(CARTAO_COMPRAS!$D:$D,INT((ROW()-2)/20)+2))</f>
        <v/>
      </c>
      <c r="D7008" s="0" t="str">
        <f aca="false">IF($A7008="","",INDEX(CARTAO_COMPRAS!$E:$E,INT((ROW()-2)/20)+2))</f>
        <v/>
      </c>
      <c r="E7008" s="0" t="str">
        <f aca="false">IF($A7008="","",INDEX(CARTAO_COMPRAS!$H:$H,INT((ROW()-2)/20)+2)+MOD(ROW()-2,20))</f>
        <v/>
      </c>
      <c r="F7008" s="0" t="str">
        <f aca="false">IF($A7008="","",INDEX(CARTAO_COMPRAS!$G:$G,INT((ROW()-2)/20)+2))</f>
        <v/>
      </c>
      <c r="G7008" s="5" t="str">
        <f aca="false">IF($A7008="","",INDEX(CARTAO_COMPRAS!$I:$I,INT((ROW()-2)/20)+2))</f>
        <v/>
      </c>
      <c r="H7008" s="4" t="str">
        <f aca="false">IF($A7008="","",EDATE(INDEX(CARTAO_COMPRAS!$J:$J,INT((ROW()-2)/20)+2),MOD(ROW()-2,20)))</f>
        <v/>
      </c>
      <c r="I7008" s="4" t="str">
        <f aca="false">IF($H7008="","",$H7008-WEEKDAY($H7008,2)+1)</f>
        <v/>
      </c>
      <c r="J7008" s="4" t="str">
        <f aca="false">IF($I7008="","",$I7008+6)</f>
        <v/>
      </c>
      <c r="K7008" s="6" t="str">
        <f aca="false">IF($H7008="","",DATE(YEAR($H7008),MONTH($H7008),1))</f>
        <v/>
      </c>
      <c r="L7008" s="0" t="str">
        <f aca="false">IF($A7008="","",INDEX(CARTAO_COMPRAS!$K:$K,INT((ROW()-2)/20)+2))</f>
        <v/>
      </c>
      <c r="M7008" s="0" t="str">
        <f aca="false">IF($A7008="","","Compra no cartão")</f>
        <v/>
      </c>
    </row>
    <row r="7009" customFormat="false" ht="13.5" hidden="false" customHeight="false" outlineLevel="0" collapsed="false">
      <c r="A7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09" s="0" t="str">
        <f aca="false">IF($A7009="","",INDEX(CARTAO_COMPRAS!$C:$C,INT((ROW()-2)/20)+2))</f>
        <v/>
      </c>
      <c r="C7009" s="0" t="str">
        <f aca="false">IF($A7009="","",INDEX(CARTAO_COMPRAS!$D:$D,INT((ROW()-2)/20)+2))</f>
        <v/>
      </c>
      <c r="D7009" s="0" t="str">
        <f aca="false">IF($A7009="","",INDEX(CARTAO_COMPRAS!$E:$E,INT((ROW()-2)/20)+2))</f>
        <v/>
      </c>
      <c r="E7009" s="0" t="str">
        <f aca="false">IF($A7009="","",INDEX(CARTAO_COMPRAS!$H:$H,INT((ROW()-2)/20)+2)+MOD(ROW()-2,20))</f>
        <v/>
      </c>
      <c r="F7009" s="0" t="str">
        <f aca="false">IF($A7009="","",INDEX(CARTAO_COMPRAS!$G:$G,INT((ROW()-2)/20)+2))</f>
        <v/>
      </c>
      <c r="G7009" s="5" t="str">
        <f aca="false">IF($A7009="","",INDEX(CARTAO_COMPRAS!$I:$I,INT((ROW()-2)/20)+2))</f>
        <v/>
      </c>
      <c r="H7009" s="4" t="str">
        <f aca="false">IF($A7009="","",EDATE(INDEX(CARTAO_COMPRAS!$J:$J,INT((ROW()-2)/20)+2),MOD(ROW()-2,20)))</f>
        <v/>
      </c>
      <c r="I7009" s="4" t="str">
        <f aca="false">IF($H7009="","",$H7009-WEEKDAY($H7009,2)+1)</f>
        <v/>
      </c>
      <c r="J7009" s="4" t="str">
        <f aca="false">IF($I7009="","",$I7009+6)</f>
        <v/>
      </c>
      <c r="K7009" s="6" t="str">
        <f aca="false">IF($H7009="","",DATE(YEAR($H7009),MONTH($H7009),1))</f>
        <v/>
      </c>
      <c r="L7009" s="0" t="str">
        <f aca="false">IF($A7009="","",INDEX(CARTAO_COMPRAS!$K:$K,INT((ROW()-2)/20)+2))</f>
        <v/>
      </c>
      <c r="M7009" s="0" t="str">
        <f aca="false">IF($A7009="","","Compra no cartão")</f>
        <v/>
      </c>
    </row>
    <row r="7010" customFormat="false" ht="13.5" hidden="false" customHeight="false" outlineLevel="0" collapsed="false">
      <c r="A7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0" s="0" t="str">
        <f aca="false">IF($A7010="","",INDEX(CARTAO_COMPRAS!$C:$C,INT((ROW()-2)/20)+2))</f>
        <v/>
      </c>
      <c r="C7010" s="0" t="str">
        <f aca="false">IF($A7010="","",INDEX(CARTAO_COMPRAS!$D:$D,INT((ROW()-2)/20)+2))</f>
        <v/>
      </c>
      <c r="D7010" s="0" t="str">
        <f aca="false">IF($A7010="","",INDEX(CARTAO_COMPRAS!$E:$E,INT((ROW()-2)/20)+2))</f>
        <v/>
      </c>
      <c r="E7010" s="0" t="str">
        <f aca="false">IF($A7010="","",INDEX(CARTAO_COMPRAS!$H:$H,INT((ROW()-2)/20)+2)+MOD(ROW()-2,20))</f>
        <v/>
      </c>
      <c r="F7010" s="0" t="str">
        <f aca="false">IF($A7010="","",INDEX(CARTAO_COMPRAS!$G:$G,INT((ROW()-2)/20)+2))</f>
        <v/>
      </c>
      <c r="G7010" s="5" t="str">
        <f aca="false">IF($A7010="","",INDEX(CARTAO_COMPRAS!$I:$I,INT((ROW()-2)/20)+2))</f>
        <v/>
      </c>
      <c r="H7010" s="4" t="str">
        <f aca="false">IF($A7010="","",EDATE(INDEX(CARTAO_COMPRAS!$J:$J,INT((ROW()-2)/20)+2),MOD(ROW()-2,20)))</f>
        <v/>
      </c>
      <c r="I7010" s="4" t="str">
        <f aca="false">IF($H7010="","",$H7010-WEEKDAY($H7010,2)+1)</f>
        <v/>
      </c>
      <c r="J7010" s="4" t="str">
        <f aca="false">IF($I7010="","",$I7010+6)</f>
        <v/>
      </c>
      <c r="K7010" s="6" t="str">
        <f aca="false">IF($H7010="","",DATE(YEAR($H7010),MONTH($H7010),1))</f>
        <v/>
      </c>
      <c r="L7010" s="0" t="str">
        <f aca="false">IF($A7010="","",INDEX(CARTAO_COMPRAS!$K:$K,INT((ROW()-2)/20)+2))</f>
        <v/>
      </c>
      <c r="M7010" s="0" t="str">
        <f aca="false">IF($A7010="","","Compra no cartão")</f>
        <v/>
      </c>
    </row>
    <row r="7011" customFormat="false" ht="13.5" hidden="false" customHeight="false" outlineLevel="0" collapsed="false">
      <c r="A7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1" s="0" t="str">
        <f aca="false">IF($A7011="","",INDEX(CARTAO_COMPRAS!$C:$C,INT((ROW()-2)/20)+2))</f>
        <v/>
      </c>
      <c r="C7011" s="0" t="str">
        <f aca="false">IF($A7011="","",INDEX(CARTAO_COMPRAS!$D:$D,INT((ROW()-2)/20)+2))</f>
        <v/>
      </c>
      <c r="D7011" s="0" t="str">
        <f aca="false">IF($A7011="","",INDEX(CARTAO_COMPRAS!$E:$E,INT((ROW()-2)/20)+2))</f>
        <v/>
      </c>
      <c r="E7011" s="0" t="str">
        <f aca="false">IF($A7011="","",INDEX(CARTAO_COMPRAS!$H:$H,INT((ROW()-2)/20)+2)+MOD(ROW()-2,20))</f>
        <v/>
      </c>
      <c r="F7011" s="0" t="str">
        <f aca="false">IF($A7011="","",INDEX(CARTAO_COMPRAS!$G:$G,INT((ROW()-2)/20)+2))</f>
        <v/>
      </c>
      <c r="G7011" s="5" t="str">
        <f aca="false">IF($A7011="","",INDEX(CARTAO_COMPRAS!$I:$I,INT((ROW()-2)/20)+2))</f>
        <v/>
      </c>
      <c r="H7011" s="4" t="str">
        <f aca="false">IF($A7011="","",EDATE(INDEX(CARTAO_COMPRAS!$J:$J,INT((ROW()-2)/20)+2),MOD(ROW()-2,20)))</f>
        <v/>
      </c>
      <c r="I7011" s="4" t="str">
        <f aca="false">IF($H7011="","",$H7011-WEEKDAY($H7011,2)+1)</f>
        <v/>
      </c>
      <c r="J7011" s="4" t="str">
        <f aca="false">IF($I7011="","",$I7011+6)</f>
        <v/>
      </c>
      <c r="K7011" s="6" t="str">
        <f aca="false">IF($H7011="","",DATE(YEAR($H7011),MONTH($H7011),1))</f>
        <v/>
      </c>
      <c r="L7011" s="0" t="str">
        <f aca="false">IF($A7011="","",INDEX(CARTAO_COMPRAS!$K:$K,INT((ROW()-2)/20)+2))</f>
        <v/>
      </c>
      <c r="M7011" s="0" t="str">
        <f aca="false">IF($A7011="","","Compra no cartão")</f>
        <v/>
      </c>
    </row>
    <row r="7012" customFormat="false" ht="13.5" hidden="false" customHeight="false" outlineLevel="0" collapsed="false">
      <c r="A7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2" s="0" t="str">
        <f aca="false">IF($A7012="","",INDEX(CARTAO_COMPRAS!$C:$C,INT((ROW()-2)/20)+2))</f>
        <v/>
      </c>
      <c r="C7012" s="0" t="str">
        <f aca="false">IF($A7012="","",INDEX(CARTAO_COMPRAS!$D:$D,INT((ROW()-2)/20)+2))</f>
        <v/>
      </c>
      <c r="D7012" s="0" t="str">
        <f aca="false">IF($A7012="","",INDEX(CARTAO_COMPRAS!$E:$E,INT((ROW()-2)/20)+2))</f>
        <v/>
      </c>
      <c r="E7012" s="0" t="str">
        <f aca="false">IF($A7012="","",INDEX(CARTAO_COMPRAS!$H:$H,INT((ROW()-2)/20)+2)+MOD(ROW()-2,20))</f>
        <v/>
      </c>
      <c r="F7012" s="0" t="str">
        <f aca="false">IF($A7012="","",INDEX(CARTAO_COMPRAS!$G:$G,INT((ROW()-2)/20)+2))</f>
        <v/>
      </c>
      <c r="G7012" s="5" t="str">
        <f aca="false">IF($A7012="","",INDEX(CARTAO_COMPRAS!$I:$I,INT((ROW()-2)/20)+2))</f>
        <v/>
      </c>
      <c r="H7012" s="4" t="str">
        <f aca="false">IF($A7012="","",EDATE(INDEX(CARTAO_COMPRAS!$J:$J,INT((ROW()-2)/20)+2),MOD(ROW()-2,20)))</f>
        <v/>
      </c>
      <c r="I7012" s="4" t="str">
        <f aca="false">IF($H7012="","",$H7012-WEEKDAY($H7012,2)+1)</f>
        <v/>
      </c>
      <c r="J7012" s="4" t="str">
        <f aca="false">IF($I7012="","",$I7012+6)</f>
        <v/>
      </c>
      <c r="K7012" s="6" t="str">
        <f aca="false">IF($H7012="","",DATE(YEAR($H7012),MONTH($H7012),1))</f>
        <v/>
      </c>
      <c r="L7012" s="0" t="str">
        <f aca="false">IF($A7012="","",INDEX(CARTAO_COMPRAS!$K:$K,INT((ROW()-2)/20)+2))</f>
        <v/>
      </c>
      <c r="M7012" s="0" t="str">
        <f aca="false">IF($A7012="","","Compra no cartão")</f>
        <v/>
      </c>
    </row>
    <row r="7013" customFormat="false" ht="13.5" hidden="false" customHeight="false" outlineLevel="0" collapsed="false">
      <c r="A7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3" s="0" t="str">
        <f aca="false">IF($A7013="","",INDEX(CARTAO_COMPRAS!$C:$C,INT((ROW()-2)/20)+2))</f>
        <v/>
      </c>
      <c r="C7013" s="0" t="str">
        <f aca="false">IF($A7013="","",INDEX(CARTAO_COMPRAS!$D:$D,INT((ROW()-2)/20)+2))</f>
        <v/>
      </c>
      <c r="D7013" s="0" t="str">
        <f aca="false">IF($A7013="","",INDEX(CARTAO_COMPRAS!$E:$E,INT((ROW()-2)/20)+2))</f>
        <v/>
      </c>
      <c r="E7013" s="0" t="str">
        <f aca="false">IF($A7013="","",INDEX(CARTAO_COMPRAS!$H:$H,INT((ROW()-2)/20)+2)+MOD(ROW()-2,20))</f>
        <v/>
      </c>
      <c r="F7013" s="0" t="str">
        <f aca="false">IF($A7013="","",INDEX(CARTAO_COMPRAS!$G:$G,INT((ROW()-2)/20)+2))</f>
        <v/>
      </c>
      <c r="G7013" s="5" t="str">
        <f aca="false">IF($A7013="","",INDEX(CARTAO_COMPRAS!$I:$I,INT((ROW()-2)/20)+2))</f>
        <v/>
      </c>
      <c r="H7013" s="4" t="str">
        <f aca="false">IF($A7013="","",EDATE(INDEX(CARTAO_COMPRAS!$J:$J,INT((ROW()-2)/20)+2),MOD(ROW()-2,20)))</f>
        <v/>
      </c>
      <c r="I7013" s="4" t="str">
        <f aca="false">IF($H7013="","",$H7013-WEEKDAY($H7013,2)+1)</f>
        <v/>
      </c>
      <c r="J7013" s="4" t="str">
        <f aca="false">IF($I7013="","",$I7013+6)</f>
        <v/>
      </c>
      <c r="K7013" s="6" t="str">
        <f aca="false">IF($H7013="","",DATE(YEAR($H7013),MONTH($H7013),1))</f>
        <v/>
      </c>
      <c r="L7013" s="0" t="str">
        <f aca="false">IF($A7013="","",INDEX(CARTAO_COMPRAS!$K:$K,INT((ROW()-2)/20)+2))</f>
        <v/>
      </c>
      <c r="M7013" s="0" t="str">
        <f aca="false">IF($A7013="","","Compra no cartão")</f>
        <v/>
      </c>
    </row>
    <row r="7014" customFormat="false" ht="13.5" hidden="false" customHeight="false" outlineLevel="0" collapsed="false">
      <c r="A7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4" s="0" t="str">
        <f aca="false">IF($A7014="","",INDEX(CARTAO_COMPRAS!$C:$C,INT((ROW()-2)/20)+2))</f>
        <v/>
      </c>
      <c r="C7014" s="0" t="str">
        <f aca="false">IF($A7014="","",INDEX(CARTAO_COMPRAS!$D:$D,INT((ROW()-2)/20)+2))</f>
        <v/>
      </c>
      <c r="D7014" s="0" t="str">
        <f aca="false">IF($A7014="","",INDEX(CARTAO_COMPRAS!$E:$E,INT((ROW()-2)/20)+2))</f>
        <v/>
      </c>
      <c r="E7014" s="0" t="str">
        <f aca="false">IF($A7014="","",INDEX(CARTAO_COMPRAS!$H:$H,INT((ROW()-2)/20)+2)+MOD(ROW()-2,20))</f>
        <v/>
      </c>
      <c r="F7014" s="0" t="str">
        <f aca="false">IF($A7014="","",INDEX(CARTAO_COMPRAS!$G:$G,INT((ROW()-2)/20)+2))</f>
        <v/>
      </c>
      <c r="G7014" s="5" t="str">
        <f aca="false">IF($A7014="","",INDEX(CARTAO_COMPRAS!$I:$I,INT((ROW()-2)/20)+2))</f>
        <v/>
      </c>
      <c r="H7014" s="4" t="str">
        <f aca="false">IF($A7014="","",EDATE(INDEX(CARTAO_COMPRAS!$J:$J,INT((ROW()-2)/20)+2),MOD(ROW()-2,20)))</f>
        <v/>
      </c>
      <c r="I7014" s="4" t="str">
        <f aca="false">IF($H7014="","",$H7014-WEEKDAY($H7014,2)+1)</f>
        <v/>
      </c>
      <c r="J7014" s="4" t="str">
        <f aca="false">IF($I7014="","",$I7014+6)</f>
        <v/>
      </c>
      <c r="K7014" s="6" t="str">
        <f aca="false">IF($H7014="","",DATE(YEAR($H7014),MONTH($H7014),1))</f>
        <v/>
      </c>
      <c r="L7014" s="0" t="str">
        <f aca="false">IF($A7014="","",INDEX(CARTAO_COMPRAS!$K:$K,INT((ROW()-2)/20)+2))</f>
        <v/>
      </c>
      <c r="M7014" s="0" t="str">
        <f aca="false">IF($A7014="","","Compra no cartão")</f>
        <v/>
      </c>
    </row>
    <row r="7015" customFormat="false" ht="13.5" hidden="false" customHeight="false" outlineLevel="0" collapsed="false">
      <c r="A7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5" s="0" t="str">
        <f aca="false">IF($A7015="","",INDEX(CARTAO_COMPRAS!$C:$C,INT((ROW()-2)/20)+2))</f>
        <v/>
      </c>
      <c r="C7015" s="0" t="str">
        <f aca="false">IF($A7015="","",INDEX(CARTAO_COMPRAS!$D:$D,INT((ROW()-2)/20)+2))</f>
        <v/>
      </c>
      <c r="D7015" s="0" t="str">
        <f aca="false">IF($A7015="","",INDEX(CARTAO_COMPRAS!$E:$E,INT((ROW()-2)/20)+2))</f>
        <v/>
      </c>
      <c r="E7015" s="0" t="str">
        <f aca="false">IF($A7015="","",INDEX(CARTAO_COMPRAS!$H:$H,INT((ROW()-2)/20)+2)+MOD(ROW()-2,20))</f>
        <v/>
      </c>
      <c r="F7015" s="0" t="str">
        <f aca="false">IF($A7015="","",INDEX(CARTAO_COMPRAS!$G:$G,INT((ROW()-2)/20)+2))</f>
        <v/>
      </c>
      <c r="G7015" s="5" t="str">
        <f aca="false">IF($A7015="","",INDEX(CARTAO_COMPRAS!$I:$I,INT((ROW()-2)/20)+2))</f>
        <v/>
      </c>
      <c r="H7015" s="4" t="str">
        <f aca="false">IF($A7015="","",EDATE(INDEX(CARTAO_COMPRAS!$J:$J,INT((ROW()-2)/20)+2),MOD(ROW()-2,20)))</f>
        <v/>
      </c>
      <c r="I7015" s="4" t="str">
        <f aca="false">IF($H7015="","",$H7015-WEEKDAY($H7015,2)+1)</f>
        <v/>
      </c>
      <c r="J7015" s="4" t="str">
        <f aca="false">IF($I7015="","",$I7015+6)</f>
        <v/>
      </c>
      <c r="K7015" s="6" t="str">
        <f aca="false">IF($H7015="","",DATE(YEAR($H7015),MONTH($H7015),1))</f>
        <v/>
      </c>
      <c r="L7015" s="0" t="str">
        <f aca="false">IF($A7015="","",INDEX(CARTAO_COMPRAS!$K:$K,INT((ROW()-2)/20)+2))</f>
        <v/>
      </c>
      <c r="M7015" s="0" t="str">
        <f aca="false">IF($A7015="","","Compra no cartão")</f>
        <v/>
      </c>
    </row>
    <row r="7016" customFormat="false" ht="13.5" hidden="false" customHeight="false" outlineLevel="0" collapsed="false">
      <c r="A7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6" s="0" t="str">
        <f aca="false">IF($A7016="","",INDEX(CARTAO_COMPRAS!$C:$C,INT((ROW()-2)/20)+2))</f>
        <v/>
      </c>
      <c r="C7016" s="0" t="str">
        <f aca="false">IF($A7016="","",INDEX(CARTAO_COMPRAS!$D:$D,INT((ROW()-2)/20)+2))</f>
        <v/>
      </c>
      <c r="D7016" s="0" t="str">
        <f aca="false">IF($A7016="","",INDEX(CARTAO_COMPRAS!$E:$E,INT((ROW()-2)/20)+2))</f>
        <v/>
      </c>
      <c r="E7016" s="0" t="str">
        <f aca="false">IF($A7016="","",INDEX(CARTAO_COMPRAS!$H:$H,INT((ROW()-2)/20)+2)+MOD(ROW()-2,20))</f>
        <v/>
      </c>
      <c r="F7016" s="0" t="str">
        <f aca="false">IF($A7016="","",INDEX(CARTAO_COMPRAS!$G:$G,INT((ROW()-2)/20)+2))</f>
        <v/>
      </c>
      <c r="G7016" s="5" t="str">
        <f aca="false">IF($A7016="","",INDEX(CARTAO_COMPRAS!$I:$I,INT((ROW()-2)/20)+2))</f>
        <v/>
      </c>
      <c r="H7016" s="4" t="str">
        <f aca="false">IF($A7016="","",EDATE(INDEX(CARTAO_COMPRAS!$J:$J,INT((ROW()-2)/20)+2),MOD(ROW()-2,20)))</f>
        <v/>
      </c>
      <c r="I7016" s="4" t="str">
        <f aca="false">IF($H7016="","",$H7016-WEEKDAY($H7016,2)+1)</f>
        <v/>
      </c>
      <c r="J7016" s="4" t="str">
        <f aca="false">IF($I7016="","",$I7016+6)</f>
        <v/>
      </c>
      <c r="K7016" s="6" t="str">
        <f aca="false">IF($H7016="","",DATE(YEAR($H7016),MONTH($H7016),1))</f>
        <v/>
      </c>
      <c r="L7016" s="0" t="str">
        <f aca="false">IF($A7016="","",INDEX(CARTAO_COMPRAS!$K:$K,INT((ROW()-2)/20)+2))</f>
        <v/>
      </c>
      <c r="M7016" s="0" t="str">
        <f aca="false">IF($A7016="","","Compra no cartão")</f>
        <v/>
      </c>
    </row>
    <row r="7017" customFormat="false" ht="13.5" hidden="false" customHeight="false" outlineLevel="0" collapsed="false">
      <c r="A7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7" s="0" t="str">
        <f aca="false">IF($A7017="","",INDEX(CARTAO_COMPRAS!$C:$C,INT((ROW()-2)/20)+2))</f>
        <v/>
      </c>
      <c r="C7017" s="0" t="str">
        <f aca="false">IF($A7017="","",INDEX(CARTAO_COMPRAS!$D:$D,INT((ROW()-2)/20)+2))</f>
        <v/>
      </c>
      <c r="D7017" s="0" t="str">
        <f aca="false">IF($A7017="","",INDEX(CARTAO_COMPRAS!$E:$E,INT((ROW()-2)/20)+2))</f>
        <v/>
      </c>
      <c r="E7017" s="0" t="str">
        <f aca="false">IF($A7017="","",INDEX(CARTAO_COMPRAS!$H:$H,INT((ROW()-2)/20)+2)+MOD(ROW()-2,20))</f>
        <v/>
      </c>
      <c r="F7017" s="0" t="str">
        <f aca="false">IF($A7017="","",INDEX(CARTAO_COMPRAS!$G:$G,INT((ROW()-2)/20)+2))</f>
        <v/>
      </c>
      <c r="G7017" s="5" t="str">
        <f aca="false">IF($A7017="","",INDEX(CARTAO_COMPRAS!$I:$I,INT((ROW()-2)/20)+2))</f>
        <v/>
      </c>
      <c r="H7017" s="4" t="str">
        <f aca="false">IF($A7017="","",EDATE(INDEX(CARTAO_COMPRAS!$J:$J,INT((ROW()-2)/20)+2),MOD(ROW()-2,20)))</f>
        <v/>
      </c>
      <c r="I7017" s="4" t="str">
        <f aca="false">IF($H7017="","",$H7017-WEEKDAY($H7017,2)+1)</f>
        <v/>
      </c>
      <c r="J7017" s="4" t="str">
        <f aca="false">IF($I7017="","",$I7017+6)</f>
        <v/>
      </c>
      <c r="K7017" s="6" t="str">
        <f aca="false">IF($H7017="","",DATE(YEAR($H7017),MONTH($H7017),1))</f>
        <v/>
      </c>
      <c r="L7017" s="0" t="str">
        <f aca="false">IF($A7017="","",INDEX(CARTAO_COMPRAS!$K:$K,INT((ROW()-2)/20)+2))</f>
        <v/>
      </c>
      <c r="M7017" s="0" t="str">
        <f aca="false">IF($A7017="","","Compra no cartão")</f>
        <v/>
      </c>
    </row>
    <row r="7018" customFormat="false" ht="13.5" hidden="false" customHeight="false" outlineLevel="0" collapsed="false">
      <c r="A7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8" s="0" t="str">
        <f aca="false">IF($A7018="","",INDEX(CARTAO_COMPRAS!$C:$C,INT((ROW()-2)/20)+2))</f>
        <v/>
      </c>
      <c r="C7018" s="0" t="str">
        <f aca="false">IF($A7018="","",INDEX(CARTAO_COMPRAS!$D:$D,INT((ROW()-2)/20)+2))</f>
        <v/>
      </c>
      <c r="D7018" s="0" t="str">
        <f aca="false">IF($A7018="","",INDEX(CARTAO_COMPRAS!$E:$E,INT((ROW()-2)/20)+2))</f>
        <v/>
      </c>
      <c r="E7018" s="0" t="str">
        <f aca="false">IF($A7018="","",INDEX(CARTAO_COMPRAS!$H:$H,INT((ROW()-2)/20)+2)+MOD(ROW()-2,20))</f>
        <v/>
      </c>
      <c r="F7018" s="0" t="str">
        <f aca="false">IF($A7018="","",INDEX(CARTAO_COMPRAS!$G:$G,INT((ROW()-2)/20)+2))</f>
        <v/>
      </c>
      <c r="G7018" s="5" t="str">
        <f aca="false">IF($A7018="","",INDEX(CARTAO_COMPRAS!$I:$I,INT((ROW()-2)/20)+2))</f>
        <v/>
      </c>
      <c r="H7018" s="4" t="str">
        <f aca="false">IF($A7018="","",EDATE(INDEX(CARTAO_COMPRAS!$J:$J,INT((ROW()-2)/20)+2),MOD(ROW()-2,20)))</f>
        <v/>
      </c>
      <c r="I7018" s="4" t="str">
        <f aca="false">IF($H7018="","",$H7018-WEEKDAY($H7018,2)+1)</f>
        <v/>
      </c>
      <c r="J7018" s="4" t="str">
        <f aca="false">IF($I7018="","",$I7018+6)</f>
        <v/>
      </c>
      <c r="K7018" s="6" t="str">
        <f aca="false">IF($H7018="","",DATE(YEAR($H7018),MONTH($H7018),1))</f>
        <v/>
      </c>
      <c r="L7018" s="0" t="str">
        <f aca="false">IF($A7018="","",INDEX(CARTAO_COMPRAS!$K:$K,INT((ROW()-2)/20)+2))</f>
        <v/>
      </c>
      <c r="M7018" s="0" t="str">
        <f aca="false">IF($A7018="","","Compra no cartão")</f>
        <v/>
      </c>
    </row>
    <row r="7019" customFormat="false" ht="13.5" hidden="false" customHeight="false" outlineLevel="0" collapsed="false">
      <c r="A7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19" s="0" t="str">
        <f aca="false">IF($A7019="","",INDEX(CARTAO_COMPRAS!$C:$C,INT((ROW()-2)/20)+2))</f>
        <v/>
      </c>
      <c r="C7019" s="0" t="str">
        <f aca="false">IF($A7019="","",INDEX(CARTAO_COMPRAS!$D:$D,INT((ROW()-2)/20)+2))</f>
        <v/>
      </c>
      <c r="D7019" s="0" t="str">
        <f aca="false">IF($A7019="","",INDEX(CARTAO_COMPRAS!$E:$E,INT((ROW()-2)/20)+2))</f>
        <v/>
      </c>
      <c r="E7019" s="0" t="str">
        <f aca="false">IF($A7019="","",INDEX(CARTAO_COMPRAS!$H:$H,INT((ROW()-2)/20)+2)+MOD(ROW()-2,20))</f>
        <v/>
      </c>
      <c r="F7019" s="0" t="str">
        <f aca="false">IF($A7019="","",INDEX(CARTAO_COMPRAS!$G:$G,INT((ROW()-2)/20)+2))</f>
        <v/>
      </c>
      <c r="G7019" s="5" t="str">
        <f aca="false">IF($A7019="","",INDEX(CARTAO_COMPRAS!$I:$I,INT((ROW()-2)/20)+2))</f>
        <v/>
      </c>
      <c r="H7019" s="4" t="str">
        <f aca="false">IF($A7019="","",EDATE(INDEX(CARTAO_COMPRAS!$J:$J,INT((ROW()-2)/20)+2),MOD(ROW()-2,20)))</f>
        <v/>
      </c>
      <c r="I7019" s="4" t="str">
        <f aca="false">IF($H7019="","",$H7019-WEEKDAY($H7019,2)+1)</f>
        <v/>
      </c>
      <c r="J7019" s="4" t="str">
        <f aca="false">IF($I7019="","",$I7019+6)</f>
        <v/>
      </c>
      <c r="K7019" s="6" t="str">
        <f aca="false">IF($H7019="","",DATE(YEAR($H7019),MONTH($H7019),1))</f>
        <v/>
      </c>
      <c r="L7019" s="0" t="str">
        <f aca="false">IF($A7019="","",INDEX(CARTAO_COMPRAS!$K:$K,INT((ROW()-2)/20)+2))</f>
        <v/>
      </c>
      <c r="M7019" s="0" t="str">
        <f aca="false">IF($A7019="","","Compra no cartão")</f>
        <v/>
      </c>
    </row>
    <row r="7020" customFormat="false" ht="13.5" hidden="false" customHeight="false" outlineLevel="0" collapsed="false">
      <c r="A7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0" s="0" t="str">
        <f aca="false">IF($A7020="","",INDEX(CARTAO_COMPRAS!$C:$C,INT((ROW()-2)/20)+2))</f>
        <v/>
      </c>
      <c r="C7020" s="0" t="str">
        <f aca="false">IF($A7020="","",INDEX(CARTAO_COMPRAS!$D:$D,INT((ROW()-2)/20)+2))</f>
        <v/>
      </c>
      <c r="D7020" s="0" t="str">
        <f aca="false">IF($A7020="","",INDEX(CARTAO_COMPRAS!$E:$E,INT((ROW()-2)/20)+2))</f>
        <v/>
      </c>
      <c r="E7020" s="0" t="str">
        <f aca="false">IF($A7020="","",INDEX(CARTAO_COMPRAS!$H:$H,INT((ROW()-2)/20)+2)+MOD(ROW()-2,20))</f>
        <v/>
      </c>
      <c r="F7020" s="0" t="str">
        <f aca="false">IF($A7020="","",INDEX(CARTAO_COMPRAS!$G:$G,INT((ROW()-2)/20)+2))</f>
        <v/>
      </c>
      <c r="G7020" s="5" t="str">
        <f aca="false">IF($A7020="","",INDEX(CARTAO_COMPRAS!$I:$I,INT((ROW()-2)/20)+2))</f>
        <v/>
      </c>
      <c r="H7020" s="4" t="str">
        <f aca="false">IF($A7020="","",EDATE(INDEX(CARTAO_COMPRAS!$J:$J,INT((ROW()-2)/20)+2),MOD(ROW()-2,20)))</f>
        <v/>
      </c>
      <c r="I7020" s="4" t="str">
        <f aca="false">IF($H7020="","",$H7020-WEEKDAY($H7020,2)+1)</f>
        <v/>
      </c>
      <c r="J7020" s="4" t="str">
        <f aca="false">IF($I7020="","",$I7020+6)</f>
        <v/>
      </c>
      <c r="K7020" s="6" t="str">
        <f aca="false">IF($H7020="","",DATE(YEAR($H7020),MONTH($H7020),1))</f>
        <v/>
      </c>
      <c r="L7020" s="0" t="str">
        <f aca="false">IF($A7020="","",INDEX(CARTAO_COMPRAS!$K:$K,INT((ROW()-2)/20)+2))</f>
        <v/>
      </c>
      <c r="M7020" s="0" t="str">
        <f aca="false">IF($A7020="","","Compra no cartão")</f>
        <v/>
      </c>
    </row>
    <row r="7021" customFormat="false" ht="13.5" hidden="false" customHeight="false" outlineLevel="0" collapsed="false">
      <c r="A7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1" s="0" t="str">
        <f aca="false">IF($A7021="","",INDEX(CARTAO_COMPRAS!$C:$C,INT((ROW()-2)/20)+2))</f>
        <v/>
      </c>
      <c r="C7021" s="0" t="str">
        <f aca="false">IF($A7021="","",INDEX(CARTAO_COMPRAS!$D:$D,INT((ROW()-2)/20)+2))</f>
        <v/>
      </c>
      <c r="D7021" s="0" t="str">
        <f aca="false">IF($A7021="","",INDEX(CARTAO_COMPRAS!$E:$E,INT((ROW()-2)/20)+2))</f>
        <v/>
      </c>
      <c r="E7021" s="0" t="str">
        <f aca="false">IF($A7021="","",INDEX(CARTAO_COMPRAS!$H:$H,INT((ROW()-2)/20)+2)+MOD(ROW()-2,20))</f>
        <v/>
      </c>
      <c r="F7021" s="0" t="str">
        <f aca="false">IF($A7021="","",INDEX(CARTAO_COMPRAS!$G:$G,INT((ROW()-2)/20)+2))</f>
        <v/>
      </c>
      <c r="G7021" s="5" t="str">
        <f aca="false">IF($A7021="","",INDEX(CARTAO_COMPRAS!$I:$I,INT((ROW()-2)/20)+2))</f>
        <v/>
      </c>
      <c r="H7021" s="4" t="str">
        <f aca="false">IF($A7021="","",EDATE(INDEX(CARTAO_COMPRAS!$J:$J,INT((ROW()-2)/20)+2),MOD(ROW()-2,20)))</f>
        <v/>
      </c>
      <c r="I7021" s="4" t="str">
        <f aca="false">IF($H7021="","",$H7021-WEEKDAY($H7021,2)+1)</f>
        <v/>
      </c>
      <c r="J7021" s="4" t="str">
        <f aca="false">IF($I7021="","",$I7021+6)</f>
        <v/>
      </c>
      <c r="K7021" s="6" t="str">
        <f aca="false">IF($H7021="","",DATE(YEAR($H7021),MONTH($H7021),1))</f>
        <v/>
      </c>
      <c r="L7021" s="0" t="str">
        <f aca="false">IF($A7021="","",INDEX(CARTAO_COMPRAS!$K:$K,INT((ROW()-2)/20)+2))</f>
        <v/>
      </c>
      <c r="M7021" s="0" t="str">
        <f aca="false">IF($A7021="","","Compra no cartão")</f>
        <v/>
      </c>
    </row>
    <row r="7022" customFormat="false" ht="13.5" hidden="false" customHeight="false" outlineLevel="0" collapsed="false">
      <c r="A70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2" s="0" t="str">
        <f aca="false">IF($A7022="","",INDEX(CARTAO_COMPRAS!$C:$C,INT((ROW()-2)/20)+2))</f>
        <v/>
      </c>
      <c r="C7022" s="0" t="str">
        <f aca="false">IF($A7022="","",INDEX(CARTAO_COMPRAS!$D:$D,INT((ROW()-2)/20)+2))</f>
        <v/>
      </c>
      <c r="D7022" s="0" t="str">
        <f aca="false">IF($A7022="","",INDEX(CARTAO_COMPRAS!$E:$E,INT((ROW()-2)/20)+2))</f>
        <v/>
      </c>
      <c r="E7022" s="0" t="str">
        <f aca="false">IF($A7022="","",INDEX(CARTAO_COMPRAS!$H:$H,INT((ROW()-2)/20)+2)+MOD(ROW()-2,20))</f>
        <v/>
      </c>
      <c r="F7022" s="0" t="str">
        <f aca="false">IF($A7022="","",INDEX(CARTAO_COMPRAS!$G:$G,INT((ROW()-2)/20)+2))</f>
        <v/>
      </c>
      <c r="G7022" s="5" t="str">
        <f aca="false">IF($A7022="","",INDEX(CARTAO_COMPRAS!$I:$I,INT((ROW()-2)/20)+2))</f>
        <v/>
      </c>
      <c r="H7022" s="4" t="str">
        <f aca="false">IF($A7022="","",EDATE(INDEX(CARTAO_COMPRAS!$J:$J,INT((ROW()-2)/20)+2),MOD(ROW()-2,20)))</f>
        <v/>
      </c>
      <c r="I7022" s="4" t="str">
        <f aca="false">IF($H7022="","",$H7022-WEEKDAY($H7022,2)+1)</f>
        <v/>
      </c>
      <c r="J7022" s="4" t="str">
        <f aca="false">IF($I7022="","",$I7022+6)</f>
        <v/>
      </c>
      <c r="K7022" s="6" t="str">
        <f aca="false">IF($H7022="","",DATE(YEAR($H7022),MONTH($H7022),1))</f>
        <v/>
      </c>
      <c r="L7022" s="0" t="str">
        <f aca="false">IF($A7022="","",INDEX(CARTAO_COMPRAS!$K:$K,INT((ROW()-2)/20)+2))</f>
        <v/>
      </c>
      <c r="M7022" s="0" t="str">
        <f aca="false">IF($A7022="","","Compra no cartão")</f>
        <v/>
      </c>
    </row>
    <row r="7023" customFormat="false" ht="13.5" hidden="false" customHeight="false" outlineLevel="0" collapsed="false">
      <c r="A7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3" s="0" t="str">
        <f aca="false">IF($A7023="","",INDEX(CARTAO_COMPRAS!$C:$C,INT((ROW()-2)/20)+2))</f>
        <v/>
      </c>
      <c r="C7023" s="0" t="str">
        <f aca="false">IF($A7023="","",INDEX(CARTAO_COMPRAS!$D:$D,INT((ROW()-2)/20)+2))</f>
        <v/>
      </c>
      <c r="D7023" s="0" t="str">
        <f aca="false">IF($A7023="","",INDEX(CARTAO_COMPRAS!$E:$E,INT((ROW()-2)/20)+2))</f>
        <v/>
      </c>
      <c r="E7023" s="0" t="str">
        <f aca="false">IF($A7023="","",INDEX(CARTAO_COMPRAS!$H:$H,INT((ROW()-2)/20)+2)+MOD(ROW()-2,20))</f>
        <v/>
      </c>
      <c r="F7023" s="0" t="str">
        <f aca="false">IF($A7023="","",INDEX(CARTAO_COMPRAS!$G:$G,INT((ROW()-2)/20)+2))</f>
        <v/>
      </c>
      <c r="G7023" s="5" t="str">
        <f aca="false">IF($A7023="","",INDEX(CARTAO_COMPRAS!$I:$I,INT((ROW()-2)/20)+2))</f>
        <v/>
      </c>
      <c r="H7023" s="4" t="str">
        <f aca="false">IF($A7023="","",EDATE(INDEX(CARTAO_COMPRAS!$J:$J,INT((ROW()-2)/20)+2),MOD(ROW()-2,20)))</f>
        <v/>
      </c>
      <c r="I7023" s="4" t="str">
        <f aca="false">IF($H7023="","",$H7023-WEEKDAY($H7023,2)+1)</f>
        <v/>
      </c>
      <c r="J7023" s="4" t="str">
        <f aca="false">IF($I7023="","",$I7023+6)</f>
        <v/>
      </c>
      <c r="K7023" s="6" t="str">
        <f aca="false">IF($H7023="","",DATE(YEAR($H7023),MONTH($H7023),1))</f>
        <v/>
      </c>
      <c r="L7023" s="0" t="str">
        <f aca="false">IF($A7023="","",INDEX(CARTAO_COMPRAS!$K:$K,INT((ROW()-2)/20)+2))</f>
        <v/>
      </c>
      <c r="M7023" s="0" t="str">
        <f aca="false">IF($A7023="","","Compra no cartão")</f>
        <v/>
      </c>
    </row>
    <row r="7024" customFormat="false" ht="13.5" hidden="false" customHeight="false" outlineLevel="0" collapsed="false">
      <c r="A7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4" s="0" t="str">
        <f aca="false">IF($A7024="","",INDEX(CARTAO_COMPRAS!$C:$C,INT((ROW()-2)/20)+2))</f>
        <v/>
      </c>
      <c r="C7024" s="0" t="str">
        <f aca="false">IF($A7024="","",INDEX(CARTAO_COMPRAS!$D:$D,INT((ROW()-2)/20)+2))</f>
        <v/>
      </c>
      <c r="D7024" s="0" t="str">
        <f aca="false">IF($A7024="","",INDEX(CARTAO_COMPRAS!$E:$E,INT((ROW()-2)/20)+2))</f>
        <v/>
      </c>
      <c r="E7024" s="0" t="str">
        <f aca="false">IF($A7024="","",INDEX(CARTAO_COMPRAS!$H:$H,INT((ROW()-2)/20)+2)+MOD(ROW()-2,20))</f>
        <v/>
      </c>
      <c r="F7024" s="0" t="str">
        <f aca="false">IF($A7024="","",INDEX(CARTAO_COMPRAS!$G:$G,INT((ROW()-2)/20)+2))</f>
        <v/>
      </c>
      <c r="G7024" s="5" t="str">
        <f aca="false">IF($A7024="","",INDEX(CARTAO_COMPRAS!$I:$I,INT((ROW()-2)/20)+2))</f>
        <v/>
      </c>
      <c r="H7024" s="4" t="str">
        <f aca="false">IF($A7024="","",EDATE(INDEX(CARTAO_COMPRAS!$J:$J,INT((ROW()-2)/20)+2),MOD(ROW()-2,20)))</f>
        <v/>
      </c>
      <c r="I7024" s="4" t="str">
        <f aca="false">IF($H7024="","",$H7024-WEEKDAY($H7024,2)+1)</f>
        <v/>
      </c>
      <c r="J7024" s="4" t="str">
        <f aca="false">IF($I7024="","",$I7024+6)</f>
        <v/>
      </c>
      <c r="K7024" s="6" t="str">
        <f aca="false">IF($H7024="","",DATE(YEAR($H7024),MONTH($H7024),1))</f>
        <v/>
      </c>
      <c r="L7024" s="0" t="str">
        <f aca="false">IF($A7024="","",INDEX(CARTAO_COMPRAS!$K:$K,INT((ROW()-2)/20)+2))</f>
        <v/>
      </c>
      <c r="M7024" s="0" t="str">
        <f aca="false">IF($A7024="","","Compra no cartão")</f>
        <v/>
      </c>
    </row>
    <row r="7025" customFormat="false" ht="13.5" hidden="false" customHeight="false" outlineLevel="0" collapsed="false">
      <c r="A7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5" s="0" t="str">
        <f aca="false">IF($A7025="","",INDEX(CARTAO_COMPRAS!$C:$C,INT((ROW()-2)/20)+2))</f>
        <v/>
      </c>
      <c r="C7025" s="0" t="str">
        <f aca="false">IF($A7025="","",INDEX(CARTAO_COMPRAS!$D:$D,INT((ROW()-2)/20)+2))</f>
        <v/>
      </c>
      <c r="D7025" s="0" t="str">
        <f aca="false">IF($A7025="","",INDEX(CARTAO_COMPRAS!$E:$E,INT((ROW()-2)/20)+2))</f>
        <v/>
      </c>
      <c r="E7025" s="0" t="str">
        <f aca="false">IF($A7025="","",INDEX(CARTAO_COMPRAS!$H:$H,INT((ROW()-2)/20)+2)+MOD(ROW()-2,20))</f>
        <v/>
      </c>
      <c r="F7025" s="0" t="str">
        <f aca="false">IF($A7025="","",INDEX(CARTAO_COMPRAS!$G:$G,INT((ROW()-2)/20)+2))</f>
        <v/>
      </c>
      <c r="G7025" s="5" t="str">
        <f aca="false">IF($A7025="","",INDEX(CARTAO_COMPRAS!$I:$I,INT((ROW()-2)/20)+2))</f>
        <v/>
      </c>
      <c r="H7025" s="4" t="str">
        <f aca="false">IF($A7025="","",EDATE(INDEX(CARTAO_COMPRAS!$J:$J,INT((ROW()-2)/20)+2),MOD(ROW()-2,20)))</f>
        <v/>
      </c>
      <c r="I7025" s="4" t="str">
        <f aca="false">IF($H7025="","",$H7025-WEEKDAY($H7025,2)+1)</f>
        <v/>
      </c>
      <c r="J7025" s="4" t="str">
        <f aca="false">IF($I7025="","",$I7025+6)</f>
        <v/>
      </c>
      <c r="K7025" s="6" t="str">
        <f aca="false">IF($H7025="","",DATE(YEAR($H7025),MONTH($H7025),1))</f>
        <v/>
      </c>
      <c r="L7025" s="0" t="str">
        <f aca="false">IF($A7025="","",INDEX(CARTAO_COMPRAS!$K:$K,INT((ROW()-2)/20)+2))</f>
        <v/>
      </c>
      <c r="M7025" s="0" t="str">
        <f aca="false">IF($A7025="","","Compra no cartão")</f>
        <v/>
      </c>
    </row>
    <row r="7026" customFormat="false" ht="13.5" hidden="false" customHeight="false" outlineLevel="0" collapsed="false">
      <c r="A7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6" s="0" t="str">
        <f aca="false">IF($A7026="","",INDEX(CARTAO_COMPRAS!$C:$C,INT((ROW()-2)/20)+2))</f>
        <v/>
      </c>
      <c r="C7026" s="0" t="str">
        <f aca="false">IF($A7026="","",INDEX(CARTAO_COMPRAS!$D:$D,INT((ROW()-2)/20)+2))</f>
        <v/>
      </c>
      <c r="D7026" s="0" t="str">
        <f aca="false">IF($A7026="","",INDEX(CARTAO_COMPRAS!$E:$E,INT((ROW()-2)/20)+2))</f>
        <v/>
      </c>
      <c r="E7026" s="0" t="str">
        <f aca="false">IF($A7026="","",INDEX(CARTAO_COMPRAS!$H:$H,INT((ROW()-2)/20)+2)+MOD(ROW()-2,20))</f>
        <v/>
      </c>
      <c r="F7026" s="0" t="str">
        <f aca="false">IF($A7026="","",INDEX(CARTAO_COMPRAS!$G:$G,INT((ROW()-2)/20)+2))</f>
        <v/>
      </c>
      <c r="G7026" s="5" t="str">
        <f aca="false">IF($A7026="","",INDEX(CARTAO_COMPRAS!$I:$I,INT((ROW()-2)/20)+2))</f>
        <v/>
      </c>
      <c r="H7026" s="4" t="str">
        <f aca="false">IF($A7026="","",EDATE(INDEX(CARTAO_COMPRAS!$J:$J,INT((ROW()-2)/20)+2),MOD(ROW()-2,20)))</f>
        <v/>
      </c>
      <c r="I7026" s="4" t="str">
        <f aca="false">IF($H7026="","",$H7026-WEEKDAY($H7026,2)+1)</f>
        <v/>
      </c>
      <c r="J7026" s="4" t="str">
        <f aca="false">IF($I7026="","",$I7026+6)</f>
        <v/>
      </c>
      <c r="K7026" s="6" t="str">
        <f aca="false">IF($H7026="","",DATE(YEAR($H7026),MONTH($H7026),1))</f>
        <v/>
      </c>
      <c r="L7026" s="0" t="str">
        <f aca="false">IF($A7026="","",INDEX(CARTAO_COMPRAS!$K:$K,INT((ROW()-2)/20)+2))</f>
        <v/>
      </c>
      <c r="M7026" s="0" t="str">
        <f aca="false">IF($A7026="","","Compra no cartão")</f>
        <v/>
      </c>
    </row>
    <row r="7027" customFormat="false" ht="13.5" hidden="false" customHeight="false" outlineLevel="0" collapsed="false">
      <c r="A7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7" s="0" t="str">
        <f aca="false">IF($A7027="","",INDEX(CARTAO_COMPRAS!$C:$C,INT((ROW()-2)/20)+2))</f>
        <v/>
      </c>
      <c r="C7027" s="0" t="str">
        <f aca="false">IF($A7027="","",INDEX(CARTAO_COMPRAS!$D:$D,INT((ROW()-2)/20)+2))</f>
        <v/>
      </c>
      <c r="D7027" s="0" t="str">
        <f aca="false">IF($A7027="","",INDEX(CARTAO_COMPRAS!$E:$E,INT((ROW()-2)/20)+2))</f>
        <v/>
      </c>
      <c r="E7027" s="0" t="str">
        <f aca="false">IF($A7027="","",INDEX(CARTAO_COMPRAS!$H:$H,INT((ROW()-2)/20)+2)+MOD(ROW()-2,20))</f>
        <v/>
      </c>
      <c r="F7027" s="0" t="str">
        <f aca="false">IF($A7027="","",INDEX(CARTAO_COMPRAS!$G:$G,INT((ROW()-2)/20)+2))</f>
        <v/>
      </c>
      <c r="G7027" s="5" t="str">
        <f aca="false">IF($A7027="","",INDEX(CARTAO_COMPRAS!$I:$I,INT((ROW()-2)/20)+2))</f>
        <v/>
      </c>
      <c r="H7027" s="4" t="str">
        <f aca="false">IF($A7027="","",EDATE(INDEX(CARTAO_COMPRAS!$J:$J,INT((ROW()-2)/20)+2),MOD(ROW()-2,20)))</f>
        <v/>
      </c>
      <c r="I7027" s="4" t="str">
        <f aca="false">IF($H7027="","",$H7027-WEEKDAY($H7027,2)+1)</f>
        <v/>
      </c>
      <c r="J7027" s="4" t="str">
        <f aca="false">IF($I7027="","",$I7027+6)</f>
        <v/>
      </c>
      <c r="K7027" s="6" t="str">
        <f aca="false">IF($H7027="","",DATE(YEAR($H7027),MONTH($H7027),1))</f>
        <v/>
      </c>
      <c r="L7027" s="0" t="str">
        <f aca="false">IF($A7027="","",INDEX(CARTAO_COMPRAS!$K:$K,INT((ROW()-2)/20)+2))</f>
        <v/>
      </c>
      <c r="M7027" s="0" t="str">
        <f aca="false">IF($A7027="","","Compra no cartão")</f>
        <v/>
      </c>
    </row>
    <row r="7028" customFormat="false" ht="13.5" hidden="false" customHeight="false" outlineLevel="0" collapsed="false">
      <c r="A7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8" s="0" t="str">
        <f aca="false">IF($A7028="","",INDEX(CARTAO_COMPRAS!$C:$C,INT((ROW()-2)/20)+2))</f>
        <v/>
      </c>
      <c r="C7028" s="0" t="str">
        <f aca="false">IF($A7028="","",INDEX(CARTAO_COMPRAS!$D:$D,INT((ROW()-2)/20)+2))</f>
        <v/>
      </c>
      <c r="D7028" s="0" t="str">
        <f aca="false">IF($A7028="","",INDEX(CARTAO_COMPRAS!$E:$E,INT((ROW()-2)/20)+2))</f>
        <v/>
      </c>
      <c r="E7028" s="0" t="str">
        <f aca="false">IF($A7028="","",INDEX(CARTAO_COMPRAS!$H:$H,INT((ROW()-2)/20)+2)+MOD(ROW()-2,20))</f>
        <v/>
      </c>
      <c r="F7028" s="0" t="str">
        <f aca="false">IF($A7028="","",INDEX(CARTAO_COMPRAS!$G:$G,INT((ROW()-2)/20)+2))</f>
        <v/>
      </c>
      <c r="G7028" s="5" t="str">
        <f aca="false">IF($A7028="","",INDEX(CARTAO_COMPRAS!$I:$I,INT((ROW()-2)/20)+2))</f>
        <v/>
      </c>
      <c r="H7028" s="4" t="str">
        <f aca="false">IF($A7028="","",EDATE(INDEX(CARTAO_COMPRAS!$J:$J,INT((ROW()-2)/20)+2),MOD(ROW()-2,20)))</f>
        <v/>
      </c>
      <c r="I7028" s="4" t="str">
        <f aca="false">IF($H7028="","",$H7028-WEEKDAY($H7028,2)+1)</f>
        <v/>
      </c>
      <c r="J7028" s="4" t="str">
        <f aca="false">IF($I7028="","",$I7028+6)</f>
        <v/>
      </c>
      <c r="K7028" s="6" t="str">
        <f aca="false">IF($H7028="","",DATE(YEAR($H7028),MONTH($H7028),1))</f>
        <v/>
      </c>
      <c r="L7028" s="0" t="str">
        <f aca="false">IF($A7028="","",INDEX(CARTAO_COMPRAS!$K:$K,INT((ROW()-2)/20)+2))</f>
        <v/>
      </c>
      <c r="M7028" s="0" t="str">
        <f aca="false">IF($A7028="","","Compra no cartão")</f>
        <v/>
      </c>
    </row>
    <row r="7029" customFormat="false" ht="13.5" hidden="false" customHeight="false" outlineLevel="0" collapsed="false">
      <c r="A7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29" s="0" t="str">
        <f aca="false">IF($A7029="","",INDEX(CARTAO_COMPRAS!$C:$C,INT((ROW()-2)/20)+2))</f>
        <v/>
      </c>
      <c r="C7029" s="0" t="str">
        <f aca="false">IF($A7029="","",INDEX(CARTAO_COMPRAS!$D:$D,INT((ROW()-2)/20)+2))</f>
        <v/>
      </c>
      <c r="D7029" s="0" t="str">
        <f aca="false">IF($A7029="","",INDEX(CARTAO_COMPRAS!$E:$E,INT((ROW()-2)/20)+2))</f>
        <v/>
      </c>
      <c r="E7029" s="0" t="str">
        <f aca="false">IF($A7029="","",INDEX(CARTAO_COMPRAS!$H:$H,INT((ROW()-2)/20)+2)+MOD(ROW()-2,20))</f>
        <v/>
      </c>
      <c r="F7029" s="0" t="str">
        <f aca="false">IF($A7029="","",INDEX(CARTAO_COMPRAS!$G:$G,INT((ROW()-2)/20)+2))</f>
        <v/>
      </c>
      <c r="G7029" s="5" t="str">
        <f aca="false">IF($A7029="","",INDEX(CARTAO_COMPRAS!$I:$I,INT((ROW()-2)/20)+2))</f>
        <v/>
      </c>
      <c r="H7029" s="4" t="str">
        <f aca="false">IF($A7029="","",EDATE(INDEX(CARTAO_COMPRAS!$J:$J,INT((ROW()-2)/20)+2),MOD(ROW()-2,20)))</f>
        <v/>
      </c>
      <c r="I7029" s="4" t="str">
        <f aca="false">IF($H7029="","",$H7029-WEEKDAY($H7029,2)+1)</f>
        <v/>
      </c>
      <c r="J7029" s="4" t="str">
        <f aca="false">IF($I7029="","",$I7029+6)</f>
        <v/>
      </c>
      <c r="K7029" s="6" t="str">
        <f aca="false">IF($H7029="","",DATE(YEAR($H7029),MONTH($H7029),1))</f>
        <v/>
      </c>
      <c r="L7029" s="0" t="str">
        <f aca="false">IF($A7029="","",INDEX(CARTAO_COMPRAS!$K:$K,INT((ROW()-2)/20)+2))</f>
        <v/>
      </c>
      <c r="M7029" s="0" t="str">
        <f aca="false">IF($A7029="","","Compra no cartão")</f>
        <v/>
      </c>
    </row>
    <row r="7030" customFormat="false" ht="13.5" hidden="false" customHeight="false" outlineLevel="0" collapsed="false">
      <c r="A7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0" s="0" t="str">
        <f aca="false">IF($A7030="","",INDEX(CARTAO_COMPRAS!$C:$C,INT((ROW()-2)/20)+2))</f>
        <v/>
      </c>
      <c r="C7030" s="0" t="str">
        <f aca="false">IF($A7030="","",INDEX(CARTAO_COMPRAS!$D:$D,INT((ROW()-2)/20)+2))</f>
        <v/>
      </c>
      <c r="D7030" s="0" t="str">
        <f aca="false">IF($A7030="","",INDEX(CARTAO_COMPRAS!$E:$E,INT((ROW()-2)/20)+2))</f>
        <v/>
      </c>
      <c r="E7030" s="0" t="str">
        <f aca="false">IF($A7030="","",INDEX(CARTAO_COMPRAS!$H:$H,INT((ROW()-2)/20)+2)+MOD(ROW()-2,20))</f>
        <v/>
      </c>
      <c r="F7030" s="0" t="str">
        <f aca="false">IF($A7030="","",INDEX(CARTAO_COMPRAS!$G:$G,INT((ROW()-2)/20)+2))</f>
        <v/>
      </c>
      <c r="G7030" s="5" t="str">
        <f aca="false">IF($A7030="","",INDEX(CARTAO_COMPRAS!$I:$I,INT((ROW()-2)/20)+2))</f>
        <v/>
      </c>
      <c r="H7030" s="4" t="str">
        <f aca="false">IF($A7030="","",EDATE(INDEX(CARTAO_COMPRAS!$J:$J,INT((ROW()-2)/20)+2),MOD(ROW()-2,20)))</f>
        <v/>
      </c>
      <c r="I7030" s="4" t="str">
        <f aca="false">IF($H7030="","",$H7030-WEEKDAY($H7030,2)+1)</f>
        <v/>
      </c>
      <c r="J7030" s="4" t="str">
        <f aca="false">IF($I7030="","",$I7030+6)</f>
        <v/>
      </c>
      <c r="K7030" s="6" t="str">
        <f aca="false">IF($H7030="","",DATE(YEAR($H7030),MONTH($H7030),1))</f>
        <v/>
      </c>
      <c r="L7030" s="0" t="str">
        <f aca="false">IF($A7030="","",INDEX(CARTAO_COMPRAS!$K:$K,INT((ROW()-2)/20)+2))</f>
        <v/>
      </c>
      <c r="M7030" s="0" t="str">
        <f aca="false">IF($A7030="","","Compra no cartão")</f>
        <v/>
      </c>
    </row>
    <row r="7031" customFormat="false" ht="13.5" hidden="false" customHeight="false" outlineLevel="0" collapsed="false">
      <c r="A7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1" s="0" t="str">
        <f aca="false">IF($A7031="","",INDEX(CARTAO_COMPRAS!$C:$C,INT((ROW()-2)/20)+2))</f>
        <v/>
      </c>
      <c r="C7031" s="0" t="str">
        <f aca="false">IF($A7031="","",INDEX(CARTAO_COMPRAS!$D:$D,INT((ROW()-2)/20)+2))</f>
        <v/>
      </c>
      <c r="D7031" s="0" t="str">
        <f aca="false">IF($A7031="","",INDEX(CARTAO_COMPRAS!$E:$E,INT((ROW()-2)/20)+2))</f>
        <v/>
      </c>
      <c r="E7031" s="0" t="str">
        <f aca="false">IF($A7031="","",INDEX(CARTAO_COMPRAS!$H:$H,INT((ROW()-2)/20)+2)+MOD(ROW()-2,20))</f>
        <v/>
      </c>
      <c r="F7031" s="0" t="str">
        <f aca="false">IF($A7031="","",INDEX(CARTAO_COMPRAS!$G:$G,INT((ROW()-2)/20)+2))</f>
        <v/>
      </c>
      <c r="G7031" s="5" t="str">
        <f aca="false">IF($A7031="","",INDEX(CARTAO_COMPRAS!$I:$I,INT((ROW()-2)/20)+2))</f>
        <v/>
      </c>
      <c r="H7031" s="4" t="str">
        <f aca="false">IF($A7031="","",EDATE(INDEX(CARTAO_COMPRAS!$J:$J,INT((ROW()-2)/20)+2),MOD(ROW()-2,20)))</f>
        <v/>
      </c>
      <c r="I7031" s="4" t="str">
        <f aca="false">IF($H7031="","",$H7031-WEEKDAY($H7031,2)+1)</f>
        <v/>
      </c>
      <c r="J7031" s="4" t="str">
        <f aca="false">IF($I7031="","",$I7031+6)</f>
        <v/>
      </c>
      <c r="K7031" s="6" t="str">
        <f aca="false">IF($H7031="","",DATE(YEAR($H7031),MONTH($H7031),1))</f>
        <v/>
      </c>
      <c r="L7031" s="0" t="str">
        <f aca="false">IF($A7031="","",INDEX(CARTAO_COMPRAS!$K:$K,INT((ROW()-2)/20)+2))</f>
        <v/>
      </c>
      <c r="M7031" s="0" t="str">
        <f aca="false">IF($A7031="","","Compra no cartão")</f>
        <v/>
      </c>
    </row>
    <row r="7032" customFormat="false" ht="13.5" hidden="false" customHeight="false" outlineLevel="0" collapsed="false">
      <c r="A7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2" s="0" t="str">
        <f aca="false">IF($A7032="","",INDEX(CARTAO_COMPRAS!$C:$C,INT((ROW()-2)/20)+2))</f>
        <v/>
      </c>
      <c r="C7032" s="0" t="str">
        <f aca="false">IF($A7032="","",INDEX(CARTAO_COMPRAS!$D:$D,INT((ROW()-2)/20)+2))</f>
        <v/>
      </c>
      <c r="D7032" s="0" t="str">
        <f aca="false">IF($A7032="","",INDEX(CARTAO_COMPRAS!$E:$E,INT((ROW()-2)/20)+2))</f>
        <v/>
      </c>
      <c r="E7032" s="0" t="str">
        <f aca="false">IF($A7032="","",INDEX(CARTAO_COMPRAS!$H:$H,INT((ROW()-2)/20)+2)+MOD(ROW()-2,20))</f>
        <v/>
      </c>
      <c r="F7032" s="0" t="str">
        <f aca="false">IF($A7032="","",INDEX(CARTAO_COMPRAS!$G:$G,INT((ROW()-2)/20)+2))</f>
        <v/>
      </c>
      <c r="G7032" s="5" t="str">
        <f aca="false">IF($A7032="","",INDEX(CARTAO_COMPRAS!$I:$I,INT((ROW()-2)/20)+2))</f>
        <v/>
      </c>
      <c r="H7032" s="4" t="str">
        <f aca="false">IF($A7032="","",EDATE(INDEX(CARTAO_COMPRAS!$J:$J,INT((ROW()-2)/20)+2),MOD(ROW()-2,20)))</f>
        <v/>
      </c>
      <c r="I7032" s="4" t="str">
        <f aca="false">IF($H7032="","",$H7032-WEEKDAY($H7032,2)+1)</f>
        <v/>
      </c>
      <c r="J7032" s="4" t="str">
        <f aca="false">IF($I7032="","",$I7032+6)</f>
        <v/>
      </c>
      <c r="K7032" s="6" t="str">
        <f aca="false">IF($H7032="","",DATE(YEAR($H7032),MONTH($H7032),1))</f>
        <v/>
      </c>
      <c r="L7032" s="0" t="str">
        <f aca="false">IF($A7032="","",INDEX(CARTAO_COMPRAS!$K:$K,INT((ROW()-2)/20)+2))</f>
        <v/>
      </c>
      <c r="M7032" s="0" t="str">
        <f aca="false">IF($A7032="","","Compra no cartão")</f>
        <v/>
      </c>
    </row>
    <row r="7033" customFormat="false" ht="13.5" hidden="false" customHeight="false" outlineLevel="0" collapsed="false">
      <c r="A7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3" s="0" t="str">
        <f aca="false">IF($A7033="","",INDEX(CARTAO_COMPRAS!$C:$C,INT((ROW()-2)/20)+2))</f>
        <v/>
      </c>
      <c r="C7033" s="0" t="str">
        <f aca="false">IF($A7033="","",INDEX(CARTAO_COMPRAS!$D:$D,INT((ROW()-2)/20)+2))</f>
        <v/>
      </c>
      <c r="D7033" s="0" t="str">
        <f aca="false">IF($A7033="","",INDEX(CARTAO_COMPRAS!$E:$E,INT((ROW()-2)/20)+2))</f>
        <v/>
      </c>
      <c r="E7033" s="0" t="str">
        <f aca="false">IF($A7033="","",INDEX(CARTAO_COMPRAS!$H:$H,INT((ROW()-2)/20)+2)+MOD(ROW()-2,20))</f>
        <v/>
      </c>
      <c r="F7033" s="0" t="str">
        <f aca="false">IF($A7033="","",INDEX(CARTAO_COMPRAS!$G:$G,INT((ROW()-2)/20)+2))</f>
        <v/>
      </c>
      <c r="G7033" s="5" t="str">
        <f aca="false">IF($A7033="","",INDEX(CARTAO_COMPRAS!$I:$I,INT((ROW()-2)/20)+2))</f>
        <v/>
      </c>
      <c r="H7033" s="4" t="str">
        <f aca="false">IF($A7033="","",EDATE(INDEX(CARTAO_COMPRAS!$J:$J,INT((ROW()-2)/20)+2),MOD(ROW()-2,20)))</f>
        <v/>
      </c>
      <c r="I7033" s="4" t="str">
        <f aca="false">IF($H7033="","",$H7033-WEEKDAY($H7033,2)+1)</f>
        <v/>
      </c>
      <c r="J7033" s="4" t="str">
        <f aca="false">IF($I7033="","",$I7033+6)</f>
        <v/>
      </c>
      <c r="K7033" s="6" t="str">
        <f aca="false">IF($H7033="","",DATE(YEAR($H7033),MONTH($H7033),1))</f>
        <v/>
      </c>
      <c r="L7033" s="0" t="str">
        <f aca="false">IF($A7033="","",INDEX(CARTAO_COMPRAS!$K:$K,INT((ROW()-2)/20)+2))</f>
        <v/>
      </c>
      <c r="M7033" s="0" t="str">
        <f aca="false">IF($A7033="","","Compra no cartão")</f>
        <v/>
      </c>
    </row>
    <row r="7034" customFormat="false" ht="13.5" hidden="false" customHeight="false" outlineLevel="0" collapsed="false">
      <c r="A7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4" s="0" t="str">
        <f aca="false">IF($A7034="","",INDEX(CARTAO_COMPRAS!$C:$C,INT((ROW()-2)/20)+2))</f>
        <v/>
      </c>
      <c r="C7034" s="0" t="str">
        <f aca="false">IF($A7034="","",INDEX(CARTAO_COMPRAS!$D:$D,INT((ROW()-2)/20)+2))</f>
        <v/>
      </c>
      <c r="D7034" s="0" t="str">
        <f aca="false">IF($A7034="","",INDEX(CARTAO_COMPRAS!$E:$E,INT((ROW()-2)/20)+2))</f>
        <v/>
      </c>
      <c r="E7034" s="0" t="str">
        <f aca="false">IF($A7034="","",INDEX(CARTAO_COMPRAS!$H:$H,INT((ROW()-2)/20)+2)+MOD(ROW()-2,20))</f>
        <v/>
      </c>
      <c r="F7034" s="0" t="str">
        <f aca="false">IF($A7034="","",INDEX(CARTAO_COMPRAS!$G:$G,INT((ROW()-2)/20)+2))</f>
        <v/>
      </c>
      <c r="G7034" s="5" t="str">
        <f aca="false">IF($A7034="","",INDEX(CARTAO_COMPRAS!$I:$I,INT((ROW()-2)/20)+2))</f>
        <v/>
      </c>
      <c r="H7034" s="4" t="str">
        <f aca="false">IF($A7034="","",EDATE(INDEX(CARTAO_COMPRAS!$J:$J,INT((ROW()-2)/20)+2),MOD(ROW()-2,20)))</f>
        <v/>
      </c>
      <c r="I7034" s="4" t="str">
        <f aca="false">IF($H7034="","",$H7034-WEEKDAY($H7034,2)+1)</f>
        <v/>
      </c>
      <c r="J7034" s="4" t="str">
        <f aca="false">IF($I7034="","",$I7034+6)</f>
        <v/>
      </c>
      <c r="K7034" s="6" t="str">
        <f aca="false">IF($H7034="","",DATE(YEAR($H7034),MONTH($H7034),1))</f>
        <v/>
      </c>
      <c r="L7034" s="0" t="str">
        <f aca="false">IF($A7034="","",INDEX(CARTAO_COMPRAS!$K:$K,INT((ROW()-2)/20)+2))</f>
        <v/>
      </c>
      <c r="M7034" s="0" t="str">
        <f aca="false">IF($A7034="","","Compra no cartão")</f>
        <v/>
      </c>
    </row>
    <row r="7035" customFormat="false" ht="13.5" hidden="false" customHeight="false" outlineLevel="0" collapsed="false">
      <c r="A7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5" s="0" t="str">
        <f aca="false">IF($A7035="","",INDEX(CARTAO_COMPRAS!$C:$C,INT((ROW()-2)/20)+2))</f>
        <v/>
      </c>
      <c r="C7035" s="0" t="str">
        <f aca="false">IF($A7035="","",INDEX(CARTAO_COMPRAS!$D:$D,INT((ROW()-2)/20)+2))</f>
        <v/>
      </c>
      <c r="D7035" s="0" t="str">
        <f aca="false">IF($A7035="","",INDEX(CARTAO_COMPRAS!$E:$E,INT((ROW()-2)/20)+2))</f>
        <v/>
      </c>
      <c r="E7035" s="0" t="str">
        <f aca="false">IF($A7035="","",INDEX(CARTAO_COMPRAS!$H:$H,INT((ROW()-2)/20)+2)+MOD(ROW()-2,20))</f>
        <v/>
      </c>
      <c r="F7035" s="0" t="str">
        <f aca="false">IF($A7035="","",INDEX(CARTAO_COMPRAS!$G:$G,INT((ROW()-2)/20)+2))</f>
        <v/>
      </c>
      <c r="G7035" s="5" t="str">
        <f aca="false">IF($A7035="","",INDEX(CARTAO_COMPRAS!$I:$I,INT((ROW()-2)/20)+2))</f>
        <v/>
      </c>
      <c r="H7035" s="4" t="str">
        <f aca="false">IF($A7035="","",EDATE(INDEX(CARTAO_COMPRAS!$J:$J,INT((ROW()-2)/20)+2),MOD(ROW()-2,20)))</f>
        <v/>
      </c>
      <c r="I7035" s="4" t="str">
        <f aca="false">IF($H7035="","",$H7035-WEEKDAY($H7035,2)+1)</f>
        <v/>
      </c>
      <c r="J7035" s="4" t="str">
        <f aca="false">IF($I7035="","",$I7035+6)</f>
        <v/>
      </c>
      <c r="K7035" s="6" t="str">
        <f aca="false">IF($H7035="","",DATE(YEAR($H7035),MONTH($H7035),1))</f>
        <v/>
      </c>
      <c r="L7035" s="0" t="str">
        <f aca="false">IF($A7035="","",INDEX(CARTAO_COMPRAS!$K:$K,INT((ROW()-2)/20)+2))</f>
        <v/>
      </c>
      <c r="M7035" s="0" t="str">
        <f aca="false">IF($A7035="","","Compra no cartão")</f>
        <v/>
      </c>
    </row>
    <row r="7036" customFormat="false" ht="13.5" hidden="false" customHeight="false" outlineLevel="0" collapsed="false">
      <c r="A7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6" s="0" t="str">
        <f aca="false">IF($A7036="","",INDEX(CARTAO_COMPRAS!$C:$C,INT((ROW()-2)/20)+2))</f>
        <v/>
      </c>
      <c r="C7036" s="0" t="str">
        <f aca="false">IF($A7036="","",INDEX(CARTAO_COMPRAS!$D:$D,INT((ROW()-2)/20)+2))</f>
        <v/>
      </c>
      <c r="D7036" s="0" t="str">
        <f aca="false">IF($A7036="","",INDEX(CARTAO_COMPRAS!$E:$E,INT((ROW()-2)/20)+2))</f>
        <v/>
      </c>
      <c r="E7036" s="0" t="str">
        <f aca="false">IF($A7036="","",INDEX(CARTAO_COMPRAS!$H:$H,INT((ROW()-2)/20)+2)+MOD(ROW()-2,20))</f>
        <v/>
      </c>
      <c r="F7036" s="0" t="str">
        <f aca="false">IF($A7036="","",INDEX(CARTAO_COMPRAS!$G:$G,INT((ROW()-2)/20)+2))</f>
        <v/>
      </c>
      <c r="G7036" s="5" t="str">
        <f aca="false">IF($A7036="","",INDEX(CARTAO_COMPRAS!$I:$I,INT((ROW()-2)/20)+2))</f>
        <v/>
      </c>
      <c r="H7036" s="4" t="str">
        <f aca="false">IF($A7036="","",EDATE(INDEX(CARTAO_COMPRAS!$J:$J,INT((ROW()-2)/20)+2),MOD(ROW()-2,20)))</f>
        <v/>
      </c>
      <c r="I7036" s="4" t="str">
        <f aca="false">IF($H7036="","",$H7036-WEEKDAY($H7036,2)+1)</f>
        <v/>
      </c>
      <c r="J7036" s="4" t="str">
        <f aca="false">IF($I7036="","",$I7036+6)</f>
        <v/>
      </c>
      <c r="K7036" s="6" t="str">
        <f aca="false">IF($H7036="","",DATE(YEAR($H7036),MONTH($H7036),1))</f>
        <v/>
      </c>
      <c r="L7036" s="0" t="str">
        <f aca="false">IF($A7036="","",INDEX(CARTAO_COMPRAS!$K:$K,INT((ROW()-2)/20)+2))</f>
        <v/>
      </c>
      <c r="M7036" s="0" t="str">
        <f aca="false">IF($A7036="","","Compra no cartão")</f>
        <v/>
      </c>
    </row>
    <row r="7037" customFormat="false" ht="13.5" hidden="false" customHeight="false" outlineLevel="0" collapsed="false">
      <c r="A7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7" s="0" t="str">
        <f aca="false">IF($A7037="","",INDEX(CARTAO_COMPRAS!$C:$C,INT((ROW()-2)/20)+2))</f>
        <v/>
      </c>
      <c r="C7037" s="0" t="str">
        <f aca="false">IF($A7037="","",INDEX(CARTAO_COMPRAS!$D:$D,INT((ROW()-2)/20)+2))</f>
        <v/>
      </c>
      <c r="D7037" s="0" t="str">
        <f aca="false">IF($A7037="","",INDEX(CARTAO_COMPRAS!$E:$E,INT((ROW()-2)/20)+2))</f>
        <v/>
      </c>
      <c r="E7037" s="0" t="str">
        <f aca="false">IF($A7037="","",INDEX(CARTAO_COMPRAS!$H:$H,INT((ROW()-2)/20)+2)+MOD(ROW()-2,20))</f>
        <v/>
      </c>
      <c r="F7037" s="0" t="str">
        <f aca="false">IF($A7037="","",INDEX(CARTAO_COMPRAS!$G:$G,INT((ROW()-2)/20)+2))</f>
        <v/>
      </c>
      <c r="G7037" s="5" t="str">
        <f aca="false">IF($A7037="","",INDEX(CARTAO_COMPRAS!$I:$I,INT((ROW()-2)/20)+2))</f>
        <v/>
      </c>
      <c r="H7037" s="4" t="str">
        <f aca="false">IF($A7037="","",EDATE(INDEX(CARTAO_COMPRAS!$J:$J,INT((ROW()-2)/20)+2),MOD(ROW()-2,20)))</f>
        <v/>
      </c>
      <c r="I7037" s="4" t="str">
        <f aca="false">IF($H7037="","",$H7037-WEEKDAY($H7037,2)+1)</f>
        <v/>
      </c>
      <c r="J7037" s="4" t="str">
        <f aca="false">IF($I7037="","",$I7037+6)</f>
        <v/>
      </c>
      <c r="K7037" s="6" t="str">
        <f aca="false">IF($H7037="","",DATE(YEAR($H7037),MONTH($H7037),1))</f>
        <v/>
      </c>
      <c r="L7037" s="0" t="str">
        <f aca="false">IF($A7037="","",INDEX(CARTAO_COMPRAS!$K:$K,INT((ROW()-2)/20)+2))</f>
        <v/>
      </c>
      <c r="M7037" s="0" t="str">
        <f aca="false">IF($A7037="","","Compra no cartão")</f>
        <v/>
      </c>
    </row>
    <row r="7038" customFormat="false" ht="13.5" hidden="false" customHeight="false" outlineLevel="0" collapsed="false">
      <c r="A7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8" s="0" t="str">
        <f aca="false">IF($A7038="","",INDEX(CARTAO_COMPRAS!$C:$C,INT((ROW()-2)/20)+2))</f>
        <v/>
      </c>
      <c r="C7038" s="0" t="str">
        <f aca="false">IF($A7038="","",INDEX(CARTAO_COMPRAS!$D:$D,INT((ROW()-2)/20)+2))</f>
        <v/>
      </c>
      <c r="D7038" s="0" t="str">
        <f aca="false">IF($A7038="","",INDEX(CARTAO_COMPRAS!$E:$E,INT((ROW()-2)/20)+2))</f>
        <v/>
      </c>
      <c r="E7038" s="0" t="str">
        <f aca="false">IF($A7038="","",INDEX(CARTAO_COMPRAS!$H:$H,INT((ROW()-2)/20)+2)+MOD(ROW()-2,20))</f>
        <v/>
      </c>
      <c r="F7038" s="0" t="str">
        <f aca="false">IF($A7038="","",INDEX(CARTAO_COMPRAS!$G:$G,INT((ROW()-2)/20)+2))</f>
        <v/>
      </c>
      <c r="G7038" s="5" t="str">
        <f aca="false">IF($A7038="","",INDEX(CARTAO_COMPRAS!$I:$I,INT((ROW()-2)/20)+2))</f>
        <v/>
      </c>
      <c r="H7038" s="4" t="str">
        <f aca="false">IF($A7038="","",EDATE(INDEX(CARTAO_COMPRAS!$J:$J,INT((ROW()-2)/20)+2),MOD(ROW()-2,20)))</f>
        <v/>
      </c>
      <c r="I7038" s="4" t="str">
        <f aca="false">IF($H7038="","",$H7038-WEEKDAY($H7038,2)+1)</f>
        <v/>
      </c>
      <c r="J7038" s="4" t="str">
        <f aca="false">IF($I7038="","",$I7038+6)</f>
        <v/>
      </c>
      <c r="K7038" s="6" t="str">
        <f aca="false">IF($H7038="","",DATE(YEAR($H7038),MONTH($H7038),1))</f>
        <v/>
      </c>
      <c r="L7038" s="0" t="str">
        <f aca="false">IF($A7038="","",INDEX(CARTAO_COMPRAS!$K:$K,INT((ROW()-2)/20)+2))</f>
        <v/>
      </c>
      <c r="M7038" s="0" t="str">
        <f aca="false">IF($A7038="","","Compra no cartão")</f>
        <v/>
      </c>
    </row>
    <row r="7039" customFormat="false" ht="13.5" hidden="false" customHeight="false" outlineLevel="0" collapsed="false">
      <c r="A7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39" s="0" t="str">
        <f aca="false">IF($A7039="","",INDEX(CARTAO_COMPRAS!$C:$C,INT((ROW()-2)/20)+2))</f>
        <v/>
      </c>
      <c r="C7039" s="0" t="str">
        <f aca="false">IF($A7039="","",INDEX(CARTAO_COMPRAS!$D:$D,INT((ROW()-2)/20)+2))</f>
        <v/>
      </c>
      <c r="D7039" s="0" t="str">
        <f aca="false">IF($A7039="","",INDEX(CARTAO_COMPRAS!$E:$E,INT((ROW()-2)/20)+2))</f>
        <v/>
      </c>
      <c r="E7039" s="0" t="str">
        <f aca="false">IF($A7039="","",INDEX(CARTAO_COMPRAS!$H:$H,INT((ROW()-2)/20)+2)+MOD(ROW()-2,20))</f>
        <v/>
      </c>
      <c r="F7039" s="0" t="str">
        <f aca="false">IF($A7039="","",INDEX(CARTAO_COMPRAS!$G:$G,INT((ROW()-2)/20)+2))</f>
        <v/>
      </c>
      <c r="G7039" s="5" t="str">
        <f aca="false">IF($A7039="","",INDEX(CARTAO_COMPRAS!$I:$I,INT((ROW()-2)/20)+2))</f>
        <v/>
      </c>
      <c r="H7039" s="4" t="str">
        <f aca="false">IF($A7039="","",EDATE(INDEX(CARTAO_COMPRAS!$J:$J,INT((ROW()-2)/20)+2),MOD(ROW()-2,20)))</f>
        <v/>
      </c>
      <c r="I7039" s="4" t="str">
        <f aca="false">IF($H7039="","",$H7039-WEEKDAY($H7039,2)+1)</f>
        <v/>
      </c>
      <c r="J7039" s="4" t="str">
        <f aca="false">IF($I7039="","",$I7039+6)</f>
        <v/>
      </c>
      <c r="K7039" s="6" t="str">
        <f aca="false">IF($H7039="","",DATE(YEAR($H7039),MONTH($H7039),1))</f>
        <v/>
      </c>
      <c r="L7039" s="0" t="str">
        <f aca="false">IF($A7039="","",INDEX(CARTAO_COMPRAS!$K:$K,INT((ROW()-2)/20)+2))</f>
        <v/>
      </c>
      <c r="M7039" s="0" t="str">
        <f aca="false">IF($A7039="","","Compra no cartão")</f>
        <v/>
      </c>
    </row>
    <row r="7040" customFormat="false" ht="13.5" hidden="false" customHeight="false" outlineLevel="0" collapsed="false">
      <c r="A7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0" s="0" t="str">
        <f aca="false">IF($A7040="","",INDEX(CARTAO_COMPRAS!$C:$C,INT((ROW()-2)/20)+2))</f>
        <v/>
      </c>
      <c r="C7040" s="0" t="str">
        <f aca="false">IF($A7040="","",INDEX(CARTAO_COMPRAS!$D:$D,INT((ROW()-2)/20)+2))</f>
        <v/>
      </c>
      <c r="D7040" s="0" t="str">
        <f aca="false">IF($A7040="","",INDEX(CARTAO_COMPRAS!$E:$E,INT((ROW()-2)/20)+2))</f>
        <v/>
      </c>
      <c r="E7040" s="0" t="str">
        <f aca="false">IF($A7040="","",INDEX(CARTAO_COMPRAS!$H:$H,INT((ROW()-2)/20)+2)+MOD(ROW()-2,20))</f>
        <v/>
      </c>
      <c r="F7040" s="0" t="str">
        <f aca="false">IF($A7040="","",INDEX(CARTAO_COMPRAS!$G:$G,INT((ROW()-2)/20)+2))</f>
        <v/>
      </c>
      <c r="G7040" s="5" t="str">
        <f aca="false">IF($A7040="","",INDEX(CARTAO_COMPRAS!$I:$I,INT((ROW()-2)/20)+2))</f>
        <v/>
      </c>
      <c r="H7040" s="4" t="str">
        <f aca="false">IF($A7040="","",EDATE(INDEX(CARTAO_COMPRAS!$J:$J,INT((ROW()-2)/20)+2),MOD(ROW()-2,20)))</f>
        <v/>
      </c>
      <c r="I7040" s="4" t="str">
        <f aca="false">IF($H7040="","",$H7040-WEEKDAY($H7040,2)+1)</f>
        <v/>
      </c>
      <c r="J7040" s="4" t="str">
        <f aca="false">IF($I7040="","",$I7040+6)</f>
        <v/>
      </c>
      <c r="K7040" s="6" t="str">
        <f aca="false">IF($H7040="","",DATE(YEAR($H7040),MONTH($H7040),1))</f>
        <v/>
      </c>
      <c r="L7040" s="0" t="str">
        <f aca="false">IF($A7040="","",INDEX(CARTAO_COMPRAS!$K:$K,INT((ROW()-2)/20)+2))</f>
        <v/>
      </c>
      <c r="M7040" s="0" t="str">
        <f aca="false">IF($A7040="","","Compra no cartão")</f>
        <v/>
      </c>
    </row>
    <row r="7041" customFormat="false" ht="13.5" hidden="false" customHeight="false" outlineLevel="0" collapsed="false">
      <c r="A7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1" s="0" t="str">
        <f aca="false">IF($A7041="","",INDEX(CARTAO_COMPRAS!$C:$C,INT((ROW()-2)/20)+2))</f>
        <v/>
      </c>
      <c r="C7041" s="0" t="str">
        <f aca="false">IF($A7041="","",INDEX(CARTAO_COMPRAS!$D:$D,INT((ROW()-2)/20)+2))</f>
        <v/>
      </c>
      <c r="D7041" s="0" t="str">
        <f aca="false">IF($A7041="","",INDEX(CARTAO_COMPRAS!$E:$E,INT((ROW()-2)/20)+2))</f>
        <v/>
      </c>
      <c r="E7041" s="0" t="str">
        <f aca="false">IF($A7041="","",INDEX(CARTAO_COMPRAS!$H:$H,INT((ROW()-2)/20)+2)+MOD(ROW()-2,20))</f>
        <v/>
      </c>
      <c r="F7041" s="0" t="str">
        <f aca="false">IF($A7041="","",INDEX(CARTAO_COMPRAS!$G:$G,INT((ROW()-2)/20)+2))</f>
        <v/>
      </c>
      <c r="G7041" s="5" t="str">
        <f aca="false">IF($A7041="","",INDEX(CARTAO_COMPRAS!$I:$I,INT((ROW()-2)/20)+2))</f>
        <v/>
      </c>
      <c r="H7041" s="4" t="str">
        <f aca="false">IF($A7041="","",EDATE(INDEX(CARTAO_COMPRAS!$J:$J,INT((ROW()-2)/20)+2),MOD(ROW()-2,20)))</f>
        <v/>
      </c>
      <c r="I7041" s="4" t="str">
        <f aca="false">IF($H7041="","",$H7041-WEEKDAY($H7041,2)+1)</f>
        <v/>
      </c>
      <c r="J7041" s="4" t="str">
        <f aca="false">IF($I7041="","",$I7041+6)</f>
        <v/>
      </c>
      <c r="K7041" s="6" t="str">
        <f aca="false">IF($H7041="","",DATE(YEAR($H7041),MONTH($H7041),1))</f>
        <v/>
      </c>
      <c r="L7041" s="0" t="str">
        <f aca="false">IF($A7041="","",INDEX(CARTAO_COMPRAS!$K:$K,INT((ROW()-2)/20)+2))</f>
        <v/>
      </c>
      <c r="M7041" s="0" t="str">
        <f aca="false">IF($A7041="","","Compra no cartão")</f>
        <v/>
      </c>
    </row>
    <row r="7042" customFormat="false" ht="13.5" hidden="false" customHeight="false" outlineLevel="0" collapsed="false">
      <c r="A70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2" s="0" t="str">
        <f aca="false">IF($A7042="","",INDEX(CARTAO_COMPRAS!$C:$C,INT((ROW()-2)/20)+2))</f>
        <v/>
      </c>
      <c r="C7042" s="0" t="str">
        <f aca="false">IF($A7042="","",INDEX(CARTAO_COMPRAS!$D:$D,INT((ROW()-2)/20)+2))</f>
        <v/>
      </c>
      <c r="D7042" s="0" t="str">
        <f aca="false">IF($A7042="","",INDEX(CARTAO_COMPRAS!$E:$E,INT((ROW()-2)/20)+2))</f>
        <v/>
      </c>
      <c r="E7042" s="0" t="str">
        <f aca="false">IF($A7042="","",INDEX(CARTAO_COMPRAS!$H:$H,INT((ROW()-2)/20)+2)+MOD(ROW()-2,20))</f>
        <v/>
      </c>
      <c r="F7042" s="0" t="str">
        <f aca="false">IF($A7042="","",INDEX(CARTAO_COMPRAS!$G:$G,INT((ROW()-2)/20)+2))</f>
        <v/>
      </c>
      <c r="G7042" s="5" t="str">
        <f aca="false">IF($A7042="","",INDEX(CARTAO_COMPRAS!$I:$I,INT((ROW()-2)/20)+2))</f>
        <v/>
      </c>
      <c r="H7042" s="4" t="str">
        <f aca="false">IF($A7042="","",EDATE(INDEX(CARTAO_COMPRAS!$J:$J,INT((ROW()-2)/20)+2),MOD(ROW()-2,20)))</f>
        <v/>
      </c>
      <c r="I7042" s="4" t="str">
        <f aca="false">IF($H7042="","",$H7042-WEEKDAY($H7042,2)+1)</f>
        <v/>
      </c>
      <c r="J7042" s="4" t="str">
        <f aca="false">IF($I7042="","",$I7042+6)</f>
        <v/>
      </c>
      <c r="K7042" s="6" t="str">
        <f aca="false">IF($H7042="","",DATE(YEAR($H7042),MONTH($H7042),1))</f>
        <v/>
      </c>
      <c r="L7042" s="0" t="str">
        <f aca="false">IF($A7042="","",INDEX(CARTAO_COMPRAS!$K:$K,INT((ROW()-2)/20)+2))</f>
        <v/>
      </c>
      <c r="M7042" s="0" t="str">
        <f aca="false">IF($A7042="","","Compra no cartão")</f>
        <v/>
      </c>
    </row>
    <row r="7043" customFormat="false" ht="13.5" hidden="false" customHeight="false" outlineLevel="0" collapsed="false">
      <c r="A7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3" s="0" t="str">
        <f aca="false">IF($A7043="","",INDEX(CARTAO_COMPRAS!$C:$C,INT((ROW()-2)/20)+2))</f>
        <v/>
      </c>
      <c r="C7043" s="0" t="str">
        <f aca="false">IF($A7043="","",INDEX(CARTAO_COMPRAS!$D:$D,INT((ROW()-2)/20)+2))</f>
        <v/>
      </c>
      <c r="D7043" s="0" t="str">
        <f aca="false">IF($A7043="","",INDEX(CARTAO_COMPRAS!$E:$E,INT((ROW()-2)/20)+2))</f>
        <v/>
      </c>
      <c r="E7043" s="0" t="str">
        <f aca="false">IF($A7043="","",INDEX(CARTAO_COMPRAS!$H:$H,INT((ROW()-2)/20)+2)+MOD(ROW()-2,20))</f>
        <v/>
      </c>
      <c r="F7043" s="0" t="str">
        <f aca="false">IF($A7043="","",INDEX(CARTAO_COMPRAS!$G:$G,INT((ROW()-2)/20)+2))</f>
        <v/>
      </c>
      <c r="G7043" s="5" t="str">
        <f aca="false">IF($A7043="","",INDEX(CARTAO_COMPRAS!$I:$I,INT((ROW()-2)/20)+2))</f>
        <v/>
      </c>
      <c r="H7043" s="4" t="str">
        <f aca="false">IF($A7043="","",EDATE(INDEX(CARTAO_COMPRAS!$J:$J,INT((ROW()-2)/20)+2),MOD(ROW()-2,20)))</f>
        <v/>
      </c>
      <c r="I7043" s="4" t="str">
        <f aca="false">IF($H7043="","",$H7043-WEEKDAY($H7043,2)+1)</f>
        <v/>
      </c>
      <c r="J7043" s="4" t="str">
        <f aca="false">IF($I7043="","",$I7043+6)</f>
        <v/>
      </c>
      <c r="K7043" s="6" t="str">
        <f aca="false">IF($H7043="","",DATE(YEAR($H7043),MONTH($H7043),1))</f>
        <v/>
      </c>
      <c r="L7043" s="0" t="str">
        <f aca="false">IF($A7043="","",INDEX(CARTAO_COMPRAS!$K:$K,INT((ROW()-2)/20)+2))</f>
        <v/>
      </c>
      <c r="M7043" s="0" t="str">
        <f aca="false">IF($A7043="","","Compra no cartão")</f>
        <v/>
      </c>
    </row>
    <row r="7044" customFormat="false" ht="13.5" hidden="false" customHeight="false" outlineLevel="0" collapsed="false">
      <c r="A7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4" s="0" t="str">
        <f aca="false">IF($A7044="","",INDEX(CARTAO_COMPRAS!$C:$C,INT((ROW()-2)/20)+2))</f>
        <v/>
      </c>
      <c r="C7044" s="0" t="str">
        <f aca="false">IF($A7044="","",INDEX(CARTAO_COMPRAS!$D:$D,INT((ROW()-2)/20)+2))</f>
        <v/>
      </c>
      <c r="D7044" s="0" t="str">
        <f aca="false">IF($A7044="","",INDEX(CARTAO_COMPRAS!$E:$E,INT((ROW()-2)/20)+2))</f>
        <v/>
      </c>
      <c r="E7044" s="0" t="str">
        <f aca="false">IF($A7044="","",INDEX(CARTAO_COMPRAS!$H:$H,INT((ROW()-2)/20)+2)+MOD(ROW()-2,20))</f>
        <v/>
      </c>
      <c r="F7044" s="0" t="str">
        <f aca="false">IF($A7044="","",INDEX(CARTAO_COMPRAS!$G:$G,INT((ROW()-2)/20)+2))</f>
        <v/>
      </c>
      <c r="G7044" s="5" t="str">
        <f aca="false">IF($A7044="","",INDEX(CARTAO_COMPRAS!$I:$I,INT((ROW()-2)/20)+2))</f>
        <v/>
      </c>
      <c r="H7044" s="4" t="str">
        <f aca="false">IF($A7044="","",EDATE(INDEX(CARTAO_COMPRAS!$J:$J,INT((ROW()-2)/20)+2),MOD(ROW()-2,20)))</f>
        <v/>
      </c>
      <c r="I7044" s="4" t="str">
        <f aca="false">IF($H7044="","",$H7044-WEEKDAY($H7044,2)+1)</f>
        <v/>
      </c>
      <c r="J7044" s="4" t="str">
        <f aca="false">IF($I7044="","",$I7044+6)</f>
        <v/>
      </c>
      <c r="K7044" s="6" t="str">
        <f aca="false">IF($H7044="","",DATE(YEAR($H7044),MONTH($H7044),1))</f>
        <v/>
      </c>
      <c r="L7044" s="0" t="str">
        <f aca="false">IF($A7044="","",INDEX(CARTAO_COMPRAS!$K:$K,INT((ROW()-2)/20)+2))</f>
        <v/>
      </c>
      <c r="M7044" s="0" t="str">
        <f aca="false">IF($A7044="","","Compra no cartão")</f>
        <v/>
      </c>
    </row>
    <row r="7045" customFormat="false" ht="13.5" hidden="false" customHeight="false" outlineLevel="0" collapsed="false">
      <c r="A7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5" s="0" t="str">
        <f aca="false">IF($A7045="","",INDEX(CARTAO_COMPRAS!$C:$C,INT((ROW()-2)/20)+2))</f>
        <v/>
      </c>
      <c r="C7045" s="0" t="str">
        <f aca="false">IF($A7045="","",INDEX(CARTAO_COMPRAS!$D:$D,INT((ROW()-2)/20)+2))</f>
        <v/>
      </c>
      <c r="D7045" s="0" t="str">
        <f aca="false">IF($A7045="","",INDEX(CARTAO_COMPRAS!$E:$E,INT((ROW()-2)/20)+2))</f>
        <v/>
      </c>
      <c r="E7045" s="0" t="str">
        <f aca="false">IF($A7045="","",INDEX(CARTAO_COMPRAS!$H:$H,INT((ROW()-2)/20)+2)+MOD(ROW()-2,20))</f>
        <v/>
      </c>
      <c r="F7045" s="0" t="str">
        <f aca="false">IF($A7045="","",INDEX(CARTAO_COMPRAS!$G:$G,INT((ROW()-2)/20)+2))</f>
        <v/>
      </c>
      <c r="G7045" s="5" t="str">
        <f aca="false">IF($A7045="","",INDEX(CARTAO_COMPRAS!$I:$I,INT((ROW()-2)/20)+2))</f>
        <v/>
      </c>
      <c r="H7045" s="4" t="str">
        <f aca="false">IF($A7045="","",EDATE(INDEX(CARTAO_COMPRAS!$J:$J,INT((ROW()-2)/20)+2),MOD(ROW()-2,20)))</f>
        <v/>
      </c>
      <c r="I7045" s="4" t="str">
        <f aca="false">IF($H7045="","",$H7045-WEEKDAY($H7045,2)+1)</f>
        <v/>
      </c>
      <c r="J7045" s="4" t="str">
        <f aca="false">IF($I7045="","",$I7045+6)</f>
        <v/>
      </c>
      <c r="K7045" s="6" t="str">
        <f aca="false">IF($H7045="","",DATE(YEAR($H7045),MONTH($H7045),1))</f>
        <v/>
      </c>
      <c r="L7045" s="0" t="str">
        <f aca="false">IF($A7045="","",INDEX(CARTAO_COMPRAS!$K:$K,INT((ROW()-2)/20)+2))</f>
        <v/>
      </c>
      <c r="M7045" s="0" t="str">
        <f aca="false">IF($A7045="","","Compra no cartão")</f>
        <v/>
      </c>
    </row>
    <row r="7046" customFormat="false" ht="13.5" hidden="false" customHeight="false" outlineLevel="0" collapsed="false">
      <c r="A7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6" s="0" t="str">
        <f aca="false">IF($A7046="","",INDEX(CARTAO_COMPRAS!$C:$C,INT((ROW()-2)/20)+2))</f>
        <v/>
      </c>
      <c r="C7046" s="0" t="str">
        <f aca="false">IF($A7046="","",INDEX(CARTAO_COMPRAS!$D:$D,INT((ROW()-2)/20)+2))</f>
        <v/>
      </c>
      <c r="D7046" s="0" t="str">
        <f aca="false">IF($A7046="","",INDEX(CARTAO_COMPRAS!$E:$E,INT((ROW()-2)/20)+2))</f>
        <v/>
      </c>
      <c r="E7046" s="0" t="str">
        <f aca="false">IF($A7046="","",INDEX(CARTAO_COMPRAS!$H:$H,INT((ROW()-2)/20)+2)+MOD(ROW()-2,20))</f>
        <v/>
      </c>
      <c r="F7046" s="0" t="str">
        <f aca="false">IF($A7046="","",INDEX(CARTAO_COMPRAS!$G:$G,INT((ROW()-2)/20)+2))</f>
        <v/>
      </c>
      <c r="G7046" s="5" t="str">
        <f aca="false">IF($A7046="","",INDEX(CARTAO_COMPRAS!$I:$I,INT((ROW()-2)/20)+2))</f>
        <v/>
      </c>
      <c r="H7046" s="4" t="str">
        <f aca="false">IF($A7046="","",EDATE(INDEX(CARTAO_COMPRAS!$J:$J,INT((ROW()-2)/20)+2),MOD(ROW()-2,20)))</f>
        <v/>
      </c>
      <c r="I7046" s="4" t="str">
        <f aca="false">IF($H7046="","",$H7046-WEEKDAY($H7046,2)+1)</f>
        <v/>
      </c>
      <c r="J7046" s="4" t="str">
        <f aca="false">IF($I7046="","",$I7046+6)</f>
        <v/>
      </c>
      <c r="K7046" s="6" t="str">
        <f aca="false">IF($H7046="","",DATE(YEAR($H7046),MONTH($H7046),1))</f>
        <v/>
      </c>
      <c r="L7046" s="0" t="str">
        <f aca="false">IF($A7046="","",INDEX(CARTAO_COMPRAS!$K:$K,INT((ROW()-2)/20)+2))</f>
        <v/>
      </c>
      <c r="M7046" s="0" t="str">
        <f aca="false">IF($A7046="","","Compra no cartão")</f>
        <v/>
      </c>
    </row>
    <row r="7047" customFormat="false" ht="13.5" hidden="false" customHeight="false" outlineLevel="0" collapsed="false">
      <c r="A7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7" s="0" t="str">
        <f aca="false">IF($A7047="","",INDEX(CARTAO_COMPRAS!$C:$C,INT((ROW()-2)/20)+2))</f>
        <v/>
      </c>
      <c r="C7047" s="0" t="str">
        <f aca="false">IF($A7047="","",INDEX(CARTAO_COMPRAS!$D:$D,INT((ROW()-2)/20)+2))</f>
        <v/>
      </c>
      <c r="D7047" s="0" t="str">
        <f aca="false">IF($A7047="","",INDEX(CARTAO_COMPRAS!$E:$E,INT((ROW()-2)/20)+2))</f>
        <v/>
      </c>
      <c r="E7047" s="0" t="str">
        <f aca="false">IF($A7047="","",INDEX(CARTAO_COMPRAS!$H:$H,INT((ROW()-2)/20)+2)+MOD(ROW()-2,20))</f>
        <v/>
      </c>
      <c r="F7047" s="0" t="str">
        <f aca="false">IF($A7047="","",INDEX(CARTAO_COMPRAS!$G:$G,INT((ROW()-2)/20)+2))</f>
        <v/>
      </c>
      <c r="G7047" s="5" t="str">
        <f aca="false">IF($A7047="","",INDEX(CARTAO_COMPRAS!$I:$I,INT((ROW()-2)/20)+2))</f>
        <v/>
      </c>
      <c r="H7047" s="4" t="str">
        <f aca="false">IF($A7047="","",EDATE(INDEX(CARTAO_COMPRAS!$J:$J,INT((ROW()-2)/20)+2),MOD(ROW()-2,20)))</f>
        <v/>
      </c>
      <c r="I7047" s="4" t="str">
        <f aca="false">IF($H7047="","",$H7047-WEEKDAY($H7047,2)+1)</f>
        <v/>
      </c>
      <c r="J7047" s="4" t="str">
        <f aca="false">IF($I7047="","",$I7047+6)</f>
        <v/>
      </c>
      <c r="K7047" s="6" t="str">
        <f aca="false">IF($H7047="","",DATE(YEAR($H7047),MONTH($H7047),1))</f>
        <v/>
      </c>
      <c r="L7047" s="0" t="str">
        <f aca="false">IF($A7047="","",INDEX(CARTAO_COMPRAS!$K:$K,INT((ROW()-2)/20)+2))</f>
        <v/>
      </c>
      <c r="M7047" s="0" t="str">
        <f aca="false">IF($A7047="","","Compra no cartão")</f>
        <v/>
      </c>
    </row>
    <row r="7048" customFormat="false" ht="13.5" hidden="false" customHeight="false" outlineLevel="0" collapsed="false">
      <c r="A7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8" s="0" t="str">
        <f aca="false">IF($A7048="","",INDEX(CARTAO_COMPRAS!$C:$C,INT((ROW()-2)/20)+2))</f>
        <v/>
      </c>
      <c r="C7048" s="0" t="str">
        <f aca="false">IF($A7048="","",INDEX(CARTAO_COMPRAS!$D:$D,INT((ROW()-2)/20)+2))</f>
        <v/>
      </c>
      <c r="D7048" s="0" t="str">
        <f aca="false">IF($A7048="","",INDEX(CARTAO_COMPRAS!$E:$E,INT((ROW()-2)/20)+2))</f>
        <v/>
      </c>
      <c r="E7048" s="0" t="str">
        <f aca="false">IF($A7048="","",INDEX(CARTAO_COMPRAS!$H:$H,INT((ROW()-2)/20)+2)+MOD(ROW()-2,20))</f>
        <v/>
      </c>
      <c r="F7048" s="0" t="str">
        <f aca="false">IF($A7048="","",INDEX(CARTAO_COMPRAS!$G:$G,INT((ROW()-2)/20)+2))</f>
        <v/>
      </c>
      <c r="G7048" s="5" t="str">
        <f aca="false">IF($A7048="","",INDEX(CARTAO_COMPRAS!$I:$I,INT((ROW()-2)/20)+2))</f>
        <v/>
      </c>
      <c r="H7048" s="4" t="str">
        <f aca="false">IF($A7048="","",EDATE(INDEX(CARTAO_COMPRAS!$J:$J,INT((ROW()-2)/20)+2),MOD(ROW()-2,20)))</f>
        <v/>
      </c>
      <c r="I7048" s="4" t="str">
        <f aca="false">IF($H7048="","",$H7048-WEEKDAY($H7048,2)+1)</f>
        <v/>
      </c>
      <c r="J7048" s="4" t="str">
        <f aca="false">IF($I7048="","",$I7048+6)</f>
        <v/>
      </c>
      <c r="K7048" s="6" t="str">
        <f aca="false">IF($H7048="","",DATE(YEAR($H7048),MONTH($H7048),1))</f>
        <v/>
      </c>
      <c r="L7048" s="0" t="str">
        <f aca="false">IF($A7048="","",INDEX(CARTAO_COMPRAS!$K:$K,INT((ROW()-2)/20)+2))</f>
        <v/>
      </c>
      <c r="M7048" s="0" t="str">
        <f aca="false">IF($A7048="","","Compra no cartão")</f>
        <v/>
      </c>
    </row>
    <row r="7049" customFormat="false" ht="13.5" hidden="false" customHeight="false" outlineLevel="0" collapsed="false">
      <c r="A7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49" s="0" t="str">
        <f aca="false">IF($A7049="","",INDEX(CARTAO_COMPRAS!$C:$C,INT((ROW()-2)/20)+2))</f>
        <v/>
      </c>
      <c r="C7049" s="0" t="str">
        <f aca="false">IF($A7049="","",INDEX(CARTAO_COMPRAS!$D:$D,INT((ROW()-2)/20)+2))</f>
        <v/>
      </c>
      <c r="D7049" s="0" t="str">
        <f aca="false">IF($A7049="","",INDEX(CARTAO_COMPRAS!$E:$E,INT((ROW()-2)/20)+2))</f>
        <v/>
      </c>
      <c r="E7049" s="0" t="str">
        <f aca="false">IF($A7049="","",INDEX(CARTAO_COMPRAS!$H:$H,INT((ROW()-2)/20)+2)+MOD(ROW()-2,20))</f>
        <v/>
      </c>
      <c r="F7049" s="0" t="str">
        <f aca="false">IF($A7049="","",INDEX(CARTAO_COMPRAS!$G:$G,INT((ROW()-2)/20)+2))</f>
        <v/>
      </c>
      <c r="G7049" s="5" t="str">
        <f aca="false">IF($A7049="","",INDEX(CARTAO_COMPRAS!$I:$I,INT((ROW()-2)/20)+2))</f>
        <v/>
      </c>
      <c r="H7049" s="4" t="str">
        <f aca="false">IF($A7049="","",EDATE(INDEX(CARTAO_COMPRAS!$J:$J,INT((ROW()-2)/20)+2),MOD(ROW()-2,20)))</f>
        <v/>
      </c>
      <c r="I7049" s="4" t="str">
        <f aca="false">IF($H7049="","",$H7049-WEEKDAY($H7049,2)+1)</f>
        <v/>
      </c>
      <c r="J7049" s="4" t="str">
        <f aca="false">IF($I7049="","",$I7049+6)</f>
        <v/>
      </c>
      <c r="K7049" s="6" t="str">
        <f aca="false">IF($H7049="","",DATE(YEAR($H7049),MONTH($H7049),1))</f>
        <v/>
      </c>
      <c r="L7049" s="0" t="str">
        <f aca="false">IF($A7049="","",INDEX(CARTAO_COMPRAS!$K:$K,INT((ROW()-2)/20)+2))</f>
        <v/>
      </c>
      <c r="M7049" s="0" t="str">
        <f aca="false">IF($A7049="","","Compra no cartão")</f>
        <v/>
      </c>
    </row>
    <row r="7050" customFormat="false" ht="13.5" hidden="false" customHeight="false" outlineLevel="0" collapsed="false">
      <c r="A7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0" s="0" t="str">
        <f aca="false">IF($A7050="","",INDEX(CARTAO_COMPRAS!$C:$C,INT((ROW()-2)/20)+2))</f>
        <v/>
      </c>
      <c r="C7050" s="0" t="str">
        <f aca="false">IF($A7050="","",INDEX(CARTAO_COMPRAS!$D:$D,INT((ROW()-2)/20)+2))</f>
        <v/>
      </c>
      <c r="D7050" s="0" t="str">
        <f aca="false">IF($A7050="","",INDEX(CARTAO_COMPRAS!$E:$E,INT((ROW()-2)/20)+2))</f>
        <v/>
      </c>
      <c r="E7050" s="0" t="str">
        <f aca="false">IF($A7050="","",INDEX(CARTAO_COMPRAS!$H:$H,INT((ROW()-2)/20)+2)+MOD(ROW()-2,20))</f>
        <v/>
      </c>
      <c r="F7050" s="0" t="str">
        <f aca="false">IF($A7050="","",INDEX(CARTAO_COMPRAS!$G:$G,INT((ROW()-2)/20)+2))</f>
        <v/>
      </c>
      <c r="G7050" s="5" t="str">
        <f aca="false">IF($A7050="","",INDEX(CARTAO_COMPRAS!$I:$I,INT((ROW()-2)/20)+2))</f>
        <v/>
      </c>
      <c r="H7050" s="4" t="str">
        <f aca="false">IF($A7050="","",EDATE(INDEX(CARTAO_COMPRAS!$J:$J,INT((ROW()-2)/20)+2),MOD(ROW()-2,20)))</f>
        <v/>
      </c>
      <c r="I7050" s="4" t="str">
        <f aca="false">IF($H7050="","",$H7050-WEEKDAY($H7050,2)+1)</f>
        <v/>
      </c>
      <c r="J7050" s="4" t="str">
        <f aca="false">IF($I7050="","",$I7050+6)</f>
        <v/>
      </c>
      <c r="K7050" s="6" t="str">
        <f aca="false">IF($H7050="","",DATE(YEAR($H7050),MONTH($H7050),1))</f>
        <v/>
      </c>
      <c r="L7050" s="0" t="str">
        <f aca="false">IF($A7050="","",INDEX(CARTAO_COMPRAS!$K:$K,INT((ROW()-2)/20)+2))</f>
        <v/>
      </c>
      <c r="M7050" s="0" t="str">
        <f aca="false">IF($A7050="","","Compra no cartão")</f>
        <v/>
      </c>
    </row>
    <row r="7051" customFormat="false" ht="13.5" hidden="false" customHeight="false" outlineLevel="0" collapsed="false">
      <c r="A7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1" s="0" t="str">
        <f aca="false">IF($A7051="","",INDEX(CARTAO_COMPRAS!$C:$C,INT((ROW()-2)/20)+2))</f>
        <v/>
      </c>
      <c r="C7051" s="0" t="str">
        <f aca="false">IF($A7051="","",INDEX(CARTAO_COMPRAS!$D:$D,INT((ROW()-2)/20)+2))</f>
        <v/>
      </c>
      <c r="D7051" s="0" t="str">
        <f aca="false">IF($A7051="","",INDEX(CARTAO_COMPRAS!$E:$E,INT((ROW()-2)/20)+2))</f>
        <v/>
      </c>
      <c r="E7051" s="0" t="str">
        <f aca="false">IF($A7051="","",INDEX(CARTAO_COMPRAS!$H:$H,INT((ROW()-2)/20)+2)+MOD(ROW()-2,20))</f>
        <v/>
      </c>
      <c r="F7051" s="0" t="str">
        <f aca="false">IF($A7051="","",INDEX(CARTAO_COMPRAS!$G:$G,INT((ROW()-2)/20)+2))</f>
        <v/>
      </c>
      <c r="G7051" s="5" t="str">
        <f aca="false">IF($A7051="","",INDEX(CARTAO_COMPRAS!$I:$I,INT((ROW()-2)/20)+2))</f>
        <v/>
      </c>
      <c r="H7051" s="4" t="str">
        <f aca="false">IF($A7051="","",EDATE(INDEX(CARTAO_COMPRAS!$J:$J,INT((ROW()-2)/20)+2),MOD(ROW()-2,20)))</f>
        <v/>
      </c>
      <c r="I7051" s="4" t="str">
        <f aca="false">IF($H7051="","",$H7051-WEEKDAY($H7051,2)+1)</f>
        <v/>
      </c>
      <c r="J7051" s="4" t="str">
        <f aca="false">IF($I7051="","",$I7051+6)</f>
        <v/>
      </c>
      <c r="K7051" s="6" t="str">
        <f aca="false">IF($H7051="","",DATE(YEAR($H7051),MONTH($H7051),1))</f>
        <v/>
      </c>
      <c r="L7051" s="0" t="str">
        <f aca="false">IF($A7051="","",INDEX(CARTAO_COMPRAS!$K:$K,INT((ROW()-2)/20)+2))</f>
        <v/>
      </c>
      <c r="M7051" s="0" t="str">
        <f aca="false">IF($A7051="","","Compra no cartão")</f>
        <v/>
      </c>
    </row>
    <row r="7052" customFormat="false" ht="13.5" hidden="false" customHeight="false" outlineLevel="0" collapsed="false">
      <c r="A7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2" s="0" t="str">
        <f aca="false">IF($A7052="","",INDEX(CARTAO_COMPRAS!$C:$C,INT((ROW()-2)/20)+2))</f>
        <v/>
      </c>
      <c r="C7052" s="0" t="str">
        <f aca="false">IF($A7052="","",INDEX(CARTAO_COMPRAS!$D:$D,INT((ROW()-2)/20)+2))</f>
        <v/>
      </c>
      <c r="D7052" s="0" t="str">
        <f aca="false">IF($A7052="","",INDEX(CARTAO_COMPRAS!$E:$E,INT((ROW()-2)/20)+2))</f>
        <v/>
      </c>
      <c r="E7052" s="0" t="str">
        <f aca="false">IF($A7052="","",INDEX(CARTAO_COMPRAS!$H:$H,INT((ROW()-2)/20)+2)+MOD(ROW()-2,20))</f>
        <v/>
      </c>
      <c r="F7052" s="0" t="str">
        <f aca="false">IF($A7052="","",INDEX(CARTAO_COMPRAS!$G:$G,INT((ROW()-2)/20)+2))</f>
        <v/>
      </c>
      <c r="G7052" s="5" t="str">
        <f aca="false">IF($A7052="","",INDEX(CARTAO_COMPRAS!$I:$I,INT((ROW()-2)/20)+2))</f>
        <v/>
      </c>
      <c r="H7052" s="4" t="str">
        <f aca="false">IF($A7052="","",EDATE(INDEX(CARTAO_COMPRAS!$J:$J,INT((ROW()-2)/20)+2),MOD(ROW()-2,20)))</f>
        <v/>
      </c>
      <c r="I7052" s="4" t="str">
        <f aca="false">IF($H7052="","",$H7052-WEEKDAY($H7052,2)+1)</f>
        <v/>
      </c>
      <c r="J7052" s="4" t="str">
        <f aca="false">IF($I7052="","",$I7052+6)</f>
        <v/>
      </c>
      <c r="K7052" s="6" t="str">
        <f aca="false">IF($H7052="","",DATE(YEAR($H7052),MONTH($H7052),1))</f>
        <v/>
      </c>
      <c r="L7052" s="0" t="str">
        <f aca="false">IF($A7052="","",INDEX(CARTAO_COMPRAS!$K:$K,INT((ROW()-2)/20)+2))</f>
        <v/>
      </c>
      <c r="M7052" s="0" t="str">
        <f aca="false">IF($A7052="","","Compra no cartão")</f>
        <v/>
      </c>
    </row>
    <row r="7053" customFormat="false" ht="13.5" hidden="false" customHeight="false" outlineLevel="0" collapsed="false">
      <c r="A7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3" s="0" t="str">
        <f aca="false">IF($A7053="","",INDEX(CARTAO_COMPRAS!$C:$C,INT((ROW()-2)/20)+2))</f>
        <v/>
      </c>
      <c r="C7053" s="0" t="str">
        <f aca="false">IF($A7053="","",INDEX(CARTAO_COMPRAS!$D:$D,INT((ROW()-2)/20)+2))</f>
        <v/>
      </c>
      <c r="D7053" s="0" t="str">
        <f aca="false">IF($A7053="","",INDEX(CARTAO_COMPRAS!$E:$E,INT((ROW()-2)/20)+2))</f>
        <v/>
      </c>
      <c r="E7053" s="0" t="str">
        <f aca="false">IF($A7053="","",INDEX(CARTAO_COMPRAS!$H:$H,INT((ROW()-2)/20)+2)+MOD(ROW()-2,20))</f>
        <v/>
      </c>
      <c r="F7053" s="0" t="str">
        <f aca="false">IF($A7053="","",INDEX(CARTAO_COMPRAS!$G:$G,INT((ROW()-2)/20)+2))</f>
        <v/>
      </c>
      <c r="G7053" s="5" t="str">
        <f aca="false">IF($A7053="","",INDEX(CARTAO_COMPRAS!$I:$I,INT((ROW()-2)/20)+2))</f>
        <v/>
      </c>
      <c r="H7053" s="4" t="str">
        <f aca="false">IF($A7053="","",EDATE(INDEX(CARTAO_COMPRAS!$J:$J,INT((ROW()-2)/20)+2),MOD(ROW()-2,20)))</f>
        <v/>
      </c>
      <c r="I7053" s="4" t="str">
        <f aca="false">IF($H7053="","",$H7053-WEEKDAY($H7053,2)+1)</f>
        <v/>
      </c>
      <c r="J7053" s="4" t="str">
        <f aca="false">IF($I7053="","",$I7053+6)</f>
        <v/>
      </c>
      <c r="K7053" s="6" t="str">
        <f aca="false">IF($H7053="","",DATE(YEAR($H7053),MONTH($H7053),1))</f>
        <v/>
      </c>
      <c r="L7053" s="0" t="str">
        <f aca="false">IF($A7053="","",INDEX(CARTAO_COMPRAS!$K:$K,INT((ROW()-2)/20)+2))</f>
        <v/>
      </c>
      <c r="M7053" s="0" t="str">
        <f aca="false">IF($A7053="","","Compra no cartão")</f>
        <v/>
      </c>
    </row>
    <row r="7054" customFormat="false" ht="13.5" hidden="false" customHeight="false" outlineLevel="0" collapsed="false">
      <c r="A7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4" s="0" t="str">
        <f aca="false">IF($A7054="","",INDEX(CARTAO_COMPRAS!$C:$C,INT((ROW()-2)/20)+2))</f>
        <v/>
      </c>
      <c r="C7054" s="0" t="str">
        <f aca="false">IF($A7054="","",INDEX(CARTAO_COMPRAS!$D:$D,INT((ROW()-2)/20)+2))</f>
        <v/>
      </c>
      <c r="D7054" s="0" t="str">
        <f aca="false">IF($A7054="","",INDEX(CARTAO_COMPRAS!$E:$E,INT((ROW()-2)/20)+2))</f>
        <v/>
      </c>
      <c r="E7054" s="0" t="str">
        <f aca="false">IF($A7054="","",INDEX(CARTAO_COMPRAS!$H:$H,INT((ROW()-2)/20)+2)+MOD(ROW()-2,20))</f>
        <v/>
      </c>
      <c r="F7054" s="0" t="str">
        <f aca="false">IF($A7054="","",INDEX(CARTAO_COMPRAS!$G:$G,INT((ROW()-2)/20)+2))</f>
        <v/>
      </c>
      <c r="G7054" s="5" t="str">
        <f aca="false">IF($A7054="","",INDEX(CARTAO_COMPRAS!$I:$I,INT((ROW()-2)/20)+2))</f>
        <v/>
      </c>
      <c r="H7054" s="4" t="str">
        <f aca="false">IF($A7054="","",EDATE(INDEX(CARTAO_COMPRAS!$J:$J,INT((ROW()-2)/20)+2),MOD(ROW()-2,20)))</f>
        <v/>
      </c>
      <c r="I7054" s="4" t="str">
        <f aca="false">IF($H7054="","",$H7054-WEEKDAY($H7054,2)+1)</f>
        <v/>
      </c>
      <c r="J7054" s="4" t="str">
        <f aca="false">IF($I7054="","",$I7054+6)</f>
        <v/>
      </c>
      <c r="K7054" s="6" t="str">
        <f aca="false">IF($H7054="","",DATE(YEAR($H7054),MONTH($H7054),1))</f>
        <v/>
      </c>
      <c r="L7054" s="0" t="str">
        <f aca="false">IF($A7054="","",INDEX(CARTAO_COMPRAS!$K:$K,INT((ROW()-2)/20)+2))</f>
        <v/>
      </c>
      <c r="M7054" s="0" t="str">
        <f aca="false">IF($A7054="","","Compra no cartão")</f>
        <v/>
      </c>
    </row>
    <row r="7055" customFormat="false" ht="13.5" hidden="false" customHeight="false" outlineLevel="0" collapsed="false">
      <c r="A7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5" s="0" t="str">
        <f aca="false">IF($A7055="","",INDEX(CARTAO_COMPRAS!$C:$C,INT((ROW()-2)/20)+2))</f>
        <v/>
      </c>
      <c r="C7055" s="0" t="str">
        <f aca="false">IF($A7055="","",INDEX(CARTAO_COMPRAS!$D:$D,INT((ROW()-2)/20)+2))</f>
        <v/>
      </c>
      <c r="D7055" s="0" t="str">
        <f aca="false">IF($A7055="","",INDEX(CARTAO_COMPRAS!$E:$E,INT((ROW()-2)/20)+2))</f>
        <v/>
      </c>
      <c r="E7055" s="0" t="str">
        <f aca="false">IF($A7055="","",INDEX(CARTAO_COMPRAS!$H:$H,INT((ROW()-2)/20)+2)+MOD(ROW()-2,20))</f>
        <v/>
      </c>
      <c r="F7055" s="0" t="str">
        <f aca="false">IF($A7055="","",INDEX(CARTAO_COMPRAS!$G:$G,INT((ROW()-2)/20)+2))</f>
        <v/>
      </c>
      <c r="G7055" s="5" t="str">
        <f aca="false">IF($A7055="","",INDEX(CARTAO_COMPRAS!$I:$I,INT((ROW()-2)/20)+2))</f>
        <v/>
      </c>
      <c r="H7055" s="4" t="str">
        <f aca="false">IF($A7055="","",EDATE(INDEX(CARTAO_COMPRAS!$J:$J,INT((ROW()-2)/20)+2),MOD(ROW()-2,20)))</f>
        <v/>
      </c>
      <c r="I7055" s="4" t="str">
        <f aca="false">IF($H7055="","",$H7055-WEEKDAY($H7055,2)+1)</f>
        <v/>
      </c>
      <c r="J7055" s="4" t="str">
        <f aca="false">IF($I7055="","",$I7055+6)</f>
        <v/>
      </c>
      <c r="K7055" s="6" t="str">
        <f aca="false">IF($H7055="","",DATE(YEAR($H7055),MONTH($H7055),1))</f>
        <v/>
      </c>
      <c r="L7055" s="0" t="str">
        <f aca="false">IF($A7055="","",INDEX(CARTAO_COMPRAS!$K:$K,INT((ROW()-2)/20)+2))</f>
        <v/>
      </c>
      <c r="M7055" s="0" t="str">
        <f aca="false">IF($A7055="","","Compra no cartão")</f>
        <v/>
      </c>
    </row>
    <row r="7056" customFormat="false" ht="13.5" hidden="false" customHeight="false" outlineLevel="0" collapsed="false">
      <c r="A7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6" s="0" t="str">
        <f aca="false">IF($A7056="","",INDEX(CARTAO_COMPRAS!$C:$C,INT((ROW()-2)/20)+2))</f>
        <v/>
      </c>
      <c r="C7056" s="0" t="str">
        <f aca="false">IF($A7056="","",INDEX(CARTAO_COMPRAS!$D:$D,INT((ROW()-2)/20)+2))</f>
        <v/>
      </c>
      <c r="D7056" s="0" t="str">
        <f aca="false">IF($A7056="","",INDEX(CARTAO_COMPRAS!$E:$E,INT((ROW()-2)/20)+2))</f>
        <v/>
      </c>
      <c r="E7056" s="0" t="str">
        <f aca="false">IF($A7056="","",INDEX(CARTAO_COMPRAS!$H:$H,INT((ROW()-2)/20)+2)+MOD(ROW()-2,20))</f>
        <v/>
      </c>
      <c r="F7056" s="0" t="str">
        <f aca="false">IF($A7056="","",INDEX(CARTAO_COMPRAS!$G:$G,INT((ROW()-2)/20)+2))</f>
        <v/>
      </c>
      <c r="G7056" s="5" t="str">
        <f aca="false">IF($A7056="","",INDEX(CARTAO_COMPRAS!$I:$I,INT((ROW()-2)/20)+2))</f>
        <v/>
      </c>
      <c r="H7056" s="4" t="str">
        <f aca="false">IF($A7056="","",EDATE(INDEX(CARTAO_COMPRAS!$J:$J,INT((ROW()-2)/20)+2),MOD(ROW()-2,20)))</f>
        <v/>
      </c>
      <c r="I7056" s="4" t="str">
        <f aca="false">IF($H7056="","",$H7056-WEEKDAY($H7056,2)+1)</f>
        <v/>
      </c>
      <c r="J7056" s="4" t="str">
        <f aca="false">IF($I7056="","",$I7056+6)</f>
        <v/>
      </c>
      <c r="K7056" s="6" t="str">
        <f aca="false">IF($H7056="","",DATE(YEAR($H7056),MONTH($H7056),1))</f>
        <v/>
      </c>
      <c r="L7056" s="0" t="str">
        <f aca="false">IF($A7056="","",INDEX(CARTAO_COMPRAS!$K:$K,INT((ROW()-2)/20)+2))</f>
        <v/>
      </c>
      <c r="M7056" s="0" t="str">
        <f aca="false">IF($A7056="","","Compra no cartão")</f>
        <v/>
      </c>
    </row>
    <row r="7057" customFormat="false" ht="13.5" hidden="false" customHeight="false" outlineLevel="0" collapsed="false">
      <c r="A7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7" s="0" t="str">
        <f aca="false">IF($A7057="","",INDEX(CARTAO_COMPRAS!$C:$C,INT((ROW()-2)/20)+2))</f>
        <v/>
      </c>
      <c r="C7057" s="0" t="str">
        <f aca="false">IF($A7057="","",INDEX(CARTAO_COMPRAS!$D:$D,INT((ROW()-2)/20)+2))</f>
        <v/>
      </c>
      <c r="D7057" s="0" t="str">
        <f aca="false">IF($A7057="","",INDEX(CARTAO_COMPRAS!$E:$E,INT((ROW()-2)/20)+2))</f>
        <v/>
      </c>
      <c r="E7057" s="0" t="str">
        <f aca="false">IF($A7057="","",INDEX(CARTAO_COMPRAS!$H:$H,INT((ROW()-2)/20)+2)+MOD(ROW()-2,20))</f>
        <v/>
      </c>
      <c r="F7057" s="0" t="str">
        <f aca="false">IF($A7057="","",INDEX(CARTAO_COMPRAS!$G:$G,INT((ROW()-2)/20)+2))</f>
        <v/>
      </c>
      <c r="G7057" s="5" t="str">
        <f aca="false">IF($A7057="","",INDEX(CARTAO_COMPRAS!$I:$I,INT((ROW()-2)/20)+2))</f>
        <v/>
      </c>
      <c r="H7057" s="4" t="str">
        <f aca="false">IF($A7057="","",EDATE(INDEX(CARTAO_COMPRAS!$J:$J,INT((ROW()-2)/20)+2),MOD(ROW()-2,20)))</f>
        <v/>
      </c>
      <c r="I7057" s="4" t="str">
        <f aca="false">IF($H7057="","",$H7057-WEEKDAY($H7057,2)+1)</f>
        <v/>
      </c>
      <c r="J7057" s="4" t="str">
        <f aca="false">IF($I7057="","",$I7057+6)</f>
        <v/>
      </c>
      <c r="K7057" s="6" t="str">
        <f aca="false">IF($H7057="","",DATE(YEAR($H7057),MONTH($H7057),1))</f>
        <v/>
      </c>
      <c r="L7057" s="0" t="str">
        <f aca="false">IF($A7057="","",INDEX(CARTAO_COMPRAS!$K:$K,INT((ROW()-2)/20)+2))</f>
        <v/>
      </c>
      <c r="M7057" s="0" t="str">
        <f aca="false">IF($A7057="","","Compra no cartão")</f>
        <v/>
      </c>
    </row>
    <row r="7058" customFormat="false" ht="13.5" hidden="false" customHeight="false" outlineLevel="0" collapsed="false">
      <c r="A7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8" s="0" t="str">
        <f aca="false">IF($A7058="","",INDEX(CARTAO_COMPRAS!$C:$C,INT((ROW()-2)/20)+2))</f>
        <v/>
      </c>
      <c r="C7058" s="0" t="str">
        <f aca="false">IF($A7058="","",INDEX(CARTAO_COMPRAS!$D:$D,INT((ROW()-2)/20)+2))</f>
        <v/>
      </c>
      <c r="D7058" s="0" t="str">
        <f aca="false">IF($A7058="","",INDEX(CARTAO_COMPRAS!$E:$E,INT((ROW()-2)/20)+2))</f>
        <v/>
      </c>
      <c r="E7058" s="0" t="str">
        <f aca="false">IF($A7058="","",INDEX(CARTAO_COMPRAS!$H:$H,INT((ROW()-2)/20)+2)+MOD(ROW()-2,20))</f>
        <v/>
      </c>
      <c r="F7058" s="0" t="str">
        <f aca="false">IF($A7058="","",INDEX(CARTAO_COMPRAS!$G:$G,INT((ROW()-2)/20)+2))</f>
        <v/>
      </c>
      <c r="G7058" s="5" t="str">
        <f aca="false">IF($A7058="","",INDEX(CARTAO_COMPRAS!$I:$I,INT((ROW()-2)/20)+2))</f>
        <v/>
      </c>
      <c r="H7058" s="4" t="str">
        <f aca="false">IF($A7058="","",EDATE(INDEX(CARTAO_COMPRAS!$J:$J,INT((ROW()-2)/20)+2),MOD(ROW()-2,20)))</f>
        <v/>
      </c>
      <c r="I7058" s="4" t="str">
        <f aca="false">IF($H7058="","",$H7058-WEEKDAY($H7058,2)+1)</f>
        <v/>
      </c>
      <c r="J7058" s="4" t="str">
        <f aca="false">IF($I7058="","",$I7058+6)</f>
        <v/>
      </c>
      <c r="K7058" s="6" t="str">
        <f aca="false">IF($H7058="","",DATE(YEAR($H7058),MONTH($H7058),1))</f>
        <v/>
      </c>
      <c r="L7058" s="0" t="str">
        <f aca="false">IF($A7058="","",INDEX(CARTAO_COMPRAS!$K:$K,INT((ROW()-2)/20)+2))</f>
        <v/>
      </c>
      <c r="M7058" s="0" t="str">
        <f aca="false">IF($A7058="","","Compra no cartão")</f>
        <v/>
      </c>
    </row>
    <row r="7059" customFormat="false" ht="13.5" hidden="false" customHeight="false" outlineLevel="0" collapsed="false">
      <c r="A7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59" s="0" t="str">
        <f aca="false">IF($A7059="","",INDEX(CARTAO_COMPRAS!$C:$C,INT((ROW()-2)/20)+2))</f>
        <v/>
      </c>
      <c r="C7059" s="0" t="str">
        <f aca="false">IF($A7059="","",INDEX(CARTAO_COMPRAS!$D:$D,INT((ROW()-2)/20)+2))</f>
        <v/>
      </c>
      <c r="D7059" s="0" t="str">
        <f aca="false">IF($A7059="","",INDEX(CARTAO_COMPRAS!$E:$E,INT((ROW()-2)/20)+2))</f>
        <v/>
      </c>
      <c r="E7059" s="0" t="str">
        <f aca="false">IF($A7059="","",INDEX(CARTAO_COMPRAS!$H:$H,INT((ROW()-2)/20)+2)+MOD(ROW()-2,20))</f>
        <v/>
      </c>
      <c r="F7059" s="0" t="str">
        <f aca="false">IF($A7059="","",INDEX(CARTAO_COMPRAS!$G:$G,INT((ROW()-2)/20)+2))</f>
        <v/>
      </c>
      <c r="G7059" s="5" t="str">
        <f aca="false">IF($A7059="","",INDEX(CARTAO_COMPRAS!$I:$I,INT((ROW()-2)/20)+2))</f>
        <v/>
      </c>
      <c r="H7059" s="4" t="str">
        <f aca="false">IF($A7059="","",EDATE(INDEX(CARTAO_COMPRAS!$J:$J,INT((ROW()-2)/20)+2),MOD(ROW()-2,20)))</f>
        <v/>
      </c>
      <c r="I7059" s="4" t="str">
        <f aca="false">IF($H7059="","",$H7059-WEEKDAY($H7059,2)+1)</f>
        <v/>
      </c>
      <c r="J7059" s="4" t="str">
        <f aca="false">IF($I7059="","",$I7059+6)</f>
        <v/>
      </c>
      <c r="K7059" s="6" t="str">
        <f aca="false">IF($H7059="","",DATE(YEAR($H7059),MONTH($H7059),1))</f>
        <v/>
      </c>
      <c r="L7059" s="0" t="str">
        <f aca="false">IF($A7059="","",INDEX(CARTAO_COMPRAS!$K:$K,INT((ROW()-2)/20)+2))</f>
        <v/>
      </c>
      <c r="M7059" s="0" t="str">
        <f aca="false">IF($A7059="","","Compra no cartão")</f>
        <v/>
      </c>
    </row>
    <row r="7060" customFormat="false" ht="13.5" hidden="false" customHeight="false" outlineLevel="0" collapsed="false">
      <c r="A7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0" s="0" t="str">
        <f aca="false">IF($A7060="","",INDEX(CARTAO_COMPRAS!$C:$C,INT((ROW()-2)/20)+2))</f>
        <v/>
      </c>
      <c r="C7060" s="0" t="str">
        <f aca="false">IF($A7060="","",INDEX(CARTAO_COMPRAS!$D:$D,INT((ROW()-2)/20)+2))</f>
        <v/>
      </c>
      <c r="D7060" s="0" t="str">
        <f aca="false">IF($A7060="","",INDEX(CARTAO_COMPRAS!$E:$E,INT((ROW()-2)/20)+2))</f>
        <v/>
      </c>
      <c r="E7060" s="0" t="str">
        <f aca="false">IF($A7060="","",INDEX(CARTAO_COMPRAS!$H:$H,INT((ROW()-2)/20)+2)+MOD(ROW()-2,20))</f>
        <v/>
      </c>
      <c r="F7060" s="0" t="str">
        <f aca="false">IF($A7060="","",INDEX(CARTAO_COMPRAS!$G:$G,INT((ROW()-2)/20)+2))</f>
        <v/>
      </c>
      <c r="G7060" s="5" t="str">
        <f aca="false">IF($A7060="","",INDEX(CARTAO_COMPRAS!$I:$I,INT((ROW()-2)/20)+2))</f>
        <v/>
      </c>
      <c r="H7060" s="4" t="str">
        <f aca="false">IF($A7060="","",EDATE(INDEX(CARTAO_COMPRAS!$J:$J,INT((ROW()-2)/20)+2),MOD(ROW()-2,20)))</f>
        <v/>
      </c>
      <c r="I7060" s="4" t="str">
        <f aca="false">IF($H7060="","",$H7060-WEEKDAY($H7060,2)+1)</f>
        <v/>
      </c>
      <c r="J7060" s="4" t="str">
        <f aca="false">IF($I7060="","",$I7060+6)</f>
        <v/>
      </c>
      <c r="K7060" s="6" t="str">
        <f aca="false">IF($H7060="","",DATE(YEAR($H7060),MONTH($H7060),1))</f>
        <v/>
      </c>
      <c r="L7060" s="0" t="str">
        <f aca="false">IF($A7060="","",INDEX(CARTAO_COMPRAS!$K:$K,INT((ROW()-2)/20)+2))</f>
        <v/>
      </c>
      <c r="M7060" s="0" t="str">
        <f aca="false">IF($A7060="","","Compra no cartão")</f>
        <v/>
      </c>
    </row>
    <row r="7061" customFormat="false" ht="13.5" hidden="false" customHeight="false" outlineLevel="0" collapsed="false">
      <c r="A7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1" s="0" t="str">
        <f aca="false">IF($A7061="","",INDEX(CARTAO_COMPRAS!$C:$C,INT((ROW()-2)/20)+2))</f>
        <v/>
      </c>
      <c r="C7061" s="0" t="str">
        <f aca="false">IF($A7061="","",INDEX(CARTAO_COMPRAS!$D:$D,INT((ROW()-2)/20)+2))</f>
        <v/>
      </c>
      <c r="D7061" s="0" t="str">
        <f aca="false">IF($A7061="","",INDEX(CARTAO_COMPRAS!$E:$E,INT((ROW()-2)/20)+2))</f>
        <v/>
      </c>
      <c r="E7061" s="0" t="str">
        <f aca="false">IF($A7061="","",INDEX(CARTAO_COMPRAS!$H:$H,INT((ROW()-2)/20)+2)+MOD(ROW()-2,20))</f>
        <v/>
      </c>
      <c r="F7061" s="0" t="str">
        <f aca="false">IF($A7061="","",INDEX(CARTAO_COMPRAS!$G:$G,INT((ROW()-2)/20)+2))</f>
        <v/>
      </c>
      <c r="G7061" s="5" t="str">
        <f aca="false">IF($A7061="","",INDEX(CARTAO_COMPRAS!$I:$I,INT((ROW()-2)/20)+2))</f>
        <v/>
      </c>
      <c r="H7061" s="4" t="str">
        <f aca="false">IF($A7061="","",EDATE(INDEX(CARTAO_COMPRAS!$J:$J,INT((ROW()-2)/20)+2),MOD(ROW()-2,20)))</f>
        <v/>
      </c>
      <c r="I7061" s="4" t="str">
        <f aca="false">IF($H7061="","",$H7061-WEEKDAY($H7061,2)+1)</f>
        <v/>
      </c>
      <c r="J7061" s="4" t="str">
        <f aca="false">IF($I7061="","",$I7061+6)</f>
        <v/>
      </c>
      <c r="K7061" s="6" t="str">
        <f aca="false">IF($H7061="","",DATE(YEAR($H7061),MONTH($H7061),1))</f>
        <v/>
      </c>
      <c r="L7061" s="0" t="str">
        <f aca="false">IF($A7061="","",INDEX(CARTAO_COMPRAS!$K:$K,INT((ROW()-2)/20)+2))</f>
        <v/>
      </c>
      <c r="M7061" s="0" t="str">
        <f aca="false">IF($A7061="","","Compra no cartão")</f>
        <v/>
      </c>
    </row>
    <row r="7062" customFormat="false" ht="13.5" hidden="false" customHeight="false" outlineLevel="0" collapsed="false">
      <c r="A70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2" s="0" t="str">
        <f aca="false">IF($A7062="","",INDEX(CARTAO_COMPRAS!$C:$C,INT((ROW()-2)/20)+2))</f>
        <v/>
      </c>
      <c r="C7062" s="0" t="str">
        <f aca="false">IF($A7062="","",INDEX(CARTAO_COMPRAS!$D:$D,INT((ROW()-2)/20)+2))</f>
        <v/>
      </c>
      <c r="D7062" s="0" t="str">
        <f aca="false">IF($A7062="","",INDEX(CARTAO_COMPRAS!$E:$E,INT((ROW()-2)/20)+2))</f>
        <v/>
      </c>
      <c r="E7062" s="0" t="str">
        <f aca="false">IF($A7062="","",INDEX(CARTAO_COMPRAS!$H:$H,INT((ROW()-2)/20)+2)+MOD(ROW()-2,20))</f>
        <v/>
      </c>
      <c r="F7062" s="0" t="str">
        <f aca="false">IF($A7062="","",INDEX(CARTAO_COMPRAS!$G:$G,INT((ROW()-2)/20)+2))</f>
        <v/>
      </c>
      <c r="G7062" s="5" t="str">
        <f aca="false">IF($A7062="","",INDEX(CARTAO_COMPRAS!$I:$I,INT((ROW()-2)/20)+2))</f>
        <v/>
      </c>
      <c r="H7062" s="4" t="str">
        <f aca="false">IF($A7062="","",EDATE(INDEX(CARTAO_COMPRAS!$J:$J,INT((ROW()-2)/20)+2),MOD(ROW()-2,20)))</f>
        <v/>
      </c>
      <c r="I7062" s="4" t="str">
        <f aca="false">IF($H7062="","",$H7062-WEEKDAY($H7062,2)+1)</f>
        <v/>
      </c>
      <c r="J7062" s="4" t="str">
        <f aca="false">IF($I7062="","",$I7062+6)</f>
        <v/>
      </c>
      <c r="K7062" s="6" t="str">
        <f aca="false">IF($H7062="","",DATE(YEAR($H7062),MONTH($H7062),1))</f>
        <v/>
      </c>
      <c r="L7062" s="0" t="str">
        <f aca="false">IF($A7062="","",INDEX(CARTAO_COMPRAS!$K:$K,INT((ROW()-2)/20)+2))</f>
        <v/>
      </c>
      <c r="M7062" s="0" t="str">
        <f aca="false">IF($A7062="","","Compra no cartão")</f>
        <v/>
      </c>
    </row>
    <row r="7063" customFormat="false" ht="13.5" hidden="false" customHeight="false" outlineLevel="0" collapsed="false">
      <c r="A7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3" s="0" t="str">
        <f aca="false">IF($A7063="","",INDEX(CARTAO_COMPRAS!$C:$C,INT((ROW()-2)/20)+2))</f>
        <v/>
      </c>
      <c r="C7063" s="0" t="str">
        <f aca="false">IF($A7063="","",INDEX(CARTAO_COMPRAS!$D:$D,INT((ROW()-2)/20)+2))</f>
        <v/>
      </c>
      <c r="D7063" s="0" t="str">
        <f aca="false">IF($A7063="","",INDEX(CARTAO_COMPRAS!$E:$E,INT((ROW()-2)/20)+2))</f>
        <v/>
      </c>
      <c r="E7063" s="0" t="str">
        <f aca="false">IF($A7063="","",INDEX(CARTAO_COMPRAS!$H:$H,INT((ROW()-2)/20)+2)+MOD(ROW()-2,20))</f>
        <v/>
      </c>
      <c r="F7063" s="0" t="str">
        <f aca="false">IF($A7063="","",INDEX(CARTAO_COMPRAS!$G:$G,INT((ROW()-2)/20)+2))</f>
        <v/>
      </c>
      <c r="G7063" s="5" t="str">
        <f aca="false">IF($A7063="","",INDEX(CARTAO_COMPRAS!$I:$I,INT((ROW()-2)/20)+2))</f>
        <v/>
      </c>
      <c r="H7063" s="4" t="str">
        <f aca="false">IF($A7063="","",EDATE(INDEX(CARTAO_COMPRAS!$J:$J,INT((ROW()-2)/20)+2),MOD(ROW()-2,20)))</f>
        <v/>
      </c>
      <c r="I7063" s="4" t="str">
        <f aca="false">IF($H7063="","",$H7063-WEEKDAY($H7063,2)+1)</f>
        <v/>
      </c>
      <c r="J7063" s="4" t="str">
        <f aca="false">IF($I7063="","",$I7063+6)</f>
        <v/>
      </c>
      <c r="K7063" s="6" t="str">
        <f aca="false">IF($H7063="","",DATE(YEAR($H7063),MONTH($H7063),1))</f>
        <v/>
      </c>
      <c r="L7063" s="0" t="str">
        <f aca="false">IF($A7063="","",INDEX(CARTAO_COMPRAS!$K:$K,INT((ROW()-2)/20)+2))</f>
        <v/>
      </c>
      <c r="M7063" s="0" t="str">
        <f aca="false">IF($A7063="","","Compra no cartão")</f>
        <v/>
      </c>
    </row>
    <row r="7064" customFormat="false" ht="13.5" hidden="false" customHeight="false" outlineLevel="0" collapsed="false">
      <c r="A7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4" s="0" t="str">
        <f aca="false">IF($A7064="","",INDEX(CARTAO_COMPRAS!$C:$C,INT((ROW()-2)/20)+2))</f>
        <v/>
      </c>
      <c r="C7064" s="0" t="str">
        <f aca="false">IF($A7064="","",INDEX(CARTAO_COMPRAS!$D:$D,INT((ROW()-2)/20)+2))</f>
        <v/>
      </c>
      <c r="D7064" s="0" t="str">
        <f aca="false">IF($A7064="","",INDEX(CARTAO_COMPRAS!$E:$E,INT((ROW()-2)/20)+2))</f>
        <v/>
      </c>
      <c r="E7064" s="0" t="str">
        <f aca="false">IF($A7064="","",INDEX(CARTAO_COMPRAS!$H:$H,INT((ROW()-2)/20)+2)+MOD(ROW()-2,20))</f>
        <v/>
      </c>
      <c r="F7064" s="0" t="str">
        <f aca="false">IF($A7064="","",INDEX(CARTAO_COMPRAS!$G:$G,INT((ROW()-2)/20)+2))</f>
        <v/>
      </c>
      <c r="G7064" s="5" t="str">
        <f aca="false">IF($A7064="","",INDEX(CARTAO_COMPRAS!$I:$I,INT((ROW()-2)/20)+2))</f>
        <v/>
      </c>
      <c r="H7064" s="4" t="str">
        <f aca="false">IF($A7064="","",EDATE(INDEX(CARTAO_COMPRAS!$J:$J,INT((ROW()-2)/20)+2),MOD(ROW()-2,20)))</f>
        <v/>
      </c>
      <c r="I7064" s="4" t="str">
        <f aca="false">IF($H7064="","",$H7064-WEEKDAY($H7064,2)+1)</f>
        <v/>
      </c>
      <c r="J7064" s="4" t="str">
        <f aca="false">IF($I7064="","",$I7064+6)</f>
        <v/>
      </c>
      <c r="K7064" s="6" t="str">
        <f aca="false">IF($H7064="","",DATE(YEAR($H7064),MONTH($H7064),1))</f>
        <v/>
      </c>
      <c r="L7064" s="0" t="str">
        <f aca="false">IF($A7064="","",INDEX(CARTAO_COMPRAS!$K:$K,INT((ROW()-2)/20)+2))</f>
        <v/>
      </c>
      <c r="M7064" s="0" t="str">
        <f aca="false">IF($A7064="","","Compra no cartão")</f>
        <v/>
      </c>
    </row>
    <row r="7065" customFormat="false" ht="13.5" hidden="false" customHeight="false" outlineLevel="0" collapsed="false">
      <c r="A7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5" s="0" t="str">
        <f aca="false">IF($A7065="","",INDEX(CARTAO_COMPRAS!$C:$C,INT((ROW()-2)/20)+2))</f>
        <v/>
      </c>
      <c r="C7065" s="0" t="str">
        <f aca="false">IF($A7065="","",INDEX(CARTAO_COMPRAS!$D:$D,INT((ROW()-2)/20)+2))</f>
        <v/>
      </c>
      <c r="D7065" s="0" t="str">
        <f aca="false">IF($A7065="","",INDEX(CARTAO_COMPRAS!$E:$E,INT((ROW()-2)/20)+2))</f>
        <v/>
      </c>
      <c r="E7065" s="0" t="str">
        <f aca="false">IF($A7065="","",INDEX(CARTAO_COMPRAS!$H:$H,INT((ROW()-2)/20)+2)+MOD(ROW()-2,20))</f>
        <v/>
      </c>
      <c r="F7065" s="0" t="str">
        <f aca="false">IF($A7065="","",INDEX(CARTAO_COMPRAS!$G:$G,INT((ROW()-2)/20)+2))</f>
        <v/>
      </c>
      <c r="G7065" s="5" t="str">
        <f aca="false">IF($A7065="","",INDEX(CARTAO_COMPRAS!$I:$I,INT((ROW()-2)/20)+2))</f>
        <v/>
      </c>
      <c r="H7065" s="4" t="str">
        <f aca="false">IF($A7065="","",EDATE(INDEX(CARTAO_COMPRAS!$J:$J,INT((ROW()-2)/20)+2),MOD(ROW()-2,20)))</f>
        <v/>
      </c>
      <c r="I7065" s="4" t="str">
        <f aca="false">IF($H7065="","",$H7065-WEEKDAY($H7065,2)+1)</f>
        <v/>
      </c>
      <c r="J7065" s="4" t="str">
        <f aca="false">IF($I7065="","",$I7065+6)</f>
        <v/>
      </c>
      <c r="K7065" s="6" t="str">
        <f aca="false">IF($H7065="","",DATE(YEAR($H7065),MONTH($H7065),1))</f>
        <v/>
      </c>
      <c r="L7065" s="0" t="str">
        <f aca="false">IF($A7065="","",INDEX(CARTAO_COMPRAS!$K:$K,INT((ROW()-2)/20)+2))</f>
        <v/>
      </c>
      <c r="M7065" s="0" t="str">
        <f aca="false">IF($A7065="","","Compra no cartão")</f>
        <v/>
      </c>
    </row>
    <row r="7066" customFormat="false" ht="13.5" hidden="false" customHeight="false" outlineLevel="0" collapsed="false">
      <c r="A7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6" s="0" t="str">
        <f aca="false">IF($A7066="","",INDEX(CARTAO_COMPRAS!$C:$C,INT((ROW()-2)/20)+2))</f>
        <v/>
      </c>
      <c r="C7066" s="0" t="str">
        <f aca="false">IF($A7066="","",INDEX(CARTAO_COMPRAS!$D:$D,INT((ROW()-2)/20)+2))</f>
        <v/>
      </c>
      <c r="D7066" s="0" t="str">
        <f aca="false">IF($A7066="","",INDEX(CARTAO_COMPRAS!$E:$E,INT((ROW()-2)/20)+2))</f>
        <v/>
      </c>
      <c r="E7066" s="0" t="str">
        <f aca="false">IF($A7066="","",INDEX(CARTAO_COMPRAS!$H:$H,INT((ROW()-2)/20)+2)+MOD(ROW()-2,20))</f>
        <v/>
      </c>
      <c r="F7066" s="0" t="str">
        <f aca="false">IF($A7066="","",INDEX(CARTAO_COMPRAS!$G:$G,INT((ROW()-2)/20)+2))</f>
        <v/>
      </c>
      <c r="G7066" s="5" t="str">
        <f aca="false">IF($A7066="","",INDEX(CARTAO_COMPRAS!$I:$I,INT((ROW()-2)/20)+2))</f>
        <v/>
      </c>
      <c r="H7066" s="4" t="str">
        <f aca="false">IF($A7066="","",EDATE(INDEX(CARTAO_COMPRAS!$J:$J,INT((ROW()-2)/20)+2),MOD(ROW()-2,20)))</f>
        <v/>
      </c>
      <c r="I7066" s="4" t="str">
        <f aca="false">IF($H7066="","",$H7066-WEEKDAY($H7066,2)+1)</f>
        <v/>
      </c>
      <c r="J7066" s="4" t="str">
        <f aca="false">IF($I7066="","",$I7066+6)</f>
        <v/>
      </c>
      <c r="K7066" s="6" t="str">
        <f aca="false">IF($H7066="","",DATE(YEAR($H7066),MONTH($H7066),1))</f>
        <v/>
      </c>
      <c r="L7066" s="0" t="str">
        <f aca="false">IF($A7066="","",INDEX(CARTAO_COMPRAS!$K:$K,INT((ROW()-2)/20)+2))</f>
        <v/>
      </c>
      <c r="M7066" s="0" t="str">
        <f aca="false">IF($A7066="","","Compra no cartão")</f>
        <v/>
      </c>
    </row>
    <row r="7067" customFormat="false" ht="13.5" hidden="false" customHeight="false" outlineLevel="0" collapsed="false">
      <c r="A7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7" s="0" t="str">
        <f aca="false">IF($A7067="","",INDEX(CARTAO_COMPRAS!$C:$C,INT((ROW()-2)/20)+2))</f>
        <v/>
      </c>
      <c r="C7067" s="0" t="str">
        <f aca="false">IF($A7067="","",INDEX(CARTAO_COMPRAS!$D:$D,INT((ROW()-2)/20)+2))</f>
        <v/>
      </c>
      <c r="D7067" s="0" t="str">
        <f aca="false">IF($A7067="","",INDEX(CARTAO_COMPRAS!$E:$E,INT((ROW()-2)/20)+2))</f>
        <v/>
      </c>
      <c r="E7067" s="0" t="str">
        <f aca="false">IF($A7067="","",INDEX(CARTAO_COMPRAS!$H:$H,INT((ROW()-2)/20)+2)+MOD(ROW()-2,20))</f>
        <v/>
      </c>
      <c r="F7067" s="0" t="str">
        <f aca="false">IF($A7067="","",INDEX(CARTAO_COMPRAS!$G:$G,INT((ROW()-2)/20)+2))</f>
        <v/>
      </c>
      <c r="G7067" s="5" t="str">
        <f aca="false">IF($A7067="","",INDEX(CARTAO_COMPRAS!$I:$I,INT((ROW()-2)/20)+2))</f>
        <v/>
      </c>
      <c r="H7067" s="4" t="str">
        <f aca="false">IF($A7067="","",EDATE(INDEX(CARTAO_COMPRAS!$J:$J,INT((ROW()-2)/20)+2),MOD(ROW()-2,20)))</f>
        <v/>
      </c>
      <c r="I7067" s="4" t="str">
        <f aca="false">IF($H7067="","",$H7067-WEEKDAY($H7067,2)+1)</f>
        <v/>
      </c>
      <c r="J7067" s="4" t="str">
        <f aca="false">IF($I7067="","",$I7067+6)</f>
        <v/>
      </c>
      <c r="K7067" s="6" t="str">
        <f aca="false">IF($H7067="","",DATE(YEAR($H7067),MONTH($H7067),1))</f>
        <v/>
      </c>
      <c r="L7067" s="0" t="str">
        <f aca="false">IF($A7067="","",INDEX(CARTAO_COMPRAS!$K:$K,INT((ROW()-2)/20)+2))</f>
        <v/>
      </c>
      <c r="M7067" s="0" t="str">
        <f aca="false">IF($A7067="","","Compra no cartão")</f>
        <v/>
      </c>
    </row>
    <row r="7068" customFormat="false" ht="13.5" hidden="false" customHeight="false" outlineLevel="0" collapsed="false">
      <c r="A7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8" s="0" t="str">
        <f aca="false">IF($A7068="","",INDEX(CARTAO_COMPRAS!$C:$C,INT((ROW()-2)/20)+2))</f>
        <v/>
      </c>
      <c r="C7068" s="0" t="str">
        <f aca="false">IF($A7068="","",INDEX(CARTAO_COMPRAS!$D:$D,INT((ROW()-2)/20)+2))</f>
        <v/>
      </c>
      <c r="D7068" s="0" t="str">
        <f aca="false">IF($A7068="","",INDEX(CARTAO_COMPRAS!$E:$E,INT((ROW()-2)/20)+2))</f>
        <v/>
      </c>
      <c r="E7068" s="0" t="str">
        <f aca="false">IF($A7068="","",INDEX(CARTAO_COMPRAS!$H:$H,INT((ROW()-2)/20)+2)+MOD(ROW()-2,20))</f>
        <v/>
      </c>
      <c r="F7068" s="0" t="str">
        <f aca="false">IF($A7068="","",INDEX(CARTAO_COMPRAS!$G:$G,INT((ROW()-2)/20)+2))</f>
        <v/>
      </c>
      <c r="G7068" s="5" t="str">
        <f aca="false">IF($A7068="","",INDEX(CARTAO_COMPRAS!$I:$I,INT((ROW()-2)/20)+2))</f>
        <v/>
      </c>
      <c r="H7068" s="4" t="str">
        <f aca="false">IF($A7068="","",EDATE(INDEX(CARTAO_COMPRAS!$J:$J,INT((ROW()-2)/20)+2),MOD(ROW()-2,20)))</f>
        <v/>
      </c>
      <c r="I7068" s="4" t="str">
        <f aca="false">IF($H7068="","",$H7068-WEEKDAY($H7068,2)+1)</f>
        <v/>
      </c>
      <c r="J7068" s="4" t="str">
        <f aca="false">IF($I7068="","",$I7068+6)</f>
        <v/>
      </c>
      <c r="K7068" s="6" t="str">
        <f aca="false">IF($H7068="","",DATE(YEAR($H7068),MONTH($H7068),1))</f>
        <v/>
      </c>
      <c r="L7068" s="0" t="str">
        <f aca="false">IF($A7068="","",INDEX(CARTAO_COMPRAS!$K:$K,INT((ROW()-2)/20)+2))</f>
        <v/>
      </c>
      <c r="M7068" s="0" t="str">
        <f aca="false">IF($A7068="","","Compra no cartão")</f>
        <v/>
      </c>
    </row>
    <row r="7069" customFormat="false" ht="13.5" hidden="false" customHeight="false" outlineLevel="0" collapsed="false">
      <c r="A7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69" s="0" t="str">
        <f aca="false">IF($A7069="","",INDEX(CARTAO_COMPRAS!$C:$C,INT((ROW()-2)/20)+2))</f>
        <v/>
      </c>
      <c r="C7069" s="0" t="str">
        <f aca="false">IF($A7069="","",INDEX(CARTAO_COMPRAS!$D:$D,INT((ROW()-2)/20)+2))</f>
        <v/>
      </c>
      <c r="D7069" s="0" t="str">
        <f aca="false">IF($A7069="","",INDEX(CARTAO_COMPRAS!$E:$E,INT((ROW()-2)/20)+2))</f>
        <v/>
      </c>
      <c r="E7069" s="0" t="str">
        <f aca="false">IF($A7069="","",INDEX(CARTAO_COMPRAS!$H:$H,INT((ROW()-2)/20)+2)+MOD(ROW()-2,20))</f>
        <v/>
      </c>
      <c r="F7069" s="0" t="str">
        <f aca="false">IF($A7069="","",INDEX(CARTAO_COMPRAS!$G:$G,INT((ROW()-2)/20)+2))</f>
        <v/>
      </c>
      <c r="G7069" s="5" t="str">
        <f aca="false">IF($A7069="","",INDEX(CARTAO_COMPRAS!$I:$I,INT((ROW()-2)/20)+2))</f>
        <v/>
      </c>
      <c r="H7069" s="4" t="str">
        <f aca="false">IF($A7069="","",EDATE(INDEX(CARTAO_COMPRAS!$J:$J,INT((ROW()-2)/20)+2),MOD(ROW()-2,20)))</f>
        <v/>
      </c>
      <c r="I7069" s="4" t="str">
        <f aca="false">IF($H7069="","",$H7069-WEEKDAY($H7069,2)+1)</f>
        <v/>
      </c>
      <c r="J7069" s="4" t="str">
        <f aca="false">IF($I7069="","",$I7069+6)</f>
        <v/>
      </c>
      <c r="K7069" s="6" t="str">
        <f aca="false">IF($H7069="","",DATE(YEAR($H7069),MONTH($H7069),1))</f>
        <v/>
      </c>
      <c r="L7069" s="0" t="str">
        <f aca="false">IF($A7069="","",INDEX(CARTAO_COMPRAS!$K:$K,INT((ROW()-2)/20)+2))</f>
        <v/>
      </c>
      <c r="M7069" s="0" t="str">
        <f aca="false">IF($A7069="","","Compra no cartão")</f>
        <v/>
      </c>
    </row>
    <row r="7070" customFormat="false" ht="13.5" hidden="false" customHeight="false" outlineLevel="0" collapsed="false">
      <c r="A7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0" s="0" t="str">
        <f aca="false">IF($A7070="","",INDEX(CARTAO_COMPRAS!$C:$C,INT((ROW()-2)/20)+2))</f>
        <v/>
      </c>
      <c r="C7070" s="0" t="str">
        <f aca="false">IF($A7070="","",INDEX(CARTAO_COMPRAS!$D:$D,INT((ROW()-2)/20)+2))</f>
        <v/>
      </c>
      <c r="D7070" s="0" t="str">
        <f aca="false">IF($A7070="","",INDEX(CARTAO_COMPRAS!$E:$E,INT((ROW()-2)/20)+2))</f>
        <v/>
      </c>
      <c r="E7070" s="0" t="str">
        <f aca="false">IF($A7070="","",INDEX(CARTAO_COMPRAS!$H:$H,INT((ROW()-2)/20)+2)+MOD(ROW()-2,20))</f>
        <v/>
      </c>
      <c r="F7070" s="0" t="str">
        <f aca="false">IF($A7070="","",INDEX(CARTAO_COMPRAS!$G:$G,INT((ROW()-2)/20)+2))</f>
        <v/>
      </c>
      <c r="G7070" s="5" t="str">
        <f aca="false">IF($A7070="","",INDEX(CARTAO_COMPRAS!$I:$I,INT((ROW()-2)/20)+2))</f>
        <v/>
      </c>
      <c r="H7070" s="4" t="str">
        <f aca="false">IF($A7070="","",EDATE(INDEX(CARTAO_COMPRAS!$J:$J,INT((ROW()-2)/20)+2),MOD(ROW()-2,20)))</f>
        <v/>
      </c>
      <c r="I7070" s="4" t="str">
        <f aca="false">IF($H7070="","",$H7070-WEEKDAY($H7070,2)+1)</f>
        <v/>
      </c>
      <c r="J7070" s="4" t="str">
        <f aca="false">IF($I7070="","",$I7070+6)</f>
        <v/>
      </c>
      <c r="K7070" s="6" t="str">
        <f aca="false">IF($H7070="","",DATE(YEAR($H7070),MONTH($H7070),1))</f>
        <v/>
      </c>
      <c r="L7070" s="0" t="str">
        <f aca="false">IF($A7070="","",INDEX(CARTAO_COMPRAS!$K:$K,INT((ROW()-2)/20)+2))</f>
        <v/>
      </c>
      <c r="M7070" s="0" t="str">
        <f aca="false">IF($A7070="","","Compra no cartão")</f>
        <v/>
      </c>
    </row>
    <row r="7071" customFormat="false" ht="13.5" hidden="false" customHeight="false" outlineLevel="0" collapsed="false">
      <c r="A7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1" s="0" t="str">
        <f aca="false">IF($A7071="","",INDEX(CARTAO_COMPRAS!$C:$C,INT((ROW()-2)/20)+2))</f>
        <v/>
      </c>
      <c r="C7071" s="0" t="str">
        <f aca="false">IF($A7071="","",INDEX(CARTAO_COMPRAS!$D:$D,INT((ROW()-2)/20)+2))</f>
        <v/>
      </c>
      <c r="D7071" s="0" t="str">
        <f aca="false">IF($A7071="","",INDEX(CARTAO_COMPRAS!$E:$E,INT((ROW()-2)/20)+2))</f>
        <v/>
      </c>
      <c r="E7071" s="0" t="str">
        <f aca="false">IF($A7071="","",INDEX(CARTAO_COMPRAS!$H:$H,INT((ROW()-2)/20)+2)+MOD(ROW()-2,20))</f>
        <v/>
      </c>
      <c r="F7071" s="0" t="str">
        <f aca="false">IF($A7071="","",INDEX(CARTAO_COMPRAS!$G:$G,INT((ROW()-2)/20)+2))</f>
        <v/>
      </c>
      <c r="G7071" s="5" t="str">
        <f aca="false">IF($A7071="","",INDEX(CARTAO_COMPRAS!$I:$I,INT((ROW()-2)/20)+2))</f>
        <v/>
      </c>
      <c r="H7071" s="4" t="str">
        <f aca="false">IF($A7071="","",EDATE(INDEX(CARTAO_COMPRAS!$J:$J,INT((ROW()-2)/20)+2),MOD(ROW()-2,20)))</f>
        <v/>
      </c>
      <c r="I7071" s="4" t="str">
        <f aca="false">IF($H7071="","",$H7071-WEEKDAY($H7071,2)+1)</f>
        <v/>
      </c>
      <c r="J7071" s="4" t="str">
        <f aca="false">IF($I7071="","",$I7071+6)</f>
        <v/>
      </c>
      <c r="K7071" s="6" t="str">
        <f aca="false">IF($H7071="","",DATE(YEAR($H7071),MONTH($H7071),1))</f>
        <v/>
      </c>
      <c r="L7071" s="0" t="str">
        <f aca="false">IF($A7071="","",INDEX(CARTAO_COMPRAS!$K:$K,INT((ROW()-2)/20)+2))</f>
        <v/>
      </c>
      <c r="M7071" s="0" t="str">
        <f aca="false">IF($A7071="","","Compra no cartão")</f>
        <v/>
      </c>
    </row>
    <row r="7072" customFormat="false" ht="13.5" hidden="false" customHeight="false" outlineLevel="0" collapsed="false">
      <c r="A7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2" s="0" t="str">
        <f aca="false">IF($A7072="","",INDEX(CARTAO_COMPRAS!$C:$C,INT((ROW()-2)/20)+2))</f>
        <v/>
      </c>
      <c r="C7072" s="0" t="str">
        <f aca="false">IF($A7072="","",INDEX(CARTAO_COMPRAS!$D:$D,INT((ROW()-2)/20)+2))</f>
        <v/>
      </c>
      <c r="D7072" s="0" t="str">
        <f aca="false">IF($A7072="","",INDEX(CARTAO_COMPRAS!$E:$E,INT((ROW()-2)/20)+2))</f>
        <v/>
      </c>
      <c r="E7072" s="0" t="str">
        <f aca="false">IF($A7072="","",INDEX(CARTAO_COMPRAS!$H:$H,INT((ROW()-2)/20)+2)+MOD(ROW()-2,20))</f>
        <v/>
      </c>
      <c r="F7072" s="0" t="str">
        <f aca="false">IF($A7072="","",INDEX(CARTAO_COMPRAS!$G:$G,INT((ROW()-2)/20)+2))</f>
        <v/>
      </c>
      <c r="G7072" s="5" t="str">
        <f aca="false">IF($A7072="","",INDEX(CARTAO_COMPRAS!$I:$I,INT((ROW()-2)/20)+2))</f>
        <v/>
      </c>
      <c r="H7072" s="4" t="str">
        <f aca="false">IF($A7072="","",EDATE(INDEX(CARTAO_COMPRAS!$J:$J,INT((ROW()-2)/20)+2),MOD(ROW()-2,20)))</f>
        <v/>
      </c>
      <c r="I7072" s="4" t="str">
        <f aca="false">IF($H7072="","",$H7072-WEEKDAY($H7072,2)+1)</f>
        <v/>
      </c>
      <c r="J7072" s="4" t="str">
        <f aca="false">IF($I7072="","",$I7072+6)</f>
        <v/>
      </c>
      <c r="K7072" s="6" t="str">
        <f aca="false">IF($H7072="","",DATE(YEAR($H7072),MONTH($H7072),1))</f>
        <v/>
      </c>
      <c r="L7072" s="0" t="str">
        <f aca="false">IF($A7072="","",INDEX(CARTAO_COMPRAS!$K:$K,INT((ROW()-2)/20)+2))</f>
        <v/>
      </c>
      <c r="M7072" s="0" t="str">
        <f aca="false">IF($A7072="","","Compra no cartão")</f>
        <v/>
      </c>
    </row>
    <row r="7073" customFormat="false" ht="13.5" hidden="false" customHeight="false" outlineLevel="0" collapsed="false">
      <c r="A7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3" s="0" t="str">
        <f aca="false">IF($A7073="","",INDEX(CARTAO_COMPRAS!$C:$C,INT((ROW()-2)/20)+2))</f>
        <v/>
      </c>
      <c r="C7073" s="0" t="str">
        <f aca="false">IF($A7073="","",INDEX(CARTAO_COMPRAS!$D:$D,INT((ROW()-2)/20)+2))</f>
        <v/>
      </c>
      <c r="D7073" s="0" t="str">
        <f aca="false">IF($A7073="","",INDEX(CARTAO_COMPRAS!$E:$E,INT((ROW()-2)/20)+2))</f>
        <v/>
      </c>
      <c r="E7073" s="0" t="str">
        <f aca="false">IF($A7073="","",INDEX(CARTAO_COMPRAS!$H:$H,INT((ROW()-2)/20)+2)+MOD(ROW()-2,20))</f>
        <v/>
      </c>
      <c r="F7073" s="0" t="str">
        <f aca="false">IF($A7073="","",INDEX(CARTAO_COMPRAS!$G:$G,INT((ROW()-2)/20)+2))</f>
        <v/>
      </c>
      <c r="G7073" s="5" t="str">
        <f aca="false">IF($A7073="","",INDEX(CARTAO_COMPRAS!$I:$I,INT((ROW()-2)/20)+2))</f>
        <v/>
      </c>
      <c r="H7073" s="4" t="str">
        <f aca="false">IF($A7073="","",EDATE(INDEX(CARTAO_COMPRAS!$J:$J,INT((ROW()-2)/20)+2),MOD(ROW()-2,20)))</f>
        <v/>
      </c>
      <c r="I7073" s="4" t="str">
        <f aca="false">IF($H7073="","",$H7073-WEEKDAY($H7073,2)+1)</f>
        <v/>
      </c>
      <c r="J7073" s="4" t="str">
        <f aca="false">IF($I7073="","",$I7073+6)</f>
        <v/>
      </c>
      <c r="K7073" s="6" t="str">
        <f aca="false">IF($H7073="","",DATE(YEAR($H7073),MONTH($H7073),1))</f>
        <v/>
      </c>
      <c r="L7073" s="0" t="str">
        <f aca="false">IF($A7073="","",INDEX(CARTAO_COMPRAS!$K:$K,INT((ROW()-2)/20)+2))</f>
        <v/>
      </c>
      <c r="M7073" s="0" t="str">
        <f aca="false">IF($A7073="","","Compra no cartão")</f>
        <v/>
      </c>
    </row>
    <row r="7074" customFormat="false" ht="13.5" hidden="false" customHeight="false" outlineLevel="0" collapsed="false">
      <c r="A7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4" s="0" t="str">
        <f aca="false">IF($A7074="","",INDEX(CARTAO_COMPRAS!$C:$C,INT((ROW()-2)/20)+2))</f>
        <v/>
      </c>
      <c r="C7074" s="0" t="str">
        <f aca="false">IF($A7074="","",INDEX(CARTAO_COMPRAS!$D:$D,INT((ROW()-2)/20)+2))</f>
        <v/>
      </c>
      <c r="D7074" s="0" t="str">
        <f aca="false">IF($A7074="","",INDEX(CARTAO_COMPRAS!$E:$E,INT((ROW()-2)/20)+2))</f>
        <v/>
      </c>
      <c r="E7074" s="0" t="str">
        <f aca="false">IF($A7074="","",INDEX(CARTAO_COMPRAS!$H:$H,INT((ROW()-2)/20)+2)+MOD(ROW()-2,20))</f>
        <v/>
      </c>
      <c r="F7074" s="0" t="str">
        <f aca="false">IF($A7074="","",INDEX(CARTAO_COMPRAS!$G:$G,INT((ROW()-2)/20)+2))</f>
        <v/>
      </c>
      <c r="G7074" s="5" t="str">
        <f aca="false">IF($A7074="","",INDEX(CARTAO_COMPRAS!$I:$I,INT((ROW()-2)/20)+2))</f>
        <v/>
      </c>
      <c r="H7074" s="4" t="str">
        <f aca="false">IF($A7074="","",EDATE(INDEX(CARTAO_COMPRAS!$J:$J,INT((ROW()-2)/20)+2),MOD(ROW()-2,20)))</f>
        <v/>
      </c>
      <c r="I7074" s="4" t="str">
        <f aca="false">IF($H7074="","",$H7074-WEEKDAY($H7074,2)+1)</f>
        <v/>
      </c>
      <c r="J7074" s="4" t="str">
        <f aca="false">IF($I7074="","",$I7074+6)</f>
        <v/>
      </c>
      <c r="K7074" s="6" t="str">
        <f aca="false">IF($H7074="","",DATE(YEAR($H7074),MONTH($H7074),1))</f>
        <v/>
      </c>
      <c r="L7074" s="0" t="str">
        <f aca="false">IF($A7074="","",INDEX(CARTAO_COMPRAS!$K:$K,INT((ROW()-2)/20)+2))</f>
        <v/>
      </c>
      <c r="M7074" s="0" t="str">
        <f aca="false">IF($A7074="","","Compra no cartão")</f>
        <v/>
      </c>
    </row>
    <row r="7075" customFormat="false" ht="13.5" hidden="false" customHeight="false" outlineLevel="0" collapsed="false">
      <c r="A7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5" s="0" t="str">
        <f aca="false">IF($A7075="","",INDEX(CARTAO_COMPRAS!$C:$C,INT((ROW()-2)/20)+2))</f>
        <v/>
      </c>
      <c r="C7075" s="0" t="str">
        <f aca="false">IF($A7075="","",INDEX(CARTAO_COMPRAS!$D:$D,INT((ROW()-2)/20)+2))</f>
        <v/>
      </c>
      <c r="D7075" s="0" t="str">
        <f aca="false">IF($A7075="","",INDEX(CARTAO_COMPRAS!$E:$E,INT((ROW()-2)/20)+2))</f>
        <v/>
      </c>
      <c r="E7075" s="0" t="str">
        <f aca="false">IF($A7075="","",INDEX(CARTAO_COMPRAS!$H:$H,INT((ROW()-2)/20)+2)+MOD(ROW()-2,20))</f>
        <v/>
      </c>
      <c r="F7075" s="0" t="str">
        <f aca="false">IF($A7075="","",INDEX(CARTAO_COMPRAS!$G:$G,INT((ROW()-2)/20)+2))</f>
        <v/>
      </c>
      <c r="G7075" s="5" t="str">
        <f aca="false">IF($A7075="","",INDEX(CARTAO_COMPRAS!$I:$I,INT((ROW()-2)/20)+2))</f>
        <v/>
      </c>
      <c r="H7075" s="4" t="str">
        <f aca="false">IF($A7075="","",EDATE(INDEX(CARTAO_COMPRAS!$J:$J,INT((ROW()-2)/20)+2),MOD(ROW()-2,20)))</f>
        <v/>
      </c>
      <c r="I7075" s="4" t="str">
        <f aca="false">IF($H7075="","",$H7075-WEEKDAY($H7075,2)+1)</f>
        <v/>
      </c>
      <c r="J7075" s="4" t="str">
        <f aca="false">IF($I7075="","",$I7075+6)</f>
        <v/>
      </c>
      <c r="K7075" s="6" t="str">
        <f aca="false">IF($H7075="","",DATE(YEAR($H7075),MONTH($H7075),1))</f>
        <v/>
      </c>
      <c r="L7075" s="0" t="str">
        <f aca="false">IF($A7075="","",INDEX(CARTAO_COMPRAS!$K:$K,INT((ROW()-2)/20)+2))</f>
        <v/>
      </c>
      <c r="M7075" s="0" t="str">
        <f aca="false">IF($A7075="","","Compra no cartão")</f>
        <v/>
      </c>
    </row>
    <row r="7076" customFormat="false" ht="13.5" hidden="false" customHeight="false" outlineLevel="0" collapsed="false">
      <c r="A7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6" s="0" t="str">
        <f aca="false">IF($A7076="","",INDEX(CARTAO_COMPRAS!$C:$C,INT((ROW()-2)/20)+2))</f>
        <v/>
      </c>
      <c r="C7076" s="0" t="str">
        <f aca="false">IF($A7076="","",INDEX(CARTAO_COMPRAS!$D:$D,INT((ROW()-2)/20)+2))</f>
        <v/>
      </c>
      <c r="D7076" s="0" t="str">
        <f aca="false">IF($A7076="","",INDEX(CARTAO_COMPRAS!$E:$E,INT((ROW()-2)/20)+2))</f>
        <v/>
      </c>
      <c r="E7076" s="0" t="str">
        <f aca="false">IF($A7076="","",INDEX(CARTAO_COMPRAS!$H:$H,INT((ROW()-2)/20)+2)+MOD(ROW()-2,20))</f>
        <v/>
      </c>
      <c r="F7076" s="0" t="str">
        <f aca="false">IF($A7076="","",INDEX(CARTAO_COMPRAS!$G:$G,INT((ROW()-2)/20)+2))</f>
        <v/>
      </c>
      <c r="G7076" s="5" t="str">
        <f aca="false">IF($A7076="","",INDEX(CARTAO_COMPRAS!$I:$I,INT((ROW()-2)/20)+2))</f>
        <v/>
      </c>
      <c r="H7076" s="4" t="str">
        <f aca="false">IF($A7076="","",EDATE(INDEX(CARTAO_COMPRAS!$J:$J,INT((ROW()-2)/20)+2),MOD(ROW()-2,20)))</f>
        <v/>
      </c>
      <c r="I7076" s="4" t="str">
        <f aca="false">IF($H7076="","",$H7076-WEEKDAY($H7076,2)+1)</f>
        <v/>
      </c>
      <c r="J7076" s="4" t="str">
        <f aca="false">IF($I7076="","",$I7076+6)</f>
        <v/>
      </c>
      <c r="K7076" s="6" t="str">
        <f aca="false">IF($H7076="","",DATE(YEAR($H7076),MONTH($H7076),1))</f>
        <v/>
      </c>
      <c r="L7076" s="0" t="str">
        <f aca="false">IF($A7076="","",INDEX(CARTAO_COMPRAS!$K:$K,INT((ROW()-2)/20)+2))</f>
        <v/>
      </c>
      <c r="M7076" s="0" t="str">
        <f aca="false">IF($A7076="","","Compra no cartão")</f>
        <v/>
      </c>
    </row>
    <row r="7077" customFormat="false" ht="13.5" hidden="false" customHeight="false" outlineLevel="0" collapsed="false">
      <c r="A7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7" s="0" t="str">
        <f aca="false">IF($A7077="","",INDEX(CARTAO_COMPRAS!$C:$C,INT((ROW()-2)/20)+2))</f>
        <v/>
      </c>
      <c r="C7077" s="0" t="str">
        <f aca="false">IF($A7077="","",INDEX(CARTAO_COMPRAS!$D:$D,INT((ROW()-2)/20)+2))</f>
        <v/>
      </c>
      <c r="D7077" s="0" t="str">
        <f aca="false">IF($A7077="","",INDEX(CARTAO_COMPRAS!$E:$E,INT((ROW()-2)/20)+2))</f>
        <v/>
      </c>
      <c r="E7077" s="0" t="str">
        <f aca="false">IF($A7077="","",INDEX(CARTAO_COMPRAS!$H:$H,INT((ROW()-2)/20)+2)+MOD(ROW()-2,20))</f>
        <v/>
      </c>
      <c r="F7077" s="0" t="str">
        <f aca="false">IF($A7077="","",INDEX(CARTAO_COMPRAS!$G:$G,INT((ROW()-2)/20)+2))</f>
        <v/>
      </c>
      <c r="G7077" s="5" t="str">
        <f aca="false">IF($A7077="","",INDEX(CARTAO_COMPRAS!$I:$I,INT((ROW()-2)/20)+2))</f>
        <v/>
      </c>
      <c r="H7077" s="4" t="str">
        <f aca="false">IF($A7077="","",EDATE(INDEX(CARTAO_COMPRAS!$J:$J,INT((ROW()-2)/20)+2),MOD(ROW()-2,20)))</f>
        <v/>
      </c>
      <c r="I7077" s="4" t="str">
        <f aca="false">IF($H7077="","",$H7077-WEEKDAY($H7077,2)+1)</f>
        <v/>
      </c>
      <c r="J7077" s="4" t="str">
        <f aca="false">IF($I7077="","",$I7077+6)</f>
        <v/>
      </c>
      <c r="K7077" s="6" t="str">
        <f aca="false">IF($H7077="","",DATE(YEAR($H7077),MONTH($H7077),1))</f>
        <v/>
      </c>
      <c r="L7077" s="0" t="str">
        <f aca="false">IF($A7077="","",INDEX(CARTAO_COMPRAS!$K:$K,INT((ROW()-2)/20)+2))</f>
        <v/>
      </c>
      <c r="M7077" s="0" t="str">
        <f aca="false">IF($A7077="","","Compra no cartão")</f>
        <v/>
      </c>
    </row>
    <row r="7078" customFormat="false" ht="13.5" hidden="false" customHeight="false" outlineLevel="0" collapsed="false">
      <c r="A7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8" s="0" t="str">
        <f aca="false">IF($A7078="","",INDEX(CARTAO_COMPRAS!$C:$C,INT((ROW()-2)/20)+2))</f>
        <v/>
      </c>
      <c r="C7078" s="0" t="str">
        <f aca="false">IF($A7078="","",INDEX(CARTAO_COMPRAS!$D:$D,INT((ROW()-2)/20)+2))</f>
        <v/>
      </c>
      <c r="D7078" s="0" t="str">
        <f aca="false">IF($A7078="","",INDEX(CARTAO_COMPRAS!$E:$E,INT((ROW()-2)/20)+2))</f>
        <v/>
      </c>
      <c r="E7078" s="0" t="str">
        <f aca="false">IF($A7078="","",INDEX(CARTAO_COMPRAS!$H:$H,INT((ROW()-2)/20)+2)+MOD(ROW()-2,20))</f>
        <v/>
      </c>
      <c r="F7078" s="0" t="str">
        <f aca="false">IF($A7078="","",INDEX(CARTAO_COMPRAS!$G:$G,INT((ROW()-2)/20)+2))</f>
        <v/>
      </c>
      <c r="G7078" s="5" t="str">
        <f aca="false">IF($A7078="","",INDEX(CARTAO_COMPRAS!$I:$I,INT((ROW()-2)/20)+2))</f>
        <v/>
      </c>
      <c r="H7078" s="4" t="str">
        <f aca="false">IF($A7078="","",EDATE(INDEX(CARTAO_COMPRAS!$J:$J,INT((ROW()-2)/20)+2),MOD(ROW()-2,20)))</f>
        <v/>
      </c>
      <c r="I7078" s="4" t="str">
        <f aca="false">IF($H7078="","",$H7078-WEEKDAY($H7078,2)+1)</f>
        <v/>
      </c>
      <c r="J7078" s="4" t="str">
        <f aca="false">IF($I7078="","",$I7078+6)</f>
        <v/>
      </c>
      <c r="K7078" s="6" t="str">
        <f aca="false">IF($H7078="","",DATE(YEAR($H7078),MONTH($H7078),1))</f>
        <v/>
      </c>
      <c r="L7078" s="0" t="str">
        <f aca="false">IF($A7078="","",INDEX(CARTAO_COMPRAS!$K:$K,INT((ROW()-2)/20)+2))</f>
        <v/>
      </c>
      <c r="M7078" s="0" t="str">
        <f aca="false">IF($A7078="","","Compra no cartão")</f>
        <v/>
      </c>
    </row>
    <row r="7079" customFormat="false" ht="13.5" hidden="false" customHeight="false" outlineLevel="0" collapsed="false">
      <c r="A7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79" s="0" t="str">
        <f aca="false">IF($A7079="","",INDEX(CARTAO_COMPRAS!$C:$C,INT((ROW()-2)/20)+2))</f>
        <v/>
      </c>
      <c r="C7079" s="0" t="str">
        <f aca="false">IF($A7079="","",INDEX(CARTAO_COMPRAS!$D:$D,INT((ROW()-2)/20)+2))</f>
        <v/>
      </c>
      <c r="D7079" s="0" t="str">
        <f aca="false">IF($A7079="","",INDEX(CARTAO_COMPRAS!$E:$E,INT((ROW()-2)/20)+2))</f>
        <v/>
      </c>
      <c r="E7079" s="0" t="str">
        <f aca="false">IF($A7079="","",INDEX(CARTAO_COMPRAS!$H:$H,INT((ROW()-2)/20)+2)+MOD(ROW()-2,20))</f>
        <v/>
      </c>
      <c r="F7079" s="0" t="str">
        <f aca="false">IF($A7079="","",INDEX(CARTAO_COMPRAS!$G:$G,INT((ROW()-2)/20)+2))</f>
        <v/>
      </c>
      <c r="G7079" s="5" t="str">
        <f aca="false">IF($A7079="","",INDEX(CARTAO_COMPRAS!$I:$I,INT((ROW()-2)/20)+2))</f>
        <v/>
      </c>
      <c r="H7079" s="4" t="str">
        <f aca="false">IF($A7079="","",EDATE(INDEX(CARTAO_COMPRAS!$J:$J,INT((ROW()-2)/20)+2),MOD(ROW()-2,20)))</f>
        <v/>
      </c>
      <c r="I7079" s="4" t="str">
        <f aca="false">IF($H7079="","",$H7079-WEEKDAY($H7079,2)+1)</f>
        <v/>
      </c>
      <c r="J7079" s="4" t="str">
        <f aca="false">IF($I7079="","",$I7079+6)</f>
        <v/>
      </c>
      <c r="K7079" s="6" t="str">
        <f aca="false">IF($H7079="","",DATE(YEAR($H7079),MONTH($H7079),1))</f>
        <v/>
      </c>
      <c r="L7079" s="0" t="str">
        <f aca="false">IF($A7079="","",INDEX(CARTAO_COMPRAS!$K:$K,INT((ROW()-2)/20)+2))</f>
        <v/>
      </c>
      <c r="M7079" s="0" t="str">
        <f aca="false">IF($A7079="","","Compra no cartão")</f>
        <v/>
      </c>
    </row>
    <row r="7080" customFormat="false" ht="13.5" hidden="false" customHeight="false" outlineLevel="0" collapsed="false">
      <c r="A7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0" s="0" t="str">
        <f aca="false">IF($A7080="","",INDEX(CARTAO_COMPRAS!$C:$C,INT((ROW()-2)/20)+2))</f>
        <v/>
      </c>
      <c r="C7080" s="0" t="str">
        <f aca="false">IF($A7080="","",INDEX(CARTAO_COMPRAS!$D:$D,INT((ROW()-2)/20)+2))</f>
        <v/>
      </c>
      <c r="D7080" s="0" t="str">
        <f aca="false">IF($A7080="","",INDEX(CARTAO_COMPRAS!$E:$E,INT((ROW()-2)/20)+2))</f>
        <v/>
      </c>
      <c r="E7080" s="0" t="str">
        <f aca="false">IF($A7080="","",INDEX(CARTAO_COMPRAS!$H:$H,INT((ROW()-2)/20)+2)+MOD(ROW()-2,20))</f>
        <v/>
      </c>
      <c r="F7080" s="0" t="str">
        <f aca="false">IF($A7080="","",INDEX(CARTAO_COMPRAS!$G:$G,INT((ROW()-2)/20)+2))</f>
        <v/>
      </c>
      <c r="G7080" s="5" t="str">
        <f aca="false">IF($A7080="","",INDEX(CARTAO_COMPRAS!$I:$I,INT((ROW()-2)/20)+2))</f>
        <v/>
      </c>
      <c r="H7080" s="4" t="str">
        <f aca="false">IF($A7080="","",EDATE(INDEX(CARTAO_COMPRAS!$J:$J,INT((ROW()-2)/20)+2),MOD(ROW()-2,20)))</f>
        <v/>
      </c>
      <c r="I7080" s="4" t="str">
        <f aca="false">IF($H7080="","",$H7080-WEEKDAY($H7080,2)+1)</f>
        <v/>
      </c>
      <c r="J7080" s="4" t="str">
        <f aca="false">IF($I7080="","",$I7080+6)</f>
        <v/>
      </c>
      <c r="K7080" s="6" t="str">
        <f aca="false">IF($H7080="","",DATE(YEAR($H7080),MONTH($H7080),1))</f>
        <v/>
      </c>
      <c r="L7080" s="0" t="str">
        <f aca="false">IF($A7080="","",INDEX(CARTAO_COMPRAS!$K:$K,INT((ROW()-2)/20)+2))</f>
        <v/>
      </c>
      <c r="M7080" s="0" t="str">
        <f aca="false">IF($A7080="","","Compra no cartão")</f>
        <v/>
      </c>
    </row>
    <row r="7081" customFormat="false" ht="13.5" hidden="false" customHeight="false" outlineLevel="0" collapsed="false">
      <c r="A7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1" s="0" t="str">
        <f aca="false">IF($A7081="","",INDEX(CARTAO_COMPRAS!$C:$C,INT((ROW()-2)/20)+2))</f>
        <v/>
      </c>
      <c r="C7081" s="0" t="str">
        <f aca="false">IF($A7081="","",INDEX(CARTAO_COMPRAS!$D:$D,INT((ROW()-2)/20)+2))</f>
        <v/>
      </c>
      <c r="D7081" s="0" t="str">
        <f aca="false">IF($A7081="","",INDEX(CARTAO_COMPRAS!$E:$E,INT((ROW()-2)/20)+2))</f>
        <v/>
      </c>
      <c r="E7081" s="0" t="str">
        <f aca="false">IF($A7081="","",INDEX(CARTAO_COMPRAS!$H:$H,INT((ROW()-2)/20)+2)+MOD(ROW()-2,20))</f>
        <v/>
      </c>
      <c r="F7081" s="0" t="str">
        <f aca="false">IF($A7081="","",INDEX(CARTAO_COMPRAS!$G:$G,INT((ROW()-2)/20)+2))</f>
        <v/>
      </c>
      <c r="G7081" s="5" t="str">
        <f aca="false">IF($A7081="","",INDEX(CARTAO_COMPRAS!$I:$I,INT((ROW()-2)/20)+2))</f>
        <v/>
      </c>
      <c r="H7081" s="4" t="str">
        <f aca="false">IF($A7081="","",EDATE(INDEX(CARTAO_COMPRAS!$J:$J,INT((ROW()-2)/20)+2),MOD(ROW()-2,20)))</f>
        <v/>
      </c>
      <c r="I7081" s="4" t="str">
        <f aca="false">IF($H7081="","",$H7081-WEEKDAY($H7081,2)+1)</f>
        <v/>
      </c>
      <c r="J7081" s="4" t="str">
        <f aca="false">IF($I7081="","",$I7081+6)</f>
        <v/>
      </c>
      <c r="K7081" s="6" t="str">
        <f aca="false">IF($H7081="","",DATE(YEAR($H7081),MONTH($H7081),1))</f>
        <v/>
      </c>
      <c r="L7081" s="0" t="str">
        <f aca="false">IF($A7081="","",INDEX(CARTAO_COMPRAS!$K:$K,INT((ROW()-2)/20)+2))</f>
        <v/>
      </c>
      <c r="M7081" s="0" t="str">
        <f aca="false">IF($A7081="","","Compra no cartão")</f>
        <v/>
      </c>
    </row>
    <row r="7082" customFormat="false" ht="13.5" hidden="false" customHeight="false" outlineLevel="0" collapsed="false">
      <c r="A70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2" s="0" t="str">
        <f aca="false">IF($A7082="","",INDEX(CARTAO_COMPRAS!$C:$C,INT((ROW()-2)/20)+2))</f>
        <v/>
      </c>
      <c r="C7082" s="0" t="str">
        <f aca="false">IF($A7082="","",INDEX(CARTAO_COMPRAS!$D:$D,INT((ROW()-2)/20)+2))</f>
        <v/>
      </c>
      <c r="D7082" s="0" t="str">
        <f aca="false">IF($A7082="","",INDEX(CARTAO_COMPRAS!$E:$E,INT((ROW()-2)/20)+2))</f>
        <v/>
      </c>
      <c r="E7082" s="0" t="str">
        <f aca="false">IF($A7082="","",INDEX(CARTAO_COMPRAS!$H:$H,INT((ROW()-2)/20)+2)+MOD(ROW()-2,20))</f>
        <v/>
      </c>
      <c r="F7082" s="0" t="str">
        <f aca="false">IF($A7082="","",INDEX(CARTAO_COMPRAS!$G:$G,INT((ROW()-2)/20)+2))</f>
        <v/>
      </c>
      <c r="G7082" s="5" t="str">
        <f aca="false">IF($A7082="","",INDEX(CARTAO_COMPRAS!$I:$I,INT((ROW()-2)/20)+2))</f>
        <v/>
      </c>
      <c r="H7082" s="4" t="str">
        <f aca="false">IF($A7082="","",EDATE(INDEX(CARTAO_COMPRAS!$J:$J,INT((ROW()-2)/20)+2),MOD(ROW()-2,20)))</f>
        <v/>
      </c>
      <c r="I7082" s="4" t="str">
        <f aca="false">IF($H7082="","",$H7082-WEEKDAY($H7082,2)+1)</f>
        <v/>
      </c>
      <c r="J7082" s="4" t="str">
        <f aca="false">IF($I7082="","",$I7082+6)</f>
        <v/>
      </c>
      <c r="K7082" s="6" t="str">
        <f aca="false">IF($H7082="","",DATE(YEAR($H7082),MONTH($H7082),1))</f>
        <v/>
      </c>
      <c r="L7082" s="0" t="str">
        <f aca="false">IF($A7082="","",INDEX(CARTAO_COMPRAS!$K:$K,INT((ROW()-2)/20)+2))</f>
        <v/>
      </c>
      <c r="M7082" s="0" t="str">
        <f aca="false">IF($A7082="","","Compra no cartão")</f>
        <v/>
      </c>
    </row>
    <row r="7083" customFormat="false" ht="13.5" hidden="false" customHeight="false" outlineLevel="0" collapsed="false">
      <c r="A7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3" s="0" t="str">
        <f aca="false">IF($A7083="","",INDEX(CARTAO_COMPRAS!$C:$C,INT((ROW()-2)/20)+2))</f>
        <v/>
      </c>
      <c r="C7083" s="0" t="str">
        <f aca="false">IF($A7083="","",INDEX(CARTAO_COMPRAS!$D:$D,INT((ROW()-2)/20)+2))</f>
        <v/>
      </c>
      <c r="D7083" s="0" t="str">
        <f aca="false">IF($A7083="","",INDEX(CARTAO_COMPRAS!$E:$E,INT((ROW()-2)/20)+2))</f>
        <v/>
      </c>
      <c r="E7083" s="0" t="str">
        <f aca="false">IF($A7083="","",INDEX(CARTAO_COMPRAS!$H:$H,INT((ROW()-2)/20)+2)+MOD(ROW()-2,20))</f>
        <v/>
      </c>
      <c r="F7083" s="0" t="str">
        <f aca="false">IF($A7083="","",INDEX(CARTAO_COMPRAS!$G:$G,INT((ROW()-2)/20)+2))</f>
        <v/>
      </c>
      <c r="G7083" s="5" t="str">
        <f aca="false">IF($A7083="","",INDEX(CARTAO_COMPRAS!$I:$I,INT((ROW()-2)/20)+2))</f>
        <v/>
      </c>
      <c r="H7083" s="4" t="str">
        <f aca="false">IF($A7083="","",EDATE(INDEX(CARTAO_COMPRAS!$J:$J,INT((ROW()-2)/20)+2),MOD(ROW()-2,20)))</f>
        <v/>
      </c>
      <c r="I7083" s="4" t="str">
        <f aca="false">IF($H7083="","",$H7083-WEEKDAY($H7083,2)+1)</f>
        <v/>
      </c>
      <c r="J7083" s="4" t="str">
        <f aca="false">IF($I7083="","",$I7083+6)</f>
        <v/>
      </c>
      <c r="K7083" s="6" t="str">
        <f aca="false">IF($H7083="","",DATE(YEAR($H7083),MONTH($H7083),1))</f>
        <v/>
      </c>
      <c r="L7083" s="0" t="str">
        <f aca="false">IF($A7083="","",INDEX(CARTAO_COMPRAS!$K:$K,INT((ROW()-2)/20)+2))</f>
        <v/>
      </c>
      <c r="M7083" s="0" t="str">
        <f aca="false">IF($A7083="","","Compra no cartão")</f>
        <v/>
      </c>
    </row>
    <row r="7084" customFormat="false" ht="13.5" hidden="false" customHeight="false" outlineLevel="0" collapsed="false">
      <c r="A7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4" s="0" t="str">
        <f aca="false">IF($A7084="","",INDEX(CARTAO_COMPRAS!$C:$C,INT((ROW()-2)/20)+2))</f>
        <v/>
      </c>
      <c r="C7084" s="0" t="str">
        <f aca="false">IF($A7084="","",INDEX(CARTAO_COMPRAS!$D:$D,INT((ROW()-2)/20)+2))</f>
        <v/>
      </c>
      <c r="D7084" s="0" t="str">
        <f aca="false">IF($A7084="","",INDEX(CARTAO_COMPRAS!$E:$E,INT((ROW()-2)/20)+2))</f>
        <v/>
      </c>
      <c r="E7084" s="0" t="str">
        <f aca="false">IF($A7084="","",INDEX(CARTAO_COMPRAS!$H:$H,INT((ROW()-2)/20)+2)+MOD(ROW()-2,20))</f>
        <v/>
      </c>
      <c r="F7084" s="0" t="str">
        <f aca="false">IF($A7084="","",INDEX(CARTAO_COMPRAS!$G:$G,INT((ROW()-2)/20)+2))</f>
        <v/>
      </c>
      <c r="G7084" s="5" t="str">
        <f aca="false">IF($A7084="","",INDEX(CARTAO_COMPRAS!$I:$I,INT((ROW()-2)/20)+2))</f>
        <v/>
      </c>
      <c r="H7084" s="4" t="str">
        <f aca="false">IF($A7084="","",EDATE(INDEX(CARTAO_COMPRAS!$J:$J,INT((ROW()-2)/20)+2),MOD(ROW()-2,20)))</f>
        <v/>
      </c>
      <c r="I7084" s="4" t="str">
        <f aca="false">IF($H7084="","",$H7084-WEEKDAY($H7084,2)+1)</f>
        <v/>
      </c>
      <c r="J7084" s="4" t="str">
        <f aca="false">IF($I7084="","",$I7084+6)</f>
        <v/>
      </c>
      <c r="K7084" s="6" t="str">
        <f aca="false">IF($H7084="","",DATE(YEAR($H7084),MONTH($H7084),1))</f>
        <v/>
      </c>
      <c r="L7084" s="0" t="str">
        <f aca="false">IF($A7084="","",INDEX(CARTAO_COMPRAS!$K:$K,INT((ROW()-2)/20)+2))</f>
        <v/>
      </c>
      <c r="M7084" s="0" t="str">
        <f aca="false">IF($A7084="","","Compra no cartão")</f>
        <v/>
      </c>
    </row>
    <row r="7085" customFormat="false" ht="13.5" hidden="false" customHeight="false" outlineLevel="0" collapsed="false">
      <c r="A7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5" s="0" t="str">
        <f aca="false">IF($A7085="","",INDEX(CARTAO_COMPRAS!$C:$C,INT((ROW()-2)/20)+2))</f>
        <v/>
      </c>
      <c r="C7085" s="0" t="str">
        <f aca="false">IF($A7085="","",INDEX(CARTAO_COMPRAS!$D:$D,INT((ROW()-2)/20)+2))</f>
        <v/>
      </c>
      <c r="D7085" s="0" t="str">
        <f aca="false">IF($A7085="","",INDEX(CARTAO_COMPRAS!$E:$E,INT((ROW()-2)/20)+2))</f>
        <v/>
      </c>
      <c r="E7085" s="0" t="str">
        <f aca="false">IF($A7085="","",INDEX(CARTAO_COMPRAS!$H:$H,INT((ROW()-2)/20)+2)+MOD(ROW()-2,20))</f>
        <v/>
      </c>
      <c r="F7085" s="0" t="str">
        <f aca="false">IF($A7085="","",INDEX(CARTAO_COMPRAS!$G:$G,INT((ROW()-2)/20)+2))</f>
        <v/>
      </c>
      <c r="G7085" s="5" t="str">
        <f aca="false">IF($A7085="","",INDEX(CARTAO_COMPRAS!$I:$I,INT((ROW()-2)/20)+2))</f>
        <v/>
      </c>
      <c r="H7085" s="4" t="str">
        <f aca="false">IF($A7085="","",EDATE(INDEX(CARTAO_COMPRAS!$J:$J,INT((ROW()-2)/20)+2),MOD(ROW()-2,20)))</f>
        <v/>
      </c>
      <c r="I7085" s="4" t="str">
        <f aca="false">IF($H7085="","",$H7085-WEEKDAY($H7085,2)+1)</f>
        <v/>
      </c>
      <c r="J7085" s="4" t="str">
        <f aca="false">IF($I7085="","",$I7085+6)</f>
        <v/>
      </c>
      <c r="K7085" s="6" t="str">
        <f aca="false">IF($H7085="","",DATE(YEAR($H7085),MONTH($H7085),1))</f>
        <v/>
      </c>
      <c r="L7085" s="0" t="str">
        <f aca="false">IF($A7085="","",INDEX(CARTAO_COMPRAS!$K:$K,INT((ROW()-2)/20)+2))</f>
        <v/>
      </c>
      <c r="M7085" s="0" t="str">
        <f aca="false">IF($A7085="","","Compra no cartão")</f>
        <v/>
      </c>
    </row>
    <row r="7086" customFormat="false" ht="13.5" hidden="false" customHeight="false" outlineLevel="0" collapsed="false">
      <c r="A7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6" s="0" t="str">
        <f aca="false">IF($A7086="","",INDEX(CARTAO_COMPRAS!$C:$C,INT((ROW()-2)/20)+2))</f>
        <v/>
      </c>
      <c r="C7086" s="0" t="str">
        <f aca="false">IF($A7086="","",INDEX(CARTAO_COMPRAS!$D:$D,INT((ROW()-2)/20)+2))</f>
        <v/>
      </c>
      <c r="D7086" s="0" t="str">
        <f aca="false">IF($A7086="","",INDEX(CARTAO_COMPRAS!$E:$E,INT((ROW()-2)/20)+2))</f>
        <v/>
      </c>
      <c r="E7086" s="0" t="str">
        <f aca="false">IF($A7086="","",INDEX(CARTAO_COMPRAS!$H:$H,INT((ROW()-2)/20)+2)+MOD(ROW()-2,20))</f>
        <v/>
      </c>
      <c r="F7086" s="0" t="str">
        <f aca="false">IF($A7086="","",INDEX(CARTAO_COMPRAS!$G:$G,INT((ROW()-2)/20)+2))</f>
        <v/>
      </c>
      <c r="G7086" s="5" t="str">
        <f aca="false">IF($A7086="","",INDEX(CARTAO_COMPRAS!$I:$I,INT((ROW()-2)/20)+2))</f>
        <v/>
      </c>
      <c r="H7086" s="4" t="str">
        <f aca="false">IF($A7086="","",EDATE(INDEX(CARTAO_COMPRAS!$J:$J,INT((ROW()-2)/20)+2),MOD(ROW()-2,20)))</f>
        <v/>
      </c>
      <c r="I7086" s="4" t="str">
        <f aca="false">IF($H7086="","",$H7086-WEEKDAY($H7086,2)+1)</f>
        <v/>
      </c>
      <c r="J7086" s="4" t="str">
        <f aca="false">IF($I7086="","",$I7086+6)</f>
        <v/>
      </c>
      <c r="K7086" s="6" t="str">
        <f aca="false">IF($H7086="","",DATE(YEAR($H7086),MONTH($H7086),1))</f>
        <v/>
      </c>
      <c r="L7086" s="0" t="str">
        <f aca="false">IF($A7086="","",INDEX(CARTAO_COMPRAS!$K:$K,INT((ROW()-2)/20)+2))</f>
        <v/>
      </c>
      <c r="M7086" s="0" t="str">
        <f aca="false">IF($A7086="","","Compra no cartão")</f>
        <v/>
      </c>
    </row>
    <row r="7087" customFormat="false" ht="13.5" hidden="false" customHeight="false" outlineLevel="0" collapsed="false">
      <c r="A7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7" s="0" t="str">
        <f aca="false">IF($A7087="","",INDEX(CARTAO_COMPRAS!$C:$C,INT((ROW()-2)/20)+2))</f>
        <v/>
      </c>
      <c r="C7087" s="0" t="str">
        <f aca="false">IF($A7087="","",INDEX(CARTAO_COMPRAS!$D:$D,INT((ROW()-2)/20)+2))</f>
        <v/>
      </c>
      <c r="D7087" s="0" t="str">
        <f aca="false">IF($A7087="","",INDEX(CARTAO_COMPRAS!$E:$E,INT((ROW()-2)/20)+2))</f>
        <v/>
      </c>
      <c r="E7087" s="0" t="str">
        <f aca="false">IF($A7087="","",INDEX(CARTAO_COMPRAS!$H:$H,INT((ROW()-2)/20)+2)+MOD(ROW()-2,20))</f>
        <v/>
      </c>
      <c r="F7087" s="0" t="str">
        <f aca="false">IF($A7087="","",INDEX(CARTAO_COMPRAS!$G:$G,INT((ROW()-2)/20)+2))</f>
        <v/>
      </c>
      <c r="G7087" s="5" t="str">
        <f aca="false">IF($A7087="","",INDEX(CARTAO_COMPRAS!$I:$I,INT((ROW()-2)/20)+2))</f>
        <v/>
      </c>
      <c r="H7087" s="4" t="str">
        <f aca="false">IF($A7087="","",EDATE(INDEX(CARTAO_COMPRAS!$J:$J,INT((ROW()-2)/20)+2),MOD(ROW()-2,20)))</f>
        <v/>
      </c>
      <c r="I7087" s="4" t="str">
        <f aca="false">IF($H7087="","",$H7087-WEEKDAY($H7087,2)+1)</f>
        <v/>
      </c>
      <c r="J7087" s="4" t="str">
        <f aca="false">IF($I7087="","",$I7087+6)</f>
        <v/>
      </c>
      <c r="K7087" s="6" t="str">
        <f aca="false">IF($H7087="","",DATE(YEAR($H7087),MONTH($H7087),1))</f>
        <v/>
      </c>
      <c r="L7087" s="0" t="str">
        <f aca="false">IF($A7087="","",INDEX(CARTAO_COMPRAS!$K:$K,INT((ROW()-2)/20)+2))</f>
        <v/>
      </c>
      <c r="M7087" s="0" t="str">
        <f aca="false">IF($A7087="","","Compra no cartão")</f>
        <v/>
      </c>
    </row>
    <row r="7088" customFormat="false" ht="13.5" hidden="false" customHeight="false" outlineLevel="0" collapsed="false">
      <c r="A7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8" s="0" t="str">
        <f aca="false">IF($A7088="","",INDEX(CARTAO_COMPRAS!$C:$C,INT((ROW()-2)/20)+2))</f>
        <v/>
      </c>
      <c r="C7088" s="0" t="str">
        <f aca="false">IF($A7088="","",INDEX(CARTAO_COMPRAS!$D:$D,INT((ROW()-2)/20)+2))</f>
        <v/>
      </c>
      <c r="D7088" s="0" t="str">
        <f aca="false">IF($A7088="","",INDEX(CARTAO_COMPRAS!$E:$E,INT((ROW()-2)/20)+2))</f>
        <v/>
      </c>
      <c r="E7088" s="0" t="str">
        <f aca="false">IF($A7088="","",INDEX(CARTAO_COMPRAS!$H:$H,INT((ROW()-2)/20)+2)+MOD(ROW()-2,20))</f>
        <v/>
      </c>
      <c r="F7088" s="0" t="str">
        <f aca="false">IF($A7088="","",INDEX(CARTAO_COMPRAS!$G:$G,INT((ROW()-2)/20)+2))</f>
        <v/>
      </c>
      <c r="G7088" s="5" t="str">
        <f aca="false">IF($A7088="","",INDEX(CARTAO_COMPRAS!$I:$I,INT((ROW()-2)/20)+2))</f>
        <v/>
      </c>
      <c r="H7088" s="4" t="str">
        <f aca="false">IF($A7088="","",EDATE(INDEX(CARTAO_COMPRAS!$J:$J,INT((ROW()-2)/20)+2),MOD(ROW()-2,20)))</f>
        <v/>
      </c>
      <c r="I7088" s="4" t="str">
        <f aca="false">IF($H7088="","",$H7088-WEEKDAY($H7088,2)+1)</f>
        <v/>
      </c>
      <c r="J7088" s="4" t="str">
        <f aca="false">IF($I7088="","",$I7088+6)</f>
        <v/>
      </c>
      <c r="K7088" s="6" t="str">
        <f aca="false">IF($H7088="","",DATE(YEAR($H7088),MONTH($H7088),1))</f>
        <v/>
      </c>
      <c r="L7088" s="0" t="str">
        <f aca="false">IF($A7088="","",INDEX(CARTAO_COMPRAS!$K:$K,INT((ROW()-2)/20)+2))</f>
        <v/>
      </c>
      <c r="M7088" s="0" t="str">
        <f aca="false">IF($A7088="","","Compra no cartão")</f>
        <v/>
      </c>
    </row>
    <row r="7089" customFormat="false" ht="13.5" hidden="false" customHeight="false" outlineLevel="0" collapsed="false">
      <c r="A7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89" s="0" t="str">
        <f aca="false">IF($A7089="","",INDEX(CARTAO_COMPRAS!$C:$C,INT((ROW()-2)/20)+2))</f>
        <v/>
      </c>
      <c r="C7089" s="0" t="str">
        <f aca="false">IF($A7089="","",INDEX(CARTAO_COMPRAS!$D:$D,INT((ROW()-2)/20)+2))</f>
        <v/>
      </c>
      <c r="D7089" s="0" t="str">
        <f aca="false">IF($A7089="","",INDEX(CARTAO_COMPRAS!$E:$E,INT((ROW()-2)/20)+2))</f>
        <v/>
      </c>
      <c r="E7089" s="0" t="str">
        <f aca="false">IF($A7089="","",INDEX(CARTAO_COMPRAS!$H:$H,INT((ROW()-2)/20)+2)+MOD(ROW()-2,20))</f>
        <v/>
      </c>
      <c r="F7089" s="0" t="str">
        <f aca="false">IF($A7089="","",INDEX(CARTAO_COMPRAS!$G:$G,INT((ROW()-2)/20)+2))</f>
        <v/>
      </c>
      <c r="G7089" s="5" t="str">
        <f aca="false">IF($A7089="","",INDEX(CARTAO_COMPRAS!$I:$I,INT((ROW()-2)/20)+2))</f>
        <v/>
      </c>
      <c r="H7089" s="4" t="str">
        <f aca="false">IF($A7089="","",EDATE(INDEX(CARTAO_COMPRAS!$J:$J,INT((ROW()-2)/20)+2),MOD(ROW()-2,20)))</f>
        <v/>
      </c>
      <c r="I7089" s="4" t="str">
        <f aca="false">IF($H7089="","",$H7089-WEEKDAY($H7089,2)+1)</f>
        <v/>
      </c>
      <c r="J7089" s="4" t="str">
        <f aca="false">IF($I7089="","",$I7089+6)</f>
        <v/>
      </c>
      <c r="K7089" s="6" t="str">
        <f aca="false">IF($H7089="","",DATE(YEAR($H7089),MONTH($H7089),1))</f>
        <v/>
      </c>
      <c r="L7089" s="0" t="str">
        <f aca="false">IF($A7089="","",INDEX(CARTAO_COMPRAS!$K:$K,INT((ROW()-2)/20)+2))</f>
        <v/>
      </c>
      <c r="M7089" s="0" t="str">
        <f aca="false">IF($A7089="","","Compra no cartão")</f>
        <v/>
      </c>
    </row>
    <row r="7090" customFormat="false" ht="13.5" hidden="false" customHeight="false" outlineLevel="0" collapsed="false">
      <c r="A7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0" s="0" t="str">
        <f aca="false">IF($A7090="","",INDEX(CARTAO_COMPRAS!$C:$C,INT((ROW()-2)/20)+2))</f>
        <v/>
      </c>
      <c r="C7090" s="0" t="str">
        <f aca="false">IF($A7090="","",INDEX(CARTAO_COMPRAS!$D:$D,INT((ROW()-2)/20)+2))</f>
        <v/>
      </c>
      <c r="D7090" s="0" t="str">
        <f aca="false">IF($A7090="","",INDEX(CARTAO_COMPRAS!$E:$E,INT((ROW()-2)/20)+2))</f>
        <v/>
      </c>
      <c r="E7090" s="0" t="str">
        <f aca="false">IF($A7090="","",INDEX(CARTAO_COMPRAS!$H:$H,INT((ROW()-2)/20)+2)+MOD(ROW()-2,20))</f>
        <v/>
      </c>
      <c r="F7090" s="0" t="str">
        <f aca="false">IF($A7090="","",INDEX(CARTAO_COMPRAS!$G:$G,INT((ROW()-2)/20)+2))</f>
        <v/>
      </c>
      <c r="G7090" s="5" t="str">
        <f aca="false">IF($A7090="","",INDEX(CARTAO_COMPRAS!$I:$I,INT((ROW()-2)/20)+2))</f>
        <v/>
      </c>
      <c r="H7090" s="4" t="str">
        <f aca="false">IF($A7090="","",EDATE(INDEX(CARTAO_COMPRAS!$J:$J,INT((ROW()-2)/20)+2),MOD(ROW()-2,20)))</f>
        <v/>
      </c>
      <c r="I7090" s="4" t="str">
        <f aca="false">IF($H7090="","",$H7090-WEEKDAY($H7090,2)+1)</f>
        <v/>
      </c>
      <c r="J7090" s="4" t="str">
        <f aca="false">IF($I7090="","",$I7090+6)</f>
        <v/>
      </c>
      <c r="K7090" s="6" t="str">
        <f aca="false">IF($H7090="","",DATE(YEAR($H7090),MONTH($H7090),1))</f>
        <v/>
      </c>
      <c r="L7090" s="0" t="str">
        <f aca="false">IF($A7090="","",INDEX(CARTAO_COMPRAS!$K:$K,INT((ROW()-2)/20)+2))</f>
        <v/>
      </c>
      <c r="M7090" s="0" t="str">
        <f aca="false">IF($A7090="","","Compra no cartão")</f>
        <v/>
      </c>
    </row>
    <row r="7091" customFormat="false" ht="13.5" hidden="false" customHeight="false" outlineLevel="0" collapsed="false">
      <c r="A7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1" s="0" t="str">
        <f aca="false">IF($A7091="","",INDEX(CARTAO_COMPRAS!$C:$C,INT((ROW()-2)/20)+2))</f>
        <v/>
      </c>
      <c r="C7091" s="0" t="str">
        <f aca="false">IF($A7091="","",INDEX(CARTAO_COMPRAS!$D:$D,INT((ROW()-2)/20)+2))</f>
        <v/>
      </c>
      <c r="D7091" s="0" t="str">
        <f aca="false">IF($A7091="","",INDEX(CARTAO_COMPRAS!$E:$E,INT((ROW()-2)/20)+2))</f>
        <v/>
      </c>
      <c r="E7091" s="0" t="str">
        <f aca="false">IF($A7091="","",INDEX(CARTAO_COMPRAS!$H:$H,INT((ROW()-2)/20)+2)+MOD(ROW()-2,20))</f>
        <v/>
      </c>
      <c r="F7091" s="0" t="str">
        <f aca="false">IF($A7091="","",INDEX(CARTAO_COMPRAS!$G:$G,INT((ROW()-2)/20)+2))</f>
        <v/>
      </c>
      <c r="G7091" s="5" t="str">
        <f aca="false">IF($A7091="","",INDEX(CARTAO_COMPRAS!$I:$I,INT((ROW()-2)/20)+2))</f>
        <v/>
      </c>
      <c r="H7091" s="4" t="str">
        <f aca="false">IF($A7091="","",EDATE(INDEX(CARTAO_COMPRAS!$J:$J,INT((ROW()-2)/20)+2),MOD(ROW()-2,20)))</f>
        <v/>
      </c>
      <c r="I7091" s="4" t="str">
        <f aca="false">IF($H7091="","",$H7091-WEEKDAY($H7091,2)+1)</f>
        <v/>
      </c>
      <c r="J7091" s="4" t="str">
        <f aca="false">IF($I7091="","",$I7091+6)</f>
        <v/>
      </c>
      <c r="K7091" s="6" t="str">
        <f aca="false">IF($H7091="","",DATE(YEAR($H7091),MONTH($H7091),1))</f>
        <v/>
      </c>
      <c r="L7091" s="0" t="str">
        <f aca="false">IF($A7091="","",INDEX(CARTAO_COMPRAS!$K:$K,INT((ROW()-2)/20)+2))</f>
        <v/>
      </c>
      <c r="M7091" s="0" t="str">
        <f aca="false">IF($A7091="","","Compra no cartão")</f>
        <v/>
      </c>
    </row>
    <row r="7092" customFormat="false" ht="13.5" hidden="false" customHeight="false" outlineLevel="0" collapsed="false">
      <c r="A7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2" s="0" t="str">
        <f aca="false">IF($A7092="","",INDEX(CARTAO_COMPRAS!$C:$C,INT((ROW()-2)/20)+2))</f>
        <v/>
      </c>
      <c r="C7092" s="0" t="str">
        <f aca="false">IF($A7092="","",INDEX(CARTAO_COMPRAS!$D:$D,INT((ROW()-2)/20)+2))</f>
        <v/>
      </c>
      <c r="D7092" s="0" t="str">
        <f aca="false">IF($A7092="","",INDEX(CARTAO_COMPRAS!$E:$E,INT((ROW()-2)/20)+2))</f>
        <v/>
      </c>
      <c r="E7092" s="0" t="str">
        <f aca="false">IF($A7092="","",INDEX(CARTAO_COMPRAS!$H:$H,INT((ROW()-2)/20)+2)+MOD(ROW()-2,20))</f>
        <v/>
      </c>
      <c r="F7092" s="0" t="str">
        <f aca="false">IF($A7092="","",INDEX(CARTAO_COMPRAS!$G:$G,INT((ROW()-2)/20)+2))</f>
        <v/>
      </c>
      <c r="G7092" s="5" t="str">
        <f aca="false">IF($A7092="","",INDEX(CARTAO_COMPRAS!$I:$I,INT((ROW()-2)/20)+2))</f>
        <v/>
      </c>
      <c r="H7092" s="4" t="str">
        <f aca="false">IF($A7092="","",EDATE(INDEX(CARTAO_COMPRAS!$J:$J,INT((ROW()-2)/20)+2),MOD(ROW()-2,20)))</f>
        <v/>
      </c>
      <c r="I7092" s="4" t="str">
        <f aca="false">IF($H7092="","",$H7092-WEEKDAY($H7092,2)+1)</f>
        <v/>
      </c>
      <c r="J7092" s="4" t="str">
        <f aca="false">IF($I7092="","",$I7092+6)</f>
        <v/>
      </c>
      <c r="K7092" s="6" t="str">
        <f aca="false">IF($H7092="","",DATE(YEAR($H7092),MONTH($H7092),1))</f>
        <v/>
      </c>
      <c r="L7092" s="0" t="str">
        <f aca="false">IF($A7092="","",INDEX(CARTAO_COMPRAS!$K:$K,INT((ROW()-2)/20)+2))</f>
        <v/>
      </c>
      <c r="M7092" s="0" t="str">
        <f aca="false">IF($A7092="","","Compra no cartão")</f>
        <v/>
      </c>
    </row>
    <row r="7093" customFormat="false" ht="13.5" hidden="false" customHeight="false" outlineLevel="0" collapsed="false">
      <c r="A7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3" s="0" t="str">
        <f aca="false">IF($A7093="","",INDEX(CARTAO_COMPRAS!$C:$C,INT((ROW()-2)/20)+2))</f>
        <v/>
      </c>
      <c r="C7093" s="0" t="str">
        <f aca="false">IF($A7093="","",INDEX(CARTAO_COMPRAS!$D:$D,INT((ROW()-2)/20)+2))</f>
        <v/>
      </c>
      <c r="D7093" s="0" t="str">
        <f aca="false">IF($A7093="","",INDEX(CARTAO_COMPRAS!$E:$E,INT((ROW()-2)/20)+2))</f>
        <v/>
      </c>
      <c r="E7093" s="0" t="str">
        <f aca="false">IF($A7093="","",INDEX(CARTAO_COMPRAS!$H:$H,INT((ROW()-2)/20)+2)+MOD(ROW()-2,20))</f>
        <v/>
      </c>
      <c r="F7093" s="0" t="str">
        <f aca="false">IF($A7093="","",INDEX(CARTAO_COMPRAS!$G:$G,INT((ROW()-2)/20)+2))</f>
        <v/>
      </c>
      <c r="G7093" s="5" t="str">
        <f aca="false">IF($A7093="","",INDEX(CARTAO_COMPRAS!$I:$I,INT((ROW()-2)/20)+2))</f>
        <v/>
      </c>
      <c r="H7093" s="4" t="str">
        <f aca="false">IF($A7093="","",EDATE(INDEX(CARTAO_COMPRAS!$J:$J,INT((ROW()-2)/20)+2),MOD(ROW()-2,20)))</f>
        <v/>
      </c>
      <c r="I7093" s="4" t="str">
        <f aca="false">IF($H7093="","",$H7093-WEEKDAY($H7093,2)+1)</f>
        <v/>
      </c>
      <c r="J7093" s="4" t="str">
        <f aca="false">IF($I7093="","",$I7093+6)</f>
        <v/>
      </c>
      <c r="K7093" s="6" t="str">
        <f aca="false">IF($H7093="","",DATE(YEAR($H7093),MONTH($H7093),1))</f>
        <v/>
      </c>
      <c r="L7093" s="0" t="str">
        <f aca="false">IF($A7093="","",INDEX(CARTAO_COMPRAS!$K:$K,INT((ROW()-2)/20)+2))</f>
        <v/>
      </c>
      <c r="M7093" s="0" t="str">
        <f aca="false">IF($A7093="","","Compra no cartão")</f>
        <v/>
      </c>
    </row>
    <row r="7094" customFormat="false" ht="13.5" hidden="false" customHeight="false" outlineLevel="0" collapsed="false">
      <c r="A7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4" s="0" t="str">
        <f aca="false">IF($A7094="","",INDEX(CARTAO_COMPRAS!$C:$C,INT((ROW()-2)/20)+2))</f>
        <v/>
      </c>
      <c r="C7094" s="0" t="str">
        <f aca="false">IF($A7094="","",INDEX(CARTAO_COMPRAS!$D:$D,INT((ROW()-2)/20)+2))</f>
        <v/>
      </c>
      <c r="D7094" s="0" t="str">
        <f aca="false">IF($A7094="","",INDEX(CARTAO_COMPRAS!$E:$E,INT((ROW()-2)/20)+2))</f>
        <v/>
      </c>
      <c r="E7094" s="0" t="str">
        <f aca="false">IF($A7094="","",INDEX(CARTAO_COMPRAS!$H:$H,INT((ROW()-2)/20)+2)+MOD(ROW()-2,20))</f>
        <v/>
      </c>
      <c r="F7094" s="0" t="str">
        <f aca="false">IF($A7094="","",INDEX(CARTAO_COMPRAS!$G:$G,INT((ROW()-2)/20)+2))</f>
        <v/>
      </c>
      <c r="G7094" s="5" t="str">
        <f aca="false">IF($A7094="","",INDEX(CARTAO_COMPRAS!$I:$I,INT((ROW()-2)/20)+2))</f>
        <v/>
      </c>
      <c r="H7094" s="4" t="str">
        <f aca="false">IF($A7094="","",EDATE(INDEX(CARTAO_COMPRAS!$J:$J,INT((ROW()-2)/20)+2),MOD(ROW()-2,20)))</f>
        <v/>
      </c>
      <c r="I7094" s="4" t="str">
        <f aca="false">IF($H7094="","",$H7094-WEEKDAY($H7094,2)+1)</f>
        <v/>
      </c>
      <c r="J7094" s="4" t="str">
        <f aca="false">IF($I7094="","",$I7094+6)</f>
        <v/>
      </c>
      <c r="K7094" s="6" t="str">
        <f aca="false">IF($H7094="","",DATE(YEAR($H7094),MONTH($H7094),1))</f>
        <v/>
      </c>
      <c r="L7094" s="0" t="str">
        <f aca="false">IF($A7094="","",INDEX(CARTAO_COMPRAS!$K:$K,INT((ROW()-2)/20)+2))</f>
        <v/>
      </c>
      <c r="M7094" s="0" t="str">
        <f aca="false">IF($A7094="","","Compra no cartão")</f>
        <v/>
      </c>
    </row>
    <row r="7095" customFormat="false" ht="13.5" hidden="false" customHeight="false" outlineLevel="0" collapsed="false">
      <c r="A7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5" s="0" t="str">
        <f aca="false">IF($A7095="","",INDEX(CARTAO_COMPRAS!$C:$C,INT((ROW()-2)/20)+2))</f>
        <v/>
      </c>
      <c r="C7095" s="0" t="str">
        <f aca="false">IF($A7095="","",INDEX(CARTAO_COMPRAS!$D:$D,INT((ROW()-2)/20)+2))</f>
        <v/>
      </c>
      <c r="D7095" s="0" t="str">
        <f aca="false">IF($A7095="","",INDEX(CARTAO_COMPRAS!$E:$E,INT((ROW()-2)/20)+2))</f>
        <v/>
      </c>
      <c r="E7095" s="0" t="str">
        <f aca="false">IF($A7095="","",INDEX(CARTAO_COMPRAS!$H:$H,INT((ROW()-2)/20)+2)+MOD(ROW()-2,20))</f>
        <v/>
      </c>
      <c r="F7095" s="0" t="str">
        <f aca="false">IF($A7095="","",INDEX(CARTAO_COMPRAS!$G:$G,INT((ROW()-2)/20)+2))</f>
        <v/>
      </c>
      <c r="G7095" s="5" t="str">
        <f aca="false">IF($A7095="","",INDEX(CARTAO_COMPRAS!$I:$I,INT((ROW()-2)/20)+2))</f>
        <v/>
      </c>
      <c r="H7095" s="4" t="str">
        <f aca="false">IF($A7095="","",EDATE(INDEX(CARTAO_COMPRAS!$J:$J,INT((ROW()-2)/20)+2),MOD(ROW()-2,20)))</f>
        <v/>
      </c>
      <c r="I7095" s="4" t="str">
        <f aca="false">IF($H7095="","",$H7095-WEEKDAY($H7095,2)+1)</f>
        <v/>
      </c>
      <c r="J7095" s="4" t="str">
        <f aca="false">IF($I7095="","",$I7095+6)</f>
        <v/>
      </c>
      <c r="K7095" s="6" t="str">
        <f aca="false">IF($H7095="","",DATE(YEAR($H7095),MONTH($H7095),1))</f>
        <v/>
      </c>
      <c r="L7095" s="0" t="str">
        <f aca="false">IF($A7095="","",INDEX(CARTAO_COMPRAS!$K:$K,INT((ROW()-2)/20)+2))</f>
        <v/>
      </c>
      <c r="M7095" s="0" t="str">
        <f aca="false">IF($A7095="","","Compra no cartão")</f>
        <v/>
      </c>
    </row>
    <row r="7096" customFormat="false" ht="13.5" hidden="false" customHeight="false" outlineLevel="0" collapsed="false">
      <c r="A7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6" s="0" t="str">
        <f aca="false">IF($A7096="","",INDEX(CARTAO_COMPRAS!$C:$C,INT((ROW()-2)/20)+2))</f>
        <v/>
      </c>
      <c r="C7096" s="0" t="str">
        <f aca="false">IF($A7096="","",INDEX(CARTAO_COMPRAS!$D:$D,INT((ROW()-2)/20)+2))</f>
        <v/>
      </c>
      <c r="D7096" s="0" t="str">
        <f aca="false">IF($A7096="","",INDEX(CARTAO_COMPRAS!$E:$E,INT((ROW()-2)/20)+2))</f>
        <v/>
      </c>
      <c r="E7096" s="0" t="str">
        <f aca="false">IF($A7096="","",INDEX(CARTAO_COMPRAS!$H:$H,INT((ROW()-2)/20)+2)+MOD(ROW()-2,20))</f>
        <v/>
      </c>
      <c r="F7096" s="0" t="str">
        <f aca="false">IF($A7096="","",INDEX(CARTAO_COMPRAS!$G:$G,INT((ROW()-2)/20)+2))</f>
        <v/>
      </c>
      <c r="G7096" s="5" t="str">
        <f aca="false">IF($A7096="","",INDEX(CARTAO_COMPRAS!$I:$I,INT((ROW()-2)/20)+2))</f>
        <v/>
      </c>
      <c r="H7096" s="4" t="str">
        <f aca="false">IF($A7096="","",EDATE(INDEX(CARTAO_COMPRAS!$J:$J,INT((ROW()-2)/20)+2),MOD(ROW()-2,20)))</f>
        <v/>
      </c>
      <c r="I7096" s="4" t="str">
        <f aca="false">IF($H7096="","",$H7096-WEEKDAY($H7096,2)+1)</f>
        <v/>
      </c>
      <c r="J7096" s="4" t="str">
        <f aca="false">IF($I7096="","",$I7096+6)</f>
        <v/>
      </c>
      <c r="K7096" s="6" t="str">
        <f aca="false">IF($H7096="","",DATE(YEAR($H7096),MONTH($H7096),1))</f>
        <v/>
      </c>
      <c r="L7096" s="0" t="str">
        <f aca="false">IF($A7096="","",INDEX(CARTAO_COMPRAS!$K:$K,INT((ROW()-2)/20)+2))</f>
        <v/>
      </c>
      <c r="M7096" s="0" t="str">
        <f aca="false">IF($A7096="","","Compra no cartão")</f>
        <v/>
      </c>
    </row>
    <row r="7097" customFormat="false" ht="13.5" hidden="false" customHeight="false" outlineLevel="0" collapsed="false">
      <c r="A7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7" s="0" t="str">
        <f aca="false">IF($A7097="","",INDEX(CARTAO_COMPRAS!$C:$C,INT((ROW()-2)/20)+2))</f>
        <v/>
      </c>
      <c r="C7097" s="0" t="str">
        <f aca="false">IF($A7097="","",INDEX(CARTAO_COMPRAS!$D:$D,INT((ROW()-2)/20)+2))</f>
        <v/>
      </c>
      <c r="D7097" s="0" t="str">
        <f aca="false">IF($A7097="","",INDEX(CARTAO_COMPRAS!$E:$E,INT((ROW()-2)/20)+2))</f>
        <v/>
      </c>
      <c r="E7097" s="0" t="str">
        <f aca="false">IF($A7097="","",INDEX(CARTAO_COMPRAS!$H:$H,INT((ROW()-2)/20)+2)+MOD(ROW()-2,20))</f>
        <v/>
      </c>
      <c r="F7097" s="0" t="str">
        <f aca="false">IF($A7097="","",INDEX(CARTAO_COMPRAS!$G:$G,INT((ROW()-2)/20)+2))</f>
        <v/>
      </c>
      <c r="G7097" s="5" t="str">
        <f aca="false">IF($A7097="","",INDEX(CARTAO_COMPRAS!$I:$I,INT((ROW()-2)/20)+2))</f>
        <v/>
      </c>
      <c r="H7097" s="4" t="str">
        <f aca="false">IF($A7097="","",EDATE(INDEX(CARTAO_COMPRAS!$J:$J,INT((ROW()-2)/20)+2),MOD(ROW()-2,20)))</f>
        <v/>
      </c>
      <c r="I7097" s="4" t="str">
        <f aca="false">IF($H7097="","",$H7097-WEEKDAY($H7097,2)+1)</f>
        <v/>
      </c>
      <c r="J7097" s="4" t="str">
        <f aca="false">IF($I7097="","",$I7097+6)</f>
        <v/>
      </c>
      <c r="K7097" s="6" t="str">
        <f aca="false">IF($H7097="","",DATE(YEAR($H7097),MONTH($H7097),1))</f>
        <v/>
      </c>
      <c r="L7097" s="0" t="str">
        <f aca="false">IF($A7097="","",INDEX(CARTAO_COMPRAS!$K:$K,INT((ROW()-2)/20)+2))</f>
        <v/>
      </c>
      <c r="M7097" s="0" t="str">
        <f aca="false">IF($A7097="","","Compra no cartão")</f>
        <v/>
      </c>
    </row>
    <row r="7098" customFormat="false" ht="13.5" hidden="false" customHeight="false" outlineLevel="0" collapsed="false">
      <c r="A7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8" s="0" t="str">
        <f aca="false">IF($A7098="","",INDEX(CARTAO_COMPRAS!$C:$C,INT((ROW()-2)/20)+2))</f>
        <v/>
      </c>
      <c r="C7098" s="0" t="str">
        <f aca="false">IF($A7098="","",INDEX(CARTAO_COMPRAS!$D:$D,INT((ROW()-2)/20)+2))</f>
        <v/>
      </c>
      <c r="D7098" s="0" t="str">
        <f aca="false">IF($A7098="","",INDEX(CARTAO_COMPRAS!$E:$E,INT((ROW()-2)/20)+2))</f>
        <v/>
      </c>
      <c r="E7098" s="0" t="str">
        <f aca="false">IF($A7098="","",INDEX(CARTAO_COMPRAS!$H:$H,INT((ROW()-2)/20)+2)+MOD(ROW()-2,20))</f>
        <v/>
      </c>
      <c r="F7098" s="0" t="str">
        <f aca="false">IF($A7098="","",INDEX(CARTAO_COMPRAS!$G:$G,INT((ROW()-2)/20)+2))</f>
        <v/>
      </c>
      <c r="G7098" s="5" t="str">
        <f aca="false">IF($A7098="","",INDEX(CARTAO_COMPRAS!$I:$I,INT((ROW()-2)/20)+2))</f>
        <v/>
      </c>
      <c r="H7098" s="4" t="str">
        <f aca="false">IF($A7098="","",EDATE(INDEX(CARTAO_COMPRAS!$J:$J,INT((ROW()-2)/20)+2),MOD(ROW()-2,20)))</f>
        <v/>
      </c>
      <c r="I7098" s="4" t="str">
        <f aca="false">IF($H7098="","",$H7098-WEEKDAY($H7098,2)+1)</f>
        <v/>
      </c>
      <c r="J7098" s="4" t="str">
        <f aca="false">IF($I7098="","",$I7098+6)</f>
        <v/>
      </c>
      <c r="K7098" s="6" t="str">
        <f aca="false">IF($H7098="","",DATE(YEAR($H7098),MONTH($H7098),1))</f>
        <v/>
      </c>
      <c r="L7098" s="0" t="str">
        <f aca="false">IF($A7098="","",INDEX(CARTAO_COMPRAS!$K:$K,INT((ROW()-2)/20)+2))</f>
        <v/>
      </c>
      <c r="M7098" s="0" t="str">
        <f aca="false">IF($A7098="","","Compra no cartão")</f>
        <v/>
      </c>
    </row>
    <row r="7099" customFormat="false" ht="13.5" hidden="false" customHeight="false" outlineLevel="0" collapsed="false">
      <c r="A7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099" s="0" t="str">
        <f aca="false">IF($A7099="","",INDEX(CARTAO_COMPRAS!$C:$C,INT((ROW()-2)/20)+2))</f>
        <v/>
      </c>
      <c r="C7099" s="0" t="str">
        <f aca="false">IF($A7099="","",INDEX(CARTAO_COMPRAS!$D:$D,INT((ROW()-2)/20)+2))</f>
        <v/>
      </c>
      <c r="D7099" s="0" t="str">
        <f aca="false">IF($A7099="","",INDEX(CARTAO_COMPRAS!$E:$E,INT((ROW()-2)/20)+2))</f>
        <v/>
      </c>
      <c r="E7099" s="0" t="str">
        <f aca="false">IF($A7099="","",INDEX(CARTAO_COMPRAS!$H:$H,INT((ROW()-2)/20)+2)+MOD(ROW()-2,20))</f>
        <v/>
      </c>
      <c r="F7099" s="0" t="str">
        <f aca="false">IF($A7099="","",INDEX(CARTAO_COMPRAS!$G:$G,INT((ROW()-2)/20)+2))</f>
        <v/>
      </c>
      <c r="G7099" s="5" t="str">
        <f aca="false">IF($A7099="","",INDEX(CARTAO_COMPRAS!$I:$I,INT((ROW()-2)/20)+2))</f>
        <v/>
      </c>
      <c r="H7099" s="4" t="str">
        <f aca="false">IF($A7099="","",EDATE(INDEX(CARTAO_COMPRAS!$J:$J,INT((ROW()-2)/20)+2),MOD(ROW()-2,20)))</f>
        <v/>
      </c>
      <c r="I7099" s="4" t="str">
        <f aca="false">IF($H7099="","",$H7099-WEEKDAY($H7099,2)+1)</f>
        <v/>
      </c>
      <c r="J7099" s="4" t="str">
        <f aca="false">IF($I7099="","",$I7099+6)</f>
        <v/>
      </c>
      <c r="K7099" s="6" t="str">
        <f aca="false">IF($H7099="","",DATE(YEAR($H7099),MONTH($H7099),1))</f>
        <v/>
      </c>
      <c r="L7099" s="0" t="str">
        <f aca="false">IF($A7099="","",INDEX(CARTAO_COMPRAS!$K:$K,INT((ROW()-2)/20)+2))</f>
        <v/>
      </c>
      <c r="M7099" s="0" t="str">
        <f aca="false">IF($A7099="","","Compra no cartão")</f>
        <v/>
      </c>
    </row>
    <row r="7100" customFormat="false" ht="13.5" hidden="false" customHeight="false" outlineLevel="0" collapsed="false">
      <c r="A7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0" s="0" t="str">
        <f aca="false">IF($A7100="","",INDEX(CARTAO_COMPRAS!$C:$C,INT((ROW()-2)/20)+2))</f>
        <v/>
      </c>
      <c r="C7100" s="0" t="str">
        <f aca="false">IF($A7100="","",INDEX(CARTAO_COMPRAS!$D:$D,INT((ROW()-2)/20)+2))</f>
        <v/>
      </c>
      <c r="D7100" s="0" t="str">
        <f aca="false">IF($A7100="","",INDEX(CARTAO_COMPRAS!$E:$E,INT((ROW()-2)/20)+2))</f>
        <v/>
      </c>
      <c r="E7100" s="0" t="str">
        <f aca="false">IF($A7100="","",INDEX(CARTAO_COMPRAS!$H:$H,INT((ROW()-2)/20)+2)+MOD(ROW()-2,20))</f>
        <v/>
      </c>
      <c r="F7100" s="0" t="str">
        <f aca="false">IF($A7100="","",INDEX(CARTAO_COMPRAS!$G:$G,INT((ROW()-2)/20)+2))</f>
        <v/>
      </c>
      <c r="G7100" s="5" t="str">
        <f aca="false">IF($A7100="","",INDEX(CARTAO_COMPRAS!$I:$I,INT((ROW()-2)/20)+2))</f>
        <v/>
      </c>
      <c r="H7100" s="4" t="str">
        <f aca="false">IF($A7100="","",EDATE(INDEX(CARTAO_COMPRAS!$J:$J,INT((ROW()-2)/20)+2),MOD(ROW()-2,20)))</f>
        <v/>
      </c>
      <c r="I7100" s="4" t="str">
        <f aca="false">IF($H7100="","",$H7100-WEEKDAY($H7100,2)+1)</f>
        <v/>
      </c>
      <c r="J7100" s="4" t="str">
        <f aca="false">IF($I7100="","",$I7100+6)</f>
        <v/>
      </c>
      <c r="K7100" s="6" t="str">
        <f aca="false">IF($H7100="","",DATE(YEAR($H7100),MONTH($H7100),1))</f>
        <v/>
      </c>
      <c r="L7100" s="0" t="str">
        <f aca="false">IF($A7100="","",INDEX(CARTAO_COMPRAS!$K:$K,INT((ROW()-2)/20)+2))</f>
        <v/>
      </c>
      <c r="M7100" s="0" t="str">
        <f aca="false">IF($A7100="","","Compra no cartão")</f>
        <v/>
      </c>
    </row>
    <row r="7101" customFormat="false" ht="13.5" hidden="false" customHeight="false" outlineLevel="0" collapsed="false">
      <c r="A7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1" s="0" t="str">
        <f aca="false">IF($A7101="","",INDEX(CARTAO_COMPRAS!$C:$C,INT((ROW()-2)/20)+2))</f>
        <v/>
      </c>
      <c r="C7101" s="0" t="str">
        <f aca="false">IF($A7101="","",INDEX(CARTAO_COMPRAS!$D:$D,INT((ROW()-2)/20)+2))</f>
        <v/>
      </c>
      <c r="D7101" s="0" t="str">
        <f aca="false">IF($A7101="","",INDEX(CARTAO_COMPRAS!$E:$E,INT((ROW()-2)/20)+2))</f>
        <v/>
      </c>
      <c r="E7101" s="0" t="str">
        <f aca="false">IF($A7101="","",INDEX(CARTAO_COMPRAS!$H:$H,INT((ROW()-2)/20)+2)+MOD(ROW()-2,20))</f>
        <v/>
      </c>
      <c r="F7101" s="0" t="str">
        <f aca="false">IF($A7101="","",INDEX(CARTAO_COMPRAS!$G:$G,INT((ROW()-2)/20)+2))</f>
        <v/>
      </c>
      <c r="G7101" s="5" t="str">
        <f aca="false">IF($A7101="","",INDEX(CARTAO_COMPRAS!$I:$I,INT((ROW()-2)/20)+2))</f>
        <v/>
      </c>
      <c r="H7101" s="4" t="str">
        <f aca="false">IF($A7101="","",EDATE(INDEX(CARTAO_COMPRAS!$J:$J,INT((ROW()-2)/20)+2),MOD(ROW()-2,20)))</f>
        <v/>
      </c>
      <c r="I7101" s="4" t="str">
        <f aca="false">IF($H7101="","",$H7101-WEEKDAY($H7101,2)+1)</f>
        <v/>
      </c>
      <c r="J7101" s="4" t="str">
        <f aca="false">IF($I7101="","",$I7101+6)</f>
        <v/>
      </c>
      <c r="K7101" s="6" t="str">
        <f aca="false">IF($H7101="","",DATE(YEAR($H7101),MONTH($H7101),1))</f>
        <v/>
      </c>
      <c r="L7101" s="0" t="str">
        <f aca="false">IF($A7101="","",INDEX(CARTAO_COMPRAS!$K:$K,INT((ROW()-2)/20)+2))</f>
        <v/>
      </c>
      <c r="M7101" s="0" t="str">
        <f aca="false">IF($A7101="","","Compra no cartão")</f>
        <v/>
      </c>
    </row>
    <row r="7102" customFormat="false" ht="13.5" hidden="false" customHeight="false" outlineLevel="0" collapsed="false">
      <c r="A71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2" s="0" t="str">
        <f aca="false">IF($A7102="","",INDEX(CARTAO_COMPRAS!$C:$C,INT((ROW()-2)/20)+2))</f>
        <v/>
      </c>
      <c r="C7102" s="0" t="str">
        <f aca="false">IF($A7102="","",INDEX(CARTAO_COMPRAS!$D:$D,INT((ROW()-2)/20)+2))</f>
        <v/>
      </c>
      <c r="D7102" s="0" t="str">
        <f aca="false">IF($A7102="","",INDEX(CARTAO_COMPRAS!$E:$E,INT((ROW()-2)/20)+2))</f>
        <v/>
      </c>
      <c r="E7102" s="0" t="str">
        <f aca="false">IF($A7102="","",INDEX(CARTAO_COMPRAS!$H:$H,INT((ROW()-2)/20)+2)+MOD(ROW()-2,20))</f>
        <v/>
      </c>
      <c r="F7102" s="0" t="str">
        <f aca="false">IF($A7102="","",INDEX(CARTAO_COMPRAS!$G:$G,INT((ROW()-2)/20)+2))</f>
        <v/>
      </c>
      <c r="G7102" s="5" t="str">
        <f aca="false">IF($A7102="","",INDEX(CARTAO_COMPRAS!$I:$I,INT((ROW()-2)/20)+2))</f>
        <v/>
      </c>
      <c r="H7102" s="4" t="str">
        <f aca="false">IF($A7102="","",EDATE(INDEX(CARTAO_COMPRAS!$J:$J,INT((ROW()-2)/20)+2),MOD(ROW()-2,20)))</f>
        <v/>
      </c>
      <c r="I7102" s="4" t="str">
        <f aca="false">IF($H7102="","",$H7102-WEEKDAY($H7102,2)+1)</f>
        <v/>
      </c>
      <c r="J7102" s="4" t="str">
        <f aca="false">IF($I7102="","",$I7102+6)</f>
        <v/>
      </c>
      <c r="K7102" s="6" t="str">
        <f aca="false">IF($H7102="","",DATE(YEAR($H7102),MONTH($H7102),1))</f>
        <v/>
      </c>
      <c r="L7102" s="0" t="str">
        <f aca="false">IF($A7102="","",INDEX(CARTAO_COMPRAS!$K:$K,INT((ROW()-2)/20)+2))</f>
        <v/>
      </c>
      <c r="M7102" s="0" t="str">
        <f aca="false">IF($A7102="","","Compra no cartão")</f>
        <v/>
      </c>
    </row>
    <row r="7103" customFormat="false" ht="13.5" hidden="false" customHeight="false" outlineLevel="0" collapsed="false">
      <c r="A7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3" s="0" t="str">
        <f aca="false">IF($A7103="","",INDEX(CARTAO_COMPRAS!$C:$C,INT((ROW()-2)/20)+2))</f>
        <v/>
      </c>
      <c r="C7103" s="0" t="str">
        <f aca="false">IF($A7103="","",INDEX(CARTAO_COMPRAS!$D:$D,INT((ROW()-2)/20)+2))</f>
        <v/>
      </c>
      <c r="D7103" s="0" t="str">
        <f aca="false">IF($A7103="","",INDEX(CARTAO_COMPRAS!$E:$E,INT((ROW()-2)/20)+2))</f>
        <v/>
      </c>
      <c r="E7103" s="0" t="str">
        <f aca="false">IF($A7103="","",INDEX(CARTAO_COMPRAS!$H:$H,INT((ROW()-2)/20)+2)+MOD(ROW()-2,20))</f>
        <v/>
      </c>
      <c r="F7103" s="0" t="str">
        <f aca="false">IF($A7103="","",INDEX(CARTAO_COMPRAS!$G:$G,INT((ROW()-2)/20)+2))</f>
        <v/>
      </c>
      <c r="G7103" s="5" t="str">
        <f aca="false">IF($A7103="","",INDEX(CARTAO_COMPRAS!$I:$I,INT((ROW()-2)/20)+2))</f>
        <v/>
      </c>
      <c r="H7103" s="4" t="str">
        <f aca="false">IF($A7103="","",EDATE(INDEX(CARTAO_COMPRAS!$J:$J,INT((ROW()-2)/20)+2),MOD(ROW()-2,20)))</f>
        <v/>
      </c>
      <c r="I7103" s="4" t="str">
        <f aca="false">IF($H7103="","",$H7103-WEEKDAY($H7103,2)+1)</f>
        <v/>
      </c>
      <c r="J7103" s="4" t="str">
        <f aca="false">IF($I7103="","",$I7103+6)</f>
        <v/>
      </c>
      <c r="K7103" s="6" t="str">
        <f aca="false">IF($H7103="","",DATE(YEAR($H7103),MONTH($H7103),1))</f>
        <v/>
      </c>
      <c r="L7103" s="0" t="str">
        <f aca="false">IF($A7103="","",INDEX(CARTAO_COMPRAS!$K:$K,INT((ROW()-2)/20)+2))</f>
        <v/>
      </c>
      <c r="M7103" s="0" t="str">
        <f aca="false">IF($A7103="","","Compra no cartão")</f>
        <v/>
      </c>
    </row>
    <row r="7104" customFormat="false" ht="13.5" hidden="false" customHeight="false" outlineLevel="0" collapsed="false">
      <c r="A7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4" s="0" t="str">
        <f aca="false">IF($A7104="","",INDEX(CARTAO_COMPRAS!$C:$C,INT((ROW()-2)/20)+2))</f>
        <v/>
      </c>
      <c r="C7104" s="0" t="str">
        <f aca="false">IF($A7104="","",INDEX(CARTAO_COMPRAS!$D:$D,INT((ROW()-2)/20)+2))</f>
        <v/>
      </c>
      <c r="D7104" s="0" t="str">
        <f aca="false">IF($A7104="","",INDEX(CARTAO_COMPRAS!$E:$E,INT((ROW()-2)/20)+2))</f>
        <v/>
      </c>
      <c r="E7104" s="0" t="str">
        <f aca="false">IF($A7104="","",INDEX(CARTAO_COMPRAS!$H:$H,INT((ROW()-2)/20)+2)+MOD(ROW()-2,20))</f>
        <v/>
      </c>
      <c r="F7104" s="0" t="str">
        <f aca="false">IF($A7104="","",INDEX(CARTAO_COMPRAS!$G:$G,INT((ROW()-2)/20)+2))</f>
        <v/>
      </c>
      <c r="G7104" s="5" t="str">
        <f aca="false">IF($A7104="","",INDEX(CARTAO_COMPRAS!$I:$I,INT((ROW()-2)/20)+2))</f>
        <v/>
      </c>
      <c r="H7104" s="4" t="str">
        <f aca="false">IF($A7104="","",EDATE(INDEX(CARTAO_COMPRAS!$J:$J,INT((ROW()-2)/20)+2),MOD(ROW()-2,20)))</f>
        <v/>
      </c>
      <c r="I7104" s="4" t="str">
        <f aca="false">IF($H7104="","",$H7104-WEEKDAY($H7104,2)+1)</f>
        <v/>
      </c>
      <c r="J7104" s="4" t="str">
        <f aca="false">IF($I7104="","",$I7104+6)</f>
        <v/>
      </c>
      <c r="K7104" s="6" t="str">
        <f aca="false">IF($H7104="","",DATE(YEAR($H7104),MONTH($H7104),1))</f>
        <v/>
      </c>
      <c r="L7104" s="0" t="str">
        <f aca="false">IF($A7104="","",INDEX(CARTAO_COMPRAS!$K:$K,INT((ROW()-2)/20)+2))</f>
        <v/>
      </c>
      <c r="M7104" s="0" t="str">
        <f aca="false">IF($A7104="","","Compra no cartão")</f>
        <v/>
      </c>
    </row>
    <row r="7105" customFormat="false" ht="13.5" hidden="false" customHeight="false" outlineLevel="0" collapsed="false">
      <c r="A7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5" s="0" t="str">
        <f aca="false">IF($A7105="","",INDEX(CARTAO_COMPRAS!$C:$C,INT((ROW()-2)/20)+2))</f>
        <v/>
      </c>
      <c r="C7105" s="0" t="str">
        <f aca="false">IF($A7105="","",INDEX(CARTAO_COMPRAS!$D:$D,INT((ROW()-2)/20)+2))</f>
        <v/>
      </c>
      <c r="D7105" s="0" t="str">
        <f aca="false">IF($A7105="","",INDEX(CARTAO_COMPRAS!$E:$E,INT((ROW()-2)/20)+2))</f>
        <v/>
      </c>
      <c r="E7105" s="0" t="str">
        <f aca="false">IF($A7105="","",INDEX(CARTAO_COMPRAS!$H:$H,INT((ROW()-2)/20)+2)+MOD(ROW()-2,20))</f>
        <v/>
      </c>
      <c r="F7105" s="0" t="str">
        <f aca="false">IF($A7105="","",INDEX(CARTAO_COMPRAS!$G:$G,INT((ROW()-2)/20)+2))</f>
        <v/>
      </c>
      <c r="G7105" s="5" t="str">
        <f aca="false">IF($A7105="","",INDEX(CARTAO_COMPRAS!$I:$I,INT((ROW()-2)/20)+2))</f>
        <v/>
      </c>
      <c r="H7105" s="4" t="str">
        <f aca="false">IF($A7105="","",EDATE(INDEX(CARTAO_COMPRAS!$J:$J,INT((ROW()-2)/20)+2),MOD(ROW()-2,20)))</f>
        <v/>
      </c>
      <c r="I7105" s="4" t="str">
        <f aca="false">IF($H7105="","",$H7105-WEEKDAY($H7105,2)+1)</f>
        <v/>
      </c>
      <c r="J7105" s="4" t="str">
        <f aca="false">IF($I7105="","",$I7105+6)</f>
        <v/>
      </c>
      <c r="K7105" s="6" t="str">
        <f aca="false">IF($H7105="","",DATE(YEAR($H7105),MONTH($H7105),1))</f>
        <v/>
      </c>
      <c r="L7105" s="0" t="str">
        <f aca="false">IF($A7105="","",INDEX(CARTAO_COMPRAS!$K:$K,INT((ROW()-2)/20)+2))</f>
        <v/>
      </c>
      <c r="M7105" s="0" t="str">
        <f aca="false">IF($A7105="","","Compra no cartão")</f>
        <v/>
      </c>
    </row>
    <row r="7106" customFormat="false" ht="13.5" hidden="false" customHeight="false" outlineLevel="0" collapsed="false">
      <c r="A7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6" s="0" t="str">
        <f aca="false">IF($A7106="","",INDEX(CARTAO_COMPRAS!$C:$C,INT((ROW()-2)/20)+2))</f>
        <v/>
      </c>
      <c r="C7106" s="0" t="str">
        <f aca="false">IF($A7106="","",INDEX(CARTAO_COMPRAS!$D:$D,INT((ROW()-2)/20)+2))</f>
        <v/>
      </c>
      <c r="D7106" s="0" t="str">
        <f aca="false">IF($A7106="","",INDEX(CARTAO_COMPRAS!$E:$E,INT((ROW()-2)/20)+2))</f>
        <v/>
      </c>
      <c r="E7106" s="0" t="str">
        <f aca="false">IF($A7106="","",INDEX(CARTAO_COMPRAS!$H:$H,INT((ROW()-2)/20)+2)+MOD(ROW()-2,20))</f>
        <v/>
      </c>
      <c r="F7106" s="0" t="str">
        <f aca="false">IF($A7106="","",INDEX(CARTAO_COMPRAS!$G:$G,INT((ROW()-2)/20)+2))</f>
        <v/>
      </c>
      <c r="G7106" s="5" t="str">
        <f aca="false">IF($A7106="","",INDEX(CARTAO_COMPRAS!$I:$I,INT((ROW()-2)/20)+2))</f>
        <v/>
      </c>
      <c r="H7106" s="4" t="str">
        <f aca="false">IF($A7106="","",EDATE(INDEX(CARTAO_COMPRAS!$J:$J,INT((ROW()-2)/20)+2),MOD(ROW()-2,20)))</f>
        <v/>
      </c>
      <c r="I7106" s="4" t="str">
        <f aca="false">IF($H7106="","",$H7106-WEEKDAY($H7106,2)+1)</f>
        <v/>
      </c>
      <c r="J7106" s="4" t="str">
        <f aca="false">IF($I7106="","",$I7106+6)</f>
        <v/>
      </c>
      <c r="K7106" s="6" t="str">
        <f aca="false">IF($H7106="","",DATE(YEAR($H7106),MONTH($H7106),1))</f>
        <v/>
      </c>
      <c r="L7106" s="0" t="str">
        <f aca="false">IF($A7106="","",INDEX(CARTAO_COMPRAS!$K:$K,INT((ROW()-2)/20)+2))</f>
        <v/>
      </c>
      <c r="M7106" s="0" t="str">
        <f aca="false">IF($A7106="","","Compra no cartão")</f>
        <v/>
      </c>
    </row>
    <row r="7107" customFormat="false" ht="13.5" hidden="false" customHeight="false" outlineLevel="0" collapsed="false">
      <c r="A7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7" s="0" t="str">
        <f aca="false">IF($A7107="","",INDEX(CARTAO_COMPRAS!$C:$C,INT((ROW()-2)/20)+2))</f>
        <v/>
      </c>
      <c r="C7107" s="0" t="str">
        <f aca="false">IF($A7107="","",INDEX(CARTAO_COMPRAS!$D:$D,INT((ROW()-2)/20)+2))</f>
        <v/>
      </c>
      <c r="D7107" s="0" t="str">
        <f aca="false">IF($A7107="","",INDEX(CARTAO_COMPRAS!$E:$E,INT((ROW()-2)/20)+2))</f>
        <v/>
      </c>
      <c r="E7107" s="0" t="str">
        <f aca="false">IF($A7107="","",INDEX(CARTAO_COMPRAS!$H:$H,INT((ROW()-2)/20)+2)+MOD(ROW()-2,20))</f>
        <v/>
      </c>
      <c r="F7107" s="0" t="str">
        <f aca="false">IF($A7107="","",INDEX(CARTAO_COMPRAS!$G:$G,INT((ROW()-2)/20)+2))</f>
        <v/>
      </c>
      <c r="G7107" s="5" t="str">
        <f aca="false">IF($A7107="","",INDEX(CARTAO_COMPRAS!$I:$I,INT((ROW()-2)/20)+2))</f>
        <v/>
      </c>
      <c r="H7107" s="4" t="str">
        <f aca="false">IF($A7107="","",EDATE(INDEX(CARTAO_COMPRAS!$J:$J,INT((ROW()-2)/20)+2),MOD(ROW()-2,20)))</f>
        <v/>
      </c>
      <c r="I7107" s="4" t="str">
        <f aca="false">IF($H7107="","",$H7107-WEEKDAY($H7107,2)+1)</f>
        <v/>
      </c>
      <c r="J7107" s="4" t="str">
        <f aca="false">IF($I7107="","",$I7107+6)</f>
        <v/>
      </c>
      <c r="K7107" s="6" t="str">
        <f aca="false">IF($H7107="","",DATE(YEAR($H7107),MONTH($H7107),1))</f>
        <v/>
      </c>
      <c r="L7107" s="0" t="str">
        <f aca="false">IF($A7107="","",INDEX(CARTAO_COMPRAS!$K:$K,INT((ROW()-2)/20)+2))</f>
        <v/>
      </c>
      <c r="M7107" s="0" t="str">
        <f aca="false">IF($A7107="","","Compra no cartão")</f>
        <v/>
      </c>
    </row>
    <row r="7108" customFormat="false" ht="13.5" hidden="false" customHeight="false" outlineLevel="0" collapsed="false">
      <c r="A7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8" s="0" t="str">
        <f aca="false">IF($A7108="","",INDEX(CARTAO_COMPRAS!$C:$C,INT((ROW()-2)/20)+2))</f>
        <v/>
      </c>
      <c r="C7108" s="0" t="str">
        <f aca="false">IF($A7108="","",INDEX(CARTAO_COMPRAS!$D:$D,INT((ROW()-2)/20)+2))</f>
        <v/>
      </c>
      <c r="D7108" s="0" t="str">
        <f aca="false">IF($A7108="","",INDEX(CARTAO_COMPRAS!$E:$E,INT((ROW()-2)/20)+2))</f>
        <v/>
      </c>
      <c r="E7108" s="0" t="str">
        <f aca="false">IF($A7108="","",INDEX(CARTAO_COMPRAS!$H:$H,INT((ROW()-2)/20)+2)+MOD(ROW()-2,20))</f>
        <v/>
      </c>
      <c r="F7108" s="0" t="str">
        <f aca="false">IF($A7108="","",INDEX(CARTAO_COMPRAS!$G:$G,INT((ROW()-2)/20)+2))</f>
        <v/>
      </c>
      <c r="G7108" s="5" t="str">
        <f aca="false">IF($A7108="","",INDEX(CARTAO_COMPRAS!$I:$I,INT((ROW()-2)/20)+2))</f>
        <v/>
      </c>
      <c r="H7108" s="4" t="str">
        <f aca="false">IF($A7108="","",EDATE(INDEX(CARTAO_COMPRAS!$J:$J,INT((ROW()-2)/20)+2),MOD(ROW()-2,20)))</f>
        <v/>
      </c>
      <c r="I7108" s="4" t="str">
        <f aca="false">IF($H7108="","",$H7108-WEEKDAY($H7108,2)+1)</f>
        <v/>
      </c>
      <c r="J7108" s="4" t="str">
        <f aca="false">IF($I7108="","",$I7108+6)</f>
        <v/>
      </c>
      <c r="K7108" s="6" t="str">
        <f aca="false">IF($H7108="","",DATE(YEAR($H7108),MONTH($H7108),1))</f>
        <v/>
      </c>
      <c r="L7108" s="0" t="str">
        <f aca="false">IF($A7108="","",INDEX(CARTAO_COMPRAS!$K:$K,INT((ROW()-2)/20)+2))</f>
        <v/>
      </c>
      <c r="M7108" s="0" t="str">
        <f aca="false">IF($A7108="","","Compra no cartão")</f>
        <v/>
      </c>
    </row>
    <row r="7109" customFormat="false" ht="13.5" hidden="false" customHeight="false" outlineLevel="0" collapsed="false">
      <c r="A7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09" s="0" t="str">
        <f aca="false">IF($A7109="","",INDEX(CARTAO_COMPRAS!$C:$C,INT((ROW()-2)/20)+2))</f>
        <v/>
      </c>
      <c r="C7109" s="0" t="str">
        <f aca="false">IF($A7109="","",INDEX(CARTAO_COMPRAS!$D:$D,INT((ROW()-2)/20)+2))</f>
        <v/>
      </c>
      <c r="D7109" s="0" t="str">
        <f aca="false">IF($A7109="","",INDEX(CARTAO_COMPRAS!$E:$E,INT((ROW()-2)/20)+2))</f>
        <v/>
      </c>
      <c r="E7109" s="0" t="str">
        <f aca="false">IF($A7109="","",INDEX(CARTAO_COMPRAS!$H:$H,INT((ROW()-2)/20)+2)+MOD(ROW()-2,20))</f>
        <v/>
      </c>
      <c r="F7109" s="0" t="str">
        <f aca="false">IF($A7109="","",INDEX(CARTAO_COMPRAS!$G:$G,INT((ROW()-2)/20)+2))</f>
        <v/>
      </c>
      <c r="G7109" s="5" t="str">
        <f aca="false">IF($A7109="","",INDEX(CARTAO_COMPRAS!$I:$I,INT((ROW()-2)/20)+2))</f>
        <v/>
      </c>
      <c r="H7109" s="4" t="str">
        <f aca="false">IF($A7109="","",EDATE(INDEX(CARTAO_COMPRAS!$J:$J,INT((ROW()-2)/20)+2),MOD(ROW()-2,20)))</f>
        <v/>
      </c>
      <c r="I7109" s="4" t="str">
        <f aca="false">IF($H7109="","",$H7109-WEEKDAY($H7109,2)+1)</f>
        <v/>
      </c>
      <c r="J7109" s="4" t="str">
        <f aca="false">IF($I7109="","",$I7109+6)</f>
        <v/>
      </c>
      <c r="K7109" s="6" t="str">
        <f aca="false">IF($H7109="","",DATE(YEAR($H7109),MONTH($H7109),1))</f>
        <v/>
      </c>
      <c r="L7109" s="0" t="str">
        <f aca="false">IF($A7109="","",INDEX(CARTAO_COMPRAS!$K:$K,INT((ROW()-2)/20)+2))</f>
        <v/>
      </c>
      <c r="M7109" s="0" t="str">
        <f aca="false">IF($A7109="","","Compra no cartão")</f>
        <v/>
      </c>
    </row>
    <row r="7110" customFormat="false" ht="13.5" hidden="false" customHeight="false" outlineLevel="0" collapsed="false">
      <c r="A7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0" s="0" t="str">
        <f aca="false">IF($A7110="","",INDEX(CARTAO_COMPRAS!$C:$C,INT((ROW()-2)/20)+2))</f>
        <v/>
      </c>
      <c r="C7110" s="0" t="str">
        <f aca="false">IF($A7110="","",INDEX(CARTAO_COMPRAS!$D:$D,INT((ROW()-2)/20)+2))</f>
        <v/>
      </c>
      <c r="D7110" s="0" t="str">
        <f aca="false">IF($A7110="","",INDEX(CARTAO_COMPRAS!$E:$E,INT((ROW()-2)/20)+2))</f>
        <v/>
      </c>
      <c r="E7110" s="0" t="str">
        <f aca="false">IF($A7110="","",INDEX(CARTAO_COMPRAS!$H:$H,INT((ROW()-2)/20)+2)+MOD(ROW()-2,20))</f>
        <v/>
      </c>
      <c r="F7110" s="0" t="str">
        <f aca="false">IF($A7110="","",INDEX(CARTAO_COMPRAS!$G:$G,INT((ROW()-2)/20)+2))</f>
        <v/>
      </c>
      <c r="G7110" s="5" t="str">
        <f aca="false">IF($A7110="","",INDEX(CARTAO_COMPRAS!$I:$I,INT((ROW()-2)/20)+2))</f>
        <v/>
      </c>
      <c r="H7110" s="4" t="str">
        <f aca="false">IF($A7110="","",EDATE(INDEX(CARTAO_COMPRAS!$J:$J,INT((ROW()-2)/20)+2),MOD(ROW()-2,20)))</f>
        <v/>
      </c>
      <c r="I7110" s="4" t="str">
        <f aca="false">IF($H7110="","",$H7110-WEEKDAY($H7110,2)+1)</f>
        <v/>
      </c>
      <c r="J7110" s="4" t="str">
        <f aca="false">IF($I7110="","",$I7110+6)</f>
        <v/>
      </c>
      <c r="K7110" s="6" t="str">
        <f aca="false">IF($H7110="","",DATE(YEAR($H7110),MONTH($H7110),1))</f>
        <v/>
      </c>
      <c r="L7110" s="0" t="str">
        <f aca="false">IF($A7110="","",INDEX(CARTAO_COMPRAS!$K:$K,INT((ROW()-2)/20)+2))</f>
        <v/>
      </c>
      <c r="M7110" s="0" t="str">
        <f aca="false">IF($A7110="","","Compra no cartão")</f>
        <v/>
      </c>
    </row>
    <row r="7111" customFormat="false" ht="13.5" hidden="false" customHeight="false" outlineLevel="0" collapsed="false">
      <c r="A7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1" s="0" t="str">
        <f aca="false">IF($A7111="","",INDEX(CARTAO_COMPRAS!$C:$C,INT((ROW()-2)/20)+2))</f>
        <v/>
      </c>
      <c r="C7111" s="0" t="str">
        <f aca="false">IF($A7111="","",INDEX(CARTAO_COMPRAS!$D:$D,INT((ROW()-2)/20)+2))</f>
        <v/>
      </c>
      <c r="D7111" s="0" t="str">
        <f aca="false">IF($A7111="","",INDEX(CARTAO_COMPRAS!$E:$E,INT((ROW()-2)/20)+2))</f>
        <v/>
      </c>
      <c r="E7111" s="0" t="str">
        <f aca="false">IF($A7111="","",INDEX(CARTAO_COMPRAS!$H:$H,INT((ROW()-2)/20)+2)+MOD(ROW()-2,20))</f>
        <v/>
      </c>
      <c r="F7111" s="0" t="str">
        <f aca="false">IF($A7111="","",INDEX(CARTAO_COMPRAS!$G:$G,INT((ROW()-2)/20)+2))</f>
        <v/>
      </c>
      <c r="G7111" s="5" t="str">
        <f aca="false">IF($A7111="","",INDEX(CARTAO_COMPRAS!$I:$I,INT((ROW()-2)/20)+2))</f>
        <v/>
      </c>
      <c r="H7111" s="4" t="str">
        <f aca="false">IF($A7111="","",EDATE(INDEX(CARTAO_COMPRAS!$J:$J,INT((ROW()-2)/20)+2),MOD(ROW()-2,20)))</f>
        <v/>
      </c>
      <c r="I7111" s="4" t="str">
        <f aca="false">IF($H7111="","",$H7111-WEEKDAY($H7111,2)+1)</f>
        <v/>
      </c>
      <c r="J7111" s="4" t="str">
        <f aca="false">IF($I7111="","",$I7111+6)</f>
        <v/>
      </c>
      <c r="K7111" s="6" t="str">
        <f aca="false">IF($H7111="","",DATE(YEAR($H7111),MONTH($H7111),1))</f>
        <v/>
      </c>
      <c r="L7111" s="0" t="str">
        <f aca="false">IF($A7111="","",INDEX(CARTAO_COMPRAS!$K:$K,INT((ROW()-2)/20)+2))</f>
        <v/>
      </c>
      <c r="M7111" s="0" t="str">
        <f aca="false">IF($A7111="","","Compra no cartão")</f>
        <v/>
      </c>
    </row>
    <row r="7112" customFormat="false" ht="13.5" hidden="false" customHeight="false" outlineLevel="0" collapsed="false">
      <c r="A7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2" s="0" t="str">
        <f aca="false">IF($A7112="","",INDEX(CARTAO_COMPRAS!$C:$C,INT((ROW()-2)/20)+2))</f>
        <v/>
      </c>
      <c r="C7112" s="0" t="str">
        <f aca="false">IF($A7112="","",INDEX(CARTAO_COMPRAS!$D:$D,INT((ROW()-2)/20)+2))</f>
        <v/>
      </c>
      <c r="D7112" s="0" t="str">
        <f aca="false">IF($A7112="","",INDEX(CARTAO_COMPRAS!$E:$E,INT((ROW()-2)/20)+2))</f>
        <v/>
      </c>
      <c r="E7112" s="0" t="str">
        <f aca="false">IF($A7112="","",INDEX(CARTAO_COMPRAS!$H:$H,INT((ROW()-2)/20)+2)+MOD(ROW()-2,20))</f>
        <v/>
      </c>
      <c r="F7112" s="0" t="str">
        <f aca="false">IF($A7112="","",INDEX(CARTAO_COMPRAS!$G:$G,INT((ROW()-2)/20)+2))</f>
        <v/>
      </c>
      <c r="G7112" s="5" t="str">
        <f aca="false">IF($A7112="","",INDEX(CARTAO_COMPRAS!$I:$I,INT((ROW()-2)/20)+2))</f>
        <v/>
      </c>
      <c r="H7112" s="4" t="str">
        <f aca="false">IF($A7112="","",EDATE(INDEX(CARTAO_COMPRAS!$J:$J,INT((ROW()-2)/20)+2),MOD(ROW()-2,20)))</f>
        <v/>
      </c>
      <c r="I7112" s="4" t="str">
        <f aca="false">IF($H7112="","",$H7112-WEEKDAY($H7112,2)+1)</f>
        <v/>
      </c>
      <c r="J7112" s="4" t="str">
        <f aca="false">IF($I7112="","",$I7112+6)</f>
        <v/>
      </c>
      <c r="K7112" s="6" t="str">
        <f aca="false">IF($H7112="","",DATE(YEAR($H7112),MONTH($H7112),1))</f>
        <v/>
      </c>
      <c r="L7112" s="0" t="str">
        <f aca="false">IF($A7112="","",INDEX(CARTAO_COMPRAS!$K:$K,INT((ROW()-2)/20)+2))</f>
        <v/>
      </c>
      <c r="M7112" s="0" t="str">
        <f aca="false">IF($A7112="","","Compra no cartão")</f>
        <v/>
      </c>
    </row>
    <row r="7113" customFormat="false" ht="13.5" hidden="false" customHeight="false" outlineLevel="0" collapsed="false">
      <c r="A7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3" s="0" t="str">
        <f aca="false">IF($A7113="","",INDEX(CARTAO_COMPRAS!$C:$C,INT((ROW()-2)/20)+2))</f>
        <v/>
      </c>
      <c r="C7113" s="0" t="str">
        <f aca="false">IF($A7113="","",INDEX(CARTAO_COMPRAS!$D:$D,INT((ROW()-2)/20)+2))</f>
        <v/>
      </c>
      <c r="D7113" s="0" t="str">
        <f aca="false">IF($A7113="","",INDEX(CARTAO_COMPRAS!$E:$E,INT((ROW()-2)/20)+2))</f>
        <v/>
      </c>
      <c r="E7113" s="0" t="str">
        <f aca="false">IF($A7113="","",INDEX(CARTAO_COMPRAS!$H:$H,INT((ROW()-2)/20)+2)+MOD(ROW()-2,20))</f>
        <v/>
      </c>
      <c r="F7113" s="0" t="str">
        <f aca="false">IF($A7113="","",INDEX(CARTAO_COMPRAS!$G:$G,INT((ROW()-2)/20)+2))</f>
        <v/>
      </c>
      <c r="G7113" s="5" t="str">
        <f aca="false">IF($A7113="","",INDEX(CARTAO_COMPRAS!$I:$I,INT((ROW()-2)/20)+2))</f>
        <v/>
      </c>
      <c r="H7113" s="4" t="str">
        <f aca="false">IF($A7113="","",EDATE(INDEX(CARTAO_COMPRAS!$J:$J,INT((ROW()-2)/20)+2),MOD(ROW()-2,20)))</f>
        <v/>
      </c>
      <c r="I7113" s="4" t="str">
        <f aca="false">IF($H7113="","",$H7113-WEEKDAY($H7113,2)+1)</f>
        <v/>
      </c>
      <c r="J7113" s="4" t="str">
        <f aca="false">IF($I7113="","",$I7113+6)</f>
        <v/>
      </c>
      <c r="K7113" s="6" t="str">
        <f aca="false">IF($H7113="","",DATE(YEAR($H7113),MONTH($H7113),1))</f>
        <v/>
      </c>
      <c r="L7113" s="0" t="str">
        <f aca="false">IF($A7113="","",INDEX(CARTAO_COMPRAS!$K:$K,INT((ROW()-2)/20)+2))</f>
        <v/>
      </c>
      <c r="M7113" s="0" t="str">
        <f aca="false">IF($A7113="","","Compra no cartão")</f>
        <v/>
      </c>
    </row>
    <row r="7114" customFormat="false" ht="13.5" hidden="false" customHeight="false" outlineLevel="0" collapsed="false">
      <c r="A7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4" s="0" t="str">
        <f aca="false">IF($A7114="","",INDEX(CARTAO_COMPRAS!$C:$C,INT((ROW()-2)/20)+2))</f>
        <v/>
      </c>
      <c r="C7114" s="0" t="str">
        <f aca="false">IF($A7114="","",INDEX(CARTAO_COMPRAS!$D:$D,INT((ROW()-2)/20)+2))</f>
        <v/>
      </c>
      <c r="D7114" s="0" t="str">
        <f aca="false">IF($A7114="","",INDEX(CARTAO_COMPRAS!$E:$E,INT((ROW()-2)/20)+2))</f>
        <v/>
      </c>
      <c r="E7114" s="0" t="str">
        <f aca="false">IF($A7114="","",INDEX(CARTAO_COMPRAS!$H:$H,INT((ROW()-2)/20)+2)+MOD(ROW()-2,20))</f>
        <v/>
      </c>
      <c r="F7114" s="0" t="str">
        <f aca="false">IF($A7114="","",INDEX(CARTAO_COMPRAS!$G:$G,INT((ROW()-2)/20)+2))</f>
        <v/>
      </c>
      <c r="G7114" s="5" t="str">
        <f aca="false">IF($A7114="","",INDEX(CARTAO_COMPRAS!$I:$I,INT((ROW()-2)/20)+2))</f>
        <v/>
      </c>
      <c r="H7114" s="4" t="str">
        <f aca="false">IF($A7114="","",EDATE(INDEX(CARTAO_COMPRAS!$J:$J,INT((ROW()-2)/20)+2),MOD(ROW()-2,20)))</f>
        <v/>
      </c>
      <c r="I7114" s="4" t="str">
        <f aca="false">IF($H7114="","",$H7114-WEEKDAY($H7114,2)+1)</f>
        <v/>
      </c>
      <c r="J7114" s="4" t="str">
        <f aca="false">IF($I7114="","",$I7114+6)</f>
        <v/>
      </c>
      <c r="K7114" s="6" t="str">
        <f aca="false">IF($H7114="","",DATE(YEAR($H7114),MONTH($H7114),1))</f>
        <v/>
      </c>
      <c r="L7114" s="0" t="str">
        <f aca="false">IF($A7114="","",INDEX(CARTAO_COMPRAS!$K:$K,INT((ROW()-2)/20)+2))</f>
        <v/>
      </c>
      <c r="M7114" s="0" t="str">
        <f aca="false">IF($A7114="","","Compra no cartão")</f>
        <v/>
      </c>
    </row>
    <row r="7115" customFormat="false" ht="13.5" hidden="false" customHeight="false" outlineLevel="0" collapsed="false">
      <c r="A7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5" s="0" t="str">
        <f aca="false">IF($A7115="","",INDEX(CARTAO_COMPRAS!$C:$C,INT((ROW()-2)/20)+2))</f>
        <v/>
      </c>
      <c r="C7115" s="0" t="str">
        <f aca="false">IF($A7115="","",INDEX(CARTAO_COMPRAS!$D:$D,INT((ROW()-2)/20)+2))</f>
        <v/>
      </c>
      <c r="D7115" s="0" t="str">
        <f aca="false">IF($A7115="","",INDEX(CARTAO_COMPRAS!$E:$E,INT((ROW()-2)/20)+2))</f>
        <v/>
      </c>
      <c r="E7115" s="0" t="str">
        <f aca="false">IF($A7115="","",INDEX(CARTAO_COMPRAS!$H:$H,INT((ROW()-2)/20)+2)+MOD(ROW()-2,20))</f>
        <v/>
      </c>
      <c r="F7115" s="0" t="str">
        <f aca="false">IF($A7115="","",INDEX(CARTAO_COMPRAS!$G:$G,INT((ROW()-2)/20)+2))</f>
        <v/>
      </c>
      <c r="G7115" s="5" t="str">
        <f aca="false">IF($A7115="","",INDEX(CARTAO_COMPRAS!$I:$I,INT((ROW()-2)/20)+2))</f>
        <v/>
      </c>
      <c r="H7115" s="4" t="str">
        <f aca="false">IF($A7115="","",EDATE(INDEX(CARTAO_COMPRAS!$J:$J,INT((ROW()-2)/20)+2),MOD(ROW()-2,20)))</f>
        <v/>
      </c>
      <c r="I7115" s="4" t="str">
        <f aca="false">IF($H7115="","",$H7115-WEEKDAY($H7115,2)+1)</f>
        <v/>
      </c>
      <c r="J7115" s="4" t="str">
        <f aca="false">IF($I7115="","",$I7115+6)</f>
        <v/>
      </c>
      <c r="K7115" s="6" t="str">
        <f aca="false">IF($H7115="","",DATE(YEAR($H7115),MONTH($H7115),1))</f>
        <v/>
      </c>
      <c r="L7115" s="0" t="str">
        <f aca="false">IF($A7115="","",INDEX(CARTAO_COMPRAS!$K:$K,INT((ROW()-2)/20)+2))</f>
        <v/>
      </c>
      <c r="M7115" s="0" t="str">
        <f aca="false">IF($A7115="","","Compra no cartão")</f>
        <v/>
      </c>
    </row>
    <row r="7116" customFormat="false" ht="13.5" hidden="false" customHeight="false" outlineLevel="0" collapsed="false">
      <c r="A7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6" s="0" t="str">
        <f aca="false">IF($A7116="","",INDEX(CARTAO_COMPRAS!$C:$C,INT((ROW()-2)/20)+2))</f>
        <v/>
      </c>
      <c r="C7116" s="0" t="str">
        <f aca="false">IF($A7116="","",INDEX(CARTAO_COMPRAS!$D:$D,INT((ROW()-2)/20)+2))</f>
        <v/>
      </c>
      <c r="D7116" s="0" t="str">
        <f aca="false">IF($A7116="","",INDEX(CARTAO_COMPRAS!$E:$E,INT((ROW()-2)/20)+2))</f>
        <v/>
      </c>
      <c r="E7116" s="0" t="str">
        <f aca="false">IF($A7116="","",INDEX(CARTAO_COMPRAS!$H:$H,INT((ROW()-2)/20)+2)+MOD(ROW()-2,20))</f>
        <v/>
      </c>
      <c r="F7116" s="0" t="str">
        <f aca="false">IF($A7116="","",INDEX(CARTAO_COMPRAS!$G:$G,INT((ROW()-2)/20)+2))</f>
        <v/>
      </c>
      <c r="G7116" s="5" t="str">
        <f aca="false">IF($A7116="","",INDEX(CARTAO_COMPRAS!$I:$I,INT((ROW()-2)/20)+2))</f>
        <v/>
      </c>
      <c r="H7116" s="4" t="str">
        <f aca="false">IF($A7116="","",EDATE(INDEX(CARTAO_COMPRAS!$J:$J,INT((ROW()-2)/20)+2),MOD(ROW()-2,20)))</f>
        <v/>
      </c>
      <c r="I7116" s="4" t="str">
        <f aca="false">IF($H7116="","",$H7116-WEEKDAY($H7116,2)+1)</f>
        <v/>
      </c>
      <c r="J7116" s="4" t="str">
        <f aca="false">IF($I7116="","",$I7116+6)</f>
        <v/>
      </c>
      <c r="K7116" s="6" t="str">
        <f aca="false">IF($H7116="","",DATE(YEAR($H7116),MONTH($H7116),1))</f>
        <v/>
      </c>
      <c r="L7116" s="0" t="str">
        <f aca="false">IF($A7116="","",INDEX(CARTAO_COMPRAS!$K:$K,INT((ROW()-2)/20)+2))</f>
        <v/>
      </c>
      <c r="M7116" s="0" t="str">
        <f aca="false">IF($A7116="","","Compra no cartão")</f>
        <v/>
      </c>
    </row>
    <row r="7117" customFormat="false" ht="13.5" hidden="false" customHeight="false" outlineLevel="0" collapsed="false">
      <c r="A7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7" s="0" t="str">
        <f aca="false">IF($A7117="","",INDEX(CARTAO_COMPRAS!$C:$C,INT((ROW()-2)/20)+2))</f>
        <v/>
      </c>
      <c r="C7117" s="0" t="str">
        <f aca="false">IF($A7117="","",INDEX(CARTAO_COMPRAS!$D:$D,INT((ROW()-2)/20)+2))</f>
        <v/>
      </c>
      <c r="D7117" s="0" t="str">
        <f aca="false">IF($A7117="","",INDEX(CARTAO_COMPRAS!$E:$E,INT((ROW()-2)/20)+2))</f>
        <v/>
      </c>
      <c r="E7117" s="0" t="str">
        <f aca="false">IF($A7117="","",INDEX(CARTAO_COMPRAS!$H:$H,INT((ROW()-2)/20)+2)+MOD(ROW()-2,20))</f>
        <v/>
      </c>
      <c r="F7117" s="0" t="str">
        <f aca="false">IF($A7117="","",INDEX(CARTAO_COMPRAS!$G:$G,INT((ROW()-2)/20)+2))</f>
        <v/>
      </c>
      <c r="G7117" s="5" t="str">
        <f aca="false">IF($A7117="","",INDEX(CARTAO_COMPRAS!$I:$I,INT((ROW()-2)/20)+2))</f>
        <v/>
      </c>
      <c r="H7117" s="4" t="str">
        <f aca="false">IF($A7117="","",EDATE(INDEX(CARTAO_COMPRAS!$J:$J,INT((ROW()-2)/20)+2),MOD(ROW()-2,20)))</f>
        <v/>
      </c>
      <c r="I7117" s="4" t="str">
        <f aca="false">IF($H7117="","",$H7117-WEEKDAY($H7117,2)+1)</f>
        <v/>
      </c>
      <c r="J7117" s="4" t="str">
        <f aca="false">IF($I7117="","",$I7117+6)</f>
        <v/>
      </c>
      <c r="K7117" s="6" t="str">
        <f aca="false">IF($H7117="","",DATE(YEAR($H7117),MONTH($H7117),1))</f>
        <v/>
      </c>
      <c r="L7117" s="0" t="str">
        <f aca="false">IF($A7117="","",INDEX(CARTAO_COMPRAS!$K:$K,INT((ROW()-2)/20)+2))</f>
        <v/>
      </c>
      <c r="M7117" s="0" t="str">
        <f aca="false">IF($A7117="","","Compra no cartão")</f>
        <v/>
      </c>
    </row>
    <row r="7118" customFormat="false" ht="13.5" hidden="false" customHeight="false" outlineLevel="0" collapsed="false">
      <c r="A7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8" s="0" t="str">
        <f aca="false">IF($A7118="","",INDEX(CARTAO_COMPRAS!$C:$C,INT((ROW()-2)/20)+2))</f>
        <v/>
      </c>
      <c r="C7118" s="0" t="str">
        <f aca="false">IF($A7118="","",INDEX(CARTAO_COMPRAS!$D:$D,INT((ROW()-2)/20)+2))</f>
        <v/>
      </c>
      <c r="D7118" s="0" t="str">
        <f aca="false">IF($A7118="","",INDEX(CARTAO_COMPRAS!$E:$E,INT((ROW()-2)/20)+2))</f>
        <v/>
      </c>
      <c r="E7118" s="0" t="str">
        <f aca="false">IF($A7118="","",INDEX(CARTAO_COMPRAS!$H:$H,INT((ROW()-2)/20)+2)+MOD(ROW()-2,20))</f>
        <v/>
      </c>
      <c r="F7118" s="0" t="str">
        <f aca="false">IF($A7118="","",INDEX(CARTAO_COMPRAS!$G:$G,INT((ROW()-2)/20)+2))</f>
        <v/>
      </c>
      <c r="G7118" s="5" t="str">
        <f aca="false">IF($A7118="","",INDEX(CARTAO_COMPRAS!$I:$I,INT((ROW()-2)/20)+2))</f>
        <v/>
      </c>
      <c r="H7118" s="4" t="str">
        <f aca="false">IF($A7118="","",EDATE(INDEX(CARTAO_COMPRAS!$J:$J,INT((ROW()-2)/20)+2),MOD(ROW()-2,20)))</f>
        <v/>
      </c>
      <c r="I7118" s="4" t="str">
        <f aca="false">IF($H7118="","",$H7118-WEEKDAY($H7118,2)+1)</f>
        <v/>
      </c>
      <c r="J7118" s="4" t="str">
        <f aca="false">IF($I7118="","",$I7118+6)</f>
        <v/>
      </c>
      <c r="K7118" s="6" t="str">
        <f aca="false">IF($H7118="","",DATE(YEAR($H7118),MONTH($H7118),1))</f>
        <v/>
      </c>
      <c r="L7118" s="0" t="str">
        <f aca="false">IF($A7118="","",INDEX(CARTAO_COMPRAS!$K:$K,INT((ROW()-2)/20)+2))</f>
        <v/>
      </c>
      <c r="M7118" s="0" t="str">
        <f aca="false">IF($A7118="","","Compra no cartão")</f>
        <v/>
      </c>
    </row>
    <row r="7119" customFormat="false" ht="13.5" hidden="false" customHeight="false" outlineLevel="0" collapsed="false">
      <c r="A7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19" s="0" t="str">
        <f aca="false">IF($A7119="","",INDEX(CARTAO_COMPRAS!$C:$C,INT((ROW()-2)/20)+2))</f>
        <v/>
      </c>
      <c r="C7119" s="0" t="str">
        <f aca="false">IF($A7119="","",INDEX(CARTAO_COMPRAS!$D:$D,INT((ROW()-2)/20)+2))</f>
        <v/>
      </c>
      <c r="D7119" s="0" t="str">
        <f aca="false">IF($A7119="","",INDEX(CARTAO_COMPRAS!$E:$E,INT((ROW()-2)/20)+2))</f>
        <v/>
      </c>
      <c r="E7119" s="0" t="str">
        <f aca="false">IF($A7119="","",INDEX(CARTAO_COMPRAS!$H:$H,INT((ROW()-2)/20)+2)+MOD(ROW()-2,20))</f>
        <v/>
      </c>
      <c r="F7119" s="0" t="str">
        <f aca="false">IF($A7119="","",INDEX(CARTAO_COMPRAS!$G:$G,INT((ROW()-2)/20)+2))</f>
        <v/>
      </c>
      <c r="G7119" s="5" t="str">
        <f aca="false">IF($A7119="","",INDEX(CARTAO_COMPRAS!$I:$I,INT((ROW()-2)/20)+2))</f>
        <v/>
      </c>
      <c r="H7119" s="4" t="str">
        <f aca="false">IF($A7119="","",EDATE(INDEX(CARTAO_COMPRAS!$J:$J,INT((ROW()-2)/20)+2),MOD(ROW()-2,20)))</f>
        <v/>
      </c>
      <c r="I7119" s="4" t="str">
        <f aca="false">IF($H7119="","",$H7119-WEEKDAY($H7119,2)+1)</f>
        <v/>
      </c>
      <c r="J7119" s="4" t="str">
        <f aca="false">IF($I7119="","",$I7119+6)</f>
        <v/>
      </c>
      <c r="K7119" s="6" t="str">
        <f aca="false">IF($H7119="","",DATE(YEAR($H7119),MONTH($H7119),1))</f>
        <v/>
      </c>
      <c r="L7119" s="0" t="str">
        <f aca="false">IF($A7119="","",INDEX(CARTAO_COMPRAS!$K:$K,INT((ROW()-2)/20)+2))</f>
        <v/>
      </c>
      <c r="M7119" s="0" t="str">
        <f aca="false">IF($A7119="","","Compra no cartão")</f>
        <v/>
      </c>
    </row>
    <row r="7120" customFormat="false" ht="13.5" hidden="false" customHeight="false" outlineLevel="0" collapsed="false">
      <c r="A7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0" s="0" t="str">
        <f aca="false">IF($A7120="","",INDEX(CARTAO_COMPRAS!$C:$C,INT((ROW()-2)/20)+2))</f>
        <v/>
      </c>
      <c r="C7120" s="0" t="str">
        <f aca="false">IF($A7120="","",INDEX(CARTAO_COMPRAS!$D:$D,INT((ROW()-2)/20)+2))</f>
        <v/>
      </c>
      <c r="D7120" s="0" t="str">
        <f aca="false">IF($A7120="","",INDEX(CARTAO_COMPRAS!$E:$E,INT((ROW()-2)/20)+2))</f>
        <v/>
      </c>
      <c r="E7120" s="0" t="str">
        <f aca="false">IF($A7120="","",INDEX(CARTAO_COMPRAS!$H:$H,INT((ROW()-2)/20)+2)+MOD(ROW()-2,20))</f>
        <v/>
      </c>
      <c r="F7120" s="0" t="str">
        <f aca="false">IF($A7120="","",INDEX(CARTAO_COMPRAS!$G:$G,INT((ROW()-2)/20)+2))</f>
        <v/>
      </c>
      <c r="G7120" s="5" t="str">
        <f aca="false">IF($A7120="","",INDEX(CARTAO_COMPRAS!$I:$I,INT((ROW()-2)/20)+2))</f>
        <v/>
      </c>
      <c r="H7120" s="4" t="str">
        <f aca="false">IF($A7120="","",EDATE(INDEX(CARTAO_COMPRAS!$J:$J,INT((ROW()-2)/20)+2),MOD(ROW()-2,20)))</f>
        <v/>
      </c>
      <c r="I7120" s="4" t="str">
        <f aca="false">IF($H7120="","",$H7120-WEEKDAY($H7120,2)+1)</f>
        <v/>
      </c>
      <c r="J7120" s="4" t="str">
        <f aca="false">IF($I7120="","",$I7120+6)</f>
        <v/>
      </c>
      <c r="K7120" s="6" t="str">
        <f aca="false">IF($H7120="","",DATE(YEAR($H7120),MONTH($H7120),1))</f>
        <v/>
      </c>
      <c r="L7120" s="0" t="str">
        <f aca="false">IF($A7120="","",INDEX(CARTAO_COMPRAS!$K:$K,INT((ROW()-2)/20)+2))</f>
        <v/>
      </c>
      <c r="M7120" s="0" t="str">
        <f aca="false">IF($A7120="","","Compra no cartão")</f>
        <v/>
      </c>
    </row>
    <row r="7121" customFormat="false" ht="13.5" hidden="false" customHeight="false" outlineLevel="0" collapsed="false">
      <c r="A7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1" s="0" t="str">
        <f aca="false">IF($A7121="","",INDEX(CARTAO_COMPRAS!$C:$C,INT((ROW()-2)/20)+2))</f>
        <v/>
      </c>
      <c r="C7121" s="0" t="str">
        <f aca="false">IF($A7121="","",INDEX(CARTAO_COMPRAS!$D:$D,INT((ROW()-2)/20)+2))</f>
        <v/>
      </c>
      <c r="D7121" s="0" t="str">
        <f aca="false">IF($A7121="","",INDEX(CARTAO_COMPRAS!$E:$E,INT((ROW()-2)/20)+2))</f>
        <v/>
      </c>
      <c r="E7121" s="0" t="str">
        <f aca="false">IF($A7121="","",INDEX(CARTAO_COMPRAS!$H:$H,INT((ROW()-2)/20)+2)+MOD(ROW()-2,20))</f>
        <v/>
      </c>
      <c r="F7121" s="0" t="str">
        <f aca="false">IF($A7121="","",INDEX(CARTAO_COMPRAS!$G:$G,INT((ROW()-2)/20)+2))</f>
        <v/>
      </c>
      <c r="G7121" s="5" t="str">
        <f aca="false">IF($A7121="","",INDEX(CARTAO_COMPRAS!$I:$I,INT((ROW()-2)/20)+2))</f>
        <v/>
      </c>
      <c r="H7121" s="4" t="str">
        <f aca="false">IF($A7121="","",EDATE(INDEX(CARTAO_COMPRAS!$J:$J,INT((ROW()-2)/20)+2),MOD(ROW()-2,20)))</f>
        <v/>
      </c>
      <c r="I7121" s="4" t="str">
        <f aca="false">IF($H7121="","",$H7121-WEEKDAY($H7121,2)+1)</f>
        <v/>
      </c>
      <c r="J7121" s="4" t="str">
        <f aca="false">IF($I7121="","",$I7121+6)</f>
        <v/>
      </c>
      <c r="K7121" s="6" t="str">
        <f aca="false">IF($H7121="","",DATE(YEAR($H7121),MONTH($H7121),1))</f>
        <v/>
      </c>
      <c r="L7121" s="0" t="str">
        <f aca="false">IF($A7121="","",INDEX(CARTAO_COMPRAS!$K:$K,INT((ROW()-2)/20)+2))</f>
        <v/>
      </c>
      <c r="M7121" s="0" t="str">
        <f aca="false">IF($A7121="","","Compra no cartão")</f>
        <v/>
      </c>
    </row>
    <row r="7122" customFormat="false" ht="13.5" hidden="false" customHeight="false" outlineLevel="0" collapsed="false">
      <c r="A71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2" s="0" t="str">
        <f aca="false">IF($A7122="","",INDEX(CARTAO_COMPRAS!$C:$C,INT((ROW()-2)/20)+2))</f>
        <v/>
      </c>
      <c r="C7122" s="0" t="str">
        <f aca="false">IF($A7122="","",INDEX(CARTAO_COMPRAS!$D:$D,INT((ROW()-2)/20)+2))</f>
        <v/>
      </c>
      <c r="D7122" s="0" t="str">
        <f aca="false">IF($A7122="","",INDEX(CARTAO_COMPRAS!$E:$E,INT((ROW()-2)/20)+2))</f>
        <v/>
      </c>
      <c r="E7122" s="0" t="str">
        <f aca="false">IF($A7122="","",INDEX(CARTAO_COMPRAS!$H:$H,INT((ROW()-2)/20)+2)+MOD(ROW()-2,20))</f>
        <v/>
      </c>
      <c r="F7122" s="0" t="str">
        <f aca="false">IF($A7122="","",INDEX(CARTAO_COMPRAS!$G:$G,INT((ROW()-2)/20)+2))</f>
        <v/>
      </c>
      <c r="G7122" s="5" t="str">
        <f aca="false">IF($A7122="","",INDEX(CARTAO_COMPRAS!$I:$I,INT((ROW()-2)/20)+2))</f>
        <v/>
      </c>
      <c r="H7122" s="4" t="str">
        <f aca="false">IF($A7122="","",EDATE(INDEX(CARTAO_COMPRAS!$J:$J,INT((ROW()-2)/20)+2),MOD(ROW()-2,20)))</f>
        <v/>
      </c>
      <c r="I7122" s="4" t="str">
        <f aca="false">IF($H7122="","",$H7122-WEEKDAY($H7122,2)+1)</f>
        <v/>
      </c>
      <c r="J7122" s="4" t="str">
        <f aca="false">IF($I7122="","",$I7122+6)</f>
        <v/>
      </c>
      <c r="K7122" s="6" t="str">
        <f aca="false">IF($H7122="","",DATE(YEAR($H7122),MONTH($H7122),1))</f>
        <v/>
      </c>
      <c r="L7122" s="0" t="str">
        <f aca="false">IF($A7122="","",INDEX(CARTAO_COMPRAS!$K:$K,INT((ROW()-2)/20)+2))</f>
        <v/>
      </c>
      <c r="M7122" s="0" t="str">
        <f aca="false">IF($A7122="","","Compra no cartão")</f>
        <v/>
      </c>
    </row>
    <row r="7123" customFormat="false" ht="13.5" hidden="false" customHeight="false" outlineLevel="0" collapsed="false">
      <c r="A7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3" s="0" t="str">
        <f aca="false">IF($A7123="","",INDEX(CARTAO_COMPRAS!$C:$C,INT((ROW()-2)/20)+2))</f>
        <v/>
      </c>
      <c r="C7123" s="0" t="str">
        <f aca="false">IF($A7123="","",INDEX(CARTAO_COMPRAS!$D:$D,INT((ROW()-2)/20)+2))</f>
        <v/>
      </c>
      <c r="D7123" s="0" t="str">
        <f aca="false">IF($A7123="","",INDEX(CARTAO_COMPRAS!$E:$E,INT((ROW()-2)/20)+2))</f>
        <v/>
      </c>
      <c r="E7123" s="0" t="str">
        <f aca="false">IF($A7123="","",INDEX(CARTAO_COMPRAS!$H:$H,INT((ROW()-2)/20)+2)+MOD(ROW()-2,20))</f>
        <v/>
      </c>
      <c r="F7123" s="0" t="str">
        <f aca="false">IF($A7123="","",INDEX(CARTAO_COMPRAS!$G:$G,INT((ROW()-2)/20)+2))</f>
        <v/>
      </c>
      <c r="G7123" s="5" t="str">
        <f aca="false">IF($A7123="","",INDEX(CARTAO_COMPRAS!$I:$I,INT((ROW()-2)/20)+2))</f>
        <v/>
      </c>
      <c r="H7123" s="4" t="str">
        <f aca="false">IF($A7123="","",EDATE(INDEX(CARTAO_COMPRAS!$J:$J,INT((ROW()-2)/20)+2),MOD(ROW()-2,20)))</f>
        <v/>
      </c>
      <c r="I7123" s="4" t="str">
        <f aca="false">IF($H7123="","",$H7123-WEEKDAY($H7123,2)+1)</f>
        <v/>
      </c>
      <c r="J7123" s="4" t="str">
        <f aca="false">IF($I7123="","",$I7123+6)</f>
        <v/>
      </c>
      <c r="K7123" s="6" t="str">
        <f aca="false">IF($H7123="","",DATE(YEAR($H7123),MONTH($H7123),1))</f>
        <v/>
      </c>
      <c r="L7123" s="0" t="str">
        <f aca="false">IF($A7123="","",INDEX(CARTAO_COMPRAS!$K:$K,INT((ROW()-2)/20)+2))</f>
        <v/>
      </c>
      <c r="M7123" s="0" t="str">
        <f aca="false">IF($A7123="","","Compra no cartão")</f>
        <v/>
      </c>
    </row>
    <row r="7124" customFormat="false" ht="13.5" hidden="false" customHeight="false" outlineLevel="0" collapsed="false">
      <c r="A7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4" s="0" t="str">
        <f aca="false">IF($A7124="","",INDEX(CARTAO_COMPRAS!$C:$C,INT((ROW()-2)/20)+2))</f>
        <v/>
      </c>
      <c r="C7124" s="0" t="str">
        <f aca="false">IF($A7124="","",INDEX(CARTAO_COMPRAS!$D:$D,INT((ROW()-2)/20)+2))</f>
        <v/>
      </c>
      <c r="D7124" s="0" t="str">
        <f aca="false">IF($A7124="","",INDEX(CARTAO_COMPRAS!$E:$E,INT((ROW()-2)/20)+2))</f>
        <v/>
      </c>
      <c r="E7124" s="0" t="str">
        <f aca="false">IF($A7124="","",INDEX(CARTAO_COMPRAS!$H:$H,INT((ROW()-2)/20)+2)+MOD(ROW()-2,20))</f>
        <v/>
      </c>
      <c r="F7124" s="0" t="str">
        <f aca="false">IF($A7124="","",INDEX(CARTAO_COMPRAS!$G:$G,INT((ROW()-2)/20)+2))</f>
        <v/>
      </c>
      <c r="G7124" s="5" t="str">
        <f aca="false">IF($A7124="","",INDEX(CARTAO_COMPRAS!$I:$I,INT((ROW()-2)/20)+2))</f>
        <v/>
      </c>
      <c r="H7124" s="4" t="str">
        <f aca="false">IF($A7124="","",EDATE(INDEX(CARTAO_COMPRAS!$J:$J,INT((ROW()-2)/20)+2),MOD(ROW()-2,20)))</f>
        <v/>
      </c>
      <c r="I7124" s="4" t="str">
        <f aca="false">IF($H7124="","",$H7124-WEEKDAY($H7124,2)+1)</f>
        <v/>
      </c>
      <c r="J7124" s="4" t="str">
        <f aca="false">IF($I7124="","",$I7124+6)</f>
        <v/>
      </c>
      <c r="K7124" s="6" t="str">
        <f aca="false">IF($H7124="","",DATE(YEAR($H7124),MONTH($H7124),1))</f>
        <v/>
      </c>
      <c r="L7124" s="0" t="str">
        <f aca="false">IF($A7124="","",INDEX(CARTAO_COMPRAS!$K:$K,INT((ROW()-2)/20)+2))</f>
        <v/>
      </c>
      <c r="M7124" s="0" t="str">
        <f aca="false">IF($A7124="","","Compra no cartão")</f>
        <v/>
      </c>
    </row>
    <row r="7125" customFormat="false" ht="13.5" hidden="false" customHeight="false" outlineLevel="0" collapsed="false">
      <c r="A7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5" s="0" t="str">
        <f aca="false">IF($A7125="","",INDEX(CARTAO_COMPRAS!$C:$C,INT((ROW()-2)/20)+2))</f>
        <v/>
      </c>
      <c r="C7125" s="0" t="str">
        <f aca="false">IF($A7125="","",INDEX(CARTAO_COMPRAS!$D:$D,INT((ROW()-2)/20)+2))</f>
        <v/>
      </c>
      <c r="D7125" s="0" t="str">
        <f aca="false">IF($A7125="","",INDEX(CARTAO_COMPRAS!$E:$E,INT((ROW()-2)/20)+2))</f>
        <v/>
      </c>
      <c r="E7125" s="0" t="str">
        <f aca="false">IF($A7125="","",INDEX(CARTAO_COMPRAS!$H:$H,INT((ROW()-2)/20)+2)+MOD(ROW()-2,20))</f>
        <v/>
      </c>
      <c r="F7125" s="0" t="str">
        <f aca="false">IF($A7125="","",INDEX(CARTAO_COMPRAS!$G:$G,INT((ROW()-2)/20)+2))</f>
        <v/>
      </c>
      <c r="G7125" s="5" t="str">
        <f aca="false">IF($A7125="","",INDEX(CARTAO_COMPRAS!$I:$I,INT((ROW()-2)/20)+2))</f>
        <v/>
      </c>
      <c r="H7125" s="4" t="str">
        <f aca="false">IF($A7125="","",EDATE(INDEX(CARTAO_COMPRAS!$J:$J,INT((ROW()-2)/20)+2),MOD(ROW()-2,20)))</f>
        <v/>
      </c>
      <c r="I7125" s="4" t="str">
        <f aca="false">IF($H7125="","",$H7125-WEEKDAY($H7125,2)+1)</f>
        <v/>
      </c>
      <c r="J7125" s="4" t="str">
        <f aca="false">IF($I7125="","",$I7125+6)</f>
        <v/>
      </c>
      <c r="K7125" s="6" t="str">
        <f aca="false">IF($H7125="","",DATE(YEAR($H7125),MONTH($H7125),1))</f>
        <v/>
      </c>
      <c r="L7125" s="0" t="str">
        <f aca="false">IF($A7125="","",INDEX(CARTAO_COMPRAS!$K:$K,INT((ROW()-2)/20)+2))</f>
        <v/>
      </c>
      <c r="M7125" s="0" t="str">
        <f aca="false">IF($A7125="","","Compra no cartão")</f>
        <v/>
      </c>
    </row>
    <row r="7126" customFormat="false" ht="13.5" hidden="false" customHeight="false" outlineLevel="0" collapsed="false">
      <c r="A7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6" s="0" t="str">
        <f aca="false">IF($A7126="","",INDEX(CARTAO_COMPRAS!$C:$C,INT((ROW()-2)/20)+2))</f>
        <v/>
      </c>
      <c r="C7126" s="0" t="str">
        <f aca="false">IF($A7126="","",INDEX(CARTAO_COMPRAS!$D:$D,INT((ROW()-2)/20)+2))</f>
        <v/>
      </c>
      <c r="D7126" s="0" t="str">
        <f aca="false">IF($A7126="","",INDEX(CARTAO_COMPRAS!$E:$E,INT((ROW()-2)/20)+2))</f>
        <v/>
      </c>
      <c r="E7126" s="0" t="str">
        <f aca="false">IF($A7126="","",INDEX(CARTAO_COMPRAS!$H:$H,INT((ROW()-2)/20)+2)+MOD(ROW()-2,20))</f>
        <v/>
      </c>
      <c r="F7126" s="0" t="str">
        <f aca="false">IF($A7126="","",INDEX(CARTAO_COMPRAS!$G:$G,INT((ROW()-2)/20)+2))</f>
        <v/>
      </c>
      <c r="G7126" s="5" t="str">
        <f aca="false">IF($A7126="","",INDEX(CARTAO_COMPRAS!$I:$I,INT((ROW()-2)/20)+2))</f>
        <v/>
      </c>
      <c r="H7126" s="4" t="str">
        <f aca="false">IF($A7126="","",EDATE(INDEX(CARTAO_COMPRAS!$J:$J,INT((ROW()-2)/20)+2),MOD(ROW()-2,20)))</f>
        <v/>
      </c>
      <c r="I7126" s="4" t="str">
        <f aca="false">IF($H7126="","",$H7126-WEEKDAY($H7126,2)+1)</f>
        <v/>
      </c>
      <c r="J7126" s="4" t="str">
        <f aca="false">IF($I7126="","",$I7126+6)</f>
        <v/>
      </c>
      <c r="K7126" s="6" t="str">
        <f aca="false">IF($H7126="","",DATE(YEAR($H7126),MONTH($H7126),1))</f>
        <v/>
      </c>
      <c r="L7126" s="0" t="str">
        <f aca="false">IF($A7126="","",INDEX(CARTAO_COMPRAS!$K:$K,INT((ROW()-2)/20)+2))</f>
        <v/>
      </c>
      <c r="M7126" s="0" t="str">
        <f aca="false">IF($A7126="","","Compra no cartão")</f>
        <v/>
      </c>
    </row>
    <row r="7127" customFormat="false" ht="13.5" hidden="false" customHeight="false" outlineLevel="0" collapsed="false">
      <c r="A7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7" s="0" t="str">
        <f aca="false">IF($A7127="","",INDEX(CARTAO_COMPRAS!$C:$C,INT((ROW()-2)/20)+2))</f>
        <v/>
      </c>
      <c r="C7127" s="0" t="str">
        <f aca="false">IF($A7127="","",INDEX(CARTAO_COMPRAS!$D:$D,INT((ROW()-2)/20)+2))</f>
        <v/>
      </c>
      <c r="D7127" s="0" t="str">
        <f aca="false">IF($A7127="","",INDEX(CARTAO_COMPRAS!$E:$E,INT((ROW()-2)/20)+2))</f>
        <v/>
      </c>
      <c r="E7127" s="0" t="str">
        <f aca="false">IF($A7127="","",INDEX(CARTAO_COMPRAS!$H:$H,INT((ROW()-2)/20)+2)+MOD(ROW()-2,20))</f>
        <v/>
      </c>
      <c r="F7127" s="0" t="str">
        <f aca="false">IF($A7127="","",INDEX(CARTAO_COMPRAS!$G:$G,INT((ROW()-2)/20)+2))</f>
        <v/>
      </c>
      <c r="G7127" s="5" t="str">
        <f aca="false">IF($A7127="","",INDEX(CARTAO_COMPRAS!$I:$I,INT((ROW()-2)/20)+2))</f>
        <v/>
      </c>
      <c r="H7127" s="4" t="str">
        <f aca="false">IF($A7127="","",EDATE(INDEX(CARTAO_COMPRAS!$J:$J,INT((ROW()-2)/20)+2),MOD(ROW()-2,20)))</f>
        <v/>
      </c>
      <c r="I7127" s="4" t="str">
        <f aca="false">IF($H7127="","",$H7127-WEEKDAY($H7127,2)+1)</f>
        <v/>
      </c>
      <c r="J7127" s="4" t="str">
        <f aca="false">IF($I7127="","",$I7127+6)</f>
        <v/>
      </c>
      <c r="K7127" s="6" t="str">
        <f aca="false">IF($H7127="","",DATE(YEAR($H7127),MONTH($H7127),1))</f>
        <v/>
      </c>
      <c r="L7127" s="0" t="str">
        <f aca="false">IF($A7127="","",INDEX(CARTAO_COMPRAS!$K:$K,INT((ROW()-2)/20)+2))</f>
        <v/>
      </c>
      <c r="M7127" s="0" t="str">
        <f aca="false">IF($A7127="","","Compra no cartão")</f>
        <v/>
      </c>
    </row>
    <row r="7128" customFormat="false" ht="13.5" hidden="false" customHeight="false" outlineLevel="0" collapsed="false">
      <c r="A7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8" s="0" t="str">
        <f aca="false">IF($A7128="","",INDEX(CARTAO_COMPRAS!$C:$C,INT((ROW()-2)/20)+2))</f>
        <v/>
      </c>
      <c r="C7128" s="0" t="str">
        <f aca="false">IF($A7128="","",INDEX(CARTAO_COMPRAS!$D:$D,INT((ROW()-2)/20)+2))</f>
        <v/>
      </c>
      <c r="D7128" s="0" t="str">
        <f aca="false">IF($A7128="","",INDEX(CARTAO_COMPRAS!$E:$E,INT((ROW()-2)/20)+2))</f>
        <v/>
      </c>
      <c r="E7128" s="0" t="str">
        <f aca="false">IF($A7128="","",INDEX(CARTAO_COMPRAS!$H:$H,INT((ROW()-2)/20)+2)+MOD(ROW()-2,20))</f>
        <v/>
      </c>
      <c r="F7128" s="0" t="str">
        <f aca="false">IF($A7128="","",INDEX(CARTAO_COMPRAS!$G:$G,INT((ROW()-2)/20)+2))</f>
        <v/>
      </c>
      <c r="G7128" s="5" t="str">
        <f aca="false">IF($A7128="","",INDEX(CARTAO_COMPRAS!$I:$I,INT((ROW()-2)/20)+2))</f>
        <v/>
      </c>
      <c r="H7128" s="4" t="str">
        <f aca="false">IF($A7128="","",EDATE(INDEX(CARTAO_COMPRAS!$J:$J,INT((ROW()-2)/20)+2),MOD(ROW()-2,20)))</f>
        <v/>
      </c>
      <c r="I7128" s="4" t="str">
        <f aca="false">IF($H7128="","",$H7128-WEEKDAY($H7128,2)+1)</f>
        <v/>
      </c>
      <c r="J7128" s="4" t="str">
        <f aca="false">IF($I7128="","",$I7128+6)</f>
        <v/>
      </c>
      <c r="K7128" s="6" t="str">
        <f aca="false">IF($H7128="","",DATE(YEAR($H7128),MONTH($H7128),1))</f>
        <v/>
      </c>
      <c r="L7128" s="0" t="str">
        <f aca="false">IF($A7128="","",INDEX(CARTAO_COMPRAS!$K:$K,INT((ROW()-2)/20)+2))</f>
        <v/>
      </c>
      <c r="M7128" s="0" t="str">
        <f aca="false">IF($A7128="","","Compra no cartão")</f>
        <v/>
      </c>
    </row>
    <row r="7129" customFormat="false" ht="13.5" hidden="false" customHeight="false" outlineLevel="0" collapsed="false">
      <c r="A7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29" s="0" t="str">
        <f aca="false">IF($A7129="","",INDEX(CARTAO_COMPRAS!$C:$C,INT((ROW()-2)/20)+2))</f>
        <v/>
      </c>
      <c r="C7129" s="0" t="str">
        <f aca="false">IF($A7129="","",INDEX(CARTAO_COMPRAS!$D:$D,INT((ROW()-2)/20)+2))</f>
        <v/>
      </c>
      <c r="D7129" s="0" t="str">
        <f aca="false">IF($A7129="","",INDEX(CARTAO_COMPRAS!$E:$E,INT((ROW()-2)/20)+2))</f>
        <v/>
      </c>
      <c r="E7129" s="0" t="str">
        <f aca="false">IF($A7129="","",INDEX(CARTAO_COMPRAS!$H:$H,INT((ROW()-2)/20)+2)+MOD(ROW()-2,20))</f>
        <v/>
      </c>
      <c r="F7129" s="0" t="str">
        <f aca="false">IF($A7129="","",INDEX(CARTAO_COMPRAS!$G:$G,INT((ROW()-2)/20)+2))</f>
        <v/>
      </c>
      <c r="G7129" s="5" t="str">
        <f aca="false">IF($A7129="","",INDEX(CARTAO_COMPRAS!$I:$I,INT((ROW()-2)/20)+2))</f>
        <v/>
      </c>
      <c r="H7129" s="4" t="str">
        <f aca="false">IF($A7129="","",EDATE(INDEX(CARTAO_COMPRAS!$J:$J,INT((ROW()-2)/20)+2),MOD(ROW()-2,20)))</f>
        <v/>
      </c>
      <c r="I7129" s="4" t="str">
        <f aca="false">IF($H7129="","",$H7129-WEEKDAY($H7129,2)+1)</f>
        <v/>
      </c>
      <c r="J7129" s="4" t="str">
        <f aca="false">IF($I7129="","",$I7129+6)</f>
        <v/>
      </c>
      <c r="K7129" s="6" t="str">
        <f aca="false">IF($H7129="","",DATE(YEAR($H7129),MONTH($H7129),1))</f>
        <v/>
      </c>
      <c r="L7129" s="0" t="str">
        <f aca="false">IF($A7129="","",INDEX(CARTAO_COMPRAS!$K:$K,INT((ROW()-2)/20)+2))</f>
        <v/>
      </c>
      <c r="M7129" s="0" t="str">
        <f aca="false">IF($A7129="","","Compra no cartão")</f>
        <v/>
      </c>
    </row>
    <row r="7130" customFormat="false" ht="13.5" hidden="false" customHeight="false" outlineLevel="0" collapsed="false">
      <c r="A7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0" s="0" t="str">
        <f aca="false">IF($A7130="","",INDEX(CARTAO_COMPRAS!$C:$C,INT((ROW()-2)/20)+2))</f>
        <v/>
      </c>
      <c r="C7130" s="0" t="str">
        <f aca="false">IF($A7130="","",INDEX(CARTAO_COMPRAS!$D:$D,INT((ROW()-2)/20)+2))</f>
        <v/>
      </c>
      <c r="D7130" s="0" t="str">
        <f aca="false">IF($A7130="","",INDEX(CARTAO_COMPRAS!$E:$E,INT((ROW()-2)/20)+2))</f>
        <v/>
      </c>
      <c r="E7130" s="0" t="str">
        <f aca="false">IF($A7130="","",INDEX(CARTAO_COMPRAS!$H:$H,INT((ROW()-2)/20)+2)+MOD(ROW()-2,20))</f>
        <v/>
      </c>
      <c r="F7130" s="0" t="str">
        <f aca="false">IF($A7130="","",INDEX(CARTAO_COMPRAS!$G:$G,INT((ROW()-2)/20)+2))</f>
        <v/>
      </c>
      <c r="G7130" s="5" t="str">
        <f aca="false">IF($A7130="","",INDEX(CARTAO_COMPRAS!$I:$I,INT((ROW()-2)/20)+2))</f>
        <v/>
      </c>
      <c r="H7130" s="4" t="str">
        <f aca="false">IF($A7130="","",EDATE(INDEX(CARTAO_COMPRAS!$J:$J,INT((ROW()-2)/20)+2),MOD(ROW()-2,20)))</f>
        <v/>
      </c>
      <c r="I7130" s="4" t="str">
        <f aca="false">IF($H7130="","",$H7130-WEEKDAY($H7130,2)+1)</f>
        <v/>
      </c>
      <c r="J7130" s="4" t="str">
        <f aca="false">IF($I7130="","",$I7130+6)</f>
        <v/>
      </c>
      <c r="K7130" s="6" t="str">
        <f aca="false">IF($H7130="","",DATE(YEAR($H7130),MONTH($H7130),1))</f>
        <v/>
      </c>
      <c r="L7130" s="0" t="str">
        <f aca="false">IF($A7130="","",INDEX(CARTAO_COMPRAS!$K:$K,INT((ROW()-2)/20)+2))</f>
        <v/>
      </c>
      <c r="M7130" s="0" t="str">
        <f aca="false">IF($A7130="","","Compra no cartão")</f>
        <v/>
      </c>
    </row>
    <row r="7131" customFormat="false" ht="13.5" hidden="false" customHeight="false" outlineLevel="0" collapsed="false">
      <c r="A7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1" s="0" t="str">
        <f aca="false">IF($A7131="","",INDEX(CARTAO_COMPRAS!$C:$C,INT((ROW()-2)/20)+2))</f>
        <v/>
      </c>
      <c r="C7131" s="0" t="str">
        <f aca="false">IF($A7131="","",INDEX(CARTAO_COMPRAS!$D:$D,INT((ROW()-2)/20)+2))</f>
        <v/>
      </c>
      <c r="D7131" s="0" t="str">
        <f aca="false">IF($A7131="","",INDEX(CARTAO_COMPRAS!$E:$E,INT((ROW()-2)/20)+2))</f>
        <v/>
      </c>
      <c r="E7131" s="0" t="str">
        <f aca="false">IF($A7131="","",INDEX(CARTAO_COMPRAS!$H:$H,INT((ROW()-2)/20)+2)+MOD(ROW()-2,20))</f>
        <v/>
      </c>
      <c r="F7131" s="0" t="str">
        <f aca="false">IF($A7131="","",INDEX(CARTAO_COMPRAS!$G:$G,INT((ROW()-2)/20)+2))</f>
        <v/>
      </c>
      <c r="G7131" s="5" t="str">
        <f aca="false">IF($A7131="","",INDEX(CARTAO_COMPRAS!$I:$I,INT((ROW()-2)/20)+2))</f>
        <v/>
      </c>
      <c r="H7131" s="4" t="str">
        <f aca="false">IF($A7131="","",EDATE(INDEX(CARTAO_COMPRAS!$J:$J,INT((ROW()-2)/20)+2),MOD(ROW()-2,20)))</f>
        <v/>
      </c>
      <c r="I7131" s="4" t="str">
        <f aca="false">IF($H7131="","",$H7131-WEEKDAY($H7131,2)+1)</f>
        <v/>
      </c>
      <c r="J7131" s="4" t="str">
        <f aca="false">IF($I7131="","",$I7131+6)</f>
        <v/>
      </c>
      <c r="K7131" s="6" t="str">
        <f aca="false">IF($H7131="","",DATE(YEAR($H7131),MONTH($H7131),1))</f>
        <v/>
      </c>
      <c r="L7131" s="0" t="str">
        <f aca="false">IF($A7131="","",INDEX(CARTAO_COMPRAS!$K:$K,INT((ROW()-2)/20)+2))</f>
        <v/>
      </c>
      <c r="M7131" s="0" t="str">
        <f aca="false">IF($A7131="","","Compra no cartão")</f>
        <v/>
      </c>
    </row>
    <row r="7132" customFormat="false" ht="13.5" hidden="false" customHeight="false" outlineLevel="0" collapsed="false">
      <c r="A7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2" s="0" t="str">
        <f aca="false">IF($A7132="","",INDEX(CARTAO_COMPRAS!$C:$C,INT((ROW()-2)/20)+2))</f>
        <v/>
      </c>
      <c r="C7132" s="0" t="str">
        <f aca="false">IF($A7132="","",INDEX(CARTAO_COMPRAS!$D:$D,INT((ROW()-2)/20)+2))</f>
        <v/>
      </c>
      <c r="D7132" s="0" t="str">
        <f aca="false">IF($A7132="","",INDEX(CARTAO_COMPRAS!$E:$E,INT((ROW()-2)/20)+2))</f>
        <v/>
      </c>
      <c r="E7132" s="0" t="str">
        <f aca="false">IF($A7132="","",INDEX(CARTAO_COMPRAS!$H:$H,INT((ROW()-2)/20)+2)+MOD(ROW()-2,20))</f>
        <v/>
      </c>
      <c r="F7132" s="0" t="str">
        <f aca="false">IF($A7132="","",INDEX(CARTAO_COMPRAS!$G:$G,INT((ROW()-2)/20)+2))</f>
        <v/>
      </c>
      <c r="G7132" s="5" t="str">
        <f aca="false">IF($A7132="","",INDEX(CARTAO_COMPRAS!$I:$I,INT((ROW()-2)/20)+2))</f>
        <v/>
      </c>
      <c r="H7132" s="4" t="str">
        <f aca="false">IF($A7132="","",EDATE(INDEX(CARTAO_COMPRAS!$J:$J,INT((ROW()-2)/20)+2),MOD(ROW()-2,20)))</f>
        <v/>
      </c>
      <c r="I7132" s="4" t="str">
        <f aca="false">IF($H7132="","",$H7132-WEEKDAY($H7132,2)+1)</f>
        <v/>
      </c>
      <c r="J7132" s="4" t="str">
        <f aca="false">IF($I7132="","",$I7132+6)</f>
        <v/>
      </c>
      <c r="K7132" s="6" t="str">
        <f aca="false">IF($H7132="","",DATE(YEAR($H7132),MONTH($H7132),1))</f>
        <v/>
      </c>
      <c r="L7132" s="0" t="str">
        <f aca="false">IF($A7132="","",INDEX(CARTAO_COMPRAS!$K:$K,INT((ROW()-2)/20)+2))</f>
        <v/>
      </c>
      <c r="M7132" s="0" t="str">
        <f aca="false">IF($A7132="","","Compra no cartão")</f>
        <v/>
      </c>
    </row>
    <row r="7133" customFormat="false" ht="13.5" hidden="false" customHeight="false" outlineLevel="0" collapsed="false">
      <c r="A7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3" s="0" t="str">
        <f aca="false">IF($A7133="","",INDEX(CARTAO_COMPRAS!$C:$C,INT((ROW()-2)/20)+2))</f>
        <v/>
      </c>
      <c r="C7133" s="0" t="str">
        <f aca="false">IF($A7133="","",INDEX(CARTAO_COMPRAS!$D:$D,INT((ROW()-2)/20)+2))</f>
        <v/>
      </c>
      <c r="D7133" s="0" t="str">
        <f aca="false">IF($A7133="","",INDEX(CARTAO_COMPRAS!$E:$E,INT((ROW()-2)/20)+2))</f>
        <v/>
      </c>
      <c r="E7133" s="0" t="str">
        <f aca="false">IF($A7133="","",INDEX(CARTAO_COMPRAS!$H:$H,INT((ROW()-2)/20)+2)+MOD(ROW()-2,20))</f>
        <v/>
      </c>
      <c r="F7133" s="0" t="str">
        <f aca="false">IF($A7133="","",INDEX(CARTAO_COMPRAS!$G:$G,INT((ROW()-2)/20)+2))</f>
        <v/>
      </c>
      <c r="G7133" s="5" t="str">
        <f aca="false">IF($A7133="","",INDEX(CARTAO_COMPRAS!$I:$I,INT((ROW()-2)/20)+2))</f>
        <v/>
      </c>
      <c r="H7133" s="4" t="str">
        <f aca="false">IF($A7133="","",EDATE(INDEX(CARTAO_COMPRAS!$J:$J,INT((ROW()-2)/20)+2),MOD(ROW()-2,20)))</f>
        <v/>
      </c>
      <c r="I7133" s="4" t="str">
        <f aca="false">IF($H7133="","",$H7133-WEEKDAY($H7133,2)+1)</f>
        <v/>
      </c>
      <c r="J7133" s="4" t="str">
        <f aca="false">IF($I7133="","",$I7133+6)</f>
        <v/>
      </c>
      <c r="K7133" s="6" t="str">
        <f aca="false">IF($H7133="","",DATE(YEAR($H7133),MONTH($H7133),1))</f>
        <v/>
      </c>
      <c r="L7133" s="0" t="str">
        <f aca="false">IF($A7133="","",INDEX(CARTAO_COMPRAS!$K:$K,INT((ROW()-2)/20)+2))</f>
        <v/>
      </c>
      <c r="M7133" s="0" t="str">
        <f aca="false">IF($A7133="","","Compra no cartão")</f>
        <v/>
      </c>
    </row>
    <row r="7134" customFormat="false" ht="13.5" hidden="false" customHeight="false" outlineLevel="0" collapsed="false">
      <c r="A7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4" s="0" t="str">
        <f aca="false">IF($A7134="","",INDEX(CARTAO_COMPRAS!$C:$C,INT((ROW()-2)/20)+2))</f>
        <v/>
      </c>
      <c r="C7134" s="0" t="str">
        <f aca="false">IF($A7134="","",INDEX(CARTAO_COMPRAS!$D:$D,INT((ROW()-2)/20)+2))</f>
        <v/>
      </c>
      <c r="D7134" s="0" t="str">
        <f aca="false">IF($A7134="","",INDEX(CARTAO_COMPRAS!$E:$E,INT((ROW()-2)/20)+2))</f>
        <v/>
      </c>
      <c r="E7134" s="0" t="str">
        <f aca="false">IF($A7134="","",INDEX(CARTAO_COMPRAS!$H:$H,INT((ROW()-2)/20)+2)+MOD(ROW()-2,20))</f>
        <v/>
      </c>
      <c r="F7134" s="0" t="str">
        <f aca="false">IF($A7134="","",INDEX(CARTAO_COMPRAS!$G:$G,INT((ROW()-2)/20)+2))</f>
        <v/>
      </c>
      <c r="G7134" s="5" t="str">
        <f aca="false">IF($A7134="","",INDEX(CARTAO_COMPRAS!$I:$I,INT((ROW()-2)/20)+2))</f>
        <v/>
      </c>
      <c r="H7134" s="4" t="str">
        <f aca="false">IF($A7134="","",EDATE(INDEX(CARTAO_COMPRAS!$J:$J,INT((ROW()-2)/20)+2),MOD(ROW()-2,20)))</f>
        <v/>
      </c>
      <c r="I7134" s="4" t="str">
        <f aca="false">IF($H7134="","",$H7134-WEEKDAY($H7134,2)+1)</f>
        <v/>
      </c>
      <c r="J7134" s="4" t="str">
        <f aca="false">IF($I7134="","",$I7134+6)</f>
        <v/>
      </c>
      <c r="K7134" s="6" t="str">
        <f aca="false">IF($H7134="","",DATE(YEAR($H7134),MONTH($H7134),1))</f>
        <v/>
      </c>
      <c r="L7134" s="0" t="str">
        <f aca="false">IF($A7134="","",INDEX(CARTAO_COMPRAS!$K:$K,INT((ROW()-2)/20)+2))</f>
        <v/>
      </c>
      <c r="M7134" s="0" t="str">
        <f aca="false">IF($A7134="","","Compra no cartão")</f>
        <v/>
      </c>
    </row>
    <row r="7135" customFormat="false" ht="13.5" hidden="false" customHeight="false" outlineLevel="0" collapsed="false">
      <c r="A7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5" s="0" t="str">
        <f aca="false">IF($A7135="","",INDEX(CARTAO_COMPRAS!$C:$C,INT((ROW()-2)/20)+2))</f>
        <v/>
      </c>
      <c r="C7135" s="0" t="str">
        <f aca="false">IF($A7135="","",INDEX(CARTAO_COMPRAS!$D:$D,INT((ROW()-2)/20)+2))</f>
        <v/>
      </c>
      <c r="D7135" s="0" t="str">
        <f aca="false">IF($A7135="","",INDEX(CARTAO_COMPRAS!$E:$E,INT((ROW()-2)/20)+2))</f>
        <v/>
      </c>
      <c r="E7135" s="0" t="str">
        <f aca="false">IF($A7135="","",INDEX(CARTAO_COMPRAS!$H:$H,INT((ROW()-2)/20)+2)+MOD(ROW()-2,20))</f>
        <v/>
      </c>
      <c r="F7135" s="0" t="str">
        <f aca="false">IF($A7135="","",INDEX(CARTAO_COMPRAS!$G:$G,INT((ROW()-2)/20)+2))</f>
        <v/>
      </c>
      <c r="G7135" s="5" t="str">
        <f aca="false">IF($A7135="","",INDEX(CARTAO_COMPRAS!$I:$I,INT((ROW()-2)/20)+2))</f>
        <v/>
      </c>
      <c r="H7135" s="4" t="str">
        <f aca="false">IF($A7135="","",EDATE(INDEX(CARTAO_COMPRAS!$J:$J,INT((ROW()-2)/20)+2),MOD(ROW()-2,20)))</f>
        <v/>
      </c>
      <c r="I7135" s="4" t="str">
        <f aca="false">IF($H7135="","",$H7135-WEEKDAY($H7135,2)+1)</f>
        <v/>
      </c>
      <c r="J7135" s="4" t="str">
        <f aca="false">IF($I7135="","",$I7135+6)</f>
        <v/>
      </c>
      <c r="K7135" s="6" t="str">
        <f aca="false">IF($H7135="","",DATE(YEAR($H7135),MONTH($H7135),1))</f>
        <v/>
      </c>
      <c r="L7135" s="0" t="str">
        <f aca="false">IF($A7135="","",INDEX(CARTAO_COMPRAS!$K:$K,INT((ROW()-2)/20)+2))</f>
        <v/>
      </c>
      <c r="M7135" s="0" t="str">
        <f aca="false">IF($A7135="","","Compra no cartão")</f>
        <v/>
      </c>
    </row>
    <row r="7136" customFormat="false" ht="13.5" hidden="false" customHeight="false" outlineLevel="0" collapsed="false">
      <c r="A7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6" s="0" t="str">
        <f aca="false">IF($A7136="","",INDEX(CARTAO_COMPRAS!$C:$C,INT((ROW()-2)/20)+2))</f>
        <v/>
      </c>
      <c r="C7136" s="0" t="str">
        <f aca="false">IF($A7136="","",INDEX(CARTAO_COMPRAS!$D:$D,INT((ROW()-2)/20)+2))</f>
        <v/>
      </c>
      <c r="D7136" s="0" t="str">
        <f aca="false">IF($A7136="","",INDEX(CARTAO_COMPRAS!$E:$E,INT((ROW()-2)/20)+2))</f>
        <v/>
      </c>
      <c r="E7136" s="0" t="str">
        <f aca="false">IF($A7136="","",INDEX(CARTAO_COMPRAS!$H:$H,INT((ROW()-2)/20)+2)+MOD(ROW()-2,20))</f>
        <v/>
      </c>
      <c r="F7136" s="0" t="str">
        <f aca="false">IF($A7136="","",INDEX(CARTAO_COMPRAS!$G:$G,INT((ROW()-2)/20)+2))</f>
        <v/>
      </c>
      <c r="G7136" s="5" t="str">
        <f aca="false">IF($A7136="","",INDEX(CARTAO_COMPRAS!$I:$I,INT((ROW()-2)/20)+2))</f>
        <v/>
      </c>
      <c r="H7136" s="4" t="str">
        <f aca="false">IF($A7136="","",EDATE(INDEX(CARTAO_COMPRAS!$J:$J,INT((ROW()-2)/20)+2),MOD(ROW()-2,20)))</f>
        <v/>
      </c>
      <c r="I7136" s="4" t="str">
        <f aca="false">IF($H7136="","",$H7136-WEEKDAY($H7136,2)+1)</f>
        <v/>
      </c>
      <c r="J7136" s="4" t="str">
        <f aca="false">IF($I7136="","",$I7136+6)</f>
        <v/>
      </c>
      <c r="K7136" s="6" t="str">
        <f aca="false">IF($H7136="","",DATE(YEAR($H7136),MONTH($H7136),1))</f>
        <v/>
      </c>
      <c r="L7136" s="0" t="str">
        <f aca="false">IF($A7136="","",INDEX(CARTAO_COMPRAS!$K:$K,INT((ROW()-2)/20)+2))</f>
        <v/>
      </c>
      <c r="M7136" s="0" t="str">
        <f aca="false">IF($A7136="","","Compra no cartão")</f>
        <v/>
      </c>
    </row>
    <row r="7137" customFormat="false" ht="13.5" hidden="false" customHeight="false" outlineLevel="0" collapsed="false">
      <c r="A7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7" s="0" t="str">
        <f aca="false">IF($A7137="","",INDEX(CARTAO_COMPRAS!$C:$C,INT((ROW()-2)/20)+2))</f>
        <v/>
      </c>
      <c r="C7137" s="0" t="str">
        <f aca="false">IF($A7137="","",INDEX(CARTAO_COMPRAS!$D:$D,INT((ROW()-2)/20)+2))</f>
        <v/>
      </c>
      <c r="D7137" s="0" t="str">
        <f aca="false">IF($A7137="","",INDEX(CARTAO_COMPRAS!$E:$E,INT((ROW()-2)/20)+2))</f>
        <v/>
      </c>
      <c r="E7137" s="0" t="str">
        <f aca="false">IF($A7137="","",INDEX(CARTAO_COMPRAS!$H:$H,INT((ROW()-2)/20)+2)+MOD(ROW()-2,20))</f>
        <v/>
      </c>
      <c r="F7137" s="0" t="str">
        <f aca="false">IF($A7137="","",INDEX(CARTAO_COMPRAS!$G:$G,INT((ROW()-2)/20)+2))</f>
        <v/>
      </c>
      <c r="G7137" s="5" t="str">
        <f aca="false">IF($A7137="","",INDEX(CARTAO_COMPRAS!$I:$I,INT((ROW()-2)/20)+2))</f>
        <v/>
      </c>
      <c r="H7137" s="4" t="str">
        <f aca="false">IF($A7137="","",EDATE(INDEX(CARTAO_COMPRAS!$J:$J,INT((ROW()-2)/20)+2),MOD(ROW()-2,20)))</f>
        <v/>
      </c>
      <c r="I7137" s="4" t="str">
        <f aca="false">IF($H7137="","",$H7137-WEEKDAY($H7137,2)+1)</f>
        <v/>
      </c>
      <c r="J7137" s="4" t="str">
        <f aca="false">IF($I7137="","",$I7137+6)</f>
        <v/>
      </c>
      <c r="K7137" s="6" t="str">
        <f aca="false">IF($H7137="","",DATE(YEAR($H7137),MONTH($H7137),1))</f>
        <v/>
      </c>
      <c r="L7137" s="0" t="str">
        <f aca="false">IF($A7137="","",INDEX(CARTAO_COMPRAS!$K:$K,INT((ROW()-2)/20)+2))</f>
        <v/>
      </c>
      <c r="M7137" s="0" t="str">
        <f aca="false">IF($A7137="","","Compra no cartão")</f>
        <v/>
      </c>
    </row>
    <row r="7138" customFormat="false" ht="13.5" hidden="false" customHeight="false" outlineLevel="0" collapsed="false">
      <c r="A7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8" s="0" t="str">
        <f aca="false">IF($A7138="","",INDEX(CARTAO_COMPRAS!$C:$C,INT((ROW()-2)/20)+2))</f>
        <v/>
      </c>
      <c r="C7138" s="0" t="str">
        <f aca="false">IF($A7138="","",INDEX(CARTAO_COMPRAS!$D:$D,INT((ROW()-2)/20)+2))</f>
        <v/>
      </c>
      <c r="D7138" s="0" t="str">
        <f aca="false">IF($A7138="","",INDEX(CARTAO_COMPRAS!$E:$E,INT((ROW()-2)/20)+2))</f>
        <v/>
      </c>
      <c r="E7138" s="0" t="str">
        <f aca="false">IF($A7138="","",INDEX(CARTAO_COMPRAS!$H:$H,INT((ROW()-2)/20)+2)+MOD(ROW()-2,20))</f>
        <v/>
      </c>
      <c r="F7138" s="0" t="str">
        <f aca="false">IF($A7138="","",INDEX(CARTAO_COMPRAS!$G:$G,INT((ROW()-2)/20)+2))</f>
        <v/>
      </c>
      <c r="G7138" s="5" t="str">
        <f aca="false">IF($A7138="","",INDEX(CARTAO_COMPRAS!$I:$I,INT((ROW()-2)/20)+2))</f>
        <v/>
      </c>
      <c r="H7138" s="4" t="str">
        <f aca="false">IF($A7138="","",EDATE(INDEX(CARTAO_COMPRAS!$J:$J,INT((ROW()-2)/20)+2),MOD(ROW()-2,20)))</f>
        <v/>
      </c>
      <c r="I7138" s="4" t="str">
        <f aca="false">IF($H7138="","",$H7138-WEEKDAY($H7138,2)+1)</f>
        <v/>
      </c>
      <c r="J7138" s="4" t="str">
        <f aca="false">IF($I7138="","",$I7138+6)</f>
        <v/>
      </c>
      <c r="K7138" s="6" t="str">
        <f aca="false">IF($H7138="","",DATE(YEAR($H7138),MONTH($H7138),1))</f>
        <v/>
      </c>
      <c r="L7138" s="0" t="str">
        <f aca="false">IF($A7138="","",INDEX(CARTAO_COMPRAS!$K:$K,INT((ROW()-2)/20)+2))</f>
        <v/>
      </c>
      <c r="M7138" s="0" t="str">
        <f aca="false">IF($A7138="","","Compra no cartão")</f>
        <v/>
      </c>
    </row>
    <row r="7139" customFormat="false" ht="13.5" hidden="false" customHeight="false" outlineLevel="0" collapsed="false">
      <c r="A7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39" s="0" t="str">
        <f aca="false">IF($A7139="","",INDEX(CARTAO_COMPRAS!$C:$C,INT((ROW()-2)/20)+2))</f>
        <v/>
      </c>
      <c r="C7139" s="0" t="str">
        <f aca="false">IF($A7139="","",INDEX(CARTAO_COMPRAS!$D:$D,INT((ROW()-2)/20)+2))</f>
        <v/>
      </c>
      <c r="D7139" s="0" t="str">
        <f aca="false">IF($A7139="","",INDEX(CARTAO_COMPRAS!$E:$E,INT((ROW()-2)/20)+2))</f>
        <v/>
      </c>
      <c r="E7139" s="0" t="str">
        <f aca="false">IF($A7139="","",INDEX(CARTAO_COMPRAS!$H:$H,INT((ROW()-2)/20)+2)+MOD(ROW()-2,20))</f>
        <v/>
      </c>
      <c r="F7139" s="0" t="str">
        <f aca="false">IF($A7139="","",INDEX(CARTAO_COMPRAS!$G:$G,INT((ROW()-2)/20)+2))</f>
        <v/>
      </c>
      <c r="G7139" s="5" t="str">
        <f aca="false">IF($A7139="","",INDEX(CARTAO_COMPRAS!$I:$I,INT((ROW()-2)/20)+2))</f>
        <v/>
      </c>
      <c r="H7139" s="4" t="str">
        <f aca="false">IF($A7139="","",EDATE(INDEX(CARTAO_COMPRAS!$J:$J,INT((ROW()-2)/20)+2),MOD(ROW()-2,20)))</f>
        <v/>
      </c>
      <c r="I7139" s="4" t="str">
        <f aca="false">IF($H7139="","",$H7139-WEEKDAY($H7139,2)+1)</f>
        <v/>
      </c>
      <c r="J7139" s="4" t="str">
        <f aca="false">IF($I7139="","",$I7139+6)</f>
        <v/>
      </c>
      <c r="K7139" s="6" t="str">
        <f aca="false">IF($H7139="","",DATE(YEAR($H7139),MONTH($H7139),1))</f>
        <v/>
      </c>
      <c r="L7139" s="0" t="str">
        <f aca="false">IF($A7139="","",INDEX(CARTAO_COMPRAS!$K:$K,INT((ROW()-2)/20)+2))</f>
        <v/>
      </c>
      <c r="M7139" s="0" t="str">
        <f aca="false">IF($A7139="","","Compra no cartão")</f>
        <v/>
      </c>
    </row>
    <row r="7140" customFormat="false" ht="13.5" hidden="false" customHeight="false" outlineLevel="0" collapsed="false">
      <c r="A7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0" s="0" t="str">
        <f aca="false">IF($A7140="","",INDEX(CARTAO_COMPRAS!$C:$C,INT((ROW()-2)/20)+2))</f>
        <v/>
      </c>
      <c r="C7140" s="0" t="str">
        <f aca="false">IF($A7140="","",INDEX(CARTAO_COMPRAS!$D:$D,INT((ROW()-2)/20)+2))</f>
        <v/>
      </c>
      <c r="D7140" s="0" t="str">
        <f aca="false">IF($A7140="","",INDEX(CARTAO_COMPRAS!$E:$E,INT((ROW()-2)/20)+2))</f>
        <v/>
      </c>
      <c r="E7140" s="0" t="str">
        <f aca="false">IF($A7140="","",INDEX(CARTAO_COMPRAS!$H:$H,INT((ROW()-2)/20)+2)+MOD(ROW()-2,20))</f>
        <v/>
      </c>
      <c r="F7140" s="0" t="str">
        <f aca="false">IF($A7140="","",INDEX(CARTAO_COMPRAS!$G:$G,INT((ROW()-2)/20)+2))</f>
        <v/>
      </c>
      <c r="G7140" s="5" t="str">
        <f aca="false">IF($A7140="","",INDEX(CARTAO_COMPRAS!$I:$I,INT((ROW()-2)/20)+2))</f>
        <v/>
      </c>
      <c r="H7140" s="4" t="str">
        <f aca="false">IF($A7140="","",EDATE(INDEX(CARTAO_COMPRAS!$J:$J,INT((ROW()-2)/20)+2),MOD(ROW()-2,20)))</f>
        <v/>
      </c>
      <c r="I7140" s="4" t="str">
        <f aca="false">IF($H7140="","",$H7140-WEEKDAY($H7140,2)+1)</f>
        <v/>
      </c>
      <c r="J7140" s="4" t="str">
        <f aca="false">IF($I7140="","",$I7140+6)</f>
        <v/>
      </c>
      <c r="K7140" s="6" t="str">
        <f aca="false">IF($H7140="","",DATE(YEAR($H7140),MONTH($H7140),1))</f>
        <v/>
      </c>
      <c r="L7140" s="0" t="str">
        <f aca="false">IF($A7140="","",INDEX(CARTAO_COMPRAS!$K:$K,INT((ROW()-2)/20)+2))</f>
        <v/>
      </c>
      <c r="M7140" s="0" t="str">
        <f aca="false">IF($A7140="","","Compra no cartão")</f>
        <v/>
      </c>
    </row>
    <row r="7141" customFormat="false" ht="13.5" hidden="false" customHeight="false" outlineLevel="0" collapsed="false">
      <c r="A7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1" s="0" t="str">
        <f aca="false">IF($A7141="","",INDEX(CARTAO_COMPRAS!$C:$C,INT((ROW()-2)/20)+2))</f>
        <v/>
      </c>
      <c r="C7141" s="0" t="str">
        <f aca="false">IF($A7141="","",INDEX(CARTAO_COMPRAS!$D:$D,INT((ROW()-2)/20)+2))</f>
        <v/>
      </c>
      <c r="D7141" s="0" t="str">
        <f aca="false">IF($A7141="","",INDEX(CARTAO_COMPRAS!$E:$E,INT((ROW()-2)/20)+2))</f>
        <v/>
      </c>
      <c r="E7141" s="0" t="str">
        <f aca="false">IF($A7141="","",INDEX(CARTAO_COMPRAS!$H:$H,INT((ROW()-2)/20)+2)+MOD(ROW()-2,20))</f>
        <v/>
      </c>
      <c r="F7141" s="0" t="str">
        <f aca="false">IF($A7141="","",INDEX(CARTAO_COMPRAS!$G:$G,INT((ROW()-2)/20)+2))</f>
        <v/>
      </c>
      <c r="G7141" s="5" t="str">
        <f aca="false">IF($A7141="","",INDEX(CARTAO_COMPRAS!$I:$I,INT((ROW()-2)/20)+2))</f>
        <v/>
      </c>
      <c r="H7141" s="4" t="str">
        <f aca="false">IF($A7141="","",EDATE(INDEX(CARTAO_COMPRAS!$J:$J,INT((ROW()-2)/20)+2),MOD(ROW()-2,20)))</f>
        <v/>
      </c>
      <c r="I7141" s="4" t="str">
        <f aca="false">IF($H7141="","",$H7141-WEEKDAY($H7141,2)+1)</f>
        <v/>
      </c>
      <c r="J7141" s="4" t="str">
        <f aca="false">IF($I7141="","",$I7141+6)</f>
        <v/>
      </c>
      <c r="K7141" s="6" t="str">
        <f aca="false">IF($H7141="","",DATE(YEAR($H7141),MONTH($H7141),1))</f>
        <v/>
      </c>
      <c r="L7141" s="0" t="str">
        <f aca="false">IF($A7141="","",INDEX(CARTAO_COMPRAS!$K:$K,INT((ROW()-2)/20)+2))</f>
        <v/>
      </c>
      <c r="M7141" s="0" t="str">
        <f aca="false">IF($A7141="","","Compra no cartão")</f>
        <v/>
      </c>
    </row>
    <row r="7142" customFormat="false" ht="13.5" hidden="false" customHeight="false" outlineLevel="0" collapsed="false">
      <c r="A71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2" s="0" t="str">
        <f aca="false">IF($A7142="","",INDEX(CARTAO_COMPRAS!$C:$C,INT((ROW()-2)/20)+2))</f>
        <v/>
      </c>
      <c r="C7142" s="0" t="str">
        <f aca="false">IF($A7142="","",INDEX(CARTAO_COMPRAS!$D:$D,INT((ROW()-2)/20)+2))</f>
        <v/>
      </c>
      <c r="D7142" s="0" t="str">
        <f aca="false">IF($A7142="","",INDEX(CARTAO_COMPRAS!$E:$E,INT((ROW()-2)/20)+2))</f>
        <v/>
      </c>
      <c r="E7142" s="0" t="str">
        <f aca="false">IF($A7142="","",INDEX(CARTAO_COMPRAS!$H:$H,INT((ROW()-2)/20)+2)+MOD(ROW()-2,20))</f>
        <v/>
      </c>
      <c r="F7142" s="0" t="str">
        <f aca="false">IF($A7142="","",INDEX(CARTAO_COMPRAS!$G:$G,INT((ROW()-2)/20)+2))</f>
        <v/>
      </c>
      <c r="G7142" s="5" t="str">
        <f aca="false">IF($A7142="","",INDEX(CARTAO_COMPRAS!$I:$I,INT((ROW()-2)/20)+2))</f>
        <v/>
      </c>
      <c r="H7142" s="4" t="str">
        <f aca="false">IF($A7142="","",EDATE(INDEX(CARTAO_COMPRAS!$J:$J,INT((ROW()-2)/20)+2),MOD(ROW()-2,20)))</f>
        <v/>
      </c>
      <c r="I7142" s="4" t="str">
        <f aca="false">IF($H7142="","",$H7142-WEEKDAY($H7142,2)+1)</f>
        <v/>
      </c>
      <c r="J7142" s="4" t="str">
        <f aca="false">IF($I7142="","",$I7142+6)</f>
        <v/>
      </c>
      <c r="K7142" s="6" t="str">
        <f aca="false">IF($H7142="","",DATE(YEAR($H7142),MONTH($H7142),1))</f>
        <v/>
      </c>
      <c r="L7142" s="0" t="str">
        <f aca="false">IF($A7142="","",INDEX(CARTAO_COMPRAS!$K:$K,INT((ROW()-2)/20)+2))</f>
        <v/>
      </c>
      <c r="M7142" s="0" t="str">
        <f aca="false">IF($A7142="","","Compra no cartão")</f>
        <v/>
      </c>
    </row>
    <row r="7143" customFormat="false" ht="13.5" hidden="false" customHeight="false" outlineLevel="0" collapsed="false">
      <c r="A7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3" s="0" t="str">
        <f aca="false">IF($A7143="","",INDEX(CARTAO_COMPRAS!$C:$C,INT((ROW()-2)/20)+2))</f>
        <v/>
      </c>
      <c r="C7143" s="0" t="str">
        <f aca="false">IF($A7143="","",INDEX(CARTAO_COMPRAS!$D:$D,INT((ROW()-2)/20)+2))</f>
        <v/>
      </c>
      <c r="D7143" s="0" t="str">
        <f aca="false">IF($A7143="","",INDEX(CARTAO_COMPRAS!$E:$E,INT((ROW()-2)/20)+2))</f>
        <v/>
      </c>
      <c r="E7143" s="0" t="str">
        <f aca="false">IF($A7143="","",INDEX(CARTAO_COMPRAS!$H:$H,INT((ROW()-2)/20)+2)+MOD(ROW()-2,20))</f>
        <v/>
      </c>
      <c r="F7143" s="0" t="str">
        <f aca="false">IF($A7143="","",INDEX(CARTAO_COMPRAS!$G:$G,INT((ROW()-2)/20)+2))</f>
        <v/>
      </c>
      <c r="G7143" s="5" t="str">
        <f aca="false">IF($A7143="","",INDEX(CARTAO_COMPRAS!$I:$I,INT((ROW()-2)/20)+2))</f>
        <v/>
      </c>
      <c r="H7143" s="4" t="str">
        <f aca="false">IF($A7143="","",EDATE(INDEX(CARTAO_COMPRAS!$J:$J,INT((ROW()-2)/20)+2),MOD(ROW()-2,20)))</f>
        <v/>
      </c>
      <c r="I7143" s="4" t="str">
        <f aca="false">IF($H7143="","",$H7143-WEEKDAY($H7143,2)+1)</f>
        <v/>
      </c>
      <c r="J7143" s="4" t="str">
        <f aca="false">IF($I7143="","",$I7143+6)</f>
        <v/>
      </c>
      <c r="K7143" s="6" t="str">
        <f aca="false">IF($H7143="","",DATE(YEAR($H7143),MONTH($H7143),1))</f>
        <v/>
      </c>
      <c r="L7143" s="0" t="str">
        <f aca="false">IF($A7143="","",INDEX(CARTAO_COMPRAS!$K:$K,INT((ROW()-2)/20)+2))</f>
        <v/>
      </c>
      <c r="M7143" s="0" t="str">
        <f aca="false">IF($A7143="","","Compra no cartão")</f>
        <v/>
      </c>
    </row>
    <row r="7144" customFormat="false" ht="13.5" hidden="false" customHeight="false" outlineLevel="0" collapsed="false">
      <c r="A7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4" s="0" t="str">
        <f aca="false">IF($A7144="","",INDEX(CARTAO_COMPRAS!$C:$C,INT((ROW()-2)/20)+2))</f>
        <v/>
      </c>
      <c r="C7144" s="0" t="str">
        <f aca="false">IF($A7144="","",INDEX(CARTAO_COMPRAS!$D:$D,INT((ROW()-2)/20)+2))</f>
        <v/>
      </c>
      <c r="D7144" s="0" t="str">
        <f aca="false">IF($A7144="","",INDEX(CARTAO_COMPRAS!$E:$E,INT((ROW()-2)/20)+2))</f>
        <v/>
      </c>
      <c r="E7144" s="0" t="str">
        <f aca="false">IF($A7144="","",INDEX(CARTAO_COMPRAS!$H:$H,INT((ROW()-2)/20)+2)+MOD(ROW()-2,20))</f>
        <v/>
      </c>
      <c r="F7144" s="0" t="str">
        <f aca="false">IF($A7144="","",INDEX(CARTAO_COMPRAS!$G:$G,INT((ROW()-2)/20)+2))</f>
        <v/>
      </c>
      <c r="G7144" s="5" t="str">
        <f aca="false">IF($A7144="","",INDEX(CARTAO_COMPRAS!$I:$I,INT((ROW()-2)/20)+2))</f>
        <v/>
      </c>
      <c r="H7144" s="4" t="str">
        <f aca="false">IF($A7144="","",EDATE(INDEX(CARTAO_COMPRAS!$J:$J,INT((ROW()-2)/20)+2),MOD(ROW()-2,20)))</f>
        <v/>
      </c>
      <c r="I7144" s="4" t="str">
        <f aca="false">IF($H7144="","",$H7144-WEEKDAY($H7144,2)+1)</f>
        <v/>
      </c>
      <c r="J7144" s="4" t="str">
        <f aca="false">IF($I7144="","",$I7144+6)</f>
        <v/>
      </c>
      <c r="K7144" s="6" t="str">
        <f aca="false">IF($H7144="","",DATE(YEAR($H7144),MONTH($H7144),1))</f>
        <v/>
      </c>
      <c r="L7144" s="0" t="str">
        <f aca="false">IF($A7144="","",INDEX(CARTAO_COMPRAS!$K:$K,INT((ROW()-2)/20)+2))</f>
        <v/>
      </c>
      <c r="M7144" s="0" t="str">
        <f aca="false">IF($A7144="","","Compra no cartão")</f>
        <v/>
      </c>
    </row>
    <row r="7145" customFormat="false" ht="13.5" hidden="false" customHeight="false" outlineLevel="0" collapsed="false">
      <c r="A7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5" s="0" t="str">
        <f aca="false">IF($A7145="","",INDEX(CARTAO_COMPRAS!$C:$C,INT((ROW()-2)/20)+2))</f>
        <v/>
      </c>
      <c r="C7145" s="0" t="str">
        <f aca="false">IF($A7145="","",INDEX(CARTAO_COMPRAS!$D:$D,INT((ROW()-2)/20)+2))</f>
        <v/>
      </c>
      <c r="D7145" s="0" t="str">
        <f aca="false">IF($A7145="","",INDEX(CARTAO_COMPRAS!$E:$E,INT((ROW()-2)/20)+2))</f>
        <v/>
      </c>
      <c r="E7145" s="0" t="str">
        <f aca="false">IF($A7145="","",INDEX(CARTAO_COMPRAS!$H:$H,INT((ROW()-2)/20)+2)+MOD(ROW()-2,20))</f>
        <v/>
      </c>
      <c r="F7145" s="0" t="str">
        <f aca="false">IF($A7145="","",INDEX(CARTAO_COMPRAS!$G:$G,INT((ROW()-2)/20)+2))</f>
        <v/>
      </c>
      <c r="G7145" s="5" t="str">
        <f aca="false">IF($A7145="","",INDEX(CARTAO_COMPRAS!$I:$I,INT((ROW()-2)/20)+2))</f>
        <v/>
      </c>
      <c r="H7145" s="4" t="str">
        <f aca="false">IF($A7145="","",EDATE(INDEX(CARTAO_COMPRAS!$J:$J,INT((ROW()-2)/20)+2),MOD(ROW()-2,20)))</f>
        <v/>
      </c>
      <c r="I7145" s="4" t="str">
        <f aca="false">IF($H7145="","",$H7145-WEEKDAY($H7145,2)+1)</f>
        <v/>
      </c>
      <c r="J7145" s="4" t="str">
        <f aca="false">IF($I7145="","",$I7145+6)</f>
        <v/>
      </c>
      <c r="K7145" s="6" t="str">
        <f aca="false">IF($H7145="","",DATE(YEAR($H7145),MONTH($H7145),1))</f>
        <v/>
      </c>
      <c r="L7145" s="0" t="str">
        <f aca="false">IF($A7145="","",INDEX(CARTAO_COMPRAS!$K:$K,INT((ROW()-2)/20)+2))</f>
        <v/>
      </c>
      <c r="M7145" s="0" t="str">
        <f aca="false">IF($A7145="","","Compra no cartão")</f>
        <v/>
      </c>
    </row>
    <row r="7146" customFormat="false" ht="13.5" hidden="false" customHeight="false" outlineLevel="0" collapsed="false">
      <c r="A7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6" s="0" t="str">
        <f aca="false">IF($A7146="","",INDEX(CARTAO_COMPRAS!$C:$C,INT((ROW()-2)/20)+2))</f>
        <v/>
      </c>
      <c r="C7146" s="0" t="str">
        <f aca="false">IF($A7146="","",INDEX(CARTAO_COMPRAS!$D:$D,INT((ROW()-2)/20)+2))</f>
        <v/>
      </c>
      <c r="D7146" s="0" t="str">
        <f aca="false">IF($A7146="","",INDEX(CARTAO_COMPRAS!$E:$E,INT((ROW()-2)/20)+2))</f>
        <v/>
      </c>
      <c r="E7146" s="0" t="str">
        <f aca="false">IF($A7146="","",INDEX(CARTAO_COMPRAS!$H:$H,INT((ROW()-2)/20)+2)+MOD(ROW()-2,20))</f>
        <v/>
      </c>
      <c r="F7146" s="0" t="str">
        <f aca="false">IF($A7146="","",INDEX(CARTAO_COMPRAS!$G:$G,INT((ROW()-2)/20)+2))</f>
        <v/>
      </c>
      <c r="G7146" s="5" t="str">
        <f aca="false">IF($A7146="","",INDEX(CARTAO_COMPRAS!$I:$I,INT((ROW()-2)/20)+2))</f>
        <v/>
      </c>
      <c r="H7146" s="4" t="str">
        <f aca="false">IF($A7146="","",EDATE(INDEX(CARTAO_COMPRAS!$J:$J,INT((ROW()-2)/20)+2),MOD(ROW()-2,20)))</f>
        <v/>
      </c>
      <c r="I7146" s="4" t="str">
        <f aca="false">IF($H7146="","",$H7146-WEEKDAY($H7146,2)+1)</f>
        <v/>
      </c>
      <c r="J7146" s="4" t="str">
        <f aca="false">IF($I7146="","",$I7146+6)</f>
        <v/>
      </c>
      <c r="K7146" s="6" t="str">
        <f aca="false">IF($H7146="","",DATE(YEAR($H7146),MONTH($H7146),1))</f>
        <v/>
      </c>
      <c r="L7146" s="0" t="str">
        <f aca="false">IF($A7146="","",INDEX(CARTAO_COMPRAS!$K:$K,INT((ROW()-2)/20)+2))</f>
        <v/>
      </c>
      <c r="M7146" s="0" t="str">
        <f aca="false">IF($A7146="","","Compra no cartão")</f>
        <v/>
      </c>
    </row>
    <row r="7147" customFormat="false" ht="13.5" hidden="false" customHeight="false" outlineLevel="0" collapsed="false">
      <c r="A7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7" s="0" t="str">
        <f aca="false">IF($A7147="","",INDEX(CARTAO_COMPRAS!$C:$C,INT((ROW()-2)/20)+2))</f>
        <v/>
      </c>
      <c r="C7147" s="0" t="str">
        <f aca="false">IF($A7147="","",INDEX(CARTAO_COMPRAS!$D:$D,INT((ROW()-2)/20)+2))</f>
        <v/>
      </c>
      <c r="D7147" s="0" t="str">
        <f aca="false">IF($A7147="","",INDEX(CARTAO_COMPRAS!$E:$E,INT((ROW()-2)/20)+2))</f>
        <v/>
      </c>
      <c r="E7147" s="0" t="str">
        <f aca="false">IF($A7147="","",INDEX(CARTAO_COMPRAS!$H:$H,INT((ROW()-2)/20)+2)+MOD(ROW()-2,20))</f>
        <v/>
      </c>
      <c r="F7147" s="0" t="str">
        <f aca="false">IF($A7147="","",INDEX(CARTAO_COMPRAS!$G:$G,INT((ROW()-2)/20)+2))</f>
        <v/>
      </c>
      <c r="G7147" s="5" t="str">
        <f aca="false">IF($A7147="","",INDEX(CARTAO_COMPRAS!$I:$I,INT((ROW()-2)/20)+2))</f>
        <v/>
      </c>
      <c r="H7147" s="4" t="str">
        <f aca="false">IF($A7147="","",EDATE(INDEX(CARTAO_COMPRAS!$J:$J,INT((ROW()-2)/20)+2),MOD(ROW()-2,20)))</f>
        <v/>
      </c>
      <c r="I7147" s="4" t="str">
        <f aca="false">IF($H7147="","",$H7147-WEEKDAY($H7147,2)+1)</f>
        <v/>
      </c>
      <c r="J7147" s="4" t="str">
        <f aca="false">IF($I7147="","",$I7147+6)</f>
        <v/>
      </c>
      <c r="K7147" s="6" t="str">
        <f aca="false">IF($H7147="","",DATE(YEAR($H7147),MONTH($H7147),1))</f>
        <v/>
      </c>
      <c r="L7147" s="0" t="str">
        <f aca="false">IF($A7147="","",INDEX(CARTAO_COMPRAS!$K:$K,INT((ROW()-2)/20)+2))</f>
        <v/>
      </c>
      <c r="M7147" s="0" t="str">
        <f aca="false">IF($A7147="","","Compra no cartão")</f>
        <v/>
      </c>
    </row>
    <row r="7148" customFormat="false" ht="13.5" hidden="false" customHeight="false" outlineLevel="0" collapsed="false">
      <c r="A7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8" s="0" t="str">
        <f aca="false">IF($A7148="","",INDEX(CARTAO_COMPRAS!$C:$C,INT((ROW()-2)/20)+2))</f>
        <v/>
      </c>
      <c r="C7148" s="0" t="str">
        <f aca="false">IF($A7148="","",INDEX(CARTAO_COMPRAS!$D:$D,INT((ROW()-2)/20)+2))</f>
        <v/>
      </c>
      <c r="D7148" s="0" t="str">
        <f aca="false">IF($A7148="","",INDEX(CARTAO_COMPRAS!$E:$E,INT((ROW()-2)/20)+2))</f>
        <v/>
      </c>
      <c r="E7148" s="0" t="str">
        <f aca="false">IF($A7148="","",INDEX(CARTAO_COMPRAS!$H:$H,INT((ROW()-2)/20)+2)+MOD(ROW()-2,20))</f>
        <v/>
      </c>
      <c r="F7148" s="0" t="str">
        <f aca="false">IF($A7148="","",INDEX(CARTAO_COMPRAS!$G:$G,INT((ROW()-2)/20)+2))</f>
        <v/>
      </c>
      <c r="G7148" s="5" t="str">
        <f aca="false">IF($A7148="","",INDEX(CARTAO_COMPRAS!$I:$I,INT((ROW()-2)/20)+2))</f>
        <v/>
      </c>
      <c r="H7148" s="4" t="str">
        <f aca="false">IF($A7148="","",EDATE(INDEX(CARTAO_COMPRAS!$J:$J,INT((ROW()-2)/20)+2),MOD(ROW()-2,20)))</f>
        <v/>
      </c>
      <c r="I7148" s="4" t="str">
        <f aca="false">IF($H7148="","",$H7148-WEEKDAY($H7148,2)+1)</f>
        <v/>
      </c>
      <c r="J7148" s="4" t="str">
        <f aca="false">IF($I7148="","",$I7148+6)</f>
        <v/>
      </c>
      <c r="K7148" s="6" t="str">
        <f aca="false">IF($H7148="","",DATE(YEAR($H7148),MONTH($H7148),1))</f>
        <v/>
      </c>
      <c r="L7148" s="0" t="str">
        <f aca="false">IF($A7148="","",INDEX(CARTAO_COMPRAS!$K:$K,INT((ROW()-2)/20)+2))</f>
        <v/>
      </c>
      <c r="M7148" s="0" t="str">
        <f aca="false">IF($A7148="","","Compra no cartão")</f>
        <v/>
      </c>
    </row>
    <row r="7149" customFormat="false" ht="13.5" hidden="false" customHeight="false" outlineLevel="0" collapsed="false">
      <c r="A7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49" s="0" t="str">
        <f aca="false">IF($A7149="","",INDEX(CARTAO_COMPRAS!$C:$C,INT((ROW()-2)/20)+2))</f>
        <v/>
      </c>
      <c r="C7149" s="0" t="str">
        <f aca="false">IF($A7149="","",INDEX(CARTAO_COMPRAS!$D:$D,INT((ROW()-2)/20)+2))</f>
        <v/>
      </c>
      <c r="D7149" s="0" t="str">
        <f aca="false">IF($A7149="","",INDEX(CARTAO_COMPRAS!$E:$E,INT((ROW()-2)/20)+2))</f>
        <v/>
      </c>
      <c r="E7149" s="0" t="str">
        <f aca="false">IF($A7149="","",INDEX(CARTAO_COMPRAS!$H:$H,INT((ROW()-2)/20)+2)+MOD(ROW()-2,20))</f>
        <v/>
      </c>
      <c r="F7149" s="0" t="str">
        <f aca="false">IF($A7149="","",INDEX(CARTAO_COMPRAS!$G:$G,INT((ROW()-2)/20)+2))</f>
        <v/>
      </c>
      <c r="G7149" s="5" t="str">
        <f aca="false">IF($A7149="","",INDEX(CARTAO_COMPRAS!$I:$I,INT((ROW()-2)/20)+2))</f>
        <v/>
      </c>
      <c r="H7149" s="4" t="str">
        <f aca="false">IF($A7149="","",EDATE(INDEX(CARTAO_COMPRAS!$J:$J,INT((ROW()-2)/20)+2),MOD(ROW()-2,20)))</f>
        <v/>
      </c>
      <c r="I7149" s="4" t="str">
        <f aca="false">IF($H7149="","",$H7149-WEEKDAY($H7149,2)+1)</f>
        <v/>
      </c>
      <c r="J7149" s="4" t="str">
        <f aca="false">IF($I7149="","",$I7149+6)</f>
        <v/>
      </c>
      <c r="K7149" s="6" t="str">
        <f aca="false">IF($H7149="","",DATE(YEAR($H7149),MONTH($H7149),1))</f>
        <v/>
      </c>
      <c r="L7149" s="0" t="str">
        <f aca="false">IF($A7149="","",INDEX(CARTAO_COMPRAS!$K:$K,INT((ROW()-2)/20)+2))</f>
        <v/>
      </c>
      <c r="M7149" s="0" t="str">
        <f aca="false">IF($A7149="","","Compra no cartão")</f>
        <v/>
      </c>
    </row>
    <row r="7150" customFormat="false" ht="13.5" hidden="false" customHeight="false" outlineLevel="0" collapsed="false">
      <c r="A7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0" s="0" t="str">
        <f aca="false">IF($A7150="","",INDEX(CARTAO_COMPRAS!$C:$C,INT((ROW()-2)/20)+2))</f>
        <v/>
      </c>
      <c r="C7150" s="0" t="str">
        <f aca="false">IF($A7150="","",INDEX(CARTAO_COMPRAS!$D:$D,INT((ROW()-2)/20)+2))</f>
        <v/>
      </c>
      <c r="D7150" s="0" t="str">
        <f aca="false">IF($A7150="","",INDEX(CARTAO_COMPRAS!$E:$E,INT((ROW()-2)/20)+2))</f>
        <v/>
      </c>
      <c r="E7150" s="0" t="str">
        <f aca="false">IF($A7150="","",INDEX(CARTAO_COMPRAS!$H:$H,INT((ROW()-2)/20)+2)+MOD(ROW()-2,20))</f>
        <v/>
      </c>
      <c r="F7150" s="0" t="str">
        <f aca="false">IF($A7150="","",INDEX(CARTAO_COMPRAS!$G:$G,INT((ROW()-2)/20)+2))</f>
        <v/>
      </c>
      <c r="G7150" s="5" t="str">
        <f aca="false">IF($A7150="","",INDEX(CARTAO_COMPRAS!$I:$I,INT((ROW()-2)/20)+2))</f>
        <v/>
      </c>
      <c r="H7150" s="4" t="str">
        <f aca="false">IF($A7150="","",EDATE(INDEX(CARTAO_COMPRAS!$J:$J,INT((ROW()-2)/20)+2),MOD(ROW()-2,20)))</f>
        <v/>
      </c>
      <c r="I7150" s="4" t="str">
        <f aca="false">IF($H7150="","",$H7150-WEEKDAY($H7150,2)+1)</f>
        <v/>
      </c>
      <c r="J7150" s="4" t="str">
        <f aca="false">IF($I7150="","",$I7150+6)</f>
        <v/>
      </c>
      <c r="K7150" s="6" t="str">
        <f aca="false">IF($H7150="","",DATE(YEAR($H7150),MONTH($H7150),1))</f>
        <v/>
      </c>
      <c r="L7150" s="0" t="str">
        <f aca="false">IF($A7150="","",INDEX(CARTAO_COMPRAS!$K:$K,INT((ROW()-2)/20)+2))</f>
        <v/>
      </c>
      <c r="M7150" s="0" t="str">
        <f aca="false">IF($A7150="","","Compra no cartão")</f>
        <v/>
      </c>
    </row>
    <row r="7151" customFormat="false" ht="13.5" hidden="false" customHeight="false" outlineLevel="0" collapsed="false">
      <c r="A7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1" s="0" t="str">
        <f aca="false">IF($A7151="","",INDEX(CARTAO_COMPRAS!$C:$C,INT((ROW()-2)/20)+2))</f>
        <v/>
      </c>
      <c r="C7151" s="0" t="str">
        <f aca="false">IF($A7151="","",INDEX(CARTAO_COMPRAS!$D:$D,INT((ROW()-2)/20)+2))</f>
        <v/>
      </c>
      <c r="D7151" s="0" t="str">
        <f aca="false">IF($A7151="","",INDEX(CARTAO_COMPRAS!$E:$E,INT((ROW()-2)/20)+2))</f>
        <v/>
      </c>
      <c r="E7151" s="0" t="str">
        <f aca="false">IF($A7151="","",INDEX(CARTAO_COMPRAS!$H:$H,INT((ROW()-2)/20)+2)+MOD(ROW()-2,20))</f>
        <v/>
      </c>
      <c r="F7151" s="0" t="str">
        <f aca="false">IF($A7151="","",INDEX(CARTAO_COMPRAS!$G:$G,INT((ROW()-2)/20)+2))</f>
        <v/>
      </c>
      <c r="G7151" s="5" t="str">
        <f aca="false">IF($A7151="","",INDEX(CARTAO_COMPRAS!$I:$I,INT((ROW()-2)/20)+2))</f>
        <v/>
      </c>
      <c r="H7151" s="4" t="str">
        <f aca="false">IF($A7151="","",EDATE(INDEX(CARTAO_COMPRAS!$J:$J,INT((ROW()-2)/20)+2),MOD(ROW()-2,20)))</f>
        <v/>
      </c>
      <c r="I7151" s="4" t="str">
        <f aca="false">IF($H7151="","",$H7151-WEEKDAY($H7151,2)+1)</f>
        <v/>
      </c>
      <c r="J7151" s="4" t="str">
        <f aca="false">IF($I7151="","",$I7151+6)</f>
        <v/>
      </c>
      <c r="K7151" s="6" t="str">
        <f aca="false">IF($H7151="","",DATE(YEAR($H7151),MONTH($H7151),1))</f>
        <v/>
      </c>
      <c r="L7151" s="0" t="str">
        <f aca="false">IF($A7151="","",INDEX(CARTAO_COMPRAS!$K:$K,INT((ROW()-2)/20)+2))</f>
        <v/>
      </c>
      <c r="M7151" s="0" t="str">
        <f aca="false">IF($A7151="","","Compra no cartão")</f>
        <v/>
      </c>
    </row>
    <row r="7152" customFormat="false" ht="13.5" hidden="false" customHeight="false" outlineLevel="0" collapsed="false">
      <c r="A7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2" s="0" t="str">
        <f aca="false">IF($A7152="","",INDEX(CARTAO_COMPRAS!$C:$C,INT((ROW()-2)/20)+2))</f>
        <v/>
      </c>
      <c r="C7152" s="0" t="str">
        <f aca="false">IF($A7152="","",INDEX(CARTAO_COMPRAS!$D:$D,INT((ROW()-2)/20)+2))</f>
        <v/>
      </c>
      <c r="D7152" s="0" t="str">
        <f aca="false">IF($A7152="","",INDEX(CARTAO_COMPRAS!$E:$E,INT((ROW()-2)/20)+2))</f>
        <v/>
      </c>
      <c r="E7152" s="0" t="str">
        <f aca="false">IF($A7152="","",INDEX(CARTAO_COMPRAS!$H:$H,INT((ROW()-2)/20)+2)+MOD(ROW()-2,20))</f>
        <v/>
      </c>
      <c r="F7152" s="0" t="str">
        <f aca="false">IF($A7152="","",INDEX(CARTAO_COMPRAS!$G:$G,INT((ROW()-2)/20)+2))</f>
        <v/>
      </c>
      <c r="G7152" s="5" t="str">
        <f aca="false">IF($A7152="","",INDEX(CARTAO_COMPRAS!$I:$I,INT((ROW()-2)/20)+2))</f>
        <v/>
      </c>
      <c r="H7152" s="4" t="str">
        <f aca="false">IF($A7152="","",EDATE(INDEX(CARTAO_COMPRAS!$J:$J,INT((ROW()-2)/20)+2),MOD(ROW()-2,20)))</f>
        <v/>
      </c>
      <c r="I7152" s="4" t="str">
        <f aca="false">IF($H7152="","",$H7152-WEEKDAY($H7152,2)+1)</f>
        <v/>
      </c>
      <c r="J7152" s="4" t="str">
        <f aca="false">IF($I7152="","",$I7152+6)</f>
        <v/>
      </c>
      <c r="K7152" s="6" t="str">
        <f aca="false">IF($H7152="","",DATE(YEAR($H7152),MONTH($H7152),1))</f>
        <v/>
      </c>
      <c r="L7152" s="0" t="str">
        <f aca="false">IF($A7152="","",INDEX(CARTAO_COMPRAS!$K:$K,INT((ROW()-2)/20)+2))</f>
        <v/>
      </c>
      <c r="M7152" s="0" t="str">
        <f aca="false">IF($A7152="","","Compra no cartão")</f>
        <v/>
      </c>
    </row>
    <row r="7153" customFormat="false" ht="13.5" hidden="false" customHeight="false" outlineLevel="0" collapsed="false">
      <c r="A7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3" s="0" t="str">
        <f aca="false">IF($A7153="","",INDEX(CARTAO_COMPRAS!$C:$C,INT((ROW()-2)/20)+2))</f>
        <v/>
      </c>
      <c r="C7153" s="0" t="str">
        <f aca="false">IF($A7153="","",INDEX(CARTAO_COMPRAS!$D:$D,INT((ROW()-2)/20)+2))</f>
        <v/>
      </c>
      <c r="D7153" s="0" t="str">
        <f aca="false">IF($A7153="","",INDEX(CARTAO_COMPRAS!$E:$E,INT((ROW()-2)/20)+2))</f>
        <v/>
      </c>
      <c r="E7153" s="0" t="str">
        <f aca="false">IF($A7153="","",INDEX(CARTAO_COMPRAS!$H:$H,INT((ROW()-2)/20)+2)+MOD(ROW()-2,20))</f>
        <v/>
      </c>
      <c r="F7153" s="0" t="str">
        <f aca="false">IF($A7153="","",INDEX(CARTAO_COMPRAS!$G:$G,INT((ROW()-2)/20)+2))</f>
        <v/>
      </c>
      <c r="G7153" s="5" t="str">
        <f aca="false">IF($A7153="","",INDEX(CARTAO_COMPRAS!$I:$I,INT((ROW()-2)/20)+2))</f>
        <v/>
      </c>
      <c r="H7153" s="4" t="str">
        <f aca="false">IF($A7153="","",EDATE(INDEX(CARTAO_COMPRAS!$J:$J,INT((ROW()-2)/20)+2),MOD(ROW()-2,20)))</f>
        <v/>
      </c>
      <c r="I7153" s="4" t="str">
        <f aca="false">IF($H7153="","",$H7153-WEEKDAY($H7153,2)+1)</f>
        <v/>
      </c>
      <c r="J7153" s="4" t="str">
        <f aca="false">IF($I7153="","",$I7153+6)</f>
        <v/>
      </c>
      <c r="K7153" s="6" t="str">
        <f aca="false">IF($H7153="","",DATE(YEAR($H7153),MONTH($H7153),1))</f>
        <v/>
      </c>
      <c r="L7153" s="0" t="str">
        <f aca="false">IF($A7153="","",INDEX(CARTAO_COMPRAS!$K:$K,INT((ROW()-2)/20)+2))</f>
        <v/>
      </c>
      <c r="M7153" s="0" t="str">
        <f aca="false">IF($A7153="","","Compra no cartão")</f>
        <v/>
      </c>
    </row>
    <row r="7154" customFormat="false" ht="13.5" hidden="false" customHeight="false" outlineLevel="0" collapsed="false">
      <c r="A7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4" s="0" t="str">
        <f aca="false">IF($A7154="","",INDEX(CARTAO_COMPRAS!$C:$C,INT((ROW()-2)/20)+2))</f>
        <v/>
      </c>
      <c r="C7154" s="0" t="str">
        <f aca="false">IF($A7154="","",INDEX(CARTAO_COMPRAS!$D:$D,INT((ROW()-2)/20)+2))</f>
        <v/>
      </c>
      <c r="D7154" s="0" t="str">
        <f aca="false">IF($A7154="","",INDEX(CARTAO_COMPRAS!$E:$E,INT((ROW()-2)/20)+2))</f>
        <v/>
      </c>
      <c r="E7154" s="0" t="str">
        <f aca="false">IF($A7154="","",INDEX(CARTAO_COMPRAS!$H:$H,INT((ROW()-2)/20)+2)+MOD(ROW()-2,20))</f>
        <v/>
      </c>
      <c r="F7154" s="0" t="str">
        <f aca="false">IF($A7154="","",INDEX(CARTAO_COMPRAS!$G:$G,INT((ROW()-2)/20)+2))</f>
        <v/>
      </c>
      <c r="G7154" s="5" t="str">
        <f aca="false">IF($A7154="","",INDEX(CARTAO_COMPRAS!$I:$I,INT((ROW()-2)/20)+2))</f>
        <v/>
      </c>
      <c r="H7154" s="4" t="str">
        <f aca="false">IF($A7154="","",EDATE(INDEX(CARTAO_COMPRAS!$J:$J,INT((ROW()-2)/20)+2),MOD(ROW()-2,20)))</f>
        <v/>
      </c>
      <c r="I7154" s="4" t="str">
        <f aca="false">IF($H7154="","",$H7154-WEEKDAY($H7154,2)+1)</f>
        <v/>
      </c>
      <c r="J7154" s="4" t="str">
        <f aca="false">IF($I7154="","",$I7154+6)</f>
        <v/>
      </c>
      <c r="K7154" s="6" t="str">
        <f aca="false">IF($H7154="","",DATE(YEAR($H7154),MONTH($H7154),1))</f>
        <v/>
      </c>
      <c r="L7154" s="0" t="str">
        <f aca="false">IF($A7154="","",INDEX(CARTAO_COMPRAS!$K:$K,INT((ROW()-2)/20)+2))</f>
        <v/>
      </c>
      <c r="M7154" s="0" t="str">
        <f aca="false">IF($A7154="","","Compra no cartão")</f>
        <v/>
      </c>
    </row>
    <row r="7155" customFormat="false" ht="13.5" hidden="false" customHeight="false" outlineLevel="0" collapsed="false">
      <c r="A7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5" s="0" t="str">
        <f aca="false">IF($A7155="","",INDEX(CARTAO_COMPRAS!$C:$C,INT((ROW()-2)/20)+2))</f>
        <v/>
      </c>
      <c r="C7155" s="0" t="str">
        <f aca="false">IF($A7155="","",INDEX(CARTAO_COMPRAS!$D:$D,INT((ROW()-2)/20)+2))</f>
        <v/>
      </c>
      <c r="D7155" s="0" t="str">
        <f aca="false">IF($A7155="","",INDEX(CARTAO_COMPRAS!$E:$E,INT((ROW()-2)/20)+2))</f>
        <v/>
      </c>
      <c r="E7155" s="0" t="str">
        <f aca="false">IF($A7155="","",INDEX(CARTAO_COMPRAS!$H:$H,INT((ROW()-2)/20)+2)+MOD(ROW()-2,20))</f>
        <v/>
      </c>
      <c r="F7155" s="0" t="str">
        <f aca="false">IF($A7155="","",INDEX(CARTAO_COMPRAS!$G:$G,INT((ROW()-2)/20)+2))</f>
        <v/>
      </c>
      <c r="G7155" s="5" t="str">
        <f aca="false">IF($A7155="","",INDEX(CARTAO_COMPRAS!$I:$I,INT((ROW()-2)/20)+2))</f>
        <v/>
      </c>
      <c r="H7155" s="4" t="str">
        <f aca="false">IF($A7155="","",EDATE(INDEX(CARTAO_COMPRAS!$J:$J,INT((ROW()-2)/20)+2),MOD(ROW()-2,20)))</f>
        <v/>
      </c>
      <c r="I7155" s="4" t="str">
        <f aca="false">IF($H7155="","",$H7155-WEEKDAY($H7155,2)+1)</f>
        <v/>
      </c>
      <c r="J7155" s="4" t="str">
        <f aca="false">IF($I7155="","",$I7155+6)</f>
        <v/>
      </c>
      <c r="K7155" s="6" t="str">
        <f aca="false">IF($H7155="","",DATE(YEAR($H7155),MONTH($H7155),1))</f>
        <v/>
      </c>
      <c r="L7155" s="0" t="str">
        <f aca="false">IF($A7155="","",INDEX(CARTAO_COMPRAS!$K:$K,INT((ROW()-2)/20)+2))</f>
        <v/>
      </c>
      <c r="M7155" s="0" t="str">
        <f aca="false">IF($A7155="","","Compra no cartão")</f>
        <v/>
      </c>
    </row>
    <row r="7156" customFormat="false" ht="13.5" hidden="false" customHeight="false" outlineLevel="0" collapsed="false">
      <c r="A7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6" s="0" t="str">
        <f aca="false">IF($A7156="","",INDEX(CARTAO_COMPRAS!$C:$C,INT((ROW()-2)/20)+2))</f>
        <v/>
      </c>
      <c r="C7156" s="0" t="str">
        <f aca="false">IF($A7156="","",INDEX(CARTAO_COMPRAS!$D:$D,INT((ROW()-2)/20)+2))</f>
        <v/>
      </c>
      <c r="D7156" s="0" t="str">
        <f aca="false">IF($A7156="","",INDEX(CARTAO_COMPRAS!$E:$E,INT((ROW()-2)/20)+2))</f>
        <v/>
      </c>
      <c r="E7156" s="0" t="str">
        <f aca="false">IF($A7156="","",INDEX(CARTAO_COMPRAS!$H:$H,INT((ROW()-2)/20)+2)+MOD(ROW()-2,20))</f>
        <v/>
      </c>
      <c r="F7156" s="0" t="str">
        <f aca="false">IF($A7156="","",INDEX(CARTAO_COMPRAS!$G:$G,INT((ROW()-2)/20)+2))</f>
        <v/>
      </c>
      <c r="G7156" s="5" t="str">
        <f aca="false">IF($A7156="","",INDEX(CARTAO_COMPRAS!$I:$I,INT((ROW()-2)/20)+2))</f>
        <v/>
      </c>
      <c r="H7156" s="4" t="str">
        <f aca="false">IF($A7156="","",EDATE(INDEX(CARTAO_COMPRAS!$J:$J,INT((ROW()-2)/20)+2),MOD(ROW()-2,20)))</f>
        <v/>
      </c>
      <c r="I7156" s="4" t="str">
        <f aca="false">IF($H7156="","",$H7156-WEEKDAY($H7156,2)+1)</f>
        <v/>
      </c>
      <c r="J7156" s="4" t="str">
        <f aca="false">IF($I7156="","",$I7156+6)</f>
        <v/>
      </c>
      <c r="K7156" s="6" t="str">
        <f aca="false">IF($H7156="","",DATE(YEAR($H7156),MONTH($H7156),1))</f>
        <v/>
      </c>
      <c r="L7156" s="0" t="str">
        <f aca="false">IF($A7156="","",INDEX(CARTAO_COMPRAS!$K:$K,INT((ROW()-2)/20)+2))</f>
        <v/>
      </c>
      <c r="M7156" s="0" t="str">
        <f aca="false">IF($A7156="","","Compra no cartão")</f>
        <v/>
      </c>
    </row>
    <row r="7157" customFormat="false" ht="13.5" hidden="false" customHeight="false" outlineLevel="0" collapsed="false">
      <c r="A7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7" s="0" t="str">
        <f aca="false">IF($A7157="","",INDEX(CARTAO_COMPRAS!$C:$C,INT((ROW()-2)/20)+2))</f>
        <v/>
      </c>
      <c r="C7157" s="0" t="str">
        <f aca="false">IF($A7157="","",INDEX(CARTAO_COMPRAS!$D:$D,INT((ROW()-2)/20)+2))</f>
        <v/>
      </c>
      <c r="D7157" s="0" t="str">
        <f aca="false">IF($A7157="","",INDEX(CARTAO_COMPRAS!$E:$E,INT((ROW()-2)/20)+2))</f>
        <v/>
      </c>
      <c r="E7157" s="0" t="str">
        <f aca="false">IF($A7157="","",INDEX(CARTAO_COMPRAS!$H:$H,INT((ROW()-2)/20)+2)+MOD(ROW()-2,20))</f>
        <v/>
      </c>
      <c r="F7157" s="0" t="str">
        <f aca="false">IF($A7157="","",INDEX(CARTAO_COMPRAS!$G:$G,INT((ROW()-2)/20)+2))</f>
        <v/>
      </c>
      <c r="G7157" s="5" t="str">
        <f aca="false">IF($A7157="","",INDEX(CARTAO_COMPRAS!$I:$I,INT((ROW()-2)/20)+2))</f>
        <v/>
      </c>
      <c r="H7157" s="4" t="str">
        <f aca="false">IF($A7157="","",EDATE(INDEX(CARTAO_COMPRAS!$J:$J,INT((ROW()-2)/20)+2),MOD(ROW()-2,20)))</f>
        <v/>
      </c>
      <c r="I7157" s="4" t="str">
        <f aca="false">IF($H7157="","",$H7157-WEEKDAY($H7157,2)+1)</f>
        <v/>
      </c>
      <c r="J7157" s="4" t="str">
        <f aca="false">IF($I7157="","",$I7157+6)</f>
        <v/>
      </c>
      <c r="K7157" s="6" t="str">
        <f aca="false">IF($H7157="","",DATE(YEAR($H7157),MONTH($H7157),1))</f>
        <v/>
      </c>
      <c r="L7157" s="0" t="str">
        <f aca="false">IF($A7157="","",INDEX(CARTAO_COMPRAS!$K:$K,INT((ROW()-2)/20)+2))</f>
        <v/>
      </c>
      <c r="M7157" s="0" t="str">
        <f aca="false">IF($A7157="","","Compra no cartão")</f>
        <v/>
      </c>
    </row>
    <row r="7158" customFormat="false" ht="13.5" hidden="false" customHeight="false" outlineLevel="0" collapsed="false">
      <c r="A7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8" s="0" t="str">
        <f aca="false">IF($A7158="","",INDEX(CARTAO_COMPRAS!$C:$C,INT((ROW()-2)/20)+2))</f>
        <v/>
      </c>
      <c r="C7158" s="0" t="str">
        <f aca="false">IF($A7158="","",INDEX(CARTAO_COMPRAS!$D:$D,INT((ROW()-2)/20)+2))</f>
        <v/>
      </c>
      <c r="D7158" s="0" t="str">
        <f aca="false">IF($A7158="","",INDEX(CARTAO_COMPRAS!$E:$E,INT((ROW()-2)/20)+2))</f>
        <v/>
      </c>
      <c r="E7158" s="0" t="str">
        <f aca="false">IF($A7158="","",INDEX(CARTAO_COMPRAS!$H:$H,INT((ROW()-2)/20)+2)+MOD(ROW()-2,20))</f>
        <v/>
      </c>
      <c r="F7158" s="0" t="str">
        <f aca="false">IF($A7158="","",INDEX(CARTAO_COMPRAS!$G:$G,INT((ROW()-2)/20)+2))</f>
        <v/>
      </c>
      <c r="G7158" s="5" t="str">
        <f aca="false">IF($A7158="","",INDEX(CARTAO_COMPRAS!$I:$I,INT((ROW()-2)/20)+2))</f>
        <v/>
      </c>
      <c r="H7158" s="4" t="str">
        <f aca="false">IF($A7158="","",EDATE(INDEX(CARTAO_COMPRAS!$J:$J,INT((ROW()-2)/20)+2),MOD(ROW()-2,20)))</f>
        <v/>
      </c>
      <c r="I7158" s="4" t="str">
        <f aca="false">IF($H7158="","",$H7158-WEEKDAY($H7158,2)+1)</f>
        <v/>
      </c>
      <c r="J7158" s="4" t="str">
        <f aca="false">IF($I7158="","",$I7158+6)</f>
        <v/>
      </c>
      <c r="K7158" s="6" t="str">
        <f aca="false">IF($H7158="","",DATE(YEAR($H7158),MONTH($H7158),1))</f>
        <v/>
      </c>
      <c r="L7158" s="0" t="str">
        <f aca="false">IF($A7158="","",INDEX(CARTAO_COMPRAS!$K:$K,INT((ROW()-2)/20)+2))</f>
        <v/>
      </c>
      <c r="M7158" s="0" t="str">
        <f aca="false">IF($A7158="","","Compra no cartão")</f>
        <v/>
      </c>
    </row>
    <row r="7159" customFormat="false" ht="13.5" hidden="false" customHeight="false" outlineLevel="0" collapsed="false">
      <c r="A7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59" s="0" t="str">
        <f aca="false">IF($A7159="","",INDEX(CARTAO_COMPRAS!$C:$C,INT((ROW()-2)/20)+2))</f>
        <v/>
      </c>
      <c r="C7159" s="0" t="str">
        <f aca="false">IF($A7159="","",INDEX(CARTAO_COMPRAS!$D:$D,INT((ROW()-2)/20)+2))</f>
        <v/>
      </c>
      <c r="D7159" s="0" t="str">
        <f aca="false">IF($A7159="","",INDEX(CARTAO_COMPRAS!$E:$E,INT((ROW()-2)/20)+2))</f>
        <v/>
      </c>
      <c r="E7159" s="0" t="str">
        <f aca="false">IF($A7159="","",INDEX(CARTAO_COMPRAS!$H:$H,INT((ROW()-2)/20)+2)+MOD(ROW()-2,20))</f>
        <v/>
      </c>
      <c r="F7159" s="0" t="str">
        <f aca="false">IF($A7159="","",INDEX(CARTAO_COMPRAS!$G:$G,INT((ROW()-2)/20)+2))</f>
        <v/>
      </c>
      <c r="G7159" s="5" t="str">
        <f aca="false">IF($A7159="","",INDEX(CARTAO_COMPRAS!$I:$I,INT((ROW()-2)/20)+2))</f>
        <v/>
      </c>
      <c r="H7159" s="4" t="str">
        <f aca="false">IF($A7159="","",EDATE(INDEX(CARTAO_COMPRAS!$J:$J,INT((ROW()-2)/20)+2),MOD(ROW()-2,20)))</f>
        <v/>
      </c>
      <c r="I7159" s="4" t="str">
        <f aca="false">IF($H7159="","",$H7159-WEEKDAY($H7159,2)+1)</f>
        <v/>
      </c>
      <c r="J7159" s="4" t="str">
        <f aca="false">IF($I7159="","",$I7159+6)</f>
        <v/>
      </c>
      <c r="K7159" s="6" t="str">
        <f aca="false">IF($H7159="","",DATE(YEAR($H7159),MONTH($H7159),1))</f>
        <v/>
      </c>
      <c r="L7159" s="0" t="str">
        <f aca="false">IF($A7159="","",INDEX(CARTAO_COMPRAS!$K:$K,INT((ROW()-2)/20)+2))</f>
        <v/>
      </c>
      <c r="M7159" s="0" t="str">
        <f aca="false">IF($A7159="","","Compra no cartão")</f>
        <v/>
      </c>
    </row>
    <row r="7160" customFormat="false" ht="13.5" hidden="false" customHeight="false" outlineLevel="0" collapsed="false">
      <c r="A7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0" s="0" t="str">
        <f aca="false">IF($A7160="","",INDEX(CARTAO_COMPRAS!$C:$C,INT((ROW()-2)/20)+2))</f>
        <v/>
      </c>
      <c r="C7160" s="0" t="str">
        <f aca="false">IF($A7160="","",INDEX(CARTAO_COMPRAS!$D:$D,INT((ROW()-2)/20)+2))</f>
        <v/>
      </c>
      <c r="D7160" s="0" t="str">
        <f aca="false">IF($A7160="","",INDEX(CARTAO_COMPRAS!$E:$E,INT((ROW()-2)/20)+2))</f>
        <v/>
      </c>
      <c r="E7160" s="0" t="str">
        <f aca="false">IF($A7160="","",INDEX(CARTAO_COMPRAS!$H:$H,INT((ROW()-2)/20)+2)+MOD(ROW()-2,20))</f>
        <v/>
      </c>
      <c r="F7160" s="0" t="str">
        <f aca="false">IF($A7160="","",INDEX(CARTAO_COMPRAS!$G:$G,INT((ROW()-2)/20)+2))</f>
        <v/>
      </c>
      <c r="G7160" s="5" t="str">
        <f aca="false">IF($A7160="","",INDEX(CARTAO_COMPRAS!$I:$I,INT((ROW()-2)/20)+2))</f>
        <v/>
      </c>
      <c r="H7160" s="4" t="str">
        <f aca="false">IF($A7160="","",EDATE(INDEX(CARTAO_COMPRAS!$J:$J,INT((ROW()-2)/20)+2),MOD(ROW()-2,20)))</f>
        <v/>
      </c>
      <c r="I7160" s="4" t="str">
        <f aca="false">IF($H7160="","",$H7160-WEEKDAY($H7160,2)+1)</f>
        <v/>
      </c>
      <c r="J7160" s="4" t="str">
        <f aca="false">IF($I7160="","",$I7160+6)</f>
        <v/>
      </c>
      <c r="K7160" s="6" t="str">
        <f aca="false">IF($H7160="","",DATE(YEAR($H7160),MONTH($H7160),1))</f>
        <v/>
      </c>
      <c r="L7160" s="0" t="str">
        <f aca="false">IF($A7160="","",INDEX(CARTAO_COMPRAS!$K:$K,INT((ROW()-2)/20)+2))</f>
        <v/>
      </c>
      <c r="M7160" s="0" t="str">
        <f aca="false">IF($A7160="","","Compra no cartão")</f>
        <v/>
      </c>
    </row>
    <row r="7161" customFormat="false" ht="13.5" hidden="false" customHeight="false" outlineLevel="0" collapsed="false">
      <c r="A7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1" s="0" t="str">
        <f aca="false">IF($A7161="","",INDEX(CARTAO_COMPRAS!$C:$C,INT((ROW()-2)/20)+2))</f>
        <v/>
      </c>
      <c r="C7161" s="0" t="str">
        <f aca="false">IF($A7161="","",INDEX(CARTAO_COMPRAS!$D:$D,INT((ROW()-2)/20)+2))</f>
        <v/>
      </c>
      <c r="D7161" s="0" t="str">
        <f aca="false">IF($A7161="","",INDEX(CARTAO_COMPRAS!$E:$E,INT((ROW()-2)/20)+2))</f>
        <v/>
      </c>
      <c r="E7161" s="0" t="str">
        <f aca="false">IF($A7161="","",INDEX(CARTAO_COMPRAS!$H:$H,INT((ROW()-2)/20)+2)+MOD(ROW()-2,20))</f>
        <v/>
      </c>
      <c r="F7161" s="0" t="str">
        <f aca="false">IF($A7161="","",INDEX(CARTAO_COMPRAS!$G:$G,INT((ROW()-2)/20)+2))</f>
        <v/>
      </c>
      <c r="G7161" s="5" t="str">
        <f aca="false">IF($A7161="","",INDEX(CARTAO_COMPRAS!$I:$I,INT((ROW()-2)/20)+2))</f>
        <v/>
      </c>
      <c r="H7161" s="4" t="str">
        <f aca="false">IF($A7161="","",EDATE(INDEX(CARTAO_COMPRAS!$J:$J,INT((ROW()-2)/20)+2),MOD(ROW()-2,20)))</f>
        <v/>
      </c>
      <c r="I7161" s="4" t="str">
        <f aca="false">IF($H7161="","",$H7161-WEEKDAY($H7161,2)+1)</f>
        <v/>
      </c>
      <c r="J7161" s="4" t="str">
        <f aca="false">IF($I7161="","",$I7161+6)</f>
        <v/>
      </c>
      <c r="K7161" s="6" t="str">
        <f aca="false">IF($H7161="","",DATE(YEAR($H7161),MONTH($H7161),1))</f>
        <v/>
      </c>
      <c r="L7161" s="0" t="str">
        <f aca="false">IF($A7161="","",INDEX(CARTAO_COMPRAS!$K:$K,INT((ROW()-2)/20)+2))</f>
        <v/>
      </c>
      <c r="M7161" s="0" t="str">
        <f aca="false">IF($A7161="","","Compra no cartão")</f>
        <v/>
      </c>
    </row>
    <row r="7162" customFormat="false" ht="13.5" hidden="false" customHeight="false" outlineLevel="0" collapsed="false">
      <c r="A71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2" s="0" t="str">
        <f aca="false">IF($A7162="","",INDEX(CARTAO_COMPRAS!$C:$C,INT((ROW()-2)/20)+2))</f>
        <v/>
      </c>
      <c r="C7162" s="0" t="str">
        <f aca="false">IF($A7162="","",INDEX(CARTAO_COMPRAS!$D:$D,INT((ROW()-2)/20)+2))</f>
        <v/>
      </c>
      <c r="D7162" s="0" t="str">
        <f aca="false">IF($A7162="","",INDEX(CARTAO_COMPRAS!$E:$E,INT((ROW()-2)/20)+2))</f>
        <v/>
      </c>
      <c r="E7162" s="0" t="str">
        <f aca="false">IF($A7162="","",INDEX(CARTAO_COMPRAS!$H:$H,INT((ROW()-2)/20)+2)+MOD(ROW()-2,20))</f>
        <v/>
      </c>
      <c r="F7162" s="0" t="str">
        <f aca="false">IF($A7162="","",INDEX(CARTAO_COMPRAS!$G:$G,INT((ROW()-2)/20)+2))</f>
        <v/>
      </c>
      <c r="G7162" s="5" t="str">
        <f aca="false">IF($A7162="","",INDEX(CARTAO_COMPRAS!$I:$I,INT((ROW()-2)/20)+2))</f>
        <v/>
      </c>
      <c r="H7162" s="4" t="str">
        <f aca="false">IF($A7162="","",EDATE(INDEX(CARTAO_COMPRAS!$J:$J,INT((ROW()-2)/20)+2),MOD(ROW()-2,20)))</f>
        <v/>
      </c>
      <c r="I7162" s="4" t="str">
        <f aca="false">IF($H7162="","",$H7162-WEEKDAY($H7162,2)+1)</f>
        <v/>
      </c>
      <c r="J7162" s="4" t="str">
        <f aca="false">IF($I7162="","",$I7162+6)</f>
        <v/>
      </c>
      <c r="K7162" s="6" t="str">
        <f aca="false">IF($H7162="","",DATE(YEAR($H7162),MONTH($H7162),1))</f>
        <v/>
      </c>
      <c r="L7162" s="0" t="str">
        <f aca="false">IF($A7162="","",INDEX(CARTAO_COMPRAS!$K:$K,INT((ROW()-2)/20)+2))</f>
        <v/>
      </c>
      <c r="M7162" s="0" t="str">
        <f aca="false">IF($A7162="","","Compra no cartão")</f>
        <v/>
      </c>
    </row>
    <row r="7163" customFormat="false" ht="13.5" hidden="false" customHeight="false" outlineLevel="0" collapsed="false">
      <c r="A7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3" s="0" t="str">
        <f aca="false">IF($A7163="","",INDEX(CARTAO_COMPRAS!$C:$C,INT((ROW()-2)/20)+2))</f>
        <v/>
      </c>
      <c r="C7163" s="0" t="str">
        <f aca="false">IF($A7163="","",INDEX(CARTAO_COMPRAS!$D:$D,INT((ROW()-2)/20)+2))</f>
        <v/>
      </c>
      <c r="D7163" s="0" t="str">
        <f aca="false">IF($A7163="","",INDEX(CARTAO_COMPRAS!$E:$E,INT((ROW()-2)/20)+2))</f>
        <v/>
      </c>
      <c r="E7163" s="0" t="str">
        <f aca="false">IF($A7163="","",INDEX(CARTAO_COMPRAS!$H:$H,INT((ROW()-2)/20)+2)+MOD(ROW()-2,20))</f>
        <v/>
      </c>
      <c r="F7163" s="0" t="str">
        <f aca="false">IF($A7163="","",INDEX(CARTAO_COMPRAS!$G:$G,INT((ROW()-2)/20)+2))</f>
        <v/>
      </c>
      <c r="G7163" s="5" t="str">
        <f aca="false">IF($A7163="","",INDEX(CARTAO_COMPRAS!$I:$I,INT((ROW()-2)/20)+2))</f>
        <v/>
      </c>
      <c r="H7163" s="4" t="str">
        <f aca="false">IF($A7163="","",EDATE(INDEX(CARTAO_COMPRAS!$J:$J,INT((ROW()-2)/20)+2),MOD(ROW()-2,20)))</f>
        <v/>
      </c>
      <c r="I7163" s="4" t="str">
        <f aca="false">IF($H7163="","",$H7163-WEEKDAY($H7163,2)+1)</f>
        <v/>
      </c>
      <c r="J7163" s="4" t="str">
        <f aca="false">IF($I7163="","",$I7163+6)</f>
        <v/>
      </c>
      <c r="K7163" s="6" t="str">
        <f aca="false">IF($H7163="","",DATE(YEAR($H7163),MONTH($H7163),1))</f>
        <v/>
      </c>
      <c r="L7163" s="0" t="str">
        <f aca="false">IF($A7163="","",INDEX(CARTAO_COMPRAS!$K:$K,INT((ROW()-2)/20)+2))</f>
        <v/>
      </c>
      <c r="M7163" s="0" t="str">
        <f aca="false">IF($A7163="","","Compra no cartão")</f>
        <v/>
      </c>
    </row>
    <row r="7164" customFormat="false" ht="13.5" hidden="false" customHeight="false" outlineLevel="0" collapsed="false">
      <c r="A7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4" s="0" t="str">
        <f aca="false">IF($A7164="","",INDEX(CARTAO_COMPRAS!$C:$C,INT((ROW()-2)/20)+2))</f>
        <v/>
      </c>
      <c r="C7164" s="0" t="str">
        <f aca="false">IF($A7164="","",INDEX(CARTAO_COMPRAS!$D:$D,INT((ROW()-2)/20)+2))</f>
        <v/>
      </c>
      <c r="D7164" s="0" t="str">
        <f aca="false">IF($A7164="","",INDEX(CARTAO_COMPRAS!$E:$E,INT((ROW()-2)/20)+2))</f>
        <v/>
      </c>
      <c r="E7164" s="0" t="str">
        <f aca="false">IF($A7164="","",INDEX(CARTAO_COMPRAS!$H:$H,INT((ROW()-2)/20)+2)+MOD(ROW()-2,20))</f>
        <v/>
      </c>
      <c r="F7164" s="0" t="str">
        <f aca="false">IF($A7164="","",INDEX(CARTAO_COMPRAS!$G:$G,INT((ROW()-2)/20)+2))</f>
        <v/>
      </c>
      <c r="G7164" s="5" t="str">
        <f aca="false">IF($A7164="","",INDEX(CARTAO_COMPRAS!$I:$I,INT((ROW()-2)/20)+2))</f>
        <v/>
      </c>
      <c r="H7164" s="4" t="str">
        <f aca="false">IF($A7164="","",EDATE(INDEX(CARTAO_COMPRAS!$J:$J,INT((ROW()-2)/20)+2),MOD(ROW()-2,20)))</f>
        <v/>
      </c>
      <c r="I7164" s="4" t="str">
        <f aca="false">IF($H7164="","",$H7164-WEEKDAY($H7164,2)+1)</f>
        <v/>
      </c>
      <c r="J7164" s="4" t="str">
        <f aca="false">IF($I7164="","",$I7164+6)</f>
        <v/>
      </c>
      <c r="K7164" s="6" t="str">
        <f aca="false">IF($H7164="","",DATE(YEAR($H7164),MONTH($H7164),1))</f>
        <v/>
      </c>
      <c r="L7164" s="0" t="str">
        <f aca="false">IF($A7164="","",INDEX(CARTAO_COMPRAS!$K:$K,INT((ROW()-2)/20)+2))</f>
        <v/>
      </c>
      <c r="M7164" s="0" t="str">
        <f aca="false">IF($A7164="","","Compra no cartão")</f>
        <v/>
      </c>
    </row>
    <row r="7165" customFormat="false" ht="13.5" hidden="false" customHeight="false" outlineLevel="0" collapsed="false">
      <c r="A7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5" s="0" t="str">
        <f aca="false">IF($A7165="","",INDEX(CARTAO_COMPRAS!$C:$C,INT((ROW()-2)/20)+2))</f>
        <v/>
      </c>
      <c r="C7165" s="0" t="str">
        <f aca="false">IF($A7165="","",INDEX(CARTAO_COMPRAS!$D:$D,INT((ROW()-2)/20)+2))</f>
        <v/>
      </c>
      <c r="D7165" s="0" t="str">
        <f aca="false">IF($A7165="","",INDEX(CARTAO_COMPRAS!$E:$E,INT((ROW()-2)/20)+2))</f>
        <v/>
      </c>
      <c r="E7165" s="0" t="str">
        <f aca="false">IF($A7165="","",INDEX(CARTAO_COMPRAS!$H:$H,INT((ROW()-2)/20)+2)+MOD(ROW()-2,20))</f>
        <v/>
      </c>
      <c r="F7165" s="0" t="str">
        <f aca="false">IF($A7165="","",INDEX(CARTAO_COMPRAS!$G:$G,INT((ROW()-2)/20)+2))</f>
        <v/>
      </c>
      <c r="G7165" s="5" t="str">
        <f aca="false">IF($A7165="","",INDEX(CARTAO_COMPRAS!$I:$I,INT((ROW()-2)/20)+2))</f>
        <v/>
      </c>
      <c r="H7165" s="4" t="str">
        <f aca="false">IF($A7165="","",EDATE(INDEX(CARTAO_COMPRAS!$J:$J,INT((ROW()-2)/20)+2),MOD(ROW()-2,20)))</f>
        <v/>
      </c>
      <c r="I7165" s="4" t="str">
        <f aca="false">IF($H7165="","",$H7165-WEEKDAY($H7165,2)+1)</f>
        <v/>
      </c>
      <c r="J7165" s="4" t="str">
        <f aca="false">IF($I7165="","",$I7165+6)</f>
        <v/>
      </c>
      <c r="K7165" s="6" t="str">
        <f aca="false">IF($H7165="","",DATE(YEAR($H7165),MONTH($H7165),1))</f>
        <v/>
      </c>
      <c r="L7165" s="0" t="str">
        <f aca="false">IF($A7165="","",INDEX(CARTAO_COMPRAS!$K:$K,INT((ROW()-2)/20)+2))</f>
        <v/>
      </c>
      <c r="M7165" s="0" t="str">
        <f aca="false">IF($A7165="","","Compra no cartão")</f>
        <v/>
      </c>
    </row>
    <row r="7166" customFormat="false" ht="13.5" hidden="false" customHeight="false" outlineLevel="0" collapsed="false">
      <c r="A7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6" s="0" t="str">
        <f aca="false">IF($A7166="","",INDEX(CARTAO_COMPRAS!$C:$C,INT((ROW()-2)/20)+2))</f>
        <v/>
      </c>
      <c r="C7166" s="0" t="str">
        <f aca="false">IF($A7166="","",INDEX(CARTAO_COMPRAS!$D:$D,INT((ROW()-2)/20)+2))</f>
        <v/>
      </c>
      <c r="D7166" s="0" t="str">
        <f aca="false">IF($A7166="","",INDEX(CARTAO_COMPRAS!$E:$E,INT((ROW()-2)/20)+2))</f>
        <v/>
      </c>
      <c r="E7166" s="0" t="str">
        <f aca="false">IF($A7166="","",INDEX(CARTAO_COMPRAS!$H:$H,INT((ROW()-2)/20)+2)+MOD(ROW()-2,20))</f>
        <v/>
      </c>
      <c r="F7166" s="0" t="str">
        <f aca="false">IF($A7166="","",INDEX(CARTAO_COMPRAS!$G:$G,INT((ROW()-2)/20)+2))</f>
        <v/>
      </c>
      <c r="G7166" s="5" t="str">
        <f aca="false">IF($A7166="","",INDEX(CARTAO_COMPRAS!$I:$I,INT((ROW()-2)/20)+2))</f>
        <v/>
      </c>
      <c r="H7166" s="4" t="str">
        <f aca="false">IF($A7166="","",EDATE(INDEX(CARTAO_COMPRAS!$J:$J,INT((ROW()-2)/20)+2),MOD(ROW()-2,20)))</f>
        <v/>
      </c>
      <c r="I7166" s="4" t="str">
        <f aca="false">IF($H7166="","",$H7166-WEEKDAY($H7166,2)+1)</f>
        <v/>
      </c>
      <c r="J7166" s="4" t="str">
        <f aca="false">IF($I7166="","",$I7166+6)</f>
        <v/>
      </c>
      <c r="K7166" s="6" t="str">
        <f aca="false">IF($H7166="","",DATE(YEAR($H7166),MONTH($H7166),1))</f>
        <v/>
      </c>
      <c r="L7166" s="0" t="str">
        <f aca="false">IF($A7166="","",INDEX(CARTAO_COMPRAS!$K:$K,INT((ROW()-2)/20)+2))</f>
        <v/>
      </c>
      <c r="M7166" s="0" t="str">
        <f aca="false">IF($A7166="","","Compra no cartão")</f>
        <v/>
      </c>
    </row>
    <row r="7167" customFormat="false" ht="13.5" hidden="false" customHeight="false" outlineLevel="0" collapsed="false">
      <c r="A7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7" s="0" t="str">
        <f aca="false">IF($A7167="","",INDEX(CARTAO_COMPRAS!$C:$C,INT((ROW()-2)/20)+2))</f>
        <v/>
      </c>
      <c r="C7167" s="0" t="str">
        <f aca="false">IF($A7167="","",INDEX(CARTAO_COMPRAS!$D:$D,INT((ROW()-2)/20)+2))</f>
        <v/>
      </c>
      <c r="D7167" s="0" t="str">
        <f aca="false">IF($A7167="","",INDEX(CARTAO_COMPRAS!$E:$E,INT((ROW()-2)/20)+2))</f>
        <v/>
      </c>
      <c r="E7167" s="0" t="str">
        <f aca="false">IF($A7167="","",INDEX(CARTAO_COMPRAS!$H:$H,INT((ROW()-2)/20)+2)+MOD(ROW()-2,20))</f>
        <v/>
      </c>
      <c r="F7167" s="0" t="str">
        <f aca="false">IF($A7167="","",INDEX(CARTAO_COMPRAS!$G:$G,INT((ROW()-2)/20)+2))</f>
        <v/>
      </c>
      <c r="G7167" s="5" t="str">
        <f aca="false">IF($A7167="","",INDEX(CARTAO_COMPRAS!$I:$I,INT((ROW()-2)/20)+2))</f>
        <v/>
      </c>
      <c r="H7167" s="4" t="str">
        <f aca="false">IF($A7167="","",EDATE(INDEX(CARTAO_COMPRAS!$J:$J,INT((ROW()-2)/20)+2),MOD(ROW()-2,20)))</f>
        <v/>
      </c>
      <c r="I7167" s="4" t="str">
        <f aca="false">IF($H7167="","",$H7167-WEEKDAY($H7167,2)+1)</f>
        <v/>
      </c>
      <c r="J7167" s="4" t="str">
        <f aca="false">IF($I7167="","",$I7167+6)</f>
        <v/>
      </c>
      <c r="K7167" s="6" t="str">
        <f aca="false">IF($H7167="","",DATE(YEAR($H7167),MONTH($H7167),1))</f>
        <v/>
      </c>
      <c r="L7167" s="0" t="str">
        <f aca="false">IF($A7167="","",INDEX(CARTAO_COMPRAS!$K:$K,INT((ROW()-2)/20)+2))</f>
        <v/>
      </c>
      <c r="M7167" s="0" t="str">
        <f aca="false">IF($A7167="","","Compra no cartão")</f>
        <v/>
      </c>
    </row>
    <row r="7168" customFormat="false" ht="13.5" hidden="false" customHeight="false" outlineLevel="0" collapsed="false">
      <c r="A7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8" s="0" t="str">
        <f aca="false">IF($A7168="","",INDEX(CARTAO_COMPRAS!$C:$C,INT((ROW()-2)/20)+2))</f>
        <v/>
      </c>
      <c r="C7168" s="0" t="str">
        <f aca="false">IF($A7168="","",INDEX(CARTAO_COMPRAS!$D:$D,INT((ROW()-2)/20)+2))</f>
        <v/>
      </c>
      <c r="D7168" s="0" t="str">
        <f aca="false">IF($A7168="","",INDEX(CARTAO_COMPRAS!$E:$E,INT((ROW()-2)/20)+2))</f>
        <v/>
      </c>
      <c r="E7168" s="0" t="str">
        <f aca="false">IF($A7168="","",INDEX(CARTAO_COMPRAS!$H:$H,INT((ROW()-2)/20)+2)+MOD(ROW()-2,20))</f>
        <v/>
      </c>
      <c r="F7168" s="0" t="str">
        <f aca="false">IF($A7168="","",INDEX(CARTAO_COMPRAS!$G:$G,INT((ROW()-2)/20)+2))</f>
        <v/>
      </c>
      <c r="G7168" s="5" t="str">
        <f aca="false">IF($A7168="","",INDEX(CARTAO_COMPRAS!$I:$I,INT((ROW()-2)/20)+2))</f>
        <v/>
      </c>
      <c r="H7168" s="4" t="str">
        <f aca="false">IF($A7168="","",EDATE(INDEX(CARTAO_COMPRAS!$J:$J,INT((ROW()-2)/20)+2),MOD(ROW()-2,20)))</f>
        <v/>
      </c>
      <c r="I7168" s="4" t="str">
        <f aca="false">IF($H7168="","",$H7168-WEEKDAY($H7168,2)+1)</f>
        <v/>
      </c>
      <c r="J7168" s="4" t="str">
        <f aca="false">IF($I7168="","",$I7168+6)</f>
        <v/>
      </c>
      <c r="K7168" s="6" t="str">
        <f aca="false">IF($H7168="","",DATE(YEAR($H7168),MONTH($H7168),1))</f>
        <v/>
      </c>
      <c r="L7168" s="0" t="str">
        <f aca="false">IF($A7168="","",INDEX(CARTAO_COMPRAS!$K:$K,INT((ROW()-2)/20)+2))</f>
        <v/>
      </c>
      <c r="M7168" s="0" t="str">
        <f aca="false">IF($A7168="","","Compra no cartão")</f>
        <v/>
      </c>
    </row>
    <row r="7169" customFormat="false" ht="13.5" hidden="false" customHeight="false" outlineLevel="0" collapsed="false">
      <c r="A7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69" s="0" t="str">
        <f aca="false">IF($A7169="","",INDEX(CARTAO_COMPRAS!$C:$C,INT((ROW()-2)/20)+2))</f>
        <v/>
      </c>
      <c r="C7169" s="0" t="str">
        <f aca="false">IF($A7169="","",INDEX(CARTAO_COMPRAS!$D:$D,INT((ROW()-2)/20)+2))</f>
        <v/>
      </c>
      <c r="D7169" s="0" t="str">
        <f aca="false">IF($A7169="","",INDEX(CARTAO_COMPRAS!$E:$E,INT((ROW()-2)/20)+2))</f>
        <v/>
      </c>
      <c r="E7169" s="0" t="str">
        <f aca="false">IF($A7169="","",INDEX(CARTAO_COMPRAS!$H:$H,INT((ROW()-2)/20)+2)+MOD(ROW()-2,20))</f>
        <v/>
      </c>
      <c r="F7169" s="0" t="str">
        <f aca="false">IF($A7169="","",INDEX(CARTAO_COMPRAS!$G:$G,INT((ROW()-2)/20)+2))</f>
        <v/>
      </c>
      <c r="G7169" s="5" t="str">
        <f aca="false">IF($A7169="","",INDEX(CARTAO_COMPRAS!$I:$I,INT((ROW()-2)/20)+2))</f>
        <v/>
      </c>
      <c r="H7169" s="4" t="str">
        <f aca="false">IF($A7169="","",EDATE(INDEX(CARTAO_COMPRAS!$J:$J,INT((ROW()-2)/20)+2),MOD(ROW()-2,20)))</f>
        <v/>
      </c>
      <c r="I7169" s="4" t="str">
        <f aca="false">IF($H7169="","",$H7169-WEEKDAY($H7169,2)+1)</f>
        <v/>
      </c>
      <c r="J7169" s="4" t="str">
        <f aca="false">IF($I7169="","",$I7169+6)</f>
        <v/>
      </c>
      <c r="K7169" s="6" t="str">
        <f aca="false">IF($H7169="","",DATE(YEAR($H7169),MONTH($H7169),1))</f>
        <v/>
      </c>
      <c r="L7169" s="0" t="str">
        <f aca="false">IF($A7169="","",INDEX(CARTAO_COMPRAS!$K:$K,INT((ROW()-2)/20)+2))</f>
        <v/>
      </c>
      <c r="M7169" s="0" t="str">
        <f aca="false">IF($A7169="","","Compra no cartão")</f>
        <v/>
      </c>
    </row>
    <row r="7170" customFormat="false" ht="13.5" hidden="false" customHeight="false" outlineLevel="0" collapsed="false">
      <c r="A7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0" s="0" t="str">
        <f aca="false">IF($A7170="","",INDEX(CARTAO_COMPRAS!$C:$C,INT((ROW()-2)/20)+2))</f>
        <v/>
      </c>
      <c r="C7170" s="0" t="str">
        <f aca="false">IF($A7170="","",INDEX(CARTAO_COMPRAS!$D:$D,INT((ROW()-2)/20)+2))</f>
        <v/>
      </c>
      <c r="D7170" s="0" t="str">
        <f aca="false">IF($A7170="","",INDEX(CARTAO_COMPRAS!$E:$E,INT((ROW()-2)/20)+2))</f>
        <v/>
      </c>
      <c r="E7170" s="0" t="str">
        <f aca="false">IF($A7170="","",INDEX(CARTAO_COMPRAS!$H:$H,INT((ROW()-2)/20)+2)+MOD(ROW()-2,20))</f>
        <v/>
      </c>
      <c r="F7170" s="0" t="str">
        <f aca="false">IF($A7170="","",INDEX(CARTAO_COMPRAS!$G:$G,INT((ROW()-2)/20)+2))</f>
        <v/>
      </c>
      <c r="G7170" s="5" t="str">
        <f aca="false">IF($A7170="","",INDEX(CARTAO_COMPRAS!$I:$I,INT((ROW()-2)/20)+2))</f>
        <v/>
      </c>
      <c r="H7170" s="4" t="str">
        <f aca="false">IF($A7170="","",EDATE(INDEX(CARTAO_COMPRAS!$J:$J,INT((ROW()-2)/20)+2),MOD(ROW()-2,20)))</f>
        <v/>
      </c>
      <c r="I7170" s="4" t="str">
        <f aca="false">IF($H7170="","",$H7170-WEEKDAY($H7170,2)+1)</f>
        <v/>
      </c>
      <c r="J7170" s="4" t="str">
        <f aca="false">IF($I7170="","",$I7170+6)</f>
        <v/>
      </c>
      <c r="K7170" s="6" t="str">
        <f aca="false">IF($H7170="","",DATE(YEAR($H7170),MONTH($H7170),1))</f>
        <v/>
      </c>
      <c r="L7170" s="0" t="str">
        <f aca="false">IF($A7170="","",INDEX(CARTAO_COMPRAS!$K:$K,INT((ROW()-2)/20)+2))</f>
        <v/>
      </c>
      <c r="M7170" s="0" t="str">
        <f aca="false">IF($A7170="","","Compra no cartão")</f>
        <v/>
      </c>
    </row>
    <row r="7171" customFormat="false" ht="13.5" hidden="false" customHeight="false" outlineLevel="0" collapsed="false">
      <c r="A7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1" s="0" t="str">
        <f aca="false">IF($A7171="","",INDEX(CARTAO_COMPRAS!$C:$C,INT((ROW()-2)/20)+2))</f>
        <v/>
      </c>
      <c r="C7171" s="0" t="str">
        <f aca="false">IF($A7171="","",INDEX(CARTAO_COMPRAS!$D:$D,INT((ROW()-2)/20)+2))</f>
        <v/>
      </c>
      <c r="D7171" s="0" t="str">
        <f aca="false">IF($A7171="","",INDEX(CARTAO_COMPRAS!$E:$E,INT((ROW()-2)/20)+2))</f>
        <v/>
      </c>
      <c r="E7171" s="0" t="str">
        <f aca="false">IF($A7171="","",INDEX(CARTAO_COMPRAS!$H:$H,INT((ROW()-2)/20)+2)+MOD(ROW()-2,20))</f>
        <v/>
      </c>
      <c r="F7171" s="0" t="str">
        <f aca="false">IF($A7171="","",INDEX(CARTAO_COMPRAS!$G:$G,INT((ROW()-2)/20)+2))</f>
        <v/>
      </c>
      <c r="G7171" s="5" t="str">
        <f aca="false">IF($A7171="","",INDEX(CARTAO_COMPRAS!$I:$I,INT((ROW()-2)/20)+2))</f>
        <v/>
      </c>
      <c r="H7171" s="4" t="str">
        <f aca="false">IF($A7171="","",EDATE(INDEX(CARTAO_COMPRAS!$J:$J,INT((ROW()-2)/20)+2),MOD(ROW()-2,20)))</f>
        <v/>
      </c>
      <c r="I7171" s="4" t="str">
        <f aca="false">IF($H7171="","",$H7171-WEEKDAY($H7171,2)+1)</f>
        <v/>
      </c>
      <c r="J7171" s="4" t="str">
        <f aca="false">IF($I7171="","",$I7171+6)</f>
        <v/>
      </c>
      <c r="K7171" s="6" t="str">
        <f aca="false">IF($H7171="","",DATE(YEAR($H7171),MONTH($H7171),1))</f>
        <v/>
      </c>
      <c r="L7171" s="0" t="str">
        <f aca="false">IF($A7171="","",INDEX(CARTAO_COMPRAS!$K:$K,INT((ROW()-2)/20)+2))</f>
        <v/>
      </c>
      <c r="M7171" s="0" t="str">
        <f aca="false">IF($A7171="","","Compra no cartão")</f>
        <v/>
      </c>
    </row>
    <row r="7172" customFormat="false" ht="13.5" hidden="false" customHeight="false" outlineLevel="0" collapsed="false">
      <c r="A7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2" s="0" t="str">
        <f aca="false">IF($A7172="","",INDEX(CARTAO_COMPRAS!$C:$C,INT((ROW()-2)/20)+2))</f>
        <v/>
      </c>
      <c r="C7172" s="0" t="str">
        <f aca="false">IF($A7172="","",INDEX(CARTAO_COMPRAS!$D:$D,INT((ROW()-2)/20)+2))</f>
        <v/>
      </c>
      <c r="D7172" s="0" t="str">
        <f aca="false">IF($A7172="","",INDEX(CARTAO_COMPRAS!$E:$E,INT((ROW()-2)/20)+2))</f>
        <v/>
      </c>
      <c r="E7172" s="0" t="str">
        <f aca="false">IF($A7172="","",INDEX(CARTAO_COMPRAS!$H:$H,INT((ROW()-2)/20)+2)+MOD(ROW()-2,20))</f>
        <v/>
      </c>
      <c r="F7172" s="0" t="str">
        <f aca="false">IF($A7172="","",INDEX(CARTAO_COMPRAS!$G:$G,INT((ROW()-2)/20)+2))</f>
        <v/>
      </c>
      <c r="G7172" s="5" t="str">
        <f aca="false">IF($A7172="","",INDEX(CARTAO_COMPRAS!$I:$I,INT((ROW()-2)/20)+2))</f>
        <v/>
      </c>
      <c r="H7172" s="4" t="str">
        <f aca="false">IF($A7172="","",EDATE(INDEX(CARTAO_COMPRAS!$J:$J,INT((ROW()-2)/20)+2),MOD(ROW()-2,20)))</f>
        <v/>
      </c>
      <c r="I7172" s="4" t="str">
        <f aca="false">IF($H7172="","",$H7172-WEEKDAY($H7172,2)+1)</f>
        <v/>
      </c>
      <c r="J7172" s="4" t="str">
        <f aca="false">IF($I7172="","",$I7172+6)</f>
        <v/>
      </c>
      <c r="K7172" s="6" t="str">
        <f aca="false">IF($H7172="","",DATE(YEAR($H7172),MONTH($H7172),1))</f>
        <v/>
      </c>
      <c r="L7172" s="0" t="str">
        <f aca="false">IF($A7172="","",INDEX(CARTAO_COMPRAS!$K:$K,INT((ROW()-2)/20)+2))</f>
        <v/>
      </c>
      <c r="M7172" s="0" t="str">
        <f aca="false">IF($A7172="","","Compra no cartão")</f>
        <v/>
      </c>
    </row>
    <row r="7173" customFormat="false" ht="13.5" hidden="false" customHeight="false" outlineLevel="0" collapsed="false">
      <c r="A7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3" s="0" t="str">
        <f aca="false">IF($A7173="","",INDEX(CARTAO_COMPRAS!$C:$C,INT((ROW()-2)/20)+2))</f>
        <v/>
      </c>
      <c r="C7173" s="0" t="str">
        <f aca="false">IF($A7173="","",INDEX(CARTAO_COMPRAS!$D:$D,INT((ROW()-2)/20)+2))</f>
        <v/>
      </c>
      <c r="D7173" s="0" t="str">
        <f aca="false">IF($A7173="","",INDEX(CARTAO_COMPRAS!$E:$E,INT((ROW()-2)/20)+2))</f>
        <v/>
      </c>
      <c r="E7173" s="0" t="str">
        <f aca="false">IF($A7173="","",INDEX(CARTAO_COMPRAS!$H:$H,INT((ROW()-2)/20)+2)+MOD(ROW()-2,20))</f>
        <v/>
      </c>
      <c r="F7173" s="0" t="str">
        <f aca="false">IF($A7173="","",INDEX(CARTAO_COMPRAS!$G:$G,INT((ROW()-2)/20)+2))</f>
        <v/>
      </c>
      <c r="G7173" s="5" t="str">
        <f aca="false">IF($A7173="","",INDEX(CARTAO_COMPRAS!$I:$I,INT((ROW()-2)/20)+2))</f>
        <v/>
      </c>
      <c r="H7173" s="4" t="str">
        <f aca="false">IF($A7173="","",EDATE(INDEX(CARTAO_COMPRAS!$J:$J,INT((ROW()-2)/20)+2),MOD(ROW()-2,20)))</f>
        <v/>
      </c>
      <c r="I7173" s="4" t="str">
        <f aca="false">IF($H7173="","",$H7173-WEEKDAY($H7173,2)+1)</f>
        <v/>
      </c>
      <c r="J7173" s="4" t="str">
        <f aca="false">IF($I7173="","",$I7173+6)</f>
        <v/>
      </c>
      <c r="K7173" s="6" t="str">
        <f aca="false">IF($H7173="","",DATE(YEAR($H7173),MONTH($H7173),1))</f>
        <v/>
      </c>
      <c r="L7173" s="0" t="str">
        <f aca="false">IF($A7173="","",INDEX(CARTAO_COMPRAS!$K:$K,INT((ROW()-2)/20)+2))</f>
        <v/>
      </c>
      <c r="M7173" s="0" t="str">
        <f aca="false">IF($A7173="","","Compra no cartão")</f>
        <v/>
      </c>
    </row>
    <row r="7174" customFormat="false" ht="13.5" hidden="false" customHeight="false" outlineLevel="0" collapsed="false">
      <c r="A7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4" s="0" t="str">
        <f aca="false">IF($A7174="","",INDEX(CARTAO_COMPRAS!$C:$C,INT((ROW()-2)/20)+2))</f>
        <v/>
      </c>
      <c r="C7174" s="0" t="str">
        <f aca="false">IF($A7174="","",INDEX(CARTAO_COMPRAS!$D:$D,INT((ROW()-2)/20)+2))</f>
        <v/>
      </c>
      <c r="D7174" s="0" t="str">
        <f aca="false">IF($A7174="","",INDEX(CARTAO_COMPRAS!$E:$E,INT((ROW()-2)/20)+2))</f>
        <v/>
      </c>
      <c r="E7174" s="0" t="str">
        <f aca="false">IF($A7174="","",INDEX(CARTAO_COMPRAS!$H:$H,INT((ROW()-2)/20)+2)+MOD(ROW()-2,20))</f>
        <v/>
      </c>
      <c r="F7174" s="0" t="str">
        <f aca="false">IF($A7174="","",INDEX(CARTAO_COMPRAS!$G:$G,INT((ROW()-2)/20)+2))</f>
        <v/>
      </c>
      <c r="G7174" s="5" t="str">
        <f aca="false">IF($A7174="","",INDEX(CARTAO_COMPRAS!$I:$I,INT((ROW()-2)/20)+2))</f>
        <v/>
      </c>
      <c r="H7174" s="4" t="str">
        <f aca="false">IF($A7174="","",EDATE(INDEX(CARTAO_COMPRAS!$J:$J,INT((ROW()-2)/20)+2),MOD(ROW()-2,20)))</f>
        <v/>
      </c>
      <c r="I7174" s="4" t="str">
        <f aca="false">IF($H7174="","",$H7174-WEEKDAY($H7174,2)+1)</f>
        <v/>
      </c>
      <c r="J7174" s="4" t="str">
        <f aca="false">IF($I7174="","",$I7174+6)</f>
        <v/>
      </c>
      <c r="K7174" s="6" t="str">
        <f aca="false">IF($H7174="","",DATE(YEAR($H7174),MONTH($H7174),1))</f>
        <v/>
      </c>
      <c r="L7174" s="0" t="str">
        <f aca="false">IF($A7174="","",INDEX(CARTAO_COMPRAS!$K:$K,INT((ROW()-2)/20)+2))</f>
        <v/>
      </c>
      <c r="M7174" s="0" t="str">
        <f aca="false">IF($A7174="","","Compra no cartão")</f>
        <v/>
      </c>
    </row>
    <row r="7175" customFormat="false" ht="13.5" hidden="false" customHeight="false" outlineLevel="0" collapsed="false">
      <c r="A7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5" s="0" t="str">
        <f aca="false">IF($A7175="","",INDEX(CARTAO_COMPRAS!$C:$C,INT((ROW()-2)/20)+2))</f>
        <v/>
      </c>
      <c r="C7175" s="0" t="str">
        <f aca="false">IF($A7175="","",INDEX(CARTAO_COMPRAS!$D:$D,INT((ROW()-2)/20)+2))</f>
        <v/>
      </c>
      <c r="D7175" s="0" t="str">
        <f aca="false">IF($A7175="","",INDEX(CARTAO_COMPRAS!$E:$E,INT((ROW()-2)/20)+2))</f>
        <v/>
      </c>
      <c r="E7175" s="0" t="str">
        <f aca="false">IF($A7175="","",INDEX(CARTAO_COMPRAS!$H:$H,INT((ROW()-2)/20)+2)+MOD(ROW()-2,20))</f>
        <v/>
      </c>
      <c r="F7175" s="0" t="str">
        <f aca="false">IF($A7175="","",INDEX(CARTAO_COMPRAS!$G:$G,INT((ROW()-2)/20)+2))</f>
        <v/>
      </c>
      <c r="G7175" s="5" t="str">
        <f aca="false">IF($A7175="","",INDEX(CARTAO_COMPRAS!$I:$I,INT((ROW()-2)/20)+2))</f>
        <v/>
      </c>
      <c r="H7175" s="4" t="str">
        <f aca="false">IF($A7175="","",EDATE(INDEX(CARTAO_COMPRAS!$J:$J,INT((ROW()-2)/20)+2),MOD(ROW()-2,20)))</f>
        <v/>
      </c>
      <c r="I7175" s="4" t="str">
        <f aca="false">IF($H7175="","",$H7175-WEEKDAY($H7175,2)+1)</f>
        <v/>
      </c>
      <c r="J7175" s="4" t="str">
        <f aca="false">IF($I7175="","",$I7175+6)</f>
        <v/>
      </c>
      <c r="K7175" s="6" t="str">
        <f aca="false">IF($H7175="","",DATE(YEAR($H7175),MONTH($H7175),1))</f>
        <v/>
      </c>
      <c r="L7175" s="0" t="str">
        <f aca="false">IF($A7175="","",INDEX(CARTAO_COMPRAS!$K:$K,INT((ROW()-2)/20)+2))</f>
        <v/>
      </c>
      <c r="M7175" s="0" t="str">
        <f aca="false">IF($A7175="","","Compra no cartão")</f>
        <v/>
      </c>
    </row>
    <row r="7176" customFormat="false" ht="13.5" hidden="false" customHeight="false" outlineLevel="0" collapsed="false">
      <c r="A7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6" s="0" t="str">
        <f aca="false">IF($A7176="","",INDEX(CARTAO_COMPRAS!$C:$C,INT((ROW()-2)/20)+2))</f>
        <v/>
      </c>
      <c r="C7176" s="0" t="str">
        <f aca="false">IF($A7176="","",INDEX(CARTAO_COMPRAS!$D:$D,INT((ROW()-2)/20)+2))</f>
        <v/>
      </c>
      <c r="D7176" s="0" t="str">
        <f aca="false">IF($A7176="","",INDEX(CARTAO_COMPRAS!$E:$E,INT((ROW()-2)/20)+2))</f>
        <v/>
      </c>
      <c r="E7176" s="0" t="str">
        <f aca="false">IF($A7176="","",INDEX(CARTAO_COMPRAS!$H:$H,INT((ROW()-2)/20)+2)+MOD(ROW()-2,20))</f>
        <v/>
      </c>
      <c r="F7176" s="0" t="str">
        <f aca="false">IF($A7176="","",INDEX(CARTAO_COMPRAS!$G:$G,INT((ROW()-2)/20)+2))</f>
        <v/>
      </c>
      <c r="G7176" s="5" t="str">
        <f aca="false">IF($A7176="","",INDEX(CARTAO_COMPRAS!$I:$I,INT((ROW()-2)/20)+2))</f>
        <v/>
      </c>
      <c r="H7176" s="4" t="str">
        <f aca="false">IF($A7176="","",EDATE(INDEX(CARTAO_COMPRAS!$J:$J,INT((ROW()-2)/20)+2),MOD(ROW()-2,20)))</f>
        <v/>
      </c>
      <c r="I7176" s="4" t="str">
        <f aca="false">IF($H7176="","",$H7176-WEEKDAY($H7176,2)+1)</f>
        <v/>
      </c>
      <c r="J7176" s="4" t="str">
        <f aca="false">IF($I7176="","",$I7176+6)</f>
        <v/>
      </c>
      <c r="K7176" s="6" t="str">
        <f aca="false">IF($H7176="","",DATE(YEAR($H7176),MONTH($H7176),1))</f>
        <v/>
      </c>
      <c r="L7176" s="0" t="str">
        <f aca="false">IF($A7176="","",INDEX(CARTAO_COMPRAS!$K:$K,INT((ROW()-2)/20)+2))</f>
        <v/>
      </c>
      <c r="M7176" s="0" t="str">
        <f aca="false">IF($A7176="","","Compra no cartão")</f>
        <v/>
      </c>
    </row>
    <row r="7177" customFormat="false" ht="13.5" hidden="false" customHeight="false" outlineLevel="0" collapsed="false">
      <c r="A7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7" s="0" t="str">
        <f aca="false">IF($A7177="","",INDEX(CARTAO_COMPRAS!$C:$C,INT((ROW()-2)/20)+2))</f>
        <v/>
      </c>
      <c r="C7177" s="0" t="str">
        <f aca="false">IF($A7177="","",INDEX(CARTAO_COMPRAS!$D:$D,INT((ROW()-2)/20)+2))</f>
        <v/>
      </c>
      <c r="D7177" s="0" t="str">
        <f aca="false">IF($A7177="","",INDEX(CARTAO_COMPRAS!$E:$E,INT((ROW()-2)/20)+2))</f>
        <v/>
      </c>
      <c r="E7177" s="0" t="str">
        <f aca="false">IF($A7177="","",INDEX(CARTAO_COMPRAS!$H:$H,INT((ROW()-2)/20)+2)+MOD(ROW()-2,20))</f>
        <v/>
      </c>
      <c r="F7177" s="0" t="str">
        <f aca="false">IF($A7177="","",INDEX(CARTAO_COMPRAS!$G:$G,INT((ROW()-2)/20)+2))</f>
        <v/>
      </c>
      <c r="G7177" s="5" t="str">
        <f aca="false">IF($A7177="","",INDEX(CARTAO_COMPRAS!$I:$I,INT((ROW()-2)/20)+2))</f>
        <v/>
      </c>
      <c r="H7177" s="4" t="str">
        <f aca="false">IF($A7177="","",EDATE(INDEX(CARTAO_COMPRAS!$J:$J,INT((ROW()-2)/20)+2),MOD(ROW()-2,20)))</f>
        <v/>
      </c>
      <c r="I7177" s="4" t="str">
        <f aca="false">IF($H7177="","",$H7177-WEEKDAY($H7177,2)+1)</f>
        <v/>
      </c>
      <c r="J7177" s="4" t="str">
        <f aca="false">IF($I7177="","",$I7177+6)</f>
        <v/>
      </c>
      <c r="K7177" s="6" t="str">
        <f aca="false">IF($H7177="","",DATE(YEAR($H7177),MONTH($H7177),1))</f>
        <v/>
      </c>
      <c r="L7177" s="0" t="str">
        <f aca="false">IF($A7177="","",INDEX(CARTAO_COMPRAS!$K:$K,INT((ROW()-2)/20)+2))</f>
        <v/>
      </c>
      <c r="M7177" s="0" t="str">
        <f aca="false">IF($A7177="","","Compra no cartão")</f>
        <v/>
      </c>
    </row>
    <row r="7178" customFormat="false" ht="13.5" hidden="false" customHeight="false" outlineLevel="0" collapsed="false">
      <c r="A7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8" s="0" t="str">
        <f aca="false">IF($A7178="","",INDEX(CARTAO_COMPRAS!$C:$C,INT((ROW()-2)/20)+2))</f>
        <v/>
      </c>
      <c r="C7178" s="0" t="str">
        <f aca="false">IF($A7178="","",INDEX(CARTAO_COMPRAS!$D:$D,INT((ROW()-2)/20)+2))</f>
        <v/>
      </c>
      <c r="D7178" s="0" t="str">
        <f aca="false">IF($A7178="","",INDEX(CARTAO_COMPRAS!$E:$E,INT((ROW()-2)/20)+2))</f>
        <v/>
      </c>
      <c r="E7178" s="0" t="str">
        <f aca="false">IF($A7178="","",INDEX(CARTAO_COMPRAS!$H:$H,INT((ROW()-2)/20)+2)+MOD(ROW()-2,20))</f>
        <v/>
      </c>
      <c r="F7178" s="0" t="str">
        <f aca="false">IF($A7178="","",INDEX(CARTAO_COMPRAS!$G:$G,INT((ROW()-2)/20)+2))</f>
        <v/>
      </c>
      <c r="G7178" s="5" t="str">
        <f aca="false">IF($A7178="","",INDEX(CARTAO_COMPRAS!$I:$I,INT((ROW()-2)/20)+2))</f>
        <v/>
      </c>
      <c r="H7178" s="4" t="str">
        <f aca="false">IF($A7178="","",EDATE(INDEX(CARTAO_COMPRAS!$J:$J,INT((ROW()-2)/20)+2),MOD(ROW()-2,20)))</f>
        <v/>
      </c>
      <c r="I7178" s="4" t="str">
        <f aca="false">IF($H7178="","",$H7178-WEEKDAY($H7178,2)+1)</f>
        <v/>
      </c>
      <c r="J7178" s="4" t="str">
        <f aca="false">IF($I7178="","",$I7178+6)</f>
        <v/>
      </c>
      <c r="K7178" s="6" t="str">
        <f aca="false">IF($H7178="","",DATE(YEAR($H7178),MONTH($H7178),1))</f>
        <v/>
      </c>
      <c r="L7178" s="0" t="str">
        <f aca="false">IF($A7178="","",INDEX(CARTAO_COMPRAS!$K:$K,INT((ROW()-2)/20)+2))</f>
        <v/>
      </c>
      <c r="M7178" s="0" t="str">
        <f aca="false">IF($A7178="","","Compra no cartão")</f>
        <v/>
      </c>
    </row>
    <row r="7179" customFormat="false" ht="13.5" hidden="false" customHeight="false" outlineLevel="0" collapsed="false">
      <c r="A7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79" s="0" t="str">
        <f aca="false">IF($A7179="","",INDEX(CARTAO_COMPRAS!$C:$C,INT((ROW()-2)/20)+2))</f>
        <v/>
      </c>
      <c r="C7179" s="0" t="str">
        <f aca="false">IF($A7179="","",INDEX(CARTAO_COMPRAS!$D:$D,INT((ROW()-2)/20)+2))</f>
        <v/>
      </c>
      <c r="D7179" s="0" t="str">
        <f aca="false">IF($A7179="","",INDEX(CARTAO_COMPRAS!$E:$E,INT((ROW()-2)/20)+2))</f>
        <v/>
      </c>
      <c r="E7179" s="0" t="str">
        <f aca="false">IF($A7179="","",INDEX(CARTAO_COMPRAS!$H:$H,INT((ROW()-2)/20)+2)+MOD(ROW()-2,20))</f>
        <v/>
      </c>
      <c r="F7179" s="0" t="str">
        <f aca="false">IF($A7179="","",INDEX(CARTAO_COMPRAS!$G:$G,INT((ROW()-2)/20)+2))</f>
        <v/>
      </c>
      <c r="G7179" s="5" t="str">
        <f aca="false">IF($A7179="","",INDEX(CARTAO_COMPRAS!$I:$I,INT((ROW()-2)/20)+2))</f>
        <v/>
      </c>
      <c r="H7179" s="4" t="str">
        <f aca="false">IF($A7179="","",EDATE(INDEX(CARTAO_COMPRAS!$J:$J,INT((ROW()-2)/20)+2),MOD(ROW()-2,20)))</f>
        <v/>
      </c>
      <c r="I7179" s="4" t="str">
        <f aca="false">IF($H7179="","",$H7179-WEEKDAY($H7179,2)+1)</f>
        <v/>
      </c>
      <c r="J7179" s="4" t="str">
        <f aca="false">IF($I7179="","",$I7179+6)</f>
        <v/>
      </c>
      <c r="K7179" s="6" t="str">
        <f aca="false">IF($H7179="","",DATE(YEAR($H7179),MONTH($H7179),1))</f>
        <v/>
      </c>
      <c r="L7179" s="0" t="str">
        <f aca="false">IF($A7179="","",INDEX(CARTAO_COMPRAS!$K:$K,INT((ROW()-2)/20)+2))</f>
        <v/>
      </c>
      <c r="M7179" s="0" t="str">
        <f aca="false">IF($A7179="","","Compra no cartão")</f>
        <v/>
      </c>
    </row>
    <row r="7180" customFormat="false" ht="13.5" hidden="false" customHeight="false" outlineLevel="0" collapsed="false">
      <c r="A7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0" s="0" t="str">
        <f aca="false">IF($A7180="","",INDEX(CARTAO_COMPRAS!$C:$C,INT((ROW()-2)/20)+2))</f>
        <v/>
      </c>
      <c r="C7180" s="0" t="str">
        <f aca="false">IF($A7180="","",INDEX(CARTAO_COMPRAS!$D:$D,INT((ROW()-2)/20)+2))</f>
        <v/>
      </c>
      <c r="D7180" s="0" t="str">
        <f aca="false">IF($A7180="","",INDEX(CARTAO_COMPRAS!$E:$E,INT((ROW()-2)/20)+2))</f>
        <v/>
      </c>
      <c r="E7180" s="0" t="str">
        <f aca="false">IF($A7180="","",INDEX(CARTAO_COMPRAS!$H:$H,INT((ROW()-2)/20)+2)+MOD(ROW()-2,20))</f>
        <v/>
      </c>
      <c r="F7180" s="0" t="str">
        <f aca="false">IF($A7180="","",INDEX(CARTAO_COMPRAS!$G:$G,INT((ROW()-2)/20)+2))</f>
        <v/>
      </c>
      <c r="G7180" s="5" t="str">
        <f aca="false">IF($A7180="","",INDEX(CARTAO_COMPRAS!$I:$I,INT((ROW()-2)/20)+2))</f>
        <v/>
      </c>
      <c r="H7180" s="4" t="str">
        <f aca="false">IF($A7180="","",EDATE(INDEX(CARTAO_COMPRAS!$J:$J,INT((ROW()-2)/20)+2),MOD(ROW()-2,20)))</f>
        <v/>
      </c>
      <c r="I7180" s="4" t="str">
        <f aca="false">IF($H7180="","",$H7180-WEEKDAY($H7180,2)+1)</f>
        <v/>
      </c>
      <c r="J7180" s="4" t="str">
        <f aca="false">IF($I7180="","",$I7180+6)</f>
        <v/>
      </c>
      <c r="K7180" s="6" t="str">
        <f aca="false">IF($H7180="","",DATE(YEAR($H7180),MONTH($H7180),1))</f>
        <v/>
      </c>
      <c r="L7180" s="0" t="str">
        <f aca="false">IF($A7180="","",INDEX(CARTAO_COMPRAS!$K:$K,INT((ROW()-2)/20)+2))</f>
        <v/>
      </c>
      <c r="M7180" s="0" t="str">
        <f aca="false">IF($A7180="","","Compra no cartão")</f>
        <v/>
      </c>
    </row>
    <row r="7181" customFormat="false" ht="13.5" hidden="false" customHeight="false" outlineLevel="0" collapsed="false">
      <c r="A7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1" s="0" t="str">
        <f aca="false">IF($A7181="","",INDEX(CARTAO_COMPRAS!$C:$C,INT((ROW()-2)/20)+2))</f>
        <v/>
      </c>
      <c r="C7181" s="0" t="str">
        <f aca="false">IF($A7181="","",INDEX(CARTAO_COMPRAS!$D:$D,INT((ROW()-2)/20)+2))</f>
        <v/>
      </c>
      <c r="D7181" s="0" t="str">
        <f aca="false">IF($A7181="","",INDEX(CARTAO_COMPRAS!$E:$E,INT((ROW()-2)/20)+2))</f>
        <v/>
      </c>
      <c r="E7181" s="0" t="str">
        <f aca="false">IF($A7181="","",INDEX(CARTAO_COMPRAS!$H:$H,INT((ROW()-2)/20)+2)+MOD(ROW()-2,20))</f>
        <v/>
      </c>
      <c r="F7181" s="0" t="str">
        <f aca="false">IF($A7181="","",INDEX(CARTAO_COMPRAS!$G:$G,INT((ROW()-2)/20)+2))</f>
        <v/>
      </c>
      <c r="G7181" s="5" t="str">
        <f aca="false">IF($A7181="","",INDEX(CARTAO_COMPRAS!$I:$I,INT((ROW()-2)/20)+2))</f>
        <v/>
      </c>
      <c r="H7181" s="4" t="str">
        <f aca="false">IF($A7181="","",EDATE(INDEX(CARTAO_COMPRAS!$J:$J,INT((ROW()-2)/20)+2),MOD(ROW()-2,20)))</f>
        <v/>
      </c>
      <c r="I7181" s="4" t="str">
        <f aca="false">IF($H7181="","",$H7181-WEEKDAY($H7181,2)+1)</f>
        <v/>
      </c>
      <c r="J7181" s="4" t="str">
        <f aca="false">IF($I7181="","",$I7181+6)</f>
        <v/>
      </c>
      <c r="K7181" s="6" t="str">
        <f aca="false">IF($H7181="","",DATE(YEAR($H7181),MONTH($H7181),1))</f>
        <v/>
      </c>
      <c r="L7181" s="0" t="str">
        <f aca="false">IF($A7181="","",INDEX(CARTAO_COMPRAS!$K:$K,INT((ROW()-2)/20)+2))</f>
        <v/>
      </c>
      <c r="M7181" s="0" t="str">
        <f aca="false">IF($A7181="","","Compra no cartão")</f>
        <v/>
      </c>
    </row>
    <row r="7182" customFormat="false" ht="13.5" hidden="false" customHeight="false" outlineLevel="0" collapsed="false">
      <c r="A71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2" s="0" t="str">
        <f aca="false">IF($A7182="","",INDEX(CARTAO_COMPRAS!$C:$C,INT((ROW()-2)/20)+2))</f>
        <v/>
      </c>
      <c r="C7182" s="0" t="str">
        <f aca="false">IF($A7182="","",INDEX(CARTAO_COMPRAS!$D:$D,INT((ROW()-2)/20)+2))</f>
        <v/>
      </c>
      <c r="D7182" s="0" t="str">
        <f aca="false">IF($A7182="","",INDEX(CARTAO_COMPRAS!$E:$E,INT((ROW()-2)/20)+2))</f>
        <v/>
      </c>
      <c r="E7182" s="0" t="str">
        <f aca="false">IF($A7182="","",INDEX(CARTAO_COMPRAS!$H:$H,INT((ROW()-2)/20)+2)+MOD(ROW()-2,20))</f>
        <v/>
      </c>
      <c r="F7182" s="0" t="str">
        <f aca="false">IF($A7182="","",INDEX(CARTAO_COMPRAS!$G:$G,INT((ROW()-2)/20)+2))</f>
        <v/>
      </c>
      <c r="G7182" s="5" t="str">
        <f aca="false">IF($A7182="","",INDEX(CARTAO_COMPRAS!$I:$I,INT((ROW()-2)/20)+2))</f>
        <v/>
      </c>
      <c r="H7182" s="4" t="str">
        <f aca="false">IF($A7182="","",EDATE(INDEX(CARTAO_COMPRAS!$J:$J,INT((ROW()-2)/20)+2),MOD(ROW()-2,20)))</f>
        <v/>
      </c>
      <c r="I7182" s="4" t="str">
        <f aca="false">IF($H7182="","",$H7182-WEEKDAY($H7182,2)+1)</f>
        <v/>
      </c>
      <c r="J7182" s="4" t="str">
        <f aca="false">IF($I7182="","",$I7182+6)</f>
        <v/>
      </c>
      <c r="K7182" s="6" t="str">
        <f aca="false">IF($H7182="","",DATE(YEAR($H7182),MONTH($H7182),1))</f>
        <v/>
      </c>
      <c r="L7182" s="0" t="str">
        <f aca="false">IF($A7182="","",INDEX(CARTAO_COMPRAS!$K:$K,INT((ROW()-2)/20)+2))</f>
        <v/>
      </c>
      <c r="M7182" s="0" t="str">
        <f aca="false">IF($A7182="","","Compra no cartão")</f>
        <v/>
      </c>
    </row>
    <row r="7183" customFormat="false" ht="13.5" hidden="false" customHeight="false" outlineLevel="0" collapsed="false">
      <c r="A7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3" s="0" t="str">
        <f aca="false">IF($A7183="","",INDEX(CARTAO_COMPRAS!$C:$C,INT((ROW()-2)/20)+2))</f>
        <v/>
      </c>
      <c r="C7183" s="0" t="str">
        <f aca="false">IF($A7183="","",INDEX(CARTAO_COMPRAS!$D:$D,INT((ROW()-2)/20)+2))</f>
        <v/>
      </c>
      <c r="D7183" s="0" t="str">
        <f aca="false">IF($A7183="","",INDEX(CARTAO_COMPRAS!$E:$E,INT((ROW()-2)/20)+2))</f>
        <v/>
      </c>
      <c r="E7183" s="0" t="str">
        <f aca="false">IF($A7183="","",INDEX(CARTAO_COMPRAS!$H:$H,INT((ROW()-2)/20)+2)+MOD(ROW()-2,20))</f>
        <v/>
      </c>
      <c r="F7183" s="0" t="str">
        <f aca="false">IF($A7183="","",INDEX(CARTAO_COMPRAS!$G:$G,INT((ROW()-2)/20)+2))</f>
        <v/>
      </c>
      <c r="G7183" s="5" t="str">
        <f aca="false">IF($A7183="","",INDEX(CARTAO_COMPRAS!$I:$I,INT((ROW()-2)/20)+2))</f>
        <v/>
      </c>
      <c r="H7183" s="4" t="str">
        <f aca="false">IF($A7183="","",EDATE(INDEX(CARTAO_COMPRAS!$J:$J,INT((ROW()-2)/20)+2),MOD(ROW()-2,20)))</f>
        <v/>
      </c>
      <c r="I7183" s="4" t="str">
        <f aca="false">IF($H7183="","",$H7183-WEEKDAY($H7183,2)+1)</f>
        <v/>
      </c>
      <c r="J7183" s="4" t="str">
        <f aca="false">IF($I7183="","",$I7183+6)</f>
        <v/>
      </c>
      <c r="K7183" s="6" t="str">
        <f aca="false">IF($H7183="","",DATE(YEAR($H7183),MONTH($H7183),1))</f>
        <v/>
      </c>
      <c r="L7183" s="0" t="str">
        <f aca="false">IF($A7183="","",INDEX(CARTAO_COMPRAS!$K:$K,INT((ROW()-2)/20)+2))</f>
        <v/>
      </c>
      <c r="M7183" s="0" t="str">
        <f aca="false">IF($A7183="","","Compra no cartão")</f>
        <v/>
      </c>
    </row>
    <row r="7184" customFormat="false" ht="13.5" hidden="false" customHeight="false" outlineLevel="0" collapsed="false">
      <c r="A7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4" s="0" t="str">
        <f aca="false">IF($A7184="","",INDEX(CARTAO_COMPRAS!$C:$C,INT((ROW()-2)/20)+2))</f>
        <v/>
      </c>
      <c r="C7184" s="0" t="str">
        <f aca="false">IF($A7184="","",INDEX(CARTAO_COMPRAS!$D:$D,INT((ROW()-2)/20)+2))</f>
        <v/>
      </c>
      <c r="D7184" s="0" t="str">
        <f aca="false">IF($A7184="","",INDEX(CARTAO_COMPRAS!$E:$E,INT((ROW()-2)/20)+2))</f>
        <v/>
      </c>
      <c r="E7184" s="0" t="str">
        <f aca="false">IF($A7184="","",INDEX(CARTAO_COMPRAS!$H:$H,INT((ROW()-2)/20)+2)+MOD(ROW()-2,20))</f>
        <v/>
      </c>
      <c r="F7184" s="0" t="str">
        <f aca="false">IF($A7184="","",INDEX(CARTAO_COMPRAS!$G:$G,INT((ROW()-2)/20)+2))</f>
        <v/>
      </c>
      <c r="G7184" s="5" t="str">
        <f aca="false">IF($A7184="","",INDEX(CARTAO_COMPRAS!$I:$I,INT((ROW()-2)/20)+2))</f>
        <v/>
      </c>
      <c r="H7184" s="4" t="str">
        <f aca="false">IF($A7184="","",EDATE(INDEX(CARTAO_COMPRAS!$J:$J,INT((ROW()-2)/20)+2),MOD(ROW()-2,20)))</f>
        <v/>
      </c>
      <c r="I7184" s="4" t="str">
        <f aca="false">IF($H7184="","",$H7184-WEEKDAY($H7184,2)+1)</f>
        <v/>
      </c>
      <c r="J7184" s="4" t="str">
        <f aca="false">IF($I7184="","",$I7184+6)</f>
        <v/>
      </c>
      <c r="K7184" s="6" t="str">
        <f aca="false">IF($H7184="","",DATE(YEAR($H7184),MONTH($H7184),1))</f>
        <v/>
      </c>
      <c r="L7184" s="0" t="str">
        <f aca="false">IF($A7184="","",INDEX(CARTAO_COMPRAS!$K:$K,INT((ROW()-2)/20)+2))</f>
        <v/>
      </c>
      <c r="M7184" s="0" t="str">
        <f aca="false">IF($A7184="","","Compra no cartão")</f>
        <v/>
      </c>
    </row>
    <row r="7185" customFormat="false" ht="13.5" hidden="false" customHeight="false" outlineLevel="0" collapsed="false">
      <c r="A7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5" s="0" t="str">
        <f aca="false">IF($A7185="","",INDEX(CARTAO_COMPRAS!$C:$C,INT((ROW()-2)/20)+2))</f>
        <v/>
      </c>
      <c r="C7185" s="0" t="str">
        <f aca="false">IF($A7185="","",INDEX(CARTAO_COMPRAS!$D:$D,INT((ROW()-2)/20)+2))</f>
        <v/>
      </c>
      <c r="D7185" s="0" t="str">
        <f aca="false">IF($A7185="","",INDEX(CARTAO_COMPRAS!$E:$E,INT((ROW()-2)/20)+2))</f>
        <v/>
      </c>
      <c r="E7185" s="0" t="str">
        <f aca="false">IF($A7185="","",INDEX(CARTAO_COMPRAS!$H:$H,INT((ROW()-2)/20)+2)+MOD(ROW()-2,20))</f>
        <v/>
      </c>
      <c r="F7185" s="0" t="str">
        <f aca="false">IF($A7185="","",INDEX(CARTAO_COMPRAS!$G:$G,INT((ROW()-2)/20)+2))</f>
        <v/>
      </c>
      <c r="G7185" s="5" t="str">
        <f aca="false">IF($A7185="","",INDEX(CARTAO_COMPRAS!$I:$I,INT((ROW()-2)/20)+2))</f>
        <v/>
      </c>
      <c r="H7185" s="4" t="str">
        <f aca="false">IF($A7185="","",EDATE(INDEX(CARTAO_COMPRAS!$J:$J,INT((ROW()-2)/20)+2),MOD(ROW()-2,20)))</f>
        <v/>
      </c>
      <c r="I7185" s="4" t="str">
        <f aca="false">IF($H7185="","",$H7185-WEEKDAY($H7185,2)+1)</f>
        <v/>
      </c>
      <c r="J7185" s="4" t="str">
        <f aca="false">IF($I7185="","",$I7185+6)</f>
        <v/>
      </c>
      <c r="K7185" s="6" t="str">
        <f aca="false">IF($H7185="","",DATE(YEAR($H7185),MONTH($H7185),1))</f>
        <v/>
      </c>
      <c r="L7185" s="0" t="str">
        <f aca="false">IF($A7185="","",INDEX(CARTAO_COMPRAS!$K:$K,INT((ROW()-2)/20)+2))</f>
        <v/>
      </c>
      <c r="M7185" s="0" t="str">
        <f aca="false">IF($A7185="","","Compra no cartão")</f>
        <v/>
      </c>
    </row>
    <row r="7186" customFormat="false" ht="13.5" hidden="false" customHeight="false" outlineLevel="0" collapsed="false">
      <c r="A7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6" s="0" t="str">
        <f aca="false">IF($A7186="","",INDEX(CARTAO_COMPRAS!$C:$C,INT((ROW()-2)/20)+2))</f>
        <v/>
      </c>
      <c r="C7186" s="0" t="str">
        <f aca="false">IF($A7186="","",INDEX(CARTAO_COMPRAS!$D:$D,INT((ROW()-2)/20)+2))</f>
        <v/>
      </c>
      <c r="D7186" s="0" t="str">
        <f aca="false">IF($A7186="","",INDEX(CARTAO_COMPRAS!$E:$E,INT((ROW()-2)/20)+2))</f>
        <v/>
      </c>
      <c r="E7186" s="0" t="str">
        <f aca="false">IF($A7186="","",INDEX(CARTAO_COMPRAS!$H:$H,INT((ROW()-2)/20)+2)+MOD(ROW()-2,20))</f>
        <v/>
      </c>
      <c r="F7186" s="0" t="str">
        <f aca="false">IF($A7186="","",INDEX(CARTAO_COMPRAS!$G:$G,INT((ROW()-2)/20)+2))</f>
        <v/>
      </c>
      <c r="G7186" s="5" t="str">
        <f aca="false">IF($A7186="","",INDEX(CARTAO_COMPRAS!$I:$I,INT((ROW()-2)/20)+2))</f>
        <v/>
      </c>
      <c r="H7186" s="4" t="str">
        <f aca="false">IF($A7186="","",EDATE(INDEX(CARTAO_COMPRAS!$J:$J,INT((ROW()-2)/20)+2),MOD(ROW()-2,20)))</f>
        <v/>
      </c>
      <c r="I7186" s="4" t="str">
        <f aca="false">IF($H7186="","",$H7186-WEEKDAY($H7186,2)+1)</f>
        <v/>
      </c>
      <c r="J7186" s="4" t="str">
        <f aca="false">IF($I7186="","",$I7186+6)</f>
        <v/>
      </c>
      <c r="K7186" s="6" t="str">
        <f aca="false">IF($H7186="","",DATE(YEAR($H7186),MONTH($H7186),1))</f>
        <v/>
      </c>
      <c r="L7186" s="0" t="str">
        <f aca="false">IF($A7186="","",INDEX(CARTAO_COMPRAS!$K:$K,INT((ROW()-2)/20)+2))</f>
        <v/>
      </c>
      <c r="M7186" s="0" t="str">
        <f aca="false">IF($A7186="","","Compra no cartão")</f>
        <v/>
      </c>
    </row>
    <row r="7187" customFormat="false" ht="13.5" hidden="false" customHeight="false" outlineLevel="0" collapsed="false">
      <c r="A7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7" s="0" t="str">
        <f aca="false">IF($A7187="","",INDEX(CARTAO_COMPRAS!$C:$C,INT((ROW()-2)/20)+2))</f>
        <v/>
      </c>
      <c r="C7187" s="0" t="str">
        <f aca="false">IF($A7187="","",INDEX(CARTAO_COMPRAS!$D:$D,INT((ROW()-2)/20)+2))</f>
        <v/>
      </c>
      <c r="D7187" s="0" t="str">
        <f aca="false">IF($A7187="","",INDEX(CARTAO_COMPRAS!$E:$E,INT((ROW()-2)/20)+2))</f>
        <v/>
      </c>
      <c r="E7187" s="0" t="str">
        <f aca="false">IF($A7187="","",INDEX(CARTAO_COMPRAS!$H:$H,INT((ROW()-2)/20)+2)+MOD(ROW()-2,20))</f>
        <v/>
      </c>
      <c r="F7187" s="0" t="str">
        <f aca="false">IF($A7187="","",INDEX(CARTAO_COMPRAS!$G:$G,INT((ROW()-2)/20)+2))</f>
        <v/>
      </c>
      <c r="G7187" s="5" t="str">
        <f aca="false">IF($A7187="","",INDEX(CARTAO_COMPRAS!$I:$I,INT((ROW()-2)/20)+2))</f>
        <v/>
      </c>
      <c r="H7187" s="4" t="str">
        <f aca="false">IF($A7187="","",EDATE(INDEX(CARTAO_COMPRAS!$J:$J,INT((ROW()-2)/20)+2),MOD(ROW()-2,20)))</f>
        <v/>
      </c>
      <c r="I7187" s="4" t="str">
        <f aca="false">IF($H7187="","",$H7187-WEEKDAY($H7187,2)+1)</f>
        <v/>
      </c>
      <c r="J7187" s="4" t="str">
        <f aca="false">IF($I7187="","",$I7187+6)</f>
        <v/>
      </c>
      <c r="K7187" s="6" t="str">
        <f aca="false">IF($H7187="","",DATE(YEAR($H7187),MONTH($H7187),1))</f>
        <v/>
      </c>
      <c r="L7187" s="0" t="str">
        <f aca="false">IF($A7187="","",INDEX(CARTAO_COMPRAS!$K:$K,INT((ROW()-2)/20)+2))</f>
        <v/>
      </c>
      <c r="M7187" s="0" t="str">
        <f aca="false">IF($A7187="","","Compra no cartão")</f>
        <v/>
      </c>
    </row>
    <row r="7188" customFormat="false" ht="13.5" hidden="false" customHeight="false" outlineLevel="0" collapsed="false">
      <c r="A7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8" s="0" t="str">
        <f aca="false">IF($A7188="","",INDEX(CARTAO_COMPRAS!$C:$C,INT((ROW()-2)/20)+2))</f>
        <v/>
      </c>
      <c r="C7188" s="0" t="str">
        <f aca="false">IF($A7188="","",INDEX(CARTAO_COMPRAS!$D:$D,INT((ROW()-2)/20)+2))</f>
        <v/>
      </c>
      <c r="D7188" s="0" t="str">
        <f aca="false">IF($A7188="","",INDEX(CARTAO_COMPRAS!$E:$E,INT((ROW()-2)/20)+2))</f>
        <v/>
      </c>
      <c r="E7188" s="0" t="str">
        <f aca="false">IF($A7188="","",INDEX(CARTAO_COMPRAS!$H:$H,INT((ROW()-2)/20)+2)+MOD(ROW()-2,20))</f>
        <v/>
      </c>
      <c r="F7188" s="0" t="str">
        <f aca="false">IF($A7188="","",INDEX(CARTAO_COMPRAS!$G:$G,INT((ROW()-2)/20)+2))</f>
        <v/>
      </c>
      <c r="G7188" s="5" t="str">
        <f aca="false">IF($A7188="","",INDEX(CARTAO_COMPRAS!$I:$I,INT((ROW()-2)/20)+2))</f>
        <v/>
      </c>
      <c r="H7188" s="4" t="str">
        <f aca="false">IF($A7188="","",EDATE(INDEX(CARTAO_COMPRAS!$J:$J,INT((ROW()-2)/20)+2),MOD(ROW()-2,20)))</f>
        <v/>
      </c>
      <c r="I7188" s="4" t="str">
        <f aca="false">IF($H7188="","",$H7188-WEEKDAY($H7188,2)+1)</f>
        <v/>
      </c>
      <c r="J7188" s="4" t="str">
        <f aca="false">IF($I7188="","",$I7188+6)</f>
        <v/>
      </c>
      <c r="K7188" s="6" t="str">
        <f aca="false">IF($H7188="","",DATE(YEAR($H7188),MONTH($H7188),1))</f>
        <v/>
      </c>
      <c r="L7188" s="0" t="str">
        <f aca="false">IF($A7188="","",INDEX(CARTAO_COMPRAS!$K:$K,INT((ROW()-2)/20)+2))</f>
        <v/>
      </c>
      <c r="M7188" s="0" t="str">
        <f aca="false">IF($A7188="","","Compra no cartão")</f>
        <v/>
      </c>
    </row>
    <row r="7189" customFormat="false" ht="13.5" hidden="false" customHeight="false" outlineLevel="0" collapsed="false">
      <c r="A7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89" s="0" t="str">
        <f aca="false">IF($A7189="","",INDEX(CARTAO_COMPRAS!$C:$C,INT((ROW()-2)/20)+2))</f>
        <v/>
      </c>
      <c r="C7189" s="0" t="str">
        <f aca="false">IF($A7189="","",INDEX(CARTAO_COMPRAS!$D:$D,INT((ROW()-2)/20)+2))</f>
        <v/>
      </c>
      <c r="D7189" s="0" t="str">
        <f aca="false">IF($A7189="","",INDEX(CARTAO_COMPRAS!$E:$E,INT((ROW()-2)/20)+2))</f>
        <v/>
      </c>
      <c r="E7189" s="0" t="str">
        <f aca="false">IF($A7189="","",INDEX(CARTAO_COMPRAS!$H:$H,INT((ROW()-2)/20)+2)+MOD(ROW()-2,20))</f>
        <v/>
      </c>
      <c r="F7189" s="0" t="str">
        <f aca="false">IF($A7189="","",INDEX(CARTAO_COMPRAS!$G:$G,INT((ROW()-2)/20)+2))</f>
        <v/>
      </c>
      <c r="G7189" s="5" t="str">
        <f aca="false">IF($A7189="","",INDEX(CARTAO_COMPRAS!$I:$I,INT((ROW()-2)/20)+2))</f>
        <v/>
      </c>
      <c r="H7189" s="4" t="str">
        <f aca="false">IF($A7189="","",EDATE(INDEX(CARTAO_COMPRAS!$J:$J,INT((ROW()-2)/20)+2),MOD(ROW()-2,20)))</f>
        <v/>
      </c>
      <c r="I7189" s="4" t="str">
        <f aca="false">IF($H7189="","",$H7189-WEEKDAY($H7189,2)+1)</f>
        <v/>
      </c>
      <c r="J7189" s="4" t="str">
        <f aca="false">IF($I7189="","",$I7189+6)</f>
        <v/>
      </c>
      <c r="K7189" s="6" t="str">
        <f aca="false">IF($H7189="","",DATE(YEAR($H7189),MONTH($H7189),1))</f>
        <v/>
      </c>
      <c r="L7189" s="0" t="str">
        <f aca="false">IF($A7189="","",INDEX(CARTAO_COMPRAS!$K:$K,INT((ROW()-2)/20)+2))</f>
        <v/>
      </c>
      <c r="M7189" s="0" t="str">
        <f aca="false">IF($A7189="","","Compra no cartão")</f>
        <v/>
      </c>
    </row>
    <row r="7190" customFormat="false" ht="13.5" hidden="false" customHeight="false" outlineLevel="0" collapsed="false">
      <c r="A7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0" s="0" t="str">
        <f aca="false">IF($A7190="","",INDEX(CARTAO_COMPRAS!$C:$C,INT((ROW()-2)/20)+2))</f>
        <v/>
      </c>
      <c r="C7190" s="0" t="str">
        <f aca="false">IF($A7190="","",INDEX(CARTAO_COMPRAS!$D:$D,INT((ROW()-2)/20)+2))</f>
        <v/>
      </c>
      <c r="D7190" s="0" t="str">
        <f aca="false">IF($A7190="","",INDEX(CARTAO_COMPRAS!$E:$E,INT((ROW()-2)/20)+2))</f>
        <v/>
      </c>
      <c r="E7190" s="0" t="str">
        <f aca="false">IF($A7190="","",INDEX(CARTAO_COMPRAS!$H:$H,INT((ROW()-2)/20)+2)+MOD(ROW()-2,20))</f>
        <v/>
      </c>
      <c r="F7190" s="0" t="str">
        <f aca="false">IF($A7190="","",INDEX(CARTAO_COMPRAS!$G:$G,INT((ROW()-2)/20)+2))</f>
        <v/>
      </c>
      <c r="G7190" s="5" t="str">
        <f aca="false">IF($A7190="","",INDEX(CARTAO_COMPRAS!$I:$I,INT((ROW()-2)/20)+2))</f>
        <v/>
      </c>
      <c r="H7190" s="4" t="str">
        <f aca="false">IF($A7190="","",EDATE(INDEX(CARTAO_COMPRAS!$J:$J,INT((ROW()-2)/20)+2),MOD(ROW()-2,20)))</f>
        <v/>
      </c>
      <c r="I7190" s="4" t="str">
        <f aca="false">IF($H7190="","",$H7190-WEEKDAY($H7190,2)+1)</f>
        <v/>
      </c>
      <c r="J7190" s="4" t="str">
        <f aca="false">IF($I7190="","",$I7190+6)</f>
        <v/>
      </c>
      <c r="K7190" s="6" t="str">
        <f aca="false">IF($H7190="","",DATE(YEAR($H7190),MONTH($H7190),1))</f>
        <v/>
      </c>
      <c r="L7190" s="0" t="str">
        <f aca="false">IF($A7190="","",INDEX(CARTAO_COMPRAS!$K:$K,INT((ROW()-2)/20)+2))</f>
        <v/>
      </c>
      <c r="M7190" s="0" t="str">
        <f aca="false">IF($A7190="","","Compra no cartão")</f>
        <v/>
      </c>
    </row>
    <row r="7191" customFormat="false" ht="13.5" hidden="false" customHeight="false" outlineLevel="0" collapsed="false">
      <c r="A7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1" s="0" t="str">
        <f aca="false">IF($A7191="","",INDEX(CARTAO_COMPRAS!$C:$C,INT((ROW()-2)/20)+2))</f>
        <v/>
      </c>
      <c r="C7191" s="0" t="str">
        <f aca="false">IF($A7191="","",INDEX(CARTAO_COMPRAS!$D:$D,INT((ROW()-2)/20)+2))</f>
        <v/>
      </c>
      <c r="D7191" s="0" t="str">
        <f aca="false">IF($A7191="","",INDEX(CARTAO_COMPRAS!$E:$E,INT((ROW()-2)/20)+2))</f>
        <v/>
      </c>
      <c r="E7191" s="0" t="str">
        <f aca="false">IF($A7191="","",INDEX(CARTAO_COMPRAS!$H:$H,INT((ROW()-2)/20)+2)+MOD(ROW()-2,20))</f>
        <v/>
      </c>
      <c r="F7191" s="0" t="str">
        <f aca="false">IF($A7191="","",INDEX(CARTAO_COMPRAS!$G:$G,INT((ROW()-2)/20)+2))</f>
        <v/>
      </c>
      <c r="G7191" s="5" t="str">
        <f aca="false">IF($A7191="","",INDEX(CARTAO_COMPRAS!$I:$I,INT((ROW()-2)/20)+2))</f>
        <v/>
      </c>
      <c r="H7191" s="4" t="str">
        <f aca="false">IF($A7191="","",EDATE(INDEX(CARTAO_COMPRAS!$J:$J,INT((ROW()-2)/20)+2),MOD(ROW()-2,20)))</f>
        <v/>
      </c>
      <c r="I7191" s="4" t="str">
        <f aca="false">IF($H7191="","",$H7191-WEEKDAY($H7191,2)+1)</f>
        <v/>
      </c>
      <c r="J7191" s="4" t="str">
        <f aca="false">IF($I7191="","",$I7191+6)</f>
        <v/>
      </c>
      <c r="K7191" s="6" t="str">
        <f aca="false">IF($H7191="","",DATE(YEAR($H7191),MONTH($H7191),1))</f>
        <v/>
      </c>
      <c r="L7191" s="0" t="str">
        <f aca="false">IF($A7191="","",INDEX(CARTAO_COMPRAS!$K:$K,INT((ROW()-2)/20)+2))</f>
        <v/>
      </c>
      <c r="M7191" s="0" t="str">
        <f aca="false">IF($A7191="","","Compra no cartão")</f>
        <v/>
      </c>
    </row>
    <row r="7192" customFormat="false" ht="13.5" hidden="false" customHeight="false" outlineLevel="0" collapsed="false">
      <c r="A7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2" s="0" t="str">
        <f aca="false">IF($A7192="","",INDEX(CARTAO_COMPRAS!$C:$C,INT((ROW()-2)/20)+2))</f>
        <v/>
      </c>
      <c r="C7192" s="0" t="str">
        <f aca="false">IF($A7192="","",INDEX(CARTAO_COMPRAS!$D:$D,INT((ROW()-2)/20)+2))</f>
        <v/>
      </c>
      <c r="D7192" s="0" t="str">
        <f aca="false">IF($A7192="","",INDEX(CARTAO_COMPRAS!$E:$E,INT((ROW()-2)/20)+2))</f>
        <v/>
      </c>
      <c r="E7192" s="0" t="str">
        <f aca="false">IF($A7192="","",INDEX(CARTAO_COMPRAS!$H:$H,INT((ROW()-2)/20)+2)+MOD(ROW()-2,20))</f>
        <v/>
      </c>
      <c r="F7192" s="0" t="str">
        <f aca="false">IF($A7192="","",INDEX(CARTAO_COMPRAS!$G:$G,INT((ROW()-2)/20)+2))</f>
        <v/>
      </c>
      <c r="G7192" s="5" t="str">
        <f aca="false">IF($A7192="","",INDEX(CARTAO_COMPRAS!$I:$I,INT((ROW()-2)/20)+2))</f>
        <v/>
      </c>
      <c r="H7192" s="4" t="str">
        <f aca="false">IF($A7192="","",EDATE(INDEX(CARTAO_COMPRAS!$J:$J,INT((ROW()-2)/20)+2),MOD(ROW()-2,20)))</f>
        <v/>
      </c>
      <c r="I7192" s="4" t="str">
        <f aca="false">IF($H7192="","",$H7192-WEEKDAY($H7192,2)+1)</f>
        <v/>
      </c>
      <c r="J7192" s="4" t="str">
        <f aca="false">IF($I7192="","",$I7192+6)</f>
        <v/>
      </c>
      <c r="K7192" s="6" t="str">
        <f aca="false">IF($H7192="","",DATE(YEAR($H7192),MONTH($H7192),1))</f>
        <v/>
      </c>
      <c r="L7192" s="0" t="str">
        <f aca="false">IF($A7192="","",INDEX(CARTAO_COMPRAS!$K:$K,INT((ROW()-2)/20)+2))</f>
        <v/>
      </c>
      <c r="M7192" s="0" t="str">
        <f aca="false">IF($A7192="","","Compra no cartão")</f>
        <v/>
      </c>
    </row>
    <row r="7193" customFormat="false" ht="13.5" hidden="false" customHeight="false" outlineLevel="0" collapsed="false">
      <c r="A7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3" s="0" t="str">
        <f aca="false">IF($A7193="","",INDEX(CARTAO_COMPRAS!$C:$C,INT((ROW()-2)/20)+2))</f>
        <v/>
      </c>
      <c r="C7193" s="0" t="str">
        <f aca="false">IF($A7193="","",INDEX(CARTAO_COMPRAS!$D:$D,INT((ROW()-2)/20)+2))</f>
        <v/>
      </c>
      <c r="D7193" s="0" t="str">
        <f aca="false">IF($A7193="","",INDEX(CARTAO_COMPRAS!$E:$E,INT((ROW()-2)/20)+2))</f>
        <v/>
      </c>
      <c r="E7193" s="0" t="str">
        <f aca="false">IF($A7193="","",INDEX(CARTAO_COMPRAS!$H:$H,INT((ROW()-2)/20)+2)+MOD(ROW()-2,20))</f>
        <v/>
      </c>
      <c r="F7193" s="0" t="str">
        <f aca="false">IF($A7193="","",INDEX(CARTAO_COMPRAS!$G:$G,INT((ROW()-2)/20)+2))</f>
        <v/>
      </c>
      <c r="G7193" s="5" t="str">
        <f aca="false">IF($A7193="","",INDEX(CARTAO_COMPRAS!$I:$I,INT((ROW()-2)/20)+2))</f>
        <v/>
      </c>
      <c r="H7193" s="4" t="str">
        <f aca="false">IF($A7193="","",EDATE(INDEX(CARTAO_COMPRAS!$J:$J,INT((ROW()-2)/20)+2),MOD(ROW()-2,20)))</f>
        <v/>
      </c>
      <c r="I7193" s="4" t="str">
        <f aca="false">IF($H7193="","",$H7193-WEEKDAY($H7193,2)+1)</f>
        <v/>
      </c>
      <c r="J7193" s="4" t="str">
        <f aca="false">IF($I7193="","",$I7193+6)</f>
        <v/>
      </c>
      <c r="K7193" s="6" t="str">
        <f aca="false">IF($H7193="","",DATE(YEAR($H7193),MONTH($H7193),1))</f>
        <v/>
      </c>
      <c r="L7193" s="0" t="str">
        <f aca="false">IF($A7193="","",INDEX(CARTAO_COMPRAS!$K:$K,INT((ROW()-2)/20)+2))</f>
        <v/>
      </c>
      <c r="M7193" s="0" t="str">
        <f aca="false">IF($A7193="","","Compra no cartão")</f>
        <v/>
      </c>
    </row>
    <row r="7194" customFormat="false" ht="13.5" hidden="false" customHeight="false" outlineLevel="0" collapsed="false">
      <c r="A7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4" s="0" t="str">
        <f aca="false">IF($A7194="","",INDEX(CARTAO_COMPRAS!$C:$C,INT((ROW()-2)/20)+2))</f>
        <v/>
      </c>
      <c r="C7194" s="0" t="str">
        <f aca="false">IF($A7194="","",INDEX(CARTAO_COMPRAS!$D:$D,INT((ROW()-2)/20)+2))</f>
        <v/>
      </c>
      <c r="D7194" s="0" t="str">
        <f aca="false">IF($A7194="","",INDEX(CARTAO_COMPRAS!$E:$E,INT((ROW()-2)/20)+2))</f>
        <v/>
      </c>
      <c r="E7194" s="0" t="str">
        <f aca="false">IF($A7194="","",INDEX(CARTAO_COMPRAS!$H:$H,INT((ROW()-2)/20)+2)+MOD(ROW()-2,20))</f>
        <v/>
      </c>
      <c r="F7194" s="0" t="str">
        <f aca="false">IF($A7194="","",INDEX(CARTAO_COMPRAS!$G:$G,INT((ROW()-2)/20)+2))</f>
        <v/>
      </c>
      <c r="G7194" s="5" t="str">
        <f aca="false">IF($A7194="","",INDEX(CARTAO_COMPRAS!$I:$I,INT((ROW()-2)/20)+2))</f>
        <v/>
      </c>
      <c r="H7194" s="4" t="str">
        <f aca="false">IF($A7194="","",EDATE(INDEX(CARTAO_COMPRAS!$J:$J,INT((ROW()-2)/20)+2),MOD(ROW()-2,20)))</f>
        <v/>
      </c>
      <c r="I7194" s="4" t="str">
        <f aca="false">IF($H7194="","",$H7194-WEEKDAY($H7194,2)+1)</f>
        <v/>
      </c>
      <c r="J7194" s="4" t="str">
        <f aca="false">IF($I7194="","",$I7194+6)</f>
        <v/>
      </c>
      <c r="K7194" s="6" t="str">
        <f aca="false">IF($H7194="","",DATE(YEAR($H7194),MONTH($H7194),1))</f>
        <v/>
      </c>
      <c r="L7194" s="0" t="str">
        <f aca="false">IF($A7194="","",INDEX(CARTAO_COMPRAS!$K:$K,INT((ROW()-2)/20)+2))</f>
        <v/>
      </c>
      <c r="M7194" s="0" t="str">
        <f aca="false">IF($A7194="","","Compra no cartão")</f>
        <v/>
      </c>
    </row>
    <row r="7195" customFormat="false" ht="13.5" hidden="false" customHeight="false" outlineLevel="0" collapsed="false">
      <c r="A7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5" s="0" t="str">
        <f aca="false">IF($A7195="","",INDEX(CARTAO_COMPRAS!$C:$C,INT((ROW()-2)/20)+2))</f>
        <v/>
      </c>
      <c r="C7195" s="0" t="str">
        <f aca="false">IF($A7195="","",INDEX(CARTAO_COMPRAS!$D:$D,INT((ROW()-2)/20)+2))</f>
        <v/>
      </c>
      <c r="D7195" s="0" t="str">
        <f aca="false">IF($A7195="","",INDEX(CARTAO_COMPRAS!$E:$E,INT((ROW()-2)/20)+2))</f>
        <v/>
      </c>
      <c r="E7195" s="0" t="str">
        <f aca="false">IF($A7195="","",INDEX(CARTAO_COMPRAS!$H:$H,INT((ROW()-2)/20)+2)+MOD(ROW()-2,20))</f>
        <v/>
      </c>
      <c r="F7195" s="0" t="str">
        <f aca="false">IF($A7195="","",INDEX(CARTAO_COMPRAS!$G:$G,INT((ROW()-2)/20)+2))</f>
        <v/>
      </c>
      <c r="G7195" s="5" t="str">
        <f aca="false">IF($A7195="","",INDEX(CARTAO_COMPRAS!$I:$I,INT((ROW()-2)/20)+2))</f>
        <v/>
      </c>
      <c r="H7195" s="4" t="str">
        <f aca="false">IF($A7195="","",EDATE(INDEX(CARTAO_COMPRAS!$J:$J,INT((ROW()-2)/20)+2),MOD(ROW()-2,20)))</f>
        <v/>
      </c>
      <c r="I7195" s="4" t="str">
        <f aca="false">IF($H7195="","",$H7195-WEEKDAY($H7195,2)+1)</f>
        <v/>
      </c>
      <c r="J7195" s="4" t="str">
        <f aca="false">IF($I7195="","",$I7195+6)</f>
        <v/>
      </c>
      <c r="K7195" s="6" t="str">
        <f aca="false">IF($H7195="","",DATE(YEAR($H7195),MONTH($H7195),1))</f>
        <v/>
      </c>
      <c r="L7195" s="0" t="str">
        <f aca="false">IF($A7195="","",INDEX(CARTAO_COMPRAS!$K:$K,INT((ROW()-2)/20)+2))</f>
        <v/>
      </c>
      <c r="M7195" s="0" t="str">
        <f aca="false">IF($A7195="","","Compra no cartão")</f>
        <v/>
      </c>
    </row>
    <row r="7196" customFormat="false" ht="13.5" hidden="false" customHeight="false" outlineLevel="0" collapsed="false">
      <c r="A7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6" s="0" t="str">
        <f aca="false">IF($A7196="","",INDEX(CARTAO_COMPRAS!$C:$C,INT((ROW()-2)/20)+2))</f>
        <v/>
      </c>
      <c r="C7196" s="0" t="str">
        <f aca="false">IF($A7196="","",INDEX(CARTAO_COMPRAS!$D:$D,INT((ROW()-2)/20)+2))</f>
        <v/>
      </c>
      <c r="D7196" s="0" t="str">
        <f aca="false">IF($A7196="","",INDEX(CARTAO_COMPRAS!$E:$E,INT((ROW()-2)/20)+2))</f>
        <v/>
      </c>
      <c r="E7196" s="0" t="str">
        <f aca="false">IF($A7196="","",INDEX(CARTAO_COMPRAS!$H:$H,INT((ROW()-2)/20)+2)+MOD(ROW()-2,20))</f>
        <v/>
      </c>
      <c r="F7196" s="0" t="str">
        <f aca="false">IF($A7196="","",INDEX(CARTAO_COMPRAS!$G:$G,INT((ROW()-2)/20)+2))</f>
        <v/>
      </c>
      <c r="G7196" s="5" t="str">
        <f aca="false">IF($A7196="","",INDEX(CARTAO_COMPRAS!$I:$I,INT((ROW()-2)/20)+2))</f>
        <v/>
      </c>
      <c r="H7196" s="4" t="str">
        <f aca="false">IF($A7196="","",EDATE(INDEX(CARTAO_COMPRAS!$J:$J,INT((ROW()-2)/20)+2),MOD(ROW()-2,20)))</f>
        <v/>
      </c>
      <c r="I7196" s="4" t="str">
        <f aca="false">IF($H7196="","",$H7196-WEEKDAY($H7196,2)+1)</f>
        <v/>
      </c>
      <c r="J7196" s="4" t="str">
        <f aca="false">IF($I7196="","",$I7196+6)</f>
        <v/>
      </c>
      <c r="K7196" s="6" t="str">
        <f aca="false">IF($H7196="","",DATE(YEAR($H7196),MONTH($H7196),1))</f>
        <v/>
      </c>
      <c r="L7196" s="0" t="str">
        <f aca="false">IF($A7196="","",INDEX(CARTAO_COMPRAS!$K:$K,INT((ROW()-2)/20)+2))</f>
        <v/>
      </c>
      <c r="M7196" s="0" t="str">
        <f aca="false">IF($A7196="","","Compra no cartão")</f>
        <v/>
      </c>
    </row>
    <row r="7197" customFormat="false" ht="13.5" hidden="false" customHeight="false" outlineLevel="0" collapsed="false">
      <c r="A7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7" s="0" t="str">
        <f aca="false">IF($A7197="","",INDEX(CARTAO_COMPRAS!$C:$C,INT((ROW()-2)/20)+2))</f>
        <v/>
      </c>
      <c r="C7197" s="0" t="str">
        <f aca="false">IF($A7197="","",INDEX(CARTAO_COMPRAS!$D:$D,INT((ROW()-2)/20)+2))</f>
        <v/>
      </c>
      <c r="D7197" s="0" t="str">
        <f aca="false">IF($A7197="","",INDEX(CARTAO_COMPRAS!$E:$E,INT((ROW()-2)/20)+2))</f>
        <v/>
      </c>
      <c r="E7197" s="0" t="str">
        <f aca="false">IF($A7197="","",INDEX(CARTAO_COMPRAS!$H:$H,INT((ROW()-2)/20)+2)+MOD(ROW()-2,20))</f>
        <v/>
      </c>
      <c r="F7197" s="0" t="str">
        <f aca="false">IF($A7197="","",INDEX(CARTAO_COMPRAS!$G:$G,INT((ROW()-2)/20)+2))</f>
        <v/>
      </c>
      <c r="G7197" s="5" t="str">
        <f aca="false">IF($A7197="","",INDEX(CARTAO_COMPRAS!$I:$I,INT((ROW()-2)/20)+2))</f>
        <v/>
      </c>
      <c r="H7197" s="4" t="str">
        <f aca="false">IF($A7197="","",EDATE(INDEX(CARTAO_COMPRAS!$J:$J,INT((ROW()-2)/20)+2),MOD(ROW()-2,20)))</f>
        <v/>
      </c>
      <c r="I7197" s="4" t="str">
        <f aca="false">IF($H7197="","",$H7197-WEEKDAY($H7197,2)+1)</f>
        <v/>
      </c>
      <c r="J7197" s="4" t="str">
        <f aca="false">IF($I7197="","",$I7197+6)</f>
        <v/>
      </c>
      <c r="K7197" s="6" t="str">
        <f aca="false">IF($H7197="","",DATE(YEAR($H7197),MONTH($H7197),1))</f>
        <v/>
      </c>
      <c r="L7197" s="0" t="str">
        <f aca="false">IF($A7197="","",INDEX(CARTAO_COMPRAS!$K:$K,INT((ROW()-2)/20)+2))</f>
        <v/>
      </c>
      <c r="M7197" s="0" t="str">
        <f aca="false">IF($A7197="","","Compra no cartão")</f>
        <v/>
      </c>
    </row>
    <row r="7198" customFormat="false" ht="13.5" hidden="false" customHeight="false" outlineLevel="0" collapsed="false">
      <c r="A7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8" s="0" t="str">
        <f aca="false">IF($A7198="","",INDEX(CARTAO_COMPRAS!$C:$C,INT((ROW()-2)/20)+2))</f>
        <v/>
      </c>
      <c r="C7198" s="0" t="str">
        <f aca="false">IF($A7198="","",INDEX(CARTAO_COMPRAS!$D:$D,INT((ROW()-2)/20)+2))</f>
        <v/>
      </c>
      <c r="D7198" s="0" t="str">
        <f aca="false">IF($A7198="","",INDEX(CARTAO_COMPRAS!$E:$E,INT((ROW()-2)/20)+2))</f>
        <v/>
      </c>
      <c r="E7198" s="0" t="str">
        <f aca="false">IF($A7198="","",INDEX(CARTAO_COMPRAS!$H:$H,INT((ROW()-2)/20)+2)+MOD(ROW()-2,20))</f>
        <v/>
      </c>
      <c r="F7198" s="0" t="str">
        <f aca="false">IF($A7198="","",INDEX(CARTAO_COMPRAS!$G:$G,INT((ROW()-2)/20)+2))</f>
        <v/>
      </c>
      <c r="G7198" s="5" t="str">
        <f aca="false">IF($A7198="","",INDEX(CARTAO_COMPRAS!$I:$I,INT((ROW()-2)/20)+2))</f>
        <v/>
      </c>
      <c r="H7198" s="4" t="str">
        <f aca="false">IF($A7198="","",EDATE(INDEX(CARTAO_COMPRAS!$J:$J,INT((ROW()-2)/20)+2),MOD(ROW()-2,20)))</f>
        <v/>
      </c>
      <c r="I7198" s="4" t="str">
        <f aca="false">IF($H7198="","",$H7198-WEEKDAY($H7198,2)+1)</f>
        <v/>
      </c>
      <c r="J7198" s="4" t="str">
        <f aca="false">IF($I7198="","",$I7198+6)</f>
        <v/>
      </c>
      <c r="K7198" s="6" t="str">
        <f aca="false">IF($H7198="","",DATE(YEAR($H7198),MONTH($H7198),1))</f>
        <v/>
      </c>
      <c r="L7198" s="0" t="str">
        <f aca="false">IF($A7198="","",INDEX(CARTAO_COMPRAS!$K:$K,INT((ROW()-2)/20)+2))</f>
        <v/>
      </c>
      <c r="M7198" s="0" t="str">
        <f aca="false">IF($A7198="","","Compra no cartão")</f>
        <v/>
      </c>
    </row>
    <row r="7199" customFormat="false" ht="13.5" hidden="false" customHeight="false" outlineLevel="0" collapsed="false">
      <c r="A7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199" s="0" t="str">
        <f aca="false">IF($A7199="","",INDEX(CARTAO_COMPRAS!$C:$C,INT((ROW()-2)/20)+2))</f>
        <v/>
      </c>
      <c r="C7199" s="0" t="str">
        <f aca="false">IF($A7199="","",INDEX(CARTAO_COMPRAS!$D:$D,INT((ROW()-2)/20)+2))</f>
        <v/>
      </c>
      <c r="D7199" s="0" t="str">
        <f aca="false">IF($A7199="","",INDEX(CARTAO_COMPRAS!$E:$E,INT((ROW()-2)/20)+2))</f>
        <v/>
      </c>
      <c r="E7199" s="0" t="str">
        <f aca="false">IF($A7199="","",INDEX(CARTAO_COMPRAS!$H:$H,INT((ROW()-2)/20)+2)+MOD(ROW()-2,20))</f>
        <v/>
      </c>
      <c r="F7199" s="0" t="str">
        <f aca="false">IF($A7199="","",INDEX(CARTAO_COMPRAS!$G:$G,INT((ROW()-2)/20)+2))</f>
        <v/>
      </c>
      <c r="G7199" s="5" t="str">
        <f aca="false">IF($A7199="","",INDEX(CARTAO_COMPRAS!$I:$I,INT((ROW()-2)/20)+2))</f>
        <v/>
      </c>
      <c r="H7199" s="4" t="str">
        <f aca="false">IF($A7199="","",EDATE(INDEX(CARTAO_COMPRAS!$J:$J,INT((ROW()-2)/20)+2),MOD(ROW()-2,20)))</f>
        <v/>
      </c>
      <c r="I7199" s="4" t="str">
        <f aca="false">IF($H7199="","",$H7199-WEEKDAY($H7199,2)+1)</f>
        <v/>
      </c>
      <c r="J7199" s="4" t="str">
        <f aca="false">IF($I7199="","",$I7199+6)</f>
        <v/>
      </c>
      <c r="K7199" s="6" t="str">
        <f aca="false">IF($H7199="","",DATE(YEAR($H7199),MONTH($H7199),1))</f>
        <v/>
      </c>
      <c r="L7199" s="0" t="str">
        <f aca="false">IF($A7199="","",INDEX(CARTAO_COMPRAS!$K:$K,INT((ROW()-2)/20)+2))</f>
        <v/>
      </c>
      <c r="M7199" s="0" t="str">
        <f aca="false">IF($A7199="","","Compra no cartão")</f>
        <v/>
      </c>
    </row>
    <row r="7200" customFormat="false" ht="13.5" hidden="false" customHeight="false" outlineLevel="0" collapsed="false">
      <c r="A7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0" s="0" t="str">
        <f aca="false">IF($A7200="","",INDEX(CARTAO_COMPRAS!$C:$C,INT((ROW()-2)/20)+2))</f>
        <v/>
      </c>
      <c r="C7200" s="0" t="str">
        <f aca="false">IF($A7200="","",INDEX(CARTAO_COMPRAS!$D:$D,INT((ROW()-2)/20)+2))</f>
        <v/>
      </c>
      <c r="D7200" s="0" t="str">
        <f aca="false">IF($A7200="","",INDEX(CARTAO_COMPRAS!$E:$E,INT((ROW()-2)/20)+2))</f>
        <v/>
      </c>
      <c r="E7200" s="0" t="str">
        <f aca="false">IF($A7200="","",INDEX(CARTAO_COMPRAS!$H:$H,INT((ROW()-2)/20)+2)+MOD(ROW()-2,20))</f>
        <v/>
      </c>
      <c r="F7200" s="0" t="str">
        <f aca="false">IF($A7200="","",INDEX(CARTAO_COMPRAS!$G:$G,INT((ROW()-2)/20)+2))</f>
        <v/>
      </c>
      <c r="G7200" s="5" t="str">
        <f aca="false">IF($A7200="","",INDEX(CARTAO_COMPRAS!$I:$I,INT((ROW()-2)/20)+2))</f>
        <v/>
      </c>
      <c r="H7200" s="4" t="str">
        <f aca="false">IF($A7200="","",EDATE(INDEX(CARTAO_COMPRAS!$J:$J,INT((ROW()-2)/20)+2),MOD(ROW()-2,20)))</f>
        <v/>
      </c>
      <c r="I7200" s="4" t="str">
        <f aca="false">IF($H7200="","",$H7200-WEEKDAY($H7200,2)+1)</f>
        <v/>
      </c>
      <c r="J7200" s="4" t="str">
        <f aca="false">IF($I7200="","",$I7200+6)</f>
        <v/>
      </c>
      <c r="K7200" s="6" t="str">
        <f aca="false">IF($H7200="","",DATE(YEAR($H7200),MONTH($H7200),1))</f>
        <v/>
      </c>
      <c r="L7200" s="0" t="str">
        <f aca="false">IF($A7200="","",INDEX(CARTAO_COMPRAS!$K:$K,INT((ROW()-2)/20)+2))</f>
        <v/>
      </c>
      <c r="M7200" s="0" t="str">
        <f aca="false">IF($A7200="","","Compra no cartão")</f>
        <v/>
      </c>
    </row>
    <row r="7201" customFormat="false" ht="13.5" hidden="false" customHeight="false" outlineLevel="0" collapsed="false">
      <c r="A7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1" s="0" t="str">
        <f aca="false">IF($A7201="","",INDEX(CARTAO_COMPRAS!$C:$C,INT((ROW()-2)/20)+2))</f>
        <v/>
      </c>
      <c r="C7201" s="0" t="str">
        <f aca="false">IF($A7201="","",INDEX(CARTAO_COMPRAS!$D:$D,INT((ROW()-2)/20)+2))</f>
        <v/>
      </c>
      <c r="D7201" s="0" t="str">
        <f aca="false">IF($A7201="","",INDEX(CARTAO_COMPRAS!$E:$E,INT((ROW()-2)/20)+2))</f>
        <v/>
      </c>
      <c r="E7201" s="0" t="str">
        <f aca="false">IF($A7201="","",INDEX(CARTAO_COMPRAS!$H:$H,INT((ROW()-2)/20)+2)+MOD(ROW()-2,20))</f>
        <v/>
      </c>
      <c r="F7201" s="0" t="str">
        <f aca="false">IF($A7201="","",INDEX(CARTAO_COMPRAS!$G:$G,INT((ROW()-2)/20)+2))</f>
        <v/>
      </c>
      <c r="G7201" s="5" t="str">
        <f aca="false">IF($A7201="","",INDEX(CARTAO_COMPRAS!$I:$I,INT((ROW()-2)/20)+2))</f>
        <v/>
      </c>
      <c r="H7201" s="4" t="str">
        <f aca="false">IF($A7201="","",EDATE(INDEX(CARTAO_COMPRAS!$J:$J,INT((ROW()-2)/20)+2),MOD(ROW()-2,20)))</f>
        <v/>
      </c>
      <c r="I7201" s="4" t="str">
        <f aca="false">IF($H7201="","",$H7201-WEEKDAY($H7201,2)+1)</f>
        <v/>
      </c>
      <c r="J7201" s="4" t="str">
        <f aca="false">IF($I7201="","",$I7201+6)</f>
        <v/>
      </c>
      <c r="K7201" s="6" t="str">
        <f aca="false">IF($H7201="","",DATE(YEAR($H7201),MONTH($H7201),1))</f>
        <v/>
      </c>
      <c r="L7201" s="0" t="str">
        <f aca="false">IF($A7201="","",INDEX(CARTAO_COMPRAS!$K:$K,INT((ROW()-2)/20)+2))</f>
        <v/>
      </c>
      <c r="M7201" s="0" t="str">
        <f aca="false">IF($A7201="","","Compra no cartão")</f>
        <v/>
      </c>
    </row>
    <row r="7202" customFormat="false" ht="13.5" hidden="false" customHeight="false" outlineLevel="0" collapsed="false">
      <c r="A72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2" s="0" t="str">
        <f aca="false">IF($A7202="","",INDEX(CARTAO_COMPRAS!$C:$C,INT((ROW()-2)/20)+2))</f>
        <v/>
      </c>
      <c r="C7202" s="0" t="str">
        <f aca="false">IF($A7202="","",INDEX(CARTAO_COMPRAS!$D:$D,INT((ROW()-2)/20)+2))</f>
        <v/>
      </c>
      <c r="D7202" s="0" t="str">
        <f aca="false">IF($A7202="","",INDEX(CARTAO_COMPRAS!$E:$E,INT((ROW()-2)/20)+2))</f>
        <v/>
      </c>
      <c r="E7202" s="0" t="str">
        <f aca="false">IF($A7202="","",INDEX(CARTAO_COMPRAS!$H:$H,INT((ROW()-2)/20)+2)+MOD(ROW()-2,20))</f>
        <v/>
      </c>
      <c r="F7202" s="0" t="str">
        <f aca="false">IF($A7202="","",INDEX(CARTAO_COMPRAS!$G:$G,INT((ROW()-2)/20)+2))</f>
        <v/>
      </c>
      <c r="G7202" s="5" t="str">
        <f aca="false">IF($A7202="","",INDEX(CARTAO_COMPRAS!$I:$I,INT((ROW()-2)/20)+2))</f>
        <v/>
      </c>
      <c r="H7202" s="4" t="str">
        <f aca="false">IF($A7202="","",EDATE(INDEX(CARTAO_COMPRAS!$J:$J,INT((ROW()-2)/20)+2),MOD(ROW()-2,20)))</f>
        <v/>
      </c>
      <c r="I7202" s="4" t="str">
        <f aca="false">IF($H7202="","",$H7202-WEEKDAY($H7202,2)+1)</f>
        <v/>
      </c>
      <c r="J7202" s="4" t="str">
        <f aca="false">IF($I7202="","",$I7202+6)</f>
        <v/>
      </c>
      <c r="K7202" s="6" t="str">
        <f aca="false">IF($H7202="","",DATE(YEAR($H7202),MONTH($H7202),1))</f>
        <v/>
      </c>
      <c r="L7202" s="0" t="str">
        <f aca="false">IF($A7202="","",INDEX(CARTAO_COMPRAS!$K:$K,INT((ROW()-2)/20)+2))</f>
        <v/>
      </c>
      <c r="M7202" s="0" t="str">
        <f aca="false">IF($A7202="","","Compra no cartão")</f>
        <v/>
      </c>
    </row>
    <row r="7203" customFormat="false" ht="13.5" hidden="false" customHeight="false" outlineLevel="0" collapsed="false">
      <c r="A7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3" s="0" t="str">
        <f aca="false">IF($A7203="","",INDEX(CARTAO_COMPRAS!$C:$C,INT((ROW()-2)/20)+2))</f>
        <v/>
      </c>
      <c r="C7203" s="0" t="str">
        <f aca="false">IF($A7203="","",INDEX(CARTAO_COMPRAS!$D:$D,INT((ROW()-2)/20)+2))</f>
        <v/>
      </c>
      <c r="D7203" s="0" t="str">
        <f aca="false">IF($A7203="","",INDEX(CARTAO_COMPRAS!$E:$E,INT((ROW()-2)/20)+2))</f>
        <v/>
      </c>
      <c r="E7203" s="0" t="str">
        <f aca="false">IF($A7203="","",INDEX(CARTAO_COMPRAS!$H:$H,INT((ROW()-2)/20)+2)+MOD(ROW()-2,20))</f>
        <v/>
      </c>
      <c r="F7203" s="0" t="str">
        <f aca="false">IF($A7203="","",INDEX(CARTAO_COMPRAS!$G:$G,INT((ROW()-2)/20)+2))</f>
        <v/>
      </c>
      <c r="G7203" s="5" t="str">
        <f aca="false">IF($A7203="","",INDEX(CARTAO_COMPRAS!$I:$I,INT((ROW()-2)/20)+2))</f>
        <v/>
      </c>
      <c r="H7203" s="4" t="str">
        <f aca="false">IF($A7203="","",EDATE(INDEX(CARTAO_COMPRAS!$J:$J,INT((ROW()-2)/20)+2),MOD(ROW()-2,20)))</f>
        <v/>
      </c>
      <c r="I7203" s="4" t="str">
        <f aca="false">IF($H7203="","",$H7203-WEEKDAY($H7203,2)+1)</f>
        <v/>
      </c>
      <c r="J7203" s="4" t="str">
        <f aca="false">IF($I7203="","",$I7203+6)</f>
        <v/>
      </c>
      <c r="K7203" s="6" t="str">
        <f aca="false">IF($H7203="","",DATE(YEAR($H7203),MONTH($H7203),1))</f>
        <v/>
      </c>
      <c r="L7203" s="0" t="str">
        <f aca="false">IF($A7203="","",INDEX(CARTAO_COMPRAS!$K:$K,INT((ROW()-2)/20)+2))</f>
        <v/>
      </c>
      <c r="M7203" s="0" t="str">
        <f aca="false">IF($A7203="","","Compra no cartão")</f>
        <v/>
      </c>
    </row>
    <row r="7204" customFormat="false" ht="13.5" hidden="false" customHeight="false" outlineLevel="0" collapsed="false">
      <c r="A7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4" s="0" t="str">
        <f aca="false">IF($A7204="","",INDEX(CARTAO_COMPRAS!$C:$C,INT((ROW()-2)/20)+2))</f>
        <v/>
      </c>
      <c r="C7204" s="0" t="str">
        <f aca="false">IF($A7204="","",INDEX(CARTAO_COMPRAS!$D:$D,INT((ROW()-2)/20)+2))</f>
        <v/>
      </c>
      <c r="D7204" s="0" t="str">
        <f aca="false">IF($A7204="","",INDEX(CARTAO_COMPRAS!$E:$E,INT((ROW()-2)/20)+2))</f>
        <v/>
      </c>
      <c r="E7204" s="0" t="str">
        <f aca="false">IF($A7204="","",INDEX(CARTAO_COMPRAS!$H:$H,INT((ROW()-2)/20)+2)+MOD(ROW()-2,20))</f>
        <v/>
      </c>
      <c r="F7204" s="0" t="str">
        <f aca="false">IF($A7204="","",INDEX(CARTAO_COMPRAS!$G:$G,INT((ROW()-2)/20)+2))</f>
        <v/>
      </c>
      <c r="G7204" s="5" t="str">
        <f aca="false">IF($A7204="","",INDEX(CARTAO_COMPRAS!$I:$I,INT((ROW()-2)/20)+2))</f>
        <v/>
      </c>
      <c r="H7204" s="4" t="str">
        <f aca="false">IF($A7204="","",EDATE(INDEX(CARTAO_COMPRAS!$J:$J,INT((ROW()-2)/20)+2),MOD(ROW()-2,20)))</f>
        <v/>
      </c>
      <c r="I7204" s="4" t="str">
        <f aca="false">IF($H7204="","",$H7204-WEEKDAY($H7204,2)+1)</f>
        <v/>
      </c>
      <c r="J7204" s="4" t="str">
        <f aca="false">IF($I7204="","",$I7204+6)</f>
        <v/>
      </c>
      <c r="K7204" s="6" t="str">
        <f aca="false">IF($H7204="","",DATE(YEAR($H7204),MONTH($H7204),1))</f>
        <v/>
      </c>
      <c r="L7204" s="0" t="str">
        <f aca="false">IF($A7204="","",INDEX(CARTAO_COMPRAS!$K:$K,INT((ROW()-2)/20)+2))</f>
        <v/>
      </c>
      <c r="M7204" s="0" t="str">
        <f aca="false">IF($A7204="","","Compra no cartão")</f>
        <v/>
      </c>
    </row>
    <row r="7205" customFormat="false" ht="13.5" hidden="false" customHeight="false" outlineLevel="0" collapsed="false">
      <c r="A7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5" s="0" t="str">
        <f aca="false">IF($A7205="","",INDEX(CARTAO_COMPRAS!$C:$C,INT((ROW()-2)/20)+2))</f>
        <v/>
      </c>
      <c r="C7205" s="0" t="str">
        <f aca="false">IF($A7205="","",INDEX(CARTAO_COMPRAS!$D:$D,INT((ROW()-2)/20)+2))</f>
        <v/>
      </c>
      <c r="D7205" s="0" t="str">
        <f aca="false">IF($A7205="","",INDEX(CARTAO_COMPRAS!$E:$E,INT((ROW()-2)/20)+2))</f>
        <v/>
      </c>
      <c r="E7205" s="0" t="str">
        <f aca="false">IF($A7205="","",INDEX(CARTAO_COMPRAS!$H:$H,INT((ROW()-2)/20)+2)+MOD(ROW()-2,20))</f>
        <v/>
      </c>
      <c r="F7205" s="0" t="str">
        <f aca="false">IF($A7205="","",INDEX(CARTAO_COMPRAS!$G:$G,INT((ROW()-2)/20)+2))</f>
        <v/>
      </c>
      <c r="G7205" s="5" t="str">
        <f aca="false">IF($A7205="","",INDEX(CARTAO_COMPRAS!$I:$I,INT((ROW()-2)/20)+2))</f>
        <v/>
      </c>
      <c r="H7205" s="4" t="str">
        <f aca="false">IF($A7205="","",EDATE(INDEX(CARTAO_COMPRAS!$J:$J,INT((ROW()-2)/20)+2),MOD(ROW()-2,20)))</f>
        <v/>
      </c>
      <c r="I7205" s="4" t="str">
        <f aca="false">IF($H7205="","",$H7205-WEEKDAY($H7205,2)+1)</f>
        <v/>
      </c>
      <c r="J7205" s="4" t="str">
        <f aca="false">IF($I7205="","",$I7205+6)</f>
        <v/>
      </c>
      <c r="K7205" s="6" t="str">
        <f aca="false">IF($H7205="","",DATE(YEAR($H7205),MONTH($H7205),1))</f>
        <v/>
      </c>
      <c r="L7205" s="0" t="str">
        <f aca="false">IF($A7205="","",INDEX(CARTAO_COMPRAS!$K:$K,INT((ROW()-2)/20)+2))</f>
        <v/>
      </c>
      <c r="M7205" s="0" t="str">
        <f aca="false">IF($A7205="","","Compra no cartão")</f>
        <v/>
      </c>
    </row>
    <row r="7206" customFormat="false" ht="13.5" hidden="false" customHeight="false" outlineLevel="0" collapsed="false">
      <c r="A7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6" s="0" t="str">
        <f aca="false">IF($A7206="","",INDEX(CARTAO_COMPRAS!$C:$C,INT((ROW()-2)/20)+2))</f>
        <v/>
      </c>
      <c r="C7206" s="0" t="str">
        <f aca="false">IF($A7206="","",INDEX(CARTAO_COMPRAS!$D:$D,INT((ROW()-2)/20)+2))</f>
        <v/>
      </c>
      <c r="D7206" s="0" t="str">
        <f aca="false">IF($A7206="","",INDEX(CARTAO_COMPRAS!$E:$E,INT((ROW()-2)/20)+2))</f>
        <v/>
      </c>
      <c r="E7206" s="0" t="str">
        <f aca="false">IF($A7206="","",INDEX(CARTAO_COMPRAS!$H:$H,INT((ROW()-2)/20)+2)+MOD(ROW()-2,20))</f>
        <v/>
      </c>
      <c r="F7206" s="0" t="str">
        <f aca="false">IF($A7206="","",INDEX(CARTAO_COMPRAS!$G:$G,INT((ROW()-2)/20)+2))</f>
        <v/>
      </c>
      <c r="G7206" s="5" t="str">
        <f aca="false">IF($A7206="","",INDEX(CARTAO_COMPRAS!$I:$I,INT((ROW()-2)/20)+2))</f>
        <v/>
      </c>
      <c r="H7206" s="4" t="str">
        <f aca="false">IF($A7206="","",EDATE(INDEX(CARTAO_COMPRAS!$J:$J,INT((ROW()-2)/20)+2),MOD(ROW()-2,20)))</f>
        <v/>
      </c>
      <c r="I7206" s="4" t="str">
        <f aca="false">IF($H7206="","",$H7206-WEEKDAY($H7206,2)+1)</f>
        <v/>
      </c>
      <c r="J7206" s="4" t="str">
        <f aca="false">IF($I7206="","",$I7206+6)</f>
        <v/>
      </c>
      <c r="K7206" s="6" t="str">
        <f aca="false">IF($H7206="","",DATE(YEAR($H7206),MONTH($H7206),1))</f>
        <v/>
      </c>
      <c r="L7206" s="0" t="str">
        <f aca="false">IF($A7206="","",INDEX(CARTAO_COMPRAS!$K:$K,INT((ROW()-2)/20)+2))</f>
        <v/>
      </c>
      <c r="M7206" s="0" t="str">
        <f aca="false">IF($A7206="","","Compra no cartão")</f>
        <v/>
      </c>
    </row>
    <row r="7207" customFormat="false" ht="13.5" hidden="false" customHeight="false" outlineLevel="0" collapsed="false">
      <c r="A7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7" s="0" t="str">
        <f aca="false">IF($A7207="","",INDEX(CARTAO_COMPRAS!$C:$C,INT((ROW()-2)/20)+2))</f>
        <v/>
      </c>
      <c r="C7207" s="0" t="str">
        <f aca="false">IF($A7207="","",INDEX(CARTAO_COMPRAS!$D:$D,INT((ROW()-2)/20)+2))</f>
        <v/>
      </c>
      <c r="D7207" s="0" t="str">
        <f aca="false">IF($A7207="","",INDEX(CARTAO_COMPRAS!$E:$E,INT((ROW()-2)/20)+2))</f>
        <v/>
      </c>
      <c r="E7207" s="0" t="str">
        <f aca="false">IF($A7207="","",INDEX(CARTAO_COMPRAS!$H:$H,INT((ROW()-2)/20)+2)+MOD(ROW()-2,20))</f>
        <v/>
      </c>
      <c r="F7207" s="0" t="str">
        <f aca="false">IF($A7207="","",INDEX(CARTAO_COMPRAS!$G:$G,INT((ROW()-2)/20)+2))</f>
        <v/>
      </c>
      <c r="G7207" s="5" t="str">
        <f aca="false">IF($A7207="","",INDEX(CARTAO_COMPRAS!$I:$I,INT((ROW()-2)/20)+2))</f>
        <v/>
      </c>
      <c r="H7207" s="4" t="str">
        <f aca="false">IF($A7207="","",EDATE(INDEX(CARTAO_COMPRAS!$J:$J,INT((ROW()-2)/20)+2),MOD(ROW()-2,20)))</f>
        <v/>
      </c>
      <c r="I7207" s="4" t="str">
        <f aca="false">IF($H7207="","",$H7207-WEEKDAY($H7207,2)+1)</f>
        <v/>
      </c>
      <c r="J7207" s="4" t="str">
        <f aca="false">IF($I7207="","",$I7207+6)</f>
        <v/>
      </c>
      <c r="K7207" s="6" t="str">
        <f aca="false">IF($H7207="","",DATE(YEAR($H7207),MONTH($H7207),1))</f>
        <v/>
      </c>
      <c r="L7207" s="0" t="str">
        <f aca="false">IF($A7207="","",INDEX(CARTAO_COMPRAS!$K:$K,INT((ROW()-2)/20)+2))</f>
        <v/>
      </c>
      <c r="M7207" s="0" t="str">
        <f aca="false">IF($A7207="","","Compra no cartão")</f>
        <v/>
      </c>
    </row>
    <row r="7208" customFormat="false" ht="13.5" hidden="false" customHeight="false" outlineLevel="0" collapsed="false">
      <c r="A7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8" s="0" t="str">
        <f aca="false">IF($A7208="","",INDEX(CARTAO_COMPRAS!$C:$C,INT((ROW()-2)/20)+2))</f>
        <v/>
      </c>
      <c r="C7208" s="0" t="str">
        <f aca="false">IF($A7208="","",INDEX(CARTAO_COMPRAS!$D:$D,INT((ROW()-2)/20)+2))</f>
        <v/>
      </c>
      <c r="D7208" s="0" t="str">
        <f aca="false">IF($A7208="","",INDEX(CARTAO_COMPRAS!$E:$E,INT((ROW()-2)/20)+2))</f>
        <v/>
      </c>
      <c r="E7208" s="0" t="str">
        <f aca="false">IF($A7208="","",INDEX(CARTAO_COMPRAS!$H:$H,INT((ROW()-2)/20)+2)+MOD(ROW()-2,20))</f>
        <v/>
      </c>
      <c r="F7208" s="0" t="str">
        <f aca="false">IF($A7208="","",INDEX(CARTAO_COMPRAS!$G:$G,INT((ROW()-2)/20)+2))</f>
        <v/>
      </c>
      <c r="G7208" s="5" t="str">
        <f aca="false">IF($A7208="","",INDEX(CARTAO_COMPRAS!$I:$I,INT((ROW()-2)/20)+2))</f>
        <v/>
      </c>
      <c r="H7208" s="4" t="str">
        <f aca="false">IF($A7208="","",EDATE(INDEX(CARTAO_COMPRAS!$J:$J,INT((ROW()-2)/20)+2),MOD(ROW()-2,20)))</f>
        <v/>
      </c>
      <c r="I7208" s="4" t="str">
        <f aca="false">IF($H7208="","",$H7208-WEEKDAY($H7208,2)+1)</f>
        <v/>
      </c>
      <c r="J7208" s="4" t="str">
        <f aca="false">IF($I7208="","",$I7208+6)</f>
        <v/>
      </c>
      <c r="K7208" s="6" t="str">
        <f aca="false">IF($H7208="","",DATE(YEAR($H7208),MONTH($H7208),1))</f>
        <v/>
      </c>
      <c r="L7208" s="0" t="str">
        <f aca="false">IF($A7208="","",INDEX(CARTAO_COMPRAS!$K:$K,INT((ROW()-2)/20)+2))</f>
        <v/>
      </c>
      <c r="M7208" s="0" t="str">
        <f aca="false">IF($A7208="","","Compra no cartão")</f>
        <v/>
      </c>
    </row>
    <row r="7209" customFormat="false" ht="13.5" hidden="false" customHeight="false" outlineLevel="0" collapsed="false">
      <c r="A7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09" s="0" t="str">
        <f aca="false">IF($A7209="","",INDEX(CARTAO_COMPRAS!$C:$C,INT((ROW()-2)/20)+2))</f>
        <v/>
      </c>
      <c r="C7209" s="0" t="str">
        <f aca="false">IF($A7209="","",INDEX(CARTAO_COMPRAS!$D:$D,INT((ROW()-2)/20)+2))</f>
        <v/>
      </c>
      <c r="D7209" s="0" t="str">
        <f aca="false">IF($A7209="","",INDEX(CARTAO_COMPRAS!$E:$E,INT((ROW()-2)/20)+2))</f>
        <v/>
      </c>
      <c r="E7209" s="0" t="str">
        <f aca="false">IF($A7209="","",INDEX(CARTAO_COMPRAS!$H:$H,INT((ROW()-2)/20)+2)+MOD(ROW()-2,20))</f>
        <v/>
      </c>
      <c r="F7209" s="0" t="str">
        <f aca="false">IF($A7209="","",INDEX(CARTAO_COMPRAS!$G:$G,INT((ROW()-2)/20)+2))</f>
        <v/>
      </c>
      <c r="G7209" s="5" t="str">
        <f aca="false">IF($A7209="","",INDEX(CARTAO_COMPRAS!$I:$I,INT((ROW()-2)/20)+2))</f>
        <v/>
      </c>
      <c r="H7209" s="4" t="str">
        <f aca="false">IF($A7209="","",EDATE(INDEX(CARTAO_COMPRAS!$J:$J,INT((ROW()-2)/20)+2),MOD(ROW()-2,20)))</f>
        <v/>
      </c>
      <c r="I7209" s="4" t="str">
        <f aca="false">IF($H7209="","",$H7209-WEEKDAY($H7209,2)+1)</f>
        <v/>
      </c>
      <c r="J7209" s="4" t="str">
        <f aca="false">IF($I7209="","",$I7209+6)</f>
        <v/>
      </c>
      <c r="K7209" s="6" t="str">
        <f aca="false">IF($H7209="","",DATE(YEAR($H7209),MONTH($H7209),1))</f>
        <v/>
      </c>
      <c r="L7209" s="0" t="str">
        <f aca="false">IF($A7209="","",INDEX(CARTAO_COMPRAS!$K:$K,INT((ROW()-2)/20)+2))</f>
        <v/>
      </c>
      <c r="M7209" s="0" t="str">
        <f aca="false">IF($A7209="","","Compra no cartão")</f>
        <v/>
      </c>
    </row>
    <row r="7210" customFormat="false" ht="13.5" hidden="false" customHeight="false" outlineLevel="0" collapsed="false">
      <c r="A7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0" s="0" t="str">
        <f aca="false">IF($A7210="","",INDEX(CARTAO_COMPRAS!$C:$C,INT((ROW()-2)/20)+2))</f>
        <v/>
      </c>
      <c r="C7210" s="0" t="str">
        <f aca="false">IF($A7210="","",INDEX(CARTAO_COMPRAS!$D:$D,INT((ROW()-2)/20)+2))</f>
        <v/>
      </c>
      <c r="D7210" s="0" t="str">
        <f aca="false">IF($A7210="","",INDEX(CARTAO_COMPRAS!$E:$E,INT((ROW()-2)/20)+2))</f>
        <v/>
      </c>
      <c r="E7210" s="0" t="str">
        <f aca="false">IF($A7210="","",INDEX(CARTAO_COMPRAS!$H:$H,INT((ROW()-2)/20)+2)+MOD(ROW()-2,20))</f>
        <v/>
      </c>
      <c r="F7210" s="0" t="str">
        <f aca="false">IF($A7210="","",INDEX(CARTAO_COMPRAS!$G:$G,INT((ROW()-2)/20)+2))</f>
        <v/>
      </c>
      <c r="G7210" s="5" t="str">
        <f aca="false">IF($A7210="","",INDEX(CARTAO_COMPRAS!$I:$I,INT((ROW()-2)/20)+2))</f>
        <v/>
      </c>
      <c r="H7210" s="4" t="str">
        <f aca="false">IF($A7210="","",EDATE(INDEX(CARTAO_COMPRAS!$J:$J,INT((ROW()-2)/20)+2),MOD(ROW()-2,20)))</f>
        <v/>
      </c>
      <c r="I7210" s="4" t="str">
        <f aca="false">IF($H7210="","",$H7210-WEEKDAY($H7210,2)+1)</f>
        <v/>
      </c>
      <c r="J7210" s="4" t="str">
        <f aca="false">IF($I7210="","",$I7210+6)</f>
        <v/>
      </c>
      <c r="K7210" s="6" t="str">
        <f aca="false">IF($H7210="","",DATE(YEAR($H7210),MONTH($H7210),1))</f>
        <v/>
      </c>
      <c r="L7210" s="0" t="str">
        <f aca="false">IF($A7210="","",INDEX(CARTAO_COMPRAS!$K:$K,INT((ROW()-2)/20)+2))</f>
        <v/>
      </c>
      <c r="M7210" s="0" t="str">
        <f aca="false">IF($A7210="","","Compra no cartão")</f>
        <v/>
      </c>
    </row>
    <row r="7211" customFormat="false" ht="13.5" hidden="false" customHeight="false" outlineLevel="0" collapsed="false">
      <c r="A7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1" s="0" t="str">
        <f aca="false">IF($A7211="","",INDEX(CARTAO_COMPRAS!$C:$C,INT((ROW()-2)/20)+2))</f>
        <v/>
      </c>
      <c r="C7211" s="0" t="str">
        <f aca="false">IF($A7211="","",INDEX(CARTAO_COMPRAS!$D:$D,INT((ROW()-2)/20)+2))</f>
        <v/>
      </c>
      <c r="D7211" s="0" t="str">
        <f aca="false">IF($A7211="","",INDEX(CARTAO_COMPRAS!$E:$E,INT((ROW()-2)/20)+2))</f>
        <v/>
      </c>
      <c r="E7211" s="0" t="str">
        <f aca="false">IF($A7211="","",INDEX(CARTAO_COMPRAS!$H:$H,INT((ROW()-2)/20)+2)+MOD(ROW()-2,20))</f>
        <v/>
      </c>
      <c r="F7211" s="0" t="str">
        <f aca="false">IF($A7211="","",INDEX(CARTAO_COMPRAS!$G:$G,INT((ROW()-2)/20)+2))</f>
        <v/>
      </c>
      <c r="G7211" s="5" t="str">
        <f aca="false">IF($A7211="","",INDEX(CARTAO_COMPRAS!$I:$I,INT((ROW()-2)/20)+2))</f>
        <v/>
      </c>
      <c r="H7211" s="4" t="str">
        <f aca="false">IF($A7211="","",EDATE(INDEX(CARTAO_COMPRAS!$J:$J,INT((ROW()-2)/20)+2),MOD(ROW()-2,20)))</f>
        <v/>
      </c>
      <c r="I7211" s="4" t="str">
        <f aca="false">IF($H7211="","",$H7211-WEEKDAY($H7211,2)+1)</f>
        <v/>
      </c>
      <c r="J7211" s="4" t="str">
        <f aca="false">IF($I7211="","",$I7211+6)</f>
        <v/>
      </c>
      <c r="K7211" s="6" t="str">
        <f aca="false">IF($H7211="","",DATE(YEAR($H7211),MONTH($H7211),1))</f>
        <v/>
      </c>
      <c r="L7211" s="0" t="str">
        <f aca="false">IF($A7211="","",INDEX(CARTAO_COMPRAS!$K:$K,INT((ROW()-2)/20)+2))</f>
        <v/>
      </c>
      <c r="M7211" s="0" t="str">
        <f aca="false">IF($A7211="","","Compra no cartão")</f>
        <v/>
      </c>
    </row>
    <row r="7212" customFormat="false" ht="13.5" hidden="false" customHeight="false" outlineLevel="0" collapsed="false">
      <c r="A7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2" s="0" t="str">
        <f aca="false">IF($A7212="","",INDEX(CARTAO_COMPRAS!$C:$C,INT((ROW()-2)/20)+2))</f>
        <v/>
      </c>
      <c r="C7212" s="0" t="str">
        <f aca="false">IF($A7212="","",INDEX(CARTAO_COMPRAS!$D:$D,INT((ROW()-2)/20)+2))</f>
        <v/>
      </c>
      <c r="D7212" s="0" t="str">
        <f aca="false">IF($A7212="","",INDEX(CARTAO_COMPRAS!$E:$E,INT((ROW()-2)/20)+2))</f>
        <v/>
      </c>
      <c r="E7212" s="0" t="str">
        <f aca="false">IF($A7212="","",INDEX(CARTAO_COMPRAS!$H:$H,INT((ROW()-2)/20)+2)+MOD(ROW()-2,20))</f>
        <v/>
      </c>
      <c r="F7212" s="0" t="str">
        <f aca="false">IF($A7212="","",INDEX(CARTAO_COMPRAS!$G:$G,INT((ROW()-2)/20)+2))</f>
        <v/>
      </c>
      <c r="G7212" s="5" t="str">
        <f aca="false">IF($A7212="","",INDEX(CARTAO_COMPRAS!$I:$I,INT((ROW()-2)/20)+2))</f>
        <v/>
      </c>
      <c r="H7212" s="4" t="str">
        <f aca="false">IF($A7212="","",EDATE(INDEX(CARTAO_COMPRAS!$J:$J,INT((ROW()-2)/20)+2),MOD(ROW()-2,20)))</f>
        <v/>
      </c>
      <c r="I7212" s="4" t="str">
        <f aca="false">IF($H7212="","",$H7212-WEEKDAY($H7212,2)+1)</f>
        <v/>
      </c>
      <c r="J7212" s="4" t="str">
        <f aca="false">IF($I7212="","",$I7212+6)</f>
        <v/>
      </c>
      <c r="K7212" s="6" t="str">
        <f aca="false">IF($H7212="","",DATE(YEAR($H7212),MONTH($H7212),1))</f>
        <v/>
      </c>
      <c r="L7212" s="0" t="str">
        <f aca="false">IF($A7212="","",INDEX(CARTAO_COMPRAS!$K:$K,INT((ROW()-2)/20)+2))</f>
        <v/>
      </c>
      <c r="M7212" s="0" t="str">
        <f aca="false">IF($A7212="","","Compra no cartão")</f>
        <v/>
      </c>
    </row>
    <row r="7213" customFormat="false" ht="13.5" hidden="false" customHeight="false" outlineLevel="0" collapsed="false">
      <c r="A7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3" s="0" t="str">
        <f aca="false">IF($A7213="","",INDEX(CARTAO_COMPRAS!$C:$C,INT((ROW()-2)/20)+2))</f>
        <v/>
      </c>
      <c r="C7213" s="0" t="str">
        <f aca="false">IF($A7213="","",INDEX(CARTAO_COMPRAS!$D:$D,INT((ROW()-2)/20)+2))</f>
        <v/>
      </c>
      <c r="D7213" s="0" t="str">
        <f aca="false">IF($A7213="","",INDEX(CARTAO_COMPRAS!$E:$E,INT((ROW()-2)/20)+2))</f>
        <v/>
      </c>
      <c r="E7213" s="0" t="str">
        <f aca="false">IF($A7213="","",INDEX(CARTAO_COMPRAS!$H:$H,INT((ROW()-2)/20)+2)+MOD(ROW()-2,20))</f>
        <v/>
      </c>
      <c r="F7213" s="0" t="str">
        <f aca="false">IF($A7213="","",INDEX(CARTAO_COMPRAS!$G:$G,INT((ROW()-2)/20)+2))</f>
        <v/>
      </c>
      <c r="G7213" s="5" t="str">
        <f aca="false">IF($A7213="","",INDEX(CARTAO_COMPRAS!$I:$I,INT((ROW()-2)/20)+2))</f>
        <v/>
      </c>
      <c r="H7213" s="4" t="str">
        <f aca="false">IF($A7213="","",EDATE(INDEX(CARTAO_COMPRAS!$J:$J,INT((ROW()-2)/20)+2),MOD(ROW()-2,20)))</f>
        <v/>
      </c>
      <c r="I7213" s="4" t="str">
        <f aca="false">IF($H7213="","",$H7213-WEEKDAY($H7213,2)+1)</f>
        <v/>
      </c>
      <c r="J7213" s="4" t="str">
        <f aca="false">IF($I7213="","",$I7213+6)</f>
        <v/>
      </c>
      <c r="K7213" s="6" t="str">
        <f aca="false">IF($H7213="","",DATE(YEAR($H7213),MONTH($H7213),1))</f>
        <v/>
      </c>
      <c r="L7213" s="0" t="str">
        <f aca="false">IF($A7213="","",INDEX(CARTAO_COMPRAS!$K:$K,INT((ROW()-2)/20)+2))</f>
        <v/>
      </c>
      <c r="M7213" s="0" t="str">
        <f aca="false">IF($A7213="","","Compra no cartão")</f>
        <v/>
      </c>
    </row>
    <row r="7214" customFormat="false" ht="13.5" hidden="false" customHeight="false" outlineLevel="0" collapsed="false">
      <c r="A7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4" s="0" t="str">
        <f aca="false">IF($A7214="","",INDEX(CARTAO_COMPRAS!$C:$C,INT((ROW()-2)/20)+2))</f>
        <v/>
      </c>
      <c r="C7214" s="0" t="str">
        <f aca="false">IF($A7214="","",INDEX(CARTAO_COMPRAS!$D:$D,INT((ROW()-2)/20)+2))</f>
        <v/>
      </c>
      <c r="D7214" s="0" t="str">
        <f aca="false">IF($A7214="","",INDEX(CARTAO_COMPRAS!$E:$E,INT((ROW()-2)/20)+2))</f>
        <v/>
      </c>
      <c r="E7214" s="0" t="str">
        <f aca="false">IF($A7214="","",INDEX(CARTAO_COMPRAS!$H:$H,INT((ROW()-2)/20)+2)+MOD(ROW()-2,20))</f>
        <v/>
      </c>
      <c r="F7214" s="0" t="str">
        <f aca="false">IF($A7214="","",INDEX(CARTAO_COMPRAS!$G:$G,INT((ROW()-2)/20)+2))</f>
        <v/>
      </c>
      <c r="G7214" s="5" t="str">
        <f aca="false">IF($A7214="","",INDEX(CARTAO_COMPRAS!$I:$I,INT((ROW()-2)/20)+2))</f>
        <v/>
      </c>
      <c r="H7214" s="4" t="str">
        <f aca="false">IF($A7214="","",EDATE(INDEX(CARTAO_COMPRAS!$J:$J,INT((ROW()-2)/20)+2),MOD(ROW()-2,20)))</f>
        <v/>
      </c>
      <c r="I7214" s="4" t="str">
        <f aca="false">IF($H7214="","",$H7214-WEEKDAY($H7214,2)+1)</f>
        <v/>
      </c>
      <c r="J7214" s="4" t="str">
        <f aca="false">IF($I7214="","",$I7214+6)</f>
        <v/>
      </c>
      <c r="K7214" s="6" t="str">
        <f aca="false">IF($H7214="","",DATE(YEAR($H7214),MONTH($H7214),1))</f>
        <v/>
      </c>
      <c r="L7214" s="0" t="str">
        <f aca="false">IF($A7214="","",INDEX(CARTAO_COMPRAS!$K:$K,INT((ROW()-2)/20)+2))</f>
        <v/>
      </c>
      <c r="M7214" s="0" t="str">
        <f aca="false">IF($A7214="","","Compra no cartão")</f>
        <v/>
      </c>
    </row>
    <row r="7215" customFormat="false" ht="13.5" hidden="false" customHeight="false" outlineLevel="0" collapsed="false">
      <c r="A7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5" s="0" t="str">
        <f aca="false">IF($A7215="","",INDEX(CARTAO_COMPRAS!$C:$C,INT((ROW()-2)/20)+2))</f>
        <v/>
      </c>
      <c r="C7215" s="0" t="str">
        <f aca="false">IF($A7215="","",INDEX(CARTAO_COMPRAS!$D:$D,INT((ROW()-2)/20)+2))</f>
        <v/>
      </c>
      <c r="D7215" s="0" t="str">
        <f aca="false">IF($A7215="","",INDEX(CARTAO_COMPRAS!$E:$E,INT((ROW()-2)/20)+2))</f>
        <v/>
      </c>
      <c r="E7215" s="0" t="str">
        <f aca="false">IF($A7215="","",INDEX(CARTAO_COMPRAS!$H:$H,INT((ROW()-2)/20)+2)+MOD(ROW()-2,20))</f>
        <v/>
      </c>
      <c r="F7215" s="0" t="str">
        <f aca="false">IF($A7215="","",INDEX(CARTAO_COMPRAS!$G:$G,INT((ROW()-2)/20)+2))</f>
        <v/>
      </c>
      <c r="G7215" s="5" t="str">
        <f aca="false">IF($A7215="","",INDEX(CARTAO_COMPRAS!$I:$I,INT((ROW()-2)/20)+2))</f>
        <v/>
      </c>
      <c r="H7215" s="4" t="str">
        <f aca="false">IF($A7215="","",EDATE(INDEX(CARTAO_COMPRAS!$J:$J,INT((ROW()-2)/20)+2),MOD(ROW()-2,20)))</f>
        <v/>
      </c>
      <c r="I7215" s="4" t="str">
        <f aca="false">IF($H7215="","",$H7215-WEEKDAY($H7215,2)+1)</f>
        <v/>
      </c>
      <c r="J7215" s="4" t="str">
        <f aca="false">IF($I7215="","",$I7215+6)</f>
        <v/>
      </c>
      <c r="K7215" s="6" t="str">
        <f aca="false">IF($H7215="","",DATE(YEAR($H7215),MONTH($H7215),1))</f>
        <v/>
      </c>
      <c r="L7215" s="0" t="str">
        <f aca="false">IF($A7215="","",INDEX(CARTAO_COMPRAS!$K:$K,INT((ROW()-2)/20)+2))</f>
        <v/>
      </c>
      <c r="M7215" s="0" t="str">
        <f aca="false">IF($A7215="","","Compra no cartão")</f>
        <v/>
      </c>
    </row>
    <row r="7216" customFormat="false" ht="13.5" hidden="false" customHeight="false" outlineLevel="0" collapsed="false">
      <c r="A7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6" s="0" t="str">
        <f aca="false">IF($A7216="","",INDEX(CARTAO_COMPRAS!$C:$C,INT((ROW()-2)/20)+2))</f>
        <v/>
      </c>
      <c r="C7216" s="0" t="str">
        <f aca="false">IF($A7216="","",INDEX(CARTAO_COMPRAS!$D:$D,INT((ROW()-2)/20)+2))</f>
        <v/>
      </c>
      <c r="D7216" s="0" t="str">
        <f aca="false">IF($A7216="","",INDEX(CARTAO_COMPRAS!$E:$E,INT((ROW()-2)/20)+2))</f>
        <v/>
      </c>
      <c r="E7216" s="0" t="str">
        <f aca="false">IF($A7216="","",INDEX(CARTAO_COMPRAS!$H:$H,INT((ROW()-2)/20)+2)+MOD(ROW()-2,20))</f>
        <v/>
      </c>
      <c r="F7216" s="0" t="str">
        <f aca="false">IF($A7216="","",INDEX(CARTAO_COMPRAS!$G:$G,INT((ROW()-2)/20)+2))</f>
        <v/>
      </c>
      <c r="G7216" s="5" t="str">
        <f aca="false">IF($A7216="","",INDEX(CARTAO_COMPRAS!$I:$I,INT((ROW()-2)/20)+2))</f>
        <v/>
      </c>
      <c r="H7216" s="4" t="str">
        <f aca="false">IF($A7216="","",EDATE(INDEX(CARTAO_COMPRAS!$J:$J,INT((ROW()-2)/20)+2),MOD(ROW()-2,20)))</f>
        <v/>
      </c>
      <c r="I7216" s="4" t="str">
        <f aca="false">IF($H7216="","",$H7216-WEEKDAY($H7216,2)+1)</f>
        <v/>
      </c>
      <c r="J7216" s="4" t="str">
        <f aca="false">IF($I7216="","",$I7216+6)</f>
        <v/>
      </c>
      <c r="K7216" s="6" t="str">
        <f aca="false">IF($H7216="","",DATE(YEAR($H7216),MONTH($H7216),1))</f>
        <v/>
      </c>
      <c r="L7216" s="0" t="str">
        <f aca="false">IF($A7216="","",INDEX(CARTAO_COMPRAS!$K:$K,INT((ROW()-2)/20)+2))</f>
        <v/>
      </c>
      <c r="M7216" s="0" t="str">
        <f aca="false">IF($A7216="","","Compra no cartão")</f>
        <v/>
      </c>
    </row>
    <row r="7217" customFormat="false" ht="13.5" hidden="false" customHeight="false" outlineLevel="0" collapsed="false">
      <c r="A7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7" s="0" t="str">
        <f aca="false">IF($A7217="","",INDEX(CARTAO_COMPRAS!$C:$C,INT((ROW()-2)/20)+2))</f>
        <v/>
      </c>
      <c r="C7217" s="0" t="str">
        <f aca="false">IF($A7217="","",INDEX(CARTAO_COMPRAS!$D:$D,INT((ROW()-2)/20)+2))</f>
        <v/>
      </c>
      <c r="D7217" s="0" t="str">
        <f aca="false">IF($A7217="","",INDEX(CARTAO_COMPRAS!$E:$E,INT((ROW()-2)/20)+2))</f>
        <v/>
      </c>
      <c r="E7217" s="0" t="str">
        <f aca="false">IF($A7217="","",INDEX(CARTAO_COMPRAS!$H:$H,INT((ROW()-2)/20)+2)+MOD(ROW()-2,20))</f>
        <v/>
      </c>
      <c r="F7217" s="0" t="str">
        <f aca="false">IF($A7217="","",INDEX(CARTAO_COMPRAS!$G:$G,INT((ROW()-2)/20)+2))</f>
        <v/>
      </c>
      <c r="G7217" s="5" t="str">
        <f aca="false">IF($A7217="","",INDEX(CARTAO_COMPRAS!$I:$I,INT((ROW()-2)/20)+2))</f>
        <v/>
      </c>
      <c r="H7217" s="4" t="str">
        <f aca="false">IF($A7217="","",EDATE(INDEX(CARTAO_COMPRAS!$J:$J,INT((ROW()-2)/20)+2),MOD(ROW()-2,20)))</f>
        <v/>
      </c>
      <c r="I7217" s="4" t="str">
        <f aca="false">IF($H7217="","",$H7217-WEEKDAY($H7217,2)+1)</f>
        <v/>
      </c>
      <c r="J7217" s="4" t="str">
        <f aca="false">IF($I7217="","",$I7217+6)</f>
        <v/>
      </c>
      <c r="K7217" s="6" t="str">
        <f aca="false">IF($H7217="","",DATE(YEAR($H7217),MONTH($H7217),1))</f>
        <v/>
      </c>
      <c r="L7217" s="0" t="str">
        <f aca="false">IF($A7217="","",INDEX(CARTAO_COMPRAS!$K:$K,INT((ROW()-2)/20)+2))</f>
        <v/>
      </c>
      <c r="M7217" s="0" t="str">
        <f aca="false">IF($A7217="","","Compra no cartão")</f>
        <v/>
      </c>
    </row>
    <row r="7218" customFormat="false" ht="13.5" hidden="false" customHeight="false" outlineLevel="0" collapsed="false">
      <c r="A7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8" s="0" t="str">
        <f aca="false">IF($A7218="","",INDEX(CARTAO_COMPRAS!$C:$C,INT((ROW()-2)/20)+2))</f>
        <v/>
      </c>
      <c r="C7218" s="0" t="str">
        <f aca="false">IF($A7218="","",INDEX(CARTAO_COMPRAS!$D:$D,INT((ROW()-2)/20)+2))</f>
        <v/>
      </c>
      <c r="D7218" s="0" t="str">
        <f aca="false">IF($A7218="","",INDEX(CARTAO_COMPRAS!$E:$E,INT((ROW()-2)/20)+2))</f>
        <v/>
      </c>
      <c r="E7218" s="0" t="str">
        <f aca="false">IF($A7218="","",INDEX(CARTAO_COMPRAS!$H:$H,INT((ROW()-2)/20)+2)+MOD(ROW()-2,20))</f>
        <v/>
      </c>
      <c r="F7218" s="0" t="str">
        <f aca="false">IF($A7218="","",INDEX(CARTAO_COMPRAS!$G:$G,INT((ROW()-2)/20)+2))</f>
        <v/>
      </c>
      <c r="G7218" s="5" t="str">
        <f aca="false">IF($A7218="","",INDEX(CARTAO_COMPRAS!$I:$I,INT((ROW()-2)/20)+2))</f>
        <v/>
      </c>
      <c r="H7218" s="4" t="str">
        <f aca="false">IF($A7218="","",EDATE(INDEX(CARTAO_COMPRAS!$J:$J,INT((ROW()-2)/20)+2),MOD(ROW()-2,20)))</f>
        <v/>
      </c>
      <c r="I7218" s="4" t="str">
        <f aca="false">IF($H7218="","",$H7218-WEEKDAY($H7218,2)+1)</f>
        <v/>
      </c>
      <c r="J7218" s="4" t="str">
        <f aca="false">IF($I7218="","",$I7218+6)</f>
        <v/>
      </c>
      <c r="K7218" s="6" t="str">
        <f aca="false">IF($H7218="","",DATE(YEAR($H7218),MONTH($H7218),1))</f>
        <v/>
      </c>
      <c r="L7218" s="0" t="str">
        <f aca="false">IF($A7218="","",INDEX(CARTAO_COMPRAS!$K:$K,INT((ROW()-2)/20)+2))</f>
        <v/>
      </c>
      <c r="M7218" s="0" t="str">
        <f aca="false">IF($A7218="","","Compra no cartão")</f>
        <v/>
      </c>
    </row>
    <row r="7219" customFormat="false" ht="13.5" hidden="false" customHeight="false" outlineLevel="0" collapsed="false">
      <c r="A7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19" s="0" t="str">
        <f aca="false">IF($A7219="","",INDEX(CARTAO_COMPRAS!$C:$C,INT((ROW()-2)/20)+2))</f>
        <v/>
      </c>
      <c r="C7219" s="0" t="str">
        <f aca="false">IF($A7219="","",INDEX(CARTAO_COMPRAS!$D:$D,INT((ROW()-2)/20)+2))</f>
        <v/>
      </c>
      <c r="D7219" s="0" t="str">
        <f aca="false">IF($A7219="","",INDEX(CARTAO_COMPRAS!$E:$E,INT((ROW()-2)/20)+2))</f>
        <v/>
      </c>
      <c r="E7219" s="0" t="str">
        <f aca="false">IF($A7219="","",INDEX(CARTAO_COMPRAS!$H:$H,INT((ROW()-2)/20)+2)+MOD(ROW()-2,20))</f>
        <v/>
      </c>
      <c r="F7219" s="0" t="str">
        <f aca="false">IF($A7219="","",INDEX(CARTAO_COMPRAS!$G:$G,INT((ROW()-2)/20)+2))</f>
        <v/>
      </c>
      <c r="G7219" s="5" t="str">
        <f aca="false">IF($A7219="","",INDEX(CARTAO_COMPRAS!$I:$I,INT((ROW()-2)/20)+2))</f>
        <v/>
      </c>
      <c r="H7219" s="4" t="str">
        <f aca="false">IF($A7219="","",EDATE(INDEX(CARTAO_COMPRAS!$J:$J,INT((ROW()-2)/20)+2),MOD(ROW()-2,20)))</f>
        <v/>
      </c>
      <c r="I7219" s="4" t="str">
        <f aca="false">IF($H7219="","",$H7219-WEEKDAY($H7219,2)+1)</f>
        <v/>
      </c>
      <c r="J7219" s="4" t="str">
        <f aca="false">IF($I7219="","",$I7219+6)</f>
        <v/>
      </c>
      <c r="K7219" s="6" t="str">
        <f aca="false">IF($H7219="","",DATE(YEAR($H7219),MONTH($H7219),1))</f>
        <v/>
      </c>
      <c r="L7219" s="0" t="str">
        <f aca="false">IF($A7219="","",INDEX(CARTAO_COMPRAS!$K:$K,INT((ROW()-2)/20)+2))</f>
        <v/>
      </c>
      <c r="M7219" s="0" t="str">
        <f aca="false">IF($A7219="","","Compra no cartão")</f>
        <v/>
      </c>
    </row>
    <row r="7220" customFormat="false" ht="13.5" hidden="false" customHeight="false" outlineLevel="0" collapsed="false">
      <c r="A7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0" s="0" t="str">
        <f aca="false">IF($A7220="","",INDEX(CARTAO_COMPRAS!$C:$C,INT((ROW()-2)/20)+2))</f>
        <v/>
      </c>
      <c r="C7220" s="0" t="str">
        <f aca="false">IF($A7220="","",INDEX(CARTAO_COMPRAS!$D:$D,INT((ROW()-2)/20)+2))</f>
        <v/>
      </c>
      <c r="D7220" s="0" t="str">
        <f aca="false">IF($A7220="","",INDEX(CARTAO_COMPRAS!$E:$E,INT((ROW()-2)/20)+2))</f>
        <v/>
      </c>
      <c r="E7220" s="0" t="str">
        <f aca="false">IF($A7220="","",INDEX(CARTAO_COMPRAS!$H:$H,INT((ROW()-2)/20)+2)+MOD(ROW()-2,20))</f>
        <v/>
      </c>
      <c r="F7220" s="0" t="str">
        <f aca="false">IF($A7220="","",INDEX(CARTAO_COMPRAS!$G:$G,INT((ROW()-2)/20)+2))</f>
        <v/>
      </c>
      <c r="G7220" s="5" t="str">
        <f aca="false">IF($A7220="","",INDEX(CARTAO_COMPRAS!$I:$I,INT((ROW()-2)/20)+2))</f>
        <v/>
      </c>
      <c r="H7220" s="4" t="str">
        <f aca="false">IF($A7220="","",EDATE(INDEX(CARTAO_COMPRAS!$J:$J,INT((ROW()-2)/20)+2),MOD(ROW()-2,20)))</f>
        <v/>
      </c>
      <c r="I7220" s="4" t="str">
        <f aca="false">IF($H7220="","",$H7220-WEEKDAY($H7220,2)+1)</f>
        <v/>
      </c>
      <c r="J7220" s="4" t="str">
        <f aca="false">IF($I7220="","",$I7220+6)</f>
        <v/>
      </c>
      <c r="K7220" s="6" t="str">
        <f aca="false">IF($H7220="","",DATE(YEAR($H7220),MONTH($H7220),1))</f>
        <v/>
      </c>
      <c r="L7220" s="0" t="str">
        <f aca="false">IF($A7220="","",INDEX(CARTAO_COMPRAS!$K:$K,INT((ROW()-2)/20)+2))</f>
        <v/>
      </c>
      <c r="M7220" s="0" t="str">
        <f aca="false">IF($A7220="","","Compra no cartão")</f>
        <v/>
      </c>
    </row>
    <row r="7221" customFormat="false" ht="13.5" hidden="false" customHeight="false" outlineLevel="0" collapsed="false">
      <c r="A7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1" s="0" t="str">
        <f aca="false">IF($A7221="","",INDEX(CARTAO_COMPRAS!$C:$C,INT((ROW()-2)/20)+2))</f>
        <v/>
      </c>
      <c r="C7221" s="0" t="str">
        <f aca="false">IF($A7221="","",INDEX(CARTAO_COMPRAS!$D:$D,INT((ROW()-2)/20)+2))</f>
        <v/>
      </c>
      <c r="D7221" s="0" t="str">
        <f aca="false">IF($A7221="","",INDEX(CARTAO_COMPRAS!$E:$E,INT((ROW()-2)/20)+2))</f>
        <v/>
      </c>
      <c r="E7221" s="0" t="str">
        <f aca="false">IF($A7221="","",INDEX(CARTAO_COMPRAS!$H:$H,INT((ROW()-2)/20)+2)+MOD(ROW()-2,20))</f>
        <v/>
      </c>
      <c r="F7221" s="0" t="str">
        <f aca="false">IF($A7221="","",INDEX(CARTAO_COMPRAS!$G:$G,INT((ROW()-2)/20)+2))</f>
        <v/>
      </c>
      <c r="G7221" s="5" t="str">
        <f aca="false">IF($A7221="","",INDEX(CARTAO_COMPRAS!$I:$I,INT((ROW()-2)/20)+2))</f>
        <v/>
      </c>
      <c r="H7221" s="4" t="str">
        <f aca="false">IF($A7221="","",EDATE(INDEX(CARTAO_COMPRAS!$J:$J,INT((ROW()-2)/20)+2),MOD(ROW()-2,20)))</f>
        <v/>
      </c>
      <c r="I7221" s="4" t="str">
        <f aca="false">IF($H7221="","",$H7221-WEEKDAY($H7221,2)+1)</f>
        <v/>
      </c>
      <c r="J7221" s="4" t="str">
        <f aca="false">IF($I7221="","",$I7221+6)</f>
        <v/>
      </c>
      <c r="K7221" s="6" t="str">
        <f aca="false">IF($H7221="","",DATE(YEAR($H7221),MONTH($H7221),1))</f>
        <v/>
      </c>
      <c r="L7221" s="0" t="str">
        <f aca="false">IF($A7221="","",INDEX(CARTAO_COMPRAS!$K:$K,INT((ROW()-2)/20)+2))</f>
        <v/>
      </c>
      <c r="M7221" s="0" t="str">
        <f aca="false">IF($A7221="","","Compra no cartão")</f>
        <v/>
      </c>
    </row>
    <row r="7222" customFormat="false" ht="13.5" hidden="false" customHeight="false" outlineLevel="0" collapsed="false">
      <c r="A72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2" s="0" t="str">
        <f aca="false">IF($A7222="","",INDEX(CARTAO_COMPRAS!$C:$C,INT((ROW()-2)/20)+2))</f>
        <v/>
      </c>
      <c r="C7222" s="0" t="str">
        <f aca="false">IF($A7222="","",INDEX(CARTAO_COMPRAS!$D:$D,INT((ROW()-2)/20)+2))</f>
        <v/>
      </c>
      <c r="D7222" s="0" t="str">
        <f aca="false">IF($A7222="","",INDEX(CARTAO_COMPRAS!$E:$E,INT((ROW()-2)/20)+2))</f>
        <v/>
      </c>
      <c r="E7222" s="0" t="str">
        <f aca="false">IF($A7222="","",INDEX(CARTAO_COMPRAS!$H:$H,INT((ROW()-2)/20)+2)+MOD(ROW()-2,20))</f>
        <v/>
      </c>
      <c r="F7222" s="0" t="str">
        <f aca="false">IF($A7222="","",INDEX(CARTAO_COMPRAS!$G:$G,INT((ROW()-2)/20)+2))</f>
        <v/>
      </c>
      <c r="G7222" s="5" t="str">
        <f aca="false">IF($A7222="","",INDEX(CARTAO_COMPRAS!$I:$I,INT((ROW()-2)/20)+2))</f>
        <v/>
      </c>
      <c r="H7222" s="4" t="str">
        <f aca="false">IF($A7222="","",EDATE(INDEX(CARTAO_COMPRAS!$J:$J,INT((ROW()-2)/20)+2),MOD(ROW()-2,20)))</f>
        <v/>
      </c>
      <c r="I7222" s="4" t="str">
        <f aca="false">IF($H7222="","",$H7222-WEEKDAY($H7222,2)+1)</f>
        <v/>
      </c>
      <c r="J7222" s="4" t="str">
        <f aca="false">IF($I7222="","",$I7222+6)</f>
        <v/>
      </c>
      <c r="K7222" s="6" t="str">
        <f aca="false">IF($H7222="","",DATE(YEAR($H7222),MONTH($H7222),1))</f>
        <v/>
      </c>
      <c r="L7222" s="0" t="str">
        <f aca="false">IF($A7222="","",INDEX(CARTAO_COMPRAS!$K:$K,INT((ROW()-2)/20)+2))</f>
        <v/>
      </c>
      <c r="M7222" s="0" t="str">
        <f aca="false">IF($A7222="","","Compra no cartão")</f>
        <v/>
      </c>
    </row>
    <row r="7223" customFormat="false" ht="13.5" hidden="false" customHeight="false" outlineLevel="0" collapsed="false">
      <c r="A7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3" s="0" t="str">
        <f aca="false">IF($A7223="","",INDEX(CARTAO_COMPRAS!$C:$C,INT((ROW()-2)/20)+2))</f>
        <v/>
      </c>
      <c r="C7223" s="0" t="str">
        <f aca="false">IF($A7223="","",INDEX(CARTAO_COMPRAS!$D:$D,INT((ROW()-2)/20)+2))</f>
        <v/>
      </c>
      <c r="D7223" s="0" t="str">
        <f aca="false">IF($A7223="","",INDEX(CARTAO_COMPRAS!$E:$E,INT((ROW()-2)/20)+2))</f>
        <v/>
      </c>
      <c r="E7223" s="0" t="str">
        <f aca="false">IF($A7223="","",INDEX(CARTAO_COMPRAS!$H:$H,INT((ROW()-2)/20)+2)+MOD(ROW()-2,20))</f>
        <v/>
      </c>
      <c r="F7223" s="0" t="str">
        <f aca="false">IF($A7223="","",INDEX(CARTAO_COMPRAS!$G:$G,INT((ROW()-2)/20)+2))</f>
        <v/>
      </c>
      <c r="G7223" s="5" t="str">
        <f aca="false">IF($A7223="","",INDEX(CARTAO_COMPRAS!$I:$I,INT((ROW()-2)/20)+2))</f>
        <v/>
      </c>
      <c r="H7223" s="4" t="str">
        <f aca="false">IF($A7223="","",EDATE(INDEX(CARTAO_COMPRAS!$J:$J,INT((ROW()-2)/20)+2),MOD(ROW()-2,20)))</f>
        <v/>
      </c>
      <c r="I7223" s="4" t="str">
        <f aca="false">IF($H7223="","",$H7223-WEEKDAY($H7223,2)+1)</f>
        <v/>
      </c>
      <c r="J7223" s="4" t="str">
        <f aca="false">IF($I7223="","",$I7223+6)</f>
        <v/>
      </c>
      <c r="K7223" s="6" t="str">
        <f aca="false">IF($H7223="","",DATE(YEAR($H7223),MONTH($H7223),1))</f>
        <v/>
      </c>
      <c r="L7223" s="0" t="str">
        <f aca="false">IF($A7223="","",INDEX(CARTAO_COMPRAS!$K:$K,INT((ROW()-2)/20)+2))</f>
        <v/>
      </c>
      <c r="M7223" s="0" t="str">
        <f aca="false">IF($A7223="","","Compra no cartão")</f>
        <v/>
      </c>
    </row>
    <row r="7224" customFormat="false" ht="13.5" hidden="false" customHeight="false" outlineLevel="0" collapsed="false">
      <c r="A7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4" s="0" t="str">
        <f aca="false">IF($A7224="","",INDEX(CARTAO_COMPRAS!$C:$C,INT((ROW()-2)/20)+2))</f>
        <v/>
      </c>
      <c r="C7224" s="0" t="str">
        <f aca="false">IF($A7224="","",INDEX(CARTAO_COMPRAS!$D:$D,INT((ROW()-2)/20)+2))</f>
        <v/>
      </c>
      <c r="D7224" s="0" t="str">
        <f aca="false">IF($A7224="","",INDEX(CARTAO_COMPRAS!$E:$E,INT((ROW()-2)/20)+2))</f>
        <v/>
      </c>
      <c r="E7224" s="0" t="str">
        <f aca="false">IF($A7224="","",INDEX(CARTAO_COMPRAS!$H:$H,INT((ROW()-2)/20)+2)+MOD(ROW()-2,20))</f>
        <v/>
      </c>
      <c r="F7224" s="0" t="str">
        <f aca="false">IF($A7224="","",INDEX(CARTAO_COMPRAS!$G:$G,INT((ROW()-2)/20)+2))</f>
        <v/>
      </c>
      <c r="G7224" s="5" t="str">
        <f aca="false">IF($A7224="","",INDEX(CARTAO_COMPRAS!$I:$I,INT((ROW()-2)/20)+2))</f>
        <v/>
      </c>
      <c r="H7224" s="4" t="str">
        <f aca="false">IF($A7224="","",EDATE(INDEX(CARTAO_COMPRAS!$J:$J,INT((ROW()-2)/20)+2),MOD(ROW()-2,20)))</f>
        <v/>
      </c>
      <c r="I7224" s="4" t="str">
        <f aca="false">IF($H7224="","",$H7224-WEEKDAY($H7224,2)+1)</f>
        <v/>
      </c>
      <c r="J7224" s="4" t="str">
        <f aca="false">IF($I7224="","",$I7224+6)</f>
        <v/>
      </c>
      <c r="K7224" s="6" t="str">
        <f aca="false">IF($H7224="","",DATE(YEAR($H7224),MONTH($H7224),1))</f>
        <v/>
      </c>
      <c r="L7224" s="0" t="str">
        <f aca="false">IF($A7224="","",INDEX(CARTAO_COMPRAS!$K:$K,INT((ROW()-2)/20)+2))</f>
        <v/>
      </c>
      <c r="M7224" s="0" t="str">
        <f aca="false">IF($A7224="","","Compra no cartão")</f>
        <v/>
      </c>
    </row>
    <row r="7225" customFormat="false" ht="13.5" hidden="false" customHeight="false" outlineLevel="0" collapsed="false">
      <c r="A7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5" s="0" t="str">
        <f aca="false">IF($A7225="","",INDEX(CARTAO_COMPRAS!$C:$C,INT((ROW()-2)/20)+2))</f>
        <v/>
      </c>
      <c r="C7225" s="0" t="str">
        <f aca="false">IF($A7225="","",INDEX(CARTAO_COMPRAS!$D:$D,INT((ROW()-2)/20)+2))</f>
        <v/>
      </c>
      <c r="D7225" s="0" t="str">
        <f aca="false">IF($A7225="","",INDEX(CARTAO_COMPRAS!$E:$E,INT((ROW()-2)/20)+2))</f>
        <v/>
      </c>
      <c r="E7225" s="0" t="str">
        <f aca="false">IF($A7225="","",INDEX(CARTAO_COMPRAS!$H:$H,INT((ROW()-2)/20)+2)+MOD(ROW()-2,20))</f>
        <v/>
      </c>
      <c r="F7225" s="0" t="str">
        <f aca="false">IF($A7225="","",INDEX(CARTAO_COMPRAS!$G:$G,INT((ROW()-2)/20)+2))</f>
        <v/>
      </c>
      <c r="G7225" s="5" t="str">
        <f aca="false">IF($A7225="","",INDEX(CARTAO_COMPRAS!$I:$I,INT((ROW()-2)/20)+2))</f>
        <v/>
      </c>
      <c r="H7225" s="4" t="str">
        <f aca="false">IF($A7225="","",EDATE(INDEX(CARTAO_COMPRAS!$J:$J,INT((ROW()-2)/20)+2),MOD(ROW()-2,20)))</f>
        <v/>
      </c>
      <c r="I7225" s="4" t="str">
        <f aca="false">IF($H7225="","",$H7225-WEEKDAY($H7225,2)+1)</f>
        <v/>
      </c>
      <c r="J7225" s="4" t="str">
        <f aca="false">IF($I7225="","",$I7225+6)</f>
        <v/>
      </c>
      <c r="K7225" s="6" t="str">
        <f aca="false">IF($H7225="","",DATE(YEAR($H7225),MONTH($H7225),1))</f>
        <v/>
      </c>
      <c r="L7225" s="0" t="str">
        <f aca="false">IF($A7225="","",INDEX(CARTAO_COMPRAS!$K:$K,INT((ROW()-2)/20)+2))</f>
        <v/>
      </c>
      <c r="M7225" s="0" t="str">
        <f aca="false">IF($A7225="","","Compra no cartão")</f>
        <v/>
      </c>
    </row>
    <row r="7226" customFormat="false" ht="13.5" hidden="false" customHeight="false" outlineLevel="0" collapsed="false">
      <c r="A7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6" s="0" t="str">
        <f aca="false">IF($A7226="","",INDEX(CARTAO_COMPRAS!$C:$C,INT((ROW()-2)/20)+2))</f>
        <v/>
      </c>
      <c r="C7226" s="0" t="str">
        <f aca="false">IF($A7226="","",INDEX(CARTAO_COMPRAS!$D:$D,INT((ROW()-2)/20)+2))</f>
        <v/>
      </c>
      <c r="D7226" s="0" t="str">
        <f aca="false">IF($A7226="","",INDEX(CARTAO_COMPRAS!$E:$E,INT((ROW()-2)/20)+2))</f>
        <v/>
      </c>
      <c r="E7226" s="0" t="str">
        <f aca="false">IF($A7226="","",INDEX(CARTAO_COMPRAS!$H:$H,INT((ROW()-2)/20)+2)+MOD(ROW()-2,20))</f>
        <v/>
      </c>
      <c r="F7226" s="0" t="str">
        <f aca="false">IF($A7226="","",INDEX(CARTAO_COMPRAS!$G:$G,INT((ROW()-2)/20)+2))</f>
        <v/>
      </c>
      <c r="G7226" s="5" t="str">
        <f aca="false">IF($A7226="","",INDEX(CARTAO_COMPRAS!$I:$I,INT((ROW()-2)/20)+2))</f>
        <v/>
      </c>
      <c r="H7226" s="4" t="str">
        <f aca="false">IF($A7226="","",EDATE(INDEX(CARTAO_COMPRAS!$J:$J,INT((ROW()-2)/20)+2),MOD(ROW()-2,20)))</f>
        <v/>
      </c>
      <c r="I7226" s="4" t="str">
        <f aca="false">IF($H7226="","",$H7226-WEEKDAY($H7226,2)+1)</f>
        <v/>
      </c>
      <c r="J7226" s="4" t="str">
        <f aca="false">IF($I7226="","",$I7226+6)</f>
        <v/>
      </c>
      <c r="K7226" s="6" t="str">
        <f aca="false">IF($H7226="","",DATE(YEAR($H7226),MONTH($H7226),1))</f>
        <v/>
      </c>
      <c r="L7226" s="0" t="str">
        <f aca="false">IF($A7226="","",INDEX(CARTAO_COMPRAS!$K:$K,INT((ROW()-2)/20)+2))</f>
        <v/>
      </c>
      <c r="M7226" s="0" t="str">
        <f aca="false">IF($A7226="","","Compra no cartão")</f>
        <v/>
      </c>
    </row>
    <row r="7227" customFormat="false" ht="13.5" hidden="false" customHeight="false" outlineLevel="0" collapsed="false">
      <c r="A7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7" s="0" t="str">
        <f aca="false">IF($A7227="","",INDEX(CARTAO_COMPRAS!$C:$C,INT((ROW()-2)/20)+2))</f>
        <v/>
      </c>
      <c r="C7227" s="0" t="str">
        <f aca="false">IF($A7227="","",INDEX(CARTAO_COMPRAS!$D:$D,INT((ROW()-2)/20)+2))</f>
        <v/>
      </c>
      <c r="D7227" s="0" t="str">
        <f aca="false">IF($A7227="","",INDEX(CARTAO_COMPRAS!$E:$E,INT((ROW()-2)/20)+2))</f>
        <v/>
      </c>
      <c r="E7227" s="0" t="str">
        <f aca="false">IF($A7227="","",INDEX(CARTAO_COMPRAS!$H:$H,INT((ROW()-2)/20)+2)+MOD(ROW()-2,20))</f>
        <v/>
      </c>
      <c r="F7227" s="0" t="str">
        <f aca="false">IF($A7227="","",INDEX(CARTAO_COMPRAS!$G:$G,INT((ROW()-2)/20)+2))</f>
        <v/>
      </c>
      <c r="G7227" s="5" t="str">
        <f aca="false">IF($A7227="","",INDEX(CARTAO_COMPRAS!$I:$I,INT((ROW()-2)/20)+2))</f>
        <v/>
      </c>
      <c r="H7227" s="4" t="str">
        <f aca="false">IF($A7227="","",EDATE(INDEX(CARTAO_COMPRAS!$J:$J,INT((ROW()-2)/20)+2),MOD(ROW()-2,20)))</f>
        <v/>
      </c>
      <c r="I7227" s="4" t="str">
        <f aca="false">IF($H7227="","",$H7227-WEEKDAY($H7227,2)+1)</f>
        <v/>
      </c>
      <c r="J7227" s="4" t="str">
        <f aca="false">IF($I7227="","",$I7227+6)</f>
        <v/>
      </c>
      <c r="K7227" s="6" t="str">
        <f aca="false">IF($H7227="","",DATE(YEAR($H7227),MONTH($H7227),1))</f>
        <v/>
      </c>
      <c r="L7227" s="0" t="str">
        <f aca="false">IF($A7227="","",INDEX(CARTAO_COMPRAS!$K:$K,INT((ROW()-2)/20)+2))</f>
        <v/>
      </c>
      <c r="M7227" s="0" t="str">
        <f aca="false">IF($A7227="","","Compra no cartão")</f>
        <v/>
      </c>
    </row>
    <row r="7228" customFormat="false" ht="13.5" hidden="false" customHeight="false" outlineLevel="0" collapsed="false">
      <c r="A7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8" s="0" t="str">
        <f aca="false">IF($A7228="","",INDEX(CARTAO_COMPRAS!$C:$C,INT((ROW()-2)/20)+2))</f>
        <v/>
      </c>
      <c r="C7228" s="0" t="str">
        <f aca="false">IF($A7228="","",INDEX(CARTAO_COMPRAS!$D:$D,INT((ROW()-2)/20)+2))</f>
        <v/>
      </c>
      <c r="D7228" s="0" t="str">
        <f aca="false">IF($A7228="","",INDEX(CARTAO_COMPRAS!$E:$E,INT((ROW()-2)/20)+2))</f>
        <v/>
      </c>
      <c r="E7228" s="0" t="str">
        <f aca="false">IF($A7228="","",INDEX(CARTAO_COMPRAS!$H:$H,INT((ROW()-2)/20)+2)+MOD(ROW()-2,20))</f>
        <v/>
      </c>
      <c r="F7228" s="0" t="str">
        <f aca="false">IF($A7228="","",INDEX(CARTAO_COMPRAS!$G:$G,INT((ROW()-2)/20)+2))</f>
        <v/>
      </c>
      <c r="G7228" s="5" t="str">
        <f aca="false">IF($A7228="","",INDEX(CARTAO_COMPRAS!$I:$I,INT((ROW()-2)/20)+2))</f>
        <v/>
      </c>
      <c r="H7228" s="4" t="str">
        <f aca="false">IF($A7228="","",EDATE(INDEX(CARTAO_COMPRAS!$J:$J,INT((ROW()-2)/20)+2),MOD(ROW()-2,20)))</f>
        <v/>
      </c>
      <c r="I7228" s="4" t="str">
        <f aca="false">IF($H7228="","",$H7228-WEEKDAY($H7228,2)+1)</f>
        <v/>
      </c>
      <c r="J7228" s="4" t="str">
        <f aca="false">IF($I7228="","",$I7228+6)</f>
        <v/>
      </c>
      <c r="K7228" s="6" t="str">
        <f aca="false">IF($H7228="","",DATE(YEAR($H7228),MONTH($H7228),1))</f>
        <v/>
      </c>
      <c r="L7228" s="0" t="str">
        <f aca="false">IF($A7228="","",INDEX(CARTAO_COMPRAS!$K:$K,INT((ROW()-2)/20)+2))</f>
        <v/>
      </c>
      <c r="M7228" s="0" t="str">
        <f aca="false">IF($A7228="","","Compra no cartão")</f>
        <v/>
      </c>
    </row>
    <row r="7229" customFormat="false" ht="13.5" hidden="false" customHeight="false" outlineLevel="0" collapsed="false">
      <c r="A7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29" s="0" t="str">
        <f aca="false">IF($A7229="","",INDEX(CARTAO_COMPRAS!$C:$C,INT((ROW()-2)/20)+2))</f>
        <v/>
      </c>
      <c r="C7229" s="0" t="str">
        <f aca="false">IF($A7229="","",INDEX(CARTAO_COMPRAS!$D:$D,INT((ROW()-2)/20)+2))</f>
        <v/>
      </c>
      <c r="D7229" s="0" t="str">
        <f aca="false">IF($A7229="","",INDEX(CARTAO_COMPRAS!$E:$E,INT((ROW()-2)/20)+2))</f>
        <v/>
      </c>
      <c r="E7229" s="0" t="str">
        <f aca="false">IF($A7229="","",INDEX(CARTAO_COMPRAS!$H:$H,INT((ROW()-2)/20)+2)+MOD(ROW()-2,20))</f>
        <v/>
      </c>
      <c r="F7229" s="0" t="str">
        <f aca="false">IF($A7229="","",INDEX(CARTAO_COMPRAS!$G:$G,INT((ROW()-2)/20)+2))</f>
        <v/>
      </c>
      <c r="G7229" s="5" t="str">
        <f aca="false">IF($A7229="","",INDEX(CARTAO_COMPRAS!$I:$I,INT((ROW()-2)/20)+2))</f>
        <v/>
      </c>
      <c r="H7229" s="4" t="str">
        <f aca="false">IF($A7229="","",EDATE(INDEX(CARTAO_COMPRAS!$J:$J,INT((ROW()-2)/20)+2),MOD(ROW()-2,20)))</f>
        <v/>
      </c>
      <c r="I7229" s="4" t="str">
        <f aca="false">IF($H7229="","",$H7229-WEEKDAY($H7229,2)+1)</f>
        <v/>
      </c>
      <c r="J7229" s="4" t="str">
        <f aca="false">IF($I7229="","",$I7229+6)</f>
        <v/>
      </c>
      <c r="K7229" s="6" t="str">
        <f aca="false">IF($H7229="","",DATE(YEAR($H7229),MONTH($H7229),1))</f>
        <v/>
      </c>
      <c r="L7229" s="0" t="str">
        <f aca="false">IF($A7229="","",INDEX(CARTAO_COMPRAS!$K:$K,INT((ROW()-2)/20)+2))</f>
        <v/>
      </c>
      <c r="M7229" s="0" t="str">
        <f aca="false">IF($A7229="","","Compra no cartão")</f>
        <v/>
      </c>
    </row>
    <row r="7230" customFormat="false" ht="13.5" hidden="false" customHeight="false" outlineLevel="0" collapsed="false">
      <c r="A7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0" s="0" t="str">
        <f aca="false">IF($A7230="","",INDEX(CARTAO_COMPRAS!$C:$C,INT((ROW()-2)/20)+2))</f>
        <v/>
      </c>
      <c r="C7230" s="0" t="str">
        <f aca="false">IF($A7230="","",INDEX(CARTAO_COMPRAS!$D:$D,INT((ROW()-2)/20)+2))</f>
        <v/>
      </c>
      <c r="D7230" s="0" t="str">
        <f aca="false">IF($A7230="","",INDEX(CARTAO_COMPRAS!$E:$E,INT((ROW()-2)/20)+2))</f>
        <v/>
      </c>
      <c r="E7230" s="0" t="str">
        <f aca="false">IF($A7230="","",INDEX(CARTAO_COMPRAS!$H:$H,INT((ROW()-2)/20)+2)+MOD(ROW()-2,20))</f>
        <v/>
      </c>
      <c r="F7230" s="0" t="str">
        <f aca="false">IF($A7230="","",INDEX(CARTAO_COMPRAS!$G:$G,INT((ROW()-2)/20)+2))</f>
        <v/>
      </c>
      <c r="G7230" s="5" t="str">
        <f aca="false">IF($A7230="","",INDEX(CARTAO_COMPRAS!$I:$I,INT((ROW()-2)/20)+2))</f>
        <v/>
      </c>
      <c r="H7230" s="4" t="str">
        <f aca="false">IF($A7230="","",EDATE(INDEX(CARTAO_COMPRAS!$J:$J,INT((ROW()-2)/20)+2),MOD(ROW()-2,20)))</f>
        <v/>
      </c>
      <c r="I7230" s="4" t="str">
        <f aca="false">IF($H7230="","",$H7230-WEEKDAY($H7230,2)+1)</f>
        <v/>
      </c>
      <c r="J7230" s="4" t="str">
        <f aca="false">IF($I7230="","",$I7230+6)</f>
        <v/>
      </c>
      <c r="K7230" s="6" t="str">
        <f aca="false">IF($H7230="","",DATE(YEAR($H7230),MONTH($H7230),1))</f>
        <v/>
      </c>
      <c r="L7230" s="0" t="str">
        <f aca="false">IF($A7230="","",INDEX(CARTAO_COMPRAS!$K:$K,INT((ROW()-2)/20)+2))</f>
        <v/>
      </c>
      <c r="M7230" s="0" t="str">
        <f aca="false">IF($A7230="","","Compra no cartão")</f>
        <v/>
      </c>
    </row>
    <row r="7231" customFormat="false" ht="13.5" hidden="false" customHeight="false" outlineLevel="0" collapsed="false">
      <c r="A7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1" s="0" t="str">
        <f aca="false">IF($A7231="","",INDEX(CARTAO_COMPRAS!$C:$C,INT((ROW()-2)/20)+2))</f>
        <v/>
      </c>
      <c r="C7231" s="0" t="str">
        <f aca="false">IF($A7231="","",INDEX(CARTAO_COMPRAS!$D:$D,INT((ROW()-2)/20)+2))</f>
        <v/>
      </c>
      <c r="D7231" s="0" t="str">
        <f aca="false">IF($A7231="","",INDEX(CARTAO_COMPRAS!$E:$E,INT((ROW()-2)/20)+2))</f>
        <v/>
      </c>
      <c r="E7231" s="0" t="str">
        <f aca="false">IF($A7231="","",INDEX(CARTAO_COMPRAS!$H:$H,INT((ROW()-2)/20)+2)+MOD(ROW()-2,20))</f>
        <v/>
      </c>
      <c r="F7231" s="0" t="str">
        <f aca="false">IF($A7231="","",INDEX(CARTAO_COMPRAS!$G:$G,INT((ROW()-2)/20)+2))</f>
        <v/>
      </c>
      <c r="G7231" s="5" t="str">
        <f aca="false">IF($A7231="","",INDEX(CARTAO_COMPRAS!$I:$I,INT((ROW()-2)/20)+2))</f>
        <v/>
      </c>
      <c r="H7231" s="4" t="str">
        <f aca="false">IF($A7231="","",EDATE(INDEX(CARTAO_COMPRAS!$J:$J,INT((ROW()-2)/20)+2),MOD(ROW()-2,20)))</f>
        <v/>
      </c>
      <c r="I7231" s="4" t="str">
        <f aca="false">IF($H7231="","",$H7231-WEEKDAY($H7231,2)+1)</f>
        <v/>
      </c>
      <c r="J7231" s="4" t="str">
        <f aca="false">IF($I7231="","",$I7231+6)</f>
        <v/>
      </c>
      <c r="K7231" s="6" t="str">
        <f aca="false">IF($H7231="","",DATE(YEAR($H7231),MONTH($H7231),1))</f>
        <v/>
      </c>
      <c r="L7231" s="0" t="str">
        <f aca="false">IF($A7231="","",INDEX(CARTAO_COMPRAS!$K:$K,INT((ROW()-2)/20)+2))</f>
        <v/>
      </c>
      <c r="M7231" s="0" t="str">
        <f aca="false">IF($A7231="","","Compra no cartão")</f>
        <v/>
      </c>
    </row>
    <row r="7232" customFormat="false" ht="13.5" hidden="false" customHeight="false" outlineLevel="0" collapsed="false">
      <c r="A7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2" s="0" t="str">
        <f aca="false">IF($A7232="","",INDEX(CARTAO_COMPRAS!$C:$C,INT((ROW()-2)/20)+2))</f>
        <v/>
      </c>
      <c r="C7232" s="0" t="str">
        <f aca="false">IF($A7232="","",INDEX(CARTAO_COMPRAS!$D:$D,INT((ROW()-2)/20)+2))</f>
        <v/>
      </c>
      <c r="D7232" s="0" t="str">
        <f aca="false">IF($A7232="","",INDEX(CARTAO_COMPRAS!$E:$E,INT((ROW()-2)/20)+2))</f>
        <v/>
      </c>
      <c r="E7232" s="0" t="str">
        <f aca="false">IF($A7232="","",INDEX(CARTAO_COMPRAS!$H:$H,INT((ROW()-2)/20)+2)+MOD(ROW()-2,20))</f>
        <v/>
      </c>
      <c r="F7232" s="0" t="str">
        <f aca="false">IF($A7232="","",INDEX(CARTAO_COMPRAS!$G:$G,INT((ROW()-2)/20)+2))</f>
        <v/>
      </c>
      <c r="G7232" s="5" t="str">
        <f aca="false">IF($A7232="","",INDEX(CARTAO_COMPRAS!$I:$I,INT((ROW()-2)/20)+2))</f>
        <v/>
      </c>
      <c r="H7232" s="4" t="str">
        <f aca="false">IF($A7232="","",EDATE(INDEX(CARTAO_COMPRAS!$J:$J,INT((ROW()-2)/20)+2),MOD(ROW()-2,20)))</f>
        <v/>
      </c>
      <c r="I7232" s="4" t="str">
        <f aca="false">IF($H7232="","",$H7232-WEEKDAY($H7232,2)+1)</f>
        <v/>
      </c>
      <c r="J7232" s="4" t="str">
        <f aca="false">IF($I7232="","",$I7232+6)</f>
        <v/>
      </c>
      <c r="K7232" s="6" t="str">
        <f aca="false">IF($H7232="","",DATE(YEAR($H7232),MONTH($H7232),1))</f>
        <v/>
      </c>
      <c r="L7232" s="0" t="str">
        <f aca="false">IF($A7232="","",INDEX(CARTAO_COMPRAS!$K:$K,INT((ROW()-2)/20)+2))</f>
        <v/>
      </c>
      <c r="M7232" s="0" t="str">
        <f aca="false">IF($A7232="","","Compra no cartão")</f>
        <v/>
      </c>
    </row>
    <row r="7233" customFormat="false" ht="13.5" hidden="false" customHeight="false" outlineLevel="0" collapsed="false">
      <c r="A7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3" s="0" t="str">
        <f aca="false">IF($A7233="","",INDEX(CARTAO_COMPRAS!$C:$C,INT((ROW()-2)/20)+2))</f>
        <v/>
      </c>
      <c r="C7233" s="0" t="str">
        <f aca="false">IF($A7233="","",INDEX(CARTAO_COMPRAS!$D:$D,INT((ROW()-2)/20)+2))</f>
        <v/>
      </c>
      <c r="D7233" s="0" t="str">
        <f aca="false">IF($A7233="","",INDEX(CARTAO_COMPRAS!$E:$E,INT((ROW()-2)/20)+2))</f>
        <v/>
      </c>
      <c r="E7233" s="0" t="str">
        <f aca="false">IF($A7233="","",INDEX(CARTAO_COMPRAS!$H:$H,INT((ROW()-2)/20)+2)+MOD(ROW()-2,20))</f>
        <v/>
      </c>
      <c r="F7233" s="0" t="str">
        <f aca="false">IF($A7233="","",INDEX(CARTAO_COMPRAS!$G:$G,INT((ROW()-2)/20)+2))</f>
        <v/>
      </c>
      <c r="G7233" s="5" t="str">
        <f aca="false">IF($A7233="","",INDEX(CARTAO_COMPRAS!$I:$I,INT((ROW()-2)/20)+2))</f>
        <v/>
      </c>
      <c r="H7233" s="4" t="str">
        <f aca="false">IF($A7233="","",EDATE(INDEX(CARTAO_COMPRAS!$J:$J,INT((ROW()-2)/20)+2),MOD(ROW()-2,20)))</f>
        <v/>
      </c>
      <c r="I7233" s="4" t="str">
        <f aca="false">IF($H7233="","",$H7233-WEEKDAY($H7233,2)+1)</f>
        <v/>
      </c>
      <c r="J7233" s="4" t="str">
        <f aca="false">IF($I7233="","",$I7233+6)</f>
        <v/>
      </c>
      <c r="K7233" s="6" t="str">
        <f aca="false">IF($H7233="","",DATE(YEAR($H7233),MONTH($H7233),1))</f>
        <v/>
      </c>
      <c r="L7233" s="0" t="str">
        <f aca="false">IF($A7233="","",INDEX(CARTAO_COMPRAS!$K:$K,INT((ROW()-2)/20)+2))</f>
        <v/>
      </c>
      <c r="M7233" s="0" t="str">
        <f aca="false">IF($A7233="","","Compra no cartão")</f>
        <v/>
      </c>
    </row>
    <row r="7234" customFormat="false" ht="13.5" hidden="false" customHeight="false" outlineLevel="0" collapsed="false">
      <c r="A7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4" s="0" t="str">
        <f aca="false">IF($A7234="","",INDEX(CARTAO_COMPRAS!$C:$C,INT((ROW()-2)/20)+2))</f>
        <v/>
      </c>
      <c r="C7234" s="0" t="str">
        <f aca="false">IF($A7234="","",INDEX(CARTAO_COMPRAS!$D:$D,INT((ROW()-2)/20)+2))</f>
        <v/>
      </c>
      <c r="D7234" s="0" t="str">
        <f aca="false">IF($A7234="","",INDEX(CARTAO_COMPRAS!$E:$E,INT((ROW()-2)/20)+2))</f>
        <v/>
      </c>
      <c r="E7234" s="0" t="str">
        <f aca="false">IF($A7234="","",INDEX(CARTAO_COMPRAS!$H:$H,INT((ROW()-2)/20)+2)+MOD(ROW()-2,20))</f>
        <v/>
      </c>
      <c r="F7234" s="0" t="str">
        <f aca="false">IF($A7234="","",INDEX(CARTAO_COMPRAS!$G:$G,INT((ROW()-2)/20)+2))</f>
        <v/>
      </c>
      <c r="G7234" s="5" t="str">
        <f aca="false">IF($A7234="","",INDEX(CARTAO_COMPRAS!$I:$I,INT((ROW()-2)/20)+2))</f>
        <v/>
      </c>
      <c r="H7234" s="4" t="str">
        <f aca="false">IF($A7234="","",EDATE(INDEX(CARTAO_COMPRAS!$J:$J,INT((ROW()-2)/20)+2),MOD(ROW()-2,20)))</f>
        <v/>
      </c>
      <c r="I7234" s="4" t="str">
        <f aca="false">IF($H7234="","",$H7234-WEEKDAY($H7234,2)+1)</f>
        <v/>
      </c>
      <c r="J7234" s="4" t="str">
        <f aca="false">IF($I7234="","",$I7234+6)</f>
        <v/>
      </c>
      <c r="K7234" s="6" t="str">
        <f aca="false">IF($H7234="","",DATE(YEAR($H7234),MONTH($H7234),1))</f>
        <v/>
      </c>
      <c r="L7234" s="0" t="str">
        <f aca="false">IF($A7234="","",INDEX(CARTAO_COMPRAS!$K:$K,INT((ROW()-2)/20)+2))</f>
        <v/>
      </c>
      <c r="M7234" s="0" t="str">
        <f aca="false">IF($A7234="","","Compra no cartão")</f>
        <v/>
      </c>
    </row>
    <row r="7235" customFormat="false" ht="13.5" hidden="false" customHeight="false" outlineLevel="0" collapsed="false">
      <c r="A7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5" s="0" t="str">
        <f aca="false">IF($A7235="","",INDEX(CARTAO_COMPRAS!$C:$C,INT((ROW()-2)/20)+2))</f>
        <v/>
      </c>
      <c r="C7235" s="0" t="str">
        <f aca="false">IF($A7235="","",INDEX(CARTAO_COMPRAS!$D:$D,INT((ROW()-2)/20)+2))</f>
        <v/>
      </c>
      <c r="D7235" s="0" t="str">
        <f aca="false">IF($A7235="","",INDEX(CARTAO_COMPRAS!$E:$E,INT((ROW()-2)/20)+2))</f>
        <v/>
      </c>
      <c r="E7235" s="0" t="str">
        <f aca="false">IF($A7235="","",INDEX(CARTAO_COMPRAS!$H:$H,INT((ROW()-2)/20)+2)+MOD(ROW()-2,20))</f>
        <v/>
      </c>
      <c r="F7235" s="0" t="str">
        <f aca="false">IF($A7235="","",INDEX(CARTAO_COMPRAS!$G:$G,INT((ROW()-2)/20)+2))</f>
        <v/>
      </c>
      <c r="G7235" s="5" t="str">
        <f aca="false">IF($A7235="","",INDEX(CARTAO_COMPRAS!$I:$I,INT((ROW()-2)/20)+2))</f>
        <v/>
      </c>
      <c r="H7235" s="4" t="str">
        <f aca="false">IF($A7235="","",EDATE(INDEX(CARTAO_COMPRAS!$J:$J,INT((ROW()-2)/20)+2),MOD(ROW()-2,20)))</f>
        <v/>
      </c>
      <c r="I7235" s="4" t="str">
        <f aca="false">IF($H7235="","",$H7235-WEEKDAY($H7235,2)+1)</f>
        <v/>
      </c>
      <c r="J7235" s="4" t="str">
        <f aca="false">IF($I7235="","",$I7235+6)</f>
        <v/>
      </c>
      <c r="K7235" s="6" t="str">
        <f aca="false">IF($H7235="","",DATE(YEAR($H7235),MONTH($H7235),1))</f>
        <v/>
      </c>
      <c r="L7235" s="0" t="str">
        <f aca="false">IF($A7235="","",INDEX(CARTAO_COMPRAS!$K:$K,INT((ROW()-2)/20)+2))</f>
        <v/>
      </c>
      <c r="M7235" s="0" t="str">
        <f aca="false">IF($A7235="","","Compra no cartão")</f>
        <v/>
      </c>
    </row>
    <row r="7236" customFormat="false" ht="13.5" hidden="false" customHeight="false" outlineLevel="0" collapsed="false">
      <c r="A7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6" s="0" t="str">
        <f aca="false">IF($A7236="","",INDEX(CARTAO_COMPRAS!$C:$C,INT((ROW()-2)/20)+2))</f>
        <v/>
      </c>
      <c r="C7236" s="0" t="str">
        <f aca="false">IF($A7236="","",INDEX(CARTAO_COMPRAS!$D:$D,INT((ROW()-2)/20)+2))</f>
        <v/>
      </c>
      <c r="D7236" s="0" t="str">
        <f aca="false">IF($A7236="","",INDEX(CARTAO_COMPRAS!$E:$E,INT((ROW()-2)/20)+2))</f>
        <v/>
      </c>
      <c r="E7236" s="0" t="str">
        <f aca="false">IF($A7236="","",INDEX(CARTAO_COMPRAS!$H:$H,INT((ROW()-2)/20)+2)+MOD(ROW()-2,20))</f>
        <v/>
      </c>
      <c r="F7236" s="0" t="str">
        <f aca="false">IF($A7236="","",INDEX(CARTAO_COMPRAS!$G:$G,INT((ROW()-2)/20)+2))</f>
        <v/>
      </c>
      <c r="G7236" s="5" t="str">
        <f aca="false">IF($A7236="","",INDEX(CARTAO_COMPRAS!$I:$I,INT((ROW()-2)/20)+2))</f>
        <v/>
      </c>
      <c r="H7236" s="4" t="str">
        <f aca="false">IF($A7236="","",EDATE(INDEX(CARTAO_COMPRAS!$J:$J,INT((ROW()-2)/20)+2),MOD(ROW()-2,20)))</f>
        <v/>
      </c>
      <c r="I7236" s="4" t="str">
        <f aca="false">IF($H7236="","",$H7236-WEEKDAY($H7236,2)+1)</f>
        <v/>
      </c>
      <c r="J7236" s="4" t="str">
        <f aca="false">IF($I7236="","",$I7236+6)</f>
        <v/>
      </c>
      <c r="K7236" s="6" t="str">
        <f aca="false">IF($H7236="","",DATE(YEAR($H7236),MONTH($H7236),1))</f>
        <v/>
      </c>
      <c r="L7236" s="0" t="str">
        <f aca="false">IF($A7236="","",INDEX(CARTAO_COMPRAS!$K:$K,INT((ROW()-2)/20)+2))</f>
        <v/>
      </c>
      <c r="M7236" s="0" t="str">
        <f aca="false">IF($A7236="","","Compra no cartão")</f>
        <v/>
      </c>
    </row>
    <row r="7237" customFormat="false" ht="13.5" hidden="false" customHeight="false" outlineLevel="0" collapsed="false">
      <c r="A7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7" s="0" t="str">
        <f aca="false">IF($A7237="","",INDEX(CARTAO_COMPRAS!$C:$C,INT((ROW()-2)/20)+2))</f>
        <v/>
      </c>
      <c r="C7237" s="0" t="str">
        <f aca="false">IF($A7237="","",INDEX(CARTAO_COMPRAS!$D:$D,INT((ROW()-2)/20)+2))</f>
        <v/>
      </c>
      <c r="D7237" s="0" t="str">
        <f aca="false">IF($A7237="","",INDEX(CARTAO_COMPRAS!$E:$E,INT((ROW()-2)/20)+2))</f>
        <v/>
      </c>
      <c r="E7237" s="0" t="str">
        <f aca="false">IF($A7237="","",INDEX(CARTAO_COMPRAS!$H:$H,INT((ROW()-2)/20)+2)+MOD(ROW()-2,20))</f>
        <v/>
      </c>
      <c r="F7237" s="0" t="str">
        <f aca="false">IF($A7237="","",INDEX(CARTAO_COMPRAS!$G:$G,INT((ROW()-2)/20)+2))</f>
        <v/>
      </c>
      <c r="G7237" s="5" t="str">
        <f aca="false">IF($A7237="","",INDEX(CARTAO_COMPRAS!$I:$I,INT((ROW()-2)/20)+2))</f>
        <v/>
      </c>
      <c r="H7237" s="4" t="str">
        <f aca="false">IF($A7237="","",EDATE(INDEX(CARTAO_COMPRAS!$J:$J,INT((ROW()-2)/20)+2),MOD(ROW()-2,20)))</f>
        <v/>
      </c>
      <c r="I7237" s="4" t="str">
        <f aca="false">IF($H7237="","",$H7237-WEEKDAY($H7237,2)+1)</f>
        <v/>
      </c>
      <c r="J7237" s="4" t="str">
        <f aca="false">IF($I7237="","",$I7237+6)</f>
        <v/>
      </c>
      <c r="K7237" s="6" t="str">
        <f aca="false">IF($H7237="","",DATE(YEAR($H7237),MONTH($H7237),1))</f>
        <v/>
      </c>
      <c r="L7237" s="0" t="str">
        <f aca="false">IF($A7237="","",INDEX(CARTAO_COMPRAS!$K:$K,INT((ROW()-2)/20)+2))</f>
        <v/>
      </c>
      <c r="M7237" s="0" t="str">
        <f aca="false">IF($A7237="","","Compra no cartão")</f>
        <v/>
      </c>
    </row>
    <row r="7238" customFormat="false" ht="13.5" hidden="false" customHeight="false" outlineLevel="0" collapsed="false">
      <c r="A7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8" s="0" t="str">
        <f aca="false">IF($A7238="","",INDEX(CARTAO_COMPRAS!$C:$C,INT((ROW()-2)/20)+2))</f>
        <v/>
      </c>
      <c r="C7238" s="0" t="str">
        <f aca="false">IF($A7238="","",INDEX(CARTAO_COMPRAS!$D:$D,INT((ROW()-2)/20)+2))</f>
        <v/>
      </c>
      <c r="D7238" s="0" t="str">
        <f aca="false">IF($A7238="","",INDEX(CARTAO_COMPRAS!$E:$E,INT((ROW()-2)/20)+2))</f>
        <v/>
      </c>
      <c r="E7238" s="0" t="str">
        <f aca="false">IF($A7238="","",INDEX(CARTAO_COMPRAS!$H:$H,INT((ROW()-2)/20)+2)+MOD(ROW()-2,20))</f>
        <v/>
      </c>
      <c r="F7238" s="0" t="str">
        <f aca="false">IF($A7238="","",INDEX(CARTAO_COMPRAS!$G:$G,INT((ROW()-2)/20)+2))</f>
        <v/>
      </c>
      <c r="G7238" s="5" t="str">
        <f aca="false">IF($A7238="","",INDEX(CARTAO_COMPRAS!$I:$I,INT((ROW()-2)/20)+2))</f>
        <v/>
      </c>
      <c r="H7238" s="4" t="str">
        <f aca="false">IF($A7238="","",EDATE(INDEX(CARTAO_COMPRAS!$J:$J,INT((ROW()-2)/20)+2),MOD(ROW()-2,20)))</f>
        <v/>
      </c>
      <c r="I7238" s="4" t="str">
        <f aca="false">IF($H7238="","",$H7238-WEEKDAY($H7238,2)+1)</f>
        <v/>
      </c>
      <c r="J7238" s="4" t="str">
        <f aca="false">IF($I7238="","",$I7238+6)</f>
        <v/>
      </c>
      <c r="K7238" s="6" t="str">
        <f aca="false">IF($H7238="","",DATE(YEAR($H7238),MONTH($H7238),1))</f>
        <v/>
      </c>
      <c r="L7238" s="0" t="str">
        <f aca="false">IF($A7238="","",INDEX(CARTAO_COMPRAS!$K:$K,INT((ROW()-2)/20)+2))</f>
        <v/>
      </c>
      <c r="M7238" s="0" t="str">
        <f aca="false">IF($A7238="","","Compra no cartão")</f>
        <v/>
      </c>
    </row>
    <row r="7239" customFormat="false" ht="13.5" hidden="false" customHeight="false" outlineLevel="0" collapsed="false">
      <c r="A7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39" s="0" t="str">
        <f aca="false">IF($A7239="","",INDEX(CARTAO_COMPRAS!$C:$C,INT((ROW()-2)/20)+2))</f>
        <v/>
      </c>
      <c r="C7239" s="0" t="str">
        <f aca="false">IF($A7239="","",INDEX(CARTAO_COMPRAS!$D:$D,INT((ROW()-2)/20)+2))</f>
        <v/>
      </c>
      <c r="D7239" s="0" t="str">
        <f aca="false">IF($A7239="","",INDEX(CARTAO_COMPRAS!$E:$E,INT((ROW()-2)/20)+2))</f>
        <v/>
      </c>
      <c r="E7239" s="0" t="str">
        <f aca="false">IF($A7239="","",INDEX(CARTAO_COMPRAS!$H:$H,INT((ROW()-2)/20)+2)+MOD(ROW()-2,20))</f>
        <v/>
      </c>
      <c r="F7239" s="0" t="str">
        <f aca="false">IF($A7239="","",INDEX(CARTAO_COMPRAS!$G:$G,INT((ROW()-2)/20)+2))</f>
        <v/>
      </c>
      <c r="G7239" s="5" t="str">
        <f aca="false">IF($A7239="","",INDEX(CARTAO_COMPRAS!$I:$I,INT((ROW()-2)/20)+2))</f>
        <v/>
      </c>
      <c r="H7239" s="4" t="str">
        <f aca="false">IF($A7239="","",EDATE(INDEX(CARTAO_COMPRAS!$J:$J,INT((ROW()-2)/20)+2),MOD(ROW()-2,20)))</f>
        <v/>
      </c>
      <c r="I7239" s="4" t="str">
        <f aca="false">IF($H7239="","",$H7239-WEEKDAY($H7239,2)+1)</f>
        <v/>
      </c>
      <c r="J7239" s="4" t="str">
        <f aca="false">IF($I7239="","",$I7239+6)</f>
        <v/>
      </c>
      <c r="K7239" s="6" t="str">
        <f aca="false">IF($H7239="","",DATE(YEAR($H7239),MONTH($H7239),1))</f>
        <v/>
      </c>
      <c r="L7239" s="0" t="str">
        <f aca="false">IF($A7239="","",INDEX(CARTAO_COMPRAS!$K:$K,INT((ROW()-2)/20)+2))</f>
        <v/>
      </c>
      <c r="M7239" s="0" t="str">
        <f aca="false">IF($A7239="","","Compra no cartão")</f>
        <v/>
      </c>
    </row>
    <row r="7240" customFormat="false" ht="13.5" hidden="false" customHeight="false" outlineLevel="0" collapsed="false">
      <c r="A7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0" s="0" t="str">
        <f aca="false">IF($A7240="","",INDEX(CARTAO_COMPRAS!$C:$C,INT((ROW()-2)/20)+2))</f>
        <v/>
      </c>
      <c r="C7240" s="0" t="str">
        <f aca="false">IF($A7240="","",INDEX(CARTAO_COMPRAS!$D:$D,INT((ROW()-2)/20)+2))</f>
        <v/>
      </c>
      <c r="D7240" s="0" t="str">
        <f aca="false">IF($A7240="","",INDEX(CARTAO_COMPRAS!$E:$E,INT((ROW()-2)/20)+2))</f>
        <v/>
      </c>
      <c r="E7240" s="0" t="str">
        <f aca="false">IF($A7240="","",INDEX(CARTAO_COMPRAS!$H:$H,INT((ROW()-2)/20)+2)+MOD(ROW()-2,20))</f>
        <v/>
      </c>
      <c r="F7240" s="0" t="str">
        <f aca="false">IF($A7240="","",INDEX(CARTAO_COMPRAS!$G:$G,INT((ROW()-2)/20)+2))</f>
        <v/>
      </c>
      <c r="G7240" s="5" t="str">
        <f aca="false">IF($A7240="","",INDEX(CARTAO_COMPRAS!$I:$I,INT((ROW()-2)/20)+2))</f>
        <v/>
      </c>
      <c r="H7240" s="4" t="str">
        <f aca="false">IF($A7240="","",EDATE(INDEX(CARTAO_COMPRAS!$J:$J,INT((ROW()-2)/20)+2),MOD(ROW()-2,20)))</f>
        <v/>
      </c>
      <c r="I7240" s="4" t="str">
        <f aca="false">IF($H7240="","",$H7240-WEEKDAY($H7240,2)+1)</f>
        <v/>
      </c>
      <c r="J7240" s="4" t="str">
        <f aca="false">IF($I7240="","",$I7240+6)</f>
        <v/>
      </c>
      <c r="K7240" s="6" t="str">
        <f aca="false">IF($H7240="","",DATE(YEAR($H7240),MONTH($H7240),1))</f>
        <v/>
      </c>
      <c r="L7240" s="0" t="str">
        <f aca="false">IF($A7240="","",INDEX(CARTAO_COMPRAS!$K:$K,INT((ROW()-2)/20)+2))</f>
        <v/>
      </c>
      <c r="M7240" s="0" t="str">
        <f aca="false">IF($A7240="","","Compra no cartão")</f>
        <v/>
      </c>
    </row>
    <row r="7241" customFormat="false" ht="13.5" hidden="false" customHeight="false" outlineLevel="0" collapsed="false">
      <c r="A7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1" s="0" t="str">
        <f aca="false">IF($A7241="","",INDEX(CARTAO_COMPRAS!$C:$C,INT((ROW()-2)/20)+2))</f>
        <v/>
      </c>
      <c r="C7241" s="0" t="str">
        <f aca="false">IF($A7241="","",INDEX(CARTAO_COMPRAS!$D:$D,INT((ROW()-2)/20)+2))</f>
        <v/>
      </c>
      <c r="D7241" s="0" t="str">
        <f aca="false">IF($A7241="","",INDEX(CARTAO_COMPRAS!$E:$E,INT((ROW()-2)/20)+2))</f>
        <v/>
      </c>
      <c r="E7241" s="0" t="str">
        <f aca="false">IF($A7241="","",INDEX(CARTAO_COMPRAS!$H:$H,INT((ROW()-2)/20)+2)+MOD(ROW()-2,20))</f>
        <v/>
      </c>
      <c r="F7241" s="0" t="str">
        <f aca="false">IF($A7241="","",INDEX(CARTAO_COMPRAS!$G:$G,INT((ROW()-2)/20)+2))</f>
        <v/>
      </c>
      <c r="G7241" s="5" t="str">
        <f aca="false">IF($A7241="","",INDEX(CARTAO_COMPRAS!$I:$I,INT((ROW()-2)/20)+2))</f>
        <v/>
      </c>
      <c r="H7241" s="4" t="str">
        <f aca="false">IF($A7241="","",EDATE(INDEX(CARTAO_COMPRAS!$J:$J,INT((ROW()-2)/20)+2),MOD(ROW()-2,20)))</f>
        <v/>
      </c>
      <c r="I7241" s="4" t="str">
        <f aca="false">IF($H7241="","",$H7241-WEEKDAY($H7241,2)+1)</f>
        <v/>
      </c>
      <c r="J7241" s="4" t="str">
        <f aca="false">IF($I7241="","",$I7241+6)</f>
        <v/>
      </c>
      <c r="K7241" s="6" t="str">
        <f aca="false">IF($H7241="","",DATE(YEAR($H7241),MONTH($H7241),1))</f>
        <v/>
      </c>
      <c r="L7241" s="0" t="str">
        <f aca="false">IF($A7241="","",INDEX(CARTAO_COMPRAS!$K:$K,INT((ROW()-2)/20)+2))</f>
        <v/>
      </c>
      <c r="M7241" s="0" t="str">
        <f aca="false">IF($A7241="","","Compra no cartão")</f>
        <v/>
      </c>
    </row>
    <row r="7242" customFormat="false" ht="13.5" hidden="false" customHeight="false" outlineLevel="0" collapsed="false">
      <c r="A72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2" s="0" t="str">
        <f aca="false">IF($A7242="","",INDEX(CARTAO_COMPRAS!$C:$C,INT((ROW()-2)/20)+2))</f>
        <v/>
      </c>
      <c r="C7242" s="0" t="str">
        <f aca="false">IF($A7242="","",INDEX(CARTAO_COMPRAS!$D:$D,INT((ROW()-2)/20)+2))</f>
        <v/>
      </c>
      <c r="D7242" s="0" t="str">
        <f aca="false">IF($A7242="","",INDEX(CARTAO_COMPRAS!$E:$E,INT((ROW()-2)/20)+2))</f>
        <v/>
      </c>
      <c r="E7242" s="0" t="str">
        <f aca="false">IF($A7242="","",INDEX(CARTAO_COMPRAS!$H:$H,INT((ROW()-2)/20)+2)+MOD(ROW()-2,20))</f>
        <v/>
      </c>
      <c r="F7242" s="0" t="str">
        <f aca="false">IF($A7242="","",INDEX(CARTAO_COMPRAS!$G:$G,INT((ROW()-2)/20)+2))</f>
        <v/>
      </c>
      <c r="G7242" s="5" t="str">
        <f aca="false">IF($A7242="","",INDEX(CARTAO_COMPRAS!$I:$I,INT((ROW()-2)/20)+2))</f>
        <v/>
      </c>
      <c r="H7242" s="4" t="str">
        <f aca="false">IF($A7242="","",EDATE(INDEX(CARTAO_COMPRAS!$J:$J,INT((ROW()-2)/20)+2),MOD(ROW()-2,20)))</f>
        <v/>
      </c>
      <c r="I7242" s="4" t="str">
        <f aca="false">IF($H7242="","",$H7242-WEEKDAY($H7242,2)+1)</f>
        <v/>
      </c>
      <c r="J7242" s="4" t="str">
        <f aca="false">IF($I7242="","",$I7242+6)</f>
        <v/>
      </c>
      <c r="K7242" s="6" t="str">
        <f aca="false">IF($H7242="","",DATE(YEAR($H7242),MONTH($H7242),1))</f>
        <v/>
      </c>
      <c r="L7242" s="0" t="str">
        <f aca="false">IF($A7242="","",INDEX(CARTAO_COMPRAS!$K:$K,INT((ROW()-2)/20)+2))</f>
        <v/>
      </c>
      <c r="M7242" s="0" t="str">
        <f aca="false">IF($A7242="","","Compra no cartão")</f>
        <v/>
      </c>
    </row>
    <row r="7243" customFormat="false" ht="13.5" hidden="false" customHeight="false" outlineLevel="0" collapsed="false">
      <c r="A7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3" s="0" t="str">
        <f aca="false">IF($A7243="","",INDEX(CARTAO_COMPRAS!$C:$C,INT((ROW()-2)/20)+2))</f>
        <v/>
      </c>
      <c r="C7243" s="0" t="str">
        <f aca="false">IF($A7243="","",INDEX(CARTAO_COMPRAS!$D:$D,INT((ROW()-2)/20)+2))</f>
        <v/>
      </c>
      <c r="D7243" s="0" t="str">
        <f aca="false">IF($A7243="","",INDEX(CARTAO_COMPRAS!$E:$E,INT((ROW()-2)/20)+2))</f>
        <v/>
      </c>
      <c r="E7243" s="0" t="str">
        <f aca="false">IF($A7243="","",INDEX(CARTAO_COMPRAS!$H:$H,INT((ROW()-2)/20)+2)+MOD(ROW()-2,20))</f>
        <v/>
      </c>
      <c r="F7243" s="0" t="str">
        <f aca="false">IF($A7243="","",INDEX(CARTAO_COMPRAS!$G:$G,INT((ROW()-2)/20)+2))</f>
        <v/>
      </c>
      <c r="G7243" s="5" t="str">
        <f aca="false">IF($A7243="","",INDEX(CARTAO_COMPRAS!$I:$I,INT((ROW()-2)/20)+2))</f>
        <v/>
      </c>
      <c r="H7243" s="4" t="str">
        <f aca="false">IF($A7243="","",EDATE(INDEX(CARTAO_COMPRAS!$J:$J,INT((ROW()-2)/20)+2),MOD(ROW()-2,20)))</f>
        <v/>
      </c>
      <c r="I7243" s="4" t="str">
        <f aca="false">IF($H7243="","",$H7243-WEEKDAY($H7243,2)+1)</f>
        <v/>
      </c>
      <c r="J7243" s="4" t="str">
        <f aca="false">IF($I7243="","",$I7243+6)</f>
        <v/>
      </c>
      <c r="K7243" s="6" t="str">
        <f aca="false">IF($H7243="","",DATE(YEAR($H7243),MONTH($H7243),1))</f>
        <v/>
      </c>
      <c r="L7243" s="0" t="str">
        <f aca="false">IF($A7243="","",INDEX(CARTAO_COMPRAS!$K:$K,INT((ROW()-2)/20)+2))</f>
        <v/>
      </c>
      <c r="M7243" s="0" t="str">
        <f aca="false">IF($A7243="","","Compra no cartão")</f>
        <v/>
      </c>
    </row>
    <row r="7244" customFormat="false" ht="13.5" hidden="false" customHeight="false" outlineLevel="0" collapsed="false">
      <c r="A7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4" s="0" t="str">
        <f aca="false">IF($A7244="","",INDEX(CARTAO_COMPRAS!$C:$C,INT((ROW()-2)/20)+2))</f>
        <v/>
      </c>
      <c r="C7244" s="0" t="str">
        <f aca="false">IF($A7244="","",INDEX(CARTAO_COMPRAS!$D:$D,INT((ROW()-2)/20)+2))</f>
        <v/>
      </c>
      <c r="D7244" s="0" t="str">
        <f aca="false">IF($A7244="","",INDEX(CARTAO_COMPRAS!$E:$E,INT((ROW()-2)/20)+2))</f>
        <v/>
      </c>
      <c r="E7244" s="0" t="str">
        <f aca="false">IF($A7244="","",INDEX(CARTAO_COMPRAS!$H:$H,INT((ROW()-2)/20)+2)+MOD(ROW()-2,20))</f>
        <v/>
      </c>
      <c r="F7244" s="0" t="str">
        <f aca="false">IF($A7244="","",INDEX(CARTAO_COMPRAS!$G:$G,INT((ROW()-2)/20)+2))</f>
        <v/>
      </c>
      <c r="G7244" s="5" t="str">
        <f aca="false">IF($A7244="","",INDEX(CARTAO_COMPRAS!$I:$I,INT((ROW()-2)/20)+2))</f>
        <v/>
      </c>
      <c r="H7244" s="4" t="str">
        <f aca="false">IF($A7244="","",EDATE(INDEX(CARTAO_COMPRAS!$J:$J,INT((ROW()-2)/20)+2),MOD(ROW()-2,20)))</f>
        <v/>
      </c>
      <c r="I7244" s="4" t="str">
        <f aca="false">IF($H7244="","",$H7244-WEEKDAY($H7244,2)+1)</f>
        <v/>
      </c>
      <c r="J7244" s="4" t="str">
        <f aca="false">IF($I7244="","",$I7244+6)</f>
        <v/>
      </c>
      <c r="K7244" s="6" t="str">
        <f aca="false">IF($H7244="","",DATE(YEAR($H7244),MONTH($H7244),1))</f>
        <v/>
      </c>
      <c r="L7244" s="0" t="str">
        <f aca="false">IF($A7244="","",INDEX(CARTAO_COMPRAS!$K:$K,INT((ROW()-2)/20)+2))</f>
        <v/>
      </c>
      <c r="M7244" s="0" t="str">
        <f aca="false">IF($A7244="","","Compra no cartão")</f>
        <v/>
      </c>
    </row>
    <row r="7245" customFormat="false" ht="13.5" hidden="false" customHeight="false" outlineLevel="0" collapsed="false">
      <c r="A7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5" s="0" t="str">
        <f aca="false">IF($A7245="","",INDEX(CARTAO_COMPRAS!$C:$C,INT((ROW()-2)/20)+2))</f>
        <v/>
      </c>
      <c r="C7245" s="0" t="str">
        <f aca="false">IF($A7245="","",INDEX(CARTAO_COMPRAS!$D:$D,INT((ROW()-2)/20)+2))</f>
        <v/>
      </c>
      <c r="D7245" s="0" t="str">
        <f aca="false">IF($A7245="","",INDEX(CARTAO_COMPRAS!$E:$E,INT((ROW()-2)/20)+2))</f>
        <v/>
      </c>
      <c r="E7245" s="0" t="str">
        <f aca="false">IF($A7245="","",INDEX(CARTAO_COMPRAS!$H:$H,INT((ROW()-2)/20)+2)+MOD(ROW()-2,20))</f>
        <v/>
      </c>
      <c r="F7245" s="0" t="str">
        <f aca="false">IF($A7245="","",INDEX(CARTAO_COMPRAS!$G:$G,INT((ROW()-2)/20)+2))</f>
        <v/>
      </c>
      <c r="G7245" s="5" t="str">
        <f aca="false">IF($A7245="","",INDEX(CARTAO_COMPRAS!$I:$I,INT((ROW()-2)/20)+2))</f>
        <v/>
      </c>
      <c r="H7245" s="4" t="str">
        <f aca="false">IF($A7245="","",EDATE(INDEX(CARTAO_COMPRAS!$J:$J,INT((ROW()-2)/20)+2),MOD(ROW()-2,20)))</f>
        <v/>
      </c>
      <c r="I7245" s="4" t="str">
        <f aca="false">IF($H7245="","",$H7245-WEEKDAY($H7245,2)+1)</f>
        <v/>
      </c>
      <c r="J7245" s="4" t="str">
        <f aca="false">IF($I7245="","",$I7245+6)</f>
        <v/>
      </c>
      <c r="K7245" s="6" t="str">
        <f aca="false">IF($H7245="","",DATE(YEAR($H7245),MONTH($H7245),1))</f>
        <v/>
      </c>
      <c r="L7245" s="0" t="str">
        <f aca="false">IF($A7245="","",INDEX(CARTAO_COMPRAS!$K:$K,INT((ROW()-2)/20)+2))</f>
        <v/>
      </c>
      <c r="M7245" s="0" t="str">
        <f aca="false">IF($A7245="","","Compra no cartão")</f>
        <v/>
      </c>
    </row>
    <row r="7246" customFormat="false" ht="13.5" hidden="false" customHeight="false" outlineLevel="0" collapsed="false">
      <c r="A7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6" s="0" t="str">
        <f aca="false">IF($A7246="","",INDEX(CARTAO_COMPRAS!$C:$C,INT((ROW()-2)/20)+2))</f>
        <v/>
      </c>
      <c r="C7246" s="0" t="str">
        <f aca="false">IF($A7246="","",INDEX(CARTAO_COMPRAS!$D:$D,INT((ROW()-2)/20)+2))</f>
        <v/>
      </c>
      <c r="D7246" s="0" t="str">
        <f aca="false">IF($A7246="","",INDEX(CARTAO_COMPRAS!$E:$E,INT((ROW()-2)/20)+2))</f>
        <v/>
      </c>
      <c r="E7246" s="0" t="str">
        <f aca="false">IF($A7246="","",INDEX(CARTAO_COMPRAS!$H:$H,INT((ROW()-2)/20)+2)+MOD(ROW()-2,20))</f>
        <v/>
      </c>
      <c r="F7246" s="0" t="str">
        <f aca="false">IF($A7246="","",INDEX(CARTAO_COMPRAS!$G:$G,INT((ROW()-2)/20)+2))</f>
        <v/>
      </c>
      <c r="G7246" s="5" t="str">
        <f aca="false">IF($A7246="","",INDEX(CARTAO_COMPRAS!$I:$I,INT((ROW()-2)/20)+2))</f>
        <v/>
      </c>
      <c r="H7246" s="4" t="str">
        <f aca="false">IF($A7246="","",EDATE(INDEX(CARTAO_COMPRAS!$J:$J,INT((ROW()-2)/20)+2),MOD(ROW()-2,20)))</f>
        <v/>
      </c>
      <c r="I7246" s="4" t="str">
        <f aca="false">IF($H7246="","",$H7246-WEEKDAY($H7246,2)+1)</f>
        <v/>
      </c>
      <c r="J7246" s="4" t="str">
        <f aca="false">IF($I7246="","",$I7246+6)</f>
        <v/>
      </c>
      <c r="K7246" s="6" t="str">
        <f aca="false">IF($H7246="","",DATE(YEAR($H7246),MONTH($H7246),1))</f>
        <v/>
      </c>
      <c r="L7246" s="0" t="str">
        <f aca="false">IF($A7246="","",INDEX(CARTAO_COMPRAS!$K:$K,INT((ROW()-2)/20)+2))</f>
        <v/>
      </c>
      <c r="M7246" s="0" t="str">
        <f aca="false">IF($A7246="","","Compra no cartão")</f>
        <v/>
      </c>
    </row>
    <row r="7247" customFormat="false" ht="13.5" hidden="false" customHeight="false" outlineLevel="0" collapsed="false">
      <c r="A7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7" s="0" t="str">
        <f aca="false">IF($A7247="","",INDEX(CARTAO_COMPRAS!$C:$C,INT((ROW()-2)/20)+2))</f>
        <v/>
      </c>
      <c r="C7247" s="0" t="str">
        <f aca="false">IF($A7247="","",INDEX(CARTAO_COMPRAS!$D:$D,INT((ROW()-2)/20)+2))</f>
        <v/>
      </c>
      <c r="D7247" s="0" t="str">
        <f aca="false">IF($A7247="","",INDEX(CARTAO_COMPRAS!$E:$E,INT((ROW()-2)/20)+2))</f>
        <v/>
      </c>
      <c r="E7247" s="0" t="str">
        <f aca="false">IF($A7247="","",INDEX(CARTAO_COMPRAS!$H:$H,INT((ROW()-2)/20)+2)+MOD(ROW()-2,20))</f>
        <v/>
      </c>
      <c r="F7247" s="0" t="str">
        <f aca="false">IF($A7247="","",INDEX(CARTAO_COMPRAS!$G:$G,INT((ROW()-2)/20)+2))</f>
        <v/>
      </c>
      <c r="G7247" s="5" t="str">
        <f aca="false">IF($A7247="","",INDEX(CARTAO_COMPRAS!$I:$I,INT((ROW()-2)/20)+2))</f>
        <v/>
      </c>
      <c r="H7247" s="4" t="str">
        <f aca="false">IF($A7247="","",EDATE(INDEX(CARTAO_COMPRAS!$J:$J,INT((ROW()-2)/20)+2),MOD(ROW()-2,20)))</f>
        <v/>
      </c>
      <c r="I7247" s="4" t="str">
        <f aca="false">IF($H7247="","",$H7247-WEEKDAY($H7247,2)+1)</f>
        <v/>
      </c>
      <c r="J7247" s="4" t="str">
        <f aca="false">IF($I7247="","",$I7247+6)</f>
        <v/>
      </c>
      <c r="K7247" s="6" t="str">
        <f aca="false">IF($H7247="","",DATE(YEAR($H7247),MONTH($H7247),1))</f>
        <v/>
      </c>
      <c r="L7247" s="0" t="str">
        <f aca="false">IF($A7247="","",INDEX(CARTAO_COMPRAS!$K:$K,INT((ROW()-2)/20)+2))</f>
        <v/>
      </c>
      <c r="M7247" s="0" t="str">
        <f aca="false">IF($A7247="","","Compra no cartão")</f>
        <v/>
      </c>
    </row>
    <row r="7248" customFormat="false" ht="13.5" hidden="false" customHeight="false" outlineLevel="0" collapsed="false">
      <c r="A7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8" s="0" t="str">
        <f aca="false">IF($A7248="","",INDEX(CARTAO_COMPRAS!$C:$C,INT((ROW()-2)/20)+2))</f>
        <v/>
      </c>
      <c r="C7248" s="0" t="str">
        <f aca="false">IF($A7248="","",INDEX(CARTAO_COMPRAS!$D:$D,INT((ROW()-2)/20)+2))</f>
        <v/>
      </c>
      <c r="D7248" s="0" t="str">
        <f aca="false">IF($A7248="","",INDEX(CARTAO_COMPRAS!$E:$E,INT((ROW()-2)/20)+2))</f>
        <v/>
      </c>
      <c r="E7248" s="0" t="str">
        <f aca="false">IF($A7248="","",INDEX(CARTAO_COMPRAS!$H:$H,INT((ROW()-2)/20)+2)+MOD(ROW()-2,20))</f>
        <v/>
      </c>
      <c r="F7248" s="0" t="str">
        <f aca="false">IF($A7248="","",INDEX(CARTAO_COMPRAS!$G:$G,INT((ROW()-2)/20)+2))</f>
        <v/>
      </c>
      <c r="G7248" s="5" t="str">
        <f aca="false">IF($A7248="","",INDEX(CARTAO_COMPRAS!$I:$I,INT((ROW()-2)/20)+2))</f>
        <v/>
      </c>
      <c r="H7248" s="4" t="str">
        <f aca="false">IF($A7248="","",EDATE(INDEX(CARTAO_COMPRAS!$J:$J,INT((ROW()-2)/20)+2),MOD(ROW()-2,20)))</f>
        <v/>
      </c>
      <c r="I7248" s="4" t="str">
        <f aca="false">IF($H7248="","",$H7248-WEEKDAY($H7248,2)+1)</f>
        <v/>
      </c>
      <c r="J7248" s="4" t="str">
        <f aca="false">IF($I7248="","",$I7248+6)</f>
        <v/>
      </c>
      <c r="K7248" s="6" t="str">
        <f aca="false">IF($H7248="","",DATE(YEAR($H7248),MONTH($H7248),1))</f>
        <v/>
      </c>
      <c r="L7248" s="0" t="str">
        <f aca="false">IF($A7248="","",INDEX(CARTAO_COMPRAS!$K:$K,INT((ROW()-2)/20)+2))</f>
        <v/>
      </c>
      <c r="M7248" s="0" t="str">
        <f aca="false">IF($A7248="","","Compra no cartão")</f>
        <v/>
      </c>
    </row>
    <row r="7249" customFormat="false" ht="13.5" hidden="false" customHeight="false" outlineLevel="0" collapsed="false">
      <c r="A7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49" s="0" t="str">
        <f aca="false">IF($A7249="","",INDEX(CARTAO_COMPRAS!$C:$C,INT((ROW()-2)/20)+2))</f>
        <v/>
      </c>
      <c r="C7249" s="0" t="str">
        <f aca="false">IF($A7249="","",INDEX(CARTAO_COMPRAS!$D:$D,INT((ROW()-2)/20)+2))</f>
        <v/>
      </c>
      <c r="D7249" s="0" t="str">
        <f aca="false">IF($A7249="","",INDEX(CARTAO_COMPRAS!$E:$E,INT((ROW()-2)/20)+2))</f>
        <v/>
      </c>
      <c r="E7249" s="0" t="str">
        <f aca="false">IF($A7249="","",INDEX(CARTAO_COMPRAS!$H:$H,INT((ROW()-2)/20)+2)+MOD(ROW()-2,20))</f>
        <v/>
      </c>
      <c r="F7249" s="0" t="str">
        <f aca="false">IF($A7249="","",INDEX(CARTAO_COMPRAS!$G:$G,INT((ROW()-2)/20)+2))</f>
        <v/>
      </c>
      <c r="G7249" s="5" t="str">
        <f aca="false">IF($A7249="","",INDEX(CARTAO_COMPRAS!$I:$I,INT((ROW()-2)/20)+2))</f>
        <v/>
      </c>
      <c r="H7249" s="4" t="str">
        <f aca="false">IF($A7249="","",EDATE(INDEX(CARTAO_COMPRAS!$J:$J,INT((ROW()-2)/20)+2),MOD(ROW()-2,20)))</f>
        <v/>
      </c>
      <c r="I7249" s="4" t="str">
        <f aca="false">IF($H7249="","",$H7249-WEEKDAY($H7249,2)+1)</f>
        <v/>
      </c>
      <c r="J7249" s="4" t="str">
        <f aca="false">IF($I7249="","",$I7249+6)</f>
        <v/>
      </c>
      <c r="K7249" s="6" t="str">
        <f aca="false">IF($H7249="","",DATE(YEAR($H7249),MONTH($H7249),1))</f>
        <v/>
      </c>
      <c r="L7249" s="0" t="str">
        <f aca="false">IF($A7249="","",INDEX(CARTAO_COMPRAS!$K:$K,INT((ROW()-2)/20)+2))</f>
        <v/>
      </c>
      <c r="M7249" s="0" t="str">
        <f aca="false">IF($A7249="","","Compra no cartão")</f>
        <v/>
      </c>
    </row>
    <row r="7250" customFormat="false" ht="13.5" hidden="false" customHeight="false" outlineLevel="0" collapsed="false">
      <c r="A7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0" s="0" t="str">
        <f aca="false">IF($A7250="","",INDEX(CARTAO_COMPRAS!$C:$C,INT((ROW()-2)/20)+2))</f>
        <v/>
      </c>
      <c r="C7250" s="0" t="str">
        <f aca="false">IF($A7250="","",INDEX(CARTAO_COMPRAS!$D:$D,INT((ROW()-2)/20)+2))</f>
        <v/>
      </c>
      <c r="D7250" s="0" t="str">
        <f aca="false">IF($A7250="","",INDEX(CARTAO_COMPRAS!$E:$E,INT((ROW()-2)/20)+2))</f>
        <v/>
      </c>
      <c r="E7250" s="0" t="str">
        <f aca="false">IF($A7250="","",INDEX(CARTAO_COMPRAS!$H:$H,INT((ROW()-2)/20)+2)+MOD(ROW()-2,20))</f>
        <v/>
      </c>
      <c r="F7250" s="0" t="str">
        <f aca="false">IF($A7250="","",INDEX(CARTAO_COMPRAS!$G:$G,INT((ROW()-2)/20)+2))</f>
        <v/>
      </c>
      <c r="G7250" s="5" t="str">
        <f aca="false">IF($A7250="","",INDEX(CARTAO_COMPRAS!$I:$I,INT((ROW()-2)/20)+2))</f>
        <v/>
      </c>
      <c r="H7250" s="4" t="str">
        <f aca="false">IF($A7250="","",EDATE(INDEX(CARTAO_COMPRAS!$J:$J,INT((ROW()-2)/20)+2),MOD(ROW()-2,20)))</f>
        <v/>
      </c>
      <c r="I7250" s="4" t="str">
        <f aca="false">IF($H7250="","",$H7250-WEEKDAY($H7250,2)+1)</f>
        <v/>
      </c>
      <c r="J7250" s="4" t="str">
        <f aca="false">IF($I7250="","",$I7250+6)</f>
        <v/>
      </c>
      <c r="K7250" s="6" t="str">
        <f aca="false">IF($H7250="","",DATE(YEAR($H7250),MONTH($H7250),1))</f>
        <v/>
      </c>
      <c r="L7250" s="0" t="str">
        <f aca="false">IF($A7250="","",INDEX(CARTAO_COMPRAS!$K:$K,INT((ROW()-2)/20)+2))</f>
        <v/>
      </c>
      <c r="M7250" s="0" t="str">
        <f aca="false">IF($A7250="","","Compra no cartão")</f>
        <v/>
      </c>
    </row>
    <row r="7251" customFormat="false" ht="13.5" hidden="false" customHeight="false" outlineLevel="0" collapsed="false">
      <c r="A7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1" s="0" t="str">
        <f aca="false">IF($A7251="","",INDEX(CARTAO_COMPRAS!$C:$C,INT((ROW()-2)/20)+2))</f>
        <v/>
      </c>
      <c r="C7251" s="0" t="str">
        <f aca="false">IF($A7251="","",INDEX(CARTAO_COMPRAS!$D:$D,INT((ROW()-2)/20)+2))</f>
        <v/>
      </c>
      <c r="D7251" s="0" t="str">
        <f aca="false">IF($A7251="","",INDEX(CARTAO_COMPRAS!$E:$E,INT((ROW()-2)/20)+2))</f>
        <v/>
      </c>
      <c r="E7251" s="0" t="str">
        <f aca="false">IF($A7251="","",INDEX(CARTAO_COMPRAS!$H:$H,INT((ROW()-2)/20)+2)+MOD(ROW()-2,20))</f>
        <v/>
      </c>
      <c r="F7251" s="0" t="str">
        <f aca="false">IF($A7251="","",INDEX(CARTAO_COMPRAS!$G:$G,INT((ROW()-2)/20)+2))</f>
        <v/>
      </c>
      <c r="G7251" s="5" t="str">
        <f aca="false">IF($A7251="","",INDEX(CARTAO_COMPRAS!$I:$I,INT((ROW()-2)/20)+2))</f>
        <v/>
      </c>
      <c r="H7251" s="4" t="str">
        <f aca="false">IF($A7251="","",EDATE(INDEX(CARTAO_COMPRAS!$J:$J,INT((ROW()-2)/20)+2),MOD(ROW()-2,20)))</f>
        <v/>
      </c>
      <c r="I7251" s="4" t="str">
        <f aca="false">IF($H7251="","",$H7251-WEEKDAY($H7251,2)+1)</f>
        <v/>
      </c>
      <c r="J7251" s="4" t="str">
        <f aca="false">IF($I7251="","",$I7251+6)</f>
        <v/>
      </c>
      <c r="K7251" s="6" t="str">
        <f aca="false">IF($H7251="","",DATE(YEAR($H7251),MONTH($H7251),1))</f>
        <v/>
      </c>
      <c r="L7251" s="0" t="str">
        <f aca="false">IF($A7251="","",INDEX(CARTAO_COMPRAS!$K:$K,INT((ROW()-2)/20)+2))</f>
        <v/>
      </c>
      <c r="M7251" s="0" t="str">
        <f aca="false">IF($A7251="","","Compra no cartão")</f>
        <v/>
      </c>
    </row>
    <row r="7252" customFormat="false" ht="13.5" hidden="false" customHeight="false" outlineLevel="0" collapsed="false">
      <c r="A7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2" s="0" t="str">
        <f aca="false">IF($A7252="","",INDEX(CARTAO_COMPRAS!$C:$C,INT((ROW()-2)/20)+2))</f>
        <v/>
      </c>
      <c r="C7252" s="0" t="str">
        <f aca="false">IF($A7252="","",INDEX(CARTAO_COMPRAS!$D:$D,INT((ROW()-2)/20)+2))</f>
        <v/>
      </c>
      <c r="D7252" s="0" t="str">
        <f aca="false">IF($A7252="","",INDEX(CARTAO_COMPRAS!$E:$E,INT((ROW()-2)/20)+2))</f>
        <v/>
      </c>
      <c r="E7252" s="0" t="str">
        <f aca="false">IF($A7252="","",INDEX(CARTAO_COMPRAS!$H:$H,INT((ROW()-2)/20)+2)+MOD(ROW()-2,20))</f>
        <v/>
      </c>
      <c r="F7252" s="0" t="str">
        <f aca="false">IF($A7252="","",INDEX(CARTAO_COMPRAS!$G:$G,INT((ROW()-2)/20)+2))</f>
        <v/>
      </c>
      <c r="G7252" s="5" t="str">
        <f aca="false">IF($A7252="","",INDEX(CARTAO_COMPRAS!$I:$I,INT((ROW()-2)/20)+2))</f>
        <v/>
      </c>
      <c r="H7252" s="4" t="str">
        <f aca="false">IF($A7252="","",EDATE(INDEX(CARTAO_COMPRAS!$J:$J,INT((ROW()-2)/20)+2),MOD(ROW()-2,20)))</f>
        <v/>
      </c>
      <c r="I7252" s="4" t="str">
        <f aca="false">IF($H7252="","",$H7252-WEEKDAY($H7252,2)+1)</f>
        <v/>
      </c>
      <c r="J7252" s="4" t="str">
        <f aca="false">IF($I7252="","",$I7252+6)</f>
        <v/>
      </c>
      <c r="K7252" s="6" t="str">
        <f aca="false">IF($H7252="","",DATE(YEAR($H7252),MONTH($H7252),1))</f>
        <v/>
      </c>
      <c r="L7252" s="0" t="str">
        <f aca="false">IF($A7252="","",INDEX(CARTAO_COMPRAS!$K:$K,INT((ROW()-2)/20)+2))</f>
        <v/>
      </c>
      <c r="M7252" s="0" t="str">
        <f aca="false">IF($A7252="","","Compra no cartão")</f>
        <v/>
      </c>
    </row>
    <row r="7253" customFormat="false" ht="13.5" hidden="false" customHeight="false" outlineLevel="0" collapsed="false">
      <c r="A7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3" s="0" t="str">
        <f aca="false">IF($A7253="","",INDEX(CARTAO_COMPRAS!$C:$C,INT((ROW()-2)/20)+2))</f>
        <v/>
      </c>
      <c r="C7253" s="0" t="str">
        <f aca="false">IF($A7253="","",INDEX(CARTAO_COMPRAS!$D:$D,INT((ROW()-2)/20)+2))</f>
        <v/>
      </c>
      <c r="D7253" s="0" t="str">
        <f aca="false">IF($A7253="","",INDEX(CARTAO_COMPRAS!$E:$E,INT((ROW()-2)/20)+2))</f>
        <v/>
      </c>
      <c r="E7253" s="0" t="str">
        <f aca="false">IF($A7253="","",INDEX(CARTAO_COMPRAS!$H:$H,INT((ROW()-2)/20)+2)+MOD(ROW()-2,20))</f>
        <v/>
      </c>
      <c r="F7253" s="0" t="str">
        <f aca="false">IF($A7253="","",INDEX(CARTAO_COMPRAS!$G:$G,INT((ROW()-2)/20)+2))</f>
        <v/>
      </c>
      <c r="G7253" s="5" t="str">
        <f aca="false">IF($A7253="","",INDEX(CARTAO_COMPRAS!$I:$I,INT((ROW()-2)/20)+2))</f>
        <v/>
      </c>
      <c r="H7253" s="4" t="str">
        <f aca="false">IF($A7253="","",EDATE(INDEX(CARTAO_COMPRAS!$J:$J,INT((ROW()-2)/20)+2),MOD(ROW()-2,20)))</f>
        <v/>
      </c>
      <c r="I7253" s="4" t="str">
        <f aca="false">IF($H7253="","",$H7253-WEEKDAY($H7253,2)+1)</f>
        <v/>
      </c>
      <c r="J7253" s="4" t="str">
        <f aca="false">IF($I7253="","",$I7253+6)</f>
        <v/>
      </c>
      <c r="K7253" s="6" t="str">
        <f aca="false">IF($H7253="","",DATE(YEAR($H7253),MONTH($H7253),1))</f>
        <v/>
      </c>
      <c r="L7253" s="0" t="str">
        <f aca="false">IF($A7253="","",INDEX(CARTAO_COMPRAS!$K:$K,INT((ROW()-2)/20)+2))</f>
        <v/>
      </c>
      <c r="M7253" s="0" t="str">
        <f aca="false">IF($A7253="","","Compra no cartão")</f>
        <v/>
      </c>
    </row>
    <row r="7254" customFormat="false" ht="13.5" hidden="false" customHeight="false" outlineLevel="0" collapsed="false">
      <c r="A7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4" s="0" t="str">
        <f aca="false">IF($A7254="","",INDEX(CARTAO_COMPRAS!$C:$C,INT((ROW()-2)/20)+2))</f>
        <v/>
      </c>
      <c r="C7254" s="0" t="str">
        <f aca="false">IF($A7254="","",INDEX(CARTAO_COMPRAS!$D:$D,INT((ROW()-2)/20)+2))</f>
        <v/>
      </c>
      <c r="D7254" s="0" t="str">
        <f aca="false">IF($A7254="","",INDEX(CARTAO_COMPRAS!$E:$E,INT((ROW()-2)/20)+2))</f>
        <v/>
      </c>
      <c r="E7254" s="0" t="str">
        <f aca="false">IF($A7254="","",INDEX(CARTAO_COMPRAS!$H:$H,INT((ROW()-2)/20)+2)+MOD(ROW()-2,20))</f>
        <v/>
      </c>
      <c r="F7254" s="0" t="str">
        <f aca="false">IF($A7254="","",INDEX(CARTAO_COMPRAS!$G:$G,INT((ROW()-2)/20)+2))</f>
        <v/>
      </c>
      <c r="G7254" s="5" t="str">
        <f aca="false">IF($A7254="","",INDEX(CARTAO_COMPRAS!$I:$I,INT((ROW()-2)/20)+2))</f>
        <v/>
      </c>
      <c r="H7254" s="4" t="str">
        <f aca="false">IF($A7254="","",EDATE(INDEX(CARTAO_COMPRAS!$J:$J,INT((ROW()-2)/20)+2),MOD(ROW()-2,20)))</f>
        <v/>
      </c>
      <c r="I7254" s="4" t="str">
        <f aca="false">IF($H7254="","",$H7254-WEEKDAY($H7254,2)+1)</f>
        <v/>
      </c>
      <c r="J7254" s="4" t="str">
        <f aca="false">IF($I7254="","",$I7254+6)</f>
        <v/>
      </c>
      <c r="K7254" s="6" t="str">
        <f aca="false">IF($H7254="","",DATE(YEAR($H7254),MONTH($H7254),1))</f>
        <v/>
      </c>
      <c r="L7254" s="0" t="str">
        <f aca="false">IF($A7254="","",INDEX(CARTAO_COMPRAS!$K:$K,INT((ROW()-2)/20)+2))</f>
        <v/>
      </c>
      <c r="M7254" s="0" t="str">
        <f aca="false">IF($A7254="","","Compra no cartão")</f>
        <v/>
      </c>
    </row>
    <row r="7255" customFormat="false" ht="13.5" hidden="false" customHeight="false" outlineLevel="0" collapsed="false">
      <c r="A7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5" s="0" t="str">
        <f aca="false">IF($A7255="","",INDEX(CARTAO_COMPRAS!$C:$C,INT((ROW()-2)/20)+2))</f>
        <v/>
      </c>
      <c r="C7255" s="0" t="str">
        <f aca="false">IF($A7255="","",INDEX(CARTAO_COMPRAS!$D:$D,INT((ROW()-2)/20)+2))</f>
        <v/>
      </c>
      <c r="D7255" s="0" t="str">
        <f aca="false">IF($A7255="","",INDEX(CARTAO_COMPRAS!$E:$E,INT((ROW()-2)/20)+2))</f>
        <v/>
      </c>
      <c r="E7255" s="0" t="str">
        <f aca="false">IF($A7255="","",INDEX(CARTAO_COMPRAS!$H:$H,INT((ROW()-2)/20)+2)+MOD(ROW()-2,20))</f>
        <v/>
      </c>
      <c r="F7255" s="0" t="str">
        <f aca="false">IF($A7255="","",INDEX(CARTAO_COMPRAS!$G:$G,INT((ROW()-2)/20)+2))</f>
        <v/>
      </c>
      <c r="G7255" s="5" t="str">
        <f aca="false">IF($A7255="","",INDEX(CARTAO_COMPRAS!$I:$I,INT((ROW()-2)/20)+2))</f>
        <v/>
      </c>
      <c r="H7255" s="4" t="str">
        <f aca="false">IF($A7255="","",EDATE(INDEX(CARTAO_COMPRAS!$J:$J,INT((ROW()-2)/20)+2),MOD(ROW()-2,20)))</f>
        <v/>
      </c>
      <c r="I7255" s="4" t="str">
        <f aca="false">IF($H7255="","",$H7255-WEEKDAY($H7255,2)+1)</f>
        <v/>
      </c>
      <c r="J7255" s="4" t="str">
        <f aca="false">IF($I7255="","",$I7255+6)</f>
        <v/>
      </c>
      <c r="K7255" s="6" t="str">
        <f aca="false">IF($H7255="","",DATE(YEAR($H7255),MONTH($H7255),1))</f>
        <v/>
      </c>
      <c r="L7255" s="0" t="str">
        <f aca="false">IF($A7255="","",INDEX(CARTAO_COMPRAS!$K:$K,INT((ROW()-2)/20)+2))</f>
        <v/>
      </c>
      <c r="M7255" s="0" t="str">
        <f aca="false">IF($A7255="","","Compra no cartão")</f>
        <v/>
      </c>
    </row>
    <row r="7256" customFormat="false" ht="13.5" hidden="false" customHeight="false" outlineLevel="0" collapsed="false">
      <c r="A7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6" s="0" t="str">
        <f aca="false">IF($A7256="","",INDEX(CARTAO_COMPRAS!$C:$C,INT((ROW()-2)/20)+2))</f>
        <v/>
      </c>
      <c r="C7256" s="0" t="str">
        <f aca="false">IF($A7256="","",INDEX(CARTAO_COMPRAS!$D:$D,INT((ROW()-2)/20)+2))</f>
        <v/>
      </c>
      <c r="D7256" s="0" t="str">
        <f aca="false">IF($A7256="","",INDEX(CARTAO_COMPRAS!$E:$E,INT((ROW()-2)/20)+2))</f>
        <v/>
      </c>
      <c r="E7256" s="0" t="str">
        <f aca="false">IF($A7256="","",INDEX(CARTAO_COMPRAS!$H:$H,INT((ROW()-2)/20)+2)+MOD(ROW()-2,20))</f>
        <v/>
      </c>
      <c r="F7256" s="0" t="str">
        <f aca="false">IF($A7256="","",INDEX(CARTAO_COMPRAS!$G:$G,INT((ROW()-2)/20)+2))</f>
        <v/>
      </c>
      <c r="G7256" s="5" t="str">
        <f aca="false">IF($A7256="","",INDEX(CARTAO_COMPRAS!$I:$I,INT((ROW()-2)/20)+2))</f>
        <v/>
      </c>
      <c r="H7256" s="4" t="str">
        <f aca="false">IF($A7256="","",EDATE(INDEX(CARTAO_COMPRAS!$J:$J,INT((ROW()-2)/20)+2),MOD(ROW()-2,20)))</f>
        <v/>
      </c>
      <c r="I7256" s="4" t="str">
        <f aca="false">IF($H7256="","",$H7256-WEEKDAY($H7256,2)+1)</f>
        <v/>
      </c>
      <c r="J7256" s="4" t="str">
        <f aca="false">IF($I7256="","",$I7256+6)</f>
        <v/>
      </c>
      <c r="K7256" s="6" t="str">
        <f aca="false">IF($H7256="","",DATE(YEAR($H7256),MONTH($H7256),1))</f>
        <v/>
      </c>
      <c r="L7256" s="0" t="str">
        <f aca="false">IF($A7256="","",INDEX(CARTAO_COMPRAS!$K:$K,INT((ROW()-2)/20)+2))</f>
        <v/>
      </c>
      <c r="M7256" s="0" t="str">
        <f aca="false">IF($A7256="","","Compra no cartão")</f>
        <v/>
      </c>
    </row>
    <row r="7257" customFormat="false" ht="13.5" hidden="false" customHeight="false" outlineLevel="0" collapsed="false">
      <c r="A7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7" s="0" t="str">
        <f aca="false">IF($A7257="","",INDEX(CARTAO_COMPRAS!$C:$C,INT((ROW()-2)/20)+2))</f>
        <v/>
      </c>
      <c r="C7257" s="0" t="str">
        <f aca="false">IF($A7257="","",INDEX(CARTAO_COMPRAS!$D:$D,INT((ROW()-2)/20)+2))</f>
        <v/>
      </c>
      <c r="D7257" s="0" t="str">
        <f aca="false">IF($A7257="","",INDEX(CARTAO_COMPRAS!$E:$E,INT((ROW()-2)/20)+2))</f>
        <v/>
      </c>
      <c r="E7257" s="0" t="str">
        <f aca="false">IF($A7257="","",INDEX(CARTAO_COMPRAS!$H:$H,INT((ROW()-2)/20)+2)+MOD(ROW()-2,20))</f>
        <v/>
      </c>
      <c r="F7257" s="0" t="str">
        <f aca="false">IF($A7257="","",INDEX(CARTAO_COMPRAS!$G:$G,INT((ROW()-2)/20)+2))</f>
        <v/>
      </c>
      <c r="G7257" s="5" t="str">
        <f aca="false">IF($A7257="","",INDEX(CARTAO_COMPRAS!$I:$I,INT((ROW()-2)/20)+2))</f>
        <v/>
      </c>
      <c r="H7257" s="4" t="str">
        <f aca="false">IF($A7257="","",EDATE(INDEX(CARTAO_COMPRAS!$J:$J,INT((ROW()-2)/20)+2),MOD(ROW()-2,20)))</f>
        <v/>
      </c>
      <c r="I7257" s="4" t="str">
        <f aca="false">IF($H7257="","",$H7257-WEEKDAY($H7257,2)+1)</f>
        <v/>
      </c>
      <c r="J7257" s="4" t="str">
        <f aca="false">IF($I7257="","",$I7257+6)</f>
        <v/>
      </c>
      <c r="K7257" s="6" t="str">
        <f aca="false">IF($H7257="","",DATE(YEAR($H7257),MONTH($H7257),1))</f>
        <v/>
      </c>
      <c r="L7257" s="0" t="str">
        <f aca="false">IF($A7257="","",INDEX(CARTAO_COMPRAS!$K:$K,INT((ROW()-2)/20)+2))</f>
        <v/>
      </c>
      <c r="M7257" s="0" t="str">
        <f aca="false">IF($A7257="","","Compra no cartão")</f>
        <v/>
      </c>
    </row>
    <row r="7258" customFormat="false" ht="13.5" hidden="false" customHeight="false" outlineLevel="0" collapsed="false">
      <c r="A7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8" s="0" t="str">
        <f aca="false">IF($A7258="","",INDEX(CARTAO_COMPRAS!$C:$C,INT((ROW()-2)/20)+2))</f>
        <v/>
      </c>
      <c r="C7258" s="0" t="str">
        <f aca="false">IF($A7258="","",INDEX(CARTAO_COMPRAS!$D:$D,INT((ROW()-2)/20)+2))</f>
        <v/>
      </c>
      <c r="D7258" s="0" t="str">
        <f aca="false">IF($A7258="","",INDEX(CARTAO_COMPRAS!$E:$E,INT((ROW()-2)/20)+2))</f>
        <v/>
      </c>
      <c r="E7258" s="0" t="str">
        <f aca="false">IF($A7258="","",INDEX(CARTAO_COMPRAS!$H:$H,INT((ROW()-2)/20)+2)+MOD(ROW()-2,20))</f>
        <v/>
      </c>
      <c r="F7258" s="0" t="str">
        <f aca="false">IF($A7258="","",INDEX(CARTAO_COMPRAS!$G:$G,INT((ROW()-2)/20)+2))</f>
        <v/>
      </c>
      <c r="G7258" s="5" t="str">
        <f aca="false">IF($A7258="","",INDEX(CARTAO_COMPRAS!$I:$I,INT((ROW()-2)/20)+2))</f>
        <v/>
      </c>
      <c r="H7258" s="4" t="str">
        <f aca="false">IF($A7258="","",EDATE(INDEX(CARTAO_COMPRAS!$J:$J,INT((ROW()-2)/20)+2),MOD(ROW()-2,20)))</f>
        <v/>
      </c>
      <c r="I7258" s="4" t="str">
        <f aca="false">IF($H7258="","",$H7258-WEEKDAY($H7258,2)+1)</f>
        <v/>
      </c>
      <c r="J7258" s="4" t="str">
        <f aca="false">IF($I7258="","",$I7258+6)</f>
        <v/>
      </c>
      <c r="K7258" s="6" t="str">
        <f aca="false">IF($H7258="","",DATE(YEAR($H7258),MONTH($H7258),1))</f>
        <v/>
      </c>
      <c r="L7258" s="0" t="str">
        <f aca="false">IF($A7258="","",INDEX(CARTAO_COMPRAS!$K:$K,INT((ROW()-2)/20)+2))</f>
        <v/>
      </c>
      <c r="M7258" s="0" t="str">
        <f aca="false">IF($A7258="","","Compra no cartão")</f>
        <v/>
      </c>
    </row>
    <row r="7259" customFormat="false" ht="13.5" hidden="false" customHeight="false" outlineLevel="0" collapsed="false">
      <c r="A7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59" s="0" t="str">
        <f aca="false">IF($A7259="","",INDEX(CARTAO_COMPRAS!$C:$C,INT((ROW()-2)/20)+2))</f>
        <v/>
      </c>
      <c r="C7259" s="0" t="str">
        <f aca="false">IF($A7259="","",INDEX(CARTAO_COMPRAS!$D:$D,INT((ROW()-2)/20)+2))</f>
        <v/>
      </c>
      <c r="D7259" s="0" t="str">
        <f aca="false">IF($A7259="","",INDEX(CARTAO_COMPRAS!$E:$E,INT((ROW()-2)/20)+2))</f>
        <v/>
      </c>
      <c r="E7259" s="0" t="str">
        <f aca="false">IF($A7259="","",INDEX(CARTAO_COMPRAS!$H:$H,INT((ROW()-2)/20)+2)+MOD(ROW()-2,20))</f>
        <v/>
      </c>
      <c r="F7259" s="0" t="str">
        <f aca="false">IF($A7259="","",INDEX(CARTAO_COMPRAS!$G:$G,INT((ROW()-2)/20)+2))</f>
        <v/>
      </c>
      <c r="G7259" s="5" t="str">
        <f aca="false">IF($A7259="","",INDEX(CARTAO_COMPRAS!$I:$I,INT((ROW()-2)/20)+2))</f>
        <v/>
      </c>
      <c r="H7259" s="4" t="str">
        <f aca="false">IF($A7259="","",EDATE(INDEX(CARTAO_COMPRAS!$J:$J,INT((ROW()-2)/20)+2),MOD(ROW()-2,20)))</f>
        <v/>
      </c>
      <c r="I7259" s="4" t="str">
        <f aca="false">IF($H7259="","",$H7259-WEEKDAY($H7259,2)+1)</f>
        <v/>
      </c>
      <c r="J7259" s="4" t="str">
        <f aca="false">IF($I7259="","",$I7259+6)</f>
        <v/>
      </c>
      <c r="K7259" s="6" t="str">
        <f aca="false">IF($H7259="","",DATE(YEAR($H7259),MONTH($H7259),1))</f>
        <v/>
      </c>
      <c r="L7259" s="0" t="str">
        <f aca="false">IF($A7259="","",INDEX(CARTAO_COMPRAS!$K:$K,INT((ROW()-2)/20)+2))</f>
        <v/>
      </c>
      <c r="M7259" s="0" t="str">
        <f aca="false">IF($A7259="","","Compra no cartão")</f>
        <v/>
      </c>
    </row>
    <row r="7260" customFormat="false" ht="13.5" hidden="false" customHeight="false" outlineLevel="0" collapsed="false">
      <c r="A7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0" s="0" t="str">
        <f aca="false">IF($A7260="","",INDEX(CARTAO_COMPRAS!$C:$C,INT((ROW()-2)/20)+2))</f>
        <v/>
      </c>
      <c r="C7260" s="0" t="str">
        <f aca="false">IF($A7260="","",INDEX(CARTAO_COMPRAS!$D:$D,INT((ROW()-2)/20)+2))</f>
        <v/>
      </c>
      <c r="D7260" s="0" t="str">
        <f aca="false">IF($A7260="","",INDEX(CARTAO_COMPRAS!$E:$E,INT((ROW()-2)/20)+2))</f>
        <v/>
      </c>
      <c r="E7260" s="0" t="str">
        <f aca="false">IF($A7260="","",INDEX(CARTAO_COMPRAS!$H:$H,INT((ROW()-2)/20)+2)+MOD(ROW()-2,20))</f>
        <v/>
      </c>
      <c r="F7260" s="0" t="str">
        <f aca="false">IF($A7260="","",INDEX(CARTAO_COMPRAS!$G:$G,INT((ROW()-2)/20)+2))</f>
        <v/>
      </c>
      <c r="G7260" s="5" t="str">
        <f aca="false">IF($A7260="","",INDEX(CARTAO_COMPRAS!$I:$I,INT((ROW()-2)/20)+2))</f>
        <v/>
      </c>
      <c r="H7260" s="4" t="str">
        <f aca="false">IF($A7260="","",EDATE(INDEX(CARTAO_COMPRAS!$J:$J,INT((ROW()-2)/20)+2),MOD(ROW()-2,20)))</f>
        <v/>
      </c>
      <c r="I7260" s="4" t="str">
        <f aca="false">IF($H7260="","",$H7260-WEEKDAY($H7260,2)+1)</f>
        <v/>
      </c>
      <c r="J7260" s="4" t="str">
        <f aca="false">IF($I7260="","",$I7260+6)</f>
        <v/>
      </c>
      <c r="K7260" s="6" t="str">
        <f aca="false">IF($H7260="","",DATE(YEAR($H7260),MONTH($H7260),1))</f>
        <v/>
      </c>
      <c r="L7260" s="0" t="str">
        <f aca="false">IF($A7260="","",INDEX(CARTAO_COMPRAS!$K:$K,INT((ROW()-2)/20)+2))</f>
        <v/>
      </c>
      <c r="M7260" s="0" t="str">
        <f aca="false">IF($A7260="","","Compra no cartão")</f>
        <v/>
      </c>
    </row>
    <row r="7261" customFormat="false" ht="13.5" hidden="false" customHeight="false" outlineLevel="0" collapsed="false">
      <c r="A7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1" s="0" t="str">
        <f aca="false">IF($A7261="","",INDEX(CARTAO_COMPRAS!$C:$C,INT((ROW()-2)/20)+2))</f>
        <v/>
      </c>
      <c r="C7261" s="0" t="str">
        <f aca="false">IF($A7261="","",INDEX(CARTAO_COMPRAS!$D:$D,INT((ROW()-2)/20)+2))</f>
        <v/>
      </c>
      <c r="D7261" s="0" t="str">
        <f aca="false">IF($A7261="","",INDEX(CARTAO_COMPRAS!$E:$E,INT((ROW()-2)/20)+2))</f>
        <v/>
      </c>
      <c r="E7261" s="0" t="str">
        <f aca="false">IF($A7261="","",INDEX(CARTAO_COMPRAS!$H:$H,INT((ROW()-2)/20)+2)+MOD(ROW()-2,20))</f>
        <v/>
      </c>
      <c r="F7261" s="0" t="str">
        <f aca="false">IF($A7261="","",INDEX(CARTAO_COMPRAS!$G:$G,INT((ROW()-2)/20)+2))</f>
        <v/>
      </c>
      <c r="G7261" s="5" t="str">
        <f aca="false">IF($A7261="","",INDEX(CARTAO_COMPRAS!$I:$I,INT((ROW()-2)/20)+2))</f>
        <v/>
      </c>
      <c r="H7261" s="4" t="str">
        <f aca="false">IF($A7261="","",EDATE(INDEX(CARTAO_COMPRAS!$J:$J,INT((ROW()-2)/20)+2),MOD(ROW()-2,20)))</f>
        <v/>
      </c>
      <c r="I7261" s="4" t="str">
        <f aca="false">IF($H7261="","",$H7261-WEEKDAY($H7261,2)+1)</f>
        <v/>
      </c>
      <c r="J7261" s="4" t="str">
        <f aca="false">IF($I7261="","",$I7261+6)</f>
        <v/>
      </c>
      <c r="K7261" s="6" t="str">
        <f aca="false">IF($H7261="","",DATE(YEAR($H7261),MONTH($H7261),1))</f>
        <v/>
      </c>
      <c r="L7261" s="0" t="str">
        <f aca="false">IF($A7261="","",INDEX(CARTAO_COMPRAS!$K:$K,INT((ROW()-2)/20)+2))</f>
        <v/>
      </c>
      <c r="M7261" s="0" t="str">
        <f aca="false">IF($A7261="","","Compra no cartão")</f>
        <v/>
      </c>
    </row>
    <row r="7262" customFormat="false" ht="13.5" hidden="false" customHeight="false" outlineLevel="0" collapsed="false">
      <c r="A72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2" s="0" t="str">
        <f aca="false">IF($A7262="","",INDEX(CARTAO_COMPRAS!$C:$C,INT((ROW()-2)/20)+2))</f>
        <v/>
      </c>
      <c r="C7262" s="0" t="str">
        <f aca="false">IF($A7262="","",INDEX(CARTAO_COMPRAS!$D:$D,INT((ROW()-2)/20)+2))</f>
        <v/>
      </c>
      <c r="D7262" s="0" t="str">
        <f aca="false">IF($A7262="","",INDEX(CARTAO_COMPRAS!$E:$E,INT((ROW()-2)/20)+2))</f>
        <v/>
      </c>
      <c r="E7262" s="0" t="str">
        <f aca="false">IF($A7262="","",INDEX(CARTAO_COMPRAS!$H:$H,INT((ROW()-2)/20)+2)+MOD(ROW()-2,20))</f>
        <v/>
      </c>
      <c r="F7262" s="0" t="str">
        <f aca="false">IF($A7262="","",INDEX(CARTAO_COMPRAS!$G:$G,INT((ROW()-2)/20)+2))</f>
        <v/>
      </c>
      <c r="G7262" s="5" t="str">
        <f aca="false">IF($A7262="","",INDEX(CARTAO_COMPRAS!$I:$I,INT((ROW()-2)/20)+2))</f>
        <v/>
      </c>
      <c r="H7262" s="4" t="str">
        <f aca="false">IF($A7262="","",EDATE(INDEX(CARTAO_COMPRAS!$J:$J,INT((ROW()-2)/20)+2),MOD(ROW()-2,20)))</f>
        <v/>
      </c>
      <c r="I7262" s="4" t="str">
        <f aca="false">IF($H7262="","",$H7262-WEEKDAY($H7262,2)+1)</f>
        <v/>
      </c>
      <c r="J7262" s="4" t="str">
        <f aca="false">IF($I7262="","",$I7262+6)</f>
        <v/>
      </c>
      <c r="K7262" s="6" t="str">
        <f aca="false">IF($H7262="","",DATE(YEAR($H7262),MONTH($H7262),1))</f>
        <v/>
      </c>
      <c r="L7262" s="0" t="str">
        <f aca="false">IF($A7262="","",INDEX(CARTAO_COMPRAS!$K:$K,INT((ROW()-2)/20)+2))</f>
        <v/>
      </c>
      <c r="M7262" s="0" t="str">
        <f aca="false">IF($A7262="","","Compra no cartão")</f>
        <v/>
      </c>
    </row>
    <row r="7263" customFormat="false" ht="13.5" hidden="false" customHeight="false" outlineLevel="0" collapsed="false">
      <c r="A7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3" s="0" t="str">
        <f aca="false">IF($A7263="","",INDEX(CARTAO_COMPRAS!$C:$C,INT((ROW()-2)/20)+2))</f>
        <v/>
      </c>
      <c r="C7263" s="0" t="str">
        <f aca="false">IF($A7263="","",INDEX(CARTAO_COMPRAS!$D:$D,INT((ROW()-2)/20)+2))</f>
        <v/>
      </c>
      <c r="D7263" s="0" t="str">
        <f aca="false">IF($A7263="","",INDEX(CARTAO_COMPRAS!$E:$E,INT((ROW()-2)/20)+2))</f>
        <v/>
      </c>
      <c r="E7263" s="0" t="str">
        <f aca="false">IF($A7263="","",INDEX(CARTAO_COMPRAS!$H:$H,INT((ROW()-2)/20)+2)+MOD(ROW()-2,20))</f>
        <v/>
      </c>
      <c r="F7263" s="0" t="str">
        <f aca="false">IF($A7263="","",INDEX(CARTAO_COMPRAS!$G:$G,INT((ROW()-2)/20)+2))</f>
        <v/>
      </c>
      <c r="G7263" s="5" t="str">
        <f aca="false">IF($A7263="","",INDEX(CARTAO_COMPRAS!$I:$I,INT((ROW()-2)/20)+2))</f>
        <v/>
      </c>
      <c r="H7263" s="4" t="str">
        <f aca="false">IF($A7263="","",EDATE(INDEX(CARTAO_COMPRAS!$J:$J,INT((ROW()-2)/20)+2),MOD(ROW()-2,20)))</f>
        <v/>
      </c>
      <c r="I7263" s="4" t="str">
        <f aca="false">IF($H7263="","",$H7263-WEEKDAY($H7263,2)+1)</f>
        <v/>
      </c>
      <c r="J7263" s="4" t="str">
        <f aca="false">IF($I7263="","",$I7263+6)</f>
        <v/>
      </c>
      <c r="K7263" s="6" t="str">
        <f aca="false">IF($H7263="","",DATE(YEAR($H7263),MONTH($H7263),1))</f>
        <v/>
      </c>
      <c r="L7263" s="0" t="str">
        <f aca="false">IF($A7263="","",INDEX(CARTAO_COMPRAS!$K:$K,INT((ROW()-2)/20)+2))</f>
        <v/>
      </c>
      <c r="M7263" s="0" t="str">
        <f aca="false">IF($A7263="","","Compra no cartão")</f>
        <v/>
      </c>
    </row>
    <row r="7264" customFormat="false" ht="13.5" hidden="false" customHeight="false" outlineLevel="0" collapsed="false">
      <c r="A7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4" s="0" t="str">
        <f aca="false">IF($A7264="","",INDEX(CARTAO_COMPRAS!$C:$C,INT((ROW()-2)/20)+2))</f>
        <v/>
      </c>
      <c r="C7264" s="0" t="str">
        <f aca="false">IF($A7264="","",INDEX(CARTAO_COMPRAS!$D:$D,INT((ROW()-2)/20)+2))</f>
        <v/>
      </c>
      <c r="D7264" s="0" t="str">
        <f aca="false">IF($A7264="","",INDEX(CARTAO_COMPRAS!$E:$E,INT((ROW()-2)/20)+2))</f>
        <v/>
      </c>
      <c r="E7264" s="0" t="str">
        <f aca="false">IF($A7264="","",INDEX(CARTAO_COMPRAS!$H:$H,INT((ROW()-2)/20)+2)+MOD(ROW()-2,20))</f>
        <v/>
      </c>
      <c r="F7264" s="0" t="str">
        <f aca="false">IF($A7264="","",INDEX(CARTAO_COMPRAS!$G:$G,INT((ROW()-2)/20)+2))</f>
        <v/>
      </c>
      <c r="G7264" s="5" t="str">
        <f aca="false">IF($A7264="","",INDEX(CARTAO_COMPRAS!$I:$I,INT((ROW()-2)/20)+2))</f>
        <v/>
      </c>
      <c r="H7264" s="4" t="str">
        <f aca="false">IF($A7264="","",EDATE(INDEX(CARTAO_COMPRAS!$J:$J,INT((ROW()-2)/20)+2),MOD(ROW()-2,20)))</f>
        <v/>
      </c>
      <c r="I7264" s="4" t="str">
        <f aca="false">IF($H7264="","",$H7264-WEEKDAY($H7264,2)+1)</f>
        <v/>
      </c>
      <c r="J7264" s="4" t="str">
        <f aca="false">IF($I7264="","",$I7264+6)</f>
        <v/>
      </c>
      <c r="K7264" s="6" t="str">
        <f aca="false">IF($H7264="","",DATE(YEAR($H7264),MONTH($H7264),1))</f>
        <v/>
      </c>
      <c r="L7264" s="0" t="str">
        <f aca="false">IF($A7264="","",INDEX(CARTAO_COMPRAS!$K:$K,INT((ROW()-2)/20)+2))</f>
        <v/>
      </c>
      <c r="M7264" s="0" t="str">
        <f aca="false">IF($A7264="","","Compra no cartão")</f>
        <v/>
      </c>
    </row>
    <row r="7265" customFormat="false" ht="13.5" hidden="false" customHeight="false" outlineLevel="0" collapsed="false">
      <c r="A7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5" s="0" t="str">
        <f aca="false">IF($A7265="","",INDEX(CARTAO_COMPRAS!$C:$C,INT((ROW()-2)/20)+2))</f>
        <v/>
      </c>
      <c r="C7265" s="0" t="str">
        <f aca="false">IF($A7265="","",INDEX(CARTAO_COMPRAS!$D:$D,INT((ROW()-2)/20)+2))</f>
        <v/>
      </c>
      <c r="D7265" s="0" t="str">
        <f aca="false">IF($A7265="","",INDEX(CARTAO_COMPRAS!$E:$E,INT((ROW()-2)/20)+2))</f>
        <v/>
      </c>
      <c r="E7265" s="0" t="str">
        <f aca="false">IF($A7265="","",INDEX(CARTAO_COMPRAS!$H:$H,INT((ROW()-2)/20)+2)+MOD(ROW()-2,20))</f>
        <v/>
      </c>
      <c r="F7265" s="0" t="str">
        <f aca="false">IF($A7265="","",INDEX(CARTAO_COMPRAS!$G:$G,INT((ROW()-2)/20)+2))</f>
        <v/>
      </c>
      <c r="G7265" s="5" t="str">
        <f aca="false">IF($A7265="","",INDEX(CARTAO_COMPRAS!$I:$I,INT((ROW()-2)/20)+2))</f>
        <v/>
      </c>
      <c r="H7265" s="4" t="str">
        <f aca="false">IF($A7265="","",EDATE(INDEX(CARTAO_COMPRAS!$J:$J,INT((ROW()-2)/20)+2),MOD(ROW()-2,20)))</f>
        <v/>
      </c>
      <c r="I7265" s="4" t="str">
        <f aca="false">IF($H7265="","",$H7265-WEEKDAY($H7265,2)+1)</f>
        <v/>
      </c>
      <c r="J7265" s="4" t="str">
        <f aca="false">IF($I7265="","",$I7265+6)</f>
        <v/>
      </c>
      <c r="K7265" s="6" t="str">
        <f aca="false">IF($H7265="","",DATE(YEAR($H7265),MONTH($H7265),1))</f>
        <v/>
      </c>
      <c r="L7265" s="0" t="str">
        <f aca="false">IF($A7265="","",INDEX(CARTAO_COMPRAS!$K:$K,INT((ROW()-2)/20)+2))</f>
        <v/>
      </c>
      <c r="M7265" s="0" t="str">
        <f aca="false">IF($A7265="","","Compra no cartão")</f>
        <v/>
      </c>
    </row>
    <row r="7266" customFormat="false" ht="13.5" hidden="false" customHeight="false" outlineLevel="0" collapsed="false">
      <c r="A7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6" s="0" t="str">
        <f aca="false">IF($A7266="","",INDEX(CARTAO_COMPRAS!$C:$C,INT((ROW()-2)/20)+2))</f>
        <v/>
      </c>
      <c r="C7266" s="0" t="str">
        <f aca="false">IF($A7266="","",INDEX(CARTAO_COMPRAS!$D:$D,INT((ROW()-2)/20)+2))</f>
        <v/>
      </c>
      <c r="D7266" s="0" t="str">
        <f aca="false">IF($A7266="","",INDEX(CARTAO_COMPRAS!$E:$E,INT((ROW()-2)/20)+2))</f>
        <v/>
      </c>
      <c r="E7266" s="0" t="str">
        <f aca="false">IF($A7266="","",INDEX(CARTAO_COMPRAS!$H:$H,INT((ROW()-2)/20)+2)+MOD(ROW()-2,20))</f>
        <v/>
      </c>
      <c r="F7266" s="0" t="str">
        <f aca="false">IF($A7266="","",INDEX(CARTAO_COMPRAS!$G:$G,INT((ROW()-2)/20)+2))</f>
        <v/>
      </c>
      <c r="G7266" s="5" t="str">
        <f aca="false">IF($A7266="","",INDEX(CARTAO_COMPRAS!$I:$I,INT((ROW()-2)/20)+2))</f>
        <v/>
      </c>
      <c r="H7266" s="4" t="str">
        <f aca="false">IF($A7266="","",EDATE(INDEX(CARTAO_COMPRAS!$J:$J,INT((ROW()-2)/20)+2),MOD(ROW()-2,20)))</f>
        <v/>
      </c>
      <c r="I7266" s="4" t="str">
        <f aca="false">IF($H7266="","",$H7266-WEEKDAY($H7266,2)+1)</f>
        <v/>
      </c>
      <c r="J7266" s="4" t="str">
        <f aca="false">IF($I7266="","",$I7266+6)</f>
        <v/>
      </c>
      <c r="K7266" s="6" t="str">
        <f aca="false">IF($H7266="","",DATE(YEAR($H7266),MONTH($H7266),1))</f>
        <v/>
      </c>
      <c r="L7266" s="0" t="str">
        <f aca="false">IF($A7266="","",INDEX(CARTAO_COMPRAS!$K:$K,INT((ROW()-2)/20)+2))</f>
        <v/>
      </c>
      <c r="M7266" s="0" t="str">
        <f aca="false">IF($A7266="","","Compra no cartão")</f>
        <v/>
      </c>
    </row>
    <row r="7267" customFormat="false" ht="13.5" hidden="false" customHeight="false" outlineLevel="0" collapsed="false">
      <c r="A7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7" s="0" t="str">
        <f aca="false">IF($A7267="","",INDEX(CARTAO_COMPRAS!$C:$C,INT((ROW()-2)/20)+2))</f>
        <v/>
      </c>
      <c r="C7267" s="0" t="str">
        <f aca="false">IF($A7267="","",INDEX(CARTAO_COMPRAS!$D:$D,INT((ROW()-2)/20)+2))</f>
        <v/>
      </c>
      <c r="D7267" s="0" t="str">
        <f aca="false">IF($A7267="","",INDEX(CARTAO_COMPRAS!$E:$E,INT((ROW()-2)/20)+2))</f>
        <v/>
      </c>
      <c r="E7267" s="0" t="str">
        <f aca="false">IF($A7267="","",INDEX(CARTAO_COMPRAS!$H:$H,INT((ROW()-2)/20)+2)+MOD(ROW()-2,20))</f>
        <v/>
      </c>
      <c r="F7267" s="0" t="str">
        <f aca="false">IF($A7267="","",INDEX(CARTAO_COMPRAS!$G:$G,INT((ROW()-2)/20)+2))</f>
        <v/>
      </c>
      <c r="G7267" s="5" t="str">
        <f aca="false">IF($A7267="","",INDEX(CARTAO_COMPRAS!$I:$I,INT((ROW()-2)/20)+2))</f>
        <v/>
      </c>
      <c r="H7267" s="4" t="str">
        <f aca="false">IF($A7267="","",EDATE(INDEX(CARTAO_COMPRAS!$J:$J,INT((ROW()-2)/20)+2),MOD(ROW()-2,20)))</f>
        <v/>
      </c>
      <c r="I7267" s="4" t="str">
        <f aca="false">IF($H7267="","",$H7267-WEEKDAY($H7267,2)+1)</f>
        <v/>
      </c>
      <c r="J7267" s="4" t="str">
        <f aca="false">IF($I7267="","",$I7267+6)</f>
        <v/>
      </c>
      <c r="K7267" s="6" t="str">
        <f aca="false">IF($H7267="","",DATE(YEAR($H7267),MONTH($H7267),1))</f>
        <v/>
      </c>
      <c r="L7267" s="0" t="str">
        <f aca="false">IF($A7267="","",INDEX(CARTAO_COMPRAS!$K:$K,INT((ROW()-2)/20)+2))</f>
        <v/>
      </c>
      <c r="M7267" s="0" t="str">
        <f aca="false">IF($A7267="","","Compra no cartão")</f>
        <v/>
      </c>
    </row>
    <row r="7268" customFormat="false" ht="13.5" hidden="false" customHeight="false" outlineLevel="0" collapsed="false">
      <c r="A7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8" s="0" t="str">
        <f aca="false">IF($A7268="","",INDEX(CARTAO_COMPRAS!$C:$C,INT((ROW()-2)/20)+2))</f>
        <v/>
      </c>
      <c r="C7268" s="0" t="str">
        <f aca="false">IF($A7268="","",INDEX(CARTAO_COMPRAS!$D:$D,INT((ROW()-2)/20)+2))</f>
        <v/>
      </c>
      <c r="D7268" s="0" t="str">
        <f aca="false">IF($A7268="","",INDEX(CARTAO_COMPRAS!$E:$E,INT((ROW()-2)/20)+2))</f>
        <v/>
      </c>
      <c r="E7268" s="0" t="str">
        <f aca="false">IF($A7268="","",INDEX(CARTAO_COMPRAS!$H:$H,INT((ROW()-2)/20)+2)+MOD(ROW()-2,20))</f>
        <v/>
      </c>
      <c r="F7268" s="0" t="str">
        <f aca="false">IF($A7268="","",INDEX(CARTAO_COMPRAS!$G:$G,INT((ROW()-2)/20)+2))</f>
        <v/>
      </c>
      <c r="G7268" s="5" t="str">
        <f aca="false">IF($A7268="","",INDEX(CARTAO_COMPRAS!$I:$I,INT((ROW()-2)/20)+2))</f>
        <v/>
      </c>
      <c r="H7268" s="4" t="str">
        <f aca="false">IF($A7268="","",EDATE(INDEX(CARTAO_COMPRAS!$J:$J,INT((ROW()-2)/20)+2),MOD(ROW()-2,20)))</f>
        <v/>
      </c>
      <c r="I7268" s="4" t="str">
        <f aca="false">IF($H7268="","",$H7268-WEEKDAY($H7268,2)+1)</f>
        <v/>
      </c>
      <c r="J7268" s="4" t="str">
        <f aca="false">IF($I7268="","",$I7268+6)</f>
        <v/>
      </c>
      <c r="K7268" s="6" t="str">
        <f aca="false">IF($H7268="","",DATE(YEAR($H7268),MONTH($H7268),1))</f>
        <v/>
      </c>
      <c r="L7268" s="0" t="str">
        <f aca="false">IF($A7268="","",INDEX(CARTAO_COMPRAS!$K:$K,INT((ROW()-2)/20)+2))</f>
        <v/>
      </c>
      <c r="M7268" s="0" t="str">
        <f aca="false">IF($A7268="","","Compra no cartão")</f>
        <v/>
      </c>
    </row>
    <row r="7269" customFormat="false" ht="13.5" hidden="false" customHeight="false" outlineLevel="0" collapsed="false">
      <c r="A7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69" s="0" t="str">
        <f aca="false">IF($A7269="","",INDEX(CARTAO_COMPRAS!$C:$C,INT((ROW()-2)/20)+2))</f>
        <v/>
      </c>
      <c r="C7269" s="0" t="str">
        <f aca="false">IF($A7269="","",INDEX(CARTAO_COMPRAS!$D:$D,INT((ROW()-2)/20)+2))</f>
        <v/>
      </c>
      <c r="D7269" s="0" t="str">
        <f aca="false">IF($A7269="","",INDEX(CARTAO_COMPRAS!$E:$E,INT((ROW()-2)/20)+2))</f>
        <v/>
      </c>
      <c r="E7269" s="0" t="str">
        <f aca="false">IF($A7269="","",INDEX(CARTAO_COMPRAS!$H:$H,INT((ROW()-2)/20)+2)+MOD(ROW()-2,20))</f>
        <v/>
      </c>
      <c r="F7269" s="0" t="str">
        <f aca="false">IF($A7269="","",INDEX(CARTAO_COMPRAS!$G:$G,INT((ROW()-2)/20)+2))</f>
        <v/>
      </c>
      <c r="G7269" s="5" t="str">
        <f aca="false">IF($A7269="","",INDEX(CARTAO_COMPRAS!$I:$I,INT((ROW()-2)/20)+2))</f>
        <v/>
      </c>
      <c r="H7269" s="4" t="str">
        <f aca="false">IF($A7269="","",EDATE(INDEX(CARTAO_COMPRAS!$J:$J,INT((ROW()-2)/20)+2),MOD(ROW()-2,20)))</f>
        <v/>
      </c>
      <c r="I7269" s="4" t="str">
        <f aca="false">IF($H7269="","",$H7269-WEEKDAY($H7269,2)+1)</f>
        <v/>
      </c>
      <c r="J7269" s="4" t="str">
        <f aca="false">IF($I7269="","",$I7269+6)</f>
        <v/>
      </c>
      <c r="K7269" s="6" t="str">
        <f aca="false">IF($H7269="","",DATE(YEAR($H7269),MONTH($H7269),1))</f>
        <v/>
      </c>
      <c r="L7269" s="0" t="str">
        <f aca="false">IF($A7269="","",INDEX(CARTAO_COMPRAS!$K:$K,INT((ROW()-2)/20)+2))</f>
        <v/>
      </c>
      <c r="M7269" s="0" t="str">
        <f aca="false">IF($A7269="","","Compra no cartão")</f>
        <v/>
      </c>
    </row>
    <row r="7270" customFormat="false" ht="13.5" hidden="false" customHeight="false" outlineLevel="0" collapsed="false">
      <c r="A7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0" s="0" t="str">
        <f aca="false">IF($A7270="","",INDEX(CARTAO_COMPRAS!$C:$C,INT((ROW()-2)/20)+2))</f>
        <v/>
      </c>
      <c r="C7270" s="0" t="str">
        <f aca="false">IF($A7270="","",INDEX(CARTAO_COMPRAS!$D:$D,INT((ROW()-2)/20)+2))</f>
        <v/>
      </c>
      <c r="D7270" s="0" t="str">
        <f aca="false">IF($A7270="","",INDEX(CARTAO_COMPRAS!$E:$E,INT((ROW()-2)/20)+2))</f>
        <v/>
      </c>
      <c r="E7270" s="0" t="str">
        <f aca="false">IF($A7270="","",INDEX(CARTAO_COMPRAS!$H:$H,INT((ROW()-2)/20)+2)+MOD(ROW()-2,20))</f>
        <v/>
      </c>
      <c r="F7270" s="0" t="str">
        <f aca="false">IF($A7270="","",INDEX(CARTAO_COMPRAS!$G:$G,INT((ROW()-2)/20)+2))</f>
        <v/>
      </c>
      <c r="G7270" s="5" t="str">
        <f aca="false">IF($A7270="","",INDEX(CARTAO_COMPRAS!$I:$I,INT((ROW()-2)/20)+2))</f>
        <v/>
      </c>
      <c r="H7270" s="4" t="str">
        <f aca="false">IF($A7270="","",EDATE(INDEX(CARTAO_COMPRAS!$J:$J,INT((ROW()-2)/20)+2),MOD(ROW()-2,20)))</f>
        <v/>
      </c>
      <c r="I7270" s="4" t="str">
        <f aca="false">IF($H7270="","",$H7270-WEEKDAY($H7270,2)+1)</f>
        <v/>
      </c>
      <c r="J7270" s="4" t="str">
        <f aca="false">IF($I7270="","",$I7270+6)</f>
        <v/>
      </c>
      <c r="K7270" s="6" t="str">
        <f aca="false">IF($H7270="","",DATE(YEAR($H7270),MONTH($H7270),1))</f>
        <v/>
      </c>
      <c r="L7270" s="0" t="str">
        <f aca="false">IF($A7270="","",INDEX(CARTAO_COMPRAS!$K:$K,INT((ROW()-2)/20)+2))</f>
        <v/>
      </c>
      <c r="M7270" s="0" t="str">
        <f aca="false">IF($A7270="","","Compra no cartão")</f>
        <v/>
      </c>
    </row>
    <row r="7271" customFormat="false" ht="13.5" hidden="false" customHeight="false" outlineLevel="0" collapsed="false">
      <c r="A7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1" s="0" t="str">
        <f aca="false">IF($A7271="","",INDEX(CARTAO_COMPRAS!$C:$C,INT((ROW()-2)/20)+2))</f>
        <v/>
      </c>
      <c r="C7271" s="0" t="str">
        <f aca="false">IF($A7271="","",INDEX(CARTAO_COMPRAS!$D:$D,INT((ROW()-2)/20)+2))</f>
        <v/>
      </c>
      <c r="D7271" s="0" t="str">
        <f aca="false">IF($A7271="","",INDEX(CARTAO_COMPRAS!$E:$E,INT((ROW()-2)/20)+2))</f>
        <v/>
      </c>
      <c r="E7271" s="0" t="str">
        <f aca="false">IF($A7271="","",INDEX(CARTAO_COMPRAS!$H:$H,INT((ROW()-2)/20)+2)+MOD(ROW()-2,20))</f>
        <v/>
      </c>
      <c r="F7271" s="0" t="str">
        <f aca="false">IF($A7271="","",INDEX(CARTAO_COMPRAS!$G:$G,INT((ROW()-2)/20)+2))</f>
        <v/>
      </c>
      <c r="G7271" s="5" t="str">
        <f aca="false">IF($A7271="","",INDEX(CARTAO_COMPRAS!$I:$I,INT((ROW()-2)/20)+2))</f>
        <v/>
      </c>
      <c r="H7271" s="4" t="str">
        <f aca="false">IF($A7271="","",EDATE(INDEX(CARTAO_COMPRAS!$J:$J,INT((ROW()-2)/20)+2),MOD(ROW()-2,20)))</f>
        <v/>
      </c>
      <c r="I7271" s="4" t="str">
        <f aca="false">IF($H7271="","",$H7271-WEEKDAY($H7271,2)+1)</f>
        <v/>
      </c>
      <c r="J7271" s="4" t="str">
        <f aca="false">IF($I7271="","",$I7271+6)</f>
        <v/>
      </c>
      <c r="K7271" s="6" t="str">
        <f aca="false">IF($H7271="","",DATE(YEAR($H7271),MONTH($H7271),1))</f>
        <v/>
      </c>
      <c r="L7271" s="0" t="str">
        <f aca="false">IF($A7271="","",INDEX(CARTAO_COMPRAS!$K:$K,INT((ROW()-2)/20)+2))</f>
        <v/>
      </c>
      <c r="M7271" s="0" t="str">
        <f aca="false">IF($A7271="","","Compra no cartão")</f>
        <v/>
      </c>
    </row>
    <row r="7272" customFormat="false" ht="13.5" hidden="false" customHeight="false" outlineLevel="0" collapsed="false">
      <c r="A7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2" s="0" t="str">
        <f aca="false">IF($A7272="","",INDEX(CARTAO_COMPRAS!$C:$C,INT((ROW()-2)/20)+2))</f>
        <v/>
      </c>
      <c r="C7272" s="0" t="str">
        <f aca="false">IF($A7272="","",INDEX(CARTAO_COMPRAS!$D:$D,INT((ROW()-2)/20)+2))</f>
        <v/>
      </c>
      <c r="D7272" s="0" t="str">
        <f aca="false">IF($A7272="","",INDEX(CARTAO_COMPRAS!$E:$E,INT((ROW()-2)/20)+2))</f>
        <v/>
      </c>
      <c r="E7272" s="0" t="str">
        <f aca="false">IF($A7272="","",INDEX(CARTAO_COMPRAS!$H:$H,INT((ROW()-2)/20)+2)+MOD(ROW()-2,20))</f>
        <v/>
      </c>
      <c r="F7272" s="0" t="str">
        <f aca="false">IF($A7272="","",INDEX(CARTAO_COMPRAS!$G:$G,INT((ROW()-2)/20)+2))</f>
        <v/>
      </c>
      <c r="G7272" s="5" t="str">
        <f aca="false">IF($A7272="","",INDEX(CARTAO_COMPRAS!$I:$I,INT((ROW()-2)/20)+2))</f>
        <v/>
      </c>
      <c r="H7272" s="4" t="str">
        <f aca="false">IF($A7272="","",EDATE(INDEX(CARTAO_COMPRAS!$J:$J,INT((ROW()-2)/20)+2),MOD(ROW()-2,20)))</f>
        <v/>
      </c>
      <c r="I7272" s="4" t="str">
        <f aca="false">IF($H7272="","",$H7272-WEEKDAY($H7272,2)+1)</f>
        <v/>
      </c>
      <c r="J7272" s="4" t="str">
        <f aca="false">IF($I7272="","",$I7272+6)</f>
        <v/>
      </c>
      <c r="K7272" s="6" t="str">
        <f aca="false">IF($H7272="","",DATE(YEAR($H7272),MONTH($H7272),1))</f>
        <v/>
      </c>
      <c r="L7272" s="0" t="str">
        <f aca="false">IF($A7272="","",INDEX(CARTAO_COMPRAS!$K:$K,INT((ROW()-2)/20)+2))</f>
        <v/>
      </c>
      <c r="M7272" s="0" t="str">
        <f aca="false">IF($A7272="","","Compra no cartão")</f>
        <v/>
      </c>
    </row>
    <row r="7273" customFormat="false" ht="13.5" hidden="false" customHeight="false" outlineLevel="0" collapsed="false">
      <c r="A7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3" s="0" t="str">
        <f aca="false">IF($A7273="","",INDEX(CARTAO_COMPRAS!$C:$C,INT((ROW()-2)/20)+2))</f>
        <v/>
      </c>
      <c r="C7273" s="0" t="str">
        <f aca="false">IF($A7273="","",INDEX(CARTAO_COMPRAS!$D:$D,INT((ROW()-2)/20)+2))</f>
        <v/>
      </c>
      <c r="D7273" s="0" t="str">
        <f aca="false">IF($A7273="","",INDEX(CARTAO_COMPRAS!$E:$E,INT((ROW()-2)/20)+2))</f>
        <v/>
      </c>
      <c r="E7273" s="0" t="str">
        <f aca="false">IF($A7273="","",INDEX(CARTAO_COMPRAS!$H:$H,INT((ROW()-2)/20)+2)+MOD(ROW()-2,20))</f>
        <v/>
      </c>
      <c r="F7273" s="0" t="str">
        <f aca="false">IF($A7273="","",INDEX(CARTAO_COMPRAS!$G:$G,INT((ROW()-2)/20)+2))</f>
        <v/>
      </c>
      <c r="G7273" s="5" t="str">
        <f aca="false">IF($A7273="","",INDEX(CARTAO_COMPRAS!$I:$I,INT((ROW()-2)/20)+2))</f>
        <v/>
      </c>
      <c r="H7273" s="4" t="str">
        <f aca="false">IF($A7273="","",EDATE(INDEX(CARTAO_COMPRAS!$J:$J,INT((ROW()-2)/20)+2),MOD(ROW()-2,20)))</f>
        <v/>
      </c>
      <c r="I7273" s="4" t="str">
        <f aca="false">IF($H7273="","",$H7273-WEEKDAY($H7273,2)+1)</f>
        <v/>
      </c>
      <c r="J7273" s="4" t="str">
        <f aca="false">IF($I7273="","",$I7273+6)</f>
        <v/>
      </c>
      <c r="K7273" s="6" t="str">
        <f aca="false">IF($H7273="","",DATE(YEAR($H7273),MONTH($H7273),1))</f>
        <v/>
      </c>
      <c r="L7273" s="0" t="str">
        <f aca="false">IF($A7273="","",INDEX(CARTAO_COMPRAS!$K:$K,INT((ROW()-2)/20)+2))</f>
        <v/>
      </c>
      <c r="M7273" s="0" t="str">
        <f aca="false">IF($A7273="","","Compra no cartão")</f>
        <v/>
      </c>
    </row>
    <row r="7274" customFormat="false" ht="13.5" hidden="false" customHeight="false" outlineLevel="0" collapsed="false">
      <c r="A7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4" s="0" t="str">
        <f aca="false">IF($A7274="","",INDEX(CARTAO_COMPRAS!$C:$C,INT((ROW()-2)/20)+2))</f>
        <v/>
      </c>
      <c r="C7274" s="0" t="str">
        <f aca="false">IF($A7274="","",INDEX(CARTAO_COMPRAS!$D:$D,INT((ROW()-2)/20)+2))</f>
        <v/>
      </c>
      <c r="D7274" s="0" t="str">
        <f aca="false">IF($A7274="","",INDEX(CARTAO_COMPRAS!$E:$E,INT((ROW()-2)/20)+2))</f>
        <v/>
      </c>
      <c r="E7274" s="0" t="str">
        <f aca="false">IF($A7274="","",INDEX(CARTAO_COMPRAS!$H:$H,INT((ROW()-2)/20)+2)+MOD(ROW()-2,20))</f>
        <v/>
      </c>
      <c r="F7274" s="0" t="str">
        <f aca="false">IF($A7274="","",INDEX(CARTAO_COMPRAS!$G:$G,INT((ROW()-2)/20)+2))</f>
        <v/>
      </c>
      <c r="G7274" s="5" t="str">
        <f aca="false">IF($A7274="","",INDEX(CARTAO_COMPRAS!$I:$I,INT((ROW()-2)/20)+2))</f>
        <v/>
      </c>
      <c r="H7274" s="4" t="str">
        <f aca="false">IF($A7274="","",EDATE(INDEX(CARTAO_COMPRAS!$J:$J,INT((ROW()-2)/20)+2),MOD(ROW()-2,20)))</f>
        <v/>
      </c>
      <c r="I7274" s="4" t="str">
        <f aca="false">IF($H7274="","",$H7274-WEEKDAY($H7274,2)+1)</f>
        <v/>
      </c>
      <c r="J7274" s="4" t="str">
        <f aca="false">IF($I7274="","",$I7274+6)</f>
        <v/>
      </c>
      <c r="K7274" s="6" t="str">
        <f aca="false">IF($H7274="","",DATE(YEAR($H7274),MONTH($H7274),1))</f>
        <v/>
      </c>
      <c r="L7274" s="0" t="str">
        <f aca="false">IF($A7274="","",INDEX(CARTAO_COMPRAS!$K:$K,INT((ROW()-2)/20)+2))</f>
        <v/>
      </c>
      <c r="M7274" s="0" t="str">
        <f aca="false">IF($A7274="","","Compra no cartão")</f>
        <v/>
      </c>
    </row>
    <row r="7275" customFormat="false" ht="13.5" hidden="false" customHeight="false" outlineLevel="0" collapsed="false">
      <c r="A7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5" s="0" t="str">
        <f aca="false">IF($A7275="","",INDEX(CARTAO_COMPRAS!$C:$C,INT((ROW()-2)/20)+2))</f>
        <v/>
      </c>
      <c r="C7275" s="0" t="str">
        <f aca="false">IF($A7275="","",INDEX(CARTAO_COMPRAS!$D:$D,INT((ROW()-2)/20)+2))</f>
        <v/>
      </c>
      <c r="D7275" s="0" t="str">
        <f aca="false">IF($A7275="","",INDEX(CARTAO_COMPRAS!$E:$E,INT((ROW()-2)/20)+2))</f>
        <v/>
      </c>
      <c r="E7275" s="0" t="str">
        <f aca="false">IF($A7275="","",INDEX(CARTAO_COMPRAS!$H:$H,INT((ROW()-2)/20)+2)+MOD(ROW()-2,20))</f>
        <v/>
      </c>
      <c r="F7275" s="0" t="str">
        <f aca="false">IF($A7275="","",INDEX(CARTAO_COMPRAS!$G:$G,INT((ROW()-2)/20)+2))</f>
        <v/>
      </c>
      <c r="G7275" s="5" t="str">
        <f aca="false">IF($A7275="","",INDEX(CARTAO_COMPRAS!$I:$I,INT((ROW()-2)/20)+2))</f>
        <v/>
      </c>
      <c r="H7275" s="4" t="str">
        <f aca="false">IF($A7275="","",EDATE(INDEX(CARTAO_COMPRAS!$J:$J,INT((ROW()-2)/20)+2),MOD(ROW()-2,20)))</f>
        <v/>
      </c>
      <c r="I7275" s="4" t="str">
        <f aca="false">IF($H7275="","",$H7275-WEEKDAY($H7275,2)+1)</f>
        <v/>
      </c>
      <c r="J7275" s="4" t="str">
        <f aca="false">IF($I7275="","",$I7275+6)</f>
        <v/>
      </c>
      <c r="K7275" s="6" t="str">
        <f aca="false">IF($H7275="","",DATE(YEAR($H7275),MONTH($H7275),1))</f>
        <v/>
      </c>
      <c r="L7275" s="0" t="str">
        <f aca="false">IF($A7275="","",INDEX(CARTAO_COMPRAS!$K:$K,INT((ROW()-2)/20)+2))</f>
        <v/>
      </c>
      <c r="M7275" s="0" t="str">
        <f aca="false">IF($A7275="","","Compra no cartão")</f>
        <v/>
      </c>
    </row>
    <row r="7276" customFormat="false" ht="13.5" hidden="false" customHeight="false" outlineLevel="0" collapsed="false">
      <c r="A7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6" s="0" t="str">
        <f aca="false">IF($A7276="","",INDEX(CARTAO_COMPRAS!$C:$C,INT((ROW()-2)/20)+2))</f>
        <v/>
      </c>
      <c r="C7276" s="0" t="str">
        <f aca="false">IF($A7276="","",INDEX(CARTAO_COMPRAS!$D:$D,INT((ROW()-2)/20)+2))</f>
        <v/>
      </c>
      <c r="D7276" s="0" t="str">
        <f aca="false">IF($A7276="","",INDEX(CARTAO_COMPRAS!$E:$E,INT((ROW()-2)/20)+2))</f>
        <v/>
      </c>
      <c r="E7276" s="0" t="str">
        <f aca="false">IF($A7276="","",INDEX(CARTAO_COMPRAS!$H:$H,INT((ROW()-2)/20)+2)+MOD(ROW()-2,20))</f>
        <v/>
      </c>
      <c r="F7276" s="0" t="str">
        <f aca="false">IF($A7276="","",INDEX(CARTAO_COMPRAS!$G:$G,INT((ROW()-2)/20)+2))</f>
        <v/>
      </c>
      <c r="G7276" s="5" t="str">
        <f aca="false">IF($A7276="","",INDEX(CARTAO_COMPRAS!$I:$I,INT((ROW()-2)/20)+2))</f>
        <v/>
      </c>
      <c r="H7276" s="4" t="str">
        <f aca="false">IF($A7276="","",EDATE(INDEX(CARTAO_COMPRAS!$J:$J,INT((ROW()-2)/20)+2),MOD(ROW()-2,20)))</f>
        <v/>
      </c>
      <c r="I7276" s="4" t="str">
        <f aca="false">IF($H7276="","",$H7276-WEEKDAY($H7276,2)+1)</f>
        <v/>
      </c>
      <c r="J7276" s="4" t="str">
        <f aca="false">IF($I7276="","",$I7276+6)</f>
        <v/>
      </c>
      <c r="K7276" s="6" t="str">
        <f aca="false">IF($H7276="","",DATE(YEAR($H7276),MONTH($H7276),1))</f>
        <v/>
      </c>
      <c r="L7276" s="0" t="str">
        <f aca="false">IF($A7276="","",INDEX(CARTAO_COMPRAS!$K:$K,INT((ROW()-2)/20)+2))</f>
        <v/>
      </c>
      <c r="M7276" s="0" t="str">
        <f aca="false">IF($A7276="","","Compra no cartão")</f>
        <v/>
      </c>
    </row>
    <row r="7277" customFormat="false" ht="13.5" hidden="false" customHeight="false" outlineLevel="0" collapsed="false">
      <c r="A7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7" s="0" t="str">
        <f aca="false">IF($A7277="","",INDEX(CARTAO_COMPRAS!$C:$C,INT((ROW()-2)/20)+2))</f>
        <v/>
      </c>
      <c r="C7277" s="0" t="str">
        <f aca="false">IF($A7277="","",INDEX(CARTAO_COMPRAS!$D:$D,INT((ROW()-2)/20)+2))</f>
        <v/>
      </c>
      <c r="D7277" s="0" t="str">
        <f aca="false">IF($A7277="","",INDEX(CARTAO_COMPRAS!$E:$E,INT((ROW()-2)/20)+2))</f>
        <v/>
      </c>
      <c r="E7277" s="0" t="str">
        <f aca="false">IF($A7277="","",INDEX(CARTAO_COMPRAS!$H:$H,INT((ROW()-2)/20)+2)+MOD(ROW()-2,20))</f>
        <v/>
      </c>
      <c r="F7277" s="0" t="str">
        <f aca="false">IF($A7277="","",INDEX(CARTAO_COMPRAS!$G:$G,INT((ROW()-2)/20)+2))</f>
        <v/>
      </c>
      <c r="G7277" s="5" t="str">
        <f aca="false">IF($A7277="","",INDEX(CARTAO_COMPRAS!$I:$I,INT((ROW()-2)/20)+2))</f>
        <v/>
      </c>
      <c r="H7277" s="4" t="str">
        <f aca="false">IF($A7277="","",EDATE(INDEX(CARTAO_COMPRAS!$J:$J,INT((ROW()-2)/20)+2),MOD(ROW()-2,20)))</f>
        <v/>
      </c>
      <c r="I7277" s="4" t="str">
        <f aca="false">IF($H7277="","",$H7277-WEEKDAY($H7277,2)+1)</f>
        <v/>
      </c>
      <c r="J7277" s="4" t="str">
        <f aca="false">IF($I7277="","",$I7277+6)</f>
        <v/>
      </c>
      <c r="K7277" s="6" t="str">
        <f aca="false">IF($H7277="","",DATE(YEAR($H7277),MONTH($H7277),1))</f>
        <v/>
      </c>
      <c r="L7277" s="0" t="str">
        <f aca="false">IF($A7277="","",INDEX(CARTAO_COMPRAS!$K:$K,INT((ROW()-2)/20)+2))</f>
        <v/>
      </c>
      <c r="M7277" s="0" t="str">
        <f aca="false">IF($A7277="","","Compra no cartão")</f>
        <v/>
      </c>
    </row>
    <row r="7278" customFormat="false" ht="13.5" hidden="false" customHeight="false" outlineLevel="0" collapsed="false">
      <c r="A7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8" s="0" t="str">
        <f aca="false">IF($A7278="","",INDEX(CARTAO_COMPRAS!$C:$C,INT((ROW()-2)/20)+2))</f>
        <v/>
      </c>
      <c r="C7278" s="0" t="str">
        <f aca="false">IF($A7278="","",INDEX(CARTAO_COMPRAS!$D:$D,INT((ROW()-2)/20)+2))</f>
        <v/>
      </c>
      <c r="D7278" s="0" t="str">
        <f aca="false">IF($A7278="","",INDEX(CARTAO_COMPRAS!$E:$E,INT((ROW()-2)/20)+2))</f>
        <v/>
      </c>
      <c r="E7278" s="0" t="str">
        <f aca="false">IF($A7278="","",INDEX(CARTAO_COMPRAS!$H:$H,INT((ROW()-2)/20)+2)+MOD(ROW()-2,20))</f>
        <v/>
      </c>
      <c r="F7278" s="0" t="str">
        <f aca="false">IF($A7278="","",INDEX(CARTAO_COMPRAS!$G:$G,INT((ROW()-2)/20)+2))</f>
        <v/>
      </c>
      <c r="G7278" s="5" t="str">
        <f aca="false">IF($A7278="","",INDEX(CARTAO_COMPRAS!$I:$I,INT((ROW()-2)/20)+2))</f>
        <v/>
      </c>
      <c r="H7278" s="4" t="str">
        <f aca="false">IF($A7278="","",EDATE(INDEX(CARTAO_COMPRAS!$J:$J,INT((ROW()-2)/20)+2),MOD(ROW()-2,20)))</f>
        <v/>
      </c>
      <c r="I7278" s="4" t="str">
        <f aca="false">IF($H7278="","",$H7278-WEEKDAY($H7278,2)+1)</f>
        <v/>
      </c>
      <c r="J7278" s="4" t="str">
        <f aca="false">IF($I7278="","",$I7278+6)</f>
        <v/>
      </c>
      <c r="K7278" s="6" t="str">
        <f aca="false">IF($H7278="","",DATE(YEAR($H7278),MONTH($H7278),1))</f>
        <v/>
      </c>
      <c r="L7278" s="0" t="str">
        <f aca="false">IF($A7278="","",INDEX(CARTAO_COMPRAS!$K:$K,INT((ROW()-2)/20)+2))</f>
        <v/>
      </c>
      <c r="M7278" s="0" t="str">
        <f aca="false">IF($A7278="","","Compra no cartão")</f>
        <v/>
      </c>
    </row>
    <row r="7279" customFormat="false" ht="13.5" hidden="false" customHeight="false" outlineLevel="0" collapsed="false">
      <c r="A7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79" s="0" t="str">
        <f aca="false">IF($A7279="","",INDEX(CARTAO_COMPRAS!$C:$C,INT((ROW()-2)/20)+2))</f>
        <v/>
      </c>
      <c r="C7279" s="0" t="str">
        <f aca="false">IF($A7279="","",INDEX(CARTAO_COMPRAS!$D:$D,INT((ROW()-2)/20)+2))</f>
        <v/>
      </c>
      <c r="D7279" s="0" t="str">
        <f aca="false">IF($A7279="","",INDEX(CARTAO_COMPRAS!$E:$E,INT((ROW()-2)/20)+2))</f>
        <v/>
      </c>
      <c r="E7279" s="0" t="str">
        <f aca="false">IF($A7279="","",INDEX(CARTAO_COMPRAS!$H:$H,INT((ROW()-2)/20)+2)+MOD(ROW()-2,20))</f>
        <v/>
      </c>
      <c r="F7279" s="0" t="str">
        <f aca="false">IF($A7279="","",INDEX(CARTAO_COMPRAS!$G:$G,INT((ROW()-2)/20)+2))</f>
        <v/>
      </c>
      <c r="G7279" s="5" t="str">
        <f aca="false">IF($A7279="","",INDEX(CARTAO_COMPRAS!$I:$I,INT((ROW()-2)/20)+2))</f>
        <v/>
      </c>
      <c r="H7279" s="4" t="str">
        <f aca="false">IF($A7279="","",EDATE(INDEX(CARTAO_COMPRAS!$J:$J,INT((ROW()-2)/20)+2),MOD(ROW()-2,20)))</f>
        <v/>
      </c>
      <c r="I7279" s="4" t="str">
        <f aca="false">IF($H7279="","",$H7279-WEEKDAY($H7279,2)+1)</f>
        <v/>
      </c>
      <c r="J7279" s="4" t="str">
        <f aca="false">IF($I7279="","",$I7279+6)</f>
        <v/>
      </c>
      <c r="K7279" s="6" t="str">
        <f aca="false">IF($H7279="","",DATE(YEAR($H7279),MONTH($H7279),1))</f>
        <v/>
      </c>
      <c r="L7279" s="0" t="str">
        <f aca="false">IF($A7279="","",INDEX(CARTAO_COMPRAS!$K:$K,INT((ROW()-2)/20)+2))</f>
        <v/>
      </c>
      <c r="M7279" s="0" t="str">
        <f aca="false">IF($A7279="","","Compra no cartão")</f>
        <v/>
      </c>
    </row>
    <row r="7280" customFormat="false" ht="13.5" hidden="false" customHeight="false" outlineLevel="0" collapsed="false">
      <c r="A7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0" s="0" t="str">
        <f aca="false">IF($A7280="","",INDEX(CARTAO_COMPRAS!$C:$C,INT((ROW()-2)/20)+2))</f>
        <v/>
      </c>
      <c r="C7280" s="0" t="str">
        <f aca="false">IF($A7280="","",INDEX(CARTAO_COMPRAS!$D:$D,INT((ROW()-2)/20)+2))</f>
        <v/>
      </c>
      <c r="D7280" s="0" t="str">
        <f aca="false">IF($A7280="","",INDEX(CARTAO_COMPRAS!$E:$E,INT((ROW()-2)/20)+2))</f>
        <v/>
      </c>
      <c r="E7280" s="0" t="str">
        <f aca="false">IF($A7280="","",INDEX(CARTAO_COMPRAS!$H:$H,INT((ROW()-2)/20)+2)+MOD(ROW()-2,20))</f>
        <v/>
      </c>
      <c r="F7280" s="0" t="str">
        <f aca="false">IF($A7280="","",INDEX(CARTAO_COMPRAS!$G:$G,INT((ROW()-2)/20)+2))</f>
        <v/>
      </c>
      <c r="G7280" s="5" t="str">
        <f aca="false">IF($A7280="","",INDEX(CARTAO_COMPRAS!$I:$I,INT((ROW()-2)/20)+2))</f>
        <v/>
      </c>
      <c r="H7280" s="4" t="str">
        <f aca="false">IF($A7280="","",EDATE(INDEX(CARTAO_COMPRAS!$J:$J,INT((ROW()-2)/20)+2),MOD(ROW()-2,20)))</f>
        <v/>
      </c>
      <c r="I7280" s="4" t="str">
        <f aca="false">IF($H7280="","",$H7280-WEEKDAY($H7280,2)+1)</f>
        <v/>
      </c>
      <c r="J7280" s="4" t="str">
        <f aca="false">IF($I7280="","",$I7280+6)</f>
        <v/>
      </c>
      <c r="K7280" s="6" t="str">
        <f aca="false">IF($H7280="","",DATE(YEAR($H7280),MONTH($H7280),1))</f>
        <v/>
      </c>
      <c r="L7280" s="0" t="str">
        <f aca="false">IF($A7280="","",INDEX(CARTAO_COMPRAS!$K:$K,INT((ROW()-2)/20)+2))</f>
        <v/>
      </c>
      <c r="M7280" s="0" t="str">
        <f aca="false">IF($A7280="","","Compra no cartão")</f>
        <v/>
      </c>
    </row>
    <row r="7281" customFormat="false" ht="13.5" hidden="false" customHeight="false" outlineLevel="0" collapsed="false">
      <c r="A7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1" s="0" t="str">
        <f aca="false">IF($A7281="","",INDEX(CARTAO_COMPRAS!$C:$C,INT((ROW()-2)/20)+2))</f>
        <v/>
      </c>
      <c r="C7281" s="0" t="str">
        <f aca="false">IF($A7281="","",INDEX(CARTAO_COMPRAS!$D:$D,INT((ROW()-2)/20)+2))</f>
        <v/>
      </c>
      <c r="D7281" s="0" t="str">
        <f aca="false">IF($A7281="","",INDEX(CARTAO_COMPRAS!$E:$E,INT((ROW()-2)/20)+2))</f>
        <v/>
      </c>
      <c r="E7281" s="0" t="str">
        <f aca="false">IF($A7281="","",INDEX(CARTAO_COMPRAS!$H:$H,INT((ROW()-2)/20)+2)+MOD(ROW()-2,20))</f>
        <v/>
      </c>
      <c r="F7281" s="0" t="str">
        <f aca="false">IF($A7281="","",INDEX(CARTAO_COMPRAS!$G:$G,INT((ROW()-2)/20)+2))</f>
        <v/>
      </c>
      <c r="G7281" s="5" t="str">
        <f aca="false">IF($A7281="","",INDEX(CARTAO_COMPRAS!$I:$I,INT((ROW()-2)/20)+2))</f>
        <v/>
      </c>
      <c r="H7281" s="4" t="str">
        <f aca="false">IF($A7281="","",EDATE(INDEX(CARTAO_COMPRAS!$J:$J,INT((ROW()-2)/20)+2),MOD(ROW()-2,20)))</f>
        <v/>
      </c>
      <c r="I7281" s="4" t="str">
        <f aca="false">IF($H7281="","",$H7281-WEEKDAY($H7281,2)+1)</f>
        <v/>
      </c>
      <c r="J7281" s="4" t="str">
        <f aca="false">IF($I7281="","",$I7281+6)</f>
        <v/>
      </c>
      <c r="K7281" s="6" t="str">
        <f aca="false">IF($H7281="","",DATE(YEAR($H7281),MONTH($H7281),1))</f>
        <v/>
      </c>
      <c r="L7281" s="0" t="str">
        <f aca="false">IF($A7281="","",INDEX(CARTAO_COMPRAS!$K:$K,INT((ROW()-2)/20)+2))</f>
        <v/>
      </c>
      <c r="M7281" s="0" t="str">
        <f aca="false">IF($A7281="","","Compra no cartão")</f>
        <v/>
      </c>
    </row>
    <row r="7282" customFormat="false" ht="13.5" hidden="false" customHeight="false" outlineLevel="0" collapsed="false">
      <c r="A72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2" s="0" t="str">
        <f aca="false">IF($A7282="","",INDEX(CARTAO_COMPRAS!$C:$C,INT((ROW()-2)/20)+2))</f>
        <v/>
      </c>
      <c r="C7282" s="0" t="str">
        <f aca="false">IF($A7282="","",INDEX(CARTAO_COMPRAS!$D:$D,INT((ROW()-2)/20)+2))</f>
        <v/>
      </c>
      <c r="D7282" s="0" t="str">
        <f aca="false">IF($A7282="","",INDEX(CARTAO_COMPRAS!$E:$E,INT((ROW()-2)/20)+2))</f>
        <v/>
      </c>
      <c r="E7282" s="0" t="str">
        <f aca="false">IF($A7282="","",INDEX(CARTAO_COMPRAS!$H:$H,INT((ROW()-2)/20)+2)+MOD(ROW()-2,20))</f>
        <v/>
      </c>
      <c r="F7282" s="0" t="str">
        <f aca="false">IF($A7282="","",INDEX(CARTAO_COMPRAS!$G:$G,INT((ROW()-2)/20)+2))</f>
        <v/>
      </c>
      <c r="G7282" s="5" t="str">
        <f aca="false">IF($A7282="","",INDEX(CARTAO_COMPRAS!$I:$I,INT((ROW()-2)/20)+2))</f>
        <v/>
      </c>
      <c r="H7282" s="4" t="str">
        <f aca="false">IF($A7282="","",EDATE(INDEX(CARTAO_COMPRAS!$J:$J,INT((ROW()-2)/20)+2),MOD(ROW()-2,20)))</f>
        <v/>
      </c>
      <c r="I7282" s="4" t="str">
        <f aca="false">IF($H7282="","",$H7282-WEEKDAY($H7282,2)+1)</f>
        <v/>
      </c>
      <c r="J7282" s="4" t="str">
        <f aca="false">IF($I7282="","",$I7282+6)</f>
        <v/>
      </c>
      <c r="K7282" s="6" t="str">
        <f aca="false">IF($H7282="","",DATE(YEAR($H7282),MONTH($H7282),1))</f>
        <v/>
      </c>
      <c r="L7282" s="0" t="str">
        <f aca="false">IF($A7282="","",INDEX(CARTAO_COMPRAS!$K:$K,INT((ROW()-2)/20)+2))</f>
        <v/>
      </c>
      <c r="M7282" s="0" t="str">
        <f aca="false">IF($A7282="","","Compra no cartão")</f>
        <v/>
      </c>
    </row>
    <row r="7283" customFormat="false" ht="13.5" hidden="false" customHeight="false" outlineLevel="0" collapsed="false">
      <c r="A7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3" s="0" t="str">
        <f aca="false">IF($A7283="","",INDEX(CARTAO_COMPRAS!$C:$C,INT((ROW()-2)/20)+2))</f>
        <v/>
      </c>
      <c r="C7283" s="0" t="str">
        <f aca="false">IF($A7283="","",INDEX(CARTAO_COMPRAS!$D:$D,INT((ROW()-2)/20)+2))</f>
        <v/>
      </c>
      <c r="D7283" s="0" t="str">
        <f aca="false">IF($A7283="","",INDEX(CARTAO_COMPRAS!$E:$E,INT((ROW()-2)/20)+2))</f>
        <v/>
      </c>
      <c r="E7283" s="0" t="str">
        <f aca="false">IF($A7283="","",INDEX(CARTAO_COMPRAS!$H:$H,INT((ROW()-2)/20)+2)+MOD(ROW()-2,20))</f>
        <v/>
      </c>
      <c r="F7283" s="0" t="str">
        <f aca="false">IF($A7283="","",INDEX(CARTAO_COMPRAS!$G:$G,INT((ROW()-2)/20)+2))</f>
        <v/>
      </c>
      <c r="G7283" s="5" t="str">
        <f aca="false">IF($A7283="","",INDEX(CARTAO_COMPRAS!$I:$I,INT((ROW()-2)/20)+2))</f>
        <v/>
      </c>
      <c r="H7283" s="4" t="str">
        <f aca="false">IF($A7283="","",EDATE(INDEX(CARTAO_COMPRAS!$J:$J,INT((ROW()-2)/20)+2),MOD(ROW()-2,20)))</f>
        <v/>
      </c>
      <c r="I7283" s="4" t="str">
        <f aca="false">IF($H7283="","",$H7283-WEEKDAY($H7283,2)+1)</f>
        <v/>
      </c>
      <c r="J7283" s="4" t="str">
        <f aca="false">IF($I7283="","",$I7283+6)</f>
        <v/>
      </c>
      <c r="K7283" s="6" t="str">
        <f aca="false">IF($H7283="","",DATE(YEAR($H7283),MONTH($H7283),1))</f>
        <v/>
      </c>
      <c r="L7283" s="0" t="str">
        <f aca="false">IF($A7283="","",INDEX(CARTAO_COMPRAS!$K:$K,INT((ROW()-2)/20)+2))</f>
        <v/>
      </c>
      <c r="M7283" s="0" t="str">
        <f aca="false">IF($A7283="","","Compra no cartão")</f>
        <v/>
      </c>
    </row>
    <row r="7284" customFormat="false" ht="13.5" hidden="false" customHeight="false" outlineLevel="0" collapsed="false">
      <c r="A7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4" s="0" t="str">
        <f aca="false">IF($A7284="","",INDEX(CARTAO_COMPRAS!$C:$C,INT((ROW()-2)/20)+2))</f>
        <v/>
      </c>
      <c r="C7284" s="0" t="str">
        <f aca="false">IF($A7284="","",INDEX(CARTAO_COMPRAS!$D:$D,INT((ROW()-2)/20)+2))</f>
        <v/>
      </c>
      <c r="D7284" s="0" t="str">
        <f aca="false">IF($A7284="","",INDEX(CARTAO_COMPRAS!$E:$E,INT((ROW()-2)/20)+2))</f>
        <v/>
      </c>
      <c r="E7284" s="0" t="str">
        <f aca="false">IF($A7284="","",INDEX(CARTAO_COMPRAS!$H:$H,INT((ROW()-2)/20)+2)+MOD(ROW()-2,20))</f>
        <v/>
      </c>
      <c r="F7284" s="0" t="str">
        <f aca="false">IF($A7284="","",INDEX(CARTAO_COMPRAS!$G:$G,INT((ROW()-2)/20)+2))</f>
        <v/>
      </c>
      <c r="G7284" s="5" t="str">
        <f aca="false">IF($A7284="","",INDEX(CARTAO_COMPRAS!$I:$I,INT((ROW()-2)/20)+2))</f>
        <v/>
      </c>
      <c r="H7284" s="4" t="str">
        <f aca="false">IF($A7284="","",EDATE(INDEX(CARTAO_COMPRAS!$J:$J,INT((ROW()-2)/20)+2),MOD(ROW()-2,20)))</f>
        <v/>
      </c>
      <c r="I7284" s="4" t="str">
        <f aca="false">IF($H7284="","",$H7284-WEEKDAY($H7284,2)+1)</f>
        <v/>
      </c>
      <c r="J7284" s="4" t="str">
        <f aca="false">IF($I7284="","",$I7284+6)</f>
        <v/>
      </c>
      <c r="K7284" s="6" t="str">
        <f aca="false">IF($H7284="","",DATE(YEAR($H7284),MONTH($H7284),1))</f>
        <v/>
      </c>
      <c r="L7284" s="0" t="str">
        <f aca="false">IF($A7284="","",INDEX(CARTAO_COMPRAS!$K:$K,INT((ROW()-2)/20)+2))</f>
        <v/>
      </c>
      <c r="M7284" s="0" t="str">
        <f aca="false">IF($A7284="","","Compra no cartão")</f>
        <v/>
      </c>
    </row>
    <row r="7285" customFormat="false" ht="13.5" hidden="false" customHeight="false" outlineLevel="0" collapsed="false">
      <c r="A7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5" s="0" t="str">
        <f aca="false">IF($A7285="","",INDEX(CARTAO_COMPRAS!$C:$C,INT((ROW()-2)/20)+2))</f>
        <v/>
      </c>
      <c r="C7285" s="0" t="str">
        <f aca="false">IF($A7285="","",INDEX(CARTAO_COMPRAS!$D:$D,INT((ROW()-2)/20)+2))</f>
        <v/>
      </c>
      <c r="D7285" s="0" t="str">
        <f aca="false">IF($A7285="","",INDEX(CARTAO_COMPRAS!$E:$E,INT((ROW()-2)/20)+2))</f>
        <v/>
      </c>
      <c r="E7285" s="0" t="str">
        <f aca="false">IF($A7285="","",INDEX(CARTAO_COMPRAS!$H:$H,INT((ROW()-2)/20)+2)+MOD(ROW()-2,20))</f>
        <v/>
      </c>
      <c r="F7285" s="0" t="str">
        <f aca="false">IF($A7285="","",INDEX(CARTAO_COMPRAS!$G:$G,INT((ROW()-2)/20)+2))</f>
        <v/>
      </c>
      <c r="G7285" s="5" t="str">
        <f aca="false">IF($A7285="","",INDEX(CARTAO_COMPRAS!$I:$I,INT((ROW()-2)/20)+2))</f>
        <v/>
      </c>
      <c r="H7285" s="4" t="str">
        <f aca="false">IF($A7285="","",EDATE(INDEX(CARTAO_COMPRAS!$J:$J,INT((ROW()-2)/20)+2),MOD(ROW()-2,20)))</f>
        <v/>
      </c>
      <c r="I7285" s="4" t="str">
        <f aca="false">IF($H7285="","",$H7285-WEEKDAY($H7285,2)+1)</f>
        <v/>
      </c>
      <c r="J7285" s="4" t="str">
        <f aca="false">IF($I7285="","",$I7285+6)</f>
        <v/>
      </c>
      <c r="K7285" s="6" t="str">
        <f aca="false">IF($H7285="","",DATE(YEAR($H7285),MONTH($H7285),1))</f>
        <v/>
      </c>
      <c r="L7285" s="0" t="str">
        <f aca="false">IF($A7285="","",INDEX(CARTAO_COMPRAS!$K:$K,INT((ROW()-2)/20)+2))</f>
        <v/>
      </c>
      <c r="M7285" s="0" t="str">
        <f aca="false">IF($A7285="","","Compra no cartão")</f>
        <v/>
      </c>
    </row>
    <row r="7286" customFormat="false" ht="13.5" hidden="false" customHeight="false" outlineLevel="0" collapsed="false">
      <c r="A7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6" s="0" t="str">
        <f aca="false">IF($A7286="","",INDEX(CARTAO_COMPRAS!$C:$C,INT((ROW()-2)/20)+2))</f>
        <v/>
      </c>
      <c r="C7286" s="0" t="str">
        <f aca="false">IF($A7286="","",INDEX(CARTAO_COMPRAS!$D:$D,INT((ROW()-2)/20)+2))</f>
        <v/>
      </c>
      <c r="D7286" s="0" t="str">
        <f aca="false">IF($A7286="","",INDEX(CARTAO_COMPRAS!$E:$E,INT((ROW()-2)/20)+2))</f>
        <v/>
      </c>
      <c r="E7286" s="0" t="str">
        <f aca="false">IF($A7286="","",INDEX(CARTAO_COMPRAS!$H:$H,INT((ROW()-2)/20)+2)+MOD(ROW()-2,20))</f>
        <v/>
      </c>
      <c r="F7286" s="0" t="str">
        <f aca="false">IF($A7286="","",INDEX(CARTAO_COMPRAS!$G:$G,INT((ROW()-2)/20)+2))</f>
        <v/>
      </c>
      <c r="G7286" s="5" t="str">
        <f aca="false">IF($A7286="","",INDEX(CARTAO_COMPRAS!$I:$I,INT((ROW()-2)/20)+2))</f>
        <v/>
      </c>
      <c r="H7286" s="4" t="str">
        <f aca="false">IF($A7286="","",EDATE(INDEX(CARTAO_COMPRAS!$J:$J,INT((ROW()-2)/20)+2),MOD(ROW()-2,20)))</f>
        <v/>
      </c>
      <c r="I7286" s="4" t="str">
        <f aca="false">IF($H7286="","",$H7286-WEEKDAY($H7286,2)+1)</f>
        <v/>
      </c>
      <c r="J7286" s="4" t="str">
        <f aca="false">IF($I7286="","",$I7286+6)</f>
        <v/>
      </c>
      <c r="K7286" s="6" t="str">
        <f aca="false">IF($H7286="","",DATE(YEAR($H7286),MONTH($H7286),1))</f>
        <v/>
      </c>
      <c r="L7286" s="0" t="str">
        <f aca="false">IF($A7286="","",INDEX(CARTAO_COMPRAS!$K:$K,INT((ROW()-2)/20)+2))</f>
        <v/>
      </c>
      <c r="M7286" s="0" t="str">
        <f aca="false">IF($A7286="","","Compra no cartão")</f>
        <v/>
      </c>
    </row>
    <row r="7287" customFormat="false" ht="13.5" hidden="false" customHeight="false" outlineLevel="0" collapsed="false">
      <c r="A7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7" s="0" t="str">
        <f aca="false">IF($A7287="","",INDEX(CARTAO_COMPRAS!$C:$C,INT((ROW()-2)/20)+2))</f>
        <v/>
      </c>
      <c r="C7287" s="0" t="str">
        <f aca="false">IF($A7287="","",INDEX(CARTAO_COMPRAS!$D:$D,INT((ROW()-2)/20)+2))</f>
        <v/>
      </c>
      <c r="D7287" s="0" t="str">
        <f aca="false">IF($A7287="","",INDEX(CARTAO_COMPRAS!$E:$E,INT((ROW()-2)/20)+2))</f>
        <v/>
      </c>
      <c r="E7287" s="0" t="str">
        <f aca="false">IF($A7287="","",INDEX(CARTAO_COMPRAS!$H:$H,INT((ROW()-2)/20)+2)+MOD(ROW()-2,20))</f>
        <v/>
      </c>
      <c r="F7287" s="0" t="str">
        <f aca="false">IF($A7287="","",INDEX(CARTAO_COMPRAS!$G:$G,INT((ROW()-2)/20)+2))</f>
        <v/>
      </c>
      <c r="G7287" s="5" t="str">
        <f aca="false">IF($A7287="","",INDEX(CARTAO_COMPRAS!$I:$I,INT((ROW()-2)/20)+2))</f>
        <v/>
      </c>
      <c r="H7287" s="4" t="str">
        <f aca="false">IF($A7287="","",EDATE(INDEX(CARTAO_COMPRAS!$J:$J,INT((ROW()-2)/20)+2),MOD(ROW()-2,20)))</f>
        <v/>
      </c>
      <c r="I7287" s="4" t="str">
        <f aca="false">IF($H7287="","",$H7287-WEEKDAY($H7287,2)+1)</f>
        <v/>
      </c>
      <c r="J7287" s="4" t="str">
        <f aca="false">IF($I7287="","",$I7287+6)</f>
        <v/>
      </c>
      <c r="K7287" s="6" t="str">
        <f aca="false">IF($H7287="","",DATE(YEAR($H7287),MONTH($H7287),1))</f>
        <v/>
      </c>
      <c r="L7287" s="0" t="str">
        <f aca="false">IF($A7287="","",INDEX(CARTAO_COMPRAS!$K:$K,INT((ROW()-2)/20)+2))</f>
        <v/>
      </c>
      <c r="M7287" s="0" t="str">
        <f aca="false">IF($A7287="","","Compra no cartão")</f>
        <v/>
      </c>
    </row>
    <row r="7288" customFormat="false" ht="13.5" hidden="false" customHeight="false" outlineLevel="0" collapsed="false">
      <c r="A7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8" s="0" t="str">
        <f aca="false">IF($A7288="","",INDEX(CARTAO_COMPRAS!$C:$C,INT((ROW()-2)/20)+2))</f>
        <v/>
      </c>
      <c r="C7288" s="0" t="str">
        <f aca="false">IF($A7288="","",INDEX(CARTAO_COMPRAS!$D:$D,INT((ROW()-2)/20)+2))</f>
        <v/>
      </c>
      <c r="D7288" s="0" t="str">
        <f aca="false">IF($A7288="","",INDEX(CARTAO_COMPRAS!$E:$E,INT((ROW()-2)/20)+2))</f>
        <v/>
      </c>
      <c r="E7288" s="0" t="str">
        <f aca="false">IF($A7288="","",INDEX(CARTAO_COMPRAS!$H:$H,INT((ROW()-2)/20)+2)+MOD(ROW()-2,20))</f>
        <v/>
      </c>
      <c r="F7288" s="0" t="str">
        <f aca="false">IF($A7288="","",INDEX(CARTAO_COMPRAS!$G:$G,INT((ROW()-2)/20)+2))</f>
        <v/>
      </c>
      <c r="G7288" s="5" t="str">
        <f aca="false">IF($A7288="","",INDEX(CARTAO_COMPRAS!$I:$I,INT((ROW()-2)/20)+2))</f>
        <v/>
      </c>
      <c r="H7288" s="4" t="str">
        <f aca="false">IF($A7288="","",EDATE(INDEX(CARTAO_COMPRAS!$J:$J,INT((ROW()-2)/20)+2),MOD(ROW()-2,20)))</f>
        <v/>
      </c>
      <c r="I7288" s="4" t="str">
        <f aca="false">IF($H7288="","",$H7288-WEEKDAY($H7288,2)+1)</f>
        <v/>
      </c>
      <c r="J7288" s="4" t="str">
        <f aca="false">IF($I7288="","",$I7288+6)</f>
        <v/>
      </c>
      <c r="K7288" s="6" t="str">
        <f aca="false">IF($H7288="","",DATE(YEAR($H7288),MONTH($H7288),1))</f>
        <v/>
      </c>
      <c r="L7288" s="0" t="str">
        <f aca="false">IF($A7288="","",INDEX(CARTAO_COMPRAS!$K:$K,INT((ROW()-2)/20)+2))</f>
        <v/>
      </c>
      <c r="M7288" s="0" t="str">
        <f aca="false">IF($A7288="","","Compra no cartão")</f>
        <v/>
      </c>
    </row>
    <row r="7289" customFormat="false" ht="13.5" hidden="false" customHeight="false" outlineLevel="0" collapsed="false">
      <c r="A7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89" s="0" t="str">
        <f aca="false">IF($A7289="","",INDEX(CARTAO_COMPRAS!$C:$C,INT((ROW()-2)/20)+2))</f>
        <v/>
      </c>
      <c r="C7289" s="0" t="str">
        <f aca="false">IF($A7289="","",INDEX(CARTAO_COMPRAS!$D:$D,INT((ROW()-2)/20)+2))</f>
        <v/>
      </c>
      <c r="D7289" s="0" t="str">
        <f aca="false">IF($A7289="","",INDEX(CARTAO_COMPRAS!$E:$E,INT((ROW()-2)/20)+2))</f>
        <v/>
      </c>
      <c r="E7289" s="0" t="str">
        <f aca="false">IF($A7289="","",INDEX(CARTAO_COMPRAS!$H:$H,INT((ROW()-2)/20)+2)+MOD(ROW()-2,20))</f>
        <v/>
      </c>
      <c r="F7289" s="0" t="str">
        <f aca="false">IF($A7289="","",INDEX(CARTAO_COMPRAS!$G:$G,INT((ROW()-2)/20)+2))</f>
        <v/>
      </c>
      <c r="G7289" s="5" t="str">
        <f aca="false">IF($A7289="","",INDEX(CARTAO_COMPRAS!$I:$I,INT((ROW()-2)/20)+2))</f>
        <v/>
      </c>
      <c r="H7289" s="4" t="str">
        <f aca="false">IF($A7289="","",EDATE(INDEX(CARTAO_COMPRAS!$J:$J,INT((ROW()-2)/20)+2),MOD(ROW()-2,20)))</f>
        <v/>
      </c>
      <c r="I7289" s="4" t="str">
        <f aca="false">IF($H7289="","",$H7289-WEEKDAY($H7289,2)+1)</f>
        <v/>
      </c>
      <c r="J7289" s="4" t="str">
        <f aca="false">IF($I7289="","",$I7289+6)</f>
        <v/>
      </c>
      <c r="K7289" s="6" t="str">
        <f aca="false">IF($H7289="","",DATE(YEAR($H7289),MONTH($H7289),1))</f>
        <v/>
      </c>
      <c r="L7289" s="0" t="str">
        <f aca="false">IF($A7289="","",INDEX(CARTAO_COMPRAS!$K:$K,INT((ROW()-2)/20)+2))</f>
        <v/>
      </c>
      <c r="M7289" s="0" t="str">
        <f aca="false">IF($A7289="","","Compra no cartão")</f>
        <v/>
      </c>
    </row>
    <row r="7290" customFormat="false" ht="13.5" hidden="false" customHeight="false" outlineLevel="0" collapsed="false">
      <c r="A7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0" s="0" t="str">
        <f aca="false">IF($A7290="","",INDEX(CARTAO_COMPRAS!$C:$C,INT((ROW()-2)/20)+2))</f>
        <v/>
      </c>
      <c r="C7290" s="0" t="str">
        <f aca="false">IF($A7290="","",INDEX(CARTAO_COMPRAS!$D:$D,INT((ROW()-2)/20)+2))</f>
        <v/>
      </c>
      <c r="D7290" s="0" t="str">
        <f aca="false">IF($A7290="","",INDEX(CARTAO_COMPRAS!$E:$E,INT((ROW()-2)/20)+2))</f>
        <v/>
      </c>
      <c r="E7290" s="0" t="str">
        <f aca="false">IF($A7290="","",INDEX(CARTAO_COMPRAS!$H:$H,INT((ROW()-2)/20)+2)+MOD(ROW()-2,20))</f>
        <v/>
      </c>
      <c r="F7290" s="0" t="str">
        <f aca="false">IF($A7290="","",INDEX(CARTAO_COMPRAS!$G:$G,INT((ROW()-2)/20)+2))</f>
        <v/>
      </c>
      <c r="G7290" s="5" t="str">
        <f aca="false">IF($A7290="","",INDEX(CARTAO_COMPRAS!$I:$I,INT((ROW()-2)/20)+2))</f>
        <v/>
      </c>
      <c r="H7290" s="4" t="str">
        <f aca="false">IF($A7290="","",EDATE(INDEX(CARTAO_COMPRAS!$J:$J,INT((ROW()-2)/20)+2),MOD(ROW()-2,20)))</f>
        <v/>
      </c>
      <c r="I7290" s="4" t="str">
        <f aca="false">IF($H7290="","",$H7290-WEEKDAY($H7290,2)+1)</f>
        <v/>
      </c>
      <c r="J7290" s="4" t="str">
        <f aca="false">IF($I7290="","",$I7290+6)</f>
        <v/>
      </c>
      <c r="K7290" s="6" t="str">
        <f aca="false">IF($H7290="","",DATE(YEAR($H7290),MONTH($H7290),1))</f>
        <v/>
      </c>
      <c r="L7290" s="0" t="str">
        <f aca="false">IF($A7290="","",INDEX(CARTAO_COMPRAS!$K:$K,INT((ROW()-2)/20)+2))</f>
        <v/>
      </c>
      <c r="M7290" s="0" t="str">
        <f aca="false">IF($A7290="","","Compra no cartão")</f>
        <v/>
      </c>
    </row>
    <row r="7291" customFormat="false" ht="13.5" hidden="false" customHeight="false" outlineLevel="0" collapsed="false">
      <c r="A7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1" s="0" t="str">
        <f aca="false">IF($A7291="","",INDEX(CARTAO_COMPRAS!$C:$C,INT((ROW()-2)/20)+2))</f>
        <v/>
      </c>
      <c r="C7291" s="0" t="str">
        <f aca="false">IF($A7291="","",INDEX(CARTAO_COMPRAS!$D:$D,INT((ROW()-2)/20)+2))</f>
        <v/>
      </c>
      <c r="D7291" s="0" t="str">
        <f aca="false">IF($A7291="","",INDEX(CARTAO_COMPRAS!$E:$E,INT((ROW()-2)/20)+2))</f>
        <v/>
      </c>
      <c r="E7291" s="0" t="str">
        <f aca="false">IF($A7291="","",INDEX(CARTAO_COMPRAS!$H:$H,INT((ROW()-2)/20)+2)+MOD(ROW()-2,20))</f>
        <v/>
      </c>
      <c r="F7291" s="0" t="str">
        <f aca="false">IF($A7291="","",INDEX(CARTAO_COMPRAS!$G:$G,INT((ROW()-2)/20)+2))</f>
        <v/>
      </c>
      <c r="G7291" s="5" t="str">
        <f aca="false">IF($A7291="","",INDEX(CARTAO_COMPRAS!$I:$I,INT((ROW()-2)/20)+2))</f>
        <v/>
      </c>
      <c r="H7291" s="4" t="str">
        <f aca="false">IF($A7291="","",EDATE(INDEX(CARTAO_COMPRAS!$J:$J,INT((ROW()-2)/20)+2),MOD(ROW()-2,20)))</f>
        <v/>
      </c>
      <c r="I7291" s="4" t="str">
        <f aca="false">IF($H7291="","",$H7291-WEEKDAY($H7291,2)+1)</f>
        <v/>
      </c>
      <c r="J7291" s="4" t="str">
        <f aca="false">IF($I7291="","",$I7291+6)</f>
        <v/>
      </c>
      <c r="K7291" s="6" t="str">
        <f aca="false">IF($H7291="","",DATE(YEAR($H7291),MONTH($H7291),1))</f>
        <v/>
      </c>
      <c r="L7291" s="0" t="str">
        <f aca="false">IF($A7291="","",INDEX(CARTAO_COMPRAS!$K:$K,INT((ROW()-2)/20)+2))</f>
        <v/>
      </c>
      <c r="M7291" s="0" t="str">
        <f aca="false">IF($A7291="","","Compra no cartão")</f>
        <v/>
      </c>
    </row>
    <row r="7292" customFormat="false" ht="13.5" hidden="false" customHeight="false" outlineLevel="0" collapsed="false">
      <c r="A7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2" s="0" t="str">
        <f aca="false">IF($A7292="","",INDEX(CARTAO_COMPRAS!$C:$C,INT((ROW()-2)/20)+2))</f>
        <v/>
      </c>
      <c r="C7292" s="0" t="str">
        <f aca="false">IF($A7292="","",INDEX(CARTAO_COMPRAS!$D:$D,INT((ROW()-2)/20)+2))</f>
        <v/>
      </c>
      <c r="D7292" s="0" t="str">
        <f aca="false">IF($A7292="","",INDEX(CARTAO_COMPRAS!$E:$E,INT((ROW()-2)/20)+2))</f>
        <v/>
      </c>
      <c r="E7292" s="0" t="str">
        <f aca="false">IF($A7292="","",INDEX(CARTAO_COMPRAS!$H:$H,INT((ROW()-2)/20)+2)+MOD(ROW()-2,20))</f>
        <v/>
      </c>
      <c r="F7292" s="0" t="str">
        <f aca="false">IF($A7292="","",INDEX(CARTAO_COMPRAS!$G:$G,INT((ROW()-2)/20)+2))</f>
        <v/>
      </c>
      <c r="G7292" s="5" t="str">
        <f aca="false">IF($A7292="","",INDEX(CARTAO_COMPRAS!$I:$I,INT((ROW()-2)/20)+2))</f>
        <v/>
      </c>
      <c r="H7292" s="4" t="str">
        <f aca="false">IF($A7292="","",EDATE(INDEX(CARTAO_COMPRAS!$J:$J,INT((ROW()-2)/20)+2),MOD(ROW()-2,20)))</f>
        <v/>
      </c>
      <c r="I7292" s="4" t="str">
        <f aca="false">IF($H7292="","",$H7292-WEEKDAY($H7292,2)+1)</f>
        <v/>
      </c>
      <c r="J7292" s="4" t="str">
        <f aca="false">IF($I7292="","",$I7292+6)</f>
        <v/>
      </c>
      <c r="K7292" s="6" t="str">
        <f aca="false">IF($H7292="","",DATE(YEAR($H7292),MONTH($H7292),1))</f>
        <v/>
      </c>
      <c r="L7292" s="0" t="str">
        <f aca="false">IF($A7292="","",INDEX(CARTAO_COMPRAS!$K:$K,INT((ROW()-2)/20)+2))</f>
        <v/>
      </c>
      <c r="M7292" s="0" t="str">
        <f aca="false">IF($A7292="","","Compra no cartão")</f>
        <v/>
      </c>
    </row>
    <row r="7293" customFormat="false" ht="13.5" hidden="false" customHeight="false" outlineLevel="0" collapsed="false">
      <c r="A7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3" s="0" t="str">
        <f aca="false">IF($A7293="","",INDEX(CARTAO_COMPRAS!$C:$C,INT((ROW()-2)/20)+2))</f>
        <v/>
      </c>
      <c r="C7293" s="0" t="str">
        <f aca="false">IF($A7293="","",INDEX(CARTAO_COMPRAS!$D:$D,INT((ROW()-2)/20)+2))</f>
        <v/>
      </c>
      <c r="D7293" s="0" t="str">
        <f aca="false">IF($A7293="","",INDEX(CARTAO_COMPRAS!$E:$E,INT((ROW()-2)/20)+2))</f>
        <v/>
      </c>
      <c r="E7293" s="0" t="str">
        <f aca="false">IF($A7293="","",INDEX(CARTAO_COMPRAS!$H:$H,INT((ROW()-2)/20)+2)+MOD(ROW()-2,20))</f>
        <v/>
      </c>
      <c r="F7293" s="0" t="str">
        <f aca="false">IF($A7293="","",INDEX(CARTAO_COMPRAS!$G:$G,INT((ROW()-2)/20)+2))</f>
        <v/>
      </c>
      <c r="G7293" s="5" t="str">
        <f aca="false">IF($A7293="","",INDEX(CARTAO_COMPRAS!$I:$I,INT((ROW()-2)/20)+2))</f>
        <v/>
      </c>
      <c r="H7293" s="4" t="str">
        <f aca="false">IF($A7293="","",EDATE(INDEX(CARTAO_COMPRAS!$J:$J,INT((ROW()-2)/20)+2),MOD(ROW()-2,20)))</f>
        <v/>
      </c>
      <c r="I7293" s="4" t="str">
        <f aca="false">IF($H7293="","",$H7293-WEEKDAY($H7293,2)+1)</f>
        <v/>
      </c>
      <c r="J7293" s="4" t="str">
        <f aca="false">IF($I7293="","",$I7293+6)</f>
        <v/>
      </c>
      <c r="K7293" s="6" t="str">
        <f aca="false">IF($H7293="","",DATE(YEAR($H7293),MONTH($H7293),1))</f>
        <v/>
      </c>
      <c r="L7293" s="0" t="str">
        <f aca="false">IF($A7293="","",INDEX(CARTAO_COMPRAS!$K:$K,INT((ROW()-2)/20)+2))</f>
        <v/>
      </c>
      <c r="M7293" s="0" t="str">
        <f aca="false">IF($A7293="","","Compra no cartão")</f>
        <v/>
      </c>
    </row>
    <row r="7294" customFormat="false" ht="13.5" hidden="false" customHeight="false" outlineLevel="0" collapsed="false">
      <c r="A7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4" s="0" t="str">
        <f aca="false">IF($A7294="","",INDEX(CARTAO_COMPRAS!$C:$C,INT((ROW()-2)/20)+2))</f>
        <v/>
      </c>
      <c r="C7294" s="0" t="str">
        <f aca="false">IF($A7294="","",INDEX(CARTAO_COMPRAS!$D:$D,INT((ROW()-2)/20)+2))</f>
        <v/>
      </c>
      <c r="D7294" s="0" t="str">
        <f aca="false">IF($A7294="","",INDEX(CARTAO_COMPRAS!$E:$E,INT((ROW()-2)/20)+2))</f>
        <v/>
      </c>
      <c r="E7294" s="0" t="str">
        <f aca="false">IF($A7294="","",INDEX(CARTAO_COMPRAS!$H:$H,INT((ROW()-2)/20)+2)+MOD(ROW()-2,20))</f>
        <v/>
      </c>
      <c r="F7294" s="0" t="str">
        <f aca="false">IF($A7294="","",INDEX(CARTAO_COMPRAS!$G:$G,INT((ROW()-2)/20)+2))</f>
        <v/>
      </c>
      <c r="G7294" s="5" t="str">
        <f aca="false">IF($A7294="","",INDEX(CARTAO_COMPRAS!$I:$I,INT((ROW()-2)/20)+2))</f>
        <v/>
      </c>
      <c r="H7294" s="4" t="str">
        <f aca="false">IF($A7294="","",EDATE(INDEX(CARTAO_COMPRAS!$J:$J,INT((ROW()-2)/20)+2),MOD(ROW()-2,20)))</f>
        <v/>
      </c>
      <c r="I7294" s="4" t="str">
        <f aca="false">IF($H7294="","",$H7294-WEEKDAY($H7294,2)+1)</f>
        <v/>
      </c>
      <c r="J7294" s="4" t="str">
        <f aca="false">IF($I7294="","",$I7294+6)</f>
        <v/>
      </c>
      <c r="K7294" s="6" t="str">
        <f aca="false">IF($H7294="","",DATE(YEAR($H7294),MONTH($H7294),1))</f>
        <v/>
      </c>
      <c r="L7294" s="0" t="str">
        <f aca="false">IF($A7294="","",INDEX(CARTAO_COMPRAS!$K:$K,INT((ROW()-2)/20)+2))</f>
        <v/>
      </c>
      <c r="M7294" s="0" t="str">
        <f aca="false">IF($A7294="","","Compra no cartão")</f>
        <v/>
      </c>
    </row>
    <row r="7295" customFormat="false" ht="13.5" hidden="false" customHeight="false" outlineLevel="0" collapsed="false">
      <c r="A7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5" s="0" t="str">
        <f aca="false">IF($A7295="","",INDEX(CARTAO_COMPRAS!$C:$C,INT((ROW()-2)/20)+2))</f>
        <v/>
      </c>
      <c r="C7295" s="0" t="str">
        <f aca="false">IF($A7295="","",INDEX(CARTAO_COMPRAS!$D:$D,INT((ROW()-2)/20)+2))</f>
        <v/>
      </c>
      <c r="D7295" s="0" t="str">
        <f aca="false">IF($A7295="","",INDEX(CARTAO_COMPRAS!$E:$E,INT((ROW()-2)/20)+2))</f>
        <v/>
      </c>
      <c r="E7295" s="0" t="str">
        <f aca="false">IF($A7295="","",INDEX(CARTAO_COMPRAS!$H:$H,INT((ROW()-2)/20)+2)+MOD(ROW()-2,20))</f>
        <v/>
      </c>
      <c r="F7295" s="0" t="str">
        <f aca="false">IF($A7295="","",INDEX(CARTAO_COMPRAS!$G:$G,INT((ROW()-2)/20)+2))</f>
        <v/>
      </c>
      <c r="G7295" s="5" t="str">
        <f aca="false">IF($A7295="","",INDEX(CARTAO_COMPRAS!$I:$I,INT((ROW()-2)/20)+2))</f>
        <v/>
      </c>
      <c r="H7295" s="4" t="str">
        <f aca="false">IF($A7295="","",EDATE(INDEX(CARTAO_COMPRAS!$J:$J,INT((ROW()-2)/20)+2),MOD(ROW()-2,20)))</f>
        <v/>
      </c>
      <c r="I7295" s="4" t="str">
        <f aca="false">IF($H7295="","",$H7295-WEEKDAY($H7295,2)+1)</f>
        <v/>
      </c>
      <c r="J7295" s="4" t="str">
        <f aca="false">IF($I7295="","",$I7295+6)</f>
        <v/>
      </c>
      <c r="K7295" s="6" t="str">
        <f aca="false">IF($H7295="","",DATE(YEAR($H7295),MONTH($H7295),1))</f>
        <v/>
      </c>
      <c r="L7295" s="0" t="str">
        <f aca="false">IF($A7295="","",INDEX(CARTAO_COMPRAS!$K:$K,INT((ROW()-2)/20)+2))</f>
        <v/>
      </c>
      <c r="M7295" s="0" t="str">
        <f aca="false">IF($A7295="","","Compra no cartão")</f>
        <v/>
      </c>
    </row>
    <row r="7296" customFormat="false" ht="13.5" hidden="false" customHeight="false" outlineLevel="0" collapsed="false">
      <c r="A7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6" s="0" t="str">
        <f aca="false">IF($A7296="","",INDEX(CARTAO_COMPRAS!$C:$C,INT((ROW()-2)/20)+2))</f>
        <v/>
      </c>
      <c r="C7296" s="0" t="str">
        <f aca="false">IF($A7296="","",INDEX(CARTAO_COMPRAS!$D:$D,INT((ROW()-2)/20)+2))</f>
        <v/>
      </c>
      <c r="D7296" s="0" t="str">
        <f aca="false">IF($A7296="","",INDEX(CARTAO_COMPRAS!$E:$E,INT((ROW()-2)/20)+2))</f>
        <v/>
      </c>
      <c r="E7296" s="0" t="str">
        <f aca="false">IF($A7296="","",INDEX(CARTAO_COMPRAS!$H:$H,INT((ROW()-2)/20)+2)+MOD(ROW()-2,20))</f>
        <v/>
      </c>
      <c r="F7296" s="0" t="str">
        <f aca="false">IF($A7296="","",INDEX(CARTAO_COMPRAS!$G:$G,INT((ROW()-2)/20)+2))</f>
        <v/>
      </c>
      <c r="G7296" s="5" t="str">
        <f aca="false">IF($A7296="","",INDEX(CARTAO_COMPRAS!$I:$I,INT((ROW()-2)/20)+2))</f>
        <v/>
      </c>
      <c r="H7296" s="4" t="str">
        <f aca="false">IF($A7296="","",EDATE(INDEX(CARTAO_COMPRAS!$J:$J,INT((ROW()-2)/20)+2),MOD(ROW()-2,20)))</f>
        <v/>
      </c>
      <c r="I7296" s="4" t="str">
        <f aca="false">IF($H7296="","",$H7296-WEEKDAY($H7296,2)+1)</f>
        <v/>
      </c>
      <c r="J7296" s="4" t="str">
        <f aca="false">IF($I7296="","",$I7296+6)</f>
        <v/>
      </c>
      <c r="K7296" s="6" t="str">
        <f aca="false">IF($H7296="","",DATE(YEAR($H7296),MONTH($H7296),1))</f>
        <v/>
      </c>
      <c r="L7296" s="0" t="str">
        <f aca="false">IF($A7296="","",INDEX(CARTAO_COMPRAS!$K:$K,INT((ROW()-2)/20)+2))</f>
        <v/>
      </c>
      <c r="M7296" s="0" t="str">
        <f aca="false">IF($A7296="","","Compra no cartão")</f>
        <v/>
      </c>
    </row>
    <row r="7297" customFormat="false" ht="13.5" hidden="false" customHeight="false" outlineLevel="0" collapsed="false">
      <c r="A7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7" s="0" t="str">
        <f aca="false">IF($A7297="","",INDEX(CARTAO_COMPRAS!$C:$C,INT((ROW()-2)/20)+2))</f>
        <v/>
      </c>
      <c r="C7297" s="0" t="str">
        <f aca="false">IF($A7297="","",INDEX(CARTAO_COMPRAS!$D:$D,INT((ROW()-2)/20)+2))</f>
        <v/>
      </c>
      <c r="D7297" s="0" t="str">
        <f aca="false">IF($A7297="","",INDEX(CARTAO_COMPRAS!$E:$E,INT((ROW()-2)/20)+2))</f>
        <v/>
      </c>
      <c r="E7297" s="0" t="str">
        <f aca="false">IF($A7297="","",INDEX(CARTAO_COMPRAS!$H:$H,INT((ROW()-2)/20)+2)+MOD(ROW()-2,20))</f>
        <v/>
      </c>
      <c r="F7297" s="0" t="str">
        <f aca="false">IF($A7297="","",INDEX(CARTAO_COMPRAS!$G:$G,INT((ROW()-2)/20)+2))</f>
        <v/>
      </c>
      <c r="G7297" s="5" t="str">
        <f aca="false">IF($A7297="","",INDEX(CARTAO_COMPRAS!$I:$I,INT((ROW()-2)/20)+2))</f>
        <v/>
      </c>
      <c r="H7297" s="4" t="str">
        <f aca="false">IF($A7297="","",EDATE(INDEX(CARTAO_COMPRAS!$J:$J,INT((ROW()-2)/20)+2),MOD(ROW()-2,20)))</f>
        <v/>
      </c>
      <c r="I7297" s="4" t="str">
        <f aca="false">IF($H7297="","",$H7297-WEEKDAY($H7297,2)+1)</f>
        <v/>
      </c>
      <c r="J7297" s="4" t="str">
        <f aca="false">IF($I7297="","",$I7297+6)</f>
        <v/>
      </c>
      <c r="K7297" s="6" t="str">
        <f aca="false">IF($H7297="","",DATE(YEAR($H7297),MONTH($H7297),1))</f>
        <v/>
      </c>
      <c r="L7297" s="0" t="str">
        <f aca="false">IF($A7297="","",INDEX(CARTAO_COMPRAS!$K:$K,INT((ROW()-2)/20)+2))</f>
        <v/>
      </c>
      <c r="M7297" s="0" t="str">
        <f aca="false">IF($A7297="","","Compra no cartão")</f>
        <v/>
      </c>
    </row>
    <row r="7298" customFormat="false" ht="13.5" hidden="false" customHeight="false" outlineLevel="0" collapsed="false">
      <c r="A7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8" s="0" t="str">
        <f aca="false">IF($A7298="","",INDEX(CARTAO_COMPRAS!$C:$C,INT((ROW()-2)/20)+2))</f>
        <v/>
      </c>
      <c r="C7298" s="0" t="str">
        <f aca="false">IF($A7298="","",INDEX(CARTAO_COMPRAS!$D:$D,INT((ROW()-2)/20)+2))</f>
        <v/>
      </c>
      <c r="D7298" s="0" t="str">
        <f aca="false">IF($A7298="","",INDEX(CARTAO_COMPRAS!$E:$E,INT((ROW()-2)/20)+2))</f>
        <v/>
      </c>
      <c r="E7298" s="0" t="str">
        <f aca="false">IF($A7298="","",INDEX(CARTAO_COMPRAS!$H:$H,INT((ROW()-2)/20)+2)+MOD(ROW()-2,20))</f>
        <v/>
      </c>
      <c r="F7298" s="0" t="str">
        <f aca="false">IF($A7298="","",INDEX(CARTAO_COMPRAS!$G:$G,INT((ROW()-2)/20)+2))</f>
        <v/>
      </c>
      <c r="G7298" s="5" t="str">
        <f aca="false">IF($A7298="","",INDEX(CARTAO_COMPRAS!$I:$I,INT((ROW()-2)/20)+2))</f>
        <v/>
      </c>
      <c r="H7298" s="4" t="str">
        <f aca="false">IF($A7298="","",EDATE(INDEX(CARTAO_COMPRAS!$J:$J,INT((ROW()-2)/20)+2),MOD(ROW()-2,20)))</f>
        <v/>
      </c>
      <c r="I7298" s="4" t="str">
        <f aca="false">IF($H7298="","",$H7298-WEEKDAY($H7298,2)+1)</f>
        <v/>
      </c>
      <c r="J7298" s="4" t="str">
        <f aca="false">IF($I7298="","",$I7298+6)</f>
        <v/>
      </c>
      <c r="K7298" s="6" t="str">
        <f aca="false">IF($H7298="","",DATE(YEAR($H7298),MONTH($H7298),1))</f>
        <v/>
      </c>
      <c r="L7298" s="0" t="str">
        <f aca="false">IF($A7298="","",INDEX(CARTAO_COMPRAS!$K:$K,INT((ROW()-2)/20)+2))</f>
        <v/>
      </c>
      <c r="M7298" s="0" t="str">
        <f aca="false">IF($A7298="","","Compra no cartão")</f>
        <v/>
      </c>
    </row>
    <row r="7299" customFormat="false" ht="13.5" hidden="false" customHeight="false" outlineLevel="0" collapsed="false">
      <c r="A7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299" s="0" t="str">
        <f aca="false">IF($A7299="","",INDEX(CARTAO_COMPRAS!$C:$C,INT((ROW()-2)/20)+2))</f>
        <v/>
      </c>
      <c r="C7299" s="0" t="str">
        <f aca="false">IF($A7299="","",INDEX(CARTAO_COMPRAS!$D:$D,INT((ROW()-2)/20)+2))</f>
        <v/>
      </c>
      <c r="D7299" s="0" t="str">
        <f aca="false">IF($A7299="","",INDEX(CARTAO_COMPRAS!$E:$E,INT((ROW()-2)/20)+2))</f>
        <v/>
      </c>
      <c r="E7299" s="0" t="str">
        <f aca="false">IF($A7299="","",INDEX(CARTAO_COMPRAS!$H:$H,INT((ROW()-2)/20)+2)+MOD(ROW()-2,20))</f>
        <v/>
      </c>
      <c r="F7299" s="0" t="str">
        <f aca="false">IF($A7299="","",INDEX(CARTAO_COMPRAS!$G:$G,INT((ROW()-2)/20)+2))</f>
        <v/>
      </c>
      <c r="G7299" s="5" t="str">
        <f aca="false">IF($A7299="","",INDEX(CARTAO_COMPRAS!$I:$I,INT((ROW()-2)/20)+2))</f>
        <v/>
      </c>
      <c r="H7299" s="4" t="str">
        <f aca="false">IF($A7299="","",EDATE(INDEX(CARTAO_COMPRAS!$J:$J,INT((ROW()-2)/20)+2),MOD(ROW()-2,20)))</f>
        <v/>
      </c>
      <c r="I7299" s="4" t="str">
        <f aca="false">IF($H7299="","",$H7299-WEEKDAY($H7299,2)+1)</f>
        <v/>
      </c>
      <c r="J7299" s="4" t="str">
        <f aca="false">IF($I7299="","",$I7299+6)</f>
        <v/>
      </c>
      <c r="K7299" s="6" t="str">
        <f aca="false">IF($H7299="","",DATE(YEAR($H7299),MONTH($H7299),1))</f>
        <v/>
      </c>
      <c r="L7299" s="0" t="str">
        <f aca="false">IF($A7299="","",INDEX(CARTAO_COMPRAS!$K:$K,INT((ROW()-2)/20)+2))</f>
        <v/>
      </c>
      <c r="M7299" s="0" t="str">
        <f aca="false">IF($A7299="","","Compra no cartão")</f>
        <v/>
      </c>
    </row>
    <row r="7300" customFormat="false" ht="13.5" hidden="false" customHeight="false" outlineLevel="0" collapsed="false">
      <c r="A7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0" s="0" t="str">
        <f aca="false">IF($A7300="","",INDEX(CARTAO_COMPRAS!$C:$C,INT((ROW()-2)/20)+2))</f>
        <v/>
      </c>
      <c r="C7300" s="0" t="str">
        <f aca="false">IF($A7300="","",INDEX(CARTAO_COMPRAS!$D:$D,INT((ROW()-2)/20)+2))</f>
        <v/>
      </c>
      <c r="D7300" s="0" t="str">
        <f aca="false">IF($A7300="","",INDEX(CARTAO_COMPRAS!$E:$E,INT((ROW()-2)/20)+2))</f>
        <v/>
      </c>
      <c r="E7300" s="0" t="str">
        <f aca="false">IF($A7300="","",INDEX(CARTAO_COMPRAS!$H:$H,INT((ROW()-2)/20)+2)+MOD(ROW()-2,20))</f>
        <v/>
      </c>
      <c r="F7300" s="0" t="str">
        <f aca="false">IF($A7300="","",INDEX(CARTAO_COMPRAS!$G:$G,INT((ROW()-2)/20)+2))</f>
        <v/>
      </c>
      <c r="G7300" s="5" t="str">
        <f aca="false">IF($A7300="","",INDEX(CARTAO_COMPRAS!$I:$I,INT((ROW()-2)/20)+2))</f>
        <v/>
      </c>
      <c r="H7300" s="4" t="str">
        <f aca="false">IF($A7300="","",EDATE(INDEX(CARTAO_COMPRAS!$J:$J,INT((ROW()-2)/20)+2),MOD(ROW()-2,20)))</f>
        <v/>
      </c>
      <c r="I7300" s="4" t="str">
        <f aca="false">IF($H7300="","",$H7300-WEEKDAY($H7300,2)+1)</f>
        <v/>
      </c>
      <c r="J7300" s="4" t="str">
        <f aca="false">IF($I7300="","",$I7300+6)</f>
        <v/>
      </c>
      <c r="K7300" s="6" t="str">
        <f aca="false">IF($H7300="","",DATE(YEAR($H7300),MONTH($H7300),1))</f>
        <v/>
      </c>
      <c r="L7300" s="0" t="str">
        <f aca="false">IF($A7300="","",INDEX(CARTAO_COMPRAS!$K:$K,INT((ROW()-2)/20)+2))</f>
        <v/>
      </c>
      <c r="M7300" s="0" t="str">
        <f aca="false">IF($A7300="","","Compra no cartão")</f>
        <v/>
      </c>
    </row>
    <row r="7301" customFormat="false" ht="13.5" hidden="false" customHeight="false" outlineLevel="0" collapsed="false">
      <c r="A7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1" s="0" t="str">
        <f aca="false">IF($A7301="","",INDEX(CARTAO_COMPRAS!$C:$C,INT((ROW()-2)/20)+2))</f>
        <v/>
      </c>
      <c r="C7301" s="0" t="str">
        <f aca="false">IF($A7301="","",INDEX(CARTAO_COMPRAS!$D:$D,INT((ROW()-2)/20)+2))</f>
        <v/>
      </c>
      <c r="D7301" s="0" t="str">
        <f aca="false">IF($A7301="","",INDEX(CARTAO_COMPRAS!$E:$E,INT((ROW()-2)/20)+2))</f>
        <v/>
      </c>
      <c r="E7301" s="0" t="str">
        <f aca="false">IF($A7301="","",INDEX(CARTAO_COMPRAS!$H:$H,INT((ROW()-2)/20)+2)+MOD(ROW()-2,20))</f>
        <v/>
      </c>
      <c r="F7301" s="0" t="str">
        <f aca="false">IF($A7301="","",INDEX(CARTAO_COMPRAS!$G:$G,INT((ROW()-2)/20)+2))</f>
        <v/>
      </c>
      <c r="G7301" s="5" t="str">
        <f aca="false">IF($A7301="","",INDEX(CARTAO_COMPRAS!$I:$I,INT((ROW()-2)/20)+2))</f>
        <v/>
      </c>
      <c r="H7301" s="4" t="str">
        <f aca="false">IF($A7301="","",EDATE(INDEX(CARTAO_COMPRAS!$J:$J,INT((ROW()-2)/20)+2),MOD(ROW()-2,20)))</f>
        <v/>
      </c>
      <c r="I7301" s="4" t="str">
        <f aca="false">IF($H7301="","",$H7301-WEEKDAY($H7301,2)+1)</f>
        <v/>
      </c>
      <c r="J7301" s="4" t="str">
        <f aca="false">IF($I7301="","",$I7301+6)</f>
        <v/>
      </c>
      <c r="K7301" s="6" t="str">
        <f aca="false">IF($H7301="","",DATE(YEAR($H7301),MONTH($H7301),1))</f>
        <v/>
      </c>
      <c r="L7301" s="0" t="str">
        <f aca="false">IF($A7301="","",INDEX(CARTAO_COMPRAS!$K:$K,INT((ROW()-2)/20)+2))</f>
        <v/>
      </c>
      <c r="M7301" s="0" t="str">
        <f aca="false">IF($A7301="","","Compra no cartão")</f>
        <v/>
      </c>
    </row>
    <row r="7302" customFormat="false" ht="13.5" hidden="false" customHeight="false" outlineLevel="0" collapsed="false">
      <c r="A73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2" s="0" t="str">
        <f aca="false">IF($A7302="","",INDEX(CARTAO_COMPRAS!$C:$C,INT((ROW()-2)/20)+2))</f>
        <v/>
      </c>
      <c r="C7302" s="0" t="str">
        <f aca="false">IF($A7302="","",INDEX(CARTAO_COMPRAS!$D:$D,INT((ROW()-2)/20)+2))</f>
        <v/>
      </c>
      <c r="D7302" s="0" t="str">
        <f aca="false">IF($A7302="","",INDEX(CARTAO_COMPRAS!$E:$E,INT((ROW()-2)/20)+2))</f>
        <v/>
      </c>
      <c r="E7302" s="0" t="str">
        <f aca="false">IF($A7302="","",INDEX(CARTAO_COMPRAS!$H:$H,INT((ROW()-2)/20)+2)+MOD(ROW()-2,20))</f>
        <v/>
      </c>
      <c r="F7302" s="0" t="str">
        <f aca="false">IF($A7302="","",INDEX(CARTAO_COMPRAS!$G:$G,INT((ROW()-2)/20)+2))</f>
        <v/>
      </c>
      <c r="G7302" s="5" t="str">
        <f aca="false">IF($A7302="","",INDEX(CARTAO_COMPRAS!$I:$I,INT((ROW()-2)/20)+2))</f>
        <v/>
      </c>
      <c r="H7302" s="4" t="str">
        <f aca="false">IF($A7302="","",EDATE(INDEX(CARTAO_COMPRAS!$J:$J,INT((ROW()-2)/20)+2),MOD(ROW()-2,20)))</f>
        <v/>
      </c>
      <c r="I7302" s="4" t="str">
        <f aca="false">IF($H7302="","",$H7302-WEEKDAY($H7302,2)+1)</f>
        <v/>
      </c>
      <c r="J7302" s="4" t="str">
        <f aca="false">IF($I7302="","",$I7302+6)</f>
        <v/>
      </c>
      <c r="K7302" s="6" t="str">
        <f aca="false">IF($H7302="","",DATE(YEAR($H7302),MONTH($H7302),1))</f>
        <v/>
      </c>
      <c r="L7302" s="0" t="str">
        <f aca="false">IF($A7302="","",INDEX(CARTAO_COMPRAS!$K:$K,INT((ROW()-2)/20)+2))</f>
        <v/>
      </c>
      <c r="M7302" s="0" t="str">
        <f aca="false">IF($A7302="","","Compra no cartão")</f>
        <v/>
      </c>
    </row>
    <row r="7303" customFormat="false" ht="13.5" hidden="false" customHeight="false" outlineLevel="0" collapsed="false">
      <c r="A7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3" s="0" t="str">
        <f aca="false">IF($A7303="","",INDEX(CARTAO_COMPRAS!$C:$C,INT((ROW()-2)/20)+2))</f>
        <v/>
      </c>
      <c r="C7303" s="0" t="str">
        <f aca="false">IF($A7303="","",INDEX(CARTAO_COMPRAS!$D:$D,INT((ROW()-2)/20)+2))</f>
        <v/>
      </c>
      <c r="D7303" s="0" t="str">
        <f aca="false">IF($A7303="","",INDEX(CARTAO_COMPRAS!$E:$E,INT((ROW()-2)/20)+2))</f>
        <v/>
      </c>
      <c r="E7303" s="0" t="str">
        <f aca="false">IF($A7303="","",INDEX(CARTAO_COMPRAS!$H:$H,INT((ROW()-2)/20)+2)+MOD(ROW()-2,20))</f>
        <v/>
      </c>
      <c r="F7303" s="0" t="str">
        <f aca="false">IF($A7303="","",INDEX(CARTAO_COMPRAS!$G:$G,INT((ROW()-2)/20)+2))</f>
        <v/>
      </c>
      <c r="G7303" s="5" t="str">
        <f aca="false">IF($A7303="","",INDEX(CARTAO_COMPRAS!$I:$I,INT((ROW()-2)/20)+2))</f>
        <v/>
      </c>
      <c r="H7303" s="4" t="str">
        <f aca="false">IF($A7303="","",EDATE(INDEX(CARTAO_COMPRAS!$J:$J,INT((ROW()-2)/20)+2),MOD(ROW()-2,20)))</f>
        <v/>
      </c>
      <c r="I7303" s="4" t="str">
        <f aca="false">IF($H7303="","",$H7303-WEEKDAY($H7303,2)+1)</f>
        <v/>
      </c>
      <c r="J7303" s="4" t="str">
        <f aca="false">IF($I7303="","",$I7303+6)</f>
        <v/>
      </c>
      <c r="K7303" s="6" t="str">
        <f aca="false">IF($H7303="","",DATE(YEAR($H7303),MONTH($H7303),1))</f>
        <v/>
      </c>
      <c r="L7303" s="0" t="str">
        <f aca="false">IF($A7303="","",INDEX(CARTAO_COMPRAS!$K:$K,INT((ROW()-2)/20)+2))</f>
        <v/>
      </c>
      <c r="M7303" s="0" t="str">
        <f aca="false">IF($A7303="","","Compra no cartão")</f>
        <v/>
      </c>
    </row>
    <row r="7304" customFormat="false" ht="13.5" hidden="false" customHeight="false" outlineLevel="0" collapsed="false">
      <c r="A7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4" s="0" t="str">
        <f aca="false">IF($A7304="","",INDEX(CARTAO_COMPRAS!$C:$C,INT((ROW()-2)/20)+2))</f>
        <v/>
      </c>
      <c r="C7304" s="0" t="str">
        <f aca="false">IF($A7304="","",INDEX(CARTAO_COMPRAS!$D:$D,INT((ROW()-2)/20)+2))</f>
        <v/>
      </c>
      <c r="D7304" s="0" t="str">
        <f aca="false">IF($A7304="","",INDEX(CARTAO_COMPRAS!$E:$E,INT((ROW()-2)/20)+2))</f>
        <v/>
      </c>
      <c r="E7304" s="0" t="str">
        <f aca="false">IF($A7304="","",INDEX(CARTAO_COMPRAS!$H:$H,INT((ROW()-2)/20)+2)+MOD(ROW()-2,20))</f>
        <v/>
      </c>
      <c r="F7304" s="0" t="str">
        <f aca="false">IF($A7304="","",INDEX(CARTAO_COMPRAS!$G:$G,INT((ROW()-2)/20)+2))</f>
        <v/>
      </c>
      <c r="G7304" s="5" t="str">
        <f aca="false">IF($A7304="","",INDEX(CARTAO_COMPRAS!$I:$I,INT((ROW()-2)/20)+2))</f>
        <v/>
      </c>
      <c r="H7304" s="4" t="str">
        <f aca="false">IF($A7304="","",EDATE(INDEX(CARTAO_COMPRAS!$J:$J,INT((ROW()-2)/20)+2),MOD(ROW()-2,20)))</f>
        <v/>
      </c>
      <c r="I7304" s="4" t="str">
        <f aca="false">IF($H7304="","",$H7304-WEEKDAY($H7304,2)+1)</f>
        <v/>
      </c>
      <c r="J7304" s="4" t="str">
        <f aca="false">IF($I7304="","",$I7304+6)</f>
        <v/>
      </c>
      <c r="K7304" s="6" t="str">
        <f aca="false">IF($H7304="","",DATE(YEAR($H7304),MONTH($H7304),1))</f>
        <v/>
      </c>
      <c r="L7304" s="0" t="str">
        <f aca="false">IF($A7304="","",INDEX(CARTAO_COMPRAS!$K:$K,INT((ROW()-2)/20)+2))</f>
        <v/>
      </c>
      <c r="M7304" s="0" t="str">
        <f aca="false">IF($A7304="","","Compra no cartão")</f>
        <v/>
      </c>
    </row>
    <row r="7305" customFormat="false" ht="13.5" hidden="false" customHeight="false" outlineLevel="0" collapsed="false">
      <c r="A7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5" s="0" t="str">
        <f aca="false">IF($A7305="","",INDEX(CARTAO_COMPRAS!$C:$C,INT((ROW()-2)/20)+2))</f>
        <v/>
      </c>
      <c r="C7305" s="0" t="str">
        <f aca="false">IF($A7305="","",INDEX(CARTAO_COMPRAS!$D:$D,INT((ROW()-2)/20)+2))</f>
        <v/>
      </c>
      <c r="D7305" s="0" t="str">
        <f aca="false">IF($A7305="","",INDEX(CARTAO_COMPRAS!$E:$E,INT((ROW()-2)/20)+2))</f>
        <v/>
      </c>
      <c r="E7305" s="0" t="str">
        <f aca="false">IF($A7305="","",INDEX(CARTAO_COMPRAS!$H:$H,INT((ROW()-2)/20)+2)+MOD(ROW()-2,20))</f>
        <v/>
      </c>
      <c r="F7305" s="0" t="str">
        <f aca="false">IF($A7305="","",INDEX(CARTAO_COMPRAS!$G:$G,INT((ROW()-2)/20)+2))</f>
        <v/>
      </c>
      <c r="G7305" s="5" t="str">
        <f aca="false">IF($A7305="","",INDEX(CARTAO_COMPRAS!$I:$I,INT((ROW()-2)/20)+2))</f>
        <v/>
      </c>
      <c r="H7305" s="4" t="str">
        <f aca="false">IF($A7305="","",EDATE(INDEX(CARTAO_COMPRAS!$J:$J,INT((ROW()-2)/20)+2),MOD(ROW()-2,20)))</f>
        <v/>
      </c>
      <c r="I7305" s="4" t="str">
        <f aca="false">IF($H7305="","",$H7305-WEEKDAY($H7305,2)+1)</f>
        <v/>
      </c>
      <c r="J7305" s="4" t="str">
        <f aca="false">IF($I7305="","",$I7305+6)</f>
        <v/>
      </c>
      <c r="K7305" s="6" t="str">
        <f aca="false">IF($H7305="","",DATE(YEAR($H7305),MONTH($H7305),1))</f>
        <v/>
      </c>
      <c r="L7305" s="0" t="str">
        <f aca="false">IF($A7305="","",INDEX(CARTAO_COMPRAS!$K:$K,INT((ROW()-2)/20)+2))</f>
        <v/>
      </c>
      <c r="M7305" s="0" t="str">
        <f aca="false">IF($A7305="","","Compra no cartão")</f>
        <v/>
      </c>
    </row>
    <row r="7306" customFormat="false" ht="13.5" hidden="false" customHeight="false" outlineLevel="0" collapsed="false">
      <c r="A7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6" s="0" t="str">
        <f aca="false">IF($A7306="","",INDEX(CARTAO_COMPRAS!$C:$C,INT((ROW()-2)/20)+2))</f>
        <v/>
      </c>
      <c r="C7306" s="0" t="str">
        <f aca="false">IF($A7306="","",INDEX(CARTAO_COMPRAS!$D:$D,INT((ROW()-2)/20)+2))</f>
        <v/>
      </c>
      <c r="D7306" s="0" t="str">
        <f aca="false">IF($A7306="","",INDEX(CARTAO_COMPRAS!$E:$E,INT((ROW()-2)/20)+2))</f>
        <v/>
      </c>
      <c r="E7306" s="0" t="str">
        <f aca="false">IF($A7306="","",INDEX(CARTAO_COMPRAS!$H:$H,INT((ROW()-2)/20)+2)+MOD(ROW()-2,20))</f>
        <v/>
      </c>
      <c r="F7306" s="0" t="str">
        <f aca="false">IF($A7306="","",INDEX(CARTAO_COMPRAS!$G:$G,INT((ROW()-2)/20)+2))</f>
        <v/>
      </c>
      <c r="G7306" s="5" t="str">
        <f aca="false">IF($A7306="","",INDEX(CARTAO_COMPRAS!$I:$I,INT((ROW()-2)/20)+2))</f>
        <v/>
      </c>
      <c r="H7306" s="4" t="str">
        <f aca="false">IF($A7306="","",EDATE(INDEX(CARTAO_COMPRAS!$J:$J,INT((ROW()-2)/20)+2),MOD(ROW()-2,20)))</f>
        <v/>
      </c>
      <c r="I7306" s="4" t="str">
        <f aca="false">IF($H7306="","",$H7306-WEEKDAY($H7306,2)+1)</f>
        <v/>
      </c>
      <c r="J7306" s="4" t="str">
        <f aca="false">IF($I7306="","",$I7306+6)</f>
        <v/>
      </c>
      <c r="K7306" s="6" t="str">
        <f aca="false">IF($H7306="","",DATE(YEAR($H7306),MONTH($H7306),1))</f>
        <v/>
      </c>
      <c r="L7306" s="0" t="str">
        <f aca="false">IF($A7306="","",INDEX(CARTAO_COMPRAS!$K:$K,INT((ROW()-2)/20)+2))</f>
        <v/>
      </c>
      <c r="M7306" s="0" t="str">
        <f aca="false">IF($A7306="","","Compra no cartão")</f>
        <v/>
      </c>
    </row>
    <row r="7307" customFormat="false" ht="13.5" hidden="false" customHeight="false" outlineLevel="0" collapsed="false">
      <c r="A7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7" s="0" t="str">
        <f aca="false">IF($A7307="","",INDEX(CARTAO_COMPRAS!$C:$C,INT((ROW()-2)/20)+2))</f>
        <v/>
      </c>
      <c r="C7307" s="0" t="str">
        <f aca="false">IF($A7307="","",INDEX(CARTAO_COMPRAS!$D:$D,INT((ROW()-2)/20)+2))</f>
        <v/>
      </c>
      <c r="D7307" s="0" t="str">
        <f aca="false">IF($A7307="","",INDEX(CARTAO_COMPRAS!$E:$E,INT((ROW()-2)/20)+2))</f>
        <v/>
      </c>
      <c r="E7307" s="0" t="str">
        <f aca="false">IF($A7307="","",INDEX(CARTAO_COMPRAS!$H:$H,INT((ROW()-2)/20)+2)+MOD(ROW()-2,20))</f>
        <v/>
      </c>
      <c r="F7307" s="0" t="str">
        <f aca="false">IF($A7307="","",INDEX(CARTAO_COMPRAS!$G:$G,INT((ROW()-2)/20)+2))</f>
        <v/>
      </c>
      <c r="G7307" s="5" t="str">
        <f aca="false">IF($A7307="","",INDEX(CARTAO_COMPRAS!$I:$I,INT((ROW()-2)/20)+2))</f>
        <v/>
      </c>
      <c r="H7307" s="4" t="str">
        <f aca="false">IF($A7307="","",EDATE(INDEX(CARTAO_COMPRAS!$J:$J,INT((ROW()-2)/20)+2),MOD(ROW()-2,20)))</f>
        <v/>
      </c>
      <c r="I7307" s="4" t="str">
        <f aca="false">IF($H7307="","",$H7307-WEEKDAY($H7307,2)+1)</f>
        <v/>
      </c>
      <c r="J7307" s="4" t="str">
        <f aca="false">IF($I7307="","",$I7307+6)</f>
        <v/>
      </c>
      <c r="K7307" s="6" t="str">
        <f aca="false">IF($H7307="","",DATE(YEAR($H7307),MONTH($H7307),1))</f>
        <v/>
      </c>
      <c r="L7307" s="0" t="str">
        <f aca="false">IF($A7307="","",INDEX(CARTAO_COMPRAS!$K:$K,INT((ROW()-2)/20)+2))</f>
        <v/>
      </c>
      <c r="M7307" s="0" t="str">
        <f aca="false">IF($A7307="","","Compra no cartão")</f>
        <v/>
      </c>
    </row>
    <row r="7308" customFormat="false" ht="13.5" hidden="false" customHeight="false" outlineLevel="0" collapsed="false">
      <c r="A7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8" s="0" t="str">
        <f aca="false">IF($A7308="","",INDEX(CARTAO_COMPRAS!$C:$C,INT((ROW()-2)/20)+2))</f>
        <v/>
      </c>
      <c r="C7308" s="0" t="str">
        <f aca="false">IF($A7308="","",INDEX(CARTAO_COMPRAS!$D:$D,INT((ROW()-2)/20)+2))</f>
        <v/>
      </c>
      <c r="D7308" s="0" t="str">
        <f aca="false">IF($A7308="","",INDEX(CARTAO_COMPRAS!$E:$E,INT((ROW()-2)/20)+2))</f>
        <v/>
      </c>
      <c r="E7308" s="0" t="str">
        <f aca="false">IF($A7308="","",INDEX(CARTAO_COMPRAS!$H:$H,INT((ROW()-2)/20)+2)+MOD(ROW()-2,20))</f>
        <v/>
      </c>
      <c r="F7308" s="0" t="str">
        <f aca="false">IF($A7308="","",INDEX(CARTAO_COMPRAS!$G:$G,INT((ROW()-2)/20)+2))</f>
        <v/>
      </c>
      <c r="G7308" s="5" t="str">
        <f aca="false">IF($A7308="","",INDEX(CARTAO_COMPRAS!$I:$I,INT((ROW()-2)/20)+2))</f>
        <v/>
      </c>
      <c r="H7308" s="4" t="str">
        <f aca="false">IF($A7308="","",EDATE(INDEX(CARTAO_COMPRAS!$J:$J,INT((ROW()-2)/20)+2),MOD(ROW()-2,20)))</f>
        <v/>
      </c>
      <c r="I7308" s="4" t="str">
        <f aca="false">IF($H7308="","",$H7308-WEEKDAY($H7308,2)+1)</f>
        <v/>
      </c>
      <c r="J7308" s="4" t="str">
        <f aca="false">IF($I7308="","",$I7308+6)</f>
        <v/>
      </c>
      <c r="K7308" s="6" t="str">
        <f aca="false">IF($H7308="","",DATE(YEAR($H7308),MONTH($H7308),1))</f>
        <v/>
      </c>
      <c r="L7308" s="0" t="str">
        <f aca="false">IF($A7308="","",INDEX(CARTAO_COMPRAS!$K:$K,INT((ROW()-2)/20)+2))</f>
        <v/>
      </c>
      <c r="M7308" s="0" t="str">
        <f aca="false">IF($A7308="","","Compra no cartão")</f>
        <v/>
      </c>
    </row>
    <row r="7309" customFormat="false" ht="13.5" hidden="false" customHeight="false" outlineLevel="0" collapsed="false">
      <c r="A7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09" s="0" t="str">
        <f aca="false">IF($A7309="","",INDEX(CARTAO_COMPRAS!$C:$C,INT((ROW()-2)/20)+2))</f>
        <v/>
      </c>
      <c r="C7309" s="0" t="str">
        <f aca="false">IF($A7309="","",INDEX(CARTAO_COMPRAS!$D:$D,INT((ROW()-2)/20)+2))</f>
        <v/>
      </c>
      <c r="D7309" s="0" t="str">
        <f aca="false">IF($A7309="","",INDEX(CARTAO_COMPRAS!$E:$E,INT((ROW()-2)/20)+2))</f>
        <v/>
      </c>
      <c r="E7309" s="0" t="str">
        <f aca="false">IF($A7309="","",INDEX(CARTAO_COMPRAS!$H:$H,INT((ROW()-2)/20)+2)+MOD(ROW()-2,20))</f>
        <v/>
      </c>
      <c r="F7309" s="0" t="str">
        <f aca="false">IF($A7309="","",INDEX(CARTAO_COMPRAS!$G:$G,INT((ROW()-2)/20)+2))</f>
        <v/>
      </c>
      <c r="G7309" s="5" t="str">
        <f aca="false">IF($A7309="","",INDEX(CARTAO_COMPRAS!$I:$I,INT((ROW()-2)/20)+2))</f>
        <v/>
      </c>
      <c r="H7309" s="4" t="str">
        <f aca="false">IF($A7309="","",EDATE(INDEX(CARTAO_COMPRAS!$J:$J,INT((ROW()-2)/20)+2),MOD(ROW()-2,20)))</f>
        <v/>
      </c>
      <c r="I7309" s="4" t="str">
        <f aca="false">IF($H7309="","",$H7309-WEEKDAY($H7309,2)+1)</f>
        <v/>
      </c>
      <c r="J7309" s="4" t="str">
        <f aca="false">IF($I7309="","",$I7309+6)</f>
        <v/>
      </c>
      <c r="K7309" s="6" t="str">
        <f aca="false">IF($H7309="","",DATE(YEAR($H7309),MONTH($H7309),1))</f>
        <v/>
      </c>
      <c r="L7309" s="0" t="str">
        <f aca="false">IF($A7309="","",INDEX(CARTAO_COMPRAS!$K:$K,INT((ROW()-2)/20)+2))</f>
        <v/>
      </c>
      <c r="M7309" s="0" t="str">
        <f aca="false">IF($A7309="","","Compra no cartão")</f>
        <v/>
      </c>
    </row>
    <row r="7310" customFormat="false" ht="13.5" hidden="false" customHeight="false" outlineLevel="0" collapsed="false">
      <c r="A7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0" s="0" t="str">
        <f aca="false">IF($A7310="","",INDEX(CARTAO_COMPRAS!$C:$C,INT((ROW()-2)/20)+2))</f>
        <v/>
      </c>
      <c r="C7310" s="0" t="str">
        <f aca="false">IF($A7310="","",INDEX(CARTAO_COMPRAS!$D:$D,INT((ROW()-2)/20)+2))</f>
        <v/>
      </c>
      <c r="D7310" s="0" t="str">
        <f aca="false">IF($A7310="","",INDEX(CARTAO_COMPRAS!$E:$E,INT((ROW()-2)/20)+2))</f>
        <v/>
      </c>
      <c r="E7310" s="0" t="str">
        <f aca="false">IF($A7310="","",INDEX(CARTAO_COMPRAS!$H:$H,INT((ROW()-2)/20)+2)+MOD(ROW()-2,20))</f>
        <v/>
      </c>
      <c r="F7310" s="0" t="str">
        <f aca="false">IF($A7310="","",INDEX(CARTAO_COMPRAS!$G:$G,INT((ROW()-2)/20)+2))</f>
        <v/>
      </c>
      <c r="G7310" s="5" t="str">
        <f aca="false">IF($A7310="","",INDEX(CARTAO_COMPRAS!$I:$I,INT((ROW()-2)/20)+2))</f>
        <v/>
      </c>
      <c r="H7310" s="4" t="str">
        <f aca="false">IF($A7310="","",EDATE(INDEX(CARTAO_COMPRAS!$J:$J,INT((ROW()-2)/20)+2),MOD(ROW()-2,20)))</f>
        <v/>
      </c>
      <c r="I7310" s="4" t="str">
        <f aca="false">IF($H7310="","",$H7310-WEEKDAY($H7310,2)+1)</f>
        <v/>
      </c>
      <c r="J7310" s="4" t="str">
        <f aca="false">IF($I7310="","",$I7310+6)</f>
        <v/>
      </c>
      <c r="K7310" s="6" t="str">
        <f aca="false">IF($H7310="","",DATE(YEAR($H7310),MONTH($H7310),1))</f>
        <v/>
      </c>
      <c r="L7310" s="0" t="str">
        <f aca="false">IF($A7310="","",INDEX(CARTAO_COMPRAS!$K:$K,INT((ROW()-2)/20)+2))</f>
        <v/>
      </c>
      <c r="M7310" s="0" t="str">
        <f aca="false">IF($A7310="","","Compra no cartão")</f>
        <v/>
      </c>
    </row>
    <row r="7311" customFormat="false" ht="13.5" hidden="false" customHeight="false" outlineLevel="0" collapsed="false">
      <c r="A7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1" s="0" t="str">
        <f aca="false">IF($A7311="","",INDEX(CARTAO_COMPRAS!$C:$C,INT((ROW()-2)/20)+2))</f>
        <v/>
      </c>
      <c r="C7311" s="0" t="str">
        <f aca="false">IF($A7311="","",INDEX(CARTAO_COMPRAS!$D:$D,INT((ROW()-2)/20)+2))</f>
        <v/>
      </c>
      <c r="D7311" s="0" t="str">
        <f aca="false">IF($A7311="","",INDEX(CARTAO_COMPRAS!$E:$E,INT((ROW()-2)/20)+2))</f>
        <v/>
      </c>
      <c r="E7311" s="0" t="str">
        <f aca="false">IF($A7311="","",INDEX(CARTAO_COMPRAS!$H:$H,INT((ROW()-2)/20)+2)+MOD(ROW()-2,20))</f>
        <v/>
      </c>
      <c r="F7311" s="0" t="str">
        <f aca="false">IF($A7311="","",INDEX(CARTAO_COMPRAS!$G:$G,INT((ROW()-2)/20)+2))</f>
        <v/>
      </c>
      <c r="G7311" s="5" t="str">
        <f aca="false">IF($A7311="","",INDEX(CARTAO_COMPRAS!$I:$I,INT((ROW()-2)/20)+2))</f>
        <v/>
      </c>
      <c r="H7311" s="4" t="str">
        <f aca="false">IF($A7311="","",EDATE(INDEX(CARTAO_COMPRAS!$J:$J,INT((ROW()-2)/20)+2),MOD(ROW()-2,20)))</f>
        <v/>
      </c>
      <c r="I7311" s="4" t="str">
        <f aca="false">IF($H7311="","",$H7311-WEEKDAY($H7311,2)+1)</f>
        <v/>
      </c>
      <c r="J7311" s="4" t="str">
        <f aca="false">IF($I7311="","",$I7311+6)</f>
        <v/>
      </c>
      <c r="K7311" s="6" t="str">
        <f aca="false">IF($H7311="","",DATE(YEAR($H7311),MONTH($H7311),1))</f>
        <v/>
      </c>
      <c r="L7311" s="0" t="str">
        <f aca="false">IF($A7311="","",INDEX(CARTAO_COMPRAS!$K:$K,INT((ROW()-2)/20)+2))</f>
        <v/>
      </c>
      <c r="M7311" s="0" t="str">
        <f aca="false">IF($A7311="","","Compra no cartão")</f>
        <v/>
      </c>
    </row>
    <row r="7312" customFormat="false" ht="13.5" hidden="false" customHeight="false" outlineLevel="0" collapsed="false">
      <c r="A7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2" s="0" t="str">
        <f aca="false">IF($A7312="","",INDEX(CARTAO_COMPRAS!$C:$C,INT((ROW()-2)/20)+2))</f>
        <v/>
      </c>
      <c r="C7312" s="0" t="str">
        <f aca="false">IF($A7312="","",INDEX(CARTAO_COMPRAS!$D:$D,INT((ROW()-2)/20)+2))</f>
        <v/>
      </c>
      <c r="D7312" s="0" t="str">
        <f aca="false">IF($A7312="","",INDEX(CARTAO_COMPRAS!$E:$E,INT((ROW()-2)/20)+2))</f>
        <v/>
      </c>
      <c r="E7312" s="0" t="str">
        <f aca="false">IF($A7312="","",INDEX(CARTAO_COMPRAS!$H:$H,INT((ROW()-2)/20)+2)+MOD(ROW()-2,20))</f>
        <v/>
      </c>
      <c r="F7312" s="0" t="str">
        <f aca="false">IF($A7312="","",INDEX(CARTAO_COMPRAS!$G:$G,INT((ROW()-2)/20)+2))</f>
        <v/>
      </c>
      <c r="G7312" s="5" t="str">
        <f aca="false">IF($A7312="","",INDEX(CARTAO_COMPRAS!$I:$I,INT((ROW()-2)/20)+2))</f>
        <v/>
      </c>
      <c r="H7312" s="4" t="str">
        <f aca="false">IF($A7312="","",EDATE(INDEX(CARTAO_COMPRAS!$J:$J,INT((ROW()-2)/20)+2),MOD(ROW()-2,20)))</f>
        <v/>
      </c>
      <c r="I7312" s="4" t="str">
        <f aca="false">IF($H7312="","",$H7312-WEEKDAY($H7312,2)+1)</f>
        <v/>
      </c>
      <c r="J7312" s="4" t="str">
        <f aca="false">IF($I7312="","",$I7312+6)</f>
        <v/>
      </c>
      <c r="K7312" s="6" t="str">
        <f aca="false">IF($H7312="","",DATE(YEAR($H7312),MONTH($H7312),1))</f>
        <v/>
      </c>
      <c r="L7312" s="0" t="str">
        <f aca="false">IF($A7312="","",INDEX(CARTAO_COMPRAS!$K:$K,INT((ROW()-2)/20)+2))</f>
        <v/>
      </c>
      <c r="M7312" s="0" t="str">
        <f aca="false">IF($A7312="","","Compra no cartão")</f>
        <v/>
      </c>
    </row>
    <row r="7313" customFormat="false" ht="13.5" hidden="false" customHeight="false" outlineLevel="0" collapsed="false">
      <c r="A7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3" s="0" t="str">
        <f aca="false">IF($A7313="","",INDEX(CARTAO_COMPRAS!$C:$C,INT((ROW()-2)/20)+2))</f>
        <v/>
      </c>
      <c r="C7313" s="0" t="str">
        <f aca="false">IF($A7313="","",INDEX(CARTAO_COMPRAS!$D:$D,INT((ROW()-2)/20)+2))</f>
        <v/>
      </c>
      <c r="D7313" s="0" t="str">
        <f aca="false">IF($A7313="","",INDEX(CARTAO_COMPRAS!$E:$E,INT((ROW()-2)/20)+2))</f>
        <v/>
      </c>
      <c r="E7313" s="0" t="str">
        <f aca="false">IF($A7313="","",INDEX(CARTAO_COMPRAS!$H:$H,INT((ROW()-2)/20)+2)+MOD(ROW()-2,20))</f>
        <v/>
      </c>
      <c r="F7313" s="0" t="str">
        <f aca="false">IF($A7313="","",INDEX(CARTAO_COMPRAS!$G:$G,INT((ROW()-2)/20)+2))</f>
        <v/>
      </c>
      <c r="G7313" s="5" t="str">
        <f aca="false">IF($A7313="","",INDEX(CARTAO_COMPRAS!$I:$I,INT((ROW()-2)/20)+2))</f>
        <v/>
      </c>
      <c r="H7313" s="4" t="str">
        <f aca="false">IF($A7313="","",EDATE(INDEX(CARTAO_COMPRAS!$J:$J,INT((ROW()-2)/20)+2),MOD(ROW()-2,20)))</f>
        <v/>
      </c>
      <c r="I7313" s="4" t="str">
        <f aca="false">IF($H7313="","",$H7313-WEEKDAY($H7313,2)+1)</f>
        <v/>
      </c>
      <c r="J7313" s="4" t="str">
        <f aca="false">IF($I7313="","",$I7313+6)</f>
        <v/>
      </c>
      <c r="K7313" s="6" t="str">
        <f aca="false">IF($H7313="","",DATE(YEAR($H7313),MONTH($H7313),1))</f>
        <v/>
      </c>
      <c r="L7313" s="0" t="str">
        <f aca="false">IF($A7313="","",INDEX(CARTAO_COMPRAS!$K:$K,INT((ROW()-2)/20)+2))</f>
        <v/>
      </c>
      <c r="M7313" s="0" t="str">
        <f aca="false">IF($A7313="","","Compra no cartão")</f>
        <v/>
      </c>
    </row>
    <row r="7314" customFormat="false" ht="13.5" hidden="false" customHeight="false" outlineLevel="0" collapsed="false">
      <c r="A7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4" s="0" t="str">
        <f aca="false">IF($A7314="","",INDEX(CARTAO_COMPRAS!$C:$C,INT((ROW()-2)/20)+2))</f>
        <v/>
      </c>
      <c r="C7314" s="0" t="str">
        <f aca="false">IF($A7314="","",INDEX(CARTAO_COMPRAS!$D:$D,INT((ROW()-2)/20)+2))</f>
        <v/>
      </c>
      <c r="D7314" s="0" t="str">
        <f aca="false">IF($A7314="","",INDEX(CARTAO_COMPRAS!$E:$E,INT((ROW()-2)/20)+2))</f>
        <v/>
      </c>
      <c r="E7314" s="0" t="str">
        <f aca="false">IF($A7314="","",INDEX(CARTAO_COMPRAS!$H:$H,INT((ROW()-2)/20)+2)+MOD(ROW()-2,20))</f>
        <v/>
      </c>
      <c r="F7314" s="0" t="str">
        <f aca="false">IF($A7314="","",INDEX(CARTAO_COMPRAS!$G:$G,INT((ROW()-2)/20)+2))</f>
        <v/>
      </c>
      <c r="G7314" s="5" t="str">
        <f aca="false">IF($A7314="","",INDEX(CARTAO_COMPRAS!$I:$I,INT((ROW()-2)/20)+2))</f>
        <v/>
      </c>
      <c r="H7314" s="4" t="str">
        <f aca="false">IF($A7314="","",EDATE(INDEX(CARTAO_COMPRAS!$J:$J,INT((ROW()-2)/20)+2),MOD(ROW()-2,20)))</f>
        <v/>
      </c>
      <c r="I7314" s="4" t="str">
        <f aca="false">IF($H7314="","",$H7314-WEEKDAY($H7314,2)+1)</f>
        <v/>
      </c>
      <c r="J7314" s="4" t="str">
        <f aca="false">IF($I7314="","",$I7314+6)</f>
        <v/>
      </c>
      <c r="K7314" s="6" t="str">
        <f aca="false">IF($H7314="","",DATE(YEAR($H7314),MONTH($H7314),1))</f>
        <v/>
      </c>
      <c r="L7314" s="0" t="str">
        <f aca="false">IF($A7314="","",INDEX(CARTAO_COMPRAS!$K:$K,INT((ROW()-2)/20)+2))</f>
        <v/>
      </c>
      <c r="M7314" s="0" t="str">
        <f aca="false">IF($A7314="","","Compra no cartão")</f>
        <v/>
      </c>
    </row>
    <row r="7315" customFormat="false" ht="13.5" hidden="false" customHeight="false" outlineLevel="0" collapsed="false">
      <c r="A7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5" s="0" t="str">
        <f aca="false">IF($A7315="","",INDEX(CARTAO_COMPRAS!$C:$C,INT((ROW()-2)/20)+2))</f>
        <v/>
      </c>
      <c r="C7315" s="0" t="str">
        <f aca="false">IF($A7315="","",INDEX(CARTAO_COMPRAS!$D:$D,INT((ROW()-2)/20)+2))</f>
        <v/>
      </c>
      <c r="D7315" s="0" t="str">
        <f aca="false">IF($A7315="","",INDEX(CARTAO_COMPRAS!$E:$E,INT((ROW()-2)/20)+2))</f>
        <v/>
      </c>
      <c r="E7315" s="0" t="str">
        <f aca="false">IF($A7315="","",INDEX(CARTAO_COMPRAS!$H:$H,INT((ROW()-2)/20)+2)+MOD(ROW()-2,20))</f>
        <v/>
      </c>
      <c r="F7315" s="0" t="str">
        <f aca="false">IF($A7315="","",INDEX(CARTAO_COMPRAS!$G:$G,INT((ROW()-2)/20)+2))</f>
        <v/>
      </c>
      <c r="G7315" s="5" t="str">
        <f aca="false">IF($A7315="","",INDEX(CARTAO_COMPRAS!$I:$I,INT((ROW()-2)/20)+2))</f>
        <v/>
      </c>
      <c r="H7315" s="4" t="str">
        <f aca="false">IF($A7315="","",EDATE(INDEX(CARTAO_COMPRAS!$J:$J,INT((ROW()-2)/20)+2),MOD(ROW()-2,20)))</f>
        <v/>
      </c>
      <c r="I7315" s="4" t="str">
        <f aca="false">IF($H7315="","",$H7315-WEEKDAY($H7315,2)+1)</f>
        <v/>
      </c>
      <c r="J7315" s="4" t="str">
        <f aca="false">IF($I7315="","",$I7315+6)</f>
        <v/>
      </c>
      <c r="K7315" s="6" t="str">
        <f aca="false">IF($H7315="","",DATE(YEAR($H7315),MONTH($H7315),1))</f>
        <v/>
      </c>
      <c r="L7315" s="0" t="str">
        <f aca="false">IF($A7315="","",INDEX(CARTAO_COMPRAS!$K:$K,INT((ROW()-2)/20)+2))</f>
        <v/>
      </c>
      <c r="M7315" s="0" t="str">
        <f aca="false">IF($A7315="","","Compra no cartão")</f>
        <v/>
      </c>
    </row>
    <row r="7316" customFormat="false" ht="13.5" hidden="false" customHeight="false" outlineLevel="0" collapsed="false">
      <c r="A7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6" s="0" t="str">
        <f aca="false">IF($A7316="","",INDEX(CARTAO_COMPRAS!$C:$C,INT((ROW()-2)/20)+2))</f>
        <v/>
      </c>
      <c r="C7316" s="0" t="str">
        <f aca="false">IF($A7316="","",INDEX(CARTAO_COMPRAS!$D:$D,INT((ROW()-2)/20)+2))</f>
        <v/>
      </c>
      <c r="D7316" s="0" t="str">
        <f aca="false">IF($A7316="","",INDEX(CARTAO_COMPRAS!$E:$E,INT((ROW()-2)/20)+2))</f>
        <v/>
      </c>
      <c r="E7316" s="0" t="str">
        <f aca="false">IF($A7316="","",INDEX(CARTAO_COMPRAS!$H:$H,INT((ROW()-2)/20)+2)+MOD(ROW()-2,20))</f>
        <v/>
      </c>
      <c r="F7316" s="0" t="str">
        <f aca="false">IF($A7316="","",INDEX(CARTAO_COMPRAS!$G:$G,INT((ROW()-2)/20)+2))</f>
        <v/>
      </c>
      <c r="G7316" s="5" t="str">
        <f aca="false">IF($A7316="","",INDEX(CARTAO_COMPRAS!$I:$I,INT((ROW()-2)/20)+2))</f>
        <v/>
      </c>
      <c r="H7316" s="4" t="str">
        <f aca="false">IF($A7316="","",EDATE(INDEX(CARTAO_COMPRAS!$J:$J,INT((ROW()-2)/20)+2),MOD(ROW()-2,20)))</f>
        <v/>
      </c>
      <c r="I7316" s="4" t="str">
        <f aca="false">IF($H7316="","",$H7316-WEEKDAY($H7316,2)+1)</f>
        <v/>
      </c>
      <c r="J7316" s="4" t="str">
        <f aca="false">IF($I7316="","",$I7316+6)</f>
        <v/>
      </c>
      <c r="K7316" s="6" t="str">
        <f aca="false">IF($H7316="","",DATE(YEAR($H7316),MONTH($H7316),1))</f>
        <v/>
      </c>
      <c r="L7316" s="0" t="str">
        <f aca="false">IF($A7316="","",INDEX(CARTAO_COMPRAS!$K:$K,INT((ROW()-2)/20)+2))</f>
        <v/>
      </c>
      <c r="M7316" s="0" t="str">
        <f aca="false">IF($A7316="","","Compra no cartão")</f>
        <v/>
      </c>
    </row>
    <row r="7317" customFormat="false" ht="13.5" hidden="false" customHeight="false" outlineLevel="0" collapsed="false">
      <c r="A7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7" s="0" t="str">
        <f aca="false">IF($A7317="","",INDEX(CARTAO_COMPRAS!$C:$C,INT((ROW()-2)/20)+2))</f>
        <v/>
      </c>
      <c r="C7317" s="0" t="str">
        <f aca="false">IF($A7317="","",INDEX(CARTAO_COMPRAS!$D:$D,INT((ROW()-2)/20)+2))</f>
        <v/>
      </c>
      <c r="D7317" s="0" t="str">
        <f aca="false">IF($A7317="","",INDEX(CARTAO_COMPRAS!$E:$E,INT((ROW()-2)/20)+2))</f>
        <v/>
      </c>
      <c r="E7317" s="0" t="str">
        <f aca="false">IF($A7317="","",INDEX(CARTAO_COMPRAS!$H:$H,INT((ROW()-2)/20)+2)+MOD(ROW()-2,20))</f>
        <v/>
      </c>
      <c r="F7317" s="0" t="str">
        <f aca="false">IF($A7317="","",INDEX(CARTAO_COMPRAS!$G:$G,INT((ROW()-2)/20)+2))</f>
        <v/>
      </c>
      <c r="G7317" s="5" t="str">
        <f aca="false">IF($A7317="","",INDEX(CARTAO_COMPRAS!$I:$I,INT((ROW()-2)/20)+2))</f>
        <v/>
      </c>
      <c r="H7317" s="4" t="str">
        <f aca="false">IF($A7317="","",EDATE(INDEX(CARTAO_COMPRAS!$J:$J,INT((ROW()-2)/20)+2),MOD(ROW()-2,20)))</f>
        <v/>
      </c>
      <c r="I7317" s="4" t="str">
        <f aca="false">IF($H7317="","",$H7317-WEEKDAY($H7317,2)+1)</f>
        <v/>
      </c>
      <c r="J7317" s="4" t="str">
        <f aca="false">IF($I7317="","",$I7317+6)</f>
        <v/>
      </c>
      <c r="K7317" s="6" t="str">
        <f aca="false">IF($H7317="","",DATE(YEAR($H7317),MONTH($H7317),1))</f>
        <v/>
      </c>
      <c r="L7317" s="0" t="str">
        <f aca="false">IF($A7317="","",INDEX(CARTAO_COMPRAS!$K:$K,INT((ROW()-2)/20)+2))</f>
        <v/>
      </c>
      <c r="M7317" s="0" t="str">
        <f aca="false">IF($A7317="","","Compra no cartão")</f>
        <v/>
      </c>
    </row>
    <row r="7318" customFormat="false" ht="13.5" hidden="false" customHeight="false" outlineLevel="0" collapsed="false">
      <c r="A7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8" s="0" t="str">
        <f aca="false">IF($A7318="","",INDEX(CARTAO_COMPRAS!$C:$C,INT((ROW()-2)/20)+2))</f>
        <v/>
      </c>
      <c r="C7318" s="0" t="str">
        <f aca="false">IF($A7318="","",INDEX(CARTAO_COMPRAS!$D:$D,INT((ROW()-2)/20)+2))</f>
        <v/>
      </c>
      <c r="D7318" s="0" t="str">
        <f aca="false">IF($A7318="","",INDEX(CARTAO_COMPRAS!$E:$E,INT((ROW()-2)/20)+2))</f>
        <v/>
      </c>
      <c r="E7318" s="0" t="str">
        <f aca="false">IF($A7318="","",INDEX(CARTAO_COMPRAS!$H:$H,INT((ROW()-2)/20)+2)+MOD(ROW()-2,20))</f>
        <v/>
      </c>
      <c r="F7318" s="0" t="str">
        <f aca="false">IF($A7318="","",INDEX(CARTAO_COMPRAS!$G:$G,INT((ROW()-2)/20)+2))</f>
        <v/>
      </c>
      <c r="G7318" s="5" t="str">
        <f aca="false">IF($A7318="","",INDEX(CARTAO_COMPRAS!$I:$I,INT((ROW()-2)/20)+2))</f>
        <v/>
      </c>
      <c r="H7318" s="4" t="str">
        <f aca="false">IF($A7318="","",EDATE(INDEX(CARTAO_COMPRAS!$J:$J,INT((ROW()-2)/20)+2),MOD(ROW()-2,20)))</f>
        <v/>
      </c>
      <c r="I7318" s="4" t="str">
        <f aca="false">IF($H7318="","",$H7318-WEEKDAY($H7318,2)+1)</f>
        <v/>
      </c>
      <c r="J7318" s="4" t="str">
        <f aca="false">IF($I7318="","",$I7318+6)</f>
        <v/>
      </c>
      <c r="K7318" s="6" t="str">
        <f aca="false">IF($H7318="","",DATE(YEAR($H7318),MONTH($H7318),1))</f>
        <v/>
      </c>
      <c r="L7318" s="0" t="str">
        <f aca="false">IF($A7318="","",INDEX(CARTAO_COMPRAS!$K:$K,INT((ROW()-2)/20)+2))</f>
        <v/>
      </c>
      <c r="M7318" s="0" t="str">
        <f aca="false">IF($A7318="","","Compra no cartão")</f>
        <v/>
      </c>
    </row>
    <row r="7319" customFormat="false" ht="13.5" hidden="false" customHeight="false" outlineLevel="0" collapsed="false">
      <c r="A7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19" s="0" t="str">
        <f aca="false">IF($A7319="","",INDEX(CARTAO_COMPRAS!$C:$C,INT((ROW()-2)/20)+2))</f>
        <v/>
      </c>
      <c r="C7319" s="0" t="str">
        <f aca="false">IF($A7319="","",INDEX(CARTAO_COMPRAS!$D:$D,INT((ROW()-2)/20)+2))</f>
        <v/>
      </c>
      <c r="D7319" s="0" t="str">
        <f aca="false">IF($A7319="","",INDEX(CARTAO_COMPRAS!$E:$E,INT((ROW()-2)/20)+2))</f>
        <v/>
      </c>
      <c r="E7319" s="0" t="str">
        <f aca="false">IF($A7319="","",INDEX(CARTAO_COMPRAS!$H:$H,INT((ROW()-2)/20)+2)+MOD(ROW()-2,20))</f>
        <v/>
      </c>
      <c r="F7319" s="0" t="str">
        <f aca="false">IF($A7319="","",INDEX(CARTAO_COMPRAS!$G:$G,INT((ROW()-2)/20)+2))</f>
        <v/>
      </c>
      <c r="G7319" s="5" t="str">
        <f aca="false">IF($A7319="","",INDEX(CARTAO_COMPRAS!$I:$I,INT((ROW()-2)/20)+2))</f>
        <v/>
      </c>
      <c r="H7319" s="4" t="str">
        <f aca="false">IF($A7319="","",EDATE(INDEX(CARTAO_COMPRAS!$J:$J,INT((ROW()-2)/20)+2),MOD(ROW()-2,20)))</f>
        <v/>
      </c>
      <c r="I7319" s="4" t="str">
        <f aca="false">IF($H7319="","",$H7319-WEEKDAY($H7319,2)+1)</f>
        <v/>
      </c>
      <c r="J7319" s="4" t="str">
        <f aca="false">IF($I7319="","",$I7319+6)</f>
        <v/>
      </c>
      <c r="K7319" s="6" t="str">
        <f aca="false">IF($H7319="","",DATE(YEAR($H7319),MONTH($H7319),1))</f>
        <v/>
      </c>
      <c r="L7319" s="0" t="str">
        <f aca="false">IF($A7319="","",INDEX(CARTAO_COMPRAS!$K:$K,INT((ROW()-2)/20)+2))</f>
        <v/>
      </c>
      <c r="M7319" s="0" t="str">
        <f aca="false">IF($A7319="","","Compra no cartão")</f>
        <v/>
      </c>
    </row>
    <row r="7320" customFormat="false" ht="13.5" hidden="false" customHeight="false" outlineLevel="0" collapsed="false">
      <c r="A7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0" s="0" t="str">
        <f aca="false">IF($A7320="","",INDEX(CARTAO_COMPRAS!$C:$C,INT((ROW()-2)/20)+2))</f>
        <v/>
      </c>
      <c r="C7320" s="0" t="str">
        <f aca="false">IF($A7320="","",INDEX(CARTAO_COMPRAS!$D:$D,INT((ROW()-2)/20)+2))</f>
        <v/>
      </c>
      <c r="D7320" s="0" t="str">
        <f aca="false">IF($A7320="","",INDEX(CARTAO_COMPRAS!$E:$E,INT((ROW()-2)/20)+2))</f>
        <v/>
      </c>
      <c r="E7320" s="0" t="str">
        <f aca="false">IF($A7320="","",INDEX(CARTAO_COMPRAS!$H:$H,INT((ROW()-2)/20)+2)+MOD(ROW()-2,20))</f>
        <v/>
      </c>
      <c r="F7320" s="0" t="str">
        <f aca="false">IF($A7320="","",INDEX(CARTAO_COMPRAS!$G:$G,INT((ROW()-2)/20)+2))</f>
        <v/>
      </c>
      <c r="G7320" s="5" t="str">
        <f aca="false">IF($A7320="","",INDEX(CARTAO_COMPRAS!$I:$I,INT((ROW()-2)/20)+2))</f>
        <v/>
      </c>
      <c r="H7320" s="4" t="str">
        <f aca="false">IF($A7320="","",EDATE(INDEX(CARTAO_COMPRAS!$J:$J,INT((ROW()-2)/20)+2),MOD(ROW()-2,20)))</f>
        <v/>
      </c>
      <c r="I7320" s="4" t="str">
        <f aca="false">IF($H7320="","",$H7320-WEEKDAY($H7320,2)+1)</f>
        <v/>
      </c>
      <c r="J7320" s="4" t="str">
        <f aca="false">IF($I7320="","",$I7320+6)</f>
        <v/>
      </c>
      <c r="K7320" s="6" t="str">
        <f aca="false">IF($H7320="","",DATE(YEAR($H7320),MONTH($H7320),1))</f>
        <v/>
      </c>
      <c r="L7320" s="0" t="str">
        <f aca="false">IF($A7320="","",INDEX(CARTAO_COMPRAS!$K:$K,INT((ROW()-2)/20)+2))</f>
        <v/>
      </c>
      <c r="M7320" s="0" t="str">
        <f aca="false">IF($A7320="","","Compra no cartão")</f>
        <v/>
      </c>
    </row>
    <row r="7321" customFormat="false" ht="13.5" hidden="false" customHeight="false" outlineLevel="0" collapsed="false">
      <c r="A7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1" s="0" t="str">
        <f aca="false">IF($A7321="","",INDEX(CARTAO_COMPRAS!$C:$C,INT((ROW()-2)/20)+2))</f>
        <v/>
      </c>
      <c r="C7321" s="0" t="str">
        <f aca="false">IF($A7321="","",INDEX(CARTAO_COMPRAS!$D:$D,INT((ROW()-2)/20)+2))</f>
        <v/>
      </c>
      <c r="D7321" s="0" t="str">
        <f aca="false">IF($A7321="","",INDEX(CARTAO_COMPRAS!$E:$E,INT((ROW()-2)/20)+2))</f>
        <v/>
      </c>
      <c r="E7321" s="0" t="str">
        <f aca="false">IF($A7321="","",INDEX(CARTAO_COMPRAS!$H:$H,INT((ROW()-2)/20)+2)+MOD(ROW()-2,20))</f>
        <v/>
      </c>
      <c r="F7321" s="0" t="str">
        <f aca="false">IF($A7321="","",INDEX(CARTAO_COMPRAS!$G:$G,INT((ROW()-2)/20)+2))</f>
        <v/>
      </c>
      <c r="G7321" s="5" t="str">
        <f aca="false">IF($A7321="","",INDEX(CARTAO_COMPRAS!$I:$I,INT((ROW()-2)/20)+2))</f>
        <v/>
      </c>
      <c r="H7321" s="4" t="str">
        <f aca="false">IF($A7321="","",EDATE(INDEX(CARTAO_COMPRAS!$J:$J,INT((ROW()-2)/20)+2),MOD(ROW()-2,20)))</f>
        <v/>
      </c>
      <c r="I7321" s="4" t="str">
        <f aca="false">IF($H7321="","",$H7321-WEEKDAY($H7321,2)+1)</f>
        <v/>
      </c>
      <c r="J7321" s="4" t="str">
        <f aca="false">IF($I7321="","",$I7321+6)</f>
        <v/>
      </c>
      <c r="K7321" s="6" t="str">
        <f aca="false">IF($H7321="","",DATE(YEAR($H7321),MONTH($H7321),1))</f>
        <v/>
      </c>
      <c r="L7321" s="0" t="str">
        <f aca="false">IF($A7321="","",INDEX(CARTAO_COMPRAS!$K:$K,INT((ROW()-2)/20)+2))</f>
        <v/>
      </c>
      <c r="M7321" s="0" t="str">
        <f aca="false">IF($A7321="","","Compra no cartão")</f>
        <v/>
      </c>
    </row>
    <row r="7322" customFormat="false" ht="13.5" hidden="false" customHeight="false" outlineLevel="0" collapsed="false">
      <c r="A73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2" s="0" t="str">
        <f aca="false">IF($A7322="","",INDEX(CARTAO_COMPRAS!$C:$C,INT((ROW()-2)/20)+2))</f>
        <v/>
      </c>
      <c r="C7322" s="0" t="str">
        <f aca="false">IF($A7322="","",INDEX(CARTAO_COMPRAS!$D:$D,INT((ROW()-2)/20)+2))</f>
        <v/>
      </c>
      <c r="D7322" s="0" t="str">
        <f aca="false">IF($A7322="","",INDEX(CARTAO_COMPRAS!$E:$E,INT((ROW()-2)/20)+2))</f>
        <v/>
      </c>
      <c r="E7322" s="0" t="str">
        <f aca="false">IF($A7322="","",INDEX(CARTAO_COMPRAS!$H:$H,INT((ROW()-2)/20)+2)+MOD(ROW()-2,20))</f>
        <v/>
      </c>
      <c r="F7322" s="0" t="str">
        <f aca="false">IF($A7322="","",INDEX(CARTAO_COMPRAS!$G:$G,INT((ROW()-2)/20)+2))</f>
        <v/>
      </c>
      <c r="G7322" s="5" t="str">
        <f aca="false">IF($A7322="","",INDEX(CARTAO_COMPRAS!$I:$I,INT((ROW()-2)/20)+2))</f>
        <v/>
      </c>
      <c r="H7322" s="4" t="str">
        <f aca="false">IF($A7322="","",EDATE(INDEX(CARTAO_COMPRAS!$J:$J,INT((ROW()-2)/20)+2),MOD(ROW()-2,20)))</f>
        <v/>
      </c>
      <c r="I7322" s="4" t="str">
        <f aca="false">IF($H7322="","",$H7322-WEEKDAY($H7322,2)+1)</f>
        <v/>
      </c>
      <c r="J7322" s="4" t="str">
        <f aca="false">IF($I7322="","",$I7322+6)</f>
        <v/>
      </c>
      <c r="K7322" s="6" t="str">
        <f aca="false">IF($H7322="","",DATE(YEAR($H7322),MONTH($H7322),1))</f>
        <v/>
      </c>
      <c r="L7322" s="0" t="str">
        <f aca="false">IF($A7322="","",INDEX(CARTAO_COMPRAS!$K:$K,INT((ROW()-2)/20)+2))</f>
        <v/>
      </c>
      <c r="M7322" s="0" t="str">
        <f aca="false">IF($A7322="","","Compra no cartão")</f>
        <v/>
      </c>
    </row>
    <row r="7323" customFormat="false" ht="13.5" hidden="false" customHeight="false" outlineLevel="0" collapsed="false">
      <c r="A7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3" s="0" t="str">
        <f aca="false">IF($A7323="","",INDEX(CARTAO_COMPRAS!$C:$C,INT((ROW()-2)/20)+2))</f>
        <v/>
      </c>
      <c r="C7323" s="0" t="str">
        <f aca="false">IF($A7323="","",INDEX(CARTAO_COMPRAS!$D:$D,INT((ROW()-2)/20)+2))</f>
        <v/>
      </c>
      <c r="D7323" s="0" t="str">
        <f aca="false">IF($A7323="","",INDEX(CARTAO_COMPRAS!$E:$E,INT((ROW()-2)/20)+2))</f>
        <v/>
      </c>
      <c r="E7323" s="0" t="str">
        <f aca="false">IF($A7323="","",INDEX(CARTAO_COMPRAS!$H:$H,INT((ROW()-2)/20)+2)+MOD(ROW()-2,20))</f>
        <v/>
      </c>
      <c r="F7323" s="0" t="str">
        <f aca="false">IF($A7323="","",INDEX(CARTAO_COMPRAS!$G:$G,INT((ROW()-2)/20)+2))</f>
        <v/>
      </c>
      <c r="G7323" s="5" t="str">
        <f aca="false">IF($A7323="","",INDEX(CARTAO_COMPRAS!$I:$I,INT((ROW()-2)/20)+2))</f>
        <v/>
      </c>
      <c r="H7323" s="4" t="str">
        <f aca="false">IF($A7323="","",EDATE(INDEX(CARTAO_COMPRAS!$J:$J,INT((ROW()-2)/20)+2),MOD(ROW()-2,20)))</f>
        <v/>
      </c>
      <c r="I7323" s="4" t="str">
        <f aca="false">IF($H7323="","",$H7323-WEEKDAY($H7323,2)+1)</f>
        <v/>
      </c>
      <c r="J7323" s="4" t="str">
        <f aca="false">IF($I7323="","",$I7323+6)</f>
        <v/>
      </c>
      <c r="K7323" s="6" t="str">
        <f aca="false">IF($H7323="","",DATE(YEAR($H7323),MONTH($H7323),1))</f>
        <v/>
      </c>
      <c r="L7323" s="0" t="str">
        <f aca="false">IF($A7323="","",INDEX(CARTAO_COMPRAS!$K:$K,INT((ROW()-2)/20)+2))</f>
        <v/>
      </c>
      <c r="M7323" s="0" t="str">
        <f aca="false">IF($A7323="","","Compra no cartão")</f>
        <v/>
      </c>
    </row>
    <row r="7324" customFormat="false" ht="13.5" hidden="false" customHeight="false" outlineLevel="0" collapsed="false">
      <c r="A7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4" s="0" t="str">
        <f aca="false">IF($A7324="","",INDEX(CARTAO_COMPRAS!$C:$C,INT((ROW()-2)/20)+2))</f>
        <v/>
      </c>
      <c r="C7324" s="0" t="str">
        <f aca="false">IF($A7324="","",INDEX(CARTAO_COMPRAS!$D:$D,INT((ROW()-2)/20)+2))</f>
        <v/>
      </c>
      <c r="D7324" s="0" t="str">
        <f aca="false">IF($A7324="","",INDEX(CARTAO_COMPRAS!$E:$E,INT((ROW()-2)/20)+2))</f>
        <v/>
      </c>
      <c r="E7324" s="0" t="str">
        <f aca="false">IF($A7324="","",INDEX(CARTAO_COMPRAS!$H:$H,INT((ROW()-2)/20)+2)+MOD(ROW()-2,20))</f>
        <v/>
      </c>
      <c r="F7324" s="0" t="str">
        <f aca="false">IF($A7324="","",INDEX(CARTAO_COMPRAS!$G:$G,INT((ROW()-2)/20)+2))</f>
        <v/>
      </c>
      <c r="G7324" s="5" t="str">
        <f aca="false">IF($A7324="","",INDEX(CARTAO_COMPRAS!$I:$I,INT((ROW()-2)/20)+2))</f>
        <v/>
      </c>
      <c r="H7324" s="4" t="str">
        <f aca="false">IF($A7324="","",EDATE(INDEX(CARTAO_COMPRAS!$J:$J,INT((ROW()-2)/20)+2),MOD(ROW()-2,20)))</f>
        <v/>
      </c>
      <c r="I7324" s="4" t="str">
        <f aca="false">IF($H7324="","",$H7324-WEEKDAY($H7324,2)+1)</f>
        <v/>
      </c>
      <c r="J7324" s="4" t="str">
        <f aca="false">IF($I7324="","",$I7324+6)</f>
        <v/>
      </c>
      <c r="K7324" s="6" t="str">
        <f aca="false">IF($H7324="","",DATE(YEAR($H7324),MONTH($H7324),1))</f>
        <v/>
      </c>
      <c r="L7324" s="0" t="str">
        <f aca="false">IF($A7324="","",INDEX(CARTAO_COMPRAS!$K:$K,INT((ROW()-2)/20)+2))</f>
        <v/>
      </c>
      <c r="M7324" s="0" t="str">
        <f aca="false">IF($A7324="","","Compra no cartão")</f>
        <v/>
      </c>
    </row>
    <row r="7325" customFormat="false" ht="13.5" hidden="false" customHeight="false" outlineLevel="0" collapsed="false">
      <c r="A7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5" s="0" t="str">
        <f aca="false">IF($A7325="","",INDEX(CARTAO_COMPRAS!$C:$C,INT((ROW()-2)/20)+2))</f>
        <v/>
      </c>
      <c r="C7325" s="0" t="str">
        <f aca="false">IF($A7325="","",INDEX(CARTAO_COMPRAS!$D:$D,INT((ROW()-2)/20)+2))</f>
        <v/>
      </c>
      <c r="D7325" s="0" t="str">
        <f aca="false">IF($A7325="","",INDEX(CARTAO_COMPRAS!$E:$E,INT((ROW()-2)/20)+2))</f>
        <v/>
      </c>
      <c r="E7325" s="0" t="str">
        <f aca="false">IF($A7325="","",INDEX(CARTAO_COMPRAS!$H:$H,INT((ROW()-2)/20)+2)+MOD(ROW()-2,20))</f>
        <v/>
      </c>
      <c r="F7325" s="0" t="str">
        <f aca="false">IF($A7325="","",INDEX(CARTAO_COMPRAS!$G:$G,INT((ROW()-2)/20)+2))</f>
        <v/>
      </c>
      <c r="G7325" s="5" t="str">
        <f aca="false">IF($A7325="","",INDEX(CARTAO_COMPRAS!$I:$I,INT((ROW()-2)/20)+2))</f>
        <v/>
      </c>
      <c r="H7325" s="4" t="str">
        <f aca="false">IF($A7325="","",EDATE(INDEX(CARTAO_COMPRAS!$J:$J,INT((ROW()-2)/20)+2),MOD(ROW()-2,20)))</f>
        <v/>
      </c>
      <c r="I7325" s="4" t="str">
        <f aca="false">IF($H7325="","",$H7325-WEEKDAY($H7325,2)+1)</f>
        <v/>
      </c>
      <c r="J7325" s="4" t="str">
        <f aca="false">IF($I7325="","",$I7325+6)</f>
        <v/>
      </c>
      <c r="K7325" s="6" t="str">
        <f aca="false">IF($H7325="","",DATE(YEAR($H7325),MONTH($H7325),1))</f>
        <v/>
      </c>
      <c r="L7325" s="0" t="str">
        <f aca="false">IF($A7325="","",INDEX(CARTAO_COMPRAS!$K:$K,INT((ROW()-2)/20)+2))</f>
        <v/>
      </c>
      <c r="M7325" s="0" t="str">
        <f aca="false">IF($A7325="","","Compra no cartão")</f>
        <v/>
      </c>
    </row>
    <row r="7326" customFormat="false" ht="13.5" hidden="false" customHeight="false" outlineLevel="0" collapsed="false">
      <c r="A7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6" s="0" t="str">
        <f aca="false">IF($A7326="","",INDEX(CARTAO_COMPRAS!$C:$C,INT((ROW()-2)/20)+2))</f>
        <v/>
      </c>
      <c r="C7326" s="0" t="str">
        <f aca="false">IF($A7326="","",INDEX(CARTAO_COMPRAS!$D:$D,INT((ROW()-2)/20)+2))</f>
        <v/>
      </c>
      <c r="D7326" s="0" t="str">
        <f aca="false">IF($A7326="","",INDEX(CARTAO_COMPRAS!$E:$E,INT((ROW()-2)/20)+2))</f>
        <v/>
      </c>
      <c r="E7326" s="0" t="str">
        <f aca="false">IF($A7326="","",INDEX(CARTAO_COMPRAS!$H:$H,INT((ROW()-2)/20)+2)+MOD(ROW()-2,20))</f>
        <v/>
      </c>
      <c r="F7326" s="0" t="str">
        <f aca="false">IF($A7326="","",INDEX(CARTAO_COMPRAS!$G:$G,INT((ROW()-2)/20)+2))</f>
        <v/>
      </c>
      <c r="G7326" s="5" t="str">
        <f aca="false">IF($A7326="","",INDEX(CARTAO_COMPRAS!$I:$I,INT((ROW()-2)/20)+2))</f>
        <v/>
      </c>
      <c r="H7326" s="4" t="str">
        <f aca="false">IF($A7326="","",EDATE(INDEX(CARTAO_COMPRAS!$J:$J,INT((ROW()-2)/20)+2),MOD(ROW()-2,20)))</f>
        <v/>
      </c>
      <c r="I7326" s="4" t="str">
        <f aca="false">IF($H7326="","",$H7326-WEEKDAY($H7326,2)+1)</f>
        <v/>
      </c>
      <c r="J7326" s="4" t="str">
        <f aca="false">IF($I7326="","",$I7326+6)</f>
        <v/>
      </c>
      <c r="K7326" s="6" t="str">
        <f aca="false">IF($H7326="","",DATE(YEAR($H7326),MONTH($H7326),1))</f>
        <v/>
      </c>
      <c r="L7326" s="0" t="str">
        <f aca="false">IF($A7326="","",INDEX(CARTAO_COMPRAS!$K:$K,INT((ROW()-2)/20)+2))</f>
        <v/>
      </c>
      <c r="M7326" s="0" t="str">
        <f aca="false">IF($A7326="","","Compra no cartão")</f>
        <v/>
      </c>
    </row>
    <row r="7327" customFormat="false" ht="13.5" hidden="false" customHeight="false" outlineLevel="0" collapsed="false">
      <c r="A7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7" s="0" t="str">
        <f aca="false">IF($A7327="","",INDEX(CARTAO_COMPRAS!$C:$C,INT((ROW()-2)/20)+2))</f>
        <v/>
      </c>
      <c r="C7327" s="0" t="str">
        <f aca="false">IF($A7327="","",INDEX(CARTAO_COMPRAS!$D:$D,INT((ROW()-2)/20)+2))</f>
        <v/>
      </c>
      <c r="D7327" s="0" t="str">
        <f aca="false">IF($A7327="","",INDEX(CARTAO_COMPRAS!$E:$E,INT((ROW()-2)/20)+2))</f>
        <v/>
      </c>
      <c r="E7327" s="0" t="str">
        <f aca="false">IF($A7327="","",INDEX(CARTAO_COMPRAS!$H:$H,INT((ROW()-2)/20)+2)+MOD(ROW()-2,20))</f>
        <v/>
      </c>
      <c r="F7327" s="0" t="str">
        <f aca="false">IF($A7327="","",INDEX(CARTAO_COMPRAS!$G:$G,INT((ROW()-2)/20)+2))</f>
        <v/>
      </c>
      <c r="G7327" s="5" t="str">
        <f aca="false">IF($A7327="","",INDEX(CARTAO_COMPRAS!$I:$I,INT((ROW()-2)/20)+2))</f>
        <v/>
      </c>
      <c r="H7327" s="4" t="str">
        <f aca="false">IF($A7327="","",EDATE(INDEX(CARTAO_COMPRAS!$J:$J,INT((ROW()-2)/20)+2),MOD(ROW()-2,20)))</f>
        <v/>
      </c>
      <c r="I7327" s="4" t="str">
        <f aca="false">IF($H7327="","",$H7327-WEEKDAY($H7327,2)+1)</f>
        <v/>
      </c>
      <c r="J7327" s="4" t="str">
        <f aca="false">IF($I7327="","",$I7327+6)</f>
        <v/>
      </c>
      <c r="K7327" s="6" t="str">
        <f aca="false">IF($H7327="","",DATE(YEAR($H7327),MONTH($H7327),1))</f>
        <v/>
      </c>
      <c r="L7327" s="0" t="str">
        <f aca="false">IF($A7327="","",INDEX(CARTAO_COMPRAS!$K:$K,INT((ROW()-2)/20)+2))</f>
        <v/>
      </c>
      <c r="M7327" s="0" t="str">
        <f aca="false">IF($A7327="","","Compra no cartão")</f>
        <v/>
      </c>
    </row>
    <row r="7328" customFormat="false" ht="13.5" hidden="false" customHeight="false" outlineLevel="0" collapsed="false">
      <c r="A7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8" s="0" t="str">
        <f aca="false">IF($A7328="","",INDEX(CARTAO_COMPRAS!$C:$C,INT((ROW()-2)/20)+2))</f>
        <v/>
      </c>
      <c r="C7328" s="0" t="str">
        <f aca="false">IF($A7328="","",INDEX(CARTAO_COMPRAS!$D:$D,INT((ROW()-2)/20)+2))</f>
        <v/>
      </c>
      <c r="D7328" s="0" t="str">
        <f aca="false">IF($A7328="","",INDEX(CARTAO_COMPRAS!$E:$E,INT((ROW()-2)/20)+2))</f>
        <v/>
      </c>
      <c r="E7328" s="0" t="str">
        <f aca="false">IF($A7328="","",INDEX(CARTAO_COMPRAS!$H:$H,INT((ROW()-2)/20)+2)+MOD(ROW()-2,20))</f>
        <v/>
      </c>
      <c r="F7328" s="0" t="str">
        <f aca="false">IF($A7328="","",INDEX(CARTAO_COMPRAS!$G:$G,INT((ROW()-2)/20)+2))</f>
        <v/>
      </c>
      <c r="G7328" s="5" t="str">
        <f aca="false">IF($A7328="","",INDEX(CARTAO_COMPRAS!$I:$I,INT((ROW()-2)/20)+2))</f>
        <v/>
      </c>
      <c r="H7328" s="4" t="str">
        <f aca="false">IF($A7328="","",EDATE(INDEX(CARTAO_COMPRAS!$J:$J,INT((ROW()-2)/20)+2),MOD(ROW()-2,20)))</f>
        <v/>
      </c>
      <c r="I7328" s="4" t="str">
        <f aca="false">IF($H7328="","",$H7328-WEEKDAY($H7328,2)+1)</f>
        <v/>
      </c>
      <c r="J7328" s="4" t="str">
        <f aca="false">IF($I7328="","",$I7328+6)</f>
        <v/>
      </c>
      <c r="K7328" s="6" t="str">
        <f aca="false">IF($H7328="","",DATE(YEAR($H7328),MONTH($H7328),1))</f>
        <v/>
      </c>
      <c r="L7328" s="0" t="str">
        <f aca="false">IF($A7328="","",INDEX(CARTAO_COMPRAS!$K:$K,INT((ROW()-2)/20)+2))</f>
        <v/>
      </c>
      <c r="M7328" s="0" t="str">
        <f aca="false">IF($A7328="","","Compra no cartão")</f>
        <v/>
      </c>
    </row>
    <row r="7329" customFormat="false" ht="13.5" hidden="false" customHeight="false" outlineLevel="0" collapsed="false">
      <c r="A7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29" s="0" t="str">
        <f aca="false">IF($A7329="","",INDEX(CARTAO_COMPRAS!$C:$C,INT((ROW()-2)/20)+2))</f>
        <v/>
      </c>
      <c r="C7329" s="0" t="str">
        <f aca="false">IF($A7329="","",INDEX(CARTAO_COMPRAS!$D:$D,INT((ROW()-2)/20)+2))</f>
        <v/>
      </c>
      <c r="D7329" s="0" t="str">
        <f aca="false">IF($A7329="","",INDEX(CARTAO_COMPRAS!$E:$E,INT((ROW()-2)/20)+2))</f>
        <v/>
      </c>
      <c r="E7329" s="0" t="str">
        <f aca="false">IF($A7329="","",INDEX(CARTAO_COMPRAS!$H:$H,INT((ROW()-2)/20)+2)+MOD(ROW()-2,20))</f>
        <v/>
      </c>
      <c r="F7329" s="0" t="str">
        <f aca="false">IF($A7329="","",INDEX(CARTAO_COMPRAS!$G:$G,INT((ROW()-2)/20)+2))</f>
        <v/>
      </c>
      <c r="G7329" s="5" t="str">
        <f aca="false">IF($A7329="","",INDEX(CARTAO_COMPRAS!$I:$I,INT((ROW()-2)/20)+2))</f>
        <v/>
      </c>
      <c r="H7329" s="4" t="str">
        <f aca="false">IF($A7329="","",EDATE(INDEX(CARTAO_COMPRAS!$J:$J,INT((ROW()-2)/20)+2),MOD(ROW()-2,20)))</f>
        <v/>
      </c>
      <c r="I7329" s="4" t="str">
        <f aca="false">IF($H7329="","",$H7329-WEEKDAY($H7329,2)+1)</f>
        <v/>
      </c>
      <c r="J7329" s="4" t="str">
        <f aca="false">IF($I7329="","",$I7329+6)</f>
        <v/>
      </c>
      <c r="K7329" s="6" t="str">
        <f aca="false">IF($H7329="","",DATE(YEAR($H7329),MONTH($H7329),1))</f>
        <v/>
      </c>
      <c r="L7329" s="0" t="str">
        <f aca="false">IF($A7329="","",INDEX(CARTAO_COMPRAS!$K:$K,INT((ROW()-2)/20)+2))</f>
        <v/>
      </c>
      <c r="M7329" s="0" t="str">
        <f aca="false">IF($A7329="","","Compra no cartão")</f>
        <v/>
      </c>
    </row>
    <row r="7330" customFormat="false" ht="13.5" hidden="false" customHeight="false" outlineLevel="0" collapsed="false">
      <c r="A7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0" s="0" t="str">
        <f aca="false">IF($A7330="","",INDEX(CARTAO_COMPRAS!$C:$C,INT((ROW()-2)/20)+2))</f>
        <v/>
      </c>
      <c r="C7330" s="0" t="str">
        <f aca="false">IF($A7330="","",INDEX(CARTAO_COMPRAS!$D:$D,INT((ROW()-2)/20)+2))</f>
        <v/>
      </c>
      <c r="D7330" s="0" t="str">
        <f aca="false">IF($A7330="","",INDEX(CARTAO_COMPRAS!$E:$E,INT((ROW()-2)/20)+2))</f>
        <v/>
      </c>
      <c r="E7330" s="0" t="str">
        <f aca="false">IF($A7330="","",INDEX(CARTAO_COMPRAS!$H:$H,INT((ROW()-2)/20)+2)+MOD(ROW()-2,20))</f>
        <v/>
      </c>
      <c r="F7330" s="0" t="str">
        <f aca="false">IF($A7330="","",INDEX(CARTAO_COMPRAS!$G:$G,INT((ROW()-2)/20)+2))</f>
        <v/>
      </c>
      <c r="G7330" s="5" t="str">
        <f aca="false">IF($A7330="","",INDEX(CARTAO_COMPRAS!$I:$I,INT((ROW()-2)/20)+2))</f>
        <v/>
      </c>
      <c r="H7330" s="4" t="str">
        <f aca="false">IF($A7330="","",EDATE(INDEX(CARTAO_COMPRAS!$J:$J,INT((ROW()-2)/20)+2),MOD(ROW()-2,20)))</f>
        <v/>
      </c>
      <c r="I7330" s="4" t="str">
        <f aca="false">IF($H7330="","",$H7330-WEEKDAY($H7330,2)+1)</f>
        <v/>
      </c>
      <c r="J7330" s="4" t="str">
        <f aca="false">IF($I7330="","",$I7330+6)</f>
        <v/>
      </c>
      <c r="K7330" s="6" t="str">
        <f aca="false">IF($H7330="","",DATE(YEAR($H7330),MONTH($H7330),1))</f>
        <v/>
      </c>
      <c r="L7330" s="0" t="str">
        <f aca="false">IF($A7330="","",INDEX(CARTAO_COMPRAS!$K:$K,INT((ROW()-2)/20)+2))</f>
        <v/>
      </c>
      <c r="M7330" s="0" t="str">
        <f aca="false">IF($A7330="","","Compra no cartão")</f>
        <v/>
      </c>
    </row>
    <row r="7331" customFormat="false" ht="13.5" hidden="false" customHeight="false" outlineLevel="0" collapsed="false">
      <c r="A7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1" s="0" t="str">
        <f aca="false">IF($A7331="","",INDEX(CARTAO_COMPRAS!$C:$C,INT((ROW()-2)/20)+2))</f>
        <v/>
      </c>
      <c r="C7331" s="0" t="str">
        <f aca="false">IF($A7331="","",INDEX(CARTAO_COMPRAS!$D:$D,INT((ROW()-2)/20)+2))</f>
        <v/>
      </c>
      <c r="D7331" s="0" t="str">
        <f aca="false">IF($A7331="","",INDEX(CARTAO_COMPRAS!$E:$E,INT((ROW()-2)/20)+2))</f>
        <v/>
      </c>
      <c r="E7331" s="0" t="str">
        <f aca="false">IF($A7331="","",INDEX(CARTAO_COMPRAS!$H:$H,INT((ROW()-2)/20)+2)+MOD(ROW()-2,20))</f>
        <v/>
      </c>
      <c r="F7331" s="0" t="str">
        <f aca="false">IF($A7331="","",INDEX(CARTAO_COMPRAS!$G:$G,INT((ROW()-2)/20)+2))</f>
        <v/>
      </c>
      <c r="G7331" s="5" t="str">
        <f aca="false">IF($A7331="","",INDEX(CARTAO_COMPRAS!$I:$I,INT((ROW()-2)/20)+2))</f>
        <v/>
      </c>
      <c r="H7331" s="4" t="str">
        <f aca="false">IF($A7331="","",EDATE(INDEX(CARTAO_COMPRAS!$J:$J,INT((ROW()-2)/20)+2),MOD(ROW()-2,20)))</f>
        <v/>
      </c>
      <c r="I7331" s="4" t="str">
        <f aca="false">IF($H7331="","",$H7331-WEEKDAY($H7331,2)+1)</f>
        <v/>
      </c>
      <c r="J7331" s="4" t="str">
        <f aca="false">IF($I7331="","",$I7331+6)</f>
        <v/>
      </c>
      <c r="K7331" s="6" t="str">
        <f aca="false">IF($H7331="","",DATE(YEAR($H7331),MONTH($H7331),1))</f>
        <v/>
      </c>
      <c r="L7331" s="0" t="str">
        <f aca="false">IF($A7331="","",INDEX(CARTAO_COMPRAS!$K:$K,INT((ROW()-2)/20)+2))</f>
        <v/>
      </c>
      <c r="M7331" s="0" t="str">
        <f aca="false">IF($A7331="","","Compra no cartão")</f>
        <v/>
      </c>
    </row>
    <row r="7332" customFormat="false" ht="13.5" hidden="false" customHeight="false" outlineLevel="0" collapsed="false">
      <c r="A7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2" s="0" t="str">
        <f aca="false">IF($A7332="","",INDEX(CARTAO_COMPRAS!$C:$C,INT((ROW()-2)/20)+2))</f>
        <v/>
      </c>
      <c r="C7332" s="0" t="str">
        <f aca="false">IF($A7332="","",INDEX(CARTAO_COMPRAS!$D:$D,INT((ROW()-2)/20)+2))</f>
        <v/>
      </c>
      <c r="D7332" s="0" t="str">
        <f aca="false">IF($A7332="","",INDEX(CARTAO_COMPRAS!$E:$E,INT((ROW()-2)/20)+2))</f>
        <v/>
      </c>
      <c r="E7332" s="0" t="str">
        <f aca="false">IF($A7332="","",INDEX(CARTAO_COMPRAS!$H:$H,INT((ROW()-2)/20)+2)+MOD(ROW()-2,20))</f>
        <v/>
      </c>
      <c r="F7332" s="0" t="str">
        <f aca="false">IF($A7332="","",INDEX(CARTAO_COMPRAS!$G:$G,INT((ROW()-2)/20)+2))</f>
        <v/>
      </c>
      <c r="G7332" s="5" t="str">
        <f aca="false">IF($A7332="","",INDEX(CARTAO_COMPRAS!$I:$I,INT((ROW()-2)/20)+2))</f>
        <v/>
      </c>
      <c r="H7332" s="4" t="str">
        <f aca="false">IF($A7332="","",EDATE(INDEX(CARTAO_COMPRAS!$J:$J,INT((ROW()-2)/20)+2),MOD(ROW()-2,20)))</f>
        <v/>
      </c>
      <c r="I7332" s="4" t="str">
        <f aca="false">IF($H7332="","",$H7332-WEEKDAY($H7332,2)+1)</f>
        <v/>
      </c>
      <c r="J7332" s="4" t="str">
        <f aca="false">IF($I7332="","",$I7332+6)</f>
        <v/>
      </c>
      <c r="K7332" s="6" t="str">
        <f aca="false">IF($H7332="","",DATE(YEAR($H7332),MONTH($H7332),1))</f>
        <v/>
      </c>
      <c r="L7332" s="0" t="str">
        <f aca="false">IF($A7332="","",INDEX(CARTAO_COMPRAS!$K:$K,INT((ROW()-2)/20)+2))</f>
        <v/>
      </c>
      <c r="M7332" s="0" t="str">
        <f aca="false">IF($A7332="","","Compra no cartão")</f>
        <v/>
      </c>
    </row>
    <row r="7333" customFormat="false" ht="13.5" hidden="false" customHeight="false" outlineLevel="0" collapsed="false">
      <c r="A7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3" s="0" t="str">
        <f aca="false">IF($A7333="","",INDEX(CARTAO_COMPRAS!$C:$C,INT((ROW()-2)/20)+2))</f>
        <v/>
      </c>
      <c r="C7333" s="0" t="str">
        <f aca="false">IF($A7333="","",INDEX(CARTAO_COMPRAS!$D:$D,INT((ROW()-2)/20)+2))</f>
        <v/>
      </c>
      <c r="D7333" s="0" t="str">
        <f aca="false">IF($A7333="","",INDEX(CARTAO_COMPRAS!$E:$E,INT((ROW()-2)/20)+2))</f>
        <v/>
      </c>
      <c r="E7333" s="0" t="str">
        <f aca="false">IF($A7333="","",INDEX(CARTAO_COMPRAS!$H:$H,INT((ROW()-2)/20)+2)+MOD(ROW()-2,20))</f>
        <v/>
      </c>
      <c r="F7333" s="0" t="str">
        <f aca="false">IF($A7333="","",INDEX(CARTAO_COMPRAS!$G:$G,INT((ROW()-2)/20)+2))</f>
        <v/>
      </c>
      <c r="G7333" s="5" t="str">
        <f aca="false">IF($A7333="","",INDEX(CARTAO_COMPRAS!$I:$I,INT((ROW()-2)/20)+2))</f>
        <v/>
      </c>
      <c r="H7333" s="4" t="str">
        <f aca="false">IF($A7333="","",EDATE(INDEX(CARTAO_COMPRAS!$J:$J,INT((ROW()-2)/20)+2),MOD(ROW()-2,20)))</f>
        <v/>
      </c>
      <c r="I7333" s="4" t="str">
        <f aca="false">IF($H7333="","",$H7333-WEEKDAY($H7333,2)+1)</f>
        <v/>
      </c>
      <c r="J7333" s="4" t="str">
        <f aca="false">IF($I7333="","",$I7333+6)</f>
        <v/>
      </c>
      <c r="K7333" s="6" t="str">
        <f aca="false">IF($H7333="","",DATE(YEAR($H7333),MONTH($H7333),1))</f>
        <v/>
      </c>
      <c r="L7333" s="0" t="str">
        <f aca="false">IF($A7333="","",INDEX(CARTAO_COMPRAS!$K:$K,INT((ROW()-2)/20)+2))</f>
        <v/>
      </c>
      <c r="M7333" s="0" t="str">
        <f aca="false">IF($A7333="","","Compra no cartão")</f>
        <v/>
      </c>
    </row>
    <row r="7334" customFormat="false" ht="13.5" hidden="false" customHeight="false" outlineLevel="0" collapsed="false">
      <c r="A7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4" s="0" t="str">
        <f aca="false">IF($A7334="","",INDEX(CARTAO_COMPRAS!$C:$C,INT((ROW()-2)/20)+2))</f>
        <v/>
      </c>
      <c r="C7334" s="0" t="str">
        <f aca="false">IF($A7334="","",INDEX(CARTAO_COMPRAS!$D:$D,INT((ROW()-2)/20)+2))</f>
        <v/>
      </c>
      <c r="D7334" s="0" t="str">
        <f aca="false">IF($A7334="","",INDEX(CARTAO_COMPRAS!$E:$E,INT((ROW()-2)/20)+2))</f>
        <v/>
      </c>
      <c r="E7334" s="0" t="str">
        <f aca="false">IF($A7334="","",INDEX(CARTAO_COMPRAS!$H:$H,INT((ROW()-2)/20)+2)+MOD(ROW()-2,20))</f>
        <v/>
      </c>
      <c r="F7334" s="0" t="str">
        <f aca="false">IF($A7334="","",INDEX(CARTAO_COMPRAS!$G:$G,INT((ROW()-2)/20)+2))</f>
        <v/>
      </c>
      <c r="G7334" s="5" t="str">
        <f aca="false">IF($A7334="","",INDEX(CARTAO_COMPRAS!$I:$I,INT((ROW()-2)/20)+2))</f>
        <v/>
      </c>
      <c r="H7334" s="4" t="str">
        <f aca="false">IF($A7334="","",EDATE(INDEX(CARTAO_COMPRAS!$J:$J,INT((ROW()-2)/20)+2),MOD(ROW()-2,20)))</f>
        <v/>
      </c>
      <c r="I7334" s="4" t="str">
        <f aca="false">IF($H7334="","",$H7334-WEEKDAY($H7334,2)+1)</f>
        <v/>
      </c>
      <c r="J7334" s="4" t="str">
        <f aca="false">IF($I7334="","",$I7334+6)</f>
        <v/>
      </c>
      <c r="K7334" s="6" t="str">
        <f aca="false">IF($H7334="","",DATE(YEAR($H7334),MONTH($H7334),1))</f>
        <v/>
      </c>
      <c r="L7334" s="0" t="str">
        <f aca="false">IF($A7334="","",INDEX(CARTAO_COMPRAS!$K:$K,INT((ROW()-2)/20)+2))</f>
        <v/>
      </c>
      <c r="M7334" s="0" t="str">
        <f aca="false">IF($A7334="","","Compra no cartão")</f>
        <v/>
      </c>
    </row>
    <row r="7335" customFormat="false" ht="13.5" hidden="false" customHeight="false" outlineLevel="0" collapsed="false">
      <c r="A7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5" s="0" t="str">
        <f aca="false">IF($A7335="","",INDEX(CARTAO_COMPRAS!$C:$C,INT((ROW()-2)/20)+2))</f>
        <v/>
      </c>
      <c r="C7335" s="0" t="str">
        <f aca="false">IF($A7335="","",INDEX(CARTAO_COMPRAS!$D:$D,INT((ROW()-2)/20)+2))</f>
        <v/>
      </c>
      <c r="D7335" s="0" t="str">
        <f aca="false">IF($A7335="","",INDEX(CARTAO_COMPRAS!$E:$E,INT((ROW()-2)/20)+2))</f>
        <v/>
      </c>
      <c r="E7335" s="0" t="str">
        <f aca="false">IF($A7335="","",INDEX(CARTAO_COMPRAS!$H:$H,INT((ROW()-2)/20)+2)+MOD(ROW()-2,20))</f>
        <v/>
      </c>
      <c r="F7335" s="0" t="str">
        <f aca="false">IF($A7335="","",INDEX(CARTAO_COMPRAS!$G:$G,INT((ROW()-2)/20)+2))</f>
        <v/>
      </c>
      <c r="G7335" s="5" t="str">
        <f aca="false">IF($A7335="","",INDEX(CARTAO_COMPRAS!$I:$I,INT((ROW()-2)/20)+2))</f>
        <v/>
      </c>
      <c r="H7335" s="4" t="str">
        <f aca="false">IF($A7335="","",EDATE(INDEX(CARTAO_COMPRAS!$J:$J,INT((ROW()-2)/20)+2),MOD(ROW()-2,20)))</f>
        <v/>
      </c>
      <c r="I7335" s="4" t="str">
        <f aca="false">IF($H7335="","",$H7335-WEEKDAY($H7335,2)+1)</f>
        <v/>
      </c>
      <c r="J7335" s="4" t="str">
        <f aca="false">IF($I7335="","",$I7335+6)</f>
        <v/>
      </c>
      <c r="K7335" s="6" t="str">
        <f aca="false">IF($H7335="","",DATE(YEAR($H7335),MONTH($H7335),1))</f>
        <v/>
      </c>
      <c r="L7335" s="0" t="str">
        <f aca="false">IF($A7335="","",INDEX(CARTAO_COMPRAS!$K:$K,INT((ROW()-2)/20)+2))</f>
        <v/>
      </c>
      <c r="M7335" s="0" t="str">
        <f aca="false">IF($A7335="","","Compra no cartão")</f>
        <v/>
      </c>
    </row>
    <row r="7336" customFormat="false" ht="13.5" hidden="false" customHeight="false" outlineLevel="0" collapsed="false">
      <c r="A7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6" s="0" t="str">
        <f aca="false">IF($A7336="","",INDEX(CARTAO_COMPRAS!$C:$C,INT((ROW()-2)/20)+2))</f>
        <v/>
      </c>
      <c r="C7336" s="0" t="str">
        <f aca="false">IF($A7336="","",INDEX(CARTAO_COMPRAS!$D:$D,INT((ROW()-2)/20)+2))</f>
        <v/>
      </c>
      <c r="D7336" s="0" t="str">
        <f aca="false">IF($A7336="","",INDEX(CARTAO_COMPRAS!$E:$E,INT((ROW()-2)/20)+2))</f>
        <v/>
      </c>
      <c r="E7336" s="0" t="str">
        <f aca="false">IF($A7336="","",INDEX(CARTAO_COMPRAS!$H:$H,INT((ROW()-2)/20)+2)+MOD(ROW()-2,20))</f>
        <v/>
      </c>
      <c r="F7336" s="0" t="str">
        <f aca="false">IF($A7336="","",INDEX(CARTAO_COMPRAS!$G:$G,INT((ROW()-2)/20)+2))</f>
        <v/>
      </c>
      <c r="G7336" s="5" t="str">
        <f aca="false">IF($A7336="","",INDEX(CARTAO_COMPRAS!$I:$I,INT((ROW()-2)/20)+2))</f>
        <v/>
      </c>
      <c r="H7336" s="4" t="str">
        <f aca="false">IF($A7336="","",EDATE(INDEX(CARTAO_COMPRAS!$J:$J,INT((ROW()-2)/20)+2),MOD(ROW()-2,20)))</f>
        <v/>
      </c>
      <c r="I7336" s="4" t="str">
        <f aca="false">IF($H7336="","",$H7336-WEEKDAY($H7336,2)+1)</f>
        <v/>
      </c>
      <c r="J7336" s="4" t="str">
        <f aca="false">IF($I7336="","",$I7336+6)</f>
        <v/>
      </c>
      <c r="K7336" s="6" t="str">
        <f aca="false">IF($H7336="","",DATE(YEAR($H7336),MONTH($H7336),1))</f>
        <v/>
      </c>
      <c r="L7336" s="0" t="str">
        <f aca="false">IF($A7336="","",INDEX(CARTAO_COMPRAS!$K:$K,INT((ROW()-2)/20)+2))</f>
        <v/>
      </c>
      <c r="M7336" s="0" t="str">
        <f aca="false">IF($A7336="","","Compra no cartão")</f>
        <v/>
      </c>
    </row>
    <row r="7337" customFormat="false" ht="13.5" hidden="false" customHeight="false" outlineLevel="0" collapsed="false">
      <c r="A7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7" s="0" t="str">
        <f aca="false">IF($A7337="","",INDEX(CARTAO_COMPRAS!$C:$C,INT((ROW()-2)/20)+2))</f>
        <v/>
      </c>
      <c r="C7337" s="0" t="str">
        <f aca="false">IF($A7337="","",INDEX(CARTAO_COMPRAS!$D:$D,INT((ROW()-2)/20)+2))</f>
        <v/>
      </c>
      <c r="D7337" s="0" t="str">
        <f aca="false">IF($A7337="","",INDEX(CARTAO_COMPRAS!$E:$E,INT((ROW()-2)/20)+2))</f>
        <v/>
      </c>
      <c r="E7337" s="0" t="str">
        <f aca="false">IF($A7337="","",INDEX(CARTAO_COMPRAS!$H:$H,INT((ROW()-2)/20)+2)+MOD(ROW()-2,20))</f>
        <v/>
      </c>
      <c r="F7337" s="0" t="str">
        <f aca="false">IF($A7337="","",INDEX(CARTAO_COMPRAS!$G:$G,INT((ROW()-2)/20)+2))</f>
        <v/>
      </c>
      <c r="G7337" s="5" t="str">
        <f aca="false">IF($A7337="","",INDEX(CARTAO_COMPRAS!$I:$I,INT((ROW()-2)/20)+2))</f>
        <v/>
      </c>
      <c r="H7337" s="4" t="str">
        <f aca="false">IF($A7337="","",EDATE(INDEX(CARTAO_COMPRAS!$J:$J,INT((ROW()-2)/20)+2),MOD(ROW()-2,20)))</f>
        <v/>
      </c>
      <c r="I7337" s="4" t="str">
        <f aca="false">IF($H7337="","",$H7337-WEEKDAY($H7337,2)+1)</f>
        <v/>
      </c>
      <c r="J7337" s="4" t="str">
        <f aca="false">IF($I7337="","",$I7337+6)</f>
        <v/>
      </c>
      <c r="K7337" s="6" t="str">
        <f aca="false">IF($H7337="","",DATE(YEAR($H7337),MONTH($H7337),1))</f>
        <v/>
      </c>
      <c r="L7337" s="0" t="str">
        <f aca="false">IF($A7337="","",INDEX(CARTAO_COMPRAS!$K:$K,INT((ROW()-2)/20)+2))</f>
        <v/>
      </c>
      <c r="M7337" s="0" t="str">
        <f aca="false">IF($A7337="","","Compra no cartão")</f>
        <v/>
      </c>
    </row>
    <row r="7338" customFormat="false" ht="13.5" hidden="false" customHeight="false" outlineLevel="0" collapsed="false">
      <c r="A7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8" s="0" t="str">
        <f aca="false">IF($A7338="","",INDEX(CARTAO_COMPRAS!$C:$C,INT((ROW()-2)/20)+2))</f>
        <v/>
      </c>
      <c r="C7338" s="0" t="str">
        <f aca="false">IF($A7338="","",INDEX(CARTAO_COMPRAS!$D:$D,INT((ROW()-2)/20)+2))</f>
        <v/>
      </c>
      <c r="D7338" s="0" t="str">
        <f aca="false">IF($A7338="","",INDEX(CARTAO_COMPRAS!$E:$E,INT((ROW()-2)/20)+2))</f>
        <v/>
      </c>
      <c r="E7338" s="0" t="str">
        <f aca="false">IF($A7338="","",INDEX(CARTAO_COMPRAS!$H:$H,INT((ROW()-2)/20)+2)+MOD(ROW()-2,20))</f>
        <v/>
      </c>
      <c r="F7338" s="0" t="str">
        <f aca="false">IF($A7338="","",INDEX(CARTAO_COMPRAS!$G:$G,INT((ROW()-2)/20)+2))</f>
        <v/>
      </c>
      <c r="G7338" s="5" t="str">
        <f aca="false">IF($A7338="","",INDEX(CARTAO_COMPRAS!$I:$I,INT((ROW()-2)/20)+2))</f>
        <v/>
      </c>
      <c r="H7338" s="4" t="str">
        <f aca="false">IF($A7338="","",EDATE(INDEX(CARTAO_COMPRAS!$J:$J,INT((ROW()-2)/20)+2),MOD(ROW()-2,20)))</f>
        <v/>
      </c>
      <c r="I7338" s="4" t="str">
        <f aca="false">IF($H7338="","",$H7338-WEEKDAY($H7338,2)+1)</f>
        <v/>
      </c>
      <c r="J7338" s="4" t="str">
        <f aca="false">IF($I7338="","",$I7338+6)</f>
        <v/>
      </c>
      <c r="K7338" s="6" t="str">
        <f aca="false">IF($H7338="","",DATE(YEAR($H7338),MONTH($H7338),1))</f>
        <v/>
      </c>
      <c r="L7338" s="0" t="str">
        <f aca="false">IF($A7338="","",INDEX(CARTAO_COMPRAS!$K:$K,INT((ROW()-2)/20)+2))</f>
        <v/>
      </c>
      <c r="M7338" s="0" t="str">
        <f aca="false">IF($A7338="","","Compra no cartão")</f>
        <v/>
      </c>
    </row>
    <row r="7339" customFormat="false" ht="13.5" hidden="false" customHeight="false" outlineLevel="0" collapsed="false">
      <c r="A7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39" s="0" t="str">
        <f aca="false">IF($A7339="","",INDEX(CARTAO_COMPRAS!$C:$C,INT((ROW()-2)/20)+2))</f>
        <v/>
      </c>
      <c r="C7339" s="0" t="str">
        <f aca="false">IF($A7339="","",INDEX(CARTAO_COMPRAS!$D:$D,INT((ROW()-2)/20)+2))</f>
        <v/>
      </c>
      <c r="D7339" s="0" t="str">
        <f aca="false">IF($A7339="","",INDEX(CARTAO_COMPRAS!$E:$E,INT((ROW()-2)/20)+2))</f>
        <v/>
      </c>
      <c r="E7339" s="0" t="str">
        <f aca="false">IF($A7339="","",INDEX(CARTAO_COMPRAS!$H:$H,INT((ROW()-2)/20)+2)+MOD(ROW()-2,20))</f>
        <v/>
      </c>
      <c r="F7339" s="0" t="str">
        <f aca="false">IF($A7339="","",INDEX(CARTAO_COMPRAS!$G:$G,INT((ROW()-2)/20)+2))</f>
        <v/>
      </c>
      <c r="G7339" s="5" t="str">
        <f aca="false">IF($A7339="","",INDEX(CARTAO_COMPRAS!$I:$I,INT((ROW()-2)/20)+2))</f>
        <v/>
      </c>
      <c r="H7339" s="4" t="str">
        <f aca="false">IF($A7339="","",EDATE(INDEX(CARTAO_COMPRAS!$J:$J,INT((ROW()-2)/20)+2),MOD(ROW()-2,20)))</f>
        <v/>
      </c>
      <c r="I7339" s="4" t="str">
        <f aca="false">IF($H7339="","",$H7339-WEEKDAY($H7339,2)+1)</f>
        <v/>
      </c>
      <c r="J7339" s="4" t="str">
        <f aca="false">IF($I7339="","",$I7339+6)</f>
        <v/>
      </c>
      <c r="K7339" s="6" t="str">
        <f aca="false">IF($H7339="","",DATE(YEAR($H7339),MONTH($H7339),1))</f>
        <v/>
      </c>
      <c r="L7339" s="0" t="str">
        <f aca="false">IF($A7339="","",INDEX(CARTAO_COMPRAS!$K:$K,INT((ROW()-2)/20)+2))</f>
        <v/>
      </c>
      <c r="M7339" s="0" t="str">
        <f aca="false">IF($A7339="","","Compra no cartão")</f>
        <v/>
      </c>
    </row>
    <row r="7340" customFormat="false" ht="13.5" hidden="false" customHeight="false" outlineLevel="0" collapsed="false">
      <c r="A7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0" s="0" t="str">
        <f aca="false">IF($A7340="","",INDEX(CARTAO_COMPRAS!$C:$C,INT((ROW()-2)/20)+2))</f>
        <v/>
      </c>
      <c r="C7340" s="0" t="str">
        <f aca="false">IF($A7340="","",INDEX(CARTAO_COMPRAS!$D:$D,INT((ROW()-2)/20)+2))</f>
        <v/>
      </c>
      <c r="D7340" s="0" t="str">
        <f aca="false">IF($A7340="","",INDEX(CARTAO_COMPRAS!$E:$E,INT((ROW()-2)/20)+2))</f>
        <v/>
      </c>
      <c r="E7340" s="0" t="str">
        <f aca="false">IF($A7340="","",INDEX(CARTAO_COMPRAS!$H:$H,INT((ROW()-2)/20)+2)+MOD(ROW()-2,20))</f>
        <v/>
      </c>
      <c r="F7340" s="0" t="str">
        <f aca="false">IF($A7340="","",INDEX(CARTAO_COMPRAS!$G:$G,INT((ROW()-2)/20)+2))</f>
        <v/>
      </c>
      <c r="G7340" s="5" t="str">
        <f aca="false">IF($A7340="","",INDEX(CARTAO_COMPRAS!$I:$I,INT((ROW()-2)/20)+2))</f>
        <v/>
      </c>
      <c r="H7340" s="4" t="str">
        <f aca="false">IF($A7340="","",EDATE(INDEX(CARTAO_COMPRAS!$J:$J,INT((ROW()-2)/20)+2),MOD(ROW()-2,20)))</f>
        <v/>
      </c>
      <c r="I7340" s="4" t="str">
        <f aca="false">IF($H7340="","",$H7340-WEEKDAY($H7340,2)+1)</f>
        <v/>
      </c>
      <c r="J7340" s="4" t="str">
        <f aca="false">IF($I7340="","",$I7340+6)</f>
        <v/>
      </c>
      <c r="K7340" s="6" t="str">
        <f aca="false">IF($H7340="","",DATE(YEAR($H7340),MONTH($H7340),1))</f>
        <v/>
      </c>
      <c r="L7340" s="0" t="str">
        <f aca="false">IF($A7340="","",INDEX(CARTAO_COMPRAS!$K:$K,INT((ROW()-2)/20)+2))</f>
        <v/>
      </c>
      <c r="M7340" s="0" t="str">
        <f aca="false">IF($A7340="","","Compra no cartão")</f>
        <v/>
      </c>
    </row>
    <row r="7341" customFormat="false" ht="13.5" hidden="false" customHeight="false" outlineLevel="0" collapsed="false">
      <c r="A7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1" s="0" t="str">
        <f aca="false">IF($A7341="","",INDEX(CARTAO_COMPRAS!$C:$C,INT((ROW()-2)/20)+2))</f>
        <v/>
      </c>
      <c r="C7341" s="0" t="str">
        <f aca="false">IF($A7341="","",INDEX(CARTAO_COMPRAS!$D:$D,INT((ROW()-2)/20)+2))</f>
        <v/>
      </c>
      <c r="D7341" s="0" t="str">
        <f aca="false">IF($A7341="","",INDEX(CARTAO_COMPRAS!$E:$E,INT((ROW()-2)/20)+2))</f>
        <v/>
      </c>
      <c r="E7341" s="0" t="str">
        <f aca="false">IF($A7341="","",INDEX(CARTAO_COMPRAS!$H:$H,INT((ROW()-2)/20)+2)+MOD(ROW()-2,20))</f>
        <v/>
      </c>
      <c r="F7341" s="0" t="str">
        <f aca="false">IF($A7341="","",INDEX(CARTAO_COMPRAS!$G:$G,INT((ROW()-2)/20)+2))</f>
        <v/>
      </c>
      <c r="G7341" s="5" t="str">
        <f aca="false">IF($A7341="","",INDEX(CARTAO_COMPRAS!$I:$I,INT((ROW()-2)/20)+2))</f>
        <v/>
      </c>
      <c r="H7341" s="4" t="str">
        <f aca="false">IF($A7341="","",EDATE(INDEX(CARTAO_COMPRAS!$J:$J,INT((ROW()-2)/20)+2),MOD(ROW()-2,20)))</f>
        <v/>
      </c>
      <c r="I7341" s="4" t="str">
        <f aca="false">IF($H7341="","",$H7341-WEEKDAY($H7341,2)+1)</f>
        <v/>
      </c>
      <c r="J7341" s="4" t="str">
        <f aca="false">IF($I7341="","",$I7341+6)</f>
        <v/>
      </c>
      <c r="K7341" s="6" t="str">
        <f aca="false">IF($H7341="","",DATE(YEAR($H7341),MONTH($H7341),1))</f>
        <v/>
      </c>
      <c r="L7341" s="0" t="str">
        <f aca="false">IF($A7341="","",INDEX(CARTAO_COMPRAS!$K:$K,INT((ROW()-2)/20)+2))</f>
        <v/>
      </c>
      <c r="M7341" s="0" t="str">
        <f aca="false">IF($A7341="","","Compra no cartão")</f>
        <v/>
      </c>
    </row>
    <row r="7342" customFormat="false" ht="13.5" hidden="false" customHeight="false" outlineLevel="0" collapsed="false">
      <c r="A73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2" s="0" t="str">
        <f aca="false">IF($A7342="","",INDEX(CARTAO_COMPRAS!$C:$C,INT((ROW()-2)/20)+2))</f>
        <v/>
      </c>
      <c r="C7342" s="0" t="str">
        <f aca="false">IF($A7342="","",INDEX(CARTAO_COMPRAS!$D:$D,INT((ROW()-2)/20)+2))</f>
        <v/>
      </c>
      <c r="D7342" s="0" t="str">
        <f aca="false">IF($A7342="","",INDEX(CARTAO_COMPRAS!$E:$E,INT((ROW()-2)/20)+2))</f>
        <v/>
      </c>
      <c r="E7342" s="0" t="str">
        <f aca="false">IF($A7342="","",INDEX(CARTAO_COMPRAS!$H:$H,INT((ROW()-2)/20)+2)+MOD(ROW()-2,20))</f>
        <v/>
      </c>
      <c r="F7342" s="0" t="str">
        <f aca="false">IF($A7342="","",INDEX(CARTAO_COMPRAS!$G:$G,INT((ROW()-2)/20)+2))</f>
        <v/>
      </c>
      <c r="G7342" s="5" t="str">
        <f aca="false">IF($A7342="","",INDEX(CARTAO_COMPRAS!$I:$I,INT((ROW()-2)/20)+2))</f>
        <v/>
      </c>
      <c r="H7342" s="4" t="str">
        <f aca="false">IF($A7342="","",EDATE(INDEX(CARTAO_COMPRAS!$J:$J,INT((ROW()-2)/20)+2),MOD(ROW()-2,20)))</f>
        <v/>
      </c>
      <c r="I7342" s="4" t="str">
        <f aca="false">IF($H7342="","",$H7342-WEEKDAY($H7342,2)+1)</f>
        <v/>
      </c>
      <c r="J7342" s="4" t="str">
        <f aca="false">IF($I7342="","",$I7342+6)</f>
        <v/>
      </c>
      <c r="K7342" s="6" t="str">
        <f aca="false">IF($H7342="","",DATE(YEAR($H7342),MONTH($H7342),1))</f>
        <v/>
      </c>
      <c r="L7342" s="0" t="str">
        <f aca="false">IF($A7342="","",INDEX(CARTAO_COMPRAS!$K:$K,INT((ROW()-2)/20)+2))</f>
        <v/>
      </c>
      <c r="M7342" s="0" t="str">
        <f aca="false">IF($A7342="","","Compra no cartão")</f>
        <v/>
      </c>
    </row>
    <row r="7343" customFormat="false" ht="13.5" hidden="false" customHeight="false" outlineLevel="0" collapsed="false">
      <c r="A7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3" s="0" t="str">
        <f aca="false">IF($A7343="","",INDEX(CARTAO_COMPRAS!$C:$C,INT((ROW()-2)/20)+2))</f>
        <v/>
      </c>
      <c r="C7343" s="0" t="str">
        <f aca="false">IF($A7343="","",INDEX(CARTAO_COMPRAS!$D:$D,INT((ROW()-2)/20)+2))</f>
        <v/>
      </c>
      <c r="D7343" s="0" t="str">
        <f aca="false">IF($A7343="","",INDEX(CARTAO_COMPRAS!$E:$E,INT((ROW()-2)/20)+2))</f>
        <v/>
      </c>
      <c r="E7343" s="0" t="str">
        <f aca="false">IF($A7343="","",INDEX(CARTAO_COMPRAS!$H:$H,INT((ROW()-2)/20)+2)+MOD(ROW()-2,20))</f>
        <v/>
      </c>
      <c r="F7343" s="0" t="str">
        <f aca="false">IF($A7343="","",INDEX(CARTAO_COMPRAS!$G:$G,INT((ROW()-2)/20)+2))</f>
        <v/>
      </c>
      <c r="G7343" s="5" t="str">
        <f aca="false">IF($A7343="","",INDEX(CARTAO_COMPRAS!$I:$I,INT((ROW()-2)/20)+2))</f>
        <v/>
      </c>
      <c r="H7343" s="4" t="str">
        <f aca="false">IF($A7343="","",EDATE(INDEX(CARTAO_COMPRAS!$J:$J,INT((ROW()-2)/20)+2),MOD(ROW()-2,20)))</f>
        <v/>
      </c>
      <c r="I7343" s="4" t="str">
        <f aca="false">IF($H7343="","",$H7343-WEEKDAY($H7343,2)+1)</f>
        <v/>
      </c>
      <c r="J7343" s="4" t="str">
        <f aca="false">IF($I7343="","",$I7343+6)</f>
        <v/>
      </c>
      <c r="K7343" s="6" t="str">
        <f aca="false">IF($H7343="","",DATE(YEAR($H7343),MONTH($H7343),1))</f>
        <v/>
      </c>
      <c r="L7343" s="0" t="str">
        <f aca="false">IF($A7343="","",INDEX(CARTAO_COMPRAS!$K:$K,INT((ROW()-2)/20)+2))</f>
        <v/>
      </c>
      <c r="M7343" s="0" t="str">
        <f aca="false">IF($A7343="","","Compra no cartão")</f>
        <v/>
      </c>
    </row>
    <row r="7344" customFormat="false" ht="13.5" hidden="false" customHeight="false" outlineLevel="0" collapsed="false">
      <c r="A7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4" s="0" t="str">
        <f aca="false">IF($A7344="","",INDEX(CARTAO_COMPRAS!$C:$C,INT((ROW()-2)/20)+2))</f>
        <v/>
      </c>
      <c r="C7344" s="0" t="str">
        <f aca="false">IF($A7344="","",INDEX(CARTAO_COMPRAS!$D:$D,INT((ROW()-2)/20)+2))</f>
        <v/>
      </c>
      <c r="D7344" s="0" t="str">
        <f aca="false">IF($A7344="","",INDEX(CARTAO_COMPRAS!$E:$E,INT((ROW()-2)/20)+2))</f>
        <v/>
      </c>
      <c r="E7344" s="0" t="str">
        <f aca="false">IF($A7344="","",INDEX(CARTAO_COMPRAS!$H:$H,INT((ROW()-2)/20)+2)+MOD(ROW()-2,20))</f>
        <v/>
      </c>
      <c r="F7344" s="0" t="str">
        <f aca="false">IF($A7344="","",INDEX(CARTAO_COMPRAS!$G:$G,INT((ROW()-2)/20)+2))</f>
        <v/>
      </c>
      <c r="G7344" s="5" t="str">
        <f aca="false">IF($A7344="","",INDEX(CARTAO_COMPRAS!$I:$I,INT((ROW()-2)/20)+2))</f>
        <v/>
      </c>
      <c r="H7344" s="4" t="str">
        <f aca="false">IF($A7344="","",EDATE(INDEX(CARTAO_COMPRAS!$J:$J,INT((ROW()-2)/20)+2),MOD(ROW()-2,20)))</f>
        <v/>
      </c>
      <c r="I7344" s="4" t="str">
        <f aca="false">IF($H7344="","",$H7344-WEEKDAY($H7344,2)+1)</f>
        <v/>
      </c>
      <c r="J7344" s="4" t="str">
        <f aca="false">IF($I7344="","",$I7344+6)</f>
        <v/>
      </c>
      <c r="K7344" s="6" t="str">
        <f aca="false">IF($H7344="","",DATE(YEAR($H7344),MONTH($H7344),1))</f>
        <v/>
      </c>
      <c r="L7344" s="0" t="str">
        <f aca="false">IF($A7344="","",INDEX(CARTAO_COMPRAS!$K:$K,INT((ROW()-2)/20)+2))</f>
        <v/>
      </c>
      <c r="M7344" s="0" t="str">
        <f aca="false">IF($A7344="","","Compra no cartão")</f>
        <v/>
      </c>
    </row>
    <row r="7345" customFormat="false" ht="13.5" hidden="false" customHeight="false" outlineLevel="0" collapsed="false">
      <c r="A7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5" s="0" t="str">
        <f aca="false">IF($A7345="","",INDEX(CARTAO_COMPRAS!$C:$C,INT((ROW()-2)/20)+2))</f>
        <v/>
      </c>
      <c r="C7345" s="0" t="str">
        <f aca="false">IF($A7345="","",INDEX(CARTAO_COMPRAS!$D:$D,INT((ROW()-2)/20)+2))</f>
        <v/>
      </c>
      <c r="D7345" s="0" t="str">
        <f aca="false">IF($A7345="","",INDEX(CARTAO_COMPRAS!$E:$E,INT((ROW()-2)/20)+2))</f>
        <v/>
      </c>
      <c r="E7345" s="0" t="str">
        <f aca="false">IF($A7345="","",INDEX(CARTAO_COMPRAS!$H:$H,INT((ROW()-2)/20)+2)+MOD(ROW()-2,20))</f>
        <v/>
      </c>
      <c r="F7345" s="0" t="str">
        <f aca="false">IF($A7345="","",INDEX(CARTAO_COMPRAS!$G:$G,INT((ROW()-2)/20)+2))</f>
        <v/>
      </c>
      <c r="G7345" s="5" t="str">
        <f aca="false">IF($A7345="","",INDEX(CARTAO_COMPRAS!$I:$I,INT((ROW()-2)/20)+2))</f>
        <v/>
      </c>
      <c r="H7345" s="4" t="str">
        <f aca="false">IF($A7345="","",EDATE(INDEX(CARTAO_COMPRAS!$J:$J,INT((ROW()-2)/20)+2),MOD(ROW()-2,20)))</f>
        <v/>
      </c>
      <c r="I7345" s="4" t="str">
        <f aca="false">IF($H7345="","",$H7345-WEEKDAY($H7345,2)+1)</f>
        <v/>
      </c>
      <c r="J7345" s="4" t="str">
        <f aca="false">IF($I7345="","",$I7345+6)</f>
        <v/>
      </c>
      <c r="K7345" s="6" t="str">
        <f aca="false">IF($H7345="","",DATE(YEAR($H7345),MONTH($H7345),1))</f>
        <v/>
      </c>
      <c r="L7345" s="0" t="str">
        <f aca="false">IF($A7345="","",INDEX(CARTAO_COMPRAS!$K:$K,INT((ROW()-2)/20)+2))</f>
        <v/>
      </c>
      <c r="M7345" s="0" t="str">
        <f aca="false">IF($A7345="","","Compra no cartão")</f>
        <v/>
      </c>
    </row>
    <row r="7346" customFormat="false" ht="13.5" hidden="false" customHeight="false" outlineLevel="0" collapsed="false">
      <c r="A7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6" s="0" t="str">
        <f aca="false">IF($A7346="","",INDEX(CARTAO_COMPRAS!$C:$C,INT((ROW()-2)/20)+2))</f>
        <v/>
      </c>
      <c r="C7346" s="0" t="str">
        <f aca="false">IF($A7346="","",INDEX(CARTAO_COMPRAS!$D:$D,INT((ROW()-2)/20)+2))</f>
        <v/>
      </c>
      <c r="D7346" s="0" t="str">
        <f aca="false">IF($A7346="","",INDEX(CARTAO_COMPRAS!$E:$E,INT((ROW()-2)/20)+2))</f>
        <v/>
      </c>
      <c r="E7346" s="0" t="str">
        <f aca="false">IF($A7346="","",INDEX(CARTAO_COMPRAS!$H:$H,INT((ROW()-2)/20)+2)+MOD(ROW()-2,20))</f>
        <v/>
      </c>
      <c r="F7346" s="0" t="str">
        <f aca="false">IF($A7346="","",INDEX(CARTAO_COMPRAS!$G:$G,INT((ROW()-2)/20)+2))</f>
        <v/>
      </c>
      <c r="G7346" s="5" t="str">
        <f aca="false">IF($A7346="","",INDEX(CARTAO_COMPRAS!$I:$I,INT((ROW()-2)/20)+2))</f>
        <v/>
      </c>
      <c r="H7346" s="4" t="str">
        <f aca="false">IF($A7346="","",EDATE(INDEX(CARTAO_COMPRAS!$J:$J,INT((ROW()-2)/20)+2),MOD(ROW()-2,20)))</f>
        <v/>
      </c>
      <c r="I7346" s="4" t="str">
        <f aca="false">IF($H7346="","",$H7346-WEEKDAY($H7346,2)+1)</f>
        <v/>
      </c>
      <c r="J7346" s="4" t="str">
        <f aca="false">IF($I7346="","",$I7346+6)</f>
        <v/>
      </c>
      <c r="K7346" s="6" t="str">
        <f aca="false">IF($H7346="","",DATE(YEAR($H7346),MONTH($H7346),1))</f>
        <v/>
      </c>
      <c r="L7346" s="0" t="str">
        <f aca="false">IF($A7346="","",INDEX(CARTAO_COMPRAS!$K:$K,INT((ROW()-2)/20)+2))</f>
        <v/>
      </c>
      <c r="M7346" s="0" t="str">
        <f aca="false">IF($A7346="","","Compra no cartão")</f>
        <v/>
      </c>
    </row>
    <row r="7347" customFormat="false" ht="13.5" hidden="false" customHeight="false" outlineLevel="0" collapsed="false">
      <c r="A7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7" s="0" t="str">
        <f aca="false">IF($A7347="","",INDEX(CARTAO_COMPRAS!$C:$C,INT((ROW()-2)/20)+2))</f>
        <v/>
      </c>
      <c r="C7347" s="0" t="str">
        <f aca="false">IF($A7347="","",INDEX(CARTAO_COMPRAS!$D:$D,INT((ROW()-2)/20)+2))</f>
        <v/>
      </c>
      <c r="D7347" s="0" t="str">
        <f aca="false">IF($A7347="","",INDEX(CARTAO_COMPRAS!$E:$E,INT((ROW()-2)/20)+2))</f>
        <v/>
      </c>
      <c r="E7347" s="0" t="str">
        <f aca="false">IF($A7347="","",INDEX(CARTAO_COMPRAS!$H:$H,INT((ROW()-2)/20)+2)+MOD(ROW()-2,20))</f>
        <v/>
      </c>
      <c r="F7347" s="0" t="str">
        <f aca="false">IF($A7347="","",INDEX(CARTAO_COMPRAS!$G:$G,INT((ROW()-2)/20)+2))</f>
        <v/>
      </c>
      <c r="G7347" s="5" t="str">
        <f aca="false">IF($A7347="","",INDEX(CARTAO_COMPRAS!$I:$I,INT((ROW()-2)/20)+2))</f>
        <v/>
      </c>
      <c r="H7347" s="4" t="str">
        <f aca="false">IF($A7347="","",EDATE(INDEX(CARTAO_COMPRAS!$J:$J,INT((ROW()-2)/20)+2),MOD(ROW()-2,20)))</f>
        <v/>
      </c>
      <c r="I7347" s="4" t="str">
        <f aca="false">IF($H7347="","",$H7347-WEEKDAY($H7347,2)+1)</f>
        <v/>
      </c>
      <c r="J7347" s="4" t="str">
        <f aca="false">IF($I7347="","",$I7347+6)</f>
        <v/>
      </c>
      <c r="K7347" s="6" t="str">
        <f aca="false">IF($H7347="","",DATE(YEAR($H7347),MONTH($H7347),1))</f>
        <v/>
      </c>
      <c r="L7347" s="0" t="str">
        <f aca="false">IF($A7347="","",INDEX(CARTAO_COMPRAS!$K:$K,INT((ROW()-2)/20)+2))</f>
        <v/>
      </c>
      <c r="M7347" s="0" t="str">
        <f aca="false">IF($A7347="","","Compra no cartão")</f>
        <v/>
      </c>
    </row>
    <row r="7348" customFormat="false" ht="13.5" hidden="false" customHeight="false" outlineLevel="0" collapsed="false">
      <c r="A7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8" s="0" t="str">
        <f aca="false">IF($A7348="","",INDEX(CARTAO_COMPRAS!$C:$C,INT((ROW()-2)/20)+2))</f>
        <v/>
      </c>
      <c r="C7348" s="0" t="str">
        <f aca="false">IF($A7348="","",INDEX(CARTAO_COMPRAS!$D:$D,INT((ROW()-2)/20)+2))</f>
        <v/>
      </c>
      <c r="D7348" s="0" t="str">
        <f aca="false">IF($A7348="","",INDEX(CARTAO_COMPRAS!$E:$E,INT((ROW()-2)/20)+2))</f>
        <v/>
      </c>
      <c r="E7348" s="0" t="str">
        <f aca="false">IF($A7348="","",INDEX(CARTAO_COMPRAS!$H:$H,INT((ROW()-2)/20)+2)+MOD(ROW()-2,20))</f>
        <v/>
      </c>
      <c r="F7348" s="0" t="str">
        <f aca="false">IF($A7348="","",INDEX(CARTAO_COMPRAS!$G:$G,INT((ROW()-2)/20)+2))</f>
        <v/>
      </c>
      <c r="G7348" s="5" t="str">
        <f aca="false">IF($A7348="","",INDEX(CARTAO_COMPRAS!$I:$I,INT((ROW()-2)/20)+2))</f>
        <v/>
      </c>
      <c r="H7348" s="4" t="str">
        <f aca="false">IF($A7348="","",EDATE(INDEX(CARTAO_COMPRAS!$J:$J,INT((ROW()-2)/20)+2),MOD(ROW()-2,20)))</f>
        <v/>
      </c>
      <c r="I7348" s="4" t="str">
        <f aca="false">IF($H7348="","",$H7348-WEEKDAY($H7348,2)+1)</f>
        <v/>
      </c>
      <c r="J7348" s="4" t="str">
        <f aca="false">IF($I7348="","",$I7348+6)</f>
        <v/>
      </c>
      <c r="K7348" s="6" t="str">
        <f aca="false">IF($H7348="","",DATE(YEAR($H7348),MONTH($H7348),1))</f>
        <v/>
      </c>
      <c r="L7348" s="0" t="str">
        <f aca="false">IF($A7348="","",INDEX(CARTAO_COMPRAS!$K:$K,INT((ROW()-2)/20)+2))</f>
        <v/>
      </c>
      <c r="M7348" s="0" t="str">
        <f aca="false">IF($A7348="","","Compra no cartão")</f>
        <v/>
      </c>
    </row>
    <row r="7349" customFormat="false" ht="13.5" hidden="false" customHeight="false" outlineLevel="0" collapsed="false">
      <c r="A7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49" s="0" t="str">
        <f aca="false">IF($A7349="","",INDEX(CARTAO_COMPRAS!$C:$C,INT((ROW()-2)/20)+2))</f>
        <v/>
      </c>
      <c r="C7349" s="0" t="str">
        <f aca="false">IF($A7349="","",INDEX(CARTAO_COMPRAS!$D:$D,INT((ROW()-2)/20)+2))</f>
        <v/>
      </c>
      <c r="D7349" s="0" t="str">
        <f aca="false">IF($A7349="","",INDEX(CARTAO_COMPRAS!$E:$E,INT((ROW()-2)/20)+2))</f>
        <v/>
      </c>
      <c r="E7349" s="0" t="str">
        <f aca="false">IF($A7349="","",INDEX(CARTAO_COMPRAS!$H:$H,INT((ROW()-2)/20)+2)+MOD(ROW()-2,20))</f>
        <v/>
      </c>
      <c r="F7349" s="0" t="str">
        <f aca="false">IF($A7349="","",INDEX(CARTAO_COMPRAS!$G:$G,INT((ROW()-2)/20)+2))</f>
        <v/>
      </c>
      <c r="G7349" s="5" t="str">
        <f aca="false">IF($A7349="","",INDEX(CARTAO_COMPRAS!$I:$I,INT((ROW()-2)/20)+2))</f>
        <v/>
      </c>
      <c r="H7349" s="4" t="str">
        <f aca="false">IF($A7349="","",EDATE(INDEX(CARTAO_COMPRAS!$J:$J,INT((ROW()-2)/20)+2),MOD(ROW()-2,20)))</f>
        <v/>
      </c>
      <c r="I7349" s="4" t="str">
        <f aca="false">IF($H7349="","",$H7349-WEEKDAY($H7349,2)+1)</f>
        <v/>
      </c>
      <c r="J7349" s="4" t="str">
        <f aca="false">IF($I7349="","",$I7349+6)</f>
        <v/>
      </c>
      <c r="K7349" s="6" t="str">
        <f aca="false">IF($H7349="","",DATE(YEAR($H7349),MONTH($H7349),1))</f>
        <v/>
      </c>
      <c r="L7349" s="0" t="str">
        <f aca="false">IF($A7349="","",INDEX(CARTAO_COMPRAS!$K:$K,INT((ROW()-2)/20)+2))</f>
        <v/>
      </c>
      <c r="M7349" s="0" t="str">
        <f aca="false">IF($A7349="","","Compra no cartão")</f>
        <v/>
      </c>
    </row>
    <row r="7350" customFormat="false" ht="13.5" hidden="false" customHeight="false" outlineLevel="0" collapsed="false">
      <c r="A7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0" s="0" t="str">
        <f aca="false">IF($A7350="","",INDEX(CARTAO_COMPRAS!$C:$C,INT((ROW()-2)/20)+2))</f>
        <v/>
      </c>
      <c r="C7350" s="0" t="str">
        <f aca="false">IF($A7350="","",INDEX(CARTAO_COMPRAS!$D:$D,INT((ROW()-2)/20)+2))</f>
        <v/>
      </c>
      <c r="D7350" s="0" t="str">
        <f aca="false">IF($A7350="","",INDEX(CARTAO_COMPRAS!$E:$E,INT((ROW()-2)/20)+2))</f>
        <v/>
      </c>
      <c r="E7350" s="0" t="str">
        <f aca="false">IF($A7350="","",INDEX(CARTAO_COMPRAS!$H:$H,INT((ROW()-2)/20)+2)+MOD(ROW()-2,20))</f>
        <v/>
      </c>
      <c r="F7350" s="0" t="str">
        <f aca="false">IF($A7350="","",INDEX(CARTAO_COMPRAS!$G:$G,INT((ROW()-2)/20)+2))</f>
        <v/>
      </c>
      <c r="G7350" s="5" t="str">
        <f aca="false">IF($A7350="","",INDEX(CARTAO_COMPRAS!$I:$I,INT((ROW()-2)/20)+2))</f>
        <v/>
      </c>
      <c r="H7350" s="4" t="str">
        <f aca="false">IF($A7350="","",EDATE(INDEX(CARTAO_COMPRAS!$J:$J,INT((ROW()-2)/20)+2),MOD(ROW()-2,20)))</f>
        <v/>
      </c>
      <c r="I7350" s="4" t="str">
        <f aca="false">IF($H7350="","",$H7350-WEEKDAY($H7350,2)+1)</f>
        <v/>
      </c>
      <c r="J7350" s="4" t="str">
        <f aca="false">IF($I7350="","",$I7350+6)</f>
        <v/>
      </c>
      <c r="K7350" s="6" t="str">
        <f aca="false">IF($H7350="","",DATE(YEAR($H7350),MONTH($H7350),1))</f>
        <v/>
      </c>
      <c r="L7350" s="0" t="str">
        <f aca="false">IF($A7350="","",INDEX(CARTAO_COMPRAS!$K:$K,INT((ROW()-2)/20)+2))</f>
        <v/>
      </c>
      <c r="M7350" s="0" t="str">
        <f aca="false">IF($A7350="","","Compra no cartão")</f>
        <v/>
      </c>
    </row>
    <row r="7351" customFormat="false" ht="13.5" hidden="false" customHeight="false" outlineLevel="0" collapsed="false">
      <c r="A7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1" s="0" t="str">
        <f aca="false">IF($A7351="","",INDEX(CARTAO_COMPRAS!$C:$C,INT((ROW()-2)/20)+2))</f>
        <v/>
      </c>
      <c r="C7351" s="0" t="str">
        <f aca="false">IF($A7351="","",INDEX(CARTAO_COMPRAS!$D:$D,INT((ROW()-2)/20)+2))</f>
        <v/>
      </c>
      <c r="D7351" s="0" t="str">
        <f aca="false">IF($A7351="","",INDEX(CARTAO_COMPRAS!$E:$E,INT((ROW()-2)/20)+2))</f>
        <v/>
      </c>
      <c r="E7351" s="0" t="str">
        <f aca="false">IF($A7351="","",INDEX(CARTAO_COMPRAS!$H:$H,INT((ROW()-2)/20)+2)+MOD(ROW()-2,20))</f>
        <v/>
      </c>
      <c r="F7351" s="0" t="str">
        <f aca="false">IF($A7351="","",INDEX(CARTAO_COMPRAS!$G:$G,INT((ROW()-2)/20)+2))</f>
        <v/>
      </c>
      <c r="G7351" s="5" t="str">
        <f aca="false">IF($A7351="","",INDEX(CARTAO_COMPRAS!$I:$I,INT((ROW()-2)/20)+2))</f>
        <v/>
      </c>
      <c r="H7351" s="4" t="str">
        <f aca="false">IF($A7351="","",EDATE(INDEX(CARTAO_COMPRAS!$J:$J,INT((ROW()-2)/20)+2),MOD(ROW()-2,20)))</f>
        <v/>
      </c>
      <c r="I7351" s="4" t="str">
        <f aca="false">IF($H7351="","",$H7351-WEEKDAY($H7351,2)+1)</f>
        <v/>
      </c>
      <c r="J7351" s="4" t="str">
        <f aca="false">IF($I7351="","",$I7351+6)</f>
        <v/>
      </c>
      <c r="K7351" s="6" t="str">
        <f aca="false">IF($H7351="","",DATE(YEAR($H7351),MONTH($H7351),1))</f>
        <v/>
      </c>
      <c r="L7351" s="0" t="str">
        <f aca="false">IF($A7351="","",INDEX(CARTAO_COMPRAS!$K:$K,INT((ROW()-2)/20)+2))</f>
        <v/>
      </c>
      <c r="M7351" s="0" t="str">
        <f aca="false">IF($A7351="","","Compra no cartão")</f>
        <v/>
      </c>
    </row>
    <row r="7352" customFormat="false" ht="13.5" hidden="false" customHeight="false" outlineLevel="0" collapsed="false">
      <c r="A7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2" s="0" t="str">
        <f aca="false">IF($A7352="","",INDEX(CARTAO_COMPRAS!$C:$C,INT((ROW()-2)/20)+2))</f>
        <v/>
      </c>
      <c r="C7352" s="0" t="str">
        <f aca="false">IF($A7352="","",INDEX(CARTAO_COMPRAS!$D:$D,INT((ROW()-2)/20)+2))</f>
        <v/>
      </c>
      <c r="D7352" s="0" t="str">
        <f aca="false">IF($A7352="","",INDEX(CARTAO_COMPRAS!$E:$E,INT((ROW()-2)/20)+2))</f>
        <v/>
      </c>
      <c r="E7352" s="0" t="str">
        <f aca="false">IF($A7352="","",INDEX(CARTAO_COMPRAS!$H:$H,INT((ROW()-2)/20)+2)+MOD(ROW()-2,20))</f>
        <v/>
      </c>
      <c r="F7352" s="0" t="str">
        <f aca="false">IF($A7352="","",INDEX(CARTAO_COMPRAS!$G:$G,INT((ROW()-2)/20)+2))</f>
        <v/>
      </c>
      <c r="G7352" s="5" t="str">
        <f aca="false">IF($A7352="","",INDEX(CARTAO_COMPRAS!$I:$I,INT((ROW()-2)/20)+2))</f>
        <v/>
      </c>
      <c r="H7352" s="4" t="str">
        <f aca="false">IF($A7352="","",EDATE(INDEX(CARTAO_COMPRAS!$J:$J,INT((ROW()-2)/20)+2),MOD(ROW()-2,20)))</f>
        <v/>
      </c>
      <c r="I7352" s="4" t="str">
        <f aca="false">IF($H7352="","",$H7352-WEEKDAY($H7352,2)+1)</f>
        <v/>
      </c>
      <c r="J7352" s="4" t="str">
        <f aca="false">IF($I7352="","",$I7352+6)</f>
        <v/>
      </c>
      <c r="K7352" s="6" t="str">
        <f aca="false">IF($H7352="","",DATE(YEAR($H7352),MONTH($H7352),1))</f>
        <v/>
      </c>
      <c r="L7352" s="0" t="str">
        <f aca="false">IF($A7352="","",INDEX(CARTAO_COMPRAS!$K:$K,INT((ROW()-2)/20)+2))</f>
        <v/>
      </c>
      <c r="M7352" s="0" t="str">
        <f aca="false">IF($A7352="","","Compra no cartão")</f>
        <v/>
      </c>
    </row>
    <row r="7353" customFormat="false" ht="13.5" hidden="false" customHeight="false" outlineLevel="0" collapsed="false">
      <c r="A7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3" s="0" t="str">
        <f aca="false">IF($A7353="","",INDEX(CARTAO_COMPRAS!$C:$C,INT((ROW()-2)/20)+2))</f>
        <v/>
      </c>
      <c r="C7353" s="0" t="str">
        <f aca="false">IF($A7353="","",INDEX(CARTAO_COMPRAS!$D:$D,INT((ROW()-2)/20)+2))</f>
        <v/>
      </c>
      <c r="D7353" s="0" t="str">
        <f aca="false">IF($A7353="","",INDEX(CARTAO_COMPRAS!$E:$E,INT((ROW()-2)/20)+2))</f>
        <v/>
      </c>
      <c r="E7353" s="0" t="str">
        <f aca="false">IF($A7353="","",INDEX(CARTAO_COMPRAS!$H:$H,INT((ROW()-2)/20)+2)+MOD(ROW()-2,20))</f>
        <v/>
      </c>
      <c r="F7353" s="0" t="str">
        <f aca="false">IF($A7353="","",INDEX(CARTAO_COMPRAS!$G:$G,INT((ROW()-2)/20)+2))</f>
        <v/>
      </c>
      <c r="G7353" s="5" t="str">
        <f aca="false">IF($A7353="","",INDEX(CARTAO_COMPRAS!$I:$I,INT((ROW()-2)/20)+2))</f>
        <v/>
      </c>
      <c r="H7353" s="4" t="str">
        <f aca="false">IF($A7353="","",EDATE(INDEX(CARTAO_COMPRAS!$J:$J,INT((ROW()-2)/20)+2),MOD(ROW()-2,20)))</f>
        <v/>
      </c>
      <c r="I7353" s="4" t="str">
        <f aca="false">IF($H7353="","",$H7353-WEEKDAY($H7353,2)+1)</f>
        <v/>
      </c>
      <c r="J7353" s="4" t="str">
        <f aca="false">IF($I7353="","",$I7353+6)</f>
        <v/>
      </c>
      <c r="K7353" s="6" t="str">
        <f aca="false">IF($H7353="","",DATE(YEAR($H7353),MONTH($H7353),1))</f>
        <v/>
      </c>
      <c r="L7353" s="0" t="str">
        <f aca="false">IF($A7353="","",INDEX(CARTAO_COMPRAS!$K:$K,INT((ROW()-2)/20)+2))</f>
        <v/>
      </c>
      <c r="M7353" s="0" t="str">
        <f aca="false">IF($A7353="","","Compra no cartão")</f>
        <v/>
      </c>
    </row>
    <row r="7354" customFormat="false" ht="13.5" hidden="false" customHeight="false" outlineLevel="0" collapsed="false">
      <c r="A7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4" s="0" t="str">
        <f aca="false">IF($A7354="","",INDEX(CARTAO_COMPRAS!$C:$C,INT((ROW()-2)/20)+2))</f>
        <v/>
      </c>
      <c r="C7354" s="0" t="str">
        <f aca="false">IF($A7354="","",INDEX(CARTAO_COMPRAS!$D:$D,INT((ROW()-2)/20)+2))</f>
        <v/>
      </c>
      <c r="D7354" s="0" t="str">
        <f aca="false">IF($A7354="","",INDEX(CARTAO_COMPRAS!$E:$E,INT((ROW()-2)/20)+2))</f>
        <v/>
      </c>
      <c r="E7354" s="0" t="str">
        <f aca="false">IF($A7354="","",INDEX(CARTAO_COMPRAS!$H:$H,INT((ROW()-2)/20)+2)+MOD(ROW()-2,20))</f>
        <v/>
      </c>
      <c r="F7354" s="0" t="str">
        <f aca="false">IF($A7354="","",INDEX(CARTAO_COMPRAS!$G:$G,INT((ROW()-2)/20)+2))</f>
        <v/>
      </c>
      <c r="G7354" s="5" t="str">
        <f aca="false">IF($A7354="","",INDEX(CARTAO_COMPRAS!$I:$I,INT((ROW()-2)/20)+2))</f>
        <v/>
      </c>
      <c r="H7354" s="4" t="str">
        <f aca="false">IF($A7354="","",EDATE(INDEX(CARTAO_COMPRAS!$J:$J,INT((ROW()-2)/20)+2),MOD(ROW()-2,20)))</f>
        <v/>
      </c>
      <c r="I7354" s="4" t="str">
        <f aca="false">IF($H7354="","",$H7354-WEEKDAY($H7354,2)+1)</f>
        <v/>
      </c>
      <c r="J7354" s="4" t="str">
        <f aca="false">IF($I7354="","",$I7354+6)</f>
        <v/>
      </c>
      <c r="K7354" s="6" t="str">
        <f aca="false">IF($H7354="","",DATE(YEAR($H7354),MONTH($H7354),1))</f>
        <v/>
      </c>
      <c r="L7354" s="0" t="str">
        <f aca="false">IF($A7354="","",INDEX(CARTAO_COMPRAS!$K:$K,INT((ROW()-2)/20)+2))</f>
        <v/>
      </c>
      <c r="M7354" s="0" t="str">
        <f aca="false">IF($A7354="","","Compra no cartão")</f>
        <v/>
      </c>
    </row>
    <row r="7355" customFormat="false" ht="13.5" hidden="false" customHeight="false" outlineLevel="0" collapsed="false">
      <c r="A7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5" s="0" t="str">
        <f aca="false">IF($A7355="","",INDEX(CARTAO_COMPRAS!$C:$C,INT((ROW()-2)/20)+2))</f>
        <v/>
      </c>
      <c r="C7355" s="0" t="str">
        <f aca="false">IF($A7355="","",INDEX(CARTAO_COMPRAS!$D:$D,INT((ROW()-2)/20)+2))</f>
        <v/>
      </c>
      <c r="D7355" s="0" t="str">
        <f aca="false">IF($A7355="","",INDEX(CARTAO_COMPRAS!$E:$E,INT((ROW()-2)/20)+2))</f>
        <v/>
      </c>
      <c r="E7355" s="0" t="str">
        <f aca="false">IF($A7355="","",INDEX(CARTAO_COMPRAS!$H:$H,INT((ROW()-2)/20)+2)+MOD(ROW()-2,20))</f>
        <v/>
      </c>
      <c r="F7355" s="0" t="str">
        <f aca="false">IF($A7355="","",INDEX(CARTAO_COMPRAS!$G:$G,INT((ROW()-2)/20)+2))</f>
        <v/>
      </c>
      <c r="G7355" s="5" t="str">
        <f aca="false">IF($A7355="","",INDEX(CARTAO_COMPRAS!$I:$I,INT((ROW()-2)/20)+2))</f>
        <v/>
      </c>
      <c r="H7355" s="4" t="str">
        <f aca="false">IF($A7355="","",EDATE(INDEX(CARTAO_COMPRAS!$J:$J,INT((ROW()-2)/20)+2),MOD(ROW()-2,20)))</f>
        <v/>
      </c>
      <c r="I7355" s="4" t="str">
        <f aca="false">IF($H7355="","",$H7355-WEEKDAY($H7355,2)+1)</f>
        <v/>
      </c>
      <c r="J7355" s="4" t="str">
        <f aca="false">IF($I7355="","",$I7355+6)</f>
        <v/>
      </c>
      <c r="K7355" s="6" t="str">
        <f aca="false">IF($H7355="","",DATE(YEAR($H7355),MONTH($H7355),1))</f>
        <v/>
      </c>
      <c r="L7355" s="0" t="str">
        <f aca="false">IF($A7355="","",INDEX(CARTAO_COMPRAS!$K:$K,INT((ROW()-2)/20)+2))</f>
        <v/>
      </c>
      <c r="M7355" s="0" t="str">
        <f aca="false">IF($A7355="","","Compra no cartão")</f>
        <v/>
      </c>
    </row>
    <row r="7356" customFormat="false" ht="13.5" hidden="false" customHeight="false" outlineLevel="0" collapsed="false">
      <c r="A7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6" s="0" t="str">
        <f aca="false">IF($A7356="","",INDEX(CARTAO_COMPRAS!$C:$C,INT((ROW()-2)/20)+2))</f>
        <v/>
      </c>
      <c r="C7356" s="0" t="str">
        <f aca="false">IF($A7356="","",INDEX(CARTAO_COMPRAS!$D:$D,INT((ROW()-2)/20)+2))</f>
        <v/>
      </c>
      <c r="D7356" s="0" t="str">
        <f aca="false">IF($A7356="","",INDEX(CARTAO_COMPRAS!$E:$E,INT((ROW()-2)/20)+2))</f>
        <v/>
      </c>
      <c r="E7356" s="0" t="str">
        <f aca="false">IF($A7356="","",INDEX(CARTAO_COMPRAS!$H:$H,INT((ROW()-2)/20)+2)+MOD(ROW()-2,20))</f>
        <v/>
      </c>
      <c r="F7356" s="0" t="str">
        <f aca="false">IF($A7356="","",INDEX(CARTAO_COMPRAS!$G:$G,INT((ROW()-2)/20)+2))</f>
        <v/>
      </c>
      <c r="G7356" s="5" t="str">
        <f aca="false">IF($A7356="","",INDEX(CARTAO_COMPRAS!$I:$I,INT((ROW()-2)/20)+2))</f>
        <v/>
      </c>
      <c r="H7356" s="4" t="str">
        <f aca="false">IF($A7356="","",EDATE(INDEX(CARTAO_COMPRAS!$J:$J,INT((ROW()-2)/20)+2),MOD(ROW()-2,20)))</f>
        <v/>
      </c>
      <c r="I7356" s="4" t="str">
        <f aca="false">IF($H7356="","",$H7356-WEEKDAY($H7356,2)+1)</f>
        <v/>
      </c>
      <c r="J7356" s="4" t="str">
        <f aca="false">IF($I7356="","",$I7356+6)</f>
        <v/>
      </c>
      <c r="K7356" s="6" t="str">
        <f aca="false">IF($H7356="","",DATE(YEAR($H7356),MONTH($H7356),1))</f>
        <v/>
      </c>
      <c r="L7356" s="0" t="str">
        <f aca="false">IF($A7356="","",INDEX(CARTAO_COMPRAS!$K:$K,INT((ROW()-2)/20)+2))</f>
        <v/>
      </c>
      <c r="M7356" s="0" t="str">
        <f aca="false">IF($A7356="","","Compra no cartão")</f>
        <v/>
      </c>
    </row>
    <row r="7357" customFormat="false" ht="13.5" hidden="false" customHeight="false" outlineLevel="0" collapsed="false">
      <c r="A7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7" s="0" t="str">
        <f aca="false">IF($A7357="","",INDEX(CARTAO_COMPRAS!$C:$C,INT((ROW()-2)/20)+2))</f>
        <v/>
      </c>
      <c r="C7357" s="0" t="str">
        <f aca="false">IF($A7357="","",INDEX(CARTAO_COMPRAS!$D:$D,INT((ROW()-2)/20)+2))</f>
        <v/>
      </c>
      <c r="D7357" s="0" t="str">
        <f aca="false">IF($A7357="","",INDEX(CARTAO_COMPRAS!$E:$E,INT((ROW()-2)/20)+2))</f>
        <v/>
      </c>
      <c r="E7357" s="0" t="str">
        <f aca="false">IF($A7357="","",INDEX(CARTAO_COMPRAS!$H:$H,INT((ROW()-2)/20)+2)+MOD(ROW()-2,20))</f>
        <v/>
      </c>
      <c r="F7357" s="0" t="str">
        <f aca="false">IF($A7357="","",INDEX(CARTAO_COMPRAS!$G:$G,INT((ROW()-2)/20)+2))</f>
        <v/>
      </c>
      <c r="G7357" s="5" t="str">
        <f aca="false">IF($A7357="","",INDEX(CARTAO_COMPRAS!$I:$I,INT((ROW()-2)/20)+2))</f>
        <v/>
      </c>
      <c r="H7357" s="4" t="str">
        <f aca="false">IF($A7357="","",EDATE(INDEX(CARTAO_COMPRAS!$J:$J,INT((ROW()-2)/20)+2),MOD(ROW()-2,20)))</f>
        <v/>
      </c>
      <c r="I7357" s="4" t="str">
        <f aca="false">IF($H7357="","",$H7357-WEEKDAY($H7357,2)+1)</f>
        <v/>
      </c>
      <c r="J7357" s="4" t="str">
        <f aca="false">IF($I7357="","",$I7357+6)</f>
        <v/>
      </c>
      <c r="K7357" s="6" t="str">
        <f aca="false">IF($H7357="","",DATE(YEAR($H7357),MONTH($H7357),1))</f>
        <v/>
      </c>
      <c r="L7357" s="0" t="str">
        <f aca="false">IF($A7357="","",INDEX(CARTAO_COMPRAS!$K:$K,INT((ROW()-2)/20)+2))</f>
        <v/>
      </c>
      <c r="M7357" s="0" t="str">
        <f aca="false">IF($A7357="","","Compra no cartão")</f>
        <v/>
      </c>
    </row>
    <row r="7358" customFormat="false" ht="13.5" hidden="false" customHeight="false" outlineLevel="0" collapsed="false">
      <c r="A7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8" s="0" t="str">
        <f aca="false">IF($A7358="","",INDEX(CARTAO_COMPRAS!$C:$C,INT((ROW()-2)/20)+2))</f>
        <v/>
      </c>
      <c r="C7358" s="0" t="str">
        <f aca="false">IF($A7358="","",INDEX(CARTAO_COMPRAS!$D:$D,INT((ROW()-2)/20)+2))</f>
        <v/>
      </c>
      <c r="D7358" s="0" t="str">
        <f aca="false">IF($A7358="","",INDEX(CARTAO_COMPRAS!$E:$E,INT((ROW()-2)/20)+2))</f>
        <v/>
      </c>
      <c r="E7358" s="0" t="str">
        <f aca="false">IF($A7358="","",INDEX(CARTAO_COMPRAS!$H:$H,INT((ROW()-2)/20)+2)+MOD(ROW()-2,20))</f>
        <v/>
      </c>
      <c r="F7358" s="0" t="str">
        <f aca="false">IF($A7358="","",INDEX(CARTAO_COMPRAS!$G:$G,INT((ROW()-2)/20)+2))</f>
        <v/>
      </c>
      <c r="G7358" s="5" t="str">
        <f aca="false">IF($A7358="","",INDEX(CARTAO_COMPRAS!$I:$I,INT((ROW()-2)/20)+2))</f>
        <v/>
      </c>
      <c r="H7358" s="4" t="str">
        <f aca="false">IF($A7358="","",EDATE(INDEX(CARTAO_COMPRAS!$J:$J,INT((ROW()-2)/20)+2),MOD(ROW()-2,20)))</f>
        <v/>
      </c>
      <c r="I7358" s="4" t="str">
        <f aca="false">IF($H7358="","",$H7358-WEEKDAY($H7358,2)+1)</f>
        <v/>
      </c>
      <c r="J7358" s="4" t="str">
        <f aca="false">IF($I7358="","",$I7358+6)</f>
        <v/>
      </c>
      <c r="K7358" s="6" t="str">
        <f aca="false">IF($H7358="","",DATE(YEAR($H7358),MONTH($H7358),1))</f>
        <v/>
      </c>
      <c r="L7358" s="0" t="str">
        <f aca="false">IF($A7358="","",INDEX(CARTAO_COMPRAS!$K:$K,INT((ROW()-2)/20)+2))</f>
        <v/>
      </c>
      <c r="M7358" s="0" t="str">
        <f aca="false">IF($A7358="","","Compra no cartão")</f>
        <v/>
      </c>
    </row>
    <row r="7359" customFormat="false" ht="13.5" hidden="false" customHeight="false" outlineLevel="0" collapsed="false">
      <c r="A7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59" s="0" t="str">
        <f aca="false">IF($A7359="","",INDEX(CARTAO_COMPRAS!$C:$C,INT((ROW()-2)/20)+2))</f>
        <v/>
      </c>
      <c r="C7359" s="0" t="str">
        <f aca="false">IF($A7359="","",INDEX(CARTAO_COMPRAS!$D:$D,INT((ROW()-2)/20)+2))</f>
        <v/>
      </c>
      <c r="D7359" s="0" t="str">
        <f aca="false">IF($A7359="","",INDEX(CARTAO_COMPRAS!$E:$E,INT((ROW()-2)/20)+2))</f>
        <v/>
      </c>
      <c r="E7359" s="0" t="str">
        <f aca="false">IF($A7359="","",INDEX(CARTAO_COMPRAS!$H:$H,INT((ROW()-2)/20)+2)+MOD(ROW()-2,20))</f>
        <v/>
      </c>
      <c r="F7359" s="0" t="str">
        <f aca="false">IF($A7359="","",INDEX(CARTAO_COMPRAS!$G:$G,INT((ROW()-2)/20)+2))</f>
        <v/>
      </c>
      <c r="G7359" s="5" t="str">
        <f aca="false">IF($A7359="","",INDEX(CARTAO_COMPRAS!$I:$I,INT((ROW()-2)/20)+2))</f>
        <v/>
      </c>
      <c r="H7359" s="4" t="str">
        <f aca="false">IF($A7359="","",EDATE(INDEX(CARTAO_COMPRAS!$J:$J,INT((ROW()-2)/20)+2),MOD(ROW()-2,20)))</f>
        <v/>
      </c>
      <c r="I7359" s="4" t="str">
        <f aca="false">IF($H7359="","",$H7359-WEEKDAY($H7359,2)+1)</f>
        <v/>
      </c>
      <c r="J7359" s="4" t="str">
        <f aca="false">IF($I7359="","",$I7359+6)</f>
        <v/>
      </c>
      <c r="K7359" s="6" t="str">
        <f aca="false">IF($H7359="","",DATE(YEAR($H7359),MONTH($H7359),1))</f>
        <v/>
      </c>
      <c r="L7359" s="0" t="str">
        <f aca="false">IF($A7359="","",INDEX(CARTAO_COMPRAS!$K:$K,INT((ROW()-2)/20)+2))</f>
        <v/>
      </c>
      <c r="M7359" s="0" t="str">
        <f aca="false">IF($A7359="","","Compra no cartão")</f>
        <v/>
      </c>
    </row>
    <row r="7360" customFormat="false" ht="13.5" hidden="false" customHeight="false" outlineLevel="0" collapsed="false">
      <c r="A7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0" s="0" t="str">
        <f aca="false">IF($A7360="","",INDEX(CARTAO_COMPRAS!$C:$C,INT((ROW()-2)/20)+2))</f>
        <v/>
      </c>
      <c r="C7360" s="0" t="str">
        <f aca="false">IF($A7360="","",INDEX(CARTAO_COMPRAS!$D:$D,INT((ROW()-2)/20)+2))</f>
        <v/>
      </c>
      <c r="D7360" s="0" t="str">
        <f aca="false">IF($A7360="","",INDEX(CARTAO_COMPRAS!$E:$E,INT((ROW()-2)/20)+2))</f>
        <v/>
      </c>
      <c r="E7360" s="0" t="str">
        <f aca="false">IF($A7360="","",INDEX(CARTAO_COMPRAS!$H:$H,INT((ROW()-2)/20)+2)+MOD(ROW()-2,20))</f>
        <v/>
      </c>
      <c r="F7360" s="0" t="str">
        <f aca="false">IF($A7360="","",INDEX(CARTAO_COMPRAS!$G:$G,INT((ROW()-2)/20)+2))</f>
        <v/>
      </c>
      <c r="G7360" s="5" t="str">
        <f aca="false">IF($A7360="","",INDEX(CARTAO_COMPRAS!$I:$I,INT((ROW()-2)/20)+2))</f>
        <v/>
      </c>
      <c r="H7360" s="4" t="str">
        <f aca="false">IF($A7360="","",EDATE(INDEX(CARTAO_COMPRAS!$J:$J,INT((ROW()-2)/20)+2),MOD(ROW()-2,20)))</f>
        <v/>
      </c>
      <c r="I7360" s="4" t="str">
        <f aca="false">IF($H7360="","",$H7360-WEEKDAY($H7360,2)+1)</f>
        <v/>
      </c>
      <c r="J7360" s="4" t="str">
        <f aca="false">IF($I7360="","",$I7360+6)</f>
        <v/>
      </c>
      <c r="K7360" s="6" t="str">
        <f aca="false">IF($H7360="","",DATE(YEAR($H7360),MONTH($H7360),1))</f>
        <v/>
      </c>
      <c r="L7360" s="0" t="str">
        <f aca="false">IF($A7360="","",INDEX(CARTAO_COMPRAS!$K:$K,INT((ROW()-2)/20)+2))</f>
        <v/>
      </c>
      <c r="M7360" s="0" t="str">
        <f aca="false">IF($A7360="","","Compra no cartão")</f>
        <v/>
      </c>
    </row>
    <row r="7361" customFormat="false" ht="13.5" hidden="false" customHeight="false" outlineLevel="0" collapsed="false">
      <c r="A7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1" s="0" t="str">
        <f aca="false">IF($A7361="","",INDEX(CARTAO_COMPRAS!$C:$C,INT((ROW()-2)/20)+2))</f>
        <v/>
      </c>
      <c r="C7361" s="0" t="str">
        <f aca="false">IF($A7361="","",INDEX(CARTAO_COMPRAS!$D:$D,INT((ROW()-2)/20)+2))</f>
        <v/>
      </c>
      <c r="D7361" s="0" t="str">
        <f aca="false">IF($A7361="","",INDEX(CARTAO_COMPRAS!$E:$E,INT((ROW()-2)/20)+2))</f>
        <v/>
      </c>
      <c r="E7361" s="0" t="str">
        <f aca="false">IF($A7361="","",INDEX(CARTAO_COMPRAS!$H:$H,INT((ROW()-2)/20)+2)+MOD(ROW()-2,20))</f>
        <v/>
      </c>
      <c r="F7361" s="0" t="str">
        <f aca="false">IF($A7361="","",INDEX(CARTAO_COMPRAS!$G:$G,INT((ROW()-2)/20)+2))</f>
        <v/>
      </c>
      <c r="G7361" s="5" t="str">
        <f aca="false">IF($A7361="","",INDEX(CARTAO_COMPRAS!$I:$I,INT((ROW()-2)/20)+2))</f>
        <v/>
      </c>
      <c r="H7361" s="4" t="str">
        <f aca="false">IF($A7361="","",EDATE(INDEX(CARTAO_COMPRAS!$J:$J,INT((ROW()-2)/20)+2),MOD(ROW()-2,20)))</f>
        <v/>
      </c>
      <c r="I7361" s="4" t="str">
        <f aca="false">IF($H7361="","",$H7361-WEEKDAY($H7361,2)+1)</f>
        <v/>
      </c>
      <c r="J7361" s="4" t="str">
        <f aca="false">IF($I7361="","",$I7361+6)</f>
        <v/>
      </c>
      <c r="K7361" s="6" t="str">
        <f aca="false">IF($H7361="","",DATE(YEAR($H7361),MONTH($H7361),1))</f>
        <v/>
      </c>
      <c r="L7361" s="0" t="str">
        <f aca="false">IF($A7361="","",INDEX(CARTAO_COMPRAS!$K:$K,INT((ROW()-2)/20)+2))</f>
        <v/>
      </c>
      <c r="M7361" s="0" t="str">
        <f aca="false">IF($A7361="","","Compra no cartão")</f>
        <v/>
      </c>
    </row>
    <row r="7362" customFormat="false" ht="13.5" hidden="false" customHeight="false" outlineLevel="0" collapsed="false">
      <c r="A73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2" s="0" t="str">
        <f aca="false">IF($A7362="","",INDEX(CARTAO_COMPRAS!$C:$C,INT((ROW()-2)/20)+2))</f>
        <v/>
      </c>
      <c r="C7362" s="0" t="str">
        <f aca="false">IF($A7362="","",INDEX(CARTAO_COMPRAS!$D:$D,INT((ROW()-2)/20)+2))</f>
        <v/>
      </c>
      <c r="D7362" s="0" t="str">
        <f aca="false">IF($A7362="","",INDEX(CARTAO_COMPRAS!$E:$E,INT((ROW()-2)/20)+2))</f>
        <v/>
      </c>
      <c r="E7362" s="0" t="str">
        <f aca="false">IF($A7362="","",INDEX(CARTAO_COMPRAS!$H:$H,INT((ROW()-2)/20)+2)+MOD(ROW()-2,20))</f>
        <v/>
      </c>
      <c r="F7362" s="0" t="str">
        <f aca="false">IF($A7362="","",INDEX(CARTAO_COMPRAS!$G:$G,INT((ROW()-2)/20)+2))</f>
        <v/>
      </c>
      <c r="G7362" s="5" t="str">
        <f aca="false">IF($A7362="","",INDEX(CARTAO_COMPRAS!$I:$I,INT((ROW()-2)/20)+2))</f>
        <v/>
      </c>
      <c r="H7362" s="4" t="str">
        <f aca="false">IF($A7362="","",EDATE(INDEX(CARTAO_COMPRAS!$J:$J,INT((ROW()-2)/20)+2),MOD(ROW()-2,20)))</f>
        <v/>
      </c>
      <c r="I7362" s="4" t="str">
        <f aca="false">IF($H7362="","",$H7362-WEEKDAY($H7362,2)+1)</f>
        <v/>
      </c>
      <c r="J7362" s="4" t="str">
        <f aca="false">IF($I7362="","",$I7362+6)</f>
        <v/>
      </c>
      <c r="K7362" s="6" t="str">
        <f aca="false">IF($H7362="","",DATE(YEAR($H7362),MONTH($H7362),1))</f>
        <v/>
      </c>
      <c r="L7362" s="0" t="str">
        <f aca="false">IF($A7362="","",INDEX(CARTAO_COMPRAS!$K:$K,INT((ROW()-2)/20)+2))</f>
        <v/>
      </c>
      <c r="M7362" s="0" t="str">
        <f aca="false">IF($A7362="","","Compra no cartão")</f>
        <v/>
      </c>
    </row>
    <row r="7363" customFormat="false" ht="13.5" hidden="false" customHeight="false" outlineLevel="0" collapsed="false">
      <c r="A7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3" s="0" t="str">
        <f aca="false">IF($A7363="","",INDEX(CARTAO_COMPRAS!$C:$C,INT((ROW()-2)/20)+2))</f>
        <v/>
      </c>
      <c r="C7363" s="0" t="str">
        <f aca="false">IF($A7363="","",INDEX(CARTAO_COMPRAS!$D:$D,INT((ROW()-2)/20)+2))</f>
        <v/>
      </c>
      <c r="D7363" s="0" t="str">
        <f aca="false">IF($A7363="","",INDEX(CARTAO_COMPRAS!$E:$E,INT((ROW()-2)/20)+2))</f>
        <v/>
      </c>
      <c r="E7363" s="0" t="str">
        <f aca="false">IF($A7363="","",INDEX(CARTAO_COMPRAS!$H:$H,INT((ROW()-2)/20)+2)+MOD(ROW()-2,20))</f>
        <v/>
      </c>
      <c r="F7363" s="0" t="str">
        <f aca="false">IF($A7363="","",INDEX(CARTAO_COMPRAS!$G:$G,INT((ROW()-2)/20)+2))</f>
        <v/>
      </c>
      <c r="G7363" s="5" t="str">
        <f aca="false">IF($A7363="","",INDEX(CARTAO_COMPRAS!$I:$I,INT((ROW()-2)/20)+2))</f>
        <v/>
      </c>
      <c r="H7363" s="4" t="str">
        <f aca="false">IF($A7363="","",EDATE(INDEX(CARTAO_COMPRAS!$J:$J,INT((ROW()-2)/20)+2),MOD(ROW()-2,20)))</f>
        <v/>
      </c>
      <c r="I7363" s="4" t="str">
        <f aca="false">IF($H7363="","",$H7363-WEEKDAY($H7363,2)+1)</f>
        <v/>
      </c>
      <c r="J7363" s="4" t="str">
        <f aca="false">IF($I7363="","",$I7363+6)</f>
        <v/>
      </c>
      <c r="K7363" s="6" t="str">
        <f aca="false">IF($H7363="","",DATE(YEAR($H7363),MONTH($H7363),1))</f>
        <v/>
      </c>
      <c r="L7363" s="0" t="str">
        <f aca="false">IF($A7363="","",INDEX(CARTAO_COMPRAS!$K:$K,INT((ROW()-2)/20)+2))</f>
        <v/>
      </c>
      <c r="M7363" s="0" t="str">
        <f aca="false">IF($A7363="","","Compra no cartão")</f>
        <v/>
      </c>
    </row>
    <row r="7364" customFormat="false" ht="13.5" hidden="false" customHeight="false" outlineLevel="0" collapsed="false">
      <c r="A7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4" s="0" t="str">
        <f aca="false">IF($A7364="","",INDEX(CARTAO_COMPRAS!$C:$C,INT((ROW()-2)/20)+2))</f>
        <v/>
      </c>
      <c r="C7364" s="0" t="str">
        <f aca="false">IF($A7364="","",INDEX(CARTAO_COMPRAS!$D:$D,INT((ROW()-2)/20)+2))</f>
        <v/>
      </c>
      <c r="D7364" s="0" t="str">
        <f aca="false">IF($A7364="","",INDEX(CARTAO_COMPRAS!$E:$E,INT((ROW()-2)/20)+2))</f>
        <v/>
      </c>
      <c r="E7364" s="0" t="str">
        <f aca="false">IF($A7364="","",INDEX(CARTAO_COMPRAS!$H:$H,INT((ROW()-2)/20)+2)+MOD(ROW()-2,20))</f>
        <v/>
      </c>
      <c r="F7364" s="0" t="str">
        <f aca="false">IF($A7364="","",INDEX(CARTAO_COMPRAS!$G:$G,INT((ROW()-2)/20)+2))</f>
        <v/>
      </c>
      <c r="G7364" s="5" t="str">
        <f aca="false">IF($A7364="","",INDEX(CARTAO_COMPRAS!$I:$I,INT((ROW()-2)/20)+2))</f>
        <v/>
      </c>
      <c r="H7364" s="4" t="str">
        <f aca="false">IF($A7364="","",EDATE(INDEX(CARTAO_COMPRAS!$J:$J,INT((ROW()-2)/20)+2),MOD(ROW()-2,20)))</f>
        <v/>
      </c>
      <c r="I7364" s="4" t="str">
        <f aca="false">IF($H7364="","",$H7364-WEEKDAY($H7364,2)+1)</f>
        <v/>
      </c>
      <c r="J7364" s="4" t="str">
        <f aca="false">IF($I7364="","",$I7364+6)</f>
        <v/>
      </c>
      <c r="K7364" s="6" t="str">
        <f aca="false">IF($H7364="","",DATE(YEAR($H7364),MONTH($H7364),1))</f>
        <v/>
      </c>
      <c r="L7364" s="0" t="str">
        <f aca="false">IF($A7364="","",INDEX(CARTAO_COMPRAS!$K:$K,INT((ROW()-2)/20)+2))</f>
        <v/>
      </c>
      <c r="M7364" s="0" t="str">
        <f aca="false">IF($A7364="","","Compra no cartão")</f>
        <v/>
      </c>
    </row>
    <row r="7365" customFormat="false" ht="13.5" hidden="false" customHeight="false" outlineLevel="0" collapsed="false">
      <c r="A7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5" s="0" t="str">
        <f aca="false">IF($A7365="","",INDEX(CARTAO_COMPRAS!$C:$C,INT((ROW()-2)/20)+2))</f>
        <v/>
      </c>
      <c r="C7365" s="0" t="str">
        <f aca="false">IF($A7365="","",INDEX(CARTAO_COMPRAS!$D:$D,INT((ROW()-2)/20)+2))</f>
        <v/>
      </c>
      <c r="D7365" s="0" t="str">
        <f aca="false">IF($A7365="","",INDEX(CARTAO_COMPRAS!$E:$E,INT((ROW()-2)/20)+2))</f>
        <v/>
      </c>
      <c r="E7365" s="0" t="str">
        <f aca="false">IF($A7365="","",INDEX(CARTAO_COMPRAS!$H:$H,INT((ROW()-2)/20)+2)+MOD(ROW()-2,20))</f>
        <v/>
      </c>
      <c r="F7365" s="0" t="str">
        <f aca="false">IF($A7365="","",INDEX(CARTAO_COMPRAS!$G:$G,INT((ROW()-2)/20)+2))</f>
        <v/>
      </c>
      <c r="G7365" s="5" t="str">
        <f aca="false">IF($A7365="","",INDEX(CARTAO_COMPRAS!$I:$I,INT((ROW()-2)/20)+2))</f>
        <v/>
      </c>
      <c r="H7365" s="4" t="str">
        <f aca="false">IF($A7365="","",EDATE(INDEX(CARTAO_COMPRAS!$J:$J,INT((ROW()-2)/20)+2),MOD(ROW()-2,20)))</f>
        <v/>
      </c>
      <c r="I7365" s="4" t="str">
        <f aca="false">IF($H7365="","",$H7365-WEEKDAY($H7365,2)+1)</f>
        <v/>
      </c>
      <c r="J7365" s="4" t="str">
        <f aca="false">IF($I7365="","",$I7365+6)</f>
        <v/>
      </c>
      <c r="K7365" s="6" t="str">
        <f aca="false">IF($H7365="","",DATE(YEAR($H7365),MONTH($H7365),1))</f>
        <v/>
      </c>
      <c r="L7365" s="0" t="str">
        <f aca="false">IF($A7365="","",INDEX(CARTAO_COMPRAS!$K:$K,INT((ROW()-2)/20)+2))</f>
        <v/>
      </c>
      <c r="M7365" s="0" t="str">
        <f aca="false">IF($A7365="","","Compra no cartão")</f>
        <v/>
      </c>
    </row>
    <row r="7366" customFormat="false" ht="13.5" hidden="false" customHeight="false" outlineLevel="0" collapsed="false">
      <c r="A7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6" s="0" t="str">
        <f aca="false">IF($A7366="","",INDEX(CARTAO_COMPRAS!$C:$C,INT((ROW()-2)/20)+2))</f>
        <v/>
      </c>
      <c r="C7366" s="0" t="str">
        <f aca="false">IF($A7366="","",INDEX(CARTAO_COMPRAS!$D:$D,INT((ROW()-2)/20)+2))</f>
        <v/>
      </c>
      <c r="D7366" s="0" t="str">
        <f aca="false">IF($A7366="","",INDEX(CARTAO_COMPRAS!$E:$E,INT((ROW()-2)/20)+2))</f>
        <v/>
      </c>
      <c r="E7366" s="0" t="str">
        <f aca="false">IF($A7366="","",INDEX(CARTAO_COMPRAS!$H:$H,INT((ROW()-2)/20)+2)+MOD(ROW()-2,20))</f>
        <v/>
      </c>
      <c r="F7366" s="0" t="str">
        <f aca="false">IF($A7366="","",INDEX(CARTAO_COMPRAS!$G:$G,INT((ROW()-2)/20)+2))</f>
        <v/>
      </c>
      <c r="G7366" s="5" t="str">
        <f aca="false">IF($A7366="","",INDEX(CARTAO_COMPRAS!$I:$I,INT((ROW()-2)/20)+2))</f>
        <v/>
      </c>
      <c r="H7366" s="4" t="str">
        <f aca="false">IF($A7366="","",EDATE(INDEX(CARTAO_COMPRAS!$J:$J,INT((ROW()-2)/20)+2),MOD(ROW()-2,20)))</f>
        <v/>
      </c>
      <c r="I7366" s="4" t="str">
        <f aca="false">IF($H7366="","",$H7366-WEEKDAY($H7366,2)+1)</f>
        <v/>
      </c>
      <c r="J7366" s="4" t="str">
        <f aca="false">IF($I7366="","",$I7366+6)</f>
        <v/>
      </c>
      <c r="K7366" s="6" t="str">
        <f aca="false">IF($H7366="","",DATE(YEAR($H7366),MONTH($H7366),1))</f>
        <v/>
      </c>
      <c r="L7366" s="0" t="str">
        <f aca="false">IF($A7366="","",INDEX(CARTAO_COMPRAS!$K:$K,INT((ROW()-2)/20)+2))</f>
        <v/>
      </c>
      <c r="M7366" s="0" t="str">
        <f aca="false">IF($A7366="","","Compra no cartão")</f>
        <v/>
      </c>
    </row>
    <row r="7367" customFormat="false" ht="13.5" hidden="false" customHeight="false" outlineLevel="0" collapsed="false">
      <c r="A7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7" s="0" t="str">
        <f aca="false">IF($A7367="","",INDEX(CARTAO_COMPRAS!$C:$C,INT((ROW()-2)/20)+2))</f>
        <v/>
      </c>
      <c r="C7367" s="0" t="str">
        <f aca="false">IF($A7367="","",INDEX(CARTAO_COMPRAS!$D:$D,INT((ROW()-2)/20)+2))</f>
        <v/>
      </c>
      <c r="D7367" s="0" t="str">
        <f aca="false">IF($A7367="","",INDEX(CARTAO_COMPRAS!$E:$E,INT((ROW()-2)/20)+2))</f>
        <v/>
      </c>
      <c r="E7367" s="0" t="str">
        <f aca="false">IF($A7367="","",INDEX(CARTAO_COMPRAS!$H:$H,INT((ROW()-2)/20)+2)+MOD(ROW()-2,20))</f>
        <v/>
      </c>
      <c r="F7367" s="0" t="str">
        <f aca="false">IF($A7367="","",INDEX(CARTAO_COMPRAS!$G:$G,INT((ROW()-2)/20)+2))</f>
        <v/>
      </c>
      <c r="G7367" s="5" t="str">
        <f aca="false">IF($A7367="","",INDEX(CARTAO_COMPRAS!$I:$I,INT((ROW()-2)/20)+2))</f>
        <v/>
      </c>
      <c r="H7367" s="4" t="str">
        <f aca="false">IF($A7367="","",EDATE(INDEX(CARTAO_COMPRAS!$J:$J,INT((ROW()-2)/20)+2),MOD(ROW()-2,20)))</f>
        <v/>
      </c>
      <c r="I7367" s="4" t="str">
        <f aca="false">IF($H7367="","",$H7367-WEEKDAY($H7367,2)+1)</f>
        <v/>
      </c>
      <c r="J7367" s="4" t="str">
        <f aca="false">IF($I7367="","",$I7367+6)</f>
        <v/>
      </c>
      <c r="K7367" s="6" t="str">
        <f aca="false">IF($H7367="","",DATE(YEAR($H7367),MONTH($H7367),1))</f>
        <v/>
      </c>
      <c r="L7367" s="0" t="str">
        <f aca="false">IF($A7367="","",INDEX(CARTAO_COMPRAS!$K:$K,INT((ROW()-2)/20)+2))</f>
        <v/>
      </c>
      <c r="M7367" s="0" t="str">
        <f aca="false">IF($A7367="","","Compra no cartão")</f>
        <v/>
      </c>
    </row>
    <row r="7368" customFormat="false" ht="13.5" hidden="false" customHeight="false" outlineLevel="0" collapsed="false">
      <c r="A7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8" s="0" t="str">
        <f aca="false">IF($A7368="","",INDEX(CARTAO_COMPRAS!$C:$C,INT((ROW()-2)/20)+2))</f>
        <v/>
      </c>
      <c r="C7368" s="0" t="str">
        <f aca="false">IF($A7368="","",INDEX(CARTAO_COMPRAS!$D:$D,INT((ROW()-2)/20)+2))</f>
        <v/>
      </c>
      <c r="D7368" s="0" t="str">
        <f aca="false">IF($A7368="","",INDEX(CARTAO_COMPRAS!$E:$E,INT((ROW()-2)/20)+2))</f>
        <v/>
      </c>
      <c r="E7368" s="0" t="str">
        <f aca="false">IF($A7368="","",INDEX(CARTAO_COMPRAS!$H:$H,INT((ROW()-2)/20)+2)+MOD(ROW()-2,20))</f>
        <v/>
      </c>
      <c r="F7368" s="0" t="str">
        <f aca="false">IF($A7368="","",INDEX(CARTAO_COMPRAS!$G:$G,INT((ROW()-2)/20)+2))</f>
        <v/>
      </c>
      <c r="G7368" s="5" t="str">
        <f aca="false">IF($A7368="","",INDEX(CARTAO_COMPRAS!$I:$I,INT((ROW()-2)/20)+2))</f>
        <v/>
      </c>
      <c r="H7368" s="4" t="str">
        <f aca="false">IF($A7368="","",EDATE(INDEX(CARTAO_COMPRAS!$J:$J,INT((ROW()-2)/20)+2),MOD(ROW()-2,20)))</f>
        <v/>
      </c>
      <c r="I7368" s="4" t="str">
        <f aca="false">IF($H7368="","",$H7368-WEEKDAY($H7368,2)+1)</f>
        <v/>
      </c>
      <c r="J7368" s="4" t="str">
        <f aca="false">IF($I7368="","",$I7368+6)</f>
        <v/>
      </c>
      <c r="K7368" s="6" t="str">
        <f aca="false">IF($H7368="","",DATE(YEAR($H7368),MONTH($H7368),1))</f>
        <v/>
      </c>
      <c r="L7368" s="0" t="str">
        <f aca="false">IF($A7368="","",INDEX(CARTAO_COMPRAS!$K:$K,INT((ROW()-2)/20)+2))</f>
        <v/>
      </c>
      <c r="M7368" s="0" t="str">
        <f aca="false">IF($A7368="","","Compra no cartão")</f>
        <v/>
      </c>
    </row>
    <row r="7369" customFormat="false" ht="13.5" hidden="false" customHeight="false" outlineLevel="0" collapsed="false">
      <c r="A7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69" s="0" t="str">
        <f aca="false">IF($A7369="","",INDEX(CARTAO_COMPRAS!$C:$C,INT((ROW()-2)/20)+2))</f>
        <v/>
      </c>
      <c r="C7369" s="0" t="str">
        <f aca="false">IF($A7369="","",INDEX(CARTAO_COMPRAS!$D:$D,INT((ROW()-2)/20)+2))</f>
        <v/>
      </c>
      <c r="D7369" s="0" t="str">
        <f aca="false">IF($A7369="","",INDEX(CARTAO_COMPRAS!$E:$E,INT((ROW()-2)/20)+2))</f>
        <v/>
      </c>
      <c r="E7369" s="0" t="str">
        <f aca="false">IF($A7369="","",INDEX(CARTAO_COMPRAS!$H:$H,INT((ROW()-2)/20)+2)+MOD(ROW()-2,20))</f>
        <v/>
      </c>
      <c r="F7369" s="0" t="str">
        <f aca="false">IF($A7369="","",INDEX(CARTAO_COMPRAS!$G:$G,INT((ROW()-2)/20)+2))</f>
        <v/>
      </c>
      <c r="G7369" s="5" t="str">
        <f aca="false">IF($A7369="","",INDEX(CARTAO_COMPRAS!$I:$I,INT((ROW()-2)/20)+2))</f>
        <v/>
      </c>
      <c r="H7369" s="4" t="str">
        <f aca="false">IF($A7369="","",EDATE(INDEX(CARTAO_COMPRAS!$J:$J,INT((ROW()-2)/20)+2),MOD(ROW()-2,20)))</f>
        <v/>
      </c>
      <c r="I7369" s="4" t="str">
        <f aca="false">IF($H7369="","",$H7369-WEEKDAY($H7369,2)+1)</f>
        <v/>
      </c>
      <c r="J7369" s="4" t="str">
        <f aca="false">IF($I7369="","",$I7369+6)</f>
        <v/>
      </c>
      <c r="K7369" s="6" t="str">
        <f aca="false">IF($H7369="","",DATE(YEAR($H7369),MONTH($H7369),1))</f>
        <v/>
      </c>
      <c r="L7369" s="0" t="str">
        <f aca="false">IF($A7369="","",INDEX(CARTAO_COMPRAS!$K:$K,INT((ROW()-2)/20)+2))</f>
        <v/>
      </c>
      <c r="M7369" s="0" t="str">
        <f aca="false">IF($A7369="","","Compra no cartão")</f>
        <v/>
      </c>
    </row>
    <row r="7370" customFormat="false" ht="13.5" hidden="false" customHeight="false" outlineLevel="0" collapsed="false">
      <c r="A7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0" s="0" t="str">
        <f aca="false">IF($A7370="","",INDEX(CARTAO_COMPRAS!$C:$C,INT((ROW()-2)/20)+2))</f>
        <v/>
      </c>
      <c r="C7370" s="0" t="str">
        <f aca="false">IF($A7370="","",INDEX(CARTAO_COMPRAS!$D:$D,INT((ROW()-2)/20)+2))</f>
        <v/>
      </c>
      <c r="D7370" s="0" t="str">
        <f aca="false">IF($A7370="","",INDEX(CARTAO_COMPRAS!$E:$E,INT((ROW()-2)/20)+2))</f>
        <v/>
      </c>
      <c r="E7370" s="0" t="str">
        <f aca="false">IF($A7370="","",INDEX(CARTAO_COMPRAS!$H:$H,INT((ROW()-2)/20)+2)+MOD(ROW()-2,20))</f>
        <v/>
      </c>
      <c r="F7370" s="0" t="str">
        <f aca="false">IF($A7370="","",INDEX(CARTAO_COMPRAS!$G:$G,INT((ROW()-2)/20)+2))</f>
        <v/>
      </c>
      <c r="G7370" s="5" t="str">
        <f aca="false">IF($A7370="","",INDEX(CARTAO_COMPRAS!$I:$I,INT((ROW()-2)/20)+2))</f>
        <v/>
      </c>
      <c r="H7370" s="4" t="str">
        <f aca="false">IF($A7370="","",EDATE(INDEX(CARTAO_COMPRAS!$J:$J,INT((ROW()-2)/20)+2),MOD(ROW()-2,20)))</f>
        <v/>
      </c>
      <c r="I7370" s="4" t="str">
        <f aca="false">IF($H7370="","",$H7370-WEEKDAY($H7370,2)+1)</f>
        <v/>
      </c>
      <c r="J7370" s="4" t="str">
        <f aca="false">IF($I7370="","",$I7370+6)</f>
        <v/>
      </c>
      <c r="K7370" s="6" t="str">
        <f aca="false">IF($H7370="","",DATE(YEAR($H7370),MONTH($H7370),1))</f>
        <v/>
      </c>
      <c r="L7370" s="0" t="str">
        <f aca="false">IF($A7370="","",INDEX(CARTAO_COMPRAS!$K:$K,INT((ROW()-2)/20)+2))</f>
        <v/>
      </c>
      <c r="M7370" s="0" t="str">
        <f aca="false">IF($A7370="","","Compra no cartão")</f>
        <v/>
      </c>
    </row>
    <row r="7371" customFormat="false" ht="13.5" hidden="false" customHeight="false" outlineLevel="0" collapsed="false">
      <c r="A7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1" s="0" t="str">
        <f aca="false">IF($A7371="","",INDEX(CARTAO_COMPRAS!$C:$C,INT((ROW()-2)/20)+2))</f>
        <v/>
      </c>
      <c r="C7371" s="0" t="str">
        <f aca="false">IF($A7371="","",INDEX(CARTAO_COMPRAS!$D:$D,INT((ROW()-2)/20)+2))</f>
        <v/>
      </c>
      <c r="D7371" s="0" t="str">
        <f aca="false">IF($A7371="","",INDEX(CARTAO_COMPRAS!$E:$E,INT((ROW()-2)/20)+2))</f>
        <v/>
      </c>
      <c r="E7371" s="0" t="str">
        <f aca="false">IF($A7371="","",INDEX(CARTAO_COMPRAS!$H:$H,INT((ROW()-2)/20)+2)+MOD(ROW()-2,20))</f>
        <v/>
      </c>
      <c r="F7371" s="0" t="str">
        <f aca="false">IF($A7371="","",INDEX(CARTAO_COMPRAS!$G:$G,INT((ROW()-2)/20)+2))</f>
        <v/>
      </c>
      <c r="G7371" s="5" t="str">
        <f aca="false">IF($A7371="","",INDEX(CARTAO_COMPRAS!$I:$I,INT((ROW()-2)/20)+2))</f>
        <v/>
      </c>
      <c r="H7371" s="4" t="str">
        <f aca="false">IF($A7371="","",EDATE(INDEX(CARTAO_COMPRAS!$J:$J,INT((ROW()-2)/20)+2),MOD(ROW()-2,20)))</f>
        <v/>
      </c>
      <c r="I7371" s="4" t="str">
        <f aca="false">IF($H7371="","",$H7371-WEEKDAY($H7371,2)+1)</f>
        <v/>
      </c>
      <c r="J7371" s="4" t="str">
        <f aca="false">IF($I7371="","",$I7371+6)</f>
        <v/>
      </c>
      <c r="K7371" s="6" t="str">
        <f aca="false">IF($H7371="","",DATE(YEAR($H7371),MONTH($H7371),1))</f>
        <v/>
      </c>
      <c r="L7371" s="0" t="str">
        <f aca="false">IF($A7371="","",INDEX(CARTAO_COMPRAS!$K:$K,INT((ROW()-2)/20)+2))</f>
        <v/>
      </c>
      <c r="M7371" s="0" t="str">
        <f aca="false">IF($A7371="","","Compra no cartão")</f>
        <v/>
      </c>
    </row>
    <row r="7372" customFormat="false" ht="13.5" hidden="false" customHeight="false" outlineLevel="0" collapsed="false">
      <c r="A7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2" s="0" t="str">
        <f aca="false">IF($A7372="","",INDEX(CARTAO_COMPRAS!$C:$C,INT((ROW()-2)/20)+2))</f>
        <v/>
      </c>
      <c r="C7372" s="0" t="str">
        <f aca="false">IF($A7372="","",INDEX(CARTAO_COMPRAS!$D:$D,INT((ROW()-2)/20)+2))</f>
        <v/>
      </c>
      <c r="D7372" s="0" t="str">
        <f aca="false">IF($A7372="","",INDEX(CARTAO_COMPRAS!$E:$E,INT((ROW()-2)/20)+2))</f>
        <v/>
      </c>
      <c r="E7372" s="0" t="str">
        <f aca="false">IF($A7372="","",INDEX(CARTAO_COMPRAS!$H:$H,INT((ROW()-2)/20)+2)+MOD(ROW()-2,20))</f>
        <v/>
      </c>
      <c r="F7372" s="0" t="str">
        <f aca="false">IF($A7372="","",INDEX(CARTAO_COMPRAS!$G:$G,INT((ROW()-2)/20)+2))</f>
        <v/>
      </c>
      <c r="G7372" s="5" t="str">
        <f aca="false">IF($A7372="","",INDEX(CARTAO_COMPRAS!$I:$I,INT((ROW()-2)/20)+2))</f>
        <v/>
      </c>
      <c r="H7372" s="4" t="str">
        <f aca="false">IF($A7372="","",EDATE(INDEX(CARTAO_COMPRAS!$J:$J,INT((ROW()-2)/20)+2),MOD(ROW()-2,20)))</f>
        <v/>
      </c>
      <c r="I7372" s="4" t="str">
        <f aca="false">IF($H7372="","",$H7372-WEEKDAY($H7372,2)+1)</f>
        <v/>
      </c>
      <c r="J7372" s="4" t="str">
        <f aca="false">IF($I7372="","",$I7372+6)</f>
        <v/>
      </c>
      <c r="K7372" s="6" t="str">
        <f aca="false">IF($H7372="","",DATE(YEAR($H7372),MONTH($H7372),1))</f>
        <v/>
      </c>
      <c r="L7372" s="0" t="str">
        <f aca="false">IF($A7372="","",INDEX(CARTAO_COMPRAS!$K:$K,INT((ROW()-2)/20)+2))</f>
        <v/>
      </c>
      <c r="M7372" s="0" t="str">
        <f aca="false">IF($A7372="","","Compra no cartão")</f>
        <v/>
      </c>
    </row>
    <row r="7373" customFormat="false" ht="13.5" hidden="false" customHeight="false" outlineLevel="0" collapsed="false">
      <c r="A7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3" s="0" t="str">
        <f aca="false">IF($A7373="","",INDEX(CARTAO_COMPRAS!$C:$C,INT((ROW()-2)/20)+2))</f>
        <v/>
      </c>
      <c r="C7373" s="0" t="str">
        <f aca="false">IF($A7373="","",INDEX(CARTAO_COMPRAS!$D:$D,INT((ROW()-2)/20)+2))</f>
        <v/>
      </c>
      <c r="D7373" s="0" t="str">
        <f aca="false">IF($A7373="","",INDEX(CARTAO_COMPRAS!$E:$E,INT((ROW()-2)/20)+2))</f>
        <v/>
      </c>
      <c r="E7373" s="0" t="str">
        <f aca="false">IF($A7373="","",INDEX(CARTAO_COMPRAS!$H:$H,INT((ROW()-2)/20)+2)+MOD(ROW()-2,20))</f>
        <v/>
      </c>
      <c r="F7373" s="0" t="str">
        <f aca="false">IF($A7373="","",INDEX(CARTAO_COMPRAS!$G:$G,INT((ROW()-2)/20)+2))</f>
        <v/>
      </c>
      <c r="G7373" s="5" t="str">
        <f aca="false">IF($A7373="","",INDEX(CARTAO_COMPRAS!$I:$I,INT((ROW()-2)/20)+2))</f>
        <v/>
      </c>
      <c r="H7373" s="4" t="str">
        <f aca="false">IF($A7373="","",EDATE(INDEX(CARTAO_COMPRAS!$J:$J,INT((ROW()-2)/20)+2),MOD(ROW()-2,20)))</f>
        <v/>
      </c>
      <c r="I7373" s="4" t="str">
        <f aca="false">IF($H7373="","",$H7373-WEEKDAY($H7373,2)+1)</f>
        <v/>
      </c>
      <c r="J7373" s="4" t="str">
        <f aca="false">IF($I7373="","",$I7373+6)</f>
        <v/>
      </c>
      <c r="K7373" s="6" t="str">
        <f aca="false">IF($H7373="","",DATE(YEAR($H7373),MONTH($H7373),1))</f>
        <v/>
      </c>
      <c r="L7373" s="0" t="str">
        <f aca="false">IF($A7373="","",INDEX(CARTAO_COMPRAS!$K:$K,INT((ROW()-2)/20)+2))</f>
        <v/>
      </c>
      <c r="M7373" s="0" t="str">
        <f aca="false">IF($A7373="","","Compra no cartão")</f>
        <v/>
      </c>
    </row>
    <row r="7374" customFormat="false" ht="13.5" hidden="false" customHeight="false" outlineLevel="0" collapsed="false">
      <c r="A7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4" s="0" t="str">
        <f aca="false">IF($A7374="","",INDEX(CARTAO_COMPRAS!$C:$C,INT((ROW()-2)/20)+2))</f>
        <v/>
      </c>
      <c r="C7374" s="0" t="str">
        <f aca="false">IF($A7374="","",INDEX(CARTAO_COMPRAS!$D:$D,INT((ROW()-2)/20)+2))</f>
        <v/>
      </c>
      <c r="D7374" s="0" t="str">
        <f aca="false">IF($A7374="","",INDEX(CARTAO_COMPRAS!$E:$E,INT((ROW()-2)/20)+2))</f>
        <v/>
      </c>
      <c r="E7374" s="0" t="str">
        <f aca="false">IF($A7374="","",INDEX(CARTAO_COMPRAS!$H:$H,INT((ROW()-2)/20)+2)+MOD(ROW()-2,20))</f>
        <v/>
      </c>
      <c r="F7374" s="0" t="str">
        <f aca="false">IF($A7374="","",INDEX(CARTAO_COMPRAS!$G:$G,INT((ROW()-2)/20)+2))</f>
        <v/>
      </c>
      <c r="G7374" s="5" t="str">
        <f aca="false">IF($A7374="","",INDEX(CARTAO_COMPRAS!$I:$I,INT((ROW()-2)/20)+2))</f>
        <v/>
      </c>
      <c r="H7374" s="4" t="str">
        <f aca="false">IF($A7374="","",EDATE(INDEX(CARTAO_COMPRAS!$J:$J,INT((ROW()-2)/20)+2),MOD(ROW()-2,20)))</f>
        <v/>
      </c>
      <c r="I7374" s="4" t="str">
        <f aca="false">IF($H7374="","",$H7374-WEEKDAY($H7374,2)+1)</f>
        <v/>
      </c>
      <c r="J7374" s="4" t="str">
        <f aca="false">IF($I7374="","",$I7374+6)</f>
        <v/>
      </c>
      <c r="K7374" s="6" t="str">
        <f aca="false">IF($H7374="","",DATE(YEAR($H7374),MONTH($H7374),1))</f>
        <v/>
      </c>
      <c r="L7374" s="0" t="str">
        <f aca="false">IF($A7374="","",INDEX(CARTAO_COMPRAS!$K:$K,INT((ROW()-2)/20)+2))</f>
        <v/>
      </c>
      <c r="M7374" s="0" t="str">
        <f aca="false">IF($A7374="","","Compra no cartão")</f>
        <v/>
      </c>
    </row>
    <row r="7375" customFormat="false" ht="13.5" hidden="false" customHeight="false" outlineLevel="0" collapsed="false">
      <c r="A7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5" s="0" t="str">
        <f aca="false">IF($A7375="","",INDEX(CARTAO_COMPRAS!$C:$C,INT((ROW()-2)/20)+2))</f>
        <v/>
      </c>
      <c r="C7375" s="0" t="str">
        <f aca="false">IF($A7375="","",INDEX(CARTAO_COMPRAS!$D:$D,INT((ROW()-2)/20)+2))</f>
        <v/>
      </c>
      <c r="D7375" s="0" t="str">
        <f aca="false">IF($A7375="","",INDEX(CARTAO_COMPRAS!$E:$E,INT((ROW()-2)/20)+2))</f>
        <v/>
      </c>
      <c r="E7375" s="0" t="str">
        <f aca="false">IF($A7375="","",INDEX(CARTAO_COMPRAS!$H:$H,INT((ROW()-2)/20)+2)+MOD(ROW()-2,20))</f>
        <v/>
      </c>
      <c r="F7375" s="0" t="str">
        <f aca="false">IF($A7375="","",INDEX(CARTAO_COMPRAS!$G:$G,INT((ROW()-2)/20)+2))</f>
        <v/>
      </c>
      <c r="G7375" s="5" t="str">
        <f aca="false">IF($A7375="","",INDEX(CARTAO_COMPRAS!$I:$I,INT((ROW()-2)/20)+2))</f>
        <v/>
      </c>
      <c r="H7375" s="4" t="str">
        <f aca="false">IF($A7375="","",EDATE(INDEX(CARTAO_COMPRAS!$J:$J,INT((ROW()-2)/20)+2),MOD(ROW()-2,20)))</f>
        <v/>
      </c>
      <c r="I7375" s="4" t="str">
        <f aca="false">IF($H7375="","",$H7375-WEEKDAY($H7375,2)+1)</f>
        <v/>
      </c>
      <c r="J7375" s="4" t="str">
        <f aca="false">IF($I7375="","",$I7375+6)</f>
        <v/>
      </c>
      <c r="K7375" s="6" t="str">
        <f aca="false">IF($H7375="","",DATE(YEAR($H7375),MONTH($H7375),1))</f>
        <v/>
      </c>
      <c r="L7375" s="0" t="str">
        <f aca="false">IF($A7375="","",INDEX(CARTAO_COMPRAS!$K:$K,INT((ROW()-2)/20)+2))</f>
        <v/>
      </c>
      <c r="M7375" s="0" t="str">
        <f aca="false">IF($A7375="","","Compra no cartão")</f>
        <v/>
      </c>
    </row>
    <row r="7376" customFormat="false" ht="13.5" hidden="false" customHeight="false" outlineLevel="0" collapsed="false">
      <c r="A7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6" s="0" t="str">
        <f aca="false">IF($A7376="","",INDEX(CARTAO_COMPRAS!$C:$C,INT((ROW()-2)/20)+2))</f>
        <v/>
      </c>
      <c r="C7376" s="0" t="str">
        <f aca="false">IF($A7376="","",INDEX(CARTAO_COMPRAS!$D:$D,INT((ROW()-2)/20)+2))</f>
        <v/>
      </c>
      <c r="D7376" s="0" t="str">
        <f aca="false">IF($A7376="","",INDEX(CARTAO_COMPRAS!$E:$E,INT((ROW()-2)/20)+2))</f>
        <v/>
      </c>
      <c r="E7376" s="0" t="str">
        <f aca="false">IF($A7376="","",INDEX(CARTAO_COMPRAS!$H:$H,INT((ROW()-2)/20)+2)+MOD(ROW()-2,20))</f>
        <v/>
      </c>
      <c r="F7376" s="0" t="str">
        <f aca="false">IF($A7376="","",INDEX(CARTAO_COMPRAS!$G:$G,INT((ROW()-2)/20)+2))</f>
        <v/>
      </c>
      <c r="G7376" s="5" t="str">
        <f aca="false">IF($A7376="","",INDEX(CARTAO_COMPRAS!$I:$I,INT((ROW()-2)/20)+2))</f>
        <v/>
      </c>
      <c r="H7376" s="4" t="str">
        <f aca="false">IF($A7376="","",EDATE(INDEX(CARTAO_COMPRAS!$J:$J,INT((ROW()-2)/20)+2),MOD(ROW()-2,20)))</f>
        <v/>
      </c>
      <c r="I7376" s="4" t="str">
        <f aca="false">IF($H7376="","",$H7376-WEEKDAY($H7376,2)+1)</f>
        <v/>
      </c>
      <c r="J7376" s="4" t="str">
        <f aca="false">IF($I7376="","",$I7376+6)</f>
        <v/>
      </c>
      <c r="K7376" s="6" t="str">
        <f aca="false">IF($H7376="","",DATE(YEAR($H7376),MONTH($H7376),1))</f>
        <v/>
      </c>
      <c r="L7376" s="0" t="str">
        <f aca="false">IF($A7376="","",INDEX(CARTAO_COMPRAS!$K:$K,INT((ROW()-2)/20)+2))</f>
        <v/>
      </c>
      <c r="M7376" s="0" t="str">
        <f aca="false">IF($A7376="","","Compra no cartão")</f>
        <v/>
      </c>
    </row>
    <row r="7377" customFormat="false" ht="13.5" hidden="false" customHeight="false" outlineLevel="0" collapsed="false">
      <c r="A7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7" s="0" t="str">
        <f aca="false">IF($A7377="","",INDEX(CARTAO_COMPRAS!$C:$C,INT((ROW()-2)/20)+2))</f>
        <v/>
      </c>
      <c r="C7377" s="0" t="str">
        <f aca="false">IF($A7377="","",INDEX(CARTAO_COMPRAS!$D:$D,INT((ROW()-2)/20)+2))</f>
        <v/>
      </c>
      <c r="D7377" s="0" t="str">
        <f aca="false">IF($A7377="","",INDEX(CARTAO_COMPRAS!$E:$E,INT((ROW()-2)/20)+2))</f>
        <v/>
      </c>
      <c r="E7377" s="0" t="str">
        <f aca="false">IF($A7377="","",INDEX(CARTAO_COMPRAS!$H:$H,INT((ROW()-2)/20)+2)+MOD(ROW()-2,20))</f>
        <v/>
      </c>
      <c r="F7377" s="0" t="str">
        <f aca="false">IF($A7377="","",INDEX(CARTAO_COMPRAS!$G:$G,INT((ROW()-2)/20)+2))</f>
        <v/>
      </c>
      <c r="G7377" s="5" t="str">
        <f aca="false">IF($A7377="","",INDEX(CARTAO_COMPRAS!$I:$I,INT((ROW()-2)/20)+2))</f>
        <v/>
      </c>
      <c r="H7377" s="4" t="str">
        <f aca="false">IF($A7377="","",EDATE(INDEX(CARTAO_COMPRAS!$J:$J,INT((ROW()-2)/20)+2),MOD(ROW()-2,20)))</f>
        <v/>
      </c>
      <c r="I7377" s="4" t="str">
        <f aca="false">IF($H7377="","",$H7377-WEEKDAY($H7377,2)+1)</f>
        <v/>
      </c>
      <c r="J7377" s="4" t="str">
        <f aca="false">IF($I7377="","",$I7377+6)</f>
        <v/>
      </c>
      <c r="K7377" s="6" t="str">
        <f aca="false">IF($H7377="","",DATE(YEAR($H7377),MONTH($H7377),1))</f>
        <v/>
      </c>
      <c r="L7377" s="0" t="str">
        <f aca="false">IF($A7377="","",INDEX(CARTAO_COMPRAS!$K:$K,INT((ROW()-2)/20)+2))</f>
        <v/>
      </c>
      <c r="M7377" s="0" t="str">
        <f aca="false">IF($A7377="","","Compra no cartão")</f>
        <v/>
      </c>
    </row>
    <row r="7378" customFormat="false" ht="13.5" hidden="false" customHeight="false" outlineLevel="0" collapsed="false">
      <c r="A7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8" s="0" t="str">
        <f aca="false">IF($A7378="","",INDEX(CARTAO_COMPRAS!$C:$C,INT((ROW()-2)/20)+2))</f>
        <v/>
      </c>
      <c r="C7378" s="0" t="str">
        <f aca="false">IF($A7378="","",INDEX(CARTAO_COMPRAS!$D:$D,INT((ROW()-2)/20)+2))</f>
        <v/>
      </c>
      <c r="D7378" s="0" t="str">
        <f aca="false">IF($A7378="","",INDEX(CARTAO_COMPRAS!$E:$E,INT((ROW()-2)/20)+2))</f>
        <v/>
      </c>
      <c r="E7378" s="0" t="str">
        <f aca="false">IF($A7378="","",INDEX(CARTAO_COMPRAS!$H:$H,INT((ROW()-2)/20)+2)+MOD(ROW()-2,20))</f>
        <v/>
      </c>
      <c r="F7378" s="0" t="str">
        <f aca="false">IF($A7378="","",INDEX(CARTAO_COMPRAS!$G:$G,INT((ROW()-2)/20)+2))</f>
        <v/>
      </c>
      <c r="G7378" s="5" t="str">
        <f aca="false">IF($A7378="","",INDEX(CARTAO_COMPRAS!$I:$I,INT((ROW()-2)/20)+2))</f>
        <v/>
      </c>
      <c r="H7378" s="4" t="str">
        <f aca="false">IF($A7378="","",EDATE(INDEX(CARTAO_COMPRAS!$J:$J,INT((ROW()-2)/20)+2),MOD(ROW()-2,20)))</f>
        <v/>
      </c>
      <c r="I7378" s="4" t="str">
        <f aca="false">IF($H7378="","",$H7378-WEEKDAY($H7378,2)+1)</f>
        <v/>
      </c>
      <c r="J7378" s="4" t="str">
        <f aca="false">IF($I7378="","",$I7378+6)</f>
        <v/>
      </c>
      <c r="K7378" s="6" t="str">
        <f aca="false">IF($H7378="","",DATE(YEAR($H7378),MONTH($H7378),1))</f>
        <v/>
      </c>
      <c r="L7378" s="0" t="str">
        <f aca="false">IF($A7378="","",INDEX(CARTAO_COMPRAS!$K:$K,INT((ROW()-2)/20)+2))</f>
        <v/>
      </c>
      <c r="M7378" s="0" t="str">
        <f aca="false">IF($A7378="","","Compra no cartão")</f>
        <v/>
      </c>
    </row>
    <row r="7379" customFormat="false" ht="13.5" hidden="false" customHeight="false" outlineLevel="0" collapsed="false">
      <c r="A7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79" s="0" t="str">
        <f aca="false">IF($A7379="","",INDEX(CARTAO_COMPRAS!$C:$C,INT((ROW()-2)/20)+2))</f>
        <v/>
      </c>
      <c r="C7379" s="0" t="str">
        <f aca="false">IF($A7379="","",INDEX(CARTAO_COMPRAS!$D:$D,INT((ROW()-2)/20)+2))</f>
        <v/>
      </c>
      <c r="D7379" s="0" t="str">
        <f aca="false">IF($A7379="","",INDEX(CARTAO_COMPRAS!$E:$E,INT((ROW()-2)/20)+2))</f>
        <v/>
      </c>
      <c r="E7379" s="0" t="str">
        <f aca="false">IF($A7379="","",INDEX(CARTAO_COMPRAS!$H:$H,INT((ROW()-2)/20)+2)+MOD(ROW()-2,20))</f>
        <v/>
      </c>
      <c r="F7379" s="0" t="str">
        <f aca="false">IF($A7379="","",INDEX(CARTAO_COMPRAS!$G:$G,INT((ROW()-2)/20)+2))</f>
        <v/>
      </c>
      <c r="G7379" s="5" t="str">
        <f aca="false">IF($A7379="","",INDEX(CARTAO_COMPRAS!$I:$I,INT((ROW()-2)/20)+2))</f>
        <v/>
      </c>
      <c r="H7379" s="4" t="str">
        <f aca="false">IF($A7379="","",EDATE(INDEX(CARTAO_COMPRAS!$J:$J,INT((ROW()-2)/20)+2),MOD(ROW()-2,20)))</f>
        <v/>
      </c>
      <c r="I7379" s="4" t="str">
        <f aca="false">IF($H7379="","",$H7379-WEEKDAY($H7379,2)+1)</f>
        <v/>
      </c>
      <c r="J7379" s="4" t="str">
        <f aca="false">IF($I7379="","",$I7379+6)</f>
        <v/>
      </c>
      <c r="K7379" s="6" t="str">
        <f aca="false">IF($H7379="","",DATE(YEAR($H7379),MONTH($H7379),1))</f>
        <v/>
      </c>
      <c r="L7379" s="0" t="str">
        <f aca="false">IF($A7379="","",INDEX(CARTAO_COMPRAS!$K:$K,INT((ROW()-2)/20)+2))</f>
        <v/>
      </c>
      <c r="M7379" s="0" t="str">
        <f aca="false">IF($A7379="","","Compra no cartão")</f>
        <v/>
      </c>
    </row>
    <row r="7380" customFormat="false" ht="13.5" hidden="false" customHeight="false" outlineLevel="0" collapsed="false">
      <c r="A7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0" s="0" t="str">
        <f aca="false">IF($A7380="","",INDEX(CARTAO_COMPRAS!$C:$C,INT((ROW()-2)/20)+2))</f>
        <v/>
      </c>
      <c r="C7380" s="0" t="str">
        <f aca="false">IF($A7380="","",INDEX(CARTAO_COMPRAS!$D:$D,INT((ROW()-2)/20)+2))</f>
        <v/>
      </c>
      <c r="D7380" s="0" t="str">
        <f aca="false">IF($A7380="","",INDEX(CARTAO_COMPRAS!$E:$E,INT((ROW()-2)/20)+2))</f>
        <v/>
      </c>
      <c r="E7380" s="0" t="str">
        <f aca="false">IF($A7380="","",INDEX(CARTAO_COMPRAS!$H:$H,INT((ROW()-2)/20)+2)+MOD(ROW()-2,20))</f>
        <v/>
      </c>
      <c r="F7380" s="0" t="str">
        <f aca="false">IF($A7380="","",INDEX(CARTAO_COMPRAS!$G:$G,INT((ROW()-2)/20)+2))</f>
        <v/>
      </c>
      <c r="G7380" s="5" t="str">
        <f aca="false">IF($A7380="","",INDEX(CARTAO_COMPRAS!$I:$I,INT((ROW()-2)/20)+2))</f>
        <v/>
      </c>
      <c r="H7380" s="4" t="str">
        <f aca="false">IF($A7380="","",EDATE(INDEX(CARTAO_COMPRAS!$J:$J,INT((ROW()-2)/20)+2),MOD(ROW()-2,20)))</f>
        <v/>
      </c>
      <c r="I7380" s="4" t="str">
        <f aca="false">IF($H7380="","",$H7380-WEEKDAY($H7380,2)+1)</f>
        <v/>
      </c>
      <c r="J7380" s="4" t="str">
        <f aca="false">IF($I7380="","",$I7380+6)</f>
        <v/>
      </c>
      <c r="K7380" s="6" t="str">
        <f aca="false">IF($H7380="","",DATE(YEAR($H7380),MONTH($H7380),1))</f>
        <v/>
      </c>
      <c r="L7380" s="0" t="str">
        <f aca="false">IF($A7380="","",INDEX(CARTAO_COMPRAS!$K:$K,INT((ROW()-2)/20)+2))</f>
        <v/>
      </c>
      <c r="M7380" s="0" t="str">
        <f aca="false">IF($A7380="","","Compra no cartão")</f>
        <v/>
      </c>
    </row>
    <row r="7381" customFormat="false" ht="13.5" hidden="false" customHeight="false" outlineLevel="0" collapsed="false">
      <c r="A7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1" s="0" t="str">
        <f aca="false">IF($A7381="","",INDEX(CARTAO_COMPRAS!$C:$C,INT((ROW()-2)/20)+2))</f>
        <v/>
      </c>
      <c r="C7381" s="0" t="str">
        <f aca="false">IF($A7381="","",INDEX(CARTAO_COMPRAS!$D:$D,INT((ROW()-2)/20)+2))</f>
        <v/>
      </c>
      <c r="D7381" s="0" t="str">
        <f aca="false">IF($A7381="","",INDEX(CARTAO_COMPRAS!$E:$E,INT((ROW()-2)/20)+2))</f>
        <v/>
      </c>
      <c r="E7381" s="0" t="str">
        <f aca="false">IF($A7381="","",INDEX(CARTAO_COMPRAS!$H:$H,INT((ROW()-2)/20)+2)+MOD(ROW()-2,20))</f>
        <v/>
      </c>
      <c r="F7381" s="0" t="str">
        <f aca="false">IF($A7381="","",INDEX(CARTAO_COMPRAS!$G:$G,INT((ROW()-2)/20)+2))</f>
        <v/>
      </c>
      <c r="G7381" s="5" t="str">
        <f aca="false">IF($A7381="","",INDEX(CARTAO_COMPRAS!$I:$I,INT((ROW()-2)/20)+2))</f>
        <v/>
      </c>
      <c r="H7381" s="4" t="str">
        <f aca="false">IF($A7381="","",EDATE(INDEX(CARTAO_COMPRAS!$J:$J,INT((ROW()-2)/20)+2),MOD(ROW()-2,20)))</f>
        <v/>
      </c>
      <c r="I7381" s="4" t="str">
        <f aca="false">IF($H7381="","",$H7381-WEEKDAY($H7381,2)+1)</f>
        <v/>
      </c>
      <c r="J7381" s="4" t="str">
        <f aca="false">IF($I7381="","",$I7381+6)</f>
        <v/>
      </c>
      <c r="K7381" s="6" t="str">
        <f aca="false">IF($H7381="","",DATE(YEAR($H7381),MONTH($H7381),1))</f>
        <v/>
      </c>
      <c r="L7381" s="0" t="str">
        <f aca="false">IF($A7381="","",INDEX(CARTAO_COMPRAS!$K:$K,INT((ROW()-2)/20)+2))</f>
        <v/>
      </c>
      <c r="M7381" s="0" t="str">
        <f aca="false">IF($A7381="","","Compra no cartão")</f>
        <v/>
      </c>
    </row>
    <row r="7382" customFormat="false" ht="13.5" hidden="false" customHeight="false" outlineLevel="0" collapsed="false">
      <c r="A73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2" s="0" t="str">
        <f aca="false">IF($A7382="","",INDEX(CARTAO_COMPRAS!$C:$C,INT((ROW()-2)/20)+2))</f>
        <v/>
      </c>
      <c r="C7382" s="0" t="str">
        <f aca="false">IF($A7382="","",INDEX(CARTAO_COMPRAS!$D:$D,INT((ROW()-2)/20)+2))</f>
        <v/>
      </c>
      <c r="D7382" s="0" t="str">
        <f aca="false">IF($A7382="","",INDEX(CARTAO_COMPRAS!$E:$E,INT((ROW()-2)/20)+2))</f>
        <v/>
      </c>
      <c r="E7382" s="0" t="str">
        <f aca="false">IF($A7382="","",INDEX(CARTAO_COMPRAS!$H:$H,INT((ROW()-2)/20)+2)+MOD(ROW()-2,20))</f>
        <v/>
      </c>
      <c r="F7382" s="0" t="str">
        <f aca="false">IF($A7382="","",INDEX(CARTAO_COMPRAS!$G:$G,INT((ROW()-2)/20)+2))</f>
        <v/>
      </c>
      <c r="G7382" s="5" t="str">
        <f aca="false">IF($A7382="","",INDEX(CARTAO_COMPRAS!$I:$I,INT((ROW()-2)/20)+2))</f>
        <v/>
      </c>
      <c r="H7382" s="4" t="str">
        <f aca="false">IF($A7382="","",EDATE(INDEX(CARTAO_COMPRAS!$J:$J,INT((ROW()-2)/20)+2),MOD(ROW()-2,20)))</f>
        <v/>
      </c>
      <c r="I7382" s="4" t="str">
        <f aca="false">IF($H7382="","",$H7382-WEEKDAY($H7382,2)+1)</f>
        <v/>
      </c>
      <c r="J7382" s="4" t="str">
        <f aca="false">IF($I7382="","",$I7382+6)</f>
        <v/>
      </c>
      <c r="K7382" s="6" t="str">
        <f aca="false">IF($H7382="","",DATE(YEAR($H7382),MONTH($H7382),1))</f>
        <v/>
      </c>
      <c r="L7382" s="0" t="str">
        <f aca="false">IF($A7382="","",INDEX(CARTAO_COMPRAS!$K:$K,INT((ROW()-2)/20)+2))</f>
        <v/>
      </c>
      <c r="M7382" s="0" t="str">
        <f aca="false">IF($A7382="","","Compra no cartão")</f>
        <v/>
      </c>
    </row>
    <row r="7383" customFormat="false" ht="13.5" hidden="false" customHeight="false" outlineLevel="0" collapsed="false">
      <c r="A7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3" s="0" t="str">
        <f aca="false">IF($A7383="","",INDEX(CARTAO_COMPRAS!$C:$C,INT((ROW()-2)/20)+2))</f>
        <v/>
      </c>
      <c r="C7383" s="0" t="str">
        <f aca="false">IF($A7383="","",INDEX(CARTAO_COMPRAS!$D:$D,INT((ROW()-2)/20)+2))</f>
        <v/>
      </c>
      <c r="D7383" s="0" t="str">
        <f aca="false">IF($A7383="","",INDEX(CARTAO_COMPRAS!$E:$E,INT((ROW()-2)/20)+2))</f>
        <v/>
      </c>
      <c r="E7383" s="0" t="str">
        <f aca="false">IF($A7383="","",INDEX(CARTAO_COMPRAS!$H:$H,INT((ROW()-2)/20)+2)+MOD(ROW()-2,20))</f>
        <v/>
      </c>
      <c r="F7383" s="0" t="str">
        <f aca="false">IF($A7383="","",INDEX(CARTAO_COMPRAS!$G:$G,INT((ROW()-2)/20)+2))</f>
        <v/>
      </c>
      <c r="G7383" s="5" t="str">
        <f aca="false">IF($A7383="","",INDEX(CARTAO_COMPRAS!$I:$I,INT((ROW()-2)/20)+2))</f>
        <v/>
      </c>
      <c r="H7383" s="4" t="str">
        <f aca="false">IF($A7383="","",EDATE(INDEX(CARTAO_COMPRAS!$J:$J,INT((ROW()-2)/20)+2),MOD(ROW()-2,20)))</f>
        <v/>
      </c>
      <c r="I7383" s="4" t="str">
        <f aca="false">IF($H7383="","",$H7383-WEEKDAY($H7383,2)+1)</f>
        <v/>
      </c>
      <c r="J7383" s="4" t="str">
        <f aca="false">IF($I7383="","",$I7383+6)</f>
        <v/>
      </c>
      <c r="K7383" s="6" t="str">
        <f aca="false">IF($H7383="","",DATE(YEAR($H7383),MONTH($H7383),1))</f>
        <v/>
      </c>
      <c r="L7383" s="0" t="str">
        <f aca="false">IF($A7383="","",INDEX(CARTAO_COMPRAS!$K:$K,INT((ROW()-2)/20)+2))</f>
        <v/>
      </c>
      <c r="M7383" s="0" t="str">
        <f aca="false">IF($A7383="","","Compra no cartão")</f>
        <v/>
      </c>
    </row>
    <row r="7384" customFormat="false" ht="13.5" hidden="false" customHeight="false" outlineLevel="0" collapsed="false">
      <c r="A7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4" s="0" t="str">
        <f aca="false">IF($A7384="","",INDEX(CARTAO_COMPRAS!$C:$C,INT((ROW()-2)/20)+2))</f>
        <v/>
      </c>
      <c r="C7384" s="0" t="str">
        <f aca="false">IF($A7384="","",INDEX(CARTAO_COMPRAS!$D:$D,INT((ROW()-2)/20)+2))</f>
        <v/>
      </c>
      <c r="D7384" s="0" t="str">
        <f aca="false">IF($A7384="","",INDEX(CARTAO_COMPRAS!$E:$E,INT((ROW()-2)/20)+2))</f>
        <v/>
      </c>
      <c r="E7384" s="0" t="str">
        <f aca="false">IF($A7384="","",INDEX(CARTAO_COMPRAS!$H:$H,INT((ROW()-2)/20)+2)+MOD(ROW()-2,20))</f>
        <v/>
      </c>
      <c r="F7384" s="0" t="str">
        <f aca="false">IF($A7384="","",INDEX(CARTAO_COMPRAS!$G:$G,INT((ROW()-2)/20)+2))</f>
        <v/>
      </c>
      <c r="G7384" s="5" t="str">
        <f aca="false">IF($A7384="","",INDEX(CARTAO_COMPRAS!$I:$I,INT((ROW()-2)/20)+2))</f>
        <v/>
      </c>
      <c r="H7384" s="4" t="str">
        <f aca="false">IF($A7384="","",EDATE(INDEX(CARTAO_COMPRAS!$J:$J,INT((ROW()-2)/20)+2),MOD(ROW()-2,20)))</f>
        <v/>
      </c>
      <c r="I7384" s="4" t="str">
        <f aca="false">IF($H7384="","",$H7384-WEEKDAY($H7384,2)+1)</f>
        <v/>
      </c>
      <c r="J7384" s="4" t="str">
        <f aca="false">IF($I7384="","",$I7384+6)</f>
        <v/>
      </c>
      <c r="K7384" s="6" t="str">
        <f aca="false">IF($H7384="","",DATE(YEAR($H7384),MONTH($H7384),1))</f>
        <v/>
      </c>
      <c r="L7384" s="0" t="str">
        <f aca="false">IF($A7384="","",INDEX(CARTAO_COMPRAS!$K:$K,INT((ROW()-2)/20)+2))</f>
        <v/>
      </c>
      <c r="M7384" s="0" t="str">
        <f aca="false">IF($A7384="","","Compra no cartão")</f>
        <v/>
      </c>
    </row>
    <row r="7385" customFormat="false" ht="13.5" hidden="false" customHeight="false" outlineLevel="0" collapsed="false">
      <c r="A7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5" s="0" t="str">
        <f aca="false">IF($A7385="","",INDEX(CARTAO_COMPRAS!$C:$C,INT((ROW()-2)/20)+2))</f>
        <v/>
      </c>
      <c r="C7385" s="0" t="str">
        <f aca="false">IF($A7385="","",INDEX(CARTAO_COMPRAS!$D:$D,INT((ROW()-2)/20)+2))</f>
        <v/>
      </c>
      <c r="D7385" s="0" t="str">
        <f aca="false">IF($A7385="","",INDEX(CARTAO_COMPRAS!$E:$E,INT((ROW()-2)/20)+2))</f>
        <v/>
      </c>
      <c r="E7385" s="0" t="str">
        <f aca="false">IF($A7385="","",INDEX(CARTAO_COMPRAS!$H:$H,INT((ROW()-2)/20)+2)+MOD(ROW()-2,20))</f>
        <v/>
      </c>
      <c r="F7385" s="0" t="str">
        <f aca="false">IF($A7385="","",INDEX(CARTAO_COMPRAS!$G:$G,INT((ROW()-2)/20)+2))</f>
        <v/>
      </c>
      <c r="G7385" s="5" t="str">
        <f aca="false">IF($A7385="","",INDEX(CARTAO_COMPRAS!$I:$I,INT((ROW()-2)/20)+2))</f>
        <v/>
      </c>
      <c r="H7385" s="4" t="str">
        <f aca="false">IF($A7385="","",EDATE(INDEX(CARTAO_COMPRAS!$J:$J,INT((ROW()-2)/20)+2),MOD(ROW()-2,20)))</f>
        <v/>
      </c>
      <c r="I7385" s="4" t="str">
        <f aca="false">IF($H7385="","",$H7385-WEEKDAY($H7385,2)+1)</f>
        <v/>
      </c>
      <c r="J7385" s="4" t="str">
        <f aca="false">IF($I7385="","",$I7385+6)</f>
        <v/>
      </c>
      <c r="K7385" s="6" t="str">
        <f aca="false">IF($H7385="","",DATE(YEAR($H7385),MONTH($H7385),1))</f>
        <v/>
      </c>
      <c r="L7385" s="0" t="str">
        <f aca="false">IF($A7385="","",INDEX(CARTAO_COMPRAS!$K:$K,INT((ROW()-2)/20)+2))</f>
        <v/>
      </c>
      <c r="M7385" s="0" t="str">
        <f aca="false">IF($A7385="","","Compra no cartão")</f>
        <v/>
      </c>
    </row>
    <row r="7386" customFormat="false" ht="13.5" hidden="false" customHeight="false" outlineLevel="0" collapsed="false">
      <c r="A7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6" s="0" t="str">
        <f aca="false">IF($A7386="","",INDEX(CARTAO_COMPRAS!$C:$C,INT((ROW()-2)/20)+2))</f>
        <v/>
      </c>
      <c r="C7386" s="0" t="str">
        <f aca="false">IF($A7386="","",INDEX(CARTAO_COMPRAS!$D:$D,INT((ROW()-2)/20)+2))</f>
        <v/>
      </c>
      <c r="D7386" s="0" t="str">
        <f aca="false">IF($A7386="","",INDEX(CARTAO_COMPRAS!$E:$E,INT((ROW()-2)/20)+2))</f>
        <v/>
      </c>
      <c r="E7386" s="0" t="str">
        <f aca="false">IF($A7386="","",INDEX(CARTAO_COMPRAS!$H:$H,INT((ROW()-2)/20)+2)+MOD(ROW()-2,20))</f>
        <v/>
      </c>
      <c r="F7386" s="0" t="str">
        <f aca="false">IF($A7386="","",INDEX(CARTAO_COMPRAS!$G:$G,INT((ROW()-2)/20)+2))</f>
        <v/>
      </c>
      <c r="G7386" s="5" t="str">
        <f aca="false">IF($A7386="","",INDEX(CARTAO_COMPRAS!$I:$I,INT((ROW()-2)/20)+2))</f>
        <v/>
      </c>
      <c r="H7386" s="4" t="str">
        <f aca="false">IF($A7386="","",EDATE(INDEX(CARTAO_COMPRAS!$J:$J,INT((ROW()-2)/20)+2),MOD(ROW()-2,20)))</f>
        <v/>
      </c>
      <c r="I7386" s="4" t="str">
        <f aca="false">IF($H7386="","",$H7386-WEEKDAY($H7386,2)+1)</f>
        <v/>
      </c>
      <c r="J7386" s="4" t="str">
        <f aca="false">IF($I7386="","",$I7386+6)</f>
        <v/>
      </c>
      <c r="K7386" s="6" t="str">
        <f aca="false">IF($H7386="","",DATE(YEAR($H7386),MONTH($H7386),1))</f>
        <v/>
      </c>
      <c r="L7386" s="0" t="str">
        <f aca="false">IF($A7386="","",INDEX(CARTAO_COMPRAS!$K:$K,INT((ROW()-2)/20)+2))</f>
        <v/>
      </c>
      <c r="M7386" s="0" t="str">
        <f aca="false">IF($A7386="","","Compra no cartão")</f>
        <v/>
      </c>
    </row>
    <row r="7387" customFormat="false" ht="13.5" hidden="false" customHeight="false" outlineLevel="0" collapsed="false">
      <c r="A7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7" s="0" t="str">
        <f aca="false">IF($A7387="","",INDEX(CARTAO_COMPRAS!$C:$C,INT((ROW()-2)/20)+2))</f>
        <v/>
      </c>
      <c r="C7387" s="0" t="str">
        <f aca="false">IF($A7387="","",INDEX(CARTAO_COMPRAS!$D:$D,INT((ROW()-2)/20)+2))</f>
        <v/>
      </c>
      <c r="D7387" s="0" t="str">
        <f aca="false">IF($A7387="","",INDEX(CARTAO_COMPRAS!$E:$E,INT((ROW()-2)/20)+2))</f>
        <v/>
      </c>
      <c r="E7387" s="0" t="str">
        <f aca="false">IF($A7387="","",INDEX(CARTAO_COMPRAS!$H:$H,INT((ROW()-2)/20)+2)+MOD(ROW()-2,20))</f>
        <v/>
      </c>
      <c r="F7387" s="0" t="str">
        <f aca="false">IF($A7387="","",INDEX(CARTAO_COMPRAS!$G:$G,INT((ROW()-2)/20)+2))</f>
        <v/>
      </c>
      <c r="G7387" s="5" t="str">
        <f aca="false">IF($A7387="","",INDEX(CARTAO_COMPRAS!$I:$I,INT((ROW()-2)/20)+2))</f>
        <v/>
      </c>
      <c r="H7387" s="4" t="str">
        <f aca="false">IF($A7387="","",EDATE(INDEX(CARTAO_COMPRAS!$J:$J,INT((ROW()-2)/20)+2),MOD(ROW()-2,20)))</f>
        <v/>
      </c>
      <c r="I7387" s="4" t="str">
        <f aca="false">IF($H7387="","",$H7387-WEEKDAY($H7387,2)+1)</f>
        <v/>
      </c>
      <c r="J7387" s="4" t="str">
        <f aca="false">IF($I7387="","",$I7387+6)</f>
        <v/>
      </c>
      <c r="K7387" s="6" t="str">
        <f aca="false">IF($H7387="","",DATE(YEAR($H7387),MONTH($H7387),1))</f>
        <v/>
      </c>
      <c r="L7387" s="0" t="str">
        <f aca="false">IF($A7387="","",INDEX(CARTAO_COMPRAS!$K:$K,INT((ROW()-2)/20)+2))</f>
        <v/>
      </c>
      <c r="M7387" s="0" t="str">
        <f aca="false">IF($A7387="","","Compra no cartão")</f>
        <v/>
      </c>
    </row>
    <row r="7388" customFormat="false" ht="13.5" hidden="false" customHeight="false" outlineLevel="0" collapsed="false">
      <c r="A7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8" s="0" t="str">
        <f aca="false">IF($A7388="","",INDEX(CARTAO_COMPRAS!$C:$C,INT((ROW()-2)/20)+2))</f>
        <v/>
      </c>
      <c r="C7388" s="0" t="str">
        <f aca="false">IF($A7388="","",INDEX(CARTAO_COMPRAS!$D:$D,INT((ROW()-2)/20)+2))</f>
        <v/>
      </c>
      <c r="D7388" s="0" t="str">
        <f aca="false">IF($A7388="","",INDEX(CARTAO_COMPRAS!$E:$E,INT((ROW()-2)/20)+2))</f>
        <v/>
      </c>
      <c r="E7388" s="0" t="str">
        <f aca="false">IF($A7388="","",INDEX(CARTAO_COMPRAS!$H:$H,INT((ROW()-2)/20)+2)+MOD(ROW()-2,20))</f>
        <v/>
      </c>
      <c r="F7388" s="0" t="str">
        <f aca="false">IF($A7388="","",INDEX(CARTAO_COMPRAS!$G:$G,INT((ROW()-2)/20)+2))</f>
        <v/>
      </c>
      <c r="G7388" s="5" t="str">
        <f aca="false">IF($A7388="","",INDEX(CARTAO_COMPRAS!$I:$I,INT((ROW()-2)/20)+2))</f>
        <v/>
      </c>
      <c r="H7388" s="4" t="str">
        <f aca="false">IF($A7388="","",EDATE(INDEX(CARTAO_COMPRAS!$J:$J,INT((ROW()-2)/20)+2),MOD(ROW()-2,20)))</f>
        <v/>
      </c>
      <c r="I7388" s="4" t="str">
        <f aca="false">IF($H7388="","",$H7388-WEEKDAY($H7388,2)+1)</f>
        <v/>
      </c>
      <c r="J7388" s="4" t="str">
        <f aca="false">IF($I7388="","",$I7388+6)</f>
        <v/>
      </c>
      <c r="K7388" s="6" t="str">
        <f aca="false">IF($H7388="","",DATE(YEAR($H7388),MONTH($H7388),1))</f>
        <v/>
      </c>
      <c r="L7388" s="0" t="str">
        <f aca="false">IF($A7388="","",INDEX(CARTAO_COMPRAS!$K:$K,INT((ROW()-2)/20)+2))</f>
        <v/>
      </c>
      <c r="M7388" s="0" t="str">
        <f aca="false">IF($A7388="","","Compra no cartão")</f>
        <v/>
      </c>
    </row>
    <row r="7389" customFormat="false" ht="13.5" hidden="false" customHeight="false" outlineLevel="0" collapsed="false">
      <c r="A7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89" s="0" t="str">
        <f aca="false">IF($A7389="","",INDEX(CARTAO_COMPRAS!$C:$C,INT((ROW()-2)/20)+2))</f>
        <v/>
      </c>
      <c r="C7389" s="0" t="str">
        <f aca="false">IF($A7389="","",INDEX(CARTAO_COMPRAS!$D:$D,INT((ROW()-2)/20)+2))</f>
        <v/>
      </c>
      <c r="D7389" s="0" t="str">
        <f aca="false">IF($A7389="","",INDEX(CARTAO_COMPRAS!$E:$E,INT((ROW()-2)/20)+2))</f>
        <v/>
      </c>
      <c r="E7389" s="0" t="str">
        <f aca="false">IF($A7389="","",INDEX(CARTAO_COMPRAS!$H:$H,INT((ROW()-2)/20)+2)+MOD(ROW()-2,20))</f>
        <v/>
      </c>
      <c r="F7389" s="0" t="str">
        <f aca="false">IF($A7389="","",INDEX(CARTAO_COMPRAS!$G:$G,INT((ROW()-2)/20)+2))</f>
        <v/>
      </c>
      <c r="G7389" s="5" t="str">
        <f aca="false">IF($A7389="","",INDEX(CARTAO_COMPRAS!$I:$I,INT((ROW()-2)/20)+2))</f>
        <v/>
      </c>
      <c r="H7389" s="4" t="str">
        <f aca="false">IF($A7389="","",EDATE(INDEX(CARTAO_COMPRAS!$J:$J,INT((ROW()-2)/20)+2),MOD(ROW()-2,20)))</f>
        <v/>
      </c>
      <c r="I7389" s="4" t="str">
        <f aca="false">IF($H7389="","",$H7389-WEEKDAY($H7389,2)+1)</f>
        <v/>
      </c>
      <c r="J7389" s="4" t="str">
        <f aca="false">IF($I7389="","",$I7389+6)</f>
        <v/>
      </c>
      <c r="K7389" s="6" t="str">
        <f aca="false">IF($H7389="","",DATE(YEAR($H7389),MONTH($H7389),1))</f>
        <v/>
      </c>
      <c r="L7389" s="0" t="str">
        <f aca="false">IF($A7389="","",INDEX(CARTAO_COMPRAS!$K:$K,INT((ROW()-2)/20)+2))</f>
        <v/>
      </c>
      <c r="M7389" s="0" t="str">
        <f aca="false">IF($A7389="","","Compra no cartão")</f>
        <v/>
      </c>
    </row>
    <row r="7390" customFormat="false" ht="13.5" hidden="false" customHeight="false" outlineLevel="0" collapsed="false">
      <c r="A7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0" s="0" t="str">
        <f aca="false">IF($A7390="","",INDEX(CARTAO_COMPRAS!$C:$C,INT((ROW()-2)/20)+2))</f>
        <v/>
      </c>
      <c r="C7390" s="0" t="str">
        <f aca="false">IF($A7390="","",INDEX(CARTAO_COMPRAS!$D:$D,INT((ROW()-2)/20)+2))</f>
        <v/>
      </c>
      <c r="D7390" s="0" t="str">
        <f aca="false">IF($A7390="","",INDEX(CARTAO_COMPRAS!$E:$E,INT((ROW()-2)/20)+2))</f>
        <v/>
      </c>
      <c r="E7390" s="0" t="str">
        <f aca="false">IF($A7390="","",INDEX(CARTAO_COMPRAS!$H:$H,INT((ROW()-2)/20)+2)+MOD(ROW()-2,20))</f>
        <v/>
      </c>
      <c r="F7390" s="0" t="str">
        <f aca="false">IF($A7390="","",INDEX(CARTAO_COMPRAS!$G:$G,INT((ROW()-2)/20)+2))</f>
        <v/>
      </c>
      <c r="G7390" s="5" t="str">
        <f aca="false">IF($A7390="","",INDEX(CARTAO_COMPRAS!$I:$I,INT((ROW()-2)/20)+2))</f>
        <v/>
      </c>
      <c r="H7390" s="4" t="str">
        <f aca="false">IF($A7390="","",EDATE(INDEX(CARTAO_COMPRAS!$J:$J,INT((ROW()-2)/20)+2),MOD(ROW()-2,20)))</f>
        <v/>
      </c>
      <c r="I7390" s="4" t="str">
        <f aca="false">IF($H7390="","",$H7390-WEEKDAY($H7390,2)+1)</f>
        <v/>
      </c>
      <c r="J7390" s="4" t="str">
        <f aca="false">IF($I7390="","",$I7390+6)</f>
        <v/>
      </c>
      <c r="K7390" s="6" t="str">
        <f aca="false">IF($H7390="","",DATE(YEAR($H7390),MONTH($H7390),1))</f>
        <v/>
      </c>
      <c r="L7390" s="0" t="str">
        <f aca="false">IF($A7390="","",INDEX(CARTAO_COMPRAS!$K:$K,INT((ROW()-2)/20)+2))</f>
        <v/>
      </c>
      <c r="M7390" s="0" t="str">
        <f aca="false">IF($A7390="","","Compra no cartão")</f>
        <v/>
      </c>
    </row>
    <row r="7391" customFormat="false" ht="13.5" hidden="false" customHeight="false" outlineLevel="0" collapsed="false">
      <c r="A7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1" s="0" t="str">
        <f aca="false">IF($A7391="","",INDEX(CARTAO_COMPRAS!$C:$C,INT((ROW()-2)/20)+2))</f>
        <v/>
      </c>
      <c r="C7391" s="0" t="str">
        <f aca="false">IF($A7391="","",INDEX(CARTAO_COMPRAS!$D:$D,INT((ROW()-2)/20)+2))</f>
        <v/>
      </c>
      <c r="D7391" s="0" t="str">
        <f aca="false">IF($A7391="","",INDEX(CARTAO_COMPRAS!$E:$E,INT((ROW()-2)/20)+2))</f>
        <v/>
      </c>
      <c r="E7391" s="0" t="str">
        <f aca="false">IF($A7391="","",INDEX(CARTAO_COMPRAS!$H:$H,INT((ROW()-2)/20)+2)+MOD(ROW()-2,20))</f>
        <v/>
      </c>
      <c r="F7391" s="0" t="str">
        <f aca="false">IF($A7391="","",INDEX(CARTAO_COMPRAS!$G:$G,INT((ROW()-2)/20)+2))</f>
        <v/>
      </c>
      <c r="G7391" s="5" t="str">
        <f aca="false">IF($A7391="","",INDEX(CARTAO_COMPRAS!$I:$I,INT((ROW()-2)/20)+2))</f>
        <v/>
      </c>
      <c r="H7391" s="4" t="str">
        <f aca="false">IF($A7391="","",EDATE(INDEX(CARTAO_COMPRAS!$J:$J,INT((ROW()-2)/20)+2),MOD(ROW()-2,20)))</f>
        <v/>
      </c>
      <c r="I7391" s="4" t="str">
        <f aca="false">IF($H7391="","",$H7391-WEEKDAY($H7391,2)+1)</f>
        <v/>
      </c>
      <c r="J7391" s="4" t="str">
        <f aca="false">IF($I7391="","",$I7391+6)</f>
        <v/>
      </c>
      <c r="K7391" s="6" t="str">
        <f aca="false">IF($H7391="","",DATE(YEAR($H7391),MONTH($H7391),1))</f>
        <v/>
      </c>
      <c r="L7391" s="0" t="str">
        <f aca="false">IF($A7391="","",INDEX(CARTAO_COMPRAS!$K:$K,INT((ROW()-2)/20)+2))</f>
        <v/>
      </c>
      <c r="M7391" s="0" t="str">
        <f aca="false">IF($A7391="","","Compra no cartão")</f>
        <v/>
      </c>
    </row>
    <row r="7392" customFormat="false" ht="13.5" hidden="false" customHeight="false" outlineLevel="0" collapsed="false">
      <c r="A7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2" s="0" t="str">
        <f aca="false">IF($A7392="","",INDEX(CARTAO_COMPRAS!$C:$C,INT((ROW()-2)/20)+2))</f>
        <v/>
      </c>
      <c r="C7392" s="0" t="str">
        <f aca="false">IF($A7392="","",INDEX(CARTAO_COMPRAS!$D:$D,INT((ROW()-2)/20)+2))</f>
        <v/>
      </c>
      <c r="D7392" s="0" t="str">
        <f aca="false">IF($A7392="","",INDEX(CARTAO_COMPRAS!$E:$E,INT((ROW()-2)/20)+2))</f>
        <v/>
      </c>
      <c r="E7392" s="0" t="str">
        <f aca="false">IF($A7392="","",INDEX(CARTAO_COMPRAS!$H:$H,INT((ROW()-2)/20)+2)+MOD(ROW()-2,20))</f>
        <v/>
      </c>
      <c r="F7392" s="0" t="str">
        <f aca="false">IF($A7392="","",INDEX(CARTAO_COMPRAS!$G:$G,INT((ROW()-2)/20)+2))</f>
        <v/>
      </c>
      <c r="G7392" s="5" t="str">
        <f aca="false">IF($A7392="","",INDEX(CARTAO_COMPRAS!$I:$I,INT((ROW()-2)/20)+2))</f>
        <v/>
      </c>
      <c r="H7392" s="4" t="str">
        <f aca="false">IF($A7392="","",EDATE(INDEX(CARTAO_COMPRAS!$J:$J,INT((ROW()-2)/20)+2),MOD(ROW()-2,20)))</f>
        <v/>
      </c>
      <c r="I7392" s="4" t="str">
        <f aca="false">IF($H7392="","",$H7392-WEEKDAY($H7392,2)+1)</f>
        <v/>
      </c>
      <c r="J7392" s="4" t="str">
        <f aca="false">IF($I7392="","",$I7392+6)</f>
        <v/>
      </c>
      <c r="K7392" s="6" t="str">
        <f aca="false">IF($H7392="","",DATE(YEAR($H7392),MONTH($H7392),1))</f>
        <v/>
      </c>
      <c r="L7392" s="0" t="str">
        <f aca="false">IF($A7392="","",INDEX(CARTAO_COMPRAS!$K:$K,INT((ROW()-2)/20)+2))</f>
        <v/>
      </c>
      <c r="M7392" s="0" t="str">
        <f aca="false">IF($A7392="","","Compra no cartão")</f>
        <v/>
      </c>
    </row>
    <row r="7393" customFormat="false" ht="13.5" hidden="false" customHeight="false" outlineLevel="0" collapsed="false">
      <c r="A7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3" s="0" t="str">
        <f aca="false">IF($A7393="","",INDEX(CARTAO_COMPRAS!$C:$C,INT((ROW()-2)/20)+2))</f>
        <v/>
      </c>
      <c r="C7393" s="0" t="str">
        <f aca="false">IF($A7393="","",INDEX(CARTAO_COMPRAS!$D:$D,INT((ROW()-2)/20)+2))</f>
        <v/>
      </c>
      <c r="D7393" s="0" t="str">
        <f aca="false">IF($A7393="","",INDEX(CARTAO_COMPRAS!$E:$E,INT((ROW()-2)/20)+2))</f>
        <v/>
      </c>
      <c r="E7393" s="0" t="str">
        <f aca="false">IF($A7393="","",INDEX(CARTAO_COMPRAS!$H:$H,INT((ROW()-2)/20)+2)+MOD(ROW()-2,20))</f>
        <v/>
      </c>
      <c r="F7393" s="0" t="str">
        <f aca="false">IF($A7393="","",INDEX(CARTAO_COMPRAS!$G:$G,INT((ROW()-2)/20)+2))</f>
        <v/>
      </c>
      <c r="G7393" s="5" t="str">
        <f aca="false">IF($A7393="","",INDEX(CARTAO_COMPRAS!$I:$I,INT((ROW()-2)/20)+2))</f>
        <v/>
      </c>
      <c r="H7393" s="4" t="str">
        <f aca="false">IF($A7393="","",EDATE(INDEX(CARTAO_COMPRAS!$J:$J,INT((ROW()-2)/20)+2),MOD(ROW()-2,20)))</f>
        <v/>
      </c>
      <c r="I7393" s="4" t="str">
        <f aca="false">IF($H7393="","",$H7393-WEEKDAY($H7393,2)+1)</f>
        <v/>
      </c>
      <c r="J7393" s="4" t="str">
        <f aca="false">IF($I7393="","",$I7393+6)</f>
        <v/>
      </c>
      <c r="K7393" s="6" t="str">
        <f aca="false">IF($H7393="","",DATE(YEAR($H7393),MONTH($H7393),1))</f>
        <v/>
      </c>
      <c r="L7393" s="0" t="str">
        <f aca="false">IF($A7393="","",INDEX(CARTAO_COMPRAS!$K:$K,INT((ROW()-2)/20)+2))</f>
        <v/>
      </c>
      <c r="M7393" s="0" t="str">
        <f aca="false">IF($A7393="","","Compra no cartão")</f>
        <v/>
      </c>
    </row>
    <row r="7394" customFormat="false" ht="13.5" hidden="false" customHeight="false" outlineLevel="0" collapsed="false">
      <c r="A7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4" s="0" t="str">
        <f aca="false">IF($A7394="","",INDEX(CARTAO_COMPRAS!$C:$C,INT((ROW()-2)/20)+2))</f>
        <v/>
      </c>
      <c r="C7394" s="0" t="str">
        <f aca="false">IF($A7394="","",INDEX(CARTAO_COMPRAS!$D:$D,INT((ROW()-2)/20)+2))</f>
        <v/>
      </c>
      <c r="D7394" s="0" t="str">
        <f aca="false">IF($A7394="","",INDEX(CARTAO_COMPRAS!$E:$E,INT((ROW()-2)/20)+2))</f>
        <v/>
      </c>
      <c r="E7394" s="0" t="str">
        <f aca="false">IF($A7394="","",INDEX(CARTAO_COMPRAS!$H:$H,INT((ROW()-2)/20)+2)+MOD(ROW()-2,20))</f>
        <v/>
      </c>
      <c r="F7394" s="0" t="str">
        <f aca="false">IF($A7394="","",INDEX(CARTAO_COMPRAS!$G:$G,INT((ROW()-2)/20)+2))</f>
        <v/>
      </c>
      <c r="G7394" s="5" t="str">
        <f aca="false">IF($A7394="","",INDEX(CARTAO_COMPRAS!$I:$I,INT((ROW()-2)/20)+2))</f>
        <v/>
      </c>
      <c r="H7394" s="4" t="str">
        <f aca="false">IF($A7394="","",EDATE(INDEX(CARTAO_COMPRAS!$J:$J,INT((ROW()-2)/20)+2),MOD(ROW()-2,20)))</f>
        <v/>
      </c>
      <c r="I7394" s="4" t="str">
        <f aca="false">IF($H7394="","",$H7394-WEEKDAY($H7394,2)+1)</f>
        <v/>
      </c>
      <c r="J7394" s="4" t="str">
        <f aca="false">IF($I7394="","",$I7394+6)</f>
        <v/>
      </c>
      <c r="K7394" s="6" t="str">
        <f aca="false">IF($H7394="","",DATE(YEAR($H7394),MONTH($H7394),1))</f>
        <v/>
      </c>
      <c r="L7394" s="0" t="str">
        <f aca="false">IF($A7394="","",INDEX(CARTAO_COMPRAS!$K:$K,INT((ROW()-2)/20)+2))</f>
        <v/>
      </c>
      <c r="M7394" s="0" t="str">
        <f aca="false">IF($A7394="","","Compra no cartão")</f>
        <v/>
      </c>
    </row>
    <row r="7395" customFormat="false" ht="13.5" hidden="false" customHeight="false" outlineLevel="0" collapsed="false">
      <c r="A7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5" s="0" t="str">
        <f aca="false">IF($A7395="","",INDEX(CARTAO_COMPRAS!$C:$C,INT((ROW()-2)/20)+2))</f>
        <v/>
      </c>
      <c r="C7395" s="0" t="str">
        <f aca="false">IF($A7395="","",INDEX(CARTAO_COMPRAS!$D:$D,INT((ROW()-2)/20)+2))</f>
        <v/>
      </c>
      <c r="D7395" s="0" t="str">
        <f aca="false">IF($A7395="","",INDEX(CARTAO_COMPRAS!$E:$E,INT((ROW()-2)/20)+2))</f>
        <v/>
      </c>
      <c r="E7395" s="0" t="str">
        <f aca="false">IF($A7395="","",INDEX(CARTAO_COMPRAS!$H:$H,INT((ROW()-2)/20)+2)+MOD(ROW()-2,20))</f>
        <v/>
      </c>
      <c r="F7395" s="0" t="str">
        <f aca="false">IF($A7395="","",INDEX(CARTAO_COMPRAS!$G:$G,INT((ROW()-2)/20)+2))</f>
        <v/>
      </c>
      <c r="G7395" s="5" t="str">
        <f aca="false">IF($A7395="","",INDEX(CARTAO_COMPRAS!$I:$I,INT((ROW()-2)/20)+2))</f>
        <v/>
      </c>
      <c r="H7395" s="4" t="str">
        <f aca="false">IF($A7395="","",EDATE(INDEX(CARTAO_COMPRAS!$J:$J,INT((ROW()-2)/20)+2),MOD(ROW()-2,20)))</f>
        <v/>
      </c>
      <c r="I7395" s="4" t="str">
        <f aca="false">IF($H7395="","",$H7395-WEEKDAY($H7395,2)+1)</f>
        <v/>
      </c>
      <c r="J7395" s="4" t="str">
        <f aca="false">IF($I7395="","",$I7395+6)</f>
        <v/>
      </c>
      <c r="K7395" s="6" t="str">
        <f aca="false">IF($H7395="","",DATE(YEAR($H7395),MONTH($H7395),1))</f>
        <v/>
      </c>
      <c r="L7395" s="0" t="str">
        <f aca="false">IF($A7395="","",INDEX(CARTAO_COMPRAS!$K:$K,INT((ROW()-2)/20)+2))</f>
        <v/>
      </c>
      <c r="M7395" s="0" t="str">
        <f aca="false">IF($A7395="","","Compra no cartão")</f>
        <v/>
      </c>
    </row>
    <row r="7396" customFormat="false" ht="13.5" hidden="false" customHeight="false" outlineLevel="0" collapsed="false">
      <c r="A7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6" s="0" t="str">
        <f aca="false">IF($A7396="","",INDEX(CARTAO_COMPRAS!$C:$C,INT((ROW()-2)/20)+2))</f>
        <v/>
      </c>
      <c r="C7396" s="0" t="str">
        <f aca="false">IF($A7396="","",INDEX(CARTAO_COMPRAS!$D:$D,INT((ROW()-2)/20)+2))</f>
        <v/>
      </c>
      <c r="D7396" s="0" t="str">
        <f aca="false">IF($A7396="","",INDEX(CARTAO_COMPRAS!$E:$E,INT((ROW()-2)/20)+2))</f>
        <v/>
      </c>
      <c r="E7396" s="0" t="str">
        <f aca="false">IF($A7396="","",INDEX(CARTAO_COMPRAS!$H:$H,INT((ROW()-2)/20)+2)+MOD(ROW()-2,20))</f>
        <v/>
      </c>
      <c r="F7396" s="0" t="str">
        <f aca="false">IF($A7396="","",INDEX(CARTAO_COMPRAS!$G:$G,INT((ROW()-2)/20)+2))</f>
        <v/>
      </c>
      <c r="G7396" s="5" t="str">
        <f aca="false">IF($A7396="","",INDEX(CARTAO_COMPRAS!$I:$I,INT((ROW()-2)/20)+2))</f>
        <v/>
      </c>
      <c r="H7396" s="4" t="str">
        <f aca="false">IF($A7396="","",EDATE(INDEX(CARTAO_COMPRAS!$J:$J,INT((ROW()-2)/20)+2),MOD(ROW()-2,20)))</f>
        <v/>
      </c>
      <c r="I7396" s="4" t="str">
        <f aca="false">IF($H7396="","",$H7396-WEEKDAY($H7396,2)+1)</f>
        <v/>
      </c>
      <c r="J7396" s="4" t="str">
        <f aca="false">IF($I7396="","",$I7396+6)</f>
        <v/>
      </c>
      <c r="K7396" s="6" t="str">
        <f aca="false">IF($H7396="","",DATE(YEAR($H7396),MONTH($H7396),1))</f>
        <v/>
      </c>
      <c r="L7396" s="0" t="str">
        <f aca="false">IF($A7396="","",INDEX(CARTAO_COMPRAS!$K:$K,INT((ROW()-2)/20)+2))</f>
        <v/>
      </c>
      <c r="M7396" s="0" t="str">
        <f aca="false">IF($A7396="","","Compra no cartão")</f>
        <v/>
      </c>
    </row>
    <row r="7397" customFormat="false" ht="13.5" hidden="false" customHeight="false" outlineLevel="0" collapsed="false">
      <c r="A7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7" s="0" t="str">
        <f aca="false">IF($A7397="","",INDEX(CARTAO_COMPRAS!$C:$C,INT((ROW()-2)/20)+2))</f>
        <v/>
      </c>
      <c r="C7397" s="0" t="str">
        <f aca="false">IF($A7397="","",INDEX(CARTAO_COMPRAS!$D:$D,INT((ROW()-2)/20)+2))</f>
        <v/>
      </c>
      <c r="D7397" s="0" t="str">
        <f aca="false">IF($A7397="","",INDEX(CARTAO_COMPRAS!$E:$E,INT((ROW()-2)/20)+2))</f>
        <v/>
      </c>
      <c r="E7397" s="0" t="str">
        <f aca="false">IF($A7397="","",INDEX(CARTAO_COMPRAS!$H:$H,INT((ROW()-2)/20)+2)+MOD(ROW()-2,20))</f>
        <v/>
      </c>
      <c r="F7397" s="0" t="str">
        <f aca="false">IF($A7397="","",INDEX(CARTAO_COMPRAS!$G:$G,INT((ROW()-2)/20)+2))</f>
        <v/>
      </c>
      <c r="G7397" s="5" t="str">
        <f aca="false">IF($A7397="","",INDEX(CARTAO_COMPRAS!$I:$I,INT((ROW()-2)/20)+2))</f>
        <v/>
      </c>
      <c r="H7397" s="4" t="str">
        <f aca="false">IF($A7397="","",EDATE(INDEX(CARTAO_COMPRAS!$J:$J,INT((ROW()-2)/20)+2),MOD(ROW()-2,20)))</f>
        <v/>
      </c>
      <c r="I7397" s="4" t="str">
        <f aca="false">IF($H7397="","",$H7397-WEEKDAY($H7397,2)+1)</f>
        <v/>
      </c>
      <c r="J7397" s="4" t="str">
        <f aca="false">IF($I7397="","",$I7397+6)</f>
        <v/>
      </c>
      <c r="K7397" s="6" t="str">
        <f aca="false">IF($H7397="","",DATE(YEAR($H7397),MONTH($H7397),1))</f>
        <v/>
      </c>
      <c r="L7397" s="0" t="str">
        <f aca="false">IF($A7397="","",INDEX(CARTAO_COMPRAS!$K:$K,INT((ROW()-2)/20)+2))</f>
        <v/>
      </c>
      <c r="M7397" s="0" t="str">
        <f aca="false">IF($A7397="","","Compra no cartão")</f>
        <v/>
      </c>
    </row>
    <row r="7398" customFormat="false" ht="13.5" hidden="false" customHeight="false" outlineLevel="0" collapsed="false">
      <c r="A7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8" s="0" t="str">
        <f aca="false">IF($A7398="","",INDEX(CARTAO_COMPRAS!$C:$C,INT((ROW()-2)/20)+2))</f>
        <v/>
      </c>
      <c r="C7398" s="0" t="str">
        <f aca="false">IF($A7398="","",INDEX(CARTAO_COMPRAS!$D:$D,INT((ROW()-2)/20)+2))</f>
        <v/>
      </c>
      <c r="D7398" s="0" t="str">
        <f aca="false">IF($A7398="","",INDEX(CARTAO_COMPRAS!$E:$E,INT((ROW()-2)/20)+2))</f>
        <v/>
      </c>
      <c r="E7398" s="0" t="str">
        <f aca="false">IF($A7398="","",INDEX(CARTAO_COMPRAS!$H:$H,INT((ROW()-2)/20)+2)+MOD(ROW()-2,20))</f>
        <v/>
      </c>
      <c r="F7398" s="0" t="str">
        <f aca="false">IF($A7398="","",INDEX(CARTAO_COMPRAS!$G:$G,INT((ROW()-2)/20)+2))</f>
        <v/>
      </c>
      <c r="G7398" s="5" t="str">
        <f aca="false">IF($A7398="","",INDEX(CARTAO_COMPRAS!$I:$I,INT((ROW()-2)/20)+2))</f>
        <v/>
      </c>
      <c r="H7398" s="4" t="str">
        <f aca="false">IF($A7398="","",EDATE(INDEX(CARTAO_COMPRAS!$J:$J,INT((ROW()-2)/20)+2),MOD(ROW()-2,20)))</f>
        <v/>
      </c>
      <c r="I7398" s="4" t="str">
        <f aca="false">IF($H7398="","",$H7398-WEEKDAY($H7398,2)+1)</f>
        <v/>
      </c>
      <c r="J7398" s="4" t="str">
        <f aca="false">IF($I7398="","",$I7398+6)</f>
        <v/>
      </c>
      <c r="K7398" s="6" t="str">
        <f aca="false">IF($H7398="","",DATE(YEAR($H7398),MONTH($H7398),1))</f>
        <v/>
      </c>
      <c r="L7398" s="0" t="str">
        <f aca="false">IF($A7398="","",INDEX(CARTAO_COMPRAS!$K:$K,INT((ROW()-2)/20)+2))</f>
        <v/>
      </c>
      <c r="M7398" s="0" t="str">
        <f aca="false">IF($A7398="","","Compra no cartão")</f>
        <v/>
      </c>
    </row>
    <row r="7399" customFormat="false" ht="13.5" hidden="false" customHeight="false" outlineLevel="0" collapsed="false">
      <c r="A7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399" s="0" t="str">
        <f aca="false">IF($A7399="","",INDEX(CARTAO_COMPRAS!$C:$C,INT((ROW()-2)/20)+2))</f>
        <v/>
      </c>
      <c r="C7399" s="0" t="str">
        <f aca="false">IF($A7399="","",INDEX(CARTAO_COMPRAS!$D:$D,INT((ROW()-2)/20)+2))</f>
        <v/>
      </c>
      <c r="D7399" s="0" t="str">
        <f aca="false">IF($A7399="","",INDEX(CARTAO_COMPRAS!$E:$E,INT((ROW()-2)/20)+2))</f>
        <v/>
      </c>
      <c r="E7399" s="0" t="str">
        <f aca="false">IF($A7399="","",INDEX(CARTAO_COMPRAS!$H:$H,INT((ROW()-2)/20)+2)+MOD(ROW()-2,20))</f>
        <v/>
      </c>
      <c r="F7399" s="0" t="str">
        <f aca="false">IF($A7399="","",INDEX(CARTAO_COMPRAS!$G:$G,INT((ROW()-2)/20)+2))</f>
        <v/>
      </c>
      <c r="G7399" s="5" t="str">
        <f aca="false">IF($A7399="","",INDEX(CARTAO_COMPRAS!$I:$I,INT((ROW()-2)/20)+2))</f>
        <v/>
      </c>
      <c r="H7399" s="4" t="str">
        <f aca="false">IF($A7399="","",EDATE(INDEX(CARTAO_COMPRAS!$J:$J,INT((ROW()-2)/20)+2),MOD(ROW()-2,20)))</f>
        <v/>
      </c>
      <c r="I7399" s="4" t="str">
        <f aca="false">IF($H7399="","",$H7399-WEEKDAY($H7399,2)+1)</f>
        <v/>
      </c>
      <c r="J7399" s="4" t="str">
        <f aca="false">IF($I7399="","",$I7399+6)</f>
        <v/>
      </c>
      <c r="K7399" s="6" t="str">
        <f aca="false">IF($H7399="","",DATE(YEAR($H7399),MONTH($H7399),1))</f>
        <v/>
      </c>
      <c r="L7399" s="0" t="str">
        <f aca="false">IF($A7399="","",INDEX(CARTAO_COMPRAS!$K:$K,INT((ROW()-2)/20)+2))</f>
        <v/>
      </c>
      <c r="M7399" s="0" t="str">
        <f aca="false">IF($A7399="","","Compra no cartão")</f>
        <v/>
      </c>
    </row>
    <row r="7400" customFormat="false" ht="13.5" hidden="false" customHeight="false" outlineLevel="0" collapsed="false">
      <c r="A7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0" s="0" t="str">
        <f aca="false">IF($A7400="","",INDEX(CARTAO_COMPRAS!$C:$C,INT((ROW()-2)/20)+2))</f>
        <v/>
      </c>
      <c r="C7400" s="0" t="str">
        <f aca="false">IF($A7400="","",INDEX(CARTAO_COMPRAS!$D:$D,INT((ROW()-2)/20)+2))</f>
        <v/>
      </c>
      <c r="D7400" s="0" t="str">
        <f aca="false">IF($A7400="","",INDEX(CARTAO_COMPRAS!$E:$E,INT((ROW()-2)/20)+2))</f>
        <v/>
      </c>
      <c r="E7400" s="0" t="str">
        <f aca="false">IF($A7400="","",INDEX(CARTAO_COMPRAS!$H:$H,INT((ROW()-2)/20)+2)+MOD(ROW()-2,20))</f>
        <v/>
      </c>
      <c r="F7400" s="0" t="str">
        <f aca="false">IF($A7400="","",INDEX(CARTAO_COMPRAS!$G:$G,INT((ROW()-2)/20)+2))</f>
        <v/>
      </c>
      <c r="G7400" s="5" t="str">
        <f aca="false">IF($A7400="","",INDEX(CARTAO_COMPRAS!$I:$I,INT((ROW()-2)/20)+2))</f>
        <v/>
      </c>
      <c r="H7400" s="4" t="str">
        <f aca="false">IF($A7400="","",EDATE(INDEX(CARTAO_COMPRAS!$J:$J,INT((ROW()-2)/20)+2),MOD(ROW()-2,20)))</f>
        <v/>
      </c>
      <c r="I7400" s="4" t="str">
        <f aca="false">IF($H7400="","",$H7400-WEEKDAY($H7400,2)+1)</f>
        <v/>
      </c>
      <c r="J7400" s="4" t="str">
        <f aca="false">IF($I7400="","",$I7400+6)</f>
        <v/>
      </c>
      <c r="K7400" s="6" t="str">
        <f aca="false">IF($H7400="","",DATE(YEAR($H7400),MONTH($H7400),1))</f>
        <v/>
      </c>
      <c r="L7400" s="0" t="str">
        <f aca="false">IF($A7400="","",INDEX(CARTAO_COMPRAS!$K:$K,INT((ROW()-2)/20)+2))</f>
        <v/>
      </c>
      <c r="M7400" s="0" t="str">
        <f aca="false">IF($A7400="","","Compra no cartão")</f>
        <v/>
      </c>
    </row>
    <row r="7401" customFormat="false" ht="13.5" hidden="false" customHeight="false" outlineLevel="0" collapsed="false">
      <c r="A7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1" s="0" t="str">
        <f aca="false">IF($A7401="","",INDEX(CARTAO_COMPRAS!$C:$C,INT((ROW()-2)/20)+2))</f>
        <v/>
      </c>
      <c r="C7401" s="0" t="str">
        <f aca="false">IF($A7401="","",INDEX(CARTAO_COMPRAS!$D:$D,INT((ROW()-2)/20)+2))</f>
        <v/>
      </c>
      <c r="D7401" s="0" t="str">
        <f aca="false">IF($A7401="","",INDEX(CARTAO_COMPRAS!$E:$E,INT((ROW()-2)/20)+2))</f>
        <v/>
      </c>
      <c r="E7401" s="0" t="str">
        <f aca="false">IF($A7401="","",INDEX(CARTAO_COMPRAS!$H:$H,INT((ROW()-2)/20)+2)+MOD(ROW()-2,20))</f>
        <v/>
      </c>
      <c r="F7401" s="0" t="str">
        <f aca="false">IF($A7401="","",INDEX(CARTAO_COMPRAS!$G:$G,INT((ROW()-2)/20)+2))</f>
        <v/>
      </c>
      <c r="G7401" s="5" t="str">
        <f aca="false">IF($A7401="","",INDEX(CARTAO_COMPRAS!$I:$I,INT((ROW()-2)/20)+2))</f>
        <v/>
      </c>
      <c r="H7401" s="4" t="str">
        <f aca="false">IF($A7401="","",EDATE(INDEX(CARTAO_COMPRAS!$J:$J,INT((ROW()-2)/20)+2),MOD(ROW()-2,20)))</f>
        <v/>
      </c>
      <c r="I7401" s="4" t="str">
        <f aca="false">IF($H7401="","",$H7401-WEEKDAY($H7401,2)+1)</f>
        <v/>
      </c>
      <c r="J7401" s="4" t="str">
        <f aca="false">IF($I7401="","",$I7401+6)</f>
        <v/>
      </c>
      <c r="K7401" s="6" t="str">
        <f aca="false">IF($H7401="","",DATE(YEAR($H7401),MONTH($H7401),1))</f>
        <v/>
      </c>
      <c r="L7401" s="0" t="str">
        <f aca="false">IF($A7401="","",INDEX(CARTAO_COMPRAS!$K:$K,INT((ROW()-2)/20)+2))</f>
        <v/>
      </c>
      <c r="M7401" s="0" t="str">
        <f aca="false">IF($A7401="","","Compra no cartão")</f>
        <v/>
      </c>
    </row>
    <row r="7402" customFormat="false" ht="13.5" hidden="false" customHeight="false" outlineLevel="0" collapsed="false">
      <c r="A74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2" s="0" t="str">
        <f aca="false">IF($A7402="","",INDEX(CARTAO_COMPRAS!$C:$C,INT((ROW()-2)/20)+2))</f>
        <v/>
      </c>
      <c r="C7402" s="0" t="str">
        <f aca="false">IF($A7402="","",INDEX(CARTAO_COMPRAS!$D:$D,INT((ROW()-2)/20)+2))</f>
        <v/>
      </c>
      <c r="D7402" s="0" t="str">
        <f aca="false">IF($A7402="","",INDEX(CARTAO_COMPRAS!$E:$E,INT((ROW()-2)/20)+2))</f>
        <v/>
      </c>
      <c r="E7402" s="0" t="str">
        <f aca="false">IF($A7402="","",INDEX(CARTAO_COMPRAS!$H:$H,INT((ROW()-2)/20)+2)+MOD(ROW()-2,20))</f>
        <v/>
      </c>
      <c r="F7402" s="0" t="str">
        <f aca="false">IF($A7402="","",INDEX(CARTAO_COMPRAS!$G:$G,INT((ROW()-2)/20)+2))</f>
        <v/>
      </c>
      <c r="G7402" s="5" t="str">
        <f aca="false">IF($A7402="","",INDEX(CARTAO_COMPRAS!$I:$I,INT((ROW()-2)/20)+2))</f>
        <v/>
      </c>
      <c r="H7402" s="4" t="str">
        <f aca="false">IF($A7402="","",EDATE(INDEX(CARTAO_COMPRAS!$J:$J,INT((ROW()-2)/20)+2),MOD(ROW()-2,20)))</f>
        <v/>
      </c>
      <c r="I7402" s="4" t="str">
        <f aca="false">IF($H7402="","",$H7402-WEEKDAY($H7402,2)+1)</f>
        <v/>
      </c>
      <c r="J7402" s="4" t="str">
        <f aca="false">IF($I7402="","",$I7402+6)</f>
        <v/>
      </c>
      <c r="K7402" s="6" t="str">
        <f aca="false">IF($H7402="","",DATE(YEAR($H7402),MONTH($H7402),1))</f>
        <v/>
      </c>
      <c r="L7402" s="0" t="str">
        <f aca="false">IF($A7402="","",INDEX(CARTAO_COMPRAS!$K:$K,INT((ROW()-2)/20)+2))</f>
        <v/>
      </c>
      <c r="M7402" s="0" t="str">
        <f aca="false">IF($A7402="","","Compra no cartão")</f>
        <v/>
      </c>
    </row>
    <row r="7403" customFormat="false" ht="13.5" hidden="false" customHeight="false" outlineLevel="0" collapsed="false">
      <c r="A7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3" s="0" t="str">
        <f aca="false">IF($A7403="","",INDEX(CARTAO_COMPRAS!$C:$C,INT((ROW()-2)/20)+2))</f>
        <v/>
      </c>
      <c r="C7403" s="0" t="str">
        <f aca="false">IF($A7403="","",INDEX(CARTAO_COMPRAS!$D:$D,INT((ROW()-2)/20)+2))</f>
        <v/>
      </c>
      <c r="D7403" s="0" t="str">
        <f aca="false">IF($A7403="","",INDEX(CARTAO_COMPRAS!$E:$E,INT((ROW()-2)/20)+2))</f>
        <v/>
      </c>
      <c r="E7403" s="0" t="str">
        <f aca="false">IF($A7403="","",INDEX(CARTAO_COMPRAS!$H:$H,INT((ROW()-2)/20)+2)+MOD(ROW()-2,20))</f>
        <v/>
      </c>
      <c r="F7403" s="0" t="str">
        <f aca="false">IF($A7403="","",INDEX(CARTAO_COMPRAS!$G:$G,INT((ROW()-2)/20)+2))</f>
        <v/>
      </c>
      <c r="G7403" s="5" t="str">
        <f aca="false">IF($A7403="","",INDEX(CARTAO_COMPRAS!$I:$I,INT((ROW()-2)/20)+2))</f>
        <v/>
      </c>
      <c r="H7403" s="4" t="str">
        <f aca="false">IF($A7403="","",EDATE(INDEX(CARTAO_COMPRAS!$J:$J,INT((ROW()-2)/20)+2),MOD(ROW()-2,20)))</f>
        <v/>
      </c>
      <c r="I7403" s="4" t="str">
        <f aca="false">IF($H7403="","",$H7403-WEEKDAY($H7403,2)+1)</f>
        <v/>
      </c>
      <c r="J7403" s="4" t="str">
        <f aca="false">IF($I7403="","",$I7403+6)</f>
        <v/>
      </c>
      <c r="K7403" s="6" t="str">
        <f aca="false">IF($H7403="","",DATE(YEAR($H7403),MONTH($H7403),1))</f>
        <v/>
      </c>
      <c r="L7403" s="0" t="str">
        <f aca="false">IF($A7403="","",INDEX(CARTAO_COMPRAS!$K:$K,INT((ROW()-2)/20)+2))</f>
        <v/>
      </c>
      <c r="M7403" s="0" t="str">
        <f aca="false">IF($A7403="","","Compra no cartão")</f>
        <v/>
      </c>
    </row>
    <row r="7404" customFormat="false" ht="13.5" hidden="false" customHeight="false" outlineLevel="0" collapsed="false">
      <c r="A7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4" s="0" t="str">
        <f aca="false">IF($A7404="","",INDEX(CARTAO_COMPRAS!$C:$C,INT((ROW()-2)/20)+2))</f>
        <v/>
      </c>
      <c r="C7404" s="0" t="str">
        <f aca="false">IF($A7404="","",INDEX(CARTAO_COMPRAS!$D:$D,INT((ROW()-2)/20)+2))</f>
        <v/>
      </c>
      <c r="D7404" s="0" t="str">
        <f aca="false">IF($A7404="","",INDEX(CARTAO_COMPRAS!$E:$E,INT((ROW()-2)/20)+2))</f>
        <v/>
      </c>
      <c r="E7404" s="0" t="str">
        <f aca="false">IF($A7404="","",INDEX(CARTAO_COMPRAS!$H:$H,INT((ROW()-2)/20)+2)+MOD(ROW()-2,20))</f>
        <v/>
      </c>
      <c r="F7404" s="0" t="str">
        <f aca="false">IF($A7404="","",INDEX(CARTAO_COMPRAS!$G:$G,INT((ROW()-2)/20)+2))</f>
        <v/>
      </c>
      <c r="G7404" s="5" t="str">
        <f aca="false">IF($A7404="","",INDEX(CARTAO_COMPRAS!$I:$I,INT((ROW()-2)/20)+2))</f>
        <v/>
      </c>
      <c r="H7404" s="4" t="str">
        <f aca="false">IF($A7404="","",EDATE(INDEX(CARTAO_COMPRAS!$J:$J,INT((ROW()-2)/20)+2),MOD(ROW()-2,20)))</f>
        <v/>
      </c>
      <c r="I7404" s="4" t="str">
        <f aca="false">IF($H7404="","",$H7404-WEEKDAY($H7404,2)+1)</f>
        <v/>
      </c>
      <c r="J7404" s="4" t="str">
        <f aca="false">IF($I7404="","",$I7404+6)</f>
        <v/>
      </c>
      <c r="K7404" s="6" t="str">
        <f aca="false">IF($H7404="","",DATE(YEAR($H7404),MONTH($H7404),1))</f>
        <v/>
      </c>
      <c r="L7404" s="0" t="str">
        <f aca="false">IF($A7404="","",INDEX(CARTAO_COMPRAS!$K:$K,INT((ROW()-2)/20)+2))</f>
        <v/>
      </c>
      <c r="M7404" s="0" t="str">
        <f aca="false">IF($A7404="","","Compra no cartão")</f>
        <v/>
      </c>
    </row>
    <row r="7405" customFormat="false" ht="13.5" hidden="false" customHeight="false" outlineLevel="0" collapsed="false">
      <c r="A7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5" s="0" t="str">
        <f aca="false">IF($A7405="","",INDEX(CARTAO_COMPRAS!$C:$C,INT((ROW()-2)/20)+2))</f>
        <v/>
      </c>
      <c r="C7405" s="0" t="str">
        <f aca="false">IF($A7405="","",INDEX(CARTAO_COMPRAS!$D:$D,INT((ROW()-2)/20)+2))</f>
        <v/>
      </c>
      <c r="D7405" s="0" t="str">
        <f aca="false">IF($A7405="","",INDEX(CARTAO_COMPRAS!$E:$E,INT((ROW()-2)/20)+2))</f>
        <v/>
      </c>
      <c r="E7405" s="0" t="str">
        <f aca="false">IF($A7405="","",INDEX(CARTAO_COMPRAS!$H:$H,INT((ROW()-2)/20)+2)+MOD(ROW()-2,20))</f>
        <v/>
      </c>
      <c r="F7405" s="0" t="str">
        <f aca="false">IF($A7405="","",INDEX(CARTAO_COMPRAS!$G:$G,INT((ROW()-2)/20)+2))</f>
        <v/>
      </c>
      <c r="G7405" s="5" t="str">
        <f aca="false">IF($A7405="","",INDEX(CARTAO_COMPRAS!$I:$I,INT((ROW()-2)/20)+2))</f>
        <v/>
      </c>
      <c r="H7405" s="4" t="str">
        <f aca="false">IF($A7405="","",EDATE(INDEX(CARTAO_COMPRAS!$J:$J,INT((ROW()-2)/20)+2),MOD(ROW()-2,20)))</f>
        <v/>
      </c>
      <c r="I7405" s="4" t="str">
        <f aca="false">IF($H7405="","",$H7405-WEEKDAY($H7405,2)+1)</f>
        <v/>
      </c>
      <c r="J7405" s="4" t="str">
        <f aca="false">IF($I7405="","",$I7405+6)</f>
        <v/>
      </c>
      <c r="K7405" s="6" t="str">
        <f aca="false">IF($H7405="","",DATE(YEAR($H7405),MONTH($H7405),1))</f>
        <v/>
      </c>
      <c r="L7405" s="0" t="str">
        <f aca="false">IF($A7405="","",INDEX(CARTAO_COMPRAS!$K:$K,INT((ROW()-2)/20)+2))</f>
        <v/>
      </c>
      <c r="M7405" s="0" t="str">
        <f aca="false">IF($A7405="","","Compra no cartão")</f>
        <v/>
      </c>
    </row>
    <row r="7406" customFormat="false" ht="13.5" hidden="false" customHeight="false" outlineLevel="0" collapsed="false">
      <c r="A7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6" s="0" t="str">
        <f aca="false">IF($A7406="","",INDEX(CARTAO_COMPRAS!$C:$C,INT((ROW()-2)/20)+2))</f>
        <v/>
      </c>
      <c r="C7406" s="0" t="str">
        <f aca="false">IF($A7406="","",INDEX(CARTAO_COMPRAS!$D:$D,INT((ROW()-2)/20)+2))</f>
        <v/>
      </c>
      <c r="D7406" s="0" t="str">
        <f aca="false">IF($A7406="","",INDEX(CARTAO_COMPRAS!$E:$E,INT((ROW()-2)/20)+2))</f>
        <v/>
      </c>
      <c r="E7406" s="0" t="str">
        <f aca="false">IF($A7406="","",INDEX(CARTAO_COMPRAS!$H:$H,INT((ROW()-2)/20)+2)+MOD(ROW()-2,20))</f>
        <v/>
      </c>
      <c r="F7406" s="0" t="str">
        <f aca="false">IF($A7406="","",INDEX(CARTAO_COMPRAS!$G:$G,INT((ROW()-2)/20)+2))</f>
        <v/>
      </c>
      <c r="G7406" s="5" t="str">
        <f aca="false">IF($A7406="","",INDEX(CARTAO_COMPRAS!$I:$I,INT((ROW()-2)/20)+2))</f>
        <v/>
      </c>
      <c r="H7406" s="4" t="str">
        <f aca="false">IF($A7406="","",EDATE(INDEX(CARTAO_COMPRAS!$J:$J,INT((ROW()-2)/20)+2),MOD(ROW()-2,20)))</f>
        <v/>
      </c>
      <c r="I7406" s="4" t="str">
        <f aca="false">IF($H7406="","",$H7406-WEEKDAY($H7406,2)+1)</f>
        <v/>
      </c>
      <c r="J7406" s="4" t="str">
        <f aca="false">IF($I7406="","",$I7406+6)</f>
        <v/>
      </c>
      <c r="K7406" s="6" t="str">
        <f aca="false">IF($H7406="","",DATE(YEAR($H7406),MONTH($H7406),1))</f>
        <v/>
      </c>
      <c r="L7406" s="0" t="str">
        <f aca="false">IF($A7406="","",INDEX(CARTAO_COMPRAS!$K:$K,INT((ROW()-2)/20)+2))</f>
        <v/>
      </c>
      <c r="M7406" s="0" t="str">
        <f aca="false">IF($A7406="","","Compra no cartão")</f>
        <v/>
      </c>
    </row>
    <row r="7407" customFormat="false" ht="13.5" hidden="false" customHeight="false" outlineLevel="0" collapsed="false">
      <c r="A7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7" s="0" t="str">
        <f aca="false">IF($A7407="","",INDEX(CARTAO_COMPRAS!$C:$C,INT((ROW()-2)/20)+2))</f>
        <v/>
      </c>
      <c r="C7407" s="0" t="str">
        <f aca="false">IF($A7407="","",INDEX(CARTAO_COMPRAS!$D:$D,INT((ROW()-2)/20)+2))</f>
        <v/>
      </c>
      <c r="D7407" s="0" t="str">
        <f aca="false">IF($A7407="","",INDEX(CARTAO_COMPRAS!$E:$E,INT((ROW()-2)/20)+2))</f>
        <v/>
      </c>
      <c r="E7407" s="0" t="str">
        <f aca="false">IF($A7407="","",INDEX(CARTAO_COMPRAS!$H:$H,INT((ROW()-2)/20)+2)+MOD(ROW()-2,20))</f>
        <v/>
      </c>
      <c r="F7407" s="0" t="str">
        <f aca="false">IF($A7407="","",INDEX(CARTAO_COMPRAS!$G:$G,INT((ROW()-2)/20)+2))</f>
        <v/>
      </c>
      <c r="G7407" s="5" t="str">
        <f aca="false">IF($A7407="","",INDEX(CARTAO_COMPRAS!$I:$I,INT((ROW()-2)/20)+2))</f>
        <v/>
      </c>
      <c r="H7407" s="4" t="str">
        <f aca="false">IF($A7407="","",EDATE(INDEX(CARTAO_COMPRAS!$J:$J,INT((ROW()-2)/20)+2),MOD(ROW()-2,20)))</f>
        <v/>
      </c>
      <c r="I7407" s="4" t="str">
        <f aca="false">IF($H7407="","",$H7407-WEEKDAY($H7407,2)+1)</f>
        <v/>
      </c>
      <c r="J7407" s="4" t="str">
        <f aca="false">IF($I7407="","",$I7407+6)</f>
        <v/>
      </c>
      <c r="K7407" s="6" t="str">
        <f aca="false">IF($H7407="","",DATE(YEAR($H7407),MONTH($H7407),1))</f>
        <v/>
      </c>
      <c r="L7407" s="0" t="str">
        <f aca="false">IF($A7407="","",INDEX(CARTAO_COMPRAS!$K:$K,INT((ROW()-2)/20)+2))</f>
        <v/>
      </c>
      <c r="M7407" s="0" t="str">
        <f aca="false">IF($A7407="","","Compra no cartão")</f>
        <v/>
      </c>
    </row>
    <row r="7408" customFormat="false" ht="13.5" hidden="false" customHeight="false" outlineLevel="0" collapsed="false">
      <c r="A7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8" s="0" t="str">
        <f aca="false">IF($A7408="","",INDEX(CARTAO_COMPRAS!$C:$C,INT((ROW()-2)/20)+2))</f>
        <v/>
      </c>
      <c r="C7408" s="0" t="str">
        <f aca="false">IF($A7408="","",INDEX(CARTAO_COMPRAS!$D:$D,INT((ROW()-2)/20)+2))</f>
        <v/>
      </c>
      <c r="D7408" s="0" t="str">
        <f aca="false">IF($A7408="","",INDEX(CARTAO_COMPRAS!$E:$E,INT((ROW()-2)/20)+2))</f>
        <v/>
      </c>
      <c r="E7408" s="0" t="str">
        <f aca="false">IF($A7408="","",INDEX(CARTAO_COMPRAS!$H:$H,INT((ROW()-2)/20)+2)+MOD(ROW()-2,20))</f>
        <v/>
      </c>
      <c r="F7408" s="0" t="str">
        <f aca="false">IF($A7408="","",INDEX(CARTAO_COMPRAS!$G:$G,INT((ROW()-2)/20)+2))</f>
        <v/>
      </c>
      <c r="G7408" s="5" t="str">
        <f aca="false">IF($A7408="","",INDEX(CARTAO_COMPRAS!$I:$I,INT((ROW()-2)/20)+2))</f>
        <v/>
      </c>
      <c r="H7408" s="4" t="str">
        <f aca="false">IF($A7408="","",EDATE(INDEX(CARTAO_COMPRAS!$J:$J,INT((ROW()-2)/20)+2),MOD(ROW()-2,20)))</f>
        <v/>
      </c>
      <c r="I7408" s="4" t="str">
        <f aca="false">IF($H7408="","",$H7408-WEEKDAY($H7408,2)+1)</f>
        <v/>
      </c>
      <c r="J7408" s="4" t="str">
        <f aca="false">IF($I7408="","",$I7408+6)</f>
        <v/>
      </c>
      <c r="K7408" s="6" t="str">
        <f aca="false">IF($H7408="","",DATE(YEAR($H7408),MONTH($H7408),1))</f>
        <v/>
      </c>
      <c r="L7408" s="0" t="str">
        <f aca="false">IF($A7408="","",INDEX(CARTAO_COMPRAS!$K:$K,INT((ROW()-2)/20)+2))</f>
        <v/>
      </c>
      <c r="M7408" s="0" t="str">
        <f aca="false">IF($A7408="","","Compra no cartão")</f>
        <v/>
      </c>
    </row>
    <row r="7409" customFormat="false" ht="13.5" hidden="false" customHeight="false" outlineLevel="0" collapsed="false">
      <c r="A7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09" s="0" t="str">
        <f aca="false">IF($A7409="","",INDEX(CARTAO_COMPRAS!$C:$C,INT((ROW()-2)/20)+2))</f>
        <v/>
      </c>
      <c r="C7409" s="0" t="str">
        <f aca="false">IF($A7409="","",INDEX(CARTAO_COMPRAS!$D:$D,INT((ROW()-2)/20)+2))</f>
        <v/>
      </c>
      <c r="D7409" s="0" t="str">
        <f aca="false">IF($A7409="","",INDEX(CARTAO_COMPRAS!$E:$E,INT((ROW()-2)/20)+2))</f>
        <v/>
      </c>
      <c r="E7409" s="0" t="str">
        <f aca="false">IF($A7409="","",INDEX(CARTAO_COMPRAS!$H:$H,INT((ROW()-2)/20)+2)+MOD(ROW()-2,20))</f>
        <v/>
      </c>
      <c r="F7409" s="0" t="str">
        <f aca="false">IF($A7409="","",INDEX(CARTAO_COMPRAS!$G:$G,INT((ROW()-2)/20)+2))</f>
        <v/>
      </c>
      <c r="G7409" s="5" t="str">
        <f aca="false">IF($A7409="","",INDEX(CARTAO_COMPRAS!$I:$I,INT((ROW()-2)/20)+2))</f>
        <v/>
      </c>
      <c r="H7409" s="4" t="str">
        <f aca="false">IF($A7409="","",EDATE(INDEX(CARTAO_COMPRAS!$J:$J,INT((ROW()-2)/20)+2),MOD(ROW()-2,20)))</f>
        <v/>
      </c>
      <c r="I7409" s="4" t="str">
        <f aca="false">IF($H7409="","",$H7409-WEEKDAY($H7409,2)+1)</f>
        <v/>
      </c>
      <c r="J7409" s="4" t="str">
        <f aca="false">IF($I7409="","",$I7409+6)</f>
        <v/>
      </c>
      <c r="K7409" s="6" t="str">
        <f aca="false">IF($H7409="","",DATE(YEAR($H7409),MONTH($H7409),1))</f>
        <v/>
      </c>
      <c r="L7409" s="0" t="str">
        <f aca="false">IF($A7409="","",INDEX(CARTAO_COMPRAS!$K:$K,INT((ROW()-2)/20)+2))</f>
        <v/>
      </c>
      <c r="M7409" s="0" t="str">
        <f aca="false">IF($A7409="","","Compra no cartão")</f>
        <v/>
      </c>
    </row>
    <row r="7410" customFormat="false" ht="13.5" hidden="false" customHeight="false" outlineLevel="0" collapsed="false">
      <c r="A7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0" s="0" t="str">
        <f aca="false">IF($A7410="","",INDEX(CARTAO_COMPRAS!$C:$C,INT((ROW()-2)/20)+2))</f>
        <v/>
      </c>
      <c r="C7410" s="0" t="str">
        <f aca="false">IF($A7410="","",INDEX(CARTAO_COMPRAS!$D:$D,INT((ROW()-2)/20)+2))</f>
        <v/>
      </c>
      <c r="D7410" s="0" t="str">
        <f aca="false">IF($A7410="","",INDEX(CARTAO_COMPRAS!$E:$E,INT((ROW()-2)/20)+2))</f>
        <v/>
      </c>
      <c r="E7410" s="0" t="str">
        <f aca="false">IF($A7410="","",INDEX(CARTAO_COMPRAS!$H:$H,INT((ROW()-2)/20)+2)+MOD(ROW()-2,20))</f>
        <v/>
      </c>
      <c r="F7410" s="0" t="str">
        <f aca="false">IF($A7410="","",INDEX(CARTAO_COMPRAS!$G:$G,INT((ROW()-2)/20)+2))</f>
        <v/>
      </c>
      <c r="G7410" s="5" t="str">
        <f aca="false">IF($A7410="","",INDEX(CARTAO_COMPRAS!$I:$I,INT((ROW()-2)/20)+2))</f>
        <v/>
      </c>
      <c r="H7410" s="4" t="str">
        <f aca="false">IF($A7410="","",EDATE(INDEX(CARTAO_COMPRAS!$J:$J,INT((ROW()-2)/20)+2),MOD(ROW()-2,20)))</f>
        <v/>
      </c>
      <c r="I7410" s="4" t="str">
        <f aca="false">IF($H7410="","",$H7410-WEEKDAY($H7410,2)+1)</f>
        <v/>
      </c>
      <c r="J7410" s="4" t="str">
        <f aca="false">IF($I7410="","",$I7410+6)</f>
        <v/>
      </c>
      <c r="K7410" s="6" t="str">
        <f aca="false">IF($H7410="","",DATE(YEAR($H7410),MONTH($H7410),1))</f>
        <v/>
      </c>
      <c r="L7410" s="0" t="str">
        <f aca="false">IF($A7410="","",INDEX(CARTAO_COMPRAS!$K:$K,INT((ROW()-2)/20)+2))</f>
        <v/>
      </c>
      <c r="M7410" s="0" t="str">
        <f aca="false">IF($A7410="","","Compra no cartão")</f>
        <v/>
      </c>
    </row>
    <row r="7411" customFormat="false" ht="13.5" hidden="false" customHeight="false" outlineLevel="0" collapsed="false">
      <c r="A7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1" s="0" t="str">
        <f aca="false">IF($A7411="","",INDEX(CARTAO_COMPRAS!$C:$C,INT((ROW()-2)/20)+2))</f>
        <v/>
      </c>
      <c r="C7411" s="0" t="str">
        <f aca="false">IF($A7411="","",INDEX(CARTAO_COMPRAS!$D:$D,INT((ROW()-2)/20)+2))</f>
        <v/>
      </c>
      <c r="D7411" s="0" t="str">
        <f aca="false">IF($A7411="","",INDEX(CARTAO_COMPRAS!$E:$E,INT((ROW()-2)/20)+2))</f>
        <v/>
      </c>
      <c r="E7411" s="0" t="str">
        <f aca="false">IF($A7411="","",INDEX(CARTAO_COMPRAS!$H:$H,INT((ROW()-2)/20)+2)+MOD(ROW()-2,20))</f>
        <v/>
      </c>
      <c r="F7411" s="0" t="str">
        <f aca="false">IF($A7411="","",INDEX(CARTAO_COMPRAS!$G:$G,INT((ROW()-2)/20)+2))</f>
        <v/>
      </c>
      <c r="G7411" s="5" t="str">
        <f aca="false">IF($A7411="","",INDEX(CARTAO_COMPRAS!$I:$I,INT((ROW()-2)/20)+2))</f>
        <v/>
      </c>
      <c r="H7411" s="4" t="str">
        <f aca="false">IF($A7411="","",EDATE(INDEX(CARTAO_COMPRAS!$J:$J,INT((ROW()-2)/20)+2),MOD(ROW()-2,20)))</f>
        <v/>
      </c>
      <c r="I7411" s="4" t="str">
        <f aca="false">IF($H7411="","",$H7411-WEEKDAY($H7411,2)+1)</f>
        <v/>
      </c>
      <c r="J7411" s="4" t="str">
        <f aca="false">IF($I7411="","",$I7411+6)</f>
        <v/>
      </c>
      <c r="K7411" s="6" t="str">
        <f aca="false">IF($H7411="","",DATE(YEAR($H7411),MONTH($H7411),1))</f>
        <v/>
      </c>
      <c r="L7411" s="0" t="str">
        <f aca="false">IF($A7411="","",INDEX(CARTAO_COMPRAS!$K:$K,INT((ROW()-2)/20)+2))</f>
        <v/>
      </c>
      <c r="M7411" s="0" t="str">
        <f aca="false">IF($A7411="","","Compra no cartão")</f>
        <v/>
      </c>
    </row>
    <row r="7412" customFormat="false" ht="13.5" hidden="false" customHeight="false" outlineLevel="0" collapsed="false">
      <c r="A7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2" s="0" t="str">
        <f aca="false">IF($A7412="","",INDEX(CARTAO_COMPRAS!$C:$C,INT((ROW()-2)/20)+2))</f>
        <v/>
      </c>
      <c r="C7412" s="0" t="str">
        <f aca="false">IF($A7412="","",INDEX(CARTAO_COMPRAS!$D:$D,INT((ROW()-2)/20)+2))</f>
        <v/>
      </c>
      <c r="D7412" s="0" t="str">
        <f aca="false">IF($A7412="","",INDEX(CARTAO_COMPRAS!$E:$E,INT((ROW()-2)/20)+2))</f>
        <v/>
      </c>
      <c r="E7412" s="0" t="str">
        <f aca="false">IF($A7412="","",INDEX(CARTAO_COMPRAS!$H:$H,INT((ROW()-2)/20)+2)+MOD(ROW()-2,20))</f>
        <v/>
      </c>
      <c r="F7412" s="0" t="str">
        <f aca="false">IF($A7412="","",INDEX(CARTAO_COMPRAS!$G:$G,INT((ROW()-2)/20)+2))</f>
        <v/>
      </c>
      <c r="G7412" s="5" t="str">
        <f aca="false">IF($A7412="","",INDEX(CARTAO_COMPRAS!$I:$I,INT((ROW()-2)/20)+2))</f>
        <v/>
      </c>
      <c r="H7412" s="4" t="str">
        <f aca="false">IF($A7412="","",EDATE(INDEX(CARTAO_COMPRAS!$J:$J,INT((ROW()-2)/20)+2),MOD(ROW()-2,20)))</f>
        <v/>
      </c>
      <c r="I7412" s="4" t="str">
        <f aca="false">IF($H7412="","",$H7412-WEEKDAY($H7412,2)+1)</f>
        <v/>
      </c>
      <c r="J7412" s="4" t="str">
        <f aca="false">IF($I7412="","",$I7412+6)</f>
        <v/>
      </c>
      <c r="K7412" s="6" t="str">
        <f aca="false">IF($H7412="","",DATE(YEAR($H7412),MONTH($H7412),1))</f>
        <v/>
      </c>
      <c r="L7412" s="0" t="str">
        <f aca="false">IF($A7412="","",INDEX(CARTAO_COMPRAS!$K:$K,INT((ROW()-2)/20)+2))</f>
        <v/>
      </c>
      <c r="M7412" s="0" t="str">
        <f aca="false">IF($A7412="","","Compra no cartão")</f>
        <v/>
      </c>
    </row>
    <row r="7413" customFormat="false" ht="13.5" hidden="false" customHeight="false" outlineLevel="0" collapsed="false">
      <c r="A7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3" s="0" t="str">
        <f aca="false">IF($A7413="","",INDEX(CARTAO_COMPRAS!$C:$C,INT((ROW()-2)/20)+2))</f>
        <v/>
      </c>
      <c r="C7413" s="0" t="str">
        <f aca="false">IF($A7413="","",INDEX(CARTAO_COMPRAS!$D:$D,INT((ROW()-2)/20)+2))</f>
        <v/>
      </c>
      <c r="D7413" s="0" t="str">
        <f aca="false">IF($A7413="","",INDEX(CARTAO_COMPRAS!$E:$E,INT((ROW()-2)/20)+2))</f>
        <v/>
      </c>
      <c r="E7413" s="0" t="str">
        <f aca="false">IF($A7413="","",INDEX(CARTAO_COMPRAS!$H:$H,INT((ROW()-2)/20)+2)+MOD(ROW()-2,20))</f>
        <v/>
      </c>
      <c r="F7413" s="0" t="str">
        <f aca="false">IF($A7413="","",INDEX(CARTAO_COMPRAS!$G:$G,INT((ROW()-2)/20)+2))</f>
        <v/>
      </c>
      <c r="G7413" s="5" t="str">
        <f aca="false">IF($A7413="","",INDEX(CARTAO_COMPRAS!$I:$I,INT((ROW()-2)/20)+2))</f>
        <v/>
      </c>
      <c r="H7413" s="4" t="str">
        <f aca="false">IF($A7413="","",EDATE(INDEX(CARTAO_COMPRAS!$J:$J,INT((ROW()-2)/20)+2),MOD(ROW()-2,20)))</f>
        <v/>
      </c>
      <c r="I7413" s="4" t="str">
        <f aca="false">IF($H7413="","",$H7413-WEEKDAY($H7413,2)+1)</f>
        <v/>
      </c>
      <c r="J7413" s="4" t="str">
        <f aca="false">IF($I7413="","",$I7413+6)</f>
        <v/>
      </c>
      <c r="K7413" s="6" t="str">
        <f aca="false">IF($H7413="","",DATE(YEAR($H7413),MONTH($H7413),1))</f>
        <v/>
      </c>
      <c r="L7413" s="0" t="str">
        <f aca="false">IF($A7413="","",INDEX(CARTAO_COMPRAS!$K:$K,INT((ROW()-2)/20)+2))</f>
        <v/>
      </c>
      <c r="M7413" s="0" t="str">
        <f aca="false">IF($A7413="","","Compra no cartão")</f>
        <v/>
      </c>
    </row>
    <row r="7414" customFormat="false" ht="13.5" hidden="false" customHeight="false" outlineLevel="0" collapsed="false">
      <c r="A7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4" s="0" t="str">
        <f aca="false">IF($A7414="","",INDEX(CARTAO_COMPRAS!$C:$C,INT((ROW()-2)/20)+2))</f>
        <v/>
      </c>
      <c r="C7414" s="0" t="str">
        <f aca="false">IF($A7414="","",INDEX(CARTAO_COMPRAS!$D:$D,INT((ROW()-2)/20)+2))</f>
        <v/>
      </c>
      <c r="D7414" s="0" t="str">
        <f aca="false">IF($A7414="","",INDEX(CARTAO_COMPRAS!$E:$E,INT((ROW()-2)/20)+2))</f>
        <v/>
      </c>
      <c r="E7414" s="0" t="str">
        <f aca="false">IF($A7414="","",INDEX(CARTAO_COMPRAS!$H:$H,INT((ROW()-2)/20)+2)+MOD(ROW()-2,20))</f>
        <v/>
      </c>
      <c r="F7414" s="0" t="str">
        <f aca="false">IF($A7414="","",INDEX(CARTAO_COMPRAS!$G:$G,INT((ROW()-2)/20)+2))</f>
        <v/>
      </c>
      <c r="G7414" s="5" t="str">
        <f aca="false">IF($A7414="","",INDEX(CARTAO_COMPRAS!$I:$I,INT((ROW()-2)/20)+2))</f>
        <v/>
      </c>
      <c r="H7414" s="4" t="str">
        <f aca="false">IF($A7414="","",EDATE(INDEX(CARTAO_COMPRAS!$J:$J,INT((ROW()-2)/20)+2),MOD(ROW()-2,20)))</f>
        <v/>
      </c>
      <c r="I7414" s="4" t="str">
        <f aca="false">IF($H7414="","",$H7414-WEEKDAY($H7414,2)+1)</f>
        <v/>
      </c>
      <c r="J7414" s="4" t="str">
        <f aca="false">IF($I7414="","",$I7414+6)</f>
        <v/>
      </c>
      <c r="K7414" s="6" t="str">
        <f aca="false">IF($H7414="","",DATE(YEAR($H7414),MONTH($H7414),1))</f>
        <v/>
      </c>
      <c r="L7414" s="0" t="str">
        <f aca="false">IF($A7414="","",INDEX(CARTAO_COMPRAS!$K:$K,INT((ROW()-2)/20)+2))</f>
        <v/>
      </c>
      <c r="M7414" s="0" t="str">
        <f aca="false">IF($A7414="","","Compra no cartão")</f>
        <v/>
      </c>
    </row>
    <row r="7415" customFormat="false" ht="13.5" hidden="false" customHeight="false" outlineLevel="0" collapsed="false">
      <c r="A7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5" s="0" t="str">
        <f aca="false">IF($A7415="","",INDEX(CARTAO_COMPRAS!$C:$C,INT((ROW()-2)/20)+2))</f>
        <v/>
      </c>
      <c r="C7415" s="0" t="str">
        <f aca="false">IF($A7415="","",INDEX(CARTAO_COMPRAS!$D:$D,INT((ROW()-2)/20)+2))</f>
        <v/>
      </c>
      <c r="D7415" s="0" t="str">
        <f aca="false">IF($A7415="","",INDEX(CARTAO_COMPRAS!$E:$E,INT((ROW()-2)/20)+2))</f>
        <v/>
      </c>
      <c r="E7415" s="0" t="str">
        <f aca="false">IF($A7415="","",INDEX(CARTAO_COMPRAS!$H:$H,INT((ROW()-2)/20)+2)+MOD(ROW()-2,20))</f>
        <v/>
      </c>
      <c r="F7415" s="0" t="str">
        <f aca="false">IF($A7415="","",INDEX(CARTAO_COMPRAS!$G:$G,INT((ROW()-2)/20)+2))</f>
        <v/>
      </c>
      <c r="G7415" s="5" t="str">
        <f aca="false">IF($A7415="","",INDEX(CARTAO_COMPRAS!$I:$I,INT((ROW()-2)/20)+2))</f>
        <v/>
      </c>
      <c r="H7415" s="4" t="str">
        <f aca="false">IF($A7415="","",EDATE(INDEX(CARTAO_COMPRAS!$J:$J,INT((ROW()-2)/20)+2),MOD(ROW()-2,20)))</f>
        <v/>
      </c>
      <c r="I7415" s="4" t="str">
        <f aca="false">IF($H7415="","",$H7415-WEEKDAY($H7415,2)+1)</f>
        <v/>
      </c>
      <c r="J7415" s="4" t="str">
        <f aca="false">IF($I7415="","",$I7415+6)</f>
        <v/>
      </c>
      <c r="K7415" s="6" t="str">
        <f aca="false">IF($H7415="","",DATE(YEAR($H7415),MONTH($H7415),1))</f>
        <v/>
      </c>
      <c r="L7415" s="0" t="str">
        <f aca="false">IF($A7415="","",INDEX(CARTAO_COMPRAS!$K:$K,INT((ROW()-2)/20)+2))</f>
        <v/>
      </c>
      <c r="M7415" s="0" t="str">
        <f aca="false">IF($A7415="","","Compra no cartão")</f>
        <v/>
      </c>
    </row>
    <row r="7416" customFormat="false" ht="13.5" hidden="false" customHeight="false" outlineLevel="0" collapsed="false">
      <c r="A7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6" s="0" t="str">
        <f aca="false">IF($A7416="","",INDEX(CARTAO_COMPRAS!$C:$C,INT((ROW()-2)/20)+2))</f>
        <v/>
      </c>
      <c r="C7416" s="0" t="str">
        <f aca="false">IF($A7416="","",INDEX(CARTAO_COMPRAS!$D:$D,INT((ROW()-2)/20)+2))</f>
        <v/>
      </c>
      <c r="D7416" s="0" t="str">
        <f aca="false">IF($A7416="","",INDEX(CARTAO_COMPRAS!$E:$E,INT((ROW()-2)/20)+2))</f>
        <v/>
      </c>
      <c r="E7416" s="0" t="str">
        <f aca="false">IF($A7416="","",INDEX(CARTAO_COMPRAS!$H:$H,INT((ROW()-2)/20)+2)+MOD(ROW()-2,20))</f>
        <v/>
      </c>
      <c r="F7416" s="0" t="str">
        <f aca="false">IF($A7416="","",INDEX(CARTAO_COMPRAS!$G:$G,INT((ROW()-2)/20)+2))</f>
        <v/>
      </c>
      <c r="G7416" s="5" t="str">
        <f aca="false">IF($A7416="","",INDEX(CARTAO_COMPRAS!$I:$I,INT((ROW()-2)/20)+2))</f>
        <v/>
      </c>
      <c r="H7416" s="4" t="str">
        <f aca="false">IF($A7416="","",EDATE(INDEX(CARTAO_COMPRAS!$J:$J,INT((ROW()-2)/20)+2),MOD(ROW()-2,20)))</f>
        <v/>
      </c>
      <c r="I7416" s="4" t="str">
        <f aca="false">IF($H7416="","",$H7416-WEEKDAY($H7416,2)+1)</f>
        <v/>
      </c>
      <c r="J7416" s="4" t="str">
        <f aca="false">IF($I7416="","",$I7416+6)</f>
        <v/>
      </c>
      <c r="K7416" s="6" t="str">
        <f aca="false">IF($H7416="","",DATE(YEAR($H7416),MONTH($H7416),1))</f>
        <v/>
      </c>
      <c r="L7416" s="0" t="str">
        <f aca="false">IF($A7416="","",INDEX(CARTAO_COMPRAS!$K:$K,INT((ROW()-2)/20)+2))</f>
        <v/>
      </c>
      <c r="M7416" s="0" t="str">
        <f aca="false">IF($A7416="","","Compra no cartão")</f>
        <v/>
      </c>
    </row>
    <row r="7417" customFormat="false" ht="13.5" hidden="false" customHeight="false" outlineLevel="0" collapsed="false">
      <c r="A7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7" s="0" t="str">
        <f aca="false">IF($A7417="","",INDEX(CARTAO_COMPRAS!$C:$C,INT((ROW()-2)/20)+2))</f>
        <v/>
      </c>
      <c r="C7417" s="0" t="str">
        <f aca="false">IF($A7417="","",INDEX(CARTAO_COMPRAS!$D:$D,INT((ROW()-2)/20)+2))</f>
        <v/>
      </c>
      <c r="D7417" s="0" t="str">
        <f aca="false">IF($A7417="","",INDEX(CARTAO_COMPRAS!$E:$E,INT((ROW()-2)/20)+2))</f>
        <v/>
      </c>
      <c r="E7417" s="0" t="str">
        <f aca="false">IF($A7417="","",INDEX(CARTAO_COMPRAS!$H:$H,INT((ROW()-2)/20)+2)+MOD(ROW()-2,20))</f>
        <v/>
      </c>
      <c r="F7417" s="0" t="str">
        <f aca="false">IF($A7417="","",INDEX(CARTAO_COMPRAS!$G:$G,INT((ROW()-2)/20)+2))</f>
        <v/>
      </c>
      <c r="G7417" s="5" t="str">
        <f aca="false">IF($A7417="","",INDEX(CARTAO_COMPRAS!$I:$I,INT((ROW()-2)/20)+2))</f>
        <v/>
      </c>
      <c r="H7417" s="4" t="str">
        <f aca="false">IF($A7417="","",EDATE(INDEX(CARTAO_COMPRAS!$J:$J,INT((ROW()-2)/20)+2),MOD(ROW()-2,20)))</f>
        <v/>
      </c>
      <c r="I7417" s="4" t="str">
        <f aca="false">IF($H7417="","",$H7417-WEEKDAY($H7417,2)+1)</f>
        <v/>
      </c>
      <c r="J7417" s="4" t="str">
        <f aca="false">IF($I7417="","",$I7417+6)</f>
        <v/>
      </c>
      <c r="K7417" s="6" t="str">
        <f aca="false">IF($H7417="","",DATE(YEAR($H7417),MONTH($H7417),1))</f>
        <v/>
      </c>
      <c r="L7417" s="0" t="str">
        <f aca="false">IF($A7417="","",INDEX(CARTAO_COMPRAS!$K:$K,INT((ROW()-2)/20)+2))</f>
        <v/>
      </c>
      <c r="M7417" s="0" t="str">
        <f aca="false">IF($A7417="","","Compra no cartão")</f>
        <v/>
      </c>
    </row>
    <row r="7418" customFormat="false" ht="13.5" hidden="false" customHeight="false" outlineLevel="0" collapsed="false">
      <c r="A7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8" s="0" t="str">
        <f aca="false">IF($A7418="","",INDEX(CARTAO_COMPRAS!$C:$C,INT((ROW()-2)/20)+2))</f>
        <v/>
      </c>
      <c r="C7418" s="0" t="str">
        <f aca="false">IF($A7418="","",INDEX(CARTAO_COMPRAS!$D:$D,INT((ROW()-2)/20)+2))</f>
        <v/>
      </c>
      <c r="D7418" s="0" t="str">
        <f aca="false">IF($A7418="","",INDEX(CARTAO_COMPRAS!$E:$E,INT((ROW()-2)/20)+2))</f>
        <v/>
      </c>
      <c r="E7418" s="0" t="str">
        <f aca="false">IF($A7418="","",INDEX(CARTAO_COMPRAS!$H:$H,INT((ROW()-2)/20)+2)+MOD(ROW()-2,20))</f>
        <v/>
      </c>
      <c r="F7418" s="0" t="str">
        <f aca="false">IF($A7418="","",INDEX(CARTAO_COMPRAS!$G:$G,INT((ROW()-2)/20)+2))</f>
        <v/>
      </c>
      <c r="G7418" s="5" t="str">
        <f aca="false">IF($A7418="","",INDEX(CARTAO_COMPRAS!$I:$I,INT((ROW()-2)/20)+2))</f>
        <v/>
      </c>
      <c r="H7418" s="4" t="str">
        <f aca="false">IF($A7418="","",EDATE(INDEX(CARTAO_COMPRAS!$J:$J,INT((ROW()-2)/20)+2),MOD(ROW()-2,20)))</f>
        <v/>
      </c>
      <c r="I7418" s="4" t="str">
        <f aca="false">IF($H7418="","",$H7418-WEEKDAY($H7418,2)+1)</f>
        <v/>
      </c>
      <c r="J7418" s="4" t="str">
        <f aca="false">IF($I7418="","",$I7418+6)</f>
        <v/>
      </c>
      <c r="K7418" s="6" t="str">
        <f aca="false">IF($H7418="","",DATE(YEAR($H7418),MONTH($H7418),1))</f>
        <v/>
      </c>
      <c r="L7418" s="0" t="str">
        <f aca="false">IF($A7418="","",INDEX(CARTAO_COMPRAS!$K:$K,INT((ROW()-2)/20)+2))</f>
        <v/>
      </c>
      <c r="M7418" s="0" t="str">
        <f aca="false">IF($A7418="","","Compra no cartão")</f>
        <v/>
      </c>
    </row>
    <row r="7419" customFormat="false" ht="13.5" hidden="false" customHeight="false" outlineLevel="0" collapsed="false">
      <c r="A7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19" s="0" t="str">
        <f aca="false">IF($A7419="","",INDEX(CARTAO_COMPRAS!$C:$C,INT((ROW()-2)/20)+2))</f>
        <v/>
      </c>
      <c r="C7419" s="0" t="str">
        <f aca="false">IF($A7419="","",INDEX(CARTAO_COMPRAS!$D:$D,INT((ROW()-2)/20)+2))</f>
        <v/>
      </c>
      <c r="D7419" s="0" t="str">
        <f aca="false">IF($A7419="","",INDEX(CARTAO_COMPRAS!$E:$E,INT((ROW()-2)/20)+2))</f>
        <v/>
      </c>
      <c r="E7419" s="0" t="str">
        <f aca="false">IF($A7419="","",INDEX(CARTAO_COMPRAS!$H:$H,INT((ROW()-2)/20)+2)+MOD(ROW()-2,20))</f>
        <v/>
      </c>
      <c r="F7419" s="0" t="str">
        <f aca="false">IF($A7419="","",INDEX(CARTAO_COMPRAS!$G:$G,INT((ROW()-2)/20)+2))</f>
        <v/>
      </c>
      <c r="G7419" s="5" t="str">
        <f aca="false">IF($A7419="","",INDEX(CARTAO_COMPRAS!$I:$I,INT((ROW()-2)/20)+2))</f>
        <v/>
      </c>
      <c r="H7419" s="4" t="str">
        <f aca="false">IF($A7419="","",EDATE(INDEX(CARTAO_COMPRAS!$J:$J,INT((ROW()-2)/20)+2),MOD(ROW()-2,20)))</f>
        <v/>
      </c>
      <c r="I7419" s="4" t="str">
        <f aca="false">IF($H7419="","",$H7419-WEEKDAY($H7419,2)+1)</f>
        <v/>
      </c>
      <c r="J7419" s="4" t="str">
        <f aca="false">IF($I7419="","",$I7419+6)</f>
        <v/>
      </c>
      <c r="K7419" s="6" t="str">
        <f aca="false">IF($H7419="","",DATE(YEAR($H7419),MONTH($H7419),1))</f>
        <v/>
      </c>
      <c r="L7419" s="0" t="str">
        <f aca="false">IF($A7419="","",INDEX(CARTAO_COMPRAS!$K:$K,INT((ROW()-2)/20)+2))</f>
        <v/>
      </c>
      <c r="M7419" s="0" t="str">
        <f aca="false">IF($A7419="","","Compra no cartão")</f>
        <v/>
      </c>
    </row>
    <row r="7420" customFormat="false" ht="13.5" hidden="false" customHeight="false" outlineLevel="0" collapsed="false">
      <c r="A7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0" s="0" t="str">
        <f aca="false">IF($A7420="","",INDEX(CARTAO_COMPRAS!$C:$C,INT((ROW()-2)/20)+2))</f>
        <v/>
      </c>
      <c r="C7420" s="0" t="str">
        <f aca="false">IF($A7420="","",INDEX(CARTAO_COMPRAS!$D:$D,INT((ROW()-2)/20)+2))</f>
        <v/>
      </c>
      <c r="D7420" s="0" t="str">
        <f aca="false">IF($A7420="","",INDEX(CARTAO_COMPRAS!$E:$E,INT((ROW()-2)/20)+2))</f>
        <v/>
      </c>
      <c r="E7420" s="0" t="str">
        <f aca="false">IF($A7420="","",INDEX(CARTAO_COMPRAS!$H:$H,INT((ROW()-2)/20)+2)+MOD(ROW()-2,20))</f>
        <v/>
      </c>
      <c r="F7420" s="0" t="str">
        <f aca="false">IF($A7420="","",INDEX(CARTAO_COMPRAS!$G:$G,INT((ROW()-2)/20)+2))</f>
        <v/>
      </c>
      <c r="G7420" s="5" t="str">
        <f aca="false">IF($A7420="","",INDEX(CARTAO_COMPRAS!$I:$I,INT((ROW()-2)/20)+2))</f>
        <v/>
      </c>
      <c r="H7420" s="4" t="str">
        <f aca="false">IF($A7420="","",EDATE(INDEX(CARTAO_COMPRAS!$J:$J,INT((ROW()-2)/20)+2),MOD(ROW()-2,20)))</f>
        <v/>
      </c>
      <c r="I7420" s="4" t="str">
        <f aca="false">IF($H7420="","",$H7420-WEEKDAY($H7420,2)+1)</f>
        <v/>
      </c>
      <c r="J7420" s="4" t="str">
        <f aca="false">IF($I7420="","",$I7420+6)</f>
        <v/>
      </c>
      <c r="K7420" s="6" t="str">
        <f aca="false">IF($H7420="","",DATE(YEAR($H7420),MONTH($H7420),1))</f>
        <v/>
      </c>
      <c r="L7420" s="0" t="str">
        <f aca="false">IF($A7420="","",INDEX(CARTAO_COMPRAS!$K:$K,INT((ROW()-2)/20)+2))</f>
        <v/>
      </c>
      <c r="M7420" s="0" t="str">
        <f aca="false">IF($A7420="","","Compra no cartão")</f>
        <v/>
      </c>
    </row>
    <row r="7421" customFormat="false" ht="13.5" hidden="false" customHeight="false" outlineLevel="0" collapsed="false">
      <c r="A7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1" s="0" t="str">
        <f aca="false">IF($A7421="","",INDEX(CARTAO_COMPRAS!$C:$C,INT((ROW()-2)/20)+2))</f>
        <v/>
      </c>
      <c r="C7421" s="0" t="str">
        <f aca="false">IF($A7421="","",INDEX(CARTAO_COMPRAS!$D:$D,INT((ROW()-2)/20)+2))</f>
        <v/>
      </c>
      <c r="D7421" s="0" t="str">
        <f aca="false">IF($A7421="","",INDEX(CARTAO_COMPRAS!$E:$E,INT((ROW()-2)/20)+2))</f>
        <v/>
      </c>
      <c r="E7421" s="0" t="str">
        <f aca="false">IF($A7421="","",INDEX(CARTAO_COMPRAS!$H:$H,INT((ROW()-2)/20)+2)+MOD(ROW()-2,20))</f>
        <v/>
      </c>
      <c r="F7421" s="0" t="str">
        <f aca="false">IF($A7421="","",INDEX(CARTAO_COMPRAS!$G:$G,INT((ROW()-2)/20)+2))</f>
        <v/>
      </c>
      <c r="G7421" s="5" t="str">
        <f aca="false">IF($A7421="","",INDEX(CARTAO_COMPRAS!$I:$I,INT((ROW()-2)/20)+2))</f>
        <v/>
      </c>
      <c r="H7421" s="4" t="str">
        <f aca="false">IF($A7421="","",EDATE(INDEX(CARTAO_COMPRAS!$J:$J,INT((ROW()-2)/20)+2),MOD(ROW()-2,20)))</f>
        <v/>
      </c>
      <c r="I7421" s="4" t="str">
        <f aca="false">IF($H7421="","",$H7421-WEEKDAY($H7421,2)+1)</f>
        <v/>
      </c>
      <c r="J7421" s="4" t="str">
        <f aca="false">IF($I7421="","",$I7421+6)</f>
        <v/>
      </c>
      <c r="K7421" s="6" t="str">
        <f aca="false">IF($H7421="","",DATE(YEAR($H7421),MONTH($H7421),1))</f>
        <v/>
      </c>
      <c r="L7421" s="0" t="str">
        <f aca="false">IF($A7421="","",INDEX(CARTAO_COMPRAS!$K:$K,INT((ROW()-2)/20)+2))</f>
        <v/>
      </c>
      <c r="M7421" s="0" t="str">
        <f aca="false">IF($A7421="","","Compra no cartão")</f>
        <v/>
      </c>
    </row>
    <row r="7422" customFormat="false" ht="13.5" hidden="false" customHeight="false" outlineLevel="0" collapsed="false">
      <c r="A74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2" s="0" t="str">
        <f aca="false">IF($A7422="","",INDEX(CARTAO_COMPRAS!$C:$C,INT((ROW()-2)/20)+2))</f>
        <v/>
      </c>
      <c r="C7422" s="0" t="str">
        <f aca="false">IF($A7422="","",INDEX(CARTAO_COMPRAS!$D:$D,INT((ROW()-2)/20)+2))</f>
        <v/>
      </c>
      <c r="D7422" s="0" t="str">
        <f aca="false">IF($A7422="","",INDEX(CARTAO_COMPRAS!$E:$E,INT((ROW()-2)/20)+2))</f>
        <v/>
      </c>
      <c r="E7422" s="0" t="str">
        <f aca="false">IF($A7422="","",INDEX(CARTAO_COMPRAS!$H:$H,INT((ROW()-2)/20)+2)+MOD(ROW()-2,20))</f>
        <v/>
      </c>
      <c r="F7422" s="0" t="str">
        <f aca="false">IF($A7422="","",INDEX(CARTAO_COMPRAS!$G:$G,INT((ROW()-2)/20)+2))</f>
        <v/>
      </c>
      <c r="G7422" s="5" t="str">
        <f aca="false">IF($A7422="","",INDEX(CARTAO_COMPRAS!$I:$I,INT((ROW()-2)/20)+2))</f>
        <v/>
      </c>
      <c r="H7422" s="4" t="str">
        <f aca="false">IF($A7422="","",EDATE(INDEX(CARTAO_COMPRAS!$J:$J,INT((ROW()-2)/20)+2),MOD(ROW()-2,20)))</f>
        <v/>
      </c>
      <c r="I7422" s="4" t="str">
        <f aca="false">IF($H7422="","",$H7422-WEEKDAY($H7422,2)+1)</f>
        <v/>
      </c>
      <c r="J7422" s="4" t="str">
        <f aca="false">IF($I7422="","",$I7422+6)</f>
        <v/>
      </c>
      <c r="K7422" s="6" t="str">
        <f aca="false">IF($H7422="","",DATE(YEAR($H7422),MONTH($H7422),1))</f>
        <v/>
      </c>
      <c r="L7422" s="0" t="str">
        <f aca="false">IF($A7422="","",INDEX(CARTAO_COMPRAS!$K:$K,INT((ROW()-2)/20)+2))</f>
        <v/>
      </c>
      <c r="M7422" s="0" t="str">
        <f aca="false">IF($A7422="","","Compra no cartão")</f>
        <v/>
      </c>
    </row>
    <row r="7423" customFormat="false" ht="13.5" hidden="false" customHeight="false" outlineLevel="0" collapsed="false">
      <c r="A74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3" s="0" t="str">
        <f aca="false">IF($A7423="","",INDEX(CARTAO_COMPRAS!$C:$C,INT((ROW()-2)/20)+2))</f>
        <v/>
      </c>
      <c r="C7423" s="0" t="str">
        <f aca="false">IF($A7423="","",INDEX(CARTAO_COMPRAS!$D:$D,INT((ROW()-2)/20)+2))</f>
        <v/>
      </c>
      <c r="D7423" s="0" t="str">
        <f aca="false">IF($A7423="","",INDEX(CARTAO_COMPRAS!$E:$E,INT((ROW()-2)/20)+2))</f>
        <v/>
      </c>
      <c r="E7423" s="0" t="str">
        <f aca="false">IF($A7423="","",INDEX(CARTAO_COMPRAS!$H:$H,INT((ROW()-2)/20)+2)+MOD(ROW()-2,20))</f>
        <v/>
      </c>
      <c r="F7423" s="0" t="str">
        <f aca="false">IF($A7423="","",INDEX(CARTAO_COMPRAS!$G:$G,INT((ROW()-2)/20)+2))</f>
        <v/>
      </c>
      <c r="G7423" s="5" t="str">
        <f aca="false">IF($A7423="","",INDEX(CARTAO_COMPRAS!$I:$I,INT((ROW()-2)/20)+2))</f>
        <v/>
      </c>
      <c r="H7423" s="4" t="str">
        <f aca="false">IF($A7423="","",EDATE(INDEX(CARTAO_COMPRAS!$J:$J,INT((ROW()-2)/20)+2),MOD(ROW()-2,20)))</f>
        <v/>
      </c>
      <c r="I7423" s="4" t="str">
        <f aca="false">IF($H7423="","",$H7423-WEEKDAY($H7423,2)+1)</f>
        <v/>
      </c>
      <c r="J7423" s="4" t="str">
        <f aca="false">IF($I7423="","",$I7423+6)</f>
        <v/>
      </c>
      <c r="K7423" s="6" t="str">
        <f aca="false">IF($H7423="","",DATE(YEAR($H7423),MONTH($H7423),1))</f>
        <v/>
      </c>
      <c r="L7423" s="0" t="str">
        <f aca="false">IF($A7423="","",INDEX(CARTAO_COMPRAS!$K:$K,INT((ROW()-2)/20)+2))</f>
        <v/>
      </c>
      <c r="M7423" s="0" t="str">
        <f aca="false">IF($A7423="","","Compra no cartão")</f>
        <v/>
      </c>
    </row>
    <row r="7424" customFormat="false" ht="13.5" hidden="false" customHeight="false" outlineLevel="0" collapsed="false">
      <c r="A74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4" s="0" t="str">
        <f aca="false">IF($A7424="","",INDEX(CARTAO_COMPRAS!$C:$C,INT((ROW()-2)/20)+2))</f>
        <v/>
      </c>
      <c r="C7424" s="0" t="str">
        <f aca="false">IF($A7424="","",INDEX(CARTAO_COMPRAS!$D:$D,INT((ROW()-2)/20)+2))</f>
        <v/>
      </c>
      <c r="D7424" s="0" t="str">
        <f aca="false">IF($A7424="","",INDEX(CARTAO_COMPRAS!$E:$E,INT((ROW()-2)/20)+2))</f>
        <v/>
      </c>
      <c r="E7424" s="0" t="str">
        <f aca="false">IF($A7424="","",INDEX(CARTAO_COMPRAS!$H:$H,INT((ROW()-2)/20)+2)+MOD(ROW()-2,20))</f>
        <v/>
      </c>
      <c r="F7424" s="0" t="str">
        <f aca="false">IF($A7424="","",INDEX(CARTAO_COMPRAS!$G:$G,INT((ROW()-2)/20)+2))</f>
        <v/>
      </c>
      <c r="G7424" s="5" t="str">
        <f aca="false">IF($A7424="","",INDEX(CARTAO_COMPRAS!$I:$I,INT((ROW()-2)/20)+2))</f>
        <v/>
      </c>
      <c r="H7424" s="4" t="str">
        <f aca="false">IF($A7424="","",EDATE(INDEX(CARTAO_COMPRAS!$J:$J,INT((ROW()-2)/20)+2),MOD(ROW()-2,20)))</f>
        <v/>
      </c>
      <c r="I7424" s="4" t="str">
        <f aca="false">IF($H7424="","",$H7424-WEEKDAY($H7424,2)+1)</f>
        <v/>
      </c>
      <c r="J7424" s="4" t="str">
        <f aca="false">IF($I7424="","",$I7424+6)</f>
        <v/>
      </c>
      <c r="K7424" s="6" t="str">
        <f aca="false">IF($H7424="","",DATE(YEAR($H7424),MONTH($H7424),1))</f>
        <v/>
      </c>
      <c r="L7424" s="0" t="str">
        <f aca="false">IF($A7424="","",INDEX(CARTAO_COMPRAS!$K:$K,INT((ROW()-2)/20)+2))</f>
        <v/>
      </c>
      <c r="M7424" s="0" t="str">
        <f aca="false">IF($A7424="","","Compra no cartão")</f>
        <v/>
      </c>
    </row>
    <row r="7425" customFormat="false" ht="13.5" hidden="false" customHeight="false" outlineLevel="0" collapsed="false">
      <c r="A7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5" s="0" t="str">
        <f aca="false">IF($A7425="","",INDEX(CARTAO_COMPRAS!$C:$C,INT((ROW()-2)/20)+2))</f>
        <v/>
      </c>
      <c r="C7425" s="0" t="str">
        <f aca="false">IF($A7425="","",INDEX(CARTAO_COMPRAS!$D:$D,INT((ROW()-2)/20)+2))</f>
        <v/>
      </c>
      <c r="D7425" s="0" t="str">
        <f aca="false">IF($A7425="","",INDEX(CARTAO_COMPRAS!$E:$E,INT((ROW()-2)/20)+2))</f>
        <v/>
      </c>
      <c r="E7425" s="0" t="str">
        <f aca="false">IF($A7425="","",INDEX(CARTAO_COMPRAS!$H:$H,INT((ROW()-2)/20)+2)+MOD(ROW()-2,20))</f>
        <v/>
      </c>
      <c r="F7425" s="0" t="str">
        <f aca="false">IF($A7425="","",INDEX(CARTAO_COMPRAS!$G:$G,INT((ROW()-2)/20)+2))</f>
        <v/>
      </c>
      <c r="G7425" s="5" t="str">
        <f aca="false">IF($A7425="","",INDEX(CARTAO_COMPRAS!$I:$I,INT((ROW()-2)/20)+2))</f>
        <v/>
      </c>
      <c r="H7425" s="4" t="str">
        <f aca="false">IF($A7425="","",EDATE(INDEX(CARTAO_COMPRAS!$J:$J,INT((ROW()-2)/20)+2),MOD(ROW()-2,20)))</f>
        <v/>
      </c>
      <c r="I7425" s="4" t="str">
        <f aca="false">IF($H7425="","",$H7425-WEEKDAY($H7425,2)+1)</f>
        <v/>
      </c>
      <c r="J7425" s="4" t="str">
        <f aca="false">IF($I7425="","",$I7425+6)</f>
        <v/>
      </c>
      <c r="K7425" s="6" t="str">
        <f aca="false">IF($H7425="","",DATE(YEAR($H7425),MONTH($H7425),1))</f>
        <v/>
      </c>
      <c r="L7425" s="0" t="str">
        <f aca="false">IF($A7425="","",INDEX(CARTAO_COMPRAS!$K:$K,INT((ROW()-2)/20)+2))</f>
        <v/>
      </c>
      <c r="M7425" s="0" t="str">
        <f aca="false">IF($A7425="","","Compra no cartão")</f>
        <v/>
      </c>
    </row>
    <row r="7426" customFormat="false" ht="13.5" hidden="false" customHeight="false" outlineLevel="0" collapsed="false">
      <c r="A7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6" s="0" t="str">
        <f aca="false">IF($A7426="","",INDEX(CARTAO_COMPRAS!$C:$C,INT((ROW()-2)/20)+2))</f>
        <v/>
      </c>
      <c r="C7426" s="0" t="str">
        <f aca="false">IF($A7426="","",INDEX(CARTAO_COMPRAS!$D:$D,INT((ROW()-2)/20)+2))</f>
        <v/>
      </c>
      <c r="D7426" s="0" t="str">
        <f aca="false">IF($A7426="","",INDEX(CARTAO_COMPRAS!$E:$E,INT((ROW()-2)/20)+2))</f>
        <v/>
      </c>
      <c r="E7426" s="0" t="str">
        <f aca="false">IF($A7426="","",INDEX(CARTAO_COMPRAS!$H:$H,INT((ROW()-2)/20)+2)+MOD(ROW()-2,20))</f>
        <v/>
      </c>
      <c r="F7426" s="0" t="str">
        <f aca="false">IF($A7426="","",INDEX(CARTAO_COMPRAS!$G:$G,INT((ROW()-2)/20)+2))</f>
        <v/>
      </c>
      <c r="G7426" s="5" t="str">
        <f aca="false">IF($A7426="","",INDEX(CARTAO_COMPRAS!$I:$I,INT((ROW()-2)/20)+2))</f>
        <v/>
      </c>
      <c r="H7426" s="4" t="str">
        <f aca="false">IF($A7426="","",EDATE(INDEX(CARTAO_COMPRAS!$J:$J,INT((ROW()-2)/20)+2),MOD(ROW()-2,20)))</f>
        <v/>
      </c>
      <c r="I7426" s="4" t="str">
        <f aca="false">IF($H7426="","",$H7426-WEEKDAY($H7426,2)+1)</f>
        <v/>
      </c>
      <c r="J7426" s="4" t="str">
        <f aca="false">IF($I7426="","",$I7426+6)</f>
        <v/>
      </c>
      <c r="K7426" s="6" t="str">
        <f aca="false">IF($H7426="","",DATE(YEAR($H7426),MONTH($H7426),1))</f>
        <v/>
      </c>
      <c r="L7426" s="0" t="str">
        <f aca="false">IF($A7426="","",INDEX(CARTAO_COMPRAS!$K:$K,INT((ROW()-2)/20)+2))</f>
        <v/>
      </c>
      <c r="M7426" s="0" t="str">
        <f aca="false">IF($A7426="","","Compra no cartão")</f>
        <v/>
      </c>
    </row>
    <row r="7427" customFormat="false" ht="13.5" hidden="false" customHeight="false" outlineLevel="0" collapsed="false">
      <c r="A7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7" s="0" t="str">
        <f aca="false">IF($A7427="","",INDEX(CARTAO_COMPRAS!$C:$C,INT((ROW()-2)/20)+2))</f>
        <v/>
      </c>
      <c r="C7427" s="0" t="str">
        <f aca="false">IF($A7427="","",INDEX(CARTAO_COMPRAS!$D:$D,INT((ROW()-2)/20)+2))</f>
        <v/>
      </c>
      <c r="D7427" s="0" t="str">
        <f aca="false">IF($A7427="","",INDEX(CARTAO_COMPRAS!$E:$E,INT((ROW()-2)/20)+2))</f>
        <v/>
      </c>
      <c r="E7427" s="0" t="str">
        <f aca="false">IF($A7427="","",INDEX(CARTAO_COMPRAS!$H:$H,INT((ROW()-2)/20)+2)+MOD(ROW()-2,20))</f>
        <v/>
      </c>
      <c r="F7427" s="0" t="str">
        <f aca="false">IF($A7427="","",INDEX(CARTAO_COMPRAS!$G:$G,INT((ROW()-2)/20)+2))</f>
        <v/>
      </c>
      <c r="G7427" s="5" t="str">
        <f aca="false">IF($A7427="","",INDEX(CARTAO_COMPRAS!$I:$I,INT((ROW()-2)/20)+2))</f>
        <v/>
      </c>
      <c r="H7427" s="4" t="str">
        <f aca="false">IF($A7427="","",EDATE(INDEX(CARTAO_COMPRAS!$J:$J,INT((ROW()-2)/20)+2),MOD(ROW()-2,20)))</f>
        <v/>
      </c>
      <c r="I7427" s="4" t="str">
        <f aca="false">IF($H7427="","",$H7427-WEEKDAY($H7427,2)+1)</f>
        <v/>
      </c>
      <c r="J7427" s="4" t="str">
        <f aca="false">IF($I7427="","",$I7427+6)</f>
        <v/>
      </c>
      <c r="K7427" s="6" t="str">
        <f aca="false">IF($H7427="","",DATE(YEAR($H7427),MONTH($H7427),1))</f>
        <v/>
      </c>
      <c r="L7427" s="0" t="str">
        <f aca="false">IF($A7427="","",INDEX(CARTAO_COMPRAS!$K:$K,INT((ROW()-2)/20)+2))</f>
        <v/>
      </c>
      <c r="M7427" s="0" t="str">
        <f aca="false">IF($A7427="","","Compra no cartão")</f>
        <v/>
      </c>
    </row>
    <row r="7428" customFormat="false" ht="13.5" hidden="false" customHeight="false" outlineLevel="0" collapsed="false">
      <c r="A7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8" s="0" t="str">
        <f aca="false">IF($A7428="","",INDEX(CARTAO_COMPRAS!$C:$C,INT((ROW()-2)/20)+2))</f>
        <v/>
      </c>
      <c r="C7428" s="0" t="str">
        <f aca="false">IF($A7428="","",INDEX(CARTAO_COMPRAS!$D:$D,INT((ROW()-2)/20)+2))</f>
        <v/>
      </c>
      <c r="D7428" s="0" t="str">
        <f aca="false">IF($A7428="","",INDEX(CARTAO_COMPRAS!$E:$E,INT((ROW()-2)/20)+2))</f>
        <v/>
      </c>
      <c r="E7428" s="0" t="str">
        <f aca="false">IF($A7428="","",INDEX(CARTAO_COMPRAS!$H:$H,INT((ROW()-2)/20)+2)+MOD(ROW()-2,20))</f>
        <v/>
      </c>
      <c r="F7428" s="0" t="str">
        <f aca="false">IF($A7428="","",INDEX(CARTAO_COMPRAS!$G:$G,INT((ROW()-2)/20)+2))</f>
        <v/>
      </c>
      <c r="G7428" s="5" t="str">
        <f aca="false">IF($A7428="","",INDEX(CARTAO_COMPRAS!$I:$I,INT((ROW()-2)/20)+2))</f>
        <v/>
      </c>
      <c r="H7428" s="4" t="str">
        <f aca="false">IF($A7428="","",EDATE(INDEX(CARTAO_COMPRAS!$J:$J,INT((ROW()-2)/20)+2),MOD(ROW()-2,20)))</f>
        <v/>
      </c>
      <c r="I7428" s="4" t="str">
        <f aca="false">IF($H7428="","",$H7428-WEEKDAY($H7428,2)+1)</f>
        <v/>
      </c>
      <c r="J7428" s="4" t="str">
        <f aca="false">IF($I7428="","",$I7428+6)</f>
        <v/>
      </c>
      <c r="K7428" s="6" t="str">
        <f aca="false">IF($H7428="","",DATE(YEAR($H7428),MONTH($H7428),1))</f>
        <v/>
      </c>
      <c r="L7428" s="0" t="str">
        <f aca="false">IF($A7428="","",INDEX(CARTAO_COMPRAS!$K:$K,INT((ROW()-2)/20)+2))</f>
        <v/>
      </c>
      <c r="M7428" s="0" t="str">
        <f aca="false">IF($A7428="","","Compra no cartão")</f>
        <v/>
      </c>
    </row>
    <row r="7429" customFormat="false" ht="13.5" hidden="false" customHeight="false" outlineLevel="0" collapsed="false">
      <c r="A7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29" s="0" t="str">
        <f aca="false">IF($A7429="","",INDEX(CARTAO_COMPRAS!$C:$C,INT((ROW()-2)/20)+2))</f>
        <v/>
      </c>
      <c r="C7429" s="0" t="str">
        <f aca="false">IF($A7429="","",INDEX(CARTAO_COMPRAS!$D:$D,INT((ROW()-2)/20)+2))</f>
        <v/>
      </c>
      <c r="D7429" s="0" t="str">
        <f aca="false">IF($A7429="","",INDEX(CARTAO_COMPRAS!$E:$E,INT((ROW()-2)/20)+2))</f>
        <v/>
      </c>
      <c r="E7429" s="0" t="str">
        <f aca="false">IF($A7429="","",INDEX(CARTAO_COMPRAS!$H:$H,INT((ROW()-2)/20)+2)+MOD(ROW()-2,20))</f>
        <v/>
      </c>
      <c r="F7429" s="0" t="str">
        <f aca="false">IF($A7429="","",INDEX(CARTAO_COMPRAS!$G:$G,INT((ROW()-2)/20)+2))</f>
        <v/>
      </c>
      <c r="G7429" s="5" t="str">
        <f aca="false">IF($A7429="","",INDEX(CARTAO_COMPRAS!$I:$I,INT((ROW()-2)/20)+2))</f>
        <v/>
      </c>
      <c r="H7429" s="4" t="str">
        <f aca="false">IF($A7429="","",EDATE(INDEX(CARTAO_COMPRAS!$J:$J,INT((ROW()-2)/20)+2),MOD(ROW()-2,20)))</f>
        <v/>
      </c>
      <c r="I7429" s="4" t="str">
        <f aca="false">IF($H7429="","",$H7429-WEEKDAY($H7429,2)+1)</f>
        <v/>
      </c>
      <c r="J7429" s="4" t="str">
        <f aca="false">IF($I7429="","",$I7429+6)</f>
        <v/>
      </c>
      <c r="K7429" s="6" t="str">
        <f aca="false">IF($H7429="","",DATE(YEAR($H7429),MONTH($H7429),1))</f>
        <v/>
      </c>
      <c r="L7429" s="0" t="str">
        <f aca="false">IF($A7429="","",INDEX(CARTAO_COMPRAS!$K:$K,INT((ROW()-2)/20)+2))</f>
        <v/>
      </c>
      <c r="M7429" s="0" t="str">
        <f aca="false">IF($A7429="","","Compra no cartão")</f>
        <v/>
      </c>
    </row>
    <row r="7430" customFormat="false" ht="13.5" hidden="false" customHeight="false" outlineLevel="0" collapsed="false">
      <c r="A7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0" s="0" t="str">
        <f aca="false">IF($A7430="","",INDEX(CARTAO_COMPRAS!$C:$C,INT((ROW()-2)/20)+2))</f>
        <v/>
      </c>
      <c r="C7430" s="0" t="str">
        <f aca="false">IF($A7430="","",INDEX(CARTAO_COMPRAS!$D:$D,INT((ROW()-2)/20)+2))</f>
        <v/>
      </c>
      <c r="D7430" s="0" t="str">
        <f aca="false">IF($A7430="","",INDEX(CARTAO_COMPRAS!$E:$E,INT((ROW()-2)/20)+2))</f>
        <v/>
      </c>
      <c r="E7430" s="0" t="str">
        <f aca="false">IF($A7430="","",INDEX(CARTAO_COMPRAS!$H:$H,INT((ROW()-2)/20)+2)+MOD(ROW()-2,20))</f>
        <v/>
      </c>
      <c r="F7430" s="0" t="str">
        <f aca="false">IF($A7430="","",INDEX(CARTAO_COMPRAS!$G:$G,INT((ROW()-2)/20)+2))</f>
        <v/>
      </c>
      <c r="G7430" s="5" t="str">
        <f aca="false">IF($A7430="","",INDEX(CARTAO_COMPRAS!$I:$I,INT((ROW()-2)/20)+2))</f>
        <v/>
      </c>
      <c r="H7430" s="4" t="str">
        <f aca="false">IF($A7430="","",EDATE(INDEX(CARTAO_COMPRAS!$J:$J,INT((ROW()-2)/20)+2),MOD(ROW()-2,20)))</f>
        <v/>
      </c>
      <c r="I7430" s="4" t="str">
        <f aca="false">IF($H7430="","",$H7430-WEEKDAY($H7430,2)+1)</f>
        <v/>
      </c>
      <c r="J7430" s="4" t="str">
        <f aca="false">IF($I7430="","",$I7430+6)</f>
        <v/>
      </c>
      <c r="K7430" s="6" t="str">
        <f aca="false">IF($H7430="","",DATE(YEAR($H7430),MONTH($H7430),1))</f>
        <v/>
      </c>
      <c r="L7430" s="0" t="str">
        <f aca="false">IF($A7430="","",INDEX(CARTAO_COMPRAS!$K:$K,INT((ROW()-2)/20)+2))</f>
        <v/>
      </c>
      <c r="M7430" s="0" t="str">
        <f aca="false">IF($A7430="","","Compra no cartão")</f>
        <v/>
      </c>
    </row>
    <row r="7431" customFormat="false" ht="13.5" hidden="false" customHeight="false" outlineLevel="0" collapsed="false">
      <c r="A7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1" s="0" t="str">
        <f aca="false">IF($A7431="","",INDEX(CARTAO_COMPRAS!$C:$C,INT((ROW()-2)/20)+2))</f>
        <v/>
      </c>
      <c r="C7431" s="0" t="str">
        <f aca="false">IF($A7431="","",INDEX(CARTAO_COMPRAS!$D:$D,INT((ROW()-2)/20)+2))</f>
        <v/>
      </c>
      <c r="D7431" s="0" t="str">
        <f aca="false">IF($A7431="","",INDEX(CARTAO_COMPRAS!$E:$E,INT((ROW()-2)/20)+2))</f>
        <v/>
      </c>
      <c r="E7431" s="0" t="str">
        <f aca="false">IF($A7431="","",INDEX(CARTAO_COMPRAS!$H:$H,INT((ROW()-2)/20)+2)+MOD(ROW()-2,20))</f>
        <v/>
      </c>
      <c r="F7431" s="0" t="str">
        <f aca="false">IF($A7431="","",INDEX(CARTAO_COMPRAS!$G:$G,INT((ROW()-2)/20)+2))</f>
        <v/>
      </c>
      <c r="G7431" s="5" t="str">
        <f aca="false">IF($A7431="","",INDEX(CARTAO_COMPRAS!$I:$I,INT((ROW()-2)/20)+2))</f>
        <v/>
      </c>
      <c r="H7431" s="4" t="str">
        <f aca="false">IF($A7431="","",EDATE(INDEX(CARTAO_COMPRAS!$J:$J,INT((ROW()-2)/20)+2),MOD(ROW()-2,20)))</f>
        <v/>
      </c>
      <c r="I7431" s="4" t="str">
        <f aca="false">IF($H7431="","",$H7431-WEEKDAY($H7431,2)+1)</f>
        <v/>
      </c>
      <c r="J7431" s="4" t="str">
        <f aca="false">IF($I7431="","",$I7431+6)</f>
        <v/>
      </c>
      <c r="K7431" s="6" t="str">
        <f aca="false">IF($H7431="","",DATE(YEAR($H7431),MONTH($H7431),1))</f>
        <v/>
      </c>
      <c r="L7431" s="0" t="str">
        <f aca="false">IF($A7431="","",INDEX(CARTAO_COMPRAS!$K:$K,INT((ROW()-2)/20)+2))</f>
        <v/>
      </c>
      <c r="M7431" s="0" t="str">
        <f aca="false">IF($A7431="","","Compra no cartão")</f>
        <v/>
      </c>
    </row>
    <row r="7432" customFormat="false" ht="13.5" hidden="false" customHeight="false" outlineLevel="0" collapsed="false">
      <c r="A7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2" s="0" t="str">
        <f aca="false">IF($A7432="","",INDEX(CARTAO_COMPRAS!$C:$C,INT((ROW()-2)/20)+2))</f>
        <v/>
      </c>
      <c r="C7432" s="0" t="str">
        <f aca="false">IF($A7432="","",INDEX(CARTAO_COMPRAS!$D:$D,INT((ROW()-2)/20)+2))</f>
        <v/>
      </c>
      <c r="D7432" s="0" t="str">
        <f aca="false">IF($A7432="","",INDEX(CARTAO_COMPRAS!$E:$E,INT((ROW()-2)/20)+2))</f>
        <v/>
      </c>
      <c r="E7432" s="0" t="str">
        <f aca="false">IF($A7432="","",INDEX(CARTAO_COMPRAS!$H:$H,INT((ROW()-2)/20)+2)+MOD(ROW()-2,20))</f>
        <v/>
      </c>
      <c r="F7432" s="0" t="str">
        <f aca="false">IF($A7432="","",INDEX(CARTAO_COMPRAS!$G:$G,INT((ROW()-2)/20)+2))</f>
        <v/>
      </c>
      <c r="G7432" s="5" t="str">
        <f aca="false">IF($A7432="","",INDEX(CARTAO_COMPRAS!$I:$I,INT((ROW()-2)/20)+2))</f>
        <v/>
      </c>
      <c r="H7432" s="4" t="str">
        <f aca="false">IF($A7432="","",EDATE(INDEX(CARTAO_COMPRAS!$J:$J,INT((ROW()-2)/20)+2),MOD(ROW()-2,20)))</f>
        <v/>
      </c>
      <c r="I7432" s="4" t="str">
        <f aca="false">IF($H7432="","",$H7432-WEEKDAY($H7432,2)+1)</f>
        <v/>
      </c>
      <c r="J7432" s="4" t="str">
        <f aca="false">IF($I7432="","",$I7432+6)</f>
        <v/>
      </c>
      <c r="K7432" s="6" t="str">
        <f aca="false">IF($H7432="","",DATE(YEAR($H7432),MONTH($H7432),1))</f>
        <v/>
      </c>
      <c r="L7432" s="0" t="str">
        <f aca="false">IF($A7432="","",INDEX(CARTAO_COMPRAS!$K:$K,INT((ROW()-2)/20)+2))</f>
        <v/>
      </c>
      <c r="M7432" s="0" t="str">
        <f aca="false">IF($A7432="","","Compra no cartão")</f>
        <v/>
      </c>
    </row>
    <row r="7433" customFormat="false" ht="13.5" hidden="false" customHeight="false" outlineLevel="0" collapsed="false">
      <c r="A7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3" s="0" t="str">
        <f aca="false">IF($A7433="","",INDEX(CARTAO_COMPRAS!$C:$C,INT((ROW()-2)/20)+2))</f>
        <v/>
      </c>
      <c r="C7433" s="0" t="str">
        <f aca="false">IF($A7433="","",INDEX(CARTAO_COMPRAS!$D:$D,INT((ROW()-2)/20)+2))</f>
        <v/>
      </c>
      <c r="D7433" s="0" t="str">
        <f aca="false">IF($A7433="","",INDEX(CARTAO_COMPRAS!$E:$E,INT((ROW()-2)/20)+2))</f>
        <v/>
      </c>
      <c r="E7433" s="0" t="str">
        <f aca="false">IF($A7433="","",INDEX(CARTAO_COMPRAS!$H:$H,INT((ROW()-2)/20)+2)+MOD(ROW()-2,20))</f>
        <v/>
      </c>
      <c r="F7433" s="0" t="str">
        <f aca="false">IF($A7433="","",INDEX(CARTAO_COMPRAS!$G:$G,INT((ROW()-2)/20)+2))</f>
        <v/>
      </c>
      <c r="G7433" s="5" t="str">
        <f aca="false">IF($A7433="","",INDEX(CARTAO_COMPRAS!$I:$I,INT((ROW()-2)/20)+2))</f>
        <v/>
      </c>
      <c r="H7433" s="4" t="str">
        <f aca="false">IF($A7433="","",EDATE(INDEX(CARTAO_COMPRAS!$J:$J,INT((ROW()-2)/20)+2),MOD(ROW()-2,20)))</f>
        <v/>
      </c>
      <c r="I7433" s="4" t="str">
        <f aca="false">IF($H7433="","",$H7433-WEEKDAY($H7433,2)+1)</f>
        <v/>
      </c>
      <c r="J7433" s="4" t="str">
        <f aca="false">IF($I7433="","",$I7433+6)</f>
        <v/>
      </c>
      <c r="K7433" s="6" t="str">
        <f aca="false">IF($H7433="","",DATE(YEAR($H7433),MONTH($H7433),1))</f>
        <v/>
      </c>
      <c r="L7433" s="0" t="str">
        <f aca="false">IF($A7433="","",INDEX(CARTAO_COMPRAS!$K:$K,INT((ROW()-2)/20)+2))</f>
        <v/>
      </c>
      <c r="M7433" s="0" t="str">
        <f aca="false">IF($A7433="","","Compra no cartão")</f>
        <v/>
      </c>
    </row>
    <row r="7434" customFormat="false" ht="13.5" hidden="false" customHeight="false" outlineLevel="0" collapsed="false">
      <c r="A7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4" s="0" t="str">
        <f aca="false">IF($A7434="","",INDEX(CARTAO_COMPRAS!$C:$C,INT((ROW()-2)/20)+2))</f>
        <v/>
      </c>
      <c r="C7434" s="0" t="str">
        <f aca="false">IF($A7434="","",INDEX(CARTAO_COMPRAS!$D:$D,INT((ROW()-2)/20)+2))</f>
        <v/>
      </c>
      <c r="D7434" s="0" t="str">
        <f aca="false">IF($A7434="","",INDEX(CARTAO_COMPRAS!$E:$E,INT((ROW()-2)/20)+2))</f>
        <v/>
      </c>
      <c r="E7434" s="0" t="str">
        <f aca="false">IF($A7434="","",INDEX(CARTAO_COMPRAS!$H:$H,INT((ROW()-2)/20)+2)+MOD(ROW()-2,20))</f>
        <v/>
      </c>
      <c r="F7434" s="0" t="str">
        <f aca="false">IF($A7434="","",INDEX(CARTAO_COMPRAS!$G:$G,INT((ROW()-2)/20)+2))</f>
        <v/>
      </c>
      <c r="G7434" s="5" t="str">
        <f aca="false">IF($A7434="","",INDEX(CARTAO_COMPRAS!$I:$I,INT((ROW()-2)/20)+2))</f>
        <v/>
      </c>
      <c r="H7434" s="4" t="str">
        <f aca="false">IF($A7434="","",EDATE(INDEX(CARTAO_COMPRAS!$J:$J,INT((ROW()-2)/20)+2),MOD(ROW()-2,20)))</f>
        <v/>
      </c>
      <c r="I7434" s="4" t="str">
        <f aca="false">IF($H7434="","",$H7434-WEEKDAY($H7434,2)+1)</f>
        <v/>
      </c>
      <c r="J7434" s="4" t="str">
        <f aca="false">IF($I7434="","",$I7434+6)</f>
        <v/>
      </c>
      <c r="K7434" s="6" t="str">
        <f aca="false">IF($H7434="","",DATE(YEAR($H7434),MONTH($H7434),1))</f>
        <v/>
      </c>
      <c r="L7434" s="0" t="str">
        <f aca="false">IF($A7434="","",INDEX(CARTAO_COMPRAS!$K:$K,INT((ROW()-2)/20)+2))</f>
        <v/>
      </c>
      <c r="M7434" s="0" t="str">
        <f aca="false">IF($A7434="","","Compra no cartão")</f>
        <v/>
      </c>
    </row>
    <row r="7435" customFormat="false" ht="13.5" hidden="false" customHeight="false" outlineLevel="0" collapsed="false">
      <c r="A7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5" s="0" t="str">
        <f aca="false">IF($A7435="","",INDEX(CARTAO_COMPRAS!$C:$C,INT((ROW()-2)/20)+2))</f>
        <v/>
      </c>
      <c r="C7435" s="0" t="str">
        <f aca="false">IF($A7435="","",INDEX(CARTAO_COMPRAS!$D:$D,INT((ROW()-2)/20)+2))</f>
        <v/>
      </c>
      <c r="D7435" s="0" t="str">
        <f aca="false">IF($A7435="","",INDEX(CARTAO_COMPRAS!$E:$E,INT((ROW()-2)/20)+2))</f>
        <v/>
      </c>
      <c r="E7435" s="0" t="str">
        <f aca="false">IF($A7435="","",INDEX(CARTAO_COMPRAS!$H:$H,INT((ROW()-2)/20)+2)+MOD(ROW()-2,20))</f>
        <v/>
      </c>
      <c r="F7435" s="0" t="str">
        <f aca="false">IF($A7435="","",INDEX(CARTAO_COMPRAS!$G:$G,INT((ROW()-2)/20)+2))</f>
        <v/>
      </c>
      <c r="G7435" s="5" t="str">
        <f aca="false">IF($A7435="","",INDEX(CARTAO_COMPRAS!$I:$I,INT((ROW()-2)/20)+2))</f>
        <v/>
      </c>
      <c r="H7435" s="4" t="str">
        <f aca="false">IF($A7435="","",EDATE(INDEX(CARTAO_COMPRAS!$J:$J,INT((ROW()-2)/20)+2),MOD(ROW()-2,20)))</f>
        <v/>
      </c>
      <c r="I7435" s="4" t="str">
        <f aca="false">IF($H7435="","",$H7435-WEEKDAY($H7435,2)+1)</f>
        <v/>
      </c>
      <c r="J7435" s="4" t="str">
        <f aca="false">IF($I7435="","",$I7435+6)</f>
        <v/>
      </c>
      <c r="K7435" s="6" t="str">
        <f aca="false">IF($H7435="","",DATE(YEAR($H7435),MONTH($H7435),1))</f>
        <v/>
      </c>
      <c r="L7435" s="0" t="str">
        <f aca="false">IF($A7435="","",INDEX(CARTAO_COMPRAS!$K:$K,INT((ROW()-2)/20)+2))</f>
        <v/>
      </c>
      <c r="M7435" s="0" t="str">
        <f aca="false">IF($A7435="","","Compra no cartão")</f>
        <v/>
      </c>
    </row>
    <row r="7436" customFormat="false" ht="13.5" hidden="false" customHeight="false" outlineLevel="0" collapsed="false">
      <c r="A7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6" s="0" t="str">
        <f aca="false">IF($A7436="","",INDEX(CARTAO_COMPRAS!$C:$C,INT((ROW()-2)/20)+2))</f>
        <v/>
      </c>
      <c r="C7436" s="0" t="str">
        <f aca="false">IF($A7436="","",INDEX(CARTAO_COMPRAS!$D:$D,INT((ROW()-2)/20)+2))</f>
        <v/>
      </c>
      <c r="D7436" s="0" t="str">
        <f aca="false">IF($A7436="","",INDEX(CARTAO_COMPRAS!$E:$E,INT((ROW()-2)/20)+2))</f>
        <v/>
      </c>
      <c r="E7436" s="0" t="str">
        <f aca="false">IF($A7436="","",INDEX(CARTAO_COMPRAS!$H:$H,INT((ROW()-2)/20)+2)+MOD(ROW()-2,20))</f>
        <v/>
      </c>
      <c r="F7436" s="0" t="str">
        <f aca="false">IF($A7436="","",INDEX(CARTAO_COMPRAS!$G:$G,INT((ROW()-2)/20)+2))</f>
        <v/>
      </c>
      <c r="G7436" s="5" t="str">
        <f aca="false">IF($A7436="","",INDEX(CARTAO_COMPRAS!$I:$I,INT((ROW()-2)/20)+2))</f>
        <v/>
      </c>
      <c r="H7436" s="4" t="str">
        <f aca="false">IF($A7436="","",EDATE(INDEX(CARTAO_COMPRAS!$J:$J,INT((ROW()-2)/20)+2),MOD(ROW()-2,20)))</f>
        <v/>
      </c>
      <c r="I7436" s="4" t="str">
        <f aca="false">IF($H7436="","",$H7436-WEEKDAY($H7436,2)+1)</f>
        <v/>
      </c>
      <c r="J7436" s="4" t="str">
        <f aca="false">IF($I7436="","",$I7436+6)</f>
        <v/>
      </c>
      <c r="K7436" s="6" t="str">
        <f aca="false">IF($H7436="","",DATE(YEAR($H7436),MONTH($H7436),1))</f>
        <v/>
      </c>
      <c r="L7436" s="0" t="str">
        <f aca="false">IF($A7436="","",INDEX(CARTAO_COMPRAS!$K:$K,INT((ROW()-2)/20)+2))</f>
        <v/>
      </c>
      <c r="M7436" s="0" t="str">
        <f aca="false">IF($A7436="","","Compra no cartão")</f>
        <v/>
      </c>
    </row>
    <row r="7437" customFormat="false" ht="13.5" hidden="false" customHeight="false" outlineLevel="0" collapsed="false">
      <c r="A7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7" s="0" t="str">
        <f aca="false">IF($A7437="","",INDEX(CARTAO_COMPRAS!$C:$C,INT((ROW()-2)/20)+2))</f>
        <v/>
      </c>
      <c r="C7437" s="0" t="str">
        <f aca="false">IF($A7437="","",INDEX(CARTAO_COMPRAS!$D:$D,INT((ROW()-2)/20)+2))</f>
        <v/>
      </c>
      <c r="D7437" s="0" t="str">
        <f aca="false">IF($A7437="","",INDEX(CARTAO_COMPRAS!$E:$E,INT((ROW()-2)/20)+2))</f>
        <v/>
      </c>
      <c r="E7437" s="0" t="str">
        <f aca="false">IF($A7437="","",INDEX(CARTAO_COMPRAS!$H:$H,INT((ROW()-2)/20)+2)+MOD(ROW()-2,20))</f>
        <v/>
      </c>
      <c r="F7437" s="0" t="str">
        <f aca="false">IF($A7437="","",INDEX(CARTAO_COMPRAS!$G:$G,INT((ROW()-2)/20)+2))</f>
        <v/>
      </c>
      <c r="G7437" s="5" t="str">
        <f aca="false">IF($A7437="","",INDEX(CARTAO_COMPRAS!$I:$I,INT((ROW()-2)/20)+2))</f>
        <v/>
      </c>
      <c r="H7437" s="4" t="str">
        <f aca="false">IF($A7437="","",EDATE(INDEX(CARTAO_COMPRAS!$J:$J,INT((ROW()-2)/20)+2),MOD(ROW()-2,20)))</f>
        <v/>
      </c>
      <c r="I7437" s="4" t="str">
        <f aca="false">IF($H7437="","",$H7437-WEEKDAY($H7437,2)+1)</f>
        <v/>
      </c>
      <c r="J7437" s="4" t="str">
        <f aca="false">IF($I7437="","",$I7437+6)</f>
        <v/>
      </c>
      <c r="K7437" s="6" t="str">
        <f aca="false">IF($H7437="","",DATE(YEAR($H7437),MONTH($H7437),1))</f>
        <v/>
      </c>
      <c r="L7437" s="0" t="str">
        <f aca="false">IF($A7437="","",INDEX(CARTAO_COMPRAS!$K:$K,INT((ROW()-2)/20)+2))</f>
        <v/>
      </c>
      <c r="M7437" s="0" t="str">
        <f aca="false">IF($A7437="","","Compra no cartão")</f>
        <v/>
      </c>
    </row>
    <row r="7438" customFormat="false" ht="13.5" hidden="false" customHeight="false" outlineLevel="0" collapsed="false">
      <c r="A7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8" s="0" t="str">
        <f aca="false">IF($A7438="","",INDEX(CARTAO_COMPRAS!$C:$C,INT((ROW()-2)/20)+2))</f>
        <v/>
      </c>
      <c r="C7438" s="0" t="str">
        <f aca="false">IF($A7438="","",INDEX(CARTAO_COMPRAS!$D:$D,INT((ROW()-2)/20)+2))</f>
        <v/>
      </c>
      <c r="D7438" s="0" t="str">
        <f aca="false">IF($A7438="","",INDEX(CARTAO_COMPRAS!$E:$E,INT((ROW()-2)/20)+2))</f>
        <v/>
      </c>
      <c r="E7438" s="0" t="str">
        <f aca="false">IF($A7438="","",INDEX(CARTAO_COMPRAS!$H:$H,INT((ROW()-2)/20)+2)+MOD(ROW()-2,20))</f>
        <v/>
      </c>
      <c r="F7438" s="0" t="str">
        <f aca="false">IF($A7438="","",INDEX(CARTAO_COMPRAS!$G:$G,INT((ROW()-2)/20)+2))</f>
        <v/>
      </c>
      <c r="G7438" s="5" t="str">
        <f aca="false">IF($A7438="","",INDEX(CARTAO_COMPRAS!$I:$I,INT((ROW()-2)/20)+2))</f>
        <v/>
      </c>
      <c r="H7438" s="4" t="str">
        <f aca="false">IF($A7438="","",EDATE(INDEX(CARTAO_COMPRAS!$J:$J,INT((ROW()-2)/20)+2),MOD(ROW()-2,20)))</f>
        <v/>
      </c>
      <c r="I7438" s="4" t="str">
        <f aca="false">IF($H7438="","",$H7438-WEEKDAY($H7438,2)+1)</f>
        <v/>
      </c>
      <c r="J7438" s="4" t="str">
        <f aca="false">IF($I7438="","",$I7438+6)</f>
        <v/>
      </c>
      <c r="K7438" s="6" t="str">
        <f aca="false">IF($H7438="","",DATE(YEAR($H7438),MONTH($H7438),1))</f>
        <v/>
      </c>
      <c r="L7438" s="0" t="str">
        <f aca="false">IF($A7438="","",INDEX(CARTAO_COMPRAS!$K:$K,INT((ROW()-2)/20)+2))</f>
        <v/>
      </c>
      <c r="M7438" s="0" t="str">
        <f aca="false">IF($A7438="","","Compra no cartão")</f>
        <v/>
      </c>
    </row>
    <row r="7439" customFormat="false" ht="13.5" hidden="false" customHeight="false" outlineLevel="0" collapsed="false">
      <c r="A7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39" s="0" t="str">
        <f aca="false">IF($A7439="","",INDEX(CARTAO_COMPRAS!$C:$C,INT((ROW()-2)/20)+2))</f>
        <v/>
      </c>
      <c r="C7439" s="0" t="str">
        <f aca="false">IF($A7439="","",INDEX(CARTAO_COMPRAS!$D:$D,INT((ROW()-2)/20)+2))</f>
        <v/>
      </c>
      <c r="D7439" s="0" t="str">
        <f aca="false">IF($A7439="","",INDEX(CARTAO_COMPRAS!$E:$E,INT((ROW()-2)/20)+2))</f>
        <v/>
      </c>
      <c r="E7439" s="0" t="str">
        <f aca="false">IF($A7439="","",INDEX(CARTAO_COMPRAS!$H:$H,INT((ROW()-2)/20)+2)+MOD(ROW()-2,20))</f>
        <v/>
      </c>
      <c r="F7439" s="0" t="str">
        <f aca="false">IF($A7439="","",INDEX(CARTAO_COMPRAS!$G:$G,INT((ROW()-2)/20)+2))</f>
        <v/>
      </c>
      <c r="G7439" s="5" t="str">
        <f aca="false">IF($A7439="","",INDEX(CARTAO_COMPRAS!$I:$I,INT((ROW()-2)/20)+2))</f>
        <v/>
      </c>
      <c r="H7439" s="4" t="str">
        <f aca="false">IF($A7439="","",EDATE(INDEX(CARTAO_COMPRAS!$J:$J,INT((ROW()-2)/20)+2),MOD(ROW()-2,20)))</f>
        <v/>
      </c>
      <c r="I7439" s="4" t="str">
        <f aca="false">IF($H7439="","",$H7439-WEEKDAY($H7439,2)+1)</f>
        <v/>
      </c>
      <c r="J7439" s="4" t="str">
        <f aca="false">IF($I7439="","",$I7439+6)</f>
        <v/>
      </c>
      <c r="K7439" s="6" t="str">
        <f aca="false">IF($H7439="","",DATE(YEAR($H7439),MONTH($H7439),1))</f>
        <v/>
      </c>
      <c r="L7439" s="0" t="str">
        <f aca="false">IF($A7439="","",INDEX(CARTAO_COMPRAS!$K:$K,INT((ROW()-2)/20)+2))</f>
        <v/>
      </c>
      <c r="M7439" s="0" t="str">
        <f aca="false">IF($A7439="","","Compra no cartão")</f>
        <v/>
      </c>
    </row>
    <row r="7440" customFormat="false" ht="13.5" hidden="false" customHeight="false" outlineLevel="0" collapsed="false">
      <c r="A7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0" s="0" t="str">
        <f aca="false">IF($A7440="","",INDEX(CARTAO_COMPRAS!$C:$C,INT((ROW()-2)/20)+2))</f>
        <v/>
      </c>
      <c r="C7440" s="0" t="str">
        <f aca="false">IF($A7440="","",INDEX(CARTAO_COMPRAS!$D:$D,INT((ROW()-2)/20)+2))</f>
        <v/>
      </c>
      <c r="D7440" s="0" t="str">
        <f aca="false">IF($A7440="","",INDEX(CARTAO_COMPRAS!$E:$E,INT((ROW()-2)/20)+2))</f>
        <v/>
      </c>
      <c r="E7440" s="0" t="str">
        <f aca="false">IF($A7440="","",INDEX(CARTAO_COMPRAS!$H:$H,INT((ROW()-2)/20)+2)+MOD(ROW()-2,20))</f>
        <v/>
      </c>
      <c r="F7440" s="0" t="str">
        <f aca="false">IF($A7440="","",INDEX(CARTAO_COMPRAS!$G:$G,INT((ROW()-2)/20)+2))</f>
        <v/>
      </c>
      <c r="G7440" s="5" t="str">
        <f aca="false">IF($A7440="","",INDEX(CARTAO_COMPRAS!$I:$I,INT((ROW()-2)/20)+2))</f>
        <v/>
      </c>
      <c r="H7440" s="4" t="str">
        <f aca="false">IF($A7440="","",EDATE(INDEX(CARTAO_COMPRAS!$J:$J,INT((ROW()-2)/20)+2),MOD(ROW()-2,20)))</f>
        <v/>
      </c>
      <c r="I7440" s="4" t="str">
        <f aca="false">IF($H7440="","",$H7440-WEEKDAY($H7440,2)+1)</f>
        <v/>
      </c>
      <c r="J7440" s="4" t="str">
        <f aca="false">IF($I7440="","",$I7440+6)</f>
        <v/>
      </c>
      <c r="K7440" s="6" t="str">
        <f aca="false">IF($H7440="","",DATE(YEAR($H7440),MONTH($H7440),1))</f>
        <v/>
      </c>
      <c r="L7440" s="0" t="str">
        <f aca="false">IF($A7440="","",INDEX(CARTAO_COMPRAS!$K:$K,INT((ROW()-2)/20)+2))</f>
        <v/>
      </c>
      <c r="M7440" s="0" t="str">
        <f aca="false">IF($A7440="","","Compra no cartão")</f>
        <v/>
      </c>
    </row>
    <row r="7441" customFormat="false" ht="13.5" hidden="false" customHeight="false" outlineLevel="0" collapsed="false">
      <c r="A7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1" s="0" t="str">
        <f aca="false">IF($A7441="","",INDEX(CARTAO_COMPRAS!$C:$C,INT((ROW()-2)/20)+2))</f>
        <v/>
      </c>
      <c r="C7441" s="0" t="str">
        <f aca="false">IF($A7441="","",INDEX(CARTAO_COMPRAS!$D:$D,INT((ROW()-2)/20)+2))</f>
        <v/>
      </c>
      <c r="D7441" s="0" t="str">
        <f aca="false">IF($A7441="","",INDEX(CARTAO_COMPRAS!$E:$E,INT((ROW()-2)/20)+2))</f>
        <v/>
      </c>
      <c r="E7441" s="0" t="str">
        <f aca="false">IF($A7441="","",INDEX(CARTAO_COMPRAS!$H:$H,INT((ROW()-2)/20)+2)+MOD(ROW()-2,20))</f>
        <v/>
      </c>
      <c r="F7441" s="0" t="str">
        <f aca="false">IF($A7441="","",INDEX(CARTAO_COMPRAS!$G:$G,INT((ROW()-2)/20)+2))</f>
        <v/>
      </c>
      <c r="G7441" s="5" t="str">
        <f aca="false">IF($A7441="","",INDEX(CARTAO_COMPRAS!$I:$I,INT((ROW()-2)/20)+2))</f>
        <v/>
      </c>
      <c r="H7441" s="4" t="str">
        <f aca="false">IF($A7441="","",EDATE(INDEX(CARTAO_COMPRAS!$J:$J,INT((ROW()-2)/20)+2),MOD(ROW()-2,20)))</f>
        <v/>
      </c>
      <c r="I7441" s="4" t="str">
        <f aca="false">IF($H7441="","",$H7441-WEEKDAY($H7441,2)+1)</f>
        <v/>
      </c>
      <c r="J7441" s="4" t="str">
        <f aca="false">IF($I7441="","",$I7441+6)</f>
        <v/>
      </c>
      <c r="K7441" s="6" t="str">
        <f aca="false">IF($H7441="","",DATE(YEAR($H7441),MONTH($H7441),1))</f>
        <v/>
      </c>
      <c r="L7441" s="0" t="str">
        <f aca="false">IF($A7441="","",INDEX(CARTAO_COMPRAS!$K:$K,INT((ROW()-2)/20)+2))</f>
        <v/>
      </c>
      <c r="M7441" s="0" t="str">
        <f aca="false">IF($A7441="","","Compra no cartão")</f>
        <v/>
      </c>
    </row>
    <row r="7442" customFormat="false" ht="13.5" hidden="false" customHeight="false" outlineLevel="0" collapsed="false">
      <c r="A74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2" s="0" t="str">
        <f aca="false">IF($A7442="","",INDEX(CARTAO_COMPRAS!$C:$C,INT((ROW()-2)/20)+2))</f>
        <v/>
      </c>
      <c r="C7442" s="0" t="str">
        <f aca="false">IF($A7442="","",INDEX(CARTAO_COMPRAS!$D:$D,INT((ROW()-2)/20)+2))</f>
        <v/>
      </c>
      <c r="D7442" s="0" t="str">
        <f aca="false">IF($A7442="","",INDEX(CARTAO_COMPRAS!$E:$E,INT((ROW()-2)/20)+2))</f>
        <v/>
      </c>
      <c r="E7442" s="0" t="str">
        <f aca="false">IF($A7442="","",INDEX(CARTAO_COMPRAS!$H:$H,INT((ROW()-2)/20)+2)+MOD(ROW()-2,20))</f>
        <v/>
      </c>
      <c r="F7442" s="0" t="str">
        <f aca="false">IF($A7442="","",INDEX(CARTAO_COMPRAS!$G:$G,INT((ROW()-2)/20)+2))</f>
        <v/>
      </c>
      <c r="G7442" s="5" t="str">
        <f aca="false">IF($A7442="","",INDEX(CARTAO_COMPRAS!$I:$I,INT((ROW()-2)/20)+2))</f>
        <v/>
      </c>
      <c r="H7442" s="4" t="str">
        <f aca="false">IF($A7442="","",EDATE(INDEX(CARTAO_COMPRAS!$J:$J,INT((ROW()-2)/20)+2),MOD(ROW()-2,20)))</f>
        <v/>
      </c>
      <c r="I7442" s="4" t="str">
        <f aca="false">IF($H7442="","",$H7442-WEEKDAY($H7442,2)+1)</f>
        <v/>
      </c>
      <c r="J7442" s="4" t="str">
        <f aca="false">IF($I7442="","",$I7442+6)</f>
        <v/>
      </c>
      <c r="K7442" s="6" t="str">
        <f aca="false">IF($H7442="","",DATE(YEAR($H7442),MONTH($H7442),1))</f>
        <v/>
      </c>
      <c r="L7442" s="0" t="str">
        <f aca="false">IF($A7442="","",INDEX(CARTAO_COMPRAS!$K:$K,INT((ROW()-2)/20)+2))</f>
        <v/>
      </c>
      <c r="M7442" s="0" t="str">
        <f aca="false">IF($A7442="","","Compra no cartão")</f>
        <v/>
      </c>
    </row>
    <row r="7443" customFormat="false" ht="13.5" hidden="false" customHeight="false" outlineLevel="0" collapsed="false">
      <c r="A7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3" s="0" t="str">
        <f aca="false">IF($A7443="","",INDEX(CARTAO_COMPRAS!$C:$C,INT((ROW()-2)/20)+2))</f>
        <v/>
      </c>
      <c r="C7443" s="0" t="str">
        <f aca="false">IF($A7443="","",INDEX(CARTAO_COMPRAS!$D:$D,INT((ROW()-2)/20)+2))</f>
        <v/>
      </c>
      <c r="D7443" s="0" t="str">
        <f aca="false">IF($A7443="","",INDEX(CARTAO_COMPRAS!$E:$E,INT((ROW()-2)/20)+2))</f>
        <v/>
      </c>
      <c r="E7443" s="0" t="str">
        <f aca="false">IF($A7443="","",INDEX(CARTAO_COMPRAS!$H:$H,INT((ROW()-2)/20)+2)+MOD(ROW()-2,20))</f>
        <v/>
      </c>
      <c r="F7443" s="0" t="str">
        <f aca="false">IF($A7443="","",INDEX(CARTAO_COMPRAS!$G:$G,INT((ROW()-2)/20)+2))</f>
        <v/>
      </c>
      <c r="G7443" s="5" t="str">
        <f aca="false">IF($A7443="","",INDEX(CARTAO_COMPRAS!$I:$I,INT((ROW()-2)/20)+2))</f>
        <v/>
      </c>
      <c r="H7443" s="4" t="str">
        <f aca="false">IF($A7443="","",EDATE(INDEX(CARTAO_COMPRAS!$J:$J,INT((ROW()-2)/20)+2),MOD(ROW()-2,20)))</f>
        <v/>
      </c>
      <c r="I7443" s="4" t="str">
        <f aca="false">IF($H7443="","",$H7443-WEEKDAY($H7443,2)+1)</f>
        <v/>
      </c>
      <c r="J7443" s="4" t="str">
        <f aca="false">IF($I7443="","",$I7443+6)</f>
        <v/>
      </c>
      <c r="K7443" s="6" t="str">
        <f aca="false">IF($H7443="","",DATE(YEAR($H7443),MONTH($H7443),1))</f>
        <v/>
      </c>
      <c r="L7443" s="0" t="str">
        <f aca="false">IF($A7443="","",INDEX(CARTAO_COMPRAS!$K:$K,INT((ROW()-2)/20)+2))</f>
        <v/>
      </c>
      <c r="M7443" s="0" t="str">
        <f aca="false">IF($A7443="","","Compra no cartão")</f>
        <v/>
      </c>
    </row>
    <row r="7444" customFormat="false" ht="13.5" hidden="false" customHeight="false" outlineLevel="0" collapsed="false">
      <c r="A7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4" s="0" t="str">
        <f aca="false">IF($A7444="","",INDEX(CARTAO_COMPRAS!$C:$C,INT((ROW()-2)/20)+2))</f>
        <v/>
      </c>
      <c r="C7444" s="0" t="str">
        <f aca="false">IF($A7444="","",INDEX(CARTAO_COMPRAS!$D:$D,INT((ROW()-2)/20)+2))</f>
        <v/>
      </c>
      <c r="D7444" s="0" t="str">
        <f aca="false">IF($A7444="","",INDEX(CARTAO_COMPRAS!$E:$E,INT((ROW()-2)/20)+2))</f>
        <v/>
      </c>
      <c r="E7444" s="0" t="str">
        <f aca="false">IF($A7444="","",INDEX(CARTAO_COMPRAS!$H:$H,INT((ROW()-2)/20)+2)+MOD(ROW()-2,20))</f>
        <v/>
      </c>
      <c r="F7444" s="0" t="str">
        <f aca="false">IF($A7444="","",INDEX(CARTAO_COMPRAS!$G:$G,INT((ROW()-2)/20)+2))</f>
        <v/>
      </c>
      <c r="G7444" s="5" t="str">
        <f aca="false">IF($A7444="","",INDEX(CARTAO_COMPRAS!$I:$I,INT((ROW()-2)/20)+2))</f>
        <v/>
      </c>
      <c r="H7444" s="4" t="str">
        <f aca="false">IF($A7444="","",EDATE(INDEX(CARTAO_COMPRAS!$J:$J,INT((ROW()-2)/20)+2),MOD(ROW()-2,20)))</f>
        <v/>
      </c>
      <c r="I7444" s="4" t="str">
        <f aca="false">IF($H7444="","",$H7444-WEEKDAY($H7444,2)+1)</f>
        <v/>
      </c>
      <c r="J7444" s="4" t="str">
        <f aca="false">IF($I7444="","",$I7444+6)</f>
        <v/>
      </c>
      <c r="K7444" s="6" t="str">
        <f aca="false">IF($H7444="","",DATE(YEAR($H7444),MONTH($H7444),1))</f>
        <v/>
      </c>
      <c r="L7444" s="0" t="str">
        <f aca="false">IF($A7444="","",INDEX(CARTAO_COMPRAS!$K:$K,INT((ROW()-2)/20)+2))</f>
        <v/>
      </c>
      <c r="M7444" s="0" t="str">
        <f aca="false">IF($A7444="","","Compra no cartão")</f>
        <v/>
      </c>
    </row>
    <row r="7445" customFormat="false" ht="13.5" hidden="false" customHeight="false" outlineLevel="0" collapsed="false">
      <c r="A7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5" s="0" t="str">
        <f aca="false">IF($A7445="","",INDEX(CARTAO_COMPRAS!$C:$C,INT((ROW()-2)/20)+2))</f>
        <v/>
      </c>
      <c r="C7445" s="0" t="str">
        <f aca="false">IF($A7445="","",INDEX(CARTAO_COMPRAS!$D:$D,INT((ROW()-2)/20)+2))</f>
        <v/>
      </c>
      <c r="D7445" s="0" t="str">
        <f aca="false">IF($A7445="","",INDEX(CARTAO_COMPRAS!$E:$E,INT((ROW()-2)/20)+2))</f>
        <v/>
      </c>
      <c r="E7445" s="0" t="str">
        <f aca="false">IF($A7445="","",INDEX(CARTAO_COMPRAS!$H:$H,INT((ROW()-2)/20)+2)+MOD(ROW()-2,20))</f>
        <v/>
      </c>
      <c r="F7445" s="0" t="str">
        <f aca="false">IF($A7445="","",INDEX(CARTAO_COMPRAS!$G:$G,INT((ROW()-2)/20)+2))</f>
        <v/>
      </c>
      <c r="G7445" s="5" t="str">
        <f aca="false">IF($A7445="","",INDEX(CARTAO_COMPRAS!$I:$I,INT((ROW()-2)/20)+2))</f>
        <v/>
      </c>
      <c r="H7445" s="4" t="str">
        <f aca="false">IF($A7445="","",EDATE(INDEX(CARTAO_COMPRAS!$J:$J,INT((ROW()-2)/20)+2),MOD(ROW()-2,20)))</f>
        <v/>
      </c>
      <c r="I7445" s="4" t="str">
        <f aca="false">IF($H7445="","",$H7445-WEEKDAY($H7445,2)+1)</f>
        <v/>
      </c>
      <c r="J7445" s="4" t="str">
        <f aca="false">IF($I7445="","",$I7445+6)</f>
        <v/>
      </c>
      <c r="K7445" s="6" t="str">
        <f aca="false">IF($H7445="","",DATE(YEAR($H7445),MONTH($H7445),1))</f>
        <v/>
      </c>
      <c r="L7445" s="0" t="str">
        <f aca="false">IF($A7445="","",INDEX(CARTAO_COMPRAS!$K:$K,INT((ROW()-2)/20)+2))</f>
        <v/>
      </c>
      <c r="M7445" s="0" t="str">
        <f aca="false">IF($A7445="","","Compra no cartão")</f>
        <v/>
      </c>
    </row>
    <row r="7446" customFormat="false" ht="13.5" hidden="false" customHeight="false" outlineLevel="0" collapsed="false">
      <c r="A7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6" s="0" t="str">
        <f aca="false">IF($A7446="","",INDEX(CARTAO_COMPRAS!$C:$C,INT((ROW()-2)/20)+2))</f>
        <v/>
      </c>
      <c r="C7446" s="0" t="str">
        <f aca="false">IF($A7446="","",INDEX(CARTAO_COMPRAS!$D:$D,INT((ROW()-2)/20)+2))</f>
        <v/>
      </c>
      <c r="D7446" s="0" t="str">
        <f aca="false">IF($A7446="","",INDEX(CARTAO_COMPRAS!$E:$E,INT((ROW()-2)/20)+2))</f>
        <v/>
      </c>
      <c r="E7446" s="0" t="str">
        <f aca="false">IF($A7446="","",INDEX(CARTAO_COMPRAS!$H:$H,INT((ROW()-2)/20)+2)+MOD(ROW()-2,20))</f>
        <v/>
      </c>
      <c r="F7446" s="0" t="str">
        <f aca="false">IF($A7446="","",INDEX(CARTAO_COMPRAS!$G:$G,INT((ROW()-2)/20)+2))</f>
        <v/>
      </c>
      <c r="G7446" s="5" t="str">
        <f aca="false">IF($A7446="","",INDEX(CARTAO_COMPRAS!$I:$I,INT((ROW()-2)/20)+2))</f>
        <v/>
      </c>
      <c r="H7446" s="4" t="str">
        <f aca="false">IF($A7446="","",EDATE(INDEX(CARTAO_COMPRAS!$J:$J,INT((ROW()-2)/20)+2),MOD(ROW()-2,20)))</f>
        <v/>
      </c>
      <c r="I7446" s="4" t="str">
        <f aca="false">IF($H7446="","",$H7446-WEEKDAY($H7446,2)+1)</f>
        <v/>
      </c>
      <c r="J7446" s="4" t="str">
        <f aca="false">IF($I7446="","",$I7446+6)</f>
        <v/>
      </c>
      <c r="K7446" s="6" t="str">
        <f aca="false">IF($H7446="","",DATE(YEAR($H7446),MONTH($H7446),1))</f>
        <v/>
      </c>
      <c r="L7446" s="0" t="str">
        <f aca="false">IF($A7446="","",INDEX(CARTAO_COMPRAS!$K:$K,INT((ROW()-2)/20)+2))</f>
        <v/>
      </c>
      <c r="M7446" s="0" t="str">
        <f aca="false">IF($A7446="","","Compra no cartão")</f>
        <v/>
      </c>
    </row>
    <row r="7447" customFormat="false" ht="13.5" hidden="false" customHeight="false" outlineLevel="0" collapsed="false">
      <c r="A7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7" s="0" t="str">
        <f aca="false">IF($A7447="","",INDEX(CARTAO_COMPRAS!$C:$C,INT((ROW()-2)/20)+2))</f>
        <v/>
      </c>
      <c r="C7447" s="0" t="str">
        <f aca="false">IF($A7447="","",INDEX(CARTAO_COMPRAS!$D:$D,INT((ROW()-2)/20)+2))</f>
        <v/>
      </c>
      <c r="D7447" s="0" t="str">
        <f aca="false">IF($A7447="","",INDEX(CARTAO_COMPRAS!$E:$E,INT((ROW()-2)/20)+2))</f>
        <v/>
      </c>
      <c r="E7447" s="0" t="str">
        <f aca="false">IF($A7447="","",INDEX(CARTAO_COMPRAS!$H:$H,INT((ROW()-2)/20)+2)+MOD(ROW()-2,20))</f>
        <v/>
      </c>
      <c r="F7447" s="0" t="str">
        <f aca="false">IF($A7447="","",INDEX(CARTAO_COMPRAS!$G:$G,INT((ROW()-2)/20)+2))</f>
        <v/>
      </c>
      <c r="G7447" s="5" t="str">
        <f aca="false">IF($A7447="","",INDEX(CARTAO_COMPRAS!$I:$I,INT((ROW()-2)/20)+2))</f>
        <v/>
      </c>
      <c r="H7447" s="4" t="str">
        <f aca="false">IF($A7447="","",EDATE(INDEX(CARTAO_COMPRAS!$J:$J,INT((ROW()-2)/20)+2),MOD(ROW()-2,20)))</f>
        <v/>
      </c>
      <c r="I7447" s="4" t="str">
        <f aca="false">IF($H7447="","",$H7447-WEEKDAY($H7447,2)+1)</f>
        <v/>
      </c>
      <c r="J7447" s="4" t="str">
        <f aca="false">IF($I7447="","",$I7447+6)</f>
        <v/>
      </c>
      <c r="K7447" s="6" t="str">
        <f aca="false">IF($H7447="","",DATE(YEAR($H7447),MONTH($H7447),1))</f>
        <v/>
      </c>
      <c r="L7447" s="0" t="str">
        <f aca="false">IF($A7447="","",INDEX(CARTAO_COMPRAS!$K:$K,INT((ROW()-2)/20)+2))</f>
        <v/>
      </c>
      <c r="M7447" s="0" t="str">
        <f aca="false">IF($A7447="","","Compra no cartão")</f>
        <v/>
      </c>
    </row>
    <row r="7448" customFormat="false" ht="13.5" hidden="false" customHeight="false" outlineLevel="0" collapsed="false">
      <c r="A7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8" s="0" t="str">
        <f aca="false">IF($A7448="","",INDEX(CARTAO_COMPRAS!$C:$C,INT((ROW()-2)/20)+2))</f>
        <v/>
      </c>
      <c r="C7448" s="0" t="str">
        <f aca="false">IF($A7448="","",INDEX(CARTAO_COMPRAS!$D:$D,INT((ROW()-2)/20)+2))</f>
        <v/>
      </c>
      <c r="D7448" s="0" t="str">
        <f aca="false">IF($A7448="","",INDEX(CARTAO_COMPRAS!$E:$E,INT((ROW()-2)/20)+2))</f>
        <v/>
      </c>
      <c r="E7448" s="0" t="str">
        <f aca="false">IF($A7448="","",INDEX(CARTAO_COMPRAS!$H:$H,INT((ROW()-2)/20)+2)+MOD(ROW()-2,20))</f>
        <v/>
      </c>
      <c r="F7448" s="0" t="str">
        <f aca="false">IF($A7448="","",INDEX(CARTAO_COMPRAS!$G:$G,INT((ROW()-2)/20)+2))</f>
        <v/>
      </c>
      <c r="G7448" s="5" t="str">
        <f aca="false">IF($A7448="","",INDEX(CARTAO_COMPRAS!$I:$I,INT((ROW()-2)/20)+2))</f>
        <v/>
      </c>
      <c r="H7448" s="4" t="str">
        <f aca="false">IF($A7448="","",EDATE(INDEX(CARTAO_COMPRAS!$J:$J,INT((ROW()-2)/20)+2),MOD(ROW()-2,20)))</f>
        <v/>
      </c>
      <c r="I7448" s="4" t="str">
        <f aca="false">IF($H7448="","",$H7448-WEEKDAY($H7448,2)+1)</f>
        <v/>
      </c>
      <c r="J7448" s="4" t="str">
        <f aca="false">IF($I7448="","",$I7448+6)</f>
        <v/>
      </c>
      <c r="K7448" s="6" t="str">
        <f aca="false">IF($H7448="","",DATE(YEAR($H7448),MONTH($H7448),1))</f>
        <v/>
      </c>
      <c r="L7448" s="0" t="str">
        <f aca="false">IF($A7448="","",INDEX(CARTAO_COMPRAS!$K:$K,INT((ROW()-2)/20)+2))</f>
        <v/>
      </c>
      <c r="M7448" s="0" t="str">
        <f aca="false">IF($A7448="","","Compra no cartão")</f>
        <v/>
      </c>
    </row>
    <row r="7449" customFormat="false" ht="13.5" hidden="false" customHeight="false" outlineLevel="0" collapsed="false">
      <c r="A7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49" s="0" t="str">
        <f aca="false">IF($A7449="","",INDEX(CARTAO_COMPRAS!$C:$C,INT((ROW()-2)/20)+2))</f>
        <v/>
      </c>
      <c r="C7449" s="0" t="str">
        <f aca="false">IF($A7449="","",INDEX(CARTAO_COMPRAS!$D:$D,INT((ROW()-2)/20)+2))</f>
        <v/>
      </c>
      <c r="D7449" s="0" t="str">
        <f aca="false">IF($A7449="","",INDEX(CARTAO_COMPRAS!$E:$E,INT((ROW()-2)/20)+2))</f>
        <v/>
      </c>
      <c r="E7449" s="0" t="str">
        <f aca="false">IF($A7449="","",INDEX(CARTAO_COMPRAS!$H:$H,INT((ROW()-2)/20)+2)+MOD(ROW()-2,20))</f>
        <v/>
      </c>
      <c r="F7449" s="0" t="str">
        <f aca="false">IF($A7449="","",INDEX(CARTAO_COMPRAS!$G:$G,INT((ROW()-2)/20)+2))</f>
        <v/>
      </c>
      <c r="G7449" s="5" t="str">
        <f aca="false">IF($A7449="","",INDEX(CARTAO_COMPRAS!$I:$I,INT((ROW()-2)/20)+2))</f>
        <v/>
      </c>
      <c r="H7449" s="4" t="str">
        <f aca="false">IF($A7449="","",EDATE(INDEX(CARTAO_COMPRAS!$J:$J,INT((ROW()-2)/20)+2),MOD(ROW()-2,20)))</f>
        <v/>
      </c>
      <c r="I7449" s="4" t="str">
        <f aca="false">IF($H7449="","",$H7449-WEEKDAY($H7449,2)+1)</f>
        <v/>
      </c>
      <c r="J7449" s="4" t="str">
        <f aca="false">IF($I7449="","",$I7449+6)</f>
        <v/>
      </c>
      <c r="K7449" s="6" t="str">
        <f aca="false">IF($H7449="","",DATE(YEAR($H7449),MONTH($H7449),1))</f>
        <v/>
      </c>
      <c r="L7449" s="0" t="str">
        <f aca="false">IF($A7449="","",INDEX(CARTAO_COMPRAS!$K:$K,INT((ROW()-2)/20)+2))</f>
        <v/>
      </c>
      <c r="M7449" s="0" t="str">
        <f aca="false">IF($A7449="","","Compra no cartão")</f>
        <v/>
      </c>
    </row>
    <row r="7450" customFormat="false" ht="13.5" hidden="false" customHeight="false" outlineLevel="0" collapsed="false">
      <c r="A7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0" s="0" t="str">
        <f aca="false">IF($A7450="","",INDEX(CARTAO_COMPRAS!$C:$C,INT((ROW()-2)/20)+2))</f>
        <v/>
      </c>
      <c r="C7450" s="0" t="str">
        <f aca="false">IF($A7450="","",INDEX(CARTAO_COMPRAS!$D:$D,INT((ROW()-2)/20)+2))</f>
        <v/>
      </c>
      <c r="D7450" s="0" t="str">
        <f aca="false">IF($A7450="","",INDEX(CARTAO_COMPRAS!$E:$E,INT((ROW()-2)/20)+2))</f>
        <v/>
      </c>
      <c r="E7450" s="0" t="str">
        <f aca="false">IF($A7450="","",INDEX(CARTAO_COMPRAS!$H:$H,INT((ROW()-2)/20)+2)+MOD(ROW()-2,20))</f>
        <v/>
      </c>
      <c r="F7450" s="0" t="str">
        <f aca="false">IF($A7450="","",INDEX(CARTAO_COMPRAS!$G:$G,INT((ROW()-2)/20)+2))</f>
        <v/>
      </c>
      <c r="G7450" s="5" t="str">
        <f aca="false">IF($A7450="","",INDEX(CARTAO_COMPRAS!$I:$I,INT((ROW()-2)/20)+2))</f>
        <v/>
      </c>
      <c r="H7450" s="4" t="str">
        <f aca="false">IF($A7450="","",EDATE(INDEX(CARTAO_COMPRAS!$J:$J,INT((ROW()-2)/20)+2),MOD(ROW()-2,20)))</f>
        <v/>
      </c>
      <c r="I7450" s="4" t="str">
        <f aca="false">IF($H7450="","",$H7450-WEEKDAY($H7450,2)+1)</f>
        <v/>
      </c>
      <c r="J7450" s="4" t="str">
        <f aca="false">IF($I7450="","",$I7450+6)</f>
        <v/>
      </c>
      <c r="K7450" s="6" t="str">
        <f aca="false">IF($H7450="","",DATE(YEAR($H7450),MONTH($H7450),1))</f>
        <v/>
      </c>
      <c r="L7450" s="0" t="str">
        <f aca="false">IF($A7450="","",INDEX(CARTAO_COMPRAS!$K:$K,INT((ROW()-2)/20)+2))</f>
        <v/>
      </c>
      <c r="M7450" s="0" t="str">
        <f aca="false">IF($A7450="","","Compra no cartão")</f>
        <v/>
      </c>
    </row>
    <row r="7451" customFormat="false" ht="13.5" hidden="false" customHeight="false" outlineLevel="0" collapsed="false">
      <c r="A7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1" s="0" t="str">
        <f aca="false">IF($A7451="","",INDEX(CARTAO_COMPRAS!$C:$C,INT((ROW()-2)/20)+2))</f>
        <v/>
      </c>
      <c r="C7451" s="0" t="str">
        <f aca="false">IF($A7451="","",INDEX(CARTAO_COMPRAS!$D:$D,INT((ROW()-2)/20)+2))</f>
        <v/>
      </c>
      <c r="D7451" s="0" t="str">
        <f aca="false">IF($A7451="","",INDEX(CARTAO_COMPRAS!$E:$E,INT((ROW()-2)/20)+2))</f>
        <v/>
      </c>
      <c r="E7451" s="0" t="str">
        <f aca="false">IF($A7451="","",INDEX(CARTAO_COMPRAS!$H:$H,INT((ROW()-2)/20)+2)+MOD(ROW()-2,20))</f>
        <v/>
      </c>
      <c r="F7451" s="0" t="str">
        <f aca="false">IF($A7451="","",INDEX(CARTAO_COMPRAS!$G:$G,INT((ROW()-2)/20)+2))</f>
        <v/>
      </c>
      <c r="G7451" s="5" t="str">
        <f aca="false">IF($A7451="","",INDEX(CARTAO_COMPRAS!$I:$I,INT((ROW()-2)/20)+2))</f>
        <v/>
      </c>
      <c r="H7451" s="4" t="str">
        <f aca="false">IF($A7451="","",EDATE(INDEX(CARTAO_COMPRAS!$J:$J,INT((ROW()-2)/20)+2),MOD(ROW()-2,20)))</f>
        <v/>
      </c>
      <c r="I7451" s="4" t="str">
        <f aca="false">IF($H7451="","",$H7451-WEEKDAY($H7451,2)+1)</f>
        <v/>
      </c>
      <c r="J7451" s="4" t="str">
        <f aca="false">IF($I7451="","",$I7451+6)</f>
        <v/>
      </c>
      <c r="K7451" s="6" t="str">
        <f aca="false">IF($H7451="","",DATE(YEAR($H7451),MONTH($H7451),1))</f>
        <v/>
      </c>
      <c r="L7451" s="0" t="str">
        <f aca="false">IF($A7451="","",INDEX(CARTAO_COMPRAS!$K:$K,INT((ROW()-2)/20)+2))</f>
        <v/>
      </c>
      <c r="M7451" s="0" t="str">
        <f aca="false">IF($A7451="","","Compra no cartão")</f>
        <v/>
      </c>
    </row>
    <row r="7452" customFormat="false" ht="13.5" hidden="false" customHeight="false" outlineLevel="0" collapsed="false">
      <c r="A7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2" s="0" t="str">
        <f aca="false">IF($A7452="","",INDEX(CARTAO_COMPRAS!$C:$C,INT((ROW()-2)/20)+2))</f>
        <v/>
      </c>
      <c r="C7452" s="0" t="str">
        <f aca="false">IF($A7452="","",INDEX(CARTAO_COMPRAS!$D:$D,INT((ROW()-2)/20)+2))</f>
        <v/>
      </c>
      <c r="D7452" s="0" t="str">
        <f aca="false">IF($A7452="","",INDEX(CARTAO_COMPRAS!$E:$E,INT((ROW()-2)/20)+2))</f>
        <v/>
      </c>
      <c r="E7452" s="0" t="str">
        <f aca="false">IF($A7452="","",INDEX(CARTAO_COMPRAS!$H:$H,INT((ROW()-2)/20)+2)+MOD(ROW()-2,20))</f>
        <v/>
      </c>
      <c r="F7452" s="0" t="str">
        <f aca="false">IF($A7452="","",INDEX(CARTAO_COMPRAS!$G:$G,INT((ROW()-2)/20)+2))</f>
        <v/>
      </c>
      <c r="G7452" s="5" t="str">
        <f aca="false">IF($A7452="","",INDEX(CARTAO_COMPRAS!$I:$I,INT((ROW()-2)/20)+2))</f>
        <v/>
      </c>
      <c r="H7452" s="4" t="str">
        <f aca="false">IF($A7452="","",EDATE(INDEX(CARTAO_COMPRAS!$J:$J,INT((ROW()-2)/20)+2),MOD(ROW()-2,20)))</f>
        <v/>
      </c>
      <c r="I7452" s="4" t="str">
        <f aca="false">IF($H7452="","",$H7452-WEEKDAY($H7452,2)+1)</f>
        <v/>
      </c>
      <c r="J7452" s="4" t="str">
        <f aca="false">IF($I7452="","",$I7452+6)</f>
        <v/>
      </c>
      <c r="K7452" s="6" t="str">
        <f aca="false">IF($H7452="","",DATE(YEAR($H7452),MONTH($H7452),1))</f>
        <v/>
      </c>
      <c r="L7452" s="0" t="str">
        <f aca="false">IF($A7452="","",INDEX(CARTAO_COMPRAS!$K:$K,INT((ROW()-2)/20)+2))</f>
        <v/>
      </c>
      <c r="M7452" s="0" t="str">
        <f aca="false">IF($A7452="","","Compra no cartão")</f>
        <v/>
      </c>
    </row>
    <row r="7453" customFormat="false" ht="13.5" hidden="false" customHeight="false" outlineLevel="0" collapsed="false">
      <c r="A7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3" s="0" t="str">
        <f aca="false">IF($A7453="","",INDEX(CARTAO_COMPRAS!$C:$C,INT((ROW()-2)/20)+2))</f>
        <v/>
      </c>
      <c r="C7453" s="0" t="str">
        <f aca="false">IF($A7453="","",INDEX(CARTAO_COMPRAS!$D:$D,INT((ROW()-2)/20)+2))</f>
        <v/>
      </c>
      <c r="D7453" s="0" t="str">
        <f aca="false">IF($A7453="","",INDEX(CARTAO_COMPRAS!$E:$E,INT((ROW()-2)/20)+2))</f>
        <v/>
      </c>
      <c r="E7453" s="0" t="str">
        <f aca="false">IF($A7453="","",INDEX(CARTAO_COMPRAS!$H:$H,INT((ROW()-2)/20)+2)+MOD(ROW()-2,20))</f>
        <v/>
      </c>
      <c r="F7453" s="0" t="str">
        <f aca="false">IF($A7453="","",INDEX(CARTAO_COMPRAS!$G:$G,INT((ROW()-2)/20)+2))</f>
        <v/>
      </c>
      <c r="G7453" s="5" t="str">
        <f aca="false">IF($A7453="","",INDEX(CARTAO_COMPRAS!$I:$I,INT((ROW()-2)/20)+2))</f>
        <v/>
      </c>
      <c r="H7453" s="4" t="str">
        <f aca="false">IF($A7453="","",EDATE(INDEX(CARTAO_COMPRAS!$J:$J,INT((ROW()-2)/20)+2),MOD(ROW()-2,20)))</f>
        <v/>
      </c>
      <c r="I7453" s="4" t="str">
        <f aca="false">IF($H7453="","",$H7453-WEEKDAY($H7453,2)+1)</f>
        <v/>
      </c>
      <c r="J7453" s="4" t="str">
        <f aca="false">IF($I7453="","",$I7453+6)</f>
        <v/>
      </c>
      <c r="K7453" s="6" t="str">
        <f aca="false">IF($H7453="","",DATE(YEAR($H7453),MONTH($H7453),1))</f>
        <v/>
      </c>
      <c r="L7453" s="0" t="str">
        <f aca="false">IF($A7453="","",INDEX(CARTAO_COMPRAS!$K:$K,INT((ROW()-2)/20)+2))</f>
        <v/>
      </c>
      <c r="M7453" s="0" t="str">
        <f aca="false">IF($A7453="","","Compra no cartão")</f>
        <v/>
      </c>
    </row>
    <row r="7454" customFormat="false" ht="13.5" hidden="false" customHeight="false" outlineLevel="0" collapsed="false">
      <c r="A7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4" s="0" t="str">
        <f aca="false">IF($A7454="","",INDEX(CARTAO_COMPRAS!$C:$C,INT((ROW()-2)/20)+2))</f>
        <v/>
      </c>
      <c r="C7454" s="0" t="str">
        <f aca="false">IF($A7454="","",INDEX(CARTAO_COMPRAS!$D:$D,INT((ROW()-2)/20)+2))</f>
        <v/>
      </c>
      <c r="D7454" s="0" t="str">
        <f aca="false">IF($A7454="","",INDEX(CARTAO_COMPRAS!$E:$E,INT((ROW()-2)/20)+2))</f>
        <v/>
      </c>
      <c r="E7454" s="0" t="str">
        <f aca="false">IF($A7454="","",INDEX(CARTAO_COMPRAS!$H:$H,INT((ROW()-2)/20)+2)+MOD(ROW()-2,20))</f>
        <v/>
      </c>
      <c r="F7454" s="0" t="str">
        <f aca="false">IF($A7454="","",INDEX(CARTAO_COMPRAS!$G:$G,INT((ROW()-2)/20)+2))</f>
        <v/>
      </c>
      <c r="G7454" s="5" t="str">
        <f aca="false">IF($A7454="","",INDEX(CARTAO_COMPRAS!$I:$I,INT((ROW()-2)/20)+2))</f>
        <v/>
      </c>
      <c r="H7454" s="4" t="str">
        <f aca="false">IF($A7454="","",EDATE(INDEX(CARTAO_COMPRAS!$J:$J,INT((ROW()-2)/20)+2),MOD(ROW()-2,20)))</f>
        <v/>
      </c>
      <c r="I7454" s="4" t="str">
        <f aca="false">IF($H7454="","",$H7454-WEEKDAY($H7454,2)+1)</f>
        <v/>
      </c>
      <c r="J7454" s="4" t="str">
        <f aca="false">IF($I7454="","",$I7454+6)</f>
        <v/>
      </c>
      <c r="K7454" s="6" t="str">
        <f aca="false">IF($H7454="","",DATE(YEAR($H7454),MONTH($H7454),1))</f>
        <v/>
      </c>
      <c r="L7454" s="0" t="str">
        <f aca="false">IF($A7454="","",INDEX(CARTAO_COMPRAS!$K:$K,INT((ROW()-2)/20)+2))</f>
        <v/>
      </c>
      <c r="M7454" s="0" t="str">
        <f aca="false">IF($A7454="","","Compra no cartão")</f>
        <v/>
      </c>
    </row>
    <row r="7455" customFormat="false" ht="13.5" hidden="false" customHeight="false" outlineLevel="0" collapsed="false">
      <c r="A7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5" s="0" t="str">
        <f aca="false">IF($A7455="","",INDEX(CARTAO_COMPRAS!$C:$C,INT((ROW()-2)/20)+2))</f>
        <v/>
      </c>
      <c r="C7455" s="0" t="str">
        <f aca="false">IF($A7455="","",INDEX(CARTAO_COMPRAS!$D:$D,INT((ROW()-2)/20)+2))</f>
        <v/>
      </c>
      <c r="D7455" s="0" t="str">
        <f aca="false">IF($A7455="","",INDEX(CARTAO_COMPRAS!$E:$E,INT((ROW()-2)/20)+2))</f>
        <v/>
      </c>
      <c r="E7455" s="0" t="str">
        <f aca="false">IF($A7455="","",INDEX(CARTAO_COMPRAS!$H:$H,INT((ROW()-2)/20)+2)+MOD(ROW()-2,20))</f>
        <v/>
      </c>
      <c r="F7455" s="0" t="str">
        <f aca="false">IF($A7455="","",INDEX(CARTAO_COMPRAS!$G:$G,INT((ROW()-2)/20)+2))</f>
        <v/>
      </c>
      <c r="G7455" s="5" t="str">
        <f aca="false">IF($A7455="","",INDEX(CARTAO_COMPRAS!$I:$I,INT((ROW()-2)/20)+2))</f>
        <v/>
      </c>
      <c r="H7455" s="4" t="str">
        <f aca="false">IF($A7455="","",EDATE(INDEX(CARTAO_COMPRAS!$J:$J,INT((ROW()-2)/20)+2),MOD(ROW()-2,20)))</f>
        <v/>
      </c>
      <c r="I7455" s="4" t="str">
        <f aca="false">IF($H7455="","",$H7455-WEEKDAY($H7455,2)+1)</f>
        <v/>
      </c>
      <c r="J7455" s="4" t="str">
        <f aca="false">IF($I7455="","",$I7455+6)</f>
        <v/>
      </c>
      <c r="K7455" s="6" t="str">
        <f aca="false">IF($H7455="","",DATE(YEAR($H7455),MONTH($H7455),1))</f>
        <v/>
      </c>
      <c r="L7455" s="0" t="str">
        <f aca="false">IF($A7455="","",INDEX(CARTAO_COMPRAS!$K:$K,INT((ROW()-2)/20)+2))</f>
        <v/>
      </c>
      <c r="M7455" s="0" t="str">
        <f aca="false">IF($A7455="","","Compra no cartão")</f>
        <v/>
      </c>
    </row>
    <row r="7456" customFormat="false" ht="13.5" hidden="false" customHeight="false" outlineLevel="0" collapsed="false">
      <c r="A7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6" s="0" t="str">
        <f aca="false">IF($A7456="","",INDEX(CARTAO_COMPRAS!$C:$C,INT((ROW()-2)/20)+2))</f>
        <v/>
      </c>
      <c r="C7456" s="0" t="str">
        <f aca="false">IF($A7456="","",INDEX(CARTAO_COMPRAS!$D:$D,INT((ROW()-2)/20)+2))</f>
        <v/>
      </c>
      <c r="D7456" s="0" t="str">
        <f aca="false">IF($A7456="","",INDEX(CARTAO_COMPRAS!$E:$E,INT((ROW()-2)/20)+2))</f>
        <v/>
      </c>
      <c r="E7456" s="0" t="str">
        <f aca="false">IF($A7456="","",INDEX(CARTAO_COMPRAS!$H:$H,INT((ROW()-2)/20)+2)+MOD(ROW()-2,20))</f>
        <v/>
      </c>
      <c r="F7456" s="0" t="str">
        <f aca="false">IF($A7456="","",INDEX(CARTAO_COMPRAS!$G:$G,INT((ROW()-2)/20)+2))</f>
        <v/>
      </c>
      <c r="G7456" s="5" t="str">
        <f aca="false">IF($A7456="","",INDEX(CARTAO_COMPRAS!$I:$I,INT((ROW()-2)/20)+2))</f>
        <v/>
      </c>
      <c r="H7456" s="4" t="str">
        <f aca="false">IF($A7456="","",EDATE(INDEX(CARTAO_COMPRAS!$J:$J,INT((ROW()-2)/20)+2),MOD(ROW()-2,20)))</f>
        <v/>
      </c>
      <c r="I7456" s="4" t="str">
        <f aca="false">IF($H7456="","",$H7456-WEEKDAY($H7456,2)+1)</f>
        <v/>
      </c>
      <c r="J7456" s="4" t="str">
        <f aca="false">IF($I7456="","",$I7456+6)</f>
        <v/>
      </c>
      <c r="K7456" s="6" t="str">
        <f aca="false">IF($H7456="","",DATE(YEAR($H7456),MONTH($H7456),1))</f>
        <v/>
      </c>
      <c r="L7456" s="0" t="str">
        <f aca="false">IF($A7456="","",INDEX(CARTAO_COMPRAS!$K:$K,INT((ROW()-2)/20)+2))</f>
        <v/>
      </c>
      <c r="M7456" s="0" t="str">
        <f aca="false">IF($A7456="","","Compra no cartão")</f>
        <v/>
      </c>
    </row>
    <row r="7457" customFormat="false" ht="13.5" hidden="false" customHeight="false" outlineLevel="0" collapsed="false">
      <c r="A7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7" s="0" t="str">
        <f aca="false">IF($A7457="","",INDEX(CARTAO_COMPRAS!$C:$C,INT((ROW()-2)/20)+2))</f>
        <v/>
      </c>
      <c r="C7457" s="0" t="str">
        <f aca="false">IF($A7457="","",INDEX(CARTAO_COMPRAS!$D:$D,INT((ROW()-2)/20)+2))</f>
        <v/>
      </c>
      <c r="D7457" s="0" t="str">
        <f aca="false">IF($A7457="","",INDEX(CARTAO_COMPRAS!$E:$E,INT((ROW()-2)/20)+2))</f>
        <v/>
      </c>
      <c r="E7457" s="0" t="str">
        <f aca="false">IF($A7457="","",INDEX(CARTAO_COMPRAS!$H:$H,INT((ROW()-2)/20)+2)+MOD(ROW()-2,20))</f>
        <v/>
      </c>
      <c r="F7457" s="0" t="str">
        <f aca="false">IF($A7457="","",INDEX(CARTAO_COMPRAS!$G:$G,INT((ROW()-2)/20)+2))</f>
        <v/>
      </c>
      <c r="G7457" s="5" t="str">
        <f aca="false">IF($A7457="","",INDEX(CARTAO_COMPRAS!$I:$I,INT((ROW()-2)/20)+2))</f>
        <v/>
      </c>
      <c r="H7457" s="4" t="str">
        <f aca="false">IF($A7457="","",EDATE(INDEX(CARTAO_COMPRAS!$J:$J,INT((ROW()-2)/20)+2),MOD(ROW()-2,20)))</f>
        <v/>
      </c>
      <c r="I7457" s="4" t="str">
        <f aca="false">IF($H7457="","",$H7457-WEEKDAY($H7457,2)+1)</f>
        <v/>
      </c>
      <c r="J7457" s="4" t="str">
        <f aca="false">IF($I7457="","",$I7457+6)</f>
        <v/>
      </c>
      <c r="K7457" s="6" t="str">
        <f aca="false">IF($H7457="","",DATE(YEAR($H7457),MONTH($H7457),1))</f>
        <v/>
      </c>
      <c r="L7457" s="0" t="str">
        <f aca="false">IF($A7457="","",INDEX(CARTAO_COMPRAS!$K:$K,INT((ROW()-2)/20)+2))</f>
        <v/>
      </c>
      <c r="M7457" s="0" t="str">
        <f aca="false">IF($A7457="","","Compra no cartão")</f>
        <v/>
      </c>
    </row>
    <row r="7458" customFormat="false" ht="13.5" hidden="false" customHeight="false" outlineLevel="0" collapsed="false">
      <c r="A7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8" s="0" t="str">
        <f aca="false">IF($A7458="","",INDEX(CARTAO_COMPRAS!$C:$C,INT((ROW()-2)/20)+2))</f>
        <v/>
      </c>
      <c r="C7458" s="0" t="str">
        <f aca="false">IF($A7458="","",INDEX(CARTAO_COMPRAS!$D:$D,INT((ROW()-2)/20)+2))</f>
        <v/>
      </c>
      <c r="D7458" s="0" t="str">
        <f aca="false">IF($A7458="","",INDEX(CARTAO_COMPRAS!$E:$E,INT((ROW()-2)/20)+2))</f>
        <v/>
      </c>
      <c r="E7458" s="0" t="str">
        <f aca="false">IF($A7458="","",INDEX(CARTAO_COMPRAS!$H:$H,INT((ROW()-2)/20)+2)+MOD(ROW()-2,20))</f>
        <v/>
      </c>
      <c r="F7458" s="0" t="str">
        <f aca="false">IF($A7458="","",INDEX(CARTAO_COMPRAS!$G:$G,INT((ROW()-2)/20)+2))</f>
        <v/>
      </c>
      <c r="G7458" s="5" t="str">
        <f aca="false">IF($A7458="","",INDEX(CARTAO_COMPRAS!$I:$I,INT((ROW()-2)/20)+2))</f>
        <v/>
      </c>
      <c r="H7458" s="4" t="str">
        <f aca="false">IF($A7458="","",EDATE(INDEX(CARTAO_COMPRAS!$J:$J,INT((ROW()-2)/20)+2),MOD(ROW()-2,20)))</f>
        <v/>
      </c>
      <c r="I7458" s="4" t="str">
        <f aca="false">IF($H7458="","",$H7458-WEEKDAY($H7458,2)+1)</f>
        <v/>
      </c>
      <c r="J7458" s="4" t="str">
        <f aca="false">IF($I7458="","",$I7458+6)</f>
        <v/>
      </c>
      <c r="K7458" s="6" t="str">
        <f aca="false">IF($H7458="","",DATE(YEAR($H7458),MONTH($H7458),1))</f>
        <v/>
      </c>
      <c r="L7458" s="0" t="str">
        <f aca="false">IF($A7458="","",INDEX(CARTAO_COMPRAS!$K:$K,INT((ROW()-2)/20)+2))</f>
        <v/>
      </c>
      <c r="M7458" s="0" t="str">
        <f aca="false">IF($A7458="","","Compra no cartão")</f>
        <v/>
      </c>
    </row>
    <row r="7459" customFormat="false" ht="13.5" hidden="false" customHeight="false" outlineLevel="0" collapsed="false">
      <c r="A7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59" s="0" t="str">
        <f aca="false">IF($A7459="","",INDEX(CARTAO_COMPRAS!$C:$C,INT((ROW()-2)/20)+2))</f>
        <v/>
      </c>
      <c r="C7459" s="0" t="str">
        <f aca="false">IF($A7459="","",INDEX(CARTAO_COMPRAS!$D:$D,INT((ROW()-2)/20)+2))</f>
        <v/>
      </c>
      <c r="D7459" s="0" t="str">
        <f aca="false">IF($A7459="","",INDEX(CARTAO_COMPRAS!$E:$E,INT((ROW()-2)/20)+2))</f>
        <v/>
      </c>
      <c r="E7459" s="0" t="str">
        <f aca="false">IF($A7459="","",INDEX(CARTAO_COMPRAS!$H:$H,INT((ROW()-2)/20)+2)+MOD(ROW()-2,20))</f>
        <v/>
      </c>
      <c r="F7459" s="0" t="str">
        <f aca="false">IF($A7459="","",INDEX(CARTAO_COMPRAS!$G:$G,INT((ROW()-2)/20)+2))</f>
        <v/>
      </c>
      <c r="G7459" s="5" t="str">
        <f aca="false">IF($A7459="","",INDEX(CARTAO_COMPRAS!$I:$I,INT((ROW()-2)/20)+2))</f>
        <v/>
      </c>
      <c r="H7459" s="4" t="str">
        <f aca="false">IF($A7459="","",EDATE(INDEX(CARTAO_COMPRAS!$J:$J,INT((ROW()-2)/20)+2),MOD(ROW()-2,20)))</f>
        <v/>
      </c>
      <c r="I7459" s="4" t="str">
        <f aca="false">IF($H7459="","",$H7459-WEEKDAY($H7459,2)+1)</f>
        <v/>
      </c>
      <c r="J7459" s="4" t="str">
        <f aca="false">IF($I7459="","",$I7459+6)</f>
        <v/>
      </c>
      <c r="K7459" s="6" t="str">
        <f aca="false">IF($H7459="","",DATE(YEAR($H7459),MONTH($H7459),1))</f>
        <v/>
      </c>
      <c r="L7459" s="0" t="str">
        <f aca="false">IF($A7459="","",INDEX(CARTAO_COMPRAS!$K:$K,INT((ROW()-2)/20)+2))</f>
        <v/>
      </c>
      <c r="M7459" s="0" t="str">
        <f aca="false">IF($A7459="","","Compra no cartão")</f>
        <v/>
      </c>
    </row>
    <row r="7460" customFormat="false" ht="13.5" hidden="false" customHeight="false" outlineLevel="0" collapsed="false">
      <c r="A7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0" s="0" t="str">
        <f aca="false">IF($A7460="","",INDEX(CARTAO_COMPRAS!$C:$C,INT((ROW()-2)/20)+2))</f>
        <v/>
      </c>
      <c r="C7460" s="0" t="str">
        <f aca="false">IF($A7460="","",INDEX(CARTAO_COMPRAS!$D:$D,INT((ROW()-2)/20)+2))</f>
        <v/>
      </c>
      <c r="D7460" s="0" t="str">
        <f aca="false">IF($A7460="","",INDEX(CARTAO_COMPRAS!$E:$E,INT((ROW()-2)/20)+2))</f>
        <v/>
      </c>
      <c r="E7460" s="0" t="str">
        <f aca="false">IF($A7460="","",INDEX(CARTAO_COMPRAS!$H:$H,INT((ROW()-2)/20)+2)+MOD(ROW()-2,20))</f>
        <v/>
      </c>
      <c r="F7460" s="0" t="str">
        <f aca="false">IF($A7460="","",INDEX(CARTAO_COMPRAS!$G:$G,INT((ROW()-2)/20)+2))</f>
        <v/>
      </c>
      <c r="G7460" s="5" t="str">
        <f aca="false">IF($A7460="","",INDEX(CARTAO_COMPRAS!$I:$I,INT((ROW()-2)/20)+2))</f>
        <v/>
      </c>
      <c r="H7460" s="4" t="str">
        <f aca="false">IF($A7460="","",EDATE(INDEX(CARTAO_COMPRAS!$J:$J,INT((ROW()-2)/20)+2),MOD(ROW()-2,20)))</f>
        <v/>
      </c>
      <c r="I7460" s="4" t="str">
        <f aca="false">IF($H7460="","",$H7460-WEEKDAY($H7460,2)+1)</f>
        <v/>
      </c>
      <c r="J7460" s="4" t="str">
        <f aca="false">IF($I7460="","",$I7460+6)</f>
        <v/>
      </c>
      <c r="K7460" s="6" t="str">
        <f aca="false">IF($H7460="","",DATE(YEAR($H7460),MONTH($H7460),1))</f>
        <v/>
      </c>
      <c r="L7460" s="0" t="str">
        <f aca="false">IF($A7460="","",INDEX(CARTAO_COMPRAS!$K:$K,INT((ROW()-2)/20)+2))</f>
        <v/>
      </c>
      <c r="M7460" s="0" t="str">
        <f aca="false">IF($A7460="","","Compra no cartão")</f>
        <v/>
      </c>
    </row>
    <row r="7461" customFormat="false" ht="13.5" hidden="false" customHeight="false" outlineLevel="0" collapsed="false">
      <c r="A7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1" s="0" t="str">
        <f aca="false">IF($A7461="","",INDEX(CARTAO_COMPRAS!$C:$C,INT((ROW()-2)/20)+2))</f>
        <v/>
      </c>
      <c r="C7461" s="0" t="str">
        <f aca="false">IF($A7461="","",INDEX(CARTAO_COMPRAS!$D:$D,INT((ROW()-2)/20)+2))</f>
        <v/>
      </c>
      <c r="D7461" s="0" t="str">
        <f aca="false">IF($A7461="","",INDEX(CARTAO_COMPRAS!$E:$E,INT((ROW()-2)/20)+2))</f>
        <v/>
      </c>
      <c r="E7461" s="0" t="str">
        <f aca="false">IF($A7461="","",INDEX(CARTAO_COMPRAS!$H:$H,INT((ROW()-2)/20)+2)+MOD(ROW()-2,20))</f>
        <v/>
      </c>
      <c r="F7461" s="0" t="str">
        <f aca="false">IF($A7461="","",INDEX(CARTAO_COMPRAS!$G:$G,INT((ROW()-2)/20)+2))</f>
        <v/>
      </c>
      <c r="G7461" s="5" t="str">
        <f aca="false">IF($A7461="","",INDEX(CARTAO_COMPRAS!$I:$I,INT((ROW()-2)/20)+2))</f>
        <v/>
      </c>
      <c r="H7461" s="4" t="str">
        <f aca="false">IF($A7461="","",EDATE(INDEX(CARTAO_COMPRAS!$J:$J,INT((ROW()-2)/20)+2),MOD(ROW()-2,20)))</f>
        <v/>
      </c>
      <c r="I7461" s="4" t="str">
        <f aca="false">IF($H7461="","",$H7461-WEEKDAY($H7461,2)+1)</f>
        <v/>
      </c>
      <c r="J7461" s="4" t="str">
        <f aca="false">IF($I7461="","",$I7461+6)</f>
        <v/>
      </c>
      <c r="K7461" s="6" t="str">
        <f aca="false">IF($H7461="","",DATE(YEAR($H7461),MONTH($H7461),1))</f>
        <v/>
      </c>
      <c r="L7461" s="0" t="str">
        <f aca="false">IF($A7461="","",INDEX(CARTAO_COMPRAS!$K:$K,INT((ROW()-2)/20)+2))</f>
        <v/>
      </c>
      <c r="M7461" s="0" t="str">
        <f aca="false">IF($A7461="","","Compra no cartão")</f>
        <v/>
      </c>
    </row>
    <row r="7462" customFormat="false" ht="13.5" hidden="false" customHeight="false" outlineLevel="0" collapsed="false">
      <c r="A74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2" s="0" t="str">
        <f aca="false">IF($A7462="","",INDEX(CARTAO_COMPRAS!$C:$C,INT((ROW()-2)/20)+2))</f>
        <v/>
      </c>
      <c r="C7462" s="0" t="str">
        <f aca="false">IF($A7462="","",INDEX(CARTAO_COMPRAS!$D:$D,INT((ROW()-2)/20)+2))</f>
        <v/>
      </c>
      <c r="D7462" s="0" t="str">
        <f aca="false">IF($A7462="","",INDEX(CARTAO_COMPRAS!$E:$E,INT((ROW()-2)/20)+2))</f>
        <v/>
      </c>
      <c r="E7462" s="0" t="str">
        <f aca="false">IF($A7462="","",INDEX(CARTAO_COMPRAS!$H:$H,INT((ROW()-2)/20)+2)+MOD(ROW()-2,20))</f>
        <v/>
      </c>
      <c r="F7462" s="0" t="str">
        <f aca="false">IF($A7462="","",INDEX(CARTAO_COMPRAS!$G:$G,INT((ROW()-2)/20)+2))</f>
        <v/>
      </c>
      <c r="G7462" s="5" t="str">
        <f aca="false">IF($A7462="","",INDEX(CARTAO_COMPRAS!$I:$I,INT((ROW()-2)/20)+2))</f>
        <v/>
      </c>
      <c r="H7462" s="4" t="str">
        <f aca="false">IF($A7462="","",EDATE(INDEX(CARTAO_COMPRAS!$J:$J,INT((ROW()-2)/20)+2),MOD(ROW()-2,20)))</f>
        <v/>
      </c>
      <c r="I7462" s="4" t="str">
        <f aca="false">IF($H7462="","",$H7462-WEEKDAY($H7462,2)+1)</f>
        <v/>
      </c>
      <c r="J7462" s="4" t="str">
        <f aca="false">IF($I7462="","",$I7462+6)</f>
        <v/>
      </c>
      <c r="K7462" s="6" t="str">
        <f aca="false">IF($H7462="","",DATE(YEAR($H7462),MONTH($H7462),1))</f>
        <v/>
      </c>
      <c r="L7462" s="0" t="str">
        <f aca="false">IF($A7462="","",INDEX(CARTAO_COMPRAS!$K:$K,INT((ROW()-2)/20)+2))</f>
        <v/>
      </c>
      <c r="M7462" s="0" t="str">
        <f aca="false">IF($A7462="","","Compra no cartão")</f>
        <v/>
      </c>
    </row>
    <row r="7463" customFormat="false" ht="13.5" hidden="false" customHeight="false" outlineLevel="0" collapsed="false">
      <c r="A7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3" s="0" t="str">
        <f aca="false">IF($A7463="","",INDEX(CARTAO_COMPRAS!$C:$C,INT((ROW()-2)/20)+2))</f>
        <v/>
      </c>
      <c r="C7463" s="0" t="str">
        <f aca="false">IF($A7463="","",INDEX(CARTAO_COMPRAS!$D:$D,INT((ROW()-2)/20)+2))</f>
        <v/>
      </c>
      <c r="D7463" s="0" t="str">
        <f aca="false">IF($A7463="","",INDEX(CARTAO_COMPRAS!$E:$E,INT((ROW()-2)/20)+2))</f>
        <v/>
      </c>
      <c r="E7463" s="0" t="str">
        <f aca="false">IF($A7463="","",INDEX(CARTAO_COMPRAS!$H:$H,INT((ROW()-2)/20)+2)+MOD(ROW()-2,20))</f>
        <v/>
      </c>
      <c r="F7463" s="0" t="str">
        <f aca="false">IF($A7463="","",INDEX(CARTAO_COMPRAS!$G:$G,INT((ROW()-2)/20)+2))</f>
        <v/>
      </c>
      <c r="G7463" s="5" t="str">
        <f aca="false">IF($A7463="","",INDEX(CARTAO_COMPRAS!$I:$I,INT((ROW()-2)/20)+2))</f>
        <v/>
      </c>
      <c r="H7463" s="4" t="str">
        <f aca="false">IF($A7463="","",EDATE(INDEX(CARTAO_COMPRAS!$J:$J,INT((ROW()-2)/20)+2),MOD(ROW()-2,20)))</f>
        <v/>
      </c>
      <c r="I7463" s="4" t="str">
        <f aca="false">IF($H7463="","",$H7463-WEEKDAY($H7463,2)+1)</f>
        <v/>
      </c>
      <c r="J7463" s="4" t="str">
        <f aca="false">IF($I7463="","",$I7463+6)</f>
        <v/>
      </c>
      <c r="K7463" s="6" t="str">
        <f aca="false">IF($H7463="","",DATE(YEAR($H7463),MONTH($H7463),1))</f>
        <v/>
      </c>
      <c r="L7463" s="0" t="str">
        <f aca="false">IF($A7463="","",INDEX(CARTAO_COMPRAS!$K:$K,INT((ROW()-2)/20)+2))</f>
        <v/>
      </c>
      <c r="M7463" s="0" t="str">
        <f aca="false">IF($A7463="","","Compra no cartão")</f>
        <v/>
      </c>
    </row>
    <row r="7464" customFormat="false" ht="13.5" hidden="false" customHeight="false" outlineLevel="0" collapsed="false">
      <c r="A7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4" s="0" t="str">
        <f aca="false">IF($A7464="","",INDEX(CARTAO_COMPRAS!$C:$C,INT((ROW()-2)/20)+2))</f>
        <v/>
      </c>
      <c r="C7464" s="0" t="str">
        <f aca="false">IF($A7464="","",INDEX(CARTAO_COMPRAS!$D:$D,INT((ROW()-2)/20)+2))</f>
        <v/>
      </c>
      <c r="D7464" s="0" t="str">
        <f aca="false">IF($A7464="","",INDEX(CARTAO_COMPRAS!$E:$E,INT((ROW()-2)/20)+2))</f>
        <v/>
      </c>
      <c r="E7464" s="0" t="str">
        <f aca="false">IF($A7464="","",INDEX(CARTAO_COMPRAS!$H:$H,INT((ROW()-2)/20)+2)+MOD(ROW()-2,20))</f>
        <v/>
      </c>
      <c r="F7464" s="0" t="str">
        <f aca="false">IF($A7464="","",INDEX(CARTAO_COMPRAS!$G:$G,INT((ROW()-2)/20)+2))</f>
        <v/>
      </c>
      <c r="G7464" s="5" t="str">
        <f aca="false">IF($A7464="","",INDEX(CARTAO_COMPRAS!$I:$I,INT((ROW()-2)/20)+2))</f>
        <v/>
      </c>
      <c r="H7464" s="4" t="str">
        <f aca="false">IF($A7464="","",EDATE(INDEX(CARTAO_COMPRAS!$J:$J,INT((ROW()-2)/20)+2),MOD(ROW()-2,20)))</f>
        <v/>
      </c>
      <c r="I7464" s="4" t="str">
        <f aca="false">IF($H7464="","",$H7464-WEEKDAY($H7464,2)+1)</f>
        <v/>
      </c>
      <c r="J7464" s="4" t="str">
        <f aca="false">IF($I7464="","",$I7464+6)</f>
        <v/>
      </c>
      <c r="K7464" s="6" t="str">
        <f aca="false">IF($H7464="","",DATE(YEAR($H7464),MONTH($H7464),1))</f>
        <v/>
      </c>
      <c r="L7464" s="0" t="str">
        <f aca="false">IF($A7464="","",INDEX(CARTAO_COMPRAS!$K:$K,INT((ROW()-2)/20)+2))</f>
        <v/>
      </c>
      <c r="M7464" s="0" t="str">
        <f aca="false">IF($A7464="","","Compra no cartão")</f>
        <v/>
      </c>
    </row>
    <row r="7465" customFormat="false" ht="13.5" hidden="false" customHeight="false" outlineLevel="0" collapsed="false">
      <c r="A7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5" s="0" t="str">
        <f aca="false">IF($A7465="","",INDEX(CARTAO_COMPRAS!$C:$C,INT((ROW()-2)/20)+2))</f>
        <v/>
      </c>
      <c r="C7465" s="0" t="str">
        <f aca="false">IF($A7465="","",INDEX(CARTAO_COMPRAS!$D:$D,INT((ROW()-2)/20)+2))</f>
        <v/>
      </c>
      <c r="D7465" s="0" t="str">
        <f aca="false">IF($A7465="","",INDEX(CARTAO_COMPRAS!$E:$E,INT((ROW()-2)/20)+2))</f>
        <v/>
      </c>
      <c r="E7465" s="0" t="str">
        <f aca="false">IF($A7465="","",INDEX(CARTAO_COMPRAS!$H:$H,INT((ROW()-2)/20)+2)+MOD(ROW()-2,20))</f>
        <v/>
      </c>
      <c r="F7465" s="0" t="str">
        <f aca="false">IF($A7465="","",INDEX(CARTAO_COMPRAS!$G:$G,INT((ROW()-2)/20)+2))</f>
        <v/>
      </c>
      <c r="G7465" s="5" t="str">
        <f aca="false">IF($A7465="","",INDEX(CARTAO_COMPRAS!$I:$I,INT((ROW()-2)/20)+2))</f>
        <v/>
      </c>
      <c r="H7465" s="4" t="str">
        <f aca="false">IF($A7465="","",EDATE(INDEX(CARTAO_COMPRAS!$J:$J,INT((ROW()-2)/20)+2),MOD(ROW()-2,20)))</f>
        <v/>
      </c>
      <c r="I7465" s="4" t="str">
        <f aca="false">IF($H7465="","",$H7465-WEEKDAY($H7465,2)+1)</f>
        <v/>
      </c>
      <c r="J7465" s="4" t="str">
        <f aca="false">IF($I7465="","",$I7465+6)</f>
        <v/>
      </c>
      <c r="K7465" s="6" t="str">
        <f aca="false">IF($H7465="","",DATE(YEAR($H7465),MONTH($H7465),1))</f>
        <v/>
      </c>
      <c r="L7465" s="0" t="str">
        <f aca="false">IF($A7465="","",INDEX(CARTAO_COMPRAS!$K:$K,INT((ROW()-2)/20)+2))</f>
        <v/>
      </c>
      <c r="M7465" s="0" t="str">
        <f aca="false">IF($A7465="","","Compra no cartão")</f>
        <v/>
      </c>
    </row>
    <row r="7466" customFormat="false" ht="13.5" hidden="false" customHeight="false" outlineLevel="0" collapsed="false">
      <c r="A7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6" s="0" t="str">
        <f aca="false">IF($A7466="","",INDEX(CARTAO_COMPRAS!$C:$C,INT((ROW()-2)/20)+2))</f>
        <v/>
      </c>
      <c r="C7466" s="0" t="str">
        <f aca="false">IF($A7466="","",INDEX(CARTAO_COMPRAS!$D:$D,INT((ROW()-2)/20)+2))</f>
        <v/>
      </c>
      <c r="D7466" s="0" t="str">
        <f aca="false">IF($A7466="","",INDEX(CARTAO_COMPRAS!$E:$E,INT((ROW()-2)/20)+2))</f>
        <v/>
      </c>
      <c r="E7466" s="0" t="str">
        <f aca="false">IF($A7466="","",INDEX(CARTAO_COMPRAS!$H:$H,INT((ROW()-2)/20)+2)+MOD(ROW()-2,20))</f>
        <v/>
      </c>
      <c r="F7466" s="0" t="str">
        <f aca="false">IF($A7466="","",INDEX(CARTAO_COMPRAS!$G:$G,INT((ROW()-2)/20)+2))</f>
        <v/>
      </c>
      <c r="G7466" s="5" t="str">
        <f aca="false">IF($A7466="","",INDEX(CARTAO_COMPRAS!$I:$I,INT((ROW()-2)/20)+2))</f>
        <v/>
      </c>
      <c r="H7466" s="4" t="str">
        <f aca="false">IF($A7466="","",EDATE(INDEX(CARTAO_COMPRAS!$J:$J,INT((ROW()-2)/20)+2),MOD(ROW()-2,20)))</f>
        <v/>
      </c>
      <c r="I7466" s="4" t="str">
        <f aca="false">IF($H7466="","",$H7466-WEEKDAY($H7466,2)+1)</f>
        <v/>
      </c>
      <c r="J7466" s="4" t="str">
        <f aca="false">IF($I7466="","",$I7466+6)</f>
        <v/>
      </c>
      <c r="K7466" s="6" t="str">
        <f aca="false">IF($H7466="","",DATE(YEAR($H7466),MONTH($H7466),1))</f>
        <v/>
      </c>
      <c r="L7466" s="0" t="str">
        <f aca="false">IF($A7466="","",INDEX(CARTAO_COMPRAS!$K:$K,INT((ROW()-2)/20)+2))</f>
        <v/>
      </c>
      <c r="M7466" s="0" t="str">
        <f aca="false">IF($A7466="","","Compra no cartão")</f>
        <v/>
      </c>
    </row>
    <row r="7467" customFormat="false" ht="13.5" hidden="false" customHeight="false" outlineLevel="0" collapsed="false">
      <c r="A7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7" s="0" t="str">
        <f aca="false">IF($A7467="","",INDEX(CARTAO_COMPRAS!$C:$C,INT((ROW()-2)/20)+2))</f>
        <v/>
      </c>
      <c r="C7467" s="0" t="str">
        <f aca="false">IF($A7467="","",INDEX(CARTAO_COMPRAS!$D:$D,INT((ROW()-2)/20)+2))</f>
        <v/>
      </c>
      <c r="D7467" s="0" t="str">
        <f aca="false">IF($A7467="","",INDEX(CARTAO_COMPRAS!$E:$E,INT((ROW()-2)/20)+2))</f>
        <v/>
      </c>
      <c r="E7467" s="0" t="str">
        <f aca="false">IF($A7467="","",INDEX(CARTAO_COMPRAS!$H:$H,INT((ROW()-2)/20)+2)+MOD(ROW()-2,20))</f>
        <v/>
      </c>
      <c r="F7467" s="0" t="str">
        <f aca="false">IF($A7467="","",INDEX(CARTAO_COMPRAS!$G:$G,INT((ROW()-2)/20)+2))</f>
        <v/>
      </c>
      <c r="G7467" s="5" t="str">
        <f aca="false">IF($A7467="","",INDEX(CARTAO_COMPRAS!$I:$I,INT((ROW()-2)/20)+2))</f>
        <v/>
      </c>
      <c r="H7467" s="4" t="str">
        <f aca="false">IF($A7467="","",EDATE(INDEX(CARTAO_COMPRAS!$J:$J,INT((ROW()-2)/20)+2),MOD(ROW()-2,20)))</f>
        <v/>
      </c>
      <c r="I7467" s="4" t="str">
        <f aca="false">IF($H7467="","",$H7467-WEEKDAY($H7467,2)+1)</f>
        <v/>
      </c>
      <c r="J7467" s="4" t="str">
        <f aca="false">IF($I7467="","",$I7467+6)</f>
        <v/>
      </c>
      <c r="K7467" s="6" t="str">
        <f aca="false">IF($H7467="","",DATE(YEAR($H7467),MONTH($H7467),1))</f>
        <v/>
      </c>
      <c r="L7467" s="0" t="str">
        <f aca="false">IF($A7467="","",INDEX(CARTAO_COMPRAS!$K:$K,INT((ROW()-2)/20)+2))</f>
        <v/>
      </c>
      <c r="M7467" s="0" t="str">
        <f aca="false">IF($A7467="","","Compra no cartão")</f>
        <v/>
      </c>
    </row>
    <row r="7468" customFormat="false" ht="13.5" hidden="false" customHeight="false" outlineLevel="0" collapsed="false">
      <c r="A7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8" s="0" t="str">
        <f aca="false">IF($A7468="","",INDEX(CARTAO_COMPRAS!$C:$C,INT((ROW()-2)/20)+2))</f>
        <v/>
      </c>
      <c r="C7468" s="0" t="str">
        <f aca="false">IF($A7468="","",INDEX(CARTAO_COMPRAS!$D:$D,INT((ROW()-2)/20)+2))</f>
        <v/>
      </c>
      <c r="D7468" s="0" t="str">
        <f aca="false">IF($A7468="","",INDEX(CARTAO_COMPRAS!$E:$E,INT((ROW()-2)/20)+2))</f>
        <v/>
      </c>
      <c r="E7468" s="0" t="str">
        <f aca="false">IF($A7468="","",INDEX(CARTAO_COMPRAS!$H:$H,INT((ROW()-2)/20)+2)+MOD(ROW()-2,20))</f>
        <v/>
      </c>
      <c r="F7468" s="0" t="str">
        <f aca="false">IF($A7468="","",INDEX(CARTAO_COMPRAS!$G:$G,INT((ROW()-2)/20)+2))</f>
        <v/>
      </c>
      <c r="G7468" s="5" t="str">
        <f aca="false">IF($A7468="","",INDEX(CARTAO_COMPRAS!$I:$I,INT((ROW()-2)/20)+2))</f>
        <v/>
      </c>
      <c r="H7468" s="4" t="str">
        <f aca="false">IF($A7468="","",EDATE(INDEX(CARTAO_COMPRAS!$J:$J,INT((ROW()-2)/20)+2),MOD(ROW()-2,20)))</f>
        <v/>
      </c>
      <c r="I7468" s="4" t="str">
        <f aca="false">IF($H7468="","",$H7468-WEEKDAY($H7468,2)+1)</f>
        <v/>
      </c>
      <c r="J7468" s="4" t="str">
        <f aca="false">IF($I7468="","",$I7468+6)</f>
        <v/>
      </c>
      <c r="K7468" s="6" t="str">
        <f aca="false">IF($H7468="","",DATE(YEAR($H7468),MONTH($H7468),1))</f>
        <v/>
      </c>
      <c r="L7468" s="0" t="str">
        <f aca="false">IF($A7468="","",INDEX(CARTAO_COMPRAS!$K:$K,INT((ROW()-2)/20)+2))</f>
        <v/>
      </c>
      <c r="M7468" s="0" t="str">
        <f aca="false">IF($A7468="","","Compra no cartão")</f>
        <v/>
      </c>
    </row>
    <row r="7469" customFormat="false" ht="13.5" hidden="false" customHeight="false" outlineLevel="0" collapsed="false">
      <c r="A7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69" s="0" t="str">
        <f aca="false">IF($A7469="","",INDEX(CARTAO_COMPRAS!$C:$C,INT((ROW()-2)/20)+2))</f>
        <v/>
      </c>
      <c r="C7469" s="0" t="str">
        <f aca="false">IF($A7469="","",INDEX(CARTAO_COMPRAS!$D:$D,INT((ROW()-2)/20)+2))</f>
        <v/>
      </c>
      <c r="D7469" s="0" t="str">
        <f aca="false">IF($A7469="","",INDEX(CARTAO_COMPRAS!$E:$E,INT((ROW()-2)/20)+2))</f>
        <v/>
      </c>
      <c r="E7469" s="0" t="str">
        <f aca="false">IF($A7469="","",INDEX(CARTAO_COMPRAS!$H:$H,INT((ROW()-2)/20)+2)+MOD(ROW()-2,20))</f>
        <v/>
      </c>
      <c r="F7469" s="0" t="str">
        <f aca="false">IF($A7469="","",INDEX(CARTAO_COMPRAS!$G:$G,INT((ROW()-2)/20)+2))</f>
        <v/>
      </c>
      <c r="G7469" s="5" t="str">
        <f aca="false">IF($A7469="","",INDEX(CARTAO_COMPRAS!$I:$I,INT((ROW()-2)/20)+2))</f>
        <v/>
      </c>
      <c r="H7469" s="4" t="str">
        <f aca="false">IF($A7469="","",EDATE(INDEX(CARTAO_COMPRAS!$J:$J,INT((ROW()-2)/20)+2),MOD(ROW()-2,20)))</f>
        <v/>
      </c>
      <c r="I7469" s="4" t="str">
        <f aca="false">IF($H7469="","",$H7469-WEEKDAY($H7469,2)+1)</f>
        <v/>
      </c>
      <c r="J7469" s="4" t="str">
        <f aca="false">IF($I7469="","",$I7469+6)</f>
        <v/>
      </c>
      <c r="K7469" s="6" t="str">
        <f aca="false">IF($H7469="","",DATE(YEAR($H7469),MONTH($H7469),1))</f>
        <v/>
      </c>
      <c r="L7469" s="0" t="str">
        <f aca="false">IF($A7469="","",INDEX(CARTAO_COMPRAS!$K:$K,INT((ROW()-2)/20)+2))</f>
        <v/>
      </c>
      <c r="M7469" s="0" t="str">
        <f aca="false">IF($A7469="","","Compra no cartão")</f>
        <v/>
      </c>
    </row>
    <row r="7470" customFormat="false" ht="13.5" hidden="false" customHeight="false" outlineLevel="0" collapsed="false">
      <c r="A7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0" s="0" t="str">
        <f aca="false">IF($A7470="","",INDEX(CARTAO_COMPRAS!$C:$C,INT((ROW()-2)/20)+2))</f>
        <v/>
      </c>
      <c r="C7470" s="0" t="str">
        <f aca="false">IF($A7470="","",INDEX(CARTAO_COMPRAS!$D:$D,INT((ROW()-2)/20)+2))</f>
        <v/>
      </c>
      <c r="D7470" s="0" t="str">
        <f aca="false">IF($A7470="","",INDEX(CARTAO_COMPRAS!$E:$E,INT((ROW()-2)/20)+2))</f>
        <v/>
      </c>
      <c r="E7470" s="0" t="str">
        <f aca="false">IF($A7470="","",INDEX(CARTAO_COMPRAS!$H:$H,INT((ROW()-2)/20)+2)+MOD(ROW()-2,20))</f>
        <v/>
      </c>
      <c r="F7470" s="0" t="str">
        <f aca="false">IF($A7470="","",INDEX(CARTAO_COMPRAS!$G:$G,INT((ROW()-2)/20)+2))</f>
        <v/>
      </c>
      <c r="G7470" s="5" t="str">
        <f aca="false">IF($A7470="","",INDEX(CARTAO_COMPRAS!$I:$I,INT((ROW()-2)/20)+2))</f>
        <v/>
      </c>
      <c r="H7470" s="4" t="str">
        <f aca="false">IF($A7470="","",EDATE(INDEX(CARTAO_COMPRAS!$J:$J,INT((ROW()-2)/20)+2),MOD(ROW()-2,20)))</f>
        <v/>
      </c>
      <c r="I7470" s="4" t="str">
        <f aca="false">IF($H7470="","",$H7470-WEEKDAY($H7470,2)+1)</f>
        <v/>
      </c>
      <c r="J7470" s="4" t="str">
        <f aca="false">IF($I7470="","",$I7470+6)</f>
        <v/>
      </c>
      <c r="K7470" s="6" t="str">
        <f aca="false">IF($H7470="","",DATE(YEAR($H7470),MONTH($H7470),1))</f>
        <v/>
      </c>
      <c r="L7470" s="0" t="str">
        <f aca="false">IF($A7470="","",INDEX(CARTAO_COMPRAS!$K:$K,INT((ROW()-2)/20)+2))</f>
        <v/>
      </c>
      <c r="M7470" s="0" t="str">
        <f aca="false">IF($A7470="","","Compra no cartão")</f>
        <v/>
      </c>
    </row>
    <row r="7471" customFormat="false" ht="13.5" hidden="false" customHeight="false" outlineLevel="0" collapsed="false">
      <c r="A7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1" s="0" t="str">
        <f aca="false">IF($A7471="","",INDEX(CARTAO_COMPRAS!$C:$C,INT((ROW()-2)/20)+2))</f>
        <v/>
      </c>
      <c r="C7471" s="0" t="str">
        <f aca="false">IF($A7471="","",INDEX(CARTAO_COMPRAS!$D:$D,INT((ROW()-2)/20)+2))</f>
        <v/>
      </c>
      <c r="D7471" s="0" t="str">
        <f aca="false">IF($A7471="","",INDEX(CARTAO_COMPRAS!$E:$E,INT((ROW()-2)/20)+2))</f>
        <v/>
      </c>
      <c r="E7471" s="0" t="str">
        <f aca="false">IF($A7471="","",INDEX(CARTAO_COMPRAS!$H:$H,INT((ROW()-2)/20)+2)+MOD(ROW()-2,20))</f>
        <v/>
      </c>
      <c r="F7471" s="0" t="str">
        <f aca="false">IF($A7471="","",INDEX(CARTAO_COMPRAS!$G:$G,INT((ROW()-2)/20)+2))</f>
        <v/>
      </c>
      <c r="G7471" s="5" t="str">
        <f aca="false">IF($A7471="","",INDEX(CARTAO_COMPRAS!$I:$I,INT((ROW()-2)/20)+2))</f>
        <v/>
      </c>
      <c r="H7471" s="4" t="str">
        <f aca="false">IF($A7471="","",EDATE(INDEX(CARTAO_COMPRAS!$J:$J,INT((ROW()-2)/20)+2),MOD(ROW()-2,20)))</f>
        <v/>
      </c>
      <c r="I7471" s="4" t="str">
        <f aca="false">IF($H7471="","",$H7471-WEEKDAY($H7471,2)+1)</f>
        <v/>
      </c>
      <c r="J7471" s="4" t="str">
        <f aca="false">IF($I7471="","",$I7471+6)</f>
        <v/>
      </c>
      <c r="K7471" s="6" t="str">
        <f aca="false">IF($H7471="","",DATE(YEAR($H7471),MONTH($H7471),1))</f>
        <v/>
      </c>
      <c r="L7471" s="0" t="str">
        <f aca="false">IF($A7471="","",INDEX(CARTAO_COMPRAS!$K:$K,INT((ROW()-2)/20)+2))</f>
        <v/>
      </c>
      <c r="M7471" s="0" t="str">
        <f aca="false">IF($A7471="","","Compra no cartão")</f>
        <v/>
      </c>
    </row>
    <row r="7472" customFormat="false" ht="13.5" hidden="false" customHeight="false" outlineLevel="0" collapsed="false">
      <c r="A7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2" s="0" t="str">
        <f aca="false">IF($A7472="","",INDEX(CARTAO_COMPRAS!$C:$C,INT((ROW()-2)/20)+2))</f>
        <v/>
      </c>
      <c r="C7472" s="0" t="str">
        <f aca="false">IF($A7472="","",INDEX(CARTAO_COMPRAS!$D:$D,INT((ROW()-2)/20)+2))</f>
        <v/>
      </c>
      <c r="D7472" s="0" t="str">
        <f aca="false">IF($A7472="","",INDEX(CARTAO_COMPRAS!$E:$E,INT((ROW()-2)/20)+2))</f>
        <v/>
      </c>
      <c r="E7472" s="0" t="str">
        <f aca="false">IF($A7472="","",INDEX(CARTAO_COMPRAS!$H:$H,INT((ROW()-2)/20)+2)+MOD(ROW()-2,20))</f>
        <v/>
      </c>
      <c r="F7472" s="0" t="str">
        <f aca="false">IF($A7472="","",INDEX(CARTAO_COMPRAS!$G:$G,INT((ROW()-2)/20)+2))</f>
        <v/>
      </c>
      <c r="G7472" s="5" t="str">
        <f aca="false">IF($A7472="","",INDEX(CARTAO_COMPRAS!$I:$I,INT((ROW()-2)/20)+2))</f>
        <v/>
      </c>
      <c r="H7472" s="4" t="str">
        <f aca="false">IF($A7472="","",EDATE(INDEX(CARTAO_COMPRAS!$J:$J,INT((ROW()-2)/20)+2),MOD(ROW()-2,20)))</f>
        <v/>
      </c>
      <c r="I7472" s="4" t="str">
        <f aca="false">IF($H7472="","",$H7472-WEEKDAY($H7472,2)+1)</f>
        <v/>
      </c>
      <c r="J7472" s="4" t="str">
        <f aca="false">IF($I7472="","",$I7472+6)</f>
        <v/>
      </c>
      <c r="K7472" s="6" t="str">
        <f aca="false">IF($H7472="","",DATE(YEAR($H7472),MONTH($H7472),1))</f>
        <v/>
      </c>
      <c r="L7472" s="0" t="str">
        <f aca="false">IF($A7472="","",INDEX(CARTAO_COMPRAS!$K:$K,INT((ROW()-2)/20)+2))</f>
        <v/>
      </c>
      <c r="M7472" s="0" t="str">
        <f aca="false">IF($A7472="","","Compra no cartão")</f>
        <v/>
      </c>
    </row>
    <row r="7473" customFormat="false" ht="13.5" hidden="false" customHeight="false" outlineLevel="0" collapsed="false">
      <c r="A7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3" s="0" t="str">
        <f aca="false">IF($A7473="","",INDEX(CARTAO_COMPRAS!$C:$C,INT((ROW()-2)/20)+2))</f>
        <v/>
      </c>
      <c r="C7473" s="0" t="str">
        <f aca="false">IF($A7473="","",INDEX(CARTAO_COMPRAS!$D:$D,INT((ROW()-2)/20)+2))</f>
        <v/>
      </c>
      <c r="D7473" s="0" t="str">
        <f aca="false">IF($A7473="","",INDEX(CARTAO_COMPRAS!$E:$E,INT((ROW()-2)/20)+2))</f>
        <v/>
      </c>
      <c r="E7473" s="0" t="str">
        <f aca="false">IF($A7473="","",INDEX(CARTAO_COMPRAS!$H:$H,INT((ROW()-2)/20)+2)+MOD(ROW()-2,20))</f>
        <v/>
      </c>
      <c r="F7473" s="0" t="str">
        <f aca="false">IF($A7473="","",INDEX(CARTAO_COMPRAS!$G:$G,INT((ROW()-2)/20)+2))</f>
        <v/>
      </c>
      <c r="G7473" s="5" t="str">
        <f aca="false">IF($A7473="","",INDEX(CARTAO_COMPRAS!$I:$I,INT((ROW()-2)/20)+2))</f>
        <v/>
      </c>
      <c r="H7473" s="4" t="str">
        <f aca="false">IF($A7473="","",EDATE(INDEX(CARTAO_COMPRAS!$J:$J,INT((ROW()-2)/20)+2),MOD(ROW()-2,20)))</f>
        <v/>
      </c>
      <c r="I7473" s="4" t="str">
        <f aca="false">IF($H7473="","",$H7473-WEEKDAY($H7473,2)+1)</f>
        <v/>
      </c>
      <c r="J7473" s="4" t="str">
        <f aca="false">IF($I7473="","",$I7473+6)</f>
        <v/>
      </c>
      <c r="K7473" s="6" t="str">
        <f aca="false">IF($H7473="","",DATE(YEAR($H7473),MONTH($H7473),1))</f>
        <v/>
      </c>
      <c r="L7473" s="0" t="str">
        <f aca="false">IF($A7473="","",INDEX(CARTAO_COMPRAS!$K:$K,INT((ROW()-2)/20)+2))</f>
        <v/>
      </c>
      <c r="M7473" s="0" t="str">
        <f aca="false">IF($A7473="","","Compra no cartão")</f>
        <v/>
      </c>
    </row>
    <row r="7474" customFormat="false" ht="13.5" hidden="false" customHeight="false" outlineLevel="0" collapsed="false">
      <c r="A7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4" s="0" t="str">
        <f aca="false">IF($A7474="","",INDEX(CARTAO_COMPRAS!$C:$C,INT((ROW()-2)/20)+2))</f>
        <v/>
      </c>
      <c r="C7474" s="0" t="str">
        <f aca="false">IF($A7474="","",INDEX(CARTAO_COMPRAS!$D:$D,INT((ROW()-2)/20)+2))</f>
        <v/>
      </c>
      <c r="D7474" s="0" t="str">
        <f aca="false">IF($A7474="","",INDEX(CARTAO_COMPRAS!$E:$E,INT((ROW()-2)/20)+2))</f>
        <v/>
      </c>
      <c r="E7474" s="0" t="str">
        <f aca="false">IF($A7474="","",INDEX(CARTAO_COMPRAS!$H:$H,INT((ROW()-2)/20)+2)+MOD(ROW()-2,20))</f>
        <v/>
      </c>
      <c r="F7474" s="0" t="str">
        <f aca="false">IF($A7474="","",INDEX(CARTAO_COMPRAS!$G:$G,INT((ROW()-2)/20)+2))</f>
        <v/>
      </c>
      <c r="G7474" s="5" t="str">
        <f aca="false">IF($A7474="","",INDEX(CARTAO_COMPRAS!$I:$I,INT((ROW()-2)/20)+2))</f>
        <v/>
      </c>
      <c r="H7474" s="4" t="str">
        <f aca="false">IF($A7474="","",EDATE(INDEX(CARTAO_COMPRAS!$J:$J,INT((ROW()-2)/20)+2),MOD(ROW()-2,20)))</f>
        <v/>
      </c>
      <c r="I7474" s="4" t="str">
        <f aca="false">IF($H7474="","",$H7474-WEEKDAY($H7474,2)+1)</f>
        <v/>
      </c>
      <c r="J7474" s="4" t="str">
        <f aca="false">IF($I7474="","",$I7474+6)</f>
        <v/>
      </c>
      <c r="K7474" s="6" t="str">
        <f aca="false">IF($H7474="","",DATE(YEAR($H7474),MONTH($H7474),1))</f>
        <v/>
      </c>
      <c r="L7474" s="0" t="str">
        <f aca="false">IF($A7474="","",INDEX(CARTAO_COMPRAS!$K:$K,INT((ROW()-2)/20)+2))</f>
        <v/>
      </c>
      <c r="M7474" s="0" t="str">
        <f aca="false">IF($A7474="","","Compra no cartão")</f>
        <v/>
      </c>
    </row>
    <row r="7475" customFormat="false" ht="13.5" hidden="false" customHeight="false" outlineLevel="0" collapsed="false">
      <c r="A7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5" s="0" t="str">
        <f aca="false">IF($A7475="","",INDEX(CARTAO_COMPRAS!$C:$C,INT((ROW()-2)/20)+2))</f>
        <v/>
      </c>
      <c r="C7475" s="0" t="str">
        <f aca="false">IF($A7475="","",INDEX(CARTAO_COMPRAS!$D:$D,INT((ROW()-2)/20)+2))</f>
        <v/>
      </c>
      <c r="D7475" s="0" t="str">
        <f aca="false">IF($A7475="","",INDEX(CARTAO_COMPRAS!$E:$E,INT((ROW()-2)/20)+2))</f>
        <v/>
      </c>
      <c r="E7475" s="0" t="str">
        <f aca="false">IF($A7475="","",INDEX(CARTAO_COMPRAS!$H:$H,INT((ROW()-2)/20)+2)+MOD(ROW()-2,20))</f>
        <v/>
      </c>
      <c r="F7475" s="0" t="str">
        <f aca="false">IF($A7475="","",INDEX(CARTAO_COMPRAS!$G:$G,INT((ROW()-2)/20)+2))</f>
        <v/>
      </c>
      <c r="G7475" s="5" t="str">
        <f aca="false">IF($A7475="","",INDEX(CARTAO_COMPRAS!$I:$I,INT((ROW()-2)/20)+2))</f>
        <v/>
      </c>
      <c r="H7475" s="4" t="str">
        <f aca="false">IF($A7475="","",EDATE(INDEX(CARTAO_COMPRAS!$J:$J,INT((ROW()-2)/20)+2),MOD(ROW()-2,20)))</f>
        <v/>
      </c>
      <c r="I7475" s="4" t="str">
        <f aca="false">IF($H7475="","",$H7475-WEEKDAY($H7475,2)+1)</f>
        <v/>
      </c>
      <c r="J7475" s="4" t="str">
        <f aca="false">IF($I7475="","",$I7475+6)</f>
        <v/>
      </c>
      <c r="K7475" s="6" t="str">
        <f aca="false">IF($H7475="","",DATE(YEAR($H7475),MONTH($H7475),1))</f>
        <v/>
      </c>
      <c r="L7475" s="0" t="str">
        <f aca="false">IF($A7475="","",INDEX(CARTAO_COMPRAS!$K:$K,INT((ROW()-2)/20)+2))</f>
        <v/>
      </c>
      <c r="M7475" s="0" t="str">
        <f aca="false">IF($A7475="","","Compra no cartão")</f>
        <v/>
      </c>
    </row>
    <row r="7476" customFormat="false" ht="13.5" hidden="false" customHeight="false" outlineLevel="0" collapsed="false">
      <c r="A7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6" s="0" t="str">
        <f aca="false">IF($A7476="","",INDEX(CARTAO_COMPRAS!$C:$C,INT((ROW()-2)/20)+2))</f>
        <v/>
      </c>
      <c r="C7476" s="0" t="str">
        <f aca="false">IF($A7476="","",INDEX(CARTAO_COMPRAS!$D:$D,INT((ROW()-2)/20)+2))</f>
        <v/>
      </c>
      <c r="D7476" s="0" t="str">
        <f aca="false">IF($A7476="","",INDEX(CARTAO_COMPRAS!$E:$E,INT((ROW()-2)/20)+2))</f>
        <v/>
      </c>
      <c r="E7476" s="0" t="str">
        <f aca="false">IF($A7476="","",INDEX(CARTAO_COMPRAS!$H:$H,INT((ROW()-2)/20)+2)+MOD(ROW()-2,20))</f>
        <v/>
      </c>
      <c r="F7476" s="0" t="str">
        <f aca="false">IF($A7476="","",INDEX(CARTAO_COMPRAS!$G:$G,INT((ROW()-2)/20)+2))</f>
        <v/>
      </c>
      <c r="G7476" s="5" t="str">
        <f aca="false">IF($A7476="","",INDEX(CARTAO_COMPRAS!$I:$I,INT((ROW()-2)/20)+2))</f>
        <v/>
      </c>
      <c r="H7476" s="4" t="str">
        <f aca="false">IF($A7476="","",EDATE(INDEX(CARTAO_COMPRAS!$J:$J,INT((ROW()-2)/20)+2),MOD(ROW()-2,20)))</f>
        <v/>
      </c>
      <c r="I7476" s="4" t="str">
        <f aca="false">IF($H7476="","",$H7476-WEEKDAY($H7476,2)+1)</f>
        <v/>
      </c>
      <c r="J7476" s="4" t="str">
        <f aca="false">IF($I7476="","",$I7476+6)</f>
        <v/>
      </c>
      <c r="K7476" s="6" t="str">
        <f aca="false">IF($H7476="","",DATE(YEAR($H7476),MONTH($H7476),1))</f>
        <v/>
      </c>
      <c r="L7476" s="0" t="str">
        <f aca="false">IF($A7476="","",INDEX(CARTAO_COMPRAS!$K:$K,INT((ROW()-2)/20)+2))</f>
        <v/>
      </c>
      <c r="M7476" s="0" t="str">
        <f aca="false">IF($A7476="","","Compra no cartão")</f>
        <v/>
      </c>
    </row>
    <row r="7477" customFormat="false" ht="13.5" hidden="false" customHeight="false" outlineLevel="0" collapsed="false">
      <c r="A7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7" s="0" t="str">
        <f aca="false">IF($A7477="","",INDEX(CARTAO_COMPRAS!$C:$C,INT((ROW()-2)/20)+2))</f>
        <v/>
      </c>
      <c r="C7477" s="0" t="str">
        <f aca="false">IF($A7477="","",INDEX(CARTAO_COMPRAS!$D:$D,INT((ROW()-2)/20)+2))</f>
        <v/>
      </c>
      <c r="D7477" s="0" t="str">
        <f aca="false">IF($A7477="","",INDEX(CARTAO_COMPRAS!$E:$E,INT((ROW()-2)/20)+2))</f>
        <v/>
      </c>
      <c r="E7477" s="0" t="str">
        <f aca="false">IF($A7477="","",INDEX(CARTAO_COMPRAS!$H:$H,INT((ROW()-2)/20)+2)+MOD(ROW()-2,20))</f>
        <v/>
      </c>
      <c r="F7477" s="0" t="str">
        <f aca="false">IF($A7477="","",INDEX(CARTAO_COMPRAS!$G:$G,INT((ROW()-2)/20)+2))</f>
        <v/>
      </c>
      <c r="G7477" s="5" t="str">
        <f aca="false">IF($A7477="","",INDEX(CARTAO_COMPRAS!$I:$I,INT((ROW()-2)/20)+2))</f>
        <v/>
      </c>
      <c r="H7477" s="4" t="str">
        <f aca="false">IF($A7477="","",EDATE(INDEX(CARTAO_COMPRAS!$J:$J,INT((ROW()-2)/20)+2),MOD(ROW()-2,20)))</f>
        <v/>
      </c>
      <c r="I7477" s="4" t="str">
        <f aca="false">IF($H7477="","",$H7477-WEEKDAY($H7477,2)+1)</f>
        <v/>
      </c>
      <c r="J7477" s="4" t="str">
        <f aca="false">IF($I7477="","",$I7477+6)</f>
        <v/>
      </c>
      <c r="K7477" s="6" t="str">
        <f aca="false">IF($H7477="","",DATE(YEAR($H7477),MONTH($H7477),1))</f>
        <v/>
      </c>
      <c r="L7477" s="0" t="str">
        <f aca="false">IF($A7477="","",INDEX(CARTAO_COMPRAS!$K:$K,INT((ROW()-2)/20)+2))</f>
        <v/>
      </c>
      <c r="M7477" s="0" t="str">
        <f aca="false">IF($A7477="","","Compra no cartão")</f>
        <v/>
      </c>
    </row>
    <row r="7478" customFormat="false" ht="13.5" hidden="false" customHeight="false" outlineLevel="0" collapsed="false">
      <c r="A7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8" s="0" t="str">
        <f aca="false">IF($A7478="","",INDEX(CARTAO_COMPRAS!$C:$C,INT((ROW()-2)/20)+2))</f>
        <v/>
      </c>
      <c r="C7478" s="0" t="str">
        <f aca="false">IF($A7478="","",INDEX(CARTAO_COMPRAS!$D:$D,INT((ROW()-2)/20)+2))</f>
        <v/>
      </c>
      <c r="D7478" s="0" t="str">
        <f aca="false">IF($A7478="","",INDEX(CARTAO_COMPRAS!$E:$E,INT((ROW()-2)/20)+2))</f>
        <v/>
      </c>
      <c r="E7478" s="0" t="str">
        <f aca="false">IF($A7478="","",INDEX(CARTAO_COMPRAS!$H:$H,INT((ROW()-2)/20)+2)+MOD(ROW()-2,20))</f>
        <v/>
      </c>
      <c r="F7478" s="0" t="str">
        <f aca="false">IF($A7478="","",INDEX(CARTAO_COMPRAS!$G:$G,INT((ROW()-2)/20)+2))</f>
        <v/>
      </c>
      <c r="G7478" s="5" t="str">
        <f aca="false">IF($A7478="","",INDEX(CARTAO_COMPRAS!$I:$I,INT((ROW()-2)/20)+2))</f>
        <v/>
      </c>
      <c r="H7478" s="4" t="str">
        <f aca="false">IF($A7478="","",EDATE(INDEX(CARTAO_COMPRAS!$J:$J,INT((ROW()-2)/20)+2),MOD(ROW()-2,20)))</f>
        <v/>
      </c>
      <c r="I7478" s="4" t="str">
        <f aca="false">IF($H7478="","",$H7478-WEEKDAY($H7478,2)+1)</f>
        <v/>
      </c>
      <c r="J7478" s="4" t="str">
        <f aca="false">IF($I7478="","",$I7478+6)</f>
        <v/>
      </c>
      <c r="K7478" s="6" t="str">
        <f aca="false">IF($H7478="","",DATE(YEAR($H7478),MONTH($H7478),1))</f>
        <v/>
      </c>
      <c r="L7478" s="0" t="str">
        <f aca="false">IF($A7478="","",INDEX(CARTAO_COMPRAS!$K:$K,INT((ROW()-2)/20)+2))</f>
        <v/>
      </c>
      <c r="M7478" s="0" t="str">
        <f aca="false">IF($A7478="","","Compra no cartão")</f>
        <v/>
      </c>
    </row>
    <row r="7479" customFormat="false" ht="13.5" hidden="false" customHeight="false" outlineLevel="0" collapsed="false">
      <c r="A7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79" s="0" t="str">
        <f aca="false">IF($A7479="","",INDEX(CARTAO_COMPRAS!$C:$C,INT((ROW()-2)/20)+2))</f>
        <v/>
      </c>
      <c r="C7479" s="0" t="str">
        <f aca="false">IF($A7479="","",INDEX(CARTAO_COMPRAS!$D:$D,INT((ROW()-2)/20)+2))</f>
        <v/>
      </c>
      <c r="D7479" s="0" t="str">
        <f aca="false">IF($A7479="","",INDEX(CARTAO_COMPRAS!$E:$E,INT((ROW()-2)/20)+2))</f>
        <v/>
      </c>
      <c r="E7479" s="0" t="str">
        <f aca="false">IF($A7479="","",INDEX(CARTAO_COMPRAS!$H:$H,INT((ROW()-2)/20)+2)+MOD(ROW()-2,20))</f>
        <v/>
      </c>
      <c r="F7479" s="0" t="str">
        <f aca="false">IF($A7479="","",INDEX(CARTAO_COMPRAS!$G:$G,INT((ROW()-2)/20)+2))</f>
        <v/>
      </c>
      <c r="G7479" s="5" t="str">
        <f aca="false">IF($A7479="","",INDEX(CARTAO_COMPRAS!$I:$I,INT((ROW()-2)/20)+2))</f>
        <v/>
      </c>
      <c r="H7479" s="4" t="str">
        <f aca="false">IF($A7479="","",EDATE(INDEX(CARTAO_COMPRAS!$J:$J,INT((ROW()-2)/20)+2),MOD(ROW()-2,20)))</f>
        <v/>
      </c>
      <c r="I7479" s="4" t="str">
        <f aca="false">IF($H7479="","",$H7479-WEEKDAY($H7479,2)+1)</f>
        <v/>
      </c>
      <c r="J7479" s="4" t="str">
        <f aca="false">IF($I7479="","",$I7479+6)</f>
        <v/>
      </c>
      <c r="K7479" s="6" t="str">
        <f aca="false">IF($H7479="","",DATE(YEAR($H7479),MONTH($H7479),1))</f>
        <v/>
      </c>
      <c r="L7479" s="0" t="str">
        <f aca="false">IF($A7479="","",INDEX(CARTAO_COMPRAS!$K:$K,INT((ROW()-2)/20)+2))</f>
        <v/>
      </c>
      <c r="M7479" s="0" t="str">
        <f aca="false">IF($A7479="","","Compra no cartão")</f>
        <v/>
      </c>
    </row>
    <row r="7480" customFormat="false" ht="13.5" hidden="false" customHeight="false" outlineLevel="0" collapsed="false">
      <c r="A7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0" s="0" t="str">
        <f aca="false">IF($A7480="","",INDEX(CARTAO_COMPRAS!$C:$C,INT((ROW()-2)/20)+2))</f>
        <v/>
      </c>
      <c r="C7480" s="0" t="str">
        <f aca="false">IF($A7480="","",INDEX(CARTAO_COMPRAS!$D:$D,INT((ROW()-2)/20)+2))</f>
        <v/>
      </c>
      <c r="D7480" s="0" t="str">
        <f aca="false">IF($A7480="","",INDEX(CARTAO_COMPRAS!$E:$E,INT((ROW()-2)/20)+2))</f>
        <v/>
      </c>
      <c r="E7480" s="0" t="str">
        <f aca="false">IF($A7480="","",INDEX(CARTAO_COMPRAS!$H:$H,INT((ROW()-2)/20)+2)+MOD(ROW()-2,20))</f>
        <v/>
      </c>
      <c r="F7480" s="0" t="str">
        <f aca="false">IF($A7480="","",INDEX(CARTAO_COMPRAS!$G:$G,INT((ROW()-2)/20)+2))</f>
        <v/>
      </c>
      <c r="G7480" s="5" t="str">
        <f aca="false">IF($A7480="","",INDEX(CARTAO_COMPRAS!$I:$I,INT((ROW()-2)/20)+2))</f>
        <v/>
      </c>
      <c r="H7480" s="4" t="str">
        <f aca="false">IF($A7480="","",EDATE(INDEX(CARTAO_COMPRAS!$J:$J,INT((ROW()-2)/20)+2),MOD(ROW()-2,20)))</f>
        <v/>
      </c>
      <c r="I7480" s="4" t="str">
        <f aca="false">IF($H7480="","",$H7480-WEEKDAY($H7480,2)+1)</f>
        <v/>
      </c>
      <c r="J7480" s="4" t="str">
        <f aca="false">IF($I7480="","",$I7480+6)</f>
        <v/>
      </c>
      <c r="K7480" s="6" t="str">
        <f aca="false">IF($H7480="","",DATE(YEAR($H7480),MONTH($H7480),1))</f>
        <v/>
      </c>
      <c r="L7480" s="0" t="str">
        <f aca="false">IF($A7480="","",INDEX(CARTAO_COMPRAS!$K:$K,INT((ROW()-2)/20)+2))</f>
        <v/>
      </c>
      <c r="M7480" s="0" t="str">
        <f aca="false">IF($A7480="","","Compra no cartão")</f>
        <v/>
      </c>
    </row>
    <row r="7481" customFormat="false" ht="13.5" hidden="false" customHeight="false" outlineLevel="0" collapsed="false">
      <c r="A7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1" s="0" t="str">
        <f aca="false">IF($A7481="","",INDEX(CARTAO_COMPRAS!$C:$C,INT((ROW()-2)/20)+2))</f>
        <v/>
      </c>
      <c r="C7481" s="0" t="str">
        <f aca="false">IF($A7481="","",INDEX(CARTAO_COMPRAS!$D:$D,INT((ROW()-2)/20)+2))</f>
        <v/>
      </c>
      <c r="D7481" s="0" t="str">
        <f aca="false">IF($A7481="","",INDEX(CARTAO_COMPRAS!$E:$E,INT((ROW()-2)/20)+2))</f>
        <v/>
      </c>
      <c r="E7481" s="0" t="str">
        <f aca="false">IF($A7481="","",INDEX(CARTAO_COMPRAS!$H:$H,INT((ROW()-2)/20)+2)+MOD(ROW()-2,20))</f>
        <v/>
      </c>
      <c r="F7481" s="0" t="str">
        <f aca="false">IF($A7481="","",INDEX(CARTAO_COMPRAS!$G:$G,INT((ROW()-2)/20)+2))</f>
        <v/>
      </c>
      <c r="G7481" s="5" t="str">
        <f aca="false">IF($A7481="","",INDEX(CARTAO_COMPRAS!$I:$I,INT((ROW()-2)/20)+2))</f>
        <v/>
      </c>
      <c r="H7481" s="4" t="str">
        <f aca="false">IF($A7481="","",EDATE(INDEX(CARTAO_COMPRAS!$J:$J,INT((ROW()-2)/20)+2),MOD(ROW()-2,20)))</f>
        <v/>
      </c>
      <c r="I7481" s="4" t="str">
        <f aca="false">IF($H7481="","",$H7481-WEEKDAY($H7481,2)+1)</f>
        <v/>
      </c>
      <c r="J7481" s="4" t="str">
        <f aca="false">IF($I7481="","",$I7481+6)</f>
        <v/>
      </c>
      <c r="K7481" s="6" t="str">
        <f aca="false">IF($H7481="","",DATE(YEAR($H7481),MONTH($H7481),1))</f>
        <v/>
      </c>
      <c r="L7481" s="0" t="str">
        <f aca="false">IF($A7481="","",INDEX(CARTAO_COMPRAS!$K:$K,INT((ROW()-2)/20)+2))</f>
        <v/>
      </c>
      <c r="M7481" s="0" t="str">
        <f aca="false">IF($A7481="","","Compra no cartão")</f>
        <v/>
      </c>
    </row>
    <row r="7482" customFormat="false" ht="13.5" hidden="false" customHeight="false" outlineLevel="0" collapsed="false">
      <c r="A74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2" s="0" t="str">
        <f aca="false">IF($A7482="","",INDEX(CARTAO_COMPRAS!$C:$C,INT((ROW()-2)/20)+2))</f>
        <v/>
      </c>
      <c r="C7482" s="0" t="str">
        <f aca="false">IF($A7482="","",INDEX(CARTAO_COMPRAS!$D:$D,INT((ROW()-2)/20)+2))</f>
        <v/>
      </c>
      <c r="D7482" s="0" t="str">
        <f aca="false">IF($A7482="","",INDEX(CARTAO_COMPRAS!$E:$E,INT((ROW()-2)/20)+2))</f>
        <v/>
      </c>
      <c r="E7482" s="0" t="str">
        <f aca="false">IF($A7482="","",INDEX(CARTAO_COMPRAS!$H:$H,INT((ROW()-2)/20)+2)+MOD(ROW()-2,20))</f>
        <v/>
      </c>
      <c r="F7482" s="0" t="str">
        <f aca="false">IF($A7482="","",INDEX(CARTAO_COMPRAS!$G:$G,INT((ROW()-2)/20)+2))</f>
        <v/>
      </c>
      <c r="G7482" s="5" t="str">
        <f aca="false">IF($A7482="","",INDEX(CARTAO_COMPRAS!$I:$I,INT((ROW()-2)/20)+2))</f>
        <v/>
      </c>
      <c r="H7482" s="4" t="str">
        <f aca="false">IF($A7482="","",EDATE(INDEX(CARTAO_COMPRAS!$J:$J,INT((ROW()-2)/20)+2),MOD(ROW()-2,20)))</f>
        <v/>
      </c>
      <c r="I7482" s="4" t="str">
        <f aca="false">IF($H7482="","",$H7482-WEEKDAY($H7482,2)+1)</f>
        <v/>
      </c>
      <c r="J7482" s="4" t="str">
        <f aca="false">IF($I7482="","",$I7482+6)</f>
        <v/>
      </c>
      <c r="K7482" s="6" t="str">
        <f aca="false">IF($H7482="","",DATE(YEAR($H7482),MONTH($H7482),1))</f>
        <v/>
      </c>
      <c r="L7482" s="0" t="str">
        <f aca="false">IF($A7482="","",INDEX(CARTAO_COMPRAS!$K:$K,INT((ROW()-2)/20)+2))</f>
        <v/>
      </c>
      <c r="M7482" s="0" t="str">
        <f aca="false">IF($A7482="","","Compra no cartão")</f>
        <v/>
      </c>
    </row>
    <row r="7483" customFormat="false" ht="13.5" hidden="false" customHeight="false" outlineLevel="0" collapsed="false">
      <c r="A7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3" s="0" t="str">
        <f aca="false">IF($A7483="","",INDEX(CARTAO_COMPRAS!$C:$C,INT((ROW()-2)/20)+2))</f>
        <v/>
      </c>
      <c r="C7483" s="0" t="str">
        <f aca="false">IF($A7483="","",INDEX(CARTAO_COMPRAS!$D:$D,INT((ROW()-2)/20)+2))</f>
        <v/>
      </c>
      <c r="D7483" s="0" t="str">
        <f aca="false">IF($A7483="","",INDEX(CARTAO_COMPRAS!$E:$E,INT((ROW()-2)/20)+2))</f>
        <v/>
      </c>
      <c r="E7483" s="0" t="str">
        <f aca="false">IF($A7483="","",INDEX(CARTAO_COMPRAS!$H:$H,INT((ROW()-2)/20)+2)+MOD(ROW()-2,20))</f>
        <v/>
      </c>
      <c r="F7483" s="0" t="str">
        <f aca="false">IF($A7483="","",INDEX(CARTAO_COMPRAS!$G:$G,INT((ROW()-2)/20)+2))</f>
        <v/>
      </c>
      <c r="G7483" s="5" t="str">
        <f aca="false">IF($A7483="","",INDEX(CARTAO_COMPRAS!$I:$I,INT((ROW()-2)/20)+2))</f>
        <v/>
      </c>
      <c r="H7483" s="4" t="str">
        <f aca="false">IF($A7483="","",EDATE(INDEX(CARTAO_COMPRAS!$J:$J,INT((ROW()-2)/20)+2),MOD(ROW()-2,20)))</f>
        <v/>
      </c>
      <c r="I7483" s="4" t="str">
        <f aca="false">IF($H7483="","",$H7483-WEEKDAY($H7483,2)+1)</f>
        <v/>
      </c>
      <c r="J7483" s="4" t="str">
        <f aca="false">IF($I7483="","",$I7483+6)</f>
        <v/>
      </c>
      <c r="K7483" s="6" t="str">
        <f aca="false">IF($H7483="","",DATE(YEAR($H7483),MONTH($H7483),1))</f>
        <v/>
      </c>
      <c r="L7483" s="0" t="str">
        <f aca="false">IF($A7483="","",INDEX(CARTAO_COMPRAS!$K:$K,INT((ROW()-2)/20)+2))</f>
        <v/>
      </c>
      <c r="M7483" s="0" t="str">
        <f aca="false">IF($A7483="","","Compra no cartão")</f>
        <v/>
      </c>
    </row>
    <row r="7484" customFormat="false" ht="13.5" hidden="false" customHeight="false" outlineLevel="0" collapsed="false">
      <c r="A7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4" s="0" t="str">
        <f aca="false">IF($A7484="","",INDEX(CARTAO_COMPRAS!$C:$C,INT((ROW()-2)/20)+2))</f>
        <v/>
      </c>
      <c r="C7484" s="0" t="str">
        <f aca="false">IF($A7484="","",INDEX(CARTAO_COMPRAS!$D:$D,INT((ROW()-2)/20)+2))</f>
        <v/>
      </c>
      <c r="D7484" s="0" t="str">
        <f aca="false">IF($A7484="","",INDEX(CARTAO_COMPRAS!$E:$E,INT((ROW()-2)/20)+2))</f>
        <v/>
      </c>
      <c r="E7484" s="0" t="str">
        <f aca="false">IF($A7484="","",INDEX(CARTAO_COMPRAS!$H:$H,INT((ROW()-2)/20)+2)+MOD(ROW()-2,20))</f>
        <v/>
      </c>
      <c r="F7484" s="0" t="str">
        <f aca="false">IF($A7484="","",INDEX(CARTAO_COMPRAS!$G:$G,INT((ROW()-2)/20)+2))</f>
        <v/>
      </c>
      <c r="G7484" s="5" t="str">
        <f aca="false">IF($A7484="","",INDEX(CARTAO_COMPRAS!$I:$I,INT((ROW()-2)/20)+2))</f>
        <v/>
      </c>
      <c r="H7484" s="4" t="str">
        <f aca="false">IF($A7484="","",EDATE(INDEX(CARTAO_COMPRAS!$J:$J,INT((ROW()-2)/20)+2),MOD(ROW()-2,20)))</f>
        <v/>
      </c>
      <c r="I7484" s="4" t="str">
        <f aca="false">IF($H7484="","",$H7484-WEEKDAY($H7484,2)+1)</f>
        <v/>
      </c>
      <c r="J7484" s="4" t="str">
        <f aca="false">IF($I7484="","",$I7484+6)</f>
        <v/>
      </c>
      <c r="K7484" s="6" t="str">
        <f aca="false">IF($H7484="","",DATE(YEAR($H7484),MONTH($H7484),1))</f>
        <v/>
      </c>
      <c r="L7484" s="0" t="str">
        <f aca="false">IF($A7484="","",INDEX(CARTAO_COMPRAS!$K:$K,INT((ROW()-2)/20)+2))</f>
        <v/>
      </c>
      <c r="M7484" s="0" t="str">
        <f aca="false">IF($A7484="","","Compra no cartão")</f>
        <v/>
      </c>
    </row>
    <row r="7485" customFormat="false" ht="13.5" hidden="false" customHeight="false" outlineLevel="0" collapsed="false">
      <c r="A7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5" s="0" t="str">
        <f aca="false">IF($A7485="","",INDEX(CARTAO_COMPRAS!$C:$C,INT((ROW()-2)/20)+2))</f>
        <v/>
      </c>
      <c r="C7485" s="0" t="str">
        <f aca="false">IF($A7485="","",INDEX(CARTAO_COMPRAS!$D:$D,INT((ROW()-2)/20)+2))</f>
        <v/>
      </c>
      <c r="D7485" s="0" t="str">
        <f aca="false">IF($A7485="","",INDEX(CARTAO_COMPRAS!$E:$E,INT((ROW()-2)/20)+2))</f>
        <v/>
      </c>
      <c r="E7485" s="0" t="str">
        <f aca="false">IF($A7485="","",INDEX(CARTAO_COMPRAS!$H:$H,INT((ROW()-2)/20)+2)+MOD(ROW()-2,20))</f>
        <v/>
      </c>
      <c r="F7485" s="0" t="str">
        <f aca="false">IF($A7485="","",INDEX(CARTAO_COMPRAS!$G:$G,INT((ROW()-2)/20)+2))</f>
        <v/>
      </c>
      <c r="G7485" s="5" t="str">
        <f aca="false">IF($A7485="","",INDEX(CARTAO_COMPRAS!$I:$I,INT((ROW()-2)/20)+2))</f>
        <v/>
      </c>
      <c r="H7485" s="4" t="str">
        <f aca="false">IF($A7485="","",EDATE(INDEX(CARTAO_COMPRAS!$J:$J,INT((ROW()-2)/20)+2),MOD(ROW()-2,20)))</f>
        <v/>
      </c>
      <c r="I7485" s="4" t="str">
        <f aca="false">IF($H7485="","",$H7485-WEEKDAY($H7485,2)+1)</f>
        <v/>
      </c>
      <c r="J7485" s="4" t="str">
        <f aca="false">IF($I7485="","",$I7485+6)</f>
        <v/>
      </c>
      <c r="K7485" s="6" t="str">
        <f aca="false">IF($H7485="","",DATE(YEAR($H7485),MONTH($H7485),1))</f>
        <v/>
      </c>
      <c r="L7485" s="0" t="str">
        <f aca="false">IF($A7485="","",INDEX(CARTAO_COMPRAS!$K:$K,INT((ROW()-2)/20)+2))</f>
        <v/>
      </c>
      <c r="M7485" s="0" t="str">
        <f aca="false">IF($A7485="","","Compra no cartão")</f>
        <v/>
      </c>
    </row>
    <row r="7486" customFormat="false" ht="13.5" hidden="false" customHeight="false" outlineLevel="0" collapsed="false">
      <c r="A7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6" s="0" t="str">
        <f aca="false">IF($A7486="","",INDEX(CARTAO_COMPRAS!$C:$C,INT((ROW()-2)/20)+2))</f>
        <v/>
      </c>
      <c r="C7486" s="0" t="str">
        <f aca="false">IF($A7486="","",INDEX(CARTAO_COMPRAS!$D:$D,INT((ROW()-2)/20)+2))</f>
        <v/>
      </c>
      <c r="D7486" s="0" t="str">
        <f aca="false">IF($A7486="","",INDEX(CARTAO_COMPRAS!$E:$E,INT((ROW()-2)/20)+2))</f>
        <v/>
      </c>
      <c r="E7486" s="0" t="str">
        <f aca="false">IF($A7486="","",INDEX(CARTAO_COMPRAS!$H:$H,INT((ROW()-2)/20)+2)+MOD(ROW()-2,20))</f>
        <v/>
      </c>
      <c r="F7486" s="0" t="str">
        <f aca="false">IF($A7486="","",INDEX(CARTAO_COMPRAS!$G:$G,INT((ROW()-2)/20)+2))</f>
        <v/>
      </c>
      <c r="G7486" s="5" t="str">
        <f aca="false">IF($A7486="","",INDEX(CARTAO_COMPRAS!$I:$I,INT((ROW()-2)/20)+2))</f>
        <v/>
      </c>
      <c r="H7486" s="4" t="str">
        <f aca="false">IF($A7486="","",EDATE(INDEX(CARTAO_COMPRAS!$J:$J,INT((ROW()-2)/20)+2),MOD(ROW()-2,20)))</f>
        <v/>
      </c>
      <c r="I7486" s="4" t="str">
        <f aca="false">IF($H7486="","",$H7486-WEEKDAY($H7486,2)+1)</f>
        <v/>
      </c>
      <c r="J7486" s="4" t="str">
        <f aca="false">IF($I7486="","",$I7486+6)</f>
        <v/>
      </c>
      <c r="K7486" s="6" t="str">
        <f aca="false">IF($H7486="","",DATE(YEAR($H7486),MONTH($H7486),1))</f>
        <v/>
      </c>
      <c r="L7486" s="0" t="str">
        <f aca="false">IF($A7486="","",INDEX(CARTAO_COMPRAS!$K:$K,INT((ROW()-2)/20)+2))</f>
        <v/>
      </c>
      <c r="M7486" s="0" t="str">
        <f aca="false">IF($A7486="","","Compra no cartão")</f>
        <v/>
      </c>
    </row>
    <row r="7487" customFormat="false" ht="13.5" hidden="false" customHeight="false" outlineLevel="0" collapsed="false">
      <c r="A7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7" s="0" t="str">
        <f aca="false">IF($A7487="","",INDEX(CARTAO_COMPRAS!$C:$C,INT((ROW()-2)/20)+2))</f>
        <v/>
      </c>
      <c r="C7487" s="0" t="str">
        <f aca="false">IF($A7487="","",INDEX(CARTAO_COMPRAS!$D:$D,INT((ROW()-2)/20)+2))</f>
        <v/>
      </c>
      <c r="D7487" s="0" t="str">
        <f aca="false">IF($A7487="","",INDEX(CARTAO_COMPRAS!$E:$E,INT((ROW()-2)/20)+2))</f>
        <v/>
      </c>
      <c r="E7487" s="0" t="str">
        <f aca="false">IF($A7487="","",INDEX(CARTAO_COMPRAS!$H:$H,INT((ROW()-2)/20)+2)+MOD(ROW()-2,20))</f>
        <v/>
      </c>
      <c r="F7487" s="0" t="str">
        <f aca="false">IF($A7487="","",INDEX(CARTAO_COMPRAS!$G:$G,INT((ROW()-2)/20)+2))</f>
        <v/>
      </c>
      <c r="G7487" s="5" t="str">
        <f aca="false">IF($A7487="","",INDEX(CARTAO_COMPRAS!$I:$I,INT((ROW()-2)/20)+2))</f>
        <v/>
      </c>
      <c r="H7487" s="4" t="str">
        <f aca="false">IF($A7487="","",EDATE(INDEX(CARTAO_COMPRAS!$J:$J,INT((ROW()-2)/20)+2),MOD(ROW()-2,20)))</f>
        <v/>
      </c>
      <c r="I7487" s="4" t="str">
        <f aca="false">IF($H7487="","",$H7487-WEEKDAY($H7487,2)+1)</f>
        <v/>
      </c>
      <c r="J7487" s="4" t="str">
        <f aca="false">IF($I7487="","",$I7487+6)</f>
        <v/>
      </c>
      <c r="K7487" s="6" t="str">
        <f aca="false">IF($H7487="","",DATE(YEAR($H7487),MONTH($H7487),1))</f>
        <v/>
      </c>
      <c r="L7487" s="0" t="str">
        <f aca="false">IF($A7487="","",INDEX(CARTAO_COMPRAS!$K:$K,INT((ROW()-2)/20)+2))</f>
        <v/>
      </c>
      <c r="M7487" s="0" t="str">
        <f aca="false">IF($A7487="","","Compra no cartão")</f>
        <v/>
      </c>
    </row>
    <row r="7488" customFormat="false" ht="13.5" hidden="false" customHeight="false" outlineLevel="0" collapsed="false">
      <c r="A7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8" s="0" t="str">
        <f aca="false">IF($A7488="","",INDEX(CARTAO_COMPRAS!$C:$C,INT((ROW()-2)/20)+2))</f>
        <v/>
      </c>
      <c r="C7488" s="0" t="str">
        <f aca="false">IF($A7488="","",INDEX(CARTAO_COMPRAS!$D:$D,INT((ROW()-2)/20)+2))</f>
        <v/>
      </c>
      <c r="D7488" s="0" t="str">
        <f aca="false">IF($A7488="","",INDEX(CARTAO_COMPRAS!$E:$E,INT((ROW()-2)/20)+2))</f>
        <v/>
      </c>
      <c r="E7488" s="0" t="str">
        <f aca="false">IF($A7488="","",INDEX(CARTAO_COMPRAS!$H:$H,INT((ROW()-2)/20)+2)+MOD(ROW()-2,20))</f>
        <v/>
      </c>
      <c r="F7488" s="0" t="str">
        <f aca="false">IF($A7488="","",INDEX(CARTAO_COMPRAS!$G:$G,INT((ROW()-2)/20)+2))</f>
        <v/>
      </c>
      <c r="G7488" s="5" t="str">
        <f aca="false">IF($A7488="","",INDEX(CARTAO_COMPRAS!$I:$I,INT((ROW()-2)/20)+2))</f>
        <v/>
      </c>
      <c r="H7488" s="4" t="str">
        <f aca="false">IF($A7488="","",EDATE(INDEX(CARTAO_COMPRAS!$J:$J,INT((ROW()-2)/20)+2),MOD(ROW()-2,20)))</f>
        <v/>
      </c>
      <c r="I7488" s="4" t="str">
        <f aca="false">IF($H7488="","",$H7488-WEEKDAY($H7488,2)+1)</f>
        <v/>
      </c>
      <c r="J7488" s="4" t="str">
        <f aca="false">IF($I7488="","",$I7488+6)</f>
        <v/>
      </c>
      <c r="K7488" s="6" t="str">
        <f aca="false">IF($H7488="","",DATE(YEAR($H7488),MONTH($H7488),1))</f>
        <v/>
      </c>
      <c r="L7488" s="0" t="str">
        <f aca="false">IF($A7488="","",INDEX(CARTAO_COMPRAS!$K:$K,INT((ROW()-2)/20)+2))</f>
        <v/>
      </c>
      <c r="M7488" s="0" t="str">
        <f aca="false">IF($A7488="","","Compra no cartão")</f>
        <v/>
      </c>
    </row>
    <row r="7489" customFormat="false" ht="13.5" hidden="false" customHeight="false" outlineLevel="0" collapsed="false">
      <c r="A7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89" s="0" t="str">
        <f aca="false">IF($A7489="","",INDEX(CARTAO_COMPRAS!$C:$C,INT((ROW()-2)/20)+2))</f>
        <v/>
      </c>
      <c r="C7489" s="0" t="str">
        <f aca="false">IF($A7489="","",INDEX(CARTAO_COMPRAS!$D:$D,INT((ROW()-2)/20)+2))</f>
        <v/>
      </c>
      <c r="D7489" s="0" t="str">
        <f aca="false">IF($A7489="","",INDEX(CARTAO_COMPRAS!$E:$E,INT((ROW()-2)/20)+2))</f>
        <v/>
      </c>
      <c r="E7489" s="0" t="str">
        <f aca="false">IF($A7489="","",INDEX(CARTAO_COMPRAS!$H:$H,INT((ROW()-2)/20)+2)+MOD(ROW()-2,20))</f>
        <v/>
      </c>
      <c r="F7489" s="0" t="str">
        <f aca="false">IF($A7489="","",INDEX(CARTAO_COMPRAS!$G:$G,INT((ROW()-2)/20)+2))</f>
        <v/>
      </c>
      <c r="G7489" s="5" t="str">
        <f aca="false">IF($A7489="","",INDEX(CARTAO_COMPRAS!$I:$I,INT((ROW()-2)/20)+2))</f>
        <v/>
      </c>
      <c r="H7489" s="4" t="str">
        <f aca="false">IF($A7489="","",EDATE(INDEX(CARTAO_COMPRAS!$J:$J,INT((ROW()-2)/20)+2),MOD(ROW()-2,20)))</f>
        <v/>
      </c>
      <c r="I7489" s="4" t="str">
        <f aca="false">IF($H7489="","",$H7489-WEEKDAY($H7489,2)+1)</f>
        <v/>
      </c>
      <c r="J7489" s="4" t="str">
        <f aca="false">IF($I7489="","",$I7489+6)</f>
        <v/>
      </c>
      <c r="K7489" s="6" t="str">
        <f aca="false">IF($H7489="","",DATE(YEAR($H7489),MONTH($H7489),1))</f>
        <v/>
      </c>
      <c r="L7489" s="0" t="str">
        <f aca="false">IF($A7489="","",INDEX(CARTAO_COMPRAS!$K:$K,INT((ROW()-2)/20)+2))</f>
        <v/>
      </c>
      <c r="M7489" s="0" t="str">
        <f aca="false">IF($A7489="","","Compra no cartão")</f>
        <v/>
      </c>
    </row>
    <row r="7490" customFormat="false" ht="13.5" hidden="false" customHeight="false" outlineLevel="0" collapsed="false">
      <c r="A7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0" s="0" t="str">
        <f aca="false">IF($A7490="","",INDEX(CARTAO_COMPRAS!$C:$C,INT((ROW()-2)/20)+2))</f>
        <v/>
      </c>
      <c r="C7490" s="0" t="str">
        <f aca="false">IF($A7490="","",INDEX(CARTAO_COMPRAS!$D:$D,INT((ROW()-2)/20)+2))</f>
        <v/>
      </c>
      <c r="D7490" s="0" t="str">
        <f aca="false">IF($A7490="","",INDEX(CARTAO_COMPRAS!$E:$E,INT((ROW()-2)/20)+2))</f>
        <v/>
      </c>
      <c r="E7490" s="0" t="str">
        <f aca="false">IF($A7490="","",INDEX(CARTAO_COMPRAS!$H:$H,INT((ROW()-2)/20)+2)+MOD(ROW()-2,20))</f>
        <v/>
      </c>
      <c r="F7490" s="0" t="str">
        <f aca="false">IF($A7490="","",INDEX(CARTAO_COMPRAS!$G:$G,INT((ROW()-2)/20)+2))</f>
        <v/>
      </c>
      <c r="G7490" s="5" t="str">
        <f aca="false">IF($A7490="","",INDEX(CARTAO_COMPRAS!$I:$I,INT((ROW()-2)/20)+2))</f>
        <v/>
      </c>
      <c r="H7490" s="4" t="str">
        <f aca="false">IF($A7490="","",EDATE(INDEX(CARTAO_COMPRAS!$J:$J,INT((ROW()-2)/20)+2),MOD(ROW()-2,20)))</f>
        <v/>
      </c>
      <c r="I7490" s="4" t="str">
        <f aca="false">IF($H7490="","",$H7490-WEEKDAY($H7490,2)+1)</f>
        <v/>
      </c>
      <c r="J7490" s="4" t="str">
        <f aca="false">IF($I7490="","",$I7490+6)</f>
        <v/>
      </c>
      <c r="K7490" s="6" t="str">
        <f aca="false">IF($H7490="","",DATE(YEAR($H7490),MONTH($H7490),1))</f>
        <v/>
      </c>
      <c r="L7490" s="0" t="str">
        <f aca="false">IF($A7490="","",INDEX(CARTAO_COMPRAS!$K:$K,INT((ROW()-2)/20)+2))</f>
        <v/>
      </c>
      <c r="M7490" s="0" t="str">
        <f aca="false">IF($A7490="","","Compra no cartão")</f>
        <v/>
      </c>
    </row>
    <row r="7491" customFormat="false" ht="13.5" hidden="false" customHeight="false" outlineLevel="0" collapsed="false">
      <c r="A7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1" s="0" t="str">
        <f aca="false">IF($A7491="","",INDEX(CARTAO_COMPRAS!$C:$C,INT((ROW()-2)/20)+2))</f>
        <v/>
      </c>
      <c r="C7491" s="0" t="str">
        <f aca="false">IF($A7491="","",INDEX(CARTAO_COMPRAS!$D:$D,INT((ROW()-2)/20)+2))</f>
        <v/>
      </c>
      <c r="D7491" s="0" t="str">
        <f aca="false">IF($A7491="","",INDEX(CARTAO_COMPRAS!$E:$E,INT((ROW()-2)/20)+2))</f>
        <v/>
      </c>
      <c r="E7491" s="0" t="str">
        <f aca="false">IF($A7491="","",INDEX(CARTAO_COMPRAS!$H:$H,INT((ROW()-2)/20)+2)+MOD(ROW()-2,20))</f>
        <v/>
      </c>
      <c r="F7491" s="0" t="str">
        <f aca="false">IF($A7491="","",INDEX(CARTAO_COMPRAS!$G:$G,INT((ROW()-2)/20)+2))</f>
        <v/>
      </c>
      <c r="G7491" s="5" t="str">
        <f aca="false">IF($A7491="","",INDEX(CARTAO_COMPRAS!$I:$I,INT((ROW()-2)/20)+2))</f>
        <v/>
      </c>
      <c r="H7491" s="4" t="str">
        <f aca="false">IF($A7491="","",EDATE(INDEX(CARTAO_COMPRAS!$J:$J,INT((ROW()-2)/20)+2),MOD(ROW()-2,20)))</f>
        <v/>
      </c>
      <c r="I7491" s="4" t="str">
        <f aca="false">IF($H7491="","",$H7491-WEEKDAY($H7491,2)+1)</f>
        <v/>
      </c>
      <c r="J7491" s="4" t="str">
        <f aca="false">IF($I7491="","",$I7491+6)</f>
        <v/>
      </c>
      <c r="K7491" s="6" t="str">
        <f aca="false">IF($H7491="","",DATE(YEAR($H7491),MONTH($H7491),1))</f>
        <v/>
      </c>
      <c r="L7491" s="0" t="str">
        <f aca="false">IF($A7491="","",INDEX(CARTAO_COMPRAS!$K:$K,INT((ROW()-2)/20)+2))</f>
        <v/>
      </c>
      <c r="M7491" s="0" t="str">
        <f aca="false">IF($A7491="","","Compra no cartão")</f>
        <v/>
      </c>
    </row>
    <row r="7492" customFormat="false" ht="13.5" hidden="false" customHeight="false" outlineLevel="0" collapsed="false">
      <c r="A7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2" s="0" t="str">
        <f aca="false">IF($A7492="","",INDEX(CARTAO_COMPRAS!$C:$C,INT((ROW()-2)/20)+2))</f>
        <v/>
      </c>
      <c r="C7492" s="0" t="str">
        <f aca="false">IF($A7492="","",INDEX(CARTAO_COMPRAS!$D:$D,INT((ROW()-2)/20)+2))</f>
        <v/>
      </c>
      <c r="D7492" s="0" t="str">
        <f aca="false">IF($A7492="","",INDEX(CARTAO_COMPRAS!$E:$E,INT((ROW()-2)/20)+2))</f>
        <v/>
      </c>
      <c r="E7492" s="0" t="str">
        <f aca="false">IF($A7492="","",INDEX(CARTAO_COMPRAS!$H:$H,INT((ROW()-2)/20)+2)+MOD(ROW()-2,20))</f>
        <v/>
      </c>
      <c r="F7492" s="0" t="str">
        <f aca="false">IF($A7492="","",INDEX(CARTAO_COMPRAS!$G:$G,INT((ROW()-2)/20)+2))</f>
        <v/>
      </c>
      <c r="G7492" s="5" t="str">
        <f aca="false">IF($A7492="","",INDEX(CARTAO_COMPRAS!$I:$I,INT((ROW()-2)/20)+2))</f>
        <v/>
      </c>
      <c r="H7492" s="4" t="str">
        <f aca="false">IF($A7492="","",EDATE(INDEX(CARTAO_COMPRAS!$J:$J,INT((ROW()-2)/20)+2),MOD(ROW()-2,20)))</f>
        <v/>
      </c>
      <c r="I7492" s="4" t="str">
        <f aca="false">IF($H7492="","",$H7492-WEEKDAY($H7492,2)+1)</f>
        <v/>
      </c>
      <c r="J7492" s="4" t="str">
        <f aca="false">IF($I7492="","",$I7492+6)</f>
        <v/>
      </c>
      <c r="K7492" s="6" t="str">
        <f aca="false">IF($H7492="","",DATE(YEAR($H7492),MONTH($H7492),1))</f>
        <v/>
      </c>
      <c r="L7492" s="0" t="str">
        <f aca="false">IF($A7492="","",INDEX(CARTAO_COMPRAS!$K:$K,INT((ROW()-2)/20)+2))</f>
        <v/>
      </c>
      <c r="M7492" s="0" t="str">
        <f aca="false">IF($A7492="","","Compra no cartão")</f>
        <v/>
      </c>
    </row>
    <row r="7493" customFormat="false" ht="13.5" hidden="false" customHeight="false" outlineLevel="0" collapsed="false">
      <c r="A7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3" s="0" t="str">
        <f aca="false">IF($A7493="","",INDEX(CARTAO_COMPRAS!$C:$C,INT((ROW()-2)/20)+2))</f>
        <v/>
      </c>
      <c r="C7493" s="0" t="str">
        <f aca="false">IF($A7493="","",INDEX(CARTAO_COMPRAS!$D:$D,INT((ROW()-2)/20)+2))</f>
        <v/>
      </c>
      <c r="D7493" s="0" t="str">
        <f aca="false">IF($A7493="","",INDEX(CARTAO_COMPRAS!$E:$E,INT((ROW()-2)/20)+2))</f>
        <v/>
      </c>
      <c r="E7493" s="0" t="str">
        <f aca="false">IF($A7493="","",INDEX(CARTAO_COMPRAS!$H:$H,INT((ROW()-2)/20)+2)+MOD(ROW()-2,20))</f>
        <v/>
      </c>
      <c r="F7493" s="0" t="str">
        <f aca="false">IF($A7493="","",INDEX(CARTAO_COMPRAS!$G:$G,INT((ROW()-2)/20)+2))</f>
        <v/>
      </c>
      <c r="G7493" s="5" t="str">
        <f aca="false">IF($A7493="","",INDEX(CARTAO_COMPRAS!$I:$I,INT((ROW()-2)/20)+2))</f>
        <v/>
      </c>
      <c r="H7493" s="4" t="str">
        <f aca="false">IF($A7493="","",EDATE(INDEX(CARTAO_COMPRAS!$J:$J,INT((ROW()-2)/20)+2),MOD(ROW()-2,20)))</f>
        <v/>
      </c>
      <c r="I7493" s="4" t="str">
        <f aca="false">IF($H7493="","",$H7493-WEEKDAY($H7493,2)+1)</f>
        <v/>
      </c>
      <c r="J7493" s="4" t="str">
        <f aca="false">IF($I7493="","",$I7493+6)</f>
        <v/>
      </c>
      <c r="K7493" s="6" t="str">
        <f aca="false">IF($H7493="","",DATE(YEAR($H7493),MONTH($H7493),1))</f>
        <v/>
      </c>
      <c r="L7493" s="0" t="str">
        <f aca="false">IF($A7493="","",INDEX(CARTAO_COMPRAS!$K:$K,INT((ROW()-2)/20)+2))</f>
        <v/>
      </c>
      <c r="M7493" s="0" t="str">
        <f aca="false">IF($A7493="","","Compra no cartão")</f>
        <v/>
      </c>
    </row>
    <row r="7494" customFormat="false" ht="13.5" hidden="false" customHeight="false" outlineLevel="0" collapsed="false">
      <c r="A7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4" s="0" t="str">
        <f aca="false">IF($A7494="","",INDEX(CARTAO_COMPRAS!$C:$C,INT((ROW()-2)/20)+2))</f>
        <v/>
      </c>
      <c r="C7494" s="0" t="str">
        <f aca="false">IF($A7494="","",INDEX(CARTAO_COMPRAS!$D:$D,INT((ROW()-2)/20)+2))</f>
        <v/>
      </c>
      <c r="D7494" s="0" t="str">
        <f aca="false">IF($A7494="","",INDEX(CARTAO_COMPRAS!$E:$E,INT((ROW()-2)/20)+2))</f>
        <v/>
      </c>
      <c r="E7494" s="0" t="str">
        <f aca="false">IF($A7494="","",INDEX(CARTAO_COMPRAS!$H:$H,INT((ROW()-2)/20)+2)+MOD(ROW()-2,20))</f>
        <v/>
      </c>
      <c r="F7494" s="0" t="str">
        <f aca="false">IF($A7494="","",INDEX(CARTAO_COMPRAS!$G:$G,INT((ROW()-2)/20)+2))</f>
        <v/>
      </c>
      <c r="G7494" s="5" t="str">
        <f aca="false">IF($A7494="","",INDEX(CARTAO_COMPRAS!$I:$I,INT((ROW()-2)/20)+2))</f>
        <v/>
      </c>
      <c r="H7494" s="4" t="str">
        <f aca="false">IF($A7494="","",EDATE(INDEX(CARTAO_COMPRAS!$J:$J,INT((ROW()-2)/20)+2),MOD(ROW()-2,20)))</f>
        <v/>
      </c>
      <c r="I7494" s="4" t="str">
        <f aca="false">IF($H7494="","",$H7494-WEEKDAY($H7494,2)+1)</f>
        <v/>
      </c>
      <c r="J7494" s="4" t="str">
        <f aca="false">IF($I7494="","",$I7494+6)</f>
        <v/>
      </c>
      <c r="K7494" s="6" t="str">
        <f aca="false">IF($H7494="","",DATE(YEAR($H7494),MONTH($H7494),1))</f>
        <v/>
      </c>
      <c r="L7494" s="0" t="str">
        <f aca="false">IF($A7494="","",INDEX(CARTAO_COMPRAS!$K:$K,INT((ROW()-2)/20)+2))</f>
        <v/>
      </c>
      <c r="M7494" s="0" t="str">
        <f aca="false">IF($A7494="","","Compra no cartão")</f>
        <v/>
      </c>
    </row>
    <row r="7495" customFormat="false" ht="13.5" hidden="false" customHeight="false" outlineLevel="0" collapsed="false">
      <c r="A7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5" s="0" t="str">
        <f aca="false">IF($A7495="","",INDEX(CARTAO_COMPRAS!$C:$C,INT((ROW()-2)/20)+2))</f>
        <v/>
      </c>
      <c r="C7495" s="0" t="str">
        <f aca="false">IF($A7495="","",INDEX(CARTAO_COMPRAS!$D:$D,INT((ROW()-2)/20)+2))</f>
        <v/>
      </c>
      <c r="D7495" s="0" t="str">
        <f aca="false">IF($A7495="","",INDEX(CARTAO_COMPRAS!$E:$E,INT((ROW()-2)/20)+2))</f>
        <v/>
      </c>
      <c r="E7495" s="0" t="str">
        <f aca="false">IF($A7495="","",INDEX(CARTAO_COMPRAS!$H:$H,INT((ROW()-2)/20)+2)+MOD(ROW()-2,20))</f>
        <v/>
      </c>
      <c r="F7495" s="0" t="str">
        <f aca="false">IF($A7495="","",INDEX(CARTAO_COMPRAS!$G:$G,INT((ROW()-2)/20)+2))</f>
        <v/>
      </c>
      <c r="G7495" s="5" t="str">
        <f aca="false">IF($A7495="","",INDEX(CARTAO_COMPRAS!$I:$I,INT((ROW()-2)/20)+2))</f>
        <v/>
      </c>
      <c r="H7495" s="4" t="str">
        <f aca="false">IF($A7495="","",EDATE(INDEX(CARTAO_COMPRAS!$J:$J,INT((ROW()-2)/20)+2),MOD(ROW()-2,20)))</f>
        <v/>
      </c>
      <c r="I7495" s="4" t="str">
        <f aca="false">IF($H7495="","",$H7495-WEEKDAY($H7495,2)+1)</f>
        <v/>
      </c>
      <c r="J7495" s="4" t="str">
        <f aca="false">IF($I7495="","",$I7495+6)</f>
        <v/>
      </c>
      <c r="K7495" s="6" t="str">
        <f aca="false">IF($H7495="","",DATE(YEAR($H7495),MONTH($H7495),1))</f>
        <v/>
      </c>
      <c r="L7495" s="0" t="str">
        <f aca="false">IF($A7495="","",INDEX(CARTAO_COMPRAS!$K:$K,INT((ROW()-2)/20)+2))</f>
        <v/>
      </c>
      <c r="M7495" s="0" t="str">
        <f aca="false">IF($A7495="","","Compra no cartão")</f>
        <v/>
      </c>
    </row>
    <row r="7496" customFormat="false" ht="13.5" hidden="false" customHeight="false" outlineLevel="0" collapsed="false">
      <c r="A7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6" s="0" t="str">
        <f aca="false">IF($A7496="","",INDEX(CARTAO_COMPRAS!$C:$C,INT((ROW()-2)/20)+2))</f>
        <v/>
      </c>
      <c r="C7496" s="0" t="str">
        <f aca="false">IF($A7496="","",INDEX(CARTAO_COMPRAS!$D:$D,INT((ROW()-2)/20)+2))</f>
        <v/>
      </c>
      <c r="D7496" s="0" t="str">
        <f aca="false">IF($A7496="","",INDEX(CARTAO_COMPRAS!$E:$E,INT((ROW()-2)/20)+2))</f>
        <v/>
      </c>
      <c r="E7496" s="0" t="str">
        <f aca="false">IF($A7496="","",INDEX(CARTAO_COMPRAS!$H:$H,INT((ROW()-2)/20)+2)+MOD(ROW()-2,20))</f>
        <v/>
      </c>
      <c r="F7496" s="0" t="str">
        <f aca="false">IF($A7496="","",INDEX(CARTAO_COMPRAS!$G:$G,INT((ROW()-2)/20)+2))</f>
        <v/>
      </c>
      <c r="G7496" s="5" t="str">
        <f aca="false">IF($A7496="","",INDEX(CARTAO_COMPRAS!$I:$I,INT((ROW()-2)/20)+2))</f>
        <v/>
      </c>
      <c r="H7496" s="4" t="str">
        <f aca="false">IF($A7496="","",EDATE(INDEX(CARTAO_COMPRAS!$J:$J,INT((ROW()-2)/20)+2),MOD(ROW()-2,20)))</f>
        <v/>
      </c>
      <c r="I7496" s="4" t="str">
        <f aca="false">IF($H7496="","",$H7496-WEEKDAY($H7496,2)+1)</f>
        <v/>
      </c>
      <c r="J7496" s="4" t="str">
        <f aca="false">IF($I7496="","",$I7496+6)</f>
        <v/>
      </c>
      <c r="K7496" s="6" t="str">
        <f aca="false">IF($H7496="","",DATE(YEAR($H7496),MONTH($H7496),1))</f>
        <v/>
      </c>
      <c r="L7496" s="0" t="str">
        <f aca="false">IF($A7496="","",INDEX(CARTAO_COMPRAS!$K:$K,INT((ROW()-2)/20)+2))</f>
        <v/>
      </c>
      <c r="M7496" s="0" t="str">
        <f aca="false">IF($A7496="","","Compra no cartão")</f>
        <v/>
      </c>
    </row>
    <row r="7497" customFormat="false" ht="13.5" hidden="false" customHeight="false" outlineLevel="0" collapsed="false">
      <c r="A7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7" s="0" t="str">
        <f aca="false">IF($A7497="","",INDEX(CARTAO_COMPRAS!$C:$C,INT((ROW()-2)/20)+2))</f>
        <v/>
      </c>
      <c r="C7497" s="0" t="str">
        <f aca="false">IF($A7497="","",INDEX(CARTAO_COMPRAS!$D:$D,INT((ROW()-2)/20)+2))</f>
        <v/>
      </c>
      <c r="D7497" s="0" t="str">
        <f aca="false">IF($A7497="","",INDEX(CARTAO_COMPRAS!$E:$E,INT((ROW()-2)/20)+2))</f>
        <v/>
      </c>
      <c r="E7497" s="0" t="str">
        <f aca="false">IF($A7497="","",INDEX(CARTAO_COMPRAS!$H:$H,INT((ROW()-2)/20)+2)+MOD(ROW()-2,20))</f>
        <v/>
      </c>
      <c r="F7497" s="0" t="str">
        <f aca="false">IF($A7497="","",INDEX(CARTAO_COMPRAS!$G:$G,INT((ROW()-2)/20)+2))</f>
        <v/>
      </c>
      <c r="G7497" s="5" t="str">
        <f aca="false">IF($A7497="","",INDEX(CARTAO_COMPRAS!$I:$I,INT((ROW()-2)/20)+2))</f>
        <v/>
      </c>
      <c r="H7497" s="4" t="str">
        <f aca="false">IF($A7497="","",EDATE(INDEX(CARTAO_COMPRAS!$J:$J,INT((ROW()-2)/20)+2),MOD(ROW()-2,20)))</f>
        <v/>
      </c>
      <c r="I7497" s="4" t="str">
        <f aca="false">IF($H7497="","",$H7497-WEEKDAY($H7497,2)+1)</f>
        <v/>
      </c>
      <c r="J7497" s="4" t="str">
        <f aca="false">IF($I7497="","",$I7497+6)</f>
        <v/>
      </c>
      <c r="K7497" s="6" t="str">
        <f aca="false">IF($H7497="","",DATE(YEAR($H7497),MONTH($H7497),1))</f>
        <v/>
      </c>
      <c r="L7497" s="0" t="str">
        <f aca="false">IF($A7497="","",INDEX(CARTAO_COMPRAS!$K:$K,INT((ROW()-2)/20)+2))</f>
        <v/>
      </c>
      <c r="M7497" s="0" t="str">
        <f aca="false">IF($A7497="","","Compra no cartão")</f>
        <v/>
      </c>
    </row>
    <row r="7498" customFormat="false" ht="13.5" hidden="false" customHeight="false" outlineLevel="0" collapsed="false">
      <c r="A7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8" s="0" t="str">
        <f aca="false">IF($A7498="","",INDEX(CARTAO_COMPRAS!$C:$C,INT((ROW()-2)/20)+2))</f>
        <v/>
      </c>
      <c r="C7498" s="0" t="str">
        <f aca="false">IF($A7498="","",INDEX(CARTAO_COMPRAS!$D:$D,INT((ROW()-2)/20)+2))</f>
        <v/>
      </c>
      <c r="D7498" s="0" t="str">
        <f aca="false">IF($A7498="","",INDEX(CARTAO_COMPRAS!$E:$E,INT((ROW()-2)/20)+2))</f>
        <v/>
      </c>
      <c r="E7498" s="0" t="str">
        <f aca="false">IF($A7498="","",INDEX(CARTAO_COMPRAS!$H:$H,INT((ROW()-2)/20)+2)+MOD(ROW()-2,20))</f>
        <v/>
      </c>
      <c r="F7498" s="0" t="str">
        <f aca="false">IF($A7498="","",INDEX(CARTAO_COMPRAS!$G:$G,INT((ROW()-2)/20)+2))</f>
        <v/>
      </c>
      <c r="G7498" s="5" t="str">
        <f aca="false">IF($A7498="","",INDEX(CARTAO_COMPRAS!$I:$I,INT((ROW()-2)/20)+2))</f>
        <v/>
      </c>
      <c r="H7498" s="4" t="str">
        <f aca="false">IF($A7498="","",EDATE(INDEX(CARTAO_COMPRAS!$J:$J,INT((ROW()-2)/20)+2),MOD(ROW()-2,20)))</f>
        <v/>
      </c>
      <c r="I7498" s="4" t="str">
        <f aca="false">IF($H7498="","",$H7498-WEEKDAY($H7498,2)+1)</f>
        <v/>
      </c>
      <c r="J7498" s="4" t="str">
        <f aca="false">IF($I7498="","",$I7498+6)</f>
        <v/>
      </c>
      <c r="K7498" s="6" t="str">
        <f aca="false">IF($H7498="","",DATE(YEAR($H7498),MONTH($H7498),1))</f>
        <v/>
      </c>
      <c r="L7498" s="0" t="str">
        <f aca="false">IF($A7498="","",INDEX(CARTAO_COMPRAS!$K:$K,INT((ROW()-2)/20)+2))</f>
        <v/>
      </c>
      <c r="M7498" s="0" t="str">
        <f aca="false">IF($A7498="","","Compra no cartão")</f>
        <v/>
      </c>
    </row>
    <row r="7499" customFormat="false" ht="13.5" hidden="false" customHeight="false" outlineLevel="0" collapsed="false">
      <c r="A7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499" s="0" t="str">
        <f aca="false">IF($A7499="","",INDEX(CARTAO_COMPRAS!$C:$C,INT((ROW()-2)/20)+2))</f>
        <v/>
      </c>
      <c r="C7499" s="0" t="str">
        <f aca="false">IF($A7499="","",INDEX(CARTAO_COMPRAS!$D:$D,INT((ROW()-2)/20)+2))</f>
        <v/>
      </c>
      <c r="D7499" s="0" t="str">
        <f aca="false">IF($A7499="","",INDEX(CARTAO_COMPRAS!$E:$E,INT((ROW()-2)/20)+2))</f>
        <v/>
      </c>
      <c r="E7499" s="0" t="str">
        <f aca="false">IF($A7499="","",INDEX(CARTAO_COMPRAS!$H:$H,INT((ROW()-2)/20)+2)+MOD(ROW()-2,20))</f>
        <v/>
      </c>
      <c r="F7499" s="0" t="str">
        <f aca="false">IF($A7499="","",INDEX(CARTAO_COMPRAS!$G:$G,INT((ROW()-2)/20)+2))</f>
        <v/>
      </c>
      <c r="G7499" s="5" t="str">
        <f aca="false">IF($A7499="","",INDEX(CARTAO_COMPRAS!$I:$I,INT((ROW()-2)/20)+2))</f>
        <v/>
      </c>
      <c r="H7499" s="4" t="str">
        <f aca="false">IF($A7499="","",EDATE(INDEX(CARTAO_COMPRAS!$J:$J,INT((ROW()-2)/20)+2),MOD(ROW()-2,20)))</f>
        <v/>
      </c>
      <c r="I7499" s="4" t="str">
        <f aca="false">IF($H7499="","",$H7499-WEEKDAY($H7499,2)+1)</f>
        <v/>
      </c>
      <c r="J7499" s="4" t="str">
        <f aca="false">IF($I7499="","",$I7499+6)</f>
        <v/>
      </c>
      <c r="K7499" s="6" t="str">
        <f aca="false">IF($H7499="","",DATE(YEAR($H7499),MONTH($H7499),1))</f>
        <v/>
      </c>
      <c r="L7499" s="0" t="str">
        <f aca="false">IF($A7499="","",INDEX(CARTAO_COMPRAS!$K:$K,INT((ROW()-2)/20)+2))</f>
        <v/>
      </c>
      <c r="M7499" s="0" t="str">
        <f aca="false">IF($A7499="","","Compra no cartão")</f>
        <v/>
      </c>
    </row>
    <row r="7500" customFormat="false" ht="13.5" hidden="false" customHeight="false" outlineLevel="0" collapsed="false">
      <c r="A7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0" s="0" t="str">
        <f aca="false">IF($A7500="","",INDEX(CARTAO_COMPRAS!$C:$C,INT((ROW()-2)/20)+2))</f>
        <v/>
      </c>
      <c r="C7500" s="0" t="str">
        <f aca="false">IF($A7500="","",INDEX(CARTAO_COMPRAS!$D:$D,INT((ROW()-2)/20)+2))</f>
        <v/>
      </c>
      <c r="D7500" s="0" t="str">
        <f aca="false">IF($A7500="","",INDEX(CARTAO_COMPRAS!$E:$E,INT((ROW()-2)/20)+2))</f>
        <v/>
      </c>
      <c r="E7500" s="0" t="str">
        <f aca="false">IF($A7500="","",INDEX(CARTAO_COMPRAS!$H:$H,INT((ROW()-2)/20)+2)+MOD(ROW()-2,20))</f>
        <v/>
      </c>
      <c r="F7500" s="0" t="str">
        <f aca="false">IF($A7500="","",INDEX(CARTAO_COMPRAS!$G:$G,INT((ROW()-2)/20)+2))</f>
        <v/>
      </c>
      <c r="G7500" s="5" t="str">
        <f aca="false">IF($A7500="","",INDEX(CARTAO_COMPRAS!$I:$I,INT((ROW()-2)/20)+2))</f>
        <v/>
      </c>
      <c r="H7500" s="4" t="str">
        <f aca="false">IF($A7500="","",EDATE(INDEX(CARTAO_COMPRAS!$J:$J,INT((ROW()-2)/20)+2),MOD(ROW()-2,20)))</f>
        <v/>
      </c>
      <c r="I7500" s="4" t="str">
        <f aca="false">IF($H7500="","",$H7500-WEEKDAY($H7500,2)+1)</f>
        <v/>
      </c>
      <c r="J7500" s="4" t="str">
        <f aca="false">IF($I7500="","",$I7500+6)</f>
        <v/>
      </c>
      <c r="K7500" s="6" t="str">
        <f aca="false">IF($H7500="","",DATE(YEAR($H7500),MONTH($H7500),1))</f>
        <v/>
      </c>
      <c r="L7500" s="0" t="str">
        <f aca="false">IF($A7500="","",INDEX(CARTAO_COMPRAS!$K:$K,INT((ROW()-2)/20)+2))</f>
        <v/>
      </c>
      <c r="M7500" s="0" t="str">
        <f aca="false">IF($A7500="","","Compra no cartão")</f>
        <v/>
      </c>
    </row>
    <row r="7501" customFormat="false" ht="13.5" hidden="false" customHeight="false" outlineLevel="0" collapsed="false">
      <c r="A7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1" s="0" t="str">
        <f aca="false">IF($A7501="","",INDEX(CARTAO_COMPRAS!$C:$C,INT((ROW()-2)/20)+2))</f>
        <v/>
      </c>
      <c r="C7501" s="0" t="str">
        <f aca="false">IF($A7501="","",INDEX(CARTAO_COMPRAS!$D:$D,INT((ROW()-2)/20)+2))</f>
        <v/>
      </c>
      <c r="D7501" s="0" t="str">
        <f aca="false">IF($A7501="","",INDEX(CARTAO_COMPRAS!$E:$E,INT((ROW()-2)/20)+2))</f>
        <v/>
      </c>
      <c r="E7501" s="0" t="str">
        <f aca="false">IF($A7501="","",INDEX(CARTAO_COMPRAS!$H:$H,INT((ROW()-2)/20)+2)+MOD(ROW()-2,20))</f>
        <v/>
      </c>
      <c r="F7501" s="0" t="str">
        <f aca="false">IF($A7501="","",INDEX(CARTAO_COMPRAS!$G:$G,INT((ROW()-2)/20)+2))</f>
        <v/>
      </c>
      <c r="G7501" s="5" t="str">
        <f aca="false">IF($A7501="","",INDEX(CARTAO_COMPRAS!$I:$I,INT((ROW()-2)/20)+2))</f>
        <v/>
      </c>
      <c r="H7501" s="4" t="str">
        <f aca="false">IF($A7501="","",EDATE(INDEX(CARTAO_COMPRAS!$J:$J,INT((ROW()-2)/20)+2),MOD(ROW()-2,20)))</f>
        <v/>
      </c>
      <c r="I7501" s="4" t="str">
        <f aca="false">IF($H7501="","",$H7501-WEEKDAY($H7501,2)+1)</f>
        <v/>
      </c>
      <c r="J7501" s="4" t="str">
        <f aca="false">IF($I7501="","",$I7501+6)</f>
        <v/>
      </c>
      <c r="K7501" s="6" t="str">
        <f aca="false">IF($H7501="","",DATE(YEAR($H7501),MONTH($H7501),1))</f>
        <v/>
      </c>
      <c r="L7501" s="0" t="str">
        <f aca="false">IF($A7501="","",INDEX(CARTAO_COMPRAS!$K:$K,INT((ROW()-2)/20)+2))</f>
        <v/>
      </c>
      <c r="M7501" s="0" t="str">
        <f aca="false">IF($A7501="","","Compra no cartão")</f>
        <v/>
      </c>
    </row>
    <row r="7502" customFormat="false" ht="13.5" hidden="false" customHeight="false" outlineLevel="0" collapsed="false">
      <c r="A75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2" s="0" t="str">
        <f aca="false">IF($A7502="","",INDEX(CARTAO_COMPRAS!$C:$C,INT((ROW()-2)/20)+2))</f>
        <v/>
      </c>
      <c r="C7502" s="0" t="str">
        <f aca="false">IF($A7502="","",INDEX(CARTAO_COMPRAS!$D:$D,INT((ROW()-2)/20)+2))</f>
        <v/>
      </c>
      <c r="D7502" s="0" t="str">
        <f aca="false">IF($A7502="","",INDEX(CARTAO_COMPRAS!$E:$E,INT((ROW()-2)/20)+2))</f>
        <v/>
      </c>
      <c r="E7502" s="0" t="str">
        <f aca="false">IF($A7502="","",INDEX(CARTAO_COMPRAS!$H:$H,INT((ROW()-2)/20)+2)+MOD(ROW()-2,20))</f>
        <v/>
      </c>
      <c r="F7502" s="0" t="str">
        <f aca="false">IF($A7502="","",INDEX(CARTAO_COMPRAS!$G:$G,INT((ROW()-2)/20)+2))</f>
        <v/>
      </c>
      <c r="G7502" s="5" t="str">
        <f aca="false">IF($A7502="","",INDEX(CARTAO_COMPRAS!$I:$I,INT((ROW()-2)/20)+2))</f>
        <v/>
      </c>
      <c r="H7502" s="4" t="str">
        <f aca="false">IF($A7502="","",EDATE(INDEX(CARTAO_COMPRAS!$J:$J,INT((ROW()-2)/20)+2),MOD(ROW()-2,20)))</f>
        <v/>
      </c>
      <c r="I7502" s="4" t="str">
        <f aca="false">IF($H7502="","",$H7502-WEEKDAY($H7502,2)+1)</f>
        <v/>
      </c>
      <c r="J7502" s="4" t="str">
        <f aca="false">IF($I7502="","",$I7502+6)</f>
        <v/>
      </c>
      <c r="K7502" s="6" t="str">
        <f aca="false">IF($H7502="","",DATE(YEAR($H7502),MONTH($H7502),1))</f>
        <v/>
      </c>
      <c r="L7502" s="0" t="str">
        <f aca="false">IF($A7502="","",INDEX(CARTAO_COMPRAS!$K:$K,INT((ROW()-2)/20)+2))</f>
        <v/>
      </c>
      <c r="M7502" s="0" t="str">
        <f aca="false">IF($A7502="","","Compra no cartão")</f>
        <v/>
      </c>
    </row>
    <row r="7503" customFormat="false" ht="13.5" hidden="false" customHeight="false" outlineLevel="0" collapsed="false">
      <c r="A7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3" s="0" t="str">
        <f aca="false">IF($A7503="","",INDEX(CARTAO_COMPRAS!$C:$C,INT((ROW()-2)/20)+2))</f>
        <v/>
      </c>
      <c r="C7503" s="0" t="str">
        <f aca="false">IF($A7503="","",INDEX(CARTAO_COMPRAS!$D:$D,INT((ROW()-2)/20)+2))</f>
        <v/>
      </c>
      <c r="D7503" s="0" t="str">
        <f aca="false">IF($A7503="","",INDEX(CARTAO_COMPRAS!$E:$E,INT((ROW()-2)/20)+2))</f>
        <v/>
      </c>
      <c r="E7503" s="0" t="str">
        <f aca="false">IF($A7503="","",INDEX(CARTAO_COMPRAS!$H:$H,INT((ROW()-2)/20)+2)+MOD(ROW()-2,20))</f>
        <v/>
      </c>
      <c r="F7503" s="0" t="str">
        <f aca="false">IF($A7503="","",INDEX(CARTAO_COMPRAS!$G:$G,INT((ROW()-2)/20)+2))</f>
        <v/>
      </c>
      <c r="G7503" s="5" t="str">
        <f aca="false">IF($A7503="","",INDEX(CARTAO_COMPRAS!$I:$I,INT((ROW()-2)/20)+2))</f>
        <v/>
      </c>
      <c r="H7503" s="4" t="str">
        <f aca="false">IF($A7503="","",EDATE(INDEX(CARTAO_COMPRAS!$J:$J,INT((ROW()-2)/20)+2),MOD(ROW()-2,20)))</f>
        <v/>
      </c>
      <c r="I7503" s="4" t="str">
        <f aca="false">IF($H7503="","",$H7503-WEEKDAY($H7503,2)+1)</f>
        <v/>
      </c>
      <c r="J7503" s="4" t="str">
        <f aca="false">IF($I7503="","",$I7503+6)</f>
        <v/>
      </c>
      <c r="K7503" s="6" t="str">
        <f aca="false">IF($H7503="","",DATE(YEAR($H7503),MONTH($H7503),1))</f>
        <v/>
      </c>
      <c r="L7503" s="0" t="str">
        <f aca="false">IF($A7503="","",INDEX(CARTAO_COMPRAS!$K:$K,INT((ROW()-2)/20)+2))</f>
        <v/>
      </c>
      <c r="M7503" s="0" t="str">
        <f aca="false">IF($A7503="","","Compra no cartão")</f>
        <v/>
      </c>
    </row>
    <row r="7504" customFormat="false" ht="13.5" hidden="false" customHeight="false" outlineLevel="0" collapsed="false">
      <c r="A7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4" s="0" t="str">
        <f aca="false">IF($A7504="","",INDEX(CARTAO_COMPRAS!$C:$C,INT((ROW()-2)/20)+2))</f>
        <v/>
      </c>
      <c r="C7504" s="0" t="str">
        <f aca="false">IF($A7504="","",INDEX(CARTAO_COMPRAS!$D:$D,INT((ROW()-2)/20)+2))</f>
        <v/>
      </c>
      <c r="D7504" s="0" t="str">
        <f aca="false">IF($A7504="","",INDEX(CARTAO_COMPRAS!$E:$E,INT((ROW()-2)/20)+2))</f>
        <v/>
      </c>
      <c r="E7504" s="0" t="str">
        <f aca="false">IF($A7504="","",INDEX(CARTAO_COMPRAS!$H:$H,INT((ROW()-2)/20)+2)+MOD(ROW()-2,20))</f>
        <v/>
      </c>
      <c r="F7504" s="0" t="str">
        <f aca="false">IF($A7504="","",INDEX(CARTAO_COMPRAS!$G:$G,INT((ROW()-2)/20)+2))</f>
        <v/>
      </c>
      <c r="G7504" s="5" t="str">
        <f aca="false">IF($A7504="","",INDEX(CARTAO_COMPRAS!$I:$I,INT((ROW()-2)/20)+2))</f>
        <v/>
      </c>
      <c r="H7504" s="4" t="str">
        <f aca="false">IF($A7504="","",EDATE(INDEX(CARTAO_COMPRAS!$J:$J,INT((ROW()-2)/20)+2),MOD(ROW()-2,20)))</f>
        <v/>
      </c>
      <c r="I7504" s="4" t="str">
        <f aca="false">IF($H7504="","",$H7504-WEEKDAY($H7504,2)+1)</f>
        <v/>
      </c>
      <c r="J7504" s="4" t="str">
        <f aca="false">IF($I7504="","",$I7504+6)</f>
        <v/>
      </c>
      <c r="K7504" s="6" t="str">
        <f aca="false">IF($H7504="","",DATE(YEAR($H7504),MONTH($H7504),1))</f>
        <v/>
      </c>
      <c r="L7504" s="0" t="str">
        <f aca="false">IF($A7504="","",INDEX(CARTAO_COMPRAS!$K:$K,INT((ROW()-2)/20)+2))</f>
        <v/>
      </c>
      <c r="M7504" s="0" t="str">
        <f aca="false">IF($A7504="","","Compra no cartão")</f>
        <v/>
      </c>
    </row>
    <row r="7505" customFormat="false" ht="13.5" hidden="false" customHeight="false" outlineLevel="0" collapsed="false">
      <c r="A7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5" s="0" t="str">
        <f aca="false">IF($A7505="","",INDEX(CARTAO_COMPRAS!$C:$C,INT((ROW()-2)/20)+2))</f>
        <v/>
      </c>
      <c r="C7505" s="0" t="str">
        <f aca="false">IF($A7505="","",INDEX(CARTAO_COMPRAS!$D:$D,INT((ROW()-2)/20)+2))</f>
        <v/>
      </c>
      <c r="D7505" s="0" t="str">
        <f aca="false">IF($A7505="","",INDEX(CARTAO_COMPRAS!$E:$E,INT((ROW()-2)/20)+2))</f>
        <v/>
      </c>
      <c r="E7505" s="0" t="str">
        <f aca="false">IF($A7505="","",INDEX(CARTAO_COMPRAS!$H:$H,INT((ROW()-2)/20)+2)+MOD(ROW()-2,20))</f>
        <v/>
      </c>
      <c r="F7505" s="0" t="str">
        <f aca="false">IF($A7505="","",INDEX(CARTAO_COMPRAS!$G:$G,INT((ROW()-2)/20)+2))</f>
        <v/>
      </c>
      <c r="G7505" s="5" t="str">
        <f aca="false">IF($A7505="","",INDEX(CARTAO_COMPRAS!$I:$I,INT((ROW()-2)/20)+2))</f>
        <v/>
      </c>
      <c r="H7505" s="4" t="str">
        <f aca="false">IF($A7505="","",EDATE(INDEX(CARTAO_COMPRAS!$J:$J,INT((ROW()-2)/20)+2),MOD(ROW()-2,20)))</f>
        <v/>
      </c>
      <c r="I7505" s="4" t="str">
        <f aca="false">IF($H7505="","",$H7505-WEEKDAY($H7505,2)+1)</f>
        <v/>
      </c>
      <c r="J7505" s="4" t="str">
        <f aca="false">IF($I7505="","",$I7505+6)</f>
        <v/>
      </c>
      <c r="K7505" s="6" t="str">
        <f aca="false">IF($H7505="","",DATE(YEAR($H7505),MONTH($H7505),1))</f>
        <v/>
      </c>
      <c r="L7505" s="0" t="str">
        <f aca="false">IF($A7505="","",INDEX(CARTAO_COMPRAS!$K:$K,INT((ROW()-2)/20)+2))</f>
        <v/>
      </c>
      <c r="M7505" s="0" t="str">
        <f aca="false">IF($A7505="","","Compra no cartão")</f>
        <v/>
      </c>
    </row>
    <row r="7506" customFormat="false" ht="13.5" hidden="false" customHeight="false" outlineLevel="0" collapsed="false">
      <c r="A7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6" s="0" t="str">
        <f aca="false">IF($A7506="","",INDEX(CARTAO_COMPRAS!$C:$C,INT((ROW()-2)/20)+2))</f>
        <v/>
      </c>
      <c r="C7506" s="0" t="str">
        <f aca="false">IF($A7506="","",INDEX(CARTAO_COMPRAS!$D:$D,INT((ROW()-2)/20)+2))</f>
        <v/>
      </c>
      <c r="D7506" s="0" t="str">
        <f aca="false">IF($A7506="","",INDEX(CARTAO_COMPRAS!$E:$E,INT((ROW()-2)/20)+2))</f>
        <v/>
      </c>
      <c r="E7506" s="0" t="str">
        <f aca="false">IF($A7506="","",INDEX(CARTAO_COMPRAS!$H:$H,INT((ROW()-2)/20)+2)+MOD(ROW()-2,20))</f>
        <v/>
      </c>
      <c r="F7506" s="0" t="str">
        <f aca="false">IF($A7506="","",INDEX(CARTAO_COMPRAS!$G:$G,INT((ROW()-2)/20)+2))</f>
        <v/>
      </c>
      <c r="G7506" s="5" t="str">
        <f aca="false">IF($A7506="","",INDEX(CARTAO_COMPRAS!$I:$I,INT((ROW()-2)/20)+2))</f>
        <v/>
      </c>
      <c r="H7506" s="4" t="str">
        <f aca="false">IF($A7506="","",EDATE(INDEX(CARTAO_COMPRAS!$J:$J,INT((ROW()-2)/20)+2),MOD(ROW()-2,20)))</f>
        <v/>
      </c>
      <c r="I7506" s="4" t="str">
        <f aca="false">IF($H7506="","",$H7506-WEEKDAY($H7506,2)+1)</f>
        <v/>
      </c>
      <c r="J7506" s="4" t="str">
        <f aca="false">IF($I7506="","",$I7506+6)</f>
        <v/>
      </c>
      <c r="K7506" s="6" t="str">
        <f aca="false">IF($H7506="","",DATE(YEAR($H7506),MONTH($H7506),1))</f>
        <v/>
      </c>
      <c r="L7506" s="0" t="str">
        <f aca="false">IF($A7506="","",INDEX(CARTAO_COMPRAS!$K:$K,INT((ROW()-2)/20)+2))</f>
        <v/>
      </c>
      <c r="M7506" s="0" t="str">
        <f aca="false">IF($A7506="","","Compra no cartão")</f>
        <v/>
      </c>
    </row>
    <row r="7507" customFormat="false" ht="13.5" hidden="false" customHeight="false" outlineLevel="0" collapsed="false">
      <c r="A7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7" s="0" t="str">
        <f aca="false">IF($A7507="","",INDEX(CARTAO_COMPRAS!$C:$C,INT((ROW()-2)/20)+2))</f>
        <v/>
      </c>
      <c r="C7507" s="0" t="str">
        <f aca="false">IF($A7507="","",INDEX(CARTAO_COMPRAS!$D:$D,INT((ROW()-2)/20)+2))</f>
        <v/>
      </c>
      <c r="D7507" s="0" t="str">
        <f aca="false">IF($A7507="","",INDEX(CARTAO_COMPRAS!$E:$E,INT((ROW()-2)/20)+2))</f>
        <v/>
      </c>
      <c r="E7507" s="0" t="str">
        <f aca="false">IF($A7507="","",INDEX(CARTAO_COMPRAS!$H:$H,INT((ROW()-2)/20)+2)+MOD(ROW()-2,20))</f>
        <v/>
      </c>
      <c r="F7507" s="0" t="str">
        <f aca="false">IF($A7507="","",INDEX(CARTAO_COMPRAS!$G:$G,INT((ROW()-2)/20)+2))</f>
        <v/>
      </c>
      <c r="G7507" s="5" t="str">
        <f aca="false">IF($A7507="","",INDEX(CARTAO_COMPRAS!$I:$I,INT((ROW()-2)/20)+2))</f>
        <v/>
      </c>
      <c r="H7507" s="4" t="str">
        <f aca="false">IF($A7507="","",EDATE(INDEX(CARTAO_COMPRAS!$J:$J,INT((ROW()-2)/20)+2),MOD(ROW()-2,20)))</f>
        <v/>
      </c>
      <c r="I7507" s="4" t="str">
        <f aca="false">IF($H7507="","",$H7507-WEEKDAY($H7507,2)+1)</f>
        <v/>
      </c>
      <c r="J7507" s="4" t="str">
        <f aca="false">IF($I7507="","",$I7507+6)</f>
        <v/>
      </c>
      <c r="K7507" s="6" t="str">
        <f aca="false">IF($H7507="","",DATE(YEAR($H7507),MONTH($H7507),1))</f>
        <v/>
      </c>
      <c r="L7507" s="0" t="str">
        <f aca="false">IF($A7507="","",INDEX(CARTAO_COMPRAS!$K:$K,INT((ROW()-2)/20)+2))</f>
        <v/>
      </c>
      <c r="M7507" s="0" t="str">
        <f aca="false">IF($A7507="","","Compra no cartão")</f>
        <v/>
      </c>
    </row>
    <row r="7508" customFormat="false" ht="13.5" hidden="false" customHeight="false" outlineLevel="0" collapsed="false">
      <c r="A7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8" s="0" t="str">
        <f aca="false">IF($A7508="","",INDEX(CARTAO_COMPRAS!$C:$C,INT((ROW()-2)/20)+2))</f>
        <v/>
      </c>
      <c r="C7508" s="0" t="str">
        <f aca="false">IF($A7508="","",INDEX(CARTAO_COMPRAS!$D:$D,INT((ROW()-2)/20)+2))</f>
        <v/>
      </c>
      <c r="D7508" s="0" t="str">
        <f aca="false">IF($A7508="","",INDEX(CARTAO_COMPRAS!$E:$E,INT((ROW()-2)/20)+2))</f>
        <v/>
      </c>
      <c r="E7508" s="0" t="str">
        <f aca="false">IF($A7508="","",INDEX(CARTAO_COMPRAS!$H:$H,INT((ROW()-2)/20)+2)+MOD(ROW()-2,20))</f>
        <v/>
      </c>
      <c r="F7508" s="0" t="str">
        <f aca="false">IF($A7508="","",INDEX(CARTAO_COMPRAS!$G:$G,INT((ROW()-2)/20)+2))</f>
        <v/>
      </c>
      <c r="G7508" s="5" t="str">
        <f aca="false">IF($A7508="","",INDEX(CARTAO_COMPRAS!$I:$I,INT((ROW()-2)/20)+2))</f>
        <v/>
      </c>
      <c r="H7508" s="4" t="str">
        <f aca="false">IF($A7508="","",EDATE(INDEX(CARTAO_COMPRAS!$J:$J,INT((ROW()-2)/20)+2),MOD(ROW()-2,20)))</f>
        <v/>
      </c>
      <c r="I7508" s="4" t="str">
        <f aca="false">IF($H7508="","",$H7508-WEEKDAY($H7508,2)+1)</f>
        <v/>
      </c>
      <c r="J7508" s="4" t="str">
        <f aca="false">IF($I7508="","",$I7508+6)</f>
        <v/>
      </c>
      <c r="K7508" s="6" t="str">
        <f aca="false">IF($H7508="","",DATE(YEAR($H7508),MONTH($H7508),1))</f>
        <v/>
      </c>
      <c r="L7508" s="0" t="str">
        <f aca="false">IF($A7508="","",INDEX(CARTAO_COMPRAS!$K:$K,INT((ROW()-2)/20)+2))</f>
        <v/>
      </c>
      <c r="M7508" s="0" t="str">
        <f aca="false">IF($A7508="","","Compra no cartão")</f>
        <v/>
      </c>
    </row>
    <row r="7509" customFormat="false" ht="13.5" hidden="false" customHeight="false" outlineLevel="0" collapsed="false">
      <c r="A7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09" s="0" t="str">
        <f aca="false">IF($A7509="","",INDEX(CARTAO_COMPRAS!$C:$C,INT((ROW()-2)/20)+2))</f>
        <v/>
      </c>
      <c r="C7509" s="0" t="str">
        <f aca="false">IF($A7509="","",INDEX(CARTAO_COMPRAS!$D:$D,INT((ROW()-2)/20)+2))</f>
        <v/>
      </c>
      <c r="D7509" s="0" t="str">
        <f aca="false">IF($A7509="","",INDEX(CARTAO_COMPRAS!$E:$E,INT((ROW()-2)/20)+2))</f>
        <v/>
      </c>
      <c r="E7509" s="0" t="str">
        <f aca="false">IF($A7509="","",INDEX(CARTAO_COMPRAS!$H:$H,INT((ROW()-2)/20)+2)+MOD(ROW()-2,20))</f>
        <v/>
      </c>
      <c r="F7509" s="0" t="str">
        <f aca="false">IF($A7509="","",INDEX(CARTAO_COMPRAS!$G:$G,INT((ROW()-2)/20)+2))</f>
        <v/>
      </c>
      <c r="G7509" s="5" t="str">
        <f aca="false">IF($A7509="","",INDEX(CARTAO_COMPRAS!$I:$I,INT((ROW()-2)/20)+2))</f>
        <v/>
      </c>
      <c r="H7509" s="4" t="str">
        <f aca="false">IF($A7509="","",EDATE(INDEX(CARTAO_COMPRAS!$J:$J,INT((ROW()-2)/20)+2),MOD(ROW()-2,20)))</f>
        <v/>
      </c>
      <c r="I7509" s="4" t="str">
        <f aca="false">IF($H7509="","",$H7509-WEEKDAY($H7509,2)+1)</f>
        <v/>
      </c>
      <c r="J7509" s="4" t="str">
        <f aca="false">IF($I7509="","",$I7509+6)</f>
        <v/>
      </c>
      <c r="K7509" s="6" t="str">
        <f aca="false">IF($H7509="","",DATE(YEAR($H7509),MONTH($H7509),1))</f>
        <v/>
      </c>
      <c r="L7509" s="0" t="str">
        <f aca="false">IF($A7509="","",INDEX(CARTAO_COMPRAS!$K:$K,INT((ROW()-2)/20)+2))</f>
        <v/>
      </c>
      <c r="M7509" s="0" t="str">
        <f aca="false">IF($A7509="","","Compra no cartão")</f>
        <v/>
      </c>
    </row>
    <row r="7510" customFormat="false" ht="13.5" hidden="false" customHeight="false" outlineLevel="0" collapsed="false">
      <c r="A7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0" s="0" t="str">
        <f aca="false">IF($A7510="","",INDEX(CARTAO_COMPRAS!$C:$C,INT((ROW()-2)/20)+2))</f>
        <v/>
      </c>
      <c r="C7510" s="0" t="str">
        <f aca="false">IF($A7510="","",INDEX(CARTAO_COMPRAS!$D:$D,INT((ROW()-2)/20)+2))</f>
        <v/>
      </c>
      <c r="D7510" s="0" t="str">
        <f aca="false">IF($A7510="","",INDEX(CARTAO_COMPRAS!$E:$E,INT((ROW()-2)/20)+2))</f>
        <v/>
      </c>
      <c r="E7510" s="0" t="str">
        <f aca="false">IF($A7510="","",INDEX(CARTAO_COMPRAS!$H:$H,INT((ROW()-2)/20)+2)+MOD(ROW()-2,20))</f>
        <v/>
      </c>
      <c r="F7510" s="0" t="str">
        <f aca="false">IF($A7510="","",INDEX(CARTAO_COMPRAS!$G:$G,INT((ROW()-2)/20)+2))</f>
        <v/>
      </c>
      <c r="G7510" s="5" t="str">
        <f aca="false">IF($A7510="","",INDEX(CARTAO_COMPRAS!$I:$I,INT((ROW()-2)/20)+2))</f>
        <v/>
      </c>
      <c r="H7510" s="4" t="str">
        <f aca="false">IF($A7510="","",EDATE(INDEX(CARTAO_COMPRAS!$J:$J,INT((ROW()-2)/20)+2),MOD(ROW()-2,20)))</f>
        <v/>
      </c>
      <c r="I7510" s="4" t="str">
        <f aca="false">IF($H7510="","",$H7510-WEEKDAY($H7510,2)+1)</f>
        <v/>
      </c>
      <c r="J7510" s="4" t="str">
        <f aca="false">IF($I7510="","",$I7510+6)</f>
        <v/>
      </c>
      <c r="K7510" s="6" t="str">
        <f aca="false">IF($H7510="","",DATE(YEAR($H7510),MONTH($H7510),1))</f>
        <v/>
      </c>
      <c r="L7510" s="0" t="str">
        <f aca="false">IF($A7510="","",INDEX(CARTAO_COMPRAS!$K:$K,INT((ROW()-2)/20)+2))</f>
        <v/>
      </c>
      <c r="M7510" s="0" t="str">
        <f aca="false">IF($A7510="","","Compra no cartão")</f>
        <v/>
      </c>
    </row>
    <row r="7511" customFormat="false" ht="13.5" hidden="false" customHeight="false" outlineLevel="0" collapsed="false">
      <c r="A7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1" s="0" t="str">
        <f aca="false">IF($A7511="","",INDEX(CARTAO_COMPRAS!$C:$C,INT((ROW()-2)/20)+2))</f>
        <v/>
      </c>
      <c r="C7511" s="0" t="str">
        <f aca="false">IF($A7511="","",INDEX(CARTAO_COMPRAS!$D:$D,INT((ROW()-2)/20)+2))</f>
        <v/>
      </c>
      <c r="D7511" s="0" t="str">
        <f aca="false">IF($A7511="","",INDEX(CARTAO_COMPRAS!$E:$E,INT((ROW()-2)/20)+2))</f>
        <v/>
      </c>
      <c r="E7511" s="0" t="str">
        <f aca="false">IF($A7511="","",INDEX(CARTAO_COMPRAS!$H:$H,INT((ROW()-2)/20)+2)+MOD(ROW()-2,20))</f>
        <v/>
      </c>
      <c r="F7511" s="0" t="str">
        <f aca="false">IF($A7511="","",INDEX(CARTAO_COMPRAS!$G:$G,INT((ROW()-2)/20)+2))</f>
        <v/>
      </c>
      <c r="G7511" s="5" t="str">
        <f aca="false">IF($A7511="","",INDEX(CARTAO_COMPRAS!$I:$I,INT((ROW()-2)/20)+2))</f>
        <v/>
      </c>
      <c r="H7511" s="4" t="str">
        <f aca="false">IF($A7511="","",EDATE(INDEX(CARTAO_COMPRAS!$J:$J,INT((ROW()-2)/20)+2),MOD(ROW()-2,20)))</f>
        <v/>
      </c>
      <c r="I7511" s="4" t="str">
        <f aca="false">IF($H7511="","",$H7511-WEEKDAY($H7511,2)+1)</f>
        <v/>
      </c>
      <c r="J7511" s="4" t="str">
        <f aca="false">IF($I7511="","",$I7511+6)</f>
        <v/>
      </c>
      <c r="K7511" s="6" t="str">
        <f aca="false">IF($H7511="","",DATE(YEAR($H7511),MONTH($H7511),1))</f>
        <v/>
      </c>
      <c r="L7511" s="0" t="str">
        <f aca="false">IF($A7511="","",INDEX(CARTAO_COMPRAS!$K:$K,INT((ROW()-2)/20)+2))</f>
        <v/>
      </c>
      <c r="M7511" s="0" t="str">
        <f aca="false">IF($A7511="","","Compra no cartão")</f>
        <v/>
      </c>
    </row>
    <row r="7512" customFormat="false" ht="13.5" hidden="false" customHeight="false" outlineLevel="0" collapsed="false">
      <c r="A7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2" s="0" t="str">
        <f aca="false">IF($A7512="","",INDEX(CARTAO_COMPRAS!$C:$C,INT((ROW()-2)/20)+2))</f>
        <v/>
      </c>
      <c r="C7512" s="0" t="str">
        <f aca="false">IF($A7512="","",INDEX(CARTAO_COMPRAS!$D:$D,INT((ROW()-2)/20)+2))</f>
        <v/>
      </c>
      <c r="D7512" s="0" t="str">
        <f aca="false">IF($A7512="","",INDEX(CARTAO_COMPRAS!$E:$E,INT((ROW()-2)/20)+2))</f>
        <v/>
      </c>
      <c r="E7512" s="0" t="str">
        <f aca="false">IF($A7512="","",INDEX(CARTAO_COMPRAS!$H:$H,INT((ROW()-2)/20)+2)+MOD(ROW()-2,20))</f>
        <v/>
      </c>
      <c r="F7512" s="0" t="str">
        <f aca="false">IF($A7512="","",INDEX(CARTAO_COMPRAS!$G:$G,INT((ROW()-2)/20)+2))</f>
        <v/>
      </c>
      <c r="G7512" s="5" t="str">
        <f aca="false">IF($A7512="","",INDEX(CARTAO_COMPRAS!$I:$I,INT((ROW()-2)/20)+2))</f>
        <v/>
      </c>
      <c r="H7512" s="4" t="str">
        <f aca="false">IF($A7512="","",EDATE(INDEX(CARTAO_COMPRAS!$J:$J,INT((ROW()-2)/20)+2),MOD(ROW()-2,20)))</f>
        <v/>
      </c>
      <c r="I7512" s="4" t="str">
        <f aca="false">IF($H7512="","",$H7512-WEEKDAY($H7512,2)+1)</f>
        <v/>
      </c>
      <c r="J7512" s="4" t="str">
        <f aca="false">IF($I7512="","",$I7512+6)</f>
        <v/>
      </c>
      <c r="K7512" s="6" t="str">
        <f aca="false">IF($H7512="","",DATE(YEAR($H7512),MONTH($H7512),1))</f>
        <v/>
      </c>
      <c r="L7512" s="0" t="str">
        <f aca="false">IF($A7512="","",INDEX(CARTAO_COMPRAS!$K:$K,INT((ROW()-2)/20)+2))</f>
        <v/>
      </c>
      <c r="M7512" s="0" t="str">
        <f aca="false">IF($A7512="","","Compra no cartão")</f>
        <v/>
      </c>
    </row>
    <row r="7513" customFormat="false" ht="13.5" hidden="false" customHeight="false" outlineLevel="0" collapsed="false">
      <c r="A7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3" s="0" t="str">
        <f aca="false">IF($A7513="","",INDEX(CARTAO_COMPRAS!$C:$C,INT((ROW()-2)/20)+2))</f>
        <v/>
      </c>
      <c r="C7513" s="0" t="str">
        <f aca="false">IF($A7513="","",INDEX(CARTAO_COMPRAS!$D:$D,INT((ROW()-2)/20)+2))</f>
        <v/>
      </c>
      <c r="D7513" s="0" t="str">
        <f aca="false">IF($A7513="","",INDEX(CARTAO_COMPRAS!$E:$E,INT((ROW()-2)/20)+2))</f>
        <v/>
      </c>
      <c r="E7513" s="0" t="str">
        <f aca="false">IF($A7513="","",INDEX(CARTAO_COMPRAS!$H:$H,INT((ROW()-2)/20)+2)+MOD(ROW()-2,20))</f>
        <v/>
      </c>
      <c r="F7513" s="0" t="str">
        <f aca="false">IF($A7513="","",INDEX(CARTAO_COMPRAS!$G:$G,INT((ROW()-2)/20)+2))</f>
        <v/>
      </c>
      <c r="G7513" s="5" t="str">
        <f aca="false">IF($A7513="","",INDEX(CARTAO_COMPRAS!$I:$I,INT((ROW()-2)/20)+2))</f>
        <v/>
      </c>
      <c r="H7513" s="4" t="str">
        <f aca="false">IF($A7513="","",EDATE(INDEX(CARTAO_COMPRAS!$J:$J,INT((ROW()-2)/20)+2),MOD(ROW()-2,20)))</f>
        <v/>
      </c>
      <c r="I7513" s="4" t="str">
        <f aca="false">IF($H7513="","",$H7513-WEEKDAY($H7513,2)+1)</f>
        <v/>
      </c>
      <c r="J7513" s="4" t="str">
        <f aca="false">IF($I7513="","",$I7513+6)</f>
        <v/>
      </c>
      <c r="K7513" s="6" t="str">
        <f aca="false">IF($H7513="","",DATE(YEAR($H7513),MONTH($H7513),1))</f>
        <v/>
      </c>
      <c r="L7513" s="0" t="str">
        <f aca="false">IF($A7513="","",INDEX(CARTAO_COMPRAS!$K:$K,INT((ROW()-2)/20)+2))</f>
        <v/>
      </c>
      <c r="M7513" s="0" t="str">
        <f aca="false">IF($A7513="","","Compra no cartão")</f>
        <v/>
      </c>
    </row>
    <row r="7514" customFormat="false" ht="13.5" hidden="false" customHeight="false" outlineLevel="0" collapsed="false">
      <c r="A7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4" s="0" t="str">
        <f aca="false">IF($A7514="","",INDEX(CARTAO_COMPRAS!$C:$C,INT((ROW()-2)/20)+2))</f>
        <v/>
      </c>
      <c r="C7514" s="0" t="str">
        <f aca="false">IF($A7514="","",INDEX(CARTAO_COMPRAS!$D:$D,INT((ROW()-2)/20)+2))</f>
        <v/>
      </c>
      <c r="D7514" s="0" t="str">
        <f aca="false">IF($A7514="","",INDEX(CARTAO_COMPRAS!$E:$E,INT((ROW()-2)/20)+2))</f>
        <v/>
      </c>
      <c r="E7514" s="0" t="str">
        <f aca="false">IF($A7514="","",INDEX(CARTAO_COMPRAS!$H:$H,INT((ROW()-2)/20)+2)+MOD(ROW()-2,20))</f>
        <v/>
      </c>
      <c r="F7514" s="0" t="str">
        <f aca="false">IF($A7514="","",INDEX(CARTAO_COMPRAS!$G:$G,INT((ROW()-2)/20)+2))</f>
        <v/>
      </c>
      <c r="G7514" s="5" t="str">
        <f aca="false">IF($A7514="","",INDEX(CARTAO_COMPRAS!$I:$I,INT((ROW()-2)/20)+2))</f>
        <v/>
      </c>
      <c r="H7514" s="4" t="str">
        <f aca="false">IF($A7514="","",EDATE(INDEX(CARTAO_COMPRAS!$J:$J,INT((ROW()-2)/20)+2),MOD(ROW()-2,20)))</f>
        <v/>
      </c>
      <c r="I7514" s="4" t="str">
        <f aca="false">IF($H7514="","",$H7514-WEEKDAY($H7514,2)+1)</f>
        <v/>
      </c>
      <c r="J7514" s="4" t="str">
        <f aca="false">IF($I7514="","",$I7514+6)</f>
        <v/>
      </c>
      <c r="K7514" s="6" t="str">
        <f aca="false">IF($H7514="","",DATE(YEAR($H7514),MONTH($H7514),1))</f>
        <v/>
      </c>
      <c r="L7514" s="0" t="str">
        <f aca="false">IF($A7514="","",INDEX(CARTAO_COMPRAS!$K:$K,INT((ROW()-2)/20)+2))</f>
        <v/>
      </c>
      <c r="M7514" s="0" t="str">
        <f aca="false">IF($A7514="","","Compra no cartão")</f>
        <v/>
      </c>
    </row>
    <row r="7515" customFormat="false" ht="13.5" hidden="false" customHeight="false" outlineLevel="0" collapsed="false">
      <c r="A7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5" s="0" t="str">
        <f aca="false">IF($A7515="","",INDEX(CARTAO_COMPRAS!$C:$C,INT((ROW()-2)/20)+2))</f>
        <v/>
      </c>
      <c r="C7515" s="0" t="str">
        <f aca="false">IF($A7515="","",INDEX(CARTAO_COMPRAS!$D:$D,INT((ROW()-2)/20)+2))</f>
        <v/>
      </c>
      <c r="D7515" s="0" t="str">
        <f aca="false">IF($A7515="","",INDEX(CARTAO_COMPRAS!$E:$E,INT((ROW()-2)/20)+2))</f>
        <v/>
      </c>
      <c r="E7515" s="0" t="str">
        <f aca="false">IF($A7515="","",INDEX(CARTAO_COMPRAS!$H:$H,INT((ROW()-2)/20)+2)+MOD(ROW()-2,20))</f>
        <v/>
      </c>
      <c r="F7515" s="0" t="str">
        <f aca="false">IF($A7515="","",INDEX(CARTAO_COMPRAS!$G:$G,INT((ROW()-2)/20)+2))</f>
        <v/>
      </c>
      <c r="G7515" s="5" t="str">
        <f aca="false">IF($A7515="","",INDEX(CARTAO_COMPRAS!$I:$I,INT((ROW()-2)/20)+2))</f>
        <v/>
      </c>
      <c r="H7515" s="4" t="str">
        <f aca="false">IF($A7515="","",EDATE(INDEX(CARTAO_COMPRAS!$J:$J,INT((ROW()-2)/20)+2),MOD(ROW()-2,20)))</f>
        <v/>
      </c>
      <c r="I7515" s="4" t="str">
        <f aca="false">IF($H7515="","",$H7515-WEEKDAY($H7515,2)+1)</f>
        <v/>
      </c>
      <c r="J7515" s="4" t="str">
        <f aca="false">IF($I7515="","",$I7515+6)</f>
        <v/>
      </c>
      <c r="K7515" s="6" t="str">
        <f aca="false">IF($H7515="","",DATE(YEAR($H7515),MONTH($H7515),1))</f>
        <v/>
      </c>
      <c r="L7515" s="0" t="str">
        <f aca="false">IF($A7515="","",INDEX(CARTAO_COMPRAS!$K:$K,INT((ROW()-2)/20)+2))</f>
        <v/>
      </c>
      <c r="M7515" s="0" t="str">
        <f aca="false">IF($A7515="","","Compra no cartão")</f>
        <v/>
      </c>
    </row>
    <row r="7516" customFormat="false" ht="13.5" hidden="false" customHeight="false" outlineLevel="0" collapsed="false">
      <c r="A7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6" s="0" t="str">
        <f aca="false">IF($A7516="","",INDEX(CARTAO_COMPRAS!$C:$C,INT((ROW()-2)/20)+2))</f>
        <v/>
      </c>
      <c r="C7516" s="0" t="str">
        <f aca="false">IF($A7516="","",INDEX(CARTAO_COMPRAS!$D:$D,INT((ROW()-2)/20)+2))</f>
        <v/>
      </c>
      <c r="D7516" s="0" t="str">
        <f aca="false">IF($A7516="","",INDEX(CARTAO_COMPRAS!$E:$E,INT((ROW()-2)/20)+2))</f>
        <v/>
      </c>
      <c r="E7516" s="0" t="str">
        <f aca="false">IF($A7516="","",INDEX(CARTAO_COMPRAS!$H:$H,INT((ROW()-2)/20)+2)+MOD(ROW()-2,20))</f>
        <v/>
      </c>
      <c r="F7516" s="0" t="str">
        <f aca="false">IF($A7516="","",INDEX(CARTAO_COMPRAS!$G:$G,INT((ROW()-2)/20)+2))</f>
        <v/>
      </c>
      <c r="G7516" s="5" t="str">
        <f aca="false">IF($A7516="","",INDEX(CARTAO_COMPRAS!$I:$I,INT((ROW()-2)/20)+2))</f>
        <v/>
      </c>
      <c r="H7516" s="4" t="str">
        <f aca="false">IF($A7516="","",EDATE(INDEX(CARTAO_COMPRAS!$J:$J,INT((ROW()-2)/20)+2),MOD(ROW()-2,20)))</f>
        <v/>
      </c>
      <c r="I7516" s="4" t="str">
        <f aca="false">IF($H7516="","",$H7516-WEEKDAY($H7516,2)+1)</f>
        <v/>
      </c>
      <c r="J7516" s="4" t="str">
        <f aca="false">IF($I7516="","",$I7516+6)</f>
        <v/>
      </c>
      <c r="K7516" s="6" t="str">
        <f aca="false">IF($H7516="","",DATE(YEAR($H7516),MONTH($H7516),1))</f>
        <v/>
      </c>
      <c r="L7516" s="0" t="str">
        <f aca="false">IF($A7516="","",INDEX(CARTAO_COMPRAS!$K:$K,INT((ROW()-2)/20)+2))</f>
        <v/>
      </c>
      <c r="M7516" s="0" t="str">
        <f aca="false">IF($A7516="","","Compra no cartão")</f>
        <v/>
      </c>
    </row>
    <row r="7517" customFormat="false" ht="13.5" hidden="false" customHeight="false" outlineLevel="0" collapsed="false">
      <c r="A7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7" s="0" t="str">
        <f aca="false">IF($A7517="","",INDEX(CARTAO_COMPRAS!$C:$C,INT((ROW()-2)/20)+2))</f>
        <v/>
      </c>
      <c r="C7517" s="0" t="str">
        <f aca="false">IF($A7517="","",INDEX(CARTAO_COMPRAS!$D:$D,INT((ROW()-2)/20)+2))</f>
        <v/>
      </c>
      <c r="D7517" s="0" t="str">
        <f aca="false">IF($A7517="","",INDEX(CARTAO_COMPRAS!$E:$E,INT((ROW()-2)/20)+2))</f>
        <v/>
      </c>
      <c r="E7517" s="0" t="str">
        <f aca="false">IF($A7517="","",INDEX(CARTAO_COMPRAS!$H:$H,INT((ROW()-2)/20)+2)+MOD(ROW()-2,20))</f>
        <v/>
      </c>
      <c r="F7517" s="0" t="str">
        <f aca="false">IF($A7517="","",INDEX(CARTAO_COMPRAS!$G:$G,INT((ROW()-2)/20)+2))</f>
        <v/>
      </c>
      <c r="G7517" s="5" t="str">
        <f aca="false">IF($A7517="","",INDEX(CARTAO_COMPRAS!$I:$I,INT((ROW()-2)/20)+2))</f>
        <v/>
      </c>
      <c r="H7517" s="4" t="str">
        <f aca="false">IF($A7517="","",EDATE(INDEX(CARTAO_COMPRAS!$J:$J,INT((ROW()-2)/20)+2),MOD(ROW()-2,20)))</f>
        <v/>
      </c>
      <c r="I7517" s="4" t="str">
        <f aca="false">IF($H7517="","",$H7517-WEEKDAY($H7517,2)+1)</f>
        <v/>
      </c>
      <c r="J7517" s="4" t="str">
        <f aca="false">IF($I7517="","",$I7517+6)</f>
        <v/>
      </c>
      <c r="K7517" s="6" t="str">
        <f aca="false">IF($H7517="","",DATE(YEAR($H7517),MONTH($H7517),1))</f>
        <v/>
      </c>
      <c r="L7517" s="0" t="str">
        <f aca="false">IF($A7517="","",INDEX(CARTAO_COMPRAS!$K:$K,INT((ROW()-2)/20)+2))</f>
        <v/>
      </c>
      <c r="M7517" s="0" t="str">
        <f aca="false">IF($A7517="","","Compra no cartão")</f>
        <v/>
      </c>
    </row>
    <row r="7518" customFormat="false" ht="13.5" hidden="false" customHeight="false" outlineLevel="0" collapsed="false">
      <c r="A7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8" s="0" t="str">
        <f aca="false">IF($A7518="","",INDEX(CARTAO_COMPRAS!$C:$C,INT((ROW()-2)/20)+2))</f>
        <v/>
      </c>
      <c r="C7518" s="0" t="str">
        <f aca="false">IF($A7518="","",INDEX(CARTAO_COMPRAS!$D:$D,INT((ROW()-2)/20)+2))</f>
        <v/>
      </c>
      <c r="D7518" s="0" t="str">
        <f aca="false">IF($A7518="","",INDEX(CARTAO_COMPRAS!$E:$E,INT((ROW()-2)/20)+2))</f>
        <v/>
      </c>
      <c r="E7518" s="0" t="str">
        <f aca="false">IF($A7518="","",INDEX(CARTAO_COMPRAS!$H:$H,INT((ROW()-2)/20)+2)+MOD(ROW()-2,20))</f>
        <v/>
      </c>
      <c r="F7518" s="0" t="str">
        <f aca="false">IF($A7518="","",INDEX(CARTAO_COMPRAS!$G:$G,INT((ROW()-2)/20)+2))</f>
        <v/>
      </c>
      <c r="G7518" s="5" t="str">
        <f aca="false">IF($A7518="","",INDEX(CARTAO_COMPRAS!$I:$I,INT((ROW()-2)/20)+2))</f>
        <v/>
      </c>
      <c r="H7518" s="4" t="str">
        <f aca="false">IF($A7518="","",EDATE(INDEX(CARTAO_COMPRAS!$J:$J,INT((ROW()-2)/20)+2),MOD(ROW()-2,20)))</f>
        <v/>
      </c>
      <c r="I7518" s="4" t="str">
        <f aca="false">IF($H7518="","",$H7518-WEEKDAY($H7518,2)+1)</f>
        <v/>
      </c>
      <c r="J7518" s="4" t="str">
        <f aca="false">IF($I7518="","",$I7518+6)</f>
        <v/>
      </c>
      <c r="K7518" s="6" t="str">
        <f aca="false">IF($H7518="","",DATE(YEAR($H7518),MONTH($H7518),1))</f>
        <v/>
      </c>
      <c r="L7518" s="0" t="str">
        <f aca="false">IF($A7518="","",INDEX(CARTAO_COMPRAS!$K:$K,INT((ROW()-2)/20)+2))</f>
        <v/>
      </c>
      <c r="M7518" s="0" t="str">
        <f aca="false">IF($A7518="","","Compra no cartão")</f>
        <v/>
      </c>
    </row>
    <row r="7519" customFormat="false" ht="13.5" hidden="false" customHeight="false" outlineLevel="0" collapsed="false">
      <c r="A7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19" s="0" t="str">
        <f aca="false">IF($A7519="","",INDEX(CARTAO_COMPRAS!$C:$C,INT((ROW()-2)/20)+2))</f>
        <v/>
      </c>
      <c r="C7519" s="0" t="str">
        <f aca="false">IF($A7519="","",INDEX(CARTAO_COMPRAS!$D:$D,INT((ROW()-2)/20)+2))</f>
        <v/>
      </c>
      <c r="D7519" s="0" t="str">
        <f aca="false">IF($A7519="","",INDEX(CARTAO_COMPRAS!$E:$E,INT((ROW()-2)/20)+2))</f>
        <v/>
      </c>
      <c r="E7519" s="0" t="str">
        <f aca="false">IF($A7519="","",INDEX(CARTAO_COMPRAS!$H:$H,INT((ROW()-2)/20)+2)+MOD(ROW()-2,20))</f>
        <v/>
      </c>
      <c r="F7519" s="0" t="str">
        <f aca="false">IF($A7519="","",INDEX(CARTAO_COMPRAS!$G:$G,INT((ROW()-2)/20)+2))</f>
        <v/>
      </c>
      <c r="G7519" s="5" t="str">
        <f aca="false">IF($A7519="","",INDEX(CARTAO_COMPRAS!$I:$I,INT((ROW()-2)/20)+2))</f>
        <v/>
      </c>
      <c r="H7519" s="4" t="str">
        <f aca="false">IF($A7519="","",EDATE(INDEX(CARTAO_COMPRAS!$J:$J,INT((ROW()-2)/20)+2),MOD(ROW()-2,20)))</f>
        <v/>
      </c>
      <c r="I7519" s="4" t="str">
        <f aca="false">IF($H7519="","",$H7519-WEEKDAY($H7519,2)+1)</f>
        <v/>
      </c>
      <c r="J7519" s="4" t="str">
        <f aca="false">IF($I7519="","",$I7519+6)</f>
        <v/>
      </c>
      <c r="K7519" s="6" t="str">
        <f aca="false">IF($H7519="","",DATE(YEAR($H7519),MONTH($H7519),1))</f>
        <v/>
      </c>
      <c r="L7519" s="0" t="str">
        <f aca="false">IF($A7519="","",INDEX(CARTAO_COMPRAS!$K:$K,INT((ROW()-2)/20)+2))</f>
        <v/>
      </c>
      <c r="M7519" s="0" t="str">
        <f aca="false">IF($A7519="","","Compra no cartão")</f>
        <v/>
      </c>
    </row>
    <row r="7520" customFormat="false" ht="13.5" hidden="false" customHeight="false" outlineLevel="0" collapsed="false">
      <c r="A7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0" s="0" t="str">
        <f aca="false">IF($A7520="","",INDEX(CARTAO_COMPRAS!$C:$C,INT((ROW()-2)/20)+2))</f>
        <v/>
      </c>
      <c r="C7520" s="0" t="str">
        <f aca="false">IF($A7520="","",INDEX(CARTAO_COMPRAS!$D:$D,INT((ROW()-2)/20)+2))</f>
        <v/>
      </c>
      <c r="D7520" s="0" t="str">
        <f aca="false">IF($A7520="","",INDEX(CARTAO_COMPRAS!$E:$E,INT((ROW()-2)/20)+2))</f>
        <v/>
      </c>
      <c r="E7520" s="0" t="str">
        <f aca="false">IF($A7520="","",INDEX(CARTAO_COMPRAS!$H:$H,INT((ROW()-2)/20)+2)+MOD(ROW()-2,20))</f>
        <v/>
      </c>
      <c r="F7520" s="0" t="str">
        <f aca="false">IF($A7520="","",INDEX(CARTAO_COMPRAS!$G:$G,INT((ROW()-2)/20)+2))</f>
        <v/>
      </c>
      <c r="G7520" s="5" t="str">
        <f aca="false">IF($A7520="","",INDEX(CARTAO_COMPRAS!$I:$I,INT((ROW()-2)/20)+2))</f>
        <v/>
      </c>
      <c r="H7520" s="4" t="str">
        <f aca="false">IF($A7520="","",EDATE(INDEX(CARTAO_COMPRAS!$J:$J,INT((ROW()-2)/20)+2),MOD(ROW()-2,20)))</f>
        <v/>
      </c>
      <c r="I7520" s="4" t="str">
        <f aca="false">IF($H7520="","",$H7520-WEEKDAY($H7520,2)+1)</f>
        <v/>
      </c>
      <c r="J7520" s="4" t="str">
        <f aca="false">IF($I7520="","",$I7520+6)</f>
        <v/>
      </c>
      <c r="K7520" s="6" t="str">
        <f aca="false">IF($H7520="","",DATE(YEAR($H7520),MONTH($H7520),1))</f>
        <v/>
      </c>
      <c r="L7520" s="0" t="str">
        <f aca="false">IF($A7520="","",INDEX(CARTAO_COMPRAS!$K:$K,INT((ROW()-2)/20)+2))</f>
        <v/>
      </c>
      <c r="M7520" s="0" t="str">
        <f aca="false">IF($A7520="","","Compra no cartão")</f>
        <v/>
      </c>
    </row>
    <row r="7521" customFormat="false" ht="13.5" hidden="false" customHeight="false" outlineLevel="0" collapsed="false">
      <c r="A7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1" s="0" t="str">
        <f aca="false">IF($A7521="","",INDEX(CARTAO_COMPRAS!$C:$C,INT((ROW()-2)/20)+2))</f>
        <v/>
      </c>
      <c r="C7521" s="0" t="str">
        <f aca="false">IF($A7521="","",INDEX(CARTAO_COMPRAS!$D:$D,INT((ROW()-2)/20)+2))</f>
        <v/>
      </c>
      <c r="D7521" s="0" t="str">
        <f aca="false">IF($A7521="","",INDEX(CARTAO_COMPRAS!$E:$E,INT((ROW()-2)/20)+2))</f>
        <v/>
      </c>
      <c r="E7521" s="0" t="str">
        <f aca="false">IF($A7521="","",INDEX(CARTAO_COMPRAS!$H:$H,INT((ROW()-2)/20)+2)+MOD(ROW()-2,20))</f>
        <v/>
      </c>
      <c r="F7521" s="0" t="str">
        <f aca="false">IF($A7521="","",INDEX(CARTAO_COMPRAS!$G:$G,INT((ROW()-2)/20)+2))</f>
        <v/>
      </c>
      <c r="G7521" s="5" t="str">
        <f aca="false">IF($A7521="","",INDEX(CARTAO_COMPRAS!$I:$I,INT((ROW()-2)/20)+2))</f>
        <v/>
      </c>
      <c r="H7521" s="4" t="str">
        <f aca="false">IF($A7521="","",EDATE(INDEX(CARTAO_COMPRAS!$J:$J,INT((ROW()-2)/20)+2),MOD(ROW()-2,20)))</f>
        <v/>
      </c>
      <c r="I7521" s="4" t="str">
        <f aca="false">IF($H7521="","",$H7521-WEEKDAY($H7521,2)+1)</f>
        <v/>
      </c>
      <c r="J7521" s="4" t="str">
        <f aca="false">IF($I7521="","",$I7521+6)</f>
        <v/>
      </c>
      <c r="K7521" s="6" t="str">
        <f aca="false">IF($H7521="","",DATE(YEAR($H7521),MONTH($H7521),1))</f>
        <v/>
      </c>
      <c r="L7521" s="0" t="str">
        <f aca="false">IF($A7521="","",INDEX(CARTAO_COMPRAS!$K:$K,INT((ROW()-2)/20)+2))</f>
        <v/>
      </c>
      <c r="M7521" s="0" t="str">
        <f aca="false">IF($A7521="","","Compra no cartão")</f>
        <v/>
      </c>
    </row>
    <row r="7522" customFormat="false" ht="13.5" hidden="false" customHeight="false" outlineLevel="0" collapsed="false">
      <c r="A75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2" s="0" t="str">
        <f aca="false">IF($A7522="","",INDEX(CARTAO_COMPRAS!$C:$C,INT((ROW()-2)/20)+2))</f>
        <v/>
      </c>
      <c r="C7522" s="0" t="str">
        <f aca="false">IF($A7522="","",INDEX(CARTAO_COMPRAS!$D:$D,INT((ROW()-2)/20)+2))</f>
        <v/>
      </c>
      <c r="D7522" s="0" t="str">
        <f aca="false">IF($A7522="","",INDEX(CARTAO_COMPRAS!$E:$E,INT((ROW()-2)/20)+2))</f>
        <v/>
      </c>
      <c r="E7522" s="0" t="str">
        <f aca="false">IF($A7522="","",INDEX(CARTAO_COMPRAS!$H:$H,INT((ROW()-2)/20)+2)+MOD(ROW()-2,20))</f>
        <v/>
      </c>
      <c r="F7522" s="0" t="str">
        <f aca="false">IF($A7522="","",INDEX(CARTAO_COMPRAS!$G:$G,INT((ROW()-2)/20)+2))</f>
        <v/>
      </c>
      <c r="G7522" s="5" t="str">
        <f aca="false">IF($A7522="","",INDEX(CARTAO_COMPRAS!$I:$I,INT((ROW()-2)/20)+2))</f>
        <v/>
      </c>
      <c r="H7522" s="4" t="str">
        <f aca="false">IF($A7522="","",EDATE(INDEX(CARTAO_COMPRAS!$J:$J,INT((ROW()-2)/20)+2),MOD(ROW()-2,20)))</f>
        <v/>
      </c>
      <c r="I7522" s="4" t="str">
        <f aca="false">IF($H7522="","",$H7522-WEEKDAY($H7522,2)+1)</f>
        <v/>
      </c>
      <c r="J7522" s="4" t="str">
        <f aca="false">IF($I7522="","",$I7522+6)</f>
        <v/>
      </c>
      <c r="K7522" s="6" t="str">
        <f aca="false">IF($H7522="","",DATE(YEAR($H7522),MONTH($H7522),1))</f>
        <v/>
      </c>
      <c r="L7522" s="0" t="str">
        <f aca="false">IF($A7522="","",INDEX(CARTAO_COMPRAS!$K:$K,INT((ROW()-2)/20)+2))</f>
        <v/>
      </c>
      <c r="M7522" s="0" t="str">
        <f aca="false">IF($A7522="","","Compra no cartão")</f>
        <v/>
      </c>
    </row>
    <row r="7523" customFormat="false" ht="13.5" hidden="false" customHeight="false" outlineLevel="0" collapsed="false">
      <c r="A7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3" s="0" t="str">
        <f aca="false">IF($A7523="","",INDEX(CARTAO_COMPRAS!$C:$C,INT((ROW()-2)/20)+2))</f>
        <v/>
      </c>
      <c r="C7523" s="0" t="str">
        <f aca="false">IF($A7523="","",INDEX(CARTAO_COMPRAS!$D:$D,INT((ROW()-2)/20)+2))</f>
        <v/>
      </c>
      <c r="D7523" s="0" t="str">
        <f aca="false">IF($A7523="","",INDEX(CARTAO_COMPRAS!$E:$E,INT((ROW()-2)/20)+2))</f>
        <v/>
      </c>
      <c r="E7523" s="0" t="str">
        <f aca="false">IF($A7523="","",INDEX(CARTAO_COMPRAS!$H:$H,INT((ROW()-2)/20)+2)+MOD(ROW()-2,20))</f>
        <v/>
      </c>
      <c r="F7523" s="0" t="str">
        <f aca="false">IF($A7523="","",INDEX(CARTAO_COMPRAS!$G:$G,INT((ROW()-2)/20)+2))</f>
        <v/>
      </c>
      <c r="G7523" s="5" t="str">
        <f aca="false">IF($A7523="","",INDEX(CARTAO_COMPRAS!$I:$I,INT((ROW()-2)/20)+2))</f>
        <v/>
      </c>
      <c r="H7523" s="4" t="str">
        <f aca="false">IF($A7523="","",EDATE(INDEX(CARTAO_COMPRAS!$J:$J,INT((ROW()-2)/20)+2),MOD(ROW()-2,20)))</f>
        <v/>
      </c>
      <c r="I7523" s="4" t="str">
        <f aca="false">IF($H7523="","",$H7523-WEEKDAY($H7523,2)+1)</f>
        <v/>
      </c>
      <c r="J7523" s="4" t="str">
        <f aca="false">IF($I7523="","",$I7523+6)</f>
        <v/>
      </c>
      <c r="K7523" s="6" t="str">
        <f aca="false">IF($H7523="","",DATE(YEAR($H7523),MONTH($H7523),1))</f>
        <v/>
      </c>
      <c r="L7523" s="0" t="str">
        <f aca="false">IF($A7523="","",INDEX(CARTAO_COMPRAS!$K:$K,INT((ROW()-2)/20)+2))</f>
        <v/>
      </c>
      <c r="M7523" s="0" t="str">
        <f aca="false">IF($A7523="","","Compra no cartão")</f>
        <v/>
      </c>
    </row>
    <row r="7524" customFormat="false" ht="13.5" hidden="false" customHeight="false" outlineLevel="0" collapsed="false">
      <c r="A7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4" s="0" t="str">
        <f aca="false">IF($A7524="","",INDEX(CARTAO_COMPRAS!$C:$C,INT((ROW()-2)/20)+2))</f>
        <v/>
      </c>
      <c r="C7524" s="0" t="str">
        <f aca="false">IF($A7524="","",INDEX(CARTAO_COMPRAS!$D:$D,INT((ROW()-2)/20)+2))</f>
        <v/>
      </c>
      <c r="D7524" s="0" t="str">
        <f aca="false">IF($A7524="","",INDEX(CARTAO_COMPRAS!$E:$E,INT((ROW()-2)/20)+2))</f>
        <v/>
      </c>
      <c r="E7524" s="0" t="str">
        <f aca="false">IF($A7524="","",INDEX(CARTAO_COMPRAS!$H:$H,INT((ROW()-2)/20)+2)+MOD(ROW()-2,20))</f>
        <v/>
      </c>
      <c r="F7524" s="0" t="str">
        <f aca="false">IF($A7524="","",INDEX(CARTAO_COMPRAS!$G:$G,INT((ROW()-2)/20)+2))</f>
        <v/>
      </c>
      <c r="G7524" s="5" t="str">
        <f aca="false">IF($A7524="","",INDEX(CARTAO_COMPRAS!$I:$I,INT((ROW()-2)/20)+2))</f>
        <v/>
      </c>
      <c r="H7524" s="4" t="str">
        <f aca="false">IF($A7524="","",EDATE(INDEX(CARTAO_COMPRAS!$J:$J,INT((ROW()-2)/20)+2),MOD(ROW()-2,20)))</f>
        <v/>
      </c>
      <c r="I7524" s="4" t="str">
        <f aca="false">IF($H7524="","",$H7524-WEEKDAY($H7524,2)+1)</f>
        <v/>
      </c>
      <c r="J7524" s="4" t="str">
        <f aca="false">IF($I7524="","",$I7524+6)</f>
        <v/>
      </c>
      <c r="K7524" s="6" t="str">
        <f aca="false">IF($H7524="","",DATE(YEAR($H7524),MONTH($H7524),1))</f>
        <v/>
      </c>
      <c r="L7524" s="0" t="str">
        <f aca="false">IF($A7524="","",INDEX(CARTAO_COMPRAS!$K:$K,INT((ROW()-2)/20)+2))</f>
        <v/>
      </c>
      <c r="M7524" s="0" t="str">
        <f aca="false">IF($A7524="","","Compra no cartão")</f>
        <v/>
      </c>
    </row>
    <row r="7525" customFormat="false" ht="13.5" hidden="false" customHeight="false" outlineLevel="0" collapsed="false">
      <c r="A7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5" s="0" t="str">
        <f aca="false">IF($A7525="","",INDEX(CARTAO_COMPRAS!$C:$C,INT((ROW()-2)/20)+2))</f>
        <v/>
      </c>
      <c r="C7525" s="0" t="str">
        <f aca="false">IF($A7525="","",INDEX(CARTAO_COMPRAS!$D:$D,INT((ROW()-2)/20)+2))</f>
        <v/>
      </c>
      <c r="D7525" s="0" t="str">
        <f aca="false">IF($A7525="","",INDEX(CARTAO_COMPRAS!$E:$E,INT((ROW()-2)/20)+2))</f>
        <v/>
      </c>
      <c r="E7525" s="0" t="str">
        <f aca="false">IF($A7525="","",INDEX(CARTAO_COMPRAS!$H:$H,INT((ROW()-2)/20)+2)+MOD(ROW()-2,20))</f>
        <v/>
      </c>
      <c r="F7525" s="0" t="str">
        <f aca="false">IF($A7525="","",INDEX(CARTAO_COMPRAS!$G:$G,INT((ROW()-2)/20)+2))</f>
        <v/>
      </c>
      <c r="G7525" s="5" t="str">
        <f aca="false">IF($A7525="","",INDEX(CARTAO_COMPRAS!$I:$I,INT((ROW()-2)/20)+2))</f>
        <v/>
      </c>
      <c r="H7525" s="4" t="str">
        <f aca="false">IF($A7525="","",EDATE(INDEX(CARTAO_COMPRAS!$J:$J,INT((ROW()-2)/20)+2),MOD(ROW()-2,20)))</f>
        <v/>
      </c>
      <c r="I7525" s="4" t="str">
        <f aca="false">IF($H7525="","",$H7525-WEEKDAY($H7525,2)+1)</f>
        <v/>
      </c>
      <c r="J7525" s="4" t="str">
        <f aca="false">IF($I7525="","",$I7525+6)</f>
        <v/>
      </c>
      <c r="K7525" s="6" t="str">
        <f aca="false">IF($H7525="","",DATE(YEAR($H7525),MONTH($H7525),1))</f>
        <v/>
      </c>
      <c r="L7525" s="0" t="str">
        <f aca="false">IF($A7525="","",INDEX(CARTAO_COMPRAS!$K:$K,INT((ROW()-2)/20)+2))</f>
        <v/>
      </c>
      <c r="M7525" s="0" t="str">
        <f aca="false">IF($A7525="","","Compra no cartão")</f>
        <v/>
      </c>
    </row>
    <row r="7526" customFormat="false" ht="13.5" hidden="false" customHeight="false" outlineLevel="0" collapsed="false">
      <c r="A7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6" s="0" t="str">
        <f aca="false">IF($A7526="","",INDEX(CARTAO_COMPRAS!$C:$C,INT((ROW()-2)/20)+2))</f>
        <v/>
      </c>
      <c r="C7526" s="0" t="str">
        <f aca="false">IF($A7526="","",INDEX(CARTAO_COMPRAS!$D:$D,INT((ROW()-2)/20)+2))</f>
        <v/>
      </c>
      <c r="D7526" s="0" t="str">
        <f aca="false">IF($A7526="","",INDEX(CARTAO_COMPRAS!$E:$E,INT((ROW()-2)/20)+2))</f>
        <v/>
      </c>
      <c r="E7526" s="0" t="str">
        <f aca="false">IF($A7526="","",INDEX(CARTAO_COMPRAS!$H:$H,INT((ROW()-2)/20)+2)+MOD(ROW()-2,20))</f>
        <v/>
      </c>
      <c r="F7526" s="0" t="str">
        <f aca="false">IF($A7526="","",INDEX(CARTAO_COMPRAS!$G:$G,INT((ROW()-2)/20)+2))</f>
        <v/>
      </c>
      <c r="G7526" s="5" t="str">
        <f aca="false">IF($A7526="","",INDEX(CARTAO_COMPRAS!$I:$I,INT((ROW()-2)/20)+2))</f>
        <v/>
      </c>
      <c r="H7526" s="4" t="str">
        <f aca="false">IF($A7526="","",EDATE(INDEX(CARTAO_COMPRAS!$J:$J,INT((ROW()-2)/20)+2),MOD(ROW()-2,20)))</f>
        <v/>
      </c>
      <c r="I7526" s="4" t="str">
        <f aca="false">IF($H7526="","",$H7526-WEEKDAY($H7526,2)+1)</f>
        <v/>
      </c>
      <c r="J7526" s="4" t="str">
        <f aca="false">IF($I7526="","",$I7526+6)</f>
        <v/>
      </c>
      <c r="K7526" s="6" t="str">
        <f aca="false">IF($H7526="","",DATE(YEAR($H7526),MONTH($H7526),1))</f>
        <v/>
      </c>
      <c r="L7526" s="0" t="str">
        <f aca="false">IF($A7526="","",INDEX(CARTAO_COMPRAS!$K:$K,INT((ROW()-2)/20)+2))</f>
        <v/>
      </c>
      <c r="M7526" s="0" t="str">
        <f aca="false">IF($A7526="","","Compra no cartão")</f>
        <v/>
      </c>
    </row>
    <row r="7527" customFormat="false" ht="13.5" hidden="false" customHeight="false" outlineLevel="0" collapsed="false">
      <c r="A7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7" s="0" t="str">
        <f aca="false">IF($A7527="","",INDEX(CARTAO_COMPRAS!$C:$C,INT((ROW()-2)/20)+2))</f>
        <v/>
      </c>
      <c r="C7527" s="0" t="str">
        <f aca="false">IF($A7527="","",INDEX(CARTAO_COMPRAS!$D:$D,INT((ROW()-2)/20)+2))</f>
        <v/>
      </c>
      <c r="D7527" s="0" t="str">
        <f aca="false">IF($A7527="","",INDEX(CARTAO_COMPRAS!$E:$E,INT((ROW()-2)/20)+2))</f>
        <v/>
      </c>
      <c r="E7527" s="0" t="str">
        <f aca="false">IF($A7527="","",INDEX(CARTAO_COMPRAS!$H:$H,INT((ROW()-2)/20)+2)+MOD(ROW()-2,20))</f>
        <v/>
      </c>
      <c r="F7527" s="0" t="str">
        <f aca="false">IF($A7527="","",INDEX(CARTAO_COMPRAS!$G:$G,INT((ROW()-2)/20)+2))</f>
        <v/>
      </c>
      <c r="G7527" s="5" t="str">
        <f aca="false">IF($A7527="","",INDEX(CARTAO_COMPRAS!$I:$I,INT((ROW()-2)/20)+2))</f>
        <v/>
      </c>
      <c r="H7527" s="4" t="str">
        <f aca="false">IF($A7527="","",EDATE(INDEX(CARTAO_COMPRAS!$J:$J,INT((ROW()-2)/20)+2),MOD(ROW()-2,20)))</f>
        <v/>
      </c>
      <c r="I7527" s="4" t="str">
        <f aca="false">IF($H7527="","",$H7527-WEEKDAY($H7527,2)+1)</f>
        <v/>
      </c>
      <c r="J7527" s="4" t="str">
        <f aca="false">IF($I7527="","",$I7527+6)</f>
        <v/>
      </c>
      <c r="K7527" s="6" t="str">
        <f aca="false">IF($H7527="","",DATE(YEAR($H7527),MONTH($H7527),1))</f>
        <v/>
      </c>
      <c r="L7527" s="0" t="str">
        <f aca="false">IF($A7527="","",INDEX(CARTAO_COMPRAS!$K:$K,INT((ROW()-2)/20)+2))</f>
        <v/>
      </c>
      <c r="M7527" s="0" t="str">
        <f aca="false">IF($A7527="","","Compra no cartão")</f>
        <v/>
      </c>
    </row>
    <row r="7528" customFormat="false" ht="13.5" hidden="false" customHeight="false" outlineLevel="0" collapsed="false">
      <c r="A7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8" s="0" t="str">
        <f aca="false">IF($A7528="","",INDEX(CARTAO_COMPRAS!$C:$C,INT((ROW()-2)/20)+2))</f>
        <v/>
      </c>
      <c r="C7528" s="0" t="str">
        <f aca="false">IF($A7528="","",INDEX(CARTAO_COMPRAS!$D:$D,INT((ROW()-2)/20)+2))</f>
        <v/>
      </c>
      <c r="D7528" s="0" t="str">
        <f aca="false">IF($A7528="","",INDEX(CARTAO_COMPRAS!$E:$E,INT((ROW()-2)/20)+2))</f>
        <v/>
      </c>
      <c r="E7528" s="0" t="str">
        <f aca="false">IF($A7528="","",INDEX(CARTAO_COMPRAS!$H:$H,INT((ROW()-2)/20)+2)+MOD(ROW()-2,20))</f>
        <v/>
      </c>
      <c r="F7528" s="0" t="str">
        <f aca="false">IF($A7528="","",INDEX(CARTAO_COMPRAS!$G:$G,INT((ROW()-2)/20)+2))</f>
        <v/>
      </c>
      <c r="G7528" s="5" t="str">
        <f aca="false">IF($A7528="","",INDEX(CARTAO_COMPRAS!$I:$I,INT((ROW()-2)/20)+2))</f>
        <v/>
      </c>
      <c r="H7528" s="4" t="str">
        <f aca="false">IF($A7528="","",EDATE(INDEX(CARTAO_COMPRAS!$J:$J,INT((ROW()-2)/20)+2),MOD(ROW()-2,20)))</f>
        <v/>
      </c>
      <c r="I7528" s="4" t="str">
        <f aca="false">IF($H7528="","",$H7528-WEEKDAY($H7528,2)+1)</f>
        <v/>
      </c>
      <c r="J7528" s="4" t="str">
        <f aca="false">IF($I7528="","",$I7528+6)</f>
        <v/>
      </c>
      <c r="K7528" s="6" t="str">
        <f aca="false">IF($H7528="","",DATE(YEAR($H7528),MONTH($H7528),1))</f>
        <v/>
      </c>
      <c r="L7528" s="0" t="str">
        <f aca="false">IF($A7528="","",INDEX(CARTAO_COMPRAS!$K:$K,INT((ROW()-2)/20)+2))</f>
        <v/>
      </c>
      <c r="M7528" s="0" t="str">
        <f aca="false">IF($A7528="","","Compra no cartão")</f>
        <v/>
      </c>
    </row>
    <row r="7529" customFormat="false" ht="13.5" hidden="false" customHeight="false" outlineLevel="0" collapsed="false">
      <c r="A7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29" s="0" t="str">
        <f aca="false">IF($A7529="","",INDEX(CARTAO_COMPRAS!$C:$C,INT((ROW()-2)/20)+2))</f>
        <v/>
      </c>
      <c r="C7529" s="0" t="str">
        <f aca="false">IF($A7529="","",INDEX(CARTAO_COMPRAS!$D:$D,INT((ROW()-2)/20)+2))</f>
        <v/>
      </c>
      <c r="D7529" s="0" t="str">
        <f aca="false">IF($A7529="","",INDEX(CARTAO_COMPRAS!$E:$E,INT((ROW()-2)/20)+2))</f>
        <v/>
      </c>
      <c r="E7529" s="0" t="str">
        <f aca="false">IF($A7529="","",INDEX(CARTAO_COMPRAS!$H:$H,INT((ROW()-2)/20)+2)+MOD(ROW()-2,20))</f>
        <v/>
      </c>
      <c r="F7529" s="0" t="str">
        <f aca="false">IF($A7529="","",INDEX(CARTAO_COMPRAS!$G:$G,INT((ROW()-2)/20)+2))</f>
        <v/>
      </c>
      <c r="G7529" s="5" t="str">
        <f aca="false">IF($A7529="","",INDEX(CARTAO_COMPRAS!$I:$I,INT((ROW()-2)/20)+2))</f>
        <v/>
      </c>
      <c r="H7529" s="4" t="str">
        <f aca="false">IF($A7529="","",EDATE(INDEX(CARTAO_COMPRAS!$J:$J,INT((ROW()-2)/20)+2),MOD(ROW()-2,20)))</f>
        <v/>
      </c>
      <c r="I7529" s="4" t="str">
        <f aca="false">IF($H7529="","",$H7529-WEEKDAY($H7529,2)+1)</f>
        <v/>
      </c>
      <c r="J7529" s="4" t="str">
        <f aca="false">IF($I7529="","",$I7529+6)</f>
        <v/>
      </c>
      <c r="K7529" s="6" t="str">
        <f aca="false">IF($H7529="","",DATE(YEAR($H7529),MONTH($H7529),1))</f>
        <v/>
      </c>
      <c r="L7529" s="0" t="str">
        <f aca="false">IF($A7529="","",INDEX(CARTAO_COMPRAS!$K:$K,INT((ROW()-2)/20)+2))</f>
        <v/>
      </c>
      <c r="M7529" s="0" t="str">
        <f aca="false">IF($A7529="","","Compra no cartão")</f>
        <v/>
      </c>
    </row>
    <row r="7530" customFormat="false" ht="13.5" hidden="false" customHeight="false" outlineLevel="0" collapsed="false">
      <c r="A7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0" s="0" t="str">
        <f aca="false">IF($A7530="","",INDEX(CARTAO_COMPRAS!$C:$C,INT((ROW()-2)/20)+2))</f>
        <v/>
      </c>
      <c r="C7530" s="0" t="str">
        <f aca="false">IF($A7530="","",INDEX(CARTAO_COMPRAS!$D:$D,INT((ROW()-2)/20)+2))</f>
        <v/>
      </c>
      <c r="D7530" s="0" t="str">
        <f aca="false">IF($A7530="","",INDEX(CARTAO_COMPRAS!$E:$E,INT((ROW()-2)/20)+2))</f>
        <v/>
      </c>
      <c r="E7530" s="0" t="str">
        <f aca="false">IF($A7530="","",INDEX(CARTAO_COMPRAS!$H:$H,INT((ROW()-2)/20)+2)+MOD(ROW()-2,20))</f>
        <v/>
      </c>
      <c r="F7530" s="0" t="str">
        <f aca="false">IF($A7530="","",INDEX(CARTAO_COMPRAS!$G:$G,INT((ROW()-2)/20)+2))</f>
        <v/>
      </c>
      <c r="G7530" s="5" t="str">
        <f aca="false">IF($A7530="","",INDEX(CARTAO_COMPRAS!$I:$I,INT((ROW()-2)/20)+2))</f>
        <v/>
      </c>
      <c r="H7530" s="4" t="str">
        <f aca="false">IF($A7530="","",EDATE(INDEX(CARTAO_COMPRAS!$J:$J,INT((ROW()-2)/20)+2),MOD(ROW()-2,20)))</f>
        <v/>
      </c>
      <c r="I7530" s="4" t="str">
        <f aca="false">IF($H7530="","",$H7530-WEEKDAY($H7530,2)+1)</f>
        <v/>
      </c>
      <c r="J7530" s="4" t="str">
        <f aca="false">IF($I7530="","",$I7530+6)</f>
        <v/>
      </c>
      <c r="K7530" s="6" t="str">
        <f aca="false">IF($H7530="","",DATE(YEAR($H7530),MONTH($H7530),1))</f>
        <v/>
      </c>
      <c r="L7530" s="0" t="str">
        <f aca="false">IF($A7530="","",INDEX(CARTAO_COMPRAS!$K:$K,INT((ROW()-2)/20)+2))</f>
        <v/>
      </c>
      <c r="M7530" s="0" t="str">
        <f aca="false">IF($A7530="","","Compra no cartão")</f>
        <v/>
      </c>
    </row>
    <row r="7531" customFormat="false" ht="13.5" hidden="false" customHeight="false" outlineLevel="0" collapsed="false">
      <c r="A7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1" s="0" t="str">
        <f aca="false">IF($A7531="","",INDEX(CARTAO_COMPRAS!$C:$C,INT((ROW()-2)/20)+2))</f>
        <v/>
      </c>
      <c r="C7531" s="0" t="str">
        <f aca="false">IF($A7531="","",INDEX(CARTAO_COMPRAS!$D:$D,INT((ROW()-2)/20)+2))</f>
        <v/>
      </c>
      <c r="D7531" s="0" t="str">
        <f aca="false">IF($A7531="","",INDEX(CARTAO_COMPRAS!$E:$E,INT((ROW()-2)/20)+2))</f>
        <v/>
      </c>
      <c r="E7531" s="0" t="str">
        <f aca="false">IF($A7531="","",INDEX(CARTAO_COMPRAS!$H:$H,INT((ROW()-2)/20)+2)+MOD(ROW()-2,20))</f>
        <v/>
      </c>
      <c r="F7531" s="0" t="str">
        <f aca="false">IF($A7531="","",INDEX(CARTAO_COMPRAS!$G:$G,INT((ROW()-2)/20)+2))</f>
        <v/>
      </c>
      <c r="G7531" s="5" t="str">
        <f aca="false">IF($A7531="","",INDEX(CARTAO_COMPRAS!$I:$I,INT((ROW()-2)/20)+2))</f>
        <v/>
      </c>
      <c r="H7531" s="4" t="str">
        <f aca="false">IF($A7531="","",EDATE(INDEX(CARTAO_COMPRAS!$J:$J,INT((ROW()-2)/20)+2),MOD(ROW()-2,20)))</f>
        <v/>
      </c>
      <c r="I7531" s="4" t="str">
        <f aca="false">IF($H7531="","",$H7531-WEEKDAY($H7531,2)+1)</f>
        <v/>
      </c>
      <c r="J7531" s="4" t="str">
        <f aca="false">IF($I7531="","",$I7531+6)</f>
        <v/>
      </c>
      <c r="K7531" s="6" t="str">
        <f aca="false">IF($H7531="","",DATE(YEAR($H7531),MONTH($H7531),1))</f>
        <v/>
      </c>
      <c r="L7531" s="0" t="str">
        <f aca="false">IF($A7531="","",INDEX(CARTAO_COMPRAS!$K:$K,INT((ROW()-2)/20)+2))</f>
        <v/>
      </c>
      <c r="M7531" s="0" t="str">
        <f aca="false">IF($A7531="","","Compra no cartão")</f>
        <v/>
      </c>
    </row>
    <row r="7532" customFormat="false" ht="13.5" hidden="false" customHeight="false" outlineLevel="0" collapsed="false">
      <c r="A7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2" s="0" t="str">
        <f aca="false">IF($A7532="","",INDEX(CARTAO_COMPRAS!$C:$C,INT((ROW()-2)/20)+2))</f>
        <v/>
      </c>
      <c r="C7532" s="0" t="str">
        <f aca="false">IF($A7532="","",INDEX(CARTAO_COMPRAS!$D:$D,INT((ROW()-2)/20)+2))</f>
        <v/>
      </c>
      <c r="D7532" s="0" t="str">
        <f aca="false">IF($A7532="","",INDEX(CARTAO_COMPRAS!$E:$E,INT((ROW()-2)/20)+2))</f>
        <v/>
      </c>
      <c r="E7532" s="0" t="str">
        <f aca="false">IF($A7532="","",INDEX(CARTAO_COMPRAS!$H:$H,INT((ROW()-2)/20)+2)+MOD(ROW()-2,20))</f>
        <v/>
      </c>
      <c r="F7532" s="0" t="str">
        <f aca="false">IF($A7532="","",INDEX(CARTAO_COMPRAS!$G:$G,INT((ROW()-2)/20)+2))</f>
        <v/>
      </c>
      <c r="G7532" s="5" t="str">
        <f aca="false">IF($A7532="","",INDEX(CARTAO_COMPRAS!$I:$I,INT((ROW()-2)/20)+2))</f>
        <v/>
      </c>
      <c r="H7532" s="4" t="str">
        <f aca="false">IF($A7532="","",EDATE(INDEX(CARTAO_COMPRAS!$J:$J,INT((ROW()-2)/20)+2),MOD(ROW()-2,20)))</f>
        <v/>
      </c>
      <c r="I7532" s="4" t="str">
        <f aca="false">IF($H7532="","",$H7532-WEEKDAY($H7532,2)+1)</f>
        <v/>
      </c>
      <c r="J7532" s="4" t="str">
        <f aca="false">IF($I7532="","",$I7532+6)</f>
        <v/>
      </c>
      <c r="K7532" s="6" t="str">
        <f aca="false">IF($H7532="","",DATE(YEAR($H7532),MONTH($H7532),1))</f>
        <v/>
      </c>
      <c r="L7532" s="0" t="str">
        <f aca="false">IF($A7532="","",INDEX(CARTAO_COMPRAS!$K:$K,INT((ROW()-2)/20)+2))</f>
        <v/>
      </c>
      <c r="M7532" s="0" t="str">
        <f aca="false">IF($A7532="","","Compra no cartão")</f>
        <v/>
      </c>
    </row>
    <row r="7533" customFormat="false" ht="13.5" hidden="false" customHeight="false" outlineLevel="0" collapsed="false">
      <c r="A7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3" s="0" t="str">
        <f aca="false">IF($A7533="","",INDEX(CARTAO_COMPRAS!$C:$C,INT((ROW()-2)/20)+2))</f>
        <v/>
      </c>
      <c r="C7533" s="0" t="str">
        <f aca="false">IF($A7533="","",INDEX(CARTAO_COMPRAS!$D:$D,INT((ROW()-2)/20)+2))</f>
        <v/>
      </c>
      <c r="D7533" s="0" t="str">
        <f aca="false">IF($A7533="","",INDEX(CARTAO_COMPRAS!$E:$E,INT((ROW()-2)/20)+2))</f>
        <v/>
      </c>
      <c r="E7533" s="0" t="str">
        <f aca="false">IF($A7533="","",INDEX(CARTAO_COMPRAS!$H:$H,INT((ROW()-2)/20)+2)+MOD(ROW()-2,20))</f>
        <v/>
      </c>
      <c r="F7533" s="0" t="str">
        <f aca="false">IF($A7533="","",INDEX(CARTAO_COMPRAS!$G:$G,INT((ROW()-2)/20)+2))</f>
        <v/>
      </c>
      <c r="G7533" s="5" t="str">
        <f aca="false">IF($A7533="","",INDEX(CARTAO_COMPRAS!$I:$I,INT((ROW()-2)/20)+2))</f>
        <v/>
      </c>
      <c r="H7533" s="4" t="str">
        <f aca="false">IF($A7533="","",EDATE(INDEX(CARTAO_COMPRAS!$J:$J,INT((ROW()-2)/20)+2),MOD(ROW()-2,20)))</f>
        <v/>
      </c>
      <c r="I7533" s="4" t="str">
        <f aca="false">IF($H7533="","",$H7533-WEEKDAY($H7533,2)+1)</f>
        <v/>
      </c>
      <c r="J7533" s="4" t="str">
        <f aca="false">IF($I7533="","",$I7533+6)</f>
        <v/>
      </c>
      <c r="K7533" s="6" t="str">
        <f aca="false">IF($H7533="","",DATE(YEAR($H7533),MONTH($H7533),1))</f>
        <v/>
      </c>
      <c r="L7533" s="0" t="str">
        <f aca="false">IF($A7533="","",INDEX(CARTAO_COMPRAS!$K:$K,INT((ROW()-2)/20)+2))</f>
        <v/>
      </c>
      <c r="M7533" s="0" t="str">
        <f aca="false">IF($A7533="","","Compra no cartão")</f>
        <v/>
      </c>
    </row>
    <row r="7534" customFormat="false" ht="13.5" hidden="false" customHeight="false" outlineLevel="0" collapsed="false">
      <c r="A7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4" s="0" t="str">
        <f aca="false">IF($A7534="","",INDEX(CARTAO_COMPRAS!$C:$C,INT((ROW()-2)/20)+2))</f>
        <v/>
      </c>
      <c r="C7534" s="0" t="str">
        <f aca="false">IF($A7534="","",INDEX(CARTAO_COMPRAS!$D:$D,INT((ROW()-2)/20)+2))</f>
        <v/>
      </c>
      <c r="D7534" s="0" t="str">
        <f aca="false">IF($A7534="","",INDEX(CARTAO_COMPRAS!$E:$E,INT((ROW()-2)/20)+2))</f>
        <v/>
      </c>
      <c r="E7534" s="0" t="str">
        <f aca="false">IF($A7534="","",INDEX(CARTAO_COMPRAS!$H:$H,INT((ROW()-2)/20)+2)+MOD(ROW()-2,20))</f>
        <v/>
      </c>
      <c r="F7534" s="0" t="str">
        <f aca="false">IF($A7534="","",INDEX(CARTAO_COMPRAS!$G:$G,INT((ROW()-2)/20)+2))</f>
        <v/>
      </c>
      <c r="G7534" s="5" t="str">
        <f aca="false">IF($A7534="","",INDEX(CARTAO_COMPRAS!$I:$I,INT((ROW()-2)/20)+2))</f>
        <v/>
      </c>
      <c r="H7534" s="4" t="str">
        <f aca="false">IF($A7534="","",EDATE(INDEX(CARTAO_COMPRAS!$J:$J,INT((ROW()-2)/20)+2),MOD(ROW()-2,20)))</f>
        <v/>
      </c>
      <c r="I7534" s="4" t="str">
        <f aca="false">IF($H7534="","",$H7534-WEEKDAY($H7534,2)+1)</f>
        <v/>
      </c>
      <c r="J7534" s="4" t="str">
        <f aca="false">IF($I7534="","",$I7534+6)</f>
        <v/>
      </c>
      <c r="K7534" s="6" t="str">
        <f aca="false">IF($H7534="","",DATE(YEAR($H7534),MONTH($H7534),1))</f>
        <v/>
      </c>
      <c r="L7534" s="0" t="str">
        <f aca="false">IF($A7534="","",INDEX(CARTAO_COMPRAS!$K:$K,INT((ROW()-2)/20)+2))</f>
        <v/>
      </c>
      <c r="M7534" s="0" t="str">
        <f aca="false">IF($A7534="","","Compra no cartão")</f>
        <v/>
      </c>
    </row>
    <row r="7535" customFormat="false" ht="13.5" hidden="false" customHeight="false" outlineLevel="0" collapsed="false">
      <c r="A7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5" s="0" t="str">
        <f aca="false">IF($A7535="","",INDEX(CARTAO_COMPRAS!$C:$C,INT((ROW()-2)/20)+2))</f>
        <v/>
      </c>
      <c r="C7535" s="0" t="str">
        <f aca="false">IF($A7535="","",INDEX(CARTAO_COMPRAS!$D:$D,INT((ROW()-2)/20)+2))</f>
        <v/>
      </c>
      <c r="D7535" s="0" t="str">
        <f aca="false">IF($A7535="","",INDEX(CARTAO_COMPRAS!$E:$E,INT((ROW()-2)/20)+2))</f>
        <v/>
      </c>
      <c r="E7535" s="0" t="str">
        <f aca="false">IF($A7535="","",INDEX(CARTAO_COMPRAS!$H:$H,INT((ROW()-2)/20)+2)+MOD(ROW()-2,20))</f>
        <v/>
      </c>
      <c r="F7535" s="0" t="str">
        <f aca="false">IF($A7535="","",INDEX(CARTAO_COMPRAS!$G:$G,INT((ROW()-2)/20)+2))</f>
        <v/>
      </c>
      <c r="G7535" s="5" t="str">
        <f aca="false">IF($A7535="","",INDEX(CARTAO_COMPRAS!$I:$I,INT((ROW()-2)/20)+2))</f>
        <v/>
      </c>
      <c r="H7535" s="4" t="str">
        <f aca="false">IF($A7535="","",EDATE(INDEX(CARTAO_COMPRAS!$J:$J,INT((ROW()-2)/20)+2),MOD(ROW()-2,20)))</f>
        <v/>
      </c>
      <c r="I7535" s="4" t="str">
        <f aca="false">IF($H7535="","",$H7535-WEEKDAY($H7535,2)+1)</f>
        <v/>
      </c>
      <c r="J7535" s="4" t="str">
        <f aca="false">IF($I7535="","",$I7535+6)</f>
        <v/>
      </c>
      <c r="K7535" s="6" t="str">
        <f aca="false">IF($H7535="","",DATE(YEAR($H7535),MONTH($H7535),1))</f>
        <v/>
      </c>
      <c r="L7535" s="0" t="str">
        <f aca="false">IF($A7535="","",INDEX(CARTAO_COMPRAS!$K:$K,INT((ROW()-2)/20)+2))</f>
        <v/>
      </c>
      <c r="M7535" s="0" t="str">
        <f aca="false">IF($A7535="","","Compra no cartão")</f>
        <v/>
      </c>
    </row>
    <row r="7536" customFormat="false" ht="13.5" hidden="false" customHeight="false" outlineLevel="0" collapsed="false">
      <c r="A7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6" s="0" t="str">
        <f aca="false">IF($A7536="","",INDEX(CARTAO_COMPRAS!$C:$C,INT((ROW()-2)/20)+2))</f>
        <v/>
      </c>
      <c r="C7536" s="0" t="str">
        <f aca="false">IF($A7536="","",INDEX(CARTAO_COMPRAS!$D:$D,INT((ROW()-2)/20)+2))</f>
        <v/>
      </c>
      <c r="D7536" s="0" t="str">
        <f aca="false">IF($A7536="","",INDEX(CARTAO_COMPRAS!$E:$E,INT((ROW()-2)/20)+2))</f>
        <v/>
      </c>
      <c r="E7536" s="0" t="str">
        <f aca="false">IF($A7536="","",INDEX(CARTAO_COMPRAS!$H:$H,INT((ROW()-2)/20)+2)+MOD(ROW()-2,20))</f>
        <v/>
      </c>
      <c r="F7536" s="0" t="str">
        <f aca="false">IF($A7536="","",INDEX(CARTAO_COMPRAS!$G:$G,INT((ROW()-2)/20)+2))</f>
        <v/>
      </c>
      <c r="G7536" s="5" t="str">
        <f aca="false">IF($A7536="","",INDEX(CARTAO_COMPRAS!$I:$I,INT((ROW()-2)/20)+2))</f>
        <v/>
      </c>
      <c r="H7536" s="4" t="str">
        <f aca="false">IF($A7536="","",EDATE(INDEX(CARTAO_COMPRAS!$J:$J,INT((ROW()-2)/20)+2),MOD(ROW()-2,20)))</f>
        <v/>
      </c>
      <c r="I7536" s="4" t="str">
        <f aca="false">IF($H7536="","",$H7536-WEEKDAY($H7536,2)+1)</f>
        <v/>
      </c>
      <c r="J7536" s="4" t="str">
        <f aca="false">IF($I7536="","",$I7536+6)</f>
        <v/>
      </c>
      <c r="K7536" s="6" t="str">
        <f aca="false">IF($H7536="","",DATE(YEAR($H7536),MONTH($H7536),1))</f>
        <v/>
      </c>
      <c r="L7536" s="0" t="str">
        <f aca="false">IF($A7536="","",INDEX(CARTAO_COMPRAS!$K:$K,INT((ROW()-2)/20)+2))</f>
        <v/>
      </c>
      <c r="M7536" s="0" t="str">
        <f aca="false">IF($A7536="","","Compra no cartão")</f>
        <v/>
      </c>
    </row>
    <row r="7537" customFormat="false" ht="13.5" hidden="false" customHeight="false" outlineLevel="0" collapsed="false">
      <c r="A7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7" s="0" t="str">
        <f aca="false">IF($A7537="","",INDEX(CARTAO_COMPRAS!$C:$C,INT((ROW()-2)/20)+2))</f>
        <v/>
      </c>
      <c r="C7537" s="0" t="str">
        <f aca="false">IF($A7537="","",INDEX(CARTAO_COMPRAS!$D:$D,INT((ROW()-2)/20)+2))</f>
        <v/>
      </c>
      <c r="D7537" s="0" t="str">
        <f aca="false">IF($A7537="","",INDEX(CARTAO_COMPRAS!$E:$E,INT((ROW()-2)/20)+2))</f>
        <v/>
      </c>
      <c r="E7537" s="0" t="str">
        <f aca="false">IF($A7537="","",INDEX(CARTAO_COMPRAS!$H:$H,INT((ROW()-2)/20)+2)+MOD(ROW()-2,20))</f>
        <v/>
      </c>
      <c r="F7537" s="0" t="str">
        <f aca="false">IF($A7537="","",INDEX(CARTAO_COMPRAS!$G:$G,INT((ROW()-2)/20)+2))</f>
        <v/>
      </c>
      <c r="G7537" s="5" t="str">
        <f aca="false">IF($A7537="","",INDEX(CARTAO_COMPRAS!$I:$I,INT((ROW()-2)/20)+2))</f>
        <v/>
      </c>
      <c r="H7537" s="4" t="str">
        <f aca="false">IF($A7537="","",EDATE(INDEX(CARTAO_COMPRAS!$J:$J,INT((ROW()-2)/20)+2),MOD(ROW()-2,20)))</f>
        <v/>
      </c>
      <c r="I7537" s="4" t="str">
        <f aca="false">IF($H7537="","",$H7537-WEEKDAY($H7537,2)+1)</f>
        <v/>
      </c>
      <c r="J7537" s="4" t="str">
        <f aca="false">IF($I7537="","",$I7537+6)</f>
        <v/>
      </c>
      <c r="K7537" s="6" t="str">
        <f aca="false">IF($H7537="","",DATE(YEAR($H7537),MONTH($H7537),1))</f>
        <v/>
      </c>
      <c r="L7537" s="0" t="str">
        <f aca="false">IF($A7537="","",INDEX(CARTAO_COMPRAS!$K:$K,INT((ROW()-2)/20)+2))</f>
        <v/>
      </c>
      <c r="M7537" s="0" t="str">
        <f aca="false">IF($A7537="","","Compra no cartão")</f>
        <v/>
      </c>
    </row>
    <row r="7538" customFormat="false" ht="13.5" hidden="false" customHeight="false" outlineLevel="0" collapsed="false">
      <c r="A7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8" s="0" t="str">
        <f aca="false">IF($A7538="","",INDEX(CARTAO_COMPRAS!$C:$C,INT((ROW()-2)/20)+2))</f>
        <v/>
      </c>
      <c r="C7538" s="0" t="str">
        <f aca="false">IF($A7538="","",INDEX(CARTAO_COMPRAS!$D:$D,INT((ROW()-2)/20)+2))</f>
        <v/>
      </c>
      <c r="D7538" s="0" t="str">
        <f aca="false">IF($A7538="","",INDEX(CARTAO_COMPRAS!$E:$E,INT((ROW()-2)/20)+2))</f>
        <v/>
      </c>
      <c r="E7538" s="0" t="str">
        <f aca="false">IF($A7538="","",INDEX(CARTAO_COMPRAS!$H:$H,INT((ROW()-2)/20)+2)+MOD(ROW()-2,20))</f>
        <v/>
      </c>
      <c r="F7538" s="0" t="str">
        <f aca="false">IF($A7538="","",INDEX(CARTAO_COMPRAS!$G:$G,INT((ROW()-2)/20)+2))</f>
        <v/>
      </c>
      <c r="G7538" s="5" t="str">
        <f aca="false">IF($A7538="","",INDEX(CARTAO_COMPRAS!$I:$I,INT((ROW()-2)/20)+2))</f>
        <v/>
      </c>
      <c r="H7538" s="4" t="str">
        <f aca="false">IF($A7538="","",EDATE(INDEX(CARTAO_COMPRAS!$J:$J,INT((ROW()-2)/20)+2),MOD(ROW()-2,20)))</f>
        <v/>
      </c>
      <c r="I7538" s="4" t="str">
        <f aca="false">IF($H7538="","",$H7538-WEEKDAY($H7538,2)+1)</f>
        <v/>
      </c>
      <c r="J7538" s="4" t="str">
        <f aca="false">IF($I7538="","",$I7538+6)</f>
        <v/>
      </c>
      <c r="K7538" s="6" t="str">
        <f aca="false">IF($H7538="","",DATE(YEAR($H7538),MONTH($H7538),1))</f>
        <v/>
      </c>
      <c r="L7538" s="0" t="str">
        <f aca="false">IF($A7538="","",INDEX(CARTAO_COMPRAS!$K:$K,INT((ROW()-2)/20)+2))</f>
        <v/>
      </c>
      <c r="M7538" s="0" t="str">
        <f aca="false">IF($A7538="","","Compra no cartão")</f>
        <v/>
      </c>
    </row>
    <row r="7539" customFormat="false" ht="13.5" hidden="false" customHeight="false" outlineLevel="0" collapsed="false">
      <c r="A7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39" s="0" t="str">
        <f aca="false">IF($A7539="","",INDEX(CARTAO_COMPRAS!$C:$C,INT((ROW()-2)/20)+2))</f>
        <v/>
      </c>
      <c r="C7539" s="0" t="str">
        <f aca="false">IF($A7539="","",INDEX(CARTAO_COMPRAS!$D:$D,INT((ROW()-2)/20)+2))</f>
        <v/>
      </c>
      <c r="D7539" s="0" t="str">
        <f aca="false">IF($A7539="","",INDEX(CARTAO_COMPRAS!$E:$E,INT((ROW()-2)/20)+2))</f>
        <v/>
      </c>
      <c r="E7539" s="0" t="str">
        <f aca="false">IF($A7539="","",INDEX(CARTAO_COMPRAS!$H:$H,INT((ROW()-2)/20)+2)+MOD(ROW()-2,20))</f>
        <v/>
      </c>
      <c r="F7539" s="0" t="str">
        <f aca="false">IF($A7539="","",INDEX(CARTAO_COMPRAS!$G:$G,INT((ROW()-2)/20)+2))</f>
        <v/>
      </c>
      <c r="G7539" s="5" t="str">
        <f aca="false">IF($A7539="","",INDEX(CARTAO_COMPRAS!$I:$I,INT((ROW()-2)/20)+2))</f>
        <v/>
      </c>
      <c r="H7539" s="4" t="str">
        <f aca="false">IF($A7539="","",EDATE(INDEX(CARTAO_COMPRAS!$J:$J,INT((ROW()-2)/20)+2),MOD(ROW()-2,20)))</f>
        <v/>
      </c>
      <c r="I7539" s="4" t="str">
        <f aca="false">IF($H7539="","",$H7539-WEEKDAY($H7539,2)+1)</f>
        <v/>
      </c>
      <c r="J7539" s="4" t="str">
        <f aca="false">IF($I7539="","",$I7539+6)</f>
        <v/>
      </c>
      <c r="K7539" s="6" t="str">
        <f aca="false">IF($H7539="","",DATE(YEAR($H7539),MONTH($H7539),1))</f>
        <v/>
      </c>
      <c r="L7539" s="0" t="str">
        <f aca="false">IF($A7539="","",INDEX(CARTAO_COMPRAS!$K:$K,INT((ROW()-2)/20)+2))</f>
        <v/>
      </c>
      <c r="M7539" s="0" t="str">
        <f aca="false">IF($A7539="","","Compra no cartão")</f>
        <v/>
      </c>
    </row>
    <row r="7540" customFormat="false" ht="13.5" hidden="false" customHeight="false" outlineLevel="0" collapsed="false">
      <c r="A7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0" s="0" t="str">
        <f aca="false">IF($A7540="","",INDEX(CARTAO_COMPRAS!$C:$C,INT((ROW()-2)/20)+2))</f>
        <v/>
      </c>
      <c r="C7540" s="0" t="str">
        <f aca="false">IF($A7540="","",INDEX(CARTAO_COMPRAS!$D:$D,INT((ROW()-2)/20)+2))</f>
        <v/>
      </c>
      <c r="D7540" s="0" t="str">
        <f aca="false">IF($A7540="","",INDEX(CARTAO_COMPRAS!$E:$E,INT((ROW()-2)/20)+2))</f>
        <v/>
      </c>
      <c r="E7540" s="0" t="str">
        <f aca="false">IF($A7540="","",INDEX(CARTAO_COMPRAS!$H:$H,INT((ROW()-2)/20)+2)+MOD(ROW()-2,20))</f>
        <v/>
      </c>
      <c r="F7540" s="0" t="str">
        <f aca="false">IF($A7540="","",INDEX(CARTAO_COMPRAS!$G:$G,INT((ROW()-2)/20)+2))</f>
        <v/>
      </c>
      <c r="G7540" s="5" t="str">
        <f aca="false">IF($A7540="","",INDEX(CARTAO_COMPRAS!$I:$I,INT((ROW()-2)/20)+2))</f>
        <v/>
      </c>
      <c r="H7540" s="4" t="str">
        <f aca="false">IF($A7540="","",EDATE(INDEX(CARTAO_COMPRAS!$J:$J,INT((ROW()-2)/20)+2),MOD(ROW()-2,20)))</f>
        <v/>
      </c>
      <c r="I7540" s="4" t="str">
        <f aca="false">IF($H7540="","",$H7540-WEEKDAY($H7540,2)+1)</f>
        <v/>
      </c>
      <c r="J7540" s="4" t="str">
        <f aca="false">IF($I7540="","",$I7540+6)</f>
        <v/>
      </c>
      <c r="K7540" s="6" t="str">
        <f aca="false">IF($H7540="","",DATE(YEAR($H7540),MONTH($H7540),1))</f>
        <v/>
      </c>
      <c r="L7540" s="0" t="str">
        <f aca="false">IF($A7540="","",INDEX(CARTAO_COMPRAS!$K:$K,INT((ROW()-2)/20)+2))</f>
        <v/>
      </c>
      <c r="M7540" s="0" t="str">
        <f aca="false">IF($A7540="","","Compra no cartão")</f>
        <v/>
      </c>
    </row>
    <row r="7541" customFormat="false" ht="13.5" hidden="false" customHeight="false" outlineLevel="0" collapsed="false">
      <c r="A7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1" s="0" t="str">
        <f aca="false">IF($A7541="","",INDEX(CARTAO_COMPRAS!$C:$C,INT((ROW()-2)/20)+2))</f>
        <v/>
      </c>
      <c r="C7541" s="0" t="str">
        <f aca="false">IF($A7541="","",INDEX(CARTAO_COMPRAS!$D:$D,INT((ROW()-2)/20)+2))</f>
        <v/>
      </c>
      <c r="D7541" s="0" t="str">
        <f aca="false">IF($A7541="","",INDEX(CARTAO_COMPRAS!$E:$E,INT((ROW()-2)/20)+2))</f>
        <v/>
      </c>
      <c r="E7541" s="0" t="str">
        <f aca="false">IF($A7541="","",INDEX(CARTAO_COMPRAS!$H:$H,INT((ROW()-2)/20)+2)+MOD(ROW()-2,20))</f>
        <v/>
      </c>
      <c r="F7541" s="0" t="str">
        <f aca="false">IF($A7541="","",INDEX(CARTAO_COMPRAS!$G:$G,INT((ROW()-2)/20)+2))</f>
        <v/>
      </c>
      <c r="G7541" s="5" t="str">
        <f aca="false">IF($A7541="","",INDEX(CARTAO_COMPRAS!$I:$I,INT((ROW()-2)/20)+2))</f>
        <v/>
      </c>
      <c r="H7541" s="4" t="str">
        <f aca="false">IF($A7541="","",EDATE(INDEX(CARTAO_COMPRAS!$J:$J,INT((ROW()-2)/20)+2),MOD(ROW()-2,20)))</f>
        <v/>
      </c>
      <c r="I7541" s="4" t="str">
        <f aca="false">IF($H7541="","",$H7541-WEEKDAY($H7541,2)+1)</f>
        <v/>
      </c>
      <c r="J7541" s="4" t="str">
        <f aca="false">IF($I7541="","",$I7541+6)</f>
        <v/>
      </c>
      <c r="K7541" s="6" t="str">
        <f aca="false">IF($H7541="","",DATE(YEAR($H7541),MONTH($H7541),1))</f>
        <v/>
      </c>
      <c r="L7541" s="0" t="str">
        <f aca="false">IF($A7541="","",INDEX(CARTAO_COMPRAS!$K:$K,INT((ROW()-2)/20)+2))</f>
        <v/>
      </c>
      <c r="M7541" s="0" t="str">
        <f aca="false">IF($A7541="","","Compra no cartão")</f>
        <v/>
      </c>
    </row>
    <row r="7542" customFormat="false" ht="13.5" hidden="false" customHeight="false" outlineLevel="0" collapsed="false">
      <c r="A75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2" s="0" t="str">
        <f aca="false">IF($A7542="","",INDEX(CARTAO_COMPRAS!$C:$C,INT((ROW()-2)/20)+2))</f>
        <v/>
      </c>
      <c r="C7542" s="0" t="str">
        <f aca="false">IF($A7542="","",INDEX(CARTAO_COMPRAS!$D:$D,INT((ROW()-2)/20)+2))</f>
        <v/>
      </c>
      <c r="D7542" s="0" t="str">
        <f aca="false">IF($A7542="","",INDEX(CARTAO_COMPRAS!$E:$E,INT((ROW()-2)/20)+2))</f>
        <v/>
      </c>
      <c r="E7542" s="0" t="str">
        <f aca="false">IF($A7542="","",INDEX(CARTAO_COMPRAS!$H:$H,INT((ROW()-2)/20)+2)+MOD(ROW()-2,20))</f>
        <v/>
      </c>
      <c r="F7542" s="0" t="str">
        <f aca="false">IF($A7542="","",INDEX(CARTAO_COMPRAS!$G:$G,INT((ROW()-2)/20)+2))</f>
        <v/>
      </c>
      <c r="G7542" s="5" t="str">
        <f aca="false">IF($A7542="","",INDEX(CARTAO_COMPRAS!$I:$I,INT((ROW()-2)/20)+2))</f>
        <v/>
      </c>
      <c r="H7542" s="4" t="str">
        <f aca="false">IF($A7542="","",EDATE(INDEX(CARTAO_COMPRAS!$J:$J,INT((ROW()-2)/20)+2),MOD(ROW()-2,20)))</f>
        <v/>
      </c>
      <c r="I7542" s="4" t="str">
        <f aca="false">IF($H7542="","",$H7542-WEEKDAY($H7542,2)+1)</f>
        <v/>
      </c>
      <c r="J7542" s="4" t="str">
        <f aca="false">IF($I7542="","",$I7542+6)</f>
        <v/>
      </c>
      <c r="K7542" s="6" t="str">
        <f aca="false">IF($H7542="","",DATE(YEAR($H7542),MONTH($H7542),1))</f>
        <v/>
      </c>
      <c r="L7542" s="0" t="str">
        <f aca="false">IF($A7542="","",INDEX(CARTAO_COMPRAS!$K:$K,INT((ROW()-2)/20)+2))</f>
        <v/>
      </c>
      <c r="M7542" s="0" t="str">
        <f aca="false">IF($A7542="","","Compra no cartão")</f>
        <v/>
      </c>
    </row>
    <row r="7543" customFormat="false" ht="13.5" hidden="false" customHeight="false" outlineLevel="0" collapsed="false">
      <c r="A7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3" s="0" t="str">
        <f aca="false">IF($A7543="","",INDEX(CARTAO_COMPRAS!$C:$C,INT((ROW()-2)/20)+2))</f>
        <v/>
      </c>
      <c r="C7543" s="0" t="str">
        <f aca="false">IF($A7543="","",INDEX(CARTAO_COMPRAS!$D:$D,INT((ROW()-2)/20)+2))</f>
        <v/>
      </c>
      <c r="D7543" s="0" t="str">
        <f aca="false">IF($A7543="","",INDEX(CARTAO_COMPRAS!$E:$E,INT((ROW()-2)/20)+2))</f>
        <v/>
      </c>
      <c r="E7543" s="0" t="str">
        <f aca="false">IF($A7543="","",INDEX(CARTAO_COMPRAS!$H:$H,INT((ROW()-2)/20)+2)+MOD(ROW()-2,20))</f>
        <v/>
      </c>
      <c r="F7543" s="0" t="str">
        <f aca="false">IF($A7543="","",INDEX(CARTAO_COMPRAS!$G:$G,INT((ROW()-2)/20)+2))</f>
        <v/>
      </c>
      <c r="G7543" s="5" t="str">
        <f aca="false">IF($A7543="","",INDEX(CARTAO_COMPRAS!$I:$I,INT((ROW()-2)/20)+2))</f>
        <v/>
      </c>
      <c r="H7543" s="4" t="str">
        <f aca="false">IF($A7543="","",EDATE(INDEX(CARTAO_COMPRAS!$J:$J,INT((ROW()-2)/20)+2),MOD(ROW()-2,20)))</f>
        <v/>
      </c>
      <c r="I7543" s="4" t="str">
        <f aca="false">IF($H7543="","",$H7543-WEEKDAY($H7543,2)+1)</f>
        <v/>
      </c>
      <c r="J7543" s="4" t="str">
        <f aca="false">IF($I7543="","",$I7543+6)</f>
        <v/>
      </c>
      <c r="K7543" s="6" t="str">
        <f aca="false">IF($H7543="","",DATE(YEAR($H7543),MONTH($H7543),1))</f>
        <v/>
      </c>
      <c r="L7543" s="0" t="str">
        <f aca="false">IF($A7543="","",INDEX(CARTAO_COMPRAS!$K:$K,INT((ROW()-2)/20)+2))</f>
        <v/>
      </c>
      <c r="M7543" s="0" t="str">
        <f aca="false">IF($A7543="","","Compra no cartão")</f>
        <v/>
      </c>
    </row>
    <row r="7544" customFormat="false" ht="13.5" hidden="false" customHeight="false" outlineLevel="0" collapsed="false">
      <c r="A7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4" s="0" t="str">
        <f aca="false">IF($A7544="","",INDEX(CARTAO_COMPRAS!$C:$C,INT((ROW()-2)/20)+2))</f>
        <v/>
      </c>
      <c r="C7544" s="0" t="str">
        <f aca="false">IF($A7544="","",INDEX(CARTAO_COMPRAS!$D:$D,INT((ROW()-2)/20)+2))</f>
        <v/>
      </c>
      <c r="D7544" s="0" t="str">
        <f aca="false">IF($A7544="","",INDEX(CARTAO_COMPRAS!$E:$E,INT((ROW()-2)/20)+2))</f>
        <v/>
      </c>
      <c r="E7544" s="0" t="str">
        <f aca="false">IF($A7544="","",INDEX(CARTAO_COMPRAS!$H:$H,INT((ROW()-2)/20)+2)+MOD(ROW()-2,20))</f>
        <v/>
      </c>
      <c r="F7544" s="0" t="str">
        <f aca="false">IF($A7544="","",INDEX(CARTAO_COMPRAS!$G:$G,INT((ROW()-2)/20)+2))</f>
        <v/>
      </c>
      <c r="G7544" s="5" t="str">
        <f aca="false">IF($A7544="","",INDEX(CARTAO_COMPRAS!$I:$I,INT((ROW()-2)/20)+2))</f>
        <v/>
      </c>
      <c r="H7544" s="4" t="str">
        <f aca="false">IF($A7544="","",EDATE(INDEX(CARTAO_COMPRAS!$J:$J,INT((ROW()-2)/20)+2),MOD(ROW()-2,20)))</f>
        <v/>
      </c>
      <c r="I7544" s="4" t="str">
        <f aca="false">IF($H7544="","",$H7544-WEEKDAY($H7544,2)+1)</f>
        <v/>
      </c>
      <c r="J7544" s="4" t="str">
        <f aca="false">IF($I7544="","",$I7544+6)</f>
        <v/>
      </c>
      <c r="K7544" s="6" t="str">
        <f aca="false">IF($H7544="","",DATE(YEAR($H7544),MONTH($H7544),1))</f>
        <v/>
      </c>
      <c r="L7544" s="0" t="str">
        <f aca="false">IF($A7544="","",INDEX(CARTAO_COMPRAS!$K:$K,INT((ROW()-2)/20)+2))</f>
        <v/>
      </c>
      <c r="M7544" s="0" t="str">
        <f aca="false">IF($A7544="","","Compra no cartão")</f>
        <v/>
      </c>
    </row>
    <row r="7545" customFormat="false" ht="13.5" hidden="false" customHeight="false" outlineLevel="0" collapsed="false">
      <c r="A7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5" s="0" t="str">
        <f aca="false">IF($A7545="","",INDEX(CARTAO_COMPRAS!$C:$C,INT((ROW()-2)/20)+2))</f>
        <v/>
      </c>
      <c r="C7545" s="0" t="str">
        <f aca="false">IF($A7545="","",INDEX(CARTAO_COMPRAS!$D:$D,INT((ROW()-2)/20)+2))</f>
        <v/>
      </c>
      <c r="D7545" s="0" t="str">
        <f aca="false">IF($A7545="","",INDEX(CARTAO_COMPRAS!$E:$E,INT((ROW()-2)/20)+2))</f>
        <v/>
      </c>
      <c r="E7545" s="0" t="str">
        <f aca="false">IF($A7545="","",INDEX(CARTAO_COMPRAS!$H:$H,INT((ROW()-2)/20)+2)+MOD(ROW()-2,20))</f>
        <v/>
      </c>
      <c r="F7545" s="0" t="str">
        <f aca="false">IF($A7545="","",INDEX(CARTAO_COMPRAS!$G:$G,INT((ROW()-2)/20)+2))</f>
        <v/>
      </c>
      <c r="G7545" s="5" t="str">
        <f aca="false">IF($A7545="","",INDEX(CARTAO_COMPRAS!$I:$I,INT((ROW()-2)/20)+2))</f>
        <v/>
      </c>
      <c r="H7545" s="4" t="str">
        <f aca="false">IF($A7545="","",EDATE(INDEX(CARTAO_COMPRAS!$J:$J,INT((ROW()-2)/20)+2),MOD(ROW()-2,20)))</f>
        <v/>
      </c>
      <c r="I7545" s="4" t="str">
        <f aca="false">IF($H7545="","",$H7545-WEEKDAY($H7545,2)+1)</f>
        <v/>
      </c>
      <c r="J7545" s="4" t="str">
        <f aca="false">IF($I7545="","",$I7545+6)</f>
        <v/>
      </c>
      <c r="K7545" s="6" t="str">
        <f aca="false">IF($H7545="","",DATE(YEAR($H7545),MONTH($H7545),1))</f>
        <v/>
      </c>
      <c r="L7545" s="0" t="str">
        <f aca="false">IF($A7545="","",INDEX(CARTAO_COMPRAS!$K:$K,INT((ROW()-2)/20)+2))</f>
        <v/>
      </c>
      <c r="M7545" s="0" t="str">
        <f aca="false">IF($A7545="","","Compra no cartão")</f>
        <v/>
      </c>
    </row>
    <row r="7546" customFormat="false" ht="13.5" hidden="false" customHeight="false" outlineLevel="0" collapsed="false">
      <c r="A7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6" s="0" t="str">
        <f aca="false">IF($A7546="","",INDEX(CARTAO_COMPRAS!$C:$C,INT((ROW()-2)/20)+2))</f>
        <v/>
      </c>
      <c r="C7546" s="0" t="str">
        <f aca="false">IF($A7546="","",INDEX(CARTAO_COMPRAS!$D:$D,INT((ROW()-2)/20)+2))</f>
        <v/>
      </c>
      <c r="D7546" s="0" t="str">
        <f aca="false">IF($A7546="","",INDEX(CARTAO_COMPRAS!$E:$E,INT((ROW()-2)/20)+2))</f>
        <v/>
      </c>
      <c r="E7546" s="0" t="str">
        <f aca="false">IF($A7546="","",INDEX(CARTAO_COMPRAS!$H:$H,INT((ROW()-2)/20)+2)+MOD(ROW()-2,20))</f>
        <v/>
      </c>
      <c r="F7546" s="0" t="str">
        <f aca="false">IF($A7546="","",INDEX(CARTAO_COMPRAS!$G:$G,INT((ROW()-2)/20)+2))</f>
        <v/>
      </c>
      <c r="G7546" s="5" t="str">
        <f aca="false">IF($A7546="","",INDEX(CARTAO_COMPRAS!$I:$I,INT((ROW()-2)/20)+2))</f>
        <v/>
      </c>
      <c r="H7546" s="4" t="str">
        <f aca="false">IF($A7546="","",EDATE(INDEX(CARTAO_COMPRAS!$J:$J,INT((ROW()-2)/20)+2),MOD(ROW()-2,20)))</f>
        <v/>
      </c>
      <c r="I7546" s="4" t="str">
        <f aca="false">IF($H7546="","",$H7546-WEEKDAY($H7546,2)+1)</f>
        <v/>
      </c>
      <c r="J7546" s="4" t="str">
        <f aca="false">IF($I7546="","",$I7546+6)</f>
        <v/>
      </c>
      <c r="K7546" s="6" t="str">
        <f aca="false">IF($H7546="","",DATE(YEAR($H7546),MONTH($H7546),1))</f>
        <v/>
      </c>
      <c r="L7546" s="0" t="str">
        <f aca="false">IF($A7546="","",INDEX(CARTAO_COMPRAS!$K:$K,INT((ROW()-2)/20)+2))</f>
        <v/>
      </c>
      <c r="M7546" s="0" t="str">
        <f aca="false">IF($A7546="","","Compra no cartão")</f>
        <v/>
      </c>
    </row>
    <row r="7547" customFormat="false" ht="13.5" hidden="false" customHeight="false" outlineLevel="0" collapsed="false">
      <c r="A7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7" s="0" t="str">
        <f aca="false">IF($A7547="","",INDEX(CARTAO_COMPRAS!$C:$C,INT((ROW()-2)/20)+2))</f>
        <v/>
      </c>
      <c r="C7547" s="0" t="str">
        <f aca="false">IF($A7547="","",INDEX(CARTAO_COMPRAS!$D:$D,INT((ROW()-2)/20)+2))</f>
        <v/>
      </c>
      <c r="D7547" s="0" t="str">
        <f aca="false">IF($A7547="","",INDEX(CARTAO_COMPRAS!$E:$E,INT((ROW()-2)/20)+2))</f>
        <v/>
      </c>
      <c r="E7547" s="0" t="str">
        <f aca="false">IF($A7547="","",INDEX(CARTAO_COMPRAS!$H:$H,INT((ROW()-2)/20)+2)+MOD(ROW()-2,20))</f>
        <v/>
      </c>
      <c r="F7547" s="0" t="str">
        <f aca="false">IF($A7547="","",INDEX(CARTAO_COMPRAS!$G:$G,INT((ROW()-2)/20)+2))</f>
        <v/>
      </c>
      <c r="G7547" s="5" t="str">
        <f aca="false">IF($A7547="","",INDEX(CARTAO_COMPRAS!$I:$I,INT((ROW()-2)/20)+2))</f>
        <v/>
      </c>
      <c r="H7547" s="4" t="str">
        <f aca="false">IF($A7547="","",EDATE(INDEX(CARTAO_COMPRAS!$J:$J,INT((ROW()-2)/20)+2),MOD(ROW()-2,20)))</f>
        <v/>
      </c>
      <c r="I7547" s="4" t="str">
        <f aca="false">IF($H7547="","",$H7547-WEEKDAY($H7547,2)+1)</f>
        <v/>
      </c>
      <c r="J7547" s="4" t="str">
        <f aca="false">IF($I7547="","",$I7547+6)</f>
        <v/>
      </c>
      <c r="K7547" s="6" t="str">
        <f aca="false">IF($H7547="","",DATE(YEAR($H7547),MONTH($H7547),1))</f>
        <v/>
      </c>
      <c r="L7547" s="0" t="str">
        <f aca="false">IF($A7547="","",INDEX(CARTAO_COMPRAS!$K:$K,INT((ROW()-2)/20)+2))</f>
        <v/>
      </c>
      <c r="M7547" s="0" t="str">
        <f aca="false">IF($A7547="","","Compra no cartão")</f>
        <v/>
      </c>
    </row>
    <row r="7548" customFormat="false" ht="13.5" hidden="false" customHeight="false" outlineLevel="0" collapsed="false">
      <c r="A7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8" s="0" t="str">
        <f aca="false">IF($A7548="","",INDEX(CARTAO_COMPRAS!$C:$C,INT((ROW()-2)/20)+2))</f>
        <v/>
      </c>
      <c r="C7548" s="0" t="str">
        <f aca="false">IF($A7548="","",INDEX(CARTAO_COMPRAS!$D:$D,INT((ROW()-2)/20)+2))</f>
        <v/>
      </c>
      <c r="D7548" s="0" t="str">
        <f aca="false">IF($A7548="","",INDEX(CARTAO_COMPRAS!$E:$E,INT((ROW()-2)/20)+2))</f>
        <v/>
      </c>
      <c r="E7548" s="0" t="str">
        <f aca="false">IF($A7548="","",INDEX(CARTAO_COMPRAS!$H:$H,INT((ROW()-2)/20)+2)+MOD(ROW()-2,20))</f>
        <v/>
      </c>
      <c r="F7548" s="0" t="str">
        <f aca="false">IF($A7548="","",INDEX(CARTAO_COMPRAS!$G:$G,INT((ROW()-2)/20)+2))</f>
        <v/>
      </c>
      <c r="G7548" s="5" t="str">
        <f aca="false">IF($A7548="","",INDEX(CARTAO_COMPRAS!$I:$I,INT((ROW()-2)/20)+2))</f>
        <v/>
      </c>
      <c r="H7548" s="4" t="str">
        <f aca="false">IF($A7548="","",EDATE(INDEX(CARTAO_COMPRAS!$J:$J,INT((ROW()-2)/20)+2),MOD(ROW()-2,20)))</f>
        <v/>
      </c>
      <c r="I7548" s="4" t="str">
        <f aca="false">IF($H7548="","",$H7548-WEEKDAY($H7548,2)+1)</f>
        <v/>
      </c>
      <c r="J7548" s="4" t="str">
        <f aca="false">IF($I7548="","",$I7548+6)</f>
        <v/>
      </c>
      <c r="K7548" s="6" t="str">
        <f aca="false">IF($H7548="","",DATE(YEAR($H7548),MONTH($H7548),1))</f>
        <v/>
      </c>
      <c r="L7548" s="0" t="str">
        <f aca="false">IF($A7548="","",INDEX(CARTAO_COMPRAS!$K:$K,INT((ROW()-2)/20)+2))</f>
        <v/>
      </c>
      <c r="M7548" s="0" t="str">
        <f aca="false">IF($A7548="","","Compra no cartão")</f>
        <v/>
      </c>
    </row>
    <row r="7549" customFormat="false" ht="13.5" hidden="false" customHeight="false" outlineLevel="0" collapsed="false">
      <c r="A7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49" s="0" t="str">
        <f aca="false">IF($A7549="","",INDEX(CARTAO_COMPRAS!$C:$C,INT((ROW()-2)/20)+2))</f>
        <v/>
      </c>
      <c r="C7549" s="0" t="str">
        <f aca="false">IF($A7549="","",INDEX(CARTAO_COMPRAS!$D:$D,INT((ROW()-2)/20)+2))</f>
        <v/>
      </c>
      <c r="D7549" s="0" t="str">
        <f aca="false">IF($A7549="","",INDEX(CARTAO_COMPRAS!$E:$E,INT((ROW()-2)/20)+2))</f>
        <v/>
      </c>
      <c r="E7549" s="0" t="str">
        <f aca="false">IF($A7549="","",INDEX(CARTAO_COMPRAS!$H:$H,INT((ROW()-2)/20)+2)+MOD(ROW()-2,20))</f>
        <v/>
      </c>
      <c r="F7549" s="0" t="str">
        <f aca="false">IF($A7549="","",INDEX(CARTAO_COMPRAS!$G:$G,INT((ROW()-2)/20)+2))</f>
        <v/>
      </c>
      <c r="G7549" s="5" t="str">
        <f aca="false">IF($A7549="","",INDEX(CARTAO_COMPRAS!$I:$I,INT((ROW()-2)/20)+2))</f>
        <v/>
      </c>
      <c r="H7549" s="4" t="str">
        <f aca="false">IF($A7549="","",EDATE(INDEX(CARTAO_COMPRAS!$J:$J,INT((ROW()-2)/20)+2),MOD(ROW()-2,20)))</f>
        <v/>
      </c>
      <c r="I7549" s="4" t="str">
        <f aca="false">IF($H7549="","",$H7549-WEEKDAY($H7549,2)+1)</f>
        <v/>
      </c>
      <c r="J7549" s="4" t="str">
        <f aca="false">IF($I7549="","",$I7549+6)</f>
        <v/>
      </c>
      <c r="K7549" s="6" t="str">
        <f aca="false">IF($H7549="","",DATE(YEAR($H7549),MONTH($H7549),1))</f>
        <v/>
      </c>
      <c r="L7549" s="0" t="str">
        <f aca="false">IF($A7549="","",INDEX(CARTAO_COMPRAS!$K:$K,INT((ROW()-2)/20)+2))</f>
        <v/>
      </c>
      <c r="M7549" s="0" t="str">
        <f aca="false">IF($A7549="","","Compra no cartão")</f>
        <v/>
      </c>
    </row>
    <row r="7550" customFormat="false" ht="13.5" hidden="false" customHeight="false" outlineLevel="0" collapsed="false">
      <c r="A7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0" s="0" t="str">
        <f aca="false">IF($A7550="","",INDEX(CARTAO_COMPRAS!$C:$C,INT((ROW()-2)/20)+2))</f>
        <v/>
      </c>
      <c r="C7550" s="0" t="str">
        <f aca="false">IF($A7550="","",INDEX(CARTAO_COMPRAS!$D:$D,INT((ROW()-2)/20)+2))</f>
        <v/>
      </c>
      <c r="D7550" s="0" t="str">
        <f aca="false">IF($A7550="","",INDEX(CARTAO_COMPRAS!$E:$E,INT((ROW()-2)/20)+2))</f>
        <v/>
      </c>
      <c r="E7550" s="0" t="str">
        <f aca="false">IF($A7550="","",INDEX(CARTAO_COMPRAS!$H:$H,INT((ROW()-2)/20)+2)+MOD(ROW()-2,20))</f>
        <v/>
      </c>
      <c r="F7550" s="0" t="str">
        <f aca="false">IF($A7550="","",INDEX(CARTAO_COMPRAS!$G:$G,INT((ROW()-2)/20)+2))</f>
        <v/>
      </c>
      <c r="G7550" s="5" t="str">
        <f aca="false">IF($A7550="","",INDEX(CARTAO_COMPRAS!$I:$I,INT((ROW()-2)/20)+2))</f>
        <v/>
      </c>
      <c r="H7550" s="4" t="str">
        <f aca="false">IF($A7550="","",EDATE(INDEX(CARTAO_COMPRAS!$J:$J,INT((ROW()-2)/20)+2),MOD(ROW()-2,20)))</f>
        <v/>
      </c>
      <c r="I7550" s="4" t="str">
        <f aca="false">IF($H7550="","",$H7550-WEEKDAY($H7550,2)+1)</f>
        <v/>
      </c>
      <c r="J7550" s="4" t="str">
        <f aca="false">IF($I7550="","",$I7550+6)</f>
        <v/>
      </c>
      <c r="K7550" s="6" t="str">
        <f aca="false">IF($H7550="","",DATE(YEAR($H7550),MONTH($H7550),1))</f>
        <v/>
      </c>
      <c r="L7550" s="0" t="str">
        <f aca="false">IF($A7550="","",INDEX(CARTAO_COMPRAS!$K:$K,INT((ROW()-2)/20)+2))</f>
        <v/>
      </c>
      <c r="M7550" s="0" t="str">
        <f aca="false">IF($A7550="","","Compra no cartão")</f>
        <v/>
      </c>
    </row>
    <row r="7551" customFormat="false" ht="13.5" hidden="false" customHeight="false" outlineLevel="0" collapsed="false">
      <c r="A7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1" s="0" t="str">
        <f aca="false">IF($A7551="","",INDEX(CARTAO_COMPRAS!$C:$C,INT((ROW()-2)/20)+2))</f>
        <v/>
      </c>
      <c r="C7551" s="0" t="str">
        <f aca="false">IF($A7551="","",INDEX(CARTAO_COMPRAS!$D:$D,INT((ROW()-2)/20)+2))</f>
        <v/>
      </c>
      <c r="D7551" s="0" t="str">
        <f aca="false">IF($A7551="","",INDEX(CARTAO_COMPRAS!$E:$E,INT((ROW()-2)/20)+2))</f>
        <v/>
      </c>
      <c r="E7551" s="0" t="str">
        <f aca="false">IF($A7551="","",INDEX(CARTAO_COMPRAS!$H:$H,INT((ROW()-2)/20)+2)+MOD(ROW()-2,20))</f>
        <v/>
      </c>
      <c r="F7551" s="0" t="str">
        <f aca="false">IF($A7551="","",INDEX(CARTAO_COMPRAS!$G:$G,INT((ROW()-2)/20)+2))</f>
        <v/>
      </c>
      <c r="G7551" s="5" t="str">
        <f aca="false">IF($A7551="","",INDEX(CARTAO_COMPRAS!$I:$I,INT((ROW()-2)/20)+2))</f>
        <v/>
      </c>
      <c r="H7551" s="4" t="str">
        <f aca="false">IF($A7551="","",EDATE(INDEX(CARTAO_COMPRAS!$J:$J,INT((ROW()-2)/20)+2),MOD(ROW()-2,20)))</f>
        <v/>
      </c>
      <c r="I7551" s="4" t="str">
        <f aca="false">IF($H7551="","",$H7551-WEEKDAY($H7551,2)+1)</f>
        <v/>
      </c>
      <c r="J7551" s="4" t="str">
        <f aca="false">IF($I7551="","",$I7551+6)</f>
        <v/>
      </c>
      <c r="K7551" s="6" t="str">
        <f aca="false">IF($H7551="","",DATE(YEAR($H7551),MONTH($H7551),1))</f>
        <v/>
      </c>
      <c r="L7551" s="0" t="str">
        <f aca="false">IF($A7551="","",INDEX(CARTAO_COMPRAS!$K:$K,INT((ROW()-2)/20)+2))</f>
        <v/>
      </c>
      <c r="M7551" s="0" t="str">
        <f aca="false">IF($A7551="","","Compra no cartão")</f>
        <v/>
      </c>
    </row>
    <row r="7552" customFormat="false" ht="13.5" hidden="false" customHeight="false" outlineLevel="0" collapsed="false">
      <c r="A7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2" s="0" t="str">
        <f aca="false">IF($A7552="","",INDEX(CARTAO_COMPRAS!$C:$C,INT((ROW()-2)/20)+2))</f>
        <v/>
      </c>
      <c r="C7552" s="0" t="str">
        <f aca="false">IF($A7552="","",INDEX(CARTAO_COMPRAS!$D:$D,INT((ROW()-2)/20)+2))</f>
        <v/>
      </c>
      <c r="D7552" s="0" t="str">
        <f aca="false">IF($A7552="","",INDEX(CARTAO_COMPRAS!$E:$E,INT((ROW()-2)/20)+2))</f>
        <v/>
      </c>
      <c r="E7552" s="0" t="str">
        <f aca="false">IF($A7552="","",INDEX(CARTAO_COMPRAS!$H:$H,INT((ROW()-2)/20)+2)+MOD(ROW()-2,20))</f>
        <v/>
      </c>
      <c r="F7552" s="0" t="str">
        <f aca="false">IF($A7552="","",INDEX(CARTAO_COMPRAS!$G:$G,INT((ROW()-2)/20)+2))</f>
        <v/>
      </c>
      <c r="G7552" s="5" t="str">
        <f aca="false">IF($A7552="","",INDEX(CARTAO_COMPRAS!$I:$I,INT((ROW()-2)/20)+2))</f>
        <v/>
      </c>
      <c r="H7552" s="4" t="str">
        <f aca="false">IF($A7552="","",EDATE(INDEX(CARTAO_COMPRAS!$J:$J,INT((ROW()-2)/20)+2),MOD(ROW()-2,20)))</f>
        <v/>
      </c>
      <c r="I7552" s="4" t="str">
        <f aca="false">IF($H7552="","",$H7552-WEEKDAY($H7552,2)+1)</f>
        <v/>
      </c>
      <c r="J7552" s="4" t="str">
        <f aca="false">IF($I7552="","",$I7552+6)</f>
        <v/>
      </c>
      <c r="K7552" s="6" t="str">
        <f aca="false">IF($H7552="","",DATE(YEAR($H7552),MONTH($H7552),1))</f>
        <v/>
      </c>
      <c r="L7552" s="0" t="str">
        <f aca="false">IF($A7552="","",INDEX(CARTAO_COMPRAS!$K:$K,INT((ROW()-2)/20)+2))</f>
        <v/>
      </c>
      <c r="M7552" s="0" t="str">
        <f aca="false">IF($A7552="","","Compra no cartão")</f>
        <v/>
      </c>
    </row>
    <row r="7553" customFormat="false" ht="13.5" hidden="false" customHeight="false" outlineLevel="0" collapsed="false">
      <c r="A7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3" s="0" t="str">
        <f aca="false">IF($A7553="","",INDEX(CARTAO_COMPRAS!$C:$C,INT((ROW()-2)/20)+2))</f>
        <v/>
      </c>
      <c r="C7553" s="0" t="str">
        <f aca="false">IF($A7553="","",INDEX(CARTAO_COMPRAS!$D:$D,INT((ROW()-2)/20)+2))</f>
        <v/>
      </c>
      <c r="D7553" s="0" t="str">
        <f aca="false">IF($A7553="","",INDEX(CARTAO_COMPRAS!$E:$E,INT((ROW()-2)/20)+2))</f>
        <v/>
      </c>
      <c r="E7553" s="0" t="str">
        <f aca="false">IF($A7553="","",INDEX(CARTAO_COMPRAS!$H:$H,INT((ROW()-2)/20)+2)+MOD(ROW()-2,20))</f>
        <v/>
      </c>
      <c r="F7553" s="0" t="str">
        <f aca="false">IF($A7553="","",INDEX(CARTAO_COMPRAS!$G:$G,INT((ROW()-2)/20)+2))</f>
        <v/>
      </c>
      <c r="G7553" s="5" t="str">
        <f aca="false">IF($A7553="","",INDEX(CARTAO_COMPRAS!$I:$I,INT((ROW()-2)/20)+2))</f>
        <v/>
      </c>
      <c r="H7553" s="4" t="str">
        <f aca="false">IF($A7553="","",EDATE(INDEX(CARTAO_COMPRAS!$J:$J,INT((ROW()-2)/20)+2),MOD(ROW()-2,20)))</f>
        <v/>
      </c>
      <c r="I7553" s="4" t="str">
        <f aca="false">IF($H7553="","",$H7553-WEEKDAY($H7553,2)+1)</f>
        <v/>
      </c>
      <c r="J7553" s="4" t="str">
        <f aca="false">IF($I7553="","",$I7553+6)</f>
        <v/>
      </c>
      <c r="K7553" s="6" t="str">
        <f aca="false">IF($H7553="","",DATE(YEAR($H7553),MONTH($H7553),1))</f>
        <v/>
      </c>
      <c r="L7553" s="0" t="str">
        <f aca="false">IF($A7553="","",INDEX(CARTAO_COMPRAS!$K:$K,INT((ROW()-2)/20)+2))</f>
        <v/>
      </c>
      <c r="M7553" s="0" t="str">
        <f aca="false">IF($A7553="","","Compra no cartão")</f>
        <v/>
      </c>
    </row>
    <row r="7554" customFormat="false" ht="13.5" hidden="false" customHeight="false" outlineLevel="0" collapsed="false">
      <c r="A7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4" s="0" t="str">
        <f aca="false">IF($A7554="","",INDEX(CARTAO_COMPRAS!$C:$C,INT((ROW()-2)/20)+2))</f>
        <v/>
      </c>
      <c r="C7554" s="0" t="str">
        <f aca="false">IF($A7554="","",INDEX(CARTAO_COMPRAS!$D:$D,INT((ROW()-2)/20)+2))</f>
        <v/>
      </c>
      <c r="D7554" s="0" t="str">
        <f aca="false">IF($A7554="","",INDEX(CARTAO_COMPRAS!$E:$E,INT((ROW()-2)/20)+2))</f>
        <v/>
      </c>
      <c r="E7554" s="0" t="str">
        <f aca="false">IF($A7554="","",INDEX(CARTAO_COMPRAS!$H:$H,INT((ROW()-2)/20)+2)+MOD(ROW()-2,20))</f>
        <v/>
      </c>
      <c r="F7554" s="0" t="str">
        <f aca="false">IF($A7554="","",INDEX(CARTAO_COMPRAS!$G:$G,INT((ROW()-2)/20)+2))</f>
        <v/>
      </c>
      <c r="G7554" s="5" t="str">
        <f aca="false">IF($A7554="","",INDEX(CARTAO_COMPRAS!$I:$I,INT((ROW()-2)/20)+2))</f>
        <v/>
      </c>
      <c r="H7554" s="4" t="str">
        <f aca="false">IF($A7554="","",EDATE(INDEX(CARTAO_COMPRAS!$J:$J,INT((ROW()-2)/20)+2),MOD(ROW()-2,20)))</f>
        <v/>
      </c>
      <c r="I7554" s="4" t="str">
        <f aca="false">IF($H7554="","",$H7554-WEEKDAY($H7554,2)+1)</f>
        <v/>
      </c>
      <c r="J7554" s="4" t="str">
        <f aca="false">IF($I7554="","",$I7554+6)</f>
        <v/>
      </c>
      <c r="K7554" s="6" t="str">
        <f aca="false">IF($H7554="","",DATE(YEAR($H7554),MONTH($H7554),1))</f>
        <v/>
      </c>
      <c r="L7554" s="0" t="str">
        <f aca="false">IF($A7554="","",INDEX(CARTAO_COMPRAS!$K:$K,INT((ROW()-2)/20)+2))</f>
        <v/>
      </c>
      <c r="M7554" s="0" t="str">
        <f aca="false">IF($A7554="","","Compra no cartão")</f>
        <v/>
      </c>
    </row>
    <row r="7555" customFormat="false" ht="13.5" hidden="false" customHeight="false" outlineLevel="0" collapsed="false">
      <c r="A7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5" s="0" t="str">
        <f aca="false">IF($A7555="","",INDEX(CARTAO_COMPRAS!$C:$C,INT((ROW()-2)/20)+2))</f>
        <v/>
      </c>
      <c r="C7555" s="0" t="str">
        <f aca="false">IF($A7555="","",INDEX(CARTAO_COMPRAS!$D:$D,INT((ROW()-2)/20)+2))</f>
        <v/>
      </c>
      <c r="D7555" s="0" t="str">
        <f aca="false">IF($A7555="","",INDEX(CARTAO_COMPRAS!$E:$E,INT((ROW()-2)/20)+2))</f>
        <v/>
      </c>
      <c r="E7555" s="0" t="str">
        <f aca="false">IF($A7555="","",INDEX(CARTAO_COMPRAS!$H:$H,INT((ROW()-2)/20)+2)+MOD(ROW()-2,20))</f>
        <v/>
      </c>
      <c r="F7555" s="0" t="str">
        <f aca="false">IF($A7555="","",INDEX(CARTAO_COMPRAS!$G:$G,INT((ROW()-2)/20)+2))</f>
        <v/>
      </c>
      <c r="G7555" s="5" t="str">
        <f aca="false">IF($A7555="","",INDEX(CARTAO_COMPRAS!$I:$I,INT((ROW()-2)/20)+2))</f>
        <v/>
      </c>
      <c r="H7555" s="4" t="str">
        <f aca="false">IF($A7555="","",EDATE(INDEX(CARTAO_COMPRAS!$J:$J,INT((ROW()-2)/20)+2),MOD(ROW()-2,20)))</f>
        <v/>
      </c>
      <c r="I7555" s="4" t="str">
        <f aca="false">IF($H7555="","",$H7555-WEEKDAY($H7555,2)+1)</f>
        <v/>
      </c>
      <c r="J7555" s="4" t="str">
        <f aca="false">IF($I7555="","",$I7555+6)</f>
        <v/>
      </c>
      <c r="K7555" s="6" t="str">
        <f aca="false">IF($H7555="","",DATE(YEAR($H7555),MONTH($H7555),1))</f>
        <v/>
      </c>
      <c r="L7555" s="0" t="str">
        <f aca="false">IF($A7555="","",INDEX(CARTAO_COMPRAS!$K:$K,INT((ROW()-2)/20)+2))</f>
        <v/>
      </c>
      <c r="M7555" s="0" t="str">
        <f aca="false">IF($A7555="","","Compra no cartão")</f>
        <v/>
      </c>
    </row>
    <row r="7556" customFormat="false" ht="13.5" hidden="false" customHeight="false" outlineLevel="0" collapsed="false">
      <c r="A7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6" s="0" t="str">
        <f aca="false">IF($A7556="","",INDEX(CARTAO_COMPRAS!$C:$C,INT((ROW()-2)/20)+2))</f>
        <v/>
      </c>
      <c r="C7556" s="0" t="str">
        <f aca="false">IF($A7556="","",INDEX(CARTAO_COMPRAS!$D:$D,INT((ROW()-2)/20)+2))</f>
        <v/>
      </c>
      <c r="D7556" s="0" t="str">
        <f aca="false">IF($A7556="","",INDEX(CARTAO_COMPRAS!$E:$E,INT((ROW()-2)/20)+2))</f>
        <v/>
      </c>
      <c r="E7556" s="0" t="str">
        <f aca="false">IF($A7556="","",INDEX(CARTAO_COMPRAS!$H:$H,INT((ROW()-2)/20)+2)+MOD(ROW()-2,20))</f>
        <v/>
      </c>
      <c r="F7556" s="0" t="str">
        <f aca="false">IF($A7556="","",INDEX(CARTAO_COMPRAS!$G:$G,INT((ROW()-2)/20)+2))</f>
        <v/>
      </c>
      <c r="G7556" s="5" t="str">
        <f aca="false">IF($A7556="","",INDEX(CARTAO_COMPRAS!$I:$I,INT((ROW()-2)/20)+2))</f>
        <v/>
      </c>
      <c r="H7556" s="4" t="str">
        <f aca="false">IF($A7556="","",EDATE(INDEX(CARTAO_COMPRAS!$J:$J,INT((ROW()-2)/20)+2),MOD(ROW()-2,20)))</f>
        <v/>
      </c>
      <c r="I7556" s="4" t="str">
        <f aca="false">IF($H7556="","",$H7556-WEEKDAY($H7556,2)+1)</f>
        <v/>
      </c>
      <c r="J7556" s="4" t="str">
        <f aca="false">IF($I7556="","",$I7556+6)</f>
        <v/>
      </c>
      <c r="K7556" s="6" t="str">
        <f aca="false">IF($H7556="","",DATE(YEAR($H7556),MONTH($H7556),1))</f>
        <v/>
      </c>
      <c r="L7556" s="0" t="str">
        <f aca="false">IF($A7556="","",INDEX(CARTAO_COMPRAS!$K:$K,INT((ROW()-2)/20)+2))</f>
        <v/>
      </c>
      <c r="M7556" s="0" t="str">
        <f aca="false">IF($A7556="","","Compra no cartão")</f>
        <v/>
      </c>
    </row>
    <row r="7557" customFormat="false" ht="13.5" hidden="false" customHeight="false" outlineLevel="0" collapsed="false">
      <c r="A7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7" s="0" t="str">
        <f aca="false">IF($A7557="","",INDEX(CARTAO_COMPRAS!$C:$C,INT((ROW()-2)/20)+2))</f>
        <v/>
      </c>
      <c r="C7557" s="0" t="str">
        <f aca="false">IF($A7557="","",INDEX(CARTAO_COMPRAS!$D:$D,INT((ROW()-2)/20)+2))</f>
        <v/>
      </c>
      <c r="D7557" s="0" t="str">
        <f aca="false">IF($A7557="","",INDEX(CARTAO_COMPRAS!$E:$E,INT((ROW()-2)/20)+2))</f>
        <v/>
      </c>
      <c r="E7557" s="0" t="str">
        <f aca="false">IF($A7557="","",INDEX(CARTAO_COMPRAS!$H:$H,INT((ROW()-2)/20)+2)+MOD(ROW()-2,20))</f>
        <v/>
      </c>
      <c r="F7557" s="0" t="str">
        <f aca="false">IF($A7557="","",INDEX(CARTAO_COMPRAS!$G:$G,INT((ROW()-2)/20)+2))</f>
        <v/>
      </c>
      <c r="G7557" s="5" t="str">
        <f aca="false">IF($A7557="","",INDEX(CARTAO_COMPRAS!$I:$I,INT((ROW()-2)/20)+2))</f>
        <v/>
      </c>
      <c r="H7557" s="4" t="str">
        <f aca="false">IF($A7557="","",EDATE(INDEX(CARTAO_COMPRAS!$J:$J,INT((ROW()-2)/20)+2),MOD(ROW()-2,20)))</f>
        <v/>
      </c>
      <c r="I7557" s="4" t="str">
        <f aca="false">IF($H7557="","",$H7557-WEEKDAY($H7557,2)+1)</f>
        <v/>
      </c>
      <c r="J7557" s="4" t="str">
        <f aca="false">IF($I7557="","",$I7557+6)</f>
        <v/>
      </c>
      <c r="K7557" s="6" t="str">
        <f aca="false">IF($H7557="","",DATE(YEAR($H7557),MONTH($H7557),1))</f>
        <v/>
      </c>
      <c r="L7557" s="0" t="str">
        <f aca="false">IF($A7557="","",INDEX(CARTAO_COMPRAS!$K:$K,INT((ROW()-2)/20)+2))</f>
        <v/>
      </c>
      <c r="M7557" s="0" t="str">
        <f aca="false">IF($A7557="","","Compra no cartão")</f>
        <v/>
      </c>
    </row>
    <row r="7558" customFormat="false" ht="13.5" hidden="false" customHeight="false" outlineLevel="0" collapsed="false">
      <c r="A7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8" s="0" t="str">
        <f aca="false">IF($A7558="","",INDEX(CARTAO_COMPRAS!$C:$C,INT((ROW()-2)/20)+2))</f>
        <v/>
      </c>
      <c r="C7558" s="0" t="str">
        <f aca="false">IF($A7558="","",INDEX(CARTAO_COMPRAS!$D:$D,INT((ROW()-2)/20)+2))</f>
        <v/>
      </c>
      <c r="D7558" s="0" t="str">
        <f aca="false">IF($A7558="","",INDEX(CARTAO_COMPRAS!$E:$E,INT((ROW()-2)/20)+2))</f>
        <v/>
      </c>
      <c r="E7558" s="0" t="str">
        <f aca="false">IF($A7558="","",INDEX(CARTAO_COMPRAS!$H:$H,INT((ROW()-2)/20)+2)+MOD(ROW()-2,20))</f>
        <v/>
      </c>
      <c r="F7558" s="0" t="str">
        <f aca="false">IF($A7558="","",INDEX(CARTAO_COMPRAS!$G:$G,INT((ROW()-2)/20)+2))</f>
        <v/>
      </c>
      <c r="G7558" s="5" t="str">
        <f aca="false">IF($A7558="","",INDEX(CARTAO_COMPRAS!$I:$I,INT((ROW()-2)/20)+2))</f>
        <v/>
      </c>
      <c r="H7558" s="4" t="str">
        <f aca="false">IF($A7558="","",EDATE(INDEX(CARTAO_COMPRAS!$J:$J,INT((ROW()-2)/20)+2),MOD(ROW()-2,20)))</f>
        <v/>
      </c>
      <c r="I7558" s="4" t="str">
        <f aca="false">IF($H7558="","",$H7558-WEEKDAY($H7558,2)+1)</f>
        <v/>
      </c>
      <c r="J7558" s="4" t="str">
        <f aca="false">IF($I7558="","",$I7558+6)</f>
        <v/>
      </c>
      <c r="K7558" s="6" t="str">
        <f aca="false">IF($H7558="","",DATE(YEAR($H7558),MONTH($H7558),1))</f>
        <v/>
      </c>
      <c r="L7558" s="0" t="str">
        <f aca="false">IF($A7558="","",INDEX(CARTAO_COMPRAS!$K:$K,INT((ROW()-2)/20)+2))</f>
        <v/>
      </c>
      <c r="M7558" s="0" t="str">
        <f aca="false">IF($A7558="","","Compra no cartão")</f>
        <v/>
      </c>
    </row>
    <row r="7559" customFormat="false" ht="13.5" hidden="false" customHeight="false" outlineLevel="0" collapsed="false">
      <c r="A7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59" s="0" t="str">
        <f aca="false">IF($A7559="","",INDEX(CARTAO_COMPRAS!$C:$C,INT((ROW()-2)/20)+2))</f>
        <v/>
      </c>
      <c r="C7559" s="0" t="str">
        <f aca="false">IF($A7559="","",INDEX(CARTAO_COMPRAS!$D:$D,INT((ROW()-2)/20)+2))</f>
        <v/>
      </c>
      <c r="D7559" s="0" t="str">
        <f aca="false">IF($A7559="","",INDEX(CARTAO_COMPRAS!$E:$E,INT((ROW()-2)/20)+2))</f>
        <v/>
      </c>
      <c r="E7559" s="0" t="str">
        <f aca="false">IF($A7559="","",INDEX(CARTAO_COMPRAS!$H:$H,INT((ROW()-2)/20)+2)+MOD(ROW()-2,20))</f>
        <v/>
      </c>
      <c r="F7559" s="0" t="str">
        <f aca="false">IF($A7559="","",INDEX(CARTAO_COMPRAS!$G:$G,INT((ROW()-2)/20)+2))</f>
        <v/>
      </c>
      <c r="G7559" s="5" t="str">
        <f aca="false">IF($A7559="","",INDEX(CARTAO_COMPRAS!$I:$I,INT((ROW()-2)/20)+2))</f>
        <v/>
      </c>
      <c r="H7559" s="4" t="str">
        <f aca="false">IF($A7559="","",EDATE(INDEX(CARTAO_COMPRAS!$J:$J,INT((ROW()-2)/20)+2),MOD(ROW()-2,20)))</f>
        <v/>
      </c>
      <c r="I7559" s="4" t="str">
        <f aca="false">IF($H7559="","",$H7559-WEEKDAY($H7559,2)+1)</f>
        <v/>
      </c>
      <c r="J7559" s="4" t="str">
        <f aca="false">IF($I7559="","",$I7559+6)</f>
        <v/>
      </c>
      <c r="K7559" s="6" t="str">
        <f aca="false">IF($H7559="","",DATE(YEAR($H7559),MONTH($H7559),1))</f>
        <v/>
      </c>
      <c r="L7559" s="0" t="str">
        <f aca="false">IF($A7559="","",INDEX(CARTAO_COMPRAS!$K:$K,INT((ROW()-2)/20)+2))</f>
        <v/>
      </c>
      <c r="M7559" s="0" t="str">
        <f aca="false">IF($A7559="","","Compra no cartão")</f>
        <v/>
      </c>
    </row>
    <row r="7560" customFormat="false" ht="13.5" hidden="false" customHeight="false" outlineLevel="0" collapsed="false">
      <c r="A7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0" s="0" t="str">
        <f aca="false">IF($A7560="","",INDEX(CARTAO_COMPRAS!$C:$C,INT((ROW()-2)/20)+2))</f>
        <v/>
      </c>
      <c r="C7560" s="0" t="str">
        <f aca="false">IF($A7560="","",INDEX(CARTAO_COMPRAS!$D:$D,INT((ROW()-2)/20)+2))</f>
        <v/>
      </c>
      <c r="D7560" s="0" t="str">
        <f aca="false">IF($A7560="","",INDEX(CARTAO_COMPRAS!$E:$E,INT((ROW()-2)/20)+2))</f>
        <v/>
      </c>
      <c r="E7560" s="0" t="str">
        <f aca="false">IF($A7560="","",INDEX(CARTAO_COMPRAS!$H:$H,INT((ROW()-2)/20)+2)+MOD(ROW()-2,20))</f>
        <v/>
      </c>
      <c r="F7560" s="0" t="str">
        <f aca="false">IF($A7560="","",INDEX(CARTAO_COMPRAS!$G:$G,INT((ROW()-2)/20)+2))</f>
        <v/>
      </c>
      <c r="G7560" s="5" t="str">
        <f aca="false">IF($A7560="","",INDEX(CARTAO_COMPRAS!$I:$I,INT((ROW()-2)/20)+2))</f>
        <v/>
      </c>
      <c r="H7560" s="4" t="str">
        <f aca="false">IF($A7560="","",EDATE(INDEX(CARTAO_COMPRAS!$J:$J,INT((ROW()-2)/20)+2),MOD(ROW()-2,20)))</f>
        <v/>
      </c>
      <c r="I7560" s="4" t="str">
        <f aca="false">IF($H7560="","",$H7560-WEEKDAY($H7560,2)+1)</f>
        <v/>
      </c>
      <c r="J7560" s="4" t="str">
        <f aca="false">IF($I7560="","",$I7560+6)</f>
        <v/>
      </c>
      <c r="K7560" s="6" t="str">
        <f aca="false">IF($H7560="","",DATE(YEAR($H7560),MONTH($H7560),1))</f>
        <v/>
      </c>
      <c r="L7560" s="0" t="str">
        <f aca="false">IF($A7560="","",INDEX(CARTAO_COMPRAS!$K:$K,INT((ROW()-2)/20)+2))</f>
        <v/>
      </c>
      <c r="M7560" s="0" t="str">
        <f aca="false">IF($A7560="","","Compra no cartão")</f>
        <v/>
      </c>
    </row>
    <row r="7561" customFormat="false" ht="13.5" hidden="false" customHeight="false" outlineLevel="0" collapsed="false">
      <c r="A7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1" s="0" t="str">
        <f aca="false">IF($A7561="","",INDEX(CARTAO_COMPRAS!$C:$C,INT((ROW()-2)/20)+2))</f>
        <v/>
      </c>
      <c r="C7561" s="0" t="str">
        <f aca="false">IF($A7561="","",INDEX(CARTAO_COMPRAS!$D:$D,INT((ROW()-2)/20)+2))</f>
        <v/>
      </c>
      <c r="D7561" s="0" t="str">
        <f aca="false">IF($A7561="","",INDEX(CARTAO_COMPRAS!$E:$E,INT((ROW()-2)/20)+2))</f>
        <v/>
      </c>
      <c r="E7561" s="0" t="str">
        <f aca="false">IF($A7561="","",INDEX(CARTAO_COMPRAS!$H:$H,INT((ROW()-2)/20)+2)+MOD(ROW()-2,20))</f>
        <v/>
      </c>
      <c r="F7561" s="0" t="str">
        <f aca="false">IF($A7561="","",INDEX(CARTAO_COMPRAS!$G:$G,INT((ROW()-2)/20)+2))</f>
        <v/>
      </c>
      <c r="G7561" s="5" t="str">
        <f aca="false">IF($A7561="","",INDEX(CARTAO_COMPRAS!$I:$I,INT((ROW()-2)/20)+2))</f>
        <v/>
      </c>
      <c r="H7561" s="4" t="str">
        <f aca="false">IF($A7561="","",EDATE(INDEX(CARTAO_COMPRAS!$J:$J,INT((ROW()-2)/20)+2),MOD(ROW()-2,20)))</f>
        <v/>
      </c>
      <c r="I7561" s="4" t="str">
        <f aca="false">IF($H7561="","",$H7561-WEEKDAY($H7561,2)+1)</f>
        <v/>
      </c>
      <c r="J7561" s="4" t="str">
        <f aca="false">IF($I7561="","",$I7561+6)</f>
        <v/>
      </c>
      <c r="K7561" s="6" t="str">
        <f aca="false">IF($H7561="","",DATE(YEAR($H7561),MONTH($H7561),1))</f>
        <v/>
      </c>
      <c r="L7561" s="0" t="str">
        <f aca="false">IF($A7561="","",INDEX(CARTAO_COMPRAS!$K:$K,INT((ROW()-2)/20)+2))</f>
        <v/>
      </c>
      <c r="M7561" s="0" t="str">
        <f aca="false">IF($A7561="","","Compra no cartão")</f>
        <v/>
      </c>
    </row>
    <row r="7562" customFormat="false" ht="13.5" hidden="false" customHeight="false" outlineLevel="0" collapsed="false">
      <c r="A75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2" s="0" t="str">
        <f aca="false">IF($A7562="","",INDEX(CARTAO_COMPRAS!$C:$C,INT((ROW()-2)/20)+2))</f>
        <v/>
      </c>
      <c r="C7562" s="0" t="str">
        <f aca="false">IF($A7562="","",INDEX(CARTAO_COMPRAS!$D:$D,INT((ROW()-2)/20)+2))</f>
        <v/>
      </c>
      <c r="D7562" s="0" t="str">
        <f aca="false">IF($A7562="","",INDEX(CARTAO_COMPRAS!$E:$E,INT((ROW()-2)/20)+2))</f>
        <v/>
      </c>
      <c r="E7562" s="0" t="str">
        <f aca="false">IF($A7562="","",INDEX(CARTAO_COMPRAS!$H:$H,INT((ROW()-2)/20)+2)+MOD(ROW()-2,20))</f>
        <v/>
      </c>
      <c r="F7562" s="0" t="str">
        <f aca="false">IF($A7562="","",INDEX(CARTAO_COMPRAS!$G:$G,INT((ROW()-2)/20)+2))</f>
        <v/>
      </c>
      <c r="G7562" s="5" t="str">
        <f aca="false">IF($A7562="","",INDEX(CARTAO_COMPRAS!$I:$I,INT((ROW()-2)/20)+2))</f>
        <v/>
      </c>
      <c r="H7562" s="4" t="str">
        <f aca="false">IF($A7562="","",EDATE(INDEX(CARTAO_COMPRAS!$J:$J,INT((ROW()-2)/20)+2),MOD(ROW()-2,20)))</f>
        <v/>
      </c>
      <c r="I7562" s="4" t="str">
        <f aca="false">IF($H7562="","",$H7562-WEEKDAY($H7562,2)+1)</f>
        <v/>
      </c>
      <c r="J7562" s="4" t="str">
        <f aca="false">IF($I7562="","",$I7562+6)</f>
        <v/>
      </c>
      <c r="K7562" s="6" t="str">
        <f aca="false">IF($H7562="","",DATE(YEAR($H7562),MONTH($H7562),1))</f>
        <v/>
      </c>
      <c r="L7562" s="0" t="str">
        <f aca="false">IF($A7562="","",INDEX(CARTAO_COMPRAS!$K:$K,INT((ROW()-2)/20)+2))</f>
        <v/>
      </c>
      <c r="M7562" s="0" t="str">
        <f aca="false">IF($A7562="","","Compra no cartão")</f>
        <v/>
      </c>
    </row>
    <row r="7563" customFormat="false" ht="13.5" hidden="false" customHeight="false" outlineLevel="0" collapsed="false">
      <c r="A7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3" s="0" t="str">
        <f aca="false">IF($A7563="","",INDEX(CARTAO_COMPRAS!$C:$C,INT((ROW()-2)/20)+2))</f>
        <v/>
      </c>
      <c r="C7563" s="0" t="str">
        <f aca="false">IF($A7563="","",INDEX(CARTAO_COMPRAS!$D:$D,INT((ROW()-2)/20)+2))</f>
        <v/>
      </c>
      <c r="D7563" s="0" t="str">
        <f aca="false">IF($A7563="","",INDEX(CARTAO_COMPRAS!$E:$E,INT((ROW()-2)/20)+2))</f>
        <v/>
      </c>
      <c r="E7563" s="0" t="str">
        <f aca="false">IF($A7563="","",INDEX(CARTAO_COMPRAS!$H:$H,INT((ROW()-2)/20)+2)+MOD(ROW()-2,20))</f>
        <v/>
      </c>
      <c r="F7563" s="0" t="str">
        <f aca="false">IF($A7563="","",INDEX(CARTAO_COMPRAS!$G:$G,INT((ROW()-2)/20)+2))</f>
        <v/>
      </c>
      <c r="G7563" s="5" t="str">
        <f aca="false">IF($A7563="","",INDEX(CARTAO_COMPRAS!$I:$I,INT((ROW()-2)/20)+2))</f>
        <v/>
      </c>
      <c r="H7563" s="4" t="str">
        <f aca="false">IF($A7563="","",EDATE(INDEX(CARTAO_COMPRAS!$J:$J,INT((ROW()-2)/20)+2),MOD(ROW()-2,20)))</f>
        <v/>
      </c>
      <c r="I7563" s="4" t="str">
        <f aca="false">IF($H7563="","",$H7563-WEEKDAY($H7563,2)+1)</f>
        <v/>
      </c>
      <c r="J7563" s="4" t="str">
        <f aca="false">IF($I7563="","",$I7563+6)</f>
        <v/>
      </c>
      <c r="K7563" s="6" t="str">
        <f aca="false">IF($H7563="","",DATE(YEAR($H7563),MONTH($H7563),1))</f>
        <v/>
      </c>
      <c r="L7563" s="0" t="str">
        <f aca="false">IF($A7563="","",INDEX(CARTAO_COMPRAS!$K:$K,INT((ROW()-2)/20)+2))</f>
        <v/>
      </c>
      <c r="M7563" s="0" t="str">
        <f aca="false">IF($A7563="","","Compra no cartão")</f>
        <v/>
      </c>
    </row>
    <row r="7564" customFormat="false" ht="13.5" hidden="false" customHeight="false" outlineLevel="0" collapsed="false">
      <c r="A7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4" s="0" t="str">
        <f aca="false">IF($A7564="","",INDEX(CARTAO_COMPRAS!$C:$C,INT((ROW()-2)/20)+2))</f>
        <v/>
      </c>
      <c r="C7564" s="0" t="str">
        <f aca="false">IF($A7564="","",INDEX(CARTAO_COMPRAS!$D:$D,INT((ROW()-2)/20)+2))</f>
        <v/>
      </c>
      <c r="D7564" s="0" t="str">
        <f aca="false">IF($A7564="","",INDEX(CARTAO_COMPRAS!$E:$E,INT((ROW()-2)/20)+2))</f>
        <v/>
      </c>
      <c r="E7564" s="0" t="str">
        <f aca="false">IF($A7564="","",INDEX(CARTAO_COMPRAS!$H:$H,INT((ROW()-2)/20)+2)+MOD(ROW()-2,20))</f>
        <v/>
      </c>
      <c r="F7564" s="0" t="str">
        <f aca="false">IF($A7564="","",INDEX(CARTAO_COMPRAS!$G:$G,INT((ROW()-2)/20)+2))</f>
        <v/>
      </c>
      <c r="G7564" s="5" t="str">
        <f aca="false">IF($A7564="","",INDEX(CARTAO_COMPRAS!$I:$I,INT((ROW()-2)/20)+2))</f>
        <v/>
      </c>
      <c r="H7564" s="4" t="str">
        <f aca="false">IF($A7564="","",EDATE(INDEX(CARTAO_COMPRAS!$J:$J,INT((ROW()-2)/20)+2),MOD(ROW()-2,20)))</f>
        <v/>
      </c>
      <c r="I7564" s="4" t="str">
        <f aca="false">IF($H7564="","",$H7564-WEEKDAY($H7564,2)+1)</f>
        <v/>
      </c>
      <c r="J7564" s="4" t="str">
        <f aca="false">IF($I7564="","",$I7564+6)</f>
        <v/>
      </c>
      <c r="K7564" s="6" t="str">
        <f aca="false">IF($H7564="","",DATE(YEAR($H7564),MONTH($H7564),1))</f>
        <v/>
      </c>
      <c r="L7564" s="0" t="str">
        <f aca="false">IF($A7564="","",INDEX(CARTAO_COMPRAS!$K:$K,INT((ROW()-2)/20)+2))</f>
        <v/>
      </c>
      <c r="M7564" s="0" t="str">
        <f aca="false">IF($A7564="","","Compra no cartão")</f>
        <v/>
      </c>
    </row>
    <row r="7565" customFormat="false" ht="13.5" hidden="false" customHeight="false" outlineLevel="0" collapsed="false">
      <c r="A7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5" s="0" t="str">
        <f aca="false">IF($A7565="","",INDEX(CARTAO_COMPRAS!$C:$C,INT((ROW()-2)/20)+2))</f>
        <v/>
      </c>
      <c r="C7565" s="0" t="str">
        <f aca="false">IF($A7565="","",INDEX(CARTAO_COMPRAS!$D:$D,INT((ROW()-2)/20)+2))</f>
        <v/>
      </c>
      <c r="D7565" s="0" t="str">
        <f aca="false">IF($A7565="","",INDEX(CARTAO_COMPRAS!$E:$E,INT((ROW()-2)/20)+2))</f>
        <v/>
      </c>
      <c r="E7565" s="0" t="str">
        <f aca="false">IF($A7565="","",INDEX(CARTAO_COMPRAS!$H:$H,INT((ROW()-2)/20)+2)+MOD(ROW()-2,20))</f>
        <v/>
      </c>
      <c r="F7565" s="0" t="str">
        <f aca="false">IF($A7565="","",INDEX(CARTAO_COMPRAS!$G:$G,INT((ROW()-2)/20)+2))</f>
        <v/>
      </c>
      <c r="G7565" s="5" t="str">
        <f aca="false">IF($A7565="","",INDEX(CARTAO_COMPRAS!$I:$I,INT((ROW()-2)/20)+2))</f>
        <v/>
      </c>
      <c r="H7565" s="4" t="str">
        <f aca="false">IF($A7565="","",EDATE(INDEX(CARTAO_COMPRAS!$J:$J,INT((ROW()-2)/20)+2),MOD(ROW()-2,20)))</f>
        <v/>
      </c>
      <c r="I7565" s="4" t="str">
        <f aca="false">IF($H7565="","",$H7565-WEEKDAY($H7565,2)+1)</f>
        <v/>
      </c>
      <c r="J7565" s="4" t="str">
        <f aca="false">IF($I7565="","",$I7565+6)</f>
        <v/>
      </c>
      <c r="K7565" s="6" t="str">
        <f aca="false">IF($H7565="","",DATE(YEAR($H7565),MONTH($H7565),1))</f>
        <v/>
      </c>
      <c r="L7565" s="0" t="str">
        <f aca="false">IF($A7565="","",INDEX(CARTAO_COMPRAS!$K:$K,INT((ROW()-2)/20)+2))</f>
        <v/>
      </c>
      <c r="M7565" s="0" t="str">
        <f aca="false">IF($A7565="","","Compra no cartão")</f>
        <v/>
      </c>
    </row>
    <row r="7566" customFormat="false" ht="13.5" hidden="false" customHeight="false" outlineLevel="0" collapsed="false">
      <c r="A7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6" s="0" t="str">
        <f aca="false">IF($A7566="","",INDEX(CARTAO_COMPRAS!$C:$C,INT((ROW()-2)/20)+2))</f>
        <v/>
      </c>
      <c r="C7566" s="0" t="str">
        <f aca="false">IF($A7566="","",INDEX(CARTAO_COMPRAS!$D:$D,INT((ROW()-2)/20)+2))</f>
        <v/>
      </c>
      <c r="D7566" s="0" t="str">
        <f aca="false">IF($A7566="","",INDEX(CARTAO_COMPRAS!$E:$E,INT((ROW()-2)/20)+2))</f>
        <v/>
      </c>
      <c r="E7566" s="0" t="str">
        <f aca="false">IF($A7566="","",INDEX(CARTAO_COMPRAS!$H:$H,INT((ROW()-2)/20)+2)+MOD(ROW()-2,20))</f>
        <v/>
      </c>
      <c r="F7566" s="0" t="str">
        <f aca="false">IF($A7566="","",INDEX(CARTAO_COMPRAS!$G:$G,INT((ROW()-2)/20)+2))</f>
        <v/>
      </c>
      <c r="G7566" s="5" t="str">
        <f aca="false">IF($A7566="","",INDEX(CARTAO_COMPRAS!$I:$I,INT((ROW()-2)/20)+2))</f>
        <v/>
      </c>
      <c r="H7566" s="4" t="str">
        <f aca="false">IF($A7566="","",EDATE(INDEX(CARTAO_COMPRAS!$J:$J,INT((ROW()-2)/20)+2),MOD(ROW()-2,20)))</f>
        <v/>
      </c>
      <c r="I7566" s="4" t="str">
        <f aca="false">IF($H7566="","",$H7566-WEEKDAY($H7566,2)+1)</f>
        <v/>
      </c>
      <c r="J7566" s="4" t="str">
        <f aca="false">IF($I7566="","",$I7566+6)</f>
        <v/>
      </c>
      <c r="K7566" s="6" t="str">
        <f aca="false">IF($H7566="","",DATE(YEAR($H7566),MONTH($H7566),1))</f>
        <v/>
      </c>
      <c r="L7566" s="0" t="str">
        <f aca="false">IF($A7566="","",INDEX(CARTAO_COMPRAS!$K:$K,INT((ROW()-2)/20)+2))</f>
        <v/>
      </c>
      <c r="M7566" s="0" t="str">
        <f aca="false">IF($A7566="","","Compra no cartão")</f>
        <v/>
      </c>
    </row>
    <row r="7567" customFormat="false" ht="13.5" hidden="false" customHeight="false" outlineLevel="0" collapsed="false">
      <c r="A7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7" s="0" t="str">
        <f aca="false">IF($A7567="","",INDEX(CARTAO_COMPRAS!$C:$C,INT((ROW()-2)/20)+2))</f>
        <v/>
      </c>
      <c r="C7567" s="0" t="str">
        <f aca="false">IF($A7567="","",INDEX(CARTAO_COMPRAS!$D:$D,INT((ROW()-2)/20)+2))</f>
        <v/>
      </c>
      <c r="D7567" s="0" t="str">
        <f aca="false">IF($A7567="","",INDEX(CARTAO_COMPRAS!$E:$E,INT((ROW()-2)/20)+2))</f>
        <v/>
      </c>
      <c r="E7567" s="0" t="str">
        <f aca="false">IF($A7567="","",INDEX(CARTAO_COMPRAS!$H:$H,INT((ROW()-2)/20)+2)+MOD(ROW()-2,20))</f>
        <v/>
      </c>
      <c r="F7567" s="0" t="str">
        <f aca="false">IF($A7567="","",INDEX(CARTAO_COMPRAS!$G:$G,INT((ROW()-2)/20)+2))</f>
        <v/>
      </c>
      <c r="G7567" s="5" t="str">
        <f aca="false">IF($A7567="","",INDEX(CARTAO_COMPRAS!$I:$I,INT((ROW()-2)/20)+2))</f>
        <v/>
      </c>
      <c r="H7567" s="4" t="str">
        <f aca="false">IF($A7567="","",EDATE(INDEX(CARTAO_COMPRAS!$J:$J,INT((ROW()-2)/20)+2),MOD(ROW()-2,20)))</f>
        <v/>
      </c>
      <c r="I7567" s="4" t="str">
        <f aca="false">IF($H7567="","",$H7567-WEEKDAY($H7567,2)+1)</f>
        <v/>
      </c>
      <c r="J7567" s="4" t="str">
        <f aca="false">IF($I7567="","",$I7567+6)</f>
        <v/>
      </c>
      <c r="K7567" s="6" t="str">
        <f aca="false">IF($H7567="","",DATE(YEAR($H7567),MONTH($H7567),1))</f>
        <v/>
      </c>
      <c r="L7567" s="0" t="str">
        <f aca="false">IF($A7567="","",INDEX(CARTAO_COMPRAS!$K:$K,INT((ROW()-2)/20)+2))</f>
        <v/>
      </c>
      <c r="M7567" s="0" t="str">
        <f aca="false">IF($A7567="","","Compra no cartão")</f>
        <v/>
      </c>
    </row>
    <row r="7568" customFormat="false" ht="13.5" hidden="false" customHeight="false" outlineLevel="0" collapsed="false">
      <c r="A7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8" s="0" t="str">
        <f aca="false">IF($A7568="","",INDEX(CARTAO_COMPRAS!$C:$C,INT((ROW()-2)/20)+2))</f>
        <v/>
      </c>
      <c r="C7568" s="0" t="str">
        <f aca="false">IF($A7568="","",INDEX(CARTAO_COMPRAS!$D:$D,INT((ROW()-2)/20)+2))</f>
        <v/>
      </c>
      <c r="D7568" s="0" t="str">
        <f aca="false">IF($A7568="","",INDEX(CARTAO_COMPRAS!$E:$E,INT((ROW()-2)/20)+2))</f>
        <v/>
      </c>
      <c r="E7568" s="0" t="str">
        <f aca="false">IF($A7568="","",INDEX(CARTAO_COMPRAS!$H:$H,INT((ROW()-2)/20)+2)+MOD(ROW()-2,20))</f>
        <v/>
      </c>
      <c r="F7568" s="0" t="str">
        <f aca="false">IF($A7568="","",INDEX(CARTAO_COMPRAS!$G:$G,INT((ROW()-2)/20)+2))</f>
        <v/>
      </c>
      <c r="G7568" s="5" t="str">
        <f aca="false">IF($A7568="","",INDEX(CARTAO_COMPRAS!$I:$I,INT((ROW()-2)/20)+2))</f>
        <v/>
      </c>
      <c r="H7568" s="4" t="str">
        <f aca="false">IF($A7568="","",EDATE(INDEX(CARTAO_COMPRAS!$J:$J,INT((ROW()-2)/20)+2),MOD(ROW()-2,20)))</f>
        <v/>
      </c>
      <c r="I7568" s="4" t="str">
        <f aca="false">IF($H7568="","",$H7568-WEEKDAY($H7568,2)+1)</f>
        <v/>
      </c>
      <c r="J7568" s="4" t="str">
        <f aca="false">IF($I7568="","",$I7568+6)</f>
        <v/>
      </c>
      <c r="K7568" s="6" t="str">
        <f aca="false">IF($H7568="","",DATE(YEAR($H7568),MONTH($H7568),1))</f>
        <v/>
      </c>
      <c r="L7568" s="0" t="str">
        <f aca="false">IF($A7568="","",INDEX(CARTAO_COMPRAS!$K:$K,INT((ROW()-2)/20)+2))</f>
        <v/>
      </c>
      <c r="M7568" s="0" t="str">
        <f aca="false">IF($A7568="","","Compra no cartão")</f>
        <v/>
      </c>
    </row>
    <row r="7569" customFormat="false" ht="13.5" hidden="false" customHeight="false" outlineLevel="0" collapsed="false">
      <c r="A7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69" s="0" t="str">
        <f aca="false">IF($A7569="","",INDEX(CARTAO_COMPRAS!$C:$C,INT((ROW()-2)/20)+2))</f>
        <v/>
      </c>
      <c r="C7569" s="0" t="str">
        <f aca="false">IF($A7569="","",INDEX(CARTAO_COMPRAS!$D:$D,INT((ROW()-2)/20)+2))</f>
        <v/>
      </c>
      <c r="D7569" s="0" t="str">
        <f aca="false">IF($A7569="","",INDEX(CARTAO_COMPRAS!$E:$E,INT((ROW()-2)/20)+2))</f>
        <v/>
      </c>
      <c r="E7569" s="0" t="str">
        <f aca="false">IF($A7569="","",INDEX(CARTAO_COMPRAS!$H:$H,INT((ROW()-2)/20)+2)+MOD(ROW()-2,20))</f>
        <v/>
      </c>
      <c r="F7569" s="0" t="str">
        <f aca="false">IF($A7569="","",INDEX(CARTAO_COMPRAS!$G:$G,INT((ROW()-2)/20)+2))</f>
        <v/>
      </c>
      <c r="G7569" s="5" t="str">
        <f aca="false">IF($A7569="","",INDEX(CARTAO_COMPRAS!$I:$I,INT((ROW()-2)/20)+2))</f>
        <v/>
      </c>
      <c r="H7569" s="4" t="str">
        <f aca="false">IF($A7569="","",EDATE(INDEX(CARTAO_COMPRAS!$J:$J,INT((ROW()-2)/20)+2),MOD(ROW()-2,20)))</f>
        <v/>
      </c>
      <c r="I7569" s="4" t="str">
        <f aca="false">IF($H7569="","",$H7569-WEEKDAY($H7569,2)+1)</f>
        <v/>
      </c>
      <c r="J7569" s="4" t="str">
        <f aca="false">IF($I7569="","",$I7569+6)</f>
        <v/>
      </c>
      <c r="K7569" s="6" t="str">
        <f aca="false">IF($H7569="","",DATE(YEAR($H7569),MONTH($H7569),1))</f>
        <v/>
      </c>
      <c r="L7569" s="0" t="str">
        <f aca="false">IF($A7569="","",INDEX(CARTAO_COMPRAS!$K:$K,INT((ROW()-2)/20)+2))</f>
        <v/>
      </c>
      <c r="M7569" s="0" t="str">
        <f aca="false">IF($A7569="","","Compra no cartão")</f>
        <v/>
      </c>
    </row>
    <row r="7570" customFormat="false" ht="13.5" hidden="false" customHeight="false" outlineLevel="0" collapsed="false">
      <c r="A7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0" s="0" t="str">
        <f aca="false">IF($A7570="","",INDEX(CARTAO_COMPRAS!$C:$C,INT((ROW()-2)/20)+2))</f>
        <v/>
      </c>
      <c r="C7570" s="0" t="str">
        <f aca="false">IF($A7570="","",INDEX(CARTAO_COMPRAS!$D:$D,INT((ROW()-2)/20)+2))</f>
        <v/>
      </c>
      <c r="D7570" s="0" t="str">
        <f aca="false">IF($A7570="","",INDEX(CARTAO_COMPRAS!$E:$E,INT((ROW()-2)/20)+2))</f>
        <v/>
      </c>
      <c r="E7570" s="0" t="str">
        <f aca="false">IF($A7570="","",INDEX(CARTAO_COMPRAS!$H:$H,INT((ROW()-2)/20)+2)+MOD(ROW()-2,20))</f>
        <v/>
      </c>
      <c r="F7570" s="0" t="str">
        <f aca="false">IF($A7570="","",INDEX(CARTAO_COMPRAS!$G:$G,INT((ROW()-2)/20)+2))</f>
        <v/>
      </c>
      <c r="G7570" s="5" t="str">
        <f aca="false">IF($A7570="","",INDEX(CARTAO_COMPRAS!$I:$I,INT((ROW()-2)/20)+2))</f>
        <v/>
      </c>
      <c r="H7570" s="4" t="str">
        <f aca="false">IF($A7570="","",EDATE(INDEX(CARTAO_COMPRAS!$J:$J,INT((ROW()-2)/20)+2),MOD(ROW()-2,20)))</f>
        <v/>
      </c>
      <c r="I7570" s="4" t="str">
        <f aca="false">IF($H7570="","",$H7570-WEEKDAY($H7570,2)+1)</f>
        <v/>
      </c>
      <c r="J7570" s="4" t="str">
        <f aca="false">IF($I7570="","",$I7570+6)</f>
        <v/>
      </c>
      <c r="K7570" s="6" t="str">
        <f aca="false">IF($H7570="","",DATE(YEAR($H7570),MONTH($H7570),1))</f>
        <v/>
      </c>
      <c r="L7570" s="0" t="str">
        <f aca="false">IF($A7570="","",INDEX(CARTAO_COMPRAS!$K:$K,INT((ROW()-2)/20)+2))</f>
        <v/>
      </c>
      <c r="M7570" s="0" t="str">
        <f aca="false">IF($A7570="","","Compra no cartão")</f>
        <v/>
      </c>
    </row>
    <row r="7571" customFormat="false" ht="13.5" hidden="false" customHeight="false" outlineLevel="0" collapsed="false">
      <c r="A7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1" s="0" t="str">
        <f aca="false">IF($A7571="","",INDEX(CARTAO_COMPRAS!$C:$C,INT((ROW()-2)/20)+2))</f>
        <v/>
      </c>
      <c r="C7571" s="0" t="str">
        <f aca="false">IF($A7571="","",INDEX(CARTAO_COMPRAS!$D:$D,INT((ROW()-2)/20)+2))</f>
        <v/>
      </c>
      <c r="D7571" s="0" t="str">
        <f aca="false">IF($A7571="","",INDEX(CARTAO_COMPRAS!$E:$E,INT((ROW()-2)/20)+2))</f>
        <v/>
      </c>
      <c r="E7571" s="0" t="str">
        <f aca="false">IF($A7571="","",INDEX(CARTAO_COMPRAS!$H:$H,INT((ROW()-2)/20)+2)+MOD(ROW()-2,20))</f>
        <v/>
      </c>
      <c r="F7571" s="0" t="str">
        <f aca="false">IF($A7571="","",INDEX(CARTAO_COMPRAS!$G:$G,INT((ROW()-2)/20)+2))</f>
        <v/>
      </c>
      <c r="G7571" s="5" t="str">
        <f aca="false">IF($A7571="","",INDEX(CARTAO_COMPRAS!$I:$I,INT((ROW()-2)/20)+2))</f>
        <v/>
      </c>
      <c r="H7571" s="4" t="str">
        <f aca="false">IF($A7571="","",EDATE(INDEX(CARTAO_COMPRAS!$J:$J,INT((ROW()-2)/20)+2),MOD(ROW()-2,20)))</f>
        <v/>
      </c>
      <c r="I7571" s="4" t="str">
        <f aca="false">IF($H7571="","",$H7571-WEEKDAY($H7571,2)+1)</f>
        <v/>
      </c>
      <c r="J7571" s="4" t="str">
        <f aca="false">IF($I7571="","",$I7571+6)</f>
        <v/>
      </c>
      <c r="K7571" s="6" t="str">
        <f aca="false">IF($H7571="","",DATE(YEAR($H7571),MONTH($H7571),1))</f>
        <v/>
      </c>
      <c r="L7571" s="0" t="str">
        <f aca="false">IF($A7571="","",INDEX(CARTAO_COMPRAS!$K:$K,INT((ROW()-2)/20)+2))</f>
        <v/>
      </c>
      <c r="M7571" s="0" t="str">
        <f aca="false">IF($A7571="","","Compra no cartão")</f>
        <v/>
      </c>
    </row>
    <row r="7572" customFormat="false" ht="13.5" hidden="false" customHeight="false" outlineLevel="0" collapsed="false">
      <c r="A7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2" s="0" t="str">
        <f aca="false">IF($A7572="","",INDEX(CARTAO_COMPRAS!$C:$C,INT((ROW()-2)/20)+2))</f>
        <v/>
      </c>
      <c r="C7572" s="0" t="str">
        <f aca="false">IF($A7572="","",INDEX(CARTAO_COMPRAS!$D:$D,INT((ROW()-2)/20)+2))</f>
        <v/>
      </c>
      <c r="D7572" s="0" t="str">
        <f aca="false">IF($A7572="","",INDEX(CARTAO_COMPRAS!$E:$E,INT((ROW()-2)/20)+2))</f>
        <v/>
      </c>
      <c r="E7572" s="0" t="str">
        <f aca="false">IF($A7572="","",INDEX(CARTAO_COMPRAS!$H:$H,INT((ROW()-2)/20)+2)+MOD(ROW()-2,20))</f>
        <v/>
      </c>
      <c r="F7572" s="0" t="str">
        <f aca="false">IF($A7572="","",INDEX(CARTAO_COMPRAS!$G:$G,INT((ROW()-2)/20)+2))</f>
        <v/>
      </c>
      <c r="G7572" s="5" t="str">
        <f aca="false">IF($A7572="","",INDEX(CARTAO_COMPRAS!$I:$I,INT((ROW()-2)/20)+2))</f>
        <v/>
      </c>
      <c r="H7572" s="4" t="str">
        <f aca="false">IF($A7572="","",EDATE(INDEX(CARTAO_COMPRAS!$J:$J,INT((ROW()-2)/20)+2),MOD(ROW()-2,20)))</f>
        <v/>
      </c>
      <c r="I7572" s="4" t="str">
        <f aca="false">IF($H7572="","",$H7572-WEEKDAY($H7572,2)+1)</f>
        <v/>
      </c>
      <c r="J7572" s="4" t="str">
        <f aca="false">IF($I7572="","",$I7572+6)</f>
        <v/>
      </c>
      <c r="K7572" s="6" t="str">
        <f aca="false">IF($H7572="","",DATE(YEAR($H7572),MONTH($H7572),1))</f>
        <v/>
      </c>
      <c r="L7572" s="0" t="str">
        <f aca="false">IF($A7572="","",INDEX(CARTAO_COMPRAS!$K:$K,INT((ROW()-2)/20)+2))</f>
        <v/>
      </c>
      <c r="M7572" s="0" t="str">
        <f aca="false">IF($A7572="","","Compra no cartão")</f>
        <v/>
      </c>
    </row>
    <row r="7573" customFormat="false" ht="13.5" hidden="false" customHeight="false" outlineLevel="0" collapsed="false">
      <c r="A7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3" s="0" t="str">
        <f aca="false">IF($A7573="","",INDEX(CARTAO_COMPRAS!$C:$C,INT((ROW()-2)/20)+2))</f>
        <v/>
      </c>
      <c r="C7573" s="0" t="str">
        <f aca="false">IF($A7573="","",INDEX(CARTAO_COMPRAS!$D:$D,INT((ROW()-2)/20)+2))</f>
        <v/>
      </c>
      <c r="D7573" s="0" t="str">
        <f aca="false">IF($A7573="","",INDEX(CARTAO_COMPRAS!$E:$E,INT((ROW()-2)/20)+2))</f>
        <v/>
      </c>
      <c r="E7573" s="0" t="str">
        <f aca="false">IF($A7573="","",INDEX(CARTAO_COMPRAS!$H:$H,INT((ROW()-2)/20)+2)+MOD(ROW()-2,20))</f>
        <v/>
      </c>
      <c r="F7573" s="0" t="str">
        <f aca="false">IF($A7573="","",INDEX(CARTAO_COMPRAS!$G:$G,INT((ROW()-2)/20)+2))</f>
        <v/>
      </c>
      <c r="G7573" s="5" t="str">
        <f aca="false">IF($A7573="","",INDEX(CARTAO_COMPRAS!$I:$I,INT((ROW()-2)/20)+2))</f>
        <v/>
      </c>
      <c r="H7573" s="4" t="str">
        <f aca="false">IF($A7573="","",EDATE(INDEX(CARTAO_COMPRAS!$J:$J,INT((ROW()-2)/20)+2),MOD(ROW()-2,20)))</f>
        <v/>
      </c>
      <c r="I7573" s="4" t="str">
        <f aca="false">IF($H7573="","",$H7573-WEEKDAY($H7573,2)+1)</f>
        <v/>
      </c>
      <c r="J7573" s="4" t="str">
        <f aca="false">IF($I7573="","",$I7573+6)</f>
        <v/>
      </c>
      <c r="K7573" s="6" t="str">
        <f aca="false">IF($H7573="","",DATE(YEAR($H7573),MONTH($H7573),1))</f>
        <v/>
      </c>
      <c r="L7573" s="0" t="str">
        <f aca="false">IF($A7573="","",INDEX(CARTAO_COMPRAS!$K:$K,INT((ROW()-2)/20)+2))</f>
        <v/>
      </c>
      <c r="M7573" s="0" t="str">
        <f aca="false">IF($A7573="","","Compra no cartão")</f>
        <v/>
      </c>
    </row>
    <row r="7574" customFormat="false" ht="13.5" hidden="false" customHeight="false" outlineLevel="0" collapsed="false">
      <c r="A7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4" s="0" t="str">
        <f aca="false">IF($A7574="","",INDEX(CARTAO_COMPRAS!$C:$C,INT((ROW()-2)/20)+2))</f>
        <v/>
      </c>
      <c r="C7574" s="0" t="str">
        <f aca="false">IF($A7574="","",INDEX(CARTAO_COMPRAS!$D:$D,INT((ROW()-2)/20)+2))</f>
        <v/>
      </c>
      <c r="D7574" s="0" t="str">
        <f aca="false">IF($A7574="","",INDEX(CARTAO_COMPRAS!$E:$E,INT((ROW()-2)/20)+2))</f>
        <v/>
      </c>
      <c r="E7574" s="0" t="str">
        <f aca="false">IF($A7574="","",INDEX(CARTAO_COMPRAS!$H:$H,INT((ROW()-2)/20)+2)+MOD(ROW()-2,20))</f>
        <v/>
      </c>
      <c r="F7574" s="0" t="str">
        <f aca="false">IF($A7574="","",INDEX(CARTAO_COMPRAS!$G:$G,INT((ROW()-2)/20)+2))</f>
        <v/>
      </c>
      <c r="G7574" s="5" t="str">
        <f aca="false">IF($A7574="","",INDEX(CARTAO_COMPRAS!$I:$I,INT((ROW()-2)/20)+2))</f>
        <v/>
      </c>
      <c r="H7574" s="4" t="str">
        <f aca="false">IF($A7574="","",EDATE(INDEX(CARTAO_COMPRAS!$J:$J,INT((ROW()-2)/20)+2),MOD(ROW()-2,20)))</f>
        <v/>
      </c>
      <c r="I7574" s="4" t="str">
        <f aca="false">IF($H7574="","",$H7574-WEEKDAY($H7574,2)+1)</f>
        <v/>
      </c>
      <c r="J7574" s="4" t="str">
        <f aca="false">IF($I7574="","",$I7574+6)</f>
        <v/>
      </c>
      <c r="K7574" s="6" t="str">
        <f aca="false">IF($H7574="","",DATE(YEAR($H7574),MONTH($H7574),1))</f>
        <v/>
      </c>
      <c r="L7574" s="0" t="str">
        <f aca="false">IF($A7574="","",INDEX(CARTAO_COMPRAS!$K:$K,INT((ROW()-2)/20)+2))</f>
        <v/>
      </c>
      <c r="M7574" s="0" t="str">
        <f aca="false">IF($A7574="","","Compra no cartão")</f>
        <v/>
      </c>
    </row>
    <row r="7575" customFormat="false" ht="13.5" hidden="false" customHeight="false" outlineLevel="0" collapsed="false">
      <c r="A7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5" s="0" t="str">
        <f aca="false">IF($A7575="","",INDEX(CARTAO_COMPRAS!$C:$C,INT((ROW()-2)/20)+2))</f>
        <v/>
      </c>
      <c r="C7575" s="0" t="str">
        <f aca="false">IF($A7575="","",INDEX(CARTAO_COMPRAS!$D:$D,INT((ROW()-2)/20)+2))</f>
        <v/>
      </c>
      <c r="D7575" s="0" t="str">
        <f aca="false">IF($A7575="","",INDEX(CARTAO_COMPRAS!$E:$E,INT((ROW()-2)/20)+2))</f>
        <v/>
      </c>
      <c r="E7575" s="0" t="str">
        <f aca="false">IF($A7575="","",INDEX(CARTAO_COMPRAS!$H:$H,INT((ROW()-2)/20)+2)+MOD(ROW()-2,20))</f>
        <v/>
      </c>
      <c r="F7575" s="0" t="str">
        <f aca="false">IF($A7575="","",INDEX(CARTAO_COMPRAS!$G:$G,INT((ROW()-2)/20)+2))</f>
        <v/>
      </c>
      <c r="G7575" s="5" t="str">
        <f aca="false">IF($A7575="","",INDEX(CARTAO_COMPRAS!$I:$I,INT((ROW()-2)/20)+2))</f>
        <v/>
      </c>
      <c r="H7575" s="4" t="str">
        <f aca="false">IF($A7575="","",EDATE(INDEX(CARTAO_COMPRAS!$J:$J,INT((ROW()-2)/20)+2),MOD(ROW()-2,20)))</f>
        <v/>
      </c>
      <c r="I7575" s="4" t="str">
        <f aca="false">IF($H7575="","",$H7575-WEEKDAY($H7575,2)+1)</f>
        <v/>
      </c>
      <c r="J7575" s="4" t="str">
        <f aca="false">IF($I7575="","",$I7575+6)</f>
        <v/>
      </c>
      <c r="K7575" s="6" t="str">
        <f aca="false">IF($H7575="","",DATE(YEAR($H7575),MONTH($H7575),1))</f>
        <v/>
      </c>
      <c r="L7575" s="0" t="str">
        <f aca="false">IF($A7575="","",INDEX(CARTAO_COMPRAS!$K:$K,INT((ROW()-2)/20)+2))</f>
        <v/>
      </c>
      <c r="M7575" s="0" t="str">
        <f aca="false">IF($A7575="","","Compra no cartão")</f>
        <v/>
      </c>
    </row>
    <row r="7576" customFormat="false" ht="13.5" hidden="false" customHeight="false" outlineLevel="0" collapsed="false">
      <c r="A7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6" s="0" t="str">
        <f aca="false">IF($A7576="","",INDEX(CARTAO_COMPRAS!$C:$C,INT((ROW()-2)/20)+2))</f>
        <v/>
      </c>
      <c r="C7576" s="0" t="str">
        <f aca="false">IF($A7576="","",INDEX(CARTAO_COMPRAS!$D:$D,INT((ROW()-2)/20)+2))</f>
        <v/>
      </c>
      <c r="D7576" s="0" t="str">
        <f aca="false">IF($A7576="","",INDEX(CARTAO_COMPRAS!$E:$E,INT((ROW()-2)/20)+2))</f>
        <v/>
      </c>
      <c r="E7576" s="0" t="str">
        <f aca="false">IF($A7576="","",INDEX(CARTAO_COMPRAS!$H:$H,INT((ROW()-2)/20)+2)+MOD(ROW()-2,20))</f>
        <v/>
      </c>
      <c r="F7576" s="0" t="str">
        <f aca="false">IF($A7576="","",INDEX(CARTAO_COMPRAS!$G:$G,INT((ROW()-2)/20)+2))</f>
        <v/>
      </c>
      <c r="G7576" s="5" t="str">
        <f aca="false">IF($A7576="","",INDEX(CARTAO_COMPRAS!$I:$I,INT((ROW()-2)/20)+2))</f>
        <v/>
      </c>
      <c r="H7576" s="4" t="str">
        <f aca="false">IF($A7576="","",EDATE(INDEX(CARTAO_COMPRAS!$J:$J,INT((ROW()-2)/20)+2),MOD(ROW()-2,20)))</f>
        <v/>
      </c>
      <c r="I7576" s="4" t="str">
        <f aca="false">IF($H7576="","",$H7576-WEEKDAY($H7576,2)+1)</f>
        <v/>
      </c>
      <c r="J7576" s="4" t="str">
        <f aca="false">IF($I7576="","",$I7576+6)</f>
        <v/>
      </c>
      <c r="K7576" s="6" t="str">
        <f aca="false">IF($H7576="","",DATE(YEAR($H7576),MONTH($H7576),1))</f>
        <v/>
      </c>
      <c r="L7576" s="0" t="str">
        <f aca="false">IF($A7576="","",INDEX(CARTAO_COMPRAS!$K:$K,INT((ROW()-2)/20)+2))</f>
        <v/>
      </c>
      <c r="M7576" s="0" t="str">
        <f aca="false">IF($A7576="","","Compra no cartão")</f>
        <v/>
      </c>
    </row>
    <row r="7577" customFormat="false" ht="13.5" hidden="false" customHeight="false" outlineLevel="0" collapsed="false">
      <c r="A7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7" s="0" t="str">
        <f aca="false">IF($A7577="","",INDEX(CARTAO_COMPRAS!$C:$C,INT((ROW()-2)/20)+2))</f>
        <v/>
      </c>
      <c r="C7577" s="0" t="str">
        <f aca="false">IF($A7577="","",INDEX(CARTAO_COMPRAS!$D:$D,INT((ROW()-2)/20)+2))</f>
        <v/>
      </c>
      <c r="D7577" s="0" t="str">
        <f aca="false">IF($A7577="","",INDEX(CARTAO_COMPRAS!$E:$E,INT((ROW()-2)/20)+2))</f>
        <v/>
      </c>
      <c r="E7577" s="0" t="str">
        <f aca="false">IF($A7577="","",INDEX(CARTAO_COMPRAS!$H:$H,INT((ROW()-2)/20)+2)+MOD(ROW()-2,20))</f>
        <v/>
      </c>
      <c r="F7577" s="0" t="str">
        <f aca="false">IF($A7577="","",INDEX(CARTAO_COMPRAS!$G:$G,INT((ROW()-2)/20)+2))</f>
        <v/>
      </c>
      <c r="G7577" s="5" t="str">
        <f aca="false">IF($A7577="","",INDEX(CARTAO_COMPRAS!$I:$I,INT((ROW()-2)/20)+2))</f>
        <v/>
      </c>
      <c r="H7577" s="4" t="str">
        <f aca="false">IF($A7577="","",EDATE(INDEX(CARTAO_COMPRAS!$J:$J,INT((ROW()-2)/20)+2),MOD(ROW()-2,20)))</f>
        <v/>
      </c>
      <c r="I7577" s="4" t="str">
        <f aca="false">IF($H7577="","",$H7577-WEEKDAY($H7577,2)+1)</f>
        <v/>
      </c>
      <c r="J7577" s="4" t="str">
        <f aca="false">IF($I7577="","",$I7577+6)</f>
        <v/>
      </c>
      <c r="K7577" s="6" t="str">
        <f aca="false">IF($H7577="","",DATE(YEAR($H7577),MONTH($H7577),1))</f>
        <v/>
      </c>
      <c r="L7577" s="0" t="str">
        <f aca="false">IF($A7577="","",INDEX(CARTAO_COMPRAS!$K:$K,INT((ROW()-2)/20)+2))</f>
        <v/>
      </c>
      <c r="M7577" s="0" t="str">
        <f aca="false">IF($A7577="","","Compra no cartão")</f>
        <v/>
      </c>
    </row>
    <row r="7578" customFormat="false" ht="13.5" hidden="false" customHeight="false" outlineLevel="0" collapsed="false">
      <c r="A7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8" s="0" t="str">
        <f aca="false">IF($A7578="","",INDEX(CARTAO_COMPRAS!$C:$C,INT((ROW()-2)/20)+2))</f>
        <v/>
      </c>
      <c r="C7578" s="0" t="str">
        <f aca="false">IF($A7578="","",INDEX(CARTAO_COMPRAS!$D:$D,INT((ROW()-2)/20)+2))</f>
        <v/>
      </c>
      <c r="D7578" s="0" t="str">
        <f aca="false">IF($A7578="","",INDEX(CARTAO_COMPRAS!$E:$E,INT((ROW()-2)/20)+2))</f>
        <v/>
      </c>
      <c r="E7578" s="0" t="str">
        <f aca="false">IF($A7578="","",INDEX(CARTAO_COMPRAS!$H:$H,INT((ROW()-2)/20)+2)+MOD(ROW()-2,20))</f>
        <v/>
      </c>
      <c r="F7578" s="0" t="str">
        <f aca="false">IF($A7578="","",INDEX(CARTAO_COMPRAS!$G:$G,INT((ROW()-2)/20)+2))</f>
        <v/>
      </c>
      <c r="G7578" s="5" t="str">
        <f aca="false">IF($A7578="","",INDEX(CARTAO_COMPRAS!$I:$I,INT((ROW()-2)/20)+2))</f>
        <v/>
      </c>
      <c r="H7578" s="4" t="str">
        <f aca="false">IF($A7578="","",EDATE(INDEX(CARTAO_COMPRAS!$J:$J,INT((ROW()-2)/20)+2),MOD(ROW()-2,20)))</f>
        <v/>
      </c>
      <c r="I7578" s="4" t="str">
        <f aca="false">IF($H7578="","",$H7578-WEEKDAY($H7578,2)+1)</f>
        <v/>
      </c>
      <c r="J7578" s="4" t="str">
        <f aca="false">IF($I7578="","",$I7578+6)</f>
        <v/>
      </c>
      <c r="K7578" s="6" t="str">
        <f aca="false">IF($H7578="","",DATE(YEAR($H7578),MONTH($H7578),1))</f>
        <v/>
      </c>
      <c r="L7578" s="0" t="str">
        <f aca="false">IF($A7578="","",INDEX(CARTAO_COMPRAS!$K:$K,INT((ROW()-2)/20)+2))</f>
        <v/>
      </c>
      <c r="M7578" s="0" t="str">
        <f aca="false">IF($A7578="","","Compra no cartão")</f>
        <v/>
      </c>
    </row>
    <row r="7579" customFormat="false" ht="13.5" hidden="false" customHeight="false" outlineLevel="0" collapsed="false">
      <c r="A7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79" s="0" t="str">
        <f aca="false">IF($A7579="","",INDEX(CARTAO_COMPRAS!$C:$C,INT((ROW()-2)/20)+2))</f>
        <v/>
      </c>
      <c r="C7579" s="0" t="str">
        <f aca="false">IF($A7579="","",INDEX(CARTAO_COMPRAS!$D:$D,INT((ROW()-2)/20)+2))</f>
        <v/>
      </c>
      <c r="D7579" s="0" t="str">
        <f aca="false">IF($A7579="","",INDEX(CARTAO_COMPRAS!$E:$E,INT((ROW()-2)/20)+2))</f>
        <v/>
      </c>
      <c r="E7579" s="0" t="str">
        <f aca="false">IF($A7579="","",INDEX(CARTAO_COMPRAS!$H:$H,INT((ROW()-2)/20)+2)+MOD(ROW()-2,20))</f>
        <v/>
      </c>
      <c r="F7579" s="0" t="str">
        <f aca="false">IF($A7579="","",INDEX(CARTAO_COMPRAS!$G:$G,INT((ROW()-2)/20)+2))</f>
        <v/>
      </c>
      <c r="G7579" s="5" t="str">
        <f aca="false">IF($A7579="","",INDEX(CARTAO_COMPRAS!$I:$I,INT((ROW()-2)/20)+2))</f>
        <v/>
      </c>
      <c r="H7579" s="4" t="str">
        <f aca="false">IF($A7579="","",EDATE(INDEX(CARTAO_COMPRAS!$J:$J,INT((ROW()-2)/20)+2),MOD(ROW()-2,20)))</f>
        <v/>
      </c>
      <c r="I7579" s="4" t="str">
        <f aca="false">IF($H7579="","",$H7579-WEEKDAY($H7579,2)+1)</f>
        <v/>
      </c>
      <c r="J7579" s="4" t="str">
        <f aca="false">IF($I7579="","",$I7579+6)</f>
        <v/>
      </c>
      <c r="K7579" s="6" t="str">
        <f aca="false">IF($H7579="","",DATE(YEAR($H7579),MONTH($H7579),1))</f>
        <v/>
      </c>
      <c r="L7579" s="0" t="str">
        <f aca="false">IF($A7579="","",INDEX(CARTAO_COMPRAS!$K:$K,INT((ROW()-2)/20)+2))</f>
        <v/>
      </c>
      <c r="M7579" s="0" t="str">
        <f aca="false">IF($A7579="","","Compra no cartão")</f>
        <v/>
      </c>
    </row>
    <row r="7580" customFormat="false" ht="13.5" hidden="false" customHeight="false" outlineLevel="0" collapsed="false">
      <c r="A7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0" s="0" t="str">
        <f aca="false">IF($A7580="","",INDEX(CARTAO_COMPRAS!$C:$C,INT((ROW()-2)/20)+2))</f>
        <v/>
      </c>
      <c r="C7580" s="0" t="str">
        <f aca="false">IF($A7580="","",INDEX(CARTAO_COMPRAS!$D:$D,INT((ROW()-2)/20)+2))</f>
        <v/>
      </c>
      <c r="D7580" s="0" t="str">
        <f aca="false">IF($A7580="","",INDEX(CARTAO_COMPRAS!$E:$E,INT((ROW()-2)/20)+2))</f>
        <v/>
      </c>
      <c r="E7580" s="0" t="str">
        <f aca="false">IF($A7580="","",INDEX(CARTAO_COMPRAS!$H:$H,INT((ROW()-2)/20)+2)+MOD(ROW()-2,20))</f>
        <v/>
      </c>
      <c r="F7580" s="0" t="str">
        <f aca="false">IF($A7580="","",INDEX(CARTAO_COMPRAS!$G:$G,INT((ROW()-2)/20)+2))</f>
        <v/>
      </c>
      <c r="G7580" s="5" t="str">
        <f aca="false">IF($A7580="","",INDEX(CARTAO_COMPRAS!$I:$I,INT((ROW()-2)/20)+2))</f>
        <v/>
      </c>
      <c r="H7580" s="4" t="str">
        <f aca="false">IF($A7580="","",EDATE(INDEX(CARTAO_COMPRAS!$J:$J,INT((ROW()-2)/20)+2),MOD(ROW()-2,20)))</f>
        <v/>
      </c>
      <c r="I7580" s="4" t="str">
        <f aca="false">IF($H7580="","",$H7580-WEEKDAY($H7580,2)+1)</f>
        <v/>
      </c>
      <c r="J7580" s="4" t="str">
        <f aca="false">IF($I7580="","",$I7580+6)</f>
        <v/>
      </c>
      <c r="K7580" s="6" t="str">
        <f aca="false">IF($H7580="","",DATE(YEAR($H7580),MONTH($H7580),1))</f>
        <v/>
      </c>
      <c r="L7580" s="0" t="str">
        <f aca="false">IF($A7580="","",INDEX(CARTAO_COMPRAS!$K:$K,INT((ROW()-2)/20)+2))</f>
        <v/>
      </c>
      <c r="M7580" s="0" t="str">
        <f aca="false">IF($A7580="","","Compra no cartão")</f>
        <v/>
      </c>
    </row>
    <row r="7581" customFormat="false" ht="13.5" hidden="false" customHeight="false" outlineLevel="0" collapsed="false">
      <c r="A7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1" s="0" t="str">
        <f aca="false">IF($A7581="","",INDEX(CARTAO_COMPRAS!$C:$C,INT((ROW()-2)/20)+2))</f>
        <v/>
      </c>
      <c r="C7581" s="0" t="str">
        <f aca="false">IF($A7581="","",INDEX(CARTAO_COMPRAS!$D:$D,INT((ROW()-2)/20)+2))</f>
        <v/>
      </c>
      <c r="D7581" s="0" t="str">
        <f aca="false">IF($A7581="","",INDEX(CARTAO_COMPRAS!$E:$E,INT((ROW()-2)/20)+2))</f>
        <v/>
      </c>
      <c r="E7581" s="0" t="str">
        <f aca="false">IF($A7581="","",INDEX(CARTAO_COMPRAS!$H:$H,INT((ROW()-2)/20)+2)+MOD(ROW()-2,20))</f>
        <v/>
      </c>
      <c r="F7581" s="0" t="str">
        <f aca="false">IF($A7581="","",INDEX(CARTAO_COMPRAS!$G:$G,INT((ROW()-2)/20)+2))</f>
        <v/>
      </c>
      <c r="G7581" s="5" t="str">
        <f aca="false">IF($A7581="","",INDEX(CARTAO_COMPRAS!$I:$I,INT((ROW()-2)/20)+2))</f>
        <v/>
      </c>
      <c r="H7581" s="4" t="str">
        <f aca="false">IF($A7581="","",EDATE(INDEX(CARTAO_COMPRAS!$J:$J,INT((ROW()-2)/20)+2),MOD(ROW()-2,20)))</f>
        <v/>
      </c>
      <c r="I7581" s="4" t="str">
        <f aca="false">IF($H7581="","",$H7581-WEEKDAY($H7581,2)+1)</f>
        <v/>
      </c>
      <c r="J7581" s="4" t="str">
        <f aca="false">IF($I7581="","",$I7581+6)</f>
        <v/>
      </c>
      <c r="K7581" s="6" t="str">
        <f aca="false">IF($H7581="","",DATE(YEAR($H7581),MONTH($H7581),1))</f>
        <v/>
      </c>
      <c r="L7581" s="0" t="str">
        <f aca="false">IF($A7581="","",INDEX(CARTAO_COMPRAS!$K:$K,INT((ROW()-2)/20)+2))</f>
        <v/>
      </c>
      <c r="M7581" s="0" t="str">
        <f aca="false">IF($A7581="","","Compra no cartão")</f>
        <v/>
      </c>
    </row>
    <row r="7582" customFormat="false" ht="13.5" hidden="false" customHeight="false" outlineLevel="0" collapsed="false">
      <c r="A75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2" s="0" t="str">
        <f aca="false">IF($A7582="","",INDEX(CARTAO_COMPRAS!$C:$C,INT((ROW()-2)/20)+2))</f>
        <v/>
      </c>
      <c r="C7582" s="0" t="str">
        <f aca="false">IF($A7582="","",INDEX(CARTAO_COMPRAS!$D:$D,INT((ROW()-2)/20)+2))</f>
        <v/>
      </c>
      <c r="D7582" s="0" t="str">
        <f aca="false">IF($A7582="","",INDEX(CARTAO_COMPRAS!$E:$E,INT((ROW()-2)/20)+2))</f>
        <v/>
      </c>
      <c r="E7582" s="0" t="str">
        <f aca="false">IF($A7582="","",INDEX(CARTAO_COMPRAS!$H:$H,INT((ROW()-2)/20)+2)+MOD(ROW()-2,20))</f>
        <v/>
      </c>
      <c r="F7582" s="0" t="str">
        <f aca="false">IF($A7582="","",INDEX(CARTAO_COMPRAS!$G:$G,INT((ROW()-2)/20)+2))</f>
        <v/>
      </c>
      <c r="G7582" s="5" t="str">
        <f aca="false">IF($A7582="","",INDEX(CARTAO_COMPRAS!$I:$I,INT((ROW()-2)/20)+2))</f>
        <v/>
      </c>
      <c r="H7582" s="4" t="str">
        <f aca="false">IF($A7582="","",EDATE(INDEX(CARTAO_COMPRAS!$J:$J,INT((ROW()-2)/20)+2),MOD(ROW()-2,20)))</f>
        <v/>
      </c>
      <c r="I7582" s="4" t="str">
        <f aca="false">IF($H7582="","",$H7582-WEEKDAY($H7582,2)+1)</f>
        <v/>
      </c>
      <c r="J7582" s="4" t="str">
        <f aca="false">IF($I7582="","",$I7582+6)</f>
        <v/>
      </c>
      <c r="K7582" s="6" t="str">
        <f aca="false">IF($H7582="","",DATE(YEAR($H7582),MONTH($H7582),1))</f>
        <v/>
      </c>
      <c r="L7582" s="0" t="str">
        <f aca="false">IF($A7582="","",INDEX(CARTAO_COMPRAS!$K:$K,INT((ROW()-2)/20)+2))</f>
        <v/>
      </c>
      <c r="M7582" s="0" t="str">
        <f aca="false">IF($A7582="","","Compra no cartão")</f>
        <v/>
      </c>
    </row>
    <row r="7583" customFormat="false" ht="13.5" hidden="false" customHeight="false" outlineLevel="0" collapsed="false">
      <c r="A75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3" s="0" t="str">
        <f aca="false">IF($A7583="","",INDEX(CARTAO_COMPRAS!$C:$C,INT((ROW()-2)/20)+2))</f>
        <v/>
      </c>
      <c r="C7583" s="0" t="str">
        <f aca="false">IF($A7583="","",INDEX(CARTAO_COMPRAS!$D:$D,INT((ROW()-2)/20)+2))</f>
        <v/>
      </c>
      <c r="D7583" s="0" t="str">
        <f aca="false">IF($A7583="","",INDEX(CARTAO_COMPRAS!$E:$E,INT((ROW()-2)/20)+2))</f>
        <v/>
      </c>
      <c r="E7583" s="0" t="str">
        <f aca="false">IF($A7583="","",INDEX(CARTAO_COMPRAS!$H:$H,INT((ROW()-2)/20)+2)+MOD(ROW()-2,20))</f>
        <v/>
      </c>
      <c r="F7583" s="0" t="str">
        <f aca="false">IF($A7583="","",INDEX(CARTAO_COMPRAS!$G:$G,INT((ROW()-2)/20)+2))</f>
        <v/>
      </c>
      <c r="G7583" s="5" t="str">
        <f aca="false">IF($A7583="","",INDEX(CARTAO_COMPRAS!$I:$I,INT((ROW()-2)/20)+2))</f>
        <v/>
      </c>
      <c r="H7583" s="4" t="str">
        <f aca="false">IF($A7583="","",EDATE(INDEX(CARTAO_COMPRAS!$J:$J,INT((ROW()-2)/20)+2),MOD(ROW()-2,20)))</f>
        <v/>
      </c>
      <c r="I7583" s="4" t="str">
        <f aca="false">IF($H7583="","",$H7583-WEEKDAY($H7583,2)+1)</f>
        <v/>
      </c>
      <c r="J7583" s="4" t="str">
        <f aca="false">IF($I7583="","",$I7583+6)</f>
        <v/>
      </c>
      <c r="K7583" s="6" t="str">
        <f aca="false">IF($H7583="","",DATE(YEAR($H7583),MONTH($H7583),1))</f>
        <v/>
      </c>
      <c r="L7583" s="0" t="str">
        <f aca="false">IF($A7583="","",INDEX(CARTAO_COMPRAS!$K:$K,INT((ROW()-2)/20)+2))</f>
        <v/>
      </c>
      <c r="M7583" s="0" t="str">
        <f aca="false">IF($A7583="","","Compra no cartão")</f>
        <v/>
      </c>
    </row>
    <row r="7584" customFormat="false" ht="13.5" hidden="false" customHeight="false" outlineLevel="0" collapsed="false">
      <c r="A7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4" s="0" t="str">
        <f aca="false">IF($A7584="","",INDEX(CARTAO_COMPRAS!$C:$C,INT((ROW()-2)/20)+2))</f>
        <v/>
      </c>
      <c r="C7584" s="0" t="str">
        <f aca="false">IF($A7584="","",INDEX(CARTAO_COMPRAS!$D:$D,INT((ROW()-2)/20)+2))</f>
        <v/>
      </c>
      <c r="D7584" s="0" t="str">
        <f aca="false">IF($A7584="","",INDEX(CARTAO_COMPRAS!$E:$E,INT((ROW()-2)/20)+2))</f>
        <v/>
      </c>
      <c r="E7584" s="0" t="str">
        <f aca="false">IF($A7584="","",INDEX(CARTAO_COMPRAS!$H:$H,INT((ROW()-2)/20)+2)+MOD(ROW()-2,20))</f>
        <v/>
      </c>
      <c r="F7584" s="0" t="str">
        <f aca="false">IF($A7584="","",INDEX(CARTAO_COMPRAS!$G:$G,INT((ROW()-2)/20)+2))</f>
        <v/>
      </c>
      <c r="G7584" s="5" t="str">
        <f aca="false">IF($A7584="","",INDEX(CARTAO_COMPRAS!$I:$I,INT((ROW()-2)/20)+2))</f>
        <v/>
      </c>
      <c r="H7584" s="4" t="str">
        <f aca="false">IF($A7584="","",EDATE(INDEX(CARTAO_COMPRAS!$J:$J,INT((ROW()-2)/20)+2),MOD(ROW()-2,20)))</f>
        <v/>
      </c>
      <c r="I7584" s="4" t="str">
        <f aca="false">IF($H7584="","",$H7584-WEEKDAY($H7584,2)+1)</f>
        <v/>
      </c>
      <c r="J7584" s="4" t="str">
        <f aca="false">IF($I7584="","",$I7584+6)</f>
        <v/>
      </c>
      <c r="K7584" s="6" t="str">
        <f aca="false">IF($H7584="","",DATE(YEAR($H7584),MONTH($H7584),1))</f>
        <v/>
      </c>
      <c r="L7584" s="0" t="str">
        <f aca="false">IF($A7584="","",INDEX(CARTAO_COMPRAS!$K:$K,INT((ROW()-2)/20)+2))</f>
        <v/>
      </c>
      <c r="M7584" s="0" t="str">
        <f aca="false">IF($A7584="","","Compra no cartão")</f>
        <v/>
      </c>
    </row>
    <row r="7585" customFormat="false" ht="13.5" hidden="false" customHeight="false" outlineLevel="0" collapsed="false">
      <c r="A7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5" s="0" t="str">
        <f aca="false">IF($A7585="","",INDEX(CARTAO_COMPRAS!$C:$C,INT((ROW()-2)/20)+2))</f>
        <v/>
      </c>
      <c r="C7585" s="0" t="str">
        <f aca="false">IF($A7585="","",INDEX(CARTAO_COMPRAS!$D:$D,INT((ROW()-2)/20)+2))</f>
        <v/>
      </c>
      <c r="D7585" s="0" t="str">
        <f aca="false">IF($A7585="","",INDEX(CARTAO_COMPRAS!$E:$E,INT((ROW()-2)/20)+2))</f>
        <v/>
      </c>
      <c r="E7585" s="0" t="str">
        <f aca="false">IF($A7585="","",INDEX(CARTAO_COMPRAS!$H:$H,INT((ROW()-2)/20)+2)+MOD(ROW()-2,20))</f>
        <v/>
      </c>
      <c r="F7585" s="0" t="str">
        <f aca="false">IF($A7585="","",INDEX(CARTAO_COMPRAS!$G:$G,INT((ROW()-2)/20)+2))</f>
        <v/>
      </c>
      <c r="G7585" s="5" t="str">
        <f aca="false">IF($A7585="","",INDEX(CARTAO_COMPRAS!$I:$I,INT((ROW()-2)/20)+2))</f>
        <v/>
      </c>
      <c r="H7585" s="4" t="str">
        <f aca="false">IF($A7585="","",EDATE(INDEX(CARTAO_COMPRAS!$J:$J,INT((ROW()-2)/20)+2),MOD(ROW()-2,20)))</f>
        <v/>
      </c>
      <c r="I7585" s="4" t="str">
        <f aca="false">IF($H7585="","",$H7585-WEEKDAY($H7585,2)+1)</f>
        <v/>
      </c>
      <c r="J7585" s="4" t="str">
        <f aca="false">IF($I7585="","",$I7585+6)</f>
        <v/>
      </c>
      <c r="K7585" s="6" t="str">
        <f aca="false">IF($H7585="","",DATE(YEAR($H7585),MONTH($H7585),1))</f>
        <v/>
      </c>
      <c r="L7585" s="0" t="str">
        <f aca="false">IF($A7585="","",INDEX(CARTAO_COMPRAS!$K:$K,INT((ROW()-2)/20)+2))</f>
        <v/>
      </c>
      <c r="M7585" s="0" t="str">
        <f aca="false">IF($A7585="","","Compra no cartão")</f>
        <v/>
      </c>
    </row>
    <row r="7586" customFormat="false" ht="13.5" hidden="false" customHeight="false" outlineLevel="0" collapsed="false">
      <c r="A7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6" s="0" t="str">
        <f aca="false">IF($A7586="","",INDEX(CARTAO_COMPRAS!$C:$C,INT((ROW()-2)/20)+2))</f>
        <v/>
      </c>
      <c r="C7586" s="0" t="str">
        <f aca="false">IF($A7586="","",INDEX(CARTAO_COMPRAS!$D:$D,INT((ROW()-2)/20)+2))</f>
        <v/>
      </c>
      <c r="D7586" s="0" t="str">
        <f aca="false">IF($A7586="","",INDEX(CARTAO_COMPRAS!$E:$E,INT((ROW()-2)/20)+2))</f>
        <v/>
      </c>
      <c r="E7586" s="0" t="str">
        <f aca="false">IF($A7586="","",INDEX(CARTAO_COMPRAS!$H:$H,INT((ROW()-2)/20)+2)+MOD(ROW()-2,20))</f>
        <v/>
      </c>
      <c r="F7586" s="0" t="str">
        <f aca="false">IF($A7586="","",INDEX(CARTAO_COMPRAS!$G:$G,INT((ROW()-2)/20)+2))</f>
        <v/>
      </c>
      <c r="G7586" s="5" t="str">
        <f aca="false">IF($A7586="","",INDEX(CARTAO_COMPRAS!$I:$I,INT((ROW()-2)/20)+2))</f>
        <v/>
      </c>
      <c r="H7586" s="4" t="str">
        <f aca="false">IF($A7586="","",EDATE(INDEX(CARTAO_COMPRAS!$J:$J,INT((ROW()-2)/20)+2),MOD(ROW()-2,20)))</f>
        <v/>
      </c>
      <c r="I7586" s="4" t="str">
        <f aca="false">IF($H7586="","",$H7586-WEEKDAY($H7586,2)+1)</f>
        <v/>
      </c>
      <c r="J7586" s="4" t="str">
        <f aca="false">IF($I7586="","",$I7586+6)</f>
        <v/>
      </c>
      <c r="K7586" s="6" t="str">
        <f aca="false">IF($H7586="","",DATE(YEAR($H7586),MONTH($H7586),1))</f>
        <v/>
      </c>
      <c r="L7586" s="0" t="str">
        <f aca="false">IF($A7586="","",INDEX(CARTAO_COMPRAS!$K:$K,INT((ROW()-2)/20)+2))</f>
        <v/>
      </c>
      <c r="M7586" s="0" t="str">
        <f aca="false">IF($A7586="","","Compra no cartão")</f>
        <v/>
      </c>
    </row>
    <row r="7587" customFormat="false" ht="13.5" hidden="false" customHeight="false" outlineLevel="0" collapsed="false">
      <c r="A7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7" s="0" t="str">
        <f aca="false">IF($A7587="","",INDEX(CARTAO_COMPRAS!$C:$C,INT((ROW()-2)/20)+2))</f>
        <v/>
      </c>
      <c r="C7587" s="0" t="str">
        <f aca="false">IF($A7587="","",INDEX(CARTAO_COMPRAS!$D:$D,INT((ROW()-2)/20)+2))</f>
        <v/>
      </c>
      <c r="D7587" s="0" t="str">
        <f aca="false">IF($A7587="","",INDEX(CARTAO_COMPRAS!$E:$E,INT((ROW()-2)/20)+2))</f>
        <v/>
      </c>
      <c r="E7587" s="0" t="str">
        <f aca="false">IF($A7587="","",INDEX(CARTAO_COMPRAS!$H:$H,INT((ROW()-2)/20)+2)+MOD(ROW()-2,20))</f>
        <v/>
      </c>
      <c r="F7587" s="0" t="str">
        <f aca="false">IF($A7587="","",INDEX(CARTAO_COMPRAS!$G:$G,INT((ROW()-2)/20)+2))</f>
        <v/>
      </c>
      <c r="G7587" s="5" t="str">
        <f aca="false">IF($A7587="","",INDEX(CARTAO_COMPRAS!$I:$I,INT((ROW()-2)/20)+2))</f>
        <v/>
      </c>
      <c r="H7587" s="4" t="str">
        <f aca="false">IF($A7587="","",EDATE(INDEX(CARTAO_COMPRAS!$J:$J,INT((ROW()-2)/20)+2),MOD(ROW()-2,20)))</f>
        <v/>
      </c>
      <c r="I7587" s="4" t="str">
        <f aca="false">IF($H7587="","",$H7587-WEEKDAY($H7587,2)+1)</f>
        <v/>
      </c>
      <c r="J7587" s="4" t="str">
        <f aca="false">IF($I7587="","",$I7587+6)</f>
        <v/>
      </c>
      <c r="K7587" s="6" t="str">
        <f aca="false">IF($H7587="","",DATE(YEAR($H7587),MONTH($H7587),1))</f>
        <v/>
      </c>
      <c r="L7587" s="0" t="str">
        <f aca="false">IF($A7587="","",INDEX(CARTAO_COMPRAS!$K:$K,INT((ROW()-2)/20)+2))</f>
        <v/>
      </c>
      <c r="M7587" s="0" t="str">
        <f aca="false">IF($A7587="","","Compra no cartão")</f>
        <v/>
      </c>
    </row>
    <row r="7588" customFormat="false" ht="13.5" hidden="false" customHeight="false" outlineLevel="0" collapsed="false">
      <c r="A7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8" s="0" t="str">
        <f aca="false">IF($A7588="","",INDEX(CARTAO_COMPRAS!$C:$C,INT((ROW()-2)/20)+2))</f>
        <v/>
      </c>
      <c r="C7588" s="0" t="str">
        <f aca="false">IF($A7588="","",INDEX(CARTAO_COMPRAS!$D:$D,INT((ROW()-2)/20)+2))</f>
        <v/>
      </c>
      <c r="D7588" s="0" t="str">
        <f aca="false">IF($A7588="","",INDEX(CARTAO_COMPRAS!$E:$E,INT((ROW()-2)/20)+2))</f>
        <v/>
      </c>
      <c r="E7588" s="0" t="str">
        <f aca="false">IF($A7588="","",INDEX(CARTAO_COMPRAS!$H:$H,INT((ROW()-2)/20)+2)+MOD(ROW()-2,20))</f>
        <v/>
      </c>
      <c r="F7588" s="0" t="str">
        <f aca="false">IF($A7588="","",INDEX(CARTAO_COMPRAS!$G:$G,INT((ROW()-2)/20)+2))</f>
        <v/>
      </c>
      <c r="G7588" s="5" t="str">
        <f aca="false">IF($A7588="","",INDEX(CARTAO_COMPRAS!$I:$I,INT((ROW()-2)/20)+2))</f>
        <v/>
      </c>
      <c r="H7588" s="4" t="str">
        <f aca="false">IF($A7588="","",EDATE(INDEX(CARTAO_COMPRAS!$J:$J,INT((ROW()-2)/20)+2),MOD(ROW()-2,20)))</f>
        <v/>
      </c>
      <c r="I7588" s="4" t="str">
        <f aca="false">IF($H7588="","",$H7588-WEEKDAY($H7588,2)+1)</f>
        <v/>
      </c>
      <c r="J7588" s="4" t="str">
        <f aca="false">IF($I7588="","",$I7588+6)</f>
        <v/>
      </c>
      <c r="K7588" s="6" t="str">
        <f aca="false">IF($H7588="","",DATE(YEAR($H7588),MONTH($H7588),1))</f>
        <v/>
      </c>
      <c r="L7588" s="0" t="str">
        <f aca="false">IF($A7588="","",INDEX(CARTAO_COMPRAS!$K:$K,INT((ROW()-2)/20)+2))</f>
        <v/>
      </c>
      <c r="M7588" s="0" t="str">
        <f aca="false">IF($A7588="","","Compra no cartão")</f>
        <v/>
      </c>
    </row>
    <row r="7589" customFormat="false" ht="13.5" hidden="false" customHeight="false" outlineLevel="0" collapsed="false">
      <c r="A7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89" s="0" t="str">
        <f aca="false">IF($A7589="","",INDEX(CARTAO_COMPRAS!$C:$C,INT((ROW()-2)/20)+2))</f>
        <v/>
      </c>
      <c r="C7589" s="0" t="str">
        <f aca="false">IF($A7589="","",INDEX(CARTAO_COMPRAS!$D:$D,INT((ROW()-2)/20)+2))</f>
        <v/>
      </c>
      <c r="D7589" s="0" t="str">
        <f aca="false">IF($A7589="","",INDEX(CARTAO_COMPRAS!$E:$E,INT((ROW()-2)/20)+2))</f>
        <v/>
      </c>
      <c r="E7589" s="0" t="str">
        <f aca="false">IF($A7589="","",INDEX(CARTAO_COMPRAS!$H:$H,INT((ROW()-2)/20)+2)+MOD(ROW()-2,20))</f>
        <v/>
      </c>
      <c r="F7589" s="0" t="str">
        <f aca="false">IF($A7589="","",INDEX(CARTAO_COMPRAS!$G:$G,INT((ROW()-2)/20)+2))</f>
        <v/>
      </c>
      <c r="G7589" s="5" t="str">
        <f aca="false">IF($A7589="","",INDEX(CARTAO_COMPRAS!$I:$I,INT((ROW()-2)/20)+2))</f>
        <v/>
      </c>
      <c r="H7589" s="4" t="str">
        <f aca="false">IF($A7589="","",EDATE(INDEX(CARTAO_COMPRAS!$J:$J,INT((ROW()-2)/20)+2),MOD(ROW()-2,20)))</f>
        <v/>
      </c>
      <c r="I7589" s="4" t="str">
        <f aca="false">IF($H7589="","",$H7589-WEEKDAY($H7589,2)+1)</f>
        <v/>
      </c>
      <c r="J7589" s="4" t="str">
        <f aca="false">IF($I7589="","",$I7589+6)</f>
        <v/>
      </c>
      <c r="K7589" s="6" t="str">
        <f aca="false">IF($H7589="","",DATE(YEAR($H7589),MONTH($H7589),1))</f>
        <v/>
      </c>
      <c r="L7589" s="0" t="str">
        <f aca="false">IF($A7589="","",INDEX(CARTAO_COMPRAS!$K:$K,INT((ROW()-2)/20)+2))</f>
        <v/>
      </c>
      <c r="M7589" s="0" t="str">
        <f aca="false">IF($A7589="","","Compra no cartão")</f>
        <v/>
      </c>
    </row>
    <row r="7590" customFormat="false" ht="13.5" hidden="false" customHeight="false" outlineLevel="0" collapsed="false">
      <c r="A7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0" s="0" t="str">
        <f aca="false">IF($A7590="","",INDEX(CARTAO_COMPRAS!$C:$C,INT((ROW()-2)/20)+2))</f>
        <v/>
      </c>
      <c r="C7590" s="0" t="str">
        <f aca="false">IF($A7590="","",INDEX(CARTAO_COMPRAS!$D:$D,INT((ROW()-2)/20)+2))</f>
        <v/>
      </c>
      <c r="D7590" s="0" t="str">
        <f aca="false">IF($A7590="","",INDEX(CARTAO_COMPRAS!$E:$E,INT((ROW()-2)/20)+2))</f>
        <v/>
      </c>
      <c r="E7590" s="0" t="str">
        <f aca="false">IF($A7590="","",INDEX(CARTAO_COMPRAS!$H:$H,INT((ROW()-2)/20)+2)+MOD(ROW()-2,20))</f>
        <v/>
      </c>
      <c r="F7590" s="0" t="str">
        <f aca="false">IF($A7590="","",INDEX(CARTAO_COMPRAS!$G:$G,INT((ROW()-2)/20)+2))</f>
        <v/>
      </c>
      <c r="G7590" s="5" t="str">
        <f aca="false">IF($A7590="","",INDEX(CARTAO_COMPRAS!$I:$I,INT((ROW()-2)/20)+2))</f>
        <v/>
      </c>
      <c r="H7590" s="4" t="str">
        <f aca="false">IF($A7590="","",EDATE(INDEX(CARTAO_COMPRAS!$J:$J,INT((ROW()-2)/20)+2),MOD(ROW()-2,20)))</f>
        <v/>
      </c>
      <c r="I7590" s="4" t="str">
        <f aca="false">IF($H7590="","",$H7590-WEEKDAY($H7590,2)+1)</f>
        <v/>
      </c>
      <c r="J7590" s="4" t="str">
        <f aca="false">IF($I7590="","",$I7590+6)</f>
        <v/>
      </c>
      <c r="K7590" s="6" t="str">
        <f aca="false">IF($H7590="","",DATE(YEAR($H7590),MONTH($H7590),1))</f>
        <v/>
      </c>
      <c r="L7590" s="0" t="str">
        <f aca="false">IF($A7590="","",INDEX(CARTAO_COMPRAS!$K:$K,INT((ROW()-2)/20)+2))</f>
        <v/>
      </c>
      <c r="M7590" s="0" t="str">
        <f aca="false">IF($A7590="","","Compra no cartão")</f>
        <v/>
      </c>
    </row>
    <row r="7591" customFormat="false" ht="13.5" hidden="false" customHeight="false" outlineLevel="0" collapsed="false">
      <c r="A7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1" s="0" t="str">
        <f aca="false">IF($A7591="","",INDEX(CARTAO_COMPRAS!$C:$C,INT((ROW()-2)/20)+2))</f>
        <v/>
      </c>
      <c r="C7591" s="0" t="str">
        <f aca="false">IF($A7591="","",INDEX(CARTAO_COMPRAS!$D:$D,INT((ROW()-2)/20)+2))</f>
        <v/>
      </c>
      <c r="D7591" s="0" t="str">
        <f aca="false">IF($A7591="","",INDEX(CARTAO_COMPRAS!$E:$E,INT((ROW()-2)/20)+2))</f>
        <v/>
      </c>
      <c r="E7591" s="0" t="str">
        <f aca="false">IF($A7591="","",INDEX(CARTAO_COMPRAS!$H:$H,INT((ROW()-2)/20)+2)+MOD(ROW()-2,20))</f>
        <v/>
      </c>
      <c r="F7591" s="0" t="str">
        <f aca="false">IF($A7591="","",INDEX(CARTAO_COMPRAS!$G:$G,INT((ROW()-2)/20)+2))</f>
        <v/>
      </c>
      <c r="G7591" s="5" t="str">
        <f aca="false">IF($A7591="","",INDEX(CARTAO_COMPRAS!$I:$I,INT((ROW()-2)/20)+2))</f>
        <v/>
      </c>
      <c r="H7591" s="4" t="str">
        <f aca="false">IF($A7591="","",EDATE(INDEX(CARTAO_COMPRAS!$J:$J,INT((ROW()-2)/20)+2),MOD(ROW()-2,20)))</f>
        <v/>
      </c>
      <c r="I7591" s="4" t="str">
        <f aca="false">IF($H7591="","",$H7591-WEEKDAY($H7591,2)+1)</f>
        <v/>
      </c>
      <c r="J7591" s="4" t="str">
        <f aca="false">IF($I7591="","",$I7591+6)</f>
        <v/>
      </c>
      <c r="K7591" s="6" t="str">
        <f aca="false">IF($H7591="","",DATE(YEAR($H7591),MONTH($H7591),1))</f>
        <v/>
      </c>
      <c r="L7591" s="0" t="str">
        <f aca="false">IF($A7591="","",INDEX(CARTAO_COMPRAS!$K:$K,INT((ROW()-2)/20)+2))</f>
        <v/>
      </c>
      <c r="M7591" s="0" t="str">
        <f aca="false">IF($A7591="","","Compra no cartão")</f>
        <v/>
      </c>
    </row>
    <row r="7592" customFormat="false" ht="13.5" hidden="false" customHeight="false" outlineLevel="0" collapsed="false">
      <c r="A7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2" s="0" t="str">
        <f aca="false">IF($A7592="","",INDEX(CARTAO_COMPRAS!$C:$C,INT((ROW()-2)/20)+2))</f>
        <v/>
      </c>
      <c r="C7592" s="0" t="str">
        <f aca="false">IF($A7592="","",INDEX(CARTAO_COMPRAS!$D:$D,INT((ROW()-2)/20)+2))</f>
        <v/>
      </c>
      <c r="D7592" s="0" t="str">
        <f aca="false">IF($A7592="","",INDEX(CARTAO_COMPRAS!$E:$E,INT((ROW()-2)/20)+2))</f>
        <v/>
      </c>
      <c r="E7592" s="0" t="str">
        <f aca="false">IF($A7592="","",INDEX(CARTAO_COMPRAS!$H:$H,INT((ROW()-2)/20)+2)+MOD(ROW()-2,20))</f>
        <v/>
      </c>
      <c r="F7592" s="0" t="str">
        <f aca="false">IF($A7592="","",INDEX(CARTAO_COMPRAS!$G:$G,INT((ROW()-2)/20)+2))</f>
        <v/>
      </c>
      <c r="G7592" s="5" t="str">
        <f aca="false">IF($A7592="","",INDEX(CARTAO_COMPRAS!$I:$I,INT((ROW()-2)/20)+2))</f>
        <v/>
      </c>
      <c r="H7592" s="4" t="str">
        <f aca="false">IF($A7592="","",EDATE(INDEX(CARTAO_COMPRAS!$J:$J,INT((ROW()-2)/20)+2),MOD(ROW()-2,20)))</f>
        <v/>
      </c>
      <c r="I7592" s="4" t="str">
        <f aca="false">IF($H7592="","",$H7592-WEEKDAY($H7592,2)+1)</f>
        <v/>
      </c>
      <c r="J7592" s="4" t="str">
        <f aca="false">IF($I7592="","",$I7592+6)</f>
        <v/>
      </c>
      <c r="K7592" s="6" t="str">
        <f aca="false">IF($H7592="","",DATE(YEAR($H7592),MONTH($H7592),1))</f>
        <v/>
      </c>
      <c r="L7592" s="0" t="str">
        <f aca="false">IF($A7592="","",INDEX(CARTAO_COMPRAS!$K:$K,INT((ROW()-2)/20)+2))</f>
        <v/>
      </c>
      <c r="M7592" s="0" t="str">
        <f aca="false">IF($A7592="","","Compra no cartão")</f>
        <v/>
      </c>
    </row>
    <row r="7593" customFormat="false" ht="13.5" hidden="false" customHeight="false" outlineLevel="0" collapsed="false">
      <c r="A7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3" s="0" t="str">
        <f aca="false">IF($A7593="","",INDEX(CARTAO_COMPRAS!$C:$C,INT((ROW()-2)/20)+2))</f>
        <v/>
      </c>
      <c r="C7593" s="0" t="str">
        <f aca="false">IF($A7593="","",INDEX(CARTAO_COMPRAS!$D:$D,INT((ROW()-2)/20)+2))</f>
        <v/>
      </c>
      <c r="D7593" s="0" t="str">
        <f aca="false">IF($A7593="","",INDEX(CARTAO_COMPRAS!$E:$E,INT((ROW()-2)/20)+2))</f>
        <v/>
      </c>
      <c r="E7593" s="0" t="str">
        <f aca="false">IF($A7593="","",INDEX(CARTAO_COMPRAS!$H:$H,INT((ROW()-2)/20)+2)+MOD(ROW()-2,20))</f>
        <v/>
      </c>
      <c r="F7593" s="0" t="str">
        <f aca="false">IF($A7593="","",INDEX(CARTAO_COMPRAS!$G:$G,INT((ROW()-2)/20)+2))</f>
        <v/>
      </c>
      <c r="G7593" s="5" t="str">
        <f aca="false">IF($A7593="","",INDEX(CARTAO_COMPRAS!$I:$I,INT((ROW()-2)/20)+2))</f>
        <v/>
      </c>
      <c r="H7593" s="4" t="str">
        <f aca="false">IF($A7593="","",EDATE(INDEX(CARTAO_COMPRAS!$J:$J,INT((ROW()-2)/20)+2),MOD(ROW()-2,20)))</f>
        <v/>
      </c>
      <c r="I7593" s="4" t="str">
        <f aca="false">IF($H7593="","",$H7593-WEEKDAY($H7593,2)+1)</f>
        <v/>
      </c>
      <c r="J7593" s="4" t="str">
        <f aca="false">IF($I7593="","",$I7593+6)</f>
        <v/>
      </c>
      <c r="K7593" s="6" t="str">
        <f aca="false">IF($H7593="","",DATE(YEAR($H7593),MONTH($H7593),1))</f>
        <v/>
      </c>
      <c r="L7593" s="0" t="str">
        <f aca="false">IF($A7593="","",INDEX(CARTAO_COMPRAS!$K:$K,INT((ROW()-2)/20)+2))</f>
        <v/>
      </c>
      <c r="M7593" s="0" t="str">
        <f aca="false">IF($A7593="","","Compra no cartão")</f>
        <v/>
      </c>
    </row>
    <row r="7594" customFormat="false" ht="13.5" hidden="false" customHeight="false" outlineLevel="0" collapsed="false">
      <c r="A7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4" s="0" t="str">
        <f aca="false">IF($A7594="","",INDEX(CARTAO_COMPRAS!$C:$C,INT((ROW()-2)/20)+2))</f>
        <v/>
      </c>
      <c r="C7594" s="0" t="str">
        <f aca="false">IF($A7594="","",INDEX(CARTAO_COMPRAS!$D:$D,INT((ROW()-2)/20)+2))</f>
        <v/>
      </c>
      <c r="D7594" s="0" t="str">
        <f aca="false">IF($A7594="","",INDEX(CARTAO_COMPRAS!$E:$E,INT((ROW()-2)/20)+2))</f>
        <v/>
      </c>
      <c r="E7594" s="0" t="str">
        <f aca="false">IF($A7594="","",INDEX(CARTAO_COMPRAS!$H:$H,INT((ROW()-2)/20)+2)+MOD(ROW()-2,20))</f>
        <v/>
      </c>
      <c r="F7594" s="0" t="str">
        <f aca="false">IF($A7594="","",INDEX(CARTAO_COMPRAS!$G:$G,INT((ROW()-2)/20)+2))</f>
        <v/>
      </c>
      <c r="G7594" s="5" t="str">
        <f aca="false">IF($A7594="","",INDEX(CARTAO_COMPRAS!$I:$I,INT((ROW()-2)/20)+2))</f>
        <v/>
      </c>
      <c r="H7594" s="4" t="str">
        <f aca="false">IF($A7594="","",EDATE(INDEX(CARTAO_COMPRAS!$J:$J,INT((ROW()-2)/20)+2),MOD(ROW()-2,20)))</f>
        <v/>
      </c>
      <c r="I7594" s="4" t="str">
        <f aca="false">IF($H7594="","",$H7594-WEEKDAY($H7594,2)+1)</f>
        <v/>
      </c>
      <c r="J7594" s="4" t="str">
        <f aca="false">IF($I7594="","",$I7594+6)</f>
        <v/>
      </c>
      <c r="K7594" s="6" t="str">
        <f aca="false">IF($H7594="","",DATE(YEAR($H7594),MONTH($H7594),1))</f>
        <v/>
      </c>
      <c r="L7594" s="0" t="str">
        <f aca="false">IF($A7594="","",INDEX(CARTAO_COMPRAS!$K:$K,INT((ROW()-2)/20)+2))</f>
        <v/>
      </c>
      <c r="M7594" s="0" t="str">
        <f aca="false">IF($A7594="","","Compra no cartão")</f>
        <v/>
      </c>
    </row>
    <row r="7595" customFormat="false" ht="13.5" hidden="false" customHeight="false" outlineLevel="0" collapsed="false">
      <c r="A7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5" s="0" t="str">
        <f aca="false">IF($A7595="","",INDEX(CARTAO_COMPRAS!$C:$C,INT((ROW()-2)/20)+2))</f>
        <v/>
      </c>
      <c r="C7595" s="0" t="str">
        <f aca="false">IF($A7595="","",INDEX(CARTAO_COMPRAS!$D:$D,INT((ROW()-2)/20)+2))</f>
        <v/>
      </c>
      <c r="D7595" s="0" t="str">
        <f aca="false">IF($A7595="","",INDEX(CARTAO_COMPRAS!$E:$E,INT((ROW()-2)/20)+2))</f>
        <v/>
      </c>
      <c r="E7595" s="0" t="str">
        <f aca="false">IF($A7595="","",INDEX(CARTAO_COMPRAS!$H:$H,INT((ROW()-2)/20)+2)+MOD(ROW()-2,20))</f>
        <v/>
      </c>
      <c r="F7595" s="0" t="str">
        <f aca="false">IF($A7595="","",INDEX(CARTAO_COMPRAS!$G:$G,INT((ROW()-2)/20)+2))</f>
        <v/>
      </c>
      <c r="G7595" s="5" t="str">
        <f aca="false">IF($A7595="","",INDEX(CARTAO_COMPRAS!$I:$I,INT((ROW()-2)/20)+2))</f>
        <v/>
      </c>
      <c r="H7595" s="4" t="str">
        <f aca="false">IF($A7595="","",EDATE(INDEX(CARTAO_COMPRAS!$J:$J,INT((ROW()-2)/20)+2),MOD(ROW()-2,20)))</f>
        <v/>
      </c>
      <c r="I7595" s="4" t="str">
        <f aca="false">IF($H7595="","",$H7595-WEEKDAY($H7595,2)+1)</f>
        <v/>
      </c>
      <c r="J7595" s="4" t="str">
        <f aca="false">IF($I7595="","",$I7595+6)</f>
        <v/>
      </c>
      <c r="K7595" s="6" t="str">
        <f aca="false">IF($H7595="","",DATE(YEAR($H7595),MONTH($H7595),1))</f>
        <v/>
      </c>
      <c r="L7595" s="0" t="str">
        <f aca="false">IF($A7595="","",INDEX(CARTAO_COMPRAS!$K:$K,INT((ROW()-2)/20)+2))</f>
        <v/>
      </c>
      <c r="M7595" s="0" t="str">
        <f aca="false">IF($A7595="","","Compra no cartão")</f>
        <v/>
      </c>
    </row>
    <row r="7596" customFormat="false" ht="13.5" hidden="false" customHeight="false" outlineLevel="0" collapsed="false">
      <c r="A7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6" s="0" t="str">
        <f aca="false">IF($A7596="","",INDEX(CARTAO_COMPRAS!$C:$C,INT((ROW()-2)/20)+2))</f>
        <v/>
      </c>
      <c r="C7596" s="0" t="str">
        <f aca="false">IF($A7596="","",INDEX(CARTAO_COMPRAS!$D:$D,INT((ROW()-2)/20)+2))</f>
        <v/>
      </c>
      <c r="D7596" s="0" t="str">
        <f aca="false">IF($A7596="","",INDEX(CARTAO_COMPRAS!$E:$E,INT((ROW()-2)/20)+2))</f>
        <v/>
      </c>
      <c r="E7596" s="0" t="str">
        <f aca="false">IF($A7596="","",INDEX(CARTAO_COMPRAS!$H:$H,INT((ROW()-2)/20)+2)+MOD(ROW()-2,20))</f>
        <v/>
      </c>
      <c r="F7596" s="0" t="str">
        <f aca="false">IF($A7596="","",INDEX(CARTAO_COMPRAS!$G:$G,INT((ROW()-2)/20)+2))</f>
        <v/>
      </c>
      <c r="G7596" s="5" t="str">
        <f aca="false">IF($A7596="","",INDEX(CARTAO_COMPRAS!$I:$I,INT((ROW()-2)/20)+2))</f>
        <v/>
      </c>
      <c r="H7596" s="4" t="str">
        <f aca="false">IF($A7596="","",EDATE(INDEX(CARTAO_COMPRAS!$J:$J,INT((ROW()-2)/20)+2),MOD(ROW()-2,20)))</f>
        <v/>
      </c>
      <c r="I7596" s="4" t="str">
        <f aca="false">IF($H7596="","",$H7596-WEEKDAY($H7596,2)+1)</f>
        <v/>
      </c>
      <c r="J7596" s="4" t="str">
        <f aca="false">IF($I7596="","",$I7596+6)</f>
        <v/>
      </c>
      <c r="K7596" s="6" t="str">
        <f aca="false">IF($H7596="","",DATE(YEAR($H7596),MONTH($H7596),1))</f>
        <v/>
      </c>
      <c r="L7596" s="0" t="str">
        <f aca="false">IF($A7596="","",INDEX(CARTAO_COMPRAS!$K:$K,INT((ROW()-2)/20)+2))</f>
        <v/>
      </c>
      <c r="M7596" s="0" t="str">
        <f aca="false">IF($A7596="","","Compra no cartão")</f>
        <v/>
      </c>
    </row>
    <row r="7597" customFormat="false" ht="13.5" hidden="false" customHeight="false" outlineLevel="0" collapsed="false">
      <c r="A7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7" s="0" t="str">
        <f aca="false">IF($A7597="","",INDEX(CARTAO_COMPRAS!$C:$C,INT((ROW()-2)/20)+2))</f>
        <v/>
      </c>
      <c r="C7597" s="0" t="str">
        <f aca="false">IF($A7597="","",INDEX(CARTAO_COMPRAS!$D:$D,INT((ROW()-2)/20)+2))</f>
        <v/>
      </c>
      <c r="D7597" s="0" t="str">
        <f aca="false">IF($A7597="","",INDEX(CARTAO_COMPRAS!$E:$E,INT((ROW()-2)/20)+2))</f>
        <v/>
      </c>
      <c r="E7597" s="0" t="str">
        <f aca="false">IF($A7597="","",INDEX(CARTAO_COMPRAS!$H:$H,INT((ROW()-2)/20)+2)+MOD(ROW()-2,20))</f>
        <v/>
      </c>
      <c r="F7597" s="0" t="str">
        <f aca="false">IF($A7597="","",INDEX(CARTAO_COMPRAS!$G:$G,INT((ROW()-2)/20)+2))</f>
        <v/>
      </c>
      <c r="G7597" s="5" t="str">
        <f aca="false">IF($A7597="","",INDEX(CARTAO_COMPRAS!$I:$I,INT((ROW()-2)/20)+2))</f>
        <v/>
      </c>
      <c r="H7597" s="4" t="str">
        <f aca="false">IF($A7597="","",EDATE(INDEX(CARTAO_COMPRAS!$J:$J,INT((ROW()-2)/20)+2),MOD(ROW()-2,20)))</f>
        <v/>
      </c>
      <c r="I7597" s="4" t="str">
        <f aca="false">IF($H7597="","",$H7597-WEEKDAY($H7597,2)+1)</f>
        <v/>
      </c>
      <c r="J7597" s="4" t="str">
        <f aca="false">IF($I7597="","",$I7597+6)</f>
        <v/>
      </c>
      <c r="K7597" s="6" t="str">
        <f aca="false">IF($H7597="","",DATE(YEAR($H7597),MONTH($H7597),1))</f>
        <v/>
      </c>
      <c r="L7597" s="0" t="str">
        <f aca="false">IF($A7597="","",INDEX(CARTAO_COMPRAS!$K:$K,INT((ROW()-2)/20)+2))</f>
        <v/>
      </c>
      <c r="M7597" s="0" t="str">
        <f aca="false">IF($A7597="","","Compra no cartão")</f>
        <v/>
      </c>
    </row>
    <row r="7598" customFormat="false" ht="13.5" hidden="false" customHeight="false" outlineLevel="0" collapsed="false">
      <c r="A7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8" s="0" t="str">
        <f aca="false">IF($A7598="","",INDEX(CARTAO_COMPRAS!$C:$C,INT((ROW()-2)/20)+2))</f>
        <v/>
      </c>
      <c r="C7598" s="0" t="str">
        <f aca="false">IF($A7598="","",INDEX(CARTAO_COMPRAS!$D:$D,INT((ROW()-2)/20)+2))</f>
        <v/>
      </c>
      <c r="D7598" s="0" t="str">
        <f aca="false">IF($A7598="","",INDEX(CARTAO_COMPRAS!$E:$E,INT((ROW()-2)/20)+2))</f>
        <v/>
      </c>
      <c r="E7598" s="0" t="str">
        <f aca="false">IF($A7598="","",INDEX(CARTAO_COMPRAS!$H:$H,INT((ROW()-2)/20)+2)+MOD(ROW()-2,20))</f>
        <v/>
      </c>
      <c r="F7598" s="0" t="str">
        <f aca="false">IF($A7598="","",INDEX(CARTAO_COMPRAS!$G:$G,INT((ROW()-2)/20)+2))</f>
        <v/>
      </c>
      <c r="G7598" s="5" t="str">
        <f aca="false">IF($A7598="","",INDEX(CARTAO_COMPRAS!$I:$I,INT((ROW()-2)/20)+2))</f>
        <v/>
      </c>
      <c r="H7598" s="4" t="str">
        <f aca="false">IF($A7598="","",EDATE(INDEX(CARTAO_COMPRAS!$J:$J,INT((ROW()-2)/20)+2),MOD(ROW()-2,20)))</f>
        <v/>
      </c>
      <c r="I7598" s="4" t="str">
        <f aca="false">IF($H7598="","",$H7598-WEEKDAY($H7598,2)+1)</f>
        <v/>
      </c>
      <c r="J7598" s="4" t="str">
        <f aca="false">IF($I7598="","",$I7598+6)</f>
        <v/>
      </c>
      <c r="K7598" s="6" t="str">
        <f aca="false">IF($H7598="","",DATE(YEAR($H7598),MONTH($H7598),1))</f>
        <v/>
      </c>
      <c r="L7598" s="0" t="str">
        <f aca="false">IF($A7598="","",INDEX(CARTAO_COMPRAS!$K:$K,INT((ROW()-2)/20)+2))</f>
        <v/>
      </c>
      <c r="M7598" s="0" t="str">
        <f aca="false">IF($A7598="","","Compra no cartão")</f>
        <v/>
      </c>
    </row>
    <row r="7599" customFormat="false" ht="13.5" hidden="false" customHeight="false" outlineLevel="0" collapsed="false">
      <c r="A7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599" s="0" t="str">
        <f aca="false">IF($A7599="","",INDEX(CARTAO_COMPRAS!$C:$C,INT((ROW()-2)/20)+2))</f>
        <v/>
      </c>
      <c r="C7599" s="0" t="str">
        <f aca="false">IF($A7599="","",INDEX(CARTAO_COMPRAS!$D:$D,INT((ROW()-2)/20)+2))</f>
        <v/>
      </c>
      <c r="D7599" s="0" t="str">
        <f aca="false">IF($A7599="","",INDEX(CARTAO_COMPRAS!$E:$E,INT((ROW()-2)/20)+2))</f>
        <v/>
      </c>
      <c r="E7599" s="0" t="str">
        <f aca="false">IF($A7599="","",INDEX(CARTAO_COMPRAS!$H:$H,INT((ROW()-2)/20)+2)+MOD(ROW()-2,20))</f>
        <v/>
      </c>
      <c r="F7599" s="0" t="str">
        <f aca="false">IF($A7599="","",INDEX(CARTAO_COMPRAS!$G:$G,INT((ROW()-2)/20)+2))</f>
        <v/>
      </c>
      <c r="G7599" s="5" t="str">
        <f aca="false">IF($A7599="","",INDEX(CARTAO_COMPRAS!$I:$I,INT((ROW()-2)/20)+2))</f>
        <v/>
      </c>
      <c r="H7599" s="4" t="str">
        <f aca="false">IF($A7599="","",EDATE(INDEX(CARTAO_COMPRAS!$J:$J,INT((ROW()-2)/20)+2),MOD(ROW()-2,20)))</f>
        <v/>
      </c>
      <c r="I7599" s="4" t="str">
        <f aca="false">IF($H7599="","",$H7599-WEEKDAY($H7599,2)+1)</f>
        <v/>
      </c>
      <c r="J7599" s="4" t="str">
        <f aca="false">IF($I7599="","",$I7599+6)</f>
        <v/>
      </c>
      <c r="K7599" s="6" t="str">
        <f aca="false">IF($H7599="","",DATE(YEAR($H7599),MONTH($H7599),1))</f>
        <v/>
      </c>
      <c r="L7599" s="0" t="str">
        <f aca="false">IF($A7599="","",INDEX(CARTAO_COMPRAS!$K:$K,INT((ROW()-2)/20)+2))</f>
        <v/>
      </c>
      <c r="M7599" s="0" t="str">
        <f aca="false">IF($A7599="","","Compra no cartão")</f>
        <v/>
      </c>
    </row>
    <row r="7600" customFormat="false" ht="13.5" hidden="false" customHeight="false" outlineLevel="0" collapsed="false">
      <c r="A7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0" s="0" t="str">
        <f aca="false">IF($A7600="","",INDEX(CARTAO_COMPRAS!$C:$C,INT((ROW()-2)/20)+2))</f>
        <v/>
      </c>
      <c r="C7600" s="0" t="str">
        <f aca="false">IF($A7600="","",INDEX(CARTAO_COMPRAS!$D:$D,INT((ROW()-2)/20)+2))</f>
        <v/>
      </c>
      <c r="D7600" s="0" t="str">
        <f aca="false">IF($A7600="","",INDEX(CARTAO_COMPRAS!$E:$E,INT((ROW()-2)/20)+2))</f>
        <v/>
      </c>
      <c r="E7600" s="0" t="str">
        <f aca="false">IF($A7600="","",INDEX(CARTAO_COMPRAS!$H:$H,INT((ROW()-2)/20)+2)+MOD(ROW()-2,20))</f>
        <v/>
      </c>
      <c r="F7600" s="0" t="str">
        <f aca="false">IF($A7600="","",INDEX(CARTAO_COMPRAS!$G:$G,INT((ROW()-2)/20)+2))</f>
        <v/>
      </c>
      <c r="G7600" s="5" t="str">
        <f aca="false">IF($A7600="","",INDEX(CARTAO_COMPRAS!$I:$I,INT((ROW()-2)/20)+2))</f>
        <v/>
      </c>
      <c r="H7600" s="4" t="str">
        <f aca="false">IF($A7600="","",EDATE(INDEX(CARTAO_COMPRAS!$J:$J,INT((ROW()-2)/20)+2),MOD(ROW()-2,20)))</f>
        <v/>
      </c>
      <c r="I7600" s="4" t="str">
        <f aca="false">IF($H7600="","",$H7600-WEEKDAY($H7600,2)+1)</f>
        <v/>
      </c>
      <c r="J7600" s="4" t="str">
        <f aca="false">IF($I7600="","",$I7600+6)</f>
        <v/>
      </c>
      <c r="K7600" s="6" t="str">
        <f aca="false">IF($H7600="","",DATE(YEAR($H7600),MONTH($H7600),1))</f>
        <v/>
      </c>
      <c r="L7600" s="0" t="str">
        <f aca="false">IF($A7600="","",INDEX(CARTAO_COMPRAS!$K:$K,INT((ROW()-2)/20)+2))</f>
        <v/>
      </c>
      <c r="M7600" s="0" t="str">
        <f aca="false">IF($A7600="","","Compra no cartão")</f>
        <v/>
      </c>
    </row>
    <row r="7601" customFormat="false" ht="13.5" hidden="false" customHeight="false" outlineLevel="0" collapsed="false">
      <c r="A7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1" s="0" t="str">
        <f aca="false">IF($A7601="","",INDEX(CARTAO_COMPRAS!$C:$C,INT((ROW()-2)/20)+2))</f>
        <v/>
      </c>
      <c r="C7601" s="0" t="str">
        <f aca="false">IF($A7601="","",INDEX(CARTAO_COMPRAS!$D:$D,INT((ROW()-2)/20)+2))</f>
        <v/>
      </c>
      <c r="D7601" s="0" t="str">
        <f aca="false">IF($A7601="","",INDEX(CARTAO_COMPRAS!$E:$E,INT((ROW()-2)/20)+2))</f>
        <v/>
      </c>
      <c r="E7601" s="0" t="str">
        <f aca="false">IF($A7601="","",INDEX(CARTAO_COMPRAS!$H:$H,INT((ROW()-2)/20)+2)+MOD(ROW()-2,20))</f>
        <v/>
      </c>
      <c r="F7601" s="0" t="str">
        <f aca="false">IF($A7601="","",INDEX(CARTAO_COMPRAS!$G:$G,INT((ROW()-2)/20)+2))</f>
        <v/>
      </c>
      <c r="G7601" s="5" t="str">
        <f aca="false">IF($A7601="","",INDEX(CARTAO_COMPRAS!$I:$I,INT((ROW()-2)/20)+2))</f>
        <v/>
      </c>
      <c r="H7601" s="4" t="str">
        <f aca="false">IF($A7601="","",EDATE(INDEX(CARTAO_COMPRAS!$J:$J,INT((ROW()-2)/20)+2),MOD(ROW()-2,20)))</f>
        <v/>
      </c>
      <c r="I7601" s="4" t="str">
        <f aca="false">IF($H7601="","",$H7601-WEEKDAY($H7601,2)+1)</f>
        <v/>
      </c>
      <c r="J7601" s="4" t="str">
        <f aca="false">IF($I7601="","",$I7601+6)</f>
        <v/>
      </c>
      <c r="K7601" s="6" t="str">
        <f aca="false">IF($H7601="","",DATE(YEAR($H7601),MONTH($H7601),1))</f>
        <v/>
      </c>
      <c r="L7601" s="0" t="str">
        <f aca="false">IF($A7601="","",INDEX(CARTAO_COMPRAS!$K:$K,INT((ROW()-2)/20)+2))</f>
        <v/>
      </c>
      <c r="M7601" s="0" t="str">
        <f aca="false">IF($A7601="","","Compra no cartão")</f>
        <v/>
      </c>
    </row>
    <row r="7602" customFormat="false" ht="13.5" hidden="false" customHeight="false" outlineLevel="0" collapsed="false">
      <c r="A76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2" s="0" t="str">
        <f aca="false">IF($A7602="","",INDEX(CARTAO_COMPRAS!$C:$C,INT((ROW()-2)/20)+2))</f>
        <v/>
      </c>
      <c r="C7602" s="0" t="str">
        <f aca="false">IF($A7602="","",INDEX(CARTAO_COMPRAS!$D:$D,INT((ROW()-2)/20)+2))</f>
        <v/>
      </c>
      <c r="D7602" s="0" t="str">
        <f aca="false">IF($A7602="","",INDEX(CARTAO_COMPRAS!$E:$E,INT((ROW()-2)/20)+2))</f>
        <v/>
      </c>
      <c r="E7602" s="0" t="str">
        <f aca="false">IF($A7602="","",INDEX(CARTAO_COMPRAS!$H:$H,INT((ROW()-2)/20)+2)+MOD(ROW()-2,20))</f>
        <v/>
      </c>
      <c r="F7602" s="0" t="str">
        <f aca="false">IF($A7602="","",INDEX(CARTAO_COMPRAS!$G:$G,INT((ROW()-2)/20)+2))</f>
        <v/>
      </c>
      <c r="G7602" s="5" t="str">
        <f aca="false">IF($A7602="","",INDEX(CARTAO_COMPRAS!$I:$I,INT((ROW()-2)/20)+2))</f>
        <v/>
      </c>
      <c r="H7602" s="4" t="str">
        <f aca="false">IF($A7602="","",EDATE(INDEX(CARTAO_COMPRAS!$J:$J,INT((ROW()-2)/20)+2),MOD(ROW()-2,20)))</f>
        <v/>
      </c>
      <c r="I7602" s="4" t="str">
        <f aca="false">IF($H7602="","",$H7602-WEEKDAY($H7602,2)+1)</f>
        <v/>
      </c>
      <c r="J7602" s="4" t="str">
        <f aca="false">IF($I7602="","",$I7602+6)</f>
        <v/>
      </c>
      <c r="K7602" s="6" t="str">
        <f aca="false">IF($H7602="","",DATE(YEAR($H7602),MONTH($H7602),1))</f>
        <v/>
      </c>
      <c r="L7602" s="0" t="str">
        <f aca="false">IF($A7602="","",INDEX(CARTAO_COMPRAS!$K:$K,INT((ROW()-2)/20)+2))</f>
        <v/>
      </c>
      <c r="M7602" s="0" t="str">
        <f aca="false">IF($A7602="","","Compra no cartão")</f>
        <v/>
      </c>
    </row>
    <row r="7603" customFormat="false" ht="13.5" hidden="false" customHeight="false" outlineLevel="0" collapsed="false">
      <c r="A7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3" s="0" t="str">
        <f aca="false">IF($A7603="","",INDEX(CARTAO_COMPRAS!$C:$C,INT((ROW()-2)/20)+2))</f>
        <v/>
      </c>
      <c r="C7603" s="0" t="str">
        <f aca="false">IF($A7603="","",INDEX(CARTAO_COMPRAS!$D:$D,INT((ROW()-2)/20)+2))</f>
        <v/>
      </c>
      <c r="D7603" s="0" t="str">
        <f aca="false">IF($A7603="","",INDEX(CARTAO_COMPRAS!$E:$E,INT((ROW()-2)/20)+2))</f>
        <v/>
      </c>
      <c r="E7603" s="0" t="str">
        <f aca="false">IF($A7603="","",INDEX(CARTAO_COMPRAS!$H:$H,INT((ROW()-2)/20)+2)+MOD(ROW()-2,20))</f>
        <v/>
      </c>
      <c r="F7603" s="0" t="str">
        <f aca="false">IF($A7603="","",INDEX(CARTAO_COMPRAS!$G:$G,INT((ROW()-2)/20)+2))</f>
        <v/>
      </c>
      <c r="G7603" s="5" t="str">
        <f aca="false">IF($A7603="","",INDEX(CARTAO_COMPRAS!$I:$I,INT((ROW()-2)/20)+2))</f>
        <v/>
      </c>
      <c r="H7603" s="4" t="str">
        <f aca="false">IF($A7603="","",EDATE(INDEX(CARTAO_COMPRAS!$J:$J,INT((ROW()-2)/20)+2),MOD(ROW()-2,20)))</f>
        <v/>
      </c>
      <c r="I7603" s="4" t="str">
        <f aca="false">IF($H7603="","",$H7603-WEEKDAY($H7603,2)+1)</f>
        <v/>
      </c>
      <c r="J7603" s="4" t="str">
        <f aca="false">IF($I7603="","",$I7603+6)</f>
        <v/>
      </c>
      <c r="K7603" s="6" t="str">
        <f aca="false">IF($H7603="","",DATE(YEAR($H7603),MONTH($H7603),1))</f>
        <v/>
      </c>
      <c r="L7603" s="0" t="str">
        <f aca="false">IF($A7603="","",INDEX(CARTAO_COMPRAS!$K:$K,INT((ROW()-2)/20)+2))</f>
        <v/>
      </c>
      <c r="M7603" s="0" t="str">
        <f aca="false">IF($A7603="","","Compra no cartão")</f>
        <v/>
      </c>
    </row>
    <row r="7604" customFormat="false" ht="13.5" hidden="false" customHeight="false" outlineLevel="0" collapsed="false">
      <c r="A7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4" s="0" t="str">
        <f aca="false">IF($A7604="","",INDEX(CARTAO_COMPRAS!$C:$C,INT((ROW()-2)/20)+2))</f>
        <v/>
      </c>
      <c r="C7604" s="0" t="str">
        <f aca="false">IF($A7604="","",INDEX(CARTAO_COMPRAS!$D:$D,INT((ROW()-2)/20)+2))</f>
        <v/>
      </c>
      <c r="D7604" s="0" t="str">
        <f aca="false">IF($A7604="","",INDEX(CARTAO_COMPRAS!$E:$E,INT((ROW()-2)/20)+2))</f>
        <v/>
      </c>
      <c r="E7604" s="0" t="str">
        <f aca="false">IF($A7604="","",INDEX(CARTAO_COMPRAS!$H:$H,INT((ROW()-2)/20)+2)+MOD(ROW()-2,20))</f>
        <v/>
      </c>
      <c r="F7604" s="0" t="str">
        <f aca="false">IF($A7604="","",INDEX(CARTAO_COMPRAS!$G:$G,INT((ROW()-2)/20)+2))</f>
        <v/>
      </c>
      <c r="G7604" s="5" t="str">
        <f aca="false">IF($A7604="","",INDEX(CARTAO_COMPRAS!$I:$I,INT((ROW()-2)/20)+2))</f>
        <v/>
      </c>
      <c r="H7604" s="4" t="str">
        <f aca="false">IF($A7604="","",EDATE(INDEX(CARTAO_COMPRAS!$J:$J,INT((ROW()-2)/20)+2),MOD(ROW()-2,20)))</f>
        <v/>
      </c>
      <c r="I7604" s="4" t="str">
        <f aca="false">IF($H7604="","",$H7604-WEEKDAY($H7604,2)+1)</f>
        <v/>
      </c>
      <c r="J7604" s="4" t="str">
        <f aca="false">IF($I7604="","",$I7604+6)</f>
        <v/>
      </c>
      <c r="K7604" s="6" t="str">
        <f aca="false">IF($H7604="","",DATE(YEAR($H7604),MONTH($H7604),1))</f>
        <v/>
      </c>
      <c r="L7604" s="0" t="str">
        <f aca="false">IF($A7604="","",INDEX(CARTAO_COMPRAS!$K:$K,INT((ROW()-2)/20)+2))</f>
        <v/>
      </c>
      <c r="M7604" s="0" t="str">
        <f aca="false">IF($A7604="","","Compra no cartão")</f>
        <v/>
      </c>
    </row>
    <row r="7605" customFormat="false" ht="13.5" hidden="false" customHeight="false" outlineLevel="0" collapsed="false">
      <c r="A7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5" s="0" t="str">
        <f aca="false">IF($A7605="","",INDEX(CARTAO_COMPRAS!$C:$C,INT((ROW()-2)/20)+2))</f>
        <v/>
      </c>
      <c r="C7605" s="0" t="str">
        <f aca="false">IF($A7605="","",INDEX(CARTAO_COMPRAS!$D:$D,INT((ROW()-2)/20)+2))</f>
        <v/>
      </c>
      <c r="D7605" s="0" t="str">
        <f aca="false">IF($A7605="","",INDEX(CARTAO_COMPRAS!$E:$E,INT((ROW()-2)/20)+2))</f>
        <v/>
      </c>
      <c r="E7605" s="0" t="str">
        <f aca="false">IF($A7605="","",INDEX(CARTAO_COMPRAS!$H:$H,INT((ROW()-2)/20)+2)+MOD(ROW()-2,20))</f>
        <v/>
      </c>
      <c r="F7605" s="0" t="str">
        <f aca="false">IF($A7605="","",INDEX(CARTAO_COMPRAS!$G:$G,INT((ROW()-2)/20)+2))</f>
        <v/>
      </c>
      <c r="G7605" s="5" t="str">
        <f aca="false">IF($A7605="","",INDEX(CARTAO_COMPRAS!$I:$I,INT((ROW()-2)/20)+2))</f>
        <v/>
      </c>
      <c r="H7605" s="4" t="str">
        <f aca="false">IF($A7605="","",EDATE(INDEX(CARTAO_COMPRAS!$J:$J,INT((ROW()-2)/20)+2),MOD(ROW()-2,20)))</f>
        <v/>
      </c>
      <c r="I7605" s="4" t="str">
        <f aca="false">IF($H7605="","",$H7605-WEEKDAY($H7605,2)+1)</f>
        <v/>
      </c>
      <c r="J7605" s="4" t="str">
        <f aca="false">IF($I7605="","",$I7605+6)</f>
        <v/>
      </c>
      <c r="K7605" s="6" t="str">
        <f aca="false">IF($H7605="","",DATE(YEAR($H7605),MONTH($H7605),1))</f>
        <v/>
      </c>
      <c r="L7605" s="0" t="str">
        <f aca="false">IF($A7605="","",INDEX(CARTAO_COMPRAS!$K:$K,INT((ROW()-2)/20)+2))</f>
        <v/>
      </c>
      <c r="M7605" s="0" t="str">
        <f aca="false">IF($A7605="","","Compra no cartão")</f>
        <v/>
      </c>
    </row>
    <row r="7606" customFormat="false" ht="13.5" hidden="false" customHeight="false" outlineLevel="0" collapsed="false">
      <c r="A7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6" s="0" t="str">
        <f aca="false">IF($A7606="","",INDEX(CARTAO_COMPRAS!$C:$C,INT((ROW()-2)/20)+2))</f>
        <v/>
      </c>
      <c r="C7606" s="0" t="str">
        <f aca="false">IF($A7606="","",INDEX(CARTAO_COMPRAS!$D:$D,INT((ROW()-2)/20)+2))</f>
        <v/>
      </c>
      <c r="D7606" s="0" t="str">
        <f aca="false">IF($A7606="","",INDEX(CARTAO_COMPRAS!$E:$E,INT((ROW()-2)/20)+2))</f>
        <v/>
      </c>
      <c r="E7606" s="0" t="str">
        <f aca="false">IF($A7606="","",INDEX(CARTAO_COMPRAS!$H:$H,INT((ROW()-2)/20)+2)+MOD(ROW()-2,20))</f>
        <v/>
      </c>
      <c r="F7606" s="0" t="str">
        <f aca="false">IF($A7606="","",INDEX(CARTAO_COMPRAS!$G:$G,INT((ROW()-2)/20)+2))</f>
        <v/>
      </c>
      <c r="G7606" s="5" t="str">
        <f aca="false">IF($A7606="","",INDEX(CARTAO_COMPRAS!$I:$I,INT((ROW()-2)/20)+2))</f>
        <v/>
      </c>
      <c r="H7606" s="4" t="str">
        <f aca="false">IF($A7606="","",EDATE(INDEX(CARTAO_COMPRAS!$J:$J,INT((ROW()-2)/20)+2),MOD(ROW()-2,20)))</f>
        <v/>
      </c>
      <c r="I7606" s="4" t="str">
        <f aca="false">IF($H7606="","",$H7606-WEEKDAY($H7606,2)+1)</f>
        <v/>
      </c>
      <c r="J7606" s="4" t="str">
        <f aca="false">IF($I7606="","",$I7606+6)</f>
        <v/>
      </c>
      <c r="K7606" s="6" t="str">
        <f aca="false">IF($H7606="","",DATE(YEAR($H7606),MONTH($H7606),1))</f>
        <v/>
      </c>
      <c r="L7606" s="0" t="str">
        <f aca="false">IF($A7606="","",INDEX(CARTAO_COMPRAS!$K:$K,INT((ROW()-2)/20)+2))</f>
        <v/>
      </c>
      <c r="M7606" s="0" t="str">
        <f aca="false">IF($A7606="","","Compra no cartão")</f>
        <v/>
      </c>
    </row>
    <row r="7607" customFormat="false" ht="13.5" hidden="false" customHeight="false" outlineLevel="0" collapsed="false">
      <c r="A7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7" s="0" t="str">
        <f aca="false">IF($A7607="","",INDEX(CARTAO_COMPRAS!$C:$C,INT((ROW()-2)/20)+2))</f>
        <v/>
      </c>
      <c r="C7607" s="0" t="str">
        <f aca="false">IF($A7607="","",INDEX(CARTAO_COMPRAS!$D:$D,INT((ROW()-2)/20)+2))</f>
        <v/>
      </c>
      <c r="D7607" s="0" t="str">
        <f aca="false">IF($A7607="","",INDEX(CARTAO_COMPRAS!$E:$E,INT((ROW()-2)/20)+2))</f>
        <v/>
      </c>
      <c r="E7607" s="0" t="str">
        <f aca="false">IF($A7607="","",INDEX(CARTAO_COMPRAS!$H:$H,INT((ROW()-2)/20)+2)+MOD(ROW()-2,20))</f>
        <v/>
      </c>
      <c r="F7607" s="0" t="str">
        <f aca="false">IF($A7607="","",INDEX(CARTAO_COMPRAS!$G:$G,INT((ROW()-2)/20)+2))</f>
        <v/>
      </c>
      <c r="G7607" s="5" t="str">
        <f aca="false">IF($A7607="","",INDEX(CARTAO_COMPRAS!$I:$I,INT((ROW()-2)/20)+2))</f>
        <v/>
      </c>
      <c r="H7607" s="4" t="str">
        <f aca="false">IF($A7607="","",EDATE(INDEX(CARTAO_COMPRAS!$J:$J,INT((ROW()-2)/20)+2),MOD(ROW()-2,20)))</f>
        <v/>
      </c>
      <c r="I7607" s="4" t="str">
        <f aca="false">IF($H7607="","",$H7607-WEEKDAY($H7607,2)+1)</f>
        <v/>
      </c>
      <c r="J7607" s="4" t="str">
        <f aca="false">IF($I7607="","",$I7607+6)</f>
        <v/>
      </c>
      <c r="K7607" s="6" t="str">
        <f aca="false">IF($H7607="","",DATE(YEAR($H7607),MONTH($H7607),1))</f>
        <v/>
      </c>
      <c r="L7607" s="0" t="str">
        <f aca="false">IF($A7607="","",INDEX(CARTAO_COMPRAS!$K:$K,INT((ROW()-2)/20)+2))</f>
        <v/>
      </c>
      <c r="M7607" s="0" t="str">
        <f aca="false">IF($A7607="","","Compra no cartão")</f>
        <v/>
      </c>
    </row>
    <row r="7608" customFormat="false" ht="13.5" hidden="false" customHeight="false" outlineLevel="0" collapsed="false">
      <c r="A7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8" s="0" t="str">
        <f aca="false">IF($A7608="","",INDEX(CARTAO_COMPRAS!$C:$C,INT((ROW()-2)/20)+2))</f>
        <v/>
      </c>
      <c r="C7608" s="0" t="str">
        <f aca="false">IF($A7608="","",INDEX(CARTAO_COMPRAS!$D:$D,INT((ROW()-2)/20)+2))</f>
        <v/>
      </c>
      <c r="D7608" s="0" t="str">
        <f aca="false">IF($A7608="","",INDEX(CARTAO_COMPRAS!$E:$E,INT((ROW()-2)/20)+2))</f>
        <v/>
      </c>
      <c r="E7608" s="0" t="str">
        <f aca="false">IF($A7608="","",INDEX(CARTAO_COMPRAS!$H:$H,INT((ROW()-2)/20)+2)+MOD(ROW()-2,20))</f>
        <v/>
      </c>
      <c r="F7608" s="0" t="str">
        <f aca="false">IF($A7608="","",INDEX(CARTAO_COMPRAS!$G:$G,INT((ROW()-2)/20)+2))</f>
        <v/>
      </c>
      <c r="G7608" s="5" t="str">
        <f aca="false">IF($A7608="","",INDEX(CARTAO_COMPRAS!$I:$I,INT((ROW()-2)/20)+2))</f>
        <v/>
      </c>
      <c r="H7608" s="4" t="str">
        <f aca="false">IF($A7608="","",EDATE(INDEX(CARTAO_COMPRAS!$J:$J,INT((ROW()-2)/20)+2),MOD(ROW()-2,20)))</f>
        <v/>
      </c>
      <c r="I7608" s="4" t="str">
        <f aca="false">IF($H7608="","",$H7608-WEEKDAY($H7608,2)+1)</f>
        <v/>
      </c>
      <c r="J7608" s="4" t="str">
        <f aca="false">IF($I7608="","",$I7608+6)</f>
        <v/>
      </c>
      <c r="K7608" s="6" t="str">
        <f aca="false">IF($H7608="","",DATE(YEAR($H7608),MONTH($H7608),1))</f>
        <v/>
      </c>
      <c r="L7608" s="0" t="str">
        <f aca="false">IF($A7608="","",INDEX(CARTAO_COMPRAS!$K:$K,INT((ROW()-2)/20)+2))</f>
        <v/>
      </c>
      <c r="M7608" s="0" t="str">
        <f aca="false">IF($A7608="","","Compra no cartão")</f>
        <v/>
      </c>
    </row>
    <row r="7609" customFormat="false" ht="13.5" hidden="false" customHeight="false" outlineLevel="0" collapsed="false">
      <c r="A7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09" s="0" t="str">
        <f aca="false">IF($A7609="","",INDEX(CARTAO_COMPRAS!$C:$C,INT((ROW()-2)/20)+2))</f>
        <v/>
      </c>
      <c r="C7609" s="0" t="str">
        <f aca="false">IF($A7609="","",INDEX(CARTAO_COMPRAS!$D:$D,INT((ROW()-2)/20)+2))</f>
        <v/>
      </c>
      <c r="D7609" s="0" t="str">
        <f aca="false">IF($A7609="","",INDEX(CARTAO_COMPRAS!$E:$E,INT((ROW()-2)/20)+2))</f>
        <v/>
      </c>
      <c r="E7609" s="0" t="str">
        <f aca="false">IF($A7609="","",INDEX(CARTAO_COMPRAS!$H:$H,INT((ROW()-2)/20)+2)+MOD(ROW()-2,20))</f>
        <v/>
      </c>
      <c r="F7609" s="0" t="str">
        <f aca="false">IF($A7609="","",INDEX(CARTAO_COMPRAS!$G:$G,INT((ROW()-2)/20)+2))</f>
        <v/>
      </c>
      <c r="G7609" s="5" t="str">
        <f aca="false">IF($A7609="","",INDEX(CARTAO_COMPRAS!$I:$I,INT((ROW()-2)/20)+2))</f>
        <v/>
      </c>
      <c r="H7609" s="4" t="str">
        <f aca="false">IF($A7609="","",EDATE(INDEX(CARTAO_COMPRAS!$J:$J,INT((ROW()-2)/20)+2),MOD(ROW()-2,20)))</f>
        <v/>
      </c>
      <c r="I7609" s="4" t="str">
        <f aca="false">IF($H7609="","",$H7609-WEEKDAY($H7609,2)+1)</f>
        <v/>
      </c>
      <c r="J7609" s="4" t="str">
        <f aca="false">IF($I7609="","",$I7609+6)</f>
        <v/>
      </c>
      <c r="K7609" s="6" t="str">
        <f aca="false">IF($H7609="","",DATE(YEAR($H7609),MONTH($H7609),1))</f>
        <v/>
      </c>
      <c r="L7609" s="0" t="str">
        <f aca="false">IF($A7609="","",INDEX(CARTAO_COMPRAS!$K:$K,INT((ROW()-2)/20)+2))</f>
        <v/>
      </c>
      <c r="M7609" s="0" t="str">
        <f aca="false">IF($A7609="","","Compra no cartão")</f>
        <v/>
      </c>
    </row>
    <row r="7610" customFormat="false" ht="13.5" hidden="false" customHeight="false" outlineLevel="0" collapsed="false">
      <c r="A7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0" s="0" t="str">
        <f aca="false">IF($A7610="","",INDEX(CARTAO_COMPRAS!$C:$C,INT((ROW()-2)/20)+2))</f>
        <v/>
      </c>
      <c r="C7610" s="0" t="str">
        <f aca="false">IF($A7610="","",INDEX(CARTAO_COMPRAS!$D:$D,INT((ROW()-2)/20)+2))</f>
        <v/>
      </c>
      <c r="D7610" s="0" t="str">
        <f aca="false">IF($A7610="","",INDEX(CARTAO_COMPRAS!$E:$E,INT((ROW()-2)/20)+2))</f>
        <v/>
      </c>
      <c r="E7610" s="0" t="str">
        <f aca="false">IF($A7610="","",INDEX(CARTAO_COMPRAS!$H:$H,INT((ROW()-2)/20)+2)+MOD(ROW()-2,20))</f>
        <v/>
      </c>
      <c r="F7610" s="0" t="str">
        <f aca="false">IF($A7610="","",INDEX(CARTAO_COMPRAS!$G:$G,INT((ROW()-2)/20)+2))</f>
        <v/>
      </c>
      <c r="G7610" s="5" t="str">
        <f aca="false">IF($A7610="","",INDEX(CARTAO_COMPRAS!$I:$I,INT((ROW()-2)/20)+2))</f>
        <v/>
      </c>
      <c r="H7610" s="4" t="str">
        <f aca="false">IF($A7610="","",EDATE(INDEX(CARTAO_COMPRAS!$J:$J,INT((ROW()-2)/20)+2),MOD(ROW()-2,20)))</f>
        <v/>
      </c>
      <c r="I7610" s="4" t="str">
        <f aca="false">IF($H7610="","",$H7610-WEEKDAY($H7610,2)+1)</f>
        <v/>
      </c>
      <c r="J7610" s="4" t="str">
        <f aca="false">IF($I7610="","",$I7610+6)</f>
        <v/>
      </c>
      <c r="K7610" s="6" t="str">
        <f aca="false">IF($H7610="","",DATE(YEAR($H7610),MONTH($H7610),1))</f>
        <v/>
      </c>
      <c r="L7610" s="0" t="str">
        <f aca="false">IF($A7610="","",INDEX(CARTAO_COMPRAS!$K:$K,INT((ROW()-2)/20)+2))</f>
        <v/>
      </c>
      <c r="M7610" s="0" t="str">
        <f aca="false">IF($A7610="","","Compra no cartão")</f>
        <v/>
      </c>
    </row>
    <row r="7611" customFormat="false" ht="13.5" hidden="false" customHeight="false" outlineLevel="0" collapsed="false">
      <c r="A7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1" s="0" t="str">
        <f aca="false">IF($A7611="","",INDEX(CARTAO_COMPRAS!$C:$C,INT((ROW()-2)/20)+2))</f>
        <v/>
      </c>
      <c r="C7611" s="0" t="str">
        <f aca="false">IF($A7611="","",INDEX(CARTAO_COMPRAS!$D:$D,INT((ROW()-2)/20)+2))</f>
        <v/>
      </c>
      <c r="D7611" s="0" t="str">
        <f aca="false">IF($A7611="","",INDEX(CARTAO_COMPRAS!$E:$E,INT((ROW()-2)/20)+2))</f>
        <v/>
      </c>
      <c r="E7611" s="0" t="str">
        <f aca="false">IF($A7611="","",INDEX(CARTAO_COMPRAS!$H:$H,INT((ROW()-2)/20)+2)+MOD(ROW()-2,20))</f>
        <v/>
      </c>
      <c r="F7611" s="0" t="str">
        <f aca="false">IF($A7611="","",INDEX(CARTAO_COMPRAS!$G:$G,INT((ROW()-2)/20)+2))</f>
        <v/>
      </c>
      <c r="G7611" s="5" t="str">
        <f aca="false">IF($A7611="","",INDEX(CARTAO_COMPRAS!$I:$I,INT((ROW()-2)/20)+2))</f>
        <v/>
      </c>
      <c r="H7611" s="4" t="str">
        <f aca="false">IF($A7611="","",EDATE(INDEX(CARTAO_COMPRAS!$J:$J,INT((ROW()-2)/20)+2),MOD(ROW()-2,20)))</f>
        <v/>
      </c>
      <c r="I7611" s="4" t="str">
        <f aca="false">IF($H7611="","",$H7611-WEEKDAY($H7611,2)+1)</f>
        <v/>
      </c>
      <c r="J7611" s="4" t="str">
        <f aca="false">IF($I7611="","",$I7611+6)</f>
        <v/>
      </c>
      <c r="K7611" s="6" t="str">
        <f aca="false">IF($H7611="","",DATE(YEAR($H7611),MONTH($H7611),1))</f>
        <v/>
      </c>
      <c r="L7611" s="0" t="str">
        <f aca="false">IF($A7611="","",INDEX(CARTAO_COMPRAS!$K:$K,INT((ROW()-2)/20)+2))</f>
        <v/>
      </c>
      <c r="M7611" s="0" t="str">
        <f aca="false">IF($A7611="","","Compra no cartão")</f>
        <v/>
      </c>
    </row>
    <row r="7612" customFormat="false" ht="13.5" hidden="false" customHeight="false" outlineLevel="0" collapsed="false">
      <c r="A7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2" s="0" t="str">
        <f aca="false">IF($A7612="","",INDEX(CARTAO_COMPRAS!$C:$C,INT((ROW()-2)/20)+2))</f>
        <v/>
      </c>
      <c r="C7612" s="0" t="str">
        <f aca="false">IF($A7612="","",INDEX(CARTAO_COMPRAS!$D:$D,INT((ROW()-2)/20)+2))</f>
        <v/>
      </c>
      <c r="D7612" s="0" t="str">
        <f aca="false">IF($A7612="","",INDEX(CARTAO_COMPRAS!$E:$E,INT((ROW()-2)/20)+2))</f>
        <v/>
      </c>
      <c r="E7612" s="0" t="str">
        <f aca="false">IF($A7612="","",INDEX(CARTAO_COMPRAS!$H:$H,INT((ROW()-2)/20)+2)+MOD(ROW()-2,20))</f>
        <v/>
      </c>
      <c r="F7612" s="0" t="str">
        <f aca="false">IF($A7612="","",INDEX(CARTAO_COMPRAS!$G:$G,INT((ROW()-2)/20)+2))</f>
        <v/>
      </c>
      <c r="G7612" s="5" t="str">
        <f aca="false">IF($A7612="","",INDEX(CARTAO_COMPRAS!$I:$I,INT((ROW()-2)/20)+2))</f>
        <v/>
      </c>
      <c r="H7612" s="4" t="str">
        <f aca="false">IF($A7612="","",EDATE(INDEX(CARTAO_COMPRAS!$J:$J,INT((ROW()-2)/20)+2),MOD(ROW()-2,20)))</f>
        <v/>
      </c>
      <c r="I7612" s="4" t="str">
        <f aca="false">IF($H7612="","",$H7612-WEEKDAY($H7612,2)+1)</f>
        <v/>
      </c>
      <c r="J7612" s="4" t="str">
        <f aca="false">IF($I7612="","",$I7612+6)</f>
        <v/>
      </c>
      <c r="K7612" s="6" t="str">
        <f aca="false">IF($H7612="","",DATE(YEAR($H7612),MONTH($H7612),1))</f>
        <v/>
      </c>
      <c r="L7612" s="0" t="str">
        <f aca="false">IF($A7612="","",INDEX(CARTAO_COMPRAS!$K:$K,INT((ROW()-2)/20)+2))</f>
        <v/>
      </c>
      <c r="M7612" s="0" t="str">
        <f aca="false">IF($A7612="","","Compra no cartão")</f>
        <v/>
      </c>
    </row>
    <row r="7613" customFormat="false" ht="13.5" hidden="false" customHeight="false" outlineLevel="0" collapsed="false">
      <c r="A7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3" s="0" t="str">
        <f aca="false">IF($A7613="","",INDEX(CARTAO_COMPRAS!$C:$C,INT((ROW()-2)/20)+2))</f>
        <v/>
      </c>
      <c r="C7613" s="0" t="str">
        <f aca="false">IF($A7613="","",INDEX(CARTAO_COMPRAS!$D:$D,INT((ROW()-2)/20)+2))</f>
        <v/>
      </c>
      <c r="D7613" s="0" t="str">
        <f aca="false">IF($A7613="","",INDEX(CARTAO_COMPRAS!$E:$E,INT((ROW()-2)/20)+2))</f>
        <v/>
      </c>
      <c r="E7613" s="0" t="str">
        <f aca="false">IF($A7613="","",INDEX(CARTAO_COMPRAS!$H:$H,INT((ROW()-2)/20)+2)+MOD(ROW()-2,20))</f>
        <v/>
      </c>
      <c r="F7613" s="0" t="str">
        <f aca="false">IF($A7613="","",INDEX(CARTAO_COMPRAS!$G:$G,INT((ROW()-2)/20)+2))</f>
        <v/>
      </c>
      <c r="G7613" s="5" t="str">
        <f aca="false">IF($A7613="","",INDEX(CARTAO_COMPRAS!$I:$I,INT((ROW()-2)/20)+2))</f>
        <v/>
      </c>
      <c r="H7613" s="4" t="str">
        <f aca="false">IF($A7613="","",EDATE(INDEX(CARTAO_COMPRAS!$J:$J,INT((ROW()-2)/20)+2),MOD(ROW()-2,20)))</f>
        <v/>
      </c>
      <c r="I7613" s="4" t="str">
        <f aca="false">IF($H7613="","",$H7613-WEEKDAY($H7613,2)+1)</f>
        <v/>
      </c>
      <c r="J7613" s="4" t="str">
        <f aca="false">IF($I7613="","",$I7613+6)</f>
        <v/>
      </c>
      <c r="K7613" s="6" t="str">
        <f aca="false">IF($H7613="","",DATE(YEAR($H7613),MONTH($H7613),1))</f>
        <v/>
      </c>
      <c r="L7613" s="0" t="str">
        <f aca="false">IF($A7613="","",INDEX(CARTAO_COMPRAS!$K:$K,INT((ROW()-2)/20)+2))</f>
        <v/>
      </c>
      <c r="M7613" s="0" t="str">
        <f aca="false">IF($A7613="","","Compra no cartão")</f>
        <v/>
      </c>
    </row>
    <row r="7614" customFormat="false" ht="13.5" hidden="false" customHeight="false" outlineLevel="0" collapsed="false">
      <c r="A7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4" s="0" t="str">
        <f aca="false">IF($A7614="","",INDEX(CARTAO_COMPRAS!$C:$C,INT((ROW()-2)/20)+2))</f>
        <v/>
      </c>
      <c r="C7614" s="0" t="str">
        <f aca="false">IF($A7614="","",INDEX(CARTAO_COMPRAS!$D:$D,INT((ROW()-2)/20)+2))</f>
        <v/>
      </c>
      <c r="D7614" s="0" t="str">
        <f aca="false">IF($A7614="","",INDEX(CARTAO_COMPRAS!$E:$E,INT((ROW()-2)/20)+2))</f>
        <v/>
      </c>
      <c r="E7614" s="0" t="str">
        <f aca="false">IF($A7614="","",INDEX(CARTAO_COMPRAS!$H:$H,INT((ROW()-2)/20)+2)+MOD(ROW()-2,20))</f>
        <v/>
      </c>
      <c r="F7614" s="0" t="str">
        <f aca="false">IF($A7614="","",INDEX(CARTAO_COMPRAS!$G:$G,INT((ROW()-2)/20)+2))</f>
        <v/>
      </c>
      <c r="G7614" s="5" t="str">
        <f aca="false">IF($A7614="","",INDEX(CARTAO_COMPRAS!$I:$I,INT((ROW()-2)/20)+2))</f>
        <v/>
      </c>
      <c r="H7614" s="4" t="str">
        <f aca="false">IF($A7614="","",EDATE(INDEX(CARTAO_COMPRAS!$J:$J,INT((ROW()-2)/20)+2),MOD(ROW()-2,20)))</f>
        <v/>
      </c>
      <c r="I7614" s="4" t="str">
        <f aca="false">IF($H7614="","",$H7614-WEEKDAY($H7614,2)+1)</f>
        <v/>
      </c>
      <c r="J7614" s="4" t="str">
        <f aca="false">IF($I7614="","",$I7614+6)</f>
        <v/>
      </c>
      <c r="K7614" s="6" t="str">
        <f aca="false">IF($H7614="","",DATE(YEAR($H7614),MONTH($H7614),1))</f>
        <v/>
      </c>
      <c r="L7614" s="0" t="str">
        <f aca="false">IF($A7614="","",INDEX(CARTAO_COMPRAS!$K:$K,INT((ROW()-2)/20)+2))</f>
        <v/>
      </c>
      <c r="M7614" s="0" t="str">
        <f aca="false">IF($A7614="","","Compra no cartão")</f>
        <v/>
      </c>
    </row>
    <row r="7615" customFormat="false" ht="13.5" hidden="false" customHeight="false" outlineLevel="0" collapsed="false">
      <c r="A7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5" s="0" t="str">
        <f aca="false">IF($A7615="","",INDEX(CARTAO_COMPRAS!$C:$C,INT((ROW()-2)/20)+2))</f>
        <v/>
      </c>
      <c r="C7615" s="0" t="str">
        <f aca="false">IF($A7615="","",INDEX(CARTAO_COMPRAS!$D:$D,INT((ROW()-2)/20)+2))</f>
        <v/>
      </c>
      <c r="D7615" s="0" t="str">
        <f aca="false">IF($A7615="","",INDEX(CARTAO_COMPRAS!$E:$E,INT((ROW()-2)/20)+2))</f>
        <v/>
      </c>
      <c r="E7615" s="0" t="str">
        <f aca="false">IF($A7615="","",INDEX(CARTAO_COMPRAS!$H:$H,INT((ROW()-2)/20)+2)+MOD(ROW()-2,20))</f>
        <v/>
      </c>
      <c r="F7615" s="0" t="str">
        <f aca="false">IF($A7615="","",INDEX(CARTAO_COMPRAS!$G:$G,INT((ROW()-2)/20)+2))</f>
        <v/>
      </c>
      <c r="G7615" s="5" t="str">
        <f aca="false">IF($A7615="","",INDEX(CARTAO_COMPRAS!$I:$I,INT((ROW()-2)/20)+2))</f>
        <v/>
      </c>
      <c r="H7615" s="4" t="str">
        <f aca="false">IF($A7615="","",EDATE(INDEX(CARTAO_COMPRAS!$J:$J,INT((ROW()-2)/20)+2),MOD(ROW()-2,20)))</f>
        <v/>
      </c>
      <c r="I7615" s="4" t="str">
        <f aca="false">IF($H7615="","",$H7615-WEEKDAY($H7615,2)+1)</f>
        <v/>
      </c>
      <c r="J7615" s="4" t="str">
        <f aca="false">IF($I7615="","",$I7615+6)</f>
        <v/>
      </c>
      <c r="K7615" s="6" t="str">
        <f aca="false">IF($H7615="","",DATE(YEAR($H7615),MONTH($H7615),1))</f>
        <v/>
      </c>
      <c r="L7615" s="0" t="str">
        <f aca="false">IF($A7615="","",INDEX(CARTAO_COMPRAS!$K:$K,INT((ROW()-2)/20)+2))</f>
        <v/>
      </c>
      <c r="M7615" s="0" t="str">
        <f aca="false">IF($A7615="","","Compra no cartão")</f>
        <v/>
      </c>
    </row>
    <row r="7616" customFormat="false" ht="13.5" hidden="false" customHeight="false" outlineLevel="0" collapsed="false">
      <c r="A7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6" s="0" t="str">
        <f aca="false">IF($A7616="","",INDEX(CARTAO_COMPRAS!$C:$C,INT((ROW()-2)/20)+2))</f>
        <v/>
      </c>
      <c r="C7616" s="0" t="str">
        <f aca="false">IF($A7616="","",INDEX(CARTAO_COMPRAS!$D:$D,INT((ROW()-2)/20)+2))</f>
        <v/>
      </c>
      <c r="D7616" s="0" t="str">
        <f aca="false">IF($A7616="","",INDEX(CARTAO_COMPRAS!$E:$E,INT((ROW()-2)/20)+2))</f>
        <v/>
      </c>
      <c r="E7616" s="0" t="str">
        <f aca="false">IF($A7616="","",INDEX(CARTAO_COMPRAS!$H:$H,INT((ROW()-2)/20)+2)+MOD(ROW()-2,20))</f>
        <v/>
      </c>
      <c r="F7616" s="0" t="str">
        <f aca="false">IF($A7616="","",INDEX(CARTAO_COMPRAS!$G:$G,INT((ROW()-2)/20)+2))</f>
        <v/>
      </c>
      <c r="G7616" s="5" t="str">
        <f aca="false">IF($A7616="","",INDEX(CARTAO_COMPRAS!$I:$I,INT((ROW()-2)/20)+2))</f>
        <v/>
      </c>
      <c r="H7616" s="4" t="str">
        <f aca="false">IF($A7616="","",EDATE(INDEX(CARTAO_COMPRAS!$J:$J,INT((ROW()-2)/20)+2),MOD(ROW()-2,20)))</f>
        <v/>
      </c>
      <c r="I7616" s="4" t="str">
        <f aca="false">IF($H7616="","",$H7616-WEEKDAY($H7616,2)+1)</f>
        <v/>
      </c>
      <c r="J7616" s="4" t="str">
        <f aca="false">IF($I7616="","",$I7616+6)</f>
        <v/>
      </c>
      <c r="K7616" s="6" t="str">
        <f aca="false">IF($H7616="","",DATE(YEAR($H7616),MONTH($H7616),1))</f>
        <v/>
      </c>
      <c r="L7616" s="0" t="str">
        <f aca="false">IF($A7616="","",INDEX(CARTAO_COMPRAS!$K:$K,INT((ROW()-2)/20)+2))</f>
        <v/>
      </c>
      <c r="M7616" s="0" t="str">
        <f aca="false">IF($A7616="","","Compra no cartão")</f>
        <v/>
      </c>
    </row>
    <row r="7617" customFormat="false" ht="13.5" hidden="false" customHeight="false" outlineLevel="0" collapsed="false">
      <c r="A7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7" s="0" t="str">
        <f aca="false">IF($A7617="","",INDEX(CARTAO_COMPRAS!$C:$C,INT((ROW()-2)/20)+2))</f>
        <v/>
      </c>
      <c r="C7617" s="0" t="str">
        <f aca="false">IF($A7617="","",INDEX(CARTAO_COMPRAS!$D:$D,INT((ROW()-2)/20)+2))</f>
        <v/>
      </c>
      <c r="D7617" s="0" t="str">
        <f aca="false">IF($A7617="","",INDEX(CARTAO_COMPRAS!$E:$E,INT((ROW()-2)/20)+2))</f>
        <v/>
      </c>
      <c r="E7617" s="0" t="str">
        <f aca="false">IF($A7617="","",INDEX(CARTAO_COMPRAS!$H:$H,INT((ROW()-2)/20)+2)+MOD(ROW()-2,20))</f>
        <v/>
      </c>
      <c r="F7617" s="0" t="str">
        <f aca="false">IF($A7617="","",INDEX(CARTAO_COMPRAS!$G:$G,INT((ROW()-2)/20)+2))</f>
        <v/>
      </c>
      <c r="G7617" s="5" t="str">
        <f aca="false">IF($A7617="","",INDEX(CARTAO_COMPRAS!$I:$I,INT((ROW()-2)/20)+2))</f>
        <v/>
      </c>
      <c r="H7617" s="4" t="str">
        <f aca="false">IF($A7617="","",EDATE(INDEX(CARTAO_COMPRAS!$J:$J,INT((ROW()-2)/20)+2),MOD(ROW()-2,20)))</f>
        <v/>
      </c>
      <c r="I7617" s="4" t="str">
        <f aca="false">IF($H7617="","",$H7617-WEEKDAY($H7617,2)+1)</f>
        <v/>
      </c>
      <c r="J7617" s="4" t="str">
        <f aca="false">IF($I7617="","",$I7617+6)</f>
        <v/>
      </c>
      <c r="K7617" s="6" t="str">
        <f aca="false">IF($H7617="","",DATE(YEAR($H7617),MONTH($H7617),1))</f>
        <v/>
      </c>
      <c r="L7617" s="0" t="str">
        <f aca="false">IF($A7617="","",INDEX(CARTAO_COMPRAS!$K:$K,INT((ROW()-2)/20)+2))</f>
        <v/>
      </c>
      <c r="M7617" s="0" t="str">
        <f aca="false">IF($A7617="","","Compra no cartão")</f>
        <v/>
      </c>
    </row>
    <row r="7618" customFormat="false" ht="13.5" hidden="false" customHeight="false" outlineLevel="0" collapsed="false">
      <c r="A7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8" s="0" t="str">
        <f aca="false">IF($A7618="","",INDEX(CARTAO_COMPRAS!$C:$C,INT((ROW()-2)/20)+2))</f>
        <v/>
      </c>
      <c r="C7618" s="0" t="str">
        <f aca="false">IF($A7618="","",INDEX(CARTAO_COMPRAS!$D:$D,INT((ROW()-2)/20)+2))</f>
        <v/>
      </c>
      <c r="D7618" s="0" t="str">
        <f aca="false">IF($A7618="","",INDEX(CARTAO_COMPRAS!$E:$E,INT((ROW()-2)/20)+2))</f>
        <v/>
      </c>
      <c r="E7618" s="0" t="str">
        <f aca="false">IF($A7618="","",INDEX(CARTAO_COMPRAS!$H:$H,INT((ROW()-2)/20)+2)+MOD(ROW()-2,20))</f>
        <v/>
      </c>
      <c r="F7618" s="0" t="str">
        <f aca="false">IF($A7618="","",INDEX(CARTAO_COMPRAS!$G:$G,INT((ROW()-2)/20)+2))</f>
        <v/>
      </c>
      <c r="G7618" s="5" t="str">
        <f aca="false">IF($A7618="","",INDEX(CARTAO_COMPRAS!$I:$I,INT((ROW()-2)/20)+2))</f>
        <v/>
      </c>
      <c r="H7618" s="4" t="str">
        <f aca="false">IF($A7618="","",EDATE(INDEX(CARTAO_COMPRAS!$J:$J,INT((ROW()-2)/20)+2),MOD(ROW()-2,20)))</f>
        <v/>
      </c>
      <c r="I7618" s="4" t="str">
        <f aca="false">IF($H7618="","",$H7618-WEEKDAY($H7618,2)+1)</f>
        <v/>
      </c>
      <c r="J7618" s="4" t="str">
        <f aca="false">IF($I7618="","",$I7618+6)</f>
        <v/>
      </c>
      <c r="K7618" s="6" t="str">
        <f aca="false">IF($H7618="","",DATE(YEAR($H7618),MONTH($H7618),1))</f>
        <v/>
      </c>
      <c r="L7618" s="0" t="str">
        <f aca="false">IF($A7618="","",INDEX(CARTAO_COMPRAS!$K:$K,INT((ROW()-2)/20)+2))</f>
        <v/>
      </c>
      <c r="M7618" s="0" t="str">
        <f aca="false">IF($A7618="","","Compra no cartão")</f>
        <v/>
      </c>
    </row>
    <row r="7619" customFormat="false" ht="13.5" hidden="false" customHeight="false" outlineLevel="0" collapsed="false">
      <c r="A7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19" s="0" t="str">
        <f aca="false">IF($A7619="","",INDEX(CARTAO_COMPRAS!$C:$C,INT((ROW()-2)/20)+2))</f>
        <v/>
      </c>
      <c r="C7619" s="0" t="str">
        <f aca="false">IF($A7619="","",INDEX(CARTAO_COMPRAS!$D:$D,INT((ROW()-2)/20)+2))</f>
        <v/>
      </c>
      <c r="D7619" s="0" t="str">
        <f aca="false">IF($A7619="","",INDEX(CARTAO_COMPRAS!$E:$E,INT((ROW()-2)/20)+2))</f>
        <v/>
      </c>
      <c r="E7619" s="0" t="str">
        <f aca="false">IF($A7619="","",INDEX(CARTAO_COMPRAS!$H:$H,INT((ROW()-2)/20)+2)+MOD(ROW()-2,20))</f>
        <v/>
      </c>
      <c r="F7619" s="0" t="str">
        <f aca="false">IF($A7619="","",INDEX(CARTAO_COMPRAS!$G:$G,INT((ROW()-2)/20)+2))</f>
        <v/>
      </c>
      <c r="G7619" s="5" t="str">
        <f aca="false">IF($A7619="","",INDEX(CARTAO_COMPRAS!$I:$I,INT((ROW()-2)/20)+2))</f>
        <v/>
      </c>
      <c r="H7619" s="4" t="str">
        <f aca="false">IF($A7619="","",EDATE(INDEX(CARTAO_COMPRAS!$J:$J,INT((ROW()-2)/20)+2),MOD(ROW()-2,20)))</f>
        <v/>
      </c>
      <c r="I7619" s="4" t="str">
        <f aca="false">IF($H7619="","",$H7619-WEEKDAY($H7619,2)+1)</f>
        <v/>
      </c>
      <c r="J7619" s="4" t="str">
        <f aca="false">IF($I7619="","",$I7619+6)</f>
        <v/>
      </c>
      <c r="K7619" s="6" t="str">
        <f aca="false">IF($H7619="","",DATE(YEAR($H7619),MONTH($H7619),1))</f>
        <v/>
      </c>
      <c r="L7619" s="0" t="str">
        <f aca="false">IF($A7619="","",INDEX(CARTAO_COMPRAS!$K:$K,INT((ROW()-2)/20)+2))</f>
        <v/>
      </c>
      <c r="M7619" s="0" t="str">
        <f aca="false">IF($A7619="","","Compra no cartão")</f>
        <v/>
      </c>
    </row>
    <row r="7620" customFormat="false" ht="13.5" hidden="false" customHeight="false" outlineLevel="0" collapsed="false">
      <c r="A7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0" s="0" t="str">
        <f aca="false">IF($A7620="","",INDEX(CARTAO_COMPRAS!$C:$C,INT((ROW()-2)/20)+2))</f>
        <v/>
      </c>
      <c r="C7620" s="0" t="str">
        <f aca="false">IF($A7620="","",INDEX(CARTAO_COMPRAS!$D:$D,INT((ROW()-2)/20)+2))</f>
        <v/>
      </c>
      <c r="D7620" s="0" t="str">
        <f aca="false">IF($A7620="","",INDEX(CARTAO_COMPRAS!$E:$E,INT((ROW()-2)/20)+2))</f>
        <v/>
      </c>
      <c r="E7620" s="0" t="str">
        <f aca="false">IF($A7620="","",INDEX(CARTAO_COMPRAS!$H:$H,INT((ROW()-2)/20)+2)+MOD(ROW()-2,20))</f>
        <v/>
      </c>
      <c r="F7620" s="0" t="str">
        <f aca="false">IF($A7620="","",INDEX(CARTAO_COMPRAS!$G:$G,INT((ROW()-2)/20)+2))</f>
        <v/>
      </c>
      <c r="G7620" s="5" t="str">
        <f aca="false">IF($A7620="","",INDEX(CARTAO_COMPRAS!$I:$I,INT((ROW()-2)/20)+2))</f>
        <v/>
      </c>
      <c r="H7620" s="4" t="str">
        <f aca="false">IF($A7620="","",EDATE(INDEX(CARTAO_COMPRAS!$J:$J,INT((ROW()-2)/20)+2),MOD(ROW()-2,20)))</f>
        <v/>
      </c>
      <c r="I7620" s="4" t="str">
        <f aca="false">IF($H7620="","",$H7620-WEEKDAY($H7620,2)+1)</f>
        <v/>
      </c>
      <c r="J7620" s="4" t="str">
        <f aca="false">IF($I7620="","",$I7620+6)</f>
        <v/>
      </c>
      <c r="K7620" s="6" t="str">
        <f aca="false">IF($H7620="","",DATE(YEAR($H7620),MONTH($H7620),1))</f>
        <v/>
      </c>
      <c r="L7620" s="0" t="str">
        <f aca="false">IF($A7620="","",INDEX(CARTAO_COMPRAS!$K:$K,INT((ROW()-2)/20)+2))</f>
        <v/>
      </c>
      <c r="M7620" s="0" t="str">
        <f aca="false">IF($A7620="","","Compra no cartão")</f>
        <v/>
      </c>
    </row>
    <row r="7621" customFormat="false" ht="13.5" hidden="false" customHeight="false" outlineLevel="0" collapsed="false">
      <c r="A7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1" s="0" t="str">
        <f aca="false">IF($A7621="","",INDEX(CARTAO_COMPRAS!$C:$C,INT((ROW()-2)/20)+2))</f>
        <v/>
      </c>
      <c r="C7621" s="0" t="str">
        <f aca="false">IF($A7621="","",INDEX(CARTAO_COMPRAS!$D:$D,INT((ROW()-2)/20)+2))</f>
        <v/>
      </c>
      <c r="D7621" s="0" t="str">
        <f aca="false">IF($A7621="","",INDEX(CARTAO_COMPRAS!$E:$E,INT((ROW()-2)/20)+2))</f>
        <v/>
      </c>
      <c r="E7621" s="0" t="str">
        <f aca="false">IF($A7621="","",INDEX(CARTAO_COMPRAS!$H:$H,INT((ROW()-2)/20)+2)+MOD(ROW()-2,20))</f>
        <v/>
      </c>
      <c r="F7621" s="0" t="str">
        <f aca="false">IF($A7621="","",INDEX(CARTAO_COMPRAS!$G:$G,INT((ROW()-2)/20)+2))</f>
        <v/>
      </c>
      <c r="G7621" s="5" t="str">
        <f aca="false">IF($A7621="","",INDEX(CARTAO_COMPRAS!$I:$I,INT((ROW()-2)/20)+2))</f>
        <v/>
      </c>
      <c r="H7621" s="4" t="str">
        <f aca="false">IF($A7621="","",EDATE(INDEX(CARTAO_COMPRAS!$J:$J,INT((ROW()-2)/20)+2),MOD(ROW()-2,20)))</f>
        <v/>
      </c>
      <c r="I7621" s="4" t="str">
        <f aca="false">IF($H7621="","",$H7621-WEEKDAY($H7621,2)+1)</f>
        <v/>
      </c>
      <c r="J7621" s="4" t="str">
        <f aca="false">IF($I7621="","",$I7621+6)</f>
        <v/>
      </c>
      <c r="K7621" s="6" t="str">
        <f aca="false">IF($H7621="","",DATE(YEAR($H7621),MONTH($H7621),1))</f>
        <v/>
      </c>
      <c r="L7621" s="0" t="str">
        <f aca="false">IF($A7621="","",INDEX(CARTAO_COMPRAS!$K:$K,INT((ROW()-2)/20)+2))</f>
        <v/>
      </c>
      <c r="M7621" s="0" t="str">
        <f aca="false">IF($A7621="","","Compra no cartão")</f>
        <v/>
      </c>
    </row>
    <row r="7622" customFormat="false" ht="13.5" hidden="false" customHeight="false" outlineLevel="0" collapsed="false">
      <c r="A76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2" s="0" t="str">
        <f aca="false">IF($A7622="","",INDEX(CARTAO_COMPRAS!$C:$C,INT((ROW()-2)/20)+2))</f>
        <v/>
      </c>
      <c r="C7622" s="0" t="str">
        <f aca="false">IF($A7622="","",INDEX(CARTAO_COMPRAS!$D:$D,INT((ROW()-2)/20)+2))</f>
        <v/>
      </c>
      <c r="D7622" s="0" t="str">
        <f aca="false">IF($A7622="","",INDEX(CARTAO_COMPRAS!$E:$E,INT((ROW()-2)/20)+2))</f>
        <v/>
      </c>
      <c r="E7622" s="0" t="str">
        <f aca="false">IF($A7622="","",INDEX(CARTAO_COMPRAS!$H:$H,INT((ROW()-2)/20)+2)+MOD(ROW()-2,20))</f>
        <v/>
      </c>
      <c r="F7622" s="0" t="str">
        <f aca="false">IF($A7622="","",INDEX(CARTAO_COMPRAS!$G:$G,INT((ROW()-2)/20)+2))</f>
        <v/>
      </c>
      <c r="G7622" s="5" t="str">
        <f aca="false">IF($A7622="","",INDEX(CARTAO_COMPRAS!$I:$I,INT((ROW()-2)/20)+2))</f>
        <v/>
      </c>
      <c r="H7622" s="4" t="str">
        <f aca="false">IF($A7622="","",EDATE(INDEX(CARTAO_COMPRAS!$J:$J,INT((ROW()-2)/20)+2),MOD(ROW()-2,20)))</f>
        <v/>
      </c>
      <c r="I7622" s="4" t="str">
        <f aca="false">IF($H7622="","",$H7622-WEEKDAY($H7622,2)+1)</f>
        <v/>
      </c>
      <c r="J7622" s="4" t="str">
        <f aca="false">IF($I7622="","",$I7622+6)</f>
        <v/>
      </c>
      <c r="K7622" s="6" t="str">
        <f aca="false">IF($H7622="","",DATE(YEAR($H7622),MONTH($H7622),1))</f>
        <v/>
      </c>
      <c r="L7622" s="0" t="str">
        <f aca="false">IF($A7622="","",INDEX(CARTAO_COMPRAS!$K:$K,INT((ROW()-2)/20)+2))</f>
        <v/>
      </c>
      <c r="M7622" s="0" t="str">
        <f aca="false">IF($A7622="","","Compra no cartão")</f>
        <v/>
      </c>
    </row>
    <row r="7623" customFormat="false" ht="13.5" hidden="false" customHeight="false" outlineLevel="0" collapsed="false">
      <c r="A7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3" s="0" t="str">
        <f aca="false">IF($A7623="","",INDEX(CARTAO_COMPRAS!$C:$C,INT((ROW()-2)/20)+2))</f>
        <v/>
      </c>
      <c r="C7623" s="0" t="str">
        <f aca="false">IF($A7623="","",INDEX(CARTAO_COMPRAS!$D:$D,INT((ROW()-2)/20)+2))</f>
        <v/>
      </c>
      <c r="D7623" s="0" t="str">
        <f aca="false">IF($A7623="","",INDEX(CARTAO_COMPRAS!$E:$E,INT((ROW()-2)/20)+2))</f>
        <v/>
      </c>
      <c r="E7623" s="0" t="str">
        <f aca="false">IF($A7623="","",INDEX(CARTAO_COMPRAS!$H:$H,INT((ROW()-2)/20)+2)+MOD(ROW()-2,20))</f>
        <v/>
      </c>
      <c r="F7623" s="0" t="str">
        <f aca="false">IF($A7623="","",INDEX(CARTAO_COMPRAS!$G:$G,INT((ROW()-2)/20)+2))</f>
        <v/>
      </c>
      <c r="G7623" s="5" t="str">
        <f aca="false">IF($A7623="","",INDEX(CARTAO_COMPRAS!$I:$I,INT((ROW()-2)/20)+2))</f>
        <v/>
      </c>
      <c r="H7623" s="4" t="str">
        <f aca="false">IF($A7623="","",EDATE(INDEX(CARTAO_COMPRAS!$J:$J,INT((ROW()-2)/20)+2),MOD(ROW()-2,20)))</f>
        <v/>
      </c>
      <c r="I7623" s="4" t="str">
        <f aca="false">IF($H7623="","",$H7623-WEEKDAY($H7623,2)+1)</f>
        <v/>
      </c>
      <c r="J7623" s="4" t="str">
        <f aca="false">IF($I7623="","",$I7623+6)</f>
        <v/>
      </c>
      <c r="K7623" s="6" t="str">
        <f aca="false">IF($H7623="","",DATE(YEAR($H7623),MONTH($H7623),1))</f>
        <v/>
      </c>
      <c r="L7623" s="0" t="str">
        <f aca="false">IF($A7623="","",INDEX(CARTAO_COMPRAS!$K:$K,INT((ROW()-2)/20)+2))</f>
        <v/>
      </c>
      <c r="M7623" s="0" t="str">
        <f aca="false">IF($A7623="","","Compra no cartão")</f>
        <v/>
      </c>
    </row>
    <row r="7624" customFormat="false" ht="13.5" hidden="false" customHeight="false" outlineLevel="0" collapsed="false">
      <c r="A7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4" s="0" t="str">
        <f aca="false">IF($A7624="","",INDEX(CARTAO_COMPRAS!$C:$C,INT((ROW()-2)/20)+2))</f>
        <v/>
      </c>
      <c r="C7624" s="0" t="str">
        <f aca="false">IF($A7624="","",INDEX(CARTAO_COMPRAS!$D:$D,INT((ROW()-2)/20)+2))</f>
        <v/>
      </c>
      <c r="D7624" s="0" t="str">
        <f aca="false">IF($A7624="","",INDEX(CARTAO_COMPRAS!$E:$E,INT((ROW()-2)/20)+2))</f>
        <v/>
      </c>
      <c r="E7624" s="0" t="str">
        <f aca="false">IF($A7624="","",INDEX(CARTAO_COMPRAS!$H:$H,INT((ROW()-2)/20)+2)+MOD(ROW()-2,20))</f>
        <v/>
      </c>
      <c r="F7624" s="0" t="str">
        <f aca="false">IF($A7624="","",INDEX(CARTAO_COMPRAS!$G:$G,INT((ROW()-2)/20)+2))</f>
        <v/>
      </c>
      <c r="G7624" s="5" t="str">
        <f aca="false">IF($A7624="","",INDEX(CARTAO_COMPRAS!$I:$I,INT((ROW()-2)/20)+2))</f>
        <v/>
      </c>
      <c r="H7624" s="4" t="str">
        <f aca="false">IF($A7624="","",EDATE(INDEX(CARTAO_COMPRAS!$J:$J,INT((ROW()-2)/20)+2),MOD(ROW()-2,20)))</f>
        <v/>
      </c>
      <c r="I7624" s="4" t="str">
        <f aca="false">IF($H7624="","",$H7624-WEEKDAY($H7624,2)+1)</f>
        <v/>
      </c>
      <c r="J7624" s="4" t="str">
        <f aca="false">IF($I7624="","",$I7624+6)</f>
        <v/>
      </c>
      <c r="K7624" s="6" t="str">
        <f aca="false">IF($H7624="","",DATE(YEAR($H7624),MONTH($H7624),1))</f>
        <v/>
      </c>
      <c r="L7624" s="0" t="str">
        <f aca="false">IF($A7624="","",INDEX(CARTAO_COMPRAS!$K:$K,INT((ROW()-2)/20)+2))</f>
        <v/>
      </c>
      <c r="M7624" s="0" t="str">
        <f aca="false">IF($A7624="","","Compra no cartão")</f>
        <v/>
      </c>
    </row>
    <row r="7625" customFormat="false" ht="13.5" hidden="false" customHeight="false" outlineLevel="0" collapsed="false">
      <c r="A7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5" s="0" t="str">
        <f aca="false">IF($A7625="","",INDEX(CARTAO_COMPRAS!$C:$C,INT((ROW()-2)/20)+2))</f>
        <v/>
      </c>
      <c r="C7625" s="0" t="str">
        <f aca="false">IF($A7625="","",INDEX(CARTAO_COMPRAS!$D:$D,INT((ROW()-2)/20)+2))</f>
        <v/>
      </c>
      <c r="D7625" s="0" t="str">
        <f aca="false">IF($A7625="","",INDEX(CARTAO_COMPRAS!$E:$E,INT((ROW()-2)/20)+2))</f>
        <v/>
      </c>
      <c r="E7625" s="0" t="str">
        <f aca="false">IF($A7625="","",INDEX(CARTAO_COMPRAS!$H:$H,INT((ROW()-2)/20)+2)+MOD(ROW()-2,20))</f>
        <v/>
      </c>
      <c r="F7625" s="0" t="str">
        <f aca="false">IF($A7625="","",INDEX(CARTAO_COMPRAS!$G:$G,INT((ROW()-2)/20)+2))</f>
        <v/>
      </c>
      <c r="G7625" s="5" t="str">
        <f aca="false">IF($A7625="","",INDEX(CARTAO_COMPRAS!$I:$I,INT((ROW()-2)/20)+2))</f>
        <v/>
      </c>
      <c r="H7625" s="4" t="str">
        <f aca="false">IF($A7625="","",EDATE(INDEX(CARTAO_COMPRAS!$J:$J,INT((ROW()-2)/20)+2),MOD(ROW()-2,20)))</f>
        <v/>
      </c>
      <c r="I7625" s="4" t="str">
        <f aca="false">IF($H7625="","",$H7625-WEEKDAY($H7625,2)+1)</f>
        <v/>
      </c>
      <c r="J7625" s="4" t="str">
        <f aca="false">IF($I7625="","",$I7625+6)</f>
        <v/>
      </c>
      <c r="K7625" s="6" t="str">
        <f aca="false">IF($H7625="","",DATE(YEAR($H7625),MONTH($H7625),1))</f>
        <v/>
      </c>
      <c r="L7625" s="0" t="str">
        <f aca="false">IF($A7625="","",INDEX(CARTAO_COMPRAS!$K:$K,INT((ROW()-2)/20)+2))</f>
        <v/>
      </c>
      <c r="M7625" s="0" t="str">
        <f aca="false">IF($A7625="","","Compra no cartão")</f>
        <v/>
      </c>
    </row>
    <row r="7626" customFormat="false" ht="13.5" hidden="false" customHeight="false" outlineLevel="0" collapsed="false">
      <c r="A7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6" s="0" t="str">
        <f aca="false">IF($A7626="","",INDEX(CARTAO_COMPRAS!$C:$C,INT((ROW()-2)/20)+2))</f>
        <v/>
      </c>
      <c r="C7626" s="0" t="str">
        <f aca="false">IF($A7626="","",INDEX(CARTAO_COMPRAS!$D:$D,INT((ROW()-2)/20)+2))</f>
        <v/>
      </c>
      <c r="D7626" s="0" t="str">
        <f aca="false">IF($A7626="","",INDEX(CARTAO_COMPRAS!$E:$E,INT((ROW()-2)/20)+2))</f>
        <v/>
      </c>
      <c r="E7626" s="0" t="str">
        <f aca="false">IF($A7626="","",INDEX(CARTAO_COMPRAS!$H:$H,INT((ROW()-2)/20)+2)+MOD(ROW()-2,20))</f>
        <v/>
      </c>
      <c r="F7626" s="0" t="str">
        <f aca="false">IF($A7626="","",INDEX(CARTAO_COMPRAS!$G:$G,INT((ROW()-2)/20)+2))</f>
        <v/>
      </c>
      <c r="G7626" s="5" t="str">
        <f aca="false">IF($A7626="","",INDEX(CARTAO_COMPRAS!$I:$I,INT((ROW()-2)/20)+2))</f>
        <v/>
      </c>
      <c r="H7626" s="4" t="str">
        <f aca="false">IF($A7626="","",EDATE(INDEX(CARTAO_COMPRAS!$J:$J,INT((ROW()-2)/20)+2),MOD(ROW()-2,20)))</f>
        <v/>
      </c>
      <c r="I7626" s="4" t="str">
        <f aca="false">IF($H7626="","",$H7626-WEEKDAY($H7626,2)+1)</f>
        <v/>
      </c>
      <c r="J7626" s="4" t="str">
        <f aca="false">IF($I7626="","",$I7626+6)</f>
        <v/>
      </c>
      <c r="K7626" s="6" t="str">
        <f aca="false">IF($H7626="","",DATE(YEAR($H7626),MONTH($H7626),1))</f>
        <v/>
      </c>
      <c r="L7626" s="0" t="str">
        <f aca="false">IF($A7626="","",INDEX(CARTAO_COMPRAS!$K:$K,INT((ROW()-2)/20)+2))</f>
        <v/>
      </c>
      <c r="M7626" s="0" t="str">
        <f aca="false">IF($A7626="","","Compra no cartão")</f>
        <v/>
      </c>
    </row>
    <row r="7627" customFormat="false" ht="13.5" hidden="false" customHeight="false" outlineLevel="0" collapsed="false">
      <c r="A7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7" s="0" t="str">
        <f aca="false">IF($A7627="","",INDEX(CARTAO_COMPRAS!$C:$C,INT((ROW()-2)/20)+2))</f>
        <v/>
      </c>
      <c r="C7627" s="0" t="str">
        <f aca="false">IF($A7627="","",INDEX(CARTAO_COMPRAS!$D:$D,INT((ROW()-2)/20)+2))</f>
        <v/>
      </c>
      <c r="D7627" s="0" t="str">
        <f aca="false">IF($A7627="","",INDEX(CARTAO_COMPRAS!$E:$E,INT((ROW()-2)/20)+2))</f>
        <v/>
      </c>
      <c r="E7627" s="0" t="str">
        <f aca="false">IF($A7627="","",INDEX(CARTAO_COMPRAS!$H:$H,INT((ROW()-2)/20)+2)+MOD(ROW()-2,20))</f>
        <v/>
      </c>
      <c r="F7627" s="0" t="str">
        <f aca="false">IF($A7627="","",INDEX(CARTAO_COMPRAS!$G:$G,INT((ROW()-2)/20)+2))</f>
        <v/>
      </c>
      <c r="G7627" s="5" t="str">
        <f aca="false">IF($A7627="","",INDEX(CARTAO_COMPRAS!$I:$I,INT((ROW()-2)/20)+2))</f>
        <v/>
      </c>
      <c r="H7627" s="4" t="str">
        <f aca="false">IF($A7627="","",EDATE(INDEX(CARTAO_COMPRAS!$J:$J,INT((ROW()-2)/20)+2),MOD(ROW()-2,20)))</f>
        <v/>
      </c>
      <c r="I7627" s="4" t="str">
        <f aca="false">IF($H7627="","",$H7627-WEEKDAY($H7627,2)+1)</f>
        <v/>
      </c>
      <c r="J7627" s="4" t="str">
        <f aca="false">IF($I7627="","",$I7627+6)</f>
        <v/>
      </c>
      <c r="K7627" s="6" t="str">
        <f aca="false">IF($H7627="","",DATE(YEAR($H7627),MONTH($H7627),1))</f>
        <v/>
      </c>
      <c r="L7627" s="0" t="str">
        <f aca="false">IF($A7627="","",INDEX(CARTAO_COMPRAS!$K:$K,INT((ROW()-2)/20)+2))</f>
        <v/>
      </c>
      <c r="M7627" s="0" t="str">
        <f aca="false">IF($A7627="","","Compra no cartão")</f>
        <v/>
      </c>
    </row>
    <row r="7628" customFormat="false" ht="13.5" hidden="false" customHeight="false" outlineLevel="0" collapsed="false">
      <c r="A7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8" s="0" t="str">
        <f aca="false">IF($A7628="","",INDEX(CARTAO_COMPRAS!$C:$C,INT((ROW()-2)/20)+2))</f>
        <v/>
      </c>
      <c r="C7628" s="0" t="str">
        <f aca="false">IF($A7628="","",INDEX(CARTAO_COMPRAS!$D:$D,INT((ROW()-2)/20)+2))</f>
        <v/>
      </c>
      <c r="D7628" s="0" t="str">
        <f aca="false">IF($A7628="","",INDEX(CARTAO_COMPRAS!$E:$E,INT((ROW()-2)/20)+2))</f>
        <v/>
      </c>
      <c r="E7628" s="0" t="str">
        <f aca="false">IF($A7628="","",INDEX(CARTAO_COMPRAS!$H:$H,INT((ROW()-2)/20)+2)+MOD(ROW()-2,20))</f>
        <v/>
      </c>
      <c r="F7628" s="0" t="str">
        <f aca="false">IF($A7628="","",INDEX(CARTAO_COMPRAS!$G:$G,INT((ROW()-2)/20)+2))</f>
        <v/>
      </c>
      <c r="G7628" s="5" t="str">
        <f aca="false">IF($A7628="","",INDEX(CARTAO_COMPRAS!$I:$I,INT((ROW()-2)/20)+2))</f>
        <v/>
      </c>
      <c r="H7628" s="4" t="str">
        <f aca="false">IF($A7628="","",EDATE(INDEX(CARTAO_COMPRAS!$J:$J,INT((ROW()-2)/20)+2),MOD(ROW()-2,20)))</f>
        <v/>
      </c>
      <c r="I7628" s="4" t="str">
        <f aca="false">IF($H7628="","",$H7628-WEEKDAY($H7628,2)+1)</f>
        <v/>
      </c>
      <c r="J7628" s="4" t="str">
        <f aca="false">IF($I7628="","",$I7628+6)</f>
        <v/>
      </c>
      <c r="K7628" s="6" t="str">
        <f aca="false">IF($H7628="","",DATE(YEAR($H7628),MONTH($H7628),1))</f>
        <v/>
      </c>
      <c r="L7628" s="0" t="str">
        <f aca="false">IF($A7628="","",INDEX(CARTAO_COMPRAS!$K:$K,INT((ROW()-2)/20)+2))</f>
        <v/>
      </c>
      <c r="M7628" s="0" t="str">
        <f aca="false">IF($A7628="","","Compra no cartão")</f>
        <v/>
      </c>
    </row>
    <row r="7629" customFormat="false" ht="13.5" hidden="false" customHeight="false" outlineLevel="0" collapsed="false">
      <c r="A7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29" s="0" t="str">
        <f aca="false">IF($A7629="","",INDEX(CARTAO_COMPRAS!$C:$C,INT((ROW()-2)/20)+2))</f>
        <v/>
      </c>
      <c r="C7629" s="0" t="str">
        <f aca="false">IF($A7629="","",INDEX(CARTAO_COMPRAS!$D:$D,INT((ROW()-2)/20)+2))</f>
        <v/>
      </c>
      <c r="D7629" s="0" t="str">
        <f aca="false">IF($A7629="","",INDEX(CARTAO_COMPRAS!$E:$E,INT((ROW()-2)/20)+2))</f>
        <v/>
      </c>
      <c r="E7629" s="0" t="str">
        <f aca="false">IF($A7629="","",INDEX(CARTAO_COMPRAS!$H:$H,INT((ROW()-2)/20)+2)+MOD(ROW()-2,20))</f>
        <v/>
      </c>
      <c r="F7629" s="0" t="str">
        <f aca="false">IF($A7629="","",INDEX(CARTAO_COMPRAS!$G:$G,INT((ROW()-2)/20)+2))</f>
        <v/>
      </c>
      <c r="G7629" s="5" t="str">
        <f aca="false">IF($A7629="","",INDEX(CARTAO_COMPRAS!$I:$I,INT((ROW()-2)/20)+2))</f>
        <v/>
      </c>
      <c r="H7629" s="4" t="str">
        <f aca="false">IF($A7629="","",EDATE(INDEX(CARTAO_COMPRAS!$J:$J,INT((ROW()-2)/20)+2),MOD(ROW()-2,20)))</f>
        <v/>
      </c>
      <c r="I7629" s="4" t="str">
        <f aca="false">IF($H7629="","",$H7629-WEEKDAY($H7629,2)+1)</f>
        <v/>
      </c>
      <c r="J7629" s="4" t="str">
        <f aca="false">IF($I7629="","",$I7629+6)</f>
        <v/>
      </c>
      <c r="K7629" s="6" t="str">
        <f aca="false">IF($H7629="","",DATE(YEAR($H7629),MONTH($H7629),1))</f>
        <v/>
      </c>
      <c r="L7629" s="0" t="str">
        <f aca="false">IF($A7629="","",INDEX(CARTAO_COMPRAS!$K:$K,INT((ROW()-2)/20)+2))</f>
        <v/>
      </c>
      <c r="M7629" s="0" t="str">
        <f aca="false">IF($A7629="","","Compra no cartão")</f>
        <v/>
      </c>
    </row>
    <row r="7630" customFormat="false" ht="13.5" hidden="false" customHeight="false" outlineLevel="0" collapsed="false">
      <c r="A7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0" s="0" t="str">
        <f aca="false">IF($A7630="","",INDEX(CARTAO_COMPRAS!$C:$C,INT((ROW()-2)/20)+2))</f>
        <v/>
      </c>
      <c r="C7630" s="0" t="str">
        <f aca="false">IF($A7630="","",INDEX(CARTAO_COMPRAS!$D:$D,INT((ROW()-2)/20)+2))</f>
        <v/>
      </c>
      <c r="D7630" s="0" t="str">
        <f aca="false">IF($A7630="","",INDEX(CARTAO_COMPRAS!$E:$E,INT((ROW()-2)/20)+2))</f>
        <v/>
      </c>
      <c r="E7630" s="0" t="str">
        <f aca="false">IF($A7630="","",INDEX(CARTAO_COMPRAS!$H:$H,INT((ROW()-2)/20)+2)+MOD(ROW()-2,20))</f>
        <v/>
      </c>
      <c r="F7630" s="0" t="str">
        <f aca="false">IF($A7630="","",INDEX(CARTAO_COMPRAS!$G:$G,INT((ROW()-2)/20)+2))</f>
        <v/>
      </c>
      <c r="G7630" s="5" t="str">
        <f aca="false">IF($A7630="","",INDEX(CARTAO_COMPRAS!$I:$I,INT((ROW()-2)/20)+2))</f>
        <v/>
      </c>
      <c r="H7630" s="4" t="str">
        <f aca="false">IF($A7630="","",EDATE(INDEX(CARTAO_COMPRAS!$J:$J,INT((ROW()-2)/20)+2),MOD(ROW()-2,20)))</f>
        <v/>
      </c>
      <c r="I7630" s="4" t="str">
        <f aca="false">IF($H7630="","",$H7630-WEEKDAY($H7630,2)+1)</f>
        <v/>
      </c>
      <c r="J7630" s="4" t="str">
        <f aca="false">IF($I7630="","",$I7630+6)</f>
        <v/>
      </c>
      <c r="K7630" s="6" t="str">
        <f aca="false">IF($H7630="","",DATE(YEAR($H7630),MONTH($H7630),1))</f>
        <v/>
      </c>
      <c r="L7630" s="0" t="str">
        <f aca="false">IF($A7630="","",INDEX(CARTAO_COMPRAS!$K:$K,INT((ROW()-2)/20)+2))</f>
        <v/>
      </c>
      <c r="M7630" s="0" t="str">
        <f aca="false">IF($A7630="","","Compra no cartão")</f>
        <v/>
      </c>
    </row>
    <row r="7631" customFormat="false" ht="13.5" hidden="false" customHeight="false" outlineLevel="0" collapsed="false">
      <c r="A7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1" s="0" t="str">
        <f aca="false">IF($A7631="","",INDEX(CARTAO_COMPRAS!$C:$C,INT((ROW()-2)/20)+2))</f>
        <v/>
      </c>
      <c r="C7631" s="0" t="str">
        <f aca="false">IF($A7631="","",INDEX(CARTAO_COMPRAS!$D:$D,INT((ROW()-2)/20)+2))</f>
        <v/>
      </c>
      <c r="D7631" s="0" t="str">
        <f aca="false">IF($A7631="","",INDEX(CARTAO_COMPRAS!$E:$E,INT((ROW()-2)/20)+2))</f>
        <v/>
      </c>
      <c r="E7631" s="0" t="str">
        <f aca="false">IF($A7631="","",INDEX(CARTAO_COMPRAS!$H:$H,INT((ROW()-2)/20)+2)+MOD(ROW()-2,20))</f>
        <v/>
      </c>
      <c r="F7631" s="0" t="str">
        <f aca="false">IF($A7631="","",INDEX(CARTAO_COMPRAS!$G:$G,INT((ROW()-2)/20)+2))</f>
        <v/>
      </c>
      <c r="G7631" s="5" t="str">
        <f aca="false">IF($A7631="","",INDEX(CARTAO_COMPRAS!$I:$I,INT((ROW()-2)/20)+2))</f>
        <v/>
      </c>
      <c r="H7631" s="4" t="str">
        <f aca="false">IF($A7631="","",EDATE(INDEX(CARTAO_COMPRAS!$J:$J,INT((ROW()-2)/20)+2),MOD(ROW()-2,20)))</f>
        <v/>
      </c>
      <c r="I7631" s="4" t="str">
        <f aca="false">IF($H7631="","",$H7631-WEEKDAY($H7631,2)+1)</f>
        <v/>
      </c>
      <c r="J7631" s="4" t="str">
        <f aca="false">IF($I7631="","",$I7631+6)</f>
        <v/>
      </c>
      <c r="K7631" s="6" t="str">
        <f aca="false">IF($H7631="","",DATE(YEAR($H7631),MONTH($H7631),1))</f>
        <v/>
      </c>
      <c r="L7631" s="0" t="str">
        <f aca="false">IF($A7631="","",INDEX(CARTAO_COMPRAS!$K:$K,INT((ROW()-2)/20)+2))</f>
        <v/>
      </c>
      <c r="M7631" s="0" t="str">
        <f aca="false">IF($A7631="","","Compra no cartão")</f>
        <v/>
      </c>
    </row>
    <row r="7632" customFormat="false" ht="13.5" hidden="false" customHeight="false" outlineLevel="0" collapsed="false">
      <c r="A7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2" s="0" t="str">
        <f aca="false">IF($A7632="","",INDEX(CARTAO_COMPRAS!$C:$C,INT((ROW()-2)/20)+2))</f>
        <v/>
      </c>
      <c r="C7632" s="0" t="str">
        <f aca="false">IF($A7632="","",INDEX(CARTAO_COMPRAS!$D:$D,INT((ROW()-2)/20)+2))</f>
        <v/>
      </c>
      <c r="D7632" s="0" t="str">
        <f aca="false">IF($A7632="","",INDEX(CARTAO_COMPRAS!$E:$E,INT((ROW()-2)/20)+2))</f>
        <v/>
      </c>
      <c r="E7632" s="0" t="str">
        <f aca="false">IF($A7632="","",INDEX(CARTAO_COMPRAS!$H:$H,INT((ROW()-2)/20)+2)+MOD(ROW()-2,20))</f>
        <v/>
      </c>
      <c r="F7632" s="0" t="str">
        <f aca="false">IF($A7632="","",INDEX(CARTAO_COMPRAS!$G:$G,INT((ROW()-2)/20)+2))</f>
        <v/>
      </c>
      <c r="G7632" s="5" t="str">
        <f aca="false">IF($A7632="","",INDEX(CARTAO_COMPRAS!$I:$I,INT((ROW()-2)/20)+2))</f>
        <v/>
      </c>
      <c r="H7632" s="4" t="str">
        <f aca="false">IF($A7632="","",EDATE(INDEX(CARTAO_COMPRAS!$J:$J,INT((ROW()-2)/20)+2),MOD(ROW()-2,20)))</f>
        <v/>
      </c>
      <c r="I7632" s="4" t="str">
        <f aca="false">IF($H7632="","",$H7632-WEEKDAY($H7632,2)+1)</f>
        <v/>
      </c>
      <c r="J7632" s="4" t="str">
        <f aca="false">IF($I7632="","",$I7632+6)</f>
        <v/>
      </c>
      <c r="K7632" s="6" t="str">
        <f aca="false">IF($H7632="","",DATE(YEAR($H7632),MONTH($H7632),1))</f>
        <v/>
      </c>
      <c r="L7632" s="0" t="str">
        <f aca="false">IF($A7632="","",INDEX(CARTAO_COMPRAS!$K:$K,INT((ROW()-2)/20)+2))</f>
        <v/>
      </c>
      <c r="M7632" s="0" t="str">
        <f aca="false">IF($A7632="","","Compra no cartão")</f>
        <v/>
      </c>
    </row>
    <row r="7633" customFormat="false" ht="13.5" hidden="false" customHeight="false" outlineLevel="0" collapsed="false">
      <c r="A7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3" s="0" t="str">
        <f aca="false">IF($A7633="","",INDEX(CARTAO_COMPRAS!$C:$C,INT((ROW()-2)/20)+2))</f>
        <v/>
      </c>
      <c r="C7633" s="0" t="str">
        <f aca="false">IF($A7633="","",INDEX(CARTAO_COMPRAS!$D:$D,INT((ROW()-2)/20)+2))</f>
        <v/>
      </c>
      <c r="D7633" s="0" t="str">
        <f aca="false">IF($A7633="","",INDEX(CARTAO_COMPRAS!$E:$E,INT((ROW()-2)/20)+2))</f>
        <v/>
      </c>
      <c r="E7633" s="0" t="str">
        <f aca="false">IF($A7633="","",INDEX(CARTAO_COMPRAS!$H:$H,INT((ROW()-2)/20)+2)+MOD(ROW()-2,20))</f>
        <v/>
      </c>
      <c r="F7633" s="0" t="str">
        <f aca="false">IF($A7633="","",INDEX(CARTAO_COMPRAS!$G:$G,INT((ROW()-2)/20)+2))</f>
        <v/>
      </c>
      <c r="G7633" s="5" t="str">
        <f aca="false">IF($A7633="","",INDEX(CARTAO_COMPRAS!$I:$I,INT((ROW()-2)/20)+2))</f>
        <v/>
      </c>
      <c r="H7633" s="4" t="str">
        <f aca="false">IF($A7633="","",EDATE(INDEX(CARTAO_COMPRAS!$J:$J,INT((ROW()-2)/20)+2),MOD(ROW()-2,20)))</f>
        <v/>
      </c>
      <c r="I7633" s="4" t="str">
        <f aca="false">IF($H7633="","",$H7633-WEEKDAY($H7633,2)+1)</f>
        <v/>
      </c>
      <c r="J7633" s="4" t="str">
        <f aca="false">IF($I7633="","",$I7633+6)</f>
        <v/>
      </c>
      <c r="K7633" s="6" t="str">
        <f aca="false">IF($H7633="","",DATE(YEAR($H7633),MONTH($H7633),1))</f>
        <v/>
      </c>
      <c r="L7633" s="0" t="str">
        <f aca="false">IF($A7633="","",INDEX(CARTAO_COMPRAS!$K:$K,INT((ROW()-2)/20)+2))</f>
        <v/>
      </c>
      <c r="M7633" s="0" t="str">
        <f aca="false">IF($A7633="","","Compra no cartão")</f>
        <v/>
      </c>
    </row>
    <row r="7634" customFormat="false" ht="13.5" hidden="false" customHeight="false" outlineLevel="0" collapsed="false">
      <c r="A7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4" s="0" t="str">
        <f aca="false">IF($A7634="","",INDEX(CARTAO_COMPRAS!$C:$C,INT((ROW()-2)/20)+2))</f>
        <v/>
      </c>
      <c r="C7634" s="0" t="str">
        <f aca="false">IF($A7634="","",INDEX(CARTAO_COMPRAS!$D:$D,INT((ROW()-2)/20)+2))</f>
        <v/>
      </c>
      <c r="D7634" s="0" t="str">
        <f aca="false">IF($A7634="","",INDEX(CARTAO_COMPRAS!$E:$E,INT((ROW()-2)/20)+2))</f>
        <v/>
      </c>
      <c r="E7634" s="0" t="str">
        <f aca="false">IF($A7634="","",INDEX(CARTAO_COMPRAS!$H:$H,INT((ROW()-2)/20)+2)+MOD(ROW()-2,20))</f>
        <v/>
      </c>
      <c r="F7634" s="0" t="str">
        <f aca="false">IF($A7634="","",INDEX(CARTAO_COMPRAS!$G:$G,INT((ROW()-2)/20)+2))</f>
        <v/>
      </c>
      <c r="G7634" s="5" t="str">
        <f aca="false">IF($A7634="","",INDEX(CARTAO_COMPRAS!$I:$I,INT((ROW()-2)/20)+2))</f>
        <v/>
      </c>
      <c r="H7634" s="4" t="str">
        <f aca="false">IF($A7634="","",EDATE(INDEX(CARTAO_COMPRAS!$J:$J,INT((ROW()-2)/20)+2),MOD(ROW()-2,20)))</f>
        <v/>
      </c>
      <c r="I7634" s="4" t="str">
        <f aca="false">IF($H7634="","",$H7634-WEEKDAY($H7634,2)+1)</f>
        <v/>
      </c>
      <c r="J7634" s="4" t="str">
        <f aca="false">IF($I7634="","",$I7634+6)</f>
        <v/>
      </c>
      <c r="K7634" s="6" t="str">
        <f aca="false">IF($H7634="","",DATE(YEAR($H7634),MONTH($H7634),1))</f>
        <v/>
      </c>
      <c r="L7634" s="0" t="str">
        <f aca="false">IF($A7634="","",INDEX(CARTAO_COMPRAS!$K:$K,INT((ROW()-2)/20)+2))</f>
        <v/>
      </c>
      <c r="M7634" s="0" t="str">
        <f aca="false">IF($A7634="","","Compra no cartão")</f>
        <v/>
      </c>
    </row>
    <row r="7635" customFormat="false" ht="13.5" hidden="false" customHeight="false" outlineLevel="0" collapsed="false">
      <c r="A7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5" s="0" t="str">
        <f aca="false">IF($A7635="","",INDEX(CARTAO_COMPRAS!$C:$C,INT((ROW()-2)/20)+2))</f>
        <v/>
      </c>
      <c r="C7635" s="0" t="str">
        <f aca="false">IF($A7635="","",INDEX(CARTAO_COMPRAS!$D:$D,INT((ROW()-2)/20)+2))</f>
        <v/>
      </c>
      <c r="D7635" s="0" t="str">
        <f aca="false">IF($A7635="","",INDEX(CARTAO_COMPRAS!$E:$E,INT((ROW()-2)/20)+2))</f>
        <v/>
      </c>
      <c r="E7635" s="0" t="str">
        <f aca="false">IF($A7635="","",INDEX(CARTAO_COMPRAS!$H:$H,INT((ROW()-2)/20)+2)+MOD(ROW()-2,20))</f>
        <v/>
      </c>
      <c r="F7635" s="0" t="str">
        <f aca="false">IF($A7635="","",INDEX(CARTAO_COMPRAS!$G:$G,INT((ROW()-2)/20)+2))</f>
        <v/>
      </c>
      <c r="G7635" s="5" t="str">
        <f aca="false">IF($A7635="","",INDEX(CARTAO_COMPRAS!$I:$I,INT((ROW()-2)/20)+2))</f>
        <v/>
      </c>
      <c r="H7635" s="4" t="str">
        <f aca="false">IF($A7635="","",EDATE(INDEX(CARTAO_COMPRAS!$J:$J,INT((ROW()-2)/20)+2),MOD(ROW()-2,20)))</f>
        <v/>
      </c>
      <c r="I7635" s="4" t="str">
        <f aca="false">IF($H7635="","",$H7635-WEEKDAY($H7635,2)+1)</f>
        <v/>
      </c>
      <c r="J7635" s="4" t="str">
        <f aca="false">IF($I7635="","",$I7635+6)</f>
        <v/>
      </c>
      <c r="K7635" s="6" t="str">
        <f aca="false">IF($H7635="","",DATE(YEAR($H7635),MONTH($H7635),1))</f>
        <v/>
      </c>
      <c r="L7635" s="0" t="str">
        <f aca="false">IF($A7635="","",INDEX(CARTAO_COMPRAS!$K:$K,INT((ROW()-2)/20)+2))</f>
        <v/>
      </c>
      <c r="M7635" s="0" t="str">
        <f aca="false">IF($A7635="","","Compra no cartão")</f>
        <v/>
      </c>
    </row>
    <row r="7636" customFormat="false" ht="13.5" hidden="false" customHeight="false" outlineLevel="0" collapsed="false">
      <c r="A7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6" s="0" t="str">
        <f aca="false">IF($A7636="","",INDEX(CARTAO_COMPRAS!$C:$C,INT((ROW()-2)/20)+2))</f>
        <v/>
      </c>
      <c r="C7636" s="0" t="str">
        <f aca="false">IF($A7636="","",INDEX(CARTAO_COMPRAS!$D:$D,INT((ROW()-2)/20)+2))</f>
        <v/>
      </c>
      <c r="D7636" s="0" t="str">
        <f aca="false">IF($A7636="","",INDEX(CARTAO_COMPRAS!$E:$E,INT((ROW()-2)/20)+2))</f>
        <v/>
      </c>
      <c r="E7636" s="0" t="str">
        <f aca="false">IF($A7636="","",INDEX(CARTAO_COMPRAS!$H:$H,INT((ROW()-2)/20)+2)+MOD(ROW()-2,20))</f>
        <v/>
      </c>
      <c r="F7636" s="0" t="str">
        <f aca="false">IF($A7636="","",INDEX(CARTAO_COMPRAS!$G:$G,INT((ROW()-2)/20)+2))</f>
        <v/>
      </c>
      <c r="G7636" s="5" t="str">
        <f aca="false">IF($A7636="","",INDEX(CARTAO_COMPRAS!$I:$I,INT((ROW()-2)/20)+2))</f>
        <v/>
      </c>
      <c r="H7636" s="4" t="str">
        <f aca="false">IF($A7636="","",EDATE(INDEX(CARTAO_COMPRAS!$J:$J,INT((ROW()-2)/20)+2),MOD(ROW()-2,20)))</f>
        <v/>
      </c>
      <c r="I7636" s="4" t="str">
        <f aca="false">IF($H7636="","",$H7636-WEEKDAY($H7636,2)+1)</f>
        <v/>
      </c>
      <c r="J7636" s="4" t="str">
        <f aca="false">IF($I7636="","",$I7636+6)</f>
        <v/>
      </c>
      <c r="K7636" s="6" t="str">
        <f aca="false">IF($H7636="","",DATE(YEAR($H7636),MONTH($H7636),1))</f>
        <v/>
      </c>
      <c r="L7636" s="0" t="str">
        <f aca="false">IF($A7636="","",INDEX(CARTAO_COMPRAS!$K:$K,INT((ROW()-2)/20)+2))</f>
        <v/>
      </c>
      <c r="M7636" s="0" t="str">
        <f aca="false">IF($A7636="","","Compra no cartão")</f>
        <v/>
      </c>
    </row>
    <row r="7637" customFormat="false" ht="13.5" hidden="false" customHeight="false" outlineLevel="0" collapsed="false">
      <c r="A7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7" s="0" t="str">
        <f aca="false">IF($A7637="","",INDEX(CARTAO_COMPRAS!$C:$C,INT((ROW()-2)/20)+2))</f>
        <v/>
      </c>
      <c r="C7637" s="0" t="str">
        <f aca="false">IF($A7637="","",INDEX(CARTAO_COMPRAS!$D:$D,INT((ROW()-2)/20)+2))</f>
        <v/>
      </c>
      <c r="D7637" s="0" t="str">
        <f aca="false">IF($A7637="","",INDEX(CARTAO_COMPRAS!$E:$E,INT((ROW()-2)/20)+2))</f>
        <v/>
      </c>
      <c r="E7637" s="0" t="str">
        <f aca="false">IF($A7637="","",INDEX(CARTAO_COMPRAS!$H:$H,INT((ROW()-2)/20)+2)+MOD(ROW()-2,20))</f>
        <v/>
      </c>
      <c r="F7637" s="0" t="str">
        <f aca="false">IF($A7637="","",INDEX(CARTAO_COMPRAS!$G:$G,INT((ROW()-2)/20)+2))</f>
        <v/>
      </c>
      <c r="G7637" s="5" t="str">
        <f aca="false">IF($A7637="","",INDEX(CARTAO_COMPRAS!$I:$I,INT((ROW()-2)/20)+2))</f>
        <v/>
      </c>
      <c r="H7637" s="4" t="str">
        <f aca="false">IF($A7637="","",EDATE(INDEX(CARTAO_COMPRAS!$J:$J,INT((ROW()-2)/20)+2),MOD(ROW()-2,20)))</f>
        <v/>
      </c>
      <c r="I7637" s="4" t="str">
        <f aca="false">IF($H7637="","",$H7637-WEEKDAY($H7637,2)+1)</f>
        <v/>
      </c>
      <c r="J7637" s="4" t="str">
        <f aca="false">IF($I7637="","",$I7637+6)</f>
        <v/>
      </c>
      <c r="K7637" s="6" t="str">
        <f aca="false">IF($H7637="","",DATE(YEAR($H7637),MONTH($H7637),1))</f>
        <v/>
      </c>
      <c r="L7637" s="0" t="str">
        <f aca="false">IF($A7637="","",INDEX(CARTAO_COMPRAS!$K:$K,INT((ROW()-2)/20)+2))</f>
        <v/>
      </c>
      <c r="M7637" s="0" t="str">
        <f aca="false">IF($A7637="","","Compra no cartão")</f>
        <v/>
      </c>
    </row>
    <row r="7638" customFormat="false" ht="13.5" hidden="false" customHeight="false" outlineLevel="0" collapsed="false">
      <c r="A7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8" s="0" t="str">
        <f aca="false">IF($A7638="","",INDEX(CARTAO_COMPRAS!$C:$C,INT((ROW()-2)/20)+2))</f>
        <v/>
      </c>
      <c r="C7638" s="0" t="str">
        <f aca="false">IF($A7638="","",INDEX(CARTAO_COMPRAS!$D:$D,INT((ROW()-2)/20)+2))</f>
        <v/>
      </c>
      <c r="D7638" s="0" t="str">
        <f aca="false">IF($A7638="","",INDEX(CARTAO_COMPRAS!$E:$E,INT((ROW()-2)/20)+2))</f>
        <v/>
      </c>
      <c r="E7638" s="0" t="str">
        <f aca="false">IF($A7638="","",INDEX(CARTAO_COMPRAS!$H:$H,INT((ROW()-2)/20)+2)+MOD(ROW()-2,20))</f>
        <v/>
      </c>
      <c r="F7638" s="0" t="str">
        <f aca="false">IF($A7638="","",INDEX(CARTAO_COMPRAS!$G:$G,INT((ROW()-2)/20)+2))</f>
        <v/>
      </c>
      <c r="G7638" s="5" t="str">
        <f aca="false">IF($A7638="","",INDEX(CARTAO_COMPRAS!$I:$I,INT((ROW()-2)/20)+2))</f>
        <v/>
      </c>
      <c r="H7638" s="4" t="str">
        <f aca="false">IF($A7638="","",EDATE(INDEX(CARTAO_COMPRAS!$J:$J,INT((ROW()-2)/20)+2),MOD(ROW()-2,20)))</f>
        <v/>
      </c>
      <c r="I7638" s="4" t="str">
        <f aca="false">IF($H7638="","",$H7638-WEEKDAY($H7638,2)+1)</f>
        <v/>
      </c>
      <c r="J7638" s="4" t="str">
        <f aca="false">IF($I7638="","",$I7638+6)</f>
        <v/>
      </c>
      <c r="K7638" s="6" t="str">
        <f aca="false">IF($H7638="","",DATE(YEAR($H7638),MONTH($H7638),1))</f>
        <v/>
      </c>
      <c r="L7638" s="0" t="str">
        <f aca="false">IF($A7638="","",INDEX(CARTAO_COMPRAS!$K:$K,INT((ROW()-2)/20)+2))</f>
        <v/>
      </c>
      <c r="M7638" s="0" t="str">
        <f aca="false">IF($A7638="","","Compra no cartão")</f>
        <v/>
      </c>
    </row>
    <row r="7639" customFormat="false" ht="13.5" hidden="false" customHeight="false" outlineLevel="0" collapsed="false">
      <c r="A7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39" s="0" t="str">
        <f aca="false">IF($A7639="","",INDEX(CARTAO_COMPRAS!$C:$C,INT((ROW()-2)/20)+2))</f>
        <v/>
      </c>
      <c r="C7639" s="0" t="str">
        <f aca="false">IF($A7639="","",INDEX(CARTAO_COMPRAS!$D:$D,INT((ROW()-2)/20)+2))</f>
        <v/>
      </c>
      <c r="D7639" s="0" t="str">
        <f aca="false">IF($A7639="","",INDEX(CARTAO_COMPRAS!$E:$E,INT((ROW()-2)/20)+2))</f>
        <v/>
      </c>
      <c r="E7639" s="0" t="str">
        <f aca="false">IF($A7639="","",INDEX(CARTAO_COMPRAS!$H:$H,INT((ROW()-2)/20)+2)+MOD(ROW()-2,20))</f>
        <v/>
      </c>
      <c r="F7639" s="0" t="str">
        <f aca="false">IF($A7639="","",INDEX(CARTAO_COMPRAS!$G:$G,INT((ROW()-2)/20)+2))</f>
        <v/>
      </c>
      <c r="G7639" s="5" t="str">
        <f aca="false">IF($A7639="","",INDEX(CARTAO_COMPRAS!$I:$I,INT((ROW()-2)/20)+2))</f>
        <v/>
      </c>
      <c r="H7639" s="4" t="str">
        <f aca="false">IF($A7639="","",EDATE(INDEX(CARTAO_COMPRAS!$J:$J,INT((ROW()-2)/20)+2),MOD(ROW()-2,20)))</f>
        <v/>
      </c>
      <c r="I7639" s="4" t="str">
        <f aca="false">IF($H7639="","",$H7639-WEEKDAY($H7639,2)+1)</f>
        <v/>
      </c>
      <c r="J7639" s="4" t="str">
        <f aca="false">IF($I7639="","",$I7639+6)</f>
        <v/>
      </c>
      <c r="K7639" s="6" t="str">
        <f aca="false">IF($H7639="","",DATE(YEAR($H7639),MONTH($H7639),1))</f>
        <v/>
      </c>
      <c r="L7639" s="0" t="str">
        <f aca="false">IF($A7639="","",INDEX(CARTAO_COMPRAS!$K:$K,INT((ROW()-2)/20)+2))</f>
        <v/>
      </c>
      <c r="M7639" s="0" t="str">
        <f aca="false">IF($A7639="","","Compra no cartão")</f>
        <v/>
      </c>
    </row>
    <row r="7640" customFormat="false" ht="13.5" hidden="false" customHeight="false" outlineLevel="0" collapsed="false">
      <c r="A7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0" s="0" t="str">
        <f aca="false">IF($A7640="","",INDEX(CARTAO_COMPRAS!$C:$C,INT((ROW()-2)/20)+2))</f>
        <v/>
      </c>
      <c r="C7640" s="0" t="str">
        <f aca="false">IF($A7640="","",INDEX(CARTAO_COMPRAS!$D:$D,INT((ROW()-2)/20)+2))</f>
        <v/>
      </c>
      <c r="D7640" s="0" t="str">
        <f aca="false">IF($A7640="","",INDEX(CARTAO_COMPRAS!$E:$E,INT((ROW()-2)/20)+2))</f>
        <v/>
      </c>
      <c r="E7640" s="0" t="str">
        <f aca="false">IF($A7640="","",INDEX(CARTAO_COMPRAS!$H:$H,INT((ROW()-2)/20)+2)+MOD(ROW()-2,20))</f>
        <v/>
      </c>
      <c r="F7640" s="0" t="str">
        <f aca="false">IF($A7640="","",INDEX(CARTAO_COMPRAS!$G:$G,INT((ROW()-2)/20)+2))</f>
        <v/>
      </c>
      <c r="G7640" s="5" t="str">
        <f aca="false">IF($A7640="","",INDEX(CARTAO_COMPRAS!$I:$I,INT((ROW()-2)/20)+2))</f>
        <v/>
      </c>
      <c r="H7640" s="4" t="str">
        <f aca="false">IF($A7640="","",EDATE(INDEX(CARTAO_COMPRAS!$J:$J,INT((ROW()-2)/20)+2),MOD(ROW()-2,20)))</f>
        <v/>
      </c>
      <c r="I7640" s="4" t="str">
        <f aca="false">IF($H7640="","",$H7640-WEEKDAY($H7640,2)+1)</f>
        <v/>
      </c>
      <c r="J7640" s="4" t="str">
        <f aca="false">IF($I7640="","",$I7640+6)</f>
        <v/>
      </c>
      <c r="K7640" s="6" t="str">
        <f aca="false">IF($H7640="","",DATE(YEAR($H7640),MONTH($H7640),1))</f>
        <v/>
      </c>
      <c r="L7640" s="0" t="str">
        <f aca="false">IF($A7640="","",INDEX(CARTAO_COMPRAS!$K:$K,INT((ROW()-2)/20)+2))</f>
        <v/>
      </c>
      <c r="M7640" s="0" t="str">
        <f aca="false">IF($A7640="","","Compra no cartão")</f>
        <v/>
      </c>
    </row>
    <row r="7641" customFormat="false" ht="13.5" hidden="false" customHeight="false" outlineLevel="0" collapsed="false">
      <c r="A7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1" s="0" t="str">
        <f aca="false">IF($A7641="","",INDEX(CARTAO_COMPRAS!$C:$C,INT((ROW()-2)/20)+2))</f>
        <v/>
      </c>
      <c r="C7641" s="0" t="str">
        <f aca="false">IF($A7641="","",INDEX(CARTAO_COMPRAS!$D:$D,INT((ROW()-2)/20)+2))</f>
        <v/>
      </c>
      <c r="D7641" s="0" t="str">
        <f aca="false">IF($A7641="","",INDEX(CARTAO_COMPRAS!$E:$E,INT((ROW()-2)/20)+2))</f>
        <v/>
      </c>
      <c r="E7641" s="0" t="str">
        <f aca="false">IF($A7641="","",INDEX(CARTAO_COMPRAS!$H:$H,INT((ROW()-2)/20)+2)+MOD(ROW()-2,20))</f>
        <v/>
      </c>
      <c r="F7641" s="0" t="str">
        <f aca="false">IF($A7641="","",INDEX(CARTAO_COMPRAS!$G:$G,INT((ROW()-2)/20)+2))</f>
        <v/>
      </c>
      <c r="G7641" s="5" t="str">
        <f aca="false">IF($A7641="","",INDEX(CARTAO_COMPRAS!$I:$I,INT((ROW()-2)/20)+2))</f>
        <v/>
      </c>
      <c r="H7641" s="4" t="str">
        <f aca="false">IF($A7641="","",EDATE(INDEX(CARTAO_COMPRAS!$J:$J,INT((ROW()-2)/20)+2),MOD(ROW()-2,20)))</f>
        <v/>
      </c>
      <c r="I7641" s="4" t="str">
        <f aca="false">IF($H7641="","",$H7641-WEEKDAY($H7641,2)+1)</f>
        <v/>
      </c>
      <c r="J7641" s="4" t="str">
        <f aca="false">IF($I7641="","",$I7641+6)</f>
        <v/>
      </c>
      <c r="K7641" s="6" t="str">
        <f aca="false">IF($H7641="","",DATE(YEAR($H7641),MONTH($H7641),1))</f>
        <v/>
      </c>
      <c r="L7641" s="0" t="str">
        <f aca="false">IF($A7641="","",INDEX(CARTAO_COMPRAS!$K:$K,INT((ROW()-2)/20)+2))</f>
        <v/>
      </c>
      <c r="M7641" s="0" t="str">
        <f aca="false">IF($A7641="","","Compra no cartão")</f>
        <v/>
      </c>
    </row>
    <row r="7642" customFormat="false" ht="13.5" hidden="false" customHeight="false" outlineLevel="0" collapsed="false">
      <c r="A76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2" s="0" t="str">
        <f aca="false">IF($A7642="","",INDEX(CARTAO_COMPRAS!$C:$C,INT((ROW()-2)/20)+2))</f>
        <v/>
      </c>
      <c r="C7642" s="0" t="str">
        <f aca="false">IF($A7642="","",INDEX(CARTAO_COMPRAS!$D:$D,INT((ROW()-2)/20)+2))</f>
        <v/>
      </c>
      <c r="D7642" s="0" t="str">
        <f aca="false">IF($A7642="","",INDEX(CARTAO_COMPRAS!$E:$E,INT((ROW()-2)/20)+2))</f>
        <v/>
      </c>
      <c r="E7642" s="0" t="str">
        <f aca="false">IF($A7642="","",INDEX(CARTAO_COMPRAS!$H:$H,INT((ROW()-2)/20)+2)+MOD(ROW()-2,20))</f>
        <v/>
      </c>
      <c r="F7642" s="0" t="str">
        <f aca="false">IF($A7642="","",INDEX(CARTAO_COMPRAS!$G:$G,INT((ROW()-2)/20)+2))</f>
        <v/>
      </c>
      <c r="G7642" s="5" t="str">
        <f aca="false">IF($A7642="","",INDEX(CARTAO_COMPRAS!$I:$I,INT((ROW()-2)/20)+2))</f>
        <v/>
      </c>
      <c r="H7642" s="4" t="str">
        <f aca="false">IF($A7642="","",EDATE(INDEX(CARTAO_COMPRAS!$J:$J,INT((ROW()-2)/20)+2),MOD(ROW()-2,20)))</f>
        <v/>
      </c>
      <c r="I7642" s="4" t="str">
        <f aca="false">IF($H7642="","",$H7642-WEEKDAY($H7642,2)+1)</f>
        <v/>
      </c>
      <c r="J7642" s="4" t="str">
        <f aca="false">IF($I7642="","",$I7642+6)</f>
        <v/>
      </c>
      <c r="K7642" s="6" t="str">
        <f aca="false">IF($H7642="","",DATE(YEAR($H7642),MONTH($H7642),1))</f>
        <v/>
      </c>
      <c r="L7642" s="0" t="str">
        <f aca="false">IF($A7642="","",INDEX(CARTAO_COMPRAS!$K:$K,INT((ROW()-2)/20)+2))</f>
        <v/>
      </c>
      <c r="M7642" s="0" t="str">
        <f aca="false">IF($A7642="","","Compra no cartão")</f>
        <v/>
      </c>
    </row>
    <row r="7643" customFormat="false" ht="13.5" hidden="false" customHeight="false" outlineLevel="0" collapsed="false">
      <c r="A7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3" s="0" t="str">
        <f aca="false">IF($A7643="","",INDEX(CARTAO_COMPRAS!$C:$C,INT((ROW()-2)/20)+2))</f>
        <v/>
      </c>
      <c r="C7643" s="0" t="str">
        <f aca="false">IF($A7643="","",INDEX(CARTAO_COMPRAS!$D:$D,INT((ROW()-2)/20)+2))</f>
        <v/>
      </c>
      <c r="D7643" s="0" t="str">
        <f aca="false">IF($A7643="","",INDEX(CARTAO_COMPRAS!$E:$E,INT((ROW()-2)/20)+2))</f>
        <v/>
      </c>
      <c r="E7643" s="0" t="str">
        <f aca="false">IF($A7643="","",INDEX(CARTAO_COMPRAS!$H:$H,INT((ROW()-2)/20)+2)+MOD(ROW()-2,20))</f>
        <v/>
      </c>
      <c r="F7643" s="0" t="str">
        <f aca="false">IF($A7643="","",INDEX(CARTAO_COMPRAS!$G:$G,INT((ROW()-2)/20)+2))</f>
        <v/>
      </c>
      <c r="G7643" s="5" t="str">
        <f aca="false">IF($A7643="","",INDEX(CARTAO_COMPRAS!$I:$I,INT((ROW()-2)/20)+2))</f>
        <v/>
      </c>
      <c r="H7643" s="4" t="str">
        <f aca="false">IF($A7643="","",EDATE(INDEX(CARTAO_COMPRAS!$J:$J,INT((ROW()-2)/20)+2),MOD(ROW()-2,20)))</f>
        <v/>
      </c>
      <c r="I7643" s="4" t="str">
        <f aca="false">IF($H7643="","",$H7643-WEEKDAY($H7643,2)+1)</f>
        <v/>
      </c>
      <c r="J7643" s="4" t="str">
        <f aca="false">IF($I7643="","",$I7643+6)</f>
        <v/>
      </c>
      <c r="K7643" s="6" t="str">
        <f aca="false">IF($H7643="","",DATE(YEAR($H7643),MONTH($H7643),1))</f>
        <v/>
      </c>
      <c r="L7643" s="0" t="str">
        <f aca="false">IF($A7643="","",INDEX(CARTAO_COMPRAS!$K:$K,INT((ROW()-2)/20)+2))</f>
        <v/>
      </c>
      <c r="M7643" s="0" t="str">
        <f aca="false">IF($A7643="","","Compra no cartão")</f>
        <v/>
      </c>
    </row>
    <row r="7644" customFormat="false" ht="13.5" hidden="false" customHeight="false" outlineLevel="0" collapsed="false">
      <c r="A7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4" s="0" t="str">
        <f aca="false">IF($A7644="","",INDEX(CARTAO_COMPRAS!$C:$C,INT((ROW()-2)/20)+2))</f>
        <v/>
      </c>
      <c r="C7644" s="0" t="str">
        <f aca="false">IF($A7644="","",INDEX(CARTAO_COMPRAS!$D:$D,INT((ROW()-2)/20)+2))</f>
        <v/>
      </c>
      <c r="D7644" s="0" t="str">
        <f aca="false">IF($A7644="","",INDEX(CARTAO_COMPRAS!$E:$E,INT((ROW()-2)/20)+2))</f>
        <v/>
      </c>
      <c r="E7644" s="0" t="str">
        <f aca="false">IF($A7644="","",INDEX(CARTAO_COMPRAS!$H:$H,INT((ROW()-2)/20)+2)+MOD(ROW()-2,20))</f>
        <v/>
      </c>
      <c r="F7644" s="0" t="str">
        <f aca="false">IF($A7644="","",INDEX(CARTAO_COMPRAS!$G:$G,INT((ROW()-2)/20)+2))</f>
        <v/>
      </c>
      <c r="G7644" s="5" t="str">
        <f aca="false">IF($A7644="","",INDEX(CARTAO_COMPRAS!$I:$I,INT((ROW()-2)/20)+2))</f>
        <v/>
      </c>
      <c r="H7644" s="4" t="str">
        <f aca="false">IF($A7644="","",EDATE(INDEX(CARTAO_COMPRAS!$J:$J,INT((ROW()-2)/20)+2),MOD(ROW()-2,20)))</f>
        <v/>
      </c>
      <c r="I7644" s="4" t="str">
        <f aca="false">IF($H7644="","",$H7644-WEEKDAY($H7644,2)+1)</f>
        <v/>
      </c>
      <c r="J7644" s="4" t="str">
        <f aca="false">IF($I7644="","",$I7644+6)</f>
        <v/>
      </c>
      <c r="K7644" s="6" t="str">
        <f aca="false">IF($H7644="","",DATE(YEAR($H7644),MONTH($H7644),1))</f>
        <v/>
      </c>
      <c r="L7644" s="0" t="str">
        <f aca="false">IF($A7644="","",INDEX(CARTAO_COMPRAS!$K:$K,INT((ROW()-2)/20)+2))</f>
        <v/>
      </c>
      <c r="M7644" s="0" t="str">
        <f aca="false">IF($A7644="","","Compra no cartão")</f>
        <v/>
      </c>
    </row>
    <row r="7645" customFormat="false" ht="13.5" hidden="false" customHeight="false" outlineLevel="0" collapsed="false">
      <c r="A7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5" s="0" t="str">
        <f aca="false">IF($A7645="","",INDEX(CARTAO_COMPRAS!$C:$C,INT((ROW()-2)/20)+2))</f>
        <v/>
      </c>
      <c r="C7645" s="0" t="str">
        <f aca="false">IF($A7645="","",INDEX(CARTAO_COMPRAS!$D:$D,INT((ROW()-2)/20)+2))</f>
        <v/>
      </c>
      <c r="D7645" s="0" t="str">
        <f aca="false">IF($A7645="","",INDEX(CARTAO_COMPRAS!$E:$E,INT((ROW()-2)/20)+2))</f>
        <v/>
      </c>
      <c r="E7645" s="0" t="str">
        <f aca="false">IF($A7645="","",INDEX(CARTAO_COMPRAS!$H:$H,INT((ROW()-2)/20)+2)+MOD(ROW()-2,20))</f>
        <v/>
      </c>
      <c r="F7645" s="0" t="str">
        <f aca="false">IF($A7645="","",INDEX(CARTAO_COMPRAS!$G:$G,INT((ROW()-2)/20)+2))</f>
        <v/>
      </c>
      <c r="G7645" s="5" t="str">
        <f aca="false">IF($A7645="","",INDEX(CARTAO_COMPRAS!$I:$I,INT((ROW()-2)/20)+2))</f>
        <v/>
      </c>
      <c r="H7645" s="4" t="str">
        <f aca="false">IF($A7645="","",EDATE(INDEX(CARTAO_COMPRAS!$J:$J,INT((ROW()-2)/20)+2),MOD(ROW()-2,20)))</f>
        <v/>
      </c>
      <c r="I7645" s="4" t="str">
        <f aca="false">IF($H7645="","",$H7645-WEEKDAY($H7645,2)+1)</f>
        <v/>
      </c>
      <c r="J7645" s="4" t="str">
        <f aca="false">IF($I7645="","",$I7645+6)</f>
        <v/>
      </c>
      <c r="K7645" s="6" t="str">
        <f aca="false">IF($H7645="","",DATE(YEAR($H7645),MONTH($H7645),1))</f>
        <v/>
      </c>
      <c r="L7645" s="0" t="str">
        <f aca="false">IF($A7645="","",INDEX(CARTAO_COMPRAS!$K:$K,INT((ROW()-2)/20)+2))</f>
        <v/>
      </c>
      <c r="M7645" s="0" t="str">
        <f aca="false">IF($A7645="","","Compra no cartão")</f>
        <v/>
      </c>
    </row>
    <row r="7646" customFormat="false" ht="13.5" hidden="false" customHeight="false" outlineLevel="0" collapsed="false">
      <c r="A7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6" s="0" t="str">
        <f aca="false">IF($A7646="","",INDEX(CARTAO_COMPRAS!$C:$C,INT((ROW()-2)/20)+2))</f>
        <v/>
      </c>
      <c r="C7646" s="0" t="str">
        <f aca="false">IF($A7646="","",INDEX(CARTAO_COMPRAS!$D:$D,INT((ROW()-2)/20)+2))</f>
        <v/>
      </c>
      <c r="D7646" s="0" t="str">
        <f aca="false">IF($A7646="","",INDEX(CARTAO_COMPRAS!$E:$E,INT((ROW()-2)/20)+2))</f>
        <v/>
      </c>
      <c r="E7646" s="0" t="str">
        <f aca="false">IF($A7646="","",INDEX(CARTAO_COMPRAS!$H:$H,INT((ROW()-2)/20)+2)+MOD(ROW()-2,20))</f>
        <v/>
      </c>
      <c r="F7646" s="0" t="str">
        <f aca="false">IF($A7646="","",INDEX(CARTAO_COMPRAS!$G:$G,INT((ROW()-2)/20)+2))</f>
        <v/>
      </c>
      <c r="G7646" s="5" t="str">
        <f aca="false">IF($A7646="","",INDEX(CARTAO_COMPRAS!$I:$I,INT((ROW()-2)/20)+2))</f>
        <v/>
      </c>
      <c r="H7646" s="4" t="str">
        <f aca="false">IF($A7646="","",EDATE(INDEX(CARTAO_COMPRAS!$J:$J,INT((ROW()-2)/20)+2),MOD(ROW()-2,20)))</f>
        <v/>
      </c>
      <c r="I7646" s="4" t="str">
        <f aca="false">IF($H7646="","",$H7646-WEEKDAY($H7646,2)+1)</f>
        <v/>
      </c>
      <c r="J7646" s="4" t="str">
        <f aca="false">IF($I7646="","",$I7646+6)</f>
        <v/>
      </c>
      <c r="K7646" s="6" t="str">
        <f aca="false">IF($H7646="","",DATE(YEAR($H7646),MONTH($H7646),1))</f>
        <v/>
      </c>
      <c r="L7646" s="0" t="str">
        <f aca="false">IF($A7646="","",INDEX(CARTAO_COMPRAS!$K:$K,INT((ROW()-2)/20)+2))</f>
        <v/>
      </c>
      <c r="M7646" s="0" t="str">
        <f aca="false">IF($A7646="","","Compra no cartão")</f>
        <v/>
      </c>
    </row>
    <row r="7647" customFormat="false" ht="13.5" hidden="false" customHeight="false" outlineLevel="0" collapsed="false">
      <c r="A7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7" s="0" t="str">
        <f aca="false">IF($A7647="","",INDEX(CARTAO_COMPRAS!$C:$C,INT((ROW()-2)/20)+2))</f>
        <v/>
      </c>
      <c r="C7647" s="0" t="str">
        <f aca="false">IF($A7647="","",INDEX(CARTAO_COMPRAS!$D:$D,INT((ROW()-2)/20)+2))</f>
        <v/>
      </c>
      <c r="D7647" s="0" t="str">
        <f aca="false">IF($A7647="","",INDEX(CARTAO_COMPRAS!$E:$E,INT((ROW()-2)/20)+2))</f>
        <v/>
      </c>
      <c r="E7647" s="0" t="str">
        <f aca="false">IF($A7647="","",INDEX(CARTAO_COMPRAS!$H:$H,INT((ROW()-2)/20)+2)+MOD(ROW()-2,20))</f>
        <v/>
      </c>
      <c r="F7647" s="0" t="str">
        <f aca="false">IF($A7647="","",INDEX(CARTAO_COMPRAS!$G:$G,INT((ROW()-2)/20)+2))</f>
        <v/>
      </c>
      <c r="G7647" s="5" t="str">
        <f aca="false">IF($A7647="","",INDEX(CARTAO_COMPRAS!$I:$I,INT((ROW()-2)/20)+2))</f>
        <v/>
      </c>
      <c r="H7647" s="4" t="str">
        <f aca="false">IF($A7647="","",EDATE(INDEX(CARTAO_COMPRAS!$J:$J,INT((ROW()-2)/20)+2),MOD(ROW()-2,20)))</f>
        <v/>
      </c>
      <c r="I7647" s="4" t="str">
        <f aca="false">IF($H7647="","",$H7647-WEEKDAY($H7647,2)+1)</f>
        <v/>
      </c>
      <c r="J7647" s="4" t="str">
        <f aca="false">IF($I7647="","",$I7647+6)</f>
        <v/>
      </c>
      <c r="K7647" s="6" t="str">
        <f aca="false">IF($H7647="","",DATE(YEAR($H7647),MONTH($H7647),1))</f>
        <v/>
      </c>
      <c r="L7647" s="0" t="str">
        <f aca="false">IF($A7647="","",INDEX(CARTAO_COMPRAS!$K:$K,INT((ROW()-2)/20)+2))</f>
        <v/>
      </c>
      <c r="M7647" s="0" t="str">
        <f aca="false">IF($A7647="","","Compra no cartão")</f>
        <v/>
      </c>
    </row>
    <row r="7648" customFormat="false" ht="13.5" hidden="false" customHeight="false" outlineLevel="0" collapsed="false">
      <c r="A7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8" s="0" t="str">
        <f aca="false">IF($A7648="","",INDEX(CARTAO_COMPRAS!$C:$C,INT((ROW()-2)/20)+2))</f>
        <v/>
      </c>
      <c r="C7648" s="0" t="str">
        <f aca="false">IF($A7648="","",INDEX(CARTAO_COMPRAS!$D:$D,INT((ROW()-2)/20)+2))</f>
        <v/>
      </c>
      <c r="D7648" s="0" t="str">
        <f aca="false">IF($A7648="","",INDEX(CARTAO_COMPRAS!$E:$E,INT((ROW()-2)/20)+2))</f>
        <v/>
      </c>
      <c r="E7648" s="0" t="str">
        <f aca="false">IF($A7648="","",INDEX(CARTAO_COMPRAS!$H:$H,INT((ROW()-2)/20)+2)+MOD(ROW()-2,20))</f>
        <v/>
      </c>
      <c r="F7648" s="0" t="str">
        <f aca="false">IF($A7648="","",INDEX(CARTAO_COMPRAS!$G:$G,INT((ROW()-2)/20)+2))</f>
        <v/>
      </c>
      <c r="G7648" s="5" t="str">
        <f aca="false">IF($A7648="","",INDEX(CARTAO_COMPRAS!$I:$I,INT((ROW()-2)/20)+2))</f>
        <v/>
      </c>
      <c r="H7648" s="4" t="str">
        <f aca="false">IF($A7648="","",EDATE(INDEX(CARTAO_COMPRAS!$J:$J,INT((ROW()-2)/20)+2),MOD(ROW()-2,20)))</f>
        <v/>
      </c>
      <c r="I7648" s="4" t="str">
        <f aca="false">IF($H7648="","",$H7648-WEEKDAY($H7648,2)+1)</f>
        <v/>
      </c>
      <c r="J7648" s="4" t="str">
        <f aca="false">IF($I7648="","",$I7648+6)</f>
        <v/>
      </c>
      <c r="K7648" s="6" t="str">
        <f aca="false">IF($H7648="","",DATE(YEAR($H7648),MONTH($H7648),1))</f>
        <v/>
      </c>
      <c r="L7648" s="0" t="str">
        <f aca="false">IF($A7648="","",INDEX(CARTAO_COMPRAS!$K:$K,INT((ROW()-2)/20)+2))</f>
        <v/>
      </c>
      <c r="M7648" s="0" t="str">
        <f aca="false">IF($A7648="","","Compra no cartão")</f>
        <v/>
      </c>
    </row>
    <row r="7649" customFormat="false" ht="13.5" hidden="false" customHeight="false" outlineLevel="0" collapsed="false">
      <c r="A7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49" s="0" t="str">
        <f aca="false">IF($A7649="","",INDEX(CARTAO_COMPRAS!$C:$C,INT((ROW()-2)/20)+2))</f>
        <v/>
      </c>
      <c r="C7649" s="0" t="str">
        <f aca="false">IF($A7649="","",INDEX(CARTAO_COMPRAS!$D:$D,INT((ROW()-2)/20)+2))</f>
        <v/>
      </c>
      <c r="D7649" s="0" t="str">
        <f aca="false">IF($A7649="","",INDEX(CARTAO_COMPRAS!$E:$E,INT((ROW()-2)/20)+2))</f>
        <v/>
      </c>
      <c r="E7649" s="0" t="str">
        <f aca="false">IF($A7649="","",INDEX(CARTAO_COMPRAS!$H:$H,INT((ROW()-2)/20)+2)+MOD(ROW()-2,20))</f>
        <v/>
      </c>
      <c r="F7649" s="0" t="str">
        <f aca="false">IF($A7649="","",INDEX(CARTAO_COMPRAS!$G:$G,INT((ROW()-2)/20)+2))</f>
        <v/>
      </c>
      <c r="G7649" s="5" t="str">
        <f aca="false">IF($A7649="","",INDEX(CARTAO_COMPRAS!$I:$I,INT((ROW()-2)/20)+2))</f>
        <v/>
      </c>
      <c r="H7649" s="4" t="str">
        <f aca="false">IF($A7649="","",EDATE(INDEX(CARTAO_COMPRAS!$J:$J,INT((ROW()-2)/20)+2),MOD(ROW()-2,20)))</f>
        <v/>
      </c>
      <c r="I7649" s="4" t="str">
        <f aca="false">IF($H7649="","",$H7649-WEEKDAY($H7649,2)+1)</f>
        <v/>
      </c>
      <c r="J7649" s="4" t="str">
        <f aca="false">IF($I7649="","",$I7649+6)</f>
        <v/>
      </c>
      <c r="K7649" s="6" t="str">
        <f aca="false">IF($H7649="","",DATE(YEAR($H7649),MONTH($H7649),1))</f>
        <v/>
      </c>
      <c r="L7649" s="0" t="str">
        <f aca="false">IF($A7649="","",INDEX(CARTAO_COMPRAS!$K:$K,INT((ROW()-2)/20)+2))</f>
        <v/>
      </c>
      <c r="M7649" s="0" t="str">
        <f aca="false">IF($A7649="","","Compra no cartão")</f>
        <v/>
      </c>
    </row>
    <row r="7650" customFormat="false" ht="13.5" hidden="false" customHeight="false" outlineLevel="0" collapsed="false">
      <c r="A7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0" s="0" t="str">
        <f aca="false">IF($A7650="","",INDEX(CARTAO_COMPRAS!$C:$C,INT((ROW()-2)/20)+2))</f>
        <v/>
      </c>
      <c r="C7650" s="0" t="str">
        <f aca="false">IF($A7650="","",INDEX(CARTAO_COMPRAS!$D:$D,INT((ROW()-2)/20)+2))</f>
        <v/>
      </c>
      <c r="D7650" s="0" t="str">
        <f aca="false">IF($A7650="","",INDEX(CARTAO_COMPRAS!$E:$E,INT((ROW()-2)/20)+2))</f>
        <v/>
      </c>
      <c r="E7650" s="0" t="str">
        <f aca="false">IF($A7650="","",INDEX(CARTAO_COMPRAS!$H:$H,INT((ROW()-2)/20)+2)+MOD(ROW()-2,20))</f>
        <v/>
      </c>
      <c r="F7650" s="0" t="str">
        <f aca="false">IF($A7650="","",INDEX(CARTAO_COMPRAS!$G:$G,INT((ROW()-2)/20)+2))</f>
        <v/>
      </c>
      <c r="G7650" s="5" t="str">
        <f aca="false">IF($A7650="","",INDEX(CARTAO_COMPRAS!$I:$I,INT((ROW()-2)/20)+2))</f>
        <v/>
      </c>
      <c r="H7650" s="4" t="str">
        <f aca="false">IF($A7650="","",EDATE(INDEX(CARTAO_COMPRAS!$J:$J,INT((ROW()-2)/20)+2),MOD(ROW()-2,20)))</f>
        <v/>
      </c>
      <c r="I7650" s="4" t="str">
        <f aca="false">IF($H7650="","",$H7650-WEEKDAY($H7650,2)+1)</f>
        <v/>
      </c>
      <c r="J7650" s="4" t="str">
        <f aca="false">IF($I7650="","",$I7650+6)</f>
        <v/>
      </c>
      <c r="K7650" s="6" t="str">
        <f aca="false">IF($H7650="","",DATE(YEAR($H7650),MONTH($H7650),1))</f>
        <v/>
      </c>
      <c r="L7650" s="0" t="str">
        <f aca="false">IF($A7650="","",INDEX(CARTAO_COMPRAS!$K:$K,INT((ROW()-2)/20)+2))</f>
        <v/>
      </c>
      <c r="M7650" s="0" t="str">
        <f aca="false">IF($A7650="","","Compra no cartão")</f>
        <v/>
      </c>
    </row>
    <row r="7651" customFormat="false" ht="13.5" hidden="false" customHeight="false" outlineLevel="0" collapsed="false">
      <c r="A7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1" s="0" t="str">
        <f aca="false">IF($A7651="","",INDEX(CARTAO_COMPRAS!$C:$C,INT((ROW()-2)/20)+2))</f>
        <v/>
      </c>
      <c r="C7651" s="0" t="str">
        <f aca="false">IF($A7651="","",INDEX(CARTAO_COMPRAS!$D:$D,INT((ROW()-2)/20)+2))</f>
        <v/>
      </c>
      <c r="D7651" s="0" t="str">
        <f aca="false">IF($A7651="","",INDEX(CARTAO_COMPRAS!$E:$E,INT((ROW()-2)/20)+2))</f>
        <v/>
      </c>
      <c r="E7651" s="0" t="str">
        <f aca="false">IF($A7651="","",INDEX(CARTAO_COMPRAS!$H:$H,INT((ROW()-2)/20)+2)+MOD(ROW()-2,20))</f>
        <v/>
      </c>
      <c r="F7651" s="0" t="str">
        <f aca="false">IF($A7651="","",INDEX(CARTAO_COMPRAS!$G:$G,INT((ROW()-2)/20)+2))</f>
        <v/>
      </c>
      <c r="G7651" s="5" t="str">
        <f aca="false">IF($A7651="","",INDEX(CARTAO_COMPRAS!$I:$I,INT((ROW()-2)/20)+2))</f>
        <v/>
      </c>
      <c r="H7651" s="4" t="str">
        <f aca="false">IF($A7651="","",EDATE(INDEX(CARTAO_COMPRAS!$J:$J,INT((ROW()-2)/20)+2),MOD(ROW()-2,20)))</f>
        <v/>
      </c>
      <c r="I7651" s="4" t="str">
        <f aca="false">IF($H7651="","",$H7651-WEEKDAY($H7651,2)+1)</f>
        <v/>
      </c>
      <c r="J7651" s="4" t="str">
        <f aca="false">IF($I7651="","",$I7651+6)</f>
        <v/>
      </c>
      <c r="K7651" s="6" t="str">
        <f aca="false">IF($H7651="","",DATE(YEAR($H7651),MONTH($H7651),1))</f>
        <v/>
      </c>
      <c r="L7651" s="0" t="str">
        <f aca="false">IF($A7651="","",INDEX(CARTAO_COMPRAS!$K:$K,INT((ROW()-2)/20)+2))</f>
        <v/>
      </c>
      <c r="M7651" s="0" t="str">
        <f aca="false">IF($A7651="","","Compra no cartão")</f>
        <v/>
      </c>
    </row>
    <row r="7652" customFormat="false" ht="13.5" hidden="false" customHeight="false" outlineLevel="0" collapsed="false">
      <c r="A7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2" s="0" t="str">
        <f aca="false">IF($A7652="","",INDEX(CARTAO_COMPRAS!$C:$C,INT((ROW()-2)/20)+2))</f>
        <v/>
      </c>
      <c r="C7652" s="0" t="str">
        <f aca="false">IF($A7652="","",INDEX(CARTAO_COMPRAS!$D:$D,INT((ROW()-2)/20)+2))</f>
        <v/>
      </c>
      <c r="D7652" s="0" t="str">
        <f aca="false">IF($A7652="","",INDEX(CARTAO_COMPRAS!$E:$E,INT((ROW()-2)/20)+2))</f>
        <v/>
      </c>
      <c r="E7652" s="0" t="str">
        <f aca="false">IF($A7652="","",INDEX(CARTAO_COMPRAS!$H:$H,INT((ROW()-2)/20)+2)+MOD(ROW()-2,20))</f>
        <v/>
      </c>
      <c r="F7652" s="0" t="str">
        <f aca="false">IF($A7652="","",INDEX(CARTAO_COMPRAS!$G:$G,INT((ROW()-2)/20)+2))</f>
        <v/>
      </c>
      <c r="G7652" s="5" t="str">
        <f aca="false">IF($A7652="","",INDEX(CARTAO_COMPRAS!$I:$I,INT((ROW()-2)/20)+2))</f>
        <v/>
      </c>
      <c r="H7652" s="4" t="str">
        <f aca="false">IF($A7652="","",EDATE(INDEX(CARTAO_COMPRAS!$J:$J,INT((ROW()-2)/20)+2),MOD(ROW()-2,20)))</f>
        <v/>
      </c>
      <c r="I7652" s="4" t="str">
        <f aca="false">IF($H7652="","",$H7652-WEEKDAY($H7652,2)+1)</f>
        <v/>
      </c>
      <c r="J7652" s="4" t="str">
        <f aca="false">IF($I7652="","",$I7652+6)</f>
        <v/>
      </c>
      <c r="K7652" s="6" t="str">
        <f aca="false">IF($H7652="","",DATE(YEAR($H7652),MONTH($H7652),1))</f>
        <v/>
      </c>
      <c r="L7652" s="0" t="str">
        <f aca="false">IF($A7652="","",INDEX(CARTAO_COMPRAS!$K:$K,INT((ROW()-2)/20)+2))</f>
        <v/>
      </c>
      <c r="M7652" s="0" t="str">
        <f aca="false">IF($A7652="","","Compra no cartão")</f>
        <v/>
      </c>
    </row>
    <row r="7653" customFormat="false" ht="13.5" hidden="false" customHeight="false" outlineLevel="0" collapsed="false">
      <c r="A7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3" s="0" t="str">
        <f aca="false">IF($A7653="","",INDEX(CARTAO_COMPRAS!$C:$C,INT((ROW()-2)/20)+2))</f>
        <v/>
      </c>
      <c r="C7653" s="0" t="str">
        <f aca="false">IF($A7653="","",INDEX(CARTAO_COMPRAS!$D:$D,INT((ROW()-2)/20)+2))</f>
        <v/>
      </c>
      <c r="D7653" s="0" t="str">
        <f aca="false">IF($A7653="","",INDEX(CARTAO_COMPRAS!$E:$E,INT((ROW()-2)/20)+2))</f>
        <v/>
      </c>
      <c r="E7653" s="0" t="str">
        <f aca="false">IF($A7653="","",INDEX(CARTAO_COMPRAS!$H:$H,INT((ROW()-2)/20)+2)+MOD(ROW()-2,20))</f>
        <v/>
      </c>
      <c r="F7653" s="0" t="str">
        <f aca="false">IF($A7653="","",INDEX(CARTAO_COMPRAS!$G:$G,INT((ROW()-2)/20)+2))</f>
        <v/>
      </c>
      <c r="G7653" s="5" t="str">
        <f aca="false">IF($A7653="","",INDEX(CARTAO_COMPRAS!$I:$I,INT((ROW()-2)/20)+2))</f>
        <v/>
      </c>
      <c r="H7653" s="4" t="str">
        <f aca="false">IF($A7653="","",EDATE(INDEX(CARTAO_COMPRAS!$J:$J,INT((ROW()-2)/20)+2),MOD(ROW()-2,20)))</f>
        <v/>
      </c>
      <c r="I7653" s="4" t="str">
        <f aca="false">IF($H7653="","",$H7653-WEEKDAY($H7653,2)+1)</f>
        <v/>
      </c>
      <c r="J7653" s="4" t="str">
        <f aca="false">IF($I7653="","",$I7653+6)</f>
        <v/>
      </c>
      <c r="K7653" s="6" t="str">
        <f aca="false">IF($H7653="","",DATE(YEAR($H7653),MONTH($H7653),1))</f>
        <v/>
      </c>
      <c r="L7653" s="0" t="str">
        <f aca="false">IF($A7653="","",INDEX(CARTAO_COMPRAS!$K:$K,INT((ROW()-2)/20)+2))</f>
        <v/>
      </c>
      <c r="M7653" s="0" t="str">
        <f aca="false">IF($A7653="","","Compra no cartão")</f>
        <v/>
      </c>
    </row>
    <row r="7654" customFormat="false" ht="13.5" hidden="false" customHeight="false" outlineLevel="0" collapsed="false">
      <c r="A7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4" s="0" t="str">
        <f aca="false">IF($A7654="","",INDEX(CARTAO_COMPRAS!$C:$C,INT((ROW()-2)/20)+2))</f>
        <v/>
      </c>
      <c r="C7654" s="0" t="str">
        <f aca="false">IF($A7654="","",INDEX(CARTAO_COMPRAS!$D:$D,INT((ROW()-2)/20)+2))</f>
        <v/>
      </c>
      <c r="D7654" s="0" t="str">
        <f aca="false">IF($A7654="","",INDEX(CARTAO_COMPRAS!$E:$E,INT((ROW()-2)/20)+2))</f>
        <v/>
      </c>
      <c r="E7654" s="0" t="str">
        <f aca="false">IF($A7654="","",INDEX(CARTAO_COMPRAS!$H:$H,INT((ROW()-2)/20)+2)+MOD(ROW()-2,20))</f>
        <v/>
      </c>
      <c r="F7654" s="0" t="str">
        <f aca="false">IF($A7654="","",INDEX(CARTAO_COMPRAS!$G:$G,INT((ROW()-2)/20)+2))</f>
        <v/>
      </c>
      <c r="G7654" s="5" t="str">
        <f aca="false">IF($A7654="","",INDEX(CARTAO_COMPRAS!$I:$I,INT((ROW()-2)/20)+2))</f>
        <v/>
      </c>
      <c r="H7654" s="4" t="str">
        <f aca="false">IF($A7654="","",EDATE(INDEX(CARTAO_COMPRAS!$J:$J,INT((ROW()-2)/20)+2),MOD(ROW()-2,20)))</f>
        <v/>
      </c>
      <c r="I7654" s="4" t="str">
        <f aca="false">IF($H7654="","",$H7654-WEEKDAY($H7654,2)+1)</f>
        <v/>
      </c>
      <c r="J7654" s="4" t="str">
        <f aca="false">IF($I7654="","",$I7654+6)</f>
        <v/>
      </c>
      <c r="K7654" s="6" t="str">
        <f aca="false">IF($H7654="","",DATE(YEAR($H7654),MONTH($H7654),1))</f>
        <v/>
      </c>
      <c r="L7654" s="0" t="str">
        <f aca="false">IF($A7654="","",INDEX(CARTAO_COMPRAS!$K:$K,INT((ROW()-2)/20)+2))</f>
        <v/>
      </c>
      <c r="M7654" s="0" t="str">
        <f aca="false">IF($A7654="","","Compra no cartão")</f>
        <v/>
      </c>
    </row>
    <row r="7655" customFormat="false" ht="13.5" hidden="false" customHeight="false" outlineLevel="0" collapsed="false">
      <c r="A7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5" s="0" t="str">
        <f aca="false">IF($A7655="","",INDEX(CARTAO_COMPRAS!$C:$C,INT((ROW()-2)/20)+2))</f>
        <v/>
      </c>
      <c r="C7655" s="0" t="str">
        <f aca="false">IF($A7655="","",INDEX(CARTAO_COMPRAS!$D:$D,INT((ROW()-2)/20)+2))</f>
        <v/>
      </c>
      <c r="D7655" s="0" t="str">
        <f aca="false">IF($A7655="","",INDEX(CARTAO_COMPRAS!$E:$E,INT((ROW()-2)/20)+2))</f>
        <v/>
      </c>
      <c r="E7655" s="0" t="str">
        <f aca="false">IF($A7655="","",INDEX(CARTAO_COMPRAS!$H:$H,INT((ROW()-2)/20)+2)+MOD(ROW()-2,20))</f>
        <v/>
      </c>
      <c r="F7655" s="0" t="str">
        <f aca="false">IF($A7655="","",INDEX(CARTAO_COMPRAS!$G:$G,INT((ROW()-2)/20)+2))</f>
        <v/>
      </c>
      <c r="G7655" s="5" t="str">
        <f aca="false">IF($A7655="","",INDEX(CARTAO_COMPRAS!$I:$I,INT((ROW()-2)/20)+2))</f>
        <v/>
      </c>
      <c r="H7655" s="4" t="str">
        <f aca="false">IF($A7655="","",EDATE(INDEX(CARTAO_COMPRAS!$J:$J,INT((ROW()-2)/20)+2),MOD(ROW()-2,20)))</f>
        <v/>
      </c>
      <c r="I7655" s="4" t="str">
        <f aca="false">IF($H7655="","",$H7655-WEEKDAY($H7655,2)+1)</f>
        <v/>
      </c>
      <c r="J7655" s="4" t="str">
        <f aca="false">IF($I7655="","",$I7655+6)</f>
        <v/>
      </c>
      <c r="K7655" s="6" t="str">
        <f aca="false">IF($H7655="","",DATE(YEAR($H7655),MONTH($H7655),1))</f>
        <v/>
      </c>
      <c r="L7655" s="0" t="str">
        <f aca="false">IF($A7655="","",INDEX(CARTAO_COMPRAS!$K:$K,INT((ROW()-2)/20)+2))</f>
        <v/>
      </c>
      <c r="M7655" s="0" t="str">
        <f aca="false">IF($A7655="","","Compra no cartão")</f>
        <v/>
      </c>
    </row>
    <row r="7656" customFormat="false" ht="13.5" hidden="false" customHeight="false" outlineLevel="0" collapsed="false">
      <c r="A7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6" s="0" t="str">
        <f aca="false">IF($A7656="","",INDEX(CARTAO_COMPRAS!$C:$C,INT((ROW()-2)/20)+2))</f>
        <v/>
      </c>
      <c r="C7656" s="0" t="str">
        <f aca="false">IF($A7656="","",INDEX(CARTAO_COMPRAS!$D:$D,INT((ROW()-2)/20)+2))</f>
        <v/>
      </c>
      <c r="D7656" s="0" t="str">
        <f aca="false">IF($A7656="","",INDEX(CARTAO_COMPRAS!$E:$E,INT((ROW()-2)/20)+2))</f>
        <v/>
      </c>
      <c r="E7656" s="0" t="str">
        <f aca="false">IF($A7656="","",INDEX(CARTAO_COMPRAS!$H:$H,INT((ROW()-2)/20)+2)+MOD(ROW()-2,20))</f>
        <v/>
      </c>
      <c r="F7656" s="0" t="str">
        <f aca="false">IF($A7656="","",INDEX(CARTAO_COMPRAS!$G:$G,INT((ROW()-2)/20)+2))</f>
        <v/>
      </c>
      <c r="G7656" s="5" t="str">
        <f aca="false">IF($A7656="","",INDEX(CARTAO_COMPRAS!$I:$I,INT((ROW()-2)/20)+2))</f>
        <v/>
      </c>
      <c r="H7656" s="4" t="str">
        <f aca="false">IF($A7656="","",EDATE(INDEX(CARTAO_COMPRAS!$J:$J,INT((ROW()-2)/20)+2),MOD(ROW()-2,20)))</f>
        <v/>
      </c>
      <c r="I7656" s="4" t="str">
        <f aca="false">IF($H7656="","",$H7656-WEEKDAY($H7656,2)+1)</f>
        <v/>
      </c>
      <c r="J7656" s="4" t="str">
        <f aca="false">IF($I7656="","",$I7656+6)</f>
        <v/>
      </c>
      <c r="K7656" s="6" t="str">
        <f aca="false">IF($H7656="","",DATE(YEAR($H7656),MONTH($H7656),1))</f>
        <v/>
      </c>
      <c r="L7656" s="0" t="str">
        <f aca="false">IF($A7656="","",INDEX(CARTAO_COMPRAS!$K:$K,INT((ROW()-2)/20)+2))</f>
        <v/>
      </c>
      <c r="M7656" s="0" t="str">
        <f aca="false">IF($A7656="","","Compra no cartão")</f>
        <v/>
      </c>
    </row>
    <row r="7657" customFormat="false" ht="13.5" hidden="false" customHeight="false" outlineLevel="0" collapsed="false">
      <c r="A7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7" s="0" t="str">
        <f aca="false">IF($A7657="","",INDEX(CARTAO_COMPRAS!$C:$C,INT((ROW()-2)/20)+2))</f>
        <v/>
      </c>
      <c r="C7657" s="0" t="str">
        <f aca="false">IF($A7657="","",INDEX(CARTAO_COMPRAS!$D:$D,INT((ROW()-2)/20)+2))</f>
        <v/>
      </c>
      <c r="D7657" s="0" t="str">
        <f aca="false">IF($A7657="","",INDEX(CARTAO_COMPRAS!$E:$E,INT((ROW()-2)/20)+2))</f>
        <v/>
      </c>
      <c r="E7657" s="0" t="str">
        <f aca="false">IF($A7657="","",INDEX(CARTAO_COMPRAS!$H:$H,INT((ROW()-2)/20)+2)+MOD(ROW()-2,20))</f>
        <v/>
      </c>
      <c r="F7657" s="0" t="str">
        <f aca="false">IF($A7657="","",INDEX(CARTAO_COMPRAS!$G:$G,INT((ROW()-2)/20)+2))</f>
        <v/>
      </c>
      <c r="G7657" s="5" t="str">
        <f aca="false">IF($A7657="","",INDEX(CARTAO_COMPRAS!$I:$I,INT((ROW()-2)/20)+2))</f>
        <v/>
      </c>
      <c r="H7657" s="4" t="str">
        <f aca="false">IF($A7657="","",EDATE(INDEX(CARTAO_COMPRAS!$J:$J,INT((ROW()-2)/20)+2),MOD(ROW()-2,20)))</f>
        <v/>
      </c>
      <c r="I7657" s="4" t="str">
        <f aca="false">IF($H7657="","",$H7657-WEEKDAY($H7657,2)+1)</f>
        <v/>
      </c>
      <c r="J7657" s="4" t="str">
        <f aca="false">IF($I7657="","",$I7657+6)</f>
        <v/>
      </c>
      <c r="K7657" s="6" t="str">
        <f aca="false">IF($H7657="","",DATE(YEAR($H7657),MONTH($H7657),1))</f>
        <v/>
      </c>
      <c r="L7657" s="0" t="str">
        <f aca="false">IF($A7657="","",INDEX(CARTAO_COMPRAS!$K:$K,INT((ROW()-2)/20)+2))</f>
        <v/>
      </c>
      <c r="M7657" s="0" t="str">
        <f aca="false">IF($A7657="","","Compra no cartão")</f>
        <v/>
      </c>
    </row>
    <row r="7658" customFormat="false" ht="13.5" hidden="false" customHeight="false" outlineLevel="0" collapsed="false">
      <c r="A7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8" s="0" t="str">
        <f aca="false">IF($A7658="","",INDEX(CARTAO_COMPRAS!$C:$C,INT((ROW()-2)/20)+2))</f>
        <v/>
      </c>
      <c r="C7658" s="0" t="str">
        <f aca="false">IF($A7658="","",INDEX(CARTAO_COMPRAS!$D:$D,INT((ROW()-2)/20)+2))</f>
        <v/>
      </c>
      <c r="D7658" s="0" t="str">
        <f aca="false">IF($A7658="","",INDEX(CARTAO_COMPRAS!$E:$E,INT((ROW()-2)/20)+2))</f>
        <v/>
      </c>
      <c r="E7658" s="0" t="str">
        <f aca="false">IF($A7658="","",INDEX(CARTAO_COMPRAS!$H:$H,INT((ROW()-2)/20)+2)+MOD(ROW()-2,20))</f>
        <v/>
      </c>
      <c r="F7658" s="0" t="str">
        <f aca="false">IF($A7658="","",INDEX(CARTAO_COMPRAS!$G:$G,INT((ROW()-2)/20)+2))</f>
        <v/>
      </c>
      <c r="G7658" s="5" t="str">
        <f aca="false">IF($A7658="","",INDEX(CARTAO_COMPRAS!$I:$I,INT((ROW()-2)/20)+2))</f>
        <v/>
      </c>
      <c r="H7658" s="4" t="str">
        <f aca="false">IF($A7658="","",EDATE(INDEX(CARTAO_COMPRAS!$J:$J,INT((ROW()-2)/20)+2),MOD(ROW()-2,20)))</f>
        <v/>
      </c>
      <c r="I7658" s="4" t="str">
        <f aca="false">IF($H7658="","",$H7658-WEEKDAY($H7658,2)+1)</f>
        <v/>
      </c>
      <c r="J7658" s="4" t="str">
        <f aca="false">IF($I7658="","",$I7658+6)</f>
        <v/>
      </c>
      <c r="K7658" s="6" t="str">
        <f aca="false">IF($H7658="","",DATE(YEAR($H7658),MONTH($H7658),1))</f>
        <v/>
      </c>
      <c r="L7658" s="0" t="str">
        <f aca="false">IF($A7658="","",INDEX(CARTAO_COMPRAS!$K:$K,INT((ROW()-2)/20)+2))</f>
        <v/>
      </c>
      <c r="M7658" s="0" t="str">
        <f aca="false">IF($A7658="","","Compra no cartão")</f>
        <v/>
      </c>
    </row>
    <row r="7659" customFormat="false" ht="13.5" hidden="false" customHeight="false" outlineLevel="0" collapsed="false">
      <c r="A7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59" s="0" t="str">
        <f aca="false">IF($A7659="","",INDEX(CARTAO_COMPRAS!$C:$C,INT((ROW()-2)/20)+2))</f>
        <v/>
      </c>
      <c r="C7659" s="0" t="str">
        <f aca="false">IF($A7659="","",INDEX(CARTAO_COMPRAS!$D:$D,INT((ROW()-2)/20)+2))</f>
        <v/>
      </c>
      <c r="D7659" s="0" t="str">
        <f aca="false">IF($A7659="","",INDEX(CARTAO_COMPRAS!$E:$E,INT((ROW()-2)/20)+2))</f>
        <v/>
      </c>
      <c r="E7659" s="0" t="str">
        <f aca="false">IF($A7659="","",INDEX(CARTAO_COMPRAS!$H:$H,INT((ROW()-2)/20)+2)+MOD(ROW()-2,20))</f>
        <v/>
      </c>
      <c r="F7659" s="0" t="str">
        <f aca="false">IF($A7659="","",INDEX(CARTAO_COMPRAS!$G:$G,INT((ROW()-2)/20)+2))</f>
        <v/>
      </c>
      <c r="G7659" s="5" t="str">
        <f aca="false">IF($A7659="","",INDEX(CARTAO_COMPRAS!$I:$I,INT((ROW()-2)/20)+2))</f>
        <v/>
      </c>
      <c r="H7659" s="4" t="str">
        <f aca="false">IF($A7659="","",EDATE(INDEX(CARTAO_COMPRAS!$J:$J,INT((ROW()-2)/20)+2),MOD(ROW()-2,20)))</f>
        <v/>
      </c>
      <c r="I7659" s="4" t="str">
        <f aca="false">IF($H7659="","",$H7659-WEEKDAY($H7659,2)+1)</f>
        <v/>
      </c>
      <c r="J7659" s="4" t="str">
        <f aca="false">IF($I7659="","",$I7659+6)</f>
        <v/>
      </c>
      <c r="K7659" s="6" t="str">
        <f aca="false">IF($H7659="","",DATE(YEAR($H7659),MONTH($H7659),1))</f>
        <v/>
      </c>
      <c r="L7659" s="0" t="str">
        <f aca="false">IF($A7659="","",INDEX(CARTAO_COMPRAS!$K:$K,INT((ROW()-2)/20)+2))</f>
        <v/>
      </c>
      <c r="M7659" s="0" t="str">
        <f aca="false">IF($A7659="","","Compra no cartão")</f>
        <v/>
      </c>
    </row>
    <row r="7660" customFormat="false" ht="13.5" hidden="false" customHeight="false" outlineLevel="0" collapsed="false">
      <c r="A7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0" s="0" t="str">
        <f aca="false">IF($A7660="","",INDEX(CARTAO_COMPRAS!$C:$C,INT((ROW()-2)/20)+2))</f>
        <v/>
      </c>
      <c r="C7660" s="0" t="str">
        <f aca="false">IF($A7660="","",INDEX(CARTAO_COMPRAS!$D:$D,INT((ROW()-2)/20)+2))</f>
        <v/>
      </c>
      <c r="D7660" s="0" t="str">
        <f aca="false">IF($A7660="","",INDEX(CARTAO_COMPRAS!$E:$E,INT((ROW()-2)/20)+2))</f>
        <v/>
      </c>
      <c r="E7660" s="0" t="str">
        <f aca="false">IF($A7660="","",INDEX(CARTAO_COMPRAS!$H:$H,INT((ROW()-2)/20)+2)+MOD(ROW()-2,20))</f>
        <v/>
      </c>
      <c r="F7660" s="0" t="str">
        <f aca="false">IF($A7660="","",INDEX(CARTAO_COMPRAS!$G:$G,INT((ROW()-2)/20)+2))</f>
        <v/>
      </c>
      <c r="G7660" s="5" t="str">
        <f aca="false">IF($A7660="","",INDEX(CARTAO_COMPRAS!$I:$I,INT((ROW()-2)/20)+2))</f>
        <v/>
      </c>
      <c r="H7660" s="4" t="str">
        <f aca="false">IF($A7660="","",EDATE(INDEX(CARTAO_COMPRAS!$J:$J,INT((ROW()-2)/20)+2),MOD(ROW()-2,20)))</f>
        <v/>
      </c>
      <c r="I7660" s="4" t="str">
        <f aca="false">IF($H7660="","",$H7660-WEEKDAY($H7660,2)+1)</f>
        <v/>
      </c>
      <c r="J7660" s="4" t="str">
        <f aca="false">IF($I7660="","",$I7660+6)</f>
        <v/>
      </c>
      <c r="K7660" s="6" t="str">
        <f aca="false">IF($H7660="","",DATE(YEAR($H7660),MONTH($H7660),1))</f>
        <v/>
      </c>
      <c r="L7660" s="0" t="str">
        <f aca="false">IF($A7660="","",INDEX(CARTAO_COMPRAS!$K:$K,INT((ROW()-2)/20)+2))</f>
        <v/>
      </c>
      <c r="M7660" s="0" t="str">
        <f aca="false">IF($A7660="","","Compra no cartão")</f>
        <v/>
      </c>
    </row>
    <row r="7661" customFormat="false" ht="13.5" hidden="false" customHeight="false" outlineLevel="0" collapsed="false">
      <c r="A7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1" s="0" t="str">
        <f aca="false">IF($A7661="","",INDEX(CARTAO_COMPRAS!$C:$C,INT((ROW()-2)/20)+2))</f>
        <v/>
      </c>
      <c r="C7661" s="0" t="str">
        <f aca="false">IF($A7661="","",INDEX(CARTAO_COMPRAS!$D:$D,INT((ROW()-2)/20)+2))</f>
        <v/>
      </c>
      <c r="D7661" s="0" t="str">
        <f aca="false">IF($A7661="","",INDEX(CARTAO_COMPRAS!$E:$E,INT((ROW()-2)/20)+2))</f>
        <v/>
      </c>
      <c r="E7661" s="0" t="str">
        <f aca="false">IF($A7661="","",INDEX(CARTAO_COMPRAS!$H:$H,INT((ROW()-2)/20)+2)+MOD(ROW()-2,20))</f>
        <v/>
      </c>
      <c r="F7661" s="0" t="str">
        <f aca="false">IF($A7661="","",INDEX(CARTAO_COMPRAS!$G:$G,INT((ROW()-2)/20)+2))</f>
        <v/>
      </c>
      <c r="G7661" s="5" t="str">
        <f aca="false">IF($A7661="","",INDEX(CARTAO_COMPRAS!$I:$I,INT((ROW()-2)/20)+2))</f>
        <v/>
      </c>
      <c r="H7661" s="4" t="str">
        <f aca="false">IF($A7661="","",EDATE(INDEX(CARTAO_COMPRAS!$J:$J,INT((ROW()-2)/20)+2),MOD(ROW()-2,20)))</f>
        <v/>
      </c>
      <c r="I7661" s="4" t="str">
        <f aca="false">IF($H7661="","",$H7661-WEEKDAY($H7661,2)+1)</f>
        <v/>
      </c>
      <c r="J7661" s="4" t="str">
        <f aca="false">IF($I7661="","",$I7661+6)</f>
        <v/>
      </c>
      <c r="K7661" s="6" t="str">
        <f aca="false">IF($H7661="","",DATE(YEAR($H7661),MONTH($H7661),1))</f>
        <v/>
      </c>
      <c r="L7661" s="0" t="str">
        <f aca="false">IF($A7661="","",INDEX(CARTAO_COMPRAS!$K:$K,INT((ROW()-2)/20)+2))</f>
        <v/>
      </c>
      <c r="M7661" s="0" t="str">
        <f aca="false">IF($A7661="","","Compra no cartão")</f>
        <v/>
      </c>
    </row>
    <row r="7662" customFormat="false" ht="13.5" hidden="false" customHeight="false" outlineLevel="0" collapsed="false">
      <c r="A76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2" s="0" t="str">
        <f aca="false">IF($A7662="","",INDEX(CARTAO_COMPRAS!$C:$C,INT((ROW()-2)/20)+2))</f>
        <v/>
      </c>
      <c r="C7662" s="0" t="str">
        <f aca="false">IF($A7662="","",INDEX(CARTAO_COMPRAS!$D:$D,INT((ROW()-2)/20)+2))</f>
        <v/>
      </c>
      <c r="D7662" s="0" t="str">
        <f aca="false">IF($A7662="","",INDEX(CARTAO_COMPRAS!$E:$E,INT((ROW()-2)/20)+2))</f>
        <v/>
      </c>
      <c r="E7662" s="0" t="str">
        <f aca="false">IF($A7662="","",INDEX(CARTAO_COMPRAS!$H:$H,INT((ROW()-2)/20)+2)+MOD(ROW()-2,20))</f>
        <v/>
      </c>
      <c r="F7662" s="0" t="str">
        <f aca="false">IF($A7662="","",INDEX(CARTAO_COMPRAS!$G:$G,INT((ROW()-2)/20)+2))</f>
        <v/>
      </c>
      <c r="G7662" s="5" t="str">
        <f aca="false">IF($A7662="","",INDEX(CARTAO_COMPRAS!$I:$I,INT((ROW()-2)/20)+2))</f>
        <v/>
      </c>
      <c r="H7662" s="4" t="str">
        <f aca="false">IF($A7662="","",EDATE(INDEX(CARTAO_COMPRAS!$J:$J,INT((ROW()-2)/20)+2),MOD(ROW()-2,20)))</f>
        <v/>
      </c>
      <c r="I7662" s="4" t="str">
        <f aca="false">IF($H7662="","",$H7662-WEEKDAY($H7662,2)+1)</f>
        <v/>
      </c>
      <c r="J7662" s="4" t="str">
        <f aca="false">IF($I7662="","",$I7662+6)</f>
        <v/>
      </c>
      <c r="K7662" s="6" t="str">
        <f aca="false">IF($H7662="","",DATE(YEAR($H7662),MONTH($H7662),1))</f>
        <v/>
      </c>
      <c r="L7662" s="0" t="str">
        <f aca="false">IF($A7662="","",INDEX(CARTAO_COMPRAS!$K:$K,INT((ROW()-2)/20)+2))</f>
        <v/>
      </c>
      <c r="M7662" s="0" t="str">
        <f aca="false">IF($A7662="","","Compra no cartão")</f>
        <v/>
      </c>
    </row>
    <row r="7663" customFormat="false" ht="13.5" hidden="false" customHeight="false" outlineLevel="0" collapsed="false">
      <c r="A76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3" s="0" t="str">
        <f aca="false">IF($A7663="","",INDEX(CARTAO_COMPRAS!$C:$C,INT((ROW()-2)/20)+2))</f>
        <v/>
      </c>
      <c r="C7663" s="0" t="str">
        <f aca="false">IF($A7663="","",INDEX(CARTAO_COMPRAS!$D:$D,INT((ROW()-2)/20)+2))</f>
        <v/>
      </c>
      <c r="D7663" s="0" t="str">
        <f aca="false">IF($A7663="","",INDEX(CARTAO_COMPRAS!$E:$E,INT((ROW()-2)/20)+2))</f>
        <v/>
      </c>
      <c r="E7663" s="0" t="str">
        <f aca="false">IF($A7663="","",INDEX(CARTAO_COMPRAS!$H:$H,INT((ROW()-2)/20)+2)+MOD(ROW()-2,20))</f>
        <v/>
      </c>
      <c r="F7663" s="0" t="str">
        <f aca="false">IF($A7663="","",INDEX(CARTAO_COMPRAS!$G:$G,INT((ROW()-2)/20)+2))</f>
        <v/>
      </c>
      <c r="G7663" s="5" t="str">
        <f aca="false">IF($A7663="","",INDEX(CARTAO_COMPRAS!$I:$I,INT((ROW()-2)/20)+2))</f>
        <v/>
      </c>
      <c r="H7663" s="4" t="str">
        <f aca="false">IF($A7663="","",EDATE(INDEX(CARTAO_COMPRAS!$J:$J,INT((ROW()-2)/20)+2),MOD(ROW()-2,20)))</f>
        <v/>
      </c>
      <c r="I7663" s="4" t="str">
        <f aca="false">IF($H7663="","",$H7663-WEEKDAY($H7663,2)+1)</f>
        <v/>
      </c>
      <c r="J7663" s="4" t="str">
        <f aca="false">IF($I7663="","",$I7663+6)</f>
        <v/>
      </c>
      <c r="K7663" s="6" t="str">
        <f aca="false">IF($H7663="","",DATE(YEAR($H7663),MONTH($H7663),1))</f>
        <v/>
      </c>
      <c r="L7663" s="0" t="str">
        <f aca="false">IF($A7663="","",INDEX(CARTAO_COMPRAS!$K:$K,INT((ROW()-2)/20)+2))</f>
        <v/>
      </c>
      <c r="M7663" s="0" t="str">
        <f aca="false">IF($A7663="","","Compra no cartão")</f>
        <v/>
      </c>
    </row>
    <row r="7664" customFormat="false" ht="13.5" hidden="false" customHeight="false" outlineLevel="0" collapsed="false">
      <c r="A7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4" s="0" t="str">
        <f aca="false">IF($A7664="","",INDEX(CARTAO_COMPRAS!$C:$C,INT((ROW()-2)/20)+2))</f>
        <v/>
      </c>
      <c r="C7664" s="0" t="str">
        <f aca="false">IF($A7664="","",INDEX(CARTAO_COMPRAS!$D:$D,INT((ROW()-2)/20)+2))</f>
        <v/>
      </c>
      <c r="D7664" s="0" t="str">
        <f aca="false">IF($A7664="","",INDEX(CARTAO_COMPRAS!$E:$E,INT((ROW()-2)/20)+2))</f>
        <v/>
      </c>
      <c r="E7664" s="0" t="str">
        <f aca="false">IF($A7664="","",INDEX(CARTAO_COMPRAS!$H:$H,INT((ROW()-2)/20)+2)+MOD(ROW()-2,20))</f>
        <v/>
      </c>
      <c r="F7664" s="0" t="str">
        <f aca="false">IF($A7664="","",INDEX(CARTAO_COMPRAS!$G:$G,INT((ROW()-2)/20)+2))</f>
        <v/>
      </c>
      <c r="G7664" s="5" t="str">
        <f aca="false">IF($A7664="","",INDEX(CARTAO_COMPRAS!$I:$I,INT((ROW()-2)/20)+2))</f>
        <v/>
      </c>
      <c r="H7664" s="4" t="str">
        <f aca="false">IF($A7664="","",EDATE(INDEX(CARTAO_COMPRAS!$J:$J,INT((ROW()-2)/20)+2),MOD(ROW()-2,20)))</f>
        <v/>
      </c>
      <c r="I7664" s="4" t="str">
        <f aca="false">IF($H7664="","",$H7664-WEEKDAY($H7664,2)+1)</f>
        <v/>
      </c>
      <c r="J7664" s="4" t="str">
        <f aca="false">IF($I7664="","",$I7664+6)</f>
        <v/>
      </c>
      <c r="K7664" s="6" t="str">
        <f aca="false">IF($H7664="","",DATE(YEAR($H7664),MONTH($H7664),1))</f>
        <v/>
      </c>
      <c r="L7664" s="0" t="str">
        <f aca="false">IF($A7664="","",INDEX(CARTAO_COMPRAS!$K:$K,INT((ROW()-2)/20)+2))</f>
        <v/>
      </c>
      <c r="M7664" s="0" t="str">
        <f aca="false">IF($A7664="","","Compra no cartão")</f>
        <v/>
      </c>
    </row>
    <row r="7665" customFormat="false" ht="13.5" hidden="false" customHeight="false" outlineLevel="0" collapsed="false">
      <c r="A7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5" s="0" t="str">
        <f aca="false">IF($A7665="","",INDEX(CARTAO_COMPRAS!$C:$C,INT((ROW()-2)/20)+2))</f>
        <v/>
      </c>
      <c r="C7665" s="0" t="str">
        <f aca="false">IF($A7665="","",INDEX(CARTAO_COMPRAS!$D:$D,INT((ROW()-2)/20)+2))</f>
        <v/>
      </c>
      <c r="D7665" s="0" t="str">
        <f aca="false">IF($A7665="","",INDEX(CARTAO_COMPRAS!$E:$E,INT((ROW()-2)/20)+2))</f>
        <v/>
      </c>
      <c r="E7665" s="0" t="str">
        <f aca="false">IF($A7665="","",INDEX(CARTAO_COMPRAS!$H:$H,INT((ROW()-2)/20)+2)+MOD(ROW()-2,20))</f>
        <v/>
      </c>
      <c r="F7665" s="0" t="str">
        <f aca="false">IF($A7665="","",INDEX(CARTAO_COMPRAS!$G:$G,INT((ROW()-2)/20)+2))</f>
        <v/>
      </c>
      <c r="G7665" s="5" t="str">
        <f aca="false">IF($A7665="","",INDEX(CARTAO_COMPRAS!$I:$I,INT((ROW()-2)/20)+2))</f>
        <v/>
      </c>
      <c r="H7665" s="4" t="str">
        <f aca="false">IF($A7665="","",EDATE(INDEX(CARTAO_COMPRAS!$J:$J,INT((ROW()-2)/20)+2),MOD(ROW()-2,20)))</f>
        <v/>
      </c>
      <c r="I7665" s="4" t="str">
        <f aca="false">IF($H7665="","",$H7665-WEEKDAY($H7665,2)+1)</f>
        <v/>
      </c>
      <c r="J7665" s="4" t="str">
        <f aca="false">IF($I7665="","",$I7665+6)</f>
        <v/>
      </c>
      <c r="K7665" s="6" t="str">
        <f aca="false">IF($H7665="","",DATE(YEAR($H7665),MONTH($H7665),1))</f>
        <v/>
      </c>
      <c r="L7665" s="0" t="str">
        <f aca="false">IF($A7665="","",INDEX(CARTAO_COMPRAS!$K:$K,INT((ROW()-2)/20)+2))</f>
        <v/>
      </c>
      <c r="M7665" s="0" t="str">
        <f aca="false">IF($A7665="","","Compra no cartão")</f>
        <v/>
      </c>
    </row>
    <row r="7666" customFormat="false" ht="13.5" hidden="false" customHeight="false" outlineLevel="0" collapsed="false">
      <c r="A7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6" s="0" t="str">
        <f aca="false">IF($A7666="","",INDEX(CARTAO_COMPRAS!$C:$C,INT((ROW()-2)/20)+2))</f>
        <v/>
      </c>
      <c r="C7666" s="0" t="str">
        <f aca="false">IF($A7666="","",INDEX(CARTAO_COMPRAS!$D:$D,INT((ROW()-2)/20)+2))</f>
        <v/>
      </c>
      <c r="D7666" s="0" t="str">
        <f aca="false">IF($A7666="","",INDEX(CARTAO_COMPRAS!$E:$E,INT((ROW()-2)/20)+2))</f>
        <v/>
      </c>
      <c r="E7666" s="0" t="str">
        <f aca="false">IF($A7666="","",INDEX(CARTAO_COMPRAS!$H:$H,INT((ROW()-2)/20)+2)+MOD(ROW()-2,20))</f>
        <v/>
      </c>
      <c r="F7666" s="0" t="str">
        <f aca="false">IF($A7666="","",INDEX(CARTAO_COMPRAS!$G:$G,INT((ROW()-2)/20)+2))</f>
        <v/>
      </c>
      <c r="G7666" s="5" t="str">
        <f aca="false">IF($A7666="","",INDEX(CARTAO_COMPRAS!$I:$I,INT((ROW()-2)/20)+2))</f>
        <v/>
      </c>
      <c r="H7666" s="4" t="str">
        <f aca="false">IF($A7666="","",EDATE(INDEX(CARTAO_COMPRAS!$J:$J,INT((ROW()-2)/20)+2),MOD(ROW()-2,20)))</f>
        <v/>
      </c>
      <c r="I7666" s="4" t="str">
        <f aca="false">IF($H7666="","",$H7666-WEEKDAY($H7666,2)+1)</f>
        <v/>
      </c>
      <c r="J7666" s="4" t="str">
        <f aca="false">IF($I7666="","",$I7666+6)</f>
        <v/>
      </c>
      <c r="K7666" s="6" t="str">
        <f aca="false">IF($H7666="","",DATE(YEAR($H7666),MONTH($H7666),1))</f>
        <v/>
      </c>
      <c r="L7666" s="0" t="str">
        <f aca="false">IF($A7666="","",INDEX(CARTAO_COMPRAS!$K:$K,INT((ROW()-2)/20)+2))</f>
        <v/>
      </c>
      <c r="M7666" s="0" t="str">
        <f aca="false">IF($A7666="","","Compra no cartão")</f>
        <v/>
      </c>
    </row>
    <row r="7667" customFormat="false" ht="13.5" hidden="false" customHeight="false" outlineLevel="0" collapsed="false">
      <c r="A7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7" s="0" t="str">
        <f aca="false">IF($A7667="","",INDEX(CARTAO_COMPRAS!$C:$C,INT((ROW()-2)/20)+2))</f>
        <v/>
      </c>
      <c r="C7667" s="0" t="str">
        <f aca="false">IF($A7667="","",INDEX(CARTAO_COMPRAS!$D:$D,INT((ROW()-2)/20)+2))</f>
        <v/>
      </c>
      <c r="D7667" s="0" t="str">
        <f aca="false">IF($A7667="","",INDEX(CARTAO_COMPRAS!$E:$E,INT((ROW()-2)/20)+2))</f>
        <v/>
      </c>
      <c r="E7667" s="0" t="str">
        <f aca="false">IF($A7667="","",INDEX(CARTAO_COMPRAS!$H:$H,INT((ROW()-2)/20)+2)+MOD(ROW()-2,20))</f>
        <v/>
      </c>
      <c r="F7667" s="0" t="str">
        <f aca="false">IF($A7667="","",INDEX(CARTAO_COMPRAS!$G:$G,INT((ROW()-2)/20)+2))</f>
        <v/>
      </c>
      <c r="G7667" s="5" t="str">
        <f aca="false">IF($A7667="","",INDEX(CARTAO_COMPRAS!$I:$I,INT((ROW()-2)/20)+2))</f>
        <v/>
      </c>
      <c r="H7667" s="4" t="str">
        <f aca="false">IF($A7667="","",EDATE(INDEX(CARTAO_COMPRAS!$J:$J,INT((ROW()-2)/20)+2),MOD(ROW()-2,20)))</f>
        <v/>
      </c>
      <c r="I7667" s="4" t="str">
        <f aca="false">IF($H7667="","",$H7667-WEEKDAY($H7667,2)+1)</f>
        <v/>
      </c>
      <c r="J7667" s="4" t="str">
        <f aca="false">IF($I7667="","",$I7667+6)</f>
        <v/>
      </c>
      <c r="K7667" s="6" t="str">
        <f aca="false">IF($H7667="","",DATE(YEAR($H7667),MONTH($H7667),1))</f>
        <v/>
      </c>
      <c r="L7667" s="0" t="str">
        <f aca="false">IF($A7667="","",INDEX(CARTAO_COMPRAS!$K:$K,INT((ROW()-2)/20)+2))</f>
        <v/>
      </c>
      <c r="M7667" s="0" t="str">
        <f aca="false">IF($A7667="","","Compra no cartão")</f>
        <v/>
      </c>
    </row>
    <row r="7668" customFormat="false" ht="13.5" hidden="false" customHeight="false" outlineLevel="0" collapsed="false">
      <c r="A7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8" s="0" t="str">
        <f aca="false">IF($A7668="","",INDEX(CARTAO_COMPRAS!$C:$C,INT((ROW()-2)/20)+2))</f>
        <v/>
      </c>
      <c r="C7668" s="0" t="str">
        <f aca="false">IF($A7668="","",INDEX(CARTAO_COMPRAS!$D:$D,INT((ROW()-2)/20)+2))</f>
        <v/>
      </c>
      <c r="D7668" s="0" t="str">
        <f aca="false">IF($A7668="","",INDEX(CARTAO_COMPRAS!$E:$E,INT((ROW()-2)/20)+2))</f>
        <v/>
      </c>
      <c r="E7668" s="0" t="str">
        <f aca="false">IF($A7668="","",INDEX(CARTAO_COMPRAS!$H:$H,INT((ROW()-2)/20)+2)+MOD(ROW()-2,20))</f>
        <v/>
      </c>
      <c r="F7668" s="0" t="str">
        <f aca="false">IF($A7668="","",INDEX(CARTAO_COMPRAS!$G:$G,INT((ROW()-2)/20)+2))</f>
        <v/>
      </c>
      <c r="G7668" s="5" t="str">
        <f aca="false">IF($A7668="","",INDEX(CARTAO_COMPRAS!$I:$I,INT((ROW()-2)/20)+2))</f>
        <v/>
      </c>
      <c r="H7668" s="4" t="str">
        <f aca="false">IF($A7668="","",EDATE(INDEX(CARTAO_COMPRAS!$J:$J,INT((ROW()-2)/20)+2),MOD(ROW()-2,20)))</f>
        <v/>
      </c>
      <c r="I7668" s="4" t="str">
        <f aca="false">IF($H7668="","",$H7668-WEEKDAY($H7668,2)+1)</f>
        <v/>
      </c>
      <c r="J7668" s="4" t="str">
        <f aca="false">IF($I7668="","",$I7668+6)</f>
        <v/>
      </c>
      <c r="K7668" s="6" t="str">
        <f aca="false">IF($H7668="","",DATE(YEAR($H7668),MONTH($H7668),1))</f>
        <v/>
      </c>
      <c r="L7668" s="0" t="str">
        <f aca="false">IF($A7668="","",INDEX(CARTAO_COMPRAS!$K:$K,INT((ROW()-2)/20)+2))</f>
        <v/>
      </c>
      <c r="M7668" s="0" t="str">
        <f aca="false">IF($A7668="","","Compra no cartão")</f>
        <v/>
      </c>
    </row>
    <row r="7669" customFormat="false" ht="13.5" hidden="false" customHeight="false" outlineLevel="0" collapsed="false">
      <c r="A7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69" s="0" t="str">
        <f aca="false">IF($A7669="","",INDEX(CARTAO_COMPRAS!$C:$C,INT((ROW()-2)/20)+2))</f>
        <v/>
      </c>
      <c r="C7669" s="0" t="str">
        <f aca="false">IF($A7669="","",INDEX(CARTAO_COMPRAS!$D:$D,INT((ROW()-2)/20)+2))</f>
        <v/>
      </c>
      <c r="D7669" s="0" t="str">
        <f aca="false">IF($A7669="","",INDEX(CARTAO_COMPRAS!$E:$E,INT((ROW()-2)/20)+2))</f>
        <v/>
      </c>
      <c r="E7669" s="0" t="str">
        <f aca="false">IF($A7669="","",INDEX(CARTAO_COMPRAS!$H:$H,INT((ROW()-2)/20)+2)+MOD(ROW()-2,20))</f>
        <v/>
      </c>
      <c r="F7669" s="0" t="str">
        <f aca="false">IF($A7669="","",INDEX(CARTAO_COMPRAS!$G:$G,INT((ROW()-2)/20)+2))</f>
        <v/>
      </c>
      <c r="G7669" s="5" t="str">
        <f aca="false">IF($A7669="","",INDEX(CARTAO_COMPRAS!$I:$I,INT((ROW()-2)/20)+2))</f>
        <v/>
      </c>
      <c r="H7669" s="4" t="str">
        <f aca="false">IF($A7669="","",EDATE(INDEX(CARTAO_COMPRAS!$J:$J,INT((ROW()-2)/20)+2),MOD(ROW()-2,20)))</f>
        <v/>
      </c>
      <c r="I7669" s="4" t="str">
        <f aca="false">IF($H7669="","",$H7669-WEEKDAY($H7669,2)+1)</f>
        <v/>
      </c>
      <c r="J7669" s="4" t="str">
        <f aca="false">IF($I7669="","",$I7669+6)</f>
        <v/>
      </c>
      <c r="K7669" s="6" t="str">
        <f aca="false">IF($H7669="","",DATE(YEAR($H7669),MONTH($H7669),1))</f>
        <v/>
      </c>
      <c r="L7669" s="0" t="str">
        <f aca="false">IF($A7669="","",INDEX(CARTAO_COMPRAS!$K:$K,INT((ROW()-2)/20)+2))</f>
        <v/>
      </c>
      <c r="M7669" s="0" t="str">
        <f aca="false">IF($A7669="","","Compra no cartão")</f>
        <v/>
      </c>
    </row>
    <row r="7670" customFormat="false" ht="13.5" hidden="false" customHeight="false" outlineLevel="0" collapsed="false">
      <c r="A7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0" s="0" t="str">
        <f aca="false">IF($A7670="","",INDEX(CARTAO_COMPRAS!$C:$C,INT((ROW()-2)/20)+2))</f>
        <v/>
      </c>
      <c r="C7670" s="0" t="str">
        <f aca="false">IF($A7670="","",INDEX(CARTAO_COMPRAS!$D:$D,INT((ROW()-2)/20)+2))</f>
        <v/>
      </c>
      <c r="D7670" s="0" t="str">
        <f aca="false">IF($A7670="","",INDEX(CARTAO_COMPRAS!$E:$E,INT((ROW()-2)/20)+2))</f>
        <v/>
      </c>
      <c r="E7670" s="0" t="str">
        <f aca="false">IF($A7670="","",INDEX(CARTAO_COMPRAS!$H:$H,INT((ROW()-2)/20)+2)+MOD(ROW()-2,20))</f>
        <v/>
      </c>
      <c r="F7670" s="0" t="str">
        <f aca="false">IF($A7670="","",INDEX(CARTAO_COMPRAS!$G:$G,INT((ROW()-2)/20)+2))</f>
        <v/>
      </c>
      <c r="G7670" s="5" t="str">
        <f aca="false">IF($A7670="","",INDEX(CARTAO_COMPRAS!$I:$I,INT((ROW()-2)/20)+2))</f>
        <v/>
      </c>
      <c r="H7670" s="4" t="str">
        <f aca="false">IF($A7670="","",EDATE(INDEX(CARTAO_COMPRAS!$J:$J,INT((ROW()-2)/20)+2),MOD(ROW()-2,20)))</f>
        <v/>
      </c>
      <c r="I7670" s="4" t="str">
        <f aca="false">IF($H7670="","",$H7670-WEEKDAY($H7670,2)+1)</f>
        <v/>
      </c>
      <c r="J7670" s="4" t="str">
        <f aca="false">IF($I7670="","",$I7670+6)</f>
        <v/>
      </c>
      <c r="K7670" s="6" t="str">
        <f aca="false">IF($H7670="","",DATE(YEAR($H7670),MONTH($H7670),1))</f>
        <v/>
      </c>
      <c r="L7670" s="0" t="str">
        <f aca="false">IF($A7670="","",INDEX(CARTAO_COMPRAS!$K:$K,INT((ROW()-2)/20)+2))</f>
        <v/>
      </c>
      <c r="M7670" s="0" t="str">
        <f aca="false">IF($A7670="","","Compra no cartão")</f>
        <v/>
      </c>
    </row>
    <row r="7671" customFormat="false" ht="13.5" hidden="false" customHeight="false" outlineLevel="0" collapsed="false">
      <c r="A7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1" s="0" t="str">
        <f aca="false">IF($A7671="","",INDEX(CARTAO_COMPRAS!$C:$C,INT((ROW()-2)/20)+2))</f>
        <v/>
      </c>
      <c r="C7671" s="0" t="str">
        <f aca="false">IF($A7671="","",INDEX(CARTAO_COMPRAS!$D:$D,INT((ROW()-2)/20)+2))</f>
        <v/>
      </c>
      <c r="D7671" s="0" t="str">
        <f aca="false">IF($A7671="","",INDEX(CARTAO_COMPRAS!$E:$E,INT((ROW()-2)/20)+2))</f>
        <v/>
      </c>
      <c r="E7671" s="0" t="str">
        <f aca="false">IF($A7671="","",INDEX(CARTAO_COMPRAS!$H:$H,INT((ROW()-2)/20)+2)+MOD(ROW()-2,20))</f>
        <v/>
      </c>
      <c r="F7671" s="0" t="str">
        <f aca="false">IF($A7671="","",INDEX(CARTAO_COMPRAS!$G:$G,INT((ROW()-2)/20)+2))</f>
        <v/>
      </c>
      <c r="G7671" s="5" t="str">
        <f aca="false">IF($A7671="","",INDEX(CARTAO_COMPRAS!$I:$I,INT((ROW()-2)/20)+2))</f>
        <v/>
      </c>
      <c r="H7671" s="4" t="str">
        <f aca="false">IF($A7671="","",EDATE(INDEX(CARTAO_COMPRAS!$J:$J,INT((ROW()-2)/20)+2),MOD(ROW()-2,20)))</f>
        <v/>
      </c>
      <c r="I7671" s="4" t="str">
        <f aca="false">IF($H7671="","",$H7671-WEEKDAY($H7671,2)+1)</f>
        <v/>
      </c>
      <c r="J7671" s="4" t="str">
        <f aca="false">IF($I7671="","",$I7671+6)</f>
        <v/>
      </c>
      <c r="K7671" s="6" t="str">
        <f aca="false">IF($H7671="","",DATE(YEAR($H7671),MONTH($H7671),1))</f>
        <v/>
      </c>
      <c r="L7671" s="0" t="str">
        <f aca="false">IF($A7671="","",INDEX(CARTAO_COMPRAS!$K:$K,INT((ROW()-2)/20)+2))</f>
        <v/>
      </c>
      <c r="M7671" s="0" t="str">
        <f aca="false">IF($A7671="","","Compra no cartão")</f>
        <v/>
      </c>
    </row>
    <row r="7672" customFormat="false" ht="13.5" hidden="false" customHeight="false" outlineLevel="0" collapsed="false">
      <c r="A7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2" s="0" t="str">
        <f aca="false">IF($A7672="","",INDEX(CARTAO_COMPRAS!$C:$C,INT((ROW()-2)/20)+2))</f>
        <v/>
      </c>
      <c r="C7672" s="0" t="str">
        <f aca="false">IF($A7672="","",INDEX(CARTAO_COMPRAS!$D:$D,INT((ROW()-2)/20)+2))</f>
        <v/>
      </c>
      <c r="D7672" s="0" t="str">
        <f aca="false">IF($A7672="","",INDEX(CARTAO_COMPRAS!$E:$E,INT((ROW()-2)/20)+2))</f>
        <v/>
      </c>
      <c r="E7672" s="0" t="str">
        <f aca="false">IF($A7672="","",INDEX(CARTAO_COMPRAS!$H:$H,INT((ROW()-2)/20)+2)+MOD(ROW()-2,20))</f>
        <v/>
      </c>
      <c r="F7672" s="0" t="str">
        <f aca="false">IF($A7672="","",INDEX(CARTAO_COMPRAS!$G:$G,INT((ROW()-2)/20)+2))</f>
        <v/>
      </c>
      <c r="G7672" s="5" t="str">
        <f aca="false">IF($A7672="","",INDEX(CARTAO_COMPRAS!$I:$I,INT((ROW()-2)/20)+2))</f>
        <v/>
      </c>
      <c r="H7672" s="4" t="str">
        <f aca="false">IF($A7672="","",EDATE(INDEX(CARTAO_COMPRAS!$J:$J,INT((ROW()-2)/20)+2),MOD(ROW()-2,20)))</f>
        <v/>
      </c>
      <c r="I7672" s="4" t="str">
        <f aca="false">IF($H7672="","",$H7672-WEEKDAY($H7672,2)+1)</f>
        <v/>
      </c>
      <c r="J7672" s="4" t="str">
        <f aca="false">IF($I7672="","",$I7672+6)</f>
        <v/>
      </c>
      <c r="K7672" s="6" t="str">
        <f aca="false">IF($H7672="","",DATE(YEAR($H7672),MONTH($H7672),1))</f>
        <v/>
      </c>
      <c r="L7672" s="0" t="str">
        <f aca="false">IF($A7672="","",INDEX(CARTAO_COMPRAS!$K:$K,INT((ROW()-2)/20)+2))</f>
        <v/>
      </c>
      <c r="M7672" s="0" t="str">
        <f aca="false">IF($A7672="","","Compra no cartão")</f>
        <v/>
      </c>
    </row>
    <row r="7673" customFormat="false" ht="13.5" hidden="false" customHeight="false" outlineLevel="0" collapsed="false">
      <c r="A7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3" s="0" t="str">
        <f aca="false">IF($A7673="","",INDEX(CARTAO_COMPRAS!$C:$C,INT((ROW()-2)/20)+2))</f>
        <v/>
      </c>
      <c r="C7673" s="0" t="str">
        <f aca="false">IF($A7673="","",INDEX(CARTAO_COMPRAS!$D:$D,INT((ROW()-2)/20)+2))</f>
        <v/>
      </c>
      <c r="D7673" s="0" t="str">
        <f aca="false">IF($A7673="","",INDEX(CARTAO_COMPRAS!$E:$E,INT((ROW()-2)/20)+2))</f>
        <v/>
      </c>
      <c r="E7673" s="0" t="str">
        <f aca="false">IF($A7673="","",INDEX(CARTAO_COMPRAS!$H:$H,INT((ROW()-2)/20)+2)+MOD(ROW()-2,20))</f>
        <v/>
      </c>
      <c r="F7673" s="0" t="str">
        <f aca="false">IF($A7673="","",INDEX(CARTAO_COMPRAS!$G:$G,INT((ROW()-2)/20)+2))</f>
        <v/>
      </c>
      <c r="G7673" s="5" t="str">
        <f aca="false">IF($A7673="","",INDEX(CARTAO_COMPRAS!$I:$I,INT((ROW()-2)/20)+2))</f>
        <v/>
      </c>
      <c r="H7673" s="4" t="str">
        <f aca="false">IF($A7673="","",EDATE(INDEX(CARTAO_COMPRAS!$J:$J,INT((ROW()-2)/20)+2),MOD(ROW()-2,20)))</f>
        <v/>
      </c>
      <c r="I7673" s="4" t="str">
        <f aca="false">IF($H7673="","",$H7673-WEEKDAY($H7673,2)+1)</f>
        <v/>
      </c>
      <c r="J7673" s="4" t="str">
        <f aca="false">IF($I7673="","",$I7673+6)</f>
        <v/>
      </c>
      <c r="K7673" s="6" t="str">
        <f aca="false">IF($H7673="","",DATE(YEAR($H7673),MONTH($H7673),1))</f>
        <v/>
      </c>
      <c r="L7673" s="0" t="str">
        <f aca="false">IF($A7673="","",INDEX(CARTAO_COMPRAS!$K:$K,INT((ROW()-2)/20)+2))</f>
        <v/>
      </c>
      <c r="M7673" s="0" t="str">
        <f aca="false">IF($A7673="","","Compra no cartão")</f>
        <v/>
      </c>
    </row>
    <row r="7674" customFormat="false" ht="13.5" hidden="false" customHeight="false" outlineLevel="0" collapsed="false">
      <c r="A7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4" s="0" t="str">
        <f aca="false">IF($A7674="","",INDEX(CARTAO_COMPRAS!$C:$C,INT((ROW()-2)/20)+2))</f>
        <v/>
      </c>
      <c r="C7674" s="0" t="str">
        <f aca="false">IF($A7674="","",INDEX(CARTAO_COMPRAS!$D:$D,INT((ROW()-2)/20)+2))</f>
        <v/>
      </c>
      <c r="D7674" s="0" t="str">
        <f aca="false">IF($A7674="","",INDEX(CARTAO_COMPRAS!$E:$E,INT((ROW()-2)/20)+2))</f>
        <v/>
      </c>
      <c r="E7674" s="0" t="str">
        <f aca="false">IF($A7674="","",INDEX(CARTAO_COMPRAS!$H:$H,INT((ROW()-2)/20)+2)+MOD(ROW()-2,20))</f>
        <v/>
      </c>
      <c r="F7674" s="0" t="str">
        <f aca="false">IF($A7674="","",INDEX(CARTAO_COMPRAS!$G:$G,INT((ROW()-2)/20)+2))</f>
        <v/>
      </c>
      <c r="G7674" s="5" t="str">
        <f aca="false">IF($A7674="","",INDEX(CARTAO_COMPRAS!$I:$I,INT((ROW()-2)/20)+2))</f>
        <v/>
      </c>
      <c r="H7674" s="4" t="str">
        <f aca="false">IF($A7674="","",EDATE(INDEX(CARTAO_COMPRAS!$J:$J,INT((ROW()-2)/20)+2),MOD(ROW()-2,20)))</f>
        <v/>
      </c>
      <c r="I7674" s="4" t="str">
        <f aca="false">IF($H7674="","",$H7674-WEEKDAY($H7674,2)+1)</f>
        <v/>
      </c>
      <c r="J7674" s="4" t="str">
        <f aca="false">IF($I7674="","",$I7674+6)</f>
        <v/>
      </c>
      <c r="K7674" s="6" t="str">
        <f aca="false">IF($H7674="","",DATE(YEAR($H7674),MONTH($H7674),1))</f>
        <v/>
      </c>
      <c r="L7674" s="0" t="str">
        <f aca="false">IF($A7674="","",INDEX(CARTAO_COMPRAS!$K:$K,INT((ROW()-2)/20)+2))</f>
        <v/>
      </c>
      <c r="M7674" s="0" t="str">
        <f aca="false">IF($A7674="","","Compra no cartão")</f>
        <v/>
      </c>
    </row>
    <row r="7675" customFormat="false" ht="13.5" hidden="false" customHeight="false" outlineLevel="0" collapsed="false">
      <c r="A7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5" s="0" t="str">
        <f aca="false">IF($A7675="","",INDEX(CARTAO_COMPRAS!$C:$C,INT((ROW()-2)/20)+2))</f>
        <v/>
      </c>
      <c r="C7675" s="0" t="str">
        <f aca="false">IF($A7675="","",INDEX(CARTAO_COMPRAS!$D:$D,INT((ROW()-2)/20)+2))</f>
        <v/>
      </c>
      <c r="D7675" s="0" t="str">
        <f aca="false">IF($A7675="","",INDEX(CARTAO_COMPRAS!$E:$E,INT((ROW()-2)/20)+2))</f>
        <v/>
      </c>
      <c r="E7675" s="0" t="str">
        <f aca="false">IF($A7675="","",INDEX(CARTAO_COMPRAS!$H:$H,INT((ROW()-2)/20)+2)+MOD(ROW()-2,20))</f>
        <v/>
      </c>
      <c r="F7675" s="0" t="str">
        <f aca="false">IF($A7675="","",INDEX(CARTAO_COMPRAS!$G:$G,INT((ROW()-2)/20)+2))</f>
        <v/>
      </c>
      <c r="G7675" s="5" t="str">
        <f aca="false">IF($A7675="","",INDEX(CARTAO_COMPRAS!$I:$I,INT((ROW()-2)/20)+2))</f>
        <v/>
      </c>
      <c r="H7675" s="4" t="str">
        <f aca="false">IF($A7675="","",EDATE(INDEX(CARTAO_COMPRAS!$J:$J,INT((ROW()-2)/20)+2),MOD(ROW()-2,20)))</f>
        <v/>
      </c>
      <c r="I7675" s="4" t="str">
        <f aca="false">IF($H7675="","",$H7675-WEEKDAY($H7675,2)+1)</f>
        <v/>
      </c>
      <c r="J7675" s="4" t="str">
        <f aca="false">IF($I7675="","",$I7675+6)</f>
        <v/>
      </c>
      <c r="K7675" s="6" t="str">
        <f aca="false">IF($H7675="","",DATE(YEAR($H7675),MONTH($H7675),1))</f>
        <v/>
      </c>
      <c r="L7675" s="0" t="str">
        <f aca="false">IF($A7675="","",INDEX(CARTAO_COMPRAS!$K:$K,INT((ROW()-2)/20)+2))</f>
        <v/>
      </c>
      <c r="M7675" s="0" t="str">
        <f aca="false">IF($A7675="","","Compra no cartão")</f>
        <v/>
      </c>
    </row>
    <row r="7676" customFormat="false" ht="13.5" hidden="false" customHeight="false" outlineLevel="0" collapsed="false">
      <c r="A7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6" s="0" t="str">
        <f aca="false">IF($A7676="","",INDEX(CARTAO_COMPRAS!$C:$C,INT((ROW()-2)/20)+2))</f>
        <v/>
      </c>
      <c r="C7676" s="0" t="str">
        <f aca="false">IF($A7676="","",INDEX(CARTAO_COMPRAS!$D:$D,INT((ROW()-2)/20)+2))</f>
        <v/>
      </c>
      <c r="D7676" s="0" t="str">
        <f aca="false">IF($A7676="","",INDEX(CARTAO_COMPRAS!$E:$E,INT((ROW()-2)/20)+2))</f>
        <v/>
      </c>
      <c r="E7676" s="0" t="str">
        <f aca="false">IF($A7676="","",INDEX(CARTAO_COMPRAS!$H:$H,INT((ROW()-2)/20)+2)+MOD(ROW()-2,20))</f>
        <v/>
      </c>
      <c r="F7676" s="0" t="str">
        <f aca="false">IF($A7676="","",INDEX(CARTAO_COMPRAS!$G:$G,INT((ROW()-2)/20)+2))</f>
        <v/>
      </c>
      <c r="G7676" s="5" t="str">
        <f aca="false">IF($A7676="","",INDEX(CARTAO_COMPRAS!$I:$I,INT((ROW()-2)/20)+2))</f>
        <v/>
      </c>
      <c r="H7676" s="4" t="str">
        <f aca="false">IF($A7676="","",EDATE(INDEX(CARTAO_COMPRAS!$J:$J,INT((ROW()-2)/20)+2),MOD(ROW()-2,20)))</f>
        <v/>
      </c>
      <c r="I7676" s="4" t="str">
        <f aca="false">IF($H7676="","",$H7676-WEEKDAY($H7676,2)+1)</f>
        <v/>
      </c>
      <c r="J7676" s="4" t="str">
        <f aca="false">IF($I7676="","",$I7676+6)</f>
        <v/>
      </c>
      <c r="K7676" s="6" t="str">
        <f aca="false">IF($H7676="","",DATE(YEAR($H7676),MONTH($H7676),1))</f>
        <v/>
      </c>
      <c r="L7676" s="0" t="str">
        <f aca="false">IF($A7676="","",INDEX(CARTAO_COMPRAS!$K:$K,INT((ROW()-2)/20)+2))</f>
        <v/>
      </c>
      <c r="M7676" s="0" t="str">
        <f aca="false">IF($A7676="","","Compra no cartão")</f>
        <v/>
      </c>
    </row>
    <row r="7677" customFormat="false" ht="13.5" hidden="false" customHeight="false" outlineLevel="0" collapsed="false">
      <c r="A7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7" s="0" t="str">
        <f aca="false">IF($A7677="","",INDEX(CARTAO_COMPRAS!$C:$C,INT((ROW()-2)/20)+2))</f>
        <v/>
      </c>
      <c r="C7677" s="0" t="str">
        <f aca="false">IF($A7677="","",INDEX(CARTAO_COMPRAS!$D:$D,INT((ROW()-2)/20)+2))</f>
        <v/>
      </c>
      <c r="D7677" s="0" t="str">
        <f aca="false">IF($A7677="","",INDEX(CARTAO_COMPRAS!$E:$E,INT((ROW()-2)/20)+2))</f>
        <v/>
      </c>
      <c r="E7677" s="0" t="str">
        <f aca="false">IF($A7677="","",INDEX(CARTAO_COMPRAS!$H:$H,INT((ROW()-2)/20)+2)+MOD(ROW()-2,20))</f>
        <v/>
      </c>
      <c r="F7677" s="0" t="str">
        <f aca="false">IF($A7677="","",INDEX(CARTAO_COMPRAS!$G:$G,INT((ROW()-2)/20)+2))</f>
        <v/>
      </c>
      <c r="G7677" s="5" t="str">
        <f aca="false">IF($A7677="","",INDEX(CARTAO_COMPRAS!$I:$I,INT((ROW()-2)/20)+2))</f>
        <v/>
      </c>
      <c r="H7677" s="4" t="str">
        <f aca="false">IF($A7677="","",EDATE(INDEX(CARTAO_COMPRAS!$J:$J,INT((ROW()-2)/20)+2),MOD(ROW()-2,20)))</f>
        <v/>
      </c>
      <c r="I7677" s="4" t="str">
        <f aca="false">IF($H7677="","",$H7677-WEEKDAY($H7677,2)+1)</f>
        <v/>
      </c>
      <c r="J7677" s="4" t="str">
        <f aca="false">IF($I7677="","",$I7677+6)</f>
        <v/>
      </c>
      <c r="K7677" s="6" t="str">
        <f aca="false">IF($H7677="","",DATE(YEAR($H7677),MONTH($H7677),1))</f>
        <v/>
      </c>
      <c r="L7677" s="0" t="str">
        <f aca="false">IF($A7677="","",INDEX(CARTAO_COMPRAS!$K:$K,INT((ROW()-2)/20)+2))</f>
        <v/>
      </c>
      <c r="M7677" s="0" t="str">
        <f aca="false">IF($A7677="","","Compra no cartão")</f>
        <v/>
      </c>
    </row>
    <row r="7678" customFormat="false" ht="13.5" hidden="false" customHeight="false" outlineLevel="0" collapsed="false">
      <c r="A7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8" s="0" t="str">
        <f aca="false">IF($A7678="","",INDEX(CARTAO_COMPRAS!$C:$C,INT((ROW()-2)/20)+2))</f>
        <v/>
      </c>
      <c r="C7678" s="0" t="str">
        <f aca="false">IF($A7678="","",INDEX(CARTAO_COMPRAS!$D:$D,INT((ROW()-2)/20)+2))</f>
        <v/>
      </c>
      <c r="D7678" s="0" t="str">
        <f aca="false">IF($A7678="","",INDEX(CARTAO_COMPRAS!$E:$E,INT((ROW()-2)/20)+2))</f>
        <v/>
      </c>
      <c r="E7678" s="0" t="str">
        <f aca="false">IF($A7678="","",INDEX(CARTAO_COMPRAS!$H:$H,INT((ROW()-2)/20)+2)+MOD(ROW()-2,20))</f>
        <v/>
      </c>
      <c r="F7678" s="0" t="str">
        <f aca="false">IF($A7678="","",INDEX(CARTAO_COMPRAS!$G:$G,INT((ROW()-2)/20)+2))</f>
        <v/>
      </c>
      <c r="G7678" s="5" t="str">
        <f aca="false">IF($A7678="","",INDEX(CARTAO_COMPRAS!$I:$I,INT((ROW()-2)/20)+2))</f>
        <v/>
      </c>
      <c r="H7678" s="4" t="str">
        <f aca="false">IF($A7678="","",EDATE(INDEX(CARTAO_COMPRAS!$J:$J,INT((ROW()-2)/20)+2),MOD(ROW()-2,20)))</f>
        <v/>
      </c>
      <c r="I7678" s="4" t="str">
        <f aca="false">IF($H7678="","",$H7678-WEEKDAY($H7678,2)+1)</f>
        <v/>
      </c>
      <c r="J7678" s="4" t="str">
        <f aca="false">IF($I7678="","",$I7678+6)</f>
        <v/>
      </c>
      <c r="K7678" s="6" t="str">
        <f aca="false">IF($H7678="","",DATE(YEAR($H7678),MONTH($H7678),1))</f>
        <v/>
      </c>
      <c r="L7678" s="0" t="str">
        <f aca="false">IF($A7678="","",INDEX(CARTAO_COMPRAS!$K:$K,INT((ROW()-2)/20)+2))</f>
        <v/>
      </c>
      <c r="M7678" s="0" t="str">
        <f aca="false">IF($A7678="","","Compra no cartão")</f>
        <v/>
      </c>
    </row>
    <row r="7679" customFormat="false" ht="13.5" hidden="false" customHeight="false" outlineLevel="0" collapsed="false">
      <c r="A7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79" s="0" t="str">
        <f aca="false">IF($A7679="","",INDEX(CARTAO_COMPRAS!$C:$C,INT((ROW()-2)/20)+2))</f>
        <v/>
      </c>
      <c r="C7679" s="0" t="str">
        <f aca="false">IF($A7679="","",INDEX(CARTAO_COMPRAS!$D:$D,INT((ROW()-2)/20)+2))</f>
        <v/>
      </c>
      <c r="D7679" s="0" t="str">
        <f aca="false">IF($A7679="","",INDEX(CARTAO_COMPRAS!$E:$E,INT((ROW()-2)/20)+2))</f>
        <v/>
      </c>
      <c r="E7679" s="0" t="str">
        <f aca="false">IF($A7679="","",INDEX(CARTAO_COMPRAS!$H:$H,INT((ROW()-2)/20)+2)+MOD(ROW()-2,20))</f>
        <v/>
      </c>
      <c r="F7679" s="0" t="str">
        <f aca="false">IF($A7679="","",INDEX(CARTAO_COMPRAS!$G:$G,INT((ROW()-2)/20)+2))</f>
        <v/>
      </c>
      <c r="G7679" s="5" t="str">
        <f aca="false">IF($A7679="","",INDEX(CARTAO_COMPRAS!$I:$I,INT((ROW()-2)/20)+2))</f>
        <v/>
      </c>
      <c r="H7679" s="4" t="str">
        <f aca="false">IF($A7679="","",EDATE(INDEX(CARTAO_COMPRAS!$J:$J,INT((ROW()-2)/20)+2),MOD(ROW()-2,20)))</f>
        <v/>
      </c>
      <c r="I7679" s="4" t="str">
        <f aca="false">IF($H7679="","",$H7679-WEEKDAY($H7679,2)+1)</f>
        <v/>
      </c>
      <c r="J7679" s="4" t="str">
        <f aca="false">IF($I7679="","",$I7679+6)</f>
        <v/>
      </c>
      <c r="K7679" s="6" t="str">
        <f aca="false">IF($H7679="","",DATE(YEAR($H7679),MONTH($H7679),1))</f>
        <v/>
      </c>
      <c r="L7679" s="0" t="str">
        <f aca="false">IF($A7679="","",INDEX(CARTAO_COMPRAS!$K:$K,INT((ROW()-2)/20)+2))</f>
        <v/>
      </c>
      <c r="M7679" s="0" t="str">
        <f aca="false">IF($A7679="","","Compra no cartão")</f>
        <v/>
      </c>
    </row>
    <row r="7680" customFormat="false" ht="13.5" hidden="false" customHeight="false" outlineLevel="0" collapsed="false">
      <c r="A7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0" s="0" t="str">
        <f aca="false">IF($A7680="","",INDEX(CARTAO_COMPRAS!$C:$C,INT((ROW()-2)/20)+2))</f>
        <v/>
      </c>
      <c r="C7680" s="0" t="str">
        <f aca="false">IF($A7680="","",INDEX(CARTAO_COMPRAS!$D:$D,INT((ROW()-2)/20)+2))</f>
        <v/>
      </c>
      <c r="D7680" s="0" t="str">
        <f aca="false">IF($A7680="","",INDEX(CARTAO_COMPRAS!$E:$E,INT((ROW()-2)/20)+2))</f>
        <v/>
      </c>
      <c r="E7680" s="0" t="str">
        <f aca="false">IF($A7680="","",INDEX(CARTAO_COMPRAS!$H:$H,INT((ROW()-2)/20)+2)+MOD(ROW()-2,20))</f>
        <v/>
      </c>
      <c r="F7680" s="0" t="str">
        <f aca="false">IF($A7680="","",INDEX(CARTAO_COMPRAS!$G:$G,INT((ROW()-2)/20)+2))</f>
        <v/>
      </c>
      <c r="G7680" s="5" t="str">
        <f aca="false">IF($A7680="","",INDEX(CARTAO_COMPRAS!$I:$I,INT((ROW()-2)/20)+2))</f>
        <v/>
      </c>
      <c r="H7680" s="4" t="str">
        <f aca="false">IF($A7680="","",EDATE(INDEX(CARTAO_COMPRAS!$J:$J,INT((ROW()-2)/20)+2),MOD(ROW()-2,20)))</f>
        <v/>
      </c>
      <c r="I7680" s="4" t="str">
        <f aca="false">IF($H7680="","",$H7680-WEEKDAY($H7680,2)+1)</f>
        <v/>
      </c>
      <c r="J7680" s="4" t="str">
        <f aca="false">IF($I7680="","",$I7680+6)</f>
        <v/>
      </c>
      <c r="K7680" s="6" t="str">
        <f aca="false">IF($H7680="","",DATE(YEAR($H7680),MONTH($H7680),1))</f>
        <v/>
      </c>
      <c r="L7680" s="0" t="str">
        <f aca="false">IF($A7680="","",INDEX(CARTAO_COMPRAS!$K:$K,INT((ROW()-2)/20)+2))</f>
        <v/>
      </c>
      <c r="M7680" s="0" t="str">
        <f aca="false">IF($A7680="","","Compra no cartão")</f>
        <v/>
      </c>
    </row>
    <row r="7681" customFormat="false" ht="13.5" hidden="false" customHeight="false" outlineLevel="0" collapsed="false">
      <c r="A7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1" s="0" t="str">
        <f aca="false">IF($A7681="","",INDEX(CARTAO_COMPRAS!$C:$C,INT((ROW()-2)/20)+2))</f>
        <v/>
      </c>
      <c r="C7681" s="0" t="str">
        <f aca="false">IF($A7681="","",INDEX(CARTAO_COMPRAS!$D:$D,INT((ROW()-2)/20)+2))</f>
        <v/>
      </c>
      <c r="D7681" s="0" t="str">
        <f aca="false">IF($A7681="","",INDEX(CARTAO_COMPRAS!$E:$E,INT((ROW()-2)/20)+2))</f>
        <v/>
      </c>
      <c r="E7681" s="0" t="str">
        <f aca="false">IF($A7681="","",INDEX(CARTAO_COMPRAS!$H:$H,INT((ROW()-2)/20)+2)+MOD(ROW()-2,20))</f>
        <v/>
      </c>
      <c r="F7681" s="0" t="str">
        <f aca="false">IF($A7681="","",INDEX(CARTAO_COMPRAS!$G:$G,INT((ROW()-2)/20)+2))</f>
        <v/>
      </c>
      <c r="G7681" s="5" t="str">
        <f aca="false">IF($A7681="","",INDEX(CARTAO_COMPRAS!$I:$I,INT((ROW()-2)/20)+2))</f>
        <v/>
      </c>
      <c r="H7681" s="4" t="str">
        <f aca="false">IF($A7681="","",EDATE(INDEX(CARTAO_COMPRAS!$J:$J,INT((ROW()-2)/20)+2),MOD(ROW()-2,20)))</f>
        <v/>
      </c>
      <c r="I7681" s="4" t="str">
        <f aca="false">IF($H7681="","",$H7681-WEEKDAY($H7681,2)+1)</f>
        <v/>
      </c>
      <c r="J7681" s="4" t="str">
        <f aca="false">IF($I7681="","",$I7681+6)</f>
        <v/>
      </c>
      <c r="K7681" s="6" t="str">
        <f aca="false">IF($H7681="","",DATE(YEAR($H7681),MONTH($H7681),1))</f>
        <v/>
      </c>
      <c r="L7681" s="0" t="str">
        <f aca="false">IF($A7681="","",INDEX(CARTAO_COMPRAS!$K:$K,INT((ROW()-2)/20)+2))</f>
        <v/>
      </c>
      <c r="M7681" s="0" t="str">
        <f aca="false">IF($A7681="","","Compra no cartão")</f>
        <v/>
      </c>
    </row>
    <row r="7682" customFormat="false" ht="13.5" hidden="false" customHeight="false" outlineLevel="0" collapsed="false">
      <c r="A76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2" s="0" t="str">
        <f aca="false">IF($A7682="","",INDEX(CARTAO_COMPRAS!$C:$C,INT((ROW()-2)/20)+2))</f>
        <v/>
      </c>
      <c r="C7682" s="0" t="str">
        <f aca="false">IF($A7682="","",INDEX(CARTAO_COMPRAS!$D:$D,INT((ROW()-2)/20)+2))</f>
        <v/>
      </c>
      <c r="D7682" s="0" t="str">
        <f aca="false">IF($A7682="","",INDEX(CARTAO_COMPRAS!$E:$E,INT((ROW()-2)/20)+2))</f>
        <v/>
      </c>
      <c r="E7682" s="0" t="str">
        <f aca="false">IF($A7682="","",INDEX(CARTAO_COMPRAS!$H:$H,INT((ROW()-2)/20)+2)+MOD(ROW()-2,20))</f>
        <v/>
      </c>
      <c r="F7682" s="0" t="str">
        <f aca="false">IF($A7682="","",INDEX(CARTAO_COMPRAS!$G:$G,INT((ROW()-2)/20)+2))</f>
        <v/>
      </c>
      <c r="G7682" s="5" t="str">
        <f aca="false">IF($A7682="","",INDEX(CARTAO_COMPRAS!$I:$I,INT((ROW()-2)/20)+2))</f>
        <v/>
      </c>
      <c r="H7682" s="4" t="str">
        <f aca="false">IF($A7682="","",EDATE(INDEX(CARTAO_COMPRAS!$J:$J,INT((ROW()-2)/20)+2),MOD(ROW()-2,20)))</f>
        <v/>
      </c>
      <c r="I7682" s="4" t="str">
        <f aca="false">IF($H7682="","",$H7682-WEEKDAY($H7682,2)+1)</f>
        <v/>
      </c>
      <c r="J7682" s="4" t="str">
        <f aca="false">IF($I7682="","",$I7682+6)</f>
        <v/>
      </c>
      <c r="K7682" s="6" t="str">
        <f aca="false">IF($H7682="","",DATE(YEAR($H7682),MONTH($H7682),1))</f>
        <v/>
      </c>
      <c r="L7682" s="0" t="str">
        <f aca="false">IF($A7682="","",INDEX(CARTAO_COMPRAS!$K:$K,INT((ROW()-2)/20)+2))</f>
        <v/>
      </c>
      <c r="M7682" s="0" t="str">
        <f aca="false">IF($A7682="","","Compra no cartão")</f>
        <v/>
      </c>
    </row>
    <row r="7683" customFormat="false" ht="13.5" hidden="false" customHeight="false" outlineLevel="0" collapsed="false">
      <c r="A7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3" s="0" t="str">
        <f aca="false">IF($A7683="","",INDEX(CARTAO_COMPRAS!$C:$C,INT((ROW()-2)/20)+2))</f>
        <v/>
      </c>
      <c r="C7683" s="0" t="str">
        <f aca="false">IF($A7683="","",INDEX(CARTAO_COMPRAS!$D:$D,INT((ROW()-2)/20)+2))</f>
        <v/>
      </c>
      <c r="D7683" s="0" t="str">
        <f aca="false">IF($A7683="","",INDEX(CARTAO_COMPRAS!$E:$E,INT((ROW()-2)/20)+2))</f>
        <v/>
      </c>
      <c r="E7683" s="0" t="str">
        <f aca="false">IF($A7683="","",INDEX(CARTAO_COMPRAS!$H:$H,INT((ROW()-2)/20)+2)+MOD(ROW()-2,20))</f>
        <v/>
      </c>
      <c r="F7683" s="0" t="str">
        <f aca="false">IF($A7683="","",INDEX(CARTAO_COMPRAS!$G:$G,INT((ROW()-2)/20)+2))</f>
        <v/>
      </c>
      <c r="G7683" s="5" t="str">
        <f aca="false">IF($A7683="","",INDEX(CARTAO_COMPRAS!$I:$I,INT((ROW()-2)/20)+2))</f>
        <v/>
      </c>
      <c r="H7683" s="4" t="str">
        <f aca="false">IF($A7683="","",EDATE(INDEX(CARTAO_COMPRAS!$J:$J,INT((ROW()-2)/20)+2),MOD(ROW()-2,20)))</f>
        <v/>
      </c>
      <c r="I7683" s="4" t="str">
        <f aca="false">IF($H7683="","",$H7683-WEEKDAY($H7683,2)+1)</f>
        <v/>
      </c>
      <c r="J7683" s="4" t="str">
        <f aca="false">IF($I7683="","",$I7683+6)</f>
        <v/>
      </c>
      <c r="K7683" s="6" t="str">
        <f aca="false">IF($H7683="","",DATE(YEAR($H7683),MONTH($H7683),1))</f>
        <v/>
      </c>
      <c r="L7683" s="0" t="str">
        <f aca="false">IF($A7683="","",INDEX(CARTAO_COMPRAS!$K:$K,INT((ROW()-2)/20)+2))</f>
        <v/>
      </c>
      <c r="M7683" s="0" t="str">
        <f aca="false">IF($A7683="","","Compra no cartão")</f>
        <v/>
      </c>
    </row>
    <row r="7684" customFormat="false" ht="13.5" hidden="false" customHeight="false" outlineLevel="0" collapsed="false">
      <c r="A7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4" s="0" t="str">
        <f aca="false">IF($A7684="","",INDEX(CARTAO_COMPRAS!$C:$C,INT((ROW()-2)/20)+2))</f>
        <v/>
      </c>
      <c r="C7684" s="0" t="str">
        <f aca="false">IF($A7684="","",INDEX(CARTAO_COMPRAS!$D:$D,INT((ROW()-2)/20)+2))</f>
        <v/>
      </c>
      <c r="D7684" s="0" t="str">
        <f aca="false">IF($A7684="","",INDEX(CARTAO_COMPRAS!$E:$E,INT((ROW()-2)/20)+2))</f>
        <v/>
      </c>
      <c r="E7684" s="0" t="str">
        <f aca="false">IF($A7684="","",INDEX(CARTAO_COMPRAS!$H:$H,INT((ROW()-2)/20)+2)+MOD(ROW()-2,20))</f>
        <v/>
      </c>
      <c r="F7684" s="0" t="str">
        <f aca="false">IF($A7684="","",INDEX(CARTAO_COMPRAS!$G:$G,INT((ROW()-2)/20)+2))</f>
        <v/>
      </c>
      <c r="G7684" s="5" t="str">
        <f aca="false">IF($A7684="","",INDEX(CARTAO_COMPRAS!$I:$I,INT((ROW()-2)/20)+2))</f>
        <v/>
      </c>
      <c r="H7684" s="4" t="str">
        <f aca="false">IF($A7684="","",EDATE(INDEX(CARTAO_COMPRAS!$J:$J,INT((ROW()-2)/20)+2),MOD(ROW()-2,20)))</f>
        <v/>
      </c>
      <c r="I7684" s="4" t="str">
        <f aca="false">IF($H7684="","",$H7684-WEEKDAY($H7684,2)+1)</f>
        <v/>
      </c>
      <c r="J7684" s="4" t="str">
        <f aca="false">IF($I7684="","",$I7684+6)</f>
        <v/>
      </c>
      <c r="K7684" s="6" t="str">
        <f aca="false">IF($H7684="","",DATE(YEAR($H7684),MONTH($H7684),1))</f>
        <v/>
      </c>
      <c r="L7684" s="0" t="str">
        <f aca="false">IF($A7684="","",INDEX(CARTAO_COMPRAS!$K:$K,INT((ROW()-2)/20)+2))</f>
        <v/>
      </c>
      <c r="M7684" s="0" t="str">
        <f aca="false">IF($A7684="","","Compra no cartão")</f>
        <v/>
      </c>
    </row>
    <row r="7685" customFormat="false" ht="13.5" hidden="false" customHeight="false" outlineLevel="0" collapsed="false">
      <c r="A7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5" s="0" t="str">
        <f aca="false">IF($A7685="","",INDEX(CARTAO_COMPRAS!$C:$C,INT((ROW()-2)/20)+2))</f>
        <v/>
      </c>
      <c r="C7685" s="0" t="str">
        <f aca="false">IF($A7685="","",INDEX(CARTAO_COMPRAS!$D:$D,INT((ROW()-2)/20)+2))</f>
        <v/>
      </c>
      <c r="D7685" s="0" t="str">
        <f aca="false">IF($A7685="","",INDEX(CARTAO_COMPRAS!$E:$E,INT((ROW()-2)/20)+2))</f>
        <v/>
      </c>
      <c r="E7685" s="0" t="str">
        <f aca="false">IF($A7685="","",INDEX(CARTAO_COMPRAS!$H:$H,INT((ROW()-2)/20)+2)+MOD(ROW()-2,20))</f>
        <v/>
      </c>
      <c r="F7685" s="0" t="str">
        <f aca="false">IF($A7685="","",INDEX(CARTAO_COMPRAS!$G:$G,INT((ROW()-2)/20)+2))</f>
        <v/>
      </c>
      <c r="G7685" s="5" t="str">
        <f aca="false">IF($A7685="","",INDEX(CARTAO_COMPRAS!$I:$I,INT((ROW()-2)/20)+2))</f>
        <v/>
      </c>
      <c r="H7685" s="4" t="str">
        <f aca="false">IF($A7685="","",EDATE(INDEX(CARTAO_COMPRAS!$J:$J,INT((ROW()-2)/20)+2),MOD(ROW()-2,20)))</f>
        <v/>
      </c>
      <c r="I7685" s="4" t="str">
        <f aca="false">IF($H7685="","",$H7685-WEEKDAY($H7685,2)+1)</f>
        <v/>
      </c>
      <c r="J7685" s="4" t="str">
        <f aca="false">IF($I7685="","",$I7685+6)</f>
        <v/>
      </c>
      <c r="K7685" s="6" t="str">
        <f aca="false">IF($H7685="","",DATE(YEAR($H7685),MONTH($H7685),1))</f>
        <v/>
      </c>
      <c r="L7685" s="0" t="str">
        <f aca="false">IF($A7685="","",INDEX(CARTAO_COMPRAS!$K:$K,INT((ROW()-2)/20)+2))</f>
        <v/>
      </c>
      <c r="M7685" s="0" t="str">
        <f aca="false">IF($A7685="","","Compra no cartão")</f>
        <v/>
      </c>
    </row>
    <row r="7686" customFormat="false" ht="13.5" hidden="false" customHeight="false" outlineLevel="0" collapsed="false">
      <c r="A7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6" s="0" t="str">
        <f aca="false">IF($A7686="","",INDEX(CARTAO_COMPRAS!$C:$C,INT((ROW()-2)/20)+2))</f>
        <v/>
      </c>
      <c r="C7686" s="0" t="str">
        <f aca="false">IF($A7686="","",INDEX(CARTAO_COMPRAS!$D:$D,INT((ROW()-2)/20)+2))</f>
        <v/>
      </c>
      <c r="D7686" s="0" t="str">
        <f aca="false">IF($A7686="","",INDEX(CARTAO_COMPRAS!$E:$E,INT((ROW()-2)/20)+2))</f>
        <v/>
      </c>
      <c r="E7686" s="0" t="str">
        <f aca="false">IF($A7686="","",INDEX(CARTAO_COMPRAS!$H:$H,INT((ROW()-2)/20)+2)+MOD(ROW()-2,20))</f>
        <v/>
      </c>
      <c r="F7686" s="0" t="str">
        <f aca="false">IF($A7686="","",INDEX(CARTAO_COMPRAS!$G:$G,INT((ROW()-2)/20)+2))</f>
        <v/>
      </c>
      <c r="G7686" s="5" t="str">
        <f aca="false">IF($A7686="","",INDEX(CARTAO_COMPRAS!$I:$I,INT((ROW()-2)/20)+2))</f>
        <v/>
      </c>
      <c r="H7686" s="4" t="str">
        <f aca="false">IF($A7686="","",EDATE(INDEX(CARTAO_COMPRAS!$J:$J,INT((ROW()-2)/20)+2),MOD(ROW()-2,20)))</f>
        <v/>
      </c>
      <c r="I7686" s="4" t="str">
        <f aca="false">IF($H7686="","",$H7686-WEEKDAY($H7686,2)+1)</f>
        <v/>
      </c>
      <c r="J7686" s="4" t="str">
        <f aca="false">IF($I7686="","",$I7686+6)</f>
        <v/>
      </c>
      <c r="K7686" s="6" t="str">
        <f aca="false">IF($H7686="","",DATE(YEAR($H7686),MONTH($H7686),1))</f>
        <v/>
      </c>
      <c r="L7686" s="0" t="str">
        <f aca="false">IF($A7686="","",INDEX(CARTAO_COMPRAS!$K:$K,INT((ROW()-2)/20)+2))</f>
        <v/>
      </c>
      <c r="M7686" s="0" t="str">
        <f aca="false">IF($A7686="","","Compra no cartão")</f>
        <v/>
      </c>
    </row>
    <row r="7687" customFormat="false" ht="13.5" hidden="false" customHeight="false" outlineLevel="0" collapsed="false">
      <c r="A7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7" s="0" t="str">
        <f aca="false">IF($A7687="","",INDEX(CARTAO_COMPRAS!$C:$C,INT((ROW()-2)/20)+2))</f>
        <v/>
      </c>
      <c r="C7687" s="0" t="str">
        <f aca="false">IF($A7687="","",INDEX(CARTAO_COMPRAS!$D:$D,INT((ROW()-2)/20)+2))</f>
        <v/>
      </c>
      <c r="D7687" s="0" t="str">
        <f aca="false">IF($A7687="","",INDEX(CARTAO_COMPRAS!$E:$E,INT((ROW()-2)/20)+2))</f>
        <v/>
      </c>
      <c r="E7687" s="0" t="str">
        <f aca="false">IF($A7687="","",INDEX(CARTAO_COMPRAS!$H:$H,INT((ROW()-2)/20)+2)+MOD(ROW()-2,20))</f>
        <v/>
      </c>
      <c r="F7687" s="0" t="str">
        <f aca="false">IF($A7687="","",INDEX(CARTAO_COMPRAS!$G:$G,INT((ROW()-2)/20)+2))</f>
        <v/>
      </c>
      <c r="G7687" s="5" t="str">
        <f aca="false">IF($A7687="","",INDEX(CARTAO_COMPRAS!$I:$I,INT((ROW()-2)/20)+2))</f>
        <v/>
      </c>
      <c r="H7687" s="4" t="str">
        <f aca="false">IF($A7687="","",EDATE(INDEX(CARTAO_COMPRAS!$J:$J,INT((ROW()-2)/20)+2),MOD(ROW()-2,20)))</f>
        <v/>
      </c>
      <c r="I7687" s="4" t="str">
        <f aca="false">IF($H7687="","",$H7687-WEEKDAY($H7687,2)+1)</f>
        <v/>
      </c>
      <c r="J7687" s="4" t="str">
        <f aca="false">IF($I7687="","",$I7687+6)</f>
        <v/>
      </c>
      <c r="K7687" s="6" t="str">
        <f aca="false">IF($H7687="","",DATE(YEAR($H7687),MONTH($H7687),1))</f>
        <v/>
      </c>
      <c r="L7687" s="0" t="str">
        <f aca="false">IF($A7687="","",INDEX(CARTAO_COMPRAS!$K:$K,INT((ROW()-2)/20)+2))</f>
        <v/>
      </c>
      <c r="M7687" s="0" t="str">
        <f aca="false">IF($A7687="","","Compra no cartão")</f>
        <v/>
      </c>
    </row>
    <row r="7688" customFormat="false" ht="13.5" hidden="false" customHeight="false" outlineLevel="0" collapsed="false">
      <c r="A7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8" s="0" t="str">
        <f aca="false">IF($A7688="","",INDEX(CARTAO_COMPRAS!$C:$C,INT((ROW()-2)/20)+2))</f>
        <v/>
      </c>
      <c r="C7688" s="0" t="str">
        <f aca="false">IF($A7688="","",INDEX(CARTAO_COMPRAS!$D:$D,INT((ROW()-2)/20)+2))</f>
        <v/>
      </c>
      <c r="D7688" s="0" t="str">
        <f aca="false">IF($A7688="","",INDEX(CARTAO_COMPRAS!$E:$E,INT((ROW()-2)/20)+2))</f>
        <v/>
      </c>
      <c r="E7688" s="0" t="str">
        <f aca="false">IF($A7688="","",INDEX(CARTAO_COMPRAS!$H:$H,INT((ROW()-2)/20)+2)+MOD(ROW()-2,20))</f>
        <v/>
      </c>
      <c r="F7688" s="0" t="str">
        <f aca="false">IF($A7688="","",INDEX(CARTAO_COMPRAS!$G:$G,INT((ROW()-2)/20)+2))</f>
        <v/>
      </c>
      <c r="G7688" s="5" t="str">
        <f aca="false">IF($A7688="","",INDEX(CARTAO_COMPRAS!$I:$I,INT((ROW()-2)/20)+2))</f>
        <v/>
      </c>
      <c r="H7688" s="4" t="str">
        <f aca="false">IF($A7688="","",EDATE(INDEX(CARTAO_COMPRAS!$J:$J,INT((ROW()-2)/20)+2),MOD(ROW()-2,20)))</f>
        <v/>
      </c>
      <c r="I7688" s="4" t="str">
        <f aca="false">IF($H7688="","",$H7688-WEEKDAY($H7688,2)+1)</f>
        <v/>
      </c>
      <c r="J7688" s="4" t="str">
        <f aca="false">IF($I7688="","",$I7688+6)</f>
        <v/>
      </c>
      <c r="K7688" s="6" t="str">
        <f aca="false">IF($H7688="","",DATE(YEAR($H7688),MONTH($H7688),1))</f>
        <v/>
      </c>
      <c r="L7688" s="0" t="str">
        <f aca="false">IF($A7688="","",INDEX(CARTAO_COMPRAS!$K:$K,INT((ROW()-2)/20)+2))</f>
        <v/>
      </c>
      <c r="M7688" s="0" t="str">
        <f aca="false">IF($A7688="","","Compra no cartão")</f>
        <v/>
      </c>
    </row>
    <row r="7689" customFormat="false" ht="13.5" hidden="false" customHeight="false" outlineLevel="0" collapsed="false">
      <c r="A7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89" s="0" t="str">
        <f aca="false">IF($A7689="","",INDEX(CARTAO_COMPRAS!$C:$C,INT((ROW()-2)/20)+2))</f>
        <v/>
      </c>
      <c r="C7689" s="0" t="str">
        <f aca="false">IF($A7689="","",INDEX(CARTAO_COMPRAS!$D:$D,INT((ROW()-2)/20)+2))</f>
        <v/>
      </c>
      <c r="D7689" s="0" t="str">
        <f aca="false">IF($A7689="","",INDEX(CARTAO_COMPRAS!$E:$E,INT((ROW()-2)/20)+2))</f>
        <v/>
      </c>
      <c r="E7689" s="0" t="str">
        <f aca="false">IF($A7689="","",INDEX(CARTAO_COMPRAS!$H:$H,INT((ROW()-2)/20)+2)+MOD(ROW()-2,20))</f>
        <v/>
      </c>
      <c r="F7689" s="0" t="str">
        <f aca="false">IF($A7689="","",INDEX(CARTAO_COMPRAS!$G:$G,INT((ROW()-2)/20)+2))</f>
        <v/>
      </c>
      <c r="G7689" s="5" t="str">
        <f aca="false">IF($A7689="","",INDEX(CARTAO_COMPRAS!$I:$I,INT((ROW()-2)/20)+2))</f>
        <v/>
      </c>
      <c r="H7689" s="4" t="str">
        <f aca="false">IF($A7689="","",EDATE(INDEX(CARTAO_COMPRAS!$J:$J,INT((ROW()-2)/20)+2),MOD(ROW()-2,20)))</f>
        <v/>
      </c>
      <c r="I7689" s="4" t="str">
        <f aca="false">IF($H7689="","",$H7689-WEEKDAY($H7689,2)+1)</f>
        <v/>
      </c>
      <c r="J7689" s="4" t="str">
        <f aca="false">IF($I7689="","",$I7689+6)</f>
        <v/>
      </c>
      <c r="K7689" s="6" t="str">
        <f aca="false">IF($H7689="","",DATE(YEAR($H7689),MONTH($H7689),1))</f>
        <v/>
      </c>
      <c r="L7689" s="0" t="str">
        <f aca="false">IF($A7689="","",INDEX(CARTAO_COMPRAS!$K:$K,INT((ROW()-2)/20)+2))</f>
        <v/>
      </c>
      <c r="M7689" s="0" t="str">
        <f aca="false">IF($A7689="","","Compra no cartão")</f>
        <v/>
      </c>
    </row>
    <row r="7690" customFormat="false" ht="13.5" hidden="false" customHeight="false" outlineLevel="0" collapsed="false">
      <c r="A7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0" s="0" t="str">
        <f aca="false">IF($A7690="","",INDEX(CARTAO_COMPRAS!$C:$C,INT((ROW()-2)/20)+2))</f>
        <v/>
      </c>
      <c r="C7690" s="0" t="str">
        <f aca="false">IF($A7690="","",INDEX(CARTAO_COMPRAS!$D:$D,INT((ROW()-2)/20)+2))</f>
        <v/>
      </c>
      <c r="D7690" s="0" t="str">
        <f aca="false">IF($A7690="","",INDEX(CARTAO_COMPRAS!$E:$E,INT((ROW()-2)/20)+2))</f>
        <v/>
      </c>
      <c r="E7690" s="0" t="str">
        <f aca="false">IF($A7690="","",INDEX(CARTAO_COMPRAS!$H:$H,INT((ROW()-2)/20)+2)+MOD(ROW()-2,20))</f>
        <v/>
      </c>
      <c r="F7690" s="0" t="str">
        <f aca="false">IF($A7690="","",INDEX(CARTAO_COMPRAS!$G:$G,INT((ROW()-2)/20)+2))</f>
        <v/>
      </c>
      <c r="G7690" s="5" t="str">
        <f aca="false">IF($A7690="","",INDEX(CARTAO_COMPRAS!$I:$I,INT((ROW()-2)/20)+2))</f>
        <v/>
      </c>
      <c r="H7690" s="4" t="str">
        <f aca="false">IF($A7690="","",EDATE(INDEX(CARTAO_COMPRAS!$J:$J,INT((ROW()-2)/20)+2),MOD(ROW()-2,20)))</f>
        <v/>
      </c>
      <c r="I7690" s="4" t="str">
        <f aca="false">IF($H7690="","",$H7690-WEEKDAY($H7690,2)+1)</f>
        <v/>
      </c>
      <c r="J7690" s="4" t="str">
        <f aca="false">IF($I7690="","",$I7690+6)</f>
        <v/>
      </c>
      <c r="K7690" s="6" t="str">
        <f aca="false">IF($H7690="","",DATE(YEAR($H7690),MONTH($H7690),1))</f>
        <v/>
      </c>
      <c r="L7690" s="0" t="str">
        <f aca="false">IF($A7690="","",INDEX(CARTAO_COMPRAS!$K:$K,INT((ROW()-2)/20)+2))</f>
        <v/>
      </c>
      <c r="M7690" s="0" t="str">
        <f aca="false">IF($A7690="","","Compra no cartão")</f>
        <v/>
      </c>
    </row>
    <row r="7691" customFormat="false" ht="13.5" hidden="false" customHeight="false" outlineLevel="0" collapsed="false">
      <c r="A7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1" s="0" t="str">
        <f aca="false">IF($A7691="","",INDEX(CARTAO_COMPRAS!$C:$C,INT((ROW()-2)/20)+2))</f>
        <v/>
      </c>
      <c r="C7691" s="0" t="str">
        <f aca="false">IF($A7691="","",INDEX(CARTAO_COMPRAS!$D:$D,INT((ROW()-2)/20)+2))</f>
        <v/>
      </c>
      <c r="D7691" s="0" t="str">
        <f aca="false">IF($A7691="","",INDEX(CARTAO_COMPRAS!$E:$E,INT((ROW()-2)/20)+2))</f>
        <v/>
      </c>
      <c r="E7691" s="0" t="str">
        <f aca="false">IF($A7691="","",INDEX(CARTAO_COMPRAS!$H:$H,INT((ROW()-2)/20)+2)+MOD(ROW()-2,20))</f>
        <v/>
      </c>
      <c r="F7691" s="0" t="str">
        <f aca="false">IF($A7691="","",INDEX(CARTAO_COMPRAS!$G:$G,INT((ROW()-2)/20)+2))</f>
        <v/>
      </c>
      <c r="G7691" s="5" t="str">
        <f aca="false">IF($A7691="","",INDEX(CARTAO_COMPRAS!$I:$I,INT((ROW()-2)/20)+2))</f>
        <v/>
      </c>
      <c r="H7691" s="4" t="str">
        <f aca="false">IF($A7691="","",EDATE(INDEX(CARTAO_COMPRAS!$J:$J,INT((ROW()-2)/20)+2),MOD(ROW()-2,20)))</f>
        <v/>
      </c>
      <c r="I7691" s="4" t="str">
        <f aca="false">IF($H7691="","",$H7691-WEEKDAY($H7691,2)+1)</f>
        <v/>
      </c>
      <c r="J7691" s="4" t="str">
        <f aca="false">IF($I7691="","",$I7691+6)</f>
        <v/>
      </c>
      <c r="K7691" s="6" t="str">
        <f aca="false">IF($H7691="","",DATE(YEAR($H7691),MONTH($H7691),1))</f>
        <v/>
      </c>
      <c r="L7691" s="0" t="str">
        <f aca="false">IF($A7691="","",INDEX(CARTAO_COMPRAS!$K:$K,INT((ROW()-2)/20)+2))</f>
        <v/>
      </c>
      <c r="M7691" s="0" t="str">
        <f aca="false">IF($A7691="","","Compra no cartão")</f>
        <v/>
      </c>
    </row>
    <row r="7692" customFormat="false" ht="13.5" hidden="false" customHeight="false" outlineLevel="0" collapsed="false">
      <c r="A7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2" s="0" t="str">
        <f aca="false">IF($A7692="","",INDEX(CARTAO_COMPRAS!$C:$C,INT((ROW()-2)/20)+2))</f>
        <v/>
      </c>
      <c r="C7692" s="0" t="str">
        <f aca="false">IF($A7692="","",INDEX(CARTAO_COMPRAS!$D:$D,INT((ROW()-2)/20)+2))</f>
        <v/>
      </c>
      <c r="D7692" s="0" t="str">
        <f aca="false">IF($A7692="","",INDEX(CARTAO_COMPRAS!$E:$E,INT((ROW()-2)/20)+2))</f>
        <v/>
      </c>
      <c r="E7692" s="0" t="str">
        <f aca="false">IF($A7692="","",INDEX(CARTAO_COMPRAS!$H:$H,INT((ROW()-2)/20)+2)+MOD(ROW()-2,20))</f>
        <v/>
      </c>
      <c r="F7692" s="0" t="str">
        <f aca="false">IF($A7692="","",INDEX(CARTAO_COMPRAS!$G:$G,INT((ROW()-2)/20)+2))</f>
        <v/>
      </c>
      <c r="G7692" s="5" t="str">
        <f aca="false">IF($A7692="","",INDEX(CARTAO_COMPRAS!$I:$I,INT((ROW()-2)/20)+2))</f>
        <v/>
      </c>
      <c r="H7692" s="4" t="str">
        <f aca="false">IF($A7692="","",EDATE(INDEX(CARTAO_COMPRAS!$J:$J,INT((ROW()-2)/20)+2),MOD(ROW()-2,20)))</f>
        <v/>
      </c>
      <c r="I7692" s="4" t="str">
        <f aca="false">IF($H7692="","",$H7692-WEEKDAY($H7692,2)+1)</f>
        <v/>
      </c>
      <c r="J7692" s="4" t="str">
        <f aca="false">IF($I7692="","",$I7692+6)</f>
        <v/>
      </c>
      <c r="K7692" s="6" t="str">
        <f aca="false">IF($H7692="","",DATE(YEAR($H7692),MONTH($H7692),1))</f>
        <v/>
      </c>
      <c r="L7692" s="0" t="str">
        <f aca="false">IF($A7692="","",INDEX(CARTAO_COMPRAS!$K:$K,INT((ROW()-2)/20)+2))</f>
        <v/>
      </c>
      <c r="M7692" s="0" t="str">
        <f aca="false">IF($A7692="","","Compra no cartão")</f>
        <v/>
      </c>
    </row>
    <row r="7693" customFormat="false" ht="13.5" hidden="false" customHeight="false" outlineLevel="0" collapsed="false">
      <c r="A7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3" s="0" t="str">
        <f aca="false">IF($A7693="","",INDEX(CARTAO_COMPRAS!$C:$C,INT((ROW()-2)/20)+2))</f>
        <v/>
      </c>
      <c r="C7693" s="0" t="str">
        <f aca="false">IF($A7693="","",INDEX(CARTAO_COMPRAS!$D:$D,INT((ROW()-2)/20)+2))</f>
        <v/>
      </c>
      <c r="D7693" s="0" t="str">
        <f aca="false">IF($A7693="","",INDEX(CARTAO_COMPRAS!$E:$E,INT((ROW()-2)/20)+2))</f>
        <v/>
      </c>
      <c r="E7693" s="0" t="str">
        <f aca="false">IF($A7693="","",INDEX(CARTAO_COMPRAS!$H:$H,INT((ROW()-2)/20)+2)+MOD(ROW()-2,20))</f>
        <v/>
      </c>
      <c r="F7693" s="0" t="str">
        <f aca="false">IF($A7693="","",INDEX(CARTAO_COMPRAS!$G:$G,INT((ROW()-2)/20)+2))</f>
        <v/>
      </c>
      <c r="G7693" s="5" t="str">
        <f aca="false">IF($A7693="","",INDEX(CARTAO_COMPRAS!$I:$I,INT((ROW()-2)/20)+2))</f>
        <v/>
      </c>
      <c r="H7693" s="4" t="str">
        <f aca="false">IF($A7693="","",EDATE(INDEX(CARTAO_COMPRAS!$J:$J,INT((ROW()-2)/20)+2),MOD(ROW()-2,20)))</f>
        <v/>
      </c>
      <c r="I7693" s="4" t="str">
        <f aca="false">IF($H7693="","",$H7693-WEEKDAY($H7693,2)+1)</f>
        <v/>
      </c>
      <c r="J7693" s="4" t="str">
        <f aca="false">IF($I7693="","",$I7693+6)</f>
        <v/>
      </c>
      <c r="K7693" s="6" t="str">
        <f aca="false">IF($H7693="","",DATE(YEAR($H7693),MONTH($H7693),1))</f>
        <v/>
      </c>
      <c r="L7693" s="0" t="str">
        <f aca="false">IF($A7693="","",INDEX(CARTAO_COMPRAS!$K:$K,INT((ROW()-2)/20)+2))</f>
        <v/>
      </c>
      <c r="M7693" s="0" t="str">
        <f aca="false">IF($A7693="","","Compra no cartão")</f>
        <v/>
      </c>
    </row>
    <row r="7694" customFormat="false" ht="13.5" hidden="false" customHeight="false" outlineLevel="0" collapsed="false">
      <c r="A7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4" s="0" t="str">
        <f aca="false">IF($A7694="","",INDEX(CARTAO_COMPRAS!$C:$C,INT((ROW()-2)/20)+2))</f>
        <v/>
      </c>
      <c r="C7694" s="0" t="str">
        <f aca="false">IF($A7694="","",INDEX(CARTAO_COMPRAS!$D:$D,INT((ROW()-2)/20)+2))</f>
        <v/>
      </c>
      <c r="D7694" s="0" t="str">
        <f aca="false">IF($A7694="","",INDEX(CARTAO_COMPRAS!$E:$E,INT((ROW()-2)/20)+2))</f>
        <v/>
      </c>
      <c r="E7694" s="0" t="str">
        <f aca="false">IF($A7694="","",INDEX(CARTAO_COMPRAS!$H:$H,INT((ROW()-2)/20)+2)+MOD(ROW()-2,20))</f>
        <v/>
      </c>
      <c r="F7694" s="0" t="str">
        <f aca="false">IF($A7694="","",INDEX(CARTAO_COMPRAS!$G:$G,INT((ROW()-2)/20)+2))</f>
        <v/>
      </c>
      <c r="G7694" s="5" t="str">
        <f aca="false">IF($A7694="","",INDEX(CARTAO_COMPRAS!$I:$I,INT((ROW()-2)/20)+2))</f>
        <v/>
      </c>
      <c r="H7694" s="4" t="str">
        <f aca="false">IF($A7694="","",EDATE(INDEX(CARTAO_COMPRAS!$J:$J,INT((ROW()-2)/20)+2),MOD(ROW()-2,20)))</f>
        <v/>
      </c>
      <c r="I7694" s="4" t="str">
        <f aca="false">IF($H7694="","",$H7694-WEEKDAY($H7694,2)+1)</f>
        <v/>
      </c>
      <c r="J7694" s="4" t="str">
        <f aca="false">IF($I7694="","",$I7694+6)</f>
        <v/>
      </c>
      <c r="K7694" s="6" t="str">
        <f aca="false">IF($H7694="","",DATE(YEAR($H7694),MONTH($H7694),1))</f>
        <v/>
      </c>
      <c r="L7694" s="0" t="str">
        <f aca="false">IF($A7694="","",INDEX(CARTAO_COMPRAS!$K:$K,INT((ROW()-2)/20)+2))</f>
        <v/>
      </c>
      <c r="M7694" s="0" t="str">
        <f aca="false">IF($A7694="","","Compra no cartão")</f>
        <v/>
      </c>
    </row>
    <row r="7695" customFormat="false" ht="13.5" hidden="false" customHeight="false" outlineLevel="0" collapsed="false">
      <c r="A7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5" s="0" t="str">
        <f aca="false">IF($A7695="","",INDEX(CARTAO_COMPRAS!$C:$C,INT((ROW()-2)/20)+2))</f>
        <v/>
      </c>
      <c r="C7695" s="0" t="str">
        <f aca="false">IF($A7695="","",INDEX(CARTAO_COMPRAS!$D:$D,INT((ROW()-2)/20)+2))</f>
        <v/>
      </c>
      <c r="D7695" s="0" t="str">
        <f aca="false">IF($A7695="","",INDEX(CARTAO_COMPRAS!$E:$E,INT((ROW()-2)/20)+2))</f>
        <v/>
      </c>
      <c r="E7695" s="0" t="str">
        <f aca="false">IF($A7695="","",INDEX(CARTAO_COMPRAS!$H:$H,INT((ROW()-2)/20)+2)+MOD(ROW()-2,20))</f>
        <v/>
      </c>
      <c r="F7695" s="0" t="str">
        <f aca="false">IF($A7695="","",INDEX(CARTAO_COMPRAS!$G:$G,INT((ROW()-2)/20)+2))</f>
        <v/>
      </c>
      <c r="G7695" s="5" t="str">
        <f aca="false">IF($A7695="","",INDEX(CARTAO_COMPRAS!$I:$I,INT((ROW()-2)/20)+2))</f>
        <v/>
      </c>
      <c r="H7695" s="4" t="str">
        <f aca="false">IF($A7695="","",EDATE(INDEX(CARTAO_COMPRAS!$J:$J,INT((ROW()-2)/20)+2),MOD(ROW()-2,20)))</f>
        <v/>
      </c>
      <c r="I7695" s="4" t="str">
        <f aca="false">IF($H7695="","",$H7695-WEEKDAY($H7695,2)+1)</f>
        <v/>
      </c>
      <c r="J7695" s="4" t="str">
        <f aca="false">IF($I7695="","",$I7695+6)</f>
        <v/>
      </c>
      <c r="K7695" s="6" t="str">
        <f aca="false">IF($H7695="","",DATE(YEAR($H7695),MONTH($H7695),1))</f>
        <v/>
      </c>
      <c r="L7695" s="0" t="str">
        <f aca="false">IF($A7695="","",INDEX(CARTAO_COMPRAS!$K:$K,INT((ROW()-2)/20)+2))</f>
        <v/>
      </c>
      <c r="M7695" s="0" t="str">
        <f aca="false">IF($A7695="","","Compra no cartão")</f>
        <v/>
      </c>
    </row>
    <row r="7696" customFormat="false" ht="13.5" hidden="false" customHeight="false" outlineLevel="0" collapsed="false">
      <c r="A7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6" s="0" t="str">
        <f aca="false">IF($A7696="","",INDEX(CARTAO_COMPRAS!$C:$C,INT((ROW()-2)/20)+2))</f>
        <v/>
      </c>
      <c r="C7696" s="0" t="str">
        <f aca="false">IF($A7696="","",INDEX(CARTAO_COMPRAS!$D:$D,INT((ROW()-2)/20)+2))</f>
        <v/>
      </c>
      <c r="D7696" s="0" t="str">
        <f aca="false">IF($A7696="","",INDEX(CARTAO_COMPRAS!$E:$E,INT((ROW()-2)/20)+2))</f>
        <v/>
      </c>
      <c r="E7696" s="0" t="str">
        <f aca="false">IF($A7696="","",INDEX(CARTAO_COMPRAS!$H:$H,INT((ROW()-2)/20)+2)+MOD(ROW()-2,20))</f>
        <v/>
      </c>
      <c r="F7696" s="0" t="str">
        <f aca="false">IF($A7696="","",INDEX(CARTAO_COMPRAS!$G:$G,INT((ROW()-2)/20)+2))</f>
        <v/>
      </c>
      <c r="G7696" s="5" t="str">
        <f aca="false">IF($A7696="","",INDEX(CARTAO_COMPRAS!$I:$I,INT((ROW()-2)/20)+2))</f>
        <v/>
      </c>
      <c r="H7696" s="4" t="str">
        <f aca="false">IF($A7696="","",EDATE(INDEX(CARTAO_COMPRAS!$J:$J,INT((ROW()-2)/20)+2),MOD(ROW()-2,20)))</f>
        <v/>
      </c>
      <c r="I7696" s="4" t="str">
        <f aca="false">IF($H7696="","",$H7696-WEEKDAY($H7696,2)+1)</f>
        <v/>
      </c>
      <c r="J7696" s="4" t="str">
        <f aca="false">IF($I7696="","",$I7696+6)</f>
        <v/>
      </c>
      <c r="K7696" s="6" t="str">
        <f aca="false">IF($H7696="","",DATE(YEAR($H7696),MONTH($H7696),1))</f>
        <v/>
      </c>
      <c r="L7696" s="0" t="str">
        <f aca="false">IF($A7696="","",INDEX(CARTAO_COMPRAS!$K:$K,INT((ROW()-2)/20)+2))</f>
        <v/>
      </c>
      <c r="M7696" s="0" t="str">
        <f aca="false">IF($A7696="","","Compra no cartão")</f>
        <v/>
      </c>
    </row>
    <row r="7697" customFormat="false" ht="13.5" hidden="false" customHeight="false" outlineLevel="0" collapsed="false">
      <c r="A7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7" s="0" t="str">
        <f aca="false">IF($A7697="","",INDEX(CARTAO_COMPRAS!$C:$C,INT((ROW()-2)/20)+2))</f>
        <v/>
      </c>
      <c r="C7697" s="0" t="str">
        <f aca="false">IF($A7697="","",INDEX(CARTAO_COMPRAS!$D:$D,INT((ROW()-2)/20)+2))</f>
        <v/>
      </c>
      <c r="D7697" s="0" t="str">
        <f aca="false">IF($A7697="","",INDEX(CARTAO_COMPRAS!$E:$E,INT((ROW()-2)/20)+2))</f>
        <v/>
      </c>
      <c r="E7697" s="0" t="str">
        <f aca="false">IF($A7697="","",INDEX(CARTAO_COMPRAS!$H:$H,INT((ROW()-2)/20)+2)+MOD(ROW()-2,20))</f>
        <v/>
      </c>
      <c r="F7697" s="0" t="str">
        <f aca="false">IF($A7697="","",INDEX(CARTAO_COMPRAS!$G:$G,INT((ROW()-2)/20)+2))</f>
        <v/>
      </c>
      <c r="G7697" s="5" t="str">
        <f aca="false">IF($A7697="","",INDEX(CARTAO_COMPRAS!$I:$I,INT((ROW()-2)/20)+2))</f>
        <v/>
      </c>
      <c r="H7697" s="4" t="str">
        <f aca="false">IF($A7697="","",EDATE(INDEX(CARTAO_COMPRAS!$J:$J,INT((ROW()-2)/20)+2),MOD(ROW()-2,20)))</f>
        <v/>
      </c>
      <c r="I7697" s="4" t="str">
        <f aca="false">IF($H7697="","",$H7697-WEEKDAY($H7697,2)+1)</f>
        <v/>
      </c>
      <c r="J7697" s="4" t="str">
        <f aca="false">IF($I7697="","",$I7697+6)</f>
        <v/>
      </c>
      <c r="K7697" s="6" t="str">
        <f aca="false">IF($H7697="","",DATE(YEAR($H7697),MONTH($H7697),1))</f>
        <v/>
      </c>
      <c r="L7697" s="0" t="str">
        <f aca="false">IF($A7697="","",INDEX(CARTAO_COMPRAS!$K:$K,INT((ROW()-2)/20)+2))</f>
        <v/>
      </c>
      <c r="M7697" s="0" t="str">
        <f aca="false">IF($A7697="","","Compra no cartão")</f>
        <v/>
      </c>
    </row>
    <row r="7698" customFormat="false" ht="13.5" hidden="false" customHeight="false" outlineLevel="0" collapsed="false">
      <c r="A7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8" s="0" t="str">
        <f aca="false">IF($A7698="","",INDEX(CARTAO_COMPRAS!$C:$C,INT((ROW()-2)/20)+2))</f>
        <v/>
      </c>
      <c r="C7698" s="0" t="str">
        <f aca="false">IF($A7698="","",INDEX(CARTAO_COMPRAS!$D:$D,INT((ROW()-2)/20)+2))</f>
        <v/>
      </c>
      <c r="D7698" s="0" t="str">
        <f aca="false">IF($A7698="","",INDEX(CARTAO_COMPRAS!$E:$E,INT((ROW()-2)/20)+2))</f>
        <v/>
      </c>
      <c r="E7698" s="0" t="str">
        <f aca="false">IF($A7698="","",INDEX(CARTAO_COMPRAS!$H:$H,INT((ROW()-2)/20)+2)+MOD(ROW()-2,20))</f>
        <v/>
      </c>
      <c r="F7698" s="0" t="str">
        <f aca="false">IF($A7698="","",INDEX(CARTAO_COMPRAS!$G:$G,INT((ROW()-2)/20)+2))</f>
        <v/>
      </c>
      <c r="G7698" s="5" t="str">
        <f aca="false">IF($A7698="","",INDEX(CARTAO_COMPRAS!$I:$I,INT((ROW()-2)/20)+2))</f>
        <v/>
      </c>
      <c r="H7698" s="4" t="str">
        <f aca="false">IF($A7698="","",EDATE(INDEX(CARTAO_COMPRAS!$J:$J,INT((ROW()-2)/20)+2),MOD(ROW()-2,20)))</f>
        <v/>
      </c>
      <c r="I7698" s="4" t="str">
        <f aca="false">IF($H7698="","",$H7698-WEEKDAY($H7698,2)+1)</f>
        <v/>
      </c>
      <c r="J7698" s="4" t="str">
        <f aca="false">IF($I7698="","",$I7698+6)</f>
        <v/>
      </c>
      <c r="K7698" s="6" t="str">
        <f aca="false">IF($H7698="","",DATE(YEAR($H7698),MONTH($H7698),1))</f>
        <v/>
      </c>
      <c r="L7698" s="0" t="str">
        <f aca="false">IF($A7698="","",INDEX(CARTAO_COMPRAS!$K:$K,INT((ROW()-2)/20)+2))</f>
        <v/>
      </c>
      <c r="M7698" s="0" t="str">
        <f aca="false">IF($A7698="","","Compra no cartão")</f>
        <v/>
      </c>
    </row>
    <row r="7699" customFormat="false" ht="13.5" hidden="false" customHeight="false" outlineLevel="0" collapsed="false">
      <c r="A7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699" s="0" t="str">
        <f aca="false">IF($A7699="","",INDEX(CARTAO_COMPRAS!$C:$C,INT((ROW()-2)/20)+2))</f>
        <v/>
      </c>
      <c r="C7699" s="0" t="str">
        <f aca="false">IF($A7699="","",INDEX(CARTAO_COMPRAS!$D:$D,INT((ROW()-2)/20)+2))</f>
        <v/>
      </c>
      <c r="D7699" s="0" t="str">
        <f aca="false">IF($A7699="","",INDEX(CARTAO_COMPRAS!$E:$E,INT((ROW()-2)/20)+2))</f>
        <v/>
      </c>
      <c r="E7699" s="0" t="str">
        <f aca="false">IF($A7699="","",INDEX(CARTAO_COMPRAS!$H:$H,INT((ROW()-2)/20)+2)+MOD(ROW()-2,20))</f>
        <v/>
      </c>
      <c r="F7699" s="0" t="str">
        <f aca="false">IF($A7699="","",INDEX(CARTAO_COMPRAS!$G:$G,INT((ROW()-2)/20)+2))</f>
        <v/>
      </c>
      <c r="G7699" s="5" t="str">
        <f aca="false">IF($A7699="","",INDEX(CARTAO_COMPRAS!$I:$I,INT((ROW()-2)/20)+2))</f>
        <v/>
      </c>
      <c r="H7699" s="4" t="str">
        <f aca="false">IF($A7699="","",EDATE(INDEX(CARTAO_COMPRAS!$J:$J,INT((ROW()-2)/20)+2),MOD(ROW()-2,20)))</f>
        <v/>
      </c>
      <c r="I7699" s="4" t="str">
        <f aca="false">IF($H7699="","",$H7699-WEEKDAY($H7699,2)+1)</f>
        <v/>
      </c>
      <c r="J7699" s="4" t="str">
        <f aca="false">IF($I7699="","",$I7699+6)</f>
        <v/>
      </c>
      <c r="K7699" s="6" t="str">
        <f aca="false">IF($H7699="","",DATE(YEAR($H7699),MONTH($H7699),1))</f>
        <v/>
      </c>
      <c r="L7699" s="0" t="str">
        <f aca="false">IF($A7699="","",INDEX(CARTAO_COMPRAS!$K:$K,INT((ROW()-2)/20)+2))</f>
        <v/>
      </c>
      <c r="M7699" s="0" t="str">
        <f aca="false">IF($A7699="","","Compra no cartão")</f>
        <v/>
      </c>
    </row>
    <row r="7700" customFormat="false" ht="13.5" hidden="false" customHeight="false" outlineLevel="0" collapsed="false">
      <c r="A7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0" s="0" t="str">
        <f aca="false">IF($A7700="","",INDEX(CARTAO_COMPRAS!$C:$C,INT((ROW()-2)/20)+2))</f>
        <v/>
      </c>
      <c r="C7700" s="0" t="str">
        <f aca="false">IF($A7700="","",INDEX(CARTAO_COMPRAS!$D:$D,INT((ROW()-2)/20)+2))</f>
        <v/>
      </c>
      <c r="D7700" s="0" t="str">
        <f aca="false">IF($A7700="","",INDEX(CARTAO_COMPRAS!$E:$E,INT((ROW()-2)/20)+2))</f>
        <v/>
      </c>
      <c r="E7700" s="0" t="str">
        <f aca="false">IF($A7700="","",INDEX(CARTAO_COMPRAS!$H:$H,INT((ROW()-2)/20)+2)+MOD(ROW()-2,20))</f>
        <v/>
      </c>
      <c r="F7700" s="0" t="str">
        <f aca="false">IF($A7700="","",INDEX(CARTAO_COMPRAS!$G:$G,INT((ROW()-2)/20)+2))</f>
        <v/>
      </c>
      <c r="G7700" s="5" t="str">
        <f aca="false">IF($A7700="","",INDEX(CARTAO_COMPRAS!$I:$I,INT((ROW()-2)/20)+2))</f>
        <v/>
      </c>
      <c r="H7700" s="4" t="str">
        <f aca="false">IF($A7700="","",EDATE(INDEX(CARTAO_COMPRAS!$J:$J,INT((ROW()-2)/20)+2),MOD(ROW()-2,20)))</f>
        <v/>
      </c>
      <c r="I7700" s="4" t="str">
        <f aca="false">IF($H7700="","",$H7700-WEEKDAY($H7700,2)+1)</f>
        <v/>
      </c>
      <c r="J7700" s="4" t="str">
        <f aca="false">IF($I7700="","",$I7700+6)</f>
        <v/>
      </c>
      <c r="K7700" s="6" t="str">
        <f aca="false">IF($H7700="","",DATE(YEAR($H7700),MONTH($H7700),1))</f>
        <v/>
      </c>
      <c r="L7700" s="0" t="str">
        <f aca="false">IF($A7700="","",INDEX(CARTAO_COMPRAS!$K:$K,INT((ROW()-2)/20)+2))</f>
        <v/>
      </c>
      <c r="M7700" s="0" t="str">
        <f aca="false">IF($A7700="","","Compra no cartão")</f>
        <v/>
      </c>
    </row>
    <row r="7701" customFormat="false" ht="13.5" hidden="false" customHeight="false" outlineLevel="0" collapsed="false">
      <c r="A7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1" s="0" t="str">
        <f aca="false">IF($A7701="","",INDEX(CARTAO_COMPRAS!$C:$C,INT((ROW()-2)/20)+2))</f>
        <v/>
      </c>
      <c r="C7701" s="0" t="str">
        <f aca="false">IF($A7701="","",INDEX(CARTAO_COMPRAS!$D:$D,INT((ROW()-2)/20)+2))</f>
        <v/>
      </c>
      <c r="D7701" s="0" t="str">
        <f aca="false">IF($A7701="","",INDEX(CARTAO_COMPRAS!$E:$E,INT((ROW()-2)/20)+2))</f>
        <v/>
      </c>
      <c r="E7701" s="0" t="str">
        <f aca="false">IF($A7701="","",INDEX(CARTAO_COMPRAS!$H:$H,INT((ROW()-2)/20)+2)+MOD(ROW()-2,20))</f>
        <v/>
      </c>
      <c r="F7701" s="0" t="str">
        <f aca="false">IF($A7701="","",INDEX(CARTAO_COMPRAS!$G:$G,INT((ROW()-2)/20)+2))</f>
        <v/>
      </c>
      <c r="G7701" s="5" t="str">
        <f aca="false">IF($A7701="","",INDEX(CARTAO_COMPRAS!$I:$I,INT((ROW()-2)/20)+2))</f>
        <v/>
      </c>
      <c r="H7701" s="4" t="str">
        <f aca="false">IF($A7701="","",EDATE(INDEX(CARTAO_COMPRAS!$J:$J,INT((ROW()-2)/20)+2),MOD(ROW()-2,20)))</f>
        <v/>
      </c>
      <c r="I7701" s="4" t="str">
        <f aca="false">IF($H7701="","",$H7701-WEEKDAY($H7701,2)+1)</f>
        <v/>
      </c>
      <c r="J7701" s="4" t="str">
        <f aca="false">IF($I7701="","",$I7701+6)</f>
        <v/>
      </c>
      <c r="K7701" s="6" t="str">
        <f aca="false">IF($H7701="","",DATE(YEAR($H7701),MONTH($H7701),1))</f>
        <v/>
      </c>
      <c r="L7701" s="0" t="str">
        <f aca="false">IF($A7701="","",INDEX(CARTAO_COMPRAS!$K:$K,INT((ROW()-2)/20)+2))</f>
        <v/>
      </c>
      <c r="M7701" s="0" t="str">
        <f aca="false">IF($A7701="","","Compra no cartão")</f>
        <v/>
      </c>
    </row>
    <row r="7702" customFormat="false" ht="13.5" hidden="false" customHeight="false" outlineLevel="0" collapsed="false">
      <c r="A77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2" s="0" t="str">
        <f aca="false">IF($A7702="","",INDEX(CARTAO_COMPRAS!$C:$C,INT((ROW()-2)/20)+2))</f>
        <v/>
      </c>
      <c r="C7702" s="0" t="str">
        <f aca="false">IF($A7702="","",INDEX(CARTAO_COMPRAS!$D:$D,INT((ROW()-2)/20)+2))</f>
        <v/>
      </c>
      <c r="D7702" s="0" t="str">
        <f aca="false">IF($A7702="","",INDEX(CARTAO_COMPRAS!$E:$E,INT((ROW()-2)/20)+2))</f>
        <v/>
      </c>
      <c r="E7702" s="0" t="str">
        <f aca="false">IF($A7702="","",INDEX(CARTAO_COMPRAS!$H:$H,INT((ROW()-2)/20)+2)+MOD(ROW()-2,20))</f>
        <v/>
      </c>
      <c r="F7702" s="0" t="str">
        <f aca="false">IF($A7702="","",INDEX(CARTAO_COMPRAS!$G:$G,INT((ROW()-2)/20)+2))</f>
        <v/>
      </c>
      <c r="G7702" s="5" t="str">
        <f aca="false">IF($A7702="","",INDEX(CARTAO_COMPRAS!$I:$I,INT((ROW()-2)/20)+2))</f>
        <v/>
      </c>
      <c r="H7702" s="4" t="str">
        <f aca="false">IF($A7702="","",EDATE(INDEX(CARTAO_COMPRAS!$J:$J,INT((ROW()-2)/20)+2),MOD(ROW()-2,20)))</f>
        <v/>
      </c>
      <c r="I7702" s="4" t="str">
        <f aca="false">IF($H7702="","",$H7702-WEEKDAY($H7702,2)+1)</f>
        <v/>
      </c>
      <c r="J7702" s="4" t="str">
        <f aca="false">IF($I7702="","",$I7702+6)</f>
        <v/>
      </c>
      <c r="K7702" s="6" t="str">
        <f aca="false">IF($H7702="","",DATE(YEAR($H7702),MONTH($H7702),1))</f>
        <v/>
      </c>
      <c r="L7702" s="0" t="str">
        <f aca="false">IF($A7702="","",INDEX(CARTAO_COMPRAS!$K:$K,INT((ROW()-2)/20)+2))</f>
        <v/>
      </c>
      <c r="M7702" s="0" t="str">
        <f aca="false">IF($A7702="","","Compra no cartão")</f>
        <v/>
      </c>
    </row>
    <row r="7703" customFormat="false" ht="13.5" hidden="false" customHeight="false" outlineLevel="0" collapsed="false">
      <c r="A7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3" s="0" t="str">
        <f aca="false">IF($A7703="","",INDEX(CARTAO_COMPRAS!$C:$C,INT((ROW()-2)/20)+2))</f>
        <v/>
      </c>
      <c r="C7703" s="0" t="str">
        <f aca="false">IF($A7703="","",INDEX(CARTAO_COMPRAS!$D:$D,INT((ROW()-2)/20)+2))</f>
        <v/>
      </c>
      <c r="D7703" s="0" t="str">
        <f aca="false">IF($A7703="","",INDEX(CARTAO_COMPRAS!$E:$E,INT((ROW()-2)/20)+2))</f>
        <v/>
      </c>
      <c r="E7703" s="0" t="str">
        <f aca="false">IF($A7703="","",INDEX(CARTAO_COMPRAS!$H:$H,INT((ROW()-2)/20)+2)+MOD(ROW()-2,20))</f>
        <v/>
      </c>
      <c r="F7703" s="0" t="str">
        <f aca="false">IF($A7703="","",INDEX(CARTAO_COMPRAS!$G:$G,INT((ROW()-2)/20)+2))</f>
        <v/>
      </c>
      <c r="G7703" s="5" t="str">
        <f aca="false">IF($A7703="","",INDEX(CARTAO_COMPRAS!$I:$I,INT((ROW()-2)/20)+2))</f>
        <v/>
      </c>
      <c r="H7703" s="4" t="str">
        <f aca="false">IF($A7703="","",EDATE(INDEX(CARTAO_COMPRAS!$J:$J,INT((ROW()-2)/20)+2),MOD(ROW()-2,20)))</f>
        <v/>
      </c>
      <c r="I7703" s="4" t="str">
        <f aca="false">IF($H7703="","",$H7703-WEEKDAY($H7703,2)+1)</f>
        <v/>
      </c>
      <c r="J7703" s="4" t="str">
        <f aca="false">IF($I7703="","",$I7703+6)</f>
        <v/>
      </c>
      <c r="K7703" s="6" t="str">
        <f aca="false">IF($H7703="","",DATE(YEAR($H7703),MONTH($H7703),1))</f>
        <v/>
      </c>
      <c r="L7703" s="0" t="str">
        <f aca="false">IF($A7703="","",INDEX(CARTAO_COMPRAS!$K:$K,INT((ROW()-2)/20)+2))</f>
        <v/>
      </c>
      <c r="M7703" s="0" t="str">
        <f aca="false">IF($A7703="","","Compra no cartão")</f>
        <v/>
      </c>
    </row>
    <row r="7704" customFormat="false" ht="13.5" hidden="false" customHeight="false" outlineLevel="0" collapsed="false">
      <c r="A7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4" s="0" t="str">
        <f aca="false">IF($A7704="","",INDEX(CARTAO_COMPRAS!$C:$C,INT((ROW()-2)/20)+2))</f>
        <v/>
      </c>
      <c r="C7704" s="0" t="str">
        <f aca="false">IF($A7704="","",INDEX(CARTAO_COMPRAS!$D:$D,INT((ROW()-2)/20)+2))</f>
        <v/>
      </c>
      <c r="D7704" s="0" t="str">
        <f aca="false">IF($A7704="","",INDEX(CARTAO_COMPRAS!$E:$E,INT((ROW()-2)/20)+2))</f>
        <v/>
      </c>
      <c r="E7704" s="0" t="str">
        <f aca="false">IF($A7704="","",INDEX(CARTAO_COMPRAS!$H:$H,INT((ROW()-2)/20)+2)+MOD(ROW()-2,20))</f>
        <v/>
      </c>
      <c r="F7704" s="0" t="str">
        <f aca="false">IF($A7704="","",INDEX(CARTAO_COMPRAS!$G:$G,INT((ROW()-2)/20)+2))</f>
        <v/>
      </c>
      <c r="G7704" s="5" t="str">
        <f aca="false">IF($A7704="","",INDEX(CARTAO_COMPRAS!$I:$I,INT((ROW()-2)/20)+2))</f>
        <v/>
      </c>
      <c r="H7704" s="4" t="str">
        <f aca="false">IF($A7704="","",EDATE(INDEX(CARTAO_COMPRAS!$J:$J,INT((ROW()-2)/20)+2),MOD(ROW()-2,20)))</f>
        <v/>
      </c>
      <c r="I7704" s="4" t="str">
        <f aca="false">IF($H7704="","",$H7704-WEEKDAY($H7704,2)+1)</f>
        <v/>
      </c>
      <c r="J7704" s="4" t="str">
        <f aca="false">IF($I7704="","",$I7704+6)</f>
        <v/>
      </c>
      <c r="K7704" s="6" t="str">
        <f aca="false">IF($H7704="","",DATE(YEAR($H7704),MONTH($H7704),1))</f>
        <v/>
      </c>
      <c r="L7704" s="0" t="str">
        <f aca="false">IF($A7704="","",INDEX(CARTAO_COMPRAS!$K:$K,INT((ROW()-2)/20)+2))</f>
        <v/>
      </c>
      <c r="M7704" s="0" t="str">
        <f aca="false">IF($A7704="","","Compra no cartão")</f>
        <v/>
      </c>
    </row>
    <row r="7705" customFormat="false" ht="13.5" hidden="false" customHeight="false" outlineLevel="0" collapsed="false">
      <c r="A7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5" s="0" t="str">
        <f aca="false">IF($A7705="","",INDEX(CARTAO_COMPRAS!$C:$C,INT((ROW()-2)/20)+2))</f>
        <v/>
      </c>
      <c r="C7705" s="0" t="str">
        <f aca="false">IF($A7705="","",INDEX(CARTAO_COMPRAS!$D:$D,INT((ROW()-2)/20)+2))</f>
        <v/>
      </c>
      <c r="D7705" s="0" t="str">
        <f aca="false">IF($A7705="","",INDEX(CARTAO_COMPRAS!$E:$E,INT((ROW()-2)/20)+2))</f>
        <v/>
      </c>
      <c r="E7705" s="0" t="str">
        <f aca="false">IF($A7705="","",INDEX(CARTAO_COMPRAS!$H:$H,INT((ROW()-2)/20)+2)+MOD(ROW()-2,20))</f>
        <v/>
      </c>
      <c r="F7705" s="0" t="str">
        <f aca="false">IF($A7705="","",INDEX(CARTAO_COMPRAS!$G:$G,INT((ROW()-2)/20)+2))</f>
        <v/>
      </c>
      <c r="G7705" s="5" t="str">
        <f aca="false">IF($A7705="","",INDEX(CARTAO_COMPRAS!$I:$I,INT((ROW()-2)/20)+2))</f>
        <v/>
      </c>
      <c r="H7705" s="4" t="str">
        <f aca="false">IF($A7705="","",EDATE(INDEX(CARTAO_COMPRAS!$J:$J,INT((ROW()-2)/20)+2),MOD(ROW()-2,20)))</f>
        <v/>
      </c>
      <c r="I7705" s="4" t="str">
        <f aca="false">IF($H7705="","",$H7705-WEEKDAY($H7705,2)+1)</f>
        <v/>
      </c>
      <c r="J7705" s="4" t="str">
        <f aca="false">IF($I7705="","",$I7705+6)</f>
        <v/>
      </c>
      <c r="K7705" s="6" t="str">
        <f aca="false">IF($H7705="","",DATE(YEAR($H7705),MONTH($H7705),1))</f>
        <v/>
      </c>
      <c r="L7705" s="0" t="str">
        <f aca="false">IF($A7705="","",INDEX(CARTAO_COMPRAS!$K:$K,INT((ROW()-2)/20)+2))</f>
        <v/>
      </c>
      <c r="M7705" s="0" t="str">
        <f aca="false">IF($A7705="","","Compra no cartão")</f>
        <v/>
      </c>
    </row>
    <row r="7706" customFormat="false" ht="13.5" hidden="false" customHeight="false" outlineLevel="0" collapsed="false">
      <c r="A7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6" s="0" t="str">
        <f aca="false">IF($A7706="","",INDEX(CARTAO_COMPRAS!$C:$C,INT((ROW()-2)/20)+2))</f>
        <v/>
      </c>
      <c r="C7706" s="0" t="str">
        <f aca="false">IF($A7706="","",INDEX(CARTAO_COMPRAS!$D:$D,INT((ROW()-2)/20)+2))</f>
        <v/>
      </c>
      <c r="D7706" s="0" t="str">
        <f aca="false">IF($A7706="","",INDEX(CARTAO_COMPRAS!$E:$E,INT((ROW()-2)/20)+2))</f>
        <v/>
      </c>
      <c r="E7706" s="0" t="str">
        <f aca="false">IF($A7706="","",INDEX(CARTAO_COMPRAS!$H:$H,INT((ROW()-2)/20)+2)+MOD(ROW()-2,20))</f>
        <v/>
      </c>
      <c r="F7706" s="0" t="str">
        <f aca="false">IF($A7706="","",INDEX(CARTAO_COMPRAS!$G:$G,INT((ROW()-2)/20)+2))</f>
        <v/>
      </c>
      <c r="G7706" s="5" t="str">
        <f aca="false">IF($A7706="","",INDEX(CARTAO_COMPRAS!$I:$I,INT((ROW()-2)/20)+2))</f>
        <v/>
      </c>
      <c r="H7706" s="4" t="str">
        <f aca="false">IF($A7706="","",EDATE(INDEX(CARTAO_COMPRAS!$J:$J,INT((ROW()-2)/20)+2),MOD(ROW()-2,20)))</f>
        <v/>
      </c>
      <c r="I7706" s="4" t="str">
        <f aca="false">IF($H7706="","",$H7706-WEEKDAY($H7706,2)+1)</f>
        <v/>
      </c>
      <c r="J7706" s="4" t="str">
        <f aca="false">IF($I7706="","",$I7706+6)</f>
        <v/>
      </c>
      <c r="K7706" s="6" t="str">
        <f aca="false">IF($H7706="","",DATE(YEAR($H7706),MONTH($H7706),1))</f>
        <v/>
      </c>
      <c r="L7706" s="0" t="str">
        <f aca="false">IF($A7706="","",INDEX(CARTAO_COMPRAS!$K:$K,INT((ROW()-2)/20)+2))</f>
        <v/>
      </c>
      <c r="M7706" s="0" t="str">
        <f aca="false">IF($A7706="","","Compra no cartão")</f>
        <v/>
      </c>
    </row>
    <row r="7707" customFormat="false" ht="13.5" hidden="false" customHeight="false" outlineLevel="0" collapsed="false">
      <c r="A7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7" s="0" t="str">
        <f aca="false">IF($A7707="","",INDEX(CARTAO_COMPRAS!$C:$C,INT((ROW()-2)/20)+2))</f>
        <v/>
      </c>
      <c r="C7707" s="0" t="str">
        <f aca="false">IF($A7707="","",INDEX(CARTAO_COMPRAS!$D:$D,INT((ROW()-2)/20)+2))</f>
        <v/>
      </c>
      <c r="D7707" s="0" t="str">
        <f aca="false">IF($A7707="","",INDEX(CARTAO_COMPRAS!$E:$E,INT((ROW()-2)/20)+2))</f>
        <v/>
      </c>
      <c r="E7707" s="0" t="str">
        <f aca="false">IF($A7707="","",INDEX(CARTAO_COMPRAS!$H:$H,INT((ROW()-2)/20)+2)+MOD(ROW()-2,20))</f>
        <v/>
      </c>
      <c r="F7707" s="0" t="str">
        <f aca="false">IF($A7707="","",INDEX(CARTAO_COMPRAS!$G:$G,INT((ROW()-2)/20)+2))</f>
        <v/>
      </c>
      <c r="G7707" s="5" t="str">
        <f aca="false">IF($A7707="","",INDEX(CARTAO_COMPRAS!$I:$I,INT((ROW()-2)/20)+2))</f>
        <v/>
      </c>
      <c r="H7707" s="4" t="str">
        <f aca="false">IF($A7707="","",EDATE(INDEX(CARTAO_COMPRAS!$J:$J,INT((ROW()-2)/20)+2),MOD(ROW()-2,20)))</f>
        <v/>
      </c>
      <c r="I7707" s="4" t="str">
        <f aca="false">IF($H7707="","",$H7707-WEEKDAY($H7707,2)+1)</f>
        <v/>
      </c>
      <c r="J7707" s="4" t="str">
        <f aca="false">IF($I7707="","",$I7707+6)</f>
        <v/>
      </c>
      <c r="K7707" s="6" t="str">
        <f aca="false">IF($H7707="","",DATE(YEAR($H7707),MONTH($H7707),1))</f>
        <v/>
      </c>
      <c r="L7707" s="0" t="str">
        <f aca="false">IF($A7707="","",INDEX(CARTAO_COMPRAS!$K:$K,INT((ROW()-2)/20)+2))</f>
        <v/>
      </c>
      <c r="M7707" s="0" t="str">
        <f aca="false">IF($A7707="","","Compra no cartão")</f>
        <v/>
      </c>
    </row>
    <row r="7708" customFormat="false" ht="13.5" hidden="false" customHeight="false" outlineLevel="0" collapsed="false">
      <c r="A7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8" s="0" t="str">
        <f aca="false">IF($A7708="","",INDEX(CARTAO_COMPRAS!$C:$C,INT((ROW()-2)/20)+2))</f>
        <v/>
      </c>
      <c r="C7708" s="0" t="str">
        <f aca="false">IF($A7708="","",INDEX(CARTAO_COMPRAS!$D:$D,INT((ROW()-2)/20)+2))</f>
        <v/>
      </c>
      <c r="D7708" s="0" t="str">
        <f aca="false">IF($A7708="","",INDEX(CARTAO_COMPRAS!$E:$E,INT((ROW()-2)/20)+2))</f>
        <v/>
      </c>
      <c r="E7708" s="0" t="str">
        <f aca="false">IF($A7708="","",INDEX(CARTAO_COMPRAS!$H:$H,INT((ROW()-2)/20)+2)+MOD(ROW()-2,20))</f>
        <v/>
      </c>
      <c r="F7708" s="0" t="str">
        <f aca="false">IF($A7708="","",INDEX(CARTAO_COMPRAS!$G:$G,INT((ROW()-2)/20)+2))</f>
        <v/>
      </c>
      <c r="G7708" s="5" t="str">
        <f aca="false">IF($A7708="","",INDEX(CARTAO_COMPRAS!$I:$I,INT((ROW()-2)/20)+2))</f>
        <v/>
      </c>
      <c r="H7708" s="4" t="str">
        <f aca="false">IF($A7708="","",EDATE(INDEX(CARTAO_COMPRAS!$J:$J,INT((ROW()-2)/20)+2),MOD(ROW()-2,20)))</f>
        <v/>
      </c>
      <c r="I7708" s="4" t="str">
        <f aca="false">IF($H7708="","",$H7708-WEEKDAY($H7708,2)+1)</f>
        <v/>
      </c>
      <c r="J7708" s="4" t="str">
        <f aca="false">IF($I7708="","",$I7708+6)</f>
        <v/>
      </c>
      <c r="K7708" s="6" t="str">
        <f aca="false">IF($H7708="","",DATE(YEAR($H7708),MONTH($H7708),1))</f>
        <v/>
      </c>
      <c r="L7708" s="0" t="str">
        <f aca="false">IF($A7708="","",INDEX(CARTAO_COMPRAS!$K:$K,INT((ROW()-2)/20)+2))</f>
        <v/>
      </c>
      <c r="M7708" s="0" t="str">
        <f aca="false">IF($A7708="","","Compra no cartão")</f>
        <v/>
      </c>
    </row>
    <row r="7709" customFormat="false" ht="13.5" hidden="false" customHeight="false" outlineLevel="0" collapsed="false">
      <c r="A7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09" s="0" t="str">
        <f aca="false">IF($A7709="","",INDEX(CARTAO_COMPRAS!$C:$C,INT((ROW()-2)/20)+2))</f>
        <v/>
      </c>
      <c r="C7709" s="0" t="str">
        <f aca="false">IF($A7709="","",INDEX(CARTAO_COMPRAS!$D:$D,INT((ROW()-2)/20)+2))</f>
        <v/>
      </c>
      <c r="D7709" s="0" t="str">
        <f aca="false">IF($A7709="","",INDEX(CARTAO_COMPRAS!$E:$E,INT((ROW()-2)/20)+2))</f>
        <v/>
      </c>
      <c r="E7709" s="0" t="str">
        <f aca="false">IF($A7709="","",INDEX(CARTAO_COMPRAS!$H:$H,INT((ROW()-2)/20)+2)+MOD(ROW()-2,20))</f>
        <v/>
      </c>
      <c r="F7709" s="0" t="str">
        <f aca="false">IF($A7709="","",INDEX(CARTAO_COMPRAS!$G:$G,INT((ROW()-2)/20)+2))</f>
        <v/>
      </c>
      <c r="G7709" s="5" t="str">
        <f aca="false">IF($A7709="","",INDEX(CARTAO_COMPRAS!$I:$I,INT((ROW()-2)/20)+2))</f>
        <v/>
      </c>
      <c r="H7709" s="4" t="str">
        <f aca="false">IF($A7709="","",EDATE(INDEX(CARTAO_COMPRAS!$J:$J,INT((ROW()-2)/20)+2),MOD(ROW()-2,20)))</f>
        <v/>
      </c>
      <c r="I7709" s="4" t="str">
        <f aca="false">IF($H7709="","",$H7709-WEEKDAY($H7709,2)+1)</f>
        <v/>
      </c>
      <c r="J7709" s="4" t="str">
        <f aca="false">IF($I7709="","",$I7709+6)</f>
        <v/>
      </c>
      <c r="K7709" s="6" t="str">
        <f aca="false">IF($H7709="","",DATE(YEAR($H7709),MONTH($H7709),1))</f>
        <v/>
      </c>
      <c r="L7709" s="0" t="str">
        <f aca="false">IF($A7709="","",INDEX(CARTAO_COMPRAS!$K:$K,INT((ROW()-2)/20)+2))</f>
        <v/>
      </c>
      <c r="M7709" s="0" t="str">
        <f aca="false">IF($A7709="","","Compra no cartão")</f>
        <v/>
      </c>
    </row>
    <row r="7710" customFormat="false" ht="13.5" hidden="false" customHeight="false" outlineLevel="0" collapsed="false">
      <c r="A7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0" s="0" t="str">
        <f aca="false">IF($A7710="","",INDEX(CARTAO_COMPRAS!$C:$C,INT((ROW()-2)/20)+2))</f>
        <v/>
      </c>
      <c r="C7710" s="0" t="str">
        <f aca="false">IF($A7710="","",INDEX(CARTAO_COMPRAS!$D:$D,INT((ROW()-2)/20)+2))</f>
        <v/>
      </c>
      <c r="D7710" s="0" t="str">
        <f aca="false">IF($A7710="","",INDEX(CARTAO_COMPRAS!$E:$E,INT((ROW()-2)/20)+2))</f>
        <v/>
      </c>
      <c r="E7710" s="0" t="str">
        <f aca="false">IF($A7710="","",INDEX(CARTAO_COMPRAS!$H:$H,INT((ROW()-2)/20)+2)+MOD(ROW()-2,20))</f>
        <v/>
      </c>
      <c r="F7710" s="0" t="str">
        <f aca="false">IF($A7710="","",INDEX(CARTAO_COMPRAS!$G:$G,INT((ROW()-2)/20)+2))</f>
        <v/>
      </c>
      <c r="G7710" s="5" t="str">
        <f aca="false">IF($A7710="","",INDEX(CARTAO_COMPRAS!$I:$I,INT((ROW()-2)/20)+2))</f>
        <v/>
      </c>
      <c r="H7710" s="4" t="str">
        <f aca="false">IF($A7710="","",EDATE(INDEX(CARTAO_COMPRAS!$J:$J,INT((ROW()-2)/20)+2),MOD(ROW()-2,20)))</f>
        <v/>
      </c>
      <c r="I7710" s="4" t="str">
        <f aca="false">IF($H7710="","",$H7710-WEEKDAY($H7710,2)+1)</f>
        <v/>
      </c>
      <c r="J7710" s="4" t="str">
        <f aca="false">IF($I7710="","",$I7710+6)</f>
        <v/>
      </c>
      <c r="K7710" s="6" t="str">
        <f aca="false">IF($H7710="","",DATE(YEAR($H7710),MONTH($H7710),1))</f>
        <v/>
      </c>
      <c r="L7710" s="0" t="str">
        <f aca="false">IF($A7710="","",INDEX(CARTAO_COMPRAS!$K:$K,INT((ROW()-2)/20)+2))</f>
        <v/>
      </c>
      <c r="M7710" s="0" t="str">
        <f aca="false">IF($A7710="","","Compra no cartão")</f>
        <v/>
      </c>
    </row>
    <row r="7711" customFormat="false" ht="13.5" hidden="false" customHeight="false" outlineLevel="0" collapsed="false">
      <c r="A7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1" s="0" t="str">
        <f aca="false">IF($A7711="","",INDEX(CARTAO_COMPRAS!$C:$C,INT((ROW()-2)/20)+2))</f>
        <v/>
      </c>
      <c r="C7711" s="0" t="str">
        <f aca="false">IF($A7711="","",INDEX(CARTAO_COMPRAS!$D:$D,INT((ROW()-2)/20)+2))</f>
        <v/>
      </c>
      <c r="D7711" s="0" t="str">
        <f aca="false">IF($A7711="","",INDEX(CARTAO_COMPRAS!$E:$E,INT((ROW()-2)/20)+2))</f>
        <v/>
      </c>
      <c r="E7711" s="0" t="str">
        <f aca="false">IF($A7711="","",INDEX(CARTAO_COMPRAS!$H:$H,INT((ROW()-2)/20)+2)+MOD(ROW()-2,20))</f>
        <v/>
      </c>
      <c r="F7711" s="0" t="str">
        <f aca="false">IF($A7711="","",INDEX(CARTAO_COMPRAS!$G:$G,INT((ROW()-2)/20)+2))</f>
        <v/>
      </c>
      <c r="G7711" s="5" t="str">
        <f aca="false">IF($A7711="","",INDEX(CARTAO_COMPRAS!$I:$I,INT((ROW()-2)/20)+2))</f>
        <v/>
      </c>
      <c r="H7711" s="4" t="str">
        <f aca="false">IF($A7711="","",EDATE(INDEX(CARTAO_COMPRAS!$J:$J,INT((ROW()-2)/20)+2),MOD(ROW()-2,20)))</f>
        <v/>
      </c>
      <c r="I7711" s="4" t="str">
        <f aca="false">IF($H7711="","",$H7711-WEEKDAY($H7711,2)+1)</f>
        <v/>
      </c>
      <c r="J7711" s="4" t="str">
        <f aca="false">IF($I7711="","",$I7711+6)</f>
        <v/>
      </c>
      <c r="K7711" s="6" t="str">
        <f aca="false">IF($H7711="","",DATE(YEAR($H7711),MONTH($H7711),1))</f>
        <v/>
      </c>
      <c r="L7711" s="0" t="str">
        <f aca="false">IF($A7711="","",INDEX(CARTAO_COMPRAS!$K:$K,INT((ROW()-2)/20)+2))</f>
        <v/>
      </c>
      <c r="M7711" s="0" t="str">
        <f aca="false">IF($A7711="","","Compra no cartão")</f>
        <v/>
      </c>
    </row>
    <row r="7712" customFormat="false" ht="13.5" hidden="false" customHeight="false" outlineLevel="0" collapsed="false">
      <c r="A7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2" s="0" t="str">
        <f aca="false">IF($A7712="","",INDEX(CARTAO_COMPRAS!$C:$C,INT((ROW()-2)/20)+2))</f>
        <v/>
      </c>
      <c r="C7712" s="0" t="str">
        <f aca="false">IF($A7712="","",INDEX(CARTAO_COMPRAS!$D:$D,INT((ROW()-2)/20)+2))</f>
        <v/>
      </c>
      <c r="D7712" s="0" t="str">
        <f aca="false">IF($A7712="","",INDEX(CARTAO_COMPRAS!$E:$E,INT((ROW()-2)/20)+2))</f>
        <v/>
      </c>
      <c r="E7712" s="0" t="str">
        <f aca="false">IF($A7712="","",INDEX(CARTAO_COMPRAS!$H:$H,INT((ROW()-2)/20)+2)+MOD(ROW()-2,20))</f>
        <v/>
      </c>
      <c r="F7712" s="0" t="str">
        <f aca="false">IF($A7712="","",INDEX(CARTAO_COMPRAS!$G:$G,INT((ROW()-2)/20)+2))</f>
        <v/>
      </c>
      <c r="G7712" s="5" t="str">
        <f aca="false">IF($A7712="","",INDEX(CARTAO_COMPRAS!$I:$I,INT((ROW()-2)/20)+2))</f>
        <v/>
      </c>
      <c r="H7712" s="4" t="str">
        <f aca="false">IF($A7712="","",EDATE(INDEX(CARTAO_COMPRAS!$J:$J,INT((ROW()-2)/20)+2),MOD(ROW()-2,20)))</f>
        <v/>
      </c>
      <c r="I7712" s="4" t="str">
        <f aca="false">IF($H7712="","",$H7712-WEEKDAY($H7712,2)+1)</f>
        <v/>
      </c>
      <c r="J7712" s="4" t="str">
        <f aca="false">IF($I7712="","",$I7712+6)</f>
        <v/>
      </c>
      <c r="K7712" s="6" t="str">
        <f aca="false">IF($H7712="","",DATE(YEAR($H7712),MONTH($H7712),1))</f>
        <v/>
      </c>
      <c r="L7712" s="0" t="str">
        <f aca="false">IF($A7712="","",INDEX(CARTAO_COMPRAS!$K:$K,INT((ROW()-2)/20)+2))</f>
        <v/>
      </c>
      <c r="M7712" s="0" t="str">
        <f aca="false">IF($A7712="","","Compra no cartão")</f>
        <v/>
      </c>
    </row>
    <row r="7713" customFormat="false" ht="13.5" hidden="false" customHeight="false" outlineLevel="0" collapsed="false">
      <c r="A7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3" s="0" t="str">
        <f aca="false">IF($A7713="","",INDEX(CARTAO_COMPRAS!$C:$C,INT((ROW()-2)/20)+2))</f>
        <v/>
      </c>
      <c r="C7713" s="0" t="str">
        <f aca="false">IF($A7713="","",INDEX(CARTAO_COMPRAS!$D:$D,INT((ROW()-2)/20)+2))</f>
        <v/>
      </c>
      <c r="D7713" s="0" t="str">
        <f aca="false">IF($A7713="","",INDEX(CARTAO_COMPRAS!$E:$E,INT((ROW()-2)/20)+2))</f>
        <v/>
      </c>
      <c r="E7713" s="0" t="str">
        <f aca="false">IF($A7713="","",INDEX(CARTAO_COMPRAS!$H:$H,INT((ROW()-2)/20)+2)+MOD(ROW()-2,20))</f>
        <v/>
      </c>
      <c r="F7713" s="0" t="str">
        <f aca="false">IF($A7713="","",INDEX(CARTAO_COMPRAS!$G:$G,INT((ROW()-2)/20)+2))</f>
        <v/>
      </c>
      <c r="G7713" s="5" t="str">
        <f aca="false">IF($A7713="","",INDEX(CARTAO_COMPRAS!$I:$I,INT((ROW()-2)/20)+2))</f>
        <v/>
      </c>
      <c r="H7713" s="4" t="str">
        <f aca="false">IF($A7713="","",EDATE(INDEX(CARTAO_COMPRAS!$J:$J,INT((ROW()-2)/20)+2),MOD(ROW()-2,20)))</f>
        <v/>
      </c>
      <c r="I7713" s="4" t="str">
        <f aca="false">IF($H7713="","",$H7713-WEEKDAY($H7713,2)+1)</f>
        <v/>
      </c>
      <c r="J7713" s="4" t="str">
        <f aca="false">IF($I7713="","",$I7713+6)</f>
        <v/>
      </c>
      <c r="K7713" s="6" t="str">
        <f aca="false">IF($H7713="","",DATE(YEAR($H7713),MONTH($H7713),1))</f>
        <v/>
      </c>
      <c r="L7713" s="0" t="str">
        <f aca="false">IF($A7713="","",INDEX(CARTAO_COMPRAS!$K:$K,INT((ROW()-2)/20)+2))</f>
        <v/>
      </c>
      <c r="M7713" s="0" t="str">
        <f aca="false">IF($A7713="","","Compra no cartão")</f>
        <v/>
      </c>
    </row>
    <row r="7714" customFormat="false" ht="13.5" hidden="false" customHeight="false" outlineLevel="0" collapsed="false">
      <c r="A7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4" s="0" t="str">
        <f aca="false">IF($A7714="","",INDEX(CARTAO_COMPRAS!$C:$C,INT((ROW()-2)/20)+2))</f>
        <v/>
      </c>
      <c r="C7714" s="0" t="str">
        <f aca="false">IF($A7714="","",INDEX(CARTAO_COMPRAS!$D:$D,INT((ROW()-2)/20)+2))</f>
        <v/>
      </c>
      <c r="D7714" s="0" t="str">
        <f aca="false">IF($A7714="","",INDEX(CARTAO_COMPRAS!$E:$E,INT((ROW()-2)/20)+2))</f>
        <v/>
      </c>
      <c r="E7714" s="0" t="str">
        <f aca="false">IF($A7714="","",INDEX(CARTAO_COMPRAS!$H:$H,INT((ROW()-2)/20)+2)+MOD(ROW()-2,20))</f>
        <v/>
      </c>
      <c r="F7714" s="0" t="str">
        <f aca="false">IF($A7714="","",INDEX(CARTAO_COMPRAS!$G:$G,INT((ROW()-2)/20)+2))</f>
        <v/>
      </c>
      <c r="G7714" s="5" t="str">
        <f aca="false">IF($A7714="","",INDEX(CARTAO_COMPRAS!$I:$I,INT((ROW()-2)/20)+2))</f>
        <v/>
      </c>
      <c r="H7714" s="4" t="str">
        <f aca="false">IF($A7714="","",EDATE(INDEX(CARTAO_COMPRAS!$J:$J,INT((ROW()-2)/20)+2),MOD(ROW()-2,20)))</f>
        <v/>
      </c>
      <c r="I7714" s="4" t="str">
        <f aca="false">IF($H7714="","",$H7714-WEEKDAY($H7714,2)+1)</f>
        <v/>
      </c>
      <c r="J7714" s="4" t="str">
        <f aca="false">IF($I7714="","",$I7714+6)</f>
        <v/>
      </c>
      <c r="K7714" s="6" t="str">
        <f aca="false">IF($H7714="","",DATE(YEAR($H7714),MONTH($H7714),1))</f>
        <v/>
      </c>
      <c r="L7714" s="0" t="str">
        <f aca="false">IF($A7714="","",INDEX(CARTAO_COMPRAS!$K:$K,INT((ROW()-2)/20)+2))</f>
        <v/>
      </c>
      <c r="M7714" s="0" t="str">
        <f aca="false">IF($A7714="","","Compra no cartão")</f>
        <v/>
      </c>
    </row>
    <row r="7715" customFormat="false" ht="13.5" hidden="false" customHeight="false" outlineLevel="0" collapsed="false">
      <c r="A7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5" s="0" t="str">
        <f aca="false">IF($A7715="","",INDEX(CARTAO_COMPRAS!$C:$C,INT((ROW()-2)/20)+2))</f>
        <v/>
      </c>
      <c r="C7715" s="0" t="str">
        <f aca="false">IF($A7715="","",INDEX(CARTAO_COMPRAS!$D:$D,INT((ROW()-2)/20)+2))</f>
        <v/>
      </c>
      <c r="D7715" s="0" t="str">
        <f aca="false">IF($A7715="","",INDEX(CARTAO_COMPRAS!$E:$E,INT((ROW()-2)/20)+2))</f>
        <v/>
      </c>
      <c r="E7715" s="0" t="str">
        <f aca="false">IF($A7715="","",INDEX(CARTAO_COMPRAS!$H:$H,INT((ROW()-2)/20)+2)+MOD(ROW()-2,20))</f>
        <v/>
      </c>
      <c r="F7715" s="0" t="str">
        <f aca="false">IF($A7715="","",INDEX(CARTAO_COMPRAS!$G:$G,INT((ROW()-2)/20)+2))</f>
        <v/>
      </c>
      <c r="G7715" s="5" t="str">
        <f aca="false">IF($A7715="","",INDEX(CARTAO_COMPRAS!$I:$I,INT((ROW()-2)/20)+2))</f>
        <v/>
      </c>
      <c r="H7715" s="4" t="str">
        <f aca="false">IF($A7715="","",EDATE(INDEX(CARTAO_COMPRAS!$J:$J,INT((ROW()-2)/20)+2),MOD(ROW()-2,20)))</f>
        <v/>
      </c>
      <c r="I7715" s="4" t="str">
        <f aca="false">IF($H7715="","",$H7715-WEEKDAY($H7715,2)+1)</f>
        <v/>
      </c>
      <c r="J7715" s="4" t="str">
        <f aca="false">IF($I7715="","",$I7715+6)</f>
        <v/>
      </c>
      <c r="K7715" s="6" t="str">
        <f aca="false">IF($H7715="","",DATE(YEAR($H7715),MONTH($H7715),1))</f>
        <v/>
      </c>
      <c r="L7715" s="0" t="str">
        <f aca="false">IF($A7715="","",INDEX(CARTAO_COMPRAS!$K:$K,INT((ROW()-2)/20)+2))</f>
        <v/>
      </c>
      <c r="M7715" s="0" t="str">
        <f aca="false">IF($A7715="","","Compra no cartão")</f>
        <v/>
      </c>
    </row>
    <row r="7716" customFormat="false" ht="13.5" hidden="false" customHeight="false" outlineLevel="0" collapsed="false">
      <c r="A7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6" s="0" t="str">
        <f aca="false">IF($A7716="","",INDEX(CARTAO_COMPRAS!$C:$C,INT((ROW()-2)/20)+2))</f>
        <v/>
      </c>
      <c r="C7716" s="0" t="str">
        <f aca="false">IF($A7716="","",INDEX(CARTAO_COMPRAS!$D:$D,INT((ROW()-2)/20)+2))</f>
        <v/>
      </c>
      <c r="D7716" s="0" t="str">
        <f aca="false">IF($A7716="","",INDEX(CARTAO_COMPRAS!$E:$E,INT((ROW()-2)/20)+2))</f>
        <v/>
      </c>
      <c r="E7716" s="0" t="str">
        <f aca="false">IF($A7716="","",INDEX(CARTAO_COMPRAS!$H:$H,INT((ROW()-2)/20)+2)+MOD(ROW()-2,20))</f>
        <v/>
      </c>
      <c r="F7716" s="0" t="str">
        <f aca="false">IF($A7716="","",INDEX(CARTAO_COMPRAS!$G:$G,INT((ROW()-2)/20)+2))</f>
        <v/>
      </c>
      <c r="G7716" s="5" t="str">
        <f aca="false">IF($A7716="","",INDEX(CARTAO_COMPRAS!$I:$I,INT((ROW()-2)/20)+2))</f>
        <v/>
      </c>
      <c r="H7716" s="4" t="str">
        <f aca="false">IF($A7716="","",EDATE(INDEX(CARTAO_COMPRAS!$J:$J,INT((ROW()-2)/20)+2),MOD(ROW()-2,20)))</f>
        <v/>
      </c>
      <c r="I7716" s="4" t="str">
        <f aca="false">IF($H7716="","",$H7716-WEEKDAY($H7716,2)+1)</f>
        <v/>
      </c>
      <c r="J7716" s="4" t="str">
        <f aca="false">IF($I7716="","",$I7716+6)</f>
        <v/>
      </c>
      <c r="K7716" s="6" t="str">
        <f aca="false">IF($H7716="","",DATE(YEAR($H7716),MONTH($H7716),1))</f>
        <v/>
      </c>
      <c r="L7716" s="0" t="str">
        <f aca="false">IF($A7716="","",INDEX(CARTAO_COMPRAS!$K:$K,INT((ROW()-2)/20)+2))</f>
        <v/>
      </c>
      <c r="M7716" s="0" t="str">
        <f aca="false">IF($A7716="","","Compra no cartão")</f>
        <v/>
      </c>
    </row>
    <row r="7717" customFormat="false" ht="13.5" hidden="false" customHeight="false" outlineLevel="0" collapsed="false">
      <c r="A7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7" s="0" t="str">
        <f aca="false">IF($A7717="","",INDEX(CARTAO_COMPRAS!$C:$C,INT((ROW()-2)/20)+2))</f>
        <v/>
      </c>
      <c r="C7717" s="0" t="str">
        <f aca="false">IF($A7717="","",INDEX(CARTAO_COMPRAS!$D:$D,INT((ROW()-2)/20)+2))</f>
        <v/>
      </c>
      <c r="D7717" s="0" t="str">
        <f aca="false">IF($A7717="","",INDEX(CARTAO_COMPRAS!$E:$E,INT((ROW()-2)/20)+2))</f>
        <v/>
      </c>
      <c r="E7717" s="0" t="str">
        <f aca="false">IF($A7717="","",INDEX(CARTAO_COMPRAS!$H:$H,INT((ROW()-2)/20)+2)+MOD(ROW()-2,20))</f>
        <v/>
      </c>
      <c r="F7717" s="0" t="str">
        <f aca="false">IF($A7717="","",INDEX(CARTAO_COMPRAS!$G:$G,INT((ROW()-2)/20)+2))</f>
        <v/>
      </c>
      <c r="G7717" s="5" t="str">
        <f aca="false">IF($A7717="","",INDEX(CARTAO_COMPRAS!$I:$I,INT((ROW()-2)/20)+2))</f>
        <v/>
      </c>
      <c r="H7717" s="4" t="str">
        <f aca="false">IF($A7717="","",EDATE(INDEX(CARTAO_COMPRAS!$J:$J,INT((ROW()-2)/20)+2),MOD(ROW()-2,20)))</f>
        <v/>
      </c>
      <c r="I7717" s="4" t="str">
        <f aca="false">IF($H7717="","",$H7717-WEEKDAY($H7717,2)+1)</f>
        <v/>
      </c>
      <c r="J7717" s="4" t="str">
        <f aca="false">IF($I7717="","",$I7717+6)</f>
        <v/>
      </c>
      <c r="K7717" s="6" t="str">
        <f aca="false">IF($H7717="","",DATE(YEAR($H7717),MONTH($H7717),1))</f>
        <v/>
      </c>
      <c r="L7717" s="0" t="str">
        <f aca="false">IF($A7717="","",INDEX(CARTAO_COMPRAS!$K:$K,INT((ROW()-2)/20)+2))</f>
        <v/>
      </c>
      <c r="M7717" s="0" t="str">
        <f aca="false">IF($A7717="","","Compra no cartão")</f>
        <v/>
      </c>
    </row>
    <row r="7718" customFormat="false" ht="13.5" hidden="false" customHeight="false" outlineLevel="0" collapsed="false">
      <c r="A7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8" s="0" t="str">
        <f aca="false">IF($A7718="","",INDEX(CARTAO_COMPRAS!$C:$C,INT((ROW()-2)/20)+2))</f>
        <v/>
      </c>
      <c r="C7718" s="0" t="str">
        <f aca="false">IF($A7718="","",INDEX(CARTAO_COMPRAS!$D:$D,INT((ROW()-2)/20)+2))</f>
        <v/>
      </c>
      <c r="D7718" s="0" t="str">
        <f aca="false">IF($A7718="","",INDEX(CARTAO_COMPRAS!$E:$E,INT((ROW()-2)/20)+2))</f>
        <v/>
      </c>
      <c r="E7718" s="0" t="str">
        <f aca="false">IF($A7718="","",INDEX(CARTAO_COMPRAS!$H:$H,INT((ROW()-2)/20)+2)+MOD(ROW()-2,20))</f>
        <v/>
      </c>
      <c r="F7718" s="0" t="str">
        <f aca="false">IF($A7718="","",INDEX(CARTAO_COMPRAS!$G:$G,INT((ROW()-2)/20)+2))</f>
        <v/>
      </c>
      <c r="G7718" s="5" t="str">
        <f aca="false">IF($A7718="","",INDEX(CARTAO_COMPRAS!$I:$I,INT((ROW()-2)/20)+2))</f>
        <v/>
      </c>
      <c r="H7718" s="4" t="str">
        <f aca="false">IF($A7718="","",EDATE(INDEX(CARTAO_COMPRAS!$J:$J,INT((ROW()-2)/20)+2),MOD(ROW()-2,20)))</f>
        <v/>
      </c>
      <c r="I7718" s="4" t="str">
        <f aca="false">IF($H7718="","",$H7718-WEEKDAY($H7718,2)+1)</f>
        <v/>
      </c>
      <c r="J7718" s="4" t="str">
        <f aca="false">IF($I7718="","",$I7718+6)</f>
        <v/>
      </c>
      <c r="K7718" s="6" t="str">
        <f aca="false">IF($H7718="","",DATE(YEAR($H7718),MONTH($H7718),1))</f>
        <v/>
      </c>
      <c r="L7718" s="0" t="str">
        <f aca="false">IF($A7718="","",INDEX(CARTAO_COMPRAS!$K:$K,INT((ROW()-2)/20)+2))</f>
        <v/>
      </c>
      <c r="M7718" s="0" t="str">
        <f aca="false">IF($A7718="","","Compra no cartão")</f>
        <v/>
      </c>
    </row>
    <row r="7719" customFormat="false" ht="13.5" hidden="false" customHeight="false" outlineLevel="0" collapsed="false">
      <c r="A7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19" s="0" t="str">
        <f aca="false">IF($A7719="","",INDEX(CARTAO_COMPRAS!$C:$C,INT((ROW()-2)/20)+2))</f>
        <v/>
      </c>
      <c r="C7719" s="0" t="str">
        <f aca="false">IF($A7719="","",INDEX(CARTAO_COMPRAS!$D:$D,INT((ROW()-2)/20)+2))</f>
        <v/>
      </c>
      <c r="D7719" s="0" t="str">
        <f aca="false">IF($A7719="","",INDEX(CARTAO_COMPRAS!$E:$E,INT((ROW()-2)/20)+2))</f>
        <v/>
      </c>
      <c r="E7719" s="0" t="str">
        <f aca="false">IF($A7719="","",INDEX(CARTAO_COMPRAS!$H:$H,INT((ROW()-2)/20)+2)+MOD(ROW()-2,20))</f>
        <v/>
      </c>
      <c r="F7719" s="0" t="str">
        <f aca="false">IF($A7719="","",INDEX(CARTAO_COMPRAS!$G:$G,INT((ROW()-2)/20)+2))</f>
        <v/>
      </c>
      <c r="G7719" s="5" t="str">
        <f aca="false">IF($A7719="","",INDEX(CARTAO_COMPRAS!$I:$I,INT((ROW()-2)/20)+2))</f>
        <v/>
      </c>
      <c r="H7719" s="4" t="str">
        <f aca="false">IF($A7719="","",EDATE(INDEX(CARTAO_COMPRAS!$J:$J,INT((ROW()-2)/20)+2),MOD(ROW()-2,20)))</f>
        <v/>
      </c>
      <c r="I7719" s="4" t="str">
        <f aca="false">IF($H7719="","",$H7719-WEEKDAY($H7719,2)+1)</f>
        <v/>
      </c>
      <c r="J7719" s="4" t="str">
        <f aca="false">IF($I7719="","",$I7719+6)</f>
        <v/>
      </c>
      <c r="K7719" s="6" t="str">
        <f aca="false">IF($H7719="","",DATE(YEAR($H7719),MONTH($H7719),1))</f>
        <v/>
      </c>
      <c r="L7719" s="0" t="str">
        <f aca="false">IF($A7719="","",INDEX(CARTAO_COMPRAS!$K:$K,INT((ROW()-2)/20)+2))</f>
        <v/>
      </c>
      <c r="M7719" s="0" t="str">
        <f aca="false">IF($A7719="","","Compra no cartão")</f>
        <v/>
      </c>
    </row>
    <row r="7720" customFormat="false" ht="13.5" hidden="false" customHeight="false" outlineLevel="0" collapsed="false">
      <c r="A7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0" s="0" t="str">
        <f aca="false">IF($A7720="","",INDEX(CARTAO_COMPRAS!$C:$C,INT((ROW()-2)/20)+2))</f>
        <v/>
      </c>
      <c r="C7720" s="0" t="str">
        <f aca="false">IF($A7720="","",INDEX(CARTAO_COMPRAS!$D:$D,INT((ROW()-2)/20)+2))</f>
        <v/>
      </c>
      <c r="D7720" s="0" t="str">
        <f aca="false">IF($A7720="","",INDEX(CARTAO_COMPRAS!$E:$E,INT((ROW()-2)/20)+2))</f>
        <v/>
      </c>
      <c r="E7720" s="0" t="str">
        <f aca="false">IF($A7720="","",INDEX(CARTAO_COMPRAS!$H:$H,INT((ROW()-2)/20)+2)+MOD(ROW()-2,20))</f>
        <v/>
      </c>
      <c r="F7720" s="0" t="str">
        <f aca="false">IF($A7720="","",INDEX(CARTAO_COMPRAS!$G:$G,INT((ROW()-2)/20)+2))</f>
        <v/>
      </c>
      <c r="G7720" s="5" t="str">
        <f aca="false">IF($A7720="","",INDEX(CARTAO_COMPRAS!$I:$I,INT((ROW()-2)/20)+2))</f>
        <v/>
      </c>
      <c r="H7720" s="4" t="str">
        <f aca="false">IF($A7720="","",EDATE(INDEX(CARTAO_COMPRAS!$J:$J,INT((ROW()-2)/20)+2),MOD(ROW()-2,20)))</f>
        <v/>
      </c>
      <c r="I7720" s="4" t="str">
        <f aca="false">IF($H7720="","",$H7720-WEEKDAY($H7720,2)+1)</f>
        <v/>
      </c>
      <c r="J7720" s="4" t="str">
        <f aca="false">IF($I7720="","",$I7720+6)</f>
        <v/>
      </c>
      <c r="K7720" s="6" t="str">
        <f aca="false">IF($H7720="","",DATE(YEAR($H7720),MONTH($H7720),1))</f>
        <v/>
      </c>
      <c r="L7720" s="0" t="str">
        <f aca="false">IF($A7720="","",INDEX(CARTAO_COMPRAS!$K:$K,INT((ROW()-2)/20)+2))</f>
        <v/>
      </c>
      <c r="M7720" s="0" t="str">
        <f aca="false">IF($A7720="","","Compra no cartão")</f>
        <v/>
      </c>
    </row>
    <row r="7721" customFormat="false" ht="13.5" hidden="false" customHeight="false" outlineLevel="0" collapsed="false">
      <c r="A7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1" s="0" t="str">
        <f aca="false">IF($A7721="","",INDEX(CARTAO_COMPRAS!$C:$C,INT((ROW()-2)/20)+2))</f>
        <v/>
      </c>
      <c r="C7721" s="0" t="str">
        <f aca="false">IF($A7721="","",INDEX(CARTAO_COMPRAS!$D:$D,INT((ROW()-2)/20)+2))</f>
        <v/>
      </c>
      <c r="D7721" s="0" t="str">
        <f aca="false">IF($A7721="","",INDEX(CARTAO_COMPRAS!$E:$E,INT((ROW()-2)/20)+2))</f>
        <v/>
      </c>
      <c r="E7721" s="0" t="str">
        <f aca="false">IF($A7721="","",INDEX(CARTAO_COMPRAS!$H:$H,INT((ROW()-2)/20)+2)+MOD(ROW()-2,20))</f>
        <v/>
      </c>
      <c r="F7721" s="0" t="str">
        <f aca="false">IF($A7721="","",INDEX(CARTAO_COMPRAS!$G:$G,INT((ROW()-2)/20)+2))</f>
        <v/>
      </c>
      <c r="G7721" s="5" t="str">
        <f aca="false">IF($A7721="","",INDEX(CARTAO_COMPRAS!$I:$I,INT((ROW()-2)/20)+2))</f>
        <v/>
      </c>
      <c r="H7721" s="4" t="str">
        <f aca="false">IF($A7721="","",EDATE(INDEX(CARTAO_COMPRAS!$J:$J,INT((ROW()-2)/20)+2),MOD(ROW()-2,20)))</f>
        <v/>
      </c>
      <c r="I7721" s="4" t="str">
        <f aca="false">IF($H7721="","",$H7721-WEEKDAY($H7721,2)+1)</f>
        <v/>
      </c>
      <c r="J7721" s="4" t="str">
        <f aca="false">IF($I7721="","",$I7721+6)</f>
        <v/>
      </c>
      <c r="K7721" s="6" t="str">
        <f aca="false">IF($H7721="","",DATE(YEAR($H7721),MONTH($H7721),1))</f>
        <v/>
      </c>
      <c r="L7721" s="0" t="str">
        <f aca="false">IF($A7721="","",INDEX(CARTAO_COMPRAS!$K:$K,INT((ROW()-2)/20)+2))</f>
        <v/>
      </c>
      <c r="M7721" s="0" t="str">
        <f aca="false">IF($A7721="","","Compra no cartão")</f>
        <v/>
      </c>
    </row>
    <row r="7722" customFormat="false" ht="13.5" hidden="false" customHeight="false" outlineLevel="0" collapsed="false">
      <c r="A77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2" s="0" t="str">
        <f aca="false">IF($A7722="","",INDEX(CARTAO_COMPRAS!$C:$C,INT((ROW()-2)/20)+2))</f>
        <v/>
      </c>
      <c r="C7722" s="0" t="str">
        <f aca="false">IF($A7722="","",INDEX(CARTAO_COMPRAS!$D:$D,INT((ROW()-2)/20)+2))</f>
        <v/>
      </c>
      <c r="D7722" s="0" t="str">
        <f aca="false">IF($A7722="","",INDEX(CARTAO_COMPRAS!$E:$E,INT((ROW()-2)/20)+2))</f>
        <v/>
      </c>
      <c r="E7722" s="0" t="str">
        <f aca="false">IF($A7722="","",INDEX(CARTAO_COMPRAS!$H:$H,INT((ROW()-2)/20)+2)+MOD(ROW()-2,20))</f>
        <v/>
      </c>
      <c r="F7722" s="0" t="str">
        <f aca="false">IF($A7722="","",INDEX(CARTAO_COMPRAS!$G:$G,INT((ROW()-2)/20)+2))</f>
        <v/>
      </c>
      <c r="G7722" s="5" t="str">
        <f aca="false">IF($A7722="","",INDEX(CARTAO_COMPRAS!$I:$I,INT((ROW()-2)/20)+2))</f>
        <v/>
      </c>
      <c r="H7722" s="4" t="str">
        <f aca="false">IF($A7722="","",EDATE(INDEX(CARTAO_COMPRAS!$J:$J,INT((ROW()-2)/20)+2),MOD(ROW()-2,20)))</f>
        <v/>
      </c>
      <c r="I7722" s="4" t="str">
        <f aca="false">IF($H7722="","",$H7722-WEEKDAY($H7722,2)+1)</f>
        <v/>
      </c>
      <c r="J7722" s="4" t="str">
        <f aca="false">IF($I7722="","",$I7722+6)</f>
        <v/>
      </c>
      <c r="K7722" s="6" t="str">
        <f aca="false">IF($H7722="","",DATE(YEAR($H7722),MONTH($H7722),1))</f>
        <v/>
      </c>
      <c r="L7722" s="0" t="str">
        <f aca="false">IF($A7722="","",INDEX(CARTAO_COMPRAS!$K:$K,INT((ROW()-2)/20)+2))</f>
        <v/>
      </c>
      <c r="M7722" s="0" t="str">
        <f aca="false">IF($A7722="","","Compra no cartão")</f>
        <v/>
      </c>
    </row>
    <row r="7723" customFormat="false" ht="13.5" hidden="false" customHeight="false" outlineLevel="0" collapsed="false">
      <c r="A7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3" s="0" t="str">
        <f aca="false">IF($A7723="","",INDEX(CARTAO_COMPRAS!$C:$C,INT((ROW()-2)/20)+2))</f>
        <v/>
      </c>
      <c r="C7723" s="0" t="str">
        <f aca="false">IF($A7723="","",INDEX(CARTAO_COMPRAS!$D:$D,INT((ROW()-2)/20)+2))</f>
        <v/>
      </c>
      <c r="D7723" s="0" t="str">
        <f aca="false">IF($A7723="","",INDEX(CARTAO_COMPRAS!$E:$E,INT((ROW()-2)/20)+2))</f>
        <v/>
      </c>
      <c r="E7723" s="0" t="str">
        <f aca="false">IF($A7723="","",INDEX(CARTAO_COMPRAS!$H:$H,INT((ROW()-2)/20)+2)+MOD(ROW()-2,20))</f>
        <v/>
      </c>
      <c r="F7723" s="0" t="str">
        <f aca="false">IF($A7723="","",INDEX(CARTAO_COMPRAS!$G:$G,INT((ROW()-2)/20)+2))</f>
        <v/>
      </c>
      <c r="G7723" s="5" t="str">
        <f aca="false">IF($A7723="","",INDEX(CARTAO_COMPRAS!$I:$I,INT((ROW()-2)/20)+2))</f>
        <v/>
      </c>
      <c r="H7723" s="4" t="str">
        <f aca="false">IF($A7723="","",EDATE(INDEX(CARTAO_COMPRAS!$J:$J,INT((ROW()-2)/20)+2),MOD(ROW()-2,20)))</f>
        <v/>
      </c>
      <c r="I7723" s="4" t="str">
        <f aca="false">IF($H7723="","",$H7723-WEEKDAY($H7723,2)+1)</f>
        <v/>
      </c>
      <c r="J7723" s="4" t="str">
        <f aca="false">IF($I7723="","",$I7723+6)</f>
        <v/>
      </c>
      <c r="K7723" s="6" t="str">
        <f aca="false">IF($H7723="","",DATE(YEAR($H7723),MONTH($H7723),1))</f>
        <v/>
      </c>
      <c r="L7723" s="0" t="str">
        <f aca="false">IF($A7723="","",INDEX(CARTAO_COMPRAS!$K:$K,INT((ROW()-2)/20)+2))</f>
        <v/>
      </c>
      <c r="M7723" s="0" t="str">
        <f aca="false">IF($A7723="","","Compra no cartão")</f>
        <v/>
      </c>
    </row>
    <row r="7724" customFormat="false" ht="13.5" hidden="false" customHeight="false" outlineLevel="0" collapsed="false">
      <c r="A7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4" s="0" t="str">
        <f aca="false">IF($A7724="","",INDEX(CARTAO_COMPRAS!$C:$C,INT((ROW()-2)/20)+2))</f>
        <v/>
      </c>
      <c r="C7724" s="0" t="str">
        <f aca="false">IF($A7724="","",INDEX(CARTAO_COMPRAS!$D:$D,INT((ROW()-2)/20)+2))</f>
        <v/>
      </c>
      <c r="D7724" s="0" t="str">
        <f aca="false">IF($A7724="","",INDEX(CARTAO_COMPRAS!$E:$E,INT((ROW()-2)/20)+2))</f>
        <v/>
      </c>
      <c r="E7724" s="0" t="str">
        <f aca="false">IF($A7724="","",INDEX(CARTAO_COMPRAS!$H:$H,INT((ROW()-2)/20)+2)+MOD(ROW()-2,20))</f>
        <v/>
      </c>
      <c r="F7724" s="0" t="str">
        <f aca="false">IF($A7724="","",INDEX(CARTAO_COMPRAS!$G:$G,INT((ROW()-2)/20)+2))</f>
        <v/>
      </c>
      <c r="G7724" s="5" t="str">
        <f aca="false">IF($A7724="","",INDEX(CARTAO_COMPRAS!$I:$I,INT((ROW()-2)/20)+2))</f>
        <v/>
      </c>
      <c r="H7724" s="4" t="str">
        <f aca="false">IF($A7724="","",EDATE(INDEX(CARTAO_COMPRAS!$J:$J,INT((ROW()-2)/20)+2),MOD(ROW()-2,20)))</f>
        <v/>
      </c>
      <c r="I7724" s="4" t="str">
        <f aca="false">IF($H7724="","",$H7724-WEEKDAY($H7724,2)+1)</f>
        <v/>
      </c>
      <c r="J7724" s="4" t="str">
        <f aca="false">IF($I7724="","",$I7724+6)</f>
        <v/>
      </c>
      <c r="K7724" s="6" t="str">
        <f aca="false">IF($H7724="","",DATE(YEAR($H7724),MONTH($H7724),1))</f>
        <v/>
      </c>
      <c r="L7724" s="0" t="str">
        <f aca="false">IF($A7724="","",INDEX(CARTAO_COMPRAS!$K:$K,INT((ROW()-2)/20)+2))</f>
        <v/>
      </c>
      <c r="M7724" s="0" t="str">
        <f aca="false">IF($A7724="","","Compra no cartão")</f>
        <v/>
      </c>
    </row>
    <row r="7725" customFormat="false" ht="13.5" hidden="false" customHeight="false" outlineLevel="0" collapsed="false">
      <c r="A7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5" s="0" t="str">
        <f aca="false">IF($A7725="","",INDEX(CARTAO_COMPRAS!$C:$C,INT((ROW()-2)/20)+2))</f>
        <v/>
      </c>
      <c r="C7725" s="0" t="str">
        <f aca="false">IF($A7725="","",INDEX(CARTAO_COMPRAS!$D:$D,INT((ROW()-2)/20)+2))</f>
        <v/>
      </c>
      <c r="D7725" s="0" t="str">
        <f aca="false">IF($A7725="","",INDEX(CARTAO_COMPRAS!$E:$E,INT((ROW()-2)/20)+2))</f>
        <v/>
      </c>
      <c r="E7725" s="0" t="str">
        <f aca="false">IF($A7725="","",INDEX(CARTAO_COMPRAS!$H:$H,INT((ROW()-2)/20)+2)+MOD(ROW()-2,20))</f>
        <v/>
      </c>
      <c r="F7725" s="0" t="str">
        <f aca="false">IF($A7725="","",INDEX(CARTAO_COMPRAS!$G:$G,INT((ROW()-2)/20)+2))</f>
        <v/>
      </c>
      <c r="G7725" s="5" t="str">
        <f aca="false">IF($A7725="","",INDEX(CARTAO_COMPRAS!$I:$I,INT((ROW()-2)/20)+2))</f>
        <v/>
      </c>
      <c r="H7725" s="4" t="str">
        <f aca="false">IF($A7725="","",EDATE(INDEX(CARTAO_COMPRAS!$J:$J,INT((ROW()-2)/20)+2),MOD(ROW()-2,20)))</f>
        <v/>
      </c>
      <c r="I7725" s="4" t="str">
        <f aca="false">IF($H7725="","",$H7725-WEEKDAY($H7725,2)+1)</f>
        <v/>
      </c>
      <c r="J7725" s="4" t="str">
        <f aca="false">IF($I7725="","",$I7725+6)</f>
        <v/>
      </c>
      <c r="K7725" s="6" t="str">
        <f aca="false">IF($H7725="","",DATE(YEAR($H7725),MONTH($H7725),1))</f>
        <v/>
      </c>
      <c r="L7725" s="0" t="str">
        <f aca="false">IF($A7725="","",INDEX(CARTAO_COMPRAS!$K:$K,INT((ROW()-2)/20)+2))</f>
        <v/>
      </c>
      <c r="M7725" s="0" t="str">
        <f aca="false">IF($A7725="","","Compra no cartão")</f>
        <v/>
      </c>
    </row>
    <row r="7726" customFormat="false" ht="13.5" hidden="false" customHeight="false" outlineLevel="0" collapsed="false">
      <c r="A7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6" s="0" t="str">
        <f aca="false">IF($A7726="","",INDEX(CARTAO_COMPRAS!$C:$C,INT((ROW()-2)/20)+2))</f>
        <v/>
      </c>
      <c r="C7726" s="0" t="str">
        <f aca="false">IF($A7726="","",INDEX(CARTAO_COMPRAS!$D:$D,INT((ROW()-2)/20)+2))</f>
        <v/>
      </c>
      <c r="D7726" s="0" t="str">
        <f aca="false">IF($A7726="","",INDEX(CARTAO_COMPRAS!$E:$E,INT((ROW()-2)/20)+2))</f>
        <v/>
      </c>
      <c r="E7726" s="0" t="str">
        <f aca="false">IF($A7726="","",INDEX(CARTAO_COMPRAS!$H:$H,INT((ROW()-2)/20)+2)+MOD(ROW()-2,20))</f>
        <v/>
      </c>
      <c r="F7726" s="0" t="str">
        <f aca="false">IF($A7726="","",INDEX(CARTAO_COMPRAS!$G:$G,INT((ROW()-2)/20)+2))</f>
        <v/>
      </c>
      <c r="G7726" s="5" t="str">
        <f aca="false">IF($A7726="","",INDEX(CARTAO_COMPRAS!$I:$I,INT((ROW()-2)/20)+2))</f>
        <v/>
      </c>
      <c r="H7726" s="4" t="str">
        <f aca="false">IF($A7726="","",EDATE(INDEX(CARTAO_COMPRAS!$J:$J,INT((ROW()-2)/20)+2),MOD(ROW()-2,20)))</f>
        <v/>
      </c>
      <c r="I7726" s="4" t="str">
        <f aca="false">IF($H7726="","",$H7726-WEEKDAY($H7726,2)+1)</f>
        <v/>
      </c>
      <c r="J7726" s="4" t="str">
        <f aca="false">IF($I7726="","",$I7726+6)</f>
        <v/>
      </c>
      <c r="K7726" s="6" t="str">
        <f aca="false">IF($H7726="","",DATE(YEAR($H7726),MONTH($H7726),1))</f>
        <v/>
      </c>
      <c r="L7726" s="0" t="str">
        <f aca="false">IF($A7726="","",INDEX(CARTAO_COMPRAS!$K:$K,INT((ROW()-2)/20)+2))</f>
        <v/>
      </c>
      <c r="M7726" s="0" t="str">
        <f aca="false">IF($A7726="","","Compra no cartão")</f>
        <v/>
      </c>
    </row>
    <row r="7727" customFormat="false" ht="13.5" hidden="false" customHeight="false" outlineLevel="0" collapsed="false">
      <c r="A7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7" s="0" t="str">
        <f aca="false">IF($A7727="","",INDEX(CARTAO_COMPRAS!$C:$C,INT((ROW()-2)/20)+2))</f>
        <v/>
      </c>
      <c r="C7727" s="0" t="str">
        <f aca="false">IF($A7727="","",INDEX(CARTAO_COMPRAS!$D:$D,INT((ROW()-2)/20)+2))</f>
        <v/>
      </c>
      <c r="D7727" s="0" t="str">
        <f aca="false">IF($A7727="","",INDEX(CARTAO_COMPRAS!$E:$E,INT((ROW()-2)/20)+2))</f>
        <v/>
      </c>
      <c r="E7727" s="0" t="str">
        <f aca="false">IF($A7727="","",INDEX(CARTAO_COMPRAS!$H:$H,INT((ROW()-2)/20)+2)+MOD(ROW()-2,20))</f>
        <v/>
      </c>
      <c r="F7727" s="0" t="str">
        <f aca="false">IF($A7727="","",INDEX(CARTAO_COMPRAS!$G:$G,INT((ROW()-2)/20)+2))</f>
        <v/>
      </c>
      <c r="G7727" s="5" t="str">
        <f aca="false">IF($A7727="","",INDEX(CARTAO_COMPRAS!$I:$I,INT((ROW()-2)/20)+2))</f>
        <v/>
      </c>
      <c r="H7727" s="4" t="str">
        <f aca="false">IF($A7727="","",EDATE(INDEX(CARTAO_COMPRAS!$J:$J,INT((ROW()-2)/20)+2),MOD(ROW()-2,20)))</f>
        <v/>
      </c>
      <c r="I7727" s="4" t="str">
        <f aca="false">IF($H7727="","",$H7727-WEEKDAY($H7727,2)+1)</f>
        <v/>
      </c>
      <c r="J7727" s="4" t="str">
        <f aca="false">IF($I7727="","",$I7727+6)</f>
        <v/>
      </c>
      <c r="K7727" s="6" t="str">
        <f aca="false">IF($H7727="","",DATE(YEAR($H7727),MONTH($H7727),1))</f>
        <v/>
      </c>
      <c r="L7727" s="0" t="str">
        <f aca="false">IF($A7727="","",INDEX(CARTAO_COMPRAS!$K:$K,INT((ROW()-2)/20)+2))</f>
        <v/>
      </c>
      <c r="M7727" s="0" t="str">
        <f aca="false">IF($A7727="","","Compra no cartão")</f>
        <v/>
      </c>
    </row>
    <row r="7728" customFormat="false" ht="13.5" hidden="false" customHeight="false" outlineLevel="0" collapsed="false">
      <c r="A7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8" s="0" t="str">
        <f aca="false">IF($A7728="","",INDEX(CARTAO_COMPRAS!$C:$C,INT((ROW()-2)/20)+2))</f>
        <v/>
      </c>
      <c r="C7728" s="0" t="str">
        <f aca="false">IF($A7728="","",INDEX(CARTAO_COMPRAS!$D:$D,INT((ROW()-2)/20)+2))</f>
        <v/>
      </c>
      <c r="D7728" s="0" t="str">
        <f aca="false">IF($A7728="","",INDEX(CARTAO_COMPRAS!$E:$E,INT((ROW()-2)/20)+2))</f>
        <v/>
      </c>
      <c r="E7728" s="0" t="str">
        <f aca="false">IF($A7728="","",INDEX(CARTAO_COMPRAS!$H:$H,INT((ROW()-2)/20)+2)+MOD(ROW()-2,20))</f>
        <v/>
      </c>
      <c r="F7728" s="0" t="str">
        <f aca="false">IF($A7728="","",INDEX(CARTAO_COMPRAS!$G:$G,INT((ROW()-2)/20)+2))</f>
        <v/>
      </c>
      <c r="G7728" s="5" t="str">
        <f aca="false">IF($A7728="","",INDEX(CARTAO_COMPRAS!$I:$I,INT((ROW()-2)/20)+2))</f>
        <v/>
      </c>
      <c r="H7728" s="4" t="str">
        <f aca="false">IF($A7728="","",EDATE(INDEX(CARTAO_COMPRAS!$J:$J,INT((ROW()-2)/20)+2),MOD(ROW()-2,20)))</f>
        <v/>
      </c>
      <c r="I7728" s="4" t="str">
        <f aca="false">IF($H7728="","",$H7728-WEEKDAY($H7728,2)+1)</f>
        <v/>
      </c>
      <c r="J7728" s="4" t="str">
        <f aca="false">IF($I7728="","",$I7728+6)</f>
        <v/>
      </c>
      <c r="K7728" s="6" t="str">
        <f aca="false">IF($H7728="","",DATE(YEAR($H7728),MONTH($H7728),1))</f>
        <v/>
      </c>
      <c r="L7728" s="0" t="str">
        <f aca="false">IF($A7728="","",INDEX(CARTAO_COMPRAS!$K:$K,INT((ROW()-2)/20)+2))</f>
        <v/>
      </c>
      <c r="M7728" s="0" t="str">
        <f aca="false">IF($A7728="","","Compra no cartão")</f>
        <v/>
      </c>
    </row>
    <row r="7729" customFormat="false" ht="13.5" hidden="false" customHeight="false" outlineLevel="0" collapsed="false">
      <c r="A7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29" s="0" t="str">
        <f aca="false">IF($A7729="","",INDEX(CARTAO_COMPRAS!$C:$C,INT((ROW()-2)/20)+2))</f>
        <v/>
      </c>
      <c r="C7729" s="0" t="str">
        <f aca="false">IF($A7729="","",INDEX(CARTAO_COMPRAS!$D:$D,INT((ROW()-2)/20)+2))</f>
        <v/>
      </c>
      <c r="D7729" s="0" t="str">
        <f aca="false">IF($A7729="","",INDEX(CARTAO_COMPRAS!$E:$E,INT((ROW()-2)/20)+2))</f>
        <v/>
      </c>
      <c r="E7729" s="0" t="str">
        <f aca="false">IF($A7729="","",INDEX(CARTAO_COMPRAS!$H:$H,INT((ROW()-2)/20)+2)+MOD(ROW()-2,20))</f>
        <v/>
      </c>
      <c r="F7729" s="0" t="str">
        <f aca="false">IF($A7729="","",INDEX(CARTAO_COMPRAS!$G:$G,INT((ROW()-2)/20)+2))</f>
        <v/>
      </c>
      <c r="G7729" s="5" t="str">
        <f aca="false">IF($A7729="","",INDEX(CARTAO_COMPRAS!$I:$I,INT((ROW()-2)/20)+2))</f>
        <v/>
      </c>
      <c r="H7729" s="4" t="str">
        <f aca="false">IF($A7729="","",EDATE(INDEX(CARTAO_COMPRAS!$J:$J,INT((ROW()-2)/20)+2),MOD(ROW()-2,20)))</f>
        <v/>
      </c>
      <c r="I7729" s="4" t="str">
        <f aca="false">IF($H7729="","",$H7729-WEEKDAY($H7729,2)+1)</f>
        <v/>
      </c>
      <c r="J7729" s="4" t="str">
        <f aca="false">IF($I7729="","",$I7729+6)</f>
        <v/>
      </c>
      <c r="K7729" s="6" t="str">
        <f aca="false">IF($H7729="","",DATE(YEAR($H7729),MONTH($H7729),1))</f>
        <v/>
      </c>
      <c r="L7729" s="0" t="str">
        <f aca="false">IF($A7729="","",INDEX(CARTAO_COMPRAS!$K:$K,INT((ROW()-2)/20)+2))</f>
        <v/>
      </c>
      <c r="M7729" s="0" t="str">
        <f aca="false">IF($A7729="","","Compra no cartão")</f>
        <v/>
      </c>
    </row>
    <row r="7730" customFormat="false" ht="13.5" hidden="false" customHeight="false" outlineLevel="0" collapsed="false">
      <c r="A7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0" s="0" t="str">
        <f aca="false">IF($A7730="","",INDEX(CARTAO_COMPRAS!$C:$C,INT((ROW()-2)/20)+2))</f>
        <v/>
      </c>
      <c r="C7730" s="0" t="str">
        <f aca="false">IF($A7730="","",INDEX(CARTAO_COMPRAS!$D:$D,INT((ROW()-2)/20)+2))</f>
        <v/>
      </c>
      <c r="D7730" s="0" t="str">
        <f aca="false">IF($A7730="","",INDEX(CARTAO_COMPRAS!$E:$E,INT((ROW()-2)/20)+2))</f>
        <v/>
      </c>
      <c r="E7730" s="0" t="str">
        <f aca="false">IF($A7730="","",INDEX(CARTAO_COMPRAS!$H:$H,INT((ROW()-2)/20)+2)+MOD(ROW()-2,20))</f>
        <v/>
      </c>
      <c r="F7730" s="0" t="str">
        <f aca="false">IF($A7730="","",INDEX(CARTAO_COMPRAS!$G:$G,INT((ROW()-2)/20)+2))</f>
        <v/>
      </c>
      <c r="G7730" s="5" t="str">
        <f aca="false">IF($A7730="","",INDEX(CARTAO_COMPRAS!$I:$I,INT((ROW()-2)/20)+2))</f>
        <v/>
      </c>
      <c r="H7730" s="4" t="str">
        <f aca="false">IF($A7730="","",EDATE(INDEX(CARTAO_COMPRAS!$J:$J,INT((ROW()-2)/20)+2),MOD(ROW()-2,20)))</f>
        <v/>
      </c>
      <c r="I7730" s="4" t="str">
        <f aca="false">IF($H7730="","",$H7730-WEEKDAY($H7730,2)+1)</f>
        <v/>
      </c>
      <c r="J7730" s="4" t="str">
        <f aca="false">IF($I7730="","",$I7730+6)</f>
        <v/>
      </c>
      <c r="K7730" s="6" t="str">
        <f aca="false">IF($H7730="","",DATE(YEAR($H7730),MONTH($H7730),1))</f>
        <v/>
      </c>
      <c r="L7730" s="0" t="str">
        <f aca="false">IF($A7730="","",INDEX(CARTAO_COMPRAS!$K:$K,INT((ROW()-2)/20)+2))</f>
        <v/>
      </c>
      <c r="M7730" s="0" t="str">
        <f aca="false">IF($A7730="","","Compra no cartão")</f>
        <v/>
      </c>
    </row>
    <row r="7731" customFormat="false" ht="13.5" hidden="false" customHeight="false" outlineLevel="0" collapsed="false">
      <c r="A7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1" s="0" t="str">
        <f aca="false">IF($A7731="","",INDEX(CARTAO_COMPRAS!$C:$C,INT((ROW()-2)/20)+2))</f>
        <v/>
      </c>
      <c r="C7731" s="0" t="str">
        <f aca="false">IF($A7731="","",INDEX(CARTAO_COMPRAS!$D:$D,INT((ROW()-2)/20)+2))</f>
        <v/>
      </c>
      <c r="D7731" s="0" t="str">
        <f aca="false">IF($A7731="","",INDEX(CARTAO_COMPRAS!$E:$E,INT((ROW()-2)/20)+2))</f>
        <v/>
      </c>
      <c r="E7731" s="0" t="str">
        <f aca="false">IF($A7731="","",INDEX(CARTAO_COMPRAS!$H:$H,INT((ROW()-2)/20)+2)+MOD(ROW()-2,20))</f>
        <v/>
      </c>
      <c r="F7731" s="0" t="str">
        <f aca="false">IF($A7731="","",INDEX(CARTAO_COMPRAS!$G:$G,INT((ROW()-2)/20)+2))</f>
        <v/>
      </c>
      <c r="G7731" s="5" t="str">
        <f aca="false">IF($A7731="","",INDEX(CARTAO_COMPRAS!$I:$I,INT((ROW()-2)/20)+2))</f>
        <v/>
      </c>
      <c r="H7731" s="4" t="str">
        <f aca="false">IF($A7731="","",EDATE(INDEX(CARTAO_COMPRAS!$J:$J,INT((ROW()-2)/20)+2),MOD(ROW()-2,20)))</f>
        <v/>
      </c>
      <c r="I7731" s="4" t="str">
        <f aca="false">IF($H7731="","",$H7731-WEEKDAY($H7731,2)+1)</f>
        <v/>
      </c>
      <c r="J7731" s="4" t="str">
        <f aca="false">IF($I7731="","",$I7731+6)</f>
        <v/>
      </c>
      <c r="K7731" s="6" t="str">
        <f aca="false">IF($H7731="","",DATE(YEAR($H7731),MONTH($H7731),1))</f>
        <v/>
      </c>
      <c r="L7731" s="0" t="str">
        <f aca="false">IF($A7731="","",INDEX(CARTAO_COMPRAS!$K:$K,INT((ROW()-2)/20)+2))</f>
        <v/>
      </c>
      <c r="M7731" s="0" t="str">
        <f aca="false">IF($A7731="","","Compra no cartão")</f>
        <v/>
      </c>
    </row>
    <row r="7732" customFormat="false" ht="13.5" hidden="false" customHeight="false" outlineLevel="0" collapsed="false">
      <c r="A7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2" s="0" t="str">
        <f aca="false">IF($A7732="","",INDEX(CARTAO_COMPRAS!$C:$C,INT((ROW()-2)/20)+2))</f>
        <v/>
      </c>
      <c r="C7732" s="0" t="str">
        <f aca="false">IF($A7732="","",INDEX(CARTAO_COMPRAS!$D:$D,INT((ROW()-2)/20)+2))</f>
        <v/>
      </c>
      <c r="D7732" s="0" t="str">
        <f aca="false">IF($A7732="","",INDEX(CARTAO_COMPRAS!$E:$E,INT((ROW()-2)/20)+2))</f>
        <v/>
      </c>
      <c r="E7732" s="0" t="str">
        <f aca="false">IF($A7732="","",INDEX(CARTAO_COMPRAS!$H:$H,INT((ROW()-2)/20)+2)+MOD(ROW()-2,20))</f>
        <v/>
      </c>
      <c r="F7732" s="0" t="str">
        <f aca="false">IF($A7732="","",INDEX(CARTAO_COMPRAS!$G:$G,INT((ROW()-2)/20)+2))</f>
        <v/>
      </c>
      <c r="G7732" s="5" t="str">
        <f aca="false">IF($A7732="","",INDEX(CARTAO_COMPRAS!$I:$I,INT((ROW()-2)/20)+2))</f>
        <v/>
      </c>
      <c r="H7732" s="4" t="str">
        <f aca="false">IF($A7732="","",EDATE(INDEX(CARTAO_COMPRAS!$J:$J,INT((ROW()-2)/20)+2),MOD(ROW()-2,20)))</f>
        <v/>
      </c>
      <c r="I7732" s="4" t="str">
        <f aca="false">IF($H7732="","",$H7732-WEEKDAY($H7732,2)+1)</f>
        <v/>
      </c>
      <c r="J7732" s="4" t="str">
        <f aca="false">IF($I7732="","",$I7732+6)</f>
        <v/>
      </c>
      <c r="K7732" s="6" t="str">
        <f aca="false">IF($H7732="","",DATE(YEAR($H7732),MONTH($H7732),1))</f>
        <v/>
      </c>
      <c r="L7732" s="0" t="str">
        <f aca="false">IF($A7732="","",INDEX(CARTAO_COMPRAS!$K:$K,INT((ROW()-2)/20)+2))</f>
        <v/>
      </c>
      <c r="M7732" s="0" t="str">
        <f aca="false">IF($A7732="","","Compra no cartão")</f>
        <v/>
      </c>
    </row>
    <row r="7733" customFormat="false" ht="13.5" hidden="false" customHeight="false" outlineLevel="0" collapsed="false">
      <c r="A7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3" s="0" t="str">
        <f aca="false">IF($A7733="","",INDEX(CARTAO_COMPRAS!$C:$C,INT((ROW()-2)/20)+2))</f>
        <v/>
      </c>
      <c r="C7733" s="0" t="str">
        <f aca="false">IF($A7733="","",INDEX(CARTAO_COMPRAS!$D:$D,INT((ROW()-2)/20)+2))</f>
        <v/>
      </c>
      <c r="D7733" s="0" t="str">
        <f aca="false">IF($A7733="","",INDEX(CARTAO_COMPRAS!$E:$E,INT((ROW()-2)/20)+2))</f>
        <v/>
      </c>
      <c r="E7733" s="0" t="str">
        <f aca="false">IF($A7733="","",INDEX(CARTAO_COMPRAS!$H:$H,INT((ROW()-2)/20)+2)+MOD(ROW()-2,20))</f>
        <v/>
      </c>
      <c r="F7733" s="0" t="str">
        <f aca="false">IF($A7733="","",INDEX(CARTAO_COMPRAS!$G:$G,INT((ROW()-2)/20)+2))</f>
        <v/>
      </c>
      <c r="G7733" s="5" t="str">
        <f aca="false">IF($A7733="","",INDEX(CARTAO_COMPRAS!$I:$I,INT((ROW()-2)/20)+2))</f>
        <v/>
      </c>
      <c r="H7733" s="4" t="str">
        <f aca="false">IF($A7733="","",EDATE(INDEX(CARTAO_COMPRAS!$J:$J,INT((ROW()-2)/20)+2),MOD(ROW()-2,20)))</f>
        <v/>
      </c>
      <c r="I7733" s="4" t="str">
        <f aca="false">IF($H7733="","",$H7733-WEEKDAY($H7733,2)+1)</f>
        <v/>
      </c>
      <c r="J7733" s="4" t="str">
        <f aca="false">IF($I7733="","",$I7733+6)</f>
        <v/>
      </c>
      <c r="K7733" s="6" t="str">
        <f aca="false">IF($H7733="","",DATE(YEAR($H7733),MONTH($H7733),1))</f>
        <v/>
      </c>
      <c r="L7733" s="0" t="str">
        <f aca="false">IF($A7733="","",INDEX(CARTAO_COMPRAS!$K:$K,INT((ROW()-2)/20)+2))</f>
        <v/>
      </c>
      <c r="M7733" s="0" t="str">
        <f aca="false">IF($A7733="","","Compra no cartão")</f>
        <v/>
      </c>
    </row>
    <row r="7734" customFormat="false" ht="13.5" hidden="false" customHeight="false" outlineLevel="0" collapsed="false">
      <c r="A7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4" s="0" t="str">
        <f aca="false">IF($A7734="","",INDEX(CARTAO_COMPRAS!$C:$C,INT((ROW()-2)/20)+2))</f>
        <v/>
      </c>
      <c r="C7734" s="0" t="str">
        <f aca="false">IF($A7734="","",INDEX(CARTAO_COMPRAS!$D:$D,INT((ROW()-2)/20)+2))</f>
        <v/>
      </c>
      <c r="D7734" s="0" t="str">
        <f aca="false">IF($A7734="","",INDEX(CARTAO_COMPRAS!$E:$E,INT((ROW()-2)/20)+2))</f>
        <v/>
      </c>
      <c r="E7734" s="0" t="str">
        <f aca="false">IF($A7734="","",INDEX(CARTAO_COMPRAS!$H:$H,INT((ROW()-2)/20)+2)+MOD(ROW()-2,20))</f>
        <v/>
      </c>
      <c r="F7734" s="0" t="str">
        <f aca="false">IF($A7734="","",INDEX(CARTAO_COMPRAS!$G:$G,INT((ROW()-2)/20)+2))</f>
        <v/>
      </c>
      <c r="G7734" s="5" t="str">
        <f aca="false">IF($A7734="","",INDEX(CARTAO_COMPRAS!$I:$I,INT((ROW()-2)/20)+2))</f>
        <v/>
      </c>
      <c r="H7734" s="4" t="str">
        <f aca="false">IF($A7734="","",EDATE(INDEX(CARTAO_COMPRAS!$J:$J,INT((ROW()-2)/20)+2),MOD(ROW()-2,20)))</f>
        <v/>
      </c>
      <c r="I7734" s="4" t="str">
        <f aca="false">IF($H7734="","",$H7734-WEEKDAY($H7734,2)+1)</f>
        <v/>
      </c>
      <c r="J7734" s="4" t="str">
        <f aca="false">IF($I7734="","",$I7734+6)</f>
        <v/>
      </c>
      <c r="K7734" s="6" t="str">
        <f aca="false">IF($H7734="","",DATE(YEAR($H7734),MONTH($H7734),1))</f>
        <v/>
      </c>
      <c r="L7734" s="0" t="str">
        <f aca="false">IF($A7734="","",INDEX(CARTAO_COMPRAS!$K:$K,INT((ROW()-2)/20)+2))</f>
        <v/>
      </c>
      <c r="M7734" s="0" t="str">
        <f aca="false">IF($A7734="","","Compra no cartão")</f>
        <v/>
      </c>
    </row>
    <row r="7735" customFormat="false" ht="13.5" hidden="false" customHeight="false" outlineLevel="0" collapsed="false">
      <c r="A7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5" s="0" t="str">
        <f aca="false">IF($A7735="","",INDEX(CARTAO_COMPRAS!$C:$C,INT((ROW()-2)/20)+2))</f>
        <v/>
      </c>
      <c r="C7735" s="0" t="str">
        <f aca="false">IF($A7735="","",INDEX(CARTAO_COMPRAS!$D:$D,INT((ROW()-2)/20)+2))</f>
        <v/>
      </c>
      <c r="D7735" s="0" t="str">
        <f aca="false">IF($A7735="","",INDEX(CARTAO_COMPRAS!$E:$E,INT((ROW()-2)/20)+2))</f>
        <v/>
      </c>
      <c r="E7735" s="0" t="str">
        <f aca="false">IF($A7735="","",INDEX(CARTAO_COMPRAS!$H:$H,INT((ROW()-2)/20)+2)+MOD(ROW()-2,20))</f>
        <v/>
      </c>
      <c r="F7735" s="0" t="str">
        <f aca="false">IF($A7735="","",INDEX(CARTAO_COMPRAS!$G:$G,INT((ROW()-2)/20)+2))</f>
        <v/>
      </c>
      <c r="G7735" s="5" t="str">
        <f aca="false">IF($A7735="","",INDEX(CARTAO_COMPRAS!$I:$I,INT((ROW()-2)/20)+2))</f>
        <v/>
      </c>
      <c r="H7735" s="4" t="str">
        <f aca="false">IF($A7735="","",EDATE(INDEX(CARTAO_COMPRAS!$J:$J,INT((ROW()-2)/20)+2),MOD(ROW()-2,20)))</f>
        <v/>
      </c>
      <c r="I7735" s="4" t="str">
        <f aca="false">IF($H7735="","",$H7735-WEEKDAY($H7735,2)+1)</f>
        <v/>
      </c>
      <c r="J7735" s="4" t="str">
        <f aca="false">IF($I7735="","",$I7735+6)</f>
        <v/>
      </c>
      <c r="K7735" s="6" t="str">
        <f aca="false">IF($H7735="","",DATE(YEAR($H7735),MONTH($H7735),1))</f>
        <v/>
      </c>
      <c r="L7735" s="0" t="str">
        <f aca="false">IF($A7735="","",INDEX(CARTAO_COMPRAS!$K:$K,INT((ROW()-2)/20)+2))</f>
        <v/>
      </c>
      <c r="M7735" s="0" t="str">
        <f aca="false">IF($A7735="","","Compra no cartão")</f>
        <v/>
      </c>
    </row>
    <row r="7736" customFormat="false" ht="13.5" hidden="false" customHeight="false" outlineLevel="0" collapsed="false">
      <c r="A7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6" s="0" t="str">
        <f aca="false">IF($A7736="","",INDEX(CARTAO_COMPRAS!$C:$C,INT((ROW()-2)/20)+2))</f>
        <v/>
      </c>
      <c r="C7736" s="0" t="str">
        <f aca="false">IF($A7736="","",INDEX(CARTAO_COMPRAS!$D:$D,INT((ROW()-2)/20)+2))</f>
        <v/>
      </c>
      <c r="D7736" s="0" t="str">
        <f aca="false">IF($A7736="","",INDEX(CARTAO_COMPRAS!$E:$E,INT((ROW()-2)/20)+2))</f>
        <v/>
      </c>
      <c r="E7736" s="0" t="str">
        <f aca="false">IF($A7736="","",INDEX(CARTAO_COMPRAS!$H:$H,INT((ROW()-2)/20)+2)+MOD(ROW()-2,20))</f>
        <v/>
      </c>
      <c r="F7736" s="0" t="str">
        <f aca="false">IF($A7736="","",INDEX(CARTAO_COMPRAS!$G:$G,INT((ROW()-2)/20)+2))</f>
        <v/>
      </c>
      <c r="G7736" s="5" t="str">
        <f aca="false">IF($A7736="","",INDEX(CARTAO_COMPRAS!$I:$I,INT((ROW()-2)/20)+2))</f>
        <v/>
      </c>
      <c r="H7736" s="4" t="str">
        <f aca="false">IF($A7736="","",EDATE(INDEX(CARTAO_COMPRAS!$J:$J,INT((ROW()-2)/20)+2),MOD(ROW()-2,20)))</f>
        <v/>
      </c>
      <c r="I7736" s="4" t="str">
        <f aca="false">IF($H7736="","",$H7736-WEEKDAY($H7736,2)+1)</f>
        <v/>
      </c>
      <c r="J7736" s="4" t="str">
        <f aca="false">IF($I7736="","",$I7736+6)</f>
        <v/>
      </c>
      <c r="K7736" s="6" t="str">
        <f aca="false">IF($H7736="","",DATE(YEAR($H7736),MONTH($H7736),1))</f>
        <v/>
      </c>
      <c r="L7736" s="0" t="str">
        <f aca="false">IF($A7736="","",INDEX(CARTAO_COMPRAS!$K:$K,INT((ROW()-2)/20)+2))</f>
        <v/>
      </c>
      <c r="M7736" s="0" t="str">
        <f aca="false">IF($A7736="","","Compra no cartão")</f>
        <v/>
      </c>
    </row>
    <row r="7737" customFormat="false" ht="13.5" hidden="false" customHeight="false" outlineLevel="0" collapsed="false">
      <c r="A7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7" s="0" t="str">
        <f aca="false">IF($A7737="","",INDEX(CARTAO_COMPRAS!$C:$C,INT((ROW()-2)/20)+2))</f>
        <v/>
      </c>
      <c r="C7737" s="0" t="str">
        <f aca="false">IF($A7737="","",INDEX(CARTAO_COMPRAS!$D:$D,INT((ROW()-2)/20)+2))</f>
        <v/>
      </c>
      <c r="D7737" s="0" t="str">
        <f aca="false">IF($A7737="","",INDEX(CARTAO_COMPRAS!$E:$E,INT((ROW()-2)/20)+2))</f>
        <v/>
      </c>
      <c r="E7737" s="0" t="str">
        <f aca="false">IF($A7737="","",INDEX(CARTAO_COMPRAS!$H:$H,INT((ROW()-2)/20)+2)+MOD(ROW()-2,20))</f>
        <v/>
      </c>
      <c r="F7737" s="0" t="str">
        <f aca="false">IF($A7737="","",INDEX(CARTAO_COMPRAS!$G:$G,INT((ROW()-2)/20)+2))</f>
        <v/>
      </c>
      <c r="G7737" s="5" t="str">
        <f aca="false">IF($A7737="","",INDEX(CARTAO_COMPRAS!$I:$I,INT((ROW()-2)/20)+2))</f>
        <v/>
      </c>
      <c r="H7737" s="4" t="str">
        <f aca="false">IF($A7737="","",EDATE(INDEX(CARTAO_COMPRAS!$J:$J,INT((ROW()-2)/20)+2),MOD(ROW()-2,20)))</f>
        <v/>
      </c>
      <c r="I7737" s="4" t="str">
        <f aca="false">IF($H7737="","",$H7737-WEEKDAY($H7737,2)+1)</f>
        <v/>
      </c>
      <c r="J7737" s="4" t="str">
        <f aca="false">IF($I7737="","",$I7737+6)</f>
        <v/>
      </c>
      <c r="K7737" s="6" t="str">
        <f aca="false">IF($H7737="","",DATE(YEAR($H7737),MONTH($H7737),1))</f>
        <v/>
      </c>
      <c r="L7737" s="0" t="str">
        <f aca="false">IF($A7737="","",INDEX(CARTAO_COMPRAS!$K:$K,INT((ROW()-2)/20)+2))</f>
        <v/>
      </c>
      <c r="M7737" s="0" t="str">
        <f aca="false">IF($A7737="","","Compra no cartão")</f>
        <v/>
      </c>
    </row>
    <row r="7738" customFormat="false" ht="13.5" hidden="false" customHeight="false" outlineLevel="0" collapsed="false">
      <c r="A7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8" s="0" t="str">
        <f aca="false">IF($A7738="","",INDEX(CARTAO_COMPRAS!$C:$C,INT((ROW()-2)/20)+2))</f>
        <v/>
      </c>
      <c r="C7738" s="0" t="str">
        <f aca="false">IF($A7738="","",INDEX(CARTAO_COMPRAS!$D:$D,INT((ROW()-2)/20)+2))</f>
        <v/>
      </c>
      <c r="D7738" s="0" t="str">
        <f aca="false">IF($A7738="","",INDEX(CARTAO_COMPRAS!$E:$E,INT((ROW()-2)/20)+2))</f>
        <v/>
      </c>
      <c r="E7738" s="0" t="str">
        <f aca="false">IF($A7738="","",INDEX(CARTAO_COMPRAS!$H:$H,INT((ROW()-2)/20)+2)+MOD(ROW()-2,20))</f>
        <v/>
      </c>
      <c r="F7738" s="0" t="str">
        <f aca="false">IF($A7738="","",INDEX(CARTAO_COMPRAS!$G:$G,INT((ROW()-2)/20)+2))</f>
        <v/>
      </c>
      <c r="G7738" s="5" t="str">
        <f aca="false">IF($A7738="","",INDEX(CARTAO_COMPRAS!$I:$I,INT((ROW()-2)/20)+2))</f>
        <v/>
      </c>
      <c r="H7738" s="4" t="str">
        <f aca="false">IF($A7738="","",EDATE(INDEX(CARTAO_COMPRAS!$J:$J,INT((ROW()-2)/20)+2),MOD(ROW()-2,20)))</f>
        <v/>
      </c>
      <c r="I7738" s="4" t="str">
        <f aca="false">IF($H7738="","",$H7738-WEEKDAY($H7738,2)+1)</f>
        <v/>
      </c>
      <c r="J7738" s="4" t="str">
        <f aca="false">IF($I7738="","",$I7738+6)</f>
        <v/>
      </c>
      <c r="K7738" s="6" t="str">
        <f aca="false">IF($H7738="","",DATE(YEAR($H7738),MONTH($H7738),1))</f>
        <v/>
      </c>
      <c r="L7738" s="0" t="str">
        <f aca="false">IF($A7738="","",INDEX(CARTAO_COMPRAS!$K:$K,INT((ROW()-2)/20)+2))</f>
        <v/>
      </c>
      <c r="M7738" s="0" t="str">
        <f aca="false">IF($A7738="","","Compra no cartão")</f>
        <v/>
      </c>
    </row>
    <row r="7739" customFormat="false" ht="13.5" hidden="false" customHeight="false" outlineLevel="0" collapsed="false">
      <c r="A7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39" s="0" t="str">
        <f aca="false">IF($A7739="","",INDEX(CARTAO_COMPRAS!$C:$C,INT((ROW()-2)/20)+2))</f>
        <v/>
      </c>
      <c r="C7739" s="0" t="str">
        <f aca="false">IF($A7739="","",INDEX(CARTAO_COMPRAS!$D:$D,INT((ROW()-2)/20)+2))</f>
        <v/>
      </c>
      <c r="D7739" s="0" t="str">
        <f aca="false">IF($A7739="","",INDEX(CARTAO_COMPRAS!$E:$E,INT((ROW()-2)/20)+2))</f>
        <v/>
      </c>
      <c r="E7739" s="0" t="str">
        <f aca="false">IF($A7739="","",INDEX(CARTAO_COMPRAS!$H:$H,INT((ROW()-2)/20)+2)+MOD(ROW()-2,20))</f>
        <v/>
      </c>
      <c r="F7739" s="0" t="str">
        <f aca="false">IF($A7739="","",INDEX(CARTAO_COMPRAS!$G:$G,INT((ROW()-2)/20)+2))</f>
        <v/>
      </c>
      <c r="G7739" s="5" t="str">
        <f aca="false">IF($A7739="","",INDEX(CARTAO_COMPRAS!$I:$I,INT((ROW()-2)/20)+2))</f>
        <v/>
      </c>
      <c r="H7739" s="4" t="str">
        <f aca="false">IF($A7739="","",EDATE(INDEX(CARTAO_COMPRAS!$J:$J,INT((ROW()-2)/20)+2),MOD(ROW()-2,20)))</f>
        <v/>
      </c>
      <c r="I7739" s="4" t="str">
        <f aca="false">IF($H7739="","",$H7739-WEEKDAY($H7739,2)+1)</f>
        <v/>
      </c>
      <c r="J7739" s="4" t="str">
        <f aca="false">IF($I7739="","",$I7739+6)</f>
        <v/>
      </c>
      <c r="K7739" s="6" t="str">
        <f aca="false">IF($H7739="","",DATE(YEAR($H7739),MONTH($H7739),1))</f>
        <v/>
      </c>
      <c r="L7739" s="0" t="str">
        <f aca="false">IF($A7739="","",INDEX(CARTAO_COMPRAS!$K:$K,INT((ROW()-2)/20)+2))</f>
        <v/>
      </c>
      <c r="M7739" s="0" t="str">
        <f aca="false">IF($A7739="","","Compra no cartão")</f>
        <v/>
      </c>
    </row>
    <row r="7740" customFormat="false" ht="13.5" hidden="false" customHeight="false" outlineLevel="0" collapsed="false">
      <c r="A7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0" s="0" t="str">
        <f aca="false">IF($A7740="","",INDEX(CARTAO_COMPRAS!$C:$C,INT((ROW()-2)/20)+2))</f>
        <v/>
      </c>
      <c r="C7740" s="0" t="str">
        <f aca="false">IF($A7740="","",INDEX(CARTAO_COMPRAS!$D:$D,INT((ROW()-2)/20)+2))</f>
        <v/>
      </c>
      <c r="D7740" s="0" t="str">
        <f aca="false">IF($A7740="","",INDEX(CARTAO_COMPRAS!$E:$E,INT((ROW()-2)/20)+2))</f>
        <v/>
      </c>
      <c r="E7740" s="0" t="str">
        <f aca="false">IF($A7740="","",INDEX(CARTAO_COMPRAS!$H:$H,INT((ROW()-2)/20)+2)+MOD(ROW()-2,20))</f>
        <v/>
      </c>
      <c r="F7740" s="0" t="str">
        <f aca="false">IF($A7740="","",INDEX(CARTAO_COMPRAS!$G:$G,INT((ROW()-2)/20)+2))</f>
        <v/>
      </c>
      <c r="G7740" s="5" t="str">
        <f aca="false">IF($A7740="","",INDEX(CARTAO_COMPRAS!$I:$I,INT((ROW()-2)/20)+2))</f>
        <v/>
      </c>
      <c r="H7740" s="4" t="str">
        <f aca="false">IF($A7740="","",EDATE(INDEX(CARTAO_COMPRAS!$J:$J,INT((ROW()-2)/20)+2),MOD(ROW()-2,20)))</f>
        <v/>
      </c>
      <c r="I7740" s="4" t="str">
        <f aca="false">IF($H7740="","",$H7740-WEEKDAY($H7740,2)+1)</f>
        <v/>
      </c>
      <c r="J7740" s="4" t="str">
        <f aca="false">IF($I7740="","",$I7740+6)</f>
        <v/>
      </c>
      <c r="K7740" s="6" t="str">
        <f aca="false">IF($H7740="","",DATE(YEAR($H7740),MONTH($H7740),1))</f>
        <v/>
      </c>
      <c r="L7740" s="0" t="str">
        <f aca="false">IF($A7740="","",INDEX(CARTAO_COMPRAS!$K:$K,INT((ROW()-2)/20)+2))</f>
        <v/>
      </c>
      <c r="M7740" s="0" t="str">
        <f aca="false">IF($A7740="","","Compra no cartão")</f>
        <v/>
      </c>
    </row>
    <row r="7741" customFormat="false" ht="13.5" hidden="false" customHeight="false" outlineLevel="0" collapsed="false">
      <c r="A7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1" s="0" t="str">
        <f aca="false">IF($A7741="","",INDEX(CARTAO_COMPRAS!$C:$C,INT((ROW()-2)/20)+2))</f>
        <v/>
      </c>
      <c r="C7741" s="0" t="str">
        <f aca="false">IF($A7741="","",INDEX(CARTAO_COMPRAS!$D:$D,INT((ROW()-2)/20)+2))</f>
        <v/>
      </c>
      <c r="D7741" s="0" t="str">
        <f aca="false">IF($A7741="","",INDEX(CARTAO_COMPRAS!$E:$E,INT((ROW()-2)/20)+2))</f>
        <v/>
      </c>
      <c r="E7741" s="0" t="str">
        <f aca="false">IF($A7741="","",INDEX(CARTAO_COMPRAS!$H:$H,INT((ROW()-2)/20)+2)+MOD(ROW()-2,20))</f>
        <v/>
      </c>
      <c r="F7741" s="0" t="str">
        <f aca="false">IF($A7741="","",INDEX(CARTAO_COMPRAS!$G:$G,INT((ROW()-2)/20)+2))</f>
        <v/>
      </c>
      <c r="G7741" s="5" t="str">
        <f aca="false">IF($A7741="","",INDEX(CARTAO_COMPRAS!$I:$I,INT((ROW()-2)/20)+2))</f>
        <v/>
      </c>
      <c r="H7741" s="4" t="str">
        <f aca="false">IF($A7741="","",EDATE(INDEX(CARTAO_COMPRAS!$J:$J,INT((ROW()-2)/20)+2),MOD(ROW()-2,20)))</f>
        <v/>
      </c>
      <c r="I7741" s="4" t="str">
        <f aca="false">IF($H7741="","",$H7741-WEEKDAY($H7741,2)+1)</f>
        <v/>
      </c>
      <c r="J7741" s="4" t="str">
        <f aca="false">IF($I7741="","",$I7741+6)</f>
        <v/>
      </c>
      <c r="K7741" s="6" t="str">
        <f aca="false">IF($H7741="","",DATE(YEAR($H7741),MONTH($H7741),1))</f>
        <v/>
      </c>
      <c r="L7741" s="0" t="str">
        <f aca="false">IF($A7741="","",INDEX(CARTAO_COMPRAS!$K:$K,INT((ROW()-2)/20)+2))</f>
        <v/>
      </c>
      <c r="M7741" s="0" t="str">
        <f aca="false">IF($A7741="","","Compra no cartão")</f>
        <v/>
      </c>
    </row>
    <row r="7742" customFormat="false" ht="13.5" hidden="false" customHeight="false" outlineLevel="0" collapsed="false">
      <c r="A77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2" s="0" t="str">
        <f aca="false">IF($A7742="","",INDEX(CARTAO_COMPRAS!$C:$C,INT((ROW()-2)/20)+2))</f>
        <v/>
      </c>
      <c r="C7742" s="0" t="str">
        <f aca="false">IF($A7742="","",INDEX(CARTAO_COMPRAS!$D:$D,INT((ROW()-2)/20)+2))</f>
        <v/>
      </c>
      <c r="D7742" s="0" t="str">
        <f aca="false">IF($A7742="","",INDEX(CARTAO_COMPRAS!$E:$E,INT((ROW()-2)/20)+2))</f>
        <v/>
      </c>
      <c r="E7742" s="0" t="str">
        <f aca="false">IF($A7742="","",INDEX(CARTAO_COMPRAS!$H:$H,INT((ROW()-2)/20)+2)+MOD(ROW()-2,20))</f>
        <v/>
      </c>
      <c r="F7742" s="0" t="str">
        <f aca="false">IF($A7742="","",INDEX(CARTAO_COMPRAS!$G:$G,INT((ROW()-2)/20)+2))</f>
        <v/>
      </c>
      <c r="G7742" s="5" t="str">
        <f aca="false">IF($A7742="","",INDEX(CARTAO_COMPRAS!$I:$I,INT((ROW()-2)/20)+2))</f>
        <v/>
      </c>
      <c r="H7742" s="4" t="str">
        <f aca="false">IF($A7742="","",EDATE(INDEX(CARTAO_COMPRAS!$J:$J,INT((ROW()-2)/20)+2),MOD(ROW()-2,20)))</f>
        <v/>
      </c>
      <c r="I7742" s="4" t="str">
        <f aca="false">IF($H7742="","",$H7742-WEEKDAY($H7742,2)+1)</f>
        <v/>
      </c>
      <c r="J7742" s="4" t="str">
        <f aca="false">IF($I7742="","",$I7742+6)</f>
        <v/>
      </c>
      <c r="K7742" s="6" t="str">
        <f aca="false">IF($H7742="","",DATE(YEAR($H7742),MONTH($H7742),1))</f>
        <v/>
      </c>
      <c r="L7742" s="0" t="str">
        <f aca="false">IF($A7742="","",INDEX(CARTAO_COMPRAS!$K:$K,INT((ROW()-2)/20)+2))</f>
        <v/>
      </c>
      <c r="M7742" s="0" t="str">
        <f aca="false">IF($A7742="","","Compra no cartão")</f>
        <v/>
      </c>
    </row>
    <row r="7743" customFormat="false" ht="13.5" hidden="false" customHeight="false" outlineLevel="0" collapsed="false">
      <c r="A7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3" s="0" t="str">
        <f aca="false">IF($A7743="","",INDEX(CARTAO_COMPRAS!$C:$C,INT((ROW()-2)/20)+2))</f>
        <v/>
      </c>
      <c r="C7743" s="0" t="str">
        <f aca="false">IF($A7743="","",INDEX(CARTAO_COMPRAS!$D:$D,INT((ROW()-2)/20)+2))</f>
        <v/>
      </c>
      <c r="D7743" s="0" t="str">
        <f aca="false">IF($A7743="","",INDEX(CARTAO_COMPRAS!$E:$E,INT((ROW()-2)/20)+2))</f>
        <v/>
      </c>
      <c r="E7743" s="0" t="str">
        <f aca="false">IF($A7743="","",INDEX(CARTAO_COMPRAS!$H:$H,INT((ROW()-2)/20)+2)+MOD(ROW()-2,20))</f>
        <v/>
      </c>
      <c r="F7743" s="0" t="str">
        <f aca="false">IF($A7743="","",INDEX(CARTAO_COMPRAS!$G:$G,INT((ROW()-2)/20)+2))</f>
        <v/>
      </c>
      <c r="G7743" s="5" t="str">
        <f aca="false">IF($A7743="","",INDEX(CARTAO_COMPRAS!$I:$I,INT((ROW()-2)/20)+2))</f>
        <v/>
      </c>
      <c r="H7743" s="4" t="str">
        <f aca="false">IF($A7743="","",EDATE(INDEX(CARTAO_COMPRAS!$J:$J,INT((ROW()-2)/20)+2),MOD(ROW()-2,20)))</f>
        <v/>
      </c>
      <c r="I7743" s="4" t="str">
        <f aca="false">IF($H7743="","",$H7743-WEEKDAY($H7743,2)+1)</f>
        <v/>
      </c>
      <c r="J7743" s="4" t="str">
        <f aca="false">IF($I7743="","",$I7743+6)</f>
        <v/>
      </c>
      <c r="K7743" s="6" t="str">
        <f aca="false">IF($H7743="","",DATE(YEAR($H7743),MONTH($H7743),1))</f>
        <v/>
      </c>
      <c r="L7743" s="0" t="str">
        <f aca="false">IF($A7743="","",INDEX(CARTAO_COMPRAS!$K:$K,INT((ROW()-2)/20)+2))</f>
        <v/>
      </c>
      <c r="M7743" s="0" t="str">
        <f aca="false">IF($A7743="","","Compra no cartão")</f>
        <v/>
      </c>
    </row>
    <row r="7744" customFormat="false" ht="13.5" hidden="false" customHeight="false" outlineLevel="0" collapsed="false">
      <c r="A7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4" s="0" t="str">
        <f aca="false">IF($A7744="","",INDEX(CARTAO_COMPRAS!$C:$C,INT((ROW()-2)/20)+2))</f>
        <v/>
      </c>
      <c r="C7744" s="0" t="str">
        <f aca="false">IF($A7744="","",INDEX(CARTAO_COMPRAS!$D:$D,INT((ROW()-2)/20)+2))</f>
        <v/>
      </c>
      <c r="D7744" s="0" t="str">
        <f aca="false">IF($A7744="","",INDEX(CARTAO_COMPRAS!$E:$E,INT((ROW()-2)/20)+2))</f>
        <v/>
      </c>
      <c r="E7744" s="0" t="str">
        <f aca="false">IF($A7744="","",INDEX(CARTAO_COMPRAS!$H:$H,INT((ROW()-2)/20)+2)+MOD(ROW()-2,20))</f>
        <v/>
      </c>
      <c r="F7744" s="0" t="str">
        <f aca="false">IF($A7744="","",INDEX(CARTAO_COMPRAS!$G:$G,INT((ROW()-2)/20)+2))</f>
        <v/>
      </c>
      <c r="G7744" s="5" t="str">
        <f aca="false">IF($A7744="","",INDEX(CARTAO_COMPRAS!$I:$I,INT((ROW()-2)/20)+2))</f>
        <v/>
      </c>
      <c r="H7744" s="4" t="str">
        <f aca="false">IF($A7744="","",EDATE(INDEX(CARTAO_COMPRAS!$J:$J,INT((ROW()-2)/20)+2),MOD(ROW()-2,20)))</f>
        <v/>
      </c>
      <c r="I7744" s="4" t="str">
        <f aca="false">IF($H7744="","",$H7744-WEEKDAY($H7744,2)+1)</f>
        <v/>
      </c>
      <c r="J7744" s="4" t="str">
        <f aca="false">IF($I7744="","",$I7744+6)</f>
        <v/>
      </c>
      <c r="K7744" s="6" t="str">
        <f aca="false">IF($H7744="","",DATE(YEAR($H7744),MONTH($H7744),1))</f>
        <v/>
      </c>
      <c r="L7744" s="0" t="str">
        <f aca="false">IF($A7744="","",INDEX(CARTAO_COMPRAS!$K:$K,INT((ROW()-2)/20)+2))</f>
        <v/>
      </c>
      <c r="M7744" s="0" t="str">
        <f aca="false">IF($A7744="","","Compra no cartão")</f>
        <v/>
      </c>
    </row>
    <row r="7745" customFormat="false" ht="13.5" hidden="false" customHeight="false" outlineLevel="0" collapsed="false">
      <c r="A7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5" s="0" t="str">
        <f aca="false">IF($A7745="","",INDEX(CARTAO_COMPRAS!$C:$C,INT((ROW()-2)/20)+2))</f>
        <v/>
      </c>
      <c r="C7745" s="0" t="str">
        <f aca="false">IF($A7745="","",INDEX(CARTAO_COMPRAS!$D:$D,INT((ROW()-2)/20)+2))</f>
        <v/>
      </c>
      <c r="D7745" s="0" t="str">
        <f aca="false">IF($A7745="","",INDEX(CARTAO_COMPRAS!$E:$E,INT((ROW()-2)/20)+2))</f>
        <v/>
      </c>
      <c r="E7745" s="0" t="str">
        <f aca="false">IF($A7745="","",INDEX(CARTAO_COMPRAS!$H:$H,INT((ROW()-2)/20)+2)+MOD(ROW()-2,20))</f>
        <v/>
      </c>
      <c r="F7745" s="0" t="str">
        <f aca="false">IF($A7745="","",INDEX(CARTAO_COMPRAS!$G:$G,INT((ROW()-2)/20)+2))</f>
        <v/>
      </c>
      <c r="G7745" s="5" t="str">
        <f aca="false">IF($A7745="","",INDEX(CARTAO_COMPRAS!$I:$I,INT((ROW()-2)/20)+2))</f>
        <v/>
      </c>
      <c r="H7745" s="4" t="str">
        <f aca="false">IF($A7745="","",EDATE(INDEX(CARTAO_COMPRAS!$J:$J,INT((ROW()-2)/20)+2),MOD(ROW()-2,20)))</f>
        <v/>
      </c>
      <c r="I7745" s="4" t="str">
        <f aca="false">IF($H7745="","",$H7745-WEEKDAY($H7745,2)+1)</f>
        <v/>
      </c>
      <c r="J7745" s="4" t="str">
        <f aca="false">IF($I7745="","",$I7745+6)</f>
        <v/>
      </c>
      <c r="K7745" s="6" t="str">
        <f aca="false">IF($H7745="","",DATE(YEAR($H7745),MONTH($H7745),1))</f>
        <v/>
      </c>
      <c r="L7745" s="0" t="str">
        <f aca="false">IF($A7745="","",INDEX(CARTAO_COMPRAS!$K:$K,INT((ROW()-2)/20)+2))</f>
        <v/>
      </c>
      <c r="M7745" s="0" t="str">
        <f aca="false">IF($A7745="","","Compra no cartão")</f>
        <v/>
      </c>
    </row>
    <row r="7746" customFormat="false" ht="13.5" hidden="false" customHeight="false" outlineLevel="0" collapsed="false">
      <c r="A7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6" s="0" t="str">
        <f aca="false">IF($A7746="","",INDEX(CARTAO_COMPRAS!$C:$C,INT((ROW()-2)/20)+2))</f>
        <v/>
      </c>
      <c r="C7746" s="0" t="str">
        <f aca="false">IF($A7746="","",INDEX(CARTAO_COMPRAS!$D:$D,INT((ROW()-2)/20)+2))</f>
        <v/>
      </c>
      <c r="D7746" s="0" t="str">
        <f aca="false">IF($A7746="","",INDEX(CARTAO_COMPRAS!$E:$E,INT((ROW()-2)/20)+2))</f>
        <v/>
      </c>
      <c r="E7746" s="0" t="str">
        <f aca="false">IF($A7746="","",INDEX(CARTAO_COMPRAS!$H:$H,INT((ROW()-2)/20)+2)+MOD(ROW()-2,20))</f>
        <v/>
      </c>
      <c r="F7746" s="0" t="str">
        <f aca="false">IF($A7746="","",INDEX(CARTAO_COMPRAS!$G:$G,INT((ROW()-2)/20)+2))</f>
        <v/>
      </c>
      <c r="G7746" s="5" t="str">
        <f aca="false">IF($A7746="","",INDEX(CARTAO_COMPRAS!$I:$I,INT((ROW()-2)/20)+2))</f>
        <v/>
      </c>
      <c r="H7746" s="4" t="str">
        <f aca="false">IF($A7746="","",EDATE(INDEX(CARTAO_COMPRAS!$J:$J,INT((ROW()-2)/20)+2),MOD(ROW()-2,20)))</f>
        <v/>
      </c>
      <c r="I7746" s="4" t="str">
        <f aca="false">IF($H7746="","",$H7746-WEEKDAY($H7746,2)+1)</f>
        <v/>
      </c>
      <c r="J7746" s="4" t="str">
        <f aca="false">IF($I7746="","",$I7746+6)</f>
        <v/>
      </c>
      <c r="K7746" s="6" t="str">
        <f aca="false">IF($H7746="","",DATE(YEAR($H7746),MONTH($H7746),1))</f>
        <v/>
      </c>
      <c r="L7746" s="0" t="str">
        <f aca="false">IF($A7746="","",INDEX(CARTAO_COMPRAS!$K:$K,INT((ROW()-2)/20)+2))</f>
        <v/>
      </c>
      <c r="M7746" s="0" t="str">
        <f aca="false">IF($A7746="","","Compra no cartão")</f>
        <v/>
      </c>
    </row>
    <row r="7747" customFormat="false" ht="13.5" hidden="false" customHeight="false" outlineLevel="0" collapsed="false">
      <c r="A7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7" s="0" t="str">
        <f aca="false">IF($A7747="","",INDEX(CARTAO_COMPRAS!$C:$C,INT((ROW()-2)/20)+2))</f>
        <v/>
      </c>
      <c r="C7747" s="0" t="str">
        <f aca="false">IF($A7747="","",INDEX(CARTAO_COMPRAS!$D:$D,INT((ROW()-2)/20)+2))</f>
        <v/>
      </c>
      <c r="D7747" s="0" t="str">
        <f aca="false">IF($A7747="","",INDEX(CARTAO_COMPRAS!$E:$E,INT((ROW()-2)/20)+2))</f>
        <v/>
      </c>
      <c r="E7747" s="0" t="str">
        <f aca="false">IF($A7747="","",INDEX(CARTAO_COMPRAS!$H:$H,INT((ROW()-2)/20)+2)+MOD(ROW()-2,20))</f>
        <v/>
      </c>
      <c r="F7747" s="0" t="str">
        <f aca="false">IF($A7747="","",INDEX(CARTAO_COMPRAS!$G:$G,INT((ROW()-2)/20)+2))</f>
        <v/>
      </c>
      <c r="G7747" s="5" t="str">
        <f aca="false">IF($A7747="","",INDEX(CARTAO_COMPRAS!$I:$I,INT((ROW()-2)/20)+2))</f>
        <v/>
      </c>
      <c r="H7747" s="4" t="str">
        <f aca="false">IF($A7747="","",EDATE(INDEX(CARTAO_COMPRAS!$J:$J,INT((ROW()-2)/20)+2),MOD(ROW()-2,20)))</f>
        <v/>
      </c>
      <c r="I7747" s="4" t="str">
        <f aca="false">IF($H7747="","",$H7747-WEEKDAY($H7747,2)+1)</f>
        <v/>
      </c>
      <c r="J7747" s="4" t="str">
        <f aca="false">IF($I7747="","",$I7747+6)</f>
        <v/>
      </c>
      <c r="K7747" s="6" t="str">
        <f aca="false">IF($H7747="","",DATE(YEAR($H7747),MONTH($H7747),1))</f>
        <v/>
      </c>
      <c r="L7747" s="0" t="str">
        <f aca="false">IF($A7747="","",INDEX(CARTAO_COMPRAS!$K:$K,INT((ROW()-2)/20)+2))</f>
        <v/>
      </c>
      <c r="M7747" s="0" t="str">
        <f aca="false">IF($A7747="","","Compra no cartão")</f>
        <v/>
      </c>
    </row>
    <row r="7748" customFormat="false" ht="13.5" hidden="false" customHeight="false" outlineLevel="0" collapsed="false">
      <c r="A7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8" s="0" t="str">
        <f aca="false">IF($A7748="","",INDEX(CARTAO_COMPRAS!$C:$C,INT((ROW()-2)/20)+2))</f>
        <v/>
      </c>
      <c r="C7748" s="0" t="str">
        <f aca="false">IF($A7748="","",INDEX(CARTAO_COMPRAS!$D:$D,INT((ROW()-2)/20)+2))</f>
        <v/>
      </c>
      <c r="D7748" s="0" t="str">
        <f aca="false">IF($A7748="","",INDEX(CARTAO_COMPRAS!$E:$E,INT((ROW()-2)/20)+2))</f>
        <v/>
      </c>
      <c r="E7748" s="0" t="str">
        <f aca="false">IF($A7748="","",INDEX(CARTAO_COMPRAS!$H:$H,INT((ROW()-2)/20)+2)+MOD(ROW()-2,20))</f>
        <v/>
      </c>
      <c r="F7748" s="0" t="str">
        <f aca="false">IF($A7748="","",INDEX(CARTAO_COMPRAS!$G:$G,INT((ROW()-2)/20)+2))</f>
        <v/>
      </c>
      <c r="G7748" s="5" t="str">
        <f aca="false">IF($A7748="","",INDEX(CARTAO_COMPRAS!$I:$I,INT((ROW()-2)/20)+2))</f>
        <v/>
      </c>
      <c r="H7748" s="4" t="str">
        <f aca="false">IF($A7748="","",EDATE(INDEX(CARTAO_COMPRAS!$J:$J,INT((ROW()-2)/20)+2),MOD(ROW()-2,20)))</f>
        <v/>
      </c>
      <c r="I7748" s="4" t="str">
        <f aca="false">IF($H7748="","",$H7748-WEEKDAY($H7748,2)+1)</f>
        <v/>
      </c>
      <c r="J7748" s="4" t="str">
        <f aca="false">IF($I7748="","",$I7748+6)</f>
        <v/>
      </c>
      <c r="K7748" s="6" t="str">
        <f aca="false">IF($H7748="","",DATE(YEAR($H7748),MONTH($H7748),1))</f>
        <v/>
      </c>
      <c r="L7748" s="0" t="str">
        <f aca="false">IF($A7748="","",INDEX(CARTAO_COMPRAS!$K:$K,INT((ROW()-2)/20)+2))</f>
        <v/>
      </c>
      <c r="M7748" s="0" t="str">
        <f aca="false">IF($A7748="","","Compra no cartão")</f>
        <v/>
      </c>
    </row>
    <row r="7749" customFormat="false" ht="13.5" hidden="false" customHeight="false" outlineLevel="0" collapsed="false">
      <c r="A7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49" s="0" t="str">
        <f aca="false">IF($A7749="","",INDEX(CARTAO_COMPRAS!$C:$C,INT((ROW()-2)/20)+2))</f>
        <v/>
      </c>
      <c r="C7749" s="0" t="str">
        <f aca="false">IF($A7749="","",INDEX(CARTAO_COMPRAS!$D:$D,INT((ROW()-2)/20)+2))</f>
        <v/>
      </c>
      <c r="D7749" s="0" t="str">
        <f aca="false">IF($A7749="","",INDEX(CARTAO_COMPRAS!$E:$E,INT((ROW()-2)/20)+2))</f>
        <v/>
      </c>
      <c r="E7749" s="0" t="str">
        <f aca="false">IF($A7749="","",INDEX(CARTAO_COMPRAS!$H:$H,INT((ROW()-2)/20)+2)+MOD(ROW()-2,20))</f>
        <v/>
      </c>
      <c r="F7749" s="0" t="str">
        <f aca="false">IF($A7749="","",INDEX(CARTAO_COMPRAS!$G:$G,INT((ROW()-2)/20)+2))</f>
        <v/>
      </c>
      <c r="G7749" s="5" t="str">
        <f aca="false">IF($A7749="","",INDEX(CARTAO_COMPRAS!$I:$I,INT((ROW()-2)/20)+2))</f>
        <v/>
      </c>
      <c r="H7749" s="4" t="str">
        <f aca="false">IF($A7749="","",EDATE(INDEX(CARTAO_COMPRAS!$J:$J,INT((ROW()-2)/20)+2),MOD(ROW()-2,20)))</f>
        <v/>
      </c>
      <c r="I7749" s="4" t="str">
        <f aca="false">IF($H7749="","",$H7749-WEEKDAY($H7749,2)+1)</f>
        <v/>
      </c>
      <c r="J7749" s="4" t="str">
        <f aca="false">IF($I7749="","",$I7749+6)</f>
        <v/>
      </c>
      <c r="K7749" s="6" t="str">
        <f aca="false">IF($H7749="","",DATE(YEAR($H7749),MONTH($H7749),1))</f>
        <v/>
      </c>
      <c r="L7749" s="0" t="str">
        <f aca="false">IF($A7749="","",INDEX(CARTAO_COMPRAS!$K:$K,INT((ROW()-2)/20)+2))</f>
        <v/>
      </c>
      <c r="M7749" s="0" t="str">
        <f aca="false">IF($A7749="","","Compra no cartão")</f>
        <v/>
      </c>
    </row>
    <row r="7750" customFormat="false" ht="13.5" hidden="false" customHeight="false" outlineLevel="0" collapsed="false">
      <c r="A7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0" s="0" t="str">
        <f aca="false">IF($A7750="","",INDEX(CARTAO_COMPRAS!$C:$C,INT((ROW()-2)/20)+2))</f>
        <v/>
      </c>
      <c r="C7750" s="0" t="str">
        <f aca="false">IF($A7750="","",INDEX(CARTAO_COMPRAS!$D:$D,INT((ROW()-2)/20)+2))</f>
        <v/>
      </c>
      <c r="D7750" s="0" t="str">
        <f aca="false">IF($A7750="","",INDEX(CARTAO_COMPRAS!$E:$E,INT((ROW()-2)/20)+2))</f>
        <v/>
      </c>
      <c r="E7750" s="0" t="str">
        <f aca="false">IF($A7750="","",INDEX(CARTAO_COMPRAS!$H:$H,INT((ROW()-2)/20)+2)+MOD(ROW()-2,20))</f>
        <v/>
      </c>
      <c r="F7750" s="0" t="str">
        <f aca="false">IF($A7750="","",INDEX(CARTAO_COMPRAS!$G:$G,INT((ROW()-2)/20)+2))</f>
        <v/>
      </c>
      <c r="G7750" s="5" t="str">
        <f aca="false">IF($A7750="","",INDEX(CARTAO_COMPRAS!$I:$I,INT((ROW()-2)/20)+2))</f>
        <v/>
      </c>
      <c r="H7750" s="4" t="str">
        <f aca="false">IF($A7750="","",EDATE(INDEX(CARTAO_COMPRAS!$J:$J,INT((ROW()-2)/20)+2),MOD(ROW()-2,20)))</f>
        <v/>
      </c>
      <c r="I7750" s="4" t="str">
        <f aca="false">IF($H7750="","",$H7750-WEEKDAY($H7750,2)+1)</f>
        <v/>
      </c>
      <c r="J7750" s="4" t="str">
        <f aca="false">IF($I7750="","",$I7750+6)</f>
        <v/>
      </c>
      <c r="K7750" s="6" t="str">
        <f aca="false">IF($H7750="","",DATE(YEAR($H7750),MONTH($H7750),1))</f>
        <v/>
      </c>
      <c r="L7750" s="0" t="str">
        <f aca="false">IF($A7750="","",INDEX(CARTAO_COMPRAS!$K:$K,INT((ROW()-2)/20)+2))</f>
        <v/>
      </c>
      <c r="M7750" s="0" t="str">
        <f aca="false">IF($A7750="","","Compra no cartão")</f>
        <v/>
      </c>
    </row>
    <row r="7751" customFormat="false" ht="13.5" hidden="false" customHeight="false" outlineLevel="0" collapsed="false">
      <c r="A7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1" s="0" t="str">
        <f aca="false">IF($A7751="","",INDEX(CARTAO_COMPRAS!$C:$C,INT((ROW()-2)/20)+2))</f>
        <v/>
      </c>
      <c r="C7751" s="0" t="str">
        <f aca="false">IF($A7751="","",INDEX(CARTAO_COMPRAS!$D:$D,INT((ROW()-2)/20)+2))</f>
        <v/>
      </c>
      <c r="D7751" s="0" t="str">
        <f aca="false">IF($A7751="","",INDEX(CARTAO_COMPRAS!$E:$E,INT((ROW()-2)/20)+2))</f>
        <v/>
      </c>
      <c r="E7751" s="0" t="str">
        <f aca="false">IF($A7751="","",INDEX(CARTAO_COMPRAS!$H:$H,INT((ROW()-2)/20)+2)+MOD(ROW()-2,20))</f>
        <v/>
      </c>
      <c r="F7751" s="0" t="str">
        <f aca="false">IF($A7751="","",INDEX(CARTAO_COMPRAS!$G:$G,INT((ROW()-2)/20)+2))</f>
        <v/>
      </c>
      <c r="G7751" s="5" t="str">
        <f aca="false">IF($A7751="","",INDEX(CARTAO_COMPRAS!$I:$I,INT((ROW()-2)/20)+2))</f>
        <v/>
      </c>
      <c r="H7751" s="4" t="str">
        <f aca="false">IF($A7751="","",EDATE(INDEX(CARTAO_COMPRAS!$J:$J,INT((ROW()-2)/20)+2),MOD(ROW()-2,20)))</f>
        <v/>
      </c>
      <c r="I7751" s="4" t="str">
        <f aca="false">IF($H7751="","",$H7751-WEEKDAY($H7751,2)+1)</f>
        <v/>
      </c>
      <c r="J7751" s="4" t="str">
        <f aca="false">IF($I7751="","",$I7751+6)</f>
        <v/>
      </c>
      <c r="K7751" s="6" t="str">
        <f aca="false">IF($H7751="","",DATE(YEAR($H7751),MONTH($H7751),1))</f>
        <v/>
      </c>
      <c r="L7751" s="0" t="str">
        <f aca="false">IF($A7751="","",INDEX(CARTAO_COMPRAS!$K:$K,INT((ROW()-2)/20)+2))</f>
        <v/>
      </c>
      <c r="M7751" s="0" t="str">
        <f aca="false">IF($A7751="","","Compra no cartão")</f>
        <v/>
      </c>
    </row>
    <row r="7752" customFormat="false" ht="13.5" hidden="false" customHeight="false" outlineLevel="0" collapsed="false">
      <c r="A7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2" s="0" t="str">
        <f aca="false">IF($A7752="","",INDEX(CARTAO_COMPRAS!$C:$C,INT((ROW()-2)/20)+2))</f>
        <v/>
      </c>
      <c r="C7752" s="0" t="str">
        <f aca="false">IF($A7752="","",INDEX(CARTAO_COMPRAS!$D:$D,INT((ROW()-2)/20)+2))</f>
        <v/>
      </c>
      <c r="D7752" s="0" t="str">
        <f aca="false">IF($A7752="","",INDEX(CARTAO_COMPRAS!$E:$E,INT((ROW()-2)/20)+2))</f>
        <v/>
      </c>
      <c r="E7752" s="0" t="str">
        <f aca="false">IF($A7752="","",INDEX(CARTAO_COMPRAS!$H:$H,INT((ROW()-2)/20)+2)+MOD(ROW()-2,20))</f>
        <v/>
      </c>
      <c r="F7752" s="0" t="str">
        <f aca="false">IF($A7752="","",INDEX(CARTAO_COMPRAS!$G:$G,INT((ROW()-2)/20)+2))</f>
        <v/>
      </c>
      <c r="G7752" s="5" t="str">
        <f aca="false">IF($A7752="","",INDEX(CARTAO_COMPRAS!$I:$I,INT((ROW()-2)/20)+2))</f>
        <v/>
      </c>
      <c r="H7752" s="4" t="str">
        <f aca="false">IF($A7752="","",EDATE(INDEX(CARTAO_COMPRAS!$J:$J,INT((ROW()-2)/20)+2),MOD(ROW()-2,20)))</f>
        <v/>
      </c>
      <c r="I7752" s="4" t="str">
        <f aca="false">IF($H7752="","",$H7752-WEEKDAY($H7752,2)+1)</f>
        <v/>
      </c>
      <c r="J7752" s="4" t="str">
        <f aca="false">IF($I7752="","",$I7752+6)</f>
        <v/>
      </c>
      <c r="K7752" s="6" t="str">
        <f aca="false">IF($H7752="","",DATE(YEAR($H7752),MONTH($H7752),1))</f>
        <v/>
      </c>
      <c r="L7752" s="0" t="str">
        <f aca="false">IF($A7752="","",INDEX(CARTAO_COMPRAS!$K:$K,INT((ROW()-2)/20)+2))</f>
        <v/>
      </c>
      <c r="M7752" s="0" t="str">
        <f aca="false">IF($A7752="","","Compra no cartão")</f>
        <v/>
      </c>
    </row>
    <row r="7753" customFormat="false" ht="13.5" hidden="false" customHeight="false" outlineLevel="0" collapsed="false">
      <c r="A7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3" s="0" t="str">
        <f aca="false">IF($A7753="","",INDEX(CARTAO_COMPRAS!$C:$C,INT((ROW()-2)/20)+2))</f>
        <v/>
      </c>
      <c r="C7753" s="0" t="str">
        <f aca="false">IF($A7753="","",INDEX(CARTAO_COMPRAS!$D:$D,INT((ROW()-2)/20)+2))</f>
        <v/>
      </c>
      <c r="D7753" s="0" t="str">
        <f aca="false">IF($A7753="","",INDEX(CARTAO_COMPRAS!$E:$E,INT((ROW()-2)/20)+2))</f>
        <v/>
      </c>
      <c r="E7753" s="0" t="str">
        <f aca="false">IF($A7753="","",INDEX(CARTAO_COMPRAS!$H:$H,INT((ROW()-2)/20)+2)+MOD(ROW()-2,20))</f>
        <v/>
      </c>
      <c r="F7753" s="0" t="str">
        <f aca="false">IF($A7753="","",INDEX(CARTAO_COMPRAS!$G:$G,INT((ROW()-2)/20)+2))</f>
        <v/>
      </c>
      <c r="G7753" s="5" t="str">
        <f aca="false">IF($A7753="","",INDEX(CARTAO_COMPRAS!$I:$I,INT((ROW()-2)/20)+2))</f>
        <v/>
      </c>
      <c r="H7753" s="4" t="str">
        <f aca="false">IF($A7753="","",EDATE(INDEX(CARTAO_COMPRAS!$J:$J,INT((ROW()-2)/20)+2),MOD(ROW()-2,20)))</f>
        <v/>
      </c>
      <c r="I7753" s="4" t="str">
        <f aca="false">IF($H7753="","",$H7753-WEEKDAY($H7753,2)+1)</f>
        <v/>
      </c>
      <c r="J7753" s="4" t="str">
        <f aca="false">IF($I7753="","",$I7753+6)</f>
        <v/>
      </c>
      <c r="K7753" s="6" t="str">
        <f aca="false">IF($H7753="","",DATE(YEAR($H7753),MONTH($H7753),1))</f>
        <v/>
      </c>
      <c r="L7753" s="0" t="str">
        <f aca="false">IF($A7753="","",INDEX(CARTAO_COMPRAS!$K:$K,INT((ROW()-2)/20)+2))</f>
        <v/>
      </c>
      <c r="M7753" s="0" t="str">
        <f aca="false">IF($A7753="","","Compra no cartão")</f>
        <v/>
      </c>
    </row>
    <row r="7754" customFormat="false" ht="13.5" hidden="false" customHeight="false" outlineLevel="0" collapsed="false">
      <c r="A7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4" s="0" t="str">
        <f aca="false">IF($A7754="","",INDEX(CARTAO_COMPRAS!$C:$C,INT((ROW()-2)/20)+2))</f>
        <v/>
      </c>
      <c r="C7754" s="0" t="str">
        <f aca="false">IF($A7754="","",INDEX(CARTAO_COMPRAS!$D:$D,INT((ROW()-2)/20)+2))</f>
        <v/>
      </c>
      <c r="D7754" s="0" t="str">
        <f aca="false">IF($A7754="","",INDEX(CARTAO_COMPRAS!$E:$E,INT((ROW()-2)/20)+2))</f>
        <v/>
      </c>
      <c r="E7754" s="0" t="str">
        <f aca="false">IF($A7754="","",INDEX(CARTAO_COMPRAS!$H:$H,INT((ROW()-2)/20)+2)+MOD(ROW()-2,20))</f>
        <v/>
      </c>
      <c r="F7754" s="0" t="str">
        <f aca="false">IF($A7754="","",INDEX(CARTAO_COMPRAS!$G:$G,INT((ROW()-2)/20)+2))</f>
        <v/>
      </c>
      <c r="G7754" s="5" t="str">
        <f aca="false">IF($A7754="","",INDEX(CARTAO_COMPRAS!$I:$I,INT((ROW()-2)/20)+2))</f>
        <v/>
      </c>
      <c r="H7754" s="4" t="str">
        <f aca="false">IF($A7754="","",EDATE(INDEX(CARTAO_COMPRAS!$J:$J,INT((ROW()-2)/20)+2),MOD(ROW()-2,20)))</f>
        <v/>
      </c>
      <c r="I7754" s="4" t="str">
        <f aca="false">IF($H7754="","",$H7754-WEEKDAY($H7754,2)+1)</f>
        <v/>
      </c>
      <c r="J7754" s="4" t="str">
        <f aca="false">IF($I7754="","",$I7754+6)</f>
        <v/>
      </c>
      <c r="K7754" s="6" t="str">
        <f aca="false">IF($H7754="","",DATE(YEAR($H7754),MONTH($H7754),1))</f>
        <v/>
      </c>
      <c r="L7754" s="0" t="str">
        <f aca="false">IF($A7754="","",INDEX(CARTAO_COMPRAS!$K:$K,INT((ROW()-2)/20)+2))</f>
        <v/>
      </c>
      <c r="M7754" s="0" t="str">
        <f aca="false">IF($A7754="","","Compra no cartão")</f>
        <v/>
      </c>
    </row>
    <row r="7755" customFormat="false" ht="13.5" hidden="false" customHeight="false" outlineLevel="0" collapsed="false">
      <c r="A7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5" s="0" t="str">
        <f aca="false">IF($A7755="","",INDEX(CARTAO_COMPRAS!$C:$C,INT((ROW()-2)/20)+2))</f>
        <v/>
      </c>
      <c r="C7755" s="0" t="str">
        <f aca="false">IF($A7755="","",INDEX(CARTAO_COMPRAS!$D:$D,INT((ROW()-2)/20)+2))</f>
        <v/>
      </c>
      <c r="D7755" s="0" t="str">
        <f aca="false">IF($A7755="","",INDEX(CARTAO_COMPRAS!$E:$E,INT((ROW()-2)/20)+2))</f>
        <v/>
      </c>
      <c r="E7755" s="0" t="str">
        <f aca="false">IF($A7755="","",INDEX(CARTAO_COMPRAS!$H:$H,INT((ROW()-2)/20)+2)+MOD(ROW()-2,20))</f>
        <v/>
      </c>
      <c r="F7755" s="0" t="str">
        <f aca="false">IF($A7755="","",INDEX(CARTAO_COMPRAS!$G:$G,INT((ROW()-2)/20)+2))</f>
        <v/>
      </c>
      <c r="G7755" s="5" t="str">
        <f aca="false">IF($A7755="","",INDEX(CARTAO_COMPRAS!$I:$I,INT((ROW()-2)/20)+2))</f>
        <v/>
      </c>
      <c r="H7755" s="4" t="str">
        <f aca="false">IF($A7755="","",EDATE(INDEX(CARTAO_COMPRAS!$J:$J,INT((ROW()-2)/20)+2),MOD(ROW()-2,20)))</f>
        <v/>
      </c>
      <c r="I7755" s="4" t="str">
        <f aca="false">IF($H7755="","",$H7755-WEEKDAY($H7755,2)+1)</f>
        <v/>
      </c>
      <c r="J7755" s="4" t="str">
        <f aca="false">IF($I7755="","",$I7755+6)</f>
        <v/>
      </c>
      <c r="K7755" s="6" t="str">
        <f aca="false">IF($H7755="","",DATE(YEAR($H7755),MONTH($H7755),1))</f>
        <v/>
      </c>
      <c r="L7755" s="0" t="str">
        <f aca="false">IF($A7755="","",INDEX(CARTAO_COMPRAS!$K:$K,INT((ROW()-2)/20)+2))</f>
        <v/>
      </c>
      <c r="M7755" s="0" t="str">
        <f aca="false">IF($A7755="","","Compra no cartão")</f>
        <v/>
      </c>
    </row>
    <row r="7756" customFormat="false" ht="13.5" hidden="false" customHeight="false" outlineLevel="0" collapsed="false">
      <c r="A7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6" s="0" t="str">
        <f aca="false">IF($A7756="","",INDEX(CARTAO_COMPRAS!$C:$C,INT((ROW()-2)/20)+2))</f>
        <v/>
      </c>
      <c r="C7756" s="0" t="str">
        <f aca="false">IF($A7756="","",INDEX(CARTAO_COMPRAS!$D:$D,INT((ROW()-2)/20)+2))</f>
        <v/>
      </c>
      <c r="D7756" s="0" t="str">
        <f aca="false">IF($A7756="","",INDEX(CARTAO_COMPRAS!$E:$E,INT((ROW()-2)/20)+2))</f>
        <v/>
      </c>
      <c r="E7756" s="0" t="str">
        <f aca="false">IF($A7756="","",INDEX(CARTAO_COMPRAS!$H:$H,INT((ROW()-2)/20)+2)+MOD(ROW()-2,20))</f>
        <v/>
      </c>
      <c r="F7756" s="0" t="str">
        <f aca="false">IF($A7756="","",INDEX(CARTAO_COMPRAS!$G:$G,INT((ROW()-2)/20)+2))</f>
        <v/>
      </c>
      <c r="G7756" s="5" t="str">
        <f aca="false">IF($A7756="","",INDEX(CARTAO_COMPRAS!$I:$I,INT((ROW()-2)/20)+2))</f>
        <v/>
      </c>
      <c r="H7756" s="4" t="str">
        <f aca="false">IF($A7756="","",EDATE(INDEX(CARTAO_COMPRAS!$J:$J,INT((ROW()-2)/20)+2),MOD(ROW()-2,20)))</f>
        <v/>
      </c>
      <c r="I7756" s="4" t="str">
        <f aca="false">IF($H7756="","",$H7756-WEEKDAY($H7756,2)+1)</f>
        <v/>
      </c>
      <c r="J7756" s="4" t="str">
        <f aca="false">IF($I7756="","",$I7756+6)</f>
        <v/>
      </c>
      <c r="K7756" s="6" t="str">
        <f aca="false">IF($H7756="","",DATE(YEAR($H7756),MONTH($H7756),1))</f>
        <v/>
      </c>
      <c r="L7756" s="0" t="str">
        <f aca="false">IF($A7756="","",INDEX(CARTAO_COMPRAS!$K:$K,INT((ROW()-2)/20)+2))</f>
        <v/>
      </c>
      <c r="M7756" s="0" t="str">
        <f aca="false">IF($A7756="","","Compra no cartão")</f>
        <v/>
      </c>
    </row>
    <row r="7757" customFormat="false" ht="13.5" hidden="false" customHeight="false" outlineLevel="0" collapsed="false">
      <c r="A7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7" s="0" t="str">
        <f aca="false">IF($A7757="","",INDEX(CARTAO_COMPRAS!$C:$C,INT((ROW()-2)/20)+2))</f>
        <v/>
      </c>
      <c r="C7757" s="0" t="str">
        <f aca="false">IF($A7757="","",INDEX(CARTAO_COMPRAS!$D:$D,INT((ROW()-2)/20)+2))</f>
        <v/>
      </c>
      <c r="D7757" s="0" t="str">
        <f aca="false">IF($A7757="","",INDEX(CARTAO_COMPRAS!$E:$E,INT((ROW()-2)/20)+2))</f>
        <v/>
      </c>
      <c r="E7757" s="0" t="str">
        <f aca="false">IF($A7757="","",INDEX(CARTAO_COMPRAS!$H:$H,INT((ROW()-2)/20)+2)+MOD(ROW()-2,20))</f>
        <v/>
      </c>
      <c r="F7757" s="0" t="str">
        <f aca="false">IF($A7757="","",INDEX(CARTAO_COMPRAS!$G:$G,INT((ROW()-2)/20)+2))</f>
        <v/>
      </c>
      <c r="G7757" s="5" t="str">
        <f aca="false">IF($A7757="","",INDEX(CARTAO_COMPRAS!$I:$I,INT((ROW()-2)/20)+2))</f>
        <v/>
      </c>
      <c r="H7757" s="4" t="str">
        <f aca="false">IF($A7757="","",EDATE(INDEX(CARTAO_COMPRAS!$J:$J,INT((ROW()-2)/20)+2),MOD(ROW()-2,20)))</f>
        <v/>
      </c>
      <c r="I7757" s="4" t="str">
        <f aca="false">IF($H7757="","",$H7757-WEEKDAY($H7757,2)+1)</f>
        <v/>
      </c>
      <c r="J7757" s="4" t="str">
        <f aca="false">IF($I7757="","",$I7757+6)</f>
        <v/>
      </c>
      <c r="K7757" s="6" t="str">
        <f aca="false">IF($H7757="","",DATE(YEAR($H7757),MONTH($H7757),1))</f>
        <v/>
      </c>
      <c r="L7757" s="0" t="str">
        <f aca="false">IF($A7757="","",INDEX(CARTAO_COMPRAS!$K:$K,INT((ROW()-2)/20)+2))</f>
        <v/>
      </c>
      <c r="M7757" s="0" t="str">
        <f aca="false">IF($A7757="","","Compra no cartão")</f>
        <v/>
      </c>
    </row>
    <row r="7758" customFormat="false" ht="13.5" hidden="false" customHeight="false" outlineLevel="0" collapsed="false">
      <c r="A7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8" s="0" t="str">
        <f aca="false">IF($A7758="","",INDEX(CARTAO_COMPRAS!$C:$C,INT((ROW()-2)/20)+2))</f>
        <v/>
      </c>
      <c r="C7758" s="0" t="str">
        <f aca="false">IF($A7758="","",INDEX(CARTAO_COMPRAS!$D:$D,INT((ROW()-2)/20)+2))</f>
        <v/>
      </c>
      <c r="D7758" s="0" t="str">
        <f aca="false">IF($A7758="","",INDEX(CARTAO_COMPRAS!$E:$E,INT((ROW()-2)/20)+2))</f>
        <v/>
      </c>
      <c r="E7758" s="0" t="str">
        <f aca="false">IF($A7758="","",INDEX(CARTAO_COMPRAS!$H:$H,INT((ROW()-2)/20)+2)+MOD(ROW()-2,20))</f>
        <v/>
      </c>
      <c r="F7758" s="0" t="str">
        <f aca="false">IF($A7758="","",INDEX(CARTAO_COMPRAS!$G:$G,INT((ROW()-2)/20)+2))</f>
        <v/>
      </c>
      <c r="G7758" s="5" t="str">
        <f aca="false">IF($A7758="","",INDEX(CARTAO_COMPRAS!$I:$I,INT((ROW()-2)/20)+2))</f>
        <v/>
      </c>
      <c r="H7758" s="4" t="str">
        <f aca="false">IF($A7758="","",EDATE(INDEX(CARTAO_COMPRAS!$J:$J,INT((ROW()-2)/20)+2),MOD(ROW()-2,20)))</f>
        <v/>
      </c>
      <c r="I7758" s="4" t="str">
        <f aca="false">IF($H7758="","",$H7758-WEEKDAY($H7758,2)+1)</f>
        <v/>
      </c>
      <c r="J7758" s="4" t="str">
        <f aca="false">IF($I7758="","",$I7758+6)</f>
        <v/>
      </c>
      <c r="K7758" s="6" t="str">
        <f aca="false">IF($H7758="","",DATE(YEAR($H7758),MONTH($H7758),1))</f>
        <v/>
      </c>
      <c r="L7758" s="0" t="str">
        <f aca="false">IF($A7758="","",INDEX(CARTAO_COMPRAS!$K:$K,INT((ROW()-2)/20)+2))</f>
        <v/>
      </c>
      <c r="M7758" s="0" t="str">
        <f aca="false">IF($A7758="","","Compra no cartão")</f>
        <v/>
      </c>
    </row>
    <row r="7759" customFormat="false" ht="13.5" hidden="false" customHeight="false" outlineLevel="0" collapsed="false">
      <c r="A7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59" s="0" t="str">
        <f aca="false">IF($A7759="","",INDEX(CARTAO_COMPRAS!$C:$C,INT((ROW()-2)/20)+2))</f>
        <v/>
      </c>
      <c r="C7759" s="0" t="str">
        <f aca="false">IF($A7759="","",INDEX(CARTAO_COMPRAS!$D:$D,INT((ROW()-2)/20)+2))</f>
        <v/>
      </c>
      <c r="D7759" s="0" t="str">
        <f aca="false">IF($A7759="","",INDEX(CARTAO_COMPRAS!$E:$E,INT((ROW()-2)/20)+2))</f>
        <v/>
      </c>
      <c r="E7759" s="0" t="str">
        <f aca="false">IF($A7759="","",INDEX(CARTAO_COMPRAS!$H:$H,INT((ROW()-2)/20)+2)+MOD(ROW()-2,20))</f>
        <v/>
      </c>
      <c r="F7759" s="0" t="str">
        <f aca="false">IF($A7759="","",INDEX(CARTAO_COMPRAS!$G:$G,INT((ROW()-2)/20)+2))</f>
        <v/>
      </c>
      <c r="G7759" s="5" t="str">
        <f aca="false">IF($A7759="","",INDEX(CARTAO_COMPRAS!$I:$I,INT((ROW()-2)/20)+2))</f>
        <v/>
      </c>
      <c r="H7759" s="4" t="str">
        <f aca="false">IF($A7759="","",EDATE(INDEX(CARTAO_COMPRAS!$J:$J,INT((ROW()-2)/20)+2),MOD(ROW()-2,20)))</f>
        <v/>
      </c>
      <c r="I7759" s="4" t="str">
        <f aca="false">IF($H7759="","",$H7759-WEEKDAY($H7759,2)+1)</f>
        <v/>
      </c>
      <c r="J7759" s="4" t="str">
        <f aca="false">IF($I7759="","",$I7759+6)</f>
        <v/>
      </c>
      <c r="K7759" s="6" t="str">
        <f aca="false">IF($H7759="","",DATE(YEAR($H7759),MONTH($H7759),1))</f>
        <v/>
      </c>
      <c r="L7759" s="0" t="str">
        <f aca="false">IF($A7759="","",INDEX(CARTAO_COMPRAS!$K:$K,INT((ROW()-2)/20)+2))</f>
        <v/>
      </c>
      <c r="M7759" s="0" t="str">
        <f aca="false">IF($A7759="","","Compra no cartão")</f>
        <v/>
      </c>
    </row>
    <row r="7760" customFormat="false" ht="13.5" hidden="false" customHeight="false" outlineLevel="0" collapsed="false">
      <c r="A7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0" s="0" t="str">
        <f aca="false">IF($A7760="","",INDEX(CARTAO_COMPRAS!$C:$C,INT((ROW()-2)/20)+2))</f>
        <v/>
      </c>
      <c r="C7760" s="0" t="str">
        <f aca="false">IF($A7760="","",INDEX(CARTAO_COMPRAS!$D:$D,INT((ROW()-2)/20)+2))</f>
        <v/>
      </c>
      <c r="D7760" s="0" t="str">
        <f aca="false">IF($A7760="","",INDEX(CARTAO_COMPRAS!$E:$E,INT((ROW()-2)/20)+2))</f>
        <v/>
      </c>
      <c r="E7760" s="0" t="str">
        <f aca="false">IF($A7760="","",INDEX(CARTAO_COMPRAS!$H:$H,INT((ROW()-2)/20)+2)+MOD(ROW()-2,20))</f>
        <v/>
      </c>
      <c r="F7760" s="0" t="str">
        <f aca="false">IF($A7760="","",INDEX(CARTAO_COMPRAS!$G:$G,INT((ROW()-2)/20)+2))</f>
        <v/>
      </c>
      <c r="G7760" s="5" t="str">
        <f aca="false">IF($A7760="","",INDEX(CARTAO_COMPRAS!$I:$I,INT((ROW()-2)/20)+2))</f>
        <v/>
      </c>
      <c r="H7760" s="4" t="str">
        <f aca="false">IF($A7760="","",EDATE(INDEX(CARTAO_COMPRAS!$J:$J,INT((ROW()-2)/20)+2),MOD(ROW()-2,20)))</f>
        <v/>
      </c>
      <c r="I7760" s="4" t="str">
        <f aca="false">IF($H7760="","",$H7760-WEEKDAY($H7760,2)+1)</f>
        <v/>
      </c>
      <c r="J7760" s="4" t="str">
        <f aca="false">IF($I7760="","",$I7760+6)</f>
        <v/>
      </c>
      <c r="K7760" s="6" t="str">
        <f aca="false">IF($H7760="","",DATE(YEAR($H7760),MONTH($H7760),1))</f>
        <v/>
      </c>
      <c r="L7760" s="0" t="str">
        <f aca="false">IF($A7760="","",INDEX(CARTAO_COMPRAS!$K:$K,INT((ROW()-2)/20)+2))</f>
        <v/>
      </c>
      <c r="M7760" s="0" t="str">
        <f aca="false">IF($A7760="","","Compra no cartão")</f>
        <v/>
      </c>
    </row>
    <row r="7761" customFormat="false" ht="13.5" hidden="false" customHeight="false" outlineLevel="0" collapsed="false">
      <c r="A7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1" s="0" t="str">
        <f aca="false">IF($A7761="","",INDEX(CARTAO_COMPRAS!$C:$C,INT((ROW()-2)/20)+2))</f>
        <v/>
      </c>
      <c r="C7761" s="0" t="str">
        <f aca="false">IF($A7761="","",INDEX(CARTAO_COMPRAS!$D:$D,INT((ROW()-2)/20)+2))</f>
        <v/>
      </c>
      <c r="D7761" s="0" t="str">
        <f aca="false">IF($A7761="","",INDEX(CARTAO_COMPRAS!$E:$E,INT((ROW()-2)/20)+2))</f>
        <v/>
      </c>
      <c r="E7761" s="0" t="str">
        <f aca="false">IF($A7761="","",INDEX(CARTAO_COMPRAS!$H:$H,INT((ROW()-2)/20)+2)+MOD(ROW()-2,20))</f>
        <v/>
      </c>
      <c r="F7761" s="0" t="str">
        <f aca="false">IF($A7761="","",INDEX(CARTAO_COMPRAS!$G:$G,INT((ROW()-2)/20)+2))</f>
        <v/>
      </c>
      <c r="G7761" s="5" t="str">
        <f aca="false">IF($A7761="","",INDEX(CARTAO_COMPRAS!$I:$I,INT((ROW()-2)/20)+2))</f>
        <v/>
      </c>
      <c r="H7761" s="4" t="str">
        <f aca="false">IF($A7761="","",EDATE(INDEX(CARTAO_COMPRAS!$J:$J,INT((ROW()-2)/20)+2),MOD(ROW()-2,20)))</f>
        <v/>
      </c>
      <c r="I7761" s="4" t="str">
        <f aca="false">IF($H7761="","",$H7761-WEEKDAY($H7761,2)+1)</f>
        <v/>
      </c>
      <c r="J7761" s="4" t="str">
        <f aca="false">IF($I7761="","",$I7761+6)</f>
        <v/>
      </c>
      <c r="K7761" s="6" t="str">
        <f aca="false">IF($H7761="","",DATE(YEAR($H7761),MONTH($H7761),1))</f>
        <v/>
      </c>
      <c r="L7761" s="0" t="str">
        <f aca="false">IF($A7761="","",INDEX(CARTAO_COMPRAS!$K:$K,INT((ROW()-2)/20)+2))</f>
        <v/>
      </c>
      <c r="M7761" s="0" t="str">
        <f aca="false">IF($A7761="","","Compra no cartão")</f>
        <v/>
      </c>
    </row>
    <row r="7762" customFormat="false" ht="13.5" hidden="false" customHeight="false" outlineLevel="0" collapsed="false">
      <c r="A77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2" s="0" t="str">
        <f aca="false">IF($A7762="","",INDEX(CARTAO_COMPRAS!$C:$C,INT((ROW()-2)/20)+2))</f>
        <v/>
      </c>
      <c r="C7762" s="0" t="str">
        <f aca="false">IF($A7762="","",INDEX(CARTAO_COMPRAS!$D:$D,INT((ROW()-2)/20)+2))</f>
        <v/>
      </c>
      <c r="D7762" s="0" t="str">
        <f aca="false">IF($A7762="","",INDEX(CARTAO_COMPRAS!$E:$E,INT((ROW()-2)/20)+2))</f>
        <v/>
      </c>
      <c r="E7762" s="0" t="str">
        <f aca="false">IF($A7762="","",INDEX(CARTAO_COMPRAS!$H:$H,INT((ROW()-2)/20)+2)+MOD(ROW()-2,20))</f>
        <v/>
      </c>
      <c r="F7762" s="0" t="str">
        <f aca="false">IF($A7762="","",INDEX(CARTAO_COMPRAS!$G:$G,INT((ROW()-2)/20)+2))</f>
        <v/>
      </c>
      <c r="G7762" s="5" t="str">
        <f aca="false">IF($A7762="","",INDEX(CARTAO_COMPRAS!$I:$I,INT((ROW()-2)/20)+2))</f>
        <v/>
      </c>
      <c r="H7762" s="4" t="str">
        <f aca="false">IF($A7762="","",EDATE(INDEX(CARTAO_COMPRAS!$J:$J,INT((ROW()-2)/20)+2),MOD(ROW()-2,20)))</f>
        <v/>
      </c>
      <c r="I7762" s="4" t="str">
        <f aca="false">IF($H7762="","",$H7762-WEEKDAY($H7762,2)+1)</f>
        <v/>
      </c>
      <c r="J7762" s="4" t="str">
        <f aca="false">IF($I7762="","",$I7762+6)</f>
        <v/>
      </c>
      <c r="K7762" s="6" t="str">
        <f aca="false">IF($H7762="","",DATE(YEAR($H7762),MONTH($H7762),1))</f>
        <v/>
      </c>
      <c r="L7762" s="0" t="str">
        <f aca="false">IF($A7762="","",INDEX(CARTAO_COMPRAS!$K:$K,INT((ROW()-2)/20)+2))</f>
        <v/>
      </c>
      <c r="M7762" s="0" t="str">
        <f aca="false">IF($A7762="","","Compra no cartão")</f>
        <v/>
      </c>
    </row>
    <row r="7763" customFormat="false" ht="13.5" hidden="false" customHeight="false" outlineLevel="0" collapsed="false">
      <c r="A7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3" s="0" t="str">
        <f aca="false">IF($A7763="","",INDEX(CARTAO_COMPRAS!$C:$C,INT((ROW()-2)/20)+2))</f>
        <v/>
      </c>
      <c r="C7763" s="0" t="str">
        <f aca="false">IF($A7763="","",INDEX(CARTAO_COMPRAS!$D:$D,INT((ROW()-2)/20)+2))</f>
        <v/>
      </c>
      <c r="D7763" s="0" t="str">
        <f aca="false">IF($A7763="","",INDEX(CARTAO_COMPRAS!$E:$E,INT((ROW()-2)/20)+2))</f>
        <v/>
      </c>
      <c r="E7763" s="0" t="str">
        <f aca="false">IF($A7763="","",INDEX(CARTAO_COMPRAS!$H:$H,INT((ROW()-2)/20)+2)+MOD(ROW()-2,20))</f>
        <v/>
      </c>
      <c r="F7763" s="0" t="str">
        <f aca="false">IF($A7763="","",INDEX(CARTAO_COMPRAS!$G:$G,INT((ROW()-2)/20)+2))</f>
        <v/>
      </c>
      <c r="G7763" s="5" t="str">
        <f aca="false">IF($A7763="","",INDEX(CARTAO_COMPRAS!$I:$I,INT((ROW()-2)/20)+2))</f>
        <v/>
      </c>
      <c r="H7763" s="4" t="str">
        <f aca="false">IF($A7763="","",EDATE(INDEX(CARTAO_COMPRAS!$J:$J,INT((ROW()-2)/20)+2),MOD(ROW()-2,20)))</f>
        <v/>
      </c>
      <c r="I7763" s="4" t="str">
        <f aca="false">IF($H7763="","",$H7763-WEEKDAY($H7763,2)+1)</f>
        <v/>
      </c>
      <c r="J7763" s="4" t="str">
        <f aca="false">IF($I7763="","",$I7763+6)</f>
        <v/>
      </c>
      <c r="K7763" s="6" t="str">
        <f aca="false">IF($H7763="","",DATE(YEAR($H7763),MONTH($H7763),1))</f>
        <v/>
      </c>
      <c r="L7763" s="0" t="str">
        <f aca="false">IF($A7763="","",INDEX(CARTAO_COMPRAS!$K:$K,INT((ROW()-2)/20)+2))</f>
        <v/>
      </c>
      <c r="M7763" s="0" t="str">
        <f aca="false">IF($A7763="","","Compra no cartão")</f>
        <v/>
      </c>
    </row>
    <row r="7764" customFormat="false" ht="13.5" hidden="false" customHeight="false" outlineLevel="0" collapsed="false">
      <c r="A7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4" s="0" t="str">
        <f aca="false">IF($A7764="","",INDEX(CARTAO_COMPRAS!$C:$C,INT((ROW()-2)/20)+2))</f>
        <v/>
      </c>
      <c r="C7764" s="0" t="str">
        <f aca="false">IF($A7764="","",INDEX(CARTAO_COMPRAS!$D:$D,INT((ROW()-2)/20)+2))</f>
        <v/>
      </c>
      <c r="D7764" s="0" t="str">
        <f aca="false">IF($A7764="","",INDEX(CARTAO_COMPRAS!$E:$E,INT((ROW()-2)/20)+2))</f>
        <v/>
      </c>
      <c r="E7764" s="0" t="str">
        <f aca="false">IF($A7764="","",INDEX(CARTAO_COMPRAS!$H:$H,INT((ROW()-2)/20)+2)+MOD(ROW()-2,20))</f>
        <v/>
      </c>
      <c r="F7764" s="0" t="str">
        <f aca="false">IF($A7764="","",INDEX(CARTAO_COMPRAS!$G:$G,INT((ROW()-2)/20)+2))</f>
        <v/>
      </c>
      <c r="G7764" s="5" t="str">
        <f aca="false">IF($A7764="","",INDEX(CARTAO_COMPRAS!$I:$I,INT((ROW()-2)/20)+2))</f>
        <v/>
      </c>
      <c r="H7764" s="4" t="str">
        <f aca="false">IF($A7764="","",EDATE(INDEX(CARTAO_COMPRAS!$J:$J,INT((ROW()-2)/20)+2),MOD(ROW()-2,20)))</f>
        <v/>
      </c>
      <c r="I7764" s="4" t="str">
        <f aca="false">IF($H7764="","",$H7764-WEEKDAY($H7764,2)+1)</f>
        <v/>
      </c>
      <c r="J7764" s="4" t="str">
        <f aca="false">IF($I7764="","",$I7764+6)</f>
        <v/>
      </c>
      <c r="K7764" s="6" t="str">
        <f aca="false">IF($H7764="","",DATE(YEAR($H7764),MONTH($H7764),1))</f>
        <v/>
      </c>
      <c r="L7764" s="0" t="str">
        <f aca="false">IF($A7764="","",INDEX(CARTAO_COMPRAS!$K:$K,INT((ROW()-2)/20)+2))</f>
        <v/>
      </c>
      <c r="M7764" s="0" t="str">
        <f aca="false">IF($A7764="","","Compra no cartão")</f>
        <v/>
      </c>
    </row>
    <row r="7765" customFormat="false" ht="13.5" hidden="false" customHeight="false" outlineLevel="0" collapsed="false">
      <c r="A7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5" s="0" t="str">
        <f aca="false">IF($A7765="","",INDEX(CARTAO_COMPRAS!$C:$C,INT((ROW()-2)/20)+2))</f>
        <v/>
      </c>
      <c r="C7765" s="0" t="str">
        <f aca="false">IF($A7765="","",INDEX(CARTAO_COMPRAS!$D:$D,INT((ROW()-2)/20)+2))</f>
        <v/>
      </c>
      <c r="D7765" s="0" t="str">
        <f aca="false">IF($A7765="","",INDEX(CARTAO_COMPRAS!$E:$E,INT((ROW()-2)/20)+2))</f>
        <v/>
      </c>
      <c r="E7765" s="0" t="str">
        <f aca="false">IF($A7765="","",INDEX(CARTAO_COMPRAS!$H:$H,INT((ROW()-2)/20)+2)+MOD(ROW()-2,20))</f>
        <v/>
      </c>
      <c r="F7765" s="0" t="str">
        <f aca="false">IF($A7765="","",INDEX(CARTAO_COMPRAS!$G:$G,INT((ROW()-2)/20)+2))</f>
        <v/>
      </c>
      <c r="G7765" s="5" t="str">
        <f aca="false">IF($A7765="","",INDEX(CARTAO_COMPRAS!$I:$I,INT((ROW()-2)/20)+2))</f>
        <v/>
      </c>
      <c r="H7765" s="4" t="str">
        <f aca="false">IF($A7765="","",EDATE(INDEX(CARTAO_COMPRAS!$J:$J,INT((ROW()-2)/20)+2),MOD(ROW()-2,20)))</f>
        <v/>
      </c>
      <c r="I7765" s="4" t="str">
        <f aca="false">IF($H7765="","",$H7765-WEEKDAY($H7765,2)+1)</f>
        <v/>
      </c>
      <c r="J7765" s="4" t="str">
        <f aca="false">IF($I7765="","",$I7765+6)</f>
        <v/>
      </c>
      <c r="K7765" s="6" t="str">
        <f aca="false">IF($H7765="","",DATE(YEAR($H7765),MONTH($H7765),1))</f>
        <v/>
      </c>
      <c r="L7765" s="0" t="str">
        <f aca="false">IF($A7765="","",INDEX(CARTAO_COMPRAS!$K:$K,INT((ROW()-2)/20)+2))</f>
        <v/>
      </c>
      <c r="M7765" s="0" t="str">
        <f aca="false">IF($A7765="","","Compra no cartão")</f>
        <v/>
      </c>
    </row>
    <row r="7766" customFormat="false" ht="13.5" hidden="false" customHeight="false" outlineLevel="0" collapsed="false">
      <c r="A7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6" s="0" t="str">
        <f aca="false">IF($A7766="","",INDEX(CARTAO_COMPRAS!$C:$C,INT((ROW()-2)/20)+2))</f>
        <v/>
      </c>
      <c r="C7766" s="0" t="str">
        <f aca="false">IF($A7766="","",INDEX(CARTAO_COMPRAS!$D:$D,INT((ROW()-2)/20)+2))</f>
        <v/>
      </c>
      <c r="D7766" s="0" t="str">
        <f aca="false">IF($A7766="","",INDEX(CARTAO_COMPRAS!$E:$E,INT((ROW()-2)/20)+2))</f>
        <v/>
      </c>
      <c r="E7766" s="0" t="str">
        <f aca="false">IF($A7766="","",INDEX(CARTAO_COMPRAS!$H:$H,INT((ROW()-2)/20)+2)+MOD(ROW()-2,20))</f>
        <v/>
      </c>
      <c r="F7766" s="0" t="str">
        <f aca="false">IF($A7766="","",INDEX(CARTAO_COMPRAS!$G:$G,INT((ROW()-2)/20)+2))</f>
        <v/>
      </c>
      <c r="G7766" s="5" t="str">
        <f aca="false">IF($A7766="","",INDEX(CARTAO_COMPRAS!$I:$I,INT((ROW()-2)/20)+2))</f>
        <v/>
      </c>
      <c r="H7766" s="4" t="str">
        <f aca="false">IF($A7766="","",EDATE(INDEX(CARTAO_COMPRAS!$J:$J,INT((ROW()-2)/20)+2),MOD(ROW()-2,20)))</f>
        <v/>
      </c>
      <c r="I7766" s="4" t="str">
        <f aca="false">IF($H7766="","",$H7766-WEEKDAY($H7766,2)+1)</f>
        <v/>
      </c>
      <c r="J7766" s="4" t="str">
        <f aca="false">IF($I7766="","",$I7766+6)</f>
        <v/>
      </c>
      <c r="K7766" s="6" t="str">
        <f aca="false">IF($H7766="","",DATE(YEAR($H7766),MONTH($H7766),1))</f>
        <v/>
      </c>
      <c r="L7766" s="0" t="str">
        <f aca="false">IF($A7766="","",INDEX(CARTAO_COMPRAS!$K:$K,INT((ROW()-2)/20)+2))</f>
        <v/>
      </c>
      <c r="M7766" s="0" t="str">
        <f aca="false">IF($A7766="","","Compra no cartão")</f>
        <v/>
      </c>
    </row>
    <row r="7767" customFormat="false" ht="13.5" hidden="false" customHeight="false" outlineLevel="0" collapsed="false">
      <c r="A7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7" s="0" t="str">
        <f aca="false">IF($A7767="","",INDEX(CARTAO_COMPRAS!$C:$C,INT((ROW()-2)/20)+2))</f>
        <v/>
      </c>
      <c r="C7767" s="0" t="str">
        <f aca="false">IF($A7767="","",INDEX(CARTAO_COMPRAS!$D:$D,INT((ROW()-2)/20)+2))</f>
        <v/>
      </c>
      <c r="D7767" s="0" t="str">
        <f aca="false">IF($A7767="","",INDEX(CARTAO_COMPRAS!$E:$E,INT((ROW()-2)/20)+2))</f>
        <v/>
      </c>
      <c r="E7767" s="0" t="str">
        <f aca="false">IF($A7767="","",INDEX(CARTAO_COMPRAS!$H:$H,INT((ROW()-2)/20)+2)+MOD(ROW()-2,20))</f>
        <v/>
      </c>
      <c r="F7767" s="0" t="str">
        <f aca="false">IF($A7767="","",INDEX(CARTAO_COMPRAS!$G:$G,INT((ROW()-2)/20)+2))</f>
        <v/>
      </c>
      <c r="G7767" s="5" t="str">
        <f aca="false">IF($A7767="","",INDEX(CARTAO_COMPRAS!$I:$I,INT((ROW()-2)/20)+2))</f>
        <v/>
      </c>
      <c r="H7767" s="4" t="str">
        <f aca="false">IF($A7767="","",EDATE(INDEX(CARTAO_COMPRAS!$J:$J,INT((ROW()-2)/20)+2),MOD(ROW()-2,20)))</f>
        <v/>
      </c>
      <c r="I7767" s="4" t="str">
        <f aca="false">IF($H7767="","",$H7767-WEEKDAY($H7767,2)+1)</f>
        <v/>
      </c>
      <c r="J7767" s="4" t="str">
        <f aca="false">IF($I7767="","",$I7767+6)</f>
        <v/>
      </c>
      <c r="K7767" s="6" t="str">
        <f aca="false">IF($H7767="","",DATE(YEAR($H7767),MONTH($H7767),1))</f>
        <v/>
      </c>
      <c r="L7767" s="0" t="str">
        <f aca="false">IF($A7767="","",INDEX(CARTAO_COMPRAS!$K:$K,INT((ROW()-2)/20)+2))</f>
        <v/>
      </c>
      <c r="M7767" s="0" t="str">
        <f aca="false">IF($A7767="","","Compra no cartão")</f>
        <v/>
      </c>
    </row>
    <row r="7768" customFormat="false" ht="13.5" hidden="false" customHeight="false" outlineLevel="0" collapsed="false">
      <c r="A7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8" s="0" t="str">
        <f aca="false">IF($A7768="","",INDEX(CARTAO_COMPRAS!$C:$C,INT((ROW()-2)/20)+2))</f>
        <v/>
      </c>
      <c r="C7768" s="0" t="str">
        <f aca="false">IF($A7768="","",INDEX(CARTAO_COMPRAS!$D:$D,INT((ROW()-2)/20)+2))</f>
        <v/>
      </c>
      <c r="D7768" s="0" t="str">
        <f aca="false">IF($A7768="","",INDEX(CARTAO_COMPRAS!$E:$E,INT((ROW()-2)/20)+2))</f>
        <v/>
      </c>
      <c r="E7768" s="0" t="str">
        <f aca="false">IF($A7768="","",INDEX(CARTAO_COMPRAS!$H:$H,INT((ROW()-2)/20)+2)+MOD(ROW()-2,20))</f>
        <v/>
      </c>
      <c r="F7768" s="0" t="str">
        <f aca="false">IF($A7768="","",INDEX(CARTAO_COMPRAS!$G:$G,INT((ROW()-2)/20)+2))</f>
        <v/>
      </c>
      <c r="G7768" s="5" t="str">
        <f aca="false">IF($A7768="","",INDEX(CARTAO_COMPRAS!$I:$I,INT((ROW()-2)/20)+2))</f>
        <v/>
      </c>
      <c r="H7768" s="4" t="str">
        <f aca="false">IF($A7768="","",EDATE(INDEX(CARTAO_COMPRAS!$J:$J,INT((ROW()-2)/20)+2),MOD(ROW()-2,20)))</f>
        <v/>
      </c>
      <c r="I7768" s="4" t="str">
        <f aca="false">IF($H7768="","",$H7768-WEEKDAY($H7768,2)+1)</f>
        <v/>
      </c>
      <c r="J7768" s="4" t="str">
        <f aca="false">IF($I7768="","",$I7768+6)</f>
        <v/>
      </c>
      <c r="K7768" s="6" t="str">
        <f aca="false">IF($H7768="","",DATE(YEAR($H7768),MONTH($H7768),1))</f>
        <v/>
      </c>
      <c r="L7768" s="0" t="str">
        <f aca="false">IF($A7768="","",INDEX(CARTAO_COMPRAS!$K:$K,INT((ROW()-2)/20)+2))</f>
        <v/>
      </c>
      <c r="M7768" s="0" t="str">
        <f aca="false">IF($A7768="","","Compra no cartão")</f>
        <v/>
      </c>
    </row>
    <row r="7769" customFormat="false" ht="13.5" hidden="false" customHeight="false" outlineLevel="0" collapsed="false">
      <c r="A7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69" s="0" t="str">
        <f aca="false">IF($A7769="","",INDEX(CARTAO_COMPRAS!$C:$C,INT((ROW()-2)/20)+2))</f>
        <v/>
      </c>
      <c r="C7769" s="0" t="str">
        <f aca="false">IF($A7769="","",INDEX(CARTAO_COMPRAS!$D:$D,INT((ROW()-2)/20)+2))</f>
        <v/>
      </c>
      <c r="D7769" s="0" t="str">
        <f aca="false">IF($A7769="","",INDEX(CARTAO_COMPRAS!$E:$E,INT((ROW()-2)/20)+2))</f>
        <v/>
      </c>
      <c r="E7769" s="0" t="str">
        <f aca="false">IF($A7769="","",INDEX(CARTAO_COMPRAS!$H:$H,INT((ROW()-2)/20)+2)+MOD(ROW()-2,20))</f>
        <v/>
      </c>
      <c r="F7769" s="0" t="str">
        <f aca="false">IF($A7769="","",INDEX(CARTAO_COMPRAS!$G:$G,INT((ROW()-2)/20)+2))</f>
        <v/>
      </c>
      <c r="G7769" s="5" t="str">
        <f aca="false">IF($A7769="","",INDEX(CARTAO_COMPRAS!$I:$I,INT((ROW()-2)/20)+2))</f>
        <v/>
      </c>
      <c r="H7769" s="4" t="str">
        <f aca="false">IF($A7769="","",EDATE(INDEX(CARTAO_COMPRAS!$J:$J,INT((ROW()-2)/20)+2),MOD(ROW()-2,20)))</f>
        <v/>
      </c>
      <c r="I7769" s="4" t="str">
        <f aca="false">IF($H7769="","",$H7769-WEEKDAY($H7769,2)+1)</f>
        <v/>
      </c>
      <c r="J7769" s="4" t="str">
        <f aca="false">IF($I7769="","",$I7769+6)</f>
        <v/>
      </c>
      <c r="K7769" s="6" t="str">
        <f aca="false">IF($H7769="","",DATE(YEAR($H7769),MONTH($H7769),1))</f>
        <v/>
      </c>
      <c r="L7769" s="0" t="str">
        <f aca="false">IF($A7769="","",INDEX(CARTAO_COMPRAS!$K:$K,INT((ROW()-2)/20)+2))</f>
        <v/>
      </c>
      <c r="M7769" s="0" t="str">
        <f aca="false">IF($A7769="","","Compra no cartão")</f>
        <v/>
      </c>
    </row>
    <row r="7770" customFormat="false" ht="13.5" hidden="false" customHeight="false" outlineLevel="0" collapsed="false">
      <c r="A7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0" s="0" t="str">
        <f aca="false">IF($A7770="","",INDEX(CARTAO_COMPRAS!$C:$C,INT((ROW()-2)/20)+2))</f>
        <v/>
      </c>
      <c r="C7770" s="0" t="str">
        <f aca="false">IF($A7770="","",INDEX(CARTAO_COMPRAS!$D:$D,INT((ROW()-2)/20)+2))</f>
        <v/>
      </c>
      <c r="D7770" s="0" t="str">
        <f aca="false">IF($A7770="","",INDEX(CARTAO_COMPRAS!$E:$E,INT((ROW()-2)/20)+2))</f>
        <v/>
      </c>
      <c r="E7770" s="0" t="str">
        <f aca="false">IF($A7770="","",INDEX(CARTAO_COMPRAS!$H:$H,INT((ROW()-2)/20)+2)+MOD(ROW()-2,20))</f>
        <v/>
      </c>
      <c r="F7770" s="0" t="str">
        <f aca="false">IF($A7770="","",INDEX(CARTAO_COMPRAS!$G:$G,INT((ROW()-2)/20)+2))</f>
        <v/>
      </c>
      <c r="G7770" s="5" t="str">
        <f aca="false">IF($A7770="","",INDEX(CARTAO_COMPRAS!$I:$I,INT((ROW()-2)/20)+2))</f>
        <v/>
      </c>
      <c r="H7770" s="4" t="str">
        <f aca="false">IF($A7770="","",EDATE(INDEX(CARTAO_COMPRAS!$J:$J,INT((ROW()-2)/20)+2),MOD(ROW()-2,20)))</f>
        <v/>
      </c>
      <c r="I7770" s="4" t="str">
        <f aca="false">IF($H7770="","",$H7770-WEEKDAY($H7770,2)+1)</f>
        <v/>
      </c>
      <c r="J7770" s="4" t="str">
        <f aca="false">IF($I7770="","",$I7770+6)</f>
        <v/>
      </c>
      <c r="K7770" s="6" t="str">
        <f aca="false">IF($H7770="","",DATE(YEAR($H7770),MONTH($H7770),1))</f>
        <v/>
      </c>
      <c r="L7770" s="0" t="str">
        <f aca="false">IF($A7770="","",INDEX(CARTAO_COMPRAS!$K:$K,INT((ROW()-2)/20)+2))</f>
        <v/>
      </c>
      <c r="M7770" s="0" t="str">
        <f aca="false">IF($A7770="","","Compra no cartão")</f>
        <v/>
      </c>
    </row>
    <row r="7771" customFormat="false" ht="13.5" hidden="false" customHeight="false" outlineLevel="0" collapsed="false">
      <c r="A7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1" s="0" t="str">
        <f aca="false">IF($A7771="","",INDEX(CARTAO_COMPRAS!$C:$C,INT((ROW()-2)/20)+2))</f>
        <v/>
      </c>
      <c r="C7771" s="0" t="str">
        <f aca="false">IF($A7771="","",INDEX(CARTAO_COMPRAS!$D:$D,INT((ROW()-2)/20)+2))</f>
        <v/>
      </c>
      <c r="D7771" s="0" t="str">
        <f aca="false">IF($A7771="","",INDEX(CARTAO_COMPRAS!$E:$E,INT((ROW()-2)/20)+2))</f>
        <v/>
      </c>
      <c r="E7771" s="0" t="str">
        <f aca="false">IF($A7771="","",INDEX(CARTAO_COMPRAS!$H:$H,INT((ROW()-2)/20)+2)+MOD(ROW()-2,20))</f>
        <v/>
      </c>
      <c r="F7771" s="0" t="str">
        <f aca="false">IF($A7771="","",INDEX(CARTAO_COMPRAS!$G:$G,INT((ROW()-2)/20)+2))</f>
        <v/>
      </c>
      <c r="G7771" s="5" t="str">
        <f aca="false">IF($A7771="","",INDEX(CARTAO_COMPRAS!$I:$I,INT((ROW()-2)/20)+2))</f>
        <v/>
      </c>
      <c r="H7771" s="4" t="str">
        <f aca="false">IF($A7771="","",EDATE(INDEX(CARTAO_COMPRAS!$J:$J,INT((ROW()-2)/20)+2),MOD(ROW()-2,20)))</f>
        <v/>
      </c>
      <c r="I7771" s="4" t="str">
        <f aca="false">IF($H7771="","",$H7771-WEEKDAY($H7771,2)+1)</f>
        <v/>
      </c>
      <c r="J7771" s="4" t="str">
        <f aca="false">IF($I7771="","",$I7771+6)</f>
        <v/>
      </c>
      <c r="K7771" s="6" t="str">
        <f aca="false">IF($H7771="","",DATE(YEAR($H7771),MONTH($H7771),1))</f>
        <v/>
      </c>
      <c r="L7771" s="0" t="str">
        <f aca="false">IF($A7771="","",INDEX(CARTAO_COMPRAS!$K:$K,INT((ROW()-2)/20)+2))</f>
        <v/>
      </c>
      <c r="M7771" s="0" t="str">
        <f aca="false">IF($A7771="","","Compra no cartão")</f>
        <v/>
      </c>
    </row>
    <row r="7772" customFormat="false" ht="13.5" hidden="false" customHeight="false" outlineLevel="0" collapsed="false">
      <c r="A7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2" s="0" t="str">
        <f aca="false">IF($A7772="","",INDEX(CARTAO_COMPRAS!$C:$C,INT((ROW()-2)/20)+2))</f>
        <v/>
      </c>
      <c r="C7772" s="0" t="str">
        <f aca="false">IF($A7772="","",INDEX(CARTAO_COMPRAS!$D:$D,INT((ROW()-2)/20)+2))</f>
        <v/>
      </c>
      <c r="D7772" s="0" t="str">
        <f aca="false">IF($A7772="","",INDEX(CARTAO_COMPRAS!$E:$E,INT((ROW()-2)/20)+2))</f>
        <v/>
      </c>
      <c r="E7772" s="0" t="str">
        <f aca="false">IF($A7772="","",INDEX(CARTAO_COMPRAS!$H:$H,INT((ROW()-2)/20)+2)+MOD(ROW()-2,20))</f>
        <v/>
      </c>
      <c r="F7772" s="0" t="str">
        <f aca="false">IF($A7772="","",INDEX(CARTAO_COMPRAS!$G:$G,INT((ROW()-2)/20)+2))</f>
        <v/>
      </c>
      <c r="G7772" s="5" t="str">
        <f aca="false">IF($A7772="","",INDEX(CARTAO_COMPRAS!$I:$I,INT((ROW()-2)/20)+2))</f>
        <v/>
      </c>
      <c r="H7772" s="4" t="str">
        <f aca="false">IF($A7772="","",EDATE(INDEX(CARTAO_COMPRAS!$J:$J,INT((ROW()-2)/20)+2),MOD(ROW()-2,20)))</f>
        <v/>
      </c>
      <c r="I7772" s="4" t="str">
        <f aca="false">IF($H7772="","",$H7772-WEEKDAY($H7772,2)+1)</f>
        <v/>
      </c>
      <c r="J7772" s="4" t="str">
        <f aca="false">IF($I7772="","",$I7772+6)</f>
        <v/>
      </c>
      <c r="K7772" s="6" t="str">
        <f aca="false">IF($H7772="","",DATE(YEAR($H7772),MONTH($H7772),1))</f>
        <v/>
      </c>
      <c r="L7772" s="0" t="str">
        <f aca="false">IF($A7772="","",INDEX(CARTAO_COMPRAS!$K:$K,INT((ROW()-2)/20)+2))</f>
        <v/>
      </c>
      <c r="M7772" s="0" t="str">
        <f aca="false">IF($A7772="","","Compra no cartão")</f>
        <v/>
      </c>
    </row>
    <row r="7773" customFormat="false" ht="13.5" hidden="false" customHeight="false" outlineLevel="0" collapsed="false">
      <c r="A7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3" s="0" t="str">
        <f aca="false">IF($A7773="","",INDEX(CARTAO_COMPRAS!$C:$C,INT((ROW()-2)/20)+2))</f>
        <v/>
      </c>
      <c r="C7773" s="0" t="str">
        <f aca="false">IF($A7773="","",INDEX(CARTAO_COMPRAS!$D:$D,INT((ROW()-2)/20)+2))</f>
        <v/>
      </c>
      <c r="D7773" s="0" t="str">
        <f aca="false">IF($A7773="","",INDEX(CARTAO_COMPRAS!$E:$E,INT((ROW()-2)/20)+2))</f>
        <v/>
      </c>
      <c r="E7773" s="0" t="str">
        <f aca="false">IF($A7773="","",INDEX(CARTAO_COMPRAS!$H:$H,INT((ROW()-2)/20)+2)+MOD(ROW()-2,20))</f>
        <v/>
      </c>
      <c r="F7773" s="0" t="str">
        <f aca="false">IF($A7773="","",INDEX(CARTAO_COMPRAS!$G:$G,INT((ROW()-2)/20)+2))</f>
        <v/>
      </c>
      <c r="G7773" s="5" t="str">
        <f aca="false">IF($A7773="","",INDEX(CARTAO_COMPRAS!$I:$I,INT((ROW()-2)/20)+2))</f>
        <v/>
      </c>
      <c r="H7773" s="4" t="str">
        <f aca="false">IF($A7773="","",EDATE(INDEX(CARTAO_COMPRAS!$J:$J,INT((ROW()-2)/20)+2),MOD(ROW()-2,20)))</f>
        <v/>
      </c>
      <c r="I7773" s="4" t="str">
        <f aca="false">IF($H7773="","",$H7773-WEEKDAY($H7773,2)+1)</f>
        <v/>
      </c>
      <c r="J7773" s="4" t="str">
        <f aca="false">IF($I7773="","",$I7773+6)</f>
        <v/>
      </c>
      <c r="K7773" s="6" t="str">
        <f aca="false">IF($H7773="","",DATE(YEAR($H7773),MONTH($H7773),1))</f>
        <v/>
      </c>
      <c r="L7773" s="0" t="str">
        <f aca="false">IF($A7773="","",INDEX(CARTAO_COMPRAS!$K:$K,INT((ROW()-2)/20)+2))</f>
        <v/>
      </c>
      <c r="M7773" s="0" t="str">
        <f aca="false">IF($A7773="","","Compra no cartão")</f>
        <v/>
      </c>
    </row>
    <row r="7774" customFormat="false" ht="13.5" hidden="false" customHeight="false" outlineLevel="0" collapsed="false">
      <c r="A7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4" s="0" t="str">
        <f aca="false">IF($A7774="","",INDEX(CARTAO_COMPRAS!$C:$C,INT((ROW()-2)/20)+2))</f>
        <v/>
      </c>
      <c r="C7774" s="0" t="str">
        <f aca="false">IF($A7774="","",INDEX(CARTAO_COMPRAS!$D:$D,INT((ROW()-2)/20)+2))</f>
        <v/>
      </c>
      <c r="D7774" s="0" t="str">
        <f aca="false">IF($A7774="","",INDEX(CARTAO_COMPRAS!$E:$E,INT((ROW()-2)/20)+2))</f>
        <v/>
      </c>
      <c r="E7774" s="0" t="str">
        <f aca="false">IF($A7774="","",INDEX(CARTAO_COMPRAS!$H:$H,INT((ROW()-2)/20)+2)+MOD(ROW()-2,20))</f>
        <v/>
      </c>
      <c r="F7774" s="0" t="str">
        <f aca="false">IF($A7774="","",INDEX(CARTAO_COMPRAS!$G:$G,INT((ROW()-2)/20)+2))</f>
        <v/>
      </c>
      <c r="G7774" s="5" t="str">
        <f aca="false">IF($A7774="","",INDEX(CARTAO_COMPRAS!$I:$I,INT((ROW()-2)/20)+2))</f>
        <v/>
      </c>
      <c r="H7774" s="4" t="str">
        <f aca="false">IF($A7774="","",EDATE(INDEX(CARTAO_COMPRAS!$J:$J,INT((ROW()-2)/20)+2),MOD(ROW()-2,20)))</f>
        <v/>
      </c>
      <c r="I7774" s="4" t="str">
        <f aca="false">IF($H7774="","",$H7774-WEEKDAY($H7774,2)+1)</f>
        <v/>
      </c>
      <c r="J7774" s="4" t="str">
        <f aca="false">IF($I7774="","",$I7774+6)</f>
        <v/>
      </c>
      <c r="K7774" s="6" t="str">
        <f aca="false">IF($H7774="","",DATE(YEAR($H7774),MONTH($H7774),1))</f>
        <v/>
      </c>
      <c r="L7774" s="0" t="str">
        <f aca="false">IF($A7774="","",INDEX(CARTAO_COMPRAS!$K:$K,INT((ROW()-2)/20)+2))</f>
        <v/>
      </c>
      <c r="M7774" s="0" t="str">
        <f aca="false">IF($A7774="","","Compra no cartão")</f>
        <v/>
      </c>
    </row>
    <row r="7775" customFormat="false" ht="13.5" hidden="false" customHeight="false" outlineLevel="0" collapsed="false">
      <c r="A7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5" s="0" t="str">
        <f aca="false">IF($A7775="","",INDEX(CARTAO_COMPRAS!$C:$C,INT((ROW()-2)/20)+2))</f>
        <v/>
      </c>
      <c r="C7775" s="0" t="str">
        <f aca="false">IF($A7775="","",INDEX(CARTAO_COMPRAS!$D:$D,INT((ROW()-2)/20)+2))</f>
        <v/>
      </c>
      <c r="D7775" s="0" t="str">
        <f aca="false">IF($A7775="","",INDEX(CARTAO_COMPRAS!$E:$E,INT((ROW()-2)/20)+2))</f>
        <v/>
      </c>
      <c r="E7775" s="0" t="str">
        <f aca="false">IF($A7775="","",INDEX(CARTAO_COMPRAS!$H:$H,INT((ROW()-2)/20)+2)+MOD(ROW()-2,20))</f>
        <v/>
      </c>
      <c r="F7775" s="0" t="str">
        <f aca="false">IF($A7775="","",INDEX(CARTAO_COMPRAS!$G:$G,INT((ROW()-2)/20)+2))</f>
        <v/>
      </c>
      <c r="G7775" s="5" t="str">
        <f aca="false">IF($A7775="","",INDEX(CARTAO_COMPRAS!$I:$I,INT((ROW()-2)/20)+2))</f>
        <v/>
      </c>
      <c r="H7775" s="4" t="str">
        <f aca="false">IF($A7775="","",EDATE(INDEX(CARTAO_COMPRAS!$J:$J,INT((ROW()-2)/20)+2),MOD(ROW()-2,20)))</f>
        <v/>
      </c>
      <c r="I7775" s="4" t="str">
        <f aca="false">IF($H7775="","",$H7775-WEEKDAY($H7775,2)+1)</f>
        <v/>
      </c>
      <c r="J7775" s="4" t="str">
        <f aca="false">IF($I7775="","",$I7775+6)</f>
        <v/>
      </c>
      <c r="K7775" s="6" t="str">
        <f aca="false">IF($H7775="","",DATE(YEAR($H7775),MONTH($H7775),1))</f>
        <v/>
      </c>
      <c r="L7775" s="0" t="str">
        <f aca="false">IF($A7775="","",INDEX(CARTAO_COMPRAS!$K:$K,INT((ROW()-2)/20)+2))</f>
        <v/>
      </c>
      <c r="M7775" s="0" t="str">
        <f aca="false">IF($A7775="","","Compra no cartão")</f>
        <v/>
      </c>
    </row>
    <row r="7776" customFormat="false" ht="13.5" hidden="false" customHeight="false" outlineLevel="0" collapsed="false">
      <c r="A7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6" s="0" t="str">
        <f aca="false">IF($A7776="","",INDEX(CARTAO_COMPRAS!$C:$C,INT((ROW()-2)/20)+2))</f>
        <v/>
      </c>
      <c r="C7776" s="0" t="str">
        <f aca="false">IF($A7776="","",INDEX(CARTAO_COMPRAS!$D:$D,INT((ROW()-2)/20)+2))</f>
        <v/>
      </c>
      <c r="D7776" s="0" t="str">
        <f aca="false">IF($A7776="","",INDEX(CARTAO_COMPRAS!$E:$E,INT((ROW()-2)/20)+2))</f>
        <v/>
      </c>
      <c r="E7776" s="0" t="str">
        <f aca="false">IF($A7776="","",INDEX(CARTAO_COMPRAS!$H:$H,INT((ROW()-2)/20)+2)+MOD(ROW()-2,20))</f>
        <v/>
      </c>
      <c r="F7776" s="0" t="str">
        <f aca="false">IF($A7776="","",INDEX(CARTAO_COMPRAS!$G:$G,INT((ROW()-2)/20)+2))</f>
        <v/>
      </c>
      <c r="G7776" s="5" t="str">
        <f aca="false">IF($A7776="","",INDEX(CARTAO_COMPRAS!$I:$I,INT((ROW()-2)/20)+2))</f>
        <v/>
      </c>
      <c r="H7776" s="4" t="str">
        <f aca="false">IF($A7776="","",EDATE(INDEX(CARTAO_COMPRAS!$J:$J,INT((ROW()-2)/20)+2),MOD(ROW()-2,20)))</f>
        <v/>
      </c>
      <c r="I7776" s="4" t="str">
        <f aca="false">IF($H7776="","",$H7776-WEEKDAY($H7776,2)+1)</f>
        <v/>
      </c>
      <c r="J7776" s="4" t="str">
        <f aca="false">IF($I7776="","",$I7776+6)</f>
        <v/>
      </c>
      <c r="K7776" s="6" t="str">
        <f aca="false">IF($H7776="","",DATE(YEAR($H7776),MONTH($H7776),1))</f>
        <v/>
      </c>
      <c r="L7776" s="0" t="str">
        <f aca="false">IF($A7776="","",INDEX(CARTAO_COMPRAS!$K:$K,INT((ROW()-2)/20)+2))</f>
        <v/>
      </c>
      <c r="M7776" s="0" t="str">
        <f aca="false">IF($A7776="","","Compra no cartão")</f>
        <v/>
      </c>
    </row>
    <row r="7777" customFormat="false" ht="13.5" hidden="false" customHeight="false" outlineLevel="0" collapsed="false">
      <c r="A7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7" s="0" t="str">
        <f aca="false">IF($A7777="","",INDEX(CARTAO_COMPRAS!$C:$C,INT((ROW()-2)/20)+2))</f>
        <v/>
      </c>
      <c r="C7777" s="0" t="str">
        <f aca="false">IF($A7777="","",INDEX(CARTAO_COMPRAS!$D:$D,INT((ROW()-2)/20)+2))</f>
        <v/>
      </c>
      <c r="D7777" s="0" t="str">
        <f aca="false">IF($A7777="","",INDEX(CARTAO_COMPRAS!$E:$E,INT((ROW()-2)/20)+2))</f>
        <v/>
      </c>
      <c r="E7777" s="0" t="str">
        <f aca="false">IF($A7777="","",INDEX(CARTAO_COMPRAS!$H:$H,INT((ROW()-2)/20)+2)+MOD(ROW()-2,20))</f>
        <v/>
      </c>
      <c r="F7777" s="0" t="str">
        <f aca="false">IF($A7777="","",INDEX(CARTAO_COMPRAS!$G:$G,INT((ROW()-2)/20)+2))</f>
        <v/>
      </c>
      <c r="G7777" s="5" t="str">
        <f aca="false">IF($A7777="","",INDEX(CARTAO_COMPRAS!$I:$I,INT((ROW()-2)/20)+2))</f>
        <v/>
      </c>
      <c r="H7777" s="4" t="str">
        <f aca="false">IF($A7777="","",EDATE(INDEX(CARTAO_COMPRAS!$J:$J,INT((ROW()-2)/20)+2),MOD(ROW()-2,20)))</f>
        <v/>
      </c>
      <c r="I7777" s="4" t="str">
        <f aca="false">IF($H7777="","",$H7777-WEEKDAY($H7777,2)+1)</f>
        <v/>
      </c>
      <c r="J7777" s="4" t="str">
        <f aca="false">IF($I7777="","",$I7777+6)</f>
        <v/>
      </c>
      <c r="K7777" s="6" t="str">
        <f aca="false">IF($H7777="","",DATE(YEAR($H7777),MONTH($H7777),1))</f>
        <v/>
      </c>
      <c r="L7777" s="0" t="str">
        <f aca="false">IF($A7777="","",INDEX(CARTAO_COMPRAS!$K:$K,INT((ROW()-2)/20)+2))</f>
        <v/>
      </c>
      <c r="M7777" s="0" t="str">
        <f aca="false">IF($A7777="","","Compra no cartão")</f>
        <v/>
      </c>
    </row>
    <row r="7778" customFormat="false" ht="13.5" hidden="false" customHeight="false" outlineLevel="0" collapsed="false">
      <c r="A7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8" s="0" t="str">
        <f aca="false">IF($A7778="","",INDEX(CARTAO_COMPRAS!$C:$C,INT((ROW()-2)/20)+2))</f>
        <v/>
      </c>
      <c r="C7778" s="0" t="str">
        <f aca="false">IF($A7778="","",INDEX(CARTAO_COMPRAS!$D:$D,INT((ROW()-2)/20)+2))</f>
        <v/>
      </c>
      <c r="D7778" s="0" t="str">
        <f aca="false">IF($A7778="","",INDEX(CARTAO_COMPRAS!$E:$E,INT((ROW()-2)/20)+2))</f>
        <v/>
      </c>
      <c r="E7778" s="0" t="str">
        <f aca="false">IF($A7778="","",INDEX(CARTAO_COMPRAS!$H:$H,INT((ROW()-2)/20)+2)+MOD(ROW()-2,20))</f>
        <v/>
      </c>
      <c r="F7778" s="0" t="str">
        <f aca="false">IF($A7778="","",INDEX(CARTAO_COMPRAS!$G:$G,INT((ROW()-2)/20)+2))</f>
        <v/>
      </c>
      <c r="G7778" s="5" t="str">
        <f aca="false">IF($A7778="","",INDEX(CARTAO_COMPRAS!$I:$I,INT((ROW()-2)/20)+2))</f>
        <v/>
      </c>
      <c r="H7778" s="4" t="str">
        <f aca="false">IF($A7778="","",EDATE(INDEX(CARTAO_COMPRAS!$J:$J,INT((ROW()-2)/20)+2),MOD(ROW()-2,20)))</f>
        <v/>
      </c>
      <c r="I7778" s="4" t="str">
        <f aca="false">IF($H7778="","",$H7778-WEEKDAY($H7778,2)+1)</f>
        <v/>
      </c>
      <c r="J7778" s="4" t="str">
        <f aca="false">IF($I7778="","",$I7778+6)</f>
        <v/>
      </c>
      <c r="K7778" s="6" t="str">
        <f aca="false">IF($H7778="","",DATE(YEAR($H7778),MONTH($H7778),1))</f>
        <v/>
      </c>
      <c r="L7778" s="0" t="str">
        <f aca="false">IF($A7778="","",INDEX(CARTAO_COMPRAS!$K:$K,INT((ROW()-2)/20)+2))</f>
        <v/>
      </c>
      <c r="M7778" s="0" t="str">
        <f aca="false">IF($A7778="","","Compra no cartão")</f>
        <v/>
      </c>
    </row>
    <row r="7779" customFormat="false" ht="13.5" hidden="false" customHeight="false" outlineLevel="0" collapsed="false">
      <c r="A7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79" s="0" t="str">
        <f aca="false">IF($A7779="","",INDEX(CARTAO_COMPRAS!$C:$C,INT((ROW()-2)/20)+2))</f>
        <v/>
      </c>
      <c r="C7779" s="0" t="str">
        <f aca="false">IF($A7779="","",INDEX(CARTAO_COMPRAS!$D:$D,INT((ROW()-2)/20)+2))</f>
        <v/>
      </c>
      <c r="D7779" s="0" t="str">
        <f aca="false">IF($A7779="","",INDEX(CARTAO_COMPRAS!$E:$E,INT((ROW()-2)/20)+2))</f>
        <v/>
      </c>
      <c r="E7779" s="0" t="str">
        <f aca="false">IF($A7779="","",INDEX(CARTAO_COMPRAS!$H:$H,INT((ROW()-2)/20)+2)+MOD(ROW()-2,20))</f>
        <v/>
      </c>
      <c r="F7779" s="0" t="str">
        <f aca="false">IF($A7779="","",INDEX(CARTAO_COMPRAS!$G:$G,INT((ROW()-2)/20)+2))</f>
        <v/>
      </c>
      <c r="G7779" s="5" t="str">
        <f aca="false">IF($A7779="","",INDEX(CARTAO_COMPRAS!$I:$I,INT((ROW()-2)/20)+2))</f>
        <v/>
      </c>
      <c r="H7779" s="4" t="str">
        <f aca="false">IF($A7779="","",EDATE(INDEX(CARTAO_COMPRAS!$J:$J,INT((ROW()-2)/20)+2),MOD(ROW()-2,20)))</f>
        <v/>
      </c>
      <c r="I7779" s="4" t="str">
        <f aca="false">IF($H7779="","",$H7779-WEEKDAY($H7779,2)+1)</f>
        <v/>
      </c>
      <c r="J7779" s="4" t="str">
        <f aca="false">IF($I7779="","",$I7779+6)</f>
        <v/>
      </c>
      <c r="K7779" s="6" t="str">
        <f aca="false">IF($H7779="","",DATE(YEAR($H7779),MONTH($H7779),1))</f>
        <v/>
      </c>
      <c r="L7779" s="0" t="str">
        <f aca="false">IF($A7779="","",INDEX(CARTAO_COMPRAS!$K:$K,INT((ROW()-2)/20)+2))</f>
        <v/>
      </c>
      <c r="M7779" s="0" t="str">
        <f aca="false">IF($A7779="","","Compra no cartão")</f>
        <v/>
      </c>
    </row>
    <row r="7780" customFormat="false" ht="13.5" hidden="false" customHeight="false" outlineLevel="0" collapsed="false">
      <c r="A7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0" s="0" t="str">
        <f aca="false">IF($A7780="","",INDEX(CARTAO_COMPRAS!$C:$C,INT((ROW()-2)/20)+2))</f>
        <v/>
      </c>
      <c r="C7780" s="0" t="str">
        <f aca="false">IF($A7780="","",INDEX(CARTAO_COMPRAS!$D:$D,INT((ROW()-2)/20)+2))</f>
        <v/>
      </c>
      <c r="D7780" s="0" t="str">
        <f aca="false">IF($A7780="","",INDEX(CARTAO_COMPRAS!$E:$E,INT((ROW()-2)/20)+2))</f>
        <v/>
      </c>
      <c r="E7780" s="0" t="str">
        <f aca="false">IF($A7780="","",INDEX(CARTAO_COMPRAS!$H:$H,INT((ROW()-2)/20)+2)+MOD(ROW()-2,20))</f>
        <v/>
      </c>
      <c r="F7780" s="0" t="str">
        <f aca="false">IF($A7780="","",INDEX(CARTAO_COMPRAS!$G:$G,INT((ROW()-2)/20)+2))</f>
        <v/>
      </c>
      <c r="G7780" s="5" t="str">
        <f aca="false">IF($A7780="","",INDEX(CARTAO_COMPRAS!$I:$I,INT((ROW()-2)/20)+2))</f>
        <v/>
      </c>
      <c r="H7780" s="4" t="str">
        <f aca="false">IF($A7780="","",EDATE(INDEX(CARTAO_COMPRAS!$J:$J,INT((ROW()-2)/20)+2),MOD(ROW()-2,20)))</f>
        <v/>
      </c>
      <c r="I7780" s="4" t="str">
        <f aca="false">IF($H7780="","",$H7780-WEEKDAY($H7780,2)+1)</f>
        <v/>
      </c>
      <c r="J7780" s="4" t="str">
        <f aca="false">IF($I7780="","",$I7780+6)</f>
        <v/>
      </c>
      <c r="K7780" s="6" t="str">
        <f aca="false">IF($H7780="","",DATE(YEAR($H7780),MONTH($H7780),1))</f>
        <v/>
      </c>
      <c r="L7780" s="0" t="str">
        <f aca="false">IF($A7780="","",INDEX(CARTAO_COMPRAS!$K:$K,INT((ROW()-2)/20)+2))</f>
        <v/>
      </c>
      <c r="M7780" s="0" t="str">
        <f aca="false">IF($A7780="","","Compra no cartão")</f>
        <v/>
      </c>
    </row>
    <row r="7781" customFormat="false" ht="13.5" hidden="false" customHeight="false" outlineLevel="0" collapsed="false">
      <c r="A7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1" s="0" t="str">
        <f aca="false">IF($A7781="","",INDEX(CARTAO_COMPRAS!$C:$C,INT((ROW()-2)/20)+2))</f>
        <v/>
      </c>
      <c r="C7781" s="0" t="str">
        <f aca="false">IF($A7781="","",INDEX(CARTAO_COMPRAS!$D:$D,INT((ROW()-2)/20)+2))</f>
        <v/>
      </c>
      <c r="D7781" s="0" t="str">
        <f aca="false">IF($A7781="","",INDEX(CARTAO_COMPRAS!$E:$E,INT((ROW()-2)/20)+2))</f>
        <v/>
      </c>
      <c r="E7781" s="0" t="str">
        <f aca="false">IF($A7781="","",INDEX(CARTAO_COMPRAS!$H:$H,INT((ROW()-2)/20)+2)+MOD(ROW()-2,20))</f>
        <v/>
      </c>
      <c r="F7781" s="0" t="str">
        <f aca="false">IF($A7781="","",INDEX(CARTAO_COMPRAS!$G:$G,INT((ROW()-2)/20)+2))</f>
        <v/>
      </c>
      <c r="G7781" s="5" t="str">
        <f aca="false">IF($A7781="","",INDEX(CARTAO_COMPRAS!$I:$I,INT((ROW()-2)/20)+2))</f>
        <v/>
      </c>
      <c r="H7781" s="4" t="str">
        <f aca="false">IF($A7781="","",EDATE(INDEX(CARTAO_COMPRAS!$J:$J,INT((ROW()-2)/20)+2),MOD(ROW()-2,20)))</f>
        <v/>
      </c>
      <c r="I7781" s="4" t="str">
        <f aca="false">IF($H7781="","",$H7781-WEEKDAY($H7781,2)+1)</f>
        <v/>
      </c>
      <c r="J7781" s="4" t="str">
        <f aca="false">IF($I7781="","",$I7781+6)</f>
        <v/>
      </c>
      <c r="K7781" s="6" t="str">
        <f aca="false">IF($H7781="","",DATE(YEAR($H7781),MONTH($H7781),1))</f>
        <v/>
      </c>
      <c r="L7781" s="0" t="str">
        <f aca="false">IF($A7781="","",INDEX(CARTAO_COMPRAS!$K:$K,INT((ROW()-2)/20)+2))</f>
        <v/>
      </c>
      <c r="M7781" s="0" t="str">
        <f aca="false">IF($A7781="","","Compra no cartão")</f>
        <v/>
      </c>
    </row>
    <row r="7782" customFormat="false" ht="13.5" hidden="false" customHeight="false" outlineLevel="0" collapsed="false">
      <c r="A77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2" s="0" t="str">
        <f aca="false">IF($A7782="","",INDEX(CARTAO_COMPRAS!$C:$C,INT((ROW()-2)/20)+2))</f>
        <v/>
      </c>
      <c r="C7782" s="0" t="str">
        <f aca="false">IF($A7782="","",INDEX(CARTAO_COMPRAS!$D:$D,INT((ROW()-2)/20)+2))</f>
        <v/>
      </c>
      <c r="D7782" s="0" t="str">
        <f aca="false">IF($A7782="","",INDEX(CARTAO_COMPRAS!$E:$E,INT((ROW()-2)/20)+2))</f>
        <v/>
      </c>
      <c r="E7782" s="0" t="str">
        <f aca="false">IF($A7782="","",INDEX(CARTAO_COMPRAS!$H:$H,INT((ROW()-2)/20)+2)+MOD(ROW()-2,20))</f>
        <v/>
      </c>
      <c r="F7782" s="0" t="str">
        <f aca="false">IF($A7782="","",INDEX(CARTAO_COMPRAS!$G:$G,INT((ROW()-2)/20)+2))</f>
        <v/>
      </c>
      <c r="G7782" s="5" t="str">
        <f aca="false">IF($A7782="","",INDEX(CARTAO_COMPRAS!$I:$I,INT((ROW()-2)/20)+2))</f>
        <v/>
      </c>
      <c r="H7782" s="4" t="str">
        <f aca="false">IF($A7782="","",EDATE(INDEX(CARTAO_COMPRAS!$J:$J,INT((ROW()-2)/20)+2),MOD(ROW()-2,20)))</f>
        <v/>
      </c>
      <c r="I7782" s="4" t="str">
        <f aca="false">IF($H7782="","",$H7782-WEEKDAY($H7782,2)+1)</f>
        <v/>
      </c>
      <c r="J7782" s="4" t="str">
        <f aca="false">IF($I7782="","",$I7782+6)</f>
        <v/>
      </c>
      <c r="K7782" s="6" t="str">
        <f aca="false">IF($H7782="","",DATE(YEAR($H7782),MONTH($H7782),1))</f>
        <v/>
      </c>
      <c r="L7782" s="0" t="str">
        <f aca="false">IF($A7782="","",INDEX(CARTAO_COMPRAS!$K:$K,INT((ROW()-2)/20)+2))</f>
        <v/>
      </c>
      <c r="M7782" s="0" t="str">
        <f aca="false">IF($A7782="","","Compra no cartão")</f>
        <v/>
      </c>
    </row>
    <row r="7783" customFormat="false" ht="13.5" hidden="false" customHeight="false" outlineLevel="0" collapsed="false">
      <c r="A7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3" s="0" t="str">
        <f aca="false">IF($A7783="","",INDEX(CARTAO_COMPRAS!$C:$C,INT((ROW()-2)/20)+2))</f>
        <v/>
      </c>
      <c r="C7783" s="0" t="str">
        <f aca="false">IF($A7783="","",INDEX(CARTAO_COMPRAS!$D:$D,INT((ROW()-2)/20)+2))</f>
        <v/>
      </c>
      <c r="D7783" s="0" t="str">
        <f aca="false">IF($A7783="","",INDEX(CARTAO_COMPRAS!$E:$E,INT((ROW()-2)/20)+2))</f>
        <v/>
      </c>
      <c r="E7783" s="0" t="str">
        <f aca="false">IF($A7783="","",INDEX(CARTAO_COMPRAS!$H:$H,INT((ROW()-2)/20)+2)+MOD(ROW()-2,20))</f>
        <v/>
      </c>
      <c r="F7783" s="0" t="str">
        <f aca="false">IF($A7783="","",INDEX(CARTAO_COMPRAS!$G:$G,INT((ROW()-2)/20)+2))</f>
        <v/>
      </c>
      <c r="G7783" s="5" t="str">
        <f aca="false">IF($A7783="","",INDEX(CARTAO_COMPRAS!$I:$I,INT((ROW()-2)/20)+2))</f>
        <v/>
      </c>
      <c r="H7783" s="4" t="str">
        <f aca="false">IF($A7783="","",EDATE(INDEX(CARTAO_COMPRAS!$J:$J,INT((ROW()-2)/20)+2),MOD(ROW()-2,20)))</f>
        <v/>
      </c>
      <c r="I7783" s="4" t="str">
        <f aca="false">IF($H7783="","",$H7783-WEEKDAY($H7783,2)+1)</f>
        <v/>
      </c>
      <c r="J7783" s="4" t="str">
        <f aca="false">IF($I7783="","",$I7783+6)</f>
        <v/>
      </c>
      <c r="K7783" s="6" t="str">
        <f aca="false">IF($H7783="","",DATE(YEAR($H7783),MONTH($H7783),1))</f>
        <v/>
      </c>
      <c r="L7783" s="0" t="str">
        <f aca="false">IF($A7783="","",INDEX(CARTAO_COMPRAS!$K:$K,INT((ROW()-2)/20)+2))</f>
        <v/>
      </c>
      <c r="M7783" s="0" t="str">
        <f aca="false">IF($A7783="","","Compra no cartão")</f>
        <v/>
      </c>
    </row>
    <row r="7784" customFormat="false" ht="13.5" hidden="false" customHeight="false" outlineLevel="0" collapsed="false">
      <c r="A7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4" s="0" t="str">
        <f aca="false">IF($A7784="","",INDEX(CARTAO_COMPRAS!$C:$C,INT((ROW()-2)/20)+2))</f>
        <v/>
      </c>
      <c r="C7784" s="0" t="str">
        <f aca="false">IF($A7784="","",INDEX(CARTAO_COMPRAS!$D:$D,INT((ROW()-2)/20)+2))</f>
        <v/>
      </c>
      <c r="D7784" s="0" t="str">
        <f aca="false">IF($A7784="","",INDEX(CARTAO_COMPRAS!$E:$E,INT((ROW()-2)/20)+2))</f>
        <v/>
      </c>
      <c r="E7784" s="0" t="str">
        <f aca="false">IF($A7784="","",INDEX(CARTAO_COMPRAS!$H:$H,INT((ROW()-2)/20)+2)+MOD(ROW()-2,20))</f>
        <v/>
      </c>
      <c r="F7784" s="0" t="str">
        <f aca="false">IF($A7784="","",INDEX(CARTAO_COMPRAS!$G:$G,INT((ROW()-2)/20)+2))</f>
        <v/>
      </c>
      <c r="G7784" s="5" t="str">
        <f aca="false">IF($A7784="","",INDEX(CARTAO_COMPRAS!$I:$I,INT((ROW()-2)/20)+2))</f>
        <v/>
      </c>
      <c r="H7784" s="4" t="str">
        <f aca="false">IF($A7784="","",EDATE(INDEX(CARTAO_COMPRAS!$J:$J,INT((ROW()-2)/20)+2),MOD(ROW()-2,20)))</f>
        <v/>
      </c>
      <c r="I7784" s="4" t="str">
        <f aca="false">IF($H7784="","",$H7784-WEEKDAY($H7784,2)+1)</f>
        <v/>
      </c>
      <c r="J7784" s="4" t="str">
        <f aca="false">IF($I7784="","",$I7784+6)</f>
        <v/>
      </c>
      <c r="K7784" s="6" t="str">
        <f aca="false">IF($H7784="","",DATE(YEAR($H7784),MONTH($H7784),1))</f>
        <v/>
      </c>
      <c r="L7784" s="0" t="str">
        <f aca="false">IF($A7784="","",INDEX(CARTAO_COMPRAS!$K:$K,INT((ROW()-2)/20)+2))</f>
        <v/>
      </c>
      <c r="M7784" s="0" t="str">
        <f aca="false">IF($A7784="","","Compra no cartão")</f>
        <v/>
      </c>
    </row>
    <row r="7785" customFormat="false" ht="13.5" hidden="false" customHeight="false" outlineLevel="0" collapsed="false">
      <c r="A7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5" s="0" t="str">
        <f aca="false">IF($A7785="","",INDEX(CARTAO_COMPRAS!$C:$C,INT((ROW()-2)/20)+2))</f>
        <v/>
      </c>
      <c r="C7785" s="0" t="str">
        <f aca="false">IF($A7785="","",INDEX(CARTAO_COMPRAS!$D:$D,INT((ROW()-2)/20)+2))</f>
        <v/>
      </c>
      <c r="D7785" s="0" t="str">
        <f aca="false">IF($A7785="","",INDEX(CARTAO_COMPRAS!$E:$E,INT((ROW()-2)/20)+2))</f>
        <v/>
      </c>
      <c r="E7785" s="0" t="str">
        <f aca="false">IF($A7785="","",INDEX(CARTAO_COMPRAS!$H:$H,INT((ROW()-2)/20)+2)+MOD(ROW()-2,20))</f>
        <v/>
      </c>
      <c r="F7785" s="0" t="str">
        <f aca="false">IF($A7785="","",INDEX(CARTAO_COMPRAS!$G:$G,INT((ROW()-2)/20)+2))</f>
        <v/>
      </c>
      <c r="G7785" s="5" t="str">
        <f aca="false">IF($A7785="","",INDEX(CARTAO_COMPRAS!$I:$I,INT((ROW()-2)/20)+2))</f>
        <v/>
      </c>
      <c r="H7785" s="4" t="str">
        <f aca="false">IF($A7785="","",EDATE(INDEX(CARTAO_COMPRAS!$J:$J,INT((ROW()-2)/20)+2),MOD(ROW()-2,20)))</f>
        <v/>
      </c>
      <c r="I7785" s="4" t="str">
        <f aca="false">IF($H7785="","",$H7785-WEEKDAY($H7785,2)+1)</f>
        <v/>
      </c>
      <c r="J7785" s="4" t="str">
        <f aca="false">IF($I7785="","",$I7785+6)</f>
        <v/>
      </c>
      <c r="K7785" s="6" t="str">
        <f aca="false">IF($H7785="","",DATE(YEAR($H7785),MONTH($H7785),1))</f>
        <v/>
      </c>
      <c r="L7785" s="0" t="str">
        <f aca="false">IF($A7785="","",INDEX(CARTAO_COMPRAS!$K:$K,INT((ROW()-2)/20)+2))</f>
        <v/>
      </c>
      <c r="M7785" s="0" t="str">
        <f aca="false">IF($A7785="","","Compra no cartão")</f>
        <v/>
      </c>
    </row>
    <row r="7786" customFormat="false" ht="13.5" hidden="false" customHeight="false" outlineLevel="0" collapsed="false">
      <c r="A7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6" s="0" t="str">
        <f aca="false">IF($A7786="","",INDEX(CARTAO_COMPRAS!$C:$C,INT((ROW()-2)/20)+2))</f>
        <v/>
      </c>
      <c r="C7786" s="0" t="str">
        <f aca="false">IF($A7786="","",INDEX(CARTAO_COMPRAS!$D:$D,INT((ROW()-2)/20)+2))</f>
        <v/>
      </c>
      <c r="D7786" s="0" t="str">
        <f aca="false">IF($A7786="","",INDEX(CARTAO_COMPRAS!$E:$E,INT((ROW()-2)/20)+2))</f>
        <v/>
      </c>
      <c r="E7786" s="0" t="str">
        <f aca="false">IF($A7786="","",INDEX(CARTAO_COMPRAS!$H:$H,INT((ROW()-2)/20)+2)+MOD(ROW()-2,20))</f>
        <v/>
      </c>
      <c r="F7786" s="0" t="str">
        <f aca="false">IF($A7786="","",INDEX(CARTAO_COMPRAS!$G:$G,INT((ROW()-2)/20)+2))</f>
        <v/>
      </c>
      <c r="G7786" s="5" t="str">
        <f aca="false">IF($A7786="","",INDEX(CARTAO_COMPRAS!$I:$I,INT((ROW()-2)/20)+2))</f>
        <v/>
      </c>
      <c r="H7786" s="4" t="str">
        <f aca="false">IF($A7786="","",EDATE(INDEX(CARTAO_COMPRAS!$J:$J,INT((ROW()-2)/20)+2),MOD(ROW()-2,20)))</f>
        <v/>
      </c>
      <c r="I7786" s="4" t="str">
        <f aca="false">IF($H7786="","",$H7786-WEEKDAY($H7786,2)+1)</f>
        <v/>
      </c>
      <c r="J7786" s="4" t="str">
        <f aca="false">IF($I7786="","",$I7786+6)</f>
        <v/>
      </c>
      <c r="K7786" s="6" t="str">
        <f aca="false">IF($H7786="","",DATE(YEAR($H7786),MONTH($H7786),1))</f>
        <v/>
      </c>
      <c r="L7786" s="0" t="str">
        <f aca="false">IF($A7786="","",INDEX(CARTAO_COMPRAS!$K:$K,INT((ROW()-2)/20)+2))</f>
        <v/>
      </c>
      <c r="M7786" s="0" t="str">
        <f aca="false">IF($A7786="","","Compra no cartão")</f>
        <v/>
      </c>
    </row>
    <row r="7787" customFormat="false" ht="13.5" hidden="false" customHeight="false" outlineLevel="0" collapsed="false">
      <c r="A7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7" s="0" t="str">
        <f aca="false">IF($A7787="","",INDEX(CARTAO_COMPRAS!$C:$C,INT((ROW()-2)/20)+2))</f>
        <v/>
      </c>
      <c r="C7787" s="0" t="str">
        <f aca="false">IF($A7787="","",INDEX(CARTAO_COMPRAS!$D:$D,INT((ROW()-2)/20)+2))</f>
        <v/>
      </c>
      <c r="D7787" s="0" t="str">
        <f aca="false">IF($A7787="","",INDEX(CARTAO_COMPRAS!$E:$E,INT((ROW()-2)/20)+2))</f>
        <v/>
      </c>
      <c r="E7787" s="0" t="str">
        <f aca="false">IF($A7787="","",INDEX(CARTAO_COMPRAS!$H:$H,INT((ROW()-2)/20)+2)+MOD(ROW()-2,20))</f>
        <v/>
      </c>
      <c r="F7787" s="0" t="str">
        <f aca="false">IF($A7787="","",INDEX(CARTAO_COMPRAS!$G:$G,INT((ROW()-2)/20)+2))</f>
        <v/>
      </c>
      <c r="G7787" s="5" t="str">
        <f aca="false">IF($A7787="","",INDEX(CARTAO_COMPRAS!$I:$I,INT((ROW()-2)/20)+2))</f>
        <v/>
      </c>
      <c r="H7787" s="4" t="str">
        <f aca="false">IF($A7787="","",EDATE(INDEX(CARTAO_COMPRAS!$J:$J,INT((ROW()-2)/20)+2),MOD(ROW()-2,20)))</f>
        <v/>
      </c>
      <c r="I7787" s="4" t="str">
        <f aca="false">IF($H7787="","",$H7787-WEEKDAY($H7787,2)+1)</f>
        <v/>
      </c>
      <c r="J7787" s="4" t="str">
        <f aca="false">IF($I7787="","",$I7787+6)</f>
        <v/>
      </c>
      <c r="K7787" s="6" t="str">
        <f aca="false">IF($H7787="","",DATE(YEAR($H7787),MONTH($H7787),1))</f>
        <v/>
      </c>
      <c r="L7787" s="0" t="str">
        <f aca="false">IF($A7787="","",INDEX(CARTAO_COMPRAS!$K:$K,INT((ROW()-2)/20)+2))</f>
        <v/>
      </c>
      <c r="M7787" s="0" t="str">
        <f aca="false">IF($A7787="","","Compra no cartão")</f>
        <v/>
      </c>
    </row>
    <row r="7788" customFormat="false" ht="13.5" hidden="false" customHeight="false" outlineLevel="0" collapsed="false">
      <c r="A7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8" s="0" t="str">
        <f aca="false">IF($A7788="","",INDEX(CARTAO_COMPRAS!$C:$C,INT((ROW()-2)/20)+2))</f>
        <v/>
      </c>
      <c r="C7788" s="0" t="str">
        <f aca="false">IF($A7788="","",INDEX(CARTAO_COMPRAS!$D:$D,INT((ROW()-2)/20)+2))</f>
        <v/>
      </c>
      <c r="D7788" s="0" t="str">
        <f aca="false">IF($A7788="","",INDEX(CARTAO_COMPRAS!$E:$E,INT((ROW()-2)/20)+2))</f>
        <v/>
      </c>
      <c r="E7788" s="0" t="str">
        <f aca="false">IF($A7788="","",INDEX(CARTAO_COMPRAS!$H:$H,INT((ROW()-2)/20)+2)+MOD(ROW()-2,20))</f>
        <v/>
      </c>
      <c r="F7788" s="0" t="str">
        <f aca="false">IF($A7788="","",INDEX(CARTAO_COMPRAS!$G:$G,INT((ROW()-2)/20)+2))</f>
        <v/>
      </c>
      <c r="G7788" s="5" t="str">
        <f aca="false">IF($A7788="","",INDEX(CARTAO_COMPRAS!$I:$I,INT((ROW()-2)/20)+2))</f>
        <v/>
      </c>
      <c r="H7788" s="4" t="str">
        <f aca="false">IF($A7788="","",EDATE(INDEX(CARTAO_COMPRAS!$J:$J,INT((ROW()-2)/20)+2),MOD(ROW()-2,20)))</f>
        <v/>
      </c>
      <c r="I7788" s="4" t="str">
        <f aca="false">IF($H7788="","",$H7788-WEEKDAY($H7788,2)+1)</f>
        <v/>
      </c>
      <c r="J7788" s="4" t="str">
        <f aca="false">IF($I7788="","",$I7788+6)</f>
        <v/>
      </c>
      <c r="K7788" s="6" t="str">
        <f aca="false">IF($H7788="","",DATE(YEAR($H7788),MONTH($H7788),1))</f>
        <v/>
      </c>
      <c r="L7788" s="0" t="str">
        <f aca="false">IF($A7788="","",INDEX(CARTAO_COMPRAS!$K:$K,INT((ROW()-2)/20)+2))</f>
        <v/>
      </c>
      <c r="M7788" s="0" t="str">
        <f aca="false">IF($A7788="","","Compra no cartão")</f>
        <v/>
      </c>
    </row>
    <row r="7789" customFormat="false" ht="13.5" hidden="false" customHeight="false" outlineLevel="0" collapsed="false">
      <c r="A7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89" s="0" t="str">
        <f aca="false">IF($A7789="","",INDEX(CARTAO_COMPRAS!$C:$C,INT((ROW()-2)/20)+2))</f>
        <v/>
      </c>
      <c r="C7789" s="0" t="str">
        <f aca="false">IF($A7789="","",INDEX(CARTAO_COMPRAS!$D:$D,INT((ROW()-2)/20)+2))</f>
        <v/>
      </c>
      <c r="D7789" s="0" t="str">
        <f aca="false">IF($A7789="","",INDEX(CARTAO_COMPRAS!$E:$E,INT((ROW()-2)/20)+2))</f>
        <v/>
      </c>
      <c r="E7789" s="0" t="str">
        <f aca="false">IF($A7789="","",INDEX(CARTAO_COMPRAS!$H:$H,INT((ROW()-2)/20)+2)+MOD(ROW()-2,20))</f>
        <v/>
      </c>
      <c r="F7789" s="0" t="str">
        <f aca="false">IF($A7789="","",INDEX(CARTAO_COMPRAS!$G:$G,INT((ROW()-2)/20)+2))</f>
        <v/>
      </c>
      <c r="G7789" s="5" t="str">
        <f aca="false">IF($A7789="","",INDEX(CARTAO_COMPRAS!$I:$I,INT((ROW()-2)/20)+2))</f>
        <v/>
      </c>
      <c r="H7789" s="4" t="str">
        <f aca="false">IF($A7789="","",EDATE(INDEX(CARTAO_COMPRAS!$J:$J,INT((ROW()-2)/20)+2),MOD(ROW()-2,20)))</f>
        <v/>
      </c>
      <c r="I7789" s="4" t="str">
        <f aca="false">IF($H7789="","",$H7789-WEEKDAY($H7789,2)+1)</f>
        <v/>
      </c>
      <c r="J7789" s="4" t="str">
        <f aca="false">IF($I7789="","",$I7789+6)</f>
        <v/>
      </c>
      <c r="K7789" s="6" t="str">
        <f aca="false">IF($H7789="","",DATE(YEAR($H7789),MONTH($H7789),1))</f>
        <v/>
      </c>
      <c r="L7789" s="0" t="str">
        <f aca="false">IF($A7789="","",INDEX(CARTAO_COMPRAS!$K:$K,INT((ROW()-2)/20)+2))</f>
        <v/>
      </c>
      <c r="M7789" s="0" t="str">
        <f aca="false">IF($A7789="","","Compra no cartão")</f>
        <v/>
      </c>
    </row>
    <row r="7790" customFormat="false" ht="13.5" hidden="false" customHeight="false" outlineLevel="0" collapsed="false">
      <c r="A7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0" s="0" t="str">
        <f aca="false">IF($A7790="","",INDEX(CARTAO_COMPRAS!$C:$C,INT((ROW()-2)/20)+2))</f>
        <v/>
      </c>
      <c r="C7790" s="0" t="str">
        <f aca="false">IF($A7790="","",INDEX(CARTAO_COMPRAS!$D:$D,INT((ROW()-2)/20)+2))</f>
        <v/>
      </c>
      <c r="D7790" s="0" t="str">
        <f aca="false">IF($A7790="","",INDEX(CARTAO_COMPRAS!$E:$E,INT((ROW()-2)/20)+2))</f>
        <v/>
      </c>
      <c r="E7790" s="0" t="str">
        <f aca="false">IF($A7790="","",INDEX(CARTAO_COMPRAS!$H:$H,INT((ROW()-2)/20)+2)+MOD(ROW()-2,20))</f>
        <v/>
      </c>
      <c r="F7790" s="0" t="str">
        <f aca="false">IF($A7790="","",INDEX(CARTAO_COMPRAS!$G:$G,INT((ROW()-2)/20)+2))</f>
        <v/>
      </c>
      <c r="G7790" s="5" t="str">
        <f aca="false">IF($A7790="","",INDEX(CARTAO_COMPRAS!$I:$I,INT((ROW()-2)/20)+2))</f>
        <v/>
      </c>
      <c r="H7790" s="4" t="str">
        <f aca="false">IF($A7790="","",EDATE(INDEX(CARTAO_COMPRAS!$J:$J,INT((ROW()-2)/20)+2),MOD(ROW()-2,20)))</f>
        <v/>
      </c>
      <c r="I7790" s="4" t="str">
        <f aca="false">IF($H7790="","",$H7790-WEEKDAY($H7790,2)+1)</f>
        <v/>
      </c>
      <c r="J7790" s="4" t="str">
        <f aca="false">IF($I7790="","",$I7790+6)</f>
        <v/>
      </c>
      <c r="K7790" s="6" t="str">
        <f aca="false">IF($H7790="","",DATE(YEAR($H7790),MONTH($H7790),1))</f>
        <v/>
      </c>
      <c r="L7790" s="0" t="str">
        <f aca="false">IF($A7790="","",INDEX(CARTAO_COMPRAS!$K:$K,INT((ROW()-2)/20)+2))</f>
        <v/>
      </c>
      <c r="M7790" s="0" t="str">
        <f aca="false">IF($A7790="","","Compra no cartão")</f>
        <v/>
      </c>
    </row>
    <row r="7791" customFormat="false" ht="13.5" hidden="false" customHeight="false" outlineLevel="0" collapsed="false">
      <c r="A7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1" s="0" t="str">
        <f aca="false">IF($A7791="","",INDEX(CARTAO_COMPRAS!$C:$C,INT((ROW()-2)/20)+2))</f>
        <v/>
      </c>
      <c r="C7791" s="0" t="str">
        <f aca="false">IF($A7791="","",INDEX(CARTAO_COMPRAS!$D:$D,INT((ROW()-2)/20)+2))</f>
        <v/>
      </c>
      <c r="D7791" s="0" t="str">
        <f aca="false">IF($A7791="","",INDEX(CARTAO_COMPRAS!$E:$E,INT((ROW()-2)/20)+2))</f>
        <v/>
      </c>
      <c r="E7791" s="0" t="str">
        <f aca="false">IF($A7791="","",INDEX(CARTAO_COMPRAS!$H:$H,INT((ROW()-2)/20)+2)+MOD(ROW()-2,20))</f>
        <v/>
      </c>
      <c r="F7791" s="0" t="str">
        <f aca="false">IF($A7791="","",INDEX(CARTAO_COMPRAS!$G:$G,INT((ROW()-2)/20)+2))</f>
        <v/>
      </c>
      <c r="G7791" s="5" t="str">
        <f aca="false">IF($A7791="","",INDEX(CARTAO_COMPRAS!$I:$I,INT((ROW()-2)/20)+2))</f>
        <v/>
      </c>
      <c r="H7791" s="4" t="str">
        <f aca="false">IF($A7791="","",EDATE(INDEX(CARTAO_COMPRAS!$J:$J,INT((ROW()-2)/20)+2),MOD(ROW()-2,20)))</f>
        <v/>
      </c>
      <c r="I7791" s="4" t="str">
        <f aca="false">IF($H7791="","",$H7791-WEEKDAY($H7791,2)+1)</f>
        <v/>
      </c>
      <c r="J7791" s="4" t="str">
        <f aca="false">IF($I7791="","",$I7791+6)</f>
        <v/>
      </c>
      <c r="K7791" s="6" t="str">
        <f aca="false">IF($H7791="","",DATE(YEAR($H7791),MONTH($H7791),1))</f>
        <v/>
      </c>
      <c r="L7791" s="0" t="str">
        <f aca="false">IF($A7791="","",INDEX(CARTAO_COMPRAS!$K:$K,INT((ROW()-2)/20)+2))</f>
        <v/>
      </c>
      <c r="M7791" s="0" t="str">
        <f aca="false">IF($A7791="","","Compra no cartão")</f>
        <v/>
      </c>
    </row>
    <row r="7792" customFormat="false" ht="13.5" hidden="false" customHeight="false" outlineLevel="0" collapsed="false">
      <c r="A7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2" s="0" t="str">
        <f aca="false">IF($A7792="","",INDEX(CARTAO_COMPRAS!$C:$C,INT((ROW()-2)/20)+2))</f>
        <v/>
      </c>
      <c r="C7792" s="0" t="str">
        <f aca="false">IF($A7792="","",INDEX(CARTAO_COMPRAS!$D:$D,INT((ROW()-2)/20)+2))</f>
        <v/>
      </c>
      <c r="D7792" s="0" t="str">
        <f aca="false">IF($A7792="","",INDEX(CARTAO_COMPRAS!$E:$E,INT((ROW()-2)/20)+2))</f>
        <v/>
      </c>
      <c r="E7792" s="0" t="str">
        <f aca="false">IF($A7792="","",INDEX(CARTAO_COMPRAS!$H:$H,INT((ROW()-2)/20)+2)+MOD(ROW()-2,20))</f>
        <v/>
      </c>
      <c r="F7792" s="0" t="str">
        <f aca="false">IF($A7792="","",INDEX(CARTAO_COMPRAS!$G:$G,INT((ROW()-2)/20)+2))</f>
        <v/>
      </c>
      <c r="G7792" s="5" t="str">
        <f aca="false">IF($A7792="","",INDEX(CARTAO_COMPRAS!$I:$I,INT((ROW()-2)/20)+2))</f>
        <v/>
      </c>
      <c r="H7792" s="4" t="str">
        <f aca="false">IF($A7792="","",EDATE(INDEX(CARTAO_COMPRAS!$J:$J,INT((ROW()-2)/20)+2),MOD(ROW()-2,20)))</f>
        <v/>
      </c>
      <c r="I7792" s="4" t="str">
        <f aca="false">IF($H7792="","",$H7792-WEEKDAY($H7792,2)+1)</f>
        <v/>
      </c>
      <c r="J7792" s="4" t="str">
        <f aca="false">IF($I7792="","",$I7792+6)</f>
        <v/>
      </c>
      <c r="K7792" s="6" t="str">
        <f aca="false">IF($H7792="","",DATE(YEAR($H7792),MONTH($H7792),1))</f>
        <v/>
      </c>
      <c r="L7792" s="0" t="str">
        <f aca="false">IF($A7792="","",INDEX(CARTAO_COMPRAS!$K:$K,INT((ROW()-2)/20)+2))</f>
        <v/>
      </c>
      <c r="M7792" s="0" t="str">
        <f aca="false">IF($A7792="","","Compra no cartão")</f>
        <v/>
      </c>
    </row>
    <row r="7793" customFormat="false" ht="13.5" hidden="false" customHeight="false" outlineLevel="0" collapsed="false">
      <c r="A7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3" s="0" t="str">
        <f aca="false">IF($A7793="","",INDEX(CARTAO_COMPRAS!$C:$C,INT((ROW()-2)/20)+2))</f>
        <v/>
      </c>
      <c r="C7793" s="0" t="str">
        <f aca="false">IF($A7793="","",INDEX(CARTAO_COMPRAS!$D:$D,INT((ROW()-2)/20)+2))</f>
        <v/>
      </c>
      <c r="D7793" s="0" t="str">
        <f aca="false">IF($A7793="","",INDEX(CARTAO_COMPRAS!$E:$E,INT((ROW()-2)/20)+2))</f>
        <v/>
      </c>
      <c r="E7793" s="0" t="str">
        <f aca="false">IF($A7793="","",INDEX(CARTAO_COMPRAS!$H:$H,INT((ROW()-2)/20)+2)+MOD(ROW()-2,20))</f>
        <v/>
      </c>
      <c r="F7793" s="0" t="str">
        <f aca="false">IF($A7793="","",INDEX(CARTAO_COMPRAS!$G:$G,INT((ROW()-2)/20)+2))</f>
        <v/>
      </c>
      <c r="G7793" s="5" t="str">
        <f aca="false">IF($A7793="","",INDEX(CARTAO_COMPRAS!$I:$I,INT((ROW()-2)/20)+2))</f>
        <v/>
      </c>
      <c r="H7793" s="4" t="str">
        <f aca="false">IF($A7793="","",EDATE(INDEX(CARTAO_COMPRAS!$J:$J,INT((ROW()-2)/20)+2),MOD(ROW()-2,20)))</f>
        <v/>
      </c>
      <c r="I7793" s="4" t="str">
        <f aca="false">IF($H7793="","",$H7793-WEEKDAY($H7793,2)+1)</f>
        <v/>
      </c>
      <c r="J7793" s="4" t="str">
        <f aca="false">IF($I7793="","",$I7793+6)</f>
        <v/>
      </c>
      <c r="K7793" s="6" t="str">
        <f aca="false">IF($H7793="","",DATE(YEAR($H7793),MONTH($H7793),1))</f>
        <v/>
      </c>
      <c r="L7793" s="0" t="str">
        <f aca="false">IF($A7793="","",INDEX(CARTAO_COMPRAS!$K:$K,INT((ROW()-2)/20)+2))</f>
        <v/>
      </c>
      <c r="M7793" s="0" t="str">
        <f aca="false">IF($A7793="","","Compra no cartão")</f>
        <v/>
      </c>
    </row>
    <row r="7794" customFormat="false" ht="13.5" hidden="false" customHeight="false" outlineLevel="0" collapsed="false">
      <c r="A7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4" s="0" t="str">
        <f aca="false">IF($A7794="","",INDEX(CARTAO_COMPRAS!$C:$C,INT((ROW()-2)/20)+2))</f>
        <v/>
      </c>
      <c r="C7794" s="0" t="str">
        <f aca="false">IF($A7794="","",INDEX(CARTAO_COMPRAS!$D:$D,INT((ROW()-2)/20)+2))</f>
        <v/>
      </c>
      <c r="D7794" s="0" t="str">
        <f aca="false">IF($A7794="","",INDEX(CARTAO_COMPRAS!$E:$E,INT((ROW()-2)/20)+2))</f>
        <v/>
      </c>
      <c r="E7794" s="0" t="str">
        <f aca="false">IF($A7794="","",INDEX(CARTAO_COMPRAS!$H:$H,INT((ROW()-2)/20)+2)+MOD(ROW()-2,20))</f>
        <v/>
      </c>
      <c r="F7794" s="0" t="str">
        <f aca="false">IF($A7794="","",INDEX(CARTAO_COMPRAS!$G:$G,INT((ROW()-2)/20)+2))</f>
        <v/>
      </c>
      <c r="G7794" s="5" t="str">
        <f aca="false">IF($A7794="","",INDEX(CARTAO_COMPRAS!$I:$I,INT((ROW()-2)/20)+2))</f>
        <v/>
      </c>
      <c r="H7794" s="4" t="str">
        <f aca="false">IF($A7794="","",EDATE(INDEX(CARTAO_COMPRAS!$J:$J,INT((ROW()-2)/20)+2),MOD(ROW()-2,20)))</f>
        <v/>
      </c>
      <c r="I7794" s="4" t="str">
        <f aca="false">IF($H7794="","",$H7794-WEEKDAY($H7794,2)+1)</f>
        <v/>
      </c>
      <c r="J7794" s="4" t="str">
        <f aca="false">IF($I7794="","",$I7794+6)</f>
        <v/>
      </c>
      <c r="K7794" s="6" t="str">
        <f aca="false">IF($H7794="","",DATE(YEAR($H7794),MONTH($H7794),1))</f>
        <v/>
      </c>
      <c r="L7794" s="0" t="str">
        <f aca="false">IF($A7794="","",INDEX(CARTAO_COMPRAS!$K:$K,INT((ROW()-2)/20)+2))</f>
        <v/>
      </c>
      <c r="M7794" s="0" t="str">
        <f aca="false">IF($A7794="","","Compra no cartão")</f>
        <v/>
      </c>
    </row>
    <row r="7795" customFormat="false" ht="13.5" hidden="false" customHeight="false" outlineLevel="0" collapsed="false">
      <c r="A7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5" s="0" t="str">
        <f aca="false">IF($A7795="","",INDEX(CARTAO_COMPRAS!$C:$C,INT((ROW()-2)/20)+2))</f>
        <v/>
      </c>
      <c r="C7795" s="0" t="str">
        <f aca="false">IF($A7795="","",INDEX(CARTAO_COMPRAS!$D:$D,INT((ROW()-2)/20)+2))</f>
        <v/>
      </c>
      <c r="D7795" s="0" t="str">
        <f aca="false">IF($A7795="","",INDEX(CARTAO_COMPRAS!$E:$E,INT((ROW()-2)/20)+2))</f>
        <v/>
      </c>
      <c r="E7795" s="0" t="str">
        <f aca="false">IF($A7795="","",INDEX(CARTAO_COMPRAS!$H:$H,INT((ROW()-2)/20)+2)+MOD(ROW()-2,20))</f>
        <v/>
      </c>
      <c r="F7795" s="0" t="str">
        <f aca="false">IF($A7795="","",INDEX(CARTAO_COMPRAS!$G:$G,INT((ROW()-2)/20)+2))</f>
        <v/>
      </c>
      <c r="G7795" s="5" t="str">
        <f aca="false">IF($A7795="","",INDEX(CARTAO_COMPRAS!$I:$I,INT((ROW()-2)/20)+2))</f>
        <v/>
      </c>
      <c r="H7795" s="4" t="str">
        <f aca="false">IF($A7795="","",EDATE(INDEX(CARTAO_COMPRAS!$J:$J,INT((ROW()-2)/20)+2),MOD(ROW()-2,20)))</f>
        <v/>
      </c>
      <c r="I7795" s="4" t="str">
        <f aca="false">IF($H7795="","",$H7795-WEEKDAY($H7795,2)+1)</f>
        <v/>
      </c>
      <c r="J7795" s="4" t="str">
        <f aca="false">IF($I7795="","",$I7795+6)</f>
        <v/>
      </c>
      <c r="K7795" s="6" t="str">
        <f aca="false">IF($H7795="","",DATE(YEAR($H7795),MONTH($H7795),1))</f>
        <v/>
      </c>
      <c r="L7795" s="0" t="str">
        <f aca="false">IF($A7795="","",INDEX(CARTAO_COMPRAS!$K:$K,INT((ROW()-2)/20)+2))</f>
        <v/>
      </c>
      <c r="M7795" s="0" t="str">
        <f aca="false">IF($A7795="","","Compra no cartão")</f>
        <v/>
      </c>
    </row>
    <row r="7796" customFormat="false" ht="13.5" hidden="false" customHeight="false" outlineLevel="0" collapsed="false">
      <c r="A7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6" s="0" t="str">
        <f aca="false">IF($A7796="","",INDEX(CARTAO_COMPRAS!$C:$C,INT((ROW()-2)/20)+2))</f>
        <v/>
      </c>
      <c r="C7796" s="0" t="str">
        <f aca="false">IF($A7796="","",INDEX(CARTAO_COMPRAS!$D:$D,INT((ROW()-2)/20)+2))</f>
        <v/>
      </c>
      <c r="D7796" s="0" t="str">
        <f aca="false">IF($A7796="","",INDEX(CARTAO_COMPRAS!$E:$E,INT((ROW()-2)/20)+2))</f>
        <v/>
      </c>
      <c r="E7796" s="0" t="str">
        <f aca="false">IF($A7796="","",INDEX(CARTAO_COMPRAS!$H:$H,INT((ROW()-2)/20)+2)+MOD(ROW()-2,20))</f>
        <v/>
      </c>
      <c r="F7796" s="0" t="str">
        <f aca="false">IF($A7796="","",INDEX(CARTAO_COMPRAS!$G:$G,INT((ROW()-2)/20)+2))</f>
        <v/>
      </c>
      <c r="G7796" s="5" t="str">
        <f aca="false">IF($A7796="","",INDEX(CARTAO_COMPRAS!$I:$I,INT((ROW()-2)/20)+2))</f>
        <v/>
      </c>
      <c r="H7796" s="4" t="str">
        <f aca="false">IF($A7796="","",EDATE(INDEX(CARTAO_COMPRAS!$J:$J,INT((ROW()-2)/20)+2),MOD(ROW()-2,20)))</f>
        <v/>
      </c>
      <c r="I7796" s="4" t="str">
        <f aca="false">IF($H7796="","",$H7796-WEEKDAY($H7796,2)+1)</f>
        <v/>
      </c>
      <c r="J7796" s="4" t="str">
        <f aca="false">IF($I7796="","",$I7796+6)</f>
        <v/>
      </c>
      <c r="K7796" s="6" t="str">
        <f aca="false">IF($H7796="","",DATE(YEAR($H7796),MONTH($H7796),1))</f>
        <v/>
      </c>
      <c r="L7796" s="0" t="str">
        <f aca="false">IF($A7796="","",INDEX(CARTAO_COMPRAS!$K:$K,INT((ROW()-2)/20)+2))</f>
        <v/>
      </c>
      <c r="M7796" s="0" t="str">
        <f aca="false">IF($A7796="","","Compra no cartão")</f>
        <v/>
      </c>
    </row>
    <row r="7797" customFormat="false" ht="13.5" hidden="false" customHeight="false" outlineLevel="0" collapsed="false">
      <c r="A7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7" s="0" t="str">
        <f aca="false">IF($A7797="","",INDEX(CARTAO_COMPRAS!$C:$C,INT((ROW()-2)/20)+2))</f>
        <v/>
      </c>
      <c r="C7797" s="0" t="str">
        <f aca="false">IF($A7797="","",INDEX(CARTAO_COMPRAS!$D:$D,INT((ROW()-2)/20)+2))</f>
        <v/>
      </c>
      <c r="D7797" s="0" t="str">
        <f aca="false">IF($A7797="","",INDEX(CARTAO_COMPRAS!$E:$E,INT((ROW()-2)/20)+2))</f>
        <v/>
      </c>
      <c r="E7797" s="0" t="str">
        <f aca="false">IF($A7797="","",INDEX(CARTAO_COMPRAS!$H:$H,INT((ROW()-2)/20)+2)+MOD(ROW()-2,20))</f>
        <v/>
      </c>
      <c r="F7797" s="0" t="str">
        <f aca="false">IF($A7797="","",INDEX(CARTAO_COMPRAS!$G:$G,INT((ROW()-2)/20)+2))</f>
        <v/>
      </c>
      <c r="G7797" s="5" t="str">
        <f aca="false">IF($A7797="","",INDEX(CARTAO_COMPRAS!$I:$I,INT((ROW()-2)/20)+2))</f>
        <v/>
      </c>
      <c r="H7797" s="4" t="str">
        <f aca="false">IF($A7797="","",EDATE(INDEX(CARTAO_COMPRAS!$J:$J,INT((ROW()-2)/20)+2),MOD(ROW()-2,20)))</f>
        <v/>
      </c>
      <c r="I7797" s="4" t="str">
        <f aca="false">IF($H7797="","",$H7797-WEEKDAY($H7797,2)+1)</f>
        <v/>
      </c>
      <c r="J7797" s="4" t="str">
        <f aca="false">IF($I7797="","",$I7797+6)</f>
        <v/>
      </c>
      <c r="K7797" s="6" t="str">
        <f aca="false">IF($H7797="","",DATE(YEAR($H7797),MONTH($H7797),1))</f>
        <v/>
      </c>
      <c r="L7797" s="0" t="str">
        <f aca="false">IF($A7797="","",INDEX(CARTAO_COMPRAS!$K:$K,INT((ROW()-2)/20)+2))</f>
        <v/>
      </c>
      <c r="M7797" s="0" t="str">
        <f aca="false">IF($A7797="","","Compra no cartão")</f>
        <v/>
      </c>
    </row>
    <row r="7798" customFormat="false" ht="13.5" hidden="false" customHeight="false" outlineLevel="0" collapsed="false">
      <c r="A7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8" s="0" t="str">
        <f aca="false">IF($A7798="","",INDEX(CARTAO_COMPRAS!$C:$C,INT((ROW()-2)/20)+2))</f>
        <v/>
      </c>
      <c r="C7798" s="0" t="str">
        <f aca="false">IF($A7798="","",INDEX(CARTAO_COMPRAS!$D:$D,INT((ROW()-2)/20)+2))</f>
        <v/>
      </c>
      <c r="D7798" s="0" t="str">
        <f aca="false">IF($A7798="","",INDEX(CARTAO_COMPRAS!$E:$E,INT((ROW()-2)/20)+2))</f>
        <v/>
      </c>
      <c r="E7798" s="0" t="str">
        <f aca="false">IF($A7798="","",INDEX(CARTAO_COMPRAS!$H:$H,INT((ROW()-2)/20)+2)+MOD(ROW()-2,20))</f>
        <v/>
      </c>
      <c r="F7798" s="0" t="str">
        <f aca="false">IF($A7798="","",INDEX(CARTAO_COMPRAS!$G:$G,INT((ROW()-2)/20)+2))</f>
        <v/>
      </c>
      <c r="G7798" s="5" t="str">
        <f aca="false">IF($A7798="","",INDEX(CARTAO_COMPRAS!$I:$I,INT((ROW()-2)/20)+2))</f>
        <v/>
      </c>
      <c r="H7798" s="4" t="str">
        <f aca="false">IF($A7798="","",EDATE(INDEX(CARTAO_COMPRAS!$J:$J,INT((ROW()-2)/20)+2),MOD(ROW()-2,20)))</f>
        <v/>
      </c>
      <c r="I7798" s="4" t="str">
        <f aca="false">IF($H7798="","",$H7798-WEEKDAY($H7798,2)+1)</f>
        <v/>
      </c>
      <c r="J7798" s="4" t="str">
        <f aca="false">IF($I7798="","",$I7798+6)</f>
        <v/>
      </c>
      <c r="K7798" s="6" t="str">
        <f aca="false">IF($H7798="","",DATE(YEAR($H7798),MONTH($H7798),1))</f>
        <v/>
      </c>
      <c r="L7798" s="0" t="str">
        <f aca="false">IF($A7798="","",INDEX(CARTAO_COMPRAS!$K:$K,INT((ROW()-2)/20)+2))</f>
        <v/>
      </c>
      <c r="M7798" s="0" t="str">
        <f aca="false">IF($A7798="","","Compra no cartão")</f>
        <v/>
      </c>
    </row>
    <row r="7799" customFormat="false" ht="13.5" hidden="false" customHeight="false" outlineLevel="0" collapsed="false">
      <c r="A7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799" s="0" t="str">
        <f aca="false">IF($A7799="","",INDEX(CARTAO_COMPRAS!$C:$C,INT((ROW()-2)/20)+2))</f>
        <v/>
      </c>
      <c r="C7799" s="0" t="str">
        <f aca="false">IF($A7799="","",INDEX(CARTAO_COMPRAS!$D:$D,INT((ROW()-2)/20)+2))</f>
        <v/>
      </c>
      <c r="D7799" s="0" t="str">
        <f aca="false">IF($A7799="","",INDEX(CARTAO_COMPRAS!$E:$E,INT((ROW()-2)/20)+2))</f>
        <v/>
      </c>
      <c r="E7799" s="0" t="str">
        <f aca="false">IF($A7799="","",INDEX(CARTAO_COMPRAS!$H:$H,INT((ROW()-2)/20)+2)+MOD(ROW()-2,20))</f>
        <v/>
      </c>
      <c r="F7799" s="0" t="str">
        <f aca="false">IF($A7799="","",INDEX(CARTAO_COMPRAS!$G:$G,INT((ROW()-2)/20)+2))</f>
        <v/>
      </c>
      <c r="G7799" s="5" t="str">
        <f aca="false">IF($A7799="","",INDEX(CARTAO_COMPRAS!$I:$I,INT((ROW()-2)/20)+2))</f>
        <v/>
      </c>
      <c r="H7799" s="4" t="str">
        <f aca="false">IF($A7799="","",EDATE(INDEX(CARTAO_COMPRAS!$J:$J,INT((ROW()-2)/20)+2),MOD(ROW()-2,20)))</f>
        <v/>
      </c>
      <c r="I7799" s="4" t="str">
        <f aca="false">IF($H7799="","",$H7799-WEEKDAY($H7799,2)+1)</f>
        <v/>
      </c>
      <c r="J7799" s="4" t="str">
        <f aca="false">IF($I7799="","",$I7799+6)</f>
        <v/>
      </c>
      <c r="K7799" s="6" t="str">
        <f aca="false">IF($H7799="","",DATE(YEAR($H7799),MONTH($H7799),1))</f>
        <v/>
      </c>
      <c r="L7799" s="0" t="str">
        <f aca="false">IF($A7799="","",INDEX(CARTAO_COMPRAS!$K:$K,INT((ROW()-2)/20)+2))</f>
        <v/>
      </c>
      <c r="M7799" s="0" t="str">
        <f aca="false">IF($A7799="","","Compra no cartão")</f>
        <v/>
      </c>
    </row>
    <row r="7800" customFormat="false" ht="13.5" hidden="false" customHeight="false" outlineLevel="0" collapsed="false">
      <c r="A7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0" s="0" t="str">
        <f aca="false">IF($A7800="","",INDEX(CARTAO_COMPRAS!$C:$C,INT((ROW()-2)/20)+2))</f>
        <v/>
      </c>
      <c r="C7800" s="0" t="str">
        <f aca="false">IF($A7800="","",INDEX(CARTAO_COMPRAS!$D:$D,INT((ROW()-2)/20)+2))</f>
        <v/>
      </c>
      <c r="D7800" s="0" t="str">
        <f aca="false">IF($A7800="","",INDEX(CARTAO_COMPRAS!$E:$E,INT((ROW()-2)/20)+2))</f>
        <v/>
      </c>
      <c r="E7800" s="0" t="str">
        <f aca="false">IF($A7800="","",INDEX(CARTAO_COMPRAS!$H:$H,INT((ROW()-2)/20)+2)+MOD(ROW()-2,20))</f>
        <v/>
      </c>
      <c r="F7800" s="0" t="str">
        <f aca="false">IF($A7800="","",INDEX(CARTAO_COMPRAS!$G:$G,INT((ROW()-2)/20)+2))</f>
        <v/>
      </c>
      <c r="G7800" s="5" t="str">
        <f aca="false">IF($A7800="","",INDEX(CARTAO_COMPRAS!$I:$I,INT((ROW()-2)/20)+2))</f>
        <v/>
      </c>
      <c r="H7800" s="4" t="str">
        <f aca="false">IF($A7800="","",EDATE(INDEX(CARTAO_COMPRAS!$J:$J,INT((ROW()-2)/20)+2),MOD(ROW()-2,20)))</f>
        <v/>
      </c>
      <c r="I7800" s="4" t="str">
        <f aca="false">IF($H7800="","",$H7800-WEEKDAY($H7800,2)+1)</f>
        <v/>
      </c>
      <c r="J7800" s="4" t="str">
        <f aca="false">IF($I7800="","",$I7800+6)</f>
        <v/>
      </c>
      <c r="K7800" s="6" t="str">
        <f aca="false">IF($H7800="","",DATE(YEAR($H7800),MONTH($H7800),1))</f>
        <v/>
      </c>
      <c r="L7800" s="0" t="str">
        <f aca="false">IF($A7800="","",INDEX(CARTAO_COMPRAS!$K:$K,INT((ROW()-2)/20)+2))</f>
        <v/>
      </c>
      <c r="M7800" s="0" t="str">
        <f aca="false">IF($A7800="","","Compra no cartão")</f>
        <v/>
      </c>
    </row>
    <row r="7801" customFormat="false" ht="13.5" hidden="false" customHeight="false" outlineLevel="0" collapsed="false">
      <c r="A7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1" s="0" t="str">
        <f aca="false">IF($A7801="","",INDEX(CARTAO_COMPRAS!$C:$C,INT((ROW()-2)/20)+2))</f>
        <v/>
      </c>
      <c r="C7801" s="0" t="str">
        <f aca="false">IF($A7801="","",INDEX(CARTAO_COMPRAS!$D:$D,INT((ROW()-2)/20)+2))</f>
        <v/>
      </c>
      <c r="D7801" s="0" t="str">
        <f aca="false">IF($A7801="","",INDEX(CARTAO_COMPRAS!$E:$E,INT((ROW()-2)/20)+2))</f>
        <v/>
      </c>
      <c r="E7801" s="0" t="str">
        <f aca="false">IF($A7801="","",INDEX(CARTAO_COMPRAS!$H:$H,INT((ROW()-2)/20)+2)+MOD(ROW()-2,20))</f>
        <v/>
      </c>
      <c r="F7801" s="0" t="str">
        <f aca="false">IF($A7801="","",INDEX(CARTAO_COMPRAS!$G:$G,INT((ROW()-2)/20)+2))</f>
        <v/>
      </c>
      <c r="G7801" s="5" t="str">
        <f aca="false">IF($A7801="","",INDEX(CARTAO_COMPRAS!$I:$I,INT((ROW()-2)/20)+2))</f>
        <v/>
      </c>
      <c r="H7801" s="4" t="str">
        <f aca="false">IF($A7801="","",EDATE(INDEX(CARTAO_COMPRAS!$J:$J,INT((ROW()-2)/20)+2),MOD(ROW()-2,20)))</f>
        <v/>
      </c>
      <c r="I7801" s="4" t="str">
        <f aca="false">IF($H7801="","",$H7801-WEEKDAY($H7801,2)+1)</f>
        <v/>
      </c>
      <c r="J7801" s="4" t="str">
        <f aca="false">IF($I7801="","",$I7801+6)</f>
        <v/>
      </c>
      <c r="K7801" s="6" t="str">
        <f aca="false">IF($H7801="","",DATE(YEAR($H7801),MONTH($H7801),1))</f>
        <v/>
      </c>
      <c r="L7801" s="0" t="str">
        <f aca="false">IF($A7801="","",INDEX(CARTAO_COMPRAS!$K:$K,INT((ROW()-2)/20)+2))</f>
        <v/>
      </c>
      <c r="M7801" s="0" t="str">
        <f aca="false">IF($A7801="","","Compra no cartão")</f>
        <v/>
      </c>
    </row>
    <row r="7802" customFormat="false" ht="13.5" hidden="false" customHeight="false" outlineLevel="0" collapsed="false">
      <c r="A78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2" s="0" t="str">
        <f aca="false">IF($A7802="","",INDEX(CARTAO_COMPRAS!$C:$C,INT((ROW()-2)/20)+2))</f>
        <v/>
      </c>
      <c r="C7802" s="0" t="str">
        <f aca="false">IF($A7802="","",INDEX(CARTAO_COMPRAS!$D:$D,INT((ROW()-2)/20)+2))</f>
        <v/>
      </c>
      <c r="D7802" s="0" t="str">
        <f aca="false">IF($A7802="","",INDEX(CARTAO_COMPRAS!$E:$E,INT((ROW()-2)/20)+2))</f>
        <v/>
      </c>
      <c r="E7802" s="0" t="str">
        <f aca="false">IF($A7802="","",INDEX(CARTAO_COMPRAS!$H:$H,INT((ROW()-2)/20)+2)+MOD(ROW()-2,20))</f>
        <v/>
      </c>
      <c r="F7802" s="0" t="str">
        <f aca="false">IF($A7802="","",INDEX(CARTAO_COMPRAS!$G:$G,INT((ROW()-2)/20)+2))</f>
        <v/>
      </c>
      <c r="G7802" s="5" t="str">
        <f aca="false">IF($A7802="","",INDEX(CARTAO_COMPRAS!$I:$I,INT((ROW()-2)/20)+2))</f>
        <v/>
      </c>
      <c r="H7802" s="4" t="str">
        <f aca="false">IF($A7802="","",EDATE(INDEX(CARTAO_COMPRAS!$J:$J,INT((ROW()-2)/20)+2),MOD(ROW()-2,20)))</f>
        <v/>
      </c>
      <c r="I7802" s="4" t="str">
        <f aca="false">IF($H7802="","",$H7802-WEEKDAY($H7802,2)+1)</f>
        <v/>
      </c>
      <c r="J7802" s="4" t="str">
        <f aca="false">IF($I7802="","",$I7802+6)</f>
        <v/>
      </c>
      <c r="K7802" s="6" t="str">
        <f aca="false">IF($H7802="","",DATE(YEAR($H7802),MONTH($H7802),1))</f>
        <v/>
      </c>
      <c r="L7802" s="0" t="str">
        <f aca="false">IF($A7802="","",INDEX(CARTAO_COMPRAS!$K:$K,INT((ROW()-2)/20)+2))</f>
        <v/>
      </c>
      <c r="M7802" s="0" t="str">
        <f aca="false">IF($A7802="","","Compra no cartão")</f>
        <v/>
      </c>
    </row>
    <row r="7803" customFormat="false" ht="13.5" hidden="false" customHeight="false" outlineLevel="0" collapsed="false">
      <c r="A7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3" s="0" t="str">
        <f aca="false">IF($A7803="","",INDEX(CARTAO_COMPRAS!$C:$C,INT((ROW()-2)/20)+2))</f>
        <v/>
      </c>
      <c r="C7803" s="0" t="str">
        <f aca="false">IF($A7803="","",INDEX(CARTAO_COMPRAS!$D:$D,INT((ROW()-2)/20)+2))</f>
        <v/>
      </c>
      <c r="D7803" s="0" t="str">
        <f aca="false">IF($A7803="","",INDEX(CARTAO_COMPRAS!$E:$E,INT((ROW()-2)/20)+2))</f>
        <v/>
      </c>
      <c r="E7803" s="0" t="str">
        <f aca="false">IF($A7803="","",INDEX(CARTAO_COMPRAS!$H:$H,INT((ROW()-2)/20)+2)+MOD(ROW()-2,20))</f>
        <v/>
      </c>
      <c r="F7803" s="0" t="str">
        <f aca="false">IF($A7803="","",INDEX(CARTAO_COMPRAS!$G:$G,INT((ROW()-2)/20)+2))</f>
        <v/>
      </c>
      <c r="G7803" s="5" t="str">
        <f aca="false">IF($A7803="","",INDEX(CARTAO_COMPRAS!$I:$I,INT((ROW()-2)/20)+2))</f>
        <v/>
      </c>
      <c r="H7803" s="4" t="str">
        <f aca="false">IF($A7803="","",EDATE(INDEX(CARTAO_COMPRAS!$J:$J,INT((ROW()-2)/20)+2),MOD(ROW()-2,20)))</f>
        <v/>
      </c>
      <c r="I7803" s="4" t="str">
        <f aca="false">IF($H7803="","",$H7803-WEEKDAY($H7803,2)+1)</f>
        <v/>
      </c>
      <c r="J7803" s="4" t="str">
        <f aca="false">IF($I7803="","",$I7803+6)</f>
        <v/>
      </c>
      <c r="K7803" s="6" t="str">
        <f aca="false">IF($H7803="","",DATE(YEAR($H7803),MONTH($H7803),1))</f>
        <v/>
      </c>
      <c r="L7803" s="0" t="str">
        <f aca="false">IF($A7803="","",INDEX(CARTAO_COMPRAS!$K:$K,INT((ROW()-2)/20)+2))</f>
        <v/>
      </c>
      <c r="M7803" s="0" t="str">
        <f aca="false">IF($A7803="","","Compra no cartão")</f>
        <v/>
      </c>
    </row>
    <row r="7804" customFormat="false" ht="13.5" hidden="false" customHeight="false" outlineLevel="0" collapsed="false">
      <c r="A7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4" s="0" t="str">
        <f aca="false">IF($A7804="","",INDEX(CARTAO_COMPRAS!$C:$C,INT((ROW()-2)/20)+2))</f>
        <v/>
      </c>
      <c r="C7804" s="0" t="str">
        <f aca="false">IF($A7804="","",INDEX(CARTAO_COMPRAS!$D:$D,INT((ROW()-2)/20)+2))</f>
        <v/>
      </c>
      <c r="D7804" s="0" t="str">
        <f aca="false">IF($A7804="","",INDEX(CARTAO_COMPRAS!$E:$E,INT((ROW()-2)/20)+2))</f>
        <v/>
      </c>
      <c r="E7804" s="0" t="str">
        <f aca="false">IF($A7804="","",INDEX(CARTAO_COMPRAS!$H:$H,INT((ROW()-2)/20)+2)+MOD(ROW()-2,20))</f>
        <v/>
      </c>
      <c r="F7804" s="0" t="str">
        <f aca="false">IF($A7804="","",INDEX(CARTAO_COMPRAS!$G:$G,INT((ROW()-2)/20)+2))</f>
        <v/>
      </c>
      <c r="G7804" s="5" t="str">
        <f aca="false">IF($A7804="","",INDEX(CARTAO_COMPRAS!$I:$I,INT((ROW()-2)/20)+2))</f>
        <v/>
      </c>
      <c r="H7804" s="4" t="str">
        <f aca="false">IF($A7804="","",EDATE(INDEX(CARTAO_COMPRAS!$J:$J,INT((ROW()-2)/20)+2),MOD(ROW()-2,20)))</f>
        <v/>
      </c>
      <c r="I7804" s="4" t="str">
        <f aca="false">IF($H7804="","",$H7804-WEEKDAY($H7804,2)+1)</f>
        <v/>
      </c>
      <c r="J7804" s="4" t="str">
        <f aca="false">IF($I7804="","",$I7804+6)</f>
        <v/>
      </c>
      <c r="K7804" s="6" t="str">
        <f aca="false">IF($H7804="","",DATE(YEAR($H7804),MONTH($H7804),1))</f>
        <v/>
      </c>
      <c r="L7804" s="0" t="str">
        <f aca="false">IF($A7804="","",INDEX(CARTAO_COMPRAS!$K:$K,INT((ROW()-2)/20)+2))</f>
        <v/>
      </c>
      <c r="M7804" s="0" t="str">
        <f aca="false">IF($A7804="","","Compra no cartão")</f>
        <v/>
      </c>
    </row>
    <row r="7805" customFormat="false" ht="13.5" hidden="false" customHeight="false" outlineLevel="0" collapsed="false">
      <c r="A7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5" s="0" t="str">
        <f aca="false">IF($A7805="","",INDEX(CARTAO_COMPRAS!$C:$C,INT((ROW()-2)/20)+2))</f>
        <v/>
      </c>
      <c r="C7805" s="0" t="str">
        <f aca="false">IF($A7805="","",INDEX(CARTAO_COMPRAS!$D:$D,INT((ROW()-2)/20)+2))</f>
        <v/>
      </c>
      <c r="D7805" s="0" t="str">
        <f aca="false">IF($A7805="","",INDEX(CARTAO_COMPRAS!$E:$E,INT((ROW()-2)/20)+2))</f>
        <v/>
      </c>
      <c r="E7805" s="0" t="str">
        <f aca="false">IF($A7805="","",INDEX(CARTAO_COMPRAS!$H:$H,INT((ROW()-2)/20)+2)+MOD(ROW()-2,20))</f>
        <v/>
      </c>
      <c r="F7805" s="0" t="str">
        <f aca="false">IF($A7805="","",INDEX(CARTAO_COMPRAS!$G:$G,INT((ROW()-2)/20)+2))</f>
        <v/>
      </c>
      <c r="G7805" s="5" t="str">
        <f aca="false">IF($A7805="","",INDEX(CARTAO_COMPRAS!$I:$I,INT((ROW()-2)/20)+2))</f>
        <v/>
      </c>
      <c r="H7805" s="4" t="str">
        <f aca="false">IF($A7805="","",EDATE(INDEX(CARTAO_COMPRAS!$J:$J,INT((ROW()-2)/20)+2),MOD(ROW()-2,20)))</f>
        <v/>
      </c>
      <c r="I7805" s="4" t="str">
        <f aca="false">IF($H7805="","",$H7805-WEEKDAY($H7805,2)+1)</f>
        <v/>
      </c>
      <c r="J7805" s="4" t="str">
        <f aca="false">IF($I7805="","",$I7805+6)</f>
        <v/>
      </c>
      <c r="K7805" s="6" t="str">
        <f aca="false">IF($H7805="","",DATE(YEAR($H7805),MONTH($H7805),1))</f>
        <v/>
      </c>
      <c r="L7805" s="0" t="str">
        <f aca="false">IF($A7805="","",INDEX(CARTAO_COMPRAS!$K:$K,INT((ROW()-2)/20)+2))</f>
        <v/>
      </c>
      <c r="M7805" s="0" t="str">
        <f aca="false">IF($A7805="","","Compra no cartão")</f>
        <v/>
      </c>
    </row>
    <row r="7806" customFormat="false" ht="13.5" hidden="false" customHeight="false" outlineLevel="0" collapsed="false">
      <c r="A7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6" s="0" t="str">
        <f aca="false">IF($A7806="","",INDEX(CARTAO_COMPRAS!$C:$C,INT((ROW()-2)/20)+2))</f>
        <v/>
      </c>
      <c r="C7806" s="0" t="str">
        <f aca="false">IF($A7806="","",INDEX(CARTAO_COMPRAS!$D:$D,INT((ROW()-2)/20)+2))</f>
        <v/>
      </c>
      <c r="D7806" s="0" t="str">
        <f aca="false">IF($A7806="","",INDEX(CARTAO_COMPRAS!$E:$E,INT((ROW()-2)/20)+2))</f>
        <v/>
      </c>
      <c r="E7806" s="0" t="str">
        <f aca="false">IF($A7806="","",INDEX(CARTAO_COMPRAS!$H:$H,INT((ROW()-2)/20)+2)+MOD(ROW()-2,20))</f>
        <v/>
      </c>
      <c r="F7806" s="0" t="str">
        <f aca="false">IF($A7806="","",INDEX(CARTAO_COMPRAS!$G:$G,INT((ROW()-2)/20)+2))</f>
        <v/>
      </c>
      <c r="G7806" s="5" t="str">
        <f aca="false">IF($A7806="","",INDEX(CARTAO_COMPRAS!$I:$I,INT((ROW()-2)/20)+2))</f>
        <v/>
      </c>
      <c r="H7806" s="4" t="str">
        <f aca="false">IF($A7806="","",EDATE(INDEX(CARTAO_COMPRAS!$J:$J,INT((ROW()-2)/20)+2),MOD(ROW()-2,20)))</f>
        <v/>
      </c>
      <c r="I7806" s="4" t="str">
        <f aca="false">IF($H7806="","",$H7806-WEEKDAY($H7806,2)+1)</f>
        <v/>
      </c>
      <c r="J7806" s="4" t="str">
        <f aca="false">IF($I7806="","",$I7806+6)</f>
        <v/>
      </c>
      <c r="K7806" s="6" t="str">
        <f aca="false">IF($H7806="","",DATE(YEAR($H7806),MONTH($H7806),1))</f>
        <v/>
      </c>
      <c r="L7806" s="0" t="str">
        <f aca="false">IF($A7806="","",INDEX(CARTAO_COMPRAS!$K:$K,INT((ROW()-2)/20)+2))</f>
        <v/>
      </c>
      <c r="M7806" s="0" t="str">
        <f aca="false">IF($A7806="","","Compra no cartão")</f>
        <v/>
      </c>
    </row>
    <row r="7807" customFormat="false" ht="13.5" hidden="false" customHeight="false" outlineLevel="0" collapsed="false">
      <c r="A7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7" s="0" t="str">
        <f aca="false">IF($A7807="","",INDEX(CARTAO_COMPRAS!$C:$C,INT((ROW()-2)/20)+2))</f>
        <v/>
      </c>
      <c r="C7807" s="0" t="str">
        <f aca="false">IF($A7807="","",INDEX(CARTAO_COMPRAS!$D:$D,INT((ROW()-2)/20)+2))</f>
        <v/>
      </c>
      <c r="D7807" s="0" t="str">
        <f aca="false">IF($A7807="","",INDEX(CARTAO_COMPRAS!$E:$E,INT((ROW()-2)/20)+2))</f>
        <v/>
      </c>
      <c r="E7807" s="0" t="str">
        <f aca="false">IF($A7807="","",INDEX(CARTAO_COMPRAS!$H:$H,INT((ROW()-2)/20)+2)+MOD(ROW()-2,20))</f>
        <v/>
      </c>
      <c r="F7807" s="0" t="str">
        <f aca="false">IF($A7807="","",INDEX(CARTAO_COMPRAS!$G:$G,INT((ROW()-2)/20)+2))</f>
        <v/>
      </c>
      <c r="G7807" s="5" t="str">
        <f aca="false">IF($A7807="","",INDEX(CARTAO_COMPRAS!$I:$I,INT((ROW()-2)/20)+2))</f>
        <v/>
      </c>
      <c r="H7807" s="4" t="str">
        <f aca="false">IF($A7807="","",EDATE(INDEX(CARTAO_COMPRAS!$J:$J,INT((ROW()-2)/20)+2),MOD(ROW()-2,20)))</f>
        <v/>
      </c>
      <c r="I7807" s="4" t="str">
        <f aca="false">IF($H7807="","",$H7807-WEEKDAY($H7807,2)+1)</f>
        <v/>
      </c>
      <c r="J7807" s="4" t="str">
        <f aca="false">IF($I7807="","",$I7807+6)</f>
        <v/>
      </c>
      <c r="K7807" s="6" t="str">
        <f aca="false">IF($H7807="","",DATE(YEAR($H7807),MONTH($H7807),1))</f>
        <v/>
      </c>
      <c r="L7807" s="0" t="str">
        <f aca="false">IF($A7807="","",INDEX(CARTAO_COMPRAS!$K:$K,INT((ROW()-2)/20)+2))</f>
        <v/>
      </c>
      <c r="M7807" s="0" t="str">
        <f aca="false">IF($A7807="","","Compra no cartão")</f>
        <v/>
      </c>
    </row>
    <row r="7808" customFormat="false" ht="13.5" hidden="false" customHeight="false" outlineLevel="0" collapsed="false">
      <c r="A7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8" s="0" t="str">
        <f aca="false">IF($A7808="","",INDEX(CARTAO_COMPRAS!$C:$C,INT((ROW()-2)/20)+2))</f>
        <v/>
      </c>
      <c r="C7808" s="0" t="str">
        <f aca="false">IF($A7808="","",INDEX(CARTAO_COMPRAS!$D:$D,INT((ROW()-2)/20)+2))</f>
        <v/>
      </c>
      <c r="D7808" s="0" t="str">
        <f aca="false">IF($A7808="","",INDEX(CARTAO_COMPRAS!$E:$E,INT((ROW()-2)/20)+2))</f>
        <v/>
      </c>
      <c r="E7808" s="0" t="str">
        <f aca="false">IF($A7808="","",INDEX(CARTAO_COMPRAS!$H:$H,INT((ROW()-2)/20)+2)+MOD(ROW()-2,20))</f>
        <v/>
      </c>
      <c r="F7808" s="0" t="str">
        <f aca="false">IF($A7808="","",INDEX(CARTAO_COMPRAS!$G:$G,INT((ROW()-2)/20)+2))</f>
        <v/>
      </c>
      <c r="G7808" s="5" t="str">
        <f aca="false">IF($A7808="","",INDEX(CARTAO_COMPRAS!$I:$I,INT((ROW()-2)/20)+2))</f>
        <v/>
      </c>
      <c r="H7808" s="4" t="str">
        <f aca="false">IF($A7808="","",EDATE(INDEX(CARTAO_COMPRAS!$J:$J,INT((ROW()-2)/20)+2),MOD(ROW()-2,20)))</f>
        <v/>
      </c>
      <c r="I7808" s="4" t="str">
        <f aca="false">IF($H7808="","",$H7808-WEEKDAY($H7808,2)+1)</f>
        <v/>
      </c>
      <c r="J7808" s="4" t="str">
        <f aca="false">IF($I7808="","",$I7808+6)</f>
        <v/>
      </c>
      <c r="K7808" s="6" t="str">
        <f aca="false">IF($H7808="","",DATE(YEAR($H7808),MONTH($H7808),1))</f>
        <v/>
      </c>
      <c r="L7808" s="0" t="str">
        <f aca="false">IF($A7808="","",INDEX(CARTAO_COMPRAS!$K:$K,INT((ROW()-2)/20)+2))</f>
        <v/>
      </c>
      <c r="M7808" s="0" t="str">
        <f aca="false">IF($A7808="","","Compra no cartão")</f>
        <v/>
      </c>
    </row>
    <row r="7809" customFormat="false" ht="13.5" hidden="false" customHeight="false" outlineLevel="0" collapsed="false">
      <c r="A7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09" s="0" t="str">
        <f aca="false">IF($A7809="","",INDEX(CARTAO_COMPRAS!$C:$C,INT((ROW()-2)/20)+2))</f>
        <v/>
      </c>
      <c r="C7809" s="0" t="str">
        <f aca="false">IF($A7809="","",INDEX(CARTAO_COMPRAS!$D:$D,INT((ROW()-2)/20)+2))</f>
        <v/>
      </c>
      <c r="D7809" s="0" t="str">
        <f aca="false">IF($A7809="","",INDEX(CARTAO_COMPRAS!$E:$E,INT((ROW()-2)/20)+2))</f>
        <v/>
      </c>
      <c r="E7809" s="0" t="str">
        <f aca="false">IF($A7809="","",INDEX(CARTAO_COMPRAS!$H:$H,INT((ROW()-2)/20)+2)+MOD(ROW()-2,20))</f>
        <v/>
      </c>
      <c r="F7809" s="0" t="str">
        <f aca="false">IF($A7809="","",INDEX(CARTAO_COMPRAS!$G:$G,INT((ROW()-2)/20)+2))</f>
        <v/>
      </c>
      <c r="G7809" s="5" t="str">
        <f aca="false">IF($A7809="","",INDEX(CARTAO_COMPRAS!$I:$I,INT((ROW()-2)/20)+2))</f>
        <v/>
      </c>
      <c r="H7809" s="4" t="str">
        <f aca="false">IF($A7809="","",EDATE(INDEX(CARTAO_COMPRAS!$J:$J,INT((ROW()-2)/20)+2),MOD(ROW()-2,20)))</f>
        <v/>
      </c>
      <c r="I7809" s="4" t="str">
        <f aca="false">IF($H7809="","",$H7809-WEEKDAY($H7809,2)+1)</f>
        <v/>
      </c>
      <c r="J7809" s="4" t="str">
        <f aca="false">IF($I7809="","",$I7809+6)</f>
        <v/>
      </c>
      <c r="K7809" s="6" t="str">
        <f aca="false">IF($H7809="","",DATE(YEAR($H7809),MONTH($H7809),1))</f>
        <v/>
      </c>
      <c r="L7809" s="0" t="str">
        <f aca="false">IF($A7809="","",INDEX(CARTAO_COMPRAS!$K:$K,INT((ROW()-2)/20)+2))</f>
        <v/>
      </c>
      <c r="M7809" s="0" t="str">
        <f aca="false">IF($A7809="","","Compra no cartão")</f>
        <v/>
      </c>
    </row>
    <row r="7810" customFormat="false" ht="13.5" hidden="false" customHeight="false" outlineLevel="0" collapsed="false">
      <c r="A7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0" s="0" t="str">
        <f aca="false">IF($A7810="","",INDEX(CARTAO_COMPRAS!$C:$C,INT((ROW()-2)/20)+2))</f>
        <v/>
      </c>
      <c r="C7810" s="0" t="str">
        <f aca="false">IF($A7810="","",INDEX(CARTAO_COMPRAS!$D:$D,INT((ROW()-2)/20)+2))</f>
        <v/>
      </c>
      <c r="D7810" s="0" t="str">
        <f aca="false">IF($A7810="","",INDEX(CARTAO_COMPRAS!$E:$E,INT((ROW()-2)/20)+2))</f>
        <v/>
      </c>
      <c r="E7810" s="0" t="str">
        <f aca="false">IF($A7810="","",INDEX(CARTAO_COMPRAS!$H:$H,INT((ROW()-2)/20)+2)+MOD(ROW()-2,20))</f>
        <v/>
      </c>
      <c r="F7810" s="0" t="str">
        <f aca="false">IF($A7810="","",INDEX(CARTAO_COMPRAS!$G:$G,INT((ROW()-2)/20)+2))</f>
        <v/>
      </c>
      <c r="G7810" s="5" t="str">
        <f aca="false">IF($A7810="","",INDEX(CARTAO_COMPRAS!$I:$I,INT((ROW()-2)/20)+2))</f>
        <v/>
      </c>
      <c r="H7810" s="4" t="str">
        <f aca="false">IF($A7810="","",EDATE(INDEX(CARTAO_COMPRAS!$J:$J,INT((ROW()-2)/20)+2),MOD(ROW()-2,20)))</f>
        <v/>
      </c>
      <c r="I7810" s="4" t="str">
        <f aca="false">IF($H7810="","",$H7810-WEEKDAY($H7810,2)+1)</f>
        <v/>
      </c>
      <c r="J7810" s="4" t="str">
        <f aca="false">IF($I7810="","",$I7810+6)</f>
        <v/>
      </c>
      <c r="K7810" s="6" t="str">
        <f aca="false">IF($H7810="","",DATE(YEAR($H7810),MONTH($H7810),1))</f>
        <v/>
      </c>
      <c r="L7810" s="0" t="str">
        <f aca="false">IF($A7810="","",INDEX(CARTAO_COMPRAS!$K:$K,INT((ROW()-2)/20)+2))</f>
        <v/>
      </c>
      <c r="M7810" s="0" t="str">
        <f aca="false">IF($A7810="","","Compra no cartão")</f>
        <v/>
      </c>
    </row>
    <row r="7811" customFormat="false" ht="13.5" hidden="false" customHeight="false" outlineLevel="0" collapsed="false">
      <c r="A7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1" s="0" t="str">
        <f aca="false">IF($A7811="","",INDEX(CARTAO_COMPRAS!$C:$C,INT((ROW()-2)/20)+2))</f>
        <v/>
      </c>
      <c r="C7811" s="0" t="str">
        <f aca="false">IF($A7811="","",INDEX(CARTAO_COMPRAS!$D:$D,INT((ROW()-2)/20)+2))</f>
        <v/>
      </c>
      <c r="D7811" s="0" t="str">
        <f aca="false">IF($A7811="","",INDEX(CARTAO_COMPRAS!$E:$E,INT((ROW()-2)/20)+2))</f>
        <v/>
      </c>
      <c r="E7811" s="0" t="str">
        <f aca="false">IF($A7811="","",INDEX(CARTAO_COMPRAS!$H:$H,INT((ROW()-2)/20)+2)+MOD(ROW()-2,20))</f>
        <v/>
      </c>
      <c r="F7811" s="0" t="str">
        <f aca="false">IF($A7811="","",INDEX(CARTAO_COMPRAS!$G:$G,INT((ROW()-2)/20)+2))</f>
        <v/>
      </c>
      <c r="G7811" s="5" t="str">
        <f aca="false">IF($A7811="","",INDEX(CARTAO_COMPRAS!$I:$I,INT((ROW()-2)/20)+2))</f>
        <v/>
      </c>
      <c r="H7811" s="4" t="str">
        <f aca="false">IF($A7811="","",EDATE(INDEX(CARTAO_COMPRAS!$J:$J,INT((ROW()-2)/20)+2),MOD(ROW()-2,20)))</f>
        <v/>
      </c>
      <c r="I7811" s="4" t="str">
        <f aca="false">IF($H7811="","",$H7811-WEEKDAY($H7811,2)+1)</f>
        <v/>
      </c>
      <c r="J7811" s="4" t="str">
        <f aca="false">IF($I7811="","",$I7811+6)</f>
        <v/>
      </c>
      <c r="K7811" s="6" t="str">
        <f aca="false">IF($H7811="","",DATE(YEAR($H7811),MONTH($H7811),1))</f>
        <v/>
      </c>
      <c r="L7811" s="0" t="str">
        <f aca="false">IF($A7811="","",INDEX(CARTAO_COMPRAS!$K:$K,INT((ROW()-2)/20)+2))</f>
        <v/>
      </c>
      <c r="M7811" s="0" t="str">
        <f aca="false">IF($A7811="","","Compra no cartão")</f>
        <v/>
      </c>
    </row>
    <row r="7812" customFormat="false" ht="13.5" hidden="false" customHeight="false" outlineLevel="0" collapsed="false">
      <c r="A7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2" s="0" t="str">
        <f aca="false">IF($A7812="","",INDEX(CARTAO_COMPRAS!$C:$C,INT((ROW()-2)/20)+2))</f>
        <v/>
      </c>
      <c r="C7812" s="0" t="str">
        <f aca="false">IF($A7812="","",INDEX(CARTAO_COMPRAS!$D:$D,INT((ROW()-2)/20)+2))</f>
        <v/>
      </c>
      <c r="D7812" s="0" t="str">
        <f aca="false">IF($A7812="","",INDEX(CARTAO_COMPRAS!$E:$E,INT((ROW()-2)/20)+2))</f>
        <v/>
      </c>
      <c r="E7812" s="0" t="str">
        <f aca="false">IF($A7812="","",INDEX(CARTAO_COMPRAS!$H:$H,INT((ROW()-2)/20)+2)+MOD(ROW()-2,20))</f>
        <v/>
      </c>
      <c r="F7812" s="0" t="str">
        <f aca="false">IF($A7812="","",INDEX(CARTAO_COMPRAS!$G:$G,INT((ROW()-2)/20)+2))</f>
        <v/>
      </c>
      <c r="G7812" s="5" t="str">
        <f aca="false">IF($A7812="","",INDEX(CARTAO_COMPRAS!$I:$I,INT((ROW()-2)/20)+2))</f>
        <v/>
      </c>
      <c r="H7812" s="4" t="str">
        <f aca="false">IF($A7812="","",EDATE(INDEX(CARTAO_COMPRAS!$J:$J,INT((ROW()-2)/20)+2),MOD(ROW()-2,20)))</f>
        <v/>
      </c>
      <c r="I7812" s="4" t="str">
        <f aca="false">IF($H7812="","",$H7812-WEEKDAY($H7812,2)+1)</f>
        <v/>
      </c>
      <c r="J7812" s="4" t="str">
        <f aca="false">IF($I7812="","",$I7812+6)</f>
        <v/>
      </c>
      <c r="K7812" s="6" t="str">
        <f aca="false">IF($H7812="","",DATE(YEAR($H7812),MONTH($H7812),1))</f>
        <v/>
      </c>
      <c r="L7812" s="0" t="str">
        <f aca="false">IF($A7812="","",INDEX(CARTAO_COMPRAS!$K:$K,INT((ROW()-2)/20)+2))</f>
        <v/>
      </c>
      <c r="M7812" s="0" t="str">
        <f aca="false">IF($A7812="","","Compra no cartão")</f>
        <v/>
      </c>
    </row>
    <row r="7813" customFormat="false" ht="13.5" hidden="false" customHeight="false" outlineLevel="0" collapsed="false">
      <c r="A7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3" s="0" t="str">
        <f aca="false">IF($A7813="","",INDEX(CARTAO_COMPRAS!$C:$C,INT((ROW()-2)/20)+2))</f>
        <v/>
      </c>
      <c r="C7813" s="0" t="str">
        <f aca="false">IF($A7813="","",INDEX(CARTAO_COMPRAS!$D:$D,INT((ROW()-2)/20)+2))</f>
        <v/>
      </c>
      <c r="D7813" s="0" t="str">
        <f aca="false">IF($A7813="","",INDEX(CARTAO_COMPRAS!$E:$E,INT((ROW()-2)/20)+2))</f>
        <v/>
      </c>
      <c r="E7813" s="0" t="str">
        <f aca="false">IF($A7813="","",INDEX(CARTAO_COMPRAS!$H:$H,INT((ROW()-2)/20)+2)+MOD(ROW()-2,20))</f>
        <v/>
      </c>
      <c r="F7813" s="0" t="str">
        <f aca="false">IF($A7813="","",INDEX(CARTAO_COMPRAS!$G:$G,INT((ROW()-2)/20)+2))</f>
        <v/>
      </c>
      <c r="G7813" s="5" t="str">
        <f aca="false">IF($A7813="","",INDEX(CARTAO_COMPRAS!$I:$I,INT((ROW()-2)/20)+2))</f>
        <v/>
      </c>
      <c r="H7813" s="4" t="str">
        <f aca="false">IF($A7813="","",EDATE(INDEX(CARTAO_COMPRAS!$J:$J,INT((ROW()-2)/20)+2),MOD(ROW()-2,20)))</f>
        <v/>
      </c>
      <c r="I7813" s="4" t="str">
        <f aca="false">IF($H7813="","",$H7813-WEEKDAY($H7813,2)+1)</f>
        <v/>
      </c>
      <c r="J7813" s="4" t="str">
        <f aca="false">IF($I7813="","",$I7813+6)</f>
        <v/>
      </c>
      <c r="K7813" s="6" t="str">
        <f aca="false">IF($H7813="","",DATE(YEAR($H7813),MONTH($H7813),1))</f>
        <v/>
      </c>
      <c r="L7813" s="0" t="str">
        <f aca="false">IF($A7813="","",INDEX(CARTAO_COMPRAS!$K:$K,INT((ROW()-2)/20)+2))</f>
        <v/>
      </c>
      <c r="M7813" s="0" t="str">
        <f aca="false">IF($A7813="","","Compra no cartão")</f>
        <v/>
      </c>
    </row>
    <row r="7814" customFormat="false" ht="13.5" hidden="false" customHeight="false" outlineLevel="0" collapsed="false">
      <c r="A7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4" s="0" t="str">
        <f aca="false">IF($A7814="","",INDEX(CARTAO_COMPRAS!$C:$C,INT((ROW()-2)/20)+2))</f>
        <v/>
      </c>
      <c r="C7814" s="0" t="str">
        <f aca="false">IF($A7814="","",INDEX(CARTAO_COMPRAS!$D:$D,INT((ROW()-2)/20)+2))</f>
        <v/>
      </c>
      <c r="D7814" s="0" t="str">
        <f aca="false">IF($A7814="","",INDEX(CARTAO_COMPRAS!$E:$E,INT((ROW()-2)/20)+2))</f>
        <v/>
      </c>
      <c r="E7814" s="0" t="str">
        <f aca="false">IF($A7814="","",INDEX(CARTAO_COMPRAS!$H:$H,INT((ROW()-2)/20)+2)+MOD(ROW()-2,20))</f>
        <v/>
      </c>
      <c r="F7814" s="0" t="str">
        <f aca="false">IF($A7814="","",INDEX(CARTAO_COMPRAS!$G:$G,INT((ROW()-2)/20)+2))</f>
        <v/>
      </c>
      <c r="G7814" s="5" t="str">
        <f aca="false">IF($A7814="","",INDEX(CARTAO_COMPRAS!$I:$I,INT((ROW()-2)/20)+2))</f>
        <v/>
      </c>
      <c r="H7814" s="4" t="str">
        <f aca="false">IF($A7814="","",EDATE(INDEX(CARTAO_COMPRAS!$J:$J,INT((ROW()-2)/20)+2),MOD(ROW()-2,20)))</f>
        <v/>
      </c>
      <c r="I7814" s="4" t="str">
        <f aca="false">IF($H7814="","",$H7814-WEEKDAY($H7814,2)+1)</f>
        <v/>
      </c>
      <c r="J7814" s="4" t="str">
        <f aca="false">IF($I7814="","",$I7814+6)</f>
        <v/>
      </c>
      <c r="K7814" s="6" t="str">
        <f aca="false">IF($H7814="","",DATE(YEAR($H7814),MONTH($H7814),1))</f>
        <v/>
      </c>
      <c r="L7814" s="0" t="str">
        <f aca="false">IF($A7814="","",INDEX(CARTAO_COMPRAS!$K:$K,INT((ROW()-2)/20)+2))</f>
        <v/>
      </c>
      <c r="M7814" s="0" t="str">
        <f aca="false">IF($A7814="","","Compra no cartão")</f>
        <v/>
      </c>
    </row>
    <row r="7815" customFormat="false" ht="13.5" hidden="false" customHeight="false" outlineLevel="0" collapsed="false">
      <c r="A7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5" s="0" t="str">
        <f aca="false">IF($A7815="","",INDEX(CARTAO_COMPRAS!$C:$C,INT((ROW()-2)/20)+2))</f>
        <v/>
      </c>
      <c r="C7815" s="0" t="str">
        <f aca="false">IF($A7815="","",INDEX(CARTAO_COMPRAS!$D:$D,INT((ROW()-2)/20)+2))</f>
        <v/>
      </c>
      <c r="D7815" s="0" t="str">
        <f aca="false">IF($A7815="","",INDEX(CARTAO_COMPRAS!$E:$E,INT((ROW()-2)/20)+2))</f>
        <v/>
      </c>
      <c r="E7815" s="0" t="str">
        <f aca="false">IF($A7815="","",INDEX(CARTAO_COMPRAS!$H:$H,INT((ROW()-2)/20)+2)+MOD(ROW()-2,20))</f>
        <v/>
      </c>
      <c r="F7815" s="0" t="str">
        <f aca="false">IF($A7815="","",INDEX(CARTAO_COMPRAS!$G:$G,INT((ROW()-2)/20)+2))</f>
        <v/>
      </c>
      <c r="G7815" s="5" t="str">
        <f aca="false">IF($A7815="","",INDEX(CARTAO_COMPRAS!$I:$I,INT((ROW()-2)/20)+2))</f>
        <v/>
      </c>
      <c r="H7815" s="4" t="str">
        <f aca="false">IF($A7815="","",EDATE(INDEX(CARTAO_COMPRAS!$J:$J,INT((ROW()-2)/20)+2),MOD(ROW()-2,20)))</f>
        <v/>
      </c>
      <c r="I7815" s="4" t="str">
        <f aca="false">IF($H7815="","",$H7815-WEEKDAY($H7815,2)+1)</f>
        <v/>
      </c>
      <c r="J7815" s="4" t="str">
        <f aca="false">IF($I7815="","",$I7815+6)</f>
        <v/>
      </c>
      <c r="K7815" s="6" t="str">
        <f aca="false">IF($H7815="","",DATE(YEAR($H7815),MONTH($H7815),1))</f>
        <v/>
      </c>
      <c r="L7815" s="0" t="str">
        <f aca="false">IF($A7815="","",INDEX(CARTAO_COMPRAS!$K:$K,INT((ROW()-2)/20)+2))</f>
        <v/>
      </c>
      <c r="M7815" s="0" t="str">
        <f aca="false">IF($A7815="","","Compra no cartão")</f>
        <v/>
      </c>
    </row>
    <row r="7816" customFormat="false" ht="13.5" hidden="false" customHeight="false" outlineLevel="0" collapsed="false">
      <c r="A7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6" s="0" t="str">
        <f aca="false">IF($A7816="","",INDEX(CARTAO_COMPRAS!$C:$C,INT((ROW()-2)/20)+2))</f>
        <v/>
      </c>
      <c r="C7816" s="0" t="str">
        <f aca="false">IF($A7816="","",INDEX(CARTAO_COMPRAS!$D:$D,INT((ROW()-2)/20)+2))</f>
        <v/>
      </c>
      <c r="D7816" s="0" t="str">
        <f aca="false">IF($A7816="","",INDEX(CARTAO_COMPRAS!$E:$E,INT((ROW()-2)/20)+2))</f>
        <v/>
      </c>
      <c r="E7816" s="0" t="str">
        <f aca="false">IF($A7816="","",INDEX(CARTAO_COMPRAS!$H:$H,INT((ROW()-2)/20)+2)+MOD(ROW()-2,20))</f>
        <v/>
      </c>
      <c r="F7816" s="0" t="str">
        <f aca="false">IF($A7816="","",INDEX(CARTAO_COMPRAS!$G:$G,INT((ROW()-2)/20)+2))</f>
        <v/>
      </c>
      <c r="G7816" s="5" t="str">
        <f aca="false">IF($A7816="","",INDEX(CARTAO_COMPRAS!$I:$I,INT((ROW()-2)/20)+2))</f>
        <v/>
      </c>
      <c r="H7816" s="4" t="str">
        <f aca="false">IF($A7816="","",EDATE(INDEX(CARTAO_COMPRAS!$J:$J,INT((ROW()-2)/20)+2),MOD(ROW()-2,20)))</f>
        <v/>
      </c>
      <c r="I7816" s="4" t="str">
        <f aca="false">IF($H7816="","",$H7816-WEEKDAY($H7816,2)+1)</f>
        <v/>
      </c>
      <c r="J7816" s="4" t="str">
        <f aca="false">IF($I7816="","",$I7816+6)</f>
        <v/>
      </c>
      <c r="K7816" s="6" t="str">
        <f aca="false">IF($H7816="","",DATE(YEAR($H7816),MONTH($H7816),1))</f>
        <v/>
      </c>
      <c r="L7816" s="0" t="str">
        <f aca="false">IF($A7816="","",INDEX(CARTAO_COMPRAS!$K:$K,INT((ROW()-2)/20)+2))</f>
        <v/>
      </c>
      <c r="M7816" s="0" t="str">
        <f aca="false">IF($A7816="","","Compra no cartão")</f>
        <v/>
      </c>
    </row>
    <row r="7817" customFormat="false" ht="13.5" hidden="false" customHeight="false" outlineLevel="0" collapsed="false">
      <c r="A7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7" s="0" t="str">
        <f aca="false">IF($A7817="","",INDEX(CARTAO_COMPRAS!$C:$C,INT((ROW()-2)/20)+2))</f>
        <v/>
      </c>
      <c r="C7817" s="0" t="str">
        <f aca="false">IF($A7817="","",INDEX(CARTAO_COMPRAS!$D:$D,INT((ROW()-2)/20)+2))</f>
        <v/>
      </c>
      <c r="D7817" s="0" t="str">
        <f aca="false">IF($A7817="","",INDEX(CARTAO_COMPRAS!$E:$E,INT((ROW()-2)/20)+2))</f>
        <v/>
      </c>
      <c r="E7817" s="0" t="str">
        <f aca="false">IF($A7817="","",INDEX(CARTAO_COMPRAS!$H:$H,INT((ROW()-2)/20)+2)+MOD(ROW()-2,20))</f>
        <v/>
      </c>
      <c r="F7817" s="0" t="str">
        <f aca="false">IF($A7817="","",INDEX(CARTAO_COMPRAS!$G:$G,INT((ROW()-2)/20)+2))</f>
        <v/>
      </c>
      <c r="G7817" s="5" t="str">
        <f aca="false">IF($A7817="","",INDEX(CARTAO_COMPRAS!$I:$I,INT((ROW()-2)/20)+2))</f>
        <v/>
      </c>
      <c r="H7817" s="4" t="str">
        <f aca="false">IF($A7817="","",EDATE(INDEX(CARTAO_COMPRAS!$J:$J,INT((ROW()-2)/20)+2),MOD(ROW()-2,20)))</f>
        <v/>
      </c>
      <c r="I7817" s="4" t="str">
        <f aca="false">IF($H7817="","",$H7817-WEEKDAY($H7817,2)+1)</f>
        <v/>
      </c>
      <c r="J7817" s="4" t="str">
        <f aca="false">IF($I7817="","",$I7817+6)</f>
        <v/>
      </c>
      <c r="K7817" s="6" t="str">
        <f aca="false">IF($H7817="","",DATE(YEAR($H7817),MONTH($H7817),1))</f>
        <v/>
      </c>
      <c r="L7817" s="0" t="str">
        <f aca="false">IF($A7817="","",INDEX(CARTAO_COMPRAS!$K:$K,INT((ROW()-2)/20)+2))</f>
        <v/>
      </c>
      <c r="M7817" s="0" t="str">
        <f aca="false">IF($A7817="","","Compra no cartão")</f>
        <v/>
      </c>
    </row>
    <row r="7818" customFormat="false" ht="13.5" hidden="false" customHeight="false" outlineLevel="0" collapsed="false">
      <c r="A7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8" s="0" t="str">
        <f aca="false">IF($A7818="","",INDEX(CARTAO_COMPRAS!$C:$C,INT((ROW()-2)/20)+2))</f>
        <v/>
      </c>
      <c r="C7818" s="0" t="str">
        <f aca="false">IF($A7818="","",INDEX(CARTAO_COMPRAS!$D:$D,INT((ROW()-2)/20)+2))</f>
        <v/>
      </c>
      <c r="D7818" s="0" t="str">
        <f aca="false">IF($A7818="","",INDEX(CARTAO_COMPRAS!$E:$E,INT((ROW()-2)/20)+2))</f>
        <v/>
      </c>
      <c r="E7818" s="0" t="str">
        <f aca="false">IF($A7818="","",INDEX(CARTAO_COMPRAS!$H:$H,INT((ROW()-2)/20)+2)+MOD(ROW()-2,20))</f>
        <v/>
      </c>
      <c r="F7818" s="0" t="str">
        <f aca="false">IF($A7818="","",INDEX(CARTAO_COMPRAS!$G:$G,INT((ROW()-2)/20)+2))</f>
        <v/>
      </c>
      <c r="G7818" s="5" t="str">
        <f aca="false">IF($A7818="","",INDEX(CARTAO_COMPRAS!$I:$I,INT((ROW()-2)/20)+2))</f>
        <v/>
      </c>
      <c r="H7818" s="4" t="str">
        <f aca="false">IF($A7818="","",EDATE(INDEX(CARTAO_COMPRAS!$J:$J,INT((ROW()-2)/20)+2),MOD(ROW()-2,20)))</f>
        <v/>
      </c>
      <c r="I7818" s="4" t="str">
        <f aca="false">IF($H7818="","",$H7818-WEEKDAY($H7818,2)+1)</f>
        <v/>
      </c>
      <c r="J7818" s="4" t="str">
        <f aca="false">IF($I7818="","",$I7818+6)</f>
        <v/>
      </c>
      <c r="K7818" s="6" t="str">
        <f aca="false">IF($H7818="","",DATE(YEAR($H7818),MONTH($H7818),1))</f>
        <v/>
      </c>
      <c r="L7818" s="0" t="str">
        <f aca="false">IF($A7818="","",INDEX(CARTAO_COMPRAS!$K:$K,INT((ROW()-2)/20)+2))</f>
        <v/>
      </c>
      <c r="M7818" s="0" t="str">
        <f aca="false">IF($A7818="","","Compra no cartão")</f>
        <v/>
      </c>
    </row>
    <row r="7819" customFormat="false" ht="13.5" hidden="false" customHeight="false" outlineLevel="0" collapsed="false">
      <c r="A7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19" s="0" t="str">
        <f aca="false">IF($A7819="","",INDEX(CARTAO_COMPRAS!$C:$C,INT((ROW()-2)/20)+2))</f>
        <v/>
      </c>
      <c r="C7819" s="0" t="str">
        <f aca="false">IF($A7819="","",INDEX(CARTAO_COMPRAS!$D:$D,INT((ROW()-2)/20)+2))</f>
        <v/>
      </c>
      <c r="D7819" s="0" t="str">
        <f aca="false">IF($A7819="","",INDEX(CARTAO_COMPRAS!$E:$E,INT((ROW()-2)/20)+2))</f>
        <v/>
      </c>
      <c r="E7819" s="0" t="str">
        <f aca="false">IF($A7819="","",INDEX(CARTAO_COMPRAS!$H:$H,INT((ROW()-2)/20)+2)+MOD(ROW()-2,20))</f>
        <v/>
      </c>
      <c r="F7819" s="0" t="str">
        <f aca="false">IF($A7819="","",INDEX(CARTAO_COMPRAS!$G:$G,INT((ROW()-2)/20)+2))</f>
        <v/>
      </c>
      <c r="G7819" s="5" t="str">
        <f aca="false">IF($A7819="","",INDEX(CARTAO_COMPRAS!$I:$I,INT((ROW()-2)/20)+2))</f>
        <v/>
      </c>
      <c r="H7819" s="4" t="str">
        <f aca="false">IF($A7819="","",EDATE(INDEX(CARTAO_COMPRAS!$J:$J,INT((ROW()-2)/20)+2),MOD(ROW()-2,20)))</f>
        <v/>
      </c>
      <c r="I7819" s="4" t="str">
        <f aca="false">IF($H7819="","",$H7819-WEEKDAY($H7819,2)+1)</f>
        <v/>
      </c>
      <c r="J7819" s="4" t="str">
        <f aca="false">IF($I7819="","",$I7819+6)</f>
        <v/>
      </c>
      <c r="K7819" s="6" t="str">
        <f aca="false">IF($H7819="","",DATE(YEAR($H7819),MONTH($H7819),1))</f>
        <v/>
      </c>
      <c r="L7819" s="0" t="str">
        <f aca="false">IF($A7819="","",INDEX(CARTAO_COMPRAS!$K:$K,INT((ROW()-2)/20)+2))</f>
        <v/>
      </c>
      <c r="M7819" s="0" t="str">
        <f aca="false">IF($A7819="","","Compra no cartão")</f>
        <v/>
      </c>
    </row>
    <row r="7820" customFormat="false" ht="13.5" hidden="false" customHeight="false" outlineLevel="0" collapsed="false">
      <c r="A7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0" s="0" t="str">
        <f aca="false">IF($A7820="","",INDEX(CARTAO_COMPRAS!$C:$C,INT((ROW()-2)/20)+2))</f>
        <v/>
      </c>
      <c r="C7820" s="0" t="str">
        <f aca="false">IF($A7820="","",INDEX(CARTAO_COMPRAS!$D:$D,INT((ROW()-2)/20)+2))</f>
        <v/>
      </c>
      <c r="D7820" s="0" t="str">
        <f aca="false">IF($A7820="","",INDEX(CARTAO_COMPRAS!$E:$E,INT((ROW()-2)/20)+2))</f>
        <v/>
      </c>
      <c r="E7820" s="0" t="str">
        <f aca="false">IF($A7820="","",INDEX(CARTAO_COMPRAS!$H:$H,INT((ROW()-2)/20)+2)+MOD(ROW()-2,20))</f>
        <v/>
      </c>
      <c r="F7820" s="0" t="str">
        <f aca="false">IF($A7820="","",INDEX(CARTAO_COMPRAS!$G:$G,INT((ROW()-2)/20)+2))</f>
        <v/>
      </c>
      <c r="G7820" s="5" t="str">
        <f aca="false">IF($A7820="","",INDEX(CARTAO_COMPRAS!$I:$I,INT((ROW()-2)/20)+2))</f>
        <v/>
      </c>
      <c r="H7820" s="4" t="str">
        <f aca="false">IF($A7820="","",EDATE(INDEX(CARTAO_COMPRAS!$J:$J,INT((ROW()-2)/20)+2),MOD(ROW()-2,20)))</f>
        <v/>
      </c>
      <c r="I7820" s="4" t="str">
        <f aca="false">IF($H7820="","",$H7820-WEEKDAY($H7820,2)+1)</f>
        <v/>
      </c>
      <c r="J7820" s="4" t="str">
        <f aca="false">IF($I7820="","",$I7820+6)</f>
        <v/>
      </c>
      <c r="K7820" s="6" t="str">
        <f aca="false">IF($H7820="","",DATE(YEAR($H7820),MONTH($H7820),1))</f>
        <v/>
      </c>
      <c r="L7820" s="0" t="str">
        <f aca="false">IF($A7820="","",INDEX(CARTAO_COMPRAS!$K:$K,INT((ROW()-2)/20)+2))</f>
        <v/>
      </c>
      <c r="M7820" s="0" t="str">
        <f aca="false">IF($A7820="","","Compra no cartão")</f>
        <v/>
      </c>
    </row>
    <row r="7821" customFormat="false" ht="13.5" hidden="false" customHeight="false" outlineLevel="0" collapsed="false">
      <c r="A7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1" s="0" t="str">
        <f aca="false">IF($A7821="","",INDEX(CARTAO_COMPRAS!$C:$C,INT((ROW()-2)/20)+2))</f>
        <v/>
      </c>
      <c r="C7821" s="0" t="str">
        <f aca="false">IF($A7821="","",INDEX(CARTAO_COMPRAS!$D:$D,INT((ROW()-2)/20)+2))</f>
        <v/>
      </c>
      <c r="D7821" s="0" t="str">
        <f aca="false">IF($A7821="","",INDEX(CARTAO_COMPRAS!$E:$E,INT((ROW()-2)/20)+2))</f>
        <v/>
      </c>
      <c r="E7821" s="0" t="str">
        <f aca="false">IF($A7821="","",INDEX(CARTAO_COMPRAS!$H:$H,INT((ROW()-2)/20)+2)+MOD(ROW()-2,20))</f>
        <v/>
      </c>
      <c r="F7821" s="0" t="str">
        <f aca="false">IF($A7821="","",INDEX(CARTAO_COMPRAS!$G:$G,INT((ROW()-2)/20)+2))</f>
        <v/>
      </c>
      <c r="G7821" s="5" t="str">
        <f aca="false">IF($A7821="","",INDEX(CARTAO_COMPRAS!$I:$I,INT((ROW()-2)/20)+2))</f>
        <v/>
      </c>
      <c r="H7821" s="4" t="str">
        <f aca="false">IF($A7821="","",EDATE(INDEX(CARTAO_COMPRAS!$J:$J,INT((ROW()-2)/20)+2),MOD(ROW()-2,20)))</f>
        <v/>
      </c>
      <c r="I7821" s="4" t="str">
        <f aca="false">IF($H7821="","",$H7821-WEEKDAY($H7821,2)+1)</f>
        <v/>
      </c>
      <c r="J7821" s="4" t="str">
        <f aca="false">IF($I7821="","",$I7821+6)</f>
        <v/>
      </c>
      <c r="K7821" s="6" t="str">
        <f aca="false">IF($H7821="","",DATE(YEAR($H7821),MONTH($H7821),1))</f>
        <v/>
      </c>
      <c r="L7821" s="0" t="str">
        <f aca="false">IF($A7821="","",INDEX(CARTAO_COMPRAS!$K:$K,INT((ROW()-2)/20)+2))</f>
        <v/>
      </c>
      <c r="M7821" s="0" t="str">
        <f aca="false">IF($A7821="","","Compra no cartão")</f>
        <v/>
      </c>
    </row>
    <row r="7822" customFormat="false" ht="13.5" hidden="false" customHeight="false" outlineLevel="0" collapsed="false">
      <c r="A78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2" s="0" t="str">
        <f aca="false">IF($A7822="","",INDEX(CARTAO_COMPRAS!$C:$C,INT((ROW()-2)/20)+2))</f>
        <v/>
      </c>
      <c r="C7822" s="0" t="str">
        <f aca="false">IF($A7822="","",INDEX(CARTAO_COMPRAS!$D:$D,INT((ROW()-2)/20)+2))</f>
        <v/>
      </c>
      <c r="D7822" s="0" t="str">
        <f aca="false">IF($A7822="","",INDEX(CARTAO_COMPRAS!$E:$E,INT((ROW()-2)/20)+2))</f>
        <v/>
      </c>
      <c r="E7822" s="0" t="str">
        <f aca="false">IF($A7822="","",INDEX(CARTAO_COMPRAS!$H:$H,INT((ROW()-2)/20)+2)+MOD(ROW()-2,20))</f>
        <v/>
      </c>
      <c r="F7822" s="0" t="str">
        <f aca="false">IF($A7822="","",INDEX(CARTAO_COMPRAS!$G:$G,INT((ROW()-2)/20)+2))</f>
        <v/>
      </c>
      <c r="G7822" s="5" t="str">
        <f aca="false">IF($A7822="","",INDEX(CARTAO_COMPRAS!$I:$I,INT((ROW()-2)/20)+2))</f>
        <v/>
      </c>
      <c r="H7822" s="4" t="str">
        <f aca="false">IF($A7822="","",EDATE(INDEX(CARTAO_COMPRAS!$J:$J,INT((ROW()-2)/20)+2),MOD(ROW()-2,20)))</f>
        <v/>
      </c>
      <c r="I7822" s="4" t="str">
        <f aca="false">IF($H7822="","",$H7822-WEEKDAY($H7822,2)+1)</f>
        <v/>
      </c>
      <c r="J7822" s="4" t="str">
        <f aca="false">IF($I7822="","",$I7822+6)</f>
        <v/>
      </c>
      <c r="K7822" s="6" t="str">
        <f aca="false">IF($H7822="","",DATE(YEAR($H7822),MONTH($H7822),1))</f>
        <v/>
      </c>
      <c r="L7822" s="0" t="str">
        <f aca="false">IF($A7822="","",INDEX(CARTAO_COMPRAS!$K:$K,INT((ROW()-2)/20)+2))</f>
        <v/>
      </c>
      <c r="M7822" s="0" t="str">
        <f aca="false">IF($A7822="","","Compra no cartão")</f>
        <v/>
      </c>
    </row>
    <row r="7823" customFormat="false" ht="13.5" hidden="false" customHeight="false" outlineLevel="0" collapsed="false">
      <c r="A7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3" s="0" t="str">
        <f aca="false">IF($A7823="","",INDEX(CARTAO_COMPRAS!$C:$C,INT((ROW()-2)/20)+2))</f>
        <v/>
      </c>
      <c r="C7823" s="0" t="str">
        <f aca="false">IF($A7823="","",INDEX(CARTAO_COMPRAS!$D:$D,INT((ROW()-2)/20)+2))</f>
        <v/>
      </c>
      <c r="D7823" s="0" t="str">
        <f aca="false">IF($A7823="","",INDEX(CARTAO_COMPRAS!$E:$E,INT((ROW()-2)/20)+2))</f>
        <v/>
      </c>
      <c r="E7823" s="0" t="str">
        <f aca="false">IF($A7823="","",INDEX(CARTAO_COMPRAS!$H:$H,INT((ROW()-2)/20)+2)+MOD(ROW()-2,20))</f>
        <v/>
      </c>
      <c r="F7823" s="0" t="str">
        <f aca="false">IF($A7823="","",INDEX(CARTAO_COMPRAS!$G:$G,INT((ROW()-2)/20)+2))</f>
        <v/>
      </c>
      <c r="G7823" s="5" t="str">
        <f aca="false">IF($A7823="","",INDEX(CARTAO_COMPRAS!$I:$I,INT((ROW()-2)/20)+2))</f>
        <v/>
      </c>
      <c r="H7823" s="4" t="str">
        <f aca="false">IF($A7823="","",EDATE(INDEX(CARTAO_COMPRAS!$J:$J,INT((ROW()-2)/20)+2),MOD(ROW()-2,20)))</f>
        <v/>
      </c>
      <c r="I7823" s="4" t="str">
        <f aca="false">IF($H7823="","",$H7823-WEEKDAY($H7823,2)+1)</f>
        <v/>
      </c>
      <c r="J7823" s="4" t="str">
        <f aca="false">IF($I7823="","",$I7823+6)</f>
        <v/>
      </c>
      <c r="K7823" s="6" t="str">
        <f aca="false">IF($H7823="","",DATE(YEAR($H7823),MONTH($H7823),1))</f>
        <v/>
      </c>
      <c r="L7823" s="0" t="str">
        <f aca="false">IF($A7823="","",INDEX(CARTAO_COMPRAS!$K:$K,INT((ROW()-2)/20)+2))</f>
        <v/>
      </c>
      <c r="M7823" s="0" t="str">
        <f aca="false">IF($A7823="","","Compra no cartão")</f>
        <v/>
      </c>
    </row>
    <row r="7824" customFormat="false" ht="13.5" hidden="false" customHeight="false" outlineLevel="0" collapsed="false">
      <c r="A7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4" s="0" t="str">
        <f aca="false">IF($A7824="","",INDEX(CARTAO_COMPRAS!$C:$C,INT((ROW()-2)/20)+2))</f>
        <v/>
      </c>
      <c r="C7824" s="0" t="str">
        <f aca="false">IF($A7824="","",INDEX(CARTAO_COMPRAS!$D:$D,INT((ROW()-2)/20)+2))</f>
        <v/>
      </c>
      <c r="D7824" s="0" t="str">
        <f aca="false">IF($A7824="","",INDEX(CARTAO_COMPRAS!$E:$E,INT((ROW()-2)/20)+2))</f>
        <v/>
      </c>
      <c r="E7824" s="0" t="str">
        <f aca="false">IF($A7824="","",INDEX(CARTAO_COMPRAS!$H:$H,INT((ROW()-2)/20)+2)+MOD(ROW()-2,20))</f>
        <v/>
      </c>
      <c r="F7824" s="0" t="str">
        <f aca="false">IF($A7824="","",INDEX(CARTAO_COMPRAS!$G:$G,INT((ROW()-2)/20)+2))</f>
        <v/>
      </c>
      <c r="G7824" s="5" t="str">
        <f aca="false">IF($A7824="","",INDEX(CARTAO_COMPRAS!$I:$I,INT((ROW()-2)/20)+2))</f>
        <v/>
      </c>
      <c r="H7824" s="4" t="str">
        <f aca="false">IF($A7824="","",EDATE(INDEX(CARTAO_COMPRAS!$J:$J,INT((ROW()-2)/20)+2),MOD(ROW()-2,20)))</f>
        <v/>
      </c>
      <c r="I7824" s="4" t="str">
        <f aca="false">IF($H7824="","",$H7824-WEEKDAY($H7824,2)+1)</f>
        <v/>
      </c>
      <c r="J7824" s="4" t="str">
        <f aca="false">IF($I7824="","",$I7824+6)</f>
        <v/>
      </c>
      <c r="K7824" s="6" t="str">
        <f aca="false">IF($H7824="","",DATE(YEAR($H7824),MONTH($H7824),1))</f>
        <v/>
      </c>
      <c r="L7824" s="0" t="str">
        <f aca="false">IF($A7824="","",INDEX(CARTAO_COMPRAS!$K:$K,INT((ROW()-2)/20)+2))</f>
        <v/>
      </c>
      <c r="M7824" s="0" t="str">
        <f aca="false">IF($A7824="","","Compra no cartão")</f>
        <v/>
      </c>
    </row>
    <row r="7825" customFormat="false" ht="13.5" hidden="false" customHeight="false" outlineLevel="0" collapsed="false">
      <c r="A7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5" s="0" t="str">
        <f aca="false">IF($A7825="","",INDEX(CARTAO_COMPRAS!$C:$C,INT((ROW()-2)/20)+2))</f>
        <v/>
      </c>
      <c r="C7825" s="0" t="str">
        <f aca="false">IF($A7825="","",INDEX(CARTAO_COMPRAS!$D:$D,INT((ROW()-2)/20)+2))</f>
        <v/>
      </c>
      <c r="D7825" s="0" t="str">
        <f aca="false">IF($A7825="","",INDEX(CARTAO_COMPRAS!$E:$E,INT((ROW()-2)/20)+2))</f>
        <v/>
      </c>
      <c r="E7825" s="0" t="str">
        <f aca="false">IF($A7825="","",INDEX(CARTAO_COMPRAS!$H:$H,INT((ROW()-2)/20)+2)+MOD(ROW()-2,20))</f>
        <v/>
      </c>
      <c r="F7825" s="0" t="str">
        <f aca="false">IF($A7825="","",INDEX(CARTAO_COMPRAS!$G:$G,INT((ROW()-2)/20)+2))</f>
        <v/>
      </c>
      <c r="G7825" s="5" t="str">
        <f aca="false">IF($A7825="","",INDEX(CARTAO_COMPRAS!$I:$I,INT((ROW()-2)/20)+2))</f>
        <v/>
      </c>
      <c r="H7825" s="4" t="str">
        <f aca="false">IF($A7825="","",EDATE(INDEX(CARTAO_COMPRAS!$J:$J,INT((ROW()-2)/20)+2),MOD(ROW()-2,20)))</f>
        <v/>
      </c>
      <c r="I7825" s="4" t="str">
        <f aca="false">IF($H7825="","",$H7825-WEEKDAY($H7825,2)+1)</f>
        <v/>
      </c>
      <c r="J7825" s="4" t="str">
        <f aca="false">IF($I7825="","",$I7825+6)</f>
        <v/>
      </c>
      <c r="K7825" s="6" t="str">
        <f aca="false">IF($H7825="","",DATE(YEAR($H7825),MONTH($H7825),1))</f>
        <v/>
      </c>
      <c r="L7825" s="0" t="str">
        <f aca="false">IF($A7825="","",INDEX(CARTAO_COMPRAS!$K:$K,INT((ROW()-2)/20)+2))</f>
        <v/>
      </c>
      <c r="M7825" s="0" t="str">
        <f aca="false">IF($A7825="","","Compra no cartão")</f>
        <v/>
      </c>
    </row>
    <row r="7826" customFormat="false" ht="13.5" hidden="false" customHeight="false" outlineLevel="0" collapsed="false">
      <c r="A7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6" s="0" t="str">
        <f aca="false">IF($A7826="","",INDEX(CARTAO_COMPRAS!$C:$C,INT((ROW()-2)/20)+2))</f>
        <v/>
      </c>
      <c r="C7826" s="0" t="str">
        <f aca="false">IF($A7826="","",INDEX(CARTAO_COMPRAS!$D:$D,INT((ROW()-2)/20)+2))</f>
        <v/>
      </c>
      <c r="D7826" s="0" t="str">
        <f aca="false">IF($A7826="","",INDEX(CARTAO_COMPRAS!$E:$E,INT((ROW()-2)/20)+2))</f>
        <v/>
      </c>
      <c r="E7826" s="0" t="str">
        <f aca="false">IF($A7826="","",INDEX(CARTAO_COMPRAS!$H:$H,INT((ROW()-2)/20)+2)+MOD(ROW()-2,20))</f>
        <v/>
      </c>
      <c r="F7826" s="0" t="str">
        <f aca="false">IF($A7826="","",INDEX(CARTAO_COMPRAS!$G:$G,INT((ROW()-2)/20)+2))</f>
        <v/>
      </c>
      <c r="G7826" s="5" t="str">
        <f aca="false">IF($A7826="","",INDEX(CARTAO_COMPRAS!$I:$I,INT((ROW()-2)/20)+2))</f>
        <v/>
      </c>
      <c r="H7826" s="4" t="str">
        <f aca="false">IF($A7826="","",EDATE(INDEX(CARTAO_COMPRAS!$J:$J,INT((ROW()-2)/20)+2),MOD(ROW()-2,20)))</f>
        <v/>
      </c>
      <c r="I7826" s="4" t="str">
        <f aca="false">IF($H7826="","",$H7826-WEEKDAY($H7826,2)+1)</f>
        <v/>
      </c>
      <c r="J7826" s="4" t="str">
        <f aca="false">IF($I7826="","",$I7826+6)</f>
        <v/>
      </c>
      <c r="K7826" s="6" t="str">
        <f aca="false">IF($H7826="","",DATE(YEAR($H7826),MONTH($H7826),1))</f>
        <v/>
      </c>
      <c r="L7826" s="0" t="str">
        <f aca="false">IF($A7826="","",INDEX(CARTAO_COMPRAS!$K:$K,INT((ROW()-2)/20)+2))</f>
        <v/>
      </c>
      <c r="M7826" s="0" t="str">
        <f aca="false">IF($A7826="","","Compra no cartão")</f>
        <v/>
      </c>
    </row>
    <row r="7827" customFormat="false" ht="13.5" hidden="false" customHeight="false" outlineLevel="0" collapsed="false">
      <c r="A7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7" s="0" t="str">
        <f aca="false">IF($A7827="","",INDEX(CARTAO_COMPRAS!$C:$C,INT((ROW()-2)/20)+2))</f>
        <v/>
      </c>
      <c r="C7827" s="0" t="str">
        <f aca="false">IF($A7827="","",INDEX(CARTAO_COMPRAS!$D:$D,INT((ROW()-2)/20)+2))</f>
        <v/>
      </c>
      <c r="D7827" s="0" t="str">
        <f aca="false">IF($A7827="","",INDEX(CARTAO_COMPRAS!$E:$E,INT((ROW()-2)/20)+2))</f>
        <v/>
      </c>
      <c r="E7827" s="0" t="str">
        <f aca="false">IF($A7827="","",INDEX(CARTAO_COMPRAS!$H:$H,INT((ROW()-2)/20)+2)+MOD(ROW()-2,20))</f>
        <v/>
      </c>
      <c r="F7827" s="0" t="str">
        <f aca="false">IF($A7827="","",INDEX(CARTAO_COMPRAS!$G:$G,INT((ROW()-2)/20)+2))</f>
        <v/>
      </c>
      <c r="G7827" s="5" t="str">
        <f aca="false">IF($A7827="","",INDEX(CARTAO_COMPRAS!$I:$I,INT((ROW()-2)/20)+2))</f>
        <v/>
      </c>
      <c r="H7827" s="4" t="str">
        <f aca="false">IF($A7827="","",EDATE(INDEX(CARTAO_COMPRAS!$J:$J,INT((ROW()-2)/20)+2),MOD(ROW()-2,20)))</f>
        <v/>
      </c>
      <c r="I7827" s="4" t="str">
        <f aca="false">IF($H7827="","",$H7827-WEEKDAY($H7827,2)+1)</f>
        <v/>
      </c>
      <c r="J7827" s="4" t="str">
        <f aca="false">IF($I7827="","",$I7827+6)</f>
        <v/>
      </c>
      <c r="K7827" s="6" t="str">
        <f aca="false">IF($H7827="","",DATE(YEAR($H7827),MONTH($H7827),1))</f>
        <v/>
      </c>
      <c r="L7827" s="0" t="str">
        <f aca="false">IF($A7827="","",INDEX(CARTAO_COMPRAS!$K:$K,INT((ROW()-2)/20)+2))</f>
        <v/>
      </c>
      <c r="M7827" s="0" t="str">
        <f aca="false">IF($A7827="","","Compra no cartão")</f>
        <v/>
      </c>
    </row>
    <row r="7828" customFormat="false" ht="13.5" hidden="false" customHeight="false" outlineLevel="0" collapsed="false">
      <c r="A7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8" s="0" t="str">
        <f aca="false">IF($A7828="","",INDEX(CARTAO_COMPRAS!$C:$C,INT((ROW()-2)/20)+2))</f>
        <v/>
      </c>
      <c r="C7828" s="0" t="str">
        <f aca="false">IF($A7828="","",INDEX(CARTAO_COMPRAS!$D:$D,INT((ROW()-2)/20)+2))</f>
        <v/>
      </c>
      <c r="D7828" s="0" t="str">
        <f aca="false">IF($A7828="","",INDEX(CARTAO_COMPRAS!$E:$E,INT((ROW()-2)/20)+2))</f>
        <v/>
      </c>
      <c r="E7828" s="0" t="str">
        <f aca="false">IF($A7828="","",INDEX(CARTAO_COMPRAS!$H:$H,INT((ROW()-2)/20)+2)+MOD(ROW()-2,20))</f>
        <v/>
      </c>
      <c r="F7828" s="0" t="str">
        <f aca="false">IF($A7828="","",INDEX(CARTAO_COMPRAS!$G:$G,INT((ROW()-2)/20)+2))</f>
        <v/>
      </c>
      <c r="G7828" s="5" t="str">
        <f aca="false">IF($A7828="","",INDEX(CARTAO_COMPRAS!$I:$I,INT((ROW()-2)/20)+2))</f>
        <v/>
      </c>
      <c r="H7828" s="4" t="str">
        <f aca="false">IF($A7828="","",EDATE(INDEX(CARTAO_COMPRAS!$J:$J,INT((ROW()-2)/20)+2),MOD(ROW()-2,20)))</f>
        <v/>
      </c>
      <c r="I7828" s="4" t="str">
        <f aca="false">IF($H7828="","",$H7828-WEEKDAY($H7828,2)+1)</f>
        <v/>
      </c>
      <c r="J7828" s="4" t="str">
        <f aca="false">IF($I7828="","",$I7828+6)</f>
        <v/>
      </c>
      <c r="K7828" s="6" t="str">
        <f aca="false">IF($H7828="","",DATE(YEAR($H7828),MONTH($H7828),1))</f>
        <v/>
      </c>
      <c r="L7828" s="0" t="str">
        <f aca="false">IF($A7828="","",INDEX(CARTAO_COMPRAS!$K:$K,INT((ROW()-2)/20)+2))</f>
        <v/>
      </c>
      <c r="M7828" s="0" t="str">
        <f aca="false">IF($A7828="","","Compra no cartão")</f>
        <v/>
      </c>
    </row>
    <row r="7829" customFormat="false" ht="13.5" hidden="false" customHeight="false" outlineLevel="0" collapsed="false">
      <c r="A7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29" s="0" t="str">
        <f aca="false">IF($A7829="","",INDEX(CARTAO_COMPRAS!$C:$C,INT((ROW()-2)/20)+2))</f>
        <v/>
      </c>
      <c r="C7829" s="0" t="str">
        <f aca="false">IF($A7829="","",INDEX(CARTAO_COMPRAS!$D:$D,INT((ROW()-2)/20)+2))</f>
        <v/>
      </c>
      <c r="D7829" s="0" t="str">
        <f aca="false">IF($A7829="","",INDEX(CARTAO_COMPRAS!$E:$E,INT((ROW()-2)/20)+2))</f>
        <v/>
      </c>
      <c r="E7829" s="0" t="str">
        <f aca="false">IF($A7829="","",INDEX(CARTAO_COMPRAS!$H:$H,INT((ROW()-2)/20)+2)+MOD(ROW()-2,20))</f>
        <v/>
      </c>
      <c r="F7829" s="0" t="str">
        <f aca="false">IF($A7829="","",INDEX(CARTAO_COMPRAS!$G:$G,INT((ROW()-2)/20)+2))</f>
        <v/>
      </c>
      <c r="G7829" s="5" t="str">
        <f aca="false">IF($A7829="","",INDEX(CARTAO_COMPRAS!$I:$I,INT((ROW()-2)/20)+2))</f>
        <v/>
      </c>
      <c r="H7829" s="4" t="str">
        <f aca="false">IF($A7829="","",EDATE(INDEX(CARTAO_COMPRAS!$J:$J,INT((ROW()-2)/20)+2),MOD(ROW()-2,20)))</f>
        <v/>
      </c>
      <c r="I7829" s="4" t="str">
        <f aca="false">IF($H7829="","",$H7829-WEEKDAY($H7829,2)+1)</f>
        <v/>
      </c>
      <c r="J7829" s="4" t="str">
        <f aca="false">IF($I7829="","",$I7829+6)</f>
        <v/>
      </c>
      <c r="K7829" s="6" t="str">
        <f aca="false">IF($H7829="","",DATE(YEAR($H7829),MONTH($H7829),1))</f>
        <v/>
      </c>
      <c r="L7829" s="0" t="str">
        <f aca="false">IF($A7829="","",INDEX(CARTAO_COMPRAS!$K:$K,INT((ROW()-2)/20)+2))</f>
        <v/>
      </c>
      <c r="M7829" s="0" t="str">
        <f aca="false">IF($A7829="","","Compra no cartão")</f>
        <v/>
      </c>
    </row>
    <row r="7830" customFormat="false" ht="13.5" hidden="false" customHeight="false" outlineLevel="0" collapsed="false">
      <c r="A7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0" s="0" t="str">
        <f aca="false">IF($A7830="","",INDEX(CARTAO_COMPRAS!$C:$C,INT((ROW()-2)/20)+2))</f>
        <v/>
      </c>
      <c r="C7830" s="0" t="str">
        <f aca="false">IF($A7830="","",INDEX(CARTAO_COMPRAS!$D:$D,INT((ROW()-2)/20)+2))</f>
        <v/>
      </c>
      <c r="D7830" s="0" t="str">
        <f aca="false">IF($A7830="","",INDEX(CARTAO_COMPRAS!$E:$E,INT((ROW()-2)/20)+2))</f>
        <v/>
      </c>
      <c r="E7830" s="0" t="str">
        <f aca="false">IF($A7830="","",INDEX(CARTAO_COMPRAS!$H:$H,INT((ROW()-2)/20)+2)+MOD(ROW()-2,20))</f>
        <v/>
      </c>
      <c r="F7830" s="0" t="str">
        <f aca="false">IF($A7830="","",INDEX(CARTAO_COMPRAS!$G:$G,INT((ROW()-2)/20)+2))</f>
        <v/>
      </c>
      <c r="G7830" s="5" t="str">
        <f aca="false">IF($A7830="","",INDEX(CARTAO_COMPRAS!$I:$I,INT((ROW()-2)/20)+2))</f>
        <v/>
      </c>
      <c r="H7830" s="4" t="str">
        <f aca="false">IF($A7830="","",EDATE(INDEX(CARTAO_COMPRAS!$J:$J,INT((ROW()-2)/20)+2),MOD(ROW()-2,20)))</f>
        <v/>
      </c>
      <c r="I7830" s="4" t="str">
        <f aca="false">IF($H7830="","",$H7830-WEEKDAY($H7830,2)+1)</f>
        <v/>
      </c>
      <c r="J7830" s="4" t="str">
        <f aca="false">IF($I7830="","",$I7830+6)</f>
        <v/>
      </c>
      <c r="K7830" s="6" t="str">
        <f aca="false">IF($H7830="","",DATE(YEAR($H7830),MONTH($H7830),1))</f>
        <v/>
      </c>
      <c r="L7830" s="0" t="str">
        <f aca="false">IF($A7830="","",INDEX(CARTAO_COMPRAS!$K:$K,INT((ROW()-2)/20)+2))</f>
        <v/>
      </c>
      <c r="M7830" s="0" t="str">
        <f aca="false">IF($A7830="","","Compra no cartão")</f>
        <v/>
      </c>
    </row>
    <row r="7831" customFormat="false" ht="13.5" hidden="false" customHeight="false" outlineLevel="0" collapsed="false">
      <c r="A7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1" s="0" t="str">
        <f aca="false">IF($A7831="","",INDEX(CARTAO_COMPRAS!$C:$C,INT((ROW()-2)/20)+2))</f>
        <v/>
      </c>
      <c r="C7831" s="0" t="str">
        <f aca="false">IF($A7831="","",INDEX(CARTAO_COMPRAS!$D:$D,INT((ROW()-2)/20)+2))</f>
        <v/>
      </c>
      <c r="D7831" s="0" t="str">
        <f aca="false">IF($A7831="","",INDEX(CARTAO_COMPRAS!$E:$E,INT((ROW()-2)/20)+2))</f>
        <v/>
      </c>
      <c r="E7831" s="0" t="str">
        <f aca="false">IF($A7831="","",INDEX(CARTAO_COMPRAS!$H:$H,INT((ROW()-2)/20)+2)+MOD(ROW()-2,20))</f>
        <v/>
      </c>
      <c r="F7831" s="0" t="str">
        <f aca="false">IF($A7831="","",INDEX(CARTAO_COMPRAS!$G:$G,INT((ROW()-2)/20)+2))</f>
        <v/>
      </c>
      <c r="G7831" s="5" t="str">
        <f aca="false">IF($A7831="","",INDEX(CARTAO_COMPRAS!$I:$I,INT((ROW()-2)/20)+2))</f>
        <v/>
      </c>
      <c r="H7831" s="4" t="str">
        <f aca="false">IF($A7831="","",EDATE(INDEX(CARTAO_COMPRAS!$J:$J,INT((ROW()-2)/20)+2),MOD(ROW()-2,20)))</f>
        <v/>
      </c>
      <c r="I7831" s="4" t="str">
        <f aca="false">IF($H7831="","",$H7831-WEEKDAY($H7831,2)+1)</f>
        <v/>
      </c>
      <c r="J7831" s="4" t="str">
        <f aca="false">IF($I7831="","",$I7831+6)</f>
        <v/>
      </c>
      <c r="K7831" s="6" t="str">
        <f aca="false">IF($H7831="","",DATE(YEAR($H7831),MONTH($H7831),1))</f>
        <v/>
      </c>
      <c r="L7831" s="0" t="str">
        <f aca="false">IF($A7831="","",INDEX(CARTAO_COMPRAS!$K:$K,INT((ROW()-2)/20)+2))</f>
        <v/>
      </c>
      <c r="M7831" s="0" t="str">
        <f aca="false">IF($A7831="","","Compra no cartão")</f>
        <v/>
      </c>
    </row>
    <row r="7832" customFormat="false" ht="13.5" hidden="false" customHeight="false" outlineLevel="0" collapsed="false">
      <c r="A7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2" s="0" t="str">
        <f aca="false">IF($A7832="","",INDEX(CARTAO_COMPRAS!$C:$C,INT((ROW()-2)/20)+2))</f>
        <v/>
      </c>
      <c r="C7832" s="0" t="str">
        <f aca="false">IF($A7832="","",INDEX(CARTAO_COMPRAS!$D:$D,INT((ROW()-2)/20)+2))</f>
        <v/>
      </c>
      <c r="D7832" s="0" t="str">
        <f aca="false">IF($A7832="","",INDEX(CARTAO_COMPRAS!$E:$E,INT((ROW()-2)/20)+2))</f>
        <v/>
      </c>
      <c r="E7832" s="0" t="str">
        <f aca="false">IF($A7832="","",INDEX(CARTAO_COMPRAS!$H:$H,INT((ROW()-2)/20)+2)+MOD(ROW()-2,20))</f>
        <v/>
      </c>
      <c r="F7832" s="0" t="str">
        <f aca="false">IF($A7832="","",INDEX(CARTAO_COMPRAS!$G:$G,INT((ROW()-2)/20)+2))</f>
        <v/>
      </c>
      <c r="G7832" s="5" t="str">
        <f aca="false">IF($A7832="","",INDEX(CARTAO_COMPRAS!$I:$I,INT((ROW()-2)/20)+2))</f>
        <v/>
      </c>
      <c r="H7832" s="4" t="str">
        <f aca="false">IF($A7832="","",EDATE(INDEX(CARTAO_COMPRAS!$J:$J,INT((ROW()-2)/20)+2),MOD(ROW()-2,20)))</f>
        <v/>
      </c>
      <c r="I7832" s="4" t="str">
        <f aca="false">IF($H7832="","",$H7832-WEEKDAY($H7832,2)+1)</f>
        <v/>
      </c>
      <c r="J7832" s="4" t="str">
        <f aca="false">IF($I7832="","",$I7832+6)</f>
        <v/>
      </c>
      <c r="K7832" s="6" t="str">
        <f aca="false">IF($H7832="","",DATE(YEAR($H7832),MONTH($H7832),1))</f>
        <v/>
      </c>
      <c r="L7832" s="0" t="str">
        <f aca="false">IF($A7832="","",INDEX(CARTAO_COMPRAS!$K:$K,INT((ROW()-2)/20)+2))</f>
        <v/>
      </c>
      <c r="M7832" s="0" t="str">
        <f aca="false">IF($A7832="","","Compra no cartão")</f>
        <v/>
      </c>
    </row>
    <row r="7833" customFormat="false" ht="13.5" hidden="false" customHeight="false" outlineLevel="0" collapsed="false">
      <c r="A7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3" s="0" t="str">
        <f aca="false">IF($A7833="","",INDEX(CARTAO_COMPRAS!$C:$C,INT((ROW()-2)/20)+2))</f>
        <v/>
      </c>
      <c r="C7833" s="0" t="str">
        <f aca="false">IF($A7833="","",INDEX(CARTAO_COMPRAS!$D:$D,INT((ROW()-2)/20)+2))</f>
        <v/>
      </c>
      <c r="D7833" s="0" t="str">
        <f aca="false">IF($A7833="","",INDEX(CARTAO_COMPRAS!$E:$E,INT((ROW()-2)/20)+2))</f>
        <v/>
      </c>
      <c r="E7833" s="0" t="str">
        <f aca="false">IF($A7833="","",INDEX(CARTAO_COMPRAS!$H:$H,INT((ROW()-2)/20)+2)+MOD(ROW()-2,20))</f>
        <v/>
      </c>
      <c r="F7833" s="0" t="str">
        <f aca="false">IF($A7833="","",INDEX(CARTAO_COMPRAS!$G:$G,INT((ROW()-2)/20)+2))</f>
        <v/>
      </c>
      <c r="G7833" s="5" t="str">
        <f aca="false">IF($A7833="","",INDEX(CARTAO_COMPRAS!$I:$I,INT((ROW()-2)/20)+2))</f>
        <v/>
      </c>
      <c r="H7833" s="4" t="str">
        <f aca="false">IF($A7833="","",EDATE(INDEX(CARTAO_COMPRAS!$J:$J,INT((ROW()-2)/20)+2),MOD(ROW()-2,20)))</f>
        <v/>
      </c>
      <c r="I7833" s="4" t="str">
        <f aca="false">IF($H7833="","",$H7833-WEEKDAY($H7833,2)+1)</f>
        <v/>
      </c>
      <c r="J7833" s="4" t="str">
        <f aca="false">IF($I7833="","",$I7833+6)</f>
        <v/>
      </c>
      <c r="K7833" s="6" t="str">
        <f aca="false">IF($H7833="","",DATE(YEAR($H7833),MONTH($H7833),1))</f>
        <v/>
      </c>
      <c r="L7833" s="0" t="str">
        <f aca="false">IF($A7833="","",INDEX(CARTAO_COMPRAS!$K:$K,INT((ROW()-2)/20)+2))</f>
        <v/>
      </c>
      <c r="M7833" s="0" t="str">
        <f aca="false">IF($A7833="","","Compra no cartão")</f>
        <v/>
      </c>
    </row>
    <row r="7834" customFormat="false" ht="13.5" hidden="false" customHeight="false" outlineLevel="0" collapsed="false">
      <c r="A7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4" s="0" t="str">
        <f aca="false">IF($A7834="","",INDEX(CARTAO_COMPRAS!$C:$C,INT((ROW()-2)/20)+2))</f>
        <v/>
      </c>
      <c r="C7834" s="0" t="str">
        <f aca="false">IF($A7834="","",INDEX(CARTAO_COMPRAS!$D:$D,INT((ROW()-2)/20)+2))</f>
        <v/>
      </c>
      <c r="D7834" s="0" t="str">
        <f aca="false">IF($A7834="","",INDEX(CARTAO_COMPRAS!$E:$E,INT((ROW()-2)/20)+2))</f>
        <v/>
      </c>
      <c r="E7834" s="0" t="str">
        <f aca="false">IF($A7834="","",INDEX(CARTAO_COMPRAS!$H:$H,INT((ROW()-2)/20)+2)+MOD(ROW()-2,20))</f>
        <v/>
      </c>
      <c r="F7834" s="0" t="str">
        <f aca="false">IF($A7834="","",INDEX(CARTAO_COMPRAS!$G:$G,INT((ROW()-2)/20)+2))</f>
        <v/>
      </c>
      <c r="G7834" s="5" t="str">
        <f aca="false">IF($A7834="","",INDEX(CARTAO_COMPRAS!$I:$I,INT((ROW()-2)/20)+2))</f>
        <v/>
      </c>
      <c r="H7834" s="4" t="str">
        <f aca="false">IF($A7834="","",EDATE(INDEX(CARTAO_COMPRAS!$J:$J,INT((ROW()-2)/20)+2),MOD(ROW()-2,20)))</f>
        <v/>
      </c>
      <c r="I7834" s="4" t="str">
        <f aca="false">IF($H7834="","",$H7834-WEEKDAY($H7834,2)+1)</f>
        <v/>
      </c>
      <c r="J7834" s="4" t="str">
        <f aca="false">IF($I7834="","",$I7834+6)</f>
        <v/>
      </c>
      <c r="K7834" s="6" t="str">
        <f aca="false">IF($H7834="","",DATE(YEAR($H7834),MONTH($H7834),1))</f>
        <v/>
      </c>
      <c r="L7834" s="0" t="str">
        <f aca="false">IF($A7834="","",INDEX(CARTAO_COMPRAS!$K:$K,INT((ROW()-2)/20)+2))</f>
        <v/>
      </c>
      <c r="M7834" s="0" t="str">
        <f aca="false">IF($A7834="","","Compra no cartão")</f>
        <v/>
      </c>
    </row>
    <row r="7835" customFormat="false" ht="13.5" hidden="false" customHeight="false" outlineLevel="0" collapsed="false">
      <c r="A7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5" s="0" t="str">
        <f aca="false">IF($A7835="","",INDEX(CARTAO_COMPRAS!$C:$C,INT((ROW()-2)/20)+2))</f>
        <v/>
      </c>
      <c r="C7835" s="0" t="str">
        <f aca="false">IF($A7835="","",INDEX(CARTAO_COMPRAS!$D:$D,INT((ROW()-2)/20)+2))</f>
        <v/>
      </c>
      <c r="D7835" s="0" t="str">
        <f aca="false">IF($A7835="","",INDEX(CARTAO_COMPRAS!$E:$E,INT((ROW()-2)/20)+2))</f>
        <v/>
      </c>
      <c r="E7835" s="0" t="str">
        <f aca="false">IF($A7835="","",INDEX(CARTAO_COMPRAS!$H:$H,INT((ROW()-2)/20)+2)+MOD(ROW()-2,20))</f>
        <v/>
      </c>
      <c r="F7835" s="0" t="str">
        <f aca="false">IF($A7835="","",INDEX(CARTAO_COMPRAS!$G:$G,INT((ROW()-2)/20)+2))</f>
        <v/>
      </c>
      <c r="G7835" s="5" t="str">
        <f aca="false">IF($A7835="","",INDEX(CARTAO_COMPRAS!$I:$I,INT((ROW()-2)/20)+2))</f>
        <v/>
      </c>
      <c r="H7835" s="4" t="str">
        <f aca="false">IF($A7835="","",EDATE(INDEX(CARTAO_COMPRAS!$J:$J,INT((ROW()-2)/20)+2),MOD(ROW()-2,20)))</f>
        <v/>
      </c>
      <c r="I7835" s="4" t="str">
        <f aca="false">IF($H7835="","",$H7835-WEEKDAY($H7835,2)+1)</f>
        <v/>
      </c>
      <c r="J7835" s="4" t="str">
        <f aca="false">IF($I7835="","",$I7835+6)</f>
        <v/>
      </c>
      <c r="K7835" s="6" t="str">
        <f aca="false">IF($H7835="","",DATE(YEAR($H7835),MONTH($H7835),1))</f>
        <v/>
      </c>
      <c r="L7835" s="0" t="str">
        <f aca="false">IF($A7835="","",INDEX(CARTAO_COMPRAS!$K:$K,INT((ROW()-2)/20)+2))</f>
        <v/>
      </c>
      <c r="M7835" s="0" t="str">
        <f aca="false">IF($A7835="","","Compra no cartão")</f>
        <v/>
      </c>
    </row>
    <row r="7836" customFormat="false" ht="13.5" hidden="false" customHeight="false" outlineLevel="0" collapsed="false">
      <c r="A7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6" s="0" t="str">
        <f aca="false">IF($A7836="","",INDEX(CARTAO_COMPRAS!$C:$C,INT((ROW()-2)/20)+2))</f>
        <v/>
      </c>
      <c r="C7836" s="0" t="str">
        <f aca="false">IF($A7836="","",INDEX(CARTAO_COMPRAS!$D:$D,INT((ROW()-2)/20)+2))</f>
        <v/>
      </c>
      <c r="D7836" s="0" t="str">
        <f aca="false">IF($A7836="","",INDEX(CARTAO_COMPRAS!$E:$E,INT((ROW()-2)/20)+2))</f>
        <v/>
      </c>
      <c r="E7836" s="0" t="str">
        <f aca="false">IF($A7836="","",INDEX(CARTAO_COMPRAS!$H:$H,INT((ROW()-2)/20)+2)+MOD(ROW()-2,20))</f>
        <v/>
      </c>
      <c r="F7836" s="0" t="str">
        <f aca="false">IF($A7836="","",INDEX(CARTAO_COMPRAS!$G:$G,INT((ROW()-2)/20)+2))</f>
        <v/>
      </c>
      <c r="G7836" s="5" t="str">
        <f aca="false">IF($A7836="","",INDEX(CARTAO_COMPRAS!$I:$I,INT((ROW()-2)/20)+2))</f>
        <v/>
      </c>
      <c r="H7836" s="4" t="str">
        <f aca="false">IF($A7836="","",EDATE(INDEX(CARTAO_COMPRAS!$J:$J,INT((ROW()-2)/20)+2),MOD(ROW()-2,20)))</f>
        <v/>
      </c>
      <c r="I7836" s="4" t="str">
        <f aca="false">IF($H7836="","",$H7836-WEEKDAY($H7836,2)+1)</f>
        <v/>
      </c>
      <c r="J7836" s="4" t="str">
        <f aca="false">IF($I7836="","",$I7836+6)</f>
        <v/>
      </c>
      <c r="K7836" s="6" t="str">
        <f aca="false">IF($H7836="","",DATE(YEAR($H7836),MONTH($H7836),1))</f>
        <v/>
      </c>
      <c r="L7836" s="0" t="str">
        <f aca="false">IF($A7836="","",INDEX(CARTAO_COMPRAS!$K:$K,INT((ROW()-2)/20)+2))</f>
        <v/>
      </c>
      <c r="M7836" s="0" t="str">
        <f aca="false">IF($A7836="","","Compra no cartão")</f>
        <v/>
      </c>
    </row>
    <row r="7837" customFormat="false" ht="13.5" hidden="false" customHeight="false" outlineLevel="0" collapsed="false">
      <c r="A7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7" s="0" t="str">
        <f aca="false">IF($A7837="","",INDEX(CARTAO_COMPRAS!$C:$C,INT((ROW()-2)/20)+2))</f>
        <v/>
      </c>
      <c r="C7837" s="0" t="str">
        <f aca="false">IF($A7837="","",INDEX(CARTAO_COMPRAS!$D:$D,INT((ROW()-2)/20)+2))</f>
        <v/>
      </c>
      <c r="D7837" s="0" t="str">
        <f aca="false">IF($A7837="","",INDEX(CARTAO_COMPRAS!$E:$E,INT((ROW()-2)/20)+2))</f>
        <v/>
      </c>
      <c r="E7837" s="0" t="str">
        <f aca="false">IF($A7837="","",INDEX(CARTAO_COMPRAS!$H:$H,INT((ROW()-2)/20)+2)+MOD(ROW()-2,20))</f>
        <v/>
      </c>
      <c r="F7837" s="0" t="str">
        <f aca="false">IF($A7837="","",INDEX(CARTAO_COMPRAS!$G:$G,INT((ROW()-2)/20)+2))</f>
        <v/>
      </c>
      <c r="G7837" s="5" t="str">
        <f aca="false">IF($A7837="","",INDEX(CARTAO_COMPRAS!$I:$I,INT((ROW()-2)/20)+2))</f>
        <v/>
      </c>
      <c r="H7837" s="4" t="str">
        <f aca="false">IF($A7837="","",EDATE(INDEX(CARTAO_COMPRAS!$J:$J,INT((ROW()-2)/20)+2),MOD(ROW()-2,20)))</f>
        <v/>
      </c>
      <c r="I7837" s="4" t="str">
        <f aca="false">IF($H7837="","",$H7837-WEEKDAY($H7837,2)+1)</f>
        <v/>
      </c>
      <c r="J7837" s="4" t="str">
        <f aca="false">IF($I7837="","",$I7837+6)</f>
        <v/>
      </c>
      <c r="K7837" s="6" t="str">
        <f aca="false">IF($H7837="","",DATE(YEAR($H7837),MONTH($H7837),1))</f>
        <v/>
      </c>
      <c r="L7837" s="0" t="str">
        <f aca="false">IF($A7837="","",INDEX(CARTAO_COMPRAS!$K:$K,INT((ROW()-2)/20)+2))</f>
        <v/>
      </c>
      <c r="M7837" s="0" t="str">
        <f aca="false">IF($A7837="","","Compra no cartão")</f>
        <v/>
      </c>
    </row>
    <row r="7838" customFormat="false" ht="13.5" hidden="false" customHeight="false" outlineLevel="0" collapsed="false">
      <c r="A7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8" s="0" t="str">
        <f aca="false">IF($A7838="","",INDEX(CARTAO_COMPRAS!$C:$C,INT((ROW()-2)/20)+2))</f>
        <v/>
      </c>
      <c r="C7838" s="0" t="str">
        <f aca="false">IF($A7838="","",INDEX(CARTAO_COMPRAS!$D:$D,INT((ROW()-2)/20)+2))</f>
        <v/>
      </c>
      <c r="D7838" s="0" t="str">
        <f aca="false">IF($A7838="","",INDEX(CARTAO_COMPRAS!$E:$E,INT((ROW()-2)/20)+2))</f>
        <v/>
      </c>
      <c r="E7838" s="0" t="str">
        <f aca="false">IF($A7838="","",INDEX(CARTAO_COMPRAS!$H:$H,INT((ROW()-2)/20)+2)+MOD(ROW()-2,20))</f>
        <v/>
      </c>
      <c r="F7838" s="0" t="str">
        <f aca="false">IF($A7838="","",INDEX(CARTAO_COMPRAS!$G:$G,INT((ROW()-2)/20)+2))</f>
        <v/>
      </c>
      <c r="G7838" s="5" t="str">
        <f aca="false">IF($A7838="","",INDEX(CARTAO_COMPRAS!$I:$I,INT((ROW()-2)/20)+2))</f>
        <v/>
      </c>
      <c r="H7838" s="4" t="str">
        <f aca="false">IF($A7838="","",EDATE(INDEX(CARTAO_COMPRAS!$J:$J,INT((ROW()-2)/20)+2),MOD(ROW()-2,20)))</f>
        <v/>
      </c>
      <c r="I7838" s="4" t="str">
        <f aca="false">IF($H7838="","",$H7838-WEEKDAY($H7838,2)+1)</f>
        <v/>
      </c>
      <c r="J7838" s="4" t="str">
        <f aca="false">IF($I7838="","",$I7838+6)</f>
        <v/>
      </c>
      <c r="K7838" s="6" t="str">
        <f aca="false">IF($H7838="","",DATE(YEAR($H7838),MONTH($H7838),1))</f>
        <v/>
      </c>
      <c r="L7838" s="0" t="str">
        <f aca="false">IF($A7838="","",INDEX(CARTAO_COMPRAS!$K:$K,INT((ROW()-2)/20)+2))</f>
        <v/>
      </c>
      <c r="M7838" s="0" t="str">
        <f aca="false">IF($A7838="","","Compra no cartão")</f>
        <v/>
      </c>
    </row>
    <row r="7839" customFormat="false" ht="13.5" hidden="false" customHeight="false" outlineLevel="0" collapsed="false">
      <c r="A7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39" s="0" t="str">
        <f aca="false">IF($A7839="","",INDEX(CARTAO_COMPRAS!$C:$C,INT((ROW()-2)/20)+2))</f>
        <v/>
      </c>
      <c r="C7839" s="0" t="str">
        <f aca="false">IF($A7839="","",INDEX(CARTAO_COMPRAS!$D:$D,INT((ROW()-2)/20)+2))</f>
        <v/>
      </c>
      <c r="D7839" s="0" t="str">
        <f aca="false">IF($A7839="","",INDEX(CARTAO_COMPRAS!$E:$E,INT((ROW()-2)/20)+2))</f>
        <v/>
      </c>
      <c r="E7839" s="0" t="str">
        <f aca="false">IF($A7839="","",INDEX(CARTAO_COMPRAS!$H:$H,INT((ROW()-2)/20)+2)+MOD(ROW()-2,20))</f>
        <v/>
      </c>
      <c r="F7839" s="0" t="str">
        <f aca="false">IF($A7839="","",INDEX(CARTAO_COMPRAS!$G:$G,INT((ROW()-2)/20)+2))</f>
        <v/>
      </c>
      <c r="G7839" s="5" t="str">
        <f aca="false">IF($A7839="","",INDEX(CARTAO_COMPRAS!$I:$I,INT((ROW()-2)/20)+2))</f>
        <v/>
      </c>
      <c r="H7839" s="4" t="str">
        <f aca="false">IF($A7839="","",EDATE(INDEX(CARTAO_COMPRAS!$J:$J,INT((ROW()-2)/20)+2),MOD(ROW()-2,20)))</f>
        <v/>
      </c>
      <c r="I7839" s="4" t="str">
        <f aca="false">IF($H7839="","",$H7839-WEEKDAY($H7839,2)+1)</f>
        <v/>
      </c>
      <c r="J7839" s="4" t="str">
        <f aca="false">IF($I7839="","",$I7839+6)</f>
        <v/>
      </c>
      <c r="K7839" s="6" t="str">
        <f aca="false">IF($H7839="","",DATE(YEAR($H7839),MONTH($H7839),1))</f>
        <v/>
      </c>
      <c r="L7839" s="0" t="str">
        <f aca="false">IF($A7839="","",INDEX(CARTAO_COMPRAS!$K:$K,INT((ROW()-2)/20)+2))</f>
        <v/>
      </c>
      <c r="M7839" s="0" t="str">
        <f aca="false">IF($A7839="","","Compra no cartão")</f>
        <v/>
      </c>
    </row>
    <row r="7840" customFormat="false" ht="13.5" hidden="false" customHeight="false" outlineLevel="0" collapsed="false">
      <c r="A7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0" s="0" t="str">
        <f aca="false">IF($A7840="","",INDEX(CARTAO_COMPRAS!$C:$C,INT((ROW()-2)/20)+2))</f>
        <v/>
      </c>
      <c r="C7840" s="0" t="str">
        <f aca="false">IF($A7840="","",INDEX(CARTAO_COMPRAS!$D:$D,INT((ROW()-2)/20)+2))</f>
        <v/>
      </c>
      <c r="D7840" s="0" t="str">
        <f aca="false">IF($A7840="","",INDEX(CARTAO_COMPRAS!$E:$E,INT((ROW()-2)/20)+2))</f>
        <v/>
      </c>
      <c r="E7840" s="0" t="str">
        <f aca="false">IF($A7840="","",INDEX(CARTAO_COMPRAS!$H:$H,INT((ROW()-2)/20)+2)+MOD(ROW()-2,20))</f>
        <v/>
      </c>
      <c r="F7840" s="0" t="str">
        <f aca="false">IF($A7840="","",INDEX(CARTAO_COMPRAS!$G:$G,INT((ROW()-2)/20)+2))</f>
        <v/>
      </c>
      <c r="G7840" s="5" t="str">
        <f aca="false">IF($A7840="","",INDEX(CARTAO_COMPRAS!$I:$I,INT((ROW()-2)/20)+2))</f>
        <v/>
      </c>
      <c r="H7840" s="4" t="str">
        <f aca="false">IF($A7840="","",EDATE(INDEX(CARTAO_COMPRAS!$J:$J,INT((ROW()-2)/20)+2),MOD(ROW()-2,20)))</f>
        <v/>
      </c>
      <c r="I7840" s="4" t="str">
        <f aca="false">IF($H7840="","",$H7840-WEEKDAY($H7840,2)+1)</f>
        <v/>
      </c>
      <c r="J7840" s="4" t="str">
        <f aca="false">IF($I7840="","",$I7840+6)</f>
        <v/>
      </c>
      <c r="K7840" s="6" t="str">
        <f aca="false">IF($H7840="","",DATE(YEAR($H7840),MONTH($H7840),1))</f>
        <v/>
      </c>
      <c r="L7840" s="0" t="str">
        <f aca="false">IF($A7840="","",INDEX(CARTAO_COMPRAS!$K:$K,INT((ROW()-2)/20)+2))</f>
        <v/>
      </c>
      <c r="M7840" s="0" t="str">
        <f aca="false">IF($A7840="","","Compra no cartão")</f>
        <v/>
      </c>
    </row>
    <row r="7841" customFormat="false" ht="13.5" hidden="false" customHeight="false" outlineLevel="0" collapsed="false">
      <c r="A7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1" s="0" t="str">
        <f aca="false">IF($A7841="","",INDEX(CARTAO_COMPRAS!$C:$C,INT((ROW()-2)/20)+2))</f>
        <v/>
      </c>
      <c r="C7841" s="0" t="str">
        <f aca="false">IF($A7841="","",INDEX(CARTAO_COMPRAS!$D:$D,INT((ROW()-2)/20)+2))</f>
        <v/>
      </c>
      <c r="D7841" s="0" t="str">
        <f aca="false">IF($A7841="","",INDEX(CARTAO_COMPRAS!$E:$E,INT((ROW()-2)/20)+2))</f>
        <v/>
      </c>
      <c r="E7841" s="0" t="str">
        <f aca="false">IF($A7841="","",INDEX(CARTAO_COMPRAS!$H:$H,INT((ROW()-2)/20)+2)+MOD(ROW()-2,20))</f>
        <v/>
      </c>
      <c r="F7841" s="0" t="str">
        <f aca="false">IF($A7841="","",INDEX(CARTAO_COMPRAS!$G:$G,INT((ROW()-2)/20)+2))</f>
        <v/>
      </c>
      <c r="G7841" s="5" t="str">
        <f aca="false">IF($A7841="","",INDEX(CARTAO_COMPRAS!$I:$I,INT((ROW()-2)/20)+2))</f>
        <v/>
      </c>
      <c r="H7841" s="4" t="str">
        <f aca="false">IF($A7841="","",EDATE(INDEX(CARTAO_COMPRAS!$J:$J,INT((ROW()-2)/20)+2),MOD(ROW()-2,20)))</f>
        <v/>
      </c>
      <c r="I7841" s="4" t="str">
        <f aca="false">IF($H7841="","",$H7841-WEEKDAY($H7841,2)+1)</f>
        <v/>
      </c>
      <c r="J7841" s="4" t="str">
        <f aca="false">IF($I7841="","",$I7841+6)</f>
        <v/>
      </c>
      <c r="K7841" s="6" t="str">
        <f aca="false">IF($H7841="","",DATE(YEAR($H7841),MONTH($H7841),1))</f>
        <v/>
      </c>
      <c r="L7841" s="0" t="str">
        <f aca="false">IF($A7841="","",INDEX(CARTAO_COMPRAS!$K:$K,INT((ROW()-2)/20)+2))</f>
        <v/>
      </c>
      <c r="M7841" s="0" t="str">
        <f aca="false">IF($A7841="","","Compra no cartão")</f>
        <v/>
      </c>
    </row>
    <row r="7842" customFormat="false" ht="13.5" hidden="false" customHeight="false" outlineLevel="0" collapsed="false">
      <c r="A78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2" s="0" t="str">
        <f aca="false">IF($A7842="","",INDEX(CARTAO_COMPRAS!$C:$C,INT((ROW()-2)/20)+2))</f>
        <v/>
      </c>
      <c r="C7842" s="0" t="str">
        <f aca="false">IF($A7842="","",INDEX(CARTAO_COMPRAS!$D:$D,INT((ROW()-2)/20)+2))</f>
        <v/>
      </c>
      <c r="D7842" s="0" t="str">
        <f aca="false">IF($A7842="","",INDEX(CARTAO_COMPRAS!$E:$E,INT((ROW()-2)/20)+2))</f>
        <v/>
      </c>
      <c r="E7842" s="0" t="str">
        <f aca="false">IF($A7842="","",INDEX(CARTAO_COMPRAS!$H:$H,INT((ROW()-2)/20)+2)+MOD(ROW()-2,20))</f>
        <v/>
      </c>
      <c r="F7842" s="0" t="str">
        <f aca="false">IF($A7842="","",INDEX(CARTAO_COMPRAS!$G:$G,INT((ROW()-2)/20)+2))</f>
        <v/>
      </c>
      <c r="G7842" s="5" t="str">
        <f aca="false">IF($A7842="","",INDEX(CARTAO_COMPRAS!$I:$I,INT((ROW()-2)/20)+2))</f>
        <v/>
      </c>
      <c r="H7842" s="4" t="str">
        <f aca="false">IF($A7842="","",EDATE(INDEX(CARTAO_COMPRAS!$J:$J,INT((ROW()-2)/20)+2),MOD(ROW()-2,20)))</f>
        <v/>
      </c>
      <c r="I7842" s="4" t="str">
        <f aca="false">IF($H7842="","",$H7842-WEEKDAY($H7842,2)+1)</f>
        <v/>
      </c>
      <c r="J7842" s="4" t="str">
        <f aca="false">IF($I7842="","",$I7842+6)</f>
        <v/>
      </c>
      <c r="K7842" s="6" t="str">
        <f aca="false">IF($H7842="","",DATE(YEAR($H7842),MONTH($H7842),1))</f>
        <v/>
      </c>
      <c r="L7842" s="0" t="str">
        <f aca="false">IF($A7842="","",INDEX(CARTAO_COMPRAS!$K:$K,INT((ROW()-2)/20)+2))</f>
        <v/>
      </c>
      <c r="M7842" s="0" t="str">
        <f aca="false">IF($A7842="","","Compra no cartão")</f>
        <v/>
      </c>
    </row>
    <row r="7843" customFormat="false" ht="13.5" hidden="false" customHeight="false" outlineLevel="0" collapsed="false">
      <c r="A7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3" s="0" t="str">
        <f aca="false">IF($A7843="","",INDEX(CARTAO_COMPRAS!$C:$C,INT((ROW()-2)/20)+2))</f>
        <v/>
      </c>
      <c r="C7843" s="0" t="str">
        <f aca="false">IF($A7843="","",INDEX(CARTAO_COMPRAS!$D:$D,INT((ROW()-2)/20)+2))</f>
        <v/>
      </c>
      <c r="D7843" s="0" t="str">
        <f aca="false">IF($A7843="","",INDEX(CARTAO_COMPRAS!$E:$E,INT((ROW()-2)/20)+2))</f>
        <v/>
      </c>
      <c r="E7843" s="0" t="str">
        <f aca="false">IF($A7843="","",INDEX(CARTAO_COMPRAS!$H:$H,INT((ROW()-2)/20)+2)+MOD(ROW()-2,20))</f>
        <v/>
      </c>
      <c r="F7843" s="0" t="str">
        <f aca="false">IF($A7843="","",INDEX(CARTAO_COMPRAS!$G:$G,INT((ROW()-2)/20)+2))</f>
        <v/>
      </c>
      <c r="G7843" s="5" t="str">
        <f aca="false">IF($A7843="","",INDEX(CARTAO_COMPRAS!$I:$I,INT((ROW()-2)/20)+2))</f>
        <v/>
      </c>
      <c r="H7843" s="4" t="str">
        <f aca="false">IF($A7843="","",EDATE(INDEX(CARTAO_COMPRAS!$J:$J,INT((ROW()-2)/20)+2),MOD(ROW()-2,20)))</f>
        <v/>
      </c>
      <c r="I7843" s="4" t="str">
        <f aca="false">IF($H7843="","",$H7843-WEEKDAY($H7843,2)+1)</f>
        <v/>
      </c>
      <c r="J7843" s="4" t="str">
        <f aca="false">IF($I7843="","",$I7843+6)</f>
        <v/>
      </c>
      <c r="K7843" s="6" t="str">
        <f aca="false">IF($H7843="","",DATE(YEAR($H7843),MONTH($H7843),1))</f>
        <v/>
      </c>
      <c r="L7843" s="0" t="str">
        <f aca="false">IF($A7843="","",INDEX(CARTAO_COMPRAS!$K:$K,INT((ROW()-2)/20)+2))</f>
        <v/>
      </c>
      <c r="M7843" s="0" t="str">
        <f aca="false">IF($A7843="","","Compra no cartão")</f>
        <v/>
      </c>
    </row>
    <row r="7844" customFormat="false" ht="13.5" hidden="false" customHeight="false" outlineLevel="0" collapsed="false">
      <c r="A7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4" s="0" t="str">
        <f aca="false">IF($A7844="","",INDEX(CARTAO_COMPRAS!$C:$C,INT((ROW()-2)/20)+2))</f>
        <v/>
      </c>
      <c r="C7844" s="0" t="str">
        <f aca="false">IF($A7844="","",INDEX(CARTAO_COMPRAS!$D:$D,INT((ROW()-2)/20)+2))</f>
        <v/>
      </c>
      <c r="D7844" s="0" t="str">
        <f aca="false">IF($A7844="","",INDEX(CARTAO_COMPRAS!$E:$E,INT((ROW()-2)/20)+2))</f>
        <v/>
      </c>
      <c r="E7844" s="0" t="str">
        <f aca="false">IF($A7844="","",INDEX(CARTAO_COMPRAS!$H:$H,INT((ROW()-2)/20)+2)+MOD(ROW()-2,20))</f>
        <v/>
      </c>
      <c r="F7844" s="0" t="str">
        <f aca="false">IF($A7844="","",INDEX(CARTAO_COMPRAS!$G:$G,INT((ROW()-2)/20)+2))</f>
        <v/>
      </c>
      <c r="G7844" s="5" t="str">
        <f aca="false">IF($A7844="","",INDEX(CARTAO_COMPRAS!$I:$I,INT((ROW()-2)/20)+2))</f>
        <v/>
      </c>
      <c r="H7844" s="4" t="str">
        <f aca="false">IF($A7844="","",EDATE(INDEX(CARTAO_COMPRAS!$J:$J,INT((ROW()-2)/20)+2),MOD(ROW()-2,20)))</f>
        <v/>
      </c>
      <c r="I7844" s="4" t="str">
        <f aca="false">IF($H7844="","",$H7844-WEEKDAY($H7844,2)+1)</f>
        <v/>
      </c>
      <c r="J7844" s="4" t="str">
        <f aca="false">IF($I7844="","",$I7844+6)</f>
        <v/>
      </c>
      <c r="K7844" s="6" t="str">
        <f aca="false">IF($H7844="","",DATE(YEAR($H7844),MONTH($H7844),1))</f>
        <v/>
      </c>
      <c r="L7844" s="0" t="str">
        <f aca="false">IF($A7844="","",INDEX(CARTAO_COMPRAS!$K:$K,INT((ROW()-2)/20)+2))</f>
        <v/>
      </c>
      <c r="M7844" s="0" t="str">
        <f aca="false">IF($A7844="","","Compra no cartão")</f>
        <v/>
      </c>
    </row>
    <row r="7845" customFormat="false" ht="13.5" hidden="false" customHeight="false" outlineLevel="0" collapsed="false">
      <c r="A7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5" s="0" t="str">
        <f aca="false">IF($A7845="","",INDEX(CARTAO_COMPRAS!$C:$C,INT((ROW()-2)/20)+2))</f>
        <v/>
      </c>
      <c r="C7845" s="0" t="str">
        <f aca="false">IF($A7845="","",INDEX(CARTAO_COMPRAS!$D:$D,INT((ROW()-2)/20)+2))</f>
        <v/>
      </c>
      <c r="D7845" s="0" t="str">
        <f aca="false">IF($A7845="","",INDEX(CARTAO_COMPRAS!$E:$E,INT((ROW()-2)/20)+2))</f>
        <v/>
      </c>
      <c r="E7845" s="0" t="str">
        <f aca="false">IF($A7845="","",INDEX(CARTAO_COMPRAS!$H:$H,INT((ROW()-2)/20)+2)+MOD(ROW()-2,20))</f>
        <v/>
      </c>
      <c r="F7845" s="0" t="str">
        <f aca="false">IF($A7845="","",INDEX(CARTAO_COMPRAS!$G:$G,INT((ROW()-2)/20)+2))</f>
        <v/>
      </c>
      <c r="G7845" s="5" t="str">
        <f aca="false">IF($A7845="","",INDEX(CARTAO_COMPRAS!$I:$I,INT((ROW()-2)/20)+2))</f>
        <v/>
      </c>
      <c r="H7845" s="4" t="str">
        <f aca="false">IF($A7845="","",EDATE(INDEX(CARTAO_COMPRAS!$J:$J,INT((ROW()-2)/20)+2),MOD(ROW()-2,20)))</f>
        <v/>
      </c>
      <c r="I7845" s="4" t="str">
        <f aca="false">IF($H7845="","",$H7845-WEEKDAY($H7845,2)+1)</f>
        <v/>
      </c>
      <c r="J7845" s="4" t="str">
        <f aca="false">IF($I7845="","",$I7845+6)</f>
        <v/>
      </c>
      <c r="K7845" s="6" t="str">
        <f aca="false">IF($H7845="","",DATE(YEAR($H7845),MONTH($H7845),1))</f>
        <v/>
      </c>
      <c r="L7845" s="0" t="str">
        <f aca="false">IF($A7845="","",INDEX(CARTAO_COMPRAS!$K:$K,INT((ROW()-2)/20)+2))</f>
        <v/>
      </c>
      <c r="M7845" s="0" t="str">
        <f aca="false">IF($A7845="","","Compra no cartão")</f>
        <v/>
      </c>
    </row>
    <row r="7846" customFormat="false" ht="13.5" hidden="false" customHeight="false" outlineLevel="0" collapsed="false">
      <c r="A7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6" s="0" t="str">
        <f aca="false">IF($A7846="","",INDEX(CARTAO_COMPRAS!$C:$C,INT((ROW()-2)/20)+2))</f>
        <v/>
      </c>
      <c r="C7846" s="0" t="str">
        <f aca="false">IF($A7846="","",INDEX(CARTAO_COMPRAS!$D:$D,INT((ROW()-2)/20)+2))</f>
        <v/>
      </c>
      <c r="D7846" s="0" t="str">
        <f aca="false">IF($A7846="","",INDEX(CARTAO_COMPRAS!$E:$E,INT((ROW()-2)/20)+2))</f>
        <v/>
      </c>
      <c r="E7846" s="0" t="str">
        <f aca="false">IF($A7846="","",INDEX(CARTAO_COMPRAS!$H:$H,INT((ROW()-2)/20)+2)+MOD(ROW()-2,20))</f>
        <v/>
      </c>
      <c r="F7846" s="0" t="str">
        <f aca="false">IF($A7846="","",INDEX(CARTAO_COMPRAS!$G:$G,INT((ROW()-2)/20)+2))</f>
        <v/>
      </c>
      <c r="G7846" s="5" t="str">
        <f aca="false">IF($A7846="","",INDEX(CARTAO_COMPRAS!$I:$I,INT((ROW()-2)/20)+2))</f>
        <v/>
      </c>
      <c r="H7846" s="4" t="str">
        <f aca="false">IF($A7846="","",EDATE(INDEX(CARTAO_COMPRAS!$J:$J,INT((ROW()-2)/20)+2),MOD(ROW()-2,20)))</f>
        <v/>
      </c>
      <c r="I7846" s="4" t="str">
        <f aca="false">IF($H7846="","",$H7846-WEEKDAY($H7846,2)+1)</f>
        <v/>
      </c>
      <c r="J7846" s="4" t="str">
        <f aca="false">IF($I7846="","",$I7846+6)</f>
        <v/>
      </c>
      <c r="K7846" s="6" t="str">
        <f aca="false">IF($H7846="","",DATE(YEAR($H7846),MONTH($H7846),1))</f>
        <v/>
      </c>
      <c r="L7846" s="0" t="str">
        <f aca="false">IF($A7846="","",INDEX(CARTAO_COMPRAS!$K:$K,INT((ROW()-2)/20)+2))</f>
        <v/>
      </c>
      <c r="M7846" s="0" t="str">
        <f aca="false">IF($A7846="","","Compra no cartão")</f>
        <v/>
      </c>
    </row>
    <row r="7847" customFormat="false" ht="13.5" hidden="false" customHeight="false" outlineLevel="0" collapsed="false">
      <c r="A7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7" s="0" t="str">
        <f aca="false">IF($A7847="","",INDEX(CARTAO_COMPRAS!$C:$C,INT((ROW()-2)/20)+2))</f>
        <v/>
      </c>
      <c r="C7847" s="0" t="str">
        <f aca="false">IF($A7847="","",INDEX(CARTAO_COMPRAS!$D:$D,INT((ROW()-2)/20)+2))</f>
        <v/>
      </c>
      <c r="D7847" s="0" t="str">
        <f aca="false">IF($A7847="","",INDEX(CARTAO_COMPRAS!$E:$E,INT((ROW()-2)/20)+2))</f>
        <v/>
      </c>
      <c r="E7847" s="0" t="str">
        <f aca="false">IF($A7847="","",INDEX(CARTAO_COMPRAS!$H:$H,INT((ROW()-2)/20)+2)+MOD(ROW()-2,20))</f>
        <v/>
      </c>
      <c r="F7847" s="0" t="str">
        <f aca="false">IF($A7847="","",INDEX(CARTAO_COMPRAS!$G:$G,INT((ROW()-2)/20)+2))</f>
        <v/>
      </c>
      <c r="G7847" s="5" t="str">
        <f aca="false">IF($A7847="","",INDEX(CARTAO_COMPRAS!$I:$I,INT((ROW()-2)/20)+2))</f>
        <v/>
      </c>
      <c r="H7847" s="4" t="str">
        <f aca="false">IF($A7847="","",EDATE(INDEX(CARTAO_COMPRAS!$J:$J,INT((ROW()-2)/20)+2),MOD(ROW()-2,20)))</f>
        <v/>
      </c>
      <c r="I7847" s="4" t="str">
        <f aca="false">IF($H7847="","",$H7847-WEEKDAY($H7847,2)+1)</f>
        <v/>
      </c>
      <c r="J7847" s="4" t="str">
        <f aca="false">IF($I7847="","",$I7847+6)</f>
        <v/>
      </c>
      <c r="K7847" s="6" t="str">
        <f aca="false">IF($H7847="","",DATE(YEAR($H7847),MONTH($H7847),1))</f>
        <v/>
      </c>
      <c r="L7847" s="0" t="str">
        <f aca="false">IF($A7847="","",INDEX(CARTAO_COMPRAS!$K:$K,INT((ROW()-2)/20)+2))</f>
        <v/>
      </c>
      <c r="M7847" s="0" t="str">
        <f aca="false">IF($A7847="","","Compra no cartão")</f>
        <v/>
      </c>
    </row>
    <row r="7848" customFormat="false" ht="13.5" hidden="false" customHeight="false" outlineLevel="0" collapsed="false">
      <c r="A7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8" s="0" t="str">
        <f aca="false">IF($A7848="","",INDEX(CARTAO_COMPRAS!$C:$C,INT((ROW()-2)/20)+2))</f>
        <v/>
      </c>
      <c r="C7848" s="0" t="str">
        <f aca="false">IF($A7848="","",INDEX(CARTAO_COMPRAS!$D:$D,INT((ROW()-2)/20)+2))</f>
        <v/>
      </c>
      <c r="D7848" s="0" t="str">
        <f aca="false">IF($A7848="","",INDEX(CARTAO_COMPRAS!$E:$E,INT((ROW()-2)/20)+2))</f>
        <v/>
      </c>
      <c r="E7848" s="0" t="str">
        <f aca="false">IF($A7848="","",INDEX(CARTAO_COMPRAS!$H:$H,INT((ROW()-2)/20)+2)+MOD(ROW()-2,20))</f>
        <v/>
      </c>
      <c r="F7848" s="0" t="str">
        <f aca="false">IF($A7848="","",INDEX(CARTAO_COMPRAS!$G:$G,INT((ROW()-2)/20)+2))</f>
        <v/>
      </c>
      <c r="G7848" s="5" t="str">
        <f aca="false">IF($A7848="","",INDEX(CARTAO_COMPRAS!$I:$I,INT((ROW()-2)/20)+2))</f>
        <v/>
      </c>
      <c r="H7848" s="4" t="str">
        <f aca="false">IF($A7848="","",EDATE(INDEX(CARTAO_COMPRAS!$J:$J,INT((ROW()-2)/20)+2),MOD(ROW()-2,20)))</f>
        <v/>
      </c>
      <c r="I7848" s="4" t="str">
        <f aca="false">IF($H7848="","",$H7848-WEEKDAY($H7848,2)+1)</f>
        <v/>
      </c>
      <c r="J7848" s="4" t="str">
        <f aca="false">IF($I7848="","",$I7848+6)</f>
        <v/>
      </c>
      <c r="K7848" s="6" t="str">
        <f aca="false">IF($H7848="","",DATE(YEAR($H7848),MONTH($H7848),1))</f>
        <v/>
      </c>
      <c r="L7848" s="0" t="str">
        <f aca="false">IF($A7848="","",INDEX(CARTAO_COMPRAS!$K:$K,INT((ROW()-2)/20)+2))</f>
        <v/>
      </c>
      <c r="M7848" s="0" t="str">
        <f aca="false">IF($A7848="","","Compra no cartão")</f>
        <v/>
      </c>
    </row>
    <row r="7849" customFormat="false" ht="13.5" hidden="false" customHeight="false" outlineLevel="0" collapsed="false">
      <c r="A7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49" s="0" t="str">
        <f aca="false">IF($A7849="","",INDEX(CARTAO_COMPRAS!$C:$C,INT((ROW()-2)/20)+2))</f>
        <v/>
      </c>
      <c r="C7849" s="0" t="str">
        <f aca="false">IF($A7849="","",INDEX(CARTAO_COMPRAS!$D:$D,INT((ROW()-2)/20)+2))</f>
        <v/>
      </c>
      <c r="D7849" s="0" t="str">
        <f aca="false">IF($A7849="","",INDEX(CARTAO_COMPRAS!$E:$E,INT((ROW()-2)/20)+2))</f>
        <v/>
      </c>
      <c r="E7849" s="0" t="str">
        <f aca="false">IF($A7849="","",INDEX(CARTAO_COMPRAS!$H:$H,INT((ROW()-2)/20)+2)+MOD(ROW()-2,20))</f>
        <v/>
      </c>
      <c r="F7849" s="0" t="str">
        <f aca="false">IF($A7849="","",INDEX(CARTAO_COMPRAS!$G:$G,INT((ROW()-2)/20)+2))</f>
        <v/>
      </c>
      <c r="G7849" s="5" t="str">
        <f aca="false">IF($A7849="","",INDEX(CARTAO_COMPRAS!$I:$I,INT((ROW()-2)/20)+2))</f>
        <v/>
      </c>
      <c r="H7849" s="4" t="str">
        <f aca="false">IF($A7849="","",EDATE(INDEX(CARTAO_COMPRAS!$J:$J,INT((ROW()-2)/20)+2),MOD(ROW()-2,20)))</f>
        <v/>
      </c>
      <c r="I7849" s="4" t="str">
        <f aca="false">IF($H7849="","",$H7849-WEEKDAY($H7849,2)+1)</f>
        <v/>
      </c>
      <c r="J7849" s="4" t="str">
        <f aca="false">IF($I7849="","",$I7849+6)</f>
        <v/>
      </c>
      <c r="K7849" s="6" t="str">
        <f aca="false">IF($H7849="","",DATE(YEAR($H7849),MONTH($H7849),1))</f>
        <v/>
      </c>
      <c r="L7849" s="0" t="str">
        <f aca="false">IF($A7849="","",INDEX(CARTAO_COMPRAS!$K:$K,INT((ROW()-2)/20)+2))</f>
        <v/>
      </c>
      <c r="M7849" s="0" t="str">
        <f aca="false">IF($A7849="","","Compra no cartão")</f>
        <v/>
      </c>
    </row>
    <row r="7850" customFormat="false" ht="13.5" hidden="false" customHeight="false" outlineLevel="0" collapsed="false">
      <c r="A7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0" s="0" t="str">
        <f aca="false">IF($A7850="","",INDEX(CARTAO_COMPRAS!$C:$C,INT((ROW()-2)/20)+2))</f>
        <v/>
      </c>
      <c r="C7850" s="0" t="str">
        <f aca="false">IF($A7850="","",INDEX(CARTAO_COMPRAS!$D:$D,INT((ROW()-2)/20)+2))</f>
        <v/>
      </c>
      <c r="D7850" s="0" t="str">
        <f aca="false">IF($A7850="","",INDEX(CARTAO_COMPRAS!$E:$E,INT((ROW()-2)/20)+2))</f>
        <v/>
      </c>
      <c r="E7850" s="0" t="str">
        <f aca="false">IF($A7850="","",INDEX(CARTAO_COMPRAS!$H:$H,INT((ROW()-2)/20)+2)+MOD(ROW()-2,20))</f>
        <v/>
      </c>
      <c r="F7850" s="0" t="str">
        <f aca="false">IF($A7850="","",INDEX(CARTAO_COMPRAS!$G:$G,INT((ROW()-2)/20)+2))</f>
        <v/>
      </c>
      <c r="G7850" s="5" t="str">
        <f aca="false">IF($A7850="","",INDEX(CARTAO_COMPRAS!$I:$I,INT((ROW()-2)/20)+2))</f>
        <v/>
      </c>
      <c r="H7850" s="4" t="str">
        <f aca="false">IF($A7850="","",EDATE(INDEX(CARTAO_COMPRAS!$J:$J,INT((ROW()-2)/20)+2),MOD(ROW()-2,20)))</f>
        <v/>
      </c>
      <c r="I7850" s="4" t="str">
        <f aca="false">IF($H7850="","",$H7850-WEEKDAY($H7850,2)+1)</f>
        <v/>
      </c>
      <c r="J7850" s="4" t="str">
        <f aca="false">IF($I7850="","",$I7850+6)</f>
        <v/>
      </c>
      <c r="K7850" s="6" t="str">
        <f aca="false">IF($H7850="","",DATE(YEAR($H7850),MONTH($H7850),1))</f>
        <v/>
      </c>
      <c r="L7850" s="0" t="str">
        <f aca="false">IF($A7850="","",INDEX(CARTAO_COMPRAS!$K:$K,INT((ROW()-2)/20)+2))</f>
        <v/>
      </c>
      <c r="M7850" s="0" t="str">
        <f aca="false">IF($A7850="","","Compra no cartão")</f>
        <v/>
      </c>
    </row>
    <row r="7851" customFormat="false" ht="13.5" hidden="false" customHeight="false" outlineLevel="0" collapsed="false">
      <c r="A7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1" s="0" t="str">
        <f aca="false">IF($A7851="","",INDEX(CARTAO_COMPRAS!$C:$C,INT((ROW()-2)/20)+2))</f>
        <v/>
      </c>
      <c r="C7851" s="0" t="str">
        <f aca="false">IF($A7851="","",INDEX(CARTAO_COMPRAS!$D:$D,INT((ROW()-2)/20)+2))</f>
        <v/>
      </c>
      <c r="D7851" s="0" t="str">
        <f aca="false">IF($A7851="","",INDEX(CARTAO_COMPRAS!$E:$E,INT((ROW()-2)/20)+2))</f>
        <v/>
      </c>
      <c r="E7851" s="0" t="str">
        <f aca="false">IF($A7851="","",INDEX(CARTAO_COMPRAS!$H:$H,INT((ROW()-2)/20)+2)+MOD(ROW()-2,20))</f>
        <v/>
      </c>
      <c r="F7851" s="0" t="str">
        <f aca="false">IF($A7851="","",INDEX(CARTAO_COMPRAS!$G:$G,INT((ROW()-2)/20)+2))</f>
        <v/>
      </c>
      <c r="G7851" s="5" t="str">
        <f aca="false">IF($A7851="","",INDEX(CARTAO_COMPRAS!$I:$I,INT((ROW()-2)/20)+2))</f>
        <v/>
      </c>
      <c r="H7851" s="4" t="str">
        <f aca="false">IF($A7851="","",EDATE(INDEX(CARTAO_COMPRAS!$J:$J,INT((ROW()-2)/20)+2),MOD(ROW()-2,20)))</f>
        <v/>
      </c>
      <c r="I7851" s="4" t="str">
        <f aca="false">IF($H7851="","",$H7851-WEEKDAY($H7851,2)+1)</f>
        <v/>
      </c>
      <c r="J7851" s="4" t="str">
        <f aca="false">IF($I7851="","",$I7851+6)</f>
        <v/>
      </c>
      <c r="K7851" s="6" t="str">
        <f aca="false">IF($H7851="","",DATE(YEAR($H7851),MONTH($H7851),1))</f>
        <v/>
      </c>
      <c r="L7851" s="0" t="str">
        <f aca="false">IF($A7851="","",INDEX(CARTAO_COMPRAS!$K:$K,INT((ROW()-2)/20)+2))</f>
        <v/>
      </c>
      <c r="M7851" s="0" t="str">
        <f aca="false">IF($A7851="","","Compra no cartão")</f>
        <v/>
      </c>
    </row>
    <row r="7852" customFormat="false" ht="13.5" hidden="false" customHeight="false" outlineLevel="0" collapsed="false">
      <c r="A7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2" s="0" t="str">
        <f aca="false">IF($A7852="","",INDEX(CARTAO_COMPRAS!$C:$C,INT((ROW()-2)/20)+2))</f>
        <v/>
      </c>
      <c r="C7852" s="0" t="str">
        <f aca="false">IF($A7852="","",INDEX(CARTAO_COMPRAS!$D:$D,INT((ROW()-2)/20)+2))</f>
        <v/>
      </c>
      <c r="D7852" s="0" t="str">
        <f aca="false">IF($A7852="","",INDEX(CARTAO_COMPRAS!$E:$E,INT((ROW()-2)/20)+2))</f>
        <v/>
      </c>
      <c r="E7852" s="0" t="str">
        <f aca="false">IF($A7852="","",INDEX(CARTAO_COMPRAS!$H:$H,INT((ROW()-2)/20)+2)+MOD(ROW()-2,20))</f>
        <v/>
      </c>
      <c r="F7852" s="0" t="str">
        <f aca="false">IF($A7852="","",INDEX(CARTAO_COMPRAS!$G:$G,INT((ROW()-2)/20)+2))</f>
        <v/>
      </c>
      <c r="G7852" s="5" t="str">
        <f aca="false">IF($A7852="","",INDEX(CARTAO_COMPRAS!$I:$I,INT((ROW()-2)/20)+2))</f>
        <v/>
      </c>
      <c r="H7852" s="4" t="str">
        <f aca="false">IF($A7852="","",EDATE(INDEX(CARTAO_COMPRAS!$J:$J,INT((ROW()-2)/20)+2),MOD(ROW()-2,20)))</f>
        <v/>
      </c>
      <c r="I7852" s="4" t="str">
        <f aca="false">IF($H7852="","",$H7852-WEEKDAY($H7852,2)+1)</f>
        <v/>
      </c>
      <c r="J7852" s="4" t="str">
        <f aca="false">IF($I7852="","",$I7852+6)</f>
        <v/>
      </c>
      <c r="K7852" s="6" t="str">
        <f aca="false">IF($H7852="","",DATE(YEAR($H7852),MONTH($H7852),1))</f>
        <v/>
      </c>
      <c r="L7852" s="0" t="str">
        <f aca="false">IF($A7852="","",INDEX(CARTAO_COMPRAS!$K:$K,INT((ROW()-2)/20)+2))</f>
        <v/>
      </c>
      <c r="M7852" s="0" t="str">
        <f aca="false">IF($A7852="","","Compra no cartão")</f>
        <v/>
      </c>
    </row>
    <row r="7853" customFormat="false" ht="13.5" hidden="false" customHeight="false" outlineLevel="0" collapsed="false">
      <c r="A7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3" s="0" t="str">
        <f aca="false">IF($A7853="","",INDEX(CARTAO_COMPRAS!$C:$C,INT((ROW()-2)/20)+2))</f>
        <v/>
      </c>
      <c r="C7853" s="0" t="str">
        <f aca="false">IF($A7853="","",INDEX(CARTAO_COMPRAS!$D:$D,INT((ROW()-2)/20)+2))</f>
        <v/>
      </c>
      <c r="D7853" s="0" t="str">
        <f aca="false">IF($A7853="","",INDEX(CARTAO_COMPRAS!$E:$E,INT((ROW()-2)/20)+2))</f>
        <v/>
      </c>
      <c r="E7853" s="0" t="str">
        <f aca="false">IF($A7853="","",INDEX(CARTAO_COMPRAS!$H:$H,INT((ROW()-2)/20)+2)+MOD(ROW()-2,20))</f>
        <v/>
      </c>
      <c r="F7853" s="0" t="str">
        <f aca="false">IF($A7853="","",INDEX(CARTAO_COMPRAS!$G:$G,INT((ROW()-2)/20)+2))</f>
        <v/>
      </c>
      <c r="G7853" s="5" t="str">
        <f aca="false">IF($A7853="","",INDEX(CARTAO_COMPRAS!$I:$I,INT((ROW()-2)/20)+2))</f>
        <v/>
      </c>
      <c r="H7853" s="4" t="str">
        <f aca="false">IF($A7853="","",EDATE(INDEX(CARTAO_COMPRAS!$J:$J,INT((ROW()-2)/20)+2),MOD(ROW()-2,20)))</f>
        <v/>
      </c>
      <c r="I7853" s="4" t="str">
        <f aca="false">IF($H7853="","",$H7853-WEEKDAY($H7853,2)+1)</f>
        <v/>
      </c>
      <c r="J7853" s="4" t="str">
        <f aca="false">IF($I7853="","",$I7853+6)</f>
        <v/>
      </c>
      <c r="K7853" s="6" t="str">
        <f aca="false">IF($H7853="","",DATE(YEAR($H7853),MONTH($H7853),1))</f>
        <v/>
      </c>
      <c r="L7853" s="0" t="str">
        <f aca="false">IF($A7853="","",INDEX(CARTAO_COMPRAS!$K:$K,INT((ROW()-2)/20)+2))</f>
        <v/>
      </c>
      <c r="M7853" s="0" t="str">
        <f aca="false">IF($A7853="","","Compra no cartão")</f>
        <v/>
      </c>
    </row>
    <row r="7854" customFormat="false" ht="13.5" hidden="false" customHeight="false" outlineLevel="0" collapsed="false">
      <c r="A7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4" s="0" t="str">
        <f aca="false">IF($A7854="","",INDEX(CARTAO_COMPRAS!$C:$C,INT((ROW()-2)/20)+2))</f>
        <v/>
      </c>
      <c r="C7854" s="0" t="str">
        <f aca="false">IF($A7854="","",INDEX(CARTAO_COMPRAS!$D:$D,INT((ROW()-2)/20)+2))</f>
        <v/>
      </c>
      <c r="D7854" s="0" t="str">
        <f aca="false">IF($A7854="","",INDEX(CARTAO_COMPRAS!$E:$E,INT((ROW()-2)/20)+2))</f>
        <v/>
      </c>
      <c r="E7854" s="0" t="str">
        <f aca="false">IF($A7854="","",INDEX(CARTAO_COMPRAS!$H:$H,INT((ROW()-2)/20)+2)+MOD(ROW()-2,20))</f>
        <v/>
      </c>
      <c r="F7854" s="0" t="str">
        <f aca="false">IF($A7854="","",INDEX(CARTAO_COMPRAS!$G:$G,INT((ROW()-2)/20)+2))</f>
        <v/>
      </c>
      <c r="G7854" s="5" t="str">
        <f aca="false">IF($A7854="","",INDEX(CARTAO_COMPRAS!$I:$I,INT((ROW()-2)/20)+2))</f>
        <v/>
      </c>
      <c r="H7854" s="4" t="str">
        <f aca="false">IF($A7854="","",EDATE(INDEX(CARTAO_COMPRAS!$J:$J,INT((ROW()-2)/20)+2),MOD(ROW()-2,20)))</f>
        <v/>
      </c>
      <c r="I7854" s="4" t="str">
        <f aca="false">IF($H7854="","",$H7854-WEEKDAY($H7854,2)+1)</f>
        <v/>
      </c>
      <c r="J7854" s="4" t="str">
        <f aca="false">IF($I7854="","",$I7854+6)</f>
        <v/>
      </c>
      <c r="K7854" s="6" t="str">
        <f aca="false">IF($H7854="","",DATE(YEAR($H7854),MONTH($H7854),1))</f>
        <v/>
      </c>
      <c r="L7854" s="0" t="str">
        <f aca="false">IF($A7854="","",INDEX(CARTAO_COMPRAS!$K:$K,INT((ROW()-2)/20)+2))</f>
        <v/>
      </c>
      <c r="M7854" s="0" t="str">
        <f aca="false">IF($A7854="","","Compra no cartão")</f>
        <v/>
      </c>
    </row>
    <row r="7855" customFormat="false" ht="13.5" hidden="false" customHeight="false" outlineLevel="0" collapsed="false">
      <c r="A7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5" s="0" t="str">
        <f aca="false">IF($A7855="","",INDEX(CARTAO_COMPRAS!$C:$C,INT((ROW()-2)/20)+2))</f>
        <v/>
      </c>
      <c r="C7855" s="0" t="str">
        <f aca="false">IF($A7855="","",INDEX(CARTAO_COMPRAS!$D:$D,INT((ROW()-2)/20)+2))</f>
        <v/>
      </c>
      <c r="D7855" s="0" t="str">
        <f aca="false">IF($A7855="","",INDEX(CARTAO_COMPRAS!$E:$E,INT((ROW()-2)/20)+2))</f>
        <v/>
      </c>
      <c r="E7855" s="0" t="str">
        <f aca="false">IF($A7855="","",INDEX(CARTAO_COMPRAS!$H:$H,INT((ROW()-2)/20)+2)+MOD(ROW()-2,20))</f>
        <v/>
      </c>
      <c r="F7855" s="0" t="str">
        <f aca="false">IF($A7855="","",INDEX(CARTAO_COMPRAS!$G:$G,INT((ROW()-2)/20)+2))</f>
        <v/>
      </c>
      <c r="G7855" s="5" t="str">
        <f aca="false">IF($A7855="","",INDEX(CARTAO_COMPRAS!$I:$I,INT((ROW()-2)/20)+2))</f>
        <v/>
      </c>
      <c r="H7855" s="4" t="str">
        <f aca="false">IF($A7855="","",EDATE(INDEX(CARTAO_COMPRAS!$J:$J,INT((ROW()-2)/20)+2),MOD(ROW()-2,20)))</f>
        <v/>
      </c>
      <c r="I7855" s="4" t="str">
        <f aca="false">IF($H7855="","",$H7855-WEEKDAY($H7855,2)+1)</f>
        <v/>
      </c>
      <c r="J7855" s="4" t="str">
        <f aca="false">IF($I7855="","",$I7855+6)</f>
        <v/>
      </c>
      <c r="K7855" s="6" t="str">
        <f aca="false">IF($H7855="","",DATE(YEAR($H7855),MONTH($H7855),1))</f>
        <v/>
      </c>
      <c r="L7855" s="0" t="str">
        <f aca="false">IF($A7855="","",INDEX(CARTAO_COMPRAS!$K:$K,INT((ROW()-2)/20)+2))</f>
        <v/>
      </c>
      <c r="M7855" s="0" t="str">
        <f aca="false">IF($A7855="","","Compra no cartão")</f>
        <v/>
      </c>
    </row>
    <row r="7856" customFormat="false" ht="13.5" hidden="false" customHeight="false" outlineLevel="0" collapsed="false">
      <c r="A7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6" s="0" t="str">
        <f aca="false">IF($A7856="","",INDEX(CARTAO_COMPRAS!$C:$C,INT((ROW()-2)/20)+2))</f>
        <v/>
      </c>
      <c r="C7856" s="0" t="str">
        <f aca="false">IF($A7856="","",INDEX(CARTAO_COMPRAS!$D:$D,INT((ROW()-2)/20)+2))</f>
        <v/>
      </c>
      <c r="D7856" s="0" t="str">
        <f aca="false">IF($A7856="","",INDEX(CARTAO_COMPRAS!$E:$E,INT((ROW()-2)/20)+2))</f>
        <v/>
      </c>
      <c r="E7856" s="0" t="str">
        <f aca="false">IF($A7856="","",INDEX(CARTAO_COMPRAS!$H:$H,INT((ROW()-2)/20)+2)+MOD(ROW()-2,20))</f>
        <v/>
      </c>
      <c r="F7856" s="0" t="str">
        <f aca="false">IF($A7856="","",INDEX(CARTAO_COMPRAS!$G:$G,INT((ROW()-2)/20)+2))</f>
        <v/>
      </c>
      <c r="G7856" s="5" t="str">
        <f aca="false">IF($A7856="","",INDEX(CARTAO_COMPRAS!$I:$I,INT((ROW()-2)/20)+2))</f>
        <v/>
      </c>
      <c r="H7856" s="4" t="str">
        <f aca="false">IF($A7856="","",EDATE(INDEX(CARTAO_COMPRAS!$J:$J,INT((ROW()-2)/20)+2),MOD(ROW()-2,20)))</f>
        <v/>
      </c>
      <c r="I7856" s="4" t="str">
        <f aca="false">IF($H7856="","",$H7856-WEEKDAY($H7856,2)+1)</f>
        <v/>
      </c>
      <c r="J7856" s="4" t="str">
        <f aca="false">IF($I7856="","",$I7856+6)</f>
        <v/>
      </c>
      <c r="K7856" s="6" t="str">
        <f aca="false">IF($H7856="","",DATE(YEAR($H7856),MONTH($H7856),1))</f>
        <v/>
      </c>
      <c r="L7856" s="0" t="str">
        <f aca="false">IF($A7856="","",INDEX(CARTAO_COMPRAS!$K:$K,INT((ROW()-2)/20)+2))</f>
        <v/>
      </c>
      <c r="M7856" s="0" t="str">
        <f aca="false">IF($A7856="","","Compra no cartão")</f>
        <v/>
      </c>
    </row>
    <row r="7857" customFormat="false" ht="13.5" hidden="false" customHeight="false" outlineLevel="0" collapsed="false">
      <c r="A7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7" s="0" t="str">
        <f aca="false">IF($A7857="","",INDEX(CARTAO_COMPRAS!$C:$C,INT((ROW()-2)/20)+2))</f>
        <v/>
      </c>
      <c r="C7857" s="0" t="str">
        <f aca="false">IF($A7857="","",INDEX(CARTAO_COMPRAS!$D:$D,INT((ROW()-2)/20)+2))</f>
        <v/>
      </c>
      <c r="D7857" s="0" t="str">
        <f aca="false">IF($A7857="","",INDEX(CARTAO_COMPRAS!$E:$E,INT((ROW()-2)/20)+2))</f>
        <v/>
      </c>
      <c r="E7857" s="0" t="str">
        <f aca="false">IF($A7857="","",INDEX(CARTAO_COMPRAS!$H:$H,INT((ROW()-2)/20)+2)+MOD(ROW()-2,20))</f>
        <v/>
      </c>
      <c r="F7857" s="0" t="str">
        <f aca="false">IF($A7857="","",INDEX(CARTAO_COMPRAS!$G:$G,INT((ROW()-2)/20)+2))</f>
        <v/>
      </c>
      <c r="G7857" s="5" t="str">
        <f aca="false">IF($A7857="","",INDEX(CARTAO_COMPRAS!$I:$I,INT((ROW()-2)/20)+2))</f>
        <v/>
      </c>
      <c r="H7857" s="4" t="str">
        <f aca="false">IF($A7857="","",EDATE(INDEX(CARTAO_COMPRAS!$J:$J,INT((ROW()-2)/20)+2),MOD(ROW()-2,20)))</f>
        <v/>
      </c>
      <c r="I7857" s="4" t="str">
        <f aca="false">IF($H7857="","",$H7857-WEEKDAY($H7857,2)+1)</f>
        <v/>
      </c>
      <c r="J7857" s="4" t="str">
        <f aca="false">IF($I7857="","",$I7857+6)</f>
        <v/>
      </c>
      <c r="K7857" s="6" t="str">
        <f aca="false">IF($H7857="","",DATE(YEAR($H7857),MONTH($H7857),1))</f>
        <v/>
      </c>
      <c r="L7857" s="0" t="str">
        <f aca="false">IF($A7857="","",INDEX(CARTAO_COMPRAS!$K:$K,INT((ROW()-2)/20)+2))</f>
        <v/>
      </c>
      <c r="M7857" s="0" t="str">
        <f aca="false">IF($A7857="","","Compra no cartão")</f>
        <v/>
      </c>
    </row>
    <row r="7858" customFormat="false" ht="13.5" hidden="false" customHeight="false" outlineLevel="0" collapsed="false">
      <c r="A7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8" s="0" t="str">
        <f aca="false">IF($A7858="","",INDEX(CARTAO_COMPRAS!$C:$C,INT((ROW()-2)/20)+2))</f>
        <v/>
      </c>
      <c r="C7858" s="0" t="str">
        <f aca="false">IF($A7858="","",INDEX(CARTAO_COMPRAS!$D:$D,INT((ROW()-2)/20)+2))</f>
        <v/>
      </c>
      <c r="D7858" s="0" t="str">
        <f aca="false">IF($A7858="","",INDEX(CARTAO_COMPRAS!$E:$E,INT((ROW()-2)/20)+2))</f>
        <v/>
      </c>
      <c r="E7858" s="0" t="str">
        <f aca="false">IF($A7858="","",INDEX(CARTAO_COMPRAS!$H:$H,INT((ROW()-2)/20)+2)+MOD(ROW()-2,20))</f>
        <v/>
      </c>
      <c r="F7858" s="0" t="str">
        <f aca="false">IF($A7858="","",INDEX(CARTAO_COMPRAS!$G:$G,INT((ROW()-2)/20)+2))</f>
        <v/>
      </c>
      <c r="G7858" s="5" t="str">
        <f aca="false">IF($A7858="","",INDEX(CARTAO_COMPRAS!$I:$I,INT((ROW()-2)/20)+2))</f>
        <v/>
      </c>
      <c r="H7858" s="4" t="str">
        <f aca="false">IF($A7858="","",EDATE(INDEX(CARTAO_COMPRAS!$J:$J,INT((ROW()-2)/20)+2),MOD(ROW()-2,20)))</f>
        <v/>
      </c>
      <c r="I7858" s="4" t="str">
        <f aca="false">IF($H7858="","",$H7858-WEEKDAY($H7858,2)+1)</f>
        <v/>
      </c>
      <c r="J7858" s="4" t="str">
        <f aca="false">IF($I7858="","",$I7858+6)</f>
        <v/>
      </c>
      <c r="K7858" s="6" t="str">
        <f aca="false">IF($H7858="","",DATE(YEAR($H7858),MONTH($H7858),1))</f>
        <v/>
      </c>
      <c r="L7858" s="0" t="str">
        <f aca="false">IF($A7858="","",INDEX(CARTAO_COMPRAS!$K:$K,INT((ROW()-2)/20)+2))</f>
        <v/>
      </c>
      <c r="M7858" s="0" t="str">
        <f aca="false">IF($A7858="","","Compra no cartão")</f>
        <v/>
      </c>
    </row>
    <row r="7859" customFormat="false" ht="13.5" hidden="false" customHeight="false" outlineLevel="0" collapsed="false">
      <c r="A7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59" s="0" t="str">
        <f aca="false">IF($A7859="","",INDEX(CARTAO_COMPRAS!$C:$C,INT((ROW()-2)/20)+2))</f>
        <v/>
      </c>
      <c r="C7859" s="0" t="str">
        <f aca="false">IF($A7859="","",INDEX(CARTAO_COMPRAS!$D:$D,INT((ROW()-2)/20)+2))</f>
        <v/>
      </c>
      <c r="D7859" s="0" t="str">
        <f aca="false">IF($A7859="","",INDEX(CARTAO_COMPRAS!$E:$E,INT((ROW()-2)/20)+2))</f>
        <v/>
      </c>
      <c r="E7859" s="0" t="str">
        <f aca="false">IF($A7859="","",INDEX(CARTAO_COMPRAS!$H:$H,INT((ROW()-2)/20)+2)+MOD(ROW()-2,20))</f>
        <v/>
      </c>
      <c r="F7859" s="0" t="str">
        <f aca="false">IF($A7859="","",INDEX(CARTAO_COMPRAS!$G:$G,INT((ROW()-2)/20)+2))</f>
        <v/>
      </c>
      <c r="G7859" s="5" t="str">
        <f aca="false">IF($A7859="","",INDEX(CARTAO_COMPRAS!$I:$I,INT((ROW()-2)/20)+2))</f>
        <v/>
      </c>
      <c r="H7859" s="4" t="str">
        <f aca="false">IF($A7859="","",EDATE(INDEX(CARTAO_COMPRAS!$J:$J,INT((ROW()-2)/20)+2),MOD(ROW()-2,20)))</f>
        <v/>
      </c>
      <c r="I7859" s="4" t="str">
        <f aca="false">IF($H7859="","",$H7859-WEEKDAY($H7859,2)+1)</f>
        <v/>
      </c>
      <c r="J7859" s="4" t="str">
        <f aca="false">IF($I7859="","",$I7859+6)</f>
        <v/>
      </c>
      <c r="K7859" s="6" t="str">
        <f aca="false">IF($H7859="","",DATE(YEAR($H7859),MONTH($H7859),1))</f>
        <v/>
      </c>
      <c r="L7859" s="0" t="str">
        <f aca="false">IF($A7859="","",INDEX(CARTAO_COMPRAS!$K:$K,INT((ROW()-2)/20)+2))</f>
        <v/>
      </c>
      <c r="M7859" s="0" t="str">
        <f aca="false">IF($A7859="","","Compra no cartão")</f>
        <v/>
      </c>
    </row>
    <row r="7860" customFormat="false" ht="13.5" hidden="false" customHeight="false" outlineLevel="0" collapsed="false">
      <c r="A7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0" s="0" t="str">
        <f aca="false">IF($A7860="","",INDEX(CARTAO_COMPRAS!$C:$C,INT((ROW()-2)/20)+2))</f>
        <v/>
      </c>
      <c r="C7860" s="0" t="str">
        <f aca="false">IF($A7860="","",INDEX(CARTAO_COMPRAS!$D:$D,INT((ROW()-2)/20)+2))</f>
        <v/>
      </c>
      <c r="D7860" s="0" t="str">
        <f aca="false">IF($A7860="","",INDEX(CARTAO_COMPRAS!$E:$E,INT((ROW()-2)/20)+2))</f>
        <v/>
      </c>
      <c r="E7860" s="0" t="str">
        <f aca="false">IF($A7860="","",INDEX(CARTAO_COMPRAS!$H:$H,INT((ROW()-2)/20)+2)+MOD(ROW()-2,20))</f>
        <v/>
      </c>
      <c r="F7860" s="0" t="str">
        <f aca="false">IF($A7860="","",INDEX(CARTAO_COMPRAS!$G:$G,INT((ROW()-2)/20)+2))</f>
        <v/>
      </c>
      <c r="G7860" s="5" t="str">
        <f aca="false">IF($A7860="","",INDEX(CARTAO_COMPRAS!$I:$I,INT((ROW()-2)/20)+2))</f>
        <v/>
      </c>
      <c r="H7860" s="4" t="str">
        <f aca="false">IF($A7860="","",EDATE(INDEX(CARTAO_COMPRAS!$J:$J,INT((ROW()-2)/20)+2),MOD(ROW()-2,20)))</f>
        <v/>
      </c>
      <c r="I7860" s="4" t="str">
        <f aca="false">IF($H7860="","",$H7860-WEEKDAY($H7860,2)+1)</f>
        <v/>
      </c>
      <c r="J7860" s="4" t="str">
        <f aca="false">IF($I7860="","",$I7860+6)</f>
        <v/>
      </c>
      <c r="K7860" s="6" t="str">
        <f aca="false">IF($H7860="","",DATE(YEAR($H7860),MONTH($H7860),1))</f>
        <v/>
      </c>
      <c r="L7860" s="0" t="str">
        <f aca="false">IF($A7860="","",INDEX(CARTAO_COMPRAS!$K:$K,INT((ROW()-2)/20)+2))</f>
        <v/>
      </c>
      <c r="M7860" s="0" t="str">
        <f aca="false">IF($A7860="","","Compra no cartão")</f>
        <v/>
      </c>
    </row>
    <row r="7861" customFormat="false" ht="13.5" hidden="false" customHeight="false" outlineLevel="0" collapsed="false">
      <c r="A7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1" s="0" t="str">
        <f aca="false">IF($A7861="","",INDEX(CARTAO_COMPRAS!$C:$C,INT((ROW()-2)/20)+2))</f>
        <v/>
      </c>
      <c r="C7861" s="0" t="str">
        <f aca="false">IF($A7861="","",INDEX(CARTAO_COMPRAS!$D:$D,INT((ROW()-2)/20)+2))</f>
        <v/>
      </c>
      <c r="D7861" s="0" t="str">
        <f aca="false">IF($A7861="","",INDEX(CARTAO_COMPRAS!$E:$E,INT((ROW()-2)/20)+2))</f>
        <v/>
      </c>
      <c r="E7861" s="0" t="str">
        <f aca="false">IF($A7861="","",INDEX(CARTAO_COMPRAS!$H:$H,INT((ROW()-2)/20)+2)+MOD(ROW()-2,20))</f>
        <v/>
      </c>
      <c r="F7861" s="0" t="str">
        <f aca="false">IF($A7861="","",INDEX(CARTAO_COMPRAS!$G:$G,INT((ROW()-2)/20)+2))</f>
        <v/>
      </c>
      <c r="G7861" s="5" t="str">
        <f aca="false">IF($A7861="","",INDEX(CARTAO_COMPRAS!$I:$I,INT((ROW()-2)/20)+2))</f>
        <v/>
      </c>
      <c r="H7861" s="4" t="str">
        <f aca="false">IF($A7861="","",EDATE(INDEX(CARTAO_COMPRAS!$J:$J,INT((ROW()-2)/20)+2),MOD(ROW()-2,20)))</f>
        <v/>
      </c>
      <c r="I7861" s="4" t="str">
        <f aca="false">IF($H7861="","",$H7861-WEEKDAY($H7861,2)+1)</f>
        <v/>
      </c>
      <c r="J7861" s="4" t="str">
        <f aca="false">IF($I7861="","",$I7861+6)</f>
        <v/>
      </c>
      <c r="K7861" s="6" t="str">
        <f aca="false">IF($H7861="","",DATE(YEAR($H7861),MONTH($H7861),1))</f>
        <v/>
      </c>
      <c r="L7861" s="0" t="str">
        <f aca="false">IF($A7861="","",INDEX(CARTAO_COMPRAS!$K:$K,INT((ROW()-2)/20)+2))</f>
        <v/>
      </c>
      <c r="M7861" s="0" t="str">
        <f aca="false">IF($A7861="","","Compra no cartão")</f>
        <v/>
      </c>
    </row>
    <row r="7862" customFormat="false" ht="13.5" hidden="false" customHeight="false" outlineLevel="0" collapsed="false">
      <c r="A78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2" s="0" t="str">
        <f aca="false">IF($A7862="","",INDEX(CARTAO_COMPRAS!$C:$C,INT((ROW()-2)/20)+2))</f>
        <v/>
      </c>
      <c r="C7862" s="0" t="str">
        <f aca="false">IF($A7862="","",INDEX(CARTAO_COMPRAS!$D:$D,INT((ROW()-2)/20)+2))</f>
        <v/>
      </c>
      <c r="D7862" s="0" t="str">
        <f aca="false">IF($A7862="","",INDEX(CARTAO_COMPRAS!$E:$E,INT((ROW()-2)/20)+2))</f>
        <v/>
      </c>
      <c r="E7862" s="0" t="str">
        <f aca="false">IF($A7862="","",INDEX(CARTAO_COMPRAS!$H:$H,INT((ROW()-2)/20)+2)+MOD(ROW()-2,20))</f>
        <v/>
      </c>
      <c r="F7862" s="0" t="str">
        <f aca="false">IF($A7862="","",INDEX(CARTAO_COMPRAS!$G:$G,INT((ROW()-2)/20)+2))</f>
        <v/>
      </c>
      <c r="G7862" s="5" t="str">
        <f aca="false">IF($A7862="","",INDEX(CARTAO_COMPRAS!$I:$I,INT((ROW()-2)/20)+2))</f>
        <v/>
      </c>
      <c r="H7862" s="4" t="str">
        <f aca="false">IF($A7862="","",EDATE(INDEX(CARTAO_COMPRAS!$J:$J,INT((ROW()-2)/20)+2),MOD(ROW()-2,20)))</f>
        <v/>
      </c>
      <c r="I7862" s="4" t="str">
        <f aca="false">IF($H7862="","",$H7862-WEEKDAY($H7862,2)+1)</f>
        <v/>
      </c>
      <c r="J7862" s="4" t="str">
        <f aca="false">IF($I7862="","",$I7862+6)</f>
        <v/>
      </c>
      <c r="K7862" s="6" t="str">
        <f aca="false">IF($H7862="","",DATE(YEAR($H7862),MONTH($H7862),1))</f>
        <v/>
      </c>
      <c r="L7862" s="0" t="str">
        <f aca="false">IF($A7862="","",INDEX(CARTAO_COMPRAS!$K:$K,INT((ROW()-2)/20)+2))</f>
        <v/>
      </c>
      <c r="M7862" s="0" t="str">
        <f aca="false">IF($A7862="","","Compra no cartão")</f>
        <v/>
      </c>
    </row>
    <row r="7863" customFormat="false" ht="13.5" hidden="false" customHeight="false" outlineLevel="0" collapsed="false">
      <c r="A7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3" s="0" t="str">
        <f aca="false">IF($A7863="","",INDEX(CARTAO_COMPRAS!$C:$C,INT((ROW()-2)/20)+2))</f>
        <v/>
      </c>
      <c r="C7863" s="0" t="str">
        <f aca="false">IF($A7863="","",INDEX(CARTAO_COMPRAS!$D:$D,INT((ROW()-2)/20)+2))</f>
        <v/>
      </c>
      <c r="D7863" s="0" t="str">
        <f aca="false">IF($A7863="","",INDEX(CARTAO_COMPRAS!$E:$E,INT((ROW()-2)/20)+2))</f>
        <v/>
      </c>
      <c r="E7863" s="0" t="str">
        <f aca="false">IF($A7863="","",INDEX(CARTAO_COMPRAS!$H:$H,INT((ROW()-2)/20)+2)+MOD(ROW()-2,20))</f>
        <v/>
      </c>
      <c r="F7863" s="0" t="str">
        <f aca="false">IF($A7863="","",INDEX(CARTAO_COMPRAS!$G:$G,INT((ROW()-2)/20)+2))</f>
        <v/>
      </c>
      <c r="G7863" s="5" t="str">
        <f aca="false">IF($A7863="","",INDEX(CARTAO_COMPRAS!$I:$I,INT((ROW()-2)/20)+2))</f>
        <v/>
      </c>
      <c r="H7863" s="4" t="str">
        <f aca="false">IF($A7863="","",EDATE(INDEX(CARTAO_COMPRAS!$J:$J,INT((ROW()-2)/20)+2),MOD(ROW()-2,20)))</f>
        <v/>
      </c>
      <c r="I7863" s="4" t="str">
        <f aca="false">IF($H7863="","",$H7863-WEEKDAY($H7863,2)+1)</f>
        <v/>
      </c>
      <c r="J7863" s="4" t="str">
        <f aca="false">IF($I7863="","",$I7863+6)</f>
        <v/>
      </c>
      <c r="K7863" s="6" t="str">
        <f aca="false">IF($H7863="","",DATE(YEAR($H7863),MONTH($H7863),1))</f>
        <v/>
      </c>
      <c r="L7863" s="0" t="str">
        <f aca="false">IF($A7863="","",INDEX(CARTAO_COMPRAS!$K:$K,INT((ROW()-2)/20)+2))</f>
        <v/>
      </c>
      <c r="M7863" s="0" t="str">
        <f aca="false">IF($A7863="","","Compra no cartão")</f>
        <v/>
      </c>
    </row>
    <row r="7864" customFormat="false" ht="13.5" hidden="false" customHeight="false" outlineLevel="0" collapsed="false">
      <c r="A7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4" s="0" t="str">
        <f aca="false">IF($A7864="","",INDEX(CARTAO_COMPRAS!$C:$C,INT((ROW()-2)/20)+2))</f>
        <v/>
      </c>
      <c r="C7864" s="0" t="str">
        <f aca="false">IF($A7864="","",INDEX(CARTAO_COMPRAS!$D:$D,INT((ROW()-2)/20)+2))</f>
        <v/>
      </c>
      <c r="D7864" s="0" t="str">
        <f aca="false">IF($A7864="","",INDEX(CARTAO_COMPRAS!$E:$E,INT((ROW()-2)/20)+2))</f>
        <v/>
      </c>
      <c r="E7864" s="0" t="str">
        <f aca="false">IF($A7864="","",INDEX(CARTAO_COMPRAS!$H:$H,INT((ROW()-2)/20)+2)+MOD(ROW()-2,20))</f>
        <v/>
      </c>
      <c r="F7864" s="0" t="str">
        <f aca="false">IF($A7864="","",INDEX(CARTAO_COMPRAS!$G:$G,INT((ROW()-2)/20)+2))</f>
        <v/>
      </c>
      <c r="G7864" s="5" t="str">
        <f aca="false">IF($A7864="","",INDEX(CARTAO_COMPRAS!$I:$I,INT((ROW()-2)/20)+2))</f>
        <v/>
      </c>
      <c r="H7864" s="4" t="str">
        <f aca="false">IF($A7864="","",EDATE(INDEX(CARTAO_COMPRAS!$J:$J,INT((ROW()-2)/20)+2),MOD(ROW()-2,20)))</f>
        <v/>
      </c>
      <c r="I7864" s="4" t="str">
        <f aca="false">IF($H7864="","",$H7864-WEEKDAY($H7864,2)+1)</f>
        <v/>
      </c>
      <c r="J7864" s="4" t="str">
        <f aca="false">IF($I7864="","",$I7864+6)</f>
        <v/>
      </c>
      <c r="K7864" s="6" t="str">
        <f aca="false">IF($H7864="","",DATE(YEAR($H7864),MONTH($H7864),1))</f>
        <v/>
      </c>
      <c r="L7864" s="0" t="str">
        <f aca="false">IF($A7864="","",INDEX(CARTAO_COMPRAS!$K:$K,INT((ROW()-2)/20)+2))</f>
        <v/>
      </c>
      <c r="M7864" s="0" t="str">
        <f aca="false">IF($A7864="","","Compra no cartão")</f>
        <v/>
      </c>
    </row>
    <row r="7865" customFormat="false" ht="13.5" hidden="false" customHeight="false" outlineLevel="0" collapsed="false">
      <c r="A7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5" s="0" t="str">
        <f aca="false">IF($A7865="","",INDEX(CARTAO_COMPRAS!$C:$C,INT((ROW()-2)/20)+2))</f>
        <v/>
      </c>
      <c r="C7865" s="0" t="str">
        <f aca="false">IF($A7865="","",INDEX(CARTAO_COMPRAS!$D:$D,INT((ROW()-2)/20)+2))</f>
        <v/>
      </c>
      <c r="D7865" s="0" t="str">
        <f aca="false">IF($A7865="","",INDEX(CARTAO_COMPRAS!$E:$E,INT((ROW()-2)/20)+2))</f>
        <v/>
      </c>
      <c r="E7865" s="0" t="str">
        <f aca="false">IF($A7865="","",INDEX(CARTAO_COMPRAS!$H:$H,INT((ROW()-2)/20)+2)+MOD(ROW()-2,20))</f>
        <v/>
      </c>
      <c r="F7865" s="0" t="str">
        <f aca="false">IF($A7865="","",INDEX(CARTAO_COMPRAS!$G:$G,INT((ROW()-2)/20)+2))</f>
        <v/>
      </c>
      <c r="G7865" s="5" t="str">
        <f aca="false">IF($A7865="","",INDEX(CARTAO_COMPRAS!$I:$I,INT((ROW()-2)/20)+2))</f>
        <v/>
      </c>
      <c r="H7865" s="4" t="str">
        <f aca="false">IF($A7865="","",EDATE(INDEX(CARTAO_COMPRAS!$J:$J,INT((ROW()-2)/20)+2),MOD(ROW()-2,20)))</f>
        <v/>
      </c>
      <c r="I7865" s="4" t="str">
        <f aca="false">IF($H7865="","",$H7865-WEEKDAY($H7865,2)+1)</f>
        <v/>
      </c>
      <c r="J7865" s="4" t="str">
        <f aca="false">IF($I7865="","",$I7865+6)</f>
        <v/>
      </c>
      <c r="K7865" s="6" t="str">
        <f aca="false">IF($H7865="","",DATE(YEAR($H7865),MONTH($H7865),1))</f>
        <v/>
      </c>
      <c r="L7865" s="0" t="str">
        <f aca="false">IF($A7865="","",INDEX(CARTAO_COMPRAS!$K:$K,INT((ROW()-2)/20)+2))</f>
        <v/>
      </c>
      <c r="M7865" s="0" t="str">
        <f aca="false">IF($A7865="","","Compra no cartão")</f>
        <v/>
      </c>
    </row>
    <row r="7866" customFormat="false" ht="13.5" hidden="false" customHeight="false" outlineLevel="0" collapsed="false">
      <c r="A7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6" s="0" t="str">
        <f aca="false">IF($A7866="","",INDEX(CARTAO_COMPRAS!$C:$C,INT((ROW()-2)/20)+2))</f>
        <v/>
      </c>
      <c r="C7866" s="0" t="str">
        <f aca="false">IF($A7866="","",INDEX(CARTAO_COMPRAS!$D:$D,INT((ROW()-2)/20)+2))</f>
        <v/>
      </c>
      <c r="D7866" s="0" t="str">
        <f aca="false">IF($A7866="","",INDEX(CARTAO_COMPRAS!$E:$E,INT((ROW()-2)/20)+2))</f>
        <v/>
      </c>
      <c r="E7866" s="0" t="str">
        <f aca="false">IF($A7866="","",INDEX(CARTAO_COMPRAS!$H:$H,INT((ROW()-2)/20)+2)+MOD(ROW()-2,20))</f>
        <v/>
      </c>
      <c r="F7866" s="0" t="str">
        <f aca="false">IF($A7866="","",INDEX(CARTAO_COMPRAS!$G:$G,INT((ROW()-2)/20)+2))</f>
        <v/>
      </c>
      <c r="G7866" s="5" t="str">
        <f aca="false">IF($A7866="","",INDEX(CARTAO_COMPRAS!$I:$I,INT((ROW()-2)/20)+2))</f>
        <v/>
      </c>
      <c r="H7866" s="4" t="str">
        <f aca="false">IF($A7866="","",EDATE(INDEX(CARTAO_COMPRAS!$J:$J,INT((ROW()-2)/20)+2),MOD(ROW()-2,20)))</f>
        <v/>
      </c>
      <c r="I7866" s="4" t="str">
        <f aca="false">IF($H7866="","",$H7866-WEEKDAY($H7866,2)+1)</f>
        <v/>
      </c>
      <c r="J7866" s="4" t="str">
        <f aca="false">IF($I7866="","",$I7866+6)</f>
        <v/>
      </c>
      <c r="K7866" s="6" t="str">
        <f aca="false">IF($H7866="","",DATE(YEAR($H7866),MONTH($H7866),1))</f>
        <v/>
      </c>
      <c r="L7866" s="0" t="str">
        <f aca="false">IF($A7866="","",INDEX(CARTAO_COMPRAS!$K:$K,INT((ROW()-2)/20)+2))</f>
        <v/>
      </c>
      <c r="M7866" s="0" t="str">
        <f aca="false">IF($A7866="","","Compra no cartão")</f>
        <v/>
      </c>
    </row>
    <row r="7867" customFormat="false" ht="13.5" hidden="false" customHeight="false" outlineLevel="0" collapsed="false">
      <c r="A7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7" s="0" t="str">
        <f aca="false">IF($A7867="","",INDEX(CARTAO_COMPRAS!$C:$C,INT((ROW()-2)/20)+2))</f>
        <v/>
      </c>
      <c r="C7867" s="0" t="str">
        <f aca="false">IF($A7867="","",INDEX(CARTAO_COMPRAS!$D:$D,INT((ROW()-2)/20)+2))</f>
        <v/>
      </c>
      <c r="D7867" s="0" t="str">
        <f aca="false">IF($A7867="","",INDEX(CARTAO_COMPRAS!$E:$E,INT((ROW()-2)/20)+2))</f>
        <v/>
      </c>
      <c r="E7867" s="0" t="str">
        <f aca="false">IF($A7867="","",INDEX(CARTAO_COMPRAS!$H:$H,INT((ROW()-2)/20)+2)+MOD(ROW()-2,20))</f>
        <v/>
      </c>
      <c r="F7867" s="0" t="str">
        <f aca="false">IF($A7867="","",INDEX(CARTAO_COMPRAS!$G:$G,INT((ROW()-2)/20)+2))</f>
        <v/>
      </c>
      <c r="G7867" s="5" t="str">
        <f aca="false">IF($A7867="","",INDEX(CARTAO_COMPRAS!$I:$I,INT((ROW()-2)/20)+2))</f>
        <v/>
      </c>
      <c r="H7867" s="4" t="str">
        <f aca="false">IF($A7867="","",EDATE(INDEX(CARTAO_COMPRAS!$J:$J,INT((ROW()-2)/20)+2),MOD(ROW()-2,20)))</f>
        <v/>
      </c>
      <c r="I7867" s="4" t="str">
        <f aca="false">IF($H7867="","",$H7867-WEEKDAY($H7867,2)+1)</f>
        <v/>
      </c>
      <c r="J7867" s="4" t="str">
        <f aca="false">IF($I7867="","",$I7867+6)</f>
        <v/>
      </c>
      <c r="K7867" s="6" t="str">
        <f aca="false">IF($H7867="","",DATE(YEAR($H7867),MONTH($H7867),1))</f>
        <v/>
      </c>
      <c r="L7867" s="0" t="str">
        <f aca="false">IF($A7867="","",INDEX(CARTAO_COMPRAS!$K:$K,INT((ROW()-2)/20)+2))</f>
        <v/>
      </c>
      <c r="M7867" s="0" t="str">
        <f aca="false">IF($A7867="","","Compra no cartão")</f>
        <v/>
      </c>
    </row>
    <row r="7868" customFormat="false" ht="13.5" hidden="false" customHeight="false" outlineLevel="0" collapsed="false">
      <c r="A7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8" s="0" t="str">
        <f aca="false">IF($A7868="","",INDEX(CARTAO_COMPRAS!$C:$C,INT((ROW()-2)/20)+2))</f>
        <v/>
      </c>
      <c r="C7868" s="0" t="str">
        <f aca="false">IF($A7868="","",INDEX(CARTAO_COMPRAS!$D:$D,INT((ROW()-2)/20)+2))</f>
        <v/>
      </c>
      <c r="D7868" s="0" t="str">
        <f aca="false">IF($A7868="","",INDEX(CARTAO_COMPRAS!$E:$E,INT((ROW()-2)/20)+2))</f>
        <v/>
      </c>
      <c r="E7868" s="0" t="str">
        <f aca="false">IF($A7868="","",INDEX(CARTAO_COMPRAS!$H:$H,INT((ROW()-2)/20)+2)+MOD(ROW()-2,20))</f>
        <v/>
      </c>
      <c r="F7868" s="0" t="str">
        <f aca="false">IF($A7868="","",INDEX(CARTAO_COMPRAS!$G:$G,INT((ROW()-2)/20)+2))</f>
        <v/>
      </c>
      <c r="G7868" s="5" t="str">
        <f aca="false">IF($A7868="","",INDEX(CARTAO_COMPRAS!$I:$I,INT((ROW()-2)/20)+2))</f>
        <v/>
      </c>
      <c r="H7868" s="4" t="str">
        <f aca="false">IF($A7868="","",EDATE(INDEX(CARTAO_COMPRAS!$J:$J,INT((ROW()-2)/20)+2),MOD(ROW()-2,20)))</f>
        <v/>
      </c>
      <c r="I7868" s="4" t="str">
        <f aca="false">IF($H7868="","",$H7868-WEEKDAY($H7868,2)+1)</f>
        <v/>
      </c>
      <c r="J7868" s="4" t="str">
        <f aca="false">IF($I7868="","",$I7868+6)</f>
        <v/>
      </c>
      <c r="K7868" s="6" t="str">
        <f aca="false">IF($H7868="","",DATE(YEAR($H7868),MONTH($H7868),1))</f>
        <v/>
      </c>
      <c r="L7868" s="0" t="str">
        <f aca="false">IF($A7868="","",INDEX(CARTAO_COMPRAS!$K:$K,INT((ROW()-2)/20)+2))</f>
        <v/>
      </c>
      <c r="M7868" s="0" t="str">
        <f aca="false">IF($A7868="","","Compra no cartão")</f>
        <v/>
      </c>
    </row>
    <row r="7869" customFormat="false" ht="13.5" hidden="false" customHeight="false" outlineLevel="0" collapsed="false">
      <c r="A7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69" s="0" t="str">
        <f aca="false">IF($A7869="","",INDEX(CARTAO_COMPRAS!$C:$C,INT((ROW()-2)/20)+2))</f>
        <v/>
      </c>
      <c r="C7869" s="0" t="str">
        <f aca="false">IF($A7869="","",INDEX(CARTAO_COMPRAS!$D:$D,INT((ROW()-2)/20)+2))</f>
        <v/>
      </c>
      <c r="D7869" s="0" t="str">
        <f aca="false">IF($A7869="","",INDEX(CARTAO_COMPRAS!$E:$E,INT((ROW()-2)/20)+2))</f>
        <v/>
      </c>
      <c r="E7869" s="0" t="str">
        <f aca="false">IF($A7869="","",INDEX(CARTAO_COMPRAS!$H:$H,INT((ROW()-2)/20)+2)+MOD(ROW()-2,20))</f>
        <v/>
      </c>
      <c r="F7869" s="0" t="str">
        <f aca="false">IF($A7869="","",INDEX(CARTAO_COMPRAS!$G:$G,INT((ROW()-2)/20)+2))</f>
        <v/>
      </c>
      <c r="G7869" s="5" t="str">
        <f aca="false">IF($A7869="","",INDEX(CARTAO_COMPRAS!$I:$I,INT((ROW()-2)/20)+2))</f>
        <v/>
      </c>
      <c r="H7869" s="4" t="str">
        <f aca="false">IF($A7869="","",EDATE(INDEX(CARTAO_COMPRAS!$J:$J,INT((ROW()-2)/20)+2),MOD(ROW()-2,20)))</f>
        <v/>
      </c>
      <c r="I7869" s="4" t="str">
        <f aca="false">IF($H7869="","",$H7869-WEEKDAY($H7869,2)+1)</f>
        <v/>
      </c>
      <c r="J7869" s="4" t="str">
        <f aca="false">IF($I7869="","",$I7869+6)</f>
        <v/>
      </c>
      <c r="K7869" s="6" t="str">
        <f aca="false">IF($H7869="","",DATE(YEAR($H7869),MONTH($H7869),1))</f>
        <v/>
      </c>
      <c r="L7869" s="0" t="str">
        <f aca="false">IF($A7869="","",INDEX(CARTAO_COMPRAS!$K:$K,INT((ROW()-2)/20)+2))</f>
        <v/>
      </c>
      <c r="M7869" s="0" t="str">
        <f aca="false">IF($A7869="","","Compra no cartão")</f>
        <v/>
      </c>
    </row>
    <row r="7870" customFormat="false" ht="13.5" hidden="false" customHeight="false" outlineLevel="0" collapsed="false">
      <c r="A7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0" s="0" t="str">
        <f aca="false">IF($A7870="","",INDEX(CARTAO_COMPRAS!$C:$C,INT((ROW()-2)/20)+2))</f>
        <v/>
      </c>
      <c r="C7870" s="0" t="str">
        <f aca="false">IF($A7870="","",INDEX(CARTAO_COMPRAS!$D:$D,INT((ROW()-2)/20)+2))</f>
        <v/>
      </c>
      <c r="D7870" s="0" t="str">
        <f aca="false">IF($A7870="","",INDEX(CARTAO_COMPRAS!$E:$E,INT((ROW()-2)/20)+2))</f>
        <v/>
      </c>
      <c r="E7870" s="0" t="str">
        <f aca="false">IF($A7870="","",INDEX(CARTAO_COMPRAS!$H:$H,INT((ROW()-2)/20)+2)+MOD(ROW()-2,20))</f>
        <v/>
      </c>
      <c r="F7870" s="0" t="str">
        <f aca="false">IF($A7870="","",INDEX(CARTAO_COMPRAS!$G:$G,INT((ROW()-2)/20)+2))</f>
        <v/>
      </c>
      <c r="G7870" s="5" t="str">
        <f aca="false">IF($A7870="","",INDEX(CARTAO_COMPRAS!$I:$I,INT((ROW()-2)/20)+2))</f>
        <v/>
      </c>
      <c r="H7870" s="4" t="str">
        <f aca="false">IF($A7870="","",EDATE(INDEX(CARTAO_COMPRAS!$J:$J,INT((ROW()-2)/20)+2),MOD(ROW()-2,20)))</f>
        <v/>
      </c>
      <c r="I7870" s="4" t="str">
        <f aca="false">IF($H7870="","",$H7870-WEEKDAY($H7870,2)+1)</f>
        <v/>
      </c>
      <c r="J7870" s="4" t="str">
        <f aca="false">IF($I7870="","",$I7870+6)</f>
        <v/>
      </c>
      <c r="K7870" s="6" t="str">
        <f aca="false">IF($H7870="","",DATE(YEAR($H7870),MONTH($H7870),1))</f>
        <v/>
      </c>
      <c r="L7870" s="0" t="str">
        <f aca="false">IF($A7870="","",INDEX(CARTAO_COMPRAS!$K:$K,INT((ROW()-2)/20)+2))</f>
        <v/>
      </c>
      <c r="M7870" s="0" t="str">
        <f aca="false">IF($A7870="","","Compra no cartão")</f>
        <v/>
      </c>
    </row>
    <row r="7871" customFormat="false" ht="13.5" hidden="false" customHeight="false" outlineLevel="0" collapsed="false">
      <c r="A7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1" s="0" t="str">
        <f aca="false">IF($A7871="","",INDEX(CARTAO_COMPRAS!$C:$C,INT((ROW()-2)/20)+2))</f>
        <v/>
      </c>
      <c r="C7871" s="0" t="str">
        <f aca="false">IF($A7871="","",INDEX(CARTAO_COMPRAS!$D:$D,INT((ROW()-2)/20)+2))</f>
        <v/>
      </c>
      <c r="D7871" s="0" t="str">
        <f aca="false">IF($A7871="","",INDEX(CARTAO_COMPRAS!$E:$E,INT((ROW()-2)/20)+2))</f>
        <v/>
      </c>
      <c r="E7871" s="0" t="str">
        <f aca="false">IF($A7871="","",INDEX(CARTAO_COMPRAS!$H:$H,INT((ROW()-2)/20)+2)+MOD(ROW()-2,20))</f>
        <v/>
      </c>
      <c r="F7871" s="0" t="str">
        <f aca="false">IF($A7871="","",INDEX(CARTAO_COMPRAS!$G:$G,INT((ROW()-2)/20)+2))</f>
        <v/>
      </c>
      <c r="G7871" s="5" t="str">
        <f aca="false">IF($A7871="","",INDEX(CARTAO_COMPRAS!$I:$I,INT((ROW()-2)/20)+2))</f>
        <v/>
      </c>
      <c r="H7871" s="4" t="str">
        <f aca="false">IF($A7871="","",EDATE(INDEX(CARTAO_COMPRAS!$J:$J,INT((ROW()-2)/20)+2),MOD(ROW()-2,20)))</f>
        <v/>
      </c>
      <c r="I7871" s="4" t="str">
        <f aca="false">IF($H7871="","",$H7871-WEEKDAY($H7871,2)+1)</f>
        <v/>
      </c>
      <c r="J7871" s="4" t="str">
        <f aca="false">IF($I7871="","",$I7871+6)</f>
        <v/>
      </c>
      <c r="K7871" s="6" t="str">
        <f aca="false">IF($H7871="","",DATE(YEAR($H7871),MONTH($H7871),1))</f>
        <v/>
      </c>
      <c r="L7871" s="0" t="str">
        <f aca="false">IF($A7871="","",INDEX(CARTAO_COMPRAS!$K:$K,INT((ROW()-2)/20)+2))</f>
        <v/>
      </c>
      <c r="M7871" s="0" t="str">
        <f aca="false">IF($A7871="","","Compra no cartão")</f>
        <v/>
      </c>
    </row>
    <row r="7872" customFormat="false" ht="13.5" hidden="false" customHeight="false" outlineLevel="0" collapsed="false">
      <c r="A7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2" s="0" t="str">
        <f aca="false">IF($A7872="","",INDEX(CARTAO_COMPRAS!$C:$C,INT((ROW()-2)/20)+2))</f>
        <v/>
      </c>
      <c r="C7872" s="0" t="str">
        <f aca="false">IF($A7872="","",INDEX(CARTAO_COMPRAS!$D:$D,INT((ROW()-2)/20)+2))</f>
        <v/>
      </c>
      <c r="D7872" s="0" t="str">
        <f aca="false">IF($A7872="","",INDEX(CARTAO_COMPRAS!$E:$E,INT((ROW()-2)/20)+2))</f>
        <v/>
      </c>
      <c r="E7872" s="0" t="str">
        <f aca="false">IF($A7872="","",INDEX(CARTAO_COMPRAS!$H:$H,INT((ROW()-2)/20)+2)+MOD(ROW()-2,20))</f>
        <v/>
      </c>
      <c r="F7872" s="0" t="str">
        <f aca="false">IF($A7872="","",INDEX(CARTAO_COMPRAS!$G:$G,INT((ROW()-2)/20)+2))</f>
        <v/>
      </c>
      <c r="G7872" s="5" t="str">
        <f aca="false">IF($A7872="","",INDEX(CARTAO_COMPRAS!$I:$I,INT((ROW()-2)/20)+2))</f>
        <v/>
      </c>
      <c r="H7872" s="4" t="str">
        <f aca="false">IF($A7872="","",EDATE(INDEX(CARTAO_COMPRAS!$J:$J,INT((ROW()-2)/20)+2),MOD(ROW()-2,20)))</f>
        <v/>
      </c>
      <c r="I7872" s="4" t="str">
        <f aca="false">IF($H7872="","",$H7872-WEEKDAY($H7872,2)+1)</f>
        <v/>
      </c>
      <c r="J7872" s="4" t="str">
        <f aca="false">IF($I7872="","",$I7872+6)</f>
        <v/>
      </c>
      <c r="K7872" s="6" t="str">
        <f aca="false">IF($H7872="","",DATE(YEAR($H7872),MONTH($H7872),1))</f>
        <v/>
      </c>
      <c r="L7872" s="0" t="str">
        <f aca="false">IF($A7872="","",INDEX(CARTAO_COMPRAS!$K:$K,INT((ROW()-2)/20)+2))</f>
        <v/>
      </c>
      <c r="M7872" s="0" t="str">
        <f aca="false">IF($A7872="","","Compra no cartão")</f>
        <v/>
      </c>
    </row>
    <row r="7873" customFormat="false" ht="13.5" hidden="false" customHeight="false" outlineLevel="0" collapsed="false">
      <c r="A7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3" s="0" t="str">
        <f aca="false">IF($A7873="","",INDEX(CARTAO_COMPRAS!$C:$C,INT((ROW()-2)/20)+2))</f>
        <v/>
      </c>
      <c r="C7873" s="0" t="str">
        <f aca="false">IF($A7873="","",INDEX(CARTAO_COMPRAS!$D:$D,INT((ROW()-2)/20)+2))</f>
        <v/>
      </c>
      <c r="D7873" s="0" t="str">
        <f aca="false">IF($A7873="","",INDEX(CARTAO_COMPRAS!$E:$E,INT((ROW()-2)/20)+2))</f>
        <v/>
      </c>
      <c r="E7873" s="0" t="str">
        <f aca="false">IF($A7873="","",INDEX(CARTAO_COMPRAS!$H:$H,INT((ROW()-2)/20)+2)+MOD(ROW()-2,20))</f>
        <v/>
      </c>
      <c r="F7873" s="0" t="str">
        <f aca="false">IF($A7873="","",INDEX(CARTAO_COMPRAS!$G:$G,INT((ROW()-2)/20)+2))</f>
        <v/>
      </c>
      <c r="G7873" s="5" t="str">
        <f aca="false">IF($A7873="","",INDEX(CARTAO_COMPRAS!$I:$I,INT((ROW()-2)/20)+2))</f>
        <v/>
      </c>
      <c r="H7873" s="4" t="str">
        <f aca="false">IF($A7873="","",EDATE(INDEX(CARTAO_COMPRAS!$J:$J,INT((ROW()-2)/20)+2),MOD(ROW()-2,20)))</f>
        <v/>
      </c>
      <c r="I7873" s="4" t="str">
        <f aca="false">IF($H7873="","",$H7873-WEEKDAY($H7873,2)+1)</f>
        <v/>
      </c>
      <c r="J7873" s="4" t="str">
        <f aca="false">IF($I7873="","",$I7873+6)</f>
        <v/>
      </c>
      <c r="K7873" s="6" t="str">
        <f aca="false">IF($H7873="","",DATE(YEAR($H7873),MONTH($H7873),1))</f>
        <v/>
      </c>
      <c r="L7873" s="0" t="str">
        <f aca="false">IF($A7873="","",INDEX(CARTAO_COMPRAS!$K:$K,INT((ROW()-2)/20)+2))</f>
        <v/>
      </c>
      <c r="M7873" s="0" t="str">
        <f aca="false">IF($A7873="","","Compra no cartão")</f>
        <v/>
      </c>
    </row>
    <row r="7874" customFormat="false" ht="13.5" hidden="false" customHeight="false" outlineLevel="0" collapsed="false">
      <c r="A7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4" s="0" t="str">
        <f aca="false">IF($A7874="","",INDEX(CARTAO_COMPRAS!$C:$C,INT((ROW()-2)/20)+2))</f>
        <v/>
      </c>
      <c r="C7874" s="0" t="str">
        <f aca="false">IF($A7874="","",INDEX(CARTAO_COMPRAS!$D:$D,INT((ROW()-2)/20)+2))</f>
        <v/>
      </c>
      <c r="D7874" s="0" t="str">
        <f aca="false">IF($A7874="","",INDEX(CARTAO_COMPRAS!$E:$E,INT((ROW()-2)/20)+2))</f>
        <v/>
      </c>
      <c r="E7874" s="0" t="str">
        <f aca="false">IF($A7874="","",INDEX(CARTAO_COMPRAS!$H:$H,INT((ROW()-2)/20)+2)+MOD(ROW()-2,20))</f>
        <v/>
      </c>
      <c r="F7874" s="0" t="str">
        <f aca="false">IF($A7874="","",INDEX(CARTAO_COMPRAS!$G:$G,INT((ROW()-2)/20)+2))</f>
        <v/>
      </c>
      <c r="G7874" s="5" t="str">
        <f aca="false">IF($A7874="","",INDEX(CARTAO_COMPRAS!$I:$I,INT((ROW()-2)/20)+2))</f>
        <v/>
      </c>
      <c r="H7874" s="4" t="str">
        <f aca="false">IF($A7874="","",EDATE(INDEX(CARTAO_COMPRAS!$J:$J,INT((ROW()-2)/20)+2),MOD(ROW()-2,20)))</f>
        <v/>
      </c>
      <c r="I7874" s="4" t="str">
        <f aca="false">IF($H7874="","",$H7874-WEEKDAY($H7874,2)+1)</f>
        <v/>
      </c>
      <c r="J7874" s="4" t="str">
        <f aca="false">IF($I7874="","",$I7874+6)</f>
        <v/>
      </c>
      <c r="K7874" s="6" t="str">
        <f aca="false">IF($H7874="","",DATE(YEAR($H7874),MONTH($H7874),1))</f>
        <v/>
      </c>
      <c r="L7874" s="0" t="str">
        <f aca="false">IF($A7874="","",INDEX(CARTAO_COMPRAS!$K:$K,INT((ROW()-2)/20)+2))</f>
        <v/>
      </c>
      <c r="M7874" s="0" t="str">
        <f aca="false">IF($A7874="","","Compra no cartão")</f>
        <v/>
      </c>
    </row>
    <row r="7875" customFormat="false" ht="13.5" hidden="false" customHeight="false" outlineLevel="0" collapsed="false">
      <c r="A7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5" s="0" t="str">
        <f aca="false">IF($A7875="","",INDEX(CARTAO_COMPRAS!$C:$C,INT((ROW()-2)/20)+2))</f>
        <v/>
      </c>
      <c r="C7875" s="0" t="str">
        <f aca="false">IF($A7875="","",INDEX(CARTAO_COMPRAS!$D:$D,INT((ROW()-2)/20)+2))</f>
        <v/>
      </c>
      <c r="D7875" s="0" t="str">
        <f aca="false">IF($A7875="","",INDEX(CARTAO_COMPRAS!$E:$E,INT((ROW()-2)/20)+2))</f>
        <v/>
      </c>
      <c r="E7875" s="0" t="str">
        <f aca="false">IF($A7875="","",INDEX(CARTAO_COMPRAS!$H:$H,INT((ROW()-2)/20)+2)+MOD(ROW()-2,20))</f>
        <v/>
      </c>
      <c r="F7875" s="0" t="str">
        <f aca="false">IF($A7875="","",INDEX(CARTAO_COMPRAS!$G:$G,INT((ROW()-2)/20)+2))</f>
        <v/>
      </c>
      <c r="G7875" s="5" t="str">
        <f aca="false">IF($A7875="","",INDEX(CARTAO_COMPRAS!$I:$I,INT((ROW()-2)/20)+2))</f>
        <v/>
      </c>
      <c r="H7875" s="4" t="str">
        <f aca="false">IF($A7875="","",EDATE(INDEX(CARTAO_COMPRAS!$J:$J,INT((ROW()-2)/20)+2),MOD(ROW()-2,20)))</f>
        <v/>
      </c>
      <c r="I7875" s="4" t="str">
        <f aca="false">IF($H7875="","",$H7875-WEEKDAY($H7875,2)+1)</f>
        <v/>
      </c>
      <c r="J7875" s="4" t="str">
        <f aca="false">IF($I7875="","",$I7875+6)</f>
        <v/>
      </c>
      <c r="K7875" s="6" t="str">
        <f aca="false">IF($H7875="","",DATE(YEAR($H7875),MONTH($H7875),1))</f>
        <v/>
      </c>
      <c r="L7875" s="0" t="str">
        <f aca="false">IF($A7875="","",INDEX(CARTAO_COMPRAS!$K:$K,INT((ROW()-2)/20)+2))</f>
        <v/>
      </c>
      <c r="M7875" s="0" t="str">
        <f aca="false">IF($A7875="","","Compra no cartão")</f>
        <v/>
      </c>
    </row>
    <row r="7876" customFormat="false" ht="13.5" hidden="false" customHeight="false" outlineLevel="0" collapsed="false">
      <c r="A7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6" s="0" t="str">
        <f aca="false">IF($A7876="","",INDEX(CARTAO_COMPRAS!$C:$C,INT((ROW()-2)/20)+2))</f>
        <v/>
      </c>
      <c r="C7876" s="0" t="str">
        <f aca="false">IF($A7876="","",INDEX(CARTAO_COMPRAS!$D:$D,INT((ROW()-2)/20)+2))</f>
        <v/>
      </c>
      <c r="D7876" s="0" t="str">
        <f aca="false">IF($A7876="","",INDEX(CARTAO_COMPRAS!$E:$E,INT((ROW()-2)/20)+2))</f>
        <v/>
      </c>
      <c r="E7876" s="0" t="str">
        <f aca="false">IF($A7876="","",INDEX(CARTAO_COMPRAS!$H:$H,INT((ROW()-2)/20)+2)+MOD(ROW()-2,20))</f>
        <v/>
      </c>
      <c r="F7876" s="0" t="str">
        <f aca="false">IF($A7876="","",INDEX(CARTAO_COMPRAS!$G:$G,INT((ROW()-2)/20)+2))</f>
        <v/>
      </c>
      <c r="G7876" s="5" t="str">
        <f aca="false">IF($A7876="","",INDEX(CARTAO_COMPRAS!$I:$I,INT((ROW()-2)/20)+2))</f>
        <v/>
      </c>
      <c r="H7876" s="4" t="str">
        <f aca="false">IF($A7876="","",EDATE(INDEX(CARTAO_COMPRAS!$J:$J,INT((ROW()-2)/20)+2),MOD(ROW()-2,20)))</f>
        <v/>
      </c>
      <c r="I7876" s="4" t="str">
        <f aca="false">IF($H7876="","",$H7876-WEEKDAY($H7876,2)+1)</f>
        <v/>
      </c>
      <c r="J7876" s="4" t="str">
        <f aca="false">IF($I7876="","",$I7876+6)</f>
        <v/>
      </c>
      <c r="K7876" s="6" t="str">
        <f aca="false">IF($H7876="","",DATE(YEAR($H7876),MONTH($H7876),1))</f>
        <v/>
      </c>
      <c r="L7876" s="0" t="str">
        <f aca="false">IF($A7876="","",INDEX(CARTAO_COMPRAS!$K:$K,INT((ROW()-2)/20)+2))</f>
        <v/>
      </c>
      <c r="M7876" s="0" t="str">
        <f aca="false">IF($A7876="","","Compra no cartão")</f>
        <v/>
      </c>
    </row>
    <row r="7877" customFormat="false" ht="13.5" hidden="false" customHeight="false" outlineLevel="0" collapsed="false">
      <c r="A7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7" s="0" t="str">
        <f aca="false">IF($A7877="","",INDEX(CARTAO_COMPRAS!$C:$C,INT((ROW()-2)/20)+2))</f>
        <v/>
      </c>
      <c r="C7877" s="0" t="str">
        <f aca="false">IF($A7877="","",INDEX(CARTAO_COMPRAS!$D:$D,INT((ROW()-2)/20)+2))</f>
        <v/>
      </c>
      <c r="D7877" s="0" t="str">
        <f aca="false">IF($A7877="","",INDEX(CARTAO_COMPRAS!$E:$E,INT((ROW()-2)/20)+2))</f>
        <v/>
      </c>
      <c r="E7877" s="0" t="str">
        <f aca="false">IF($A7877="","",INDEX(CARTAO_COMPRAS!$H:$H,INT((ROW()-2)/20)+2)+MOD(ROW()-2,20))</f>
        <v/>
      </c>
      <c r="F7877" s="0" t="str">
        <f aca="false">IF($A7877="","",INDEX(CARTAO_COMPRAS!$G:$G,INT((ROW()-2)/20)+2))</f>
        <v/>
      </c>
      <c r="G7877" s="5" t="str">
        <f aca="false">IF($A7877="","",INDEX(CARTAO_COMPRAS!$I:$I,INT((ROW()-2)/20)+2))</f>
        <v/>
      </c>
      <c r="H7877" s="4" t="str">
        <f aca="false">IF($A7877="","",EDATE(INDEX(CARTAO_COMPRAS!$J:$J,INT((ROW()-2)/20)+2),MOD(ROW()-2,20)))</f>
        <v/>
      </c>
      <c r="I7877" s="4" t="str">
        <f aca="false">IF($H7877="","",$H7877-WEEKDAY($H7877,2)+1)</f>
        <v/>
      </c>
      <c r="J7877" s="4" t="str">
        <f aca="false">IF($I7877="","",$I7877+6)</f>
        <v/>
      </c>
      <c r="K7877" s="6" t="str">
        <f aca="false">IF($H7877="","",DATE(YEAR($H7877),MONTH($H7877),1))</f>
        <v/>
      </c>
      <c r="L7877" s="0" t="str">
        <f aca="false">IF($A7877="","",INDEX(CARTAO_COMPRAS!$K:$K,INT((ROW()-2)/20)+2))</f>
        <v/>
      </c>
      <c r="M7877" s="0" t="str">
        <f aca="false">IF($A7877="","","Compra no cartão")</f>
        <v/>
      </c>
    </row>
    <row r="7878" customFormat="false" ht="13.5" hidden="false" customHeight="false" outlineLevel="0" collapsed="false">
      <c r="A7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8" s="0" t="str">
        <f aca="false">IF($A7878="","",INDEX(CARTAO_COMPRAS!$C:$C,INT((ROW()-2)/20)+2))</f>
        <v/>
      </c>
      <c r="C7878" s="0" t="str">
        <f aca="false">IF($A7878="","",INDEX(CARTAO_COMPRAS!$D:$D,INT((ROW()-2)/20)+2))</f>
        <v/>
      </c>
      <c r="D7878" s="0" t="str">
        <f aca="false">IF($A7878="","",INDEX(CARTAO_COMPRAS!$E:$E,INT((ROW()-2)/20)+2))</f>
        <v/>
      </c>
      <c r="E7878" s="0" t="str">
        <f aca="false">IF($A7878="","",INDEX(CARTAO_COMPRAS!$H:$H,INT((ROW()-2)/20)+2)+MOD(ROW()-2,20))</f>
        <v/>
      </c>
      <c r="F7878" s="0" t="str">
        <f aca="false">IF($A7878="","",INDEX(CARTAO_COMPRAS!$G:$G,INT((ROW()-2)/20)+2))</f>
        <v/>
      </c>
      <c r="G7878" s="5" t="str">
        <f aca="false">IF($A7878="","",INDEX(CARTAO_COMPRAS!$I:$I,INT((ROW()-2)/20)+2))</f>
        <v/>
      </c>
      <c r="H7878" s="4" t="str">
        <f aca="false">IF($A7878="","",EDATE(INDEX(CARTAO_COMPRAS!$J:$J,INT((ROW()-2)/20)+2),MOD(ROW()-2,20)))</f>
        <v/>
      </c>
      <c r="I7878" s="4" t="str">
        <f aca="false">IF($H7878="","",$H7878-WEEKDAY($H7878,2)+1)</f>
        <v/>
      </c>
      <c r="J7878" s="4" t="str">
        <f aca="false">IF($I7878="","",$I7878+6)</f>
        <v/>
      </c>
      <c r="K7878" s="6" t="str">
        <f aca="false">IF($H7878="","",DATE(YEAR($H7878),MONTH($H7878),1))</f>
        <v/>
      </c>
      <c r="L7878" s="0" t="str">
        <f aca="false">IF($A7878="","",INDEX(CARTAO_COMPRAS!$K:$K,INT((ROW()-2)/20)+2))</f>
        <v/>
      </c>
      <c r="M7878" s="0" t="str">
        <f aca="false">IF($A7878="","","Compra no cartão")</f>
        <v/>
      </c>
    </row>
    <row r="7879" customFormat="false" ht="13.5" hidden="false" customHeight="false" outlineLevel="0" collapsed="false">
      <c r="A7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79" s="0" t="str">
        <f aca="false">IF($A7879="","",INDEX(CARTAO_COMPRAS!$C:$C,INT((ROW()-2)/20)+2))</f>
        <v/>
      </c>
      <c r="C7879" s="0" t="str">
        <f aca="false">IF($A7879="","",INDEX(CARTAO_COMPRAS!$D:$D,INT((ROW()-2)/20)+2))</f>
        <v/>
      </c>
      <c r="D7879" s="0" t="str">
        <f aca="false">IF($A7879="","",INDEX(CARTAO_COMPRAS!$E:$E,INT((ROW()-2)/20)+2))</f>
        <v/>
      </c>
      <c r="E7879" s="0" t="str">
        <f aca="false">IF($A7879="","",INDEX(CARTAO_COMPRAS!$H:$H,INT((ROW()-2)/20)+2)+MOD(ROW()-2,20))</f>
        <v/>
      </c>
      <c r="F7879" s="0" t="str">
        <f aca="false">IF($A7879="","",INDEX(CARTAO_COMPRAS!$G:$G,INT((ROW()-2)/20)+2))</f>
        <v/>
      </c>
      <c r="G7879" s="5" t="str">
        <f aca="false">IF($A7879="","",INDEX(CARTAO_COMPRAS!$I:$I,INT((ROW()-2)/20)+2))</f>
        <v/>
      </c>
      <c r="H7879" s="4" t="str">
        <f aca="false">IF($A7879="","",EDATE(INDEX(CARTAO_COMPRAS!$J:$J,INT((ROW()-2)/20)+2),MOD(ROW()-2,20)))</f>
        <v/>
      </c>
      <c r="I7879" s="4" t="str">
        <f aca="false">IF($H7879="","",$H7879-WEEKDAY($H7879,2)+1)</f>
        <v/>
      </c>
      <c r="J7879" s="4" t="str">
        <f aca="false">IF($I7879="","",$I7879+6)</f>
        <v/>
      </c>
      <c r="K7879" s="6" t="str">
        <f aca="false">IF($H7879="","",DATE(YEAR($H7879),MONTH($H7879),1))</f>
        <v/>
      </c>
      <c r="L7879" s="0" t="str">
        <f aca="false">IF($A7879="","",INDEX(CARTAO_COMPRAS!$K:$K,INT((ROW()-2)/20)+2))</f>
        <v/>
      </c>
      <c r="M7879" s="0" t="str">
        <f aca="false">IF($A7879="","","Compra no cartão")</f>
        <v/>
      </c>
    </row>
    <row r="7880" customFormat="false" ht="13.5" hidden="false" customHeight="false" outlineLevel="0" collapsed="false">
      <c r="A7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0" s="0" t="str">
        <f aca="false">IF($A7880="","",INDEX(CARTAO_COMPRAS!$C:$C,INT((ROW()-2)/20)+2))</f>
        <v/>
      </c>
      <c r="C7880" s="0" t="str">
        <f aca="false">IF($A7880="","",INDEX(CARTAO_COMPRAS!$D:$D,INT((ROW()-2)/20)+2))</f>
        <v/>
      </c>
      <c r="D7880" s="0" t="str">
        <f aca="false">IF($A7880="","",INDEX(CARTAO_COMPRAS!$E:$E,INT((ROW()-2)/20)+2))</f>
        <v/>
      </c>
      <c r="E7880" s="0" t="str">
        <f aca="false">IF($A7880="","",INDEX(CARTAO_COMPRAS!$H:$H,INT((ROW()-2)/20)+2)+MOD(ROW()-2,20))</f>
        <v/>
      </c>
      <c r="F7880" s="0" t="str">
        <f aca="false">IF($A7880="","",INDEX(CARTAO_COMPRAS!$G:$G,INT((ROW()-2)/20)+2))</f>
        <v/>
      </c>
      <c r="G7880" s="5" t="str">
        <f aca="false">IF($A7880="","",INDEX(CARTAO_COMPRAS!$I:$I,INT((ROW()-2)/20)+2))</f>
        <v/>
      </c>
      <c r="H7880" s="4" t="str">
        <f aca="false">IF($A7880="","",EDATE(INDEX(CARTAO_COMPRAS!$J:$J,INT((ROW()-2)/20)+2),MOD(ROW()-2,20)))</f>
        <v/>
      </c>
      <c r="I7880" s="4" t="str">
        <f aca="false">IF($H7880="","",$H7880-WEEKDAY($H7880,2)+1)</f>
        <v/>
      </c>
      <c r="J7880" s="4" t="str">
        <f aca="false">IF($I7880="","",$I7880+6)</f>
        <v/>
      </c>
      <c r="K7880" s="6" t="str">
        <f aca="false">IF($H7880="","",DATE(YEAR($H7880),MONTH($H7880),1))</f>
        <v/>
      </c>
      <c r="L7880" s="0" t="str">
        <f aca="false">IF($A7880="","",INDEX(CARTAO_COMPRAS!$K:$K,INT((ROW()-2)/20)+2))</f>
        <v/>
      </c>
      <c r="M7880" s="0" t="str">
        <f aca="false">IF($A7880="","","Compra no cartão")</f>
        <v/>
      </c>
    </row>
    <row r="7881" customFormat="false" ht="13.5" hidden="false" customHeight="false" outlineLevel="0" collapsed="false">
      <c r="A7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1" s="0" t="str">
        <f aca="false">IF($A7881="","",INDEX(CARTAO_COMPRAS!$C:$C,INT((ROW()-2)/20)+2))</f>
        <v/>
      </c>
      <c r="C7881" s="0" t="str">
        <f aca="false">IF($A7881="","",INDEX(CARTAO_COMPRAS!$D:$D,INT((ROW()-2)/20)+2))</f>
        <v/>
      </c>
      <c r="D7881" s="0" t="str">
        <f aca="false">IF($A7881="","",INDEX(CARTAO_COMPRAS!$E:$E,INT((ROW()-2)/20)+2))</f>
        <v/>
      </c>
      <c r="E7881" s="0" t="str">
        <f aca="false">IF($A7881="","",INDEX(CARTAO_COMPRAS!$H:$H,INT((ROW()-2)/20)+2)+MOD(ROW()-2,20))</f>
        <v/>
      </c>
      <c r="F7881" s="0" t="str">
        <f aca="false">IF($A7881="","",INDEX(CARTAO_COMPRAS!$G:$G,INT((ROW()-2)/20)+2))</f>
        <v/>
      </c>
      <c r="G7881" s="5" t="str">
        <f aca="false">IF($A7881="","",INDEX(CARTAO_COMPRAS!$I:$I,INT((ROW()-2)/20)+2))</f>
        <v/>
      </c>
      <c r="H7881" s="4" t="str">
        <f aca="false">IF($A7881="","",EDATE(INDEX(CARTAO_COMPRAS!$J:$J,INT((ROW()-2)/20)+2),MOD(ROW()-2,20)))</f>
        <v/>
      </c>
      <c r="I7881" s="4" t="str">
        <f aca="false">IF($H7881="","",$H7881-WEEKDAY($H7881,2)+1)</f>
        <v/>
      </c>
      <c r="J7881" s="4" t="str">
        <f aca="false">IF($I7881="","",$I7881+6)</f>
        <v/>
      </c>
      <c r="K7881" s="6" t="str">
        <f aca="false">IF($H7881="","",DATE(YEAR($H7881),MONTH($H7881),1))</f>
        <v/>
      </c>
      <c r="L7881" s="0" t="str">
        <f aca="false">IF($A7881="","",INDEX(CARTAO_COMPRAS!$K:$K,INT((ROW()-2)/20)+2))</f>
        <v/>
      </c>
      <c r="M7881" s="0" t="str">
        <f aca="false">IF($A7881="","","Compra no cartão")</f>
        <v/>
      </c>
    </row>
    <row r="7882" customFormat="false" ht="13.5" hidden="false" customHeight="false" outlineLevel="0" collapsed="false">
      <c r="A78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2" s="0" t="str">
        <f aca="false">IF($A7882="","",INDEX(CARTAO_COMPRAS!$C:$C,INT((ROW()-2)/20)+2))</f>
        <v/>
      </c>
      <c r="C7882" s="0" t="str">
        <f aca="false">IF($A7882="","",INDEX(CARTAO_COMPRAS!$D:$D,INT((ROW()-2)/20)+2))</f>
        <v/>
      </c>
      <c r="D7882" s="0" t="str">
        <f aca="false">IF($A7882="","",INDEX(CARTAO_COMPRAS!$E:$E,INT((ROW()-2)/20)+2))</f>
        <v/>
      </c>
      <c r="E7882" s="0" t="str">
        <f aca="false">IF($A7882="","",INDEX(CARTAO_COMPRAS!$H:$H,INT((ROW()-2)/20)+2)+MOD(ROW()-2,20))</f>
        <v/>
      </c>
      <c r="F7882" s="0" t="str">
        <f aca="false">IF($A7882="","",INDEX(CARTAO_COMPRAS!$G:$G,INT((ROW()-2)/20)+2))</f>
        <v/>
      </c>
      <c r="G7882" s="5" t="str">
        <f aca="false">IF($A7882="","",INDEX(CARTAO_COMPRAS!$I:$I,INT((ROW()-2)/20)+2))</f>
        <v/>
      </c>
      <c r="H7882" s="4" t="str">
        <f aca="false">IF($A7882="","",EDATE(INDEX(CARTAO_COMPRAS!$J:$J,INT((ROW()-2)/20)+2),MOD(ROW()-2,20)))</f>
        <v/>
      </c>
      <c r="I7882" s="4" t="str">
        <f aca="false">IF($H7882="","",$H7882-WEEKDAY($H7882,2)+1)</f>
        <v/>
      </c>
      <c r="J7882" s="4" t="str">
        <f aca="false">IF($I7882="","",$I7882+6)</f>
        <v/>
      </c>
      <c r="K7882" s="6" t="str">
        <f aca="false">IF($H7882="","",DATE(YEAR($H7882),MONTH($H7882),1))</f>
        <v/>
      </c>
      <c r="L7882" s="0" t="str">
        <f aca="false">IF($A7882="","",INDEX(CARTAO_COMPRAS!$K:$K,INT((ROW()-2)/20)+2))</f>
        <v/>
      </c>
      <c r="M7882" s="0" t="str">
        <f aca="false">IF($A7882="","","Compra no cartão")</f>
        <v/>
      </c>
    </row>
    <row r="7883" customFormat="false" ht="13.5" hidden="false" customHeight="false" outlineLevel="0" collapsed="false">
      <c r="A7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3" s="0" t="str">
        <f aca="false">IF($A7883="","",INDEX(CARTAO_COMPRAS!$C:$C,INT((ROW()-2)/20)+2))</f>
        <v/>
      </c>
      <c r="C7883" s="0" t="str">
        <f aca="false">IF($A7883="","",INDEX(CARTAO_COMPRAS!$D:$D,INT((ROW()-2)/20)+2))</f>
        <v/>
      </c>
      <c r="D7883" s="0" t="str">
        <f aca="false">IF($A7883="","",INDEX(CARTAO_COMPRAS!$E:$E,INT((ROW()-2)/20)+2))</f>
        <v/>
      </c>
      <c r="E7883" s="0" t="str">
        <f aca="false">IF($A7883="","",INDEX(CARTAO_COMPRAS!$H:$H,INT((ROW()-2)/20)+2)+MOD(ROW()-2,20))</f>
        <v/>
      </c>
      <c r="F7883" s="0" t="str">
        <f aca="false">IF($A7883="","",INDEX(CARTAO_COMPRAS!$G:$G,INT((ROW()-2)/20)+2))</f>
        <v/>
      </c>
      <c r="G7883" s="5" t="str">
        <f aca="false">IF($A7883="","",INDEX(CARTAO_COMPRAS!$I:$I,INT((ROW()-2)/20)+2))</f>
        <v/>
      </c>
      <c r="H7883" s="4" t="str">
        <f aca="false">IF($A7883="","",EDATE(INDEX(CARTAO_COMPRAS!$J:$J,INT((ROW()-2)/20)+2),MOD(ROW()-2,20)))</f>
        <v/>
      </c>
      <c r="I7883" s="4" t="str">
        <f aca="false">IF($H7883="","",$H7883-WEEKDAY($H7883,2)+1)</f>
        <v/>
      </c>
      <c r="J7883" s="4" t="str">
        <f aca="false">IF($I7883="","",$I7883+6)</f>
        <v/>
      </c>
      <c r="K7883" s="6" t="str">
        <f aca="false">IF($H7883="","",DATE(YEAR($H7883),MONTH($H7883),1))</f>
        <v/>
      </c>
      <c r="L7883" s="0" t="str">
        <f aca="false">IF($A7883="","",INDEX(CARTAO_COMPRAS!$K:$K,INT((ROW()-2)/20)+2))</f>
        <v/>
      </c>
      <c r="M7883" s="0" t="str">
        <f aca="false">IF($A7883="","","Compra no cartão")</f>
        <v/>
      </c>
    </row>
    <row r="7884" customFormat="false" ht="13.5" hidden="false" customHeight="false" outlineLevel="0" collapsed="false">
      <c r="A7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4" s="0" t="str">
        <f aca="false">IF($A7884="","",INDEX(CARTAO_COMPRAS!$C:$C,INT((ROW()-2)/20)+2))</f>
        <v/>
      </c>
      <c r="C7884" s="0" t="str">
        <f aca="false">IF($A7884="","",INDEX(CARTAO_COMPRAS!$D:$D,INT((ROW()-2)/20)+2))</f>
        <v/>
      </c>
      <c r="D7884" s="0" t="str">
        <f aca="false">IF($A7884="","",INDEX(CARTAO_COMPRAS!$E:$E,INT((ROW()-2)/20)+2))</f>
        <v/>
      </c>
      <c r="E7884" s="0" t="str">
        <f aca="false">IF($A7884="","",INDEX(CARTAO_COMPRAS!$H:$H,INT((ROW()-2)/20)+2)+MOD(ROW()-2,20))</f>
        <v/>
      </c>
      <c r="F7884" s="0" t="str">
        <f aca="false">IF($A7884="","",INDEX(CARTAO_COMPRAS!$G:$G,INT((ROW()-2)/20)+2))</f>
        <v/>
      </c>
      <c r="G7884" s="5" t="str">
        <f aca="false">IF($A7884="","",INDEX(CARTAO_COMPRAS!$I:$I,INT((ROW()-2)/20)+2))</f>
        <v/>
      </c>
      <c r="H7884" s="4" t="str">
        <f aca="false">IF($A7884="","",EDATE(INDEX(CARTAO_COMPRAS!$J:$J,INT((ROW()-2)/20)+2),MOD(ROW()-2,20)))</f>
        <v/>
      </c>
      <c r="I7884" s="4" t="str">
        <f aca="false">IF($H7884="","",$H7884-WEEKDAY($H7884,2)+1)</f>
        <v/>
      </c>
      <c r="J7884" s="4" t="str">
        <f aca="false">IF($I7884="","",$I7884+6)</f>
        <v/>
      </c>
      <c r="K7884" s="6" t="str">
        <f aca="false">IF($H7884="","",DATE(YEAR($H7884),MONTH($H7884),1))</f>
        <v/>
      </c>
      <c r="L7884" s="0" t="str">
        <f aca="false">IF($A7884="","",INDEX(CARTAO_COMPRAS!$K:$K,INT((ROW()-2)/20)+2))</f>
        <v/>
      </c>
      <c r="M7884" s="0" t="str">
        <f aca="false">IF($A7884="","","Compra no cartão")</f>
        <v/>
      </c>
    </row>
    <row r="7885" customFormat="false" ht="13.5" hidden="false" customHeight="false" outlineLevel="0" collapsed="false">
      <c r="A7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5" s="0" t="str">
        <f aca="false">IF($A7885="","",INDEX(CARTAO_COMPRAS!$C:$C,INT((ROW()-2)/20)+2))</f>
        <v/>
      </c>
      <c r="C7885" s="0" t="str">
        <f aca="false">IF($A7885="","",INDEX(CARTAO_COMPRAS!$D:$D,INT((ROW()-2)/20)+2))</f>
        <v/>
      </c>
      <c r="D7885" s="0" t="str">
        <f aca="false">IF($A7885="","",INDEX(CARTAO_COMPRAS!$E:$E,INT((ROW()-2)/20)+2))</f>
        <v/>
      </c>
      <c r="E7885" s="0" t="str">
        <f aca="false">IF($A7885="","",INDEX(CARTAO_COMPRAS!$H:$H,INT((ROW()-2)/20)+2)+MOD(ROW()-2,20))</f>
        <v/>
      </c>
      <c r="F7885" s="0" t="str">
        <f aca="false">IF($A7885="","",INDEX(CARTAO_COMPRAS!$G:$G,INT((ROW()-2)/20)+2))</f>
        <v/>
      </c>
      <c r="G7885" s="5" t="str">
        <f aca="false">IF($A7885="","",INDEX(CARTAO_COMPRAS!$I:$I,INT((ROW()-2)/20)+2))</f>
        <v/>
      </c>
      <c r="H7885" s="4" t="str">
        <f aca="false">IF($A7885="","",EDATE(INDEX(CARTAO_COMPRAS!$J:$J,INT((ROW()-2)/20)+2),MOD(ROW()-2,20)))</f>
        <v/>
      </c>
      <c r="I7885" s="4" t="str">
        <f aca="false">IF($H7885="","",$H7885-WEEKDAY($H7885,2)+1)</f>
        <v/>
      </c>
      <c r="J7885" s="4" t="str">
        <f aca="false">IF($I7885="","",$I7885+6)</f>
        <v/>
      </c>
      <c r="K7885" s="6" t="str">
        <f aca="false">IF($H7885="","",DATE(YEAR($H7885),MONTH($H7885),1))</f>
        <v/>
      </c>
      <c r="L7885" s="0" t="str">
        <f aca="false">IF($A7885="","",INDEX(CARTAO_COMPRAS!$K:$K,INT((ROW()-2)/20)+2))</f>
        <v/>
      </c>
      <c r="M7885" s="0" t="str">
        <f aca="false">IF($A7885="","","Compra no cartão")</f>
        <v/>
      </c>
    </row>
    <row r="7886" customFormat="false" ht="13.5" hidden="false" customHeight="false" outlineLevel="0" collapsed="false">
      <c r="A7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6" s="0" t="str">
        <f aca="false">IF($A7886="","",INDEX(CARTAO_COMPRAS!$C:$C,INT((ROW()-2)/20)+2))</f>
        <v/>
      </c>
      <c r="C7886" s="0" t="str">
        <f aca="false">IF($A7886="","",INDEX(CARTAO_COMPRAS!$D:$D,INT((ROW()-2)/20)+2))</f>
        <v/>
      </c>
      <c r="D7886" s="0" t="str">
        <f aca="false">IF($A7886="","",INDEX(CARTAO_COMPRAS!$E:$E,INT((ROW()-2)/20)+2))</f>
        <v/>
      </c>
      <c r="E7886" s="0" t="str">
        <f aca="false">IF($A7886="","",INDEX(CARTAO_COMPRAS!$H:$H,INT((ROW()-2)/20)+2)+MOD(ROW()-2,20))</f>
        <v/>
      </c>
      <c r="F7886" s="0" t="str">
        <f aca="false">IF($A7886="","",INDEX(CARTAO_COMPRAS!$G:$G,INT((ROW()-2)/20)+2))</f>
        <v/>
      </c>
      <c r="G7886" s="5" t="str">
        <f aca="false">IF($A7886="","",INDEX(CARTAO_COMPRAS!$I:$I,INT((ROW()-2)/20)+2))</f>
        <v/>
      </c>
      <c r="H7886" s="4" t="str">
        <f aca="false">IF($A7886="","",EDATE(INDEX(CARTAO_COMPRAS!$J:$J,INT((ROW()-2)/20)+2),MOD(ROW()-2,20)))</f>
        <v/>
      </c>
      <c r="I7886" s="4" t="str">
        <f aca="false">IF($H7886="","",$H7886-WEEKDAY($H7886,2)+1)</f>
        <v/>
      </c>
      <c r="J7886" s="4" t="str">
        <f aca="false">IF($I7886="","",$I7886+6)</f>
        <v/>
      </c>
      <c r="K7886" s="6" t="str">
        <f aca="false">IF($H7886="","",DATE(YEAR($H7886),MONTH($H7886),1))</f>
        <v/>
      </c>
      <c r="L7886" s="0" t="str">
        <f aca="false">IF($A7886="","",INDEX(CARTAO_COMPRAS!$K:$K,INT((ROW()-2)/20)+2))</f>
        <v/>
      </c>
      <c r="M7886" s="0" t="str">
        <f aca="false">IF($A7886="","","Compra no cartão")</f>
        <v/>
      </c>
    </row>
    <row r="7887" customFormat="false" ht="13.5" hidden="false" customHeight="false" outlineLevel="0" collapsed="false">
      <c r="A7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7" s="0" t="str">
        <f aca="false">IF($A7887="","",INDEX(CARTAO_COMPRAS!$C:$C,INT((ROW()-2)/20)+2))</f>
        <v/>
      </c>
      <c r="C7887" s="0" t="str">
        <f aca="false">IF($A7887="","",INDEX(CARTAO_COMPRAS!$D:$D,INT((ROW()-2)/20)+2))</f>
        <v/>
      </c>
      <c r="D7887" s="0" t="str">
        <f aca="false">IF($A7887="","",INDEX(CARTAO_COMPRAS!$E:$E,INT((ROW()-2)/20)+2))</f>
        <v/>
      </c>
      <c r="E7887" s="0" t="str">
        <f aca="false">IF($A7887="","",INDEX(CARTAO_COMPRAS!$H:$H,INT((ROW()-2)/20)+2)+MOD(ROW()-2,20))</f>
        <v/>
      </c>
      <c r="F7887" s="0" t="str">
        <f aca="false">IF($A7887="","",INDEX(CARTAO_COMPRAS!$G:$G,INT((ROW()-2)/20)+2))</f>
        <v/>
      </c>
      <c r="G7887" s="5" t="str">
        <f aca="false">IF($A7887="","",INDEX(CARTAO_COMPRAS!$I:$I,INT((ROW()-2)/20)+2))</f>
        <v/>
      </c>
      <c r="H7887" s="4" t="str">
        <f aca="false">IF($A7887="","",EDATE(INDEX(CARTAO_COMPRAS!$J:$J,INT((ROW()-2)/20)+2),MOD(ROW()-2,20)))</f>
        <v/>
      </c>
      <c r="I7887" s="4" t="str">
        <f aca="false">IF($H7887="","",$H7887-WEEKDAY($H7887,2)+1)</f>
        <v/>
      </c>
      <c r="J7887" s="4" t="str">
        <f aca="false">IF($I7887="","",$I7887+6)</f>
        <v/>
      </c>
      <c r="K7887" s="6" t="str">
        <f aca="false">IF($H7887="","",DATE(YEAR($H7887),MONTH($H7887),1))</f>
        <v/>
      </c>
      <c r="L7887" s="0" t="str">
        <f aca="false">IF($A7887="","",INDEX(CARTAO_COMPRAS!$K:$K,INT((ROW()-2)/20)+2))</f>
        <v/>
      </c>
      <c r="M7887" s="0" t="str">
        <f aca="false">IF($A7887="","","Compra no cartão")</f>
        <v/>
      </c>
    </row>
    <row r="7888" customFormat="false" ht="13.5" hidden="false" customHeight="false" outlineLevel="0" collapsed="false">
      <c r="A7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8" s="0" t="str">
        <f aca="false">IF($A7888="","",INDEX(CARTAO_COMPRAS!$C:$C,INT((ROW()-2)/20)+2))</f>
        <v/>
      </c>
      <c r="C7888" s="0" t="str">
        <f aca="false">IF($A7888="","",INDEX(CARTAO_COMPRAS!$D:$D,INT((ROW()-2)/20)+2))</f>
        <v/>
      </c>
      <c r="D7888" s="0" t="str">
        <f aca="false">IF($A7888="","",INDEX(CARTAO_COMPRAS!$E:$E,INT((ROW()-2)/20)+2))</f>
        <v/>
      </c>
      <c r="E7888" s="0" t="str">
        <f aca="false">IF($A7888="","",INDEX(CARTAO_COMPRAS!$H:$H,INT((ROW()-2)/20)+2)+MOD(ROW()-2,20))</f>
        <v/>
      </c>
      <c r="F7888" s="0" t="str">
        <f aca="false">IF($A7888="","",INDEX(CARTAO_COMPRAS!$G:$G,INT((ROW()-2)/20)+2))</f>
        <v/>
      </c>
      <c r="G7888" s="5" t="str">
        <f aca="false">IF($A7888="","",INDEX(CARTAO_COMPRAS!$I:$I,INT((ROW()-2)/20)+2))</f>
        <v/>
      </c>
      <c r="H7888" s="4" t="str">
        <f aca="false">IF($A7888="","",EDATE(INDEX(CARTAO_COMPRAS!$J:$J,INT((ROW()-2)/20)+2),MOD(ROW()-2,20)))</f>
        <v/>
      </c>
      <c r="I7888" s="4" t="str">
        <f aca="false">IF($H7888="","",$H7888-WEEKDAY($H7888,2)+1)</f>
        <v/>
      </c>
      <c r="J7888" s="4" t="str">
        <f aca="false">IF($I7888="","",$I7888+6)</f>
        <v/>
      </c>
      <c r="K7888" s="6" t="str">
        <f aca="false">IF($H7888="","",DATE(YEAR($H7888),MONTH($H7888),1))</f>
        <v/>
      </c>
      <c r="L7888" s="0" t="str">
        <f aca="false">IF($A7888="","",INDEX(CARTAO_COMPRAS!$K:$K,INT((ROW()-2)/20)+2))</f>
        <v/>
      </c>
      <c r="M7888" s="0" t="str">
        <f aca="false">IF($A7888="","","Compra no cartão")</f>
        <v/>
      </c>
    </row>
    <row r="7889" customFormat="false" ht="13.5" hidden="false" customHeight="false" outlineLevel="0" collapsed="false">
      <c r="A7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89" s="0" t="str">
        <f aca="false">IF($A7889="","",INDEX(CARTAO_COMPRAS!$C:$C,INT((ROW()-2)/20)+2))</f>
        <v/>
      </c>
      <c r="C7889" s="0" t="str">
        <f aca="false">IF($A7889="","",INDEX(CARTAO_COMPRAS!$D:$D,INT((ROW()-2)/20)+2))</f>
        <v/>
      </c>
      <c r="D7889" s="0" t="str">
        <f aca="false">IF($A7889="","",INDEX(CARTAO_COMPRAS!$E:$E,INT((ROW()-2)/20)+2))</f>
        <v/>
      </c>
      <c r="E7889" s="0" t="str">
        <f aca="false">IF($A7889="","",INDEX(CARTAO_COMPRAS!$H:$H,INT((ROW()-2)/20)+2)+MOD(ROW()-2,20))</f>
        <v/>
      </c>
      <c r="F7889" s="0" t="str">
        <f aca="false">IF($A7889="","",INDEX(CARTAO_COMPRAS!$G:$G,INT((ROW()-2)/20)+2))</f>
        <v/>
      </c>
      <c r="G7889" s="5" t="str">
        <f aca="false">IF($A7889="","",INDEX(CARTAO_COMPRAS!$I:$I,INT((ROW()-2)/20)+2))</f>
        <v/>
      </c>
      <c r="H7889" s="4" t="str">
        <f aca="false">IF($A7889="","",EDATE(INDEX(CARTAO_COMPRAS!$J:$J,INT((ROW()-2)/20)+2),MOD(ROW()-2,20)))</f>
        <v/>
      </c>
      <c r="I7889" s="4" t="str">
        <f aca="false">IF($H7889="","",$H7889-WEEKDAY($H7889,2)+1)</f>
        <v/>
      </c>
      <c r="J7889" s="4" t="str">
        <f aca="false">IF($I7889="","",$I7889+6)</f>
        <v/>
      </c>
      <c r="K7889" s="6" t="str">
        <f aca="false">IF($H7889="","",DATE(YEAR($H7889),MONTH($H7889),1))</f>
        <v/>
      </c>
      <c r="L7889" s="0" t="str">
        <f aca="false">IF($A7889="","",INDEX(CARTAO_COMPRAS!$K:$K,INT((ROW()-2)/20)+2))</f>
        <v/>
      </c>
      <c r="M7889" s="0" t="str">
        <f aca="false">IF($A7889="","","Compra no cartão")</f>
        <v/>
      </c>
    </row>
    <row r="7890" customFormat="false" ht="13.5" hidden="false" customHeight="false" outlineLevel="0" collapsed="false">
      <c r="A7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0" s="0" t="str">
        <f aca="false">IF($A7890="","",INDEX(CARTAO_COMPRAS!$C:$C,INT((ROW()-2)/20)+2))</f>
        <v/>
      </c>
      <c r="C7890" s="0" t="str">
        <f aca="false">IF($A7890="","",INDEX(CARTAO_COMPRAS!$D:$D,INT((ROW()-2)/20)+2))</f>
        <v/>
      </c>
      <c r="D7890" s="0" t="str">
        <f aca="false">IF($A7890="","",INDEX(CARTAO_COMPRAS!$E:$E,INT((ROW()-2)/20)+2))</f>
        <v/>
      </c>
      <c r="E7890" s="0" t="str">
        <f aca="false">IF($A7890="","",INDEX(CARTAO_COMPRAS!$H:$H,INT((ROW()-2)/20)+2)+MOD(ROW()-2,20))</f>
        <v/>
      </c>
      <c r="F7890" s="0" t="str">
        <f aca="false">IF($A7890="","",INDEX(CARTAO_COMPRAS!$G:$G,INT((ROW()-2)/20)+2))</f>
        <v/>
      </c>
      <c r="G7890" s="5" t="str">
        <f aca="false">IF($A7890="","",INDEX(CARTAO_COMPRAS!$I:$I,INT((ROW()-2)/20)+2))</f>
        <v/>
      </c>
      <c r="H7890" s="4" t="str">
        <f aca="false">IF($A7890="","",EDATE(INDEX(CARTAO_COMPRAS!$J:$J,INT((ROW()-2)/20)+2),MOD(ROW()-2,20)))</f>
        <v/>
      </c>
      <c r="I7890" s="4" t="str">
        <f aca="false">IF($H7890="","",$H7890-WEEKDAY($H7890,2)+1)</f>
        <v/>
      </c>
      <c r="J7890" s="4" t="str">
        <f aca="false">IF($I7890="","",$I7890+6)</f>
        <v/>
      </c>
      <c r="K7890" s="6" t="str">
        <f aca="false">IF($H7890="","",DATE(YEAR($H7890),MONTH($H7890),1))</f>
        <v/>
      </c>
      <c r="L7890" s="0" t="str">
        <f aca="false">IF($A7890="","",INDEX(CARTAO_COMPRAS!$K:$K,INT((ROW()-2)/20)+2))</f>
        <v/>
      </c>
      <c r="M7890" s="0" t="str">
        <f aca="false">IF($A7890="","","Compra no cartão")</f>
        <v/>
      </c>
    </row>
    <row r="7891" customFormat="false" ht="13.5" hidden="false" customHeight="false" outlineLevel="0" collapsed="false">
      <c r="A7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1" s="0" t="str">
        <f aca="false">IF($A7891="","",INDEX(CARTAO_COMPRAS!$C:$C,INT((ROW()-2)/20)+2))</f>
        <v/>
      </c>
      <c r="C7891" s="0" t="str">
        <f aca="false">IF($A7891="","",INDEX(CARTAO_COMPRAS!$D:$D,INT((ROW()-2)/20)+2))</f>
        <v/>
      </c>
      <c r="D7891" s="0" t="str">
        <f aca="false">IF($A7891="","",INDEX(CARTAO_COMPRAS!$E:$E,INT((ROW()-2)/20)+2))</f>
        <v/>
      </c>
      <c r="E7891" s="0" t="str">
        <f aca="false">IF($A7891="","",INDEX(CARTAO_COMPRAS!$H:$H,INT((ROW()-2)/20)+2)+MOD(ROW()-2,20))</f>
        <v/>
      </c>
      <c r="F7891" s="0" t="str">
        <f aca="false">IF($A7891="","",INDEX(CARTAO_COMPRAS!$G:$G,INT((ROW()-2)/20)+2))</f>
        <v/>
      </c>
      <c r="G7891" s="5" t="str">
        <f aca="false">IF($A7891="","",INDEX(CARTAO_COMPRAS!$I:$I,INT((ROW()-2)/20)+2))</f>
        <v/>
      </c>
      <c r="H7891" s="4" t="str">
        <f aca="false">IF($A7891="","",EDATE(INDEX(CARTAO_COMPRAS!$J:$J,INT((ROW()-2)/20)+2),MOD(ROW()-2,20)))</f>
        <v/>
      </c>
      <c r="I7891" s="4" t="str">
        <f aca="false">IF($H7891="","",$H7891-WEEKDAY($H7891,2)+1)</f>
        <v/>
      </c>
      <c r="J7891" s="4" t="str">
        <f aca="false">IF($I7891="","",$I7891+6)</f>
        <v/>
      </c>
      <c r="K7891" s="6" t="str">
        <f aca="false">IF($H7891="","",DATE(YEAR($H7891),MONTH($H7891),1))</f>
        <v/>
      </c>
      <c r="L7891" s="0" t="str">
        <f aca="false">IF($A7891="","",INDEX(CARTAO_COMPRAS!$K:$K,INT((ROW()-2)/20)+2))</f>
        <v/>
      </c>
      <c r="M7891" s="0" t="str">
        <f aca="false">IF($A7891="","","Compra no cartão")</f>
        <v/>
      </c>
    </row>
    <row r="7892" customFormat="false" ht="13.5" hidden="false" customHeight="false" outlineLevel="0" collapsed="false">
      <c r="A7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2" s="0" t="str">
        <f aca="false">IF($A7892="","",INDEX(CARTAO_COMPRAS!$C:$C,INT((ROW()-2)/20)+2))</f>
        <v/>
      </c>
      <c r="C7892" s="0" t="str">
        <f aca="false">IF($A7892="","",INDEX(CARTAO_COMPRAS!$D:$D,INT((ROW()-2)/20)+2))</f>
        <v/>
      </c>
      <c r="D7892" s="0" t="str">
        <f aca="false">IF($A7892="","",INDEX(CARTAO_COMPRAS!$E:$E,INT((ROW()-2)/20)+2))</f>
        <v/>
      </c>
      <c r="E7892" s="0" t="str">
        <f aca="false">IF($A7892="","",INDEX(CARTAO_COMPRAS!$H:$H,INT((ROW()-2)/20)+2)+MOD(ROW()-2,20))</f>
        <v/>
      </c>
      <c r="F7892" s="0" t="str">
        <f aca="false">IF($A7892="","",INDEX(CARTAO_COMPRAS!$G:$G,INT((ROW()-2)/20)+2))</f>
        <v/>
      </c>
      <c r="G7892" s="5" t="str">
        <f aca="false">IF($A7892="","",INDEX(CARTAO_COMPRAS!$I:$I,INT((ROW()-2)/20)+2))</f>
        <v/>
      </c>
      <c r="H7892" s="4" t="str">
        <f aca="false">IF($A7892="","",EDATE(INDEX(CARTAO_COMPRAS!$J:$J,INT((ROW()-2)/20)+2),MOD(ROW()-2,20)))</f>
        <v/>
      </c>
      <c r="I7892" s="4" t="str">
        <f aca="false">IF($H7892="","",$H7892-WEEKDAY($H7892,2)+1)</f>
        <v/>
      </c>
      <c r="J7892" s="4" t="str">
        <f aca="false">IF($I7892="","",$I7892+6)</f>
        <v/>
      </c>
      <c r="K7892" s="6" t="str">
        <f aca="false">IF($H7892="","",DATE(YEAR($H7892),MONTH($H7892),1))</f>
        <v/>
      </c>
      <c r="L7892" s="0" t="str">
        <f aca="false">IF($A7892="","",INDEX(CARTAO_COMPRAS!$K:$K,INT((ROW()-2)/20)+2))</f>
        <v/>
      </c>
      <c r="M7892" s="0" t="str">
        <f aca="false">IF($A7892="","","Compra no cartão")</f>
        <v/>
      </c>
    </row>
    <row r="7893" customFormat="false" ht="13.5" hidden="false" customHeight="false" outlineLevel="0" collapsed="false">
      <c r="A7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3" s="0" t="str">
        <f aca="false">IF($A7893="","",INDEX(CARTAO_COMPRAS!$C:$C,INT((ROW()-2)/20)+2))</f>
        <v/>
      </c>
      <c r="C7893" s="0" t="str">
        <f aca="false">IF($A7893="","",INDEX(CARTAO_COMPRAS!$D:$D,INT((ROW()-2)/20)+2))</f>
        <v/>
      </c>
      <c r="D7893" s="0" t="str">
        <f aca="false">IF($A7893="","",INDEX(CARTAO_COMPRAS!$E:$E,INT((ROW()-2)/20)+2))</f>
        <v/>
      </c>
      <c r="E7893" s="0" t="str">
        <f aca="false">IF($A7893="","",INDEX(CARTAO_COMPRAS!$H:$H,INT((ROW()-2)/20)+2)+MOD(ROW()-2,20))</f>
        <v/>
      </c>
      <c r="F7893" s="0" t="str">
        <f aca="false">IF($A7893="","",INDEX(CARTAO_COMPRAS!$G:$G,INT((ROW()-2)/20)+2))</f>
        <v/>
      </c>
      <c r="G7893" s="5" t="str">
        <f aca="false">IF($A7893="","",INDEX(CARTAO_COMPRAS!$I:$I,INT((ROW()-2)/20)+2))</f>
        <v/>
      </c>
      <c r="H7893" s="4" t="str">
        <f aca="false">IF($A7893="","",EDATE(INDEX(CARTAO_COMPRAS!$J:$J,INT((ROW()-2)/20)+2),MOD(ROW()-2,20)))</f>
        <v/>
      </c>
      <c r="I7893" s="4" t="str">
        <f aca="false">IF($H7893="","",$H7893-WEEKDAY($H7893,2)+1)</f>
        <v/>
      </c>
      <c r="J7893" s="4" t="str">
        <f aca="false">IF($I7893="","",$I7893+6)</f>
        <v/>
      </c>
      <c r="K7893" s="6" t="str">
        <f aca="false">IF($H7893="","",DATE(YEAR($H7893),MONTH($H7893),1))</f>
        <v/>
      </c>
      <c r="L7893" s="0" t="str">
        <f aca="false">IF($A7893="","",INDEX(CARTAO_COMPRAS!$K:$K,INT((ROW()-2)/20)+2))</f>
        <v/>
      </c>
      <c r="M7893" s="0" t="str">
        <f aca="false">IF($A7893="","","Compra no cartão")</f>
        <v/>
      </c>
    </row>
    <row r="7894" customFormat="false" ht="13.5" hidden="false" customHeight="false" outlineLevel="0" collapsed="false">
      <c r="A7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4" s="0" t="str">
        <f aca="false">IF($A7894="","",INDEX(CARTAO_COMPRAS!$C:$C,INT((ROW()-2)/20)+2))</f>
        <v/>
      </c>
      <c r="C7894" s="0" t="str">
        <f aca="false">IF($A7894="","",INDEX(CARTAO_COMPRAS!$D:$D,INT((ROW()-2)/20)+2))</f>
        <v/>
      </c>
      <c r="D7894" s="0" t="str">
        <f aca="false">IF($A7894="","",INDEX(CARTAO_COMPRAS!$E:$E,INT((ROW()-2)/20)+2))</f>
        <v/>
      </c>
      <c r="E7894" s="0" t="str">
        <f aca="false">IF($A7894="","",INDEX(CARTAO_COMPRAS!$H:$H,INT((ROW()-2)/20)+2)+MOD(ROW()-2,20))</f>
        <v/>
      </c>
      <c r="F7894" s="0" t="str">
        <f aca="false">IF($A7894="","",INDEX(CARTAO_COMPRAS!$G:$G,INT((ROW()-2)/20)+2))</f>
        <v/>
      </c>
      <c r="G7894" s="5" t="str">
        <f aca="false">IF($A7894="","",INDEX(CARTAO_COMPRAS!$I:$I,INT((ROW()-2)/20)+2))</f>
        <v/>
      </c>
      <c r="H7894" s="4" t="str">
        <f aca="false">IF($A7894="","",EDATE(INDEX(CARTAO_COMPRAS!$J:$J,INT((ROW()-2)/20)+2),MOD(ROW()-2,20)))</f>
        <v/>
      </c>
      <c r="I7894" s="4" t="str">
        <f aca="false">IF($H7894="","",$H7894-WEEKDAY($H7894,2)+1)</f>
        <v/>
      </c>
      <c r="J7894" s="4" t="str">
        <f aca="false">IF($I7894="","",$I7894+6)</f>
        <v/>
      </c>
      <c r="K7894" s="6" t="str">
        <f aca="false">IF($H7894="","",DATE(YEAR($H7894),MONTH($H7894),1))</f>
        <v/>
      </c>
      <c r="L7894" s="0" t="str">
        <f aca="false">IF($A7894="","",INDEX(CARTAO_COMPRAS!$K:$K,INT((ROW()-2)/20)+2))</f>
        <v/>
      </c>
      <c r="M7894" s="0" t="str">
        <f aca="false">IF($A7894="","","Compra no cartão")</f>
        <v/>
      </c>
    </row>
    <row r="7895" customFormat="false" ht="13.5" hidden="false" customHeight="false" outlineLevel="0" collapsed="false">
      <c r="A7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5" s="0" t="str">
        <f aca="false">IF($A7895="","",INDEX(CARTAO_COMPRAS!$C:$C,INT((ROW()-2)/20)+2))</f>
        <v/>
      </c>
      <c r="C7895" s="0" t="str">
        <f aca="false">IF($A7895="","",INDEX(CARTAO_COMPRAS!$D:$D,INT((ROW()-2)/20)+2))</f>
        <v/>
      </c>
      <c r="D7895" s="0" t="str">
        <f aca="false">IF($A7895="","",INDEX(CARTAO_COMPRAS!$E:$E,INT((ROW()-2)/20)+2))</f>
        <v/>
      </c>
      <c r="E7895" s="0" t="str">
        <f aca="false">IF($A7895="","",INDEX(CARTAO_COMPRAS!$H:$H,INT((ROW()-2)/20)+2)+MOD(ROW()-2,20))</f>
        <v/>
      </c>
      <c r="F7895" s="0" t="str">
        <f aca="false">IF($A7895="","",INDEX(CARTAO_COMPRAS!$G:$G,INT((ROW()-2)/20)+2))</f>
        <v/>
      </c>
      <c r="G7895" s="5" t="str">
        <f aca="false">IF($A7895="","",INDEX(CARTAO_COMPRAS!$I:$I,INT((ROW()-2)/20)+2))</f>
        <v/>
      </c>
      <c r="H7895" s="4" t="str">
        <f aca="false">IF($A7895="","",EDATE(INDEX(CARTAO_COMPRAS!$J:$J,INT((ROW()-2)/20)+2),MOD(ROW()-2,20)))</f>
        <v/>
      </c>
      <c r="I7895" s="4" t="str">
        <f aca="false">IF($H7895="","",$H7895-WEEKDAY($H7895,2)+1)</f>
        <v/>
      </c>
      <c r="J7895" s="4" t="str">
        <f aca="false">IF($I7895="","",$I7895+6)</f>
        <v/>
      </c>
      <c r="K7895" s="6" t="str">
        <f aca="false">IF($H7895="","",DATE(YEAR($H7895),MONTH($H7895),1))</f>
        <v/>
      </c>
      <c r="L7895" s="0" t="str">
        <f aca="false">IF($A7895="","",INDEX(CARTAO_COMPRAS!$K:$K,INT((ROW()-2)/20)+2))</f>
        <v/>
      </c>
      <c r="M7895" s="0" t="str">
        <f aca="false">IF($A7895="","","Compra no cartão")</f>
        <v/>
      </c>
    </row>
    <row r="7896" customFormat="false" ht="13.5" hidden="false" customHeight="false" outlineLevel="0" collapsed="false">
      <c r="A7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6" s="0" t="str">
        <f aca="false">IF($A7896="","",INDEX(CARTAO_COMPRAS!$C:$C,INT((ROW()-2)/20)+2))</f>
        <v/>
      </c>
      <c r="C7896" s="0" t="str">
        <f aca="false">IF($A7896="","",INDEX(CARTAO_COMPRAS!$D:$D,INT((ROW()-2)/20)+2))</f>
        <v/>
      </c>
      <c r="D7896" s="0" t="str">
        <f aca="false">IF($A7896="","",INDEX(CARTAO_COMPRAS!$E:$E,INT((ROW()-2)/20)+2))</f>
        <v/>
      </c>
      <c r="E7896" s="0" t="str">
        <f aca="false">IF($A7896="","",INDEX(CARTAO_COMPRAS!$H:$H,INT((ROW()-2)/20)+2)+MOD(ROW()-2,20))</f>
        <v/>
      </c>
      <c r="F7896" s="0" t="str">
        <f aca="false">IF($A7896="","",INDEX(CARTAO_COMPRAS!$G:$G,INT((ROW()-2)/20)+2))</f>
        <v/>
      </c>
      <c r="G7896" s="5" t="str">
        <f aca="false">IF($A7896="","",INDEX(CARTAO_COMPRAS!$I:$I,INT((ROW()-2)/20)+2))</f>
        <v/>
      </c>
      <c r="H7896" s="4" t="str">
        <f aca="false">IF($A7896="","",EDATE(INDEX(CARTAO_COMPRAS!$J:$J,INT((ROW()-2)/20)+2),MOD(ROW()-2,20)))</f>
        <v/>
      </c>
      <c r="I7896" s="4" t="str">
        <f aca="false">IF($H7896="","",$H7896-WEEKDAY($H7896,2)+1)</f>
        <v/>
      </c>
      <c r="J7896" s="4" t="str">
        <f aca="false">IF($I7896="","",$I7896+6)</f>
        <v/>
      </c>
      <c r="K7896" s="6" t="str">
        <f aca="false">IF($H7896="","",DATE(YEAR($H7896),MONTH($H7896),1))</f>
        <v/>
      </c>
      <c r="L7896" s="0" t="str">
        <f aca="false">IF($A7896="","",INDEX(CARTAO_COMPRAS!$K:$K,INT((ROW()-2)/20)+2))</f>
        <v/>
      </c>
      <c r="M7896" s="0" t="str">
        <f aca="false">IF($A7896="","","Compra no cartão")</f>
        <v/>
      </c>
    </row>
    <row r="7897" customFormat="false" ht="13.5" hidden="false" customHeight="false" outlineLevel="0" collapsed="false">
      <c r="A7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7" s="0" t="str">
        <f aca="false">IF($A7897="","",INDEX(CARTAO_COMPRAS!$C:$C,INT((ROW()-2)/20)+2))</f>
        <v/>
      </c>
      <c r="C7897" s="0" t="str">
        <f aca="false">IF($A7897="","",INDEX(CARTAO_COMPRAS!$D:$D,INT((ROW()-2)/20)+2))</f>
        <v/>
      </c>
      <c r="D7897" s="0" t="str">
        <f aca="false">IF($A7897="","",INDEX(CARTAO_COMPRAS!$E:$E,INT((ROW()-2)/20)+2))</f>
        <v/>
      </c>
      <c r="E7897" s="0" t="str">
        <f aca="false">IF($A7897="","",INDEX(CARTAO_COMPRAS!$H:$H,INT((ROW()-2)/20)+2)+MOD(ROW()-2,20))</f>
        <v/>
      </c>
      <c r="F7897" s="0" t="str">
        <f aca="false">IF($A7897="","",INDEX(CARTAO_COMPRAS!$G:$G,INT((ROW()-2)/20)+2))</f>
        <v/>
      </c>
      <c r="G7897" s="5" t="str">
        <f aca="false">IF($A7897="","",INDEX(CARTAO_COMPRAS!$I:$I,INT((ROW()-2)/20)+2))</f>
        <v/>
      </c>
      <c r="H7897" s="4" t="str">
        <f aca="false">IF($A7897="","",EDATE(INDEX(CARTAO_COMPRAS!$J:$J,INT((ROW()-2)/20)+2),MOD(ROW()-2,20)))</f>
        <v/>
      </c>
      <c r="I7897" s="4" t="str">
        <f aca="false">IF($H7897="","",$H7897-WEEKDAY($H7897,2)+1)</f>
        <v/>
      </c>
      <c r="J7897" s="4" t="str">
        <f aca="false">IF($I7897="","",$I7897+6)</f>
        <v/>
      </c>
      <c r="K7897" s="6" t="str">
        <f aca="false">IF($H7897="","",DATE(YEAR($H7897),MONTH($H7897),1))</f>
        <v/>
      </c>
      <c r="L7897" s="0" t="str">
        <f aca="false">IF($A7897="","",INDEX(CARTAO_COMPRAS!$K:$K,INT((ROW()-2)/20)+2))</f>
        <v/>
      </c>
      <c r="M7897" s="0" t="str">
        <f aca="false">IF($A7897="","","Compra no cartão")</f>
        <v/>
      </c>
    </row>
    <row r="7898" customFormat="false" ht="13.5" hidden="false" customHeight="false" outlineLevel="0" collapsed="false">
      <c r="A7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8" s="0" t="str">
        <f aca="false">IF($A7898="","",INDEX(CARTAO_COMPRAS!$C:$C,INT((ROW()-2)/20)+2))</f>
        <v/>
      </c>
      <c r="C7898" s="0" t="str">
        <f aca="false">IF($A7898="","",INDEX(CARTAO_COMPRAS!$D:$D,INT((ROW()-2)/20)+2))</f>
        <v/>
      </c>
      <c r="D7898" s="0" t="str">
        <f aca="false">IF($A7898="","",INDEX(CARTAO_COMPRAS!$E:$E,INT((ROW()-2)/20)+2))</f>
        <v/>
      </c>
      <c r="E7898" s="0" t="str">
        <f aca="false">IF($A7898="","",INDEX(CARTAO_COMPRAS!$H:$H,INT((ROW()-2)/20)+2)+MOD(ROW()-2,20))</f>
        <v/>
      </c>
      <c r="F7898" s="0" t="str">
        <f aca="false">IF($A7898="","",INDEX(CARTAO_COMPRAS!$G:$G,INT((ROW()-2)/20)+2))</f>
        <v/>
      </c>
      <c r="G7898" s="5" t="str">
        <f aca="false">IF($A7898="","",INDEX(CARTAO_COMPRAS!$I:$I,INT((ROW()-2)/20)+2))</f>
        <v/>
      </c>
      <c r="H7898" s="4" t="str">
        <f aca="false">IF($A7898="","",EDATE(INDEX(CARTAO_COMPRAS!$J:$J,INT((ROW()-2)/20)+2),MOD(ROW()-2,20)))</f>
        <v/>
      </c>
      <c r="I7898" s="4" t="str">
        <f aca="false">IF($H7898="","",$H7898-WEEKDAY($H7898,2)+1)</f>
        <v/>
      </c>
      <c r="J7898" s="4" t="str">
        <f aca="false">IF($I7898="","",$I7898+6)</f>
        <v/>
      </c>
      <c r="K7898" s="6" t="str">
        <f aca="false">IF($H7898="","",DATE(YEAR($H7898),MONTH($H7898),1))</f>
        <v/>
      </c>
      <c r="L7898" s="0" t="str">
        <f aca="false">IF($A7898="","",INDEX(CARTAO_COMPRAS!$K:$K,INT((ROW()-2)/20)+2))</f>
        <v/>
      </c>
      <c r="M7898" s="0" t="str">
        <f aca="false">IF($A7898="","","Compra no cartão")</f>
        <v/>
      </c>
    </row>
    <row r="7899" customFormat="false" ht="13.5" hidden="false" customHeight="false" outlineLevel="0" collapsed="false">
      <c r="A7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899" s="0" t="str">
        <f aca="false">IF($A7899="","",INDEX(CARTAO_COMPRAS!$C:$C,INT((ROW()-2)/20)+2))</f>
        <v/>
      </c>
      <c r="C7899" s="0" t="str">
        <f aca="false">IF($A7899="","",INDEX(CARTAO_COMPRAS!$D:$D,INT((ROW()-2)/20)+2))</f>
        <v/>
      </c>
      <c r="D7899" s="0" t="str">
        <f aca="false">IF($A7899="","",INDEX(CARTAO_COMPRAS!$E:$E,INT((ROW()-2)/20)+2))</f>
        <v/>
      </c>
      <c r="E7899" s="0" t="str">
        <f aca="false">IF($A7899="","",INDEX(CARTAO_COMPRAS!$H:$H,INT((ROW()-2)/20)+2)+MOD(ROW()-2,20))</f>
        <v/>
      </c>
      <c r="F7899" s="0" t="str">
        <f aca="false">IF($A7899="","",INDEX(CARTAO_COMPRAS!$G:$G,INT((ROW()-2)/20)+2))</f>
        <v/>
      </c>
      <c r="G7899" s="5" t="str">
        <f aca="false">IF($A7899="","",INDEX(CARTAO_COMPRAS!$I:$I,INT((ROW()-2)/20)+2))</f>
        <v/>
      </c>
      <c r="H7899" s="4" t="str">
        <f aca="false">IF($A7899="","",EDATE(INDEX(CARTAO_COMPRAS!$J:$J,INT((ROW()-2)/20)+2),MOD(ROW()-2,20)))</f>
        <v/>
      </c>
      <c r="I7899" s="4" t="str">
        <f aca="false">IF($H7899="","",$H7899-WEEKDAY($H7899,2)+1)</f>
        <v/>
      </c>
      <c r="J7899" s="4" t="str">
        <f aca="false">IF($I7899="","",$I7899+6)</f>
        <v/>
      </c>
      <c r="K7899" s="6" t="str">
        <f aca="false">IF($H7899="","",DATE(YEAR($H7899),MONTH($H7899),1))</f>
        <v/>
      </c>
      <c r="L7899" s="0" t="str">
        <f aca="false">IF($A7899="","",INDEX(CARTAO_COMPRAS!$K:$K,INT((ROW()-2)/20)+2))</f>
        <v/>
      </c>
      <c r="M7899" s="0" t="str">
        <f aca="false">IF($A7899="","","Compra no cartão")</f>
        <v/>
      </c>
    </row>
    <row r="7900" customFormat="false" ht="13.5" hidden="false" customHeight="false" outlineLevel="0" collapsed="false">
      <c r="A7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0" s="0" t="str">
        <f aca="false">IF($A7900="","",INDEX(CARTAO_COMPRAS!$C:$C,INT((ROW()-2)/20)+2))</f>
        <v/>
      </c>
      <c r="C7900" s="0" t="str">
        <f aca="false">IF($A7900="","",INDEX(CARTAO_COMPRAS!$D:$D,INT((ROW()-2)/20)+2))</f>
        <v/>
      </c>
      <c r="D7900" s="0" t="str">
        <f aca="false">IF($A7900="","",INDEX(CARTAO_COMPRAS!$E:$E,INT((ROW()-2)/20)+2))</f>
        <v/>
      </c>
      <c r="E7900" s="0" t="str">
        <f aca="false">IF($A7900="","",INDEX(CARTAO_COMPRAS!$H:$H,INT((ROW()-2)/20)+2)+MOD(ROW()-2,20))</f>
        <v/>
      </c>
      <c r="F7900" s="0" t="str">
        <f aca="false">IF($A7900="","",INDEX(CARTAO_COMPRAS!$G:$G,INT((ROW()-2)/20)+2))</f>
        <v/>
      </c>
      <c r="G7900" s="5" t="str">
        <f aca="false">IF($A7900="","",INDEX(CARTAO_COMPRAS!$I:$I,INT((ROW()-2)/20)+2))</f>
        <v/>
      </c>
      <c r="H7900" s="4" t="str">
        <f aca="false">IF($A7900="","",EDATE(INDEX(CARTAO_COMPRAS!$J:$J,INT((ROW()-2)/20)+2),MOD(ROW()-2,20)))</f>
        <v/>
      </c>
      <c r="I7900" s="4" t="str">
        <f aca="false">IF($H7900="","",$H7900-WEEKDAY($H7900,2)+1)</f>
        <v/>
      </c>
      <c r="J7900" s="4" t="str">
        <f aca="false">IF($I7900="","",$I7900+6)</f>
        <v/>
      </c>
      <c r="K7900" s="6" t="str">
        <f aca="false">IF($H7900="","",DATE(YEAR($H7900),MONTH($H7900),1))</f>
        <v/>
      </c>
      <c r="L7900" s="0" t="str">
        <f aca="false">IF($A7900="","",INDEX(CARTAO_COMPRAS!$K:$K,INT((ROW()-2)/20)+2))</f>
        <v/>
      </c>
      <c r="M7900" s="0" t="str">
        <f aca="false">IF($A7900="","","Compra no cartão")</f>
        <v/>
      </c>
    </row>
    <row r="7901" customFormat="false" ht="13.5" hidden="false" customHeight="false" outlineLevel="0" collapsed="false">
      <c r="A7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1" s="0" t="str">
        <f aca="false">IF($A7901="","",INDEX(CARTAO_COMPRAS!$C:$C,INT((ROW()-2)/20)+2))</f>
        <v/>
      </c>
      <c r="C7901" s="0" t="str">
        <f aca="false">IF($A7901="","",INDEX(CARTAO_COMPRAS!$D:$D,INT((ROW()-2)/20)+2))</f>
        <v/>
      </c>
      <c r="D7901" s="0" t="str">
        <f aca="false">IF($A7901="","",INDEX(CARTAO_COMPRAS!$E:$E,INT((ROW()-2)/20)+2))</f>
        <v/>
      </c>
      <c r="E7901" s="0" t="str">
        <f aca="false">IF($A7901="","",INDEX(CARTAO_COMPRAS!$H:$H,INT((ROW()-2)/20)+2)+MOD(ROW()-2,20))</f>
        <v/>
      </c>
      <c r="F7901" s="0" t="str">
        <f aca="false">IF($A7901="","",INDEX(CARTAO_COMPRAS!$G:$G,INT((ROW()-2)/20)+2))</f>
        <v/>
      </c>
      <c r="G7901" s="5" t="str">
        <f aca="false">IF($A7901="","",INDEX(CARTAO_COMPRAS!$I:$I,INT((ROW()-2)/20)+2))</f>
        <v/>
      </c>
      <c r="H7901" s="4" t="str">
        <f aca="false">IF($A7901="","",EDATE(INDEX(CARTAO_COMPRAS!$J:$J,INT((ROW()-2)/20)+2),MOD(ROW()-2,20)))</f>
        <v/>
      </c>
      <c r="I7901" s="4" t="str">
        <f aca="false">IF($H7901="","",$H7901-WEEKDAY($H7901,2)+1)</f>
        <v/>
      </c>
      <c r="J7901" s="4" t="str">
        <f aca="false">IF($I7901="","",$I7901+6)</f>
        <v/>
      </c>
      <c r="K7901" s="6" t="str">
        <f aca="false">IF($H7901="","",DATE(YEAR($H7901),MONTH($H7901),1))</f>
        <v/>
      </c>
      <c r="L7901" s="0" t="str">
        <f aca="false">IF($A7901="","",INDEX(CARTAO_COMPRAS!$K:$K,INT((ROW()-2)/20)+2))</f>
        <v/>
      </c>
      <c r="M7901" s="0" t="str">
        <f aca="false">IF($A7901="","","Compra no cartão")</f>
        <v/>
      </c>
    </row>
    <row r="7902" customFormat="false" ht="13.5" hidden="false" customHeight="false" outlineLevel="0" collapsed="false">
      <c r="A79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2" s="0" t="str">
        <f aca="false">IF($A7902="","",INDEX(CARTAO_COMPRAS!$C:$C,INT((ROW()-2)/20)+2))</f>
        <v/>
      </c>
      <c r="C7902" s="0" t="str">
        <f aca="false">IF($A7902="","",INDEX(CARTAO_COMPRAS!$D:$D,INT((ROW()-2)/20)+2))</f>
        <v/>
      </c>
      <c r="D7902" s="0" t="str">
        <f aca="false">IF($A7902="","",INDEX(CARTAO_COMPRAS!$E:$E,INT((ROW()-2)/20)+2))</f>
        <v/>
      </c>
      <c r="E7902" s="0" t="str">
        <f aca="false">IF($A7902="","",INDEX(CARTAO_COMPRAS!$H:$H,INT((ROW()-2)/20)+2)+MOD(ROW()-2,20))</f>
        <v/>
      </c>
      <c r="F7902" s="0" t="str">
        <f aca="false">IF($A7902="","",INDEX(CARTAO_COMPRAS!$G:$G,INT((ROW()-2)/20)+2))</f>
        <v/>
      </c>
      <c r="G7902" s="5" t="str">
        <f aca="false">IF($A7902="","",INDEX(CARTAO_COMPRAS!$I:$I,INT((ROW()-2)/20)+2))</f>
        <v/>
      </c>
      <c r="H7902" s="4" t="str">
        <f aca="false">IF($A7902="","",EDATE(INDEX(CARTAO_COMPRAS!$J:$J,INT((ROW()-2)/20)+2),MOD(ROW()-2,20)))</f>
        <v/>
      </c>
      <c r="I7902" s="4" t="str">
        <f aca="false">IF($H7902="","",$H7902-WEEKDAY($H7902,2)+1)</f>
        <v/>
      </c>
      <c r="J7902" s="4" t="str">
        <f aca="false">IF($I7902="","",$I7902+6)</f>
        <v/>
      </c>
      <c r="K7902" s="6" t="str">
        <f aca="false">IF($H7902="","",DATE(YEAR($H7902),MONTH($H7902),1))</f>
        <v/>
      </c>
      <c r="L7902" s="0" t="str">
        <f aca="false">IF($A7902="","",INDEX(CARTAO_COMPRAS!$K:$K,INT((ROW()-2)/20)+2))</f>
        <v/>
      </c>
      <c r="M7902" s="0" t="str">
        <f aca="false">IF($A7902="","","Compra no cartão")</f>
        <v/>
      </c>
    </row>
    <row r="7903" customFormat="false" ht="13.5" hidden="false" customHeight="false" outlineLevel="0" collapsed="false">
      <c r="A7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3" s="0" t="str">
        <f aca="false">IF($A7903="","",INDEX(CARTAO_COMPRAS!$C:$C,INT((ROW()-2)/20)+2))</f>
        <v/>
      </c>
      <c r="C7903" s="0" t="str">
        <f aca="false">IF($A7903="","",INDEX(CARTAO_COMPRAS!$D:$D,INT((ROW()-2)/20)+2))</f>
        <v/>
      </c>
      <c r="D7903" s="0" t="str">
        <f aca="false">IF($A7903="","",INDEX(CARTAO_COMPRAS!$E:$E,INT((ROW()-2)/20)+2))</f>
        <v/>
      </c>
      <c r="E7903" s="0" t="str">
        <f aca="false">IF($A7903="","",INDEX(CARTAO_COMPRAS!$H:$H,INT((ROW()-2)/20)+2)+MOD(ROW()-2,20))</f>
        <v/>
      </c>
      <c r="F7903" s="0" t="str">
        <f aca="false">IF($A7903="","",INDEX(CARTAO_COMPRAS!$G:$G,INT((ROW()-2)/20)+2))</f>
        <v/>
      </c>
      <c r="G7903" s="5" t="str">
        <f aca="false">IF($A7903="","",INDEX(CARTAO_COMPRAS!$I:$I,INT((ROW()-2)/20)+2))</f>
        <v/>
      </c>
      <c r="H7903" s="4" t="str">
        <f aca="false">IF($A7903="","",EDATE(INDEX(CARTAO_COMPRAS!$J:$J,INT((ROW()-2)/20)+2),MOD(ROW()-2,20)))</f>
        <v/>
      </c>
      <c r="I7903" s="4" t="str">
        <f aca="false">IF($H7903="","",$H7903-WEEKDAY($H7903,2)+1)</f>
        <v/>
      </c>
      <c r="J7903" s="4" t="str">
        <f aca="false">IF($I7903="","",$I7903+6)</f>
        <v/>
      </c>
      <c r="K7903" s="6" t="str">
        <f aca="false">IF($H7903="","",DATE(YEAR($H7903),MONTH($H7903),1))</f>
        <v/>
      </c>
      <c r="L7903" s="0" t="str">
        <f aca="false">IF($A7903="","",INDEX(CARTAO_COMPRAS!$K:$K,INT((ROW()-2)/20)+2))</f>
        <v/>
      </c>
      <c r="M7903" s="0" t="str">
        <f aca="false">IF($A7903="","","Compra no cartão")</f>
        <v/>
      </c>
    </row>
    <row r="7904" customFormat="false" ht="13.5" hidden="false" customHeight="false" outlineLevel="0" collapsed="false">
      <c r="A7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4" s="0" t="str">
        <f aca="false">IF($A7904="","",INDEX(CARTAO_COMPRAS!$C:$C,INT((ROW()-2)/20)+2))</f>
        <v/>
      </c>
      <c r="C7904" s="0" t="str">
        <f aca="false">IF($A7904="","",INDEX(CARTAO_COMPRAS!$D:$D,INT((ROW()-2)/20)+2))</f>
        <v/>
      </c>
      <c r="D7904" s="0" t="str">
        <f aca="false">IF($A7904="","",INDEX(CARTAO_COMPRAS!$E:$E,INT((ROW()-2)/20)+2))</f>
        <v/>
      </c>
      <c r="E7904" s="0" t="str">
        <f aca="false">IF($A7904="","",INDEX(CARTAO_COMPRAS!$H:$H,INT((ROW()-2)/20)+2)+MOD(ROW()-2,20))</f>
        <v/>
      </c>
      <c r="F7904" s="0" t="str">
        <f aca="false">IF($A7904="","",INDEX(CARTAO_COMPRAS!$G:$G,INT((ROW()-2)/20)+2))</f>
        <v/>
      </c>
      <c r="G7904" s="5" t="str">
        <f aca="false">IF($A7904="","",INDEX(CARTAO_COMPRAS!$I:$I,INT((ROW()-2)/20)+2))</f>
        <v/>
      </c>
      <c r="H7904" s="4" t="str">
        <f aca="false">IF($A7904="","",EDATE(INDEX(CARTAO_COMPRAS!$J:$J,INT((ROW()-2)/20)+2),MOD(ROW()-2,20)))</f>
        <v/>
      </c>
      <c r="I7904" s="4" t="str">
        <f aca="false">IF($H7904="","",$H7904-WEEKDAY($H7904,2)+1)</f>
        <v/>
      </c>
      <c r="J7904" s="4" t="str">
        <f aca="false">IF($I7904="","",$I7904+6)</f>
        <v/>
      </c>
      <c r="K7904" s="6" t="str">
        <f aca="false">IF($H7904="","",DATE(YEAR($H7904),MONTH($H7904),1))</f>
        <v/>
      </c>
      <c r="L7904" s="0" t="str">
        <f aca="false">IF($A7904="","",INDEX(CARTAO_COMPRAS!$K:$K,INT((ROW()-2)/20)+2))</f>
        <v/>
      </c>
      <c r="M7904" s="0" t="str">
        <f aca="false">IF($A7904="","","Compra no cartão")</f>
        <v/>
      </c>
    </row>
    <row r="7905" customFormat="false" ht="13.5" hidden="false" customHeight="false" outlineLevel="0" collapsed="false">
      <c r="A7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5" s="0" t="str">
        <f aca="false">IF($A7905="","",INDEX(CARTAO_COMPRAS!$C:$C,INT((ROW()-2)/20)+2))</f>
        <v/>
      </c>
      <c r="C7905" s="0" t="str">
        <f aca="false">IF($A7905="","",INDEX(CARTAO_COMPRAS!$D:$D,INT((ROW()-2)/20)+2))</f>
        <v/>
      </c>
      <c r="D7905" s="0" t="str">
        <f aca="false">IF($A7905="","",INDEX(CARTAO_COMPRAS!$E:$E,INT((ROW()-2)/20)+2))</f>
        <v/>
      </c>
      <c r="E7905" s="0" t="str">
        <f aca="false">IF($A7905="","",INDEX(CARTAO_COMPRAS!$H:$H,INT((ROW()-2)/20)+2)+MOD(ROW()-2,20))</f>
        <v/>
      </c>
      <c r="F7905" s="0" t="str">
        <f aca="false">IF($A7905="","",INDEX(CARTAO_COMPRAS!$G:$G,INT((ROW()-2)/20)+2))</f>
        <v/>
      </c>
      <c r="G7905" s="5" t="str">
        <f aca="false">IF($A7905="","",INDEX(CARTAO_COMPRAS!$I:$I,INT((ROW()-2)/20)+2))</f>
        <v/>
      </c>
      <c r="H7905" s="4" t="str">
        <f aca="false">IF($A7905="","",EDATE(INDEX(CARTAO_COMPRAS!$J:$J,INT((ROW()-2)/20)+2),MOD(ROW()-2,20)))</f>
        <v/>
      </c>
      <c r="I7905" s="4" t="str">
        <f aca="false">IF($H7905="","",$H7905-WEEKDAY($H7905,2)+1)</f>
        <v/>
      </c>
      <c r="J7905" s="4" t="str">
        <f aca="false">IF($I7905="","",$I7905+6)</f>
        <v/>
      </c>
      <c r="K7905" s="6" t="str">
        <f aca="false">IF($H7905="","",DATE(YEAR($H7905),MONTH($H7905),1))</f>
        <v/>
      </c>
      <c r="L7905" s="0" t="str">
        <f aca="false">IF($A7905="","",INDEX(CARTAO_COMPRAS!$K:$K,INT((ROW()-2)/20)+2))</f>
        <v/>
      </c>
      <c r="M7905" s="0" t="str">
        <f aca="false">IF($A7905="","","Compra no cartão")</f>
        <v/>
      </c>
    </row>
    <row r="7906" customFormat="false" ht="13.5" hidden="false" customHeight="false" outlineLevel="0" collapsed="false">
      <c r="A7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6" s="0" t="str">
        <f aca="false">IF($A7906="","",INDEX(CARTAO_COMPRAS!$C:$C,INT((ROW()-2)/20)+2))</f>
        <v/>
      </c>
      <c r="C7906" s="0" t="str">
        <f aca="false">IF($A7906="","",INDEX(CARTAO_COMPRAS!$D:$D,INT((ROW()-2)/20)+2))</f>
        <v/>
      </c>
      <c r="D7906" s="0" t="str">
        <f aca="false">IF($A7906="","",INDEX(CARTAO_COMPRAS!$E:$E,INT((ROW()-2)/20)+2))</f>
        <v/>
      </c>
      <c r="E7906" s="0" t="str">
        <f aca="false">IF($A7906="","",INDEX(CARTAO_COMPRAS!$H:$H,INT((ROW()-2)/20)+2)+MOD(ROW()-2,20))</f>
        <v/>
      </c>
      <c r="F7906" s="0" t="str">
        <f aca="false">IF($A7906="","",INDEX(CARTAO_COMPRAS!$G:$G,INT((ROW()-2)/20)+2))</f>
        <v/>
      </c>
      <c r="G7906" s="5" t="str">
        <f aca="false">IF($A7906="","",INDEX(CARTAO_COMPRAS!$I:$I,INT((ROW()-2)/20)+2))</f>
        <v/>
      </c>
      <c r="H7906" s="4" t="str">
        <f aca="false">IF($A7906="","",EDATE(INDEX(CARTAO_COMPRAS!$J:$J,INT((ROW()-2)/20)+2),MOD(ROW()-2,20)))</f>
        <v/>
      </c>
      <c r="I7906" s="4" t="str">
        <f aca="false">IF($H7906="","",$H7906-WEEKDAY($H7906,2)+1)</f>
        <v/>
      </c>
      <c r="J7906" s="4" t="str">
        <f aca="false">IF($I7906="","",$I7906+6)</f>
        <v/>
      </c>
      <c r="K7906" s="6" t="str">
        <f aca="false">IF($H7906="","",DATE(YEAR($H7906),MONTH($H7906),1))</f>
        <v/>
      </c>
      <c r="L7906" s="0" t="str">
        <f aca="false">IF($A7906="","",INDEX(CARTAO_COMPRAS!$K:$K,INT((ROW()-2)/20)+2))</f>
        <v/>
      </c>
      <c r="M7906" s="0" t="str">
        <f aca="false">IF($A7906="","","Compra no cartão")</f>
        <v/>
      </c>
    </row>
    <row r="7907" customFormat="false" ht="13.5" hidden="false" customHeight="false" outlineLevel="0" collapsed="false">
      <c r="A7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7" s="0" t="str">
        <f aca="false">IF($A7907="","",INDEX(CARTAO_COMPRAS!$C:$C,INT((ROW()-2)/20)+2))</f>
        <v/>
      </c>
      <c r="C7907" s="0" t="str">
        <f aca="false">IF($A7907="","",INDEX(CARTAO_COMPRAS!$D:$D,INT((ROW()-2)/20)+2))</f>
        <v/>
      </c>
      <c r="D7907" s="0" t="str">
        <f aca="false">IF($A7907="","",INDEX(CARTAO_COMPRAS!$E:$E,INT((ROW()-2)/20)+2))</f>
        <v/>
      </c>
      <c r="E7907" s="0" t="str">
        <f aca="false">IF($A7907="","",INDEX(CARTAO_COMPRAS!$H:$H,INT((ROW()-2)/20)+2)+MOD(ROW()-2,20))</f>
        <v/>
      </c>
      <c r="F7907" s="0" t="str">
        <f aca="false">IF($A7907="","",INDEX(CARTAO_COMPRAS!$G:$G,INT((ROW()-2)/20)+2))</f>
        <v/>
      </c>
      <c r="G7907" s="5" t="str">
        <f aca="false">IF($A7907="","",INDEX(CARTAO_COMPRAS!$I:$I,INT((ROW()-2)/20)+2))</f>
        <v/>
      </c>
      <c r="H7907" s="4" t="str">
        <f aca="false">IF($A7907="","",EDATE(INDEX(CARTAO_COMPRAS!$J:$J,INT((ROW()-2)/20)+2),MOD(ROW()-2,20)))</f>
        <v/>
      </c>
      <c r="I7907" s="4" t="str">
        <f aca="false">IF($H7907="","",$H7907-WEEKDAY($H7907,2)+1)</f>
        <v/>
      </c>
      <c r="J7907" s="4" t="str">
        <f aca="false">IF($I7907="","",$I7907+6)</f>
        <v/>
      </c>
      <c r="K7907" s="6" t="str">
        <f aca="false">IF($H7907="","",DATE(YEAR($H7907),MONTH($H7907),1))</f>
        <v/>
      </c>
      <c r="L7907" s="0" t="str">
        <f aca="false">IF($A7907="","",INDEX(CARTAO_COMPRAS!$K:$K,INT((ROW()-2)/20)+2))</f>
        <v/>
      </c>
      <c r="M7907" s="0" t="str">
        <f aca="false">IF($A7907="","","Compra no cartão")</f>
        <v/>
      </c>
    </row>
    <row r="7908" customFormat="false" ht="13.5" hidden="false" customHeight="false" outlineLevel="0" collapsed="false">
      <c r="A7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8" s="0" t="str">
        <f aca="false">IF($A7908="","",INDEX(CARTAO_COMPRAS!$C:$C,INT((ROW()-2)/20)+2))</f>
        <v/>
      </c>
      <c r="C7908" s="0" t="str">
        <f aca="false">IF($A7908="","",INDEX(CARTAO_COMPRAS!$D:$D,INT((ROW()-2)/20)+2))</f>
        <v/>
      </c>
      <c r="D7908" s="0" t="str">
        <f aca="false">IF($A7908="","",INDEX(CARTAO_COMPRAS!$E:$E,INT((ROW()-2)/20)+2))</f>
        <v/>
      </c>
      <c r="E7908" s="0" t="str">
        <f aca="false">IF($A7908="","",INDEX(CARTAO_COMPRAS!$H:$H,INT((ROW()-2)/20)+2)+MOD(ROW()-2,20))</f>
        <v/>
      </c>
      <c r="F7908" s="0" t="str">
        <f aca="false">IF($A7908="","",INDEX(CARTAO_COMPRAS!$G:$G,INT((ROW()-2)/20)+2))</f>
        <v/>
      </c>
      <c r="G7908" s="5" t="str">
        <f aca="false">IF($A7908="","",INDEX(CARTAO_COMPRAS!$I:$I,INT((ROW()-2)/20)+2))</f>
        <v/>
      </c>
      <c r="H7908" s="4" t="str">
        <f aca="false">IF($A7908="","",EDATE(INDEX(CARTAO_COMPRAS!$J:$J,INT((ROW()-2)/20)+2),MOD(ROW()-2,20)))</f>
        <v/>
      </c>
      <c r="I7908" s="4" t="str">
        <f aca="false">IF($H7908="","",$H7908-WEEKDAY($H7908,2)+1)</f>
        <v/>
      </c>
      <c r="J7908" s="4" t="str">
        <f aca="false">IF($I7908="","",$I7908+6)</f>
        <v/>
      </c>
      <c r="K7908" s="6" t="str">
        <f aca="false">IF($H7908="","",DATE(YEAR($H7908),MONTH($H7908),1))</f>
        <v/>
      </c>
      <c r="L7908" s="0" t="str">
        <f aca="false">IF($A7908="","",INDEX(CARTAO_COMPRAS!$K:$K,INT((ROW()-2)/20)+2))</f>
        <v/>
      </c>
      <c r="M7908" s="0" t="str">
        <f aca="false">IF($A7908="","","Compra no cartão")</f>
        <v/>
      </c>
    </row>
    <row r="7909" customFormat="false" ht="13.5" hidden="false" customHeight="false" outlineLevel="0" collapsed="false">
      <c r="A7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09" s="0" t="str">
        <f aca="false">IF($A7909="","",INDEX(CARTAO_COMPRAS!$C:$C,INT((ROW()-2)/20)+2))</f>
        <v/>
      </c>
      <c r="C7909" s="0" t="str">
        <f aca="false">IF($A7909="","",INDEX(CARTAO_COMPRAS!$D:$D,INT((ROW()-2)/20)+2))</f>
        <v/>
      </c>
      <c r="D7909" s="0" t="str">
        <f aca="false">IF($A7909="","",INDEX(CARTAO_COMPRAS!$E:$E,INT((ROW()-2)/20)+2))</f>
        <v/>
      </c>
      <c r="E7909" s="0" t="str">
        <f aca="false">IF($A7909="","",INDEX(CARTAO_COMPRAS!$H:$H,INT((ROW()-2)/20)+2)+MOD(ROW()-2,20))</f>
        <v/>
      </c>
      <c r="F7909" s="0" t="str">
        <f aca="false">IF($A7909="","",INDEX(CARTAO_COMPRAS!$G:$G,INT((ROW()-2)/20)+2))</f>
        <v/>
      </c>
      <c r="G7909" s="5" t="str">
        <f aca="false">IF($A7909="","",INDEX(CARTAO_COMPRAS!$I:$I,INT((ROW()-2)/20)+2))</f>
        <v/>
      </c>
      <c r="H7909" s="4" t="str">
        <f aca="false">IF($A7909="","",EDATE(INDEX(CARTAO_COMPRAS!$J:$J,INT((ROW()-2)/20)+2),MOD(ROW()-2,20)))</f>
        <v/>
      </c>
      <c r="I7909" s="4" t="str">
        <f aca="false">IF($H7909="","",$H7909-WEEKDAY($H7909,2)+1)</f>
        <v/>
      </c>
      <c r="J7909" s="4" t="str">
        <f aca="false">IF($I7909="","",$I7909+6)</f>
        <v/>
      </c>
      <c r="K7909" s="6" t="str">
        <f aca="false">IF($H7909="","",DATE(YEAR($H7909),MONTH($H7909),1))</f>
        <v/>
      </c>
      <c r="L7909" s="0" t="str">
        <f aca="false">IF($A7909="","",INDEX(CARTAO_COMPRAS!$K:$K,INT((ROW()-2)/20)+2))</f>
        <v/>
      </c>
      <c r="M7909" s="0" t="str">
        <f aca="false">IF($A7909="","","Compra no cartão")</f>
        <v/>
      </c>
    </row>
    <row r="7910" customFormat="false" ht="13.5" hidden="false" customHeight="false" outlineLevel="0" collapsed="false">
      <c r="A7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0" s="0" t="str">
        <f aca="false">IF($A7910="","",INDEX(CARTAO_COMPRAS!$C:$C,INT((ROW()-2)/20)+2))</f>
        <v/>
      </c>
      <c r="C7910" s="0" t="str">
        <f aca="false">IF($A7910="","",INDEX(CARTAO_COMPRAS!$D:$D,INT((ROW()-2)/20)+2))</f>
        <v/>
      </c>
      <c r="D7910" s="0" t="str">
        <f aca="false">IF($A7910="","",INDEX(CARTAO_COMPRAS!$E:$E,INT((ROW()-2)/20)+2))</f>
        <v/>
      </c>
      <c r="E7910" s="0" t="str">
        <f aca="false">IF($A7910="","",INDEX(CARTAO_COMPRAS!$H:$H,INT((ROW()-2)/20)+2)+MOD(ROW()-2,20))</f>
        <v/>
      </c>
      <c r="F7910" s="0" t="str">
        <f aca="false">IF($A7910="","",INDEX(CARTAO_COMPRAS!$G:$G,INT((ROW()-2)/20)+2))</f>
        <v/>
      </c>
      <c r="G7910" s="5" t="str">
        <f aca="false">IF($A7910="","",INDEX(CARTAO_COMPRAS!$I:$I,INT((ROW()-2)/20)+2))</f>
        <v/>
      </c>
      <c r="H7910" s="4" t="str">
        <f aca="false">IF($A7910="","",EDATE(INDEX(CARTAO_COMPRAS!$J:$J,INT((ROW()-2)/20)+2),MOD(ROW()-2,20)))</f>
        <v/>
      </c>
      <c r="I7910" s="4" t="str">
        <f aca="false">IF($H7910="","",$H7910-WEEKDAY($H7910,2)+1)</f>
        <v/>
      </c>
      <c r="J7910" s="4" t="str">
        <f aca="false">IF($I7910="","",$I7910+6)</f>
        <v/>
      </c>
      <c r="K7910" s="6" t="str">
        <f aca="false">IF($H7910="","",DATE(YEAR($H7910),MONTH($H7910),1))</f>
        <v/>
      </c>
      <c r="L7910" s="0" t="str">
        <f aca="false">IF($A7910="","",INDEX(CARTAO_COMPRAS!$K:$K,INT((ROW()-2)/20)+2))</f>
        <v/>
      </c>
      <c r="M7910" s="0" t="str">
        <f aca="false">IF($A7910="","","Compra no cartão")</f>
        <v/>
      </c>
    </row>
    <row r="7911" customFormat="false" ht="13.5" hidden="false" customHeight="false" outlineLevel="0" collapsed="false">
      <c r="A7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1" s="0" t="str">
        <f aca="false">IF($A7911="","",INDEX(CARTAO_COMPRAS!$C:$C,INT((ROW()-2)/20)+2))</f>
        <v/>
      </c>
      <c r="C7911" s="0" t="str">
        <f aca="false">IF($A7911="","",INDEX(CARTAO_COMPRAS!$D:$D,INT((ROW()-2)/20)+2))</f>
        <v/>
      </c>
      <c r="D7911" s="0" t="str">
        <f aca="false">IF($A7911="","",INDEX(CARTAO_COMPRAS!$E:$E,INT((ROW()-2)/20)+2))</f>
        <v/>
      </c>
      <c r="E7911" s="0" t="str">
        <f aca="false">IF($A7911="","",INDEX(CARTAO_COMPRAS!$H:$H,INT((ROW()-2)/20)+2)+MOD(ROW()-2,20))</f>
        <v/>
      </c>
      <c r="F7911" s="0" t="str">
        <f aca="false">IF($A7911="","",INDEX(CARTAO_COMPRAS!$G:$G,INT((ROW()-2)/20)+2))</f>
        <v/>
      </c>
      <c r="G7911" s="5" t="str">
        <f aca="false">IF($A7911="","",INDEX(CARTAO_COMPRAS!$I:$I,INT((ROW()-2)/20)+2))</f>
        <v/>
      </c>
      <c r="H7911" s="4" t="str">
        <f aca="false">IF($A7911="","",EDATE(INDEX(CARTAO_COMPRAS!$J:$J,INT((ROW()-2)/20)+2),MOD(ROW()-2,20)))</f>
        <v/>
      </c>
      <c r="I7911" s="4" t="str">
        <f aca="false">IF($H7911="","",$H7911-WEEKDAY($H7911,2)+1)</f>
        <v/>
      </c>
      <c r="J7911" s="4" t="str">
        <f aca="false">IF($I7911="","",$I7911+6)</f>
        <v/>
      </c>
      <c r="K7911" s="6" t="str">
        <f aca="false">IF($H7911="","",DATE(YEAR($H7911),MONTH($H7911),1))</f>
        <v/>
      </c>
      <c r="L7911" s="0" t="str">
        <f aca="false">IF($A7911="","",INDEX(CARTAO_COMPRAS!$K:$K,INT((ROW()-2)/20)+2))</f>
        <v/>
      </c>
      <c r="M7911" s="0" t="str">
        <f aca="false">IF($A7911="","","Compra no cartão")</f>
        <v/>
      </c>
    </row>
    <row r="7912" customFormat="false" ht="13.5" hidden="false" customHeight="false" outlineLevel="0" collapsed="false">
      <c r="A7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2" s="0" t="str">
        <f aca="false">IF($A7912="","",INDEX(CARTAO_COMPRAS!$C:$C,INT((ROW()-2)/20)+2))</f>
        <v/>
      </c>
      <c r="C7912" s="0" t="str">
        <f aca="false">IF($A7912="","",INDEX(CARTAO_COMPRAS!$D:$D,INT((ROW()-2)/20)+2))</f>
        <v/>
      </c>
      <c r="D7912" s="0" t="str">
        <f aca="false">IF($A7912="","",INDEX(CARTAO_COMPRAS!$E:$E,INT((ROW()-2)/20)+2))</f>
        <v/>
      </c>
      <c r="E7912" s="0" t="str">
        <f aca="false">IF($A7912="","",INDEX(CARTAO_COMPRAS!$H:$H,INT((ROW()-2)/20)+2)+MOD(ROW()-2,20))</f>
        <v/>
      </c>
      <c r="F7912" s="0" t="str">
        <f aca="false">IF($A7912="","",INDEX(CARTAO_COMPRAS!$G:$G,INT((ROW()-2)/20)+2))</f>
        <v/>
      </c>
      <c r="G7912" s="5" t="str">
        <f aca="false">IF($A7912="","",INDEX(CARTAO_COMPRAS!$I:$I,INT((ROW()-2)/20)+2))</f>
        <v/>
      </c>
      <c r="H7912" s="4" t="str">
        <f aca="false">IF($A7912="","",EDATE(INDEX(CARTAO_COMPRAS!$J:$J,INT((ROW()-2)/20)+2),MOD(ROW()-2,20)))</f>
        <v/>
      </c>
      <c r="I7912" s="4" t="str">
        <f aca="false">IF($H7912="","",$H7912-WEEKDAY($H7912,2)+1)</f>
        <v/>
      </c>
      <c r="J7912" s="4" t="str">
        <f aca="false">IF($I7912="","",$I7912+6)</f>
        <v/>
      </c>
      <c r="K7912" s="6" t="str">
        <f aca="false">IF($H7912="","",DATE(YEAR($H7912),MONTH($H7912),1))</f>
        <v/>
      </c>
      <c r="L7912" s="0" t="str">
        <f aca="false">IF($A7912="","",INDEX(CARTAO_COMPRAS!$K:$K,INT((ROW()-2)/20)+2))</f>
        <v/>
      </c>
      <c r="M7912" s="0" t="str">
        <f aca="false">IF($A7912="","","Compra no cartão")</f>
        <v/>
      </c>
    </row>
    <row r="7913" customFormat="false" ht="13.5" hidden="false" customHeight="false" outlineLevel="0" collapsed="false">
      <c r="A7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3" s="0" t="str">
        <f aca="false">IF($A7913="","",INDEX(CARTAO_COMPRAS!$C:$C,INT((ROW()-2)/20)+2))</f>
        <v/>
      </c>
      <c r="C7913" s="0" t="str">
        <f aca="false">IF($A7913="","",INDEX(CARTAO_COMPRAS!$D:$D,INT((ROW()-2)/20)+2))</f>
        <v/>
      </c>
      <c r="D7913" s="0" t="str">
        <f aca="false">IF($A7913="","",INDEX(CARTAO_COMPRAS!$E:$E,INT((ROW()-2)/20)+2))</f>
        <v/>
      </c>
      <c r="E7913" s="0" t="str">
        <f aca="false">IF($A7913="","",INDEX(CARTAO_COMPRAS!$H:$H,INT((ROW()-2)/20)+2)+MOD(ROW()-2,20))</f>
        <v/>
      </c>
      <c r="F7913" s="0" t="str">
        <f aca="false">IF($A7913="","",INDEX(CARTAO_COMPRAS!$G:$G,INT((ROW()-2)/20)+2))</f>
        <v/>
      </c>
      <c r="G7913" s="5" t="str">
        <f aca="false">IF($A7913="","",INDEX(CARTAO_COMPRAS!$I:$I,INT((ROW()-2)/20)+2))</f>
        <v/>
      </c>
      <c r="H7913" s="4" t="str">
        <f aca="false">IF($A7913="","",EDATE(INDEX(CARTAO_COMPRAS!$J:$J,INT((ROW()-2)/20)+2),MOD(ROW()-2,20)))</f>
        <v/>
      </c>
      <c r="I7913" s="4" t="str">
        <f aca="false">IF($H7913="","",$H7913-WEEKDAY($H7913,2)+1)</f>
        <v/>
      </c>
      <c r="J7913" s="4" t="str">
        <f aca="false">IF($I7913="","",$I7913+6)</f>
        <v/>
      </c>
      <c r="K7913" s="6" t="str">
        <f aca="false">IF($H7913="","",DATE(YEAR($H7913),MONTH($H7913),1))</f>
        <v/>
      </c>
      <c r="L7913" s="0" t="str">
        <f aca="false">IF($A7913="","",INDEX(CARTAO_COMPRAS!$K:$K,INT((ROW()-2)/20)+2))</f>
        <v/>
      </c>
      <c r="M7913" s="0" t="str">
        <f aca="false">IF($A7913="","","Compra no cartão")</f>
        <v/>
      </c>
    </row>
    <row r="7914" customFormat="false" ht="13.5" hidden="false" customHeight="false" outlineLevel="0" collapsed="false">
      <c r="A7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4" s="0" t="str">
        <f aca="false">IF($A7914="","",INDEX(CARTAO_COMPRAS!$C:$C,INT((ROW()-2)/20)+2))</f>
        <v/>
      </c>
      <c r="C7914" s="0" t="str">
        <f aca="false">IF($A7914="","",INDEX(CARTAO_COMPRAS!$D:$D,INT((ROW()-2)/20)+2))</f>
        <v/>
      </c>
      <c r="D7914" s="0" t="str">
        <f aca="false">IF($A7914="","",INDEX(CARTAO_COMPRAS!$E:$E,INT((ROW()-2)/20)+2))</f>
        <v/>
      </c>
      <c r="E7914" s="0" t="str">
        <f aca="false">IF($A7914="","",INDEX(CARTAO_COMPRAS!$H:$H,INT((ROW()-2)/20)+2)+MOD(ROW()-2,20))</f>
        <v/>
      </c>
      <c r="F7914" s="0" t="str">
        <f aca="false">IF($A7914="","",INDEX(CARTAO_COMPRAS!$G:$G,INT((ROW()-2)/20)+2))</f>
        <v/>
      </c>
      <c r="G7914" s="5" t="str">
        <f aca="false">IF($A7914="","",INDEX(CARTAO_COMPRAS!$I:$I,INT((ROW()-2)/20)+2))</f>
        <v/>
      </c>
      <c r="H7914" s="4" t="str">
        <f aca="false">IF($A7914="","",EDATE(INDEX(CARTAO_COMPRAS!$J:$J,INT((ROW()-2)/20)+2),MOD(ROW()-2,20)))</f>
        <v/>
      </c>
      <c r="I7914" s="4" t="str">
        <f aca="false">IF($H7914="","",$H7914-WEEKDAY($H7914,2)+1)</f>
        <v/>
      </c>
      <c r="J7914" s="4" t="str">
        <f aca="false">IF($I7914="","",$I7914+6)</f>
        <v/>
      </c>
      <c r="K7914" s="6" t="str">
        <f aca="false">IF($H7914="","",DATE(YEAR($H7914),MONTH($H7914),1))</f>
        <v/>
      </c>
      <c r="L7914" s="0" t="str">
        <f aca="false">IF($A7914="","",INDEX(CARTAO_COMPRAS!$K:$K,INT((ROW()-2)/20)+2))</f>
        <v/>
      </c>
      <c r="M7914" s="0" t="str">
        <f aca="false">IF($A7914="","","Compra no cartão")</f>
        <v/>
      </c>
    </row>
    <row r="7915" customFormat="false" ht="13.5" hidden="false" customHeight="false" outlineLevel="0" collapsed="false">
      <c r="A7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5" s="0" t="str">
        <f aca="false">IF($A7915="","",INDEX(CARTAO_COMPRAS!$C:$C,INT((ROW()-2)/20)+2))</f>
        <v/>
      </c>
      <c r="C7915" s="0" t="str">
        <f aca="false">IF($A7915="","",INDEX(CARTAO_COMPRAS!$D:$D,INT((ROW()-2)/20)+2))</f>
        <v/>
      </c>
      <c r="D7915" s="0" t="str">
        <f aca="false">IF($A7915="","",INDEX(CARTAO_COMPRAS!$E:$E,INT((ROW()-2)/20)+2))</f>
        <v/>
      </c>
      <c r="E7915" s="0" t="str">
        <f aca="false">IF($A7915="","",INDEX(CARTAO_COMPRAS!$H:$H,INT((ROW()-2)/20)+2)+MOD(ROW()-2,20))</f>
        <v/>
      </c>
      <c r="F7915" s="0" t="str">
        <f aca="false">IF($A7915="","",INDEX(CARTAO_COMPRAS!$G:$G,INT((ROW()-2)/20)+2))</f>
        <v/>
      </c>
      <c r="G7915" s="5" t="str">
        <f aca="false">IF($A7915="","",INDEX(CARTAO_COMPRAS!$I:$I,INT((ROW()-2)/20)+2))</f>
        <v/>
      </c>
      <c r="H7915" s="4" t="str">
        <f aca="false">IF($A7915="","",EDATE(INDEX(CARTAO_COMPRAS!$J:$J,INT((ROW()-2)/20)+2),MOD(ROW()-2,20)))</f>
        <v/>
      </c>
      <c r="I7915" s="4" t="str">
        <f aca="false">IF($H7915="","",$H7915-WEEKDAY($H7915,2)+1)</f>
        <v/>
      </c>
      <c r="J7915" s="4" t="str">
        <f aca="false">IF($I7915="","",$I7915+6)</f>
        <v/>
      </c>
      <c r="K7915" s="6" t="str">
        <f aca="false">IF($H7915="","",DATE(YEAR($H7915),MONTH($H7915),1))</f>
        <v/>
      </c>
      <c r="L7915" s="0" t="str">
        <f aca="false">IF($A7915="","",INDEX(CARTAO_COMPRAS!$K:$K,INT((ROW()-2)/20)+2))</f>
        <v/>
      </c>
      <c r="M7915" s="0" t="str">
        <f aca="false">IF($A7915="","","Compra no cartão")</f>
        <v/>
      </c>
    </row>
    <row r="7916" customFormat="false" ht="13.5" hidden="false" customHeight="false" outlineLevel="0" collapsed="false">
      <c r="A7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6" s="0" t="str">
        <f aca="false">IF($A7916="","",INDEX(CARTAO_COMPRAS!$C:$C,INT((ROW()-2)/20)+2))</f>
        <v/>
      </c>
      <c r="C7916" s="0" t="str">
        <f aca="false">IF($A7916="","",INDEX(CARTAO_COMPRAS!$D:$D,INT((ROW()-2)/20)+2))</f>
        <v/>
      </c>
      <c r="D7916" s="0" t="str">
        <f aca="false">IF($A7916="","",INDEX(CARTAO_COMPRAS!$E:$E,INT((ROW()-2)/20)+2))</f>
        <v/>
      </c>
      <c r="E7916" s="0" t="str">
        <f aca="false">IF($A7916="","",INDEX(CARTAO_COMPRAS!$H:$H,INT((ROW()-2)/20)+2)+MOD(ROW()-2,20))</f>
        <v/>
      </c>
      <c r="F7916" s="0" t="str">
        <f aca="false">IF($A7916="","",INDEX(CARTAO_COMPRAS!$G:$G,INT((ROW()-2)/20)+2))</f>
        <v/>
      </c>
      <c r="G7916" s="5" t="str">
        <f aca="false">IF($A7916="","",INDEX(CARTAO_COMPRAS!$I:$I,INT((ROW()-2)/20)+2))</f>
        <v/>
      </c>
      <c r="H7916" s="4" t="str">
        <f aca="false">IF($A7916="","",EDATE(INDEX(CARTAO_COMPRAS!$J:$J,INT((ROW()-2)/20)+2),MOD(ROW()-2,20)))</f>
        <v/>
      </c>
      <c r="I7916" s="4" t="str">
        <f aca="false">IF($H7916="","",$H7916-WEEKDAY($H7916,2)+1)</f>
        <v/>
      </c>
      <c r="J7916" s="4" t="str">
        <f aca="false">IF($I7916="","",$I7916+6)</f>
        <v/>
      </c>
      <c r="K7916" s="6" t="str">
        <f aca="false">IF($H7916="","",DATE(YEAR($H7916),MONTH($H7916),1))</f>
        <v/>
      </c>
      <c r="L7916" s="0" t="str">
        <f aca="false">IF($A7916="","",INDEX(CARTAO_COMPRAS!$K:$K,INT((ROW()-2)/20)+2))</f>
        <v/>
      </c>
      <c r="M7916" s="0" t="str">
        <f aca="false">IF($A7916="","","Compra no cartão")</f>
        <v/>
      </c>
    </row>
    <row r="7917" customFormat="false" ht="13.5" hidden="false" customHeight="false" outlineLevel="0" collapsed="false">
      <c r="A7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7" s="0" t="str">
        <f aca="false">IF($A7917="","",INDEX(CARTAO_COMPRAS!$C:$C,INT((ROW()-2)/20)+2))</f>
        <v/>
      </c>
      <c r="C7917" s="0" t="str">
        <f aca="false">IF($A7917="","",INDEX(CARTAO_COMPRAS!$D:$D,INT((ROW()-2)/20)+2))</f>
        <v/>
      </c>
      <c r="D7917" s="0" t="str">
        <f aca="false">IF($A7917="","",INDEX(CARTAO_COMPRAS!$E:$E,INT((ROW()-2)/20)+2))</f>
        <v/>
      </c>
      <c r="E7917" s="0" t="str">
        <f aca="false">IF($A7917="","",INDEX(CARTAO_COMPRAS!$H:$H,INT((ROW()-2)/20)+2)+MOD(ROW()-2,20))</f>
        <v/>
      </c>
      <c r="F7917" s="0" t="str">
        <f aca="false">IF($A7917="","",INDEX(CARTAO_COMPRAS!$G:$G,INT((ROW()-2)/20)+2))</f>
        <v/>
      </c>
      <c r="G7917" s="5" t="str">
        <f aca="false">IF($A7917="","",INDEX(CARTAO_COMPRAS!$I:$I,INT((ROW()-2)/20)+2))</f>
        <v/>
      </c>
      <c r="H7917" s="4" t="str">
        <f aca="false">IF($A7917="","",EDATE(INDEX(CARTAO_COMPRAS!$J:$J,INT((ROW()-2)/20)+2),MOD(ROW()-2,20)))</f>
        <v/>
      </c>
      <c r="I7917" s="4" t="str">
        <f aca="false">IF($H7917="","",$H7917-WEEKDAY($H7917,2)+1)</f>
        <v/>
      </c>
      <c r="J7917" s="4" t="str">
        <f aca="false">IF($I7917="","",$I7917+6)</f>
        <v/>
      </c>
      <c r="K7917" s="6" t="str">
        <f aca="false">IF($H7917="","",DATE(YEAR($H7917),MONTH($H7917),1))</f>
        <v/>
      </c>
      <c r="L7917" s="0" t="str">
        <f aca="false">IF($A7917="","",INDEX(CARTAO_COMPRAS!$K:$K,INT((ROW()-2)/20)+2))</f>
        <v/>
      </c>
      <c r="M7917" s="0" t="str">
        <f aca="false">IF($A7917="","","Compra no cartão")</f>
        <v/>
      </c>
    </row>
    <row r="7918" customFormat="false" ht="13.5" hidden="false" customHeight="false" outlineLevel="0" collapsed="false">
      <c r="A7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8" s="0" t="str">
        <f aca="false">IF($A7918="","",INDEX(CARTAO_COMPRAS!$C:$C,INT((ROW()-2)/20)+2))</f>
        <v/>
      </c>
      <c r="C7918" s="0" t="str">
        <f aca="false">IF($A7918="","",INDEX(CARTAO_COMPRAS!$D:$D,INT((ROW()-2)/20)+2))</f>
        <v/>
      </c>
      <c r="D7918" s="0" t="str">
        <f aca="false">IF($A7918="","",INDEX(CARTAO_COMPRAS!$E:$E,INT((ROW()-2)/20)+2))</f>
        <v/>
      </c>
      <c r="E7918" s="0" t="str">
        <f aca="false">IF($A7918="","",INDEX(CARTAO_COMPRAS!$H:$H,INT((ROW()-2)/20)+2)+MOD(ROW()-2,20))</f>
        <v/>
      </c>
      <c r="F7918" s="0" t="str">
        <f aca="false">IF($A7918="","",INDEX(CARTAO_COMPRAS!$G:$G,INT((ROW()-2)/20)+2))</f>
        <v/>
      </c>
      <c r="G7918" s="5" t="str">
        <f aca="false">IF($A7918="","",INDEX(CARTAO_COMPRAS!$I:$I,INT((ROW()-2)/20)+2))</f>
        <v/>
      </c>
      <c r="H7918" s="4" t="str">
        <f aca="false">IF($A7918="","",EDATE(INDEX(CARTAO_COMPRAS!$J:$J,INT((ROW()-2)/20)+2),MOD(ROW()-2,20)))</f>
        <v/>
      </c>
      <c r="I7918" s="4" t="str">
        <f aca="false">IF($H7918="","",$H7918-WEEKDAY($H7918,2)+1)</f>
        <v/>
      </c>
      <c r="J7918" s="4" t="str">
        <f aca="false">IF($I7918="","",$I7918+6)</f>
        <v/>
      </c>
      <c r="K7918" s="6" t="str">
        <f aca="false">IF($H7918="","",DATE(YEAR($H7918),MONTH($H7918),1))</f>
        <v/>
      </c>
      <c r="L7918" s="0" t="str">
        <f aca="false">IF($A7918="","",INDEX(CARTAO_COMPRAS!$K:$K,INT((ROW()-2)/20)+2))</f>
        <v/>
      </c>
      <c r="M7918" s="0" t="str">
        <f aca="false">IF($A7918="","","Compra no cartão")</f>
        <v/>
      </c>
    </row>
    <row r="7919" customFormat="false" ht="13.5" hidden="false" customHeight="false" outlineLevel="0" collapsed="false">
      <c r="A7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19" s="0" t="str">
        <f aca="false">IF($A7919="","",INDEX(CARTAO_COMPRAS!$C:$C,INT((ROW()-2)/20)+2))</f>
        <v/>
      </c>
      <c r="C7919" s="0" t="str">
        <f aca="false">IF($A7919="","",INDEX(CARTAO_COMPRAS!$D:$D,INT((ROW()-2)/20)+2))</f>
        <v/>
      </c>
      <c r="D7919" s="0" t="str">
        <f aca="false">IF($A7919="","",INDEX(CARTAO_COMPRAS!$E:$E,INT((ROW()-2)/20)+2))</f>
        <v/>
      </c>
      <c r="E7919" s="0" t="str">
        <f aca="false">IF($A7919="","",INDEX(CARTAO_COMPRAS!$H:$H,INT((ROW()-2)/20)+2)+MOD(ROW()-2,20))</f>
        <v/>
      </c>
      <c r="F7919" s="0" t="str">
        <f aca="false">IF($A7919="","",INDEX(CARTAO_COMPRAS!$G:$G,INT((ROW()-2)/20)+2))</f>
        <v/>
      </c>
      <c r="G7919" s="5" t="str">
        <f aca="false">IF($A7919="","",INDEX(CARTAO_COMPRAS!$I:$I,INT((ROW()-2)/20)+2))</f>
        <v/>
      </c>
      <c r="H7919" s="4" t="str">
        <f aca="false">IF($A7919="","",EDATE(INDEX(CARTAO_COMPRAS!$J:$J,INT((ROW()-2)/20)+2),MOD(ROW()-2,20)))</f>
        <v/>
      </c>
      <c r="I7919" s="4" t="str">
        <f aca="false">IF($H7919="","",$H7919-WEEKDAY($H7919,2)+1)</f>
        <v/>
      </c>
      <c r="J7919" s="4" t="str">
        <f aca="false">IF($I7919="","",$I7919+6)</f>
        <v/>
      </c>
      <c r="K7919" s="6" t="str">
        <f aca="false">IF($H7919="","",DATE(YEAR($H7919),MONTH($H7919),1))</f>
        <v/>
      </c>
      <c r="L7919" s="0" t="str">
        <f aca="false">IF($A7919="","",INDEX(CARTAO_COMPRAS!$K:$K,INT((ROW()-2)/20)+2))</f>
        <v/>
      </c>
      <c r="M7919" s="0" t="str">
        <f aca="false">IF($A7919="","","Compra no cartão")</f>
        <v/>
      </c>
    </row>
    <row r="7920" customFormat="false" ht="13.5" hidden="false" customHeight="false" outlineLevel="0" collapsed="false">
      <c r="A7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0" s="0" t="str">
        <f aca="false">IF($A7920="","",INDEX(CARTAO_COMPRAS!$C:$C,INT((ROW()-2)/20)+2))</f>
        <v/>
      </c>
      <c r="C7920" s="0" t="str">
        <f aca="false">IF($A7920="","",INDEX(CARTAO_COMPRAS!$D:$D,INT((ROW()-2)/20)+2))</f>
        <v/>
      </c>
      <c r="D7920" s="0" t="str">
        <f aca="false">IF($A7920="","",INDEX(CARTAO_COMPRAS!$E:$E,INT((ROW()-2)/20)+2))</f>
        <v/>
      </c>
      <c r="E7920" s="0" t="str">
        <f aca="false">IF($A7920="","",INDEX(CARTAO_COMPRAS!$H:$H,INT((ROW()-2)/20)+2)+MOD(ROW()-2,20))</f>
        <v/>
      </c>
      <c r="F7920" s="0" t="str">
        <f aca="false">IF($A7920="","",INDEX(CARTAO_COMPRAS!$G:$G,INT((ROW()-2)/20)+2))</f>
        <v/>
      </c>
      <c r="G7920" s="5" t="str">
        <f aca="false">IF($A7920="","",INDEX(CARTAO_COMPRAS!$I:$I,INT((ROW()-2)/20)+2))</f>
        <v/>
      </c>
      <c r="H7920" s="4" t="str">
        <f aca="false">IF($A7920="","",EDATE(INDEX(CARTAO_COMPRAS!$J:$J,INT((ROW()-2)/20)+2),MOD(ROW()-2,20)))</f>
        <v/>
      </c>
      <c r="I7920" s="4" t="str">
        <f aca="false">IF($H7920="","",$H7920-WEEKDAY($H7920,2)+1)</f>
        <v/>
      </c>
      <c r="J7920" s="4" t="str">
        <f aca="false">IF($I7920="","",$I7920+6)</f>
        <v/>
      </c>
      <c r="K7920" s="6" t="str">
        <f aca="false">IF($H7920="","",DATE(YEAR($H7920),MONTH($H7920),1))</f>
        <v/>
      </c>
      <c r="L7920" s="0" t="str">
        <f aca="false">IF($A7920="","",INDEX(CARTAO_COMPRAS!$K:$K,INT((ROW()-2)/20)+2))</f>
        <v/>
      </c>
      <c r="M7920" s="0" t="str">
        <f aca="false">IF($A7920="","","Compra no cartão")</f>
        <v/>
      </c>
    </row>
    <row r="7921" customFormat="false" ht="13.5" hidden="false" customHeight="false" outlineLevel="0" collapsed="false">
      <c r="A7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1" s="0" t="str">
        <f aca="false">IF($A7921="","",INDEX(CARTAO_COMPRAS!$C:$C,INT((ROW()-2)/20)+2))</f>
        <v/>
      </c>
      <c r="C7921" s="0" t="str">
        <f aca="false">IF($A7921="","",INDEX(CARTAO_COMPRAS!$D:$D,INT((ROW()-2)/20)+2))</f>
        <v/>
      </c>
      <c r="D7921" s="0" t="str">
        <f aca="false">IF($A7921="","",INDEX(CARTAO_COMPRAS!$E:$E,INT((ROW()-2)/20)+2))</f>
        <v/>
      </c>
      <c r="E7921" s="0" t="str">
        <f aca="false">IF($A7921="","",INDEX(CARTAO_COMPRAS!$H:$H,INT((ROW()-2)/20)+2)+MOD(ROW()-2,20))</f>
        <v/>
      </c>
      <c r="F7921" s="0" t="str">
        <f aca="false">IF($A7921="","",INDEX(CARTAO_COMPRAS!$G:$G,INT((ROW()-2)/20)+2))</f>
        <v/>
      </c>
      <c r="G7921" s="5" t="str">
        <f aca="false">IF($A7921="","",INDEX(CARTAO_COMPRAS!$I:$I,INT((ROW()-2)/20)+2))</f>
        <v/>
      </c>
      <c r="H7921" s="4" t="str">
        <f aca="false">IF($A7921="","",EDATE(INDEX(CARTAO_COMPRAS!$J:$J,INT((ROW()-2)/20)+2),MOD(ROW()-2,20)))</f>
        <v/>
      </c>
      <c r="I7921" s="4" t="str">
        <f aca="false">IF($H7921="","",$H7921-WEEKDAY($H7921,2)+1)</f>
        <v/>
      </c>
      <c r="J7921" s="4" t="str">
        <f aca="false">IF($I7921="","",$I7921+6)</f>
        <v/>
      </c>
      <c r="K7921" s="6" t="str">
        <f aca="false">IF($H7921="","",DATE(YEAR($H7921),MONTH($H7921),1))</f>
        <v/>
      </c>
      <c r="L7921" s="0" t="str">
        <f aca="false">IF($A7921="","",INDEX(CARTAO_COMPRAS!$K:$K,INT((ROW()-2)/20)+2))</f>
        <v/>
      </c>
      <c r="M7921" s="0" t="str">
        <f aca="false">IF($A7921="","","Compra no cartão")</f>
        <v/>
      </c>
    </row>
    <row r="7922" customFormat="false" ht="13.5" hidden="false" customHeight="false" outlineLevel="0" collapsed="false">
      <c r="A7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2" s="0" t="str">
        <f aca="false">IF($A7922="","",INDEX(CARTAO_COMPRAS!$C:$C,INT((ROW()-2)/20)+2))</f>
        <v/>
      </c>
      <c r="C7922" s="0" t="str">
        <f aca="false">IF($A7922="","",INDEX(CARTAO_COMPRAS!$D:$D,INT((ROW()-2)/20)+2))</f>
        <v/>
      </c>
      <c r="D7922" s="0" t="str">
        <f aca="false">IF($A7922="","",INDEX(CARTAO_COMPRAS!$E:$E,INT((ROW()-2)/20)+2))</f>
        <v/>
      </c>
      <c r="E7922" s="0" t="str">
        <f aca="false">IF($A7922="","",INDEX(CARTAO_COMPRAS!$H:$H,INT((ROW()-2)/20)+2)+MOD(ROW()-2,20))</f>
        <v/>
      </c>
      <c r="F7922" s="0" t="str">
        <f aca="false">IF($A7922="","",INDEX(CARTAO_COMPRAS!$G:$G,INT((ROW()-2)/20)+2))</f>
        <v/>
      </c>
      <c r="G7922" s="5" t="str">
        <f aca="false">IF($A7922="","",INDEX(CARTAO_COMPRAS!$I:$I,INT((ROW()-2)/20)+2))</f>
        <v/>
      </c>
      <c r="H7922" s="4" t="str">
        <f aca="false">IF($A7922="","",EDATE(INDEX(CARTAO_COMPRAS!$J:$J,INT((ROW()-2)/20)+2),MOD(ROW()-2,20)))</f>
        <v/>
      </c>
      <c r="I7922" s="4" t="str">
        <f aca="false">IF($H7922="","",$H7922-WEEKDAY($H7922,2)+1)</f>
        <v/>
      </c>
      <c r="J7922" s="4" t="str">
        <f aca="false">IF($I7922="","",$I7922+6)</f>
        <v/>
      </c>
      <c r="K7922" s="6" t="str">
        <f aca="false">IF($H7922="","",DATE(YEAR($H7922),MONTH($H7922),1))</f>
        <v/>
      </c>
      <c r="L7922" s="0" t="str">
        <f aca="false">IF($A7922="","",INDEX(CARTAO_COMPRAS!$K:$K,INT((ROW()-2)/20)+2))</f>
        <v/>
      </c>
      <c r="M7922" s="0" t="str">
        <f aca="false">IF($A7922="","","Compra no cartão")</f>
        <v/>
      </c>
    </row>
    <row r="7923" customFormat="false" ht="13.5" hidden="false" customHeight="false" outlineLevel="0" collapsed="false">
      <c r="A7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3" s="0" t="str">
        <f aca="false">IF($A7923="","",INDEX(CARTAO_COMPRAS!$C:$C,INT((ROW()-2)/20)+2))</f>
        <v/>
      </c>
      <c r="C7923" s="0" t="str">
        <f aca="false">IF($A7923="","",INDEX(CARTAO_COMPRAS!$D:$D,INT((ROW()-2)/20)+2))</f>
        <v/>
      </c>
      <c r="D7923" s="0" t="str">
        <f aca="false">IF($A7923="","",INDEX(CARTAO_COMPRAS!$E:$E,INT((ROW()-2)/20)+2))</f>
        <v/>
      </c>
      <c r="E7923" s="0" t="str">
        <f aca="false">IF($A7923="","",INDEX(CARTAO_COMPRAS!$H:$H,INT((ROW()-2)/20)+2)+MOD(ROW()-2,20))</f>
        <v/>
      </c>
      <c r="F7923" s="0" t="str">
        <f aca="false">IF($A7923="","",INDEX(CARTAO_COMPRAS!$G:$G,INT((ROW()-2)/20)+2))</f>
        <v/>
      </c>
      <c r="G7923" s="5" t="str">
        <f aca="false">IF($A7923="","",INDEX(CARTAO_COMPRAS!$I:$I,INT((ROW()-2)/20)+2))</f>
        <v/>
      </c>
      <c r="H7923" s="4" t="str">
        <f aca="false">IF($A7923="","",EDATE(INDEX(CARTAO_COMPRAS!$J:$J,INT((ROW()-2)/20)+2),MOD(ROW()-2,20)))</f>
        <v/>
      </c>
      <c r="I7923" s="4" t="str">
        <f aca="false">IF($H7923="","",$H7923-WEEKDAY($H7923,2)+1)</f>
        <v/>
      </c>
      <c r="J7923" s="4" t="str">
        <f aca="false">IF($I7923="","",$I7923+6)</f>
        <v/>
      </c>
      <c r="K7923" s="6" t="str">
        <f aca="false">IF($H7923="","",DATE(YEAR($H7923),MONTH($H7923),1))</f>
        <v/>
      </c>
      <c r="L7923" s="0" t="str">
        <f aca="false">IF($A7923="","",INDEX(CARTAO_COMPRAS!$K:$K,INT((ROW()-2)/20)+2))</f>
        <v/>
      </c>
      <c r="M7923" s="0" t="str">
        <f aca="false">IF($A7923="","","Compra no cartão")</f>
        <v/>
      </c>
    </row>
    <row r="7924" customFormat="false" ht="13.5" hidden="false" customHeight="false" outlineLevel="0" collapsed="false">
      <c r="A7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4" s="0" t="str">
        <f aca="false">IF($A7924="","",INDEX(CARTAO_COMPRAS!$C:$C,INT((ROW()-2)/20)+2))</f>
        <v/>
      </c>
      <c r="C7924" s="0" t="str">
        <f aca="false">IF($A7924="","",INDEX(CARTAO_COMPRAS!$D:$D,INT((ROW()-2)/20)+2))</f>
        <v/>
      </c>
      <c r="D7924" s="0" t="str">
        <f aca="false">IF($A7924="","",INDEX(CARTAO_COMPRAS!$E:$E,INT((ROW()-2)/20)+2))</f>
        <v/>
      </c>
      <c r="E7924" s="0" t="str">
        <f aca="false">IF($A7924="","",INDEX(CARTAO_COMPRAS!$H:$H,INT((ROW()-2)/20)+2)+MOD(ROW()-2,20))</f>
        <v/>
      </c>
      <c r="F7924" s="0" t="str">
        <f aca="false">IF($A7924="","",INDEX(CARTAO_COMPRAS!$G:$G,INT((ROW()-2)/20)+2))</f>
        <v/>
      </c>
      <c r="G7924" s="5" t="str">
        <f aca="false">IF($A7924="","",INDEX(CARTAO_COMPRAS!$I:$I,INT((ROW()-2)/20)+2))</f>
        <v/>
      </c>
      <c r="H7924" s="4" t="str">
        <f aca="false">IF($A7924="","",EDATE(INDEX(CARTAO_COMPRAS!$J:$J,INT((ROW()-2)/20)+2),MOD(ROW()-2,20)))</f>
        <v/>
      </c>
      <c r="I7924" s="4" t="str">
        <f aca="false">IF($H7924="","",$H7924-WEEKDAY($H7924,2)+1)</f>
        <v/>
      </c>
      <c r="J7924" s="4" t="str">
        <f aca="false">IF($I7924="","",$I7924+6)</f>
        <v/>
      </c>
      <c r="K7924" s="6" t="str">
        <f aca="false">IF($H7924="","",DATE(YEAR($H7924),MONTH($H7924),1))</f>
        <v/>
      </c>
      <c r="L7924" s="0" t="str">
        <f aca="false">IF($A7924="","",INDEX(CARTAO_COMPRAS!$K:$K,INT((ROW()-2)/20)+2))</f>
        <v/>
      </c>
      <c r="M7924" s="0" t="str">
        <f aca="false">IF($A7924="","","Compra no cartão")</f>
        <v/>
      </c>
    </row>
    <row r="7925" customFormat="false" ht="13.5" hidden="false" customHeight="false" outlineLevel="0" collapsed="false">
      <c r="A7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5" s="0" t="str">
        <f aca="false">IF($A7925="","",INDEX(CARTAO_COMPRAS!$C:$C,INT((ROW()-2)/20)+2))</f>
        <v/>
      </c>
      <c r="C7925" s="0" t="str">
        <f aca="false">IF($A7925="","",INDEX(CARTAO_COMPRAS!$D:$D,INT((ROW()-2)/20)+2))</f>
        <v/>
      </c>
      <c r="D7925" s="0" t="str">
        <f aca="false">IF($A7925="","",INDEX(CARTAO_COMPRAS!$E:$E,INT((ROW()-2)/20)+2))</f>
        <v/>
      </c>
      <c r="E7925" s="0" t="str">
        <f aca="false">IF($A7925="","",INDEX(CARTAO_COMPRAS!$H:$H,INT((ROW()-2)/20)+2)+MOD(ROW()-2,20))</f>
        <v/>
      </c>
      <c r="F7925" s="0" t="str">
        <f aca="false">IF($A7925="","",INDEX(CARTAO_COMPRAS!$G:$G,INT((ROW()-2)/20)+2))</f>
        <v/>
      </c>
      <c r="G7925" s="5" t="str">
        <f aca="false">IF($A7925="","",INDEX(CARTAO_COMPRAS!$I:$I,INT((ROW()-2)/20)+2))</f>
        <v/>
      </c>
      <c r="H7925" s="4" t="str">
        <f aca="false">IF($A7925="","",EDATE(INDEX(CARTAO_COMPRAS!$J:$J,INT((ROW()-2)/20)+2),MOD(ROW()-2,20)))</f>
        <v/>
      </c>
      <c r="I7925" s="4" t="str">
        <f aca="false">IF($H7925="","",$H7925-WEEKDAY($H7925,2)+1)</f>
        <v/>
      </c>
      <c r="J7925" s="4" t="str">
        <f aca="false">IF($I7925="","",$I7925+6)</f>
        <v/>
      </c>
      <c r="K7925" s="6" t="str">
        <f aca="false">IF($H7925="","",DATE(YEAR($H7925),MONTH($H7925),1))</f>
        <v/>
      </c>
      <c r="L7925" s="0" t="str">
        <f aca="false">IF($A7925="","",INDEX(CARTAO_COMPRAS!$K:$K,INT((ROW()-2)/20)+2))</f>
        <v/>
      </c>
      <c r="M7925" s="0" t="str">
        <f aca="false">IF($A7925="","","Compra no cartão")</f>
        <v/>
      </c>
    </row>
    <row r="7926" customFormat="false" ht="13.5" hidden="false" customHeight="false" outlineLevel="0" collapsed="false">
      <c r="A7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6" s="0" t="str">
        <f aca="false">IF($A7926="","",INDEX(CARTAO_COMPRAS!$C:$C,INT((ROW()-2)/20)+2))</f>
        <v/>
      </c>
      <c r="C7926" s="0" t="str">
        <f aca="false">IF($A7926="","",INDEX(CARTAO_COMPRAS!$D:$D,INT((ROW()-2)/20)+2))</f>
        <v/>
      </c>
      <c r="D7926" s="0" t="str">
        <f aca="false">IF($A7926="","",INDEX(CARTAO_COMPRAS!$E:$E,INT((ROW()-2)/20)+2))</f>
        <v/>
      </c>
      <c r="E7926" s="0" t="str">
        <f aca="false">IF($A7926="","",INDEX(CARTAO_COMPRAS!$H:$H,INT((ROW()-2)/20)+2)+MOD(ROW()-2,20))</f>
        <v/>
      </c>
      <c r="F7926" s="0" t="str">
        <f aca="false">IF($A7926="","",INDEX(CARTAO_COMPRAS!$G:$G,INT((ROW()-2)/20)+2))</f>
        <v/>
      </c>
      <c r="G7926" s="5" t="str">
        <f aca="false">IF($A7926="","",INDEX(CARTAO_COMPRAS!$I:$I,INT((ROW()-2)/20)+2))</f>
        <v/>
      </c>
      <c r="H7926" s="4" t="str">
        <f aca="false">IF($A7926="","",EDATE(INDEX(CARTAO_COMPRAS!$J:$J,INT((ROW()-2)/20)+2),MOD(ROW()-2,20)))</f>
        <v/>
      </c>
      <c r="I7926" s="4" t="str">
        <f aca="false">IF($H7926="","",$H7926-WEEKDAY($H7926,2)+1)</f>
        <v/>
      </c>
      <c r="J7926" s="4" t="str">
        <f aca="false">IF($I7926="","",$I7926+6)</f>
        <v/>
      </c>
      <c r="K7926" s="6" t="str">
        <f aca="false">IF($H7926="","",DATE(YEAR($H7926),MONTH($H7926),1))</f>
        <v/>
      </c>
      <c r="L7926" s="0" t="str">
        <f aca="false">IF($A7926="","",INDEX(CARTAO_COMPRAS!$K:$K,INT((ROW()-2)/20)+2))</f>
        <v/>
      </c>
      <c r="M7926" s="0" t="str">
        <f aca="false">IF($A7926="","","Compra no cartão")</f>
        <v/>
      </c>
    </row>
    <row r="7927" customFormat="false" ht="13.5" hidden="false" customHeight="false" outlineLevel="0" collapsed="false">
      <c r="A7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7" s="0" t="str">
        <f aca="false">IF($A7927="","",INDEX(CARTAO_COMPRAS!$C:$C,INT((ROW()-2)/20)+2))</f>
        <v/>
      </c>
      <c r="C7927" s="0" t="str">
        <f aca="false">IF($A7927="","",INDEX(CARTAO_COMPRAS!$D:$D,INT((ROW()-2)/20)+2))</f>
        <v/>
      </c>
      <c r="D7927" s="0" t="str">
        <f aca="false">IF($A7927="","",INDEX(CARTAO_COMPRAS!$E:$E,INT((ROW()-2)/20)+2))</f>
        <v/>
      </c>
      <c r="E7927" s="0" t="str">
        <f aca="false">IF($A7927="","",INDEX(CARTAO_COMPRAS!$H:$H,INT((ROW()-2)/20)+2)+MOD(ROW()-2,20))</f>
        <v/>
      </c>
      <c r="F7927" s="0" t="str">
        <f aca="false">IF($A7927="","",INDEX(CARTAO_COMPRAS!$G:$G,INT((ROW()-2)/20)+2))</f>
        <v/>
      </c>
      <c r="G7927" s="5" t="str">
        <f aca="false">IF($A7927="","",INDEX(CARTAO_COMPRAS!$I:$I,INT((ROW()-2)/20)+2))</f>
        <v/>
      </c>
      <c r="H7927" s="4" t="str">
        <f aca="false">IF($A7927="","",EDATE(INDEX(CARTAO_COMPRAS!$J:$J,INT((ROW()-2)/20)+2),MOD(ROW()-2,20)))</f>
        <v/>
      </c>
      <c r="I7927" s="4" t="str">
        <f aca="false">IF($H7927="","",$H7927-WEEKDAY($H7927,2)+1)</f>
        <v/>
      </c>
      <c r="J7927" s="4" t="str">
        <f aca="false">IF($I7927="","",$I7927+6)</f>
        <v/>
      </c>
      <c r="K7927" s="6" t="str">
        <f aca="false">IF($H7927="","",DATE(YEAR($H7927),MONTH($H7927),1))</f>
        <v/>
      </c>
      <c r="L7927" s="0" t="str">
        <f aca="false">IF($A7927="","",INDEX(CARTAO_COMPRAS!$K:$K,INT((ROW()-2)/20)+2))</f>
        <v/>
      </c>
      <c r="M7927" s="0" t="str">
        <f aca="false">IF($A7927="","","Compra no cartão")</f>
        <v/>
      </c>
    </row>
    <row r="7928" customFormat="false" ht="13.5" hidden="false" customHeight="false" outlineLevel="0" collapsed="false">
      <c r="A7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8" s="0" t="str">
        <f aca="false">IF($A7928="","",INDEX(CARTAO_COMPRAS!$C:$C,INT((ROW()-2)/20)+2))</f>
        <v/>
      </c>
      <c r="C7928" s="0" t="str">
        <f aca="false">IF($A7928="","",INDEX(CARTAO_COMPRAS!$D:$D,INT((ROW()-2)/20)+2))</f>
        <v/>
      </c>
      <c r="D7928" s="0" t="str">
        <f aca="false">IF($A7928="","",INDEX(CARTAO_COMPRAS!$E:$E,INT((ROW()-2)/20)+2))</f>
        <v/>
      </c>
      <c r="E7928" s="0" t="str">
        <f aca="false">IF($A7928="","",INDEX(CARTAO_COMPRAS!$H:$H,INT((ROW()-2)/20)+2)+MOD(ROW()-2,20))</f>
        <v/>
      </c>
      <c r="F7928" s="0" t="str">
        <f aca="false">IF($A7928="","",INDEX(CARTAO_COMPRAS!$G:$G,INT((ROW()-2)/20)+2))</f>
        <v/>
      </c>
      <c r="G7928" s="5" t="str">
        <f aca="false">IF($A7928="","",INDEX(CARTAO_COMPRAS!$I:$I,INT((ROW()-2)/20)+2))</f>
        <v/>
      </c>
      <c r="H7928" s="4" t="str">
        <f aca="false">IF($A7928="","",EDATE(INDEX(CARTAO_COMPRAS!$J:$J,INT((ROW()-2)/20)+2),MOD(ROW()-2,20)))</f>
        <v/>
      </c>
      <c r="I7928" s="4" t="str">
        <f aca="false">IF($H7928="","",$H7928-WEEKDAY($H7928,2)+1)</f>
        <v/>
      </c>
      <c r="J7928" s="4" t="str">
        <f aca="false">IF($I7928="","",$I7928+6)</f>
        <v/>
      </c>
      <c r="K7928" s="6" t="str">
        <f aca="false">IF($H7928="","",DATE(YEAR($H7928),MONTH($H7928),1))</f>
        <v/>
      </c>
      <c r="L7928" s="0" t="str">
        <f aca="false">IF($A7928="","",INDEX(CARTAO_COMPRAS!$K:$K,INT((ROW()-2)/20)+2))</f>
        <v/>
      </c>
      <c r="M7928" s="0" t="str">
        <f aca="false">IF($A7928="","","Compra no cartão")</f>
        <v/>
      </c>
    </row>
    <row r="7929" customFormat="false" ht="13.5" hidden="false" customHeight="false" outlineLevel="0" collapsed="false">
      <c r="A7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29" s="0" t="str">
        <f aca="false">IF($A7929="","",INDEX(CARTAO_COMPRAS!$C:$C,INT((ROW()-2)/20)+2))</f>
        <v/>
      </c>
      <c r="C7929" s="0" t="str">
        <f aca="false">IF($A7929="","",INDEX(CARTAO_COMPRAS!$D:$D,INT((ROW()-2)/20)+2))</f>
        <v/>
      </c>
      <c r="D7929" s="0" t="str">
        <f aca="false">IF($A7929="","",INDEX(CARTAO_COMPRAS!$E:$E,INT((ROW()-2)/20)+2))</f>
        <v/>
      </c>
      <c r="E7929" s="0" t="str">
        <f aca="false">IF($A7929="","",INDEX(CARTAO_COMPRAS!$H:$H,INT((ROW()-2)/20)+2)+MOD(ROW()-2,20))</f>
        <v/>
      </c>
      <c r="F7929" s="0" t="str">
        <f aca="false">IF($A7929="","",INDEX(CARTAO_COMPRAS!$G:$G,INT((ROW()-2)/20)+2))</f>
        <v/>
      </c>
      <c r="G7929" s="5" t="str">
        <f aca="false">IF($A7929="","",INDEX(CARTAO_COMPRAS!$I:$I,INT((ROW()-2)/20)+2))</f>
        <v/>
      </c>
      <c r="H7929" s="4" t="str">
        <f aca="false">IF($A7929="","",EDATE(INDEX(CARTAO_COMPRAS!$J:$J,INT((ROW()-2)/20)+2),MOD(ROW()-2,20)))</f>
        <v/>
      </c>
      <c r="I7929" s="4" t="str">
        <f aca="false">IF($H7929="","",$H7929-WEEKDAY($H7929,2)+1)</f>
        <v/>
      </c>
      <c r="J7929" s="4" t="str">
        <f aca="false">IF($I7929="","",$I7929+6)</f>
        <v/>
      </c>
      <c r="K7929" s="6" t="str">
        <f aca="false">IF($H7929="","",DATE(YEAR($H7929),MONTH($H7929),1))</f>
        <v/>
      </c>
      <c r="L7929" s="0" t="str">
        <f aca="false">IF($A7929="","",INDEX(CARTAO_COMPRAS!$K:$K,INT((ROW()-2)/20)+2))</f>
        <v/>
      </c>
      <c r="M7929" s="0" t="str">
        <f aca="false">IF($A7929="","","Compra no cartão")</f>
        <v/>
      </c>
    </row>
    <row r="7930" customFormat="false" ht="13.5" hidden="false" customHeight="false" outlineLevel="0" collapsed="false">
      <c r="A7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0" s="0" t="str">
        <f aca="false">IF($A7930="","",INDEX(CARTAO_COMPRAS!$C:$C,INT((ROW()-2)/20)+2))</f>
        <v/>
      </c>
      <c r="C7930" s="0" t="str">
        <f aca="false">IF($A7930="","",INDEX(CARTAO_COMPRAS!$D:$D,INT((ROW()-2)/20)+2))</f>
        <v/>
      </c>
      <c r="D7930" s="0" t="str">
        <f aca="false">IF($A7930="","",INDEX(CARTAO_COMPRAS!$E:$E,INT((ROW()-2)/20)+2))</f>
        <v/>
      </c>
      <c r="E7930" s="0" t="str">
        <f aca="false">IF($A7930="","",INDEX(CARTAO_COMPRAS!$H:$H,INT((ROW()-2)/20)+2)+MOD(ROW()-2,20))</f>
        <v/>
      </c>
      <c r="F7930" s="0" t="str">
        <f aca="false">IF($A7930="","",INDEX(CARTAO_COMPRAS!$G:$G,INT((ROW()-2)/20)+2))</f>
        <v/>
      </c>
      <c r="G7930" s="5" t="str">
        <f aca="false">IF($A7930="","",INDEX(CARTAO_COMPRAS!$I:$I,INT((ROW()-2)/20)+2))</f>
        <v/>
      </c>
      <c r="H7930" s="4" t="str">
        <f aca="false">IF($A7930="","",EDATE(INDEX(CARTAO_COMPRAS!$J:$J,INT((ROW()-2)/20)+2),MOD(ROW()-2,20)))</f>
        <v/>
      </c>
      <c r="I7930" s="4" t="str">
        <f aca="false">IF($H7930="","",$H7930-WEEKDAY($H7930,2)+1)</f>
        <v/>
      </c>
      <c r="J7930" s="4" t="str">
        <f aca="false">IF($I7930="","",$I7930+6)</f>
        <v/>
      </c>
      <c r="K7930" s="6" t="str">
        <f aca="false">IF($H7930="","",DATE(YEAR($H7930),MONTH($H7930),1))</f>
        <v/>
      </c>
      <c r="L7930" s="0" t="str">
        <f aca="false">IF($A7930="","",INDEX(CARTAO_COMPRAS!$K:$K,INT((ROW()-2)/20)+2))</f>
        <v/>
      </c>
      <c r="M7930" s="0" t="str">
        <f aca="false">IF($A7930="","","Compra no cartão")</f>
        <v/>
      </c>
    </row>
    <row r="7931" customFormat="false" ht="13.5" hidden="false" customHeight="false" outlineLevel="0" collapsed="false">
      <c r="A7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1" s="0" t="str">
        <f aca="false">IF($A7931="","",INDEX(CARTAO_COMPRAS!$C:$C,INT((ROW()-2)/20)+2))</f>
        <v/>
      </c>
      <c r="C7931" s="0" t="str">
        <f aca="false">IF($A7931="","",INDEX(CARTAO_COMPRAS!$D:$D,INT((ROW()-2)/20)+2))</f>
        <v/>
      </c>
      <c r="D7931" s="0" t="str">
        <f aca="false">IF($A7931="","",INDEX(CARTAO_COMPRAS!$E:$E,INT((ROW()-2)/20)+2))</f>
        <v/>
      </c>
      <c r="E7931" s="0" t="str">
        <f aca="false">IF($A7931="","",INDEX(CARTAO_COMPRAS!$H:$H,INT((ROW()-2)/20)+2)+MOD(ROW()-2,20))</f>
        <v/>
      </c>
      <c r="F7931" s="0" t="str">
        <f aca="false">IF($A7931="","",INDEX(CARTAO_COMPRAS!$G:$G,INT((ROW()-2)/20)+2))</f>
        <v/>
      </c>
      <c r="G7931" s="5" t="str">
        <f aca="false">IF($A7931="","",INDEX(CARTAO_COMPRAS!$I:$I,INT((ROW()-2)/20)+2))</f>
        <v/>
      </c>
      <c r="H7931" s="4" t="str">
        <f aca="false">IF($A7931="","",EDATE(INDEX(CARTAO_COMPRAS!$J:$J,INT((ROW()-2)/20)+2),MOD(ROW()-2,20)))</f>
        <v/>
      </c>
      <c r="I7931" s="4" t="str">
        <f aca="false">IF($H7931="","",$H7931-WEEKDAY($H7931,2)+1)</f>
        <v/>
      </c>
      <c r="J7931" s="4" t="str">
        <f aca="false">IF($I7931="","",$I7931+6)</f>
        <v/>
      </c>
      <c r="K7931" s="6" t="str">
        <f aca="false">IF($H7931="","",DATE(YEAR($H7931),MONTH($H7931),1))</f>
        <v/>
      </c>
      <c r="L7931" s="0" t="str">
        <f aca="false">IF($A7931="","",INDEX(CARTAO_COMPRAS!$K:$K,INT((ROW()-2)/20)+2))</f>
        <v/>
      </c>
      <c r="M7931" s="0" t="str">
        <f aca="false">IF($A7931="","","Compra no cartão")</f>
        <v/>
      </c>
    </row>
    <row r="7932" customFormat="false" ht="13.5" hidden="false" customHeight="false" outlineLevel="0" collapsed="false">
      <c r="A7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2" s="0" t="str">
        <f aca="false">IF($A7932="","",INDEX(CARTAO_COMPRAS!$C:$C,INT((ROW()-2)/20)+2))</f>
        <v/>
      </c>
      <c r="C7932" s="0" t="str">
        <f aca="false">IF($A7932="","",INDEX(CARTAO_COMPRAS!$D:$D,INT((ROW()-2)/20)+2))</f>
        <v/>
      </c>
      <c r="D7932" s="0" t="str">
        <f aca="false">IF($A7932="","",INDEX(CARTAO_COMPRAS!$E:$E,INT((ROW()-2)/20)+2))</f>
        <v/>
      </c>
      <c r="E7932" s="0" t="str">
        <f aca="false">IF($A7932="","",INDEX(CARTAO_COMPRAS!$H:$H,INT((ROW()-2)/20)+2)+MOD(ROW()-2,20))</f>
        <v/>
      </c>
      <c r="F7932" s="0" t="str">
        <f aca="false">IF($A7932="","",INDEX(CARTAO_COMPRAS!$G:$G,INT((ROW()-2)/20)+2))</f>
        <v/>
      </c>
      <c r="G7932" s="5" t="str">
        <f aca="false">IF($A7932="","",INDEX(CARTAO_COMPRAS!$I:$I,INT((ROW()-2)/20)+2))</f>
        <v/>
      </c>
      <c r="H7932" s="4" t="str">
        <f aca="false">IF($A7932="","",EDATE(INDEX(CARTAO_COMPRAS!$J:$J,INT((ROW()-2)/20)+2),MOD(ROW()-2,20)))</f>
        <v/>
      </c>
      <c r="I7932" s="4" t="str">
        <f aca="false">IF($H7932="","",$H7932-WEEKDAY($H7932,2)+1)</f>
        <v/>
      </c>
      <c r="J7932" s="4" t="str">
        <f aca="false">IF($I7932="","",$I7932+6)</f>
        <v/>
      </c>
      <c r="K7932" s="6" t="str">
        <f aca="false">IF($H7932="","",DATE(YEAR($H7932),MONTH($H7932),1))</f>
        <v/>
      </c>
      <c r="L7932" s="0" t="str">
        <f aca="false">IF($A7932="","",INDEX(CARTAO_COMPRAS!$K:$K,INT((ROW()-2)/20)+2))</f>
        <v/>
      </c>
      <c r="M7932" s="0" t="str">
        <f aca="false">IF($A7932="","","Compra no cartão")</f>
        <v/>
      </c>
    </row>
    <row r="7933" customFormat="false" ht="13.5" hidden="false" customHeight="false" outlineLevel="0" collapsed="false">
      <c r="A7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3" s="0" t="str">
        <f aca="false">IF($A7933="","",INDEX(CARTAO_COMPRAS!$C:$C,INT((ROW()-2)/20)+2))</f>
        <v/>
      </c>
      <c r="C7933" s="0" t="str">
        <f aca="false">IF($A7933="","",INDEX(CARTAO_COMPRAS!$D:$D,INT((ROW()-2)/20)+2))</f>
        <v/>
      </c>
      <c r="D7933" s="0" t="str">
        <f aca="false">IF($A7933="","",INDEX(CARTAO_COMPRAS!$E:$E,INT((ROW()-2)/20)+2))</f>
        <v/>
      </c>
      <c r="E7933" s="0" t="str">
        <f aca="false">IF($A7933="","",INDEX(CARTAO_COMPRAS!$H:$H,INT((ROW()-2)/20)+2)+MOD(ROW()-2,20))</f>
        <v/>
      </c>
      <c r="F7933" s="0" t="str">
        <f aca="false">IF($A7933="","",INDEX(CARTAO_COMPRAS!$G:$G,INT((ROW()-2)/20)+2))</f>
        <v/>
      </c>
      <c r="G7933" s="5" t="str">
        <f aca="false">IF($A7933="","",INDEX(CARTAO_COMPRAS!$I:$I,INT((ROW()-2)/20)+2))</f>
        <v/>
      </c>
      <c r="H7933" s="4" t="str">
        <f aca="false">IF($A7933="","",EDATE(INDEX(CARTAO_COMPRAS!$J:$J,INT((ROW()-2)/20)+2),MOD(ROW()-2,20)))</f>
        <v/>
      </c>
      <c r="I7933" s="4" t="str">
        <f aca="false">IF($H7933="","",$H7933-WEEKDAY($H7933,2)+1)</f>
        <v/>
      </c>
      <c r="J7933" s="4" t="str">
        <f aca="false">IF($I7933="","",$I7933+6)</f>
        <v/>
      </c>
      <c r="K7933" s="6" t="str">
        <f aca="false">IF($H7933="","",DATE(YEAR($H7933),MONTH($H7933),1))</f>
        <v/>
      </c>
      <c r="L7933" s="0" t="str">
        <f aca="false">IF($A7933="","",INDEX(CARTAO_COMPRAS!$K:$K,INT((ROW()-2)/20)+2))</f>
        <v/>
      </c>
      <c r="M7933" s="0" t="str">
        <f aca="false">IF($A7933="","","Compra no cartão")</f>
        <v/>
      </c>
    </row>
    <row r="7934" customFormat="false" ht="13.5" hidden="false" customHeight="false" outlineLevel="0" collapsed="false">
      <c r="A7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4" s="0" t="str">
        <f aca="false">IF($A7934="","",INDEX(CARTAO_COMPRAS!$C:$C,INT((ROW()-2)/20)+2))</f>
        <v/>
      </c>
      <c r="C7934" s="0" t="str">
        <f aca="false">IF($A7934="","",INDEX(CARTAO_COMPRAS!$D:$D,INT((ROW()-2)/20)+2))</f>
        <v/>
      </c>
      <c r="D7934" s="0" t="str">
        <f aca="false">IF($A7934="","",INDEX(CARTAO_COMPRAS!$E:$E,INT((ROW()-2)/20)+2))</f>
        <v/>
      </c>
      <c r="E7934" s="0" t="str">
        <f aca="false">IF($A7934="","",INDEX(CARTAO_COMPRAS!$H:$H,INT((ROW()-2)/20)+2)+MOD(ROW()-2,20))</f>
        <v/>
      </c>
      <c r="F7934" s="0" t="str">
        <f aca="false">IF($A7934="","",INDEX(CARTAO_COMPRAS!$G:$G,INT((ROW()-2)/20)+2))</f>
        <v/>
      </c>
      <c r="G7934" s="5" t="str">
        <f aca="false">IF($A7934="","",INDEX(CARTAO_COMPRAS!$I:$I,INT((ROW()-2)/20)+2))</f>
        <v/>
      </c>
      <c r="H7934" s="4" t="str">
        <f aca="false">IF($A7934="","",EDATE(INDEX(CARTAO_COMPRAS!$J:$J,INT((ROW()-2)/20)+2),MOD(ROW()-2,20)))</f>
        <v/>
      </c>
      <c r="I7934" s="4" t="str">
        <f aca="false">IF($H7934="","",$H7934-WEEKDAY($H7934,2)+1)</f>
        <v/>
      </c>
      <c r="J7934" s="4" t="str">
        <f aca="false">IF($I7934="","",$I7934+6)</f>
        <v/>
      </c>
      <c r="K7934" s="6" t="str">
        <f aca="false">IF($H7934="","",DATE(YEAR($H7934),MONTH($H7934),1))</f>
        <v/>
      </c>
      <c r="L7934" s="0" t="str">
        <f aca="false">IF($A7934="","",INDEX(CARTAO_COMPRAS!$K:$K,INT((ROW()-2)/20)+2))</f>
        <v/>
      </c>
      <c r="M7934" s="0" t="str">
        <f aca="false">IF($A7934="","","Compra no cartão")</f>
        <v/>
      </c>
    </row>
    <row r="7935" customFormat="false" ht="13.5" hidden="false" customHeight="false" outlineLevel="0" collapsed="false">
      <c r="A7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5" s="0" t="str">
        <f aca="false">IF($A7935="","",INDEX(CARTAO_COMPRAS!$C:$C,INT((ROW()-2)/20)+2))</f>
        <v/>
      </c>
      <c r="C7935" s="0" t="str">
        <f aca="false">IF($A7935="","",INDEX(CARTAO_COMPRAS!$D:$D,INT((ROW()-2)/20)+2))</f>
        <v/>
      </c>
      <c r="D7935" s="0" t="str">
        <f aca="false">IF($A7935="","",INDEX(CARTAO_COMPRAS!$E:$E,INT((ROW()-2)/20)+2))</f>
        <v/>
      </c>
      <c r="E7935" s="0" t="str">
        <f aca="false">IF($A7935="","",INDEX(CARTAO_COMPRAS!$H:$H,INT((ROW()-2)/20)+2)+MOD(ROW()-2,20))</f>
        <v/>
      </c>
      <c r="F7935" s="0" t="str">
        <f aca="false">IF($A7935="","",INDEX(CARTAO_COMPRAS!$G:$G,INT((ROW()-2)/20)+2))</f>
        <v/>
      </c>
      <c r="G7935" s="5" t="str">
        <f aca="false">IF($A7935="","",INDEX(CARTAO_COMPRAS!$I:$I,INT((ROW()-2)/20)+2))</f>
        <v/>
      </c>
      <c r="H7935" s="4" t="str">
        <f aca="false">IF($A7935="","",EDATE(INDEX(CARTAO_COMPRAS!$J:$J,INT((ROW()-2)/20)+2),MOD(ROW()-2,20)))</f>
        <v/>
      </c>
      <c r="I7935" s="4" t="str">
        <f aca="false">IF($H7935="","",$H7935-WEEKDAY($H7935,2)+1)</f>
        <v/>
      </c>
      <c r="J7935" s="4" t="str">
        <f aca="false">IF($I7935="","",$I7935+6)</f>
        <v/>
      </c>
      <c r="K7935" s="6" t="str">
        <f aca="false">IF($H7935="","",DATE(YEAR($H7935),MONTH($H7935),1))</f>
        <v/>
      </c>
      <c r="L7935" s="0" t="str">
        <f aca="false">IF($A7935="","",INDEX(CARTAO_COMPRAS!$K:$K,INT((ROW()-2)/20)+2))</f>
        <v/>
      </c>
      <c r="M7935" s="0" t="str">
        <f aca="false">IF($A7935="","","Compra no cartão")</f>
        <v/>
      </c>
    </row>
    <row r="7936" customFormat="false" ht="13.5" hidden="false" customHeight="false" outlineLevel="0" collapsed="false">
      <c r="A7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6" s="0" t="str">
        <f aca="false">IF($A7936="","",INDEX(CARTAO_COMPRAS!$C:$C,INT((ROW()-2)/20)+2))</f>
        <v/>
      </c>
      <c r="C7936" s="0" t="str">
        <f aca="false">IF($A7936="","",INDEX(CARTAO_COMPRAS!$D:$D,INT((ROW()-2)/20)+2))</f>
        <v/>
      </c>
      <c r="D7936" s="0" t="str">
        <f aca="false">IF($A7936="","",INDEX(CARTAO_COMPRAS!$E:$E,INT((ROW()-2)/20)+2))</f>
        <v/>
      </c>
      <c r="E7936" s="0" t="str">
        <f aca="false">IF($A7936="","",INDEX(CARTAO_COMPRAS!$H:$H,INT((ROW()-2)/20)+2)+MOD(ROW()-2,20))</f>
        <v/>
      </c>
      <c r="F7936" s="0" t="str">
        <f aca="false">IF($A7936="","",INDEX(CARTAO_COMPRAS!$G:$G,INT((ROW()-2)/20)+2))</f>
        <v/>
      </c>
      <c r="G7936" s="5" t="str">
        <f aca="false">IF($A7936="","",INDEX(CARTAO_COMPRAS!$I:$I,INT((ROW()-2)/20)+2))</f>
        <v/>
      </c>
      <c r="H7936" s="4" t="str">
        <f aca="false">IF($A7936="","",EDATE(INDEX(CARTAO_COMPRAS!$J:$J,INT((ROW()-2)/20)+2),MOD(ROW()-2,20)))</f>
        <v/>
      </c>
      <c r="I7936" s="4" t="str">
        <f aca="false">IF($H7936="","",$H7936-WEEKDAY($H7936,2)+1)</f>
        <v/>
      </c>
      <c r="J7936" s="4" t="str">
        <f aca="false">IF($I7936="","",$I7936+6)</f>
        <v/>
      </c>
      <c r="K7936" s="6" t="str">
        <f aca="false">IF($H7936="","",DATE(YEAR($H7936),MONTH($H7936),1))</f>
        <v/>
      </c>
      <c r="L7936" s="0" t="str">
        <f aca="false">IF($A7936="","",INDEX(CARTAO_COMPRAS!$K:$K,INT((ROW()-2)/20)+2))</f>
        <v/>
      </c>
      <c r="M7936" s="0" t="str">
        <f aca="false">IF($A7936="","","Compra no cartão")</f>
        <v/>
      </c>
    </row>
    <row r="7937" customFormat="false" ht="13.5" hidden="false" customHeight="false" outlineLevel="0" collapsed="false">
      <c r="A7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7" s="0" t="str">
        <f aca="false">IF($A7937="","",INDEX(CARTAO_COMPRAS!$C:$C,INT((ROW()-2)/20)+2))</f>
        <v/>
      </c>
      <c r="C7937" s="0" t="str">
        <f aca="false">IF($A7937="","",INDEX(CARTAO_COMPRAS!$D:$D,INT((ROW()-2)/20)+2))</f>
        <v/>
      </c>
      <c r="D7937" s="0" t="str">
        <f aca="false">IF($A7937="","",INDEX(CARTAO_COMPRAS!$E:$E,INT((ROW()-2)/20)+2))</f>
        <v/>
      </c>
      <c r="E7937" s="0" t="str">
        <f aca="false">IF($A7937="","",INDEX(CARTAO_COMPRAS!$H:$H,INT((ROW()-2)/20)+2)+MOD(ROW()-2,20))</f>
        <v/>
      </c>
      <c r="F7937" s="0" t="str">
        <f aca="false">IF($A7937="","",INDEX(CARTAO_COMPRAS!$G:$G,INT((ROW()-2)/20)+2))</f>
        <v/>
      </c>
      <c r="G7937" s="5" t="str">
        <f aca="false">IF($A7937="","",INDEX(CARTAO_COMPRAS!$I:$I,INT((ROW()-2)/20)+2))</f>
        <v/>
      </c>
      <c r="H7937" s="4" t="str">
        <f aca="false">IF($A7937="","",EDATE(INDEX(CARTAO_COMPRAS!$J:$J,INT((ROW()-2)/20)+2),MOD(ROW()-2,20)))</f>
        <v/>
      </c>
      <c r="I7937" s="4" t="str">
        <f aca="false">IF($H7937="","",$H7937-WEEKDAY($H7937,2)+1)</f>
        <v/>
      </c>
      <c r="J7937" s="4" t="str">
        <f aca="false">IF($I7937="","",$I7937+6)</f>
        <v/>
      </c>
      <c r="K7937" s="6" t="str">
        <f aca="false">IF($H7937="","",DATE(YEAR($H7937),MONTH($H7937),1))</f>
        <v/>
      </c>
      <c r="L7937" s="0" t="str">
        <f aca="false">IF($A7937="","",INDEX(CARTAO_COMPRAS!$K:$K,INT((ROW()-2)/20)+2))</f>
        <v/>
      </c>
      <c r="M7937" s="0" t="str">
        <f aca="false">IF($A7937="","","Compra no cartão")</f>
        <v/>
      </c>
    </row>
    <row r="7938" customFormat="false" ht="13.5" hidden="false" customHeight="false" outlineLevel="0" collapsed="false">
      <c r="A7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8" s="0" t="str">
        <f aca="false">IF($A7938="","",INDEX(CARTAO_COMPRAS!$C:$C,INT((ROW()-2)/20)+2))</f>
        <v/>
      </c>
      <c r="C7938" s="0" t="str">
        <f aca="false">IF($A7938="","",INDEX(CARTAO_COMPRAS!$D:$D,INT((ROW()-2)/20)+2))</f>
        <v/>
      </c>
      <c r="D7938" s="0" t="str">
        <f aca="false">IF($A7938="","",INDEX(CARTAO_COMPRAS!$E:$E,INT((ROW()-2)/20)+2))</f>
        <v/>
      </c>
      <c r="E7938" s="0" t="str">
        <f aca="false">IF($A7938="","",INDEX(CARTAO_COMPRAS!$H:$H,INT((ROW()-2)/20)+2)+MOD(ROW()-2,20))</f>
        <v/>
      </c>
      <c r="F7938" s="0" t="str">
        <f aca="false">IF($A7938="","",INDEX(CARTAO_COMPRAS!$G:$G,INT((ROW()-2)/20)+2))</f>
        <v/>
      </c>
      <c r="G7938" s="5" t="str">
        <f aca="false">IF($A7938="","",INDEX(CARTAO_COMPRAS!$I:$I,INT((ROW()-2)/20)+2))</f>
        <v/>
      </c>
      <c r="H7938" s="4" t="str">
        <f aca="false">IF($A7938="","",EDATE(INDEX(CARTAO_COMPRAS!$J:$J,INT((ROW()-2)/20)+2),MOD(ROW()-2,20)))</f>
        <v/>
      </c>
      <c r="I7938" s="4" t="str">
        <f aca="false">IF($H7938="","",$H7938-WEEKDAY($H7938,2)+1)</f>
        <v/>
      </c>
      <c r="J7938" s="4" t="str">
        <f aca="false">IF($I7938="","",$I7938+6)</f>
        <v/>
      </c>
      <c r="K7938" s="6" t="str">
        <f aca="false">IF($H7938="","",DATE(YEAR($H7938),MONTH($H7938),1))</f>
        <v/>
      </c>
      <c r="L7938" s="0" t="str">
        <f aca="false">IF($A7938="","",INDEX(CARTAO_COMPRAS!$K:$K,INT((ROW()-2)/20)+2))</f>
        <v/>
      </c>
      <c r="M7938" s="0" t="str">
        <f aca="false">IF($A7938="","","Compra no cartão")</f>
        <v/>
      </c>
    </row>
    <row r="7939" customFormat="false" ht="13.5" hidden="false" customHeight="false" outlineLevel="0" collapsed="false">
      <c r="A7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39" s="0" t="str">
        <f aca="false">IF($A7939="","",INDEX(CARTAO_COMPRAS!$C:$C,INT((ROW()-2)/20)+2))</f>
        <v/>
      </c>
      <c r="C7939" s="0" t="str">
        <f aca="false">IF($A7939="","",INDEX(CARTAO_COMPRAS!$D:$D,INT((ROW()-2)/20)+2))</f>
        <v/>
      </c>
      <c r="D7939" s="0" t="str">
        <f aca="false">IF($A7939="","",INDEX(CARTAO_COMPRAS!$E:$E,INT((ROW()-2)/20)+2))</f>
        <v/>
      </c>
      <c r="E7939" s="0" t="str">
        <f aca="false">IF($A7939="","",INDEX(CARTAO_COMPRAS!$H:$H,INT((ROW()-2)/20)+2)+MOD(ROW()-2,20))</f>
        <v/>
      </c>
      <c r="F7939" s="0" t="str">
        <f aca="false">IF($A7939="","",INDEX(CARTAO_COMPRAS!$G:$G,INT((ROW()-2)/20)+2))</f>
        <v/>
      </c>
      <c r="G7939" s="5" t="str">
        <f aca="false">IF($A7939="","",INDEX(CARTAO_COMPRAS!$I:$I,INT((ROW()-2)/20)+2))</f>
        <v/>
      </c>
      <c r="H7939" s="4" t="str">
        <f aca="false">IF($A7939="","",EDATE(INDEX(CARTAO_COMPRAS!$J:$J,INT((ROW()-2)/20)+2),MOD(ROW()-2,20)))</f>
        <v/>
      </c>
      <c r="I7939" s="4" t="str">
        <f aca="false">IF($H7939="","",$H7939-WEEKDAY($H7939,2)+1)</f>
        <v/>
      </c>
      <c r="J7939" s="4" t="str">
        <f aca="false">IF($I7939="","",$I7939+6)</f>
        <v/>
      </c>
      <c r="K7939" s="6" t="str">
        <f aca="false">IF($H7939="","",DATE(YEAR($H7939),MONTH($H7939),1))</f>
        <v/>
      </c>
      <c r="L7939" s="0" t="str">
        <f aca="false">IF($A7939="","",INDEX(CARTAO_COMPRAS!$K:$K,INT((ROW()-2)/20)+2))</f>
        <v/>
      </c>
      <c r="M7939" s="0" t="str">
        <f aca="false">IF($A7939="","","Compra no cartão")</f>
        <v/>
      </c>
    </row>
    <row r="7940" customFormat="false" ht="13.5" hidden="false" customHeight="false" outlineLevel="0" collapsed="false">
      <c r="A7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0" s="0" t="str">
        <f aca="false">IF($A7940="","",INDEX(CARTAO_COMPRAS!$C:$C,INT((ROW()-2)/20)+2))</f>
        <v/>
      </c>
      <c r="C7940" s="0" t="str">
        <f aca="false">IF($A7940="","",INDEX(CARTAO_COMPRAS!$D:$D,INT((ROW()-2)/20)+2))</f>
        <v/>
      </c>
      <c r="D7940" s="0" t="str">
        <f aca="false">IF($A7940="","",INDEX(CARTAO_COMPRAS!$E:$E,INT((ROW()-2)/20)+2))</f>
        <v/>
      </c>
      <c r="E7940" s="0" t="str">
        <f aca="false">IF($A7940="","",INDEX(CARTAO_COMPRAS!$H:$H,INT((ROW()-2)/20)+2)+MOD(ROW()-2,20))</f>
        <v/>
      </c>
      <c r="F7940" s="0" t="str">
        <f aca="false">IF($A7940="","",INDEX(CARTAO_COMPRAS!$G:$G,INT((ROW()-2)/20)+2))</f>
        <v/>
      </c>
      <c r="G7940" s="5" t="str">
        <f aca="false">IF($A7940="","",INDEX(CARTAO_COMPRAS!$I:$I,INT((ROW()-2)/20)+2))</f>
        <v/>
      </c>
      <c r="H7940" s="4" t="str">
        <f aca="false">IF($A7940="","",EDATE(INDEX(CARTAO_COMPRAS!$J:$J,INT((ROW()-2)/20)+2),MOD(ROW()-2,20)))</f>
        <v/>
      </c>
      <c r="I7940" s="4" t="str">
        <f aca="false">IF($H7940="","",$H7940-WEEKDAY($H7940,2)+1)</f>
        <v/>
      </c>
      <c r="J7940" s="4" t="str">
        <f aca="false">IF($I7940="","",$I7940+6)</f>
        <v/>
      </c>
      <c r="K7940" s="6" t="str">
        <f aca="false">IF($H7940="","",DATE(YEAR($H7940),MONTH($H7940),1))</f>
        <v/>
      </c>
      <c r="L7940" s="0" t="str">
        <f aca="false">IF($A7940="","",INDEX(CARTAO_COMPRAS!$K:$K,INT((ROW()-2)/20)+2))</f>
        <v/>
      </c>
      <c r="M7940" s="0" t="str">
        <f aca="false">IF($A7940="","","Compra no cartão")</f>
        <v/>
      </c>
    </row>
    <row r="7941" customFormat="false" ht="13.5" hidden="false" customHeight="false" outlineLevel="0" collapsed="false">
      <c r="A7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1" s="0" t="str">
        <f aca="false">IF($A7941="","",INDEX(CARTAO_COMPRAS!$C:$C,INT((ROW()-2)/20)+2))</f>
        <v/>
      </c>
      <c r="C7941" s="0" t="str">
        <f aca="false">IF($A7941="","",INDEX(CARTAO_COMPRAS!$D:$D,INT((ROW()-2)/20)+2))</f>
        <v/>
      </c>
      <c r="D7941" s="0" t="str">
        <f aca="false">IF($A7941="","",INDEX(CARTAO_COMPRAS!$E:$E,INT((ROW()-2)/20)+2))</f>
        <v/>
      </c>
      <c r="E7941" s="0" t="str">
        <f aca="false">IF($A7941="","",INDEX(CARTAO_COMPRAS!$H:$H,INT((ROW()-2)/20)+2)+MOD(ROW()-2,20))</f>
        <v/>
      </c>
      <c r="F7941" s="0" t="str">
        <f aca="false">IF($A7941="","",INDEX(CARTAO_COMPRAS!$G:$G,INT((ROW()-2)/20)+2))</f>
        <v/>
      </c>
      <c r="G7941" s="5" t="str">
        <f aca="false">IF($A7941="","",INDEX(CARTAO_COMPRAS!$I:$I,INT((ROW()-2)/20)+2))</f>
        <v/>
      </c>
      <c r="H7941" s="4" t="str">
        <f aca="false">IF($A7941="","",EDATE(INDEX(CARTAO_COMPRAS!$J:$J,INT((ROW()-2)/20)+2),MOD(ROW()-2,20)))</f>
        <v/>
      </c>
      <c r="I7941" s="4" t="str">
        <f aca="false">IF($H7941="","",$H7941-WEEKDAY($H7941,2)+1)</f>
        <v/>
      </c>
      <c r="J7941" s="4" t="str">
        <f aca="false">IF($I7941="","",$I7941+6)</f>
        <v/>
      </c>
      <c r="K7941" s="6" t="str">
        <f aca="false">IF($H7941="","",DATE(YEAR($H7941),MONTH($H7941),1))</f>
        <v/>
      </c>
      <c r="L7941" s="0" t="str">
        <f aca="false">IF($A7941="","",INDEX(CARTAO_COMPRAS!$K:$K,INT((ROW()-2)/20)+2))</f>
        <v/>
      </c>
      <c r="M7941" s="0" t="str">
        <f aca="false">IF($A7941="","","Compra no cartão")</f>
        <v/>
      </c>
    </row>
    <row r="7942" customFormat="false" ht="13.5" hidden="false" customHeight="false" outlineLevel="0" collapsed="false">
      <c r="A7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2" s="0" t="str">
        <f aca="false">IF($A7942="","",INDEX(CARTAO_COMPRAS!$C:$C,INT((ROW()-2)/20)+2))</f>
        <v/>
      </c>
      <c r="C7942" s="0" t="str">
        <f aca="false">IF($A7942="","",INDEX(CARTAO_COMPRAS!$D:$D,INT((ROW()-2)/20)+2))</f>
        <v/>
      </c>
      <c r="D7942" s="0" t="str">
        <f aca="false">IF($A7942="","",INDEX(CARTAO_COMPRAS!$E:$E,INT((ROW()-2)/20)+2))</f>
        <v/>
      </c>
      <c r="E7942" s="0" t="str">
        <f aca="false">IF($A7942="","",INDEX(CARTAO_COMPRAS!$H:$H,INT((ROW()-2)/20)+2)+MOD(ROW()-2,20))</f>
        <v/>
      </c>
      <c r="F7942" s="0" t="str">
        <f aca="false">IF($A7942="","",INDEX(CARTAO_COMPRAS!$G:$G,INT((ROW()-2)/20)+2))</f>
        <v/>
      </c>
      <c r="G7942" s="5" t="str">
        <f aca="false">IF($A7942="","",INDEX(CARTAO_COMPRAS!$I:$I,INT((ROW()-2)/20)+2))</f>
        <v/>
      </c>
      <c r="H7942" s="4" t="str">
        <f aca="false">IF($A7942="","",EDATE(INDEX(CARTAO_COMPRAS!$J:$J,INT((ROW()-2)/20)+2),MOD(ROW()-2,20)))</f>
        <v/>
      </c>
      <c r="I7942" s="4" t="str">
        <f aca="false">IF($H7942="","",$H7942-WEEKDAY($H7942,2)+1)</f>
        <v/>
      </c>
      <c r="J7942" s="4" t="str">
        <f aca="false">IF($I7942="","",$I7942+6)</f>
        <v/>
      </c>
      <c r="K7942" s="6" t="str">
        <f aca="false">IF($H7942="","",DATE(YEAR($H7942),MONTH($H7942),1))</f>
        <v/>
      </c>
      <c r="L7942" s="0" t="str">
        <f aca="false">IF($A7942="","",INDEX(CARTAO_COMPRAS!$K:$K,INT((ROW()-2)/20)+2))</f>
        <v/>
      </c>
      <c r="M7942" s="0" t="str">
        <f aca="false">IF($A7942="","","Compra no cartão")</f>
        <v/>
      </c>
    </row>
    <row r="7943" customFormat="false" ht="13.5" hidden="false" customHeight="false" outlineLevel="0" collapsed="false">
      <c r="A7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3" s="0" t="str">
        <f aca="false">IF($A7943="","",INDEX(CARTAO_COMPRAS!$C:$C,INT((ROW()-2)/20)+2))</f>
        <v/>
      </c>
      <c r="C7943" s="0" t="str">
        <f aca="false">IF($A7943="","",INDEX(CARTAO_COMPRAS!$D:$D,INT((ROW()-2)/20)+2))</f>
        <v/>
      </c>
      <c r="D7943" s="0" t="str">
        <f aca="false">IF($A7943="","",INDEX(CARTAO_COMPRAS!$E:$E,INT((ROW()-2)/20)+2))</f>
        <v/>
      </c>
      <c r="E7943" s="0" t="str">
        <f aca="false">IF($A7943="","",INDEX(CARTAO_COMPRAS!$H:$H,INT((ROW()-2)/20)+2)+MOD(ROW()-2,20))</f>
        <v/>
      </c>
      <c r="F7943" s="0" t="str">
        <f aca="false">IF($A7943="","",INDEX(CARTAO_COMPRAS!$G:$G,INT((ROW()-2)/20)+2))</f>
        <v/>
      </c>
      <c r="G7943" s="5" t="str">
        <f aca="false">IF($A7943="","",INDEX(CARTAO_COMPRAS!$I:$I,INT((ROW()-2)/20)+2))</f>
        <v/>
      </c>
      <c r="H7943" s="4" t="str">
        <f aca="false">IF($A7943="","",EDATE(INDEX(CARTAO_COMPRAS!$J:$J,INT((ROW()-2)/20)+2),MOD(ROW()-2,20)))</f>
        <v/>
      </c>
      <c r="I7943" s="4" t="str">
        <f aca="false">IF($H7943="","",$H7943-WEEKDAY($H7943,2)+1)</f>
        <v/>
      </c>
      <c r="J7943" s="4" t="str">
        <f aca="false">IF($I7943="","",$I7943+6)</f>
        <v/>
      </c>
      <c r="K7943" s="6" t="str">
        <f aca="false">IF($H7943="","",DATE(YEAR($H7943),MONTH($H7943),1))</f>
        <v/>
      </c>
      <c r="L7943" s="0" t="str">
        <f aca="false">IF($A7943="","",INDEX(CARTAO_COMPRAS!$K:$K,INT((ROW()-2)/20)+2))</f>
        <v/>
      </c>
      <c r="M7943" s="0" t="str">
        <f aca="false">IF($A7943="","","Compra no cartão")</f>
        <v/>
      </c>
    </row>
    <row r="7944" customFormat="false" ht="13.5" hidden="false" customHeight="false" outlineLevel="0" collapsed="false">
      <c r="A7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4" s="0" t="str">
        <f aca="false">IF($A7944="","",INDEX(CARTAO_COMPRAS!$C:$C,INT((ROW()-2)/20)+2))</f>
        <v/>
      </c>
      <c r="C7944" s="0" t="str">
        <f aca="false">IF($A7944="","",INDEX(CARTAO_COMPRAS!$D:$D,INT((ROW()-2)/20)+2))</f>
        <v/>
      </c>
      <c r="D7944" s="0" t="str">
        <f aca="false">IF($A7944="","",INDEX(CARTAO_COMPRAS!$E:$E,INT((ROW()-2)/20)+2))</f>
        <v/>
      </c>
      <c r="E7944" s="0" t="str">
        <f aca="false">IF($A7944="","",INDEX(CARTAO_COMPRAS!$H:$H,INT((ROW()-2)/20)+2)+MOD(ROW()-2,20))</f>
        <v/>
      </c>
      <c r="F7944" s="0" t="str">
        <f aca="false">IF($A7944="","",INDEX(CARTAO_COMPRAS!$G:$G,INT((ROW()-2)/20)+2))</f>
        <v/>
      </c>
      <c r="G7944" s="5" t="str">
        <f aca="false">IF($A7944="","",INDEX(CARTAO_COMPRAS!$I:$I,INT((ROW()-2)/20)+2))</f>
        <v/>
      </c>
      <c r="H7944" s="4" t="str">
        <f aca="false">IF($A7944="","",EDATE(INDEX(CARTAO_COMPRAS!$J:$J,INT((ROW()-2)/20)+2),MOD(ROW()-2,20)))</f>
        <v/>
      </c>
      <c r="I7944" s="4" t="str">
        <f aca="false">IF($H7944="","",$H7944-WEEKDAY($H7944,2)+1)</f>
        <v/>
      </c>
      <c r="J7944" s="4" t="str">
        <f aca="false">IF($I7944="","",$I7944+6)</f>
        <v/>
      </c>
      <c r="K7944" s="6" t="str">
        <f aca="false">IF($H7944="","",DATE(YEAR($H7944),MONTH($H7944),1))</f>
        <v/>
      </c>
      <c r="L7944" s="0" t="str">
        <f aca="false">IF($A7944="","",INDEX(CARTAO_COMPRAS!$K:$K,INT((ROW()-2)/20)+2))</f>
        <v/>
      </c>
      <c r="M7944" s="0" t="str">
        <f aca="false">IF($A7944="","","Compra no cartão")</f>
        <v/>
      </c>
    </row>
    <row r="7945" customFormat="false" ht="13.5" hidden="false" customHeight="false" outlineLevel="0" collapsed="false">
      <c r="A7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5" s="0" t="str">
        <f aca="false">IF($A7945="","",INDEX(CARTAO_COMPRAS!$C:$C,INT((ROW()-2)/20)+2))</f>
        <v/>
      </c>
      <c r="C7945" s="0" t="str">
        <f aca="false">IF($A7945="","",INDEX(CARTAO_COMPRAS!$D:$D,INT((ROW()-2)/20)+2))</f>
        <v/>
      </c>
      <c r="D7945" s="0" t="str">
        <f aca="false">IF($A7945="","",INDEX(CARTAO_COMPRAS!$E:$E,INT((ROW()-2)/20)+2))</f>
        <v/>
      </c>
      <c r="E7945" s="0" t="str">
        <f aca="false">IF($A7945="","",INDEX(CARTAO_COMPRAS!$H:$H,INT((ROW()-2)/20)+2)+MOD(ROW()-2,20))</f>
        <v/>
      </c>
      <c r="F7945" s="0" t="str">
        <f aca="false">IF($A7945="","",INDEX(CARTAO_COMPRAS!$G:$G,INT((ROW()-2)/20)+2))</f>
        <v/>
      </c>
      <c r="G7945" s="5" t="str">
        <f aca="false">IF($A7945="","",INDEX(CARTAO_COMPRAS!$I:$I,INT((ROW()-2)/20)+2))</f>
        <v/>
      </c>
      <c r="H7945" s="4" t="str">
        <f aca="false">IF($A7945="","",EDATE(INDEX(CARTAO_COMPRAS!$J:$J,INT((ROW()-2)/20)+2),MOD(ROW()-2,20)))</f>
        <v/>
      </c>
      <c r="I7945" s="4" t="str">
        <f aca="false">IF($H7945="","",$H7945-WEEKDAY($H7945,2)+1)</f>
        <v/>
      </c>
      <c r="J7945" s="4" t="str">
        <f aca="false">IF($I7945="","",$I7945+6)</f>
        <v/>
      </c>
      <c r="K7945" s="6" t="str">
        <f aca="false">IF($H7945="","",DATE(YEAR($H7945),MONTH($H7945),1))</f>
        <v/>
      </c>
      <c r="L7945" s="0" t="str">
        <f aca="false">IF($A7945="","",INDEX(CARTAO_COMPRAS!$K:$K,INT((ROW()-2)/20)+2))</f>
        <v/>
      </c>
      <c r="M7945" s="0" t="str">
        <f aca="false">IF($A7945="","","Compra no cartão")</f>
        <v/>
      </c>
    </row>
    <row r="7946" customFormat="false" ht="13.5" hidden="false" customHeight="false" outlineLevel="0" collapsed="false">
      <c r="A7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6" s="0" t="str">
        <f aca="false">IF($A7946="","",INDEX(CARTAO_COMPRAS!$C:$C,INT((ROW()-2)/20)+2))</f>
        <v/>
      </c>
      <c r="C7946" s="0" t="str">
        <f aca="false">IF($A7946="","",INDEX(CARTAO_COMPRAS!$D:$D,INT((ROW()-2)/20)+2))</f>
        <v/>
      </c>
      <c r="D7946" s="0" t="str">
        <f aca="false">IF($A7946="","",INDEX(CARTAO_COMPRAS!$E:$E,INT((ROW()-2)/20)+2))</f>
        <v/>
      </c>
      <c r="E7946" s="0" t="str">
        <f aca="false">IF($A7946="","",INDEX(CARTAO_COMPRAS!$H:$H,INT((ROW()-2)/20)+2)+MOD(ROW()-2,20))</f>
        <v/>
      </c>
      <c r="F7946" s="0" t="str">
        <f aca="false">IF($A7946="","",INDEX(CARTAO_COMPRAS!$G:$G,INT((ROW()-2)/20)+2))</f>
        <v/>
      </c>
      <c r="G7946" s="5" t="str">
        <f aca="false">IF($A7946="","",INDEX(CARTAO_COMPRAS!$I:$I,INT((ROW()-2)/20)+2))</f>
        <v/>
      </c>
      <c r="H7946" s="4" t="str">
        <f aca="false">IF($A7946="","",EDATE(INDEX(CARTAO_COMPRAS!$J:$J,INT((ROW()-2)/20)+2),MOD(ROW()-2,20)))</f>
        <v/>
      </c>
      <c r="I7946" s="4" t="str">
        <f aca="false">IF($H7946="","",$H7946-WEEKDAY($H7946,2)+1)</f>
        <v/>
      </c>
      <c r="J7946" s="4" t="str">
        <f aca="false">IF($I7946="","",$I7946+6)</f>
        <v/>
      </c>
      <c r="K7946" s="6" t="str">
        <f aca="false">IF($H7946="","",DATE(YEAR($H7946),MONTH($H7946),1))</f>
        <v/>
      </c>
      <c r="L7946" s="0" t="str">
        <f aca="false">IF($A7946="","",INDEX(CARTAO_COMPRAS!$K:$K,INT((ROW()-2)/20)+2))</f>
        <v/>
      </c>
      <c r="M7946" s="0" t="str">
        <f aca="false">IF($A7946="","","Compra no cartão")</f>
        <v/>
      </c>
    </row>
    <row r="7947" customFormat="false" ht="13.5" hidden="false" customHeight="false" outlineLevel="0" collapsed="false">
      <c r="A7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7" s="0" t="str">
        <f aca="false">IF($A7947="","",INDEX(CARTAO_COMPRAS!$C:$C,INT((ROW()-2)/20)+2))</f>
        <v/>
      </c>
      <c r="C7947" s="0" t="str">
        <f aca="false">IF($A7947="","",INDEX(CARTAO_COMPRAS!$D:$D,INT((ROW()-2)/20)+2))</f>
        <v/>
      </c>
      <c r="D7947" s="0" t="str">
        <f aca="false">IF($A7947="","",INDEX(CARTAO_COMPRAS!$E:$E,INT((ROW()-2)/20)+2))</f>
        <v/>
      </c>
      <c r="E7947" s="0" t="str">
        <f aca="false">IF($A7947="","",INDEX(CARTAO_COMPRAS!$H:$H,INT((ROW()-2)/20)+2)+MOD(ROW()-2,20))</f>
        <v/>
      </c>
      <c r="F7947" s="0" t="str">
        <f aca="false">IF($A7947="","",INDEX(CARTAO_COMPRAS!$G:$G,INT((ROW()-2)/20)+2))</f>
        <v/>
      </c>
      <c r="G7947" s="5" t="str">
        <f aca="false">IF($A7947="","",INDEX(CARTAO_COMPRAS!$I:$I,INT((ROW()-2)/20)+2))</f>
        <v/>
      </c>
      <c r="H7947" s="4" t="str">
        <f aca="false">IF($A7947="","",EDATE(INDEX(CARTAO_COMPRAS!$J:$J,INT((ROW()-2)/20)+2),MOD(ROW()-2,20)))</f>
        <v/>
      </c>
      <c r="I7947" s="4" t="str">
        <f aca="false">IF($H7947="","",$H7947-WEEKDAY($H7947,2)+1)</f>
        <v/>
      </c>
      <c r="J7947" s="4" t="str">
        <f aca="false">IF($I7947="","",$I7947+6)</f>
        <v/>
      </c>
      <c r="K7947" s="6" t="str">
        <f aca="false">IF($H7947="","",DATE(YEAR($H7947),MONTH($H7947),1))</f>
        <v/>
      </c>
      <c r="L7947" s="0" t="str">
        <f aca="false">IF($A7947="","",INDEX(CARTAO_COMPRAS!$K:$K,INT((ROW()-2)/20)+2))</f>
        <v/>
      </c>
      <c r="M7947" s="0" t="str">
        <f aca="false">IF($A7947="","","Compra no cartão")</f>
        <v/>
      </c>
    </row>
    <row r="7948" customFormat="false" ht="13.5" hidden="false" customHeight="false" outlineLevel="0" collapsed="false">
      <c r="A7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8" s="0" t="str">
        <f aca="false">IF($A7948="","",INDEX(CARTAO_COMPRAS!$C:$C,INT((ROW()-2)/20)+2))</f>
        <v/>
      </c>
      <c r="C7948" s="0" t="str">
        <f aca="false">IF($A7948="","",INDEX(CARTAO_COMPRAS!$D:$D,INT((ROW()-2)/20)+2))</f>
        <v/>
      </c>
      <c r="D7948" s="0" t="str">
        <f aca="false">IF($A7948="","",INDEX(CARTAO_COMPRAS!$E:$E,INT((ROW()-2)/20)+2))</f>
        <v/>
      </c>
      <c r="E7948" s="0" t="str">
        <f aca="false">IF($A7948="","",INDEX(CARTAO_COMPRAS!$H:$H,INT((ROW()-2)/20)+2)+MOD(ROW()-2,20))</f>
        <v/>
      </c>
      <c r="F7948" s="0" t="str">
        <f aca="false">IF($A7948="","",INDEX(CARTAO_COMPRAS!$G:$G,INT((ROW()-2)/20)+2))</f>
        <v/>
      </c>
      <c r="G7948" s="5" t="str">
        <f aca="false">IF($A7948="","",INDEX(CARTAO_COMPRAS!$I:$I,INT((ROW()-2)/20)+2))</f>
        <v/>
      </c>
      <c r="H7948" s="4" t="str">
        <f aca="false">IF($A7948="","",EDATE(INDEX(CARTAO_COMPRAS!$J:$J,INT((ROW()-2)/20)+2),MOD(ROW()-2,20)))</f>
        <v/>
      </c>
      <c r="I7948" s="4" t="str">
        <f aca="false">IF($H7948="","",$H7948-WEEKDAY($H7948,2)+1)</f>
        <v/>
      </c>
      <c r="J7948" s="4" t="str">
        <f aca="false">IF($I7948="","",$I7948+6)</f>
        <v/>
      </c>
      <c r="K7948" s="6" t="str">
        <f aca="false">IF($H7948="","",DATE(YEAR($H7948),MONTH($H7948),1))</f>
        <v/>
      </c>
      <c r="L7948" s="0" t="str">
        <f aca="false">IF($A7948="","",INDEX(CARTAO_COMPRAS!$K:$K,INT((ROW()-2)/20)+2))</f>
        <v/>
      </c>
      <c r="M7948" s="0" t="str">
        <f aca="false">IF($A7948="","","Compra no cartão")</f>
        <v/>
      </c>
    </row>
    <row r="7949" customFormat="false" ht="13.5" hidden="false" customHeight="false" outlineLevel="0" collapsed="false">
      <c r="A7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49" s="0" t="str">
        <f aca="false">IF($A7949="","",INDEX(CARTAO_COMPRAS!$C:$C,INT((ROW()-2)/20)+2))</f>
        <v/>
      </c>
      <c r="C7949" s="0" t="str">
        <f aca="false">IF($A7949="","",INDEX(CARTAO_COMPRAS!$D:$D,INT((ROW()-2)/20)+2))</f>
        <v/>
      </c>
      <c r="D7949" s="0" t="str">
        <f aca="false">IF($A7949="","",INDEX(CARTAO_COMPRAS!$E:$E,INT((ROW()-2)/20)+2))</f>
        <v/>
      </c>
      <c r="E7949" s="0" t="str">
        <f aca="false">IF($A7949="","",INDEX(CARTAO_COMPRAS!$H:$H,INT((ROW()-2)/20)+2)+MOD(ROW()-2,20))</f>
        <v/>
      </c>
      <c r="F7949" s="0" t="str">
        <f aca="false">IF($A7949="","",INDEX(CARTAO_COMPRAS!$G:$G,INT((ROW()-2)/20)+2))</f>
        <v/>
      </c>
      <c r="G7949" s="5" t="str">
        <f aca="false">IF($A7949="","",INDEX(CARTAO_COMPRAS!$I:$I,INT((ROW()-2)/20)+2))</f>
        <v/>
      </c>
      <c r="H7949" s="4" t="str">
        <f aca="false">IF($A7949="","",EDATE(INDEX(CARTAO_COMPRAS!$J:$J,INT((ROW()-2)/20)+2),MOD(ROW()-2,20)))</f>
        <v/>
      </c>
      <c r="I7949" s="4" t="str">
        <f aca="false">IF($H7949="","",$H7949-WEEKDAY($H7949,2)+1)</f>
        <v/>
      </c>
      <c r="J7949" s="4" t="str">
        <f aca="false">IF($I7949="","",$I7949+6)</f>
        <v/>
      </c>
      <c r="K7949" s="6" t="str">
        <f aca="false">IF($H7949="","",DATE(YEAR($H7949),MONTH($H7949),1))</f>
        <v/>
      </c>
      <c r="L7949" s="0" t="str">
        <f aca="false">IF($A7949="","",INDEX(CARTAO_COMPRAS!$K:$K,INT((ROW()-2)/20)+2))</f>
        <v/>
      </c>
      <c r="M7949" s="0" t="str">
        <f aca="false">IF($A7949="","","Compra no cartão")</f>
        <v/>
      </c>
    </row>
    <row r="7950" customFormat="false" ht="13.5" hidden="false" customHeight="false" outlineLevel="0" collapsed="false">
      <c r="A7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0" s="0" t="str">
        <f aca="false">IF($A7950="","",INDEX(CARTAO_COMPRAS!$C:$C,INT((ROW()-2)/20)+2))</f>
        <v/>
      </c>
      <c r="C7950" s="0" t="str">
        <f aca="false">IF($A7950="","",INDEX(CARTAO_COMPRAS!$D:$D,INT((ROW()-2)/20)+2))</f>
        <v/>
      </c>
      <c r="D7950" s="0" t="str">
        <f aca="false">IF($A7950="","",INDEX(CARTAO_COMPRAS!$E:$E,INT((ROW()-2)/20)+2))</f>
        <v/>
      </c>
      <c r="E7950" s="0" t="str">
        <f aca="false">IF($A7950="","",INDEX(CARTAO_COMPRAS!$H:$H,INT((ROW()-2)/20)+2)+MOD(ROW()-2,20))</f>
        <v/>
      </c>
      <c r="F7950" s="0" t="str">
        <f aca="false">IF($A7950="","",INDEX(CARTAO_COMPRAS!$G:$G,INT((ROW()-2)/20)+2))</f>
        <v/>
      </c>
      <c r="G7950" s="5" t="str">
        <f aca="false">IF($A7950="","",INDEX(CARTAO_COMPRAS!$I:$I,INT((ROW()-2)/20)+2))</f>
        <v/>
      </c>
      <c r="H7950" s="4" t="str">
        <f aca="false">IF($A7950="","",EDATE(INDEX(CARTAO_COMPRAS!$J:$J,INT((ROW()-2)/20)+2),MOD(ROW()-2,20)))</f>
        <v/>
      </c>
      <c r="I7950" s="4" t="str">
        <f aca="false">IF($H7950="","",$H7950-WEEKDAY($H7950,2)+1)</f>
        <v/>
      </c>
      <c r="J7950" s="4" t="str">
        <f aca="false">IF($I7950="","",$I7950+6)</f>
        <v/>
      </c>
      <c r="K7950" s="6" t="str">
        <f aca="false">IF($H7950="","",DATE(YEAR($H7950),MONTH($H7950),1))</f>
        <v/>
      </c>
      <c r="L7950" s="0" t="str">
        <f aca="false">IF($A7950="","",INDEX(CARTAO_COMPRAS!$K:$K,INT((ROW()-2)/20)+2))</f>
        <v/>
      </c>
      <c r="M7950" s="0" t="str">
        <f aca="false">IF($A7950="","","Compra no cartão")</f>
        <v/>
      </c>
    </row>
    <row r="7951" customFormat="false" ht="13.5" hidden="false" customHeight="false" outlineLevel="0" collapsed="false">
      <c r="A7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1" s="0" t="str">
        <f aca="false">IF($A7951="","",INDEX(CARTAO_COMPRAS!$C:$C,INT((ROW()-2)/20)+2))</f>
        <v/>
      </c>
      <c r="C7951" s="0" t="str">
        <f aca="false">IF($A7951="","",INDEX(CARTAO_COMPRAS!$D:$D,INT((ROW()-2)/20)+2))</f>
        <v/>
      </c>
      <c r="D7951" s="0" t="str">
        <f aca="false">IF($A7951="","",INDEX(CARTAO_COMPRAS!$E:$E,INT((ROW()-2)/20)+2))</f>
        <v/>
      </c>
      <c r="E7951" s="0" t="str">
        <f aca="false">IF($A7951="","",INDEX(CARTAO_COMPRAS!$H:$H,INT((ROW()-2)/20)+2)+MOD(ROW()-2,20))</f>
        <v/>
      </c>
      <c r="F7951" s="0" t="str">
        <f aca="false">IF($A7951="","",INDEX(CARTAO_COMPRAS!$G:$G,INT((ROW()-2)/20)+2))</f>
        <v/>
      </c>
      <c r="G7951" s="5" t="str">
        <f aca="false">IF($A7951="","",INDEX(CARTAO_COMPRAS!$I:$I,INT((ROW()-2)/20)+2))</f>
        <v/>
      </c>
      <c r="H7951" s="4" t="str">
        <f aca="false">IF($A7951="","",EDATE(INDEX(CARTAO_COMPRAS!$J:$J,INT((ROW()-2)/20)+2),MOD(ROW()-2,20)))</f>
        <v/>
      </c>
      <c r="I7951" s="4" t="str">
        <f aca="false">IF($H7951="","",$H7951-WEEKDAY($H7951,2)+1)</f>
        <v/>
      </c>
      <c r="J7951" s="4" t="str">
        <f aca="false">IF($I7951="","",$I7951+6)</f>
        <v/>
      </c>
      <c r="K7951" s="6" t="str">
        <f aca="false">IF($H7951="","",DATE(YEAR($H7951),MONTH($H7951),1))</f>
        <v/>
      </c>
      <c r="L7951" s="0" t="str">
        <f aca="false">IF($A7951="","",INDEX(CARTAO_COMPRAS!$K:$K,INT((ROW()-2)/20)+2))</f>
        <v/>
      </c>
      <c r="M7951" s="0" t="str">
        <f aca="false">IF($A7951="","","Compra no cartão")</f>
        <v/>
      </c>
    </row>
    <row r="7952" customFormat="false" ht="13.5" hidden="false" customHeight="false" outlineLevel="0" collapsed="false">
      <c r="A7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2" s="0" t="str">
        <f aca="false">IF($A7952="","",INDEX(CARTAO_COMPRAS!$C:$C,INT((ROW()-2)/20)+2))</f>
        <v/>
      </c>
      <c r="C7952" s="0" t="str">
        <f aca="false">IF($A7952="","",INDEX(CARTAO_COMPRAS!$D:$D,INT((ROW()-2)/20)+2))</f>
        <v/>
      </c>
      <c r="D7952" s="0" t="str">
        <f aca="false">IF($A7952="","",INDEX(CARTAO_COMPRAS!$E:$E,INT((ROW()-2)/20)+2))</f>
        <v/>
      </c>
      <c r="E7952" s="0" t="str">
        <f aca="false">IF($A7952="","",INDEX(CARTAO_COMPRAS!$H:$H,INT((ROW()-2)/20)+2)+MOD(ROW()-2,20))</f>
        <v/>
      </c>
      <c r="F7952" s="0" t="str">
        <f aca="false">IF($A7952="","",INDEX(CARTAO_COMPRAS!$G:$G,INT((ROW()-2)/20)+2))</f>
        <v/>
      </c>
      <c r="G7952" s="5" t="str">
        <f aca="false">IF($A7952="","",INDEX(CARTAO_COMPRAS!$I:$I,INT((ROW()-2)/20)+2))</f>
        <v/>
      </c>
      <c r="H7952" s="4" t="str">
        <f aca="false">IF($A7952="","",EDATE(INDEX(CARTAO_COMPRAS!$J:$J,INT((ROW()-2)/20)+2),MOD(ROW()-2,20)))</f>
        <v/>
      </c>
      <c r="I7952" s="4" t="str">
        <f aca="false">IF($H7952="","",$H7952-WEEKDAY($H7952,2)+1)</f>
        <v/>
      </c>
      <c r="J7952" s="4" t="str">
        <f aca="false">IF($I7952="","",$I7952+6)</f>
        <v/>
      </c>
      <c r="K7952" s="6" t="str">
        <f aca="false">IF($H7952="","",DATE(YEAR($H7952),MONTH($H7952),1))</f>
        <v/>
      </c>
      <c r="L7952" s="0" t="str">
        <f aca="false">IF($A7952="","",INDEX(CARTAO_COMPRAS!$K:$K,INT((ROW()-2)/20)+2))</f>
        <v/>
      </c>
      <c r="M7952" s="0" t="str">
        <f aca="false">IF($A7952="","","Compra no cartão")</f>
        <v/>
      </c>
    </row>
    <row r="7953" customFormat="false" ht="13.5" hidden="false" customHeight="false" outlineLevel="0" collapsed="false">
      <c r="A7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3" s="0" t="str">
        <f aca="false">IF($A7953="","",INDEX(CARTAO_COMPRAS!$C:$C,INT((ROW()-2)/20)+2))</f>
        <v/>
      </c>
      <c r="C7953" s="0" t="str">
        <f aca="false">IF($A7953="","",INDEX(CARTAO_COMPRAS!$D:$D,INT((ROW()-2)/20)+2))</f>
        <v/>
      </c>
      <c r="D7953" s="0" t="str">
        <f aca="false">IF($A7953="","",INDEX(CARTAO_COMPRAS!$E:$E,INT((ROW()-2)/20)+2))</f>
        <v/>
      </c>
      <c r="E7953" s="0" t="str">
        <f aca="false">IF($A7953="","",INDEX(CARTAO_COMPRAS!$H:$H,INT((ROW()-2)/20)+2)+MOD(ROW()-2,20))</f>
        <v/>
      </c>
      <c r="F7953" s="0" t="str">
        <f aca="false">IF($A7953="","",INDEX(CARTAO_COMPRAS!$G:$G,INT((ROW()-2)/20)+2))</f>
        <v/>
      </c>
      <c r="G7953" s="5" t="str">
        <f aca="false">IF($A7953="","",INDEX(CARTAO_COMPRAS!$I:$I,INT((ROW()-2)/20)+2))</f>
        <v/>
      </c>
      <c r="H7953" s="4" t="str">
        <f aca="false">IF($A7953="","",EDATE(INDEX(CARTAO_COMPRAS!$J:$J,INT((ROW()-2)/20)+2),MOD(ROW()-2,20)))</f>
        <v/>
      </c>
      <c r="I7953" s="4" t="str">
        <f aca="false">IF($H7953="","",$H7953-WEEKDAY($H7953,2)+1)</f>
        <v/>
      </c>
      <c r="J7953" s="4" t="str">
        <f aca="false">IF($I7953="","",$I7953+6)</f>
        <v/>
      </c>
      <c r="K7953" s="6" t="str">
        <f aca="false">IF($H7953="","",DATE(YEAR($H7953),MONTH($H7953),1))</f>
        <v/>
      </c>
      <c r="L7953" s="0" t="str">
        <f aca="false">IF($A7953="","",INDEX(CARTAO_COMPRAS!$K:$K,INT((ROW()-2)/20)+2))</f>
        <v/>
      </c>
      <c r="M7953" s="0" t="str">
        <f aca="false">IF($A7953="","","Compra no cartão")</f>
        <v/>
      </c>
    </row>
    <row r="7954" customFormat="false" ht="13.5" hidden="false" customHeight="false" outlineLevel="0" collapsed="false">
      <c r="A7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4" s="0" t="str">
        <f aca="false">IF($A7954="","",INDEX(CARTAO_COMPRAS!$C:$C,INT((ROW()-2)/20)+2))</f>
        <v/>
      </c>
      <c r="C7954" s="0" t="str">
        <f aca="false">IF($A7954="","",INDEX(CARTAO_COMPRAS!$D:$D,INT((ROW()-2)/20)+2))</f>
        <v/>
      </c>
      <c r="D7954" s="0" t="str">
        <f aca="false">IF($A7954="","",INDEX(CARTAO_COMPRAS!$E:$E,INT((ROW()-2)/20)+2))</f>
        <v/>
      </c>
      <c r="E7954" s="0" t="str">
        <f aca="false">IF($A7954="","",INDEX(CARTAO_COMPRAS!$H:$H,INT((ROW()-2)/20)+2)+MOD(ROW()-2,20))</f>
        <v/>
      </c>
      <c r="F7954" s="0" t="str">
        <f aca="false">IF($A7954="","",INDEX(CARTAO_COMPRAS!$G:$G,INT((ROW()-2)/20)+2))</f>
        <v/>
      </c>
      <c r="G7954" s="5" t="str">
        <f aca="false">IF($A7954="","",INDEX(CARTAO_COMPRAS!$I:$I,INT((ROW()-2)/20)+2))</f>
        <v/>
      </c>
      <c r="H7954" s="4" t="str">
        <f aca="false">IF($A7954="","",EDATE(INDEX(CARTAO_COMPRAS!$J:$J,INT((ROW()-2)/20)+2),MOD(ROW()-2,20)))</f>
        <v/>
      </c>
      <c r="I7954" s="4" t="str">
        <f aca="false">IF($H7954="","",$H7954-WEEKDAY($H7954,2)+1)</f>
        <v/>
      </c>
      <c r="J7954" s="4" t="str">
        <f aca="false">IF($I7954="","",$I7954+6)</f>
        <v/>
      </c>
      <c r="K7954" s="6" t="str">
        <f aca="false">IF($H7954="","",DATE(YEAR($H7954),MONTH($H7954),1))</f>
        <v/>
      </c>
      <c r="L7954" s="0" t="str">
        <f aca="false">IF($A7954="","",INDEX(CARTAO_COMPRAS!$K:$K,INT((ROW()-2)/20)+2))</f>
        <v/>
      </c>
      <c r="M7954" s="0" t="str">
        <f aca="false">IF($A7954="","","Compra no cartão")</f>
        <v/>
      </c>
    </row>
    <row r="7955" customFormat="false" ht="13.5" hidden="false" customHeight="false" outlineLevel="0" collapsed="false">
      <c r="A7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5" s="0" t="str">
        <f aca="false">IF($A7955="","",INDEX(CARTAO_COMPRAS!$C:$C,INT((ROW()-2)/20)+2))</f>
        <v/>
      </c>
      <c r="C7955" s="0" t="str">
        <f aca="false">IF($A7955="","",INDEX(CARTAO_COMPRAS!$D:$D,INT((ROW()-2)/20)+2))</f>
        <v/>
      </c>
      <c r="D7955" s="0" t="str">
        <f aca="false">IF($A7955="","",INDEX(CARTAO_COMPRAS!$E:$E,INT((ROW()-2)/20)+2))</f>
        <v/>
      </c>
      <c r="E7955" s="0" t="str">
        <f aca="false">IF($A7955="","",INDEX(CARTAO_COMPRAS!$H:$H,INT((ROW()-2)/20)+2)+MOD(ROW()-2,20))</f>
        <v/>
      </c>
      <c r="F7955" s="0" t="str">
        <f aca="false">IF($A7955="","",INDEX(CARTAO_COMPRAS!$G:$G,INT((ROW()-2)/20)+2))</f>
        <v/>
      </c>
      <c r="G7955" s="5" t="str">
        <f aca="false">IF($A7955="","",INDEX(CARTAO_COMPRAS!$I:$I,INT((ROW()-2)/20)+2))</f>
        <v/>
      </c>
      <c r="H7955" s="4" t="str">
        <f aca="false">IF($A7955="","",EDATE(INDEX(CARTAO_COMPRAS!$J:$J,INT((ROW()-2)/20)+2),MOD(ROW()-2,20)))</f>
        <v/>
      </c>
      <c r="I7955" s="4" t="str">
        <f aca="false">IF($H7955="","",$H7955-WEEKDAY($H7955,2)+1)</f>
        <v/>
      </c>
      <c r="J7955" s="4" t="str">
        <f aca="false">IF($I7955="","",$I7955+6)</f>
        <v/>
      </c>
      <c r="K7955" s="6" t="str">
        <f aca="false">IF($H7955="","",DATE(YEAR($H7955),MONTH($H7955),1))</f>
        <v/>
      </c>
      <c r="L7955" s="0" t="str">
        <f aca="false">IF($A7955="","",INDEX(CARTAO_COMPRAS!$K:$K,INT((ROW()-2)/20)+2))</f>
        <v/>
      </c>
      <c r="M7955" s="0" t="str">
        <f aca="false">IF($A7955="","","Compra no cartão")</f>
        <v/>
      </c>
    </row>
    <row r="7956" customFormat="false" ht="13.5" hidden="false" customHeight="false" outlineLevel="0" collapsed="false">
      <c r="A7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6" s="0" t="str">
        <f aca="false">IF($A7956="","",INDEX(CARTAO_COMPRAS!$C:$C,INT((ROW()-2)/20)+2))</f>
        <v/>
      </c>
      <c r="C7956" s="0" t="str">
        <f aca="false">IF($A7956="","",INDEX(CARTAO_COMPRAS!$D:$D,INT((ROW()-2)/20)+2))</f>
        <v/>
      </c>
      <c r="D7956" s="0" t="str">
        <f aca="false">IF($A7956="","",INDEX(CARTAO_COMPRAS!$E:$E,INT((ROW()-2)/20)+2))</f>
        <v/>
      </c>
      <c r="E7956" s="0" t="str">
        <f aca="false">IF($A7956="","",INDEX(CARTAO_COMPRAS!$H:$H,INT((ROW()-2)/20)+2)+MOD(ROW()-2,20))</f>
        <v/>
      </c>
      <c r="F7956" s="0" t="str">
        <f aca="false">IF($A7956="","",INDEX(CARTAO_COMPRAS!$G:$G,INT((ROW()-2)/20)+2))</f>
        <v/>
      </c>
      <c r="G7956" s="5" t="str">
        <f aca="false">IF($A7956="","",INDEX(CARTAO_COMPRAS!$I:$I,INT((ROW()-2)/20)+2))</f>
        <v/>
      </c>
      <c r="H7956" s="4" t="str">
        <f aca="false">IF($A7956="","",EDATE(INDEX(CARTAO_COMPRAS!$J:$J,INT((ROW()-2)/20)+2),MOD(ROW()-2,20)))</f>
        <v/>
      </c>
      <c r="I7956" s="4" t="str">
        <f aca="false">IF($H7956="","",$H7956-WEEKDAY($H7956,2)+1)</f>
        <v/>
      </c>
      <c r="J7956" s="4" t="str">
        <f aca="false">IF($I7956="","",$I7956+6)</f>
        <v/>
      </c>
      <c r="K7956" s="6" t="str">
        <f aca="false">IF($H7956="","",DATE(YEAR($H7956),MONTH($H7956),1))</f>
        <v/>
      </c>
      <c r="L7956" s="0" t="str">
        <f aca="false">IF($A7956="","",INDEX(CARTAO_COMPRAS!$K:$K,INT((ROW()-2)/20)+2))</f>
        <v/>
      </c>
      <c r="M7956" s="0" t="str">
        <f aca="false">IF($A7956="","","Compra no cartão")</f>
        <v/>
      </c>
    </row>
    <row r="7957" customFormat="false" ht="13.5" hidden="false" customHeight="false" outlineLevel="0" collapsed="false">
      <c r="A7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7" s="0" t="str">
        <f aca="false">IF($A7957="","",INDEX(CARTAO_COMPRAS!$C:$C,INT((ROW()-2)/20)+2))</f>
        <v/>
      </c>
      <c r="C7957" s="0" t="str">
        <f aca="false">IF($A7957="","",INDEX(CARTAO_COMPRAS!$D:$D,INT((ROW()-2)/20)+2))</f>
        <v/>
      </c>
      <c r="D7957" s="0" t="str">
        <f aca="false">IF($A7957="","",INDEX(CARTAO_COMPRAS!$E:$E,INT((ROW()-2)/20)+2))</f>
        <v/>
      </c>
      <c r="E7957" s="0" t="str">
        <f aca="false">IF($A7957="","",INDEX(CARTAO_COMPRAS!$H:$H,INT((ROW()-2)/20)+2)+MOD(ROW()-2,20))</f>
        <v/>
      </c>
      <c r="F7957" s="0" t="str">
        <f aca="false">IF($A7957="","",INDEX(CARTAO_COMPRAS!$G:$G,INT((ROW()-2)/20)+2))</f>
        <v/>
      </c>
      <c r="G7957" s="5" t="str">
        <f aca="false">IF($A7957="","",INDEX(CARTAO_COMPRAS!$I:$I,INT((ROW()-2)/20)+2))</f>
        <v/>
      </c>
      <c r="H7957" s="4" t="str">
        <f aca="false">IF($A7957="","",EDATE(INDEX(CARTAO_COMPRAS!$J:$J,INT((ROW()-2)/20)+2),MOD(ROW()-2,20)))</f>
        <v/>
      </c>
      <c r="I7957" s="4" t="str">
        <f aca="false">IF($H7957="","",$H7957-WEEKDAY($H7957,2)+1)</f>
        <v/>
      </c>
      <c r="J7957" s="4" t="str">
        <f aca="false">IF($I7957="","",$I7957+6)</f>
        <v/>
      </c>
      <c r="K7957" s="6" t="str">
        <f aca="false">IF($H7957="","",DATE(YEAR($H7957),MONTH($H7957),1))</f>
        <v/>
      </c>
      <c r="L7957" s="0" t="str">
        <f aca="false">IF($A7957="","",INDEX(CARTAO_COMPRAS!$K:$K,INT((ROW()-2)/20)+2))</f>
        <v/>
      </c>
      <c r="M7957" s="0" t="str">
        <f aca="false">IF($A7957="","","Compra no cartão")</f>
        <v/>
      </c>
    </row>
    <row r="7958" customFormat="false" ht="13.5" hidden="false" customHeight="false" outlineLevel="0" collapsed="false">
      <c r="A7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8" s="0" t="str">
        <f aca="false">IF($A7958="","",INDEX(CARTAO_COMPRAS!$C:$C,INT((ROW()-2)/20)+2))</f>
        <v/>
      </c>
      <c r="C7958" s="0" t="str">
        <f aca="false">IF($A7958="","",INDEX(CARTAO_COMPRAS!$D:$D,INT((ROW()-2)/20)+2))</f>
        <v/>
      </c>
      <c r="D7958" s="0" t="str">
        <f aca="false">IF($A7958="","",INDEX(CARTAO_COMPRAS!$E:$E,INT((ROW()-2)/20)+2))</f>
        <v/>
      </c>
      <c r="E7958" s="0" t="str">
        <f aca="false">IF($A7958="","",INDEX(CARTAO_COMPRAS!$H:$H,INT((ROW()-2)/20)+2)+MOD(ROW()-2,20))</f>
        <v/>
      </c>
      <c r="F7958" s="0" t="str">
        <f aca="false">IF($A7958="","",INDEX(CARTAO_COMPRAS!$G:$G,INT((ROW()-2)/20)+2))</f>
        <v/>
      </c>
      <c r="G7958" s="5" t="str">
        <f aca="false">IF($A7958="","",INDEX(CARTAO_COMPRAS!$I:$I,INT((ROW()-2)/20)+2))</f>
        <v/>
      </c>
      <c r="H7958" s="4" t="str">
        <f aca="false">IF($A7958="","",EDATE(INDEX(CARTAO_COMPRAS!$J:$J,INT((ROW()-2)/20)+2),MOD(ROW()-2,20)))</f>
        <v/>
      </c>
      <c r="I7958" s="4" t="str">
        <f aca="false">IF($H7958="","",$H7958-WEEKDAY($H7958,2)+1)</f>
        <v/>
      </c>
      <c r="J7958" s="4" t="str">
        <f aca="false">IF($I7958="","",$I7958+6)</f>
        <v/>
      </c>
      <c r="K7958" s="6" t="str">
        <f aca="false">IF($H7958="","",DATE(YEAR($H7958),MONTH($H7958),1))</f>
        <v/>
      </c>
      <c r="L7958" s="0" t="str">
        <f aca="false">IF($A7958="","",INDEX(CARTAO_COMPRAS!$K:$K,INT((ROW()-2)/20)+2))</f>
        <v/>
      </c>
      <c r="M7958" s="0" t="str">
        <f aca="false">IF($A7958="","","Compra no cartão")</f>
        <v/>
      </c>
    </row>
    <row r="7959" customFormat="false" ht="13.5" hidden="false" customHeight="false" outlineLevel="0" collapsed="false">
      <c r="A7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59" s="0" t="str">
        <f aca="false">IF($A7959="","",INDEX(CARTAO_COMPRAS!$C:$C,INT((ROW()-2)/20)+2))</f>
        <v/>
      </c>
      <c r="C7959" s="0" t="str">
        <f aca="false">IF($A7959="","",INDEX(CARTAO_COMPRAS!$D:$D,INT((ROW()-2)/20)+2))</f>
        <v/>
      </c>
      <c r="D7959" s="0" t="str">
        <f aca="false">IF($A7959="","",INDEX(CARTAO_COMPRAS!$E:$E,INT((ROW()-2)/20)+2))</f>
        <v/>
      </c>
      <c r="E7959" s="0" t="str">
        <f aca="false">IF($A7959="","",INDEX(CARTAO_COMPRAS!$H:$H,INT((ROW()-2)/20)+2)+MOD(ROW()-2,20))</f>
        <v/>
      </c>
      <c r="F7959" s="0" t="str">
        <f aca="false">IF($A7959="","",INDEX(CARTAO_COMPRAS!$G:$G,INT((ROW()-2)/20)+2))</f>
        <v/>
      </c>
      <c r="G7959" s="5" t="str">
        <f aca="false">IF($A7959="","",INDEX(CARTAO_COMPRAS!$I:$I,INT((ROW()-2)/20)+2))</f>
        <v/>
      </c>
      <c r="H7959" s="4" t="str">
        <f aca="false">IF($A7959="","",EDATE(INDEX(CARTAO_COMPRAS!$J:$J,INT((ROW()-2)/20)+2),MOD(ROW()-2,20)))</f>
        <v/>
      </c>
      <c r="I7959" s="4" t="str">
        <f aca="false">IF($H7959="","",$H7959-WEEKDAY($H7959,2)+1)</f>
        <v/>
      </c>
      <c r="J7959" s="4" t="str">
        <f aca="false">IF($I7959="","",$I7959+6)</f>
        <v/>
      </c>
      <c r="K7959" s="6" t="str">
        <f aca="false">IF($H7959="","",DATE(YEAR($H7959),MONTH($H7959),1))</f>
        <v/>
      </c>
      <c r="L7959" s="0" t="str">
        <f aca="false">IF($A7959="","",INDEX(CARTAO_COMPRAS!$K:$K,INT((ROW()-2)/20)+2))</f>
        <v/>
      </c>
      <c r="M7959" s="0" t="str">
        <f aca="false">IF($A7959="","","Compra no cartão")</f>
        <v/>
      </c>
    </row>
    <row r="7960" customFormat="false" ht="13.5" hidden="false" customHeight="false" outlineLevel="0" collapsed="false">
      <c r="A7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0" s="0" t="str">
        <f aca="false">IF($A7960="","",INDEX(CARTAO_COMPRAS!$C:$C,INT((ROW()-2)/20)+2))</f>
        <v/>
      </c>
      <c r="C7960" s="0" t="str">
        <f aca="false">IF($A7960="","",INDEX(CARTAO_COMPRAS!$D:$D,INT((ROW()-2)/20)+2))</f>
        <v/>
      </c>
      <c r="D7960" s="0" t="str">
        <f aca="false">IF($A7960="","",INDEX(CARTAO_COMPRAS!$E:$E,INT((ROW()-2)/20)+2))</f>
        <v/>
      </c>
      <c r="E7960" s="0" t="str">
        <f aca="false">IF($A7960="","",INDEX(CARTAO_COMPRAS!$H:$H,INT((ROW()-2)/20)+2)+MOD(ROW()-2,20))</f>
        <v/>
      </c>
      <c r="F7960" s="0" t="str">
        <f aca="false">IF($A7960="","",INDEX(CARTAO_COMPRAS!$G:$G,INT((ROW()-2)/20)+2))</f>
        <v/>
      </c>
      <c r="G7960" s="5" t="str">
        <f aca="false">IF($A7960="","",INDEX(CARTAO_COMPRAS!$I:$I,INT((ROW()-2)/20)+2))</f>
        <v/>
      </c>
      <c r="H7960" s="4" t="str">
        <f aca="false">IF($A7960="","",EDATE(INDEX(CARTAO_COMPRAS!$J:$J,INT((ROW()-2)/20)+2),MOD(ROW()-2,20)))</f>
        <v/>
      </c>
      <c r="I7960" s="4" t="str">
        <f aca="false">IF($H7960="","",$H7960-WEEKDAY($H7960,2)+1)</f>
        <v/>
      </c>
      <c r="J7960" s="4" t="str">
        <f aca="false">IF($I7960="","",$I7960+6)</f>
        <v/>
      </c>
      <c r="K7960" s="6" t="str">
        <f aca="false">IF($H7960="","",DATE(YEAR($H7960),MONTH($H7960),1))</f>
        <v/>
      </c>
      <c r="L7960" s="0" t="str">
        <f aca="false">IF($A7960="","",INDEX(CARTAO_COMPRAS!$K:$K,INT((ROW()-2)/20)+2))</f>
        <v/>
      </c>
      <c r="M7960" s="0" t="str">
        <f aca="false">IF($A7960="","","Compra no cartão")</f>
        <v/>
      </c>
    </row>
    <row r="7961" customFormat="false" ht="13.5" hidden="false" customHeight="false" outlineLevel="0" collapsed="false">
      <c r="A7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1" s="0" t="str">
        <f aca="false">IF($A7961="","",INDEX(CARTAO_COMPRAS!$C:$C,INT((ROW()-2)/20)+2))</f>
        <v/>
      </c>
      <c r="C7961" s="0" t="str">
        <f aca="false">IF($A7961="","",INDEX(CARTAO_COMPRAS!$D:$D,INT((ROW()-2)/20)+2))</f>
        <v/>
      </c>
      <c r="D7961" s="0" t="str">
        <f aca="false">IF($A7961="","",INDEX(CARTAO_COMPRAS!$E:$E,INT((ROW()-2)/20)+2))</f>
        <v/>
      </c>
      <c r="E7961" s="0" t="str">
        <f aca="false">IF($A7961="","",INDEX(CARTAO_COMPRAS!$H:$H,INT((ROW()-2)/20)+2)+MOD(ROW()-2,20))</f>
        <v/>
      </c>
      <c r="F7961" s="0" t="str">
        <f aca="false">IF($A7961="","",INDEX(CARTAO_COMPRAS!$G:$G,INT((ROW()-2)/20)+2))</f>
        <v/>
      </c>
      <c r="G7961" s="5" t="str">
        <f aca="false">IF($A7961="","",INDEX(CARTAO_COMPRAS!$I:$I,INT((ROW()-2)/20)+2))</f>
        <v/>
      </c>
      <c r="H7961" s="4" t="str">
        <f aca="false">IF($A7961="","",EDATE(INDEX(CARTAO_COMPRAS!$J:$J,INT((ROW()-2)/20)+2),MOD(ROW()-2,20)))</f>
        <v/>
      </c>
      <c r="I7961" s="4" t="str">
        <f aca="false">IF($H7961="","",$H7961-WEEKDAY($H7961,2)+1)</f>
        <v/>
      </c>
      <c r="J7961" s="4" t="str">
        <f aca="false">IF($I7961="","",$I7961+6)</f>
        <v/>
      </c>
      <c r="K7961" s="6" t="str">
        <f aca="false">IF($H7961="","",DATE(YEAR($H7961),MONTH($H7961),1))</f>
        <v/>
      </c>
      <c r="L7961" s="0" t="str">
        <f aca="false">IF($A7961="","",INDEX(CARTAO_COMPRAS!$K:$K,INT((ROW()-2)/20)+2))</f>
        <v/>
      </c>
      <c r="M7961" s="0" t="str">
        <f aca="false">IF($A7961="","","Compra no cartão")</f>
        <v/>
      </c>
    </row>
    <row r="7962" customFormat="false" ht="13.5" hidden="false" customHeight="false" outlineLevel="0" collapsed="false">
      <c r="A7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2" s="0" t="str">
        <f aca="false">IF($A7962="","",INDEX(CARTAO_COMPRAS!$C:$C,INT((ROW()-2)/20)+2))</f>
        <v/>
      </c>
      <c r="C7962" s="0" t="str">
        <f aca="false">IF($A7962="","",INDEX(CARTAO_COMPRAS!$D:$D,INT((ROW()-2)/20)+2))</f>
        <v/>
      </c>
      <c r="D7962" s="0" t="str">
        <f aca="false">IF($A7962="","",INDEX(CARTAO_COMPRAS!$E:$E,INT((ROW()-2)/20)+2))</f>
        <v/>
      </c>
      <c r="E7962" s="0" t="str">
        <f aca="false">IF($A7962="","",INDEX(CARTAO_COMPRAS!$H:$H,INT((ROW()-2)/20)+2)+MOD(ROW()-2,20))</f>
        <v/>
      </c>
      <c r="F7962" s="0" t="str">
        <f aca="false">IF($A7962="","",INDEX(CARTAO_COMPRAS!$G:$G,INT((ROW()-2)/20)+2))</f>
        <v/>
      </c>
      <c r="G7962" s="5" t="str">
        <f aca="false">IF($A7962="","",INDEX(CARTAO_COMPRAS!$I:$I,INT((ROW()-2)/20)+2))</f>
        <v/>
      </c>
      <c r="H7962" s="4" t="str">
        <f aca="false">IF($A7962="","",EDATE(INDEX(CARTAO_COMPRAS!$J:$J,INT((ROW()-2)/20)+2),MOD(ROW()-2,20)))</f>
        <v/>
      </c>
      <c r="I7962" s="4" t="str">
        <f aca="false">IF($H7962="","",$H7962-WEEKDAY($H7962,2)+1)</f>
        <v/>
      </c>
      <c r="J7962" s="4" t="str">
        <f aca="false">IF($I7962="","",$I7962+6)</f>
        <v/>
      </c>
      <c r="K7962" s="6" t="str">
        <f aca="false">IF($H7962="","",DATE(YEAR($H7962),MONTH($H7962),1))</f>
        <v/>
      </c>
      <c r="L7962" s="0" t="str">
        <f aca="false">IF($A7962="","",INDEX(CARTAO_COMPRAS!$K:$K,INT((ROW()-2)/20)+2))</f>
        <v/>
      </c>
      <c r="M7962" s="0" t="str">
        <f aca="false">IF($A7962="","","Compra no cartão")</f>
        <v/>
      </c>
    </row>
    <row r="7963" customFormat="false" ht="13.5" hidden="false" customHeight="false" outlineLevel="0" collapsed="false">
      <c r="A7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3" s="0" t="str">
        <f aca="false">IF($A7963="","",INDEX(CARTAO_COMPRAS!$C:$C,INT((ROW()-2)/20)+2))</f>
        <v/>
      </c>
      <c r="C7963" s="0" t="str">
        <f aca="false">IF($A7963="","",INDEX(CARTAO_COMPRAS!$D:$D,INT((ROW()-2)/20)+2))</f>
        <v/>
      </c>
      <c r="D7963" s="0" t="str">
        <f aca="false">IF($A7963="","",INDEX(CARTAO_COMPRAS!$E:$E,INT((ROW()-2)/20)+2))</f>
        <v/>
      </c>
      <c r="E7963" s="0" t="str">
        <f aca="false">IF($A7963="","",INDEX(CARTAO_COMPRAS!$H:$H,INT((ROW()-2)/20)+2)+MOD(ROW()-2,20))</f>
        <v/>
      </c>
      <c r="F7963" s="0" t="str">
        <f aca="false">IF($A7963="","",INDEX(CARTAO_COMPRAS!$G:$G,INT((ROW()-2)/20)+2))</f>
        <v/>
      </c>
      <c r="G7963" s="5" t="str">
        <f aca="false">IF($A7963="","",INDEX(CARTAO_COMPRAS!$I:$I,INT((ROW()-2)/20)+2))</f>
        <v/>
      </c>
      <c r="H7963" s="4" t="str">
        <f aca="false">IF($A7963="","",EDATE(INDEX(CARTAO_COMPRAS!$J:$J,INT((ROW()-2)/20)+2),MOD(ROW()-2,20)))</f>
        <v/>
      </c>
      <c r="I7963" s="4" t="str">
        <f aca="false">IF($H7963="","",$H7963-WEEKDAY($H7963,2)+1)</f>
        <v/>
      </c>
      <c r="J7963" s="4" t="str">
        <f aca="false">IF($I7963="","",$I7963+6)</f>
        <v/>
      </c>
      <c r="K7963" s="6" t="str">
        <f aca="false">IF($H7963="","",DATE(YEAR($H7963),MONTH($H7963),1))</f>
        <v/>
      </c>
      <c r="L7963" s="0" t="str">
        <f aca="false">IF($A7963="","",INDEX(CARTAO_COMPRAS!$K:$K,INT((ROW()-2)/20)+2))</f>
        <v/>
      </c>
      <c r="M7963" s="0" t="str">
        <f aca="false">IF($A7963="","","Compra no cartão")</f>
        <v/>
      </c>
    </row>
    <row r="7964" customFormat="false" ht="13.5" hidden="false" customHeight="false" outlineLevel="0" collapsed="false">
      <c r="A7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4" s="0" t="str">
        <f aca="false">IF($A7964="","",INDEX(CARTAO_COMPRAS!$C:$C,INT((ROW()-2)/20)+2))</f>
        <v/>
      </c>
      <c r="C7964" s="0" t="str">
        <f aca="false">IF($A7964="","",INDEX(CARTAO_COMPRAS!$D:$D,INT((ROW()-2)/20)+2))</f>
        <v/>
      </c>
      <c r="D7964" s="0" t="str">
        <f aca="false">IF($A7964="","",INDEX(CARTAO_COMPRAS!$E:$E,INT((ROW()-2)/20)+2))</f>
        <v/>
      </c>
      <c r="E7964" s="0" t="str">
        <f aca="false">IF($A7964="","",INDEX(CARTAO_COMPRAS!$H:$H,INT((ROW()-2)/20)+2)+MOD(ROW()-2,20))</f>
        <v/>
      </c>
      <c r="F7964" s="0" t="str">
        <f aca="false">IF($A7964="","",INDEX(CARTAO_COMPRAS!$G:$G,INT((ROW()-2)/20)+2))</f>
        <v/>
      </c>
      <c r="G7964" s="5" t="str">
        <f aca="false">IF($A7964="","",INDEX(CARTAO_COMPRAS!$I:$I,INT((ROW()-2)/20)+2))</f>
        <v/>
      </c>
      <c r="H7964" s="4" t="str">
        <f aca="false">IF($A7964="","",EDATE(INDEX(CARTAO_COMPRAS!$J:$J,INT((ROW()-2)/20)+2),MOD(ROW()-2,20)))</f>
        <v/>
      </c>
      <c r="I7964" s="4" t="str">
        <f aca="false">IF($H7964="","",$H7964-WEEKDAY($H7964,2)+1)</f>
        <v/>
      </c>
      <c r="J7964" s="4" t="str">
        <f aca="false">IF($I7964="","",$I7964+6)</f>
        <v/>
      </c>
      <c r="K7964" s="6" t="str">
        <f aca="false">IF($H7964="","",DATE(YEAR($H7964),MONTH($H7964),1))</f>
        <v/>
      </c>
      <c r="L7964" s="0" t="str">
        <f aca="false">IF($A7964="","",INDEX(CARTAO_COMPRAS!$K:$K,INT((ROW()-2)/20)+2))</f>
        <v/>
      </c>
      <c r="M7964" s="0" t="str">
        <f aca="false">IF($A7964="","","Compra no cartão")</f>
        <v/>
      </c>
    </row>
    <row r="7965" customFormat="false" ht="13.5" hidden="false" customHeight="false" outlineLevel="0" collapsed="false">
      <c r="A7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5" s="0" t="str">
        <f aca="false">IF($A7965="","",INDEX(CARTAO_COMPRAS!$C:$C,INT((ROW()-2)/20)+2))</f>
        <v/>
      </c>
      <c r="C7965" s="0" t="str">
        <f aca="false">IF($A7965="","",INDEX(CARTAO_COMPRAS!$D:$D,INT((ROW()-2)/20)+2))</f>
        <v/>
      </c>
      <c r="D7965" s="0" t="str">
        <f aca="false">IF($A7965="","",INDEX(CARTAO_COMPRAS!$E:$E,INT((ROW()-2)/20)+2))</f>
        <v/>
      </c>
      <c r="E7965" s="0" t="str">
        <f aca="false">IF($A7965="","",INDEX(CARTAO_COMPRAS!$H:$H,INT((ROW()-2)/20)+2)+MOD(ROW()-2,20))</f>
        <v/>
      </c>
      <c r="F7965" s="0" t="str">
        <f aca="false">IF($A7965="","",INDEX(CARTAO_COMPRAS!$G:$G,INT((ROW()-2)/20)+2))</f>
        <v/>
      </c>
      <c r="G7965" s="5" t="str">
        <f aca="false">IF($A7965="","",INDEX(CARTAO_COMPRAS!$I:$I,INT((ROW()-2)/20)+2))</f>
        <v/>
      </c>
      <c r="H7965" s="4" t="str">
        <f aca="false">IF($A7965="","",EDATE(INDEX(CARTAO_COMPRAS!$J:$J,INT((ROW()-2)/20)+2),MOD(ROW()-2,20)))</f>
        <v/>
      </c>
      <c r="I7965" s="4" t="str">
        <f aca="false">IF($H7965="","",$H7965-WEEKDAY($H7965,2)+1)</f>
        <v/>
      </c>
      <c r="J7965" s="4" t="str">
        <f aca="false">IF($I7965="","",$I7965+6)</f>
        <v/>
      </c>
      <c r="K7965" s="6" t="str">
        <f aca="false">IF($H7965="","",DATE(YEAR($H7965),MONTH($H7965),1))</f>
        <v/>
      </c>
      <c r="L7965" s="0" t="str">
        <f aca="false">IF($A7965="","",INDEX(CARTAO_COMPRAS!$K:$K,INT((ROW()-2)/20)+2))</f>
        <v/>
      </c>
      <c r="M7965" s="0" t="str">
        <f aca="false">IF($A7965="","","Compra no cartão")</f>
        <v/>
      </c>
    </row>
    <row r="7966" customFormat="false" ht="13.5" hidden="false" customHeight="false" outlineLevel="0" collapsed="false">
      <c r="A7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6" s="0" t="str">
        <f aca="false">IF($A7966="","",INDEX(CARTAO_COMPRAS!$C:$C,INT((ROW()-2)/20)+2))</f>
        <v/>
      </c>
      <c r="C7966" s="0" t="str">
        <f aca="false">IF($A7966="","",INDEX(CARTAO_COMPRAS!$D:$D,INT((ROW()-2)/20)+2))</f>
        <v/>
      </c>
      <c r="D7966" s="0" t="str">
        <f aca="false">IF($A7966="","",INDEX(CARTAO_COMPRAS!$E:$E,INT((ROW()-2)/20)+2))</f>
        <v/>
      </c>
      <c r="E7966" s="0" t="str">
        <f aca="false">IF($A7966="","",INDEX(CARTAO_COMPRAS!$H:$H,INT((ROW()-2)/20)+2)+MOD(ROW()-2,20))</f>
        <v/>
      </c>
      <c r="F7966" s="0" t="str">
        <f aca="false">IF($A7966="","",INDEX(CARTAO_COMPRAS!$G:$G,INT((ROW()-2)/20)+2))</f>
        <v/>
      </c>
      <c r="G7966" s="5" t="str">
        <f aca="false">IF($A7966="","",INDEX(CARTAO_COMPRAS!$I:$I,INT((ROW()-2)/20)+2))</f>
        <v/>
      </c>
      <c r="H7966" s="4" t="str">
        <f aca="false">IF($A7966="","",EDATE(INDEX(CARTAO_COMPRAS!$J:$J,INT((ROW()-2)/20)+2),MOD(ROW()-2,20)))</f>
        <v/>
      </c>
      <c r="I7966" s="4" t="str">
        <f aca="false">IF($H7966="","",$H7966-WEEKDAY($H7966,2)+1)</f>
        <v/>
      </c>
      <c r="J7966" s="4" t="str">
        <f aca="false">IF($I7966="","",$I7966+6)</f>
        <v/>
      </c>
      <c r="K7966" s="6" t="str">
        <f aca="false">IF($H7966="","",DATE(YEAR($H7966),MONTH($H7966),1))</f>
        <v/>
      </c>
      <c r="L7966" s="0" t="str">
        <f aca="false">IF($A7966="","",INDEX(CARTAO_COMPRAS!$K:$K,INT((ROW()-2)/20)+2))</f>
        <v/>
      </c>
      <c r="M7966" s="0" t="str">
        <f aca="false">IF($A7966="","","Compra no cartão")</f>
        <v/>
      </c>
    </row>
    <row r="7967" customFormat="false" ht="13.5" hidden="false" customHeight="false" outlineLevel="0" collapsed="false">
      <c r="A7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7" s="0" t="str">
        <f aca="false">IF($A7967="","",INDEX(CARTAO_COMPRAS!$C:$C,INT((ROW()-2)/20)+2))</f>
        <v/>
      </c>
      <c r="C7967" s="0" t="str">
        <f aca="false">IF($A7967="","",INDEX(CARTAO_COMPRAS!$D:$D,INT((ROW()-2)/20)+2))</f>
        <v/>
      </c>
      <c r="D7967" s="0" t="str">
        <f aca="false">IF($A7967="","",INDEX(CARTAO_COMPRAS!$E:$E,INT((ROW()-2)/20)+2))</f>
        <v/>
      </c>
      <c r="E7967" s="0" t="str">
        <f aca="false">IF($A7967="","",INDEX(CARTAO_COMPRAS!$H:$H,INT((ROW()-2)/20)+2)+MOD(ROW()-2,20))</f>
        <v/>
      </c>
      <c r="F7967" s="0" t="str">
        <f aca="false">IF($A7967="","",INDEX(CARTAO_COMPRAS!$G:$G,INT((ROW()-2)/20)+2))</f>
        <v/>
      </c>
      <c r="G7967" s="5" t="str">
        <f aca="false">IF($A7967="","",INDEX(CARTAO_COMPRAS!$I:$I,INT((ROW()-2)/20)+2))</f>
        <v/>
      </c>
      <c r="H7967" s="4" t="str">
        <f aca="false">IF($A7967="","",EDATE(INDEX(CARTAO_COMPRAS!$J:$J,INT((ROW()-2)/20)+2),MOD(ROW()-2,20)))</f>
        <v/>
      </c>
      <c r="I7967" s="4" t="str">
        <f aca="false">IF($H7967="","",$H7967-WEEKDAY($H7967,2)+1)</f>
        <v/>
      </c>
      <c r="J7967" s="4" t="str">
        <f aca="false">IF($I7967="","",$I7967+6)</f>
        <v/>
      </c>
      <c r="K7967" s="6" t="str">
        <f aca="false">IF($H7967="","",DATE(YEAR($H7967),MONTH($H7967),1))</f>
        <v/>
      </c>
      <c r="L7967" s="0" t="str">
        <f aca="false">IF($A7967="","",INDEX(CARTAO_COMPRAS!$K:$K,INT((ROW()-2)/20)+2))</f>
        <v/>
      </c>
      <c r="M7967" s="0" t="str">
        <f aca="false">IF($A7967="","","Compra no cartão")</f>
        <v/>
      </c>
    </row>
    <row r="7968" customFormat="false" ht="13.5" hidden="false" customHeight="false" outlineLevel="0" collapsed="false">
      <c r="A7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8" s="0" t="str">
        <f aca="false">IF($A7968="","",INDEX(CARTAO_COMPRAS!$C:$C,INT((ROW()-2)/20)+2))</f>
        <v/>
      </c>
      <c r="C7968" s="0" t="str">
        <f aca="false">IF($A7968="","",INDEX(CARTAO_COMPRAS!$D:$D,INT((ROW()-2)/20)+2))</f>
        <v/>
      </c>
      <c r="D7968" s="0" t="str">
        <f aca="false">IF($A7968="","",INDEX(CARTAO_COMPRAS!$E:$E,INT((ROW()-2)/20)+2))</f>
        <v/>
      </c>
      <c r="E7968" s="0" t="str">
        <f aca="false">IF($A7968="","",INDEX(CARTAO_COMPRAS!$H:$H,INT((ROW()-2)/20)+2)+MOD(ROW()-2,20))</f>
        <v/>
      </c>
      <c r="F7968" s="0" t="str">
        <f aca="false">IF($A7968="","",INDEX(CARTAO_COMPRAS!$G:$G,INT((ROW()-2)/20)+2))</f>
        <v/>
      </c>
      <c r="G7968" s="5" t="str">
        <f aca="false">IF($A7968="","",INDEX(CARTAO_COMPRAS!$I:$I,INT((ROW()-2)/20)+2))</f>
        <v/>
      </c>
      <c r="H7968" s="4" t="str">
        <f aca="false">IF($A7968="","",EDATE(INDEX(CARTAO_COMPRAS!$J:$J,INT((ROW()-2)/20)+2),MOD(ROW()-2,20)))</f>
        <v/>
      </c>
      <c r="I7968" s="4" t="str">
        <f aca="false">IF($H7968="","",$H7968-WEEKDAY($H7968,2)+1)</f>
        <v/>
      </c>
      <c r="J7968" s="4" t="str">
        <f aca="false">IF($I7968="","",$I7968+6)</f>
        <v/>
      </c>
      <c r="K7968" s="6" t="str">
        <f aca="false">IF($H7968="","",DATE(YEAR($H7968),MONTH($H7968),1))</f>
        <v/>
      </c>
      <c r="L7968" s="0" t="str">
        <f aca="false">IF($A7968="","",INDEX(CARTAO_COMPRAS!$K:$K,INT((ROW()-2)/20)+2))</f>
        <v/>
      </c>
      <c r="M7968" s="0" t="str">
        <f aca="false">IF($A7968="","","Compra no cartão")</f>
        <v/>
      </c>
    </row>
    <row r="7969" customFormat="false" ht="13.5" hidden="false" customHeight="false" outlineLevel="0" collapsed="false">
      <c r="A7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69" s="0" t="str">
        <f aca="false">IF($A7969="","",INDEX(CARTAO_COMPRAS!$C:$C,INT((ROW()-2)/20)+2))</f>
        <v/>
      </c>
      <c r="C7969" s="0" t="str">
        <f aca="false">IF($A7969="","",INDEX(CARTAO_COMPRAS!$D:$D,INT((ROW()-2)/20)+2))</f>
        <v/>
      </c>
      <c r="D7969" s="0" t="str">
        <f aca="false">IF($A7969="","",INDEX(CARTAO_COMPRAS!$E:$E,INT((ROW()-2)/20)+2))</f>
        <v/>
      </c>
      <c r="E7969" s="0" t="str">
        <f aca="false">IF($A7969="","",INDEX(CARTAO_COMPRAS!$H:$H,INT((ROW()-2)/20)+2)+MOD(ROW()-2,20))</f>
        <v/>
      </c>
      <c r="F7969" s="0" t="str">
        <f aca="false">IF($A7969="","",INDEX(CARTAO_COMPRAS!$G:$G,INT((ROW()-2)/20)+2))</f>
        <v/>
      </c>
      <c r="G7969" s="5" t="str">
        <f aca="false">IF($A7969="","",INDEX(CARTAO_COMPRAS!$I:$I,INT((ROW()-2)/20)+2))</f>
        <v/>
      </c>
      <c r="H7969" s="4" t="str">
        <f aca="false">IF($A7969="","",EDATE(INDEX(CARTAO_COMPRAS!$J:$J,INT((ROW()-2)/20)+2),MOD(ROW()-2,20)))</f>
        <v/>
      </c>
      <c r="I7969" s="4" t="str">
        <f aca="false">IF($H7969="","",$H7969-WEEKDAY($H7969,2)+1)</f>
        <v/>
      </c>
      <c r="J7969" s="4" t="str">
        <f aca="false">IF($I7969="","",$I7969+6)</f>
        <v/>
      </c>
      <c r="K7969" s="6" t="str">
        <f aca="false">IF($H7969="","",DATE(YEAR($H7969),MONTH($H7969),1))</f>
        <v/>
      </c>
      <c r="L7969" s="0" t="str">
        <f aca="false">IF($A7969="","",INDEX(CARTAO_COMPRAS!$K:$K,INT((ROW()-2)/20)+2))</f>
        <v/>
      </c>
      <c r="M7969" s="0" t="str">
        <f aca="false">IF($A7969="","","Compra no cartão")</f>
        <v/>
      </c>
    </row>
    <row r="7970" customFormat="false" ht="13.5" hidden="false" customHeight="false" outlineLevel="0" collapsed="false">
      <c r="A7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0" s="0" t="str">
        <f aca="false">IF($A7970="","",INDEX(CARTAO_COMPRAS!$C:$C,INT((ROW()-2)/20)+2))</f>
        <v/>
      </c>
      <c r="C7970" s="0" t="str">
        <f aca="false">IF($A7970="","",INDEX(CARTAO_COMPRAS!$D:$D,INT((ROW()-2)/20)+2))</f>
        <v/>
      </c>
      <c r="D7970" s="0" t="str">
        <f aca="false">IF($A7970="","",INDEX(CARTAO_COMPRAS!$E:$E,INT((ROW()-2)/20)+2))</f>
        <v/>
      </c>
      <c r="E7970" s="0" t="str">
        <f aca="false">IF($A7970="","",INDEX(CARTAO_COMPRAS!$H:$H,INT((ROW()-2)/20)+2)+MOD(ROW()-2,20))</f>
        <v/>
      </c>
      <c r="F7970" s="0" t="str">
        <f aca="false">IF($A7970="","",INDEX(CARTAO_COMPRAS!$G:$G,INT((ROW()-2)/20)+2))</f>
        <v/>
      </c>
      <c r="G7970" s="5" t="str">
        <f aca="false">IF($A7970="","",INDEX(CARTAO_COMPRAS!$I:$I,INT((ROW()-2)/20)+2))</f>
        <v/>
      </c>
      <c r="H7970" s="4" t="str">
        <f aca="false">IF($A7970="","",EDATE(INDEX(CARTAO_COMPRAS!$J:$J,INT((ROW()-2)/20)+2),MOD(ROW()-2,20)))</f>
        <v/>
      </c>
      <c r="I7970" s="4" t="str">
        <f aca="false">IF($H7970="","",$H7970-WEEKDAY($H7970,2)+1)</f>
        <v/>
      </c>
      <c r="J7970" s="4" t="str">
        <f aca="false">IF($I7970="","",$I7970+6)</f>
        <v/>
      </c>
      <c r="K7970" s="6" t="str">
        <f aca="false">IF($H7970="","",DATE(YEAR($H7970),MONTH($H7970),1))</f>
        <v/>
      </c>
      <c r="L7970" s="0" t="str">
        <f aca="false">IF($A7970="","",INDEX(CARTAO_COMPRAS!$K:$K,INT((ROW()-2)/20)+2))</f>
        <v/>
      </c>
      <c r="M7970" s="0" t="str">
        <f aca="false">IF($A7970="","","Compra no cartão")</f>
        <v/>
      </c>
    </row>
    <row r="7971" customFormat="false" ht="13.5" hidden="false" customHeight="false" outlineLevel="0" collapsed="false">
      <c r="A7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1" s="0" t="str">
        <f aca="false">IF($A7971="","",INDEX(CARTAO_COMPRAS!$C:$C,INT((ROW()-2)/20)+2))</f>
        <v/>
      </c>
      <c r="C7971" s="0" t="str">
        <f aca="false">IF($A7971="","",INDEX(CARTAO_COMPRAS!$D:$D,INT((ROW()-2)/20)+2))</f>
        <v/>
      </c>
      <c r="D7971" s="0" t="str">
        <f aca="false">IF($A7971="","",INDEX(CARTAO_COMPRAS!$E:$E,INT((ROW()-2)/20)+2))</f>
        <v/>
      </c>
      <c r="E7971" s="0" t="str">
        <f aca="false">IF($A7971="","",INDEX(CARTAO_COMPRAS!$H:$H,INT((ROW()-2)/20)+2)+MOD(ROW()-2,20))</f>
        <v/>
      </c>
      <c r="F7971" s="0" t="str">
        <f aca="false">IF($A7971="","",INDEX(CARTAO_COMPRAS!$G:$G,INT((ROW()-2)/20)+2))</f>
        <v/>
      </c>
      <c r="G7971" s="5" t="str">
        <f aca="false">IF($A7971="","",INDEX(CARTAO_COMPRAS!$I:$I,INT((ROW()-2)/20)+2))</f>
        <v/>
      </c>
      <c r="H7971" s="4" t="str">
        <f aca="false">IF($A7971="","",EDATE(INDEX(CARTAO_COMPRAS!$J:$J,INT((ROW()-2)/20)+2),MOD(ROW()-2,20)))</f>
        <v/>
      </c>
      <c r="I7971" s="4" t="str">
        <f aca="false">IF($H7971="","",$H7971-WEEKDAY($H7971,2)+1)</f>
        <v/>
      </c>
      <c r="J7971" s="4" t="str">
        <f aca="false">IF($I7971="","",$I7971+6)</f>
        <v/>
      </c>
      <c r="K7971" s="6" t="str">
        <f aca="false">IF($H7971="","",DATE(YEAR($H7971),MONTH($H7971),1))</f>
        <v/>
      </c>
      <c r="L7971" s="0" t="str">
        <f aca="false">IF($A7971="","",INDEX(CARTAO_COMPRAS!$K:$K,INT((ROW()-2)/20)+2))</f>
        <v/>
      </c>
      <c r="M7971" s="0" t="str">
        <f aca="false">IF($A7971="","","Compra no cartão")</f>
        <v/>
      </c>
    </row>
    <row r="7972" customFormat="false" ht="13.5" hidden="false" customHeight="false" outlineLevel="0" collapsed="false">
      <c r="A7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2" s="0" t="str">
        <f aca="false">IF($A7972="","",INDEX(CARTAO_COMPRAS!$C:$C,INT((ROW()-2)/20)+2))</f>
        <v/>
      </c>
      <c r="C7972" s="0" t="str">
        <f aca="false">IF($A7972="","",INDEX(CARTAO_COMPRAS!$D:$D,INT((ROW()-2)/20)+2))</f>
        <v/>
      </c>
      <c r="D7972" s="0" t="str">
        <f aca="false">IF($A7972="","",INDEX(CARTAO_COMPRAS!$E:$E,INT((ROW()-2)/20)+2))</f>
        <v/>
      </c>
      <c r="E7972" s="0" t="str">
        <f aca="false">IF($A7972="","",INDEX(CARTAO_COMPRAS!$H:$H,INT((ROW()-2)/20)+2)+MOD(ROW()-2,20))</f>
        <v/>
      </c>
      <c r="F7972" s="0" t="str">
        <f aca="false">IF($A7972="","",INDEX(CARTAO_COMPRAS!$G:$G,INT((ROW()-2)/20)+2))</f>
        <v/>
      </c>
      <c r="G7972" s="5" t="str">
        <f aca="false">IF($A7972="","",INDEX(CARTAO_COMPRAS!$I:$I,INT((ROW()-2)/20)+2))</f>
        <v/>
      </c>
      <c r="H7972" s="4" t="str">
        <f aca="false">IF($A7972="","",EDATE(INDEX(CARTAO_COMPRAS!$J:$J,INT((ROW()-2)/20)+2),MOD(ROW()-2,20)))</f>
        <v/>
      </c>
      <c r="I7972" s="4" t="str">
        <f aca="false">IF($H7972="","",$H7972-WEEKDAY($H7972,2)+1)</f>
        <v/>
      </c>
      <c r="J7972" s="4" t="str">
        <f aca="false">IF($I7972="","",$I7972+6)</f>
        <v/>
      </c>
      <c r="K7972" s="6" t="str">
        <f aca="false">IF($H7972="","",DATE(YEAR($H7972),MONTH($H7972),1))</f>
        <v/>
      </c>
      <c r="L7972" s="0" t="str">
        <f aca="false">IF($A7972="","",INDEX(CARTAO_COMPRAS!$K:$K,INT((ROW()-2)/20)+2))</f>
        <v/>
      </c>
      <c r="M7972" s="0" t="str">
        <f aca="false">IF($A7972="","","Compra no cartão")</f>
        <v/>
      </c>
    </row>
    <row r="7973" customFormat="false" ht="13.5" hidden="false" customHeight="false" outlineLevel="0" collapsed="false">
      <c r="A7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3" s="0" t="str">
        <f aca="false">IF($A7973="","",INDEX(CARTAO_COMPRAS!$C:$C,INT((ROW()-2)/20)+2))</f>
        <v/>
      </c>
      <c r="C7973" s="0" t="str">
        <f aca="false">IF($A7973="","",INDEX(CARTAO_COMPRAS!$D:$D,INT((ROW()-2)/20)+2))</f>
        <v/>
      </c>
      <c r="D7973" s="0" t="str">
        <f aca="false">IF($A7973="","",INDEX(CARTAO_COMPRAS!$E:$E,INT((ROW()-2)/20)+2))</f>
        <v/>
      </c>
      <c r="E7973" s="0" t="str">
        <f aca="false">IF($A7973="","",INDEX(CARTAO_COMPRAS!$H:$H,INT((ROW()-2)/20)+2)+MOD(ROW()-2,20))</f>
        <v/>
      </c>
      <c r="F7973" s="0" t="str">
        <f aca="false">IF($A7973="","",INDEX(CARTAO_COMPRAS!$G:$G,INT((ROW()-2)/20)+2))</f>
        <v/>
      </c>
      <c r="G7973" s="5" t="str">
        <f aca="false">IF($A7973="","",INDEX(CARTAO_COMPRAS!$I:$I,INT((ROW()-2)/20)+2))</f>
        <v/>
      </c>
      <c r="H7973" s="4" t="str">
        <f aca="false">IF($A7973="","",EDATE(INDEX(CARTAO_COMPRAS!$J:$J,INT((ROW()-2)/20)+2),MOD(ROW()-2,20)))</f>
        <v/>
      </c>
      <c r="I7973" s="4" t="str">
        <f aca="false">IF($H7973="","",$H7973-WEEKDAY($H7973,2)+1)</f>
        <v/>
      </c>
      <c r="J7973" s="4" t="str">
        <f aca="false">IF($I7973="","",$I7973+6)</f>
        <v/>
      </c>
      <c r="K7973" s="6" t="str">
        <f aca="false">IF($H7973="","",DATE(YEAR($H7973),MONTH($H7973),1))</f>
        <v/>
      </c>
      <c r="L7973" s="0" t="str">
        <f aca="false">IF($A7973="","",INDEX(CARTAO_COMPRAS!$K:$K,INT((ROW()-2)/20)+2))</f>
        <v/>
      </c>
      <c r="M7973" s="0" t="str">
        <f aca="false">IF($A7973="","","Compra no cartão")</f>
        <v/>
      </c>
    </row>
    <row r="7974" customFormat="false" ht="13.5" hidden="false" customHeight="false" outlineLevel="0" collapsed="false">
      <c r="A7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4" s="0" t="str">
        <f aca="false">IF($A7974="","",INDEX(CARTAO_COMPRAS!$C:$C,INT((ROW()-2)/20)+2))</f>
        <v/>
      </c>
      <c r="C7974" s="0" t="str">
        <f aca="false">IF($A7974="","",INDEX(CARTAO_COMPRAS!$D:$D,INT((ROW()-2)/20)+2))</f>
        <v/>
      </c>
      <c r="D7974" s="0" t="str">
        <f aca="false">IF($A7974="","",INDEX(CARTAO_COMPRAS!$E:$E,INT((ROW()-2)/20)+2))</f>
        <v/>
      </c>
      <c r="E7974" s="0" t="str">
        <f aca="false">IF($A7974="","",INDEX(CARTAO_COMPRAS!$H:$H,INT((ROW()-2)/20)+2)+MOD(ROW()-2,20))</f>
        <v/>
      </c>
      <c r="F7974" s="0" t="str">
        <f aca="false">IF($A7974="","",INDEX(CARTAO_COMPRAS!$G:$G,INT((ROW()-2)/20)+2))</f>
        <v/>
      </c>
      <c r="G7974" s="5" t="str">
        <f aca="false">IF($A7974="","",INDEX(CARTAO_COMPRAS!$I:$I,INT((ROW()-2)/20)+2))</f>
        <v/>
      </c>
      <c r="H7974" s="4" t="str">
        <f aca="false">IF($A7974="","",EDATE(INDEX(CARTAO_COMPRAS!$J:$J,INT((ROW()-2)/20)+2),MOD(ROW()-2,20)))</f>
        <v/>
      </c>
      <c r="I7974" s="4" t="str">
        <f aca="false">IF($H7974="","",$H7974-WEEKDAY($H7974,2)+1)</f>
        <v/>
      </c>
      <c r="J7974" s="4" t="str">
        <f aca="false">IF($I7974="","",$I7974+6)</f>
        <v/>
      </c>
      <c r="K7974" s="6" t="str">
        <f aca="false">IF($H7974="","",DATE(YEAR($H7974),MONTH($H7974),1))</f>
        <v/>
      </c>
      <c r="L7974" s="0" t="str">
        <f aca="false">IF($A7974="","",INDEX(CARTAO_COMPRAS!$K:$K,INT((ROW()-2)/20)+2))</f>
        <v/>
      </c>
      <c r="M7974" s="0" t="str">
        <f aca="false">IF($A7974="","","Compra no cartão")</f>
        <v/>
      </c>
    </row>
    <row r="7975" customFormat="false" ht="13.5" hidden="false" customHeight="false" outlineLevel="0" collapsed="false">
      <c r="A7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5" s="0" t="str">
        <f aca="false">IF($A7975="","",INDEX(CARTAO_COMPRAS!$C:$C,INT((ROW()-2)/20)+2))</f>
        <v/>
      </c>
      <c r="C7975" s="0" t="str">
        <f aca="false">IF($A7975="","",INDEX(CARTAO_COMPRAS!$D:$D,INT((ROW()-2)/20)+2))</f>
        <v/>
      </c>
      <c r="D7975" s="0" t="str">
        <f aca="false">IF($A7975="","",INDEX(CARTAO_COMPRAS!$E:$E,INT((ROW()-2)/20)+2))</f>
        <v/>
      </c>
      <c r="E7975" s="0" t="str">
        <f aca="false">IF($A7975="","",INDEX(CARTAO_COMPRAS!$H:$H,INT((ROW()-2)/20)+2)+MOD(ROW()-2,20))</f>
        <v/>
      </c>
      <c r="F7975" s="0" t="str">
        <f aca="false">IF($A7975="","",INDEX(CARTAO_COMPRAS!$G:$G,INT((ROW()-2)/20)+2))</f>
        <v/>
      </c>
      <c r="G7975" s="5" t="str">
        <f aca="false">IF($A7975="","",INDEX(CARTAO_COMPRAS!$I:$I,INT((ROW()-2)/20)+2))</f>
        <v/>
      </c>
      <c r="H7975" s="4" t="str">
        <f aca="false">IF($A7975="","",EDATE(INDEX(CARTAO_COMPRAS!$J:$J,INT((ROW()-2)/20)+2),MOD(ROW()-2,20)))</f>
        <v/>
      </c>
      <c r="I7975" s="4" t="str">
        <f aca="false">IF($H7975="","",$H7975-WEEKDAY($H7975,2)+1)</f>
        <v/>
      </c>
      <c r="J7975" s="4" t="str">
        <f aca="false">IF($I7975="","",$I7975+6)</f>
        <v/>
      </c>
      <c r="K7975" s="6" t="str">
        <f aca="false">IF($H7975="","",DATE(YEAR($H7975),MONTH($H7975),1))</f>
        <v/>
      </c>
      <c r="L7975" s="0" t="str">
        <f aca="false">IF($A7975="","",INDEX(CARTAO_COMPRAS!$K:$K,INT((ROW()-2)/20)+2))</f>
        <v/>
      </c>
      <c r="M7975" s="0" t="str">
        <f aca="false">IF($A7975="","","Compra no cartão")</f>
        <v/>
      </c>
    </row>
    <row r="7976" customFormat="false" ht="13.5" hidden="false" customHeight="false" outlineLevel="0" collapsed="false">
      <c r="A7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6" s="0" t="str">
        <f aca="false">IF($A7976="","",INDEX(CARTAO_COMPRAS!$C:$C,INT((ROW()-2)/20)+2))</f>
        <v/>
      </c>
      <c r="C7976" s="0" t="str">
        <f aca="false">IF($A7976="","",INDEX(CARTAO_COMPRAS!$D:$D,INT((ROW()-2)/20)+2))</f>
        <v/>
      </c>
      <c r="D7976" s="0" t="str">
        <f aca="false">IF($A7976="","",INDEX(CARTAO_COMPRAS!$E:$E,INT((ROW()-2)/20)+2))</f>
        <v/>
      </c>
      <c r="E7976" s="0" t="str">
        <f aca="false">IF($A7976="","",INDEX(CARTAO_COMPRAS!$H:$H,INT((ROW()-2)/20)+2)+MOD(ROW()-2,20))</f>
        <v/>
      </c>
      <c r="F7976" s="0" t="str">
        <f aca="false">IF($A7976="","",INDEX(CARTAO_COMPRAS!$G:$G,INT((ROW()-2)/20)+2))</f>
        <v/>
      </c>
      <c r="G7976" s="5" t="str">
        <f aca="false">IF($A7976="","",INDEX(CARTAO_COMPRAS!$I:$I,INT((ROW()-2)/20)+2))</f>
        <v/>
      </c>
      <c r="H7976" s="4" t="str">
        <f aca="false">IF($A7976="","",EDATE(INDEX(CARTAO_COMPRAS!$J:$J,INT((ROW()-2)/20)+2),MOD(ROW()-2,20)))</f>
        <v/>
      </c>
      <c r="I7976" s="4" t="str">
        <f aca="false">IF($H7976="","",$H7976-WEEKDAY($H7976,2)+1)</f>
        <v/>
      </c>
      <c r="J7976" s="4" t="str">
        <f aca="false">IF($I7976="","",$I7976+6)</f>
        <v/>
      </c>
      <c r="K7976" s="6" t="str">
        <f aca="false">IF($H7976="","",DATE(YEAR($H7976),MONTH($H7976),1))</f>
        <v/>
      </c>
      <c r="L7976" s="0" t="str">
        <f aca="false">IF($A7976="","",INDEX(CARTAO_COMPRAS!$K:$K,INT((ROW()-2)/20)+2))</f>
        <v/>
      </c>
      <c r="M7976" s="0" t="str">
        <f aca="false">IF($A7976="","","Compra no cartão")</f>
        <v/>
      </c>
    </row>
    <row r="7977" customFormat="false" ht="13.5" hidden="false" customHeight="false" outlineLevel="0" collapsed="false">
      <c r="A7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7" s="0" t="str">
        <f aca="false">IF($A7977="","",INDEX(CARTAO_COMPRAS!$C:$C,INT((ROW()-2)/20)+2))</f>
        <v/>
      </c>
      <c r="C7977" s="0" t="str">
        <f aca="false">IF($A7977="","",INDEX(CARTAO_COMPRAS!$D:$D,INT((ROW()-2)/20)+2))</f>
        <v/>
      </c>
      <c r="D7977" s="0" t="str">
        <f aca="false">IF($A7977="","",INDEX(CARTAO_COMPRAS!$E:$E,INT((ROW()-2)/20)+2))</f>
        <v/>
      </c>
      <c r="E7977" s="0" t="str">
        <f aca="false">IF($A7977="","",INDEX(CARTAO_COMPRAS!$H:$H,INT((ROW()-2)/20)+2)+MOD(ROW()-2,20))</f>
        <v/>
      </c>
      <c r="F7977" s="0" t="str">
        <f aca="false">IF($A7977="","",INDEX(CARTAO_COMPRAS!$G:$G,INT((ROW()-2)/20)+2))</f>
        <v/>
      </c>
      <c r="G7977" s="5" t="str">
        <f aca="false">IF($A7977="","",INDEX(CARTAO_COMPRAS!$I:$I,INT((ROW()-2)/20)+2))</f>
        <v/>
      </c>
      <c r="H7977" s="4" t="str">
        <f aca="false">IF($A7977="","",EDATE(INDEX(CARTAO_COMPRAS!$J:$J,INT((ROW()-2)/20)+2),MOD(ROW()-2,20)))</f>
        <v/>
      </c>
      <c r="I7977" s="4" t="str">
        <f aca="false">IF($H7977="","",$H7977-WEEKDAY($H7977,2)+1)</f>
        <v/>
      </c>
      <c r="J7977" s="4" t="str">
        <f aca="false">IF($I7977="","",$I7977+6)</f>
        <v/>
      </c>
      <c r="K7977" s="6" t="str">
        <f aca="false">IF($H7977="","",DATE(YEAR($H7977),MONTH($H7977),1))</f>
        <v/>
      </c>
      <c r="L7977" s="0" t="str">
        <f aca="false">IF($A7977="","",INDEX(CARTAO_COMPRAS!$K:$K,INT((ROW()-2)/20)+2))</f>
        <v/>
      </c>
      <c r="M7977" s="0" t="str">
        <f aca="false">IF($A7977="","","Compra no cartão")</f>
        <v/>
      </c>
    </row>
    <row r="7978" customFormat="false" ht="13.5" hidden="false" customHeight="false" outlineLevel="0" collapsed="false">
      <c r="A7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8" s="0" t="str">
        <f aca="false">IF($A7978="","",INDEX(CARTAO_COMPRAS!$C:$C,INT((ROW()-2)/20)+2))</f>
        <v/>
      </c>
      <c r="C7978" s="0" t="str">
        <f aca="false">IF($A7978="","",INDEX(CARTAO_COMPRAS!$D:$D,INT((ROW()-2)/20)+2))</f>
        <v/>
      </c>
      <c r="D7978" s="0" t="str">
        <f aca="false">IF($A7978="","",INDEX(CARTAO_COMPRAS!$E:$E,INT((ROW()-2)/20)+2))</f>
        <v/>
      </c>
      <c r="E7978" s="0" t="str">
        <f aca="false">IF($A7978="","",INDEX(CARTAO_COMPRAS!$H:$H,INT((ROW()-2)/20)+2)+MOD(ROW()-2,20))</f>
        <v/>
      </c>
      <c r="F7978" s="0" t="str">
        <f aca="false">IF($A7978="","",INDEX(CARTAO_COMPRAS!$G:$G,INT((ROW()-2)/20)+2))</f>
        <v/>
      </c>
      <c r="G7978" s="5" t="str">
        <f aca="false">IF($A7978="","",INDEX(CARTAO_COMPRAS!$I:$I,INT((ROW()-2)/20)+2))</f>
        <v/>
      </c>
      <c r="H7978" s="4" t="str">
        <f aca="false">IF($A7978="","",EDATE(INDEX(CARTAO_COMPRAS!$J:$J,INT((ROW()-2)/20)+2),MOD(ROW()-2,20)))</f>
        <v/>
      </c>
      <c r="I7978" s="4" t="str">
        <f aca="false">IF($H7978="","",$H7978-WEEKDAY($H7978,2)+1)</f>
        <v/>
      </c>
      <c r="J7978" s="4" t="str">
        <f aca="false">IF($I7978="","",$I7978+6)</f>
        <v/>
      </c>
      <c r="K7978" s="6" t="str">
        <f aca="false">IF($H7978="","",DATE(YEAR($H7978),MONTH($H7978),1))</f>
        <v/>
      </c>
      <c r="L7978" s="0" t="str">
        <f aca="false">IF($A7978="","",INDEX(CARTAO_COMPRAS!$K:$K,INT((ROW()-2)/20)+2))</f>
        <v/>
      </c>
      <c r="M7978" s="0" t="str">
        <f aca="false">IF($A7978="","","Compra no cartão")</f>
        <v/>
      </c>
    </row>
    <row r="7979" customFormat="false" ht="13.5" hidden="false" customHeight="false" outlineLevel="0" collapsed="false">
      <c r="A7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79" s="0" t="str">
        <f aca="false">IF($A7979="","",INDEX(CARTAO_COMPRAS!$C:$C,INT((ROW()-2)/20)+2))</f>
        <v/>
      </c>
      <c r="C7979" s="0" t="str">
        <f aca="false">IF($A7979="","",INDEX(CARTAO_COMPRAS!$D:$D,INT((ROW()-2)/20)+2))</f>
        <v/>
      </c>
      <c r="D7979" s="0" t="str">
        <f aca="false">IF($A7979="","",INDEX(CARTAO_COMPRAS!$E:$E,INT((ROW()-2)/20)+2))</f>
        <v/>
      </c>
      <c r="E7979" s="0" t="str">
        <f aca="false">IF($A7979="","",INDEX(CARTAO_COMPRAS!$H:$H,INT((ROW()-2)/20)+2)+MOD(ROW()-2,20))</f>
        <v/>
      </c>
      <c r="F7979" s="0" t="str">
        <f aca="false">IF($A7979="","",INDEX(CARTAO_COMPRAS!$G:$G,INT((ROW()-2)/20)+2))</f>
        <v/>
      </c>
      <c r="G7979" s="5" t="str">
        <f aca="false">IF($A7979="","",INDEX(CARTAO_COMPRAS!$I:$I,INT((ROW()-2)/20)+2))</f>
        <v/>
      </c>
      <c r="H7979" s="4" t="str">
        <f aca="false">IF($A7979="","",EDATE(INDEX(CARTAO_COMPRAS!$J:$J,INT((ROW()-2)/20)+2),MOD(ROW()-2,20)))</f>
        <v/>
      </c>
      <c r="I7979" s="4" t="str">
        <f aca="false">IF($H7979="","",$H7979-WEEKDAY($H7979,2)+1)</f>
        <v/>
      </c>
      <c r="J7979" s="4" t="str">
        <f aca="false">IF($I7979="","",$I7979+6)</f>
        <v/>
      </c>
      <c r="K7979" s="6" t="str">
        <f aca="false">IF($H7979="","",DATE(YEAR($H7979),MONTH($H7979),1))</f>
        <v/>
      </c>
      <c r="L7979" s="0" t="str">
        <f aca="false">IF($A7979="","",INDEX(CARTAO_COMPRAS!$K:$K,INT((ROW()-2)/20)+2))</f>
        <v/>
      </c>
      <c r="M7979" s="0" t="str">
        <f aca="false">IF($A7979="","","Compra no cartão")</f>
        <v/>
      </c>
    </row>
    <row r="7980" customFormat="false" ht="13.5" hidden="false" customHeight="false" outlineLevel="0" collapsed="false">
      <c r="A7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0" s="0" t="str">
        <f aca="false">IF($A7980="","",INDEX(CARTAO_COMPRAS!$C:$C,INT((ROW()-2)/20)+2))</f>
        <v/>
      </c>
      <c r="C7980" s="0" t="str">
        <f aca="false">IF($A7980="","",INDEX(CARTAO_COMPRAS!$D:$D,INT((ROW()-2)/20)+2))</f>
        <v/>
      </c>
      <c r="D7980" s="0" t="str">
        <f aca="false">IF($A7980="","",INDEX(CARTAO_COMPRAS!$E:$E,INT((ROW()-2)/20)+2))</f>
        <v/>
      </c>
      <c r="E7980" s="0" t="str">
        <f aca="false">IF($A7980="","",INDEX(CARTAO_COMPRAS!$H:$H,INT((ROW()-2)/20)+2)+MOD(ROW()-2,20))</f>
        <v/>
      </c>
      <c r="F7980" s="0" t="str">
        <f aca="false">IF($A7980="","",INDEX(CARTAO_COMPRAS!$G:$G,INT((ROW()-2)/20)+2))</f>
        <v/>
      </c>
      <c r="G7980" s="5" t="str">
        <f aca="false">IF($A7980="","",INDEX(CARTAO_COMPRAS!$I:$I,INT((ROW()-2)/20)+2))</f>
        <v/>
      </c>
      <c r="H7980" s="4" t="str">
        <f aca="false">IF($A7980="","",EDATE(INDEX(CARTAO_COMPRAS!$J:$J,INT((ROW()-2)/20)+2),MOD(ROW()-2,20)))</f>
        <v/>
      </c>
      <c r="I7980" s="4" t="str">
        <f aca="false">IF($H7980="","",$H7980-WEEKDAY($H7980,2)+1)</f>
        <v/>
      </c>
      <c r="J7980" s="4" t="str">
        <f aca="false">IF($I7980="","",$I7980+6)</f>
        <v/>
      </c>
      <c r="K7980" s="6" t="str">
        <f aca="false">IF($H7980="","",DATE(YEAR($H7980),MONTH($H7980),1))</f>
        <v/>
      </c>
      <c r="L7980" s="0" t="str">
        <f aca="false">IF($A7980="","",INDEX(CARTAO_COMPRAS!$K:$K,INT((ROW()-2)/20)+2))</f>
        <v/>
      </c>
      <c r="M7980" s="0" t="str">
        <f aca="false">IF($A7980="","","Compra no cartão")</f>
        <v/>
      </c>
    </row>
    <row r="7981" customFormat="false" ht="13.5" hidden="false" customHeight="false" outlineLevel="0" collapsed="false">
      <c r="A7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1" s="0" t="str">
        <f aca="false">IF($A7981="","",INDEX(CARTAO_COMPRAS!$C:$C,INT((ROW()-2)/20)+2))</f>
        <v/>
      </c>
      <c r="C7981" s="0" t="str">
        <f aca="false">IF($A7981="","",INDEX(CARTAO_COMPRAS!$D:$D,INT((ROW()-2)/20)+2))</f>
        <v/>
      </c>
      <c r="D7981" s="0" t="str">
        <f aca="false">IF($A7981="","",INDEX(CARTAO_COMPRAS!$E:$E,INT((ROW()-2)/20)+2))</f>
        <v/>
      </c>
      <c r="E7981" s="0" t="str">
        <f aca="false">IF($A7981="","",INDEX(CARTAO_COMPRAS!$H:$H,INT((ROW()-2)/20)+2)+MOD(ROW()-2,20))</f>
        <v/>
      </c>
      <c r="F7981" s="0" t="str">
        <f aca="false">IF($A7981="","",INDEX(CARTAO_COMPRAS!$G:$G,INT((ROW()-2)/20)+2))</f>
        <v/>
      </c>
      <c r="G7981" s="5" t="str">
        <f aca="false">IF($A7981="","",INDEX(CARTAO_COMPRAS!$I:$I,INT((ROW()-2)/20)+2))</f>
        <v/>
      </c>
      <c r="H7981" s="4" t="str">
        <f aca="false">IF($A7981="","",EDATE(INDEX(CARTAO_COMPRAS!$J:$J,INT((ROW()-2)/20)+2),MOD(ROW()-2,20)))</f>
        <v/>
      </c>
      <c r="I7981" s="4" t="str">
        <f aca="false">IF($H7981="","",$H7981-WEEKDAY($H7981,2)+1)</f>
        <v/>
      </c>
      <c r="J7981" s="4" t="str">
        <f aca="false">IF($I7981="","",$I7981+6)</f>
        <v/>
      </c>
      <c r="K7981" s="6" t="str">
        <f aca="false">IF($H7981="","",DATE(YEAR($H7981),MONTH($H7981),1))</f>
        <v/>
      </c>
      <c r="L7981" s="0" t="str">
        <f aca="false">IF($A7981="","",INDEX(CARTAO_COMPRAS!$K:$K,INT((ROW()-2)/20)+2))</f>
        <v/>
      </c>
      <c r="M7981" s="0" t="str">
        <f aca="false">IF($A7981="","","Compra no cartão")</f>
        <v/>
      </c>
    </row>
    <row r="7982" customFormat="false" ht="13.5" hidden="false" customHeight="false" outlineLevel="0" collapsed="false">
      <c r="A79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400</v>
      </c>
      <c r="B7982" s="0" t="str">
        <f aca="false">IF($A7982="","",INDEX(CARTAO_COMPRAS!$C:$C,INT((ROW()-2)/20)+2))</f>
        <v>Nubank</v>
      </c>
      <c r="C7982" s="0" t="str">
        <f aca="false">IF($A7982="","",INDEX(CARTAO_COMPRAS!$D:$D,INT((ROW()-2)/20)+2))</f>
        <v>Mercado Limão</v>
      </c>
      <c r="D7982" s="0" t="str">
        <f aca="false">IF($A7982="","",INDEX(CARTAO_COMPRAS!$E:$E,INT((ROW()-2)/20)+2))</f>
        <v>Alimentação / Insumos</v>
      </c>
      <c r="E7982" s="0" t="n">
        <f aca="false">IF($A7982="","",INDEX(CARTAO_COMPRAS!$H:$H,INT((ROW()-2)/20)+2)+MOD(ROW()-2,20))</f>
        <v>1</v>
      </c>
      <c r="F7982" s="0" t="n">
        <f aca="false">IF($A7982="","",INDEX(CARTAO_COMPRAS!$G:$G,INT((ROW()-2)/20)+2))</f>
        <v>1</v>
      </c>
      <c r="G7982" s="5" t="n">
        <f aca="false">IF($A7982="","",INDEX(CARTAO_COMPRAS!$I:$I,INT((ROW()-2)/20)+2))</f>
        <v>44.99</v>
      </c>
      <c r="H7982" s="4" t="n">
        <f aca="false">IF($A7982="","",EDATE(INDEX(CARTAO_COMPRAS!$J:$J,INT((ROW()-2)/20)+2),MOD(ROW()-2,20)))</f>
        <v>46170</v>
      </c>
      <c r="I7982" s="4" t="n">
        <f aca="false">IF($H7982="","",$H7982-WEEKDAY($H7982,2)+1)</f>
        <v>46167</v>
      </c>
      <c r="J7982" s="4" t="n">
        <f aca="false">IF($I7982="","",$I7982+6)</f>
        <v>46173</v>
      </c>
      <c r="K7982" s="6" t="n">
        <f aca="false">IF($H7982="","",DATE(YEAR($H7982),MONTH($H7982),1))</f>
        <v>46143</v>
      </c>
      <c r="L7982" s="0" t="str">
        <f aca="false">IF($A7982="","",INDEX(CARTAO_COMPRAS!$K:$K,INT((ROW()-2)/20)+2))</f>
        <v>Pago</v>
      </c>
      <c r="M7982" s="0" t="str">
        <f aca="false">IF($A7982="","","Compra no cartão")</f>
        <v>Compra no cartão</v>
      </c>
    </row>
    <row r="7983" customFormat="false" ht="13.5" hidden="false" customHeight="false" outlineLevel="0" collapsed="false">
      <c r="A7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3" s="0" t="str">
        <f aca="false">IF($A7983="","",INDEX(CARTAO_COMPRAS!$C:$C,INT((ROW()-2)/20)+2))</f>
        <v/>
      </c>
      <c r="C7983" s="0" t="str">
        <f aca="false">IF($A7983="","",INDEX(CARTAO_COMPRAS!$D:$D,INT((ROW()-2)/20)+2))</f>
        <v/>
      </c>
      <c r="D7983" s="0" t="str">
        <f aca="false">IF($A7983="","",INDEX(CARTAO_COMPRAS!$E:$E,INT((ROW()-2)/20)+2))</f>
        <v/>
      </c>
      <c r="E7983" s="0" t="str">
        <f aca="false">IF($A7983="","",INDEX(CARTAO_COMPRAS!$H:$H,INT((ROW()-2)/20)+2)+MOD(ROW()-2,20))</f>
        <v/>
      </c>
      <c r="F7983" s="0" t="str">
        <f aca="false">IF($A7983="","",INDEX(CARTAO_COMPRAS!$G:$G,INT((ROW()-2)/20)+2))</f>
        <v/>
      </c>
      <c r="G7983" s="5" t="str">
        <f aca="false">IF($A7983="","",INDEX(CARTAO_COMPRAS!$I:$I,INT((ROW()-2)/20)+2))</f>
        <v/>
      </c>
      <c r="H7983" s="4" t="str">
        <f aca="false">IF($A7983="","",EDATE(INDEX(CARTAO_COMPRAS!$J:$J,INT((ROW()-2)/20)+2),MOD(ROW()-2,20)))</f>
        <v/>
      </c>
      <c r="I7983" s="4" t="str">
        <f aca="false">IF($H7983="","",$H7983-WEEKDAY($H7983,2)+1)</f>
        <v/>
      </c>
      <c r="J7983" s="4" t="str">
        <f aca="false">IF($I7983="","",$I7983+6)</f>
        <v/>
      </c>
      <c r="K7983" s="6" t="str">
        <f aca="false">IF($H7983="","",DATE(YEAR($H7983),MONTH($H7983),1))</f>
        <v/>
      </c>
      <c r="L7983" s="0" t="str">
        <f aca="false">IF($A7983="","",INDEX(CARTAO_COMPRAS!$K:$K,INT((ROW()-2)/20)+2))</f>
        <v/>
      </c>
      <c r="M7983" s="0" t="str">
        <f aca="false">IF($A7983="","","Compra no cartão")</f>
        <v/>
      </c>
    </row>
    <row r="7984" customFormat="false" ht="13.5" hidden="false" customHeight="false" outlineLevel="0" collapsed="false">
      <c r="A7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4" s="0" t="str">
        <f aca="false">IF($A7984="","",INDEX(CARTAO_COMPRAS!$C:$C,INT((ROW()-2)/20)+2))</f>
        <v/>
      </c>
      <c r="C7984" s="0" t="str">
        <f aca="false">IF($A7984="","",INDEX(CARTAO_COMPRAS!$D:$D,INT((ROW()-2)/20)+2))</f>
        <v/>
      </c>
      <c r="D7984" s="0" t="str">
        <f aca="false">IF($A7984="","",INDEX(CARTAO_COMPRAS!$E:$E,INT((ROW()-2)/20)+2))</f>
        <v/>
      </c>
      <c r="E7984" s="0" t="str">
        <f aca="false">IF($A7984="","",INDEX(CARTAO_COMPRAS!$H:$H,INT((ROW()-2)/20)+2)+MOD(ROW()-2,20))</f>
        <v/>
      </c>
      <c r="F7984" s="0" t="str">
        <f aca="false">IF($A7984="","",INDEX(CARTAO_COMPRAS!$G:$G,INT((ROW()-2)/20)+2))</f>
        <v/>
      </c>
      <c r="G7984" s="5" t="str">
        <f aca="false">IF($A7984="","",INDEX(CARTAO_COMPRAS!$I:$I,INT((ROW()-2)/20)+2))</f>
        <v/>
      </c>
      <c r="H7984" s="4" t="str">
        <f aca="false">IF($A7984="","",EDATE(INDEX(CARTAO_COMPRAS!$J:$J,INT((ROW()-2)/20)+2),MOD(ROW()-2,20)))</f>
        <v/>
      </c>
      <c r="I7984" s="4" t="str">
        <f aca="false">IF($H7984="","",$H7984-WEEKDAY($H7984,2)+1)</f>
        <v/>
      </c>
      <c r="J7984" s="4" t="str">
        <f aca="false">IF($I7984="","",$I7984+6)</f>
        <v/>
      </c>
      <c r="K7984" s="6" t="str">
        <f aca="false">IF($H7984="","",DATE(YEAR($H7984),MONTH($H7984),1))</f>
        <v/>
      </c>
      <c r="L7984" s="0" t="str">
        <f aca="false">IF($A7984="","",INDEX(CARTAO_COMPRAS!$K:$K,INT((ROW()-2)/20)+2))</f>
        <v/>
      </c>
      <c r="M7984" s="0" t="str">
        <f aca="false">IF($A7984="","","Compra no cartão")</f>
        <v/>
      </c>
    </row>
    <row r="7985" customFormat="false" ht="13.5" hidden="false" customHeight="false" outlineLevel="0" collapsed="false">
      <c r="A7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5" s="0" t="str">
        <f aca="false">IF($A7985="","",INDEX(CARTAO_COMPRAS!$C:$C,INT((ROW()-2)/20)+2))</f>
        <v/>
      </c>
      <c r="C7985" s="0" t="str">
        <f aca="false">IF($A7985="","",INDEX(CARTAO_COMPRAS!$D:$D,INT((ROW()-2)/20)+2))</f>
        <v/>
      </c>
      <c r="D7985" s="0" t="str">
        <f aca="false">IF($A7985="","",INDEX(CARTAO_COMPRAS!$E:$E,INT((ROW()-2)/20)+2))</f>
        <v/>
      </c>
      <c r="E7985" s="0" t="str">
        <f aca="false">IF($A7985="","",INDEX(CARTAO_COMPRAS!$H:$H,INT((ROW()-2)/20)+2)+MOD(ROW()-2,20))</f>
        <v/>
      </c>
      <c r="F7985" s="0" t="str">
        <f aca="false">IF($A7985="","",INDEX(CARTAO_COMPRAS!$G:$G,INT((ROW()-2)/20)+2))</f>
        <v/>
      </c>
      <c r="G7985" s="5" t="str">
        <f aca="false">IF($A7985="","",INDEX(CARTAO_COMPRAS!$I:$I,INT((ROW()-2)/20)+2))</f>
        <v/>
      </c>
      <c r="H7985" s="4" t="str">
        <f aca="false">IF($A7985="","",EDATE(INDEX(CARTAO_COMPRAS!$J:$J,INT((ROW()-2)/20)+2),MOD(ROW()-2,20)))</f>
        <v/>
      </c>
      <c r="I7985" s="4" t="str">
        <f aca="false">IF($H7985="","",$H7985-WEEKDAY($H7985,2)+1)</f>
        <v/>
      </c>
      <c r="J7985" s="4" t="str">
        <f aca="false">IF($I7985="","",$I7985+6)</f>
        <v/>
      </c>
      <c r="K7985" s="6" t="str">
        <f aca="false">IF($H7985="","",DATE(YEAR($H7985),MONTH($H7985),1))</f>
        <v/>
      </c>
      <c r="L7985" s="0" t="str">
        <f aca="false">IF($A7985="","",INDEX(CARTAO_COMPRAS!$K:$K,INT((ROW()-2)/20)+2))</f>
        <v/>
      </c>
      <c r="M7985" s="0" t="str">
        <f aca="false">IF($A7985="","","Compra no cartão")</f>
        <v/>
      </c>
    </row>
    <row r="7986" customFormat="false" ht="13.5" hidden="false" customHeight="false" outlineLevel="0" collapsed="false">
      <c r="A7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6" s="0" t="str">
        <f aca="false">IF($A7986="","",INDEX(CARTAO_COMPRAS!$C:$C,INT((ROW()-2)/20)+2))</f>
        <v/>
      </c>
      <c r="C7986" s="0" t="str">
        <f aca="false">IF($A7986="","",INDEX(CARTAO_COMPRAS!$D:$D,INT((ROW()-2)/20)+2))</f>
        <v/>
      </c>
      <c r="D7986" s="0" t="str">
        <f aca="false">IF($A7986="","",INDEX(CARTAO_COMPRAS!$E:$E,INT((ROW()-2)/20)+2))</f>
        <v/>
      </c>
      <c r="E7986" s="0" t="str">
        <f aca="false">IF($A7986="","",INDEX(CARTAO_COMPRAS!$H:$H,INT((ROW()-2)/20)+2)+MOD(ROW()-2,20))</f>
        <v/>
      </c>
      <c r="F7986" s="0" t="str">
        <f aca="false">IF($A7986="","",INDEX(CARTAO_COMPRAS!$G:$G,INT((ROW()-2)/20)+2))</f>
        <v/>
      </c>
      <c r="G7986" s="5" t="str">
        <f aca="false">IF($A7986="","",INDEX(CARTAO_COMPRAS!$I:$I,INT((ROW()-2)/20)+2))</f>
        <v/>
      </c>
      <c r="H7986" s="4" t="str">
        <f aca="false">IF($A7986="","",EDATE(INDEX(CARTAO_COMPRAS!$J:$J,INT((ROW()-2)/20)+2),MOD(ROW()-2,20)))</f>
        <v/>
      </c>
      <c r="I7986" s="4" t="str">
        <f aca="false">IF($H7986="","",$H7986-WEEKDAY($H7986,2)+1)</f>
        <v/>
      </c>
      <c r="J7986" s="4" t="str">
        <f aca="false">IF($I7986="","",$I7986+6)</f>
        <v/>
      </c>
      <c r="K7986" s="6" t="str">
        <f aca="false">IF($H7986="","",DATE(YEAR($H7986),MONTH($H7986),1))</f>
        <v/>
      </c>
      <c r="L7986" s="0" t="str">
        <f aca="false">IF($A7986="","",INDEX(CARTAO_COMPRAS!$K:$K,INT((ROW()-2)/20)+2))</f>
        <v/>
      </c>
      <c r="M7986" s="0" t="str">
        <f aca="false">IF($A7986="","","Compra no cartão")</f>
        <v/>
      </c>
    </row>
    <row r="7987" customFormat="false" ht="13.5" hidden="false" customHeight="false" outlineLevel="0" collapsed="false">
      <c r="A7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7" s="0" t="str">
        <f aca="false">IF($A7987="","",INDEX(CARTAO_COMPRAS!$C:$C,INT((ROW()-2)/20)+2))</f>
        <v/>
      </c>
      <c r="C7987" s="0" t="str">
        <f aca="false">IF($A7987="","",INDEX(CARTAO_COMPRAS!$D:$D,INT((ROW()-2)/20)+2))</f>
        <v/>
      </c>
      <c r="D7987" s="0" t="str">
        <f aca="false">IF($A7987="","",INDEX(CARTAO_COMPRAS!$E:$E,INT((ROW()-2)/20)+2))</f>
        <v/>
      </c>
      <c r="E7987" s="0" t="str">
        <f aca="false">IF($A7987="","",INDEX(CARTAO_COMPRAS!$H:$H,INT((ROW()-2)/20)+2)+MOD(ROW()-2,20))</f>
        <v/>
      </c>
      <c r="F7987" s="0" t="str">
        <f aca="false">IF($A7987="","",INDEX(CARTAO_COMPRAS!$G:$G,INT((ROW()-2)/20)+2))</f>
        <v/>
      </c>
      <c r="G7987" s="5" t="str">
        <f aca="false">IF($A7987="","",INDEX(CARTAO_COMPRAS!$I:$I,INT((ROW()-2)/20)+2))</f>
        <v/>
      </c>
      <c r="H7987" s="4" t="str">
        <f aca="false">IF($A7987="","",EDATE(INDEX(CARTAO_COMPRAS!$J:$J,INT((ROW()-2)/20)+2),MOD(ROW()-2,20)))</f>
        <v/>
      </c>
      <c r="I7987" s="4" t="str">
        <f aca="false">IF($H7987="","",$H7987-WEEKDAY($H7987,2)+1)</f>
        <v/>
      </c>
      <c r="J7987" s="4" t="str">
        <f aca="false">IF($I7987="","",$I7987+6)</f>
        <v/>
      </c>
      <c r="K7987" s="6" t="str">
        <f aca="false">IF($H7987="","",DATE(YEAR($H7987),MONTH($H7987),1))</f>
        <v/>
      </c>
      <c r="L7987" s="0" t="str">
        <f aca="false">IF($A7987="","",INDEX(CARTAO_COMPRAS!$K:$K,INT((ROW()-2)/20)+2))</f>
        <v/>
      </c>
      <c r="M7987" s="0" t="str">
        <f aca="false">IF($A7987="","","Compra no cartão")</f>
        <v/>
      </c>
    </row>
    <row r="7988" customFormat="false" ht="13.5" hidden="false" customHeight="false" outlineLevel="0" collapsed="false">
      <c r="A7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8" s="0" t="str">
        <f aca="false">IF($A7988="","",INDEX(CARTAO_COMPRAS!$C:$C,INT((ROW()-2)/20)+2))</f>
        <v/>
      </c>
      <c r="C7988" s="0" t="str">
        <f aca="false">IF($A7988="","",INDEX(CARTAO_COMPRAS!$D:$D,INT((ROW()-2)/20)+2))</f>
        <v/>
      </c>
      <c r="D7988" s="0" t="str">
        <f aca="false">IF($A7988="","",INDEX(CARTAO_COMPRAS!$E:$E,INT((ROW()-2)/20)+2))</f>
        <v/>
      </c>
      <c r="E7988" s="0" t="str">
        <f aca="false">IF($A7988="","",INDEX(CARTAO_COMPRAS!$H:$H,INT((ROW()-2)/20)+2)+MOD(ROW()-2,20))</f>
        <v/>
      </c>
      <c r="F7988" s="0" t="str">
        <f aca="false">IF($A7988="","",INDEX(CARTAO_COMPRAS!$G:$G,INT((ROW()-2)/20)+2))</f>
        <v/>
      </c>
      <c r="G7988" s="5" t="str">
        <f aca="false">IF($A7988="","",INDEX(CARTAO_COMPRAS!$I:$I,INT((ROW()-2)/20)+2))</f>
        <v/>
      </c>
      <c r="H7988" s="4" t="str">
        <f aca="false">IF($A7988="","",EDATE(INDEX(CARTAO_COMPRAS!$J:$J,INT((ROW()-2)/20)+2),MOD(ROW()-2,20)))</f>
        <v/>
      </c>
      <c r="I7988" s="4" t="str">
        <f aca="false">IF($H7988="","",$H7988-WEEKDAY($H7988,2)+1)</f>
        <v/>
      </c>
      <c r="J7988" s="4" t="str">
        <f aca="false">IF($I7988="","",$I7988+6)</f>
        <v/>
      </c>
      <c r="K7988" s="6" t="str">
        <f aca="false">IF($H7988="","",DATE(YEAR($H7988),MONTH($H7988),1))</f>
        <v/>
      </c>
      <c r="L7988" s="0" t="str">
        <f aca="false">IF($A7988="","",INDEX(CARTAO_COMPRAS!$K:$K,INT((ROW()-2)/20)+2))</f>
        <v/>
      </c>
      <c r="M7988" s="0" t="str">
        <f aca="false">IF($A7988="","","Compra no cartão")</f>
        <v/>
      </c>
    </row>
    <row r="7989" customFormat="false" ht="13.5" hidden="false" customHeight="false" outlineLevel="0" collapsed="false">
      <c r="A7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89" s="0" t="str">
        <f aca="false">IF($A7989="","",INDEX(CARTAO_COMPRAS!$C:$C,INT((ROW()-2)/20)+2))</f>
        <v/>
      </c>
      <c r="C7989" s="0" t="str">
        <f aca="false">IF($A7989="","",INDEX(CARTAO_COMPRAS!$D:$D,INT((ROW()-2)/20)+2))</f>
        <v/>
      </c>
      <c r="D7989" s="0" t="str">
        <f aca="false">IF($A7989="","",INDEX(CARTAO_COMPRAS!$E:$E,INT((ROW()-2)/20)+2))</f>
        <v/>
      </c>
      <c r="E7989" s="0" t="str">
        <f aca="false">IF($A7989="","",INDEX(CARTAO_COMPRAS!$H:$H,INT((ROW()-2)/20)+2)+MOD(ROW()-2,20))</f>
        <v/>
      </c>
      <c r="F7989" s="0" t="str">
        <f aca="false">IF($A7989="","",INDEX(CARTAO_COMPRAS!$G:$G,INT((ROW()-2)/20)+2))</f>
        <v/>
      </c>
      <c r="G7989" s="5" t="str">
        <f aca="false">IF($A7989="","",INDEX(CARTAO_COMPRAS!$I:$I,INT((ROW()-2)/20)+2))</f>
        <v/>
      </c>
      <c r="H7989" s="4" t="str">
        <f aca="false">IF($A7989="","",EDATE(INDEX(CARTAO_COMPRAS!$J:$J,INT((ROW()-2)/20)+2),MOD(ROW()-2,20)))</f>
        <v/>
      </c>
      <c r="I7989" s="4" t="str">
        <f aca="false">IF($H7989="","",$H7989-WEEKDAY($H7989,2)+1)</f>
        <v/>
      </c>
      <c r="J7989" s="4" t="str">
        <f aca="false">IF($I7989="","",$I7989+6)</f>
        <v/>
      </c>
      <c r="K7989" s="6" t="str">
        <f aca="false">IF($H7989="","",DATE(YEAR($H7989),MONTH($H7989),1))</f>
        <v/>
      </c>
      <c r="L7989" s="0" t="str">
        <f aca="false">IF($A7989="","",INDEX(CARTAO_COMPRAS!$K:$K,INT((ROW()-2)/20)+2))</f>
        <v/>
      </c>
      <c r="M7989" s="0" t="str">
        <f aca="false">IF($A7989="","","Compra no cartão")</f>
        <v/>
      </c>
    </row>
    <row r="7990" customFormat="false" ht="13.5" hidden="false" customHeight="false" outlineLevel="0" collapsed="false">
      <c r="A7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0" s="0" t="str">
        <f aca="false">IF($A7990="","",INDEX(CARTAO_COMPRAS!$C:$C,INT((ROW()-2)/20)+2))</f>
        <v/>
      </c>
      <c r="C7990" s="0" t="str">
        <f aca="false">IF($A7990="","",INDEX(CARTAO_COMPRAS!$D:$D,INT((ROW()-2)/20)+2))</f>
        <v/>
      </c>
      <c r="D7990" s="0" t="str">
        <f aca="false">IF($A7990="","",INDEX(CARTAO_COMPRAS!$E:$E,INT((ROW()-2)/20)+2))</f>
        <v/>
      </c>
      <c r="E7990" s="0" t="str">
        <f aca="false">IF($A7990="","",INDEX(CARTAO_COMPRAS!$H:$H,INT((ROW()-2)/20)+2)+MOD(ROW()-2,20))</f>
        <v/>
      </c>
      <c r="F7990" s="0" t="str">
        <f aca="false">IF($A7990="","",INDEX(CARTAO_COMPRAS!$G:$G,INT((ROW()-2)/20)+2))</f>
        <v/>
      </c>
      <c r="G7990" s="5" t="str">
        <f aca="false">IF($A7990="","",INDEX(CARTAO_COMPRAS!$I:$I,INT((ROW()-2)/20)+2))</f>
        <v/>
      </c>
      <c r="H7990" s="4" t="str">
        <f aca="false">IF($A7990="","",EDATE(INDEX(CARTAO_COMPRAS!$J:$J,INT((ROW()-2)/20)+2),MOD(ROW()-2,20)))</f>
        <v/>
      </c>
      <c r="I7990" s="4" t="str">
        <f aca="false">IF($H7990="","",$H7990-WEEKDAY($H7990,2)+1)</f>
        <v/>
      </c>
      <c r="J7990" s="4" t="str">
        <f aca="false">IF($I7990="","",$I7990+6)</f>
        <v/>
      </c>
      <c r="K7990" s="6" t="str">
        <f aca="false">IF($H7990="","",DATE(YEAR($H7990),MONTH($H7990),1))</f>
        <v/>
      </c>
      <c r="L7990" s="0" t="str">
        <f aca="false">IF($A7990="","",INDEX(CARTAO_COMPRAS!$K:$K,INT((ROW()-2)/20)+2))</f>
        <v/>
      </c>
      <c r="M7990" s="0" t="str">
        <f aca="false">IF($A7990="","","Compra no cartão")</f>
        <v/>
      </c>
    </row>
    <row r="7991" customFormat="false" ht="13.5" hidden="false" customHeight="false" outlineLevel="0" collapsed="false">
      <c r="A7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1" s="0" t="str">
        <f aca="false">IF($A7991="","",INDEX(CARTAO_COMPRAS!$C:$C,INT((ROW()-2)/20)+2))</f>
        <v/>
      </c>
      <c r="C7991" s="0" t="str">
        <f aca="false">IF($A7991="","",INDEX(CARTAO_COMPRAS!$D:$D,INT((ROW()-2)/20)+2))</f>
        <v/>
      </c>
      <c r="D7991" s="0" t="str">
        <f aca="false">IF($A7991="","",INDEX(CARTAO_COMPRAS!$E:$E,INT((ROW()-2)/20)+2))</f>
        <v/>
      </c>
      <c r="E7991" s="0" t="str">
        <f aca="false">IF($A7991="","",INDEX(CARTAO_COMPRAS!$H:$H,INT((ROW()-2)/20)+2)+MOD(ROW()-2,20))</f>
        <v/>
      </c>
      <c r="F7991" s="0" t="str">
        <f aca="false">IF($A7991="","",INDEX(CARTAO_COMPRAS!$G:$G,INT((ROW()-2)/20)+2))</f>
        <v/>
      </c>
      <c r="G7991" s="5" t="str">
        <f aca="false">IF($A7991="","",INDEX(CARTAO_COMPRAS!$I:$I,INT((ROW()-2)/20)+2))</f>
        <v/>
      </c>
      <c r="H7991" s="4" t="str">
        <f aca="false">IF($A7991="","",EDATE(INDEX(CARTAO_COMPRAS!$J:$J,INT((ROW()-2)/20)+2),MOD(ROW()-2,20)))</f>
        <v/>
      </c>
      <c r="I7991" s="4" t="str">
        <f aca="false">IF($H7991="","",$H7991-WEEKDAY($H7991,2)+1)</f>
        <v/>
      </c>
      <c r="J7991" s="4" t="str">
        <f aca="false">IF($I7991="","",$I7991+6)</f>
        <v/>
      </c>
      <c r="K7991" s="6" t="str">
        <f aca="false">IF($H7991="","",DATE(YEAR($H7991),MONTH($H7991),1))</f>
        <v/>
      </c>
      <c r="L7991" s="0" t="str">
        <f aca="false">IF($A7991="","",INDEX(CARTAO_COMPRAS!$K:$K,INT((ROW()-2)/20)+2))</f>
        <v/>
      </c>
      <c r="M7991" s="0" t="str">
        <f aca="false">IF($A7991="","","Compra no cartão")</f>
        <v/>
      </c>
    </row>
    <row r="7992" customFormat="false" ht="13.5" hidden="false" customHeight="false" outlineLevel="0" collapsed="false">
      <c r="A7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2" s="0" t="str">
        <f aca="false">IF($A7992="","",INDEX(CARTAO_COMPRAS!$C:$C,INT((ROW()-2)/20)+2))</f>
        <v/>
      </c>
      <c r="C7992" s="0" t="str">
        <f aca="false">IF($A7992="","",INDEX(CARTAO_COMPRAS!$D:$D,INT((ROW()-2)/20)+2))</f>
        <v/>
      </c>
      <c r="D7992" s="0" t="str">
        <f aca="false">IF($A7992="","",INDEX(CARTAO_COMPRAS!$E:$E,INT((ROW()-2)/20)+2))</f>
        <v/>
      </c>
      <c r="E7992" s="0" t="str">
        <f aca="false">IF($A7992="","",INDEX(CARTAO_COMPRAS!$H:$H,INT((ROW()-2)/20)+2)+MOD(ROW()-2,20))</f>
        <v/>
      </c>
      <c r="F7992" s="0" t="str">
        <f aca="false">IF($A7992="","",INDEX(CARTAO_COMPRAS!$G:$G,INT((ROW()-2)/20)+2))</f>
        <v/>
      </c>
      <c r="G7992" s="5" t="str">
        <f aca="false">IF($A7992="","",INDEX(CARTAO_COMPRAS!$I:$I,INT((ROW()-2)/20)+2))</f>
        <v/>
      </c>
      <c r="H7992" s="4" t="str">
        <f aca="false">IF($A7992="","",EDATE(INDEX(CARTAO_COMPRAS!$J:$J,INT((ROW()-2)/20)+2),MOD(ROW()-2,20)))</f>
        <v/>
      </c>
      <c r="I7992" s="4" t="str">
        <f aca="false">IF($H7992="","",$H7992-WEEKDAY($H7992,2)+1)</f>
        <v/>
      </c>
      <c r="J7992" s="4" t="str">
        <f aca="false">IF($I7992="","",$I7992+6)</f>
        <v/>
      </c>
      <c r="K7992" s="6" t="str">
        <f aca="false">IF($H7992="","",DATE(YEAR($H7992),MONTH($H7992),1))</f>
        <v/>
      </c>
      <c r="L7992" s="0" t="str">
        <f aca="false">IF($A7992="","",INDEX(CARTAO_COMPRAS!$K:$K,INT((ROW()-2)/20)+2))</f>
        <v/>
      </c>
      <c r="M7992" s="0" t="str">
        <f aca="false">IF($A7992="","","Compra no cartão")</f>
        <v/>
      </c>
    </row>
    <row r="7993" customFormat="false" ht="13.5" hidden="false" customHeight="false" outlineLevel="0" collapsed="false">
      <c r="A7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3" s="0" t="str">
        <f aca="false">IF($A7993="","",INDEX(CARTAO_COMPRAS!$C:$C,INT((ROW()-2)/20)+2))</f>
        <v/>
      </c>
      <c r="C7993" s="0" t="str">
        <f aca="false">IF($A7993="","",INDEX(CARTAO_COMPRAS!$D:$D,INT((ROW()-2)/20)+2))</f>
        <v/>
      </c>
      <c r="D7993" s="0" t="str">
        <f aca="false">IF($A7993="","",INDEX(CARTAO_COMPRAS!$E:$E,INT((ROW()-2)/20)+2))</f>
        <v/>
      </c>
      <c r="E7993" s="0" t="str">
        <f aca="false">IF($A7993="","",INDEX(CARTAO_COMPRAS!$H:$H,INT((ROW()-2)/20)+2)+MOD(ROW()-2,20))</f>
        <v/>
      </c>
      <c r="F7993" s="0" t="str">
        <f aca="false">IF($A7993="","",INDEX(CARTAO_COMPRAS!$G:$G,INT((ROW()-2)/20)+2))</f>
        <v/>
      </c>
      <c r="G7993" s="5" t="str">
        <f aca="false">IF($A7993="","",INDEX(CARTAO_COMPRAS!$I:$I,INT((ROW()-2)/20)+2))</f>
        <v/>
      </c>
      <c r="H7993" s="4" t="str">
        <f aca="false">IF($A7993="","",EDATE(INDEX(CARTAO_COMPRAS!$J:$J,INT((ROW()-2)/20)+2),MOD(ROW()-2,20)))</f>
        <v/>
      </c>
      <c r="I7993" s="4" t="str">
        <f aca="false">IF($H7993="","",$H7993-WEEKDAY($H7993,2)+1)</f>
        <v/>
      </c>
      <c r="J7993" s="4" t="str">
        <f aca="false">IF($I7993="","",$I7993+6)</f>
        <v/>
      </c>
      <c r="K7993" s="6" t="str">
        <f aca="false">IF($H7993="","",DATE(YEAR($H7993),MONTH($H7993),1))</f>
        <v/>
      </c>
      <c r="L7993" s="0" t="str">
        <f aca="false">IF($A7993="","",INDEX(CARTAO_COMPRAS!$K:$K,INT((ROW()-2)/20)+2))</f>
        <v/>
      </c>
      <c r="M7993" s="0" t="str">
        <f aca="false">IF($A7993="","","Compra no cartão")</f>
        <v/>
      </c>
    </row>
    <row r="7994" customFormat="false" ht="13.5" hidden="false" customHeight="false" outlineLevel="0" collapsed="false">
      <c r="A7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4" s="0" t="str">
        <f aca="false">IF($A7994="","",INDEX(CARTAO_COMPRAS!$C:$C,INT((ROW()-2)/20)+2))</f>
        <v/>
      </c>
      <c r="C7994" s="0" t="str">
        <f aca="false">IF($A7994="","",INDEX(CARTAO_COMPRAS!$D:$D,INT((ROW()-2)/20)+2))</f>
        <v/>
      </c>
      <c r="D7994" s="0" t="str">
        <f aca="false">IF($A7994="","",INDEX(CARTAO_COMPRAS!$E:$E,INT((ROW()-2)/20)+2))</f>
        <v/>
      </c>
      <c r="E7994" s="0" t="str">
        <f aca="false">IF($A7994="","",INDEX(CARTAO_COMPRAS!$H:$H,INT((ROW()-2)/20)+2)+MOD(ROW()-2,20))</f>
        <v/>
      </c>
      <c r="F7994" s="0" t="str">
        <f aca="false">IF($A7994="","",INDEX(CARTAO_COMPRAS!$G:$G,INT((ROW()-2)/20)+2))</f>
        <v/>
      </c>
      <c r="G7994" s="5" t="str">
        <f aca="false">IF($A7994="","",INDEX(CARTAO_COMPRAS!$I:$I,INT((ROW()-2)/20)+2))</f>
        <v/>
      </c>
      <c r="H7994" s="4" t="str">
        <f aca="false">IF($A7994="","",EDATE(INDEX(CARTAO_COMPRAS!$J:$J,INT((ROW()-2)/20)+2),MOD(ROW()-2,20)))</f>
        <v/>
      </c>
      <c r="I7994" s="4" t="str">
        <f aca="false">IF($H7994="","",$H7994-WEEKDAY($H7994,2)+1)</f>
        <v/>
      </c>
      <c r="J7994" s="4" t="str">
        <f aca="false">IF($I7994="","",$I7994+6)</f>
        <v/>
      </c>
      <c r="K7994" s="6" t="str">
        <f aca="false">IF($H7994="","",DATE(YEAR($H7994),MONTH($H7994),1))</f>
        <v/>
      </c>
      <c r="L7994" s="0" t="str">
        <f aca="false">IF($A7994="","",INDEX(CARTAO_COMPRAS!$K:$K,INT((ROW()-2)/20)+2))</f>
        <v/>
      </c>
      <c r="M7994" s="0" t="str">
        <f aca="false">IF($A7994="","","Compra no cartão")</f>
        <v/>
      </c>
    </row>
    <row r="7995" customFormat="false" ht="13.5" hidden="false" customHeight="false" outlineLevel="0" collapsed="false">
      <c r="A7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5" s="0" t="str">
        <f aca="false">IF($A7995="","",INDEX(CARTAO_COMPRAS!$C:$C,INT((ROW()-2)/20)+2))</f>
        <v/>
      </c>
      <c r="C7995" s="0" t="str">
        <f aca="false">IF($A7995="","",INDEX(CARTAO_COMPRAS!$D:$D,INT((ROW()-2)/20)+2))</f>
        <v/>
      </c>
      <c r="D7995" s="0" t="str">
        <f aca="false">IF($A7995="","",INDEX(CARTAO_COMPRAS!$E:$E,INT((ROW()-2)/20)+2))</f>
        <v/>
      </c>
      <c r="E7995" s="0" t="str">
        <f aca="false">IF($A7995="","",INDEX(CARTAO_COMPRAS!$H:$H,INT((ROW()-2)/20)+2)+MOD(ROW()-2,20))</f>
        <v/>
      </c>
      <c r="F7995" s="0" t="str">
        <f aca="false">IF($A7995="","",INDEX(CARTAO_COMPRAS!$G:$G,INT((ROW()-2)/20)+2))</f>
        <v/>
      </c>
      <c r="G7995" s="5" t="str">
        <f aca="false">IF($A7995="","",INDEX(CARTAO_COMPRAS!$I:$I,INT((ROW()-2)/20)+2))</f>
        <v/>
      </c>
      <c r="H7995" s="4" t="str">
        <f aca="false">IF($A7995="","",EDATE(INDEX(CARTAO_COMPRAS!$J:$J,INT((ROW()-2)/20)+2),MOD(ROW()-2,20)))</f>
        <v/>
      </c>
      <c r="I7995" s="4" t="str">
        <f aca="false">IF($H7995="","",$H7995-WEEKDAY($H7995,2)+1)</f>
        <v/>
      </c>
      <c r="J7995" s="4" t="str">
        <f aca="false">IF($I7995="","",$I7995+6)</f>
        <v/>
      </c>
      <c r="K7995" s="6" t="str">
        <f aca="false">IF($H7995="","",DATE(YEAR($H7995),MONTH($H7995),1))</f>
        <v/>
      </c>
      <c r="L7995" s="0" t="str">
        <f aca="false">IF($A7995="","",INDEX(CARTAO_COMPRAS!$K:$K,INT((ROW()-2)/20)+2))</f>
        <v/>
      </c>
      <c r="M7995" s="0" t="str">
        <f aca="false">IF($A7995="","","Compra no cartão")</f>
        <v/>
      </c>
    </row>
    <row r="7996" customFormat="false" ht="13.5" hidden="false" customHeight="false" outlineLevel="0" collapsed="false">
      <c r="A7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6" s="0" t="str">
        <f aca="false">IF($A7996="","",INDEX(CARTAO_COMPRAS!$C:$C,INT((ROW()-2)/20)+2))</f>
        <v/>
      </c>
      <c r="C7996" s="0" t="str">
        <f aca="false">IF($A7996="","",INDEX(CARTAO_COMPRAS!$D:$D,INT((ROW()-2)/20)+2))</f>
        <v/>
      </c>
      <c r="D7996" s="0" t="str">
        <f aca="false">IF($A7996="","",INDEX(CARTAO_COMPRAS!$E:$E,INT((ROW()-2)/20)+2))</f>
        <v/>
      </c>
      <c r="E7996" s="0" t="str">
        <f aca="false">IF($A7996="","",INDEX(CARTAO_COMPRAS!$H:$H,INT((ROW()-2)/20)+2)+MOD(ROW()-2,20))</f>
        <v/>
      </c>
      <c r="F7996" s="0" t="str">
        <f aca="false">IF($A7996="","",INDEX(CARTAO_COMPRAS!$G:$G,INT((ROW()-2)/20)+2))</f>
        <v/>
      </c>
      <c r="G7996" s="5" t="str">
        <f aca="false">IF($A7996="","",INDEX(CARTAO_COMPRAS!$I:$I,INT((ROW()-2)/20)+2))</f>
        <v/>
      </c>
      <c r="H7996" s="4" t="str">
        <f aca="false">IF($A7996="","",EDATE(INDEX(CARTAO_COMPRAS!$J:$J,INT((ROW()-2)/20)+2),MOD(ROW()-2,20)))</f>
        <v/>
      </c>
      <c r="I7996" s="4" t="str">
        <f aca="false">IF($H7996="","",$H7996-WEEKDAY($H7996,2)+1)</f>
        <v/>
      </c>
      <c r="J7996" s="4" t="str">
        <f aca="false">IF($I7996="","",$I7996+6)</f>
        <v/>
      </c>
      <c r="K7996" s="6" t="str">
        <f aca="false">IF($H7996="","",DATE(YEAR($H7996),MONTH($H7996),1))</f>
        <v/>
      </c>
      <c r="L7996" s="0" t="str">
        <f aca="false">IF($A7996="","",INDEX(CARTAO_COMPRAS!$K:$K,INT((ROW()-2)/20)+2))</f>
        <v/>
      </c>
      <c r="M7996" s="0" t="str">
        <f aca="false">IF($A7996="","","Compra no cartão")</f>
        <v/>
      </c>
    </row>
    <row r="7997" customFormat="false" ht="13.5" hidden="false" customHeight="false" outlineLevel="0" collapsed="false">
      <c r="A7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7" s="0" t="str">
        <f aca="false">IF($A7997="","",INDEX(CARTAO_COMPRAS!$C:$C,INT((ROW()-2)/20)+2))</f>
        <v/>
      </c>
      <c r="C7997" s="0" t="str">
        <f aca="false">IF($A7997="","",INDEX(CARTAO_COMPRAS!$D:$D,INT((ROW()-2)/20)+2))</f>
        <v/>
      </c>
      <c r="D7997" s="0" t="str">
        <f aca="false">IF($A7997="","",INDEX(CARTAO_COMPRAS!$E:$E,INT((ROW()-2)/20)+2))</f>
        <v/>
      </c>
      <c r="E7997" s="0" t="str">
        <f aca="false">IF($A7997="","",INDEX(CARTAO_COMPRAS!$H:$H,INT((ROW()-2)/20)+2)+MOD(ROW()-2,20))</f>
        <v/>
      </c>
      <c r="F7997" s="0" t="str">
        <f aca="false">IF($A7997="","",INDEX(CARTAO_COMPRAS!$G:$G,INT((ROW()-2)/20)+2))</f>
        <v/>
      </c>
      <c r="G7997" s="5" t="str">
        <f aca="false">IF($A7997="","",INDEX(CARTAO_COMPRAS!$I:$I,INT((ROW()-2)/20)+2))</f>
        <v/>
      </c>
      <c r="H7997" s="4" t="str">
        <f aca="false">IF($A7997="","",EDATE(INDEX(CARTAO_COMPRAS!$J:$J,INT((ROW()-2)/20)+2),MOD(ROW()-2,20)))</f>
        <v/>
      </c>
      <c r="I7997" s="4" t="str">
        <f aca="false">IF($H7997="","",$H7997-WEEKDAY($H7997,2)+1)</f>
        <v/>
      </c>
      <c r="J7997" s="4" t="str">
        <f aca="false">IF($I7997="","",$I7997+6)</f>
        <v/>
      </c>
      <c r="K7997" s="6" t="str">
        <f aca="false">IF($H7997="","",DATE(YEAR($H7997),MONTH($H7997),1))</f>
        <v/>
      </c>
      <c r="L7997" s="0" t="str">
        <f aca="false">IF($A7997="","",INDEX(CARTAO_COMPRAS!$K:$K,INT((ROW()-2)/20)+2))</f>
        <v/>
      </c>
      <c r="M7997" s="0" t="str">
        <f aca="false">IF($A7997="","","Compra no cartão")</f>
        <v/>
      </c>
    </row>
    <row r="7998" customFormat="false" ht="13.5" hidden="false" customHeight="false" outlineLevel="0" collapsed="false">
      <c r="A7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8" s="0" t="str">
        <f aca="false">IF($A7998="","",INDEX(CARTAO_COMPRAS!$C:$C,INT((ROW()-2)/20)+2))</f>
        <v/>
      </c>
      <c r="C7998" s="0" t="str">
        <f aca="false">IF($A7998="","",INDEX(CARTAO_COMPRAS!$D:$D,INT((ROW()-2)/20)+2))</f>
        <v/>
      </c>
      <c r="D7998" s="0" t="str">
        <f aca="false">IF($A7998="","",INDEX(CARTAO_COMPRAS!$E:$E,INT((ROW()-2)/20)+2))</f>
        <v/>
      </c>
      <c r="E7998" s="0" t="str">
        <f aca="false">IF($A7998="","",INDEX(CARTAO_COMPRAS!$H:$H,INT((ROW()-2)/20)+2)+MOD(ROW()-2,20))</f>
        <v/>
      </c>
      <c r="F7998" s="0" t="str">
        <f aca="false">IF($A7998="","",INDEX(CARTAO_COMPRAS!$G:$G,INT((ROW()-2)/20)+2))</f>
        <v/>
      </c>
      <c r="G7998" s="5" t="str">
        <f aca="false">IF($A7998="","",INDEX(CARTAO_COMPRAS!$I:$I,INT((ROW()-2)/20)+2))</f>
        <v/>
      </c>
      <c r="H7998" s="4" t="str">
        <f aca="false">IF($A7998="","",EDATE(INDEX(CARTAO_COMPRAS!$J:$J,INT((ROW()-2)/20)+2),MOD(ROW()-2,20)))</f>
        <v/>
      </c>
      <c r="I7998" s="4" t="str">
        <f aca="false">IF($H7998="","",$H7998-WEEKDAY($H7998,2)+1)</f>
        <v/>
      </c>
      <c r="J7998" s="4" t="str">
        <f aca="false">IF($I7998="","",$I7998+6)</f>
        <v/>
      </c>
      <c r="K7998" s="6" t="str">
        <f aca="false">IF($H7998="","",DATE(YEAR($H7998),MONTH($H7998),1))</f>
        <v/>
      </c>
      <c r="L7998" s="0" t="str">
        <f aca="false">IF($A7998="","",INDEX(CARTAO_COMPRAS!$K:$K,INT((ROW()-2)/20)+2))</f>
        <v/>
      </c>
      <c r="M7998" s="0" t="str">
        <f aca="false">IF($A7998="","","Compra no cartão")</f>
        <v/>
      </c>
    </row>
    <row r="7999" customFormat="false" ht="13.5" hidden="false" customHeight="false" outlineLevel="0" collapsed="false">
      <c r="A7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7999" s="0" t="str">
        <f aca="false">IF($A7999="","",INDEX(CARTAO_COMPRAS!$C:$C,INT((ROW()-2)/20)+2))</f>
        <v/>
      </c>
      <c r="C7999" s="0" t="str">
        <f aca="false">IF($A7999="","",INDEX(CARTAO_COMPRAS!$D:$D,INT((ROW()-2)/20)+2))</f>
        <v/>
      </c>
      <c r="D7999" s="0" t="str">
        <f aca="false">IF($A7999="","",INDEX(CARTAO_COMPRAS!$E:$E,INT((ROW()-2)/20)+2))</f>
        <v/>
      </c>
      <c r="E7999" s="0" t="str">
        <f aca="false">IF($A7999="","",INDEX(CARTAO_COMPRAS!$H:$H,INT((ROW()-2)/20)+2)+MOD(ROW()-2,20))</f>
        <v/>
      </c>
      <c r="F7999" s="0" t="str">
        <f aca="false">IF($A7999="","",INDEX(CARTAO_COMPRAS!$G:$G,INT((ROW()-2)/20)+2))</f>
        <v/>
      </c>
      <c r="G7999" s="5" t="str">
        <f aca="false">IF($A7999="","",INDEX(CARTAO_COMPRAS!$I:$I,INT((ROW()-2)/20)+2))</f>
        <v/>
      </c>
      <c r="H7999" s="4" t="str">
        <f aca="false">IF($A7999="","",EDATE(INDEX(CARTAO_COMPRAS!$J:$J,INT((ROW()-2)/20)+2),MOD(ROW()-2,20)))</f>
        <v/>
      </c>
      <c r="I7999" s="4" t="str">
        <f aca="false">IF($H7999="","",$H7999-WEEKDAY($H7999,2)+1)</f>
        <v/>
      </c>
      <c r="J7999" s="4" t="str">
        <f aca="false">IF($I7999="","",$I7999+6)</f>
        <v/>
      </c>
      <c r="K7999" s="6" t="str">
        <f aca="false">IF($H7999="","",DATE(YEAR($H7999),MONTH($H7999),1))</f>
        <v/>
      </c>
      <c r="L7999" s="0" t="str">
        <f aca="false">IF($A7999="","",INDEX(CARTAO_COMPRAS!$K:$K,INT((ROW()-2)/20)+2))</f>
        <v/>
      </c>
      <c r="M7999" s="0" t="str">
        <f aca="false">IF($A7999="","","Compra no cartão")</f>
        <v/>
      </c>
    </row>
    <row r="8000" customFormat="false" ht="13.5" hidden="false" customHeight="false" outlineLevel="0" collapsed="false">
      <c r="A8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0" s="0" t="str">
        <f aca="false">IF($A8000="","",INDEX(CARTAO_COMPRAS!$C:$C,INT((ROW()-2)/20)+2))</f>
        <v/>
      </c>
      <c r="C8000" s="0" t="str">
        <f aca="false">IF($A8000="","",INDEX(CARTAO_COMPRAS!$D:$D,INT((ROW()-2)/20)+2))</f>
        <v/>
      </c>
      <c r="D8000" s="0" t="str">
        <f aca="false">IF($A8000="","",INDEX(CARTAO_COMPRAS!$E:$E,INT((ROW()-2)/20)+2))</f>
        <v/>
      </c>
      <c r="E8000" s="0" t="str">
        <f aca="false">IF($A8000="","",INDEX(CARTAO_COMPRAS!$H:$H,INT((ROW()-2)/20)+2)+MOD(ROW()-2,20))</f>
        <v/>
      </c>
      <c r="F8000" s="0" t="str">
        <f aca="false">IF($A8000="","",INDEX(CARTAO_COMPRAS!$G:$G,INT((ROW()-2)/20)+2))</f>
        <v/>
      </c>
      <c r="G8000" s="5" t="str">
        <f aca="false">IF($A8000="","",INDEX(CARTAO_COMPRAS!$I:$I,INT((ROW()-2)/20)+2))</f>
        <v/>
      </c>
      <c r="H8000" s="4" t="str">
        <f aca="false">IF($A8000="","",EDATE(INDEX(CARTAO_COMPRAS!$J:$J,INT((ROW()-2)/20)+2),MOD(ROW()-2,20)))</f>
        <v/>
      </c>
      <c r="I8000" s="4" t="str">
        <f aca="false">IF($H8000="","",$H8000-WEEKDAY($H8000,2)+1)</f>
        <v/>
      </c>
      <c r="J8000" s="4" t="str">
        <f aca="false">IF($I8000="","",$I8000+6)</f>
        <v/>
      </c>
      <c r="K8000" s="6" t="str">
        <f aca="false">IF($H8000="","",DATE(YEAR($H8000),MONTH($H8000),1))</f>
        <v/>
      </c>
      <c r="L8000" s="0" t="str">
        <f aca="false">IF($A8000="","",INDEX(CARTAO_COMPRAS!$K:$K,INT((ROW()-2)/20)+2))</f>
        <v/>
      </c>
      <c r="M8000" s="0" t="str">
        <f aca="false">IF($A8000="","","Compra no cartão")</f>
        <v/>
      </c>
    </row>
    <row r="8001" customFormat="false" ht="13.5" hidden="false" customHeight="false" outlineLevel="0" collapsed="false">
      <c r="A8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1" s="0" t="str">
        <f aca="false">IF($A8001="","",INDEX(CARTAO_COMPRAS!$C:$C,INT((ROW()-2)/20)+2))</f>
        <v/>
      </c>
      <c r="C8001" s="0" t="str">
        <f aca="false">IF($A8001="","",INDEX(CARTAO_COMPRAS!$D:$D,INT((ROW()-2)/20)+2))</f>
        <v/>
      </c>
      <c r="D8001" s="0" t="str">
        <f aca="false">IF($A8001="","",INDEX(CARTAO_COMPRAS!$E:$E,INT((ROW()-2)/20)+2))</f>
        <v/>
      </c>
      <c r="E8001" s="0" t="str">
        <f aca="false">IF($A8001="","",INDEX(CARTAO_COMPRAS!$H:$H,INT((ROW()-2)/20)+2)+MOD(ROW()-2,20))</f>
        <v/>
      </c>
      <c r="F8001" s="0" t="str">
        <f aca="false">IF($A8001="","",INDEX(CARTAO_COMPRAS!$G:$G,INT((ROW()-2)/20)+2))</f>
        <v/>
      </c>
      <c r="G8001" s="5" t="str">
        <f aca="false">IF($A8001="","",INDEX(CARTAO_COMPRAS!$I:$I,INT((ROW()-2)/20)+2))</f>
        <v/>
      </c>
      <c r="H8001" s="4" t="str">
        <f aca="false">IF($A8001="","",EDATE(INDEX(CARTAO_COMPRAS!$J:$J,INT((ROW()-2)/20)+2),MOD(ROW()-2,20)))</f>
        <v/>
      </c>
      <c r="I8001" s="4" t="str">
        <f aca="false">IF($H8001="","",$H8001-WEEKDAY($H8001,2)+1)</f>
        <v/>
      </c>
      <c r="J8001" s="4" t="str">
        <f aca="false">IF($I8001="","",$I8001+6)</f>
        <v/>
      </c>
      <c r="K8001" s="6" t="str">
        <f aca="false">IF($H8001="","",DATE(YEAR($H8001),MONTH($H8001),1))</f>
        <v/>
      </c>
      <c r="L8001" s="0" t="str">
        <f aca="false">IF($A8001="","",INDEX(CARTAO_COMPRAS!$K:$K,INT((ROW()-2)/20)+2))</f>
        <v/>
      </c>
      <c r="M8001" s="0" t="str">
        <f aca="false">IF($A8001="","","Compra no cartão")</f>
        <v/>
      </c>
    </row>
    <row r="8002" customFormat="false" ht="13.5" hidden="false" customHeight="false" outlineLevel="0" collapsed="false">
      <c r="A80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401</v>
      </c>
      <c r="B8002" s="0" t="str">
        <f aca="false">IF($A8002="","",INDEX(CARTAO_COMPRAS!$C:$C,INT((ROW()-2)/20)+2))</f>
        <v>Nubank</v>
      </c>
      <c r="C8002" s="0" t="str">
        <f aca="false">IF($A8002="","",INDEX(CARTAO_COMPRAS!$D:$D,INT((ROW()-2)/20)+2))</f>
        <v>Ifood</v>
      </c>
      <c r="D8002" s="0" t="str">
        <f aca="false">IF($A8002="","",INDEX(CARTAO_COMPRAS!$E:$E,INT((ROW()-2)/20)+2))</f>
        <v>Alimentação / Insumos</v>
      </c>
      <c r="E8002" s="0" t="n">
        <f aca="false">IF($A8002="","",INDEX(CARTAO_COMPRAS!$H:$H,INT((ROW()-2)/20)+2)+MOD(ROW()-2,20))</f>
        <v>1</v>
      </c>
      <c r="F8002" s="0" t="n">
        <f aca="false">IF($A8002="","",INDEX(CARTAO_COMPRAS!$G:$G,INT((ROW()-2)/20)+2))</f>
        <v>1</v>
      </c>
      <c r="G8002" s="5" t="n">
        <f aca="false">IF($A8002="","",INDEX(CARTAO_COMPRAS!$I:$I,INT((ROW()-2)/20)+2))</f>
        <v>57.68</v>
      </c>
      <c r="H8002" s="4" t="n">
        <f aca="false">IF($A8002="","",EDATE(INDEX(CARTAO_COMPRAS!$J:$J,INT((ROW()-2)/20)+2),MOD(ROW()-2,20)))</f>
        <v>46170</v>
      </c>
      <c r="I8002" s="4" t="n">
        <f aca="false">IF($H8002="","",$H8002-WEEKDAY($H8002,2)+1)</f>
        <v>46167</v>
      </c>
      <c r="J8002" s="4" t="n">
        <f aca="false">IF($I8002="","",$I8002+6)</f>
        <v>46173</v>
      </c>
      <c r="K8002" s="6" t="n">
        <f aca="false">IF($H8002="","",DATE(YEAR($H8002),MONTH($H8002),1))</f>
        <v>46143</v>
      </c>
      <c r="L8002" s="0" t="str">
        <f aca="false">IF($A8002="","",INDEX(CARTAO_COMPRAS!$K:$K,INT((ROW()-2)/20)+2))</f>
        <v>Pago</v>
      </c>
      <c r="M8002" s="0" t="str">
        <f aca="false">IF($A8002="","","Compra no cartão")</f>
        <v>Compra no cartão</v>
      </c>
    </row>
    <row r="8003" customFormat="false" ht="13.5" hidden="false" customHeight="false" outlineLevel="0" collapsed="false">
      <c r="A8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3" s="0" t="str">
        <f aca="false">IF($A8003="","",INDEX(CARTAO_COMPRAS!$C:$C,INT((ROW()-2)/20)+2))</f>
        <v/>
      </c>
      <c r="C8003" s="0" t="str">
        <f aca="false">IF($A8003="","",INDEX(CARTAO_COMPRAS!$D:$D,INT((ROW()-2)/20)+2))</f>
        <v/>
      </c>
      <c r="D8003" s="0" t="str">
        <f aca="false">IF($A8003="","",INDEX(CARTAO_COMPRAS!$E:$E,INT((ROW()-2)/20)+2))</f>
        <v/>
      </c>
      <c r="E8003" s="0" t="str">
        <f aca="false">IF($A8003="","",INDEX(CARTAO_COMPRAS!$H:$H,INT((ROW()-2)/20)+2)+MOD(ROW()-2,20))</f>
        <v/>
      </c>
      <c r="F8003" s="0" t="str">
        <f aca="false">IF($A8003="","",INDEX(CARTAO_COMPRAS!$G:$G,INT((ROW()-2)/20)+2))</f>
        <v/>
      </c>
      <c r="G8003" s="5" t="str">
        <f aca="false">IF($A8003="","",INDEX(CARTAO_COMPRAS!$I:$I,INT((ROW()-2)/20)+2))</f>
        <v/>
      </c>
      <c r="H8003" s="4" t="str">
        <f aca="false">IF($A8003="","",EDATE(INDEX(CARTAO_COMPRAS!$J:$J,INT((ROW()-2)/20)+2),MOD(ROW()-2,20)))</f>
        <v/>
      </c>
      <c r="I8003" s="4" t="str">
        <f aca="false">IF($H8003="","",$H8003-WEEKDAY($H8003,2)+1)</f>
        <v/>
      </c>
      <c r="J8003" s="4" t="str">
        <f aca="false">IF($I8003="","",$I8003+6)</f>
        <v/>
      </c>
      <c r="K8003" s="6" t="str">
        <f aca="false">IF($H8003="","",DATE(YEAR($H8003),MONTH($H8003),1))</f>
        <v/>
      </c>
      <c r="L8003" s="0" t="str">
        <f aca="false">IF($A8003="","",INDEX(CARTAO_COMPRAS!$K:$K,INT((ROW()-2)/20)+2))</f>
        <v/>
      </c>
      <c r="M8003" s="0" t="str">
        <f aca="false">IF($A8003="","","Compra no cartão")</f>
        <v/>
      </c>
    </row>
    <row r="8004" customFormat="false" ht="13.5" hidden="false" customHeight="false" outlineLevel="0" collapsed="false">
      <c r="A8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4" s="0" t="str">
        <f aca="false">IF($A8004="","",INDEX(CARTAO_COMPRAS!$C:$C,INT((ROW()-2)/20)+2))</f>
        <v/>
      </c>
      <c r="C8004" s="0" t="str">
        <f aca="false">IF($A8004="","",INDEX(CARTAO_COMPRAS!$D:$D,INT((ROW()-2)/20)+2))</f>
        <v/>
      </c>
      <c r="D8004" s="0" t="str">
        <f aca="false">IF($A8004="","",INDEX(CARTAO_COMPRAS!$E:$E,INT((ROW()-2)/20)+2))</f>
        <v/>
      </c>
      <c r="E8004" s="0" t="str">
        <f aca="false">IF($A8004="","",INDEX(CARTAO_COMPRAS!$H:$H,INT((ROW()-2)/20)+2)+MOD(ROW()-2,20))</f>
        <v/>
      </c>
      <c r="F8004" s="0" t="str">
        <f aca="false">IF($A8004="","",INDEX(CARTAO_COMPRAS!$G:$G,INT((ROW()-2)/20)+2))</f>
        <v/>
      </c>
      <c r="G8004" s="5" t="str">
        <f aca="false">IF($A8004="","",INDEX(CARTAO_COMPRAS!$I:$I,INT((ROW()-2)/20)+2))</f>
        <v/>
      </c>
      <c r="H8004" s="4" t="str">
        <f aca="false">IF($A8004="","",EDATE(INDEX(CARTAO_COMPRAS!$J:$J,INT((ROW()-2)/20)+2),MOD(ROW()-2,20)))</f>
        <v/>
      </c>
      <c r="I8004" s="4" t="str">
        <f aca="false">IF($H8004="","",$H8004-WEEKDAY($H8004,2)+1)</f>
        <v/>
      </c>
      <c r="J8004" s="4" t="str">
        <f aca="false">IF($I8004="","",$I8004+6)</f>
        <v/>
      </c>
      <c r="K8004" s="6" t="str">
        <f aca="false">IF($H8004="","",DATE(YEAR($H8004),MONTH($H8004),1))</f>
        <v/>
      </c>
      <c r="L8004" s="0" t="str">
        <f aca="false">IF($A8004="","",INDEX(CARTAO_COMPRAS!$K:$K,INT((ROW()-2)/20)+2))</f>
        <v/>
      </c>
      <c r="M8004" s="0" t="str">
        <f aca="false">IF($A8004="","","Compra no cartão")</f>
        <v/>
      </c>
    </row>
    <row r="8005" customFormat="false" ht="13.5" hidden="false" customHeight="false" outlineLevel="0" collapsed="false">
      <c r="A8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5" s="0" t="str">
        <f aca="false">IF($A8005="","",INDEX(CARTAO_COMPRAS!$C:$C,INT((ROW()-2)/20)+2))</f>
        <v/>
      </c>
      <c r="C8005" s="0" t="str">
        <f aca="false">IF($A8005="","",INDEX(CARTAO_COMPRAS!$D:$D,INT((ROW()-2)/20)+2))</f>
        <v/>
      </c>
      <c r="D8005" s="0" t="str">
        <f aca="false">IF($A8005="","",INDEX(CARTAO_COMPRAS!$E:$E,INT((ROW()-2)/20)+2))</f>
        <v/>
      </c>
      <c r="E8005" s="0" t="str">
        <f aca="false">IF($A8005="","",INDEX(CARTAO_COMPRAS!$H:$H,INT((ROW()-2)/20)+2)+MOD(ROW()-2,20))</f>
        <v/>
      </c>
      <c r="F8005" s="0" t="str">
        <f aca="false">IF($A8005="","",INDEX(CARTAO_COMPRAS!$G:$G,INT((ROW()-2)/20)+2))</f>
        <v/>
      </c>
      <c r="G8005" s="5" t="str">
        <f aca="false">IF($A8005="","",INDEX(CARTAO_COMPRAS!$I:$I,INT((ROW()-2)/20)+2))</f>
        <v/>
      </c>
      <c r="H8005" s="4" t="str">
        <f aca="false">IF($A8005="","",EDATE(INDEX(CARTAO_COMPRAS!$J:$J,INT((ROW()-2)/20)+2),MOD(ROW()-2,20)))</f>
        <v/>
      </c>
      <c r="I8005" s="4" t="str">
        <f aca="false">IF($H8005="","",$H8005-WEEKDAY($H8005,2)+1)</f>
        <v/>
      </c>
      <c r="J8005" s="4" t="str">
        <f aca="false">IF($I8005="","",$I8005+6)</f>
        <v/>
      </c>
      <c r="K8005" s="6" t="str">
        <f aca="false">IF($H8005="","",DATE(YEAR($H8005),MONTH($H8005),1))</f>
        <v/>
      </c>
      <c r="L8005" s="0" t="str">
        <f aca="false">IF($A8005="","",INDEX(CARTAO_COMPRAS!$K:$K,INT((ROW()-2)/20)+2))</f>
        <v/>
      </c>
      <c r="M8005" s="0" t="str">
        <f aca="false">IF($A8005="","","Compra no cartão")</f>
        <v/>
      </c>
    </row>
    <row r="8006" customFormat="false" ht="13.5" hidden="false" customHeight="false" outlineLevel="0" collapsed="false">
      <c r="A8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6" s="0" t="str">
        <f aca="false">IF($A8006="","",INDEX(CARTAO_COMPRAS!$C:$C,INT((ROW()-2)/20)+2))</f>
        <v/>
      </c>
      <c r="C8006" s="0" t="str">
        <f aca="false">IF($A8006="","",INDEX(CARTAO_COMPRAS!$D:$D,INT((ROW()-2)/20)+2))</f>
        <v/>
      </c>
      <c r="D8006" s="0" t="str">
        <f aca="false">IF($A8006="","",INDEX(CARTAO_COMPRAS!$E:$E,INT((ROW()-2)/20)+2))</f>
        <v/>
      </c>
      <c r="E8006" s="0" t="str">
        <f aca="false">IF($A8006="","",INDEX(CARTAO_COMPRAS!$H:$H,INT((ROW()-2)/20)+2)+MOD(ROW()-2,20))</f>
        <v/>
      </c>
      <c r="F8006" s="0" t="str">
        <f aca="false">IF($A8006="","",INDEX(CARTAO_COMPRAS!$G:$G,INT((ROW()-2)/20)+2))</f>
        <v/>
      </c>
      <c r="G8006" s="5" t="str">
        <f aca="false">IF($A8006="","",INDEX(CARTAO_COMPRAS!$I:$I,INT((ROW()-2)/20)+2))</f>
        <v/>
      </c>
      <c r="H8006" s="4" t="str">
        <f aca="false">IF($A8006="","",EDATE(INDEX(CARTAO_COMPRAS!$J:$J,INT((ROW()-2)/20)+2),MOD(ROW()-2,20)))</f>
        <v/>
      </c>
      <c r="I8006" s="4" t="str">
        <f aca="false">IF($H8006="","",$H8006-WEEKDAY($H8006,2)+1)</f>
        <v/>
      </c>
      <c r="J8006" s="4" t="str">
        <f aca="false">IF($I8006="","",$I8006+6)</f>
        <v/>
      </c>
      <c r="K8006" s="6" t="str">
        <f aca="false">IF($H8006="","",DATE(YEAR($H8006),MONTH($H8006),1))</f>
        <v/>
      </c>
      <c r="L8006" s="0" t="str">
        <f aca="false">IF($A8006="","",INDEX(CARTAO_COMPRAS!$K:$K,INT((ROW()-2)/20)+2))</f>
        <v/>
      </c>
      <c r="M8006" s="0" t="str">
        <f aca="false">IF($A8006="","","Compra no cartão")</f>
        <v/>
      </c>
    </row>
    <row r="8007" customFormat="false" ht="13.5" hidden="false" customHeight="false" outlineLevel="0" collapsed="false">
      <c r="A8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7" s="0" t="str">
        <f aca="false">IF($A8007="","",INDEX(CARTAO_COMPRAS!$C:$C,INT((ROW()-2)/20)+2))</f>
        <v/>
      </c>
      <c r="C8007" s="0" t="str">
        <f aca="false">IF($A8007="","",INDEX(CARTAO_COMPRAS!$D:$D,INT((ROW()-2)/20)+2))</f>
        <v/>
      </c>
      <c r="D8007" s="0" t="str">
        <f aca="false">IF($A8007="","",INDEX(CARTAO_COMPRAS!$E:$E,INT((ROW()-2)/20)+2))</f>
        <v/>
      </c>
      <c r="E8007" s="0" t="str">
        <f aca="false">IF($A8007="","",INDEX(CARTAO_COMPRAS!$H:$H,INT((ROW()-2)/20)+2)+MOD(ROW()-2,20))</f>
        <v/>
      </c>
      <c r="F8007" s="0" t="str">
        <f aca="false">IF($A8007="","",INDEX(CARTAO_COMPRAS!$G:$G,INT((ROW()-2)/20)+2))</f>
        <v/>
      </c>
      <c r="G8007" s="5" t="str">
        <f aca="false">IF($A8007="","",INDEX(CARTAO_COMPRAS!$I:$I,INT((ROW()-2)/20)+2))</f>
        <v/>
      </c>
      <c r="H8007" s="4" t="str">
        <f aca="false">IF($A8007="","",EDATE(INDEX(CARTAO_COMPRAS!$J:$J,INT((ROW()-2)/20)+2),MOD(ROW()-2,20)))</f>
        <v/>
      </c>
      <c r="I8007" s="4" t="str">
        <f aca="false">IF($H8007="","",$H8007-WEEKDAY($H8007,2)+1)</f>
        <v/>
      </c>
      <c r="J8007" s="4" t="str">
        <f aca="false">IF($I8007="","",$I8007+6)</f>
        <v/>
      </c>
      <c r="K8007" s="6" t="str">
        <f aca="false">IF($H8007="","",DATE(YEAR($H8007),MONTH($H8007),1))</f>
        <v/>
      </c>
      <c r="L8007" s="0" t="str">
        <f aca="false">IF($A8007="","",INDEX(CARTAO_COMPRAS!$K:$K,INT((ROW()-2)/20)+2))</f>
        <v/>
      </c>
      <c r="M8007" s="0" t="str">
        <f aca="false">IF($A8007="","","Compra no cartão")</f>
        <v/>
      </c>
    </row>
    <row r="8008" customFormat="false" ht="13.5" hidden="false" customHeight="false" outlineLevel="0" collapsed="false">
      <c r="A8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8" s="0" t="str">
        <f aca="false">IF($A8008="","",INDEX(CARTAO_COMPRAS!$C:$C,INT((ROW()-2)/20)+2))</f>
        <v/>
      </c>
      <c r="C8008" s="0" t="str">
        <f aca="false">IF($A8008="","",INDEX(CARTAO_COMPRAS!$D:$D,INT((ROW()-2)/20)+2))</f>
        <v/>
      </c>
      <c r="D8008" s="0" t="str">
        <f aca="false">IF($A8008="","",INDEX(CARTAO_COMPRAS!$E:$E,INT((ROW()-2)/20)+2))</f>
        <v/>
      </c>
      <c r="E8008" s="0" t="str">
        <f aca="false">IF($A8008="","",INDEX(CARTAO_COMPRAS!$H:$H,INT((ROW()-2)/20)+2)+MOD(ROW()-2,20))</f>
        <v/>
      </c>
      <c r="F8008" s="0" t="str">
        <f aca="false">IF($A8008="","",INDEX(CARTAO_COMPRAS!$G:$G,INT((ROW()-2)/20)+2))</f>
        <v/>
      </c>
      <c r="G8008" s="5" t="str">
        <f aca="false">IF($A8008="","",INDEX(CARTAO_COMPRAS!$I:$I,INT((ROW()-2)/20)+2))</f>
        <v/>
      </c>
      <c r="H8008" s="4" t="str">
        <f aca="false">IF($A8008="","",EDATE(INDEX(CARTAO_COMPRAS!$J:$J,INT((ROW()-2)/20)+2),MOD(ROW()-2,20)))</f>
        <v/>
      </c>
      <c r="I8008" s="4" t="str">
        <f aca="false">IF($H8008="","",$H8008-WEEKDAY($H8008,2)+1)</f>
        <v/>
      </c>
      <c r="J8008" s="4" t="str">
        <f aca="false">IF($I8008="","",$I8008+6)</f>
        <v/>
      </c>
      <c r="K8008" s="6" t="str">
        <f aca="false">IF($H8008="","",DATE(YEAR($H8008),MONTH($H8008),1))</f>
        <v/>
      </c>
      <c r="L8008" s="0" t="str">
        <f aca="false">IF($A8008="","",INDEX(CARTAO_COMPRAS!$K:$K,INT((ROW()-2)/20)+2))</f>
        <v/>
      </c>
      <c r="M8008" s="0" t="str">
        <f aca="false">IF($A8008="","","Compra no cartão")</f>
        <v/>
      </c>
    </row>
    <row r="8009" customFormat="false" ht="13.5" hidden="false" customHeight="false" outlineLevel="0" collapsed="false">
      <c r="A8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09" s="0" t="str">
        <f aca="false">IF($A8009="","",INDEX(CARTAO_COMPRAS!$C:$C,INT((ROW()-2)/20)+2))</f>
        <v/>
      </c>
      <c r="C8009" s="0" t="str">
        <f aca="false">IF($A8009="","",INDEX(CARTAO_COMPRAS!$D:$D,INT((ROW()-2)/20)+2))</f>
        <v/>
      </c>
      <c r="D8009" s="0" t="str">
        <f aca="false">IF($A8009="","",INDEX(CARTAO_COMPRAS!$E:$E,INT((ROW()-2)/20)+2))</f>
        <v/>
      </c>
      <c r="E8009" s="0" t="str">
        <f aca="false">IF($A8009="","",INDEX(CARTAO_COMPRAS!$H:$H,INT((ROW()-2)/20)+2)+MOD(ROW()-2,20))</f>
        <v/>
      </c>
      <c r="F8009" s="0" t="str">
        <f aca="false">IF($A8009="","",INDEX(CARTAO_COMPRAS!$G:$G,INT((ROW()-2)/20)+2))</f>
        <v/>
      </c>
      <c r="G8009" s="5" t="str">
        <f aca="false">IF($A8009="","",INDEX(CARTAO_COMPRAS!$I:$I,INT((ROW()-2)/20)+2))</f>
        <v/>
      </c>
      <c r="H8009" s="4" t="str">
        <f aca="false">IF($A8009="","",EDATE(INDEX(CARTAO_COMPRAS!$J:$J,INT((ROW()-2)/20)+2),MOD(ROW()-2,20)))</f>
        <v/>
      </c>
      <c r="I8009" s="4" t="str">
        <f aca="false">IF($H8009="","",$H8009-WEEKDAY($H8009,2)+1)</f>
        <v/>
      </c>
      <c r="J8009" s="4" t="str">
        <f aca="false">IF($I8009="","",$I8009+6)</f>
        <v/>
      </c>
      <c r="K8009" s="6" t="str">
        <f aca="false">IF($H8009="","",DATE(YEAR($H8009),MONTH($H8009),1))</f>
        <v/>
      </c>
      <c r="L8009" s="0" t="str">
        <f aca="false">IF($A8009="","",INDEX(CARTAO_COMPRAS!$K:$K,INT((ROW()-2)/20)+2))</f>
        <v/>
      </c>
      <c r="M8009" s="0" t="str">
        <f aca="false">IF($A8009="","","Compra no cartão")</f>
        <v/>
      </c>
    </row>
    <row r="8010" customFormat="false" ht="13.5" hidden="false" customHeight="false" outlineLevel="0" collapsed="false">
      <c r="A8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0" s="0" t="str">
        <f aca="false">IF($A8010="","",INDEX(CARTAO_COMPRAS!$C:$C,INT((ROW()-2)/20)+2))</f>
        <v/>
      </c>
      <c r="C8010" s="0" t="str">
        <f aca="false">IF($A8010="","",INDEX(CARTAO_COMPRAS!$D:$D,INT((ROW()-2)/20)+2))</f>
        <v/>
      </c>
      <c r="D8010" s="0" t="str">
        <f aca="false">IF($A8010="","",INDEX(CARTAO_COMPRAS!$E:$E,INT((ROW()-2)/20)+2))</f>
        <v/>
      </c>
      <c r="E8010" s="0" t="str">
        <f aca="false">IF($A8010="","",INDEX(CARTAO_COMPRAS!$H:$H,INT((ROW()-2)/20)+2)+MOD(ROW()-2,20))</f>
        <v/>
      </c>
      <c r="F8010" s="0" t="str">
        <f aca="false">IF($A8010="","",INDEX(CARTAO_COMPRAS!$G:$G,INT((ROW()-2)/20)+2))</f>
        <v/>
      </c>
      <c r="G8010" s="5" t="str">
        <f aca="false">IF($A8010="","",INDEX(CARTAO_COMPRAS!$I:$I,INT((ROW()-2)/20)+2))</f>
        <v/>
      </c>
      <c r="H8010" s="4" t="str">
        <f aca="false">IF($A8010="","",EDATE(INDEX(CARTAO_COMPRAS!$J:$J,INT((ROW()-2)/20)+2),MOD(ROW()-2,20)))</f>
        <v/>
      </c>
      <c r="I8010" s="4" t="str">
        <f aca="false">IF($H8010="","",$H8010-WEEKDAY($H8010,2)+1)</f>
        <v/>
      </c>
      <c r="J8010" s="4" t="str">
        <f aca="false">IF($I8010="","",$I8010+6)</f>
        <v/>
      </c>
      <c r="K8010" s="6" t="str">
        <f aca="false">IF($H8010="","",DATE(YEAR($H8010),MONTH($H8010),1))</f>
        <v/>
      </c>
      <c r="L8010" s="0" t="str">
        <f aca="false">IF($A8010="","",INDEX(CARTAO_COMPRAS!$K:$K,INT((ROW()-2)/20)+2))</f>
        <v/>
      </c>
      <c r="M8010" s="0" t="str">
        <f aca="false">IF($A8010="","","Compra no cartão")</f>
        <v/>
      </c>
    </row>
    <row r="8011" customFormat="false" ht="13.5" hidden="false" customHeight="false" outlineLevel="0" collapsed="false">
      <c r="A8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1" s="0" t="str">
        <f aca="false">IF($A8011="","",INDEX(CARTAO_COMPRAS!$C:$C,INT((ROW()-2)/20)+2))</f>
        <v/>
      </c>
      <c r="C8011" s="0" t="str">
        <f aca="false">IF($A8011="","",INDEX(CARTAO_COMPRAS!$D:$D,INT((ROW()-2)/20)+2))</f>
        <v/>
      </c>
      <c r="D8011" s="0" t="str">
        <f aca="false">IF($A8011="","",INDEX(CARTAO_COMPRAS!$E:$E,INT((ROW()-2)/20)+2))</f>
        <v/>
      </c>
      <c r="E8011" s="0" t="str">
        <f aca="false">IF($A8011="","",INDEX(CARTAO_COMPRAS!$H:$H,INT((ROW()-2)/20)+2)+MOD(ROW()-2,20))</f>
        <v/>
      </c>
      <c r="F8011" s="0" t="str">
        <f aca="false">IF($A8011="","",INDEX(CARTAO_COMPRAS!$G:$G,INT((ROW()-2)/20)+2))</f>
        <v/>
      </c>
      <c r="G8011" s="5" t="str">
        <f aca="false">IF($A8011="","",INDEX(CARTAO_COMPRAS!$I:$I,INT((ROW()-2)/20)+2))</f>
        <v/>
      </c>
      <c r="H8011" s="4" t="str">
        <f aca="false">IF($A8011="","",EDATE(INDEX(CARTAO_COMPRAS!$J:$J,INT((ROW()-2)/20)+2),MOD(ROW()-2,20)))</f>
        <v/>
      </c>
      <c r="I8011" s="4" t="str">
        <f aca="false">IF($H8011="","",$H8011-WEEKDAY($H8011,2)+1)</f>
        <v/>
      </c>
      <c r="J8011" s="4" t="str">
        <f aca="false">IF($I8011="","",$I8011+6)</f>
        <v/>
      </c>
      <c r="K8011" s="6" t="str">
        <f aca="false">IF($H8011="","",DATE(YEAR($H8011),MONTH($H8011),1))</f>
        <v/>
      </c>
      <c r="L8011" s="0" t="str">
        <f aca="false">IF($A8011="","",INDEX(CARTAO_COMPRAS!$K:$K,INT((ROW()-2)/20)+2))</f>
        <v/>
      </c>
      <c r="M8011" s="0" t="str">
        <f aca="false">IF($A8011="","","Compra no cartão")</f>
        <v/>
      </c>
    </row>
    <row r="8012" customFormat="false" ht="13.5" hidden="false" customHeight="false" outlineLevel="0" collapsed="false">
      <c r="A8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2" s="0" t="str">
        <f aca="false">IF($A8012="","",INDEX(CARTAO_COMPRAS!$C:$C,INT((ROW()-2)/20)+2))</f>
        <v/>
      </c>
      <c r="C8012" s="0" t="str">
        <f aca="false">IF($A8012="","",INDEX(CARTAO_COMPRAS!$D:$D,INT((ROW()-2)/20)+2))</f>
        <v/>
      </c>
      <c r="D8012" s="0" t="str">
        <f aca="false">IF($A8012="","",INDEX(CARTAO_COMPRAS!$E:$E,INT((ROW()-2)/20)+2))</f>
        <v/>
      </c>
      <c r="E8012" s="0" t="str">
        <f aca="false">IF($A8012="","",INDEX(CARTAO_COMPRAS!$H:$H,INT((ROW()-2)/20)+2)+MOD(ROW()-2,20))</f>
        <v/>
      </c>
      <c r="F8012" s="0" t="str">
        <f aca="false">IF($A8012="","",INDEX(CARTAO_COMPRAS!$G:$G,INT((ROW()-2)/20)+2))</f>
        <v/>
      </c>
      <c r="G8012" s="5" t="str">
        <f aca="false">IF($A8012="","",INDEX(CARTAO_COMPRAS!$I:$I,INT((ROW()-2)/20)+2))</f>
        <v/>
      </c>
      <c r="H8012" s="4" t="str">
        <f aca="false">IF($A8012="","",EDATE(INDEX(CARTAO_COMPRAS!$J:$J,INT((ROW()-2)/20)+2),MOD(ROW()-2,20)))</f>
        <v/>
      </c>
      <c r="I8012" s="4" t="str">
        <f aca="false">IF($H8012="","",$H8012-WEEKDAY($H8012,2)+1)</f>
        <v/>
      </c>
      <c r="J8012" s="4" t="str">
        <f aca="false">IF($I8012="","",$I8012+6)</f>
        <v/>
      </c>
      <c r="K8012" s="6" t="str">
        <f aca="false">IF($H8012="","",DATE(YEAR($H8012),MONTH($H8012),1))</f>
        <v/>
      </c>
      <c r="L8012" s="0" t="str">
        <f aca="false">IF($A8012="","",INDEX(CARTAO_COMPRAS!$K:$K,INT((ROW()-2)/20)+2))</f>
        <v/>
      </c>
      <c r="M8012" s="0" t="str">
        <f aca="false">IF($A8012="","","Compra no cartão")</f>
        <v/>
      </c>
    </row>
    <row r="8013" customFormat="false" ht="13.5" hidden="false" customHeight="false" outlineLevel="0" collapsed="false">
      <c r="A8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3" s="0" t="str">
        <f aca="false">IF($A8013="","",INDEX(CARTAO_COMPRAS!$C:$C,INT((ROW()-2)/20)+2))</f>
        <v/>
      </c>
      <c r="C8013" s="0" t="str">
        <f aca="false">IF($A8013="","",INDEX(CARTAO_COMPRAS!$D:$D,INT((ROW()-2)/20)+2))</f>
        <v/>
      </c>
      <c r="D8013" s="0" t="str">
        <f aca="false">IF($A8013="","",INDEX(CARTAO_COMPRAS!$E:$E,INT((ROW()-2)/20)+2))</f>
        <v/>
      </c>
      <c r="E8013" s="0" t="str">
        <f aca="false">IF($A8013="","",INDEX(CARTAO_COMPRAS!$H:$H,INT((ROW()-2)/20)+2)+MOD(ROW()-2,20))</f>
        <v/>
      </c>
      <c r="F8013" s="0" t="str">
        <f aca="false">IF($A8013="","",INDEX(CARTAO_COMPRAS!$G:$G,INT((ROW()-2)/20)+2))</f>
        <v/>
      </c>
      <c r="G8013" s="5" t="str">
        <f aca="false">IF($A8013="","",INDEX(CARTAO_COMPRAS!$I:$I,INT((ROW()-2)/20)+2))</f>
        <v/>
      </c>
      <c r="H8013" s="4" t="str">
        <f aca="false">IF($A8013="","",EDATE(INDEX(CARTAO_COMPRAS!$J:$J,INT((ROW()-2)/20)+2),MOD(ROW()-2,20)))</f>
        <v/>
      </c>
      <c r="I8013" s="4" t="str">
        <f aca="false">IF($H8013="","",$H8013-WEEKDAY($H8013,2)+1)</f>
        <v/>
      </c>
      <c r="J8013" s="4" t="str">
        <f aca="false">IF($I8013="","",$I8013+6)</f>
        <v/>
      </c>
      <c r="K8013" s="6" t="str">
        <f aca="false">IF($H8013="","",DATE(YEAR($H8013),MONTH($H8013),1))</f>
        <v/>
      </c>
      <c r="L8013" s="0" t="str">
        <f aca="false">IF($A8013="","",INDEX(CARTAO_COMPRAS!$K:$K,INT((ROW()-2)/20)+2))</f>
        <v/>
      </c>
      <c r="M8013" s="0" t="str">
        <f aca="false">IF($A8013="","","Compra no cartão")</f>
        <v/>
      </c>
    </row>
    <row r="8014" customFormat="false" ht="13.5" hidden="false" customHeight="false" outlineLevel="0" collapsed="false">
      <c r="A8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4" s="0" t="str">
        <f aca="false">IF($A8014="","",INDEX(CARTAO_COMPRAS!$C:$C,INT((ROW()-2)/20)+2))</f>
        <v/>
      </c>
      <c r="C8014" s="0" t="str">
        <f aca="false">IF($A8014="","",INDEX(CARTAO_COMPRAS!$D:$D,INT((ROW()-2)/20)+2))</f>
        <v/>
      </c>
      <c r="D8014" s="0" t="str">
        <f aca="false">IF($A8014="","",INDEX(CARTAO_COMPRAS!$E:$E,INT((ROW()-2)/20)+2))</f>
        <v/>
      </c>
      <c r="E8014" s="0" t="str">
        <f aca="false">IF($A8014="","",INDEX(CARTAO_COMPRAS!$H:$H,INT((ROW()-2)/20)+2)+MOD(ROW()-2,20))</f>
        <v/>
      </c>
      <c r="F8014" s="0" t="str">
        <f aca="false">IF($A8014="","",INDEX(CARTAO_COMPRAS!$G:$G,INT((ROW()-2)/20)+2))</f>
        <v/>
      </c>
      <c r="G8014" s="5" t="str">
        <f aca="false">IF($A8014="","",INDEX(CARTAO_COMPRAS!$I:$I,INT((ROW()-2)/20)+2))</f>
        <v/>
      </c>
      <c r="H8014" s="4" t="str">
        <f aca="false">IF($A8014="","",EDATE(INDEX(CARTAO_COMPRAS!$J:$J,INT((ROW()-2)/20)+2),MOD(ROW()-2,20)))</f>
        <v/>
      </c>
      <c r="I8014" s="4" t="str">
        <f aca="false">IF($H8014="","",$H8014-WEEKDAY($H8014,2)+1)</f>
        <v/>
      </c>
      <c r="J8014" s="4" t="str">
        <f aca="false">IF($I8014="","",$I8014+6)</f>
        <v/>
      </c>
      <c r="K8014" s="6" t="str">
        <f aca="false">IF($H8014="","",DATE(YEAR($H8014),MONTH($H8014),1))</f>
        <v/>
      </c>
      <c r="L8014" s="0" t="str">
        <f aca="false">IF($A8014="","",INDEX(CARTAO_COMPRAS!$K:$K,INT((ROW()-2)/20)+2))</f>
        <v/>
      </c>
      <c r="M8014" s="0" t="str">
        <f aca="false">IF($A8014="","","Compra no cartão")</f>
        <v/>
      </c>
    </row>
    <row r="8015" customFormat="false" ht="13.5" hidden="false" customHeight="false" outlineLevel="0" collapsed="false">
      <c r="A8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5" s="0" t="str">
        <f aca="false">IF($A8015="","",INDEX(CARTAO_COMPRAS!$C:$C,INT((ROW()-2)/20)+2))</f>
        <v/>
      </c>
      <c r="C8015" s="0" t="str">
        <f aca="false">IF($A8015="","",INDEX(CARTAO_COMPRAS!$D:$D,INT((ROW()-2)/20)+2))</f>
        <v/>
      </c>
      <c r="D8015" s="0" t="str">
        <f aca="false">IF($A8015="","",INDEX(CARTAO_COMPRAS!$E:$E,INT((ROW()-2)/20)+2))</f>
        <v/>
      </c>
      <c r="E8015" s="0" t="str">
        <f aca="false">IF($A8015="","",INDEX(CARTAO_COMPRAS!$H:$H,INT((ROW()-2)/20)+2)+MOD(ROW()-2,20))</f>
        <v/>
      </c>
      <c r="F8015" s="0" t="str">
        <f aca="false">IF($A8015="","",INDEX(CARTAO_COMPRAS!$G:$G,INT((ROW()-2)/20)+2))</f>
        <v/>
      </c>
      <c r="G8015" s="5" t="str">
        <f aca="false">IF($A8015="","",INDEX(CARTAO_COMPRAS!$I:$I,INT((ROW()-2)/20)+2))</f>
        <v/>
      </c>
      <c r="H8015" s="4" t="str">
        <f aca="false">IF($A8015="","",EDATE(INDEX(CARTAO_COMPRAS!$J:$J,INT((ROW()-2)/20)+2),MOD(ROW()-2,20)))</f>
        <v/>
      </c>
      <c r="I8015" s="4" t="str">
        <f aca="false">IF($H8015="","",$H8015-WEEKDAY($H8015,2)+1)</f>
        <v/>
      </c>
      <c r="J8015" s="4" t="str">
        <f aca="false">IF($I8015="","",$I8015+6)</f>
        <v/>
      </c>
      <c r="K8015" s="6" t="str">
        <f aca="false">IF($H8015="","",DATE(YEAR($H8015),MONTH($H8015),1))</f>
        <v/>
      </c>
      <c r="L8015" s="0" t="str">
        <f aca="false">IF($A8015="","",INDEX(CARTAO_COMPRAS!$K:$K,INT((ROW()-2)/20)+2))</f>
        <v/>
      </c>
      <c r="M8015" s="0" t="str">
        <f aca="false">IF($A8015="","","Compra no cartão")</f>
        <v/>
      </c>
    </row>
    <row r="8016" customFormat="false" ht="13.5" hidden="false" customHeight="false" outlineLevel="0" collapsed="false">
      <c r="A8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6" s="0" t="str">
        <f aca="false">IF($A8016="","",INDEX(CARTAO_COMPRAS!$C:$C,INT((ROW()-2)/20)+2))</f>
        <v/>
      </c>
      <c r="C8016" s="0" t="str">
        <f aca="false">IF($A8016="","",INDEX(CARTAO_COMPRAS!$D:$D,INT((ROW()-2)/20)+2))</f>
        <v/>
      </c>
      <c r="D8016" s="0" t="str">
        <f aca="false">IF($A8016="","",INDEX(CARTAO_COMPRAS!$E:$E,INT((ROW()-2)/20)+2))</f>
        <v/>
      </c>
      <c r="E8016" s="0" t="str">
        <f aca="false">IF($A8016="","",INDEX(CARTAO_COMPRAS!$H:$H,INT((ROW()-2)/20)+2)+MOD(ROW()-2,20))</f>
        <v/>
      </c>
      <c r="F8016" s="0" t="str">
        <f aca="false">IF($A8016="","",INDEX(CARTAO_COMPRAS!$G:$G,INT((ROW()-2)/20)+2))</f>
        <v/>
      </c>
      <c r="G8016" s="5" t="str">
        <f aca="false">IF($A8016="","",INDEX(CARTAO_COMPRAS!$I:$I,INT((ROW()-2)/20)+2))</f>
        <v/>
      </c>
      <c r="H8016" s="4" t="str">
        <f aca="false">IF($A8016="","",EDATE(INDEX(CARTAO_COMPRAS!$J:$J,INT((ROW()-2)/20)+2),MOD(ROW()-2,20)))</f>
        <v/>
      </c>
      <c r="I8016" s="4" t="str">
        <f aca="false">IF($H8016="","",$H8016-WEEKDAY($H8016,2)+1)</f>
        <v/>
      </c>
      <c r="J8016" s="4" t="str">
        <f aca="false">IF($I8016="","",$I8016+6)</f>
        <v/>
      </c>
      <c r="K8016" s="6" t="str">
        <f aca="false">IF($H8016="","",DATE(YEAR($H8016),MONTH($H8016),1))</f>
        <v/>
      </c>
      <c r="L8016" s="0" t="str">
        <f aca="false">IF($A8016="","",INDEX(CARTAO_COMPRAS!$K:$K,INT((ROW()-2)/20)+2))</f>
        <v/>
      </c>
      <c r="M8016" s="0" t="str">
        <f aca="false">IF($A8016="","","Compra no cartão")</f>
        <v/>
      </c>
    </row>
    <row r="8017" customFormat="false" ht="13.5" hidden="false" customHeight="false" outlineLevel="0" collapsed="false">
      <c r="A8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7" s="0" t="str">
        <f aca="false">IF($A8017="","",INDEX(CARTAO_COMPRAS!$C:$C,INT((ROW()-2)/20)+2))</f>
        <v/>
      </c>
      <c r="C8017" s="0" t="str">
        <f aca="false">IF($A8017="","",INDEX(CARTAO_COMPRAS!$D:$D,INT((ROW()-2)/20)+2))</f>
        <v/>
      </c>
      <c r="D8017" s="0" t="str">
        <f aca="false">IF($A8017="","",INDEX(CARTAO_COMPRAS!$E:$E,INT((ROW()-2)/20)+2))</f>
        <v/>
      </c>
      <c r="E8017" s="0" t="str">
        <f aca="false">IF($A8017="","",INDEX(CARTAO_COMPRAS!$H:$H,INT((ROW()-2)/20)+2)+MOD(ROW()-2,20))</f>
        <v/>
      </c>
      <c r="F8017" s="0" t="str">
        <f aca="false">IF($A8017="","",INDEX(CARTAO_COMPRAS!$G:$G,INT((ROW()-2)/20)+2))</f>
        <v/>
      </c>
      <c r="G8017" s="5" t="str">
        <f aca="false">IF($A8017="","",INDEX(CARTAO_COMPRAS!$I:$I,INT((ROW()-2)/20)+2))</f>
        <v/>
      </c>
      <c r="H8017" s="4" t="str">
        <f aca="false">IF($A8017="","",EDATE(INDEX(CARTAO_COMPRAS!$J:$J,INT((ROW()-2)/20)+2),MOD(ROW()-2,20)))</f>
        <v/>
      </c>
      <c r="I8017" s="4" t="str">
        <f aca="false">IF($H8017="","",$H8017-WEEKDAY($H8017,2)+1)</f>
        <v/>
      </c>
      <c r="J8017" s="4" t="str">
        <f aca="false">IF($I8017="","",$I8017+6)</f>
        <v/>
      </c>
      <c r="K8017" s="6" t="str">
        <f aca="false">IF($H8017="","",DATE(YEAR($H8017),MONTH($H8017),1))</f>
        <v/>
      </c>
      <c r="L8017" s="0" t="str">
        <f aca="false">IF($A8017="","",INDEX(CARTAO_COMPRAS!$K:$K,INT((ROW()-2)/20)+2))</f>
        <v/>
      </c>
      <c r="M8017" s="0" t="str">
        <f aca="false">IF($A8017="","","Compra no cartão")</f>
        <v/>
      </c>
    </row>
    <row r="8018" customFormat="false" ht="13.5" hidden="false" customHeight="false" outlineLevel="0" collapsed="false">
      <c r="A8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8" s="0" t="str">
        <f aca="false">IF($A8018="","",INDEX(CARTAO_COMPRAS!$C:$C,INT((ROW()-2)/20)+2))</f>
        <v/>
      </c>
      <c r="C8018" s="0" t="str">
        <f aca="false">IF($A8018="","",INDEX(CARTAO_COMPRAS!$D:$D,INT((ROW()-2)/20)+2))</f>
        <v/>
      </c>
      <c r="D8018" s="0" t="str">
        <f aca="false">IF($A8018="","",INDEX(CARTAO_COMPRAS!$E:$E,INT((ROW()-2)/20)+2))</f>
        <v/>
      </c>
      <c r="E8018" s="0" t="str">
        <f aca="false">IF($A8018="","",INDEX(CARTAO_COMPRAS!$H:$H,INT((ROW()-2)/20)+2)+MOD(ROW()-2,20))</f>
        <v/>
      </c>
      <c r="F8018" s="0" t="str">
        <f aca="false">IF($A8018="","",INDEX(CARTAO_COMPRAS!$G:$G,INT((ROW()-2)/20)+2))</f>
        <v/>
      </c>
      <c r="G8018" s="5" t="str">
        <f aca="false">IF($A8018="","",INDEX(CARTAO_COMPRAS!$I:$I,INT((ROW()-2)/20)+2))</f>
        <v/>
      </c>
      <c r="H8018" s="4" t="str">
        <f aca="false">IF($A8018="","",EDATE(INDEX(CARTAO_COMPRAS!$J:$J,INT((ROW()-2)/20)+2),MOD(ROW()-2,20)))</f>
        <v/>
      </c>
      <c r="I8018" s="4" t="str">
        <f aca="false">IF($H8018="","",$H8018-WEEKDAY($H8018,2)+1)</f>
        <v/>
      </c>
      <c r="J8018" s="4" t="str">
        <f aca="false">IF($I8018="","",$I8018+6)</f>
        <v/>
      </c>
      <c r="K8018" s="6" t="str">
        <f aca="false">IF($H8018="","",DATE(YEAR($H8018),MONTH($H8018),1))</f>
        <v/>
      </c>
      <c r="L8018" s="0" t="str">
        <f aca="false">IF($A8018="","",INDEX(CARTAO_COMPRAS!$K:$K,INT((ROW()-2)/20)+2))</f>
        <v/>
      </c>
      <c r="M8018" s="0" t="str">
        <f aca="false">IF($A8018="","","Compra no cartão")</f>
        <v/>
      </c>
    </row>
    <row r="8019" customFormat="false" ht="13.5" hidden="false" customHeight="false" outlineLevel="0" collapsed="false">
      <c r="A8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19" s="0" t="str">
        <f aca="false">IF($A8019="","",INDEX(CARTAO_COMPRAS!$C:$C,INT((ROW()-2)/20)+2))</f>
        <v/>
      </c>
      <c r="C8019" s="0" t="str">
        <f aca="false">IF($A8019="","",INDEX(CARTAO_COMPRAS!$D:$D,INT((ROW()-2)/20)+2))</f>
        <v/>
      </c>
      <c r="D8019" s="0" t="str">
        <f aca="false">IF($A8019="","",INDEX(CARTAO_COMPRAS!$E:$E,INT((ROW()-2)/20)+2))</f>
        <v/>
      </c>
      <c r="E8019" s="0" t="str">
        <f aca="false">IF($A8019="","",INDEX(CARTAO_COMPRAS!$H:$H,INT((ROW()-2)/20)+2)+MOD(ROW()-2,20))</f>
        <v/>
      </c>
      <c r="F8019" s="0" t="str">
        <f aca="false">IF($A8019="","",INDEX(CARTAO_COMPRAS!$G:$G,INT((ROW()-2)/20)+2))</f>
        <v/>
      </c>
      <c r="G8019" s="5" t="str">
        <f aca="false">IF($A8019="","",INDEX(CARTAO_COMPRAS!$I:$I,INT((ROW()-2)/20)+2))</f>
        <v/>
      </c>
      <c r="H8019" s="4" t="str">
        <f aca="false">IF($A8019="","",EDATE(INDEX(CARTAO_COMPRAS!$J:$J,INT((ROW()-2)/20)+2),MOD(ROW()-2,20)))</f>
        <v/>
      </c>
      <c r="I8019" s="4" t="str">
        <f aca="false">IF($H8019="","",$H8019-WEEKDAY($H8019,2)+1)</f>
        <v/>
      </c>
      <c r="J8019" s="4" t="str">
        <f aca="false">IF($I8019="","",$I8019+6)</f>
        <v/>
      </c>
      <c r="K8019" s="6" t="str">
        <f aca="false">IF($H8019="","",DATE(YEAR($H8019),MONTH($H8019),1))</f>
        <v/>
      </c>
      <c r="L8019" s="0" t="str">
        <f aca="false">IF($A8019="","",INDEX(CARTAO_COMPRAS!$K:$K,INT((ROW()-2)/20)+2))</f>
        <v/>
      </c>
      <c r="M8019" s="0" t="str">
        <f aca="false">IF($A8019="","","Compra no cartão")</f>
        <v/>
      </c>
    </row>
    <row r="8020" customFormat="false" ht="13.5" hidden="false" customHeight="false" outlineLevel="0" collapsed="false">
      <c r="A8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0" s="0" t="str">
        <f aca="false">IF($A8020="","",INDEX(CARTAO_COMPRAS!$C:$C,INT((ROW()-2)/20)+2))</f>
        <v/>
      </c>
      <c r="C8020" s="0" t="str">
        <f aca="false">IF($A8020="","",INDEX(CARTAO_COMPRAS!$D:$D,INT((ROW()-2)/20)+2))</f>
        <v/>
      </c>
      <c r="D8020" s="0" t="str">
        <f aca="false">IF($A8020="","",INDEX(CARTAO_COMPRAS!$E:$E,INT((ROW()-2)/20)+2))</f>
        <v/>
      </c>
      <c r="E8020" s="0" t="str">
        <f aca="false">IF($A8020="","",INDEX(CARTAO_COMPRAS!$H:$H,INT((ROW()-2)/20)+2)+MOD(ROW()-2,20))</f>
        <v/>
      </c>
      <c r="F8020" s="0" t="str">
        <f aca="false">IF($A8020="","",INDEX(CARTAO_COMPRAS!$G:$G,INT((ROW()-2)/20)+2))</f>
        <v/>
      </c>
      <c r="G8020" s="5" t="str">
        <f aca="false">IF($A8020="","",INDEX(CARTAO_COMPRAS!$I:$I,INT((ROW()-2)/20)+2))</f>
        <v/>
      </c>
      <c r="H8020" s="4" t="str">
        <f aca="false">IF($A8020="","",EDATE(INDEX(CARTAO_COMPRAS!$J:$J,INT((ROW()-2)/20)+2),MOD(ROW()-2,20)))</f>
        <v/>
      </c>
      <c r="I8020" s="4" t="str">
        <f aca="false">IF($H8020="","",$H8020-WEEKDAY($H8020,2)+1)</f>
        <v/>
      </c>
      <c r="J8020" s="4" t="str">
        <f aca="false">IF($I8020="","",$I8020+6)</f>
        <v/>
      </c>
      <c r="K8020" s="6" t="str">
        <f aca="false">IF($H8020="","",DATE(YEAR($H8020),MONTH($H8020),1))</f>
        <v/>
      </c>
      <c r="L8020" s="0" t="str">
        <f aca="false">IF($A8020="","",INDEX(CARTAO_COMPRAS!$K:$K,INT((ROW()-2)/20)+2))</f>
        <v/>
      </c>
      <c r="M8020" s="0" t="str">
        <f aca="false">IF($A8020="","","Compra no cartão")</f>
        <v/>
      </c>
    </row>
    <row r="8021" customFormat="false" ht="13.5" hidden="false" customHeight="false" outlineLevel="0" collapsed="false">
      <c r="A8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1" s="0" t="str">
        <f aca="false">IF($A8021="","",INDEX(CARTAO_COMPRAS!$C:$C,INT((ROW()-2)/20)+2))</f>
        <v/>
      </c>
      <c r="C8021" s="0" t="str">
        <f aca="false">IF($A8021="","",INDEX(CARTAO_COMPRAS!$D:$D,INT((ROW()-2)/20)+2))</f>
        <v/>
      </c>
      <c r="D8021" s="0" t="str">
        <f aca="false">IF($A8021="","",INDEX(CARTAO_COMPRAS!$E:$E,INT((ROW()-2)/20)+2))</f>
        <v/>
      </c>
      <c r="E8021" s="0" t="str">
        <f aca="false">IF($A8021="","",INDEX(CARTAO_COMPRAS!$H:$H,INT((ROW()-2)/20)+2)+MOD(ROW()-2,20))</f>
        <v/>
      </c>
      <c r="F8021" s="0" t="str">
        <f aca="false">IF($A8021="","",INDEX(CARTAO_COMPRAS!$G:$G,INT((ROW()-2)/20)+2))</f>
        <v/>
      </c>
      <c r="G8021" s="5" t="str">
        <f aca="false">IF($A8021="","",INDEX(CARTAO_COMPRAS!$I:$I,INT((ROW()-2)/20)+2))</f>
        <v/>
      </c>
      <c r="H8021" s="4" t="str">
        <f aca="false">IF($A8021="","",EDATE(INDEX(CARTAO_COMPRAS!$J:$J,INT((ROW()-2)/20)+2),MOD(ROW()-2,20)))</f>
        <v/>
      </c>
      <c r="I8021" s="4" t="str">
        <f aca="false">IF($H8021="","",$H8021-WEEKDAY($H8021,2)+1)</f>
        <v/>
      </c>
      <c r="J8021" s="4" t="str">
        <f aca="false">IF($I8021="","",$I8021+6)</f>
        <v/>
      </c>
      <c r="K8021" s="6" t="str">
        <f aca="false">IF($H8021="","",DATE(YEAR($H8021),MONTH($H8021),1))</f>
        <v/>
      </c>
      <c r="L8021" s="0" t="str">
        <f aca="false">IF($A8021="","",INDEX(CARTAO_COMPRAS!$K:$K,INT((ROW()-2)/20)+2))</f>
        <v/>
      </c>
      <c r="M8021" s="0" t="str">
        <f aca="false">IF($A8021="","","Compra no cartão")</f>
        <v/>
      </c>
    </row>
    <row r="8022" customFormat="false" ht="13.5" hidden="false" customHeight="false" outlineLevel="0" collapsed="false">
      <c r="A80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402</v>
      </c>
      <c r="B8022" s="0" t="str">
        <f aca="false">IF($A8022="","",INDEX(CARTAO_COMPRAS!$C:$C,INT((ROW()-2)/20)+2))</f>
        <v>Nubank</v>
      </c>
      <c r="C8022" s="0" t="str">
        <f aca="false">IF($A8022="","",INDEX(CARTAO_COMPRAS!$D:$D,INT((ROW()-2)/20)+2))</f>
        <v>Lareira</v>
      </c>
      <c r="D8022" s="0" t="str">
        <f aca="false">IF($A8022="","",INDEX(CARTAO_COMPRAS!$E:$E,INT((ROW()-2)/20)+2))</f>
        <v>Alimentação / Insumos</v>
      </c>
      <c r="E8022" s="0" t="n">
        <f aca="false">IF($A8022="","",INDEX(CARTAO_COMPRAS!$H:$H,INT((ROW()-2)/20)+2)+MOD(ROW()-2,20))</f>
        <v>1</v>
      </c>
      <c r="F8022" s="0" t="n">
        <f aca="false">IF($A8022="","",INDEX(CARTAO_COMPRAS!$G:$G,INT((ROW()-2)/20)+2))</f>
        <v>1</v>
      </c>
      <c r="G8022" s="5" t="n">
        <f aca="false">IF($A8022="","",INDEX(CARTAO_COMPRAS!$I:$I,INT((ROW()-2)/20)+2))</f>
        <v>43.39</v>
      </c>
      <c r="H8022" s="4" t="n">
        <f aca="false">IF($A8022="","",EDATE(INDEX(CARTAO_COMPRAS!$J:$J,INT((ROW()-2)/20)+2),MOD(ROW()-2,20)))</f>
        <v>46170</v>
      </c>
      <c r="I8022" s="4" t="n">
        <f aca="false">IF($H8022="","",$H8022-WEEKDAY($H8022,2)+1)</f>
        <v>46167</v>
      </c>
      <c r="J8022" s="4" t="n">
        <f aca="false">IF($I8022="","",$I8022+6)</f>
        <v>46173</v>
      </c>
      <c r="K8022" s="6" t="n">
        <f aca="false">IF($H8022="","",DATE(YEAR($H8022),MONTH($H8022),1))</f>
        <v>46143</v>
      </c>
      <c r="L8022" s="0" t="str">
        <f aca="false">IF($A8022="","",INDEX(CARTAO_COMPRAS!$K:$K,INT((ROW()-2)/20)+2))</f>
        <v>Pago</v>
      </c>
      <c r="M8022" s="0" t="str">
        <f aca="false">IF($A8022="","","Compra no cartão")</f>
        <v>Compra no cartão</v>
      </c>
    </row>
    <row r="8023" customFormat="false" ht="13.5" hidden="false" customHeight="false" outlineLevel="0" collapsed="false">
      <c r="A8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3" s="0" t="str">
        <f aca="false">IF($A8023="","",INDEX(CARTAO_COMPRAS!$C:$C,INT((ROW()-2)/20)+2))</f>
        <v/>
      </c>
      <c r="C8023" s="0" t="str">
        <f aca="false">IF($A8023="","",INDEX(CARTAO_COMPRAS!$D:$D,INT((ROW()-2)/20)+2))</f>
        <v/>
      </c>
      <c r="D8023" s="0" t="str">
        <f aca="false">IF($A8023="","",INDEX(CARTAO_COMPRAS!$E:$E,INT((ROW()-2)/20)+2))</f>
        <v/>
      </c>
      <c r="E8023" s="0" t="str">
        <f aca="false">IF($A8023="","",INDEX(CARTAO_COMPRAS!$H:$H,INT((ROW()-2)/20)+2)+MOD(ROW()-2,20))</f>
        <v/>
      </c>
      <c r="F8023" s="0" t="str">
        <f aca="false">IF($A8023="","",INDEX(CARTAO_COMPRAS!$G:$G,INT((ROW()-2)/20)+2))</f>
        <v/>
      </c>
      <c r="G8023" s="5" t="str">
        <f aca="false">IF($A8023="","",INDEX(CARTAO_COMPRAS!$I:$I,INT((ROW()-2)/20)+2))</f>
        <v/>
      </c>
      <c r="H8023" s="4" t="str">
        <f aca="false">IF($A8023="","",EDATE(INDEX(CARTAO_COMPRAS!$J:$J,INT((ROW()-2)/20)+2),MOD(ROW()-2,20)))</f>
        <v/>
      </c>
      <c r="I8023" s="4" t="str">
        <f aca="false">IF($H8023="","",$H8023-WEEKDAY($H8023,2)+1)</f>
        <v/>
      </c>
      <c r="J8023" s="4" t="str">
        <f aca="false">IF($I8023="","",$I8023+6)</f>
        <v/>
      </c>
      <c r="K8023" s="6" t="str">
        <f aca="false">IF($H8023="","",DATE(YEAR($H8023),MONTH($H8023),1))</f>
        <v/>
      </c>
      <c r="L8023" s="0" t="str">
        <f aca="false">IF($A8023="","",INDEX(CARTAO_COMPRAS!$K:$K,INT((ROW()-2)/20)+2))</f>
        <v/>
      </c>
      <c r="M8023" s="0" t="str">
        <f aca="false">IF($A8023="","","Compra no cartão")</f>
        <v/>
      </c>
    </row>
    <row r="8024" customFormat="false" ht="13.5" hidden="false" customHeight="false" outlineLevel="0" collapsed="false">
      <c r="A8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4" s="0" t="str">
        <f aca="false">IF($A8024="","",INDEX(CARTAO_COMPRAS!$C:$C,INT((ROW()-2)/20)+2))</f>
        <v/>
      </c>
      <c r="C8024" s="0" t="str">
        <f aca="false">IF($A8024="","",INDEX(CARTAO_COMPRAS!$D:$D,INT((ROW()-2)/20)+2))</f>
        <v/>
      </c>
      <c r="D8024" s="0" t="str">
        <f aca="false">IF($A8024="","",INDEX(CARTAO_COMPRAS!$E:$E,INT((ROW()-2)/20)+2))</f>
        <v/>
      </c>
      <c r="E8024" s="0" t="str">
        <f aca="false">IF($A8024="","",INDEX(CARTAO_COMPRAS!$H:$H,INT((ROW()-2)/20)+2)+MOD(ROW()-2,20))</f>
        <v/>
      </c>
      <c r="F8024" s="0" t="str">
        <f aca="false">IF($A8024="","",INDEX(CARTAO_COMPRAS!$G:$G,INT((ROW()-2)/20)+2))</f>
        <v/>
      </c>
      <c r="G8024" s="5" t="str">
        <f aca="false">IF($A8024="","",INDEX(CARTAO_COMPRAS!$I:$I,INT((ROW()-2)/20)+2))</f>
        <v/>
      </c>
      <c r="H8024" s="4" t="str">
        <f aca="false">IF($A8024="","",EDATE(INDEX(CARTAO_COMPRAS!$J:$J,INT((ROW()-2)/20)+2),MOD(ROW()-2,20)))</f>
        <v/>
      </c>
      <c r="I8024" s="4" t="str">
        <f aca="false">IF($H8024="","",$H8024-WEEKDAY($H8024,2)+1)</f>
        <v/>
      </c>
      <c r="J8024" s="4" t="str">
        <f aca="false">IF($I8024="","",$I8024+6)</f>
        <v/>
      </c>
      <c r="K8024" s="6" t="str">
        <f aca="false">IF($H8024="","",DATE(YEAR($H8024),MONTH($H8024),1))</f>
        <v/>
      </c>
      <c r="L8024" s="0" t="str">
        <f aca="false">IF($A8024="","",INDEX(CARTAO_COMPRAS!$K:$K,INT((ROW()-2)/20)+2))</f>
        <v/>
      </c>
      <c r="M8024" s="0" t="str">
        <f aca="false">IF($A8024="","","Compra no cartão")</f>
        <v/>
      </c>
    </row>
    <row r="8025" customFormat="false" ht="13.5" hidden="false" customHeight="false" outlineLevel="0" collapsed="false">
      <c r="A8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5" s="0" t="str">
        <f aca="false">IF($A8025="","",INDEX(CARTAO_COMPRAS!$C:$C,INT((ROW()-2)/20)+2))</f>
        <v/>
      </c>
      <c r="C8025" s="0" t="str">
        <f aca="false">IF($A8025="","",INDEX(CARTAO_COMPRAS!$D:$D,INT((ROW()-2)/20)+2))</f>
        <v/>
      </c>
      <c r="D8025" s="0" t="str">
        <f aca="false">IF($A8025="","",INDEX(CARTAO_COMPRAS!$E:$E,INT((ROW()-2)/20)+2))</f>
        <v/>
      </c>
      <c r="E8025" s="0" t="str">
        <f aca="false">IF($A8025="","",INDEX(CARTAO_COMPRAS!$H:$H,INT((ROW()-2)/20)+2)+MOD(ROW()-2,20))</f>
        <v/>
      </c>
      <c r="F8025" s="0" t="str">
        <f aca="false">IF($A8025="","",INDEX(CARTAO_COMPRAS!$G:$G,INT((ROW()-2)/20)+2))</f>
        <v/>
      </c>
      <c r="G8025" s="5" t="str">
        <f aca="false">IF($A8025="","",INDEX(CARTAO_COMPRAS!$I:$I,INT((ROW()-2)/20)+2))</f>
        <v/>
      </c>
      <c r="H8025" s="4" t="str">
        <f aca="false">IF($A8025="","",EDATE(INDEX(CARTAO_COMPRAS!$J:$J,INT((ROW()-2)/20)+2),MOD(ROW()-2,20)))</f>
        <v/>
      </c>
      <c r="I8025" s="4" t="str">
        <f aca="false">IF($H8025="","",$H8025-WEEKDAY($H8025,2)+1)</f>
        <v/>
      </c>
      <c r="J8025" s="4" t="str">
        <f aca="false">IF($I8025="","",$I8025+6)</f>
        <v/>
      </c>
      <c r="K8025" s="6" t="str">
        <f aca="false">IF($H8025="","",DATE(YEAR($H8025),MONTH($H8025),1))</f>
        <v/>
      </c>
      <c r="L8025" s="0" t="str">
        <f aca="false">IF($A8025="","",INDEX(CARTAO_COMPRAS!$K:$K,INT((ROW()-2)/20)+2))</f>
        <v/>
      </c>
      <c r="M8025" s="0" t="str">
        <f aca="false">IF($A8025="","","Compra no cartão")</f>
        <v/>
      </c>
    </row>
    <row r="8026" customFormat="false" ht="13.5" hidden="false" customHeight="false" outlineLevel="0" collapsed="false">
      <c r="A8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6" s="0" t="str">
        <f aca="false">IF($A8026="","",INDEX(CARTAO_COMPRAS!$C:$C,INT((ROW()-2)/20)+2))</f>
        <v/>
      </c>
      <c r="C8026" s="0" t="str">
        <f aca="false">IF($A8026="","",INDEX(CARTAO_COMPRAS!$D:$D,INT((ROW()-2)/20)+2))</f>
        <v/>
      </c>
      <c r="D8026" s="0" t="str">
        <f aca="false">IF($A8026="","",INDEX(CARTAO_COMPRAS!$E:$E,INT((ROW()-2)/20)+2))</f>
        <v/>
      </c>
      <c r="E8026" s="0" t="str">
        <f aca="false">IF($A8026="","",INDEX(CARTAO_COMPRAS!$H:$H,INT((ROW()-2)/20)+2)+MOD(ROW()-2,20))</f>
        <v/>
      </c>
      <c r="F8026" s="0" t="str">
        <f aca="false">IF($A8026="","",INDEX(CARTAO_COMPRAS!$G:$G,INT((ROW()-2)/20)+2))</f>
        <v/>
      </c>
      <c r="G8026" s="5" t="str">
        <f aca="false">IF($A8026="","",INDEX(CARTAO_COMPRAS!$I:$I,INT((ROW()-2)/20)+2))</f>
        <v/>
      </c>
      <c r="H8026" s="4" t="str">
        <f aca="false">IF($A8026="","",EDATE(INDEX(CARTAO_COMPRAS!$J:$J,INT((ROW()-2)/20)+2),MOD(ROW()-2,20)))</f>
        <v/>
      </c>
      <c r="I8026" s="4" t="str">
        <f aca="false">IF($H8026="","",$H8026-WEEKDAY($H8026,2)+1)</f>
        <v/>
      </c>
      <c r="J8026" s="4" t="str">
        <f aca="false">IF($I8026="","",$I8026+6)</f>
        <v/>
      </c>
      <c r="K8026" s="6" t="str">
        <f aca="false">IF($H8026="","",DATE(YEAR($H8026),MONTH($H8026),1))</f>
        <v/>
      </c>
      <c r="L8026" s="0" t="str">
        <f aca="false">IF($A8026="","",INDEX(CARTAO_COMPRAS!$K:$K,INT((ROW()-2)/20)+2))</f>
        <v/>
      </c>
      <c r="M8026" s="0" t="str">
        <f aca="false">IF($A8026="","","Compra no cartão")</f>
        <v/>
      </c>
    </row>
    <row r="8027" customFormat="false" ht="13.5" hidden="false" customHeight="false" outlineLevel="0" collapsed="false">
      <c r="A8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7" s="0" t="str">
        <f aca="false">IF($A8027="","",INDEX(CARTAO_COMPRAS!$C:$C,INT((ROW()-2)/20)+2))</f>
        <v/>
      </c>
      <c r="C8027" s="0" t="str">
        <f aca="false">IF($A8027="","",INDEX(CARTAO_COMPRAS!$D:$D,INT((ROW()-2)/20)+2))</f>
        <v/>
      </c>
      <c r="D8027" s="0" t="str">
        <f aca="false">IF($A8027="","",INDEX(CARTAO_COMPRAS!$E:$E,INT((ROW()-2)/20)+2))</f>
        <v/>
      </c>
      <c r="E8027" s="0" t="str">
        <f aca="false">IF($A8027="","",INDEX(CARTAO_COMPRAS!$H:$H,INT((ROW()-2)/20)+2)+MOD(ROW()-2,20))</f>
        <v/>
      </c>
      <c r="F8027" s="0" t="str">
        <f aca="false">IF($A8027="","",INDEX(CARTAO_COMPRAS!$G:$G,INT((ROW()-2)/20)+2))</f>
        <v/>
      </c>
      <c r="G8027" s="5" t="str">
        <f aca="false">IF($A8027="","",INDEX(CARTAO_COMPRAS!$I:$I,INT((ROW()-2)/20)+2))</f>
        <v/>
      </c>
      <c r="H8027" s="4" t="str">
        <f aca="false">IF($A8027="","",EDATE(INDEX(CARTAO_COMPRAS!$J:$J,INT((ROW()-2)/20)+2),MOD(ROW()-2,20)))</f>
        <v/>
      </c>
      <c r="I8027" s="4" t="str">
        <f aca="false">IF($H8027="","",$H8027-WEEKDAY($H8027,2)+1)</f>
        <v/>
      </c>
      <c r="J8027" s="4" t="str">
        <f aca="false">IF($I8027="","",$I8027+6)</f>
        <v/>
      </c>
      <c r="K8027" s="6" t="str">
        <f aca="false">IF($H8027="","",DATE(YEAR($H8027),MONTH($H8027),1))</f>
        <v/>
      </c>
      <c r="L8027" s="0" t="str">
        <f aca="false">IF($A8027="","",INDEX(CARTAO_COMPRAS!$K:$K,INT((ROW()-2)/20)+2))</f>
        <v/>
      </c>
      <c r="M8027" s="0" t="str">
        <f aca="false">IF($A8027="","","Compra no cartão")</f>
        <v/>
      </c>
    </row>
    <row r="8028" customFormat="false" ht="13.5" hidden="false" customHeight="false" outlineLevel="0" collapsed="false">
      <c r="A8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8" s="0" t="str">
        <f aca="false">IF($A8028="","",INDEX(CARTAO_COMPRAS!$C:$C,INT((ROW()-2)/20)+2))</f>
        <v/>
      </c>
      <c r="C8028" s="0" t="str">
        <f aca="false">IF($A8028="","",INDEX(CARTAO_COMPRAS!$D:$D,INT((ROW()-2)/20)+2))</f>
        <v/>
      </c>
      <c r="D8028" s="0" t="str">
        <f aca="false">IF($A8028="","",INDEX(CARTAO_COMPRAS!$E:$E,INT((ROW()-2)/20)+2))</f>
        <v/>
      </c>
      <c r="E8028" s="0" t="str">
        <f aca="false">IF($A8028="","",INDEX(CARTAO_COMPRAS!$H:$H,INT((ROW()-2)/20)+2)+MOD(ROW()-2,20))</f>
        <v/>
      </c>
      <c r="F8028" s="0" t="str">
        <f aca="false">IF($A8028="","",INDEX(CARTAO_COMPRAS!$G:$G,INT((ROW()-2)/20)+2))</f>
        <v/>
      </c>
      <c r="G8028" s="5" t="str">
        <f aca="false">IF($A8028="","",INDEX(CARTAO_COMPRAS!$I:$I,INT((ROW()-2)/20)+2))</f>
        <v/>
      </c>
      <c r="H8028" s="4" t="str">
        <f aca="false">IF($A8028="","",EDATE(INDEX(CARTAO_COMPRAS!$J:$J,INT((ROW()-2)/20)+2),MOD(ROW()-2,20)))</f>
        <v/>
      </c>
      <c r="I8028" s="4" t="str">
        <f aca="false">IF($H8028="","",$H8028-WEEKDAY($H8028,2)+1)</f>
        <v/>
      </c>
      <c r="J8028" s="4" t="str">
        <f aca="false">IF($I8028="","",$I8028+6)</f>
        <v/>
      </c>
      <c r="K8028" s="6" t="str">
        <f aca="false">IF($H8028="","",DATE(YEAR($H8028),MONTH($H8028),1))</f>
        <v/>
      </c>
      <c r="L8028" s="0" t="str">
        <f aca="false">IF($A8028="","",INDEX(CARTAO_COMPRAS!$K:$K,INT((ROW()-2)/20)+2))</f>
        <v/>
      </c>
      <c r="M8028" s="0" t="str">
        <f aca="false">IF($A8028="","","Compra no cartão")</f>
        <v/>
      </c>
    </row>
    <row r="8029" customFormat="false" ht="13.5" hidden="false" customHeight="false" outlineLevel="0" collapsed="false">
      <c r="A8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29" s="0" t="str">
        <f aca="false">IF($A8029="","",INDEX(CARTAO_COMPRAS!$C:$C,INT((ROW()-2)/20)+2))</f>
        <v/>
      </c>
      <c r="C8029" s="0" t="str">
        <f aca="false">IF($A8029="","",INDEX(CARTAO_COMPRAS!$D:$D,INT((ROW()-2)/20)+2))</f>
        <v/>
      </c>
      <c r="D8029" s="0" t="str">
        <f aca="false">IF($A8029="","",INDEX(CARTAO_COMPRAS!$E:$E,INT((ROW()-2)/20)+2))</f>
        <v/>
      </c>
      <c r="E8029" s="0" t="str">
        <f aca="false">IF($A8029="","",INDEX(CARTAO_COMPRAS!$H:$H,INT((ROW()-2)/20)+2)+MOD(ROW()-2,20))</f>
        <v/>
      </c>
      <c r="F8029" s="0" t="str">
        <f aca="false">IF($A8029="","",INDEX(CARTAO_COMPRAS!$G:$G,INT((ROW()-2)/20)+2))</f>
        <v/>
      </c>
      <c r="G8029" s="5" t="str">
        <f aca="false">IF($A8029="","",INDEX(CARTAO_COMPRAS!$I:$I,INT((ROW()-2)/20)+2))</f>
        <v/>
      </c>
      <c r="H8029" s="4" t="str">
        <f aca="false">IF($A8029="","",EDATE(INDEX(CARTAO_COMPRAS!$J:$J,INT((ROW()-2)/20)+2),MOD(ROW()-2,20)))</f>
        <v/>
      </c>
      <c r="I8029" s="4" t="str">
        <f aca="false">IF($H8029="","",$H8029-WEEKDAY($H8029,2)+1)</f>
        <v/>
      </c>
      <c r="J8029" s="4" t="str">
        <f aca="false">IF($I8029="","",$I8029+6)</f>
        <v/>
      </c>
      <c r="K8029" s="6" t="str">
        <f aca="false">IF($H8029="","",DATE(YEAR($H8029),MONTH($H8029),1))</f>
        <v/>
      </c>
      <c r="L8029" s="0" t="str">
        <f aca="false">IF($A8029="","",INDEX(CARTAO_COMPRAS!$K:$K,INT((ROW()-2)/20)+2))</f>
        <v/>
      </c>
      <c r="M8029" s="0" t="str">
        <f aca="false">IF($A8029="","","Compra no cartão")</f>
        <v/>
      </c>
    </row>
    <row r="8030" customFormat="false" ht="13.5" hidden="false" customHeight="false" outlineLevel="0" collapsed="false">
      <c r="A8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0" s="0" t="str">
        <f aca="false">IF($A8030="","",INDEX(CARTAO_COMPRAS!$C:$C,INT((ROW()-2)/20)+2))</f>
        <v/>
      </c>
      <c r="C8030" s="0" t="str">
        <f aca="false">IF($A8030="","",INDEX(CARTAO_COMPRAS!$D:$D,INT((ROW()-2)/20)+2))</f>
        <v/>
      </c>
      <c r="D8030" s="0" t="str">
        <f aca="false">IF($A8030="","",INDEX(CARTAO_COMPRAS!$E:$E,INT((ROW()-2)/20)+2))</f>
        <v/>
      </c>
      <c r="E8030" s="0" t="str">
        <f aca="false">IF($A8030="","",INDEX(CARTAO_COMPRAS!$H:$H,INT((ROW()-2)/20)+2)+MOD(ROW()-2,20))</f>
        <v/>
      </c>
      <c r="F8030" s="0" t="str">
        <f aca="false">IF($A8030="","",INDEX(CARTAO_COMPRAS!$G:$G,INT((ROW()-2)/20)+2))</f>
        <v/>
      </c>
      <c r="G8030" s="5" t="str">
        <f aca="false">IF($A8030="","",INDEX(CARTAO_COMPRAS!$I:$I,INT((ROW()-2)/20)+2))</f>
        <v/>
      </c>
      <c r="H8030" s="4" t="str">
        <f aca="false">IF($A8030="","",EDATE(INDEX(CARTAO_COMPRAS!$J:$J,INT((ROW()-2)/20)+2),MOD(ROW()-2,20)))</f>
        <v/>
      </c>
      <c r="I8030" s="4" t="str">
        <f aca="false">IF($H8030="","",$H8030-WEEKDAY($H8030,2)+1)</f>
        <v/>
      </c>
      <c r="J8030" s="4" t="str">
        <f aca="false">IF($I8030="","",$I8030+6)</f>
        <v/>
      </c>
      <c r="K8030" s="6" t="str">
        <f aca="false">IF($H8030="","",DATE(YEAR($H8030),MONTH($H8030),1))</f>
        <v/>
      </c>
      <c r="L8030" s="0" t="str">
        <f aca="false">IF($A8030="","",INDEX(CARTAO_COMPRAS!$K:$K,INT((ROW()-2)/20)+2))</f>
        <v/>
      </c>
      <c r="M8030" s="0" t="str">
        <f aca="false">IF($A8030="","","Compra no cartão")</f>
        <v/>
      </c>
    </row>
    <row r="8031" customFormat="false" ht="13.5" hidden="false" customHeight="false" outlineLevel="0" collapsed="false">
      <c r="A8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1" s="0" t="str">
        <f aca="false">IF($A8031="","",INDEX(CARTAO_COMPRAS!$C:$C,INT((ROW()-2)/20)+2))</f>
        <v/>
      </c>
      <c r="C8031" s="0" t="str">
        <f aca="false">IF($A8031="","",INDEX(CARTAO_COMPRAS!$D:$D,INT((ROW()-2)/20)+2))</f>
        <v/>
      </c>
      <c r="D8031" s="0" t="str">
        <f aca="false">IF($A8031="","",INDEX(CARTAO_COMPRAS!$E:$E,INT((ROW()-2)/20)+2))</f>
        <v/>
      </c>
      <c r="E8031" s="0" t="str">
        <f aca="false">IF($A8031="","",INDEX(CARTAO_COMPRAS!$H:$H,INT((ROW()-2)/20)+2)+MOD(ROW()-2,20))</f>
        <v/>
      </c>
      <c r="F8031" s="0" t="str">
        <f aca="false">IF($A8031="","",INDEX(CARTAO_COMPRAS!$G:$G,INT((ROW()-2)/20)+2))</f>
        <v/>
      </c>
      <c r="G8031" s="5" t="str">
        <f aca="false">IF($A8031="","",INDEX(CARTAO_COMPRAS!$I:$I,INT((ROW()-2)/20)+2))</f>
        <v/>
      </c>
      <c r="H8031" s="4" t="str">
        <f aca="false">IF($A8031="","",EDATE(INDEX(CARTAO_COMPRAS!$J:$J,INT((ROW()-2)/20)+2),MOD(ROW()-2,20)))</f>
        <v/>
      </c>
      <c r="I8031" s="4" t="str">
        <f aca="false">IF($H8031="","",$H8031-WEEKDAY($H8031,2)+1)</f>
        <v/>
      </c>
      <c r="J8031" s="4" t="str">
        <f aca="false">IF($I8031="","",$I8031+6)</f>
        <v/>
      </c>
      <c r="K8031" s="6" t="str">
        <f aca="false">IF($H8031="","",DATE(YEAR($H8031),MONTH($H8031),1))</f>
        <v/>
      </c>
      <c r="L8031" s="0" t="str">
        <f aca="false">IF($A8031="","",INDEX(CARTAO_COMPRAS!$K:$K,INT((ROW()-2)/20)+2))</f>
        <v/>
      </c>
      <c r="M8031" s="0" t="str">
        <f aca="false">IF($A8031="","","Compra no cartão")</f>
        <v/>
      </c>
    </row>
    <row r="8032" customFormat="false" ht="13.5" hidden="false" customHeight="false" outlineLevel="0" collapsed="false">
      <c r="A8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2" s="0" t="str">
        <f aca="false">IF($A8032="","",INDEX(CARTAO_COMPRAS!$C:$C,INT((ROW()-2)/20)+2))</f>
        <v/>
      </c>
      <c r="C8032" s="0" t="str">
        <f aca="false">IF($A8032="","",INDEX(CARTAO_COMPRAS!$D:$D,INT((ROW()-2)/20)+2))</f>
        <v/>
      </c>
      <c r="D8032" s="0" t="str">
        <f aca="false">IF($A8032="","",INDEX(CARTAO_COMPRAS!$E:$E,INT((ROW()-2)/20)+2))</f>
        <v/>
      </c>
      <c r="E8032" s="0" t="str">
        <f aca="false">IF($A8032="","",INDEX(CARTAO_COMPRAS!$H:$H,INT((ROW()-2)/20)+2)+MOD(ROW()-2,20))</f>
        <v/>
      </c>
      <c r="F8032" s="0" t="str">
        <f aca="false">IF($A8032="","",INDEX(CARTAO_COMPRAS!$G:$G,INT((ROW()-2)/20)+2))</f>
        <v/>
      </c>
      <c r="G8032" s="5" t="str">
        <f aca="false">IF($A8032="","",INDEX(CARTAO_COMPRAS!$I:$I,INT((ROW()-2)/20)+2))</f>
        <v/>
      </c>
      <c r="H8032" s="4" t="str">
        <f aca="false">IF($A8032="","",EDATE(INDEX(CARTAO_COMPRAS!$J:$J,INT((ROW()-2)/20)+2),MOD(ROW()-2,20)))</f>
        <v/>
      </c>
      <c r="I8032" s="4" t="str">
        <f aca="false">IF($H8032="","",$H8032-WEEKDAY($H8032,2)+1)</f>
        <v/>
      </c>
      <c r="J8032" s="4" t="str">
        <f aca="false">IF($I8032="","",$I8032+6)</f>
        <v/>
      </c>
      <c r="K8032" s="6" t="str">
        <f aca="false">IF($H8032="","",DATE(YEAR($H8032),MONTH($H8032),1))</f>
        <v/>
      </c>
      <c r="L8032" s="0" t="str">
        <f aca="false">IF($A8032="","",INDEX(CARTAO_COMPRAS!$K:$K,INT((ROW()-2)/20)+2))</f>
        <v/>
      </c>
      <c r="M8032" s="0" t="str">
        <f aca="false">IF($A8032="","","Compra no cartão")</f>
        <v/>
      </c>
    </row>
    <row r="8033" customFormat="false" ht="13.5" hidden="false" customHeight="false" outlineLevel="0" collapsed="false">
      <c r="A8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3" s="0" t="str">
        <f aca="false">IF($A8033="","",INDEX(CARTAO_COMPRAS!$C:$C,INT((ROW()-2)/20)+2))</f>
        <v/>
      </c>
      <c r="C8033" s="0" t="str">
        <f aca="false">IF($A8033="","",INDEX(CARTAO_COMPRAS!$D:$D,INT((ROW()-2)/20)+2))</f>
        <v/>
      </c>
      <c r="D8033" s="0" t="str">
        <f aca="false">IF($A8033="","",INDEX(CARTAO_COMPRAS!$E:$E,INT((ROW()-2)/20)+2))</f>
        <v/>
      </c>
      <c r="E8033" s="0" t="str">
        <f aca="false">IF($A8033="","",INDEX(CARTAO_COMPRAS!$H:$H,INT((ROW()-2)/20)+2)+MOD(ROW()-2,20))</f>
        <v/>
      </c>
      <c r="F8033" s="0" t="str">
        <f aca="false">IF($A8033="","",INDEX(CARTAO_COMPRAS!$G:$G,INT((ROW()-2)/20)+2))</f>
        <v/>
      </c>
      <c r="G8033" s="5" t="str">
        <f aca="false">IF($A8033="","",INDEX(CARTAO_COMPRAS!$I:$I,INT((ROW()-2)/20)+2))</f>
        <v/>
      </c>
      <c r="H8033" s="4" t="str">
        <f aca="false">IF($A8033="","",EDATE(INDEX(CARTAO_COMPRAS!$J:$J,INT((ROW()-2)/20)+2),MOD(ROW()-2,20)))</f>
        <v/>
      </c>
      <c r="I8033" s="4" t="str">
        <f aca="false">IF($H8033="","",$H8033-WEEKDAY($H8033,2)+1)</f>
        <v/>
      </c>
      <c r="J8033" s="4" t="str">
        <f aca="false">IF($I8033="","",$I8033+6)</f>
        <v/>
      </c>
      <c r="K8033" s="6" t="str">
        <f aca="false">IF($H8033="","",DATE(YEAR($H8033),MONTH($H8033),1))</f>
        <v/>
      </c>
      <c r="L8033" s="0" t="str">
        <f aca="false">IF($A8033="","",INDEX(CARTAO_COMPRAS!$K:$K,INT((ROW()-2)/20)+2))</f>
        <v/>
      </c>
      <c r="M8033" s="0" t="str">
        <f aca="false">IF($A8033="","","Compra no cartão")</f>
        <v/>
      </c>
    </row>
    <row r="8034" customFormat="false" ht="13.5" hidden="false" customHeight="false" outlineLevel="0" collapsed="false">
      <c r="A8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4" s="0" t="str">
        <f aca="false">IF($A8034="","",INDEX(CARTAO_COMPRAS!$C:$C,INT((ROW()-2)/20)+2))</f>
        <v/>
      </c>
      <c r="C8034" s="0" t="str">
        <f aca="false">IF($A8034="","",INDEX(CARTAO_COMPRAS!$D:$D,INT((ROW()-2)/20)+2))</f>
        <v/>
      </c>
      <c r="D8034" s="0" t="str">
        <f aca="false">IF($A8034="","",INDEX(CARTAO_COMPRAS!$E:$E,INT((ROW()-2)/20)+2))</f>
        <v/>
      </c>
      <c r="E8034" s="0" t="str">
        <f aca="false">IF($A8034="","",INDEX(CARTAO_COMPRAS!$H:$H,INT((ROW()-2)/20)+2)+MOD(ROW()-2,20))</f>
        <v/>
      </c>
      <c r="F8034" s="0" t="str">
        <f aca="false">IF($A8034="","",INDEX(CARTAO_COMPRAS!$G:$G,INT((ROW()-2)/20)+2))</f>
        <v/>
      </c>
      <c r="G8034" s="5" t="str">
        <f aca="false">IF($A8034="","",INDEX(CARTAO_COMPRAS!$I:$I,INT((ROW()-2)/20)+2))</f>
        <v/>
      </c>
      <c r="H8034" s="4" t="str">
        <f aca="false">IF($A8034="","",EDATE(INDEX(CARTAO_COMPRAS!$J:$J,INT((ROW()-2)/20)+2),MOD(ROW()-2,20)))</f>
        <v/>
      </c>
      <c r="I8034" s="4" t="str">
        <f aca="false">IF($H8034="","",$H8034-WEEKDAY($H8034,2)+1)</f>
        <v/>
      </c>
      <c r="J8034" s="4" t="str">
        <f aca="false">IF($I8034="","",$I8034+6)</f>
        <v/>
      </c>
      <c r="K8034" s="6" t="str">
        <f aca="false">IF($H8034="","",DATE(YEAR($H8034),MONTH($H8034),1))</f>
        <v/>
      </c>
      <c r="L8034" s="0" t="str">
        <f aca="false">IF($A8034="","",INDEX(CARTAO_COMPRAS!$K:$K,INT((ROW()-2)/20)+2))</f>
        <v/>
      </c>
      <c r="M8034" s="0" t="str">
        <f aca="false">IF($A8034="","","Compra no cartão")</f>
        <v/>
      </c>
    </row>
    <row r="8035" customFormat="false" ht="13.5" hidden="false" customHeight="false" outlineLevel="0" collapsed="false">
      <c r="A8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5" s="0" t="str">
        <f aca="false">IF($A8035="","",INDEX(CARTAO_COMPRAS!$C:$C,INT((ROW()-2)/20)+2))</f>
        <v/>
      </c>
      <c r="C8035" s="0" t="str">
        <f aca="false">IF($A8035="","",INDEX(CARTAO_COMPRAS!$D:$D,INT((ROW()-2)/20)+2))</f>
        <v/>
      </c>
      <c r="D8035" s="0" t="str">
        <f aca="false">IF($A8035="","",INDEX(CARTAO_COMPRAS!$E:$E,INT((ROW()-2)/20)+2))</f>
        <v/>
      </c>
      <c r="E8035" s="0" t="str">
        <f aca="false">IF($A8035="","",INDEX(CARTAO_COMPRAS!$H:$H,INT((ROW()-2)/20)+2)+MOD(ROW()-2,20))</f>
        <v/>
      </c>
      <c r="F8035" s="0" t="str">
        <f aca="false">IF($A8035="","",INDEX(CARTAO_COMPRAS!$G:$G,INT((ROW()-2)/20)+2))</f>
        <v/>
      </c>
      <c r="G8035" s="5" t="str">
        <f aca="false">IF($A8035="","",INDEX(CARTAO_COMPRAS!$I:$I,INT((ROW()-2)/20)+2))</f>
        <v/>
      </c>
      <c r="H8035" s="4" t="str">
        <f aca="false">IF($A8035="","",EDATE(INDEX(CARTAO_COMPRAS!$J:$J,INT((ROW()-2)/20)+2),MOD(ROW()-2,20)))</f>
        <v/>
      </c>
      <c r="I8035" s="4" t="str">
        <f aca="false">IF($H8035="","",$H8035-WEEKDAY($H8035,2)+1)</f>
        <v/>
      </c>
      <c r="J8035" s="4" t="str">
        <f aca="false">IF($I8035="","",$I8035+6)</f>
        <v/>
      </c>
      <c r="K8035" s="6" t="str">
        <f aca="false">IF($H8035="","",DATE(YEAR($H8035),MONTH($H8035),1))</f>
        <v/>
      </c>
      <c r="L8035" s="0" t="str">
        <f aca="false">IF($A8035="","",INDEX(CARTAO_COMPRAS!$K:$K,INT((ROW()-2)/20)+2))</f>
        <v/>
      </c>
      <c r="M8035" s="0" t="str">
        <f aca="false">IF($A8035="","","Compra no cartão")</f>
        <v/>
      </c>
    </row>
    <row r="8036" customFormat="false" ht="13.5" hidden="false" customHeight="false" outlineLevel="0" collapsed="false">
      <c r="A8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6" s="0" t="str">
        <f aca="false">IF($A8036="","",INDEX(CARTAO_COMPRAS!$C:$C,INT((ROW()-2)/20)+2))</f>
        <v/>
      </c>
      <c r="C8036" s="0" t="str">
        <f aca="false">IF($A8036="","",INDEX(CARTAO_COMPRAS!$D:$D,INT((ROW()-2)/20)+2))</f>
        <v/>
      </c>
      <c r="D8036" s="0" t="str">
        <f aca="false">IF($A8036="","",INDEX(CARTAO_COMPRAS!$E:$E,INT((ROW()-2)/20)+2))</f>
        <v/>
      </c>
      <c r="E8036" s="0" t="str">
        <f aca="false">IF($A8036="","",INDEX(CARTAO_COMPRAS!$H:$H,INT((ROW()-2)/20)+2)+MOD(ROW()-2,20))</f>
        <v/>
      </c>
      <c r="F8036" s="0" t="str">
        <f aca="false">IF($A8036="","",INDEX(CARTAO_COMPRAS!$G:$G,INT((ROW()-2)/20)+2))</f>
        <v/>
      </c>
      <c r="G8036" s="5" t="str">
        <f aca="false">IF($A8036="","",INDEX(CARTAO_COMPRAS!$I:$I,INT((ROW()-2)/20)+2))</f>
        <v/>
      </c>
      <c r="H8036" s="4" t="str">
        <f aca="false">IF($A8036="","",EDATE(INDEX(CARTAO_COMPRAS!$J:$J,INT((ROW()-2)/20)+2),MOD(ROW()-2,20)))</f>
        <v/>
      </c>
      <c r="I8036" s="4" t="str">
        <f aca="false">IF($H8036="","",$H8036-WEEKDAY($H8036,2)+1)</f>
        <v/>
      </c>
      <c r="J8036" s="4" t="str">
        <f aca="false">IF($I8036="","",$I8036+6)</f>
        <v/>
      </c>
      <c r="K8036" s="6" t="str">
        <f aca="false">IF($H8036="","",DATE(YEAR($H8036),MONTH($H8036),1))</f>
        <v/>
      </c>
      <c r="L8036" s="0" t="str">
        <f aca="false">IF($A8036="","",INDEX(CARTAO_COMPRAS!$K:$K,INT((ROW()-2)/20)+2))</f>
        <v/>
      </c>
      <c r="M8036" s="0" t="str">
        <f aca="false">IF($A8036="","","Compra no cartão")</f>
        <v/>
      </c>
    </row>
    <row r="8037" customFormat="false" ht="13.5" hidden="false" customHeight="false" outlineLevel="0" collapsed="false">
      <c r="A8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7" s="0" t="str">
        <f aca="false">IF($A8037="","",INDEX(CARTAO_COMPRAS!$C:$C,INT((ROW()-2)/20)+2))</f>
        <v/>
      </c>
      <c r="C8037" s="0" t="str">
        <f aca="false">IF($A8037="","",INDEX(CARTAO_COMPRAS!$D:$D,INT((ROW()-2)/20)+2))</f>
        <v/>
      </c>
      <c r="D8037" s="0" t="str">
        <f aca="false">IF($A8037="","",INDEX(CARTAO_COMPRAS!$E:$E,INT((ROW()-2)/20)+2))</f>
        <v/>
      </c>
      <c r="E8037" s="0" t="str">
        <f aca="false">IF($A8037="","",INDEX(CARTAO_COMPRAS!$H:$H,INT((ROW()-2)/20)+2)+MOD(ROW()-2,20))</f>
        <v/>
      </c>
      <c r="F8037" s="0" t="str">
        <f aca="false">IF($A8037="","",INDEX(CARTAO_COMPRAS!$G:$G,INT((ROW()-2)/20)+2))</f>
        <v/>
      </c>
      <c r="G8037" s="5" t="str">
        <f aca="false">IF($A8037="","",INDEX(CARTAO_COMPRAS!$I:$I,INT((ROW()-2)/20)+2))</f>
        <v/>
      </c>
      <c r="H8037" s="4" t="str">
        <f aca="false">IF($A8037="","",EDATE(INDEX(CARTAO_COMPRAS!$J:$J,INT((ROW()-2)/20)+2),MOD(ROW()-2,20)))</f>
        <v/>
      </c>
      <c r="I8037" s="4" t="str">
        <f aca="false">IF($H8037="","",$H8037-WEEKDAY($H8037,2)+1)</f>
        <v/>
      </c>
      <c r="J8037" s="4" t="str">
        <f aca="false">IF($I8037="","",$I8037+6)</f>
        <v/>
      </c>
      <c r="K8037" s="6" t="str">
        <f aca="false">IF($H8037="","",DATE(YEAR($H8037),MONTH($H8037),1))</f>
        <v/>
      </c>
      <c r="L8037" s="0" t="str">
        <f aca="false">IF($A8037="","",INDEX(CARTAO_COMPRAS!$K:$K,INT((ROW()-2)/20)+2))</f>
        <v/>
      </c>
      <c r="M8037" s="0" t="str">
        <f aca="false">IF($A8037="","","Compra no cartão")</f>
        <v/>
      </c>
    </row>
    <row r="8038" customFormat="false" ht="13.5" hidden="false" customHeight="false" outlineLevel="0" collapsed="false">
      <c r="A8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8" s="0" t="str">
        <f aca="false">IF($A8038="","",INDEX(CARTAO_COMPRAS!$C:$C,INT((ROW()-2)/20)+2))</f>
        <v/>
      </c>
      <c r="C8038" s="0" t="str">
        <f aca="false">IF($A8038="","",INDEX(CARTAO_COMPRAS!$D:$D,INT((ROW()-2)/20)+2))</f>
        <v/>
      </c>
      <c r="D8038" s="0" t="str">
        <f aca="false">IF($A8038="","",INDEX(CARTAO_COMPRAS!$E:$E,INT((ROW()-2)/20)+2))</f>
        <v/>
      </c>
      <c r="E8038" s="0" t="str">
        <f aca="false">IF($A8038="","",INDEX(CARTAO_COMPRAS!$H:$H,INT((ROW()-2)/20)+2)+MOD(ROW()-2,20))</f>
        <v/>
      </c>
      <c r="F8038" s="0" t="str">
        <f aca="false">IF($A8038="","",INDEX(CARTAO_COMPRAS!$G:$G,INT((ROW()-2)/20)+2))</f>
        <v/>
      </c>
      <c r="G8038" s="5" t="str">
        <f aca="false">IF($A8038="","",INDEX(CARTAO_COMPRAS!$I:$I,INT((ROW()-2)/20)+2))</f>
        <v/>
      </c>
      <c r="H8038" s="4" t="str">
        <f aca="false">IF($A8038="","",EDATE(INDEX(CARTAO_COMPRAS!$J:$J,INT((ROW()-2)/20)+2),MOD(ROW()-2,20)))</f>
        <v/>
      </c>
      <c r="I8038" s="4" t="str">
        <f aca="false">IF($H8038="","",$H8038-WEEKDAY($H8038,2)+1)</f>
        <v/>
      </c>
      <c r="J8038" s="4" t="str">
        <f aca="false">IF($I8038="","",$I8038+6)</f>
        <v/>
      </c>
      <c r="K8038" s="6" t="str">
        <f aca="false">IF($H8038="","",DATE(YEAR($H8038),MONTH($H8038),1))</f>
        <v/>
      </c>
      <c r="L8038" s="0" t="str">
        <f aca="false">IF($A8038="","",INDEX(CARTAO_COMPRAS!$K:$K,INT((ROW()-2)/20)+2))</f>
        <v/>
      </c>
      <c r="M8038" s="0" t="str">
        <f aca="false">IF($A8038="","","Compra no cartão")</f>
        <v/>
      </c>
    </row>
    <row r="8039" customFormat="false" ht="13.5" hidden="false" customHeight="false" outlineLevel="0" collapsed="false">
      <c r="A8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39" s="0" t="str">
        <f aca="false">IF($A8039="","",INDEX(CARTAO_COMPRAS!$C:$C,INT((ROW()-2)/20)+2))</f>
        <v/>
      </c>
      <c r="C8039" s="0" t="str">
        <f aca="false">IF($A8039="","",INDEX(CARTAO_COMPRAS!$D:$D,INT((ROW()-2)/20)+2))</f>
        <v/>
      </c>
      <c r="D8039" s="0" t="str">
        <f aca="false">IF($A8039="","",INDEX(CARTAO_COMPRAS!$E:$E,INT((ROW()-2)/20)+2))</f>
        <v/>
      </c>
      <c r="E8039" s="0" t="str">
        <f aca="false">IF($A8039="","",INDEX(CARTAO_COMPRAS!$H:$H,INT((ROW()-2)/20)+2)+MOD(ROW()-2,20))</f>
        <v/>
      </c>
      <c r="F8039" s="0" t="str">
        <f aca="false">IF($A8039="","",INDEX(CARTAO_COMPRAS!$G:$G,INT((ROW()-2)/20)+2))</f>
        <v/>
      </c>
      <c r="G8039" s="5" t="str">
        <f aca="false">IF($A8039="","",INDEX(CARTAO_COMPRAS!$I:$I,INT((ROW()-2)/20)+2))</f>
        <v/>
      </c>
      <c r="H8039" s="4" t="str">
        <f aca="false">IF($A8039="","",EDATE(INDEX(CARTAO_COMPRAS!$J:$J,INT((ROW()-2)/20)+2),MOD(ROW()-2,20)))</f>
        <v/>
      </c>
      <c r="I8039" s="4" t="str">
        <f aca="false">IF($H8039="","",$H8039-WEEKDAY($H8039,2)+1)</f>
        <v/>
      </c>
      <c r="J8039" s="4" t="str">
        <f aca="false">IF($I8039="","",$I8039+6)</f>
        <v/>
      </c>
      <c r="K8039" s="6" t="str">
        <f aca="false">IF($H8039="","",DATE(YEAR($H8039),MONTH($H8039),1))</f>
        <v/>
      </c>
      <c r="L8039" s="0" t="str">
        <f aca="false">IF($A8039="","",INDEX(CARTAO_COMPRAS!$K:$K,INT((ROW()-2)/20)+2))</f>
        <v/>
      </c>
      <c r="M8039" s="0" t="str">
        <f aca="false">IF($A8039="","","Compra no cartão")</f>
        <v/>
      </c>
    </row>
    <row r="8040" customFormat="false" ht="13.5" hidden="false" customHeight="false" outlineLevel="0" collapsed="false">
      <c r="A8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0" s="0" t="str">
        <f aca="false">IF($A8040="","",INDEX(CARTAO_COMPRAS!$C:$C,INT((ROW()-2)/20)+2))</f>
        <v/>
      </c>
      <c r="C8040" s="0" t="str">
        <f aca="false">IF($A8040="","",INDEX(CARTAO_COMPRAS!$D:$D,INT((ROW()-2)/20)+2))</f>
        <v/>
      </c>
      <c r="D8040" s="0" t="str">
        <f aca="false">IF($A8040="","",INDEX(CARTAO_COMPRAS!$E:$E,INT((ROW()-2)/20)+2))</f>
        <v/>
      </c>
      <c r="E8040" s="0" t="str">
        <f aca="false">IF($A8040="","",INDEX(CARTAO_COMPRAS!$H:$H,INT((ROW()-2)/20)+2)+MOD(ROW()-2,20))</f>
        <v/>
      </c>
      <c r="F8040" s="0" t="str">
        <f aca="false">IF($A8040="","",INDEX(CARTAO_COMPRAS!$G:$G,INT((ROW()-2)/20)+2))</f>
        <v/>
      </c>
      <c r="G8040" s="5" t="str">
        <f aca="false">IF($A8040="","",INDEX(CARTAO_COMPRAS!$I:$I,INT((ROW()-2)/20)+2))</f>
        <v/>
      </c>
      <c r="H8040" s="4" t="str">
        <f aca="false">IF($A8040="","",EDATE(INDEX(CARTAO_COMPRAS!$J:$J,INT((ROW()-2)/20)+2),MOD(ROW()-2,20)))</f>
        <v/>
      </c>
      <c r="I8040" s="4" t="str">
        <f aca="false">IF($H8040="","",$H8040-WEEKDAY($H8040,2)+1)</f>
        <v/>
      </c>
      <c r="J8040" s="4" t="str">
        <f aca="false">IF($I8040="","",$I8040+6)</f>
        <v/>
      </c>
      <c r="K8040" s="6" t="str">
        <f aca="false">IF($H8040="","",DATE(YEAR($H8040),MONTH($H8040),1))</f>
        <v/>
      </c>
      <c r="L8040" s="0" t="str">
        <f aca="false">IF($A8040="","",INDEX(CARTAO_COMPRAS!$K:$K,INT((ROW()-2)/20)+2))</f>
        <v/>
      </c>
      <c r="M8040" s="0" t="str">
        <f aca="false">IF($A8040="","","Compra no cartão")</f>
        <v/>
      </c>
    </row>
    <row r="8041" customFormat="false" ht="13.5" hidden="false" customHeight="false" outlineLevel="0" collapsed="false">
      <c r="A8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1" s="0" t="str">
        <f aca="false">IF($A8041="","",INDEX(CARTAO_COMPRAS!$C:$C,INT((ROW()-2)/20)+2))</f>
        <v/>
      </c>
      <c r="C8041" s="0" t="str">
        <f aca="false">IF($A8041="","",INDEX(CARTAO_COMPRAS!$D:$D,INT((ROW()-2)/20)+2))</f>
        <v/>
      </c>
      <c r="D8041" s="0" t="str">
        <f aca="false">IF($A8041="","",INDEX(CARTAO_COMPRAS!$E:$E,INT((ROW()-2)/20)+2))</f>
        <v/>
      </c>
      <c r="E8041" s="0" t="str">
        <f aca="false">IF($A8041="","",INDEX(CARTAO_COMPRAS!$H:$H,INT((ROW()-2)/20)+2)+MOD(ROW()-2,20))</f>
        <v/>
      </c>
      <c r="F8041" s="0" t="str">
        <f aca="false">IF($A8041="","",INDEX(CARTAO_COMPRAS!$G:$G,INT((ROW()-2)/20)+2))</f>
        <v/>
      </c>
      <c r="G8041" s="5" t="str">
        <f aca="false">IF($A8041="","",INDEX(CARTAO_COMPRAS!$I:$I,INT((ROW()-2)/20)+2))</f>
        <v/>
      </c>
      <c r="H8041" s="4" t="str">
        <f aca="false">IF($A8041="","",EDATE(INDEX(CARTAO_COMPRAS!$J:$J,INT((ROW()-2)/20)+2),MOD(ROW()-2,20)))</f>
        <v/>
      </c>
      <c r="I8041" s="4" t="str">
        <f aca="false">IF($H8041="","",$H8041-WEEKDAY($H8041,2)+1)</f>
        <v/>
      </c>
      <c r="J8041" s="4" t="str">
        <f aca="false">IF($I8041="","",$I8041+6)</f>
        <v/>
      </c>
      <c r="K8041" s="6" t="str">
        <f aca="false">IF($H8041="","",DATE(YEAR($H8041),MONTH($H8041),1))</f>
        <v/>
      </c>
      <c r="L8041" s="0" t="str">
        <f aca="false">IF($A8041="","",INDEX(CARTAO_COMPRAS!$K:$K,INT((ROW()-2)/20)+2))</f>
        <v/>
      </c>
      <c r="M8041" s="0" t="str">
        <f aca="false">IF($A8041="","","Compra no cartão")</f>
        <v/>
      </c>
    </row>
    <row r="8042" customFormat="false" ht="13.5" hidden="false" customHeight="false" outlineLevel="0" collapsed="false">
      <c r="A80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403</v>
      </c>
      <c r="B8042" s="0" t="str">
        <f aca="false">IF($A8042="","",INDEX(CARTAO_COMPRAS!$C:$C,INT((ROW()-2)/20)+2))</f>
        <v>Nubank</v>
      </c>
      <c r="C8042" s="0" t="str">
        <f aca="false">IF($A8042="","",INDEX(CARTAO_COMPRAS!$D:$D,INT((ROW()-2)/20)+2))</f>
        <v>Supermercado</v>
      </c>
      <c r="D8042" s="0" t="str">
        <f aca="false">IF($A8042="","",INDEX(CARTAO_COMPRAS!$E:$E,INT((ROW()-2)/20)+2))</f>
        <v>Alimentação / Insumos</v>
      </c>
      <c r="E8042" s="0" t="n">
        <f aca="false">IF($A8042="","",INDEX(CARTAO_COMPRAS!$H:$H,INT((ROW()-2)/20)+2)+MOD(ROW()-2,20))</f>
        <v>1</v>
      </c>
      <c r="F8042" s="0" t="n">
        <f aca="false">IF($A8042="","",INDEX(CARTAO_COMPRAS!$G:$G,INT((ROW()-2)/20)+2))</f>
        <v>1</v>
      </c>
      <c r="G8042" s="5" t="n">
        <f aca="false">IF($A8042="","",INDEX(CARTAO_COMPRAS!$I:$I,INT((ROW()-2)/20)+2))</f>
        <v>116.55</v>
      </c>
      <c r="H8042" s="4" t="n">
        <f aca="false">IF($A8042="","",EDATE(INDEX(CARTAO_COMPRAS!$J:$J,INT((ROW()-2)/20)+2),MOD(ROW()-2,20)))</f>
        <v>46170</v>
      </c>
      <c r="I8042" s="4" t="n">
        <f aca="false">IF($H8042="","",$H8042-WEEKDAY($H8042,2)+1)</f>
        <v>46167</v>
      </c>
      <c r="J8042" s="4" t="n">
        <f aca="false">IF($I8042="","",$I8042+6)</f>
        <v>46173</v>
      </c>
      <c r="K8042" s="6" t="n">
        <f aca="false">IF($H8042="","",DATE(YEAR($H8042),MONTH($H8042),1))</f>
        <v>46143</v>
      </c>
      <c r="L8042" s="0" t="str">
        <f aca="false">IF($A8042="","",INDEX(CARTAO_COMPRAS!$K:$K,INT((ROW()-2)/20)+2))</f>
        <v>Pago</v>
      </c>
      <c r="M8042" s="0" t="str">
        <f aca="false">IF($A8042="","","Compra no cartão")</f>
        <v>Compra no cartão</v>
      </c>
    </row>
    <row r="8043" customFormat="false" ht="13.5" hidden="false" customHeight="false" outlineLevel="0" collapsed="false">
      <c r="A8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3" s="0" t="str">
        <f aca="false">IF($A8043="","",INDEX(CARTAO_COMPRAS!$C:$C,INT((ROW()-2)/20)+2))</f>
        <v/>
      </c>
      <c r="C8043" s="0" t="str">
        <f aca="false">IF($A8043="","",INDEX(CARTAO_COMPRAS!$D:$D,INT((ROW()-2)/20)+2))</f>
        <v/>
      </c>
      <c r="D8043" s="0" t="str">
        <f aca="false">IF($A8043="","",INDEX(CARTAO_COMPRAS!$E:$E,INT((ROW()-2)/20)+2))</f>
        <v/>
      </c>
      <c r="E8043" s="0" t="str">
        <f aca="false">IF($A8043="","",INDEX(CARTAO_COMPRAS!$H:$H,INT((ROW()-2)/20)+2)+MOD(ROW()-2,20))</f>
        <v/>
      </c>
      <c r="F8043" s="0" t="str">
        <f aca="false">IF($A8043="","",INDEX(CARTAO_COMPRAS!$G:$G,INT((ROW()-2)/20)+2))</f>
        <v/>
      </c>
      <c r="G8043" s="5" t="str">
        <f aca="false">IF($A8043="","",INDEX(CARTAO_COMPRAS!$I:$I,INT((ROW()-2)/20)+2))</f>
        <v/>
      </c>
      <c r="H8043" s="4" t="str">
        <f aca="false">IF($A8043="","",EDATE(INDEX(CARTAO_COMPRAS!$J:$J,INT((ROW()-2)/20)+2),MOD(ROW()-2,20)))</f>
        <v/>
      </c>
      <c r="I8043" s="4" t="str">
        <f aca="false">IF($H8043="","",$H8043-WEEKDAY($H8043,2)+1)</f>
        <v/>
      </c>
      <c r="J8043" s="4" t="str">
        <f aca="false">IF($I8043="","",$I8043+6)</f>
        <v/>
      </c>
      <c r="K8043" s="6" t="str">
        <f aca="false">IF($H8043="","",DATE(YEAR($H8043),MONTH($H8043),1))</f>
        <v/>
      </c>
      <c r="L8043" s="0" t="str">
        <f aca="false">IF($A8043="","",INDEX(CARTAO_COMPRAS!$K:$K,INT((ROW()-2)/20)+2))</f>
        <v/>
      </c>
      <c r="M8043" s="0" t="str">
        <f aca="false">IF($A8043="","","Compra no cartão")</f>
        <v/>
      </c>
    </row>
    <row r="8044" customFormat="false" ht="13.5" hidden="false" customHeight="false" outlineLevel="0" collapsed="false">
      <c r="A8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4" s="0" t="str">
        <f aca="false">IF($A8044="","",INDEX(CARTAO_COMPRAS!$C:$C,INT((ROW()-2)/20)+2))</f>
        <v/>
      </c>
      <c r="C8044" s="0" t="str">
        <f aca="false">IF($A8044="","",INDEX(CARTAO_COMPRAS!$D:$D,INT((ROW()-2)/20)+2))</f>
        <v/>
      </c>
      <c r="D8044" s="0" t="str">
        <f aca="false">IF($A8044="","",INDEX(CARTAO_COMPRAS!$E:$E,INT((ROW()-2)/20)+2))</f>
        <v/>
      </c>
      <c r="E8044" s="0" t="str">
        <f aca="false">IF($A8044="","",INDEX(CARTAO_COMPRAS!$H:$H,INT((ROW()-2)/20)+2)+MOD(ROW()-2,20))</f>
        <v/>
      </c>
      <c r="F8044" s="0" t="str">
        <f aca="false">IF($A8044="","",INDEX(CARTAO_COMPRAS!$G:$G,INT((ROW()-2)/20)+2))</f>
        <v/>
      </c>
      <c r="G8044" s="5" t="str">
        <f aca="false">IF($A8044="","",INDEX(CARTAO_COMPRAS!$I:$I,INT((ROW()-2)/20)+2))</f>
        <v/>
      </c>
      <c r="H8044" s="4" t="str">
        <f aca="false">IF($A8044="","",EDATE(INDEX(CARTAO_COMPRAS!$J:$J,INT((ROW()-2)/20)+2),MOD(ROW()-2,20)))</f>
        <v/>
      </c>
      <c r="I8044" s="4" t="str">
        <f aca="false">IF($H8044="","",$H8044-WEEKDAY($H8044,2)+1)</f>
        <v/>
      </c>
      <c r="J8044" s="4" t="str">
        <f aca="false">IF($I8044="","",$I8044+6)</f>
        <v/>
      </c>
      <c r="K8044" s="6" t="str">
        <f aca="false">IF($H8044="","",DATE(YEAR($H8044),MONTH($H8044),1))</f>
        <v/>
      </c>
      <c r="L8044" s="0" t="str">
        <f aca="false">IF($A8044="","",INDEX(CARTAO_COMPRAS!$K:$K,INT((ROW()-2)/20)+2))</f>
        <v/>
      </c>
      <c r="M8044" s="0" t="str">
        <f aca="false">IF($A8044="","","Compra no cartão")</f>
        <v/>
      </c>
    </row>
    <row r="8045" customFormat="false" ht="13.5" hidden="false" customHeight="false" outlineLevel="0" collapsed="false">
      <c r="A8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5" s="0" t="str">
        <f aca="false">IF($A8045="","",INDEX(CARTAO_COMPRAS!$C:$C,INT((ROW()-2)/20)+2))</f>
        <v/>
      </c>
      <c r="C8045" s="0" t="str">
        <f aca="false">IF($A8045="","",INDEX(CARTAO_COMPRAS!$D:$D,INT((ROW()-2)/20)+2))</f>
        <v/>
      </c>
      <c r="D8045" s="0" t="str">
        <f aca="false">IF($A8045="","",INDEX(CARTAO_COMPRAS!$E:$E,INT((ROW()-2)/20)+2))</f>
        <v/>
      </c>
      <c r="E8045" s="0" t="str">
        <f aca="false">IF($A8045="","",INDEX(CARTAO_COMPRAS!$H:$H,INT((ROW()-2)/20)+2)+MOD(ROW()-2,20))</f>
        <v/>
      </c>
      <c r="F8045" s="0" t="str">
        <f aca="false">IF($A8045="","",INDEX(CARTAO_COMPRAS!$G:$G,INT((ROW()-2)/20)+2))</f>
        <v/>
      </c>
      <c r="G8045" s="5" t="str">
        <f aca="false">IF($A8045="","",INDEX(CARTAO_COMPRAS!$I:$I,INT((ROW()-2)/20)+2))</f>
        <v/>
      </c>
      <c r="H8045" s="4" t="str">
        <f aca="false">IF($A8045="","",EDATE(INDEX(CARTAO_COMPRAS!$J:$J,INT((ROW()-2)/20)+2),MOD(ROW()-2,20)))</f>
        <v/>
      </c>
      <c r="I8045" s="4" t="str">
        <f aca="false">IF($H8045="","",$H8045-WEEKDAY($H8045,2)+1)</f>
        <v/>
      </c>
      <c r="J8045" s="4" t="str">
        <f aca="false">IF($I8045="","",$I8045+6)</f>
        <v/>
      </c>
      <c r="K8045" s="6" t="str">
        <f aca="false">IF($H8045="","",DATE(YEAR($H8045),MONTH($H8045),1))</f>
        <v/>
      </c>
      <c r="L8045" s="0" t="str">
        <f aca="false">IF($A8045="","",INDEX(CARTAO_COMPRAS!$K:$K,INT((ROW()-2)/20)+2))</f>
        <v/>
      </c>
      <c r="M8045" s="0" t="str">
        <f aca="false">IF($A8045="","","Compra no cartão")</f>
        <v/>
      </c>
    </row>
    <row r="8046" customFormat="false" ht="13.5" hidden="false" customHeight="false" outlineLevel="0" collapsed="false">
      <c r="A8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6" s="0" t="str">
        <f aca="false">IF($A8046="","",INDEX(CARTAO_COMPRAS!$C:$C,INT((ROW()-2)/20)+2))</f>
        <v/>
      </c>
      <c r="C8046" s="0" t="str">
        <f aca="false">IF($A8046="","",INDEX(CARTAO_COMPRAS!$D:$D,INT((ROW()-2)/20)+2))</f>
        <v/>
      </c>
      <c r="D8046" s="0" t="str">
        <f aca="false">IF($A8046="","",INDEX(CARTAO_COMPRAS!$E:$E,INT((ROW()-2)/20)+2))</f>
        <v/>
      </c>
      <c r="E8046" s="0" t="str">
        <f aca="false">IF($A8046="","",INDEX(CARTAO_COMPRAS!$H:$H,INT((ROW()-2)/20)+2)+MOD(ROW()-2,20))</f>
        <v/>
      </c>
      <c r="F8046" s="0" t="str">
        <f aca="false">IF($A8046="","",INDEX(CARTAO_COMPRAS!$G:$G,INT((ROW()-2)/20)+2))</f>
        <v/>
      </c>
      <c r="G8046" s="5" t="str">
        <f aca="false">IF($A8046="","",INDEX(CARTAO_COMPRAS!$I:$I,INT((ROW()-2)/20)+2))</f>
        <v/>
      </c>
      <c r="H8046" s="4" t="str">
        <f aca="false">IF($A8046="","",EDATE(INDEX(CARTAO_COMPRAS!$J:$J,INT((ROW()-2)/20)+2),MOD(ROW()-2,20)))</f>
        <v/>
      </c>
      <c r="I8046" s="4" t="str">
        <f aca="false">IF($H8046="","",$H8046-WEEKDAY($H8046,2)+1)</f>
        <v/>
      </c>
      <c r="J8046" s="4" t="str">
        <f aca="false">IF($I8046="","",$I8046+6)</f>
        <v/>
      </c>
      <c r="K8046" s="6" t="str">
        <f aca="false">IF($H8046="","",DATE(YEAR($H8046),MONTH($H8046),1))</f>
        <v/>
      </c>
      <c r="L8046" s="0" t="str">
        <f aca="false">IF($A8046="","",INDEX(CARTAO_COMPRAS!$K:$K,INT((ROW()-2)/20)+2))</f>
        <v/>
      </c>
      <c r="M8046" s="0" t="str">
        <f aca="false">IF($A8046="","","Compra no cartão")</f>
        <v/>
      </c>
    </row>
    <row r="8047" customFormat="false" ht="13.5" hidden="false" customHeight="false" outlineLevel="0" collapsed="false">
      <c r="A8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7" s="0" t="str">
        <f aca="false">IF($A8047="","",INDEX(CARTAO_COMPRAS!$C:$C,INT((ROW()-2)/20)+2))</f>
        <v/>
      </c>
      <c r="C8047" s="0" t="str">
        <f aca="false">IF($A8047="","",INDEX(CARTAO_COMPRAS!$D:$D,INT((ROW()-2)/20)+2))</f>
        <v/>
      </c>
      <c r="D8047" s="0" t="str">
        <f aca="false">IF($A8047="","",INDEX(CARTAO_COMPRAS!$E:$E,INT((ROW()-2)/20)+2))</f>
        <v/>
      </c>
      <c r="E8047" s="0" t="str">
        <f aca="false">IF($A8047="","",INDEX(CARTAO_COMPRAS!$H:$H,INT((ROW()-2)/20)+2)+MOD(ROW()-2,20))</f>
        <v/>
      </c>
      <c r="F8047" s="0" t="str">
        <f aca="false">IF($A8047="","",INDEX(CARTAO_COMPRAS!$G:$G,INT((ROW()-2)/20)+2))</f>
        <v/>
      </c>
      <c r="G8047" s="5" t="str">
        <f aca="false">IF($A8047="","",INDEX(CARTAO_COMPRAS!$I:$I,INT((ROW()-2)/20)+2))</f>
        <v/>
      </c>
      <c r="H8047" s="4" t="str">
        <f aca="false">IF($A8047="","",EDATE(INDEX(CARTAO_COMPRAS!$J:$J,INT((ROW()-2)/20)+2),MOD(ROW()-2,20)))</f>
        <v/>
      </c>
      <c r="I8047" s="4" t="str">
        <f aca="false">IF($H8047="","",$H8047-WEEKDAY($H8047,2)+1)</f>
        <v/>
      </c>
      <c r="J8047" s="4" t="str">
        <f aca="false">IF($I8047="","",$I8047+6)</f>
        <v/>
      </c>
      <c r="K8047" s="6" t="str">
        <f aca="false">IF($H8047="","",DATE(YEAR($H8047),MONTH($H8047),1))</f>
        <v/>
      </c>
      <c r="L8047" s="0" t="str">
        <f aca="false">IF($A8047="","",INDEX(CARTAO_COMPRAS!$K:$K,INT((ROW()-2)/20)+2))</f>
        <v/>
      </c>
      <c r="M8047" s="0" t="str">
        <f aca="false">IF($A8047="","","Compra no cartão")</f>
        <v/>
      </c>
    </row>
    <row r="8048" customFormat="false" ht="13.5" hidden="false" customHeight="false" outlineLevel="0" collapsed="false">
      <c r="A8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8" s="0" t="str">
        <f aca="false">IF($A8048="","",INDEX(CARTAO_COMPRAS!$C:$C,INT((ROW()-2)/20)+2))</f>
        <v/>
      </c>
      <c r="C8048" s="0" t="str">
        <f aca="false">IF($A8048="","",INDEX(CARTAO_COMPRAS!$D:$D,INT((ROW()-2)/20)+2))</f>
        <v/>
      </c>
      <c r="D8048" s="0" t="str">
        <f aca="false">IF($A8048="","",INDEX(CARTAO_COMPRAS!$E:$E,INT((ROW()-2)/20)+2))</f>
        <v/>
      </c>
      <c r="E8048" s="0" t="str">
        <f aca="false">IF($A8048="","",INDEX(CARTAO_COMPRAS!$H:$H,INT((ROW()-2)/20)+2)+MOD(ROW()-2,20))</f>
        <v/>
      </c>
      <c r="F8048" s="0" t="str">
        <f aca="false">IF($A8048="","",INDEX(CARTAO_COMPRAS!$G:$G,INT((ROW()-2)/20)+2))</f>
        <v/>
      </c>
      <c r="G8048" s="5" t="str">
        <f aca="false">IF($A8048="","",INDEX(CARTAO_COMPRAS!$I:$I,INT((ROW()-2)/20)+2))</f>
        <v/>
      </c>
      <c r="H8048" s="4" t="str">
        <f aca="false">IF($A8048="","",EDATE(INDEX(CARTAO_COMPRAS!$J:$J,INT((ROW()-2)/20)+2),MOD(ROW()-2,20)))</f>
        <v/>
      </c>
      <c r="I8048" s="4" t="str">
        <f aca="false">IF($H8048="","",$H8048-WEEKDAY($H8048,2)+1)</f>
        <v/>
      </c>
      <c r="J8048" s="4" t="str">
        <f aca="false">IF($I8048="","",$I8048+6)</f>
        <v/>
      </c>
      <c r="K8048" s="6" t="str">
        <f aca="false">IF($H8048="","",DATE(YEAR($H8048),MONTH($H8048),1))</f>
        <v/>
      </c>
      <c r="L8048" s="0" t="str">
        <f aca="false">IF($A8048="","",INDEX(CARTAO_COMPRAS!$K:$K,INT((ROW()-2)/20)+2))</f>
        <v/>
      </c>
      <c r="M8048" s="0" t="str">
        <f aca="false">IF($A8048="","","Compra no cartão")</f>
        <v/>
      </c>
    </row>
    <row r="8049" customFormat="false" ht="13.5" hidden="false" customHeight="false" outlineLevel="0" collapsed="false">
      <c r="A8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49" s="0" t="str">
        <f aca="false">IF($A8049="","",INDEX(CARTAO_COMPRAS!$C:$C,INT((ROW()-2)/20)+2))</f>
        <v/>
      </c>
      <c r="C8049" s="0" t="str">
        <f aca="false">IF($A8049="","",INDEX(CARTAO_COMPRAS!$D:$D,INT((ROW()-2)/20)+2))</f>
        <v/>
      </c>
      <c r="D8049" s="0" t="str">
        <f aca="false">IF($A8049="","",INDEX(CARTAO_COMPRAS!$E:$E,INT((ROW()-2)/20)+2))</f>
        <v/>
      </c>
      <c r="E8049" s="0" t="str">
        <f aca="false">IF($A8049="","",INDEX(CARTAO_COMPRAS!$H:$H,INT((ROW()-2)/20)+2)+MOD(ROW()-2,20))</f>
        <v/>
      </c>
      <c r="F8049" s="0" t="str">
        <f aca="false">IF($A8049="","",INDEX(CARTAO_COMPRAS!$G:$G,INT((ROW()-2)/20)+2))</f>
        <v/>
      </c>
      <c r="G8049" s="5" t="str">
        <f aca="false">IF($A8049="","",INDEX(CARTAO_COMPRAS!$I:$I,INT((ROW()-2)/20)+2))</f>
        <v/>
      </c>
      <c r="H8049" s="4" t="str">
        <f aca="false">IF($A8049="","",EDATE(INDEX(CARTAO_COMPRAS!$J:$J,INT((ROW()-2)/20)+2),MOD(ROW()-2,20)))</f>
        <v/>
      </c>
      <c r="I8049" s="4" t="str">
        <f aca="false">IF($H8049="","",$H8049-WEEKDAY($H8049,2)+1)</f>
        <v/>
      </c>
      <c r="J8049" s="4" t="str">
        <f aca="false">IF($I8049="","",$I8049+6)</f>
        <v/>
      </c>
      <c r="K8049" s="6" t="str">
        <f aca="false">IF($H8049="","",DATE(YEAR($H8049),MONTH($H8049),1))</f>
        <v/>
      </c>
      <c r="L8049" s="0" t="str">
        <f aca="false">IF($A8049="","",INDEX(CARTAO_COMPRAS!$K:$K,INT((ROW()-2)/20)+2))</f>
        <v/>
      </c>
      <c r="M8049" s="0" t="str">
        <f aca="false">IF($A8049="","","Compra no cartão")</f>
        <v/>
      </c>
    </row>
    <row r="8050" customFormat="false" ht="13.5" hidden="false" customHeight="false" outlineLevel="0" collapsed="false">
      <c r="A8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0" s="0" t="str">
        <f aca="false">IF($A8050="","",INDEX(CARTAO_COMPRAS!$C:$C,INT((ROW()-2)/20)+2))</f>
        <v/>
      </c>
      <c r="C8050" s="0" t="str">
        <f aca="false">IF($A8050="","",INDEX(CARTAO_COMPRAS!$D:$D,INT((ROW()-2)/20)+2))</f>
        <v/>
      </c>
      <c r="D8050" s="0" t="str">
        <f aca="false">IF($A8050="","",INDEX(CARTAO_COMPRAS!$E:$E,INT((ROW()-2)/20)+2))</f>
        <v/>
      </c>
      <c r="E8050" s="0" t="str">
        <f aca="false">IF($A8050="","",INDEX(CARTAO_COMPRAS!$H:$H,INT((ROW()-2)/20)+2)+MOD(ROW()-2,20))</f>
        <v/>
      </c>
      <c r="F8050" s="0" t="str">
        <f aca="false">IF($A8050="","",INDEX(CARTAO_COMPRAS!$G:$G,INT((ROW()-2)/20)+2))</f>
        <v/>
      </c>
      <c r="G8050" s="5" t="str">
        <f aca="false">IF($A8050="","",INDEX(CARTAO_COMPRAS!$I:$I,INT((ROW()-2)/20)+2))</f>
        <v/>
      </c>
      <c r="H8050" s="4" t="str">
        <f aca="false">IF($A8050="","",EDATE(INDEX(CARTAO_COMPRAS!$J:$J,INT((ROW()-2)/20)+2),MOD(ROW()-2,20)))</f>
        <v/>
      </c>
      <c r="I8050" s="4" t="str">
        <f aca="false">IF($H8050="","",$H8050-WEEKDAY($H8050,2)+1)</f>
        <v/>
      </c>
      <c r="J8050" s="4" t="str">
        <f aca="false">IF($I8050="","",$I8050+6)</f>
        <v/>
      </c>
      <c r="K8050" s="6" t="str">
        <f aca="false">IF($H8050="","",DATE(YEAR($H8050),MONTH($H8050),1))</f>
        <v/>
      </c>
      <c r="L8050" s="0" t="str">
        <f aca="false">IF($A8050="","",INDEX(CARTAO_COMPRAS!$K:$K,INT((ROW()-2)/20)+2))</f>
        <v/>
      </c>
      <c r="M8050" s="0" t="str">
        <f aca="false">IF($A8050="","","Compra no cartão")</f>
        <v/>
      </c>
    </row>
    <row r="8051" customFormat="false" ht="13.5" hidden="false" customHeight="false" outlineLevel="0" collapsed="false">
      <c r="A8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1" s="0" t="str">
        <f aca="false">IF($A8051="","",INDEX(CARTAO_COMPRAS!$C:$C,INT((ROW()-2)/20)+2))</f>
        <v/>
      </c>
      <c r="C8051" s="0" t="str">
        <f aca="false">IF($A8051="","",INDEX(CARTAO_COMPRAS!$D:$D,INT((ROW()-2)/20)+2))</f>
        <v/>
      </c>
      <c r="D8051" s="0" t="str">
        <f aca="false">IF($A8051="","",INDEX(CARTAO_COMPRAS!$E:$E,INT((ROW()-2)/20)+2))</f>
        <v/>
      </c>
      <c r="E8051" s="0" t="str">
        <f aca="false">IF($A8051="","",INDEX(CARTAO_COMPRAS!$H:$H,INT((ROW()-2)/20)+2)+MOD(ROW()-2,20))</f>
        <v/>
      </c>
      <c r="F8051" s="0" t="str">
        <f aca="false">IF($A8051="","",INDEX(CARTAO_COMPRAS!$G:$G,INT((ROW()-2)/20)+2))</f>
        <v/>
      </c>
      <c r="G8051" s="5" t="str">
        <f aca="false">IF($A8051="","",INDEX(CARTAO_COMPRAS!$I:$I,INT((ROW()-2)/20)+2))</f>
        <v/>
      </c>
      <c r="H8051" s="4" t="str">
        <f aca="false">IF($A8051="","",EDATE(INDEX(CARTAO_COMPRAS!$J:$J,INT((ROW()-2)/20)+2),MOD(ROW()-2,20)))</f>
        <v/>
      </c>
      <c r="I8051" s="4" t="str">
        <f aca="false">IF($H8051="","",$H8051-WEEKDAY($H8051,2)+1)</f>
        <v/>
      </c>
      <c r="J8051" s="4" t="str">
        <f aca="false">IF($I8051="","",$I8051+6)</f>
        <v/>
      </c>
      <c r="K8051" s="6" t="str">
        <f aca="false">IF($H8051="","",DATE(YEAR($H8051),MONTH($H8051),1))</f>
        <v/>
      </c>
      <c r="L8051" s="0" t="str">
        <f aca="false">IF($A8051="","",INDEX(CARTAO_COMPRAS!$K:$K,INT((ROW()-2)/20)+2))</f>
        <v/>
      </c>
      <c r="M8051" s="0" t="str">
        <f aca="false">IF($A8051="","","Compra no cartão")</f>
        <v/>
      </c>
    </row>
    <row r="8052" customFormat="false" ht="13.5" hidden="false" customHeight="false" outlineLevel="0" collapsed="false">
      <c r="A8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2" s="0" t="str">
        <f aca="false">IF($A8052="","",INDEX(CARTAO_COMPRAS!$C:$C,INT((ROW()-2)/20)+2))</f>
        <v/>
      </c>
      <c r="C8052" s="0" t="str">
        <f aca="false">IF($A8052="","",INDEX(CARTAO_COMPRAS!$D:$D,INT((ROW()-2)/20)+2))</f>
        <v/>
      </c>
      <c r="D8052" s="0" t="str">
        <f aca="false">IF($A8052="","",INDEX(CARTAO_COMPRAS!$E:$E,INT((ROW()-2)/20)+2))</f>
        <v/>
      </c>
      <c r="E8052" s="0" t="str">
        <f aca="false">IF($A8052="","",INDEX(CARTAO_COMPRAS!$H:$H,INT((ROW()-2)/20)+2)+MOD(ROW()-2,20))</f>
        <v/>
      </c>
      <c r="F8052" s="0" t="str">
        <f aca="false">IF($A8052="","",INDEX(CARTAO_COMPRAS!$G:$G,INT((ROW()-2)/20)+2))</f>
        <v/>
      </c>
      <c r="G8052" s="5" t="str">
        <f aca="false">IF($A8052="","",INDEX(CARTAO_COMPRAS!$I:$I,INT((ROW()-2)/20)+2))</f>
        <v/>
      </c>
      <c r="H8052" s="4" t="str">
        <f aca="false">IF($A8052="","",EDATE(INDEX(CARTAO_COMPRAS!$J:$J,INT((ROW()-2)/20)+2),MOD(ROW()-2,20)))</f>
        <v/>
      </c>
      <c r="I8052" s="4" t="str">
        <f aca="false">IF($H8052="","",$H8052-WEEKDAY($H8052,2)+1)</f>
        <v/>
      </c>
      <c r="J8052" s="4" t="str">
        <f aca="false">IF($I8052="","",$I8052+6)</f>
        <v/>
      </c>
      <c r="K8052" s="6" t="str">
        <f aca="false">IF($H8052="","",DATE(YEAR($H8052),MONTH($H8052),1))</f>
        <v/>
      </c>
      <c r="L8052" s="0" t="str">
        <f aca="false">IF($A8052="","",INDEX(CARTAO_COMPRAS!$K:$K,INT((ROW()-2)/20)+2))</f>
        <v/>
      </c>
      <c r="M8052" s="0" t="str">
        <f aca="false">IF($A8052="","","Compra no cartão")</f>
        <v/>
      </c>
    </row>
    <row r="8053" customFormat="false" ht="13.5" hidden="false" customHeight="false" outlineLevel="0" collapsed="false">
      <c r="A8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3" s="0" t="str">
        <f aca="false">IF($A8053="","",INDEX(CARTAO_COMPRAS!$C:$C,INT((ROW()-2)/20)+2))</f>
        <v/>
      </c>
      <c r="C8053" s="0" t="str">
        <f aca="false">IF($A8053="","",INDEX(CARTAO_COMPRAS!$D:$D,INT((ROW()-2)/20)+2))</f>
        <v/>
      </c>
      <c r="D8053" s="0" t="str">
        <f aca="false">IF($A8053="","",INDEX(CARTAO_COMPRAS!$E:$E,INT((ROW()-2)/20)+2))</f>
        <v/>
      </c>
      <c r="E8053" s="0" t="str">
        <f aca="false">IF($A8053="","",INDEX(CARTAO_COMPRAS!$H:$H,INT((ROW()-2)/20)+2)+MOD(ROW()-2,20))</f>
        <v/>
      </c>
      <c r="F8053" s="0" t="str">
        <f aca="false">IF($A8053="","",INDEX(CARTAO_COMPRAS!$G:$G,INT((ROW()-2)/20)+2))</f>
        <v/>
      </c>
      <c r="G8053" s="5" t="str">
        <f aca="false">IF($A8053="","",INDEX(CARTAO_COMPRAS!$I:$I,INT((ROW()-2)/20)+2))</f>
        <v/>
      </c>
      <c r="H8053" s="4" t="str">
        <f aca="false">IF($A8053="","",EDATE(INDEX(CARTAO_COMPRAS!$J:$J,INT((ROW()-2)/20)+2),MOD(ROW()-2,20)))</f>
        <v/>
      </c>
      <c r="I8053" s="4" t="str">
        <f aca="false">IF($H8053="","",$H8053-WEEKDAY($H8053,2)+1)</f>
        <v/>
      </c>
      <c r="J8053" s="4" t="str">
        <f aca="false">IF($I8053="","",$I8053+6)</f>
        <v/>
      </c>
      <c r="K8053" s="6" t="str">
        <f aca="false">IF($H8053="","",DATE(YEAR($H8053),MONTH($H8053),1))</f>
        <v/>
      </c>
      <c r="L8053" s="0" t="str">
        <f aca="false">IF($A8053="","",INDEX(CARTAO_COMPRAS!$K:$K,INT((ROW()-2)/20)+2))</f>
        <v/>
      </c>
      <c r="M8053" s="0" t="str">
        <f aca="false">IF($A8053="","","Compra no cartão")</f>
        <v/>
      </c>
    </row>
    <row r="8054" customFormat="false" ht="13.5" hidden="false" customHeight="false" outlineLevel="0" collapsed="false">
      <c r="A8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4" s="0" t="str">
        <f aca="false">IF($A8054="","",INDEX(CARTAO_COMPRAS!$C:$C,INT((ROW()-2)/20)+2))</f>
        <v/>
      </c>
      <c r="C8054" s="0" t="str">
        <f aca="false">IF($A8054="","",INDEX(CARTAO_COMPRAS!$D:$D,INT((ROW()-2)/20)+2))</f>
        <v/>
      </c>
      <c r="D8054" s="0" t="str">
        <f aca="false">IF($A8054="","",INDEX(CARTAO_COMPRAS!$E:$E,INT((ROW()-2)/20)+2))</f>
        <v/>
      </c>
      <c r="E8054" s="0" t="str">
        <f aca="false">IF($A8054="","",INDEX(CARTAO_COMPRAS!$H:$H,INT((ROW()-2)/20)+2)+MOD(ROW()-2,20))</f>
        <v/>
      </c>
      <c r="F8054" s="0" t="str">
        <f aca="false">IF($A8054="","",INDEX(CARTAO_COMPRAS!$G:$G,INT((ROW()-2)/20)+2))</f>
        <v/>
      </c>
      <c r="G8054" s="5" t="str">
        <f aca="false">IF($A8054="","",INDEX(CARTAO_COMPRAS!$I:$I,INT((ROW()-2)/20)+2))</f>
        <v/>
      </c>
      <c r="H8054" s="4" t="str">
        <f aca="false">IF($A8054="","",EDATE(INDEX(CARTAO_COMPRAS!$J:$J,INT((ROW()-2)/20)+2),MOD(ROW()-2,20)))</f>
        <v/>
      </c>
      <c r="I8054" s="4" t="str">
        <f aca="false">IF($H8054="","",$H8054-WEEKDAY($H8054,2)+1)</f>
        <v/>
      </c>
      <c r="J8054" s="4" t="str">
        <f aca="false">IF($I8054="","",$I8054+6)</f>
        <v/>
      </c>
      <c r="K8054" s="6" t="str">
        <f aca="false">IF($H8054="","",DATE(YEAR($H8054),MONTH($H8054),1))</f>
        <v/>
      </c>
      <c r="L8054" s="0" t="str">
        <f aca="false">IF($A8054="","",INDEX(CARTAO_COMPRAS!$K:$K,INT((ROW()-2)/20)+2))</f>
        <v/>
      </c>
      <c r="M8054" s="0" t="str">
        <f aca="false">IF($A8054="","","Compra no cartão")</f>
        <v/>
      </c>
    </row>
    <row r="8055" customFormat="false" ht="13.5" hidden="false" customHeight="false" outlineLevel="0" collapsed="false">
      <c r="A8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5" s="0" t="str">
        <f aca="false">IF($A8055="","",INDEX(CARTAO_COMPRAS!$C:$C,INT((ROW()-2)/20)+2))</f>
        <v/>
      </c>
      <c r="C8055" s="0" t="str">
        <f aca="false">IF($A8055="","",INDEX(CARTAO_COMPRAS!$D:$D,INT((ROW()-2)/20)+2))</f>
        <v/>
      </c>
      <c r="D8055" s="0" t="str">
        <f aca="false">IF($A8055="","",INDEX(CARTAO_COMPRAS!$E:$E,INT((ROW()-2)/20)+2))</f>
        <v/>
      </c>
      <c r="E8055" s="0" t="str">
        <f aca="false">IF($A8055="","",INDEX(CARTAO_COMPRAS!$H:$H,INT((ROW()-2)/20)+2)+MOD(ROW()-2,20))</f>
        <v/>
      </c>
      <c r="F8055" s="0" t="str">
        <f aca="false">IF($A8055="","",INDEX(CARTAO_COMPRAS!$G:$G,INT((ROW()-2)/20)+2))</f>
        <v/>
      </c>
      <c r="G8055" s="5" t="str">
        <f aca="false">IF($A8055="","",INDEX(CARTAO_COMPRAS!$I:$I,INT((ROW()-2)/20)+2))</f>
        <v/>
      </c>
      <c r="H8055" s="4" t="str">
        <f aca="false">IF($A8055="","",EDATE(INDEX(CARTAO_COMPRAS!$J:$J,INT((ROW()-2)/20)+2),MOD(ROW()-2,20)))</f>
        <v/>
      </c>
      <c r="I8055" s="4" t="str">
        <f aca="false">IF($H8055="","",$H8055-WEEKDAY($H8055,2)+1)</f>
        <v/>
      </c>
      <c r="J8055" s="4" t="str">
        <f aca="false">IF($I8055="","",$I8055+6)</f>
        <v/>
      </c>
      <c r="K8055" s="6" t="str">
        <f aca="false">IF($H8055="","",DATE(YEAR($H8055),MONTH($H8055),1))</f>
        <v/>
      </c>
      <c r="L8055" s="0" t="str">
        <f aca="false">IF($A8055="","",INDEX(CARTAO_COMPRAS!$K:$K,INT((ROW()-2)/20)+2))</f>
        <v/>
      </c>
      <c r="M8055" s="0" t="str">
        <f aca="false">IF($A8055="","","Compra no cartão")</f>
        <v/>
      </c>
    </row>
    <row r="8056" customFormat="false" ht="13.5" hidden="false" customHeight="false" outlineLevel="0" collapsed="false">
      <c r="A8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6" s="0" t="str">
        <f aca="false">IF($A8056="","",INDEX(CARTAO_COMPRAS!$C:$C,INT((ROW()-2)/20)+2))</f>
        <v/>
      </c>
      <c r="C8056" s="0" t="str">
        <f aca="false">IF($A8056="","",INDEX(CARTAO_COMPRAS!$D:$D,INT((ROW()-2)/20)+2))</f>
        <v/>
      </c>
      <c r="D8056" s="0" t="str">
        <f aca="false">IF($A8056="","",INDEX(CARTAO_COMPRAS!$E:$E,INT((ROW()-2)/20)+2))</f>
        <v/>
      </c>
      <c r="E8056" s="0" t="str">
        <f aca="false">IF($A8056="","",INDEX(CARTAO_COMPRAS!$H:$H,INT((ROW()-2)/20)+2)+MOD(ROW()-2,20))</f>
        <v/>
      </c>
      <c r="F8056" s="0" t="str">
        <f aca="false">IF($A8056="","",INDEX(CARTAO_COMPRAS!$G:$G,INT((ROW()-2)/20)+2))</f>
        <v/>
      </c>
      <c r="G8056" s="5" t="str">
        <f aca="false">IF($A8056="","",INDEX(CARTAO_COMPRAS!$I:$I,INT((ROW()-2)/20)+2))</f>
        <v/>
      </c>
      <c r="H8056" s="4" t="str">
        <f aca="false">IF($A8056="","",EDATE(INDEX(CARTAO_COMPRAS!$J:$J,INT((ROW()-2)/20)+2),MOD(ROW()-2,20)))</f>
        <v/>
      </c>
      <c r="I8056" s="4" t="str">
        <f aca="false">IF($H8056="","",$H8056-WEEKDAY($H8056,2)+1)</f>
        <v/>
      </c>
      <c r="J8056" s="4" t="str">
        <f aca="false">IF($I8056="","",$I8056+6)</f>
        <v/>
      </c>
      <c r="K8056" s="6" t="str">
        <f aca="false">IF($H8056="","",DATE(YEAR($H8056),MONTH($H8056),1))</f>
        <v/>
      </c>
      <c r="L8056" s="0" t="str">
        <f aca="false">IF($A8056="","",INDEX(CARTAO_COMPRAS!$K:$K,INT((ROW()-2)/20)+2))</f>
        <v/>
      </c>
      <c r="M8056" s="0" t="str">
        <f aca="false">IF($A8056="","","Compra no cartão")</f>
        <v/>
      </c>
    </row>
    <row r="8057" customFormat="false" ht="13.5" hidden="false" customHeight="false" outlineLevel="0" collapsed="false">
      <c r="A8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7" s="0" t="str">
        <f aca="false">IF($A8057="","",INDEX(CARTAO_COMPRAS!$C:$C,INT((ROW()-2)/20)+2))</f>
        <v/>
      </c>
      <c r="C8057" s="0" t="str">
        <f aca="false">IF($A8057="","",INDEX(CARTAO_COMPRAS!$D:$D,INT((ROW()-2)/20)+2))</f>
        <v/>
      </c>
      <c r="D8057" s="0" t="str">
        <f aca="false">IF($A8057="","",INDEX(CARTAO_COMPRAS!$E:$E,INT((ROW()-2)/20)+2))</f>
        <v/>
      </c>
      <c r="E8057" s="0" t="str">
        <f aca="false">IF($A8057="","",INDEX(CARTAO_COMPRAS!$H:$H,INT((ROW()-2)/20)+2)+MOD(ROW()-2,20))</f>
        <v/>
      </c>
      <c r="F8057" s="0" t="str">
        <f aca="false">IF($A8057="","",INDEX(CARTAO_COMPRAS!$G:$G,INT((ROW()-2)/20)+2))</f>
        <v/>
      </c>
      <c r="G8057" s="5" t="str">
        <f aca="false">IF($A8057="","",INDEX(CARTAO_COMPRAS!$I:$I,INT((ROW()-2)/20)+2))</f>
        <v/>
      </c>
      <c r="H8057" s="4" t="str">
        <f aca="false">IF($A8057="","",EDATE(INDEX(CARTAO_COMPRAS!$J:$J,INT((ROW()-2)/20)+2),MOD(ROW()-2,20)))</f>
        <v/>
      </c>
      <c r="I8057" s="4" t="str">
        <f aca="false">IF($H8057="","",$H8057-WEEKDAY($H8057,2)+1)</f>
        <v/>
      </c>
      <c r="J8057" s="4" t="str">
        <f aca="false">IF($I8057="","",$I8057+6)</f>
        <v/>
      </c>
      <c r="K8057" s="6" t="str">
        <f aca="false">IF($H8057="","",DATE(YEAR($H8057),MONTH($H8057),1))</f>
        <v/>
      </c>
      <c r="L8057" s="0" t="str">
        <f aca="false">IF($A8057="","",INDEX(CARTAO_COMPRAS!$K:$K,INT((ROW()-2)/20)+2))</f>
        <v/>
      </c>
      <c r="M8057" s="0" t="str">
        <f aca="false">IF($A8057="","","Compra no cartão")</f>
        <v/>
      </c>
    </row>
    <row r="8058" customFormat="false" ht="13.5" hidden="false" customHeight="false" outlineLevel="0" collapsed="false">
      <c r="A8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8" s="0" t="str">
        <f aca="false">IF($A8058="","",INDEX(CARTAO_COMPRAS!$C:$C,INT((ROW()-2)/20)+2))</f>
        <v/>
      </c>
      <c r="C8058" s="0" t="str">
        <f aca="false">IF($A8058="","",INDEX(CARTAO_COMPRAS!$D:$D,INT((ROW()-2)/20)+2))</f>
        <v/>
      </c>
      <c r="D8058" s="0" t="str">
        <f aca="false">IF($A8058="","",INDEX(CARTAO_COMPRAS!$E:$E,INT((ROW()-2)/20)+2))</f>
        <v/>
      </c>
      <c r="E8058" s="0" t="str">
        <f aca="false">IF($A8058="","",INDEX(CARTAO_COMPRAS!$H:$H,INT((ROW()-2)/20)+2)+MOD(ROW()-2,20))</f>
        <v/>
      </c>
      <c r="F8058" s="0" t="str">
        <f aca="false">IF($A8058="","",INDEX(CARTAO_COMPRAS!$G:$G,INT((ROW()-2)/20)+2))</f>
        <v/>
      </c>
      <c r="G8058" s="5" t="str">
        <f aca="false">IF($A8058="","",INDEX(CARTAO_COMPRAS!$I:$I,INT((ROW()-2)/20)+2))</f>
        <v/>
      </c>
      <c r="H8058" s="4" t="str">
        <f aca="false">IF($A8058="","",EDATE(INDEX(CARTAO_COMPRAS!$J:$J,INT((ROW()-2)/20)+2),MOD(ROW()-2,20)))</f>
        <v/>
      </c>
      <c r="I8058" s="4" t="str">
        <f aca="false">IF($H8058="","",$H8058-WEEKDAY($H8058,2)+1)</f>
        <v/>
      </c>
      <c r="J8058" s="4" t="str">
        <f aca="false">IF($I8058="","",$I8058+6)</f>
        <v/>
      </c>
      <c r="K8058" s="6" t="str">
        <f aca="false">IF($H8058="","",DATE(YEAR($H8058),MONTH($H8058),1))</f>
        <v/>
      </c>
      <c r="L8058" s="0" t="str">
        <f aca="false">IF($A8058="","",INDEX(CARTAO_COMPRAS!$K:$K,INT((ROW()-2)/20)+2))</f>
        <v/>
      </c>
      <c r="M8058" s="0" t="str">
        <f aca="false">IF($A8058="","","Compra no cartão")</f>
        <v/>
      </c>
    </row>
    <row r="8059" customFormat="false" ht="13.5" hidden="false" customHeight="false" outlineLevel="0" collapsed="false">
      <c r="A8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59" s="0" t="str">
        <f aca="false">IF($A8059="","",INDEX(CARTAO_COMPRAS!$C:$C,INT((ROW()-2)/20)+2))</f>
        <v/>
      </c>
      <c r="C8059" s="0" t="str">
        <f aca="false">IF($A8059="","",INDEX(CARTAO_COMPRAS!$D:$D,INT((ROW()-2)/20)+2))</f>
        <v/>
      </c>
      <c r="D8059" s="0" t="str">
        <f aca="false">IF($A8059="","",INDEX(CARTAO_COMPRAS!$E:$E,INT((ROW()-2)/20)+2))</f>
        <v/>
      </c>
      <c r="E8059" s="0" t="str">
        <f aca="false">IF($A8059="","",INDEX(CARTAO_COMPRAS!$H:$H,INT((ROW()-2)/20)+2)+MOD(ROW()-2,20))</f>
        <v/>
      </c>
      <c r="F8059" s="0" t="str">
        <f aca="false">IF($A8059="","",INDEX(CARTAO_COMPRAS!$G:$G,INT((ROW()-2)/20)+2))</f>
        <v/>
      </c>
      <c r="G8059" s="5" t="str">
        <f aca="false">IF($A8059="","",INDEX(CARTAO_COMPRAS!$I:$I,INT((ROW()-2)/20)+2))</f>
        <v/>
      </c>
      <c r="H8059" s="4" t="str">
        <f aca="false">IF($A8059="","",EDATE(INDEX(CARTAO_COMPRAS!$J:$J,INT((ROW()-2)/20)+2),MOD(ROW()-2,20)))</f>
        <v/>
      </c>
      <c r="I8059" s="4" t="str">
        <f aca="false">IF($H8059="","",$H8059-WEEKDAY($H8059,2)+1)</f>
        <v/>
      </c>
      <c r="J8059" s="4" t="str">
        <f aca="false">IF($I8059="","",$I8059+6)</f>
        <v/>
      </c>
      <c r="K8059" s="6" t="str">
        <f aca="false">IF($H8059="","",DATE(YEAR($H8059),MONTH($H8059),1))</f>
        <v/>
      </c>
      <c r="L8059" s="0" t="str">
        <f aca="false">IF($A8059="","",INDEX(CARTAO_COMPRAS!$K:$K,INT((ROW()-2)/20)+2))</f>
        <v/>
      </c>
      <c r="M8059" s="0" t="str">
        <f aca="false">IF($A8059="","","Compra no cartão")</f>
        <v/>
      </c>
    </row>
    <row r="8060" customFormat="false" ht="13.5" hidden="false" customHeight="false" outlineLevel="0" collapsed="false">
      <c r="A8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0" s="0" t="str">
        <f aca="false">IF($A8060="","",INDEX(CARTAO_COMPRAS!$C:$C,INT((ROW()-2)/20)+2))</f>
        <v/>
      </c>
      <c r="C8060" s="0" t="str">
        <f aca="false">IF($A8060="","",INDEX(CARTAO_COMPRAS!$D:$D,INT((ROW()-2)/20)+2))</f>
        <v/>
      </c>
      <c r="D8060" s="0" t="str">
        <f aca="false">IF($A8060="","",INDEX(CARTAO_COMPRAS!$E:$E,INT((ROW()-2)/20)+2))</f>
        <v/>
      </c>
      <c r="E8060" s="0" t="str">
        <f aca="false">IF($A8060="","",INDEX(CARTAO_COMPRAS!$H:$H,INT((ROW()-2)/20)+2)+MOD(ROW()-2,20))</f>
        <v/>
      </c>
      <c r="F8060" s="0" t="str">
        <f aca="false">IF($A8060="","",INDEX(CARTAO_COMPRAS!$G:$G,INT((ROW()-2)/20)+2))</f>
        <v/>
      </c>
      <c r="G8060" s="5" t="str">
        <f aca="false">IF($A8060="","",INDEX(CARTAO_COMPRAS!$I:$I,INT((ROW()-2)/20)+2))</f>
        <v/>
      </c>
      <c r="H8060" s="4" t="str">
        <f aca="false">IF($A8060="","",EDATE(INDEX(CARTAO_COMPRAS!$J:$J,INT((ROW()-2)/20)+2),MOD(ROW()-2,20)))</f>
        <v/>
      </c>
      <c r="I8060" s="4" t="str">
        <f aca="false">IF($H8060="","",$H8060-WEEKDAY($H8060,2)+1)</f>
        <v/>
      </c>
      <c r="J8060" s="4" t="str">
        <f aca="false">IF($I8060="","",$I8060+6)</f>
        <v/>
      </c>
      <c r="K8060" s="6" t="str">
        <f aca="false">IF($H8060="","",DATE(YEAR($H8060),MONTH($H8060),1))</f>
        <v/>
      </c>
      <c r="L8060" s="0" t="str">
        <f aca="false">IF($A8060="","",INDEX(CARTAO_COMPRAS!$K:$K,INT((ROW()-2)/20)+2))</f>
        <v/>
      </c>
      <c r="M8060" s="0" t="str">
        <f aca="false">IF($A8060="","","Compra no cartão")</f>
        <v/>
      </c>
    </row>
    <row r="8061" customFormat="false" ht="13.5" hidden="false" customHeight="false" outlineLevel="0" collapsed="false">
      <c r="A8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1" s="0" t="str">
        <f aca="false">IF($A8061="","",INDEX(CARTAO_COMPRAS!$C:$C,INT((ROW()-2)/20)+2))</f>
        <v/>
      </c>
      <c r="C8061" s="0" t="str">
        <f aca="false">IF($A8061="","",INDEX(CARTAO_COMPRAS!$D:$D,INT((ROW()-2)/20)+2))</f>
        <v/>
      </c>
      <c r="D8061" s="0" t="str">
        <f aca="false">IF($A8061="","",INDEX(CARTAO_COMPRAS!$E:$E,INT((ROW()-2)/20)+2))</f>
        <v/>
      </c>
      <c r="E8061" s="0" t="str">
        <f aca="false">IF($A8061="","",INDEX(CARTAO_COMPRAS!$H:$H,INT((ROW()-2)/20)+2)+MOD(ROW()-2,20))</f>
        <v/>
      </c>
      <c r="F8061" s="0" t="str">
        <f aca="false">IF($A8061="","",INDEX(CARTAO_COMPRAS!$G:$G,INT((ROW()-2)/20)+2))</f>
        <v/>
      </c>
      <c r="G8061" s="5" t="str">
        <f aca="false">IF($A8061="","",INDEX(CARTAO_COMPRAS!$I:$I,INT((ROW()-2)/20)+2))</f>
        <v/>
      </c>
      <c r="H8061" s="4" t="str">
        <f aca="false">IF($A8061="","",EDATE(INDEX(CARTAO_COMPRAS!$J:$J,INT((ROW()-2)/20)+2),MOD(ROW()-2,20)))</f>
        <v/>
      </c>
      <c r="I8061" s="4" t="str">
        <f aca="false">IF($H8061="","",$H8061-WEEKDAY($H8061,2)+1)</f>
        <v/>
      </c>
      <c r="J8061" s="4" t="str">
        <f aca="false">IF($I8061="","",$I8061+6)</f>
        <v/>
      </c>
      <c r="K8061" s="6" t="str">
        <f aca="false">IF($H8061="","",DATE(YEAR($H8061),MONTH($H8061),1))</f>
        <v/>
      </c>
      <c r="L8061" s="0" t="str">
        <f aca="false">IF($A8061="","",INDEX(CARTAO_COMPRAS!$K:$K,INT((ROW()-2)/20)+2))</f>
        <v/>
      </c>
      <c r="M8061" s="0" t="str">
        <f aca="false">IF($A8061="","","Compra no cartão")</f>
        <v/>
      </c>
    </row>
    <row r="8062" customFormat="false" ht="13.5" hidden="false" customHeight="false" outlineLevel="0" collapsed="false">
      <c r="A80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404</v>
      </c>
      <c r="B8062" s="0" t="str">
        <f aca="false">IF($A8062="","",INDEX(CARTAO_COMPRAS!$C:$C,INT((ROW()-2)/20)+2))</f>
        <v>Nubank</v>
      </c>
      <c r="C8062" s="0" t="str">
        <f aca="false">IF($A8062="","",INDEX(CARTAO_COMPRAS!$D:$D,INT((ROW()-2)/20)+2))</f>
        <v>Supermercado</v>
      </c>
      <c r="D8062" s="0" t="str">
        <f aca="false">IF($A8062="","",INDEX(CARTAO_COMPRAS!$E:$E,INT((ROW()-2)/20)+2))</f>
        <v>Alimentação / Insumos</v>
      </c>
      <c r="E8062" s="0" t="n">
        <f aca="false">IF($A8062="","",INDEX(CARTAO_COMPRAS!$H:$H,INT((ROW()-2)/20)+2)+MOD(ROW()-2,20))</f>
        <v>1</v>
      </c>
      <c r="F8062" s="0" t="n">
        <f aca="false">IF($A8062="","",INDEX(CARTAO_COMPRAS!$G:$G,INT((ROW()-2)/20)+2))</f>
        <v>1</v>
      </c>
      <c r="G8062" s="5" t="n">
        <f aca="false">IF($A8062="","",INDEX(CARTAO_COMPRAS!$I:$I,INT((ROW()-2)/20)+2))</f>
        <v>13.62</v>
      </c>
      <c r="H8062" s="4" t="n">
        <f aca="false">IF($A8062="","",EDATE(INDEX(CARTAO_COMPRAS!$J:$J,INT((ROW()-2)/20)+2),MOD(ROW()-2,20)))</f>
        <v>46170</v>
      </c>
      <c r="I8062" s="4" t="n">
        <f aca="false">IF($H8062="","",$H8062-WEEKDAY($H8062,2)+1)</f>
        <v>46167</v>
      </c>
      <c r="J8062" s="4" t="n">
        <f aca="false">IF($I8062="","",$I8062+6)</f>
        <v>46173</v>
      </c>
      <c r="K8062" s="6" t="n">
        <f aca="false">IF($H8062="","",DATE(YEAR($H8062),MONTH($H8062),1))</f>
        <v>46143</v>
      </c>
      <c r="L8062" s="0" t="str">
        <f aca="false">IF($A8062="","",INDEX(CARTAO_COMPRAS!$K:$K,INT((ROW()-2)/20)+2))</f>
        <v>Pago</v>
      </c>
      <c r="M8062" s="0" t="str">
        <f aca="false">IF($A8062="","","Compra no cartão")</f>
        <v>Compra no cartão</v>
      </c>
    </row>
    <row r="8063" customFormat="false" ht="13.5" hidden="false" customHeight="false" outlineLevel="0" collapsed="false">
      <c r="A8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3" s="0" t="str">
        <f aca="false">IF($A8063="","",INDEX(CARTAO_COMPRAS!$C:$C,INT((ROW()-2)/20)+2))</f>
        <v/>
      </c>
      <c r="C8063" s="0" t="str">
        <f aca="false">IF($A8063="","",INDEX(CARTAO_COMPRAS!$D:$D,INT((ROW()-2)/20)+2))</f>
        <v/>
      </c>
      <c r="D8063" s="0" t="str">
        <f aca="false">IF($A8063="","",INDEX(CARTAO_COMPRAS!$E:$E,INT((ROW()-2)/20)+2))</f>
        <v/>
      </c>
      <c r="E8063" s="0" t="str">
        <f aca="false">IF($A8063="","",INDEX(CARTAO_COMPRAS!$H:$H,INT((ROW()-2)/20)+2)+MOD(ROW()-2,20))</f>
        <v/>
      </c>
      <c r="F8063" s="0" t="str">
        <f aca="false">IF($A8063="","",INDEX(CARTAO_COMPRAS!$G:$G,INT((ROW()-2)/20)+2))</f>
        <v/>
      </c>
      <c r="G8063" s="5" t="str">
        <f aca="false">IF($A8063="","",INDEX(CARTAO_COMPRAS!$I:$I,INT((ROW()-2)/20)+2))</f>
        <v/>
      </c>
      <c r="H8063" s="4" t="str">
        <f aca="false">IF($A8063="","",EDATE(INDEX(CARTAO_COMPRAS!$J:$J,INT((ROW()-2)/20)+2),MOD(ROW()-2,20)))</f>
        <v/>
      </c>
      <c r="I8063" s="4" t="str">
        <f aca="false">IF($H8063="","",$H8063-WEEKDAY($H8063,2)+1)</f>
        <v/>
      </c>
      <c r="J8063" s="4" t="str">
        <f aca="false">IF($I8063="","",$I8063+6)</f>
        <v/>
      </c>
      <c r="K8063" s="6" t="str">
        <f aca="false">IF($H8063="","",DATE(YEAR($H8063),MONTH($H8063),1))</f>
        <v/>
      </c>
      <c r="L8063" s="0" t="str">
        <f aca="false">IF($A8063="","",INDEX(CARTAO_COMPRAS!$K:$K,INT((ROW()-2)/20)+2))</f>
        <v/>
      </c>
      <c r="M8063" s="0" t="str">
        <f aca="false">IF($A8063="","","Compra no cartão")</f>
        <v/>
      </c>
    </row>
    <row r="8064" customFormat="false" ht="13.5" hidden="false" customHeight="false" outlineLevel="0" collapsed="false">
      <c r="A8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4" s="0" t="str">
        <f aca="false">IF($A8064="","",INDEX(CARTAO_COMPRAS!$C:$C,INT((ROW()-2)/20)+2))</f>
        <v/>
      </c>
      <c r="C8064" s="0" t="str">
        <f aca="false">IF($A8064="","",INDEX(CARTAO_COMPRAS!$D:$D,INT((ROW()-2)/20)+2))</f>
        <v/>
      </c>
      <c r="D8064" s="0" t="str">
        <f aca="false">IF($A8064="","",INDEX(CARTAO_COMPRAS!$E:$E,INT((ROW()-2)/20)+2))</f>
        <v/>
      </c>
      <c r="E8064" s="0" t="str">
        <f aca="false">IF($A8064="","",INDEX(CARTAO_COMPRAS!$H:$H,INT((ROW()-2)/20)+2)+MOD(ROW()-2,20))</f>
        <v/>
      </c>
      <c r="F8064" s="0" t="str">
        <f aca="false">IF($A8064="","",INDEX(CARTAO_COMPRAS!$G:$G,INT((ROW()-2)/20)+2))</f>
        <v/>
      </c>
      <c r="G8064" s="5" t="str">
        <f aca="false">IF($A8064="","",INDEX(CARTAO_COMPRAS!$I:$I,INT((ROW()-2)/20)+2))</f>
        <v/>
      </c>
      <c r="H8064" s="4" t="str">
        <f aca="false">IF($A8064="","",EDATE(INDEX(CARTAO_COMPRAS!$J:$J,INT((ROW()-2)/20)+2),MOD(ROW()-2,20)))</f>
        <v/>
      </c>
      <c r="I8064" s="4" t="str">
        <f aca="false">IF($H8064="","",$H8064-WEEKDAY($H8064,2)+1)</f>
        <v/>
      </c>
      <c r="J8064" s="4" t="str">
        <f aca="false">IF($I8064="","",$I8064+6)</f>
        <v/>
      </c>
      <c r="K8064" s="6" t="str">
        <f aca="false">IF($H8064="","",DATE(YEAR($H8064),MONTH($H8064),1))</f>
        <v/>
      </c>
      <c r="L8064" s="0" t="str">
        <f aca="false">IF($A8064="","",INDEX(CARTAO_COMPRAS!$K:$K,INT((ROW()-2)/20)+2))</f>
        <v/>
      </c>
      <c r="M8064" s="0" t="str">
        <f aca="false">IF($A8064="","","Compra no cartão")</f>
        <v/>
      </c>
    </row>
    <row r="8065" customFormat="false" ht="13.5" hidden="false" customHeight="false" outlineLevel="0" collapsed="false">
      <c r="A8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5" s="0" t="str">
        <f aca="false">IF($A8065="","",INDEX(CARTAO_COMPRAS!$C:$C,INT((ROW()-2)/20)+2))</f>
        <v/>
      </c>
      <c r="C8065" s="0" t="str">
        <f aca="false">IF($A8065="","",INDEX(CARTAO_COMPRAS!$D:$D,INT((ROW()-2)/20)+2))</f>
        <v/>
      </c>
      <c r="D8065" s="0" t="str">
        <f aca="false">IF($A8065="","",INDEX(CARTAO_COMPRAS!$E:$E,INT((ROW()-2)/20)+2))</f>
        <v/>
      </c>
      <c r="E8065" s="0" t="str">
        <f aca="false">IF($A8065="","",INDEX(CARTAO_COMPRAS!$H:$H,INT((ROW()-2)/20)+2)+MOD(ROW()-2,20))</f>
        <v/>
      </c>
      <c r="F8065" s="0" t="str">
        <f aca="false">IF($A8065="","",INDEX(CARTAO_COMPRAS!$G:$G,INT((ROW()-2)/20)+2))</f>
        <v/>
      </c>
      <c r="G8065" s="5" t="str">
        <f aca="false">IF($A8065="","",INDEX(CARTAO_COMPRAS!$I:$I,INT((ROW()-2)/20)+2))</f>
        <v/>
      </c>
      <c r="H8065" s="4" t="str">
        <f aca="false">IF($A8065="","",EDATE(INDEX(CARTAO_COMPRAS!$J:$J,INT((ROW()-2)/20)+2),MOD(ROW()-2,20)))</f>
        <v/>
      </c>
      <c r="I8065" s="4" t="str">
        <f aca="false">IF($H8065="","",$H8065-WEEKDAY($H8065,2)+1)</f>
        <v/>
      </c>
      <c r="J8065" s="4" t="str">
        <f aca="false">IF($I8065="","",$I8065+6)</f>
        <v/>
      </c>
      <c r="K8065" s="6" t="str">
        <f aca="false">IF($H8065="","",DATE(YEAR($H8065),MONTH($H8065),1))</f>
        <v/>
      </c>
      <c r="L8065" s="0" t="str">
        <f aca="false">IF($A8065="","",INDEX(CARTAO_COMPRAS!$K:$K,INT((ROW()-2)/20)+2))</f>
        <v/>
      </c>
      <c r="M8065" s="0" t="str">
        <f aca="false">IF($A8065="","","Compra no cartão")</f>
        <v/>
      </c>
    </row>
    <row r="8066" customFormat="false" ht="13.5" hidden="false" customHeight="false" outlineLevel="0" collapsed="false">
      <c r="A8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6" s="0" t="str">
        <f aca="false">IF($A8066="","",INDEX(CARTAO_COMPRAS!$C:$C,INT((ROW()-2)/20)+2))</f>
        <v/>
      </c>
      <c r="C8066" s="0" t="str">
        <f aca="false">IF($A8066="","",INDEX(CARTAO_COMPRAS!$D:$D,INT((ROW()-2)/20)+2))</f>
        <v/>
      </c>
      <c r="D8066" s="0" t="str">
        <f aca="false">IF($A8066="","",INDEX(CARTAO_COMPRAS!$E:$E,INT((ROW()-2)/20)+2))</f>
        <v/>
      </c>
      <c r="E8066" s="0" t="str">
        <f aca="false">IF($A8066="","",INDEX(CARTAO_COMPRAS!$H:$H,INT((ROW()-2)/20)+2)+MOD(ROW()-2,20))</f>
        <v/>
      </c>
      <c r="F8066" s="0" t="str">
        <f aca="false">IF($A8066="","",INDEX(CARTAO_COMPRAS!$G:$G,INT((ROW()-2)/20)+2))</f>
        <v/>
      </c>
      <c r="G8066" s="5" t="str">
        <f aca="false">IF($A8066="","",INDEX(CARTAO_COMPRAS!$I:$I,INT((ROW()-2)/20)+2))</f>
        <v/>
      </c>
      <c r="H8066" s="4" t="str">
        <f aca="false">IF($A8066="","",EDATE(INDEX(CARTAO_COMPRAS!$J:$J,INT((ROW()-2)/20)+2),MOD(ROW()-2,20)))</f>
        <v/>
      </c>
      <c r="I8066" s="4" t="str">
        <f aca="false">IF($H8066="","",$H8066-WEEKDAY($H8066,2)+1)</f>
        <v/>
      </c>
      <c r="J8066" s="4" t="str">
        <f aca="false">IF($I8066="","",$I8066+6)</f>
        <v/>
      </c>
      <c r="K8066" s="6" t="str">
        <f aca="false">IF($H8066="","",DATE(YEAR($H8066),MONTH($H8066),1))</f>
        <v/>
      </c>
      <c r="L8066" s="0" t="str">
        <f aca="false">IF($A8066="","",INDEX(CARTAO_COMPRAS!$K:$K,INT((ROW()-2)/20)+2))</f>
        <v/>
      </c>
      <c r="M8066" s="0" t="str">
        <f aca="false">IF($A8066="","","Compra no cartão")</f>
        <v/>
      </c>
    </row>
    <row r="8067" customFormat="false" ht="13.5" hidden="false" customHeight="false" outlineLevel="0" collapsed="false">
      <c r="A8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7" s="0" t="str">
        <f aca="false">IF($A8067="","",INDEX(CARTAO_COMPRAS!$C:$C,INT((ROW()-2)/20)+2))</f>
        <v/>
      </c>
      <c r="C8067" s="0" t="str">
        <f aca="false">IF($A8067="","",INDEX(CARTAO_COMPRAS!$D:$D,INT((ROW()-2)/20)+2))</f>
        <v/>
      </c>
      <c r="D8067" s="0" t="str">
        <f aca="false">IF($A8067="","",INDEX(CARTAO_COMPRAS!$E:$E,INT((ROW()-2)/20)+2))</f>
        <v/>
      </c>
      <c r="E8067" s="0" t="str">
        <f aca="false">IF($A8067="","",INDEX(CARTAO_COMPRAS!$H:$H,INT((ROW()-2)/20)+2)+MOD(ROW()-2,20))</f>
        <v/>
      </c>
      <c r="F8067" s="0" t="str">
        <f aca="false">IF($A8067="","",INDEX(CARTAO_COMPRAS!$G:$G,INT((ROW()-2)/20)+2))</f>
        <v/>
      </c>
      <c r="G8067" s="5" t="str">
        <f aca="false">IF($A8067="","",INDEX(CARTAO_COMPRAS!$I:$I,INT((ROW()-2)/20)+2))</f>
        <v/>
      </c>
      <c r="H8067" s="4" t="str">
        <f aca="false">IF($A8067="","",EDATE(INDEX(CARTAO_COMPRAS!$J:$J,INT((ROW()-2)/20)+2),MOD(ROW()-2,20)))</f>
        <v/>
      </c>
      <c r="I8067" s="4" t="str">
        <f aca="false">IF($H8067="","",$H8067-WEEKDAY($H8067,2)+1)</f>
        <v/>
      </c>
      <c r="J8067" s="4" t="str">
        <f aca="false">IF($I8067="","",$I8067+6)</f>
        <v/>
      </c>
      <c r="K8067" s="6" t="str">
        <f aca="false">IF($H8067="","",DATE(YEAR($H8067),MONTH($H8067),1))</f>
        <v/>
      </c>
      <c r="L8067" s="0" t="str">
        <f aca="false">IF($A8067="","",INDEX(CARTAO_COMPRAS!$K:$K,INT((ROW()-2)/20)+2))</f>
        <v/>
      </c>
      <c r="M8067" s="0" t="str">
        <f aca="false">IF($A8067="","","Compra no cartão")</f>
        <v/>
      </c>
    </row>
    <row r="8068" customFormat="false" ht="13.5" hidden="false" customHeight="false" outlineLevel="0" collapsed="false">
      <c r="A8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8" s="0" t="str">
        <f aca="false">IF($A8068="","",INDEX(CARTAO_COMPRAS!$C:$C,INT((ROW()-2)/20)+2))</f>
        <v/>
      </c>
      <c r="C8068" s="0" t="str">
        <f aca="false">IF($A8068="","",INDEX(CARTAO_COMPRAS!$D:$D,INT((ROW()-2)/20)+2))</f>
        <v/>
      </c>
      <c r="D8068" s="0" t="str">
        <f aca="false">IF($A8068="","",INDEX(CARTAO_COMPRAS!$E:$E,INT((ROW()-2)/20)+2))</f>
        <v/>
      </c>
      <c r="E8068" s="0" t="str">
        <f aca="false">IF($A8068="","",INDEX(CARTAO_COMPRAS!$H:$H,INT((ROW()-2)/20)+2)+MOD(ROW()-2,20))</f>
        <v/>
      </c>
      <c r="F8068" s="0" t="str">
        <f aca="false">IF($A8068="","",INDEX(CARTAO_COMPRAS!$G:$G,INT((ROW()-2)/20)+2))</f>
        <v/>
      </c>
      <c r="G8068" s="5" t="str">
        <f aca="false">IF($A8068="","",INDEX(CARTAO_COMPRAS!$I:$I,INT((ROW()-2)/20)+2))</f>
        <v/>
      </c>
      <c r="H8068" s="4" t="str">
        <f aca="false">IF($A8068="","",EDATE(INDEX(CARTAO_COMPRAS!$J:$J,INT((ROW()-2)/20)+2),MOD(ROW()-2,20)))</f>
        <v/>
      </c>
      <c r="I8068" s="4" t="str">
        <f aca="false">IF($H8068="","",$H8068-WEEKDAY($H8068,2)+1)</f>
        <v/>
      </c>
      <c r="J8068" s="4" t="str">
        <f aca="false">IF($I8068="","",$I8068+6)</f>
        <v/>
      </c>
      <c r="K8068" s="6" t="str">
        <f aca="false">IF($H8068="","",DATE(YEAR($H8068),MONTH($H8068),1))</f>
        <v/>
      </c>
      <c r="L8068" s="0" t="str">
        <f aca="false">IF($A8068="","",INDEX(CARTAO_COMPRAS!$K:$K,INT((ROW()-2)/20)+2))</f>
        <v/>
      </c>
      <c r="M8068" s="0" t="str">
        <f aca="false">IF($A8068="","","Compra no cartão")</f>
        <v/>
      </c>
    </row>
    <row r="8069" customFormat="false" ht="13.5" hidden="false" customHeight="false" outlineLevel="0" collapsed="false">
      <c r="A8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69" s="0" t="str">
        <f aca="false">IF($A8069="","",INDEX(CARTAO_COMPRAS!$C:$C,INT((ROW()-2)/20)+2))</f>
        <v/>
      </c>
      <c r="C8069" s="0" t="str">
        <f aca="false">IF($A8069="","",INDEX(CARTAO_COMPRAS!$D:$D,INT((ROW()-2)/20)+2))</f>
        <v/>
      </c>
      <c r="D8069" s="0" t="str">
        <f aca="false">IF($A8069="","",INDEX(CARTAO_COMPRAS!$E:$E,INT((ROW()-2)/20)+2))</f>
        <v/>
      </c>
      <c r="E8069" s="0" t="str">
        <f aca="false">IF($A8069="","",INDEX(CARTAO_COMPRAS!$H:$H,INT((ROW()-2)/20)+2)+MOD(ROW()-2,20))</f>
        <v/>
      </c>
      <c r="F8069" s="0" t="str">
        <f aca="false">IF($A8069="","",INDEX(CARTAO_COMPRAS!$G:$G,INT((ROW()-2)/20)+2))</f>
        <v/>
      </c>
      <c r="G8069" s="5" t="str">
        <f aca="false">IF($A8069="","",INDEX(CARTAO_COMPRAS!$I:$I,INT((ROW()-2)/20)+2))</f>
        <v/>
      </c>
      <c r="H8069" s="4" t="str">
        <f aca="false">IF($A8069="","",EDATE(INDEX(CARTAO_COMPRAS!$J:$J,INT((ROW()-2)/20)+2),MOD(ROW()-2,20)))</f>
        <v/>
      </c>
      <c r="I8069" s="4" t="str">
        <f aca="false">IF($H8069="","",$H8069-WEEKDAY($H8069,2)+1)</f>
        <v/>
      </c>
      <c r="J8069" s="4" t="str">
        <f aca="false">IF($I8069="","",$I8069+6)</f>
        <v/>
      </c>
      <c r="K8069" s="6" t="str">
        <f aca="false">IF($H8069="","",DATE(YEAR($H8069),MONTH($H8069),1))</f>
        <v/>
      </c>
      <c r="L8069" s="0" t="str">
        <f aca="false">IF($A8069="","",INDEX(CARTAO_COMPRAS!$K:$K,INT((ROW()-2)/20)+2))</f>
        <v/>
      </c>
      <c r="M8069" s="0" t="str">
        <f aca="false">IF($A8069="","","Compra no cartão")</f>
        <v/>
      </c>
    </row>
    <row r="8070" customFormat="false" ht="13.5" hidden="false" customHeight="false" outlineLevel="0" collapsed="false">
      <c r="A8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0" s="0" t="str">
        <f aca="false">IF($A8070="","",INDEX(CARTAO_COMPRAS!$C:$C,INT((ROW()-2)/20)+2))</f>
        <v/>
      </c>
      <c r="C8070" s="0" t="str">
        <f aca="false">IF($A8070="","",INDEX(CARTAO_COMPRAS!$D:$D,INT((ROW()-2)/20)+2))</f>
        <v/>
      </c>
      <c r="D8070" s="0" t="str">
        <f aca="false">IF($A8070="","",INDEX(CARTAO_COMPRAS!$E:$E,INT((ROW()-2)/20)+2))</f>
        <v/>
      </c>
      <c r="E8070" s="0" t="str">
        <f aca="false">IF($A8070="","",INDEX(CARTAO_COMPRAS!$H:$H,INT((ROW()-2)/20)+2)+MOD(ROW()-2,20))</f>
        <v/>
      </c>
      <c r="F8070" s="0" t="str">
        <f aca="false">IF($A8070="","",INDEX(CARTAO_COMPRAS!$G:$G,INT((ROW()-2)/20)+2))</f>
        <v/>
      </c>
      <c r="G8070" s="5" t="str">
        <f aca="false">IF($A8070="","",INDEX(CARTAO_COMPRAS!$I:$I,INT((ROW()-2)/20)+2))</f>
        <v/>
      </c>
      <c r="H8070" s="4" t="str">
        <f aca="false">IF($A8070="","",EDATE(INDEX(CARTAO_COMPRAS!$J:$J,INT((ROW()-2)/20)+2),MOD(ROW()-2,20)))</f>
        <v/>
      </c>
      <c r="I8070" s="4" t="str">
        <f aca="false">IF($H8070="","",$H8070-WEEKDAY($H8070,2)+1)</f>
        <v/>
      </c>
      <c r="J8070" s="4" t="str">
        <f aca="false">IF($I8070="","",$I8070+6)</f>
        <v/>
      </c>
      <c r="K8070" s="6" t="str">
        <f aca="false">IF($H8070="","",DATE(YEAR($H8070),MONTH($H8070),1))</f>
        <v/>
      </c>
      <c r="L8070" s="0" t="str">
        <f aca="false">IF($A8070="","",INDEX(CARTAO_COMPRAS!$K:$K,INT((ROW()-2)/20)+2))</f>
        <v/>
      </c>
      <c r="M8070" s="0" t="str">
        <f aca="false">IF($A8070="","","Compra no cartão")</f>
        <v/>
      </c>
    </row>
    <row r="8071" customFormat="false" ht="13.5" hidden="false" customHeight="false" outlineLevel="0" collapsed="false">
      <c r="A8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1" s="0" t="str">
        <f aca="false">IF($A8071="","",INDEX(CARTAO_COMPRAS!$C:$C,INT((ROW()-2)/20)+2))</f>
        <v/>
      </c>
      <c r="C8071" s="0" t="str">
        <f aca="false">IF($A8071="","",INDEX(CARTAO_COMPRAS!$D:$D,INT((ROW()-2)/20)+2))</f>
        <v/>
      </c>
      <c r="D8071" s="0" t="str">
        <f aca="false">IF($A8071="","",INDEX(CARTAO_COMPRAS!$E:$E,INT((ROW()-2)/20)+2))</f>
        <v/>
      </c>
      <c r="E8071" s="0" t="str">
        <f aca="false">IF($A8071="","",INDEX(CARTAO_COMPRAS!$H:$H,INT((ROW()-2)/20)+2)+MOD(ROW()-2,20))</f>
        <v/>
      </c>
      <c r="F8071" s="0" t="str">
        <f aca="false">IF($A8071="","",INDEX(CARTAO_COMPRAS!$G:$G,INT((ROW()-2)/20)+2))</f>
        <v/>
      </c>
      <c r="G8071" s="5" t="str">
        <f aca="false">IF($A8071="","",INDEX(CARTAO_COMPRAS!$I:$I,INT((ROW()-2)/20)+2))</f>
        <v/>
      </c>
      <c r="H8071" s="4" t="str">
        <f aca="false">IF($A8071="","",EDATE(INDEX(CARTAO_COMPRAS!$J:$J,INT((ROW()-2)/20)+2),MOD(ROW()-2,20)))</f>
        <v/>
      </c>
      <c r="I8071" s="4" t="str">
        <f aca="false">IF($H8071="","",$H8071-WEEKDAY($H8071,2)+1)</f>
        <v/>
      </c>
      <c r="J8071" s="4" t="str">
        <f aca="false">IF($I8071="","",$I8071+6)</f>
        <v/>
      </c>
      <c r="K8071" s="6" t="str">
        <f aca="false">IF($H8071="","",DATE(YEAR($H8071),MONTH($H8071),1))</f>
        <v/>
      </c>
      <c r="L8071" s="0" t="str">
        <f aca="false">IF($A8071="","",INDEX(CARTAO_COMPRAS!$K:$K,INT((ROW()-2)/20)+2))</f>
        <v/>
      </c>
      <c r="M8071" s="0" t="str">
        <f aca="false">IF($A8071="","","Compra no cartão")</f>
        <v/>
      </c>
    </row>
    <row r="8072" customFormat="false" ht="13.5" hidden="false" customHeight="false" outlineLevel="0" collapsed="false">
      <c r="A8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2" s="0" t="str">
        <f aca="false">IF($A8072="","",INDEX(CARTAO_COMPRAS!$C:$C,INT((ROW()-2)/20)+2))</f>
        <v/>
      </c>
      <c r="C8072" s="0" t="str">
        <f aca="false">IF($A8072="","",INDEX(CARTAO_COMPRAS!$D:$D,INT((ROW()-2)/20)+2))</f>
        <v/>
      </c>
      <c r="D8072" s="0" t="str">
        <f aca="false">IF($A8072="","",INDEX(CARTAO_COMPRAS!$E:$E,INT((ROW()-2)/20)+2))</f>
        <v/>
      </c>
      <c r="E8072" s="0" t="str">
        <f aca="false">IF($A8072="","",INDEX(CARTAO_COMPRAS!$H:$H,INT((ROW()-2)/20)+2)+MOD(ROW()-2,20))</f>
        <v/>
      </c>
      <c r="F8072" s="0" t="str">
        <f aca="false">IF($A8072="","",INDEX(CARTAO_COMPRAS!$G:$G,INT((ROW()-2)/20)+2))</f>
        <v/>
      </c>
      <c r="G8072" s="5" t="str">
        <f aca="false">IF($A8072="","",INDEX(CARTAO_COMPRAS!$I:$I,INT((ROW()-2)/20)+2))</f>
        <v/>
      </c>
      <c r="H8072" s="4" t="str">
        <f aca="false">IF($A8072="","",EDATE(INDEX(CARTAO_COMPRAS!$J:$J,INT((ROW()-2)/20)+2),MOD(ROW()-2,20)))</f>
        <v/>
      </c>
      <c r="I8072" s="4" t="str">
        <f aca="false">IF($H8072="","",$H8072-WEEKDAY($H8072,2)+1)</f>
        <v/>
      </c>
      <c r="J8072" s="4" t="str">
        <f aca="false">IF($I8072="","",$I8072+6)</f>
        <v/>
      </c>
      <c r="K8072" s="6" t="str">
        <f aca="false">IF($H8072="","",DATE(YEAR($H8072),MONTH($H8072),1))</f>
        <v/>
      </c>
      <c r="L8072" s="0" t="str">
        <f aca="false">IF($A8072="","",INDEX(CARTAO_COMPRAS!$K:$K,INT((ROW()-2)/20)+2))</f>
        <v/>
      </c>
      <c r="M8072" s="0" t="str">
        <f aca="false">IF($A8072="","","Compra no cartão")</f>
        <v/>
      </c>
    </row>
    <row r="8073" customFormat="false" ht="13.5" hidden="false" customHeight="false" outlineLevel="0" collapsed="false">
      <c r="A8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3" s="0" t="str">
        <f aca="false">IF($A8073="","",INDEX(CARTAO_COMPRAS!$C:$C,INT((ROW()-2)/20)+2))</f>
        <v/>
      </c>
      <c r="C8073" s="0" t="str">
        <f aca="false">IF($A8073="","",INDEX(CARTAO_COMPRAS!$D:$D,INT((ROW()-2)/20)+2))</f>
        <v/>
      </c>
      <c r="D8073" s="0" t="str">
        <f aca="false">IF($A8073="","",INDEX(CARTAO_COMPRAS!$E:$E,INT((ROW()-2)/20)+2))</f>
        <v/>
      </c>
      <c r="E8073" s="0" t="str">
        <f aca="false">IF($A8073="","",INDEX(CARTAO_COMPRAS!$H:$H,INT((ROW()-2)/20)+2)+MOD(ROW()-2,20))</f>
        <v/>
      </c>
      <c r="F8073" s="0" t="str">
        <f aca="false">IF($A8073="","",INDEX(CARTAO_COMPRAS!$G:$G,INT((ROW()-2)/20)+2))</f>
        <v/>
      </c>
      <c r="G8073" s="5" t="str">
        <f aca="false">IF($A8073="","",INDEX(CARTAO_COMPRAS!$I:$I,INT((ROW()-2)/20)+2))</f>
        <v/>
      </c>
      <c r="H8073" s="4" t="str">
        <f aca="false">IF($A8073="","",EDATE(INDEX(CARTAO_COMPRAS!$J:$J,INT((ROW()-2)/20)+2),MOD(ROW()-2,20)))</f>
        <v/>
      </c>
      <c r="I8073" s="4" t="str">
        <f aca="false">IF($H8073="","",$H8073-WEEKDAY($H8073,2)+1)</f>
        <v/>
      </c>
      <c r="J8073" s="4" t="str">
        <f aca="false">IF($I8073="","",$I8073+6)</f>
        <v/>
      </c>
      <c r="K8073" s="6" t="str">
        <f aca="false">IF($H8073="","",DATE(YEAR($H8073),MONTH($H8073),1))</f>
        <v/>
      </c>
      <c r="L8073" s="0" t="str">
        <f aca="false">IF($A8073="","",INDEX(CARTAO_COMPRAS!$K:$K,INT((ROW()-2)/20)+2))</f>
        <v/>
      </c>
      <c r="M8073" s="0" t="str">
        <f aca="false">IF($A8073="","","Compra no cartão")</f>
        <v/>
      </c>
    </row>
    <row r="8074" customFormat="false" ht="13.5" hidden="false" customHeight="false" outlineLevel="0" collapsed="false">
      <c r="A8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4" s="0" t="str">
        <f aca="false">IF($A8074="","",INDEX(CARTAO_COMPRAS!$C:$C,INT((ROW()-2)/20)+2))</f>
        <v/>
      </c>
      <c r="C8074" s="0" t="str">
        <f aca="false">IF($A8074="","",INDEX(CARTAO_COMPRAS!$D:$D,INT((ROW()-2)/20)+2))</f>
        <v/>
      </c>
      <c r="D8074" s="0" t="str">
        <f aca="false">IF($A8074="","",INDEX(CARTAO_COMPRAS!$E:$E,INT((ROW()-2)/20)+2))</f>
        <v/>
      </c>
      <c r="E8074" s="0" t="str">
        <f aca="false">IF($A8074="","",INDEX(CARTAO_COMPRAS!$H:$H,INT((ROW()-2)/20)+2)+MOD(ROW()-2,20))</f>
        <v/>
      </c>
      <c r="F8074" s="0" t="str">
        <f aca="false">IF($A8074="","",INDEX(CARTAO_COMPRAS!$G:$G,INT((ROW()-2)/20)+2))</f>
        <v/>
      </c>
      <c r="G8074" s="5" t="str">
        <f aca="false">IF($A8074="","",INDEX(CARTAO_COMPRAS!$I:$I,INT((ROW()-2)/20)+2))</f>
        <v/>
      </c>
      <c r="H8074" s="4" t="str">
        <f aca="false">IF($A8074="","",EDATE(INDEX(CARTAO_COMPRAS!$J:$J,INT((ROW()-2)/20)+2),MOD(ROW()-2,20)))</f>
        <v/>
      </c>
      <c r="I8074" s="4" t="str">
        <f aca="false">IF($H8074="","",$H8074-WEEKDAY($H8074,2)+1)</f>
        <v/>
      </c>
      <c r="J8074" s="4" t="str">
        <f aca="false">IF($I8074="","",$I8074+6)</f>
        <v/>
      </c>
      <c r="K8074" s="6" t="str">
        <f aca="false">IF($H8074="","",DATE(YEAR($H8074),MONTH($H8074),1))</f>
        <v/>
      </c>
      <c r="L8074" s="0" t="str">
        <f aca="false">IF($A8074="","",INDEX(CARTAO_COMPRAS!$K:$K,INT((ROW()-2)/20)+2))</f>
        <v/>
      </c>
      <c r="M8074" s="0" t="str">
        <f aca="false">IF($A8074="","","Compra no cartão")</f>
        <v/>
      </c>
    </row>
    <row r="8075" customFormat="false" ht="13.5" hidden="false" customHeight="false" outlineLevel="0" collapsed="false">
      <c r="A8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5" s="0" t="str">
        <f aca="false">IF($A8075="","",INDEX(CARTAO_COMPRAS!$C:$C,INT((ROW()-2)/20)+2))</f>
        <v/>
      </c>
      <c r="C8075" s="0" t="str">
        <f aca="false">IF($A8075="","",INDEX(CARTAO_COMPRAS!$D:$D,INT((ROW()-2)/20)+2))</f>
        <v/>
      </c>
      <c r="D8075" s="0" t="str">
        <f aca="false">IF($A8075="","",INDEX(CARTAO_COMPRAS!$E:$E,INT((ROW()-2)/20)+2))</f>
        <v/>
      </c>
      <c r="E8075" s="0" t="str">
        <f aca="false">IF($A8075="","",INDEX(CARTAO_COMPRAS!$H:$H,INT((ROW()-2)/20)+2)+MOD(ROW()-2,20))</f>
        <v/>
      </c>
      <c r="F8075" s="0" t="str">
        <f aca="false">IF($A8075="","",INDEX(CARTAO_COMPRAS!$G:$G,INT((ROW()-2)/20)+2))</f>
        <v/>
      </c>
      <c r="G8075" s="5" t="str">
        <f aca="false">IF($A8075="","",INDEX(CARTAO_COMPRAS!$I:$I,INT((ROW()-2)/20)+2))</f>
        <v/>
      </c>
      <c r="H8075" s="4" t="str">
        <f aca="false">IF($A8075="","",EDATE(INDEX(CARTAO_COMPRAS!$J:$J,INT((ROW()-2)/20)+2),MOD(ROW()-2,20)))</f>
        <v/>
      </c>
      <c r="I8075" s="4" t="str">
        <f aca="false">IF($H8075="","",$H8075-WEEKDAY($H8075,2)+1)</f>
        <v/>
      </c>
      <c r="J8075" s="4" t="str">
        <f aca="false">IF($I8075="","",$I8075+6)</f>
        <v/>
      </c>
      <c r="K8075" s="6" t="str">
        <f aca="false">IF($H8075="","",DATE(YEAR($H8075),MONTH($H8075),1))</f>
        <v/>
      </c>
      <c r="L8075" s="0" t="str">
        <f aca="false">IF($A8075="","",INDEX(CARTAO_COMPRAS!$K:$K,INT((ROW()-2)/20)+2))</f>
        <v/>
      </c>
      <c r="M8075" s="0" t="str">
        <f aca="false">IF($A8075="","","Compra no cartão")</f>
        <v/>
      </c>
    </row>
    <row r="8076" customFormat="false" ht="13.5" hidden="false" customHeight="false" outlineLevel="0" collapsed="false">
      <c r="A8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6" s="0" t="str">
        <f aca="false">IF($A8076="","",INDEX(CARTAO_COMPRAS!$C:$C,INT((ROW()-2)/20)+2))</f>
        <v/>
      </c>
      <c r="C8076" s="0" t="str">
        <f aca="false">IF($A8076="","",INDEX(CARTAO_COMPRAS!$D:$D,INT((ROW()-2)/20)+2))</f>
        <v/>
      </c>
      <c r="D8076" s="0" t="str">
        <f aca="false">IF($A8076="","",INDEX(CARTAO_COMPRAS!$E:$E,INT((ROW()-2)/20)+2))</f>
        <v/>
      </c>
      <c r="E8076" s="0" t="str">
        <f aca="false">IF($A8076="","",INDEX(CARTAO_COMPRAS!$H:$H,INT((ROW()-2)/20)+2)+MOD(ROW()-2,20))</f>
        <v/>
      </c>
      <c r="F8076" s="0" t="str">
        <f aca="false">IF($A8076="","",INDEX(CARTAO_COMPRAS!$G:$G,INT((ROW()-2)/20)+2))</f>
        <v/>
      </c>
      <c r="G8076" s="5" t="str">
        <f aca="false">IF($A8076="","",INDEX(CARTAO_COMPRAS!$I:$I,INT((ROW()-2)/20)+2))</f>
        <v/>
      </c>
      <c r="H8076" s="4" t="str">
        <f aca="false">IF($A8076="","",EDATE(INDEX(CARTAO_COMPRAS!$J:$J,INT((ROW()-2)/20)+2),MOD(ROW()-2,20)))</f>
        <v/>
      </c>
      <c r="I8076" s="4" t="str">
        <f aca="false">IF($H8076="","",$H8076-WEEKDAY($H8076,2)+1)</f>
        <v/>
      </c>
      <c r="J8076" s="4" t="str">
        <f aca="false">IF($I8076="","",$I8076+6)</f>
        <v/>
      </c>
      <c r="K8076" s="6" t="str">
        <f aca="false">IF($H8076="","",DATE(YEAR($H8076),MONTH($H8076),1))</f>
        <v/>
      </c>
      <c r="L8076" s="0" t="str">
        <f aca="false">IF($A8076="","",INDEX(CARTAO_COMPRAS!$K:$K,INT((ROW()-2)/20)+2))</f>
        <v/>
      </c>
      <c r="M8076" s="0" t="str">
        <f aca="false">IF($A8076="","","Compra no cartão")</f>
        <v/>
      </c>
    </row>
    <row r="8077" customFormat="false" ht="13.5" hidden="false" customHeight="false" outlineLevel="0" collapsed="false">
      <c r="A8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7" s="0" t="str">
        <f aca="false">IF($A8077="","",INDEX(CARTAO_COMPRAS!$C:$C,INT((ROW()-2)/20)+2))</f>
        <v/>
      </c>
      <c r="C8077" s="0" t="str">
        <f aca="false">IF($A8077="","",INDEX(CARTAO_COMPRAS!$D:$D,INT((ROW()-2)/20)+2))</f>
        <v/>
      </c>
      <c r="D8077" s="0" t="str">
        <f aca="false">IF($A8077="","",INDEX(CARTAO_COMPRAS!$E:$E,INT((ROW()-2)/20)+2))</f>
        <v/>
      </c>
      <c r="E8077" s="0" t="str">
        <f aca="false">IF($A8077="","",INDEX(CARTAO_COMPRAS!$H:$H,INT((ROW()-2)/20)+2)+MOD(ROW()-2,20))</f>
        <v/>
      </c>
      <c r="F8077" s="0" t="str">
        <f aca="false">IF($A8077="","",INDEX(CARTAO_COMPRAS!$G:$G,INT((ROW()-2)/20)+2))</f>
        <v/>
      </c>
      <c r="G8077" s="5" t="str">
        <f aca="false">IF($A8077="","",INDEX(CARTAO_COMPRAS!$I:$I,INT((ROW()-2)/20)+2))</f>
        <v/>
      </c>
      <c r="H8077" s="4" t="str">
        <f aca="false">IF($A8077="","",EDATE(INDEX(CARTAO_COMPRAS!$J:$J,INT((ROW()-2)/20)+2),MOD(ROW()-2,20)))</f>
        <v/>
      </c>
      <c r="I8077" s="4" t="str">
        <f aca="false">IF($H8077="","",$H8077-WEEKDAY($H8077,2)+1)</f>
        <v/>
      </c>
      <c r="J8077" s="4" t="str">
        <f aca="false">IF($I8077="","",$I8077+6)</f>
        <v/>
      </c>
      <c r="K8077" s="6" t="str">
        <f aca="false">IF($H8077="","",DATE(YEAR($H8077),MONTH($H8077),1))</f>
        <v/>
      </c>
      <c r="L8077" s="0" t="str">
        <f aca="false">IF($A8077="","",INDEX(CARTAO_COMPRAS!$K:$K,INT((ROW()-2)/20)+2))</f>
        <v/>
      </c>
      <c r="M8077" s="0" t="str">
        <f aca="false">IF($A8077="","","Compra no cartão")</f>
        <v/>
      </c>
    </row>
    <row r="8078" customFormat="false" ht="13.5" hidden="false" customHeight="false" outlineLevel="0" collapsed="false">
      <c r="A8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8" s="0" t="str">
        <f aca="false">IF($A8078="","",INDEX(CARTAO_COMPRAS!$C:$C,INT((ROW()-2)/20)+2))</f>
        <v/>
      </c>
      <c r="C8078" s="0" t="str">
        <f aca="false">IF($A8078="","",INDEX(CARTAO_COMPRAS!$D:$D,INT((ROW()-2)/20)+2))</f>
        <v/>
      </c>
      <c r="D8078" s="0" t="str">
        <f aca="false">IF($A8078="","",INDEX(CARTAO_COMPRAS!$E:$E,INT((ROW()-2)/20)+2))</f>
        <v/>
      </c>
      <c r="E8078" s="0" t="str">
        <f aca="false">IF($A8078="","",INDEX(CARTAO_COMPRAS!$H:$H,INT((ROW()-2)/20)+2)+MOD(ROW()-2,20))</f>
        <v/>
      </c>
      <c r="F8078" s="0" t="str">
        <f aca="false">IF($A8078="","",INDEX(CARTAO_COMPRAS!$G:$G,INT((ROW()-2)/20)+2))</f>
        <v/>
      </c>
      <c r="G8078" s="5" t="str">
        <f aca="false">IF($A8078="","",INDEX(CARTAO_COMPRAS!$I:$I,INT((ROW()-2)/20)+2))</f>
        <v/>
      </c>
      <c r="H8078" s="4" t="str">
        <f aca="false">IF($A8078="","",EDATE(INDEX(CARTAO_COMPRAS!$J:$J,INT((ROW()-2)/20)+2),MOD(ROW()-2,20)))</f>
        <v/>
      </c>
      <c r="I8078" s="4" t="str">
        <f aca="false">IF($H8078="","",$H8078-WEEKDAY($H8078,2)+1)</f>
        <v/>
      </c>
      <c r="J8078" s="4" t="str">
        <f aca="false">IF($I8078="","",$I8078+6)</f>
        <v/>
      </c>
      <c r="K8078" s="6" t="str">
        <f aca="false">IF($H8078="","",DATE(YEAR($H8078),MONTH($H8078),1))</f>
        <v/>
      </c>
      <c r="L8078" s="0" t="str">
        <f aca="false">IF($A8078="","",INDEX(CARTAO_COMPRAS!$K:$K,INT((ROW()-2)/20)+2))</f>
        <v/>
      </c>
      <c r="M8078" s="0" t="str">
        <f aca="false">IF($A8078="","","Compra no cartão")</f>
        <v/>
      </c>
    </row>
    <row r="8079" customFormat="false" ht="13.5" hidden="false" customHeight="false" outlineLevel="0" collapsed="false">
      <c r="A8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79" s="0" t="str">
        <f aca="false">IF($A8079="","",INDEX(CARTAO_COMPRAS!$C:$C,INT((ROW()-2)/20)+2))</f>
        <v/>
      </c>
      <c r="C8079" s="0" t="str">
        <f aca="false">IF($A8079="","",INDEX(CARTAO_COMPRAS!$D:$D,INT((ROW()-2)/20)+2))</f>
        <v/>
      </c>
      <c r="D8079" s="0" t="str">
        <f aca="false">IF($A8079="","",INDEX(CARTAO_COMPRAS!$E:$E,INT((ROW()-2)/20)+2))</f>
        <v/>
      </c>
      <c r="E8079" s="0" t="str">
        <f aca="false">IF($A8079="","",INDEX(CARTAO_COMPRAS!$H:$H,INT((ROW()-2)/20)+2)+MOD(ROW()-2,20))</f>
        <v/>
      </c>
      <c r="F8079" s="0" t="str">
        <f aca="false">IF($A8079="","",INDEX(CARTAO_COMPRAS!$G:$G,INT((ROW()-2)/20)+2))</f>
        <v/>
      </c>
      <c r="G8079" s="5" t="str">
        <f aca="false">IF($A8079="","",INDEX(CARTAO_COMPRAS!$I:$I,INT((ROW()-2)/20)+2))</f>
        <v/>
      </c>
      <c r="H8079" s="4" t="str">
        <f aca="false">IF($A8079="","",EDATE(INDEX(CARTAO_COMPRAS!$J:$J,INT((ROW()-2)/20)+2),MOD(ROW()-2,20)))</f>
        <v/>
      </c>
      <c r="I8079" s="4" t="str">
        <f aca="false">IF($H8079="","",$H8079-WEEKDAY($H8079,2)+1)</f>
        <v/>
      </c>
      <c r="J8079" s="4" t="str">
        <f aca="false">IF($I8079="","",$I8079+6)</f>
        <v/>
      </c>
      <c r="K8079" s="6" t="str">
        <f aca="false">IF($H8079="","",DATE(YEAR($H8079),MONTH($H8079),1))</f>
        <v/>
      </c>
      <c r="L8079" s="0" t="str">
        <f aca="false">IF($A8079="","",INDEX(CARTAO_COMPRAS!$K:$K,INT((ROW()-2)/20)+2))</f>
        <v/>
      </c>
      <c r="M8079" s="0" t="str">
        <f aca="false">IF($A8079="","","Compra no cartão")</f>
        <v/>
      </c>
    </row>
    <row r="8080" customFormat="false" ht="13.5" hidden="false" customHeight="false" outlineLevel="0" collapsed="false">
      <c r="A8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0" s="0" t="str">
        <f aca="false">IF($A8080="","",INDEX(CARTAO_COMPRAS!$C:$C,INT((ROW()-2)/20)+2))</f>
        <v/>
      </c>
      <c r="C8080" s="0" t="str">
        <f aca="false">IF($A8080="","",INDEX(CARTAO_COMPRAS!$D:$D,INT((ROW()-2)/20)+2))</f>
        <v/>
      </c>
      <c r="D8080" s="0" t="str">
        <f aca="false">IF($A8080="","",INDEX(CARTAO_COMPRAS!$E:$E,INT((ROW()-2)/20)+2))</f>
        <v/>
      </c>
      <c r="E8080" s="0" t="str">
        <f aca="false">IF($A8080="","",INDEX(CARTAO_COMPRAS!$H:$H,INT((ROW()-2)/20)+2)+MOD(ROW()-2,20))</f>
        <v/>
      </c>
      <c r="F8080" s="0" t="str">
        <f aca="false">IF($A8080="","",INDEX(CARTAO_COMPRAS!$G:$G,INT((ROW()-2)/20)+2))</f>
        <v/>
      </c>
      <c r="G8080" s="5" t="str">
        <f aca="false">IF($A8080="","",INDEX(CARTAO_COMPRAS!$I:$I,INT((ROW()-2)/20)+2))</f>
        <v/>
      </c>
      <c r="H8080" s="4" t="str">
        <f aca="false">IF($A8080="","",EDATE(INDEX(CARTAO_COMPRAS!$J:$J,INT((ROW()-2)/20)+2),MOD(ROW()-2,20)))</f>
        <v/>
      </c>
      <c r="I8080" s="4" t="str">
        <f aca="false">IF($H8080="","",$H8080-WEEKDAY($H8080,2)+1)</f>
        <v/>
      </c>
      <c r="J8080" s="4" t="str">
        <f aca="false">IF($I8080="","",$I8080+6)</f>
        <v/>
      </c>
      <c r="K8080" s="6" t="str">
        <f aca="false">IF($H8080="","",DATE(YEAR($H8080),MONTH($H8080),1))</f>
        <v/>
      </c>
      <c r="L8080" s="0" t="str">
        <f aca="false">IF($A8080="","",INDEX(CARTAO_COMPRAS!$K:$K,INT((ROW()-2)/20)+2))</f>
        <v/>
      </c>
      <c r="M8080" s="0" t="str">
        <f aca="false">IF($A8080="","","Compra no cartão")</f>
        <v/>
      </c>
    </row>
    <row r="8081" customFormat="false" ht="13.5" hidden="false" customHeight="false" outlineLevel="0" collapsed="false">
      <c r="A8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1" s="0" t="str">
        <f aca="false">IF($A8081="","",INDEX(CARTAO_COMPRAS!$C:$C,INT((ROW()-2)/20)+2))</f>
        <v/>
      </c>
      <c r="C8081" s="0" t="str">
        <f aca="false">IF($A8081="","",INDEX(CARTAO_COMPRAS!$D:$D,INT((ROW()-2)/20)+2))</f>
        <v/>
      </c>
      <c r="D8081" s="0" t="str">
        <f aca="false">IF($A8081="","",INDEX(CARTAO_COMPRAS!$E:$E,INT((ROW()-2)/20)+2))</f>
        <v/>
      </c>
      <c r="E8081" s="0" t="str">
        <f aca="false">IF($A8081="","",INDEX(CARTAO_COMPRAS!$H:$H,INT((ROW()-2)/20)+2)+MOD(ROW()-2,20))</f>
        <v/>
      </c>
      <c r="F8081" s="0" t="str">
        <f aca="false">IF($A8081="","",INDEX(CARTAO_COMPRAS!$G:$G,INT((ROW()-2)/20)+2))</f>
        <v/>
      </c>
      <c r="G8081" s="5" t="str">
        <f aca="false">IF($A8081="","",INDEX(CARTAO_COMPRAS!$I:$I,INT((ROW()-2)/20)+2))</f>
        <v/>
      </c>
      <c r="H8081" s="4" t="str">
        <f aca="false">IF($A8081="","",EDATE(INDEX(CARTAO_COMPRAS!$J:$J,INT((ROW()-2)/20)+2),MOD(ROW()-2,20)))</f>
        <v/>
      </c>
      <c r="I8081" s="4" t="str">
        <f aca="false">IF($H8081="","",$H8081-WEEKDAY($H8081,2)+1)</f>
        <v/>
      </c>
      <c r="J8081" s="4" t="str">
        <f aca="false">IF($I8081="","",$I8081+6)</f>
        <v/>
      </c>
      <c r="K8081" s="6" t="str">
        <f aca="false">IF($H8081="","",DATE(YEAR($H8081),MONTH($H8081),1))</f>
        <v/>
      </c>
      <c r="L8081" s="0" t="str">
        <f aca="false">IF($A8081="","",INDEX(CARTAO_COMPRAS!$K:$K,INT((ROW()-2)/20)+2))</f>
        <v/>
      </c>
      <c r="M8081" s="0" t="str">
        <f aca="false">IF($A8081="","","Compra no cartão")</f>
        <v/>
      </c>
    </row>
    <row r="8082" customFormat="false" ht="13.5" hidden="false" customHeight="false" outlineLevel="0" collapsed="false">
      <c r="A80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405</v>
      </c>
      <c r="B8082" s="0" t="str">
        <f aca="false">IF($A8082="","",INDEX(CARTAO_COMPRAS!$C:$C,INT((ROW()-2)/20)+2))</f>
        <v>Nubank</v>
      </c>
      <c r="C8082" s="0" t="str">
        <f aca="false">IF($A8082="","",INDEX(CARTAO_COMPRAS!$D:$D,INT((ROW()-2)/20)+2))</f>
        <v>Paloma</v>
      </c>
      <c r="D8082" s="0" t="str">
        <f aca="false">IF($A8082="","",INDEX(CARTAO_COMPRAS!$E:$E,INT((ROW()-2)/20)+2))</f>
        <v>Alimentação / Insumos</v>
      </c>
      <c r="E8082" s="0" t="n">
        <f aca="false">IF($A8082="","",INDEX(CARTAO_COMPRAS!$H:$H,INT((ROW()-2)/20)+2)+MOD(ROW()-2,20))</f>
        <v>1</v>
      </c>
      <c r="F8082" s="0" t="n">
        <f aca="false">IF($A8082="","",INDEX(CARTAO_COMPRAS!$G:$G,INT((ROW()-2)/20)+2))</f>
        <v>1</v>
      </c>
      <c r="G8082" s="5" t="n">
        <f aca="false">IF($A8082="","",INDEX(CARTAO_COMPRAS!$I:$I,INT((ROW()-2)/20)+2))</f>
        <v>20.9</v>
      </c>
      <c r="H8082" s="4" t="n">
        <f aca="false">IF($A8082="","",EDATE(INDEX(CARTAO_COMPRAS!$J:$J,INT((ROW()-2)/20)+2),MOD(ROW()-2,20)))</f>
        <v>46170</v>
      </c>
      <c r="I8082" s="4" t="n">
        <f aca="false">IF($H8082="","",$H8082-WEEKDAY($H8082,2)+1)</f>
        <v>46167</v>
      </c>
      <c r="J8082" s="4" t="n">
        <f aca="false">IF($I8082="","",$I8082+6)</f>
        <v>46173</v>
      </c>
      <c r="K8082" s="6" t="n">
        <f aca="false">IF($H8082="","",DATE(YEAR($H8082),MONTH($H8082),1))</f>
        <v>46143</v>
      </c>
      <c r="L8082" s="0" t="str">
        <f aca="false">IF($A8082="","",INDEX(CARTAO_COMPRAS!$K:$K,INT((ROW()-2)/20)+2))</f>
        <v>Pago</v>
      </c>
      <c r="M8082" s="0" t="str">
        <f aca="false">IF($A8082="","","Compra no cartão")</f>
        <v>Compra no cartão</v>
      </c>
    </row>
    <row r="8083" customFormat="false" ht="13.5" hidden="false" customHeight="false" outlineLevel="0" collapsed="false">
      <c r="A8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3" s="0" t="str">
        <f aca="false">IF($A8083="","",INDEX(CARTAO_COMPRAS!$C:$C,INT((ROW()-2)/20)+2))</f>
        <v/>
      </c>
      <c r="C8083" s="0" t="str">
        <f aca="false">IF($A8083="","",INDEX(CARTAO_COMPRAS!$D:$D,INT((ROW()-2)/20)+2))</f>
        <v/>
      </c>
      <c r="D8083" s="0" t="str">
        <f aca="false">IF($A8083="","",INDEX(CARTAO_COMPRAS!$E:$E,INT((ROW()-2)/20)+2))</f>
        <v/>
      </c>
      <c r="E8083" s="0" t="str">
        <f aca="false">IF($A8083="","",INDEX(CARTAO_COMPRAS!$H:$H,INT((ROW()-2)/20)+2)+MOD(ROW()-2,20))</f>
        <v/>
      </c>
      <c r="F8083" s="0" t="str">
        <f aca="false">IF($A8083="","",INDEX(CARTAO_COMPRAS!$G:$G,INT((ROW()-2)/20)+2))</f>
        <v/>
      </c>
      <c r="G8083" s="5" t="str">
        <f aca="false">IF($A8083="","",INDEX(CARTAO_COMPRAS!$I:$I,INT((ROW()-2)/20)+2))</f>
        <v/>
      </c>
      <c r="H8083" s="4" t="str">
        <f aca="false">IF($A8083="","",EDATE(INDEX(CARTAO_COMPRAS!$J:$J,INT((ROW()-2)/20)+2),MOD(ROW()-2,20)))</f>
        <v/>
      </c>
      <c r="I8083" s="4" t="str">
        <f aca="false">IF($H8083="","",$H8083-WEEKDAY($H8083,2)+1)</f>
        <v/>
      </c>
      <c r="J8083" s="4" t="str">
        <f aca="false">IF($I8083="","",$I8083+6)</f>
        <v/>
      </c>
      <c r="K8083" s="6" t="str">
        <f aca="false">IF($H8083="","",DATE(YEAR($H8083),MONTH($H8083),1))</f>
        <v/>
      </c>
      <c r="L8083" s="0" t="str">
        <f aca="false">IF($A8083="","",INDEX(CARTAO_COMPRAS!$K:$K,INT((ROW()-2)/20)+2))</f>
        <v/>
      </c>
      <c r="M8083" s="0" t="str">
        <f aca="false">IF($A8083="","","Compra no cartão")</f>
        <v/>
      </c>
    </row>
    <row r="8084" customFormat="false" ht="13.5" hidden="false" customHeight="false" outlineLevel="0" collapsed="false">
      <c r="A8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4" s="0" t="str">
        <f aca="false">IF($A8084="","",INDEX(CARTAO_COMPRAS!$C:$C,INT((ROW()-2)/20)+2))</f>
        <v/>
      </c>
      <c r="C8084" s="0" t="str">
        <f aca="false">IF($A8084="","",INDEX(CARTAO_COMPRAS!$D:$D,INT((ROW()-2)/20)+2))</f>
        <v/>
      </c>
      <c r="D8084" s="0" t="str">
        <f aca="false">IF($A8084="","",INDEX(CARTAO_COMPRAS!$E:$E,INT((ROW()-2)/20)+2))</f>
        <v/>
      </c>
      <c r="E8084" s="0" t="str">
        <f aca="false">IF($A8084="","",INDEX(CARTAO_COMPRAS!$H:$H,INT((ROW()-2)/20)+2)+MOD(ROW()-2,20))</f>
        <v/>
      </c>
      <c r="F8084" s="0" t="str">
        <f aca="false">IF($A8084="","",INDEX(CARTAO_COMPRAS!$G:$G,INT((ROW()-2)/20)+2))</f>
        <v/>
      </c>
      <c r="G8084" s="5" t="str">
        <f aca="false">IF($A8084="","",INDEX(CARTAO_COMPRAS!$I:$I,INT((ROW()-2)/20)+2))</f>
        <v/>
      </c>
      <c r="H8084" s="4" t="str">
        <f aca="false">IF($A8084="","",EDATE(INDEX(CARTAO_COMPRAS!$J:$J,INT((ROW()-2)/20)+2),MOD(ROW()-2,20)))</f>
        <v/>
      </c>
      <c r="I8084" s="4" t="str">
        <f aca="false">IF($H8084="","",$H8084-WEEKDAY($H8084,2)+1)</f>
        <v/>
      </c>
      <c r="J8084" s="4" t="str">
        <f aca="false">IF($I8084="","",$I8084+6)</f>
        <v/>
      </c>
      <c r="K8084" s="6" t="str">
        <f aca="false">IF($H8084="","",DATE(YEAR($H8084),MONTH($H8084),1))</f>
        <v/>
      </c>
      <c r="L8084" s="0" t="str">
        <f aca="false">IF($A8084="","",INDEX(CARTAO_COMPRAS!$K:$K,INT((ROW()-2)/20)+2))</f>
        <v/>
      </c>
      <c r="M8084" s="0" t="str">
        <f aca="false">IF($A8084="","","Compra no cartão")</f>
        <v/>
      </c>
    </row>
    <row r="8085" customFormat="false" ht="13.5" hidden="false" customHeight="false" outlineLevel="0" collapsed="false">
      <c r="A8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5" s="0" t="str">
        <f aca="false">IF($A8085="","",INDEX(CARTAO_COMPRAS!$C:$C,INT((ROW()-2)/20)+2))</f>
        <v/>
      </c>
      <c r="C8085" s="0" t="str">
        <f aca="false">IF($A8085="","",INDEX(CARTAO_COMPRAS!$D:$D,INT((ROW()-2)/20)+2))</f>
        <v/>
      </c>
      <c r="D8085" s="0" t="str">
        <f aca="false">IF($A8085="","",INDEX(CARTAO_COMPRAS!$E:$E,INT((ROW()-2)/20)+2))</f>
        <v/>
      </c>
      <c r="E8085" s="0" t="str">
        <f aca="false">IF($A8085="","",INDEX(CARTAO_COMPRAS!$H:$H,INT((ROW()-2)/20)+2)+MOD(ROW()-2,20))</f>
        <v/>
      </c>
      <c r="F8085" s="0" t="str">
        <f aca="false">IF($A8085="","",INDEX(CARTAO_COMPRAS!$G:$G,INT((ROW()-2)/20)+2))</f>
        <v/>
      </c>
      <c r="G8085" s="5" t="str">
        <f aca="false">IF($A8085="","",INDEX(CARTAO_COMPRAS!$I:$I,INT((ROW()-2)/20)+2))</f>
        <v/>
      </c>
      <c r="H8085" s="4" t="str">
        <f aca="false">IF($A8085="","",EDATE(INDEX(CARTAO_COMPRAS!$J:$J,INT((ROW()-2)/20)+2),MOD(ROW()-2,20)))</f>
        <v/>
      </c>
      <c r="I8085" s="4" t="str">
        <f aca="false">IF($H8085="","",$H8085-WEEKDAY($H8085,2)+1)</f>
        <v/>
      </c>
      <c r="J8085" s="4" t="str">
        <f aca="false">IF($I8085="","",$I8085+6)</f>
        <v/>
      </c>
      <c r="K8085" s="6" t="str">
        <f aca="false">IF($H8085="","",DATE(YEAR($H8085),MONTH($H8085),1))</f>
        <v/>
      </c>
      <c r="L8085" s="0" t="str">
        <f aca="false">IF($A8085="","",INDEX(CARTAO_COMPRAS!$K:$K,INT((ROW()-2)/20)+2))</f>
        <v/>
      </c>
      <c r="M8085" s="0" t="str">
        <f aca="false">IF($A8085="","","Compra no cartão")</f>
        <v/>
      </c>
    </row>
    <row r="8086" customFormat="false" ht="13.5" hidden="false" customHeight="false" outlineLevel="0" collapsed="false">
      <c r="A8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6" s="0" t="str">
        <f aca="false">IF($A8086="","",INDEX(CARTAO_COMPRAS!$C:$C,INT((ROW()-2)/20)+2))</f>
        <v/>
      </c>
      <c r="C8086" s="0" t="str">
        <f aca="false">IF($A8086="","",INDEX(CARTAO_COMPRAS!$D:$D,INT((ROW()-2)/20)+2))</f>
        <v/>
      </c>
      <c r="D8086" s="0" t="str">
        <f aca="false">IF($A8086="","",INDEX(CARTAO_COMPRAS!$E:$E,INT((ROW()-2)/20)+2))</f>
        <v/>
      </c>
      <c r="E8086" s="0" t="str">
        <f aca="false">IF($A8086="","",INDEX(CARTAO_COMPRAS!$H:$H,INT((ROW()-2)/20)+2)+MOD(ROW()-2,20))</f>
        <v/>
      </c>
      <c r="F8086" s="0" t="str">
        <f aca="false">IF($A8086="","",INDEX(CARTAO_COMPRAS!$G:$G,INT((ROW()-2)/20)+2))</f>
        <v/>
      </c>
      <c r="G8086" s="5" t="str">
        <f aca="false">IF($A8086="","",INDEX(CARTAO_COMPRAS!$I:$I,INT((ROW()-2)/20)+2))</f>
        <v/>
      </c>
      <c r="H8086" s="4" t="str">
        <f aca="false">IF($A8086="","",EDATE(INDEX(CARTAO_COMPRAS!$J:$J,INT((ROW()-2)/20)+2),MOD(ROW()-2,20)))</f>
        <v/>
      </c>
      <c r="I8086" s="4" t="str">
        <f aca="false">IF($H8086="","",$H8086-WEEKDAY($H8086,2)+1)</f>
        <v/>
      </c>
      <c r="J8086" s="4" t="str">
        <f aca="false">IF($I8086="","",$I8086+6)</f>
        <v/>
      </c>
      <c r="K8086" s="6" t="str">
        <f aca="false">IF($H8086="","",DATE(YEAR($H8086),MONTH($H8086),1))</f>
        <v/>
      </c>
      <c r="L8086" s="0" t="str">
        <f aca="false">IF($A8086="","",INDEX(CARTAO_COMPRAS!$K:$K,INT((ROW()-2)/20)+2))</f>
        <v/>
      </c>
      <c r="M8086" s="0" t="str">
        <f aca="false">IF($A8086="","","Compra no cartão")</f>
        <v/>
      </c>
    </row>
    <row r="8087" customFormat="false" ht="13.5" hidden="false" customHeight="false" outlineLevel="0" collapsed="false">
      <c r="A8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7" s="0" t="str">
        <f aca="false">IF($A8087="","",INDEX(CARTAO_COMPRAS!$C:$C,INT((ROW()-2)/20)+2))</f>
        <v/>
      </c>
      <c r="C8087" s="0" t="str">
        <f aca="false">IF($A8087="","",INDEX(CARTAO_COMPRAS!$D:$D,INT((ROW()-2)/20)+2))</f>
        <v/>
      </c>
      <c r="D8087" s="0" t="str">
        <f aca="false">IF($A8087="","",INDEX(CARTAO_COMPRAS!$E:$E,INT((ROW()-2)/20)+2))</f>
        <v/>
      </c>
      <c r="E8087" s="0" t="str">
        <f aca="false">IF($A8087="","",INDEX(CARTAO_COMPRAS!$H:$H,INT((ROW()-2)/20)+2)+MOD(ROW()-2,20))</f>
        <v/>
      </c>
      <c r="F8087" s="0" t="str">
        <f aca="false">IF($A8087="","",INDEX(CARTAO_COMPRAS!$G:$G,INT((ROW()-2)/20)+2))</f>
        <v/>
      </c>
      <c r="G8087" s="5" t="str">
        <f aca="false">IF($A8087="","",INDEX(CARTAO_COMPRAS!$I:$I,INT((ROW()-2)/20)+2))</f>
        <v/>
      </c>
      <c r="H8087" s="4" t="str">
        <f aca="false">IF($A8087="","",EDATE(INDEX(CARTAO_COMPRAS!$J:$J,INT((ROW()-2)/20)+2),MOD(ROW()-2,20)))</f>
        <v/>
      </c>
      <c r="I8087" s="4" t="str">
        <f aca="false">IF($H8087="","",$H8087-WEEKDAY($H8087,2)+1)</f>
        <v/>
      </c>
      <c r="J8087" s="4" t="str">
        <f aca="false">IF($I8087="","",$I8087+6)</f>
        <v/>
      </c>
      <c r="K8087" s="6" t="str">
        <f aca="false">IF($H8087="","",DATE(YEAR($H8087),MONTH($H8087),1))</f>
        <v/>
      </c>
      <c r="L8087" s="0" t="str">
        <f aca="false">IF($A8087="","",INDEX(CARTAO_COMPRAS!$K:$K,INT((ROW()-2)/20)+2))</f>
        <v/>
      </c>
      <c r="M8087" s="0" t="str">
        <f aca="false">IF($A8087="","","Compra no cartão")</f>
        <v/>
      </c>
    </row>
    <row r="8088" customFormat="false" ht="13.5" hidden="false" customHeight="false" outlineLevel="0" collapsed="false">
      <c r="A8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8" s="0" t="str">
        <f aca="false">IF($A8088="","",INDEX(CARTAO_COMPRAS!$C:$C,INT((ROW()-2)/20)+2))</f>
        <v/>
      </c>
      <c r="C8088" s="0" t="str">
        <f aca="false">IF($A8088="","",INDEX(CARTAO_COMPRAS!$D:$D,INT((ROW()-2)/20)+2))</f>
        <v/>
      </c>
      <c r="D8088" s="0" t="str">
        <f aca="false">IF($A8088="","",INDEX(CARTAO_COMPRAS!$E:$E,INT((ROW()-2)/20)+2))</f>
        <v/>
      </c>
      <c r="E8088" s="0" t="str">
        <f aca="false">IF($A8088="","",INDEX(CARTAO_COMPRAS!$H:$H,INT((ROW()-2)/20)+2)+MOD(ROW()-2,20))</f>
        <v/>
      </c>
      <c r="F8088" s="0" t="str">
        <f aca="false">IF($A8088="","",INDEX(CARTAO_COMPRAS!$G:$G,INT((ROW()-2)/20)+2))</f>
        <v/>
      </c>
      <c r="G8088" s="5" t="str">
        <f aca="false">IF($A8088="","",INDEX(CARTAO_COMPRAS!$I:$I,INT((ROW()-2)/20)+2))</f>
        <v/>
      </c>
      <c r="H8088" s="4" t="str">
        <f aca="false">IF($A8088="","",EDATE(INDEX(CARTAO_COMPRAS!$J:$J,INT((ROW()-2)/20)+2),MOD(ROW()-2,20)))</f>
        <v/>
      </c>
      <c r="I8088" s="4" t="str">
        <f aca="false">IF($H8088="","",$H8088-WEEKDAY($H8088,2)+1)</f>
        <v/>
      </c>
      <c r="J8088" s="4" t="str">
        <f aca="false">IF($I8088="","",$I8088+6)</f>
        <v/>
      </c>
      <c r="K8088" s="6" t="str">
        <f aca="false">IF($H8088="","",DATE(YEAR($H8088),MONTH($H8088),1))</f>
        <v/>
      </c>
      <c r="L8088" s="0" t="str">
        <f aca="false">IF($A8088="","",INDEX(CARTAO_COMPRAS!$K:$K,INT((ROW()-2)/20)+2))</f>
        <v/>
      </c>
      <c r="M8088" s="0" t="str">
        <f aca="false">IF($A8088="","","Compra no cartão")</f>
        <v/>
      </c>
    </row>
    <row r="8089" customFormat="false" ht="13.5" hidden="false" customHeight="false" outlineLevel="0" collapsed="false">
      <c r="A8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89" s="0" t="str">
        <f aca="false">IF($A8089="","",INDEX(CARTAO_COMPRAS!$C:$C,INT((ROW()-2)/20)+2))</f>
        <v/>
      </c>
      <c r="C8089" s="0" t="str">
        <f aca="false">IF($A8089="","",INDEX(CARTAO_COMPRAS!$D:$D,INT((ROW()-2)/20)+2))</f>
        <v/>
      </c>
      <c r="D8089" s="0" t="str">
        <f aca="false">IF($A8089="","",INDEX(CARTAO_COMPRAS!$E:$E,INT((ROW()-2)/20)+2))</f>
        <v/>
      </c>
      <c r="E8089" s="0" t="str">
        <f aca="false">IF($A8089="","",INDEX(CARTAO_COMPRAS!$H:$H,INT((ROW()-2)/20)+2)+MOD(ROW()-2,20))</f>
        <v/>
      </c>
      <c r="F8089" s="0" t="str">
        <f aca="false">IF($A8089="","",INDEX(CARTAO_COMPRAS!$G:$G,INT((ROW()-2)/20)+2))</f>
        <v/>
      </c>
      <c r="G8089" s="5" t="str">
        <f aca="false">IF($A8089="","",INDEX(CARTAO_COMPRAS!$I:$I,INT((ROW()-2)/20)+2))</f>
        <v/>
      </c>
      <c r="H8089" s="4" t="str">
        <f aca="false">IF($A8089="","",EDATE(INDEX(CARTAO_COMPRAS!$J:$J,INT((ROW()-2)/20)+2),MOD(ROW()-2,20)))</f>
        <v/>
      </c>
      <c r="I8089" s="4" t="str">
        <f aca="false">IF($H8089="","",$H8089-WEEKDAY($H8089,2)+1)</f>
        <v/>
      </c>
      <c r="J8089" s="4" t="str">
        <f aca="false">IF($I8089="","",$I8089+6)</f>
        <v/>
      </c>
      <c r="K8089" s="6" t="str">
        <f aca="false">IF($H8089="","",DATE(YEAR($H8089),MONTH($H8089),1))</f>
        <v/>
      </c>
      <c r="L8089" s="0" t="str">
        <f aca="false">IF($A8089="","",INDEX(CARTAO_COMPRAS!$K:$K,INT((ROW()-2)/20)+2))</f>
        <v/>
      </c>
      <c r="M8089" s="0" t="str">
        <f aca="false">IF($A8089="","","Compra no cartão")</f>
        <v/>
      </c>
    </row>
    <row r="8090" customFormat="false" ht="13.5" hidden="false" customHeight="false" outlineLevel="0" collapsed="false">
      <c r="A8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0" s="0" t="str">
        <f aca="false">IF($A8090="","",INDEX(CARTAO_COMPRAS!$C:$C,INT((ROW()-2)/20)+2))</f>
        <v/>
      </c>
      <c r="C8090" s="0" t="str">
        <f aca="false">IF($A8090="","",INDEX(CARTAO_COMPRAS!$D:$D,INT((ROW()-2)/20)+2))</f>
        <v/>
      </c>
      <c r="D8090" s="0" t="str">
        <f aca="false">IF($A8090="","",INDEX(CARTAO_COMPRAS!$E:$E,INT((ROW()-2)/20)+2))</f>
        <v/>
      </c>
      <c r="E8090" s="0" t="str">
        <f aca="false">IF($A8090="","",INDEX(CARTAO_COMPRAS!$H:$H,INT((ROW()-2)/20)+2)+MOD(ROW()-2,20))</f>
        <v/>
      </c>
      <c r="F8090" s="0" t="str">
        <f aca="false">IF($A8090="","",INDEX(CARTAO_COMPRAS!$G:$G,INT((ROW()-2)/20)+2))</f>
        <v/>
      </c>
      <c r="G8090" s="5" t="str">
        <f aca="false">IF($A8090="","",INDEX(CARTAO_COMPRAS!$I:$I,INT((ROW()-2)/20)+2))</f>
        <v/>
      </c>
      <c r="H8090" s="4" t="str">
        <f aca="false">IF($A8090="","",EDATE(INDEX(CARTAO_COMPRAS!$J:$J,INT((ROW()-2)/20)+2),MOD(ROW()-2,20)))</f>
        <v/>
      </c>
      <c r="I8090" s="4" t="str">
        <f aca="false">IF($H8090="","",$H8090-WEEKDAY($H8090,2)+1)</f>
        <v/>
      </c>
      <c r="J8090" s="4" t="str">
        <f aca="false">IF($I8090="","",$I8090+6)</f>
        <v/>
      </c>
      <c r="K8090" s="6" t="str">
        <f aca="false">IF($H8090="","",DATE(YEAR($H8090),MONTH($H8090),1))</f>
        <v/>
      </c>
      <c r="L8090" s="0" t="str">
        <f aca="false">IF($A8090="","",INDEX(CARTAO_COMPRAS!$K:$K,INT((ROW()-2)/20)+2))</f>
        <v/>
      </c>
      <c r="M8090" s="0" t="str">
        <f aca="false">IF($A8090="","","Compra no cartão")</f>
        <v/>
      </c>
    </row>
    <row r="8091" customFormat="false" ht="13.5" hidden="false" customHeight="false" outlineLevel="0" collapsed="false">
      <c r="A8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1" s="0" t="str">
        <f aca="false">IF($A8091="","",INDEX(CARTAO_COMPRAS!$C:$C,INT((ROW()-2)/20)+2))</f>
        <v/>
      </c>
      <c r="C8091" s="0" t="str">
        <f aca="false">IF($A8091="","",INDEX(CARTAO_COMPRAS!$D:$D,INT((ROW()-2)/20)+2))</f>
        <v/>
      </c>
      <c r="D8091" s="0" t="str">
        <f aca="false">IF($A8091="","",INDEX(CARTAO_COMPRAS!$E:$E,INT((ROW()-2)/20)+2))</f>
        <v/>
      </c>
      <c r="E8091" s="0" t="str">
        <f aca="false">IF($A8091="","",INDEX(CARTAO_COMPRAS!$H:$H,INT((ROW()-2)/20)+2)+MOD(ROW()-2,20))</f>
        <v/>
      </c>
      <c r="F8091" s="0" t="str">
        <f aca="false">IF($A8091="","",INDEX(CARTAO_COMPRAS!$G:$G,INT((ROW()-2)/20)+2))</f>
        <v/>
      </c>
      <c r="G8091" s="5" t="str">
        <f aca="false">IF($A8091="","",INDEX(CARTAO_COMPRAS!$I:$I,INT((ROW()-2)/20)+2))</f>
        <v/>
      </c>
      <c r="H8091" s="4" t="str">
        <f aca="false">IF($A8091="","",EDATE(INDEX(CARTAO_COMPRAS!$J:$J,INT((ROW()-2)/20)+2),MOD(ROW()-2,20)))</f>
        <v/>
      </c>
      <c r="I8091" s="4" t="str">
        <f aca="false">IF($H8091="","",$H8091-WEEKDAY($H8091,2)+1)</f>
        <v/>
      </c>
      <c r="J8091" s="4" t="str">
        <f aca="false">IF($I8091="","",$I8091+6)</f>
        <v/>
      </c>
      <c r="K8091" s="6" t="str">
        <f aca="false">IF($H8091="","",DATE(YEAR($H8091),MONTH($H8091),1))</f>
        <v/>
      </c>
      <c r="L8091" s="0" t="str">
        <f aca="false">IF($A8091="","",INDEX(CARTAO_COMPRAS!$K:$K,INT((ROW()-2)/20)+2))</f>
        <v/>
      </c>
      <c r="M8091" s="0" t="str">
        <f aca="false">IF($A8091="","","Compra no cartão")</f>
        <v/>
      </c>
    </row>
    <row r="8092" customFormat="false" ht="13.5" hidden="false" customHeight="false" outlineLevel="0" collapsed="false">
      <c r="A8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2" s="0" t="str">
        <f aca="false">IF($A8092="","",INDEX(CARTAO_COMPRAS!$C:$C,INT((ROW()-2)/20)+2))</f>
        <v/>
      </c>
      <c r="C8092" s="0" t="str">
        <f aca="false">IF($A8092="","",INDEX(CARTAO_COMPRAS!$D:$D,INT((ROW()-2)/20)+2))</f>
        <v/>
      </c>
      <c r="D8092" s="0" t="str">
        <f aca="false">IF($A8092="","",INDEX(CARTAO_COMPRAS!$E:$E,INT((ROW()-2)/20)+2))</f>
        <v/>
      </c>
      <c r="E8092" s="0" t="str">
        <f aca="false">IF($A8092="","",INDEX(CARTAO_COMPRAS!$H:$H,INT((ROW()-2)/20)+2)+MOD(ROW()-2,20))</f>
        <v/>
      </c>
      <c r="F8092" s="0" t="str">
        <f aca="false">IF($A8092="","",INDEX(CARTAO_COMPRAS!$G:$G,INT((ROW()-2)/20)+2))</f>
        <v/>
      </c>
      <c r="G8092" s="5" t="str">
        <f aca="false">IF($A8092="","",INDEX(CARTAO_COMPRAS!$I:$I,INT((ROW()-2)/20)+2))</f>
        <v/>
      </c>
      <c r="H8092" s="4" t="str">
        <f aca="false">IF($A8092="","",EDATE(INDEX(CARTAO_COMPRAS!$J:$J,INT((ROW()-2)/20)+2),MOD(ROW()-2,20)))</f>
        <v/>
      </c>
      <c r="I8092" s="4" t="str">
        <f aca="false">IF($H8092="","",$H8092-WEEKDAY($H8092,2)+1)</f>
        <v/>
      </c>
      <c r="J8092" s="4" t="str">
        <f aca="false">IF($I8092="","",$I8092+6)</f>
        <v/>
      </c>
      <c r="K8092" s="6" t="str">
        <f aca="false">IF($H8092="","",DATE(YEAR($H8092),MONTH($H8092),1))</f>
        <v/>
      </c>
      <c r="L8092" s="0" t="str">
        <f aca="false">IF($A8092="","",INDEX(CARTAO_COMPRAS!$K:$K,INT((ROW()-2)/20)+2))</f>
        <v/>
      </c>
      <c r="M8092" s="0" t="str">
        <f aca="false">IF($A8092="","","Compra no cartão")</f>
        <v/>
      </c>
    </row>
    <row r="8093" customFormat="false" ht="13.5" hidden="false" customHeight="false" outlineLevel="0" collapsed="false">
      <c r="A8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3" s="0" t="str">
        <f aca="false">IF($A8093="","",INDEX(CARTAO_COMPRAS!$C:$C,INT((ROW()-2)/20)+2))</f>
        <v/>
      </c>
      <c r="C8093" s="0" t="str">
        <f aca="false">IF($A8093="","",INDEX(CARTAO_COMPRAS!$D:$D,INT((ROW()-2)/20)+2))</f>
        <v/>
      </c>
      <c r="D8093" s="0" t="str">
        <f aca="false">IF($A8093="","",INDEX(CARTAO_COMPRAS!$E:$E,INT((ROW()-2)/20)+2))</f>
        <v/>
      </c>
      <c r="E8093" s="0" t="str">
        <f aca="false">IF($A8093="","",INDEX(CARTAO_COMPRAS!$H:$H,INT((ROW()-2)/20)+2)+MOD(ROW()-2,20))</f>
        <v/>
      </c>
      <c r="F8093" s="0" t="str">
        <f aca="false">IF($A8093="","",INDEX(CARTAO_COMPRAS!$G:$G,INT((ROW()-2)/20)+2))</f>
        <v/>
      </c>
      <c r="G8093" s="5" t="str">
        <f aca="false">IF($A8093="","",INDEX(CARTAO_COMPRAS!$I:$I,INT((ROW()-2)/20)+2))</f>
        <v/>
      </c>
      <c r="H8093" s="4" t="str">
        <f aca="false">IF($A8093="","",EDATE(INDEX(CARTAO_COMPRAS!$J:$J,INT((ROW()-2)/20)+2),MOD(ROW()-2,20)))</f>
        <v/>
      </c>
      <c r="I8093" s="4" t="str">
        <f aca="false">IF($H8093="","",$H8093-WEEKDAY($H8093,2)+1)</f>
        <v/>
      </c>
      <c r="J8093" s="4" t="str">
        <f aca="false">IF($I8093="","",$I8093+6)</f>
        <v/>
      </c>
      <c r="K8093" s="6" t="str">
        <f aca="false">IF($H8093="","",DATE(YEAR($H8093),MONTH($H8093),1))</f>
        <v/>
      </c>
      <c r="L8093" s="0" t="str">
        <f aca="false">IF($A8093="","",INDEX(CARTAO_COMPRAS!$K:$K,INT((ROW()-2)/20)+2))</f>
        <v/>
      </c>
      <c r="M8093" s="0" t="str">
        <f aca="false">IF($A8093="","","Compra no cartão")</f>
        <v/>
      </c>
    </row>
    <row r="8094" customFormat="false" ht="13.5" hidden="false" customHeight="false" outlineLevel="0" collapsed="false">
      <c r="A8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4" s="0" t="str">
        <f aca="false">IF($A8094="","",INDEX(CARTAO_COMPRAS!$C:$C,INT((ROW()-2)/20)+2))</f>
        <v/>
      </c>
      <c r="C8094" s="0" t="str">
        <f aca="false">IF($A8094="","",INDEX(CARTAO_COMPRAS!$D:$D,INT((ROW()-2)/20)+2))</f>
        <v/>
      </c>
      <c r="D8094" s="0" t="str">
        <f aca="false">IF($A8094="","",INDEX(CARTAO_COMPRAS!$E:$E,INT((ROW()-2)/20)+2))</f>
        <v/>
      </c>
      <c r="E8094" s="0" t="str">
        <f aca="false">IF($A8094="","",INDEX(CARTAO_COMPRAS!$H:$H,INT((ROW()-2)/20)+2)+MOD(ROW()-2,20))</f>
        <v/>
      </c>
      <c r="F8094" s="0" t="str">
        <f aca="false">IF($A8094="","",INDEX(CARTAO_COMPRAS!$G:$G,INT((ROW()-2)/20)+2))</f>
        <v/>
      </c>
      <c r="G8094" s="5" t="str">
        <f aca="false">IF($A8094="","",INDEX(CARTAO_COMPRAS!$I:$I,INT((ROW()-2)/20)+2))</f>
        <v/>
      </c>
      <c r="H8094" s="4" t="str">
        <f aca="false">IF($A8094="","",EDATE(INDEX(CARTAO_COMPRAS!$J:$J,INT((ROW()-2)/20)+2),MOD(ROW()-2,20)))</f>
        <v/>
      </c>
      <c r="I8094" s="4" t="str">
        <f aca="false">IF($H8094="","",$H8094-WEEKDAY($H8094,2)+1)</f>
        <v/>
      </c>
      <c r="J8094" s="4" t="str">
        <f aca="false">IF($I8094="","",$I8094+6)</f>
        <v/>
      </c>
      <c r="K8094" s="6" t="str">
        <f aca="false">IF($H8094="","",DATE(YEAR($H8094),MONTH($H8094),1))</f>
        <v/>
      </c>
      <c r="L8094" s="0" t="str">
        <f aca="false">IF($A8094="","",INDEX(CARTAO_COMPRAS!$K:$K,INT((ROW()-2)/20)+2))</f>
        <v/>
      </c>
      <c r="M8094" s="0" t="str">
        <f aca="false">IF($A8094="","","Compra no cartão")</f>
        <v/>
      </c>
    </row>
    <row r="8095" customFormat="false" ht="13.5" hidden="false" customHeight="false" outlineLevel="0" collapsed="false">
      <c r="A8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5" s="0" t="str">
        <f aca="false">IF($A8095="","",INDEX(CARTAO_COMPRAS!$C:$C,INT((ROW()-2)/20)+2))</f>
        <v/>
      </c>
      <c r="C8095" s="0" t="str">
        <f aca="false">IF($A8095="","",INDEX(CARTAO_COMPRAS!$D:$D,INT((ROW()-2)/20)+2))</f>
        <v/>
      </c>
      <c r="D8095" s="0" t="str">
        <f aca="false">IF($A8095="","",INDEX(CARTAO_COMPRAS!$E:$E,INT((ROW()-2)/20)+2))</f>
        <v/>
      </c>
      <c r="E8095" s="0" t="str">
        <f aca="false">IF($A8095="","",INDEX(CARTAO_COMPRAS!$H:$H,INT((ROW()-2)/20)+2)+MOD(ROW()-2,20))</f>
        <v/>
      </c>
      <c r="F8095" s="0" t="str">
        <f aca="false">IF($A8095="","",INDEX(CARTAO_COMPRAS!$G:$G,INT((ROW()-2)/20)+2))</f>
        <v/>
      </c>
      <c r="G8095" s="5" t="str">
        <f aca="false">IF($A8095="","",INDEX(CARTAO_COMPRAS!$I:$I,INT((ROW()-2)/20)+2))</f>
        <v/>
      </c>
      <c r="H8095" s="4" t="str">
        <f aca="false">IF($A8095="","",EDATE(INDEX(CARTAO_COMPRAS!$J:$J,INT((ROW()-2)/20)+2),MOD(ROW()-2,20)))</f>
        <v/>
      </c>
      <c r="I8095" s="4" t="str">
        <f aca="false">IF($H8095="","",$H8095-WEEKDAY($H8095,2)+1)</f>
        <v/>
      </c>
      <c r="J8095" s="4" t="str">
        <f aca="false">IF($I8095="","",$I8095+6)</f>
        <v/>
      </c>
      <c r="K8095" s="6" t="str">
        <f aca="false">IF($H8095="","",DATE(YEAR($H8095),MONTH($H8095),1))</f>
        <v/>
      </c>
      <c r="L8095" s="0" t="str">
        <f aca="false">IF($A8095="","",INDEX(CARTAO_COMPRAS!$K:$K,INT((ROW()-2)/20)+2))</f>
        <v/>
      </c>
      <c r="M8095" s="0" t="str">
        <f aca="false">IF($A8095="","","Compra no cartão")</f>
        <v/>
      </c>
    </row>
    <row r="8096" customFormat="false" ht="13.5" hidden="false" customHeight="false" outlineLevel="0" collapsed="false">
      <c r="A8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6" s="0" t="str">
        <f aca="false">IF($A8096="","",INDEX(CARTAO_COMPRAS!$C:$C,INT((ROW()-2)/20)+2))</f>
        <v/>
      </c>
      <c r="C8096" s="0" t="str">
        <f aca="false">IF($A8096="","",INDEX(CARTAO_COMPRAS!$D:$D,INT((ROW()-2)/20)+2))</f>
        <v/>
      </c>
      <c r="D8096" s="0" t="str">
        <f aca="false">IF($A8096="","",INDEX(CARTAO_COMPRAS!$E:$E,INT((ROW()-2)/20)+2))</f>
        <v/>
      </c>
      <c r="E8096" s="0" t="str">
        <f aca="false">IF($A8096="","",INDEX(CARTAO_COMPRAS!$H:$H,INT((ROW()-2)/20)+2)+MOD(ROW()-2,20))</f>
        <v/>
      </c>
      <c r="F8096" s="0" t="str">
        <f aca="false">IF($A8096="","",INDEX(CARTAO_COMPRAS!$G:$G,INT((ROW()-2)/20)+2))</f>
        <v/>
      </c>
      <c r="G8096" s="5" t="str">
        <f aca="false">IF($A8096="","",INDEX(CARTAO_COMPRAS!$I:$I,INT((ROW()-2)/20)+2))</f>
        <v/>
      </c>
      <c r="H8096" s="4" t="str">
        <f aca="false">IF($A8096="","",EDATE(INDEX(CARTAO_COMPRAS!$J:$J,INT((ROW()-2)/20)+2),MOD(ROW()-2,20)))</f>
        <v/>
      </c>
      <c r="I8096" s="4" t="str">
        <f aca="false">IF($H8096="","",$H8096-WEEKDAY($H8096,2)+1)</f>
        <v/>
      </c>
      <c r="J8096" s="4" t="str">
        <f aca="false">IF($I8096="","",$I8096+6)</f>
        <v/>
      </c>
      <c r="K8096" s="6" t="str">
        <f aca="false">IF($H8096="","",DATE(YEAR($H8096),MONTH($H8096),1))</f>
        <v/>
      </c>
      <c r="L8096" s="0" t="str">
        <f aca="false">IF($A8096="","",INDEX(CARTAO_COMPRAS!$K:$K,INT((ROW()-2)/20)+2))</f>
        <v/>
      </c>
      <c r="M8096" s="0" t="str">
        <f aca="false">IF($A8096="","","Compra no cartão")</f>
        <v/>
      </c>
    </row>
    <row r="8097" customFormat="false" ht="13.5" hidden="false" customHeight="false" outlineLevel="0" collapsed="false">
      <c r="A8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7" s="0" t="str">
        <f aca="false">IF($A8097="","",INDEX(CARTAO_COMPRAS!$C:$C,INT((ROW()-2)/20)+2))</f>
        <v/>
      </c>
      <c r="C8097" s="0" t="str">
        <f aca="false">IF($A8097="","",INDEX(CARTAO_COMPRAS!$D:$D,INT((ROW()-2)/20)+2))</f>
        <v/>
      </c>
      <c r="D8097" s="0" t="str">
        <f aca="false">IF($A8097="","",INDEX(CARTAO_COMPRAS!$E:$E,INT((ROW()-2)/20)+2))</f>
        <v/>
      </c>
      <c r="E8097" s="0" t="str">
        <f aca="false">IF($A8097="","",INDEX(CARTAO_COMPRAS!$H:$H,INT((ROW()-2)/20)+2)+MOD(ROW()-2,20))</f>
        <v/>
      </c>
      <c r="F8097" s="0" t="str">
        <f aca="false">IF($A8097="","",INDEX(CARTAO_COMPRAS!$G:$G,INT((ROW()-2)/20)+2))</f>
        <v/>
      </c>
      <c r="G8097" s="5" t="str">
        <f aca="false">IF($A8097="","",INDEX(CARTAO_COMPRAS!$I:$I,INT((ROW()-2)/20)+2))</f>
        <v/>
      </c>
      <c r="H8097" s="4" t="str">
        <f aca="false">IF($A8097="","",EDATE(INDEX(CARTAO_COMPRAS!$J:$J,INT((ROW()-2)/20)+2),MOD(ROW()-2,20)))</f>
        <v/>
      </c>
      <c r="I8097" s="4" t="str">
        <f aca="false">IF($H8097="","",$H8097-WEEKDAY($H8097,2)+1)</f>
        <v/>
      </c>
      <c r="J8097" s="4" t="str">
        <f aca="false">IF($I8097="","",$I8097+6)</f>
        <v/>
      </c>
      <c r="K8097" s="6" t="str">
        <f aca="false">IF($H8097="","",DATE(YEAR($H8097),MONTH($H8097),1))</f>
        <v/>
      </c>
      <c r="L8097" s="0" t="str">
        <f aca="false">IF($A8097="","",INDEX(CARTAO_COMPRAS!$K:$K,INT((ROW()-2)/20)+2))</f>
        <v/>
      </c>
      <c r="M8097" s="0" t="str">
        <f aca="false">IF($A8097="","","Compra no cartão")</f>
        <v/>
      </c>
    </row>
    <row r="8098" customFormat="false" ht="13.5" hidden="false" customHeight="false" outlineLevel="0" collapsed="false">
      <c r="A8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8" s="0" t="str">
        <f aca="false">IF($A8098="","",INDEX(CARTAO_COMPRAS!$C:$C,INT((ROW()-2)/20)+2))</f>
        <v/>
      </c>
      <c r="C8098" s="0" t="str">
        <f aca="false">IF($A8098="","",INDEX(CARTAO_COMPRAS!$D:$D,INT((ROW()-2)/20)+2))</f>
        <v/>
      </c>
      <c r="D8098" s="0" t="str">
        <f aca="false">IF($A8098="","",INDEX(CARTAO_COMPRAS!$E:$E,INT((ROW()-2)/20)+2))</f>
        <v/>
      </c>
      <c r="E8098" s="0" t="str">
        <f aca="false">IF($A8098="","",INDEX(CARTAO_COMPRAS!$H:$H,INT((ROW()-2)/20)+2)+MOD(ROW()-2,20))</f>
        <v/>
      </c>
      <c r="F8098" s="0" t="str">
        <f aca="false">IF($A8098="","",INDEX(CARTAO_COMPRAS!$G:$G,INT((ROW()-2)/20)+2))</f>
        <v/>
      </c>
      <c r="G8098" s="5" t="str">
        <f aca="false">IF($A8098="","",INDEX(CARTAO_COMPRAS!$I:$I,INT((ROW()-2)/20)+2))</f>
        <v/>
      </c>
      <c r="H8098" s="4" t="str">
        <f aca="false">IF($A8098="","",EDATE(INDEX(CARTAO_COMPRAS!$J:$J,INT((ROW()-2)/20)+2),MOD(ROW()-2,20)))</f>
        <v/>
      </c>
      <c r="I8098" s="4" t="str">
        <f aca="false">IF($H8098="","",$H8098-WEEKDAY($H8098,2)+1)</f>
        <v/>
      </c>
      <c r="J8098" s="4" t="str">
        <f aca="false">IF($I8098="","",$I8098+6)</f>
        <v/>
      </c>
      <c r="K8098" s="6" t="str">
        <f aca="false">IF($H8098="","",DATE(YEAR($H8098),MONTH($H8098),1))</f>
        <v/>
      </c>
      <c r="L8098" s="0" t="str">
        <f aca="false">IF($A8098="","",INDEX(CARTAO_COMPRAS!$K:$K,INT((ROW()-2)/20)+2))</f>
        <v/>
      </c>
      <c r="M8098" s="0" t="str">
        <f aca="false">IF($A8098="","","Compra no cartão")</f>
        <v/>
      </c>
    </row>
    <row r="8099" customFormat="false" ht="13.5" hidden="false" customHeight="false" outlineLevel="0" collapsed="false">
      <c r="A8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099" s="0" t="str">
        <f aca="false">IF($A8099="","",INDEX(CARTAO_COMPRAS!$C:$C,INT((ROW()-2)/20)+2))</f>
        <v/>
      </c>
      <c r="C8099" s="0" t="str">
        <f aca="false">IF($A8099="","",INDEX(CARTAO_COMPRAS!$D:$D,INT((ROW()-2)/20)+2))</f>
        <v/>
      </c>
      <c r="D8099" s="0" t="str">
        <f aca="false">IF($A8099="","",INDEX(CARTAO_COMPRAS!$E:$E,INT((ROW()-2)/20)+2))</f>
        <v/>
      </c>
      <c r="E8099" s="0" t="str">
        <f aca="false">IF($A8099="","",INDEX(CARTAO_COMPRAS!$H:$H,INT((ROW()-2)/20)+2)+MOD(ROW()-2,20))</f>
        <v/>
      </c>
      <c r="F8099" s="0" t="str">
        <f aca="false">IF($A8099="","",INDEX(CARTAO_COMPRAS!$G:$G,INT((ROW()-2)/20)+2))</f>
        <v/>
      </c>
      <c r="G8099" s="5" t="str">
        <f aca="false">IF($A8099="","",INDEX(CARTAO_COMPRAS!$I:$I,INT((ROW()-2)/20)+2))</f>
        <v/>
      </c>
      <c r="H8099" s="4" t="str">
        <f aca="false">IF($A8099="","",EDATE(INDEX(CARTAO_COMPRAS!$J:$J,INT((ROW()-2)/20)+2),MOD(ROW()-2,20)))</f>
        <v/>
      </c>
      <c r="I8099" s="4" t="str">
        <f aca="false">IF($H8099="","",$H8099-WEEKDAY($H8099,2)+1)</f>
        <v/>
      </c>
      <c r="J8099" s="4" t="str">
        <f aca="false">IF($I8099="","",$I8099+6)</f>
        <v/>
      </c>
      <c r="K8099" s="6" t="str">
        <f aca="false">IF($H8099="","",DATE(YEAR($H8099),MONTH($H8099),1))</f>
        <v/>
      </c>
      <c r="L8099" s="0" t="str">
        <f aca="false">IF($A8099="","",INDEX(CARTAO_COMPRAS!$K:$K,INT((ROW()-2)/20)+2))</f>
        <v/>
      </c>
      <c r="M8099" s="0" t="str">
        <f aca="false">IF($A8099="","","Compra no cartão")</f>
        <v/>
      </c>
    </row>
    <row r="8100" customFormat="false" ht="13.5" hidden="false" customHeight="false" outlineLevel="0" collapsed="false">
      <c r="A8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0" s="0" t="str">
        <f aca="false">IF($A8100="","",INDEX(CARTAO_COMPRAS!$C:$C,INT((ROW()-2)/20)+2))</f>
        <v/>
      </c>
      <c r="C8100" s="0" t="str">
        <f aca="false">IF($A8100="","",INDEX(CARTAO_COMPRAS!$D:$D,INT((ROW()-2)/20)+2))</f>
        <v/>
      </c>
      <c r="D8100" s="0" t="str">
        <f aca="false">IF($A8100="","",INDEX(CARTAO_COMPRAS!$E:$E,INT((ROW()-2)/20)+2))</f>
        <v/>
      </c>
      <c r="E8100" s="0" t="str">
        <f aca="false">IF($A8100="","",INDEX(CARTAO_COMPRAS!$H:$H,INT((ROW()-2)/20)+2)+MOD(ROW()-2,20))</f>
        <v/>
      </c>
      <c r="F8100" s="0" t="str">
        <f aca="false">IF($A8100="","",INDEX(CARTAO_COMPRAS!$G:$G,INT((ROW()-2)/20)+2))</f>
        <v/>
      </c>
      <c r="G8100" s="5" t="str">
        <f aca="false">IF($A8100="","",INDEX(CARTAO_COMPRAS!$I:$I,INT((ROW()-2)/20)+2))</f>
        <v/>
      </c>
      <c r="H8100" s="4" t="str">
        <f aca="false">IF($A8100="","",EDATE(INDEX(CARTAO_COMPRAS!$J:$J,INT((ROW()-2)/20)+2),MOD(ROW()-2,20)))</f>
        <v/>
      </c>
      <c r="I8100" s="4" t="str">
        <f aca="false">IF($H8100="","",$H8100-WEEKDAY($H8100,2)+1)</f>
        <v/>
      </c>
      <c r="J8100" s="4" t="str">
        <f aca="false">IF($I8100="","",$I8100+6)</f>
        <v/>
      </c>
      <c r="K8100" s="6" t="str">
        <f aca="false">IF($H8100="","",DATE(YEAR($H8100),MONTH($H8100),1))</f>
        <v/>
      </c>
      <c r="L8100" s="0" t="str">
        <f aca="false">IF($A8100="","",INDEX(CARTAO_COMPRAS!$K:$K,INT((ROW()-2)/20)+2))</f>
        <v/>
      </c>
      <c r="M8100" s="0" t="str">
        <f aca="false">IF($A8100="","","Compra no cartão")</f>
        <v/>
      </c>
    </row>
    <row r="8101" customFormat="false" ht="13.5" hidden="false" customHeight="false" outlineLevel="0" collapsed="false">
      <c r="A8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1" s="0" t="str">
        <f aca="false">IF($A8101="","",INDEX(CARTAO_COMPRAS!$C:$C,INT((ROW()-2)/20)+2))</f>
        <v/>
      </c>
      <c r="C8101" s="0" t="str">
        <f aca="false">IF($A8101="","",INDEX(CARTAO_COMPRAS!$D:$D,INT((ROW()-2)/20)+2))</f>
        <v/>
      </c>
      <c r="D8101" s="0" t="str">
        <f aca="false">IF($A8101="","",INDEX(CARTAO_COMPRAS!$E:$E,INT((ROW()-2)/20)+2))</f>
        <v/>
      </c>
      <c r="E8101" s="0" t="str">
        <f aca="false">IF($A8101="","",INDEX(CARTAO_COMPRAS!$H:$H,INT((ROW()-2)/20)+2)+MOD(ROW()-2,20))</f>
        <v/>
      </c>
      <c r="F8101" s="0" t="str">
        <f aca="false">IF($A8101="","",INDEX(CARTAO_COMPRAS!$G:$G,INT((ROW()-2)/20)+2))</f>
        <v/>
      </c>
      <c r="G8101" s="5" t="str">
        <f aca="false">IF($A8101="","",INDEX(CARTAO_COMPRAS!$I:$I,INT((ROW()-2)/20)+2))</f>
        <v/>
      </c>
      <c r="H8101" s="4" t="str">
        <f aca="false">IF($A8101="","",EDATE(INDEX(CARTAO_COMPRAS!$J:$J,INT((ROW()-2)/20)+2),MOD(ROW()-2,20)))</f>
        <v/>
      </c>
      <c r="I8101" s="4" t="str">
        <f aca="false">IF($H8101="","",$H8101-WEEKDAY($H8101,2)+1)</f>
        <v/>
      </c>
      <c r="J8101" s="4" t="str">
        <f aca="false">IF($I8101="","",$I8101+6)</f>
        <v/>
      </c>
      <c r="K8101" s="6" t="str">
        <f aca="false">IF($H8101="","",DATE(YEAR($H8101),MONTH($H8101),1))</f>
        <v/>
      </c>
      <c r="L8101" s="0" t="str">
        <f aca="false">IF($A8101="","",INDEX(CARTAO_COMPRAS!$K:$K,INT((ROW()-2)/20)+2))</f>
        <v/>
      </c>
      <c r="M8101" s="0" t="str">
        <f aca="false">IF($A8101="","","Compra no cartão")</f>
        <v/>
      </c>
    </row>
    <row r="8102" customFormat="false" ht="13.5" hidden="false" customHeight="false" outlineLevel="0" collapsed="false">
      <c r="A81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406</v>
      </c>
      <c r="B8102" s="0" t="str">
        <f aca="false">IF($A8102="","",INDEX(CARTAO_COMPRAS!$C:$C,INT((ROW()-2)/20)+2))</f>
        <v>Nubank</v>
      </c>
      <c r="C8102" s="0" t="str">
        <f aca="false">IF($A8102="","",INDEX(CARTAO_COMPRAS!$D:$D,INT((ROW()-2)/20)+2))</f>
        <v>Sonda supermercado</v>
      </c>
      <c r="D8102" s="0" t="str">
        <f aca="false">IF($A8102="","",INDEX(CARTAO_COMPRAS!$E:$E,INT((ROW()-2)/20)+2))</f>
        <v>Alimentação / Insumos</v>
      </c>
      <c r="E8102" s="0" t="n">
        <f aca="false">IF($A8102="","",INDEX(CARTAO_COMPRAS!$H:$H,INT((ROW()-2)/20)+2)+MOD(ROW()-2,20))</f>
        <v>1</v>
      </c>
      <c r="F8102" s="0" t="n">
        <f aca="false">IF($A8102="","",INDEX(CARTAO_COMPRAS!$G:$G,INT((ROW()-2)/20)+2))</f>
        <v>2</v>
      </c>
      <c r="G8102" s="5" t="n">
        <f aca="false">IF($A8102="","",INDEX(CARTAO_COMPRAS!$I:$I,INT((ROW()-2)/20)+2))</f>
        <v>136.21</v>
      </c>
      <c r="H8102" s="4" t="n">
        <f aca="false">IF($A8102="","",EDATE(INDEX(CARTAO_COMPRAS!$J:$J,INT((ROW()-2)/20)+2),MOD(ROW()-2,20)))</f>
        <v>46170</v>
      </c>
      <c r="I8102" s="4" t="n">
        <f aca="false">IF($H8102="","",$H8102-WEEKDAY($H8102,2)+1)</f>
        <v>46167</v>
      </c>
      <c r="J8102" s="4" t="n">
        <f aca="false">IF($I8102="","",$I8102+6)</f>
        <v>46173</v>
      </c>
      <c r="K8102" s="6" t="n">
        <f aca="false">IF($H8102="","",DATE(YEAR($H8102),MONTH($H8102),1))</f>
        <v>46143</v>
      </c>
      <c r="L8102" s="0" t="str">
        <f aca="false">IF($A8102="","",INDEX(CARTAO_COMPRAS!$K:$K,INT((ROW()-2)/20)+2))</f>
        <v>Pago</v>
      </c>
      <c r="M8102" s="0" t="str">
        <f aca="false">IF($A8102="","","Compra no cartão")</f>
        <v>Compra no cartão</v>
      </c>
    </row>
    <row r="8103" customFormat="false" ht="13.5" hidden="false" customHeight="false" outlineLevel="0" collapsed="false">
      <c r="A81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406</v>
      </c>
      <c r="B8103" s="0" t="str">
        <f aca="false">IF($A8103="","",INDEX(CARTAO_COMPRAS!$C:$C,INT((ROW()-2)/20)+2))</f>
        <v>Nubank</v>
      </c>
      <c r="C8103" s="0" t="str">
        <f aca="false">IF($A8103="","",INDEX(CARTAO_COMPRAS!$D:$D,INT((ROW()-2)/20)+2))</f>
        <v>Sonda supermercado</v>
      </c>
      <c r="D8103" s="0" t="str">
        <f aca="false">IF($A8103="","",INDEX(CARTAO_COMPRAS!$E:$E,INT((ROW()-2)/20)+2))</f>
        <v>Alimentação / Insumos</v>
      </c>
      <c r="E8103" s="0" t="n">
        <f aca="false">IF($A8103="","",INDEX(CARTAO_COMPRAS!$H:$H,INT((ROW()-2)/20)+2)+MOD(ROW()-2,20))</f>
        <v>2</v>
      </c>
      <c r="F8103" s="0" t="n">
        <f aca="false">IF($A8103="","",INDEX(CARTAO_COMPRAS!$G:$G,INT((ROW()-2)/20)+2))</f>
        <v>2</v>
      </c>
      <c r="G8103" s="5" t="n">
        <f aca="false">IF($A8103="","",INDEX(CARTAO_COMPRAS!$I:$I,INT((ROW()-2)/20)+2))</f>
        <v>136.21</v>
      </c>
      <c r="H8103" s="4" t="n">
        <f aca="false">IF($A8103="","",EDATE(INDEX(CARTAO_COMPRAS!$J:$J,INT((ROW()-2)/20)+2),MOD(ROW()-2,20)))</f>
        <v>46201</v>
      </c>
      <c r="I8103" s="4" t="n">
        <f aca="false">IF($H8103="","",$H8103-WEEKDAY($H8103,2)+1)</f>
        <v>46195</v>
      </c>
      <c r="J8103" s="4" t="n">
        <f aca="false">IF($I8103="","",$I8103+6)</f>
        <v>46201</v>
      </c>
      <c r="K8103" s="6" t="n">
        <f aca="false">IF($H8103="","",DATE(YEAR($H8103),MONTH($H8103),1))</f>
        <v>46174</v>
      </c>
      <c r="L8103" s="0" t="str">
        <f aca="false">IF($A8103="","",INDEX(CARTAO_COMPRAS!$K:$K,INT((ROW()-2)/20)+2))</f>
        <v>Pago</v>
      </c>
      <c r="M8103" s="0" t="str">
        <f aca="false">IF($A8103="","","Compra no cartão")</f>
        <v>Compra no cartão</v>
      </c>
    </row>
    <row r="8104" customFormat="false" ht="13.5" hidden="false" customHeight="false" outlineLevel="0" collapsed="false">
      <c r="A8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4" s="0" t="str">
        <f aca="false">IF($A8104="","",INDEX(CARTAO_COMPRAS!$C:$C,INT((ROW()-2)/20)+2))</f>
        <v/>
      </c>
      <c r="C8104" s="0" t="str">
        <f aca="false">IF($A8104="","",INDEX(CARTAO_COMPRAS!$D:$D,INT((ROW()-2)/20)+2))</f>
        <v/>
      </c>
      <c r="D8104" s="0" t="str">
        <f aca="false">IF($A8104="","",INDEX(CARTAO_COMPRAS!$E:$E,INT((ROW()-2)/20)+2))</f>
        <v/>
      </c>
      <c r="E8104" s="0" t="str">
        <f aca="false">IF($A8104="","",INDEX(CARTAO_COMPRAS!$H:$H,INT((ROW()-2)/20)+2)+MOD(ROW()-2,20))</f>
        <v/>
      </c>
      <c r="F8104" s="0" t="str">
        <f aca="false">IF($A8104="","",INDEX(CARTAO_COMPRAS!$G:$G,INT((ROW()-2)/20)+2))</f>
        <v/>
      </c>
      <c r="G8104" s="5" t="str">
        <f aca="false">IF($A8104="","",INDEX(CARTAO_COMPRAS!$I:$I,INT((ROW()-2)/20)+2))</f>
        <v/>
      </c>
      <c r="H8104" s="4" t="str">
        <f aca="false">IF($A8104="","",EDATE(INDEX(CARTAO_COMPRAS!$J:$J,INT((ROW()-2)/20)+2),MOD(ROW()-2,20)))</f>
        <v/>
      </c>
      <c r="I8104" s="4" t="str">
        <f aca="false">IF($H8104="","",$H8104-WEEKDAY($H8104,2)+1)</f>
        <v/>
      </c>
      <c r="J8104" s="4" t="str">
        <f aca="false">IF($I8104="","",$I8104+6)</f>
        <v/>
      </c>
      <c r="K8104" s="6" t="str">
        <f aca="false">IF($H8104="","",DATE(YEAR($H8104),MONTH($H8104),1))</f>
        <v/>
      </c>
      <c r="L8104" s="0" t="str">
        <f aca="false">IF($A8104="","",INDEX(CARTAO_COMPRAS!$K:$K,INT((ROW()-2)/20)+2))</f>
        <v/>
      </c>
      <c r="M8104" s="0" t="str">
        <f aca="false">IF($A8104="","","Compra no cartão")</f>
        <v/>
      </c>
    </row>
    <row r="8105" customFormat="false" ht="13.5" hidden="false" customHeight="false" outlineLevel="0" collapsed="false">
      <c r="A8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5" s="0" t="str">
        <f aca="false">IF($A8105="","",INDEX(CARTAO_COMPRAS!$C:$C,INT((ROW()-2)/20)+2))</f>
        <v/>
      </c>
      <c r="C8105" s="0" t="str">
        <f aca="false">IF($A8105="","",INDEX(CARTAO_COMPRAS!$D:$D,INT((ROW()-2)/20)+2))</f>
        <v/>
      </c>
      <c r="D8105" s="0" t="str">
        <f aca="false">IF($A8105="","",INDEX(CARTAO_COMPRAS!$E:$E,INT((ROW()-2)/20)+2))</f>
        <v/>
      </c>
      <c r="E8105" s="0" t="str">
        <f aca="false">IF($A8105="","",INDEX(CARTAO_COMPRAS!$H:$H,INT((ROW()-2)/20)+2)+MOD(ROW()-2,20))</f>
        <v/>
      </c>
      <c r="F8105" s="0" t="str">
        <f aca="false">IF($A8105="","",INDEX(CARTAO_COMPRAS!$G:$G,INT((ROW()-2)/20)+2))</f>
        <v/>
      </c>
      <c r="G8105" s="5" t="str">
        <f aca="false">IF($A8105="","",INDEX(CARTAO_COMPRAS!$I:$I,INT((ROW()-2)/20)+2))</f>
        <v/>
      </c>
      <c r="H8105" s="4" t="str">
        <f aca="false">IF($A8105="","",EDATE(INDEX(CARTAO_COMPRAS!$J:$J,INT((ROW()-2)/20)+2),MOD(ROW()-2,20)))</f>
        <v/>
      </c>
      <c r="I8105" s="4" t="str">
        <f aca="false">IF($H8105="","",$H8105-WEEKDAY($H8105,2)+1)</f>
        <v/>
      </c>
      <c r="J8105" s="4" t="str">
        <f aca="false">IF($I8105="","",$I8105+6)</f>
        <v/>
      </c>
      <c r="K8105" s="6" t="str">
        <f aca="false">IF($H8105="","",DATE(YEAR($H8105),MONTH($H8105),1))</f>
        <v/>
      </c>
      <c r="L8105" s="0" t="str">
        <f aca="false">IF($A8105="","",INDEX(CARTAO_COMPRAS!$K:$K,INT((ROW()-2)/20)+2))</f>
        <v/>
      </c>
      <c r="M8105" s="0" t="str">
        <f aca="false">IF($A8105="","","Compra no cartão")</f>
        <v/>
      </c>
    </row>
    <row r="8106" customFormat="false" ht="13.5" hidden="false" customHeight="false" outlineLevel="0" collapsed="false">
      <c r="A8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6" s="0" t="str">
        <f aca="false">IF($A8106="","",INDEX(CARTAO_COMPRAS!$C:$C,INT((ROW()-2)/20)+2))</f>
        <v/>
      </c>
      <c r="C8106" s="0" t="str">
        <f aca="false">IF($A8106="","",INDEX(CARTAO_COMPRAS!$D:$D,INT((ROW()-2)/20)+2))</f>
        <v/>
      </c>
      <c r="D8106" s="0" t="str">
        <f aca="false">IF($A8106="","",INDEX(CARTAO_COMPRAS!$E:$E,INT((ROW()-2)/20)+2))</f>
        <v/>
      </c>
      <c r="E8106" s="0" t="str">
        <f aca="false">IF($A8106="","",INDEX(CARTAO_COMPRAS!$H:$H,INT((ROW()-2)/20)+2)+MOD(ROW()-2,20))</f>
        <v/>
      </c>
      <c r="F8106" s="0" t="str">
        <f aca="false">IF($A8106="","",INDEX(CARTAO_COMPRAS!$G:$G,INT((ROW()-2)/20)+2))</f>
        <v/>
      </c>
      <c r="G8106" s="5" t="str">
        <f aca="false">IF($A8106="","",INDEX(CARTAO_COMPRAS!$I:$I,INT((ROW()-2)/20)+2))</f>
        <v/>
      </c>
      <c r="H8106" s="4" t="str">
        <f aca="false">IF($A8106="","",EDATE(INDEX(CARTAO_COMPRAS!$J:$J,INT((ROW()-2)/20)+2),MOD(ROW()-2,20)))</f>
        <v/>
      </c>
      <c r="I8106" s="4" t="str">
        <f aca="false">IF($H8106="","",$H8106-WEEKDAY($H8106,2)+1)</f>
        <v/>
      </c>
      <c r="J8106" s="4" t="str">
        <f aca="false">IF($I8106="","",$I8106+6)</f>
        <v/>
      </c>
      <c r="K8106" s="6" t="str">
        <f aca="false">IF($H8106="","",DATE(YEAR($H8106),MONTH($H8106),1))</f>
        <v/>
      </c>
      <c r="L8106" s="0" t="str">
        <f aca="false">IF($A8106="","",INDEX(CARTAO_COMPRAS!$K:$K,INT((ROW()-2)/20)+2))</f>
        <v/>
      </c>
      <c r="M8106" s="0" t="str">
        <f aca="false">IF($A8106="","","Compra no cartão")</f>
        <v/>
      </c>
    </row>
    <row r="8107" customFormat="false" ht="13.5" hidden="false" customHeight="false" outlineLevel="0" collapsed="false">
      <c r="A8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7" s="0" t="str">
        <f aca="false">IF($A8107="","",INDEX(CARTAO_COMPRAS!$C:$C,INT((ROW()-2)/20)+2))</f>
        <v/>
      </c>
      <c r="C8107" s="0" t="str">
        <f aca="false">IF($A8107="","",INDEX(CARTAO_COMPRAS!$D:$D,INT((ROW()-2)/20)+2))</f>
        <v/>
      </c>
      <c r="D8107" s="0" t="str">
        <f aca="false">IF($A8107="","",INDEX(CARTAO_COMPRAS!$E:$E,INT((ROW()-2)/20)+2))</f>
        <v/>
      </c>
      <c r="E8107" s="0" t="str">
        <f aca="false">IF($A8107="","",INDEX(CARTAO_COMPRAS!$H:$H,INT((ROW()-2)/20)+2)+MOD(ROW()-2,20))</f>
        <v/>
      </c>
      <c r="F8107" s="0" t="str">
        <f aca="false">IF($A8107="","",INDEX(CARTAO_COMPRAS!$G:$G,INT((ROW()-2)/20)+2))</f>
        <v/>
      </c>
      <c r="G8107" s="5" t="str">
        <f aca="false">IF($A8107="","",INDEX(CARTAO_COMPRAS!$I:$I,INT((ROW()-2)/20)+2))</f>
        <v/>
      </c>
      <c r="H8107" s="4" t="str">
        <f aca="false">IF($A8107="","",EDATE(INDEX(CARTAO_COMPRAS!$J:$J,INT((ROW()-2)/20)+2),MOD(ROW()-2,20)))</f>
        <v/>
      </c>
      <c r="I8107" s="4" t="str">
        <f aca="false">IF($H8107="","",$H8107-WEEKDAY($H8107,2)+1)</f>
        <v/>
      </c>
      <c r="J8107" s="4" t="str">
        <f aca="false">IF($I8107="","",$I8107+6)</f>
        <v/>
      </c>
      <c r="K8107" s="6" t="str">
        <f aca="false">IF($H8107="","",DATE(YEAR($H8107),MONTH($H8107),1))</f>
        <v/>
      </c>
      <c r="L8107" s="0" t="str">
        <f aca="false">IF($A8107="","",INDEX(CARTAO_COMPRAS!$K:$K,INT((ROW()-2)/20)+2))</f>
        <v/>
      </c>
      <c r="M8107" s="0" t="str">
        <f aca="false">IF($A8107="","","Compra no cartão")</f>
        <v/>
      </c>
    </row>
    <row r="8108" customFormat="false" ht="13.5" hidden="false" customHeight="false" outlineLevel="0" collapsed="false">
      <c r="A8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8" s="0" t="str">
        <f aca="false">IF($A8108="","",INDEX(CARTAO_COMPRAS!$C:$C,INT((ROW()-2)/20)+2))</f>
        <v/>
      </c>
      <c r="C8108" s="0" t="str">
        <f aca="false">IF($A8108="","",INDEX(CARTAO_COMPRAS!$D:$D,INT((ROW()-2)/20)+2))</f>
        <v/>
      </c>
      <c r="D8108" s="0" t="str">
        <f aca="false">IF($A8108="","",INDEX(CARTAO_COMPRAS!$E:$E,INT((ROW()-2)/20)+2))</f>
        <v/>
      </c>
      <c r="E8108" s="0" t="str">
        <f aca="false">IF($A8108="","",INDEX(CARTAO_COMPRAS!$H:$H,INT((ROW()-2)/20)+2)+MOD(ROW()-2,20))</f>
        <v/>
      </c>
      <c r="F8108" s="0" t="str">
        <f aca="false">IF($A8108="","",INDEX(CARTAO_COMPRAS!$G:$G,INT((ROW()-2)/20)+2))</f>
        <v/>
      </c>
      <c r="G8108" s="5" t="str">
        <f aca="false">IF($A8108="","",INDEX(CARTAO_COMPRAS!$I:$I,INT((ROW()-2)/20)+2))</f>
        <v/>
      </c>
      <c r="H8108" s="4" t="str">
        <f aca="false">IF($A8108="","",EDATE(INDEX(CARTAO_COMPRAS!$J:$J,INT((ROW()-2)/20)+2),MOD(ROW()-2,20)))</f>
        <v/>
      </c>
      <c r="I8108" s="4" t="str">
        <f aca="false">IF($H8108="","",$H8108-WEEKDAY($H8108,2)+1)</f>
        <v/>
      </c>
      <c r="J8108" s="4" t="str">
        <f aca="false">IF($I8108="","",$I8108+6)</f>
        <v/>
      </c>
      <c r="K8108" s="6" t="str">
        <f aca="false">IF($H8108="","",DATE(YEAR($H8108),MONTH($H8108),1))</f>
        <v/>
      </c>
      <c r="L8108" s="0" t="str">
        <f aca="false">IF($A8108="","",INDEX(CARTAO_COMPRAS!$K:$K,INT((ROW()-2)/20)+2))</f>
        <v/>
      </c>
      <c r="M8108" s="0" t="str">
        <f aca="false">IF($A8108="","","Compra no cartão")</f>
        <v/>
      </c>
    </row>
    <row r="8109" customFormat="false" ht="13.5" hidden="false" customHeight="false" outlineLevel="0" collapsed="false">
      <c r="A8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09" s="0" t="str">
        <f aca="false">IF($A8109="","",INDEX(CARTAO_COMPRAS!$C:$C,INT((ROW()-2)/20)+2))</f>
        <v/>
      </c>
      <c r="C8109" s="0" t="str">
        <f aca="false">IF($A8109="","",INDEX(CARTAO_COMPRAS!$D:$D,INT((ROW()-2)/20)+2))</f>
        <v/>
      </c>
      <c r="D8109" s="0" t="str">
        <f aca="false">IF($A8109="","",INDEX(CARTAO_COMPRAS!$E:$E,INT((ROW()-2)/20)+2))</f>
        <v/>
      </c>
      <c r="E8109" s="0" t="str">
        <f aca="false">IF($A8109="","",INDEX(CARTAO_COMPRAS!$H:$H,INT((ROW()-2)/20)+2)+MOD(ROW()-2,20))</f>
        <v/>
      </c>
      <c r="F8109" s="0" t="str">
        <f aca="false">IF($A8109="","",INDEX(CARTAO_COMPRAS!$G:$G,INT((ROW()-2)/20)+2))</f>
        <v/>
      </c>
      <c r="G8109" s="5" t="str">
        <f aca="false">IF($A8109="","",INDEX(CARTAO_COMPRAS!$I:$I,INT((ROW()-2)/20)+2))</f>
        <v/>
      </c>
      <c r="H8109" s="4" t="str">
        <f aca="false">IF($A8109="","",EDATE(INDEX(CARTAO_COMPRAS!$J:$J,INT((ROW()-2)/20)+2),MOD(ROW()-2,20)))</f>
        <v/>
      </c>
      <c r="I8109" s="4" t="str">
        <f aca="false">IF($H8109="","",$H8109-WEEKDAY($H8109,2)+1)</f>
        <v/>
      </c>
      <c r="J8109" s="4" t="str">
        <f aca="false">IF($I8109="","",$I8109+6)</f>
        <v/>
      </c>
      <c r="K8109" s="6" t="str">
        <f aca="false">IF($H8109="","",DATE(YEAR($H8109),MONTH($H8109),1))</f>
        <v/>
      </c>
      <c r="L8109" s="0" t="str">
        <f aca="false">IF($A8109="","",INDEX(CARTAO_COMPRAS!$K:$K,INT((ROW()-2)/20)+2))</f>
        <v/>
      </c>
      <c r="M8109" s="0" t="str">
        <f aca="false">IF($A8109="","","Compra no cartão")</f>
        <v/>
      </c>
    </row>
    <row r="8110" customFormat="false" ht="13.5" hidden="false" customHeight="false" outlineLevel="0" collapsed="false">
      <c r="A8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0" s="0" t="str">
        <f aca="false">IF($A8110="","",INDEX(CARTAO_COMPRAS!$C:$C,INT((ROW()-2)/20)+2))</f>
        <v/>
      </c>
      <c r="C8110" s="0" t="str">
        <f aca="false">IF($A8110="","",INDEX(CARTAO_COMPRAS!$D:$D,INT((ROW()-2)/20)+2))</f>
        <v/>
      </c>
      <c r="D8110" s="0" t="str">
        <f aca="false">IF($A8110="","",INDEX(CARTAO_COMPRAS!$E:$E,INT((ROW()-2)/20)+2))</f>
        <v/>
      </c>
      <c r="E8110" s="0" t="str">
        <f aca="false">IF($A8110="","",INDEX(CARTAO_COMPRAS!$H:$H,INT((ROW()-2)/20)+2)+MOD(ROW()-2,20))</f>
        <v/>
      </c>
      <c r="F8110" s="0" t="str">
        <f aca="false">IF($A8110="","",INDEX(CARTAO_COMPRAS!$G:$G,INT((ROW()-2)/20)+2))</f>
        <v/>
      </c>
      <c r="G8110" s="5" t="str">
        <f aca="false">IF($A8110="","",INDEX(CARTAO_COMPRAS!$I:$I,INT((ROW()-2)/20)+2))</f>
        <v/>
      </c>
      <c r="H8110" s="4" t="str">
        <f aca="false">IF($A8110="","",EDATE(INDEX(CARTAO_COMPRAS!$J:$J,INT((ROW()-2)/20)+2),MOD(ROW()-2,20)))</f>
        <v/>
      </c>
      <c r="I8110" s="4" t="str">
        <f aca="false">IF($H8110="","",$H8110-WEEKDAY($H8110,2)+1)</f>
        <v/>
      </c>
      <c r="J8110" s="4" t="str">
        <f aca="false">IF($I8110="","",$I8110+6)</f>
        <v/>
      </c>
      <c r="K8110" s="6" t="str">
        <f aca="false">IF($H8110="","",DATE(YEAR($H8110),MONTH($H8110),1))</f>
        <v/>
      </c>
      <c r="L8110" s="0" t="str">
        <f aca="false">IF($A8110="","",INDEX(CARTAO_COMPRAS!$K:$K,INT((ROW()-2)/20)+2))</f>
        <v/>
      </c>
      <c r="M8110" s="0" t="str">
        <f aca="false">IF($A8110="","","Compra no cartão")</f>
        <v/>
      </c>
    </row>
    <row r="8111" customFormat="false" ht="13.5" hidden="false" customHeight="false" outlineLevel="0" collapsed="false">
      <c r="A8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1" s="0" t="str">
        <f aca="false">IF($A8111="","",INDEX(CARTAO_COMPRAS!$C:$C,INT((ROW()-2)/20)+2))</f>
        <v/>
      </c>
      <c r="C8111" s="0" t="str">
        <f aca="false">IF($A8111="","",INDEX(CARTAO_COMPRAS!$D:$D,INT((ROW()-2)/20)+2))</f>
        <v/>
      </c>
      <c r="D8111" s="0" t="str">
        <f aca="false">IF($A8111="","",INDEX(CARTAO_COMPRAS!$E:$E,INT((ROW()-2)/20)+2))</f>
        <v/>
      </c>
      <c r="E8111" s="0" t="str">
        <f aca="false">IF($A8111="","",INDEX(CARTAO_COMPRAS!$H:$H,INT((ROW()-2)/20)+2)+MOD(ROW()-2,20))</f>
        <v/>
      </c>
      <c r="F8111" s="0" t="str">
        <f aca="false">IF($A8111="","",INDEX(CARTAO_COMPRAS!$G:$G,INT((ROW()-2)/20)+2))</f>
        <v/>
      </c>
      <c r="G8111" s="5" t="str">
        <f aca="false">IF($A8111="","",INDEX(CARTAO_COMPRAS!$I:$I,INT((ROW()-2)/20)+2))</f>
        <v/>
      </c>
      <c r="H8111" s="4" t="str">
        <f aca="false">IF($A8111="","",EDATE(INDEX(CARTAO_COMPRAS!$J:$J,INT((ROW()-2)/20)+2),MOD(ROW()-2,20)))</f>
        <v/>
      </c>
      <c r="I8111" s="4" t="str">
        <f aca="false">IF($H8111="","",$H8111-WEEKDAY($H8111,2)+1)</f>
        <v/>
      </c>
      <c r="J8111" s="4" t="str">
        <f aca="false">IF($I8111="","",$I8111+6)</f>
        <v/>
      </c>
      <c r="K8111" s="6" t="str">
        <f aca="false">IF($H8111="","",DATE(YEAR($H8111),MONTH($H8111),1))</f>
        <v/>
      </c>
      <c r="L8111" s="0" t="str">
        <f aca="false">IF($A8111="","",INDEX(CARTAO_COMPRAS!$K:$K,INT((ROW()-2)/20)+2))</f>
        <v/>
      </c>
      <c r="M8111" s="0" t="str">
        <f aca="false">IF($A8111="","","Compra no cartão")</f>
        <v/>
      </c>
    </row>
    <row r="8112" customFormat="false" ht="13.5" hidden="false" customHeight="false" outlineLevel="0" collapsed="false">
      <c r="A8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2" s="0" t="str">
        <f aca="false">IF($A8112="","",INDEX(CARTAO_COMPRAS!$C:$C,INT((ROW()-2)/20)+2))</f>
        <v/>
      </c>
      <c r="C8112" s="0" t="str">
        <f aca="false">IF($A8112="","",INDEX(CARTAO_COMPRAS!$D:$D,INT((ROW()-2)/20)+2))</f>
        <v/>
      </c>
      <c r="D8112" s="0" t="str">
        <f aca="false">IF($A8112="","",INDEX(CARTAO_COMPRAS!$E:$E,INT((ROW()-2)/20)+2))</f>
        <v/>
      </c>
      <c r="E8112" s="0" t="str">
        <f aca="false">IF($A8112="","",INDEX(CARTAO_COMPRAS!$H:$H,INT((ROW()-2)/20)+2)+MOD(ROW()-2,20))</f>
        <v/>
      </c>
      <c r="F8112" s="0" t="str">
        <f aca="false">IF($A8112="","",INDEX(CARTAO_COMPRAS!$G:$G,INT((ROW()-2)/20)+2))</f>
        <v/>
      </c>
      <c r="G8112" s="5" t="str">
        <f aca="false">IF($A8112="","",INDEX(CARTAO_COMPRAS!$I:$I,INT((ROW()-2)/20)+2))</f>
        <v/>
      </c>
      <c r="H8112" s="4" t="str">
        <f aca="false">IF($A8112="","",EDATE(INDEX(CARTAO_COMPRAS!$J:$J,INT((ROW()-2)/20)+2),MOD(ROW()-2,20)))</f>
        <v/>
      </c>
      <c r="I8112" s="4" t="str">
        <f aca="false">IF($H8112="","",$H8112-WEEKDAY($H8112,2)+1)</f>
        <v/>
      </c>
      <c r="J8112" s="4" t="str">
        <f aca="false">IF($I8112="","",$I8112+6)</f>
        <v/>
      </c>
      <c r="K8112" s="6" t="str">
        <f aca="false">IF($H8112="","",DATE(YEAR($H8112),MONTH($H8112),1))</f>
        <v/>
      </c>
      <c r="L8112" s="0" t="str">
        <f aca="false">IF($A8112="","",INDEX(CARTAO_COMPRAS!$K:$K,INT((ROW()-2)/20)+2))</f>
        <v/>
      </c>
      <c r="M8112" s="0" t="str">
        <f aca="false">IF($A8112="","","Compra no cartão")</f>
        <v/>
      </c>
    </row>
    <row r="8113" customFormat="false" ht="13.5" hidden="false" customHeight="false" outlineLevel="0" collapsed="false">
      <c r="A8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3" s="0" t="str">
        <f aca="false">IF($A8113="","",INDEX(CARTAO_COMPRAS!$C:$C,INT((ROW()-2)/20)+2))</f>
        <v/>
      </c>
      <c r="C8113" s="0" t="str">
        <f aca="false">IF($A8113="","",INDEX(CARTAO_COMPRAS!$D:$D,INT((ROW()-2)/20)+2))</f>
        <v/>
      </c>
      <c r="D8113" s="0" t="str">
        <f aca="false">IF($A8113="","",INDEX(CARTAO_COMPRAS!$E:$E,INT((ROW()-2)/20)+2))</f>
        <v/>
      </c>
      <c r="E8113" s="0" t="str">
        <f aca="false">IF($A8113="","",INDEX(CARTAO_COMPRAS!$H:$H,INT((ROW()-2)/20)+2)+MOD(ROW()-2,20))</f>
        <v/>
      </c>
      <c r="F8113" s="0" t="str">
        <f aca="false">IF($A8113="","",INDEX(CARTAO_COMPRAS!$G:$G,INT((ROW()-2)/20)+2))</f>
        <v/>
      </c>
      <c r="G8113" s="5" t="str">
        <f aca="false">IF($A8113="","",INDEX(CARTAO_COMPRAS!$I:$I,INT((ROW()-2)/20)+2))</f>
        <v/>
      </c>
      <c r="H8113" s="4" t="str">
        <f aca="false">IF($A8113="","",EDATE(INDEX(CARTAO_COMPRAS!$J:$J,INT((ROW()-2)/20)+2),MOD(ROW()-2,20)))</f>
        <v/>
      </c>
      <c r="I8113" s="4" t="str">
        <f aca="false">IF($H8113="","",$H8113-WEEKDAY($H8113,2)+1)</f>
        <v/>
      </c>
      <c r="J8113" s="4" t="str">
        <f aca="false">IF($I8113="","",$I8113+6)</f>
        <v/>
      </c>
      <c r="K8113" s="6" t="str">
        <f aca="false">IF($H8113="","",DATE(YEAR($H8113),MONTH($H8113),1))</f>
        <v/>
      </c>
      <c r="L8113" s="0" t="str">
        <f aca="false">IF($A8113="","",INDEX(CARTAO_COMPRAS!$K:$K,INT((ROW()-2)/20)+2))</f>
        <v/>
      </c>
      <c r="M8113" s="0" t="str">
        <f aca="false">IF($A8113="","","Compra no cartão")</f>
        <v/>
      </c>
    </row>
    <row r="8114" customFormat="false" ht="13.5" hidden="false" customHeight="false" outlineLevel="0" collapsed="false">
      <c r="A8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4" s="0" t="str">
        <f aca="false">IF($A8114="","",INDEX(CARTAO_COMPRAS!$C:$C,INT((ROW()-2)/20)+2))</f>
        <v/>
      </c>
      <c r="C8114" s="0" t="str">
        <f aca="false">IF($A8114="","",INDEX(CARTAO_COMPRAS!$D:$D,INT((ROW()-2)/20)+2))</f>
        <v/>
      </c>
      <c r="D8114" s="0" t="str">
        <f aca="false">IF($A8114="","",INDEX(CARTAO_COMPRAS!$E:$E,INT((ROW()-2)/20)+2))</f>
        <v/>
      </c>
      <c r="E8114" s="0" t="str">
        <f aca="false">IF($A8114="","",INDEX(CARTAO_COMPRAS!$H:$H,INT((ROW()-2)/20)+2)+MOD(ROW()-2,20))</f>
        <v/>
      </c>
      <c r="F8114" s="0" t="str">
        <f aca="false">IF($A8114="","",INDEX(CARTAO_COMPRAS!$G:$G,INT((ROW()-2)/20)+2))</f>
        <v/>
      </c>
      <c r="G8114" s="5" t="str">
        <f aca="false">IF($A8114="","",INDEX(CARTAO_COMPRAS!$I:$I,INT((ROW()-2)/20)+2))</f>
        <v/>
      </c>
      <c r="H8114" s="4" t="str">
        <f aca="false">IF($A8114="","",EDATE(INDEX(CARTAO_COMPRAS!$J:$J,INT((ROW()-2)/20)+2),MOD(ROW()-2,20)))</f>
        <v/>
      </c>
      <c r="I8114" s="4" t="str">
        <f aca="false">IF($H8114="","",$H8114-WEEKDAY($H8114,2)+1)</f>
        <v/>
      </c>
      <c r="J8114" s="4" t="str">
        <f aca="false">IF($I8114="","",$I8114+6)</f>
        <v/>
      </c>
      <c r="K8114" s="6" t="str">
        <f aca="false">IF($H8114="","",DATE(YEAR($H8114),MONTH($H8114),1))</f>
        <v/>
      </c>
      <c r="L8114" s="0" t="str">
        <f aca="false">IF($A8114="","",INDEX(CARTAO_COMPRAS!$K:$K,INT((ROW()-2)/20)+2))</f>
        <v/>
      </c>
      <c r="M8114" s="0" t="str">
        <f aca="false">IF($A8114="","","Compra no cartão")</f>
        <v/>
      </c>
    </row>
    <row r="8115" customFormat="false" ht="13.5" hidden="false" customHeight="false" outlineLevel="0" collapsed="false">
      <c r="A8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5" s="0" t="str">
        <f aca="false">IF($A8115="","",INDEX(CARTAO_COMPRAS!$C:$C,INT((ROW()-2)/20)+2))</f>
        <v/>
      </c>
      <c r="C8115" s="0" t="str">
        <f aca="false">IF($A8115="","",INDEX(CARTAO_COMPRAS!$D:$D,INT((ROW()-2)/20)+2))</f>
        <v/>
      </c>
      <c r="D8115" s="0" t="str">
        <f aca="false">IF($A8115="","",INDEX(CARTAO_COMPRAS!$E:$E,INT((ROW()-2)/20)+2))</f>
        <v/>
      </c>
      <c r="E8115" s="0" t="str">
        <f aca="false">IF($A8115="","",INDEX(CARTAO_COMPRAS!$H:$H,INT((ROW()-2)/20)+2)+MOD(ROW()-2,20))</f>
        <v/>
      </c>
      <c r="F8115" s="0" t="str">
        <f aca="false">IF($A8115="","",INDEX(CARTAO_COMPRAS!$G:$G,INT((ROW()-2)/20)+2))</f>
        <v/>
      </c>
      <c r="G8115" s="5" t="str">
        <f aca="false">IF($A8115="","",INDEX(CARTAO_COMPRAS!$I:$I,INT((ROW()-2)/20)+2))</f>
        <v/>
      </c>
      <c r="H8115" s="4" t="str">
        <f aca="false">IF($A8115="","",EDATE(INDEX(CARTAO_COMPRAS!$J:$J,INT((ROW()-2)/20)+2),MOD(ROW()-2,20)))</f>
        <v/>
      </c>
      <c r="I8115" s="4" t="str">
        <f aca="false">IF($H8115="","",$H8115-WEEKDAY($H8115,2)+1)</f>
        <v/>
      </c>
      <c r="J8115" s="4" t="str">
        <f aca="false">IF($I8115="","",$I8115+6)</f>
        <v/>
      </c>
      <c r="K8115" s="6" t="str">
        <f aca="false">IF($H8115="","",DATE(YEAR($H8115),MONTH($H8115),1))</f>
        <v/>
      </c>
      <c r="L8115" s="0" t="str">
        <f aca="false">IF($A8115="","",INDEX(CARTAO_COMPRAS!$K:$K,INT((ROW()-2)/20)+2))</f>
        <v/>
      </c>
      <c r="M8115" s="0" t="str">
        <f aca="false">IF($A8115="","","Compra no cartão")</f>
        <v/>
      </c>
    </row>
    <row r="8116" customFormat="false" ht="13.5" hidden="false" customHeight="false" outlineLevel="0" collapsed="false">
      <c r="A8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6" s="0" t="str">
        <f aca="false">IF($A8116="","",INDEX(CARTAO_COMPRAS!$C:$C,INT((ROW()-2)/20)+2))</f>
        <v/>
      </c>
      <c r="C8116" s="0" t="str">
        <f aca="false">IF($A8116="","",INDEX(CARTAO_COMPRAS!$D:$D,INT((ROW()-2)/20)+2))</f>
        <v/>
      </c>
      <c r="D8116" s="0" t="str">
        <f aca="false">IF($A8116="","",INDEX(CARTAO_COMPRAS!$E:$E,INT((ROW()-2)/20)+2))</f>
        <v/>
      </c>
      <c r="E8116" s="0" t="str">
        <f aca="false">IF($A8116="","",INDEX(CARTAO_COMPRAS!$H:$H,INT((ROW()-2)/20)+2)+MOD(ROW()-2,20))</f>
        <v/>
      </c>
      <c r="F8116" s="0" t="str">
        <f aca="false">IF($A8116="","",INDEX(CARTAO_COMPRAS!$G:$G,INT((ROW()-2)/20)+2))</f>
        <v/>
      </c>
      <c r="G8116" s="5" t="str">
        <f aca="false">IF($A8116="","",INDEX(CARTAO_COMPRAS!$I:$I,INT((ROW()-2)/20)+2))</f>
        <v/>
      </c>
      <c r="H8116" s="4" t="str">
        <f aca="false">IF($A8116="","",EDATE(INDEX(CARTAO_COMPRAS!$J:$J,INT((ROW()-2)/20)+2),MOD(ROW()-2,20)))</f>
        <v/>
      </c>
      <c r="I8116" s="4" t="str">
        <f aca="false">IF($H8116="","",$H8116-WEEKDAY($H8116,2)+1)</f>
        <v/>
      </c>
      <c r="J8116" s="4" t="str">
        <f aca="false">IF($I8116="","",$I8116+6)</f>
        <v/>
      </c>
      <c r="K8116" s="6" t="str">
        <f aca="false">IF($H8116="","",DATE(YEAR($H8116),MONTH($H8116),1))</f>
        <v/>
      </c>
      <c r="L8116" s="0" t="str">
        <f aca="false">IF($A8116="","",INDEX(CARTAO_COMPRAS!$K:$K,INT((ROW()-2)/20)+2))</f>
        <v/>
      </c>
      <c r="M8116" s="0" t="str">
        <f aca="false">IF($A8116="","","Compra no cartão")</f>
        <v/>
      </c>
    </row>
    <row r="8117" customFormat="false" ht="13.5" hidden="false" customHeight="false" outlineLevel="0" collapsed="false">
      <c r="A8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7" s="0" t="str">
        <f aca="false">IF($A8117="","",INDEX(CARTAO_COMPRAS!$C:$C,INT((ROW()-2)/20)+2))</f>
        <v/>
      </c>
      <c r="C8117" s="0" t="str">
        <f aca="false">IF($A8117="","",INDEX(CARTAO_COMPRAS!$D:$D,INT((ROW()-2)/20)+2))</f>
        <v/>
      </c>
      <c r="D8117" s="0" t="str">
        <f aca="false">IF($A8117="","",INDEX(CARTAO_COMPRAS!$E:$E,INT((ROW()-2)/20)+2))</f>
        <v/>
      </c>
      <c r="E8117" s="0" t="str">
        <f aca="false">IF($A8117="","",INDEX(CARTAO_COMPRAS!$H:$H,INT((ROW()-2)/20)+2)+MOD(ROW()-2,20))</f>
        <v/>
      </c>
      <c r="F8117" s="0" t="str">
        <f aca="false">IF($A8117="","",INDEX(CARTAO_COMPRAS!$G:$G,INT((ROW()-2)/20)+2))</f>
        <v/>
      </c>
      <c r="G8117" s="5" t="str">
        <f aca="false">IF($A8117="","",INDEX(CARTAO_COMPRAS!$I:$I,INT((ROW()-2)/20)+2))</f>
        <v/>
      </c>
      <c r="H8117" s="4" t="str">
        <f aca="false">IF($A8117="","",EDATE(INDEX(CARTAO_COMPRAS!$J:$J,INT((ROW()-2)/20)+2),MOD(ROW()-2,20)))</f>
        <v/>
      </c>
      <c r="I8117" s="4" t="str">
        <f aca="false">IF($H8117="","",$H8117-WEEKDAY($H8117,2)+1)</f>
        <v/>
      </c>
      <c r="J8117" s="4" t="str">
        <f aca="false">IF($I8117="","",$I8117+6)</f>
        <v/>
      </c>
      <c r="K8117" s="6" t="str">
        <f aca="false">IF($H8117="","",DATE(YEAR($H8117),MONTH($H8117),1))</f>
        <v/>
      </c>
      <c r="L8117" s="0" t="str">
        <f aca="false">IF($A8117="","",INDEX(CARTAO_COMPRAS!$K:$K,INT((ROW()-2)/20)+2))</f>
        <v/>
      </c>
      <c r="M8117" s="0" t="str">
        <f aca="false">IF($A8117="","","Compra no cartão")</f>
        <v/>
      </c>
    </row>
    <row r="8118" customFormat="false" ht="13.5" hidden="false" customHeight="false" outlineLevel="0" collapsed="false">
      <c r="A8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8" s="0" t="str">
        <f aca="false">IF($A8118="","",INDEX(CARTAO_COMPRAS!$C:$C,INT((ROW()-2)/20)+2))</f>
        <v/>
      </c>
      <c r="C8118" s="0" t="str">
        <f aca="false">IF($A8118="","",INDEX(CARTAO_COMPRAS!$D:$D,INT((ROW()-2)/20)+2))</f>
        <v/>
      </c>
      <c r="D8118" s="0" t="str">
        <f aca="false">IF($A8118="","",INDEX(CARTAO_COMPRAS!$E:$E,INT((ROW()-2)/20)+2))</f>
        <v/>
      </c>
      <c r="E8118" s="0" t="str">
        <f aca="false">IF($A8118="","",INDEX(CARTAO_COMPRAS!$H:$H,INT((ROW()-2)/20)+2)+MOD(ROW()-2,20))</f>
        <v/>
      </c>
      <c r="F8118" s="0" t="str">
        <f aca="false">IF($A8118="","",INDEX(CARTAO_COMPRAS!$G:$G,INT((ROW()-2)/20)+2))</f>
        <v/>
      </c>
      <c r="G8118" s="5" t="str">
        <f aca="false">IF($A8118="","",INDEX(CARTAO_COMPRAS!$I:$I,INT((ROW()-2)/20)+2))</f>
        <v/>
      </c>
      <c r="H8118" s="4" t="str">
        <f aca="false">IF($A8118="","",EDATE(INDEX(CARTAO_COMPRAS!$J:$J,INT((ROW()-2)/20)+2),MOD(ROW()-2,20)))</f>
        <v/>
      </c>
      <c r="I8118" s="4" t="str">
        <f aca="false">IF($H8118="","",$H8118-WEEKDAY($H8118,2)+1)</f>
        <v/>
      </c>
      <c r="J8118" s="4" t="str">
        <f aca="false">IF($I8118="","",$I8118+6)</f>
        <v/>
      </c>
      <c r="K8118" s="6" t="str">
        <f aca="false">IF($H8118="","",DATE(YEAR($H8118),MONTH($H8118),1))</f>
        <v/>
      </c>
      <c r="L8118" s="0" t="str">
        <f aca="false">IF($A8118="","",INDEX(CARTAO_COMPRAS!$K:$K,INT((ROW()-2)/20)+2))</f>
        <v/>
      </c>
      <c r="M8118" s="0" t="str">
        <f aca="false">IF($A8118="","","Compra no cartão")</f>
        <v/>
      </c>
    </row>
    <row r="8119" customFormat="false" ht="13.5" hidden="false" customHeight="false" outlineLevel="0" collapsed="false">
      <c r="A8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19" s="0" t="str">
        <f aca="false">IF($A8119="","",INDEX(CARTAO_COMPRAS!$C:$C,INT((ROW()-2)/20)+2))</f>
        <v/>
      </c>
      <c r="C8119" s="0" t="str">
        <f aca="false">IF($A8119="","",INDEX(CARTAO_COMPRAS!$D:$D,INT((ROW()-2)/20)+2))</f>
        <v/>
      </c>
      <c r="D8119" s="0" t="str">
        <f aca="false">IF($A8119="","",INDEX(CARTAO_COMPRAS!$E:$E,INT((ROW()-2)/20)+2))</f>
        <v/>
      </c>
      <c r="E8119" s="0" t="str">
        <f aca="false">IF($A8119="","",INDEX(CARTAO_COMPRAS!$H:$H,INT((ROW()-2)/20)+2)+MOD(ROW()-2,20))</f>
        <v/>
      </c>
      <c r="F8119" s="0" t="str">
        <f aca="false">IF($A8119="","",INDEX(CARTAO_COMPRAS!$G:$G,INT((ROW()-2)/20)+2))</f>
        <v/>
      </c>
      <c r="G8119" s="5" t="str">
        <f aca="false">IF($A8119="","",INDEX(CARTAO_COMPRAS!$I:$I,INT((ROW()-2)/20)+2))</f>
        <v/>
      </c>
      <c r="H8119" s="4" t="str">
        <f aca="false">IF($A8119="","",EDATE(INDEX(CARTAO_COMPRAS!$J:$J,INT((ROW()-2)/20)+2),MOD(ROW()-2,20)))</f>
        <v/>
      </c>
      <c r="I8119" s="4" t="str">
        <f aca="false">IF($H8119="","",$H8119-WEEKDAY($H8119,2)+1)</f>
        <v/>
      </c>
      <c r="J8119" s="4" t="str">
        <f aca="false">IF($I8119="","",$I8119+6)</f>
        <v/>
      </c>
      <c r="K8119" s="6" t="str">
        <f aca="false">IF($H8119="","",DATE(YEAR($H8119),MONTH($H8119),1))</f>
        <v/>
      </c>
      <c r="L8119" s="0" t="str">
        <f aca="false">IF($A8119="","",INDEX(CARTAO_COMPRAS!$K:$K,INT((ROW()-2)/20)+2))</f>
        <v/>
      </c>
      <c r="M8119" s="0" t="str">
        <f aca="false">IF($A8119="","","Compra no cartão")</f>
        <v/>
      </c>
    </row>
    <row r="8120" customFormat="false" ht="13.5" hidden="false" customHeight="false" outlineLevel="0" collapsed="false">
      <c r="A8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20" s="0" t="str">
        <f aca="false">IF($A8120="","",INDEX(CARTAO_COMPRAS!$C:$C,INT((ROW()-2)/20)+2))</f>
        <v/>
      </c>
      <c r="C8120" s="0" t="str">
        <f aca="false">IF($A8120="","",INDEX(CARTAO_COMPRAS!$D:$D,INT((ROW()-2)/20)+2))</f>
        <v/>
      </c>
      <c r="D8120" s="0" t="str">
        <f aca="false">IF($A8120="","",INDEX(CARTAO_COMPRAS!$E:$E,INT((ROW()-2)/20)+2))</f>
        <v/>
      </c>
      <c r="E8120" s="0" t="str">
        <f aca="false">IF($A8120="","",INDEX(CARTAO_COMPRAS!$H:$H,INT((ROW()-2)/20)+2)+MOD(ROW()-2,20))</f>
        <v/>
      </c>
      <c r="F8120" s="0" t="str">
        <f aca="false">IF($A8120="","",INDEX(CARTAO_COMPRAS!$G:$G,INT((ROW()-2)/20)+2))</f>
        <v/>
      </c>
      <c r="G8120" s="5" t="str">
        <f aca="false">IF($A8120="","",INDEX(CARTAO_COMPRAS!$I:$I,INT((ROW()-2)/20)+2))</f>
        <v/>
      </c>
      <c r="H8120" s="4" t="str">
        <f aca="false">IF($A8120="","",EDATE(INDEX(CARTAO_COMPRAS!$J:$J,INT((ROW()-2)/20)+2),MOD(ROW()-2,20)))</f>
        <v/>
      </c>
      <c r="I8120" s="4" t="str">
        <f aca="false">IF($H8120="","",$H8120-WEEKDAY($H8120,2)+1)</f>
        <v/>
      </c>
      <c r="J8120" s="4" t="str">
        <f aca="false">IF($I8120="","",$I8120+6)</f>
        <v/>
      </c>
      <c r="K8120" s="6" t="str">
        <f aca="false">IF($H8120="","",DATE(YEAR($H8120),MONTH($H8120),1))</f>
        <v/>
      </c>
      <c r="L8120" s="0" t="str">
        <f aca="false">IF($A8120="","",INDEX(CARTAO_COMPRAS!$K:$K,INT((ROW()-2)/20)+2))</f>
        <v/>
      </c>
      <c r="M8120" s="0" t="str">
        <f aca="false">IF($A8120="","","Compra no cartão")</f>
        <v/>
      </c>
    </row>
    <row r="8121" customFormat="false" ht="13.5" hidden="false" customHeight="false" outlineLevel="0" collapsed="false">
      <c r="A8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21" s="0" t="str">
        <f aca="false">IF($A8121="","",INDEX(CARTAO_COMPRAS!$C:$C,INT((ROW()-2)/20)+2))</f>
        <v/>
      </c>
      <c r="C8121" s="0" t="str">
        <f aca="false">IF($A8121="","",INDEX(CARTAO_COMPRAS!$D:$D,INT((ROW()-2)/20)+2))</f>
        <v/>
      </c>
      <c r="D8121" s="0" t="str">
        <f aca="false">IF($A8121="","",INDEX(CARTAO_COMPRAS!$E:$E,INT((ROW()-2)/20)+2))</f>
        <v/>
      </c>
      <c r="E8121" s="0" t="str">
        <f aca="false">IF($A8121="","",INDEX(CARTAO_COMPRAS!$H:$H,INT((ROW()-2)/20)+2)+MOD(ROW()-2,20))</f>
        <v/>
      </c>
      <c r="F8121" s="0" t="str">
        <f aca="false">IF($A8121="","",INDEX(CARTAO_COMPRAS!$G:$G,INT((ROW()-2)/20)+2))</f>
        <v/>
      </c>
      <c r="G8121" s="5" t="str">
        <f aca="false">IF($A8121="","",INDEX(CARTAO_COMPRAS!$I:$I,INT((ROW()-2)/20)+2))</f>
        <v/>
      </c>
      <c r="H8121" s="4" t="str">
        <f aca="false">IF($A8121="","",EDATE(INDEX(CARTAO_COMPRAS!$J:$J,INT((ROW()-2)/20)+2),MOD(ROW()-2,20)))</f>
        <v/>
      </c>
      <c r="I8121" s="4" t="str">
        <f aca="false">IF($H8121="","",$H8121-WEEKDAY($H8121,2)+1)</f>
        <v/>
      </c>
      <c r="J8121" s="4" t="str">
        <f aca="false">IF($I8121="","",$I8121+6)</f>
        <v/>
      </c>
      <c r="K8121" s="6" t="str">
        <f aca="false">IF($H8121="","",DATE(YEAR($H8121),MONTH($H8121),1))</f>
        <v/>
      </c>
      <c r="L8121" s="0" t="str">
        <f aca="false">IF($A8121="","",INDEX(CARTAO_COMPRAS!$K:$K,INT((ROW()-2)/20)+2))</f>
        <v/>
      </c>
      <c r="M8121" s="0" t="str">
        <f aca="false">IF($A8121="","","Compra no cartão")</f>
        <v/>
      </c>
    </row>
    <row r="8122" customFormat="false" ht="13.5" hidden="false" customHeight="false" outlineLevel="0" collapsed="false">
      <c r="A81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407</v>
      </c>
      <c r="B8122" s="0" t="str">
        <f aca="false">IF($A8122="","",INDEX(CARTAO_COMPRAS!$C:$C,INT((ROW()-2)/20)+2))</f>
        <v>Nubank</v>
      </c>
      <c r="C8122" s="0" t="str">
        <f aca="false">IF($A8122="","",INDEX(CARTAO_COMPRAS!$D:$D,INT((ROW()-2)/20)+2))</f>
        <v>Sweet Point - bolo</v>
      </c>
      <c r="D8122" s="0" t="str">
        <f aca="false">IF($A8122="","",INDEX(CARTAO_COMPRAS!$E:$E,INT((ROW()-2)/20)+2))</f>
        <v>Alimentação / Insumos</v>
      </c>
      <c r="E8122" s="0" t="n">
        <f aca="false">IF($A8122="","",INDEX(CARTAO_COMPRAS!$H:$H,INT((ROW()-2)/20)+2)+MOD(ROW()-2,20))</f>
        <v>1</v>
      </c>
      <c r="F8122" s="0" t="n">
        <f aca="false">IF($A8122="","",INDEX(CARTAO_COMPRAS!$G:$G,INT((ROW()-2)/20)+2))</f>
        <v>4</v>
      </c>
      <c r="G8122" s="5" t="n">
        <f aca="false">IF($A8122="","",INDEX(CARTAO_COMPRAS!$I:$I,INT((ROW()-2)/20)+2))</f>
        <v>41.03</v>
      </c>
      <c r="H8122" s="4" t="n">
        <f aca="false">IF($A8122="","",EDATE(INDEX(CARTAO_COMPRAS!$J:$J,INT((ROW()-2)/20)+2),MOD(ROW()-2,20)))</f>
        <v>46170</v>
      </c>
      <c r="I8122" s="4" t="n">
        <f aca="false">IF($H8122="","",$H8122-WEEKDAY($H8122,2)+1)</f>
        <v>46167</v>
      </c>
      <c r="J8122" s="4" t="n">
        <f aca="false">IF($I8122="","",$I8122+6)</f>
        <v>46173</v>
      </c>
      <c r="K8122" s="6" t="n">
        <f aca="false">IF($H8122="","",DATE(YEAR($H8122),MONTH($H8122),1))</f>
        <v>46143</v>
      </c>
      <c r="L8122" s="0" t="str">
        <f aca="false">IF($A8122="","",INDEX(CARTAO_COMPRAS!$K:$K,INT((ROW()-2)/20)+2))</f>
        <v>Pago</v>
      </c>
      <c r="M8122" s="0" t="str">
        <f aca="false">IF($A8122="","","Compra no cartão")</f>
        <v>Compra no cartão</v>
      </c>
    </row>
    <row r="8123" customFormat="false" ht="13.5" hidden="false" customHeight="false" outlineLevel="0" collapsed="false">
      <c r="A81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407</v>
      </c>
      <c r="B8123" s="0" t="str">
        <f aca="false">IF($A8123="","",INDEX(CARTAO_COMPRAS!$C:$C,INT((ROW()-2)/20)+2))</f>
        <v>Nubank</v>
      </c>
      <c r="C8123" s="0" t="str">
        <f aca="false">IF($A8123="","",INDEX(CARTAO_COMPRAS!$D:$D,INT((ROW()-2)/20)+2))</f>
        <v>Sweet Point - bolo</v>
      </c>
      <c r="D8123" s="0" t="str">
        <f aca="false">IF($A8123="","",INDEX(CARTAO_COMPRAS!$E:$E,INT((ROW()-2)/20)+2))</f>
        <v>Alimentação / Insumos</v>
      </c>
      <c r="E8123" s="0" t="n">
        <f aca="false">IF($A8123="","",INDEX(CARTAO_COMPRAS!$H:$H,INT((ROW()-2)/20)+2)+MOD(ROW()-2,20))</f>
        <v>2</v>
      </c>
      <c r="F8123" s="0" t="n">
        <f aca="false">IF($A8123="","",INDEX(CARTAO_COMPRAS!$G:$G,INT((ROW()-2)/20)+2))</f>
        <v>4</v>
      </c>
      <c r="G8123" s="5" t="n">
        <f aca="false">IF($A8123="","",INDEX(CARTAO_COMPRAS!$I:$I,INT((ROW()-2)/20)+2))</f>
        <v>41.03</v>
      </c>
      <c r="H8123" s="4" t="n">
        <f aca="false">IF($A8123="","",EDATE(INDEX(CARTAO_COMPRAS!$J:$J,INT((ROW()-2)/20)+2),MOD(ROW()-2,20)))</f>
        <v>46201</v>
      </c>
      <c r="I8123" s="4" t="n">
        <f aca="false">IF($H8123="","",$H8123-WEEKDAY($H8123,2)+1)</f>
        <v>46195</v>
      </c>
      <c r="J8123" s="4" t="n">
        <f aca="false">IF($I8123="","",$I8123+6)</f>
        <v>46201</v>
      </c>
      <c r="K8123" s="6" t="n">
        <f aca="false">IF($H8123="","",DATE(YEAR($H8123),MONTH($H8123),1))</f>
        <v>46174</v>
      </c>
      <c r="L8123" s="0" t="str">
        <f aca="false">IF($A8123="","",INDEX(CARTAO_COMPRAS!$K:$K,INT((ROW()-2)/20)+2))</f>
        <v>Pago</v>
      </c>
      <c r="M8123" s="0" t="str">
        <f aca="false">IF($A8123="","","Compra no cartão")</f>
        <v>Compra no cartão</v>
      </c>
    </row>
    <row r="8124" customFormat="false" ht="13.5" hidden="false" customHeight="false" outlineLevel="0" collapsed="false">
      <c r="A81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407</v>
      </c>
      <c r="B8124" s="0" t="str">
        <f aca="false">IF($A8124="","",INDEX(CARTAO_COMPRAS!$C:$C,INT((ROW()-2)/20)+2))</f>
        <v>Nubank</v>
      </c>
      <c r="C8124" s="0" t="str">
        <f aca="false">IF($A8124="","",INDEX(CARTAO_COMPRAS!$D:$D,INT((ROW()-2)/20)+2))</f>
        <v>Sweet Point - bolo</v>
      </c>
      <c r="D8124" s="0" t="str">
        <f aca="false">IF($A8124="","",INDEX(CARTAO_COMPRAS!$E:$E,INT((ROW()-2)/20)+2))</f>
        <v>Alimentação / Insumos</v>
      </c>
      <c r="E8124" s="0" t="n">
        <f aca="false">IF($A8124="","",INDEX(CARTAO_COMPRAS!$H:$H,INT((ROW()-2)/20)+2)+MOD(ROW()-2,20))</f>
        <v>3</v>
      </c>
      <c r="F8124" s="0" t="n">
        <f aca="false">IF($A8124="","",INDEX(CARTAO_COMPRAS!$G:$G,INT((ROW()-2)/20)+2))</f>
        <v>4</v>
      </c>
      <c r="G8124" s="5" t="n">
        <f aca="false">IF($A8124="","",INDEX(CARTAO_COMPRAS!$I:$I,INT((ROW()-2)/20)+2))</f>
        <v>41.03</v>
      </c>
      <c r="H8124" s="4" t="n">
        <f aca="false">IF($A8124="","",EDATE(INDEX(CARTAO_COMPRAS!$J:$J,INT((ROW()-2)/20)+2),MOD(ROW()-2,20)))</f>
        <v>46231</v>
      </c>
      <c r="I8124" s="4" t="n">
        <f aca="false">IF($H8124="","",$H8124-WEEKDAY($H8124,2)+1)</f>
        <v>46230</v>
      </c>
      <c r="J8124" s="4" t="n">
        <f aca="false">IF($I8124="","",$I8124+6)</f>
        <v>46236</v>
      </c>
      <c r="K8124" s="6" t="n">
        <f aca="false">IF($H8124="","",DATE(YEAR($H8124),MONTH($H8124),1))</f>
        <v>46204</v>
      </c>
      <c r="L8124" s="0" t="str">
        <f aca="false">IF($A8124="","",INDEX(CARTAO_COMPRAS!$K:$K,INT((ROW()-2)/20)+2))</f>
        <v>Pago</v>
      </c>
      <c r="M8124" s="0" t="str">
        <f aca="false">IF($A8124="","","Compra no cartão")</f>
        <v>Compra no cartão</v>
      </c>
    </row>
    <row r="8125" customFormat="false" ht="13.5" hidden="false" customHeight="false" outlineLevel="0" collapsed="false">
      <c r="A812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407</v>
      </c>
      <c r="B8125" s="0" t="str">
        <f aca="false">IF($A8125="","",INDEX(CARTAO_COMPRAS!$C:$C,INT((ROW()-2)/20)+2))</f>
        <v>Nubank</v>
      </c>
      <c r="C8125" s="0" t="str">
        <f aca="false">IF($A8125="","",INDEX(CARTAO_COMPRAS!$D:$D,INT((ROW()-2)/20)+2))</f>
        <v>Sweet Point - bolo</v>
      </c>
      <c r="D8125" s="0" t="str">
        <f aca="false">IF($A8125="","",INDEX(CARTAO_COMPRAS!$E:$E,INT((ROW()-2)/20)+2))</f>
        <v>Alimentação / Insumos</v>
      </c>
      <c r="E8125" s="0" t="n">
        <f aca="false">IF($A8125="","",INDEX(CARTAO_COMPRAS!$H:$H,INT((ROW()-2)/20)+2)+MOD(ROW()-2,20))</f>
        <v>4</v>
      </c>
      <c r="F8125" s="0" t="n">
        <f aca="false">IF($A8125="","",INDEX(CARTAO_COMPRAS!$G:$G,INT((ROW()-2)/20)+2))</f>
        <v>4</v>
      </c>
      <c r="G8125" s="5" t="n">
        <f aca="false">IF($A8125="","",INDEX(CARTAO_COMPRAS!$I:$I,INT((ROW()-2)/20)+2))</f>
        <v>41.03</v>
      </c>
      <c r="H8125" s="4" t="n">
        <f aca="false">IF($A8125="","",EDATE(INDEX(CARTAO_COMPRAS!$J:$J,INT((ROW()-2)/20)+2),MOD(ROW()-2,20)))</f>
        <v>46262</v>
      </c>
      <c r="I8125" s="4" t="n">
        <f aca="false">IF($H8125="","",$H8125-WEEKDAY($H8125,2)+1)</f>
        <v>46258</v>
      </c>
      <c r="J8125" s="4" t="n">
        <f aca="false">IF($I8125="","",$I8125+6)</f>
        <v>46264</v>
      </c>
      <c r="K8125" s="6" t="n">
        <f aca="false">IF($H8125="","",DATE(YEAR($H8125),MONTH($H8125),1))</f>
        <v>46235</v>
      </c>
      <c r="L8125" s="0" t="str">
        <f aca="false">IF($A8125="","",INDEX(CARTAO_COMPRAS!$K:$K,INT((ROW()-2)/20)+2))</f>
        <v>Pago</v>
      </c>
      <c r="M8125" s="0" t="str">
        <f aca="false">IF($A8125="","","Compra no cartão")</f>
        <v>Compra no cartão</v>
      </c>
    </row>
    <row r="8126" customFormat="false" ht="13.5" hidden="false" customHeight="false" outlineLevel="0" collapsed="false">
      <c r="A8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26" s="0" t="str">
        <f aca="false">IF($A8126="","",INDEX(CARTAO_COMPRAS!$C:$C,INT((ROW()-2)/20)+2))</f>
        <v/>
      </c>
      <c r="C8126" s="0" t="str">
        <f aca="false">IF($A8126="","",INDEX(CARTAO_COMPRAS!$D:$D,INT((ROW()-2)/20)+2))</f>
        <v/>
      </c>
      <c r="D8126" s="0" t="str">
        <f aca="false">IF($A8126="","",INDEX(CARTAO_COMPRAS!$E:$E,INT((ROW()-2)/20)+2))</f>
        <v/>
      </c>
      <c r="E8126" s="0" t="str">
        <f aca="false">IF($A8126="","",INDEX(CARTAO_COMPRAS!$H:$H,INT((ROW()-2)/20)+2)+MOD(ROW()-2,20))</f>
        <v/>
      </c>
      <c r="F8126" s="0" t="str">
        <f aca="false">IF($A8126="","",INDEX(CARTAO_COMPRAS!$G:$G,INT((ROW()-2)/20)+2))</f>
        <v/>
      </c>
      <c r="G8126" s="5" t="str">
        <f aca="false">IF($A8126="","",INDEX(CARTAO_COMPRAS!$I:$I,INT((ROW()-2)/20)+2))</f>
        <v/>
      </c>
      <c r="H8126" s="4" t="str">
        <f aca="false">IF($A8126="","",EDATE(INDEX(CARTAO_COMPRAS!$J:$J,INT((ROW()-2)/20)+2),MOD(ROW()-2,20)))</f>
        <v/>
      </c>
      <c r="I8126" s="4" t="str">
        <f aca="false">IF($H8126="","",$H8126-WEEKDAY($H8126,2)+1)</f>
        <v/>
      </c>
      <c r="J8126" s="4" t="str">
        <f aca="false">IF($I8126="","",$I8126+6)</f>
        <v/>
      </c>
      <c r="K8126" s="6" t="str">
        <f aca="false">IF($H8126="","",DATE(YEAR($H8126),MONTH($H8126),1))</f>
        <v/>
      </c>
      <c r="L8126" s="0" t="str">
        <f aca="false">IF($A8126="","",INDEX(CARTAO_COMPRAS!$K:$K,INT((ROW()-2)/20)+2))</f>
        <v/>
      </c>
      <c r="M8126" s="0" t="str">
        <f aca="false">IF($A8126="","","Compra no cartão")</f>
        <v/>
      </c>
    </row>
    <row r="8127" customFormat="false" ht="13.5" hidden="false" customHeight="false" outlineLevel="0" collapsed="false">
      <c r="A8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27" s="0" t="str">
        <f aca="false">IF($A8127="","",INDEX(CARTAO_COMPRAS!$C:$C,INT((ROW()-2)/20)+2))</f>
        <v/>
      </c>
      <c r="C8127" s="0" t="str">
        <f aca="false">IF($A8127="","",INDEX(CARTAO_COMPRAS!$D:$D,INT((ROW()-2)/20)+2))</f>
        <v/>
      </c>
      <c r="D8127" s="0" t="str">
        <f aca="false">IF($A8127="","",INDEX(CARTAO_COMPRAS!$E:$E,INT((ROW()-2)/20)+2))</f>
        <v/>
      </c>
      <c r="E8127" s="0" t="str">
        <f aca="false">IF($A8127="","",INDEX(CARTAO_COMPRAS!$H:$H,INT((ROW()-2)/20)+2)+MOD(ROW()-2,20))</f>
        <v/>
      </c>
      <c r="F8127" s="0" t="str">
        <f aca="false">IF($A8127="","",INDEX(CARTAO_COMPRAS!$G:$G,INT((ROW()-2)/20)+2))</f>
        <v/>
      </c>
      <c r="G8127" s="5" t="str">
        <f aca="false">IF($A8127="","",INDEX(CARTAO_COMPRAS!$I:$I,INT((ROW()-2)/20)+2))</f>
        <v/>
      </c>
      <c r="H8127" s="4" t="str">
        <f aca="false">IF($A8127="","",EDATE(INDEX(CARTAO_COMPRAS!$J:$J,INT((ROW()-2)/20)+2),MOD(ROW()-2,20)))</f>
        <v/>
      </c>
      <c r="I8127" s="4" t="str">
        <f aca="false">IF($H8127="","",$H8127-WEEKDAY($H8127,2)+1)</f>
        <v/>
      </c>
      <c r="J8127" s="4" t="str">
        <f aca="false">IF($I8127="","",$I8127+6)</f>
        <v/>
      </c>
      <c r="K8127" s="6" t="str">
        <f aca="false">IF($H8127="","",DATE(YEAR($H8127),MONTH($H8127),1))</f>
        <v/>
      </c>
      <c r="L8127" s="0" t="str">
        <f aca="false">IF($A8127="","",INDEX(CARTAO_COMPRAS!$K:$K,INT((ROW()-2)/20)+2))</f>
        <v/>
      </c>
      <c r="M8127" s="0" t="str">
        <f aca="false">IF($A8127="","","Compra no cartão")</f>
        <v/>
      </c>
    </row>
    <row r="8128" customFormat="false" ht="13.5" hidden="false" customHeight="false" outlineLevel="0" collapsed="false">
      <c r="A8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28" s="0" t="str">
        <f aca="false">IF($A8128="","",INDEX(CARTAO_COMPRAS!$C:$C,INT((ROW()-2)/20)+2))</f>
        <v/>
      </c>
      <c r="C8128" s="0" t="str">
        <f aca="false">IF($A8128="","",INDEX(CARTAO_COMPRAS!$D:$D,INT((ROW()-2)/20)+2))</f>
        <v/>
      </c>
      <c r="D8128" s="0" t="str">
        <f aca="false">IF($A8128="","",INDEX(CARTAO_COMPRAS!$E:$E,INT((ROW()-2)/20)+2))</f>
        <v/>
      </c>
      <c r="E8128" s="0" t="str">
        <f aca="false">IF($A8128="","",INDEX(CARTAO_COMPRAS!$H:$H,INT((ROW()-2)/20)+2)+MOD(ROW()-2,20))</f>
        <v/>
      </c>
      <c r="F8128" s="0" t="str">
        <f aca="false">IF($A8128="","",INDEX(CARTAO_COMPRAS!$G:$G,INT((ROW()-2)/20)+2))</f>
        <v/>
      </c>
      <c r="G8128" s="5" t="str">
        <f aca="false">IF($A8128="","",INDEX(CARTAO_COMPRAS!$I:$I,INT((ROW()-2)/20)+2))</f>
        <v/>
      </c>
      <c r="H8128" s="4" t="str">
        <f aca="false">IF($A8128="","",EDATE(INDEX(CARTAO_COMPRAS!$J:$J,INT((ROW()-2)/20)+2),MOD(ROW()-2,20)))</f>
        <v/>
      </c>
      <c r="I8128" s="4" t="str">
        <f aca="false">IF($H8128="","",$H8128-WEEKDAY($H8128,2)+1)</f>
        <v/>
      </c>
      <c r="J8128" s="4" t="str">
        <f aca="false">IF($I8128="","",$I8128+6)</f>
        <v/>
      </c>
      <c r="K8128" s="6" t="str">
        <f aca="false">IF($H8128="","",DATE(YEAR($H8128),MONTH($H8128),1))</f>
        <v/>
      </c>
      <c r="L8128" s="0" t="str">
        <f aca="false">IF($A8128="","",INDEX(CARTAO_COMPRAS!$K:$K,INT((ROW()-2)/20)+2))</f>
        <v/>
      </c>
      <c r="M8128" s="0" t="str">
        <f aca="false">IF($A8128="","","Compra no cartão")</f>
        <v/>
      </c>
    </row>
    <row r="8129" customFormat="false" ht="13.5" hidden="false" customHeight="false" outlineLevel="0" collapsed="false">
      <c r="A8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29" s="0" t="str">
        <f aca="false">IF($A8129="","",INDEX(CARTAO_COMPRAS!$C:$C,INT((ROW()-2)/20)+2))</f>
        <v/>
      </c>
      <c r="C8129" s="0" t="str">
        <f aca="false">IF($A8129="","",INDEX(CARTAO_COMPRAS!$D:$D,INT((ROW()-2)/20)+2))</f>
        <v/>
      </c>
      <c r="D8129" s="0" t="str">
        <f aca="false">IF($A8129="","",INDEX(CARTAO_COMPRAS!$E:$E,INT((ROW()-2)/20)+2))</f>
        <v/>
      </c>
      <c r="E8129" s="0" t="str">
        <f aca="false">IF($A8129="","",INDEX(CARTAO_COMPRAS!$H:$H,INT((ROW()-2)/20)+2)+MOD(ROW()-2,20))</f>
        <v/>
      </c>
      <c r="F8129" s="0" t="str">
        <f aca="false">IF($A8129="","",INDEX(CARTAO_COMPRAS!$G:$G,INT((ROW()-2)/20)+2))</f>
        <v/>
      </c>
      <c r="G8129" s="5" t="str">
        <f aca="false">IF($A8129="","",INDEX(CARTAO_COMPRAS!$I:$I,INT((ROW()-2)/20)+2))</f>
        <v/>
      </c>
      <c r="H8129" s="4" t="str">
        <f aca="false">IF($A8129="","",EDATE(INDEX(CARTAO_COMPRAS!$J:$J,INT((ROW()-2)/20)+2),MOD(ROW()-2,20)))</f>
        <v/>
      </c>
      <c r="I8129" s="4" t="str">
        <f aca="false">IF($H8129="","",$H8129-WEEKDAY($H8129,2)+1)</f>
        <v/>
      </c>
      <c r="J8129" s="4" t="str">
        <f aca="false">IF($I8129="","",$I8129+6)</f>
        <v/>
      </c>
      <c r="K8129" s="6" t="str">
        <f aca="false">IF($H8129="","",DATE(YEAR($H8129),MONTH($H8129),1))</f>
        <v/>
      </c>
      <c r="L8129" s="0" t="str">
        <f aca="false">IF($A8129="","",INDEX(CARTAO_COMPRAS!$K:$K,INT((ROW()-2)/20)+2))</f>
        <v/>
      </c>
      <c r="M8129" s="0" t="str">
        <f aca="false">IF($A8129="","","Compra no cartão")</f>
        <v/>
      </c>
    </row>
    <row r="8130" customFormat="false" ht="13.5" hidden="false" customHeight="false" outlineLevel="0" collapsed="false">
      <c r="A8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0" s="0" t="str">
        <f aca="false">IF($A8130="","",INDEX(CARTAO_COMPRAS!$C:$C,INT((ROW()-2)/20)+2))</f>
        <v/>
      </c>
      <c r="C8130" s="0" t="str">
        <f aca="false">IF($A8130="","",INDEX(CARTAO_COMPRAS!$D:$D,INT((ROW()-2)/20)+2))</f>
        <v/>
      </c>
      <c r="D8130" s="0" t="str">
        <f aca="false">IF($A8130="","",INDEX(CARTAO_COMPRAS!$E:$E,INT((ROW()-2)/20)+2))</f>
        <v/>
      </c>
      <c r="E8130" s="0" t="str">
        <f aca="false">IF($A8130="","",INDEX(CARTAO_COMPRAS!$H:$H,INT((ROW()-2)/20)+2)+MOD(ROW()-2,20))</f>
        <v/>
      </c>
      <c r="F8130" s="0" t="str">
        <f aca="false">IF($A8130="","",INDEX(CARTAO_COMPRAS!$G:$G,INT((ROW()-2)/20)+2))</f>
        <v/>
      </c>
      <c r="G8130" s="5" t="str">
        <f aca="false">IF($A8130="","",INDEX(CARTAO_COMPRAS!$I:$I,INT((ROW()-2)/20)+2))</f>
        <v/>
      </c>
      <c r="H8130" s="4" t="str">
        <f aca="false">IF($A8130="","",EDATE(INDEX(CARTAO_COMPRAS!$J:$J,INT((ROW()-2)/20)+2),MOD(ROW()-2,20)))</f>
        <v/>
      </c>
      <c r="I8130" s="4" t="str">
        <f aca="false">IF($H8130="","",$H8130-WEEKDAY($H8130,2)+1)</f>
        <v/>
      </c>
      <c r="J8130" s="4" t="str">
        <f aca="false">IF($I8130="","",$I8130+6)</f>
        <v/>
      </c>
      <c r="K8130" s="6" t="str">
        <f aca="false">IF($H8130="","",DATE(YEAR($H8130),MONTH($H8130),1))</f>
        <v/>
      </c>
      <c r="L8130" s="0" t="str">
        <f aca="false">IF($A8130="","",INDEX(CARTAO_COMPRAS!$K:$K,INT((ROW()-2)/20)+2))</f>
        <v/>
      </c>
      <c r="M8130" s="0" t="str">
        <f aca="false">IF($A8130="","","Compra no cartão")</f>
        <v/>
      </c>
    </row>
    <row r="8131" customFormat="false" ht="13.5" hidden="false" customHeight="false" outlineLevel="0" collapsed="false">
      <c r="A8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1" s="0" t="str">
        <f aca="false">IF($A8131="","",INDEX(CARTAO_COMPRAS!$C:$C,INT((ROW()-2)/20)+2))</f>
        <v/>
      </c>
      <c r="C8131" s="0" t="str">
        <f aca="false">IF($A8131="","",INDEX(CARTAO_COMPRAS!$D:$D,INT((ROW()-2)/20)+2))</f>
        <v/>
      </c>
      <c r="D8131" s="0" t="str">
        <f aca="false">IF($A8131="","",INDEX(CARTAO_COMPRAS!$E:$E,INT((ROW()-2)/20)+2))</f>
        <v/>
      </c>
      <c r="E8131" s="0" t="str">
        <f aca="false">IF($A8131="","",INDEX(CARTAO_COMPRAS!$H:$H,INT((ROW()-2)/20)+2)+MOD(ROW()-2,20))</f>
        <v/>
      </c>
      <c r="F8131" s="0" t="str">
        <f aca="false">IF($A8131="","",INDEX(CARTAO_COMPRAS!$G:$G,INT((ROW()-2)/20)+2))</f>
        <v/>
      </c>
      <c r="G8131" s="5" t="str">
        <f aca="false">IF($A8131="","",INDEX(CARTAO_COMPRAS!$I:$I,INT((ROW()-2)/20)+2))</f>
        <v/>
      </c>
      <c r="H8131" s="4" t="str">
        <f aca="false">IF($A8131="","",EDATE(INDEX(CARTAO_COMPRAS!$J:$J,INT((ROW()-2)/20)+2),MOD(ROW()-2,20)))</f>
        <v/>
      </c>
      <c r="I8131" s="4" t="str">
        <f aca="false">IF($H8131="","",$H8131-WEEKDAY($H8131,2)+1)</f>
        <v/>
      </c>
      <c r="J8131" s="4" t="str">
        <f aca="false">IF($I8131="","",$I8131+6)</f>
        <v/>
      </c>
      <c r="K8131" s="6" t="str">
        <f aca="false">IF($H8131="","",DATE(YEAR($H8131),MONTH($H8131),1))</f>
        <v/>
      </c>
      <c r="L8131" s="0" t="str">
        <f aca="false">IF($A8131="","",INDEX(CARTAO_COMPRAS!$K:$K,INT((ROW()-2)/20)+2))</f>
        <v/>
      </c>
      <c r="M8131" s="0" t="str">
        <f aca="false">IF($A8131="","","Compra no cartão")</f>
        <v/>
      </c>
    </row>
    <row r="8132" customFormat="false" ht="13.5" hidden="false" customHeight="false" outlineLevel="0" collapsed="false">
      <c r="A8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2" s="0" t="str">
        <f aca="false">IF($A8132="","",INDEX(CARTAO_COMPRAS!$C:$C,INT((ROW()-2)/20)+2))</f>
        <v/>
      </c>
      <c r="C8132" s="0" t="str">
        <f aca="false">IF($A8132="","",INDEX(CARTAO_COMPRAS!$D:$D,INT((ROW()-2)/20)+2))</f>
        <v/>
      </c>
      <c r="D8132" s="0" t="str">
        <f aca="false">IF($A8132="","",INDEX(CARTAO_COMPRAS!$E:$E,INT((ROW()-2)/20)+2))</f>
        <v/>
      </c>
      <c r="E8132" s="0" t="str">
        <f aca="false">IF($A8132="","",INDEX(CARTAO_COMPRAS!$H:$H,INT((ROW()-2)/20)+2)+MOD(ROW()-2,20))</f>
        <v/>
      </c>
      <c r="F8132" s="0" t="str">
        <f aca="false">IF($A8132="","",INDEX(CARTAO_COMPRAS!$G:$G,INT((ROW()-2)/20)+2))</f>
        <v/>
      </c>
      <c r="G8132" s="5" t="str">
        <f aca="false">IF($A8132="","",INDEX(CARTAO_COMPRAS!$I:$I,INT((ROW()-2)/20)+2))</f>
        <v/>
      </c>
      <c r="H8132" s="4" t="str">
        <f aca="false">IF($A8132="","",EDATE(INDEX(CARTAO_COMPRAS!$J:$J,INT((ROW()-2)/20)+2),MOD(ROW()-2,20)))</f>
        <v/>
      </c>
      <c r="I8132" s="4" t="str">
        <f aca="false">IF($H8132="","",$H8132-WEEKDAY($H8132,2)+1)</f>
        <v/>
      </c>
      <c r="J8132" s="4" t="str">
        <f aca="false">IF($I8132="","",$I8132+6)</f>
        <v/>
      </c>
      <c r="K8132" s="6" t="str">
        <f aca="false">IF($H8132="","",DATE(YEAR($H8132),MONTH($H8132),1))</f>
        <v/>
      </c>
      <c r="L8132" s="0" t="str">
        <f aca="false">IF($A8132="","",INDEX(CARTAO_COMPRAS!$K:$K,INT((ROW()-2)/20)+2))</f>
        <v/>
      </c>
      <c r="M8132" s="0" t="str">
        <f aca="false">IF($A8132="","","Compra no cartão")</f>
        <v/>
      </c>
    </row>
    <row r="8133" customFormat="false" ht="13.5" hidden="false" customHeight="false" outlineLevel="0" collapsed="false">
      <c r="A8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3" s="0" t="str">
        <f aca="false">IF($A8133="","",INDEX(CARTAO_COMPRAS!$C:$C,INT((ROW()-2)/20)+2))</f>
        <v/>
      </c>
      <c r="C8133" s="0" t="str">
        <f aca="false">IF($A8133="","",INDEX(CARTAO_COMPRAS!$D:$D,INT((ROW()-2)/20)+2))</f>
        <v/>
      </c>
      <c r="D8133" s="0" t="str">
        <f aca="false">IF($A8133="","",INDEX(CARTAO_COMPRAS!$E:$E,INT((ROW()-2)/20)+2))</f>
        <v/>
      </c>
      <c r="E8133" s="0" t="str">
        <f aca="false">IF($A8133="","",INDEX(CARTAO_COMPRAS!$H:$H,INT((ROW()-2)/20)+2)+MOD(ROW()-2,20))</f>
        <v/>
      </c>
      <c r="F8133" s="0" t="str">
        <f aca="false">IF($A8133="","",INDEX(CARTAO_COMPRAS!$G:$G,INT((ROW()-2)/20)+2))</f>
        <v/>
      </c>
      <c r="G8133" s="5" t="str">
        <f aca="false">IF($A8133="","",INDEX(CARTAO_COMPRAS!$I:$I,INT((ROW()-2)/20)+2))</f>
        <v/>
      </c>
      <c r="H8133" s="4" t="str">
        <f aca="false">IF($A8133="","",EDATE(INDEX(CARTAO_COMPRAS!$J:$J,INT((ROW()-2)/20)+2),MOD(ROW()-2,20)))</f>
        <v/>
      </c>
      <c r="I8133" s="4" t="str">
        <f aca="false">IF($H8133="","",$H8133-WEEKDAY($H8133,2)+1)</f>
        <v/>
      </c>
      <c r="J8133" s="4" t="str">
        <f aca="false">IF($I8133="","",$I8133+6)</f>
        <v/>
      </c>
      <c r="K8133" s="6" t="str">
        <f aca="false">IF($H8133="","",DATE(YEAR($H8133),MONTH($H8133),1))</f>
        <v/>
      </c>
      <c r="L8133" s="0" t="str">
        <f aca="false">IF($A8133="","",INDEX(CARTAO_COMPRAS!$K:$K,INT((ROW()-2)/20)+2))</f>
        <v/>
      </c>
      <c r="M8133" s="0" t="str">
        <f aca="false">IF($A8133="","","Compra no cartão")</f>
        <v/>
      </c>
    </row>
    <row r="8134" customFormat="false" ht="13.5" hidden="false" customHeight="false" outlineLevel="0" collapsed="false">
      <c r="A8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4" s="0" t="str">
        <f aca="false">IF($A8134="","",INDEX(CARTAO_COMPRAS!$C:$C,INT((ROW()-2)/20)+2))</f>
        <v/>
      </c>
      <c r="C8134" s="0" t="str">
        <f aca="false">IF($A8134="","",INDEX(CARTAO_COMPRAS!$D:$D,INT((ROW()-2)/20)+2))</f>
        <v/>
      </c>
      <c r="D8134" s="0" t="str">
        <f aca="false">IF($A8134="","",INDEX(CARTAO_COMPRAS!$E:$E,INT((ROW()-2)/20)+2))</f>
        <v/>
      </c>
      <c r="E8134" s="0" t="str">
        <f aca="false">IF($A8134="","",INDEX(CARTAO_COMPRAS!$H:$H,INT((ROW()-2)/20)+2)+MOD(ROW()-2,20))</f>
        <v/>
      </c>
      <c r="F8134" s="0" t="str">
        <f aca="false">IF($A8134="","",INDEX(CARTAO_COMPRAS!$G:$G,INT((ROW()-2)/20)+2))</f>
        <v/>
      </c>
      <c r="G8134" s="5" t="str">
        <f aca="false">IF($A8134="","",INDEX(CARTAO_COMPRAS!$I:$I,INT((ROW()-2)/20)+2))</f>
        <v/>
      </c>
      <c r="H8134" s="4" t="str">
        <f aca="false">IF($A8134="","",EDATE(INDEX(CARTAO_COMPRAS!$J:$J,INT((ROW()-2)/20)+2),MOD(ROW()-2,20)))</f>
        <v/>
      </c>
      <c r="I8134" s="4" t="str">
        <f aca="false">IF($H8134="","",$H8134-WEEKDAY($H8134,2)+1)</f>
        <v/>
      </c>
      <c r="J8134" s="4" t="str">
        <f aca="false">IF($I8134="","",$I8134+6)</f>
        <v/>
      </c>
      <c r="K8134" s="6" t="str">
        <f aca="false">IF($H8134="","",DATE(YEAR($H8134),MONTH($H8134),1))</f>
        <v/>
      </c>
      <c r="L8134" s="0" t="str">
        <f aca="false">IF($A8134="","",INDEX(CARTAO_COMPRAS!$K:$K,INT((ROW()-2)/20)+2))</f>
        <v/>
      </c>
      <c r="M8134" s="0" t="str">
        <f aca="false">IF($A8134="","","Compra no cartão")</f>
        <v/>
      </c>
    </row>
    <row r="8135" customFormat="false" ht="13.5" hidden="false" customHeight="false" outlineLevel="0" collapsed="false">
      <c r="A8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5" s="0" t="str">
        <f aca="false">IF($A8135="","",INDEX(CARTAO_COMPRAS!$C:$C,INT((ROW()-2)/20)+2))</f>
        <v/>
      </c>
      <c r="C8135" s="0" t="str">
        <f aca="false">IF($A8135="","",INDEX(CARTAO_COMPRAS!$D:$D,INT((ROW()-2)/20)+2))</f>
        <v/>
      </c>
      <c r="D8135" s="0" t="str">
        <f aca="false">IF($A8135="","",INDEX(CARTAO_COMPRAS!$E:$E,INT((ROW()-2)/20)+2))</f>
        <v/>
      </c>
      <c r="E8135" s="0" t="str">
        <f aca="false">IF($A8135="","",INDEX(CARTAO_COMPRAS!$H:$H,INT((ROW()-2)/20)+2)+MOD(ROW()-2,20))</f>
        <v/>
      </c>
      <c r="F8135" s="0" t="str">
        <f aca="false">IF($A8135="","",INDEX(CARTAO_COMPRAS!$G:$G,INT((ROW()-2)/20)+2))</f>
        <v/>
      </c>
      <c r="G8135" s="5" t="str">
        <f aca="false">IF($A8135="","",INDEX(CARTAO_COMPRAS!$I:$I,INT((ROW()-2)/20)+2))</f>
        <v/>
      </c>
      <c r="H8135" s="4" t="str">
        <f aca="false">IF($A8135="","",EDATE(INDEX(CARTAO_COMPRAS!$J:$J,INT((ROW()-2)/20)+2),MOD(ROW()-2,20)))</f>
        <v/>
      </c>
      <c r="I8135" s="4" t="str">
        <f aca="false">IF($H8135="","",$H8135-WEEKDAY($H8135,2)+1)</f>
        <v/>
      </c>
      <c r="J8135" s="4" t="str">
        <f aca="false">IF($I8135="","",$I8135+6)</f>
        <v/>
      </c>
      <c r="K8135" s="6" t="str">
        <f aca="false">IF($H8135="","",DATE(YEAR($H8135),MONTH($H8135),1))</f>
        <v/>
      </c>
      <c r="L8135" s="0" t="str">
        <f aca="false">IF($A8135="","",INDEX(CARTAO_COMPRAS!$K:$K,INT((ROW()-2)/20)+2))</f>
        <v/>
      </c>
      <c r="M8135" s="0" t="str">
        <f aca="false">IF($A8135="","","Compra no cartão")</f>
        <v/>
      </c>
    </row>
    <row r="8136" customFormat="false" ht="13.5" hidden="false" customHeight="false" outlineLevel="0" collapsed="false">
      <c r="A8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6" s="0" t="str">
        <f aca="false">IF($A8136="","",INDEX(CARTAO_COMPRAS!$C:$C,INT((ROW()-2)/20)+2))</f>
        <v/>
      </c>
      <c r="C8136" s="0" t="str">
        <f aca="false">IF($A8136="","",INDEX(CARTAO_COMPRAS!$D:$D,INT((ROW()-2)/20)+2))</f>
        <v/>
      </c>
      <c r="D8136" s="0" t="str">
        <f aca="false">IF($A8136="","",INDEX(CARTAO_COMPRAS!$E:$E,INT((ROW()-2)/20)+2))</f>
        <v/>
      </c>
      <c r="E8136" s="0" t="str">
        <f aca="false">IF($A8136="","",INDEX(CARTAO_COMPRAS!$H:$H,INT((ROW()-2)/20)+2)+MOD(ROW()-2,20))</f>
        <v/>
      </c>
      <c r="F8136" s="0" t="str">
        <f aca="false">IF($A8136="","",INDEX(CARTAO_COMPRAS!$G:$G,INT((ROW()-2)/20)+2))</f>
        <v/>
      </c>
      <c r="G8136" s="5" t="str">
        <f aca="false">IF($A8136="","",INDEX(CARTAO_COMPRAS!$I:$I,INT((ROW()-2)/20)+2))</f>
        <v/>
      </c>
      <c r="H8136" s="4" t="str">
        <f aca="false">IF($A8136="","",EDATE(INDEX(CARTAO_COMPRAS!$J:$J,INT((ROW()-2)/20)+2),MOD(ROW()-2,20)))</f>
        <v/>
      </c>
      <c r="I8136" s="4" t="str">
        <f aca="false">IF($H8136="","",$H8136-WEEKDAY($H8136,2)+1)</f>
        <v/>
      </c>
      <c r="J8136" s="4" t="str">
        <f aca="false">IF($I8136="","",$I8136+6)</f>
        <v/>
      </c>
      <c r="K8136" s="6" t="str">
        <f aca="false">IF($H8136="","",DATE(YEAR($H8136),MONTH($H8136),1))</f>
        <v/>
      </c>
      <c r="L8136" s="0" t="str">
        <f aca="false">IF($A8136="","",INDEX(CARTAO_COMPRAS!$K:$K,INT((ROW()-2)/20)+2))</f>
        <v/>
      </c>
      <c r="M8136" s="0" t="str">
        <f aca="false">IF($A8136="","","Compra no cartão")</f>
        <v/>
      </c>
    </row>
    <row r="8137" customFormat="false" ht="13.5" hidden="false" customHeight="false" outlineLevel="0" collapsed="false">
      <c r="A8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7" s="0" t="str">
        <f aca="false">IF($A8137="","",INDEX(CARTAO_COMPRAS!$C:$C,INT((ROW()-2)/20)+2))</f>
        <v/>
      </c>
      <c r="C8137" s="0" t="str">
        <f aca="false">IF($A8137="","",INDEX(CARTAO_COMPRAS!$D:$D,INT((ROW()-2)/20)+2))</f>
        <v/>
      </c>
      <c r="D8137" s="0" t="str">
        <f aca="false">IF($A8137="","",INDEX(CARTAO_COMPRAS!$E:$E,INT((ROW()-2)/20)+2))</f>
        <v/>
      </c>
      <c r="E8137" s="0" t="str">
        <f aca="false">IF($A8137="","",INDEX(CARTAO_COMPRAS!$H:$H,INT((ROW()-2)/20)+2)+MOD(ROW()-2,20))</f>
        <v/>
      </c>
      <c r="F8137" s="0" t="str">
        <f aca="false">IF($A8137="","",INDEX(CARTAO_COMPRAS!$G:$G,INT((ROW()-2)/20)+2))</f>
        <v/>
      </c>
      <c r="G8137" s="5" t="str">
        <f aca="false">IF($A8137="","",INDEX(CARTAO_COMPRAS!$I:$I,INT((ROW()-2)/20)+2))</f>
        <v/>
      </c>
      <c r="H8137" s="4" t="str">
        <f aca="false">IF($A8137="","",EDATE(INDEX(CARTAO_COMPRAS!$J:$J,INT((ROW()-2)/20)+2),MOD(ROW()-2,20)))</f>
        <v/>
      </c>
      <c r="I8137" s="4" t="str">
        <f aca="false">IF($H8137="","",$H8137-WEEKDAY($H8137,2)+1)</f>
        <v/>
      </c>
      <c r="J8137" s="4" t="str">
        <f aca="false">IF($I8137="","",$I8137+6)</f>
        <v/>
      </c>
      <c r="K8137" s="6" t="str">
        <f aca="false">IF($H8137="","",DATE(YEAR($H8137),MONTH($H8137),1))</f>
        <v/>
      </c>
      <c r="L8137" s="0" t="str">
        <f aca="false">IF($A8137="","",INDEX(CARTAO_COMPRAS!$K:$K,INT((ROW()-2)/20)+2))</f>
        <v/>
      </c>
      <c r="M8137" s="0" t="str">
        <f aca="false">IF($A8137="","","Compra no cartão")</f>
        <v/>
      </c>
    </row>
    <row r="8138" customFormat="false" ht="13.5" hidden="false" customHeight="false" outlineLevel="0" collapsed="false">
      <c r="A8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8" s="0" t="str">
        <f aca="false">IF($A8138="","",INDEX(CARTAO_COMPRAS!$C:$C,INT((ROW()-2)/20)+2))</f>
        <v/>
      </c>
      <c r="C8138" s="0" t="str">
        <f aca="false">IF($A8138="","",INDEX(CARTAO_COMPRAS!$D:$D,INT((ROW()-2)/20)+2))</f>
        <v/>
      </c>
      <c r="D8138" s="0" t="str">
        <f aca="false">IF($A8138="","",INDEX(CARTAO_COMPRAS!$E:$E,INT((ROW()-2)/20)+2))</f>
        <v/>
      </c>
      <c r="E8138" s="0" t="str">
        <f aca="false">IF($A8138="","",INDEX(CARTAO_COMPRAS!$H:$H,INT((ROW()-2)/20)+2)+MOD(ROW()-2,20))</f>
        <v/>
      </c>
      <c r="F8138" s="0" t="str">
        <f aca="false">IF($A8138="","",INDEX(CARTAO_COMPRAS!$G:$G,INT((ROW()-2)/20)+2))</f>
        <v/>
      </c>
      <c r="G8138" s="5" t="str">
        <f aca="false">IF($A8138="","",INDEX(CARTAO_COMPRAS!$I:$I,INT((ROW()-2)/20)+2))</f>
        <v/>
      </c>
      <c r="H8138" s="4" t="str">
        <f aca="false">IF($A8138="","",EDATE(INDEX(CARTAO_COMPRAS!$J:$J,INT((ROW()-2)/20)+2),MOD(ROW()-2,20)))</f>
        <v/>
      </c>
      <c r="I8138" s="4" t="str">
        <f aca="false">IF($H8138="","",$H8138-WEEKDAY($H8138,2)+1)</f>
        <v/>
      </c>
      <c r="J8138" s="4" t="str">
        <f aca="false">IF($I8138="","",$I8138+6)</f>
        <v/>
      </c>
      <c r="K8138" s="6" t="str">
        <f aca="false">IF($H8138="","",DATE(YEAR($H8138),MONTH($H8138),1))</f>
        <v/>
      </c>
      <c r="L8138" s="0" t="str">
        <f aca="false">IF($A8138="","",INDEX(CARTAO_COMPRAS!$K:$K,INT((ROW()-2)/20)+2))</f>
        <v/>
      </c>
      <c r="M8138" s="0" t="str">
        <f aca="false">IF($A8138="","","Compra no cartão")</f>
        <v/>
      </c>
    </row>
    <row r="8139" customFormat="false" ht="13.5" hidden="false" customHeight="false" outlineLevel="0" collapsed="false">
      <c r="A8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39" s="0" t="str">
        <f aca="false">IF($A8139="","",INDEX(CARTAO_COMPRAS!$C:$C,INT((ROW()-2)/20)+2))</f>
        <v/>
      </c>
      <c r="C8139" s="0" t="str">
        <f aca="false">IF($A8139="","",INDEX(CARTAO_COMPRAS!$D:$D,INT((ROW()-2)/20)+2))</f>
        <v/>
      </c>
      <c r="D8139" s="0" t="str">
        <f aca="false">IF($A8139="","",INDEX(CARTAO_COMPRAS!$E:$E,INT((ROW()-2)/20)+2))</f>
        <v/>
      </c>
      <c r="E8139" s="0" t="str">
        <f aca="false">IF($A8139="","",INDEX(CARTAO_COMPRAS!$H:$H,INT((ROW()-2)/20)+2)+MOD(ROW()-2,20))</f>
        <v/>
      </c>
      <c r="F8139" s="0" t="str">
        <f aca="false">IF($A8139="","",INDEX(CARTAO_COMPRAS!$G:$G,INT((ROW()-2)/20)+2))</f>
        <v/>
      </c>
      <c r="G8139" s="5" t="str">
        <f aca="false">IF($A8139="","",INDEX(CARTAO_COMPRAS!$I:$I,INT((ROW()-2)/20)+2))</f>
        <v/>
      </c>
      <c r="H8139" s="4" t="str">
        <f aca="false">IF($A8139="","",EDATE(INDEX(CARTAO_COMPRAS!$J:$J,INT((ROW()-2)/20)+2),MOD(ROW()-2,20)))</f>
        <v/>
      </c>
      <c r="I8139" s="4" t="str">
        <f aca="false">IF($H8139="","",$H8139-WEEKDAY($H8139,2)+1)</f>
        <v/>
      </c>
      <c r="J8139" s="4" t="str">
        <f aca="false">IF($I8139="","",$I8139+6)</f>
        <v/>
      </c>
      <c r="K8139" s="6" t="str">
        <f aca="false">IF($H8139="","",DATE(YEAR($H8139),MONTH($H8139),1))</f>
        <v/>
      </c>
      <c r="L8139" s="0" t="str">
        <f aca="false">IF($A8139="","",INDEX(CARTAO_COMPRAS!$K:$K,INT((ROW()-2)/20)+2))</f>
        <v/>
      </c>
      <c r="M8139" s="0" t="str">
        <f aca="false">IF($A8139="","","Compra no cartão")</f>
        <v/>
      </c>
    </row>
    <row r="8140" customFormat="false" ht="13.5" hidden="false" customHeight="false" outlineLevel="0" collapsed="false">
      <c r="A8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0" s="0" t="str">
        <f aca="false">IF($A8140="","",INDEX(CARTAO_COMPRAS!$C:$C,INT((ROW()-2)/20)+2))</f>
        <v/>
      </c>
      <c r="C8140" s="0" t="str">
        <f aca="false">IF($A8140="","",INDEX(CARTAO_COMPRAS!$D:$D,INT((ROW()-2)/20)+2))</f>
        <v/>
      </c>
      <c r="D8140" s="0" t="str">
        <f aca="false">IF($A8140="","",INDEX(CARTAO_COMPRAS!$E:$E,INT((ROW()-2)/20)+2))</f>
        <v/>
      </c>
      <c r="E8140" s="0" t="str">
        <f aca="false">IF($A8140="","",INDEX(CARTAO_COMPRAS!$H:$H,INT((ROW()-2)/20)+2)+MOD(ROW()-2,20))</f>
        <v/>
      </c>
      <c r="F8140" s="0" t="str">
        <f aca="false">IF($A8140="","",INDEX(CARTAO_COMPRAS!$G:$G,INT((ROW()-2)/20)+2))</f>
        <v/>
      </c>
      <c r="G8140" s="5" t="str">
        <f aca="false">IF($A8140="","",INDEX(CARTAO_COMPRAS!$I:$I,INT((ROW()-2)/20)+2))</f>
        <v/>
      </c>
      <c r="H8140" s="4" t="str">
        <f aca="false">IF($A8140="","",EDATE(INDEX(CARTAO_COMPRAS!$J:$J,INT((ROW()-2)/20)+2),MOD(ROW()-2,20)))</f>
        <v/>
      </c>
      <c r="I8140" s="4" t="str">
        <f aca="false">IF($H8140="","",$H8140-WEEKDAY($H8140,2)+1)</f>
        <v/>
      </c>
      <c r="J8140" s="4" t="str">
        <f aca="false">IF($I8140="","",$I8140+6)</f>
        <v/>
      </c>
      <c r="K8140" s="6" t="str">
        <f aca="false">IF($H8140="","",DATE(YEAR($H8140),MONTH($H8140),1))</f>
        <v/>
      </c>
      <c r="L8140" s="0" t="str">
        <f aca="false">IF($A8140="","",INDEX(CARTAO_COMPRAS!$K:$K,INT((ROW()-2)/20)+2))</f>
        <v/>
      </c>
      <c r="M8140" s="0" t="str">
        <f aca="false">IF($A8140="","","Compra no cartão")</f>
        <v/>
      </c>
    </row>
    <row r="8141" customFormat="false" ht="13.5" hidden="false" customHeight="false" outlineLevel="0" collapsed="false">
      <c r="A8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1" s="0" t="str">
        <f aca="false">IF($A8141="","",INDEX(CARTAO_COMPRAS!$C:$C,INT((ROW()-2)/20)+2))</f>
        <v/>
      </c>
      <c r="C8141" s="0" t="str">
        <f aca="false">IF($A8141="","",INDEX(CARTAO_COMPRAS!$D:$D,INT((ROW()-2)/20)+2))</f>
        <v/>
      </c>
      <c r="D8141" s="0" t="str">
        <f aca="false">IF($A8141="","",INDEX(CARTAO_COMPRAS!$E:$E,INT((ROW()-2)/20)+2))</f>
        <v/>
      </c>
      <c r="E8141" s="0" t="str">
        <f aca="false">IF($A8141="","",INDEX(CARTAO_COMPRAS!$H:$H,INT((ROW()-2)/20)+2)+MOD(ROW()-2,20))</f>
        <v/>
      </c>
      <c r="F8141" s="0" t="str">
        <f aca="false">IF($A8141="","",INDEX(CARTAO_COMPRAS!$G:$G,INT((ROW()-2)/20)+2))</f>
        <v/>
      </c>
      <c r="G8141" s="5" t="str">
        <f aca="false">IF($A8141="","",INDEX(CARTAO_COMPRAS!$I:$I,INT((ROW()-2)/20)+2))</f>
        <v/>
      </c>
      <c r="H8141" s="4" t="str">
        <f aca="false">IF($A8141="","",EDATE(INDEX(CARTAO_COMPRAS!$J:$J,INT((ROW()-2)/20)+2),MOD(ROW()-2,20)))</f>
        <v/>
      </c>
      <c r="I8141" s="4" t="str">
        <f aca="false">IF($H8141="","",$H8141-WEEKDAY($H8141,2)+1)</f>
        <v/>
      </c>
      <c r="J8141" s="4" t="str">
        <f aca="false">IF($I8141="","",$I8141+6)</f>
        <v/>
      </c>
      <c r="K8141" s="6" t="str">
        <f aca="false">IF($H8141="","",DATE(YEAR($H8141),MONTH($H8141),1))</f>
        <v/>
      </c>
      <c r="L8141" s="0" t="str">
        <f aca="false">IF($A8141="","",INDEX(CARTAO_COMPRAS!$K:$K,INT((ROW()-2)/20)+2))</f>
        <v/>
      </c>
      <c r="M8141" s="0" t="str">
        <f aca="false">IF($A8141="","","Compra no cartão")</f>
        <v/>
      </c>
    </row>
    <row r="8142" customFormat="false" ht="13.5" hidden="false" customHeight="false" outlineLevel="0" collapsed="false">
      <c r="A81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408</v>
      </c>
      <c r="B8142" s="0" t="str">
        <f aca="false">IF($A8142="","",INDEX(CARTAO_COMPRAS!$C:$C,INT((ROW()-2)/20)+2))</f>
        <v>Nubank</v>
      </c>
      <c r="C8142" s="0" t="str">
        <f aca="false">IF($A8142="","",INDEX(CARTAO_COMPRAS!$D:$D,INT((ROW()-2)/20)+2))</f>
        <v>Giga Atacado</v>
      </c>
      <c r="D8142" s="0" t="str">
        <f aca="false">IF($A8142="","",INDEX(CARTAO_COMPRAS!$E:$E,INT((ROW()-2)/20)+2))</f>
        <v>Alimentação / Insumos</v>
      </c>
      <c r="E8142" s="0" t="n">
        <f aca="false">IF($A8142="","",INDEX(CARTAO_COMPRAS!$H:$H,INT((ROW()-2)/20)+2)+MOD(ROW()-2,20))</f>
        <v>1</v>
      </c>
      <c r="F8142" s="0" t="n">
        <f aca="false">IF($A8142="","",INDEX(CARTAO_COMPRAS!$G:$G,INT((ROW()-2)/20)+2))</f>
        <v>1</v>
      </c>
      <c r="G8142" s="5" t="n">
        <f aca="false">IF($A8142="","",INDEX(CARTAO_COMPRAS!$I:$I,INT((ROW()-2)/20)+2))</f>
        <v>1148.16</v>
      </c>
      <c r="H8142" s="4" t="n">
        <f aca="false">IF($A8142="","",EDATE(INDEX(CARTAO_COMPRAS!$J:$J,INT((ROW()-2)/20)+2),MOD(ROW()-2,20)))</f>
        <v>46170</v>
      </c>
      <c r="I8142" s="4" t="n">
        <f aca="false">IF($H8142="","",$H8142-WEEKDAY($H8142,2)+1)</f>
        <v>46167</v>
      </c>
      <c r="J8142" s="4" t="n">
        <f aca="false">IF($I8142="","",$I8142+6)</f>
        <v>46173</v>
      </c>
      <c r="K8142" s="6" t="n">
        <f aca="false">IF($H8142="","",DATE(YEAR($H8142),MONTH($H8142),1))</f>
        <v>46143</v>
      </c>
      <c r="L8142" s="0" t="str">
        <f aca="false">IF($A8142="","",INDEX(CARTAO_COMPRAS!$K:$K,INT((ROW()-2)/20)+2))</f>
        <v>Pago</v>
      </c>
      <c r="M8142" s="0" t="str">
        <f aca="false">IF($A8142="","","Compra no cartão")</f>
        <v>Compra no cartão</v>
      </c>
    </row>
    <row r="8143" customFormat="false" ht="13.5" hidden="false" customHeight="false" outlineLevel="0" collapsed="false">
      <c r="A8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3" s="0" t="str">
        <f aca="false">IF($A8143="","",INDEX(CARTAO_COMPRAS!$C:$C,INT((ROW()-2)/20)+2))</f>
        <v/>
      </c>
      <c r="C8143" s="0" t="str">
        <f aca="false">IF($A8143="","",INDEX(CARTAO_COMPRAS!$D:$D,INT((ROW()-2)/20)+2))</f>
        <v/>
      </c>
      <c r="D8143" s="0" t="str">
        <f aca="false">IF($A8143="","",INDEX(CARTAO_COMPRAS!$E:$E,INT((ROW()-2)/20)+2))</f>
        <v/>
      </c>
      <c r="E8143" s="0" t="str">
        <f aca="false">IF($A8143="","",INDEX(CARTAO_COMPRAS!$H:$H,INT((ROW()-2)/20)+2)+MOD(ROW()-2,20))</f>
        <v/>
      </c>
      <c r="F8143" s="0" t="str">
        <f aca="false">IF($A8143="","",INDEX(CARTAO_COMPRAS!$G:$G,INT((ROW()-2)/20)+2))</f>
        <v/>
      </c>
      <c r="G8143" s="5" t="str">
        <f aca="false">IF($A8143="","",INDEX(CARTAO_COMPRAS!$I:$I,INT((ROW()-2)/20)+2))</f>
        <v/>
      </c>
      <c r="H8143" s="4" t="str">
        <f aca="false">IF($A8143="","",EDATE(INDEX(CARTAO_COMPRAS!$J:$J,INT((ROW()-2)/20)+2),MOD(ROW()-2,20)))</f>
        <v/>
      </c>
      <c r="I8143" s="4" t="str">
        <f aca="false">IF($H8143="","",$H8143-WEEKDAY($H8143,2)+1)</f>
        <v/>
      </c>
      <c r="J8143" s="4" t="str">
        <f aca="false">IF($I8143="","",$I8143+6)</f>
        <v/>
      </c>
      <c r="K8143" s="6" t="str">
        <f aca="false">IF($H8143="","",DATE(YEAR($H8143),MONTH($H8143),1))</f>
        <v/>
      </c>
      <c r="L8143" s="0" t="str">
        <f aca="false">IF($A8143="","",INDEX(CARTAO_COMPRAS!$K:$K,INT((ROW()-2)/20)+2))</f>
        <v/>
      </c>
      <c r="M8143" s="0" t="str">
        <f aca="false">IF($A8143="","","Compra no cartão")</f>
        <v/>
      </c>
    </row>
    <row r="8144" customFormat="false" ht="13.5" hidden="false" customHeight="false" outlineLevel="0" collapsed="false">
      <c r="A8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4" s="0" t="str">
        <f aca="false">IF($A8144="","",INDEX(CARTAO_COMPRAS!$C:$C,INT((ROW()-2)/20)+2))</f>
        <v/>
      </c>
      <c r="C8144" s="0" t="str">
        <f aca="false">IF($A8144="","",INDEX(CARTAO_COMPRAS!$D:$D,INT((ROW()-2)/20)+2))</f>
        <v/>
      </c>
      <c r="D8144" s="0" t="str">
        <f aca="false">IF($A8144="","",INDEX(CARTAO_COMPRAS!$E:$E,INT((ROW()-2)/20)+2))</f>
        <v/>
      </c>
      <c r="E8144" s="0" t="str">
        <f aca="false">IF($A8144="","",INDEX(CARTAO_COMPRAS!$H:$H,INT((ROW()-2)/20)+2)+MOD(ROW()-2,20))</f>
        <v/>
      </c>
      <c r="F8144" s="0" t="str">
        <f aca="false">IF($A8144="","",INDEX(CARTAO_COMPRAS!$G:$G,INT((ROW()-2)/20)+2))</f>
        <v/>
      </c>
      <c r="G8144" s="5" t="str">
        <f aca="false">IF($A8144="","",INDEX(CARTAO_COMPRAS!$I:$I,INT((ROW()-2)/20)+2))</f>
        <v/>
      </c>
      <c r="H8144" s="4" t="str">
        <f aca="false">IF($A8144="","",EDATE(INDEX(CARTAO_COMPRAS!$J:$J,INT((ROW()-2)/20)+2),MOD(ROW()-2,20)))</f>
        <v/>
      </c>
      <c r="I8144" s="4" t="str">
        <f aca="false">IF($H8144="","",$H8144-WEEKDAY($H8144,2)+1)</f>
        <v/>
      </c>
      <c r="J8144" s="4" t="str">
        <f aca="false">IF($I8144="","",$I8144+6)</f>
        <v/>
      </c>
      <c r="K8144" s="6" t="str">
        <f aca="false">IF($H8144="","",DATE(YEAR($H8144),MONTH($H8144),1))</f>
        <v/>
      </c>
      <c r="L8144" s="0" t="str">
        <f aca="false">IF($A8144="","",INDEX(CARTAO_COMPRAS!$K:$K,INT((ROW()-2)/20)+2))</f>
        <v/>
      </c>
      <c r="M8144" s="0" t="str">
        <f aca="false">IF($A8144="","","Compra no cartão")</f>
        <v/>
      </c>
    </row>
    <row r="8145" customFormat="false" ht="13.5" hidden="false" customHeight="false" outlineLevel="0" collapsed="false">
      <c r="A8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5" s="0" t="str">
        <f aca="false">IF($A8145="","",INDEX(CARTAO_COMPRAS!$C:$C,INT((ROW()-2)/20)+2))</f>
        <v/>
      </c>
      <c r="C8145" s="0" t="str">
        <f aca="false">IF($A8145="","",INDEX(CARTAO_COMPRAS!$D:$D,INT((ROW()-2)/20)+2))</f>
        <v/>
      </c>
      <c r="D8145" s="0" t="str">
        <f aca="false">IF($A8145="","",INDEX(CARTAO_COMPRAS!$E:$E,INT((ROW()-2)/20)+2))</f>
        <v/>
      </c>
      <c r="E8145" s="0" t="str">
        <f aca="false">IF($A8145="","",INDEX(CARTAO_COMPRAS!$H:$H,INT((ROW()-2)/20)+2)+MOD(ROW()-2,20))</f>
        <v/>
      </c>
      <c r="F8145" s="0" t="str">
        <f aca="false">IF($A8145="","",INDEX(CARTAO_COMPRAS!$G:$G,INT((ROW()-2)/20)+2))</f>
        <v/>
      </c>
      <c r="G8145" s="5" t="str">
        <f aca="false">IF($A8145="","",INDEX(CARTAO_COMPRAS!$I:$I,INT((ROW()-2)/20)+2))</f>
        <v/>
      </c>
      <c r="H8145" s="4" t="str">
        <f aca="false">IF($A8145="","",EDATE(INDEX(CARTAO_COMPRAS!$J:$J,INT((ROW()-2)/20)+2),MOD(ROW()-2,20)))</f>
        <v/>
      </c>
      <c r="I8145" s="4" t="str">
        <f aca="false">IF($H8145="","",$H8145-WEEKDAY($H8145,2)+1)</f>
        <v/>
      </c>
      <c r="J8145" s="4" t="str">
        <f aca="false">IF($I8145="","",$I8145+6)</f>
        <v/>
      </c>
      <c r="K8145" s="6" t="str">
        <f aca="false">IF($H8145="","",DATE(YEAR($H8145),MONTH($H8145),1))</f>
        <v/>
      </c>
      <c r="L8145" s="0" t="str">
        <f aca="false">IF($A8145="","",INDEX(CARTAO_COMPRAS!$K:$K,INT((ROW()-2)/20)+2))</f>
        <v/>
      </c>
      <c r="M8145" s="0" t="str">
        <f aca="false">IF($A8145="","","Compra no cartão")</f>
        <v/>
      </c>
    </row>
    <row r="8146" customFormat="false" ht="13.5" hidden="false" customHeight="false" outlineLevel="0" collapsed="false">
      <c r="A8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6" s="0" t="str">
        <f aca="false">IF($A8146="","",INDEX(CARTAO_COMPRAS!$C:$C,INT((ROW()-2)/20)+2))</f>
        <v/>
      </c>
      <c r="C8146" s="0" t="str">
        <f aca="false">IF($A8146="","",INDEX(CARTAO_COMPRAS!$D:$D,INT((ROW()-2)/20)+2))</f>
        <v/>
      </c>
      <c r="D8146" s="0" t="str">
        <f aca="false">IF($A8146="","",INDEX(CARTAO_COMPRAS!$E:$E,INT((ROW()-2)/20)+2))</f>
        <v/>
      </c>
      <c r="E8146" s="0" t="str">
        <f aca="false">IF($A8146="","",INDEX(CARTAO_COMPRAS!$H:$H,INT((ROW()-2)/20)+2)+MOD(ROW()-2,20))</f>
        <v/>
      </c>
      <c r="F8146" s="0" t="str">
        <f aca="false">IF($A8146="","",INDEX(CARTAO_COMPRAS!$G:$G,INT((ROW()-2)/20)+2))</f>
        <v/>
      </c>
      <c r="G8146" s="5" t="str">
        <f aca="false">IF($A8146="","",INDEX(CARTAO_COMPRAS!$I:$I,INT((ROW()-2)/20)+2))</f>
        <v/>
      </c>
      <c r="H8146" s="4" t="str">
        <f aca="false">IF($A8146="","",EDATE(INDEX(CARTAO_COMPRAS!$J:$J,INT((ROW()-2)/20)+2),MOD(ROW()-2,20)))</f>
        <v/>
      </c>
      <c r="I8146" s="4" t="str">
        <f aca="false">IF($H8146="","",$H8146-WEEKDAY($H8146,2)+1)</f>
        <v/>
      </c>
      <c r="J8146" s="4" t="str">
        <f aca="false">IF($I8146="","",$I8146+6)</f>
        <v/>
      </c>
      <c r="K8146" s="6" t="str">
        <f aca="false">IF($H8146="","",DATE(YEAR($H8146),MONTH($H8146),1))</f>
        <v/>
      </c>
      <c r="L8146" s="0" t="str">
        <f aca="false">IF($A8146="","",INDEX(CARTAO_COMPRAS!$K:$K,INT((ROW()-2)/20)+2))</f>
        <v/>
      </c>
      <c r="M8146" s="0" t="str">
        <f aca="false">IF($A8146="","","Compra no cartão")</f>
        <v/>
      </c>
    </row>
    <row r="8147" customFormat="false" ht="13.5" hidden="false" customHeight="false" outlineLevel="0" collapsed="false">
      <c r="A8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7" s="0" t="str">
        <f aca="false">IF($A8147="","",INDEX(CARTAO_COMPRAS!$C:$C,INT((ROW()-2)/20)+2))</f>
        <v/>
      </c>
      <c r="C8147" s="0" t="str">
        <f aca="false">IF($A8147="","",INDEX(CARTAO_COMPRAS!$D:$D,INT((ROW()-2)/20)+2))</f>
        <v/>
      </c>
      <c r="D8147" s="0" t="str">
        <f aca="false">IF($A8147="","",INDEX(CARTAO_COMPRAS!$E:$E,INT((ROW()-2)/20)+2))</f>
        <v/>
      </c>
      <c r="E8147" s="0" t="str">
        <f aca="false">IF($A8147="","",INDEX(CARTAO_COMPRAS!$H:$H,INT((ROW()-2)/20)+2)+MOD(ROW()-2,20))</f>
        <v/>
      </c>
      <c r="F8147" s="0" t="str">
        <f aca="false">IF($A8147="","",INDEX(CARTAO_COMPRAS!$G:$G,INT((ROW()-2)/20)+2))</f>
        <v/>
      </c>
      <c r="G8147" s="5" t="str">
        <f aca="false">IF($A8147="","",INDEX(CARTAO_COMPRAS!$I:$I,INT((ROW()-2)/20)+2))</f>
        <v/>
      </c>
      <c r="H8147" s="4" t="str">
        <f aca="false">IF($A8147="","",EDATE(INDEX(CARTAO_COMPRAS!$J:$J,INT((ROW()-2)/20)+2),MOD(ROW()-2,20)))</f>
        <v/>
      </c>
      <c r="I8147" s="4" t="str">
        <f aca="false">IF($H8147="","",$H8147-WEEKDAY($H8147,2)+1)</f>
        <v/>
      </c>
      <c r="J8147" s="4" t="str">
        <f aca="false">IF($I8147="","",$I8147+6)</f>
        <v/>
      </c>
      <c r="K8147" s="6" t="str">
        <f aca="false">IF($H8147="","",DATE(YEAR($H8147),MONTH($H8147),1))</f>
        <v/>
      </c>
      <c r="L8147" s="0" t="str">
        <f aca="false">IF($A8147="","",INDEX(CARTAO_COMPRAS!$K:$K,INT((ROW()-2)/20)+2))</f>
        <v/>
      </c>
      <c r="M8147" s="0" t="str">
        <f aca="false">IF($A8147="","","Compra no cartão")</f>
        <v/>
      </c>
    </row>
    <row r="8148" customFormat="false" ht="13.5" hidden="false" customHeight="false" outlineLevel="0" collapsed="false">
      <c r="A8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8" s="0" t="str">
        <f aca="false">IF($A8148="","",INDEX(CARTAO_COMPRAS!$C:$C,INT((ROW()-2)/20)+2))</f>
        <v/>
      </c>
      <c r="C8148" s="0" t="str">
        <f aca="false">IF($A8148="","",INDEX(CARTAO_COMPRAS!$D:$D,INT((ROW()-2)/20)+2))</f>
        <v/>
      </c>
      <c r="D8148" s="0" t="str">
        <f aca="false">IF($A8148="","",INDEX(CARTAO_COMPRAS!$E:$E,INT((ROW()-2)/20)+2))</f>
        <v/>
      </c>
      <c r="E8148" s="0" t="str">
        <f aca="false">IF($A8148="","",INDEX(CARTAO_COMPRAS!$H:$H,INT((ROW()-2)/20)+2)+MOD(ROW()-2,20))</f>
        <v/>
      </c>
      <c r="F8148" s="0" t="str">
        <f aca="false">IF($A8148="","",INDEX(CARTAO_COMPRAS!$G:$G,INT((ROW()-2)/20)+2))</f>
        <v/>
      </c>
      <c r="G8148" s="5" t="str">
        <f aca="false">IF($A8148="","",INDEX(CARTAO_COMPRAS!$I:$I,INT((ROW()-2)/20)+2))</f>
        <v/>
      </c>
      <c r="H8148" s="4" t="str">
        <f aca="false">IF($A8148="","",EDATE(INDEX(CARTAO_COMPRAS!$J:$J,INT((ROW()-2)/20)+2),MOD(ROW()-2,20)))</f>
        <v/>
      </c>
      <c r="I8148" s="4" t="str">
        <f aca="false">IF($H8148="","",$H8148-WEEKDAY($H8148,2)+1)</f>
        <v/>
      </c>
      <c r="J8148" s="4" t="str">
        <f aca="false">IF($I8148="","",$I8148+6)</f>
        <v/>
      </c>
      <c r="K8148" s="6" t="str">
        <f aca="false">IF($H8148="","",DATE(YEAR($H8148),MONTH($H8148),1))</f>
        <v/>
      </c>
      <c r="L8148" s="0" t="str">
        <f aca="false">IF($A8148="","",INDEX(CARTAO_COMPRAS!$K:$K,INT((ROW()-2)/20)+2))</f>
        <v/>
      </c>
      <c r="M8148" s="0" t="str">
        <f aca="false">IF($A8148="","","Compra no cartão")</f>
        <v/>
      </c>
    </row>
    <row r="8149" customFormat="false" ht="13.5" hidden="false" customHeight="false" outlineLevel="0" collapsed="false">
      <c r="A8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49" s="0" t="str">
        <f aca="false">IF($A8149="","",INDEX(CARTAO_COMPRAS!$C:$C,INT((ROW()-2)/20)+2))</f>
        <v/>
      </c>
      <c r="C8149" s="0" t="str">
        <f aca="false">IF($A8149="","",INDEX(CARTAO_COMPRAS!$D:$D,INT((ROW()-2)/20)+2))</f>
        <v/>
      </c>
      <c r="D8149" s="0" t="str">
        <f aca="false">IF($A8149="","",INDEX(CARTAO_COMPRAS!$E:$E,INT((ROW()-2)/20)+2))</f>
        <v/>
      </c>
      <c r="E8149" s="0" t="str">
        <f aca="false">IF($A8149="","",INDEX(CARTAO_COMPRAS!$H:$H,INT((ROW()-2)/20)+2)+MOD(ROW()-2,20))</f>
        <v/>
      </c>
      <c r="F8149" s="0" t="str">
        <f aca="false">IF($A8149="","",INDEX(CARTAO_COMPRAS!$G:$G,INT((ROW()-2)/20)+2))</f>
        <v/>
      </c>
      <c r="G8149" s="5" t="str">
        <f aca="false">IF($A8149="","",INDEX(CARTAO_COMPRAS!$I:$I,INT((ROW()-2)/20)+2))</f>
        <v/>
      </c>
      <c r="H8149" s="4" t="str">
        <f aca="false">IF($A8149="","",EDATE(INDEX(CARTAO_COMPRAS!$J:$J,INT((ROW()-2)/20)+2),MOD(ROW()-2,20)))</f>
        <v/>
      </c>
      <c r="I8149" s="4" t="str">
        <f aca="false">IF($H8149="","",$H8149-WEEKDAY($H8149,2)+1)</f>
        <v/>
      </c>
      <c r="J8149" s="4" t="str">
        <f aca="false">IF($I8149="","",$I8149+6)</f>
        <v/>
      </c>
      <c r="K8149" s="6" t="str">
        <f aca="false">IF($H8149="","",DATE(YEAR($H8149),MONTH($H8149),1))</f>
        <v/>
      </c>
      <c r="L8149" s="0" t="str">
        <f aca="false">IF($A8149="","",INDEX(CARTAO_COMPRAS!$K:$K,INT((ROW()-2)/20)+2))</f>
        <v/>
      </c>
      <c r="M8149" s="0" t="str">
        <f aca="false">IF($A8149="","","Compra no cartão")</f>
        <v/>
      </c>
    </row>
    <row r="8150" customFormat="false" ht="13.5" hidden="false" customHeight="false" outlineLevel="0" collapsed="false">
      <c r="A8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0" s="0" t="str">
        <f aca="false">IF($A8150="","",INDEX(CARTAO_COMPRAS!$C:$C,INT((ROW()-2)/20)+2))</f>
        <v/>
      </c>
      <c r="C8150" s="0" t="str">
        <f aca="false">IF($A8150="","",INDEX(CARTAO_COMPRAS!$D:$D,INT((ROW()-2)/20)+2))</f>
        <v/>
      </c>
      <c r="D8150" s="0" t="str">
        <f aca="false">IF($A8150="","",INDEX(CARTAO_COMPRAS!$E:$E,INT((ROW()-2)/20)+2))</f>
        <v/>
      </c>
      <c r="E8150" s="0" t="str">
        <f aca="false">IF($A8150="","",INDEX(CARTAO_COMPRAS!$H:$H,INT((ROW()-2)/20)+2)+MOD(ROW()-2,20))</f>
        <v/>
      </c>
      <c r="F8150" s="0" t="str">
        <f aca="false">IF($A8150="","",INDEX(CARTAO_COMPRAS!$G:$G,INT((ROW()-2)/20)+2))</f>
        <v/>
      </c>
      <c r="G8150" s="5" t="str">
        <f aca="false">IF($A8150="","",INDEX(CARTAO_COMPRAS!$I:$I,INT((ROW()-2)/20)+2))</f>
        <v/>
      </c>
      <c r="H8150" s="4" t="str">
        <f aca="false">IF($A8150="","",EDATE(INDEX(CARTAO_COMPRAS!$J:$J,INT((ROW()-2)/20)+2),MOD(ROW()-2,20)))</f>
        <v/>
      </c>
      <c r="I8150" s="4" t="str">
        <f aca="false">IF($H8150="","",$H8150-WEEKDAY($H8150,2)+1)</f>
        <v/>
      </c>
      <c r="J8150" s="4" t="str">
        <f aca="false">IF($I8150="","",$I8150+6)</f>
        <v/>
      </c>
      <c r="K8150" s="6" t="str">
        <f aca="false">IF($H8150="","",DATE(YEAR($H8150),MONTH($H8150),1))</f>
        <v/>
      </c>
      <c r="L8150" s="0" t="str">
        <f aca="false">IF($A8150="","",INDEX(CARTAO_COMPRAS!$K:$K,INT((ROW()-2)/20)+2))</f>
        <v/>
      </c>
      <c r="M8150" s="0" t="str">
        <f aca="false">IF($A8150="","","Compra no cartão")</f>
        <v/>
      </c>
    </row>
    <row r="8151" customFormat="false" ht="13.5" hidden="false" customHeight="false" outlineLevel="0" collapsed="false">
      <c r="A8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1" s="0" t="str">
        <f aca="false">IF($A8151="","",INDEX(CARTAO_COMPRAS!$C:$C,INT((ROW()-2)/20)+2))</f>
        <v/>
      </c>
      <c r="C8151" s="0" t="str">
        <f aca="false">IF($A8151="","",INDEX(CARTAO_COMPRAS!$D:$D,INT((ROW()-2)/20)+2))</f>
        <v/>
      </c>
      <c r="D8151" s="0" t="str">
        <f aca="false">IF($A8151="","",INDEX(CARTAO_COMPRAS!$E:$E,INT((ROW()-2)/20)+2))</f>
        <v/>
      </c>
      <c r="E8151" s="0" t="str">
        <f aca="false">IF($A8151="","",INDEX(CARTAO_COMPRAS!$H:$H,INT((ROW()-2)/20)+2)+MOD(ROW()-2,20))</f>
        <v/>
      </c>
      <c r="F8151" s="0" t="str">
        <f aca="false">IF($A8151="","",INDEX(CARTAO_COMPRAS!$G:$G,INT((ROW()-2)/20)+2))</f>
        <v/>
      </c>
      <c r="G8151" s="5" t="str">
        <f aca="false">IF($A8151="","",INDEX(CARTAO_COMPRAS!$I:$I,INT((ROW()-2)/20)+2))</f>
        <v/>
      </c>
      <c r="H8151" s="4" t="str">
        <f aca="false">IF($A8151="","",EDATE(INDEX(CARTAO_COMPRAS!$J:$J,INT((ROW()-2)/20)+2),MOD(ROW()-2,20)))</f>
        <v/>
      </c>
      <c r="I8151" s="4" t="str">
        <f aca="false">IF($H8151="","",$H8151-WEEKDAY($H8151,2)+1)</f>
        <v/>
      </c>
      <c r="J8151" s="4" t="str">
        <f aca="false">IF($I8151="","",$I8151+6)</f>
        <v/>
      </c>
      <c r="K8151" s="6" t="str">
        <f aca="false">IF($H8151="","",DATE(YEAR($H8151),MONTH($H8151),1))</f>
        <v/>
      </c>
      <c r="L8151" s="0" t="str">
        <f aca="false">IF($A8151="","",INDEX(CARTAO_COMPRAS!$K:$K,INT((ROW()-2)/20)+2))</f>
        <v/>
      </c>
      <c r="M8151" s="0" t="str">
        <f aca="false">IF($A8151="","","Compra no cartão")</f>
        <v/>
      </c>
    </row>
    <row r="8152" customFormat="false" ht="13.5" hidden="false" customHeight="false" outlineLevel="0" collapsed="false">
      <c r="A8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2" s="0" t="str">
        <f aca="false">IF($A8152="","",INDEX(CARTAO_COMPRAS!$C:$C,INT((ROW()-2)/20)+2))</f>
        <v/>
      </c>
      <c r="C8152" s="0" t="str">
        <f aca="false">IF($A8152="","",INDEX(CARTAO_COMPRAS!$D:$D,INT((ROW()-2)/20)+2))</f>
        <v/>
      </c>
      <c r="D8152" s="0" t="str">
        <f aca="false">IF($A8152="","",INDEX(CARTAO_COMPRAS!$E:$E,INT((ROW()-2)/20)+2))</f>
        <v/>
      </c>
      <c r="E8152" s="0" t="str">
        <f aca="false">IF($A8152="","",INDEX(CARTAO_COMPRAS!$H:$H,INT((ROW()-2)/20)+2)+MOD(ROW()-2,20))</f>
        <v/>
      </c>
      <c r="F8152" s="0" t="str">
        <f aca="false">IF($A8152="","",INDEX(CARTAO_COMPRAS!$G:$G,INT((ROW()-2)/20)+2))</f>
        <v/>
      </c>
      <c r="G8152" s="5" t="str">
        <f aca="false">IF($A8152="","",INDEX(CARTAO_COMPRAS!$I:$I,INT((ROW()-2)/20)+2))</f>
        <v/>
      </c>
      <c r="H8152" s="4" t="str">
        <f aca="false">IF($A8152="","",EDATE(INDEX(CARTAO_COMPRAS!$J:$J,INT((ROW()-2)/20)+2),MOD(ROW()-2,20)))</f>
        <v/>
      </c>
      <c r="I8152" s="4" t="str">
        <f aca="false">IF($H8152="","",$H8152-WEEKDAY($H8152,2)+1)</f>
        <v/>
      </c>
      <c r="J8152" s="4" t="str">
        <f aca="false">IF($I8152="","",$I8152+6)</f>
        <v/>
      </c>
      <c r="K8152" s="6" t="str">
        <f aca="false">IF($H8152="","",DATE(YEAR($H8152),MONTH($H8152),1))</f>
        <v/>
      </c>
      <c r="L8152" s="0" t="str">
        <f aca="false">IF($A8152="","",INDEX(CARTAO_COMPRAS!$K:$K,INT((ROW()-2)/20)+2))</f>
        <v/>
      </c>
      <c r="M8152" s="0" t="str">
        <f aca="false">IF($A8152="","","Compra no cartão")</f>
        <v/>
      </c>
    </row>
    <row r="8153" customFormat="false" ht="13.5" hidden="false" customHeight="false" outlineLevel="0" collapsed="false">
      <c r="A8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3" s="0" t="str">
        <f aca="false">IF($A8153="","",INDEX(CARTAO_COMPRAS!$C:$C,INT((ROW()-2)/20)+2))</f>
        <v/>
      </c>
      <c r="C8153" s="0" t="str">
        <f aca="false">IF($A8153="","",INDEX(CARTAO_COMPRAS!$D:$D,INT((ROW()-2)/20)+2))</f>
        <v/>
      </c>
      <c r="D8153" s="0" t="str">
        <f aca="false">IF($A8153="","",INDEX(CARTAO_COMPRAS!$E:$E,INT((ROW()-2)/20)+2))</f>
        <v/>
      </c>
      <c r="E8153" s="0" t="str">
        <f aca="false">IF($A8153="","",INDEX(CARTAO_COMPRAS!$H:$H,INT((ROW()-2)/20)+2)+MOD(ROW()-2,20))</f>
        <v/>
      </c>
      <c r="F8153" s="0" t="str">
        <f aca="false">IF($A8153="","",INDEX(CARTAO_COMPRAS!$G:$G,INT((ROW()-2)/20)+2))</f>
        <v/>
      </c>
      <c r="G8153" s="5" t="str">
        <f aca="false">IF($A8153="","",INDEX(CARTAO_COMPRAS!$I:$I,INT((ROW()-2)/20)+2))</f>
        <v/>
      </c>
      <c r="H8153" s="4" t="str">
        <f aca="false">IF($A8153="","",EDATE(INDEX(CARTAO_COMPRAS!$J:$J,INT((ROW()-2)/20)+2),MOD(ROW()-2,20)))</f>
        <v/>
      </c>
      <c r="I8153" s="4" t="str">
        <f aca="false">IF($H8153="","",$H8153-WEEKDAY($H8153,2)+1)</f>
        <v/>
      </c>
      <c r="J8153" s="4" t="str">
        <f aca="false">IF($I8153="","",$I8153+6)</f>
        <v/>
      </c>
      <c r="K8153" s="6" t="str">
        <f aca="false">IF($H8153="","",DATE(YEAR($H8153),MONTH($H8153),1))</f>
        <v/>
      </c>
      <c r="L8153" s="0" t="str">
        <f aca="false">IF($A8153="","",INDEX(CARTAO_COMPRAS!$K:$K,INT((ROW()-2)/20)+2))</f>
        <v/>
      </c>
      <c r="M8153" s="0" t="str">
        <f aca="false">IF($A8153="","","Compra no cartão")</f>
        <v/>
      </c>
    </row>
    <row r="8154" customFormat="false" ht="13.5" hidden="false" customHeight="false" outlineLevel="0" collapsed="false">
      <c r="A8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4" s="0" t="str">
        <f aca="false">IF($A8154="","",INDEX(CARTAO_COMPRAS!$C:$C,INT((ROW()-2)/20)+2))</f>
        <v/>
      </c>
      <c r="C8154" s="0" t="str">
        <f aca="false">IF($A8154="","",INDEX(CARTAO_COMPRAS!$D:$D,INT((ROW()-2)/20)+2))</f>
        <v/>
      </c>
      <c r="D8154" s="0" t="str">
        <f aca="false">IF($A8154="","",INDEX(CARTAO_COMPRAS!$E:$E,INT((ROW()-2)/20)+2))</f>
        <v/>
      </c>
      <c r="E8154" s="0" t="str">
        <f aca="false">IF($A8154="","",INDEX(CARTAO_COMPRAS!$H:$H,INT((ROW()-2)/20)+2)+MOD(ROW()-2,20))</f>
        <v/>
      </c>
      <c r="F8154" s="0" t="str">
        <f aca="false">IF($A8154="","",INDEX(CARTAO_COMPRAS!$G:$G,INT((ROW()-2)/20)+2))</f>
        <v/>
      </c>
      <c r="G8154" s="5" t="str">
        <f aca="false">IF($A8154="","",INDEX(CARTAO_COMPRAS!$I:$I,INT((ROW()-2)/20)+2))</f>
        <v/>
      </c>
      <c r="H8154" s="4" t="str">
        <f aca="false">IF($A8154="","",EDATE(INDEX(CARTAO_COMPRAS!$J:$J,INT((ROW()-2)/20)+2),MOD(ROW()-2,20)))</f>
        <v/>
      </c>
      <c r="I8154" s="4" t="str">
        <f aca="false">IF($H8154="","",$H8154-WEEKDAY($H8154,2)+1)</f>
        <v/>
      </c>
      <c r="J8154" s="4" t="str">
        <f aca="false">IF($I8154="","",$I8154+6)</f>
        <v/>
      </c>
      <c r="K8154" s="6" t="str">
        <f aca="false">IF($H8154="","",DATE(YEAR($H8154),MONTH($H8154),1))</f>
        <v/>
      </c>
      <c r="L8154" s="0" t="str">
        <f aca="false">IF($A8154="","",INDEX(CARTAO_COMPRAS!$K:$K,INT((ROW()-2)/20)+2))</f>
        <v/>
      </c>
      <c r="M8154" s="0" t="str">
        <f aca="false">IF($A8154="","","Compra no cartão")</f>
        <v/>
      </c>
    </row>
    <row r="8155" customFormat="false" ht="13.5" hidden="false" customHeight="false" outlineLevel="0" collapsed="false">
      <c r="A8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5" s="0" t="str">
        <f aca="false">IF($A8155="","",INDEX(CARTAO_COMPRAS!$C:$C,INT((ROW()-2)/20)+2))</f>
        <v/>
      </c>
      <c r="C8155" s="0" t="str">
        <f aca="false">IF($A8155="","",INDEX(CARTAO_COMPRAS!$D:$D,INT((ROW()-2)/20)+2))</f>
        <v/>
      </c>
      <c r="D8155" s="0" t="str">
        <f aca="false">IF($A8155="","",INDEX(CARTAO_COMPRAS!$E:$E,INT((ROW()-2)/20)+2))</f>
        <v/>
      </c>
      <c r="E8155" s="0" t="str">
        <f aca="false">IF($A8155="","",INDEX(CARTAO_COMPRAS!$H:$H,INT((ROW()-2)/20)+2)+MOD(ROW()-2,20))</f>
        <v/>
      </c>
      <c r="F8155" s="0" t="str">
        <f aca="false">IF($A8155="","",INDEX(CARTAO_COMPRAS!$G:$G,INT((ROW()-2)/20)+2))</f>
        <v/>
      </c>
      <c r="G8155" s="5" t="str">
        <f aca="false">IF($A8155="","",INDEX(CARTAO_COMPRAS!$I:$I,INT((ROW()-2)/20)+2))</f>
        <v/>
      </c>
      <c r="H8155" s="4" t="str">
        <f aca="false">IF($A8155="","",EDATE(INDEX(CARTAO_COMPRAS!$J:$J,INT((ROW()-2)/20)+2),MOD(ROW()-2,20)))</f>
        <v/>
      </c>
      <c r="I8155" s="4" t="str">
        <f aca="false">IF($H8155="","",$H8155-WEEKDAY($H8155,2)+1)</f>
        <v/>
      </c>
      <c r="J8155" s="4" t="str">
        <f aca="false">IF($I8155="","",$I8155+6)</f>
        <v/>
      </c>
      <c r="K8155" s="6" t="str">
        <f aca="false">IF($H8155="","",DATE(YEAR($H8155),MONTH($H8155),1))</f>
        <v/>
      </c>
      <c r="L8155" s="0" t="str">
        <f aca="false">IF($A8155="","",INDEX(CARTAO_COMPRAS!$K:$K,INT((ROW()-2)/20)+2))</f>
        <v/>
      </c>
      <c r="M8155" s="0" t="str">
        <f aca="false">IF($A8155="","","Compra no cartão")</f>
        <v/>
      </c>
    </row>
    <row r="8156" customFormat="false" ht="13.5" hidden="false" customHeight="false" outlineLevel="0" collapsed="false">
      <c r="A8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6" s="0" t="str">
        <f aca="false">IF($A8156="","",INDEX(CARTAO_COMPRAS!$C:$C,INT((ROW()-2)/20)+2))</f>
        <v/>
      </c>
      <c r="C8156" s="0" t="str">
        <f aca="false">IF($A8156="","",INDEX(CARTAO_COMPRAS!$D:$D,INT((ROW()-2)/20)+2))</f>
        <v/>
      </c>
      <c r="D8156" s="0" t="str">
        <f aca="false">IF($A8156="","",INDEX(CARTAO_COMPRAS!$E:$E,INT((ROW()-2)/20)+2))</f>
        <v/>
      </c>
      <c r="E8156" s="0" t="str">
        <f aca="false">IF($A8156="","",INDEX(CARTAO_COMPRAS!$H:$H,INT((ROW()-2)/20)+2)+MOD(ROW()-2,20))</f>
        <v/>
      </c>
      <c r="F8156" s="0" t="str">
        <f aca="false">IF($A8156="","",INDEX(CARTAO_COMPRAS!$G:$G,INT((ROW()-2)/20)+2))</f>
        <v/>
      </c>
      <c r="G8156" s="5" t="str">
        <f aca="false">IF($A8156="","",INDEX(CARTAO_COMPRAS!$I:$I,INT((ROW()-2)/20)+2))</f>
        <v/>
      </c>
      <c r="H8156" s="4" t="str">
        <f aca="false">IF($A8156="","",EDATE(INDEX(CARTAO_COMPRAS!$J:$J,INT((ROW()-2)/20)+2),MOD(ROW()-2,20)))</f>
        <v/>
      </c>
      <c r="I8156" s="4" t="str">
        <f aca="false">IF($H8156="","",$H8156-WEEKDAY($H8156,2)+1)</f>
        <v/>
      </c>
      <c r="J8156" s="4" t="str">
        <f aca="false">IF($I8156="","",$I8156+6)</f>
        <v/>
      </c>
      <c r="K8156" s="6" t="str">
        <f aca="false">IF($H8156="","",DATE(YEAR($H8156),MONTH($H8156),1))</f>
        <v/>
      </c>
      <c r="L8156" s="0" t="str">
        <f aca="false">IF($A8156="","",INDEX(CARTAO_COMPRAS!$K:$K,INT((ROW()-2)/20)+2))</f>
        <v/>
      </c>
      <c r="M8156" s="0" t="str">
        <f aca="false">IF($A8156="","","Compra no cartão")</f>
        <v/>
      </c>
    </row>
    <row r="8157" customFormat="false" ht="13.5" hidden="false" customHeight="false" outlineLevel="0" collapsed="false">
      <c r="A8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7" s="0" t="str">
        <f aca="false">IF($A8157="","",INDEX(CARTAO_COMPRAS!$C:$C,INT((ROW()-2)/20)+2))</f>
        <v/>
      </c>
      <c r="C8157" s="0" t="str">
        <f aca="false">IF($A8157="","",INDEX(CARTAO_COMPRAS!$D:$D,INT((ROW()-2)/20)+2))</f>
        <v/>
      </c>
      <c r="D8157" s="0" t="str">
        <f aca="false">IF($A8157="","",INDEX(CARTAO_COMPRAS!$E:$E,INT((ROW()-2)/20)+2))</f>
        <v/>
      </c>
      <c r="E8157" s="0" t="str">
        <f aca="false">IF($A8157="","",INDEX(CARTAO_COMPRAS!$H:$H,INT((ROW()-2)/20)+2)+MOD(ROW()-2,20))</f>
        <v/>
      </c>
      <c r="F8157" s="0" t="str">
        <f aca="false">IF($A8157="","",INDEX(CARTAO_COMPRAS!$G:$G,INT((ROW()-2)/20)+2))</f>
        <v/>
      </c>
      <c r="G8157" s="5" t="str">
        <f aca="false">IF($A8157="","",INDEX(CARTAO_COMPRAS!$I:$I,INT((ROW()-2)/20)+2))</f>
        <v/>
      </c>
      <c r="H8157" s="4" t="str">
        <f aca="false">IF($A8157="","",EDATE(INDEX(CARTAO_COMPRAS!$J:$J,INT((ROW()-2)/20)+2),MOD(ROW()-2,20)))</f>
        <v/>
      </c>
      <c r="I8157" s="4" t="str">
        <f aca="false">IF($H8157="","",$H8157-WEEKDAY($H8157,2)+1)</f>
        <v/>
      </c>
      <c r="J8157" s="4" t="str">
        <f aca="false">IF($I8157="","",$I8157+6)</f>
        <v/>
      </c>
      <c r="K8157" s="6" t="str">
        <f aca="false">IF($H8157="","",DATE(YEAR($H8157),MONTH($H8157),1))</f>
        <v/>
      </c>
      <c r="L8157" s="0" t="str">
        <f aca="false">IF($A8157="","",INDEX(CARTAO_COMPRAS!$K:$K,INT((ROW()-2)/20)+2))</f>
        <v/>
      </c>
      <c r="M8157" s="0" t="str">
        <f aca="false">IF($A8157="","","Compra no cartão")</f>
        <v/>
      </c>
    </row>
    <row r="8158" customFormat="false" ht="13.5" hidden="false" customHeight="false" outlineLevel="0" collapsed="false">
      <c r="A8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8" s="0" t="str">
        <f aca="false">IF($A8158="","",INDEX(CARTAO_COMPRAS!$C:$C,INT((ROW()-2)/20)+2))</f>
        <v/>
      </c>
      <c r="C8158" s="0" t="str">
        <f aca="false">IF($A8158="","",INDEX(CARTAO_COMPRAS!$D:$D,INT((ROW()-2)/20)+2))</f>
        <v/>
      </c>
      <c r="D8158" s="0" t="str">
        <f aca="false">IF($A8158="","",INDEX(CARTAO_COMPRAS!$E:$E,INT((ROW()-2)/20)+2))</f>
        <v/>
      </c>
      <c r="E8158" s="0" t="str">
        <f aca="false">IF($A8158="","",INDEX(CARTAO_COMPRAS!$H:$H,INT((ROW()-2)/20)+2)+MOD(ROW()-2,20))</f>
        <v/>
      </c>
      <c r="F8158" s="0" t="str">
        <f aca="false">IF($A8158="","",INDEX(CARTAO_COMPRAS!$G:$G,INT((ROW()-2)/20)+2))</f>
        <v/>
      </c>
      <c r="G8158" s="5" t="str">
        <f aca="false">IF($A8158="","",INDEX(CARTAO_COMPRAS!$I:$I,INT((ROW()-2)/20)+2))</f>
        <v/>
      </c>
      <c r="H8158" s="4" t="str">
        <f aca="false">IF($A8158="","",EDATE(INDEX(CARTAO_COMPRAS!$J:$J,INT((ROW()-2)/20)+2),MOD(ROW()-2,20)))</f>
        <v/>
      </c>
      <c r="I8158" s="4" t="str">
        <f aca="false">IF($H8158="","",$H8158-WEEKDAY($H8158,2)+1)</f>
        <v/>
      </c>
      <c r="J8158" s="4" t="str">
        <f aca="false">IF($I8158="","",$I8158+6)</f>
        <v/>
      </c>
      <c r="K8158" s="6" t="str">
        <f aca="false">IF($H8158="","",DATE(YEAR($H8158),MONTH($H8158),1))</f>
        <v/>
      </c>
      <c r="L8158" s="0" t="str">
        <f aca="false">IF($A8158="","",INDEX(CARTAO_COMPRAS!$K:$K,INT((ROW()-2)/20)+2))</f>
        <v/>
      </c>
      <c r="M8158" s="0" t="str">
        <f aca="false">IF($A8158="","","Compra no cartão")</f>
        <v/>
      </c>
    </row>
    <row r="8159" customFormat="false" ht="13.5" hidden="false" customHeight="false" outlineLevel="0" collapsed="false">
      <c r="A8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59" s="0" t="str">
        <f aca="false">IF($A8159="","",INDEX(CARTAO_COMPRAS!$C:$C,INT((ROW()-2)/20)+2))</f>
        <v/>
      </c>
      <c r="C8159" s="0" t="str">
        <f aca="false">IF($A8159="","",INDEX(CARTAO_COMPRAS!$D:$D,INT((ROW()-2)/20)+2))</f>
        <v/>
      </c>
      <c r="D8159" s="0" t="str">
        <f aca="false">IF($A8159="","",INDEX(CARTAO_COMPRAS!$E:$E,INT((ROW()-2)/20)+2))</f>
        <v/>
      </c>
      <c r="E8159" s="0" t="str">
        <f aca="false">IF($A8159="","",INDEX(CARTAO_COMPRAS!$H:$H,INT((ROW()-2)/20)+2)+MOD(ROW()-2,20))</f>
        <v/>
      </c>
      <c r="F8159" s="0" t="str">
        <f aca="false">IF($A8159="","",INDEX(CARTAO_COMPRAS!$G:$G,INT((ROW()-2)/20)+2))</f>
        <v/>
      </c>
      <c r="G8159" s="5" t="str">
        <f aca="false">IF($A8159="","",INDEX(CARTAO_COMPRAS!$I:$I,INT((ROW()-2)/20)+2))</f>
        <v/>
      </c>
      <c r="H8159" s="4" t="str">
        <f aca="false">IF($A8159="","",EDATE(INDEX(CARTAO_COMPRAS!$J:$J,INT((ROW()-2)/20)+2),MOD(ROW()-2,20)))</f>
        <v/>
      </c>
      <c r="I8159" s="4" t="str">
        <f aca="false">IF($H8159="","",$H8159-WEEKDAY($H8159,2)+1)</f>
        <v/>
      </c>
      <c r="J8159" s="4" t="str">
        <f aca="false">IF($I8159="","",$I8159+6)</f>
        <v/>
      </c>
      <c r="K8159" s="6" t="str">
        <f aca="false">IF($H8159="","",DATE(YEAR($H8159),MONTH($H8159),1))</f>
        <v/>
      </c>
      <c r="L8159" s="0" t="str">
        <f aca="false">IF($A8159="","",INDEX(CARTAO_COMPRAS!$K:$K,INT((ROW()-2)/20)+2))</f>
        <v/>
      </c>
      <c r="M8159" s="0" t="str">
        <f aca="false">IF($A8159="","","Compra no cartão")</f>
        <v/>
      </c>
    </row>
    <row r="8160" customFormat="false" ht="13.5" hidden="false" customHeight="false" outlineLevel="0" collapsed="false">
      <c r="A8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0" s="0" t="str">
        <f aca="false">IF($A8160="","",INDEX(CARTAO_COMPRAS!$C:$C,INT((ROW()-2)/20)+2))</f>
        <v/>
      </c>
      <c r="C8160" s="0" t="str">
        <f aca="false">IF($A8160="","",INDEX(CARTAO_COMPRAS!$D:$D,INT((ROW()-2)/20)+2))</f>
        <v/>
      </c>
      <c r="D8160" s="0" t="str">
        <f aca="false">IF($A8160="","",INDEX(CARTAO_COMPRAS!$E:$E,INT((ROW()-2)/20)+2))</f>
        <v/>
      </c>
      <c r="E8160" s="0" t="str">
        <f aca="false">IF($A8160="","",INDEX(CARTAO_COMPRAS!$H:$H,INT((ROW()-2)/20)+2)+MOD(ROW()-2,20))</f>
        <v/>
      </c>
      <c r="F8160" s="0" t="str">
        <f aca="false">IF($A8160="","",INDEX(CARTAO_COMPRAS!$G:$G,INT((ROW()-2)/20)+2))</f>
        <v/>
      </c>
      <c r="G8160" s="5" t="str">
        <f aca="false">IF($A8160="","",INDEX(CARTAO_COMPRAS!$I:$I,INT((ROW()-2)/20)+2))</f>
        <v/>
      </c>
      <c r="H8160" s="4" t="str">
        <f aca="false">IF($A8160="","",EDATE(INDEX(CARTAO_COMPRAS!$J:$J,INT((ROW()-2)/20)+2),MOD(ROW()-2,20)))</f>
        <v/>
      </c>
      <c r="I8160" s="4" t="str">
        <f aca="false">IF($H8160="","",$H8160-WEEKDAY($H8160,2)+1)</f>
        <v/>
      </c>
      <c r="J8160" s="4" t="str">
        <f aca="false">IF($I8160="","",$I8160+6)</f>
        <v/>
      </c>
      <c r="K8160" s="6" t="str">
        <f aca="false">IF($H8160="","",DATE(YEAR($H8160),MONTH($H8160),1))</f>
        <v/>
      </c>
      <c r="L8160" s="0" t="str">
        <f aca="false">IF($A8160="","",INDEX(CARTAO_COMPRAS!$K:$K,INT((ROW()-2)/20)+2))</f>
        <v/>
      </c>
      <c r="M8160" s="0" t="str">
        <f aca="false">IF($A8160="","","Compra no cartão")</f>
        <v/>
      </c>
    </row>
    <row r="8161" customFormat="false" ht="13.5" hidden="false" customHeight="false" outlineLevel="0" collapsed="false">
      <c r="A8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1" s="0" t="str">
        <f aca="false">IF($A8161="","",INDEX(CARTAO_COMPRAS!$C:$C,INT((ROW()-2)/20)+2))</f>
        <v/>
      </c>
      <c r="C8161" s="0" t="str">
        <f aca="false">IF($A8161="","",INDEX(CARTAO_COMPRAS!$D:$D,INT((ROW()-2)/20)+2))</f>
        <v/>
      </c>
      <c r="D8161" s="0" t="str">
        <f aca="false">IF($A8161="","",INDEX(CARTAO_COMPRAS!$E:$E,INT((ROW()-2)/20)+2))</f>
        <v/>
      </c>
      <c r="E8161" s="0" t="str">
        <f aca="false">IF($A8161="","",INDEX(CARTAO_COMPRAS!$H:$H,INT((ROW()-2)/20)+2)+MOD(ROW()-2,20))</f>
        <v/>
      </c>
      <c r="F8161" s="0" t="str">
        <f aca="false">IF($A8161="","",INDEX(CARTAO_COMPRAS!$G:$G,INT((ROW()-2)/20)+2))</f>
        <v/>
      </c>
      <c r="G8161" s="5" t="str">
        <f aca="false">IF($A8161="","",INDEX(CARTAO_COMPRAS!$I:$I,INT((ROW()-2)/20)+2))</f>
        <v/>
      </c>
      <c r="H8161" s="4" t="str">
        <f aca="false">IF($A8161="","",EDATE(INDEX(CARTAO_COMPRAS!$J:$J,INT((ROW()-2)/20)+2),MOD(ROW()-2,20)))</f>
        <v/>
      </c>
      <c r="I8161" s="4" t="str">
        <f aca="false">IF($H8161="","",$H8161-WEEKDAY($H8161,2)+1)</f>
        <v/>
      </c>
      <c r="J8161" s="4" t="str">
        <f aca="false">IF($I8161="","",$I8161+6)</f>
        <v/>
      </c>
      <c r="K8161" s="6" t="str">
        <f aca="false">IF($H8161="","",DATE(YEAR($H8161),MONTH($H8161),1))</f>
        <v/>
      </c>
      <c r="L8161" s="0" t="str">
        <f aca="false">IF($A8161="","",INDEX(CARTAO_COMPRAS!$K:$K,INT((ROW()-2)/20)+2))</f>
        <v/>
      </c>
      <c r="M8161" s="0" t="str">
        <f aca="false">IF($A8161="","","Compra no cartão")</f>
        <v/>
      </c>
    </row>
    <row r="8162" customFormat="false" ht="13.5" hidden="false" customHeight="false" outlineLevel="0" collapsed="false">
      <c r="A81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409</v>
      </c>
      <c r="B8162" s="0" t="str">
        <f aca="false">IF($A8162="","",INDEX(CARTAO_COMPRAS!$C:$C,INT((ROW()-2)/20)+2))</f>
        <v>Nubank</v>
      </c>
      <c r="C8162" s="0" t="str">
        <f aca="false">IF($A8162="","",INDEX(CARTAO_COMPRAS!$D:$D,INT((ROW()-2)/20)+2))</f>
        <v>Multi distribuidora</v>
      </c>
      <c r="D8162" s="0" t="str">
        <f aca="false">IF($A8162="","",INDEX(CARTAO_COMPRAS!$E:$E,INT((ROW()-2)/20)+2))</f>
        <v>Alimentação / Insumos</v>
      </c>
      <c r="E8162" s="0" t="n">
        <f aca="false">IF($A8162="","",INDEX(CARTAO_COMPRAS!$H:$H,INT((ROW()-2)/20)+2)+MOD(ROW()-2,20))</f>
        <v>1</v>
      </c>
      <c r="F8162" s="0" t="n">
        <f aca="false">IF($A8162="","",INDEX(CARTAO_COMPRAS!$G:$G,INT((ROW()-2)/20)+2))</f>
        <v>2</v>
      </c>
      <c r="G8162" s="5" t="n">
        <f aca="false">IF($A8162="","",INDEX(CARTAO_COMPRAS!$I:$I,INT((ROW()-2)/20)+2))</f>
        <v>112.76</v>
      </c>
      <c r="H8162" s="4" t="n">
        <f aca="false">IF($A8162="","",EDATE(INDEX(CARTAO_COMPRAS!$J:$J,INT((ROW()-2)/20)+2),MOD(ROW()-2,20)))</f>
        <v>46170</v>
      </c>
      <c r="I8162" s="4" t="n">
        <f aca="false">IF($H8162="","",$H8162-WEEKDAY($H8162,2)+1)</f>
        <v>46167</v>
      </c>
      <c r="J8162" s="4" t="n">
        <f aca="false">IF($I8162="","",$I8162+6)</f>
        <v>46173</v>
      </c>
      <c r="K8162" s="6" t="n">
        <f aca="false">IF($H8162="","",DATE(YEAR($H8162),MONTH($H8162),1))</f>
        <v>46143</v>
      </c>
      <c r="L8162" s="0" t="str">
        <f aca="false">IF($A8162="","",INDEX(CARTAO_COMPRAS!$K:$K,INT((ROW()-2)/20)+2))</f>
        <v>Pago</v>
      </c>
      <c r="M8162" s="0" t="str">
        <f aca="false">IF($A8162="","","Compra no cartão")</f>
        <v>Compra no cartão</v>
      </c>
    </row>
    <row r="8163" customFormat="false" ht="13.5" hidden="false" customHeight="false" outlineLevel="0" collapsed="false">
      <c r="A81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409</v>
      </c>
      <c r="B8163" s="0" t="str">
        <f aca="false">IF($A8163="","",INDEX(CARTAO_COMPRAS!$C:$C,INT((ROW()-2)/20)+2))</f>
        <v>Nubank</v>
      </c>
      <c r="C8163" s="0" t="str">
        <f aca="false">IF($A8163="","",INDEX(CARTAO_COMPRAS!$D:$D,INT((ROW()-2)/20)+2))</f>
        <v>Multi distribuidora</v>
      </c>
      <c r="D8163" s="0" t="str">
        <f aca="false">IF($A8163="","",INDEX(CARTAO_COMPRAS!$E:$E,INT((ROW()-2)/20)+2))</f>
        <v>Alimentação / Insumos</v>
      </c>
      <c r="E8163" s="0" t="n">
        <f aca="false">IF($A8163="","",INDEX(CARTAO_COMPRAS!$H:$H,INT((ROW()-2)/20)+2)+MOD(ROW()-2,20))</f>
        <v>2</v>
      </c>
      <c r="F8163" s="0" t="n">
        <f aca="false">IF($A8163="","",INDEX(CARTAO_COMPRAS!$G:$G,INT((ROW()-2)/20)+2))</f>
        <v>2</v>
      </c>
      <c r="G8163" s="5" t="n">
        <f aca="false">IF($A8163="","",INDEX(CARTAO_COMPRAS!$I:$I,INT((ROW()-2)/20)+2))</f>
        <v>112.76</v>
      </c>
      <c r="H8163" s="4" t="n">
        <f aca="false">IF($A8163="","",EDATE(INDEX(CARTAO_COMPRAS!$J:$J,INT((ROW()-2)/20)+2),MOD(ROW()-2,20)))</f>
        <v>46201</v>
      </c>
      <c r="I8163" s="4" t="n">
        <f aca="false">IF($H8163="","",$H8163-WEEKDAY($H8163,2)+1)</f>
        <v>46195</v>
      </c>
      <c r="J8163" s="4" t="n">
        <f aca="false">IF($I8163="","",$I8163+6)</f>
        <v>46201</v>
      </c>
      <c r="K8163" s="6" t="n">
        <f aca="false">IF($H8163="","",DATE(YEAR($H8163),MONTH($H8163),1))</f>
        <v>46174</v>
      </c>
      <c r="L8163" s="0" t="str">
        <f aca="false">IF($A8163="","",INDEX(CARTAO_COMPRAS!$K:$K,INT((ROW()-2)/20)+2))</f>
        <v>Pago</v>
      </c>
      <c r="M8163" s="0" t="str">
        <f aca="false">IF($A8163="","","Compra no cartão")</f>
        <v>Compra no cartão</v>
      </c>
    </row>
    <row r="8164" customFormat="false" ht="13.5" hidden="false" customHeight="false" outlineLevel="0" collapsed="false">
      <c r="A8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4" s="0" t="str">
        <f aca="false">IF($A8164="","",INDEX(CARTAO_COMPRAS!$C:$C,INT((ROW()-2)/20)+2))</f>
        <v/>
      </c>
      <c r="C8164" s="0" t="str">
        <f aca="false">IF($A8164="","",INDEX(CARTAO_COMPRAS!$D:$D,INT((ROW()-2)/20)+2))</f>
        <v/>
      </c>
      <c r="D8164" s="0" t="str">
        <f aca="false">IF($A8164="","",INDEX(CARTAO_COMPRAS!$E:$E,INT((ROW()-2)/20)+2))</f>
        <v/>
      </c>
      <c r="E8164" s="0" t="str">
        <f aca="false">IF($A8164="","",INDEX(CARTAO_COMPRAS!$H:$H,INT((ROW()-2)/20)+2)+MOD(ROW()-2,20))</f>
        <v/>
      </c>
      <c r="F8164" s="0" t="str">
        <f aca="false">IF($A8164="","",INDEX(CARTAO_COMPRAS!$G:$G,INT((ROW()-2)/20)+2))</f>
        <v/>
      </c>
      <c r="G8164" s="5" t="str">
        <f aca="false">IF($A8164="","",INDEX(CARTAO_COMPRAS!$I:$I,INT((ROW()-2)/20)+2))</f>
        <v/>
      </c>
      <c r="H8164" s="4" t="str">
        <f aca="false">IF($A8164="","",EDATE(INDEX(CARTAO_COMPRAS!$J:$J,INT((ROW()-2)/20)+2),MOD(ROW()-2,20)))</f>
        <v/>
      </c>
      <c r="I8164" s="4" t="str">
        <f aca="false">IF($H8164="","",$H8164-WEEKDAY($H8164,2)+1)</f>
        <v/>
      </c>
      <c r="J8164" s="4" t="str">
        <f aca="false">IF($I8164="","",$I8164+6)</f>
        <v/>
      </c>
      <c r="K8164" s="6" t="str">
        <f aca="false">IF($H8164="","",DATE(YEAR($H8164),MONTH($H8164),1))</f>
        <v/>
      </c>
      <c r="L8164" s="0" t="str">
        <f aca="false">IF($A8164="","",INDEX(CARTAO_COMPRAS!$K:$K,INT((ROW()-2)/20)+2))</f>
        <v/>
      </c>
      <c r="M8164" s="0" t="str">
        <f aca="false">IF($A8164="","","Compra no cartão")</f>
        <v/>
      </c>
    </row>
    <row r="8165" customFormat="false" ht="13.5" hidden="false" customHeight="false" outlineLevel="0" collapsed="false">
      <c r="A8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5" s="0" t="str">
        <f aca="false">IF($A8165="","",INDEX(CARTAO_COMPRAS!$C:$C,INT((ROW()-2)/20)+2))</f>
        <v/>
      </c>
      <c r="C8165" s="0" t="str">
        <f aca="false">IF($A8165="","",INDEX(CARTAO_COMPRAS!$D:$D,INT((ROW()-2)/20)+2))</f>
        <v/>
      </c>
      <c r="D8165" s="0" t="str">
        <f aca="false">IF($A8165="","",INDEX(CARTAO_COMPRAS!$E:$E,INT((ROW()-2)/20)+2))</f>
        <v/>
      </c>
      <c r="E8165" s="0" t="str">
        <f aca="false">IF($A8165="","",INDEX(CARTAO_COMPRAS!$H:$H,INT((ROW()-2)/20)+2)+MOD(ROW()-2,20))</f>
        <v/>
      </c>
      <c r="F8165" s="0" t="str">
        <f aca="false">IF($A8165="","",INDEX(CARTAO_COMPRAS!$G:$G,INT((ROW()-2)/20)+2))</f>
        <v/>
      </c>
      <c r="G8165" s="5" t="str">
        <f aca="false">IF($A8165="","",INDEX(CARTAO_COMPRAS!$I:$I,INT((ROW()-2)/20)+2))</f>
        <v/>
      </c>
      <c r="H8165" s="4" t="str">
        <f aca="false">IF($A8165="","",EDATE(INDEX(CARTAO_COMPRAS!$J:$J,INT((ROW()-2)/20)+2),MOD(ROW()-2,20)))</f>
        <v/>
      </c>
      <c r="I8165" s="4" t="str">
        <f aca="false">IF($H8165="","",$H8165-WEEKDAY($H8165,2)+1)</f>
        <v/>
      </c>
      <c r="J8165" s="4" t="str">
        <f aca="false">IF($I8165="","",$I8165+6)</f>
        <v/>
      </c>
      <c r="K8165" s="6" t="str">
        <f aca="false">IF($H8165="","",DATE(YEAR($H8165),MONTH($H8165),1))</f>
        <v/>
      </c>
      <c r="L8165" s="0" t="str">
        <f aca="false">IF($A8165="","",INDEX(CARTAO_COMPRAS!$K:$K,INT((ROW()-2)/20)+2))</f>
        <v/>
      </c>
      <c r="M8165" s="0" t="str">
        <f aca="false">IF($A8165="","","Compra no cartão")</f>
        <v/>
      </c>
    </row>
    <row r="8166" customFormat="false" ht="13.5" hidden="false" customHeight="false" outlineLevel="0" collapsed="false">
      <c r="A8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6" s="0" t="str">
        <f aca="false">IF($A8166="","",INDEX(CARTAO_COMPRAS!$C:$C,INT((ROW()-2)/20)+2))</f>
        <v/>
      </c>
      <c r="C8166" s="0" t="str">
        <f aca="false">IF($A8166="","",INDEX(CARTAO_COMPRAS!$D:$D,INT((ROW()-2)/20)+2))</f>
        <v/>
      </c>
      <c r="D8166" s="0" t="str">
        <f aca="false">IF($A8166="","",INDEX(CARTAO_COMPRAS!$E:$E,INT((ROW()-2)/20)+2))</f>
        <v/>
      </c>
      <c r="E8166" s="0" t="str">
        <f aca="false">IF($A8166="","",INDEX(CARTAO_COMPRAS!$H:$H,INT((ROW()-2)/20)+2)+MOD(ROW()-2,20))</f>
        <v/>
      </c>
      <c r="F8166" s="0" t="str">
        <f aca="false">IF($A8166="","",INDEX(CARTAO_COMPRAS!$G:$G,INT((ROW()-2)/20)+2))</f>
        <v/>
      </c>
      <c r="G8166" s="5" t="str">
        <f aca="false">IF($A8166="","",INDEX(CARTAO_COMPRAS!$I:$I,INT((ROW()-2)/20)+2))</f>
        <v/>
      </c>
      <c r="H8166" s="4" t="str">
        <f aca="false">IF($A8166="","",EDATE(INDEX(CARTAO_COMPRAS!$J:$J,INT((ROW()-2)/20)+2),MOD(ROW()-2,20)))</f>
        <v/>
      </c>
      <c r="I8166" s="4" t="str">
        <f aca="false">IF($H8166="","",$H8166-WEEKDAY($H8166,2)+1)</f>
        <v/>
      </c>
      <c r="J8166" s="4" t="str">
        <f aca="false">IF($I8166="","",$I8166+6)</f>
        <v/>
      </c>
      <c r="K8166" s="6" t="str">
        <f aca="false">IF($H8166="","",DATE(YEAR($H8166),MONTH($H8166),1))</f>
        <v/>
      </c>
      <c r="L8166" s="0" t="str">
        <f aca="false">IF($A8166="","",INDEX(CARTAO_COMPRAS!$K:$K,INT((ROW()-2)/20)+2))</f>
        <v/>
      </c>
      <c r="M8166" s="0" t="str">
        <f aca="false">IF($A8166="","","Compra no cartão")</f>
        <v/>
      </c>
    </row>
    <row r="8167" customFormat="false" ht="13.5" hidden="false" customHeight="false" outlineLevel="0" collapsed="false">
      <c r="A8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7" s="0" t="str">
        <f aca="false">IF($A8167="","",INDEX(CARTAO_COMPRAS!$C:$C,INT((ROW()-2)/20)+2))</f>
        <v/>
      </c>
      <c r="C8167" s="0" t="str">
        <f aca="false">IF($A8167="","",INDEX(CARTAO_COMPRAS!$D:$D,INT((ROW()-2)/20)+2))</f>
        <v/>
      </c>
      <c r="D8167" s="0" t="str">
        <f aca="false">IF($A8167="","",INDEX(CARTAO_COMPRAS!$E:$E,INT((ROW()-2)/20)+2))</f>
        <v/>
      </c>
      <c r="E8167" s="0" t="str">
        <f aca="false">IF($A8167="","",INDEX(CARTAO_COMPRAS!$H:$H,INT((ROW()-2)/20)+2)+MOD(ROW()-2,20))</f>
        <v/>
      </c>
      <c r="F8167" s="0" t="str">
        <f aca="false">IF($A8167="","",INDEX(CARTAO_COMPRAS!$G:$G,INT((ROW()-2)/20)+2))</f>
        <v/>
      </c>
      <c r="G8167" s="5" t="str">
        <f aca="false">IF($A8167="","",INDEX(CARTAO_COMPRAS!$I:$I,INT((ROW()-2)/20)+2))</f>
        <v/>
      </c>
      <c r="H8167" s="4" t="str">
        <f aca="false">IF($A8167="","",EDATE(INDEX(CARTAO_COMPRAS!$J:$J,INT((ROW()-2)/20)+2),MOD(ROW()-2,20)))</f>
        <v/>
      </c>
      <c r="I8167" s="4" t="str">
        <f aca="false">IF($H8167="","",$H8167-WEEKDAY($H8167,2)+1)</f>
        <v/>
      </c>
      <c r="J8167" s="4" t="str">
        <f aca="false">IF($I8167="","",$I8167+6)</f>
        <v/>
      </c>
      <c r="K8167" s="6" t="str">
        <f aca="false">IF($H8167="","",DATE(YEAR($H8167),MONTH($H8167),1))</f>
        <v/>
      </c>
      <c r="L8167" s="0" t="str">
        <f aca="false">IF($A8167="","",INDEX(CARTAO_COMPRAS!$K:$K,INT((ROW()-2)/20)+2))</f>
        <v/>
      </c>
      <c r="M8167" s="0" t="str">
        <f aca="false">IF($A8167="","","Compra no cartão")</f>
        <v/>
      </c>
    </row>
    <row r="8168" customFormat="false" ht="13.5" hidden="false" customHeight="false" outlineLevel="0" collapsed="false">
      <c r="A8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8" s="0" t="str">
        <f aca="false">IF($A8168="","",INDEX(CARTAO_COMPRAS!$C:$C,INT((ROW()-2)/20)+2))</f>
        <v/>
      </c>
      <c r="C8168" s="0" t="str">
        <f aca="false">IF($A8168="","",INDEX(CARTAO_COMPRAS!$D:$D,INT((ROW()-2)/20)+2))</f>
        <v/>
      </c>
      <c r="D8168" s="0" t="str">
        <f aca="false">IF($A8168="","",INDEX(CARTAO_COMPRAS!$E:$E,INT((ROW()-2)/20)+2))</f>
        <v/>
      </c>
      <c r="E8168" s="0" t="str">
        <f aca="false">IF($A8168="","",INDEX(CARTAO_COMPRAS!$H:$H,INT((ROW()-2)/20)+2)+MOD(ROW()-2,20))</f>
        <v/>
      </c>
      <c r="F8168" s="0" t="str">
        <f aca="false">IF($A8168="","",INDEX(CARTAO_COMPRAS!$G:$G,INT((ROW()-2)/20)+2))</f>
        <v/>
      </c>
      <c r="G8168" s="5" t="str">
        <f aca="false">IF($A8168="","",INDEX(CARTAO_COMPRAS!$I:$I,INT((ROW()-2)/20)+2))</f>
        <v/>
      </c>
      <c r="H8168" s="4" t="str">
        <f aca="false">IF($A8168="","",EDATE(INDEX(CARTAO_COMPRAS!$J:$J,INT((ROW()-2)/20)+2),MOD(ROW()-2,20)))</f>
        <v/>
      </c>
      <c r="I8168" s="4" t="str">
        <f aca="false">IF($H8168="","",$H8168-WEEKDAY($H8168,2)+1)</f>
        <v/>
      </c>
      <c r="J8168" s="4" t="str">
        <f aca="false">IF($I8168="","",$I8168+6)</f>
        <v/>
      </c>
      <c r="K8168" s="6" t="str">
        <f aca="false">IF($H8168="","",DATE(YEAR($H8168),MONTH($H8168),1))</f>
        <v/>
      </c>
      <c r="L8168" s="0" t="str">
        <f aca="false">IF($A8168="","",INDEX(CARTAO_COMPRAS!$K:$K,INT((ROW()-2)/20)+2))</f>
        <v/>
      </c>
      <c r="M8168" s="0" t="str">
        <f aca="false">IF($A8168="","","Compra no cartão")</f>
        <v/>
      </c>
    </row>
    <row r="8169" customFormat="false" ht="13.5" hidden="false" customHeight="false" outlineLevel="0" collapsed="false">
      <c r="A8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69" s="0" t="str">
        <f aca="false">IF($A8169="","",INDEX(CARTAO_COMPRAS!$C:$C,INT((ROW()-2)/20)+2))</f>
        <v/>
      </c>
      <c r="C8169" s="0" t="str">
        <f aca="false">IF($A8169="","",INDEX(CARTAO_COMPRAS!$D:$D,INT((ROW()-2)/20)+2))</f>
        <v/>
      </c>
      <c r="D8169" s="0" t="str">
        <f aca="false">IF($A8169="","",INDEX(CARTAO_COMPRAS!$E:$E,INT((ROW()-2)/20)+2))</f>
        <v/>
      </c>
      <c r="E8169" s="0" t="str">
        <f aca="false">IF($A8169="","",INDEX(CARTAO_COMPRAS!$H:$H,INT((ROW()-2)/20)+2)+MOD(ROW()-2,20))</f>
        <v/>
      </c>
      <c r="F8169" s="0" t="str">
        <f aca="false">IF($A8169="","",INDEX(CARTAO_COMPRAS!$G:$G,INT((ROW()-2)/20)+2))</f>
        <v/>
      </c>
      <c r="G8169" s="5" t="str">
        <f aca="false">IF($A8169="","",INDEX(CARTAO_COMPRAS!$I:$I,INT((ROW()-2)/20)+2))</f>
        <v/>
      </c>
      <c r="H8169" s="4" t="str">
        <f aca="false">IF($A8169="","",EDATE(INDEX(CARTAO_COMPRAS!$J:$J,INT((ROW()-2)/20)+2),MOD(ROW()-2,20)))</f>
        <v/>
      </c>
      <c r="I8169" s="4" t="str">
        <f aca="false">IF($H8169="","",$H8169-WEEKDAY($H8169,2)+1)</f>
        <v/>
      </c>
      <c r="J8169" s="4" t="str">
        <f aca="false">IF($I8169="","",$I8169+6)</f>
        <v/>
      </c>
      <c r="K8169" s="6" t="str">
        <f aca="false">IF($H8169="","",DATE(YEAR($H8169),MONTH($H8169),1))</f>
        <v/>
      </c>
      <c r="L8169" s="0" t="str">
        <f aca="false">IF($A8169="","",INDEX(CARTAO_COMPRAS!$K:$K,INT((ROW()-2)/20)+2))</f>
        <v/>
      </c>
      <c r="M8169" s="0" t="str">
        <f aca="false">IF($A8169="","","Compra no cartão")</f>
        <v/>
      </c>
    </row>
    <row r="8170" customFormat="false" ht="13.5" hidden="false" customHeight="false" outlineLevel="0" collapsed="false">
      <c r="A8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0" s="0" t="str">
        <f aca="false">IF($A8170="","",INDEX(CARTAO_COMPRAS!$C:$C,INT((ROW()-2)/20)+2))</f>
        <v/>
      </c>
      <c r="C8170" s="0" t="str">
        <f aca="false">IF($A8170="","",INDEX(CARTAO_COMPRAS!$D:$D,INT((ROW()-2)/20)+2))</f>
        <v/>
      </c>
      <c r="D8170" s="0" t="str">
        <f aca="false">IF($A8170="","",INDEX(CARTAO_COMPRAS!$E:$E,INT((ROW()-2)/20)+2))</f>
        <v/>
      </c>
      <c r="E8170" s="0" t="str">
        <f aca="false">IF($A8170="","",INDEX(CARTAO_COMPRAS!$H:$H,INT((ROW()-2)/20)+2)+MOD(ROW()-2,20))</f>
        <v/>
      </c>
      <c r="F8170" s="0" t="str">
        <f aca="false">IF($A8170="","",INDEX(CARTAO_COMPRAS!$G:$G,INT((ROW()-2)/20)+2))</f>
        <v/>
      </c>
      <c r="G8170" s="5" t="str">
        <f aca="false">IF($A8170="","",INDEX(CARTAO_COMPRAS!$I:$I,INT((ROW()-2)/20)+2))</f>
        <v/>
      </c>
      <c r="H8170" s="4" t="str">
        <f aca="false">IF($A8170="","",EDATE(INDEX(CARTAO_COMPRAS!$J:$J,INT((ROW()-2)/20)+2),MOD(ROW()-2,20)))</f>
        <v/>
      </c>
      <c r="I8170" s="4" t="str">
        <f aca="false">IF($H8170="","",$H8170-WEEKDAY($H8170,2)+1)</f>
        <v/>
      </c>
      <c r="J8170" s="4" t="str">
        <f aca="false">IF($I8170="","",$I8170+6)</f>
        <v/>
      </c>
      <c r="K8170" s="6" t="str">
        <f aca="false">IF($H8170="","",DATE(YEAR($H8170),MONTH($H8170),1))</f>
        <v/>
      </c>
      <c r="L8170" s="0" t="str">
        <f aca="false">IF($A8170="","",INDEX(CARTAO_COMPRAS!$K:$K,INT((ROW()-2)/20)+2))</f>
        <v/>
      </c>
      <c r="M8170" s="0" t="str">
        <f aca="false">IF($A8170="","","Compra no cartão")</f>
        <v/>
      </c>
    </row>
    <row r="8171" customFormat="false" ht="13.5" hidden="false" customHeight="false" outlineLevel="0" collapsed="false">
      <c r="A8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1" s="0" t="str">
        <f aca="false">IF($A8171="","",INDEX(CARTAO_COMPRAS!$C:$C,INT((ROW()-2)/20)+2))</f>
        <v/>
      </c>
      <c r="C8171" s="0" t="str">
        <f aca="false">IF($A8171="","",INDEX(CARTAO_COMPRAS!$D:$D,INT((ROW()-2)/20)+2))</f>
        <v/>
      </c>
      <c r="D8171" s="0" t="str">
        <f aca="false">IF($A8171="","",INDEX(CARTAO_COMPRAS!$E:$E,INT((ROW()-2)/20)+2))</f>
        <v/>
      </c>
      <c r="E8171" s="0" t="str">
        <f aca="false">IF($A8171="","",INDEX(CARTAO_COMPRAS!$H:$H,INT((ROW()-2)/20)+2)+MOD(ROW()-2,20))</f>
        <v/>
      </c>
      <c r="F8171" s="0" t="str">
        <f aca="false">IF($A8171="","",INDEX(CARTAO_COMPRAS!$G:$G,INT((ROW()-2)/20)+2))</f>
        <v/>
      </c>
      <c r="G8171" s="5" t="str">
        <f aca="false">IF($A8171="","",INDEX(CARTAO_COMPRAS!$I:$I,INT((ROW()-2)/20)+2))</f>
        <v/>
      </c>
      <c r="H8171" s="4" t="str">
        <f aca="false">IF($A8171="","",EDATE(INDEX(CARTAO_COMPRAS!$J:$J,INT((ROW()-2)/20)+2),MOD(ROW()-2,20)))</f>
        <v/>
      </c>
      <c r="I8171" s="4" t="str">
        <f aca="false">IF($H8171="","",$H8171-WEEKDAY($H8171,2)+1)</f>
        <v/>
      </c>
      <c r="J8171" s="4" t="str">
        <f aca="false">IF($I8171="","",$I8171+6)</f>
        <v/>
      </c>
      <c r="K8171" s="6" t="str">
        <f aca="false">IF($H8171="","",DATE(YEAR($H8171),MONTH($H8171),1))</f>
        <v/>
      </c>
      <c r="L8171" s="0" t="str">
        <f aca="false">IF($A8171="","",INDEX(CARTAO_COMPRAS!$K:$K,INT((ROW()-2)/20)+2))</f>
        <v/>
      </c>
      <c r="M8171" s="0" t="str">
        <f aca="false">IF($A8171="","","Compra no cartão")</f>
        <v/>
      </c>
    </row>
    <row r="8172" customFormat="false" ht="13.5" hidden="false" customHeight="false" outlineLevel="0" collapsed="false">
      <c r="A8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2" s="0" t="str">
        <f aca="false">IF($A8172="","",INDEX(CARTAO_COMPRAS!$C:$C,INT((ROW()-2)/20)+2))</f>
        <v/>
      </c>
      <c r="C8172" s="0" t="str">
        <f aca="false">IF($A8172="","",INDEX(CARTAO_COMPRAS!$D:$D,INT((ROW()-2)/20)+2))</f>
        <v/>
      </c>
      <c r="D8172" s="0" t="str">
        <f aca="false">IF($A8172="","",INDEX(CARTAO_COMPRAS!$E:$E,INT((ROW()-2)/20)+2))</f>
        <v/>
      </c>
      <c r="E8172" s="0" t="str">
        <f aca="false">IF($A8172="","",INDEX(CARTAO_COMPRAS!$H:$H,INT((ROW()-2)/20)+2)+MOD(ROW()-2,20))</f>
        <v/>
      </c>
      <c r="F8172" s="0" t="str">
        <f aca="false">IF($A8172="","",INDEX(CARTAO_COMPRAS!$G:$G,INT((ROW()-2)/20)+2))</f>
        <v/>
      </c>
      <c r="G8172" s="5" t="str">
        <f aca="false">IF($A8172="","",INDEX(CARTAO_COMPRAS!$I:$I,INT((ROW()-2)/20)+2))</f>
        <v/>
      </c>
      <c r="H8172" s="4" t="str">
        <f aca="false">IF($A8172="","",EDATE(INDEX(CARTAO_COMPRAS!$J:$J,INT((ROW()-2)/20)+2),MOD(ROW()-2,20)))</f>
        <v/>
      </c>
      <c r="I8172" s="4" t="str">
        <f aca="false">IF($H8172="","",$H8172-WEEKDAY($H8172,2)+1)</f>
        <v/>
      </c>
      <c r="J8172" s="4" t="str">
        <f aca="false">IF($I8172="","",$I8172+6)</f>
        <v/>
      </c>
      <c r="K8172" s="6" t="str">
        <f aca="false">IF($H8172="","",DATE(YEAR($H8172),MONTH($H8172),1))</f>
        <v/>
      </c>
      <c r="L8172" s="0" t="str">
        <f aca="false">IF($A8172="","",INDEX(CARTAO_COMPRAS!$K:$K,INT((ROW()-2)/20)+2))</f>
        <v/>
      </c>
      <c r="M8172" s="0" t="str">
        <f aca="false">IF($A8172="","","Compra no cartão")</f>
        <v/>
      </c>
    </row>
    <row r="8173" customFormat="false" ht="13.5" hidden="false" customHeight="false" outlineLevel="0" collapsed="false">
      <c r="A8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3" s="0" t="str">
        <f aca="false">IF($A8173="","",INDEX(CARTAO_COMPRAS!$C:$C,INT((ROW()-2)/20)+2))</f>
        <v/>
      </c>
      <c r="C8173" s="0" t="str">
        <f aca="false">IF($A8173="","",INDEX(CARTAO_COMPRAS!$D:$D,INT((ROW()-2)/20)+2))</f>
        <v/>
      </c>
      <c r="D8173" s="0" t="str">
        <f aca="false">IF($A8173="","",INDEX(CARTAO_COMPRAS!$E:$E,INT((ROW()-2)/20)+2))</f>
        <v/>
      </c>
      <c r="E8173" s="0" t="str">
        <f aca="false">IF($A8173="","",INDEX(CARTAO_COMPRAS!$H:$H,INT((ROW()-2)/20)+2)+MOD(ROW()-2,20))</f>
        <v/>
      </c>
      <c r="F8173" s="0" t="str">
        <f aca="false">IF($A8173="","",INDEX(CARTAO_COMPRAS!$G:$G,INT((ROW()-2)/20)+2))</f>
        <v/>
      </c>
      <c r="G8173" s="5" t="str">
        <f aca="false">IF($A8173="","",INDEX(CARTAO_COMPRAS!$I:$I,INT((ROW()-2)/20)+2))</f>
        <v/>
      </c>
      <c r="H8173" s="4" t="str">
        <f aca="false">IF($A8173="","",EDATE(INDEX(CARTAO_COMPRAS!$J:$J,INT((ROW()-2)/20)+2),MOD(ROW()-2,20)))</f>
        <v/>
      </c>
      <c r="I8173" s="4" t="str">
        <f aca="false">IF($H8173="","",$H8173-WEEKDAY($H8173,2)+1)</f>
        <v/>
      </c>
      <c r="J8173" s="4" t="str">
        <f aca="false">IF($I8173="","",$I8173+6)</f>
        <v/>
      </c>
      <c r="K8173" s="6" t="str">
        <f aca="false">IF($H8173="","",DATE(YEAR($H8173),MONTH($H8173),1))</f>
        <v/>
      </c>
      <c r="L8173" s="0" t="str">
        <f aca="false">IF($A8173="","",INDEX(CARTAO_COMPRAS!$K:$K,INT((ROW()-2)/20)+2))</f>
        <v/>
      </c>
      <c r="M8173" s="0" t="str">
        <f aca="false">IF($A8173="","","Compra no cartão")</f>
        <v/>
      </c>
    </row>
    <row r="8174" customFormat="false" ht="13.5" hidden="false" customHeight="false" outlineLevel="0" collapsed="false">
      <c r="A8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4" s="0" t="str">
        <f aca="false">IF($A8174="","",INDEX(CARTAO_COMPRAS!$C:$C,INT((ROW()-2)/20)+2))</f>
        <v/>
      </c>
      <c r="C8174" s="0" t="str">
        <f aca="false">IF($A8174="","",INDEX(CARTAO_COMPRAS!$D:$D,INT((ROW()-2)/20)+2))</f>
        <v/>
      </c>
      <c r="D8174" s="0" t="str">
        <f aca="false">IF($A8174="","",INDEX(CARTAO_COMPRAS!$E:$E,INT((ROW()-2)/20)+2))</f>
        <v/>
      </c>
      <c r="E8174" s="0" t="str">
        <f aca="false">IF($A8174="","",INDEX(CARTAO_COMPRAS!$H:$H,INT((ROW()-2)/20)+2)+MOD(ROW()-2,20))</f>
        <v/>
      </c>
      <c r="F8174" s="0" t="str">
        <f aca="false">IF($A8174="","",INDEX(CARTAO_COMPRAS!$G:$G,INT((ROW()-2)/20)+2))</f>
        <v/>
      </c>
      <c r="G8174" s="5" t="str">
        <f aca="false">IF($A8174="","",INDEX(CARTAO_COMPRAS!$I:$I,INT((ROW()-2)/20)+2))</f>
        <v/>
      </c>
      <c r="H8174" s="4" t="str">
        <f aca="false">IF($A8174="","",EDATE(INDEX(CARTAO_COMPRAS!$J:$J,INT((ROW()-2)/20)+2),MOD(ROW()-2,20)))</f>
        <v/>
      </c>
      <c r="I8174" s="4" t="str">
        <f aca="false">IF($H8174="","",$H8174-WEEKDAY($H8174,2)+1)</f>
        <v/>
      </c>
      <c r="J8174" s="4" t="str">
        <f aca="false">IF($I8174="","",$I8174+6)</f>
        <v/>
      </c>
      <c r="K8174" s="6" t="str">
        <f aca="false">IF($H8174="","",DATE(YEAR($H8174),MONTH($H8174),1))</f>
        <v/>
      </c>
      <c r="L8174" s="0" t="str">
        <f aca="false">IF($A8174="","",INDEX(CARTAO_COMPRAS!$K:$K,INT((ROW()-2)/20)+2))</f>
        <v/>
      </c>
      <c r="M8174" s="0" t="str">
        <f aca="false">IF($A8174="","","Compra no cartão")</f>
        <v/>
      </c>
    </row>
    <row r="8175" customFormat="false" ht="13.5" hidden="false" customHeight="false" outlineLevel="0" collapsed="false">
      <c r="A8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5" s="0" t="str">
        <f aca="false">IF($A8175="","",INDEX(CARTAO_COMPRAS!$C:$C,INT((ROW()-2)/20)+2))</f>
        <v/>
      </c>
      <c r="C8175" s="0" t="str">
        <f aca="false">IF($A8175="","",INDEX(CARTAO_COMPRAS!$D:$D,INT((ROW()-2)/20)+2))</f>
        <v/>
      </c>
      <c r="D8175" s="0" t="str">
        <f aca="false">IF($A8175="","",INDEX(CARTAO_COMPRAS!$E:$E,INT((ROW()-2)/20)+2))</f>
        <v/>
      </c>
      <c r="E8175" s="0" t="str">
        <f aca="false">IF($A8175="","",INDEX(CARTAO_COMPRAS!$H:$H,INT((ROW()-2)/20)+2)+MOD(ROW()-2,20))</f>
        <v/>
      </c>
      <c r="F8175" s="0" t="str">
        <f aca="false">IF($A8175="","",INDEX(CARTAO_COMPRAS!$G:$G,INT((ROW()-2)/20)+2))</f>
        <v/>
      </c>
      <c r="G8175" s="5" t="str">
        <f aca="false">IF($A8175="","",INDEX(CARTAO_COMPRAS!$I:$I,INT((ROW()-2)/20)+2))</f>
        <v/>
      </c>
      <c r="H8175" s="4" t="str">
        <f aca="false">IF($A8175="","",EDATE(INDEX(CARTAO_COMPRAS!$J:$J,INT((ROW()-2)/20)+2),MOD(ROW()-2,20)))</f>
        <v/>
      </c>
      <c r="I8175" s="4" t="str">
        <f aca="false">IF($H8175="","",$H8175-WEEKDAY($H8175,2)+1)</f>
        <v/>
      </c>
      <c r="J8175" s="4" t="str">
        <f aca="false">IF($I8175="","",$I8175+6)</f>
        <v/>
      </c>
      <c r="K8175" s="6" t="str">
        <f aca="false">IF($H8175="","",DATE(YEAR($H8175),MONTH($H8175),1))</f>
        <v/>
      </c>
      <c r="L8175" s="0" t="str">
        <f aca="false">IF($A8175="","",INDEX(CARTAO_COMPRAS!$K:$K,INT((ROW()-2)/20)+2))</f>
        <v/>
      </c>
      <c r="M8175" s="0" t="str">
        <f aca="false">IF($A8175="","","Compra no cartão")</f>
        <v/>
      </c>
    </row>
    <row r="8176" customFormat="false" ht="13.5" hidden="false" customHeight="false" outlineLevel="0" collapsed="false">
      <c r="A8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6" s="0" t="str">
        <f aca="false">IF($A8176="","",INDEX(CARTAO_COMPRAS!$C:$C,INT((ROW()-2)/20)+2))</f>
        <v/>
      </c>
      <c r="C8176" s="0" t="str">
        <f aca="false">IF($A8176="","",INDEX(CARTAO_COMPRAS!$D:$D,INT((ROW()-2)/20)+2))</f>
        <v/>
      </c>
      <c r="D8176" s="0" t="str">
        <f aca="false">IF($A8176="","",INDEX(CARTAO_COMPRAS!$E:$E,INT((ROW()-2)/20)+2))</f>
        <v/>
      </c>
      <c r="E8176" s="0" t="str">
        <f aca="false">IF($A8176="","",INDEX(CARTAO_COMPRAS!$H:$H,INT((ROW()-2)/20)+2)+MOD(ROW()-2,20))</f>
        <v/>
      </c>
      <c r="F8176" s="0" t="str">
        <f aca="false">IF($A8176="","",INDEX(CARTAO_COMPRAS!$G:$G,INT((ROW()-2)/20)+2))</f>
        <v/>
      </c>
      <c r="G8176" s="5" t="str">
        <f aca="false">IF($A8176="","",INDEX(CARTAO_COMPRAS!$I:$I,INT((ROW()-2)/20)+2))</f>
        <v/>
      </c>
      <c r="H8176" s="4" t="str">
        <f aca="false">IF($A8176="","",EDATE(INDEX(CARTAO_COMPRAS!$J:$J,INT((ROW()-2)/20)+2),MOD(ROW()-2,20)))</f>
        <v/>
      </c>
      <c r="I8176" s="4" t="str">
        <f aca="false">IF($H8176="","",$H8176-WEEKDAY($H8176,2)+1)</f>
        <v/>
      </c>
      <c r="J8176" s="4" t="str">
        <f aca="false">IF($I8176="","",$I8176+6)</f>
        <v/>
      </c>
      <c r="K8176" s="6" t="str">
        <f aca="false">IF($H8176="","",DATE(YEAR($H8176),MONTH($H8176),1))</f>
        <v/>
      </c>
      <c r="L8176" s="0" t="str">
        <f aca="false">IF($A8176="","",INDEX(CARTAO_COMPRAS!$K:$K,INT((ROW()-2)/20)+2))</f>
        <v/>
      </c>
      <c r="M8176" s="0" t="str">
        <f aca="false">IF($A8176="","","Compra no cartão")</f>
        <v/>
      </c>
    </row>
    <row r="8177" customFormat="false" ht="13.5" hidden="false" customHeight="false" outlineLevel="0" collapsed="false">
      <c r="A8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7" s="0" t="str">
        <f aca="false">IF($A8177="","",INDEX(CARTAO_COMPRAS!$C:$C,INT((ROW()-2)/20)+2))</f>
        <v/>
      </c>
      <c r="C8177" s="0" t="str">
        <f aca="false">IF($A8177="","",INDEX(CARTAO_COMPRAS!$D:$D,INT((ROW()-2)/20)+2))</f>
        <v/>
      </c>
      <c r="D8177" s="0" t="str">
        <f aca="false">IF($A8177="","",INDEX(CARTAO_COMPRAS!$E:$E,INT((ROW()-2)/20)+2))</f>
        <v/>
      </c>
      <c r="E8177" s="0" t="str">
        <f aca="false">IF($A8177="","",INDEX(CARTAO_COMPRAS!$H:$H,INT((ROW()-2)/20)+2)+MOD(ROW()-2,20))</f>
        <v/>
      </c>
      <c r="F8177" s="0" t="str">
        <f aca="false">IF($A8177="","",INDEX(CARTAO_COMPRAS!$G:$G,INT((ROW()-2)/20)+2))</f>
        <v/>
      </c>
      <c r="G8177" s="5" t="str">
        <f aca="false">IF($A8177="","",INDEX(CARTAO_COMPRAS!$I:$I,INT((ROW()-2)/20)+2))</f>
        <v/>
      </c>
      <c r="H8177" s="4" t="str">
        <f aca="false">IF($A8177="","",EDATE(INDEX(CARTAO_COMPRAS!$J:$J,INT((ROW()-2)/20)+2),MOD(ROW()-2,20)))</f>
        <v/>
      </c>
      <c r="I8177" s="4" t="str">
        <f aca="false">IF($H8177="","",$H8177-WEEKDAY($H8177,2)+1)</f>
        <v/>
      </c>
      <c r="J8177" s="4" t="str">
        <f aca="false">IF($I8177="","",$I8177+6)</f>
        <v/>
      </c>
      <c r="K8177" s="6" t="str">
        <f aca="false">IF($H8177="","",DATE(YEAR($H8177),MONTH($H8177),1))</f>
        <v/>
      </c>
      <c r="L8177" s="0" t="str">
        <f aca="false">IF($A8177="","",INDEX(CARTAO_COMPRAS!$K:$K,INT((ROW()-2)/20)+2))</f>
        <v/>
      </c>
      <c r="M8177" s="0" t="str">
        <f aca="false">IF($A8177="","","Compra no cartão")</f>
        <v/>
      </c>
    </row>
    <row r="8178" customFormat="false" ht="13.5" hidden="false" customHeight="false" outlineLevel="0" collapsed="false">
      <c r="A8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8" s="0" t="str">
        <f aca="false">IF($A8178="","",INDEX(CARTAO_COMPRAS!$C:$C,INT((ROW()-2)/20)+2))</f>
        <v/>
      </c>
      <c r="C8178" s="0" t="str">
        <f aca="false">IF($A8178="","",INDEX(CARTAO_COMPRAS!$D:$D,INT((ROW()-2)/20)+2))</f>
        <v/>
      </c>
      <c r="D8178" s="0" t="str">
        <f aca="false">IF($A8178="","",INDEX(CARTAO_COMPRAS!$E:$E,INT((ROW()-2)/20)+2))</f>
        <v/>
      </c>
      <c r="E8178" s="0" t="str">
        <f aca="false">IF($A8178="","",INDEX(CARTAO_COMPRAS!$H:$H,INT((ROW()-2)/20)+2)+MOD(ROW()-2,20))</f>
        <v/>
      </c>
      <c r="F8178" s="0" t="str">
        <f aca="false">IF($A8178="","",INDEX(CARTAO_COMPRAS!$G:$G,INT((ROW()-2)/20)+2))</f>
        <v/>
      </c>
      <c r="G8178" s="5" t="str">
        <f aca="false">IF($A8178="","",INDEX(CARTAO_COMPRAS!$I:$I,INT((ROW()-2)/20)+2))</f>
        <v/>
      </c>
      <c r="H8178" s="4" t="str">
        <f aca="false">IF($A8178="","",EDATE(INDEX(CARTAO_COMPRAS!$J:$J,INT((ROW()-2)/20)+2),MOD(ROW()-2,20)))</f>
        <v/>
      </c>
      <c r="I8178" s="4" t="str">
        <f aca="false">IF($H8178="","",$H8178-WEEKDAY($H8178,2)+1)</f>
        <v/>
      </c>
      <c r="J8178" s="4" t="str">
        <f aca="false">IF($I8178="","",$I8178+6)</f>
        <v/>
      </c>
      <c r="K8178" s="6" t="str">
        <f aca="false">IF($H8178="","",DATE(YEAR($H8178),MONTH($H8178),1))</f>
        <v/>
      </c>
      <c r="L8178" s="0" t="str">
        <f aca="false">IF($A8178="","",INDEX(CARTAO_COMPRAS!$K:$K,INT((ROW()-2)/20)+2))</f>
        <v/>
      </c>
      <c r="M8178" s="0" t="str">
        <f aca="false">IF($A8178="","","Compra no cartão")</f>
        <v/>
      </c>
    </row>
    <row r="8179" customFormat="false" ht="13.5" hidden="false" customHeight="false" outlineLevel="0" collapsed="false">
      <c r="A8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79" s="0" t="str">
        <f aca="false">IF($A8179="","",INDEX(CARTAO_COMPRAS!$C:$C,INT((ROW()-2)/20)+2))</f>
        <v/>
      </c>
      <c r="C8179" s="0" t="str">
        <f aca="false">IF($A8179="","",INDEX(CARTAO_COMPRAS!$D:$D,INT((ROW()-2)/20)+2))</f>
        <v/>
      </c>
      <c r="D8179" s="0" t="str">
        <f aca="false">IF($A8179="","",INDEX(CARTAO_COMPRAS!$E:$E,INT((ROW()-2)/20)+2))</f>
        <v/>
      </c>
      <c r="E8179" s="0" t="str">
        <f aca="false">IF($A8179="","",INDEX(CARTAO_COMPRAS!$H:$H,INT((ROW()-2)/20)+2)+MOD(ROW()-2,20))</f>
        <v/>
      </c>
      <c r="F8179" s="0" t="str">
        <f aca="false">IF($A8179="","",INDEX(CARTAO_COMPRAS!$G:$G,INT((ROW()-2)/20)+2))</f>
        <v/>
      </c>
      <c r="G8179" s="5" t="str">
        <f aca="false">IF($A8179="","",INDEX(CARTAO_COMPRAS!$I:$I,INT((ROW()-2)/20)+2))</f>
        <v/>
      </c>
      <c r="H8179" s="4" t="str">
        <f aca="false">IF($A8179="","",EDATE(INDEX(CARTAO_COMPRAS!$J:$J,INT((ROW()-2)/20)+2),MOD(ROW()-2,20)))</f>
        <v/>
      </c>
      <c r="I8179" s="4" t="str">
        <f aca="false">IF($H8179="","",$H8179-WEEKDAY($H8179,2)+1)</f>
        <v/>
      </c>
      <c r="J8179" s="4" t="str">
        <f aca="false">IF($I8179="","",$I8179+6)</f>
        <v/>
      </c>
      <c r="K8179" s="6" t="str">
        <f aca="false">IF($H8179="","",DATE(YEAR($H8179),MONTH($H8179),1))</f>
        <v/>
      </c>
      <c r="L8179" s="0" t="str">
        <f aca="false">IF($A8179="","",INDEX(CARTAO_COMPRAS!$K:$K,INT((ROW()-2)/20)+2))</f>
        <v/>
      </c>
      <c r="M8179" s="0" t="str">
        <f aca="false">IF($A8179="","","Compra no cartão")</f>
        <v/>
      </c>
    </row>
    <row r="8180" customFormat="false" ht="13.5" hidden="false" customHeight="false" outlineLevel="0" collapsed="false">
      <c r="A8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0" s="0" t="str">
        <f aca="false">IF($A8180="","",INDEX(CARTAO_COMPRAS!$C:$C,INT((ROW()-2)/20)+2))</f>
        <v/>
      </c>
      <c r="C8180" s="0" t="str">
        <f aca="false">IF($A8180="","",INDEX(CARTAO_COMPRAS!$D:$D,INT((ROW()-2)/20)+2))</f>
        <v/>
      </c>
      <c r="D8180" s="0" t="str">
        <f aca="false">IF($A8180="","",INDEX(CARTAO_COMPRAS!$E:$E,INT((ROW()-2)/20)+2))</f>
        <v/>
      </c>
      <c r="E8180" s="0" t="str">
        <f aca="false">IF($A8180="","",INDEX(CARTAO_COMPRAS!$H:$H,INT((ROW()-2)/20)+2)+MOD(ROW()-2,20))</f>
        <v/>
      </c>
      <c r="F8180" s="0" t="str">
        <f aca="false">IF($A8180="","",INDEX(CARTAO_COMPRAS!$G:$G,INT((ROW()-2)/20)+2))</f>
        <v/>
      </c>
      <c r="G8180" s="5" t="str">
        <f aca="false">IF($A8180="","",INDEX(CARTAO_COMPRAS!$I:$I,INT((ROW()-2)/20)+2))</f>
        <v/>
      </c>
      <c r="H8180" s="4" t="str">
        <f aca="false">IF($A8180="","",EDATE(INDEX(CARTAO_COMPRAS!$J:$J,INT((ROW()-2)/20)+2),MOD(ROW()-2,20)))</f>
        <v/>
      </c>
      <c r="I8180" s="4" t="str">
        <f aca="false">IF($H8180="","",$H8180-WEEKDAY($H8180,2)+1)</f>
        <v/>
      </c>
      <c r="J8180" s="4" t="str">
        <f aca="false">IF($I8180="","",$I8180+6)</f>
        <v/>
      </c>
      <c r="K8180" s="6" t="str">
        <f aca="false">IF($H8180="","",DATE(YEAR($H8180),MONTH($H8180),1))</f>
        <v/>
      </c>
      <c r="L8180" s="0" t="str">
        <f aca="false">IF($A8180="","",INDEX(CARTAO_COMPRAS!$K:$K,INT((ROW()-2)/20)+2))</f>
        <v/>
      </c>
      <c r="M8180" s="0" t="str">
        <f aca="false">IF($A8180="","","Compra no cartão")</f>
        <v/>
      </c>
    </row>
    <row r="8181" customFormat="false" ht="13.5" hidden="false" customHeight="false" outlineLevel="0" collapsed="false">
      <c r="A8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1" s="0" t="str">
        <f aca="false">IF($A8181="","",INDEX(CARTAO_COMPRAS!$C:$C,INT((ROW()-2)/20)+2))</f>
        <v/>
      </c>
      <c r="C8181" s="0" t="str">
        <f aca="false">IF($A8181="","",INDEX(CARTAO_COMPRAS!$D:$D,INT((ROW()-2)/20)+2))</f>
        <v/>
      </c>
      <c r="D8181" s="0" t="str">
        <f aca="false">IF($A8181="","",INDEX(CARTAO_COMPRAS!$E:$E,INT((ROW()-2)/20)+2))</f>
        <v/>
      </c>
      <c r="E8181" s="0" t="str">
        <f aca="false">IF($A8181="","",INDEX(CARTAO_COMPRAS!$H:$H,INT((ROW()-2)/20)+2)+MOD(ROW()-2,20))</f>
        <v/>
      </c>
      <c r="F8181" s="0" t="str">
        <f aca="false">IF($A8181="","",INDEX(CARTAO_COMPRAS!$G:$G,INT((ROW()-2)/20)+2))</f>
        <v/>
      </c>
      <c r="G8181" s="5" t="str">
        <f aca="false">IF($A8181="","",INDEX(CARTAO_COMPRAS!$I:$I,INT((ROW()-2)/20)+2))</f>
        <v/>
      </c>
      <c r="H8181" s="4" t="str">
        <f aca="false">IF($A8181="","",EDATE(INDEX(CARTAO_COMPRAS!$J:$J,INT((ROW()-2)/20)+2),MOD(ROW()-2,20)))</f>
        <v/>
      </c>
      <c r="I8181" s="4" t="str">
        <f aca="false">IF($H8181="","",$H8181-WEEKDAY($H8181,2)+1)</f>
        <v/>
      </c>
      <c r="J8181" s="4" t="str">
        <f aca="false">IF($I8181="","",$I8181+6)</f>
        <v/>
      </c>
      <c r="K8181" s="6" t="str">
        <f aca="false">IF($H8181="","",DATE(YEAR($H8181),MONTH($H8181),1))</f>
        <v/>
      </c>
      <c r="L8181" s="0" t="str">
        <f aca="false">IF($A8181="","",INDEX(CARTAO_COMPRAS!$K:$K,INT((ROW()-2)/20)+2))</f>
        <v/>
      </c>
      <c r="M8181" s="0" t="str">
        <f aca="false">IF($A8181="","","Compra no cartão")</f>
        <v/>
      </c>
    </row>
    <row r="8182" customFormat="false" ht="13.5" hidden="false" customHeight="false" outlineLevel="0" collapsed="false">
      <c r="A81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410</v>
      </c>
      <c r="B8182" s="0" t="str">
        <f aca="false">IF($A8182="","",INDEX(CARTAO_COMPRAS!$C:$C,INT((ROW()-2)/20)+2))</f>
        <v>Nubank</v>
      </c>
      <c r="C8182" s="0" t="str">
        <f aca="false">IF($A8182="","",INDEX(CARTAO_COMPRAS!$D:$D,INT((ROW()-2)/20)+2))</f>
        <v>Supermercado</v>
      </c>
      <c r="D8182" s="0" t="str">
        <f aca="false">IF($A8182="","",INDEX(CARTAO_COMPRAS!$E:$E,INT((ROW()-2)/20)+2))</f>
        <v>Alimentação / Insumos</v>
      </c>
      <c r="E8182" s="0" t="n">
        <f aca="false">IF($A8182="","",INDEX(CARTAO_COMPRAS!$H:$H,INT((ROW()-2)/20)+2)+MOD(ROW()-2,20))</f>
        <v>1</v>
      </c>
      <c r="F8182" s="0" t="n">
        <f aca="false">IF($A8182="","",INDEX(CARTAO_COMPRAS!$G:$G,INT((ROW()-2)/20)+2))</f>
        <v>1</v>
      </c>
      <c r="G8182" s="5" t="n">
        <f aca="false">IF($A8182="","",INDEX(CARTAO_COMPRAS!$I:$I,INT((ROW()-2)/20)+2))</f>
        <v>100.2</v>
      </c>
      <c r="H8182" s="4" t="n">
        <f aca="false">IF($A8182="","",EDATE(INDEX(CARTAO_COMPRAS!$J:$J,INT((ROW()-2)/20)+2),MOD(ROW()-2,20)))</f>
        <v>46170</v>
      </c>
      <c r="I8182" s="4" t="n">
        <f aca="false">IF($H8182="","",$H8182-WEEKDAY($H8182,2)+1)</f>
        <v>46167</v>
      </c>
      <c r="J8182" s="4" t="n">
        <f aca="false">IF($I8182="","",$I8182+6)</f>
        <v>46173</v>
      </c>
      <c r="K8182" s="6" t="n">
        <f aca="false">IF($H8182="","",DATE(YEAR($H8182),MONTH($H8182),1))</f>
        <v>46143</v>
      </c>
      <c r="L8182" s="0" t="str">
        <f aca="false">IF($A8182="","",INDEX(CARTAO_COMPRAS!$K:$K,INT((ROW()-2)/20)+2))</f>
        <v>Pago</v>
      </c>
      <c r="M8182" s="0" t="str">
        <f aca="false">IF($A8182="","","Compra no cartão")</f>
        <v>Compra no cartão</v>
      </c>
    </row>
    <row r="8183" customFormat="false" ht="13.5" hidden="false" customHeight="false" outlineLevel="0" collapsed="false">
      <c r="A8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3" s="0" t="str">
        <f aca="false">IF($A8183="","",INDEX(CARTAO_COMPRAS!$C:$C,INT((ROW()-2)/20)+2))</f>
        <v/>
      </c>
      <c r="C8183" s="0" t="str">
        <f aca="false">IF($A8183="","",INDEX(CARTAO_COMPRAS!$D:$D,INT((ROW()-2)/20)+2))</f>
        <v/>
      </c>
      <c r="D8183" s="0" t="str">
        <f aca="false">IF($A8183="","",INDEX(CARTAO_COMPRAS!$E:$E,INT((ROW()-2)/20)+2))</f>
        <v/>
      </c>
      <c r="E8183" s="0" t="str">
        <f aca="false">IF($A8183="","",INDEX(CARTAO_COMPRAS!$H:$H,INT((ROW()-2)/20)+2)+MOD(ROW()-2,20))</f>
        <v/>
      </c>
      <c r="F8183" s="0" t="str">
        <f aca="false">IF($A8183="","",INDEX(CARTAO_COMPRAS!$G:$G,INT((ROW()-2)/20)+2))</f>
        <v/>
      </c>
      <c r="G8183" s="5" t="str">
        <f aca="false">IF($A8183="","",INDEX(CARTAO_COMPRAS!$I:$I,INT((ROW()-2)/20)+2))</f>
        <v/>
      </c>
      <c r="H8183" s="4" t="str">
        <f aca="false">IF($A8183="","",EDATE(INDEX(CARTAO_COMPRAS!$J:$J,INT((ROW()-2)/20)+2),MOD(ROW()-2,20)))</f>
        <v/>
      </c>
      <c r="I8183" s="4" t="str">
        <f aca="false">IF($H8183="","",$H8183-WEEKDAY($H8183,2)+1)</f>
        <v/>
      </c>
      <c r="J8183" s="4" t="str">
        <f aca="false">IF($I8183="","",$I8183+6)</f>
        <v/>
      </c>
      <c r="K8183" s="6" t="str">
        <f aca="false">IF($H8183="","",DATE(YEAR($H8183),MONTH($H8183),1))</f>
        <v/>
      </c>
      <c r="L8183" s="0" t="str">
        <f aca="false">IF($A8183="","",INDEX(CARTAO_COMPRAS!$K:$K,INT((ROW()-2)/20)+2))</f>
        <v/>
      </c>
      <c r="M8183" s="0" t="str">
        <f aca="false">IF($A8183="","","Compra no cartão")</f>
        <v/>
      </c>
    </row>
    <row r="8184" customFormat="false" ht="13.5" hidden="false" customHeight="false" outlineLevel="0" collapsed="false">
      <c r="A8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4" s="0" t="str">
        <f aca="false">IF($A8184="","",INDEX(CARTAO_COMPRAS!$C:$C,INT((ROW()-2)/20)+2))</f>
        <v/>
      </c>
      <c r="C8184" s="0" t="str">
        <f aca="false">IF($A8184="","",INDEX(CARTAO_COMPRAS!$D:$D,INT((ROW()-2)/20)+2))</f>
        <v/>
      </c>
      <c r="D8184" s="0" t="str">
        <f aca="false">IF($A8184="","",INDEX(CARTAO_COMPRAS!$E:$E,INT((ROW()-2)/20)+2))</f>
        <v/>
      </c>
      <c r="E8184" s="0" t="str">
        <f aca="false">IF($A8184="","",INDEX(CARTAO_COMPRAS!$H:$H,INT((ROW()-2)/20)+2)+MOD(ROW()-2,20))</f>
        <v/>
      </c>
      <c r="F8184" s="0" t="str">
        <f aca="false">IF($A8184="","",INDEX(CARTAO_COMPRAS!$G:$G,INT((ROW()-2)/20)+2))</f>
        <v/>
      </c>
      <c r="G8184" s="5" t="str">
        <f aca="false">IF($A8184="","",INDEX(CARTAO_COMPRAS!$I:$I,INT((ROW()-2)/20)+2))</f>
        <v/>
      </c>
      <c r="H8184" s="4" t="str">
        <f aca="false">IF($A8184="","",EDATE(INDEX(CARTAO_COMPRAS!$J:$J,INT((ROW()-2)/20)+2),MOD(ROW()-2,20)))</f>
        <v/>
      </c>
      <c r="I8184" s="4" t="str">
        <f aca="false">IF($H8184="","",$H8184-WEEKDAY($H8184,2)+1)</f>
        <v/>
      </c>
      <c r="J8184" s="4" t="str">
        <f aca="false">IF($I8184="","",$I8184+6)</f>
        <v/>
      </c>
      <c r="K8184" s="6" t="str">
        <f aca="false">IF($H8184="","",DATE(YEAR($H8184),MONTH($H8184),1))</f>
        <v/>
      </c>
      <c r="L8184" s="0" t="str">
        <f aca="false">IF($A8184="","",INDEX(CARTAO_COMPRAS!$K:$K,INT((ROW()-2)/20)+2))</f>
        <v/>
      </c>
      <c r="M8184" s="0" t="str">
        <f aca="false">IF($A8184="","","Compra no cartão")</f>
        <v/>
      </c>
    </row>
    <row r="8185" customFormat="false" ht="13.5" hidden="false" customHeight="false" outlineLevel="0" collapsed="false">
      <c r="A8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5" s="0" t="str">
        <f aca="false">IF($A8185="","",INDEX(CARTAO_COMPRAS!$C:$C,INT((ROW()-2)/20)+2))</f>
        <v/>
      </c>
      <c r="C8185" s="0" t="str">
        <f aca="false">IF($A8185="","",INDEX(CARTAO_COMPRAS!$D:$D,INT((ROW()-2)/20)+2))</f>
        <v/>
      </c>
      <c r="D8185" s="0" t="str">
        <f aca="false">IF($A8185="","",INDEX(CARTAO_COMPRAS!$E:$E,INT((ROW()-2)/20)+2))</f>
        <v/>
      </c>
      <c r="E8185" s="0" t="str">
        <f aca="false">IF($A8185="","",INDEX(CARTAO_COMPRAS!$H:$H,INT((ROW()-2)/20)+2)+MOD(ROW()-2,20))</f>
        <v/>
      </c>
      <c r="F8185" s="0" t="str">
        <f aca="false">IF($A8185="","",INDEX(CARTAO_COMPRAS!$G:$G,INT((ROW()-2)/20)+2))</f>
        <v/>
      </c>
      <c r="G8185" s="5" t="str">
        <f aca="false">IF($A8185="","",INDEX(CARTAO_COMPRAS!$I:$I,INT((ROW()-2)/20)+2))</f>
        <v/>
      </c>
      <c r="H8185" s="4" t="str">
        <f aca="false">IF($A8185="","",EDATE(INDEX(CARTAO_COMPRAS!$J:$J,INT((ROW()-2)/20)+2),MOD(ROW()-2,20)))</f>
        <v/>
      </c>
      <c r="I8185" s="4" t="str">
        <f aca="false">IF($H8185="","",$H8185-WEEKDAY($H8185,2)+1)</f>
        <v/>
      </c>
      <c r="J8185" s="4" t="str">
        <f aca="false">IF($I8185="","",$I8185+6)</f>
        <v/>
      </c>
      <c r="K8185" s="6" t="str">
        <f aca="false">IF($H8185="","",DATE(YEAR($H8185),MONTH($H8185),1))</f>
        <v/>
      </c>
      <c r="L8185" s="0" t="str">
        <f aca="false">IF($A8185="","",INDEX(CARTAO_COMPRAS!$K:$K,INT((ROW()-2)/20)+2))</f>
        <v/>
      </c>
      <c r="M8185" s="0" t="str">
        <f aca="false">IF($A8185="","","Compra no cartão")</f>
        <v/>
      </c>
    </row>
    <row r="8186" customFormat="false" ht="13.5" hidden="false" customHeight="false" outlineLevel="0" collapsed="false">
      <c r="A8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6" s="0" t="str">
        <f aca="false">IF($A8186="","",INDEX(CARTAO_COMPRAS!$C:$C,INT((ROW()-2)/20)+2))</f>
        <v/>
      </c>
      <c r="C8186" s="0" t="str">
        <f aca="false">IF($A8186="","",INDEX(CARTAO_COMPRAS!$D:$D,INT((ROW()-2)/20)+2))</f>
        <v/>
      </c>
      <c r="D8186" s="0" t="str">
        <f aca="false">IF($A8186="","",INDEX(CARTAO_COMPRAS!$E:$E,INT((ROW()-2)/20)+2))</f>
        <v/>
      </c>
      <c r="E8186" s="0" t="str">
        <f aca="false">IF($A8186="","",INDEX(CARTAO_COMPRAS!$H:$H,INT((ROW()-2)/20)+2)+MOD(ROW()-2,20))</f>
        <v/>
      </c>
      <c r="F8186" s="0" t="str">
        <f aca="false">IF($A8186="","",INDEX(CARTAO_COMPRAS!$G:$G,INT((ROW()-2)/20)+2))</f>
        <v/>
      </c>
      <c r="G8186" s="5" t="str">
        <f aca="false">IF($A8186="","",INDEX(CARTAO_COMPRAS!$I:$I,INT((ROW()-2)/20)+2))</f>
        <v/>
      </c>
      <c r="H8186" s="4" t="str">
        <f aca="false">IF($A8186="","",EDATE(INDEX(CARTAO_COMPRAS!$J:$J,INT((ROW()-2)/20)+2),MOD(ROW()-2,20)))</f>
        <v/>
      </c>
      <c r="I8186" s="4" t="str">
        <f aca="false">IF($H8186="","",$H8186-WEEKDAY($H8186,2)+1)</f>
        <v/>
      </c>
      <c r="J8186" s="4" t="str">
        <f aca="false">IF($I8186="","",$I8186+6)</f>
        <v/>
      </c>
      <c r="K8186" s="6" t="str">
        <f aca="false">IF($H8186="","",DATE(YEAR($H8186),MONTH($H8186),1))</f>
        <v/>
      </c>
      <c r="L8186" s="0" t="str">
        <f aca="false">IF($A8186="","",INDEX(CARTAO_COMPRAS!$K:$K,INT((ROW()-2)/20)+2))</f>
        <v/>
      </c>
      <c r="M8186" s="0" t="str">
        <f aca="false">IF($A8186="","","Compra no cartão")</f>
        <v/>
      </c>
    </row>
    <row r="8187" customFormat="false" ht="13.5" hidden="false" customHeight="false" outlineLevel="0" collapsed="false">
      <c r="A8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7" s="0" t="str">
        <f aca="false">IF($A8187="","",INDEX(CARTAO_COMPRAS!$C:$C,INT((ROW()-2)/20)+2))</f>
        <v/>
      </c>
      <c r="C8187" s="0" t="str">
        <f aca="false">IF($A8187="","",INDEX(CARTAO_COMPRAS!$D:$D,INT((ROW()-2)/20)+2))</f>
        <v/>
      </c>
      <c r="D8187" s="0" t="str">
        <f aca="false">IF($A8187="","",INDEX(CARTAO_COMPRAS!$E:$E,INT((ROW()-2)/20)+2))</f>
        <v/>
      </c>
      <c r="E8187" s="0" t="str">
        <f aca="false">IF($A8187="","",INDEX(CARTAO_COMPRAS!$H:$H,INT((ROW()-2)/20)+2)+MOD(ROW()-2,20))</f>
        <v/>
      </c>
      <c r="F8187" s="0" t="str">
        <f aca="false">IF($A8187="","",INDEX(CARTAO_COMPRAS!$G:$G,INT((ROW()-2)/20)+2))</f>
        <v/>
      </c>
      <c r="G8187" s="5" t="str">
        <f aca="false">IF($A8187="","",INDEX(CARTAO_COMPRAS!$I:$I,INT((ROW()-2)/20)+2))</f>
        <v/>
      </c>
      <c r="H8187" s="4" t="str">
        <f aca="false">IF($A8187="","",EDATE(INDEX(CARTAO_COMPRAS!$J:$J,INT((ROW()-2)/20)+2),MOD(ROW()-2,20)))</f>
        <v/>
      </c>
      <c r="I8187" s="4" t="str">
        <f aca="false">IF($H8187="","",$H8187-WEEKDAY($H8187,2)+1)</f>
        <v/>
      </c>
      <c r="J8187" s="4" t="str">
        <f aca="false">IF($I8187="","",$I8187+6)</f>
        <v/>
      </c>
      <c r="K8187" s="6" t="str">
        <f aca="false">IF($H8187="","",DATE(YEAR($H8187),MONTH($H8187),1))</f>
        <v/>
      </c>
      <c r="L8187" s="0" t="str">
        <f aca="false">IF($A8187="","",INDEX(CARTAO_COMPRAS!$K:$K,INT((ROW()-2)/20)+2))</f>
        <v/>
      </c>
      <c r="M8187" s="0" t="str">
        <f aca="false">IF($A8187="","","Compra no cartão")</f>
        <v/>
      </c>
    </row>
    <row r="8188" customFormat="false" ht="13.5" hidden="false" customHeight="false" outlineLevel="0" collapsed="false">
      <c r="A8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8" s="0" t="str">
        <f aca="false">IF($A8188="","",INDEX(CARTAO_COMPRAS!$C:$C,INT((ROW()-2)/20)+2))</f>
        <v/>
      </c>
      <c r="C8188" s="0" t="str">
        <f aca="false">IF($A8188="","",INDEX(CARTAO_COMPRAS!$D:$D,INT((ROW()-2)/20)+2))</f>
        <v/>
      </c>
      <c r="D8188" s="0" t="str">
        <f aca="false">IF($A8188="","",INDEX(CARTAO_COMPRAS!$E:$E,INT((ROW()-2)/20)+2))</f>
        <v/>
      </c>
      <c r="E8188" s="0" t="str">
        <f aca="false">IF($A8188="","",INDEX(CARTAO_COMPRAS!$H:$H,INT((ROW()-2)/20)+2)+MOD(ROW()-2,20))</f>
        <v/>
      </c>
      <c r="F8188" s="0" t="str">
        <f aca="false">IF($A8188="","",INDEX(CARTAO_COMPRAS!$G:$G,INT((ROW()-2)/20)+2))</f>
        <v/>
      </c>
      <c r="G8188" s="5" t="str">
        <f aca="false">IF($A8188="","",INDEX(CARTAO_COMPRAS!$I:$I,INT((ROW()-2)/20)+2))</f>
        <v/>
      </c>
      <c r="H8188" s="4" t="str">
        <f aca="false">IF($A8188="","",EDATE(INDEX(CARTAO_COMPRAS!$J:$J,INT((ROW()-2)/20)+2),MOD(ROW()-2,20)))</f>
        <v/>
      </c>
      <c r="I8188" s="4" t="str">
        <f aca="false">IF($H8188="","",$H8188-WEEKDAY($H8188,2)+1)</f>
        <v/>
      </c>
      <c r="J8188" s="4" t="str">
        <f aca="false">IF($I8188="","",$I8188+6)</f>
        <v/>
      </c>
      <c r="K8188" s="6" t="str">
        <f aca="false">IF($H8188="","",DATE(YEAR($H8188),MONTH($H8188),1))</f>
        <v/>
      </c>
      <c r="L8188" s="0" t="str">
        <f aca="false">IF($A8188="","",INDEX(CARTAO_COMPRAS!$K:$K,INT((ROW()-2)/20)+2))</f>
        <v/>
      </c>
      <c r="M8188" s="0" t="str">
        <f aca="false">IF($A8188="","","Compra no cartão")</f>
        <v/>
      </c>
    </row>
    <row r="8189" customFormat="false" ht="13.5" hidden="false" customHeight="false" outlineLevel="0" collapsed="false">
      <c r="A8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89" s="0" t="str">
        <f aca="false">IF($A8189="","",INDEX(CARTAO_COMPRAS!$C:$C,INT((ROW()-2)/20)+2))</f>
        <v/>
      </c>
      <c r="C8189" s="0" t="str">
        <f aca="false">IF($A8189="","",INDEX(CARTAO_COMPRAS!$D:$D,INT((ROW()-2)/20)+2))</f>
        <v/>
      </c>
      <c r="D8189" s="0" t="str">
        <f aca="false">IF($A8189="","",INDEX(CARTAO_COMPRAS!$E:$E,INT((ROW()-2)/20)+2))</f>
        <v/>
      </c>
      <c r="E8189" s="0" t="str">
        <f aca="false">IF($A8189="","",INDEX(CARTAO_COMPRAS!$H:$H,INT((ROW()-2)/20)+2)+MOD(ROW()-2,20))</f>
        <v/>
      </c>
      <c r="F8189" s="0" t="str">
        <f aca="false">IF($A8189="","",INDEX(CARTAO_COMPRAS!$G:$G,INT((ROW()-2)/20)+2))</f>
        <v/>
      </c>
      <c r="G8189" s="5" t="str">
        <f aca="false">IF($A8189="","",INDEX(CARTAO_COMPRAS!$I:$I,INT((ROW()-2)/20)+2))</f>
        <v/>
      </c>
      <c r="H8189" s="4" t="str">
        <f aca="false">IF($A8189="","",EDATE(INDEX(CARTAO_COMPRAS!$J:$J,INT((ROW()-2)/20)+2),MOD(ROW()-2,20)))</f>
        <v/>
      </c>
      <c r="I8189" s="4" t="str">
        <f aca="false">IF($H8189="","",$H8189-WEEKDAY($H8189,2)+1)</f>
        <v/>
      </c>
      <c r="J8189" s="4" t="str">
        <f aca="false">IF($I8189="","",$I8189+6)</f>
        <v/>
      </c>
      <c r="K8189" s="6" t="str">
        <f aca="false">IF($H8189="","",DATE(YEAR($H8189),MONTH($H8189),1))</f>
        <v/>
      </c>
      <c r="L8189" s="0" t="str">
        <f aca="false">IF($A8189="","",INDEX(CARTAO_COMPRAS!$K:$K,INT((ROW()-2)/20)+2))</f>
        <v/>
      </c>
      <c r="M8189" s="0" t="str">
        <f aca="false">IF($A8189="","","Compra no cartão")</f>
        <v/>
      </c>
    </row>
    <row r="8190" customFormat="false" ht="13.5" hidden="false" customHeight="false" outlineLevel="0" collapsed="false">
      <c r="A8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0" s="0" t="str">
        <f aca="false">IF($A8190="","",INDEX(CARTAO_COMPRAS!$C:$C,INT((ROW()-2)/20)+2))</f>
        <v/>
      </c>
      <c r="C8190" s="0" t="str">
        <f aca="false">IF($A8190="","",INDEX(CARTAO_COMPRAS!$D:$D,INT((ROW()-2)/20)+2))</f>
        <v/>
      </c>
      <c r="D8190" s="0" t="str">
        <f aca="false">IF($A8190="","",INDEX(CARTAO_COMPRAS!$E:$E,INT((ROW()-2)/20)+2))</f>
        <v/>
      </c>
      <c r="E8190" s="0" t="str">
        <f aca="false">IF($A8190="","",INDEX(CARTAO_COMPRAS!$H:$H,INT((ROW()-2)/20)+2)+MOD(ROW()-2,20))</f>
        <v/>
      </c>
      <c r="F8190" s="0" t="str">
        <f aca="false">IF($A8190="","",INDEX(CARTAO_COMPRAS!$G:$G,INT((ROW()-2)/20)+2))</f>
        <v/>
      </c>
      <c r="G8190" s="5" t="str">
        <f aca="false">IF($A8190="","",INDEX(CARTAO_COMPRAS!$I:$I,INT((ROW()-2)/20)+2))</f>
        <v/>
      </c>
      <c r="H8190" s="4" t="str">
        <f aca="false">IF($A8190="","",EDATE(INDEX(CARTAO_COMPRAS!$J:$J,INT((ROW()-2)/20)+2),MOD(ROW()-2,20)))</f>
        <v/>
      </c>
      <c r="I8190" s="4" t="str">
        <f aca="false">IF($H8190="","",$H8190-WEEKDAY($H8190,2)+1)</f>
        <v/>
      </c>
      <c r="J8190" s="4" t="str">
        <f aca="false">IF($I8190="","",$I8190+6)</f>
        <v/>
      </c>
      <c r="K8190" s="6" t="str">
        <f aca="false">IF($H8190="","",DATE(YEAR($H8190),MONTH($H8190),1))</f>
        <v/>
      </c>
      <c r="L8190" s="0" t="str">
        <f aca="false">IF($A8190="","",INDEX(CARTAO_COMPRAS!$K:$K,INT((ROW()-2)/20)+2))</f>
        <v/>
      </c>
      <c r="M8190" s="0" t="str">
        <f aca="false">IF($A8190="","","Compra no cartão")</f>
        <v/>
      </c>
    </row>
    <row r="8191" customFormat="false" ht="13.5" hidden="false" customHeight="false" outlineLevel="0" collapsed="false">
      <c r="A8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1" s="0" t="str">
        <f aca="false">IF($A8191="","",INDEX(CARTAO_COMPRAS!$C:$C,INT((ROW()-2)/20)+2))</f>
        <v/>
      </c>
      <c r="C8191" s="0" t="str">
        <f aca="false">IF($A8191="","",INDEX(CARTAO_COMPRAS!$D:$D,INT((ROW()-2)/20)+2))</f>
        <v/>
      </c>
      <c r="D8191" s="0" t="str">
        <f aca="false">IF($A8191="","",INDEX(CARTAO_COMPRAS!$E:$E,INT((ROW()-2)/20)+2))</f>
        <v/>
      </c>
      <c r="E8191" s="0" t="str">
        <f aca="false">IF($A8191="","",INDEX(CARTAO_COMPRAS!$H:$H,INT((ROW()-2)/20)+2)+MOD(ROW()-2,20))</f>
        <v/>
      </c>
      <c r="F8191" s="0" t="str">
        <f aca="false">IF($A8191="","",INDEX(CARTAO_COMPRAS!$G:$G,INT((ROW()-2)/20)+2))</f>
        <v/>
      </c>
      <c r="G8191" s="5" t="str">
        <f aca="false">IF($A8191="","",INDEX(CARTAO_COMPRAS!$I:$I,INT((ROW()-2)/20)+2))</f>
        <v/>
      </c>
      <c r="H8191" s="4" t="str">
        <f aca="false">IF($A8191="","",EDATE(INDEX(CARTAO_COMPRAS!$J:$J,INT((ROW()-2)/20)+2),MOD(ROW()-2,20)))</f>
        <v/>
      </c>
      <c r="I8191" s="4" t="str">
        <f aca="false">IF($H8191="","",$H8191-WEEKDAY($H8191,2)+1)</f>
        <v/>
      </c>
      <c r="J8191" s="4" t="str">
        <f aca="false">IF($I8191="","",$I8191+6)</f>
        <v/>
      </c>
      <c r="K8191" s="6" t="str">
        <f aca="false">IF($H8191="","",DATE(YEAR($H8191),MONTH($H8191),1))</f>
        <v/>
      </c>
      <c r="L8191" s="0" t="str">
        <f aca="false">IF($A8191="","",INDEX(CARTAO_COMPRAS!$K:$K,INT((ROW()-2)/20)+2))</f>
        <v/>
      </c>
      <c r="M8191" s="0" t="str">
        <f aca="false">IF($A8191="","","Compra no cartão")</f>
        <v/>
      </c>
    </row>
    <row r="8192" customFormat="false" ht="13.5" hidden="false" customHeight="false" outlineLevel="0" collapsed="false">
      <c r="A8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2" s="0" t="str">
        <f aca="false">IF($A8192="","",INDEX(CARTAO_COMPRAS!$C:$C,INT((ROW()-2)/20)+2))</f>
        <v/>
      </c>
      <c r="C8192" s="0" t="str">
        <f aca="false">IF($A8192="","",INDEX(CARTAO_COMPRAS!$D:$D,INT((ROW()-2)/20)+2))</f>
        <v/>
      </c>
      <c r="D8192" s="0" t="str">
        <f aca="false">IF($A8192="","",INDEX(CARTAO_COMPRAS!$E:$E,INT((ROW()-2)/20)+2))</f>
        <v/>
      </c>
      <c r="E8192" s="0" t="str">
        <f aca="false">IF($A8192="","",INDEX(CARTAO_COMPRAS!$H:$H,INT((ROW()-2)/20)+2)+MOD(ROW()-2,20))</f>
        <v/>
      </c>
      <c r="F8192" s="0" t="str">
        <f aca="false">IF($A8192="","",INDEX(CARTAO_COMPRAS!$G:$G,INT((ROW()-2)/20)+2))</f>
        <v/>
      </c>
      <c r="G8192" s="5" t="str">
        <f aca="false">IF($A8192="","",INDEX(CARTAO_COMPRAS!$I:$I,INT((ROW()-2)/20)+2))</f>
        <v/>
      </c>
      <c r="H8192" s="4" t="str">
        <f aca="false">IF($A8192="","",EDATE(INDEX(CARTAO_COMPRAS!$J:$J,INT((ROW()-2)/20)+2),MOD(ROW()-2,20)))</f>
        <v/>
      </c>
      <c r="I8192" s="4" t="str">
        <f aca="false">IF($H8192="","",$H8192-WEEKDAY($H8192,2)+1)</f>
        <v/>
      </c>
      <c r="J8192" s="4" t="str">
        <f aca="false">IF($I8192="","",$I8192+6)</f>
        <v/>
      </c>
      <c r="K8192" s="6" t="str">
        <f aca="false">IF($H8192="","",DATE(YEAR($H8192),MONTH($H8192),1))</f>
        <v/>
      </c>
      <c r="L8192" s="0" t="str">
        <f aca="false">IF($A8192="","",INDEX(CARTAO_COMPRAS!$K:$K,INT((ROW()-2)/20)+2))</f>
        <v/>
      </c>
      <c r="M8192" s="0" t="str">
        <f aca="false">IF($A8192="","","Compra no cartão")</f>
        <v/>
      </c>
    </row>
    <row r="8193" customFormat="false" ht="13.5" hidden="false" customHeight="false" outlineLevel="0" collapsed="false">
      <c r="A8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3" s="0" t="str">
        <f aca="false">IF($A8193="","",INDEX(CARTAO_COMPRAS!$C:$C,INT((ROW()-2)/20)+2))</f>
        <v/>
      </c>
      <c r="C8193" s="0" t="str">
        <f aca="false">IF($A8193="","",INDEX(CARTAO_COMPRAS!$D:$D,INT((ROW()-2)/20)+2))</f>
        <v/>
      </c>
      <c r="D8193" s="0" t="str">
        <f aca="false">IF($A8193="","",INDEX(CARTAO_COMPRAS!$E:$E,INT((ROW()-2)/20)+2))</f>
        <v/>
      </c>
      <c r="E8193" s="0" t="str">
        <f aca="false">IF($A8193="","",INDEX(CARTAO_COMPRAS!$H:$H,INT((ROW()-2)/20)+2)+MOD(ROW()-2,20))</f>
        <v/>
      </c>
      <c r="F8193" s="0" t="str">
        <f aca="false">IF($A8193="","",INDEX(CARTAO_COMPRAS!$G:$G,INT((ROW()-2)/20)+2))</f>
        <v/>
      </c>
      <c r="G8193" s="5" t="str">
        <f aca="false">IF($A8193="","",INDEX(CARTAO_COMPRAS!$I:$I,INT((ROW()-2)/20)+2))</f>
        <v/>
      </c>
      <c r="H8193" s="4" t="str">
        <f aca="false">IF($A8193="","",EDATE(INDEX(CARTAO_COMPRAS!$J:$J,INT((ROW()-2)/20)+2),MOD(ROW()-2,20)))</f>
        <v/>
      </c>
      <c r="I8193" s="4" t="str">
        <f aca="false">IF($H8193="","",$H8193-WEEKDAY($H8193,2)+1)</f>
        <v/>
      </c>
      <c r="J8193" s="4" t="str">
        <f aca="false">IF($I8193="","",$I8193+6)</f>
        <v/>
      </c>
      <c r="K8193" s="6" t="str">
        <f aca="false">IF($H8193="","",DATE(YEAR($H8193),MONTH($H8193),1))</f>
        <v/>
      </c>
      <c r="L8193" s="0" t="str">
        <f aca="false">IF($A8193="","",INDEX(CARTAO_COMPRAS!$K:$K,INT((ROW()-2)/20)+2))</f>
        <v/>
      </c>
      <c r="M8193" s="0" t="str">
        <f aca="false">IF($A8193="","","Compra no cartão")</f>
        <v/>
      </c>
    </row>
    <row r="8194" customFormat="false" ht="13.5" hidden="false" customHeight="false" outlineLevel="0" collapsed="false">
      <c r="A8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4" s="0" t="str">
        <f aca="false">IF($A8194="","",INDEX(CARTAO_COMPRAS!$C:$C,INT((ROW()-2)/20)+2))</f>
        <v/>
      </c>
      <c r="C8194" s="0" t="str">
        <f aca="false">IF($A8194="","",INDEX(CARTAO_COMPRAS!$D:$D,INT((ROW()-2)/20)+2))</f>
        <v/>
      </c>
      <c r="D8194" s="0" t="str">
        <f aca="false">IF($A8194="","",INDEX(CARTAO_COMPRAS!$E:$E,INT((ROW()-2)/20)+2))</f>
        <v/>
      </c>
      <c r="E8194" s="0" t="str">
        <f aca="false">IF($A8194="","",INDEX(CARTAO_COMPRAS!$H:$H,INT((ROW()-2)/20)+2)+MOD(ROW()-2,20))</f>
        <v/>
      </c>
      <c r="F8194" s="0" t="str">
        <f aca="false">IF($A8194="","",INDEX(CARTAO_COMPRAS!$G:$G,INT((ROW()-2)/20)+2))</f>
        <v/>
      </c>
      <c r="G8194" s="5" t="str">
        <f aca="false">IF($A8194="","",INDEX(CARTAO_COMPRAS!$I:$I,INT((ROW()-2)/20)+2))</f>
        <v/>
      </c>
      <c r="H8194" s="4" t="str">
        <f aca="false">IF($A8194="","",EDATE(INDEX(CARTAO_COMPRAS!$J:$J,INT((ROW()-2)/20)+2),MOD(ROW()-2,20)))</f>
        <v/>
      </c>
      <c r="I8194" s="4" t="str">
        <f aca="false">IF($H8194="","",$H8194-WEEKDAY($H8194,2)+1)</f>
        <v/>
      </c>
      <c r="J8194" s="4" t="str">
        <f aca="false">IF($I8194="","",$I8194+6)</f>
        <v/>
      </c>
      <c r="K8194" s="6" t="str">
        <f aca="false">IF($H8194="","",DATE(YEAR($H8194),MONTH($H8194),1))</f>
        <v/>
      </c>
      <c r="L8194" s="0" t="str">
        <f aca="false">IF($A8194="","",INDEX(CARTAO_COMPRAS!$K:$K,INT((ROW()-2)/20)+2))</f>
        <v/>
      </c>
      <c r="M8194" s="0" t="str">
        <f aca="false">IF($A8194="","","Compra no cartão")</f>
        <v/>
      </c>
    </row>
    <row r="8195" customFormat="false" ht="13.5" hidden="false" customHeight="false" outlineLevel="0" collapsed="false">
      <c r="A8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5" s="0" t="str">
        <f aca="false">IF($A8195="","",INDEX(CARTAO_COMPRAS!$C:$C,INT((ROW()-2)/20)+2))</f>
        <v/>
      </c>
      <c r="C8195" s="0" t="str">
        <f aca="false">IF($A8195="","",INDEX(CARTAO_COMPRAS!$D:$D,INT((ROW()-2)/20)+2))</f>
        <v/>
      </c>
      <c r="D8195" s="0" t="str">
        <f aca="false">IF($A8195="","",INDEX(CARTAO_COMPRAS!$E:$E,INT((ROW()-2)/20)+2))</f>
        <v/>
      </c>
      <c r="E8195" s="0" t="str">
        <f aca="false">IF($A8195="","",INDEX(CARTAO_COMPRAS!$H:$H,INT((ROW()-2)/20)+2)+MOD(ROW()-2,20))</f>
        <v/>
      </c>
      <c r="F8195" s="0" t="str">
        <f aca="false">IF($A8195="","",INDEX(CARTAO_COMPRAS!$G:$G,INT((ROW()-2)/20)+2))</f>
        <v/>
      </c>
      <c r="G8195" s="5" t="str">
        <f aca="false">IF($A8195="","",INDEX(CARTAO_COMPRAS!$I:$I,INT((ROW()-2)/20)+2))</f>
        <v/>
      </c>
      <c r="H8195" s="4" t="str">
        <f aca="false">IF($A8195="","",EDATE(INDEX(CARTAO_COMPRAS!$J:$J,INT((ROW()-2)/20)+2),MOD(ROW()-2,20)))</f>
        <v/>
      </c>
      <c r="I8195" s="4" t="str">
        <f aca="false">IF($H8195="","",$H8195-WEEKDAY($H8195,2)+1)</f>
        <v/>
      </c>
      <c r="J8195" s="4" t="str">
        <f aca="false">IF($I8195="","",$I8195+6)</f>
        <v/>
      </c>
      <c r="K8195" s="6" t="str">
        <f aca="false">IF($H8195="","",DATE(YEAR($H8195),MONTH($H8195),1))</f>
        <v/>
      </c>
      <c r="L8195" s="0" t="str">
        <f aca="false">IF($A8195="","",INDEX(CARTAO_COMPRAS!$K:$K,INT((ROW()-2)/20)+2))</f>
        <v/>
      </c>
      <c r="M8195" s="0" t="str">
        <f aca="false">IF($A8195="","","Compra no cartão")</f>
        <v/>
      </c>
    </row>
    <row r="8196" customFormat="false" ht="13.5" hidden="false" customHeight="false" outlineLevel="0" collapsed="false">
      <c r="A8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6" s="0" t="str">
        <f aca="false">IF($A8196="","",INDEX(CARTAO_COMPRAS!$C:$C,INT((ROW()-2)/20)+2))</f>
        <v/>
      </c>
      <c r="C8196" s="0" t="str">
        <f aca="false">IF($A8196="","",INDEX(CARTAO_COMPRAS!$D:$D,INT((ROW()-2)/20)+2))</f>
        <v/>
      </c>
      <c r="D8196" s="0" t="str">
        <f aca="false">IF($A8196="","",INDEX(CARTAO_COMPRAS!$E:$E,INT((ROW()-2)/20)+2))</f>
        <v/>
      </c>
      <c r="E8196" s="0" t="str">
        <f aca="false">IF($A8196="","",INDEX(CARTAO_COMPRAS!$H:$H,INT((ROW()-2)/20)+2)+MOD(ROW()-2,20))</f>
        <v/>
      </c>
      <c r="F8196" s="0" t="str">
        <f aca="false">IF($A8196="","",INDEX(CARTAO_COMPRAS!$G:$G,INT((ROW()-2)/20)+2))</f>
        <v/>
      </c>
      <c r="G8196" s="5" t="str">
        <f aca="false">IF($A8196="","",INDEX(CARTAO_COMPRAS!$I:$I,INT((ROW()-2)/20)+2))</f>
        <v/>
      </c>
      <c r="H8196" s="4" t="str">
        <f aca="false">IF($A8196="","",EDATE(INDEX(CARTAO_COMPRAS!$J:$J,INT((ROW()-2)/20)+2),MOD(ROW()-2,20)))</f>
        <v/>
      </c>
      <c r="I8196" s="4" t="str">
        <f aca="false">IF($H8196="","",$H8196-WEEKDAY($H8196,2)+1)</f>
        <v/>
      </c>
      <c r="J8196" s="4" t="str">
        <f aca="false">IF($I8196="","",$I8196+6)</f>
        <v/>
      </c>
      <c r="K8196" s="6" t="str">
        <f aca="false">IF($H8196="","",DATE(YEAR($H8196),MONTH($H8196),1))</f>
        <v/>
      </c>
      <c r="L8196" s="0" t="str">
        <f aca="false">IF($A8196="","",INDEX(CARTAO_COMPRAS!$K:$K,INT((ROW()-2)/20)+2))</f>
        <v/>
      </c>
      <c r="M8196" s="0" t="str">
        <f aca="false">IF($A8196="","","Compra no cartão")</f>
        <v/>
      </c>
    </row>
    <row r="8197" customFormat="false" ht="13.5" hidden="false" customHeight="false" outlineLevel="0" collapsed="false">
      <c r="A8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7" s="0" t="str">
        <f aca="false">IF($A8197="","",INDEX(CARTAO_COMPRAS!$C:$C,INT((ROW()-2)/20)+2))</f>
        <v/>
      </c>
      <c r="C8197" s="0" t="str">
        <f aca="false">IF($A8197="","",INDEX(CARTAO_COMPRAS!$D:$D,INT((ROW()-2)/20)+2))</f>
        <v/>
      </c>
      <c r="D8197" s="0" t="str">
        <f aca="false">IF($A8197="","",INDEX(CARTAO_COMPRAS!$E:$E,INT((ROW()-2)/20)+2))</f>
        <v/>
      </c>
      <c r="E8197" s="0" t="str">
        <f aca="false">IF($A8197="","",INDEX(CARTAO_COMPRAS!$H:$H,INT((ROW()-2)/20)+2)+MOD(ROW()-2,20))</f>
        <v/>
      </c>
      <c r="F8197" s="0" t="str">
        <f aca="false">IF($A8197="","",INDEX(CARTAO_COMPRAS!$G:$G,INT((ROW()-2)/20)+2))</f>
        <v/>
      </c>
      <c r="G8197" s="5" t="str">
        <f aca="false">IF($A8197="","",INDEX(CARTAO_COMPRAS!$I:$I,INT((ROW()-2)/20)+2))</f>
        <v/>
      </c>
      <c r="H8197" s="4" t="str">
        <f aca="false">IF($A8197="","",EDATE(INDEX(CARTAO_COMPRAS!$J:$J,INT((ROW()-2)/20)+2),MOD(ROW()-2,20)))</f>
        <v/>
      </c>
      <c r="I8197" s="4" t="str">
        <f aca="false">IF($H8197="","",$H8197-WEEKDAY($H8197,2)+1)</f>
        <v/>
      </c>
      <c r="J8197" s="4" t="str">
        <f aca="false">IF($I8197="","",$I8197+6)</f>
        <v/>
      </c>
      <c r="K8197" s="6" t="str">
        <f aca="false">IF($H8197="","",DATE(YEAR($H8197),MONTH($H8197),1))</f>
        <v/>
      </c>
      <c r="L8197" s="0" t="str">
        <f aca="false">IF($A8197="","",INDEX(CARTAO_COMPRAS!$K:$K,INT((ROW()-2)/20)+2))</f>
        <v/>
      </c>
      <c r="M8197" s="0" t="str">
        <f aca="false">IF($A8197="","","Compra no cartão")</f>
        <v/>
      </c>
    </row>
    <row r="8198" customFormat="false" ht="13.5" hidden="false" customHeight="false" outlineLevel="0" collapsed="false">
      <c r="A8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8" s="0" t="str">
        <f aca="false">IF($A8198="","",INDEX(CARTAO_COMPRAS!$C:$C,INT((ROW()-2)/20)+2))</f>
        <v/>
      </c>
      <c r="C8198" s="0" t="str">
        <f aca="false">IF($A8198="","",INDEX(CARTAO_COMPRAS!$D:$D,INT((ROW()-2)/20)+2))</f>
        <v/>
      </c>
      <c r="D8198" s="0" t="str">
        <f aca="false">IF($A8198="","",INDEX(CARTAO_COMPRAS!$E:$E,INT((ROW()-2)/20)+2))</f>
        <v/>
      </c>
      <c r="E8198" s="0" t="str">
        <f aca="false">IF($A8198="","",INDEX(CARTAO_COMPRAS!$H:$H,INT((ROW()-2)/20)+2)+MOD(ROW()-2,20))</f>
        <v/>
      </c>
      <c r="F8198" s="0" t="str">
        <f aca="false">IF($A8198="","",INDEX(CARTAO_COMPRAS!$G:$G,INT((ROW()-2)/20)+2))</f>
        <v/>
      </c>
      <c r="G8198" s="5" t="str">
        <f aca="false">IF($A8198="","",INDEX(CARTAO_COMPRAS!$I:$I,INT((ROW()-2)/20)+2))</f>
        <v/>
      </c>
      <c r="H8198" s="4" t="str">
        <f aca="false">IF($A8198="","",EDATE(INDEX(CARTAO_COMPRAS!$J:$J,INT((ROW()-2)/20)+2),MOD(ROW()-2,20)))</f>
        <v/>
      </c>
      <c r="I8198" s="4" t="str">
        <f aca="false">IF($H8198="","",$H8198-WEEKDAY($H8198,2)+1)</f>
        <v/>
      </c>
      <c r="J8198" s="4" t="str">
        <f aca="false">IF($I8198="","",$I8198+6)</f>
        <v/>
      </c>
      <c r="K8198" s="6" t="str">
        <f aca="false">IF($H8198="","",DATE(YEAR($H8198),MONTH($H8198),1))</f>
        <v/>
      </c>
      <c r="L8198" s="0" t="str">
        <f aca="false">IF($A8198="","",INDEX(CARTAO_COMPRAS!$K:$K,INT((ROW()-2)/20)+2))</f>
        <v/>
      </c>
      <c r="M8198" s="0" t="str">
        <f aca="false">IF($A8198="","","Compra no cartão")</f>
        <v/>
      </c>
    </row>
    <row r="8199" customFormat="false" ht="13.5" hidden="false" customHeight="false" outlineLevel="0" collapsed="false">
      <c r="A8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199" s="0" t="str">
        <f aca="false">IF($A8199="","",INDEX(CARTAO_COMPRAS!$C:$C,INT((ROW()-2)/20)+2))</f>
        <v/>
      </c>
      <c r="C8199" s="0" t="str">
        <f aca="false">IF($A8199="","",INDEX(CARTAO_COMPRAS!$D:$D,INT((ROW()-2)/20)+2))</f>
        <v/>
      </c>
      <c r="D8199" s="0" t="str">
        <f aca="false">IF($A8199="","",INDEX(CARTAO_COMPRAS!$E:$E,INT((ROW()-2)/20)+2))</f>
        <v/>
      </c>
      <c r="E8199" s="0" t="str">
        <f aca="false">IF($A8199="","",INDEX(CARTAO_COMPRAS!$H:$H,INT((ROW()-2)/20)+2)+MOD(ROW()-2,20))</f>
        <v/>
      </c>
      <c r="F8199" s="0" t="str">
        <f aca="false">IF($A8199="","",INDEX(CARTAO_COMPRAS!$G:$G,INT((ROW()-2)/20)+2))</f>
        <v/>
      </c>
      <c r="G8199" s="5" t="str">
        <f aca="false">IF($A8199="","",INDEX(CARTAO_COMPRAS!$I:$I,INT((ROW()-2)/20)+2))</f>
        <v/>
      </c>
      <c r="H8199" s="4" t="str">
        <f aca="false">IF($A8199="","",EDATE(INDEX(CARTAO_COMPRAS!$J:$J,INT((ROW()-2)/20)+2),MOD(ROW()-2,20)))</f>
        <v/>
      </c>
      <c r="I8199" s="4" t="str">
        <f aca="false">IF($H8199="","",$H8199-WEEKDAY($H8199,2)+1)</f>
        <v/>
      </c>
      <c r="J8199" s="4" t="str">
        <f aca="false">IF($I8199="","",$I8199+6)</f>
        <v/>
      </c>
      <c r="K8199" s="6" t="str">
        <f aca="false">IF($H8199="","",DATE(YEAR($H8199),MONTH($H8199),1))</f>
        <v/>
      </c>
      <c r="L8199" s="0" t="str">
        <f aca="false">IF($A8199="","",INDEX(CARTAO_COMPRAS!$K:$K,INT((ROW()-2)/20)+2))</f>
        <v/>
      </c>
      <c r="M8199" s="0" t="str">
        <f aca="false">IF($A8199="","","Compra no cartão")</f>
        <v/>
      </c>
    </row>
    <row r="8200" customFormat="false" ht="13.5" hidden="false" customHeight="false" outlineLevel="0" collapsed="false">
      <c r="A8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0" s="0" t="str">
        <f aca="false">IF($A8200="","",INDEX(CARTAO_COMPRAS!$C:$C,INT((ROW()-2)/20)+2))</f>
        <v/>
      </c>
      <c r="C8200" s="0" t="str">
        <f aca="false">IF($A8200="","",INDEX(CARTAO_COMPRAS!$D:$D,INT((ROW()-2)/20)+2))</f>
        <v/>
      </c>
      <c r="D8200" s="0" t="str">
        <f aca="false">IF($A8200="","",INDEX(CARTAO_COMPRAS!$E:$E,INT((ROW()-2)/20)+2))</f>
        <v/>
      </c>
      <c r="E8200" s="0" t="str">
        <f aca="false">IF($A8200="","",INDEX(CARTAO_COMPRAS!$H:$H,INT((ROW()-2)/20)+2)+MOD(ROW()-2,20))</f>
        <v/>
      </c>
      <c r="F8200" s="0" t="str">
        <f aca="false">IF($A8200="","",INDEX(CARTAO_COMPRAS!$G:$G,INT((ROW()-2)/20)+2))</f>
        <v/>
      </c>
      <c r="G8200" s="5" t="str">
        <f aca="false">IF($A8200="","",INDEX(CARTAO_COMPRAS!$I:$I,INT((ROW()-2)/20)+2))</f>
        <v/>
      </c>
      <c r="H8200" s="4" t="str">
        <f aca="false">IF($A8200="","",EDATE(INDEX(CARTAO_COMPRAS!$J:$J,INT((ROW()-2)/20)+2),MOD(ROW()-2,20)))</f>
        <v/>
      </c>
      <c r="I8200" s="4" t="str">
        <f aca="false">IF($H8200="","",$H8200-WEEKDAY($H8200,2)+1)</f>
        <v/>
      </c>
      <c r="J8200" s="4" t="str">
        <f aca="false">IF($I8200="","",$I8200+6)</f>
        <v/>
      </c>
      <c r="K8200" s="6" t="str">
        <f aca="false">IF($H8200="","",DATE(YEAR($H8200),MONTH($H8200),1))</f>
        <v/>
      </c>
      <c r="L8200" s="0" t="str">
        <f aca="false">IF($A8200="","",INDEX(CARTAO_COMPRAS!$K:$K,INT((ROW()-2)/20)+2))</f>
        <v/>
      </c>
      <c r="M8200" s="0" t="str">
        <f aca="false">IF($A8200="","","Compra no cartão")</f>
        <v/>
      </c>
    </row>
    <row r="8201" customFormat="false" ht="13.5" hidden="false" customHeight="false" outlineLevel="0" collapsed="false">
      <c r="A8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1" s="0" t="str">
        <f aca="false">IF($A8201="","",INDEX(CARTAO_COMPRAS!$C:$C,INT((ROW()-2)/20)+2))</f>
        <v/>
      </c>
      <c r="C8201" s="0" t="str">
        <f aca="false">IF($A8201="","",INDEX(CARTAO_COMPRAS!$D:$D,INT((ROW()-2)/20)+2))</f>
        <v/>
      </c>
      <c r="D8201" s="0" t="str">
        <f aca="false">IF($A8201="","",INDEX(CARTAO_COMPRAS!$E:$E,INT((ROW()-2)/20)+2))</f>
        <v/>
      </c>
      <c r="E8201" s="0" t="str">
        <f aca="false">IF($A8201="","",INDEX(CARTAO_COMPRAS!$H:$H,INT((ROW()-2)/20)+2)+MOD(ROW()-2,20))</f>
        <v/>
      </c>
      <c r="F8201" s="0" t="str">
        <f aca="false">IF($A8201="","",INDEX(CARTAO_COMPRAS!$G:$G,INT((ROW()-2)/20)+2))</f>
        <v/>
      </c>
      <c r="G8201" s="5" t="str">
        <f aca="false">IF($A8201="","",INDEX(CARTAO_COMPRAS!$I:$I,INT((ROW()-2)/20)+2))</f>
        <v/>
      </c>
      <c r="H8201" s="4" t="str">
        <f aca="false">IF($A8201="","",EDATE(INDEX(CARTAO_COMPRAS!$J:$J,INT((ROW()-2)/20)+2),MOD(ROW()-2,20)))</f>
        <v/>
      </c>
      <c r="I8201" s="4" t="str">
        <f aca="false">IF($H8201="","",$H8201-WEEKDAY($H8201,2)+1)</f>
        <v/>
      </c>
      <c r="J8201" s="4" t="str">
        <f aca="false">IF($I8201="","",$I8201+6)</f>
        <v/>
      </c>
      <c r="K8201" s="6" t="str">
        <f aca="false">IF($H8201="","",DATE(YEAR($H8201),MONTH($H8201),1))</f>
        <v/>
      </c>
      <c r="L8201" s="0" t="str">
        <f aca="false">IF($A8201="","",INDEX(CARTAO_COMPRAS!$K:$K,INT((ROW()-2)/20)+2))</f>
        <v/>
      </c>
      <c r="M8201" s="0" t="str">
        <f aca="false">IF($A8201="","","Compra no cartão")</f>
        <v/>
      </c>
    </row>
    <row r="8202" customFormat="false" ht="13.5" hidden="false" customHeight="false" outlineLevel="0" collapsed="false">
      <c r="A82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411</v>
      </c>
      <c r="B8202" s="0" t="str">
        <f aca="false">IF($A8202="","",INDEX(CARTAO_COMPRAS!$C:$C,INT((ROW()-2)/20)+2))</f>
        <v>Nubank</v>
      </c>
      <c r="C8202" s="0" t="str">
        <f aca="false">IF($A8202="","",INDEX(CARTAO_COMPRAS!$D:$D,INT((ROW()-2)/20)+2))</f>
        <v>Supermercado</v>
      </c>
      <c r="D8202" s="0" t="str">
        <f aca="false">IF($A8202="","",INDEX(CARTAO_COMPRAS!$E:$E,INT((ROW()-2)/20)+2))</f>
        <v>Alimentação / Insumos</v>
      </c>
      <c r="E8202" s="0" t="n">
        <f aca="false">IF($A8202="","",INDEX(CARTAO_COMPRAS!$H:$H,INT((ROW()-2)/20)+2)+MOD(ROW()-2,20))</f>
        <v>1</v>
      </c>
      <c r="F8202" s="0" t="n">
        <f aca="false">IF($A8202="","",INDEX(CARTAO_COMPRAS!$G:$G,INT((ROW()-2)/20)+2))</f>
        <v>1</v>
      </c>
      <c r="G8202" s="5" t="n">
        <f aca="false">IF($A8202="","",INDEX(CARTAO_COMPRAS!$I:$I,INT((ROW()-2)/20)+2))</f>
        <v>64.56</v>
      </c>
      <c r="H8202" s="4" t="n">
        <f aca="false">IF($A8202="","",EDATE(INDEX(CARTAO_COMPRAS!$J:$J,INT((ROW()-2)/20)+2),MOD(ROW()-2,20)))</f>
        <v>46170</v>
      </c>
      <c r="I8202" s="4" t="n">
        <f aca="false">IF($H8202="","",$H8202-WEEKDAY($H8202,2)+1)</f>
        <v>46167</v>
      </c>
      <c r="J8202" s="4" t="n">
        <f aca="false">IF($I8202="","",$I8202+6)</f>
        <v>46173</v>
      </c>
      <c r="K8202" s="6" t="n">
        <f aca="false">IF($H8202="","",DATE(YEAR($H8202),MONTH($H8202),1))</f>
        <v>46143</v>
      </c>
      <c r="L8202" s="0" t="str">
        <f aca="false">IF($A8202="","",INDEX(CARTAO_COMPRAS!$K:$K,INT((ROW()-2)/20)+2))</f>
        <v>Pago</v>
      </c>
      <c r="M8202" s="0" t="str">
        <f aca="false">IF($A8202="","","Compra no cartão")</f>
        <v>Compra no cartão</v>
      </c>
    </row>
    <row r="8203" customFormat="false" ht="13.5" hidden="false" customHeight="false" outlineLevel="0" collapsed="false">
      <c r="A8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3" s="0" t="str">
        <f aca="false">IF($A8203="","",INDEX(CARTAO_COMPRAS!$C:$C,INT((ROW()-2)/20)+2))</f>
        <v/>
      </c>
      <c r="C8203" s="0" t="str">
        <f aca="false">IF($A8203="","",INDEX(CARTAO_COMPRAS!$D:$D,INT((ROW()-2)/20)+2))</f>
        <v/>
      </c>
      <c r="D8203" s="0" t="str">
        <f aca="false">IF($A8203="","",INDEX(CARTAO_COMPRAS!$E:$E,INT((ROW()-2)/20)+2))</f>
        <v/>
      </c>
      <c r="E8203" s="0" t="str">
        <f aca="false">IF($A8203="","",INDEX(CARTAO_COMPRAS!$H:$H,INT((ROW()-2)/20)+2)+MOD(ROW()-2,20))</f>
        <v/>
      </c>
      <c r="F8203" s="0" t="str">
        <f aca="false">IF($A8203="","",INDEX(CARTAO_COMPRAS!$G:$G,INT((ROW()-2)/20)+2))</f>
        <v/>
      </c>
      <c r="G8203" s="5" t="str">
        <f aca="false">IF($A8203="","",INDEX(CARTAO_COMPRAS!$I:$I,INT((ROW()-2)/20)+2))</f>
        <v/>
      </c>
      <c r="H8203" s="4" t="str">
        <f aca="false">IF($A8203="","",EDATE(INDEX(CARTAO_COMPRAS!$J:$J,INT((ROW()-2)/20)+2),MOD(ROW()-2,20)))</f>
        <v/>
      </c>
      <c r="I8203" s="4" t="str">
        <f aca="false">IF($H8203="","",$H8203-WEEKDAY($H8203,2)+1)</f>
        <v/>
      </c>
      <c r="J8203" s="4" t="str">
        <f aca="false">IF($I8203="","",$I8203+6)</f>
        <v/>
      </c>
      <c r="K8203" s="6" t="str">
        <f aca="false">IF($H8203="","",DATE(YEAR($H8203),MONTH($H8203),1))</f>
        <v/>
      </c>
      <c r="L8203" s="0" t="str">
        <f aca="false">IF($A8203="","",INDEX(CARTAO_COMPRAS!$K:$K,INT((ROW()-2)/20)+2))</f>
        <v/>
      </c>
      <c r="M8203" s="0" t="str">
        <f aca="false">IF($A8203="","","Compra no cartão")</f>
        <v/>
      </c>
    </row>
    <row r="8204" customFormat="false" ht="13.5" hidden="false" customHeight="false" outlineLevel="0" collapsed="false">
      <c r="A8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4" s="0" t="str">
        <f aca="false">IF($A8204="","",INDEX(CARTAO_COMPRAS!$C:$C,INT((ROW()-2)/20)+2))</f>
        <v/>
      </c>
      <c r="C8204" s="0" t="str">
        <f aca="false">IF($A8204="","",INDEX(CARTAO_COMPRAS!$D:$D,INT((ROW()-2)/20)+2))</f>
        <v/>
      </c>
      <c r="D8204" s="0" t="str">
        <f aca="false">IF($A8204="","",INDEX(CARTAO_COMPRAS!$E:$E,INT((ROW()-2)/20)+2))</f>
        <v/>
      </c>
      <c r="E8204" s="0" t="str">
        <f aca="false">IF($A8204="","",INDEX(CARTAO_COMPRAS!$H:$H,INT((ROW()-2)/20)+2)+MOD(ROW()-2,20))</f>
        <v/>
      </c>
      <c r="F8204" s="0" t="str">
        <f aca="false">IF($A8204="","",INDEX(CARTAO_COMPRAS!$G:$G,INT((ROW()-2)/20)+2))</f>
        <v/>
      </c>
      <c r="G8204" s="5" t="str">
        <f aca="false">IF($A8204="","",INDEX(CARTAO_COMPRAS!$I:$I,INT((ROW()-2)/20)+2))</f>
        <v/>
      </c>
      <c r="H8204" s="4" t="str">
        <f aca="false">IF($A8204="","",EDATE(INDEX(CARTAO_COMPRAS!$J:$J,INT((ROW()-2)/20)+2),MOD(ROW()-2,20)))</f>
        <v/>
      </c>
      <c r="I8204" s="4" t="str">
        <f aca="false">IF($H8204="","",$H8204-WEEKDAY($H8204,2)+1)</f>
        <v/>
      </c>
      <c r="J8204" s="4" t="str">
        <f aca="false">IF($I8204="","",$I8204+6)</f>
        <v/>
      </c>
      <c r="K8204" s="6" t="str">
        <f aca="false">IF($H8204="","",DATE(YEAR($H8204),MONTH($H8204),1))</f>
        <v/>
      </c>
      <c r="L8204" s="0" t="str">
        <f aca="false">IF($A8204="","",INDEX(CARTAO_COMPRAS!$K:$K,INT((ROW()-2)/20)+2))</f>
        <v/>
      </c>
      <c r="M8204" s="0" t="str">
        <f aca="false">IF($A8204="","","Compra no cartão")</f>
        <v/>
      </c>
    </row>
    <row r="8205" customFormat="false" ht="13.5" hidden="false" customHeight="false" outlineLevel="0" collapsed="false">
      <c r="A8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5" s="0" t="str">
        <f aca="false">IF($A8205="","",INDEX(CARTAO_COMPRAS!$C:$C,INT((ROW()-2)/20)+2))</f>
        <v/>
      </c>
      <c r="C8205" s="0" t="str">
        <f aca="false">IF($A8205="","",INDEX(CARTAO_COMPRAS!$D:$D,INT((ROW()-2)/20)+2))</f>
        <v/>
      </c>
      <c r="D8205" s="0" t="str">
        <f aca="false">IF($A8205="","",INDEX(CARTAO_COMPRAS!$E:$E,INT((ROW()-2)/20)+2))</f>
        <v/>
      </c>
      <c r="E8205" s="0" t="str">
        <f aca="false">IF($A8205="","",INDEX(CARTAO_COMPRAS!$H:$H,INT((ROW()-2)/20)+2)+MOD(ROW()-2,20))</f>
        <v/>
      </c>
      <c r="F8205" s="0" t="str">
        <f aca="false">IF($A8205="","",INDEX(CARTAO_COMPRAS!$G:$G,INT((ROW()-2)/20)+2))</f>
        <v/>
      </c>
      <c r="G8205" s="5" t="str">
        <f aca="false">IF($A8205="","",INDEX(CARTAO_COMPRAS!$I:$I,INT((ROW()-2)/20)+2))</f>
        <v/>
      </c>
      <c r="H8205" s="4" t="str">
        <f aca="false">IF($A8205="","",EDATE(INDEX(CARTAO_COMPRAS!$J:$J,INT((ROW()-2)/20)+2),MOD(ROW()-2,20)))</f>
        <v/>
      </c>
      <c r="I8205" s="4" t="str">
        <f aca="false">IF($H8205="","",$H8205-WEEKDAY($H8205,2)+1)</f>
        <v/>
      </c>
      <c r="J8205" s="4" t="str">
        <f aca="false">IF($I8205="","",$I8205+6)</f>
        <v/>
      </c>
      <c r="K8205" s="6" t="str">
        <f aca="false">IF($H8205="","",DATE(YEAR($H8205),MONTH($H8205),1))</f>
        <v/>
      </c>
      <c r="L8205" s="0" t="str">
        <f aca="false">IF($A8205="","",INDEX(CARTAO_COMPRAS!$K:$K,INT((ROW()-2)/20)+2))</f>
        <v/>
      </c>
      <c r="M8205" s="0" t="str">
        <f aca="false">IF($A8205="","","Compra no cartão")</f>
        <v/>
      </c>
    </row>
    <row r="8206" customFormat="false" ht="13.5" hidden="false" customHeight="false" outlineLevel="0" collapsed="false">
      <c r="A8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6" s="0" t="str">
        <f aca="false">IF($A8206="","",INDEX(CARTAO_COMPRAS!$C:$C,INT((ROW()-2)/20)+2))</f>
        <v/>
      </c>
      <c r="C8206" s="0" t="str">
        <f aca="false">IF($A8206="","",INDEX(CARTAO_COMPRAS!$D:$D,INT((ROW()-2)/20)+2))</f>
        <v/>
      </c>
      <c r="D8206" s="0" t="str">
        <f aca="false">IF($A8206="","",INDEX(CARTAO_COMPRAS!$E:$E,INT((ROW()-2)/20)+2))</f>
        <v/>
      </c>
      <c r="E8206" s="0" t="str">
        <f aca="false">IF($A8206="","",INDEX(CARTAO_COMPRAS!$H:$H,INT((ROW()-2)/20)+2)+MOD(ROW()-2,20))</f>
        <v/>
      </c>
      <c r="F8206" s="0" t="str">
        <f aca="false">IF($A8206="","",INDEX(CARTAO_COMPRAS!$G:$G,INT((ROW()-2)/20)+2))</f>
        <v/>
      </c>
      <c r="G8206" s="5" t="str">
        <f aca="false">IF($A8206="","",INDEX(CARTAO_COMPRAS!$I:$I,INT((ROW()-2)/20)+2))</f>
        <v/>
      </c>
      <c r="H8206" s="4" t="str">
        <f aca="false">IF($A8206="","",EDATE(INDEX(CARTAO_COMPRAS!$J:$J,INT((ROW()-2)/20)+2),MOD(ROW()-2,20)))</f>
        <v/>
      </c>
      <c r="I8206" s="4" t="str">
        <f aca="false">IF($H8206="","",$H8206-WEEKDAY($H8206,2)+1)</f>
        <v/>
      </c>
      <c r="J8206" s="4" t="str">
        <f aca="false">IF($I8206="","",$I8206+6)</f>
        <v/>
      </c>
      <c r="K8206" s="6" t="str">
        <f aca="false">IF($H8206="","",DATE(YEAR($H8206),MONTH($H8206),1))</f>
        <v/>
      </c>
      <c r="L8206" s="0" t="str">
        <f aca="false">IF($A8206="","",INDEX(CARTAO_COMPRAS!$K:$K,INT((ROW()-2)/20)+2))</f>
        <v/>
      </c>
      <c r="M8206" s="0" t="str">
        <f aca="false">IF($A8206="","","Compra no cartão")</f>
        <v/>
      </c>
    </row>
    <row r="8207" customFormat="false" ht="13.5" hidden="false" customHeight="false" outlineLevel="0" collapsed="false">
      <c r="A8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7" s="0" t="str">
        <f aca="false">IF($A8207="","",INDEX(CARTAO_COMPRAS!$C:$C,INT((ROW()-2)/20)+2))</f>
        <v/>
      </c>
      <c r="C8207" s="0" t="str">
        <f aca="false">IF($A8207="","",INDEX(CARTAO_COMPRAS!$D:$D,INT((ROW()-2)/20)+2))</f>
        <v/>
      </c>
      <c r="D8207" s="0" t="str">
        <f aca="false">IF($A8207="","",INDEX(CARTAO_COMPRAS!$E:$E,INT((ROW()-2)/20)+2))</f>
        <v/>
      </c>
      <c r="E8207" s="0" t="str">
        <f aca="false">IF($A8207="","",INDEX(CARTAO_COMPRAS!$H:$H,INT((ROW()-2)/20)+2)+MOD(ROW()-2,20))</f>
        <v/>
      </c>
      <c r="F8207" s="0" t="str">
        <f aca="false">IF($A8207="","",INDEX(CARTAO_COMPRAS!$G:$G,INT((ROW()-2)/20)+2))</f>
        <v/>
      </c>
      <c r="G8207" s="5" t="str">
        <f aca="false">IF($A8207="","",INDEX(CARTAO_COMPRAS!$I:$I,INT((ROW()-2)/20)+2))</f>
        <v/>
      </c>
      <c r="H8207" s="4" t="str">
        <f aca="false">IF($A8207="","",EDATE(INDEX(CARTAO_COMPRAS!$J:$J,INT((ROW()-2)/20)+2),MOD(ROW()-2,20)))</f>
        <v/>
      </c>
      <c r="I8207" s="4" t="str">
        <f aca="false">IF($H8207="","",$H8207-WEEKDAY($H8207,2)+1)</f>
        <v/>
      </c>
      <c r="J8207" s="4" t="str">
        <f aca="false">IF($I8207="","",$I8207+6)</f>
        <v/>
      </c>
      <c r="K8207" s="6" t="str">
        <f aca="false">IF($H8207="","",DATE(YEAR($H8207),MONTH($H8207),1))</f>
        <v/>
      </c>
      <c r="L8207" s="0" t="str">
        <f aca="false">IF($A8207="","",INDEX(CARTAO_COMPRAS!$K:$K,INT((ROW()-2)/20)+2))</f>
        <v/>
      </c>
      <c r="M8207" s="0" t="str">
        <f aca="false">IF($A8207="","","Compra no cartão")</f>
        <v/>
      </c>
    </row>
    <row r="8208" customFormat="false" ht="13.5" hidden="false" customHeight="false" outlineLevel="0" collapsed="false">
      <c r="A8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8" s="0" t="str">
        <f aca="false">IF($A8208="","",INDEX(CARTAO_COMPRAS!$C:$C,INT((ROW()-2)/20)+2))</f>
        <v/>
      </c>
      <c r="C8208" s="0" t="str">
        <f aca="false">IF($A8208="","",INDEX(CARTAO_COMPRAS!$D:$D,INT((ROW()-2)/20)+2))</f>
        <v/>
      </c>
      <c r="D8208" s="0" t="str">
        <f aca="false">IF($A8208="","",INDEX(CARTAO_COMPRAS!$E:$E,INT((ROW()-2)/20)+2))</f>
        <v/>
      </c>
      <c r="E8208" s="0" t="str">
        <f aca="false">IF($A8208="","",INDEX(CARTAO_COMPRAS!$H:$H,INT((ROW()-2)/20)+2)+MOD(ROW()-2,20))</f>
        <v/>
      </c>
      <c r="F8208" s="0" t="str">
        <f aca="false">IF($A8208="","",INDEX(CARTAO_COMPRAS!$G:$G,INT((ROW()-2)/20)+2))</f>
        <v/>
      </c>
      <c r="G8208" s="5" t="str">
        <f aca="false">IF($A8208="","",INDEX(CARTAO_COMPRAS!$I:$I,INT((ROW()-2)/20)+2))</f>
        <v/>
      </c>
      <c r="H8208" s="4" t="str">
        <f aca="false">IF($A8208="","",EDATE(INDEX(CARTAO_COMPRAS!$J:$J,INT((ROW()-2)/20)+2),MOD(ROW()-2,20)))</f>
        <v/>
      </c>
      <c r="I8208" s="4" t="str">
        <f aca="false">IF($H8208="","",$H8208-WEEKDAY($H8208,2)+1)</f>
        <v/>
      </c>
      <c r="J8208" s="4" t="str">
        <f aca="false">IF($I8208="","",$I8208+6)</f>
        <v/>
      </c>
      <c r="K8208" s="6" t="str">
        <f aca="false">IF($H8208="","",DATE(YEAR($H8208),MONTH($H8208),1))</f>
        <v/>
      </c>
      <c r="L8208" s="0" t="str">
        <f aca="false">IF($A8208="","",INDEX(CARTAO_COMPRAS!$K:$K,INT((ROW()-2)/20)+2))</f>
        <v/>
      </c>
      <c r="M8208" s="0" t="str">
        <f aca="false">IF($A8208="","","Compra no cartão")</f>
        <v/>
      </c>
    </row>
    <row r="8209" customFormat="false" ht="13.5" hidden="false" customHeight="false" outlineLevel="0" collapsed="false">
      <c r="A8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09" s="0" t="str">
        <f aca="false">IF($A8209="","",INDEX(CARTAO_COMPRAS!$C:$C,INT((ROW()-2)/20)+2))</f>
        <v/>
      </c>
      <c r="C8209" s="0" t="str">
        <f aca="false">IF($A8209="","",INDEX(CARTAO_COMPRAS!$D:$D,INT((ROW()-2)/20)+2))</f>
        <v/>
      </c>
      <c r="D8209" s="0" t="str">
        <f aca="false">IF($A8209="","",INDEX(CARTAO_COMPRAS!$E:$E,INT((ROW()-2)/20)+2))</f>
        <v/>
      </c>
      <c r="E8209" s="0" t="str">
        <f aca="false">IF($A8209="","",INDEX(CARTAO_COMPRAS!$H:$H,INT((ROW()-2)/20)+2)+MOD(ROW()-2,20))</f>
        <v/>
      </c>
      <c r="F8209" s="0" t="str">
        <f aca="false">IF($A8209="","",INDEX(CARTAO_COMPRAS!$G:$G,INT((ROW()-2)/20)+2))</f>
        <v/>
      </c>
      <c r="G8209" s="5" t="str">
        <f aca="false">IF($A8209="","",INDEX(CARTAO_COMPRAS!$I:$I,INT((ROW()-2)/20)+2))</f>
        <v/>
      </c>
      <c r="H8209" s="4" t="str">
        <f aca="false">IF($A8209="","",EDATE(INDEX(CARTAO_COMPRAS!$J:$J,INT((ROW()-2)/20)+2),MOD(ROW()-2,20)))</f>
        <v/>
      </c>
      <c r="I8209" s="4" t="str">
        <f aca="false">IF($H8209="","",$H8209-WEEKDAY($H8209,2)+1)</f>
        <v/>
      </c>
      <c r="J8209" s="4" t="str">
        <f aca="false">IF($I8209="","",$I8209+6)</f>
        <v/>
      </c>
      <c r="K8209" s="6" t="str">
        <f aca="false">IF($H8209="","",DATE(YEAR($H8209),MONTH($H8209),1))</f>
        <v/>
      </c>
      <c r="L8209" s="0" t="str">
        <f aca="false">IF($A8209="","",INDEX(CARTAO_COMPRAS!$K:$K,INT((ROW()-2)/20)+2))</f>
        <v/>
      </c>
      <c r="M8209" s="0" t="str">
        <f aca="false">IF($A8209="","","Compra no cartão")</f>
        <v/>
      </c>
    </row>
    <row r="8210" customFormat="false" ht="13.5" hidden="false" customHeight="false" outlineLevel="0" collapsed="false">
      <c r="A8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0" s="0" t="str">
        <f aca="false">IF($A8210="","",INDEX(CARTAO_COMPRAS!$C:$C,INT((ROW()-2)/20)+2))</f>
        <v/>
      </c>
      <c r="C8210" s="0" t="str">
        <f aca="false">IF($A8210="","",INDEX(CARTAO_COMPRAS!$D:$D,INT((ROW()-2)/20)+2))</f>
        <v/>
      </c>
      <c r="D8210" s="0" t="str">
        <f aca="false">IF($A8210="","",INDEX(CARTAO_COMPRAS!$E:$E,INT((ROW()-2)/20)+2))</f>
        <v/>
      </c>
      <c r="E8210" s="0" t="str">
        <f aca="false">IF($A8210="","",INDEX(CARTAO_COMPRAS!$H:$H,INT((ROW()-2)/20)+2)+MOD(ROW()-2,20))</f>
        <v/>
      </c>
      <c r="F8210" s="0" t="str">
        <f aca="false">IF($A8210="","",INDEX(CARTAO_COMPRAS!$G:$G,INT((ROW()-2)/20)+2))</f>
        <v/>
      </c>
      <c r="G8210" s="5" t="str">
        <f aca="false">IF($A8210="","",INDEX(CARTAO_COMPRAS!$I:$I,INT((ROW()-2)/20)+2))</f>
        <v/>
      </c>
      <c r="H8210" s="4" t="str">
        <f aca="false">IF($A8210="","",EDATE(INDEX(CARTAO_COMPRAS!$J:$J,INT((ROW()-2)/20)+2),MOD(ROW()-2,20)))</f>
        <v/>
      </c>
      <c r="I8210" s="4" t="str">
        <f aca="false">IF($H8210="","",$H8210-WEEKDAY($H8210,2)+1)</f>
        <v/>
      </c>
      <c r="J8210" s="4" t="str">
        <f aca="false">IF($I8210="","",$I8210+6)</f>
        <v/>
      </c>
      <c r="K8210" s="6" t="str">
        <f aca="false">IF($H8210="","",DATE(YEAR($H8210),MONTH($H8210),1))</f>
        <v/>
      </c>
      <c r="L8210" s="0" t="str">
        <f aca="false">IF($A8210="","",INDEX(CARTAO_COMPRAS!$K:$K,INT((ROW()-2)/20)+2))</f>
        <v/>
      </c>
      <c r="M8210" s="0" t="str">
        <f aca="false">IF($A8210="","","Compra no cartão")</f>
        <v/>
      </c>
    </row>
    <row r="8211" customFormat="false" ht="13.5" hidden="false" customHeight="false" outlineLevel="0" collapsed="false">
      <c r="A8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1" s="0" t="str">
        <f aca="false">IF($A8211="","",INDEX(CARTAO_COMPRAS!$C:$C,INT((ROW()-2)/20)+2))</f>
        <v/>
      </c>
      <c r="C8211" s="0" t="str">
        <f aca="false">IF($A8211="","",INDEX(CARTAO_COMPRAS!$D:$D,INT((ROW()-2)/20)+2))</f>
        <v/>
      </c>
      <c r="D8211" s="0" t="str">
        <f aca="false">IF($A8211="","",INDEX(CARTAO_COMPRAS!$E:$E,INT((ROW()-2)/20)+2))</f>
        <v/>
      </c>
      <c r="E8211" s="0" t="str">
        <f aca="false">IF($A8211="","",INDEX(CARTAO_COMPRAS!$H:$H,INT((ROW()-2)/20)+2)+MOD(ROW()-2,20))</f>
        <v/>
      </c>
      <c r="F8211" s="0" t="str">
        <f aca="false">IF($A8211="","",INDEX(CARTAO_COMPRAS!$G:$G,INT((ROW()-2)/20)+2))</f>
        <v/>
      </c>
      <c r="G8211" s="5" t="str">
        <f aca="false">IF($A8211="","",INDEX(CARTAO_COMPRAS!$I:$I,INT((ROW()-2)/20)+2))</f>
        <v/>
      </c>
      <c r="H8211" s="4" t="str">
        <f aca="false">IF($A8211="","",EDATE(INDEX(CARTAO_COMPRAS!$J:$J,INT((ROW()-2)/20)+2),MOD(ROW()-2,20)))</f>
        <v/>
      </c>
      <c r="I8211" s="4" t="str">
        <f aca="false">IF($H8211="","",$H8211-WEEKDAY($H8211,2)+1)</f>
        <v/>
      </c>
      <c r="J8211" s="4" t="str">
        <f aca="false">IF($I8211="","",$I8211+6)</f>
        <v/>
      </c>
      <c r="K8211" s="6" t="str">
        <f aca="false">IF($H8211="","",DATE(YEAR($H8211),MONTH($H8211),1))</f>
        <v/>
      </c>
      <c r="L8211" s="0" t="str">
        <f aca="false">IF($A8211="","",INDEX(CARTAO_COMPRAS!$K:$K,INT((ROW()-2)/20)+2))</f>
        <v/>
      </c>
      <c r="M8211" s="0" t="str">
        <f aca="false">IF($A8211="","","Compra no cartão")</f>
        <v/>
      </c>
    </row>
    <row r="8212" customFormat="false" ht="13.5" hidden="false" customHeight="false" outlineLevel="0" collapsed="false">
      <c r="A8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2" s="0" t="str">
        <f aca="false">IF($A8212="","",INDEX(CARTAO_COMPRAS!$C:$C,INT((ROW()-2)/20)+2))</f>
        <v/>
      </c>
      <c r="C8212" s="0" t="str">
        <f aca="false">IF($A8212="","",INDEX(CARTAO_COMPRAS!$D:$D,INT((ROW()-2)/20)+2))</f>
        <v/>
      </c>
      <c r="D8212" s="0" t="str">
        <f aca="false">IF($A8212="","",INDEX(CARTAO_COMPRAS!$E:$E,INT((ROW()-2)/20)+2))</f>
        <v/>
      </c>
      <c r="E8212" s="0" t="str">
        <f aca="false">IF($A8212="","",INDEX(CARTAO_COMPRAS!$H:$H,INT((ROW()-2)/20)+2)+MOD(ROW()-2,20))</f>
        <v/>
      </c>
      <c r="F8212" s="0" t="str">
        <f aca="false">IF($A8212="","",INDEX(CARTAO_COMPRAS!$G:$G,INT((ROW()-2)/20)+2))</f>
        <v/>
      </c>
      <c r="G8212" s="5" t="str">
        <f aca="false">IF($A8212="","",INDEX(CARTAO_COMPRAS!$I:$I,INT((ROW()-2)/20)+2))</f>
        <v/>
      </c>
      <c r="H8212" s="4" t="str">
        <f aca="false">IF($A8212="","",EDATE(INDEX(CARTAO_COMPRAS!$J:$J,INT((ROW()-2)/20)+2),MOD(ROW()-2,20)))</f>
        <v/>
      </c>
      <c r="I8212" s="4" t="str">
        <f aca="false">IF($H8212="","",$H8212-WEEKDAY($H8212,2)+1)</f>
        <v/>
      </c>
      <c r="J8212" s="4" t="str">
        <f aca="false">IF($I8212="","",$I8212+6)</f>
        <v/>
      </c>
      <c r="K8212" s="6" t="str">
        <f aca="false">IF($H8212="","",DATE(YEAR($H8212),MONTH($H8212),1))</f>
        <v/>
      </c>
      <c r="L8212" s="0" t="str">
        <f aca="false">IF($A8212="","",INDEX(CARTAO_COMPRAS!$K:$K,INT((ROW()-2)/20)+2))</f>
        <v/>
      </c>
      <c r="M8212" s="0" t="str">
        <f aca="false">IF($A8212="","","Compra no cartão")</f>
        <v/>
      </c>
    </row>
    <row r="8213" customFormat="false" ht="13.5" hidden="false" customHeight="false" outlineLevel="0" collapsed="false">
      <c r="A8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3" s="0" t="str">
        <f aca="false">IF($A8213="","",INDEX(CARTAO_COMPRAS!$C:$C,INT((ROW()-2)/20)+2))</f>
        <v/>
      </c>
      <c r="C8213" s="0" t="str">
        <f aca="false">IF($A8213="","",INDEX(CARTAO_COMPRAS!$D:$D,INT((ROW()-2)/20)+2))</f>
        <v/>
      </c>
      <c r="D8213" s="0" t="str">
        <f aca="false">IF($A8213="","",INDEX(CARTAO_COMPRAS!$E:$E,INT((ROW()-2)/20)+2))</f>
        <v/>
      </c>
      <c r="E8213" s="0" t="str">
        <f aca="false">IF($A8213="","",INDEX(CARTAO_COMPRAS!$H:$H,INT((ROW()-2)/20)+2)+MOD(ROW()-2,20))</f>
        <v/>
      </c>
      <c r="F8213" s="0" t="str">
        <f aca="false">IF($A8213="","",INDEX(CARTAO_COMPRAS!$G:$G,INT((ROW()-2)/20)+2))</f>
        <v/>
      </c>
      <c r="G8213" s="5" t="str">
        <f aca="false">IF($A8213="","",INDEX(CARTAO_COMPRAS!$I:$I,INT((ROW()-2)/20)+2))</f>
        <v/>
      </c>
      <c r="H8213" s="4" t="str">
        <f aca="false">IF($A8213="","",EDATE(INDEX(CARTAO_COMPRAS!$J:$J,INT((ROW()-2)/20)+2),MOD(ROW()-2,20)))</f>
        <v/>
      </c>
      <c r="I8213" s="4" t="str">
        <f aca="false">IF($H8213="","",$H8213-WEEKDAY($H8213,2)+1)</f>
        <v/>
      </c>
      <c r="J8213" s="4" t="str">
        <f aca="false">IF($I8213="","",$I8213+6)</f>
        <v/>
      </c>
      <c r="K8213" s="6" t="str">
        <f aca="false">IF($H8213="","",DATE(YEAR($H8213),MONTH($H8213),1))</f>
        <v/>
      </c>
      <c r="L8213" s="0" t="str">
        <f aca="false">IF($A8213="","",INDEX(CARTAO_COMPRAS!$K:$K,INT((ROW()-2)/20)+2))</f>
        <v/>
      </c>
      <c r="M8213" s="0" t="str">
        <f aca="false">IF($A8213="","","Compra no cartão")</f>
        <v/>
      </c>
    </row>
    <row r="8214" customFormat="false" ht="13.5" hidden="false" customHeight="false" outlineLevel="0" collapsed="false">
      <c r="A8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4" s="0" t="str">
        <f aca="false">IF($A8214="","",INDEX(CARTAO_COMPRAS!$C:$C,INT((ROW()-2)/20)+2))</f>
        <v/>
      </c>
      <c r="C8214" s="0" t="str">
        <f aca="false">IF($A8214="","",INDEX(CARTAO_COMPRAS!$D:$D,INT((ROW()-2)/20)+2))</f>
        <v/>
      </c>
      <c r="D8214" s="0" t="str">
        <f aca="false">IF($A8214="","",INDEX(CARTAO_COMPRAS!$E:$E,INT((ROW()-2)/20)+2))</f>
        <v/>
      </c>
      <c r="E8214" s="0" t="str">
        <f aca="false">IF($A8214="","",INDEX(CARTAO_COMPRAS!$H:$H,INT((ROW()-2)/20)+2)+MOD(ROW()-2,20))</f>
        <v/>
      </c>
      <c r="F8214" s="0" t="str">
        <f aca="false">IF($A8214="","",INDEX(CARTAO_COMPRAS!$G:$G,INT((ROW()-2)/20)+2))</f>
        <v/>
      </c>
      <c r="G8214" s="5" t="str">
        <f aca="false">IF($A8214="","",INDEX(CARTAO_COMPRAS!$I:$I,INT((ROW()-2)/20)+2))</f>
        <v/>
      </c>
      <c r="H8214" s="4" t="str">
        <f aca="false">IF($A8214="","",EDATE(INDEX(CARTAO_COMPRAS!$J:$J,INT((ROW()-2)/20)+2),MOD(ROW()-2,20)))</f>
        <v/>
      </c>
      <c r="I8214" s="4" t="str">
        <f aca="false">IF($H8214="","",$H8214-WEEKDAY($H8214,2)+1)</f>
        <v/>
      </c>
      <c r="J8214" s="4" t="str">
        <f aca="false">IF($I8214="","",$I8214+6)</f>
        <v/>
      </c>
      <c r="K8214" s="6" t="str">
        <f aca="false">IF($H8214="","",DATE(YEAR($H8214),MONTH($H8214),1))</f>
        <v/>
      </c>
      <c r="L8214" s="0" t="str">
        <f aca="false">IF($A8214="","",INDEX(CARTAO_COMPRAS!$K:$K,INT((ROW()-2)/20)+2))</f>
        <v/>
      </c>
      <c r="M8214" s="0" t="str">
        <f aca="false">IF($A8214="","","Compra no cartão")</f>
        <v/>
      </c>
    </row>
    <row r="8215" customFormat="false" ht="13.5" hidden="false" customHeight="false" outlineLevel="0" collapsed="false">
      <c r="A8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5" s="0" t="str">
        <f aca="false">IF($A8215="","",INDEX(CARTAO_COMPRAS!$C:$C,INT((ROW()-2)/20)+2))</f>
        <v/>
      </c>
      <c r="C8215" s="0" t="str">
        <f aca="false">IF($A8215="","",INDEX(CARTAO_COMPRAS!$D:$D,INT((ROW()-2)/20)+2))</f>
        <v/>
      </c>
      <c r="D8215" s="0" t="str">
        <f aca="false">IF($A8215="","",INDEX(CARTAO_COMPRAS!$E:$E,INT((ROW()-2)/20)+2))</f>
        <v/>
      </c>
      <c r="E8215" s="0" t="str">
        <f aca="false">IF($A8215="","",INDEX(CARTAO_COMPRAS!$H:$H,INT((ROW()-2)/20)+2)+MOD(ROW()-2,20))</f>
        <v/>
      </c>
      <c r="F8215" s="0" t="str">
        <f aca="false">IF($A8215="","",INDEX(CARTAO_COMPRAS!$G:$G,INT((ROW()-2)/20)+2))</f>
        <v/>
      </c>
      <c r="G8215" s="5" t="str">
        <f aca="false">IF($A8215="","",INDEX(CARTAO_COMPRAS!$I:$I,INT((ROW()-2)/20)+2))</f>
        <v/>
      </c>
      <c r="H8215" s="4" t="str">
        <f aca="false">IF($A8215="","",EDATE(INDEX(CARTAO_COMPRAS!$J:$J,INT((ROW()-2)/20)+2),MOD(ROW()-2,20)))</f>
        <v/>
      </c>
      <c r="I8215" s="4" t="str">
        <f aca="false">IF($H8215="","",$H8215-WEEKDAY($H8215,2)+1)</f>
        <v/>
      </c>
      <c r="J8215" s="4" t="str">
        <f aca="false">IF($I8215="","",$I8215+6)</f>
        <v/>
      </c>
      <c r="K8215" s="6" t="str">
        <f aca="false">IF($H8215="","",DATE(YEAR($H8215),MONTH($H8215),1))</f>
        <v/>
      </c>
      <c r="L8215" s="0" t="str">
        <f aca="false">IF($A8215="","",INDEX(CARTAO_COMPRAS!$K:$K,INT((ROW()-2)/20)+2))</f>
        <v/>
      </c>
      <c r="M8215" s="0" t="str">
        <f aca="false">IF($A8215="","","Compra no cartão")</f>
        <v/>
      </c>
    </row>
    <row r="8216" customFormat="false" ht="13.5" hidden="false" customHeight="false" outlineLevel="0" collapsed="false">
      <c r="A8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6" s="0" t="str">
        <f aca="false">IF($A8216="","",INDEX(CARTAO_COMPRAS!$C:$C,INT((ROW()-2)/20)+2))</f>
        <v/>
      </c>
      <c r="C8216" s="0" t="str">
        <f aca="false">IF($A8216="","",INDEX(CARTAO_COMPRAS!$D:$D,INT((ROW()-2)/20)+2))</f>
        <v/>
      </c>
      <c r="D8216" s="0" t="str">
        <f aca="false">IF($A8216="","",INDEX(CARTAO_COMPRAS!$E:$E,INT((ROW()-2)/20)+2))</f>
        <v/>
      </c>
      <c r="E8216" s="0" t="str">
        <f aca="false">IF($A8216="","",INDEX(CARTAO_COMPRAS!$H:$H,INT((ROW()-2)/20)+2)+MOD(ROW()-2,20))</f>
        <v/>
      </c>
      <c r="F8216" s="0" t="str">
        <f aca="false">IF($A8216="","",INDEX(CARTAO_COMPRAS!$G:$G,INT((ROW()-2)/20)+2))</f>
        <v/>
      </c>
      <c r="G8216" s="5" t="str">
        <f aca="false">IF($A8216="","",INDEX(CARTAO_COMPRAS!$I:$I,INT((ROW()-2)/20)+2))</f>
        <v/>
      </c>
      <c r="H8216" s="4" t="str">
        <f aca="false">IF($A8216="","",EDATE(INDEX(CARTAO_COMPRAS!$J:$J,INT((ROW()-2)/20)+2),MOD(ROW()-2,20)))</f>
        <v/>
      </c>
      <c r="I8216" s="4" t="str">
        <f aca="false">IF($H8216="","",$H8216-WEEKDAY($H8216,2)+1)</f>
        <v/>
      </c>
      <c r="J8216" s="4" t="str">
        <f aca="false">IF($I8216="","",$I8216+6)</f>
        <v/>
      </c>
      <c r="K8216" s="6" t="str">
        <f aca="false">IF($H8216="","",DATE(YEAR($H8216),MONTH($H8216),1))</f>
        <v/>
      </c>
      <c r="L8216" s="0" t="str">
        <f aca="false">IF($A8216="","",INDEX(CARTAO_COMPRAS!$K:$K,INT((ROW()-2)/20)+2))</f>
        <v/>
      </c>
      <c r="M8216" s="0" t="str">
        <f aca="false">IF($A8216="","","Compra no cartão")</f>
        <v/>
      </c>
    </row>
    <row r="8217" customFormat="false" ht="13.5" hidden="false" customHeight="false" outlineLevel="0" collapsed="false">
      <c r="A8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7" s="0" t="str">
        <f aca="false">IF($A8217="","",INDEX(CARTAO_COMPRAS!$C:$C,INT((ROW()-2)/20)+2))</f>
        <v/>
      </c>
      <c r="C8217" s="0" t="str">
        <f aca="false">IF($A8217="","",INDEX(CARTAO_COMPRAS!$D:$D,INT((ROW()-2)/20)+2))</f>
        <v/>
      </c>
      <c r="D8217" s="0" t="str">
        <f aca="false">IF($A8217="","",INDEX(CARTAO_COMPRAS!$E:$E,INT((ROW()-2)/20)+2))</f>
        <v/>
      </c>
      <c r="E8217" s="0" t="str">
        <f aca="false">IF($A8217="","",INDEX(CARTAO_COMPRAS!$H:$H,INT((ROW()-2)/20)+2)+MOD(ROW()-2,20))</f>
        <v/>
      </c>
      <c r="F8217" s="0" t="str">
        <f aca="false">IF($A8217="","",INDEX(CARTAO_COMPRAS!$G:$G,INT((ROW()-2)/20)+2))</f>
        <v/>
      </c>
      <c r="G8217" s="5" t="str">
        <f aca="false">IF($A8217="","",INDEX(CARTAO_COMPRAS!$I:$I,INT((ROW()-2)/20)+2))</f>
        <v/>
      </c>
      <c r="H8217" s="4" t="str">
        <f aca="false">IF($A8217="","",EDATE(INDEX(CARTAO_COMPRAS!$J:$J,INT((ROW()-2)/20)+2),MOD(ROW()-2,20)))</f>
        <v/>
      </c>
      <c r="I8217" s="4" t="str">
        <f aca="false">IF($H8217="","",$H8217-WEEKDAY($H8217,2)+1)</f>
        <v/>
      </c>
      <c r="J8217" s="4" t="str">
        <f aca="false">IF($I8217="","",$I8217+6)</f>
        <v/>
      </c>
      <c r="K8217" s="6" t="str">
        <f aca="false">IF($H8217="","",DATE(YEAR($H8217),MONTH($H8217),1))</f>
        <v/>
      </c>
      <c r="L8217" s="0" t="str">
        <f aca="false">IF($A8217="","",INDEX(CARTAO_COMPRAS!$K:$K,INT((ROW()-2)/20)+2))</f>
        <v/>
      </c>
      <c r="M8217" s="0" t="str">
        <f aca="false">IF($A8217="","","Compra no cartão")</f>
        <v/>
      </c>
    </row>
    <row r="8218" customFormat="false" ht="13.5" hidden="false" customHeight="false" outlineLevel="0" collapsed="false">
      <c r="A8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8" s="0" t="str">
        <f aca="false">IF($A8218="","",INDEX(CARTAO_COMPRAS!$C:$C,INT((ROW()-2)/20)+2))</f>
        <v/>
      </c>
      <c r="C8218" s="0" t="str">
        <f aca="false">IF($A8218="","",INDEX(CARTAO_COMPRAS!$D:$D,INT((ROW()-2)/20)+2))</f>
        <v/>
      </c>
      <c r="D8218" s="0" t="str">
        <f aca="false">IF($A8218="","",INDEX(CARTAO_COMPRAS!$E:$E,INT((ROW()-2)/20)+2))</f>
        <v/>
      </c>
      <c r="E8218" s="0" t="str">
        <f aca="false">IF($A8218="","",INDEX(CARTAO_COMPRAS!$H:$H,INT((ROW()-2)/20)+2)+MOD(ROW()-2,20))</f>
        <v/>
      </c>
      <c r="F8218" s="0" t="str">
        <f aca="false">IF($A8218="","",INDEX(CARTAO_COMPRAS!$G:$G,INT((ROW()-2)/20)+2))</f>
        <v/>
      </c>
      <c r="G8218" s="5" t="str">
        <f aca="false">IF($A8218="","",INDEX(CARTAO_COMPRAS!$I:$I,INT((ROW()-2)/20)+2))</f>
        <v/>
      </c>
      <c r="H8218" s="4" t="str">
        <f aca="false">IF($A8218="","",EDATE(INDEX(CARTAO_COMPRAS!$J:$J,INT((ROW()-2)/20)+2),MOD(ROW()-2,20)))</f>
        <v/>
      </c>
      <c r="I8218" s="4" t="str">
        <f aca="false">IF($H8218="","",$H8218-WEEKDAY($H8218,2)+1)</f>
        <v/>
      </c>
      <c r="J8218" s="4" t="str">
        <f aca="false">IF($I8218="","",$I8218+6)</f>
        <v/>
      </c>
      <c r="K8218" s="6" t="str">
        <f aca="false">IF($H8218="","",DATE(YEAR($H8218),MONTH($H8218),1))</f>
        <v/>
      </c>
      <c r="L8218" s="0" t="str">
        <f aca="false">IF($A8218="","",INDEX(CARTAO_COMPRAS!$K:$K,INT((ROW()-2)/20)+2))</f>
        <v/>
      </c>
      <c r="M8218" s="0" t="str">
        <f aca="false">IF($A8218="","","Compra no cartão")</f>
        <v/>
      </c>
    </row>
    <row r="8219" customFormat="false" ht="13.5" hidden="false" customHeight="false" outlineLevel="0" collapsed="false">
      <c r="A8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19" s="0" t="str">
        <f aca="false">IF($A8219="","",INDEX(CARTAO_COMPRAS!$C:$C,INT((ROW()-2)/20)+2))</f>
        <v/>
      </c>
      <c r="C8219" s="0" t="str">
        <f aca="false">IF($A8219="","",INDEX(CARTAO_COMPRAS!$D:$D,INT((ROW()-2)/20)+2))</f>
        <v/>
      </c>
      <c r="D8219" s="0" t="str">
        <f aca="false">IF($A8219="","",INDEX(CARTAO_COMPRAS!$E:$E,INT((ROW()-2)/20)+2))</f>
        <v/>
      </c>
      <c r="E8219" s="0" t="str">
        <f aca="false">IF($A8219="","",INDEX(CARTAO_COMPRAS!$H:$H,INT((ROW()-2)/20)+2)+MOD(ROW()-2,20))</f>
        <v/>
      </c>
      <c r="F8219" s="0" t="str">
        <f aca="false">IF($A8219="","",INDEX(CARTAO_COMPRAS!$G:$G,INT((ROW()-2)/20)+2))</f>
        <v/>
      </c>
      <c r="G8219" s="5" t="str">
        <f aca="false">IF($A8219="","",INDEX(CARTAO_COMPRAS!$I:$I,INT((ROW()-2)/20)+2))</f>
        <v/>
      </c>
      <c r="H8219" s="4" t="str">
        <f aca="false">IF($A8219="","",EDATE(INDEX(CARTAO_COMPRAS!$J:$J,INT((ROW()-2)/20)+2),MOD(ROW()-2,20)))</f>
        <v/>
      </c>
      <c r="I8219" s="4" t="str">
        <f aca="false">IF($H8219="","",$H8219-WEEKDAY($H8219,2)+1)</f>
        <v/>
      </c>
      <c r="J8219" s="4" t="str">
        <f aca="false">IF($I8219="","",$I8219+6)</f>
        <v/>
      </c>
      <c r="K8219" s="6" t="str">
        <f aca="false">IF($H8219="","",DATE(YEAR($H8219),MONTH($H8219),1))</f>
        <v/>
      </c>
      <c r="L8219" s="0" t="str">
        <f aca="false">IF($A8219="","",INDEX(CARTAO_COMPRAS!$K:$K,INT((ROW()-2)/20)+2))</f>
        <v/>
      </c>
      <c r="M8219" s="0" t="str">
        <f aca="false">IF($A8219="","","Compra no cartão")</f>
        <v/>
      </c>
    </row>
    <row r="8220" customFormat="false" ht="13.5" hidden="false" customHeight="false" outlineLevel="0" collapsed="false">
      <c r="A8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0" s="0" t="str">
        <f aca="false">IF($A8220="","",INDEX(CARTAO_COMPRAS!$C:$C,INT((ROW()-2)/20)+2))</f>
        <v/>
      </c>
      <c r="C8220" s="0" t="str">
        <f aca="false">IF($A8220="","",INDEX(CARTAO_COMPRAS!$D:$D,INT((ROW()-2)/20)+2))</f>
        <v/>
      </c>
      <c r="D8220" s="0" t="str">
        <f aca="false">IF($A8220="","",INDEX(CARTAO_COMPRAS!$E:$E,INT((ROW()-2)/20)+2))</f>
        <v/>
      </c>
      <c r="E8220" s="0" t="str">
        <f aca="false">IF($A8220="","",INDEX(CARTAO_COMPRAS!$H:$H,INT((ROW()-2)/20)+2)+MOD(ROW()-2,20))</f>
        <v/>
      </c>
      <c r="F8220" s="0" t="str">
        <f aca="false">IF($A8220="","",INDEX(CARTAO_COMPRAS!$G:$G,INT((ROW()-2)/20)+2))</f>
        <v/>
      </c>
      <c r="G8220" s="5" t="str">
        <f aca="false">IF($A8220="","",INDEX(CARTAO_COMPRAS!$I:$I,INT((ROW()-2)/20)+2))</f>
        <v/>
      </c>
      <c r="H8220" s="4" t="str">
        <f aca="false">IF($A8220="","",EDATE(INDEX(CARTAO_COMPRAS!$J:$J,INT((ROW()-2)/20)+2),MOD(ROW()-2,20)))</f>
        <v/>
      </c>
      <c r="I8220" s="4" t="str">
        <f aca="false">IF($H8220="","",$H8220-WEEKDAY($H8220,2)+1)</f>
        <v/>
      </c>
      <c r="J8220" s="4" t="str">
        <f aca="false">IF($I8220="","",$I8220+6)</f>
        <v/>
      </c>
      <c r="K8220" s="6" t="str">
        <f aca="false">IF($H8220="","",DATE(YEAR($H8220),MONTH($H8220),1))</f>
        <v/>
      </c>
      <c r="L8220" s="0" t="str">
        <f aca="false">IF($A8220="","",INDEX(CARTAO_COMPRAS!$K:$K,INT((ROW()-2)/20)+2))</f>
        <v/>
      </c>
      <c r="M8220" s="0" t="str">
        <f aca="false">IF($A8220="","","Compra no cartão")</f>
        <v/>
      </c>
    </row>
    <row r="8221" customFormat="false" ht="13.5" hidden="false" customHeight="false" outlineLevel="0" collapsed="false">
      <c r="A8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1" s="0" t="str">
        <f aca="false">IF($A8221="","",INDEX(CARTAO_COMPRAS!$C:$C,INT((ROW()-2)/20)+2))</f>
        <v/>
      </c>
      <c r="C8221" s="0" t="str">
        <f aca="false">IF($A8221="","",INDEX(CARTAO_COMPRAS!$D:$D,INT((ROW()-2)/20)+2))</f>
        <v/>
      </c>
      <c r="D8221" s="0" t="str">
        <f aca="false">IF($A8221="","",INDEX(CARTAO_COMPRAS!$E:$E,INT((ROW()-2)/20)+2))</f>
        <v/>
      </c>
      <c r="E8221" s="0" t="str">
        <f aca="false">IF($A8221="","",INDEX(CARTAO_COMPRAS!$H:$H,INT((ROW()-2)/20)+2)+MOD(ROW()-2,20))</f>
        <v/>
      </c>
      <c r="F8221" s="0" t="str">
        <f aca="false">IF($A8221="","",INDEX(CARTAO_COMPRAS!$G:$G,INT((ROW()-2)/20)+2))</f>
        <v/>
      </c>
      <c r="G8221" s="5" t="str">
        <f aca="false">IF($A8221="","",INDEX(CARTAO_COMPRAS!$I:$I,INT((ROW()-2)/20)+2))</f>
        <v/>
      </c>
      <c r="H8221" s="4" t="str">
        <f aca="false">IF($A8221="","",EDATE(INDEX(CARTAO_COMPRAS!$J:$J,INT((ROW()-2)/20)+2),MOD(ROW()-2,20)))</f>
        <v/>
      </c>
      <c r="I8221" s="4" t="str">
        <f aca="false">IF($H8221="","",$H8221-WEEKDAY($H8221,2)+1)</f>
        <v/>
      </c>
      <c r="J8221" s="4" t="str">
        <f aca="false">IF($I8221="","",$I8221+6)</f>
        <v/>
      </c>
      <c r="K8221" s="6" t="str">
        <f aca="false">IF($H8221="","",DATE(YEAR($H8221),MONTH($H8221),1))</f>
        <v/>
      </c>
      <c r="L8221" s="0" t="str">
        <f aca="false">IF($A8221="","",INDEX(CARTAO_COMPRAS!$K:$K,INT((ROW()-2)/20)+2))</f>
        <v/>
      </c>
      <c r="M8221" s="0" t="str">
        <f aca="false">IF($A8221="","","Compra no cartão")</f>
        <v/>
      </c>
    </row>
    <row r="8222" customFormat="false" ht="13.5" hidden="false" customHeight="false" outlineLevel="0" collapsed="false">
      <c r="A82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412</v>
      </c>
      <c r="B8222" s="0" t="str">
        <f aca="false">IF($A8222="","",INDEX(CARTAO_COMPRAS!$C:$C,INT((ROW()-2)/20)+2))</f>
        <v>Nubank</v>
      </c>
      <c r="C8222" s="0" t="str">
        <f aca="false">IF($A8222="","",INDEX(CARTAO_COMPRAS!$D:$D,INT((ROW()-2)/20)+2))</f>
        <v>Posto de gasolina</v>
      </c>
      <c r="D8222" s="0" t="str">
        <f aca="false">IF($A8222="","",INDEX(CARTAO_COMPRAS!$E:$E,INT((ROW()-2)/20)+2))</f>
        <v>Alimentação / Insumos</v>
      </c>
      <c r="E8222" s="0" t="n">
        <f aca="false">IF($A8222="","",INDEX(CARTAO_COMPRAS!$H:$H,INT((ROW()-2)/20)+2)+MOD(ROW()-2,20))</f>
        <v>1</v>
      </c>
      <c r="F8222" s="0" t="n">
        <f aca="false">IF($A8222="","",INDEX(CARTAO_COMPRAS!$G:$G,INT((ROW()-2)/20)+2))</f>
        <v>1</v>
      </c>
      <c r="G8222" s="5" t="n">
        <f aca="false">IF($A8222="","",INDEX(CARTAO_COMPRAS!$I:$I,INT((ROW()-2)/20)+2))</f>
        <v>314.76</v>
      </c>
      <c r="H8222" s="4" t="n">
        <f aca="false">IF($A8222="","",EDATE(INDEX(CARTAO_COMPRAS!$J:$J,INT((ROW()-2)/20)+2),MOD(ROW()-2,20)))</f>
        <v>46170</v>
      </c>
      <c r="I8222" s="4" t="n">
        <f aca="false">IF($H8222="","",$H8222-WEEKDAY($H8222,2)+1)</f>
        <v>46167</v>
      </c>
      <c r="J8222" s="4" t="n">
        <f aca="false">IF($I8222="","",$I8222+6)</f>
        <v>46173</v>
      </c>
      <c r="K8222" s="6" t="n">
        <f aca="false">IF($H8222="","",DATE(YEAR($H8222),MONTH($H8222),1))</f>
        <v>46143</v>
      </c>
      <c r="L8222" s="0" t="str">
        <f aca="false">IF($A8222="","",INDEX(CARTAO_COMPRAS!$K:$K,INT((ROW()-2)/20)+2))</f>
        <v>Pago</v>
      </c>
      <c r="M8222" s="0" t="str">
        <f aca="false">IF($A8222="","","Compra no cartão")</f>
        <v>Compra no cartão</v>
      </c>
    </row>
    <row r="8223" customFormat="false" ht="13.5" hidden="false" customHeight="false" outlineLevel="0" collapsed="false">
      <c r="A8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3" s="0" t="str">
        <f aca="false">IF($A8223="","",INDEX(CARTAO_COMPRAS!$C:$C,INT((ROW()-2)/20)+2))</f>
        <v/>
      </c>
      <c r="C8223" s="0" t="str">
        <f aca="false">IF($A8223="","",INDEX(CARTAO_COMPRAS!$D:$D,INT((ROW()-2)/20)+2))</f>
        <v/>
      </c>
      <c r="D8223" s="0" t="str">
        <f aca="false">IF($A8223="","",INDEX(CARTAO_COMPRAS!$E:$E,INT((ROW()-2)/20)+2))</f>
        <v/>
      </c>
      <c r="E8223" s="0" t="str">
        <f aca="false">IF($A8223="","",INDEX(CARTAO_COMPRAS!$H:$H,INT((ROW()-2)/20)+2)+MOD(ROW()-2,20))</f>
        <v/>
      </c>
      <c r="F8223" s="0" t="str">
        <f aca="false">IF($A8223="","",INDEX(CARTAO_COMPRAS!$G:$G,INT((ROW()-2)/20)+2))</f>
        <v/>
      </c>
      <c r="G8223" s="5" t="str">
        <f aca="false">IF($A8223="","",INDEX(CARTAO_COMPRAS!$I:$I,INT((ROW()-2)/20)+2))</f>
        <v/>
      </c>
      <c r="H8223" s="4" t="str">
        <f aca="false">IF($A8223="","",EDATE(INDEX(CARTAO_COMPRAS!$J:$J,INT((ROW()-2)/20)+2),MOD(ROW()-2,20)))</f>
        <v/>
      </c>
      <c r="I8223" s="4" t="str">
        <f aca="false">IF($H8223="","",$H8223-WEEKDAY($H8223,2)+1)</f>
        <v/>
      </c>
      <c r="J8223" s="4" t="str">
        <f aca="false">IF($I8223="","",$I8223+6)</f>
        <v/>
      </c>
      <c r="K8223" s="6" t="str">
        <f aca="false">IF($H8223="","",DATE(YEAR($H8223),MONTH($H8223),1))</f>
        <v/>
      </c>
      <c r="L8223" s="0" t="str">
        <f aca="false">IF($A8223="","",INDEX(CARTAO_COMPRAS!$K:$K,INT((ROW()-2)/20)+2))</f>
        <v/>
      </c>
      <c r="M8223" s="0" t="str">
        <f aca="false">IF($A8223="","","Compra no cartão")</f>
        <v/>
      </c>
    </row>
    <row r="8224" customFormat="false" ht="13.5" hidden="false" customHeight="false" outlineLevel="0" collapsed="false">
      <c r="A8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4" s="0" t="str">
        <f aca="false">IF($A8224="","",INDEX(CARTAO_COMPRAS!$C:$C,INT((ROW()-2)/20)+2))</f>
        <v/>
      </c>
      <c r="C8224" s="0" t="str">
        <f aca="false">IF($A8224="","",INDEX(CARTAO_COMPRAS!$D:$D,INT((ROW()-2)/20)+2))</f>
        <v/>
      </c>
      <c r="D8224" s="0" t="str">
        <f aca="false">IF($A8224="","",INDEX(CARTAO_COMPRAS!$E:$E,INT((ROW()-2)/20)+2))</f>
        <v/>
      </c>
      <c r="E8224" s="0" t="str">
        <f aca="false">IF($A8224="","",INDEX(CARTAO_COMPRAS!$H:$H,INT((ROW()-2)/20)+2)+MOD(ROW()-2,20))</f>
        <v/>
      </c>
      <c r="F8224" s="0" t="str">
        <f aca="false">IF($A8224="","",INDEX(CARTAO_COMPRAS!$G:$G,INT((ROW()-2)/20)+2))</f>
        <v/>
      </c>
      <c r="G8224" s="5" t="str">
        <f aca="false">IF($A8224="","",INDEX(CARTAO_COMPRAS!$I:$I,INT((ROW()-2)/20)+2))</f>
        <v/>
      </c>
      <c r="H8224" s="4" t="str">
        <f aca="false">IF($A8224="","",EDATE(INDEX(CARTAO_COMPRAS!$J:$J,INT((ROW()-2)/20)+2),MOD(ROW()-2,20)))</f>
        <v/>
      </c>
      <c r="I8224" s="4" t="str">
        <f aca="false">IF($H8224="","",$H8224-WEEKDAY($H8224,2)+1)</f>
        <v/>
      </c>
      <c r="J8224" s="4" t="str">
        <f aca="false">IF($I8224="","",$I8224+6)</f>
        <v/>
      </c>
      <c r="K8224" s="6" t="str">
        <f aca="false">IF($H8224="","",DATE(YEAR($H8224),MONTH($H8224),1))</f>
        <v/>
      </c>
      <c r="L8224" s="0" t="str">
        <f aca="false">IF($A8224="","",INDEX(CARTAO_COMPRAS!$K:$K,INT((ROW()-2)/20)+2))</f>
        <v/>
      </c>
      <c r="M8224" s="0" t="str">
        <f aca="false">IF($A8224="","","Compra no cartão")</f>
        <v/>
      </c>
    </row>
    <row r="8225" customFormat="false" ht="13.5" hidden="false" customHeight="false" outlineLevel="0" collapsed="false">
      <c r="A8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5" s="0" t="str">
        <f aca="false">IF($A8225="","",INDEX(CARTAO_COMPRAS!$C:$C,INT((ROW()-2)/20)+2))</f>
        <v/>
      </c>
      <c r="C8225" s="0" t="str">
        <f aca="false">IF($A8225="","",INDEX(CARTAO_COMPRAS!$D:$D,INT((ROW()-2)/20)+2))</f>
        <v/>
      </c>
      <c r="D8225" s="0" t="str">
        <f aca="false">IF($A8225="","",INDEX(CARTAO_COMPRAS!$E:$E,INT((ROW()-2)/20)+2))</f>
        <v/>
      </c>
      <c r="E8225" s="0" t="str">
        <f aca="false">IF($A8225="","",INDEX(CARTAO_COMPRAS!$H:$H,INT((ROW()-2)/20)+2)+MOD(ROW()-2,20))</f>
        <v/>
      </c>
      <c r="F8225" s="0" t="str">
        <f aca="false">IF($A8225="","",INDEX(CARTAO_COMPRAS!$G:$G,INT((ROW()-2)/20)+2))</f>
        <v/>
      </c>
      <c r="G8225" s="5" t="str">
        <f aca="false">IF($A8225="","",INDEX(CARTAO_COMPRAS!$I:$I,INT((ROW()-2)/20)+2))</f>
        <v/>
      </c>
      <c r="H8225" s="4" t="str">
        <f aca="false">IF($A8225="","",EDATE(INDEX(CARTAO_COMPRAS!$J:$J,INT((ROW()-2)/20)+2),MOD(ROW()-2,20)))</f>
        <v/>
      </c>
      <c r="I8225" s="4" t="str">
        <f aca="false">IF($H8225="","",$H8225-WEEKDAY($H8225,2)+1)</f>
        <v/>
      </c>
      <c r="J8225" s="4" t="str">
        <f aca="false">IF($I8225="","",$I8225+6)</f>
        <v/>
      </c>
      <c r="K8225" s="6" t="str">
        <f aca="false">IF($H8225="","",DATE(YEAR($H8225),MONTH($H8225),1))</f>
        <v/>
      </c>
      <c r="L8225" s="0" t="str">
        <f aca="false">IF($A8225="","",INDEX(CARTAO_COMPRAS!$K:$K,INT((ROW()-2)/20)+2))</f>
        <v/>
      </c>
      <c r="M8225" s="0" t="str">
        <f aca="false">IF($A8225="","","Compra no cartão")</f>
        <v/>
      </c>
    </row>
    <row r="8226" customFormat="false" ht="13.5" hidden="false" customHeight="false" outlineLevel="0" collapsed="false">
      <c r="A8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6" s="0" t="str">
        <f aca="false">IF($A8226="","",INDEX(CARTAO_COMPRAS!$C:$C,INT((ROW()-2)/20)+2))</f>
        <v/>
      </c>
      <c r="C8226" s="0" t="str">
        <f aca="false">IF($A8226="","",INDEX(CARTAO_COMPRAS!$D:$D,INT((ROW()-2)/20)+2))</f>
        <v/>
      </c>
      <c r="D8226" s="0" t="str">
        <f aca="false">IF($A8226="","",INDEX(CARTAO_COMPRAS!$E:$E,INT((ROW()-2)/20)+2))</f>
        <v/>
      </c>
      <c r="E8226" s="0" t="str">
        <f aca="false">IF($A8226="","",INDEX(CARTAO_COMPRAS!$H:$H,INT((ROW()-2)/20)+2)+MOD(ROW()-2,20))</f>
        <v/>
      </c>
      <c r="F8226" s="0" t="str">
        <f aca="false">IF($A8226="","",INDEX(CARTAO_COMPRAS!$G:$G,INT((ROW()-2)/20)+2))</f>
        <v/>
      </c>
      <c r="G8226" s="5" t="str">
        <f aca="false">IF($A8226="","",INDEX(CARTAO_COMPRAS!$I:$I,INT((ROW()-2)/20)+2))</f>
        <v/>
      </c>
      <c r="H8226" s="4" t="str">
        <f aca="false">IF($A8226="","",EDATE(INDEX(CARTAO_COMPRAS!$J:$J,INT((ROW()-2)/20)+2),MOD(ROW()-2,20)))</f>
        <v/>
      </c>
      <c r="I8226" s="4" t="str">
        <f aca="false">IF($H8226="","",$H8226-WEEKDAY($H8226,2)+1)</f>
        <v/>
      </c>
      <c r="J8226" s="4" t="str">
        <f aca="false">IF($I8226="","",$I8226+6)</f>
        <v/>
      </c>
      <c r="K8226" s="6" t="str">
        <f aca="false">IF($H8226="","",DATE(YEAR($H8226),MONTH($H8226),1))</f>
        <v/>
      </c>
      <c r="L8226" s="0" t="str">
        <f aca="false">IF($A8226="","",INDEX(CARTAO_COMPRAS!$K:$K,INT((ROW()-2)/20)+2))</f>
        <v/>
      </c>
      <c r="M8226" s="0" t="str">
        <f aca="false">IF($A8226="","","Compra no cartão")</f>
        <v/>
      </c>
    </row>
    <row r="8227" customFormat="false" ht="13.5" hidden="false" customHeight="false" outlineLevel="0" collapsed="false">
      <c r="A8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7" s="0" t="str">
        <f aca="false">IF($A8227="","",INDEX(CARTAO_COMPRAS!$C:$C,INT((ROW()-2)/20)+2))</f>
        <v/>
      </c>
      <c r="C8227" s="0" t="str">
        <f aca="false">IF($A8227="","",INDEX(CARTAO_COMPRAS!$D:$D,INT((ROW()-2)/20)+2))</f>
        <v/>
      </c>
      <c r="D8227" s="0" t="str">
        <f aca="false">IF($A8227="","",INDEX(CARTAO_COMPRAS!$E:$E,INT((ROW()-2)/20)+2))</f>
        <v/>
      </c>
      <c r="E8227" s="0" t="str">
        <f aca="false">IF($A8227="","",INDEX(CARTAO_COMPRAS!$H:$H,INT((ROW()-2)/20)+2)+MOD(ROW()-2,20))</f>
        <v/>
      </c>
      <c r="F8227" s="0" t="str">
        <f aca="false">IF($A8227="","",INDEX(CARTAO_COMPRAS!$G:$G,INT((ROW()-2)/20)+2))</f>
        <v/>
      </c>
      <c r="G8227" s="5" t="str">
        <f aca="false">IF($A8227="","",INDEX(CARTAO_COMPRAS!$I:$I,INT((ROW()-2)/20)+2))</f>
        <v/>
      </c>
      <c r="H8227" s="4" t="str">
        <f aca="false">IF($A8227="","",EDATE(INDEX(CARTAO_COMPRAS!$J:$J,INT((ROW()-2)/20)+2),MOD(ROW()-2,20)))</f>
        <v/>
      </c>
      <c r="I8227" s="4" t="str">
        <f aca="false">IF($H8227="","",$H8227-WEEKDAY($H8227,2)+1)</f>
        <v/>
      </c>
      <c r="J8227" s="4" t="str">
        <f aca="false">IF($I8227="","",$I8227+6)</f>
        <v/>
      </c>
      <c r="K8227" s="6" t="str">
        <f aca="false">IF($H8227="","",DATE(YEAR($H8227),MONTH($H8227),1))</f>
        <v/>
      </c>
      <c r="L8227" s="0" t="str">
        <f aca="false">IF($A8227="","",INDEX(CARTAO_COMPRAS!$K:$K,INT((ROW()-2)/20)+2))</f>
        <v/>
      </c>
      <c r="M8227" s="0" t="str">
        <f aca="false">IF($A8227="","","Compra no cartão")</f>
        <v/>
      </c>
    </row>
    <row r="8228" customFormat="false" ht="13.5" hidden="false" customHeight="false" outlineLevel="0" collapsed="false">
      <c r="A8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8" s="0" t="str">
        <f aca="false">IF($A8228="","",INDEX(CARTAO_COMPRAS!$C:$C,INT((ROW()-2)/20)+2))</f>
        <v/>
      </c>
      <c r="C8228" s="0" t="str">
        <f aca="false">IF($A8228="","",INDEX(CARTAO_COMPRAS!$D:$D,INT((ROW()-2)/20)+2))</f>
        <v/>
      </c>
      <c r="D8228" s="0" t="str">
        <f aca="false">IF($A8228="","",INDEX(CARTAO_COMPRAS!$E:$E,INT((ROW()-2)/20)+2))</f>
        <v/>
      </c>
      <c r="E8228" s="0" t="str">
        <f aca="false">IF($A8228="","",INDEX(CARTAO_COMPRAS!$H:$H,INT((ROW()-2)/20)+2)+MOD(ROW()-2,20))</f>
        <v/>
      </c>
      <c r="F8228" s="0" t="str">
        <f aca="false">IF($A8228="","",INDEX(CARTAO_COMPRAS!$G:$G,INT((ROW()-2)/20)+2))</f>
        <v/>
      </c>
      <c r="G8228" s="5" t="str">
        <f aca="false">IF($A8228="","",INDEX(CARTAO_COMPRAS!$I:$I,INT((ROW()-2)/20)+2))</f>
        <v/>
      </c>
      <c r="H8228" s="4" t="str">
        <f aca="false">IF($A8228="","",EDATE(INDEX(CARTAO_COMPRAS!$J:$J,INT((ROW()-2)/20)+2),MOD(ROW()-2,20)))</f>
        <v/>
      </c>
      <c r="I8228" s="4" t="str">
        <f aca="false">IF($H8228="","",$H8228-WEEKDAY($H8228,2)+1)</f>
        <v/>
      </c>
      <c r="J8228" s="4" t="str">
        <f aca="false">IF($I8228="","",$I8228+6)</f>
        <v/>
      </c>
      <c r="K8228" s="6" t="str">
        <f aca="false">IF($H8228="","",DATE(YEAR($H8228),MONTH($H8228),1))</f>
        <v/>
      </c>
      <c r="L8228" s="0" t="str">
        <f aca="false">IF($A8228="","",INDEX(CARTAO_COMPRAS!$K:$K,INT((ROW()-2)/20)+2))</f>
        <v/>
      </c>
      <c r="M8228" s="0" t="str">
        <f aca="false">IF($A8228="","","Compra no cartão")</f>
        <v/>
      </c>
    </row>
    <row r="8229" customFormat="false" ht="13.5" hidden="false" customHeight="false" outlineLevel="0" collapsed="false">
      <c r="A8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29" s="0" t="str">
        <f aca="false">IF($A8229="","",INDEX(CARTAO_COMPRAS!$C:$C,INT((ROW()-2)/20)+2))</f>
        <v/>
      </c>
      <c r="C8229" s="0" t="str">
        <f aca="false">IF($A8229="","",INDEX(CARTAO_COMPRAS!$D:$D,INT((ROW()-2)/20)+2))</f>
        <v/>
      </c>
      <c r="D8229" s="0" t="str">
        <f aca="false">IF($A8229="","",INDEX(CARTAO_COMPRAS!$E:$E,INT((ROW()-2)/20)+2))</f>
        <v/>
      </c>
      <c r="E8229" s="0" t="str">
        <f aca="false">IF($A8229="","",INDEX(CARTAO_COMPRAS!$H:$H,INT((ROW()-2)/20)+2)+MOD(ROW()-2,20))</f>
        <v/>
      </c>
      <c r="F8229" s="0" t="str">
        <f aca="false">IF($A8229="","",INDEX(CARTAO_COMPRAS!$G:$G,INT((ROW()-2)/20)+2))</f>
        <v/>
      </c>
      <c r="G8229" s="5" t="str">
        <f aca="false">IF($A8229="","",INDEX(CARTAO_COMPRAS!$I:$I,INT((ROW()-2)/20)+2))</f>
        <v/>
      </c>
      <c r="H8229" s="4" t="str">
        <f aca="false">IF($A8229="","",EDATE(INDEX(CARTAO_COMPRAS!$J:$J,INT((ROW()-2)/20)+2),MOD(ROW()-2,20)))</f>
        <v/>
      </c>
      <c r="I8229" s="4" t="str">
        <f aca="false">IF($H8229="","",$H8229-WEEKDAY($H8229,2)+1)</f>
        <v/>
      </c>
      <c r="J8229" s="4" t="str">
        <f aca="false">IF($I8229="","",$I8229+6)</f>
        <v/>
      </c>
      <c r="K8229" s="6" t="str">
        <f aca="false">IF($H8229="","",DATE(YEAR($H8229),MONTH($H8229),1))</f>
        <v/>
      </c>
      <c r="L8229" s="0" t="str">
        <f aca="false">IF($A8229="","",INDEX(CARTAO_COMPRAS!$K:$K,INT((ROW()-2)/20)+2))</f>
        <v/>
      </c>
      <c r="M8229" s="0" t="str">
        <f aca="false">IF($A8229="","","Compra no cartão")</f>
        <v/>
      </c>
    </row>
    <row r="8230" customFormat="false" ht="13.5" hidden="false" customHeight="false" outlineLevel="0" collapsed="false">
      <c r="A8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0" s="0" t="str">
        <f aca="false">IF($A8230="","",INDEX(CARTAO_COMPRAS!$C:$C,INT((ROW()-2)/20)+2))</f>
        <v/>
      </c>
      <c r="C8230" s="0" t="str">
        <f aca="false">IF($A8230="","",INDEX(CARTAO_COMPRAS!$D:$D,INT((ROW()-2)/20)+2))</f>
        <v/>
      </c>
      <c r="D8230" s="0" t="str">
        <f aca="false">IF($A8230="","",INDEX(CARTAO_COMPRAS!$E:$E,INT((ROW()-2)/20)+2))</f>
        <v/>
      </c>
      <c r="E8230" s="0" t="str">
        <f aca="false">IF($A8230="","",INDEX(CARTAO_COMPRAS!$H:$H,INT((ROW()-2)/20)+2)+MOD(ROW()-2,20))</f>
        <v/>
      </c>
      <c r="F8230" s="0" t="str">
        <f aca="false">IF($A8230="","",INDEX(CARTAO_COMPRAS!$G:$G,INT((ROW()-2)/20)+2))</f>
        <v/>
      </c>
      <c r="G8230" s="5" t="str">
        <f aca="false">IF($A8230="","",INDEX(CARTAO_COMPRAS!$I:$I,INT((ROW()-2)/20)+2))</f>
        <v/>
      </c>
      <c r="H8230" s="4" t="str">
        <f aca="false">IF($A8230="","",EDATE(INDEX(CARTAO_COMPRAS!$J:$J,INT((ROW()-2)/20)+2),MOD(ROW()-2,20)))</f>
        <v/>
      </c>
      <c r="I8230" s="4" t="str">
        <f aca="false">IF($H8230="","",$H8230-WEEKDAY($H8230,2)+1)</f>
        <v/>
      </c>
      <c r="J8230" s="4" t="str">
        <f aca="false">IF($I8230="","",$I8230+6)</f>
        <v/>
      </c>
      <c r="K8230" s="6" t="str">
        <f aca="false">IF($H8230="","",DATE(YEAR($H8230),MONTH($H8230),1))</f>
        <v/>
      </c>
      <c r="L8230" s="0" t="str">
        <f aca="false">IF($A8230="","",INDEX(CARTAO_COMPRAS!$K:$K,INT((ROW()-2)/20)+2))</f>
        <v/>
      </c>
      <c r="M8230" s="0" t="str">
        <f aca="false">IF($A8230="","","Compra no cartão")</f>
        <v/>
      </c>
    </row>
    <row r="8231" customFormat="false" ht="13.5" hidden="false" customHeight="false" outlineLevel="0" collapsed="false">
      <c r="A8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1" s="0" t="str">
        <f aca="false">IF($A8231="","",INDEX(CARTAO_COMPRAS!$C:$C,INT((ROW()-2)/20)+2))</f>
        <v/>
      </c>
      <c r="C8231" s="0" t="str">
        <f aca="false">IF($A8231="","",INDEX(CARTAO_COMPRAS!$D:$D,INT((ROW()-2)/20)+2))</f>
        <v/>
      </c>
      <c r="D8231" s="0" t="str">
        <f aca="false">IF($A8231="","",INDEX(CARTAO_COMPRAS!$E:$E,INT((ROW()-2)/20)+2))</f>
        <v/>
      </c>
      <c r="E8231" s="0" t="str">
        <f aca="false">IF($A8231="","",INDEX(CARTAO_COMPRAS!$H:$H,INT((ROW()-2)/20)+2)+MOD(ROW()-2,20))</f>
        <v/>
      </c>
      <c r="F8231" s="0" t="str">
        <f aca="false">IF($A8231="","",INDEX(CARTAO_COMPRAS!$G:$G,INT((ROW()-2)/20)+2))</f>
        <v/>
      </c>
      <c r="G8231" s="5" t="str">
        <f aca="false">IF($A8231="","",INDEX(CARTAO_COMPRAS!$I:$I,INT((ROW()-2)/20)+2))</f>
        <v/>
      </c>
      <c r="H8231" s="4" t="str">
        <f aca="false">IF($A8231="","",EDATE(INDEX(CARTAO_COMPRAS!$J:$J,INT((ROW()-2)/20)+2),MOD(ROW()-2,20)))</f>
        <v/>
      </c>
      <c r="I8231" s="4" t="str">
        <f aca="false">IF($H8231="","",$H8231-WEEKDAY($H8231,2)+1)</f>
        <v/>
      </c>
      <c r="J8231" s="4" t="str">
        <f aca="false">IF($I8231="","",$I8231+6)</f>
        <v/>
      </c>
      <c r="K8231" s="6" t="str">
        <f aca="false">IF($H8231="","",DATE(YEAR($H8231),MONTH($H8231),1))</f>
        <v/>
      </c>
      <c r="L8231" s="0" t="str">
        <f aca="false">IF($A8231="","",INDEX(CARTAO_COMPRAS!$K:$K,INT((ROW()-2)/20)+2))</f>
        <v/>
      </c>
      <c r="M8231" s="0" t="str">
        <f aca="false">IF($A8231="","","Compra no cartão")</f>
        <v/>
      </c>
    </row>
    <row r="8232" customFormat="false" ht="13.5" hidden="false" customHeight="false" outlineLevel="0" collapsed="false">
      <c r="A8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2" s="0" t="str">
        <f aca="false">IF($A8232="","",INDEX(CARTAO_COMPRAS!$C:$C,INT((ROW()-2)/20)+2))</f>
        <v/>
      </c>
      <c r="C8232" s="0" t="str">
        <f aca="false">IF($A8232="","",INDEX(CARTAO_COMPRAS!$D:$D,INT((ROW()-2)/20)+2))</f>
        <v/>
      </c>
      <c r="D8232" s="0" t="str">
        <f aca="false">IF($A8232="","",INDEX(CARTAO_COMPRAS!$E:$E,INT((ROW()-2)/20)+2))</f>
        <v/>
      </c>
      <c r="E8232" s="0" t="str">
        <f aca="false">IF($A8232="","",INDEX(CARTAO_COMPRAS!$H:$H,INT((ROW()-2)/20)+2)+MOD(ROW()-2,20))</f>
        <v/>
      </c>
      <c r="F8232" s="0" t="str">
        <f aca="false">IF($A8232="","",INDEX(CARTAO_COMPRAS!$G:$G,INT((ROW()-2)/20)+2))</f>
        <v/>
      </c>
      <c r="G8232" s="5" t="str">
        <f aca="false">IF($A8232="","",INDEX(CARTAO_COMPRAS!$I:$I,INT((ROW()-2)/20)+2))</f>
        <v/>
      </c>
      <c r="H8232" s="4" t="str">
        <f aca="false">IF($A8232="","",EDATE(INDEX(CARTAO_COMPRAS!$J:$J,INT((ROW()-2)/20)+2),MOD(ROW()-2,20)))</f>
        <v/>
      </c>
      <c r="I8232" s="4" t="str">
        <f aca="false">IF($H8232="","",$H8232-WEEKDAY($H8232,2)+1)</f>
        <v/>
      </c>
      <c r="J8232" s="4" t="str">
        <f aca="false">IF($I8232="","",$I8232+6)</f>
        <v/>
      </c>
      <c r="K8232" s="6" t="str">
        <f aca="false">IF($H8232="","",DATE(YEAR($H8232),MONTH($H8232),1))</f>
        <v/>
      </c>
      <c r="L8232" s="0" t="str">
        <f aca="false">IF($A8232="","",INDEX(CARTAO_COMPRAS!$K:$K,INT((ROW()-2)/20)+2))</f>
        <v/>
      </c>
      <c r="M8232" s="0" t="str">
        <f aca="false">IF($A8232="","","Compra no cartão")</f>
        <v/>
      </c>
    </row>
    <row r="8233" customFormat="false" ht="13.5" hidden="false" customHeight="false" outlineLevel="0" collapsed="false">
      <c r="A8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3" s="0" t="str">
        <f aca="false">IF($A8233="","",INDEX(CARTAO_COMPRAS!$C:$C,INT((ROW()-2)/20)+2))</f>
        <v/>
      </c>
      <c r="C8233" s="0" t="str">
        <f aca="false">IF($A8233="","",INDEX(CARTAO_COMPRAS!$D:$D,INT((ROW()-2)/20)+2))</f>
        <v/>
      </c>
      <c r="D8233" s="0" t="str">
        <f aca="false">IF($A8233="","",INDEX(CARTAO_COMPRAS!$E:$E,INT((ROW()-2)/20)+2))</f>
        <v/>
      </c>
      <c r="E8233" s="0" t="str">
        <f aca="false">IF($A8233="","",INDEX(CARTAO_COMPRAS!$H:$H,INT((ROW()-2)/20)+2)+MOD(ROW()-2,20))</f>
        <v/>
      </c>
      <c r="F8233" s="0" t="str">
        <f aca="false">IF($A8233="","",INDEX(CARTAO_COMPRAS!$G:$G,INT((ROW()-2)/20)+2))</f>
        <v/>
      </c>
      <c r="G8233" s="5" t="str">
        <f aca="false">IF($A8233="","",INDEX(CARTAO_COMPRAS!$I:$I,INT((ROW()-2)/20)+2))</f>
        <v/>
      </c>
      <c r="H8233" s="4" t="str">
        <f aca="false">IF($A8233="","",EDATE(INDEX(CARTAO_COMPRAS!$J:$J,INT((ROW()-2)/20)+2),MOD(ROW()-2,20)))</f>
        <v/>
      </c>
      <c r="I8233" s="4" t="str">
        <f aca="false">IF($H8233="","",$H8233-WEEKDAY($H8233,2)+1)</f>
        <v/>
      </c>
      <c r="J8233" s="4" t="str">
        <f aca="false">IF($I8233="","",$I8233+6)</f>
        <v/>
      </c>
      <c r="K8233" s="6" t="str">
        <f aca="false">IF($H8233="","",DATE(YEAR($H8233),MONTH($H8233),1))</f>
        <v/>
      </c>
      <c r="L8233" s="0" t="str">
        <f aca="false">IF($A8233="","",INDEX(CARTAO_COMPRAS!$K:$K,INT((ROW()-2)/20)+2))</f>
        <v/>
      </c>
      <c r="M8233" s="0" t="str">
        <f aca="false">IF($A8233="","","Compra no cartão")</f>
        <v/>
      </c>
    </row>
    <row r="8234" customFormat="false" ht="13.5" hidden="false" customHeight="false" outlineLevel="0" collapsed="false">
      <c r="A8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4" s="0" t="str">
        <f aca="false">IF($A8234="","",INDEX(CARTAO_COMPRAS!$C:$C,INT((ROW()-2)/20)+2))</f>
        <v/>
      </c>
      <c r="C8234" s="0" t="str">
        <f aca="false">IF($A8234="","",INDEX(CARTAO_COMPRAS!$D:$D,INT((ROW()-2)/20)+2))</f>
        <v/>
      </c>
      <c r="D8234" s="0" t="str">
        <f aca="false">IF($A8234="","",INDEX(CARTAO_COMPRAS!$E:$E,INT((ROW()-2)/20)+2))</f>
        <v/>
      </c>
      <c r="E8234" s="0" t="str">
        <f aca="false">IF($A8234="","",INDEX(CARTAO_COMPRAS!$H:$H,INT((ROW()-2)/20)+2)+MOD(ROW()-2,20))</f>
        <v/>
      </c>
      <c r="F8234" s="0" t="str">
        <f aca="false">IF($A8234="","",INDEX(CARTAO_COMPRAS!$G:$G,INT((ROW()-2)/20)+2))</f>
        <v/>
      </c>
      <c r="G8234" s="5" t="str">
        <f aca="false">IF($A8234="","",INDEX(CARTAO_COMPRAS!$I:$I,INT((ROW()-2)/20)+2))</f>
        <v/>
      </c>
      <c r="H8234" s="4" t="str">
        <f aca="false">IF($A8234="","",EDATE(INDEX(CARTAO_COMPRAS!$J:$J,INT((ROW()-2)/20)+2),MOD(ROW()-2,20)))</f>
        <v/>
      </c>
      <c r="I8234" s="4" t="str">
        <f aca="false">IF($H8234="","",$H8234-WEEKDAY($H8234,2)+1)</f>
        <v/>
      </c>
      <c r="J8234" s="4" t="str">
        <f aca="false">IF($I8234="","",$I8234+6)</f>
        <v/>
      </c>
      <c r="K8234" s="6" t="str">
        <f aca="false">IF($H8234="","",DATE(YEAR($H8234),MONTH($H8234),1))</f>
        <v/>
      </c>
      <c r="L8234" s="0" t="str">
        <f aca="false">IF($A8234="","",INDEX(CARTAO_COMPRAS!$K:$K,INT((ROW()-2)/20)+2))</f>
        <v/>
      </c>
      <c r="M8234" s="0" t="str">
        <f aca="false">IF($A8234="","","Compra no cartão")</f>
        <v/>
      </c>
    </row>
    <row r="8235" customFormat="false" ht="13.5" hidden="false" customHeight="false" outlineLevel="0" collapsed="false">
      <c r="A8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5" s="0" t="str">
        <f aca="false">IF($A8235="","",INDEX(CARTAO_COMPRAS!$C:$C,INT((ROW()-2)/20)+2))</f>
        <v/>
      </c>
      <c r="C8235" s="0" t="str">
        <f aca="false">IF($A8235="","",INDEX(CARTAO_COMPRAS!$D:$D,INT((ROW()-2)/20)+2))</f>
        <v/>
      </c>
      <c r="D8235" s="0" t="str">
        <f aca="false">IF($A8235="","",INDEX(CARTAO_COMPRAS!$E:$E,INT((ROW()-2)/20)+2))</f>
        <v/>
      </c>
      <c r="E8235" s="0" t="str">
        <f aca="false">IF($A8235="","",INDEX(CARTAO_COMPRAS!$H:$H,INT((ROW()-2)/20)+2)+MOD(ROW()-2,20))</f>
        <v/>
      </c>
      <c r="F8235" s="0" t="str">
        <f aca="false">IF($A8235="","",INDEX(CARTAO_COMPRAS!$G:$G,INT((ROW()-2)/20)+2))</f>
        <v/>
      </c>
      <c r="G8235" s="5" t="str">
        <f aca="false">IF($A8235="","",INDEX(CARTAO_COMPRAS!$I:$I,INT((ROW()-2)/20)+2))</f>
        <v/>
      </c>
      <c r="H8235" s="4" t="str">
        <f aca="false">IF($A8235="","",EDATE(INDEX(CARTAO_COMPRAS!$J:$J,INT((ROW()-2)/20)+2),MOD(ROW()-2,20)))</f>
        <v/>
      </c>
      <c r="I8235" s="4" t="str">
        <f aca="false">IF($H8235="","",$H8235-WEEKDAY($H8235,2)+1)</f>
        <v/>
      </c>
      <c r="J8235" s="4" t="str">
        <f aca="false">IF($I8235="","",$I8235+6)</f>
        <v/>
      </c>
      <c r="K8235" s="6" t="str">
        <f aca="false">IF($H8235="","",DATE(YEAR($H8235),MONTH($H8235),1))</f>
        <v/>
      </c>
      <c r="L8235" s="0" t="str">
        <f aca="false">IF($A8235="","",INDEX(CARTAO_COMPRAS!$K:$K,INT((ROW()-2)/20)+2))</f>
        <v/>
      </c>
      <c r="M8235" s="0" t="str">
        <f aca="false">IF($A8235="","","Compra no cartão")</f>
        <v/>
      </c>
    </row>
    <row r="8236" customFormat="false" ht="13.5" hidden="false" customHeight="false" outlineLevel="0" collapsed="false">
      <c r="A8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6" s="0" t="str">
        <f aca="false">IF($A8236="","",INDEX(CARTAO_COMPRAS!$C:$C,INT((ROW()-2)/20)+2))</f>
        <v/>
      </c>
      <c r="C8236" s="0" t="str">
        <f aca="false">IF($A8236="","",INDEX(CARTAO_COMPRAS!$D:$D,INT((ROW()-2)/20)+2))</f>
        <v/>
      </c>
      <c r="D8236" s="0" t="str">
        <f aca="false">IF($A8236="","",INDEX(CARTAO_COMPRAS!$E:$E,INT((ROW()-2)/20)+2))</f>
        <v/>
      </c>
      <c r="E8236" s="0" t="str">
        <f aca="false">IF($A8236="","",INDEX(CARTAO_COMPRAS!$H:$H,INT((ROW()-2)/20)+2)+MOD(ROW()-2,20))</f>
        <v/>
      </c>
      <c r="F8236" s="0" t="str">
        <f aca="false">IF($A8236="","",INDEX(CARTAO_COMPRAS!$G:$G,INT((ROW()-2)/20)+2))</f>
        <v/>
      </c>
      <c r="G8236" s="5" t="str">
        <f aca="false">IF($A8236="","",INDEX(CARTAO_COMPRAS!$I:$I,INT((ROW()-2)/20)+2))</f>
        <v/>
      </c>
      <c r="H8236" s="4" t="str">
        <f aca="false">IF($A8236="","",EDATE(INDEX(CARTAO_COMPRAS!$J:$J,INT((ROW()-2)/20)+2),MOD(ROW()-2,20)))</f>
        <v/>
      </c>
      <c r="I8236" s="4" t="str">
        <f aca="false">IF($H8236="","",$H8236-WEEKDAY($H8236,2)+1)</f>
        <v/>
      </c>
      <c r="J8236" s="4" t="str">
        <f aca="false">IF($I8236="","",$I8236+6)</f>
        <v/>
      </c>
      <c r="K8236" s="6" t="str">
        <f aca="false">IF($H8236="","",DATE(YEAR($H8236),MONTH($H8236),1))</f>
        <v/>
      </c>
      <c r="L8236" s="0" t="str">
        <f aca="false">IF($A8236="","",INDEX(CARTAO_COMPRAS!$K:$K,INT((ROW()-2)/20)+2))</f>
        <v/>
      </c>
      <c r="M8236" s="0" t="str">
        <f aca="false">IF($A8236="","","Compra no cartão")</f>
        <v/>
      </c>
    </row>
    <row r="8237" customFormat="false" ht="13.5" hidden="false" customHeight="false" outlineLevel="0" collapsed="false">
      <c r="A8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7" s="0" t="str">
        <f aca="false">IF($A8237="","",INDEX(CARTAO_COMPRAS!$C:$C,INT((ROW()-2)/20)+2))</f>
        <v/>
      </c>
      <c r="C8237" s="0" t="str">
        <f aca="false">IF($A8237="","",INDEX(CARTAO_COMPRAS!$D:$D,INT((ROW()-2)/20)+2))</f>
        <v/>
      </c>
      <c r="D8237" s="0" t="str">
        <f aca="false">IF($A8237="","",INDEX(CARTAO_COMPRAS!$E:$E,INT((ROW()-2)/20)+2))</f>
        <v/>
      </c>
      <c r="E8237" s="0" t="str">
        <f aca="false">IF($A8237="","",INDEX(CARTAO_COMPRAS!$H:$H,INT((ROW()-2)/20)+2)+MOD(ROW()-2,20))</f>
        <v/>
      </c>
      <c r="F8237" s="0" t="str">
        <f aca="false">IF($A8237="","",INDEX(CARTAO_COMPRAS!$G:$G,INT((ROW()-2)/20)+2))</f>
        <v/>
      </c>
      <c r="G8237" s="5" t="str">
        <f aca="false">IF($A8237="","",INDEX(CARTAO_COMPRAS!$I:$I,INT((ROW()-2)/20)+2))</f>
        <v/>
      </c>
      <c r="H8237" s="4" t="str">
        <f aca="false">IF($A8237="","",EDATE(INDEX(CARTAO_COMPRAS!$J:$J,INT((ROW()-2)/20)+2),MOD(ROW()-2,20)))</f>
        <v/>
      </c>
      <c r="I8237" s="4" t="str">
        <f aca="false">IF($H8237="","",$H8237-WEEKDAY($H8237,2)+1)</f>
        <v/>
      </c>
      <c r="J8237" s="4" t="str">
        <f aca="false">IF($I8237="","",$I8237+6)</f>
        <v/>
      </c>
      <c r="K8237" s="6" t="str">
        <f aca="false">IF($H8237="","",DATE(YEAR($H8237),MONTH($H8237),1))</f>
        <v/>
      </c>
      <c r="L8237" s="0" t="str">
        <f aca="false">IF($A8237="","",INDEX(CARTAO_COMPRAS!$K:$K,INT((ROW()-2)/20)+2))</f>
        <v/>
      </c>
      <c r="M8237" s="0" t="str">
        <f aca="false">IF($A8237="","","Compra no cartão")</f>
        <v/>
      </c>
    </row>
    <row r="8238" customFormat="false" ht="13.5" hidden="false" customHeight="false" outlineLevel="0" collapsed="false">
      <c r="A8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8" s="0" t="str">
        <f aca="false">IF($A8238="","",INDEX(CARTAO_COMPRAS!$C:$C,INT((ROW()-2)/20)+2))</f>
        <v/>
      </c>
      <c r="C8238" s="0" t="str">
        <f aca="false">IF($A8238="","",INDEX(CARTAO_COMPRAS!$D:$D,INT((ROW()-2)/20)+2))</f>
        <v/>
      </c>
      <c r="D8238" s="0" t="str">
        <f aca="false">IF($A8238="","",INDEX(CARTAO_COMPRAS!$E:$E,INT((ROW()-2)/20)+2))</f>
        <v/>
      </c>
      <c r="E8238" s="0" t="str">
        <f aca="false">IF($A8238="","",INDEX(CARTAO_COMPRAS!$H:$H,INT((ROW()-2)/20)+2)+MOD(ROW()-2,20))</f>
        <v/>
      </c>
      <c r="F8238" s="0" t="str">
        <f aca="false">IF($A8238="","",INDEX(CARTAO_COMPRAS!$G:$G,INT((ROW()-2)/20)+2))</f>
        <v/>
      </c>
      <c r="G8238" s="5" t="str">
        <f aca="false">IF($A8238="","",INDEX(CARTAO_COMPRAS!$I:$I,INT((ROW()-2)/20)+2))</f>
        <v/>
      </c>
      <c r="H8238" s="4" t="str">
        <f aca="false">IF($A8238="","",EDATE(INDEX(CARTAO_COMPRAS!$J:$J,INT((ROW()-2)/20)+2),MOD(ROW()-2,20)))</f>
        <v/>
      </c>
      <c r="I8238" s="4" t="str">
        <f aca="false">IF($H8238="","",$H8238-WEEKDAY($H8238,2)+1)</f>
        <v/>
      </c>
      <c r="J8238" s="4" t="str">
        <f aca="false">IF($I8238="","",$I8238+6)</f>
        <v/>
      </c>
      <c r="K8238" s="6" t="str">
        <f aca="false">IF($H8238="","",DATE(YEAR($H8238),MONTH($H8238),1))</f>
        <v/>
      </c>
      <c r="L8238" s="0" t="str">
        <f aca="false">IF($A8238="","",INDEX(CARTAO_COMPRAS!$K:$K,INT((ROW()-2)/20)+2))</f>
        <v/>
      </c>
      <c r="M8238" s="0" t="str">
        <f aca="false">IF($A8238="","","Compra no cartão")</f>
        <v/>
      </c>
    </row>
    <row r="8239" customFormat="false" ht="13.5" hidden="false" customHeight="false" outlineLevel="0" collapsed="false">
      <c r="A8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39" s="0" t="str">
        <f aca="false">IF($A8239="","",INDEX(CARTAO_COMPRAS!$C:$C,INT((ROW()-2)/20)+2))</f>
        <v/>
      </c>
      <c r="C8239" s="0" t="str">
        <f aca="false">IF($A8239="","",INDEX(CARTAO_COMPRAS!$D:$D,INT((ROW()-2)/20)+2))</f>
        <v/>
      </c>
      <c r="D8239" s="0" t="str">
        <f aca="false">IF($A8239="","",INDEX(CARTAO_COMPRAS!$E:$E,INT((ROW()-2)/20)+2))</f>
        <v/>
      </c>
      <c r="E8239" s="0" t="str">
        <f aca="false">IF($A8239="","",INDEX(CARTAO_COMPRAS!$H:$H,INT((ROW()-2)/20)+2)+MOD(ROW()-2,20))</f>
        <v/>
      </c>
      <c r="F8239" s="0" t="str">
        <f aca="false">IF($A8239="","",INDEX(CARTAO_COMPRAS!$G:$G,INT((ROW()-2)/20)+2))</f>
        <v/>
      </c>
      <c r="G8239" s="5" t="str">
        <f aca="false">IF($A8239="","",INDEX(CARTAO_COMPRAS!$I:$I,INT((ROW()-2)/20)+2))</f>
        <v/>
      </c>
      <c r="H8239" s="4" t="str">
        <f aca="false">IF($A8239="","",EDATE(INDEX(CARTAO_COMPRAS!$J:$J,INT((ROW()-2)/20)+2),MOD(ROW()-2,20)))</f>
        <v/>
      </c>
      <c r="I8239" s="4" t="str">
        <f aca="false">IF($H8239="","",$H8239-WEEKDAY($H8239,2)+1)</f>
        <v/>
      </c>
      <c r="J8239" s="4" t="str">
        <f aca="false">IF($I8239="","",$I8239+6)</f>
        <v/>
      </c>
      <c r="K8239" s="6" t="str">
        <f aca="false">IF($H8239="","",DATE(YEAR($H8239),MONTH($H8239),1))</f>
        <v/>
      </c>
      <c r="L8239" s="0" t="str">
        <f aca="false">IF($A8239="","",INDEX(CARTAO_COMPRAS!$K:$K,INT((ROW()-2)/20)+2))</f>
        <v/>
      </c>
      <c r="M8239" s="0" t="str">
        <f aca="false">IF($A8239="","","Compra no cartão")</f>
        <v/>
      </c>
    </row>
    <row r="8240" customFormat="false" ht="13.5" hidden="false" customHeight="false" outlineLevel="0" collapsed="false">
      <c r="A8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0" s="0" t="str">
        <f aca="false">IF($A8240="","",INDEX(CARTAO_COMPRAS!$C:$C,INT((ROW()-2)/20)+2))</f>
        <v/>
      </c>
      <c r="C8240" s="0" t="str">
        <f aca="false">IF($A8240="","",INDEX(CARTAO_COMPRAS!$D:$D,INT((ROW()-2)/20)+2))</f>
        <v/>
      </c>
      <c r="D8240" s="0" t="str">
        <f aca="false">IF($A8240="","",INDEX(CARTAO_COMPRAS!$E:$E,INT((ROW()-2)/20)+2))</f>
        <v/>
      </c>
      <c r="E8240" s="0" t="str">
        <f aca="false">IF($A8240="","",INDEX(CARTAO_COMPRAS!$H:$H,INT((ROW()-2)/20)+2)+MOD(ROW()-2,20))</f>
        <v/>
      </c>
      <c r="F8240" s="0" t="str">
        <f aca="false">IF($A8240="","",INDEX(CARTAO_COMPRAS!$G:$G,INT((ROW()-2)/20)+2))</f>
        <v/>
      </c>
      <c r="G8240" s="5" t="str">
        <f aca="false">IF($A8240="","",INDEX(CARTAO_COMPRAS!$I:$I,INT((ROW()-2)/20)+2))</f>
        <v/>
      </c>
      <c r="H8240" s="4" t="str">
        <f aca="false">IF($A8240="","",EDATE(INDEX(CARTAO_COMPRAS!$J:$J,INT((ROW()-2)/20)+2),MOD(ROW()-2,20)))</f>
        <v/>
      </c>
      <c r="I8240" s="4" t="str">
        <f aca="false">IF($H8240="","",$H8240-WEEKDAY($H8240,2)+1)</f>
        <v/>
      </c>
      <c r="J8240" s="4" t="str">
        <f aca="false">IF($I8240="","",$I8240+6)</f>
        <v/>
      </c>
      <c r="K8240" s="6" t="str">
        <f aca="false">IF($H8240="","",DATE(YEAR($H8240),MONTH($H8240),1))</f>
        <v/>
      </c>
      <c r="L8240" s="0" t="str">
        <f aca="false">IF($A8240="","",INDEX(CARTAO_COMPRAS!$K:$K,INT((ROW()-2)/20)+2))</f>
        <v/>
      </c>
      <c r="M8240" s="0" t="str">
        <f aca="false">IF($A8240="","","Compra no cartão")</f>
        <v/>
      </c>
    </row>
    <row r="8241" customFormat="false" ht="13.5" hidden="false" customHeight="false" outlineLevel="0" collapsed="false">
      <c r="A8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1" s="0" t="str">
        <f aca="false">IF($A8241="","",INDEX(CARTAO_COMPRAS!$C:$C,INT((ROW()-2)/20)+2))</f>
        <v/>
      </c>
      <c r="C8241" s="0" t="str">
        <f aca="false">IF($A8241="","",INDEX(CARTAO_COMPRAS!$D:$D,INT((ROW()-2)/20)+2))</f>
        <v/>
      </c>
      <c r="D8241" s="0" t="str">
        <f aca="false">IF($A8241="","",INDEX(CARTAO_COMPRAS!$E:$E,INT((ROW()-2)/20)+2))</f>
        <v/>
      </c>
      <c r="E8241" s="0" t="str">
        <f aca="false">IF($A8241="","",INDEX(CARTAO_COMPRAS!$H:$H,INT((ROW()-2)/20)+2)+MOD(ROW()-2,20))</f>
        <v/>
      </c>
      <c r="F8241" s="0" t="str">
        <f aca="false">IF($A8241="","",INDEX(CARTAO_COMPRAS!$G:$G,INT((ROW()-2)/20)+2))</f>
        <v/>
      </c>
      <c r="G8241" s="5" t="str">
        <f aca="false">IF($A8241="","",INDEX(CARTAO_COMPRAS!$I:$I,INT((ROW()-2)/20)+2))</f>
        <v/>
      </c>
      <c r="H8241" s="4" t="str">
        <f aca="false">IF($A8241="","",EDATE(INDEX(CARTAO_COMPRAS!$J:$J,INT((ROW()-2)/20)+2),MOD(ROW()-2,20)))</f>
        <v/>
      </c>
      <c r="I8241" s="4" t="str">
        <f aca="false">IF($H8241="","",$H8241-WEEKDAY($H8241,2)+1)</f>
        <v/>
      </c>
      <c r="J8241" s="4" t="str">
        <f aca="false">IF($I8241="","",$I8241+6)</f>
        <v/>
      </c>
      <c r="K8241" s="6" t="str">
        <f aca="false">IF($H8241="","",DATE(YEAR($H8241),MONTH($H8241),1))</f>
        <v/>
      </c>
      <c r="L8241" s="0" t="str">
        <f aca="false">IF($A8241="","",INDEX(CARTAO_COMPRAS!$K:$K,INT((ROW()-2)/20)+2))</f>
        <v/>
      </c>
      <c r="M8241" s="0" t="str">
        <f aca="false">IF($A8241="","","Compra no cartão")</f>
        <v/>
      </c>
    </row>
    <row r="8242" customFormat="false" ht="13.5" hidden="false" customHeight="false" outlineLevel="0" collapsed="false">
      <c r="A82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413</v>
      </c>
      <c r="B8242" s="0" t="str">
        <f aca="false">IF($A8242="","",INDEX(CARTAO_COMPRAS!$C:$C,INT((ROW()-2)/20)+2))</f>
        <v>Nubank</v>
      </c>
      <c r="C8242" s="0" t="str">
        <f aca="false">IF($A8242="","",INDEX(CARTAO_COMPRAS!$D:$D,INT((ROW()-2)/20)+2))</f>
        <v>Sonda supermercado</v>
      </c>
      <c r="D8242" s="0" t="str">
        <f aca="false">IF($A8242="","",INDEX(CARTAO_COMPRAS!$E:$E,INT((ROW()-2)/20)+2))</f>
        <v>Alimentação / Insumos</v>
      </c>
      <c r="E8242" s="0" t="n">
        <f aca="false">IF($A8242="","",INDEX(CARTAO_COMPRAS!$H:$H,INT((ROW()-2)/20)+2)+MOD(ROW()-2,20))</f>
        <v>1</v>
      </c>
      <c r="F8242" s="0" t="n">
        <f aca="false">IF($A8242="","",INDEX(CARTAO_COMPRAS!$G:$G,INT((ROW()-2)/20)+2))</f>
        <v>2</v>
      </c>
      <c r="G8242" s="5" t="n">
        <f aca="false">IF($A8242="","",INDEX(CARTAO_COMPRAS!$I:$I,INT((ROW()-2)/20)+2))</f>
        <v>128.17</v>
      </c>
      <c r="H8242" s="4" t="n">
        <f aca="false">IF($A8242="","",EDATE(INDEX(CARTAO_COMPRAS!$J:$J,INT((ROW()-2)/20)+2),MOD(ROW()-2,20)))</f>
        <v>46170</v>
      </c>
      <c r="I8242" s="4" t="n">
        <f aca="false">IF($H8242="","",$H8242-WEEKDAY($H8242,2)+1)</f>
        <v>46167</v>
      </c>
      <c r="J8242" s="4" t="n">
        <f aca="false">IF($I8242="","",$I8242+6)</f>
        <v>46173</v>
      </c>
      <c r="K8242" s="6" t="n">
        <f aca="false">IF($H8242="","",DATE(YEAR($H8242),MONTH($H8242),1))</f>
        <v>46143</v>
      </c>
      <c r="L8242" s="0" t="str">
        <f aca="false">IF($A8242="","",INDEX(CARTAO_COMPRAS!$K:$K,INT((ROW()-2)/20)+2))</f>
        <v>Pago</v>
      </c>
      <c r="M8242" s="0" t="str">
        <f aca="false">IF($A8242="","","Compra no cartão")</f>
        <v>Compra no cartão</v>
      </c>
    </row>
    <row r="8243" customFormat="false" ht="13.5" hidden="false" customHeight="false" outlineLevel="0" collapsed="false">
      <c r="A82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413</v>
      </c>
      <c r="B8243" s="0" t="str">
        <f aca="false">IF($A8243="","",INDEX(CARTAO_COMPRAS!$C:$C,INT((ROW()-2)/20)+2))</f>
        <v>Nubank</v>
      </c>
      <c r="C8243" s="0" t="str">
        <f aca="false">IF($A8243="","",INDEX(CARTAO_COMPRAS!$D:$D,INT((ROW()-2)/20)+2))</f>
        <v>Sonda supermercado</v>
      </c>
      <c r="D8243" s="0" t="str">
        <f aca="false">IF($A8243="","",INDEX(CARTAO_COMPRAS!$E:$E,INT((ROW()-2)/20)+2))</f>
        <v>Alimentação / Insumos</v>
      </c>
      <c r="E8243" s="0" t="n">
        <f aca="false">IF($A8243="","",INDEX(CARTAO_COMPRAS!$H:$H,INT((ROW()-2)/20)+2)+MOD(ROW()-2,20))</f>
        <v>2</v>
      </c>
      <c r="F8243" s="0" t="n">
        <f aca="false">IF($A8243="","",INDEX(CARTAO_COMPRAS!$G:$G,INT((ROW()-2)/20)+2))</f>
        <v>2</v>
      </c>
      <c r="G8243" s="5" t="n">
        <f aca="false">IF($A8243="","",INDEX(CARTAO_COMPRAS!$I:$I,INT((ROW()-2)/20)+2))</f>
        <v>128.17</v>
      </c>
      <c r="H8243" s="4" t="n">
        <f aca="false">IF($A8243="","",EDATE(INDEX(CARTAO_COMPRAS!$J:$J,INT((ROW()-2)/20)+2),MOD(ROW()-2,20)))</f>
        <v>46201</v>
      </c>
      <c r="I8243" s="4" t="n">
        <f aca="false">IF($H8243="","",$H8243-WEEKDAY($H8243,2)+1)</f>
        <v>46195</v>
      </c>
      <c r="J8243" s="4" t="n">
        <f aca="false">IF($I8243="","",$I8243+6)</f>
        <v>46201</v>
      </c>
      <c r="K8243" s="6" t="n">
        <f aca="false">IF($H8243="","",DATE(YEAR($H8243),MONTH($H8243),1))</f>
        <v>46174</v>
      </c>
      <c r="L8243" s="0" t="str">
        <f aca="false">IF($A8243="","",INDEX(CARTAO_COMPRAS!$K:$K,INT((ROW()-2)/20)+2))</f>
        <v>Pago</v>
      </c>
      <c r="M8243" s="0" t="str">
        <f aca="false">IF($A8243="","","Compra no cartão")</f>
        <v>Compra no cartão</v>
      </c>
    </row>
    <row r="8244" customFormat="false" ht="13.5" hidden="false" customHeight="false" outlineLevel="0" collapsed="false">
      <c r="A8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4" s="0" t="str">
        <f aca="false">IF($A8244="","",INDEX(CARTAO_COMPRAS!$C:$C,INT((ROW()-2)/20)+2))</f>
        <v/>
      </c>
      <c r="C8244" s="0" t="str">
        <f aca="false">IF($A8244="","",INDEX(CARTAO_COMPRAS!$D:$D,INT((ROW()-2)/20)+2))</f>
        <v/>
      </c>
      <c r="D8244" s="0" t="str">
        <f aca="false">IF($A8244="","",INDEX(CARTAO_COMPRAS!$E:$E,INT((ROW()-2)/20)+2))</f>
        <v/>
      </c>
      <c r="E8244" s="0" t="str">
        <f aca="false">IF($A8244="","",INDEX(CARTAO_COMPRAS!$H:$H,INT((ROW()-2)/20)+2)+MOD(ROW()-2,20))</f>
        <v/>
      </c>
      <c r="F8244" s="0" t="str">
        <f aca="false">IF($A8244="","",INDEX(CARTAO_COMPRAS!$G:$G,INT((ROW()-2)/20)+2))</f>
        <v/>
      </c>
      <c r="G8244" s="5" t="str">
        <f aca="false">IF($A8244="","",INDEX(CARTAO_COMPRAS!$I:$I,INT((ROW()-2)/20)+2))</f>
        <v/>
      </c>
      <c r="H8244" s="4" t="str">
        <f aca="false">IF($A8244="","",EDATE(INDEX(CARTAO_COMPRAS!$J:$J,INT((ROW()-2)/20)+2),MOD(ROW()-2,20)))</f>
        <v/>
      </c>
      <c r="I8244" s="4" t="str">
        <f aca="false">IF($H8244="","",$H8244-WEEKDAY($H8244,2)+1)</f>
        <v/>
      </c>
      <c r="J8244" s="4" t="str">
        <f aca="false">IF($I8244="","",$I8244+6)</f>
        <v/>
      </c>
      <c r="K8244" s="6" t="str">
        <f aca="false">IF($H8244="","",DATE(YEAR($H8244),MONTH($H8244),1))</f>
        <v/>
      </c>
      <c r="L8244" s="0" t="str">
        <f aca="false">IF($A8244="","",INDEX(CARTAO_COMPRAS!$K:$K,INT((ROW()-2)/20)+2))</f>
        <v/>
      </c>
      <c r="M8244" s="0" t="str">
        <f aca="false">IF($A8244="","","Compra no cartão")</f>
        <v/>
      </c>
    </row>
    <row r="8245" customFormat="false" ht="13.5" hidden="false" customHeight="false" outlineLevel="0" collapsed="false">
      <c r="A8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5" s="0" t="str">
        <f aca="false">IF($A8245="","",INDEX(CARTAO_COMPRAS!$C:$C,INT((ROW()-2)/20)+2))</f>
        <v/>
      </c>
      <c r="C8245" s="0" t="str">
        <f aca="false">IF($A8245="","",INDEX(CARTAO_COMPRAS!$D:$D,INT((ROW()-2)/20)+2))</f>
        <v/>
      </c>
      <c r="D8245" s="0" t="str">
        <f aca="false">IF($A8245="","",INDEX(CARTAO_COMPRAS!$E:$E,INT((ROW()-2)/20)+2))</f>
        <v/>
      </c>
      <c r="E8245" s="0" t="str">
        <f aca="false">IF($A8245="","",INDEX(CARTAO_COMPRAS!$H:$H,INT((ROW()-2)/20)+2)+MOD(ROW()-2,20))</f>
        <v/>
      </c>
      <c r="F8245" s="0" t="str">
        <f aca="false">IF($A8245="","",INDEX(CARTAO_COMPRAS!$G:$G,INT((ROW()-2)/20)+2))</f>
        <v/>
      </c>
      <c r="G8245" s="5" t="str">
        <f aca="false">IF($A8245="","",INDEX(CARTAO_COMPRAS!$I:$I,INT((ROW()-2)/20)+2))</f>
        <v/>
      </c>
      <c r="H8245" s="4" t="str">
        <f aca="false">IF($A8245="","",EDATE(INDEX(CARTAO_COMPRAS!$J:$J,INT((ROW()-2)/20)+2),MOD(ROW()-2,20)))</f>
        <v/>
      </c>
      <c r="I8245" s="4" t="str">
        <f aca="false">IF($H8245="","",$H8245-WEEKDAY($H8245,2)+1)</f>
        <v/>
      </c>
      <c r="J8245" s="4" t="str">
        <f aca="false">IF($I8245="","",$I8245+6)</f>
        <v/>
      </c>
      <c r="K8245" s="6" t="str">
        <f aca="false">IF($H8245="","",DATE(YEAR($H8245),MONTH($H8245),1))</f>
        <v/>
      </c>
      <c r="L8245" s="0" t="str">
        <f aca="false">IF($A8245="","",INDEX(CARTAO_COMPRAS!$K:$K,INT((ROW()-2)/20)+2))</f>
        <v/>
      </c>
      <c r="M8245" s="0" t="str">
        <f aca="false">IF($A8245="","","Compra no cartão")</f>
        <v/>
      </c>
    </row>
    <row r="8246" customFormat="false" ht="13.5" hidden="false" customHeight="false" outlineLevel="0" collapsed="false">
      <c r="A8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6" s="0" t="str">
        <f aca="false">IF($A8246="","",INDEX(CARTAO_COMPRAS!$C:$C,INT((ROW()-2)/20)+2))</f>
        <v/>
      </c>
      <c r="C8246" s="0" t="str">
        <f aca="false">IF($A8246="","",INDEX(CARTAO_COMPRAS!$D:$D,INT((ROW()-2)/20)+2))</f>
        <v/>
      </c>
      <c r="D8246" s="0" t="str">
        <f aca="false">IF($A8246="","",INDEX(CARTAO_COMPRAS!$E:$E,INT((ROW()-2)/20)+2))</f>
        <v/>
      </c>
      <c r="E8246" s="0" t="str">
        <f aca="false">IF($A8246="","",INDEX(CARTAO_COMPRAS!$H:$H,INT((ROW()-2)/20)+2)+MOD(ROW()-2,20))</f>
        <v/>
      </c>
      <c r="F8246" s="0" t="str">
        <f aca="false">IF($A8246="","",INDEX(CARTAO_COMPRAS!$G:$G,INT((ROW()-2)/20)+2))</f>
        <v/>
      </c>
      <c r="G8246" s="5" t="str">
        <f aca="false">IF($A8246="","",INDEX(CARTAO_COMPRAS!$I:$I,INT((ROW()-2)/20)+2))</f>
        <v/>
      </c>
      <c r="H8246" s="4" t="str">
        <f aca="false">IF($A8246="","",EDATE(INDEX(CARTAO_COMPRAS!$J:$J,INT((ROW()-2)/20)+2),MOD(ROW()-2,20)))</f>
        <v/>
      </c>
      <c r="I8246" s="4" t="str">
        <f aca="false">IF($H8246="","",$H8246-WEEKDAY($H8246,2)+1)</f>
        <v/>
      </c>
      <c r="J8246" s="4" t="str">
        <f aca="false">IF($I8246="","",$I8246+6)</f>
        <v/>
      </c>
      <c r="K8246" s="6" t="str">
        <f aca="false">IF($H8246="","",DATE(YEAR($H8246),MONTH($H8246),1))</f>
        <v/>
      </c>
      <c r="L8246" s="0" t="str">
        <f aca="false">IF($A8246="","",INDEX(CARTAO_COMPRAS!$K:$K,INT((ROW()-2)/20)+2))</f>
        <v/>
      </c>
      <c r="M8246" s="0" t="str">
        <f aca="false">IF($A8246="","","Compra no cartão")</f>
        <v/>
      </c>
    </row>
    <row r="8247" customFormat="false" ht="13.5" hidden="false" customHeight="false" outlineLevel="0" collapsed="false">
      <c r="A8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7" s="0" t="str">
        <f aca="false">IF($A8247="","",INDEX(CARTAO_COMPRAS!$C:$C,INT((ROW()-2)/20)+2))</f>
        <v/>
      </c>
      <c r="C8247" s="0" t="str">
        <f aca="false">IF($A8247="","",INDEX(CARTAO_COMPRAS!$D:$D,INT((ROW()-2)/20)+2))</f>
        <v/>
      </c>
      <c r="D8247" s="0" t="str">
        <f aca="false">IF($A8247="","",INDEX(CARTAO_COMPRAS!$E:$E,INT((ROW()-2)/20)+2))</f>
        <v/>
      </c>
      <c r="E8247" s="0" t="str">
        <f aca="false">IF($A8247="","",INDEX(CARTAO_COMPRAS!$H:$H,INT((ROW()-2)/20)+2)+MOD(ROW()-2,20))</f>
        <v/>
      </c>
      <c r="F8247" s="0" t="str">
        <f aca="false">IF($A8247="","",INDEX(CARTAO_COMPRAS!$G:$G,INT((ROW()-2)/20)+2))</f>
        <v/>
      </c>
      <c r="G8247" s="5" t="str">
        <f aca="false">IF($A8247="","",INDEX(CARTAO_COMPRAS!$I:$I,INT((ROW()-2)/20)+2))</f>
        <v/>
      </c>
      <c r="H8247" s="4" t="str">
        <f aca="false">IF($A8247="","",EDATE(INDEX(CARTAO_COMPRAS!$J:$J,INT((ROW()-2)/20)+2),MOD(ROW()-2,20)))</f>
        <v/>
      </c>
      <c r="I8247" s="4" t="str">
        <f aca="false">IF($H8247="","",$H8247-WEEKDAY($H8247,2)+1)</f>
        <v/>
      </c>
      <c r="J8247" s="4" t="str">
        <f aca="false">IF($I8247="","",$I8247+6)</f>
        <v/>
      </c>
      <c r="K8247" s="6" t="str">
        <f aca="false">IF($H8247="","",DATE(YEAR($H8247),MONTH($H8247),1))</f>
        <v/>
      </c>
      <c r="L8247" s="0" t="str">
        <f aca="false">IF($A8247="","",INDEX(CARTAO_COMPRAS!$K:$K,INT((ROW()-2)/20)+2))</f>
        <v/>
      </c>
      <c r="M8247" s="0" t="str">
        <f aca="false">IF($A8247="","","Compra no cartão")</f>
        <v/>
      </c>
    </row>
    <row r="8248" customFormat="false" ht="13.5" hidden="false" customHeight="false" outlineLevel="0" collapsed="false">
      <c r="A8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8" s="0" t="str">
        <f aca="false">IF($A8248="","",INDEX(CARTAO_COMPRAS!$C:$C,INT((ROW()-2)/20)+2))</f>
        <v/>
      </c>
      <c r="C8248" s="0" t="str">
        <f aca="false">IF($A8248="","",INDEX(CARTAO_COMPRAS!$D:$D,INT((ROW()-2)/20)+2))</f>
        <v/>
      </c>
      <c r="D8248" s="0" t="str">
        <f aca="false">IF($A8248="","",INDEX(CARTAO_COMPRAS!$E:$E,INT((ROW()-2)/20)+2))</f>
        <v/>
      </c>
      <c r="E8248" s="0" t="str">
        <f aca="false">IF($A8248="","",INDEX(CARTAO_COMPRAS!$H:$H,INT((ROW()-2)/20)+2)+MOD(ROW()-2,20))</f>
        <v/>
      </c>
      <c r="F8248" s="0" t="str">
        <f aca="false">IF($A8248="","",INDEX(CARTAO_COMPRAS!$G:$G,INT((ROW()-2)/20)+2))</f>
        <v/>
      </c>
      <c r="G8248" s="5" t="str">
        <f aca="false">IF($A8248="","",INDEX(CARTAO_COMPRAS!$I:$I,INT((ROW()-2)/20)+2))</f>
        <v/>
      </c>
      <c r="H8248" s="4" t="str">
        <f aca="false">IF($A8248="","",EDATE(INDEX(CARTAO_COMPRAS!$J:$J,INT((ROW()-2)/20)+2),MOD(ROW()-2,20)))</f>
        <v/>
      </c>
      <c r="I8248" s="4" t="str">
        <f aca="false">IF($H8248="","",$H8248-WEEKDAY($H8248,2)+1)</f>
        <v/>
      </c>
      <c r="J8248" s="4" t="str">
        <f aca="false">IF($I8248="","",$I8248+6)</f>
        <v/>
      </c>
      <c r="K8248" s="6" t="str">
        <f aca="false">IF($H8248="","",DATE(YEAR($H8248),MONTH($H8248),1))</f>
        <v/>
      </c>
      <c r="L8248" s="0" t="str">
        <f aca="false">IF($A8248="","",INDEX(CARTAO_COMPRAS!$K:$K,INT((ROW()-2)/20)+2))</f>
        <v/>
      </c>
      <c r="M8248" s="0" t="str">
        <f aca="false">IF($A8248="","","Compra no cartão")</f>
        <v/>
      </c>
    </row>
    <row r="8249" customFormat="false" ht="13.5" hidden="false" customHeight="false" outlineLevel="0" collapsed="false">
      <c r="A8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49" s="0" t="str">
        <f aca="false">IF($A8249="","",INDEX(CARTAO_COMPRAS!$C:$C,INT((ROW()-2)/20)+2))</f>
        <v/>
      </c>
      <c r="C8249" s="0" t="str">
        <f aca="false">IF($A8249="","",INDEX(CARTAO_COMPRAS!$D:$D,INT((ROW()-2)/20)+2))</f>
        <v/>
      </c>
      <c r="D8249" s="0" t="str">
        <f aca="false">IF($A8249="","",INDEX(CARTAO_COMPRAS!$E:$E,INT((ROW()-2)/20)+2))</f>
        <v/>
      </c>
      <c r="E8249" s="0" t="str">
        <f aca="false">IF($A8249="","",INDEX(CARTAO_COMPRAS!$H:$H,INT((ROW()-2)/20)+2)+MOD(ROW()-2,20))</f>
        <v/>
      </c>
      <c r="F8249" s="0" t="str">
        <f aca="false">IF($A8249="","",INDEX(CARTAO_COMPRAS!$G:$G,INT((ROW()-2)/20)+2))</f>
        <v/>
      </c>
      <c r="G8249" s="5" t="str">
        <f aca="false">IF($A8249="","",INDEX(CARTAO_COMPRAS!$I:$I,INT((ROW()-2)/20)+2))</f>
        <v/>
      </c>
      <c r="H8249" s="4" t="str">
        <f aca="false">IF($A8249="","",EDATE(INDEX(CARTAO_COMPRAS!$J:$J,INT((ROW()-2)/20)+2),MOD(ROW()-2,20)))</f>
        <v/>
      </c>
      <c r="I8249" s="4" t="str">
        <f aca="false">IF($H8249="","",$H8249-WEEKDAY($H8249,2)+1)</f>
        <v/>
      </c>
      <c r="J8249" s="4" t="str">
        <f aca="false">IF($I8249="","",$I8249+6)</f>
        <v/>
      </c>
      <c r="K8249" s="6" t="str">
        <f aca="false">IF($H8249="","",DATE(YEAR($H8249),MONTH($H8249),1))</f>
        <v/>
      </c>
      <c r="L8249" s="0" t="str">
        <f aca="false">IF($A8249="","",INDEX(CARTAO_COMPRAS!$K:$K,INT((ROW()-2)/20)+2))</f>
        <v/>
      </c>
      <c r="M8249" s="0" t="str">
        <f aca="false">IF($A8249="","","Compra no cartão")</f>
        <v/>
      </c>
    </row>
    <row r="8250" customFormat="false" ht="13.5" hidden="false" customHeight="false" outlineLevel="0" collapsed="false">
      <c r="A8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0" s="0" t="str">
        <f aca="false">IF($A8250="","",INDEX(CARTAO_COMPRAS!$C:$C,INT((ROW()-2)/20)+2))</f>
        <v/>
      </c>
      <c r="C8250" s="0" t="str">
        <f aca="false">IF($A8250="","",INDEX(CARTAO_COMPRAS!$D:$D,INT((ROW()-2)/20)+2))</f>
        <v/>
      </c>
      <c r="D8250" s="0" t="str">
        <f aca="false">IF($A8250="","",INDEX(CARTAO_COMPRAS!$E:$E,INT((ROW()-2)/20)+2))</f>
        <v/>
      </c>
      <c r="E8250" s="0" t="str">
        <f aca="false">IF($A8250="","",INDEX(CARTAO_COMPRAS!$H:$H,INT((ROW()-2)/20)+2)+MOD(ROW()-2,20))</f>
        <v/>
      </c>
      <c r="F8250" s="0" t="str">
        <f aca="false">IF($A8250="","",INDEX(CARTAO_COMPRAS!$G:$G,INT((ROW()-2)/20)+2))</f>
        <v/>
      </c>
      <c r="G8250" s="5" t="str">
        <f aca="false">IF($A8250="","",INDEX(CARTAO_COMPRAS!$I:$I,INT((ROW()-2)/20)+2))</f>
        <v/>
      </c>
      <c r="H8250" s="4" t="str">
        <f aca="false">IF($A8250="","",EDATE(INDEX(CARTAO_COMPRAS!$J:$J,INT((ROW()-2)/20)+2),MOD(ROW()-2,20)))</f>
        <v/>
      </c>
      <c r="I8250" s="4" t="str">
        <f aca="false">IF($H8250="","",$H8250-WEEKDAY($H8250,2)+1)</f>
        <v/>
      </c>
      <c r="J8250" s="4" t="str">
        <f aca="false">IF($I8250="","",$I8250+6)</f>
        <v/>
      </c>
      <c r="K8250" s="6" t="str">
        <f aca="false">IF($H8250="","",DATE(YEAR($H8250),MONTH($H8250),1))</f>
        <v/>
      </c>
      <c r="L8250" s="0" t="str">
        <f aca="false">IF($A8250="","",INDEX(CARTAO_COMPRAS!$K:$K,INT((ROW()-2)/20)+2))</f>
        <v/>
      </c>
      <c r="M8250" s="0" t="str">
        <f aca="false">IF($A8250="","","Compra no cartão")</f>
        <v/>
      </c>
    </row>
    <row r="8251" customFormat="false" ht="13.5" hidden="false" customHeight="false" outlineLevel="0" collapsed="false">
      <c r="A8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1" s="0" t="str">
        <f aca="false">IF($A8251="","",INDEX(CARTAO_COMPRAS!$C:$C,INT((ROW()-2)/20)+2))</f>
        <v/>
      </c>
      <c r="C8251" s="0" t="str">
        <f aca="false">IF($A8251="","",INDEX(CARTAO_COMPRAS!$D:$D,INT((ROW()-2)/20)+2))</f>
        <v/>
      </c>
      <c r="D8251" s="0" t="str">
        <f aca="false">IF($A8251="","",INDEX(CARTAO_COMPRAS!$E:$E,INT((ROW()-2)/20)+2))</f>
        <v/>
      </c>
      <c r="E8251" s="0" t="str">
        <f aca="false">IF($A8251="","",INDEX(CARTAO_COMPRAS!$H:$H,INT((ROW()-2)/20)+2)+MOD(ROW()-2,20))</f>
        <v/>
      </c>
      <c r="F8251" s="0" t="str">
        <f aca="false">IF($A8251="","",INDEX(CARTAO_COMPRAS!$G:$G,INT((ROW()-2)/20)+2))</f>
        <v/>
      </c>
      <c r="G8251" s="5" t="str">
        <f aca="false">IF($A8251="","",INDEX(CARTAO_COMPRAS!$I:$I,INT((ROW()-2)/20)+2))</f>
        <v/>
      </c>
      <c r="H8251" s="4" t="str">
        <f aca="false">IF($A8251="","",EDATE(INDEX(CARTAO_COMPRAS!$J:$J,INT((ROW()-2)/20)+2),MOD(ROW()-2,20)))</f>
        <v/>
      </c>
      <c r="I8251" s="4" t="str">
        <f aca="false">IF($H8251="","",$H8251-WEEKDAY($H8251,2)+1)</f>
        <v/>
      </c>
      <c r="J8251" s="4" t="str">
        <f aca="false">IF($I8251="","",$I8251+6)</f>
        <v/>
      </c>
      <c r="K8251" s="6" t="str">
        <f aca="false">IF($H8251="","",DATE(YEAR($H8251),MONTH($H8251),1))</f>
        <v/>
      </c>
      <c r="L8251" s="0" t="str">
        <f aca="false">IF($A8251="","",INDEX(CARTAO_COMPRAS!$K:$K,INT((ROW()-2)/20)+2))</f>
        <v/>
      </c>
      <c r="M8251" s="0" t="str">
        <f aca="false">IF($A8251="","","Compra no cartão")</f>
        <v/>
      </c>
    </row>
    <row r="8252" customFormat="false" ht="13.5" hidden="false" customHeight="false" outlineLevel="0" collapsed="false">
      <c r="A8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2" s="0" t="str">
        <f aca="false">IF($A8252="","",INDEX(CARTAO_COMPRAS!$C:$C,INT((ROW()-2)/20)+2))</f>
        <v/>
      </c>
      <c r="C8252" s="0" t="str">
        <f aca="false">IF($A8252="","",INDEX(CARTAO_COMPRAS!$D:$D,INT((ROW()-2)/20)+2))</f>
        <v/>
      </c>
      <c r="D8252" s="0" t="str">
        <f aca="false">IF($A8252="","",INDEX(CARTAO_COMPRAS!$E:$E,INT((ROW()-2)/20)+2))</f>
        <v/>
      </c>
      <c r="E8252" s="0" t="str">
        <f aca="false">IF($A8252="","",INDEX(CARTAO_COMPRAS!$H:$H,INT((ROW()-2)/20)+2)+MOD(ROW()-2,20))</f>
        <v/>
      </c>
      <c r="F8252" s="0" t="str">
        <f aca="false">IF($A8252="","",INDEX(CARTAO_COMPRAS!$G:$G,INT((ROW()-2)/20)+2))</f>
        <v/>
      </c>
      <c r="G8252" s="5" t="str">
        <f aca="false">IF($A8252="","",INDEX(CARTAO_COMPRAS!$I:$I,INT((ROW()-2)/20)+2))</f>
        <v/>
      </c>
      <c r="H8252" s="4" t="str">
        <f aca="false">IF($A8252="","",EDATE(INDEX(CARTAO_COMPRAS!$J:$J,INT((ROW()-2)/20)+2),MOD(ROW()-2,20)))</f>
        <v/>
      </c>
      <c r="I8252" s="4" t="str">
        <f aca="false">IF($H8252="","",$H8252-WEEKDAY($H8252,2)+1)</f>
        <v/>
      </c>
      <c r="J8252" s="4" t="str">
        <f aca="false">IF($I8252="","",$I8252+6)</f>
        <v/>
      </c>
      <c r="K8252" s="6" t="str">
        <f aca="false">IF($H8252="","",DATE(YEAR($H8252),MONTH($H8252),1))</f>
        <v/>
      </c>
      <c r="L8252" s="0" t="str">
        <f aca="false">IF($A8252="","",INDEX(CARTAO_COMPRAS!$K:$K,INT((ROW()-2)/20)+2))</f>
        <v/>
      </c>
      <c r="M8252" s="0" t="str">
        <f aca="false">IF($A8252="","","Compra no cartão")</f>
        <v/>
      </c>
    </row>
    <row r="8253" customFormat="false" ht="13.5" hidden="false" customHeight="false" outlineLevel="0" collapsed="false">
      <c r="A8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3" s="0" t="str">
        <f aca="false">IF($A8253="","",INDEX(CARTAO_COMPRAS!$C:$C,INT((ROW()-2)/20)+2))</f>
        <v/>
      </c>
      <c r="C8253" s="0" t="str">
        <f aca="false">IF($A8253="","",INDEX(CARTAO_COMPRAS!$D:$D,INT((ROW()-2)/20)+2))</f>
        <v/>
      </c>
      <c r="D8253" s="0" t="str">
        <f aca="false">IF($A8253="","",INDEX(CARTAO_COMPRAS!$E:$E,INT((ROW()-2)/20)+2))</f>
        <v/>
      </c>
      <c r="E8253" s="0" t="str">
        <f aca="false">IF($A8253="","",INDEX(CARTAO_COMPRAS!$H:$H,INT((ROW()-2)/20)+2)+MOD(ROW()-2,20))</f>
        <v/>
      </c>
      <c r="F8253" s="0" t="str">
        <f aca="false">IF($A8253="","",INDEX(CARTAO_COMPRAS!$G:$G,INT((ROW()-2)/20)+2))</f>
        <v/>
      </c>
      <c r="G8253" s="5" t="str">
        <f aca="false">IF($A8253="","",INDEX(CARTAO_COMPRAS!$I:$I,INT((ROW()-2)/20)+2))</f>
        <v/>
      </c>
      <c r="H8253" s="4" t="str">
        <f aca="false">IF($A8253="","",EDATE(INDEX(CARTAO_COMPRAS!$J:$J,INT((ROW()-2)/20)+2),MOD(ROW()-2,20)))</f>
        <v/>
      </c>
      <c r="I8253" s="4" t="str">
        <f aca="false">IF($H8253="","",$H8253-WEEKDAY($H8253,2)+1)</f>
        <v/>
      </c>
      <c r="J8253" s="4" t="str">
        <f aca="false">IF($I8253="","",$I8253+6)</f>
        <v/>
      </c>
      <c r="K8253" s="6" t="str">
        <f aca="false">IF($H8253="","",DATE(YEAR($H8253),MONTH($H8253),1))</f>
        <v/>
      </c>
      <c r="L8253" s="0" t="str">
        <f aca="false">IF($A8253="","",INDEX(CARTAO_COMPRAS!$K:$K,INT((ROW()-2)/20)+2))</f>
        <v/>
      </c>
      <c r="M8253" s="0" t="str">
        <f aca="false">IF($A8253="","","Compra no cartão")</f>
        <v/>
      </c>
    </row>
    <row r="8254" customFormat="false" ht="13.5" hidden="false" customHeight="false" outlineLevel="0" collapsed="false">
      <c r="A8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4" s="0" t="str">
        <f aca="false">IF($A8254="","",INDEX(CARTAO_COMPRAS!$C:$C,INT((ROW()-2)/20)+2))</f>
        <v/>
      </c>
      <c r="C8254" s="0" t="str">
        <f aca="false">IF($A8254="","",INDEX(CARTAO_COMPRAS!$D:$D,INT((ROW()-2)/20)+2))</f>
        <v/>
      </c>
      <c r="D8254" s="0" t="str">
        <f aca="false">IF($A8254="","",INDEX(CARTAO_COMPRAS!$E:$E,INT((ROW()-2)/20)+2))</f>
        <v/>
      </c>
      <c r="E8254" s="0" t="str">
        <f aca="false">IF($A8254="","",INDEX(CARTAO_COMPRAS!$H:$H,INT((ROW()-2)/20)+2)+MOD(ROW()-2,20))</f>
        <v/>
      </c>
      <c r="F8254" s="0" t="str">
        <f aca="false">IF($A8254="","",INDEX(CARTAO_COMPRAS!$G:$G,INT((ROW()-2)/20)+2))</f>
        <v/>
      </c>
      <c r="G8254" s="5" t="str">
        <f aca="false">IF($A8254="","",INDEX(CARTAO_COMPRAS!$I:$I,INT((ROW()-2)/20)+2))</f>
        <v/>
      </c>
      <c r="H8254" s="4" t="str">
        <f aca="false">IF($A8254="","",EDATE(INDEX(CARTAO_COMPRAS!$J:$J,INT((ROW()-2)/20)+2),MOD(ROW()-2,20)))</f>
        <v/>
      </c>
      <c r="I8254" s="4" t="str">
        <f aca="false">IF($H8254="","",$H8254-WEEKDAY($H8254,2)+1)</f>
        <v/>
      </c>
      <c r="J8254" s="4" t="str">
        <f aca="false">IF($I8254="","",$I8254+6)</f>
        <v/>
      </c>
      <c r="K8254" s="6" t="str">
        <f aca="false">IF($H8254="","",DATE(YEAR($H8254),MONTH($H8254),1))</f>
        <v/>
      </c>
      <c r="L8254" s="0" t="str">
        <f aca="false">IF($A8254="","",INDEX(CARTAO_COMPRAS!$K:$K,INT((ROW()-2)/20)+2))</f>
        <v/>
      </c>
      <c r="M8254" s="0" t="str">
        <f aca="false">IF($A8254="","","Compra no cartão")</f>
        <v/>
      </c>
    </row>
    <row r="8255" customFormat="false" ht="13.5" hidden="false" customHeight="false" outlineLevel="0" collapsed="false">
      <c r="A8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5" s="0" t="str">
        <f aca="false">IF($A8255="","",INDEX(CARTAO_COMPRAS!$C:$C,INT((ROW()-2)/20)+2))</f>
        <v/>
      </c>
      <c r="C8255" s="0" t="str">
        <f aca="false">IF($A8255="","",INDEX(CARTAO_COMPRAS!$D:$D,INT((ROW()-2)/20)+2))</f>
        <v/>
      </c>
      <c r="D8255" s="0" t="str">
        <f aca="false">IF($A8255="","",INDEX(CARTAO_COMPRAS!$E:$E,INT((ROW()-2)/20)+2))</f>
        <v/>
      </c>
      <c r="E8255" s="0" t="str">
        <f aca="false">IF($A8255="","",INDEX(CARTAO_COMPRAS!$H:$H,INT((ROW()-2)/20)+2)+MOD(ROW()-2,20))</f>
        <v/>
      </c>
      <c r="F8255" s="0" t="str">
        <f aca="false">IF($A8255="","",INDEX(CARTAO_COMPRAS!$G:$G,INT((ROW()-2)/20)+2))</f>
        <v/>
      </c>
      <c r="G8255" s="5" t="str">
        <f aca="false">IF($A8255="","",INDEX(CARTAO_COMPRAS!$I:$I,INT((ROW()-2)/20)+2))</f>
        <v/>
      </c>
      <c r="H8255" s="4" t="str">
        <f aca="false">IF($A8255="","",EDATE(INDEX(CARTAO_COMPRAS!$J:$J,INT((ROW()-2)/20)+2),MOD(ROW()-2,20)))</f>
        <v/>
      </c>
      <c r="I8255" s="4" t="str">
        <f aca="false">IF($H8255="","",$H8255-WEEKDAY($H8255,2)+1)</f>
        <v/>
      </c>
      <c r="J8255" s="4" t="str">
        <f aca="false">IF($I8255="","",$I8255+6)</f>
        <v/>
      </c>
      <c r="K8255" s="6" t="str">
        <f aca="false">IF($H8255="","",DATE(YEAR($H8255),MONTH($H8255),1))</f>
        <v/>
      </c>
      <c r="L8255" s="0" t="str">
        <f aca="false">IF($A8255="","",INDEX(CARTAO_COMPRAS!$K:$K,INT((ROW()-2)/20)+2))</f>
        <v/>
      </c>
      <c r="M8255" s="0" t="str">
        <f aca="false">IF($A8255="","","Compra no cartão")</f>
        <v/>
      </c>
    </row>
    <row r="8256" customFormat="false" ht="13.5" hidden="false" customHeight="false" outlineLevel="0" collapsed="false">
      <c r="A8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6" s="0" t="str">
        <f aca="false">IF($A8256="","",INDEX(CARTAO_COMPRAS!$C:$C,INT((ROW()-2)/20)+2))</f>
        <v/>
      </c>
      <c r="C8256" s="0" t="str">
        <f aca="false">IF($A8256="","",INDEX(CARTAO_COMPRAS!$D:$D,INT((ROW()-2)/20)+2))</f>
        <v/>
      </c>
      <c r="D8256" s="0" t="str">
        <f aca="false">IF($A8256="","",INDEX(CARTAO_COMPRAS!$E:$E,INT((ROW()-2)/20)+2))</f>
        <v/>
      </c>
      <c r="E8256" s="0" t="str">
        <f aca="false">IF($A8256="","",INDEX(CARTAO_COMPRAS!$H:$H,INT((ROW()-2)/20)+2)+MOD(ROW()-2,20))</f>
        <v/>
      </c>
      <c r="F8256" s="0" t="str">
        <f aca="false">IF($A8256="","",INDEX(CARTAO_COMPRAS!$G:$G,INT((ROW()-2)/20)+2))</f>
        <v/>
      </c>
      <c r="G8256" s="5" t="str">
        <f aca="false">IF($A8256="","",INDEX(CARTAO_COMPRAS!$I:$I,INT((ROW()-2)/20)+2))</f>
        <v/>
      </c>
      <c r="H8256" s="4" t="str">
        <f aca="false">IF($A8256="","",EDATE(INDEX(CARTAO_COMPRAS!$J:$J,INT((ROW()-2)/20)+2),MOD(ROW()-2,20)))</f>
        <v/>
      </c>
      <c r="I8256" s="4" t="str">
        <f aca="false">IF($H8256="","",$H8256-WEEKDAY($H8256,2)+1)</f>
        <v/>
      </c>
      <c r="J8256" s="4" t="str">
        <f aca="false">IF($I8256="","",$I8256+6)</f>
        <v/>
      </c>
      <c r="K8256" s="6" t="str">
        <f aca="false">IF($H8256="","",DATE(YEAR($H8256),MONTH($H8256),1))</f>
        <v/>
      </c>
      <c r="L8256" s="0" t="str">
        <f aca="false">IF($A8256="","",INDEX(CARTAO_COMPRAS!$K:$K,INT((ROW()-2)/20)+2))</f>
        <v/>
      </c>
      <c r="M8256" s="0" t="str">
        <f aca="false">IF($A8256="","","Compra no cartão")</f>
        <v/>
      </c>
    </row>
    <row r="8257" customFormat="false" ht="13.5" hidden="false" customHeight="false" outlineLevel="0" collapsed="false">
      <c r="A8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7" s="0" t="str">
        <f aca="false">IF($A8257="","",INDEX(CARTAO_COMPRAS!$C:$C,INT((ROW()-2)/20)+2))</f>
        <v/>
      </c>
      <c r="C8257" s="0" t="str">
        <f aca="false">IF($A8257="","",INDEX(CARTAO_COMPRAS!$D:$D,INT((ROW()-2)/20)+2))</f>
        <v/>
      </c>
      <c r="D8257" s="0" t="str">
        <f aca="false">IF($A8257="","",INDEX(CARTAO_COMPRAS!$E:$E,INT((ROW()-2)/20)+2))</f>
        <v/>
      </c>
      <c r="E8257" s="0" t="str">
        <f aca="false">IF($A8257="","",INDEX(CARTAO_COMPRAS!$H:$H,INT((ROW()-2)/20)+2)+MOD(ROW()-2,20))</f>
        <v/>
      </c>
      <c r="F8257" s="0" t="str">
        <f aca="false">IF($A8257="","",INDEX(CARTAO_COMPRAS!$G:$G,INT((ROW()-2)/20)+2))</f>
        <v/>
      </c>
      <c r="G8257" s="5" t="str">
        <f aca="false">IF($A8257="","",INDEX(CARTAO_COMPRAS!$I:$I,INT((ROW()-2)/20)+2))</f>
        <v/>
      </c>
      <c r="H8257" s="4" t="str">
        <f aca="false">IF($A8257="","",EDATE(INDEX(CARTAO_COMPRAS!$J:$J,INT((ROW()-2)/20)+2),MOD(ROW()-2,20)))</f>
        <v/>
      </c>
      <c r="I8257" s="4" t="str">
        <f aca="false">IF($H8257="","",$H8257-WEEKDAY($H8257,2)+1)</f>
        <v/>
      </c>
      <c r="J8257" s="4" t="str">
        <f aca="false">IF($I8257="","",$I8257+6)</f>
        <v/>
      </c>
      <c r="K8257" s="6" t="str">
        <f aca="false">IF($H8257="","",DATE(YEAR($H8257),MONTH($H8257),1))</f>
        <v/>
      </c>
      <c r="L8257" s="0" t="str">
        <f aca="false">IF($A8257="","",INDEX(CARTAO_COMPRAS!$K:$K,INT((ROW()-2)/20)+2))</f>
        <v/>
      </c>
      <c r="M8257" s="0" t="str">
        <f aca="false">IF($A8257="","","Compra no cartão")</f>
        <v/>
      </c>
    </row>
    <row r="8258" customFormat="false" ht="13.5" hidden="false" customHeight="false" outlineLevel="0" collapsed="false">
      <c r="A8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8" s="0" t="str">
        <f aca="false">IF($A8258="","",INDEX(CARTAO_COMPRAS!$C:$C,INT((ROW()-2)/20)+2))</f>
        <v/>
      </c>
      <c r="C8258" s="0" t="str">
        <f aca="false">IF($A8258="","",INDEX(CARTAO_COMPRAS!$D:$D,INT((ROW()-2)/20)+2))</f>
        <v/>
      </c>
      <c r="D8258" s="0" t="str">
        <f aca="false">IF($A8258="","",INDEX(CARTAO_COMPRAS!$E:$E,INT((ROW()-2)/20)+2))</f>
        <v/>
      </c>
      <c r="E8258" s="0" t="str">
        <f aca="false">IF($A8258="","",INDEX(CARTAO_COMPRAS!$H:$H,INT((ROW()-2)/20)+2)+MOD(ROW()-2,20))</f>
        <v/>
      </c>
      <c r="F8258" s="0" t="str">
        <f aca="false">IF($A8258="","",INDEX(CARTAO_COMPRAS!$G:$G,INT((ROW()-2)/20)+2))</f>
        <v/>
      </c>
      <c r="G8258" s="5" t="str">
        <f aca="false">IF($A8258="","",INDEX(CARTAO_COMPRAS!$I:$I,INT((ROW()-2)/20)+2))</f>
        <v/>
      </c>
      <c r="H8258" s="4" t="str">
        <f aca="false">IF($A8258="","",EDATE(INDEX(CARTAO_COMPRAS!$J:$J,INT((ROW()-2)/20)+2),MOD(ROW()-2,20)))</f>
        <v/>
      </c>
      <c r="I8258" s="4" t="str">
        <f aca="false">IF($H8258="","",$H8258-WEEKDAY($H8258,2)+1)</f>
        <v/>
      </c>
      <c r="J8258" s="4" t="str">
        <f aca="false">IF($I8258="","",$I8258+6)</f>
        <v/>
      </c>
      <c r="K8258" s="6" t="str">
        <f aca="false">IF($H8258="","",DATE(YEAR($H8258),MONTH($H8258),1))</f>
        <v/>
      </c>
      <c r="L8258" s="0" t="str">
        <f aca="false">IF($A8258="","",INDEX(CARTAO_COMPRAS!$K:$K,INT((ROW()-2)/20)+2))</f>
        <v/>
      </c>
      <c r="M8258" s="0" t="str">
        <f aca="false">IF($A8258="","","Compra no cartão")</f>
        <v/>
      </c>
    </row>
    <row r="8259" customFormat="false" ht="13.5" hidden="false" customHeight="false" outlineLevel="0" collapsed="false">
      <c r="A8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59" s="0" t="str">
        <f aca="false">IF($A8259="","",INDEX(CARTAO_COMPRAS!$C:$C,INT((ROW()-2)/20)+2))</f>
        <v/>
      </c>
      <c r="C8259" s="0" t="str">
        <f aca="false">IF($A8259="","",INDEX(CARTAO_COMPRAS!$D:$D,INT((ROW()-2)/20)+2))</f>
        <v/>
      </c>
      <c r="D8259" s="0" t="str">
        <f aca="false">IF($A8259="","",INDEX(CARTAO_COMPRAS!$E:$E,INT((ROW()-2)/20)+2))</f>
        <v/>
      </c>
      <c r="E8259" s="0" t="str">
        <f aca="false">IF($A8259="","",INDEX(CARTAO_COMPRAS!$H:$H,INT((ROW()-2)/20)+2)+MOD(ROW()-2,20))</f>
        <v/>
      </c>
      <c r="F8259" s="0" t="str">
        <f aca="false">IF($A8259="","",INDEX(CARTAO_COMPRAS!$G:$G,INT((ROW()-2)/20)+2))</f>
        <v/>
      </c>
      <c r="G8259" s="5" t="str">
        <f aca="false">IF($A8259="","",INDEX(CARTAO_COMPRAS!$I:$I,INT((ROW()-2)/20)+2))</f>
        <v/>
      </c>
      <c r="H8259" s="4" t="str">
        <f aca="false">IF($A8259="","",EDATE(INDEX(CARTAO_COMPRAS!$J:$J,INT((ROW()-2)/20)+2),MOD(ROW()-2,20)))</f>
        <v/>
      </c>
      <c r="I8259" s="4" t="str">
        <f aca="false">IF($H8259="","",$H8259-WEEKDAY($H8259,2)+1)</f>
        <v/>
      </c>
      <c r="J8259" s="4" t="str">
        <f aca="false">IF($I8259="","",$I8259+6)</f>
        <v/>
      </c>
      <c r="K8259" s="6" t="str">
        <f aca="false">IF($H8259="","",DATE(YEAR($H8259),MONTH($H8259),1))</f>
        <v/>
      </c>
      <c r="L8259" s="0" t="str">
        <f aca="false">IF($A8259="","",INDEX(CARTAO_COMPRAS!$K:$K,INT((ROW()-2)/20)+2))</f>
        <v/>
      </c>
      <c r="M8259" s="0" t="str">
        <f aca="false">IF($A8259="","","Compra no cartão")</f>
        <v/>
      </c>
    </row>
    <row r="8260" customFormat="false" ht="13.5" hidden="false" customHeight="false" outlineLevel="0" collapsed="false">
      <c r="A8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0" s="0" t="str">
        <f aca="false">IF($A8260="","",INDEX(CARTAO_COMPRAS!$C:$C,INT((ROW()-2)/20)+2))</f>
        <v/>
      </c>
      <c r="C8260" s="0" t="str">
        <f aca="false">IF($A8260="","",INDEX(CARTAO_COMPRAS!$D:$D,INT((ROW()-2)/20)+2))</f>
        <v/>
      </c>
      <c r="D8260" s="0" t="str">
        <f aca="false">IF($A8260="","",INDEX(CARTAO_COMPRAS!$E:$E,INT((ROW()-2)/20)+2))</f>
        <v/>
      </c>
      <c r="E8260" s="0" t="str">
        <f aca="false">IF($A8260="","",INDEX(CARTAO_COMPRAS!$H:$H,INT((ROW()-2)/20)+2)+MOD(ROW()-2,20))</f>
        <v/>
      </c>
      <c r="F8260" s="0" t="str">
        <f aca="false">IF($A8260="","",INDEX(CARTAO_COMPRAS!$G:$G,INT((ROW()-2)/20)+2))</f>
        <v/>
      </c>
      <c r="G8260" s="5" t="str">
        <f aca="false">IF($A8260="","",INDEX(CARTAO_COMPRAS!$I:$I,INT((ROW()-2)/20)+2))</f>
        <v/>
      </c>
      <c r="H8260" s="4" t="str">
        <f aca="false">IF($A8260="","",EDATE(INDEX(CARTAO_COMPRAS!$J:$J,INT((ROW()-2)/20)+2),MOD(ROW()-2,20)))</f>
        <v/>
      </c>
      <c r="I8260" s="4" t="str">
        <f aca="false">IF($H8260="","",$H8260-WEEKDAY($H8260,2)+1)</f>
        <v/>
      </c>
      <c r="J8260" s="4" t="str">
        <f aca="false">IF($I8260="","",$I8260+6)</f>
        <v/>
      </c>
      <c r="K8260" s="6" t="str">
        <f aca="false">IF($H8260="","",DATE(YEAR($H8260),MONTH($H8260),1))</f>
        <v/>
      </c>
      <c r="L8260" s="0" t="str">
        <f aca="false">IF($A8260="","",INDEX(CARTAO_COMPRAS!$K:$K,INT((ROW()-2)/20)+2))</f>
        <v/>
      </c>
      <c r="M8260" s="0" t="str">
        <f aca="false">IF($A8260="","","Compra no cartão")</f>
        <v/>
      </c>
    </row>
    <row r="8261" customFormat="false" ht="13.5" hidden="false" customHeight="false" outlineLevel="0" collapsed="false">
      <c r="A8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1" s="0" t="str">
        <f aca="false">IF($A8261="","",INDEX(CARTAO_COMPRAS!$C:$C,INT((ROW()-2)/20)+2))</f>
        <v/>
      </c>
      <c r="C8261" s="0" t="str">
        <f aca="false">IF($A8261="","",INDEX(CARTAO_COMPRAS!$D:$D,INT((ROW()-2)/20)+2))</f>
        <v/>
      </c>
      <c r="D8261" s="0" t="str">
        <f aca="false">IF($A8261="","",INDEX(CARTAO_COMPRAS!$E:$E,INT((ROW()-2)/20)+2))</f>
        <v/>
      </c>
      <c r="E8261" s="0" t="str">
        <f aca="false">IF($A8261="","",INDEX(CARTAO_COMPRAS!$H:$H,INT((ROW()-2)/20)+2)+MOD(ROW()-2,20))</f>
        <v/>
      </c>
      <c r="F8261" s="0" t="str">
        <f aca="false">IF($A8261="","",INDEX(CARTAO_COMPRAS!$G:$G,INT((ROW()-2)/20)+2))</f>
        <v/>
      </c>
      <c r="G8261" s="5" t="str">
        <f aca="false">IF($A8261="","",INDEX(CARTAO_COMPRAS!$I:$I,INT((ROW()-2)/20)+2))</f>
        <v/>
      </c>
      <c r="H8261" s="4" t="str">
        <f aca="false">IF($A8261="","",EDATE(INDEX(CARTAO_COMPRAS!$J:$J,INT((ROW()-2)/20)+2),MOD(ROW()-2,20)))</f>
        <v/>
      </c>
      <c r="I8261" s="4" t="str">
        <f aca="false">IF($H8261="","",$H8261-WEEKDAY($H8261,2)+1)</f>
        <v/>
      </c>
      <c r="J8261" s="4" t="str">
        <f aca="false">IF($I8261="","",$I8261+6)</f>
        <v/>
      </c>
      <c r="K8261" s="6" t="str">
        <f aca="false">IF($H8261="","",DATE(YEAR($H8261),MONTH($H8261),1))</f>
        <v/>
      </c>
      <c r="L8261" s="0" t="str">
        <f aca="false">IF($A8261="","",INDEX(CARTAO_COMPRAS!$K:$K,INT((ROW()-2)/20)+2))</f>
        <v/>
      </c>
      <c r="M8261" s="0" t="str">
        <f aca="false">IF($A8261="","","Compra no cartão")</f>
        <v/>
      </c>
    </row>
    <row r="8262" customFormat="false" ht="13.5" hidden="false" customHeight="false" outlineLevel="0" collapsed="false">
      <c r="A82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414</v>
      </c>
      <c r="B8262" s="0" t="str">
        <f aca="false">IF($A8262="","",INDEX(CARTAO_COMPRAS!$C:$C,INT((ROW()-2)/20)+2))</f>
        <v>Nubank</v>
      </c>
      <c r="C8262" s="0" t="str">
        <f aca="false">IF($A8262="","",INDEX(CARTAO_COMPRAS!$D:$D,INT((ROW()-2)/20)+2))</f>
        <v>Supermercado</v>
      </c>
      <c r="D8262" s="0" t="str">
        <f aca="false">IF($A8262="","",INDEX(CARTAO_COMPRAS!$E:$E,INT((ROW()-2)/20)+2))</f>
        <v>Alimentação / Insumos</v>
      </c>
      <c r="E8262" s="0" t="n">
        <f aca="false">IF($A8262="","",INDEX(CARTAO_COMPRAS!$H:$H,INT((ROW()-2)/20)+2)+MOD(ROW()-2,20))</f>
        <v>1</v>
      </c>
      <c r="F8262" s="0" t="n">
        <f aca="false">IF($A8262="","",INDEX(CARTAO_COMPRAS!$G:$G,INT((ROW()-2)/20)+2))</f>
        <v>1</v>
      </c>
      <c r="G8262" s="5" t="n">
        <f aca="false">IF($A8262="","",INDEX(CARTAO_COMPRAS!$I:$I,INT((ROW()-2)/20)+2))</f>
        <v>352.09</v>
      </c>
      <c r="H8262" s="4" t="n">
        <f aca="false">IF($A8262="","",EDATE(INDEX(CARTAO_COMPRAS!$J:$J,INT((ROW()-2)/20)+2),MOD(ROW()-2,20)))</f>
        <v>46170</v>
      </c>
      <c r="I8262" s="4" t="n">
        <f aca="false">IF($H8262="","",$H8262-WEEKDAY($H8262,2)+1)</f>
        <v>46167</v>
      </c>
      <c r="J8262" s="4" t="n">
        <f aca="false">IF($I8262="","",$I8262+6)</f>
        <v>46173</v>
      </c>
      <c r="K8262" s="6" t="n">
        <f aca="false">IF($H8262="","",DATE(YEAR($H8262),MONTH($H8262),1))</f>
        <v>46143</v>
      </c>
      <c r="L8262" s="0" t="str">
        <f aca="false">IF($A8262="","",INDEX(CARTAO_COMPRAS!$K:$K,INT((ROW()-2)/20)+2))</f>
        <v>Pago</v>
      </c>
      <c r="M8262" s="0" t="str">
        <f aca="false">IF($A8262="","","Compra no cartão")</f>
        <v>Compra no cartão</v>
      </c>
    </row>
    <row r="8263" customFormat="false" ht="13.5" hidden="false" customHeight="false" outlineLevel="0" collapsed="false">
      <c r="A8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3" s="0" t="str">
        <f aca="false">IF($A8263="","",INDEX(CARTAO_COMPRAS!$C:$C,INT((ROW()-2)/20)+2))</f>
        <v/>
      </c>
      <c r="C8263" s="0" t="str">
        <f aca="false">IF($A8263="","",INDEX(CARTAO_COMPRAS!$D:$D,INT((ROW()-2)/20)+2))</f>
        <v/>
      </c>
      <c r="D8263" s="0" t="str">
        <f aca="false">IF($A8263="","",INDEX(CARTAO_COMPRAS!$E:$E,INT((ROW()-2)/20)+2))</f>
        <v/>
      </c>
      <c r="E8263" s="0" t="str">
        <f aca="false">IF($A8263="","",INDEX(CARTAO_COMPRAS!$H:$H,INT((ROW()-2)/20)+2)+MOD(ROW()-2,20))</f>
        <v/>
      </c>
      <c r="F8263" s="0" t="str">
        <f aca="false">IF($A8263="","",INDEX(CARTAO_COMPRAS!$G:$G,INT((ROW()-2)/20)+2))</f>
        <v/>
      </c>
      <c r="G8263" s="5" t="str">
        <f aca="false">IF($A8263="","",INDEX(CARTAO_COMPRAS!$I:$I,INT((ROW()-2)/20)+2))</f>
        <v/>
      </c>
      <c r="H8263" s="4" t="str">
        <f aca="false">IF($A8263="","",EDATE(INDEX(CARTAO_COMPRAS!$J:$J,INT((ROW()-2)/20)+2),MOD(ROW()-2,20)))</f>
        <v/>
      </c>
      <c r="I8263" s="4" t="str">
        <f aca="false">IF($H8263="","",$H8263-WEEKDAY($H8263,2)+1)</f>
        <v/>
      </c>
      <c r="J8263" s="4" t="str">
        <f aca="false">IF($I8263="","",$I8263+6)</f>
        <v/>
      </c>
      <c r="K8263" s="6" t="str">
        <f aca="false">IF($H8263="","",DATE(YEAR($H8263),MONTH($H8263),1))</f>
        <v/>
      </c>
      <c r="L8263" s="0" t="str">
        <f aca="false">IF($A8263="","",INDEX(CARTAO_COMPRAS!$K:$K,INT((ROW()-2)/20)+2))</f>
        <v/>
      </c>
      <c r="M8263" s="0" t="str">
        <f aca="false">IF($A8263="","","Compra no cartão")</f>
        <v/>
      </c>
    </row>
    <row r="8264" customFormat="false" ht="13.5" hidden="false" customHeight="false" outlineLevel="0" collapsed="false">
      <c r="A8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4" s="0" t="str">
        <f aca="false">IF($A8264="","",INDEX(CARTAO_COMPRAS!$C:$C,INT((ROW()-2)/20)+2))</f>
        <v/>
      </c>
      <c r="C8264" s="0" t="str">
        <f aca="false">IF($A8264="","",INDEX(CARTAO_COMPRAS!$D:$D,INT((ROW()-2)/20)+2))</f>
        <v/>
      </c>
      <c r="D8264" s="0" t="str">
        <f aca="false">IF($A8264="","",INDEX(CARTAO_COMPRAS!$E:$E,INT((ROW()-2)/20)+2))</f>
        <v/>
      </c>
      <c r="E8264" s="0" t="str">
        <f aca="false">IF($A8264="","",INDEX(CARTAO_COMPRAS!$H:$H,INT((ROW()-2)/20)+2)+MOD(ROW()-2,20))</f>
        <v/>
      </c>
      <c r="F8264" s="0" t="str">
        <f aca="false">IF($A8264="","",INDEX(CARTAO_COMPRAS!$G:$G,INT((ROW()-2)/20)+2))</f>
        <v/>
      </c>
      <c r="G8264" s="5" t="str">
        <f aca="false">IF($A8264="","",INDEX(CARTAO_COMPRAS!$I:$I,INT((ROW()-2)/20)+2))</f>
        <v/>
      </c>
      <c r="H8264" s="4" t="str">
        <f aca="false">IF($A8264="","",EDATE(INDEX(CARTAO_COMPRAS!$J:$J,INT((ROW()-2)/20)+2),MOD(ROW()-2,20)))</f>
        <v/>
      </c>
      <c r="I8264" s="4" t="str">
        <f aca="false">IF($H8264="","",$H8264-WEEKDAY($H8264,2)+1)</f>
        <v/>
      </c>
      <c r="J8264" s="4" t="str">
        <f aca="false">IF($I8264="","",$I8264+6)</f>
        <v/>
      </c>
      <c r="K8264" s="6" t="str">
        <f aca="false">IF($H8264="","",DATE(YEAR($H8264),MONTH($H8264),1))</f>
        <v/>
      </c>
      <c r="L8264" s="0" t="str">
        <f aca="false">IF($A8264="","",INDEX(CARTAO_COMPRAS!$K:$K,INT((ROW()-2)/20)+2))</f>
        <v/>
      </c>
      <c r="M8264" s="0" t="str">
        <f aca="false">IF($A8264="","","Compra no cartão")</f>
        <v/>
      </c>
    </row>
    <row r="8265" customFormat="false" ht="13.5" hidden="false" customHeight="false" outlineLevel="0" collapsed="false">
      <c r="A8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5" s="0" t="str">
        <f aca="false">IF($A8265="","",INDEX(CARTAO_COMPRAS!$C:$C,INT((ROW()-2)/20)+2))</f>
        <v/>
      </c>
      <c r="C8265" s="0" t="str">
        <f aca="false">IF($A8265="","",INDEX(CARTAO_COMPRAS!$D:$D,INT((ROW()-2)/20)+2))</f>
        <v/>
      </c>
      <c r="D8265" s="0" t="str">
        <f aca="false">IF($A8265="","",INDEX(CARTAO_COMPRAS!$E:$E,INT((ROW()-2)/20)+2))</f>
        <v/>
      </c>
      <c r="E8265" s="0" t="str">
        <f aca="false">IF($A8265="","",INDEX(CARTAO_COMPRAS!$H:$H,INT((ROW()-2)/20)+2)+MOD(ROW()-2,20))</f>
        <v/>
      </c>
      <c r="F8265" s="0" t="str">
        <f aca="false">IF($A8265="","",INDEX(CARTAO_COMPRAS!$G:$G,INT((ROW()-2)/20)+2))</f>
        <v/>
      </c>
      <c r="G8265" s="5" t="str">
        <f aca="false">IF($A8265="","",INDEX(CARTAO_COMPRAS!$I:$I,INT((ROW()-2)/20)+2))</f>
        <v/>
      </c>
      <c r="H8265" s="4" t="str">
        <f aca="false">IF($A8265="","",EDATE(INDEX(CARTAO_COMPRAS!$J:$J,INT((ROW()-2)/20)+2),MOD(ROW()-2,20)))</f>
        <v/>
      </c>
      <c r="I8265" s="4" t="str">
        <f aca="false">IF($H8265="","",$H8265-WEEKDAY($H8265,2)+1)</f>
        <v/>
      </c>
      <c r="J8265" s="4" t="str">
        <f aca="false">IF($I8265="","",$I8265+6)</f>
        <v/>
      </c>
      <c r="K8265" s="6" t="str">
        <f aca="false">IF($H8265="","",DATE(YEAR($H8265),MONTH($H8265),1))</f>
        <v/>
      </c>
      <c r="L8265" s="0" t="str">
        <f aca="false">IF($A8265="","",INDEX(CARTAO_COMPRAS!$K:$K,INT((ROW()-2)/20)+2))</f>
        <v/>
      </c>
      <c r="M8265" s="0" t="str">
        <f aca="false">IF($A8265="","","Compra no cartão")</f>
        <v/>
      </c>
    </row>
    <row r="8266" customFormat="false" ht="13.5" hidden="false" customHeight="false" outlineLevel="0" collapsed="false">
      <c r="A8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6" s="0" t="str">
        <f aca="false">IF($A8266="","",INDEX(CARTAO_COMPRAS!$C:$C,INT((ROW()-2)/20)+2))</f>
        <v/>
      </c>
      <c r="C8266" s="0" t="str">
        <f aca="false">IF($A8266="","",INDEX(CARTAO_COMPRAS!$D:$D,INT((ROW()-2)/20)+2))</f>
        <v/>
      </c>
      <c r="D8266" s="0" t="str">
        <f aca="false">IF($A8266="","",INDEX(CARTAO_COMPRAS!$E:$E,INT((ROW()-2)/20)+2))</f>
        <v/>
      </c>
      <c r="E8266" s="0" t="str">
        <f aca="false">IF($A8266="","",INDEX(CARTAO_COMPRAS!$H:$H,INT((ROW()-2)/20)+2)+MOD(ROW()-2,20))</f>
        <v/>
      </c>
      <c r="F8266" s="0" t="str">
        <f aca="false">IF($A8266="","",INDEX(CARTAO_COMPRAS!$G:$G,INT((ROW()-2)/20)+2))</f>
        <v/>
      </c>
      <c r="G8266" s="5" t="str">
        <f aca="false">IF($A8266="","",INDEX(CARTAO_COMPRAS!$I:$I,INT((ROW()-2)/20)+2))</f>
        <v/>
      </c>
      <c r="H8266" s="4" t="str">
        <f aca="false">IF($A8266="","",EDATE(INDEX(CARTAO_COMPRAS!$J:$J,INT((ROW()-2)/20)+2),MOD(ROW()-2,20)))</f>
        <v/>
      </c>
      <c r="I8266" s="4" t="str">
        <f aca="false">IF($H8266="","",$H8266-WEEKDAY($H8266,2)+1)</f>
        <v/>
      </c>
      <c r="J8266" s="4" t="str">
        <f aca="false">IF($I8266="","",$I8266+6)</f>
        <v/>
      </c>
      <c r="K8266" s="6" t="str">
        <f aca="false">IF($H8266="","",DATE(YEAR($H8266),MONTH($H8266),1))</f>
        <v/>
      </c>
      <c r="L8266" s="0" t="str">
        <f aca="false">IF($A8266="","",INDEX(CARTAO_COMPRAS!$K:$K,INT((ROW()-2)/20)+2))</f>
        <v/>
      </c>
      <c r="M8266" s="0" t="str">
        <f aca="false">IF($A8266="","","Compra no cartão")</f>
        <v/>
      </c>
    </row>
    <row r="8267" customFormat="false" ht="13.5" hidden="false" customHeight="false" outlineLevel="0" collapsed="false">
      <c r="A8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7" s="0" t="str">
        <f aca="false">IF($A8267="","",INDEX(CARTAO_COMPRAS!$C:$C,INT((ROW()-2)/20)+2))</f>
        <v/>
      </c>
      <c r="C8267" s="0" t="str">
        <f aca="false">IF($A8267="","",INDEX(CARTAO_COMPRAS!$D:$D,INT((ROW()-2)/20)+2))</f>
        <v/>
      </c>
      <c r="D8267" s="0" t="str">
        <f aca="false">IF($A8267="","",INDEX(CARTAO_COMPRAS!$E:$E,INT((ROW()-2)/20)+2))</f>
        <v/>
      </c>
      <c r="E8267" s="0" t="str">
        <f aca="false">IF($A8267="","",INDEX(CARTAO_COMPRAS!$H:$H,INT((ROW()-2)/20)+2)+MOD(ROW()-2,20))</f>
        <v/>
      </c>
      <c r="F8267" s="0" t="str">
        <f aca="false">IF($A8267="","",INDEX(CARTAO_COMPRAS!$G:$G,INT((ROW()-2)/20)+2))</f>
        <v/>
      </c>
      <c r="G8267" s="5" t="str">
        <f aca="false">IF($A8267="","",INDEX(CARTAO_COMPRAS!$I:$I,INT((ROW()-2)/20)+2))</f>
        <v/>
      </c>
      <c r="H8267" s="4" t="str">
        <f aca="false">IF($A8267="","",EDATE(INDEX(CARTAO_COMPRAS!$J:$J,INT((ROW()-2)/20)+2),MOD(ROW()-2,20)))</f>
        <v/>
      </c>
      <c r="I8267" s="4" t="str">
        <f aca="false">IF($H8267="","",$H8267-WEEKDAY($H8267,2)+1)</f>
        <v/>
      </c>
      <c r="J8267" s="4" t="str">
        <f aca="false">IF($I8267="","",$I8267+6)</f>
        <v/>
      </c>
      <c r="K8267" s="6" t="str">
        <f aca="false">IF($H8267="","",DATE(YEAR($H8267),MONTH($H8267),1))</f>
        <v/>
      </c>
      <c r="L8267" s="0" t="str">
        <f aca="false">IF($A8267="","",INDEX(CARTAO_COMPRAS!$K:$K,INT((ROW()-2)/20)+2))</f>
        <v/>
      </c>
      <c r="M8267" s="0" t="str">
        <f aca="false">IF($A8267="","","Compra no cartão")</f>
        <v/>
      </c>
    </row>
    <row r="8268" customFormat="false" ht="13.5" hidden="false" customHeight="false" outlineLevel="0" collapsed="false">
      <c r="A8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8" s="0" t="str">
        <f aca="false">IF($A8268="","",INDEX(CARTAO_COMPRAS!$C:$C,INT((ROW()-2)/20)+2))</f>
        <v/>
      </c>
      <c r="C8268" s="0" t="str">
        <f aca="false">IF($A8268="","",INDEX(CARTAO_COMPRAS!$D:$D,INT((ROW()-2)/20)+2))</f>
        <v/>
      </c>
      <c r="D8268" s="0" t="str">
        <f aca="false">IF($A8268="","",INDEX(CARTAO_COMPRAS!$E:$E,INT((ROW()-2)/20)+2))</f>
        <v/>
      </c>
      <c r="E8268" s="0" t="str">
        <f aca="false">IF($A8268="","",INDEX(CARTAO_COMPRAS!$H:$H,INT((ROW()-2)/20)+2)+MOD(ROW()-2,20))</f>
        <v/>
      </c>
      <c r="F8268" s="0" t="str">
        <f aca="false">IF($A8268="","",INDEX(CARTAO_COMPRAS!$G:$G,INT((ROW()-2)/20)+2))</f>
        <v/>
      </c>
      <c r="G8268" s="5" t="str">
        <f aca="false">IF($A8268="","",INDEX(CARTAO_COMPRAS!$I:$I,INT((ROW()-2)/20)+2))</f>
        <v/>
      </c>
      <c r="H8268" s="4" t="str">
        <f aca="false">IF($A8268="","",EDATE(INDEX(CARTAO_COMPRAS!$J:$J,INT((ROW()-2)/20)+2),MOD(ROW()-2,20)))</f>
        <v/>
      </c>
      <c r="I8268" s="4" t="str">
        <f aca="false">IF($H8268="","",$H8268-WEEKDAY($H8268,2)+1)</f>
        <v/>
      </c>
      <c r="J8268" s="4" t="str">
        <f aca="false">IF($I8268="","",$I8268+6)</f>
        <v/>
      </c>
      <c r="K8268" s="6" t="str">
        <f aca="false">IF($H8268="","",DATE(YEAR($H8268),MONTH($H8268),1))</f>
        <v/>
      </c>
      <c r="L8268" s="0" t="str">
        <f aca="false">IF($A8268="","",INDEX(CARTAO_COMPRAS!$K:$K,INT((ROW()-2)/20)+2))</f>
        <v/>
      </c>
      <c r="M8268" s="0" t="str">
        <f aca="false">IF($A8268="","","Compra no cartão")</f>
        <v/>
      </c>
    </row>
    <row r="8269" customFormat="false" ht="13.5" hidden="false" customHeight="false" outlineLevel="0" collapsed="false">
      <c r="A8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69" s="0" t="str">
        <f aca="false">IF($A8269="","",INDEX(CARTAO_COMPRAS!$C:$C,INT((ROW()-2)/20)+2))</f>
        <v/>
      </c>
      <c r="C8269" s="0" t="str">
        <f aca="false">IF($A8269="","",INDEX(CARTAO_COMPRAS!$D:$D,INT((ROW()-2)/20)+2))</f>
        <v/>
      </c>
      <c r="D8269" s="0" t="str">
        <f aca="false">IF($A8269="","",INDEX(CARTAO_COMPRAS!$E:$E,INT((ROW()-2)/20)+2))</f>
        <v/>
      </c>
      <c r="E8269" s="0" t="str">
        <f aca="false">IF($A8269="","",INDEX(CARTAO_COMPRAS!$H:$H,INT((ROW()-2)/20)+2)+MOD(ROW()-2,20))</f>
        <v/>
      </c>
      <c r="F8269" s="0" t="str">
        <f aca="false">IF($A8269="","",INDEX(CARTAO_COMPRAS!$G:$G,INT((ROW()-2)/20)+2))</f>
        <v/>
      </c>
      <c r="G8269" s="5" t="str">
        <f aca="false">IF($A8269="","",INDEX(CARTAO_COMPRAS!$I:$I,INT((ROW()-2)/20)+2))</f>
        <v/>
      </c>
      <c r="H8269" s="4" t="str">
        <f aca="false">IF($A8269="","",EDATE(INDEX(CARTAO_COMPRAS!$J:$J,INT((ROW()-2)/20)+2),MOD(ROW()-2,20)))</f>
        <v/>
      </c>
      <c r="I8269" s="4" t="str">
        <f aca="false">IF($H8269="","",$H8269-WEEKDAY($H8269,2)+1)</f>
        <v/>
      </c>
      <c r="J8269" s="4" t="str">
        <f aca="false">IF($I8269="","",$I8269+6)</f>
        <v/>
      </c>
      <c r="K8269" s="6" t="str">
        <f aca="false">IF($H8269="","",DATE(YEAR($H8269),MONTH($H8269),1))</f>
        <v/>
      </c>
      <c r="L8269" s="0" t="str">
        <f aca="false">IF($A8269="","",INDEX(CARTAO_COMPRAS!$K:$K,INT((ROW()-2)/20)+2))</f>
        <v/>
      </c>
      <c r="M8269" s="0" t="str">
        <f aca="false">IF($A8269="","","Compra no cartão")</f>
        <v/>
      </c>
    </row>
    <row r="8270" customFormat="false" ht="13.5" hidden="false" customHeight="false" outlineLevel="0" collapsed="false">
      <c r="A8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0" s="0" t="str">
        <f aca="false">IF($A8270="","",INDEX(CARTAO_COMPRAS!$C:$C,INT((ROW()-2)/20)+2))</f>
        <v/>
      </c>
      <c r="C8270" s="0" t="str">
        <f aca="false">IF($A8270="","",INDEX(CARTAO_COMPRAS!$D:$D,INT((ROW()-2)/20)+2))</f>
        <v/>
      </c>
      <c r="D8270" s="0" t="str">
        <f aca="false">IF($A8270="","",INDEX(CARTAO_COMPRAS!$E:$E,INT((ROW()-2)/20)+2))</f>
        <v/>
      </c>
      <c r="E8270" s="0" t="str">
        <f aca="false">IF($A8270="","",INDEX(CARTAO_COMPRAS!$H:$H,INT((ROW()-2)/20)+2)+MOD(ROW()-2,20))</f>
        <v/>
      </c>
      <c r="F8270" s="0" t="str">
        <f aca="false">IF($A8270="","",INDEX(CARTAO_COMPRAS!$G:$G,INT((ROW()-2)/20)+2))</f>
        <v/>
      </c>
      <c r="G8270" s="5" t="str">
        <f aca="false">IF($A8270="","",INDEX(CARTAO_COMPRAS!$I:$I,INT((ROW()-2)/20)+2))</f>
        <v/>
      </c>
      <c r="H8270" s="4" t="str">
        <f aca="false">IF($A8270="","",EDATE(INDEX(CARTAO_COMPRAS!$J:$J,INT((ROW()-2)/20)+2),MOD(ROW()-2,20)))</f>
        <v/>
      </c>
      <c r="I8270" s="4" t="str">
        <f aca="false">IF($H8270="","",$H8270-WEEKDAY($H8270,2)+1)</f>
        <v/>
      </c>
      <c r="J8270" s="4" t="str">
        <f aca="false">IF($I8270="","",$I8270+6)</f>
        <v/>
      </c>
      <c r="K8270" s="6" t="str">
        <f aca="false">IF($H8270="","",DATE(YEAR($H8270),MONTH($H8270),1))</f>
        <v/>
      </c>
      <c r="L8270" s="0" t="str">
        <f aca="false">IF($A8270="","",INDEX(CARTAO_COMPRAS!$K:$K,INT((ROW()-2)/20)+2))</f>
        <v/>
      </c>
      <c r="M8270" s="0" t="str">
        <f aca="false">IF($A8270="","","Compra no cartão")</f>
        <v/>
      </c>
    </row>
    <row r="8271" customFormat="false" ht="13.5" hidden="false" customHeight="false" outlineLevel="0" collapsed="false">
      <c r="A8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1" s="0" t="str">
        <f aca="false">IF($A8271="","",INDEX(CARTAO_COMPRAS!$C:$C,INT((ROW()-2)/20)+2))</f>
        <v/>
      </c>
      <c r="C8271" s="0" t="str">
        <f aca="false">IF($A8271="","",INDEX(CARTAO_COMPRAS!$D:$D,INT((ROW()-2)/20)+2))</f>
        <v/>
      </c>
      <c r="D8271" s="0" t="str">
        <f aca="false">IF($A8271="","",INDEX(CARTAO_COMPRAS!$E:$E,INT((ROW()-2)/20)+2))</f>
        <v/>
      </c>
      <c r="E8271" s="0" t="str">
        <f aca="false">IF($A8271="","",INDEX(CARTAO_COMPRAS!$H:$H,INT((ROW()-2)/20)+2)+MOD(ROW()-2,20))</f>
        <v/>
      </c>
      <c r="F8271" s="0" t="str">
        <f aca="false">IF($A8271="","",INDEX(CARTAO_COMPRAS!$G:$G,INT((ROW()-2)/20)+2))</f>
        <v/>
      </c>
      <c r="G8271" s="5" t="str">
        <f aca="false">IF($A8271="","",INDEX(CARTAO_COMPRAS!$I:$I,INT((ROW()-2)/20)+2))</f>
        <v/>
      </c>
      <c r="H8271" s="4" t="str">
        <f aca="false">IF($A8271="","",EDATE(INDEX(CARTAO_COMPRAS!$J:$J,INT((ROW()-2)/20)+2),MOD(ROW()-2,20)))</f>
        <v/>
      </c>
      <c r="I8271" s="4" t="str">
        <f aca="false">IF($H8271="","",$H8271-WEEKDAY($H8271,2)+1)</f>
        <v/>
      </c>
      <c r="J8271" s="4" t="str">
        <f aca="false">IF($I8271="","",$I8271+6)</f>
        <v/>
      </c>
      <c r="K8271" s="6" t="str">
        <f aca="false">IF($H8271="","",DATE(YEAR($H8271),MONTH($H8271),1))</f>
        <v/>
      </c>
      <c r="L8271" s="0" t="str">
        <f aca="false">IF($A8271="","",INDEX(CARTAO_COMPRAS!$K:$K,INT((ROW()-2)/20)+2))</f>
        <v/>
      </c>
      <c r="M8271" s="0" t="str">
        <f aca="false">IF($A8271="","","Compra no cartão")</f>
        <v/>
      </c>
    </row>
    <row r="8272" customFormat="false" ht="13.5" hidden="false" customHeight="false" outlineLevel="0" collapsed="false">
      <c r="A8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2" s="0" t="str">
        <f aca="false">IF($A8272="","",INDEX(CARTAO_COMPRAS!$C:$C,INT((ROW()-2)/20)+2))</f>
        <v/>
      </c>
      <c r="C8272" s="0" t="str">
        <f aca="false">IF($A8272="","",INDEX(CARTAO_COMPRAS!$D:$D,INT((ROW()-2)/20)+2))</f>
        <v/>
      </c>
      <c r="D8272" s="0" t="str">
        <f aca="false">IF($A8272="","",INDEX(CARTAO_COMPRAS!$E:$E,INT((ROW()-2)/20)+2))</f>
        <v/>
      </c>
      <c r="E8272" s="0" t="str">
        <f aca="false">IF($A8272="","",INDEX(CARTAO_COMPRAS!$H:$H,INT((ROW()-2)/20)+2)+MOD(ROW()-2,20))</f>
        <v/>
      </c>
      <c r="F8272" s="0" t="str">
        <f aca="false">IF($A8272="","",INDEX(CARTAO_COMPRAS!$G:$G,INT((ROW()-2)/20)+2))</f>
        <v/>
      </c>
      <c r="G8272" s="5" t="str">
        <f aca="false">IF($A8272="","",INDEX(CARTAO_COMPRAS!$I:$I,INT((ROW()-2)/20)+2))</f>
        <v/>
      </c>
      <c r="H8272" s="4" t="str">
        <f aca="false">IF($A8272="","",EDATE(INDEX(CARTAO_COMPRAS!$J:$J,INT((ROW()-2)/20)+2),MOD(ROW()-2,20)))</f>
        <v/>
      </c>
      <c r="I8272" s="4" t="str">
        <f aca="false">IF($H8272="","",$H8272-WEEKDAY($H8272,2)+1)</f>
        <v/>
      </c>
      <c r="J8272" s="4" t="str">
        <f aca="false">IF($I8272="","",$I8272+6)</f>
        <v/>
      </c>
      <c r="K8272" s="6" t="str">
        <f aca="false">IF($H8272="","",DATE(YEAR($H8272),MONTH($H8272),1))</f>
        <v/>
      </c>
      <c r="L8272" s="0" t="str">
        <f aca="false">IF($A8272="","",INDEX(CARTAO_COMPRAS!$K:$K,INT((ROW()-2)/20)+2))</f>
        <v/>
      </c>
      <c r="M8272" s="0" t="str">
        <f aca="false">IF($A8272="","","Compra no cartão")</f>
        <v/>
      </c>
    </row>
    <row r="8273" customFormat="false" ht="13.5" hidden="false" customHeight="false" outlineLevel="0" collapsed="false">
      <c r="A8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3" s="0" t="str">
        <f aca="false">IF($A8273="","",INDEX(CARTAO_COMPRAS!$C:$C,INT((ROW()-2)/20)+2))</f>
        <v/>
      </c>
      <c r="C8273" s="0" t="str">
        <f aca="false">IF($A8273="","",INDEX(CARTAO_COMPRAS!$D:$D,INT((ROW()-2)/20)+2))</f>
        <v/>
      </c>
      <c r="D8273" s="0" t="str">
        <f aca="false">IF($A8273="","",INDEX(CARTAO_COMPRAS!$E:$E,INT((ROW()-2)/20)+2))</f>
        <v/>
      </c>
      <c r="E8273" s="0" t="str">
        <f aca="false">IF($A8273="","",INDEX(CARTAO_COMPRAS!$H:$H,INT((ROW()-2)/20)+2)+MOD(ROW()-2,20))</f>
        <v/>
      </c>
      <c r="F8273" s="0" t="str">
        <f aca="false">IF($A8273="","",INDEX(CARTAO_COMPRAS!$G:$G,INT((ROW()-2)/20)+2))</f>
        <v/>
      </c>
      <c r="G8273" s="5" t="str">
        <f aca="false">IF($A8273="","",INDEX(CARTAO_COMPRAS!$I:$I,INT((ROW()-2)/20)+2))</f>
        <v/>
      </c>
      <c r="H8273" s="4" t="str">
        <f aca="false">IF($A8273="","",EDATE(INDEX(CARTAO_COMPRAS!$J:$J,INT((ROW()-2)/20)+2),MOD(ROW()-2,20)))</f>
        <v/>
      </c>
      <c r="I8273" s="4" t="str">
        <f aca="false">IF($H8273="","",$H8273-WEEKDAY($H8273,2)+1)</f>
        <v/>
      </c>
      <c r="J8273" s="4" t="str">
        <f aca="false">IF($I8273="","",$I8273+6)</f>
        <v/>
      </c>
      <c r="K8273" s="6" t="str">
        <f aca="false">IF($H8273="","",DATE(YEAR($H8273),MONTH($H8273),1))</f>
        <v/>
      </c>
      <c r="L8273" s="0" t="str">
        <f aca="false">IF($A8273="","",INDEX(CARTAO_COMPRAS!$K:$K,INT((ROW()-2)/20)+2))</f>
        <v/>
      </c>
      <c r="M8273" s="0" t="str">
        <f aca="false">IF($A8273="","","Compra no cartão")</f>
        <v/>
      </c>
    </row>
    <row r="8274" customFormat="false" ht="13.5" hidden="false" customHeight="false" outlineLevel="0" collapsed="false">
      <c r="A8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4" s="0" t="str">
        <f aca="false">IF($A8274="","",INDEX(CARTAO_COMPRAS!$C:$C,INT((ROW()-2)/20)+2))</f>
        <v/>
      </c>
      <c r="C8274" s="0" t="str">
        <f aca="false">IF($A8274="","",INDEX(CARTAO_COMPRAS!$D:$D,INT((ROW()-2)/20)+2))</f>
        <v/>
      </c>
      <c r="D8274" s="0" t="str">
        <f aca="false">IF($A8274="","",INDEX(CARTAO_COMPRAS!$E:$E,INT((ROW()-2)/20)+2))</f>
        <v/>
      </c>
      <c r="E8274" s="0" t="str">
        <f aca="false">IF($A8274="","",INDEX(CARTAO_COMPRAS!$H:$H,INT((ROW()-2)/20)+2)+MOD(ROW()-2,20))</f>
        <v/>
      </c>
      <c r="F8274" s="0" t="str">
        <f aca="false">IF($A8274="","",INDEX(CARTAO_COMPRAS!$G:$G,INT((ROW()-2)/20)+2))</f>
        <v/>
      </c>
      <c r="G8274" s="5" t="str">
        <f aca="false">IF($A8274="","",INDEX(CARTAO_COMPRAS!$I:$I,INT((ROW()-2)/20)+2))</f>
        <v/>
      </c>
      <c r="H8274" s="4" t="str">
        <f aca="false">IF($A8274="","",EDATE(INDEX(CARTAO_COMPRAS!$J:$J,INT((ROW()-2)/20)+2),MOD(ROW()-2,20)))</f>
        <v/>
      </c>
      <c r="I8274" s="4" t="str">
        <f aca="false">IF($H8274="","",$H8274-WEEKDAY($H8274,2)+1)</f>
        <v/>
      </c>
      <c r="J8274" s="4" t="str">
        <f aca="false">IF($I8274="","",$I8274+6)</f>
        <v/>
      </c>
      <c r="K8274" s="6" t="str">
        <f aca="false">IF($H8274="","",DATE(YEAR($H8274),MONTH($H8274),1))</f>
        <v/>
      </c>
      <c r="L8274" s="0" t="str">
        <f aca="false">IF($A8274="","",INDEX(CARTAO_COMPRAS!$K:$K,INT((ROW()-2)/20)+2))</f>
        <v/>
      </c>
      <c r="M8274" s="0" t="str">
        <f aca="false">IF($A8274="","","Compra no cartão")</f>
        <v/>
      </c>
    </row>
    <row r="8275" customFormat="false" ht="13.5" hidden="false" customHeight="false" outlineLevel="0" collapsed="false">
      <c r="A8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5" s="0" t="str">
        <f aca="false">IF($A8275="","",INDEX(CARTAO_COMPRAS!$C:$C,INT((ROW()-2)/20)+2))</f>
        <v/>
      </c>
      <c r="C8275" s="0" t="str">
        <f aca="false">IF($A8275="","",INDEX(CARTAO_COMPRAS!$D:$D,INT((ROW()-2)/20)+2))</f>
        <v/>
      </c>
      <c r="D8275" s="0" t="str">
        <f aca="false">IF($A8275="","",INDEX(CARTAO_COMPRAS!$E:$E,INT((ROW()-2)/20)+2))</f>
        <v/>
      </c>
      <c r="E8275" s="0" t="str">
        <f aca="false">IF($A8275="","",INDEX(CARTAO_COMPRAS!$H:$H,INT((ROW()-2)/20)+2)+MOD(ROW()-2,20))</f>
        <v/>
      </c>
      <c r="F8275" s="0" t="str">
        <f aca="false">IF($A8275="","",INDEX(CARTAO_COMPRAS!$G:$G,INT((ROW()-2)/20)+2))</f>
        <v/>
      </c>
      <c r="G8275" s="5" t="str">
        <f aca="false">IF($A8275="","",INDEX(CARTAO_COMPRAS!$I:$I,INT((ROW()-2)/20)+2))</f>
        <v/>
      </c>
      <c r="H8275" s="4" t="str">
        <f aca="false">IF($A8275="","",EDATE(INDEX(CARTAO_COMPRAS!$J:$J,INT((ROW()-2)/20)+2),MOD(ROW()-2,20)))</f>
        <v/>
      </c>
      <c r="I8275" s="4" t="str">
        <f aca="false">IF($H8275="","",$H8275-WEEKDAY($H8275,2)+1)</f>
        <v/>
      </c>
      <c r="J8275" s="4" t="str">
        <f aca="false">IF($I8275="","",$I8275+6)</f>
        <v/>
      </c>
      <c r="K8275" s="6" t="str">
        <f aca="false">IF($H8275="","",DATE(YEAR($H8275),MONTH($H8275),1))</f>
        <v/>
      </c>
      <c r="L8275" s="0" t="str">
        <f aca="false">IF($A8275="","",INDEX(CARTAO_COMPRAS!$K:$K,INT((ROW()-2)/20)+2))</f>
        <v/>
      </c>
      <c r="M8275" s="0" t="str">
        <f aca="false">IF($A8275="","","Compra no cartão")</f>
        <v/>
      </c>
    </row>
    <row r="8276" customFormat="false" ht="13.5" hidden="false" customHeight="false" outlineLevel="0" collapsed="false">
      <c r="A8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6" s="0" t="str">
        <f aca="false">IF($A8276="","",INDEX(CARTAO_COMPRAS!$C:$C,INT((ROW()-2)/20)+2))</f>
        <v/>
      </c>
      <c r="C8276" s="0" t="str">
        <f aca="false">IF($A8276="","",INDEX(CARTAO_COMPRAS!$D:$D,INT((ROW()-2)/20)+2))</f>
        <v/>
      </c>
      <c r="D8276" s="0" t="str">
        <f aca="false">IF($A8276="","",INDEX(CARTAO_COMPRAS!$E:$E,INT((ROW()-2)/20)+2))</f>
        <v/>
      </c>
      <c r="E8276" s="0" t="str">
        <f aca="false">IF($A8276="","",INDEX(CARTAO_COMPRAS!$H:$H,INT((ROW()-2)/20)+2)+MOD(ROW()-2,20))</f>
        <v/>
      </c>
      <c r="F8276" s="0" t="str">
        <f aca="false">IF($A8276="","",INDEX(CARTAO_COMPRAS!$G:$G,INT((ROW()-2)/20)+2))</f>
        <v/>
      </c>
      <c r="G8276" s="5" t="str">
        <f aca="false">IF($A8276="","",INDEX(CARTAO_COMPRAS!$I:$I,INT((ROW()-2)/20)+2))</f>
        <v/>
      </c>
      <c r="H8276" s="4" t="str">
        <f aca="false">IF($A8276="","",EDATE(INDEX(CARTAO_COMPRAS!$J:$J,INT((ROW()-2)/20)+2),MOD(ROW()-2,20)))</f>
        <v/>
      </c>
      <c r="I8276" s="4" t="str">
        <f aca="false">IF($H8276="","",$H8276-WEEKDAY($H8276,2)+1)</f>
        <v/>
      </c>
      <c r="J8276" s="4" t="str">
        <f aca="false">IF($I8276="","",$I8276+6)</f>
        <v/>
      </c>
      <c r="K8276" s="6" t="str">
        <f aca="false">IF($H8276="","",DATE(YEAR($H8276),MONTH($H8276),1))</f>
        <v/>
      </c>
      <c r="L8276" s="0" t="str">
        <f aca="false">IF($A8276="","",INDEX(CARTAO_COMPRAS!$K:$K,INT((ROW()-2)/20)+2))</f>
        <v/>
      </c>
      <c r="M8276" s="0" t="str">
        <f aca="false">IF($A8276="","","Compra no cartão")</f>
        <v/>
      </c>
    </row>
    <row r="8277" customFormat="false" ht="13.5" hidden="false" customHeight="false" outlineLevel="0" collapsed="false">
      <c r="A8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7" s="0" t="str">
        <f aca="false">IF($A8277="","",INDEX(CARTAO_COMPRAS!$C:$C,INT((ROW()-2)/20)+2))</f>
        <v/>
      </c>
      <c r="C8277" s="0" t="str">
        <f aca="false">IF($A8277="","",INDEX(CARTAO_COMPRAS!$D:$D,INT((ROW()-2)/20)+2))</f>
        <v/>
      </c>
      <c r="D8277" s="0" t="str">
        <f aca="false">IF($A8277="","",INDEX(CARTAO_COMPRAS!$E:$E,INT((ROW()-2)/20)+2))</f>
        <v/>
      </c>
      <c r="E8277" s="0" t="str">
        <f aca="false">IF($A8277="","",INDEX(CARTAO_COMPRAS!$H:$H,INT((ROW()-2)/20)+2)+MOD(ROW()-2,20))</f>
        <v/>
      </c>
      <c r="F8277" s="0" t="str">
        <f aca="false">IF($A8277="","",INDEX(CARTAO_COMPRAS!$G:$G,INT((ROW()-2)/20)+2))</f>
        <v/>
      </c>
      <c r="G8277" s="5" t="str">
        <f aca="false">IF($A8277="","",INDEX(CARTAO_COMPRAS!$I:$I,INT((ROW()-2)/20)+2))</f>
        <v/>
      </c>
      <c r="H8277" s="4" t="str">
        <f aca="false">IF($A8277="","",EDATE(INDEX(CARTAO_COMPRAS!$J:$J,INT((ROW()-2)/20)+2),MOD(ROW()-2,20)))</f>
        <v/>
      </c>
      <c r="I8277" s="4" t="str">
        <f aca="false">IF($H8277="","",$H8277-WEEKDAY($H8277,2)+1)</f>
        <v/>
      </c>
      <c r="J8277" s="4" t="str">
        <f aca="false">IF($I8277="","",$I8277+6)</f>
        <v/>
      </c>
      <c r="K8277" s="6" t="str">
        <f aca="false">IF($H8277="","",DATE(YEAR($H8277),MONTH($H8277),1))</f>
        <v/>
      </c>
      <c r="L8277" s="0" t="str">
        <f aca="false">IF($A8277="","",INDEX(CARTAO_COMPRAS!$K:$K,INT((ROW()-2)/20)+2))</f>
        <v/>
      </c>
      <c r="M8277" s="0" t="str">
        <f aca="false">IF($A8277="","","Compra no cartão")</f>
        <v/>
      </c>
    </row>
    <row r="8278" customFormat="false" ht="13.5" hidden="false" customHeight="false" outlineLevel="0" collapsed="false">
      <c r="A8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8" s="0" t="str">
        <f aca="false">IF($A8278="","",INDEX(CARTAO_COMPRAS!$C:$C,INT((ROW()-2)/20)+2))</f>
        <v/>
      </c>
      <c r="C8278" s="0" t="str">
        <f aca="false">IF($A8278="","",INDEX(CARTAO_COMPRAS!$D:$D,INT((ROW()-2)/20)+2))</f>
        <v/>
      </c>
      <c r="D8278" s="0" t="str">
        <f aca="false">IF($A8278="","",INDEX(CARTAO_COMPRAS!$E:$E,INT((ROW()-2)/20)+2))</f>
        <v/>
      </c>
      <c r="E8278" s="0" t="str">
        <f aca="false">IF($A8278="","",INDEX(CARTAO_COMPRAS!$H:$H,INT((ROW()-2)/20)+2)+MOD(ROW()-2,20))</f>
        <v/>
      </c>
      <c r="F8278" s="0" t="str">
        <f aca="false">IF($A8278="","",INDEX(CARTAO_COMPRAS!$G:$G,INT((ROW()-2)/20)+2))</f>
        <v/>
      </c>
      <c r="G8278" s="5" t="str">
        <f aca="false">IF($A8278="","",INDEX(CARTAO_COMPRAS!$I:$I,INT((ROW()-2)/20)+2))</f>
        <v/>
      </c>
      <c r="H8278" s="4" t="str">
        <f aca="false">IF($A8278="","",EDATE(INDEX(CARTAO_COMPRAS!$J:$J,INT((ROW()-2)/20)+2),MOD(ROW()-2,20)))</f>
        <v/>
      </c>
      <c r="I8278" s="4" t="str">
        <f aca="false">IF($H8278="","",$H8278-WEEKDAY($H8278,2)+1)</f>
        <v/>
      </c>
      <c r="J8278" s="4" t="str">
        <f aca="false">IF($I8278="","",$I8278+6)</f>
        <v/>
      </c>
      <c r="K8278" s="6" t="str">
        <f aca="false">IF($H8278="","",DATE(YEAR($H8278),MONTH($H8278),1))</f>
        <v/>
      </c>
      <c r="L8278" s="0" t="str">
        <f aca="false">IF($A8278="","",INDEX(CARTAO_COMPRAS!$K:$K,INT((ROW()-2)/20)+2))</f>
        <v/>
      </c>
      <c r="M8278" s="0" t="str">
        <f aca="false">IF($A8278="","","Compra no cartão")</f>
        <v/>
      </c>
    </row>
    <row r="8279" customFormat="false" ht="13.5" hidden="false" customHeight="false" outlineLevel="0" collapsed="false">
      <c r="A8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79" s="0" t="str">
        <f aca="false">IF($A8279="","",INDEX(CARTAO_COMPRAS!$C:$C,INT((ROW()-2)/20)+2))</f>
        <v/>
      </c>
      <c r="C8279" s="0" t="str">
        <f aca="false">IF($A8279="","",INDEX(CARTAO_COMPRAS!$D:$D,INT((ROW()-2)/20)+2))</f>
        <v/>
      </c>
      <c r="D8279" s="0" t="str">
        <f aca="false">IF($A8279="","",INDEX(CARTAO_COMPRAS!$E:$E,INT((ROW()-2)/20)+2))</f>
        <v/>
      </c>
      <c r="E8279" s="0" t="str">
        <f aca="false">IF($A8279="","",INDEX(CARTAO_COMPRAS!$H:$H,INT((ROW()-2)/20)+2)+MOD(ROW()-2,20))</f>
        <v/>
      </c>
      <c r="F8279" s="0" t="str">
        <f aca="false">IF($A8279="","",INDEX(CARTAO_COMPRAS!$G:$G,INT((ROW()-2)/20)+2))</f>
        <v/>
      </c>
      <c r="G8279" s="5" t="str">
        <f aca="false">IF($A8279="","",INDEX(CARTAO_COMPRAS!$I:$I,INT((ROW()-2)/20)+2))</f>
        <v/>
      </c>
      <c r="H8279" s="4" t="str">
        <f aca="false">IF($A8279="","",EDATE(INDEX(CARTAO_COMPRAS!$J:$J,INT((ROW()-2)/20)+2),MOD(ROW()-2,20)))</f>
        <v/>
      </c>
      <c r="I8279" s="4" t="str">
        <f aca="false">IF($H8279="","",$H8279-WEEKDAY($H8279,2)+1)</f>
        <v/>
      </c>
      <c r="J8279" s="4" t="str">
        <f aca="false">IF($I8279="","",$I8279+6)</f>
        <v/>
      </c>
      <c r="K8279" s="6" t="str">
        <f aca="false">IF($H8279="","",DATE(YEAR($H8279),MONTH($H8279),1))</f>
        <v/>
      </c>
      <c r="L8279" s="0" t="str">
        <f aca="false">IF($A8279="","",INDEX(CARTAO_COMPRAS!$K:$K,INT((ROW()-2)/20)+2))</f>
        <v/>
      </c>
      <c r="M8279" s="0" t="str">
        <f aca="false">IF($A8279="","","Compra no cartão")</f>
        <v/>
      </c>
    </row>
    <row r="8280" customFormat="false" ht="13.5" hidden="false" customHeight="false" outlineLevel="0" collapsed="false">
      <c r="A8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0" s="0" t="str">
        <f aca="false">IF($A8280="","",INDEX(CARTAO_COMPRAS!$C:$C,INT((ROW()-2)/20)+2))</f>
        <v/>
      </c>
      <c r="C8280" s="0" t="str">
        <f aca="false">IF($A8280="","",INDEX(CARTAO_COMPRAS!$D:$D,INT((ROW()-2)/20)+2))</f>
        <v/>
      </c>
      <c r="D8280" s="0" t="str">
        <f aca="false">IF($A8280="","",INDEX(CARTAO_COMPRAS!$E:$E,INT((ROW()-2)/20)+2))</f>
        <v/>
      </c>
      <c r="E8280" s="0" t="str">
        <f aca="false">IF($A8280="","",INDEX(CARTAO_COMPRAS!$H:$H,INT((ROW()-2)/20)+2)+MOD(ROW()-2,20))</f>
        <v/>
      </c>
      <c r="F8280" s="0" t="str">
        <f aca="false">IF($A8280="","",INDEX(CARTAO_COMPRAS!$G:$G,INT((ROW()-2)/20)+2))</f>
        <v/>
      </c>
      <c r="G8280" s="5" t="str">
        <f aca="false">IF($A8280="","",INDEX(CARTAO_COMPRAS!$I:$I,INT((ROW()-2)/20)+2))</f>
        <v/>
      </c>
      <c r="H8280" s="4" t="str">
        <f aca="false">IF($A8280="","",EDATE(INDEX(CARTAO_COMPRAS!$J:$J,INT((ROW()-2)/20)+2),MOD(ROW()-2,20)))</f>
        <v/>
      </c>
      <c r="I8280" s="4" t="str">
        <f aca="false">IF($H8280="","",$H8280-WEEKDAY($H8280,2)+1)</f>
        <v/>
      </c>
      <c r="J8280" s="4" t="str">
        <f aca="false">IF($I8280="","",$I8280+6)</f>
        <v/>
      </c>
      <c r="K8280" s="6" t="str">
        <f aca="false">IF($H8280="","",DATE(YEAR($H8280),MONTH($H8280),1))</f>
        <v/>
      </c>
      <c r="L8280" s="0" t="str">
        <f aca="false">IF($A8280="","",INDEX(CARTAO_COMPRAS!$K:$K,INT((ROW()-2)/20)+2))</f>
        <v/>
      </c>
      <c r="M8280" s="0" t="str">
        <f aca="false">IF($A8280="","","Compra no cartão")</f>
        <v/>
      </c>
    </row>
    <row r="8281" customFormat="false" ht="13.5" hidden="false" customHeight="false" outlineLevel="0" collapsed="false">
      <c r="A8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1" s="0" t="str">
        <f aca="false">IF($A8281="","",INDEX(CARTAO_COMPRAS!$C:$C,INT((ROW()-2)/20)+2))</f>
        <v/>
      </c>
      <c r="C8281" s="0" t="str">
        <f aca="false">IF($A8281="","",INDEX(CARTAO_COMPRAS!$D:$D,INT((ROW()-2)/20)+2))</f>
        <v/>
      </c>
      <c r="D8281" s="0" t="str">
        <f aca="false">IF($A8281="","",INDEX(CARTAO_COMPRAS!$E:$E,INT((ROW()-2)/20)+2))</f>
        <v/>
      </c>
      <c r="E8281" s="0" t="str">
        <f aca="false">IF($A8281="","",INDEX(CARTAO_COMPRAS!$H:$H,INT((ROW()-2)/20)+2)+MOD(ROW()-2,20))</f>
        <v/>
      </c>
      <c r="F8281" s="0" t="str">
        <f aca="false">IF($A8281="","",INDEX(CARTAO_COMPRAS!$G:$G,INT((ROW()-2)/20)+2))</f>
        <v/>
      </c>
      <c r="G8281" s="5" t="str">
        <f aca="false">IF($A8281="","",INDEX(CARTAO_COMPRAS!$I:$I,INT((ROW()-2)/20)+2))</f>
        <v/>
      </c>
      <c r="H8281" s="4" t="str">
        <f aca="false">IF($A8281="","",EDATE(INDEX(CARTAO_COMPRAS!$J:$J,INT((ROW()-2)/20)+2),MOD(ROW()-2,20)))</f>
        <v/>
      </c>
      <c r="I8281" s="4" t="str">
        <f aca="false">IF($H8281="","",$H8281-WEEKDAY($H8281,2)+1)</f>
        <v/>
      </c>
      <c r="J8281" s="4" t="str">
        <f aca="false">IF($I8281="","",$I8281+6)</f>
        <v/>
      </c>
      <c r="K8281" s="6" t="str">
        <f aca="false">IF($H8281="","",DATE(YEAR($H8281),MONTH($H8281),1))</f>
        <v/>
      </c>
      <c r="L8281" s="0" t="str">
        <f aca="false">IF($A8281="","",INDEX(CARTAO_COMPRAS!$K:$K,INT((ROW()-2)/20)+2))</f>
        <v/>
      </c>
      <c r="M8281" s="0" t="str">
        <f aca="false">IF($A8281="","","Compra no cartão")</f>
        <v/>
      </c>
    </row>
    <row r="8282" customFormat="false" ht="13.5" hidden="false" customHeight="false" outlineLevel="0" collapsed="false">
      <c r="A82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415</v>
      </c>
      <c r="B8282" s="0" t="str">
        <f aca="false">IF($A8282="","",INDEX(CARTAO_COMPRAS!$C:$C,INT((ROW()-2)/20)+2))</f>
        <v>Nubank</v>
      </c>
      <c r="C8282" s="0" t="str">
        <f aca="false">IF($A8282="","",INDEX(CARTAO_COMPRAS!$D:$D,INT((ROW()-2)/20)+2))</f>
        <v>Supermercado</v>
      </c>
      <c r="D8282" s="0" t="str">
        <f aca="false">IF($A8282="","",INDEX(CARTAO_COMPRAS!$E:$E,INT((ROW()-2)/20)+2))</f>
        <v>Alimentação / Insumos</v>
      </c>
      <c r="E8282" s="0" t="n">
        <f aca="false">IF($A8282="","",INDEX(CARTAO_COMPRAS!$H:$H,INT((ROW()-2)/20)+2)+MOD(ROW()-2,20))</f>
        <v>1</v>
      </c>
      <c r="F8282" s="0" t="n">
        <f aca="false">IF($A8282="","",INDEX(CARTAO_COMPRAS!$G:$G,INT((ROW()-2)/20)+2))</f>
        <v>1</v>
      </c>
      <c r="G8282" s="5" t="n">
        <f aca="false">IF($A8282="","",INDEX(CARTAO_COMPRAS!$I:$I,INT((ROW()-2)/20)+2))</f>
        <v>29.97</v>
      </c>
      <c r="H8282" s="4" t="n">
        <f aca="false">IF($A8282="","",EDATE(INDEX(CARTAO_COMPRAS!$J:$J,INT((ROW()-2)/20)+2),MOD(ROW()-2,20)))</f>
        <v>46170</v>
      </c>
      <c r="I8282" s="4" t="n">
        <f aca="false">IF($H8282="","",$H8282-WEEKDAY($H8282,2)+1)</f>
        <v>46167</v>
      </c>
      <c r="J8282" s="4" t="n">
        <f aca="false">IF($I8282="","",$I8282+6)</f>
        <v>46173</v>
      </c>
      <c r="K8282" s="6" t="n">
        <f aca="false">IF($H8282="","",DATE(YEAR($H8282),MONTH($H8282),1))</f>
        <v>46143</v>
      </c>
      <c r="L8282" s="0" t="str">
        <f aca="false">IF($A8282="","",INDEX(CARTAO_COMPRAS!$K:$K,INT((ROW()-2)/20)+2))</f>
        <v>Pago</v>
      </c>
      <c r="M8282" s="0" t="str">
        <f aca="false">IF($A8282="","","Compra no cartão")</f>
        <v>Compra no cartão</v>
      </c>
    </row>
    <row r="8283" customFormat="false" ht="13.5" hidden="false" customHeight="false" outlineLevel="0" collapsed="false">
      <c r="A8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3" s="0" t="str">
        <f aca="false">IF($A8283="","",INDEX(CARTAO_COMPRAS!$C:$C,INT((ROW()-2)/20)+2))</f>
        <v/>
      </c>
      <c r="C8283" s="0" t="str">
        <f aca="false">IF($A8283="","",INDEX(CARTAO_COMPRAS!$D:$D,INT((ROW()-2)/20)+2))</f>
        <v/>
      </c>
      <c r="D8283" s="0" t="str">
        <f aca="false">IF($A8283="","",INDEX(CARTAO_COMPRAS!$E:$E,INT((ROW()-2)/20)+2))</f>
        <v/>
      </c>
      <c r="E8283" s="0" t="str">
        <f aca="false">IF($A8283="","",INDEX(CARTAO_COMPRAS!$H:$H,INT((ROW()-2)/20)+2)+MOD(ROW()-2,20))</f>
        <v/>
      </c>
      <c r="F8283" s="0" t="str">
        <f aca="false">IF($A8283="","",INDEX(CARTAO_COMPRAS!$G:$G,INT((ROW()-2)/20)+2))</f>
        <v/>
      </c>
      <c r="G8283" s="5" t="str">
        <f aca="false">IF($A8283="","",INDEX(CARTAO_COMPRAS!$I:$I,INT((ROW()-2)/20)+2))</f>
        <v/>
      </c>
      <c r="H8283" s="4" t="str">
        <f aca="false">IF($A8283="","",EDATE(INDEX(CARTAO_COMPRAS!$J:$J,INT((ROW()-2)/20)+2),MOD(ROW()-2,20)))</f>
        <v/>
      </c>
      <c r="I8283" s="4" t="str">
        <f aca="false">IF($H8283="","",$H8283-WEEKDAY($H8283,2)+1)</f>
        <v/>
      </c>
      <c r="J8283" s="4" t="str">
        <f aca="false">IF($I8283="","",$I8283+6)</f>
        <v/>
      </c>
      <c r="K8283" s="6" t="str">
        <f aca="false">IF($H8283="","",DATE(YEAR($H8283),MONTH($H8283),1))</f>
        <v/>
      </c>
      <c r="L8283" s="0" t="str">
        <f aca="false">IF($A8283="","",INDEX(CARTAO_COMPRAS!$K:$K,INT((ROW()-2)/20)+2))</f>
        <v/>
      </c>
      <c r="M8283" s="0" t="str">
        <f aca="false">IF($A8283="","","Compra no cartão")</f>
        <v/>
      </c>
    </row>
    <row r="8284" customFormat="false" ht="13.5" hidden="false" customHeight="false" outlineLevel="0" collapsed="false">
      <c r="A8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4" s="0" t="str">
        <f aca="false">IF($A8284="","",INDEX(CARTAO_COMPRAS!$C:$C,INT((ROW()-2)/20)+2))</f>
        <v/>
      </c>
      <c r="C8284" s="0" t="str">
        <f aca="false">IF($A8284="","",INDEX(CARTAO_COMPRAS!$D:$D,INT((ROW()-2)/20)+2))</f>
        <v/>
      </c>
      <c r="D8284" s="0" t="str">
        <f aca="false">IF($A8284="","",INDEX(CARTAO_COMPRAS!$E:$E,INT((ROW()-2)/20)+2))</f>
        <v/>
      </c>
      <c r="E8284" s="0" t="str">
        <f aca="false">IF($A8284="","",INDEX(CARTAO_COMPRAS!$H:$H,INT((ROW()-2)/20)+2)+MOD(ROW()-2,20))</f>
        <v/>
      </c>
      <c r="F8284" s="0" t="str">
        <f aca="false">IF($A8284="","",INDEX(CARTAO_COMPRAS!$G:$G,INT((ROW()-2)/20)+2))</f>
        <v/>
      </c>
      <c r="G8284" s="5" t="str">
        <f aca="false">IF($A8284="","",INDEX(CARTAO_COMPRAS!$I:$I,INT((ROW()-2)/20)+2))</f>
        <v/>
      </c>
      <c r="H8284" s="4" t="str">
        <f aca="false">IF($A8284="","",EDATE(INDEX(CARTAO_COMPRAS!$J:$J,INT((ROW()-2)/20)+2),MOD(ROW()-2,20)))</f>
        <v/>
      </c>
      <c r="I8284" s="4" t="str">
        <f aca="false">IF($H8284="","",$H8284-WEEKDAY($H8284,2)+1)</f>
        <v/>
      </c>
      <c r="J8284" s="4" t="str">
        <f aca="false">IF($I8284="","",$I8284+6)</f>
        <v/>
      </c>
      <c r="K8284" s="6" t="str">
        <f aca="false">IF($H8284="","",DATE(YEAR($H8284),MONTH($H8284),1))</f>
        <v/>
      </c>
      <c r="L8284" s="0" t="str">
        <f aca="false">IF($A8284="","",INDEX(CARTAO_COMPRAS!$K:$K,INT((ROW()-2)/20)+2))</f>
        <v/>
      </c>
      <c r="M8284" s="0" t="str">
        <f aca="false">IF($A8284="","","Compra no cartão")</f>
        <v/>
      </c>
    </row>
    <row r="8285" customFormat="false" ht="13.5" hidden="false" customHeight="false" outlineLevel="0" collapsed="false">
      <c r="A8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5" s="0" t="str">
        <f aca="false">IF($A8285="","",INDEX(CARTAO_COMPRAS!$C:$C,INT((ROW()-2)/20)+2))</f>
        <v/>
      </c>
      <c r="C8285" s="0" t="str">
        <f aca="false">IF($A8285="","",INDEX(CARTAO_COMPRAS!$D:$D,INT((ROW()-2)/20)+2))</f>
        <v/>
      </c>
      <c r="D8285" s="0" t="str">
        <f aca="false">IF($A8285="","",INDEX(CARTAO_COMPRAS!$E:$E,INT((ROW()-2)/20)+2))</f>
        <v/>
      </c>
      <c r="E8285" s="0" t="str">
        <f aca="false">IF($A8285="","",INDEX(CARTAO_COMPRAS!$H:$H,INT((ROW()-2)/20)+2)+MOD(ROW()-2,20))</f>
        <v/>
      </c>
      <c r="F8285" s="0" t="str">
        <f aca="false">IF($A8285="","",INDEX(CARTAO_COMPRAS!$G:$G,INT((ROW()-2)/20)+2))</f>
        <v/>
      </c>
      <c r="G8285" s="5" t="str">
        <f aca="false">IF($A8285="","",INDEX(CARTAO_COMPRAS!$I:$I,INT((ROW()-2)/20)+2))</f>
        <v/>
      </c>
      <c r="H8285" s="4" t="str">
        <f aca="false">IF($A8285="","",EDATE(INDEX(CARTAO_COMPRAS!$J:$J,INT((ROW()-2)/20)+2),MOD(ROW()-2,20)))</f>
        <v/>
      </c>
      <c r="I8285" s="4" t="str">
        <f aca="false">IF($H8285="","",$H8285-WEEKDAY($H8285,2)+1)</f>
        <v/>
      </c>
      <c r="J8285" s="4" t="str">
        <f aca="false">IF($I8285="","",$I8285+6)</f>
        <v/>
      </c>
      <c r="K8285" s="6" t="str">
        <f aca="false">IF($H8285="","",DATE(YEAR($H8285),MONTH($H8285),1))</f>
        <v/>
      </c>
      <c r="L8285" s="0" t="str">
        <f aca="false">IF($A8285="","",INDEX(CARTAO_COMPRAS!$K:$K,INT((ROW()-2)/20)+2))</f>
        <v/>
      </c>
      <c r="M8285" s="0" t="str">
        <f aca="false">IF($A8285="","","Compra no cartão")</f>
        <v/>
      </c>
    </row>
    <row r="8286" customFormat="false" ht="13.5" hidden="false" customHeight="false" outlineLevel="0" collapsed="false">
      <c r="A8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6" s="0" t="str">
        <f aca="false">IF($A8286="","",INDEX(CARTAO_COMPRAS!$C:$C,INT((ROW()-2)/20)+2))</f>
        <v/>
      </c>
      <c r="C8286" s="0" t="str">
        <f aca="false">IF($A8286="","",INDEX(CARTAO_COMPRAS!$D:$D,INT((ROW()-2)/20)+2))</f>
        <v/>
      </c>
      <c r="D8286" s="0" t="str">
        <f aca="false">IF($A8286="","",INDEX(CARTAO_COMPRAS!$E:$E,INT((ROW()-2)/20)+2))</f>
        <v/>
      </c>
      <c r="E8286" s="0" t="str">
        <f aca="false">IF($A8286="","",INDEX(CARTAO_COMPRAS!$H:$H,INT((ROW()-2)/20)+2)+MOD(ROW()-2,20))</f>
        <v/>
      </c>
      <c r="F8286" s="0" t="str">
        <f aca="false">IF($A8286="","",INDEX(CARTAO_COMPRAS!$G:$G,INT((ROW()-2)/20)+2))</f>
        <v/>
      </c>
      <c r="G8286" s="5" t="str">
        <f aca="false">IF($A8286="","",INDEX(CARTAO_COMPRAS!$I:$I,INT((ROW()-2)/20)+2))</f>
        <v/>
      </c>
      <c r="H8286" s="4" t="str">
        <f aca="false">IF($A8286="","",EDATE(INDEX(CARTAO_COMPRAS!$J:$J,INT((ROW()-2)/20)+2),MOD(ROW()-2,20)))</f>
        <v/>
      </c>
      <c r="I8286" s="4" t="str">
        <f aca="false">IF($H8286="","",$H8286-WEEKDAY($H8286,2)+1)</f>
        <v/>
      </c>
      <c r="J8286" s="4" t="str">
        <f aca="false">IF($I8286="","",$I8286+6)</f>
        <v/>
      </c>
      <c r="K8286" s="6" t="str">
        <f aca="false">IF($H8286="","",DATE(YEAR($H8286),MONTH($H8286),1))</f>
        <v/>
      </c>
      <c r="L8286" s="0" t="str">
        <f aca="false">IF($A8286="","",INDEX(CARTAO_COMPRAS!$K:$K,INT((ROW()-2)/20)+2))</f>
        <v/>
      </c>
      <c r="M8286" s="0" t="str">
        <f aca="false">IF($A8286="","","Compra no cartão")</f>
        <v/>
      </c>
    </row>
    <row r="8287" customFormat="false" ht="13.5" hidden="false" customHeight="false" outlineLevel="0" collapsed="false">
      <c r="A8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7" s="0" t="str">
        <f aca="false">IF($A8287="","",INDEX(CARTAO_COMPRAS!$C:$C,INT((ROW()-2)/20)+2))</f>
        <v/>
      </c>
      <c r="C8287" s="0" t="str">
        <f aca="false">IF($A8287="","",INDEX(CARTAO_COMPRAS!$D:$D,INT((ROW()-2)/20)+2))</f>
        <v/>
      </c>
      <c r="D8287" s="0" t="str">
        <f aca="false">IF($A8287="","",INDEX(CARTAO_COMPRAS!$E:$E,INT((ROW()-2)/20)+2))</f>
        <v/>
      </c>
      <c r="E8287" s="0" t="str">
        <f aca="false">IF($A8287="","",INDEX(CARTAO_COMPRAS!$H:$H,INT((ROW()-2)/20)+2)+MOD(ROW()-2,20))</f>
        <v/>
      </c>
      <c r="F8287" s="0" t="str">
        <f aca="false">IF($A8287="","",INDEX(CARTAO_COMPRAS!$G:$G,INT((ROW()-2)/20)+2))</f>
        <v/>
      </c>
      <c r="G8287" s="5" t="str">
        <f aca="false">IF($A8287="","",INDEX(CARTAO_COMPRAS!$I:$I,INT((ROW()-2)/20)+2))</f>
        <v/>
      </c>
      <c r="H8287" s="4" t="str">
        <f aca="false">IF($A8287="","",EDATE(INDEX(CARTAO_COMPRAS!$J:$J,INT((ROW()-2)/20)+2),MOD(ROW()-2,20)))</f>
        <v/>
      </c>
      <c r="I8287" s="4" t="str">
        <f aca="false">IF($H8287="","",$H8287-WEEKDAY($H8287,2)+1)</f>
        <v/>
      </c>
      <c r="J8287" s="4" t="str">
        <f aca="false">IF($I8287="","",$I8287+6)</f>
        <v/>
      </c>
      <c r="K8287" s="6" t="str">
        <f aca="false">IF($H8287="","",DATE(YEAR($H8287),MONTH($H8287),1))</f>
        <v/>
      </c>
      <c r="L8287" s="0" t="str">
        <f aca="false">IF($A8287="","",INDEX(CARTAO_COMPRAS!$K:$K,INT((ROW()-2)/20)+2))</f>
        <v/>
      </c>
      <c r="M8287" s="0" t="str">
        <f aca="false">IF($A8287="","","Compra no cartão")</f>
        <v/>
      </c>
    </row>
    <row r="8288" customFormat="false" ht="13.5" hidden="false" customHeight="false" outlineLevel="0" collapsed="false">
      <c r="A8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8" s="0" t="str">
        <f aca="false">IF($A8288="","",INDEX(CARTAO_COMPRAS!$C:$C,INT((ROW()-2)/20)+2))</f>
        <v/>
      </c>
      <c r="C8288" s="0" t="str">
        <f aca="false">IF($A8288="","",INDEX(CARTAO_COMPRAS!$D:$D,INT((ROW()-2)/20)+2))</f>
        <v/>
      </c>
      <c r="D8288" s="0" t="str">
        <f aca="false">IF($A8288="","",INDEX(CARTAO_COMPRAS!$E:$E,INT((ROW()-2)/20)+2))</f>
        <v/>
      </c>
      <c r="E8288" s="0" t="str">
        <f aca="false">IF($A8288="","",INDEX(CARTAO_COMPRAS!$H:$H,INT((ROW()-2)/20)+2)+MOD(ROW()-2,20))</f>
        <v/>
      </c>
      <c r="F8288" s="0" t="str">
        <f aca="false">IF($A8288="","",INDEX(CARTAO_COMPRAS!$G:$G,INT((ROW()-2)/20)+2))</f>
        <v/>
      </c>
      <c r="G8288" s="5" t="str">
        <f aca="false">IF($A8288="","",INDEX(CARTAO_COMPRAS!$I:$I,INT((ROW()-2)/20)+2))</f>
        <v/>
      </c>
      <c r="H8288" s="4" t="str">
        <f aca="false">IF($A8288="","",EDATE(INDEX(CARTAO_COMPRAS!$J:$J,INT((ROW()-2)/20)+2),MOD(ROW()-2,20)))</f>
        <v/>
      </c>
      <c r="I8288" s="4" t="str">
        <f aca="false">IF($H8288="","",$H8288-WEEKDAY($H8288,2)+1)</f>
        <v/>
      </c>
      <c r="J8288" s="4" t="str">
        <f aca="false">IF($I8288="","",$I8288+6)</f>
        <v/>
      </c>
      <c r="K8288" s="6" t="str">
        <f aca="false">IF($H8288="","",DATE(YEAR($H8288),MONTH($H8288),1))</f>
        <v/>
      </c>
      <c r="L8288" s="0" t="str">
        <f aca="false">IF($A8288="","",INDEX(CARTAO_COMPRAS!$K:$K,INT((ROW()-2)/20)+2))</f>
        <v/>
      </c>
      <c r="M8288" s="0" t="str">
        <f aca="false">IF($A8288="","","Compra no cartão")</f>
        <v/>
      </c>
    </row>
    <row r="8289" customFormat="false" ht="13.5" hidden="false" customHeight="false" outlineLevel="0" collapsed="false">
      <c r="A8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89" s="0" t="str">
        <f aca="false">IF($A8289="","",INDEX(CARTAO_COMPRAS!$C:$C,INT((ROW()-2)/20)+2))</f>
        <v/>
      </c>
      <c r="C8289" s="0" t="str">
        <f aca="false">IF($A8289="","",INDEX(CARTAO_COMPRAS!$D:$D,INT((ROW()-2)/20)+2))</f>
        <v/>
      </c>
      <c r="D8289" s="0" t="str">
        <f aca="false">IF($A8289="","",INDEX(CARTAO_COMPRAS!$E:$E,INT((ROW()-2)/20)+2))</f>
        <v/>
      </c>
      <c r="E8289" s="0" t="str">
        <f aca="false">IF($A8289="","",INDEX(CARTAO_COMPRAS!$H:$H,INT((ROW()-2)/20)+2)+MOD(ROW()-2,20))</f>
        <v/>
      </c>
      <c r="F8289" s="0" t="str">
        <f aca="false">IF($A8289="","",INDEX(CARTAO_COMPRAS!$G:$G,INT((ROW()-2)/20)+2))</f>
        <v/>
      </c>
      <c r="G8289" s="5" t="str">
        <f aca="false">IF($A8289="","",INDEX(CARTAO_COMPRAS!$I:$I,INT((ROW()-2)/20)+2))</f>
        <v/>
      </c>
      <c r="H8289" s="4" t="str">
        <f aca="false">IF($A8289="","",EDATE(INDEX(CARTAO_COMPRAS!$J:$J,INT((ROW()-2)/20)+2),MOD(ROW()-2,20)))</f>
        <v/>
      </c>
      <c r="I8289" s="4" t="str">
        <f aca="false">IF($H8289="","",$H8289-WEEKDAY($H8289,2)+1)</f>
        <v/>
      </c>
      <c r="J8289" s="4" t="str">
        <f aca="false">IF($I8289="","",$I8289+6)</f>
        <v/>
      </c>
      <c r="K8289" s="6" t="str">
        <f aca="false">IF($H8289="","",DATE(YEAR($H8289),MONTH($H8289),1))</f>
        <v/>
      </c>
      <c r="L8289" s="0" t="str">
        <f aca="false">IF($A8289="","",INDEX(CARTAO_COMPRAS!$K:$K,INT((ROW()-2)/20)+2))</f>
        <v/>
      </c>
      <c r="M8289" s="0" t="str">
        <f aca="false">IF($A8289="","","Compra no cartão")</f>
        <v/>
      </c>
    </row>
    <row r="8290" customFormat="false" ht="13.5" hidden="false" customHeight="false" outlineLevel="0" collapsed="false">
      <c r="A8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0" s="0" t="str">
        <f aca="false">IF($A8290="","",INDEX(CARTAO_COMPRAS!$C:$C,INT((ROW()-2)/20)+2))</f>
        <v/>
      </c>
      <c r="C8290" s="0" t="str">
        <f aca="false">IF($A8290="","",INDEX(CARTAO_COMPRAS!$D:$D,INT((ROW()-2)/20)+2))</f>
        <v/>
      </c>
      <c r="D8290" s="0" t="str">
        <f aca="false">IF($A8290="","",INDEX(CARTAO_COMPRAS!$E:$E,INT((ROW()-2)/20)+2))</f>
        <v/>
      </c>
      <c r="E8290" s="0" t="str">
        <f aca="false">IF($A8290="","",INDEX(CARTAO_COMPRAS!$H:$H,INT((ROW()-2)/20)+2)+MOD(ROW()-2,20))</f>
        <v/>
      </c>
      <c r="F8290" s="0" t="str">
        <f aca="false">IF($A8290="","",INDEX(CARTAO_COMPRAS!$G:$G,INT((ROW()-2)/20)+2))</f>
        <v/>
      </c>
      <c r="G8290" s="5" t="str">
        <f aca="false">IF($A8290="","",INDEX(CARTAO_COMPRAS!$I:$I,INT((ROW()-2)/20)+2))</f>
        <v/>
      </c>
      <c r="H8290" s="4" t="str">
        <f aca="false">IF($A8290="","",EDATE(INDEX(CARTAO_COMPRAS!$J:$J,INT((ROW()-2)/20)+2),MOD(ROW()-2,20)))</f>
        <v/>
      </c>
      <c r="I8290" s="4" t="str">
        <f aca="false">IF($H8290="","",$H8290-WEEKDAY($H8290,2)+1)</f>
        <v/>
      </c>
      <c r="J8290" s="4" t="str">
        <f aca="false">IF($I8290="","",$I8290+6)</f>
        <v/>
      </c>
      <c r="K8290" s="6" t="str">
        <f aca="false">IF($H8290="","",DATE(YEAR($H8290),MONTH($H8290),1))</f>
        <v/>
      </c>
      <c r="L8290" s="0" t="str">
        <f aca="false">IF($A8290="","",INDEX(CARTAO_COMPRAS!$K:$K,INT((ROW()-2)/20)+2))</f>
        <v/>
      </c>
      <c r="M8290" s="0" t="str">
        <f aca="false">IF($A8290="","","Compra no cartão")</f>
        <v/>
      </c>
    </row>
    <row r="8291" customFormat="false" ht="13.5" hidden="false" customHeight="false" outlineLevel="0" collapsed="false">
      <c r="A8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1" s="0" t="str">
        <f aca="false">IF($A8291="","",INDEX(CARTAO_COMPRAS!$C:$C,INT((ROW()-2)/20)+2))</f>
        <v/>
      </c>
      <c r="C8291" s="0" t="str">
        <f aca="false">IF($A8291="","",INDEX(CARTAO_COMPRAS!$D:$D,INT((ROW()-2)/20)+2))</f>
        <v/>
      </c>
      <c r="D8291" s="0" t="str">
        <f aca="false">IF($A8291="","",INDEX(CARTAO_COMPRAS!$E:$E,INT((ROW()-2)/20)+2))</f>
        <v/>
      </c>
      <c r="E8291" s="0" t="str">
        <f aca="false">IF($A8291="","",INDEX(CARTAO_COMPRAS!$H:$H,INT((ROW()-2)/20)+2)+MOD(ROW()-2,20))</f>
        <v/>
      </c>
      <c r="F8291" s="0" t="str">
        <f aca="false">IF($A8291="","",INDEX(CARTAO_COMPRAS!$G:$G,INT((ROW()-2)/20)+2))</f>
        <v/>
      </c>
      <c r="G8291" s="5" t="str">
        <f aca="false">IF($A8291="","",INDEX(CARTAO_COMPRAS!$I:$I,INT((ROW()-2)/20)+2))</f>
        <v/>
      </c>
      <c r="H8291" s="4" t="str">
        <f aca="false">IF($A8291="","",EDATE(INDEX(CARTAO_COMPRAS!$J:$J,INT((ROW()-2)/20)+2),MOD(ROW()-2,20)))</f>
        <v/>
      </c>
      <c r="I8291" s="4" t="str">
        <f aca="false">IF($H8291="","",$H8291-WEEKDAY($H8291,2)+1)</f>
        <v/>
      </c>
      <c r="J8291" s="4" t="str">
        <f aca="false">IF($I8291="","",$I8291+6)</f>
        <v/>
      </c>
      <c r="K8291" s="6" t="str">
        <f aca="false">IF($H8291="","",DATE(YEAR($H8291),MONTH($H8291),1))</f>
        <v/>
      </c>
      <c r="L8291" s="0" t="str">
        <f aca="false">IF($A8291="","",INDEX(CARTAO_COMPRAS!$K:$K,INT((ROW()-2)/20)+2))</f>
        <v/>
      </c>
      <c r="M8291" s="0" t="str">
        <f aca="false">IF($A8291="","","Compra no cartão")</f>
        <v/>
      </c>
    </row>
    <row r="8292" customFormat="false" ht="13.5" hidden="false" customHeight="false" outlineLevel="0" collapsed="false">
      <c r="A8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2" s="0" t="str">
        <f aca="false">IF($A8292="","",INDEX(CARTAO_COMPRAS!$C:$C,INT((ROW()-2)/20)+2))</f>
        <v/>
      </c>
      <c r="C8292" s="0" t="str">
        <f aca="false">IF($A8292="","",INDEX(CARTAO_COMPRAS!$D:$D,INT((ROW()-2)/20)+2))</f>
        <v/>
      </c>
      <c r="D8292" s="0" t="str">
        <f aca="false">IF($A8292="","",INDEX(CARTAO_COMPRAS!$E:$E,INT((ROW()-2)/20)+2))</f>
        <v/>
      </c>
      <c r="E8292" s="0" t="str">
        <f aca="false">IF($A8292="","",INDEX(CARTAO_COMPRAS!$H:$H,INT((ROW()-2)/20)+2)+MOD(ROW()-2,20))</f>
        <v/>
      </c>
      <c r="F8292" s="0" t="str">
        <f aca="false">IF($A8292="","",INDEX(CARTAO_COMPRAS!$G:$G,INT((ROW()-2)/20)+2))</f>
        <v/>
      </c>
      <c r="G8292" s="5" t="str">
        <f aca="false">IF($A8292="","",INDEX(CARTAO_COMPRAS!$I:$I,INT((ROW()-2)/20)+2))</f>
        <v/>
      </c>
      <c r="H8292" s="4" t="str">
        <f aca="false">IF($A8292="","",EDATE(INDEX(CARTAO_COMPRAS!$J:$J,INT((ROW()-2)/20)+2),MOD(ROW()-2,20)))</f>
        <v/>
      </c>
      <c r="I8292" s="4" t="str">
        <f aca="false">IF($H8292="","",$H8292-WEEKDAY($H8292,2)+1)</f>
        <v/>
      </c>
      <c r="J8292" s="4" t="str">
        <f aca="false">IF($I8292="","",$I8292+6)</f>
        <v/>
      </c>
      <c r="K8292" s="6" t="str">
        <f aca="false">IF($H8292="","",DATE(YEAR($H8292),MONTH($H8292),1))</f>
        <v/>
      </c>
      <c r="L8292" s="0" t="str">
        <f aca="false">IF($A8292="","",INDEX(CARTAO_COMPRAS!$K:$K,INT((ROW()-2)/20)+2))</f>
        <v/>
      </c>
      <c r="M8292" s="0" t="str">
        <f aca="false">IF($A8292="","","Compra no cartão")</f>
        <v/>
      </c>
    </row>
    <row r="8293" customFormat="false" ht="13.5" hidden="false" customHeight="false" outlineLevel="0" collapsed="false">
      <c r="A8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3" s="0" t="str">
        <f aca="false">IF($A8293="","",INDEX(CARTAO_COMPRAS!$C:$C,INT((ROW()-2)/20)+2))</f>
        <v/>
      </c>
      <c r="C8293" s="0" t="str">
        <f aca="false">IF($A8293="","",INDEX(CARTAO_COMPRAS!$D:$D,INT((ROW()-2)/20)+2))</f>
        <v/>
      </c>
      <c r="D8293" s="0" t="str">
        <f aca="false">IF($A8293="","",INDEX(CARTAO_COMPRAS!$E:$E,INT((ROW()-2)/20)+2))</f>
        <v/>
      </c>
      <c r="E8293" s="0" t="str">
        <f aca="false">IF($A8293="","",INDEX(CARTAO_COMPRAS!$H:$H,INT((ROW()-2)/20)+2)+MOD(ROW()-2,20))</f>
        <v/>
      </c>
      <c r="F8293" s="0" t="str">
        <f aca="false">IF($A8293="","",INDEX(CARTAO_COMPRAS!$G:$G,INT((ROW()-2)/20)+2))</f>
        <v/>
      </c>
      <c r="G8293" s="5" t="str">
        <f aca="false">IF($A8293="","",INDEX(CARTAO_COMPRAS!$I:$I,INT((ROW()-2)/20)+2))</f>
        <v/>
      </c>
      <c r="H8293" s="4" t="str">
        <f aca="false">IF($A8293="","",EDATE(INDEX(CARTAO_COMPRAS!$J:$J,INT((ROW()-2)/20)+2),MOD(ROW()-2,20)))</f>
        <v/>
      </c>
      <c r="I8293" s="4" t="str">
        <f aca="false">IF($H8293="","",$H8293-WEEKDAY($H8293,2)+1)</f>
        <v/>
      </c>
      <c r="J8293" s="4" t="str">
        <f aca="false">IF($I8293="","",$I8293+6)</f>
        <v/>
      </c>
      <c r="K8293" s="6" t="str">
        <f aca="false">IF($H8293="","",DATE(YEAR($H8293),MONTH($H8293),1))</f>
        <v/>
      </c>
      <c r="L8293" s="0" t="str">
        <f aca="false">IF($A8293="","",INDEX(CARTAO_COMPRAS!$K:$K,INT((ROW()-2)/20)+2))</f>
        <v/>
      </c>
      <c r="M8293" s="0" t="str">
        <f aca="false">IF($A8293="","","Compra no cartão")</f>
        <v/>
      </c>
    </row>
    <row r="8294" customFormat="false" ht="13.5" hidden="false" customHeight="false" outlineLevel="0" collapsed="false">
      <c r="A8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4" s="0" t="str">
        <f aca="false">IF($A8294="","",INDEX(CARTAO_COMPRAS!$C:$C,INT((ROW()-2)/20)+2))</f>
        <v/>
      </c>
      <c r="C8294" s="0" t="str">
        <f aca="false">IF($A8294="","",INDEX(CARTAO_COMPRAS!$D:$D,INT((ROW()-2)/20)+2))</f>
        <v/>
      </c>
      <c r="D8294" s="0" t="str">
        <f aca="false">IF($A8294="","",INDEX(CARTAO_COMPRAS!$E:$E,INT((ROW()-2)/20)+2))</f>
        <v/>
      </c>
      <c r="E8294" s="0" t="str">
        <f aca="false">IF($A8294="","",INDEX(CARTAO_COMPRAS!$H:$H,INT((ROW()-2)/20)+2)+MOD(ROW()-2,20))</f>
        <v/>
      </c>
      <c r="F8294" s="0" t="str">
        <f aca="false">IF($A8294="","",INDEX(CARTAO_COMPRAS!$G:$G,INT((ROW()-2)/20)+2))</f>
        <v/>
      </c>
      <c r="G8294" s="5" t="str">
        <f aca="false">IF($A8294="","",INDEX(CARTAO_COMPRAS!$I:$I,INT((ROW()-2)/20)+2))</f>
        <v/>
      </c>
      <c r="H8294" s="4" t="str">
        <f aca="false">IF($A8294="","",EDATE(INDEX(CARTAO_COMPRAS!$J:$J,INT((ROW()-2)/20)+2),MOD(ROW()-2,20)))</f>
        <v/>
      </c>
      <c r="I8294" s="4" t="str">
        <f aca="false">IF($H8294="","",$H8294-WEEKDAY($H8294,2)+1)</f>
        <v/>
      </c>
      <c r="J8294" s="4" t="str">
        <f aca="false">IF($I8294="","",$I8294+6)</f>
        <v/>
      </c>
      <c r="K8294" s="6" t="str">
        <f aca="false">IF($H8294="","",DATE(YEAR($H8294),MONTH($H8294),1))</f>
        <v/>
      </c>
      <c r="L8294" s="0" t="str">
        <f aca="false">IF($A8294="","",INDEX(CARTAO_COMPRAS!$K:$K,INT((ROW()-2)/20)+2))</f>
        <v/>
      </c>
      <c r="M8294" s="0" t="str">
        <f aca="false">IF($A8294="","","Compra no cartão")</f>
        <v/>
      </c>
    </row>
    <row r="8295" customFormat="false" ht="13.5" hidden="false" customHeight="false" outlineLevel="0" collapsed="false">
      <c r="A8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5" s="0" t="str">
        <f aca="false">IF($A8295="","",INDEX(CARTAO_COMPRAS!$C:$C,INT((ROW()-2)/20)+2))</f>
        <v/>
      </c>
      <c r="C8295" s="0" t="str">
        <f aca="false">IF($A8295="","",INDEX(CARTAO_COMPRAS!$D:$D,INT((ROW()-2)/20)+2))</f>
        <v/>
      </c>
      <c r="D8295" s="0" t="str">
        <f aca="false">IF($A8295="","",INDEX(CARTAO_COMPRAS!$E:$E,INT((ROW()-2)/20)+2))</f>
        <v/>
      </c>
      <c r="E8295" s="0" t="str">
        <f aca="false">IF($A8295="","",INDEX(CARTAO_COMPRAS!$H:$H,INT((ROW()-2)/20)+2)+MOD(ROW()-2,20))</f>
        <v/>
      </c>
      <c r="F8295" s="0" t="str">
        <f aca="false">IF($A8295="","",INDEX(CARTAO_COMPRAS!$G:$G,INT((ROW()-2)/20)+2))</f>
        <v/>
      </c>
      <c r="G8295" s="5" t="str">
        <f aca="false">IF($A8295="","",INDEX(CARTAO_COMPRAS!$I:$I,INT((ROW()-2)/20)+2))</f>
        <v/>
      </c>
      <c r="H8295" s="4" t="str">
        <f aca="false">IF($A8295="","",EDATE(INDEX(CARTAO_COMPRAS!$J:$J,INT((ROW()-2)/20)+2),MOD(ROW()-2,20)))</f>
        <v/>
      </c>
      <c r="I8295" s="4" t="str">
        <f aca="false">IF($H8295="","",$H8295-WEEKDAY($H8295,2)+1)</f>
        <v/>
      </c>
      <c r="J8295" s="4" t="str">
        <f aca="false">IF($I8295="","",$I8295+6)</f>
        <v/>
      </c>
      <c r="K8295" s="6" t="str">
        <f aca="false">IF($H8295="","",DATE(YEAR($H8295),MONTH($H8295),1))</f>
        <v/>
      </c>
      <c r="L8295" s="0" t="str">
        <f aca="false">IF($A8295="","",INDEX(CARTAO_COMPRAS!$K:$K,INT((ROW()-2)/20)+2))</f>
        <v/>
      </c>
      <c r="M8295" s="0" t="str">
        <f aca="false">IF($A8295="","","Compra no cartão")</f>
        <v/>
      </c>
    </row>
    <row r="8296" customFormat="false" ht="13.5" hidden="false" customHeight="false" outlineLevel="0" collapsed="false">
      <c r="A8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6" s="0" t="str">
        <f aca="false">IF($A8296="","",INDEX(CARTAO_COMPRAS!$C:$C,INT((ROW()-2)/20)+2))</f>
        <v/>
      </c>
      <c r="C8296" s="0" t="str">
        <f aca="false">IF($A8296="","",INDEX(CARTAO_COMPRAS!$D:$D,INT((ROW()-2)/20)+2))</f>
        <v/>
      </c>
      <c r="D8296" s="0" t="str">
        <f aca="false">IF($A8296="","",INDEX(CARTAO_COMPRAS!$E:$E,INT((ROW()-2)/20)+2))</f>
        <v/>
      </c>
      <c r="E8296" s="0" t="str">
        <f aca="false">IF($A8296="","",INDEX(CARTAO_COMPRAS!$H:$H,INT((ROW()-2)/20)+2)+MOD(ROW()-2,20))</f>
        <v/>
      </c>
      <c r="F8296" s="0" t="str">
        <f aca="false">IF($A8296="","",INDEX(CARTAO_COMPRAS!$G:$G,INT((ROW()-2)/20)+2))</f>
        <v/>
      </c>
      <c r="G8296" s="5" t="str">
        <f aca="false">IF($A8296="","",INDEX(CARTAO_COMPRAS!$I:$I,INT((ROW()-2)/20)+2))</f>
        <v/>
      </c>
      <c r="H8296" s="4" t="str">
        <f aca="false">IF($A8296="","",EDATE(INDEX(CARTAO_COMPRAS!$J:$J,INT((ROW()-2)/20)+2),MOD(ROW()-2,20)))</f>
        <v/>
      </c>
      <c r="I8296" s="4" t="str">
        <f aca="false">IF($H8296="","",$H8296-WEEKDAY($H8296,2)+1)</f>
        <v/>
      </c>
      <c r="J8296" s="4" t="str">
        <f aca="false">IF($I8296="","",$I8296+6)</f>
        <v/>
      </c>
      <c r="K8296" s="6" t="str">
        <f aca="false">IF($H8296="","",DATE(YEAR($H8296),MONTH($H8296),1))</f>
        <v/>
      </c>
      <c r="L8296" s="0" t="str">
        <f aca="false">IF($A8296="","",INDEX(CARTAO_COMPRAS!$K:$K,INT((ROW()-2)/20)+2))</f>
        <v/>
      </c>
      <c r="M8296" s="0" t="str">
        <f aca="false">IF($A8296="","","Compra no cartão")</f>
        <v/>
      </c>
    </row>
    <row r="8297" customFormat="false" ht="13.5" hidden="false" customHeight="false" outlineLevel="0" collapsed="false">
      <c r="A8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7" s="0" t="str">
        <f aca="false">IF($A8297="","",INDEX(CARTAO_COMPRAS!$C:$C,INT((ROW()-2)/20)+2))</f>
        <v/>
      </c>
      <c r="C8297" s="0" t="str">
        <f aca="false">IF($A8297="","",INDEX(CARTAO_COMPRAS!$D:$D,INT((ROW()-2)/20)+2))</f>
        <v/>
      </c>
      <c r="D8297" s="0" t="str">
        <f aca="false">IF($A8297="","",INDEX(CARTAO_COMPRAS!$E:$E,INT((ROW()-2)/20)+2))</f>
        <v/>
      </c>
      <c r="E8297" s="0" t="str">
        <f aca="false">IF($A8297="","",INDEX(CARTAO_COMPRAS!$H:$H,INT((ROW()-2)/20)+2)+MOD(ROW()-2,20))</f>
        <v/>
      </c>
      <c r="F8297" s="0" t="str">
        <f aca="false">IF($A8297="","",INDEX(CARTAO_COMPRAS!$G:$G,INT((ROW()-2)/20)+2))</f>
        <v/>
      </c>
      <c r="G8297" s="5" t="str">
        <f aca="false">IF($A8297="","",INDEX(CARTAO_COMPRAS!$I:$I,INT((ROW()-2)/20)+2))</f>
        <v/>
      </c>
      <c r="H8297" s="4" t="str">
        <f aca="false">IF($A8297="","",EDATE(INDEX(CARTAO_COMPRAS!$J:$J,INT((ROW()-2)/20)+2),MOD(ROW()-2,20)))</f>
        <v/>
      </c>
      <c r="I8297" s="4" t="str">
        <f aca="false">IF($H8297="","",$H8297-WEEKDAY($H8297,2)+1)</f>
        <v/>
      </c>
      <c r="J8297" s="4" t="str">
        <f aca="false">IF($I8297="","",$I8297+6)</f>
        <v/>
      </c>
      <c r="K8297" s="6" t="str">
        <f aca="false">IF($H8297="","",DATE(YEAR($H8297),MONTH($H8297),1))</f>
        <v/>
      </c>
      <c r="L8297" s="0" t="str">
        <f aca="false">IF($A8297="","",INDEX(CARTAO_COMPRAS!$K:$K,INT((ROW()-2)/20)+2))</f>
        <v/>
      </c>
      <c r="M8297" s="0" t="str">
        <f aca="false">IF($A8297="","","Compra no cartão")</f>
        <v/>
      </c>
    </row>
    <row r="8298" customFormat="false" ht="13.5" hidden="false" customHeight="false" outlineLevel="0" collapsed="false">
      <c r="A8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8" s="0" t="str">
        <f aca="false">IF($A8298="","",INDEX(CARTAO_COMPRAS!$C:$C,INT((ROW()-2)/20)+2))</f>
        <v/>
      </c>
      <c r="C8298" s="0" t="str">
        <f aca="false">IF($A8298="","",INDEX(CARTAO_COMPRAS!$D:$D,INT((ROW()-2)/20)+2))</f>
        <v/>
      </c>
      <c r="D8298" s="0" t="str">
        <f aca="false">IF($A8298="","",INDEX(CARTAO_COMPRAS!$E:$E,INT((ROW()-2)/20)+2))</f>
        <v/>
      </c>
      <c r="E8298" s="0" t="str">
        <f aca="false">IF($A8298="","",INDEX(CARTAO_COMPRAS!$H:$H,INT((ROW()-2)/20)+2)+MOD(ROW()-2,20))</f>
        <v/>
      </c>
      <c r="F8298" s="0" t="str">
        <f aca="false">IF($A8298="","",INDEX(CARTAO_COMPRAS!$G:$G,INT((ROW()-2)/20)+2))</f>
        <v/>
      </c>
      <c r="G8298" s="5" t="str">
        <f aca="false">IF($A8298="","",INDEX(CARTAO_COMPRAS!$I:$I,INT((ROW()-2)/20)+2))</f>
        <v/>
      </c>
      <c r="H8298" s="4" t="str">
        <f aca="false">IF($A8298="","",EDATE(INDEX(CARTAO_COMPRAS!$J:$J,INT((ROW()-2)/20)+2),MOD(ROW()-2,20)))</f>
        <v/>
      </c>
      <c r="I8298" s="4" t="str">
        <f aca="false">IF($H8298="","",$H8298-WEEKDAY($H8298,2)+1)</f>
        <v/>
      </c>
      <c r="J8298" s="4" t="str">
        <f aca="false">IF($I8298="","",$I8298+6)</f>
        <v/>
      </c>
      <c r="K8298" s="6" t="str">
        <f aca="false">IF($H8298="","",DATE(YEAR($H8298),MONTH($H8298),1))</f>
        <v/>
      </c>
      <c r="L8298" s="0" t="str">
        <f aca="false">IF($A8298="","",INDEX(CARTAO_COMPRAS!$K:$K,INT((ROW()-2)/20)+2))</f>
        <v/>
      </c>
      <c r="M8298" s="0" t="str">
        <f aca="false">IF($A8298="","","Compra no cartão")</f>
        <v/>
      </c>
    </row>
    <row r="8299" customFormat="false" ht="13.5" hidden="false" customHeight="false" outlineLevel="0" collapsed="false">
      <c r="A8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299" s="0" t="str">
        <f aca="false">IF($A8299="","",INDEX(CARTAO_COMPRAS!$C:$C,INT((ROW()-2)/20)+2))</f>
        <v/>
      </c>
      <c r="C8299" s="0" t="str">
        <f aca="false">IF($A8299="","",INDEX(CARTAO_COMPRAS!$D:$D,INT((ROW()-2)/20)+2))</f>
        <v/>
      </c>
      <c r="D8299" s="0" t="str">
        <f aca="false">IF($A8299="","",INDEX(CARTAO_COMPRAS!$E:$E,INT((ROW()-2)/20)+2))</f>
        <v/>
      </c>
      <c r="E8299" s="0" t="str">
        <f aca="false">IF($A8299="","",INDEX(CARTAO_COMPRAS!$H:$H,INT((ROW()-2)/20)+2)+MOD(ROW()-2,20))</f>
        <v/>
      </c>
      <c r="F8299" s="0" t="str">
        <f aca="false">IF($A8299="","",INDEX(CARTAO_COMPRAS!$G:$G,INT((ROW()-2)/20)+2))</f>
        <v/>
      </c>
      <c r="G8299" s="5" t="str">
        <f aca="false">IF($A8299="","",INDEX(CARTAO_COMPRAS!$I:$I,INT((ROW()-2)/20)+2))</f>
        <v/>
      </c>
      <c r="H8299" s="4" t="str">
        <f aca="false">IF($A8299="","",EDATE(INDEX(CARTAO_COMPRAS!$J:$J,INT((ROW()-2)/20)+2),MOD(ROW()-2,20)))</f>
        <v/>
      </c>
      <c r="I8299" s="4" t="str">
        <f aca="false">IF($H8299="","",$H8299-WEEKDAY($H8299,2)+1)</f>
        <v/>
      </c>
      <c r="J8299" s="4" t="str">
        <f aca="false">IF($I8299="","",$I8299+6)</f>
        <v/>
      </c>
      <c r="K8299" s="6" t="str">
        <f aca="false">IF($H8299="","",DATE(YEAR($H8299),MONTH($H8299),1))</f>
        <v/>
      </c>
      <c r="L8299" s="0" t="str">
        <f aca="false">IF($A8299="","",INDEX(CARTAO_COMPRAS!$K:$K,INT((ROW()-2)/20)+2))</f>
        <v/>
      </c>
      <c r="M8299" s="0" t="str">
        <f aca="false">IF($A8299="","","Compra no cartão")</f>
        <v/>
      </c>
    </row>
    <row r="8300" customFormat="false" ht="13.5" hidden="false" customHeight="false" outlineLevel="0" collapsed="false">
      <c r="A8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0" s="0" t="str">
        <f aca="false">IF($A8300="","",INDEX(CARTAO_COMPRAS!$C:$C,INT((ROW()-2)/20)+2))</f>
        <v/>
      </c>
      <c r="C8300" s="0" t="str">
        <f aca="false">IF($A8300="","",INDEX(CARTAO_COMPRAS!$D:$D,INT((ROW()-2)/20)+2))</f>
        <v/>
      </c>
      <c r="D8300" s="0" t="str">
        <f aca="false">IF($A8300="","",INDEX(CARTAO_COMPRAS!$E:$E,INT((ROW()-2)/20)+2))</f>
        <v/>
      </c>
      <c r="E8300" s="0" t="str">
        <f aca="false">IF($A8300="","",INDEX(CARTAO_COMPRAS!$H:$H,INT((ROW()-2)/20)+2)+MOD(ROW()-2,20))</f>
        <v/>
      </c>
      <c r="F8300" s="0" t="str">
        <f aca="false">IF($A8300="","",INDEX(CARTAO_COMPRAS!$G:$G,INT((ROW()-2)/20)+2))</f>
        <v/>
      </c>
      <c r="G8300" s="5" t="str">
        <f aca="false">IF($A8300="","",INDEX(CARTAO_COMPRAS!$I:$I,INT((ROW()-2)/20)+2))</f>
        <v/>
      </c>
      <c r="H8300" s="4" t="str">
        <f aca="false">IF($A8300="","",EDATE(INDEX(CARTAO_COMPRAS!$J:$J,INT((ROW()-2)/20)+2),MOD(ROW()-2,20)))</f>
        <v/>
      </c>
      <c r="I8300" s="4" t="str">
        <f aca="false">IF($H8300="","",$H8300-WEEKDAY($H8300,2)+1)</f>
        <v/>
      </c>
      <c r="J8300" s="4" t="str">
        <f aca="false">IF($I8300="","",$I8300+6)</f>
        <v/>
      </c>
      <c r="K8300" s="6" t="str">
        <f aca="false">IF($H8300="","",DATE(YEAR($H8300),MONTH($H8300),1))</f>
        <v/>
      </c>
      <c r="L8300" s="0" t="str">
        <f aca="false">IF($A8300="","",INDEX(CARTAO_COMPRAS!$K:$K,INT((ROW()-2)/20)+2))</f>
        <v/>
      </c>
      <c r="M8300" s="0" t="str">
        <f aca="false">IF($A8300="","","Compra no cartão")</f>
        <v/>
      </c>
    </row>
    <row r="8301" customFormat="false" ht="13.5" hidden="false" customHeight="false" outlineLevel="0" collapsed="false">
      <c r="A8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1" s="0" t="str">
        <f aca="false">IF($A8301="","",INDEX(CARTAO_COMPRAS!$C:$C,INT((ROW()-2)/20)+2))</f>
        <v/>
      </c>
      <c r="C8301" s="0" t="str">
        <f aca="false">IF($A8301="","",INDEX(CARTAO_COMPRAS!$D:$D,INT((ROW()-2)/20)+2))</f>
        <v/>
      </c>
      <c r="D8301" s="0" t="str">
        <f aca="false">IF($A8301="","",INDEX(CARTAO_COMPRAS!$E:$E,INT((ROW()-2)/20)+2))</f>
        <v/>
      </c>
      <c r="E8301" s="0" t="str">
        <f aca="false">IF($A8301="","",INDEX(CARTAO_COMPRAS!$H:$H,INT((ROW()-2)/20)+2)+MOD(ROW()-2,20))</f>
        <v/>
      </c>
      <c r="F8301" s="0" t="str">
        <f aca="false">IF($A8301="","",INDEX(CARTAO_COMPRAS!$G:$G,INT((ROW()-2)/20)+2))</f>
        <v/>
      </c>
      <c r="G8301" s="5" t="str">
        <f aca="false">IF($A8301="","",INDEX(CARTAO_COMPRAS!$I:$I,INT((ROW()-2)/20)+2))</f>
        <v/>
      </c>
      <c r="H8301" s="4" t="str">
        <f aca="false">IF($A8301="","",EDATE(INDEX(CARTAO_COMPRAS!$J:$J,INT((ROW()-2)/20)+2),MOD(ROW()-2,20)))</f>
        <v/>
      </c>
      <c r="I8301" s="4" t="str">
        <f aca="false">IF($H8301="","",$H8301-WEEKDAY($H8301,2)+1)</f>
        <v/>
      </c>
      <c r="J8301" s="4" t="str">
        <f aca="false">IF($I8301="","",$I8301+6)</f>
        <v/>
      </c>
      <c r="K8301" s="6" t="str">
        <f aca="false">IF($H8301="","",DATE(YEAR($H8301),MONTH($H8301),1))</f>
        <v/>
      </c>
      <c r="L8301" s="0" t="str">
        <f aca="false">IF($A8301="","",INDEX(CARTAO_COMPRAS!$K:$K,INT((ROW()-2)/20)+2))</f>
        <v/>
      </c>
      <c r="M8301" s="0" t="str">
        <f aca="false">IF($A8301="","","Compra no cartão")</f>
        <v/>
      </c>
    </row>
    <row r="8302" customFormat="false" ht="13.5" hidden="false" customHeight="false" outlineLevel="0" collapsed="false">
      <c r="A83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416</v>
      </c>
      <c r="B8302" s="0" t="str">
        <f aca="false">IF($A8302="","",INDEX(CARTAO_COMPRAS!$C:$C,INT((ROW()-2)/20)+2))</f>
        <v>Nubank</v>
      </c>
      <c r="C8302" s="0" t="str">
        <f aca="false">IF($A8302="","",INDEX(CARTAO_COMPRAS!$D:$D,INT((ROW()-2)/20)+2))</f>
        <v>Pão de Açuca</v>
      </c>
      <c r="D8302" s="0" t="str">
        <f aca="false">IF($A8302="","",INDEX(CARTAO_COMPRAS!$E:$E,INT((ROW()-2)/20)+2))</f>
        <v>Alimentação / Insumos</v>
      </c>
      <c r="E8302" s="0" t="n">
        <f aca="false">IF($A8302="","",INDEX(CARTAO_COMPRAS!$H:$H,INT((ROW()-2)/20)+2)+MOD(ROW()-2,20))</f>
        <v>1</v>
      </c>
      <c r="F8302" s="0" t="n">
        <f aca="false">IF($A8302="","",INDEX(CARTAO_COMPRAS!$G:$G,INT((ROW()-2)/20)+2))</f>
        <v>1</v>
      </c>
      <c r="G8302" s="5" t="n">
        <f aca="false">IF($A8302="","",INDEX(CARTAO_COMPRAS!$I:$I,INT((ROW()-2)/20)+2))</f>
        <v>121.66</v>
      </c>
      <c r="H8302" s="4" t="n">
        <f aca="false">IF($A8302="","",EDATE(INDEX(CARTAO_COMPRAS!$J:$J,INT((ROW()-2)/20)+2),MOD(ROW()-2,20)))</f>
        <v>46170</v>
      </c>
      <c r="I8302" s="4" t="n">
        <f aca="false">IF($H8302="","",$H8302-WEEKDAY($H8302,2)+1)</f>
        <v>46167</v>
      </c>
      <c r="J8302" s="4" t="n">
        <f aca="false">IF($I8302="","",$I8302+6)</f>
        <v>46173</v>
      </c>
      <c r="K8302" s="6" t="n">
        <f aca="false">IF($H8302="","",DATE(YEAR($H8302),MONTH($H8302),1))</f>
        <v>46143</v>
      </c>
      <c r="L8302" s="0" t="str">
        <f aca="false">IF($A8302="","",INDEX(CARTAO_COMPRAS!$K:$K,INT((ROW()-2)/20)+2))</f>
        <v>Pago</v>
      </c>
      <c r="M8302" s="0" t="str">
        <f aca="false">IF($A8302="","","Compra no cartão")</f>
        <v>Compra no cartão</v>
      </c>
    </row>
    <row r="8303" customFormat="false" ht="13.5" hidden="false" customHeight="false" outlineLevel="0" collapsed="false">
      <c r="A8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3" s="0" t="str">
        <f aca="false">IF($A8303="","",INDEX(CARTAO_COMPRAS!$C:$C,INT((ROW()-2)/20)+2))</f>
        <v/>
      </c>
      <c r="C8303" s="0" t="str">
        <f aca="false">IF($A8303="","",INDEX(CARTAO_COMPRAS!$D:$D,INT((ROW()-2)/20)+2))</f>
        <v/>
      </c>
      <c r="D8303" s="0" t="str">
        <f aca="false">IF($A8303="","",INDEX(CARTAO_COMPRAS!$E:$E,INT((ROW()-2)/20)+2))</f>
        <v/>
      </c>
      <c r="E8303" s="0" t="str">
        <f aca="false">IF($A8303="","",INDEX(CARTAO_COMPRAS!$H:$H,INT((ROW()-2)/20)+2)+MOD(ROW()-2,20))</f>
        <v/>
      </c>
      <c r="F8303" s="0" t="str">
        <f aca="false">IF($A8303="","",INDEX(CARTAO_COMPRAS!$G:$G,INT((ROW()-2)/20)+2))</f>
        <v/>
      </c>
      <c r="G8303" s="5" t="str">
        <f aca="false">IF($A8303="","",INDEX(CARTAO_COMPRAS!$I:$I,INT((ROW()-2)/20)+2))</f>
        <v/>
      </c>
      <c r="H8303" s="4" t="str">
        <f aca="false">IF($A8303="","",EDATE(INDEX(CARTAO_COMPRAS!$J:$J,INT((ROW()-2)/20)+2),MOD(ROW()-2,20)))</f>
        <v/>
      </c>
      <c r="I8303" s="4" t="str">
        <f aca="false">IF($H8303="","",$H8303-WEEKDAY($H8303,2)+1)</f>
        <v/>
      </c>
      <c r="J8303" s="4" t="str">
        <f aca="false">IF($I8303="","",$I8303+6)</f>
        <v/>
      </c>
      <c r="K8303" s="6" t="str">
        <f aca="false">IF($H8303="","",DATE(YEAR($H8303),MONTH($H8303),1))</f>
        <v/>
      </c>
      <c r="L8303" s="0" t="str">
        <f aca="false">IF($A8303="","",INDEX(CARTAO_COMPRAS!$K:$K,INT((ROW()-2)/20)+2))</f>
        <v/>
      </c>
      <c r="M8303" s="0" t="str">
        <f aca="false">IF($A8303="","","Compra no cartão")</f>
        <v/>
      </c>
    </row>
    <row r="8304" customFormat="false" ht="13.5" hidden="false" customHeight="false" outlineLevel="0" collapsed="false">
      <c r="A8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4" s="0" t="str">
        <f aca="false">IF($A8304="","",INDEX(CARTAO_COMPRAS!$C:$C,INT((ROW()-2)/20)+2))</f>
        <v/>
      </c>
      <c r="C8304" s="0" t="str">
        <f aca="false">IF($A8304="","",INDEX(CARTAO_COMPRAS!$D:$D,INT((ROW()-2)/20)+2))</f>
        <v/>
      </c>
      <c r="D8304" s="0" t="str">
        <f aca="false">IF($A8304="","",INDEX(CARTAO_COMPRAS!$E:$E,INT((ROW()-2)/20)+2))</f>
        <v/>
      </c>
      <c r="E8304" s="0" t="str">
        <f aca="false">IF($A8304="","",INDEX(CARTAO_COMPRAS!$H:$H,INT((ROW()-2)/20)+2)+MOD(ROW()-2,20))</f>
        <v/>
      </c>
      <c r="F8304" s="0" t="str">
        <f aca="false">IF($A8304="","",INDEX(CARTAO_COMPRAS!$G:$G,INT((ROW()-2)/20)+2))</f>
        <v/>
      </c>
      <c r="G8304" s="5" t="str">
        <f aca="false">IF($A8304="","",INDEX(CARTAO_COMPRAS!$I:$I,INT((ROW()-2)/20)+2))</f>
        <v/>
      </c>
      <c r="H8304" s="4" t="str">
        <f aca="false">IF($A8304="","",EDATE(INDEX(CARTAO_COMPRAS!$J:$J,INT((ROW()-2)/20)+2),MOD(ROW()-2,20)))</f>
        <v/>
      </c>
      <c r="I8304" s="4" t="str">
        <f aca="false">IF($H8304="","",$H8304-WEEKDAY($H8304,2)+1)</f>
        <v/>
      </c>
      <c r="J8304" s="4" t="str">
        <f aca="false">IF($I8304="","",$I8304+6)</f>
        <v/>
      </c>
      <c r="K8304" s="6" t="str">
        <f aca="false">IF($H8304="","",DATE(YEAR($H8304),MONTH($H8304),1))</f>
        <v/>
      </c>
      <c r="L8304" s="0" t="str">
        <f aca="false">IF($A8304="","",INDEX(CARTAO_COMPRAS!$K:$K,INT((ROW()-2)/20)+2))</f>
        <v/>
      </c>
      <c r="M8304" s="0" t="str">
        <f aca="false">IF($A8304="","","Compra no cartão")</f>
        <v/>
      </c>
    </row>
    <row r="8305" customFormat="false" ht="13.5" hidden="false" customHeight="false" outlineLevel="0" collapsed="false">
      <c r="A8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5" s="0" t="str">
        <f aca="false">IF($A8305="","",INDEX(CARTAO_COMPRAS!$C:$C,INT((ROW()-2)/20)+2))</f>
        <v/>
      </c>
      <c r="C8305" s="0" t="str">
        <f aca="false">IF($A8305="","",INDEX(CARTAO_COMPRAS!$D:$D,INT((ROW()-2)/20)+2))</f>
        <v/>
      </c>
      <c r="D8305" s="0" t="str">
        <f aca="false">IF($A8305="","",INDEX(CARTAO_COMPRAS!$E:$E,INT((ROW()-2)/20)+2))</f>
        <v/>
      </c>
      <c r="E8305" s="0" t="str">
        <f aca="false">IF($A8305="","",INDEX(CARTAO_COMPRAS!$H:$H,INT((ROW()-2)/20)+2)+MOD(ROW()-2,20))</f>
        <v/>
      </c>
      <c r="F8305" s="0" t="str">
        <f aca="false">IF($A8305="","",INDEX(CARTAO_COMPRAS!$G:$G,INT((ROW()-2)/20)+2))</f>
        <v/>
      </c>
      <c r="G8305" s="5" t="str">
        <f aca="false">IF($A8305="","",INDEX(CARTAO_COMPRAS!$I:$I,INT((ROW()-2)/20)+2))</f>
        <v/>
      </c>
      <c r="H8305" s="4" t="str">
        <f aca="false">IF($A8305="","",EDATE(INDEX(CARTAO_COMPRAS!$J:$J,INT((ROW()-2)/20)+2),MOD(ROW()-2,20)))</f>
        <v/>
      </c>
      <c r="I8305" s="4" t="str">
        <f aca="false">IF($H8305="","",$H8305-WEEKDAY($H8305,2)+1)</f>
        <v/>
      </c>
      <c r="J8305" s="4" t="str">
        <f aca="false">IF($I8305="","",$I8305+6)</f>
        <v/>
      </c>
      <c r="K8305" s="6" t="str">
        <f aca="false">IF($H8305="","",DATE(YEAR($H8305),MONTH($H8305),1))</f>
        <v/>
      </c>
      <c r="L8305" s="0" t="str">
        <f aca="false">IF($A8305="","",INDEX(CARTAO_COMPRAS!$K:$K,INT((ROW()-2)/20)+2))</f>
        <v/>
      </c>
      <c r="M8305" s="0" t="str">
        <f aca="false">IF($A8305="","","Compra no cartão")</f>
        <v/>
      </c>
    </row>
    <row r="8306" customFormat="false" ht="13.5" hidden="false" customHeight="false" outlineLevel="0" collapsed="false">
      <c r="A8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6" s="0" t="str">
        <f aca="false">IF($A8306="","",INDEX(CARTAO_COMPRAS!$C:$C,INT((ROW()-2)/20)+2))</f>
        <v/>
      </c>
      <c r="C8306" s="0" t="str">
        <f aca="false">IF($A8306="","",INDEX(CARTAO_COMPRAS!$D:$D,INT((ROW()-2)/20)+2))</f>
        <v/>
      </c>
      <c r="D8306" s="0" t="str">
        <f aca="false">IF($A8306="","",INDEX(CARTAO_COMPRAS!$E:$E,INT((ROW()-2)/20)+2))</f>
        <v/>
      </c>
      <c r="E8306" s="0" t="str">
        <f aca="false">IF($A8306="","",INDEX(CARTAO_COMPRAS!$H:$H,INT((ROW()-2)/20)+2)+MOD(ROW()-2,20))</f>
        <v/>
      </c>
      <c r="F8306" s="0" t="str">
        <f aca="false">IF($A8306="","",INDEX(CARTAO_COMPRAS!$G:$G,INT((ROW()-2)/20)+2))</f>
        <v/>
      </c>
      <c r="G8306" s="5" t="str">
        <f aca="false">IF($A8306="","",INDEX(CARTAO_COMPRAS!$I:$I,INT((ROW()-2)/20)+2))</f>
        <v/>
      </c>
      <c r="H8306" s="4" t="str">
        <f aca="false">IF($A8306="","",EDATE(INDEX(CARTAO_COMPRAS!$J:$J,INT((ROW()-2)/20)+2),MOD(ROW()-2,20)))</f>
        <v/>
      </c>
      <c r="I8306" s="4" t="str">
        <f aca="false">IF($H8306="","",$H8306-WEEKDAY($H8306,2)+1)</f>
        <v/>
      </c>
      <c r="J8306" s="4" t="str">
        <f aca="false">IF($I8306="","",$I8306+6)</f>
        <v/>
      </c>
      <c r="K8306" s="6" t="str">
        <f aca="false">IF($H8306="","",DATE(YEAR($H8306),MONTH($H8306),1))</f>
        <v/>
      </c>
      <c r="L8306" s="0" t="str">
        <f aca="false">IF($A8306="","",INDEX(CARTAO_COMPRAS!$K:$K,INT((ROW()-2)/20)+2))</f>
        <v/>
      </c>
      <c r="M8306" s="0" t="str">
        <f aca="false">IF($A8306="","","Compra no cartão")</f>
        <v/>
      </c>
    </row>
    <row r="8307" customFormat="false" ht="13.5" hidden="false" customHeight="false" outlineLevel="0" collapsed="false">
      <c r="A8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7" s="0" t="str">
        <f aca="false">IF($A8307="","",INDEX(CARTAO_COMPRAS!$C:$C,INT((ROW()-2)/20)+2))</f>
        <v/>
      </c>
      <c r="C8307" s="0" t="str">
        <f aca="false">IF($A8307="","",INDEX(CARTAO_COMPRAS!$D:$D,INT((ROW()-2)/20)+2))</f>
        <v/>
      </c>
      <c r="D8307" s="0" t="str">
        <f aca="false">IF($A8307="","",INDEX(CARTAO_COMPRAS!$E:$E,INT((ROW()-2)/20)+2))</f>
        <v/>
      </c>
      <c r="E8307" s="0" t="str">
        <f aca="false">IF($A8307="","",INDEX(CARTAO_COMPRAS!$H:$H,INT((ROW()-2)/20)+2)+MOD(ROW()-2,20))</f>
        <v/>
      </c>
      <c r="F8307" s="0" t="str">
        <f aca="false">IF($A8307="","",INDEX(CARTAO_COMPRAS!$G:$G,INT((ROW()-2)/20)+2))</f>
        <v/>
      </c>
      <c r="G8307" s="5" t="str">
        <f aca="false">IF($A8307="","",INDEX(CARTAO_COMPRAS!$I:$I,INT((ROW()-2)/20)+2))</f>
        <v/>
      </c>
      <c r="H8307" s="4" t="str">
        <f aca="false">IF($A8307="","",EDATE(INDEX(CARTAO_COMPRAS!$J:$J,INT((ROW()-2)/20)+2),MOD(ROW()-2,20)))</f>
        <v/>
      </c>
      <c r="I8307" s="4" t="str">
        <f aca="false">IF($H8307="","",$H8307-WEEKDAY($H8307,2)+1)</f>
        <v/>
      </c>
      <c r="J8307" s="4" t="str">
        <f aca="false">IF($I8307="","",$I8307+6)</f>
        <v/>
      </c>
      <c r="K8307" s="6" t="str">
        <f aca="false">IF($H8307="","",DATE(YEAR($H8307),MONTH($H8307),1))</f>
        <v/>
      </c>
      <c r="L8307" s="0" t="str">
        <f aca="false">IF($A8307="","",INDEX(CARTAO_COMPRAS!$K:$K,INT((ROW()-2)/20)+2))</f>
        <v/>
      </c>
      <c r="M8307" s="0" t="str">
        <f aca="false">IF($A8307="","","Compra no cartão")</f>
        <v/>
      </c>
    </row>
    <row r="8308" customFormat="false" ht="13.5" hidden="false" customHeight="false" outlineLevel="0" collapsed="false">
      <c r="A8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8" s="0" t="str">
        <f aca="false">IF($A8308="","",INDEX(CARTAO_COMPRAS!$C:$C,INT((ROW()-2)/20)+2))</f>
        <v/>
      </c>
      <c r="C8308" s="0" t="str">
        <f aca="false">IF($A8308="","",INDEX(CARTAO_COMPRAS!$D:$D,INT((ROW()-2)/20)+2))</f>
        <v/>
      </c>
      <c r="D8308" s="0" t="str">
        <f aca="false">IF($A8308="","",INDEX(CARTAO_COMPRAS!$E:$E,INT((ROW()-2)/20)+2))</f>
        <v/>
      </c>
      <c r="E8308" s="0" t="str">
        <f aca="false">IF($A8308="","",INDEX(CARTAO_COMPRAS!$H:$H,INT((ROW()-2)/20)+2)+MOD(ROW()-2,20))</f>
        <v/>
      </c>
      <c r="F8308" s="0" t="str">
        <f aca="false">IF($A8308="","",INDEX(CARTAO_COMPRAS!$G:$G,INT((ROW()-2)/20)+2))</f>
        <v/>
      </c>
      <c r="G8308" s="5" t="str">
        <f aca="false">IF($A8308="","",INDEX(CARTAO_COMPRAS!$I:$I,INT((ROW()-2)/20)+2))</f>
        <v/>
      </c>
      <c r="H8308" s="4" t="str">
        <f aca="false">IF($A8308="","",EDATE(INDEX(CARTAO_COMPRAS!$J:$J,INT((ROW()-2)/20)+2),MOD(ROW()-2,20)))</f>
        <v/>
      </c>
      <c r="I8308" s="4" t="str">
        <f aca="false">IF($H8308="","",$H8308-WEEKDAY($H8308,2)+1)</f>
        <v/>
      </c>
      <c r="J8308" s="4" t="str">
        <f aca="false">IF($I8308="","",$I8308+6)</f>
        <v/>
      </c>
      <c r="K8308" s="6" t="str">
        <f aca="false">IF($H8308="","",DATE(YEAR($H8308),MONTH($H8308),1))</f>
        <v/>
      </c>
      <c r="L8308" s="0" t="str">
        <f aca="false">IF($A8308="","",INDEX(CARTAO_COMPRAS!$K:$K,INT((ROW()-2)/20)+2))</f>
        <v/>
      </c>
      <c r="M8308" s="0" t="str">
        <f aca="false">IF($A8308="","","Compra no cartão")</f>
        <v/>
      </c>
    </row>
    <row r="8309" customFormat="false" ht="13.5" hidden="false" customHeight="false" outlineLevel="0" collapsed="false">
      <c r="A8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09" s="0" t="str">
        <f aca="false">IF($A8309="","",INDEX(CARTAO_COMPRAS!$C:$C,INT((ROW()-2)/20)+2))</f>
        <v/>
      </c>
      <c r="C8309" s="0" t="str">
        <f aca="false">IF($A8309="","",INDEX(CARTAO_COMPRAS!$D:$D,INT((ROW()-2)/20)+2))</f>
        <v/>
      </c>
      <c r="D8309" s="0" t="str">
        <f aca="false">IF($A8309="","",INDEX(CARTAO_COMPRAS!$E:$E,INT((ROW()-2)/20)+2))</f>
        <v/>
      </c>
      <c r="E8309" s="0" t="str">
        <f aca="false">IF($A8309="","",INDEX(CARTAO_COMPRAS!$H:$H,INT((ROW()-2)/20)+2)+MOD(ROW()-2,20))</f>
        <v/>
      </c>
      <c r="F8309" s="0" t="str">
        <f aca="false">IF($A8309="","",INDEX(CARTAO_COMPRAS!$G:$G,INT((ROW()-2)/20)+2))</f>
        <v/>
      </c>
      <c r="G8309" s="5" t="str">
        <f aca="false">IF($A8309="","",INDEX(CARTAO_COMPRAS!$I:$I,INT((ROW()-2)/20)+2))</f>
        <v/>
      </c>
      <c r="H8309" s="4" t="str">
        <f aca="false">IF($A8309="","",EDATE(INDEX(CARTAO_COMPRAS!$J:$J,INT((ROW()-2)/20)+2),MOD(ROW()-2,20)))</f>
        <v/>
      </c>
      <c r="I8309" s="4" t="str">
        <f aca="false">IF($H8309="","",$H8309-WEEKDAY($H8309,2)+1)</f>
        <v/>
      </c>
      <c r="J8309" s="4" t="str">
        <f aca="false">IF($I8309="","",$I8309+6)</f>
        <v/>
      </c>
      <c r="K8309" s="6" t="str">
        <f aca="false">IF($H8309="","",DATE(YEAR($H8309),MONTH($H8309),1))</f>
        <v/>
      </c>
      <c r="L8309" s="0" t="str">
        <f aca="false">IF($A8309="","",INDEX(CARTAO_COMPRAS!$K:$K,INT((ROW()-2)/20)+2))</f>
        <v/>
      </c>
      <c r="M8309" s="0" t="str">
        <f aca="false">IF($A8309="","","Compra no cartão")</f>
        <v/>
      </c>
    </row>
    <row r="8310" customFormat="false" ht="13.5" hidden="false" customHeight="false" outlineLevel="0" collapsed="false">
      <c r="A8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0" s="0" t="str">
        <f aca="false">IF($A8310="","",INDEX(CARTAO_COMPRAS!$C:$C,INT((ROW()-2)/20)+2))</f>
        <v/>
      </c>
      <c r="C8310" s="0" t="str">
        <f aca="false">IF($A8310="","",INDEX(CARTAO_COMPRAS!$D:$D,INT((ROW()-2)/20)+2))</f>
        <v/>
      </c>
      <c r="D8310" s="0" t="str">
        <f aca="false">IF($A8310="","",INDEX(CARTAO_COMPRAS!$E:$E,INT((ROW()-2)/20)+2))</f>
        <v/>
      </c>
      <c r="E8310" s="0" t="str">
        <f aca="false">IF($A8310="","",INDEX(CARTAO_COMPRAS!$H:$H,INT((ROW()-2)/20)+2)+MOD(ROW()-2,20))</f>
        <v/>
      </c>
      <c r="F8310" s="0" t="str">
        <f aca="false">IF($A8310="","",INDEX(CARTAO_COMPRAS!$G:$G,INT((ROW()-2)/20)+2))</f>
        <v/>
      </c>
      <c r="G8310" s="5" t="str">
        <f aca="false">IF($A8310="","",INDEX(CARTAO_COMPRAS!$I:$I,INT((ROW()-2)/20)+2))</f>
        <v/>
      </c>
      <c r="H8310" s="4" t="str">
        <f aca="false">IF($A8310="","",EDATE(INDEX(CARTAO_COMPRAS!$J:$J,INT((ROW()-2)/20)+2),MOD(ROW()-2,20)))</f>
        <v/>
      </c>
      <c r="I8310" s="4" t="str">
        <f aca="false">IF($H8310="","",$H8310-WEEKDAY($H8310,2)+1)</f>
        <v/>
      </c>
      <c r="J8310" s="4" t="str">
        <f aca="false">IF($I8310="","",$I8310+6)</f>
        <v/>
      </c>
      <c r="K8310" s="6" t="str">
        <f aca="false">IF($H8310="","",DATE(YEAR($H8310),MONTH($H8310),1))</f>
        <v/>
      </c>
      <c r="L8310" s="0" t="str">
        <f aca="false">IF($A8310="","",INDEX(CARTAO_COMPRAS!$K:$K,INT((ROW()-2)/20)+2))</f>
        <v/>
      </c>
      <c r="M8310" s="0" t="str">
        <f aca="false">IF($A8310="","","Compra no cartão")</f>
        <v/>
      </c>
    </row>
    <row r="8311" customFormat="false" ht="13.5" hidden="false" customHeight="false" outlineLevel="0" collapsed="false">
      <c r="A8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1" s="0" t="str">
        <f aca="false">IF($A8311="","",INDEX(CARTAO_COMPRAS!$C:$C,INT((ROW()-2)/20)+2))</f>
        <v/>
      </c>
      <c r="C8311" s="0" t="str">
        <f aca="false">IF($A8311="","",INDEX(CARTAO_COMPRAS!$D:$D,INT((ROW()-2)/20)+2))</f>
        <v/>
      </c>
      <c r="D8311" s="0" t="str">
        <f aca="false">IF($A8311="","",INDEX(CARTAO_COMPRAS!$E:$E,INT((ROW()-2)/20)+2))</f>
        <v/>
      </c>
      <c r="E8311" s="0" t="str">
        <f aca="false">IF($A8311="","",INDEX(CARTAO_COMPRAS!$H:$H,INT((ROW()-2)/20)+2)+MOD(ROW()-2,20))</f>
        <v/>
      </c>
      <c r="F8311" s="0" t="str">
        <f aca="false">IF($A8311="","",INDEX(CARTAO_COMPRAS!$G:$G,INT((ROW()-2)/20)+2))</f>
        <v/>
      </c>
      <c r="G8311" s="5" t="str">
        <f aca="false">IF($A8311="","",INDEX(CARTAO_COMPRAS!$I:$I,INT((ROW()-2)/20)+2))</f>
        <v/>
      </c>
      <c r="H8311" s="4" t="str">
        <f aca="false">IF($A8311="","",EDATE(INDEX(CARTAO_COMPRAS!$J:$J,INT((ROW()-2)/20)+2),MOD(ROW()-2,20)))</f>
        <v/>
      </c>
      <c r="I8311" s="4" t="str">
        <f aca="false">IF($H8311="","",$H8311-WEEKDAY($H8311,2)+1)</f>
        <v/>
      </c>
      <c r="J8311" s="4" t="str">
        <f aca="false">IF($I8311="","",$I8311+6)</f>
        <v/>
      </c>
      <c r="K8311" s="6" t="str">
        <f aca="false">IF($H8311="","",DATE(YEAR($H8311),MONTH($H8311),1))</f>
        <v/>
      </c>
      <c r="L8311" s="0" t="str">
        <f aca="false">IF($A8311="","",INDEX(CARTAO_COMPRAS!$K:$K,INT((ROW()-2)/20)+2))</f>
        <v/>
      </c>
      <c r="M8311" s="0" t="str">
        <f aca="false">IF($A8311="","","Compra no cartão")</f>
        <v/>
      </c>
    </row>
    <row r="8312" customFormat="false" ht="13.5" hidden="false" customHeight="false" outlineLevel="0" collapsed="false">
      <c r="A8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2" s="0" t="str">
        <f aca="false">IF($A8312="","",INDEX(CARTAO_COMPRAS!$C:$C,INT((ROW()-2)/20)+2))</f>
        <v/>
      </c>
      <c r="C8312" s="0" t="str">
        <f aca="false">IF($A8312="","",INDEX(CARTAO_COMPRAS!$D:$D,INT((ROW()-2)/20)+2))</f>
        <v/>
      </c>
      <c r="D8312" s="0" t="str">
        <f aca="false">IF($A8312="","",INDEX(CARTAO_COMPRAS!$E:$E,INT((ROW()-2)/20)+2))</f>
        <v/>
      </c>
      <c r="E8312" s="0" t="str">
        <f aca="false">IF($A8312="","",INDEX(CARTAO_COMPRAS!$H:$H,INT((ROW()-2)/20)+2)+MOD(ROW()-2,20))</f>
        <v/>
      </c>
      <c r="F8312" s="0" t="str">
        <f aca="false">IF($A8312="","",INDEX(CARTAO_COMPRAS!$G:$G,INT((ROW()-2)/20)+2))</f>
        <v/>
      </c>
      <c r="G8312" s="5" t="str">
        <f aca="false">IF($A8312="","",INDEX(CARTAO_COMPRAS!$I:$I,INT((ROW()-2)/20)+2))</f>
        <v/>
      </c>
      <c r="H8312" s="4" t="str">
        <f aca="false">IF($A8312="","",EDATE(INDEX(CARTAO_COMPRAS!$J:$J,INT((ROW()-2)/20)+2),MOD(ROW()-2,20)))</f>
        <v/>
      </c>
      <c r="I8312" s="4" t="str">
        <f aca="false">IF($H8312="","",$H8312-WEEKDAY($H8312,2)+1)</f>
        <v/>
      </c>
      <c r="J8312" s="4" t="str">
        <f aca="false">IF($I8312="","",$I8312+6)</f>
        <v/>
      </c>
      <c r="K8312" s="6" t="str">
        <f aca="false">IF($H8312="","",DATE(YEAR($H8312),MONTH($H8312),1))</f>
        <v/>
      </c>
      <c r="L8312" s="0" t="str">
        <f aca="false">IF($A8312="","",INDEX(CARTAO_COMPRAS!$K:$K,INT((ROW()-2)/20)+2))</f>
        <v/>
      </c>
      <c r="M8312" s="0" t="str">
        <f aca="false">IF($A8312="","","Compra no cartão")</f>
        <v/>
      </c>
    </row>
    <row r="8313" customFormat="false" ht="13.5" hidden="false" customHeight="false" outlineLevel="0" collapsed="false">
      <c r="A8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3" s="0" t="str">
        <f aca="false">IF($A8313="","",INDEX(CARTAO_COMPRAS!$C:$C,INT((ROW()-2)/20)+2))</f>
        <v/>
      </c>
      <c r="C8313" s="0" t="str">
        <f aca="false">IF($A8313="","",INDEX(CARTAO_COMPRAS!$D:$D,INT((ROW()-2)/20)+2))</f>
        <v/>
      </c>
      <c r="D8313" s="0" t="str">
        <f aca="false">IF($A8313="","",INDEX(CARTAO_COMPRAS!$E:$E,INT((ROW()-2)/20)+2))</f>
        <v/>
      </c>
      <c r="E8313" s="0" t="str">
        <f aca="false">IF($A8313="","",INDEX(CARTAO_COMPRAS!$H:$H,INT((ROW()-2)/20)+2)+MOD(ROW()-2,20))</f>
        <v/>
      </c>
      <c r="F8313" s="0" t="str">
        <f aca="false">IF($A8313="","",INDEX(CARTAO_COMPRAS!$G:$G,INT((ROW()-2)/20)+2))</f>
        <v/>
      </c>
      <c r="G8313" s="5" t="str">
        <f aca="false">IF($A8313="","",INDEX(CARTAO_COMPRAS!$I:$I,INT((ROW()-2)/20)+2))</f>
        <v/>
      </c>
      <c r="H8313" s="4" t="str">
        <f aca="false">IF($A8313="","",EDATE(INDEX(CARTAO_COMPRAS!$J:$J,INT((ROW()-2)/20)+2),MOD(ROW()-2,20)))</f>
        <v/>
      </c>
      <c r="I8313" s="4" t="str">
        <f aca="false">IF($H8313="","",$H8313-WEEKDAY($H8313,2)+1)</f>
        <v/>
      </c>
      <c r="J8313" s="4" t="str">
        <f aca="false">IF($I8313="","",$I8313+6)</f>
        <v/>
      </c>
      <c r="K8313" s="6" t="str">
        <f aca="false">IF($H8313="","",DATE(YEAR($H8313),MONTH($H8313),1))</f>
        <v/>
      </c>
      <c r="L8313" s="0" t="str">
        <f aca="false">IF($A8313="","",INDEX(CARTAO_COMPRAS!$K:$K,INT((ROW()-2)/20)+2))</f>
        <v/>
      </c>
      <c r="M8313" s="0" t="str">
        <f aca="false">IF($A8313="","","Compra no cartão")</f>
        <v/>
      </c>
    </row>
    <row r="8314" customFormat="false" ht="13.5" hidden="false" customHeight="false" outlineLevel="0" collapsed="false">
      <c r="A8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4" s="0" t="str">
        <f aca="false">IF($A8314="","",INDEX(CARTAO_COMPRAS!$C:$C,INT((ROW()-2)/20)+2))</f>
        <v/>
      </c>
      <c r="C8314" s="0" t="str">
        <f aca="false">IF($A8314="","",INDEX(CARTAO_COMPRAS!$D:$D,INT((ROW()-2)/20)+2))</f>
        <v/>
      </c>
      <c r="D8314" s="0" t="str">
        <f aca="false">IF($A8314="","",INDEX(CARTAO_COMPRAS!$E:$E,INT((ROW()-2)/20)+2))</f>
        <v/>
      </c>
      <c r="E8314" s="0" t="str">
        <f aca="false">IF($A8314="","",INDEX(CARTAO_COMPRAS!$H:$H,INT((ROW()-2)/20)+2)+MOD(ROW()-2,20))</f>
        <v/>
      </c>
      <c r="F8314" s="0" t="str">
        <f aca="false">IF($A8314="","",INDEX(CARTAO_COMPRAS!$G:$G,INT((ROW()-2)/20)+2))</f>
        <v/>
      </c>
      <c r="G8314" s="5" t="str">
        <f aca="false">IF($A8314="","",INDEX(CARTAO_COMPRAS!$I:$I,INT((ROW()-2)/20)+2))</f>
        <v/>
      </c>
      <c r="H8314" s="4" t="str">
        <f aca="false">IF($A8314="","",EDATE(INDEX(CARTAO_COMPRAS!$J:$J,INT((ROW()-2)/20)+2),MOD(ROW()-2,20)))</f>
        <v/>
      </c>
      <c r="I8314" s="4" t="str">
        <f aca="false">IF($H8314="","",$H8314-WEEKDAY($H8314,2)+1)</f>
        <v/>
      </c>
      <c r="J8314" s="4" t="str">
        <f aca="false">IF($I8314="","",$I8314+6)</f>
        <v/>
      </c>
      <c r="K8314" s="6" t="str">
        <f aca="false">IF($H8314="","",DATE(YEAR($H8314),MONTH($H8314),1))</f>
        <v/>
      </c>
      <c r="L8314" s="0" t="str">
        <f aca="false">IF($A8314="","",INDEX(CARTAO_COMPRAS!$K:$K,INT((ROW()-2)/20)+2))</f>
        <v/>
      </c>
      <c r="M8314" s="0" t="str">
        <f aca="false">IF($A8314="","","Compra no cartão")</f>
        <v/>
      </c>
    </row>
    <row r="8315" customFormat="false" ht="13.5" hidden="false" customHeight="false" outlineLevel="0" collapsed="false">
      <c r="A8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5" s="0" t="str">
        <f aca="false">IF($A8315="","",INDEX(CARTAO_COMPRAS!$C:$C,INT((ROW()-2)/20)+2))</f>
        <v/>
      </c>
      <c r="C8315" s="0" t="str">
        <f aca="false">IF($A8315="","",INDEX(CARTAO_COMPRAS!$D:$D,INT((ROW()-2)/20)+2))</f>
        <v/>
      </c>
      <c r="D8315" s="0" t="str">
        <f aca="false">IF($A8315="","",INDEX(CARTAO_COMPRAS!$E:$E,INT((ROW()-2)/20)+2))</f>
        <v/>
      </c>
      <c r="E8315" s="0" t="str">
        <f aca="false">IF($A8315="","",INDEX(CARTAO_COMPRAS!$H:$H,INT((ROW()-2)/20)+2)+MOD(ROW()-2,20))</f>
        <v/>
      </c>
      <c r="F8315" s="0" t="str">
        <f aca="false">IF($A8315="","",INDEX(CARTAO_COMPRAS!$G:$G,INT((ROW()-2)/20)+2))</f>
        <v/>
      </c>
      <c r="G8315" s="5" t="str">
        <f aca="false">IF($A8315="","",INDEX(CARTAO_COMPRAS!$I:$I,INT((ROW()-2)/20)+2))</f>
        <v/>
      </c>
      <c r="H8315" s="4" t="str">
        <f aca="false">IF($A8315="","",EDATE(INDEX(CARTAO_COMPRAS!$J:$J,INT((ROW()-2)/20)+2),MOD(ROW()-2,20)))</f>
        <v/>
      </c>
      <c r="I8315" s="4" t="str">
        <f aca="false">IF($H8315="","",$H8315-WEEKDAY($H8315,2)+1)</f>
        <v/>
      </c>
      <c r="J8315" s="4" t="str">
        <f aca="false">IF($I8315="","",$I8315+6)</f>
        <v/>
      </c>
      <c r="K8315" s="6" t="str">
        <f aca="false">IF($H8315="","",DATE(YEAR($H8315),MONTH($H8315),1))</f>
        <v/>
      </c>
      <c r="L8315" s="0" t="str">
        <f aca="false">IF($A8315="","",INDEX(CARTAO_COMPRAS!$K:$K,INT((ROW()-2)/20)+2))</f>
        <v/>
      </c>
      <c r="M8315" s="0" t="str">
        <f aca="false">IF($A8315="","","Compra no cartão")</f>
        <v/>
      </c>
    </row>
    <row r="8316" customFormat="false" ht="13.5" hidden="false" customHeight="false" outlineLevel="0" collapsed="false">
      <c r="A8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6" s="0" t="str">
        <f aca="false">IF($A8316="","",INDEX(CARTAO_COMPRAS!$C:$C,INT((ROW()-2)/20)+2))</f>
        <v/>
      </c>
      <c r="C8316" s="0" t="str">
        <f aca="false">IF($A8316="","",INDEX(CARTAO_COMPRAS!$D:$D,INT((ROW()-2)/20)+2))</f>
        <v/>
      </c>
      <c r="D8316" s="0" t="str">
        <f aca="false">IF($A8316="","",INDEX(CARTAO_COMPRAS!$E:$E,INT((ROW()-2)/20)+2))</f>
        <v/>
      </c>
      <c r="E8316" s="0" t="str">
        <f aca="false">IF($A8316="","",INDEX(CARTAO_COMPRAS!$H:$H,INT((ROW()-2)/20)+2)+MOD(ROW()-2,20))</f>
        <v/>
      </c>
      <c r="F8316" s="0" t="str">
        <f aca="false">IF($A8316="","",INDEX(CARTAO_COMPRAS!$G:$G,INT((ROW()-2)/20)+2))</f>
        <v/>
      </c>
      <c r="G8316" s="5" t="str">
        <f aca="false">IF($A8316="","",INDEX(CARTAO_COMPRAS!$I:$I,INT((ROW()-2)/20)+2))</f>
        <v/>
      </c>
      <c r="H8316" s="4" t="str">
        <f aca="false">IF($A8316="","",EDATE(INDEX(CARTAO_COMPRAS!$J:$J,INT((ROW()-2)/20)+2),MOD(ROW()-2,20)))</f>
        <v/>
      </c>
      <c r="I8316" s="4" t="str">
        <f aca="false">IF($H8316="","",$H8316-WEEKDAY($H8316,2)+1)</f>
        <v/>
      </c>
      <c r="J8316" s="4" t="str">
        <f aca="false">IF($I8316="","",$I8316+6)</f>
        <v/>
      </c>
      <c r="K8316" s="6" t="str">
        <f aca="false">IF($H8316="","",DATE(YEAR($H8316),MONTH($H8316),1))</f>
        <v/>
      </c>
      <c r="L8316" s="0" t="str">
        <f aca="false">IF($A8316="","",INDEX(CARTAO_COMPRAS!$K:$K,INT((ROW()-2)/20)+2))</f>
        <v/>
      </c>
      <c r="M8316" s="0" t="str">
        <f aca="false">IF($A8316="","","Compra no cartão")</f>
        <v/>
      </c>
    </row>
    <row r="8317" customFormat="false" ht="13.5" hidden="false" customHeight="false" outlineLevel="0" collapsed="false">
      <c r="A8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7" s="0" t="str">
        <f aca="false">IF($A8317="","",INDEX(CARTAO_COMPRAS!$C:$C,INT((ROW()-2)/20)+2))</f>
        <v/>
      </c>
      <c r="C8317" s="0" t="str">
        <f aca="false">IF($A8317="","",INDEX(CARTAO_COMPRAS!$D:$D,INT((ROW()-2)/20)+2))</f>
        <v/>
      </c>
      <c r="D8317" s="0" t="str">
        <f aca="false">IF($A8317="","",INDEX(CARTAO_COMPRAS!$E:$E,INT((ROW()-2)/20)+2))</f>
        <v/>
      </c>
      <c r="E8317" s="0" t="str">
        <f aca="false">IF($A8317="","",INDEX(CARTAO_COMPRAS!$H:$H,INT((ROW()-2)/20)+2)+MOD(ROW()-2,20))</f>
        <v/>
      </c>
      <c r="F8317" s="0" t="str">
        <f aca="false">IF($A8317="","",INDEX(CARTAO_COMPRAS!$G:$G,INT((ROW()-2)/20)+2))</f>
        <v/>
      </c>
      <c r="G8317" s="5" t="str">
        <f aca="false">IF($A8317="","",INDEX(CARTAO_COMPRAS!$I:$I,INT((ROW()-2)/20)+2))</f>
        <v/>
      </c>
      <c r="H8317" s="4" t="str">
        <f aca="false">IF($A8317="","",EDATE(INDEX(CARTAO_COMPRAS!$J:$J,INT((ROW()-2)/20)+2),MOD(ROW()-2,20)))</f>
        <v/>
      </c>
      <c r="I8317" s="4" t="str">
        <f aca="false">IF($H8317="","",$H8317-WEEKDAY($H8317,2)+1)</f>
        <v/>
      </c>
      <c r="J8317" s="4" t="str">
        <f aca="false">IF($I8317="","",$I8317+6)</f>
        <v/>
      </c>
      <c r="K8317" s="6" t="str">
        <f aca="false">IF($H8317="","",DATE(YEAR($H8317),MONTH($H8317),1))</f>
        <v/>
      </c>
      <c r="L8317" s="0" t="str">
        <f aca="false">IF($A8317="","",INDEX(CARTAO_COMPRAS!$K:$K,INT((ROW()-2)/20)+2))</f>
        <v/>
      </c>
      <c r="M8317" s="0" t="str">
        <f aca="false">IF($A8317="","","Compra no cartão")</f>
        <v/>
      </c>
    </row>
    <row r="8318" customFormat="false" ht="13.5" hidden="false" customHeight="false" outlineLevel="0" collapsed="false">
      <c r="A8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8" s="0" t="str">
        <f aca="false">IF($A8318="","",INDEX(CARTAO_COMPRAS!$C:$C,INT((ROW()-2)/20)+2))</f>
        <v/>
      </c>
      <c r="C8318" s="0" t="str">
        <f aca="false">IF($A8318="","",INDEX(CARTAO_COMPRAS!$D:$D,INT((ROW()-2)/20)+2))</f>
        <v/>
      </c>
      <c r="D8318" s="0" t="str">
        <f aca="false">IF($A8318="","",INDEX(CARTAO_COMPRAS!$E:$E,INT((ROW()-2)/20)+2))</f>
        <v/>
      </c>
      <c r="E8318" s="0" t="str">
        <f aca="false">IF($A8318="","",INDEX(CARTAO_COMPRAS!$H:$H,INT((ROW()-2)/20)+2)+MOD(ROW()-2,20))</f>
        <v/>
      </c>
      <c r="F8318" s="0" t="str">
        <f aca="false">IF($A8318="","",INDEX(CARTAO_COMPRAS!$G:$G,INT((ROW()-2)/20)+2))</f>
        <v/>
      </c>
      <c r="G8318" s="5" t="str">
        <f aca="false">IF($A8318="","",INDEX(CARTAO_COMPRAS!$I:$I,INT((ROW()-2)/20)+2))</f>
        <v/>
      </c>
      <c r="H8318" s="4" t="str">
        <f aca="false">IF($A8318="","",EDATE(INDEX(CARTAO_COMPRAS!$J:$J,INT((ROW()-2)/20)+2),MOD(ROW()-2,20)))</f>
        <v/>
      </c>
      <c r="I8318" s="4" t="str">
        <f aca="false">IF($H8318="","",$H8318-WEEKDAY($H8318,2)+1)</f>
        <v/>
      </c>
      <c r="J8318" s="4" t="str">
        <f aca="false">IF($I8318="","",$I8318+6)</f>
        <v/>
      </c>
      <c r="K8318" s="6" t="str">
        <f aca="false">IF($H8318="","",DATE(YEAR($H8318),MONTH($H8318),1))</f>
        <v/>
      </c>
      <c r="L8318" s="0" t="str">
        <f aca="false">IF($A8318="","",INDEX(CARTAO_COMPRAS!$K:$K,INT((ROW()-2)/20)+2))</f>
        <v/>
      </c>
      <c r="M8318" s="0" t="str">
        <f aca="false">IF($A8318="","","Compra no cartão")</f>
        <v/>
      </c>
    </row>
    <row r="8319" customFormat="false" ht="13.5" hidden="false" customHeight="false" outlineLevel="0" collapsed="false">
      <c r="A8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19" s="0" t="str">
        <f aca="false">IF($A8319="","",INDEX(CARTAO_COMPRAS!$C:$C,INT((ROW()-2)/20)+2))</f>
        <v/>
      </c>
      <c r="C8319" s="0" t="str">
        <f aca="false">IF($A8319="","",INDEX(CARTAO_COMPRAS!$D:$D,INT((ROW()-2)/20)+2))</f>
        <v/>
      </c>
      <c r="D8319" s="0" t="str">
        <f aca="false">IF($A8319="","",INDEX(CARTAO_COMPRAS!$E:$E,INT((ROW()-2)/20)+2))</f>
        <v/>
      </c>
      <c r="E8319" s="0" t="str">
        <f aca="false">IF($A8319="","",INDEX(CARTAO_COMPRAS!$H:$H,INT((ROW()-2)/20)+2)+MOD(ROW()-2,20))</f>
        <v/>
      </c>
      <c r="F8319" s="0" t="str">
        <f aca="false">IF($A8319="","",INDEX(CARTAO_COMPRAS!$G:$G,INT((ROW()-2)/20)+2))</f>
        <v/>
      </c>
      <c r="G8319" s="5" t="str">
        <f aca="false">IF($A8319="","",INDEX(CARTAO_COMPRAS!$I:$I,INT((ROW()-2)/20)+2))</f>
        <v/>
      </c>
      <c r="H8319" s="4" t="str">
        <f aca="false">IF($A8319="","",EDATE(INDEX(CARTAO_COMPRAS!$J:$J,INT((ROW()-2)/20)+2),MOD(ROW()-2,20)))</f>
        <v/>
      </c>
      <c r="I8319" s="4" t="str">
        <f aca="false">IF($H8319="","",$H8319-WEEKDAY($H8319,2)+1)</f>
        <v/>
      </c>
      <c r="J8319" s="4" t="str">
        <f aca="false">IF($I8319="","",$I8319+6)</f>
        <v/>
      </c>
      <c r="K8319" s="6" t="str">
        <f aca="false">IF($H8319="","",DATE(YEAR($H8319),MONTH($H8319),1))</f>
        <v/>
      </c>
      <c r="L8319" s="0" t="str">
        <f aca="false">IF($A8319="","",INDEX(CARTAO_COMPRAS!$K:$K,INT((ROW()-2)/20)+2))</f>
        <v/>
      </c>
      <c r="M8319" s="0" t="str">
        <f aca="false">IF($A8319="","","Compra no cartão")</f>
        <v/>
      </c>
    </row>
    <row r="8320" customFormat="false" ht="13.5" hidden="false" customHeight="false" outlineLevel="0" collapsed="false">
      <c r="A8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0" s="0" t="str">
        <f aca="false">IF($A8320="","",INDEX(CARTAO_COMPRAS!$C:$C,INT((ROW()-2)/20)+2))</f>
        <v/>
      </c>
      <c r="C8320" s="0" t="str">
        <f aca="false">IF($A8320="","",INDEX(CARTAO_COMPRAS!$D:$D,INT((ROW()-2)/20)+2))</f>
        <v/>
      </c>
      <c r="D8320" s="0" t="str">
        <f aca="false">IF($A8320="","",INDEX(CARTAO_COMPRAS!$E:$E,INT((ROW()-2)/20)+2))</f>
        <v/>
      </c>
      <c r="E8320" s="0" t="str">
        <f aca="false">IF($A8320="","",INDEX(CARTAO_COMPRAS!$H:$H,INT((ROW()-2)/20)+2)+MOD(ROW()-2,20))</f>
        <v/>
      </c>
      <c r="F8320" s="0" t="str">
        <f aca="false">IF($A8320="","",INDEX(CARTAO_COMPRAS!$G:$G,INT((ROW()-2)/20)+2))</f>
        <v/>
      </c>
      <c r="G8320" s="5" t="str">
        <f aca="false">IF($A8320="","",INDEX(CARTAO_COMPRAS!$I:$I,INT((ROW()-2)/20)+2))</f>
        <v/>
      </c>
      <c r="H8320" s="4" t="str">
        <f aca="false">IF($A8320="","",EDATE(INDEX(CARTAO_COMPRAS!$J:$J,INT((ROW()-2)/20)+2),MOD(ROW()-2,20)))</f>
        <v/>
      </c>
      <c r="I8320" s="4" t="str">
        <f aca="false">IF($H8320="","",$H8320-WEEKDAY($H8320,2)+1)</f>
        <v/>
      </c>
      <c r="J8320" s="4" t="str">
        <f aca="false">IF($I8320="","",$I8320+6)</f>
        <v/>
      </c>
      <c r="K8320" s="6" t="str">
        <f aca="false">IF($H8320="","",DATE(YEAR($H8320),MONTH($H8320),1))</f>
        <v/>
      </c>
      <c r="L8320" s="0" t="str">
        <f aca="false">IF($A8320="","",INDEX(CARTAO_COMPRAS!$K:$K,INT((ROW()-2)/20)+2))</f>
        <v/>
      </c>
      <c r="M8320" s="0" t="str">
        <f aca="false">IF($A8320="","","Compra no cartão")</f>
        <v/>
      </c>
    </row>
    <row r="8321" customFormat="false" ht="13.5" hidden="false" customHeight="false" outlineLevel="0" collapsed="false">
      <c r="A8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1" s="0" t="str">
        <f aca="false">IF($A8321="","",INDEX(CARTAO_COMPRAS!$C:$C,INT((ROW()-2)/20)+2))</f>
        <v/>
      </c>
      <c r="C8321" s="0" t="str">
        <f aca="false">IF($A8321="","",INDEX(CARTAO_COMPRAS!$D:$D,INT((ROW()-2)/20)+2))</f>
        <v/>
      </c>
      <c r="D8321" s="0" t="str">
        <f aca="false">IF($A8321="","",INDEX(CARTAO_COMPRAS!$E:$E,INT((ROW()-2)/20)+2))</f>
        <v/>
      </c>
      <c r="E8321" s="0" t="str">
        <f aca="false">IF($A8321="","",INDEX(CARTAO_COMPRAS!$H:$H,INT((ROW()-2)/20)+2)+MOD(ROW()-2,20))</f>
        <v/>
      </c>
      <c r="F8321" s="0" t="str">
        <f aca="false">IF($A8321="","",INDEX(CARTAO_COMPRAS!$G:$G,INT((ROW()-2)/20)+2))</f>
        <v/>
      </c>
      <c r="G8321" s="5" t="str">
        <f aca="false">IF($A8321="","",INDEX(CARTAO_COMPRAS!$I:$I,INT((ROW()-2)/20)+2))</f>
        <v/>
      </c>
      <c r="H8321" s="4" t="str">
        <f aca="false">IF($A8321="","",EDATE(INDEX(CARTAO_COMPRAS!$J:$J,INT((ROW()-2)/20)+2),MOD(ROW()-2,20)))</f>
        <v/>
      </c>
      <c r="I8321" s="4" t="str">
        <f aca="false">IF($H8321="","",$H8321-WEEKDAY($H8321,2)+1)</f>
        <v/>
      </c>
      <c r="J8321" s="4" t="str">
        <f aca="false">IF($I8321="","",$I8321+6)</f>
        <v/>
      </c>
      <c r="K8321" s="6" t="str">
        <f aca="false">IF($H8321="","",DATE(YEAR($H8321),MONTH($H8321),1))</f>
        <v/>
      </c>
      <c r="L8321" s="0" t="str">
        <f aca="false">IF($A8321="","",INDEX(CARTAO_COMPRAS!$K:$K,INT((ROW()-2)/20)+2))</f>
        <v/>
      </c>
      <c r="M8321" s="0" t="str">
        <f aca="false">IF($A8321="","","Compra no cartão")</f>
        <v/>
      </c>
    </row>
    <row r="8322" customFormat="false" ht="13.5" hidden="false" customHeight="false" outlineLevel="0" collapsed="false">
      <c r="A83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417</v>
      </c>
      <c r="B8322" s="0" t="str">
        <f aca="false">IF($A8322="","",INDEX(CARTAO_COMPRAS!$C:$C,INT((ROW()-2)/20)+2))</f>
        <v>Nubank</v>
      </c>
      <c r="C8322" s="0" t="str">
        <f aca="false">IF($A8322="","",INDEX(CARTAO_COMPRAS!$D:$D,INT((ROW()-2)/20)+2))</f>
        <v>Supermercado</v>
      </c>
      <c r="D8322" s="0" t="str">
        <f aca="false">IF($A8322="","",INDEX(CARTAO_COMPRAS!$E:$E,INT((ROW()-2)/20)+2))</f>
        <v>Alimentação / Insumos</v>
      </c>
      <c r="E8322" s="0" t="n">
        <f aca="false">IF($A8322="","",INDEX(CARTAO_COMPRAS!$H:$H,INT((ROW()-2)/20)+2)+MOD(ROW()-2,20))</f>
        <v>1</v>
      </c>
      <c r="F8322" s="0" t="n">
        <f aca="false">IF($A8322="","",INDEX(CARTAO_COMPRAS!$G:$G,INT((ROW()-2)/20)+2))</f>
        <v>1</v>
      </c>
      <c r="G8322" s="5" t="n">
        <f aca="false">IF($A8322="","",INDEX(CARTAO_COMPRAS!$I:$I,INT((ROW()-2)/20)+2))</f>
        <v>121.93</v>
      </c>
      <c r="H8322" s="4" t="n">
        <f aca="false">IF($A8322="","",EDATE(INDEX(CARTAO_COMPRAS!$J:$J,INT((ROW()-2)/20)+2),MOD(ROW()-2,20)))</f>
        <v>46170</v>
      </c>
      <c r="I8322" s="4" t="n">
        <f aca="false">IF($H8322="","",$H8322-WEEKDAY($H8322,2)+1)</f>
        <v>46167</v>
      </c>
      <c r="J8322" s="4" t="n">
        <f aca="false">IF($I8322="","",$I8322+6)</f>
        <v>46173</v>
      </c>
      <c r="K8322" s="6" t="n">
        <f aca="false">IF($H8322="","",DATE(YEAR($H8322),MONTH($H8322),1))</f>
        <v>46143</v>
      </c>
      <c r="L8322" s="0" t="str">
        <f aca="false">IF($A8322="","",INDEX(CARTAO_COMPRAS!$K:$K,INT((ROW()-2)/20)+2))</f>
        <v>Pago</v>
      </c>
      <c r="M8322" s="0" t="str">
        <f aca="false">IF($A8322="","","Compra no cartão")</f>
        <v>Compra no cartão</v>
      </c>
    </row>
    <row r="8323" customFormat="false" ht="13.5" hidden="false" customHeight="false" outlineLevel="0" collapsed="false">
      <c r="A8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3" s="0" t="str">
        <f aca="false">IF($A8323="","",INDEX(CARTAO_COMPRAS!$C:$C,INT((ROW()-2)/20)+2))</f>
        <v/>
      </c>
      <c r="C8323" s="0" t="str">
        <f aca="false">IF($A8323="","",INDEX(CARTAO_COMPRAS!$D:$D,INT((ROW()-2)/20)+2))</f>
        <v/>
      </c>
      <c r="D8323" s="0" t="str">
        <f aca="false">IF($A8323="","",INDEX(CARTAO_COMPRAS!$E:$E,INT((ROW()-2)/20)+2))</f>
        <v/>
      </c>
      <c r="E8323" s="0" t="str">
        <f aca="false">IF($A8323="","",INDEX(CARTAO_COMPRAS!$H:$H,INT((ROW()-2)/20)+2)+MOD(ROW()-2,20))</f>
        <v/>
      </c>
      <c r="F8323" s="0" t="str">
        <f aca="false">IF($A8323="","",INDEX(CARTAO_COMPRAS!$G:$G,INT((ROW()-2)/20)+2))</f>
        <v/>
      </c>
      <c r="G8323" s="5" t="str">
        <f aca="false">IF($A8323="","",INDEX(CARTAO_COMPRAS!$I:$I,INT((ROW()-2)/20)+2))</f>
        <v/>
      </c>
      <c r="H8323" s="4" t="str">
        <f aca="false">IF($A8323="","",EDATE(INDEX(CARTAO_COMPRAS!$J:$J,INT((ROW()-2)/20)+2),MOD(ROW()-2,20)))</f>
        <v/>
      </c>
      <c r="I8323" s="4" t="str">
        <f aca="false">IF($H8323="","",$H8323-WEEKDAY($H8323,2)+1)</f>
        <v/>
      </c>
      <c r="J8323" s="4" t="str">
        <f aca="false">IF($I8323="","",$I8323+6)</f>
        <v/>
      </c>
      <c r="K8323" s="6" t="str">
        <f aca="false">IF($H8323="","",DATE(YEAR($H8323),MONTH($H8323),1))</f>
        <v/>
      </c>
      <c r="L8323" s="0" t="str">
        <f aca="false">IF($A8323="","",INDEX(CARTAO_COMPRAS!$K:$K,INT((ROW()-2)/20)+2))</f>
        <v/>
      </c>
      <c r="M8323" s="0" t="str">
        <f aca="false">IF($A8323="","","Compra no cartão")</f>
        <v/>
      </c>
    </row>
    <row r="8324" customFormat="false" ht="13.5" hidden="false" customHeight="false" outlineLevel="0" collapsed="false">
      <c r="A8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4" s="0" t="str">
        <f aca="false">IF($A8324="","",INDEX(CARTAO_COMPRAS!$C:$C,INT((ROW()-2)/20)+2))</f>
        <v/>
      </c>
      <c r="C8324" s="0" t="str">
        <f aca="false">IF($A8324="","",INDEX(CARTAO_COMPRAS!$D:$D,INT((ROW()-2)/20)+2))</f>
        <v/>
      </c>
      <c r="D8324" s="0" t="str">
        <f aca="false">IF($A8324="","",INDEX(CARTAO_COMPRAS!$E:$E,INT((ROW()-2)/20)+2))</f>
        <v/>
      </c>
      <c r="E8324" s="0" t="str">
        <f aca="false">IF($A8324="","",INDEX(CARTAO_COMPRAS!$H:$H,INT((ROW()-2)/20)+2)+MOD(ROW()-2,20))</f>
        <v/>
      </c>
      <c r="F8324" s="0" t="str">
        <f aca="false">IF($A8324="","",INDEX(CARTAO_COMPRAS!$G:$G,INT((ROW()-2)/20)+2))</f>
        <v/>
      </c>
      <c r="G8324" s="5" t="str">
        <f aca="false">IF($A8324="","",INDEX(CARTAO_COMPRAS!$I:$I,INT((ROW()-2)/20)+2))</f>
        <v/>
      </c>
      <c r="H8324" s="4" t="str">
        <f aca="false">IF($A8324="","",EDATE(INDEX(CARTAO_COMPRAS!$J:$J,INT((ROW()-2)/20)+2),MOD(ROW()-2,20)))</f>
        <v/>
      </c>
      <c r="I8324" s="4" t="str">
        <f aca="false">IF($H8324="","",$H8324-WEEKDAY($H8324,2)+1)</f>
        <v/>
      </c>
      <c r="J8324" s="4" t="str">
        <f aca="false">IF($I8324="","",$I8324+6)</f>
        <v/>
      </c>
      <c r="K8324" s="6" t="str">
        <f aca="false">IF($H8324="","",DATE(YEAR($H8324),MONTH($H8324),1))</f>
        <v/>
      </c>
      <c r="L8324" s="0" t="str">
        <f aca="false">IF($A8324="","",INDEX(CARTAO_COMPRAS!$K:$K,INT((ROW()-2)/20)+2))</f>
        <v/>
      </c>
      <c r="M8324" s="0" t="str">
        <f aca="false">IF($A8324="","","Compra no cartão")</f>
        <v/>
      </c>
    </row>
    <row r="8325" customFormat="false" ht="13.5" hidden="false" customHeight="false" outlineLevel="0" collapsed="false">
      <c r="A8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5" s="0" t="str">
        <f aca="false">IF($A8325="","",INDEX(CARTAO_COMPRAS!$C:$C,INT((ROW()-2)/20)+2))</f>
        <v/>
      </c>
      <c r="C8325" s="0" t="str">
        <f aca="false">IF($A8325="","",INDEX(CARTAO_COMPRAS!$D:$D,INT((ROW()-2)/20)+2))</f>
        <v/>
      </c>
      <c r="D8325" s="0" t="str">
        <f aca="false">IF($A8325="","",INDEX(CARTAO_COMPRAS!$E:$E,INT((ROW()-2)/20)+2))</f>
        <v/>
      </c>
      <c r="E8325" s="0" t="str">
        <f aca="false">IF($A8325="","",INDEX(CARTAO_COMPRAS!$H:$H,INT((ROW()-2)/20)+2)+MOD(ROW()-2,20))</f>
        <v/>
      </c>
      <c r="F8325" s="0" t="str">
        <f aca="false">IF($A8325="","",INDEX(CARTAO_COMPRAS!$G:$G,INT((ROW()-2)/20)+2))</f>
        <v/>
      </c>
      <c r="G8325" s="5" t="str">
        <f aca="false">IF($A8325="","",INDEX(CARTAO_COMPRAS!$I:$I,INT((ROW()-2)/20)+2))</f>
        <v/>
      </c>
      <c r="H8325" s="4" t="str">
        <f aca="false">IF($A8325="","",EDATE(INDEX(CARTAO_COMPRAS!$J:$J,INT((ROW()-2)/20)+2),MOD(ROW()-2,20)))</f>
        <v/>
      </c>
      <c r="I8325" s="4" t="str">
        <f aca="false">IF($H8325="","",$H8325-WEEKDAY($H8325,2)+1)</f>
        <v/>
      </c>
      <c r="J8325" s="4" t="str">
        <f aca="false">IF($I8325="","",$I8325+6)</f>
        <v/>
      </c>
      <c r="K8325" s="6" t="str">
        <f aca="false">IF($H8325="","",DATE(YEAR($H8325),MONTH($H8325),1))</f>
        <v/>
      </c>
      <c r="L8325" s="0" t="str">
        <f aca="false">IF($A8325="","",INDEX(CARTAO_COMPRAS!$K:$K,INT((ROW()-2)/20)+2))</f>
        <v/>
      </c>
      <c r="M8325" s="0" t="str">
        <f aca="false">IF($A8325="","","Compra no cartão")</f>
        <v/>
      </c>
    </row>
    <row r="8326" customFormat="false" ht="13.5" hidden="false" customHeight="false" outlineLevel="0" collapsed="false">
      <c r="A8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6" s="0" t="str">
        <f aca="false">IF($A8326="","",INDEX(CARTAO_COMPRAS!$C:$C,INT((ROW()-2)/20)+2))</f>
        <v/>
      </c>
      <c r="C8326" s="0" t="str">
        <f aca="false">IF($A8326="","",INDEX(CARTAO_COMPRAS!$D:$D,INT((ROW()-2)/20)+2))</f>
        <v/>
      </c>
      <c r="D8326" s="0" t="str">
        <f aca="false">IF($A8326="","",INDEX(CARTAO_COMPRAS!$E:$E,INT((ROW()-2)/20)+2))</f>
        <v/>
      </c>
      <c r="E8326" s="0" t="str">
        <f aca="false">IF($A8326="","",INDEX(CARTAO_COMPRAS!$H:$H,INT((ROW()-2)/20)+2)+MOD(ROW()-2,20))</f>
        <v/>
      </c>
      <c r="F8326" s="0" t="str">
        <f aca="false">IF($A8326="","",INDEX(CARTAO_COMPRAS!$G:$G,INT((ROW()-2)/20)+2))</f>
        <v/>
      </c>
      <c r="G8326" s="5" t="str">
        <f aca="false">IF($A8326="","",INDEX(CARTAO_COMPRAS!$I:$I,INT((ROW()-2)/20)+2))</f>
        <v/>
      </c>
      <c r="H8326" s="4" t="str">
        <f aca="false">IF($A8326="","",EDATE(INDEX(CARTAO_COMPRAS!$J:$J,INT((ROW()-2)/20)+2),MOD(ROW()-2,20)))</f>
        <v/>
      </c>
      <c r="I8326" s="4" t="str">
        <f aca="false">IF($H8326="","",$H8326-WEEKDAY($H8326,2)+1)</f>
        <v/>
      </c>
      <c r="J8326" s="4" t="str">
        <f aca="false">IF($I8326="","",$I8326+6)</f>
        <v/>
      </c>
      <c r="K8326" s="6" t="str">
        <f aca="false">IF($H8326="","",DATE(YEAR($H8326),MONTH($H8326),1))</f>
        <v/>
      </c>
      <c r="L8326" s="0" t="str">
        <f aca="false">IF($A8326="","",INDEX(CARTAO_COMPRAS!$K:$K,INT((ROW()-2)/20)+2))</f>
        <v/>
      </c>
      <c r="M8326" s="0" t="str">
        <f aca="false">IF($A8326="","","Compra no cartão")</f>
        <v/>
      </c>
    </row>
    <row r="8327" customFormat="false" ht="13.5" hidden="false" customHeight="false" outlineLevel="0" collapsed="false">
      <c r="A8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7" s="0" t="str">
        <f aca="false">IF($A8327="","",INDEX(CARTAO_COMPRAS!$C:$C,INT((ROW()-2)/20)+2))</f>
        <v/>
      </c>
      <c r="C8327" s="0" t="str">
        <f aca="false">IF($A8327="","",INDEX(CARTAO_COMPRAS!$D:$D,INT((ROW()-2)/20)+2))</f>
        <v/>
      </c>
      <c r="D8327" s="0" t="str">
        <f aca="false">IF($A8327="","",INDEX(CARTAO_COMPRAS!$E:$E,INT((ROW()-2)/20)+2))</f>
        <v/>
      </c>
      <c r="E8327" s="0" t="str">
        <f aca="false">IF($A8327="","",INDEX(CARTAO_COMPRAS!$H:$H,INT((ROW()-2)/20)+2)+MOD(ROW()-2,20))</f>
        <v/>
      </c>
      <c r="F8327" s="0" t="str">
        <f aca="false">IF($A8327="","",INDEX(CARTAO_COMPRAS!$G:$G,INT((ROW()-2)/20)+2))</f>
        <v/>
      </c>
      <c r="G8327" s="5" t="str">
        <f aca="false">IF($A8327="","",INDEX(CARTAO_COMPRAS!$I:$I,INT((ROW()-2)/20)+2))</f>
        <v/>
      </c>
      <c r="H8327" s="4" t="str">
        <f aca="false">IF($A8327="","",EDATE(INDEX(CARTAO_COMPRAS!$J:$J,INT((ROW()-2)/20)+2),MOD(ROW()-2,20)))</f>
        <v/>
      </c>
      <c r="I8327" s="4" t="str">
        <f aca="false">IF($H8327="","",$H8327-WEEKDAY($H8327,2)+1)</f>
        <v/>
      </c>
      <c r="J8327" s="4" t="str">
        <f aca="false">IF($I8327="","",$I8327+6)</f>
        <v/>
      </c>
      <c r="K8327" s="6" t="str">
        <f aca="false">IF($H8327="","",DATE(YEAR($H8327),MONTH($H8327),1))</f>
        <v/>
      </c>
      <c r="L8327" s="0" t="str">
        <f aca="false">IF($A8327="","",INDEX(CARTAO_COMPRAS!$K:$K,INT((ROW()-2)/20)+2))</f>
        <v/>
      </c>
      <c r="M8327" s="0" t="str">
        <f aca="false">IF($A8327="","","Compra no cartão")</f>
        <v/>
      </c>
    </row>
    <row r="8328" customFormat="false" ht="13.5" hidden="false" customHeight="false" outlineLevel="0" collapsed="false">
      <c r="A8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8" s="0" t="str">
        <f aca="false">IF($A8328="","",INDEX(CARTAO_COMPRAS!$C:$C,INT((ROW()-2)/20)+2))</f>
        <v/>
      </c>
      <c r="C8328" s="0" t="str">
        <f aca="false">IF($A8328="","",INDEX(CARTAO_COMPRAS!$D:$D,INT((ROW()-2)/20)+2))</f>
        <v/>
      </c>
      <c r="D8328" s="0" t="str">
        <f aca="false">IF($A8328="","",INDEX(CARTAO_COMPRAS!$E:$E,INT((ROW()-2)/20)+2))</f>
        <v/>
      </c>
      <c r="E8328" s="0" t="str">
        <f aca="false">IF($A8328="","",INDEX(CARTAO_COMPRAS!$H:$H,INT((ROW()-2)/20)+2)+MOD(ROW()-2,20))</f>
        <v/>
      </c>
      <c r="F8328" s="0" t="str">
        <f aca="false">IF($A8328="","",INDEX(CARTAO_COMPRAS!$G:$G,INT((ROW()-2)/20)+2))</f>
        <v/>
      </c>
      <c r="G8328" s="5" t="str">
        <f aca="false">IF($A8328="","",INDEX(CARTAO_COMPRAS!$I:$I,INT((ROW()-2)/20)+2))</f>
        <v/>
      </c>
      <c r="H8328" s="4" t="str">
        <f aca="false">IF($A8328="","",EDATE(INDEX(CARTAO_COMPRAS!$J:$J,INT((ROW()-2)/20)+2),MOD(ROW()-2,20)))</f>
        <v/>
      </c>
      <c r="I8328" s="4" t="str">
        <f aca="false">IF($H8328="","",$H8328-WEEKDAY($H8328,2)+1)</f>
        <v/>
      </c>
      <c r="J8328" s="4" t="str">
        <f aca="false">IF($I8328="","",$I8328+6)</f>
        <v/>
      </c>
      <c r="K8328" s="6" t="str">
        <f aca="false">IF($H8328="","",DATE(YEAR($H8328),MONTH($H8328),1))</f>
        <v/>
      </c>
      <c r="L8328" s="0" t="str">
        <f aca="false">IF($A8328="","",INDEX(CARTAO_COMPRAS!$K:$K,INT((ROW()-2)/20)+2))</f>
        <v/>
      </c>
      <c r="M8328" s="0" t="str">
        <f aca="false">IF($A8328="","","Compra no cartão")</f>
        <v/>
      </c>
    </row>
    <row r="8329" customFormat="false" ht="13.5" hidden="false" customHeight="false" outlineLevel="0" collapsed="false">
      <c r="A8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29" s="0" t="str">
        <f aca="false">IF($A8329="","",INDEX(CARTAO_COMPRAS!$C:$C,INT((ROW()-2)/20)+2))</f>
        <v/>
      </c>
      <c r="C8329" s="0" t="str">
        <f aca="false">IF($A8329="","",INDEX(CARTAO_COMPRAS!$D:$D,INT((ROW()-2)/20)+2))</f>
        <v/>
      </c>
      <c r="D8329" s="0" t="str">
        <f aca="false">IF($A8329="","",INDEX(CARTAO_COMPRAS!$E:$E,INT((ROW()-2)/20)+2))</f>
        <v/>
      </c>
      <c r="E8329" s="0" t="str">
        <f aca="false">IF($A8329="","",INDEX(CARTAO_COMPRAS!$H:$H,INT((ROW()-2)/20)+2)+MOD(ROW()-2,20))</f>
        <v/>
      </c>
      <c r="F8329" s="0" t="str">
        <f aca="false">IF($A8329="","",INDEX(CARTAO_COMPRAS!$G:$G,INT((ROW()-2)/20)+2))</f>
        <v/>
      </c>
      <c r="G8329" s="5" t="str">
        <f aca="false">IF($A8329="","",INDEX(CARTAO_COMPRAS!$I:$I,INT((ROW()-2)/20)+2))</f>
        <v/>
      </c>
      <c r="H8329" s="4" t="str">
        <f aca="false">IF($A8329="","",EDATE(INDEX(CARTAO_COMPRAS!$J:$J,INT((ROW()-2)/20)+2),MOD(ROW()-2,20)))</f>
        <v/>
      </c>
      <c r="I8329" s="4" t="str">
        <f aca="false">IF($H8329="","",$H8329-WEEKDAY($H8329,2)+1)</f>
        <v/>
      </c>
      <c r="J8329" s="4" t="str">
        <f aca="false">IF($I8329="","",$I8329+6)</f>
        <v/>
      </c>
      <c r="K8329" s="6" t="str">
        <f aca="false">IF($H8329="","",DATE(YEAR($H8329),MONTH($H8329),1))</f>
        <v/>
      </c>
      <c r="L8329" s="0" t="str">
        <f aca="false">IF($A8329="","",INDEX(CARTAO_COMPRAS!$K:$K,INT((ROW()-2)/20)+2))</f>
        <v/>
      </c>
      <c r="M8329" s="0" t="str">
        <f aca="false">IF($A8329="","","Compra no cartão")</f>
        <v/>
      </c>
    </row>
    <row r="8330" customFormat="false" ht="13.5" hidden="false" customHeight="false" outlineLevel="0" collapsed="false">
      <c r="A8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0" s="0" t="str">
        <f aca="false">IF($A8330="","",INDEX(CARTAO_COMPRAS!$C:$C,INT((ROW()-2)/20)+2))</f>
        <v/>
      </c>
      <c r="C8330" s="0" t="str">
        <f aca="false">IF($A8330="","",INDEX(CARTAO_COMPRAS!$D:$D,INT((ROW()-2)/20)+2))</f>
        <v/>
      </c>
      <c r="D8330" s="0" t="str">
        <f aca="false">IF($A8330="","",INDEX(CARTAO_COMPRAS!$E:$E,INT((ROW()-2)/20)+2))</f>
        <v/>
      </c>
      <c r="E8330" s="0" t="str">
        <f aca="false">IF($A8330="","",INDEX(CARTAO_COMPRAS!$H:$H,INT((ROW()-2)/20)+2)+MOD(ROW()-2,20))</f>
        <v/>
      </c>
      <c r="F8330" s="0" t="str">
        <f aca="false">IF($A8330="","",INDEX(CARTAO_COMPRAS!$G:$G,INT((ROW()-2)/20)+2))</f>
        <v/>
      </c>
      <c r="G8330" s="5" t="str">
        <f aca="false">IF($A8330="","",INDEX(CARTAO_COMPRAS!$I:$I,INT((ROW()-2)/20)+2))</f>
        <v/>
      </c>
      <c r="H8330" s="4" t="str">
        <f aca="false">IF($A8330="","",EDATE(INDEX(CARTAO_COMPRAS!$J:$J,INT((ROW()-2)/20)+2),MOD(ROW()-2,20)))</f>
        <v/>
      </c>
      <c r="I8330" s="4" t="str">
        <f aca="false">IF($H8330="","",$H8330-WEEKDAY($H8330,2)+1)</f>
        <v/>
      </c>
      <c r="J8330" s="4" t="str">
        <f aca="false">IF($I8330="","",$I8330+6)</f>
        <v/>
      </c>
      <c r="K8330" s="6" t="str">
        <f aca="false">IF($H8330="","",DATE(YEAR($H8330),MONTH($H8330),1))</f>
        <v/>
      </c>
      <c r="L8330" s="0" t="str">
        <f aca="false">IF($A8330="","",INDEX(CARTAO_COMPRAS!$K:$K,INT((ROW()-2)/20)+2))</f>
        <v/>
      </c>
      <c r="M8330" s="0" t="str">
        <f aca="false">IF($A8330="","","Compra no cartão")</f>
        <v/>
      </c>
    </row>
    <row r="8331" customFormat="false" ht="13.5" hidden="false" customHeight="false" outlineLevel="0" collapsed="false">
      <c r="A8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1" s="0" t="str">
        <f aca="false">IF($A8331="","",INDEX(CARTAO_COMPRAS!$C:$C,INT((ROW()-2)/20)+2))</f>
        <v/>
      </c>
      <c r="C8331" s="0" t="str">
        <f aca="false">IF($A8331="","",INDEX(CARTAO_COMPRAS!$D:$D,INT((ROW()-2)/20)+2))</f>
        <v/>
      </c>
      <c r="D8331" s="0" t="str">
        <f aca="false">IF($A8331="","",INDEX(CARTAO_COMPRAS!$E:$E,INT((ROW()-2)/20)+2))</f>
        <v/>
      </c>
      <c r="E8331" s="0" t="str">
        <f aca="false">IF($A8331="","",INDEX(CARTAO_COMPRAS!$H:$H,INT((ROW()-2)/20)+2)+MOD(ROW()-2,20))</f>
        <v/>
      </c>
      <c r="F8331" s="0" t="str">
        <f aca="false">IF($A8331="","",INDEX(CARTAO_COMPRAS!$G:$G,INT((ROW()-2)/20)+2))</f>
        <v/>
      </c>
      <c r="G8331" s="5" t="str">
        <f aca="false">IF($A8331="","",INDEX(CARTAO_COMPRAS!$I:$I,INT((ROW()-2)/20)+2))</f>
        <v/>
      </c>
      <c r="H8331" s="4" t="str">
        <f aca="false">IF($A8331="","",EDATE(INDEX(CARTAO_COMPRAS!$J:$J,INT((ROW()-2)/20)+2),MOD(ROW()-2,20)))</f>
        <v/>
      </c>
      <c r="I8331" s="4" t="str">
        <f aca="false">IF($H8331="","",$H8331-WEEKDAY($H8331,2)+1)</f>
        <v/>
      </c>
      <c r="J8331" s="4" t="str">
        <f aca="false">IF($I8331="","",$I8331+6)</f>
        <v/>
      </c>
      <c r="K8331" s="6" t="str">
        <f aca="false">IF($H8331="","",DATE(YEAR($H8331),MONTH($H8331),1))</f>
        <v/>
      </c>
      <c r="L8331" s="0" t="str">
        <f aca="false">IF($A8331="","",INDEX(CARTAO_COMPRAS!$K:$K,INT((ROW()-2)/20)+2))</f>
        <v/>
      </c>
      <c r="M8331" s="0" t="str">
        <f aca="false">IF($A8331="","","Compra no cartão")</f>
        <v/>
      </c>
    </row>
    <row r="8332" customFormat="false" ht="13.5" hidden="false" customHeight="false" outlineLevel="0" collapsed="false">
      <c r="A8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2" s="0" t="str">
        <f aca="false">IF($A8332="","",INDEX(CARTAO_COMPRAS!$C:$C,INT((ROW()-2)/20)+2))</f>
        <v/>
      </c>
      <c r="C8332" s="0" t="str">
        <f aca="false">IF($A8332="","",INDEX(CARTAO_COMPRAS!$D:$D,INT((ROW()-2)/20)+2))</f>
        <v/>
      </c>
      <c r="D8332" s="0" t="str">
        <f aca="false">IF($A8332="","",INDEX(CARTAO_COMPRAS!$E:$E,INT((ROW()-2)/20)+2))</f>
        <v/>
      </c>
      <c r="E8332" s="0" t="str">
        <f aca="false">IF($A8332="","",INDEX(CARTAO_COMPRAS!$H:$H,INT((ROW()-2)/20)+2)+MOD(ROW()-2,20))</f>
        <v/>
      </c>
      <c r="F8332" s="0" t="str">
        <f aca="false">IF($A8332="","",INDEX(CARTAO_COMPRAS!$G:$G,INT((ROW()-2)/20)+2))</f>
        <v/>
      </c>
      <c r="G8332" s="5" t="str">
        <f aca="false">IF($A8332="","",INDEX(CARTAO_COMPRAS!$I:$I,INT((ROW()-2)/20)+2))</f>
        <v/>
      </c>
      <c r="H8332" s="4" t="str">
        <f aca="false">IF($A8332="","",EDATE(INDEX(CARTAO_COMPRAS!$J:$J,INT((ROW()-2)/20)+2),MOD(ROW()-2,20)))</f>
        <v/>
      </c>
      <c r="I8332" s="4" t="str">
        <f aca="false">IF($H8332="","",$H8332-WEEKDAY($H8332,2)+1)</f>
        <v/>
      </c>
      <c r="J8332" s="4" t="str">
        <f aca="false">IF($I8332="","",$I8332+6)</f>
        <v/>
      </c>
      <c r="K8332" s="6" t="str">
        <f aca="false">IF($H8332="","",DATE(YEAR($H8332),MONTH($H8332),1))</f>
        <v/>
      </c>
      <c r="L8332" s="0" t="str">
        <f aca="false">IF($A8332="","",INDEX(CARTAO_COMPRAS!$K:$K,INT((ROW()-2)/20)+2))</f>
        <v/>
      </c>
      <c r="M8332" s="0" t="str">
        <f aca="false">IF($A8332="","","Compra no cartão")</f>
        <v/>
      </c>
    </row>
    <row r="8333" customFormat="false" ht="13.5" hidden="false" customHeight="false" outlineLevel="0" collapsed="false">
      <c r="A8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3" s="0" t="str">
        <f aca="false">IF($A8333="","",INDEX(CARTAO_COMPRAS!$C:$C,INT((ROW()-2)/20)+2))</f>
        <v/>
      </c>
      <c r="C8333" s="0" t="str">
        <f aca="false">IF($A8333="","",INDEX(CARTAO_COMPRAS!$D:$D,INT((ROW()-2)/20)+2))</f>
        <v/>
      </c>
      <c r="D8333" s="0" t="str">
        <f aca="false">IF($A8333="","",INDEX(CARTAO_COMPRAS!$E:$E,INT((ROW()-2)/20)+2))</f>
        <v/>
      </c>
      <c r="E8333" s="0" t="str">
        <f aca="false">IF($A8333="","",INDEX(CARTAO_COMPRAS!$H:$H,INT((ROW()-2)/20)+2)+MOD(ROW()-2,20))</f>
        <v/>
      </c>
      <c r="F8333" s="0" t="str">
        <f aca="false">IF($A8333="","",INDEX(CARTAO_COMPRAS!$G:$G,INT((ROW()-2)/20)+2))</f>
        <v/>
      </c>
      <c r="G8333" s="5" t="str">
        <f aca="false">IF($A8333="","",INDEX(CARTAO_COMPRAS!$I:$I,INT((ROW()-2)/20)+2))</f>
        <v/>
      </c>
      <c r="H8333" s="4" t="str">
        <f aca="false">IF($A8333="","",EDATE(INDEX(CARTAO_COMPRAS!$J:$J,INT((ROW()-2)/20)+2),MOD(ROW()-2,20)))</f>
        <v/>
      </c>
      <c r="I8333" s="4" t="str">
        <f aca="false">IF($H8333="","",$H8333-WEEKDAY($H8333,2)+1)</f>
        <v/>
      </c>
      <c r="J8333" s="4" t="str">
        <f aca="false">IF($I8333="","",$I8333+6)</f>
        <v/>
      </c>
      <c r="K8333" s="6" t="str">
        <f aca="false">IF($H8333="","",DATE(YEAR($H8333),MONTH($H8333),1))</f>
        <v/>
      </c>
      <c r="L8333" s="0" t="str">
        <f aca="false">IF($A8333="","",INDEX(CARTAO_COMPRAS!$K:$K,INT((ROW()-2)/20)+2))</f>
        <v/>
      </c>
      <c r="M8333" s="0" t="str">
        <f aca="false">IF($A8333="","","Compra no cartão")</f>
        <v/>
      </c>
    </row>
    <row r="8334" customFormat="false" ht="13.5" hidden="false" customHeight="false" outlineLevel="0" collapsed="false">
      <c r="A8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4" s="0" t="str">
        <f aca="false">IF($A8334="","",INDEX(CARTAO_COMPRAS!$C:$C,INT((ROW()-2)/20)+2))</f>
        <v/>
      </c>
      <c r="C8334" s="0" t="str">
        <f aca="false">IF($A8334="","",INDEX(CARTAO_COMPRAS!$D:$D,INT((ROW()-2)/20)+2))</f>
        <v/>
      </c>
      <c r="D8334" s="0" t="str">
        <f aca="false">IF($A8334="","",INDEX(CARTAO_COMPRAS!$E:$E,INT((ROW()-2)/20)+2))</f>
        <v/>
      </c>
      <c r="E8334" s="0" t="str">
        <f aca="false">IF($A8334="","",INDEX(CARTAO_COMPRAS!$H:$H,INT((ROW()-2)/20)+2)+MOD(ROW()-2,20))</f>
        <v/>
      </c>
      <c r="F8334" s="0" t="str">
        <f aca="false">IF($A8334="","",INDEX(CARTAO_COMPRAS!$G:$G,INT((ROW()-2)/20)+2))</f>
        <v/>
      </c>
      <c r="G8334" s="5" t="str">
        <f aca="false">IF($A8334="","",INDEX(CARTAO_COMPRAS!$I:$I,INT((ROW()-2)/20)+2))</f>
        <v/>
      </c>
      <c r="H8334" s="4" t="str">
        <f aca="false">IF($A8334="","",EDATE(INDEX(CARTAO_COMPRAS!$J:$J,INT((ROW()-2)/20)+2),MOD(ROW()-2,20)))</f>
        <v/>
      </c>
      <c r="I8334" s="4" t="str">
        <f aca="false">IF($H8334="","",$H8334-WEEKDAY($H8334,2)+1)</f>
        <v/>
      </c>
      <c r="J8334" s="4" t="str">
        <f aca="false">IF($I8334="","",$I8334+6)</f>
        <v/>
      </c>
      <c r="K8334" s="6" t="str">
        <f aca="false">IF($H8334="","",DATE(YEAR($H8334),MONTH($H8334),1))</f>
        <v/>
      </c>
      <c r="L8334" s="0" t="str">
        <f aca="false">IF($A8334="","",INDEX(CARTAO_COMPRAS!$K:$K,INT((ROW()-2)/20)+2))</f>
        <v/>
      </c>
      <c r="M8334" s="0" t="str">
        <f aca="false">IF($A8334="","","Compra no cartão")</f>
        <v/>
      </c>
    </row>
    <row r="8335" customFormat="false" ht="13.5" hidden="false" customHeight="false" outlineLevel="0" collapsed="false">
      <c r="A8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5" s="0" t="str">
        <f aca="false">IF($A8335="","",INDEX(CARTAO_COMPRAS!$C:$C,INT((ROW()-2)/20)+2))</f>
        <v/>
      </c>
      <c r="C8335" s="0" t="str">
        <f aca="false">IF($A8335="","",INDEX(CARTAO_COMPRAS!$D:$D,INT((ROW()-2)/20)+2))</f>
        <v/>
      </c>
      <c r="D8335" s="0" t="str">
        <f aca="false">IF($A8335="","",INDEX(CARTAO_COMPRAS!$E:$E,INT((ROW()-2)/20)+2))</f>
        <v/>
      </c>
      <c r="E8335" s="0" t="str">
        <f aca="false">IF($A8335="","",INDEX(CARTAO_COMPRAS!$H:$H,INT((ROW()-2)/20)+2)+MOD(ROW()-2,20))</f>
        <v/>
      </c>
      <c r="F8335" s="0" t="str">
        <f aca="false">IF($A8335="","",INDEX(CARTAO_COMPRAS!$G:$G,INT((ROW()-2)/20)+2))</f>
        <v/>
      </c>
      <c r="G8335" s="5" t="str">
        <f aca="false">IF($A8335="","",INDEX(CARTAO_COMPRAS!$I:$I,INT((ROW()-2)/20)+2))</f>
        <v/>
      </c>
      <c r="H8335" s="4" t="str">
        <f aca="false">IF($A8335="","",EDATE(INDEX(CARTAO_COMPRAS!$J:$J,INT((ROW()-2)/20)+2),MOD(ROW()-2,20)))</f>
        <v/>
      </c>
      <c r="I8335" s="4" t="str">
        <f aca="false">IF($H8335="","",$H8335-WEEKDAY($H8335,2)+1)</f>
        <v/>
      </c>
      <c r="J8335" s="4" t="str">
        <f aca="false">IF($I8335="","",$I8335+6)</f>
        <v/>
      </c>
      <c r="K8335" s="6" t="str">
        <f aca="false">IF($H8335="","",DATE(YEAR($H8335),MONTH($H8335),1))</f>
        <v/>
      </c>
      <c r="L8335" s="0" t="str">
        <f aca="false">IF($A8335="","",INDEX(CARTAO_COMPRAS!$K:$K,INT((ROW()-2)/20)+2))</f>
        <v/>
      </c>
      <c r="M8335" s="0" t="str">
        <f aca="false">IF($A8335="","","Compra no cartão")</f>
        <v/>
      </c>
    </row>
    <row r="8336" customFormat="false" ht="13.5" hidden="false" customHeight="false" outlineLevel="0" collapsed="false">
      <c r="A8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6" s="0" t="str">
        <f aca="false">IF($A8336="","",INDEX(CARTAO_COMPRAS!$C:$C,INT((ROW()-2)/20)+2))</f>
        <v/>
      </c>
      <c r="C8336" s="0" t="str">
        <f aca="false">IF($A8336="","",INDEX(CARTAO_COMPRAS!$D:$D,INT((ROW()-2)/20)+2))</f>
        <v/>
      </c>
      <c r="D8336" s="0" t="str">
        <f aca="false">IF($A8336="","",INDEX(CARTAO_COMPRAS!$E:$E,INT((ROW()-2)/20)+2))</f>
        <v/>
      </c>
      <c r="E8336" s="0" t="str">
        <f aca="false">IF($A8336="","",INDEX(CARTAO_COMPRAS!$H:$H,INT((ROW()-2)/20)+2)+MOD(ROW()-2,20))</f>
        <v/>
      </c>
      <c r="F8336" s="0" t="str">
        <f aca="false">IF($A8336="","",INDEX(CARTAO_COMPRAS!$G:$G,INT((ROW()-2)/20)+2))</f>
        <v/>
      </c>
      <c r="G8336" s="5" t="str">
        <f aca="false">IF($A8336="","",INDEX(CARTAO_COMPRAS!$I:$I,INT((ROW()-2)/20)+2))</f>
        <v/>
      </c>
      <c r="H8336" s="4" t="str">
        <f aca="false">IF($A8336="","",EDATE(INDEX(CARTAO_COMPRAS!$J:$J,INT((ROW()-2)/20)+2),MOD(ROW()-2,20)))</f>
        <v/>
      </c>
      <c r="I8336" s="4" t="str">
        <f aca="false">IF($H8336="","",$H8336-WEEKDAY($H8336,2)+1)</f>
        <v/>
      </c>
      <c r="J8336" s="4" t="str">
        <f aca="false">IF($I8336="","",$I8336+6)</f>
        <v/>
      </c>
      <c r="K8336" s="6" t="str">
        <f aca="false">IF($H8336="","",DATE(YEAR($H8336),MONTH($H8336),1))</f>
        <v/>
      </c>
      <c r="L8336" s="0" t="str">
        <f aca="false">IF($A8336="","",INDEX(CARTAO_COMPRAS!$K:$K,INT((ROW()-2)/20)+2))</f>
        <v/>
      </c>
      <c r="M8336" s="0" t="str">
        <f aca="false">IF($A8336="","","Compra no cartão")</f>
        <v/>
      </c>
    </row>
    <row r="8337" customFormat="false" ht="13.5" hidden="false" customHeight="false" outlineLevel="0" collapsed="false">
      <c r="A8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7" s="0" t="str">
        <f aca="false">IF($A8337="","",INDEX(CARTAO_COMPRAS!$C:$C,INT((ROW()-2)/20)+2))</f>
        <v/>
      </c>
      <c r="C8337" s="0" t="str">
        <f aca="false">IF($A8337="","",INDEX(CARTAO_COMPRAS!$D:$D,INT((ROW()-2)/20)+2))</f>
        <v/>
      </c>
      <c r="D8337" s="0" t="str">
        <f aca="false">IF($A8337="","",INDEX(CARTAO_COMPRAS!$E:$E,INT((ROW()-2)/20)+2))</f>
        <v/>
      </c>
      <c r="E8337" s="0" t="str">
        <f aca="false">IF($A8337="","",INDEX(CARTAO_COMPRAS!$H:$H,INT((ROW()-2)/20)+2)+MOD(ROW()-2,20))</f>
        <v/>
      </c>
      <c r="F8337" s="0" t="str">
        <f aca="false">IF($A8337="","",INDEX(CARTAO_COMPRAS!$G:$G,INT((ROW()-2)/20)+2))</f>
        <v/>
      </c>
      <c r="G8337" s="5" t="str">
        <f aca="false">IF($A8337="","",INDEX(CARTAO_COMPRAS!$I:$I,INT((ROW()-2)/20)+2))</f>
        <v/>
      </c>
      <c r="H8337" s="4" t="str">
        <f aca="false">IF($A8337="","",EDATE(INDEX(CARTAO_COMPRAS!$J:$J,INT((ROW()-2)/20)+2),MOD(ROW()-2,20)))</f>
        <v/>
      </c>
      <c r="I8337" s="4" t="str">
        <f aca="false">IF($H8337="","",$H8337-WEEKDAY($H8337,2)+1)</f>
        <v/>
      </c>
      <c r="J8337" s="4" t="str">
        <f aca="false">IF($I8337="","",$I8337+6)</f>
        <v/>
      </c>
      <c r="K8337" s="6" t="str">
        <f aca="false">IF($H8337="","",DATE(YEAR($H8337),MONTH($H8337),1))</f>
        <v/>
      </c>
      <c r="L8337" s="0" t="str">
        <f aca="false">IF($A8337="","",INDEX(CARTAO_COMPRAS!$K:$K,INT((ROW()-2)/20)+2))</f>
        <v/>
      </c>
      <c r="M8337" s="0" t="str">
        <f aca="false">IF($A8337="","","Compra no cartão")</f>
        <v/>
      </c>
    </row>
    <row r="8338" customFormat="false" ht="13.5" hidden="false" customHeight="false" outlineLevel="0" collapsed="false">
      <c r="A8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8" s="0" t="str">
        <f aca="false">IF($A8338="","",INDEX(CARTAO_COMPRAS!$C:$C,INT((ROW()-2)/20)+2))</f>
        <v/>
      </c>
      <c r="C8338" s="0" t="str">
        <f aca="false">IF($A8338="","",INDEX(CARTAO_COMPRAS!$D:$D,INT((ROW()-2)/20)+2))</f>
        <v/>
      </c>
      <c r="D8338" s="0" t="str">
        <f aca="false">IF($A8338="","",INDEX(CARTAO_COMPRAS!$E:$E,INT((ROW()-2)/20)+2))</f>
        <v/>
      </c>
      <c r="E8338" s="0" t="str">
        <f aca="false">IF($A8338="","",INDEX(CARTAO_COMPRAS!$H:$H,INT((ROW()-2)/20)+2)+MOD(ROW()-2,20))</f>
        <v/>
      </c>
      <c r="F8338" s="0" t="str">
        <f aca="false">IF($A8338="","",INDEX(CARTAO_COMPRAS!$G:$G,INT((ROW()-2)/20)+2))</f>
        <v/>
      </c>
      <c r="G8338" s="5" t="str">
        <f aca="false">IF($A8338="","",INDEX(CARTAO_COMPRAS!$I:$I,INT((ROW()-2)/20)+2))</f>
        <v/>
      </c>
      <c r="H8338" s="4" t="str">
        <f aca="false">IF($A8338="","",EDATE(INDEX(CARTAO_COMPRAS!$J:$J,INT((ROW()-2)/20)+2),MOD(ROW()-2,20)))</f>
        <v/>
      </c>
      <c r="I8338" s="4" t="str">
        <f aca="false">IF($H8338="","",$H8338-WEEKDAY($H8338,2)+1)</f>
        <v/>
      </c>
      <c r="J8338" s="4" t="str">
        <f aca="false">IF($I8338="","",$I8338+6)</f>
        <v/>
      </c>
      <c r="K8338" s="6" t="str">
        <f aca="false">IF($H8338="","",DATE(YEAR($H8338),MONTH($H8338),1))</f>
        <v/>
      </c>
      <c r="L8338" s="0" t="str">
        <f aca="false">IF($A8338="","",INDEX(CARTAO_COMPRAS!$K:$K,INT((ROW()-2)/20)+2))</f>
        <v/>
      </c>
      <c r="M8338" s="0" t="str">
        <f aca="false">IF($A8338="","","Compra no cartão")</f>
        <v/>
      </c>
    </row>
    <row r="8339" customFormat="false" ht="13.5" hidden="false" customHeight="false" outlineLevel="0" collapsed="false">
      <c r="A8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39" s="0" t="str">
        <f aca="false">IF($A8339="","",INDEX(CARTAO_COMPRAS!$C:$C,INT((ROW()-2)/20)+2))</f>
        <v/>
      </c>
      <c r="C8339" s="0" t="str">
        <f aca="false">IF($A8339="","",INDEX(CARTAO_COMPRAS!$D:$D,INT((ROW()-2)/20)+2))</f>
        <v/>
      </c>
      <c r="D8339" s="0" t="str">
        <f aca="false">IF($A8339="","",INDEX(CARTAO_COMPRAS!$E:$E,INT((ROW()-2)/20)+2))</f>
        <v/>
      </c>
      <c r="E8339" s="0" t="str">
        <f aca="false">IF($A8339="","",INDEX(CARTAO_COMPRAS!$H:$H,INT((ROW()-2)/20)+2)+MOD(ROW()-2,20))</f>
        <v/>
      </c>
      <c r="F8339" s="0" t="str">
        <f aca="false">IF($A8339="","",INDEX(CARTAO_COMPRAS!$G:$G,INT((ROW()-2)/20)+2))</f>
        <v/>
      </c>
      <c r="G8339" s="5" t="str">
        <f aca="false">IF($A8339="","",INDEX(CARTAO_COMPRAS!$I:$I,INT((ROW()-2)/20)+2))</f>
        <v/>
      </c>
      <c r="H8339" s="4" t="str">
        <f aca="false">IF($A8339="","",EDATE(INDEX(CARTAO_COMPRAS!$J:$J,INT((ROW()-2)/20)+2),MOD(ROW()-2,20)))</f>
        <v/>
      </c>
      <c r="I8339" s="4" t="str">
        <f aca="false">IF($H8339="","",$H8339-WEEKDAY($H8339,2)+1)</f>
        <v/>
      </c>
      <c r="J8339" s="4" t="str">
        <f aca="false">IF($I8339="","",$I8339+6)</f>
        <v/>
      </c>
      <c r="K8339" s="6" t="str">
        <f aca="false">IF($H8339="","",DATE(YEAR($H8339),MONTH($H8339),1))</f>
        <v/>
      </c>
      <c r="L8339" s="0" t="str">
        <f aca="false">IF($A8339="","",INDEX(CARTAO_COMPRAS!$K:$K,INT((ROW()-2)/20)+2))</f>
        <v/>
      </c>
      <c r="M8339" s="0" t="str">
        <f aca="false">IF($A8339="","","Compra no cartão")</f>
        <v/>
      </c>
    </row>
    <row r="8340" customFormat="false" ht="13.5" hidden="false" customHeight="false" outlineLevel="0" collapsed="false">
      <c r="A8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0" s="0" t="str">
        <f aca="false">IF($A8340="","",INDEX(CARTAO_COMPRAS!$C:$C,INT((ROW()-2)/20)+2))</f>
        <v/>
      </c>
      <c r="C8340" s="0" t="str">
        <f aca="false">IF($A8340="","",INDEX(CARTAO_COMPRAS!$D:$D,INT((ROW()-2)/20)+2))</f>
        <v/>
      </c>
      <c r="D8340" s="0" t="str">
        <f aca="false">IF($A8340="","",INDEX(CARTAO_COMPRAS!$E:$E,INT((ROW()-2)/20)+2))</f>
        <v/>
      </c>
      <c r="E8340" s="0" t="str">
        <f aca="false">IF($A8340="","",INDEX(CARTAO_COMPRAS!$H:$H,INT((ROW()-2)/20)+2)+MOD(ROW()-2,20))</f>
        <v/>
      </c>
      <c r="F8340" s="0" t="str">
        <f aca="false">IF($A8340="","",INDEX(CARTAO_COMPRAS!$G:$G,INT((ROW()-2)/20)+2))</f>
        <v/>
      </c>
      <c r="G8340" s="5" t="str">
        <f aca="false">IF($A8340="","",INDEX(CARTAO_COMPRAS!$I:$I,INT((ROW()-2)/20)+2))</f>
        <v/>
      </c>
      <c r="H8340" s="4" t="str">
        <f aca="false">IF($A8340="","",EDATE(INDEX(CARTAO_COMPRAS!$J:$J,INT((ROW()-2)/20)+2),MOD(ROW()-2,20)))</f>
        <v/>
      </c>
      <c r="I8340" s="4" t="str">
        <f aca="false">IF($H8340="","",$H8340-WEEKDAY($H8340,2)+1)</f>
        <v/>
      </c>
      <c r="J8340" s="4" t="str">
        <f aca="false">IF($I8340="","",$I8340+6)</f>
        <v/>
      </c>
      <c r="K8340" s="6" t="str">
        <f aca="false">IF($H8340="","",DATE(YEAR($H8340),MONTH($H8340),1))</f>
        <v/>
      </c>
      <c r="L8340" s="0" t="str">
        <f aca="false">IF($A8340="","",INDEX(CARTAO_COMPRAS!$K:$K,INT((ROW()-2)/20)+2))</f>
        <v/>
      </c>
      <c r="M8340" s="0" t="str">
        <f aca="false">IF($A8340="","","Compra no cartão")</f>
        <v/>
      </c>
    </row>
    <row r="8341" customFormat="false" ht="13.5" hidden="false" customHeight="false" outlineLevel="0" collapsed="false">
      <c r="A8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1" s="0" t="str">
        <f aca="false">IF($A8341="","",INDEX(CARTAO_COMPRAS!$C:$C,INT((ROW()-2)/20)+2))</f>
        <v/>
      </c>
      <c r="C8341" s="0" t="str">
        <f aca="false">IF($A8341="","",INDEX(CARTAO_COMPRAS!$D:$D,INT((ROW()-2)/20)+2))</f>
        <v/>
      </c>
      <c r="D8341" s="0" t="str">
        <f aca="false">IF($A8341="","",INDEX(CARTAO_COMPRAS!$E:$E,INT((ROW()-2)/20)+2))</f>
        <v/>
      </c>
      <c r="E8341" s="0" t="str">
        <f aca="false">IF($A8341="","",INDEX(CARTAO_COMPRAS!$H:$H,INT((ROW()-2)/20)+2)+MOD(ROW()-2,20))</f>
        <v/>
      </c>
      <c r="F8341" s="0" t="str">
        <f aca="false">IF($A8341="","",INDEX(CARTAO_COMPRAS!$G:$G,INT((ROW()-2)/20)+2))</f>
        <v/>
      </c>
      <c r="G8341" s="5" t="str">
        <f aca="false">IF($A8341="","",INDEX(CARTAO_COMPRAS!$I:$I,INT((ROW()-2)/20)+2))</f>
        <v/>
      </c>
      <c r="H8341" s="4" t="str">
        <f aca="false">IF($A8341="","",EDATE(INDEX(CARTAO_COMPRAS!$J:$J,INT((ROW()-2)/20)+2),MOD(ROW()-2,20)))</f>
        <v/>
      </c>
      <c r="I8341" s="4" t="str">
        <f aca="false">IF($H8341="","",$H8341-WEEKDAY($H8341,2)+1)</f>
        <v/>
      </c>
      <c r="J8341" s="4" t="str">
        <f aca="false">IF($I8341="","",$I8341+6)</f>
        <v/>
      </c>
      <c r="K8341" s="6" t="str">
        <f aca="false">IF($H8341="","",DATE(YEAR($H8341),MONTH($H8341),1))</f>
        <v/>
      </c>
      <c r="L8341" s="0" t="str">
        <f aca="false">IF($A8341="","",INDEX(CARTAO_COMPRAS!$K:$K,INT((ROW()-2)/20)+2))</f>
        <v/>
      </c>
      <c r="M8341" s="0" t="str">
        <f aca="false">IF($A8341="","","Compra no cartão")</f>
        <v/>
      </c>
    </row>
    <row r="8342" customFormat="false" ht="13.5" hidden="false" customHeight="false" outlineLevel="0" collapsed="false">
      <c r="A83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418</v>
      </c>
      <c r="B8342" s="0" t="str">
        <f aca="false">IF($A8342="","",INDEX(CARTAO_COMPRAS!$C:$C,INT((ROW()-2)/20)+2))</f>
        <v>Nubank</v>
      </c>
      <c r="C8342" s="0" t="str">
        <f aca="false">IF($A8342="","",INDEX(CARTAO_COMPRAS!$D:$D,INT((ROW()-2)/20)+2))</f>
        <v>Giga Atacado</v>
      </c>
      <c r="D8342" s="0" t="str">
        <f aca="false">IF($A8342="","",INDEX(CARTAO_COMPRAS!$E:$E,INT((ROW()-2)/20)+2))</f>
        <v>Alimentação / Insumos</v>
      </c>
      <c r="E8342" s="0" t="n">
        <f aca="false">IF($A8342="","",INDEX(CARTAO_COMPRAS!$H:$H,INT((ROW()-2)/20)+2)+MOD(ROW()-2,20))</f>
        <v>1</v>
      </c>
      <c r="F8342" s="0" t="n">
        <f aca="false">IF($A8342="","",INDEX(CARTAO_COMPRAS!$G:$G,INT((ROW()-2)/20)+2))</f>
        <v>1</v>
      </c>
      <c r="G8342" s="5" t="n">
        <f aca="false">IF($A8342="","",INDEX(CARTAO_COMPRAS!$I:$I,INT((ROW()-2)/20)+2))</f>
        <v>1019.02</v>
      </c>
      <c r="H8342" s="4" t="n">
        <f aca="false">IF($A8342="","",EDATE(INDEX(CARTAO_COMPRAS!$J:$J,INT((ROW()-2)/20)+2),MOD(ROW()-2,20)))</f>
        <v>46170</v>
      </c>
      <c r="I8342" s="4" t="n">
        <f aca="false">IF($H8342="","",$H8342-WEEKDAY($H8342,2)+1)</f>
        <v>46167</v>
      </c>
      <c r="J8342" s="4" t="n">
        <f aca="false">IF($I8342="","",$I8342+6)</f>
        <v>46173</v>
      </c>
      <c r="K8342" s="6" t="n">
        <f aca="false">IF($H8342="","",DATE(YEAR($H8342),MONTH($H8342),1))</f>
        <v>46143</v>
      </c>
      <c r="L8342" s="0" t="str">
        <f aca="false">IF($A8342="","",INDEX(CARTAO_COMPRAS!$K:$K,INT((ROW()-2)/20)+2))</f>
        <v>Pago</v>
      </c>
      <c r="M8342" s="0" t="str">
        <f aca="false">IF($A8342="","","Compra no cartão")</f>
        <v>Compra no cartão</v>
      </c>
    </row>
    <row r="8343" customFormat="false" ht="13.5" hidden="false" customHeight="false" outlineLevel="0" collapsed="false">
      <c r="A8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3" s="0" t="str">
        <f aca="false">IF($A8343="","",INDEX(CARTAO_COMPRAS!$C:$C,INT((ROW()-2)/20)+2))</f>
        <v/>
      </c>
      <c r="C8343" s="0" t="str">
        <f aca="false">IF($A8343="","",INDEX(CARTAO_COMPRAS!$D:$D,INT((ROW()-2)/20)+2))</f>
        <v/>
      </c>
      <c r="D8343" s="0" t="str">
        <f aca="false">IF($A8343="","",INDEX(CARTAO_COMPRAS!$E:$E,INT((ROW()-2)/20)+2))</f>
        <v/>
      </c>
      <c r="E8343" s="0" t="str">
        <f aca="false">IF($A8343="","",INDEX(CARTAO_COMPRAS!$H:$H,INT((ROW()-2)/20)+2)+MOD(ROW()-2,20))</f>
        <v/>
      </c>
      <c r="F8343" s="0" t="str">
        <f aca="false">IF($A8343="","",INDEX(CARTAO_COMPRAS!$G:$G,INT((ROW()-2)/20)+2))</f>
        <v/>
      </c>
      <c r="G8343" s="5" t="str">
        <f aca="false">IF($A8343="","",INDEX(CARTAO_COMPRAS!$I:$I,INT((ROW()-2)/20)+2))</f>
        <v/>
      </c>
      <c r="H8343" s="4" t="str">
        <f aca="false">IF($A8343="","",EDATE(INDEX(CARTAO_COMPRAS!$J:$J,INT((ROW()-2)/20)+2),MOD(ROW()-2,20)))</f>
        <v/>
      </c>
      <c r="I8343" s="4" t="str">
        <f aca="false">IF($H8343="","",$H8343-WEEKDAY($H8343,2)+1)</f>
        <v/>
      </c>
      <c r="J8343" s="4" t="str">
        <f aca="false">IF($I8343="","",$I8343+6)</f>
        <v/>
      </c>
      <c r="K8343" s="6" t="str">
        <f aca="false">IF($H8343="","",DATE(YEAR($H8343),MONTH($H8343),1))</f>
        <v/>
      </c>
      <c r="L8343" s="0" t="str">
        <f aca="false">IF($A8343="","",INDEX(CARTAO_COMPRAS!$K:$K,INT((ROW()-2)/20)+2))</f>
        <v/>
      </c>
      <c r="M8343" s="0" t="str">
        <f aca="false">IF($A8343="","","Compra no cartão")</f>
        <v/>
      </c>
    </row>
    <row r="8344" customFormat="false" ht="13.5" hidden="false" customHeight="false" outlineLevel="0" collapsed="false">
      <c r="A8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4" s="0" t="str">
        <f aca="false">IF($A8344="","",INDEX(CARTAO_COMPRAS!$C:$C,INT((ROW()-2)/20)+2))</f>
        <v/>
      </c>
      <c r="C8344" s="0" t="str">
        <f aca="false">IF($A8344="","",INDEX(CARTAO_COMPRAS!$D:$D,INT((ROW()-2)/20)+2))</f>
        <v/>
      </c>
      <c r="D8344" s="0" t="str">
        <f aca="false">IF($A8344="","",INDEX(CARTAO_COMPRAS!$E:$E,INT((ROW()-2)/20)+2))</f>
        <v/>
      </c>
      <c r="E8344" s="0" t="str">
        <f aca="false">IF($A8344="","",INDEX(CARTAO_COMPRAS!$H:$H,INT((ROW()-2)/20)+2)+MOD(ROW()-2,20))</f>
        <v/>
      </c>
      <c r="F8344" s="0" t="str">
        <f aca="false">IF($A8344="","",INDEX(CARTAO_COMPRAS!$G:$G,INT((ROW()-2)/20)+2))</f>
        <v/>
      </c>
      <c r="G8344" s="5" t="str">
        <f aca="false">IF($A8344="","",INDEX(CARTAO_COMPRAS!$I:$I,INT((ROW()-2)/20)+2))</f>
        <v/>
      </c>
      <c r="H8344" s="4" t="str">
        <f aca="false">IF($A8344="","",EDATE(INDEX(CARTAO_COMPRAS!$J:$J,INT((ROW()-2)/20)+2),MOD(ROW()-2,20)))</f>
        <v/>
      </c>
      <c r="I8344" s="4" t="str">
        <f aca="false">IF($H8344="","",$H8344-WEEKDAY($H8344,2)+1)</f>
        <v/>
      </c>
      <c r="J8344" s="4" t="str">
        <f aca="false">IF($I8344="","",$I8344+6)</f>
        <v/>
      </c>
      <c r="K8344" s="6" t="str">
        <f aca="false">IF($H8344="","",DATE(YEAR($H8344),MONTH($H8344),1))</f>
        <v/>
      </c>
      <c r="L8344" s="0" t="str">
        <f aca="false">IF($A8344="","",INDEX(CARTAO_COMPRAS!$K:$K,INT((ROW()-2)/20)+2))</f>
        <v/>
      </c>
      <c r="M8344" s="0" t="str">
        <f aca="false">IF($A8344="","","Compra no cartão")</f>
        <v/>
      </c>
    </row>
    <row r="8345" customFormat="false" ht="13.5" hidden="false" customHeight="false" outlineLevel="0" collapsed="false">
      <c r="A8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5" s="0" t="str">
        <f aca="false">IF($A8345="","",INDEX(CARTAO_COMPRAS!$C:$C,INT((ROW()-2)/20)+2))</f>
        <v/>
      </c>
      <c r="C8345" s="0" t="str">
        <f aca="false">IF($A8345="","",INDEX(CARTAO_COMPRAS!$D:$D,INT((ROW()-2)/20)+2))</f>
        <v/>
      </c>
      <c r="D8345" s="0" t="str">
        <f aca="false">IF($A8345="","",INDEX(CARTAO_COMPRAS!$E:$E,INT((ROW()-2)/20)+2))</f>
        <v/>
      </c>
      <c r="E8345" s="0" t="str">
        <f aca="false">IF($A8345="","",INDEX(CARTAO_COMPRAS!$H:$H,INT((ROW()-2)/20)+2)+MOD(ROW()-2,20))</f>
        <v/>
      </c>
      <c r="F8345" s="0" t="str">
        <f aca="false">IF($A8345="","",INDEX(CARTAO_COMPRAS!$G:$G,INT((ROW()-2)/20)+2))</f>
        <v/>
      </c>
      <c r="G8345" s="5" t="str">
        <f aca="false">IF($A8345="","",INDEX(CARTAO_COMPRAS!$I:$I,INT((ROW()-2)/20)+2))</f>
        <v/>
      </c>
      <c r="H8345" s="4" t="str">
        <f aca="false">IF($A8345="","",EDATE(INDEX(CARTAO_COMPRAS!$J:$J,INT((ROW()-2)/20)+2),MOD(ROW()-2,20)))</f>
        <v/>
      </c>
      <c r="I8345" s="4" t="str">
        <f aca="false">IF($H8345="","",$H8345-WEEKDAY($H8345,2)+1)</f>
        <v/>
      </c>
      <c r="J8345" s="4" t="str">
        <f aca="false">IF($I8345="","",$I8345+6)</f>
        <v/>
      </c>
      <c r="K8345" s="6" t="str">
        <f aca="false">IF($H8345="","",DATE(YEAR($H8345),MONTH($H8345),1))</f>
        <v/>
      </c>
      <c r="L8345" s="0" t="str">
        <f aca="false">IF($A8345="","",INDEX(CARTAO_COMPRAS!$K:$K,INT((ROW()-2)/20)+2))</f>
        <v/>
      </c>
      <c r="M8345" s="0" t="str">
        <f aca="false">IF($A8345="","","Compra no cartão")</f>
        <v/>
      </c>
    </row>
    <row r="8346" customFormat="false" ht="13.5" hidden="false" customHeight="false" outlineLevel="0" collapsed="false">
      <c r="A8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6" s="0" t="str">
        <f aca="false">IF($A8346="","",INDEX(CARTAO_COMPRAS!$C:$C,INT((ROW()-2)/20)+2))</f>
        <v/>
      </c>
      <c r="C8346" s="0" t="str">
        <f aca="false">IF($A8346="","",INDEX(CARTAO_COMPRAS!$D:$D,INT((ROW()-2)/20)+2))</f>
        <v/>
      </c>
      <c r="D8346" s="0" t="str">
        <f aca="false">IF($A8346="","",INDEX(CARTAO_COMPRAS!$E:$E,INT((ROW()-2)/20)+2))</f>
        <v/>
      </c>
      <c r="E8346" s="0" t="str">
        <f aca="false">IF($A8346="","",INDEX(CARTAO_COMPRAS!$H:$H,INT((ROW()-2)/20)+2)+MOD(ROW()-2,20))</f>
        <v/>
      </c>
      <c r="F8346" s="0" t="str">
        <f aca="false">IF($A8346="","",INDEX(CARTAO_COMPRAS!$G:$G,INT((ROW()-2)/20)+2))</f>
        <v/>
      </c>
      <c r="G8346" s="5" t="str">
        <f aca="false">IF($A8346="","",INDEX(CARTAO_COMPRAS!$I:$I,INT((ROW()-2)/20)+2))</f>
        <v/>
      </c>
      <c r="H8346" s="4" t="str">
        <f aca="false">IF($A8346="","",EDATE(INDEX(CARTAO_COMPRAS!$J:$J,INT((ROW()-2)/20)+2),MOD(ROW()-2,20)))</f>
        <v/>
      </c>
      <c r="I8346" s="4" t="str">
        <f aca="false">IF($H8346="","",$H8346-WEEKDAY($H8346,2)+1)</f>
        <v/>
      </c>
      <c r="J8346" s="4" t="str">
        <f aca="false">IF($I8346="","",$I8346+6)</f>
        <v/>
      </c>
      <c r="K8346" s="6" t="str">
        <f aca="false">IF($H8346="","",DATE(YEAR($H8346),MONTH($H8346),1))</f>
        <v/>
      </c>
      <c r="L8346" s="0" t="str">
        <f aca="false">IF($A8346="","",INDEX(CARTAO_COMPRAS!$K:$K,INT((ROW()-2)/20)+2))</f>
        <v/>
      </c>
      <c r="M8346" s="0" t="str">
        <f aca="false">IF($A8346="","","Compra no cartão")</f>
        <v/>
      </c>
    </row>
    <row r="8347" customFormat="false" ht="13.5" hidden="false" customHeight="false" outlineLevel="0" collapsed="false">
      <c r="A8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7" s="0" t="str">
        <f aca="false">IF($A8347="","",INDEX(CARTAO_COMPRAS!$C:$C,INT((ROW()-2)/20)+2))</f>
        <v/>
      </c>
      <c r="C8347" s="0" t="str">
        <f aca="false">IF($A8347="","",INDEX(CARTAO_COMPRAS!$D:$D,INT((ROW()-2)/20)+2))</f>
        <v/>
      </c>
      <c r="D8347" s="0" t="str">
        <f aca="false">IF($A8347="","",INDEX(CARTAO_COMPRAS!$E:$E,INT((ROW()-2)/20)+2))</f>
        <v/>
      </c>
      <c r="E8347" s="0" t="str">
        <f aca="false">IF($A8347="","",INDEX(CARTAO_COMPRAS!$H:$H,INT((ROW()-2)/20)+2)+MOD(ROW()-2,20))</f>
        <v/>
      </c>
      <c r="F8347" s="0" t="str">
        <f aca="false">IF($A8347="","",INDEX(CARTAO_COMPRAS!$G:$G,INT((ROW()-2)/20)+2))</f>
        <v/>
      </c>
      <c r="G8347" s="5" t="str">
        <f aca="false">IF($A8347="","",INDEX(CARTAO_COMPRAS!$I:$I,INT((ROW()-2)/20)+2))</f>
        <v/>
      </c>
      <c r="H8347" s="4" t="str">
        <f aca="false">IF($A8347="","",EDATE(INDEX(CARTAO_COMPRAS!$J:$J,INT((ROW()-2)/20)+2),MOD(ROW()-2,20)))</f>
        <v/>
      </c>
      <c r="I8347" s="4" t="str">
        <f aca="false">IF($H8347="","",$H8347-WEEKDAY($H8347,2)+1)</f>
        <v/>
      </c>
      <c r="J8347" s="4" t="str">
        <f aca="false">IF($I8347="","",$I8347+6)</f>
        <v/>
      </c>
      <c r="K8347" s="6" t="str">
        <f aca="false">IF($H8347="","",DATE(YEAR($H8347),MONTH($H8347),1))</f>
        <v/>
      </c>
      <c r="L8347" s="0" t="str">
        <f aca="false">IF($A8347="","",INDEX(CARTAO_COMPRAS!$K:$K,INT((ROW()-2)/20)+2))</f>
        <v/>
      </c>
      <c r="M8347" s="0" t="str">
        <f aca="false">IF($A8347="","","Compra no cartão")</f>
        <v/>
      </c>
    </row>
    <row r="8348" customFormat="false" ht="13.5" hidden="false" customHeight="false" outlineLevel="0" collapsed="false">
      <c r="A8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8" s="0" t="str">
        <f aca="false">IF($A8348="","",INDEX(CARTAO_COMPRAS!$C:$C,INT((ROW()-2)/20)+2))</f>
        <v/>
      </c>
      <c r="C8348" s="0" t="str">
        <f aca="false">IF($A8348="","",INDEX(CARTAO_COMPRAS!$D:$D,INT((ROW()-2)/20)+2))</f>
        <v/>
      </c>
      <c r="D8348" s="0" t="str">
        <f aca="false">IF($A8348="","",INDEX(CARTAO_COMPRAS!$E:$E,INT((ROW()-2)/20)+2))</f>
        <v/>
      </c>
      <c r="E8348" s="0" t="str">
        <f aca="false">IF($A8348="","",INDEX(CARTAO_COMPRAS!$H:$H,INT((ROW()-2)/20)+2)+MOD(ROW()-2,20))</f>
        <v/>
      </c>
      <c r="F8348" s="0" t="str">
        <f aca="false">IF($A8348="","",INDEX(CARTAO_COMPRAS!$G:$G,INT((ROW()-2)/20)+2))</f>
        <v/>
      </c>
      <c r="G8348" s="5" t="str">
        <f aca="false">IF($A8348="","",INDEX(CARTAO_COMPRAS!$I:$I,INT((ROW()-2)/20)+2))</f>
        <v/>
      </c>
      <c r="H8348" s="4" t="str">
        <f aca="false">IF($A8348="","",EDATE(INDEX(CARTAO_COMPRAS!$J:$J,INT((ROW()-2)/20)+2),MOD(ROW()-2,20)))</f>
        <v/>
      </c>
      <c r="I8348" s="4" t="str">
        <f aca="false">IF($H8348="","",$H8348-WEEKDAY($H8348,2)+1)</f>
        <v/>
      </c>
      <c r="J8348" s="4" t="str">
        <f aca="false">IF($I8348="","",$I8348+6)</f>
        <v/>
      </c>
      <c r="K8348" s="6" t="str">
        <f aca="false">IF($H8348="","",DATE(YEAR($H8348),MONTH($H8348),1))</f>
        <v/>
      </c>
      <c r="L8348" s="0" t="str">
        <f aca="false">IF($A8348="","",INDEX(CARTAO_COMPRAS!$K:$K,INT((ROW()-2)/20)+2))</f>
        <v/>
      </c>
      <c r="M8348" s="0" t="str">
        <f aca="false">IF($A8348="","","Compra no cartão")</f>
        <v/>
      </c>
    </row>
    <row r="8349" customFormat="false" ht="13.5" hidden="false" customHeight="false" outlineLevel="0" collapsed="false">
      <c r="A8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49" s="0" t="str">
        <f aca="false">IF($A8349="","",INDEX(CARTAO_COMPRAS!$C:$C,INT((ROW()-2)/20)+2))</f>
        <v/>
      </c>
      <c r="C8349" s="0" t="str">
        <f aca="false">IF($A8349="","",INDEX(CARTAO_COMPRAS!$D:$D,INT((ROW()-2)/20)+2))</f>
        <v/>
      </c>
      <c r="D8349" s="0" t="str">
        <f aca="false">IF($A8349="","",INDEX(CARTAO_COMPRAS!$E:$E,INT((ROW()-2)/20)+2))</f>
        <v/>
      </c>
      <c r="E8349" s="0" t="str">
        <f aca="false">IF($A8349="","",INDEX(CARTAO_COMPRAS!$H:$H,INT((ROW()-2)/20)+2)+MOD(ROW()-2,20))</f>
        <v/>
      </c>
      <c r="F8349" s="0" t="str">
        <f aca="false">IF($A8349="","",INDEX(CARTAO_COMPRAS!$G:$G,INT((ROW()-2)/20)+2))</f>
        <v/>
      </c>
      <c r="G8349" s="5" t="str">
        <f aca="false">IF($A8349="","",INDEX(CARTAO_COMPRAS!$I:$I,INT((ROW()-2)/20)+2))</f>
        <v/>
      </c>
      <c r="H8349" s="4" t="str">
        <f aca="false">IF($A8349="","",EDATE(INDEX(CARTAO_COMPRAS!$J:$J,INT((ROW()-2)/20)+2),MOD(ROW()-2,20)))</f>
        <v/>
      </c>
      <c r="I8349" s="4" t="str">
        <f aca="false">IF($H8349="","",$H8349-WEEKDAY($H8349,2)+1)</f>
        <v/>
      </c>
      <c r="J8349" s="4" t="str">
        <f aca="false">IF($I8349="","",$I8349+6)</f>
        <v/>
      </c>
      <c r="K8349" s="6" t="str">
        <f aca="false">IF($H8349="","",DATE(YEAR($H8349),MONTH($H8349),1))</f>
        <v/>
      </c>
      <c r="L8349" s="0" t="str">
        <f aca="false">IF($A8349="","",INDEX(CARTAO_COMPRAS!$K:$K,INT((ROW()-2)/20)+2))</f>
        <v/>
      </c>
      <c r="M8349" s="0" t="str">
        <f aca="false">IF($A8349="","","Compra no cartão")</f>
        <v/>
      </c>
    </row>
    <row r="8350" customFormat="false" ht="13.5" hidden="false" customHeight="false" outlineLevel="0" collapsed="false">
      <c r="A8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0" s="0" t="str">
        <f aca="false">IF($A8350="","",INDEX(CARTAO_COMPRAS!$C:$C,INT((ROW()-2)/20)+2))</f>
        <v/>
      </c>
      <c r="C8350" s="0" t="str">
        <f aca="false">IF($A8350="","",INDEX(CARTAO_COMPRAS!$D:$D,INT((ROW()-2)/20)+2))</f>
        <v/>
      </c>
      <c r="D8350" s="0" t="str">
        <f aca="false">IF($A8350="","",INDEX(CARTAO_COMPRAS!$E:$E,INT((ROW()-2)/20)+2))</f>
        <v/>
      </c>
      <c r="E8350" s="0" t="str">
        <f aca="false">IF($A8350="","",INDEX(CARTAO_COMPRAS!$H:$H,INT((ROW()-2)/20)+2)+MOD(ROW()-2,20))</f>
        <v/>
      </c>
      <c r="F8350" s="0" t="str">
        <f aca="false">IF($A8350="","",INDEX(CARTAO_COMPRAS!$G:$G,INT((ROW()-2)/20)+2))</f>
        <v/>
      </c>
      <c r="G8350" s="5" t="str">
        <f aca="false">IF($A8350="","",INDEX(CARTAO_COMPRAS!$I:$I,INT((ROW()-2)/20)+2))</f>
        <v/>
      </c>
      <c r="H8350" s="4" t="str">
        <f aca="false">IF($A8350="","",EDATE(INDEX(CARTAO_COMPRAS!$J:$J,INT((ROW()-2)/20)+2),MOD(ROW()-2,20)))</f>
        <v/>
      </c>
      <c r="I8350" s="4" t="str">
        <f aca="false">IF($H8350="","",$H8350-WEEKDAY($H8350,2)+1)</f>
        <v/>
      </c>
      <c r="J8350" s="4" t="str">
        <f aca="false">IF($I8350="","",$I8350+6)</f>
        <v/>
      </c>
      <c r="K8350" s="6" t="str">
        <f aca="false">IF($H8350="","",DATE(YEAR($H8350),MONTH($H8350),1))</f>
        <v/>
      </c>
      <c r="L8350" s="0" t="str">
        <f aca="false">IF($A8350="","",INDEX(CARTAO_COMPRAS!$K:$K,INT((ROW()-2)/20)+2))</f>
        <v/>
      </c>
      <c r="M8350" s="0" t="str">
        <f aca="false">IF($A8350="","","Compra no cartão")</f>
        <v/>
      </c>
    </row>
    <row r="8351" customFormat="false" ht="13.5" hidden="false" customHeight="false" outlineLevel="0" collapsed="false">
      <c r="A8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1" s="0" t="str">
        <f aca="false">IF($A8351="","",INDEX(CARTAO_COMPRAS!$C:$C,INT((ROW()-2)/20)+2))</f>
        <v/>
      </c>
      <c r="C8351" s="0" t="str">
        <f aca="false">IF($A8351="","",INDEX(CARTAO_COMPRAS!$D:$D,INT((ROW()-2)/20)+2))</f>
        <v/>
      </c>
      <c r="D8351" s="0" t="str">
        <f aca="false">IF($A8351="","",INDEX(CARTAO_COMPRAS!$E:$E,INT((ROW()-2)/20)+2))</f>
        <v/>
      </c>
      <c r="E8351" s="0" t="str">
        <f aca="false">IF($A8351="","",INDEX(CARTAO_COMPRAS!$H:$H,INT((ROW()-2)/20)+2)+MOD(ROW()-2,20))</f>
        <v/>
      </c>
      <c r="F8351" s="0" t="str">
        <f aca="false">IF($A8351="","",INDEX(CARTAO_COMPRAS!$G:$G,INT((ROW()-2)/20)+2))</f>
        <v/>
      </c>
      <c r="G8351" s="5" t="str">
        <f aca="false">IF($A8351="","",INDEX(CARTAO_COMPRAS!$I:$I,INT((ROW()-2)/20)+2))</f>
        <v/>
      </c>
      <c r="H8351" s="4" t="str">
        <f aca="false">IF($A8351="","",EDATE(INDEX(CARTAO_COMPRAS!$J:$J,INT((ROW()-2)/20)+2),MOD(ROW()-2,20)))</f>
        <v/>
      </c>
      <c r="I8351" s="4" t="str">
        <f aca="false">IF($H8351="","",$H8351-WEEKDAY($H8351,2)+1)</f>
        <v/>
      </c>
      <c r="J8351" s="4" t="str">
        <f aca="false">IF($I8351="","",$I8351+6)</f>
        <v/>
      </c>
      <c r="K8351" s="6" t="str">
        <f aca="false">IF($H8351="","",DATE(YEAR($H8351),MONTH($H8351),1))</f>
        <v/>
      </c>
      <c r="L8351" s="0" t="str">
        <f aca="false">IF($A8351="","",INDEX(CARTAO_COMPRAS!$K:$K,INT((ROW()-2)/20)+2))</f>
        <v/>
      </c>
      <c r="M8351" s="0" t="str">
        <f aca="false">IF($A8351="","","Compra no cartão")</f>
        <v/>
      </c>
    </row>
    <row r="8352" customFormat="false" ht="13.5" hidden="false" customHeight="false" outlineLevel="0" collapsed="false">
      <c r="A8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2" s="0" t="str">
        <f aca="false">IF($A8352="","",INDEX(CARTAO_COMPRAS!$C:$C,INT((ROW()-2)/20)+2))</f>
        <v/>
      </c>
      <c r="C8352" s="0" t="str">
        <f aca="false">IF($A8352="","",INDEX(CARTAO_COMPRAS!$D:$D,INT((ROW()-2)/20)+2))</f>
        <v/>
      </c>
      <c r="D8352" s="0" t="str">
        <f aca="false">IF($A8352="","",INDEX(CARTAO_COMPRAS!$E:$E,INT((ROW()-2)/20)+2))</f>
        <v/>
      </c>
      <c r="E8352" s="0" t="str">
        <f aca="false">IF($A8352="","",INDEX(CARTAO_COMPRAS!$H:$H,INT((ROW()-2)/20)+2)+MOD(ROW()-2,20))</f>
        <v/>
      </c>
      <c r="F8352" s="0" t="str">
        <f aca="false">IF($A8352="","",INDEX(CARTAO_COMPRAS!$G:$G,INT((ROW()-2)/20)+2))</f>
        <v/>
      </c>
      <c r="G8352" s="5" t="str">
        <f aca="false">IF($A8352="","",INDEX(CARTAO_COMPRAS!$I:$I,INT((ROW()-2)/20)+2))</f>
        <v/>
      </c>
      <c r="H8352" s="4" t="str">
        <f aca="false">IF($A8352="","",EDATE(INDEX(CARTAO_COMPRAS!$J:$J,INT((ROW()-2)/20)+2),MOD(ROW()-2,20)))</f>
        <v/>
      </c>
      <c r="I8352" s="4" t="str">
        <f aca="false">IF($H8352="","",$H8352-WEEKDAY($H8352,2)+1)</f>
        <v/>
      </c>
      <c r="J8352" s="4" t="str">
        <f aca="false">IF($I8352="","",$I8352+6)</f>
        <v/>
      </c>
      <c r="K8352" s="6" t="str">
        <f aca="false">IF($H8352="","",DATE(YEAR($H8352),MONTH($H8352),1))</f>
        <v/>
      </c>
      <c r="L8352" s="0" t="str">
        <f aca="false">IF($A8352="","",INDEX(CARTAO_COMPRAS!$K:$K,INT((ROW()-2)/20)+2))</f>
        <v/>
      </c>
      <c r="M8352" s="0" t="str">
        <f aca="false">IF($A8352="","","Compra no cartão")</f>
        <v/>
      </c>
    </row>
    <row r="8353" customFormat="false" ht="13.5" hidden="false" customHeight="false" outlineLevel="0" collapsed="false">
      <c r="A8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3" s="0" t="str">
        <f aca="false">IF($A8353="","",INDEX(CARTAO_COMPRAS!$C:$C,INT((ROW()-2)/20)+2))</f>
        <v/>
      </c>
      <c r="C8353" s="0" t="str">
        <f aca="false">IF($A8353="","",INDEX(CARTAO_COMPRAS!$D:$D,INT((ROW()-2)/20)+2))</f>
        <v/>
      </c>
      <c r="D8353" s="0" t="str">
        <f aca="false">IF($A8353="","",INDEX(CARTAO_COMPRAS!$E:$E,INT((ROW()-2)/20)+2))</f>
        <v/>
      </c>
      <c r="E8353" s="0" t="str">
        <f aca="false">IF($A8353="","",INDEX(CARTAO_COMPRAS!$H:$H,INT((ROW()-2)/20)+2)+MOD(ROW()-2,20))</f>
        <v/>
      </c>
      <c r="F8353" s="0" t="str">
        <f aca="false">IF($A8353="","",INDEX(CARTAO_COMPRAS!$G:$G,INT((ROW()-2)/20)+2))</f>
        <v/>
      </c>
      <c r="G8353" s="5" t="str">
        <f aca="false">IF($A8353="","",INDEX(CARTAO_COMPRAS!$I:$I,INT((ROW()-2)/20)+2))</f>
        <v/>
      </c>
      <c r="H8353" s="4" t="str">
        <f aca="false">IF($A8353="","",EDATE(INDEX(CARTAO_COMPRAS!$J:$J,INT((ROW()-2)/20)+2),MOD(ROW()-2,20)))</f>
        <v/>
      </c>
      <c r="I8353" s="4" t="str">
        <f aca="false">IF($H8353="","",$H8353-WEEKDAY($H8353,2)+1)</f>
        <v/>
      </c>
      <c r="J8353" s="4" t="str">
        <f aca="false">IF($I8353="","",$I8353+6)</f>
        <v/>
      </c>
      <c r="K8353" s="6" t="str">
        <f aca="false">IF($H8353="","",DATE(YEAR($H8353),MONTH($H8353),1))</f>
        <v/>
      </c>
      <c r="L8353" s="0" t="str">
        <f aca="false">IF($A8353="","",INDEX(CARTAO_COMPRAS!$K:$K,INT((ROW()-2)/20)+2))</f>
        <v/>
      </c>
      <c r="M8353" s="0" t="str">
        <f aca="false">IF($A8353="","","Compra no cartão")</f>
        <v/>
      </c>
    </row>
    <row r="8354" customFormat="false" ht="13.5" hidden="false" customHeight="false" outlineLevel="0" collapsed="false">
      <c r="A8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4" s="0" t="str">
        <f aca="false">IF($A8354="","",INDEX(CARTAO_COMPRAS!$C:$C,INT((ROW()-2)/20)+2))</f>
        <v/>
      </c>
      <c r="C8354" s="0" t="str">
        <f aca="false">IF($A8354="","",INDEX(CARTAO_COMPRAS!$D:$D,INT((ROW()-2)/20)+2))</f>
        <v/>
      </c>
      <c r="D8354" s="0" t="str">
        <f aca="false">IF($A8354="","",INDEX(CARTAO_COMPRAS!$E:$E,INT((ROW()-2)/20)+2))</f>
        <v/>
      </c>
      <c r="E8354" s="0" t="str">
        <f aca="false">IF($A8354="","",INDEX(CARTAO_COMPRAS!$H:$H,INT((ROW()-2)/20)+2)+MOD(ROW()-2,20))</f>
        <v/>
      </c>
      <c r="F8354" s="0" t="str">
        <f aca="false">IF($A8354="","",INDEX(CARTAO_COMPRAS!$G:$G,INT((ROW()-2)/20)+2))</f>
        <v/>
      </c>
      <c r="G8354" s="5" t="str">
        <f aca="false">IF($A8354="","",INDEX(CARTAO_COMPRAS!$I:$I,INT((ROW()-2)/20)+2))</f>
        <v/>
      </c>
      <c r="H8354" s="4" t="str">
        <f aca="false">IF($A8354="","",EDATE(INDEX(CARTAO_COMPRAS!$J:$J,INT((ROW()-2)/20)+2),MOD(ROW()-2,20)))</f>
        <v/>
      </c>
      <c r="I8354" s="4" t="str">
        <f aca="false">IF($H8354="","",$H8354-WEEKDAY($H8354,2)+1)</f>
        <v/>
      </c>
      <c r="J8354" s="4" t="str">
        <f aca="false">IF($I8354="","",$I8354+6)</f>
        <v/>
      </c>
      <c r="K8354" s="6" t="str">
        <f aca="false">IF($H8354="","",DATE(YEAR($H8354),MONTH($H8354),1))</f>
        <v/>
      </c>
      <c r="L8354" s="0" t="str">
        <f aca="false">IF($A8354="","",INDEX(CARTAO_COMPRAS!$K:$K,INT((ROW()-2)/20)+2))</f>
        <v/>
      </c>
      <c r="M8354" s="0" t="str">
        <f aca="false">IF($A8354="","","Compra no cartão")</f>
        <v/>
      </c>
    </row>
    <row r="8355" customFormat="false" ht="13.5" hidden="false" customHeight="false" outlineLevel="0" collapsed="false">
      <c r="A8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5" s="0" t="str">
        <f aca="false">IF($A8355="","",INDEX(CARTAO_COMPRAS!$C:$C,INT((ROW()-2)/20)+2))</f>
        <v/>
      </c>
      <c r="C8355" s="0" t="str">
        <f aca="false">IF($A8355="","",INDEX(CARTAO_COMPRAS!$D:$D,INT((ROW()-2)/20)+2))</f>
        <v/>
      </c>
      <c r="D8355" s="0" t="str">
        <f aca="false">IF($A8355="","",INDEX(CARTAO_COMPRAS!$E:$E,INT((ROW()-2)/20)+2))</f>
        <v/>
      </c>
      <c r="E8355" s="0" t="str">
        <f aca="false">IF($A8355="","",INDEX(CARTAO_COMPRAS!$H:$H,INT((ROW()-2)/20)+2)+MOD(ROW()-2,20))</f>
        <v/>
      </c>
      <c r="F8355" s="0" t="str">
        <f aca="false">IF($A8355="","",INDEX(CARTAO_COMPRAS!$G:$G,INT((ROW()-2)/20)+2))</f>
        <v/>
      </c>
      <c r="G8355" s="5" t="str">
        <f aca="false">IF($A8355="","",INDEX(CARTAO_COMPRAS!$I:$I,INT((ROW()-2)/20)+2))</f>
        <v/>
      </c>
      <c r="H8355" s="4" t="str">
        <f aca="false">IF($A8355="","",EDATE(INDEX(CARTAO_COMPRAS!$J:$J,INT((ROW()-2)/20)+2),MOD(ROW()-2,20)))</f>
        <v/>
      </c>
      <c r="I8355" s="4" t="str">
        <f aca="false">IF($H8355="","",$H8355-WEEKDAY($H8355,2)+1)</f>
        <v/>
      </c>
      <c r="J8355" s="4" t="str">
        <f aca="false">IF($I8355="","",$I8355+6)</f>
        <v/>
      </c>
      <c r="K8355" s="6" t="str">
        <f aca="false">IF($H8355="","",DATE(YEAR($H8355),MONTH($H8355),1))</f>
        <v/>
      </c>
      <c r="L8355" s="0" t="str">
        <f aca="false">IF($A8355="","",INDEX(CARTAO_COMPRAS!$K:$K,INT((ROW()-2)/20)+2))</f>
        <v/>
      </c>
      <c r="M8355" s="0" t="str">
        <f aca="false">IF($A8355="","","Compra no cartão")</f>
        <v/>
      </c>
    </row>
    <row r="8356" customFormat="false" ht="13.5" hidden="false" customHeight="false" outlineLevel="0" collapsed="false">
      <c r="A8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6" s="0" t="str">
        <f aca="false">IF($A8356="","",INDEX(CARTAO_COMPRAS!$C:$C,INT((ROW()-2)/20)+2))</f>
        <v/>
      </c>
      <c r="C8356" s="0" t="str">
        <f aca="false">IF($A8356="","",INDEX(CARTAO_COMPRAS!$D:$D,INT((ROW()-2)/20)+2))</f>
        <v/>
      </c>
      <c r="D8356" s="0" t="str">
        <f aca="false">IF($A8356="","",INDEX(CARTAO_COMPRAS!$E:$E,INT((ROW()-2)/20)+2))</f>
        <v/>
      </c>
      <c r="E8356" s="0" t="str">
        <f aca="false">IF($A8356="","",INDEX(CARTAO_COMPRAS!$H:$H,INT((ROW()-2)/20)+2)+MOD(ROW()-2,20))</f>
        <v/>
      </c>
      <c r="F8356" s="0" t="str">
        <f aca="false">IF($A8356="","",INDEX(CARTAO_COMPRAS!$G:$G,INT((ROW()-2)/20)+2))</f>
        <v/>
      </c>
      <c r="G8356" s="5" t="str">
        <f aca="false">IF($A8356="","",INDEX(CARTAO_COMPRAS!$I:$I,INT((ROW()-2)/20)+2))</f>
        <v/>
      </c>
      <c r="H8356" s="4" t="str">
        <f aca="false">IF($A8356="","",EDATE(INDEX(CARTAO_COMPRAS!$J:$J,INT((ROW()-2)/20)+2),MOD(ROW()-2,20)))</f>
        <v/>
      </c>
      <c r="I8356" s="4" t="str">
        <f aca="false">IF($H8356="","",$H8356-WEEKDAY($H8356,2)+1)</f>
        <v/>
      </c>
      <c r="J8356" s="4" t="str">
        <f aca="false">IF($I8356="","",$I8356+6)</f>
        <v/>
      </c>
      <c r="K8356" s="6" t="str">
        <f aca="false">IF($H8356="","",DATE(YEAR($H8356),MONTH($H8356),1))</f>
        <v/>
      </c>
      <c r="L8356" s="0" t="str">
        <f aca="false">IF($A8356="","",INDEX(CARTAO_COMPRAS!$K:$K,INT((ROW()-2)/20)+2))</f>
        <v/>
      </c>
      <c r="M8356" s="0" t="str">
        <f aca="false">IF($A8356="","","Compra no cartão")</f>
        <v/>
      </c>
    </row>
    <row r="8357" customFormat="false" ht="13.5" hidden="false" customHeight="false" outlineLevel="0" collapsed="false">
      <c r="A8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7" s="0" t="str">
        <f aca="false">IF($A8357="","",INDEX(CARTAO_COMPRAS!$C:$C,INT((ROW()-2)/20)+2))</f>
        <v/>
      </c>
      <c r="C8357" s="0" t="str">
        <f aca="false">IF($A8357="","",INDEX(CARTAO_COMPRAS!$D:$D,INT((ROW()-2)/20)+2))</f>
        <v/>
      </c>
      <c r="D8357" s="0" t="str">
        <f aca="false">IF($A8357="","",INDEX(CARTAO_COMPRAS!$E:$E,INT((ROW()-2)/20)+2))</f>
        <v/>
      </c>
      <c r="E8357" s="0" t="str">
        <f aca="false">IF($A8357="","",INDEX(CARTAO_COMPRAS!$H:$H,INT((ROW()-2)/20)+2)+MOD(ROW()-2,20))</f>
        <v/>
      </c>
      <c r="F8357" s="0" t="str">
        <f aca="false">IF($A8357="","",INDEX(CARTAO_COMPRAS!$G:$G,INT((ROW()-2)/20)+2))</f>
        <v/>
      </c>
      <c r="G8357" s="5" t="str">
        <f aca="false">IF($A8357="","",INDEX(CARTAO_COMPRAS!$I:$I,INT((ROW()-2)/20)+2))</f>
        <v/>
      </c>
      <c r="H8357" s="4" t="str">
        <f aca="false">IF($A8357="","",EDATE(INDEX(CARTAO_COMPRAS!$J:$J,INT((ROW()-2)/20)+2),MOD(ROW()-2,20)))</f>
        <v/>
      </c>
      <c r="I8357" s="4" t="str">
        <f aca="false">IF($H8357="","",$H8357-WEEKDAY($H8357,2)+1)</f>
        <v/>
      </c>
      <c r="J8357" s="4" t="str">
        <f aca="false">IF($I8357="","",$I8357+6)</f>
        <v/>
      </c>
      <c r="K8357" s="6" t="str">
        <f aca="false">IF($H8357="","",DATE(YEAR($H8357),MONTH($H8357),1))</f>
        <v/>
      </c>
      <c r="L8357" s="0" t="str">
        <f aca="false">IF($A8357="","",INDEX(CARTAO_COMPRAS!$K:$K,INT((ROW()-2)/20)+2))</f>
        <v/>
      </c>
      <c r="M8357" s="0" t="str">
        <f aca="false">IF($A8357="","","Compra no cartão")</f>
        <v/>
      </c>
    </row>
    <row r="8358" customFormat="false" ht="13.5" hidden="false" customHeight="false" outlineLevel="0" collapsed="false">
      <c r="A8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8" s="0" t="str">
        <f aca="false">IF($A8358="","",INDEX(CARTAO_COMPRAS!$C:$C,INT((ROW()-2)/20)+2))</f>
        <v/>
      </c>
      <c r="C8358" s="0" t="str">
        <f aca="false">IF($A8358="","",INDEX(CARTAO_COMPRAS!$D:$D,INT((ROW()-2)/20)+2))</f>
        <v/>
      </c>
      <c r="D8358" s="0" t="str">
        <f aca="false">IF($A8358="","",INDEX(CARTAO_COMPRAS!$E:$E,INT((ROW()-2)/20)+2))</f>
        <v/>
      </c>
      <c r="E8358" s="0" t="str">
        <f aca="false">IF($A8358="","",INDEX(CARTAO_COMPRAS!$H:$H,INT((ROW()-2)/20)+2)+MOD(ROW()-2,20))</f>
        <v/>
      </c>
      <c r="F8358" s="0" t="str">
        <f aca="false">IF($A8358="","",INDEX(CARTAO_COMPRAS!$G:$G,INT((ROW()-2)/20)+2))</f>
        <v/>
      </c>
      <c r="G8358" s="5" t="str">
        <f aca="false">IF($A8358="","",INDEX(CARTAO_COMPRAS!$I:$I,INT((ROW()-2)/20)+2))</f>
        <v/>
      </c>
      <c r="H8358" s="4" t="str">
        <f aca="false">IF($A8358="","",EDATE(INDEX(CARTAO_COMPRAS!$J:$J,INT((ROW()-2)/20)+2),MOD(ROW()-2,20)))</f>
        <v/>
      </c>
      <c r="I8358" s="4" t="str">
        <f aca="false">IF($H8358="","",$H8358-WEEKDAY($H8358,2)+1)</f>
        <v/>
      </c>
      <c r="J8358" s="4" t="str">
        <f aca="false">IF($I8358="","",$I8358+6)</f>
        <v/>
      </c>
      <c r="K8358" s="6" t="str">
        <f aca="false">IF($H8358="","",DATE(YEAR($H8358),MONTH($H8358),1))</f>
        <v/>
      </c>
      <c r="L8358" s="0" t="str">
        <f aca="false">IF($A8358="","",INDEX(CARTAO_COMPRAS!$K:$K,INT((ROW()-2)/20)+2))</f>
        <v/>
      </c>
      <c r="M8358" s="0" t="str">
        <f aca="false">IF($A8358="","","Compra no cartão")</f>
        <v/>
      </c>
    </row>
    <row r="8359" customFormat="false" ht="13.5" hidden="false" customHeight="false" outlineLevel="0" collapsed="false">
      <c r="A8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59" s="0" t="str">
        <f aca="false">IF($A8359="","",INDEX(CARTAO_COMPRAS!$C:$C,INT((ROW()-2)/20)+2))</f>
        <v/>
      </c>
      <c r="C8359" s="0" t="str">
        <f aca="false">IF($A8359="","",INDEX(CARTAO_COMPRAS!$D:$D,INT((ROW()-2)/20)+2))</f>
        <v/>
      </c>
      <c r="D8359" s="0" t="str">
        <f aca="false">IF($A8359="","",INDEX(CARTAO_COMPRAS!$E:$E,INT((ROW()-2)/20)+2))</f>
        <v/>
      </c>
      <c r="E8359" s="0" t="str">
        <f aca="false">IF($A8359="","",INDEX(CARTAO_COMPRAS!$H:$H,INT((ROW()-2)/20)+2)+MOD(ROW()-2,20))</f>
        <v/>
      </c>
      <c r="F8359" s="0" t="str">
        <f aca="false">IF($A8359="","",INDEX(CARTAO_COMPRAS!$G:$G,INT((ROW()-2)/20)+2))</f>
        <v/>
      </c>
      <c r="G8359" s="5" t="str">
        <f aca="false">IF($A8359="","",INDEX(CARTAO_COMPRAS!$I:$I,INT((ROW()-2)/20)+2))</f>
        <v/>
      </c>
      <c r="H8359" s="4" t="str">
        <f aca="false">IF($A8359="","",EDATE(INDEX(CARTAO_COMPRAS!$J:$J,INT((ROW()-2)/20)+2),MOD(ROW()-2,20)))</f>
        <v/>
      </c>
      <c r="I8359" s="4" t="str">
        <f aca="false">IF($H8359="","",$H8359-WEEKDAY($H8359,2)+1)</f>
        <v/>
      </c>
      <c r="J8359" s="4" t="str">
        <f aca="false">IF($I8359="","",$I8359+6)</f>
        <v/>
      </c>
      <c r="K8359" s="6" t="str">
        <f aca="false">IF($H8359="","",DATE(YEAR($H8359),MONTH($H8359),1))</f>
        <v/>
      </c>
      <c r="L8359" s="0" t="str">
        <f aca="false">IF($A8359="","",INDEX(CARTAO_COMPRAS!$K:$K,INT((ROW()-2)/20)+2))</f>
        <v/>
      </c>
      <c r="M8359" s="0" t="str">
        <f aca="false">IF($A8359="","","Compra no cartão")</f>
        <v/>
      </c>
    </row>
    <row r="8360" customFormat="false" ht="13.5" hidden="false" customHeight="false" outlineLevel="0" collapsed="false">
      <c r="A8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0" s="0" t="str">
        <f aca="false">IF($A8360="","",INDEX(CARTAO_COMPRAS!$C:$C,INT((ROW()-2)/20)+2))</f>
        <v/>
      </c>
      <c r="C8360" s="0" t="str">
        <f aca="false">IF($A8360="","",INDEX(CARTAO_COMPRAS!$D:$D,INT((ROW()-2)/20)+2))</f>
        <v/>
      </c>
      <c r="D8360" s="0" t="str">
        <f aca="false">IF($A8360="","",INDEX(CARTAO_COMPRAS!$E:$E,INT((ROW()-2)/20)+2))</f>
        <v/>
      </c>
      <c r="E8360" s="0" t="str">
        <f aca="false">IF($A8360="","",INDEX(CARTAO_COMPRAS!$H:$H,INT((ROW()-2)/20)+2)+MOD(ROW()-2,20))</f>
        <v/>
      </c>
      <c r="F8360" s="0" t="str">
        <f aca="false">IF($A8360="","",INDEX(CARTAO_COMPRAS!$G:$G,INT((ROW()-2)/20)+2))</f>
        <v/>
      </c>
      <c r="G8360" s="5" t="str">
        <f aca="false">IF($A8360="","",INDEX(CARTAO_COMPRAS!$I:$I,INT((ROW()-2)/20)+2))</f>
        <v/>
      </c>
      <c r="H8360" s="4" t="str">
        <f aca="false">IF($A8360="","",EDATE(INDEX(CARTAO_COMPRAS!$J:$J,INT((ROW()-2)/20)+2),MOD(ROW()-2,20)))</f>
        <v/>
      </c>
      <c r="I8360" s="4" t="str">
        <f aca="false">IF($H8360="","",$H8360-WEEKDAY($H8360,2)+1)</f>
        <v/>
      </c>
      <c r="J8360" s="4" t="str">
        <f aca="false">IF($I8360="","",$I8360+6)</f>
        <v/>
      </c>
      <c r="K8360" s="6" t="str">
        <f aca="false">IF($H8360="","",DATE(YEAR($H8360),MONTH($H8360),1))</f>
        <v/>
      </c>
      <c r="L8360" s="0" t="str">
        <f aca="false">IF($A8360="","",INDEX(CARTAO_COMPRAS!$K:$K,INT((ROW()-2)/20)+2))</f>
        <v/>
      </c>
      <c r="M8360" s="0" t="str">
        <f aca="false">IF($A8360="","","Compra no cartão")</f>
        <v/>
      </c>
    </row>
    <row r="8361" customFormat="false" ht="13.5" hidden="false" customHeight="false" outlineLevel="0" collapsed="false">
      <c r="A8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1" s="0" t="str">
        <f aca="false">IF($A8361="","",INDEX(CARTAO_COMPRAS!$C:$C,INT((ROW()-2)/20)+2))</f>
        <v/>
      </c>
      <c r="C8361" s="0" t="str">
        <f aca="false">IF($A8361="","",INDEX(CARTAO_COMPRAS!$D:$D,INT((ROW()-2)/20)+2))</f>
        <v/>
      </c>
      <c r="D8361" s="0" t="str">
        <f aca="false">IF($A8361="","",INDEX(CARTAO_COMPRAS!$E:$E,INT((ROW()-2)/20)+2))</f>
        <v/>
      </c>
      <c r="E8361" s="0" t="str">
        <f aca="false">IF($A8361="","",INDEX(CARTAO_COMPRAS!$H:$H,INT((ROW()-2)/20)+2)+MOD(ROW()-2,20))</f>
        <v/>
      </c>
      <c r="F8361" s="0" t="str">
        <f aca="false">IF($A8361="","",INDEX(CARTAO_COMPRAS!$G:$G,INT((ROW()-2)/20)+2))</f>
        <v/>
      </c>
      <c r="G8361" s="5" t="str">
        <f aca="false">IF($A8361="","",INDEX(CARTAO_COMPRAS!$I:$I,INT((ROW()-2)/20)+2))</f>
        <v/>
      </c>
      <c r="H8361" s="4" t="str">
        <f aca="false">IF($A8361="","",EDATE(INDEX(CARTAO_COMPRAS!$J:$J,INT((ROW()-2)/20)+2),MOD(ROW()-2,20)))</f>
        <v/>
      </c>
      <c r="I8361" s="4" t="str">
        <f aca="false">IF($H8361="","",$H8361-WEEKDAY($H8361,2)+1)</f>
        <v/>
      </c>
      <c r="J8361" s="4" t="str">
        <f aca="false">IF($I8361="","",$I8361+6)</f>
        <v/>
      </c>
      <c r="K8361" s="6" t="str">
        <f aca="false">IF($H8361="","",DATE(YEAR($H8361),MONTH($H8361),1))</f>
        <v/>
      </c>
      <c r="L8361" s="0" t="str">
        <f aca="false">IF($A8361="","",INDEX(CARTAO_COMPRAS!$K:$K,INT((ROW()-2)/20)+2))</f>
        <v/>
      </c>
      <c r="M8361" s="0" t="str">
        <f aca="false">IF($A8361="","","Compra no cartão")</f>
        <v/>
      </c>
    </row>
    <row r="8362" customFormat="false" ht="13.5" hidden="false" customHeight="false" outlineLevel="0" collapsed="false">
      <c r="A83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419</v>
      </c>
      <c r="B8362" s="0" t="str">
        <f aca="false">IF($A8362="","",INDEX(CARTAO_COMPRAS!$C:$C,INT((ROW()-2)/20)+2))</f>
        <v>Nubank</v>
      </c>
      <c r="C8362" s="0" t="str">
        <f aca="false">IF($A8362="","",INDEX(CARTAO_COMPRAS!$D:$D,INT((ROW()-2)/20)+2))</f>
        <v>Damião açai</v>
      </c>
      <c r="D8362" s="0" t="str">
        <f aca="false">IF($A8362="","",INDEX(CARTAO_COMPRAS!$E:$E,INT((ROW()-2)/20)+2))</f>
        <v>Alimentação / Insumos</v>
      </c>
      <c r="E8362" s="0" t="n">
        <f aca="false">IF($A8362="","",INDEX(CARTAO_COMPRAS!$H:$H,INT((ROW()-2)/20)+2)+MOD(ROW()-2,20))</f>
        <v>1</v>
      </c>
      <c r="F8362" s="0" t="n">
        <f aca="false">IF($A8362="","",INDEX(CARTAO_COMPRAS!$G:$G,INT((ROW()-2)/20)+2))</f>
        <v>2</v>
      </c>
      <c r="G8362" s="5" t="n">
        <f aca="false">IF($A8362="","",INDEX(CARTAO_COMPRAS!$I:$I,INT((ROW()-2)/20)+2))</f>
        <v>130</v>
      </c>
      <c r="H8362" s="4" t="n">
        <f aca="false">IF($A8362="","",EDATE(INDEX(CARTAO_COMPRAS!$J:$J,INT((ROW()-2)/20)+2),MOD(ROW()-2,20)))</f>
        <v>46170</v>
      </c>
      <c r="I8362" s="4" t="n">
        <f aca="false">IF($H8362="","",$H8362-WEEKDAY($H8362,2)+1)</f>
        <v>46167</v>
      </c>
      <c r="J8362" s="4" t="n">
        <f aca="false">IF($I8362="","",$I8362+6)</f>
        <v>46173</v>
      </c>
      <c r="K8362" s="6" t="n">
        <f aca="false">IF($H8362="","",DATE(YEAR($H8362),MONTH($H8362),1))</f>
        <v>46143</v>
      </c>
      <c r="L8362" s="0" t="str">
        <f aca="false">IF($A8362="","",INDEX(CARTAO_COMPRAS!$K:$K,INT((ROW()-2)/20)+2))</f>
        <v>Pago</v>
      </c>
      <c r="M8362" s="0" t="str">
        <f aca="false">IF($A8362="","","Compra no cartão")</f>
        <v>Compra no cartão</v>
      </c>
    </row>
    <row r="8363" customFormat="false" ht="13.5" hidden="false" customHeight="false" outlineLevel="0" collapsed="false">
      <c r="A83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419</v>
      </c>
      <c r="B8363" s="0" t="str">
        <f aca="false">IF($A8363="","",INDEX(CARTAO_COMPRAS!$C:$C,INT((ROW()-2)/20)+2))</f>
        <v>Nubank</v>
      </c>
      <c r="C8363" s="0" t="str">
        <f aca="false">IF($A8363="","",INDEX(CARTAO_COMPRAS!$D:$D,INT((ROW()-2)/20)+2))</f>
        <v>Damião açai</v>
      </c>
      <c r="D8363" s="0" t="str">
        <f aca="false">IF($A8363="","",INDEX(CARTAO_COMPRAS!$E:$E,INT((ROW()-2)/20)+2))</f>
        <v>Alimentação / Insumos</v>
      </c>
      <c r="E8363" s="0" t="n">
        <f aca="false">IF($A8363="","",INDEX(CARTAO_COMPRAS!$H:$H,INT((ROW()-2)/20)+2)+MOD(ROW()-2,20))</f>
        <v>2</v>
      </c>
      <c r="F8363" s="0" t="n">
        <f aca="false">IF($A8363="","",INDEX(CARTAO_COMPRAS!$G:$G,INT((ROW()-2)/20)+2))</f>
        <v>2</v>
      </c>
      <c r="G8363" s="5" t="n">
        <f aca="false">IF($A8363="","",INDEX(CARTAO_COMPRAS!$I:$I,INT((ROW()-2)/20)+2))</f>
        <v>130</v>
      </c>
      <c r="H8363" s="4" t="n">
        <f aca="false">IF($A8363="","",EDATE(INDEX(CARTAO_COMPRAS!$J:$J,INT((ROW()-2)/20)+2),MOD(ROW()-2,20)))</f>
        <v>46201</v>
      </c>
      <c r="I8363" s="4" t="n">
        <f aca="false">IF($H8363="","",$H8363-WEEKDAY($H8363,2)+1)</f>
        <v>46195</v>
      </c>
      <c r="J8363" s="4" t="n">
        <f aca="false">IF($I8363="","",$I8363+6)</f>
        <v>46201</v>
      </c>
      <c r="K8363" s="6" t="n">
        <f aca="false">IF($H8363="","",DATE(YEAR($H8363),MONTH($H8363),1))</f>
        <v>46174</v>
      </c>
      <c r="L8363" s="0" t="str">
        <f aca="false">IF($A8363="","",INDEX(CARTAO_COMPRAS!$K:$K,INT((ROW()-2)/20)+2))</f>
        <v>Pago</v>
      </c>
      <c r="M8363" s="0" t="str">
        <f aca="false">IF($A8363="","","Compra no cartão")</f>
        <v>Compra no cartão</v>
      </c>
    </row>
    <row r="8364" customFormat="false" ht="13.5" hidden="false" customHeight="false" outlineLevel="0" collapsed="false">
      <c r="A8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4" s="0" t="str">
        <f aca="false">IF($A8364="","",INDEX(CARTAO_COMPRAS!$C:$C,INT((ROW()-2)/20)+2))</f>
        <v/>
      </c>
      <c r="C8364" s="0" t="str">
        <f aca="false">IF($A8364="","",INDEX(CARTAO_COMPRAS!$D:$D,INT((ROW()-2)/20)+2))</f>
        <v/>
      </c>
      <c r="D8364" s="0" t="str">
        <f aca="false">IF($A8364="","",INDEX(CARTAO_COMPRAS!$E:$E,INT((ROW()-2)/20)+2))</f>
        <v/>
      </c>
      <c r="E8364" s="0" t="str">
        <f aca="false">IF($A8364="","",INDEX(CARTAO_COMPRAS!$H:$H,INT((ROW()-2)/20)+2)+MOD(ROW()-2,20))</f>
        <v/>
      </c>
      <c r="F8364" s="0" t="str">
        <f aca="false">IF($A8364="","",INDEX(CARTAO_COMPRAS!$G:$G,INT((ROW()-2)/20)+2))</f>
        <v/>
      </c>
      <c r="G8364" s="5" t="str">
        <f aca="false">IF($A8364="","",INDEX(CARTAO_COMPRAS!$I:$I,INT((ROW()-2)/20)+2))</f>
        <v/>
      </c>
      <c r="H8364" s="4" t="str">
        <f aca="false">IF($A8364="","",EDATE(INDEX(CARTAO_COMPRAS!$J:$J,INT((ROW()-2)/20)+2),MOD(ROW()-2,20)))</f>
        <v/>
      </c>
      <c r="I8364" s="4" t="str">
        <f aca="false">IF($H8364="","",$H8364-WEEKDAY($H8364,2)+1)</f>
        <v/>
      </c>
      <c r="J8364" s="4" t="str">
        <f aca="false">IF($I8364="","",$I8364+6)</f>
        <v/>
      </c>
      <c r="K8364" s="6" t="str">
        <f aca="false">IF($H8364="","",DATE(YEAR($H8364),MONTH($H8364),1))</f>
        <v/>
      </c>
      <c r="L8364" s="0" t="str">
        <f aca="false">IF($A8364="","",INDEX(CARTAO_COMPRAS!$K:$K,INT((ROW()-2)/20)+2))</f>
        <v/>
      </c>
      <c r="M8364" s="0" t="str">
        <f aca="false">IF($A8364="","","Compra no cartão")</f>
        <v/>
      </c>
    </row>
    <row r="8365" customFormat="false" ht="13.5" hidden="false" customHeight="false" outlineLevel="0" collapsed="false">
      <c r="A8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5" s="0" t="str">
        <f aca="false">IF($A8365="","",INDEX(CARTAO_COMPRAS!$C:$C,INT((ROW()-2)/20)+2))</f>
        <v/>
      </c>
      <c r="C8365" s="0" t="str">
        <f aca="false">IF($A8365="","",INDEX(CARTAO_COMPRAS!$D:$D,INT((ROW()-2)/20)+2))</f>
        <v/>
      </c>
      <c r="D8365" s="0" t="str">
        <f aca="false">IF($A8365="","",INDEX(CARTAO_COMPRAS!$E:$E,INT((ROW()-2)/20)+2))</f>
        <v/>
      </c>
      <c r="E8365" s="0" t="str">
        <f aca="false">IF($A8365="","",INDEX(CARTAO_COMPRAS!$H:$H,INT((ROW()-2)/20)+2)+MOD(ROW()-2,20))</f>
        <v/>
      </c>
      <c r="F8365" s="0" t="str">
        <f aca="false">IF($A8365="","",INDEX(CARTAO_COMPRAS!$G:$G,INT((ROW()-2)/20)+2))</f>
        <v/>
      </c>
      <c r="G8365" s="5" t="str">
        <f aca="false">IF($A8365="","",INDEX(CARTAO_COMPRAS!$I:$I,INT((ROW()-2)/20)+2))</f>
        <v/>
      </c>
      <c r="H8365" s="4" t="str">
        <f aca="false">IF($A8365="","",EDATE(INDEX(CARTAO_COMPRAS!$J:$J,INT((ROW()-2)/20)+2),MOD(ROW()-2,20)))</f>
        <v/>
      </c>
      <c r="I8365" s="4" t="str">
        <f aca="false">IF($H8365="","",$H8365-WEEKDAY($H8365,2)+1)</f>
        <v/>
      </c>
      <c r="J8365" s="4" t="str">
        <f aca="false">IF($I8365="","",$I8365+6)</f>
        <v/>
      </c>
      <c r="K8365" s="6" t="str">
        <f aca="false">IF($H8365="","",DATE(YEAR($H8365),MONTH($H8365),1))</f>
        <v/>
      </c>
      <c r="L8365" s="0" t="str">
        <f aca="false">IF($A8365="","",INDEX(CARTAO_COMPRAS!$K:$K,INT((ROW()-2)/20)+2))</f>
        <v/>
      </c>
      <c r="M8365" s="0" t="str">
        <f aca="false">IF($A8365="","","Compra no cartão")</f>
        <v/>
      </c>
    </row>
    <row r="8366" customFormat="false" ht="13.5" hidden="false" customHeight="false" outlineLevel="0" collapsed="false">
      <c r="A8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6" s="0" t="str">
        <f aca="false">IF($A8366="","",INDEX(CARTAO_COMPRAS!$C:$C,INT((ROW()-2)/20)+2))</f>
        <v/>
      </c>
      <c r="C8366" s="0" t="str">
        <f aca="false">IF($A8366="","",INDEX(CARTAO_COMPRAS!$D:$D,INT((ROW()-2)/20)+2))</f>
        <v/>
      </c>
      <c r="D8366" s="0" t="str">
        <f aca="false">IF($A8366="","",INDEX(CARTAO_COMPRAS!$E:$E,INT((ROW()-2)/20)+2))</f>
        <v/>
      </c>
      <c r="E8366" s="0" t="str">
        <f aca="false">IF($A8366="","",INDEX(CARTAO_COMPRAS!$H:$H,INT((ROW()-2)/20)+2)+MOD(ROW()-2,20))</f>
        <v/>
      </c>
      <c r="F8366" s="0" t="str">
        <f aca="false">IF($A8366="","",INDEX(CARTAO_COMPRAS!$G:$G,INT((ROW()-2)/20)+2))</f>
        <v/>
      </c>
      <c r="G8366" s="5" t="str">
        <f aca="false">IF($A8366="","",INDEX(CARTAO_COMPRAS!$I:$I,INT((ROW()-2)/20)+2))</f>
        <v/>
      </c>
      <c r="H8366" s="4" t="str">
        <f aca="false">IF($A8366="","",EDATE(INDEX(CARTAO_COMPRAS!$J:$J,INT((ROW()-2)/20)+2),MOD(ROW()-2,20)))</f>
        <v/>
      </c>
      <c r="I8366" s="4" t="str">
        <f aca="false">IF($H8366="","",$H8366-WEEKDAY($H8366,2)+1)</f>
        <v/>
      </c>
      <c r="J8366" s="4" t="str">
        <f aca="false">IF($I8366="","",$I8366+6)</f>
        <v/>
      </c>
      <c r="K8366" s="6" t="str">
        <f aca="false">IF($H8366="","",DATE(YEAR($H8366),MONTH($H8366),1))</f>
        <v/>
      </c>
      <c r="L8366" s="0" t="str">
        <f aca="false">IF($A8366="","",INDEX(CARTAO_COMPRAS!$K:$K,INT((ROW()-2)/20)+2))</f>
        <v/>
      </c>
      <c r="M8366" s="0" t="str">
        <f aca="false">IF($A8366="","","Compra no cartão")</f>
        <v/>
      </c>
    </row>
    <row r="8367" customFormat="false" ht="13.5" hidden="false" customHeight="false" outlineLevel="0" collapsed="false">
      <c r="A8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7" s="0" t="str">
        <f aca="false">IF($A8367="","",INDEX(CARTAO_COMPRAS!$C:$C,INT((ROW()-2)/20)+2))</f>
        <v/>
      </c>
      <c r="C8367" s="0" t="str">
        <f aca="false">IF($A8367="","",INDEX(CARTAO_COMPRAS!$D:$D,INT((ROW()-2)/20)+2))</f>
        <v/>
      </c>
      <c r="D8367" s="0" t="str">
        <f aca="false">IF($A8367="","",INDEX(CARTAO_COMPRAS!$E:$E,INT((ROW()-2)/20)+2))</f>
        <v/>
      </c>
      <c r="E8367" s="0" t="str">
        <f aca="false">IF($A8367="","",INDEX(CARTAO_COMPRAS!$H:$H,INT((ROW()-2)/20)+2)+MOD(ROW()-2,20))</f>
        <v/>
      </c>
      <c r="F8367" s="0" t="str">
        <f aca="false">IF($A8367="","",INDEX(CARTAO_COMPRAS!$G:$G,INT((ROW()-2)/20)+2))</f>
        <v/>
      </c>
      <c r="G8367" s="5" t="str">
        <f aca="false">IF($A8367="","",INDEX(CARTAO_COMPRAS!$I:$I,INT((ROW()-2)/20)+2))</f>
        <v/>
      </c>
      <c r="H8367" s="4" t="str">
        <f aca="false">IF($A8367="","",EDATE(INDEX(CARTAO_COMPRAS!$J:$J,INT((ROW()-2)/20)+2),MOD(ROW()-2,20)))</f>
        <v/>
      </c>
      <c r="I8367" s="4" t="str">
        <f aca="false">IF($H8367="","",$H8367-WEEKDAY($H8367,2)+1)</f>
        <v/>
      </c>
      <c r="J8367" s="4" t="str">
        <f aca="false">IF($I8367="","",$I8367+6)</f>
        <v/>
      </c>
      <c r="K8367" s="6" t="str">
        <f aca="false">IF($H8367="","",DATE(YEAR($H8367),MONTH($H8367),1))</f>
        <v/>
      </c>
      <c r="L8367" s="0" t="str">
        <f aca="false">IF($A8367="","",INDEX(CARTAO_COMPRAS!$K:$K,INT((ROW()-2)/20)+2))</f>
        <v/>
      </c>
      <c r="M8367" s="0" t="str">
        <f aca="false">IF($A8367="","","Compra no cartão")</f>
        <v/>
      </c>
    </row>
    <row r="8368" customFormat="false" ht="13.5" hidden="false" customHeight="false" outlineLevel="0" collapsed="false">
      <c r="A8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8" s="0" t="str">
        <f aca="false">IF($A8368="","",INDEX(CARTAO_COMPRAS!$C:$C,INT((ROW()-2)/20)+2))</f>
        <v/>
      </c>
      <c r="C8368" s="0" t="str">
        <f aca="false">IF($A8368="","",INDEX(CARTAO_COMPRAS!$D:$D,INT((ROW()-2)/20)+2))</f>
        <v/>
      </c>
      <c r="D8368" s="0" t="str">
        <f aca="false">IF($A8368="","",INDEX(CARTAO_COMPRAS!$E:$E,INT((ROW()-2)/20)+2))</f>
        <v/>
      </c>
      <c r="E8368" s="0" t="str">
        <f aca="false">IF($A8368="","",INDEX(CARTAO_COMPRAS!$H:$H,INT((ROW()-2)/20)+2)+MOD(ROW()-2,20))</f>
        <v/>
      </c>
      <c r="F8368" s="0" t="str">
        <f aca="false">IF($A8368="","",INDEX(CARTAO_COMPRAS!$G:$G,INT((ROW()-2)/20)+2))</f>
        <v/>
      </c>
      <c r="G8368" s="5" t="str">
        <f aca="false">IF($A8368="","",INDEX(CARTAO_COMPRAS!$I:$I,INT((ROW()-2)/20)+2))</f>
        <v/>
      </c>
      <c r="H8368" s="4" t="str">
        <f aca="false">IF($A8368="","",EDATE(INDEX(CARTAO_COMPRAS!$J:$J,INT((ROW()-2)/20)+2),MOD(ROW()-2,20)))</f>
        <v/>
      </c>
      <c r="I8368" s="4" t="str">
        <f aca="false">IF($H8368="","",$H8368-WEEKDAY($H8368,2)+1)</f>
        <v/>
      </c>
      <c r="J8368" s="4" t="str">
        <f aca="false">IF($I8368="","",$I8368+6)</f>
        <v/>
      </c>
      <c r="K8368" s="6" t="str">
        <f aca="false">IF($H8368="","",DATE(YEAR($H8368),MONTH($H8368),1))</f>
        <v/>
      </c>
      <c r="L8368" s="0" t="str">
        <f aca="false">IF($A8368="","",INDEX(CARTAO_COMPRAS!$K:$K,INT((ROW()-2)/20)+2))</f>
        <v/>
      </c>
      <c r="M8368" s="0" t="str">
        <f aca="false">IF($A8368="","","Compra no cartão")</f>
        <v/>
      </c>
    </row>
    <row r="8369" customFormat="false" ht="13.5" hidden="false" customHeight="false" outlineLevel="0" collapsed="false">
      <c r="A8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69" s="0" t="str">
        <f aca="false">IF($A8369="","",INDEX(CARTAO_COMPRAS!$C:$C,INT((ROW()-2)/20)+2))</f>
        <v/>
      </c>
      <c r="C8369" s="0" t="str">
        <f aca="false">IF($A8369="","",INDEX(CARTAO_COMPRAS!$D:$D,INT((ROW()-2)/20)+2))</f>
        <v/>
      </c>
      <c r="D8369" s="0" t="str">
        <f aca="false">IF($A8369="","",INDEX(CARTAO_COMPRAS!$E:$E,INT((ROW()-2)/20)+2))</f>
        <v/>
      </c>
      <c r="E8369" s="0" t="str">
        <f aca="false">IF($A8369="","",INDEX(CARTAO_COMPRAS!$H:$H,INT((ROW()-2)/20)+2)+MOD(ROW()-2,20))</f>
        <v/>
      </c>
      <c r="F8369" s="0" t="str">
        <f aca="false">IF($A8369="","",INDEX(CARTAO_COMPRAS!$G:$G,INT((ROW()-2)/20)+2))</f>
        <v/>
      </c>
      <c r="G8369" s="5" t="str">
        <f aca="false">IF($A8369="","",INDEX(CARTAO_COMPRAS!$I:$I,INT((ROW()-2)/20)+2))</f>
        <v/>
      </c>
      <c r="H8369" s="4" t="str">
        <f aca="false">IF($A8369="","",EDATE(INDEX(CARTAO_COMPRAS!$J:$J,INT((ROW()-2)/20)+2),MOD(ROW()-2,20)))</f>
        <v/>
      </c>
      <c r="I8369" s="4" t="str">
        <f aca="false">IF($H8369="","",$H8369-WEEKDAY($H8369,2)+1)</f>
        <v/>
      </c>
      <c r="J8369" s="4" t="str">
        <f aca="false">IF($I8369="","",$I8369+6)</f>
        <v/>
      </c>
      <c r="K8369" s="6" t="str">
        <f aca="false">IF($H8369="","",DATE(YEAR($H8369),MONTH($H8369),1))</f>
        <v/>
      </c>
      <c r="L8369" s="0" t="str">
        <f aca="false">IF($A8369="","",INDEX(CARTAO_COMPRAS!$K:$K,INT((ROW()-2)/20)+2))</f>
        <v/>
      </c>
      <c r="M8369" s="0" t="str">
        <f aca="false">IF($A8369="","","Compra no cartão")</f>
        <v/>
      </c>
    </row>
    <row r="8370" customFormat="false" ht="13.5" hidden="false" customHeight="false" outlineLevel="0" collapsed="false">
      <c r="A8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0" s="0" t="str">
        <f aca="false">IF($A8370="","",INDEX(CARTAO_COMPRAS!$C:$C,INT((ROW()-2)/20)+2))</f>
        <v/>
      </c>
      <c r="C8370" s="0" t="str">
        <f aca="false">IF($A8370="","",INDEX(CARTAO_COMPRAS!$D:$D,INT((ROW()-2)/20)+2))</f>
        <v/>
      </c>
      <c r="D8370" s="0" t="str">
        <f aca="false">IF($A8370="","",INDEX(CARTAO_COMPRAS!$E:$E,INT((ROW()-2)/20)+2))</f>
        <v/>
      </c>
      <c r="E8370" s="0" t="str">
        <f aca="false">IF($A8370="","",INDEX(CARTAO_COMPRAS!$H:$H,INT((ROW()-2)/20)+2)+MOD(ROW()-2,20))</f>
        <v/>
      </c>
      <c r="F8370" s="0" t="str">
        <f aca="false">IF($A8370="","",INDEX(CARTAO_COMPRAS!$G:$G,INT((ROW()-2)/20)+2))</f>
        <v/>
      </c>
      <c r="G8370" s="5" t="str">
        <f aca="false">IF($A8370="","",INDEX(CARTAO_COMPRAS!$I:$I,INT((ROW()-2)/20)+2))</f>
        <v/>
      </c>
      <c r="H8370" s="4" t="str">
        <f aca="false">IF($A8370="","",EDATE(INDEX(CARTAO_COMPRAS!$J:$J,INT((ROW()-2)/20)+2),MOD(ROW()-2,20)))</f>
        <v/>
      </c>
      <c r="I8370" s="4" t="str">
        <f aca="false">IF($H8370="","",$H8370-WEEKDAY($H8370,2)+1)</f>
        <v/>
      </c>
      <c r="J8370" s="4" t="str">
        <f aca="false">IF($I8370="","",$I8370+6)</f>
        <v/>
      </c>
      <c r="K8370" s="6" t="str">
        <f aca="false">IF($H8370="","",DATE(YEAR($H8370),MONTH($H8370),1))</f>
        <v/>
      </c>
      <c r="L8370" s="0" t="str">
        <f aca="false">IF($A8370="","",INDEX(CARTAO_COMPRAS!$K:$K,INT((ROW()-2)/20)+2))</f>
        <v/>
      </c>
      <c r="M8370" s="0" t="str">
        <f aca="false">IF($A8370="","","Compra no cartão")</f>
        <v/>
      </c>
    </row>
    <row r="8371" customFormat="false" ht="13.5" hidden="false" customHeight="false" outlineLevel="0" collapsed="false">
      <c r="A8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1" s="0" t="str">
        <f aca="false">IF($A8371="","",INDEX(CARTAO_COMPRAS!$C:$C,INT((ROW()-2)/20)+2))</f>
        <v/>
      </c>
      <c r="C8371" s="0" t="str">
        <f aca="false">IF($A8371="","",INDEX(CARTAO_COMPRAS!$D:$D,INT((ROW()-2)/20)+2))</f>
        <v/>
      </c>
      <c r="D8371" s="0" t="str">
        <f aca="false">IF($A8371="","",INDEX(CARTAO_COMPRAS!$E:$E,INT((ROW()-2)/20)+2))</f>
        <v/>
      </c>
      <c r="E8371" s="0" t="str">
        <f aca="false">IF($A8371="","",INDEX(CARTAO_COMPRAS!$H:$H,INT((ROW()-2)/20)+2)+MOD(ROW()-2,20))</f>
        <v/>
      </c>
      <c r="F8371" s="0" t="str">
        <f aca="false">IF($A8371="","",INDEX(CARTAO_COMPRAS!$G:$G,INT((ROW()-2)/20)+2))</f>
        <v/>
      </c>
      <c r="G8371" s="5" t="str">
        <f aca="false">IF($A8371="","",INDEX(CARTAO_COMPRAS!$I:$I,INT((ROW()-2)/20)+2))</f>
        <v/>
      </c>
      <c r="H8371" s="4" t="str">
        <f aca="false">IF($A8371="","",EDATE(INDEX(CARTAO_COMPRAS!$J:$J,INT((ROW()-2)/20)+2),MOD(ROW()-2,20)))</f>
        <v/>
      </c>
      <c r="I8371" s="4" t="str">
        <f aca="false">IF($H8371="","",$H8371-WEEKDAY($H8371,2)+1)</f>
        <v/>
      </c>
      <c r="J8371" s="4" t="str">
        <f aca="false">IF($I8371="","",$I8371+6)</f>
        <v/>
      </c>
      <c r="K8371" s="6" t="str">
        <f aca="false">IF($H8371="","",DATE(YEAR($H8371),MONTH($H8371),1))</f>
        <v/>
      </c>
      <c r="L8371" s="0" t="str">
        <f aca="false">IF($A8371="","",INDEX(CARTAO_COMPRAS!$K:$K,INT((ROW()-2)/20)+2))</f>
        <v/>
      </c>
      <c r="M8371" s="0" t="str">
        <f aca="false">IF($A8371="","","Compra no cartão")</f>
        <v/>
      </c>
    </row>
    <row r="8372" customFormat="false" ht="13.5" hidden="false" customHeight="false" outlineLevel="0" collapsed="false">
      <c r="A8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2" s="0" t="str">
        <f aca="false">IF($A8372="","",INDEX(CARTAO_COMPRAS!$C:$C,INT((ROW()-2)/20)+2))</f>
        <v/>
      </c>
      <c r="C8372" s="0" t="str">
        <f aca="false">IF($A8372="","",INDEX(CARTAO_COMPRAS!$D:$D,INT((ROW()-2)/20)+2))</f>
        <v/>
      </c>
      <c r="D8372" s="0" t="str">
        <f aca="false">IF($A8372="","",INDEX(CARTAO_COMPRAS!$E:$E,INT((ROW()-2)/20)+2))</f>
        <v/>
      </c>
      <c r="E8372" s="0" t="str">
        <f aca="false">IF($A8372="","",INDEX(CARTAO_COMPRAS!$H:$H,INT((ROW()-2)/20)+2)+MOD(ROW()-2,20))</f>
        <v/>
      </c>
      <c r="F8372" s="0" t="str">
        <f aca="false">IF($A8372="","",INDEX(CARTAO_COMPRAS!$G:$G,INT((ROW()-2)/20)+2))</f>
        <v/>
      </c>
      <c r="G8372" s="5" t="str">
        <f aca="false">IF($A8372="","",INDEX(CARTAO_COMPRAS!$I:$I,INT((ROW()-2)/20)+2))</f>
        <v/>
      </c>
      <c r="H8372" s="4" t="str">
        <f aca="false">IF($A8372="","",EDATE(INDEX(CARTAO_COMPRAS!$J:$J,INT((ROW()-2)/20)+2),MOD(ROW()-2,20)))</f>
        <v/>
      </c>
      <c r="I8372" s="4" t="str">
        <f aca="false">IF($H8372="","",$H8372-WEEKDAY($H8372,2)+1)</f>
        <v/>
      </c>
      <c r="J8372" s="4" t="str">
        <f aca="false">IF($I8372="","",$I8372+6)</f>
        <v/>
      </c>
      <c r="K8372" s="6" t="str">
        <f aca="false">IF($H8372="","",DATE(YEAR($H8372),MONTH($H8372),1))</f>
        <v/>
      </c>
      <c r="L8372" s="0" t="str">
        <f aca="false">IF($A8372="","",INDEX(CARTAO_COMPRAS!$K:$K,INT((ROW()-2)/20)+2))</f>
        <v/>
      </c>
      <c r="M8372" s="0" t="str">
        <f aca="false">IF($A8372="","","Compra no cartão")</f>
        <v/>
      </c>
    </row>
    <row r="8373" customFormat="false" ht="13.5" hidden="false" customHeight="false" outlineLevel="0" collapsed="false">
      <c r="A8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3" s="0" t="str">
        <f aca="false">IF($A8373="","",INDEX(CARTAO_COMPRAS!$C:$C,INT((ROW()-2)/20)+2))</f>
        <v/>
      </c>
      <c r="C8373" s="0" t="str">
        <f aca="false">IF($A8373="","",INDEX(CARTAO_COMPRAS!$D:$D,INT((ROW()-2)/20)+2))</f>
        <v/>
      </c>
      <c r="D8373" s="0" t="str">
        <f aca="false">IF($A8373="","",INDEX(CARTAO_COMPRAS!$E:$E,INT((ROW()-2)/20)+2))</f>
        <v/>
      </c>
      <c r="E8373" s="0" t="str">
        <f aca="false">IF($A8373="","",INDEX(CARTAO_COMPRAS!$H:$H,INT((ROW()-2)/20)+2)+MOD(ROW()-2,20))</f>
        <v/>
      </c>
      <c r="F8373" s="0" t="str">
        <f aca="false">IF($A8373="","",INDEX(CARTAO_COMPRAS!$G:$G,INT((ROW()-2)/20)+2))</f>
        <v/>
      </c>
      <c r="G8373" s="5" t="str">
        <f aca="false">IF($A8373="","",INDEX(CARTAO_COMPRAS!$I:$I,INT((ROW()-2)/20)+2))</f>
        <v/>
      </c>
      <c r="H8373" s="4" t="str">
        <f aca="false">IF($A8373="","",EDATE(INDEX(CARTAO_COMPRAS!$J:$J,INT((ROW()-2)/20)+2),MOD(ROW()-2,20)))</f>
        <v/>
      </c>
      <c r="I8373" s="4" t="str">
        <f aca="false">IF($H8373="","",$H8373-WEEKDAY($H8373,2)+1)</f>
        <v/>
      </c>
      <c r="J8373" s="4" t="str">
        <f aca="false">IF($I8373="","",$I8373+6)</f>
        <v/>
      </c>
      <c r="K8373" s="6" t="str">
        <f aca="false">IF($H8373="","",DATE(YEAR($H8373),MONTH($H8373),1))</f>
        <v/>
      </c>
      <c r="L8373" s="0" t="str">
        <f aca="false">IF($A8373="","",INDEX(CARTAO_COMPRAS!$K:$K,INT((ROW()-2)/20)+2))</f>
        <v/>
      </c>
      <c r="M8373" s="0" t="str">
        <f aca="false">IF($A8373="","","Compra no cartão")</f>
        <v/>
      </c>
    </row>
    <row r="8374" customFormat="false" ht="13.5" hidden="false" customHeight="false" outlineLevel="0" collapsed="false">
      <c r="A8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4" s="0" t="str">
        <f aca="false">IF($A8374="","",INDEX(CARTAO_COMPRAS!$C:$C,INT((ROW()-2)/20)+2))</f>
        <v/>
      </c>
      <c r="C8374" s="0" t="str">
        <f aca="false">IF($A8374="","",INDEX(CARTAO_COMPRAS!$D:$D,INT((ROW()-2)/20)+2))</f>
        <v/>
      </c>
      <c r="D8374" s="0" t="str">
        <f aca="false">IF($A8374="","",INDEX(CARTAO_COMPRAS!$E:$E,INT((ROW()-2)/20)+2))</f>
        <v/>
      </c>
      <c r="E8374" s="0" t="str">
        <f aca="false">IF($A8374="","",INDEX(CARTAO_COMPRAS!$H:$H,INT((ROW()-2)/20)+2)+MOD(ROW()-2,20))</f>
        <v/>
      </c>
      <c r="F8374" s="0" t="str">
        <f aca="false">IF($A8374="","",INDEX(CARTAO_COMPRAS!$G:$G,INT((ROW()-2)/20)+2))</f>
        <v/>
      </c>
      <c r="G8374" s="5" t="str">
        <f aca="false">IF($A8374="","",INDEX(CARTAO_COMPRAS!$I:$I,INT((ROW()-2)/20)+2))</f>
        <v/>
      </c>
      <c r="H8374" s="4" t="str">
        <f aca="false">IF($A8374="","",EDATE(INDEX(CARTAO_COMPRAS!$J:$J,INT((ROW()-2)/20)+2),MOD(ROW()-2,20)))</f>
        <v/>
      </c>
      <c r="I8374" s="4" t="str">
        <f aca="false">IF($H8374="","",$H8374-WEEKDAY($H8374,2)+1)</f>
        <v/>
      </c>
      <c r="J8374" s="4" t="str">
        <f aca="false">IF($I8374="","",$I8374+6)</f>
        <v/>
      </c>
      <c r="K8374" s="6" t="str">
        <f aca="false">IF($H8374="","",DATE(YEAR($H8374),MONTH($H8374),1))</f>
        <v/>
      </c>
      <c r="L8374" s="0" t="str">
        <f aca="false">IF($A8374="","",INDEX(CARTAO_COMPRAS!$K:$K,INT((ROW()-2)/20)+2))</f>
        <v/>
      </c>
      <c r="M8374" s="0" t="str">
        <f aca="false">IF($A8374="","","Compra no cartão")</f>
        <v/>
      </c>
    </row>
    <row r="8375" customFormat="false" ht="13.5" hidden="false" customHeight="false" outlineLevel="0" collapsed="false">
      <c r="A8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5" s="0" t="str">
        <f aca="false">IF($A8375="","",INDEX(CARTAO_COMPRAS!$C:$C,INT((ROW()-2)/20)+2))</f>
        <v/>
      </c>
      <c r="C8375" s="0" t="str">
        <f aca="false">IF($A8375="","",INDEX(CARTAO_COMPRAS!$D:$D,INT((ROW()-2)/20)+2))</f>
        <v/>
      </c>
      <c r="D8375" s="0" t="str">
        <f aca="false">IF($A8375="","",INDEX(CARTAO_COMPRAS!$E:$E,INT((ROW()-2)/20)+2))</f>
        <v/>
      </c>
      <c r="E8375" s="0" t="str">
        <f aca="false">IF($A8375="","",INDEX(CARTAO_COMPRAS!$H:$H,INT((ROW()-2)/20)+2)+MOD(ROW()-2,20))</f>
        <v/>
      </c>
      <c r="F8375" s="0" t="str">
        <f aca="false">IF($A8375="","",INDEX(CARTAO_COMPRAS!$G:$G,INT((ROW()-2)/20)+2))</f>
        <v/>
      </c>
      <c r="G8375" s="5" t="str">
        <f aca="false">IF($A8375="","",INDEX(CARTAO_COMPRAS!$I:$I,INT((ROW()-2)/20)+2))</f>
        <v/>
      </c>
      <c r="H8375" s="4" t="str">
        <f aca="false">IF($A8375="","",EDATE(INDEX(CARTAO_COMPRAS!$J:$J,INT((ROW()-2)/20)+2),MOD(ROW()-2,20)))</f>
        <v/>
      </c>
      <c r="I8375" s="4" t="str">
        <f aca="false">IF($H8375="","",$H8375-WEEKDAY($H8375,2)+1)</f>
        <v/>
      </c>
      <c r="J8375" s="4" t="str">
        <f aca="false">IF($I8375="","",$I8375+6)</f>
        <v/>
      </c>
      <c r="K8375" s="6" t="str">
        <f aca="false">IF($H8375="","",DATE(YEAR($H8375),MONTH($H8375),1))</f>
        <v/>
      </c>
      <c r="L8375" s="0" t="str">
        <f aca="false">IF($A8375="","",INDEX(CARTAO_COMPRAS!$K:$K,INT((ROW()-2)/20)+2))</f>
        <v/>
      </c>
      <c r="M8375" s="0" t="str">
        <f aca="false">IF($A8375="","","Compra no cartão")</f>
        <v/>
      </c>
    </row>
    <row r="8376" customFormat="false" ht="13.5" hidden="false" customHeight="false" outlineLevel="0" collapsed="false">
      <c r="A8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6" s="0" t="str">
        <f aca="false">IF($A8376="","",INDEX(CARTAO_COMPRAS!$C:$C,INT((ROW()-2)/20)+2))</f>
        <v/>
      </c>
      <c r="C8376" s="0" t="str">
        <f aca="false">IF($A8376="","",INDEX(CARTAO_COMPRAS!$D:$D,INT((ROW()-2)/20)+2))</f>
        <v/>
      </c>
      <c r="D8376" s="0" t="str">
        <f aca="false">IF($A8376="","",INDEX(CARTAO_COMPRAS!$E:$E,INT((ROW()-2)/20)+2))</f>
        <v/>
      </c>
      <c r="E8376" s="0" t="str">
        <f aca="false">IF($A8376="","",INDEX(CARTAO_COMPRAS!$H:$H,INT((ROW()-2)/20)+2)+MOD(ROW()-2,20))</f>
        <v/>
      </c>
      <c r="F8376" s="0" t="str">
        <f aca="false">IF($A8376="","",INDEX(CARTAO_COMPRAS!$G:$G,INT((ROW()-2)/20)+2))</f>
        <v/>
      </c>
      <c r="G8376" s="5" t="str">
        <f aca="false">IF($A8376="","",INDEX(CARTAO_COMPRAS!$I:$I,INT((ROW()-2)/20)+2))</f>
        <v/>
      </c>
      <c r="H8376" s="4" t="str">
        <f aca="false">IF($A8376="","",EDATE(INDEX(CARTAO_COMPRAS!$J:$J,INT((ROW()-2)/20)+2),MOD(ROW()-2,20)))</f>
        <v/>
      </c>
      <c r="I8376" s="4" t="str">
        <f aca="false">IF($H8376="","",$H8376-WEEKDAY($H8376,2)+1)</f>
        <v/>
      </c>
      <c r="J8376" s="4" t="str">
        <f aca="false">IF($I8376="","",$I8376+6)</f>
        <v/>
      </c>
      <c r="K8376" s="6" t="str">
        <f aca="false">IF($H8376="","",DATE(YEAR($H8376),MONTH($H8376),1))</f>
        <v/>
      </c>
      <c r="L8376" s="0" t="str">
        <f aca="false">IF($A8376="","",INDEX(CARTAO_COMPRAS!$K:$K,INT((ROW()-2)/20)+2))</f>
        <v/>
      </c>
      <c r="M8376" s="0" t="str">
        <f aca="false">IF($A8376="","","Compra no cartão")</f>
        <v/>
      </c>
    </row>
    <row r="8377" customFormat="false" ht="13.5" hidden="false" customHeight="false" outlineLevel="0" collapsed="false">
      <c r="A8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7" s="0" t="str">
        <f aca="false">IF($A8377="","",INDEX(CARTAO_COMPRAS!$C:$C,INT((ROW()-2)/20)+2))</f>
        <v/>
      </c>
      <c r="C8377" s="0" t="str">
        <f aca="false">IF($A8377="","",INDEX(CARTAO_COMPRAS!$D:$D,INT((ROW()-2)/20)+2))</f>
        <v/>
      </c>
      <c r="D8377" s="0" t="str">
        <f aca="false">IF($A8377="","",INDEX(CARTAO_COMPRAS!$E:$E,INT((ROW()-2)/20)+2))</f>
        <v/>
      </c>
      <c r="E8377" s="0" t="str">
        <f aca="false">IF($A8377="","",INDEX(CARTAO_COMPRAS!$H:$H,INT((ROW()-2)/20)+2)+MOD(ROW()-2,20))</f>
        <v/>
      </c>
      <c r="F8377" s="0" t="str">
        <f aca="false">IF($A8377="","",INDEX(CARTAO_COMPRAS!$G:$G,INT((ROW()-2)/20)+2))</f>
        <v/>
      </c>
      <c r="G8377" s="5" t="str">
        <f aca="false">IF($A8377="","",INDEX(CARTAO_COMPRAS!$I:$I,INT((ROW()-2)/20)+2))</f>
        <v/>
      </c>
      <c r="H8377" s="4" t="str">
        <f aca="false">IF($A8377="","",EDATE(INDEX(CARTAO_COMPRAS!$J:$J,INT((ROW()-2)/20)+2),MOD(ROW()-2,20)))</f>
        <v/>
      </c>
      <c r="I8377" s="4" t="str">
        <f aca="false">IF($H8377="","",$H8377-WEEKDAY($H8377,2)+1)</f>
        <v/>
      </c>
      <c r="J8377" s="4" t="str">
        <f aca="false">IF($I8377="","",$I8377+6)</f>
        <v/>
      </c>
      <c r="K8377" s="6" t="str">
        <f aca="false">IF($H8377="","",DATE(YEAR($H8377),MONTH($H8377),1))</f>
        <v/>
      </c>
      <c r="L8377" s="0" t="str">
        <f aca="false">IF($A8377="","",INDEX(CARTAO_COMPRAS!$K:$K,INT((ROW()-2)/20)+2))</f>
        <v/>
      </c>
      <c r="M8377" s="0" t="str">
        <f aca="false">IF($A8377="","","Compra no cartão")</f>
        <v/>
      </c>
    </row>
    <row r="8378" customFormat="false" ht="13.5" hidden="false" customHeight="false" outlineLevel="0" collapsed="false">
      <c r="A8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8" s="0" t="str">
        <f aca="false">IF($A8378="","",INDEX(CARTAO_COMPRAS!$C:$C,INT((ROW()-2)/20)+2))</f>
        <v/>
      </c>
      <c r="C8378" s="0" t="str">
        <f aca="false">IF($A8378="","",INDEX(CARTAO_COMPRAS!$D:$D,INT((ROW()-2)/20)+2))</f>
        <v/>
      </c>
      <c r="D8378" s="0" t="str">
        <f aca="false">IF($A8378="","",INDEX(CARTAO_COMPRAS!$E:$E,INT((ROW()-2)/20)+2))</f>
        <v/>
      </c>
      <c r="E8378" s="0" t="str">
        <f aca="false">IF($A8378="","",INDEX(CARTAO_COMPRAS!$H:$H,INT((ROW()-2)/20)+2)+MOD(ROW()-2,20))</f>
        <v/>
      </c>
      <c r="F8378" s="0" t="str">
        <f aca="false">IF($A8378="","",INDEX(CARTAO_COMPRAS!$G:$G,INT((ROW()-2)/20)+2))</f>
        <v/>
      </c>
      <c r="G8378" s="5" t="str">
        <f aca="false">IF($A8378="","",INDEX(CARTAO_COMPRAS!$I:$I,INT((ROW()-2)/20)+2))</f>
        <v/>
      </c>
      <c r="H8378" s="4" t="str">
        <f aca="false">IF($A8378="","",EDATE(INDEX(CARTAO_COMPRAS!$J:$J,INT((ROW()-2)/20)+2),MOD(ROW()-2,20)))</f>
        <v/>
      </c>
      <c r="I8378" s="4" t="str">
        <f aca="false">IF($H8378="","",$H8378-WEEKDAY($H8378,2)+1)</f>
        <v/>
      </c>
      <c r="J8378" s="4" t="str">
        <f aca="false">IF($I8378="","",$I8378+6)</f>
        <v/>
      </c>
      <c r="K8378" s="6" t="str">
        <f aca="false">IF($H8378="","",DATE(YEAR($H8378),MONTH($H8378),1))</f>
        <v/>
      </c>
      <c r="L8378" s="0" t="str">
        <f aca="false">IF($A8378="","",INDEX(CARTAO_COMPRAS!$K:$K,INT((ROW()-2)/20)+2))</f>
        <v/>
      </c>
      <c r="M8378" s="0" t="str">
        <f aca="false">IF($A8378="","","Compra no cartão")</f>
        <v/>
      </c>
    </row>
    <row r="8379" customFormat="false" ht="13.5" hidden="false" customHeight="false" outlineLevel="0" collapsed="false">
      <c r="A8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79" s="0" t="str">
        <f aca="false">IF($A8379="","",INDEX(CARTAO_COMPRAS!$C:$C,INT((ROW()-2)/20)+2))</f>
        <v/>
      </c>
      <c r="C8379" s="0" t="str">
        <f aca="false">IF($A8379="","",INDEX(CARTAO_COMPRAS!$D:$D,INT((ROW()-2)/20)+2))</f>
        <v/>
      </c>
      <c r="D8379" s="0" t="str">
        <f aca="false">IF($A8379="","",INDEX(CARTAO_COMPRAS!$E:$E,INT((ROW()-2)/20)+2))</f>
        <v/>
      </c>
      <c r="E8379" s="0" t="str">
        <f aca="false">IF($A8379="","",INDEX(CARTAO_COMPRAS!$H:$H,INT((ROW()-2)/20)+2)+MOD(ROW()-2,20))</f>
        <v/>
      </c>
      <c r="F8379" s="0" t="str">
        <f aca="false">IF($A8379="","",INDEX(CARTAO_COMPRAS!$G:$G,INT((ROW()-2)/20)+2))</f>
        <v/>
      </c>
      <c r="G8379" s="5" t="str">
        <f aca="false">IF($A8379="","",INDEX(CARTAO_COMPRAS!$I:$I,INT((ROW()-2)/20)+2))</f>
        <v/>
      </c>
      <c r="H8379" s="4" t="str">
        <f aca="false">IF($A8379="","",EDATE(INDEX(CARTAO_COMPRAS!$J:$J,INT((ROW()-2)/20)+2),MOD(ROW()-2,20)))</f>
        <v/>
      </c>
      <c r="I8379" s="4" t="str">
        <f aca="false">IF($H8379="","",$H8379-WEEKDAY($H8379,2)+1)</f>
        <v/>
      </c>
      <c r="J8379" s="4" t="str">
        <f aca="false">IF($I8379="","",$I8379+6)</f>
        <v/>
      </c>
      <c r="K8379" s="6" t="str">
        <f aca="false">IF($H8379="","",DATE(YEAR($H8379),MONTH($H8379),1))</f>
        <v/>
      </c>
      <c r="L8379" s="0" t="str">
        <f aca="false">IF($A8379="","",INDEX(CARTAO_COMPRAS!$K:$K,INT((ROW()-2)/20)+2))</f>
        <v/>
      </c>
      <c r="M8379" s="0" t="str">
        <f aca="false">IF($A8379="","","Compra no cartão")</f>
        <v/>
      </c>
    </row>
    <row r="8380" customFormat="false" ht="13.5" hidden="false" customHeight="false" outlineLevel="0" collapsed="false">
      <c r="A8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80" s="0" t="str">
        <f aca="false">IF($A8380="","",INDEX(CARTAO_COMPRAS!$C:$C,INT((ROW()-2)/20)+2))</f>
        <v/>
      </c>
      <c r="C8380" s="0" t="str">
        <f aca="false">IF($A8380="","",INDEX(CARTAO_COMPRAS!$D:$D,INT((ROW()-2)/20)+2))</f>
        <v/>
      </c>
      <c r="D8380" s="0" t="str">
        <f aca="false">IF($A8380="","",INDEX(CARTAO_COMPRAS!$E:$E,INT((ROW()-2)/20)+2))</f>
        <v/>
      </c>
      <c r="E8380" s="0" t="str">
        <f aca="false">IF($A8380="","",INDEX(CARTAO_COMPRAS!$H:$H,INT((ROW()-2)/20)+2)+MOD(ROW()-2,20))</f>
        <v/>
      </c>
      <c r="F8380" s="0" t="str">
        <f aca="false">IF($A8380="","",INDEX(CARTAO_COMPRAS!$G:$G,INT((ROW()-2)/20)+2))</f>
        <v/>
      </c>
      <c r="G8380" s="5" t="str">
        <f aca="false">IF($A8380="","",INDEX(CARTAO_COMPRAS!$I:$I,INT((ROW()-2)/20)+2))</f>
        <v/>
      </c>
      <c r="H8380" s="4" t="str">
        <f aca="false">IF($A8380="","",EDATE(INDEX(CARTAO_COMPRAS!$J:$J,INT((ROW()-2)/20)+2),MOD(ROW()-2,20)))</f>
        <v/>
      </c>
      <c r="I8380" s="4" t="str">
        <f aca="false">IF($H8380="","",$H8380-WEEKDAY($H8380,2)+1)</f>
        <v/>
      </c>
      <c r="J8380" s="4" t="str">
        <f aca="false">IF($I8380="","",$I8380+6)</f>
        <v/>
      </c>
      <c r="K8380" s="6" t="str">
        <f aca="false">IF($H8380="","",DATE(YEAR($H8380),MONTH($H8380),1))</f>
        <v/>
      </c>
      <c r="L8380" s="0" t="str">
        <f aca="false">IF($A8380="","",INDEX(CARTAO_COMPRAS!$K:$K,INT((ROW()-2)/20)+2))</f>
        <v/>
      </c>
      <c r="M8380" s="0" t="str">
        <f aca="false">IF($A8380="","","Compra no cartão")</f>
        <v/>
      </c>
    </row>
    <row r="8381" customFormat="false" ht="13.5" hidden="false" customHeight="false" outlineLevel="0" collapsed="false">
      <c r="A8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81" s="0" t="str">
        <f aca="false">IF($A8381="","",INDEX(CARTAO_COMPRAS!$C:$C,INT((ROW()-2)/20)+2))</f>
        <v/>
      </c>
      <c r="C8381" s="0" t="str">
        <f aca="false">IF($A8381="","",INDEX(CARTAO_COMPRAS!$D:$D,INT((ROW()-2)/20)+2))</f>
        <v/>
      </c>
      <c r="D8381" s="0" t="str">
        <f aca="false">IF($A8381="","",INDEX(CARTAO_COMPRAS!$E:$E,INT((ROW()-2)/20)+2))</f>
        <v/>
      </c>
      <c r="E8381" s="0" t="str">
        <f aca="false">IF($A8381="","",INDEX(CARTAO_COMPRAS!$H:$H,INT((ROW()-2)/20)+2)+MOD(ROW()-2,20))</f>
        <v/>
      </c>
      <c r="F8381" s="0" t="str">
        <f aca="false">IF($A8381="","",INDEX(CARTAO_COMPRAS!$G:$G,INT((ROW()-2)/20)+2))</f>
        <v/>
      </c>
      <c r="G8381" s="5" t="str">
        <f aca="false">IF($A8381="","",INDEX(CARTAO_COMPRAS!$I:$I,INT((ROW()-2)/20)+2))</f>
        <v/>
      </c>
      <c r="H8381" s="4" t="str">
        <f aca="false">IF($A8381="","",EDATE(INDEX(CARTAO_COMPRAS!$J:$J,INT((ROW()-2)/20)+2),MOD(ROW()-2,20)))</f>
        <v/>
      </c>
      <c r="I8381" s="4" t="str">
        <f aca="false">IF($H8381="","",$H8381-WEEKDAY($H8381,2)+1)</f>
        <v/>
      </c>
      <c r="J8381" s="4" t="str">
        <f aca="false">IF($I8381="","",$I8381+6)</f>
        <v/>
      </c>
      <c r="K8381" s="6" t="str">
        <f aca="false">IF($H8381="","",DATE(YEAR($H8381),MONTH($H8381),1))</f>
        <v/>
      </c>
      <c r="L8381" s="0" t="str">
        <f aca="false">IF($A8381="","",INDEX(CARTAO_COMPRAS!$K:$K,INT((ROW()-2)/20)+2))</f>
        <v/>
      </c>
      <c r="M8381" s="0" t="str">
        <f aca="false">IF($A8381="","","Compra no cartão")</f>
        <v/>
      </c>
    </row>
    <row r="8382" customFormat="false" ht="13.5" hidden="false" customHeight="false" outlineLevel="0" collapsed="false">
      <c r="A83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420</v>
      </c>
      <c r="B8382" s="0" t="str">
        <f aca="false">IF($A8382="","",INDEX(CARTAO_COMPRAS!$C:$C,INT((ROW()-2)/20)+2))</f>
        <v>Nubank</v>
      </c>
      <c r="C8382" s="0" t="str">
        <f aca="false">IF($A8382="","",INDEX(CARTAO_COMPRAS!$D:$D,INT((ROW()-2)/20)+2))</f>
        <v>Marcelo Camera</v>
      </c>
      <c r="D8382" s="0" t="str">
        <f aca="false">IF($A8382="","",INDEX(CARTAO_COMPRAS!$E:$E,INT((ROW()-2)/20)+2))</f>
        <v>Alimentação / Insumos</v>
      </c>
      <c r="E8382" s="0" t="n">
        <f aca="false">IF($A8382="","",INDEX(CARTAO_COMPRAS!$H:$H,INT((ROW()-2)/20)+2)+MOD(ROW()-2,20))</f>
        <v>1</v>
      </c>
      <c r="F8382" s="0" t="n">
        <f aca="false">IF($A8382="","",INDEX(CARTAO_COMPRAS!$G:$G,INT((ROW()-2)/20)+2))</f>
        <v>3</v>
      </c>
      <c r="G8382" s="5" t="n">
        <f aca="false">IF($A8382="","",INDEX(CARTAO_COMPRAS!$I:$I,INT((ROW()-2)/20)+2))</f>
        <v>371.69</v>
      </c>
      <c r="H8382" s="4" t="n">
        <f aca="false">IF($A8382="","",EDATE(INDEX(CARTAO_COMPRAS!$J:$J,INT((ROW()-2)/20)+2),MOD(ROW()-2,20)))</f>
        <v>46170</v>
      </c>
      <c r="I8382" s="4" t="n">
        <f aca="false">IF($H8382="","",$H8382-WEEKDAY($H8382,2)+1)</f>
        <v>46167</v>
      </c>
      <c r="J8382" s="4" t="n">
        <f aca="false">IF($I8382="","",$I8382+6)</f>
        <v>46173</v>
      </c>
      <c r="K8382" s="6" t="n">
        <f aca="false">IF($H8382="","",DATE(YEAR($H8382),MONTH($H8382),1))</f>
        <v>46143</v>
      </c>
      <c r="L8382" s="0" t="str">
        <f aca="false">IF($A8382="","",INDEX(CARTAO_COMPRAS!$K:$K,INT((ROW()-2)/20)+2))</f>
        <v>Pago</v>
      </c>
      <c r="M8382" s="0" t="str">
        <f aca="false">IF($A8382="","","Compra no cartão")</f>
        <v>Compra no cartão</v>
      </c>
    </row>
    <row r="8383" customFormat="false" ht="13.5" hidden="false" customHeight="false" outlineLevel="0" collapsed="false">
      <c r="A83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420</v>
      </c>
      <c r="B8383" s="0" t="str">
        <f aca="false">IF($A8383="","",INDEX(CARTAO_COMPRAS!$C:$C,INT((ROW()-2)/20)+2))</f>
        <v>Nubank</v>
      </c>
      <c r="C8383" s="0" t="str">
        <f aca="false">IF($A8383="","",INDEX(CARTAO_COMPRAS!$D:$D,INT((ROW()-2)/20)+2))</f>
        <v>Marcelo Camera</v>
      </c>
      <c r="D8383" s="0" t="str">
        <f aca="false">IF($A8383="","",INDEX(CARTAO_COMPRAS!$E:$E,INT((ROW()-2)/20)+2))</f>
        <v>Alimentação / Insumos</v>
      </c>
      <c r="E8383" s="0" t="n">
        <f aca="false">IF($A8383="","",INDEX(CARTAO_COMPRAS!$H:$H,INT((ROW()-2)/20)+2)+MOD(ROW()-2,20))</f>
        <v>2</v>
      </c>
      <c r="F8383" s="0" t="n">
        <f aca="false">IF($A8383="","",INDEX(CARTAO_COMPRAS!$G:$G,INT((ROW()-2)/20)+2))</f>
        <v>3</v>
      </c>
      <c r="G8383" s="5" t="n">
        <f aca="false">IF($A8383="","",INDEX(CARTAO_COMPRAS!$I:$I,INT((ROW()-2)/20)+2))</f>
        <v>371.69</v>
      </c>
      <c r="H8383" s="4" t="n">
        <f aca="false">IF($A8383="","",EDATE(INDEX(CARTAO_COMPRAS!$J:$J,INT((ROW()-2)/20)+2),MOD(ROW()-2,20)))</f>
        <v>46201</v>
      </c>
      <c r="I8383" s="4" t="n">
        <f aca="false">IF($H8383="","",$H8383-WEEKDAY($H8383,2)+1)</f>
        <v>46195</v>
      </c>
      <c r="J8383" s="4" t="n">
        <f aca="false">IF($I8383="","",$I8383+6)</f>
        <v>46201</v>
      </c>
      <c r="K8383" s="6" t="n">
        <f aca="false">IF($H8383="","",DATE(YEAR($H8383),MONTH($H8383),1))</f>
        <v>46174</v>
      </c>
      <c r="L8383" s="0" t="str">
        <f aca="false">IF($A8383="","",INDEX(CARTAO_COMPRAS!$K:$K,INT((ROW()-2)/20)+2))</f>
        <v>Pago</v>
      </c>
      <c r="M8383" s="0" t="str">
        <f aca="false">IF($A8383="","","Compra no cartão")</f>
        <v>Compra no cartão</v>
      </c>
    </row>
    <row r="8384" customFormat="false" ht="13.5" hidden="false" customHeight="false" outlineLevel="0" collapsed="false">
      <c r="A838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420</v>
      </c>
      <c r="B8384" s="0" t="str">
        <f aca="false">IF($A8384="","",INDEX(CARTAO_COMPRAS!$C:$C,INT((ROW()-2)/20)+2))</f>
        <v>Nubank</v>
      </c>
      <c r="C8384" s="0" t="str">
        <f aca="false">IF($A8384="","",INDEX(CARTAO_COMPRAS!$D:$D,INT((ROW()-2)/20)+2))</f>
        <v>Marcelo Camera</v>
      </c>
      <c r="D8384" s="0" t="str">
        <f aca="false">IF($A8384="","",INDEX(CARTAO_COMPRAS!$E:$E,INT((ROW()-2)/20)+2))</f>
        <v>Alimentação / Insumos</v>
      </c>
      <c r="E8384" s="0" t="n">
        <f aca="false">IF($A8384="","",INDEX(CARTAO_COMPRAS!$H:$H,INT((ROW()-2)/20)+2)+MOD(ROW()-2,20))</f>
        <v>3</v>
      </c>
      <c r="F8384" s="0" t="n">
        <f aca="false">IF($A8384="","",INDEX(CARTAO_COMPRAS!$G:$G,INT((ROW()-2)/20)+2))</f>
        <v>3</v>
      </c>
      <c r="G8384" s="5" t="n">
        <f aca="false">IF($A8384="","",INDEX(CARTAO_COMPRAS!$I:$I,INT((ROW()-2)/20)+2))</f>
        <v>371.69</v>
      </c>
      <c r="H8384" s="4" t="n">
        <f aca="false">IF($A8384="","",EDATE(INDEX(CARTAO_COMPRAS!$J:$J,INT((ROW()-2)/20)+2),MOD(ROW()-2,20)))</f>
        <v>46231</v>
      </c>
      <c r="I8384" s="4" t="n">
        <f aca="false">IF($H8384="","",$H8384-WEEKDAY($H8384,2)+1)</f>
        <v>46230</v>
      </c>
      <c r="J8384" s="4" t="n">
        <f aca="false">IF($I8384="","",$I8384+6)</f>
        <v>46236</v>
      </c>
      <c r="K8384" s="6" t="n">
        <f aca="false">IF($H8384="","",DATE(YEAR($H8384),MONTH($H8384),1))</f>
        <v>46204</v>
      </c>
      <c r="L8384" s="0" t="str">
        <f aca="false">IF($A8384="","",INDEX(CARTAO_COMPRAS!$K:$K,INT((ROW()-2)/20)+2))</f>
        <v>Pago</v>
      </c>
      <c r="M8384" s="0" t="str">
        <f aca="false">IF($A8384="","","Compra no cartão")</f>
        <v>Compra no cartão</v>
      </c>
    </row>
    <row r="8385" customFormat="false" ht="13.5" hidden="false" customHeight="false" outlineLevel="0" collapsed="false">
      <c r="A8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85" s="0" t="str">
        <f aca="false">IF($A8385="","",INDEX(CARTAO_COMPRAS!$C:$C,INT((ROW()-2)/20)+2))</f>
        <v/>
      </c>
      <c r="C8385" s="0" t="str">
        <f aca="false">IF($A8385="","",INDEX(CARTAO_COMPRAS!$D:$D,INT((ROW()-2)/20)+2))</f>
        <v/>
      </c>
      <c r="D8385" s="0" t="str">
        <f aca="false">IF($A8385="","",INDEX(CARTAO_COMPRAS!$E:$E,INT((ROW()-2)/20)+2))</f>
        <v/>
      </c>
      <c r="E8385" s="0" t="str">
        <f aca="false">IF($A8385="","",INDEX(CARTAO_COMPRAS!$H:$H,INT((ROW()-2)/20)+2)+MOD(ROW()-2,20))</f>
        <v/>
      </c>
      <c r="F8385" s="0" t="str">
        <f aca="false">IF($A8385="","",INDEX(CARTAO_COMPRAS!$G:$G,INT((ROW()-2)/20)+2))</f>
        <v/>
      </c>
      <c r="G8385" s="5" t="str">
        <f aca="false">IF($A8385="","",INDEX(CARTAO_COMPRAS!$I:$I,INT((ROW()-2)/20)+2))</f>
        <v/>
      </c>
      <c r="H8385" s="4" t="str">
        <f aca="false">IF($A8385="","",EDATE(INDEX(CARTAO_COMPRAS!$J:$J,INT((ROW()-2)/20)+2),MOD(ROW()-2,20)))</f>
        <v/>
      </c>
      <c r="I8385" s="4" t="str">
        <f aca="false">IF($H8385="","",$H8385-WEEKDAY($H8385,2)+1)</f>
        <v/>
      </c>
      <c r="J8385" s="4" t="str">
        <f aca="false">IF($I8385="","",$I8385+6)</f>
        <v/>
      </c>
      <c r="K8385" s="6" t="str">
        <f aca="false">IF($H8385="","",DATE(YEAR($H8385),MONTH($H8385),1))</f>
        <v/>
      </c>
      <c r="L8385" s="0" t="str">
        <f aca="false">IF($A8385="","",INDEX(CARTAO_COMPRAS!$K:$K,INT((ROW()-2)/20)+2))</f>
        <v/>
      </c>
      <c r="M8385" s="0" t="str">
        <f aca="false">IF($A8385="","","Compra no cartão")</f>
        <v/>
      </c>
    </row>
    <row r="8386" customFormat="false" ht="13.5" hidden="false" customHeight="false" outlineLevel="0" collapsed="false">
      <c r="A8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86" s="0" t="str">
        <f aca="false">IF($A8386="","",INDEX(CARTAO_COMPRAS!$C:$C,INT((ROW()-2)/20)+2))</f>
        <v/>
      </c>
      <c r="C8386" s="0" t="str">
        <f aca="false">IF($A8386="","",INDEX(CARTAO_COMPRAS!$D:$D,INT((ROW()-2)/20)+2))</f>
        <v/>
      </c>
      <c r="D8386" s="0" t="str">
        <f aca="false">IF($A8386="","",INDEX(CARTAO_COMPRAS!$E:$E,INT((ROW()-2)/20)+2))</f>
        <v/>
      </c>
      <c r="E8386" s="0" t="str">
        <f aca="false">IF($A8386="","",INDEX(CARTAO_COMPRAS!$H:$H,INT((ROW()-2)/20)+2)+MOD(ROW()-2,20))</f>
        <v/>
      </c>
      <c r="F8386" s="0" t="str">
        <f aca="false">IF($A8386="","",INDEX(CARTAO_COMPRAS!$G:$G,INT((ROW()-2)/20)+2))</f>
        <v/>
      </c>
      <c r="G8386" s="5" t="str">
        <f aca="false">IF($A8386="","",INDEX(CARTAO_COMPRAS!$I:$I,INT((ROW()-2)/20)+2))</f>
        <v/>
      </c>
      <c r="H8386" s="4" t="str">
        <f aca="false">IF($A8386="","",EDATE(INDEX(CARTAO_COMPRAS!$J:$J,INT((ROW()-2)/20)+2),MOD(ROW()-2,20)))</f>
        <v/>
      </c>
      <c r="I8386" s="4" t="str">
        <f aca="false">IF($H8386="","",$H8386-WEEKDAY($H8386,2)+1)</f>
        <v/>
      </c>
      <c r="J8386" s="4" t="str">
        <f aca="false">IF($I8386="","",$I8386+6)</f>
        <v/>
      </c>
      <c r="K8386" s="6" t="str">
        <f aca="false">IF($H8386="","",DATE(YEAR($H8386),MONTH($H8386),1))</f>
        <v/>
      </c>
      <c r="L8386" s="0" t="str">
        <f aca="false">IF($A8386="","",INDEX(CARTAO_COMPRAS!$K:$K,INT((ROW()-2)/20)+2))</f>
        <v/>
      </c>
      <c r="M8386" s="0" t="str">
        <f aca="false">IF($A8386="","","Compra no cartão")</f>
        <v/>
      </c>
    </row>
    <row r="8387" customFormat="false" ht="13.5" hidden="false" customHeight="false" outlineLevel="0" collapsed="false">
      <c r="A8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87" s="0" t="str">
        <f aca="false">IF($A8387="","",INDEX(CARTAO_COMPRAS!$C:$C,INT((ROW()-2)/20)+2))</f>
        <v/>
      </c>
      <c r="C8387" s="0" t="str">
        <f aca="false">IF($A8387="","",INDEX(CARTAO_COMPRAS!$D:$D,INT((ROW()-2)/20)+2))</f>
        <v/>
      </c>
      <c r="D8387" s="0" t="str">
        <f aca="false">IF($A8387="","",INDEX(CARTAO_COMPRAS!$E:$E,INT((ROW()-2)/20)+2))</f>
        <v/>
      </c>
      <c r="E8387" s="0" t="str">
        <f aca="false">IF($A8387="","",INDEX(CARTAO_COMPRAS!$H:$H,INT((ROW()-2)/20)+2)+MOD(ROW()-2,20))</f>
        <v/>
      </c>
      <c r="F8387" s="0" t="str">
        <f aca="false">IF($A8387="","",INDEX(CARTAO_COMPRAS!$G:$G,INT((ROW()-2)/20)+2))</f>
        <v/>
      </c>
      <c r="G8387" s="5" t="str">
        <f aca="false">IF($A8387="","",INDEX(CARTAO_COMPRAS!$I:$I,INT((ROW()-2)/20)+2))</f>
        <v/>
      </c>
      <c r="H8387" s="4" t="str">
        <f aca="false">IF($A8387="","",EDATE(INDEX(CARTAO_COMPRAS!$J:$J,INT((ROW()-2)/20)+2),MOD(ROW()-2,20)))</f>
        <v/>
      </c>
      <c r="I8387" s="4" t="str">
        <f aca="false">IF($H8387="","",$H8387-WEEKDAY($H8387,2)+1)</f>
        <v/>
      </c>
      <c r="J8387" s="4" t="str">
        <f aca="false">IF($I8387="","",$I8387+6)</f>
        <v/>
      </c>
      <c r="K8387" s="6" t="str">
        <f aca="false">IF($H8387="","",DATE(YEAR($H8387),MONTH($H8387),1))</f>
        <v/>
      </c>
      <c r="L8387" s="0" t="str">
        <f aca="false">IF($A8387="","",INDEX(CARTAO_COMPRAS!$K:$K,INT((ROW()-2)/20)+2))</f>
        <v/>
      </c>
      <c r="M8387" s="0" t="str">
        <f aca="false">IF($A8387="","","Compra no cartão")</f>
        <v/>
      </c>
    </row>
    <row r="8388" customFormat="false" ht="13.5" hidden="false" customHeight="false" outlineLevel="0" collapsed="false">
      <c r="A8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88" s="0" t="str">
        <f aca="false">IF($A8388="","",INDEX(CARTAO_COMPRAS!$C:$C,INT((ROW()-2)/20)+2))</f>
        <v/>
      </c>
      <c r="C8388" s="0" t="str">
        <f aca="false">IF($A8388="","",INDEX(CARTAO_COMPRAS!$D:$D,INT((ROW()-2)/20)+2))</f>
        <v/>
      </c>
      <c r="D8388" s="0" t="str">
        <f aca="false">IF($A8388="","",INDEX(CARTAO_COMPRAS!$E:$E,INT((ROW()-2)/20)+2))</f>
        <v/>
      </c>
      <c r="E8388" s="0" t="str">
        <f aca="false">IF($A8388="","",INDEX(CARTAO_COMPRAS!$H:$H,INT((ROW()-2)/20)+2)+MOD(ROW()-2,20))</f>
        <v/>
      </c>
      <c r="F8388" s="0" t="str">
        <f aca="false">IF($A8388="","",INDEX(CARTAO_COMPRAS!$G:$G,INT((ROW()-2)/20)+2))</f>
        <v/>
      </c>
      <c r="G8388" s="5" t="str">
        <f aca="false">IF($A8388="","",INDEX(CARTAO_COMPRAS!$I:$I,INT((ROW()-2)/20)+2))</f>
        <v/>
      </c>
      <c r="H8388" s="4" t="str">
        <f aca="false">IF($A8388="","",EDATE(INDEX(CARTAO_COMPRAS!$J:$J,INT((ROW()-2)/20)+2),MOD(ROW()-2,20)))</f>
        <v/>
      </c>
      <c r="I8388" s="4" t="str">
        <f aca="false">IF($H8388="","",$H8388-WEEKDAY($H8388,2)+1)</f>
        <v/>
      </c>
      <c r="J8388" s="4" t="str">
        <f aca="false">IF($I8388="","",$I8388+6)</f>
        <v/>
      </c>
      <c r="K8388" s="6" t="str">
        <f aca="false">IF($H8388="","",DATE(YEAR($H8388),MONTH($H8388),1))</f>
        <v/>
      </c>
      <c r="L8388" s="0" t="str">
        <f aca="false">IF($A8388="","",INDEX(CARTAO_COMPRAS!$K:$K,INT((ROW()-2)/20)+2))</f>
        <v/>
      </c>
      <c r="M8388" s="0" t="str">
        <f aca="false">IF($A8388="","","Compra no cartão")</f>
        <v/>
      </c>
    </row>
    <row r="8389" customFormat="false" ht="13.5" hidden="false" customHeight="false" outlineLevel="0" collapsed="false">
      <c r="A8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89" s="0" t="str">
        <f aca="false">IF($A8389="","",INDEX(CARTAO_COMPRAS!$C:$C,INT((ROW()-2)/20)+2))</f>
        <v/>
      </c>
      <c r="C8389" s="0" t="str">
        <f aca="false">IF($A8389="","",INDEX(CARTAO_COMPRAS!$D:$D,INT((ROW()-2)/20)+2))</f>
        <v/>
      </c>
      <c r="D8389" s="0" t="str">
        <f aca="false">IF($A8389="","",INDEX(CARTAO_COMPRAS!$E:$E,INT((ROW()-2)/20)+2))</f>
        <v/>
      </c>
      <c r="E8389" s="0" t="str">
        <f aca="false">IF($A8389="","",INDEX(CARTAO_COMPRAS!$H:$H,INT((ROW()-2)/20)+2)+MOD(ROW()-2,20))</f>
        <v/>
      </c>
      <c r="F8389" s="0" t="str">
        <f aca="false">IF($A8389="","",INDEX(CARTAO_COMPRAS!$G:$G,INT((ROW()-2)/20)+2))</f>
        <v/>
      </c>
      <c r="G8389" s="5" t="str">
        <f aca="false">IF($A8389="","",INDEX(CARTAO_COMPRAS!$I:$I,INT((ROW()-2)/20)+2))</f>
        <v/>
      </c>
      <c r="H8389" s="4" t="str">
        <f aca="false">IF($A8389="","",EDATE(INDEX(CARTAO_COMPRAS!$J:$J,INT((ROW()-2)/20)+2),MOD(ROW()-2,20)))</f>
        <v/>
      </c>
      <c r="I8389" s="4" t="str">
        <f aca="false">IF($H8389="","",$H8389-WEEKDAY($H8389,2)+1)</f>
        <v/>
      </c>
      <c r="J8389" s="4" t="str">
        <f aca="false">IF($I8389="","",$I8389+6)</f>
        <v/>
      </c>
      <c r="K8389" s="6" t="str">
        <f aca="false">IF($H8389="","",DATE(YEAR($H8389),MONTH($H8389),1))</f>
        <v/>
      </c>
      <c r="L8389" s="0" t="str">
        <f aca="false">IF($A8389="","",INDEX(CARTAO_COMPRAS!$K:$K,INT((ROW()-2)/20)+2))</f>
        <v/>
      </c>
      <c r="M8389" s="0" t="str">
        <f aca="false">IF($A8389="","","Compra no cartão")</f>
        <v/>
      </c>
    </row>
    <row r="8390" customFormat="false" ht="13.5" hidden="false" customHeight="false" outlineLevel="0" collapsed="false">
      <c r="A8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0" s="0" t="str">
        <f aca="false">IF($A8390="","",INDEX(CARTAO_COMPRAS!$C:$C,INT((ROW()-2)/20)+2))</f>
        <v/>
      </c>
      <c r="C8390" s="0" t="str">
        <f aca="false">IF($A8390="","",INDEX(CARTAO_COMPRAS!$D:$D,INT((ROW()-2)/20)+2))</f>
        <v/>
      </c>
      <c r="D8390" s="0" t="str">
        <f aca="false">IF($A8390="","",INDEX(CARTAO_COMPRAS!$E:$E,INT((ROW()-2)/20)+2))</f>
        <v/>
      </c>
      <c r="E8390" s="0" t="str">
        <f aca="false">IF($A8390="","",INDEX(CARTAO_COMPRAS!$H:$H,INT((ROW()-2)/20)+2)+MOD(ROW()-2,20))</f>
        <v/>
      </c>
      <c r="F8390" s="0" t="str">
        <f aca="false">IF($A8390="","",INDEX(CARTAO_COMPRAS!$G:$G,INT((ROW()-2)/20)+2))</f>
        <v/>
      </c>
      <c r="G8390" s="5" t="str">
        <f aca="false">IF($A8390="","",INDEX(CARTAO_COMPRAS!$I:$I,INT((ROW()-2)/20)+2))</f>
        <v/>
      </c>
      <c r="H8390" s="4" t="str">
        <f aca="false">IF($A8390="","",EDATE(INDEX(CARTAO_COMPRAS!$J:$J,INT((ROW()-2)/20)+2),MOD(ROW()-2,20)))</f>
        <v/>
      </c>
      <c r="I8390" s="4" t="str">
        <f aca="false">IF($H8390="","",$H8390-WEEKDAY($H8390,2)+1)</f>
        <v/>
      </c>
      <c r="J8390" s="4" t="str">
        <f aca="false">IF($I8390="","",$I8390+6)</f>
        <v/>
      </c>
      <c r="K8390" s="6" t="str">
        <f aca="false">IF($H8390="","",DATE(YEAR($H8390),MONTH($H8390),1))</f>
        <v/>
      </c>
      <c r="L8390" s="0" t="str">
        <f aca="false">IF($A8390="","",INDEX(CARTAO_COMPRAS!$K:$K,INT((ROW()-2)/20)+2))</f>
        <v/>
      </c>
      <c r="M8390" s="0" t="str">
        <f aca="false">IF($A8390="","","Compra no cartão")</f>
        <v/>
      </c>
    </row>
    <row r="8391" customFormat="false" ht="13.5" hidden="false" customHeight="false" outlineLevel="0" collapsed="false">
      <c r="A8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1" s="0" t="str">
        <f aca="false">IF($A8391="","",INDEX(CARTAO_COMPRAS!$C:$C,INT((ROW()-2)/20)+2))</f>
        <v/>
      </c>
      <c r="C8391" s="0" t="str">
        <f aca="false">IF($A8391="","",INDEX(CARTAO_COMPRAS!$D:$D,INT((ROW()-2)/20)+2))</f>
        <v/>
      </c>
      <c r="D8391" s="0" t="str">
        <f aca="false">IF($A8391="","",INDEX(CARTAO_COMPRAS!$E:$E,INT((ROW()-2)/20)+2))</f>
        <v/>
      </c>
      <c r="E8391" s="0" t="str">
        <f aca="false">IF($A8391="","",INDEX(CARTAO_COMPRAS!$H:$H,INT((ROW()-2)/20)+2)+MOD(ROW()-2,20))</f>
        <v/>
      </c>
      <c r="F8391" s="0" t="str">
        <f aca="false">IF($A8391="","",INDEX(CARTAO_COMPRAS!$G:$G,INT((ROW()-2)/20)+2))</f>
        <v/>
      </c>
      <c r="G8391" s="5" t="str">
        <f aca="false">IF($A8391="","",INDEX(CARTAO_COMPRAS!$I:$I,INT((ROW()-2)/20)+2))</f>
        <v/>
      </c>
      <c r="H8391" s="4" t="str">
        <f aca="false">IF($A8391="","",EDATE(INDEX(CARTAO_COMPRAS!$J:$J,INT((ROW()-2)/20)+2),MOD(ROW()-2,20)))</f>
        <v/>
      </c>
      <c r="I8391" s="4" t="str">
        <f aca="false">IF($H8391="","",$H8391-WEEKDAY($H8391,2)+1)</f>
        <v/>
      </c>
      <c r="J8391" s="4" t="str">
        <f aca="false">IF($I8391="","",$I8391+6)</f>
        <v/>
      </c>
      <c r="K8391" s="6" t="str">
        <f aca="false">IF($H8391="","",DATE(YEAR($H8391),MONTH($H8391),1))</f>
        <v/>
      </c>
      <c r="L8391" s="0" t="str">
        <f aca="false">IF($A8391="","",INDEX(CARTAO_COMPRAS!$K:$K,INT((ROW()-2)/20)+2))</f>
        <v/>
      </c>
      <c r="M8391" s="0" t="str">
        <f aca="false">IF($A8391="","","Compra no cartão")</f>
        <v/>
      </c>
    </row>
    <row r="8392" customFormat="false" ht="13.5" hidden="false" customHeight="false" outlineLevel="0" collapsed="false">
      <c r="A8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2" s="0" t="str">
        <f aca="false">IF($A8392="","",INDEX(CARTAO_COMPRAS!$C:$C,INT((ROW()-2)/20)+2))</f>
        <v/>
      </c>
      <c r="C8392" s="0" t="str">
        <f aca="false">IF($A8392="","",INDEX(CARTAO_COMPRAS!$D:$D,INT((ROW()-2)/20)+2))</f>
        <v/>
      </c>
      <c r="D8392" s="0" t="str">
        <f aca="false">IF($A8392="","",INDEX(CARTAO_COMPRAS!$E:$E,INT((ROW()-2)/20)+2))</f>
        <v/>
      </c>
      <c r="E8392" s="0" t="str">
        <f aca="false">IF($A8392="","",INDEX(CARTAO_COMPRAS!$H:$H,INT((ROW()-2)/20)+2)+MOD(ROW()-2,20))</f>
        <v/>
      </c>
      <c r="F8392" s="0" t="str">
        <f aca="false">IF($A8392="","",INDEX(CARTAO_COMPRAS!$G:$G,INT((ROW()-2)/20)+2))</f>
        <v/>
      </c>
      <c r="G8392" s="5" t="str">
        <f aca="false">IF($A8392="","",INDEX(CARTAO_COMPRAS!$I:$I,INT((ROW()-2)/20)+2))</f>
        <v/>
      </c>
      <c r="H8392" s="4" t="str">
        <f aca="false">IF($A8392="","",EDATE(INDEX(CARTAO_COMPRAS!$J:$J,INT((ROW()-2)/20)+2),MOD(ROW()-2,20)))</f>
        <v/>
      </c>
      <c r="I8392" s="4" t="str">
        <f aca="false">IF($H8392="","",$H8392-WEEKDAY($H8392,2)+1)</f>
        <v/>
      </c>
      <c r="J8392" s="4" t="str">
        <f aca="false">IF($I8392="","",$I8392+6)</f>
        <v/>
      </c>
      <c r="K8392" s="6" t="str">
        <f aca="false">IF($H8392="","",DATE(YEAR($H8392),MONTH($H8392),1))</f>
        <v/>
      </c>
      <c r="L8392" s="0" t="str">
        <f aca="false">IF($A8392="","",INDEX(CARTAO_COMPRAS!$K:$K,INT((ROW()-2)/20)+2))</f>
        <v/>
      </c>
      <c r="M8392" s="0" t="str">
        <f aca="false">IF($A8392="","","Compra no cartão")</f>
        <v/>
      </c>
    </row>
    <row r="8393" customFormat="false" ht="13.5" hidden="false" customHeight="false" outlineLevel="0" collapsed="false">
      <c r="A8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3" s="0" t="str">
        <f aca="false">IF($A8393="","",INDEX(CARTAO_COMPRAS!$C:$C,INT((ROW()-2)/20)+2))</f>
        <v/>
      </c>
      <c r="C8393" s="0" t="str">
        <f aca="false">IF($A8393="","",INDEX(CARTAO_COMPRAS!$D:$D,INT((ROW()-2)/20)+2))</f>
        <v/>
      </c>
      <c r="D8393" s="0" t="str">
        <f aca="false">IF($A8393="","",INDEX(CARTAO_COMPRAS!$E:$E,INT((ROW()-2)/20)+2))</f>
        <v/>
      </c>
      <c r="E8393" s="0" t="str">
        <f aca="false">IF($A8393="","",INDEX(CARTAO_COMPRAS!$H:$H,INT((ROW()-2)/20)+2)+MOD(ROW()-2,20))</f>
        <v/>
      </c>
      <c r="F8393" s="0" t="str">
        <f aca="false">IF($A8393="","",INDEX(CARTAO_COMPRAS!$G:$G,INT((ROW()-2)/20)+2))</f>
        <v/>
      </c>
      <c r="G8393" s="5" t="str">
        <f aca="false">IF($A8393="","",INDEX(CARTAO_COMPRAS!$I:$I,INT((ROW()-2)/20)+2))</f>
        <v/>
      </c>
      <c r="H8393" s="4" t="str">
        <f aca="false">IF($A8393="","",EDATE(INDEX(CARTAO_COMPRAS!$J:$J,INT((ROW()-2)/20)+2),MOD(ROW()-2,20)))</f>
        <v/>
      </c>
      <c r="I8393" s="4" t="str">
        <f aca="false">IF($H8393="","",$H8393-WEEKDAY($H8393,2)+1)</f>
        <v/>
      </c>
      <c r="J8393" s="4" t="str">
        <f aca="false">IF($I8393="","",$I8393+6)</f>
        <v/>
      </c>
      <c r="K8393" s="6" t="str">
        <f aca="false">IF($H8393="","",DATE(YEAR($H8393),MONTH($H8393),1))</f>
        <v/>
      </c>
      <c r="L8393" s="0" t="str">
        <f aca="false">IF($A8393="","",INDEX(CARTAO_COMPRAS!$K:$K,INT((ROW()-2)/20)+2))</f>
        <v/>
      </c>
      <c r="M8393" s="0" t="str">
        <f aca="false">IF($A8393="","","Compra no cartão")</f>
        <v/>
      </c>
    </row>
    <row r="8394" customFormat="false" ht="13.5" hidden="false" customHeight="false" outlineLevel="0" collapsed="false">
      <c r="A8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4" s="0" t="str">
        <f aca="false">IF($A8394="","",INDEX(CARTAO_COMPRAS!$C:$C,INT((ROW()-2)/20)+2))</f>
        <v/>
      </c>
      <c r="C8394" s="0" t="str">
        <f aca="false">IF($A8394="","",INDEX(CARTAO_COMPRAS!$D:$D,INT((ROW()-2)/20)+2))</f>
        <v/>
      </c>
      <c r="D8394" s="0" t="str">
        <f aca="false">IF($A8394="","",INDEX(CARTAO_COMPRAS!$E:$E,INT((ROW()-2)/20)+2))</f>
        <v/>
      </c>
      <c r="E8394" s="0" t="str">
        <f aca="false">IF($A8394="","",INDEX(CARTAO_COMPRAS!$H:$H,INT((ROW()-2)/20)+2)+MOD(ROW()-2,20))</f>
        <v/>
      </c>
      <c r="F8394" s="0" t="str">
        <f aca="false">IF($A8394="","",INDEX(CARTAO_COMPRAS!$G:$G,INT((ROW()-2)/20)+2))</f>
        <v/>
      </c>
      <c r="G8394" s="5" t="str">
        <f aca="false">IF($A8394="","",INDEX(CARTAO_COMPRAS!$I:$I,INT((ROW()-2)/20)+2))</f>
        <v/>
      </c>
      <c r="H8394" s="4" t="str">
        <f aca="false">IF($A8394="","",EDATE(INDEX(CARTAO_COMPRAS!$J:$J,INT((ROW()-2)/20)+2),MOD(ROW()-2,20)))</f>
        <v/>
      </c>
      <c r="I8394" s="4" t="str">
        <f aca="false">IF($H8394="","",$H8394-WEEKDAY($H8394,2)+1)</f>
        <v/>
      </c>
      <c r="J8394" s="4" t="str">
        <f aca="false">IF($I8394="","",$I8394+6)</f>
        <v/>
      </c>
      <c r="K8394" s="6" t="str">
        <f aca="false">IF($H8394="","",DATE(YEAR($H8394),MONTH($H8394),1))</f>
        <v/>
      </c>
      <c r="L8394" s="0" t="str">
        <f aca="false">IF($A8394="","",INDEX(CARTAO_COMPRAS!$K:$K,INT((ROW()-2)/20)+2))</f>
        <v/>
      </c>
      <c r="M8394" s="0" t="str">
        <f aca="false">IF($A8394="","","Compra no cartão")</f>
        <v/>
      </c>
    </row>
    <row r="8395" customFormat="false" ht="13.5" hidden="false" customHeight="false" outlineLevel="0" collapsed="false">
      <c r="A8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5" s="0" t="str">
        <f aca="false">IF($A8395="","",INDEX(CARTAO_COMPRAS!$C:$C,INT((ROW()-2)/20)+2))</f>
        <v/>
      </c>
      <c r="C8395" s="0" t="str">
        <f aca="false">IF($A8395="","",INDEX(CARTAO_COMPRAS!$D:$D,INT((ROW()-2)/20)+2))</f>
        <v/>
      </c>
      <c r="D8395" s="0" t="str">
        <f aca="false">IF($A8395="","",INDEX(CARTAO_COMPRAS!$E:$E,INT((ROW()-2)/20)+2))</f>
        <v/>
      </c>
      <c r="E8395" s="0" t="str">
        <f aca="false">IF($A8395="","",INDEX(CARTAO_COMPRAS!$H:$H,INT((ROW()-2)/20)+2)+MOD(ROW()-2,20))</f>
        <v/>
      </c>
      <c r="F8395" s="0" t="str">
        <f aca="false">IF($A8395="","",INDEX(CARTAO_COMPRAS!$G:$G,INT((ROW()-2)/20)+2))</f>
        <v/>
      </c>
      <c r="G8395" s="5" t="str">
        <f aca="false">IF($A8395="","",INDEX(CARTAO_COMPRAS!$I:$I,INT((ROW()-2)/20)+2))</f>
        <v/>
      </c>
      <c r="H8395" s="4" t="str">
        <f aca="false">IF($A8395="","",EDATE(INDEX(CARTAO_COMPRAS!$J:$J,INT((ROW()-2)/20)+2),MOD(ROW()-2,20)))</f>
        <v/>
      </c>
      <c r="I8395" s="4" t="str">
        <f aca="false">IF($H8395="","",$H8395-WEEKDAY($H8395,2)+1)</f>
        <v/>
      </c>
      <c r="J8395" s="4" t="str">
        <f aca="false">IF($I8395="","",$I8395+6)</f>
        <v/>
      </c>
      <c r="K8395" s="6" t="str">
        <f aca="false">IF($H8395="","",DATE(YEAR($H8395),MONTH($H8395),1))</f>
        <v/>
      </c>
      <c r="L8395" s="0" t="str">
        <f aca="false">IF($A8395="","",INDEX(CARTAO_COMPRAS!$K:$K,INT((ROW()-2)/20)+2))</f>
        <v/>
      </c>
      <c r="M8395" s="0" t="str">
        <f aca="false">IF($A8395="","","Compra no cartão")</f>
        <v/>
      </c>
    </row>
    <row r="8396" customFormat="false" ht="13.5" hidden="false" customHeight="false" outlineLevel="0" collapsed="false">
      <c r="A8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6" s="0" t="str">
        <f aca="false">IF($A8396="","",INDEX(CARTAO_COMPRAS!$C:$C,INT((ROW()-2)/20)+2))</f>
        <v/>
      </c>
      <c r="C8396" s="0" t="str">
        <f aca="false">IF($A8396="","",INDEX(CARTAO_COMPRAS!$D:$D,INT((ROW()-2)/20)+2))</f>
        <v/>
      </c>
      <c r="D8396" s="0" t="str">
        <f aca="false">IF($A8396="","",INDEX(CARTAO_COMPRAS!$E:$E,INT((ROW()-2)/20)+2))</f>
        <v/>
      </c>
      <c r="E8396" s="0" t="str">
        <f aca="false">IF($A8396="","",INDEX(CARTAO_COMPRAS!$H:$H,INT((ROW()-2)/20)+2)+MOD(ROW()-2,20))</f>
        <v/>
      </c>
      <c r="F8396" s="0" t="str">
        <f aca="false">IF($A8396="","",INDEX(CARTAO_COMPRAS!$G:$G,INT((ROW()-2)/20)+2))</f>
        <v/>
      </c>
      <c r="G8396" s="5" t="str">
        <f aca="false">IF($A8396="","",INDEX(CARTAO_COMPRAS!$I:$I,INT((ROW()-2)/20)+2))</f>
        <v/>
      </c>
      <c r="H8396" s="4" t="str">
        <f aca="false">IF($A8396="","",EDATE(INDEX(CARTAO_COMPRAS!$J:$J,INT((ROW()-2)/20)+2),MOD(ROW()-2,20)))</f>
        <v/>
      </c>
      <c r="I8396" s="4" t="str">
        <f aca="false">IF($H8396="","",$H8396-WEEKDAY($H8396,2)+1)</f>
        <v/>
      </c>
      <c r="J8396" s="4" t="str">
        <f aca="false">IF($I8396="","",$I8396+6)</f>
        <v/>
      </c>
      <c r="K8396" s="6" t="str">
        <f aca="false">IF($H8396="","",DATE(YEAR($H8396),MONTH($H8396),1))</f>
        <v/>
      </c>
      <c r="L8396" s="0" t="str">
        <f aca="false">IF($A8396="","",INDEX(CARTAO_COMPRAS!$K:$K,INT((ROW()-2)/20)+2))</f>
        <v/>
      </c>
      <c r="M8396" s="0" t="str">
        <f aca="false">IF($A8396="","","Compra no cartão")</f>
        <v/>
      </c>
    </row>
    <row r="8397" customFormat="false" ht="13.5" hidden="false" customHeight="false" outlineLevel="0" collapsed="false">
      <c r="A8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7" s="0" t="str">
        <f aca="false">IF($A8397="","",INDEX(CARTAO_COMPRAS!$C:$C,INT((ROW()-2)/20)+2))</f>
        <v/>
      </c>
      <c r="C8397" s="0" t="str">
        <f aca="false">IF($A8397="","",INDEX(CARTAO_COMPRAS!$D:$D,INT((ROW()-2)/20)+2))</f>
        <v/>
      </c>
      <c r="D8397" s="0" t="str">
        <f aca="false">IF($A8397="","",INDEX(CARTAO_COMPRAS!$E:$E,INT((ROW()-2)/20)+2))</f>
        <v/>
      </c>
      <c r="E8397" s="0" t="str">
        <f aca="false">IF($A8397="","",INDEX(CARTAO_COMPRAS!$H:$H,INT((ROW()-2)/20)+2)+MOD(ROW()-2,20))</f>
        <v/>
      </c>
      <c r="F8397" s="0" t="str">
        <f aca="false">IF($A8397="","",INDEX(CARTAO_COMPRAS!$G:$G,INT((ROW()-2)/20)+2))</f>
        <v/>
      </c>
      <c r="G8397" s="5" t="str">
        <f aca="false">IF($A8397="","",INDEX(CARTAO_COMPRAS!$I:$I,INT((ROW()-2)/20)+2))</f>
        <v/>
      </c>
      <c r="H8397" s="4" t="str">
        <f aca="false">IF($A8397="","",EDATE(INDEX(CARTAO_COMPRAS!$J:$J,INT((ROW()-2)/20)+2),MOD(ROW()-2,20)))</f>
        <v/>
      </c>
      <c r="I8397" s="4" t="str">
        <f aca="false">IF($H8397="","",$H8397-WEEKDAY($H8397,2)+1)</f>
        <v/>
      </c>
      <c r="J8397" s="4" t="str">
        <f aca="false">IF($I8397="","",$I8397+6)</f>
        <v/>
      </c>
      <c r="K8397" s="6" t="str">
        <f aca="false">IF($H8397="","",DATE(YEAR($H8397),MONTH($H8397),1))</f>
        <v/>
      </c>
      <c r="L8397" s="0" t="str">
        <f aca="false">IF($A8397="","",INDEX(CARTAO_COMPRAS!$K:$K,INT((ROW()-2)/20)+2))</f>
        <v/>
      </c>
      <c r="M8397" s="0" t="str">
        <f aca="false">IF($A8397="","","Compra no cartão")</f>
        <v/>
      </c>
    </row>
    <row r="8398" customFormat="false" ht="13.5" hidden="false" customHeight="false" outlineLevel="0" collapsed="false">
      <c r="A8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8" s="0" t="str">
        <f aca="false">IF($A8398="","",INDEX(CARTAO_COMPRAS!$C:$C,INT((ROW()-2)/20)+2))</f>
        <v/>
      </c>
      <c r="C8398" s="0" t="str">
        <f aca="false">IF($A8398="","",INDEX(CARTAO_COMPRAS!$D:$D,INT((ROW()-2)/20)+2))</f>
        <v/>
      </c>
      <c r="D8398" s="0" t="str">
        <f aca="false">IF($A8398="","",INDEX(CARTAO_COMPRAS!$E:$E,INT((ROW()-2)/20)+2))</f>
        <v/>
      </c>
      <c r="E8398" s="0" t="str">
        <f aca="false">IF($A8398="","",INDEX(CARTAO_COMPRAS!$H:$H,INT((ROW()-2)/20)+2)+MOD(ROW()-2,20))</f>
        <v/>
      </c>
      <c r="F8398" s="0" t="str">
        <f aca="false">IF($A8398="","",INDEX(CARTAO_COMPRAS!$G:$G,INT((ROW()-2)/20)+2))</f>
        <v/>
      </c>
      <c r="G8398" s="5" t="str">
        <f aca="false">IF($A8398="","",INDEX(CARTAO_COMPRAS!$I:$I,INT((ROW()-2)/20)+2))</f>
        <v/>
      </c>
      <c r="H8398" s="4" t="str">
        <f aca="false">IF($A8398="","",EDATE(INDEX(CARTAO_COMPRAS!$J:$J,INT((ROW()-2)/20)+2),MOD(ROW()-2,20)))</f>
        <v/>
      </c>
      <c r="I8398" s="4" t="str">
        <f aca="false">IF($H8398="","",$H8398-WEEKDAY($H8398,2)+1)</f>
        <v/>
      </c>
      <c r="J8398" s="4" t="str">
        <f aca="false">IF($I8398="","",$I8398+6)</f>
        <v/>
      </c>
      <c r="K8398" s="6" t="str">
        <f aca="false">IF($H8398="","",DATE(YEAR($H8398),MONTH($H8398),1))</f>
        <v/>
      </c>
      <c r="L8398" s="0" t="str">
        <f aca="false">IF($A8398="","",INDEX(CARTAO_COMPRAS!$K:$K,INT((ROW()-2)/20)+2))</f>
        <v/>
      </c>
      <c r="M8398" s="0" t="str">
        <f aca="false">IF($A8398="","","Compra no cartão")</f>
        <v/>
      </c>
    </row>
    <row r="8399" customFormat="false" ht="13.5" hidden="false" customHeight="false" outlineLevel="0" collapsed="false">
      <c r="A8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399" s="0" t="str">
        <f aca="false">IF($A8399="","",INDEX(CARTAO_COMPRAS!$C:$C,INT((ROW()-2)/20)+2))</f>
        <v/>
      </c>
      <c r="C8399" s="0" t="str">
        <f aca="false">IF($A8399="","",INDEX(CARTAO_COMPRAS!$D:$D,INT((ROW()-2)/20)+2))</f>
        <v/>
      </c>
      <c r="D8399" s="0" t="str">
        <f aca="false">IF($A8399="","",INDEX(CARTAO_COMPRAS!$E:$E,INT((ROW()-2)/20)+2))</f>
        <v/>
      </c>
      <c r="E8399" s="0" t="str">
        <f aca="false">IF($A8399="","",INDEX(CARTAO_COMPRAS!$H:$H,INT((ROW()-2)/20)+2)+MOD(ROW()-2,20))</f>
        <v/>
      </c>
      <c r="F8399" s="0" t="str">
        <f aca="false">IF($A8399="","",INDEX(CARTAO_COMPRAS!$G:$G,INT((ROW()-2)/20)+2))</f>
        <v/>
      </c>
      <c r="G8399" s="5" t="str">
        <f aca="false">IF($A8399="","",INDEX(CARTAO_COMPRAS!$I:$I,INT((ROW()-2)/20)+2))</f>
        <v/>
      </c>
      <c r="H8399" s="4" t="str">
        <f aca="false">IF($A8399="","",EDATE(INDEX(CARTAO_COMPRAS!$J:$J,INT((ROW()-2)/20)+2),MOD(ROW()-2,20)))</f>
        <v/>
      </c>
      <c r="I8399" s="4" t="str">
        <f aca="false">IF($H8399="","",$H8399-WEEKDAY($H8399,2)+1)</f>
        <v/>
      </c>
      <c r="J8399" s="4" t="str">
        <f aca="false">IF($I8399="","",$I8399+6)</f>
        <v/>
      </c>
      <c r="K8399" s="6" t="str">
        <f aca="false">IF($H8399="","",DATE(YEAR($H8399),MONTH($H8399),1))</f>
        <v/>
      </c>
      <c r="L8399" s="0" t="str">
        <f aca="false">IF($A8399="","",INDEX(CARTAO_COMPRAS!$K:$K,INT((ROW()-2)/20)+2))</f>
        <v/>
      </c>
      <c r="M8399" s="0" t="str">
        <f aca="false">IF($A8399="","","Compra no cartão")</f>
        <v/>
      </c>
    </row>
    <row r="8400" customFormat="false" ht="13.5" hidden="false" customHeight="false" outlineLevel="0" collapsed="false">
      <c r="A8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0" s="0" t="str">
        <f aca="false">IF($A8400="","",INDEX(CARTAO_COMPRAS!$C:$C,INT((ROW()-2)/20)+2))</f>
        <v/>
      </c>
      <c r="C8400" s="0" t="str">
        <f aca="false">IF($A8400="","",INDEX(CARTAO_COMPRAS!$D:$D,INT((ROW()-2)/20)+2))</f>
        <v/>
      </c>
      <c r="D8400" s="0" t="str">
        <f aca="false">IF($A8400="","",INDEX(CARTAO_COMPRAS!$E:$E,INT((ROW()-2)/20)+2))</f>
        <v/>
      </c>
      <c r="E8400" s="0" t="str">
        <f aca="false">IF($A8400="","",INDEX(CARTAO_COMPRAS!$H:$H,INT((ROW()-2)/20)+2)+MOD(ROW()-2,20))</f>
        <v/>
      </c>
      <c r="F8400" s="0" t="str">
        <f aca="false">IF($A8400="","",INDEX(CARTAO_COMPRAS!$G:$G,INT((ROW()-2)/20)+2))</f>
        <v/>
      </c>
      <c r="G8400" s="5" t="str">
        <f aca="false">IF($A8400="","",INDEX(CARTAO_COMPRAS!$I:$I,INT((ROW()-2)/20)+2))</f>
        <v/>
      </c>
      <c r="H8400" s="4" t="str">
        <f aca="false">IF($A8400="","",EDATE(INDEX(CARTAO_COMPRAS!$J:$J,INT((ROW()-2)/20)+2),MOD(ROW()-2,20)))</f>
        <v/>
      </c>
      <c r="I8400" s="4" t="str">
        <f aca="false">IF($H8400="","",$H8400-WEEKDAY($H8400,2)+1)</f>
        <v/>
      </c>
      <c r="J8400" s="4" t="str">
        <f aca="false">IF($I8400="","",$I8400+6)</f>
        <v/>
      </c>
      <c r="K8400" s="6" t="str">
        <f aca="false">IF($H8400="","",DATE(YEAR($H8400),MONTH($H8400),1))</f>
        <v/>
      </c>
      <c r="L8400" s="0" t="str">
        <f aca="false">IF($A8400="","",INDEX(CARTAO_COMPRAS!$K:$K,INT((ROW()-2)/20)+2))</f>
        <v/>
      </c>
      <c r="M8400" s="0" t="str">
        <f aca="false">IF($A8400="","","Compra no cartão")</f>
        <v/>
      </c>
    </row>
    <row r="8401" customFormat="false" ht="13.5" hidden="false" customHeight="false" outlineLevel="0" collapsed="false">
      <c r="A8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1" s="0" t="str">
        <f aca="false">IF($A8401="","",INDEX(CARTAO_COMPRAS!$C:$C,INT((ROW()-2)/20)+2))</f>
        <v/>
      </c>
      <c r="C8401" s="0" t="str">
        <f aca="false">IF($A8401="","",INDEX(CARTAO_COMPRAS!$D:$D,INT((ROW()-2)/20)+2))</f>
        <v/>
      </c>
      <c r="D8401" s="0" t="str">
        <f aca="false">IF($A8401="","",INDEX(CARTAO_COMPRAS!$E:$E,INT((ROW()-2)/20)+2))</f>
        <v/>
      </c>
      <c r="E8401" s="0" t="str">
        <f aca="false">IF($A8401="","",INDEX(CARTAO_COMPRAS!$H:$H,INT((ROW()-2)/20)+2)+MOD(ROW()-2,20))</f>
        <v/>
      </c>
      <c r="F8401" s="0" t="str">
        <f aca="false">IF($A8401="","",INDEX(CARTAO_COMPRAS!$G:$G,INT((ROW()-2)/20)+2))</f>
        <v/>
      </c>
      <c r="G8401" s="5" t="str">
        <f aca="false">IF($A8401="","",INDEX(CARTAO_COMPRAS!$I:$I,INT((ROW()-2)/20)+2))</f>
        <v/>
      </c>
      <c r="H8401" s="4" t="str">
        <f aca="false">IF($A8401="","",EDATE(INDEX(CARTAO_COMPRAS!$J:$J,INT((ROW()-2)/20)+2),MOD(ROW()-2,20)))</f>
        <v/>
      </c>
      <c r="I8401" s="4" t="str">
        <f aca="false">IF($H8401="","",$H8401-WEEKDAY($H8401,2)+1)</f>
        <v/>
      </c>
      <c r="J8401" s="4" t="str">
        <f aca="false">IF($I8401="","",$I8401+6)</f>
        <v/>
      </c>
      <c r="K8401" s="6" t="str">
        <f aca="false">IF($H8401="","",DATE(YEAR($H8401),MONTH($H8401),1))</f>
        <v/>
      </c>
      <c r="L8401" s="0" t="str">
        <f aca="false">IF($A8401="","",INDEX(CARTAO_COMPRAS!$K:$K,INT((ROW()-2)/20)+2))</f>
        <v/>
      </c>
      <c r="M8401" s="0" t="str">
        <f aca="false">IF($A8401="","","Compra no cartão")</f>
        <v/>
      </c>
    </row>
    <row r="8402" customFormat="false" ht="13.5" hidden="false" customHeight="false" outlineLevel="0" collapsed="false">
      <c r="A84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421</v>
      </c>
      <c r="B8402" s="0" t="str">
        <f aca="false">IF($A8402="","",INDEX(CARTAO_COMPRAS!$C:$C,INT((ROW()-2)/20)+2))</f>
        <v>Nubank</v>
      </c>
      <c r="C8402" s="0" t="str">
        <f aca="false">IF($A8402="","",INDEX(CARTAO_COMPRAS!$D:$D,INT((ROW()-2)/20)+2))</f>
        <v>Supermercado</v>
      </c>
      <c r="D8402" s="0" t="str">
        <f aca="false">IF($A8402="","",INDEX(CARTAO_COMPRAS!$E:$E,INT((ROW()-2)/20)+2))</f>
        <v>Alimentação / Insumos</v>
      </c>
      <c r="E8402" s="0" t="n">
        <f aca="false">IF($A8402="","",INDEX(CARTAO_COMPRAS!$H:$H,INT((ROW()-2)/20)+2)+MOD(ROW()-2,20))</f>
        <v>1</v>
      </c>
      <c r="F8402" s="0" t="n">
        <f aca="false">IF($A8402="","",INDEX(CARTAO_COMPRAS!$G:$G,INT((ROW()-2)/20)+2))</f>
        <v>1</v>
      </c>
      <c r="G8402" s="5" t="n">
        <f aca="false">IF($A8402="","",INDEX(CARTAO_COMPRAS!$I:$I,INT((ROW()-2)/20)+2))</f>
        <v>44.47</v>
      </c>
      <c r="H8402" s="4" t="n">
        <f aca="false">IF($A8402="","",EDATE(INDEX(CARTAO_COMPRAS!$J:$J,INT((ROW()-2)/20)+2),MOD(ROW()-2,20)))</f>
        <v>46170</v>
      </c>
      <c r="I8402" s="4" t="n">
        <f aca="false">IF($H8402="","",$H8402-WEEKDAY($H8402,2)+1)</f>
        <v>46167</v>
      </c>
      <c r="J8402" s="4" t="n">
        <f aca="false">IF($I8402="","",$I8402+6)</f>
        <v>46173</v>
      </c>
      <c r="K8402" s="6" t="n">
        <f aca="false">IF($H8402="","",DATE(YEAR($H8402),MONTH($H8402),1))</f>
        <v>46143</v>
      </c>
      <c r="L8402" s="0" t="str">
        <f aca="false">IF($A8402="","",INDEX(CARTAO_COMPRAS!$K:$K,INT((ROW()-2)/20)+2))</f>
        <v>Pago</v>
      </c>
      <c r="M8402" s="0" t="str">
        <f aca="false">IF($A8402="","","Compra no cartão")</f>
        <v>Compra no cartão</v>
      </c>
    </row>
    <row r="8403" customFormat="false" ht="13.5" hidden="false" customHeight="false" outlineLevel="0" collapsed="false">
      <c r="A8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3" s="0" t="str">
        <f aca="false">IF($A8403="","",INDEX(CARTAO_COMPRAS!$C:$C,INT((ROW()-2)/20)+2))</f>
        <v/>
      </c>
      <c r="C8403" s="0" t="str">
        <f aca="false">IF($A8403="","",INDEX(CARTAO_COMPRAS!$D:$D,INT((ROW()-2)/20)+2))</f>
        <v/>
      </c>
      <c r="D8403" s="0" t="str">
        <f aca="false">IF($A8403="","",INDEX(CARTAO_COMPRAS!$E:$E,INT((ROW()-2)/20)+2))</f>
        <v/>
      </c>
      <c r="E8403" s="0" t="str">
        <f aca="false">IF($A8403="","",INDEX(CARTAO_COMPRAS!$H:$H,INT((ROW()-2)/20)+2)+MOD(ROW()-2,20))</f>
        <v/>
      </c>
      <c r="F8403" s="0" t="str">
        <f aca="false">IF($A8403="","",INDEX(CARTAO_COMPRAS!$G:$G,INT((ROW()-2)/20)+2))</f>
        <v/>
      </c>
      <c r="G8403" s="5" t="str">
        <f aca="false">IF($A8403="","",INDEX(CARTAO_COMPRAS!$I:$I,INT((ROW()-2)/20)+2))</f>
        <v/>
      </c>
      <c r="H8403" s="4" t="str">
        <f aca="false">IF($A8403="","",EDATE(INDEX(CARTAO_COMPRAS!$J:$J,INT((ROW()-2)/20)+2),MOD(ROW()-2,20)))</f>
        <v/>
      </c>
      <c r="I8403" s="4" t="str">
        <f aca="false">IF($H8403="","",$H8403-WEEKDAY($H8403,2)+1)</f>
        <v/>
      </c>
      <c r="J8403" s="4" t="str">
        <f aca="false">IF($I8403="","",$I8403+6)</f>
        <v/>
      </c>
      <c r="K8403" s="6" t="str">
        <f aca="false">IF($H8403="","",DATE(YEAR($H8403),MONTH($H8403),1))</f>
        <v/>
      </c>
      <c r="L8403" s="0" t="str">
        <f aca="false">IF($A8403="","",INDEX(CARTAO_COMPRAS!$K:$K,INT((ROW()-2)/20)+2))</f>
        <v/>
      </c>
      <c r="M8403" s="0" t="str">
        <f aca="false">IF($A8403="","","Compra no cartão")</f>
        <v/>
      </c>
    </row>
    <row r="8404" customFormat="false" ht="13.5" hidden="false" customHeight="false" outlineLevel="0" collapsed="false">
      <c r="A8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4" s="0" t="str">
        <f aca="false">IF($A8404="","",INDEX(CARTAO_COMPRAS!$C:$C,INT((ROW()-2)/20)+2))</f>
        <v/>
      </c>
      <c r="C8404" s="0" t="str">
        <f aca="false">IF($A8404="","",INDEX(CARTAO_COMPRAS!$D:$D,INT((ROW()-2)/20)+2))</f>
        <v/>
      </c>
      <c r="D8404" s="0" t="str">
        <f aca="false">IF($A8404="","",INDEX(CARTAO_COMPRAS!$E:$E,INT((ROW()-2)/20)+2))</f>
        <v/>
      </c>
      <c r="E8404" s="0" t="str">
        <f aca="false">IF($A8404="","",INDEX(CARTAO_COMPRAS!$H:$H,INT((ROW()-2)/20)+2)+MOD(ROW()-2,20))</f>
        <v/>
      </c>
      <c r="F8404" s="0" t="str">
        <f aca="false">IF($A8404="","",INDEX(CARTAO_COMPRAS!$G:$G,INT((ROW()-2)/20)+2))</f>
        <v/>
      </c>
      <c r="G8404" s="5" t="str">
        <f aca="false">IF($A8404="","",INDEX(CARTAO_COMPRAS!$I:$I,INT((ROW()-2)/20)+2))</f>
        <v/>
      </c>
      <c r="H8404" s="4" t="str">
        <f aca="false">IF($A8404="","",EDATE(INDEX(CARTAO_COMPRAS!$J:$J,INT((ROW()-2)/20)+2),MOD(ROW()-2,20)))</f>
        <v/>
      </c>
      <c r="I8404" s="4" t="str">
        <f aca="false">IF($H8404="","",$H8404-WEEKDAY($H8404,2)+1)</f>
        <v/>
      </c>
      <c r="J8404" s="4" t="str">
        <f aca="false">IF($I8404="","",$I8404+6)</f>
        <v/>
      </c>
      <c r="K8404" s="6" t="str">
        <f aca="false">IF($H8404="","",DATE(YEAR($H8404),MONTH($H8404),1))</f>
        <v/>
      </c>
      <c r="L8404" s="0" t="str">
        <f aca="false">IF($A8404="","",INDEX(CARTAO_COMPRAS!$K:$K,INT((ROW()-2)/20)+2))</f>
        <v/>
      </c>
      <c r="M8404" s="0" t="str">
        <f aca="false">IF($A8404="","","Compra no cartão")</f>
        <v/>
      </c>
    </row>
    <row r="8405" customFormat="false" ht="13.5" hidden="false" customHeight="false" outlineLevel="0" collapsed="false">
      <c r="A8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5" s="0" t="str">
        <f aca="false">IF($A8405="","",INDEX(CARTAO_COMPRAS!$C:$C,INT((ROW()-2)/20)+2))</f>
        <v/>
      </c>
      <c r="C8405" s="0" t="str">
        <f aca="false">IF($A8405="","",INDEX(CARTAO_COMPRAS!$D:$D,INT((ROW()-2)/20)+2))</f>
        <v/>
      </c>
      <c r="D8405" s="0" t="str">
        <f aca="false">IF($A8405="","",INDEX(CARTAO_COMPRAS!$E:$E,INT((ROW()-2)/20)+2))</f>
        <v/>
      </c>
      <c r="E8405" s="0" t="str">
        <f aca="false">IF($A8405="","",INDEX(CARTAO_COMPRAS!$H:$H,INT((ROW()-2)/20)+2)+MOD(ROW()-2,20))</f>
        <v/>
      </c>
      <c r="F8405" s="0" t="str">
        <f aca="false">IF($A8405="","",INDEX(CARTAO_COMPRAS!$G:$G,INT((ROW()-2)/20)+2))</f>
        <v/>
      </c>
      <c r="G8405" s="5" t="str">
        <f aca="false">IF($A8405="","",INDEX(CARTAO_COMPRAS!$I:$I,INT((ROW()-2)/20)+2))</f>
        <v/>
      </c>
      <c r="H8405" s="4" t="str">
        <f aca="false">IF($A8405="","",EDATE(INDEX(CARTAO_COMPRAS!$J:$J,INT((ROW()-2)/20)+2),MOD(ROW()-2,20)))</f>
        <v/>
      </c>
      <c r="I8405" s="4" t="str">
        <f aca="false">IF($H8405="","",$H8405-WEEKDAY($H8405,2)+1)</f>
        <v/>
      </c>
      <c r="J8405" s="4" t="str">
        <f aca="false">IF($I8405="","",$I8405+6)</f>
        <v/>
      </c>
      <c r="K8405" s="6" t="str">
        <f aca="false">IF($H8405="","",DATE(YEAR($H8405),MONTH($H8405),1))</f>
        <v/>
      </c>
      <c r="L8405" s="0" t="str">
        <f aca="false">IF($A8405="","",INDEX(CARTAO_COMPRAS!$K:$K,INT((ROW()-2)/20)+2))</f>
        <v/>
      </c>
      <c r="M8405" s="0" t="str">
        <f aca="false">IF($A8405="","","Compra no cartão")</f>
        <v/>
      </c>
    </row>
    <row r="8406" customFormat="false" ht="13.5" hidden="false" customHeight="false" outlineLevel="0" collapsed="false">
      <c r="A8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6" s="0" t="str">
        <f aca="false">IF($A8406="","",INDEX(CARTAO_COMPRAS!$C:$C,INT((ROW()-2)/20)+2))</f>
        <v/>
      </c>
      <c r="C8406" s="0" t="str">
        <f aca="false">IF($A8406="","",INDEX(CARTAO_COMPRAS!$D:$D,INT((ROW()-2)/20)+2))</f>
        <v/>
      </c>
      <c r="D8406" s="0" t="str">
        <f aca="false">IF($A8406="","",INDEX(CARTAO_COMPRAS!$E:$E,INT((ROW()-2)/20)+2))</f>
        <v/>
      </c>
      <c r="E8406" s="0" t="str">
        <f aca="false">IF($A8406="","",INDEX(CARTAO_COMPRAS!$H:$H,INT((ROW()-2)/20)+2)+MOD(ROW()-2,20))</f>
        <v/>
      </c>
      <c r="F8406" s="0" t="str">
        <f aca="false">IF($A8406="","",INDEX(CARTAO_COMPRAS!$G:$G,INT((ROW()-2)/20)+2))</f>
        <v/>
      </c>
      <c r="G8406" s="5" t="str">
        <f aca="false">IF($A8406="","",INDEX(CARTAO_COMPRAS!$I:$I,INT((ROW()-2)/20)+2))</f>
        <v/>
      </c>
      <c r="H8406" s="4" t="str">
        <f aca="false">IF($A8406="","",EDATE(INDEX(CARTAO_COMPRAS!$J:$J,INT((ROW()-2)/20)+2),MOD(ROW()-2,20)))</f>
        <v/>
      </c>
      <c r="I8406" s="4" t="str">
        <f aca="false">IF($H8406="","",$H8406-WEEKDAY($H8406,2)+1)</f>
        <v/>
      </c>
      <c r="J8406" s="4" t="str">
        <f aca="false">IF($I8406="","",$I8406+6)</f>
        <v/>
      </c>
      <c r="K8406" s="6" t="str">
        <f aca="false">IF($H8406="","",DATE(YEAR($H8406),MONTH($H8406),1))</f>
        <v/>
      </c>
      <c r="L8406" s="0" t="str">
        <f aca="false">IF($A8406="","",INDEX(CARTAO_COMPRAS!$K:$K,INT((ROW()-2)/20)+2))</f>
        <v/>
      </c>
      <c r="M8406" s="0" t="str">
        <f aca="false">IF($A8406="","","Compra no cartão")</f>
        <v/>
      </c>
    </row>
    <row r="8407" customFormat="false" ht="13.5" hidden="false" customHeight="false" outlineLevel="0" collapsed="false">
      <c r="A8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7" s="0" t="str">
        <f aca="false">IF($A8407="","",INDEX(CARTAO_COMPRAS!$C:$C,INT((ROW()-2)/20)+2))</f>
        <v/>
      </c>
      <c r="C8407" s="0" t="str">
        <f aca="false">IF($A8407="","",INDEX(CARTAO_COMPRAS!$D:$D,INT((ROW()-2)/20)+2))</f>
        <v/>
      </c>
      <c r="D8407" s="0" t="str">
        <f aca="false">IF($A8407="","",INDEX(CARTAO_COMPRAS!$E:$E,INT((ROW()-2)/20)+2))</f>
        <v/>
      </c>
      <c r="E8407" s="0" t="str">
        <f aca="false">IF($A8407="","",INDEX(CARTAO_COMPRAS!$H:$H,INT((ROW()-2)/20)+2)+MOD(ROW()-2,20))</f>
        <v/>
      </c>
      <c r="F8407" s="0" t="str">
        <f aca="false">IF($A8407="","",INDEX(CARTAO_COMPRAS!$G:$G,INT((ROW()-2)/20)+2))</f>
        <v/>
      </c>
      <c r="G8407" s="5" t="str">
        <f aca="false">IF($A8407="","",INDEX(CARTAO_COMPRAS!$I:$I,INT((ROW()-2)/20)+2))</f>
        <v/>
      </c>
      <c r="H8407" s="4" t="str">
        <f aca="false">IF($A8407="","",EDATE(INDEX(CARTAO_COMPRAS!$J:$J,INT((ROW()-2)/20)+2),MOD(ROW()-2,20)))</f>
        <v/>
      </c>
      <c r="I8407" s="4" t="str">
        <f aca="false">IF($H8407="","",$H8407-WEEKDAY($H8407,2)+1)</f>
        <v/>
      </c>
      <c r="J8407" s="4" t="str">
        <f aca="false">IF($I8407="","",$I8407+6)</f>
        <v/>
      </c>
      <c r="K8407" s="6" t="str">
        <f aca="false">IF($H8407="","",DATE(YEAR($H8407),MONTH($H8407),1))</f>
        <v/>
      </c>
      <c r="L8407" s="0" t="str">
        <f aca="false">IF($A8407="","",INDEX(CARTAO_COMPRAS!$K:$K,INT((ROW()-2)/20)+2))</f>
        <v/>
      </c>
      <c r="M8407" s="0" t="str">
        <f aca="false">IF($A8407="","","Compra no cartão")</f>
        <v/>
      </c>
    </row>
    <row r="8408" customFormat="false" ht="13.5" hidden="false" customHeight="false" outlineLevel="0" collapsed="false">
      <c r="A8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8" s="0" t="str">
        <f aca="false">IF($A8408="","",INDEX(CARTAO_COMPRAS!$C:$C,INT((ROW()-2)/20)+2))</f>
        <v/>
      </c>
      <c r="C8408" s="0" t="str">
        <f aca="false">IF($A8408="","",INDEX(CARTAO_COMPRAS!$D:$D,INT((ROW()-2)/20)+2))</f>
        <v/>
      </c>
      <c r="D8408" s="0" t="str">
        <f aca="false">IF($A8408="","",INDEX(CARTAO_COMPRAS!$E:$E,INT((ROW()-2)/20)+2))</f>
        <v/>
      </c>
      <c r="E8408" s="0" t="str">
        <f aca="false">IF($A8408="","",INDEX(CARTAO_COMPRAS!$H:$H,INT((ROW()-2)/20)+2)+MOD(ROW()-2,20))</f>
        <v/>
      </c>
      <c r="F8408" s="0" t="str">
        <f aca="false">IF($A8408="","",INDEX(CARTAO_COMPRAS!$G:$G,INT((ROW()-2)/20)+2))</f>
        <v/>
      </c>
      <c r="G8408" s="5" t="str">
        <f aca="false">IF($A8408="","",INDEX(CARTAO_COMPRAS!$I:$I,INT((ROW()-2)/20)+2))</f>
        <v/>
      </c>
      <c r="H8408" s="4" t="str">
        <f aca="false">IF($A8408="","",EDATE(INDEX(CARTAO_COMPRAS!$J:$J,INT((ROW()-2)/20)+2),MOD(ROW()-2,20)))</f>
        <v/>
      </c>
      <c r="I8408" s="4" t="str">
        <f aca="false">IF($H8408="","",$H8408-WEEKDAY($H8408,2)+1)</f>
        <v/>
      </c>
      <c r="J8408" s="4" t="str">
        <f aca="false">IF($I8408="","",$I8408+6)</f>
        <v/>
      </c>
      <c r="K8408" s="6" t="str">
        <f aca="false">IF($H8408="","",DATE(YEAR($H8408),MONTH($H8408),1))</f>
        <v/>
      </c>
      <c r="L8408" s="0" t="str">
        <f aca="false">IF($A8408="","",INDEX(CARTAO_COMPRAS!$K:$K,INT((ROW()-2)/20)+2))</f>
        <v/>
      </c>
      <c r="M8408" s="0" t="str">
        <f aca="false">IF($A8408="","","Compra no cartão")</f>
        <v/>
      </c>
    </row>
    <row r="8409" customFormat="false" ht="13.5" hidden="false" customHeight="false" outlineLevel="0" collapsed="false">
      <c r="A8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09" s="0" t="str">
        <f aca="false">IF($A8409="","",INDEX(CARTAO_COMPRAS!$C:$C,INT((ROW()-2)/20)+2))</f>
        <v/>
      </c>
      <c r="C8409" s="0" t="str">
        <f aca="false">IF($A8409="","",INDEX(CARTAO_COMPRAS!$D:$D,INT((ROW()-2)/20)+2))</f>
        <v/>
      </c>
      <c r="D8409" s="0" t="str">
        <f aca="false">IF($A8409="","",INDEX(CARTAO_COMPRAS!$E:$E,INT((ROW()-2)/20)+2))</f>
        <v/>
      </c>
      <c r="E8409" s="0" t="str">
        <f aca="false">IF($A8409="","",INDEX(CARTAO_COMPRAS!$H:$H,INT((ROW()-2)/20)+2)+MOD(ROW()-2,20))</f>
        <v/>
      </c>
      <c r="F8409" s="0" t="str">
        <f aca="false">IF($A8409="","",INDEX(CARTAO_COMPRAS!$G:$G,INT((ROW()-2)/20)+2))</f>
        <v/>
      </c>
      <c r="G8409" s="5" t="str">
        <f aca="false">IF($A8409="","",INDEX(CARTAO_COMPRAS!$I:$I,INT((ROW()-2)/20)+2))</f>
        <v/>
      </c>
      <c r="H8409" s="4" t="str">
        <f aca="false">IF($A8409="","",EDATE(INDEX(CARTAO_COMPRAS!$J:$J,INT((ROW()-2)/20)+2),MOD(ROW()-2,20)))</f>
        <v/>
      </c>
      <c r="I8409" s="4" t="str">
        <f aca="false">IF($H8409="","",$H8409-WEEKDAY($H8409,2)+1)</f>
        <v/>
      </c>
      <c r="J8409" s="4" t="str">
        <f aca="false">IF($I8409="","",$I8409+6)</f>
        <v/>
      </c>
      <c r="K8409" s="6" t="str">
        <f aca="false">IF($H8409="","",DATE(YEAR($H8409),MONTH($H8409),1))</f>
        <v/>
      </c>
      <c r="L8409" s="0" t="str">
        <f aca="false">IF($A8409="","",INDEX(CARTAO_COMPRAS!$K:$K,INT((ROW()-2)/20)+2))</f>
        <v/>
      </c>
      <c r="M8409" s="0" t="str">
        <f aca="false">IF($A8409="","","Compra no cartão")</f>
        <v/>
      </c>
    </row>
    <row r="8410" customFormat="false" ht="13.5" hidden="false" customHeight="false" outlineLevel="0" collapsed="false">
      <c r="A8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0" s="0" t="str">
        <f aca="false">IF($A8410="","",INDEX(CARTAO_COMPRAS!$C:$C,INT((ROW()-2)/20)+2))</f>
        <v/>
      </c>
      <c r="C8410" s="0" t="str">
        <f aca="false">IF($A8410="","",INDEX(CARTAO_COMPRAS!$D:$D,INT((ROW()-2)/20)+2))</f>
        <v/>
      </c>
      <c r="D8410" s="0" t="str">
        <f aca="false">IF($A8410="","",INDEX(CARTAO_COMPRAS!$E:$E,INT((ROW()-2)/20)+2))</f>
        <v/>
      </c>
      <c r="E8410" s="0" t="str">
        <f aca="false">IF($A8410="","",INDEX(CARTAO_COMPRAS!$H:$H,INT((ROW()-2)/20)+2)+MOD(ROW()-2,20))</f>
        <v/>
      </c>
      <c r="F8410" s="0" t="str">
        <f aca="false">IF($A8410="","",INDEX(CARTAO_COMPRAS!$G:$G,INT((ROW()-2)/20)+2))</f>
        <v/>
      </c>
      <c r="G8410" s="5" t="str">
        <f aca="false">IF($A8410="","",INDEX(CARTAO_COMPRAS!$I:$I,INT((ROW()-2)/20)+2))</f>
        <v/>
      </c>
      <c r="H8410" s="4" t="str">
        <f aca="false">IF($A8410="","",EDATE(INDEX(CARTAO_COMPRAS!$J:$J,INT((ROW()-2)/20)+2),MOD(ROW()-2,20)))</f>
        <v/>
      </c>
      <c r="I8410" s="4" t="str">
        <f aca="false">IF($H8410="","",$H8410-WEEKDAY($H8410,2)+1)</f>
        <v/>
      </c>
      <c r="J8410" s="4" t="str">
        <f aca="false">IF($I8410="","",$I8410+6)</f>
        <v/>
      </c>
      <c r="K8410" s="6" t="str">
        <f aca="false">IF($H8410="","",DATE(YEAR($H8410),MONTH($H8410),1))</f>
        <v/>
      </c>
      <c r="L8410" s="0" t="str">
        <f aca="false">IF($A8410="","",INDEX(CARTAO_COMPRAS!$K:$K,INT((ROW()-2)/20)+2))</f>
        <v/>
      </c>
      <c r="M8410" s="0" t="str">
        <f aca="false">IF($A8410="","","Compra no cartão")</f>
        <v/>
      </c>
    </row>
    <row r="8411" customFormat="false" ht="13.5" hidden="false" customHeight="false" outlineLevel="0" collapsed="false">
      <c r="A8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1" s="0" t="str">
        <f aca="false">IF($A8411="","",INDEX(CARTAO_COMPRAS!$C:$C,INT((ROW()-2)/20)+2))</f>
        <v/>
      </c>
      <c r="C8411" s="0" t="str">
        <f aca="false">IF($A8411="","",INDEX(CARTAO_COMPRAS!$D:$D,INT((ROW()-2)/20)+2))</f>
        <v/>
      </c>
      <c r="D8411" s="0" t="str">
        <f aca="false">IF($A8411="","",INDEX(CARTAO_COMPRAS!$E:$E,INT((ROW()-2)/20)+2))</f>
        <v/>
      </c>
      <c r="E8411" s="0" t="str">
        <f aca="false">IF($A8411="","",INDEX(CARTAO_COMPRAS!$H:$H,INT((ROW()-2)/20)+2)+MOD(ROW()-2,20))</f>
        <v/>
      </c>
      <c r="F8411" s="0" t="str">
        <f aca="false">IF($A8411="","",INDEX(CARTAO_COMPRAS!$G:$G,INT((ROW()-2)/20)+2))</f>
        <v/>
      </c>
      <c r="G8411" s="5" t="str">
        <f aca="false">IF($A8411="","",INDEX(CARTAO_COMPRAS!$I:$I,INT((ROW()-2)/20)+2))</f>
        <v/>
      </c>
      <c r="H8411" s="4" t="str">
        <f aca="false">IF($A8411="","",EDATE(INDEX(CARTAO_COMPRAS!$J:$J,INT((ROW()-2)/20)+2),MOD(ROW()-2,20)))</f>
        <v/>
      </c>
      <c r="I8411" s="4" t="str">
        <f aca="false">IF($H8411="","",$H8411-WEEKDAY($H8411,2)+1)</f>
        <v/>
      </c>
      <c r="J8411" s="4" t="str">
        <f aca="false">IF($I8411="","",$I8411+6)</f>
        <v/>
      </c>
      <c r="K8411" s="6" t="str">
        <f aca="false">IF($H8411="","",DATE(YEAR($H8411),MONTH($H8411),1))</f>
        <v/>
      </c>
      <c r="L8411" s="0" t="str">
        <f aca="false">IF($A8411="","",INDEX(CARTAO_COMPRAS!$K:$K,INT((ROW()-2)/20)+2))</f>
        <v/>
      </c>
      <c r="M8411" s="0" t="str">
        <f aca="false">IF($A8411="","","Compra no cartão")</f>
        <v/>
      </c>
    </row>
    <row r="8412" customFormat="false" ht="13.5" hidden="false" customHeight="false" outlineLevel="0" collapsed="false">
      <c r="A8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2" s="0" t="str">
        <f aca="false">IF($A8412="","",INDEX(CARTAO_COMPRAS!$C:$C,INT((ROW()-2)/20)+2))</f>
        <v/>
      </c>
      <c r="C8412" s="0" t="str">
        <f aca="false">IF($A8412="","",INDEX(CARTAO_COMPRAS!$D:$D,INT((ROW()-2)/20)+2))</f>
        <v/>
      </c>
      <c r="D8412" s="0" t="str">
        <f aca="false">IF($A8412="","",INDEX(CARTAO_COMPRAS!$E:$E,INT((ROW()-2)/20)+2))</f>
        <v/>
      </c>
      <c r="E8412" s="0" t="str">
        <f aca="false">IF($A8412="","",INDEX(CARTAO_COMPRAS!$H:$H,INT((ROW()-2)/20)+2)+MOD(ROW()-2,20))</f>
        <v/>
      </c>
      <c r="F8412" s="0" t="str">
        <f aca="false">IF($A8412="","",INDEX(CARTAO_COMPRAS!$G:$G,INT((ROW()-2)/20)+2))</f>
        <v/>
      </c>
      <c r="G8412" s="5" t="str">
        <f aca="false">IF($A8412="","",INDEX(CARTAO_COMPRAS!$I:$I,INT((ROW()-2)/20)+2))</f>
        <v/>
      </c>
      <c r="H8412" s="4" t="str">
        <f aca="false">IF($A8412="","",EDATE(INDEX(CARTAO_COMPRAS!$J:$J,INT((ROW()-2)/20)+2),MOD(ROW()-2,20)))</f>
        <v/>
      </c>
      <c r="I8412" s="4" t="str">
        <f aca="false">IF($H8412="","",$H8412-WEEKDAY($H8412,2)+1)</f>
        <v/>
      </c>
      <c r="J8412" s="4" t="str">
        <f aca="false">IF($I8412="","",$I8412+6)</f>
        <v/>
      </c>
      <c r="K8412" s="6" t="str">
        <f aca="false">IF($H8412="","",DATE(YEAR($H8412),MONTH($H8412),1))</f>
        <v/>
      </c>
      <c r="L8412" s="0" t="str">
        <f aca="false">IF($A8412="","",INDEX(CARTAO_COMPRAS!$K:$K,INT((ROW()-2)/20)+2))</f>
        <v/>
      </c>
      <c r="M8412" s="0" t="str">
        <f aca="false">IF($A8412="","","Compra no cartão")</f>
        <v/>
      </c>
    </row>
    <row r="8413" customFormat="false" ht="13.5" hidden="false" customHeight="false" outlineLevel="0" collapsed="false">
      <c r="A8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3" s="0" t="str">
        <f aca="false">IF($A8413="","",INDEX(CARTAO_COMPRAS!$C:$C,INT((ROW()-2)/20)+2))</f>
        <v/>
      </c>
      <c r="C8413" s="0" t="str">
        <f aca="false">IF($A8413="","",INDEX(CARTAO_COMPRAS!$D:$D,INT((ROW()-2)/20)+2))</f>
        <v/>
      </c>
      <c r="D8413" s="0" t="str">
        <f aca="false">IF($A8413="","",INDEX(CARTAO_COMPRAS!$E:$E,INT((ROW()-2)/20)+2))</f>
        <v/>
      </c>
      <c r="E8413" s="0" t="str">
        <f aca="false">IF($A8413="","",INDEX(CARTAO_COMPRAS!$H:$H,INT((ROW()-2)/20)+2)+MOD(ROW()-2,20))</f>
        <v/>
      </c>
      <c r="F8413" s="0" t="str">
        <f aca="false">IF($A8413="","",INDEX(CARTAO_COMPRAS!$G:$G,INT((ROW()-2)/20)+2))</f>
        <v/>
      </c>
      <c r="G8413" s="5" t="str">
        <f aca="false">IF($A8413="","",INDEX(CARTAO_COMPRAS!$I:$I,INT((ROW()-2)/20)+2))</f>
        <v/>
      </c>
      <c r="H8413" s="4" t="str">
        <f aca="false">IF($A8413="","",EDATE(INDEX(CARTAO_COMPRAS!$J:$J,INT((ROW()-2)/20)+2),MOD(ROW()-2,20)))</f>
        <v/>
      </c>
      <c r="I8413" s="4" t="str">
        <f aca="false">IF($H8413="","",$H8413-WEEKDAY($H8413,2)+1)</f>
        <v/>
      </c>
      <c r="J8413" s="4" t="str">
        <f aca="false">IF($I8413="","",$I8413+6)</f>
        <v/>
      </c>
      <c r="K8413" s="6" t="str">
        <f aca="false">IF($H8413="","",DATE(YEAR($H8413),MONTH($H8413),1))</f>
        <v/>
      </c>
      <c r="L8413" s="0" t="str">
        <f aca="false">IF($A8413="","",INDEX(CARTAO_COMPRAS!$K:$K,INT((ROW()-2)/20)+2))</f>
        <v/>
      </c>
      <c r="M8413" s="0" t="str">
        <f aca="false">IF($A8413="","","Compra no cartão")</f>
        <v/>
      </c>
    </row>
    <row r="8414" customFormat="false" ht="13.5" hidden="false" customHeight="false" outlineLevel="0" collapsed="false">
      <c r="A8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4" s="0" t="str">
        <f aca="false">IF($A8414="","",INDEX(CARTAO_COMPRAS!$C:$C,INT((ROW()-2)/20)+2))</f>
        <v/>
      </c>
      <c r="C8414" s="0" t="str">
        <f aca="false">IF($A8414="","",INDEX(CARTAO_COMPRAS!$D:$D,INT((ROW()-2)/20)+2))</f>
        <v/>
      </c>
      <c r="D8414" s="0" t="str">
        <f aca="false">IF($A8414="","",INDEX(CARTAO_COMPRAS!$E:$E,INT((ROW()-2)/20)+2))</f>
        <v/>
      </c>
      <c r="E8414" s="0" t="str">
        <f aca="false">IF($A8414="","",INDEX(CARTAO_COMPRAS!$H:$H,INT((ROW()-2)/20)+2)+MOD(ROW()-2,20))</f>
        <v/>
      </c>
      <c r="F8414" s="0" t="str">
        <f aca="false">IF($A8414="","",INDEX(CARTAO_COMPRAS!$G:$G,INT((ROW()-2)/20)+2))</f>
        <v/>
      </c>
      <c r="G8414" s="5" t="str">
        <f aca="false">IF($A8414="","",INDEX(CARTAO_COMPRAS!$I:$I,INT((ROW()-2)/20)+2))</f>
        <v/>
      </c>
      <c r="H8414" s="4" t="str">
        <f aca="false">IF($A8414="","",EDATE(INDEX(CARTAO_COMPRAS!$J:$J,INT((ROW()-2)/20)+2),MOD(ROW()-2,20)))</f>
        <v/>
      </c>
      <c r="I8414" s="4" t="str">
        <f aca="false">IF($H8414="","",$H8414-WEEKDAY($H8414,2)+1)</f>
        <v/>
      </c>
      <c r="J8414" s="4" t="str">
        <f aca="false">IF($I8414="","",$I8414+6)</f>
        <v/>
      </c>
      <c r="K8414" s="6" t="str">
        <f aca="false">IF($H8414="","",DATE(YEAR($H8414),MONTH($H8414),1))</f>
        <v/>
      </c>
      <c r="L8414" s="0" t="str">
        <f aca="false">IF($A8414="","",INDEX(CARTAO_COMPRAS!$K:$K,INT((ROW()-2)/20)+2))</f>
        <v/>
      </c>
      <c r="M8414" s="0" t="str">
        <f aca="false">IF($A8414="","","Compra no cartão")</f>
        <v/>
      </c>
    </row>
    <row r="8415" customFormat="false" ht="13.5" hidden="false" customHeight="false" outlineLevel="0" collapsed="false">
      <c r="A8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5" s="0" t="str">
        <f aca="false">IF($A8415="","",INDEX(CARTAO_COMPRAS!$C:$C,INT((ROW()-2)/20)+2))</f>
        <v/>
      </c>
      <c r="C8415" s="0" t="str">
        <f aca="false">IF($A8415="","",INDEX(CARTAO_COMPRAS!$D:$D,INT((ROW()-2)/20)+2))</f>
        <v/>
      </c>
      <c r="D8415" s="0" t="str">
        <f aca="false">IF($A8415="","",INDEX(CARTAO_COMPRAS!$E:$E,INT((ROW()-2)/20)+2))</f>
        <v/>
      </c>
      <c r="E8415" s="0" t="str">
        <f aca="false">IF($A8415="","",INDEX(CARTAO_COMPRAS!$H:$H,INT((ROW()-2)/20)+2)+MOD(ROW()-2,20))</f>
        <v/>
      </c>
      <c r="F8415" s="0" t="str">
        <f aca="false">IF($A8415="","",INDEX(CARTAO_COMPRAS!$G:$G,INT((ROW()-2)/20)+2))</f>
        <v/>
      </c>
      <c r="G8415" s="5" t="str">
        <f aca="false">IF($A8415="","",INDEX(CARTAO_COMPRAS!$I:$I,INT((ROW()-2)/20)+2))</f>
        <v/>
      </c>
      <c r="H8415" s="4" t="str">
        <f aca="false">IF($A8415="","",EDATE(INDEX(CARTAO_COMPRAS!$J:$J,INT((ROW()-2)/20)+2),MOD(ROW()-2,20)))</f>
        <v/>
      </c>
      <c r="I8415" s="4" t="str">
        <f aca="false">IF($H8415="","",$H8415-WEEKDAY($H8415,2)+1)</f>
        <v/>
      </c>
      <c r="J8415" s="4" t="str">
        <f aca="false">IF($I8415="","",$I8415+6)</f>
        <v/>
      </c>
      <c r="K8415" s="6" t="str">
        <f aca="false">IF($H8415="","",DATE(YEAR($H8415),MONTH($H8415),1))</f>
        <v/>
      </c>
      <c r="L8415" s="0" t="str">
        <f aca="false">IF($A8415="","",INDEX(CARTAO_COMPRAS!$K:$K,INT((ROW()-2)/20)+2))</f>
        <v/>
      </c>
      <c r="M8415" s="0" t="str">
        <f aca="false">IF($A8415="","","Compra no cartão")</f>
        <v/>
      </c>
    </row>
    <row r="8416" customFormat="false" ht="13.5" hidden="false" customHeight="false" outlineLevel="0" collapsed="false">
      <c r="A8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6" s="0" t="str">
        <f aca="false">IF($A8416="","",INDEX(CARTAO_COMPRAS!$C:$C,INT((ROW()-2)/20)+2))</f>
        <v/>
      </c>
      <c r="C8416" s="0" t="str">
        <f aca="false">IF($A8416="","",INDEX(CARTAO_COMPRAS!$D:$D,INT((ROW()-2)/20)+2))</f>
        <v/>
      </c>
      <c r="D8416" s="0" t="str">
        <f aca="false">IF($A8416="","",INDEX(CARTAO_COMPRAS!$E:$E,INT((ROW()-2)/20)+2))</f>
        <v/>
      </c>
      <c r="E8416" s="0" t="str">
        <f aca="false">IF($A8416="","",INDEX(CARTAO_COMPRAS!$H:$H,INT((ROW()-2)/20)+2)+MOD(ROW()-2,20))</f>
        <v/>
      </c>
      <c r="F8416" s="0" t="str">
        <f aca="false">IF($A8416="","",INDEX(CARTAO_COMPRAS!$G:$G,INT((ROW()-2)/20)+2))</f>
        <v/>
      </c>
      <c r="G8416" s="5" t="str">
        <f aca="false">IF($A8416="","",INDEX(CARTAO_COMPRAS!$I:$I,INT((ROW()-2)/20)+2))</f>
        <v/>
      </c>
      <c r="H8416" s="4" t="str">
        <f aca="false">IF($A8416="","",EDATE(INDEX(CARTAO_COMPRAS!$J:$J,INT((ROW()-2)/20)+2),MOD(ROW()-2,20)))</f>
        <v/>
      </c>
      <c r="I8416" s="4" t="str">
        <f aca="false">IF($H8416="","",$H8416-WEEKDAY($H8416,2)+1)</f>
        <v/>
      </c>
      <c r="J8416" s="4" t="str">
        <f aca="false">IF($I8416="","",$I8416+6)</f>
        <v/>
      </c>
      <c r="K8416" s="6" t="str">
        <f aca="false">IF($H8416="","",DATE(YEAR($H8416),MONTH($H8416),1))</f>
        <v/>
      </c>
      <c r="L8416" s="0" t="str">
        <f aca="false">IF($A8416="","",INDEX(CARTAO_COMPRAS!$K:$K,INT((ROW()-2)/20)+2))</f>
        <v/>
      </c>
      <c r="M8416" s="0" t="str">
        <f aca="false">IF($A8416="","","Compra no cartão")</f>
        <v/>
      </c>
    </row>
    <row r="8417" customFormat="false" ht="13.5" hidden="false" customHeight="false" outlineLevel="0" collapsed="false">
      <c r="A8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7" s="0" t="str">
        <f aca="false">IF($A8417="","",INDEX(CARTAO_COMPRAS!$C:$C,INT((ROW()-2)/20)+2))</f>
        <v/>
      </c>
      <c r="C8417" s="0" t="str">
        <f aca="false">IF($A8417="","",INDEX(CARTAO_COMPRAS!$D:$D,INT((ROW()-2)/20)+2))</f>
        <v/>
      </c>
      <c r="D8417" s="0" t="str">
        <f aca="false">IF($A8417="","",INDEX(CARTAO_COMPRAS!$E:$E,INT((ROW()-2)/20)+2))</f>
        <v/>
      </c>
      <c r="E8417" s="0" t="str">
        <f aca="false">IF($A8417="","",INDEX(CARTAO_COMPRAS!$H:$H,INT((ROW()-2)/20)+2)+MOD(ROW()-2,20))</f>
        <v/>
      </c>
      <c r="F8417" s="0" t="str">
        <f aca="false">IF($A8417="","",INDEX(CARTAO_COMPRAS!$G:$G,INT((ROW()-2)/20)+2))</f>
        <v/>
      </c>
      <c r="G8417" s="5" t="str">
        <f aca="false">IF($A8417="","",INDEX(CARTAO_COMPRAS!$I:$I,INT((ROW()-2)/20)+2))</f>
        <v/>
      </c>
      <c r="H8417" s="4" t="str">
        <f aca="false">IF($A8417="","",EDATE(INDEX(CARTAO_COMPRAS!$J:$J,INT((ROW()-2)/20)+2),MOD(ROW()-2,20)))</f>
        <v/>
      </c>
      <c r="I8417" s="4" t="str">
        <f aca="false">IF($H8417="","",$H8417-WEEKDAY($H8417,2)+1)</f>
        <v/>
      </c>
      <c r="J8417" s="4" t="str">
        <f aca="false">IF($I8417="","",$I8417+6)</f>
        <v/>
      </c>
      <c r="K8417" s="6" t="str">
        <f aca="false">IF($H8417="","",DATE(YEAR($H8417),MONTH($H8417),1))</f>
        <v/>
      </c>
      <c r="L8417" s="0" t="str">
        <f aca="false">IF($A8417="","",INDEX(CARTAO_COMPRAS!$K:$K,INT((ROW()-2)/20)+2))</f>
        <v/>
      </c>
      <c r="M8417" s="0" t="str">
        <f aca="false">IF($A8417="","","Compra no cartão")</f>
        <v/>
      </c>
    </row>
    <row r="8418" customFormat="false" ht="13.5" hidden="false" customHeight="false" outlineLevel="0" collapsed="false">
      <c r="A8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8" s="0" t="str">
        <f aca="false">IF($A8418="","",INDEX(CARTAO_COMPRAS!$C:$C,INT((ROW()-2)/20)+2))</f>
        <v/>
      </c>
      <c r="C8418" s="0" t="str">
        <f aca="false">IF($A8418="","",INDEX(CARTAO_COMPRAS!$D:$D,INT((ROW()-2)/20)+2))</f>
        <v/>
      </c>
      <c r="D8418" s="0" t="str">
        <f aca="false">IF($A8418="","",INDEX(CARTAO_COMPRAS!$E:$E,INT((ROW()-2)/20)+2))</f>
        <v/>
      </c>
      <c r="E8418" s="0" t="str">
        <f aca="false">IF($A8418="","",INDEX(CARTAO_COMPRAS!$H:$H,INT((ROW()-2)/20)+2)+MOD(ROW()-2,20))</f>
        <v/>
      </c>
      <c r="F8418" s="0" t="str">
        <f aca="false">IF($A8418="","",INDEX(CARTAO_COMPRAS!$G:$G,INT((ROW()-2)/20)+2))</f>
        <v/>
      </c>
      <c r="G8418" s="5" t="str">
        <f aca="false">IF($A8418="","",INDEX(CARTAO_COMPRAS!$I:$I,INT((ROW()-2)/20)+2))</f>
        <v/>
      </c>
      <c r="H8418" s="4" t="str">
        <f aca="false">IF($A8418="","",EDATE(INDEX(CARTAO_COMPRAS!$J:$J,INT((ROW()-2)/20)+2),MOD(ROW()-2,20)))</f>
        <v/>
      </c>
      <c r="I8418" s="4" t="str">
        <f aca="false">IF($H8418="","",$H8418-WEEKDAY($H8418,2)+1)</f>
        <v/>
      </c>
      <c r="J8418" s="4" t="str">
        <f aca="false">IF($I8418="","",$I8418+6)</f>
        <v/>
      </c>
      <c r="K8418" s="6" t="str">
        <f aca="false">IF($H8418="","",DATE(YEAR($H8418),MONTH($H8418),1))</f>
        <v/>
      </c>
      <c r="L8418" s="0" t="str">
        <f aca="false">IF($A8418="","",INDEX(CARTAO_COMPRAS!$K:$K,INT((ROW()-2)/20)+2))</f>
        <v/>
      </c>
      <c r="M8418" s="0" t="str">
        <f aca="false">IF($A8418="","","Compra no cartão")</f>
        <v/>
      </c>
    </row>
    <row r="8419" customFormat="false" ht="13.5" hidden="false" customHeight="false" outlineLevel="0" collapsed="false">
      <c r="A8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19" s="0" t="str">
        <f aca="false">IF($A8419="","",INDEX(CARTAO_COMPRAS!$C:$C,INT((ROW()-2)/20)+2))</f>
        <v/>
      </c>
      <c r="C8419" s="0" t="str">
        <f aca="false">IF($A8419="","",INDEX(CARTAO_COMPRAS!$D:$D,INT((ROW()-2)/20)+2))</f>
        <v/>
      </c>
      <c r="D8419" s="0" t="str">
        <f aca="false">IF($A8419="","",INDEX(CARTAO_COMPRAS!$E:$E,INT((ROW()-2)/20)+2))</f>
        <v/>
      </c>
      <c r="E8419" s="0" t="str">
        <f aca="false">IF($A8419="","",INDEX(CARTAO_COMPRAS!$H:$H,INT((ROW()-2)/20)+2)+MOD(ROW()-2,20))</f>
        <v/>
      </c>
      <c r="F8419" s="0" t="str">
        <f aca="false">IF($A8419="","",INDEX(CARTAO_COMPRAS!$G:$G,INT((ROW()-2)/20)+2))</f>
        <v/>
      </c>
      <c r="G8419" s="5" t="str">
        <f aca="false">IF($A8419="","",INDEX(CARTAO_COMPRAS!$I:$I,INT((ROW()-2)/20)+2))</f>
        <v/>
      </c>
      <c r="H8419" s="4" t="str">
        <f aca="false">IF($A8419="","",EDATE(INDEX(CARTAO_COMPRAS!$J:$J,INT((ROW()-2)/20)+2),MOD(ROW()-2,20)))</f>
        <v/>
      </c>
      <c r="I8419" s="4" t="str">
        <f aca="false">IF($H8419="","",$H8419-WEEKDAY($H8419,2)+1)</f>
        <v/>
      </c>
      <c r="J8419" s="4" t="str">
        <f aca="false">IF($I8419="","",$I8419+6)</f>
        <v/>
      </c>
      <c r="K8419" s="6" t="str">
        <f aca="false">IF($H8419="","",DATE(YEAR($H8419),MONTH($H8419),1))</f>
        <v/>
      </c>
      <c r="L8419" s="0" t="str">
        <f aca="false">IF($A8419="","",INDEX(CARTAO_COMPRAS!$K:$K,INT((ROW()-2)/20)+2))</f>
        <v/>
      </c>
      <c r="M8419" s="0" t="str">
        <f aca="false">IF($A8419="","","Compra no cartão")</f>
        <v/>
      </c>
    </row>
    <row r="8420" customFormat="false" ht="13.5" hidden="false" customHeight="false" outlineLevel="0" collapsed="false">
      <c r="A8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20" s="0" t="str">
        <f aca="false">IF($A8420="","",INDEX(CARTAO_COMPRAS!$C:$C,INT((ROW()-2)/20)+2))</f>
        <v/>
      </c>
      <c r="C8420" s="0" t="str">
        <f aca="false">IF($A8420="","",INDEX(CARTAO_COMPRAS!$D:$D,INT((ROW()-2)/20)+2))</f>
        <v/>
      </c>
      <c r="D8420" s="0" t="str">
        <f aca="false">IF($A8420="","",INDEX(CARTAO_COMPRAS!$E:$E,INT((ROW()-2)/20)+2))</f>
        <v/>
      </c>
      <c r="E8420" s="0" t="str">
        <f aca="false">IF($A8420="","",INDEX(CARTAO_COMPRAS!$H:$H,INT((ROW()-2)/20)+2)+MOD(ROW()-2,20))</f>
        <v/>
      </c>
      <c r="F8420" s="0" t="str">
        <f aca="false">IF($A8420="","",INDEX(CARTAO_COMPRAS!$G:$G,INT((ROW()-2)/20)+2))</f>
        <v/>
      </c>
      <c r="G8420" s="5" t="str">
        <f aca="false">IF($A8420="","",INDEX(CARTAO_COMPRAS!$I:$I,INT((ROW()-2)/20)+2))</f>
        <v/>
      </c>
      <c r="H8420" s="4" t="str">
        <f aca="false">IF($A8420="","",EDATE(INDEX(CARTAO_COMPRAS!$J:$J,INT((ROW()-2)/20)+2),MOD(ROW()-2,20)))</f>
        <v/>
      </c>
      <c r="I8420" s="4" t="str">
        <f aca="false">IF($H8420="","",$H8420-WEEKDAY($H8420,2)+1)</f>
        <v/>
      </c>
      <c r="J8420" s="4" t="str">
        <f aca="false">IF($I8420="","",$I8420+6)</f>
        <v/>
      </c>
      <c r="K8420" s="6" t="str">
        <f aca="false">IF($H8420="","",DATE(YEAR($H8420),MONTH($H8420),1))</f>
        <v/>
      </c>
      <c r="L8420" s="0" t="str">
        <f aca="false">IF($A8420="","",INDEX(CARTAO_COMPRAS!$K:$K,INT((ROW()-2)/20)+2))</f>
        <v/>
      </c>
      <c r="M8420" s="0" t="str">
        <f aca="false">IF($A8420="","","Compra no cartão")</f>
        <v/>
      </c>
    </row>
    <row r="8421" customFormat="false" ht="13.5" hidden="false" customHeight="false" outlineLevel="0" collapsed="false">
      <c r="A8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21" s="0" t="str">
        <f aca="false">IF($A8421="","",INDEX(CARTAO_COMPRAS!$C:$C,INT((ROW()-2)/20)+2))</f>
        <v/>
      </c>
      <c r="C8421" s="0" t="str">
        <f aca="false">IF($A8421="","",INDEX(CARTAO_COMPRAS!$D:$D,INT((ROW()-2)/20)+2))</f>
        <v/>
      </c>
      <c r="D8421" s="0" t="str">
        <f aca="false">IF($A8421="","",INDEX(CARTAO_COMPRAS!$E:$E,INT((ROW()-2)/20)+2))</f>
        <v/>
      </c>
      <c r="E8421" s="0" t="str">
        <f aca="false">IF($A8421="","",INDEX(CARTAO_COMPRAS!$H:$H,INT((ROW()-2)/20)+2)+MOD(ROW()-2,20))</f>
        <v/>
      </c>
      <c r="F8421" s="0" t="str">
        <f aca="false">IF($A8421="","",INDEX(CARTAO_COMPRAS!$G:$G,INT((ROW()-2)/20)+2))</f>
        <v/>
      </c>
      <c r="G8421" s="5" t="str">
        <f aca="false">IF($A8421="","",INDEX(CARTAO_COMPRAS!$I:$I,INT((ROW()-2)/20)+2))</f>
        <v/>
      </c>
      <c r="H8421" s="4" t="str">
        <f aca="false">IF($A8421="","",EDATE(INDEX(CARTAO_COMPRAS!$J:$J,INT((ROW()-2)/20)+2),MOD(ROW()-2,20)))</f>
        <v/>
      </c>
      <c r="I8421" s="4" t="str">
        <f aca="false">IF($H8421="","",$H8421-WEEKDAY($H8421,2)+1)</f>
        <v/>
      </c>
      <c r="J8421" s="4" t="str">
        <f aca="false">IF($I8421="","",$I8421+6)</f>
        <v/>
      </c>
      <c r="K8421" s="6" t="str">
        <f aca="false">IF($H8421="","",DATE(YEAR($H8421),MONTH($H8421),1))</f>
        <v/>
      </c>
      <c r="L8421" s="0" t="str">
        <f aca="false">IF($A8421="","",INDEX(CARTAO_COMPRAS!$K:$K,INT((ROW()-2)/20)+2))</f>
        <v/>
      </c>
      <c r="M8421" s="0" t="str">
        <f aca="false">IF($A8421="","","Compra no cartão")</f>
        <v/>
      </c>
    </row>
    <row r="8422" customFormat="false" ht="13.5" hidden="false" customHeight="false" outlineLevel="0" collapsed="false">
      <c r="A84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422</v>
      </c>
      <c r="B8422" s="0" t="str">
        <f aca="false">IF($A8422="","",INDEX(CARTAO_COMPRAS!$C:$C,INT((ROW()-2)/20)+2))</f>
        <v>Nubank</v>
      </c>
      <c r="C8422" s="0" t="str">
        <f aca="false">IF($A8422="","",INDEX(CARTAO_COMPRAS!$D:$D,INT((ROW()-2)/20)+2))</f>
        <v>Ifood</v>
      </c>
      <c r="D8422" s="0" t="str">
        <f aca="false">IF($A8422="","",INDEX(CARTAO_COMPRAS!$E:$E,INT((ROW()-2)/20)+2))</f>
        <v>Alimentação / Insumos</v>
      </c>
      <c r="E8422" s="0" t="n">
        <f aca="false">IF($A8422="","",INDEX(CARTAO_COMPRAS!$H:$H,INT((ROW()-2)/20)+2)+MOD(ROW()-2,20))</f>
        <v>1</v>
      </c>
      <c r="F8422" s="0" t="n">
        <f aca="false">IF($A8422="","",INDEX(CARTAO_COMPRAS!$G:$G,INT((ROW()-2)/20)+2))</f>
        <v>4</v>
      </c>
      <c r="G8422" s="5" t="n">
        <f aca="false">IF($A8422="","",INDEX(CARTAO_COMPRAS!$I:$I,INT((ROW()-2)/20)+2))</f>
        <v>42.49</v>
      </c>
      <c r="H8422" s="4" t="n">
        <f aca="false">IF($A8422="","",EDATE(INDEX(CARTAO_COMPRAS!$J:$J,INT((ROW()-2)/20)+2),MOD(ROW()-2,20)))</f>
        <v>46170</v>
      </c>
      <c r="I8422" s="4" t="n">
        <f aca="false">IF($H8422="","",$H8422-WEEKDAY($H8422,2)+1)</f>
        <v>46167</v>
      </c>
      <c r="J8422" s="4" t="n">
        <f aca="false">IF($I8422="","",$I8422+6)</f>
        <v>46173</v>
      </c>
      <c r="K8422" s="6" t="n">
        <f aca="false">IF($H8422="","",DATE(YEAR($H8422),MONTH($H8422),1))</f>
        <v>46143</v>
      </c>
      <c r="L8422" s="0" t="str">
        <f aca="false">IF($A8422="","",INDEX(CARTAO_COMPRAS!$K:$K,INT((ROW()-2)/20)+2))</f>
        <v>Pago</v>
      </c>
      <c r="M8422" s="0" t="str">
        <f aca="false">IF($A8422="","","Compra no cartão")</f>
        <v>Compra no cartão</v>
      </c>
    </row>
    <row r="8423" customFormat="false" ht="13.5" hidden="false" customHeight="false" outlineLevel="0" collapsed="false">
      <c r="A84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422</v>
      </c>
      <c r="B8423" s="0" t="str">
        <f aca="false">IF($A8423="","",INDEX(CARTAO_COMPRAS!$C:$C,INT((ROW()-2)/20)+2))</f>
        <v>Nubank</v>
      </c>
      <c r="C8423" s="0" t="str">
        <f aca="false">IF($A8423="","",INDEX(CARTAO_COMPRAS!$D:$D,INT((ROW()-2)/20)+2))</f>
        <v>Ifood</v>
      </c>
      <c r="D8423" s="0" t="str">
        <f aca="false">IF($A8423="","",INDEX(CARTAO_COMPRAS!$E:$E,INT((ROW()-2)/20)+2))</f>
        <v>Alimentação / Insumos</v>
      </c>
      <c r="E8423" s="0" t="n">
        <f aca="false">IF($A8423="","",INDEX(CARTAO_COMPRAS!$H:$H,INT((ROW()-2)/20)+2)+MOD(ROW()-2,20))</f>
        <v>2</v>
      </c>
      <c r="F8423" s="0" t="n">
        <f aca="false">IF($A8423="","",INDEX(CARTAO_COMPRAS!$G:$G,INT((ROW()-2)/20)+2))</f>
        <v>4</v>
      </c>
      <c r="G8423" s="5" t="n">
        <f aca="false">IF($A8423="","",INDEX(CARTAO_COMPRAS!$I:$I,INT((ROW()-2)/20)+2))</f>
        <v>42.49</v>
      </c>
      <c r="H8423" s="4" t="n">
        <f aca="false">IF($A8423="","",EDATE(INDEX(CARTAO_COMPRAS!$J:$J,INT((ROW()-2)/20)+2),MOD(ROW()-2,20)))</f>
        <v>46201</v>
      </c>
      <c r="I8423" s="4" t="n">
        <f aca="false">IF($H8423="","",$H8423-WEEKDAY($H8423,2)+1)</f>
        <v>46195</v>
      </c>
      <c r="J8423" s="4" t="n">
        <f aca="false">IF($I8423="","",$I8423+6)</f>
        <v>46201</v>
      </c>
      <c r="K8423" s="6" t="n">
        <f aca="false">IF($H8423="","",DATE(YEAR($H8423),MONTH($H8423),1))</f>
        <v>46174</v>
      </c>
      <c r="L8423" s="0" t="str">
        <f aca="false">IF($A8423="","",INDEX(CARTAO_COMPRAS!$K:$K,INT((ROW()-2)/20)+2))</f>
        <v>Pago</v>
      </c>
      <c r="M8423" s="0" t="str">
        <f aca="false">IF($A8423="","","Compra no cartão")</f>
        <v>Compra no cartão</v>
      </c>
    </row>
    <row r="8424" customFormat="false" ht="13.5" hidden="false" customHeight="false" outlineLevel="0" collapsed="false">
      <c r="A84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422</v>
      </c>
      <c r="B8424" s="0" t="str">
        <f aca="false">IF($A8424="","",INDEX(CARTAO_COMPRAS!$C:$C,INT((ROW()-2)/20)+2))</f>
        <v>Nubank</v>
      </c>
      <c r="C8424" s="0" t="str">
        <f aca="false">IF($A8424="","",INDEX(CARTAO_COMPRAS!$D:$D,INT((ROW()-2)/20)+2))</f>
        <v>Ifood</v>
      </c>
      <c r="D8424" s="0" t="str">
        <f aca="false">IF($A8424="","",INDEX(CARTAO_COMPRAS!$E:$E,INT((ROW()-2)/20)+2))</f>
        <v>Alimentação / Insumos</v>
      </c>
      <c r="E8424" s="0" t="n">
        <f aca="false">IF($A8424="","",INDEX(CARTAO_COMPRAS!$H:$H,INT((ROW()-2)/20)+2)+MOD(ROW()-2,20))</f>
        <v>3</v>
      </c>
      <c r="F8424" s="0" t="n">
        <f aca="false">IF($A8424="","",INDEX(CARTAO_COMPRAS!$G:$G,INT((ROW()-2)/20)+2))</f>
        <v>4</v>
      </c>
      <c r="G8424" s="5" t="n">
        <f aca="false">IF($A8424="","",INDEX(CARTAO_COMPRAS!$I:$I,INT((ROW()-2)/20)+2))</f>
        <v>42.49</v>
      </c>
      <c r="H8424" s="4" t="n">
        <f aca="false">IF($A8424="","",EDATE(INDEX(CARTAO_COMPRAS!$J:$J,INT((ROW()-2)/20)+2),MOD(ROW()-2,20)))</f>
        <v>46231</v>
      </c>
      <c r="I8424" s="4" t="n">
        <f aca="false">IF($H8424="","",$H8424-WEEKDAY($H8424,2)+1)</f>
        <v>46230</v>
      </c>
      <c r="J8424" s="4" t="n">
        <f aca="false">IF($I8424="","",$I8424+6)</f>
        <v>46236</v>
      </c>
      <c r="K8424" s="6" t="n">
        <f aca="false">IF($H8424="","",DATE(YEAR($H8424),MONTH($H8424),1))</f>
        <v>46204</v>
      </c>
      <c r="L8424" s="0" t="str">
        <f aca="false">IF($A8424="","",INDEX(CARTAO_COMPRAS!$K:$K,INT((ROW()-2)/20)+2))</f>
        <v>Pago</v>
      </c>
      <c r="M8424" s="0" t="str">
        <f aca="false">IF($A8424="","","Compra no cartão")</f>
        <v>Compra no cartão</v>
      </c>
    </row>
    <row r="8425" customFormat="false" ht="13.5" hidden="false" customHeight="false" outlineLevel="0" collapsed="false">
      <c r="A842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422</v>
      </c>
      <c r="B8425" s="0" t="str">
        <f aca="false">IF($A8425="","",INDEX(CARTAO_COMPRAS!$C:$C,INT((ROW()-2)/20)+2))</f>
        <v>Nubank</v>
      </c>
      <c r="C8425" s="0" t="str">
        <f aca="false">IF($A8425="","",INDEX(CARTAO_COMPRAS!$D:$D,INT((ROW()-2)/20)+2))</f>
        <v>Ifood</v>
      </c>
      <c r="D8425" s="0" t="str">
        <f aca="false">IF($A8425="","",INDEX(CARTAO_COMPRAS!$E:$E,INT((ROW()-2)/20)+2))</f>
        <v>Alimentação / Insumos</v>
      </c>
      <c r="E8425" s="0" t="n">
        <f aca="false">IF($A8425="","",INDEX(CARTAO_COMPRAS!$H:$H,INT((ROW()-2)/20)+2)+MOD(ROW()-2,20))</f>
        <v>4</v>
      </c>
      <c r="F8425" s="0" t="n">
        <f aca="false">IF($A8425="","",INDEX(CARTAO_COMPRAS!$G:$G,INT((ROW()-2)/20)+2))</f>
        <v>4</v>
      </c>
      <c r="G8425" s="5" t="n">
        <f aca="false">IF($A8425="","",INDEX(CARTAO_COMPRAS!$I:$I,INT((ROW()-2)/20)+2))</f>
        <v>42.49</v>
      </c>
      <c r="H8425" s="4" t="n">
        <f aca="false">IF($A8425="","",EDATE(INDEX(CARTAO_COMPRAS!$J:$J,INT((ROW()-2)/20)+2),MOD(ROW()-2,20)))</f>
        <v>46262</v>
      </c>
      <c r="I8425" s="4" t="n">
        <f aca="false">IF($H8425="","",$H8425-WEEKDAY($H8425,2)+1)</f>
        <v>46258</v>
      </c>
      <c r="J8425" s="4" t="n">
        <f aca="false">IF($I8425="","",$I8425+6)</f>
        <v>46264</v>
      </c>
      <c r="K8425" s="6" t="n">
        <f aca="false">IF($H8425="","",DATE(YEAR($H8425),MONTH($H8425),1))</f>
        <v>46235</v>
      </c>
      <c r="L8425" s="0" t="str">
        <f aca="false">IF($A8425="","",INDEX(CARTAO_COMPRAS!$K:$K,INT((ROW()-2)/20)+2))</f>
        <v>Pago</v>
      </c>
      <c r="M8425" s="0" t="str">
        <f aca="false">IF($A8425="","","Compra no cartão")</f>
        <v>Compra no cartão</v>
      </c>
    </row>
    <row r="8426" customFormat="false" ht="13.5" hidden="false" customHeight="false" outlineLevel="0" collapsed="false">
      <c r="A8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26" s="0" t="str">
        <f aca="false">IF($A8426="","",INDEX(CARTAO_COMPRAS!$C:$C,INT((ROW()-2)/20)+2))</f>
        <v/>
      </c>
      <c r="C8426" s="0" t="str">
        <f aca="false">IF($A8426="","",INDEX(CARTAO_COMPRAS!$D:$D,INT((ROW()-2)/20)+2))</f>
        <v/>
      </c>
      <c r="D8426" s="0" t="str">
        <f aca="false">IF($A8426="","",INDEX(CARTAO_COMPRAS!$E:$E,INT((ROW()-2)/20)+2))</f>
        <v/>
      </c>
      <c r="E8426" s="0" t="str">
        <f aca="false">IF($A8426="","",INDEX(CARTAO_COMPRAS!$H:$H,INT((ROW()-2)/20)+2)+MOD(ROW()-2,20))</f>
        <v/>
      </c>
      <c r="F8426" s="0" t="str">
        <f aca="false">IF($A8426="","",INDEX(CARTAO_COMPRAS!$G:$G,INT((ROW()-2)/20)+2))</f>
        <v/>
      </c>
      <c r="G8426" s="5" t="str">
        <f aca="false">IF($A8426="","",INDEX(CARTAO_COMPRAS!$I:$I,INT((ROW()-2)/20)+2))</f>
        <v/>
      </c>
      <c r="H8426" s="4" t="str">
        <f aca="false">IF($A8426="","",EDATE(INDEX(CARTAO_COMPRAS!$J:$J,INT((ROW()-2)/20)+2),MOD(ROW()-2,20)))</f>
        <v/>
      </c>
      <c r="I8426" s="4" t="str">
        <f aca="false">IF($H8426="","",$H8426-WEEKDAY($H8426,2)+1)</f>
        <v/>
      </c>
      <c r="J8426" s="4" t="str">
        <f aca="false">IF($I8426="","",$I8426+6)</f>
        <v/>
      </c>
      <c r="K8426" s="6" t="str">
        <f aca="false">IF($H8426="","",DATE(YEAR($H8426),MONTH($H8426),1))</f>
        <v/>
      </c>
      <c r="L8426" s="0" t="str">
        <f aca="false">IF($A8426="","",INDEX(CARTAO_COMPRAS!$K:$K,INT((ROW()-2)/20)+2))</f>
        <v/>
      </c>
      <c r="M8426" s="0" t="str">
        <f aca="false">IF($A8426="","","Compra no cartão")</f>
        <v/>
      </c>
    </row>
    <row r="8427" customFormat="false" ht="13.5" hidden="false" customHeight="false" outlineLevel="0" collapsed="false">
      <c r="A8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27" s="0" t="str">
        <f aca="false">IF($A8427="","",INDEX(CARTAO_COMPRAS!$C:$C,INT((ROW()-2)/20)+2))</f>
        <v/>
      </c>
      <c r="C8427" s="0" t="str">
        <f aca="false">IF($A8427="","",INDEX(CARTAO_COMPRAS!$D:$D,INT((ROW()-2)/20)+2))</f>
        <v/>
      </c>
      <c r="D8427" s="0" t="str">
        <f aca="false">IF($A8427="","",INDEX(CARTAO_COMPRAS!$E:$E,INT((ROW()-2)/20)+2))</f>
        <v/>
      </c>
      <c r="E8427" s="0" t="str">
        <f aca="false">IF($A8427="","",INDEX(CARTAO_COMPRAS!$H:$H,INT((ROW()-2)/20)+2)+MOD(ROW()-2,20))</f>
        <v/>
      </c>
      <c r="F8427" s="0" t="str">
        <f aca="false">IF($A8427="","",INDEX(CARTAO_COMPRAS!$G:$G,INT((ROW()-2)/20)+2))</f>
        <v/>
      </c>
      <c r="G8427" s="5" t="str">
        <f aca="false">IF($A8427="","",INDEX(CARTAO_COMPRAS!$I:$I,INT((ROW()-2)/20)+2))</f>
        <v/>
      </c>
      <c r="H8427" s="4" t="str">
        <f aca="false">IF($A8427="","",EDATE(INDEX(CARTAO_COMPRAS!$J:$J,INT((ROW()-2)/20)+2),MOD(ROW()-2,20)))</f>
        <v/>
      </c>
      <c r="I8427" s="4" t="str">
        <f aca="false">IF($H8427="","",$H8427-WEEKDAY($H8427,2)+1)</f>
        <v/>
      </c>
      <c r="J8427" s="4" t="str">
        <f aca="false">IF($I8427="","",$I8427+6)</f>
        <v/>
      </c>
      <c r="K8427" s="6" t="str">
        <f aca="false">IF($H8427="","",DATE(YEAR($H8427),MONTH($H8427),1))</f>
        <v/>
      </c>
      <c r="L8427" s="0" t="str">
        <f aca="false">IF($A8427="","",INDEX(CARTAO_COMPRAS!$K:$K,INT((ROW()-2)/20)+2))</f>
        <v/>
      </c>
      <c r="M8427" s="0" t="str">
        <f aca="false">IF($A8427="","","Compra no cartão")</f>
        <v/>
      </c>
    </row>
    <row r="8428" customFormat="false" ht="13.5" hidden="false" customHeight="false" outlineLevel="0" collapsed="false">
      <c r="A8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28" s="0" t="str">
        <f aca="false">IF($A8428="","",INDEX(CARTAO_COMPRAS!$C:$C,INT((ROW()-2)/20)+2))</f>
        <v/>
      </c>
      <c r="C8428" s="0" t="str">
        <f aca="false">IF($A8428="","",INDEX(CARTAO_COMPRAS!$D:$D,INT((ROW()-2)/20)+2))</f>
        <v/>
      </c>
      <c r="D8428" s="0" t="str">
        <f aca="false">IF($A8428="","",INDEX(CARTAO_COMPRAS!$E:$E,INT((ROW()-2)/20)+2))</f>
        <v/>
      </c>
      <c r="E8428" s="0" t="str">
        <f aca="false">IF($A8428="","",INDEX(CARTAO_COMPRAS!$H:$H,INT((ROW()-2)/20)+2)+MOD(ROW()-2,20))</f>
        <v/>
      </c>
      <c r="F8428" s="0" t="str">
        <f aca="false">IF($A8428="","",INDEX(CARTAO_COMPRAS!$G:$G,INT((ROW()-2)/20)+2))</f>
        <v/>
      </c>
      <c r="G8428" s="5" t="str">
        <f aca="false">IF($A8428="","",INDEX(CARTAO_COMPRAS!$I:$I,INT((ROW()-2)/20)+2))</f>
        <v/>
      </c>
      <c r="H8428" s="4" t="str">
        <f aca="false">IF($A8428="","",EDATE(INDEX(CARTAO_COMPRAS!$J:$J,INT((ROW()-2)/20)+2),MOD(ROW()-2,20)))</f>
        <v/>
      </c>
      <c r="I8428" s="4" t="str">
        <f aca="false">IF($H8428="","",$H8428-WEEKDAY($H8428,2)+1)</f>
        <v/>
      </c>
      <c r="J8428" s="4" t="str">
        <f aca="false">IF($I8428="","",$I8428+6)</f>
        <v/>
      </c>
      <c r="K8428" s="6" t="str">
        <f aca="false">IF($H8428="","",DATE(YEAR($H8428),MONTH($H8428),1))</f>
        <v/>
      </c>
      <c r="L8428" s="0" t="str">
        <f aca="false">IF($A8428="","",INDEX(CARTAO_COMPRAS!$K:$K,INT((ROW()-2)/20)+2))</f>
        <v/>
      </c>
      <c r="M8428" s="0" t="str">
        <f aca="false">IF($A8428="","","Compra no cartão")</f>
        <v/>
      </c>
    </row>
    <row r="8429" customFormat="false" ht="13.5" hidden="false" customHeight="false" outlineLevel="0" collapsed="false">
      <c r="A8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29" s="0" t="str">
        <f aca="false">IF($A8429="","",INDEX(CARTAO_COMPRAS!$C:$C,INT((ROW()-2)/20)+2))</f>
        <v/>
      </c>
      <c r="C8429" s="0" t="str">
        <f aca="false">IF($A8429="","",INDEX(CARTAO_COMPRAS!$D:$D,INT((ROW()-2)/20)+2))</f>
        <v/>
      </c>
      <c r="D8429" s="0" t="str">
        <f aca="false">IF($A8429="","",INDEX(CARTAO_COMPRAS!$E:$E,INT((ROW()-2)/20)+2))</f>
        <v/>
      </c>
      <c r="E8429" s="0" t="str">
        <f aca="false">IF($A8429="","",INDEX(CARTAO_COMPRAS!$H:$H,INT((ROW()-2)/20)+2)+MOD(ROW()-2,20))</f>
        <v/>
      </c>
      <c r="F8429" s="0" t="str">
        <f aca="false">IF($A8429="","",INDEX(CARTAO_COMPRAS!$G:$G,INT((ROW()-2)/20)+2))</f>
        <v/>
      </c>
      <c r="G8429" s="5" t="str">
        <f aca="false">IF($A8429="","",INDEX(CARTAO_COMPRAS!$I:$I,INT((ROW()-2)/20)+2))</f>
        <v/>
      </c>
      <c r="H8429" s="4" t="str">
        <f aca="false">IF($A8429="","",EDATE(INDEX(CARTAO_COMPRAS!$J:$J,INT((ROW()-2)/20)+2),MOD(ROW()-2,20)))</f>
        <v/>
      </c>
      <c r="I8429" s="4" t="str">
        <f aca="false">IF($H8429="","",$H8429-WEEKDAY($H8429,2)+1)</f>
        <v/>
      </c>
      <c r="J8429" s="4" t="str">
        <f aca="false">IF($I8429="","",$I8429+6)</f>
        <v/>
      </c>
      <c r="K8429" s="6" t="str">
        <f aca="false">IF($H8429="","",DATE(YEAR($H8429),MONTH($H8429),1))</f>
        <v/>
      </c>
      <c r="L8429" s="0" t="str">
        <f aca="false">IF($A8429="","",INDEX(CARTAO_COMPRAS!$K:$K,INT((ROW()-2)/20)+2))</f>
        <v/>
      </c>
      <c r="M8429" s="0" t="str">
        <f aca="false">IF($A8429="","","Compra no cartão")</f>
        <v/>
      </c>
    </row>
    <row r="8430" customFormat="false" ht="13.5" hidden="false" customHeight="false" outlineLevel="0" collapsed="false">
      <c r="A8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0" s="0" t="str">
        <f aca="false">IF($A8430="","",INDEX(CARTAO_COMPRAS!$C:$C,INT((ROW()-2)/20)+2))</f>
        <v/>
      </c>
      <c r="C8430" s="0" t="str">
        <f aca="false">IF($A8430="","",INDEX(CARTAO_COMPRAS!$D:$D,INT((ROW()-2)/20)+2))</f>
        <v/>
      </c>
      <c r="D8430" s="0" t="str">
        <f aca="false">IF($A8430="","",INDEX(CARTAO_COMPRAS!$E:$E,INT((ROW()-2)/20)+2))</f>
        <v/>
      </c>
      <c r="E8430" s="0" t="str">
        <f aca="false">IF($A8430="","",INDEX(CARTAO_COMPRAS!$H:$H,INT((ROW()-2)/20)+2)+MOD(ROW()-2,20))</f>
        <v/>
      </c>
      <c r="F8430" s="0" t="str">
        <f aca="false">IF($A8430="","",INDEX(CARTAO_COMPRAS!$G:$G,INT((ROW()-2)/20)+2))</f>
        <v/>
      </c>
      <c r="G8430" s="5" t="str">
        <f aca="false">IF($A8430="","",INDEX(CARTAO_COMPRAS!$I:$I,INT((ROW()-2)/20)+2))</f>
        <v/>
      </c>
      <c r="H8430" s="4" t="str">
        <f aca="false">IF($A8430="","",EDATE(INDEX(CARTAO_COMPRAS!$J:$J,INT((ROW()-2)/20)+2),MOD(ROW()-2,20)))</f>
        <v/>
      </c>
      <c r="I8430" s="4" t="str">
        <f aca="false">IF($H8430="","",$H8430-WEEKDAY($H8430,2)+1)</f>
        <v/>
      </c>
      <c r="J8430" s="4" t="str">
        <f aca="false">IF($I8430="","",$I8430+6)</f>
        <v/>
      </c>
      <c r="K8430" s="6" t="str">
        <f aca="false">IF($H8430="","",DATE(YEAR($H8430),MONTH($H8430),1))</f>
        <v/>
      </c>
      <c r="L8430" s="0" t="str">
        <f aca="false">IF($A8430="","",INDEX(CARTAO_COMPRAS!$K:$K,INT((ROW()-2)/20)+2))</f>
        <v/>
      </c>
      <c r="M8430" s="0" t="str">
        <f aca="false">IF($A8430="","","Compra no cartão")</f>
        <v/>
      </c>
    </row>
    <row r="8431" customFormat="false" ht="13.5" hidden="false" customHeight="false" outlineLevel="0" collapsed="false">
      <c r="A8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1" s="0" t="str">
        <f aca="false">IF($A8431="","",INDEX(CARTAO_COMPRAS!$C:$C,INT((ROW()-2)/20)+2))</f>
        <v/>
      </c>
      <c r="C8431" s="0" t="str">
        <f aca="false">IF($A8431="","",INDEX(CARTAO_COMPRAS!$D:$D,INT((ROW()-2)/20)+2))</f>
        <v/>
      </c>
      <c r="D8431" s="0" t="str">
        <f aca="false">IF($A8431="","",INDEX(CARTAO_COMPRAS!$E:$E,INT((ROW()-2)/20)+2))</f>
        <v/>
      </c>
      <c r="E8431" s="0" t="str">
        <f aca="false">IF($A8431="","",INDEX(CARTAO_COMPRAS!$H:$H,INT((ROW()-2)/20)+2)+MOD(ROW()-2,20))</f>
        <v/>
      </c>
      <c r="F8431" s="0" t="str">
        <f aca="false">IF($A8431="","",INDEX(CARTAO_COMPRAS!$G:$G,INT((ROW()-2)/20)+2))</f>
        <v/>
      </c>
      <c r="G8431" s="5" t="str">
        <f aca="false">IF($A8431="","",INDEX(CARTAO_COMPRAS!$I:$I,INT((ROW()-2)/20)+2))</f>
        <v/>
      </c>
      <c r="H8431" s="4" t="str">
        <f aca="false">IF($A8431="","",EDATE(INDEX(CARTAO_COMPRAS!$J:$J,INT((ROW()-2)/20)+2),MOD(ROW()-2,20)))</f>
        <v/>
      </c>
      <c r="I8431" s="4" t="str">
        <f aca="false">IF($H8431="","",$H8431-WEEKDAY($H8431,2)+1)</f>
        <v/>
      </c>
      <c r="J8431" s="4" t="str">
        <f aca="false">IF($I8431="","",$I8431+6)</f>
        <v/>
      </c>
      <c r="K8431" s="6" t="str">
        <f aca="false">IF($H8431="","",DATE(YEAR($H8431),MONTH($H8431),1))</f>
        <v/>
      </c>
      <c r="L8431" s="0" t="str">
        <f aca="false">IF($A8431="","",INDEX(CARTAO_COMPRAS!$K:$K,INT((ROW()-2)/20)+2))</f>
        <v/>
      </c>
      <c r="M8431" s="0" t="str">
        <f aca="false">IF($A8431="","","Compra no cartão")</f>
        <v/>
      </c>
    </row>
    <row r="8432" customFormat="false" ht="13.5" hidden="false" customHeight="false" outlineLevel="0" collapsed="false">
      <c r="A8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2" s="0" t="str">
        <f aca="false">IF($A8432="","",INDEX(CARTAO_COMPRAS!$C:$C,INT((ROW()-2)/20)+2))</f>
        <v/>
      </c>
      <c r="C8432" s="0" t="str">
        <f aca="false">IF($A8432="","",INDEX(CARTAO_COMPRAS!$D:$D,INT((ROW()-2)/20)+2))</f>
        <v/>
      </c>
      <c r="D8432" s="0" t="str">
        <f aca="false">IF($A8432="","",INDEX(CARTAO_COMPRAS!$E:$E,INT((ROW()-2)/20)+2))</f>
        <v/>
      </c>
      <c r="E8432" s="0" t="str">
        <f aca="false">IF($A8432="","",INDEX(CARTAO_COMPRAS!$H:$H,INT((ROW()-2)/20)+2)+MOD(ROW()-2,20))</f>
        <v/>
      </c>
      <c r="F8432" s="0" t="str">
        <f aca="false">IF($A8432="","",INDEX(CARTAO_COMPRAS!$G:$G,INT((ROW()-2)/20)+2))</f>
        <v/>
      </c>
      <c r="G8432" s="5" t="str">
        <f aca="false">IF($A8432="","",INDEX(CARTAO_COMPRAS!$I:$I,INT((ROW()-2)/20)+2))</f>
        <v/>
      </c>
      <c r="H8432" s="4" t="str">
        <f aca="false">IF($A8432="","",EDATE(INDEX(CARTAO_COMPRAS!$J:$J,INT((ROW()-2)/20)+2),MOD(ROW()-2,20)))</f>
        <v/>
      </c>
      <c r="I8432" s="4" t="str">
        <f aca="false">IF($H8432="","",$H8432-WEEKDAY($H8432,2)+1)</f>
        <v/>
      </c>
      <c r="J8432" s="4" t="str">
        <f aca="false">IF($I8432="","",$I8432+6)</f>
        <v/>
      </c>
      <c r="K8432" s="6" t="str">
        <f aca="false">IF($H8432="","",DATE(YEAR($H8432),MONTH($H8432),1))</f>
        <v/>
      </c>
      <c r="L8432" s="0" t="str">
        <f aca="false">IF($A8432="","",INDEX(CARTAO_COMPRAS!$K:$K,INT((ROW()-2)/20)+2))</f>
        <v/>
      </c>
      <c r="M8432" s="0" t="str">
        <f aca="false">IF($A8432="","","Compra no cartão")</f>
        <v/>
      </c>
    </row>
    <row r="8433" customFormat="false" ht="13.5" hidden="false" customHeight="false" outlineLevel="0" collapsed="false">
      <c r="A8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3" s="0" t="str">
        <f aca="false">IF($A8433="","",INDEX(CARTAO_COMPRAS!$C:$C,INT((ROW()-2)/20)+2))</f>
        <v/>
      </c>
      <c r="C8433" s="0" t="str">
        <f aca="false">IF($A8433="","",INDEX(CARTAO_COMPRAS!$D:$D,INT((ROW()-2)/20)+2))</f>
        <v/>
      </c>
      <c r="D8433" s="0" t="str">
        <f aca="false">IF($A8433="","",INDEX(CARTAO_COMPRAS!$E:$E,INT((ROW()-2)/20)+2))</f>
        <v/>
      </c>
      <c r="E8433" s="0" t="str">
        <f aca="false">IF($A8433="","",INDEX(CARTAO_COMPRAS!$H:$H,INT((ROW()-2)/20)+2)+MOD(ROW()-2,20))</f>
        <v/>
      </c>
      <c r="F8433" s="0" t="str">
        <f aca="false">IF($A8433="","",INDEX(CARTAO_COMPRAS!$G:$G,INT((ROW()-2)/20)+2))</f>
        <v/>
      </c>
      <c r="G8433" s="5" t="str">
        <f aca="false">IF($A8433="","",INDEX(CARTAO_COMPRAS!$I:$I,INT((ROW()-2)/20)+2))</f>
        <v/>
      </c>
      <c r="H8433" s="4" t="str">
        <f aca="false">IF($A8433="","",EDATE(INDEX(CARTAO_COMPRAS!$J:$J,INT((ROW()-2)/20)+2),MOD(ROW()-2,20)))</f>
        <v/>
      </c>
      <c r="I8433" s="4" t="str">
        <f aca="false">IF($H8433="","",$H8433-WEEKDAY($H8433,2)+1)</f>
        <v/>
      </c>
      <c r="J8433" s="4" t="str">
        <f aca="false">IF($I8433="","",$I8433+6)</f>
        <v/>
      </c>
      <c r="K8433" s="6" t="str">
        <f aca="false">IF($H8433="","",DATE(YEAR($H8433),MONTH($H8433),1))</f>
        <v/>
      </c>
      <c r="L8433" s="0" t="str">
        <f aca="false">IF($A8433="","",INDEX(CARTAO_COMPRAS!$K:$K,INT((ROW()-2)/20)+2))</f>
        <v/>
      </c>
      <c r="M8433" s="0" t="str">
        <f aca="false">IF($A8433="","","Compra no cartão")</f>
        <v/>
      </c>
    </row>
    <row r="8434" customFormat="false" ht="13.5" hidden="false" customHeight="false" outlineLevel="0" collapsed="false">
      <c r="A8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4" s="0" t="str">
        <f aca="false">IF($A8434="","",INDEX(CARTAO_COMPRAS!$C:$C,INT((ROW()-2)/20)+2))</f>
        <v/>
      </c>
      <c r="C8434" s="0" t="str">
        <f aca="false">IF($A8434="","",INDEX(CARTAO_COMPRAS!$D:$D,INT((ROW()-2)/20)+2))</f>
        <v/>
      </c>
      <c r="D8434" s="0" t="str">
        <f aca="false">IF($A8434="","",INDEX(CARTAO_COMPRAS!$E:$E,INT((ROW()-2)/20)+2))</f>
        <v/>
      </c>
      <c r="E8434" s="0" t="str">
        <f aca="false">IF($A8434="","",INDEX(CARTAO_COMPRAS!$H:$H,INT((ROW()-2)/20)+2)+MOD(ROW()-2,20))</f>
        <v/>
      </c>
      <c r="F8434" s="0" t="str">
        <f aca="false">IF($A8434="","",INDEX(CARTAO_COMPRAS!$G:$G,INT((ROW()-2)/20)+2))</f>
        <v/>
      </c>
      <c r="G8434" s="5" t="str">
        <f aca="false">IF($A8434="","",INDEX(CARTAO_COMPRAS!$I:$I,INT((ROW()-2)/20)+2))</f>
        <v/>
      </c>
      <c r="H8434" s="4" t="str">
        <f aca="false">IF($A8434="","",EDATE(INDEX(CARTAO_COMPRAS!$J:$J,INT((ROW()-2)/20)+2),MOD(ROW()-2,20)))</f>
        <v/>
      </c>
      <c r="I8434" s="4" t="str">
        <f aca="false">IF($H8434="","",$H8434-WEEKDAY($H8434,2)+1)</f>
        <v/>
      </c>
      <c r="J8434" s="4" t="str">
        <f aca="false">IF($I8434="","",$I8434+6)</f>
        <v/>
      </c>
      <c r="K8434" s="6" t="str">
        <f aca="false">IF($H8434="","",DATE(YEAR($H8434),MONTH($H8434),1))</f>
        <v/>
      </c>
      <c r="L8434" s="0" t="str">
        <f aca="false">IF($A8434="","",INDEX(CARTAO_COMPRAS!$K:$K,INT((ROW()-2)/20)+2))</f>
        <v/>
      </c>
      <c r="M8434" s="0" t="str">
        <f aca="false">IF($A8434="","","Compra no cartão")</f>
        <v/>
      </c>
    </row>
    <row r="8435" customFormat="false" ht="13.5" hidden="false" customHeight="false" outlineLevel="0" collapsed="false">
      <c r="A8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5" s="0" t="str">
        <f aca="false">IF($A8435="","",INDEX(CARTAO_COMPRAS!$C:$C,INT((ROW()-2)/20)+2))</f>
        <v/>
      </c>
      <c r="C8435" s="0" t="str">
        <f aca="false">IF($A8435="","",INDEX(CARTAO_COMPRAS!$D:$D,INT((ROW()-2)/20)+2))</f>
        <v/>
      </c>
      <c r="D8435" s="0" t="str">
        <f aca="false">IF($A8435="","",INDEX(CARTAO_COMPRAS!$E:$E,INT((ROW()-2)/20)+2))</f>
        <v/>
      </c>
      <c r="E8435" s="0" t="str">
        <f aca="false">IF($A8435="","",INDEX(CARTAO_COMPRAS!$H:$H,INT((ROW()-2)/20)+2)+MOD(ROW()-2,20))</f>
        <v/>
      </c>
      <c r="F8435" s="0" t="str">
        <f aca="false">IF($A8435="","",INDEX(CARTAO_COMPRAS!$G:$G,INT((ROW()-2)/20)+2))</f>
        <v/>
      </c>
      <c r="G8435" s="5" t="str">
        <f aca="false">IF($A8435="","",INDEX(CARTAO_COMPRAS!$I:$I,INT((ROW()-2)/20)+2))</f>
        <v/>
      </c>
      <c r="H8435" s="4" t="str">
        <f aca="false">IF($A8435="","",EDATE(INDEX(CARTAO_COMPRAS!$J:$J,INT((ROW()-2)/20)+2),MOD(ROW()-2,20)))</f>
        <v/>
      </c>
      <c r="I8435" s="4" t="str">
        <f aca="false">IF($H8435="","",$H8435-WEEKDAY($H8435,2)+1)</f>
        <v/>
      </c>
      <c r="J8435" s="4" t="str">
        <f aca="false">IF($I8435="","",$I8435+6)</f>
        <v/>
      </c>
      <c r="K8435" s="6" t="str">
        <f aca="false">IF($H8435="","",DATE(YEAR($H8435),MONTH($H8435),1))</f>
        <v/>
      </c>
      <c r="L8435" s="0" t="str">
        <f aca="false">IF($A8435="","",INDEX(CARTAO_COMPRAS!$K:$K,INT((ROW()-2)/20)+2))</f>
        <v/>
      </c>
      <c r="M8435" s="0" t="str">
        <f aca="false">IF($A8435="","","Compra no cartão")</f>
        <v/>
      </c>
    </row>
    <row r="8436" customFormat="false" ht="13.5" hidden="false" customHeight="false" outlineLevel="0" collapsed="false">
      <c r="A8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6" s="0" t="str">
        <f aca="false">IF($A8436="","",INDEX(CARTAO_COMPRAS!$C:$C,INT((ROW()-2)/20)+2))</f>
        <v/>
      </c>
      <c r="C8436" s="0" t="str">
        <f aca="false">IF($A8436="","",INDEX(CARTAO_COMPRAS!$D:$D,INT((ROW()-2)/20)+2))</f>
        <v/>
      </c>
      <c r="D8436" s="0" t="str">
        <f aca="false">IF($A8436="","",INDEX(CARTAO_COMPRAS!$E:$E,INT((ROW()-2)/20)+2))</f>
        <v/>
      </c>
      <c r="E8436" s="0" t="str">
        <f aca="false">IF($A8436="","",INDEX(CARTAO_COMPRAS!$H:$H,INT((ROW()-2)/20)+2)+MOD(ROW()-2,20))</f>
        <v/>
      </c>
      <c r="F8436" s="0" t="str">
        <f aca="false">IF($A8436="","",INDEX(CARTAO_COMPRAS!$G:$G,INT((ROW()-2)/20)+2))</f>
        <v/>
      </c>
      <c r="G8436" s="5" t="str">
        <f aca="false">IF($A8436="","",INDEX(CARTAO_COMPRAS!$I:$I,INT((ROW()-2)/20)+2))</f>
        <v/>
      </c>
      <c r="H8436" s="4" t="str">
        <f aca="false">IF($A8436="","",EDATE(INDEX(CARTAO_COMPRAS!$J:$J,INT((ROW()-2)/20)+2),MOD(ROW()-2,20)))</f>
        <v/>
      </c>
      <c r="I8436" s="4" t="str">
        <f aca="false">IF($H8436="","",$H8436-WEEKDAY($H8436,2)+1)</f>
        <v/>
      </c>
      <c r="J8436" s="4" t="str">
        <f aca="false">IF($I8436="","",$I8436+6)</f>
        <v/>
      </c>
      <c r="K8436" s="6" t="str">
        <f aca="false">IF($H8436="","",DATE(YEAR($H8436),MONTH($H8436),1))</f>
        <v/>
      </c>
      <c r="L8436" s="0" t="str">
        <f aca="false">IF($A8436="","",INDEX(CARTAO_COMPRAS!$K:$K,INT((ROW()-2)/20)+2))</f>
        <v/>
      </c>
      <c r="M8436" s="0" t="str">
        <f aca="false">IF($A8436="","","Compra no cartão")</f>
        <v/>
      </c>
    </row>
    <row r="8437" customFormat="false" ht="13.5" hidden="false" customHeight="false" outlineLevel="0" collapsed="false">
      <c r="A8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7" s="0" t="str">
        <f aca="false">IF($A8437="","",INDEX(CARTAO_COMPRAS!$C:$C,INT((ROW()-2)/20)+2))</f>
        <v/>
      </c>
      <c r="C8437" s="0" t="str">
        <f aca="false">IF($A8437="","",INDEX(CARTAO_COMPRAS!$D:$D,INT((ROW()-2)/20)+2))</f>
        <v/>
      </c>
      <c r="D8437" s="0" t="str">
        <f aca="false">IF($A8437="","",INDEX(CARTAO_COMPRAS!$E:$E,INT((ROW()-2)/20)+2))</f>
        <v/>
      </c>
      <c r="E8437" s="0" t="str">
        <f aca="false">IF($A8437="","",INDEX(CARTAO_COMPRAS!$H:$H,INT((ROW()-2)/20)+2)+MOD(ROW()-2,20))</f>
        <v/>
      </c>
      <c r="F8437" s="0" t="str">
        <f aca="false">IF($A8437="","",INDEX(CARTAO_COMPRAS!$G:$G,INT((ROW()-2)/20)+2))</f>
        <v/>
      </c>
      <c r="G8437" s="5" t="str">
        <f aca="false">IF($A8437="","",INDEX(CARTAO_COMPRAS!$I:$I,INT((ROW()-2)/20)+2))</f>
        <v/>
      </c>
      <c r="H8437" s="4" t="str">
        <f aca="false">IF($A8437="","",EDATE(INDEX(CARTAO_COMPRAS!$J:$J,INT((ROW()-2)/20)+2),MOD(ROW()-2,20)))</f>
        <v/>
      </c>
      <c r="I8437" s="4" t="str">
        <f aca="false">IF($H8437="","",$H8437-WEEKDAY($H8437,2)+1)</f>
        <v/>
      </c>
      <c r="J8437" s="4" t="str">
        <f aca="false">IF($I8437="","",$I8437+6)</f>
        <v/>
      </c>
      <c r="K8437" s="6" t="str">
        <f aca="false">IF($H8437="","",DATE(YEAR($H8437),MONTH($H8437),1))</f>
        <v/>
      </c>
      <c r="L8437" s="0" t="str">
        <f aca="false">IF($A8437="","",INDEX(CARTAO_COMPRAS!$K:$K,INT((ROW()-2)/20)+2))</f>
        <v/>
      </c>
      <c r="M8437" s="0" t="str">
        <f aca="false">IF($A8437="","","Compra no cartão")</f>
        <v/>
      </c>
    </row>
    <row r="8438" customFormat="false" ht="13.5" hidden="false" customHeight="false" outlineLevel="0" collapsed="false">
      <c r="A8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8" s="0" t="str">
        <f aca="false">IF($A8438="","",INDEX(CARTAO_COMPRAS!$C:$C,INT((ROW()-2)/20)+2))</f>
        <v/>
      </c>
      <c r="C8438" s="0" t="str">
        <f aca="false">IF($A8438="","",INDEX(CARTAO_COMPRAS!$D:$D,INT((ROW()-2)/20)+2))</f>
        <v/>
      </c>
      <c r="D8438" s="0" t="str">
        <f aca="false">IF($A8438="","",INDEX(CARTAO_COMPRAS!$E:$E,INT((ROW()-2)/20)+2))</f>
        <v/>
      </c>
      <c r="E8438" s="0" t="str">
        <f aca="false">IF($A8438="","",INDEX(CARTAO_COMPRAS!$H:$H,INT((ROW()-2)/20)+2)+MOD(ROW()-2,20))</f>
        <v/>
      </c>
      <c r="F8438" s="0" t="str">
        <f aca="false">IF($A8438="","",INDEX(CARTAO_COMPRAS!$G:$G,INT((ROW()-2)/20)+2))</f>
        <v/>
      </c>
      <c r="G8438" s="5" t="str">
        <f aca="false">IF($A8438="","",INDEX(CARTAO_COMPRAS!$I:$I,INT((ROW()-2)/20)+2))</f>
        <v/>
      </c>
      <c r="H8438" s="4" t="str">
        <f aca="false">IF($A8438="","",EDATE(INDEX(CARTAO_COMPRAS!$J:$J,INT((ROW()-2)/20)+2),MOD(ROW()-2,20)))</f>
        <v/>
      </c>
      <c r="I8438" s="4" t="str">
        <f aca="false">IF($H8438="","",$H8438-WEEKDAY($H8438,2)+1)</f>
        <v/>
      </c>
      <c r="J8438" s="4" t="str">
        <f aca="false">IF($I8438="","",$I8438+6)</f>
        <v/>
      </c>
      <c r="K8438" s="6" t="str">
        <f aca="false">IF($H8438="","",DATE(YEAR($H8438),MONTH($H8438),1))</f>
        <v/>
      </c>
      <c r="L8438" s="0" t="str">
        <f aca="false">IF($A8438="","",INDEX(CARTAO_COMPRAS!$K:$K,INT((ROW()-2)/20)+2))</f>
        <v/>
      </c>
      <c r="M8438" s="0" t="str">
        <f aca="false">IF($A8438="","","Compra no cartão")</f>
        <v/>
      </c>
    </row>
    <row r="8439" customFormat="false" ht="13.5" hidden="false" customHeight="false" outlineLevel="0" collapsed="false">
      <c r="A8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39" s="0" t="str">
        <f aca="false">IF($A8439="","",INDEX(CARTAO_COMPRAS!$C:$C,INT((ROW()-2)/20)+2))</f>
        <v/>
      </c>
      <c r="C8439" s="0" t="str">
        <f aca="false">IF($A8439="","",INDEX(CARTAO_COMPRAS!$D:$D,INT((ROW()-2)/20)+2))</f>
        <v/>
      </c>
      <c r="D8439" s="0" t="str">
        <f aca="false">IF($A8439="","",INDEX(CARTAO_COMPRAS!$E:$E,INT((ROW()-2)/20)+2))</f>
        <v/>
      </c>
      <c r="E8439" s="0" t="str">
        <f aca="false">IF($A8439="","",INDEX(CARTAO_COMPRAS!$H:$H,INT((ROW()-2)/20)+2)+MOD(ROW()-2,20))</f>
        <v/>
      </c>
      <c r="F8439" s="0" t="str">
        <f aca="false">IF($A8439="","",INDEX(CARTAO_COMPRAS!$G:$G,INT((ROW()-2)/20)+2))</f>
        <v/>
      </c>
      <c r="G8439" s="5" t="str">
        <f aca="false">IF($A8439="","",INDEX(CARTAO_COMPRAS!$I:$I,INT((ROW()-2)/20)+2))</f>
        <v/>
      </c>
      <c r="H8439" s="4" t="str">
        <f aca="false">IF($A8439="","",EDATE(INDEX(CARTAO_COMPRAS!$J:$J,INT((ROW()-2)/20)+2),MOD(ROW()-2,20)))</f>
        <v/>
      </c>
      <c r="I8439" s="4" t="str">
        <f aca="false">IF($H8439="","",$H8439-WEEKDAY($H8439,2)+1)</f>
        <v/>
      </c>
      <c r="J8439" s="4" t="str">
        <f aca="false">IF($I8439="","",$I8439+6)</f>
        <v/>
      </c>
      <c r="K8439" s="6" t="str">
        <f aca="false">IF($H8439="","",DATE(YEAR($H8439),MONTH($H8439),1))</f>
        <v/>
      </c>
      <c r="L8439" s="0" t="str">
        <f aca="false">IF($A8439="","",INDEX(CARTAO_COMPRAS!$K:$K,INT((ROW()-2)/20)+2))</f>
        <v/>
      </c>
      <c r="M8439" s="0" t="str">
        <f aca="false">IF($A8439="","","Compra no cartão")</f>
        <v/>
      </c>
    </row>
    <row r="8440" customFormat="false" ht="13.5" hidden="false" customHeight="false" outlineLevel="0" collapsed="false">
      <c r="A8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0" s="0" t="str">
        <f aca="false">IF($A8440="","",INDEX(CARTAO_COMPRAS!$C:$C,INT((ROW()-2)/20)+2))</f>
        <v/>
      </c>
      <c r="C8440" s="0" t="str">
        <f aca="false">IF($A8440="","",INDEX(CARTAO_COMPRAS!$D:$D,INT((ROW()-2)/20)+2))</f>
        <v/>
      </c>
      <c r="D8440" s="0" t="str">
        <f aca="false">IF($A8440="","",INDEX(CARTAO_COMPRAS!$E:$E,INT((ROW()-2)/20)+2))</f>
        <v/>
      </c>
      <c r="E8440" s="0" t="str">
        <f aca="false">IF($A8440="","",INDEX(CARTAO_COMPRAS!$H:$H,INT((ROW()-2)/20)+2)+MOD(ROW()-2,20))</f>
        <v/>
      </c>
      <c r="F8440" s="0" t="str">
        <f aca="false">IF($A8440="","",INDEX(CARTAO_COMPRAS!$G:$G,INT((ROW()-2)/20)+2))</f>
        <v/>
      </c>
      <c r="G8440" s="5" t="str">
        <f aca="false">IF($A8440="","",INDEX(CARTAO_COMPRAS!$I:$I,INT((ROW()-2)/20)+2))</f>
        <v/>
      </c>
      <c r="H8440" s="4" t="str">
        <f aca="false">IF($A8440="","",EDATE(INDEX(CARTAO_COMPRAS!$J:$J,INT((ROW()-2)/20)+2),MOD(ROW()-2,20)))</f>
        <v/>
      </c>
      <c r="I8440" s="4" t="str">
        <f aca="false">IF($H8440="","",$H8440-WEEKDAY($H8440,2)+1)</f>
        <v/>
      </c>
      <c r="J8440" s="4" t="str">
        <f aca="false">IF($I8440="","",$I8440+6)</f>
        <v/>
      </c>
      <c r="K8440" s="6" t="str">
        <f aca="false">IF($H8440="","",DATE(YEAR($H8440),MONTH($H8440),1))</f>
        <v/>
      </c>
      <c r="L8440" s="0" t="str">
        <f aca="false">IF($A8440="","",INDEX(CARTAO_COMPRAS!$K:$K,INT((ROW()-2)/20)+2))</f>
        <v/>
      </c>
      <c r="M8440" s="0" t="str">
        <f aca="false">IF($A8440="","","Compra no cartão")</f>
        <v/>
      </c>
    </row>
    <row r="8441" customFormat="false" ht="13.5" hidden="false" customHeight="false" outlineLevel="0" collapsed="false">
      <c r="A8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1" s="0" t="str">
        <f aca="false">IF($A8441="","",INDEX(CARTAO_COMPRAS!$C:$C,INT((ROW()-2)/20)+2))</f>
        <v/>
      </c>
      <c r="C8441" s="0" t="str">
        <f aca="false">IF($A8441="","",INDEX(CARTAO_COMPRAS!$D:$D,INT((ROW()-2)/20)+2))</f>
        <v/>
      </c>
      <c r="D8441" s="0" t="str">
        <f aca="false">IF($A8441="","",INDEX(CARTAO_COMPRAS!$E:$E,INT((ROW()-2)/20)+2))</f>
        <v/>
      </c>
      <c r="E8441" s="0" t="str">
        <f aca="false">IF($A8441="","",INDEX(CARTAO_COMPRAS!$H:$H,INT((ROW()-2)/20)+2)+MOD(ROW()-2,20))</f>
        <v/>
      </c>
      <c r="F8441" s="0" t="str">
        <f aca="false">IF($A8441="","",INDEX(CARTAO_COMPRAS!$G:$G,INT((ROW()-2)/20)+2))</f>
        <v/>
      </c>
      <c r="G8441" s="5" t="str">
        <f aca="false">IF($A8441="","",INDEX(CARTAO_COMPRAS!$I:$I,INT((ROW()-2)/20)+2))</f>
        <v/>
      </c>
      <c r="H8441" s="4" t="str">
        <f aca="false">IF($A8441="","",EDATE(INDEX(CARTAO_COMPRAS!$J:$J,INT((ROW()-2)/20)+2),MOD(ROW()-2,20)))</f>
        <v/>
      </c>
      <c r="I8441" s="4" t="str">
        <f aca="false">IF($H8441="","",$H8441-WEEKDAY($H8441,2)+1)</f>
        <v/>
      </c>
      <c r="J8441" s="4" t="str">
        <f aca="false">IF($I8441="","",$I8441+6)</f>
        <v/>
      </c>
      <c r="K8441" s="6" t="str">
        <f aca="false">IF($H8441="","",DATE(YEAR($H8441),MONTH($H8441),1))</f>
        <v/>
      </c>
      <c r="L8441" s="0" t="str">
        <f aca="false">IF($A8441="","",INDEX(CARTAO_COMPRAS!$K:$K,INT((ROW()-2)/20)+2))</f>
        <v/>
      </c>
      <c r="M8441" s="0" t="str">
        <f aca="false">IF($A8441="","","Compra no cartão")</f>
        <v/>
      </c>
    </row>
    <row r="8442" customFormat="false" ht="13.5" hidden="false" customHeight="false" outlineLevel="0" collapsed="false">
      <c r="A84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423</v>
      </c>
      <c r="B8442" s="0" t="str">
        <f aca="false">IF($A8442="","",INDEX(CARTAO_COMPRAS!$C:$C,INT((ROW()-2)/20)+2))</f>
        <v>Nubank</v>
      </c>
      <c r="C8442" s="0" t="str">
        <f aca="false">IF($A8442="","",INDEX(CARTAO_COMPRAS!$D:$D,INT((ROW()-2)/20)+2))</f>
        <v>Supermercado</v>
      </c>
      <c r="D8442" s="0" t="str">
        <f aca="false">IF($A8442="","",INDEX(CARTAO_COMPRAS!$E:$E,INT((ROW()-2)/20)+2))</f>
        <v>Alimentação / Insumos</v>
      </c>
      <c r="E8442" s="0" t="n">
        <f aca="false">IF($A8442="","",INDEX(CARTAO_COMPRAS!$H:$H,INT((ROW()-2)/20)+2)+MOD(ROW()-2,20))</f>
        <v>1</v>
      </c>
      <c r="F8442" s="0" t="n">
        <f aca="false">IF($A8442="","",INDEX(CARTAO_COMPRAS!$G:$G,INT((ROW()-2)/20)+2))</f>
        <v>1</v>
      </c>
      <c r="G8442" s="5" t="n">
        <f aca="false">IF($A8442="","",INDEX(CARTAO_COMPRAS!$I:$I,INT((ROW()-2)/20)+2))</f>
        <v>27.26</v>
      </c>
      <c r="H8442" s="4" t="n">
        <f aca="false">IF($A8442="","",EDATE(INDEX(CARTAO_COMPRAS!$J:$J,INT((ROW()-2)/20)+2),MOD(ROW()-2,20)))</f>
        <v>46170</v>
      </c>
      <c r="I8442" s="4" t="n">
        <f aca="false">IF($H8442="","",$H8442-WEEKDAY($H8442,2)+1)</f>
        <v>46167</v>
      </c>
      <c r="J8442" s="4" t="n">
        <f aca="false">IF($I8442="","",$I8442+6)</f>
        <v>46173</v>
      </c>
      <c r="K8442" s="6" t="n">
        <f aca="false">IF($H8442="","",DATE(YEAR($H8442),MONTH($H8442),1))</f>
        <v>46143</v>
      </c>
      <c r="L8442" s="0" t="str">
        <f aca="false">IF($A8442="","",INDEX(CARTAO_COMPRAS!$K:$K,INT((ROW()-2)/20)+2))</f>
        <v>Pago</v>
      </c>
      <c r="M8442" s="0" t="str">
        <f aca="false">IF($A8442="","","Compra no cartão")</f>
        <v>Compra no cartão</v>
      </c>
    </row>
    <row r="8443" customFormat="false" ht="13.5" hidden="false" customHeight="false" outlineLevel="0" collapsed="false">
      <c r="A8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3" s="0" t="str">
        <f aca="false">IF($A8443="","",INDEX(CARTAO_COMPRAS!$C:$C,INT((ROW()-2)/20)+2))</f>
        <v/>
      </c>
      <c r="C8443" s="0" t="str">
        <f aca="false">IF($A8443="","",INDEX(CARTAO_COMPRAS!$D:$D,INT((ROW()-2)/20)+2))</f>
        <v/>
      </c>
      <c r="D8443" s="0" t="str">
        <f aca="false">IF($A8443="","",INDEX(CARTAO_COMPRAS!$E:$E,INT((ROW()-2)/20)+2))</f>
        <v/>
      </c>
      <c r="E8443" s="0" t="str">
        <f aca="false">IF($A8443="","",INDEX(CARTAO_COMPRAS!$H:$H,INT((ROW()-2)/20)+2)+MOD(ROW()-2,20))</f>
        <v/>
      </c>
      <c r="F8443" s="0" t="str">
        <f aca="false">IF($A8443="","",INDEX(CARTAO_COMPRAS!$G:$G,INT((ROW()-2)/20)+2))</f>
        <v/>
      </c>
      <c r="G8443" s="5" t="str">
        <f aca="false">IF($A8443="","",INDEX(CARTAO_COMPRAS!$I:$I,INT((ROW()-2)/20)+2))</f>
        <v/>
      </c>
      <c r="H8443" s="4" t="str">
        <f aca="false">IF($A8443="","",EDATE(INDEX(CARTAO_COMPRAS!$J:$J,INT((ROW()-2)/20)+2),MOD(ROW()-2,20)))</f>
        <v/>
      </c>
      <c r="I8443" s="4" t="str">
        <f aca="false">IF($H8443="","",$H8443-WEEKDAY($H8443,2)+1)</f>
        <v/>
      </c>
      <c r="J8443" s="4" t="str">
        <f aca="false">IF($I8443="","",$I8443+6)</f>
        <v/>
      </c>
      <c r="K8443" s="6" t="str">
        <f aca="false">IF($H8443="","",DATE(YEAR($H8443),MONTH($H8443),1))</f>
        <v/>
      </c>
      <c r="L8443" s="0" t="str">
        <f aca="false">IF($A8443="","",INDEX(CARTAO_COMPRAS!$K:$K,INT((ROW()-2)/20)+2))</f>
        <v/>
      </c>
      <c r="M8443" s="0" t="str">
        <f aca="false">IF($A8443="","","Compra no cartão")</f>
        <v/>
      </c>
    </row>
    <row r="8444" customFormat="false" ht="13.5" hidden="false" customHeight="false" outlineLevel="0" collapsed="false">
      <c r="A8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4" s="0" t="str">
        <f aca="false">IF($A8444="","",INDEX(CARTAO_COMPRAS!$C:$C,INT((ROW()-2)/20)+2))</f>
        <v/>
      </c>
      <c r="C8444" s="0" t="str">
        <f aca="false">IF($A8444="","",INDEX(CARTAO_COMPRAS!$D:$D,INT((ROW()-2)/20)+2))</f>
        <v/>
      </c>
      <c r="D8444" s="0" t="str">
        <f aca="false">IF($A8444="","",INDEX(CARTAO_COMPRAS!$E:$E,INT((ROW()-2)/20)+2))</f>
        <v/>
      </c>
      <c r="E8444" s="0" t="str">
        <f aca="false">IF($A8444="","",INDEX(CARTAO_COMPRAS!$H:$H,INT((ROW()-2)/20)+2)+MOD(ROW()-2,20))</f>
        <v/>
      </c>
      <c r="F8444" s="0" t="str">
        <f aca="false">IF($A8444="","",INDEX(CARTAO_COMPRAS!$G:$G,INT((ROW()-2)/20)+2))</f>
        <v/>
      </c>
      <c r="G8444" s="5" t="str">
        <f aca="false">IF($A8444="","",INDEX(CARTAO_COMPRAS!$I:$I,INT((ROW()-2)/20)+2))</f>
        <v/>
      </c>
      <c r="H8444" s="4" t="str">
        <f aca="false">IF($A8444="","",EDATE(INDEX(CARTAO_COMPRAS!$J:$J,INT((ROW()-2)/20)+2),MOD(ROW()-2,20)))</f>
        <v/>
      </c>
      <c r="I8444" s="4" t="str">
        <f aca="false">IF($H8444="","",$H8444-WEEKDAY($H8444,2)+1)</f>
        <v/>
      </c>
      <c r="J8444" s="4" t="str">
        <f aca="false">IF($I8444="","",$I8444+6)</f>
        <v/>
      </c>
      <c r="K8444" s="6" t="str">
        <f aca="false">IF($H8444="","",DATE(YEAR($H8444),MONTH($H8444),1))</f>
        <v/>
      </c>
      <c r="L8444" s="0" t="str">
        <f aca="false">IF($A8444="","",INDEX(CARTAO_COMPRAS!$K:$K,INT((ROW()-2)/20)+2))</f>
        <v/>
      </c>
      <c r="M8444" s="0" t="str">
        <f aca="false">IF($A8444="","","Compra no cartão")</f>
        <v/>
      </c>
    </row>
    <row r="8445" customFormat="false" ht="13.5" hidden="false" customHeight="false" outlineLevel="0" collapsed="false">
      <c r="A8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5" s="0" t="str">
        <f aca="false">IF($A8445="","",INDEX(CARTAO_COMPRAS!$C:$C,INT((ROW()-2)/20)+2))</f>
        <v/>
      </c>
      <c r="C8445" s="0" t="str">
        <f aca="false">IF($A8445="","",INDEX(CARTAO_COMPRAS!$D:$D,INT((ROW()-2)/20)+2))</f>
        <v/>
      </c>
      <c r="D8445" s="0" t="str">
        <f aca="false">IF($A8445="","",INDEX(CARTAO_COMPRAS!$E:$E,INT((ROW()-2)/20)+2))</f>
        <v/>
      </c>
      <c r="E8445" s="0" t="str">
        <f aca="false">IF($A8445="","",INDEX(CARTAO_COMPRAS!$H:$H,INT((ROW()-2)/20)+2)+MOD(ROW()-2,20))</f>
        <v/>
      </c>
      <c r="F8445" s="0" t="str">
        <f aca="false">IF($A8445="","",INDEX(CARTAO_COMPRAS!$G:$G,INT((ROW()-2)/20)+2))</f>
        <v/>
      </c>
      <c r="G8445" s="5" t="str">
        <f aca="false">IF($A8445="","",INDEX(CARTAO_COMPRAS!$I:$I,INT((ROW()-2)/20)+2))</f>
        <v/>
      </c>
      <c r="H8445" s="4" t="str">
        <f aca="false">IF($A8445="","",EDATE(INDEX(CARTAO_COMPRAS!$J:$J,INT((ROW()-2)/20)+2),MOD(ROW()-2,20)))</f>
        <v/>
      </c>
      <c r="I8445" s="4" t="str">
        <f aca="false">IF($H8445="","",$H8445-WEEKDAY($H8445,2)+1)</f>
        <v/>
      </c>
      <c r="J8445" s="4" t="str">
        <f aca="false">IF($I8445="","",$I8445+6)</f>
        <v/>
      </c>
      <c r="K8445" s="6" t="str">
        <f aca="false">IF($H8445="","",DATE(YEAR($H8445),MONTH($H8445),1))</f>
        <v/>
      </c>
      <c r="L8445" s="0" t="str">
        <f aca="false">IF($A8445="","",INDEX(CARTAO_COMPRAS!$K:$K,INT((ROW()-2)/20)+2))</f>
        <v/>
      </c>
      <c r="M8445" s="0" t="str">
        <f aca="false">IF($A8445="","","Compra no cartão")</f>
        <v/>
      </c>
    </row>
    <row r="8446" customFormat="false" ht="13.5" hidden="false" customHeight="false" outlineLevel="0" collapsed="false">
      <c r="A8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6" s="0" t="str">
        <f aca="false">IF($A8446="","",INDEX(CARTAO_COMPRAS!$C:$C,INT((ROW()-2)/20)+2))</f>
        <v/>
      </c>
      <c r="C8446" s="0" t="str">
        <f aca="false">IF($A8446="","",INDEX(CARTAO_COMPRAS!$D:$D,INT((ROW()-2)/20)+2))</f>
        <v/>
      </c>
      <c r="D8446" s="0" t="str">
        <f aca="false">IF($A8446="","",INDEX(CARTAO_COMPRAS!$E:$E,INT((ROW()-2)/20)+2))</f>
        <v/>
      </c>
      <c r="E8446" s="0" t="str">
        <f aca="false">IF($A8446="","",INDEX(CARTAO_COMPRAS!$H:$H,INT((ROW()-2)/20)+2)+MOD(ROW()-2,20))</f>
        <v/>
      </c>
      <c r="F8446" s="0" t="str">
        <f aca="false">IF($A8446="","",INDEX(CARTAO_COMPRAS!$G:$G,INT((ROW()-2)/20)+2))</f>
        <v/>
      </c>
      <c r="G8446" s="5" t="str">
        <f aca="false">IF($A8446="","",INDEX(CARTAO_COMPRAS!$I:$I,INT((ROW()-2)/20)+2))</f>
        <v/>
      </c>
      <c r="H8446" s="4" t="str">
        <f aca="false">IF($A8446="","",EDATE(INDEX(CARTAO_COMPRAS!$J:$J,INT((ROW()-2)/20)+2),MOD(ROW()-2,20)))</f>
        <v/>
      </c>
      <c r="I8446" s="4" t="str">
        <f aca="false">IF($H8446="","",$H8446-WEEKDAY($H8446,2)+1)</f>
        <v/>
      </c>
      <c r="J8446" s="4" t="str">
        <f aca="false">IF($I8446="","",$I8446+6)</f>
        <v/>
      </c>
      <c r="K8446" s="6" t="str">
        <f aca="false">IF($H8446="","",DATE(YEAR($H8446),MONTH($H8446),1))</f>
        <v/>
      </c>
      <c r="L8446" s="0" t="str">
        <f aca="false">IF($A8446="","",INDEX(CARTAO_COMPRAS!$K:$K,INT((ROW()-2)/20)+2))</f>
        <v/>
      </c>
      <c r="M8446" s="0" t="str">
        <f aca="false">IF($A8446="","","Compra no cartão")</f>
        <v/>
      </c>
    </row>
    <row r="8447" customFormat="false" ht="13.5" hidden="false" customHeight="false" outlineLevel="0" collapsed="false">
      <c r="A8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7" s="0" t="str">
        <f aca="false">IF($A8447="","",INDEX(CARTAO_COMPRAS!$C:$C,INT((ROW()-2)/20)+2))</f>
        <v/>
      </c>
      <c r="C8447" s="0" t="str">
        <f aca="false">IF($A8447="","",INDEX(CARTAO_COMPRAS!$D:$D,INT((ROW()-2)/20)+2))</f>
        <v/>
      </c>
      <c r="D8447" s="0" t="str">
        <f aca="false">IF($A8447="","",INDEX(CARTAO_COMPRAS!$E:$E,INT((ROW()-2)/20)+2))</f>
        <v/>
      </c>
      <c r="E8447" s="0" t="str">
        <f aca="false">IF($A8447="","",INDEX(CARTAO_COMPRAS!$H:$H,INT((ROW()-2)/20)+2)+MOD(ROW()-2,20))</f>
        <v/>
      </c>
      <c r="F8447" s="0" t="str">
        <f aca="false">IF($A8447="","",INDEX(CARTAO_COMPRAS!$G:$G,INT((ROW()-2)/20)+2))</f>
        <v/>
      </c>
      <c r="G8447" s="5" t="str">
        <f aca="false">IF($A8447="","",INDEX(CARTAO_COMPRAS!$I:$I,INT((ROW()-2)/20)+2))</f>
        <v/>
      </c>
      <c r="H8447" s="4" t="str">
        <f aca="false">IF($A8447="","",EDATE(INDEX(CARTAO_COMPRAS!$J:$J,INT((ROW()-2)/20)+2),MOD(ROW()-2,20)))</f>
        <v/>
      </c>
      <c r="I8447" s="4" t="str">
        <f aca="false">IF($H8447="","",$H8447-WEEKDAY($H8447,2)+1)</f>
        <v/>
      </c>
      <c r="J8447" s="4" t="str">
        <f aca="false">IF($I8447="","",$I8447+6)</f>
        <v/>
      </c>
      <c r="K8447" s="6" t="str">
        <f aca="false">IF($H8447="","",DATE(YEAR($H8447),MONTH($H8447),1))</f>
        <v/>
      </c>
      <c r="L8447" s="0" t="str">
        <f aca="false">IF($A8447="","",INDEX(CARTAO_COMPRAS!$K:$K,INT((ROW()-2)/20)+2))</f>
        <v/>
      </c>
      <c r="M8447" s="0" t="str">
        <f aca="false">IF($A8447="","","Compra no cartão")</f>
        <v/>
      </c>
    </row>
    <row r="8448" customFormat="false" ht="13.5" hidden="false" customHeight="false" outlineLevel="0" collapsed="false">
      <c r="A8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8" s="0" t="str">
        <f aca="false">IF($A8448="","",INDEX(CARTAO_COMPRAS!$C:$C,INT((ROW()-2)/20)+2))</f>
        <v/>
      </c>
      <c r="C8448" s="0" t="str">
        <f aca="false">IF($A8448="","",INDEX(CARTAO_COMPRAS!$D:$D,INT((ROW()-2)/20)+2))</f>
        <v/>
      </c>
      <c r="D8448" s="0" t="str">
        <f aca="false">IF($A8448="","",INDEX(CARTAO_COMPRAS!$E:$E,INT((ROW()-2)/20)+2))</f>
        <v/>
      </c>
      <c r="E8448" s="0" t="str">
        <f aca="false">IF($A8448="","",INDEX(CARTAO_COMPRAS!$H:$H,INT((ROW()-2)/20)+2)+MOD(ROW()-2,20))</f>
        <v/>
      </c>
      <c r="F8448" s="0" t="str">
        <f aca="false">IF($A8448="","",INDEX(CARTAO_COMPRAS!$G:$G,INT((ROW()-2)/20)+2))</f>
        <v/>
      </c>
      <c r="G8448" s="5" t="str">
        <f aca="false">IF($A8448="","",INDEX(CARTAO_COMPRAS!$I:$I,INT((ROW()-2)/20)+2))</f>
        <v/>
      </c>
      <c r="H8448" s="4" t="str">
        <f aca="false">IF($A8448="","",EDATE(INDEX(CARTAO_COMPRAS!$J:$J,INT((ROW()-2)/20)+2),MOD(ROW()-2,20)))</f>
        <v/>
      </c>
      <c r="I8448" s="4" t="str">
        <f aca="false">IF($H8448="","",$H8448-WEEKDAY($H8448,2)+1)</f>
        <v/>
      </c>
      <c r="J8448" s="4" t="str">
        <f aca="false">IF($I8448="","",$I8448+6)</f>
        <v/>
      </c>
      <c r="K8448" s="6" t="str">
        <f aca="false">IF($H8448="","",DATE(YEAR($H8448),MONTH($H8448),1))</f>
        <v/>
      </c>
      <c r="L8448" s="0" t="str">
        <f aca="false">IF($A8448="","",INDEX(CARTAO_COMPRAS!$K:$K,INT((ROW()-2)/20)+2))</f>
        <v/>
      </c>
      <c r="M8448" s="0" t="str">
        <f aca="false">IF($A8448="","","Compra no cartão")</f>
        <v/>
      </c>
    </row>
    <row r="8449" customFormat="false" ht="13.5" hidden="false" customHeight="false" outlineLevel="0" collapsed="false">
      <c r="A8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49" s="0" t="str">
        <f aca="false">IF($A8449="","",INDEX(CARTAO_COMPRAS!$C:$C,INT((ROW()-2)/20)+2))</f>
        <v/>
      </c>
      <c r="C8449" s="0" t="str">
        <f aca="false">IF($A8449="","",INDEX(CARTAO_COMPRAS!$D:$D,INT((ROW()-2)/20)+2))</f>
        <v/>
      </c>
      <c r="D8449" s="0" t="str">
        <f aca="false">IF($A8449="","",INDEX(CARTAO_COMPRAS!$E:$E,INT((ROW()-2)/20)+2))</f>
        <v/>
      </c>
      <c r="E8449" s="0" t="str">
        <f aca="false">IF($A8449="","",INDEX(CARTAO_COMPRAS!$H:$H,INT((ROW()-2)/20)+2)+MOD(ROW()-2,20))</f>
        <v/>
      </c>
      <c r="F8449" s="0" t="str">
        <f aca="false">IF($A8449="","",INDEX(CARTAO_COMPRAS!$G:$G,INT((ROW()-2)/20)+2))</f>
        <v/>
      </c>
      <c r="G8449" s="5" t="str">
        <f aca="false">IF($A8449="","",INDEX(CARTAO_COMPRAS!$I:$I,INT((ROW()-2)/20)+2))</f>
        <v/>
      </c>
      <c r="H8449" s="4" t="str">
        <f aca="false">IF($A8449="","",EDATE(INDEX(CARTAO_COMPRAS!$J:$J,INT((ROW()-2)/20)+2),MOD(ROW()-2,20)))</f>
        <v/>
      </c>
      <c r="I8449" s="4" t="str">
        <f aca="false">IF($H8449="","",$H8449-WEEKDAY($H8449,2)+1)</f>
        <v/>
      </c>
      <c r="J8449" s="4" t="str">
        <f aca="false">IF($I8449="","",$I8449+6)</f>
        <v/>
      </c>
      <c r="K8449" s="6" t="str">
        <f aca="false">IF($H8449="","",DATE(YEAR($H8449),MONTH($H8449),1))</f>
        <v/>
      </c>
      <c r="L8449" s="0" t="str">
        <f aca="false">IF($A8449="","",INDEX(CARTAO_COMPRAS!$K:$K,INT((ROW()-2)/20)+2))</f>
        <v/>
      </c>
      <c r="M8449" s="0" t="str">
        <f aca="false">IF($A8449="","","Compra no cartão")</f>
        <v/>
      </c>
    </row>
    <row r="8450" customFormat="false" ht="13.5" hidden="false" customHeight="false" outlineLevel="0" collapsed="false">
      <c r="A8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0" s="0" t="str">
        <f aca="false">IF($A8450="","",INDEX(CARTAO_COMPRAS!$C:$C,INT((ROW()-2)/20)+2))</f>
        <v/>
      </c>
      <c r="C8450" s="0" t="str">
        <f aca="false">IF($A8450="","",INDEX(CARTAO_COMPRAS!$D:$D,INT((ROW()-2)/20)+2))</f>
        <v/>
      </c>
      <c r="D8450" s="0" t="str">
        <f aca="false">IF($A8450="","",INDEX(CARTAO_COMPRAS!$E:$E,INT((ROW()-2)/20)+2))</f>
        <v/>
      </c>
      <c r="E8450" s="0" t="str">
        <f aca="false">IF($A8450="","",INDEX(CARTAO_COMPRAS!$H:$H,INT((ROW()-2)/20)+2)+MOD(ROW()-2,20))</f>
        <v/>
      </c>
      <c r="F8450" s="0" t="str">
        <f aca="false">IF($A8450="","",INDEX(CARTAO_COMPRAS!$G:$G,INT((ROW()-2)/20)+2))</f>
        <v/>
      </c>
      <c r="G8450" s="5" t="str">
        <f aca="false">IF($A8450="","",INDEX(CARTAO_COMPRAS!$I:$I,INT((ROW()-2)/20)+2))</f>
        <v/>
      </c>
      <c r="H8450" s="4" t="str">
        <f aca="false">IF($A8450="","",EDATE(INDEX(CARTAO_COMPRAS!$J:$J,INT((ROW()-2)/20)+2),MOD(ROW()-2,20)))</f>
        <v/>
      </c>
      <c r="I8450" s="4" t="str">
        <f aca="false">IF($H8450="","",$H8450-WEEKDAY($H8450,2)+1)</f>
        <v/>
      </c>
      <c r="J8450" s="4" t="str">
        <f aca="false">IF($I8450="","",$I8450+6)</f>
        <v/>
      </c>
      <c r="K8450" s="6" t="str">
        <f aca="false">IF($H8450="","",DATE(YEAR($H8450),MONTH($H8450),1))</f>
        <v/>
      </c>
      <c r="L8450" s="0" t="str">
        <f aca="false">IF($A8450="","",INDEX(CARTAO_COMPRAS!$K:$K,INT((ROW()-2)/20)+2))</f>
        <v/>
      </c>
      <c r="M8450" s="0" t="str">
        <f aca="false">IF($A8450="","","Compra no cartão")</f>
        <v/>
      </c>
    </row>
    <row r="8451" customFormat="false" ht="13.5" hidden="false" customHeight="false" outlineLevel="0" collapsed="false">
      <c r="A8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1" s="0" t="str">
        <f aca="false">IF($A8451="","",INDEX(CARTAO_COMPRAS!$C:$C,INT((ROW()-2)/20)+2))</f>
        <v/>
      </c>
      <c r="C8451" s="0" t="str">
        <f aca="false">IF($A8451="","",INDEX(CARTAO_COMPRAS!$D:$D,INT((ROW()-2)/20)+2))</f>
        <v/>
      </c>
      <c r="D8451" s="0" t="str">
        <f aca="false">IF($A8451="","",INDEX(CARTAO_COMPRAS!$E:$E,INT((ROW()-2)/20)+2))</f>
        <v/>
      </c>
      <c r="E8451" s="0" t="str">
        <f aca="false">IF($A8451="","",INDEX(CARTAO_COMPRAS!$H:$H,INT((ROW()-2)/20)+2)+MOD(ROW()-2,20))</f>
        <v/>
      </c>
      <c r="F8451" s="0" t="str">
        <f aca="false">IF($A8451="","",INDEX(CARTAO_COMPRAS!$G:$G,INT((ROW()-2)/20)+2))</f>
        <v/>
      </c>
      <c r="G8451" s="5" t="str">
        <f aca="false">IF($A8451="","",INDEX(CARTAO_COMPRAS!$I:$I,INT((ROW()-2)/20)+2))</f>
        <v/>
      </c>
      <c r="H8451" s="4" t="str">
        <f aca="false">IF($A8451="","",EDATE(INDEX(CARTAO_COMPRAS!$J:$J,INT((ROW()-2)/20)+2),MOD(ROW()-2,20)))</f>
        <v/>
      </c>
      <c r="I8451" s="4" t="str">
        <f aca="false">IF($H8451="","",$H8451-WEEKDAY($H8451,2)+1)</f>
        <v/>
      </c>
      <c r="J8451" s="4" t="str">
        <f aca="false">IF($I8451="","",$I8451+6)</f>
        <v/>
      </c>
      <c r="K8451" s="6" t="str">
        <f aca="false">IF($H8451="","",DATE(YEAR($H8451),MONTH($H8451),1))</f>
        <v/>
      </c>
      <c r="L8451" s="0" t="str">
        <f aca="false">IF($A8451="","",INDEX(CARTAO_COMPRAS!$K:$K,INT((ROW()-2)/20)+2))</f>
        <v/>
      </c>
      <c r="M8451" s="0" t="str">
        <f aca="false">IF($A8451="","","Compra no cartão")</f>
        <v/>
      </c>
    </row>
    <row r="8452" customFormat="false" ht="13.5" hidden="false" customHeight="false" outlineLevel="0" collapsed="false">
      <c r="A8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2" s="0" t="str">
        <f aca="false">IF($A8452="","",INDEX(CARTAO_COMPRAS!$C:$C,INT((ROW()-2)/20)+2))</f>
        <v/>
      </c>
      <c r="C8452" s="0" t="str">
        <f aca="false">IF($A8452="","",INDEX(CARTAO_COMPRAS!$D:$D,INT((ROW()-2)/20)+2))</f>
        <v/>
      </c>
      <c r="D8452" s="0" t="str">
        <f aca="false">IF($A8452="","",INDEX(CARTAO_COMPRAS!$E:$E,INT((ROW()-2)/20)+2))</f>
        <v/>
      </c>
      <c r="E8452" s="0" t="str">
        <f aca="false">IF($A8452="","",INDEX(CARTAO_COMPRAS!$H:$H,INT((ROW()-2)/20)+2)+MOD(ROW()-2,20))</f>
        <v/>
      </c>
      <c r="F8452" s="0" t="str">
        <f aca="false">IF($A8452="","",INDEX(CARTAO_COMPRAS!$G:$G,INT((ROW()-2)/20)+2))</f>
        <v/>
      </c>
      <c r="G8452" s="5" t="str">
        <f aca="false">IF($A8452="","",INDEX(CARTAO_COMPRAS!$I:$I,INT((ROW()-2)/20)+2))</f>
        <v/>
      </c>
      <c r="H8452" s="4" t="str">
        <f aca="false">IF($A8452="","",EDATE(INDEX(CARTAO_COMPRAS!$J:$J,INT((ROW()-2)/20)+2),MOD(ROW()-2,20)))</f>
        <v/>
      </c>
      <c r="I8452" s="4" t="str">
        <f aca="false">IF($H8452="","",$H8452-WEEKDAY($H8452,2)+1)</f>
        <v/>
      </c>
      <c r="J8452" s="4" t="str">
        <f aca="false">IF($I8452="","",$I8452+6)</f>
        <v/>
      </c>
      <c r="K8452" s="6" t="str">
        <f aca="false">IF($H8452="","",DATE(YEAR($H8452),MONTH($H8452),1))</f>
        <v/>
      </c>
      <c r="L8452" s="0" t="str">
        <f aca="false">IF($A8452="","",INDEX(CARTAO_COMPRAS!$K:$K,INT((ROW()-2)/20)+2))</f>
        <v/>
      </c>
      <c r="M8452" s="0" t="str">
        <f aca="false">IF($A8452="","","Compra no cartão")</f>
        <v/>
      </c>
    </row>
    <row r="8453" customFormat="false" ht="13.5" hidden="false" customHeight="false" outlineLevel="0" collapsed="false">
      <c r="A8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3" s="0" t="str">
        <f aca="false">IF($A8453="","",INDEX(CARTAO_COMPRAS!$C:$C,INT((ROW()-2)/20)+2))</f>
        <v/>
      </c>
      <c r="C8453" s="0" t="str">
        <f aca="false">IF($A8453="","",INDEX(CARTAO_COMPRAS!$D:$D,INT((ROW()-2)/20)+2))</f>
        <v/>
      </c>
      <c r="D8453" s="0" t="str">
        <f aca="false">IF($A8453="","",INDEX(CARTAO_COMPRAS!$E:$E,INT((ROW()-2)/20)+2))</f>
        <v/>
      </c>
      <c r="E8453" s="0" t="str">
        <f aca="false">IF($A8453="","",INDEX(CARTAO_COMPRAS!$H:$H,INT((ROW()-2)/20)+2)+MOD(ROW()-2,20))</f>
        <v/>
      </c>
      <c r="F8453" s="0" t="str">
        <f aca="false">IF($A8453="","",INDEX(CARTAO_COMPRAS!$G:$G,INT((ROW()-2)/20)+2))</f>
        <v/>
      </c>
      <c r="G8453" s="5" t="str">
        <f aca="false">IF($A8453="","",INDEX(CARTAO_COMPRAS!$I:$I,INT((ROW()-2)/20)+2))</f>
        <v/>
      </c>
      <c r="H8453" s="4" t="str">
        <f aca="false">IF($A8453="","",EDATE(INDEX(CARTAO_COMPRAS!$J:$J,INT((ROW()-2)/20)+2),MOD(ROW()-2,20)))</f>
        <v/>
      </c>
      <c r="I8453" s="4" t="str">
        <f aca="false">IF($H8453="","",$H8453-WEEKDAY($H8453,2)+1)</f>
        <v/>
      </c>
      <c r="J8453" s="4" t="str">
        <f aca="false">IF($I8453="","",$I8453+6)</f>
        <v/>
      </c>
      <c r="K8453" s="6" t="str">
        <f aca="false">IF($H8453="","",DATE(YEAR($H8453),MONTH($H8453),1))</f>
        <v/>
      </c>
      <c r="L8453" s="0" t="str">
        <f aca="false">IF($A8453="","",INDEX(CARTAO_COMPRAS!$K:$K,INT((ROW()-2)/20)+2))</f>
        <v/>
      </c>
      <c r="M8453" s="0" t="str">
        <f aca="false">IF($A8453="","","Compra no cartão")</f>
        <v/>
      </c>
    </row>
    <row r="8454" customFormat="false" ht="13.5" hidden="false" customHeight="false" outlineLevel="0" collapsed="false">
      <c r="A8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4" s="0" t="str">
        <f aca="false">IF($A8454="","",INDEX(CARTAO_COMPRAS!$C:$C,INT((ROW()-2)/20)+2))</f>
        <v/>
      </c>
      <c r="C8454" s="0" t="str">
        <f aca="false">IF($A8454="","",INDEX(CARTAO_COMPRAS!$D:$D,INT((ROW()-2)/20)+2))</f>
        <v/>
      </c>
      <c r="D8454" s="0" t="str">
        <f aca="false">IF($A8454="","",INDEX(CARTAO_COMPRAS!$E:$E,INT((ROW()-2)/20)+2))</f>
        <v/>
      </c>
      <c r="E8454" s="0" t="str">
        <f aca="false">IF($A8454="","",INDEX(CARTAO_COMPRAS!$H:$H,INT((ROW()-2)/20)+2)+MOD(ROW()-2,20))</f>
        <v/>
      </c>
      <c r="F8454" s="0" t="str">
        <f aca="false">IF($A8454="","",INDEX(CARTAO_COMPRAS!$G:$G,INT((ROW()-2)/20)+2))</f>
        <v/>
      </c>
      <c r="G8454" s="5" t="str">
        <f aca="false">IF($A8454="","",INDEX(CARTAO_COMPRAS!$I:$I,INT((ROW()-2)/20)+2))</f>
        <v/>
      </c>
      <c r="H8454" s="4" t="str">
        <f aca="false">IF($A8454="","",EDATE(INDEX(CARTAO_COMPRAS!$J:$J,INT((ROW()-2)/20)+2),MOD(ROW()-2,20)))</f>
        <v/>
      </c>
      <c r="I8454" s="4" t="str">
        <f aca="false">IF($H8454="","",$H8454-WEEKDAY($H8454,2)+1)</f>
        <v/>
      </c>
      <c r="J8454" s="4" t="str">
        <f aca="false">IF($I8454="","",$I8454+6)</f>
        <v/>
      </c>
      <c r="K8454" s="6" t="str">
        <f aca="false">IF($H8454="","",DATE(YEAR($H8454),MONTH($H8454),1))</f>
        <v/>
      </c>
      <c r="L8454" s="0" t="str">
        <f aca="false">IF($A8454="","",INDEX(CARTAO_COMPRAS!$K:$K,INT((ROW()-2)/20)+2))</f>
        <v/>
      </c>
      <c r="M8454" s="0" t="str">
        <f aca="false">IF($A8454="","","Compra no cartão")</f>
        <v/>
      </c>
    </row>
    <row r="8455" customFormat="false" ht="13.5" hidden="false" customHeight="false" outlineLevel="0" collapsed="false">
      <c r="A8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5" s="0" t="str">
        <f aca="false">IF($A8455="","",INDEX(CARTAO_COMPRAS!$C:$C,INT((ROW()-2)/20)+2))</f>
        <v/>
      </c>
      <c r="C8455" s="0" t="str">
        <f aca="false">IF($A8455="","",INDEX(CARTAO_COMPRAS!$D:$D,INT((ROW()-2)/20)+2))</f>
        <v/>
      </c>
      <c r="D8455" s="0" t="str">
        <f aca="false">IF($A8455="","",INDEX(CARTAO_COMPRAS!$E:$E,INT((ROW()-2)/20)+2))</f>
        <v/>
      </c>
      <c r="E8455" s="0" t="str">
        <f aca="false">IF($A8455="","",INDEX(CARTAO_COMPRAS!$H:$H,INT((ROW()-2)/20)+2)+MOD(ROW()-2,20))</f>
        <v/>
      </c>
      <c r="F8455" s="0" t="str">
        <f aca="false">IF($A8455="","",INDEX(CARTAO_COMPRAS!$G:$G,INT((ROW()-2)/20)+2))</f>
        <v/>
      </c>
      <c r="G8455" s="5" t="str">
        <f aca="false">IF($A8455="","",INDEX(CARTAO_COMPRAS!$I:$I,INT((ROW()-2)/20)+2))</f>
        <v/>
      </c>
      <c r="H8455" s="4" t="str">
        <f aca="false">IF($A8455="","",EDATE(INDEX(CARTAO_COMPRAS!$J:$J,INT((ROW()-2)/20)+2),MOD(ROW()-2,20)))</f>
        <v/>
      </c>
      <c r="I8455" s="4" t="str">
        <f aca="false">IF($H8455="","",$H8455-WEEKDAY($H8455,2)+1)</f>
        <v/>
      </c>
      <c r="J8455" s="4" t="str">
        <f aca="false">IF($I8455="","",$I8455+6)</f>
        <v/>
      </c>
      <c r="K8455" s="6" t="str">
        <f aca="false">IF($H8455="","",DATE(YEAR($H8455),MONTH($H8455),1))</f>
        <v/>
      </c>
      <c r="L8455" s="0" t="str">
        <f aca="false">IF($A8455="","",INDEX(CARTAO_COMPRAS!$K:$K,INT((ROW()-2)/20)+2))</f>
        <v/>
      </c>
      <c r="M8455" s="0" t="str">
        <f aca="false">IF($A8455="","","Compra no cartão")</f>
        <v/>
      </c>
    </row>
    <row r="8456" customFormat="false" ht="13.5" hidden="false" customHeight="false" outlineLevel="0" collapsed="false">
      <c r="A8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6" s="0" t="str">
        <f aca="false">IF($A8456="","",INDEX(CARTAO_COMPRAS!$C:$C,INT((ROW()-2)/20)+2))</f>
        <v/>
      </c>
      <c r="C8456" s="0" t="str">
        <f aca="false">IF($A8456="","",INDEX(CARTAO_COMPRAS!$D:$D,INT((ROW()-2)/20)+2))</f>
        <v/>
      </c>
      <c r="D8456" s="0" t="str">
        <f aca="false">IF($A8456="","",INDEX(CARTAO_COMPRAS!$E:$E,INT((ROW()-2)/20)+2))</f>
        <v/>
      </c>
      <c r="E8456" s="0" t="str">
        <f aca="false">IF($A8456="","",INDEX(CARTAO_COMPRAS!$H:$H,INT((ROW()-2)/20)+2)+MOD(ROW()-2,20))</f>
        <v/>
      </c>
      <c r="F8456" s="0" t="str">
        <f aca="false">IF($A8456="","",INDEX(CARTAO_COMPRAS!$G:$G,INT((ROW()-2)/20)+2))</f>
        <v/>
      </c>
      <c r="G8456" s="5" t="str">
        <f aca="false">IF($A8456="","",INDEX(CARTAO_COMPRAS!$I:$I,INT((ROW()-2)/20)+2))</f>
        <v/>
      </c>
      <c r="H8456" s="4" t="str">
        <f aca="false">IF($A8456="","",EDATE(INDEX(CARTAO_COMPRAS!$J:$J,INT((ROW()-2)/20)+2),MOD(ROW()-2,20)))</f>
        <v/>
      </c>
      <c r="I8456" s="4" t="str">
        <f aca="false">IF($H8456="","",$H8456-WEEKDAY($H8456,2)+1)</f>
        <v/>
      </c>
      <c r="J8456" s="4" t="str">
        <f aca="false">IF($I8456="","",$I8456+6)</f>
        <v/>
      </c>
      <c r="K8456" s="6" t="str">
        <f aca="false">IF($H8456="","",DATE(YEAR($H8456),MONTH($H8456),1))</f>
        <v/>
      </c>
      <c r="L8456" s="0" t="str">
        <f aca="false">IF($A8456="","",INDEX(CARTAO_COMPRAS!$K:$K,INT((ROW()-2)/20)+2))</f>
        <v/>
      </c>
      <c r="M8456" s="0" t="str">
        <f aca="false">IF($A8456="","","Compra no cartão")</f>
        <v/>
      </c>
    </row>
    <row r="8457" customFormat="false" ht="13.5" hidden="false" customHeight="false" outlineLevel="0" collapsed="false">
      <c r="A8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7" s="0" t="str">
        <f aca="false">IF($A8457="","",INDEX(CARTAO_COMPRAS!$C:$C,INT((ROW()-2)/20)+2))</f>
        <v/>
      </c>
      <c r="C8457" s="0" t="str">
        <f aca="false">IF($A8457="","",INDEX(CARTAO_COMPRAS!$D:$D,INT((ROW()-2)/20)+2))</f>
        <v/>
      </c>
      <c r="D8457" s="0" t="str">
        <f aca="false">IF($A8457="","",INDEX(CARTAO_COMPRAS!$E:$E,INT((ROW()-2)/20)+2))</f>
        <v/>
      </c>
      <c r="E8457" s="0" t="str">
        <f aca="false">IF($A8457="","",INDEX(CARTAO_COMPRAS!$H:$H,INT((ROW()-2)/20)+2)+MOD(ROW()-2,20))</f>
        <v/>
      </c>
      <c r="F8457" s="0" t="str">
        <f aca="false">IF($A8457="","",INDEX(CARTAO_COMPRAS!$G:$G,INT((ROW()-2)/20)+2))</f>
        <v/>
      </c>
      <c r="G8457" s="5" t="str">
        <f aca="false">IF($A8457="","",INDEX(CARTAO_COMPRAS!$I:$I,INT((ROW()-2)/20)+2))</f>
        <v/>
      </c>
      <c r="H8457" s="4" t="str">
        <f aca="false">IF($A8457="","",EDATE(INDEX(CARTAO_COMPRAS!$J:$J,INT((ROW()-2)/20)+2),MOD(ROW()-2,20)))</f>
        <v/>
      </c>
      <c r="I8457" s="4" t="str">
        <f aca="false">IF($H8457="","",$H8457-WEEKDAY($H8457,2)+1)</f>
        <v/>
      </c>
      <c r="J8457" s="4" t="str">
        <f aca="false">IF($I8457="","",$I8457+6)</f>
        <v/>
      </c>
      <c r="K8457" s="6" t="str">
        <f aca="false">IF($H8457="","",DATE(YEAR($H8457),MONTH($H8457),1))</f>
        <v/>
      </c>
      <c r="L8457" s="0" t="str">
        <f aca="false">IF($A8457="","",INDEX(CARTAO_COMPRAS!$K:$K,INT((ROW()-2)/20)+2))</f>
        <v/>
      </c>
      <c r="M8457" s="0" t="str">
        <f aca="false">IF($A8457="","","Compra no cartão")</f>
        <v/>
      </c>
    </row>
    <row r="8458" customFormat="false" ht="13.5" hidden="false" customHeight="false" outlineLevel="0" collapsed="false">
      <c r="A8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8" s="0" t="str">
        <f aca="false">IF($A8458="","",INDEX(CARTAO_COMPRAS!$C:$C,INT((ROW()-2)/20)+2))</f>
        <v/>
      </c>
      <c r="C8458" s="0" t="str">
        <f aca="false">IF($A8458="","",INDEX(CARTAO_COMPRAS!$D:$D,INT((ROW()-2)/20)+2))</f>
        <v/>
      </c>
      <c r="D8458" s="0" t="str">
        <f aca="false">IF($A8458="","",INDEX(CARTAO_COMPRAS!$E:$E,INT((ROW()-2)/20)+2))</f>
        <v/>
      </c>
      <c r="E8458" s="0" t="str">
        <f aca="false">IF($A8458="","",INDEX(CARTAO_COMPRAS!$H:$H,INT((ROW()-2)/20)+2)+MOD(ROW()-2,20))</f>
        <v/>
      </c>
      <c r="F8458" s="0" t="str">
        <f aca="false">IF($A8458="","",INDEX(CARTAO_COMPRAS!$G:$G,INT((ROW()-2)/20)+2))</f>
        <v/>
      </c>
      <c r="G8458" s="5" t="str">
        <f aca="false">IF($A8458="","",INDEX(CARTAO_COMPRAS!$I:$I,INT((ROW()-2)/20)+2))</f>
        <v/>
      </c>
      <c r="H8458" s="4" t="str">
        <f aca="false">IF($A8458="","",EDATE(INDEX(CARTAO_COMPRAS!$J:$J,INT((ROW()-2)/20)+2),MOD(ROW()-2,20)))</f>
        <v/>
      </c>
      <c r="I8458" s="4" t="str">
        <f aca="false">IF($H8458="","",$H8458-WEEKDAY($H8458,2)+1)</f>
        <v/>
      </c>
      <c r="J8458" s="4" t="str">
        <f aca="false">IF($I8458="","",$I8458+6)</f>
        <v/>
      </c>
      <c r="K8458" s="6" t="str">
        <f aca="false">IF($H8458="","",DATE(YEAR($H8458),MONTH($H8458),1))</f>
        <v/>
      </c>
      <c r="L8458" s="0" t="str">
        <f aca="false">IF($A8458="","",INDEX(CARTAO_COMPRAS!$K:$K,INT((ROW()-2)/20)+2))</f>
        <v/>
      </c>
      <c r="M8458" s="0" t="str">
        <f aca="false">IF($A8458="","","Compra no cartão")</f>
        <v/>
      </c>
    </row>
    <row r="8459" customFormat="false" ht="13.5" hidden="false" customHeight="false" outlineLevel="0" collapsed="false">
      <c r="A8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59" s="0" t="str">
        <f aca="false">IF($A8459="","",INDEX(CARTAO_COMPRAS!$C:$C,INT((ROW()-2)/20)+2))</f>
        <v/>
      </c>
      <c r="C8459" s="0" t="str">
        <f aca="false">IF($A8459="","",INDEX(CARTAO_COMPRAS!$D:$D,INT((ROW()-2)/20)+2))</f>
        <v/>
      </c>
      <c r="D8459" s="0" t="str">
        <f aca="false">IF($A8459="","",INDEX(CARTAO_COMPRAS!$E:$E,INT((ROW()-2)/20)+2))</f>
        <v/>
      </c>
      <c r="E8459" s="0" t="str">
        <f aca="false">IF($A8459="","",INDEX(CARTAO_COMPRAS!$H:$H,INT((ROW()-2)/20)+2)+MOD(ROW()-2,20))</f>
        <v/>
      </c>
      <c r="F8459" s="0" t="str">
        <f aca="false">IF($A8459="","",INDEX(CARTAO_COMPRAS!$G:$G,INT((ROW()-2)/20)+2))</f>
        <v/>
      </c>
      <c r="G8459" s="5" t="str">
        <f aca="false">IF($A8459="","",INDEX(CARTAO_COMPRAS!$I:$I,INT((ROW()-2)/20)+2))</f>
        <v/>
      </c>
      <c r="H8459" s="4" t="str">
        <f aca="false">IF($A8459="","",EDATE(INDEX(CARTAO_COMPRAS!$J:$J,INT((ROW()-2)/20)+2),MOD(ROW()-2,20)))</f>
        <v/>
      </c>
      <c r="I8459" s="4" t="str">
        <f aca="false">IF($H8459="","",$H8459-WEEKDAY($H8459,2)+1)</f>
        <v/>
      </c>
      <c r="J8459" s="4" t="str">
        <f aca="false">IF($I8459="","",$I8459+6)</f>
        <v/>
      </c>
      <c r="K8459" s="6" t="str">
        <f aca="false">IF($H8459="","",DATE(YEAR($H8459),MONTH($H8459),1))</f>
        <v/>
      </c>
      <c r="L8459" s="0" t="str">
        <f aca="false">IF($A8459="","",INDEX(CARTAO_COMPRAS!$K:$K,INT((ROW()-2)/20)+2))</f>
        <v/>
      </c>
      <c r="M8459" s="0" t="str">
        <f aca="false">IF($A8459="","","Compra no cartão")</f>
        <v/>
      </c>
    </row>
    <row r="8460" customFormat="false" ht="13.5" hidden="false" customHeight="false" outlineLevel="0" collapsed="false">
      <c r="A8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0" s="0" t="str">
        <f aca="false">IF($A8460="","",INDEX(CARTAO_COMPRAS!$C:$C,INT((ROW()-2)/20)+2))</f>
        <v/>
      </c>
      <c r="C8460" s="0" t="str">
        <f aca="false">IF($A8460="","",INDEX(CARTAO_COMPRAS!$D:$D,INT((ROW()-2)/20)+2))</f>
        <v/>
      </c>
      <c r="D8460" s="0" t="str">
        <f aca="false">IF($A8460="","",INDEX(CARTAO_COMPRAS!$E:$E,INT((ROW()-2)/20)+2))</f>
        <v/>
      </c>
      <c r="E8460" s="0" t="str">
        <f aca="false">IF($A8460="","",INDEX(CARTAO_COMPRAS!$H:$H,INT((ROW()-2)/20)+2)+MOD(ROW()-2,20))</f>
        <v/>
      </c>
      <c r="F8460" s="0" t="str">
        <f aca="false">IF($A8460="","",INDEX(CARTAO_COMPRAS!$G:$G,INT((ROW()-2)/20)+2))</f>
        <v/>
      </c>
      <c r="G8460" s="5" t="str">
        <f aca="false">IF($A8460="","",INDEX(CARTAO_COMPRAS!$I:$I,INT((ROW()-2)/20)+2))</f>
        <v/>
      </c>
      <c r="H8460" s="4" t="str">
        <f aca="false">IF($A8460="","",EDATE(INDEX(CARTAO_COMPRAS!$J:$J,INT((ROW()-2)/20)+2),MOD(ROW()-2,20)))</f>
        <v/>
      </c>
      <c r="I8460" s="4" t="str">
        <f aca="false">IF($H8460="","",$H8460-WEEKDAY($H8460,2)+1)</f>
        <v/>
      </c>
      <c r="J8460" s="4" t="str">
        <f aca="false">IF($I8460="","",$I8460+6)</f>
        <v/>
      </c>
      <c r="K8460" s="6" t="str">
        <f aca="false">IF($H8460="","",DATE(YEAR($H8460),MONTH($H8460),1))</f>
        <v/>
      </c>
      <c r="L8460" s="0" t="str">
        <f aca="false">IF($A8460="","",INDEX(CARTAO_COMPRAS!$K:$K,INT((ROW()-2)/20)+2))</f>
        <v/>
      </c>
      <c r="M8460" s="0" t="str">
        <f aca="false">IF($A8460="","","Compra no cartão")</f>
        <v/>
      </c>
    </row>
    <row r="8461" customFormat="false" ht="13.5" hidden="false" customHeight="false" outlineLevel="0" collapsed="false">
      <c r="A8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1" s="0" t="str">
        <f aca="false">IF($A8461="","",INDEX(CARTAO_COMPRAS!$C:$C,INT((ROW()-2)/20)+2))</f>
        <v/>
      </c>
      <c r="C8461" s="0" t="str">
        <f aca="false">IF($A8461="","",INDEX(CARTAO_COMPRAS!$D:$D,INT((ROW()-2)/20)+2))</f>
        <v/>
      </c>
      <c r="D8461" s="0" t="str">
        <f aca="false">IF($A8461="","",INDEX(CARTAO_COMPRAS!$E:$E,INT((ROW()-2)/20)+2))</f>
        <v/>
      </c>
      <c r="E8461" s="0" t="str">
        <f aca="false">IF($A8461="","",INDEX(CARTAO_COMPRAS!$H:$H,INT((ROW()-2)/20)+2)+MOD(ROW()-2,20))</f>
        <v/>
      </c>
      <c r="F8461" s="0" t="str">
        <f aca="false">IF($A8461="","",INDEX(CARTAO_COMPRAS!$G:$G,INT((ROW()-2)/20)+2))</f>
        <v/>
      </c>
      <c r="G8461" s="5" t="str">
        <f aca="false">IF($A8461="","",INDEX(CARTAO_COMPRAS!$I:$I,INT((ROW()-2)/20)+2))</f>
        <v/>
      </c>
      <c r="H8461" s="4" t="str">
        <f aca="false">IF($A8461="","",EDATE(INDEX(CARTAO_COMPRAS!$J:$J,INT((ROW()-2)/20)+2),MOD(ROW()-2,20)))</f>
        <v/>
      </c>
      <c r="I8461" s="4" t="str">
        <f aca="false">IF($H8461="","",$H8461-WEEKDAY($H8461,2)+1)</f>
        <v/>
      </c>
      <c r="J8461" s="4" t="str">
        <f aca="false">IF($I8461="","",$I8461+6)</f>
        <v/>
      </c>
      <c r="K8461" s="6" t="str">
        <f aca="false">IF($H8461="","",DATE(YEAR($H8461),MONTH($H8461),1))</f>
        <v/>
      </c>
      <c r="L8461" s="0" t="str">
        <f aca="false">IF($A8461="","",INDEX(CARTAO_COMPRAS!$K:$K,INT((ROW()-2)/20)+2))</f>
        <v/>
      </c>
      <c r="M8461" s="0" t="str">
        <f aca="false">IF($A8461="","","Compra no cartão")</f>
        <v/>
      </c>
    </row>
    <row r="8462" customFormat="false" ht="13.5" hidden="false" customHeight="false" outlineLevel="0" collapsed="false">
      <c r="A84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424</v>
      </c>
      <c r="B8462" s="0" t="str">
        <f aca="false">IF($A8462="","",INDEX(CARTAO_COMPRAS!$C:$C,INT((ROW()-2)/20)+2))</f>
        <v>Nubank</v>
      </c>
      <c r="C8462" s="0" t="str">
        <f aca="false">IF($A8462="","",INDEX(CARTAO_COMPRAS!$D:$D,INT((ROW()-2)/20)+2))</f>
        <v>Supermercado</v>
      </c>
      <c r="D8462" s="0" t="str">
        <f aca="false">IF($A8462="","",INDEX(CARTAO_COMPRAS!$E:$E,INT((ROW()-2)/20)+2))</f>
        <v>Alimentação / Insumos</v>
      </c>
      <c r="E8462" s="0" t="n">
        <f aca="false">IF($A8462="","",INDEX(CARTAO_COMPRAS!$H:$H,INT((ROW()-2)/20)+2)+MOD(ROW()-2,20))</f>
        <v>1</v>
      </c>
      <c r="F8462" s="0" t="n">
        <f aca="false">IF($A8462="","",INDEX(CARTAO_COMPRAS!$G:$G,INT((ROW()-2)/20)+2))</f>
        <v>1</v>
      </c>
      <c r="G8462" s="5" t="n">
        <f aca="false">IF($A8462="","",INDEX(CARTAO_COMPRAS!$I:$I,INT((ROW()-2)/20)+2))</f>
        <v>266.86</v>
      </c>
      <c r="H8462" s="4" t="n">
        <f aca="false">IF($A8462="","",EDATE(INDEX(CARTAO_COMPRAS!$J:$J,INT((ROW()-2)/20)+2),MOD(ROW()-2,20)))</f>
        <v>46170</v>
      </c>
      <c r="I8462" s="4" t="n">
        <f aca="false">IF($H8462="","",$H8462-WEEKDAY($H8462,2)+1)</f>
        <v>46167</v>
      </c>
      <c r="J8462" s="4" t="n">
        <f aca="false">IF($I8462="","",$I8462+6)</f>
        <v>46173</v>
      </c>
      <c r="K8462" s="6" t="n">
        <f aca="false">IF($H8462="","",DATE(YEAR($H8462),MONTH($H8462),1))</f>
        <v>46143</v>
      </c>
      <c r="L8462" s="0" t="str">
        <f aca="false">IF($A8462="","",INDEX(CARTAO_COMPRAS!$K:$K,INT((ROW()-2)/20)+2))</f>
        <v>Pago</v>
      </c>
      <c r="M8462" s="0" t="str">
        <f aca="false">IF($A8462="","","Compra no cartão")</f>
        <v>Compra no cartão</v>
      </c>
    </row>
    <row r="8463" customFormat="false" ht="13.5" hidden="false" customHeight="false" outlineLevel="0" collapsed="false">
      <c r="A8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3" s="0" t="str">
        <f aca="false">IF($A8463="","",INDEX(CARTAO_COMPRAS!$C:$C,INT((ROW()-2)/20)+2))</f>
        <v/>
      </c>
      <c r="C8463" s="0" t="str">
        <f aca="false">IF($A8463="","",INDEX(CARTAO_COMPRAS!$D:$D,INT((ROW()-2)/20)+2))</f>
        <v/>
      </c>
      <c r="D8463" s="0" t="str">
        <f aca="false">IF($A8463="","",INDEX(CARTAO_COMPRAS!$E:$E,INT((ROW()-2)/20)+2))</f>
        <v/>
      </c>
      <c r="E8463" s="0" t="str">
        <f aca="false">IF($A8463="","",INDEX(CARTAO_COMPRAS!$H:$H,INT((ROW()-2)/20)+2)+MOD(ROW()-2,20))</f>
        <v/>
      </c>
      <c r="F8463" s="0" t="str">
        <f aca="false">IF($A8463="","",INDEX(CARTAO_COMPRAS!$G:$G,INT((ROW()-2)/20)+2))</f>
        <v/>
      </c>
      <c r="G8463" s="5" t="str">
        <f aca="false">IF($A8463="","",INDEX(CARTAO_COMPRAS!$I:$I,INT((ROW()-2)/20)+2))</f>
        <v/>
      </c>
      <c r="H8463" s="4" t="str">
        <f aca="false">IF($A8463="","",EDATE(INDEX(CARTAO_COMPRAS!$J:$J,INT((ROW()-2)/20)+2),MOD(ROW()-2,20)))</f>
        <v/>
      </c>
      <c r="I8463" s="4" t="str">
        <f aca="false">IF($H8463="","",$H8463-WEEKDAY($H8463,2)+1)</f>
        <v/>
      </c>
      <c r="J8463" s="4" t="str">
        <f aca="false">IF($I8463="","",$I8463+6)</f>
        <v/>
      </c>
      <c r="K8463" s="6" t="str">
        <f aca="false">IF($H8463="","",DATE(YEAR($H8463),MONTH($H8463),1))</f>
        <v/>
      </c>
      <c r="L8463" s="0" t="str">
        <f aca="false">IF($A8463="","",INDEX(CARTAO_COMPRAS!$K:$K,INT((ROW()-2)/20)+2))</f>
        <v/>
      </c>
      <c r="M8463" s="0" t="str">
        <f aca="false">IF($A8463="","","Compra no cartão")</f>
        <v/>
      </c>
    </row>
    <row r="8464" customFormat="false" ht="13.5" hidden="false" customHeight="false" outlineLevel="0" collapsed="false">
      <c r="A8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4" s="0" t="str">
        <f aca="false">IF($A8464="","",INDEX(CARTAO_COMPRAS!$C:$C,INT((ROW()-2)/20)+2))</f>
        <v/>
      </c>
      <c r="C8464" s="0" t="str">
        <f aca="false">IF($A8464="","",INDEX(CARTAO_COMPRAS!$D:$D,INT((ROW()-2)/20)+2))</f>
        <v/>
      </c>
      <c r="D8464" s="0" t="str">
        <f aca="false">IF($A8464="","",INDEX(CARTAO_COMPRAS!$E:$E,INT((ROW()-2)/20)+2))</f>
        <v/>
      </c>
      <c r="E8464" s="0" t="str">
        <f aca="false">IF($A8464="","",INDEX(CARTAO_COMPRAS!$H:$H,INT((ROW()-2)/20)+2)+MOD(ROW()-2,20))</f>
        <v/>
      </c>
      <c r="F8464" s="0" t="str">
        <f aca="false">IF($A8464="","",INDEX(CARTAO_COMPRAS!$G:$G,INT((ROW()-2)/20)+2))</f>
        <v/>
      </c>
      <c r="G8464" s="5" t="str">
        <f aca="false">IF($A8464="","",INDEX(CARTAO_COMPRAS!$I:$I,INT((ROW()-2)/20)+2))</f>
        <v/>
      </c>
      <c r="H8464" s="4" t="str">
        <f aca="false">IF($A8464="","",EDATE(INDEX(CARTAO_COMPRAS!$J:$J,INT((ROW()-2)/20)+2),MOD(ROW()-2,20)))</f>
        <v/>
      </c>
      <c r="I8464" s="4" t="str">
        <f aca="false">IF($H8464="","",$H8464-WEEKDAY($H8464,2)+1)</f>
        <v/>
      </c>
      <c r="J8464" s="4" t="str">
        <f aca="false">IF($I8464="","",$I8464+6)</f>
        <v/>
      </c>
      <c r="K8464" s="6" t="str">
        <f aca="false">IF($H8464="","",DATE(YEAR($H8464),MONTH($H8464),1))</f>
        <v/>
      </c>
      <c r="L8464" s="0" t="str">
        <f aca="false">IF($A8464="","",INDEX(CARTAO_COMPRAS!$K:$K,INT((ROW()-2)/20)+2))</f>
        <v/>
      </c>
      <c r="M8464" s="0" t="str">
        <f aca="false">IF($A8464="","","Compra no cartão")</f>
        <v/>
      </c>
    </row>
    <row r="8465" customFormat="false" ht="13.5" hidden="false" customHeight="false" outlineLevel="0" collapsed="false">
      <c r="A8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5" s="0" t="str">
        <f aca="false">IF($A8465="","",INDEX(CARTAO_COMPRAS!$C:$C,INT((ROW()-2)/20)+2))</f>
        <v/>
      </c>
      <c r="C8465" s="0" t="str">
        <f aca="false">IF($A8465="","",INDEX(CARTAO_COMPRAS!$D:$D,INT((ROW()-2)/20)+2))</f>
        <v/>
      </c>
      <c r="D8465" s="0" t="str">
        <f aca="false">IF($A8465="","",INDEX(CARTAO_COMPRAS!$E:$E,INT((ROW()-2)/20)+2))</f>
        <v/>
      </c>
      <c r="E8465" s="0" t="str">
        <f aca="false">IF($A8465="","",INDEX(CARTAO_COMPRAS!$H:$H,INT((ROW()-2)/20)+2)+MOD(ROW()-2,20))</f>
        <v/>
      </c>
      <c r="F8465" s="0" t="str">
        <f aca="false">IF($A8465="","",INDEX(CARTAO_COMPRAS!$G:$G,INT((ROW()-2)/20)+2))</f>
        <v/>
      </c>
      <c r="G8465" s="5" t="str">
        <f aca="false">IF($A8465="","",INDEX(CARTAO_COMPRAS!$I:$I,INT((ROW()-2)/20)+2))</f>
        <v/>
      </c>
      <c r="H8465" s="4" t="str">
        <f aca="false">IF($A8465="","",EDATE(INDEX(CARTAO_COMPRAS!$J:$J,INT((ROW()-2)/20)+2),MOD(ROW()-2,20)))</f>
        <v/>
      </c>
      <c r="I8465" s="4" t="str">
        <f aca="false">IF($H8465="","",$H8465-WEEKDAY($H8465,2)+1)</f>
        <v/>
      </c>
      <c r="J8465" s="4" t="str">
        <f aca="false">IF($I8465="","",$I8465+6)</f>
        <v/>
      </c>
      <c r="K8465" s="6" t="str">
        <f aca="false">IF($H8465="","",DATE(YEAR($H8465),MONTH($H8465),1))</f>
        <v/>
      </c>
      <c r="L8465" s="0" t="str">
        <f aca="false">IF($A8465="","",INDEX(CARTAO_COMPRAS!$K:$K,INT((ROW()-2)/20)+2))</f>
        <v/>
      </c>
      <c r="M8465" s="0" t="str">
        <f aca="false">IF($A8465="","","Compra no cartão")</f>
        <v/>
      </c>
    </row>
    <row r="8466" customFormat="false" ht="13.5" hidden="false" customHeight="false" outlineLevel="0" collapsed="false">
      <c r="A8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6" s="0" t="str">
        <f aca="false">IF($A8466="","",INDEX(CARTAO_COMPRAS!$C:$C,INT((ROW()-2)/20)+2))</f>
        <v/>
      </c>
      <c r="C8466" s="0" t="str">
        <f aca="false">IF($A8466="","",INDEX(CARTAO_COMPRAS!$D:$D,INT((ROW()-2)/20)+2))</f>
        <v/>
      </c>
      <c r="D8466" s="0" t="str">
        <f aca="false">IF($A8466="","",INDEX(CARTAO_COMPRAS!$E:$E,INT((ROW()-2)/20)+2))</f>
        <v/>
      </c>
      <c r="E8466" s="0" t="str">
        <f aca="false">IF($A8466="","",INDEX(CARTAO_COMPRAS!$H:$H,INT((ROW()-2)/20)+2)+MOD(ROW()-2,20))</f>
        <v/>
      </c>
      <c r="F8466" s="0" t="str">
        <f aca="false">IF($A8466="","",INDEX(CARTAO_COMPRAS!$G:$G,INT((ROW()-2)/20)+2))</f>
        <v/>
      </c>
      <c r="G8466" s="5" t="str">
        <f aca="false">IF($A8466="","",INDEX(CARTAO_COMPRAS!$I:$I,INT((ROW()-2)/20)+2))</f>
        <v/>
      </c>
      <c r="H8466" s="4" t="str">
        <f aca="false">IF($A8466="","",EDATE(INDEX(CARTAO_COMPRAS!$J:$J,INT((ROW()-2)/20)+2),MOD(ROW()-2,20)))</f>
        <v/>
      </c>
      <c r="I8466" s="4" t="str">
        <f aca="false">IF($H8466="","",$H8466-WEEKDAY($H8466,2)+1)</f>
        <v/>
      </c>
      <c r="J8466" s="4" t="str">
        <f aca="false">IF($I8466="","",$I8466+6)</f>
        <v/>
      </c>
      <c r="K8466" s="6" t="str">
        <f aca="false">IF($H8466="","",DATE(YEAR($H8466),MONTH($H8466),1))</f>
        <v/>
      </c>
      <c r="L8466" s="0" t="str">
        <f aca="false">IF($A8466="","",INDEX(CARTAO_COMPRAS!$K:$K,INT((ROW()-2)/20)+2))</f>
        <v/>
      </c>
      <c r="M8466" s="0" t="str">
        <f aca="false">IF($A8466="","","Compra no cartão")</f>
        <v/>
      </c>
    </row>
    <row r="8467" customFormat="false" ht="13.5" hidden="false" customHeight="false" outlineLevel="0" collapsed="false">
      <c r="A8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7" s="0" t="str">
        <f aca="false">IF($A8467="","",INDEX(CARTAO_COMPRAS!$C:$C,INT((ROW()-2)/20)+2))</f>
        <v/>
      </c>
      <c r="C8467" s="0" t="str">
        <f aca="false">IF($A8467="","",INDEX(CARTAO_COMPRAS!$D:$D,INT((ROW()-2)/20)+2))</f>
        <v/>
      </c>
      <c r="D8467" s="0" t="str">
        <f aca="false">IF($A8467="","",INDEX(CARTAO_COMPRAS!$E:$E,INT((ROW()-2)/20)+2))</f>
        <v/>
      </c>
      <c r="E8467" s="0" t="str">
        <f aca="false">IF($A8467="","",INDEX(CARTAO_COMPRAS!$H:$H,INT((ROW()-2)/20)+2)+MOD(ROW()-2,20))</f>
        <v/>
      </c>
      <c r="F8467" s="0" t="str">
        <f aca="false">IF($A8467="","",INDEX(CARTAO_COMPRAS!$G:$G,INT((ROW()-2)/20)+2))</f>
        <v/>
      </c>
      <c r="G8467" s="5" t="str">
        <f aca="false">IF($A8467="","",INDEX(CARTAO_COMPRAS!$I:$I,INT((ROW()-2)/20)+2))</f>
        <v/>
      </c>
      <c r="H8467" s="4" t="str">
        <f aca="false">IF($A8467="","",EDATE(INDEX(CARTAO_COMPRAS!$J:$J,INT((ROW()-2)/20)+2),MOD(ROW()-2,20)))</f>
        <v/>
      </c>
      <c r="I8467" s="4" t="str">
        <f aca="false">IF($H8467="","",$H8467-WEEKDAY($H8467,2)+1)</f>
        <v/>
      </c>
      <c r="J8467" s="4" t="str">
        <f aca="false">IF($I8467="","",$I8467+6)</f>
        <v/>
      </c>
      <c r="K8467" s="6" t="str">
        <f aca="false">IF($H8467="","",DATE(YEAR($H8467),MONTH($H8467),1))</f>
        <v/>
      </c>
      <c r="L8467" s="0" t="str">
        <f aca="false">IF($A8467="","",INDEX(CARTAO_COMPRAS!$K:$K,INT((ROW()-2)/20)+2))</f>
        <v/>
      </c>
      <c r="M8467" s="0" t="str">
        <f aca="false">IF($A8467="","","Compra no cartão")</f>
        <v/>
      </c>
    </row>
    <row r="8468" customFormat="false" ht="13.5" hidden="false" customHeight="false" outlineLevel="0" collapsed="false">
      <c r="A8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8" s="0" t="str">
        <f aca="false">IF($A8468="","",INDEX(CARTAO_COMPRAS!$C:$C,INT((ROW()-2)/20)+2))</f>
        <v/>
      </c>
      <c r="C8468" s="0" t="str">
        <f aca="false">IF($A8468="","",INDEX(CARTAO_COMPRAS!$D:$D,INT((ROW()-2)/20)+2))</f>
        <v/>
      </c>
      <c r="D8468" s="0" t="str">
        <f aca="false">IF($A8468="","",INDEX(CARTAO_COMPRAS!$E:$E,INT((ROW()-2)/20)+2))</f>
        <v/>
      </c>
      <c r="E8468" s="0" t="str">
        <f aca="false">IF($A8468="","",INDEX(CARTAO_COMPRAS!$H:$H,INT((ROW()-2)/20)+2)+MOD(ROW()-2,20))</f>
        <v/>
      </c>
      <c r="F8468" s="0" t="str">
        <f aca="false">IF($A8468="","",INDEX(CARTAO_COMPRAS!$G:$G,INT((ROW()-2)/20)+2))</f>
        <v/>
      </c>
      <c r="G8468" s="5" t="str">
        <f aca="false">IF($A8468="","",INDEX(CARTAO_COMPRAS!$I:$I,INT((ROW()-2)/20)+2))</f>
        <v/>
      </c>
      <c r="H8468" s="4" t="str">
        <f aca="false">IF($A8468="","",EDATE(INDEX(CARTAO_COMPRAS!$J:$J,INT((ROW()-2)/20)+2),MOD(ROW()-2,20)))</f>
        <v/>
      </c>
      <c r="I8468" s="4" t="str">
        <f aca="false">IF($H8468="","",$H8468-WEEKDAY($H8468,2)+1)</f>
        <v/>
      </c>
      <c r="J8468" s="4" t="str">
        <f aca="false">IF($I8468="","",$I8468+6)</f>
        <v/>
      </c>
      <c r="K8468" s="6" t="str">
        <f aca="false">IF($H8468="","",DATE(YEAR($H8468),MONTH($H8468),1))</f>
        <v/>
      </c>
      <c r="L8468" s="0" t="str">
        <f aca="false">IF($A8468="","",INDEX(CARTAO_COMPRAS!$K:$K,INT((ROW()-2)/20)+2))</f>
        <v/>
      </c>
      <c r="M8468" s="0" t="str">
        <f aca="false">IF($A8468="","","Compra no cartão")</f>
        <v/>
      </c>
    </row>
    <row r="8469" customFormat="false" ht="13.5" hidden="false" customHeight="false" outlineLevel="0" collapsed="false">
      <c r="A8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69" s="0" t="str">
        <f aca="false">IF($A8469="","",INDEX(CARTAO_COMPRAS!$C:$C,INT((ROW()-2)/20)+2))</f>
        <v/>
      </c>
      <c r="C8469" s="0" t="str">
        <f aca="false">IF($A8469="","",INDEX(CARTAO_COMPRAS!$D:$D,INT((ROW()-2)/20)+2))</f>
        <v/>
      </c>
      <c r="D8469" s="0" t="str">
        <f aca="false">IF($A8469="","",INDEX(CARTAO_COMPRAS!$E:$E,INT((ROW()-2)/20)+2))</f>
        <v/>
      </c>
      <c r="E8469" s="0" t="str">
        <f aca="false">IF($A8469="","",INDEX(CARTAO_COMPRAS!$H:$H,INT((ROW()-2)/20)+2)+MOD(ROW()-2,20))</f>
        <v/>
      </c>
      <c r="F8469" s="0" t="str">
        <f aca="false">IF($A8469="","",INDEX(CARTAO_COMPRAS!$G:$G,INT((ROW()-2)/20)+2))</f>
        <v/>
      </c>
      <c r="G8469" s="5" t="str">
        <f aca="false">IF($A8469="","",INDEX(CARTAO_COMPRAS!$I:$I,INT((ROW()-2)/20)+2))</f>
        <v/>
      </c>
      <c r="H8469" s="4" t="str">
        <f aca="false">IF($A8469="","",EDATE(INDEX(CARTAO_COMPRAS!$J:$J,INT((ROW()-2)/20)+2),MOD(ROW()-2,20)))</f>
        <v/>
      </c>
      <c r="I8469" s="4" t="str">
        <f aca="false">IF($H8469="","",$H8469-WEEKDAY($H8469,2)+1)</f>
        <v/>
      </c>
      <c r="J8469" s="4" t="str">
        <f aca="false">IF($I8469="","",$I8469+6)</f>
        <v/>
      </c>
      <c r="K8469" s="6" t="str">
        <f aca="false">IF($H8469="","",DATE(YEAR($H8469),MONTH($H8469),1))</f>
        <v/>
      </c>
      <c r="L8469" s="0" t="str">
        <f aca="false">IF($A8469="","",INDEX(CARTAO_COMPRAS!$K:$K,INT((ROW()-2)/20)+2))</f>
        <v/>
      </c>
      <c r="M8469" s="0" t="str">
        <f aca="false">IF($A8469="","","Compra no cartão")</f>
        <v/>
      </c>
    </row>
    <row r="8470" customFormat="false" ht="13.5" hidden="false" customHeight="false" outlineLevel="0" collapsed="false">
      <c r="A8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0" s="0" t="str">
        <f aca="false">IF($A8470="","",INDEX(CARTAO_COMPRAS!$C:$C,INT((ROW()-2)/20)+2))</f>
        <v/>
      </c>
      <c r="C8470" s="0" t="str">
        <f aca="false">IF($A8470="","",INDEX(CARTAO_COMPRAS!$D:$D,INT((ROW()-2)/20)+2))</f>
        <v/>
      </c>
      <c r="D8470" s="0" t="str">
        <f aca="false">IF($A8470="","",INDEX(CARTAO_COMPRAS!$E:$E,INT((ROW()-2)/20)+2))</f>
        <v/>
      </c>
      <c r="E8470" s="0" t="str">
        <f aca="false">IF($A8470="","",INDEX(CARTAO_COMPRAS!$H:$H,INT((ROW()-2)/20)+2)+MOD(ROW()-2,20))</f>
        <v/>
      </c>
      <c r="F8470" s="0" t="str">
        <f aca="false">IF($A8470="","",INDEX(CARTAO_COMPRAS!$G:$G,INT((ROW()-2)/20)+2))</f>
        <v/>
      </c>
      <c r="G8470" s="5" t="str">
        <f aca="false">IF($A8470="","",INDEX(CARTAO_COMPRAS!$I:$I,INT((ROW()-2)/20)+2))</f>
        <v/>
      </c>
      <c r="H8470" s="4" t="str">
        <f aca="false">IF($A8470="","",EDATE(INDEX(CARTAO_COMPRAS!$J:$J,INT((ROW()-2)/20)+2),MOD(ROW()-2,20)))</f>
        <v/>
      </c>
      <c r="I8470" s="4" t="str">
        <f aca="false">IF($H8470="","",$H8470-WEEKDAY($H8470,2)+1)</f>
        <v/>
      </c>
      <c r="J8470" s="4" t="str">
        <f aca="false">IF($I8470="","",$I8470+6)</f>
        <v/>
      </c>
      <c r="K8470" s="6" t="str">
        <f aca="false">IF($H8470="","",DATE(YEAR($H8470),MONTH($H8470),1))</f>
        <v/>
      </c>
      <c r="L8470" s="0" t="str">
        <f aca="false">IF($A8470="","",INDEX(CARTAO_COMPRAS!$K:$K,INT((ROW()-2)/20)+2))</f>
        <v/>
      </c>
      <c r="M8470" s="0" t="str">
        <f aca="false">IF($A8470="","","Compra no cartão")</f>
        <v/>
      </c>
    </row>
    <row r="8471" customFormat="false" ht="13.5" hidden="false" customHeight="false" outlineLevel="0" collapsed="false">
      <c r="A8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1" s="0" t="str">
        <f aca="false">IF($A8471="","",INDEX(CARTAO_COMPRAS!$C:$C,INT((ROW()-2)/20)+2))</f>
        <v/>
      </c>
      <c r="C8471" s="0" t="str">
        <f aca="false">IF($A8471="","",INDEX(CARTAO_COMPRAS!$D:$D,INT((ROW()-2)/20)+2))</f>
        <v/>
      </c>
      <c r="D8471" s="0" t="str">
        <f aca="false">IF($A8471="","",INDEX(CARTAO_COMPRAS!$E:$E,INT((ROW()-2)/20)+2))</f>
        <v/>
      </c>
      <c r="E8471" s="0" t="str">
        <f aca="false">IF($A8471="","",INDEX(CARTAO_COMPRAS!$H:$H,INT((ROW()-2)/20)+2)+MOD(ROW()-2,20))</f>
        <v/>
      </c>
      <c r="F8471" s="0" t="str">
        <f aca="false">IF($A8471="","",INDEX(CARTAO_COMPRAS!$G:$G,INT((ROW()-2)/20)+2))</f>
        <v/>
      </c>
      <c r="G8471" s="5" t="str">
        <f aca="false">IF($A8471="","",INDEX(CARTAO_COMPRAS!$I:$I,INT((ROW()-2)/20)+2))</f>
        <v/>
      </c>
      <c r="H8471" s="4" t="str">
        <f aca="false">IF($A8471="","",EDATE(INDEX(CARTAO_COMPRAS!$J:$J,INT((ROW()-2)/20)+2),MOD(ROW()-2,20)))</f>
        <v/>
      </c>
      <c r="I8471" s="4" t="str">
        <f aca="false">IF($H8471="","",$H8471-WEEKDAY($H8471,2)+1)</f>
        <v/>
      </c>
      <c r="J8471" s="4" t="str">
        <f aca="false">IF($I8471="","",$I8471+6)</f>
        <v/>
      </c>
      <c r="K8471" s="6" t="str">
        <f aca="false">IF($H8471="","",DATE(YEAR($H8471),MONTH($H8471),1))</f>
        <v/>
      </c>
      <c r="L8471" s="0" t="str">
        <f aca="false">IF($A8471="","",INDEX(CARTAO_COMPRAS!$K:$K,INT((ROW()-2)/20)+2))</f>
        <v/>
      </c>
      <c r="M8471" s="0" t="str">
        <f aca="false">IF($A8471="","","Compra no cartão")</f>
        <v/>
      </c>
    </row>
    <row r="8472" customFormat="false" ht="13.5" hidden="false" customHeight="false" outlineLevel="0" collapsed="false">
      <c r="A8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2" s="0" t="str">
        <f aca="false">IF($A8472="","",INDEX(CARTAO_COMPRAS!$C:$C,INT((ROW()-2)/20)+2))</f>
        <v/>
      </c>
      <c r="C8472" s="0" t="str">
        <f aca="false">IF($A8472="","",INDEX(CARTAO_COMPRAS!$D:$D,INT((ROW()-2)/20)+2))</f>
        <v/>
      </c>
      <c r="D8472" s="0" t="str">
        <f aca="false">IF($A8472="","",INDEX(CARTAO_COMPRAS!$E:$E,INT((ROW()-2)/20)+2))</f>
        <v/>
      </c>
      <c r="E8472" s="0" t="str">
        <f aca="false">IF($A8472="","",INDEX(CARTAO_COMPRAS!$H:$H,INT((ROW()-2)/20)+2)+MOD(ROW()-2,20))</f>
        <v/>
      </c>
      <c r="F8472" s="0" t="str">
        <f aca="false">IF($A8472="","",INDEX(CARTAO_COMPRAS!$G:$G,INT((ROW()-2)/20)+2))</f>
        <v/>
      </c>
      <c r="G8472" s="5" t="str">
        <f aca="false">IF($A8472="","",INDEX(CARTAO_COMPRAS!$I:$I,INT((ROW()-2)/20)+2))</f>
        <v/>
      </c>
      <c r="H8472" s="4" t="str">
        <f aca="false">IF($A8472="","",EDATE(INDEX(CARTAO_COMPRAS!$J:$J,INT((ROW()-2)/20)+2),MOD(ROW()-2,20)))</f>
        <v/>
      </c>
      <c r="I8472" s="4" t="str">
        <f aca="false">IF($H8472="","",$H8472-WEEKDAY($H8472,2)+1)</f>
        <v/>
      </c>
      <c r="J8472" s="4" t="str">
        <f aca="false">IF($I8472="","",$I8472+6)</f>
        <v/>
      </c>
      <c r="K8472" s="6" t="str">
        <f aca="false">IF($H8472="","",DATE(YEAR($H8472),MONTH($H8472),1))</f>
        <v/>
      </c>
      <c r="L8472" s="0" t="str">
        <f aca="false">IF($A8472="","",INDEX(CARTAO_COMPRAS!$K:$K,INT((ROW()-2)/20)+2))</f>
        <v/>
      </c>
      <c r="M8472" s="0" t="str">
        <f aca="false">IF($A8472="","","Compra no cartão")</f>
        <v/>
      </c>
    </row>
    <row r="8473" customFormat="false" ht="13.5" hidden="false" customHeight="false" outlineLevel="0" collapsed="false">
      <c r="A8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3" s="0" t="str">
        <f aca="false">IF($A8473="","",INDEX(CARTAO_COMPRAS!$C:$C,INT((ROW()-2)/20)+2))</f>
        <v/>
      </c>
      <c r="C8473" s="0" t="str">
        <f aca="false">IF($A8473="","",INDEX(CARTAO_COMPRAS!$D:$D,INT((ROW()-2)/20)+2))</f>
        <v/>
      </c>
      <c r="D8473" s="0" t="str">
        <f aca="false">IF($A8473="","",INDEX(CARTAO_COMPRAS!$E:$E,INT((ROW()-2)/20)+2))</f>
        <v/>
      </c>
      <c r="E8473" s="0" t="str">
        <f aca="false">IF($A8473="","",INDEX(CARTAO_COMPRAS!$H:$H,INT((ROW()-2)/20)+2)+MOD(ROW()-2,20))</f>
        <v/>
      </c>
      <c r="F8473" s="0" t="str">
        <f aca="false">IF($A8473="","",INDEX(CARTAO_COMPRAS!$G:$G,INT((ROW()-2)/20)+2))</f>
        <v/>
      </c>
      <c r="G8473" s="5" t="str">
        <f aca="false">IF($A8473="","",INDEX(CARTAO_COMPRAS!$I:$I,INT((ROW()-2)/20)+2))</f>
        <v/>
      </c>
      <c r="H8473" s="4" t="str">
        <f aca="false">IF($A8473="","",EDATE(INDEX(CARTAO_COMPRAS!$J:$J,INT((ROW()-2)/20)+2),MOD(ROW()-2,20)))</f>
        <v/>
      </c>
      <c r="I8473" s="4" t="str">
        <f aca="false">IF($H8473="","",$H8473-WEEKDAY($H8473,2)+1)</f>
        <v/>
      </c>
      <c r="J8473" s="4" t="str">
        <f aca="false">IF($I8473="","",$I8473+6)</f>
        <v/>
      </c>
      <c r="K8473" s="6" t="str">
        <f aca="false">IF($H8473="","",DATE(YEAR($H8473),MONTH($H8473),1))</f>
        <v/>
      </c>
      <c r="L8473" s="0" t="str">
        <f aca="false">IF($A8473="","",INDEX(CARTAO_COMPRAS!$K:$K,INT((ROW()-2)/20)+2))</f>
        <v/>
      </c>
      <c r="M8473" s="0" t="str">
        <f aca="false">IF($A8473="","","Compra no cartão")</f>
        <v/>
      </c>
    </row>
    <row r="8474" customFormat="false" ht="13.5" hidden="false" customHeight="false" outlineLevel="0" collapsed="false">
      <c r="A8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4" s="0" t="str">
        <f aca="false">IF($A8474="","",INDEX(CARTAO_COMPRAS!$C:$C,INT((ROW()-2)/20)+2))</f>
        <v/>
      </c>
      <c r="C8474" s="0" t="str">
        <f aca="false">IF($A8474="","",INDEX(CARTAO_COMPRAS!$D:$D,INT((ROW()-2)/20)+2))</f>
        <v/>
      </c>
      <c r="D8474" s="0" t="str">
        <f aca="false">IF($A8474="","",INDEX(CARTAO_COMPRAS!$E:$E,INT((ROW()-2)/20)+2))</f>
        <v/>
      </c>
      <c r="E8474" s="0" t="str">
        <f aca="false">IF($A8474="","",INDEX(CARTAO_COMPRAS!$H:$H,INT((ROW()-2)/20)+2)+MOD(ROW()-2,20))</f>
        <v/>
      </c>
      <c r="F8474" s="0" t="str">
        <f aca="false">IF($A8474="","",INDEX(CARTAO_COMPRAS!$G:$G,INT((ROW()-2)/20)+2))</f>
        <v/>
      </c>
      <c r="G8474" s="5" t="str">
        <f aca="false">IF($A8474="","",INDEX(CARTAO_COMPRAS!$I:$I,INT((ROW()-2)/20)+2))</f>
        <v/>
      </c>
      <c r="H8474" s="4" t="str">
        <f aca="false">IF($A8474="","",EDATE(INDEX(CARTAO_COMPRAS!$J:$J,INT((ROW()-2)/20)+2),MOD(ROW()-2,20)))</f>
        <v/>
      </c>
      <c r="I8474" s="4" t="str">
        <f aca="false">IF($H8474="","",$H8474-WEEKDAY($H8474,2)+1)</f>
        <v/>
      </c>
      <c r="J8474" s="4" t="str">
        <f aca="false">IF($I8474="","",$I8474+6)</f>
        <v/>
      </c>
      <c r="K8474" s="6" t="str">
        <f aca="false">IF($H8474="","",DATE(YEAR($H8474),MONTH($H8474),1))</f>
        <v/>
      </c>
      <c r="L8474" s="0" t="str">
        <f aca="false">IF($A8474="","",INDEX(CARTAO_COMPRAS!$K:$K,INT((ROW()-2)/20)+2))</f>
        <v/>
      </c>
      <c r="M8474" s="0" t="str">
        <f aca="false">IF($A8474="","","Compra no cartão")</f>
        <v/>
      </c>
    </row>
    <row r="8475" customFormat="false" ht="13.5" hidden="false" customHeight="false" outlineLevel="0" collapsed="false">
      <c r="A8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5" s="0" t="str">
        <f aca="false">IF($A8475="","",INDEX(CARTAO_COMPRAS!$C:$C,INT((ROW()-2)/20)+2))</f>
        <v/>
      </c>
      <c r="C8475" s="0" t="str">
        <f aca="false">IF($A8475="","",INDEX(CARTAO_COMPRAS!$D:$D,INT((ROW()-2)/20)+2))</f>
        <v/>
      </c>
      <c r="D8475" s="0" t="str">
        <f aca="false">IF($A8475="","",INDEX(CARTAO_COMPRAS!$E:$E,INT((ROW()-2)/20)+2))</f>
        <v/>
      </c>
      <c r="E8475" s="0" t="str">
        <f aca="false">IF($A8475="","",INDEX(CARTAO_COMPRAS!$H:$H,INT((ROW()-2)/20)+2)+MOD(ROW()-2,20))</f>
        <v/>
      </c>
      <c r="F8475" s="0" t="str">
        <f aca="false">IF($A8475="","",INDEX(CARTAO_COMPRAS!$G:$G,INT((ROW()-2)/20)+2))</f>
        <v/>
      </c>
      <c r="G8475" s="5" t="str">
        <f aca="false">IF($A8475="","",INDEX(CARTAO_COMPRAS!$I:$I,INT((ROW()-2)/20)+2))</f>
        <v/>
      </c>
      <c r="H8475" s="4" t="str">
        <f aca="false">IF($A8475="","",EDATE(INDEX(CARTAO_COMPRAS!$J:$J,INT((ROW()-2)/20)+2),MOD(ROW()-2,20)))</f>
        <v/>
      </c>
      <c r="I8475" s="4" t="str">
        <f aca="false">IF($H8475="","",$H8475-WEEKDAY($H8475,2)+1)</f>
        <v/>
      </c>
      <c r="J8475" s="4" t="str">
        <f aca="false">IF($I8475="","",$I8475+6)</f>
        <v/>
      </c>
      <c r="K8475" s="6" t="str">
        <f aca="false">IF($H8475="","",DATE(YEAR($H8475),MONTH($H8475),1))</f>
        <v/>
      </c>
      <c r="L8475" s="0" t="str">
        <f aca="false">IF($A8475="","",INDEX(CARTAO_COMPRAS!$K:$K,INT((ROW()-2)/20)+2))</f>
        <v/>
      </c>
      <c r="M8475" s="0" t="str">
        <f aca="false">IF($A8475="","","Compra no cartão")</f>
        <v/>
      </c>
    </row>
    <row r="8476" customFormat="false" ht="13.5" hidden="false" customHeight="false" outlineLevel="0" collapsed="false">
      <c r="A8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6" s="0" t="str">
        <f aca="false">IF($A8476="","",INDEX(CARTAO_COMPRAS!$C:$C,INT((ROW()-2)/20)+2))</f>
        <v/>
      </c>
      <c r="C8476" s="0" t="str">
        <f aca="false">IF($A8476="","",INDEX(CARTAO_COMPRAS!$D:$D,INT((ROW()-2)/20)+2))</f>
        <v/>
      </c>
      <c r="D8476" s="0" t="str">
        <f aca="false">IF($A8476="","",INDEX(CARTAO_COMPRAS!$E:$E,INT((ROW()-2)/20)+2))</f>
        <v/>
      </c>
      <c r="E8476" s="0" t="str">
        <f aca="false">IF($A8476="","",INDEX(CARTAO_COMPRAS!$H:$H,INT((ROW()-2)/20)+2)+MOD(ROW()-2,20))</f>
        <v/>
      </c>
      <c r="F8476" s="0" t="str">
        <f aca="false">IF($A8476="","",INDEX(CARTAO_COMPRAS!$G:$G,INT((ROW()-2)/20)+2))</f>
        <v/>
      </c>
      <c r="G8476" s="5" t="str">
        <f aca="false">IF($A8476="","",INDEX(CARTAO_COMPRAS!$I:$I,INT((ROW()-2)/20)+2))</f>
        <v/>
      </c>
      <c r="H8476" s="4" t="str">
        <f aca="false">IF($A8476="","",EDATE(INDEX(CARTAO_COMPRAS!$J:$J,INT((ROW()-2)/20)+2),MOD(ROW()-2,20)))</f>
        <v/>
      </c>
      <c r="I8476" s="4" t="str">
        <f aca="false">IF($H8476="","",$H8476-WEEKDAY($H8476,2)+1)</f>
        <v/>
      </c>
      <c r="J8476" s="4" t="str">
        <f aca="false">IF($I8476="","",$I8476+6)</f>
        <v/>
      </c>
      <c r="K8476" s="6" t="str">
        <f aca="false">IF($H8476="","",DATE(YEAR($H8476),MONTH($H8476),1))</f>
        <v/>
      </c>
      <c r="L8476" s="0" t="str">
        <f aca="false">IF($A8476="","",INDEX(CARTAO_COMPRAS!$K:$K,INT((ROW()-2)/20)+2))</f>
        <v/>
      </c>
      <c r="M8476" s="0" t="str">
        <f aca="false">IF($A8476="","","Compra no cartão")</f>
        <v/>
      </c>
    </row>
    <row r="8477" customFormat="false" ht="13.5" hidden="false" customHeight="false" outlineLevel="0" collapsed="false">
      <c r="A8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7" s="0" t="str">
        <f aca="false">IF($A8477="","",INDEX(CARTAO_COMPRAS!$C:$C,INT((ROW()-2)/20)+2))</f>
        <v/>
      </c>
      <c r="C8477" s="0" t="str">
        <f aca="false">IF($A8477="","",INDEX(CARTAO_COMPRAS!$D:$D,INT((ROW()-2)/20)+2))</f>
        <v/>
      </c>
      <c r="D8477" s="0" t="str">
        <f aca="false">IF($A8477="","",INDEX(CARTAO_COMPRAS!$E:$E,INT((ROW()-2)/20)+2))</f>
        <v/>
      </c>
      <c r="E8477" s="0" t="str">
        <f aca="false">IF($A8477="","",INDEX(CARTAO_COMPRAS!$H:$H,INT((ROW()-2)/20)+2)+MOD(ROW()-2,20))</f>
        <v/>
      </c>
      <c r="F8477" s="0" t="str">
        <f aca="false">IF($A8477="","",INDEX(CARTAO_COMPRAS!$G:$G,INT((ROW()-2)/20)+2))</f>
        <v/>
      </c>
      <c r="G8477" s="5" t="str">
        <f aca="false">IF($A8477="","",INDEX(CARTAO_COMPRAS!$I:$I,INT((ROW()-2)/20)+2))</f>
        <v/>
      </c>
      <c r="H8477" s="4" t="str">
        <f aca="false">IF($A8477="","",EDATE(INDEX(CARTAO_COMPRAS!$J:$J,INT((ROW()-2)/20)+2),MOD(ROW()-2,20)))</f>
        <v/>
      </c>
      <c r="I8477" s="4" t="str">
        <f aca="false">IF($H8477="","",$H8477-WEEKDAY($H8477,2)+1)</f>
        <v/>
      </c>
      <c r="J8477" s="4" t="str">
        <f aca="false">IF($I8477="","",$I8477+6)</f>
        <v/>
      </c>
      <c r="K8477" s="6" t="str">
        <f aca="false">IF($H8477="","",DATE(YEAR($H8477),MONTH($H8477),1))</f>
        <v/>
      </c>
      <c r="L8477" s="0" t="str">
        <f aca="false">IF($A8477="","",INDEX(CARTAO_COMPRAS!$K:$K,INT((ROW()-2)/20)+2))</f>
        <v/>
      </c>
      <c r="M8477" s="0" t="str">
        <f aca="false">IF($A8477="","","Compra no cartão")</f>
        <v/>
      </c>
    </row>
    <row r="8478" customFormat="false" ht="13.5" hidden="false" customHeight="false" outlineLevel="0" collapsed="false">
      <c r="A8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8" s="0" t="str">
        <f aca="false">IF($A8478="","",INDEX(CARTAO_COMPRAS!$C:$C,INT((ROW()-2)/20)+2))</f>
        <v/>
      </c>
      <c r="C8478" s="0" t="str">
        <f aca="false">IF($A8478="","",INDEX(CARTAO_COMPRAS!$D:$D,INT((ROW()-2)/20)+2))</f>
        <v/>
      </c>
      <c r="D8478" s="0" t="str">
        <f aca="false">IF($A8478="","",INDEX(CARTAO_COMPRAS!$E:$E,INT((ROW()-2)/20)+2))</f>
        <v/>
      </c>
      <c r="E8478" s="0" t="str">
        <f aca="false">IF($A8478="","",INDEX(CARTAO_COMPRAS!$H:$H,INT((ROW()-2)/20)+2)+MOD(ROW()-2,20))</f>
        <v/>
      </c>
      <c r="F8478" s="0" t="str">
        <f aca="false">IF($A8478="","",INDEX(CARTAO_COMPRAS!$G:$G,INT((ROW()-2)/20)+2))</f>
        <v/>
      </c>
      <c r="G8478" s="5" t="str">
        <f aca="false">IF($A8478="","",INDEX(CARTAO_COMPRAS!$I:$I,INT((ROW()-2)/20)+2))</f>
        <v/>
      </c>
      <c r="H8478" s="4" t="str">
        <f aca="false">IF($A8478="","",EDATE(INDEX(CARTAO_COMPRAS!$J:$J,INT((ROW()-2)/20)+2),MOD(ROW()-2,20)))</f>
        <v/>
      </c>
      <c r="I8478" s="4" t="str">
        <f aca="false">IF($H8478="","",$H8478-WEEKDAY($H8478,2)+1)</f>
        <v/>
      </c>
      <c r="J8478" s="4" t="str">
        <f aca="false">IF($I8478="","",$I8478+6)</f>
        <v/>
      </c>
      <c r="K8478" s="6" t="str">
        <f aca="false">IF($H8478="","",DATE(YEAR($H8478),MONTH($H8478),1))</f>
        <v/>
      </c>
      <c r="L8478" s="0" t="str">
        <f aca="false">IF($A8478="","",INDEX(CARTAO_COMPRAS!$K:$K,INT((ROW()-2)/20)+2))</f>
        <v/>
      </c>
      <c r="M8478" s="0" t="str">
        <f aca="false">IF($A8478="","","Compra no cartão")</f>
        <v/>
      </c>
    </row>
    <row r="8479" customFormat="false" ht="13.5" hidden="false" customHeight="false" outlineLevel="0" collapsed="false">
      <c r="A8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79" s="0" t="str">
        <f aca="false">IF($A8479="","",INDEX(CARTAO_COMPRAS!$C:$C,INT((ROW()-2)/20)+2))</f>
        <v/>
      </c>
      <c r="C8479" s="0" t="str">
        <f aca="false">IF($A8479="","",INDEX(CARTAO_COMPRAS!$D:$D,INT((ROW()-2)/20)+2))</f>
        <v/>
      </c>
      <c r="D8479" s="0" t="str">
        <f aca="false">IF($A8479="","",INDEX(CARTAO_COMPRAS!$E:$E,INT((ROW()-2)/20)+2))</f>
        <v/>
      </c>
      <c r="E8479" s="0" t="str">
        <f aca="false">IF($A8479="","",INDEX(CARTAO_COMPRAS!$H:$H,INT((ROW()-2)/20)+2)+MOD(ROW()-2,20))</f>
        <v/>
      </c>
      <c r="F8479" s="0" t="str">
        <f aca="false">IF($A8479="","",INDEX(CARTAO_COMPRAS!$G:$G,INT((ROW()-2)/20)+2))</f>
        <v/>
      </c>
      <c r="G8479" s="5" t="str">
        <f aca="false">IF($A8479="","",INDEX(CARTAO_COMPRAS!$I:$I,INT((ROW()-2)/20)+2))</f>
        <v/>
      </c>
      <c r="H8479" s="4" t="str">
        <f aca="false">IF($A8479="","",EDATE(INDEX(CARTAO_COMPRAS!$J:$J,INT((ROW()-2)/20)+2),MOD(ROW()-2,20)))</f>
        <v/>
      </c>
      <c r="I8479" s="4" t="str">
        <f aca="false">IF($H8479="","",$H8479-WEEKDAY($H8479,2)+1)</f>
        <v/>
      </c>
      <c r="J8479" s="4" t="str">
        <f aca="false">IF($I8479="","",$I8479+6)</f>
        <v/>
      </c>
      <c r="K8479" s="6" t="str">
        <f aca="false">IF($H8479="","",DATE(YEAR($H8479),MONTH($H8479),1))</f>
        <v/>
      </c>
      <c r="L8479" s="0" t="str">
        <f aca="false">IF($A8479="","",INDEX(CARTAO_COMPRAS!$K:$K,INT((ROW()-2)/20)+2))</f>
        <v/>
      </c>
      <c r="M8479" s="0" t="str">
        <f aca="false">IF($A8479="","","Compra no cartão")</f>
        <v/>
      </c>
    </row>
    <row r="8480" customFormat="false" ht="13.5" hidden="false" customHeight="false" outlineLevel="0" collapsed="false">
      <c r="A8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0" s="0" t="str">
        <f aca="false">IF($A8480="","",INDEX(CARTAO_COMPRAS!$C:$C,INT((ROW()-2)/20)+2))</f>
        <v/>
      </c>
      <c r="C8480" s="0" t="str">
        <f aca="false">IF($A8480="","",INDEX(CARTAO_COMPRAS!$D:$D,INT((ROW()-2)/20)+2))</f>
        <v/>
      </c>
      <c r="D8480" s="0" t="str">
        <f aca="false">IF($A8480="","",INDEX(CARTAO_COMPRAS!$E:$E,INT((ROW()-2)/20)+2))</f>
        <v/>
      </c>
      <c r="E8480" s="0" t="str">
        <f aca="false">IF($A8480="","",INDEX(CARTAO_COMPRAS!$H:$H,INT((ROW()-2)/20)+2)+MOD(ROW()-2,20))</f>
        <v/>
      </c>
      <c r="F8480" s="0" t="str">
        <f aca="false">IF($A8480="","",INDEX(CARTAO_COMPRAS!$G:$G,INT((ROW()-2)/20)+2))</f>
        <v/>
      </c>
      <c r="G8480" s="5" t="str">
        <f aca="false">IF($A8480="","",INDEX(CARTAO_COMPRAS!$I:$I,INT((ROW()-2)/20)+2))</f>
        <v/>
      </c>
      <c r="H8480" s="4" t="str">
        <f aca="false">IF($A8480="","",EDATE(INDEX(CARTAO_COMPRAS!$J:$J,INT((ROW()-2)/20)+2),MOD(ROW()-2,20)))</f>
        <v/>
      </c>
      <c r="I8480" s="4" t="str">
        <f aca="false">IF($H8480="","",$H8480-WEEKDAY($H8480,2)+1)</f>
        <v/>
      </c>
      <c r="J8480" s="4" t="str">
        <f aca="false">IF($I8480="","",$I8480+6)</f>
        <v/>
      </c>
      <c r="K8480" s="6" t="str">
        <f aca="false">IF($H8480="","",DATE(YEAR($H8480),MONTH($H8480),1))</f>
        <v/>
      </c>
      <c r="L8480" s="0" t="str">
        <f aca="false">IF($A8480="","",INDEX(CARTAO_COMPRAS!$K:$K,INT((ROW()-2)/20)+2))</f>
        <v/>
      </c>
      <c r="M8480" s="0" t="str">
        <f aca="false">IF($A8480="","","Compra no cartão")</f>
        <v/>
      </c>
    </row>
    <row r="8481" customFormat="false" ht="13.5" hidden="false" customHeight="false" outlineLevel="0" collapsed="false">
      <c r="A8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1" s="0" t="str">
        <f aca="false">IF($A8481="","",INDEX(CARTAO_COMPRAS!$C:$C,INT((ROW()-2)/20)+2))</f>
        <v/>
      </c>
      <c r="C8481" s="0" t="str">
        <f aca="false">IF($A8481="","",INDEX(CARTAO_COMPRAS!$D:$D,INT((ROW()-2)/20)+2))</f>
        <v/>
      </c>
      <c r="D8481" s="0" t="str">
        <f aca="false">IF($A8481="","",INDEX(CARTAO_COMPRAS!$E:$E,INT((ROW()-2)/20)+2))</f>
        <v/>
      </c>
      <c r="E8481" s="0" t="str">
        <f aca="false">IF($A8481="","",INDEX(CARTAO_COMPRAS!$H:$H,INT((ROW()-2)/20)+2)+MOD(ROW()-2,20))</f>
        <v/>
      </c>
      <c r="F8481" s="0" t="str">
        <f aca="false">IF($A8481="","",INDEX(CARTAO_COMPRAS!$G:$G,INT((ROW()-2)/20)+2))</f>
        <v/>
      </c>
      <c r="G8481" s="5" t="str">
        <f aca="false">IF($A8481="","",INDEX(CARTAO_COMPRAS!$I:$I,INT((ROW()-2)/20)+2))</f>
        <v/>
      </c>
      <c r="H8481" s="4" t="str">
        <f aca="false">IF($A8481="","",EDATE(INDEX(CARTAO_COMPRAS!$J:$J,INT((ROW()-2)/20)+2),MOD(ROW()-2,20)))</f>
        <v/>
      </c>
      <c r="I8481" s="4" t="str">
        <f aca="false">IF($H8481="","",$H8481-WEEKDAY($H8481,2)+1)</f>
        <v/>
      </c>
      <c r="J8481" s="4" t="str">
        <f aca="false">IF($I8481="","",$I8481+6)</f>
        <v/>
      </c>
      <c r="K8481" s="6" t="str">
        <f aca="false">IF($H8481="","",DATE(YEAR($H8481),MONTH($H8481),1))</f>
        <v/>
      </c>
      <c r="L8481" s="0" t="str">
        <f aca="false">IF($A8481="","",INDEX(CARTAO_COMPRAS!$K:$K,INT((ROW()-2)/20)+2))</f>
        <v/>
      </c>
      <c r="M8481" s="0" t="str">
        <f aca="false">IF($A8481="","","Compra no cartão")</f>
        <v/>
      </c>
    </row>
    <row r="8482" customFormat="false" ht="13.5" hidden="false" customHeight="false" outlineLevel="0" collapsed="false">
      <c r="A84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425</v>
      </c>
      <c r="B8482" s="0" t="str">
        <f aca="false">IF($A8482="","",INDEX(CARTAO_COMPRAS!$C:$C,INT((ROW()-2)/20)+2))</f>
        <v>Nubank</v>
      </c>
      <c r="C8482" s="0" t="str">
        <f aca="false">IF($A8482="","",INDEX(CARTAO_COMPRAS!$D:$D,INT((ROW()-2)/20)+2))</f>
        <v>Spon Distrib</v>
      </c>
      <c r="D8482" s="0" t="str">
        <f aca="false">IF($A8482="","",INDEX(CARTAO_COMPRAS!$E:$E,INT((ROW()-2)/20)+2))</f>
        <v>Alimentação / Insumos</v>
      </c>
      <c r="E8482" s="0" t="n">
        <f aca="false">IF($A8482="","",INDEX(CARTAO_COMPRAS!$H:$H,INT((ROW()-2)/20)+2)+MOD(ROW()-2,20))</f>
        <v>1</v>
      </c>
      <c r="F8482" s="0" t="n">
        <f aca="false">IF($A8482="","",INDEX(CARTAO_COMPRAS!$G:$G,INT((ROW()-2)/20)+2))</f>
        <v>1</v>
      </c>
      <c r="G8482" s="5" t="n">
        <f aca="false">IF($A8482="","",INDEX(CARTAO_COMPRAS!$I:$I,INT((ROW()-2)/20)+2))</f>
        <v>568.08</v>
      </c>
      <c r="H8482" s="4" t="n">
        <f aca="false">IF($A8482="","",EDATE(INDEX(CARTAO_COMPRAS!$J:$J,INT((ROW()-2)/20)+2),MOD(ROW()-2,20)))</f>
        <v>46170</v>
      </c>
      <c r="I8482" s="4" t="n">
        <f aca="false">IF($H8482="","",$H8482-WEEKDAY($H8482,2)+1)</f>
        <v>46167</v>
      </c>
      <c r="J8482" s="4" t="n">
        <f aca="false">IF($I8482="","",$I8482+6)</f>
        <v>46173</v>
      </c>
      <c r="K8482" s="6" t="n">
        <f aca="false">IF($H8482="","",DATE(YEAR($H8482),MONTH($H8482),1))</f>
        <v>46143</v>
      </c>
      <c r="L8482" s="0" t="str">
        <f aca="false">IF($A8482="","",INDEX(CARTAO_COMPRAS!$K:$K,INT((ROW()-2)/20)+2))</f>
        <v>Pago</v>
      </c>
      <c r="M8482" s="0" t="str">
        <f aca="false">IF($A8482="","","Compra no cartão")</f>
        <v>Compra no cartão</v>
      </c>
    </row>
    <row r="8483" customFormat="false" ht="13.5" hidden="false" customHeight="false" outlineLevel="0" collapsed="false">
      <c r="A8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3" s="0" t="str">
        <f aca="false">IF($A8483="","",INDEX(CARTAO_COMPRAS!$C:$C,INT((ROW()-2)/20)+2))</f>
        <v/>
      </c>
      <c r="C8483" s="0" t="str">
        <f aca="false">IF($A8483="","",INDEX(CARTAO_COMPRAS!$D:$D,INT((ROW()-2)/20)+2))</f>
        <v/>
      </c>
      <c r="D8483" s="0" t="str">
        <f aca="false">IF($A8483="","",INDEX(CARTAO_COMPRAS!$E:$E,INT((ROW()-2)/20)+2))</f>
        <v/>
      </c>
      <c r="E8483" s="0" t="str">
        <f aca="false">IF($A8483="","",INDEX(CARTAO_COMPRAS!$H:$H,INT((ROW()-2)/20)+2)+MOD(ROW()-2,20))</f>
        <v/>
      </c>
      <c r="F8483" s="0" t="str">
        <f aca="false">IF($A8483="","",INDEX(CARTAO_COMPRAS!$G:$G,INT((ROW()-2)/20)+2))</f>
        <v/>
      </c>
      <c r="G8483" s="5" t="str">
        <f aca="false">IF($A8483="","",INDEX(CARTAO_COMPRAS!$I:$I,INT((ROW()-2)/20)+2))</f>
        <v/>
      </c>
      <c r="H8483" s="4" t="str">
        <f aca="false">IF($A8483="","",EDATE(INDEX(CARTAO_COMPRAS!$J:$J,INT((ROW()-2)/20)+2),MOD(ROW()-2,20)))</f>
        <v/>
      </c>
      <c r="I8483" s="4" t="str">
        <f aca="false">IF($H8483="","",$H8483-WEEKDAY($H8483,2)+1)</f>
        <v/>
      </c>
      <c r="J8483" s="4" t="str">
        <f aca="false">IF($I8483="","",$I8483+6)</f>
        <v/>
      </c>
      <c r="K8483" s="6" t="str">
        <f aca="false">IF($H8483="","",DATE(YEAR($H8483),MONTH($H8483),1))</f>
        <v/>
      </c>
      <c r="L8483" s="0" t="str">
        <f aca="false">IF($A8483="","",INDEX(CARTAO_COMPRAS!$K:$K,INT((ROW()-2)/20)+2))</f>
        <v/>
      </c>
      <c r="M8483" s="0" t="str">
        <f aca="false">IF($A8483="","","Compra no cartão")</f>
        <v/>
      </c>
    </row>
    <row r="8484" customFormat="false" ht="13.5" hidden="false" customHeight="false" outlineLevel="0" collapsed="false">
      <c r="A8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4" s="0" t="str">
        <f aca="false">IF($A8484="","",INDEX(CARTAO_COMPRAS!$C:$C,INT((ROW()-2)/20)+2))</f>
        <v/>
      </c>
      <c r="C8484" s="0" t="str">
        <f aca="false">IF($A8484="","",INDEX(CARTAO_COMPRAS!$D:$D,INT((ROW()-2)/20)+2))</f>
        <v/>
      </c>
      <c r="D8484" s="0" t="str">
        <f aca="false">IF($A8484="","",INDEX(CARTAO_COMPRAS!$E:$E,INT((ROW()-2)/20)+2))</f>
        <v/>
      </c>
      <c r="E8484" s="0" t="str">
        <f aca="false">IF($A8484="","",INDEX(CARTAO_COMPRAS!$H:$H,INT((ROW()-2)/20)+2)+MOD(ROW()-2,20))</f>
        <v/>
      </c>
      <c r="F8484" s="0" t="str">
        <f aca="false">IF($A8484="","",INDEX(CARTAO_COMPRAS!$G:$G,INT((ROW()-2)/20)+2))</f>
        <v/>
      </c>
      <c r="G8484" s="5" t="str">
        <f aca="false">IF($A8484="","",INDEX(CARTAO_COMPRAS!$I:$I,INT((ROW()-2)/20)+2))</f>
        <v/>
      </c>
      <c r="H8484" s="4" t="str">
        <f aca="false">IF($A8484="","",EDATE(INDEX(CARTAO_COMPRAS!$J:$J,INT((ROW()-2)/20)+2),MOD(ROW()-2,20)))</f>
        <v/>
      </c>
      <c r="I8484" s="4" t="str">
        <f aca="false">IF($H8484="","",$H8484-WEEKDAY($H8484,2)+1)</f>
        <v/>
      </c>
      <c r="J8484" s="4" t="str">
        <f aca="false">IF($I8484="","",$I8484+6)</f>
        <v/>
      </c>
      <c r="K8484" s="6" t="str">
        <f aca="false">IF($H8484="","",DATE(YEAR($H8484),MONTH($H8484),1))</f>
        <v/>
      </c>
      <c r="L8484" s="0" t="str">
        <f aca="false">IF($A8484="","",INDEX(CARTAO_COMPRAS!$K:$K,INT((ROW()-2)/20)+2))</f>
        <v/>
      </c>
      <c r="M8484" s="0" t="str">
        <f aca="false">IF($A8484="","","Compra no cartão")</f>
        <v/>
      </c>
    </row>
    <row r="8485" customFormat="false" ht="13.5" hidden="false" customHeight="false" outlineLevel="0" collapsed="false">
      <c r="A8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5" s="0" t="str">
        <f aca="false">IF($A8485="","",INDEX(CARTAO_COMPRAS!$C:$C,INT((ROW()-2)/20)+2))</f>
        <v/>
      </c>
      <c r="C8485" s="0" t="str">
        <f aca="false">IF($A8485="","",INDEX(CARTAO_COMPRAS!$D:$D,INT((ROW()-2)/20)+2))</f>
        <v/>
      </c>
      <c r="D8485" s="0" t="str">
        <f aca="false">IF($A8485="","",INDEX(CARTAO_COMPRAS!$E:$E,INT((ROW()-2)/20)+2))</f>
        <v/>
      </c>
      <c r="E8485" s="0" t="str">
        <f aca="false">IF($A8485="","",INDEX(CARTAO_COMPRAS!$H:$H,INT((ROW()-2)/20)+2)+MOD(ROW()-2,20))</f>
        <v/>
      </c>
      <c r="F8485" s="0" t="str">
        <f aca="false">IF($A8485="","",INDEX(CARTAO_COMPRAS!$G:$G,INT((ROW()-2)/20)+2))</f>
        <v/>
      </c>
      <c r="G8485" s="5" t="str">
        <f aca="false">IF($A8485="","",INDEX(CARTAO_COMPRAS!$I:$I,INT((ROW()-2)/20)+2))</f>
        <v/>
      </c>
      <c r="H8485" s="4" t="str">
        <f aca="false">IF($A8485="","",EDATE(INDEX(CARTAO_COMPRAS!$J:$J,INT((ROW()-2)/20)+2),MOD(ROW()-2,20)))</f>
        <v/>
      </c>
      <c r="I8485" s="4" t="str">
        <f aca="false">IF($H8485="","",$H8485-WEEKDAY($H8485,2)+1)</f>
        <v/>
      </c>
      <c r="J8485" s="4" t="str">
        <f aca="false">IF($I8485="","",$I8485+6)</f>
        <v/>
      </c>
      <c r="K8485" s="6" t="str">
        <f aca="false">IF($H8485="","",DATE(YEAR($H8485),MONTH($H8485),1))</f>
        <v/>
      </c>
      <c r="L8485" s="0" t="str">
        <f aca="false">IF($A8485="","",INDEX(CARTAO_COMPRAS!$K:$K,INT((ROW()-2)/20)+2))</f>
        <v/>
      </c>
      <c r="M8485" s="0" t="str">
        <f aca="false">IF($A8485="","","Compra no cartão")</f>
        <v/>
      </c>
    </row>
    <row r="8486" customFormat="false" ht="13.5" hidden="false" customHeight="false" outlineLevel="0" collapsed="false">
      <c r="A8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6" s="0" t="str">
        <f aca="false">IF($A8486="","",INDEX(CARTAO_COMPRAS!$C:$C,INT((ROW()-2)/20)+2))</f>
        <v/>
      </c>
      <c r="C8486" s="0" t="str">
        <f aca="false">IF($A8486="","",INDEX(CARTAO_COMPRAS!$D:$D,INT((ROW()-2)/20)+2))</f>
        <v/>
      </c>
      <c r="D8486" s="0" t="str">
        <f aca="false">IF($A8486="","",INDEX(CARTAO_COMPRAS!$E:$E,INT((ROW()-2)/20)+2))</f>
        <v/>
      </c>
      <c r="E8486" s="0" t="str">
        <f aca="false">IF($A8486="","",INDEX(CARTAO_COMPRAS!$H:$H,INT((ROW()-2)/20)+2)+MOD(ROW()-2,20))</f>
        <v/>
      </c>
      <c r="F8486" s="0" t="str">
        <f aca="false">IF($A8486="","",INDEX(CARTAO_COMPRAS!$G:$G,INT((ROW()-2)/20)+2))</f>
        <v/>
      </c>
      <c r="G8486" s="5" t="str">
        <f aca="false">IF($A8486="","",INDEX(CARTAO_COMPRAS!$I:$I,INT((ROW()-2)/20)+2))</f>
        <v/>
      </c>
      <c r="H8486" s="4" t="str">
        <f aca="false">IF($A8486="","",EDATE(INDEX(CARTAO_COMPRAS!$J:$J,INT((ROW()-2)/20)+2),MOD(ROW()-2,20)))</f>
        <v/>
      </c>
      <c r="I8486" s="4" t="str">
        <f aca="false">IF($H8486="","",$H8486-WEEKDAY($H8486,2)+1)</f>
        <v/>
      </c>
      <c r="J8486" s="4" t="str">
        <f aca="false">IF($I8486="","",$I8486+6)</f>
        <v/>
      </c>
      <c r="K8486" s="6" t="str">
        <f aca="false">IF($H8486="","",DATE(YEAR($H8486),MONTH($H8486),1))</f>
        <v/>
      </c>
      <c r="L8486" s="0" t="str">
        <f aca="false">IF($A8486="","",INDEX(CARTAO_COMPRAS!$K:$K,INT((ROW()-2)/20)+2))</f>
        <v/>
      </c>
      <c r="M8486" s="0" t="str">
        <f aca="false">IF($A8486="","","Compra no cartão")</f>
        <v/>
      </c>
    </row>
    <row r="8487" customFormat="false" ht="13.5" hidden="false" customHeight="false" outlineLevel="0" collapsed="false">
      <c r="A8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7" s="0" t="str">
        <f aca="false">IF($A8487="","",INDEX(CARTAO_COMPRAS!$C:$C,INT((ROW()-2)/20)+2))</f>
        <v/>
      </c>
      <c r="C8487" s="0" t="str">
        <f aca="false">IF($A8487="","",INDEX(CARTAO_COMPRAS!$D:$D,INT((ROW()-2)/20)+2))</f>
        <v/>
      </c>
      <c r="D8487" s="0" t="str">
        <f aca="false">IF($A8487="","",INDEX(CARTAO_COMPRAS!$E:$E,INT((ROW()-2)/20)+2))</f>
        <v/>
      </c>
      <c r="E8487" s="0" t="str">
        <f aca="false">IF($A8487="","",INDEX(CARTAO_COMPRAS!$H:$H,INT((ROW()-2)/20)+2)+MOD(ROW()-2,20))</f>
        <v/>
      </c>
      <c r="F8487" s="0" t="str">
        <f aca="false">IF($A8487="","",INDEX(CARTAO_COMPRAS!$G:$G,INT((ROW()-2)/20)+2))</f>
        <v/>
      </c>
      <c r="G8487" s="5" t="str">
        <f aca="false">IF($A8487="","",INDEX(CARTAO_COMPRAS!$I:$I,INT((ROW()-2)/20)+2))</f>
        <v/>
      </c>
      <c r="H8487" s="4" t="str">
        <f aca="false">IF($A8487="","",EDATE(INDEX(CARTAO_COMPRAS!$J:$J,INT((ROW()-2)/20)+2),MOD(ROW()-2,20)))</f>
        <v/>
      </c>
      <c r="I8487" s="4" t="str">
        <f aca="false">IF($H8487="","",$H8487-WEEKDAY($H8487,2)+1)</f>
        <v/>
      </c>
      <c r="J8487" s="4" t="str">
        <f aca="false">IF($I8487="","",$I8487+6)</f>
        <v/>
      </c>
      <c r="K8487" s="6" t="str">
        <f aca="false">IF($H8487="","",DATE(YEAR($H8487),MONTH($H8487),1))</f>
        <v/>
      </c>
      <c r="L8487" s="0" t="str">
        <f aca="false">IF($A8487="","",INDEX(CARTAO_COMPRAS!$K:$K,INT((ROW()-2)/20)+2))</f>
        <v/>
      </c>
      <c r="M8487" s="0" t="str">
        <f aca="false">IF($A8487="","","Compra no cartão")</f>
        <v/>
      </c>
    </row>
    <row r="8488" customFormat="false" ht="13.5" hidden="false" customHeight="false" outlineLevel="0" collapsed="false">
      <c r="A8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8" s="0" t="str">
        <f aca="false">IF($A8488="","",INDEX(CARTAO_COMPRAS!$C:$C,INT((ROW()-2)/20)+2))</f>
        <v/>
      </c>
      <c r="C8488" s="0" t="str">
        <f aca="false">IF($A8488="","",INDEX(CARTAO_COMPRAS!$D:$D,INT((ROW()-2)/20)+2))</f>
        <v/>
      </c>
      <c r="D8488" s="0" t="str">
        <f aca="false">IF($A8488="","",INDEX(CARTAO_COMPRAS!$E:$E,INT((ROW()-2)/20)+2))</f>
        <v/>
      </c>
      <c r="E8488" s="0" t="str">
        <f aca="false">IF($A8488="","",INDEX(CARTAO_COMPRAS!$H:$H,INT((ROW()-2)/20)+2)+MOD(ROW()-2,20))</f>
        <v/>
      </c>
      <c r="F8488" s="0" t="str">
        <f aca="false">IF($A8488="","",INDEX(CARTAO_COMPRAS!$G:$G,INT((ROW()-2)/20)+2))</f>
        <v/>
      </c>
      <c r="G8488" s="5" t="str">
        <f aca="false">IF($A8488="","",INDEX(CARTAO_COMPRAS!$I:$I,INT((ROW()-2)/20)+2))</f>
        <v/>
      </c>
      <c r="H8488" s="4" t="str">
        <f aca="false">IF($A8488="","",EDATE(INDEX(CARTAO_COMPRAS!$J:$J,INT((ROW()-2)/20)+2),MOD(ROW()-2,20)))</f>
        <v/>
      </c>
      <c r="I8488" s="4" t="str">
        <f aca="false">IF($H8488="","",$H8488-WEEKDAY($H8488,2)+1)</f>
        <v/>
      </c>
      <c r="J8488" s="4" t="str">
        <f aca="false">IF($I8488="","",$I8488+6)</f>
        <v/>
      </c>
      <c r="K8488" s="6" t="str">
        <f aca="false">IF($H8488="","",DATE(YEAR($H8488),MONTH($H8488),1))</f>
        <v/>
      </c>
      <c r="L8488" s="0" t="str">
        <f aca="false">IF($A8488="","",INDEX(CARTAO_COMPRAS!$K:$K,INT((ROW()-2)/20)+2))</f>
        <v/>
      </c>
      <c r="M8488" s="0" t="str">
        <f aca="false">IF($A8488="","","Compra no cartão")</f>
        <v/>
      </c>
    </row>
    <row r="8489" customFormat="false" ht="13.5" hidden="false" customHeight="false" outlineLevel="0" collapsed="false">
      <c r="A8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89" s="0" t="str">
        <f aca="false">IF($A8489="","",INDEX(CARTAO_COMPRAS!$C:$C,INT((ROW()-2)/20)+2))</f>
        <v/>
      </c>
      <c r="C8489" s="0" t="str">
        <f aca="false">IF($A8489="","",INDEX(CARTAO_COMPRAS!$D:$D,INT((ROW()-2)/20)+2))</f>
        <v/>
      </c>
      <c r="D8489" s="0" t="str">
        <f aca="false">IF($A8489="","",INDEX(CARTAO_COMPRAS!$E:$E,INT((ROW()-2)/20)+2))</f>
        <v/>
      </c>
      <c r="E8489" s="0" t="str">
        <f aca="false">IF($A8489="","",INDEX(CARTAO_COMPRAS!$H:$H,INT((ROW()-2)/20)+2)+MOD(ROW()-2,20))</f>
        <v/>
      </c>
      <c r="F8489" s="0" t="str">
        <f aca="false">IF($A8489="","",INDEX(CARTAO_COMPRAS!$G:$G,INT((ROW()-2)/20)+2))</f>
        <v/>
      </c>
      <c r="G8489" s="5" t="str">
        <f aca="false">IF($A8489="","",INDEX(CARTAO_COMPRAS!$I:$I,INT((ROW()-2)/20)+2))</f>
        <v/>
      </c>
      <c r="H8489" s="4" t="str">
        <f aca="false">IF($A8489="","",EDATE(INDEX(CARTAO_COMPRAS!$J:$J,INT((ROW()-2)/20)+2),MOD(ROW()-2,20)))</f>
        <v/>
      </c>
      <c r="I8489" s="4" t="str">
        <f aca="false">IF($H8489="","",$H8489-WEEKDAY($H8489,2)+1)</f>
        <v/>
      </c>
      <c r="J8489" s="4" t="str">
        <f aca="false">IF($I8489="","",$I8489+6)</f>
        <v/>
      </c>
      <c r="K8489" s="6" t="str">
        <f aca="false">IF($H8489="","",DATE(YEAR($H8489),MONTH($H8489),1))</f>
        <v/>
      </c>
      <c r="L8489" s="0" t="str">
        <f aca="false">IF($A8489="","",INDEX(CARTAO_COMPRAS!$K:$K,INT((ROW()-2)/20)+2))</f>
        <v/>
      </c>
      <c r="M8489" s="0" t="str">
        <f aca="false">IF($A8489="","","Compra no cartão")</f>
        <v/>
      </c>
    </row>
    <row r="8490" customFormat="false" ht="13.5" hidden="false" customHeight="false" outlineLevel="0" collapsed="false">
      <c r="A8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0" s="0" t="str">
        <f aca="false">IF($A8490="","",INDEX(CARTAO_COMPRAS!$C:$C,INT((ROW()-2)/20)+2))</f>
        <v/>
      </c>
      <c r="C8490" s="0" t="str">
        <f aca="false">IF($A8490="","",INDEX(CARTAO_COMPRAS!$D:$D,INT((ROW()-2)/20)+2))</f>
        <v/>
      </c>
      <c r="D8490" s="0" t="str">
        <f aca="false">IF($A8490="","",INDEX(CARTAO_COMPRAS!$E:$E,INT((ROW()-2)/20)+2))</f>
        <v/>
      </c>
      <c r="E8490" s="0" t="str">
        <f aca="false">IF($A8490="","",INDEX(CARTAO_COMPRAS!$H:$H,INT((ROW()-2)/20)+2)+MOD(ROW()-2,20))</f>
        <v/>
      </c>
      <c r="F8490" s="0" t="str">
        <f aca="false">IF($A8490="","",INDEX(CARTAO_COMPRAS!$G:$G,INT((ROW()-2)/20)+2))</f>
        <v/>
      </c>
      <c r="G8490" s="5" t="str">
        <f aca="false">IF($A8490="","",INDEX(CARTAO_COMPRAS!$I:$I,INT((ROW()-2)/20)+2))</f>
        <v/>
      </c>
      <c r="H8490" s="4" t="str">
        <f aca="false">IF($A8490="","",EDATE(INDEX(CARTAO_COMPRAS!$J:$J,INT((ROW()-2)/20)+2),MOD(ROW()-2,20)))</f>
        <v/>
      </c>
      <c r="I8490" s="4" t="str">
        <f aca="false">IF($H8490="","",$H8490-WEEKDAY($H8490,2)+1)</f>
        <v/>
      </c>
      <c r="J8490" s="4" t="str">
        <f aca="false">IF($I8490="","",$I8490+6)</f>
        <v/>
      </c>
      <c r="K8490" s="6" t="str">
        <f aca="false">IF($H8490="","",DATE(YEAR($H8490),MONTH($H8490),1))</f>
        <v/>
      </c>
      <c r="L8490" s="0" t="str">
        <f aca="false">IF($A8490="","",INDEX(CARTAO_COMPRAS!$K:$K,INT((ROW()-2)/20)+2))</f>
        <v/>
      </c>
      <c r="M8490" s="0" t="str">
        <f aca="false">IF($A8490="","","Compra no cartão")</f>
        <v/>
      </c>
    </row>
    <row r="8491" customFormat="false" ht="13.5" hidden="false" customHeight="false" outlineLevel="0" collapsed="false">
      <c r="A8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1" s="0" t="str">
        <f aca="false">IF($A8491="","",INDEX(CARTAO_COMPRAS!$C:$C,INT((ROW()-2)/20)+2))</f>
        <v/>
      </c>
      <c r="C8491" s="0" t="str">
        <f aca="false">IF($A8491="","",INDEX(CARTAO_COMPRAS!$D:$D,INT((ROW()-2)/20)+2))</f>
        <v/>
      </c>
      <c r="D8491" s="0" t="str">
        <f aca="false">IF($A8491="","",INDEX(CARTAO_COMPRAS!$E:$E,INT((ROW()-2)/20)+2))</f>
        <v/>
      </c>
      <c r="E8491" s="0" t="str">
        <f aca="false">IF($A8491="","",INDEX(CARTAO_COMPRAS!$H:$H,INT((ROW()-2)/20)+2)+MOD(ROW()-2,20))</f>
        <v/>
      </c>
      <c r="F8491" s="0" t="str">
        <f aca="false">IF($A8491="","",INDEX(CARTAO_COMPRAS!$G:$G,INT((ROW()-2)/20)+2))</f>
        <v/>
      </c>
      <c r="G8491" s="5" t="str">
        <f aca="false">IF($A8491="","",INDEX(CARTAO_COMPRAS!$I:$I,INT((ROW()-2)/20)+2))</f>
        <v/>
      </c>
      <c r="H8491" s="4" t="str">
        <f aca="false">IF($A8491="","",EDATE(INDEX(CARTAO_COMPRAS!$J:$J,INT((ROW()-2)/20)+2),MOD(ROW()-2,20)))</f>
        <v/>
      </c>
      <c r="I8491" s="4" t="str">
        <f aca="false">IF($H8491="","",$H8491-WEEKDAY($H8491,2)+1)</f>
        <v/>
      </c>
      <c r="J8491" s="4" t="str">
        <f aca="false">IF($I8491="","",$I8491+6)</f>
        <v/>
      </c>
      <c r="K8491" s="6" t="str">
        <f aca="false">IF($H8491="","",DATE(YEAR($H8491),MONTH($H8491),1))</f>
        <v/>
      </c>
      <c r="L8491" s="0" t="str">
        <f aca="false">IF($A8491="","",INDEX(CARTAO_COMPRAS!$K:$K,INT((ROW()-2)/20)+2))</f>
        <v/>
      </c>
      <c r="M8491" s="0" t="str">
        <f aca="false">IF($A8491="","","Compra no cartão")</f>
        <v/>
      </c>
    </row>
    <row r="8492" customFormat="false" ht="13.5" hidden="false" customHeight="false" outlineLevel="0" collapsed="false">
      <c r="A8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2" s="0" t="str">
        <f aca="false">IF($A8492="","",INDEX(CARTAO_COMPRAS!$C:$C,INT((ROW()-2)/20)+2))</f>
        <v/>
      </c>
      <c r="C8492" s="0" t="str">
        <f aca="false">IF($A8492="","",INDEX(CARTAO_COMPRAS!$D:$D,INT((ROW()-2)/20)+2))</f>
        <v/>
      </c>
      <c r="D8492" s="0" t="str">
        <f aca="false">IF($A8492="","",INDEX(CARTAO_COMPRAS!$E:$E,INT((ROW()-2)/20)+2))</f>
        <v/>
      </c>
      <c r="E8492" s="0" t="str">
        <f aca="false">IF($A8492="","",INDEX(CARTAO_COMPRAS!$H:$H,INT((ROW()-2)/20)+2)+MOD(ROW()-2,20))</f>
        <v/>
      </c>
      <c r="F8492" s="0" t="str">
        <f aca="false">IF($A8492="","",INDEX(CARTAO_COMPRAS!$G:$G,INT((ROW()-2)/20)+2))</f>
        <v/>
      </c>
      <c r="G8492" s="5" t="str">
        <f aca="false">IF($A8492="","",INDEX(CARTAO_COMPRAS!$I:$I,INT((ROW()-2)/20)+2))</f>
        <v/>
      </c>
      <c r="H8492" s="4" t="str">
        <f aca="false">IF($A8492="","",EDATE(INDEX(CARTAO_COMPRAS!$J:$J,INT((ROW()-2)/20)+2),MOD(ROW()-2,20)))</f>
        <v/>
      </c>
      <c r="I8492" s="4" t="str">
        <f aca="false">IF($H8492="","",$H8492-WEEKDAY($H8492,2)+1)</f>
        <v/>
      </c>
      <c r="J8492" s="4" t="str">
        <f aca="false">IF($I8492="","",$I8492+6)</f>
        <v/>
      </c>
      <c r="K8492" s="6" t="str">
        <f aca="false">IF($H8492="","",DATE(YEAR($H8492),MONTH($H8492),1))</f>
        <v/>
      </c>
      <c r="L8492" s="0" t="str">
        <f aca="false">IF($A8492="","",INDEX(CARTAO_COMPRAS!$K:$K,INT((ROW()-2)/20)+2))</f>
        <v/>
      </c>
      <c r="M8492" s="0" t="str">
        <f aca="false">IF($A8492="","","Compra no cartão")</f>
        <v/>
      </c>
    </row>
    <row r="8493" customFormat="false" ht="13.5" hidden="false" customHeight="false" outlineLevel="0" collapsed="false">
      <c r="A8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3" s="0" t="str">
        <f aca="false">IF($A8493="","",INDEX(CARTAO_COMPRAS!$C:$C,INT((ROW()-2)/20)+2))</f>
        <v/>
      </c>
      <c r="C8493" s="0" t="str">
        <f aca="false">IF($A8493="","",INDEX(CARTAO_COMPRAS!$D:$D,INT((ROW()-2)/20)+2))</f>
        <v/>
      </c>
      <c r="D8493" s="0" t="str">
        <f aca="false">IF($A8493="","",INDEX(CARTAO_COMPRAS!$E:$E,INT((ROW()-2)/20)+2))</f>
        <v/>
      </c>
      <c r="E8493" s="0" t="str">
        <f aca="false">IF($A8493="","",INDEX(CARTAO_COMPRAS!$H:$H,INT((ROW()-2)/20)+2)+MOD(ROW()-2,20))</f>
        <v/>
      </c>
      <c r="F8493" s="0" t="str">
        <f aca="false">IF($A8493="","",INDEX(CARTAO_COMPRAS!$G:$G,INT((ROW()-2)/20)+2))</f>
        <v/>
      </c>
      <c r="G8493" s="5" t="str">
        <f aca="false">IF($A8493="","",INDEX(CARTAO_COMPRAS!$I:$I,INT((ROW()-2)/20)+2))</f>
        <v/>
      </c>
      <c r="H8493" s="4" t="str">
        <f aca="false">IF($A8493="","",EDATE(INDEX(CARTAO_COMPRAS!$J:$J,INT((ROW()-2)/20)+2),MOD(ROW()-2,20)))</f>
        <v/>
      </c>
      <c r="I8493" s="4" t="str">
        <f aca="false">IF($H8493="","",$H8493-WEEKDAY($H8493,2)+1)</f>
        <v/>
      </c>
      <c r="J8493" s="4" t="str">
        <f aca="false">IF($I8493="","",$I8493+6)</f>
        <v/>
      </c>
      <c r="K8493" s="6" t="str">
        <f aca="false">IF($H8493="","",DATE(YEAR($H8493),MONTH($H8493),1))</f>
        <v/>
      </c>
      <c r="L8493" s="0" t="str">
        <f aca="false">IF($A8493="","",INDEX(CARTAO_COMPRAS!$K:$K,INT((ROW()-2)/20)+2))</f>
        <v/>
      </c>
      <c r="M8493" s="0" t="str">
        <f aca="false">IF($A8493="","","Compra no cartão")</f>
        <v/>
      </c>
    </row>
    <row r="8494" customFormat="false" ht="13.5" hidden="false" customHeight="false" outlineLevel="0" collapsed="false">
      <c r="A8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4" s="0" t="str">
        <f aca="false">IF($A8494="","",INDEX(CARTAO_COMPRAS!$C:$C,INT((ROW()-2)/20)+2))</f>
        <v/>
      </c>
      <c r="C8494" s="0" t="str">
        <f aca="false">IF($A8494="","",INDEX(CARTAO_COMPRAS!$D:$D,INT((ROW()-2)/20)+2))</f>
        <v/>
      </c>
      <c r="D8494" s="0" t="str">
        <f aca="false">IF($A8494="","",INDEX(CARTAO_COMPRAS!$E:$E,INT((ROW()-2)/20)+2))</f>
        <v/>
      </c>
      <c r="E8494" s="0" t="str">
        <f aca="false">IF($A8494="","",INDEX(CARTAO_COMPRAS!$H:$H,INT((ROW()-2)/20)+2)+MOD(ROW()-2,20))</f>
        <v/>
      </c>
      <c r="F8494" s="0" t="str">
        <f aca="false">IF($A8494="","",INDEX(CARTAO_COMPRAS!$G:$G,INT((ROW()-2)/20)+2))</f>
        <v/>
      </c>
      <c r="G8494" s="5" t="str">
        <f aca="false">IF($A8494="","",INDEX(CARTAO_COMPRAS!$I:$I,INT((ROW()-2)/20)+2))</f>
        <v/>
      </c>
      <c r="H8494" s="4" t="str">
        <f aca="false">IF($A8494="","",EDATE(INDEX(CARTAO_COMPRAS!$J:$J,INT((ROW()-2)/20)+2),MOD(ROW()-2,20)))</f>
        <v/>
      </c>
      <c r="I8494" s="4" t="str">
        <f aca="false">IF($H8494="","",$H8494-WEEKDAY($H8494,2)+1)</f>
        <v/>
      </c>
      <c r="J8494" s="4" t="str">
        <f aca="false">IF($I8494="","",$I8494+6)</f>
        <v/>
      </c>
      <c r="K8494" s="6" t="str">
        <f aca="false">IF($H8494="","",DATE(YEAR($H8494),MONTH($H8494),1))</f>
        <v/>
      </c>
      <c r="L8494" s="0" t="str">
        <f aca="false">IF($A8494="","",INDEX(CARTAO_COMPRAS!$K:$K,INT((ROW()-2)/20)+2))</f>
        <v/>
      </c>
      <c r="M8494" s="0" t="str">
        <f aca="false">IF($A8494="","","Compra no cartão")</f>
        <v/>
      </c>
    </row>
    <row r="8495" customFormat="false" ht="13.5" hidden="false" customHeight="false" outlineLevel="0" collapsed="false">
      <c r="A8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5" s="0" t="str">
        <f aca="false">IF($A8495="","",INDEX(CARTAO_COMPRAS!$C:$C,INT((ROW()-2)/20)+2))</f>
        <v/>
      </c>
      <c r="C8495" s="0" t="str">
        <f aca="false">IF($A8495="","",INDEX(CARTAO_COMPRAS!$D:$D,INT((ROW()-2)/20)+2))</f>
        <v/>
      </c>
      <c r="D8495" s="0" t="str">
        <f aca="false">IF($A8495="","",INDEX(CARTAO_COMPRAS!$E:$E,INT((ROW()-2)/20)+2))</f>
        <v/>
      </c>
      <c r="E8495" s="0" t="str">
        <f aca="false">IF($A8495="","",INDEX(CARTAO_COMPRAS!$H:$H,INT((ROW()-2)/20)+2)+MOD(ROW()-2,20))</f>
        <v/>
      </c>
      <c r="F8495" s="0" t="str">
        <f aca="false">IF($A8495="","",INDEX(CARTAO_COMPRAS!$G:$G,INT((ROW()-2)/20)+2))</f>
        <v/>
      </c>
      <c r="G8495" s="5" t="str">
        <f aca="false">IF($A8495="","",INDEX(CARTAO_COMPRAS!$I:$I,INT((ROW()-2)/20)+2))</f>
        <v/>
      </c>
      <c r="H8495" s="4" t="str">
        <f aca="false">IF($A8495="","",EDATE(INDEX(CARTAO_COMPRAS!$J:$J,INT((ROW()-2)/20)+2),MOD(ROW()-2,20)))</f>
        <v/>
      </c>
      <c r="I8495" s="4" t="str">
        <f aca="false">IF($H8495="","",$H8495-WEEKDAY($H8495,2)+1)</f>
        <v/>
      </c>
      <c r="J8495" s="4" t="str">
        <f aca="false">IF($I8495="","",$I8495+6)</f>
        <v/>
      </c>
      <c r="K8495" s="6" t="str">
        <f aca="false">IF($H8495="","",DATE(YEAR($H8495),MONTH($H8495),1))</f>
        <v/>
      </c>
      <c r="L8495" s="0" t="str">
        <f aca="false">IF($A8495="","",INDEX(CARTAO_COMPRAS!$K:$K,INT((ROW()-2)/20)+2))</f>
        <v/>
      </c>
      <c r="M8495" s="0" t="str">
        <f aca="false">IF($A8495="","","Compra no cartão")</f>
        <v/>
      </c>
    </row>
    <row r="8496" customFormat="false" ht="13.5" hidden="false" customHeight="false" outlineLevel="0" collapsed="false">
      <c r="A8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6" s="0" t="str">
        <f aca="false">IF($A8496="","",INDEX(CARTAO_COMPRAS!$C:$C,INT((ROW()-2)/20)+2))</f>
        <v/>
      </c>
      <c r="C8496" s="0" t="str">
        <f aca="false">IF($A8496="","",INDEX(CARTAO_COMPRAS!$D:$D,INT((ROW()-2)/20)+2))</f>
        <v/>
      </c>
      <c r="D8496" s="0" t="str">
        <f aca="false">IF($A8496="","",INDEX(CARTAO_COMPRAS!$E:$E,INT((ROW()-2)/20)+2))</f>
        <v/>
      </c>
      <c r="E8496" s="0" t="str">
        <f aca="false">IF($A8496="","",INDEX(CARTAO_COMPRAS!$H:$H,INT((ROW()-2)/20)+2)+MOD(ROW()-2,20))</f>
        <v/>
      </c>
      <c r="F8496" s="0" t="str">
        <f aca="false">IF($A8496="","",INDEX(CARTAO_COMPRAS!$G:$G,INT((ROW()-2)/20)+2))</f>
        <v/>
      </c>
      <c r="G8496" s="5" t="str">
        <f aca="false">IF($A8496="","",INDEX(CARTAO_COMPRAS!$I:$I,INT((ROW()-2)/20)+2))</f>
        <v/>
      </c>
      <c r="H8496" s="4" t="str">
        <f aca="false">IF($A8496="","",EDATE(INDEX(CARTAO_COMPRAS!$J:$J,INT((ROW()-2)/20)+2),MOD(ROW()-2,20)))</f>
        <v/>
      </c>
      <c r="I8496" s="4" t="str">
        <f aca="false">IF($H8496="","",$H8496-WEEKDAY($H8496,2)+1)</f>
        <v/>
      </c>
      <c r="J8496" s="4" t="str">
        <f aca="false">IF($I8496="","",$I8496+6)</f>
        <v/>
      </c>
      <c r="K8496" s="6" t="str">
        <f aca="false">IF($H8496="","",DATE(YEAR($H8496),MONTH($H8496),1))</f>
        <v/>
      </c>
      <c r="L8496" s="0" t="str">
        <f aca="false">IF($A8496="","",INDEX(CARTAO_COMPRAS!$K:$K,INT((ROW()-2)/20)+2))</f>
        <v/>
      </c>
      <c r="M8496" s="0" t="str">
        <f aca="false">IF($A8496="","","Compra no cartão")</f>
        <v/>
      </c>
    </row>
    <row r="8497" customFormat="false" ht="13.5" hidden="false" customHeight="false" outlineLevel="0" collapsed="false">
      <c r="A8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7" s="0" t="str">
        <f aca="false">IF($A8497="","",INDEX(CARTAO_COMPRAS!$C:$C,INT((ROW()-2)/20)+2))</f>
        <v/>
      </c>
      <c r="C8497" s="0" t="str">
        <f aca="false">IF($A8497="","",INDEX(CARTAO_COMPRAS!$D:$D,INT((ROW()-2)/20)+2))</f>
        <v/>
      </c>
      <c r="D8497" s="0" t="str">
        <f aca="false">IF($A8497="","",INDEX(CARTAO_COMPRAS!$E:$E,INT((ROW()-2)/20)+2))</f>
        <v/>
      </c>
      <c r="E8497" s="0" t="str">
        <f aca="false">IF($A8497="","",INDEX(CARTAO_COMPRAS!$H:$H,INT((ROW()-2)/20)+2)+MOD(ROW()-2,20))</f>
        <v/>
      </c>
      <c r="F8497" s="0" t="str">
        <f aca="false">IF($A8497="","",INDEX(CARTAO_COMPRAS!$G:$G,INT((ROW()-2)/20)+2))</f>
        <v/>
      </c>
      <c r="G8497" s="5" t="str">
        <f aca="false">IF($A8497="","",INDEX(CARTAO_COMPRAS!$I:$I,INT((ROW()-2)/20)+2))</f>
        <v/>
      </c>
      <c r="H8497" s="4" t="str">
        <f aca="false">IF($A8497="","",EDATE(INDEX(CARTAO_COMPRAS!$J:$J,INT((ROW()-2)/20)+2),MOD(ROW()-2,20)))</f>
        <v/>
      </c>
      <c r="I8497" s="4" t="str">
        <f aca="false">IF($H8497="","",$H8497-WEEKDAY($H8497,2)+1)</f>
        <v/>
      </c>
      <c r="J8497" s="4" t="str">
        <f aca="false">IF($I8497="","",$I8497+6)</f>
        <v/>
      </c>
      <c r="K8497" s="6" t="str">
        <f aca="false">IF($H8497="","",DATE(YEAR($H8497),MONTH($H8497),1))</f>
        <v/>
      </c>
      <c r="L8497" s="0" t="str">
        <f aca="false">IF($A8497="","",INDEX(CARTAO_COMPRAS!$K:$K,INT((ROW()-2)/20)+2))</f>
        <v/>
      </c>
      <c r="M8497" s="0" t="str">
        <f aca="false">IF($A8497="","","Compra no cartão")</f>
        <v/>
      </c>
    </row>
    <row r="8498" customFormat="false" ht="13.5" hidden="false" customHeight="false" outlineLevel="0" collapsed="false">
      <c r="A8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8" s="0" t="str">
        <f aca="false">IF($A8498="","",INDEX(CARTAO_COMPRAS!$C:$C,INT((ROW()-2)/20)+2))</f>
        <v/>
      </c>
      <c r="C8498" s="0" t="str">
        <f aca="false">IF($A8498="","",INDEX(CARTAO_COMPRAS!$D:$D,INT((ROW()-2)/20)+2))</f>
        <v/>
      </c>
      <c r="D8498" s="0" t="str">
        <f aca="false">IF($A8498="","",INDEX(CARTAO_COMPRAS!$E:$E,INT((ROW()-2)/20)+2))</f>
        <v/>
      </c>
      <c r="E8498" s="0" t="str">
        <f aca="false">IF($A8498="","",INDEX(CARTAO_COMPRAS!$H:$H,INT((ROW()-2)/20)+2)+MOD(ROW()-2,20))</f>
        <v/>
      </c>
      <c r="F8498" s="0" t="str">
        <f aca="false">IF($A8498="","",INDEX(CARTAO_COMPRAS!$G:$G,INT((ROW()-2)/20)+2))</f>
        <v/>
      </c>
      <c r="G8498" s="5" t="str">
        <f aca="false">IF($A8498="","",INDEX(CARTAO_COMPRAS!$I:$I,INT((ROW()-2)/20)+2))</f>
        <v/>
      </c>
      <c r="H8498" s="4" t="str">
        <f aca="false">IF($A8498="","",EDATE(INDEX(CARTAO_COMPRAS!$J:$J,INT((ROW()-2)/20)+2),MOD(ROW()-2,20)))</f>
        <v/>
      </c>
      <c r="I8498" s="4" t="str">
        <f aca="false">IF($H8498="","",$H8498-WEEKDAY($H8498,2)+1)</f>
        <v/>
      </c>
      <c r="J8498" s="4" t="str">
        <f aca="false">IF($I8498="","",$I8498+6)</f>
        <v/>
      </c>
      <c r="K8498" s="6" t="str">
        <f aca="false">IF($H8498="","",DATE(YEAR($H8498),MONTH($H8498),1))</f>
        <v/>
      </c>
      <c r="L8498" s="0" t="str">
        <f aca="false">IF($A8498="","",INDEX(CARTAO_COMPRAS!$K:$K,INT((ROW()-2)/20)+2))</f>
        <v/>
      </c>
      <c r="M8498" s="0" t="str">
        <f aca="false">IF($A8498="","","Compra no cartão")</f>
        <v/>
      </c>
    </row>
    <row r="8499" customFormat="false" ht="13.5" hidden="false" customHeight="false" outlineLevel="0" collapsed="false">
      <c r="A8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499" s="0" t="str">
        <f aca="false">IF($A8499="","",INDEX(CARTAO_COMPRAS!$C:$C,INT((ROW()-2)/20)+2))</f>
        <v/>
      </c>
      <c r="C8499" s="0" t="str">
        <f aca="false">IF($A8499="","",INDEX(CARTAO_COMPRAS!$D:$D,INT((ROW()-2)/20)+2))</f>
        <v/>
      </c>
      <c r="D8499" s="0" t="str">
        <f aca="false">IF($A8499="","",INDEX(CARTAO_COMPRAS!$E:$E,INT((ROW()-2)/20)+2))</f>
        <v/>
      </c>
      <c r="E8499" s="0" t="str">
        <f aca="false">IF($A8499="","",INDEX(CARTAO_COMPRAS!$H:$H,INT((ROW()-2)/20)+2)+MOD(ROW()-2,20))</f>
        <v/>
      </c>
      <c r="F8499" s="0" t="str">
        <f aca="false">IF($A8499="","",INDEX(CARTAO_COMPRAS!$G:$G,INT((ROW()-2)/20)+2))</f>
        <v/>
      </c>
      <c r="G8499" s="5" t="str">
        <f aca="false">IF($A8499="","",INDEX(CARTAO_COMPRAS!$I:$I,INT((ROW()-2)/20)+2))</f>
        <v/>
      </c>
      <c r="H8499" s="4" t="str">
        <f aca="false">IF($A8499="","",EDATE(INDEX(CARTAO_COMPRAS!$J:$J,INT((ROW()-2)/20)+2),MOD(ROW()-2,20)))</f>
        <v/>
      </c>
      <c r="I8499" s="4" t="str">
        <f aca="false">IF($H8499="","",$H8499-WEEKDAY($H8499,2)+1)</f>
        <v/>
      </c>
      <c r="J8499" s="4" t="str">
        <f aca="false">IF($I8499="","",$I8499+6)</f>
        <v/>
      </c>
      <c r="K8499" s="6" t="str">
        <f aca="false">IF($H8499="","",DATE(YEAR($H8499),MONTH($H8499),1))</f>
        <v/>
      </c>
      <c r="L8499" s="0" t="str">
        <f aca="false">IF($A8499="","",INDEX(CARTAO_COMPRAS!$K:$K,INT((ROW()-2)/20)+2))</f>
        <v/>
      </c>
      <c r="M8499" s="0" t="str">
        <f aca="false">IF($A8499="","","Compra no cartão")</f>
        <v/>
      </c>
    </row>
    <row r="8500" customFormat="false" ht="13.5" hidden="false" customHeight="false" outlineLevel="0" collapsed="false">
      <c r="A8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0" s="0" t="str">
        <f aca="false">IF($A8500="","",INDEX(CARTAO_COMPRAS!$C:$C,INT((ROW()-2)/20)+2))</f>
        <v/>
      </c>
      <c r="C8500" s="0" t="str">
        <f aca="false">IF($A8500="","",INDEX(CARTAO_COMPRAS!$D:$D,INT((ROW()-2)/20)+2))</f>
        <v/>
      </c>
      <c r="D8500" s="0" t="str">
        <f aca="false">IF($A8500="","",INDEX(CARTAO_COMPRAS!$E:$E,INT((ROW()-2)/20)+2))</f>
        <v/>
      </c>
      <c r="E8500" s="0" t="str">
        <f aca="false">IF($A8500="","",INDEX(CARTAO_COMPRAS!$H:$H,INT((ROW()-2)/20)+2)+MOD(ROW()-2,20))</f>
        <v/>
      </c>
      <c r="F8500" s="0" t="str">
        <f aca="false">IF($A8500="","",INDEX(CARTAO_COMPRAS!$G:$G,INT((ROW()-2)/20)+2))</f>
        <v/>
      </c>
      <c r="G8500" s="5" t="str">
        <f aca="false">IF($A8500="","",INDEX(CARTAO_COMPRAS!$I:$I,INT((ROW()-2)/20)+2))</f>
        <v/>
      </c>
      <c r="H8500" s="4" t="str">
        <f aca="false">IF($A8500="","",EDATE(INDEX(CARTAO_COMPRAS!$J:$J,INT((ROW()-2)/20)+2),MOD(ROW()-2,20)))</f>
        <v/>
      </c>
      <c r="I8500" s="4" t="str">
        <f aca="false">IF($H8500="","",$H8500-WEEKDAY($H8500,2)+1)</f>
        <v/>
      </c>
      <c r="J8500" s="4" t="str">
        <f aca="false">IF($I8500="","",$I8500+6)</f>
        <v/>
      </c>
      <c r="K8500" s="6" t="str">
        <f aca="false">IF($H8500="","",DATE(YEAR($H8500),MONTH($H8500),1))</f>
        <v/>
      </c>
      <c r="L8500" s="0" t="str">
        <f aca="false">IF($A8500="","",INDEX(CARTAO_COMPRAS!$K:$K,INT((ROW()-2)/20)+2))</f>
        <v/>
      </c>
      <c r="M8500" s="0" t="str">
        <f aca="false">IF($A8500="","","Compra no cartão")</f>
        <v/>
      </c>
    </row>
    <row r="8501" customFormat="false" ht="13.5" hidden="false" customHeight="false" outlineLevel="0" collapsed="false">
      <c r="A8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1" s="0" t="str">
        <f aca="false">IF($A8501="","",INDEX(CARTAO_COMPRAS!$C:$C,INT((ROW()-2)/20)+2))</f>
        <v/>
      </c>
      <c r="C8501" s="0" t="str">
        <f aca="false">IF($A8501="","",INDEX(CARTAO_COMPRAS!$D:$D,INT((ROW()-2)/20)+2))</f>
        <v/>
      </c>
      <c r="D8501" s="0" t="str">
        <f aca="false">IF($A8501="","",INDEX(CARTAO_COMPRAS!$E:$E,INT((ROW()-2)/20)+2))</f>
        <v/>
      </c>
      <c r="E8501" s="0" t="str">
        <f aca="false">IF($A8501="","",INDEX(CARTAO_COMPRAS!$H:$H,INT((ROW()-2)/20)+2)+MOD(ROW()-2,20))</f>
        <v/>
      </c>
      <c r="F8501" s="0" t="str">
        <f aca="false">IF($A8501="","",INDEX(CARTAO_COMPRAS!$G:$G,INT((ROW()-2)/20)+2))</f>
        <v/>
      </c>
      <c r="G8501" s="5" t="str">
        <f aca="false">IF($A8501="","",INDEX(CARTAO_COMPRAS!$I:$I,INT((ROW()-2)/20)+2))</f>
        <v/>
      </c>
      <c r="H8501" s="4" t="str">
        <f aca="false">IF($A8501="","",EDATE(INDEX(CARTAO_COMPRAS!$J:$J,INT((ROW()-2)/20)+2),MOD(ROW()-2,20)))</f>
        <v/>
      </c>
      <c r="I8501" s="4" t="str">
        <f aca="false">IF($H8501="","",$H8501-WEEKDAY($H8501,2)+1)</f>
        <v/>
      </c>
      <c r="J8501" s="4" t="str">
        <f aca="false">IF($I8501="","",$I8501+6)</f>
        <v/>
      </c>
      <c r="K8501" s="6" t="str">
        <f aca="false">IF($H8501="","",DATE(YEAR($H8501),MONTH($H8501),1))</f>
        <v/>
      </c>
      <c r="L8501" s="0" t="str">
        <f aca="false">IF($A8501="","",INDEX(CARTAO_COMPRAS!$K:$K,INT((ROW()-2)/20)+2))</f>
        <v/>
      </c>
      <c r="M8501" s="0" t="str">
        <f aca="false">IF($A8501="","","Compra no cartão")</f>
        <v/>
      </c>
    </row>
    <row r="8502" customFormat="false" ht="13.5" hidden="false" customHeight="false" outlineLevel="0" collapsed="false">
      <c r="A85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426</v>
      </c>
      <c r="B8502" s="0" t="str">
        <f aca="false">IF($A8502="","",INDEX(CARTAO_COMPRAS!$C:$C,INT((ROW()-2)/20)+2))</f>
        <v>Nubank</v>
      </c>
      <c r="C8502" s="0" t="str">
        <f aca="false">IF($A8502="","",INDEX(CARTAO_COMPRAS!$D:$D,INT((ROW()-2)/20)+2))</f>
        <v>Posto de gasolina</v>
      </c>
      <c r="D8502" s="0" t="str">
        <f aca="false">IF($A8502="","",INDEX(CARTAO_COMPRAS!$E:$E,INT((ROW()-2)/20)+2))</f>
        <v>Alimentação / Insumos</v>
      </c>
      <c r="E8502" s="0" t="n">
        <f aca="false">IF($A8502="","",INDEX(CARTAO_COMPRAS!$H:$H,INT((ROW()-2)/20)+2)+MOD(ROW()-2,20))</f>
        <v>1</v>
      </c>
      <c r="F8502" s="0" t="n">
        <f aca="false">IF($A8502="","",INDEX(CARTAO_COMPRAS!$G:$G,INT((ROW()-2)/20)+2))</f>
        <v>1</v>
      </c>
      <c r="G8502" s="5" t="n">
        <f aca="false">IF($A8502="","",INDEX(CARTAO_COMPRAS!$I:$I,INT((ROW()-2)/20)+2))</f>
        <v>169.31</v>
      </c>
      <c r="H8502" s="4" t="n">
        <f aca="false">IF($A8502="","",EDATE(INDEX(CARTAO_COMPRAS!$J:$J,INT((ROW()-2)/20)+2),MOD(ROW()-2,20)))</f>
        <v>46170</v>
      </c>
      <c r="I8502" s="4" t="n">
        <f aca="false">IF($H8502="","",$H8502-WEEKDAY($H8502,2)+1)</f>
        <v>46167</v>
      </c>
      <c r="J8502" s="4" t="n">
        <f aca="false">IF($I8502="","",$I8502+6)</f>
        <v>46173</v>
      </c>
      <c r="K8502" s="6" t="n">
        <f aca="false">IF($H8502="","",DATE(YEAR($H8502),MONTH($H8502),1))</f>
        <v>46143</v>
      </c>
      <c r="L8502" s="0" t="str">
        <f aca="false">IF($A8502="","",INDEX(CARTAO_COMPRAS!$K:$K,INT((ROW()-2)/20)+2))</f>
        <v>Pago</v>
      </c>
      <c r="M8502" s="0" t="str">
        <f aca="false">IF($A8502="","","Compra no cartão")</f>
        <v>Compra no cartão</v>
      </c>
    </row>
    <row r="8503" customFormat="false" ht="13.5" hidden="false" customHeight="false" outlineLevel="0" collapsed="false">
      <c r="A8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3" s="0" t="str">
        <f aca="false">IF($A8503="","",INDEX(CARTAO_COMPRAS!$C:$C,INT((ROW()-2)/20)+2))</f>
        <v/>
      </c>
      <c r="C8503" s="0" t="str">
        <f aca="false">IF($A8503="","",INDEX(CARTAO_COMPRAS!$D:$D,INT((ROW()-2)/20)+2))</f>
        <v/>
      </c>
      <c r="D8503" s="0" t="str">
        <f aca="false">IF($A8503="","",INDEX(CARTAO_COMPRAS!$E:$E,INT((ROW()-2)/20)+2))</f>
        <v/>
      </c>
      <c r="E8503" s="0" t="str">
        <f aca="false">IF($A8503="","",INDEX(CARTAO_COMPRAS!$H:$H,INT((ROW()-2)/20)+2)+MOD(ROW()-2,20))</f>
        <v/>
      </c>
      <c r="F8503" s="0" t="str">
        <f aca="false">IF($A8503="","",INDEX(CARTAO_COMPRAS!$G:$G,INT((ROW()-2)/20)+2))</f>
        <v/>
      </c>
      <c r="G8503" s="5" t="str">
        <f aca="false">IF($A8503="","",INDEX(CARTAO_COMPRAS!$I:$I,INT((ROW()-2)/20)+2))</f>
        <v/>
      </c>
      <c r="H8503" s="4" t="str">
        <f aca="false">IF($A8503="","",EDATE(INDEX(CARTAO_COMPRAS!$J:$J,INT((ROW()-2)/20)+2),MOD(ROW()-2,20)))</f>
        <v/>
      </c>
      <c r="I8503" s="4" t="str">
        <f aca="false">IF($H8503="","",$H8503-WEEKDAY($H8503,2)+1)</f>
        <v/>
      </c>
      <c r="J8503" s="4" t="str">
        <f aca="false">IF($I8503="","",$I8503+6)</f>
        <v/>
      </c>
      <c r="K8503" s="6" t="str">
        <f aca="false">IF($H8503="","",DATE(YEAR($H8503),MONTH($H8503),1))</f>
        <v/>
      </c>
      <c r="L8503" s="0" t="str">
        <f aca="false">IF($A8503="","",INDEX(CARTAO_COMPRAS!$K:$K,INT((ROW()-2)/20)+2))</f>
        <v/>
      </c>
      <c r="M8503" s="0" t="str">
        <f aca="false">IF($A8503="","","Compra no cartão")</f>
        <v/>
      </c>
    </row>
    <row r="8504" customFormat="false" ht="13.5" hidden="false" customHeight="false" outlineLevel="0" collapsed="false">
      <c r="A8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4" s="0" t="str">
        <f aca="false">IF($A8504="","",INDEX(CARTAO_COMPRAS!$C:$C,INT((ROW()-2)/20)+2))</f>
        <v/>
      </c>
      <c r="C8504" s="0" t="str">
        <f aca="false">IF($A8504="","",INDEX(CARTAO_COMPRAS!$D:$D,INT((ROW()-2)/20)+2))</f>
        <v/>
      </c>
      <c r="D8504" s="0" t="str">
        <f aca="false">IF($A8504="","",INDEX(CARTAO_COMPRAS!$E:$E,INT((ROW()-2)/20)+2))</f>
        <v/>
      </c>
      <c r="E8504" s="0" t="str">
        <f aca="false">IF($A8504="","",INDEX(CARTAO_COMPRAS!$H:$H,INT((ROW()-2)/20)+2)+MOD(ROW()-2,20))</f>
        <v/>
      </c>
      <c r="F8504" s="0" t="str">
        <f aca="false">IF($A8504="","",INDEX(CARTAO_COMPRAS!$G:$G,INT((ROW()-2)/20)+2))</f>
        <v/>
      </c>
      <c r="G8504" s="5" t="str">
        <f aca="false">IF($A8504="","",INDEX(CARTAO_COMPRAS!$I:$I,INT((ROW()-2)/20)+2))</f>
        <v/>
      </c>
      <c r="H8504" s="4" t="str">
        <f aca="false">IF($A8504="","",EDATE(INDEX(CARTAO_COMPRAS!$J:$J,INT((ROW()-2)/20)+2),MOD(ROW()-2,20)))</f>
        <v/>
      </c>
      <c r="I8504" s="4" t="str">
        <f aca="false">IF($H8504="","",$H8504-WEEKDAY($H8504,2)+1)</f>
        <v/>
      </c>
      <c r="J8504" s="4" t="str">
        <f aca="false">IF($I8504="","",$I8504+6)</f>
        <v/>
      </c>
      <c r="K8504" s="6" t="str">
        <f aca="false">IF($H8504="","",DATE(YEAR($H8504),MONTH($H8504),1))</f>
        <v/>
      </c>
      <c r="L8504" s="0" t="str">
        <f aca="false">IF($A8504="","",INDEX(CARTAO_COMPRAS!$K:$K,INT((ROW()-2)/20)+2))</f>
        <v/>
      </c>
      <c r="M8504" s="0" t="str">
        <f aca="false">IF($A8504="","","Compra no cartão")</f>
        <v/>
      </c>
    </row>
    <row r="8505" customFormat="false" ht="13.5" hidden="false" customHeight="false" outlineLevel="0" collapsed="false">
      <c r="A8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5" s="0" t="str">
        <f aca="false">IF($A8505="","",INDEX(CARTAO_COMPRAS!$C:$C,INT((ROW()-2)/20)+2))</f>
        <v/>
      </c>
      <c r="C8505" s="0" t="str">
        <f aca="false">IF($A8505="","",INDEX(CARTAO_COMPRAS!$D:$D,INT((ROW()-2)/20)+2))</f>
        <v/>
      </c>
      <c r="D8505" s="0" t="str">
        <f aca="false">IF($A8505="","",INDEX(CARTAO_COMPRAS!$E:$E,INT((ROW()-2)/20)+2))</f>
        <v/>
      </c>
      <c r="E8505" s="0" t="str">
        <f aca="false">IF($A8505="","",INDEX(CARTAO_COMPRAS!$H:$H,INT((ROW()-2)/20)+2)+MOD(ROW()-2,20))</f>
        <v/>
      </c>
      <c r="F8505" s="0" t="str">
        <f aca="false">IF($A8505="","",INDEX(CARTAO_COMPRAS!$G:$G,INT((ROW()-2)/20)+2))</f>
        <v/>
      </c>
      <c r="G8505" s="5" t="str">
        <f aca="false">IF($A8505="","",INDEX(CARTAO_COMPRAS!$I:$I,INT((ROW()-2)/20)+2))</f>
        <v/>
      </c>
      <c r="H8505" s="4" t="str">
        <f aca="false">IF($A8505="","",EDATE(INDEX(CARTAO_COMPRAS!$J:$J,INT((ROW()-2)/20)+2),MOD(ROW()-2,20)))</f>
        <v/>
      </c>
      <c r="I8505" s="4" t="str">
        <f aca="false">IF($H8505="","",$H8505-WEEKDAY($H8505,2)+1)</f>
        <v/>
      </c>
      <c r="J8505" s="4" t="str">
        <f aca="false">IF($I8505="","",$I8505+6)</f>
        <v/>
      </c>
      <c r="K8505" s="6" t="str">
        <f aca="false">IF($H8505="","",DATE(YEAR($H8505),MONTH($H8505),1))</f>
        <v/>
      </c>
      <c r="L8505" s="0" t="str">
        <f aca="false">IF($A8505="","",INDEX(CARTAO_COMPRAS!$K:$K,INT((ROW()-2)/20)+2))</f>
        <v/>
      </c>
      <c r="M8505" s="0" t="str">
        <f aca="false">IF($A8505="","","Compra no cartão")</f>
        <v/>
      </c>
    </row>
    <row r="8506" customFormat="false" ht="13.5" hidden="false" customHeight="false" outlineLevel="0" collapsed="false">
      <c r="A8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6" s="0" t="str">
        <f aca="false">IF($A8506="","",INDEX(CARTAO_COMPRAS!$C:$C,INT((ROW()-2)/20)+2))</f>
        <v/>
      </c>
      <c r="C8506" s="0" t="str">
        <f aca="false">IF($A8506="","",INDEX(CARTAO_COMPRAS!$D:$D,INT((ROW()-2)/20)+2))</f>
        <v/>
      </c>
      <c r="D8506" s="0" t="str">
        <f aca="false">IF($A8506="","",INDEX(CARTAO_COMPRAS!$E:$E,INT((ROW()-2)/20)+2))</f>
        <v/>
      </c>
      <c r="E8506" s="0" t="str">
        <f aca="false">IF($A8506="","",INDEX(CARTAO_COMPRAS!$H:$H,INT((ROW()-2)/20)+2)+MOD(ROW()-2,20))</f>
        <v/>
      </c>
      <c r="F8506" s="0" t="str">
        <f aca="false">IF($A8506="","",INDEX(CARTAO_COMPRAS!$G:$G,INT((ROW()-2)/20)+2))</f>
        <v/>
      </c>
      <c r="G8506" s="5" t="str">
        <f aca="false">IF($A8506="","",INDEX(CARTAO_COMPRAS!$I:$I,INT((ROW()-2)/20)+2))</f>
        <v/>
      </c>
      <c r="H8506" s="4" t="str">
        <f aca="false">IF($A8506="","",EDATE(INDEX(CARTAO_COMPRAS!$J:$J,INT((ROW()-2)/20)+2),MOD(ROW()-2,20)))</f>
        <v/>
      </c>
      <c r="I8506" s="4" t="str">
        <f aca="false">IF($H8506="","",$H8506-WEEKDAY($H8506,2)+1)</f>
        <v/>
      </c>
      <c r="J8506" s="4" t="str">
        <f aca="false">IF($I8506="","",$I8506+6)</f>
        <v/>
      </c>
      <c r="K8506" s="6" t="str">
        <f aca="false">IF($H8506="","",DATE(YEAR($H8506),MONTH($H8506),1))</f>
        <v/>
      </c>
      <c r="L8506" s="0" t="str">
        <f aca="false">IF($A8506="","",INDEX(CARTAO_COMPRAS!$K:$K,INT((ROW()-2)/20)+2))</f>
        <v/>
      </c>
      <c r="M8506" s="0" t="str">
        <f aca="false">IF($A8506="","","Compra no cartão")</f>
        <v/>
      </c>
    </row>
    <row r="8507" customFormat="false" ht="13.5" hidden="false" customHeight="false" outlineLevel="0" collapsed="false">
      <c r="A8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7" s="0" t="str">
        <f aca="false">IF($A8507="","",INDEX(CARTAO_COMPRAS!$C:$C,INT((ROW()-2)/20)+2))</f>
        <v/>
      </c>
      <c r="C8507" s="0" t="str">
        <f aca="false">IF($A8507="","",INDEX(CARTAO_COMPRAS!$D:$D,INT((ROW()-2)/20)+2))</f>
        <v/>
      </c>
      <c r="D8507" s="0" t="str">
        <f aca="false">IF($A8507="","",INDEX(CARTAO_COMPRAS!$E:$E,INT((ROW()-2)/20)+2))</f>
        <v/>
      </c>
      <c r="E8507" s="0" t="str">
        <f aca="false">IF($A8507="","",INDEX(CARTAO_COMPRAS!$H:$H,INT((ROW()-2)/20)+2)+MOD(ROW()-2,20))</f>
        <v/>
      </c>
      <c r="F8507" s="0" t="str">
        <f aca="false">IF($A8507="","",INDEX(CARTAO_COMPRAS!$G:$G,INT((ROW()-2)/20)+2))</f>
        <v/>
      </c>
      <c r="G8507" s="5" t="str">
        <f aca="false">IF($A8507="","",INDEX(CARTAO_COMPRAS!$I:$I,INT((ROW()-2)/20)+2))</f>
        <v/>
      </c>
      <c r="H8507" s="4" t="str">
        <f aca="false">IF($A8507="","",EDATE(INDEX(CARTAO_COMPRAS!$J:$J,INT((ROW()-2)/20)+2),MOD(ROW()-2,20)))</f>
        <v/>
      </c>
      <c r="I8507" s="4" t="str">
        <f aca="false">IF($H8507="","",$H8507-WEEKDAY($H8507,2)+1)</f>
        <v/>
      </c>
      <c r="J8507" s="4" t="str">
        <f aca="false">IF($I8507="","",$I8507+6)</f>
        <v/>
      </c>
      <c r="K8507" s="6" t="str">
        <f aca="false">IF($H8507="","",DATE(YEAR($H8507),MONTH($H8507),1))</f>
        <v/>
      </c>
      <c r="L8507" s="0" t="str">
        <f aca="false">IF($A8507="","",INDEX(CARTAO_COMPRAS!$K:$K,INT((ROW()-2)/20)+2))</f>
        <v/>
      </c>
      <c r="M8507" s="0" t="str">
        <f aca="false">IF($A8507="","","Compra no cartão")</f>
        <v/>
      </c>
    </row>
    <row r="8508" customFormat="false" ht="13.5" hidden="false" customHeight="false" outlineLevel="0" collapsed="false">
      <c r="A8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8" s="0" t="str">
        <f aca="false">IF($A8508="","",INDEX(CARTAO_COMPRAS!$C:$C,INT((ROW()-2)/20)+2))</f>
        <v/>
      </c>
      <c r="C8508" s="0" t="str">
        <f aca="false">IF($A8508="","",INDEX(CARTAO_COMPRAS!$D:$D,INT((ROW()-2)/20)+2))</f>
        <v/>
      </c>
      <c r="D8508" s="0" t="str">
        <f aca="false">IF($A8508="","",INDEX(CARTAO_COMPRAS!$E:$E,INT((ROW()-2)/20)+2))</f>
        <v/>
      </c>
      <c r="E8508" s="0" t="str">
        <f aca="false">IF($A8508="","",INDEX(CARTAO_COMPRAS!$H:$H,INT((ROW()-2)/20)+2)+MOD(ROW()-2,20))</f>
        <v/>
      </c>
      <c r="F8508" s="0" t="str">
        <f aca="false">IF($A8508="","",INDEX(CARTAO_COMPRAS!$G:$G,INT((ROW()-2)/20)+2))</f>
        <v/>
      </c>
      <c r="G8508" s="5" t="str">
        <f aca="false">IF($A8508="","",INDEX(CARTAO_COMPRAS!$I:$I,INT((ROW()-2)/20)+2))</f>
        <v/>
      </c>
      <c r="H8508" s="4" t="str">
        <f aca="false">IF($A8508="","",EDATE(INDEX(CARTAO_COMPRAS!$J:$J,INT((ROW()-2)/20)+2),MOD(ROW()-2,20)))</f>
        <v/>
      </c>
      <c r="I8508" s="4" t="str">
        <f aca="false">IF($H8508="","",$H8508-WEEKDAY($H8508,2)+1)</f>
        <v/>
      </c>
      <c r="J8508" s="4" t="str">
        <f aca="false">IF($I8508="","",$I8508+6)</f>
        <v/>
      </c>
      <c r="K8508" s="6" t="str">
        <f aca="false">IF($H8508="","",DATE(YEAR($H8508),MONTH($H8508),1))</f>
        <v/>
      </c>
      <c r="L8508" s="0" t="str">
        <f aca="false">IF($A8508="","",INDEX(CARTAO_COMPRAS!$K:$K,INT((ROW()-2)/20)+2))</f>
        <v/>
      </c>
      <c r="M8508" s="0" t="str">
        <f aca="false">IF($A8508="","","Compra no cartão")</f>
        <v/>
      </c>
    </row>
    <row r="8509" customFormat="false" ht="13.5" hidden="false" customHeight="false" outlineLevel="0" collapsed="false">
      <c r="A8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09" s="0" t="str">
        <f aca="false">IF($A8509="","",INDEX(CARTAO_COMPRAS!$C:$C,INT((ROW()-2)/20)+2))</f>
        <v/>
      </c>
      <c r="C8509" s="0" t="str">
        <f aca="false">IF($A8509="","",INDEX(CARTAO_COMPRAS!$D:$D,INT((ROW()-2)/20)+2))</f>
        <v/>
      </c>
      <c r="D8509" s="0" t="str">
        <f aca="false">IF($A8509="","",INDEX(CARTAO_COMPRAS!$E:$E,INT((ROW()-2)/20)+2))</f>
        <v/>
      </c>
      <c r="E8509" s="0" t="str">
        <f aca="false">IF($A8509="","",INDEX(CARTAO_COMPRAS!$H:$H,INT((ROW()-2)/20)+2)+MOD(ROW()-2,20))</f>
        <v/>
      </c>
      <c r="F8509" s="0" t="str">
        <f aca="false">IF($A8509="","",INDEX(CARTAO_COMPRAS!$G:$G,INT((ROW()-2)/20)+2))</f>
        <v/>
      </c>
      <c r="G8509" s="5" t="str">
        <f aca="false">IF($A8509="","",INDEX(CARTAO_COMPRAS!$I:$I,INT((ROW()-2)/20)+2))</f>
        <v/>
      </c>
      <c r="H8509" s="4" t="str">
        <f aca="false">IF($A8509="","",EDATE(INDEX(CARTAO_COMPRAS!$J:$J,INT((ROW()-2)/20)+2),MOD(ROW()-2,20)))</f>
        <v/>
      </c>
      <c r="I8509" s="4" t="str">
        <f aca="false">IF($H8509="","",$H8509-WEEKDAY($H8509,2)+1)</f>
        <v/>
      </c>
      <c r="J8509" s="4" t="str">
        <f aca="false">IF($I8509="","",$I8509+6)</f>
        <v/>
      </c>
      <c r="K8509" s="6" t="str">
        <f aca="false">IF($H8509="","",DATE(YEAR($H8509),MONTH($H8509),1))</f>
        <v/>
      </c>
      <c r="L8509" s="0" t="str">
        <f aca="false">IF($A8509="","",INDEX(CARTAO_COMPRAS!$K:$K,INT((ROW()-2)/20)+2))</f>
        <v/>
      </c>
      <c r="M8509" s="0" t="str">
        <f aca="false">IF($A8509="","","Compra no cartão")</f>
        <v/>
      </c>
    </row>
    <row r="8510" customFormat="false" ht="13.5" hidden="false" customHeight="false" outlineLevel="0" collapsed="false">
      <c r="A8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0" s="0" t="str">
        <f aca="false">IF($A8510="","",INDEX(CARTAO_COMPRAS!$C:$C,INT((ROW()-2)/20)+2))</f>
        <v/>
      </c>
      <c r="C8510" s="0" t="str">
        <f aca="false">IF($A8510="","",INDEX(CARTAO_COMPRAS!$D:$D,INT((ROW()-2)/20)+2))</f>
        <v/>
      </c>
      <c r="D8510" s="0" t="str">
        <f aca="false">IF($A8510="","",INDEX(CARTAO_COMPRAS!$E:$E,INT((ROW()-2)/20)+2))</f>
        <v/>
      </c>
      <c r="E8510" s="0" t="str">
        <f aca="false">IF($A8510="","",INDEX(CARTAO_COMPRAS!$H:$H,INT((ROW()-2)/20)+2)+MOD(ROW()-2,20))</f>
        <v/>
      </c>
      <c r="F8510" s="0" t="str">
        <f aca="false">IF($A8510="","",INDEX(CARTAO_COMPRAS!$G:$G,INT((ROW()-2)/20)+2))</f>
        <v/>
      </c>
      <c r="G8510" s="5" t="str">
        <f aca="false">IF($A8510="","",INDEX(CARTAO_COMPRAS!$I:$I,INT((ROW()-2)/20)+2))</f>
        <v/>
      </c>
      <c r="H8510" s="4" t="str">
        <f aca="false">IF($A8510="","",EDATE(INDEX(CARTAO_COMPRAS!$J:$J,INT((ROW()-2)/20)+2),MOD(ROW()-2,20)))</f>
        <v/>
      </c>
      <c r="I8510" s="4" t="str">
        <f aca="false">IF($H8510="","",$H8510-WEEKDAY($H8510,2)+1)</f>
        <v/>
      </c>
      <c r="J8510" s="4" t="str">
        <f aca="false">IF($I8510="","",$I8510+6)</f>
        <v/>
      </c>
      <c r="K8510" s="6" t="str">
        <f aca="false">IF($H8510="","",DATE(YEAR($H8510),MONTH($H8510),1))</f>
        <v/>
      </c>
      <c r="L8510" s="0" t="str">
        <f aca="false">IF($A8510="","",INDEX(CARTAO_COMPRAS!$K:$K,INT((ROW()-2)/20)+2))</f>
        <v/>
      </c>
      <c r="M8510" s="0" t="str">
        <f aca="false">IF($A8510="","","Compra no cartão")</f>
        <v/>
      </c>
    </row>
    <row r="8511" customFormat="false" ht="13.5" hidden="false" customHeight="false" outlineLevel="0" collapsed="false">
      <c r="A8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1" s="0" t="str">
        <f aca="false">IF($A8511="","",INDEX(CARTAO_COMPRAS!$C:$C,INT((ROW()-2)/20)+2))</f>
        <v/>
      </c>
      <c r="C8511" s="0" t="str">
        <f aca="false">IF($A8511="","",INDEX(CARTAO_COMPRAS!$D:$D,INT((ROW()-2)/20)+2))</f>
        <v/>
      </c>
      <c r="D8511" s="0" t="str">
        <f aca="false">IF($A8511="","",INDEX(CARTAO_COMPRAS!$E:$E,INT((ROW()-2)/20)+2))</f>
        <v/>
      </c>
      <c r="E8511" s="0" t="str">
        <f aca="false">IF($A8511="","",INDEX(CARTAO_COMPRAS!$H:$H,INT((ROW()-2)/20)+2)+MOD(ROW()-2,20))</f>
        <v/>
      </c>
      <c r="F8511" s="0" t="str">
        <f aca="false">IF($A8511="","",INDEX(CARTAO_COMPRAS!$G:$G,INT((ROW()-2)/20)+2))</f>
        <v/>
      </c>
      <c r="G8511" s="5" t="str">
        <f aca="false">IF($A8511="","",INDEX(CARTAO_COMPRAS!$I:$I,INT((ROW()-2)/20)+2))</f>
        <v/>
      </c>
      <c r="H8511" s="4" t="str">
        <f aca="false">IF($A8511="","",EDATE(INDEX(CARTAO_COMPRAS!$J:$J,INT((ROW()-2)/20)+2),MOD(ROW()-2,20)))</f>
        <v/>
      </c>
      <c r="I8511" s="4" t="str">
        <f aca="false">IF($H8511="","",$H8511-WEEKDAY($H8511,2)+1)</f>
        <v/>
      </c>
      <c r="J8511" s="4" t="str">
        <f aca="false">IF($I8511="","",$I8511+6)</f>
        <v/>
      </c>
      <c r="K8511" s="6" t="str">
        <f aca="false">IF($H8511="","",DATE(YEAR($H8511),MONTH($H8511),1))</f>
        <v/>
      </c>
      <c r="L8511" s="0" t="str">
        <f aca="false">IF($A8511="","",INDEX(CARTAO_COMPRAS!$K:$K,INT((ROW()-2)/20)+2))</f>
        <v/>
      </c>
      <c r="M8511" s="0" t="str">
        <f aca="false">IF($A8511="","","Compra no cartão")</f>
        <v/>
      </c>
    </row>
    <row r="8512" customFormat="false" ht="13.5" hidden="false" customHeight="false" outlineLevel="0" collapsed="false">
      <c r="A8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2" s="0" t="str">
        <f aca="false">IF($A8512="","",INDEX(CARTAO_COMPRAS!$C:$C,INT((ROW()-2)/20)+2))</f>
        <v/>
      </c>
      <c r="C8512" s="0" t="str">
        <f aca="false">IF($A8512="","",INDEX(CARTAO_COMPRAS!$D:$D,INT((ROW()-2)/20)+2))</f>
        <v/>
      </c>
      <c r="D8512" s="0" t="str">
        <f aca="false">IF($A8512="","",INDEX(CARTAO_COMPRAS!$E:$E,INT((ROW()-2)/20)+2))</f>
        <v/>
      </c>
      <c r="E8512" s="0" t="str">
        <f aca="false">IF($A8512="","",INDEX(CARTAO_COMPRAS!$H:$H,INT((ROW()-2)/20)+2)+MOD(ROW()-2,20))</f>
        <v/>
      </c>
      <c r="F8512" s="0" t="str">
        <f aca="false">IF($A8512="","",INDEX(CARTAO_COMPRAS!$G:$G,INT((ROW()-2)/20)+2))</f>
        <v/>
      </c>
      <c r="G8512" s="5" t="str">
        <f aca="false">IF($A8512="","",INDEX(CARTAO_COMPRAS!$I:$I,INT((ROW()-2)/20)+2))</f>
        <v/>
      </c>
      <c r="H8512" s="4" t="str">
        <f aca="false">IF($A8512="","",EDATE(INDEX(CARTAO_COMPRAS!$J:$J,INT((ROW()-2)/20)+2),MOD(ROW()-2,20)))</f>
        <v/>
      </c>
      <c r="I8512" s="4" t="str">
        <f aca="false">IF($H8512="","",$H8512-WEEKDAY($H8512,2)+1)</f>
        <v/>
      </c>
      <c r="J8512" s="4" t="str">
        <f aca="false">IF($I8512="","",$I8512+6)</f>
        <v/>
      </c>
      <c r="K8512" s="6" t="str">
        <f aca="false">IF($H8512="","",DATE(YEAR($H8512),MONTH($H8512),1))</f>
        <v/>
      </c>
      <c r="L8512" s="0" t="str">
        <f aca="false">IF($A8512="","",INDEX(CARTAO_COMPRAS!$K:$K,INT((ROW()-2)/20)+2))</f>
        <v/>
      </c>
      <c r="M8512" s="0" t="str">
        <f aca="false">IF($A8512="","","Compra no cartão")</f>
        <v/>
      </c>
    </row>
    <row r="8513" customFormat="false" ht="13.5" hidden="false" customHeight="false" outlineLevel="0" collapsed="false">
      <c r="A8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3" s="0" t="str">
        <f aca="false">IF($A8513="","",INDEX(CARTAO_COMPRAS!$C:$C,INT((ROW()-2)/20)+2))</f>
        <v/>
      </c>
      <c r="C8513" s="0" t="str">
        <f aca="false">IF($A8513="","",INDEX(CARTAO_COMPRAS!$D:$D,INT((ROW()-2)/20)+2))</f>
        <v/>
      </c>
      <c r="D8513" s="0" t="str">
        <f aca="false">IF($A8513="","",INDEX(CARTAO_COMPRAS!$E:$E,INT((ROW()-2)/20)+2))</f>
        <v/>
      </c>
      <c r="E8513" s="0" t="str">
        <f aca="false">IF($A8513="","",INDEX(CARTAO_COMPRAS!$H:$H,INT((ROW()-2)/20)+2)+MOD(ROW()-2,20))</f>
        <v/>
      </c>
      <c r="F8513" s="0" t="str">
        <f aca="false">IF($A8513="","",INDEX(CARTAO_COMPRAS!$G:$G,INT((ROW()-2)/20)+2))</f>
        <v/>
      </c>
      <c r="G8513" s="5" t="str">
        <f aca="false">IF($A8513="","",INDEX(CARTAO_COMPRAS!$I:$I,INT((ROW()-2)/20)+2))</f>
        <v/>
      </c>
      <c r="H8513" s="4" t="str">
        <f aca="false">IF($A8513="","",EDATE(INDEX(CARTAO_COMPRAS!$J:$J,INT((ROW()-2)/20)+2),MOD(ROW()-2,20)))</f>
        <v/>
      </c>
      <c r="I8513" s="4" t="str">
        <f aca="false">IF($H8513="","",$H8513-WEEKDAY($H8513,2)+1)</f>
        <v/>
      </c>
      <c r="J8513" s="4" t="str">
        <f aca="false">IF($I8513="","",$I8513+6)</f>
        <v/>
      </c>
      <c r="K8513" s="6" t="str">
        <f aca="false">IF($H8513="","",DATE(YEAR($H8513),MONTH($H8513),1))</f>
        <v/>
      </c>
      <c r="L8513" s="0" t="str">
        <f aca="false">IF($A8513="","",INDEX(CARTAO_COMPRAS!$K:$K,INT((ROW()-2)/20)+2))</f>
        <v/>
      </c>
      <c r="M8513" s="0" t="str">
        <f aca="false">IF($A8513="","","Compra no cartão")</f>
        <v/>
      </c>
    </row>
    <row r="8514" customFormat="false" ht="13.5" hidden="false" customHeight="false" outlineLevel="0" collapsed="false">
      <c r="A8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4" s="0" t="str">
        <f aca="false">IF($A8514="","",INDEX(CARTAO_COMPRAS!$C:$C,INT((ROW()-2)/20)+2))</f>
        <v/>
      </c>
      <c r="C8514" s="0" t="str">
        <f aca="false">IF($A8514="","",INDEX(CARTAO_COMPRAS!$D:$D,INT((ROW()-2)/20)+2))</f>
        <v/>
      </c>
      <c r="D8514" s="0" t="str">
        <f aca="false">IF($A8514="","",INDEX(CARTAO_COMPRAS!$E:$E,INT((ROW()-2)/20)+2))</f>
        <v/>
      </c>
      <c r="E8514" s="0" t="str">
        <f aca="false">IF($A8514="","",INDEX(CARTAO_COMPRAS!$H:$H,INT((ROW()-2)/20)+2)+MOD(ROW()-2,20))</f>
        <v/>
      </c>
      <c r="F8514" s="0" t="str">
        <f aca="false">IF($A8514="","",INDEX(CARTAO_COMPRAS!$G:$G,INT((ROW()-2)/20)+2))</f>
        <v/>
      </c>
      <c r="G8514" s="5" t="str">
        <f aca="false">IF($A8514="","",INDEX(CARTAO_COMPRAS!$I:$I,INT((ROW()-2)/20)+2))</f>
        <v/>
      </c>
      <c r="H8514" s="4" t="str">
        <f aca="false">IF($A8514="","",EDATE(INDEX(CARTAO_COMPRAS!$J:$J,INT((ROW()-2)/20)+2),MOD(ROW()-2,20)))</f>
        <v/>
      </c>
      <c r="I8514" s="4" t="str">
        <f aca="false">IF($H8514="","",$H8514-WEEKDAY($H8514,2)+1)</f>
        <v/>
      </c>
      <c r="J8514" s="4" t="str">
        <f aca="false">IF($I8514="","",$I8514+6)</f>
        <v/>
      </c>
      <c r="K8514" s="6" t="str">
        <f aca="false">IF($H8514="","",DATE(YEAR($H8514),MONTH($H8514),1))</f>
        <v/>
      </c>
      <c r="L8514" s="0" t="str">
        <f aca="false">IF($A8514="","",INDEX(CARTAO_COMPRAS!$K:$K,INT((ROW()-2)/20)+2))</f>
        <v/>
      </c>
      <c r="M8514" s="0" t="str">
        <f aca="false">IF($A8514="","","Compra no cartão")</f>
        <v/>
      </c>
    </row>
    <row r="8515" customFormat="false" ht="13.5" hidden="false" customHeight="false" outlineLevel="0" collapsed="false">
      <c r="A8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5" s="0" t="str">
        <f aca="false">IF($A8515="","",INDEX(CARTAO_COMPRAS!$C:$C,INT((ROW()-2)/20)+2))</f>
        <v/>
      </c>
      <c r="C8515" s="0" t="str">
        <f aca="false">IF($A8515="","",INDEX(CARTAO_COMPRAS!$D:$D,INT((ROW()-2)/20)+2))</f>
        <v/>
      </c>
      <c r="D8515" s="0" t="str">
        <f aca="false">IF($A8515="","",INDEX(CARTAO_COMPRAS!$E:$E,INT((ROW()-2)/20)+2))</f>
        <v/>
      </c>
      <c r="E8515" s="0" t="str">
        <f aca="false">IF($A8515="","",INDEX(CARTAO_COMPRAS!$H:$H,INT((ROW()-2)/20)+2)+MOD(ROW()-2,20))</f>
        <v/>
      </c>
      <c r="F8515" s="0" t="str">
        <f aca="false">IF($A8515="","",INDEX(CARTAO_COMPRAS!$G:$G,INT((ROW()-2)/20)+2))</f>
        <v/>
      </c>
      <c r="G8515" s="5" t="str">
        <f aca="false">IF($A8515="","",INDEX(CARTAO_COMPRAS!$I:$I,INT((ROW()-2)/20)+2))</f>
        <v/>
      </c>
      <c r="H8515" s="4" t="str">
        <f aca="false">IF($A8515="","",EDATE(INDEX(CARTAO_COMPRAS!$J:$J,INT((ROW()-2)/20)+2),MOD(ROW()-2,20)))</f>
        <v/>
      </c>
      <c r="I8515" s="4" t="str">
        <f aca="false">IF($H8515="","",$H8515-WEEKDAY($H8515,2)+1)</f>
        <v/>
      </c>
      <c r="J8515" s="4" t="str">
        <f aca="false">IF($I8515="","",$I8515+6)</f>
        <v/>
      </c>
      <c r="K8515" s="6" t="str">
        <f aca="false">IF($H8515="","",DATE(YEAR($H8515),MONTH($H8515),1))</f>
        <v/>
      </c>
      <c r="L8515" s="0" t="str">
        <f aca="false">IF($A8515="","",INDEX(CARTAO_COMPRAS!$K:$K,INT((ROW()-2)/20)+2))</f>
        <v/>
      </c>
      <c r="M8515" s="0" t="str">
        <f aca="false">IF($A8515="","","Compra no cartão")</f>
        <v/>
      </c>
    </row>
    <row r="8516" customFormat="false" ht="13.5" hidden="false" customHeight="false" outlineLevel="0" collapsed="false">
      <c r="A8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6" s="0" t="str">
        <f aca="false">IF($A8516="","",INDEX(CARTAO_COMPRAS!$C:$C,INT((ROW()-2)/20)+2))</f>
        <v/>
      </c>
      <c r="C8516" s="0" t="str">
        <f aca="false">IF($A8516="","",INDEX(CARTAO_COMPRAS!$D:$D,INT((ROW()-2)/20)+2))</f>
        <v/>
      </c>
      <c r="D8516" s="0" t="str">
        <f aca="false">IF($A8516="","",INDEX(CARTAO_COMPRAS!$E:$E,INT((ROW()-2)/20)+2))</f>
        <v/>
      </c>
      <c r="E8516" s="0" t="str">
        <f aca="false">IF($A8516="","",INDEX(CARTAO_COMPRAS!$H:$H,INT((ROW()-2)/20)+2)+MOD(ROW()-2,20))</f>
        <v/>
      </c>
      <c r="F8516" s="0" t="str">
        <f aca="false">IF($A8516="","",INDEX(CARTAO_COMPRAS!$G:$G,INT((ROW()-2)/20)+2))</f>
        <v/>
      </c>
      <c r="G8516" s="5" t="str">
        <f aca="false">IF($A8516="","",INDEX(CARTAO_COMPRAS!$I:$I,INT((ROW()-2)/20)+2))</f>
        <v/>
      </c>
      <c r="H8516" s="4" t="str">
        <f aca="false">IF($A8516="","",EDATE(INDEX(CARTAO_COMPRAS!$J:$J,INT((ROW()-2)/20)+2),MOD(ROW()-2,20)))</f>
        <v/>
      </c>
      <c r="I8516" s="4" t="str">
        <f aca="false">IF($H8516="","",$H8516-WEEKDAY($H8516,2)+1)</f>
        <v/>
      </c>
      <c r="J8516" s="4" t="str">
        <f aca="false">IF($I8516="","",$I8516+6)</f>
        <v/>
      </c>
      <c r="K8516" s="6" t="str">
        <f aca="false">IF($H8516="","",DATE(YEAR($H8516),MONTH($H8516),1))</f>
        <v/>
      </c>
      <c r="L8516" s="0" t="str">
        <f aca="false">IF($A8516="","",INDEX(CARTAO_COMPRAS!$K:$K,INT((ROW()-2)/20)+2))</f>
        <v/>
      </c>
      <c r="M8516" s="0" t="str">
        <f aca="false">IF($A8516="","","Compra no cartão")</f>
        <v/>
      </c>
    </row>
    <row r="8517" customFormat="false" ht="13.5" hidden="false" customHeight="false" outlineLevel="0" collapsed="false">
      <c r="A8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7" s="0" t="str">
        <f aca="false">IF($A8517="","",INDEX(CARTAO_COMPRAS!$C:$C,INT((ROW()-2)/20)+2))</f>
        <v/>
      </c>
      <c r="C8517" s="0" t="str">
        <f aca="false">IF($A8517="","",INDEX(CARTAO_COMPRAS!$D:$D,INT((ROW()-2)/20)+2))</f>
        <v/>
      </c>
      <c r="D8517" s="0" t="str">
        <f aca="false">IF($A8517="","",INDEX(CARTAO_COMPRAS!$E:$E,INT((ROW()-2)/20)+2))</f>
        <v/>
      </c>
      <c r="E8517" s="0" t="str">
        <f aca="false">IF($A8517="","",INDEX(CARTAO_COMPRAS!$H:$H,INT((ROW()-2)/20)+2)+MOD(ROW()-2,20))</f>
        <v/>
      </c>
      <c r="F8517" s="0" t="str">
        <f aca="false">IF($A8517="","",INDEX(CARTAO_COMPRAS!$G:$G,INT((ROW()-2)/20)+2))</f>
        <v/>
      </c>
      <c r="G8517" s="5" t="str">
        <f aca="false">IF($A8517="","",INDEX(CARTAO_COMPRAS!$I:$I,INT((ROW()-2)/20)+2))</f>
        <v/>
      </c>
      <c r="H8517" s="4" t="str">
        <f aca="false">IF($A8517="","",EDATE(INDEX(CARTAO_COMPRAS!$J:$J,INT((ROW()-2)/20)+2),MOD(ROW()-2,20)))</f>
        <v/>
      </c>
      <c r="I8517" s="4" t="str">
        <f aca="false">IF($H8517="","",$H8517-WEEKDAY($H8517,2)+1)</f>
        <v/>
      </c>
      <c r="J8517" s="4" t="str">
        <f aca="false">IF($I8517="","",$I8517+6)</f>
        <v/>
      </c>
      <c r="K8517" s="6" t="str">
        <f aca="false">IF($H8517="","",DATE(YEAR($H8517),MONTH($H8517),1))</f>
        <v/>
      </c>
      <c r="L8517" s="0" t="str">
        <f aca="false">IF($A8517="","",INDEX(CARTAO_COMPRAS!$K:$K,INT((ROW()-2)/20)+2))</f>
        <v/>
      </c>
      <c r="M8517" s="0" t="str">
        <f aca="false">IF($A8517="","","Compra no cartão")</f>
        <v/>
      </c>
    </row>
    <row r="8518" customFormat="false" ht="13.5" hidden="false" customHeight="false" outlineLevel="0" collapsed="false">
      <c r="A8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8" s="0" t="str">
        <f aca="false">IF($A8518="","",INDEX(CARTAO_COMPRAS!$C:$C,INT((ROW()-2)/20)+2))</f>
        <v/>
      </c>
      <c r="C8518" s="0" t="str">
        <f aca="false">IF($A8518="","",INDEX(CARTAO_COMPRAS!$D:$D,INT((ROW()-2)/20)+2))</f>
        <v/>
      </c>
      <c r="D8518" s="0" t="str">
        <f aca="false">IF($A8518="","",INDEX(CARTAO_COMPRAS!$E:$E,INT((ROW()-2)/20)+2))</f>
        <v/>
      </c>
      <c r="E8518" s="0" t="str">
        <f aca="false">IF($A8518="","",INDEX(CARTAO_COMPRAS!$H:$H,INT((ROW()-2)/20)+2)+MOD(ROW()-2,20))</f>
        <v/>
      </c>
      <c r="F8518" s="0" t="str">
        <f aca="false">IF($A8518="","",INDEX(CARTAO_COMPRAS!$G:$G,INT((ROW()-2)/20)+2))</f>
        <v/>
      </c>
      <c r="G8518" s="5" t="str">
        <f aca="false">IF($A8518="","",INDEX(CARTAO_COMPRAS!$I:$I,INT((ROW()-2)/20)+2))</f>
        <v/>
      </c>
      <c r="H8518" s="4" t="str">
        <f aca="false">IF($A8518="","",EDATE(INDEX(CARTAO_COMPRAS!$J:$J,INT((ROW()-2)/20)+2),MOD(ROW()-2,20)))</f>
        <v/>
      </c>
      <c r="I8518" s="4" t="str">
        <f aca="false">IF($H8518="","",$H8518-WEEKDAY($H8518,2)+1)</f>
        <v/>
      </c>
      <c r="J8518" s="4" t="str">
        <f aca="false">IF($I8518="","",$I8518+6)</f>
        <v/>
      </c>
      <c r="K8518" s="6" t="str">
        <f aca="false">IF($H8518="","",DATE(YEAR($H8518),MONTH($H8518),1))</f>
        <v/>
      </c>
      <c r="L8518" s="0" t="str">
        <f aca="false">IF($A8518="","",INDEX(CARTAO_COMPRAS!$K:$K,INT((ROW()-2)/20)+2))</f>
        <v/>
      </c>
      <c r="M8518" s="0" t="str">
        <f aca="false">IF($A8518="","","Compra no cartão")</f>
        <v/>
      </c>
    </row>
    <row r="8519" customFormat="false" ht="13.5" hidden="false" customHeight="false" outlineLevel="0" collapsed="false">
      <c r="A8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19" s="0" t="str">
        <f aca="false">IF($A8519="","",INDEX(CARTAO_COMPRAS!$C:$C,INT((ROW()-2)/20)+2))</f>
        <v/>
      </c>
      <c r="C8519" s="0" t="str">
        <f aca="false">IF($A8519="","",INDEX(CARTAO_COMPRAS!$D:$D,INT((ROW()-2)/20)+2))</f>
        <v/>
      </c>
      <c r="D8519" s="0" t="str">
        <f aca="false">IF($A8519="","",INDEX(CARTAO_COMPRAS!$E:$E,INT((ROW()-2)/20)+2))</f>
        <v/>
      </c>
      <c r="E8519" s="0" t="str">
        <f aca="false">IF($A8519="","",INDEX(CARTAO_COMPRAS!$H:$H,INT((ROW()-2)/20)+2)+MOD(ROW()-2,20))</f>
        <v/>
      </c>
      <c r="F8519" s="0" t="str">
        <f aca="false">IF($A8519="","",INDEX(CARTAO_COMPRAS!$G:$G,INT((ROW()-2)/20)+2))</f>
        <v/>
      </c>
      <c r="G8519" s="5" t="str">
        <f aca="false">IF($A8519="","",INDEX(CARTAO_COMPRAS!$I:$I,INT((ROW()-2)/20)+2))</f>
        <v/>
      </c>
      <c r="H8519" s="4" t="str">
        <f aca="false">IF($A8519="","",EDATE(INDEX(CARTAO_COMPRAS!$J:$J,INT((ROW()-2)/20)+2),MOD(ROW()-2,20)))</f>
        <v/>
      </c>
      <c r="I8519" s="4" t="str">
        <f aca="false">IF($H8519="","",$H8519-WEEKDAY($H8519,2)+1)</f>
        <v/>
      </c>
      <c r="J8519" s="4" t="str">
        <f aca="false">IF($I8519="","",$I8519+6)</f>
        <v/>
      </c>
      <c r="K8519" s="6" t="str">
        <f aca="false">IF($H8519="","",DATE(YEAR($H8519),MONTH($H8519),1))</f>
        <v/>
      </c>
      <c r="L8519" s="0" t="str">
        <f aca="false">IF($A8519="","",INDEX(CARTAO_COMPRAS!$K:$K,INT((ROW()-2)/20)+2))</f>
        <v/>
      </c>
      <c r="M8519" s="0" t="str">
        <f aca="false">IF($A8519="","","Compra no cartão")</f>
        <v/>
      </c>
    </row>
    <row r="8520" customFormat="false" ht="13.5" hidden="false" customHeight="false" outlineLevel="0" collapsed="false">
      <c r="A8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0" s="0" t="str">
        <f aca="false">IF($A8520="","",INDEX(CARTAO_COMPRAS!$C:$C,INT((ROW()-2)/20)+2))</f>
        <v/>
      </c>
      <c r="C8520" s="0" t="str">
        <f aca="false">IF($A8520="","",INDEX(CARTAO_COMPRAS!$D:$D,INT((ROW()-2)/20)+2))</f>
        <v/>
      </c>
      <c r="D8520" s="0" t="str">
        <f aca="false">IF($A8520="","",INDEX(CARTAO_COMPRAS!$E:$E,INT((ROW()-2)/20)+2))</f>
        <v/>
      </c>
      <c r="E8520" s="0" t="str">
        <f aca="false">IF($A8520="","",INDEX(CARTAO_COMPRAS!$H:$H,INT((ROW()-2)/20)+2)+MOD(ROW()-2,20))</f>
        <v/>
      </c>
      <c r="F8520" s="0" t="str">
        <f aca="false">IF($A8520="","",INDEX(CARTAO_COMPRAS!$G:$G,INT((ROW()-2)/20)+2))</f>
        <v/>
      </c>
      <c r="G8520" s="5" t="str">
        <f aca="false">IF($A8520="","",INDEX(CARTAO_COMPRAS!$I:$I,INT((ROW()-2)/20)+2))</f>
        <v/>
      </c>
      <c r="H8520" s="4" t="str">
        <f aca="false">IF($A8520="","",EDATE(INDEX(CARTAO_COMPRAS!$J:$J,INT((ROW()-2)/20)+2),MOD(ROW()-2,20)))</f>
        <v/>
      </c>
      <c r="I8520" s="4" t="str">
        <f aca="false">IF($H8520="","",$H8520-WEEKDAY($H8520,2)+1)</f>
        <v/>
      </c>
      <c r="J8520" s="4" t="str">
        <f aca="false">IF($I8520="","",$I8520+6)</f>
        <v/>
      </c>
      <c r="K8520" s="6" t="str">
        <f aca="false">IF($H8520="","",DATE(YEAR($H8520),MONTH($H8520),1))</f>
        <v/>
      </c>
      <c r="L8520" s="0" t="str">
        <f aca="false">IF($A8520="","",INDEX(CARTAO_COMPRAS!$K:$K,INT((ROW()-2)/20)+2))</f>
        <v/>
      </c>
      <c r="M8520" s="0" t="str">
        <f aca="false">IF($A8520="","","Compra no cartão")</f>
        <v/>
      </c>
    </row>
    <row r="8521" customFormat="false" ht="13.5" hidden="false" customHeight="false" outlineLevel="0" collapsed="false">
      <c r="A8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1" s="0" t="str">
        <f aca="false">IF($A8521="","",INDEX(CARTAO_COMPRAS!$C:$C,INT((ROW()-2)/20)+2))</f>
        <v/>
      </c>
      <c r="C8521" s="0" t="str">
        <f aca="false">IF($A8521="","",INDEX(CARTAO_COMPRAS!$D:$D,INT((ROW()-2)/20)+2))</f>
        <v/>
      </c>
      <c r="D8521" s="0" t="str">
        <f aca="false">IF($A8521="","",INDEX(CARTAO_COMPRAS!$E:$E,INT((ROW()-2)/20)+2))</f>
        <v/>
      </c>
      <c r="E8521" s="0" t="str">
        <f aca="false">IF($A8521="","",INDEX(CARTAO_COMPRAS!$H:$H,INT((ROW()-2)/20)+2)+MOD(ROW()-2,20))</f>
        <v/>
      </c>
      <c r="F8521" s="0" t="str">
        <f aca="false">IF($A8521="","",INDEX(CARTAO_COMPRAS!$G:$G,INT((ROW()-2)/20)+2))</f>
        <v/>
      </c>
      <c r="G8521" s="5" t="str">
        <f aca="false">IF($A8521="","",INDEX(CARTAO_COMPRAS!$I:$I,INT((ROW()-2)/20)+2))</f>
        <v/>
      </c>
      <c r="H8521" s="4" t="str">
        <f aca="false">IF($A8521="","",EDATE(INDEX(CARTAO_COMPRAS!$J:$J,INT((ROW()-2)/20)+2),MOD(ROW()-2,20)))</f>
        <v/>
      </c>
      <c r="I8521" s="4" t="str">
        <f aca="false">IF($H8521="","",$H8521-WEEKDAY($H8521,2)+1)</f>
        <v/>
      </c>
      <c r="J8521" s="4" t="str">
        <f aca="false">IF($I8521="","",$I8521+6)</f>
        <v/>
      </c>
      <c r="K8521" s="6" t="str">
        <f aca="false">IF($H8521="","",DATE(YEAR($H8521),MONTH($H8521),1))</f>
        <v/>
      </c>
      <c r="L8521" s="0" t="str">
        <f aca="false">IF($A8521="","",INDEX(CARTAO_COMPRAS!$K:$K,INT((ROW()-2)/20)+2))</f>
        <v/>
      </c>
      <c r="M8521" s="0" t="str">
        <f aca="false">IF($A8521="","","Compra no cartão")</f>
        <v/>
      </c>
    </row>
    <row r="8522" customFormat="false" ht="13.5" hidden="false" customHeight="false" outlineLevel="0" collapsed="false">
      <c r="A85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427</v>
      </c>
      <c r="B8522" s="0" t="str">
        <f aca="false">IF($A8522="","",INDEX(CARTAO_COMPRAS!$C:$C,INT((ROW()-2)/20)+2))</f>
        <v>Nubank</v>
      </c>
      <c r="C8522" s="0" t="str">
        <f aca="false">IF($A8522="","",INDEX(CARTAO_COMPRAS!$D:$D,INT((ROW()-2)/20)+2))</f>
        <v>Veloz</v>
      </c>
      <c r="D8522" s="0" t="str">
        <f aca="false">IF($A8522="","",INDEX(CARTAO_COMPRAS!$E:$E,INT((ROW()-2)/20)+2))</f>
        <v>Alimentação / Insumos</v>
      </c>
      <c r="E8522" s="0" t="n">
        <f aca="false">IF($A8522="","",INDEX(CARTAO_COMPRAS!$H:$H,INT((ROW()-2)/20)+2)+MOD(ROW()-2,20))</f>
        <v>1</v>
      </c>
      <c r="F8522" s="0" t="n">
        <f aca="false">IF($A8522="","",INDEX(CARTAO_COMPRAS!$G:$G,INT((ROW()-2)/20)+2))</f>
        <v>1</v>
      </c>
      <c r="G8522" s="5" t="n">
        <f aca="false">IF($A8522="","",INDEX(CARTAO_COMPRAS!$I:$I,INT((ROW()-2)/20)+2))</f>
        <v>84.44</v>
      </c>
      <c r="H8522" s="4" t="n">
        <f aca="false">IF($A8522="","",EDATE(INDEX(CARTAO_COMPRAS!$J:$J,INT((ROW()-2)/20)+2),MOD(ROW()-2,20)))</f>
        <v>46170</v>
      </c>
      <c r="I8522" s="4" t="n">
        <f aca="false">IF($H8522="","",$H8522-WEEKDAY($H8522,2)+1)</f>
        <v>46167</v>
      </c>
      <c r="J8522" s="4" t="n">
        <f aca="false">IF($I8522="","",$I8522+6)</f>
        <v>46173</v>
      </c>
      <c r="K8522" s="6" t="n">
        <f aca="false">IF($H8522="","",DATE(YEAR($H8522),MONTH($H8522),1))</f>
        <v>46143</v>
      </c>
      <c r="L8522" s="0" t="str">
        <f aca="false">IF($A8522="","",INDEX(CARTAO_COMPRAS!$K:$K,INT((ROW()-2)/20)+2))</f>
        <v>Pago</v>
      </c>
      <c r="M8522" s="0" t="str">
        <f aca="false">IF($A8522="","","Compra no cartão")</f>
        <v>Compra no cartão</v>
      </c>
    </row>
    <row r="8523" customFormat="false" ht="13.5" hidden="false" customHeight="false" outlineLevel="0" collapsed="false">
      <c r="A8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3" s="0" t="str">
        <f aca="false">IF($A8523="","",INDEX(CARTAO_COMPRAS!$C:$C,INT((ROW()-2)/20)+2))</f>
        <v/>
      </c>
      <c r="C8523" s="0" t="str">
        <f aca="false">IF($A8523="","",INDEX(CARTAO_COMPRAS!$D:$D,INT((ROW()-2)/20)+2))</f>
        <v/>
      </c>
      <c r="D8523" s="0" t="str">
        <f aca="false">IF($A8523="","",INDEX(CARTAO_COMPRAS!$E:$E,INT((ROW()-2)/20)+2))</f>
        <v/>
      </c>
      <c r="E8523" s="0" t="str">
        <f aca="false">IF($A8523="","",INDEX(CARTAO_COMPRAS!$H:$H,INT((ROW()-2)/20)+2)+MOD(ROW()-2,20))</f>
        <v/>
      </c>
      <c r="F8523" s="0" t="str">
        <f aca="false">IF($A8523="","",INDEX(CARTAO_COMPRAS!$G:$G,INT((ROW()-2)/20)+2))</f>
        <v/>
      </c>
      <c r="G8523" s="5" t="str">
        <f aca="false">IF($A8523="","",INDEX(CARTAO_COMPRAS!$I:$I,INT((ROW()-2)/20)+2))</f>
        <v/>
      </c>
      <c r="H8523" s="4" t="str">
        <f aca="false">IF($A8523="","",EDATE(INDEX(CARTAO_COMPRAS!$J:$J,INT((ROW()-2)/20)+2),MOD(ROW()-2,20)))</f>
        <v/>
      </c>
      <c r="I8523" s="4" t="str">
        <f aca="false">IF($H8523="","",$H8523-WEEKDAY($H8523,2)+1)</f>
        <v/>
      </c>
      <c r="J8523" s="4" t="str">
        <f aca="false">IF($I8523="","",$I8523+6)</f>
        <v/>
      </c>
      <c r="K8523" s="6" t="str">
        <f aca="false">IF($H8523="","",DATE(YEAR($H8523),MONTH($H8523),1))</f>
        <v/>
      </c>
      <c r="L8523" s="0" t="str">
        <f aca="false">IF($A8523="","",INDEX(CARTAO_COMPRAS!$K:$K,INT((ROW()-2)/20)+2))</f>
        <v/>
      </c>
      <c r="M8523" s="0" t="str">
        <f aca="false">IF($A8523="","","Compra no cartão")</f>
        <v/>
      </c>
    </row>
    <row r="8524" customFormat="false" ht="13.5" hidden="false" customHeight="false" outlineLevel="0" collapsed="false">
      <c r="A8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4" s="0" t="str">
        <f aca="false">IF($A8524="","",INDEX(CARTAO_COMPRAS!$C:$C,INT((ROW()-2)/20)+2))</f>
        <v/>
      </c>
      <c r="C8524" s="0" t="str">
        <f aca="false">IF($A8524="","",INDEX(CARTAO_COMPRAS!$D:$D,INT((ROW()-2)/20)+2))</f>
        <v/>
      </c>
      <c r="D8524" s="0" t="str">
        <f aca="false">IF($A8524="","",INDEX(CARTAO_COMPRAS!$E:$E,INT((ROW()-2)/20)+2))</f>
        <v/>
      </c>
      <c r="E8524" s="0" t="str">
        <f aca="false">IF($A8524="","",INDEX(CARTAO_COMPRAS!$H:$H,INT((ROW()-2)/20)+2)+MOD(ROW()-2,20))</f>
        <v/>
      </c>
      <c r="F8524" s="0" t="str">
        <f aca="false">IF($A8524="","",INDEX(CARTAO_COMPRAS!$G:$G,INT((ROW()-2)/20)+2))</f>
        <v/>
      </c>
      <c r="G8524" s="5" t="str">
        <f aca="false">IF($A8524="","",INDEX(CARTAO_COMPRAS!$I:$I,INT((ROW()-2)/20)+2))</f>
        <v/>
      </c>
      <c r="H8524" s="4" t="str">
        <f aca="false">IF($A8524="","",EDATE(INDEX(CARTAO_COMPRAS!$J:$J,INT((ROW()-2)/20)+2),MOD(ROW()-2,20)))</f>
        <v/>
      </c>
      <c r="I8524" s="4" t="str">
        <f aca="false">IF($H8524="","",$H8524-WEEKDAY($H8524,2)+1)</f>
        <v/>
      </c>
      <c r="J8524" s="4" t="str">
        <f aca="false">IF($I8524="","",$I8524+6)</f>
        <v/>
      </c>
      <c r="K8524" s="6" t="str">
        <f aca="false">IF($H8524="","",DATE(YEAR($H8524),MONTH($H8524),1))</f>
        <v/>
      </c>
      <c r="L8524" s="0" t="str">
        <f aca="false">IF($A8524="","",INDEX(CARTAO_COMPRAS!$K:$K,INT((ROW()-2)/20)+2))</f>
        <v/>
      </c>
      <c r="M8524" s="0" t="str">
        <f aca="false">IF($A8524="","","Compra no cartão")</f>
        <v/>
      </c>
    </row>
    <row r="8525" customFormat="false" ht="13.5" hidden="false" customHeight="false" outlineLevel="0" collapsed="false">
      <c r="A8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5" s="0" t="str">
        <f aca="false">IF($A8525="","",INDEX(CARTAO_COMPRAS!$C:$C,INT((ROW()-2)/20)+2))</f>
        <v/>
      </c>
      <c r="C8525" s="0" t="str">
        <f aca="false">IF($A8525="","",INDEX(CARTAO_COMPRAS!$D:$D,INT((ROW()-2)/20)+2))</f>
        <v/>
      </c>
      <c r="D8525" s="0" t="str">
        <f aca="false">IF($A8525="","",INDEX(CARTAO_COMPRAS!$E:$E,INT((ROW()-2)/20)+2))</f>
        <v/>
      </c>
      <c r="E8525" s="0" t="str">
        <f aca="false">IF($A8525="","",INDEX(CARTAO_COMPRAS!$H:$H,INT((ROW()-2)/20)+2)+MOD(ROW()-2,20))</f>
        <v/>
      </c>
      <c r="F8525" s="0" t="str">
        <f aca="false">IF($A8525="","",INDEX(CARTAO_COMPRAS!$G:$G,INT((ROW()-2)/20)+2))</f>
        <v/>
      </c>
      <c r="G8525" s="5" t="str">
        <f aca="false">IF($A8525="","",INDEX(CARTAO_COMPRAS!$I:$I,INT((ROW()-2)/20)+2))</f>
        <v/>
      </c>
      <c r="H8525" s="4" t="str">
        <f aca="false">IF($A8525="","",EDATE(INDEX(CARTAO_COMPRAS!$J:$J,INT((ROW()-2)/20)+2),MOD(ROW()-2,20)))</f>
        <v/>
      </c>
      <c r="I8525" s="4" t="str">
        <f aca="false">IF($H8525="","",$H8525-WEEKDAY($H8525,2)+1)</f>
        <v/>
      </c>
      <c r="J8525" s="4" t="str">
        <f aca="false">IF($I8525="","",$I8525+6)</f>
        <v/>
      </c>
      <c r="K8525" s="6" t="str">
        <f aca="false">IF($H8525="","",DATE(YEAR($H8525),MONTH($H8525),1))</f>
        <v/>
      </c>
      <c r="L8525" s="0" t="str">
        <f aca="false">IF($A8525="","",INDEX(CARTAO_COMPRAS!$K:$K,INT((ROW()-2)/20)+2))</f>
        <v/>
      </c>
      <c r="M8525" s="0" t="str">
        <f aca="false">IF($A8525="","","Compra no cartão")</f>
        <v/>
      </c>
    </row>
    <row r="8526" customFormat="false" ht="13.5" hidden="false" customHeight="false" outlineLevel="0" collapsed="false">
      <c r="A8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6" s="0" t="str">
        <f aca="false">IF($A8526="","",INDEX(CARTAO_COMPRAS!$C:$C,INT((ROW()-2)/20)+2))</f>
        <v/>
      </c>
      <c r="C8526" s="0" t="str">
        <f aca="false">IF($A8526="","",INDEX(CARTAO_COMPRAS!$D:$D,INT((ROW()-2)/20)+2))</f>
        <v/>
      </c>
      <c r="D8526" s="0" t="str">
        <f aca="false">IF($A8526="","",INDEX(CARTAO_COMPRAS!$E:$E,INT((ROW()-2)/20)+2))</f>
        <v/>
      </c>
      <c r="E8526" s="0" t="str">
        <f aca="false">IF($A8526="","",INDEX(CARTAO_COMPRAS!$H:$H,INT((ROW()-2)/20)+2)+MOD(ROW()-2,20))</f>
        <v/>
      </c>
      <c r="F8526" s="0" t="str">
        <f aca="false">IF($A8526="","",INDEX(CARTAO_COMPRAS!$G:$G,INT((ROW()-2)/20)+2))</f>
        <v/>
      </c>
      <c r="G8526" s="5" t="str">
        <f aca="false">IF($A8526="","",INDEX(CARTAO_COMPRAS!$I:$I,INT((ROW()-2)/20)+2))</f>
        <v/>
      </c>
      <c r="H8526" s="4" t="str">
        <f aca="false">IF($A8526="","",EDATE(INDEX(CARTAO_COMPRAS!$J:$J,INT((ROW()-2)/20)+2),MOD(ROW()-2,20)))</f>
        <v/>
      </c>
      <c r="I8526" s="4" t="str">
        <f aca="false">IF($H8526="","",$H8526-WEEKDAY($H8526,2)+1)</f>
        <v/>
      </c>
      <c r="J8526" s="4" t="str">
        <f aca="false">IF($I8526="","",$I8526+6)</f>
        <v/>
      </c>
      <c r="K8526" s="6" t="str">
        <f aca="false">IF($H8526="","",DATE(YEAR($H8526),MONTH($H8526),1))</f>
        <v/>
      </c>
      <c r="L8526" s="0" t="str">
        <f aca="false">IF($A8526="","",INDEX(CARTAO_COMPRAS!$K:$K,INT((ROW()-2)/20)+2))</f>
        <v/>
      </c>
      <c r="M8526" s="0" t="str">
        <f aca="false">IF($A8526="","","Compra no cartão")</f>
        <v/>
      </c>
    </row>
    <row r="8527" customFormat="false" ht="13.5" hidden="false" customHeight="false" outlineLevel="0" collapsed="false">
      <c r="A8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7" s="0" t="str">
        <f aca="false">IF($A8527="","",INDEX(CARTAO_COMPRAS!$C:$C,INT((ROW()-2)/20)+2))</f>
        <v/>
      </c>
      <c r="C8527" s="0" t="str">
        <f aca="false">IF($A8527="","",INDEX(CARTAO_COMPRAS!$D:$D,INT((ROW()-2)/20)+2))</f>
        <v/>
      </c>
      <c r="D8527" s="0" t="str">
        <f aca="false">IF($A8527="","",INDEX(CARTAO_COMPRAS!$E:$E,INT((ROW()-2)/20)+2))</f>
        <v/>
      </c>
      <c r="E8527" s="0" t="str">
        <f aca="false">IF($A8527="","",INDEX(CARTAO_COMPRAS!$H:$H,INT((ROW()-2)/20)+2)+MOD(ROW()-2,20))</f>
        <v/>
      </c>
      <c r="F8527" s="0" t="str">
        <f aca="false">IF($A8527="","",INDEX(CARTAO_COMPRAS!$G:$G,INT((ROW()-2)/20)+2))</f>
        <v/>
      </c>
      <c r="G8527" s="5" t="str">
        <f aca="false">IF($A8527="","",INDEX(CARTAO_COMPRAS!$I:$I,INT((ROW()-2)/20)+2))</f>
        <v/>
      </c>
      <c r="H8527" s="4" t="str">
        <f aca="false">IF($A8527="","",EDATE(INDEX(CARTAO_COMPRAS!$J:$J,INT((ROW()-2)/20)+2),MOD(ROW()-2,20)))</f>
        <v/>
      </c>
      <c r="I8527" s="4" t="str">
        <f aca="false">IF($H8527="","",$H8527-WEEKDAY($H8527,2)+1)</f>
        <v/>
      </c>
      <c r="J8527" s="4" t="str">
        <f aca="false">IF($I8527="","",$I8527+6)</f>
        <v/>
      </c>
      <c r="K8527" s="6" t="str">
        <f aca="false">IF($H8527="","",DATE(YEAR($H8527),MONTH($H8527),1))</f>
        <v/>
      </c>
      <c r="L8527" s="0" t="str">
        <f aca="false">IF($A8527="","",INDEX(CARTAO_COMPRAS!$K:$K,INT((ROW()-2)/20)+2))</f>
        <v/>
      </c>
      <c r="M8527" s="0" t="str">
        <f aca="false">IF($A8527="","","Compra no cartão")</f>
        <v/>
      </c>
    </row>
    <row r="8528" customFormat="false" ht="13.5" hidden="false" customHeight="false" outlineLevel="0" collapsed="false">
      <c r="A8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8" s="0" t="str">
        <f aca="false">IF($A8528="","",INDEX(CARTAO_COMPRAS!$C:$C,INT((ROW()-2)/20)+2))</f>
        <v/>
      </c>
      <c r="C8528" s="0" t="str">
        <f aca="false">IF($A8528="","",INDEX(CARTAO_COMPRAS!$D:$D,INT((ROW()-2)/20)+2))</f>
        <v/>
      </c>
      <c r="D8528" s="0" t="str">
        <f aca="false">IF($A8528="","",INDEX(CARTAO_COMPRAS!$E:$E,INT((ROW()-2)/20)+2))</f>
        <v/>
      </c>
      <c r="E8528" s="0" t="str">
        <f aca="false">IF($A8528="","",INDEX(CARTAO_COMPRAS!$H:$H,INT((ROW()-2)/20)+2)+MOD(ROW()-2,20))</f>
        <v/>
      </c>
      <c r="F8528" s="0" t="str">
        <f aca="false">IF($A8528="","",INDEX(CARTAO_COMPRAS!$G:$G,INT((ROW()-2)/20)+2))</f>
        <v/>
      </c>
      <c r="G8528" s="5" t="str">
        <f aca="false">IF($A8528="","",INDEX(CARTAO_COMPRAS!$I:$I,INT((ROW()-2)/20)+2))</f>
        <v/>
      </c>
      <c r="H8528" s="4" t="str">
        <f aca="false">IF($A8528="","",EDATE(INDEX(CARTAO_COMPRAS!$J:$J,INT((ROW()-2)/20)+2),MOD(ROW()-2,20)))</f>
        <v/>
      </c>
      <c r="I8528" s="4" t="str">
        <f aca="false">IF($H8528="","",$H8528-WEEKDAY($H8528,2)+1)</f>
        <v/>
      </c>
      <c r="J8528" s="4" t="str">
        <f aca="false">IF($I8528="","",$I8528+6)</f>
        <v/>
      </c>
      <c r="K8528" s="6" t="str">
        <f aca="false">IF($H8528="","",DATE(YEAR($H8528),MONTH($H8528),1))</f>
        <v/>
      </c>
      <c r="L8528" s="0" t="str">
        <f aca="false">IF($A8528="","",INDEX(CARTAO_COMPRAS!$K:$K,INT((ROW()-2)/20)+2))</f>
        <v/>
      </c>
      <c r="M8528" s="0" t="str">
        <f aca="false">IF($A8528="","","Compra no cartão")</f>
        <v/>
      </c>
    </row>
    <row r="8529" customFormat="false" ht="13.5" hidden="false" customHeight="false" outlineLevel="0" collapsed="false">
      <c r="A8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29" s="0" t="str">
        <f aca="false">IF($A8529="","",INDEX(CARTAO_COMPRAS!$C:$C,INT((ROW()-2)/20)+2))</f>
        <v/>
      </c>
      <c r="C8529" s="0" t="str">
        <f aca="false">IF($A8529="","",INDEX(CARTAO_COMPRAS!$D:$D,INT((ROW()-2)/20)+2))</f>
        <v/>
      </c>
      <c r="D8529" s="0" t="str">
        <f aca="false">IF($A8529="","",INDEX(CARTAO_COMPRAS!$E:$E,INT((ROW()-2)/20)+2))</f>
        <v/>
      </c>
      <c r="E8529" s="0" t="str">
        <f aca="false">IF($A8529="","",INDEX(CARTAO_COMPRAS!$H:$H,INT((ROW()-2)/20)+2)+MOD(ROW()-2,20))</f>
        <v/>
      </c>
      <c r="F8529" s="0" t="str">
        <f aca="false">IF($A8529="","",INDEX(CARTAO_COMPRAS!$G:$G,INT((ROW()-2)/20)+2))</f>
        <v/>
      </c>
      <c r="G8529" s="5" t="str">
        <f aca="false">IF($A8529="","",INDEX(CARTAO_COMPRAS!$I:$I,INT((ROW()-2)/20)+2))</f>
        <v/>
      </c>
      <c r="H8529" s="4" t="str">
        <f aca="false">IF($A8529="","",EDATE(INDEX(CARTAO_COMPRAS!$J:$J,INT((ROW()-2)/20)+2),MOD(ROW()-2,20)))</f>
        <v/>
      </c>
      <c r="I8529" s="4" t="str">
        <f aca="false">IF($H8529="","",$H8529-WEEKDAY($H8529,2)+1)</f>
        <v/>
      </c>
      <c r="J8529" s="4" t="str">
        <f aca="false">IF($I8529="","",$I8529+6)</f>
        <v/>
      </c>
      <c r="K8529" s="6" t="str">
        <f aca="false">IF($H8529="","",DATE(YEAR($H8529),MONTH($H8529),1))</f>
        <v/>
      </c>
      <c r="L8529" s="0" t="str">
        <f aca="false">IF($A8529="","",INDEX(CARTAO_COMPRAS!$K:$K,INT((ROW()-2)/20)+2))</f>
        <v/>
      </c>
      <c r="M8529" s="0" t="str">
        <f aca="false">IF($A8529="","","Compra no cartão")</f>
        <v/>
      </c>
    </row>
    <row r="8530" customFormat="false" ht="13.5" hidden="false" customHeight="false" outlineLevel="0" collapsed="false">
      <c r="A8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0" s="0" t="str">
        <f aca="false">IF($A8530="","",INDEX(CARTAO_COMPRAS!$C:$C,INT((ROW()-2)/20)+2))</f>
        <v/>
      </c>
      <c r="C8530" s="0" t="str">
        <f aca="false">IF($A8530="","",INDEX(CARTAO_COMPRAS!$D:$D,INT((ROW()-2)/20)+2))</f>
        <v/>
      </c>
      <c r="D8530" s="0" t="str">
        <f aca="false">IF($A8530="","",INDEX(CARTAO_COMPRAS!$E:$E,INT((ROW()-2)/20)+2))</f>
        <v/>
      </c>
      <c r="E8530" s="0" t="str">
        <f aca="false">IF($A8530="","",INDEX(CARTAO_COMPRAS!$H:$H,INT((ROW()-2)/20)+2)+MOD(ROW()-2,20))</f>
        <v/>
      </c>
      <c r="F8530" s="0" t="str">
        <f aca="false">IF($A8530="","",INDEX(CARTAO_COMPRAS!$G:$G,INT((ROW()-2)/20)+2))</f>
        <v/>
      </c>
      <c r="G8530" s="5" t="str">
        <f aca="false">IF($A8530="","",INDEX(CARTAO_COMPRAS!$I:$I,INT((ROW()-2)/20)+2))</f>
        <v/>
      </c>
      <c r="H8530" s="4" t="str">
        <f aca="false">IF($A8530="","",EDATE(INDEX(CARTAO_COMPRAS!$J:$J,INT((ROW()-2)/20)+2),MOD(ROW()-2,20)))</f>
        <v/>
      </c>
      <c r="I8530" s="4" t="str">
        <f aca="false">IF($H8530="","",$H8530-WEEKDAY($H8530,2)+1)</f>
        <v/>
      </c>
      <c r="J8530" s="4" t="str">
        <f aca="false">IF($I8530="","",$I8530+6)</f>
        <v/>
      </c>
      <c r="K8530" s="6" t="str">
        <f aca="false">IF($H8530="","",DATE(YEAR($H8530),MONTH($H8530),1))</f>
        <v/>
      </c>
      <c r="L8530" s="0" t="str">
        <f aca="false">IF($A8530="","",INDEX(CARTAO_COMPRAS!$K:$K,INT((ROW()-2)/20)+2))</f>
        <v/>
      </c>
      <c r="M8530" s="0" t="str">
        <f aca="false">IF($A8530="","","Compra no cartão")</f>
        <v/>
      </c>
    </row>
    <row r="8531" customFormat="false" ht="13.5" hidden="false" customHeight="false" outlineLevel="0" collapsed="false">
      <c r="A8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1" s="0" t="str">
        <f aca="false">IF($A8531="","",INDEX(CARTAO_COMPRAS!$C:$C,INT((ROW()-2)/20)+2))</f>
        <v/>
      </c>
      <c r="C8531" s="0" t="str">
        <f aca="false">IF($A8531="","",INDEX(CARTAO_COMPRAS!$D:$D,INT((ROW()-2)/20)+2))</f>
        <v/>
      </c>
      <c r="D8531" s="0" t="str">
        <f aca="false">IF($A8531="","",INDEX(CARTAO_COMPRAS!$E:$E,INT((ROW()-2)/20)+2))</f>
        <v/>
      </c>
      <c r="E8531" s="0" t="str">
        <f aca="false">IF($A8531="","",INDEX(CARTAO_COMPRAS!$H:$H,INT((ROW()-2)/20)+2)+MOD(ROW()-2,20))</f>
        <v/>
      </c>
      <c r="F8531" s="0" t="str">
        <f aca="false">IF($A8531="","",INDEX(CARTAO_COMPRAS!$G:$G,INT((ROW()-2)/20)+2))</f>
        <v/>
      </c>
      <c r="G8531" s="5" t="str">
        <f aca="false">IF($A8531="","",INDEX(CARTAO_COMPRAS!$I:$I,INT((ROW()-2)/20)+2))</f>
        <v/>
      </c>
      <c r="H8531" s="4" t="str">
        <f aca="false">IF($A8531="","",EDATE(INDEX(CARTAO_COMPRAS!$J:$J,INT((ROW()-2)/20)+2),MOD(ROW()-2,20)))</f>
        <v/>
      </c>
      <c r="I8531" s="4" t="str">
        <f aca="false">IF($H8531="","",$H8531-WEEKDAY($H8531,2)+1)</f>
        <v/>
      </c>
      <c r="J8531" s="4" t="str">
        <f aca="false">IF($I8531="","",$I8531+6)</f>
        <v/>
      </c>
      <c r="K8531" s="6" t="str">
        <f aca="false">IF($H8531="","",DATE(YEAR($H8531),MONTH($H8531),1))</f>
        <v/>
      </c>
      <c r="L8531" s="0" t="str">
        <f aca="false">IF($A8531="","",INDEX(CARTAO_COMPRAS!$K:$K,INT((ROW()-2)/20)+2))</f>
        <v/>
      </c>
      <c r="M8531" s="0" t="str">
        <f aca="false">IF($A8531="","","Compra no cartão")</f>
        <v/>
      </c>
    </row>
    <row r="8532" customFormat="false" ht="13.5" hidden="false" customHeight="false" outlineLevel="0" collapsed="false">
      <c r="A8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2" s="0" t="str">
        <f aca="false">IF($A8532="","",INDEX(CARTAO_COMPRAS!$C:$C,INT((ROW()-2)/20)+2))</f>
        <v/>
      </c>
      <c r="C8532" s="0" t="str">
        <f aca="false">IF($A8532="","",INDEX(CARTAO_COMPRAS!$D:$D,INT((ROW()-2)/20)+2))</f>
        <v/>
      </c>
      <c r="D8532" s="0" t="str">
        <f aca="false">IF($A8532="","",INDEX(CARTAO_COMPRAS!$E:$E,INT((ROW()-2)/20)+2))</f>
        <v/>
      </c>
      <c r="E8532" s="0" t="str">
        <f aca="false">IF($A8532="","",INDEX(CARTAO_COMPRAS!$H:$H,INT((ROW()-2)/20)+2)+MOD(ROW()-2,20))</f>
        <v/>
      </c>
      <c r="F8532" s="0" t="str">
        <f aca="false">IF($A8532="","",INDEX(CARTAO_COMPRAS!$G:$G,INT((ROW()-2)/20)+2))</f>
        <v/>
      </c>
      <c r="G8532" s="5" t="str">
        <f aca="false">IF($A8532="","",INDEX(CARTAO_COMPRAS!$I:$I,INT((ROW()-2)/20)+2))</f>
        <v/>
      </c>
      <c r="H8532" s="4" t="str">
        <f aca="false">IF($A8532="","",EDATE(INDEX(CARTAO_COMPRAS!$J:$J,INT((ROW()-2)/20)+2),MOD(ROW()-2,20)))</f>
        <v/>
      </c>
      <c r="I8532" s="4" t="str">
        <f aca="false">IF($H8532="","",$H8532-WEEKDAY($H8532,2)+1)</f>
        <v/>
      </c>
      <c r="J8532" s="4" t="str">
        <f aca="false">IF($I8532="","",$I8532+6)</f>
        <v/>
      </c>
      <c r="K8532" s="6" t="str">
        <f aca="false">IF($H8532="","",DATE(YEAR($H8532),MONTH($H8532),1))</f>
        <v/>
      </c>
      <c r="L8532" s="0" t="str">
        <f aca="false">IF($A8532="","",INDEX(CARTAO_COMPRAS!$K:$K,INT((ROW()-2)/20)+2))</f>
        <v/>
      </c>
      <c r="M8532" s="0" t="str">
        <f aca="false">IF($A8532="","","Compra no cartão")</f>
        <v/>
      </c>
    </row>
    <row r="8533" customFormat="false" ht="13.5" hidden="false" customHeight="false" outlineLevel="0" collapsed="false">
      <c r="A8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3" s="0" t="str">
        <f aca="false">IF($A8533="","",INDEX(CARTAO_COMPRAS!$C:$C,INT((ROW()-2)/20)+2))</f>
        <v/>
      </c>
      <c r="C8533" s="0" t="str">
        <f aca="false">IF($A8533="","",INDEX(CARTAO_COMPRAS!$D:$D,INT((ROW()-2)/20)+2))</f>
        <v/>
      </c>
      <c r="D8533" s="0" t="str">
        <f aca="false">IF($A8533="","",INDEX(CARTAO_COMPRAS!$E:$E,INT((ROW()-2)/20)+2))</f>
        <v/>
      </c>
      <c r="E8533" s="0" t="str">
        <f aca="false">IF($A8533="","",INDEX(CARTAO_COMPRAS!$H:$H,INT((ROW()-2)/20)+2)+MOD(ROW()-2,20))</f>
        <v/>
      </c>
      <c r="F8533" s="0" t="str">
        <f aca="false">IF($A8533="","",INDEX(CARTAO_COMPRAS!$G:$G,INT((ROW()-2)/20)+2))</f>
        <v/>
      </c>
      <c r="G8533" s="5" t="str">
        <f aca="false">IF($A8533="","",INDEX(CARTAO_COMPRAS!$I:$I,INT((ROW()-2)/20)+2))</f>
        <v/>
      </c>
      <c r="H8533" s="4" t="str">
        <f aca="false">IF($A8533="","",EDATE(INDEX(CARTAO_COMPRAS!$J:$J,INT((ROW()-2)/20)+2),MOD(ROW()-2,20)))</f>
        <v/>
      </c>
      <c r="I8533" s="4" t="str">
        <f aca="false">IF($H8533="","",$H8533-WEEKDAY($H8533,2)+1)</f>
        <v/>
      </c>
      <c r="J8533" s="4" t="str">
        <f aca="false">IF($I8533="","",$I8533+6)</f>
        <v/>
      </c>
      <c r="K8533" s="6" t="str">
        <f aca="false">IF($H8533="","",DATE(YEAR($H8533),MONTH($H8533),1))</f>
        <v/>
      </c>
      <c r="L8533" s="0" t="str">
        <f aca="false">IF($A8533="","",INDEX(CARTAO_COMPRAS!$K:$K,INT((ROW()-2)/20)+2))</f>
        <v/>
      </c>
      <c r="M8533" s="0" t="str">
        <f aca="false">IF($A8533="","","Compra no cartão")</f>
        <v/>
      </c>
    </row>
    <row r="8534" customFormat="false" ht="13.5" hidden="false" customHeight="false" outlineLevel="0" collapsed="false">
      <c r="A8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4" s="0" t="str">
        <f aca="false">IF($A8534="","",INDEX(CARTAO_COMPRAS!$C:$C,INT((ROW()-2)/20)+2))</f>
        <v/>
      </c>
      <c r="C8534" s="0" t="str">
        <f aca="false">IF($A8534="","",INDEX(CARTAO_COMPRAS!$D:$D,INT((ROW()-2)/20)+2))</f>
        <v/>
      </c>
      <c r="D8534" s="0" t="str">
        <f aca="false">IF($A8534="","",INDEX(CARTAO_COMPRAS!$E:$E,INT((ROW()-2)/20)+2))</f>
        <v/>
      </c>
      <c r="E8534" s="0" t="str">
        <f aca="false">IF($A8534="","",INDEX(CARTAO_COMPRAS!$H:$H,INT((ROW()-2)/20)+2)+MOD(ROW()-2,20))</f>
        <v/>
      </c>
      <c r="F8534" s="0" t="str">
        <f aca="false">IF($A8534="","",INDEX(CARTAO_COMPRAS!$G:$G,INT((ROW()-2)/20)+2))</f>
        <v/>
      </c>
      <c r="G8534" s="5" t="str">
        <f aca="false">IF($A8534="","",INDEX(CARTAO_COMPRAS!$I:$I,INT((ROW()-2)/20)+2))</f>
        <v/>
      </c>
      <c r="H8534" s="4" t="str">
        <f aca="false">IF($A8534="","",EDATE(INDEX(CARTAO_COMPRAS!$J:$J,INT((ROW()-2)/20)+2),MOD(ROW()-2,20)))</f>
        <v/>
      </c>
      <c r="I8534" s="4" t="str">
        <f aca="false">IF($H8534="","",$H8534-WEEKDAY($H8534,2)+1)</f>
        <v/>
      </c>
      <c r="J8534" s="4" t="str">
        <f aca="false">IF($I8534="","",$I8534+6)</f>
        <v/>
      </c>
      <c r="K8534" s="6" t="str">
        <f aca="false">IF($H8534="","",DATE(YEAR($H8534),MONTH($H8534),1))</f>
        <v/>
      </c>
      <c r="L8534" s="0" t="str">
        <f aca="false">IF($A8534="","",INDEX(CARTAO_COMPRAS!$K:$K,INT((ROW()-2)/20)+2))</f>
        <v/>
      </c>
      <c r="M8534" s="0" t="str">
        <f aca="false">IF($A8534="","","Compra no cartão")</f>
        <v/>
      </c>
    </row>
    <row r="8535" customFormat="false" ht="13.5" hidden="false" customHeight="false" outlineLevel="0" collapsed="false">
      <c r="A8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5" s="0" t="str">
        <f aca="false">IF($A8535="","",INDEX(CARTAO_COMPRAS!$C:$C,INT((ROW()-2)/20)+2))</f>
        <v/>
      </c>
      <c r="C8535" s="0" t="str">
        <f aca="false">IF($A8535="","",INDEX(CARTAO_COMPRAS!$D:$D,INT((ROW()-2)/20)+2))</f>
        <v/>
      </c>
      <c r="D8535" s="0" t="str">
        <f aca="false">IF($A8535="","",INDEX(CARTAO_COMPRAS!$E:$E,INT((ROW()-2)/20)+2))</f>
        <v/>
      </c>
      <c r="E8535" s="0" t="str">
        <f aca="false">IF($A8535="","",INDEX(CARTAO_COMPRAS!$H:$H,INT((ROW()-2)/20)+2)+MOD(ROW()-2,20))</f>
        <v/>
      </c>
      <c r="F8535" s="0" t="str">
        <f aca="false">IF($A8535="","",INDEX(CARTAO_COMPRAS!$G:$G,INT((ROW()-2)/20)+2))</f>
        <v/>
      </c>
      <c r="G8535" s="5" t="str">
        <f aca="false">IF($A8535="","",INDEX(CARTAO_COMPRAS!$I:$I,INT((ROW()-2)/20)+2))</f>
        <v/>
      </c>
      <c r="H8535" s="4" t="str">
        <f aca="false">IF($A8535="","",EDATE(INDEX(CARTAO_COMPRAS!$J:$J,INT((ROW()-2)/20)+2),MOD(ROW()-2,20)))</f>
        <v/>
      </c>
      <c r="I8535" s="4" t="str">
        <f aca="false">IF($H8535="","",$H8535-WEEKDAY($H8535,2)+1)</f>
        <v/>
      </c>
      <c r="J8535" s="4" t="str">
        <f aca="false">IF($I8535="","",$I8535+6)</f>
        <v/>
      </c>
      <c r="K8535" s="6" t="str">
        <f aca="false">IF($H8535="","",DATE(YEAR($H8535),MONTH($H8535),1))</f>
        <v/>
      </c>
      <c r="L8535" s="0" t="str">
        <f aca="false">IF($A8535="","",INDEX(CARTAO_COMPRAS!$K:$K,INT((ROW()-2)/20)+2))</f>
        <v/>
      </c>
      <c r="M8535" s="0" t="str">
        <f aca="false">IF($A8535="","","Compra no cartão")</f>
        <v/>
      </c>
    </row>
    <row r="8536" customFormat="false" ht="13.5" hidden="false" customHeight="false" outlineLevel="0" collapsed="false">
      <c r="A8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6" s="0" t="str">
        <f aca="false">IF($A8536="","",INDEX(CARTAO_COMPRAS!$C:$C,INT((ROW()-2)/20)+2))</f>
        <v/>
      </c>
      <c r="C8536" s="0" t="str">
        <f aca="false">IF($A8536="","",INDEX(CARTAO_COMPRAS!$D:$D,INT((ROW()-2)/20)+2))</f>
        <v/>
      </c>
      <c r="D8536" s="0" t="str">
        <f aca="false">IF($A8536="","",INDEX(CARTAO_COMPRAS!$E:$E,INT((ROW()-2)/20)+2))</f>
        <v/>
      </c>
      <c r="E8536" s="0" t="str">
        <f aca="false">IF($A8536="","",INDEX(CARTAO_COMPRAS!$H:$H,INT((ROW()-2)/20)+2)+MOD(ROW()-2,20))</f>
        <v/>
      </c>
      <c r="F8536" s="0" t="str">
        <f aca="false">IF($A8536="","",INDEX(CARTAO_COMPRAS!$G:$G,INT((ROW()-2)/20)+2))</f>
        <v/>
      </c>
      <c r="G8536" s="5" t="str">
        <f aca="false">IF($A8536="","",INDEX(CARTAO_COMPRAS!$I:$I,INT((ROW()-2)/20)+2))</f>
        <v/>
      </c>
      <c r="H8536" s="4" t="str">
        <f aca="false">IF($A8536="","",EDATE(INDEX(CARTAO_COMPRAS!$J:$J,INT((ROW()-2)/20)+2),MOD(ROW()-2,20)))</f>
        <v/>
      </c>
      <c r="I8536" s="4" t="str">
        <f aca="false">IF($H8536="","",$H8536-WEEKDAY($H8536,2)+1)</f>
        <v/>
      </c>
      <c r="J8536" s="4" t="str">
        <f aca="false">IF($I8536="","",$I8536+6)</f>
        <v/>
      </c>
      <c r="K8536" s="6" t="str">
        <f aca="false">IF($H8536="","",DATE(YEAR($H8536),MONTH($H8536),1))</f>
        <v/>
      </c>
      <c r="L8536" s="0" t="str">
        <f aca="false">IF($A8536="","",INDEX(CARTAO_COMPRAS!$K:$K,INT((ROW()-2)/20)+2))</f>
        <v/>
      </c>
      <c r="M8536" s="0" t="str">
        <f aca="false">IF($A8536="","","Compra no cartão")</f>
        <v/>
      </c>
    </row>
    <row r="8537" customFormat="false" ht="13.5" hidden="false" customHeight="false" outlineLevel="0" collapsed="false">
      <c r="A8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7" s="0" t="str">
        <f aca="false">IF($A8537="","",INDEX(CARTAO_COMPRAS!$C:$C,INT((ROW()-2)/20)+2))</f>
        <v/>
      </c>
      <c r="C8537" s="0" t="str">
        <f aca="false">IF($A8537="","",INDEX(CARTAO_COMPRAS!$D:$D,INT((ROW()-2)/20)+2))</f>
        <v/>
      </c>
      <c r="D8537" s="0" t="str">
        <f aca="false">IF($A8537="","",INDEX(CARTAO_COMPRAS!$E:$E,INT((ROW()-2)/20)+2))</f>
        <v/>
      </c>
      <c r="E8537" s="0" t="str">
        <f aca="false">IF($A8537="","",INDEX(CARTAO_COMPRAS!$H:$H,INT((ROW()-2)/20)+2)+MOD(ROW()-2,20))</f>
        <v/>
      </c>
      <c r="F8537" s="0" t="str">
        <f aca="false">IF($A8537="","",INDEX(CARTAO_COMPRAS!$G:$G,INT((ROW()-2)/20)+2))</f>
        <v/>
      </c>
      <c r="G8537" s="5" t="str">
        <f aca="false">IF($A8537="","",INDEX(CARTAO_COMPRAS!$I:$I,INT((ROW()-2)/20)+2))</f>
        <v/>
      </c>
      <c r="H8537" s="4" t="str">
        <f aca="false">IF($A8537="","",EDATE(INDEX(CARTAO_COMPRAS!$J:$J,INT((ROW()-2)/20)+2),MOD(ROW()-2,20)))</f>
        <v/>
      </c>
      <c r="I8537" s="4" t="str">
        <f aca="false">IF($H8537="","",$H8537-WEEKDAY($H8537,2)+1)</f>
        <v/>
      </c>
      <c r="J8537" s="4" t="str">
        <f aca="false">IF($I8537="","",$I8537+6)</f>
        <v/>
      </c>
      <c r="K8537" s="6" t="str">
        <f aca="false">IF($H8537="","",DATE(YEAR($H8537),MONTH($H8537),1))</f>
        <v/>
      </c>
      <c r="L8537" s="0" t="str">
        <f aca="false">IF($A8537="","",INDEX(CARTAO_COMPRAS!$K:$K,INT((ROW()-2)/20)+2))</f>
        <v/>
      </c>
      <c r="M8537" s="0" t="str">
        <f aca="false">IF($A8537="","","Compra no cartão")</f>
        <v/>
      </c>
    </row>
    <row r="8538" customFormat="false" ht="13.5" hidden="false" customHeight="false" outlineLevel="0" collapsed="false">
      <c r="A8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8" s="0" t="str">
        <f aca="false">IF($A8538="","",INDEX(CARTAO_COMPRAS!$C:$C,INT((ROW()-2)/20)+2))</f>
        <v/>
      </c>
      <c r="C8538" s="0" t="str">
        <f aca="false">IF($A8538="","",INDEX(CARTAO_COMPRAS!$D:$D,INT((ROW()-2)/20)+2))</f>
        <v/>
      </c>
      <c r="D8538" s="0" t="str">
        <f aca="false">IF($A8538="","",INDEX(CARTAO_COMPRAS!$E:$E,INT((ROW()-2)/20)+2))</f>
        <v/>
      </c>
      <c r="E8538" s="0" t="str">
        <f aca="false">IF($A8538="","",INDEX(CARTAO_COMPRAS!$H:$H,INT((ROW()-2)/20)+2)+MOD(ROW()-2,20))</f>
        <v/>
      </c>
      <c r="F8538" s="0" t="str">
        <f aca="false">IF($A8538="","",INDEX(CARTAO_COMPRAS!$G:$G,INT((ROW()-2)/20)+2))</f>
        <v/>
      </c>
      <c r="G8538" s="5" t="str">
        <f aca="false">IF($A8538="","",INDEX(CARTAO_COMPRAS!$I:$I,INT((ROW()-2)/20)+2))</f>
        <v/>
      </c>
      <c r="H8538" s="4" t="str">
        <f aca="false">IF($A8538="","",EDATE(INDEX(CARTAO_COMPRAS!$J:$J,INT((ROW()-2)/20)+2),MOD(ROW()-2,20)))</f>
        <v/>
      </c>
      <c r="I8538" s="4" t="str">
        <f aca="false">IF($H8538="","",$H8538-WEEKDAY($H8538,2)+1)</f>
        <v/>
      </c>
      <c r="J8538" s="4" t="str">
        <f aca="false">IF($I8538="","",$I8538+6)</f>
        <v/>
      </c>
      <c r="K8538" s="6" t="str">
        <f aca="false">IF($H8538="","",DATE(YEAR($H8538),MONTH($H8538),1))</f>
        <v/>
      </c>
      <c r="L8538" s="0" t="str">
        <f aca="false">IF($A8538="","",INDEX(CARTAO_COMPRAS!$K:$K,INT((ROW()-2)/20)+2))</f>
        <v/>
      </c>
      <c r="M8538" s="0" t="str">
        <f aca="false">IF($A8538="","","Compra no cartão")</f>
        <v/>
      </c>
    </row>
    <row r="8539" customFormat="false" ht="13.5" hidden="false" customHeight="false" outlineLevel="0" collapsed="false">
      <c r="A8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39" s="0" t="str">
        <f aca="false">IF($A8539="","",INDEX(CARTAO_COMPRAS!$C:$C,INT((ROW()-2)/20)+2))</f>
        <v/>
      </c>
      <c r="C8539" s="0" t="str">
        <f aca="false">IF($A8539="","",INDEX(CARTAO_COMPRAS!$D:$D,INT((ROW()-2)/20)+2))</f>
        <v/>
      </c>
      <c r="D8539" s="0" t="str">
        <f aca="false">IF($A8539="","",INDEX(CARTAO_COMPRAS!$E:$E,INT((ROW()-2)/20)+2))</f>
        <v/>
      </c>
      <c r="E8539" s="0" t="str">
        <f aca="false">IF($A8539="","",INDEX(CARTAO_COMPRAS!$H:$H,INT((ROW()-2)/20)+2)+MOD(ROW()-2,20))</f>
        <v/>
      </c>
      <c r="F8539" s="0" t="str">
        <f aca="false">IF($A8539="","",INDEX(CARTAO_COMPRAS!$G:$G,INT((ROW()-2)/20)+2))</f>
        <v/>
      </c>
      <c r="G8539" s="5" t="str">
        <f aca="false">IF($A8539="","",INDEX(CARTAO_COMPRAS!$I:$I,INT((ROW()-2)/20)+2))</f>
        <v/>
      </c>
      <c r="H8539" s="4" t="str">
        <f aca="false">IF($A8539="","",EDATE(INDEX(CARTAO_COMPRAS!$J:$J,INT((ROW()-2)/20)+2),MOD(ROW()-2,20)))</f>
        <v/>
      </c>
      <c r="I8539" s="4" t="str">
        <f aca="false">IF($H8539="","",$H8539-WEEKDAY($H8539,2)+1)</f>
        <v/>
      </c>
      <c r="J8539" s="4" t="str">
        <f aca="false">IF($I8539="","",$I8539+6)</f>
        <v/>
      </c>
      <c r="K8539" s="6" t="str">
        <f aca="false">IF($H8539="","",DATE(YEAR($H8539),MONTH($H8539),1))</f>
        <v/>
      </c>
      <c r="L8539" s="0" t="str">
        <f aca="false">IF($A8539="","",INDEX(CARTAO_COMPRAS!$K:$K,INT((ROW()-2)/20)+2))</f>
        <v/>
      </c>
      <c r="M8539" s="0" t="str">
        <f aca="false">IF($A8539="","","Compra no cartão")</f>
        <v/>
      </c>
    </row>
    <row r="8540" customFormat="false" ht="13.5" hidden="false" customHeight="false" outlineLevel="0" collapsed="false">
      <c r="A8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0" s="0" t="str">
        <f aca="false">IF($A8540="","",INDEX(CARTAO_COMPRAS!$C:$C,INT((ROW()-2)/20)+2))</f>
        <v/>
      </c>
      <c r="C8540" s="0" t="str">
        <f aca="false">IF($A8540="","",INDEX(CARTAO_COMPRAS!$D:$D,INT((ROW()-2)/20)+2))</f>
        <v/>
      </c>
      <c r="D8540" s="0" t="str">
        <f aca="false">IF($A8540="","",INDEX(CARTAO_COMPRAS!$E:$E,INT((ROW()-2)/20)+2))</f>
        <v/>
      </c>
      <c r="E8540" s="0" t="str">
        <f aca="false">IF($A8540="","",INDEX(CARTAO_COMPRAS!$H:$H,INT((ROW()-2)/20)+2)+MOD(ROW()-2,20))</f>
        <v/>
      </c>
      <c r="F8540" s="0" t="str">
        <f aca="false">IF($A8540="","",INDEX(CARTAO_COMPRAS!$G:$G,INT((ROW()-2)/20)+2))</f>
        <v/>
      </c>
      <c r="G8540" s="5" t="str">
        <f aca="false">IF($A8540="","",INDEX(CARTAO_COMPRAS!$I:$I,INT((ROW()-2)/20)+2))</f>
        <v/>
      </c>
      <c r="H8540" s="4" t="str">
        <f aca="false">IF($A8540="","",EDATE(INDEX(CARTAO_COMPRAS!$J:$J,INT((ROW()-2)/20)+2),MOD(ROW()-2,20)))</f>
        <v/>
      </c>
      <c r="I8540" s="4" t="str">
        <f aca="false">IF($H8540="","",$H8540-WEEKDAY($H8540,2)+1)</f>
        <v/>
      </c>
      <c r="J8540" s="4" t="str">
        <f aca="false">IF($I8540="","",$I8540+6)</f>
        <v/>
      </c>
      <c r="K8540" s="6" t="str">
        <f aca="false">IF($H8540="","",DATE(YEAR($H8540),MONTH($H8540),1))</f>
        <v/>
      </c>
      <c r="L8540" s="0" t="str">
        <f aca="false">IF($A8540="","",INDEX(CARTAO_COMPRAS!$K:$K,INT((ROW()-2)/20)+2))</f>
        <v/>
      </c>
      <c r="M8540" s="0" t="str">
        <f aca="false">IF($A8540="","","Compra no cartão")</f>
        <v/>
      </c>
    </row>
    <row r="8541" customFormat="false" ht="13.5" hidden="false" customHeight="false" outlineLevel="0" collapsed="false">
      <c r="A8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1" s="0" t="str">
        <f aca="false">IF($A8541="","",INDEX(CARTAO_COMPRAS!$C:$C,INT((ROW()-2)/20)+2))</f>
        <v/>
      </c>
      <c r="C8541" s="0" t="str">
        <f aca="false">IF($A8541="","",INDEX(CARTAO_COMPRAS!$D:$D,INT((ROW()-2)/20)+2))</f>
        <v/>
      </c>
      <c r="D8541" s="0" t="str">
        <f aca="false">IF($A8541="","",INDEX(CARTAO_COMPRAS!$E:$E,INT((ROW()-2)/20)+2))</f>
        <v/>
      </c>
      <c r="E8541" s="0" t="str">
        <f aca="false">IF($A8541="","",INDEX(CARTAO_COMPRAS!$H:$H,INT((ROW()-2)/20)+2)+MOD(ROW()-2,20))</f>
        <v/>
      </c>
      <c r="F8541" s="0" t="str">
        <f aca="false">IF($A8541="","",INDEX(CARTAO_COMPRAS!$G:$G,INT((ROW()-2)/20)+2))</f>
        <v/>
      </c>
      <c r="G8541" s="5" t="str">
        <f aca="false">IF($A8541="","",INDEX(CARTAO_COMPRAS!$I:$I,INT((ROW()-2)/20)+2))</f>
        <v/>
      </c>
      <c r="H8541" s="4" t="str">
        <f aca="false">IF($A8541="","",EDATE(INDEX(CARTAO_COMPRAS!$J:$J,INT((ROW()-2)/20)+2),MOD(ROW()-2,20)))</f>
        <v/>
      </c>
      <c r="I8541" s="4" t="str">
        <f aca="false">IF($H8541="","",$H8541-WEEKDAY($H8541,2)+1)</f>
        <v/>
      </c>
      <c r="J8541" s="4" t="str">
        <f aca="false">IF($I8541="","",$I8541+6)</f>
        <v/>
      </c>
      <c r="K8541" s="6" t="str">
        <f aca="false">IF($H8541="","",DATE(YEAR($H8541),MONTH($H8541),1))</f>
        <v/>
      </c>
      <c r="L8541" s="0" t="str">
        <f aca="false">IF($A8541="","",INDEX(CARTAO_COMPRAS!$K:$K,INT((ROW()-2)/20)+2))</f>
        <v/>
      </c>
      <c r="M8541" s="0" t="str">
        <f aca="false">IF($A8541="","","Compra no cartão")</f>
        <v/>
      </c>
    </row>
    <row r="8542" customFormat="false" ht="13.5" hidden="false" customHeight="false" outlineLevel="0" collapsed="false">
      <c r="A85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428</v>
      </c>
      <c r="B8542" s="0" t="str">
        <f aca="false">IF($A8542="","",INDEX(CARTAO_COMPRAS!$C:$C,INT((ROW()-2)/20)+2))</f>
        <v>Nubank</v>
      </c>
      <c r="C8542" s="0" t="str">
        <f aca="false">IF($A8542="","",INDEX(CARTAO_COMPRAS!$D:$D,INT((ROW()-2)/20)+2))</f>
        <v>Supermercado</v>
      </c>
      <c r="D8542" s="0" t="str">
        <f aca="false">IF($A8542="","",INDEX(CARTAO_COMPRAS!$E:$E,INT((ROW()-2)/20)+2))</f>
        <v>Alimentação / Insumos</v>
      </c>
      <c r="E8542" s="0" t="n">
        <f aca="false">IF($A8542="","",INDEX(CARTAO_COMPRAS!$H:$H,INT((ROW()-2)/20)+2)+MOD(ROW()-2,20))</f>
        <v>1</v>
      </c>
      <c r="F8542" s="0" t="n">
        <f aca="false">IF($A8542="","",INDEX(CARTAO_COMPRAS!$G:$G,INT((ROW()-2)/20)+2))</f>
        <v>1</v>
      </c>
      <c r="G8542" s="5" t="n">
        <f aca="false">IF($A8542="","",INDEX(CARTAO_COMPRAS!$I:$I,INT((ROW()-2)/20)+2))</f>
        <v>351.65</v>
      </c>
      <c r="H8542" s="4" t="n">
        <f aca="false">IF($A8542="","",EDATE(INDEX(CARTAO_COMPRAS!$J:$J,INT((ROW()-2)/20)+2),MOD(ROW()-2,20)))</f>
        <v>46170</v>
      </c>
      <c r="I8542" s="4" t="n">
        <f aca="false">IF($H8542="","",$H8542-WEEKDAY($H8542,2)+1)</f>
        <v>46167</v>
      </c>
      <c r="J8542" s="4" t="n">
        <f aca="false">IF($I8542="","",$I8542+6)</f>
        <v>46173</v>
      </c>
      <c r="K8542" s="6" t="n">
        <f aca="false">IF($H8542="","",DATE(YEAR($H8542),MONTH($H8542),1))</f>
        <v>46143</v>
      </c>
      <c r="L8542" s="0" t="str">
        <f aca="false">IF($A8542="","",INDEX(CARTAO_COMPRAS!$K:$K,INT((ROW()-2)/20)+2))</f>
        <v>Pago</v>
      </c>
      <c r="M8542" s="0" t="str">
        <f aca="false">IF($A8542="","","Compra no cartão")</f>
        <v>Compra no cartão</v>
      </c>
    </row>
    <row r="8543" customFormat="false" ht="13.5" hidden="false" customHeight="false" outlineLevel="0" collapsed="false">
      <c r="A8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3" s="0" t="str">
        <f aca="false">IF($A8543="","",INDEX(CARTAO_COMPRAS!$C:$C,INT((ROW()-2)/20)+2))</f>
        <v/>
      </c>
      <c r="C8543" s="0" t="str">
        <f aca="false">IF($A8543="","",INDEX(CARTAO_COMPRAS!$D:$D,INT((ROW()-2)/20)+2))</f>
        <v/>
      </c>
      <c r="D8543" s="0" t="str">
        <f aca="false">IF($A8543="","",INDEX(CARTAO_COMPRAS!$E:$E,INT((ROW()-2)/20)+2))</f>
        <v/>
      </c>
      <c r="E8543" s="0" t="str">
        <f aca="false">IF($A8543="","",INDEX(CARTAO_COMPRAS!$H:$H,INT((ROW()-2)/20)+2)+MOD(ROW()-2,20))</f>
        <v/>
      </c>
      <c r="F8543" s="0" t="str">
        <f aca="false">IF($A8543="","",INDEX(CARTAO_COMPRAS!$G:$G,INT((ROW()-2)/20)+2))</f>
        <v/>
      </c>
      <c r="G8543" s="5" t="str">
        <f aca="false">IF($A8543="","",INDEX(CARTAO_COMPRAS!$I:$I,INT((ROW()-2)/20)+2))</f>
        <v/>
      </c>
      <c r="H8543" s="4" t="str">
        <f aca="false">IF($A8543="","",EDATE(INDEX(CARTAO_COMPRAS!$J:$J,INT((ROW()-2)/20)+2),MOD(ROW()-2,20)))</f>
        <v/>
      </c>
      <c r="I8543" s="4" t="str">
        <f aca="false">IF($H8543="","",$H8543-WEEKDAY($H8543,2)+1)</f>
        <v/>
      </c>
      <c r="J8543" s="4" t="str">
        <f aca="false">IF($I8543="","",$I8543+6)</f>
        <v/>
      </c>
      <c r="K8543" s="6" t="str">
        <f aca="false">IF($H8543="","",DATE(YEAR($H8543),MONTH($H8543),1))</f>
        <v/>
      </c>
      <c r="L8543" s="0" t="str">
        <f aca="false">IF($A8543="","",INDEX(CARTAO_COMPRAS!$K:$K,INT((ROW()-2)/20)+2))</f>
        <v/>
      </c>
      <c r="M8543" s="0" t="str">
        <f aca="false">IF($A8543="","","Compra no cartão")</f>
        <v/>
      </c>
    </row>
    <row r="8544" customFormat="false" ht="13.5" hidden="false" customHeight="false" outlineLevel="0" collapsed="false">
      <c r="A8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4" s="0" t="str">
        <f aca="false">IF($A8544="","",INDEX(CARTAO_COMPRAS!$C:$C,INT((ROW()-2)/20)+2))</f>
        <v/>
      </c>
      <c r="C8544" s="0" t="str">
        <f aca="false">IF($A8544="","",INDEX(CARTAO_COMPRAS!$D:$D,INT((ROW()-2)/20)+2))</f>
        <v/>
      </c>
      <c r="D8544" s="0" t="str">
        <f aca="false">IF($A8544="","",INDEX(CARTAO_COMPRAS!$E:$E,INT((ROW()-2)/20)+2))</f>
        <v/>
      </c>
      <c r="E8544" s="0" t="str">
        <f aca="false">IF($A8544="","",INDEX(CARTAO_COMPRAS!$H:$H,INT((ROW()-2)/20)+2)+MOD(ROW()-2,20))</f>
        <v/>
      </c>
      <c r="F8544" s="0" t="str">
        <f aca="false">IF($A8544="","",INDEX(CARTAO_COMPRAS!$G:$G,INT((ROW()-2)/20)+2))</f>
        <v/>
      </c>
      <c r="G8544" s="5" t="str">
        <f aca="false">IF($A8544="","",INDEX(CARTAO_COMPRAS!$I:$I,INT((ROW()-2)/20)+2))</f>
        <v/>
      </c>
      <c r="H8544" s="4" t="str">
        <f aca="false">IF($A8544="","",EDATE(INDEX(CARTAO_COMPRAS!$J:$J,INT((ROW()-2)/20)+2),MOD(ROW()-2,20)))</f>
        <v/>
      </c>
      <c r="I8544" s="4" t="str">
        <f aca="false">IF($H8544="","",$H8544-WEEKDAY($H8544,2)+1)</f>
        <v/>
      </c>
      <c r="J8544" s="4" t="str">
        <f aca="false">IF($I8544="","",$I8544+6)</f>
        <v/>
      </c>
      <c r="K8544" s="6" t="str">
        <f aca="false">IF($H8544="","",DATE(YEAR($H8544),MONTH($H8544),1))</f>
        <v/>
      </c>
      <c r="L8544" s="0" t="str">
        <f aca="false">IF($A8544="","",INDEX(CARTAO_COMPRAS!$K:$K,INT((ROW()-2)/20)+2))</f>
        <v/>
      </c>
      <c r="M8544" s="0" t="str">
        <f aca="false">IF($A8544="","","Compra no cartão")</f>
        <v/>
      </c>
    </row>
    <row r="8545" customFormat="false" ht="13.5" hidden="false" customHeight="false" outlineLevel="0" collapsed="false">
      <c r="A8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5" s="0" t="str">
        <f aca="false">IF($A8545="","",INDEX(CARTAO_COMPRAS!$C:$C,INT((ROW()-2)/20)+2))</f>
        <v/>
      </c>
      <c r="C8545" s="0" t="str">
        <f aca="false">IF($A8545="","",INDEX(CARTAO_COMPRAS!$D:$D,INT((ROW()-2)/20)+2))</f>
        <v/>
      </c>
      <c r="D8545" s="0" t="str">
        <f aca="false">IF($A8545="","",INDEX(CARTAO_COMPRAS!$E:$E,INT((ROW()-2)/20)+2))</f>
        <v/>
      </c>
      <c r="E8545" s="0" t="str">
        <f aca="false">IF($A8545="","",INDEX(CARTAO_COMPRAS!$H:$H,INT((ROW()-2)/20)+2)+MOD(ROW()-2,20))</f>
        <v/>
      </c>
      <c r="F8545" s="0" t="str">
        <f aca="false">IF($A8545="","",INDEX(CARTAO_COMPRAS!$G:$G,INT((ROW()-2)/20)+2))</f>
        <v/>
      </c>
      <c r="G8545" s="5" t="str">
        <f aca="false">IF($A8545="","",INDEX(CARTAO_COMPRAS!$I:$I,INT((ROW()-2)/20)+2))</f>
        <v/>
      </c>
      <c r="H8545" s="4" t="str">
        <f aca="false">IF($A8545="","",EDATE(INDEX(CARTAO_COMPRAS!$J:$J,INT((ROW()-2)/20)+2),MOD(ROW()-2,20)))</f>
        <v/>
      </c>
      <c r="I8545" s="4" t="str">
        <f aca="false">IF($H8545="","",$H8545-WEEKDAY($H8545,2)+1)</f>
        <v/>
      </c>
      <c r="J8545" s="4" t="str">
        <f aca="false">IF($I8545="","",$I8545+6)</f>
        <v/>
      </c>
      <c r="K8545" s="6" t="str">
        <f aca="false">IF($H8545="","",DATE(YEAR($H8545),MONTH($H8545),1))</f>
        <v/>
      </c>
      <c r="L8545" s="0" t="str">
        <f aca="false">IF($A8545="","",INDEX(CARTAO_COMPRAS!$K:$K,INT((ROW()-2)/20)+2))</f>
        <v/>
      </c>
      <c r="M8545" s="0" t="str">
        <f aca="false">IF($A8545="","","Compra no cartão")</f>
        <v/>
      </c>
    </row>
    <row r="8546" customFormat="false" ht="13.5" hidden="false" customHeight="false" outlineLevel="0" collapsed="false">
      <c r="A8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6" s="0" t="str">
        <f aca="false">IF($A8546="","",INDEX(CARTAO_COMPRAS!$C:$C,INT((ROW()-2)/20)+2))</f>
        <v/>
      </c>
      <c r="C8546" s="0" t="str">
        <f aca="false">IF($A8546="","",INDEX(CARTAO_COMPRAS!$D:$D,INT((ROW()-2)/20)+2))</f>
        <v/>
      </c>
      <c r="D8546" s="0" t="str">
        <f aca="false">IF($A8546="","",INDEX(CARTAO_COMPRAS!$E:$E,INT((ROW()-2)/20)+2))</f>
        <v/>
      </c>
      <c r="E8546" s="0" t="str">
        <f aca="false">IF($A8546="","",INDEX(CARTAO_COMPRAS!$H:$H,INT((ROW()-2)/20)+2)+MOD(ROW()-2,20))</f>
        <v/>
      </c>
      <c r="F8546" s="0" t="str">
        <f aca="false">IF($A8546="","",INDEX(CARTAO_COMPRAS!$G:$G,INT((ROW()-2)/20)+2))</f>
        <v/>
      </c>
      <c r="G8546" s="5" t="str">
        <f aca="false">IF($A8546="","",INDEX(CARTAO_COMPRAS!$I:$I,INT((ROW()-2)/20)+2))</f>
        <v/>
      </c>
      <c r="H8546" s="4" t="str">
        <f aca="false">IF($A8546="","",EDATE(INDEX(CARTAO_COMPRAS!$J:$J,INT((ROW()-2)/20)+2),MOD(ROW()-2,20)))</f>
        <v/>
      </c>
      <c r="I8546" s="4" t="str">
        <f aca="false">IF($H8546="","",$H8546-WEEKDAY($H8546,2)+1)</f>
        <v/>
      </c>
      <c r="J8546" s="4" t="str">
        <f aca="false">IF($I8546="","",$I8546+6)</f>
        <v/>
      </c>
      <c r="K8546" s="6" t="str">
        <f aca="false">IF($H8546="","",DATE(YEAR($H8546),MONTH($H8546),1))</f>
        <v/>
      </c>
      <c r="L8546" s="0" t="str">
        <f aca="false">IF($A8546="","",INDEX(CARTAO_COMPRAS!$K:$K,INT((ROW()-2)/20)+2))</f>
        <v/>
      </c>
      <c r="M8546" s="0" t="str">
        <f aca="false">IF($A8546="","","Compra no cartão")</f>
        <v/>
      </c>
    </row>
    <row r="8547" customFormat="false" ht="13.5" hidden="false" customHeight="false" outlineLevel="0" collapsed="false">
      <c r="A8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7" s="0" t="str">
        <f aca="false">IF($A8547="","",INDEX(CARTAO_COMPRAS!$C:$C,INT((ROW()-2)/20)+2))</f>
        <v/>
      </c>
      <c r="C8547" s="0" t="str">
        <f aca="false">IF($A8547="","",INDEX(CARTAO_COMPRAS!$D:$D,INT((ROW()-2)/20)+2))</f>
        <v/>
      </c>
      <c r="D8547" s="0" t="str">
        <f aca="false">IF($A8547="","",INDEX(CARTAO_COMPRAS!$E:$E,INT((ROW()-2)/20)+2))</f>
        <v/>
      </c>
      <c r="E8547" s="0" t="str">
        <f aca="false">IF($A8547="","",INDEX(CARTAO_COMPRAS!$H:$H,INT((ROW()-2)/20)+2)+MOD(ROW()-2,20))</f>
        <v/>
      </c>
      <c r="F8547" s="0" t="str">
        <f aca="false">IF($A8547="","",INDEX(CARTAO_COMPRAS!$G:$G,INT((ROW()-2)/20)+2))</f>
        <v/>
      </c>
      <c r="G8547" s="5" t="str">
        <f aca="false">IF($A8547="","",INDEX(CARTAO_COMPRAS!$I:$I,INT((ROW()-2)/20)+2))</f>
        <v/>
      </c>
      <c r="H8547" s="4" t="str">
        <f aca="false">IF($A8547="","",EDATE(INDEX(CARTAO_COMPRAS!$J:$J,INT((ROW()-2)/20)+2),MOD(ROW()-2,20)))</f>
        <v/>
      </c>
      <c r="I8547" s="4" t="str">
        <f aca="false">IF($H8547="","",$H8547-WEEKDAY($H8547,2)+1)</f>
        <v/>
      </c>
      <c r="J8547" s="4" t="str">
        <f aca="false">IF($I8547="","",$I8547+6)</f>
        <v/>
      </c>
      <c r="K8547" s="6" t="str">
        <f aca="false">IF($H8547="","",DATE(YEAR($H8547),MONTH($H8547),1))</f>
        <v/>
      </c>
      <c r="L8547" s="0" t="str">
        <f aca="false">IF($A8547="","",INDEX(CARTAO_COMPRAS!$K:$K,INT((ROW()-2)/20)+2))</f>
        <v/>
      </c>
      <c r="M8547" s="0" t="str">
        <f aca="false">IF($A8547="","","Compra no cartão")</f>
        <v/>
      </c>
    </row>
    <row r="8548" customFormat="false" ht="13.5" hidden="false" customHeight="false" outlineLevel="0" collapsed="false">
      <c r="A8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8" s="0" t="str">
        <f aca="false">IF($A8548="","",INDEX(CARTAO_COMPRAS!$C:$C,INT((ROW()-2)/20)+2))</f>
        <v/>
      </c>
      <c r="C8548" s="0" t="str">
        <f aca="false">IF($A8548="","",INDEX(CARTAO_COMPRAS!$D:$D,INT((ROW()-2)/20)+2))</f>
        <v/>
      </c>
      <c r="D8548" s="0" t="str">
        <f aca="false">IF($A8548="","",INDEX(CARTAO_COMPRAS!$E:$E,INT((ROW()-2)/20)+2))</f>
        <v/>
      </c>
      <c r="E8548" s="0" t="str">
        <f aca="false">IF($A8548="","",INDEX(CARTAO_COMPRAS!$H:$H,INT((ROW()-2)/20)+2)+MOD(ROW()-2,20))</f>
        <v/>
      </c>
      <c r="F8548" s="0" t="str">
        <f aca="false">IF($A8548="","",INDEX(CARTAO_COMPRAS!$G:$G,INT((ROW()-2)/20)+2))</f>
        <v/>
      </c>
      <c r="G8548" s="5" t="str">
        <f aca="false">IF($A8548="","",INDEX(CARTAO_COMPRAS!$I:$I,INT((ROW()-2)/20)+2))</f>
        <v/>
      </c>
      <c r="H8548" s="4" t="str">
        <f aca="false">IF($A8548="","",EDATE(INDEX(CARTAO_COMPRAS!$J:$J,INT((ROW()-2)/20)+2),MOD(ROW()-2,20)))</f>
        <v/>
      </c>
      <c r="I8548" s="4" t="str">
        <f aca="false">IF($H8548="","",$H8548-WEEKDAY($H8548,2)+1)</f>
        <v/>
      </c>
      <c r="J8548" s="4" t="str">
        <f aca="false">IF($I8548="","",$I8548+6)</f>
        <v/>
      </c>
      <c r="K8548" s="6" t="str">
        <f aca="false">IF($H8548="","",DATE(YEAR($H8548),MONTH($H8548),1))</f>
        <v/>
      </c>
      <c r="L8548" s="0" t="str">
        <f aca="false">IF($A8548="","",INDEX(CARTAO_COMPRAS!$K:$K,INT((ROW()-2)/20)+2))</f>
        <v/>
      </c>
      <c r="M8548" s="0" t="str">
        <f aca="false">IF($A8548="","","Compra no cartão")</f>
        <v/>
      </c>
    </row>
    <row r="8549" customFormat="false" ht="13.5" hidden="false" customHeight="false" outlineLevel="0" collapsed="false">
      <c r="A8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49" s="0" t="str">
        <f aca="false">IF($A8549="","",INDEX(CARTAO_COMPRAS!$C:$C,INT((ROW()-2)/20)+2))</f>
        <v/>
      </c>
      <c r="C8549" s="0" t="str">
        <f aca="false">IF($A8549="","",INDEX(CARTAO_COMPRAS!$D:$D,INT((ROW()-2)/20)+2))</f>
        <v/>
      </c>
      <c r="D8549" s="0" t="str">
        <f aca="false">IF($A8549="","",INDEX(CARTAO_COMPRAS!$E:$E,INT((ROW()-2)/20)+2))</f>
        <v/>
      </c>
      <c r="E8549" s="0" t="str">
        <f aca="false">IF($A8549="","",INDEX(CARTAO_COMPRAS!$H:$H,INT((ROW()-2)/20)+2)+MOD(ROW()-2,20))</f>
        <v/>
      </c>
      <c r="F8549" s="0" t="str">
        <f aca="false">IF($A8549="","",INDEX(CARTAO_COMPRAS!$G:$G,INT((ROW()-2)/20)+2))</f>
        <v/>
      </c>
      <c r="G8549" s="5" t="str">
        <f aca="false">IF($A8549="","",INDEX(CARTAO_COMPRAS!$I:$I,INT((ROW()-2)/20)+2))</f>
        <v/>
      </c>
      <c r="H8549" s="4" t="str">
        <f aca="false">IF($A8549="","",EDATE(INDEX(CARTAO_COMPRAS!$J:$J,INT((ROW()-2)/20)+2),MOD(ROW()-2,20)))</f>
        <v/>
      </c>
      <c r="I8549" s="4" t="str">
        <f aca="false">IF($H8549="","",$H8549-WEEKDAY($H8549,2)+1)</f>
        <v/>
      </c>
      <c r="J8549" s="4" t="str">
        <f aca="false">IF($I8549="","",$I8549+6)</f>
        <v/>
      </c>
      <c r="K8549" s="6" t="str">
        <f aca="false">IF($H8549="","",DATE(YEAR($H8549),MONTH($H8549),1))</f>
        <v/>
      </c>
      <c r="L8549" s="0" t="str">
        <f aca="false">IF($A8549="","",INDEX(CARTAO_COMPRAS!$K:$K,INT((ROW()-2)/20)+2))</f>
        <v/>
      </c>
      <c r="M8549" s="0" t="str">
        <f aca="false">IF($A8549="","","Compra no cartão")</f>
        <v/>
      </c>
    </row>
    <row r="8550" customFormat="false" ht="13.5" hidden="false" customHeight="false" outlineLevel="0" collapsed="false">
      <c r="A8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0" s="0" t="str">
        <f aca="false">IF($A8550="","",INDEX(CARTAO_COMPRAS!$C:$C,INT((ROW()-2)/20)+2))</f>
        <v/>
      </c>
      <c r="C8550" s="0" t="str">
        <f aca="false">IF($A8550="","",INDEX(CARTAO_COMPRAS!$D:$D,INT((ROW()-2)/20)+2))</f>
        <v/>
      </c>
      <c r="D8550" s="0" t="str">
        <f aca="false">IF($A8550="","",INDEX(CARTAO_COMPRAS!$E:$E,INT((ROW()-2)/20)+2))</f>
        <v/>
      </c>
      <c r="E8550" s="0" t="str">
        <f aca="false">IF($A8550="","",INDEX(CARTAO_COMPRAS!$H:$H,INT((ROW()-2)/20)+2)+MOD(ROW()-2,20))</f>
        <v/>
      </c>
      <c r="F8550" s="0" t="str">
        <f aca="false">IF($A8550="","",INDEX(CARTAO_COMPRAS!$G:$G,INT((ROW()-2)/20)+2))</f>
        <v/>
      </c>
      <c r="G8550" s="5" t="str">
        <f aca="false">IF($A8550="","",INDEX(CARTAO_COMPRAS!$I:$I,INT((ROW()-2)/20)+2))</f>
        <v/>
      </c>
      <c r="H8550" s="4" t="str">
        <f aca="false">IF($A8550="","",EDATE(INDEX(CARTAO_COMPRAS!$J:$J,INT((ROW()-2)/20)+2),MOD(ROW()-2,20)))</f>
        <v/>
      </c>
      <c r="I8550" s="4" t="str">
        <f aca="false">IF($H8550="","",$H8550-WEEKDAY($H8550,2)+1)</f>
        <v/>
      </c>
      <c r="J8550" s="4" t="str">
        <f aca="false">IF($I8550="","",$I8550+6)</f>
        <v/>
      </c>
      <c r="K8550" s="6" t="str">
        <f aca="false">IF($H8550="","",DATE(YEAR($H8550),MONTH($H8550),1))</f>
        <v/>
      </c>
      <c r="L8550" s="0" t="str">
        <f aca="false">IF($A8550="","",INDEX(CARTAO_COMPRAS!$K:$K,INT((ROW()-2)/20)+2))</f>
        <v/>
      </c>
      <c r="M8550" s="0" t="str">
        <f aca="false">IF($A8550="","","Compra no cartão")</f>
        <v/>
      </c>
    </row>
    <row r="8551" customFormat="false" ht="13.5" hidden="false" customHeight="false" outlineLevel="0" collapsed="false">
      <c r="A8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1" s="0" t="str">
        <f aca="false">IF($A8551="","",INDEX(CARTAO_COMPRAS!$C:$C,INT((ROW()-2)/20)+2))</f>
        <v/>
      </c>
      <c r="C8551" s="0" t="str">
        <f aca="false">IF($A8551="","",INDEX(CARTAO_COMPRAS!$D:$D,INT((ROW()-2)/20)+2))</f>
        <v/>
      </c>
      <c r="D8551" s="0" t="str">
        <f aca="false">IF($A8551="","",INDEX(CARTAO_COMPRAS!$E:$E,INT((ROW()-2)/20)+2))</f>
        <v/>
      </c>
      <c r="E8551" s="0" t="str">
        <f aca="false">IF($A8551="","",INDEX(CARTAO_COMPRAS!$H:$H,INT((ROW()-2)/20)+2)+MOD(ROW()-2,20))</f>
        <v/>
      </c>
      <c r="F8551" s="0" t="str">
        <f aca="false">IF($A8551="","",INDEX(CARTAO_COMPRAS!$G:$G,INT((ROW()-2)/20)+2))</f>
        <v/>
      </c>
      <c r="G8551" s="5" t="str">
        <f aca="false">IF($A8551="","",INDEX(CARTAO_COMPRAS!$I:$I,INT((ROW()-2)/20)+2))</f>
        <v/>
      </c>
      <c r="H8551" s="4" t="str">
        <f aca="false">IF($A8551="","",EDATE(INDEX(CARTAO_COMPRAS!$J:$J,INT((ROW()-2)/20)+2),MOD(ROW()-2,20)))</f>
        <v/>
      </c>
      <c r="I8551" s="4" t="str">
        <f aca="false">IF($H8551="","",$H8551-WEEKDAY($H8551,2)+1)</f>
        <v/>
      </c>
      <c r="J8551" s="4" t="str">
        <f aca="false">IF($I8551="","",$I8551+6)</f>
        <v/>
      </c>
      <c r="K8551" s="6" t="str">
        <f aca="false">IF($H8551="","",DATE(YEAR($H8551),MONTH($H8551),1))</f>
        <v/>
      </c>
      <c r="L8551" s="0" t="str">
        <f aca="false">IF($A8551="","",INDEX(CARTAO_COMPRAS!$K:$K,INT((ROW()-2)/20)+2))</f>
        <v/>
      </c>
      <c r="M8551" s="0" t="str">
        <f aca="false">IF($A8551="","","Compra no cartão")</f>
        <v/>
      </c>
    </row>
    <row r="8552" customFormat="false" ht="13.5" hidden="false" customHeight="false" outlineLevel="0" collapsed="false">
      <c r="A8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2" s="0" t="str">
        <f aca="false">IF($A8552="","",INDEX(CARTAO_COMPRAS!$C:$C,INT((ROW()-2)/20)+2))</f>
        <v/>
      </c>
      <c r="C8552" s="0" t="str">
        <f aca="false">IF($A8552="","",INDEX(CARTAO_COMPRAS!$D:$D,INT((ROW()-2)/20)+2))</f>
        <v/>
      </c>
      <c r="D8552" s="0" t="str">
        <f aca="false">IF($A8552="","",INDEX(CARTAO_COMPRAS!$E:$E,INT((ROW()-2)/20)+2))</f>
        <v/>
      </c>
      <c r="E8552" s="0" t="str">
        <f aca="false">IF($A8552="","",INDEX(CARTAO_COMPRAS!$H:$H,INT((ROW()-2)/20)+2)+MOD(ROW()-2,20))</f>
        <v/>
      </c>
      <c r="F8552" s="0" t="str">
        <f aca="false">IF($A8552="","",INDEX(CARTAO_COMPRAS!$G:$G,INT((ROW()-2)/20)+2))</f>
        <v/>
      </c>
      <c r="G8552" s="5" t="str">
        <f aca="false">IF($A8552="","",INDEX(CARTAO_COMPRAS!$I:$I,INT((ROW()-2)/20)+2))</f>
        <v/>
      </c>
      <c r="H8552" s="4" t="str">
        <f aca="false">IF($A8552="","",EDATE(INDEX(CARTAO_COMPRAS!$J:$J,INT((ROW()-2)/20)+2),MOD(ROW()-2,20)))</f>
        <v/>
      </c>
      <c r="I8552" s="4" t="str">
        <f aca="false">IF($H8552="","",$H8552-WEEKDAY($H8552,2)+1)</f>
        <v/>
      </c>
      <c r="J8552" s="4" t="str">
        <f aca="false">IF($I8552="","",$I8552+6)</f>
        <v/>
      </c>
      <c r="K8552" s="6" t="str">
        <f aca="false">IF($H8552="","",DATE(YEAR($H8552),MONTH($H8552),1))</f>
        <v/>
      </c>
      <c r="L8552" s="0" t="str">
        <f aca="false">IF($A8552="","",INDEX(CARTAO_COMPRAS!$K:$K,INT((ROW()-2)/20)+2))</f>
        <v/>
      </c>
      <c r="M8552" s="0" t="str">
        <f aca="false">IF($A8552="","","Compra no cartão")</f>
        <v/>
      </c>
    </row>
    <row r="8553" customFormat="false" ht="13.5" hidden="false" customHeight="false" outlineLevel="0" collapsed="false">
      <c r="A8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3" s="0" t="str">
        <f aca="false">IF($A8553="","",INDEX(CARTAO_COMPRAS!$C:$C,INT((ROW()-2)/20)+2))</f>
        <v/>
      </c>
      <c r="C8553" s="0" t="str">
        <f aca="false">IF($A8553="","",INDEX(CARTAO_COMPRAS!$D:$D,INT((ROW()-2)/20)+2))</f>
        <v/>
      </c>
      <c r="D8553" s="0" t="str">
        <f aca="false">IF($A8553="","",INDEX(CARTAO_COMPRAS!$E:$E,INT((ROW()-2)/20)+2))</f>
        <v/>
      </c>
      <c r="E8553" s="0" t="str">
        <f aca="false">IF($A8553="","",INDEX(CARTAO_COMPRAS!$H:$H,INT((ROW()-2)/20)+2)+MOD(ROW()-2,20))</f>
        <v/>
      </c>
      <c r="F8553" s="0" t="str">
        <f aca="false">IF($A8553="","",INDEX(CARTAO_COMPRAS!$G:$G,INT((ROW()-2)/20)+2))</f>
        <v/>
      </c>
      <c r="G8553" s="5" t="str">
        <f aca="false">IF($A8553="","",INDEX(CARTAO_COMPRAS!$I:$I,INT((ROW()-2)/20)+2))</f>
        <v/>
      </c>
      <c r="H8553" s="4" t="str">
        <f aca="false">IF($A8553="","",EDATE(INDEX(CARTAO_COMPRAS!$J:$J,INT((ROW()-2)/20)+2),MOD(ROW()-2,20)))</f>
        <v/>
      </c>
      <c r="I8553" s="4" t="str">
        <f aca="false">IF($H8553="","",$H8553-WEEKDAY($H8553,2)+1)</f>
        <v/>
      </c>
      <c r="J8553" s="4" t="str">
        <f aca="false">IF($I8553="","",$I8553+6)</f>
        <v/>
      </c>
      <c r="K8553" s="6" t="str">
        <f aca="false">IF($H8553="","",DATE(YEAR($H8553),MONTH($H8553),1))</f>
        <v/>
      </c>
      <c r="L8553" s="0" t="str">
        <f aca="false">IF($A8553="","",INDEX(CARTAO_COMPRAS!$K:$K,INT((ROW()-2)/20)+2))</f>
        <v/>
      </c>
      <c r="M8553" s="0" t="str">
        <f aca="false">IF($A8553="","","Compra no cartão")</f>
        <v/>
      </c>
    </row>
    <row r="8554" customFormat="false" ht="13.5" hidden="false" customHeight="false" outlineLevel="0" collapsed="false">
      <c r="A8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4" s="0" t="str">
        <f aca="false">IF($A8554="","",INDEX(CARTAO_COMPRAS!$C:$C,INT((ROW()-2)/20)+2))</f>
        <v/>
      </c>
      <c r="C8554" s="0" t="str">
        <f aca="false">IF($A8554="","",INDEX(CARTAO_COMPRAS!$D:$D,INT((ROW()-2)/20)+2))</f>
        <v/>
      </c>
      <c r="D8554" s="0" t="str">
        <f aca="false">IF($A8554="","",INDEX(CARTAO_COMPRAS!$E:$E,INT((ROW()-2)/20)+2))</f>
        <v/>
      </c>
      <c r="E8554" s="0" t="str">
        <f aca="false">IF($A8554="","",INDEX(CARTAO_COMPRAS!$H:$H,INT((ROW()-2)/20)+2)+MOD(ROW()-2,20))</f>
        <v/>
      </c>
      <c r="F8554" s="0" t="str">
        <f aca="false">IF($A8554="","",INDEX(CARTAO_COMPRAS!$G:$G,INT((ROW()-2)/20)+2))</f>
        <v/>
      </c>
      <c r="G8554" s="5" t="str">
        <f aca="false">IF($A8554="","",INDEX(CARTAO_COMPRAS!$I:$I,INT((ROW()-2)/20)+2))</f>
        <v/>
      </c>
      <c r="H8554" s="4" t="str">
        <f aca="false">IF($A8554="","",EDATE(INDEX(CARTAO_COMPRAS!$J:$J,INT((ROW()-2)/20)+2),MOD(ROW()-2,20)))</f>
        <v/>
      </c>
      <c r="I8554" s="4" t="str">
        <f aca="false">IF($H8554="","",$H8554-WEEKDAY($H8554,2)+1)</f>
        <v/>
      </c>
      <c r="J8554" s="4" t="str">
        <f aca="false">IF($I8554="","",$I8554+6)</f>
        <v/>
      </c>
      <c r="K8554" s="6" t="str">
        <f aca="false">IF($H8554="","",DATE(YEAR($H8554),MONTH($H8554),1))</f>
        <v/>
      </c>
      <c r="L8554" s="0" t="str">
        <f aca="false">IF($A8554="","",INDEX(CARTAO_COMPRAS!$K:$K,INT((ROW()-2)/20)+2))</f>
        <v/>
      </c>
      <c r="M8554" s="0" t="str">
        <f aca="false">IF($A8554="","","Compra no cartão")</f>
        <v/>
      </c>
    </row>
    <row r="8555" customFormat="false" ht="13.5" hidden="false" customHeight="false" outlineLevel="0" collapsed="false">
      <c r="A8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5" s="0" t="str">
        <f aca="false">IF($A8555="","",INDEX(CARTAO_COMPRAS!$C:$C,INT((ROW()-2)/20)+2))</f>
        <v/>
      </c>
      <c r="C8555" s="0" t="str">
        <f aca="false">IF($A8555="","",INDEX(CARTAO_COMPRAS!$D:$D,INT((ROW()-2)/20)+2))</f>
        <v/>
      </c>
      <c r="D8555" s="0" t="str">
        <f aca="false">IF($A8555="","",INDEX(CARTAO_COMPRAS!$E:$E,INT((ROW()-2)/20)+2))</f>
        <v/>
      </c>
      <c r="E8555" s="0" t="str">
        <f aca="false">IF($A8555="","",INDEX(CARTAO_COMPRAS!$H:$H,INT((ROW()-2)/20)+2)+MOD(ROW()-2,20))</f>
        <v/>
      </c>
      <c r="F8555" s="0" t="str">
        <f aca="false">IF($A8555="","",INDEX(CARTAO_COMPRAS!$G:$G,INT((ROW()-2)/20)+2))</f>
        <v/>
      </c>
      <c r="G8555" s="5" t="str">
        <f aca="false">IF($A8555="","",INDEX(CARTAO_COMPRAS!$I:$I,INT((ROW()-2)/20)+2))</f>
        <v/>
      </c>
      <c r="H8555" s="4" t="str">
        <f aca="false">IF($A8555="","",EDATE(INDEX(CARTAO_COMPRAS!$J:$J,INT((ROW()-2)/20)+2),MOD(ROW()-2,20)))</f>
        <v/>
      </c>
      <c r="I8555" s="4" t="str">
        <f aca="false">IF($H8555="","",$H8555-WEEKDAY($H8555,2)+1)</f>
        <v/>
      </c>
      <c r="J8555" s="4" t="str">
        <f aca="false">IF($I8555="","",$I8555+6)</f>
        <v/>
      </c>
      <c r="K8555" s="6" t="str">
        <f aca="false">IF($H8555="","",DATE(YEAR($H8555),MONTH($H8555),1))</f>
        <v/>
      </c>
      <c r="L8555" s="0" t="str">
        <f aca="false">IF($A8555="","",INDEX(CARTAO_COMPRAS!$K:$K,INT((ROW()-2)/20)+2))</f>
        <v/>
      </c>
      <c r="M8555" s="0" t="str">
        <f aca="false">IF($A8555="","","Compra no cartão")</f>
        <v/>
      </c>
    </row>
    <row r="8556" customFormat="false" ht="13.5" hidden="false" customHeight="false" outlineLevel="0" collapsed="false">
      <c r="A8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6" s="0" t="str">
        <f aca="false">IF($A8556="","",INDEX(CARTAO_COMPRAS!$C:$C,INT((ROW()-2)/20)+2))</f>
        <v/>
      </c>
      <c r="C8556" s="0" t="str">
        <f aca="false">IF($A8556="","",INDEX(CARTAO_COMPRAS!$D:$D,INT((ROW()-2)/20)+2))</f>
        <v/>
      </c>
      <c r="D8556" s="0" t="str">
        <f aca="false">IF($A8556="","",INDEX(CARTAO_COMPRAS!$E:$E,INT((ROW()-2)/20)+2))</f>
        <v/>
      </c>
      <c r="E8556" s="0" t="str">
        <f aca="false">IF($A8556="","",INDEX(CARTAO_COMPRAS!$H:$H,INT((ROW()-2)/20)+2)+MOD(ROW()-2,20))</f>
        <v/>
      </c>
      <c r="F8556" s="0" t="str">
        <f aca="false">IF($A8556="","",INDEX(CARTAO_COMPRAS!$G:$G,INT((ROW()-2)/20)+2))</f>
        <v/>
      </c>
      <c r="G8556" s="5" t="str">
        <f aca="false">IF($A8556="","",INDEX(CARTAO_COMPRAS!$I:$I,INT((ROW()-2)/20)+2))</f>
        <v/>
      </c>
      <c r="H8556" s="4" t="str">
        <f aca="false">IF($A8556="","",EDATE(INDEX(CARTAO_COMPRAS!$J:$J,INT((ROW()-2)/20)+2),MOD(ROW()-2,20)))</f>
        <v/>
      </c>
      <c r="I8556" s="4" t="str">
        <f aca="false">IF($H8556="","",$H8556-WEEKDAY($H8556,2)+1)</f>
        <v/>
      </c>
      <c r="J8556" s="4" t="str">
        <f aca="false">IF($I8556="","",$I8556+6)</f>
        <v/>
      </c>
      <c r="K8556" s="6" t="str">
        <f aca="false">IF($H8556="","",DATE(YEAR($H8556),MONTH($H8556),1))</f>
        <v/>
      </c>
      <c r="L8556" s="0" t="str">
        <f aca="false">IF($A8556="","",INDEX(CARTAO_COMPRAS!$K:$K,INT((ROW()-2)/20)+2))</f>
        <v/>
      </c>
      <c r="M8556" s="0" t="str">
        <f aca="false">IF($A8556="","","Compra no cartão")</f>
        <v/>
      </c>
    </row>
    <row r="8557" customFormat="false" ht="13.5" hidden="false" customHeight="false" outlineLevel="0" collapsed="false">
      <c r="A8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7" s="0" t="str">
        <f aca="false">IF($A8557="","",INDEX(CARTAO_COMPRAS!$C:$C,INT((ROW()-2)/20)+2))</f>
        <v/>
      </c>
      <c r="C8557" s="0" t="str">
        <f aca="false">IF($A8557="","",INDEX(CARTAO_COMPRAS!$D:$D,INT((ROW()-2)/20)+2))</f>
        <v/>
      </c>
      <c r="D8557" s="0" t="str">
        <f aca="false">IF($A8557="","",INDEX(CARTAO_COMPRAS!$E:$E,INT((ROW()-2)/20)+2))</f>
        <v/>
      </c>
      <c r="E8557" s="0" t="str">
        <f aca="false">IF($A8557="","",INDEX(CARTAO_COMPRAS!$H:$H,INT((ROW()-2)/20)+2)+MOD(ROW()-2,20))</f>
        <v/>
      </c>
      <c r="F8557" s="0" t="str">
        <f aca="false">IF($A8557="","",INDEX(CARTAO_COMPRAS!$G:$G,INT((ROW()-2)/20)+2))</f>
        <v/>
      </c>
      <c r="G8557" s="5" t="str">
        <f aca="false">IF($A8557="","",INDEX(CARTAO_COMPRAS!$I:$I,INT((ROW()-2)/20)+2))</f>
        <v/>
      </c>
      <c r="H8557" s="4" t="str">
        <f aca="false">IF($A8557="","",EDATE(INDEX(CARTAO_COMPRAS!$J:$J,INT((ROW()-2)/20)+2),MOD(ROW()-2,20)))</f>
        <v/>
      </c>
      <c r="I8557" s="4" t="str">
        <f aca="false">IF($H8557="","",$H8557-WEEKDAY($H8557,2)+1)</f>
        <v/>
      </c>
      <c r="J8557" s="4" t="str">
        <f aca="false">IF($I8557="","",$I8557+6)</f>
        <v/>
      </c>
      <c r="K8557" s="6" t="str">
        <f aca="false">IF($H8557="","",DATE(YEAR($H8557),MONTH($H8557),1))</f>
        <v/>
      </c>
      <c r="L8557" s="0" t="str">
        <f aca="false">IF($A8557="","",INDEX(CARTAO_COMPRAS!$K:$K,INT((ROW()-2)/20)+2))</f>
        <v/>
      </c>
      <c r="M8557" s="0" t="str">
        <f aca="false">IF($A8557="","","Compra no cartão")</f>
        <v/>
      </c>
    </row>
    <row r="8558" customFormat="false" ht="13.5" hidden="false" customHeight="false" outlineLevel="0" collapsed="false">
      <c r="A8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8" s="0" t="str">
        <f aca="false">IF($A8558="","",INDEX(CARTAO_COMPRAS!$C:$C,INT((ROW()-2)/20)+2))</f>
        <v/>
      </c>
      <c r="C8558" s="0" t="str">
        <f aca="false">IF($A8558="","",INDEX(CARTAO_COMPRAS!$D:$D,INT((ROW()-2)/20)+2))</f>
        <v/>
      </c>
      <c r="D8558" s="0" t="str">
        <f aca="false">IF($A8558="","",INDEX(CARTAO_COMPRAS!$E:$E,INT((ROW()-2)/20)+2))</f>
        <v/>
      </c>
      <c r="E8558" s="0" t="str">
        <f aca="false">IF($A8558="","",INDEX(CARTAO_COMPRAS!$H:$H,INT((ROW()-2)/20)+2)+MOD(ROW()-2,20))</f>
        <v/>
      </c>
      <c r="F8558" s="0" t="str">
        <f aca="false">IF($A8558="","",INDEX(CARTAO_COMPRAS!$G:$G,INT((ROW()-2)/20)+2))</f>
        <v/>
      </c>
      <c r="G8558" s="5" t="str">
        <f aca="false">IF($A8558="","",INDEX(CARTAO_COMPRAS!$I:$I,INT((ROW()-2)/20)+2))</f>
        <v/>
      </c>
      <c r="H8558" s="4" t="str">
        <f aca="false">IF($A8558="","",EDATE(INDEX(CARTAO_COMPRAS!$J:$J,INT((ROW()-2)/20)+2),MOD(ROW()-2,20)))</f>
        <v/>
      </c>
      <c r="I8558" s="4" t="str">
        <f aca="false">IF($H8558="","",$H8558-WEEKDAY($H8558,2)+1)</f>
        <v/>
      </c>
      <c r="J8558" s="4" t="str">
        <f aca="false">IF($I8558="","",$I8558+6)</f>
        <v/>
      </c>
      <c r="K8558" s="6" t="str">
        <f aca="false">IF($H8558="","",DATE(YEAR($H8558),MONTH($H8558),1))</f>
        <v/>
      </c>
      <c r="L8558" s="0" t="str">
        <f aca="false">IF($A8558="","",INDEX(CARTAO_COMPRAS!$K:$K,INT((ROW()-2)/20)+2))</f>
        <v/>
      </c>
      <c r="M8558" s="0" t="str">
        <f aca="false">IF($A8558="","","Compra no cartão")</f>
        <v/>
      </c>
    </row>
    <row r="8559" customFormat="false" ht="13.5" hidden="false" customHeight="false" outlineLevel="0" collapsed="false">
      <c r="A8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59" s="0" t="str">
        <f aca="false">IF($A8559="","",INDEX(CARTAO_COMPRAS!$C:$C,INT((ROW()-2)/20)+2))</f>
        <v/>
      </c>
      <c r="C8559" s="0" t="str">
        <f aca="false">IF($A8559="","",INDEX(CARTAO_COMPRAS!$D:$D,INT((ROW()-2)/20)+2))</f>
        <v/>
      </c>
      <c r="D8559" s="0" t="str">
        <f aca="false">IF($A8559="","",INDEX(CARTAO_COMPRAS!$E:$E,INT((ROW()-2)/20)+2))</f>
        <v/>
      </c>
      <c r="E8559" s="0" t="str">
        <f aca="false">IF($A8559="","",INDEX(CARTAO_COMPRAS!$H:$H,INT((ROW()-2)/20)+2)+MOD(ROW()-2,20))</f>
        <v/>
      </c>
      <c r="F8559" s="0" t="str">
        <f aca="false">IF($A8559="","",INDEX(CARTAO_COMPRAS!$G:$G,INT((ROW()-2)/20)+2))</f>
        <v/>
      </c>
      <c r="G8559" s="5" t="str">
        <f aca="false">IF($A8559="","",INDEX(CARTAO_COMPRAS!$I:$I,INT((ROW()-2)/20)+2))</f>
        <v/>
      </c>
      <c r="H8559" s="4" t="str">
        <f aca="false">IF($A8559="","",EDATE(INDEX(CARTAO_COMPRAS!$J:$J,INT((ROW()-2)/20)+2),MOD(ROW()-2,20)))</f>
        <v/>
      </c>
      <c r="I8559" s="4" t="str">
        <f aca="false">IF($H8559="","",$H8559-WEEKDAY($H8559,2)+1)</f>
        <v/>
      </c>
      <c r="J8559" s="4" t="str">
        <f aca="false">IF($I8559="","",$I8559+6)</f>
        <v/>
      </c>
      <c r="K8559" s="6" t="str">
        <f aca="false">IF($H8559="","",DATE(YEAR($H8559),MONTH($H8559),1))</f>
        <v/>
      </c>
      <c r="L8559" s="0" t="str">
        <f aca="false">IF($A8559="","",INDEX(CARTAO_COMPRAS!$K:$K,INT((ROW()-2)/20)+2))</f>
        <v/>
      </c>
      <c r="M8559" s="0" t="str">
        <f aca="false">IF($A8559="","","Compra no cartão")</f>
        <v/>
      </c>
    </row>
    <row r="8560" customFormat="false" ht="13.5" hidden="false" customHeight="false" outlineLevel="0" collapsed="false">
      <c r="A8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0" s="0" t="str">
        <f aca="false">IF($A8560="","",INDEX(CARTAO_COMPRAS!$C:$C,INT((ROW()-2)/20)+2))</f>
        <v/>
      </c>
      <c r="C8560" s="0" t="str">
        <f aca="false">IF($A8560="","",INDEX(CARTAO_COMPRAS!$D:$D,INT((ROW()-2)/20)+2))</f>
        <v/>
      </c>
      <c r="D8560" s="0" t="str">
        <f aca="false">IF($A8560="","",INDEX(CARTAO_COMPRAS!$E:$E,INT((ROW()-2)/20)+2))</f>
        <v/>
      </c>
      <c r="E8560" s="0" t="str">
        <f aca="false">IF($A8560="","",INDEX(CARTAO_COMPRAS!$H:$H,INT((ROW()-2)/20)+2)+MOD(ROW()-2,20))</f>
        <v/>
      </c>
      <c r="F8560" s="0" t="str">
        <f aca="false">IF($A8560="","",INDEX(CARTAO_COMPRAS!$G:$G,INT((ROW()-2)/20)+2))</f>
        <v/>
      </c>
      <c r="G8560" s="5" t="str">
        <f aca="false">IF($A8560="","",INDEX(CARTAO_COMPRAS!$I:$I,INT((ROW()-2)/20)+2))</f>
        <v/>
      </c>
      <c r="H8560" s="4" t="str">
        <f aca="false">IF($A8560="","",EDATE(INDEX(CARTAO_COMPRAS!$J:$J,INT((ROW()-2)/20)+2),MOD(ROW()-2,20)))</f>
        <v/>
      </c>
      <c r="I8560" s="4" t="str">
        <f aca="false">IF($H8560="","",$H8560-WEEKDAY($H8560,2)+1)</f>
        <v/>
      </c>
      <c r="J8560" s="4" t="str">
        <f aca="false">IF($I8560="","",$I8560+6)</f>
        <v/>
      </c>
      <c r="K8560" s="6" t="str">
        <f aca="false">IF($H8560="","",DATE(YEAR($H8560),MONTH($H8560),1))</f>
        <v/>
      </c>
      <c r="L8560" s="0" t="str">
        <f aca="false">IF($A8560="","",INDEX(CARTAO_COMPRAS!$K:$K,INT((ROW()-2)/20)+2))</f>
        <v/>
      </c>
      <c r="M8560" s="0" t="str">
        <f aca="false">IF($A8560="","","Compra no cartão")</f>
        <v/>
      </c>
    </row>
    <row r="8561" customFormat="false" ht="13.5" hidden="false" customHeight="false" outlineLevel="0" collapsed="false">
      <c r="A8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1" s="0" t="str">
        <f aca="false">IF($A8561="","",INDEX(CARTAO_COMPRAS!$C:$C,INT((ROW()-2)/20)+2))</f>
        <v/>
      </c>
      <c r="C8561" s="0" t="str">
        <f aca="false">IF($A8561="","",INDEX(CARTAO_COMPRAS!$D:$D,INT((ROW()-2)/20)+2))</f>
        <v/>
      </c>
      <c r="D8561" s="0" t="str">
        <f aca="false">IF($A8561="","",INDEX(CARTAO_COMPRAS!$E:$E,INT((ROW()-2)/20)+2))</f>
        <v/>
      </c>
      <c r="E8561" s="0" t="str">
        <f aca="false">IF($A8561="","",INDEX(CARTAO_COMPRAS!$H:$H,INT((ROW()-2)/20)+2)+MOD(ROW()-2,20))</f>
        <v/>
      </c>
      <c r="F8561" s="0" t="str">
        <f aca="false">IF($A8561="","",INDEX(CARTAO_COMPRAS!$G:$G,INT((ROW()-2)/20)+2))</f>
        <v/>
      </c>
      <c r="G8561" s="5" t="str">
        <f aca="false">IF($A8561="","",INDEX(CARTAO_COMPRAS!$I:$I,INT((ROW()-2)/20)+2))</f>
        <v/>
      </c>
      <c r="H8561" s="4" t="str">
        <f aca="false">IF($A8561="","",EDATE(INDEX(CARTAO_COMPRAS!$J:$J,INT((ROW()-2)/20)+2),MOD(ROW()-2,20)))</f>
        <v/>
      </c>
      <c r="I8561" s="4" t="str">
        <f aca="false">IF($H8561="","",$H8561-WEEKDAY($H8561,2)+1)</f>
        <v/>
      </c>
      <c r="J8561" s="4" t="str">
        <f aca="false">IF($I8561="","",$I8561+6)</f>
        <v/>
      </c>
      <c r="K8561" s="6" t="str">
        <f aca="false">IF($H8561="","",DATE(YEAR($H8561),MONTH($H8561),1))</f>
        <v/>
      </c>
      <c r="L8561" s="0" t="str">
        <f aca="false">IF($A8561="","",INDEX(CARTAO_COMPRAS!$K:$K,INT((ROW()-2)/20)+2))</f>
        <v/>
      </c>
      <c r="M8561" s="0" t="str">
        <f aca="false">IF($A8561="","","Compra no cartão")</f>
        <v/>
      </c>
    </row>
    <row r="8562" customFormat="false" ht="13.5" hidden="false" customHeight="false" outlineLevel="0" collapsed="false">
      <c r="A85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429</v>
      </c>
      <c r="B8562" s="0" t="str">
        <f aca="false">IF($A8562="","",INDEX(CARTAO_COMPRAS!$C:$C,INT((ROW()-2)/20)+2))</f>
        <v>Nubank</v>
      </c>
      <c r="C8562" s="0" t="str">
        <f aca="false">IF($A8562="","",INDEX(CARTAO_COMPRAS!$D:$D,INT((ROW()-2)/20)+2))</f>
        <v>Rudex</v>
      </c>
      <c r="D8562" s="0" t="str">
        <f aca="false">IF($A8562="","",INDEX(CARTAO_COMPRAS!$E:$E,INT((ROW()-2)/20)+2))</f>
        <v>Alimentação / Insumos</v>
      </c>
      <c r="E8562" s="0" t="n">
        <f aca="false">IF($A8562="","",INDEX(CARTAO_COMPRAS!$H:$H,INT((ROW()-2)/20)+2)+MOD(ROW()-2,20))</f>
        <v>1</v>
      </c>
      <c r="F8562" s="0" t="n">
        <f aca="false">IF($A8562="","",INDEX(CARTAO_COMPRAS!$G:$G,INT((ROW()-2)/20)+2))</f>
        <v>1</v>
      </c>
      <c r="G8562" s="5" t="n">
        <f aca="false">IF($A8562="","",INDEX(CARTAO_COMPRAS!$I:$I,INT((ROW()-2)/20)+2))</f>
        <v>115.24</v>
      </c>
      <c r="H8562" s="4" t="n">
        <f aca="false">IF($A8562="","",EDATE(INDEX(CARTAO_COMPRAS!$J:$J,INT((ROW()-2)/20)+2),MOD(ROW()-2,20)))</f>
        <v>46170</v>
      </c>
      <c r="I8562" s="4" t="n">
        <f aca="false">IF($H8562="","",$H8562-WEEKDAY($H8562,2)+1)</f>
        <v>46167</v>
      </c>
      <c r="J8562" s="4" t="n">
        <f aca="false">IF($I8562="","",$I8562+6)</f>
        <v>46173</v>
      </c>
      <c r="K8562" s="6" t="n">
        <f aca="false">IF($H8562="","",DATE(YEAR($H8562),MONTH($H8562),1))</f>
        <v>46143</v>
      </c>
      <c r="L8562" s="0" t="str">
        <f aca="false">IF($A8562="","",INDEX(CARTAO_COMPRAS!$K:$K,INT((ROW()-2)/20)+2))</f>
        <v>Pago</v>
      </c>
      <c r="M8562" s="0" t="str">
        <f aca="false">IF($A8562="","","Compra no cartão")</f>
        <v>Compra no cartão</v>
      </c>
    </row>
    <row r="8563" customFormat="false" ht="13.5" hidden="false" customHeight="false" outlineLevel="0" collapsed="false">
      <c r="A8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3" s="0" t="str">
        <f aca="false">IF($A8563="","",INDEX(CARTAO_COMPRAS!$C:$C,INT((ROW()-2)/20)+2))</f>
        <v/>
      </c>
      <c r="C8563" s="0" t="str">
        <f aca="false">IF($A8563="","",INDEX(CARTAO_COMPRAS!$D:$D,INT((ROW()-2)/20)+2))</f>
        <v/>
      </c>
      <c r="D8563" s="0" t="str">
        <f aca="false">IF($A8563="","",INDEX(CARTAO_COMPRAS!$E:$E,INT((ROW()-2)/20)+2))</f>
        <v/>
      </c>
      <c r="E8563" s="0" t="str">
        <f aca="false">IF($A8563="","",INDEX(CARTAO_COMPRAS!$H:$H,INT((ROW()-2)/20)+2)+MOD(ROW()-2,20))</f>
        <v/>
      </c>
      <c r="F8563" s="0" t="str">
        <f aca="false">IF($A8563="","",INDEX(CARTAO_COMPRAS!$G:$G,INT((ROW()-2)/20)+2))</f>
        <v/>
      </c>
      <c r="G8563" s="5" t="str">
        <f aca="false">IF($A8563="","",INDEX(CARTAO_COMPRAS!$I:$I,INT((ROW()-2)/20)+2))</f>
        <v/>
      </c>
      <c r="H8563" s="4" t="str">
        <f aca="false">IF($A8563="","",EDATE(INDEX(CARTAO_COMPRAS!$J:$J,INT((ROW()-2)/20)+2),MOD(ROW()-2,20)))</f>
        <v/>
      </c>
      <c r="I8563" s="4" t="str">
        <f aca="false">IF($H8563="","",$H8563-WEEKDAY($H8563,2)+1)</f>
        <v/>
      </c>
      <c r="J8563" s="4" t="str">
        <f aca="false">IF($I8563="","",$I8563+6)</f>
        <v/>
      </c>
      <c r="K8563" s="6" t="str">
        <f aca="false">IF($H8563="","",DATE(YEAR($H8563),MONTH($H8563),1))</f>
        <v/>
      </c>
      <c r="L8563" s="0" t="str">
        <f aca="false">IF($A8563="","",INDEX(CARTAO_COMPRAS!$K:$K,INT((ROW()-2)/20)+2))</f>
        <v/>
      </c>
      <c r="M8563" s="0" t="str">
        <f aca="false">IF($A8563="","","Compra no cartão")</f>
        <v/>
      </c>
    </row>
    <row r="8564" customFormat="false" ht="13.5" hidden="false" customHeight="false" outlineLevel="0" collapsed="false">
      <c r="A8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4" s="0" t="str">
        <f aca="false">IF($A8564="","",INDEX(CARTAO_COMPRAS!$C:$C,INT((ROW()-2)/20)+2))</f>
        <v/>
      </c>
      <c r="C8564" s="0" t="str">
        <f aca="false">IF($A8564="","",INDEX(CARTAO_COMPRAS!$D:$D,INT((ROW()-2)/20)+2))</f>
        <v/>
      </c>
      <c r="D8564" s="0" t="str">
        <f aca="false">IF($A8564="","",INDEX(CARTAO_COMPRAS!$E:$E,INT((ROW()-2)/20)+2))</f>
        <v/>
      </c>
      <c r="E8564" s="0" t="str">
        <f aca="false">IF($A8564="","",INDEX(CARTAO_COMPRAS!$H:$H,INT((ROW()-2)/20)+2)+MOD(ROW()-2,20))</f>
        <v/>
      </c>
      <c r="F8564" s="0" t="str">
        <f aca="false">IF($A8564="","",INDEX(CARTAO_COMPRAS!$G:$G,INT((ROW()-2)/20)+2))</f>
        <v/>
      </c>
      <c r="G8564" s="5" t="str">
        <f aca="false">IF($A8564="","",INDEX(CARTAO_COMPRAS!$I:$I,INT((ROW()-2)/20)+2))</f>
        <v/>
      </c>
      <c r="H8564" s="4" t="str">
        <f aca="false">IF($A8564="","",EDATE(INDEX(CARTAO_COMPRAS!$J:$J,INT((ROW()-2)/20)+2),MOD(ROW()-2,20)))</f>
        <v/>
      </c>
      <c r="I8564" s="4" t="str">
        <f aca="false">IF($H8564="","",$H8564-WEEKDAY($H8564,2)+1)</f>
        <v/>
      </c>
      <c r="J8564" s="4" t="str">
        <f aca="false">IF($I8564="","",$I8564+6)</f>
        <v/>
      </c>
      <c r="K8564" s="6" t="str">
        <f aca="false">IF($H8564="","",DATE(YEAR($H8564),MONTH($H8564),1))</f>
        <v/>
      </c>
      <c r="L8564" s="0" t="str">
        <f aca="false">IF($A8564="","",INDEX(CARTAO_COMPRAS!$K:$K,INT((ROW()-2)/20)+2))</f>
        <v/>
      </c>
      <c r="M8564" s="0" t="str">
        <f aca="false">IF($A8564="","","Compra no cartão")</f>
        <v/>
      </c>
    </row>
    <row r="8565" customFormat="false" ht="13.5" hidden="false" customHeight="false" outlineLevel="0" collapsed="false">
      <c r="A8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5" s="0" t="str">
        <f aca="false">IF($A8565="","",INDEX(CARTAO_COMPRAS!$C:$C,INT((ROW()-2)/20)+2))</f>
        <v/>
      </c>
      <c r="C8565" s="0" t="str">
        <f aca="false">IF($A8565="","",INDEX(CARTAO_COMPRAS!$D:$D,INT((ROW()-2)/20)+2))</f>
        <v/>
      </c>
      <c r="D8565" s="0" t="str">
        <f aca="false">IF($A8565="","",INDEX(CARTAO_COMPRAS!$E:$E,INT((ROW()-2)/20)+2))</f>
        <v/>
      </c>
      <c r="E8565" s="0" t="str">
        <f aca="false">IF($A8565="","",INDEX(CARTAO_COMPRAS!$H:$H,INT((ROW()-2)/20)+2)+MOD(ROW()-2,20))</f>
        <v/>
      </c>
      <c r="F8565" s="0" t="str">
        <f aca="false">IF($A8565="","",INDEX(CARTAO_COMPRAS!$G:$G,INT((ROW()-2)/20)+2))</f>
        <v/>
      </c>
      <c r="G8565" s="5" t="str">
        <f aca="false">IF($A8565="","",INDEX(CARTAO_COMPRAS!$I:$I,INT((ROW()-2)/20)+2))</f>
        <v/>
      </c>
      <c r="H8565" s="4" t="str">
        <f aca="false">IF($A8565="","",EDATE(INDEX(CARTAO_COMPRAS!$J:$J,INT((ROW()-2)/20)+2),MOD(ROW()-2,20)))</f>
        <v/>
      </c>
      <c r="I8565" s="4" t="str">
        <f aca="false">IF($H8565="","",$H8565-WEEKDAY($H8565,2)+1)</f>
        <v/>
      </c>
      <c r="J8565" s="4" t="str">
        <f aca="false">IF($I8565="","",$I8565+6)</f>
        <v/>
      </c>
      <c r="K8565" s="6" t="str">
        <f aca="false">IF($H8565="","",DATE(YEAR($H8565),MONTH($H8565),1))</f>
        <v/>
      </c>
      <c r="L8565" s="0" t="str">
        <f aca="false">IF($A8565="","",INDEX(CARTAO_COMPRAS!$K:$K,INT((ROW()-2)/20)+2))</f>
        <v/>
      </c>
      <c r="M8565" s="0" t="str">
        <f aca="false">IF($A8565="","","Compra no cartão")</f>
        <v/>
      </c>
    </row>
    <row r="8566" customFormat="false" ht="13.5" hidden="false" customHeight="false" outlineLevel="0" collapsed="false">
      <c r="A8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6" s="0" t="str">
        <f aca="false">IF($A8566="","",INDEX(CARTAO_COMPRAS!$C:$C,INT((ROW()-2)/20)+2))</f>
        <v/>
      </c>
      <c r="C8566" s="0" t="str">
        <f aca="false">IF($A8566="","",INDEX(CARTAO_COMPRAS!$D:$D,INT((ROW()-2)/20)+2))</f>
        <v/>
      </c>
      <c r="D8566" s="0" t="str">
        <f aca="false">IF($A8566="","",INDEX(CARTAO_COMPRAS!$E:$E,INT((ROW()-2)/20)+2))</f>
        <v/>
      </c>
      <c r="E8566" s="0" t="str">
        <f aca="false">IF($A8566="","",INDEX(CARTAO_COMPRAS!$H:$H,INT((ROW()-2)/20)+2)+MOD(ROW()-2,20))</f>
        <v/>
      </c>
      <c r="F8566" s="0" t="str">
        <f aca="false">IF($A8566="","",INDEX(CARTAO_COMPRAS!$G:$G,INT((ROW()-2)/20)+2))</f>
        <v/>
      </c>
      <c r="G8566" s="5" t="str">
        <f aca="false">IF($A8566="","",INDEX(CARTAO_COMPRAS!$I:$I,INT((ROW()-2)/20)+2))</f>
        <v/>
      </c>
      <c r="H8566" s="4" t="str">
        <f aca="false">IF($A8566="","",EDATE(INDEX(CARTAO_COMPRAS!$J:$J,INT((ROW()-2)/20)+2),MOD(ROW()-2,20)))</f>
        <v/>
      </c>
      <c r="I8566" s="4" t="str">
        <f aca="false">IF($H8566="","",$H8566-WEEKDAY($H8566,2)+1)</f>
        <v/>
      </c>
      <c r="J8566" s="4" t="str">
        <f aca="false">IF($I8566="","",$I8566+6)</f>
        <v/>
      </c>
      <c r="K8566" s="6" t="str">
        <f aca="false">IF($H8566="","",DATE(YEAR($H8566),MONTH($H8566),1))</f>
        <v/>
      </c>
      <c r="L8566" s="0" t="str">
        <f aca="false">IF($A8566="","",INDEX(CARTAO_COMPRAS!$K:$K,INT((ROW()-2)/20)+2))</f>
        <v/>
      </c>
      <c r="M8566" s="0" t="str">
        <f aca="false">IF($A8566="","","Compra no cartão")</f>
        <v/>
      </c>
    </row>
    <row r="8567" customFormat="false" ht="13.5" hidden="false" customHeight="false" outlineLevel="0" collapsed="false">
      <c r="A8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7" s="0" t="str">
        <f aca="false">IF($A8567="","",INDEX(CARTAO_COMPRAS!$C:$C,INT((ROW()-2)/20)+2))</f>
        <v/>
      </c>
      <c r="C8567" s="0" t="str">
        <f aca="false">IF($A8567="","",INDEX(CARTAO_COMPRAS!$D:$D,INT((ROW()-2)/20)+2))</f>
        <v/>
      </c>
      <c r="D8567" s="0" t="str">
        <f aca="false">IF($A8567="","",INDEX(CARTAO_COMPRAS!$E:$E,INT((ROW()-2)/20)+2))</f>
        <v/>
      </c>
      <c r="E8567" s="0" t="str">
        <f aca="false">IF($A8567="","",INDEX(CARTAO_COMPRAS!$H:$H,INT((ROW()-2)/20)+2)+MOD(ROW()-2,20))</f>
        <v/>
      </c>
      <c r="F8567" s="0" t="str">
        <f aca="false">IF($A8567="","",INDEX(CARTAO_COMPRAS!$G:$G,INT((ROW()-2)/20)+2))</f>
        <v/>
      </c>
      <c r="G8567" s="5" t="str">
        <f aca="false">IF($A8567="","",INDEX(CARTAO_COMPRAS!$I:$I,INT((ROW()-2)/20)+2))</f>
        <v/>
      </c>
      <c r="H8567" s="4" t="str">
        <f aca="false">IF($A8567="","",EDATE(INDEX(CARTAO_COMPRAS!$J:$J,INT((ROW()-2)/20)+2),MOD(ROW()-2,20)))</f>
        <v/>
      </c>
      <c r="I8567" s="4" t="str">
        <f aca="false">IF($H8567="","",$H8567-WEEKDAY($H8567,2)+1)</f>
        <v/>
      </c>
      <c r="J8567" s="4" t="str">
        <f aca="false">IF($I8567="","",$I8567+6)</f>
        <v/>
      </c>
      <c r="K8567" s="6" t="str">
        <f aca="false">IF($H8567="","",DATE(YEAR($H8567),MONTH($H8567),1))</f>
        <v/>
      </c>
      <c r="L8567" s="0" t="str">
        <f aca="false">IF($A8567="","",INDEX(CARTAO_COMPRAS!$K:$K,INT((ROW()-2)/20)+2))</f>
        <v/>
      </c>
      <c r="M8567" s="0" t="str">
        <f aca="false">IF($A8567="","","Compra no cartão")</f>
        <v/>
      </c>
    </row>
    <row r="8568" customFormat="false" ht="13.5" hidden="false" customHeight="false" outlineLevel="0" collapsed="false">
      <c r="A8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8" s="0" t="str">
        <f aca="false">IF($A8568="","",INDEX(CARTAO_COMPRAS!$C:$C,INT((ROW()-2)/20)+2))</f>
        <v/>
      </c>
      <c r="C8568" s="0" t="str">
        <f aca="false">IF($A8568="","",INDEX(CARTAO_COMPRAS!$D:$D,INT((ROW()-2)/20)+2))</f>
        <v/>
      </c>
      <c r="D8568" s="0" t="str">
        <f aca="false">IF($A8568="","",INDEX(CARTAO_COMPRAS!$E:$E,INT((ROW()-2)/20)+2))</f>
        <v/>
      </c>
      <c r="E8568" s="0" t="str">
        <f aca="false">IF($A8568="","",INDEX(CARTAO_COMPRAS!$H:$H,INT((ROW()-2)/20)+2)+MOD(ROW()-2,20))</f>
        <v/>
      </c>
      <c r="F8568" s="0" t="str">
        <f aca="false">IF($A8568="","",INDEX(CARTAO_COMPRAS!$G:$G,INT((ROW()-2)/20)+2))</f>
        <v/>
      </c>
      <c r="G8568" s="5" t="str">
        <f aca="false">IF($A8568="","",INDEX(CARTAO_COMPRAS!$I:$I,INT((ROW()-2)/20)+2))</f>
        <v/>
      </c>
      <c r="H8568" s="4" t="str">
        <f aca="false">IF($A8568="","",EDATE(INDEX(CARTAO_COMPRAS!$J:$J,INT((ROW()-2)/20)+2),MOD(ROW()-2,20)))</f>
        <v/>
      </c>
      <c r="I8568" s="4" t="str">
        <f aca="false">IF($H8568="","",$H8568-WEEKDAY($H8568,2)+1)</f>
        <v/>
      </c>
      <c r="J8568" s="4" t="str">
        <f aca="false">IF($I8568="","",$I8568+6)</f>
        <v/>
      </c>
      <c r="K8568" s="6" t="str">
        <f aca="false">IF($H8568="","",DATE(YEAR($H8568),MONTH($H8568),1))</f>
        <v/>
      </c>
      <c r="L8568" s="0" t="str">
        <f aca="false">IF($A8568="","",INDEX(CARTAO_COMPRAS!$K:$K,INT((ROW()-2)/20)+2))</f>
        <v/>
      </c>
      <c r="M8568" s="0" t="str">
        <f aca="false">IF($A8568="","","Compra no cartão")</f>
        <v/>
      </c>
    </row>
    <row r="8569" customFormat="false" ht="13.5" hidden="false" customHeight="false" outlineLevel="0" collapsed="false">
      <c r="A8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69" s="0" t="str">
        <f aca="false">IF($A8569="","",INDEX(CARTAO_COMPRAS!$C:$C,INT((ROW()-2)/20)+2))</f>
        <v/>
      </c>
      <c r="C8569" s="0" t="str">
        <f aca="false">IF($A8569="","",INDEX(CARTAO_COMPRAS!$D:$D,INT((ROW()-2)/20)+2))</f>
        <v/>
      </c>
      <c r="D8569" s="0" t="str">
        <f aca="false">IF($A8569="","",INDEX(CARTAO_COMPRAS!$E:$E,INT((ROW()-2)/20)+2))</f>
        <v/>
      </c>
      <c r="E8569" s="0" t="str">
        <f aca="false">IF($A8569="","",INDEX(CARTAO_COMPRAS!$H:$H,INT((ROW()-2)/20)+2)+MOD(ROW()-2,20))</f>
        <v/>
      </c>
      <c r="F8569" s="0" t="str">
        <f aca="false">IF($A8569="","",INDEX(CARTAO_COMPRAS!$G:$G,INT((ROW()-2)/20)+2))</f>
        <v/>
      </c>
      <c r="G8569" s="5" t="str">
        <f aca="false">IF($A8569="","",INDEX(CARTAO_COMPRAS!$I:$I,INT((ROW()-2)/20)+2))</f>
        <v/>
      </c>
      <c r="H8569" s="4" t="str">
        <f aca="false">IF($A8569="","",EDATE(INDEX(CARTAO_COMPRAS!$J:$J,INT((ROW()-2)/20)+2),MOD(ROW()-2,20)))</f>
        <v/>
      </c>
      <c r="I8569" s="4" t="str">
        <f aca="false">IF($H8569="","",$H8569-WEEKDAY($H8569,2)+1)</f>
        <v/>
      </c>
      <c r="J8569" s="4" t="str">
        <f aca="false">IF($I8569="","",$I8569+6)</f>
        <v/>
      </c>
      <c r="K8569" s="6" t="str">
        <f aca="false">IF($H8569="","",DATE(YEAR($H8569),MONTH($H8569),1))</f>
        <v/>
      </c>
      <c r="L8569" s="0" t="str">
        <f aca="false">IF($A8569="","",INDEX(CARTAO_COMPRAS!$K:$K,INT((ROW()-2)/20)+2))</f>
        <v/>
      </c>
      <c r="M8569" s="0" t="str">
        <f aca="false">IF($A8569="","","Compra no cartão")</f>
        <v/>
      </c>
    </row>
    <row r="8570" customFormat="false" ht="13.5" hidden="false" customHeight="false" outlineLevel="0" collapsed="false">
      <c r="A8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0" s="0" t="str">
        <f aca="false">IF($A8570="","",INDEX(CARTAO_COMPRAS!$C:$C,INT((ROW()-2)/20)+2))</f>
        <v/>
      </c>
      <c r="C8570" s="0" t="str">
        <f aca="false">IF($A8570="","",INDEX(CARTAO_COMPRAS!$D:$D,INT((ROW()-2)/20)+2))</f>
        <v/>
      </c>
      <c r="D8570" s="0" t="str">
        <f aca="false">IF($A8570="","",INDEX(CARTAO_COMPRAS!$E:$E,INT((ROW()-2)/20)+2))</f>
        <v/>
      </c>
      <c r="E8570" s="0" t="str">
        <f aca="false">IF($A8570="","",INDEX(CARTAO_COMPRAS!$H:$H,INT((ROW()-2)/20)+2)+MOD(ROW()-2,20))</f>
        <v/>
      </c>
      <c r="F8570" s="0" t="str">
        <f aca="false">IF($A8570="","",INDEX(CARTAO_COMPRAS!$G:$G,INT((ROW()-2)/20)+2))</f>
        <v/>
      </c>
      <c r="G8570" s="5" t="str">
        <f aca="false">IF($A8570="","",INDEX(CARTAO_COMPRAS!$I:$I,INT((ROW()-2)/20)+2))</f>
        <v/>
      </c>
      <c r="H8570" s="4" t="str">
        <f aca="false">IF($A8570="","",EDATE(INDEX(CARTAO_COMPRAS!$J:$J,INT((ROW()-2)/20)+2),MOD(ROW()-2,20)))</f>
        <v/>
      </c>
      <c r="I8570" s="4" t="str">
        <f aca="false">IF($H8570="","",$H8570-WEEKDAY($H8570,2)+1)</f>
        <v/>
      </c>
      <c r="J8570" s="4" t="str">
        <f aca="false">IF($I8570="","",$I8570+6)</f>
        <v/>
      </c>
      <c r="K8570" s="6" t="str">
        <f aca="false">IF($H8570="","",DATE(YEAR($H8570),MONTH($H8570),1))</f>
        <v/>
      </c>
      <c r="L8570" s="0" t="str">
        <f aca="false">IF($A8570="","",INDEX(CARTAO_COMPRAS!$K:$K,INT((ROW()-2)/20)+2))</f>
        <v/>
      </c>
      <c r="M8570" s="0" t="str">
        <f aca="false">IF($A8570="","","Compra no cartão")</f>
        <v/>
      </c>
    </row>
    <row r="8571" customFormat="false" ht="13.5" hidden="false" customHeight="false" outlineLevel="0" collapsed="false">
      <c r="A8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1" s="0" t="str">
        <f aca="false">IF($A8571="","",INDEX(CARTAO_COMPRAS!$C:$C,INT((ROW()-2)/20)+2))</f>
        <v/>
      </c>
      <c r="C8571" s="0" t="str">
        <f aca="false">IF($A8571="","",INDEX(CARTAO_COMPRAS!$D:$D,INT((ROW()-2)/20)+2))</f>
        <v/>
      </c>
      <c r="D8571" s="0" t="str">
        <f aca="false">IF($A8571="","",INDEX(CARTAO_COMPRAS!$E:$E,INT((ROW()-2)/20)+2))</f>
        <v/>
      </c>
      <c r="E8571" s="0" t="str">
        <f aca="false">IF($A8571="","",INDEX(CARTAO_COMPRAS!$H:$H,INT((ROW()-2)/20)+2)+MOD(ROW()-2,20))</f>
        <v/>
      </c>
      <c r="F8571" s="0" t="str">
        <f aca="false">IF($A8571="","",INDEX(CARTAO_COMPRAS!$G:$G,INT((ROW()-2)/20)+2))</f>
        <v/>
      </c>
      <c r="G8571" s="5" t="str">
        <f aca="false">IF($A8571="","",INDEX(CARTAO_COMPRAS!$I:$I,INT((ROW()-2)/20)+2))</f>
        <v/>
      </c>
      <c r="H8571" s="4" t="str">
        <f aca="false">IF($A8571="","",EDATE(INDEX(CARTAO_COMPRAS!$J:$J,INT((ROW()-2)/20)+2),MOD(ROW()-2,20)))</f>
        <v/>
      </c>
      <c r="I8571" s="4" t="str">
        <f aca="false">IF($H8571="","",$H8571-WEEKDAY($H8571,2)+1)</f>
        <v/>
      </c>
      <c r="J8571" s="4" t="str">
        <f aca="false">IF($I8571="","",$I8571+6)</f>
        <v/>
      </c>
      <c r="K8571" s="6" t="str">
        <f aca="false">IF($H8571="","",DATE(YEAR($H8571),MONTH($H8571),1))</f>
        <v/>
      </c>
      <c r="L8571" s="0" t="str">
        <f aca="false">IF($A8571="","",INDEX(CARTAO_COMPRAS!$K:$K,INT((ROW()-2)/20)+2))</f>
        <v/>
      </c>
      <c r="M8571" s="0" t="str">
        <f aca="false">IF($A8571="","","Compra no cartão")</f>
        <v/>
      </c>
    </row>
    <row r="8572" customFormat="false" ht="13.5" hidden="false" customHeight="false" outlineLevel="0" collapsed="false">
      <c r="A8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2" s="0" t="str">
        <f aca="false">IF($A8572="","",INDEX(CARTAO_COMPRAS!$C:$C,INT((ROW()-2)/20)+2))</f>
        <v/>
      </c>
      <c r="C8572" s="0" t="str">
        <f aca="false">IF($A8572="","",INDEX(CARTAO_COMPRAS!$D:$D,INT((ROW()-2)/20)+2))</f>
        <v/>
      </c>
      <c r="D8572" s="0" t="str">
        <f aca="false">IF($A8572="","",INDEX(CARTAO_COMPRAS!$E:$E,INT((ROW()-2)/20)+2))</f>
        <v/>
      </c>
      <c r="E8572" s="0" t="str">
        <f aca="false">IF($A8572="","",INDEX(CARTAO_COMPRAS!$H:$H,INT((ROW()-2)/20)+2)+MOD(ROW()-2,20))</f>
        <v/>
      </c>
      <c r="F8572" s="0" t="str">
        <f aca="false">IF($A8572="","",INDEX(CARTAO_COMPRAS!$G:$G,INT((ROW()-2)/20)+2))</f>
        <v/>
      </c>
      <c r="G8572" s="5" t="str">
        <f aca="false">IF($A8572="","",INDEX(CARTAO_COMPRAS!$I:$I,INT((ROW()-2)/20)+2))</f>
        <v/>
      </c>
      <c r="H8572" s="4" t="str">
        <f aca="false">IF($A8572="","",EDATE(INDEX(CARTAO_COMPRAS!$J:$J,INT((ROW()-2)/20)+2),MOD(ROW()-2,20)))</f>
        <v/>
      </c>
      <c r="I8572" s="4" t="str">
        <f aca="false">IF($H8572="","",$H8572-WEEKDAY($H8572,2)+1)</f>
        <v/>
      </c>
      <c r="J8572" s="4" t="str">
        <f aca="false">IF($I8572="","",$I8572+6)</f>
        <v/>
      </c>
      <c r="K8572" s="6" t="str">
        <f aca="false">IF($H8572="","",DATE(YEAR($H8572),MONTH($H8572),1))</f>
        <v/>
      </c>
      <c r="L8572" s="0" t="str">
        <f aca="false">IF($A8572="","",INDEX(CARTAO_COMPRAS!$K:$K,INT((ROW()-2)/20)+2))</f>
        <v/>
      </c>
      <c r="M8572" s="0" t="str">
        <f aca="false">IF($A8572="","","Compra no cartão")</f>
        <v/>
      </c>
    </row>
    <row r="8573" customFormat="false" ht="13.5" hidden="false" customHeight="false" outlineLevel="0" collapsed="false">
      <c r="A8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3" s="0" t="str">
        <f aca="false">IF($A8573="","",INDEX(CARTAO_COMPRAS!$C:$C,INT((ROW()-2)/20)+2))</f>
        <v/>
      </c>
      <c r="C8573" s="0" t="str">
        <f aca="false">IF($A8573="","",INDEX(CARTAO_COMPRAS!$D:$D,INT((ROW()-2)/20)+2))</f>
        <v/>
      </c>
      <c r="D8573" s="0" t="str">
        <f aca="false">IF($A8573="","",INDEX(CARTAO_COMPRAS!$E:$E,INT((ROW()-2)/20)+2))</f>
        <v/>
      </c>
      <c r="E8573" s="0" t="str">
        <f aca="false">IF($A8573="","",INDEX(CARTAO_COMPRAS!$H:$H,INT((ROW()-2)/20)+2)+MOD(ROW()-2,20))</f>
        <v/>
      </c>
      <c r="F8573" s="0" t="str">
        <f aca="false">IF($A8573="","",INDEX(CARTAO_COMPRAS!$G:$G,INT((ROW()-2)/20)+2))</f>
        <v/>
      </c>
      <c r="G8573" s="5" t="str">
        <f aca="false">IF($A8573="","",INDEX(CARTAO_COMPRAS!$I:$I,INT((ROW()-2)/20)+2))</f>
        <v/>
      </c>
      <c r="H8573" s="4" t="str">
        <f aca="false">IF($A8573="","",EDATE(INDEX(CARTAO_COMPRAS!$J:$J,INT((ROW()-2)/20)+2),MOD(ROW()-2,20)))</f>
        <v/>
      </c>
      <c r="I8573" s="4" t="str">
        <f aca="false">IF($H8573="","",$H8573-WEEKDAY($H8573,2)+1)</f>
        <v/>
      </c>
      <c r="J8573" s="4" t="str">
        <f aca="false">IF($I8573="","",$I8573+6)</f>
        <v/>
      </c>
      <c r="K8573" s="6" t="str">
        <f aca="false">IF($H8573="","",DATE(YEAR($H8573),MONTH($H8573),1))</f>
        <v/>
      </c>
      <c r="L8573" s="0" t="str">
        <f aca="false">IF($A8573="","",INDEX(CARTAO_COMPRAS!$K:$K,INT((ROW()-2)/20)+2))</f>
        <v/>
      </c>
      <c r="M8573" s="0" t="str">
        <f aca="false">IF($A8573="","","Compra no cartão")</f>
        <v/>
      </c>
    </row>
    <row r="8574" customFormat="false" ht="13.5" hidden="false" customHeight="false" outlineLevel="0" collapsed="false">
      <c r="A8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4" s="0" t="str">
        <f aca="false">IF($A8574="","",INDEX(CARTAO_COMPRAS!$C:$C,INT((ROW()-2)/20)+2))</f>
        <v/>
      </c>
      <c r="C8574" s="0" t="str">
        <f aca="false">IF($A8574="","",INDEX(CARTAO_COMPRAS!$D:$D,INT((ROW()-2)/20)+2))</f>
        <v/>
      </c>
      <c r="D8574" s="0" t="str">
        <f aca="false">IF($A8574="","",INDEX(CARTAO_COMPRAS!$E:$E,INT((ROW()-2)/20)+2))</f>
        <v/>
      </c>
      <c r="E8574" s="0" t="str">
        <f aca="false">IF($A8574="","",INDEX(CARTAO_COMPRAS!$H:$H,INT((ROW()-2)/20)+2)+MOD(ROW()-2,20))</f>
        <v/>
      </c>
      <c r="F8574" s="0" t="str">
        <f aca="false">IF($A8574="","",INDEX(CARTAO_COMPRAS!$G:$G,INT((ROW()-2)/20)+2))</f>
        <v/>
      </c>
      <c r="G8574" s="5" t="str">
        <f aca="false">IF($A8574="","",INDEX(CARTAO_COMPRAS!$I:$I,INT((ROW()-2)/20)+2))</f>
        <v/>
      </c>
      <c r="H8574" s="4" t="str">
        <f aca="false">IF($A8574="","",EDATE(INDEX(CARTAO_COMPRAS!$J:$J,INT((ROW()-2)/20)+2),MOD(ROW()-2,20)))</f>
        <v/>
      </c>
      <c r="I8574" s="4" t="str">
        <f aca="false">IF($H8574="","",$H8574-WEEKDAY($H8574,2)+1)</f>
        <v/>
      </c>
      <c r="J8574" s="4" t="str">
        <f aca="false">IF($I8574="","",$I8574+6)</f>
        <v/>
      </c>
      <c r="K8574" s="6" t="str">
        <f aca="false">IF($H8574="","",DATE(YEAR($H8574),MONTH($H8574),1))</f>
        <v/>
      </c>
      <c r="L8574" s="0" t="str">
        <f aca="false">IF($A8574="","",INDEX(CARTAO_COMPRAS!$K:$K,INT((ROW()-2)/20)+2))</f>
        <v/>
      </c>
      <c r="M8574" s="0" t="str">
        <f aca="false">IF($A8574="","","Compra no cartão")</f>
        <v/>
      </c>
    </row>
    <row r="8575" customFormat="false" ht="13.5" hidden="false" customHeight="false" outlineLevel="0" collapsed="false">
      <c r="A8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5" s="0" t="str">
        <f aca="false">IF($A8575="","",INDEX(CARTAO_COMPRAS!$C:$C,INT((ROW()-2)/20)+2))</f>
        <v/>
      </c>
      <c r="C8575" s="0" t="str">
        <f aca="false">IF($A8575="","",INDEX(CARTAO_COMPRAS!$D:$D,INT((ROW()-2)/20)+2))</f>
        <v/>
      </c>
      <c r="D8575" s="0" t="str">
        <f aca="false">IF($A8575="","",INDEX(CARTAO_COMPRAS!$E:$E,INT((ROW()-2)/20)+2))</f>
        <v/>
      </c>
      <c r="E8575" s="0" t="str">
        <f aca="false">IF($A8575="","",INDEX(CARTAO_COMPRAS!$H:$H,INT((ROW()-2)/20)+2)+MOD(ROW()-2,20))</f>
        <v/>
      </c>
      <c r="F8575" s="0" t="str">
        <f aca="false">IF($A8575="","",INDEX(CARTAO_COMPRAS!$G:$G,INT((ROW()-2)/20)+2))</f>
        <v/>
      </c>
      <c r="G8575" s="5" t="str">
        <f aca="false">IF($A8575="","",INDEX(CARTAO_COMPRAS!$I:$I,INT((ROW()-2)/20)+2))</f>
        <v/>
      </c>
      <c r="H8575" s="4" t="str">
        <f aca="false">IF($A8575="","",EDATE(INDEX(CARTAO_COMPRAS!$J:$J,INT((ROW()-2)/20)+2),MOD(ROW()-2,20)))</f>
        <v/>
      </c>
      <c r="I8575" s="4" t="str">
        <f aca="false">IF($H8575="","",$H8575-WEEKDAY($H8575,2)+1)</f>
        <v/>
      </c>
      <c r="J8575" s="4" t="str">
        <f aca="false">IF($I8575="","",$I8575+6)</f>
        <v/>
      </c>
      <c r="K8575" s="6" t="str">
        <f aca="false">IF($H8575="","",DATE(YEAR($H8575),MONTH($H8575),1))</f>
        <v/>
      </c>
      <c r="L8575" s="0" t="str">
        <f aca="false">IF($A8575="","",INDEX(CARTAO_COMPRAS!$K:$K,INT((ROW()-2)/20)+2))</f>
        <v/>
      </c>
      <c r="M8575" s="0" t="str">
        <f aca="false">IF($A8575="","","Compra no cartão")</f>
        <v/>
      </c>
    </row>
    <row r="8576" customFormat="false" ht="13.5" hidden="false" customHeight="false" outlineLevel="0" collapsed="false">
      <c r="A8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6" s="0" t="str">
        <f aca="false">IF($A8576="","",INDEX(CARTAO_COMPRAS!$C:$C,INT((ROW()-2)/20)+2))</f>
        <v/>
      </c>
      <c r="C8576" s="0" t="str">
        <f aca="false">IF($A8576="","",INDEX(CARTAO_COMPRAS!$D:$D,INT((ROW()-2)/20)+2))</f>
        <v/>
      </c>
      <c r="D8576" s="0" t="str">
        <f aca="false">IF($A8576="","",INDEX(CARTAO_COMPRAS!$E:$E,INT((ROW()-2)/20)+2))</f>
        <v/>
      </c>
      <c r="E8576" s="0" t="str">
        <f aca="false">IF($A8576="","",INDEX(CARTAO_COMPRAS!$H:$H,INT((ROW()-2)/20)+2)+MOD(ROW()-2,20))</f>
        <v/>
      </c>
      <c r="F8576" s="0" t="str">
        <f aca="false">IF($A8576="","",INDEX(CARTAO_COMPRAS!$G:$G,INT((ROW()-2)/20)+2))</f>
        <v/>
      </c>
      <c r="G8576" s="5" t="str">
        <f aca="false">IF($A8576="","",INDEX(CARTAO_COMPRAS!$I:$I,INT((ROW()-2)/20)+2))</f>
        <v/>
      </c>
      <c r="H8576" s="4" t="str">
        <f aca="false">IF($A8576="","",EDATE(INDEX(CARTAO_COMPRAS!$J:$J,INT((ROW()-2)/20)+2),MOD(ROW()-2,20)))</f>
        <v/>
      </c>
      <c r="I8576" s="4" t="str">
        <f aca="false">IF($H8576="","",$H8576-WEEKDAY($H8576,2)+1)</f>
        <v/>
      </c>
      <c r="J8576" s="4" t="str">
        <f aca="false">IF($I8576="","",$I8576+6)</f>
        <v/>
      </c>
      <c r="K8576" s="6" t="str">
        <f aca="false">IF($H8576="","",DATE(YEAR($H8576),MONTH($H8576),1))</f>
        <v/>
      </c>
      <c r="L8576" s="0" t="str">
        <f aca="false">IF($A8576="","",INDEX(CARTAO_COMPRAS!$K:$K,INT((ROW()-2)/20)+2))</f>
        <v/>
      </c>
      <c r="M8576" s="0" t="str">
        <f aca="false">IF($A8576="","","Compra no cartão")</f>
        <v/>
      </c>
    </row>
    <row r="8577" customFormat="false" ht="13.5" hidden="false" customHeight="false" outlineLevel="0" collapsed="false">
      <c r="A8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7" s="0" t="str">
        <f aca="false">IF($A8577="","",INDEX(CARTAO_COMPRAS!$C:$C,INT((ROW()-2)/20)+2))</f>
        <v/>
      </c>
      <c r="C8577" s="0" t="str">
        <f aca="false">IF($A8577="","",INDEX(CARTAO_COMPRAS!$D:$D,INT((ROW()-2)/20)+2))</f>
        <v/>
      </c>
      <c r="D8577" s="0" t="str">
        <f aca="false">IF($A8577="","",INDEX(CARTAO_COMPRAS!$E:$E,INT((ROW()-2)/20)+2))</f>
        <v/>
      </c>
      <c r="E8577" s="0" t="str">
        <f aca="false">IF($A8577="","",INDEX(CARTAO_COMPRAS!$H:$H,INT((ROW()-2)/20)+2)+MOD(ROW()-2,20))</f>
        <v/>
      </c>
      <c r="F8577" s="0" t="str">
        <f aca="false">IF($A8577="","",INDEX(CARTAO_COMPRAS!$G:$G,INT((ROW()-2)/20)+2))</f>
        <v/>
      </c>
      <c r="G8577" s="5" t="str">
        <f aca="false">IF($A8577="","",INDEX(CARTAO_COMPRAS!$I:$I,INT((ROW()-2)/20)+2))</f>
        <v/>
      </c>
      <c r="H8577" s="4" t="str">
        <f aca="false">IF($A8577="","",EDATE(INDEX(CARTAO_COMPRAS!$J:$J,INT((ROW()-2)/20)+2),MOD(ROW()-2,20)))</f>
        <v/>
      </c>
      <c r="I8577" s="4" t="str">
        <f aca="false">IF($H8577="","",$H8577-WEEKDAY($H8577,2)+1)</f>
        <v/>
      </c>
      <c r="J8577" s="4" t="str">
        <f aca="false">IF($I8577="","",$I8577+6)</f>
        <v/>
      </c>
      <c r="K8577" s="6" t="str">
        <f aca="false">IF($H8577="","",DATE(YEAR($H8577),MONTH($H8577),1))</f>
        <v/>
      </c>
      <c r="L8577" s="0" t="str">
        <f aca="false">IF($A8577="","",INDEX(CARTAO_COMPRAS!$K:$K,INT((ROW()-2)/20)+2))</f>
        <v/>
      </c>
      <c r="M8577" s="0" t="str">
        <f aca="false">IF($A8577="","","Compra no cartão")</f>
        <v/>
      </c>
    </row>
    <row r="8578" customFormat="false" ht="13.5" hidden="false" customHeight="false" outlineLevel="0" collapsed="false">
      <c r="A8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8" s="0" t="str">
        <f aca="false">IF($A8578="","",INDEX(CARTAO_COMPRAS!$C:$C,INT((ROW()-2)/20)+2))</f>
        <v/>
      </c>
      <c r="C8578" s="0" t="str">
        <f aca="false">IF($A8578="","",INDEX(CARTAO_COMPRAS!$D:$D,INT((ROW()-2)/20)+2))</f>
        <v/>
      </c>
      <c r="D8578" s="0" t="str">
        <f aca="false">IF($A8578="","",INDEX(CARTAO_COMPRAS!$E:$E,INT((ROW()-2)/20)+2))</f>
        <v/>
      </c>
      <c r="E8578" s="0" t="str">
        <f aca="false">IF($A8578="","",INDEX(CARTAO_COMPRAS!$H:$H,INT((ROW()-2)/20)+2)+MOD(ROW()-2,20))</f>
        <v/>
      </c>
      <c r="F8578" s="0" t="str">
        <f aca="false">IF($A8578="","",INDEX(CARTAO_COMPRAS!$G:$G,INT((ROW()-2)/20)+2))</f>
        <v/>
      </c>
      <c r="G8578" s="5" t="str">
        <f aca="false">IF($A8578="","",INDEX(CARTAO_COMPRAS!$I:$I,INT((ROW()-2)/20)+2))</f>
        <v/>
      </c>
      <c r="H8578" s="4" t="str">
        <f aca="false">IF($A8578="","",EDATE(INDEX(CARTAO_COMPRAS!$J:$J,INT((ROW()-2)/20)+2),MOD(ROW()-2,20)))</f>
        <v/>
      </c>
      <c r="I8578" s="4" t="str">
        <f aca="false">IF($H8578="","",$H8578-WEEKDAY($H8578,2)+1)</f>
        <v/>
      </c>
      <c r="J8578" s="4" t="str">
        <f aca="false">IF($I8578="","",$I8578+6)</f>
        <v/>
      </c>
      <c r="K8578" s="6" t="str">
        <f aca="false">IF($H8578="","",DATE(YEAR($H8578),MONTH($H8578),1))</f>
        <v/>
      </c>
      <c r="L8578" s="0" t="str">
        <f aca="false">IF($A8578="","",INDEX(CARTAO_COMPRAS!$K:$K,INT((ROW()-2)/20)+2))</f>
        <v/>
      </c>
      <c r="M8578" s="0" t="str">
        <f aca="false">IF($A8578="","","Compra no cartão")</f>
        <v/>
      </c>
    </row>
    <row r="8579" customFormat="false" ht="13.5" hidden="false" customHeight="false" outlineLevel="0" collapsed="false">
      <c r="A8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79" s="0" t="str">
        <f aca="false">IF($A8579="","",INDEX(CARTAO_COMPRAS!$C:$C,INT((ROW()-2)/20)+2))</f>
        <v/>
      </c>
      <c r="C8579" s="0" t="str">
        <f aca="false">IF($A8579="","",INDEX(CARTAO_COMPRAS!$D:$D,INT((ROW()-2)/20)+2))</f>
        <v/>
      </c>
      <c r="D8579" s="0" t="str">
        <f aca="false">IF($A8579="","",INDEX(CARTAO_COMPRAS!$E:$E,INT((ROW()-2)/20)+2))</f>
        <v/>
      </c>
      <c r="E8579" s="0" t="str">
        <f aca="false">IF($A8579="","",INDEX(CARTAO_COMPRAS!$H:$H,INT((ROW()-2)/20)+2)+MOD(ROW()-2,20))</f>
        <v/>
      </c>
      <c r="F8579" s="0" t="str">
        <f aca="false">IF($A8579="","",INDEX(CARTAO_COMPRAS!$G:$G,INT((ROW()-2)/20)+2))</f>
        <v/>
      </c>
      <c r="G8579" s="5" t="str">
        <f aca="false">IF($A8579="","",INDEX(CARTAO_COMPRAS!$I:$I,INT((ROW()-2)/20)+2))</f>
        <v/>
      </c>
      <c r="H8579" s="4" t="str">
        <f aca="false">IF($A8579="","",EDATE(INDEX(CARTAO_COMPRAS!$J:$J,INT((ROW()-2)/20)+2),MOD(ROW()-2,20)))</f>
        <v/>
      </c>
      <c r="I8579" s="4" t="str">
        <f aca="false">IF($H8579="","",$H8579-WEEKDAY($H8579,2)+1)</f>
        <v/>
      </c>
      <c r="J8579" s="4" t="str">
        <f aca="false">IF($I8579="","",$I8579+6)</f>
        <v/>
      </c>
      <c r="K8579" s="6" t="str">
        <f aca="false">IF($H8579="","",DATE(YEAR($H8579),MONTH($H8579),1))</f>
        <v/>
      </c>
      <c r="L8579" s="0" t="str">
        <f aca="false">IF($A8579="","",INDEX(CARTAO_COMPRAS!$K:$K,INT((ROW()-2)/20)+2))</f>
        <v/>
      </c>
      <c r="M8579" s="0" t="str">
        <f aca="false">IF($A8579="","","Compra no cartão")</f>
        <v/>
      </c>
    </row>
    <row r="8580" customFormat="false" ht="13.5" hidden="false" customHeight="false" outlineLevel="0" collapsed="false">
      <c r="A8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0" s="0" t="str">
        <f aca="false">IF($A8580="","",INDEX(CARTAO_COMPRAS!$C:$C,INT((ROW()-2)/20)+2))</f>
        <v/>
      </c>
      <c r="C8580" s="0" t="str">
        <f aca="false">IF($A8580="","",INDEX(CARTAO_COMPRAS!$D:$D,INT((ROW()-2)/20)+2))</f>
        <v/>
      </c>
      <c r="D8580" s="0" t="str">
        <f aca="false">IF($A8580="","",INDEX(CARTAO_COMPRAS!$E:$E,INT((ROW()-2)/20)+2))</f>
        <v/>
      </c>
      <c r="E8580" s="0" t="str">
        <f aca="false">IF($A8580="","",INDEX(CARTAO_COMPRAS!$H:$H,INT((ROW()-2)/20)+2)+MOD(ROW()-2,20))</f>
        <v/>
      </c>
      <c r="F8580" s="0" t="str">
        <f aca="false">IF($A8580="","",INDEX(CARTAO_COMPRAS!$G:$G,INT((ROW()-2)/20)+2))</f>
        <v/>
      </c>
      <c r="G8580" s="5" t="str">
        <f aca="false">IF($A8580="","",INDEX(CARTAO_COMPRAS!$I:$I,INT((ROW()-2)/20)+2))</f>
        <v/>
      </c>
      <c r="H8580" s="4" t="str">
        <f aca="false">IF($A8580="","",EDATE(INDEX(CARTAO_COMPRAS!$J:$J,INT((ROW()-2)/20)+2),MOD(ROW()-2,20)))</f>
        <v/>
      </c>
      <c r="I8580" s="4" t="str">
        <f aca="false">IF($H8580="","",$H8580-WEEKDAY($H8580,2)+1)</f>
        <v/>
      </c>
      <c r="J8580" s="4" t="str">
        <f aca="false">IF($I8580="","",$I8580+6)</f>
        <v/>
      </c>
      <c r="K8580" s="6" t="str">
        <f aca="false">IF($H8580="","",DATE(YEAR($H8580),MONTH($H8580),1))</f>
        <v/>
      </c>
      <c r="L8580" s="0" t="str">
        <f aca="false">IF($A8580="","",INDEX(CARTAO_COMPRAS!$K:$K,INT((ROW()-2)/20)+2))</f>
        <v/>
      </c>
      <c r="M8580" s="0" t="str">
        <f aca="false">IF($A8580="","","Compra no cartão")</f>
        <v/>
      </c>
    </row>
    <row r="8581" customFormat="false" ht="13.5" hidden="false" customHeight="false" outlineLevel="0" collapsed="false">
      <c r="A8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1" s="0" t="str">
        <f aca="false">IF($A8581="","",INDEX(CARTAO_COMPRAS!$C:$C,INT((ROW()-2)/20)+2))</f>
        <v/>
      </c>
      <c r="C8581" s="0" t="str">
        <f aca="false">IF($A8581="","",INDEX(CARTAO_COMPRAS!$D:$D,INT((ROW()-2)/20)+2))</f>
        <v/>
      </c>
      <c r="D8581" s="0" t="str">
        <f aca="false">IF($A8581="","",INDEX(CARTAO_COMPRAS!$E:$E,INT((ROW()-2)/20)+2))</f>
        <v/>
      </c>
      <c r="E8581" s="0" t="str">
        <f aca="false">IF($A8581="","",INDEX(CARTAO_COMPRAS!$H:$H,INT((ROW()-2)/20)+2)+MOD(ROW()-2,20))</f>
        <v/>
      </c>
      <c r="F8581" s="0" t="str">
        <f aca="false">IF($A8581="","",INDEX(CARTAO_COMPRAS!$G:$G,INT((ROW()-2)/20)+2))</f>
        <v/>
      </c>
      <c r="G8581" s="5" t="str">
        <f aca="false">IF($A8581="","",INDEX(CARTAO_COMPRAS!$I:$I,INT((ROW()-2)/20)+2))</f>
        <v/>
      </c>
      <c r="H8581" s="4" t="str">
        <f aca="false">IF($A8581="","",EDATE(INDEX(CARTAO_COMPRAS!$J:$J,INT((ROW()-2)/20)+2),MOD(ROW()-2,20)))</f>
        <v/>
      </c>
      <c r="I8581" s="4" t="str">
        <f aca="false">IF($H8581="","",$H8581-WEEKDAY($H8581,2)+1)</f>
        <v/>
      </c>
      <c r="J8581" s="4" t="str">
        <f aca="false">IF($I8581="","",$I8581+6)</f>
        <v/>
      </c>
      <c r="K8581" s="6" t="str">
        <f aca="false">IF($H8581="","",DATE(YEAR($H8581),MONTH($H8581),1))</f>
        <v/>
      </c>
      <c r="L8581" s="0" t="str">
        <f aca="false">IF($A8581="","",INDEX(CARTAO_COMPRAS!$K:$K,INT((ROW()-2)/20)+2))</f>
        <v/>
      </c>
      <c r="M8581" s="0" t="str">
        <f aca="false">IF($A8581="","","Compra no cartão")</f>
        <v/>
      </c>
    </row>
    <row r="8582" customFormat="false" ht="13.5" hidden="false" customHeight="false" outlineLevel="0" collapsed="false">
      <c r="A85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430</v>
      </c>
      <c r="B8582" s="0" t="str">
        <f aca="false">IF($A8582="","",INDEX(CARTAO_COMPRAS!$C:$C,INT((ROW()-2)/20)+2))</f>
        <v>Nubank</v>
      </c>
      <c r="C8582" s="0" t="str">
        <f aca="false">IF($A8582="","",INDEX(CARTAO_COMPRAS!$D:$D,INT((ROW()-2)/20)+2))</f>
        <v>Sonda supermercado</v>
      </c>
      <c r="D8582" s="0" t="str">
        <f aca="false">IF($A8582="","",INDEX(CARTAO_COMPRAS!$E:$E,INT((ROW()-2)/20)+2))</f>
        <v>Alimentação / Insumos</v>
      </c>
      <c r="E8582" s="0" t="n">
        <f aca="false">IF($A8582="","",INDEX(CARTAO_COMPRAS!$H:$H,INT((ROW()-2)/20)+2)+MOD(ROW()-2,20))</f>
        <v>1</v>
      </c>
      <c r="F8582" s="0" t="n">
        <f aca="false">IF($A8582="","",INDEX(CARTAO_COMPRAS!$G:$G,INT((ROW()-2)/20)+2))</f>
        <v>2</v>
      </c>
      <c r="G8582" s="5" t="n">
        <f aca="false">IF($A8582="","",INDEX(CARTAO_COMPRAS!$I:$I,INT((ROW()-2)/20)+2))</f>
        <v>280.68</v>
      </c>
      <c r="H8582" s="4" t="n">
        <f aca="false">IF($A8582="","",EDATE(INDEX(CARTAO_COMPRAS!$J:$J,INT((ROW()-2)/20)+2),MOD(ROW()-2,20)))</f>
        <v>46170</v>
      </c>
      <c r="I8582" s="4" t="n">
        <f aca="false">IF($H8582="","",$H8582-WEEKDAY($H8582,2)+1)</f>
        <v>46167</v>
      </c>
      <c r="J8582" s="4" t="n">
        <f aca="false">IF($I8582="","",$I8582+6)</f>
        <v>46173</v>
      </c>
      <c r="K8582" s="6" t="n">
        <f aca="false">IF($H8582="","",DATE(YEAR($H8582),MONTH($H8582),1))</f>
        <v>46143</v>
      </c>
      <c r="L8582" s="0" t="str">
        <f aca="false">IF($A8582="","",INDEX(CARTAO_COMPRAS!$K:$K,INT((ROW()-2)/20)+2))</f>
        <v>Pago</v>
      </c>
      <c r="M8582" s="0" t="str">
        <f aca="false">IF($A8582="","","Compra no cartão")</f>
        <v>Compra no cartão</v>
      </c>
    </row>
    <row r="8583" customFormat="false" ht="13.5" hidden="false" customHeight="false" outlineLevel="0" collapsed="false">
      <c r="A85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430</v>
      </c>
      <c r="B8583" s="0" t="str">
        <f aca="false">IF($A8583="","",INDEX(CARTAO_COMPRAS!$C:$C,INT((ROW()-2)/20)+2))</f>
        <v>Nubank</v>
      </c>
      <c r="C8583" s="0" t="str">
        <f aca="false">IF($A8583="","",INDEX(CARTAO_COMPRAS!$D:$D,INT((ROW()-2)/20)+2))</f>
        <v>Sonda supermercado</v>
      </c>
      <c r="D8583" s="0" t="str">
        <f aca="false">IF($A8583="","",INDEX(CARTAO_COMPRAS!$E:$E,INT((ROW()-2)/20)+2))</f>
        <v>Alimentação / Insumos</v>
      </c>
      <c r="E8583" s="0" t="n">
        <f aca="false">IF($A8583="","",INDEX(CARTAO_COMPRAS!$H:$H,INT((ROW()-2)/20)+2)+MOD(ROW()-2,20))</f>
        <v>2</v>
      </c>
      <c r="F8583" s="0" t="n">
        <f aca="false">IF($A8583="","",INDEX(CARTAO_COMPRAS!$G:$G,INT((ROW()-2)/20)+2))</f>
        <v>2</v>
      </c>
      <c r="G8583" s="5" t="n">
        <f aca="false">IF($A8583="","",INDEX(CARTAO_COMPRAS!$I:$I,INT((ROW()-2)/20)+2))</f>
        <v>280.68</v>
      </c>
      <c r="H8583" s="4" t="n">
        <f aca="false">IF($A8583="","",EDATE(INDEX(CARTAO_COMPRAS!$J:$J,INT((ROW()-2)/20)+2),MOD(ROW()-2,20)))</f>
        <v>46201</v>
      </c>
      <c r="I8583" s="4" t="n">
        <f aca="false">IF($H8583="","",$H8583-WEEKDAY($H8583,2)+1)</f>
        <v>46195</v>
      </c>
      <c r="J8583" s="4" t="n">
        <f aca="false">IF($I8583="","",$I8583+6)</f>
        <v>46201</v>
      </c>
      <c r="K8583" s="6" t="n">
        <f aca="false">IF($H8583="","",DATE(YEAR($H8583),MONTH($H8583),1))</f>
        <v>46174</v>
      </c>
      <c r="L8583" s="0" t="str">
        <f aca="false">IF($A8583="","",INDEX(CARTAO_COMPRAS!$K:$K,INT((ROW()-2)/20)+2))</f>
        <v>Pago</v>
      </c>
      <c r="M8583" s="0" t="str">
        <f aca="false">IF($A8583="","","Compra no cartão")</f>
        <v>Compra no cartão</v>
      </c>
    </row>
    <row r="8584" customFormat="false" ht="13.5" hidden="false" customHeight="false" outlineLevel="0" collapsed="false">
      <c r="A8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4" s="0" t="str">
        <f aca="false">IF($A8584="","",INDEX(CARTAO_COMPRAS!$C:$C,INT((ROW()-2)/20)+2))</f>
        <v/>
      </c>
      <c r="C8584" s="0" t="str">
        <f aca="false">IF($A8584="","",INDEX(CARTAO_COMPRAS!$D:$D,INT((ROW()-2)/20)+2))</f>
        <v/>
      </c>
      <c r="D8584" s="0" t="str">
        <f aca="false">IF($A8584="","",INDEX(CARTAO_COMPRAS!$E:$E,INT((ROW()-2)/20)+2))</f>
        <v/>
      </c>
      <c r="E8584" s="0" t="str">
        <f aca="false">IF($A8584="","",INDEX(CARTAO_COMPRAS!$H:$H,INT((ROW()-2)/20)+2)+MOD(ROW()-2,20))</f>
        <v/>
      </c>
      <c r="F8584" s="0" t="str">
        <f aca="false">IF($A8584="","",INDEX(CARTAO_COMPRAS!$G:$G,INT((ROW()-2)/20)+2))</f>
        <v/>
      </c>
      <c r="G8584" s="5" t="str">
        <f aca="false">IF($A8584="","",INDEX(CARTAO_COMPRAS!$I:$I,INT((ROW()-2)/20)+2))</f>
        <v/>
      </c>
      <c r="H8584" s="4" t="str">
        <f aca="false">IF($A8584="","",EDATE(INDEX(CARTAO_COMPRAS!$J:$J,INT((ROW()-2)/20)+2),MOD(ROW()-2,20)))</f>
        <v/>
      </c>
      <c r="I8584" s="4" t="str">
        <f aca="false">IF($H8584="","",$H8584-WEEKDAY($H8584,2)+1)</f>
        <v/>
      </c>
      <c r="J8584" s="4" t="str">
        <f aca="false">IF($I8584="","",$I8584+6)</f>
        <v/>
      </c>
      <c r="K8584" s="6" t="str">
        <f aca="false">IF($H8584="","",DATE(YEAR($H8584),MONTH($H8584),1))</f>
        <v/>
      </c>
      <c r="L8584" s="0" t="str">
        <f aca="false">IF($A8584="","",INDEX(CARTAO_COMPRAS!$K:$K,INT((ROW()-2)/20)+2))</f>
        <v/>
      </c>
      <c r="M8584" s="0" t="str">
        <f aca="false">IF($A8584="","","Compra no cartão")</f>
        <v/>
      </c>
    </row>
    <row r="8585" customFormat="false" ht="13.5" hidden="false" customHeight="false" outlineLevel="0" collapsed="false">
      <c r="A8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5" s="0" t="str">
        <f aca="false">IF($A8585="","",INDEX(CARTAO_COMPRAS!$C:$C,INT((ROW()-2)/20)+2))</f>
        <v/>
      </c>
      <c r="C8585" s="0" t="str">
        <f aca="false">IF($A8585="","",INDEX(CARTAO_COMPRAS!$D:$D,INT((ROW()-2)/20)+2))</f>
        <v/>
      </c>
      <c r="D8585" s="0" t="str">
        <f aca="false">IF($A8585="","",INDEX(CARTAO_COMPRAS!$E:$E,INT((ROW()-2)/20)+2))</f>
        <v/>
      </c>
      <c r="E8585" s="0" t="str">
        <f aca="false">IF($A8585="","",INDEX(CARTAO_COMPRAS!$H:$H,INT((ROW()-2)/20)+2)+MOD(ROW()-2,20))</f>
        <v/>
      </c>
      <c r="F8585" s="0" t="str">
        <f aca="false">IF($A8585="","",INDEX(CARTAO_COMPRAS!$G:$G,INT((ROW()-2)/20)+2))</f>
        <v/>
      </c>
      <c r="G8585" s="5" t="str">
        <f aca="false">IF($A8585="","",INDEX(CARTAO_COMPRAS!$I:$I,INT((ROW()-2)/20)+2))</f>
        <v/>
      </c>
      <c r="H8585" s="4" t="str">
        <f aca="false">IF($A8585="","",EDATE(INDEX(CARTAO_COMPRAS!$J:$J,INT((ROW()-2)/20)+2),MOD(ROW()-2,20)))</f>
        <v/>
      </c>
      <c r="I8585" s="4" t="str">
        <f aca="false">IF($H8585="","",$H8585-WEEKDAY($H8585,2)+1)</f>
        <v/>
      </c>
      <c r="J8585" s="4" t="str">
        <f aca="false">IF($I8585="","",$I8585+6)</f>
        <v/>
      </c>
      <c r="K8585" s="6" t="str">
        <f aca="false">IF($H8585="","",DATE(YEAR($H8585),MONTH($H8585),1))</f>
        <v/>
      </c>
      <c r="L8585" s="0" t="str">
        <f aca="false">IF($A8585="","",INDEX(CARTAO_COMPRAS!$K:$K,INT((ROW()-2)/20)+2))</f>
        <v/>
      </c>
      <c r="M8585" s="0" t="str">
        <f aca="false">IF($A8585="","","Compra no cartão")</f>
        <v/>
      </c>
    </row>
    <row r="8586" customFormat="false" ht="13.5" hidden="false" customHeight="false" outlineLevel="0" collapsed="false">
      <c r="A8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6" s="0" t="str">
        <f aca="false">IF($A8586="","",INDEX(CARTAO_COMPRAS!$C:$C,INT((ROW()-2)/20)+2))</f>
        <v/>
      </c>
      <c r="C8586" s="0" t="str">
        <f aca="false">IF($A8586="","",INDEX(CARTAO_COMPRAS!$D:$D,INT((ROW()-2)/20)+2))</f>
        <v/>
      </c>
      <c r="D8586" s="0" t="str">
        <f aca="false">IF($A8586="","",INDEX(CARTAO_COMPRAS!$E:$E,INT((ROW()-2)/20)+2))</f>
        <v/>
      </c>
      <c r="E8586" s="0" t="str">
        <f aca="false">IF($A8586="","",INDEX(CARTAO_COMPRAS!$H:$H,INT((ROW()-2)/20)+2)+MOD(ROW()-2,20))</f>
        <v/>
      </c>
      <c r="F8586" s="0" t="str">
        <f aca="false">IF($A8586="","",INDEX(CARTAO_COMPRAS!$G:$G,INT((ROW()-2)/20)+2))</f>
        <v/>
      </c>
      <c r="G8586" s="5" t="str">
        <f aca="false">IF($A8586="","",INDEX(CARTAO_COMPRAS!$I:$I,INT((ROW()-2)/20)+2))</f>
        <v/>
      </c>
      <c r="H8586" s="4" t="str">
        <f aca="false">IF($A8586="","",EDATE(INDEX(CARTAO_COMPRAS!$J:$J,INT((ROW()-2)/20)+2),MOD(ROW()-2,20)))</f>
        <v/>
      </c>
      <c r="I8586" s="4" t="str">
        <f aca="false">IF($H8586="","",$H8586-WEEKDAY($H8586,2)+1)</f>
        <v/>
      </c>
      <c r="J8586" s="4" t="str">
        <f aca="false">IF($I8586="","",$I8586+6)</f>
        <v/>
      </c>
      <c r="K8586" s="6" t="str">
        <f aca="false">IF($H8586="","",DATE(YEAR($H8586),MONTH($H8586),1))</f>
        <v/>
      </c>
      <c r="L8586" s="0" t="str">
        <f aca="false">IF($A8586="","",INDEX(CARTAO_COMPRAS!$K:$K,INT((ROW()-2)/20)+2))</f>
        <v/>
      </c>
      <c r="M8586" s="0" t="str">
        <f aca="false">IF($A8586="","","Compra no cartão")</f>
        <v/>
      </c>
    </row>
    <row r="8587" customFormat="false" ht="13.5" hidden="false" customHeight="false" outlineLevel="0" collapsed="false">
      <c r="A8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7" s="0" t="str">
        <f aca="false">IF($A8587="","",INDEX(CARTAO_COMPRAS!$C:$C,INT((ROW()-2)/20)+2))</f>
        <v/>
      </c>
      <c r="C8587" s="0" t="str">
        <f aca="false">IF($A8587="","",INDEX(CARTAO_COMPRAS!$D:$D,INT((ROW()-2)/20)+2))</f>
        <v/>
      </c>
      <c r="D8587" s="0" t="str">
        <f aca="false">IF($A8587="","",INDEX(CARTAO_COMPRAS!$E:$E,INT((ROW()-2)/20)+2))</f>
        <v/>
      </c>
      <c r="E8587" s="0" t="str">
        <f aca="false">IF($A8587="","",INDEX(CARTAO_COMPRAS!$H:$H,INT((ROW()-2)/20)+2)+MOD(ROW()-2,20))</f>
        <v/>
      </c>
      <c r="F8587" s="0" t="str">
        <f aca="false">IF($A8587="","",INDEX(CARTAO_COMPRAS!$G:$G,INT((ROW()-2)/20)+2))</f>
        <v/>
      </c>
      <c r="G8587" s="5" t="str">
        <f aca="false">IF($A8587="","",INDEX(CARTAO_COMPRAS!$I:$I,INT((ROW()-2)/20)+2))</f>
        <v/>
      </c>
      <c r="H8587" s="4" t="str">
        <f aca="false">IF($A8587="","",EDATE(INDEX(CARTAO_COMPRAS!$J:$J,INT((ROW()-2)/20)+2),MOD(ROW()-2,20)))</f>
        <v/>
      </c>
      <c r="I8587" s="4" t="str">
        <f aca="false">IF($H8587="","",$H8587-WEEKDAY($H8587,2)+1)</f>
        <v/>
      </c>
      <c r="J8587" s="4" t="str">
        <f aca="false">IF($I8587="","",$I8587+6)</f>
        <v/>
      </c>
      <c r="K8587" s="6" t="str">
        <f aca="false">IF($H8587="","",DATE(YEAR($H8587),MONTH($H8587),1))</f>
        <v/>
      </c>
      <c r="L8587" s="0" t="str">
        <f aca="false">IF($A8587="","",INDEX(CARTAO_COMPRAS!$K:$K,INT((ROW()-2)/20)+2))</f>
        <v/>
      </c>
      <c r="M8587" s="0" t="str">
        <f aca="false">IF($A8587="","","Compra no cartão")</f>
        <v/>
      </c>
    </row>
    <row r="8588" customFormat="false" ht="13.5" hidden="false" customHeight="false" outlineLevel="0" collapsed="false">
      <c r="A8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8" s="0" t="str">
        <f aca="false">IF($A8588="","",INDEX(CARTAO_COMPRAS!$C:$C,INT((ROW()-2)/20)+2))</f>
        <v/>
      </c>
      <c r="C8588" s="0" t="str">
        <f aca="false">IF($A8588="","",INDEX(CARTAO_COMPRAS!$D:$D,INT((ROW()-2)/20)+2))</f>
        <v/>
      </c>
      <c r="D8588" s="0" t="str">
        <f aca="false">IF($A8588="","",INDEX(CARTAO_COMPRAS!$E:$E,INT((ROW()-2)/20)+2))</f>
        <v/>
      </c>
      <c r="E8588" s="0" t="str">
        <f aca="false">IF($A8588="","",INDEX(CARTAO_COMPRAS!$H:$H,INT((ROW()-2)/20)+2)+MOD(ROW()-2,20))</f>
        <v/>
      </c>
      <c r="F8588" s="0" t="str">
        <f aca="false">IF($A8588="","",INDEX(CARTAO_COMPRAS!$G:$G,INT((ROW()-2)/20)+2))</f>
        <v/>
      </c>
      <c r="G8588" s="5" t="str">
        <f aca="false">IF($A8588="","",INDEX(CARTAO_COMPRAS!$I:$I,INT((ROW()-2)/20)+2))</f>
        <v/>
      </c>
      <c r="H8588" s="4" t="str">
        <f aca="false">IF($A8588="","",EDATE(INDEX(CARTAO_COMPRAS!$J:$J,INT((ROW()-2)/20)+2),MOD(ROW()-2,20)))</f>
        <v/>
      </c>
      <c r="I8588" s="4" t="str">
        <f aca="false">IF($H8588="","",$H8588-WEEKDAY($H8588,2)+1)</f>
        <v/>
      </c>
      <c r="J8588" s="4" t="str">
        <f aca="false">IF($I8588="","",$I8588+6)</f>
        <v/>
      </c>
      <c r="K8588" s="6" t="str">
        <f aca="false">IF($H8588="","",DATE(YEAR($H8588),MONTH($H8588),1))</f>
        <v/>
      </c>
      <c r="L8588" s="0" t="str">
        <f aca="false">IF($A8588="","",INDEX(CARTAO_COMPRAS!$K:$K,INT((ROW()-2)/20)+2))</f>
        <v/>
      </c>
      <c r="M8588" s="0" t="str">
        <f aca="false">IF($A8588="","","Compra no cartão")</f>
        <v/>
      </c>
    </row>
    <row r="8589" customFormat="false" ht="13.5" hidden="false" customHeight="false" outlineLevel="0" collapsed="false">
      <c r="A8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89" s="0" t="str">
        <f aca="false">IF($A8589="","",INDEX(CARTAO_COMPRAS!$C:$C,INT((ROW()-2)/20)+2))</f>
        <v/>
      </c>
      <c r="C8589" s="0" t="str">
        <f aca="false">IF($A8589="","",INDEX(CARTAO_COMPRAS!$D:$D,INT((ROW()-2)/20)+2))</f>
        <v/>
      </c>
      <c r="D8589" s="0" t="str">
        <f aca="false">IF($A8589="","",INDEX(CARTAO_COMPRAS!$E:$E,INT((ROW()-2)/20)+2))</f>
        <v/>
      </c>
      <c r="E8589" s="0" t="str">
        <f aca="false">IF($A8589="","",INDEX(CARTAO_COMPRAS!$H:$H,INT((ROW()-2)/20)+2)+MOD(ROW()-2,20))</f>
        <v/>
      </c>
      <c r="F8589" s="0" t="str">
        <f aca="false">IF($A8589="","",INDEX(CARTAO_COMPRAS!$G:$G,INT((ROW()-2)/20)+2))</f>
        <v/>
      </c>
      <c r="G8589" s="5" t="str">
        <f aca="false">IF($A8589="","",INDEX(CARTAO_COMPRAS!$I:$I,INT((ROW()-2)/20)+2))</f>
        <v/>
      </c>
      <c r="H8589" s="4" t="str">
        <f aca="false">IF($A8589="","",EDATE(INDEX(CARTAO_COMPRAS!$J:$J,INT((ROW()-2)/20)+2),MOD(ROW()-2,20)))</f>
        <v/>
      </c>
      <c r="I8589" s="4" t="str">
        <f aca="false">IF($H8589="","",$H8589-WEEKDAY($H8589,2)+1)</f>
        <v/>
      </c>
      <c r="J8589" s="4" t="str">
        <f aca="false">IF($I8589="","",$I8589+6)</f>
        <v/>
      </c>
      <c r="K8589" s="6" t="str">
        <f aca="false">IF($H8589="","",DATE(YEAR($H8589),MONTH($H8589),1))</f>
        <v/>
      </c>
      <c r="L8589" s="0" t="str">
        <f aca="false">IF($A8589="","",INDEX(CARTAO_COMPRAS!$K:$K,INT((ROW()-2)/20)+2))</f>
        <v/>
      </c>
      <c r="M8589" s="0" t="str">
        <f aca="false">IF($A8589="","","Compra no cartão")</f>
        <v/>
      </c>
    </row>
    <row r="8590" customFormat="false" ht="13.5" hidden="false" customHeight="false" outlineLevel="0" collapsed="false">
      <c r="A8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0" s="0" t="str">
        <f aca="false">IF($A8590="","",INDEX(CARTAO_COMPRAS!$C:$C,INT((ROW()-2)/20)+2))</f>
        <v/>
      </c>
      <c r="C8590" s="0" t="str">
        <f aca="false">IF($A8590="","",INDEX(CARTAO_COMPRAS!$D:$D,INT((ROW()-2)/20)+2))</f>
        <v/>
      </c>
      <c r="D8590" s="0" t="str">
        <f aca="false">IF($A8590="","",INDEX(CARTAO_COMPRAS!$E:$E,INT((ROW()-2)/20)+2))</f>
        <v/>
      </c>
      <c r="E8590" s="0" t="str">
        <f aca="false">IF($A8590="","",INDEX(CARTAO_COMPRAS!$H:$H,INT((ROW()-2)/20)+2)+MOD(ROW()-2,20))</f>
        <v/>
      </c>
      <c r="F8590" s="0" t="str">
        <f aca="false">IF($A8590="","",INDEX(CARTAO_COMPRAS!$G:$G,INT((ROW()-2)/20)+2))</f>
        <v/>
      </c>
      <c r="G8590" s="5" t="str">
        <f aca="false">IF($A8590="","",INDEX(CARTAO_COMPRAS!$I:$I,INT((ROW()-2)/20)+2))</f>
        <v/>
      </c>
      <c r="H8590" s="4" t="str">
        <f aca="false">IF($A8590="","",EDATE(INDEX(CARTAO_COMPRAS!$J:$J,INT((ROW()-2)/20)+2),MOD(ROW()-2,20)))</f>
        <v/>
      </c>
      <c r="I8590" s="4" t="str">
        <f aca="false">IF($H8590="","",$H8590-WEEKDAY($H8590,2)+1)</f>
        <v/>
      </c>
      <c r="J8590" s="4" t="str">
        <f aca="false">IF($I8590="","",$I8590+6)</f>
        <v/>
      </c>
      <c r="K8590" s="6" t="str">
        <f aca="false">IF($H8590="","",DATE(YEAR($H8590),MONTH($H8590),1))</f>
        <v/>
      </c>
      <c r="L8590" s="0" t="str">
        <f aca="false">IF($A8590="","",INDEX(CARTAO_COMPRAS!$K:$K,INT((ROW()-2)/20)+2))</f>
        <v/>
      </c>
      <c r="M8590" s="0" t="str">
        <f aca="false">IF($A8590="","","Compra no cartão")</f>
        <v/>
      </c>
    </row>
    <row r="8591" customFormat="false" ht="13.5" hidden="false" customHeight="false" outlineLevel="0" collapsed="false">
      <c r="A8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1" s="0" t="str">
        <f aca="false">IF($A8591="","",INDEX(CARTAO_COMPRAS!$C:$C,INT((ROW()-2)/20)+2))</f>
        <v/>
      </c>
      <c r="C8591" s="0" t="str">
        <f aca="false">IF($A8591="","",INDEX(CARTAO_COMPRAS!$D:$D,INT((ROW()-2)/20)+2))</f>
        <v/>
      </c>
      <c r="D8591" s="0" t="str">
        <f aca="false">IF($A8591="","",INDEX(CARTAO_COMPRAS!$E:$E,INT((ROW()-2)/20)+2))</f>
        <v/>
      </c>
      <c r="E8591" s="0" t="str">
        <f aca="false">IF($A8591="","",INDEX(CARTAO_COMPRAS!$H:$H,INT((ROW()-2)/20)+2)+MOD(ROW()-2,20))</f>
        <v/>
      </c>
      <c r="F8591" s="0" t="str">
        <f aca="false">IF($A8591="","",INDEX(CARTAO_COMPRAS!$G:$G,INT((ROW()-2)/20)+2))</f>
        <v/>
      </c>
      <c r="G8591" s="5" t="str">
        <f aca="false">IF($A8591="","",INDEX(CARTAO_COMPRAS!$I:$I,INT((ROW()-2)/20)+2))</f>
        <v/>
      </c>
      <c r="H8591" s="4" t="str">
        <f aca="false">IF($A8591="","",EDATE(INDEX(CARTAO_COMPRAS!$J:$J,INT((ROW()-2)/20)+2),MOD(ROW()-2,20)))</f>
        <v/>
      </c>
      <c r="I8591" s="4" t="str">
        <f aca="false">IF($H8591="","",$H8591-WEEKDAY($H8591,2)+1)</f>
        <v/>
      </c>
      <c r="J8591" s="4" t="str">
        <f aca="false">IF($I8591="","",$I8591+6)</f>
        <v/>
      </c>
      <c r="K8591" s="6" t="str">
        <f aca="false">IF($H8591="","",DATE(YEAR($H8591),MONTH($H8591),1))</f>
        <v/>
      </c>
      <c r="L8591" s="0" t="str">
        <f aca="false">IF($A8591="","",INDEX(CARTAO_COMPRAS!$K:$K,INT((ROW()-2)/20)+2))</f>
        <v/>
      </c>
      <c r="M8591" s="0" t="str">
        <f aca="false">IF($A8591="","","Compra no cartão")</f>
        <v/>
      </c>
    </row>
    <row r="8592" customFormat="false" ht="13.5" hidden="false" customHeight="false" outlineLevel="0" collapsed="false">
      <c r="A8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2" s="0" t="str">
        <f aca="false">IF($A8592="","",INDEX(CARTAO_COMPRAS!$C:$C,INT((ROW()-2)/20)+2))</f>
        <v/>
      </c>
      <c r="C8592" s="0" t="str">
        <f aca="false">IF($A8592="","",INDEX(CARTAO_COMPRAS!$D:$D,INT((ROW()-2)/20)+2))</f>
        <v/>
      </c>
      <c r="D8592" s="0" t="str">
        <f aca="false">IF($A8592="","",INDEX(CARTAO_COMPRAS!$E:$E,INT((ROW()-2)/20)+2))</f>
        <v/>
      </c>
      <c r="E8592" s="0" t="str">
        <f aca="false">IF($A8592="","",INDEX(CARTAO_COMPRAS!$H:$H,INT((ROW()-2)/20)+2)+MOD(ROW()-2,20))</f>
        <v/>
      </c>
      <c r="F8592" s="0" t="str">
        <f aca="false">IF($A8592="","",INDEX(CARTAO_COMPRAS!$G:$G,INT((ROW()-2)/20)+2))</f>
        <v/>
      </c>
      <c r="G8592" s="5" t="str">
        <f aca="false">IF($A8592="","",INDEX(CARTAO_COMPRAS!$I:$I,INT((ROW()-2)/20)+2))</f>
        <v/>
      </c>
      <c r="H8592" s="4" t="str">
        <f aca="false">IF($A8592="","",EDATE(INDEX(CARTAO_COMPRAS!$J:$J,INT((ROW()-2)/20)+2),MOD(ROW()-2,20)))</f>
        <v/>
      </c>
      <c r="I8592" s="4" t="str">
        <f aca="false">IF($H8592="","",$H8592-WEEKDAY($H8592,2)+1)</f>
        <v/>
      </c>
      <c r="J8592" s="4" t="str">
        <f aca="false">IF($I8592="","",$I8592+6)</f>
        <v/>
      </c>
      <c r="K8592" s="6" t="str">
        <f aca="false">IF($H8592="","",DATE(YEAR($H8592),MONTH($H8592),1))</f>
        <v/>
      </c>
      <c r="L8592" s="0" t="str">
        <f aca="false">IF($A8592="","",INDEX(CARTAO_COMPRAS!$K:$K,INT((ROW()-2)/20)+2))</f>
        <v/>
      </c>
      <c r="M8592" s="0" t="str">
        <f aca="false">IF($A8592="","","Compra no cartão")</f>
        <v/>
      </c>
    </row>
    <row r="8593" customFormat="false" ht="13.5" hidden="false" customHeight="false" outlineLevel="0" collapsed="false">
      <c r="A8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3" s="0" t="str">
        <f aca="false">IF($A8593="","",INDEX(CARTAO_COMPRAS!$C:$C,INT((ROW()-2)/20)+2))</f>
        <v/>
      </c>
      <c r="C8593" s="0" t="str">
        <f aca="false">IF($A8593="","",INDEX(CARTAO_COMPRAS!$D:$D,INT((ROW()-2)/20)+2))</f>
        <v/>
      </c>
      <c r="D8593" s="0" t="str">
        <f aca="false">IF($A8593="","",INDEX(CARTAO_COMPRAS!$E:$E,INT((ROW()-2)/20)+2))</f>
        <v/>
      </c>
      <c r="E8593" s="0" t="str">
        <f aca="false">IF($A8593="","",INDEX(CARTAO_COMPRAS!$H:$H,INT((ROW()-2)/20)+2)+MOD(ROW()-2,20))</f>
        <v/>
      </c>
      <c r="F8593" s="0" t="str">
        <f aca="false">IF($A8593="","",INDEX(CARTAO_COMPRAS!$G:$G,INT((ROW()-2)/20)+2))</f>
        <v/>
      </c>
      <c r="G8593" s="5" t="str">
        <f aca="false">IF($A8593="","",INDEX(CARTAO_COMPRAS!$I:$I,INT((ROW()-2)/20)+2))</f>
        <v/>
      </c>
      <c r="H8593" s="4" t="str">
        <f aca="false">IF($A8593="","",EDATE(INDEX(CARTAO_COMPRAS!$J:$J,INT((ROW()-2)/20)+2),MOD(ROW()-2,20)))</f>
        <v/>
      </c>
      <c r="I8593" s="4" t="str">
        <f aca="false">IF($H8593="","",$H8593-WEEKDAY($H8593,2)+1)</f>
        <v/>
      </c>
      <c r="J8593" s="4" t="str">
        <f aca="false">IF($I8593="","",$I8593+6)</f>
        <v/>
      </c>
      <c r="K8593" s="6" t="str">
        <f aca="false">IF($H8593="","",DATE(YEAR($H8593),MONTH($H8593),1))</f>
        <v/>
      </c>
      <c r="L8593" s="0" t="str">
        <f aca="false">IF($A8593="","",INDEX(CARTAO_COMPRAS!$K:$K,INT((ROW()-2)/20)+2))</f>
        <v/>
      </c>
      <c r="M8593" s="0" t="str">
        <f aca="false">IF($A8593="","","Compra no cartão")</f>
        <v/>
      </c>
    </row>
    <row r="8594" customFormat="false" ht="13.5" hidden="false" customHeight="false" outlineLevel="0" collapsed="false">
      <c r="A8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4" s="0" t="str">
        <f aca="false">IF($A8594="","",INDEX(CARTAO_COMPRAS!$C:$C,INT((ROW()-2)/20)+2))</f>
        <v/>
      </c>
      <c r="C8594" s="0" t="str">
        <f aca="false">IF($A8594="","",INDEX(CARTAO_COMPRAS!$D:$D,INT((ROW()-2)/20)+2))</f>
        <v/>
      </c>
      <c r="D8594" s="0" t="str">
        <f aca="false">IF($A8594="","",INDEX(CARTAO_COMPRAS!$E:$E,INT((ROW()-2)/20)+2))</f>
        <v/>
      </c>
      <c r="E8594" s="0" t="str">
        <f aca="false">IF($A8594="","",INDEX(CARTAO_COMPRAS!$H:$H,INT((ROW()-2)/20)+2)+MOD(ROW()-2,20))</f>
        <v/>
      </c>
      <c r="F8594" s="0" t="str">
        <f aca="false">IF($A8594="","",INDEX(CARTAO_COMPRAS!$G:$G,INT((ROW()-2)/20)+2))</f>
        <v/>
      </c>
      <c r="G8594" s="5" t="str">
        <f aca="false">IF($A8594="","",INDEX(CARTAO_COMPRAS!$I:$I,INT((ROW()-2)/20)+2))</f>
        <v/>
      </c>
      <c r="H8594" s="4" t="str">
        <f aca="false">IF($A8594="","",EDATE(INDEX(CARTAO_COMPRAS!$J:$J,INT((ROW()-2)/20)+2),MOD(ROW()-2,20)))</f>
        <v/>
      </c>
      <c r="I8594" s="4" t="str">
        <f aca="false">IF($H8594="","",$H8594-WEEKDAY($H8594,2)+1)</f>
        <v/>
      </c>
      <c r="J8594" s="4" t="str">
        <f aca="false">IF($I8594="","",$I8594+6)</f>
        <v/>
      </c>
      <c r="K8594" s="6" t="str">
        <f aca="false">IF($H8594="","",DATE(YEAR($H8594),MONTH($H8594),1))</f>
        <v/>
      </c>
      <c r="L8594" s="0" t="str">
        <f aca="false">IF($A8594="","",INDEX(CARTAO_COMPRAS!$K:$K,INT((ROW()-2)/20)+2))</f>
        <v/>
      </c>
      <c r="M8594" s="0" t="str">
        <f aca="false">IF($A8594="","","Compra no cartão")</f>
        <v/>
      </c>
    </row>
    <row r="8595" customFormat="false" ht="13.5" hidden="false" customHeight="false" outlineLevel="0" collapsed="false">
      <c r="A8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5" s="0" t="str">
        <f aca="false">IF($A8595="","",INDEX(CARTAO_COMPRAS!$C:$C,INT((ROW()-2)/20)+2))</f>
        <v/>
      </c>
      <c r="C8595" s="0" t="str">
        <f aca="false">IF($A8595="","",INDEX(CARTAO_COMPRAS!$D:$D,INT((ROW()-2)/20)+2))</f>
        <v/>
      </c>
      <c r="D8595" s="0" t="str">
        <f aca="false">IF($A8595="","",INDEX(CARTAO_COMPRAS!$E:$E,INT((ROW()-2)/20)+2))</f>
        <v/>
      </c>
      <c r="E8595" s="0" t="str">
        <f aca="false">IF($A8595="","",INDEX(CARTAO_COMPRAS!$H:$H,INT((ROW()-2)/20)+2)+MOD(ROW()-2,20))</f>
        <v/>
      </c>
      <c r="F8595" s="0" t="str">
        <f aca="false">IF($A8595="","",INDEX(CARTAO_COMPRAS!$G:$G,INT((ROW()-2)/20)+2))</f>
        <v/>
      </c>
      <c r="G8595" s="5" t="str">
        <f aca="false">IF($A8595="","",INDEX(CARTAO_COMPRAS!$I:$I,INT((ROW()-2)/20)+2))</f>
        <v/>
      </c>
      <c r="H8595" s="4" t="str">
        <f aca="false">IF($A8595="","",EDATE(INDEX(CARTAO_COMPRAS!$J:$J,INT((ROW()-2)/20)+2),MOD(ROW()-2,20)))</f>
        <v/>
      </c>
      <c r="I8595" s="4" t="str">
        <f aca="false">IF($H8595="","",$H8595-WEEKDAY($H8595,2)+1)</f>
        <v/>
      </c>
      <c r="J8595" s="4" t="str">
        <f aca="false">IF($I8595="","",$I8595+6)</f>
        <v/>
      </c>
      <c r="K8595" s="6" t="str">
        <f aca="false">IF($H8595="","",DATE(YEAR($H8595),MONTH($H8595),1))</f>
        <v/>
      </c>
      <c r="L8595" s="0" t="str">
        <f aca="false">IF($A8595="","",INDEX(CARTAO_COMPRAS!$K:$K,INT((ROW()-2)/20)+2))</f>
        <v/>
      </c>
      <c r="M8595" s="0" t="str">
        <f aca="false">IF($A8595="","","Compra no cartão")</f>
        <v/>
      </c>
    </row>
    <row r="8596" customFormat="false" ht="13.5" hidden="false" customHeight="false" outlineLevel="0" collapsed="false">
      <c r="A8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6" s="0" t="str">
        <f aca="false">IF($A8596="","",INDEX(CARTAO_COMPRAS!$C:$C,INT((ROW()-2)/20)+2))</f>
        <v/>
      </c>
      <c r="C8596" s="0" t="str">
        <f aca="false">IF($A8596="","",INDEX(CARTAO_COMPRAS!$D:$D,INT((ROW()-2)/20)+2))</f>
        <v/>
      </c>
      <c r="D8596" s="0" t="str">
        <f aca="false">IF($A8596="","",INDEX(CARTAO_COMPRAS!$E:$E,INT((ROW()-2)/20)+2))</f>
        <v/>
      </c>
      <c r="E8596" s="0" t="str">
        <f aca="false">IF($A8596="","",INDEX(CARTAO_COMPRAS!$H:$H,INT((ROW()-2)/20)+2)+MOD(ROW()-2,20))</f>
        <v/>
      </c>
      <c r="F8596" s="0" t="str">
        <f aca="false">IF($A8596="","",INDEX(CARTAO_COMPRAS!$G:$G,INT((ROW()-2)/20)+2))</f>
        <v/>
      </c>
      <c r="G8596" s="5" t="str">
        <f aca="false">IF($A8596="","",INDEX(CARTAO_COMPRAS!$I:$I,INT((ROW()-2)/20)+2))</f>
        <v/>
      </c>
      <c r="H8596" s="4" t="str">
        <f aca="false">IF($A8596="","",EDATE(INDEX(CARTAO_COMPRAS!$J:$J,INT((ROW()-2)/20)+2),MOD(ROW()-2,20)))</f>
        <v/>
      </c>
      <c r="I8596" s="4" t="str">
        <f aca="false">IF($H8596="","",$H8596-WEEKDAY($H8596,2)+1)</f>
        <v/>
      </c>
      <c r="J8596" s="4" t="str">
        <f aca="false">IF($I8596="","",$I8596+6)</f>
        <v/>
      </c>
      <c r="K8596" s="6" t="str">
        <f aca="false">IF($H8596="","",DATE(YEAR($H8596),MONTH($H8596),1))</f>
        <v/>
      </c>
      <c r="L8596" s="0" t="str">
        <f aca="false">IF($A8596="","",INDEX(CARTAO_COMPRAS!$K:$K,INT((ROW()-2)/20)+2))</f>
        <v/>
      </c>
      <c r="M8596" s="0" t="str">
        <f aca="false">IF($A8596="","","Compra no cartão")</f>
        <v/>
      </c>
    </row>
    <row r="8597" customFormat="false" ht="13.5" hidden="false" customHeight="false" outlineLevel="0" collapsed="false">
      <c r="A8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7" s="0" t="str">
        <f aca="false">IF($A8597="","",INDEX(CARTAO_COMPRAS!$C:$C,INT((ROW()-2)/20)+2))</f>
        <v/>
      </c>
      <c r="C8597" s="0" t="str">
        <f aca="false">IF($A8597="","",INDEX(CARTAO_COMPRAS!$D:$D,INT((ROW()-2)/20)+2))</f>
        <v/>
      </c>
      <c r="D8597" s="0" t="str">
        <f aca="false">IF($A8597="","",INDEX(CARTAO_COMPRAS!$E:$E,INT((ROW()-2)/20)+2))</f>
        <v/>
      </c>
      <c r="E8597" s="0" t="str">
        <f aca="false">IF($A8597="","",INDEX(CARTAO_COMPRAS!$H:$H,INT((ROW()-2)/20)+2)+MOD(ROW()-2,20))</f>
        <v/>
      </c>
      <c r="F8597" s="0" t="str">
        <f aca="false">IF($A8597="","",INDEX(CARTAO_COMPRAS!$G:$G,INT((ROW()-2)/20)+2))</f>
        <v/>
      </c>
      <c r="G8597" s="5" t="str">
        <f aca="false">IF($A8597="","",INDEX(CARTAO_COMPRAS!$I:$I,INT((ROW()-2)/20)+2))</f>
        <v/>
      </c>
      <c r="H8597" s="4" t="str">
        <f aca="false">IF($A8597="","",EDATE(INDEX(CARTAO_COMPRAS!$J:$J,INT((ROW()-2)/20)+2),MOD(ROW()-2,20)))</f>
        <v/>
      </c>
      <c r="I8597" s="4" t="str">
        <f aca="false">IF($H8597="","",$H8597-WEEKDAY($H8597,2)+1)</f>
        <v/>
      </c>
      <c r="J8597" s="4" t="str">
        <f aca="false">IF($I8597="","",$I8597+6)</f>
        <v/>
      </c>
      <c r="K8597" s="6" t="str">
        <f aca="false">IF($H8597="","",DATE(YEAR($H8597),MONTH($H8597),1))</f>
        <v/>
      </c>
      <c r="L8597" s="0" t="str">
        <f aca="false">IF($A8597="","",INDEX(CARTAO_COMPRAS!$K:$K,INT((ROW()-2)/20)+2))</f>
        <v/>
      </c>
      <c r="M8597" s="0" t="str">
        <f aca="false">IF($A8597="","","Compra no cartão")</f>
        <v/>
      </c>
    </row>
    <row r="8598" customFormat="false" ht="13.5" hidden="false" customHeight="false" outlineLevel="0" collapsed="false">
      <c r="A8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8" s="0" t="str">
        <f aca="false">IF($A8598="","",INDEX(CARTAO_COMPRAS!$C:$C,INT((ROW()-2)/20)+2))</f>
        <v/>
      </c>
      <c r="C8598" s="0" t="str">
        <f aca="false">IF($A8598="","",INDEX(CARTAO_COMPRAS!$D:$D,INT((ROW()-2)/20)+2))</f>
        <v/>
      </c>
      <c r="D8598" s="0" t="str">
        <f aca="false">IF($A8598="","",INDEX(CARTAO_COMPRAS!$E:$E,INT((ROW()-2)/20)+2))</f>
        <v/>
      </c>
      <c r="E8598" s="0" t="str">
        <f aca="false">IF($A8598="","",INDEX(CARTAO_COMPRAS!$H:$H,INT((ROW()-2)/20)+2)+MOD(ROW()-2,20))</f>
        <v/>
      </c>
      <c r="F8598" s="0" t="str">
        <f aca="false">IF($A8598="","",INDEX(CARTAO_COMPRAS!$G:$G,INT((ROW()-2)/20)+2))</f>
        <v/>
      </c>
      <c r="G8598" s="5" t="str">
        <f aca="false">IF($A8598="","",INDEX(CARTAO_COMPRAS!$I:$I,INT((ROW()-2)/20)+2))</f>
        <v/>
      </c>
      <c r="H8598" s="4" t="str">
        <f aca="false">IF($A8598="","",EDATE(INDEX(CARTAO_COMPRAS!$J:$J,INT((ROW()-2)/20)+2),MOD(ROW()-2,20)))</f>
        <v/>
      </c>
      <c r="I8598" s="4" t="str">
        <f aca="false">IF($H8598="","",$H8598-WEEKDAY($H8598,2)+1)</f>
        <v/>
      </c>
      <c r="J8598" s="4" t="str">
        <f aca="false">IF($I8598="","",$I8598+6)</f>
        <v/>
      </c>
      <c r="K8598" s="6" t="str">
        <f aca="false">IF($H8598="","",DATE(YEAR($H8598),MONTH($H8598),1))</f>
        <v/>
      </c>
      <c r="L8598" s="0" t="str">
        <f aca="false">IF($A8598="","",INDEX(CARTAO_COMPRAS!$K:$K,INT((ROW()-2)/20)+2))</f>
        <v/>
      </c>
      <c r="M8598" s="0" t="str">
        <f aca="false">IF($A8598="","","Compra no cartão")</f>
        <v/>
      </c>
    </row>
    <row r="8599" customFormat="false" ht="13.5" hidden="false" customHeight="false" outlineLevel="0" collapsed="false">
      <c r="A8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599" s="0" t="str">
        <f aca="false">IF($A8599="","",INDEX(CARTAO_COMPRAS!$C:$C,INT((ROW()-2)/20)+2))</f>
        <v/>
      </c>
      <c r="C8599" s="0" t="str">
        <f aca="false">IF($A8599="","",INDEX(CARTAO_COMPRAS!$D:$D,INT((ROW()-2)/20)+2))</f>
        <v/>
      </c>
      <c r="D8599" s="0" t="str">
        <f aca="false">IF($A8599="","",INDEX(CARTAO_COMPRAS!$E:$E,INT((ROW()-2)/20)+2))</f>
        <v/>
      </c>
      <c r="E8599" s="0" t="str">
        <f aca="false">IF($A8599="","",INDEX(CARTAO_COMPRAS!$H:$H,INT((ROW()-2)/20)+2)+MOD(ROW()-2,20))</f>
        <v/>
      </c>
      <c r="F8599" s="0" t="str">
        <f aca="false">IF($A8599="","",INDEX(CARTAO_COMPRAS!$G:$G,INT((ROW()-2)/20)+2))</f>
        <v/>
      </c>
      <c r="G8599" s="5" t="str">
        <f aca="false">IF($A8599="","",INDEX(CARTAO_COMPRAS!$I:$I,INT((ROW()-2)/20)+2))</f>
        <v/>
      </c>
      <c r="H8599" s="4" t="str">
        <f aca="false">IF($A8599="","",EDATE(INDEX(CARTAO_COMPRAS!$J:$J,INT((ROW()-2)/20)+2),MOD(ROW()-2,20)))</f>
        <v/>
      </c>
      <c r="I8599" s="4" t="str">
        <f aca="false">IF($H8599="","",$H8599-WEEKDAY($H8599,2)+1)</f>
        <v/>
      </c>
      <c r="J8599" s="4" t="str">
        <f aca="false">IF($I8599="","",$I8599+6)</f>
        <v/>
      </c>
      <c r="K8599" s="6" t="str">
        <f aca="false">IF($H8599="","",DATE(YEAR($H8599),MONTH($H8599),1))</f>
        <v/>
      </c>
      <c r="L8599" s="0" t="str">
        <f aca="false">IF($A8599="","",INDEX(CARTAO_COMPRAS!$K:$K,INT((ROW()-2)/20)+2))</f>
        <v/>
      </c>
      <c r="M8599" s="0" t="str">
        <f aca="false">IF($A8599="","","Compra no cartão")</f>
        <v/>
      </c>
    </row>
    <row r="8600" customFormat="false" ht="13.5" hidden="false" customHeight="false" outlineLevel="0" collapsed="false">
      <c r="A8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0" s="0" t="str">
        <f aca="false">IF($A8600="","",INDEX(CARTAO_COMPRAS!$C:$C,INT((ROW()-2)/20)+2))</f>
        <v/>
      </c>
      <c r="C8600" s="0" t="str">
        <f aca="false">IF($A8600="","",INDEX(CARTAO_COMPRAS!$D:$D,INT((ROW()-2)/20)+2))</f>
        <v/>
      </c>
      <c r="D8600" s="0" t="str">
        <f aca="false">IF($A8600="","",INDEX(CARTAO_COMPRAS!$E:$E,INT((ROW()-2)/20)+2))</f>
        <v/>
      </c>
      <c r="E8600" s="0" t="str">
        <f aca="false">IF($A8600="","",INDEX(CARTAO_COMPRAS!$H:$H,INT((ROW()-2)/20)+2)+MOD(ROW()-2,20))</f>
        <v/>
      </c>
      <c r="F8600" s="0" t="str">
        <f aca="false">IF($A8600="","",INDEX(CARTAO_COMPRAS!$G:$G,INT((ROW()-2)/20)+2))</f>
        <v/>
      </c>
      <c r="G8600" s="5" t="str">
        <f aca="false">IF($A8600="","",INDEX(CARTAO_COMPRAS!$I:$I,INT((ROW()-2)/20)+2))</f>
        <v/>
      </c>
      <c r="H8600" s="4" t="str">
        <f aca="false">IF($A8600="","",EDATE(INDEX(CARTAO_COMPRAS!$J:$J,INT((ROW()-2)/20)+2),MOD(ROW()-2,20)))</f>
        <v/>
      </c>
      <c r="I8600" s="4" t="str">
        <f aca="false">IF($H8600="","",$H8600-WEEKDAY($H8600,2)+1)</f>
        <v/>
      </c>
      <c r="J8600" s="4" t="str">
        <f aca="false">IF($I8600="","",$I8600+6)</f>
        <v/>
      </c>
      <c r="K8600" s="6" t="str">
        <f aca="false">IF($H8600="","",DATE(YEAR($H8600),MONTH($H8600),1))</f>
        <v/>
      </c>
      <c r="L8600" s="0" t="str">
        <f aca="false">IF($A8600="","",INDEX(CARTAO_COMPRAS!$K:$K,INT((ROW()-2)/20)+2))</f>
        <v/>
      </c>
      <c r="M8600" s="0" t="str">
        <f aca="false">IF($A8600="","","Compra no cartão")</f>
        <v/>
      </c>
    </row>
    <row r="8601" customFormat="false" ht="13.5" hidden="false" customHeight="false" outlineLevel="0" collapsed="false">
      <c r="A8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1" s="0" t="str">
        <f aca="false">IF($A8601="","",INDEX(CARTAO_COMPRAS!$C:$C,INT((ROW()-2)/20)+2))</f>
        <v/>
      </c>
      <c r="C8601" s="0" t="str">
        <f aca="false">IF($A8601="","",INDEX(CARTAO_COMPRAS!$D:$D,INT((ROW()-2)/20)+2))</f>
        <v/>
      </c>
      <c r="D8601" s="0" t="str">
        <f aca="false">IF($A8601="","",INDEX(CARTAO_COMPRAS!$E:$E,INT((ROW()-2)/20)+2))</f>
        <v/>
      </c>
      <c r="E8601" s="0" t="str">
        <f aca="false">IF($A8601="","",INDEX(CARTAO_COMPRAS!$H:$H,INT((ROW()-2)/20)+2)+MOD(ROW()-2,20))</f>
        <v/>
      </c>
      <c r="F8601" s="0" t="str">
        <f aca="false">IF($A8601="","",INDEX(CARTAO_COMPRAS!$G:$G,INT((ROW()-2)/20)+2))</f>
        <v/>
      </c>
      <c r="G8601" s="5" t="str">
        <f aca="false">IF($A8601="","",INDEX(CARTAO_COMPRAS!$I:$I,INT((ROW()-2)/20)+2))</f>
        <v/>
      </c>
      <c r="H8601" s="4" t="str">
        <f aca="false">IF($A8601="","",EDATE(INDEX(CARTAO_COMPRAS!$J:$J,INT((ROW()-2)/20)+2),MOD(ROW()-2,20)))</f>
        <v/>
      </c>
      <c r="I8601" s="4" t="str">
        <f aca="false">IF($H8601="","",$H8601-WEEKDAY($H8601,2)+1)</f>
        <v/>
      </c>
      <c r="J8601" s="4" t="str">
        <f aca="false">IF($I8601="","",$I8601+6)</f>
        <v/>
      </c>
      <c r="K8601" s="6" t="str">
        <f aca="false">IF($H8601="","",DATE(YEAR($H8601),MONTH($H8601),1))</f>
        <v/>
      </c>
      <c r="L8601" s="0" t="str">
        <f aca="false">IF($A8601="","",INDEX(CARTAO_COMPRAS!$K:$K,INT((ROW()-2)/20)+2))</f>
        <v/>
      </c>
      <c r="M8601" s="0" t="str">
        <f aca="false">IF($A8601="","","Compra no cartão")</f>
        <v/>
      </c>
    </row>
    <row r="8602" customFormat="false" ht="13.5" hidden="false" customHeight="false" outlineLevel="0" collapsed="false">
      <c r="A86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431</v>
      </c>
      <c r="B8602" s="0" t="str">
        <f aca="false">IF($A8602="","",INDEX(CARTAO_COMPRAS!$C:$C,INT((ROW()-2)/20)+2))</f>
        <v>Nubank</v>
      </c>
      <c r="C8602" s="0" t="str">
        <f aca="false">IF($A8602="","",INDEX(CARTAO_COMPRAS!$D:$D,INT((ROW()-2)/20)+2))</f>
        <v>Supermercado</v>
      </c>
      <c r="D8602" s="0" t="str">
        <f aca="false">IF($A8602="","",INDEX(CARTAO_COMPRAS!$E:$E,INT((ROW()-2)/20)+2))</f>
        <v>Alimentação / Insumos</v>
      </c>
      <c r="E8602" s="0" t="n">
        <f aca="false">IF($A8602="","",INDEX(CARTAO_COMPRAS!$H:$H,INT((ROW()-2)/20)+2)+MOD(ROW()-2,20))</f>
        <v>1</v>
      </c>
      <c r="F8602" s="0" t="n">
        <f aca="false">IF($A8602="","",INDEX(CARTAO_COMPRAS!$G:$G,INT((ROW()-2)/20)+2))</f>
        <v>1</v>
      </c>
      <c r="G8602" s="5" t="n">
        <f aca="false">IF($A8602="","",INDEX(CARTAO_COMPRAS!$I:$I,INT((ROW()-2)/20)+2))</f>
        <v>5.19</v>
      </c>
      <c r="H8602" s="4" t="n">
        <f aca="false">IF($A8602="","",EDATE(INDEX(CARTAO_COMPRAS!$J:$J,INT((ROW()-2)/20)+2),MOD(ROW()-2,20)))</f>
        <v>46170</v>
      </c>
      <c r="I8602" s="4" t="n">
        <f aca="false">IF($H8602="","",$H8602-WEEKDAY($H8602,2)+1)</f>
        <v>46167</v>
      </c>
      <c r="J8602" s="4" t="n">
        <f aca="false">IF($I8602="","",$I8602+6)</f>
        <v>46173</v>
      </c>
      <c r="K8602" s="6" t="n">
        <f aca="false">IF($H8602="","",DATE(YEAR($H8602),MONTH($H8602),1))</f>
        <v>46143</v>
      </c>
      <c r="L8602" s="0" t="str">
        <f aca="false">IF($A8602="","",INDEX(CARTAO_COMPRAS!$K:$K,INT((ROW()-2)/20)+2))</f>
        <v>Pago</v>
      </c>
      <c r="M8602" s="0" t="str">
        <f aca="false">IF($A8602="","","Compra no cartão")</f>
        <v>Compra no cartão</v>
      </c>
    </row>
    <row r="8603" customFormat="false" ht="13.5" hidden="false" customHeight="false" outlineLevel="0" collapsed="false">
      <c r="A8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3" s="0" t="str">
        <f aca="false">IF($A8603="","",INDEX(CARTAO_COMPRAS!$C:$C,INT((ROW()-2)/20)+2))</f>
        <v/>
      </c>
      <c r="C8603" s="0" t="str">
        <f aca="false">IF($A8603="","",INDEX(CARTAO_COMPRAS!$D:$D,INT((ROW()-2)/20)+2))</f>
        <v/>
      </c>
      <c r="D8603" s="0" t="str">
        <f aca="false">IF($A8603="","",INDEX(CARTAO_COMPRAS!$E:$E,INT((ROW()-2)/20)+2))</f>
        <v/>
      </c>
      <c r="E8603" s="0" t="str">
        <f aca="false">IF($A8603="","",INDEX(CARTAO_COMPRAS!$H:$H,INT((ROW()-2)/20)+2)+MOD(ROW()-2,20))</f>
        <v/>
      </c>
      <c r="F8603" s="0" t="str">
        <f aca="false">IF($A8603="","",INDEX(CARTAO_COMPRAS!$G:$G,INT((ROW()-2)/20)+2))</f>
        <v/>
      </c>
      <c r="G8603" s="5" t="str">
        <f aca="false">IF($A8603="","",INDEX(CARTAO_COMPRAS!$I:$I,INT((ROW()-2)/20)+2))</f>
        <v/>
      </c>
      <c r="H8603" s="4" t="str">
        <f aca="false">IF($A8603="","",EDATE(INDEX(CARTAO_COMPRAS!$J:$J,INT((ROW()-2)/20)+2),MOD(ROW()-2,20)))</f>
        <v/>
      </c>
      <c r="I8603" s="4" t="str">
        <f aca="false">IF($H8603="","",$H8603-WEEKDAY($H8603,2)+1)</f>
        <v/>
      </c>
      <c r="J8603" s="4" t="str">
        <f aca="false">IF($I8603="","",$I8603+6)</f>
        <v/>
      </c>
      <c r="K8603" s="6" t="str">
        <f aca="false">IF($H8603="","",DATE(YEAR($H8603),MONTH($H8603),1))</f>
        <v/>
      </c>
      <c r="L8603" s="0" t="str">
        <f aca="false">IF($A8603="","",INDEX(CARTAO_COMPRAS!$K:$K,INT((ROW()-2)/20)+2))</f>
        <v/>
      </c>
      <c r="M8603" s="0" t="str">
        <f aca="false">IF($A8603="","","Compra no cartão")</f>
        <v/>
      </c>
    </row>
    <row r="8604" customFormat="false" ht="13.5" hidden="false" customHeight="false" outlineLevel="0" collapsed="false">
      <c r="A8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4" s="0" t="str">
        <f aca="false">IF($A8604="","",INDEX(CARTAO_COMPRAS!$C:$C,INT((ROW()-2)/20)+2))</f>
        <v/>
      </c>
      <c r="C8604" s="0" t="str">
        <f aca="false">IF($A8604="","",INDEX(CARTAO_COMPRAS!$D:$D,INT((ROW()-2)/20)+2))</f>
        <v/>
      </c>
      <c r="D8604" s="0" t="str">
        <f aca="false">IF($A8604="","",INDEX(CARTAO_COMPRAS!$E:$E,INT((ROW()-2)/20)+2))</f>
        <v/>
      </c>
      <c r="E8604" s="0" t="str">
        <f aca="false">IF($A8604="","",INDEX(CARTAO_COMPRAS!$H:$H,INT((ROW()-2)/20)+2)+MOD(ROW()-2,20))</f>
        <v/>
      </c>
      <c r="F8604" s="0" t="str">
        <f aca="false">IF($A8604="","",INDEX(CARTAO_COMPRAS!$G:$G,INT((ROW()-2)/20)+2))</f>
        <v/>
      </c>
      <c r="G8604" s="5" t="str">
        <f aca="false">IF($A8604="","",INDEX(CARTAO_COMPRAS!$I:$I,INT((ROW()-2)/20)+2))</f>
        <v/>
      </c>
      <c r="H8604" s="4" t="str">
        <f aca="false">IF($A8604="","",EDATE(INDEX(CARTAO_COMPRAS!$J:$J,INT((ROW()-2)/20)+2),MOD(ROW()-2,20)))</f>
        <v/>
      </c>
      <c r="I8604" s="4" t="str">
        <f aca="false">IF($H8604="","",$H8604-WEEKDAY($H8604,2)+1)</f>
        <v/>
      </c>
      <c r="J8604" s="4" t="str">
        <f aca="false">IF($I8604="","",$I8604+6)</f>
        <v/>
      </c>
      <c r="K8604" s="6" t="str">
        <f aca="false">IF($H8604="","",DATE(YEAR($H8604),MONTH($H8604),1))</f>
        <v/>
      </c>
      <c r="L8604" s="0" t="str">
        <f aca="false">IF($A8604="","",INDEX(CARTAO_COMPRAS!$K:$K,INT((ROW()-2)/20)+2))</f>
        <v/>
      </c>
      <c r="M8604" s="0" t="str">
        <f aca="false">IF($A8604="","","Compra no cartão")</f>
        <v/>
      </c>
    </row>
    <row r="8605" customFormat="false" ht="13.5" hidden="false" customHeight="false" outlineLevel="0" collapsed="false">
      <c r="A8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5" s="0" t="str">
        <f aca="false">IF($A8605="","",INDEX(CARTAO_COMPRAS!$C:$C,INT((ROW()-2)/20)+2))</f>
        <v/>
      </c>
      <c r="C8605" s="0" t="str">
        <f aca="false">IF($A8605="","",INDEX(CARTAO_COMPRAS!$D:$D,INT((ROW()-2)/20)+2))</f>
        <v/>
      </c>
      <c r="D8605" s="0" t="str">
        <f aca="false">IF($A8605="","",INDEX(CARTAO_COMPRAS!$E:$E,INT((ROW()-2)/20)+2))</f>
        <v/>
      </c>
      <c r="E8605" s="0" t="str">
        <f aca="false">IF($A8605="","",INDEX(CARTAO_COMPRAS!$H:$H,INT((ROW()-2)/20)+2)+MOD(ROW()-2,20))</f>
        <v/>
      </c>
      <c r="F8605" s="0" t="str">
        <f aca="false">IF($A8605="","",INDEX(CARTAO_COMPRAS!$G:$G,INT((ROW()-2)/20)+2))</f>
        <v/>
      </c>
      <c r="G8605" s="5" t="str">
        <f aca="false">IF($A8605="","",INDEX(CARTAO_COMPRAS!$I:$I,INT((ROW()-2)/20)+2))</f>
        <v/>
      </c>
      <c r="H8605" s="4" t="str">
        <f aca="false">IF($A8605="","",EDATE(INDEX(CARTAO_COMPRAS!$J:$J,INT((ROW()-2)/20)+2),MOD(ROW()-2,20)))</f>
        <v/>
      </c>
      <c r="I8605" s="4" t="str">
        <f aca="false">IF($H8605="","",$H8605-WEEKDAY($H8605,2)+1)</f>
        <v/>
      </c>
      <c r="J8605" s="4" t="str">
        <f aca="false">IF($I8605="","",$I8605+6)</f>
        <v/>
      </c>
      <c r="K8605" s="6" t="str">
        <f aca="false">IF($H8605="","",DATE(YEAR($H8605),MONTH($H8605),1))</f>
        <v/>
      </c>
      <c r="L8605" s="0" t="str">
        <f aca="false">IF($A8605="","",INDEX(CARTAO_COMPRAS!$K:$K,INT((ROW()-2)/20)+2))</f>
        <v/>
      </c>
      <c r="M8605" s="0" t="str">
        <f aca="false">IF($A8605="","","Compra no cartão")</f>
        <v/>
      </c>
    </row>
    <row r="8606" customFormat="false" ht="13.5" hidden="false" customHeight="false" outlineLevel="0" collapsed="false">
      <c r="A8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6" s="0" t="str">
        <f aca="false">IF($A8606="","",INDEX(CARTAO_COMPRAS!$C:$C,INT((ROW()-2)/20)+2))</f>
        <v/>
      </c>
      <c r="C8606" s="0" t="str">
        <f aca="false">IF($A8606="","",INDEX(CARTAO_COMPRAS!$D:$D,INT((ROW()-2)/20)+2))</f>
        <v/>
      </c>
      <c r="D8606" s="0" t="str">
        <f aca="false">IF($A8606="","",INDEX(CARTAO_COMPRAS!$E:$E,INT((ROW()-2)/20)+2))</f>
        <v/>
      </c>
      <c r="E8606" s="0" t="str">
        <f aca="false">IF($A8606="","",INDEX(CARTAO_COMPRAS!$H:$H,INT((ROW()-2)/20)+2)+MOD(ROW()-2,20))</f>
        <v/>
      </c>
      <c r="F8606" s="0" t="str">
        <f aca="false">IF($A8606="","",INDEX(CARTAO_COMPRAS!$G:$G,INT((ROW()-2)/20)+2))</f>
        <v/>
      </c>
      <c r="G8606" s="5" t="str">
        <f aca="false">IF($A8606="","",INDEX(CARTAO_COMPRAS!$I:$I,INT((ROW()-2)/20)+2))</f>
        <v/>
      </c>
      <c r="H8606" s="4" t="str">
        <f aca="false">IF($A8606="","",EDATE(INDEX(CARTAO_COMPRAS!$J:$J,INT((ROW()-2)/20)+2),MOD(ROW()-2,20)))</f>
        <v/>
      </c>
      <c r="I8606" s="4" t="str">
        <f aca="false">IF($H8606="","",$H8606-WEEKDAY($H8606,2)+1)</f>
        <v/>
      </c>
      <c r="J8606" s="4" t="str">
        <f aca="false">IF($I8606="","",$I8606+6)</f>
        <v/>
      </c>
      <c r="K8606" s="6" t="str">
        <f aca="false">IF($H8606="","",DATE(YEAR($H8606),MONTH($H8606),1))</f>
        <v/>
      </c>
      <c r="L8606" s="0" t="str">
        <f aca="false">IF($A8606="","",INDEX(CARTAO_COMPRAS!$K:$K,INT((ROW()-2)/20)+2))</f>
        <v/>
      </c>
      <c r="M8606" s="0" t="str">
        <f aca="false">IF($A8606="","","Compra no cartão")</f>
        <v/>
      </c>
    </row>
    <row r="8607" customFormat="false" ht="13.5" hidden="false" customHeight="false" outlineLevel="0" collapsed="false">
      <c r="A8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7" s="0" t="str">
        <f aca="false">IF($A8607="","",INDEX(CARTAO_COMPRAS!$C:$C,INT((ROW()-2)/20)+2))</f>
        <v/>
      </c>
      <c r="C8607" s="0" t="str">
        <f aca="false">IF($A8607="","",INDEX(CARTAO_COMPRAS!$D:$D,INT((ROW()-2)/20)+2))</f>
        <v/>
      </c>
      <c r="D8607" s="0" t="str">
        <f aca="false">IF($A8607="","",INDEX(CARTAO_COMPRAS!$E:$E,INT((ROW()-2)/20)+2))</f>
        <v/>
      </c>
      <c r="E8607" s="0" t="str">
        <f aca="false">IF($A8607="","",INDEX(CARTAO_COMPRAS!$H:$H,INT((ROW()-2)/20)+2)+MOD(ROW()-2,20))</f>
        <v/>
      </c>
      <c r="F8607" s="0" t="str">
        <f aca="false">IF($A8607="","",INDEX(CARTAO_COMPRAS!$G:$G,INT((ROW()-2)/20)+2))</f>
        <v/>
      </c>
      <c r="G8607" s="5" t="str">
        <f aca="false">IF($A8607="","",INDEX(CARTAO_COMPRAS!$I:$I,INT((ROW()-2)/20)+2))</f>
        <v/>
      </c>
      <c r="H8607" s="4" t="str">
        <f aca="false">IF($A8607="","",EDATE(INDEX(CARTAO_COMPRAS!$J:$J,INT((ROW()-2)/20)+2),MOD(ROW()-2,20)))</f>
        <v/>
      </c>
      <c r="I8607" s="4" t="str">
        <f aca="false">IF($H8607="","",$H8607-WEEKDAY($H8607,2)+1)</f>
        <v/>
      </c>
      <c r="J8607" s="4" t="str">
        <f aca="false">IF($I8607="","",$I8607+6)</f>
        <v/>
      </c>
      <c r="K8607" s="6" t="str">
        <f aca="false">IF($H8607="","",DATE(YEAR($H8607),MONTH($H8607),1))</f>
        <v/>
      </c>
      <c r="L8607" s="0" t="str">
        <f aca="false">IF($A8607="","",INDEX(CARTAO_COMPRAS!$K:$K,INT((ROW()-2)/20)+2))</f>
        <v/>
      </c>
      <c r="M8607" s="0" t="str">
        <f aca="false">IF($A8607="","","Compra no cartão")</f>
        <v/>
      </c>
    </row>
    <row r="8608" customFormat="false" ht="13.5" hidden="false" customHeight="false" outlineLevel="0" collapsed="false">
      <c r="A8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8" s="0" t="str">
        <f aca="false">IF($A8608="","",INDEX(CARTAO_COMPRAS!$C:$C,INT((ROW()-2)/20)+2))</f>
        <v/>
      </c>
      <c r="C8608" s="0" t="str">
        <f aca="false">IF($A8608="","",INDEX(CARTAO_COMPRAS!$D:$D,INT((ROW()-2)/20)+2))</f>
        <v/>
      </c>
      <c r="D8608" s="0" t="str">
        <f aca="false">IF($A8608="","",INDEX(CARTAO_COMPRAS!$E:$E,INT((ROW()-2)/20)+2))</f>
        <v/>
      </c>
      <c r="E8608" s="0" t="str">
        <f aca="false">IF($A8608="","",INDEX(CARTAO_COMPRAS!$H:$H,INT((ROW()-2)/20)+2)+MOD(ROW()-2,20))</f>
        <v/>
      </c>
      <c r="F8608" s="0" t="str">
        <f aca="false">IF($A8608="","",INDEX(CARTAO_COMPRAS!$G:$G,INT((ROW()-2)/20)+2))</f>
        <v/>
      </c>
      <c r="G8608" s="5" t="str">
        <f aca="false">IF($A8608="","",INDEX(CARTAO_COMPRAS!$I:$I,INT((ROW()-2)/20)+2))</f>
        <v/>
      </c>
      <c r="H8608" s="4" t="str">
        <f aca="false">IF($A8608="","",EDATE(INDEX(CARTAO_COMPRAS!$J:$J,INT((ROW()-2)/20)+2),MOD(ROW()-2,20)))</f>
        <v/>
      </c>
      <c r="I8608" s="4" t="str">
        <f aca="false">IF($H8608="","",$H8608-WEEKDAY($H8608,2)+1)</f>
        <v/>
      </c>
      <c r="J8608" s="4" t="str">
        <f aca="false">IF($I8608="","",$I8608+6)</f>
        <v/>
      </c>
      <c r="K8608" s="6" t="str">
        <f aca="false">IF($H8608="","",DATE(YEAR($H8608),MONTH($H8608),1))</f>
        <v/>
      </c>
      <c r="L8608" s="0" t="str">
        <f aca="false">IF($A8608="","",INDEX(CARTAO_COMPRAS!$K:$K,INT((ROW()-2)/20)+2))</f>
        <v/>
      </c>
      <c r="M8608" s="0" t="str">
        <f aca="false">IF($A8608="","","Compra no cartão")</f>
        <v/>
      </c>
    </row>
    <row r="8609" customFormat="false" ht="13.5" hidden="false" customHeight="false" outlineLevel="0" collapsed="false">
      <c r="A8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09" s="0" t="str">
        <f aca="false">IF($A8609="","",INDEX(CARTAO_COMPRAS!$C:$C,INT((ROW()-2)/20)+2))</f>
        <v/>
      </c>
      <c r="C8609" s="0" t="str">
        <f aca="false">IF($A8609="","",INDEX(CARTAO_COMPRAS!$D:$D,INT((ROW()-2)/20)+2))</f>
        <v/>
      </c>
      <c r="D8609" s="0" t="str">
        <f aca="false">IF($A8609="","",INDEX(CARTAO_COMPRAS!$E:$E,INT((ROW()-2)/20)+2))</f>
        <v/>
      </c>
      <c r="E8609" s="0" t="str">
        <f aca="false">IF($A8609="","",INDEX(CARTAO_COMPRAS!$H:$H,INT((ROW()-2)/20)+2)+MOD(ROW()-2,20))</f>
        <v/>
      </c>
      <c r="F8609" s="0" t="str">
        <f aca="false">IF($A8609="","",INDEX(CARTAO_COMPRAS!$G:$G,INT((ROW()-2)/20)+2))</f>
        <v/>
      </c>
      <c r="G8609" s="5" t="str">
        <f aca="false">IF($A8609="","",INDEX(CARTAO_COMPRAS!$I:$I,INT((ROW()-2)/20)+2))</f>
        <v/>
      </c>
      <c r="H8609" s="4" t="str">
        <f aca="false">IF($A8609="","",EDATE(INDEX(CARTAO_COMPRAS!$J:$J,INT((ROW()-2)/20)+2),MOD(ROW()-2,20)))</f>
        <v/>
      </c>
      <c r="I8609" s="4" t="str">
        <f aca="false">IF($H8609="","",$H8609-WEEKDAY($H8609,2)+1)</f>
        <v/>
      </c>
      <c r="J8609" s="4" t="str">
        <f aca="false">IF($I8609="","",$I8609+6)</f>
        <v/>
      </c>
      <c r="K8609" s="6" t="str">
        <f aca="false">IF($H8609="","",DATE(YEAR($H8609),MONTH($H8609),1))</f>
        <v/>
      </c>
      <c r="L8609" s="0" t="str">
        <f aca="false">IF($A8609="","",INDEX(CARTAO_COMPRAS!$K:$K,INT((ROW()-2)/20)+2))</f>
        <v/>
      </c>
      <c r="M8609" s="0" t="str">
        <f aca="false">IF($A8609="","","Compra no cartão")</f>
        <v/>
      </c>
    </row>
    <row r="8610" customFormat="false" ht="13.5" hidden="false" customHeight="false" outlineLevel="0" collapsed="false">
      <c r="A8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0" s="0" t="str">
        <f aca="false">IF($A8610="","",INDEX(CARTAO_COMPRAS!$C:$C,INT((ROW()-2)/20)+2))</f>
        <v/>
      </c>
      <c r="C8610" s="0" t="str">
        <f aca="false">IF($A8610="","",INDEX(CARTAO_COMPRAS!$D:$D,INT((ROW()-2)/20)+2))</f>
        <v/>
      </c>
      <c r="D8610" s="0" t="str">
        <f aca="false">IF($A8610="","",INDEX(CARTAO_COMPRAS!$E:$E,INT((ROW()-2)/20)+2))</f>
        <v/>
      </c>
      <c r="E8610" s="0" t="str">
        <f aca="false">IF($A8610="","",INDEX(CARTAO_COMPRAS!$H:$H,INT((ROW()-2)/20)+2)+MOD(ROW()-2,20))</f>
        <v/>
      </c>
      <c r="F8610" s="0" t="str">
        <f aca="false">IF($A8610="","",INDEX(CARTAO_COMPRAS!$G:$G,INT((ROW()-2)/20)+2))</f>
        <v/>
      </c>
      <c r="G8610" s="5" t="str">
        <f aca="false">IF($A8610="","",INDEX(CARTAO_COMPRAS!$I:$I,INT((ROW()-2)/20)+2))</f>
        <v/>
      </c>
      <c r="H8610" s="4" t="str">
        <f aca="false">IF($A8610="","",EDATE(INDEX(CARTAO_COMPRAS!$J:$J,INT((ROW()-2)/20)+2),MOD(ROW()-2,20)))</f>
        <v/>
      </c>
      <c r="I8610" s="4" t="str">
        <f aca="false">IF($H8610="","",$H8610-WEEKDAY($H8610,2)+1)</f>
        <v/>
      </c>
      <c r="J8610" s="4" t="str">
        <f aca="false">IF($I8610="","",$I8610+6)</f>
        <v/>
      </c>
      <c r="K8610" s="6" t="str">
        <f aca="false">IF($H8610="","",DATE(YEAR($H8610),MONTH($H8610),1))</f>
        <v/>
      </c>
      <c r="L8610" s="0" t="str">
        <f aca="false">IF($A8610="","",INDEX(CARTAO_COMPRAS!$K:$K,INT((ROW()-2)/20)+2))</f>
        <v/>
      </c>
      <c r="M8610" s="0" t="str">
        <f aca="false">IF($A8610="","","Compra no cartão")</f>
        <v/>
      </c>
    </row>
    <row r="8611" customFormat="false" ht="13.5" hidden="false" customHeight="false" outlineLevel="0" collapsed="false">
      <c r="A8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1" s="0" t="str">
        <f aca="false">IF($A8611="","",INDEX(CARTAO_COMPRAS!$C:$C,INT((ROW()-2)/20)+2))</f>
        <v/>
      </c>
      <c r="C8611" s="0" t="str">
        <f aca="false">IF($A8611="","",INDEX(CARTAO_COMPRAS!$D:$D,INT((ROW()-2)/20)+2))</f>
        <v/>
      </c>
      <c r="D8611" s="0" t="str">
        <f aca="false">IF($A8611="","",INDEX(CARTAO_COMPRAS!$E:$E,INT((ROW()-2)/20)+2))</f>
        <v/>
      </c>
      <c r="E8611" s="0" t="str">
        <f aca="false">IF($A8611="","",INDEX(CARTAO_COMPRAS!$H:$H,INT((ROW()-2)/20)+2)+MOD(ROW()-2,20))</f>
        <v/>
      </c>
      <c r="F8611" s="0" t="str">
        <f aca="false">IF($A8611="","",INDEX(CARTAO_COMPRAS!$G:$G,INT((ROW()-2)/20)+2))</f>
        <v/>
      </c>
      <c r="G8611" s="5" t="str">
        <f aca="false">IF($A8611="","",INDEX(CARTAO_COMPRAS!$I:$I,INT((ROW()-2)/20)+2))</f>
        <v/>
      </c>
      <c r="H8611" s="4" t="str">
        <f aca="false">IF($A8611="","",EDATE(INDEX(CARTAO_COMPRAS!$J:$J,INT((ROW()-2)/20)+2),MOD(ROW()-2,20)))</f>
        <v/>
      </c>
      <c r="I8611" s="4" t="str">
        <f aca="false">IF($H8611="","",$H8611-WEEKDAY($H8611,2)+1)</f>
        <v/>
      </c>
      <c r="J8611" s="4" t="str">
        <f aca="false">IF($I8611="","",$I8611+6)</f>
        <v/>
      </c>
      <c r="K8611" s="6" t="str">
        <f aca="false">IF($H8611="","",DATE(YEAR($H8611),MONTH($H8611),1))</f>
        <v/>
      </c>
      <c r="L8611" s="0" t="str">
        <f aca="false">IF($A8611="","",INDEX(CARTAO_COMPRAS!$K:$K,INT((ROW()-2)/20)+2))</f>
        <v/>
      </c>
      <c r="M8611" s="0" t="str">
        <f aca="false">IF($A8611="","","Compra no cartão")</f>
        <v/>
      </c>
    </row>
    <row r="8612" customFormat="false" ht="13.5" hidden="false" customHeight="false" outlineLevel="0" collapsed="false">
      <c r="A8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2" s="0" t="str">
        <f aca="false">IF($A8612="","",INDEX(CARTAO_COMPRAS!$C:$C,INT((ROW()-2)/20)+2))</f>
        <v/>
      </c>
      <c r="C8612" s="0" t="str">
        <f aca="false">IF($A8612="","",INDEX(CARTAO_COMPRAS!$D:$D,INT((ROW()-2)/20)+2))</f>
        <v/>
      </c>
      <c r="D8612" s="0" t="str">
        <f aca="false">IF($A8612="","",INDEX(CARTAO_COMPRAS!$E:$E,INT((ROW()-2)/20)+2))</f>
        <v/>
      </c>
      <c r="E8612" s="0" t="str">
        <f aca="false">IF($A8612="","",INDEX(CARTAO_COMPRAS!$H:$H,INT((ROW()-2)/20)+2)+MOD(ROW()-2,20))</f>
        <v/>
      </c>
      <c r="F8612" s="0" t="str">
        <f aca="false">IF($A8612="","",INDEX(CARTAO_COMPRAS!$G:$G,INT((ROW()-2)/20)+2))</f>
        <v/>
      </c>
      <c r="G8612" s="5" t="str">
        <f aca="false">IF($A8612="","",INDEX(CARTAO_COMPRAS!$I:$I,INT((ROW()-2)/20)+2))</f>
        <v/>
      </c>
      <c r="H8612" s="4" t="str">
        <f aca="false">IF($A8612="","",EDATE(INDEX(CARTAO_COMPRAS!$J:$J,INT((ROW()-2)/20)+2),MOD(ROW()-2,20)))</f>
        <v/>
      </c>
      <c r="I8612" s="4" t="str">
        <f aca="false">IF($H8612="","",$H8612-WEEKDAY($H8612,2)+1)</f>
        <v/>
      </c>
      <c r="J8612" s="4" t="str">
        <f aca="false">IF($I8612="","",$I8612+6)</f>
        <v/>
      </c>
      <c r="K8612" s="6" t="str">
        <f aca="false">IF($H8612="","",DATE(YEAR($H8612),MONTH($H8612),1))</f>
        <v/>
      </c>
      <c r="L8612" s="0" t="str">
        <f aca="false">IF($A8612="","",INDEX(CARTAO_COMPRAS!$K:$K,INT((ROW()-2)/20)+2))</f>
        <v/>
      </c>
      <c r="M8612" s="0" t="str">
        <f aca="false">IF($A8612="","","Compra no cartão")</f>
        <v/>
      </c>
    </row>
    <row r="8613" customFormat="false" ht="13.5" hidden="false" customHeight="false" outlineLevel="0" collapsed="false">
      <c r="A8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3" s="0" t="str">
        <f aca="false">IF($A8613="","",INDEX(CARTAO_COMPRAS!$C:$C,INT((ROW()-2)/20)+2))</f>
        <v/>
      </c>
      <c r="C8613" s="0" t="str">
        <f aca="false">IF($A8613="","",INDEX(CARTAO_COMPRAS!$D:$D,INT((ROW()-2)/20)+2))</f>
        <v/>
      </c>
      <c r="D8613" s="0" t="str">
        <f aca="false">IF($A8613="","",INDEX(CARTAO_COMPRAS!$E:$E,INT((ROW()-2)/20)+2))</f>
        <v/>
      </c>
      <c r="E8613" s="0" t="str">
        <f aca="false">IF($A8613="","",INDEX(CARTAO_COMPRAS!$H:$H,INT((ROW()-2)/20)+2)+MOD(ROW()-2,20))</f>
        <v/>
      </c>
      <c r="F8613" s="0" t="str">
        <f aca="false">IF($A8613="","",INDEX(CARTAO_COMPRAS!$G:$G,INT((ROW()-2)/20)+2))</f>
        <v/>
      </c>
      <c r="G8613" s="5" t="str">
        <f aca="false">IF($A8613="","",INDEX(CARTAO_COMPRAS!$I:$I,INT((ROW()-2)/20)+2))</f>
        <v/>
      </c>
      <c r="H8613" s="4" t="str">
        <f aca="false">IF($A8613="","",EDATE(INDEX(CARTAO_COMPRAS!$J:$J,INT((ROW()-2)/20)+2),MOD(ROW()-2,20)))</f>
        <v/>
      </c>
      <c r="I8613" s="4" t="str">
        <f aca="false">IF($H8613="","",$H8613-WEEKDAY($H8613,2)+1)</f>
        <v/>
      </c>
      <c r="J8613" s="4" t="str">
        <f aca="false">IF($I8613="","",$I8613+6)</f>
        <v/>
      </c>
      <c r="K8613" s="6" t="str">
        <f aca="false">IF($H8613="","",DATE(YEAR($H8613),MONTH($H8613),1))</f>
        <v/>
      </c>
      <c r="L8613" s="0" t="str">
        <f aca="false">IF($A8613="","",INDEX(CARTAO_COMPRAS!$K:$K,INT((ROW()-2)/20)+2))</f>
        <v/>
      </c>
      <c r="M8613" s="0" t="str">
        <f aca="false">IF($A8613="","","Compra no cartão")</f>
        <v/>
      </c>
    </row>
    <row r="8614" customFormat="false" ht="13.5" hidden="false" customHeight="false" outlineLevel="0" collapsed="false">
      <c r="A8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4" s="0" t="str">
        <f aca="false">IF($A8614="","",INDEX(CARTAO_COMPRAS!$C:$C,INT((ROW()-2)/20)+2))</f>
        <v/>
      </c>
      <c r="C8614" s="0" t="str">
        <f aca="false">IF($A8614="","",INDEX(CARTAO_COMPRAS!$D:$D,INT((ROW()-2)/20)+2))</f>
        <v/>
      </c>
      <c r="D8614" s="0" t="str">
        <f aca="false">IF($A8614="","",INDEX(CARTAO_COMPRAS!$E:$E,INT((ROW()-2)/20)+2))</f>
        <v/>
      </c>
      <c r="E8614" s="0" t="str">
        <f aca="false">IF($A8614="","",INDEX(CARTAO_COMPRAS!$H:$H,INT((ROW()-2)/20)+2)+MOD(ROW()-2,20))</f>
        <v/>
      </c>
      <c r="F8614" s="0" t="str">
        <f aca="false">IF($A8614="","",INDEX(CARTAO_COMPRAS!$G:$G,INT((ROW()-2)/20)+2))</f>
        <v/>
      </c>
      <c r="G8614" s="5" t="str">
        <f aca="false">IF($A8614="","",INDEX(CARTAO_COMPRAS!$I:$I,INT((ROW()-2)/20)+2))</f>
        <v/>
      </c>
      <c r="H8614" s="4" t="str">
        <f aca="false">IF($A8614="","",EDATE(INDEX(CARTAO_COMPRAS!$J:$J,INT((ROW()-2)/20)+2),MOD(ROW()-2,20)))</f>
        <v/>
      </c>
      <c r="I8614" s="4" t="str">
        <f aca="false">IF($H8614="","",$H8614-WEEKDAY($H8614,2)+1)</f>
        <v/>
      </c>
      <c r="J8614" s="4" t="str">
        <f aca="false">IF($I8614="","",$I8614+6)</f>
        <v/>
      </c>
      <c r="K8614" s="6" t="str">
        <f aca="false">IF($H8614="","",DATE(YEAR($H8614),MONTH($H8614),1))</f>
        <v/>
      </c>
      <c r="L8614" s="0" t="str">
        <f aca="false">IF($A8614="","",INDEX(CARTAO_COMPRAS!$K:$K,INT((ROW()-2)/20)+2))</f>
        <v/>
      </c>
      <c r="M8614" s="0" t="str">
        <f aca="false">IF($A8614="","","Compra no cartão")</f>
        <v/>
      </c>
    </row>
    <row r="8615" customFormat="false" ht="13.5" hidden="false" customHeight="false" outlineLevel="0" collapsed="false">
      <c r="A8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5" s="0" t="str">
        <f aca="false">IF($A8615="","",INDEX(CARTAO_COMPRAS!$C:$C,INT((ROW()-2)/20)+2))</f>
        <v/>
      </c>
      <c r="C8615" s="0" t="str">
        <f aca="false">IF($A8615="","",INDEX(CARTAO_COMPRAS!$D:$D,INT((ROW()-2)/20)+2))</f>
        <v/>
      </c>
      <c r="D8615" s="0" t="str">
        <f aca="false">IF($A8615="","",INDEX(CARTAO_COMPRAS!$E:$E,INT((ROW()-2)/20)+2))</f>
        <v/>
      </c>
      <c r="E8615" s="0" t="str">
        <f aca="false">IF($A8615="","",INDEX(CARTAO_COMPRAS!$H:$H,INT((ROW()-2)/20)+2)+MOD(ROW()-2,20))</f>
        <v/>
      </c>
      <c r="F8615" s="0" t="str">
        <f aca="false">IF($A8615="","",INDEX(CARTAO_COMPRAS!$G:$G,INT((ROW()-2)/20)+2))</f>
        <v/>
      </c>
      <c r="G8615" s="5" t="str">
        <f aca="false">IF($A8615="","",INDEX(CARTAO_COMPRAS!$I:$I,INT((ROW()-2)/20)+2))</f>
        <v/>
      </c>
      <c r="H8615" s="4" t="str">
        <f aca="false">IF($A8615="","",EDATE(INDEX(CARTAO_COMPRAS!$J:$J,INT((ROW()-2)/20)+2),MOD(ROW()-2,20)))</f>
        <v/>
      </c>
      <c r="I8615" s="4" t="str">
        <f aca="false">IF($H8615="","",$H8615-WEEKDAY($H8615,2)+1)</f>
        <v/>
      </c>
      <c r="J8615" s="4" t="str">
        <f aca="false">IF($I8615="","",$I8615+6)</f>
        <v/>
      </c>
      <c r="K8615" s="6" t="str">
        <f aca="false">IF($H8615="","",DATE(YEAR($H8615),MONTH($H8615),1))</f>
        <v/>
      </c>
      <c r="L8615" s="0" t="str">
        <f aca="false">IF($A8615="","",INDEX(CARTAO_COMPRAS!$K:$K,INT((ROW()-2)/20)+2))</f>
        <v/>
      </c>
      <c r="M8615" s="0" t="str">
        <f aca="false">IF($A8615="","","Compra no cartão")</f>
        <v/>
      </c>
    </row>
    <row r="8616" customFormat="false" ht="13.5" hidden="false" customHeight="false" outlineLevel="0" collapsed="false">
      <c r="A8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6" s="0" t="str">
        <f aca="false">IF($A8616="","",INDEX(CARTAO_COMPRAS!$C:$C,INT((ROW()-2)/20)+2))</f>
        <v/>
      </c>
      <c r="C8616" s="0" t="str">
        <f aca="false">IF($A8616="","",INDEX(CARTAO_COMPRAS!$D:$D,INT((ROW()-2)/20)+2))</f>
        <v/>
      </c>
      <c r="D8616" s="0" t="str">
        <f aca="false">IF($A8616="","",INDEX(CARTAO_COMPRAS!$E:$E,INT((ROW()-2)/20)+2))</f>
        <v/>
      </c>
      <c r="E8616" s="0" t="str">
        <f aca="false">IF($A8616="","",INDEX(CARTAO_COMPRAS!$H:$H,INT((ROW()-2)/20)+2)+MOD(ROW()-2,20))</f>
        <v/>
      </c>
      <c r="F8616" s="0" t="str">
        <f aca="false">IF($A8616="","",INDEX(CARTAO_COMPRAS!$G:$G,INT((ROW()-2)/20)+2))</f>
        <v/>
      </c>
      <c r="G8616" s="5" t="str">
        <f aca="false">IF($A8616="","",INDEX(CARTAO_COMPRAS!$I:$I,INT((ROW()-2)/20)+2))</f>
        <v/>
      </c>
      <c r="H8616" s="4" t="str">
        <f aca="false">IF($A8616="","",EDATE(INDEX(CARTAO_COMPRAS!$J:$J,INT((ROW()-2)/20)+2),MOD(ROW()-2,20)))</f>
        <v/>
      </c>
      <c r="I8616" s="4" t="str">
        <f aca="false">IF($H8616="","",$H8616-WEEKDAY($H8616,2)+1)</f>
        <v/>
      </c>
      <c r="J8616" s="4" t="str">
        <f aca="false">IF($I8616="","",$I8616+6)</f>
        <v/>
      </c>
      <c r="K8616" s="6" t="str">
        <f aca="false">IF($H8616="","",DATE(YEAR($H8616),MONTH($H8616),1))</f>
        <v/>
      </c>
      <c r="L8616" s="0" t="str">
        <f aca="false">IF($A8616="","",INDEX(CARTAO_COMPRAS!$K:$K,INT((ROW()-2)/20)+2))</f>
        <v/>
      </c>
      <c r="M8616" s="0" t="str">
        <f aca="false">IF($A8616="","","Compra no cartão")</f>
        <v/>
      </c>
    </row>
    <row r="8617" customFormat="false" ht="13.5" hidden="false" customHeight="false" outlineLevel="0" collapsed="false">
      <c r="A8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7" s="0" t="str">
        <f aca="false">IF($A8617="","",INDEX(CARTAO_COMPRAS!$C:$C,INT((ROW()-2)/20)+2))</f>
        <v/>
      </c>
      <c r="C8617" s="0" t="str">
        <f aca="false">IF($A8617="","",INDEX(CARTAO_COMPRAS!$D:$D,INT((ROW()-2)/20)+2))</f>
        <v/>
      </c>
      <c r="D8617" s="0" t="str">
        <f aca="false">IF($A8617="","",INDEX(CARTAO_COMPRAS!$E:$E,INT((ROW()-2)/20)+2))</f>
        <v/>
      </c>
      <c r="E8617" s="0" t="str">
        <f aca="false">IF($A8617="","",INDEX(CARTAO_COMPRAS!$H:$H,INT((ROW()-2)/20)+2)+MOD(ROW()-2,20))</f>
        <v/>
      </c>
      <c r="F8617" s="0" t="str">
        <f aca="false">IF($A8617="","",INDEX(CARTAO_COMPRAS!$G:$G,INT((ROW()-2)/20)+2))</f>
        <v/>
      </c>
      <c r="G8617" s="5" t="str">
        <f aca="false">IF($A8617="","",INDEX(CARTAO_COMPRAS!$I:$I,INT((ROW()-2)/20)+2))</f>
        <v/>
      </c>
      <c r="H8617" s="4" t="str">
        <f aca="false">IF($A8617="","",EDATE(INDEX(CARTAO_COMPRAS!$J:$J,INT((ROW()-2)/20)+2),MOD(ROW()-2,20)))</f>
        <v/>
      </c>
      <c r="I8617" s="4" t="str">
        <f aca="false">IF($H8617="","",$H8617-WEEKDAY($H8617,2)+1)</f>
        <v/>
      </c>
      <c r="J8617" s="4" t="str">
        <f aca="false">IF($I8617="","",$I8617+6)</f>
        <v/>
      </c>
      <c r="K8617" s="6" t="str">
        <f aca="false">IF($H8617="","",DATE(YEAR($H8617),MONTH($H8617),1))</f>
        <v/>
      </c>
      <c r="L8617" s="0" t="str">
        <f aca="false">IF($A8617="","",INDEX(CARTAO_COMPRAS!$K:$K,INT((ROW()-2)/20)+2))</f>
        <v/>
      </c>
      <c r="M8617" s="0" t="str">
        <f aca="false">IF($A8617="","","Compra no cartão")</f>
        <v/>
      </c>
    </row>
    <row r="8618" customFormat="false" ht="13.5" hidden="false" customHeight="false" outlineLevel="0" collapsed="false">
      <c r="A8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8" s="0" t="str">
        <f aca="false">IF($A8618="","",INDEX(CARTAO_COMPRAS!$C:$C,INT((ROW()-2)/20)+2))</f>
        <v/>
      </c>
      <c r="C8618" s="0" t="str">
        <f aca="false">IF($A8618="","",INDEX(CARTAO_COMPRAS!$D:$D,INT((ROW()-2)/20)+2))</f>
        <v/>
      </c>
      <c r="D8618" s="0" t="str">
        <f aca="false">IF($A8618="","",INDEX(CARTAO_COMPRAS!$E:$E,INT((ROW()-2)/20)+2))</f>
        <v/>
      </c>
      <c r="E8618" s="0" t="str">
        <f aca="false">IF($A8618="","",INDEX(CARTAO_COMPRAS!$H:$H,INT((ROW()-2)/20)+2)+MOD(ROW()-2,20))</f>
        <v/>
      </c>
      <c r="F8618" s="0" t="str">
        <f aca="false">IF($A8618="","",INDEX(CARTAO_COMPRAS!$G:$G,INT((ROW()-2)/20)+2))</f>
        <v/>
      </c>
      <c r="G8618" s="5" t="str">
        <f aca="false">IF($A8618="","",INDEX(CARTAO_COMPRAS!$I:$I,INT((ROW()-2)/20)+2))</f>
        <v/>
      </c>
      <c r="H8618" s="4" t="str">
        <f aca="false">IF($A8618="","",EDATE(INDEX(CARTAO_COMPRAS!$J:$J,INT((ROW()-2)/20)+2),MOD(ROW()-2,20)))</f>
        <v/>
      </c>
      <c r="I8618" s="4" t="str">
        <f aca="false">IF($H8618="","",$H8618-WEEKDAY($H8618,2)+1)</f>
        <v/>
      </c>
      <c r="J8618" s="4" t="str">
        <f aca="false">IF($I8618="","",$I8618+6)</f>
        <v/>
      </c>
      <c r="K8618" s="6" t="str">
        <f aca="false">IF($H8618="","",DATE(YEAR($H8618),MONTH($H8618),1))</f>
        <v/>
      </c>
      <c r="L8618" s="0" t="str">
        <f aca="false">IF($A8618="","",INDEX(CARTAO_COMPRAS!$K:$K,INT((ROW()-2)/20)+2))</f>
        <v/>
      </c>
      <c r="M8618" s="0" t="str">
        <f aca="false">IF($A8618="","","Compra no cartão")</f>
        <v/>
      </c>
    </row>
    <row r="8619" customFormat="false" ht="13.5" hidden="false" customHeight="false" outlineLevel="0" collapsed="false">
      <c r="A8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19" s="0" t="str">
        <f aca="false">IF($A8619="","",INDEX(CARTAO_COMPRAS!$C:$C,INT((ROW()-2)/20)+2))</f>
        <v/>
      </c>
      <c r="C8619" s="0" t="str">
        <f aca="false">IF($A8619="","",INDEX(CARTAO_COMPRAS!$D:$D,INT((ROW()-2)/20)+2))</f>
        <v/>
      </c>
      <c r="D8619" s="0" t="str">
        <f aca="false">IF($A8619="","",INDEX(CARTAO_COMPRAS!$E:$E,INT((ROW()-2)/20)+2))</f>
        <v/>
      </c>
      <c r="E8619" s="0" t="str">
        <f aca="false">IF($A8619="","",INDEX(CARTAO_COMPRAS!$H:$H,INT((ROW()-2)/20)+2)+MOD(ROW()-2,20))</f>
        <v/>
      </c>
      <c r="F8619" s="0" t="str">
        <f aca="false">IF($A8619="","",INDEX(CARTAO_COMPRAS!$G:$G,INT((ROW()-2)/20)+2))</f>
        <v/>
      </c>
      <c r="G8619" s="5" t="str">
        <f aca="false">IF($A8619="","",INDEX(CARTAO_COMPRAS!$I:$I,INT((ROW()-2)/20)+2))</f>
        <v/>
      </c>
      <c r="H8619" s="4" t="str">
        <f aca="false">IF($A8619="","",EDATE(INDEX(CARTAO_COMPRAS!$J:$J,INT((ROW()-2)/20)+2),MOD(ROW()-2,20)))</f>
        <v/>
      </c>
      <c r="I8619" s="4" t="str">
        <f aca="false">IF($H8619="","",$H8619-WEEKDAY($H8619,2)+1)</f>
        <v/>
      </c>
      <c r="J8619" s="4" t="str">
        <f aca="false">IF($I8619="","",$I8619+6)</f>
        <v/>
      </c>
      <c r="K8619" s="6" t="str">
        <f aca="false">IF($H8619="","",DATE(YEAR($H8619),MONTH($H8619),1))</f>
        <v/>
      </c>
      <c r="L8619" s="0" t="str">
        <f aca="false">IF($A8619="","",INDEX(CARTAO_COMPRAS!$K:$K,INT((ROW()-2)/20)+2))</f>
        <v/>
      </c>
      <c r="M8619" s="0" t="str">
        <f aca="false">IF($A8619="","","Compra no cartão")</f>
        <v/>
      </c>
    </row>
    <row r="8620" customFormat="false" ht="13.5" hidden="false" customHeight="false" outlineLevel="0" collapsed="false">
      <c r="A8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0" s="0" t="str">
        <f aca="false">IF($A8620="","",INDEX(CARTAO_COMPRAS!$C:$C,INT((ROW()-2)/20)+2))</f>
        <v/>
      </c>
      <c r="C8620" s="0" t="str">
        <f aca="false">IF($A8620="","",INDEX(CARTAO_COMPRAS!$D:$D,INT((ROW()-2)/20)+2))</f>
        <v/>
      </c>
      <c r="D8620" s="0" t="str">
        <f aca="false">IF($A8620="","",INDEX(CARTAO_COMPRAS!$E:$E,INT((ROW()-2)/20)+2))</f>
        <v/>
      </c>
      <c r="E8620" s="0" t="str">
        <f aca="false">IF($A8620="","",INDEX(CARTAO_COMPRAS!$H:$H,INT((ROW()-2)/20)+2)+MOD(ROW()-2,20))</f>
        <v/>
      </c>
      <c r="F8620" s="0" t="str">
        <f aca="false">IF($A8620="","",INDEX(CARTAO_COMPRAS!$G:$G,INT((ROW()-2)/20)+2))</f>
        <v/>
      </c>
      <c r="G8620" s="5" t="str">
        <f aca="false">IF($A8620="","",INDEX(CARTAO_COMPRAS!$I:$I,INT((ROW()-2)/20)+2))</f>
        <v/>
      </c>
      <c r="H8620" s="4" t="str">
        <f aca="false">IF($A8620="","",EDATE(INDEX(CARTAO_COMPRAS!$J:$J,INT((ROW()-2)/20)+2),MOD(ROW()-2,20)))</f>
        <v/>
      </c>
      <c r="I8620" s="4" t="str">
        <f aca="false">IF($H8620="","",$H8620-WEEKDAY($H8620,2)+1)</f>
        <v/>
      </c>
      <c r="J8620" s="4" t="str">
        <f aca="false">IF($I8620="","",$I8620+6)</f>
        <v/>
      </c>
      <c r="K8620" s="6" t="str">
        <f aca="false">IF($H8620="","",DATE(YEAR($H8620),MONTH($H8620),1))</f>
        <v/>
      </c>
      <c r="L8620" s="0" t="str">
        <f aca="false">IF($A8620="","",INDEX(CARTAO_COMPRAS!$K:$K,INT((ROW()-2)/20)+2))</f>
        <v/>
      </c>
      <c r="M8620" s="0" t="str">
        <f aca="false">IF($A8620="","","Compra no cartão")</f>
        <v/>
      </c>
    </row>
    <row r="8621" customFormat="false" ht="13.5" hidden="false" customHeight="false" outlineLevel="0" collapsed="false">
      <c r="A8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1" s="0" t="str">
        <f aca="false">IF($A8621="","",INDEX(CARTAO_COMPRAS!$C:$C,INT((ROW()-2)/20)+2))</f>
        <v/>
      </c>
      <c r="C8621" s="0" t="str">
        <f aca="false">IF($A8621="","",INDEX(CARTAO_COMPRAS!$D:$D,INT((ROW()-2)/20)+2))</f>
        <v/>
      </c>
      <c r="D8621" s="0" t="str">
        <f aca="false">IF($A8621="","",INDEX(CARTAO_COMPRAS!$E:$E,INT((ROW()-2)/20)+2))</f>
        <v/>
      </c>
      <c r="E8621" s="0" t="str">
        <f aca="false">IF($A8621="","",INDEX(CARTAO_COMPRAS!$H:$H,INT((ROW()-2)/20)+2)+MOD(ROW()-2,20))</f>
        <v/>
      </c>
      <c r="F8621" s="0" t="str">
        <f aca="false">IF($A8621="","",INDEX(CARTAO_COMPRAS!$G:$G,INT((ROW()-2)/20)+2))</f>
        <v/>
      </c>
      <c r="G8621" s="5" t="str">
        <f aca="false">IF($A8621="","",INDEX(CARTAO_COMPRAS!$I:$I,INT((ROW()-2)/20)+2))</f>
        <v/>
      </c>
      <c r="H8621" s="4" t="str">
        <f aca="false">IF($A8621="","",EDATE(INDEX(CARTAO_COMPRAS!$J:$J,INT((ROW()-2)/20)+2),MOD(ROW()-2,20)))</f>
        <v/>
      </c>
      <c r="I8621" s="4" t="str">
        <f aca="false">IF($H8621="","",$H8621-WEEKDAY($H8621,2)+1)</f>
        <v/>
      </c>
      <c r="J8621" s="4" t="str">
        <f aca="false">IF($I8621="","",$I8621+6)</f>
        <v/>
      </c>
      <c r="K8621" s="6" t="str">
        <f aca="false">IF($H8621="","",DATE(YEAR($H8621),MONTH($H8621),1))</f>
        <v/>
      </c>
      <c r="L8621" s="0" t="str">
        <f aca="false">IF($A8621="","",INDEX(CARTAO_COMPRAS!$K:$K,INT((ROW()-2)/20)+2))</f>
        <v/>
      </c>
      <c r="M8621" s="0" t="str">
        <f aca="false">IF($A8621="","","Compra no cartão")</f>
        <v/>
      </c>
    </row>
    <row r="8622" customFormat="false" ht="13.5" hidden="false" customHeight="false" outlineLevel="0" collapsed="false">
      <c r="A86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432</v>
      </c>
      <c r="B8622" s="0" t="str">
        <f aca="false">IF($A8622="","",INDEX(CARTAO_COMPRAS!$C:$C,INT((ROW()-2)/20)+2))</f>
        <v>Nubank</v>
      </c>
      <c r="C8622" s="0" t="str">
        <f aca="false">IF($A8622="","",INDEX(CARTAO_COMPRAS!$D:$D,INT((ROW()-2)/20)+2))</f>
        <v>Supermercado</v>
      </c>
      <c r="D8622" s="0" t="str">
        <f aca="false">IF($A8622="","",INDEX(CARTAO_COMPRAS!$E:$E,INT((ROW()-2)/20)+2))</f>
        <v>Alimentação / Insumos</v>
      </c>
      <c r="E8622" s="0" t="n">
        <f aca="false">IF($A8622="","",INDEX(CARTAO_COMPRAS!$H:$H,INT((ROW()-2)/20)+2)+MOD(ROW()-2,20))</f>
        <v>1</v>
      </c>
      <c r="F8622" s="0" t="n">
        <f aca="false">IF($A8622="","",INDEX(CARTAO_COMPRAS!$G:$G,INT((ROW()-2)/20)+2))</f>
        <v>1</v>
      </c>
      <c r="G8622" s="5" t="n">
        <f aca="false">IF($A8622="","",INDEX(CARTAO_COMPRAS!$I:$I,INT((ROW()-2)/20)+2))</f>
        <v>161.1</v>
      </c>
      <c r="H8622" s="4" t="n">
        <f aca="false">IF($A8622="","",EDATE(INDEX(CARTAO_COMPRAS!$J:$J,INT((ROW()-2)/20)+2),MOD(ROW()-2,20)))</f>
        <v>46170</v>
      </c>
      <c r="I8622" s="4" t="n">
        <f aca="false">IF($H8622="","",$H8622-WEEKDAY($H8622,2)+1)</f>
        <v>46167</v>
      </c>
      <c r="J8622" s="4" t="n">
        <f aca="false">IF($I8622="","",$I8622+6)</f>
        <v>46173</v>
      </c>
      <c r="K8622" s="6" t="n">
        <f aca="false">IF($H8622="","",DATE(YEAR($H8622),MONTH($H8622),1))</f>
        <v>46143</v>
      </c>
      <c r="L8622" s="0" t="str">
        <f aca="false">IF($A8622="","",INDEX(CARTAO_COMPRAS!$K:$K,INT((ROW()-2)/20)+2))</f>
        <v>Pago</v>
      </c>
      <c r="M8622" s="0" t="str">
        <f aca="false">IF($A8622="","","Compra no cartão")</f>
        <v>Compra no cartão</v>
      </c>
    </row>
    <row r="8623" customFormat="false" ht="13.5" hidden="false" customHeight="false" outlineLevel="0" collapsed="false">
      <c r="A8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3" s="0" t="str">
        <f aca="false">IF($A8623="","",INDEX(CARTAO_COMPRAS!$C:$C,INT((ROW()-2)/20)+2))</f>
        <v/>
      </c>
      <c r="C8623" s="0" t="str">
        <f aca="false">IF($A8623="","",INDEX(CARTAO_COMPRAS!$D:$D,INT((ROW()-2)/20)+2))</f>
        <v/>
      </c>
      <c r="D8623" s="0" t="str">
        <f aca="false">IF($A8623="","",INDEX(CARTAO_COMPRAS!$E:$E,INT((ROW()-2)/20)+2))</f>
        <v/>
      </c>
      <c r="E8623" s="0" t="str">
        <f aca="false">IF($A8623="","",INDEX(CARTAO_COMPRAS!$H:$H,INT((ROW()-2)/20)+2)+MOD(ROW()-2,20))</f>
        <v/>
      </c>
      <c r="F8623" s="0" t="str">
        <f aca="false">IF($A8623="","",INDEX(CARTAO_COMPRAS!$G:$G,INT((ROW()-2)/20)+2))</f>
        <v/>
      </c>
      <c r="G8623" s="5" t="str">
        <f aca="false">IF($A8623="","",INDEX(CARTAO_COMPRAS!$I:$I,INT((ROW()-2)/20)+2))</f>
        <v/>
      </c>
      <c r="H8623" s="4" t="str">
        <f aca="false">IF($A8623="","",EDATE(INDEX(CARTAO_COMPRAS!$J:$J,INT((ROW()-2)/20)+2),MOD(ROW()-2,20)))</f>
        <v/>
      </c>
      <c r="I8623" s="4" t="str">
        <f aca="false">IF($H8623="","",$H8623-WEEKDAY($H8623,2)+1)</f>
        <v/>
      </c>
      <c r="J8623" s="4" t="str">
        <f aca="false">IF($I8623="","",$I8623+6)</f>
        <v/>
      </c>
      <c r="K8623" s="6" t="str">
        <f aca="false">IF($H8623="","",DATE(YEAR($H8623),MONTH($H8623),1))</f>
        <v/>
      </c>
      <c r="L8623" s="0" t="str">
        <f aca="false">IF($A8623="","",INDEX(CARTAO_COMPRAS!$K:$K,INT((ROW()-2)/20)+2))</f>
        <v/>
      </c>
      <c r="M8623" s="0" t="str">
        <f aca="false">IF($A8623="","","Compra no cartão")</f>
        <v/>
      </c>
    </row>
    <row r="8624" customFormat="false" ht="13.5" hidden="false" customHeight="false" outlineLevel="0" collapsed="false">
      <c r="A8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4" s="0" t="str">
        <f aca="false">IF($A8624="","",INDEX(CARTAO_COMPRAS!$C:$C,INT((ROW()-2)/20)+2))</f>
        <v/>
      </c>
      <c r="C8624" s="0" t="str">
        <f aca="false">IF($A8624="","",INDEX(CARTAO_COMPRAS!$D:$D,INT((ROW()-2)/20)+2))</f>
        <v/>
      </c>
      <c r="D8624" s="0" t="str">
        <f aca="false">IF($A8624="","",INDEX(CARTAO_COMPRAS!$E:$E,INT((ROW()-2)/20)+2))</f>
        <v/>
      </c>
      <c r="E8624" s="0" t="str">
        <f aca="false">IF($A8624="","",INDEX(CARTAO_COMPRAS!$H:$H,INT((ROW()-2)/20)+2)+MOD(ROW()-2,20))</f>
        <v/>
      </c>
      <c r="F8624" s="0" t="str">
        <f aca="false">IF($A8624="","",INDEX(CARTAO_COMPRAS!$G:$G,INT((ROW()-2)/20)+2))</f>
        <v/>
      </c>
      <c r="G8624" s="5" t="str">
        <f aca="false">IF($A8624="","",INDEX(CARTAO_COMPRAS!$I:$I,INT((ROW()-2)/20)+2))</f>
        <v/>
      </c>
      <c r="H8624" s="4" t="str">
        <f aca="false">IF($A8624="","",EDATE(INDEX(CARTAO_COMPRAS!$J:$J,INT((ROW()-2)/20)+2),MOD(ROW()-2,20)))</f>
        <v/>
      </c>
      <c r="I8624" s="4" t="str">
        <f aca="false">IF($H8624="","",$H8624-WEEKDAY($H8624,2)+1)</f>
        <v/>
      </c>
      <c r="J8624" s="4" t="str">
        <f aca="false">IF($I8624="","",$I8624+6)</f>
        <v/>
      </c>
      <c r="K8624" s="6" t="str">
        <f aca="false">IF($H8624="","",DATE(YEAR($H8624),MONTH($H8624),1))</f>
        <v/>
      </c>
      <c r="L8624" s="0" t="str">
        <f aca="false">IF($A8624="","",INDEX(CARTAO_COMPRAS!$K:$K,INT((ROW()-2)/20)+2))</f>
        <v/>
      </c>
      <c r="M8624" s="0" t="str">
        <f aca="false">IF($A8624="","","Compra no cartão")</f>
        <v/>
      </c>
    </row>
    <row r="8625" customFormat="false" ht="13.5" hidden="false" customHeight="false" outlineLevel="0" collapsed="false">
      <c r="A8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5" s="0" t="str">
        <f aca="false">IF($A8625="","",INDEX(CARTAO_COMPRAS!$C:$C,INT((ROW()-2)/20)+2))</f>
        <v/>
      </c>
      <c r="C8625" s="0" t="str">
        <f aca="false">IF($A8625="","",INDEX(CARTAO_COMPRAS!$D:$D,INT((ROW()-2)/20)+2))</f>
        <v/>
      </c>
      <c r="D8625" s="0" t="str">
        <f aca="false">IF($A8625="","",INDEX(CARTAO_COMPRAS!$E:$E,INT((ROW()-2)/20)+2))</f>
        <v/>
      </c>
      <c r="E8625" s="0" t="str">
        <f aca="false">IF($A8625="","",INDEX(CARTAO_COMPRAS!$H:$H,INT((ROW()-2)/20)+2)+MOD(ROW()-2,20))</f>
        <v/>
      </c>
      <c r="F8625" s="0" t="str">
        <f aca="false">IF($A8625="","",INDEX(CARTAO_COMPRAS!$G:$G,INT((ROW()-2)/20)+2))</f>
        <v/>
      </c>
      <c r="G8625" s="5" t="str">
        <f aca="false">IF($A8625="","",INDEX(CARTAO_COMPRAS!$I:$I,INT((ROW()-2)/20)+2))</f>
        <v/>
      </c>
      <c r="H8625" s="4" t="str">
        <f aca="false">IF($A8625="","",EDATE(INDEX(CARTAO_COMPRAS!$J:$J,INT((ROW()-2)/20)+2),MOD(ROW()-2,20)))</f>
        <v/>
      </c>
      <c r="I8625" s="4" t="str">
        <f aca="false">IF($H8625="","",$H8625-WEEKDAY($H8625,2)+1)</f>
        <v/>
      </c>
      <c r="J8625" s="4" t="str">
        <f aca="false">IF($I8625="","",$I8625+6)</f>
        <v/>
      </c>
      <c r="K8625" s="6" t="str">
        <f aca="false">IF($H8625="","",DATE(YEAR($H8625),MONTH($H8625),1))</f>
        <v/>
      </c>
      <c r="L8625" s="0" t="str">
        <f aca="false">IF($A8625="","",INDEX(CARTAO_COMPRAS!$K:$K,INT((ROW()-2)/20)+2))</f>
        <v/>
      </c>
      <c r="M8625" s="0" t="str">
        <f aca="false">IF($A8625="","","Compra no cartão")</f>
        <v/>
      </c>
    </row>
    <row r="8626" customFormat="false" ht="13.5" hidden="false" customHeight="false" outlineLevel="0" collapsed="false">
      <c r="A8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6" s="0" t="str">
        <f aca="false">IF($A8626="","",INDEX(CARTAO_COMPRAS!$C:$C,INT((ROW()-2)/20)+2))</f>
        <v/>
      </c>
      <c r="C8626" s="0" t="str">
        <f aca="false">IF($A8626="","",INDEX(CARTAO_COMPRAS!$D:$D,INT((ROW()-2)/20)+2))</f>
        <v/>
      </c>
      <c r="D8626" s="0" t="str">
        <f aca="false">IF($A8626="","",INDEX(CARTAO_COMPRAS!$E:$E,INT((ROW()-2)/20)+2))</f>
        <v/>
      </c>
      <c r="E8626" s="0" t="str">
        <f aca="false">IF($A8626="","",INDEX(CARTAO_COMPRAS!$H:$H,INT((ROW()-2)/20)+2)+MOD(ROW()-2,20))</f>
        <v/>
      </c>
      <c r="F8626" s="0" t="str">
        <f aca="false">IF($A8626="","",INDEX(CARTAO_COMPRAS!$G:$G,INT((ROW()-2)/20)+2))</f>
        <v/>
      </c>
      <c r="G8626" s="5" t="str">
        <f aca="false">IF($A8626="","",INDEX(CARTAO_COMPRAS!$I:$I,INT((ROW()-2)/20)+2))</f>
        <v/>
      </c>
      <c r="H8626" s="4" t="str">
        <f aca="false">IF($A8626="","",EDATE(INDEX(CARTAO_COMPRAS!$J:$J,INT((ROW()-2)/20)+2),MOD(ROW()-2,20)))</f>
        <v/>
      </c>
      <c r="I8626" s="4" t="str">
        <f aca="false">IF($H8626="","",$H8626-WEEKDAY($H8626,2)+1)</f>
        <v/>
      </c>
      <c r="J8626" s="4" t="str">
        <f aca="false">IF($I8626="","",$I8626+6)</f>
        <v/>
      </c>
      <c r="K8626" s="6" t="str">
        <f aca="false">IF($H8626="","",DATE(YEAR($H8626),MONTH($H8626),1))</f>
        <v/>
      </c>
      <c r="L8626" s="0" t="str">
        <f aca="false">IF($A8626="","",INDEX(CARTAO_COMPRAS!$K:$K,INT((ROW()-2)/20)+2))</f>
        <v/>
      </c>
      <c r="M8626" s="0" t="str">
        <f aca="false">IF($A8626="","","Compra no cartão")</f>
        <v/>
      </c>
    </row>
    <row r="8627" customFormat="false" ht="13.5" hidden="false" customHeight="false" outlineLevel="0" collapsed="false">
      <c r="A8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7" s="0" t="str">
        <f aca="false">IF($A8627="","",INDEX(CARTAO_COMPRAS!$C:$C,INT((ROW()-2)/20)+2))</f>
        <v/>
      </c>
      <c r="C8627" s="0" t="str">
        <f aca="false">IF($A8627="","",INDEX(CARTAO_COMPRAS!$D:$D,INT((ROW()-2)/20)+2))</f>
        <v/>
      </c>
      <c r="D8627" s="0" t="str">
        <f aca="false">IF($A8627="","",INDEX(CARTAO_COMPRAS!$E:$E,INT((ROW()-2)/20)+2))</f>
        <v/>
      </c>
      <c r="E8627" s="0" t="str">
        <f aca="false">IF($A8627="","",INDEX(CARTAO_COMPRAS!$H:$H,INT((ROW()-2)/20)+2)+MOD(ROW()-2,20))</f>
        <v/>
      </c>
      <c r="F8627" s="0" t="str">
        <f aca="false">IF($A8627="","",INDEX(CARTAO_COMPRAS!$G:$G,INT((ROW()-2)/20)+2))</f>
        <v/>
      </c>
      <c r="G8627" s="5" t="str">
        <f aca="false">IF($A8627="","",INDEX(CARTAO_COMPRAS!$I:$I,INT((ROW()-2)/20)+2))</f>
        <v/>
      </c>
      <c r="H8627" s="4" t="str">
        <f aca="false">IF($A8627="","",EDATE(INDEX(CARTAO_COMPRAS!$J:$J,INT((ROW()-2)/20)+2),MOD(ROW()-2,20)))</f>
        <v/>
      </c>
      <c r="I8627" s="4" t="str">
        <f aca="false">IF($H8627="","",$H8627-WEEKDAY($H8627,2)+1)</f>
        <v/>
      </c>
      <c r="J8627" s="4" t="str">
        <f aca="false">IF($I8627="","",$I8627+6)</f>
        <v/>
      </c>
      <c r="K8627" s="6" t="str">
        <f aca="false">IF($H8627="","",DATE(YEAR($H8627),MONTH($H8627),1))</f>
        <v/>
      </c>
      <c r="L8627" s="0" t="str">
        <f aca="false">IF($A8627="","",INDEX(CARTAO_COMPRAS!$K:$K,INT((ROW()-2)/20)+2))</f>
        <v/>
      </c>
      <c r="M8627" s="0" t="str">
        <f aca="false">IF($A8627="","","Compra no cartão")</f>
        <v/>
      </c>
    </row>
    <row r="8628" customFormat="false" ht="13.5" hidden="false" customHeight="false" outlineLevel="0" collapsed="false">
      <c r="A8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8" s="0" t="str">
        <f aca="false">IF($A8628="","",INDEX(CARTAO_COMPRAS!$C:$C,INT((ROW()-2)/20)+2))</f>
        <v/>
      </c>
      <c r="C8628" s="0" t="str">
        <f aca="false">IF($A8628="","",INDEX(CARTAO_COMPRAS!$D:$D,INT((ROW()-2)/20)+2))</f>
        <v/>
      </c>
      <c r="D8628" s="0" t="str">
        <f aca="false">IF($A8628="","",INDEX(CARTAO_COMPRAS!$E:$E,INT((ROW()-2)/20)+2))</f>
        <v/>
      </c>
      <c r="E8628" s="0" t="str">
        <f aca="false">IF($A8628="","",INDEX(CARTAO_COMPRAS!$H:$H,INT((ROW()-2)/20)+2)+MOD(ROW()-2,20))</f>
        <v/>
      </c>
      <c r="F8628" s="0" t="str">
        <f aca="false">IF($A8628="","",INDEX(CARTAO_COMPRAS!$G:$G,INT((ROW()-2)/20)+2))</f>
        <v/>
      </c>
      <c r="G8628" s="5" t="str">
        <f aca="false">IF($A8628="","",INDEX(CARTAO_COMPRAS!$I:$I,INT((ROW()-2)/20)+2))</f>
        <v/>
      </c>
      <c r="H8628" s="4" t="str">
        <f aca="false">IF($A8628="","",EDATE(INDEX(CARTAO_COMPRAS!$J:$J,INT((ROW()-2)/20)+2),MOD(ROW()-2,20)))</f>
        <v/>
      </c>
      <c r="I8628" s="4" t="str">
        <f aca="false">IF($H8628="","",$H8628-WEEKDAY($H8628,2)+1)</f>
        <v/>
      </c>
      <c r="J8628" s="4" t="str">
        <f aca="false">IF($I8628="","",$I8628+6)</f>
        <v/>
      </c>
      <c r="K8628" s="6" t="str">
        <f aca="false">IF($H8628="","",DATE(YEAR($H8628),MONTH($H8628),1))</f>
        <v/>
      </c>
      <c r="L8628" s="0" t="str">
        <f aca="false">IF($A8628="","",INDEX(CARTAO_COMPRAS!$K:$K,INT((ROW()-2)/20)+2))</f>
        <v/>
      </c>
      <c r="M8628" s="0" t="str">
        <f aca="false">IF($A8628="","","Compra no cartão")</f>
        <v/>
      </c>
    </row>
    <row r="8629" customFormat="false" ht="13.5" hidden="false" customHeight="false" outlineLevel="0" collapsed="false">
      <c r="A8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29" s="0" t="str">
        <f aca="false">IF($A8629="","",INDEX(CARTAO_COMPRAS!$C:$C,INT((ROW()-2)/20)+2))</f>
        <v/>
      </c>
      <c r="C8629" s="0" t="str">
        <f aca="false">IF($A8629="","",INDEX(CARTAO_COMPRAS!$D:$D,INT((ROW()-2)/20)+2))</f>
        <v/>
      </c>
      <c r="D8629" s="0" t="str">
        <f aca="false">IF($A8629="","",INDEX(CARTAO_COMPRAS!$E:$E,INT((ROW()-2)/20)+2))</f>
        <v/>
      </c>
      <c r="E8629" s="0" t="str">
        <f aca="false">IF($A8629="","",INDEX(CARTAO_COMPRAS!$H:$H,INT((ROW()-2)/20)+2)+MOD(ROW()-2,20))</f>
        <v/>
      </c>
      <c r="F8629" s="0" t="str">
        <f aca="false">IF($A8629="","",INDEX(CARTAO_COMPRAS!$G:$G,INT((ROW()-2)/20)+2))</f>
        <v/>
      </c>
      <c r="G8629" s="5" t="str">
        <f aca="false">IF($A8629="","",INDEX(CARTAO_COMPRAS!$I:$I,INT((ROW()-2)/20)+2))</f>
        <v/>
      </c>
      <c r="H8629" s="4" t="str">
        <f aca="false">IF($A8629="","",EDATE(INDEX(CARTAO_COMPRAS!$J:$J,INT((ROW()-2)/20)+2),MOD(ROW()-2,20)))</f>
        <v/>
      </c>
      <c r="I8629" s="4" t="str">
        <f aca="false">IF($H8629="","",$H8629-WEEKDAY($H8629,2)+1)</f>
        <v/>
      </c>
      <c r="J8629" s="4" t="str">
        <f aca="false">IF($I8629="","",$I8629+6)</f>
        <v/>
      </c>
      <c r="K8629" s="6" t="str">
        <f aca="false">IF($H8629="","",DATE(YEAR($H8629),MONTH($H8629),1))</f>
        <v/>
      </c>
      <c r="L8629" s="0" t="str">
        <f aca="false">IF($A8629="","",INDEX(CARTAO_COMPRAS!$K:$K,INT((ROW()-2)/20)+2))</f>
        <v/>
      </c>
      <c r="M8629" s="0" t="str">
        <f aca="false">IF($A8629="","","Compra no cartão")</f>
        <v/>
      </c>
    </row>
    <row r="8630" customFormat="false" ht="13.5" hidden="false" customHeight="false" outlineLevel="0" collapsed="false">
      <c r="A8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0" s="0" t="str">
        <f aca="false">IF($A8630="","",INDEX(CARTAO_COMPRAS!$C:$C,INT((ROW()-2)/20)+2))</f>
        <v/>
      </c>
      <c r="C8630" s="0" t="str">
        <f aca="false">IF($A8630="","",INDEX(CARTAO_COMPRAS!$D:$D,INT((ROW()-2)/20)+2))</f>
        <v/>
      </c>
      <c r="D8630" s="0" t="str">
        <f aca="false">IF($A8630="","",INDEX(CARTAO_COMPRAS!$E:$E,INT((ROW()-2)/20)+2))</f>
        <v/>
      </c>
      <c r="E8630" s="0" t="str">
        <f aca="false">IF($A8630="","",INDEX(CARTAO_COMPRAS!$H:$H,INT((ROW()-2)/20)+2)+MOD(ROW()-2,20))</f>
        <v/>
      </c>
      <c r="F8630" s="0" t="str">
        <f aca="false">IF($A8630="","",INDEX(CARTAO_COMPRAS!$G:$G,INT((ROW()-2)/20)+2))</f>
        <v/>
      </c>
      <c r="G8630" s="5" t="str">
        <f aca="false">IF($A8630="","",INDEX(CARTAO_COMPRAS!$I:$I,INT((ROW()-2)/20)+2))</f>
        <v/>
      </c>
      <c r="H8630" s="4" t="str">
        <f aca="false">IF($A8630="","",EDATE(INDEX(CARTAO_COMPRAS!$J:$J,INT((ROW()-2)/20)+2),MOD(ROW()-2,20)))</f>
        <v/>
      </c>
      <c r="I8630" s="4" t="str">
        <f aca="false">IF($H8630="","",$H8630-WEEKDAY($H8630,2)+1)</f>
        <v/>
      </c>
      <c r="J8630" s="4" t="str">
        <f aca="false">IF($I8630="","",$I8630+6)</f>
        <v/>
      </c>
      <c r="K8630" s="6" t="str">
        <f aca="false">IF($H8630="","",DATE(YEAR($H8630),MONTH($H8630),1))</f>
        <v/>
      </c>
      <c r="L8630" s="0" t="str">
        <f aca="false">IF($A8630="","",INDEX(CARTAO_COMPRAS!$K:$K,INT((ROW()-2)/20)+2))</f>
        <v/>
      </c>
      <c r="M8630" s="0" t="str">
        <f aca="false">IF($A8630="","","Compra no cartão")</f>
        <v/>
      </c>
    </row>
    <row r="8631" customFormat="false" ht="13.5" hidden="false" customHeight="false" outlineLevel="0" collapsed="false">
      <c r="A8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1" s="0" t="str">
        <f aca="false">IF($A8631="","",INDEX(CARTAO_COMPRAS!$C:$C,INT((ROW()-2)/20)+2))</f>
        <v/>
      </c>
      <c r="C8631" s="0" t="str">
        <f aca="false">IF($A8631="","",INDEX(CARTAO_COMPRAS!$D:$D,INT((ROW()-2)/20)+2))</f>
        <v/>
      </c>
      <c r="D8631" s="0" t="str">
        <f aca="false">IF($A8631="","",INDEX(CARTAO_COMPRAS!$E:$E,INT((ROW()-2)/20)+2))</f>
        <v/>
      </c>
      <c r="E8631" s="0" t="str">
        <f aca="false">IF($A8631="","",INDEX(CARTAO_COMPRAS!$H:$H,INT((ROW()-2)/20)+2)+MOD(ROW()-2,20))</f>
        <v/>
      </c>
      <c r="F8631" s="0" t="str">
        <f aca="false">IF($A8631="","",INDEX(CARTAO_COMPRAS!$G:$G,INT((ROW()-2)/20)+2))</f>
        <v/>
      </c>
      <c r="G8631" s="5" t="str">
        <f aca="false">IF($A8631="","",INDEX(CARTAO_COMPRAS!$I:$I,INT((ROW()-2)/20)+2))</f>
        <v/>
      </c>
      <c r="H8631" s="4" t="str">
        <f aca="false">IF($A8631="","",EDATE(INDEX(CARTAO_COMPRAS!$J:$J,INT((ROW()-2)/20)+2),MOD(ROW()-2,20)))</f>
        <v/>
      </c>
      <c r="I8631" s="4" t="str">
        <f aca="false">IF($H8631="","",$H8631-WEEKDAY($H8631,2)+1)</f>
        <v/>
      </c>
      <c r="J8631" s="4" t="str">
        <f aca="false">IF($I8631="","",$I8631+6)</f>
        <v/>
      </c>
      <c r="K8631" s="6" t="str">
        <f aca="false">IF($H8631="","",DATE(YEAR($H8631),MONTH($H8631),1))</f>
        <v/>
      </c>
      <c r="L8631" s="0" t="str">
        <f aca="false">IF($A8631="","",INDEX(CARTAO_COMPRAS!$K:$K,INT((ROW()-2)/20)+2))</f>
        <v/>
      </c>
      <c r="M8631" s="0" t="str">
        <f aca="false">IF($A8631="","","Compra no cartão")</f>
        <v/>
      </c>
    </row>
    <row r="8632" customFormat="false" ht="13.5" hidden="false" customHeight="false" outlineLevel="0" collapsed="false">
      <c r="A8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2" s="0" t="str">
        <f aca="false">IF($A8632="","",INDEX(CARTAO_COMPRAS!$C:$C,INT((ROW()-2)/20)+2))</f>
        <v/>
      </c>
      <c r="C8632" s="0" t="str">
        <f aca="false">IF($A8632="","",INDEX(CARTAO_COMPRAS!$D:$D,INT((ROW()-2)/20)+2))</f>
        <v/>
      </c>
      <c r="D8632" s="0" t="str">
        <f aca="false">IF($A8632="","",INDEX(CARTAO_COMPRAS!$E:$E,INT((ROW()-2)/20)+2))</f>
        <v/>
      </c>
      <c r="E8632" s="0" t="str">
        <f aca="false">IF($A8632="","",INDEX(CARTAO_COMPRAS!$H:$H,INT((ROW()-2)/20)+2)+MOD(ROW()-2,20))</f>
        <v/>
      </c>
      <c r="F8632" s="0" t="str">
        <f aca="false">IF($A8632="","",INDEX(CARTAO_COMPRAS!$G:$G,INT((ROW()-2)/20)+2))</f>
        <v/>
      </c>
      <c r="G8632" s="5" t="str">
        <f aca="false">IF($A8632="","",INDEX(CARTAO_COMPRAS!$I:$I,INT((ROW()-2)/20)+2))</f>
        <v/>
      </c>
      <c r="H8632" s="4" t="str">
        <f aca="false">IF($A8632="","",EDATE(INDEX(CARTAO_COMPRAS!$J:$J,INT((ROW()-2)/20)+2),MOD(ROW()-2,20)))</f>
        <v/>
      </c>
      <c r="I8632" s="4" t="str">
        <f aca="false">IF($H8632="","",$H8632-WEEKDAY($H8632,2)+1)</f>
        <v/>
      </c>
      <c r="J8632" s="4" t="str">
        <f aca="false">IF($I8632="","",$I8632+6)</f>
        <v/>
      </c>
      <c r="K8632" s="6" t="str">
        <f aca="false">IF($H8632="","",DATE(YEAR($H8632),MONTH($H8632),1))</f>
        <v/>
      </c>
      <c r="L8632" s="0" t="str">
        <f aca="false">IF($A8632="","",INDEX(CARTAO_COMPRAS!$K:$K,INT((ROW()-2)/20)+2))</f>
        <v/>
      </c>
      <c r="M8632" s="0" t="str">
        <f aca="false">IF($A8632="","","Compra no cartão")</f>
        <v/>
      </c>
    </row>
    <row r="8633" customFormat="false" ht="13.5" hidden="false" customHeight="false" outlineLevel="0" collapsed="false">
      <c r="A8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3" s="0" t="str">
        <f aca="false">IF($A8633="","",INDEX(CARTAO_COMPRAS!$C:$C,INT((ROW()-2)/20)+2))</f>
        <v/>
      </c>
      <c r="C8633" s="0" t="str">
        <f aca="false">IF($A8633="","",INDEX(CARTAO_COMPRAS!$D:$D,INT((ROW()-2)/20)+2))</f>
        <v/>
      </c>
      <c r="D8633" s="0" t="str">
        <f aca="false">IF($A8633="","",INDEX(CARTAO_COMPRAS!$E:$E,INT((ROW()-2)/20)+2))</f>
        <v/>
      </c>
      <c r="E8633" s="0" t="str">
        <f aca="false">IF($A8633="","",INDEX(CARTAO_COMPRAS!$H:$H,INT((ROW()-2)/20)+2)+MOD(ROW()-2,20))</f>
        <v/>
      </c>
      <c r="F8633" s="0" t="str">
        <f aca="false">IF($A8633="","",INDEX(CARTAO_COMPRAS!$G:$G,INT((ROW()-2)/20)+2))</f>
        <v/>
      </c>
      <c r="G8633" s="5" t="str">
        <f aca="false">IF($A8633="","",INDEX(CARTAO_COMPRAS!$I:$I,INT((ROW()-2)/20)+2))</f>
        <v/>
      </c>
      <c r="H8633" s="4" t="str">
        <f aca="false">IF($A8633="","",EDATE(INDEX(CARTAO_COMPRAS!$J:$J,INT((ROW()-2)/20)+2),MOD(ROW()-2,20)))</f>
        <v/>
      </c>
      <c r="I8633" s="4" t="str">
        <f aca="false">IF($H8633="","",$H8633-WEEKDAY($H8633,2)+1)</f>
        <v/>
      </c>
      <c r="J8633" s="4" t="str">
        <f aca="false">IF($I8633="","",$I8633+6)</f>
        <v/>
      </c>
      <c r="K8633" s="6" t="str">
        <f aca="false">IF($H8633="","",DATE(YEAR($H8633),MONTH($H8633),1))</f>
        <v/>
      </c>
      <c r="L8633" s="0" t="str">
        <f aca="false">IF($A8633="","",INDEX(CARTAO_COMPRAS!$K:$K,INT((ROW()-2)/20)+2))</f>
        <v/>
      </c>
      <c r="M8633" s="0" t="str">
        <f aca="false">IF($A8633="","","Compra no cartão")</f>
        <v/>
      </c>
    </row>
    <row r="8634" customFormat="false" ht="13.5" hidden="false" customHeight="false" outlineLevel="0" collapsed="false">
      <c r="A8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4" s="0" t="str">
        <f aca="false">IF($A8634="","",INDEX(CARTAO_COMPRAS!$C:$C,INT((ROW()-2)/20)+2))</f>
        <v/>
      </c>
      <c r="C8634" s="0" t="str">
        <f aca="false">IF($A8634="","",INDEX(CARTAO_COMPRAS!$D:$D,INT((ROW()-2)/20)+2))</f>
        <v/>
      </c>
      <c r="D8634" s="0" t="str">
        <f aca="false">IF($A8634="","",INDEX(CARTAO_COMPRAS!$E:$E,INT((ROW()-2)/20)+2))</f>
        <v/>
      </c>
      <c r="E8634" s="0" t="str">
        <f aca="false">IF($A8634="","",INDEX(CARTAO_COMPRAS!$H:$H,INT((ROW()-2)/20)+2)+MOD(ROW()-2,20))</f>
        <v/>
      </c>
      <c r="F8634" s="0" t="str">
        <f aca="false">IF($A8634="","",INDEX(CARTAO_COMPRAS!$G:$G,INT((ROW()-2)/20)+2))</f>
        <v/>
      </c>
      <c r="G8634" s="5" t="str">
        <f aca="false">IF($A8634="","",INDEX(CARTAO_COMPRAS!$I:$I,INT((ROW()-2)/20)+2))</f>
        <v/>
      </c>
      <c r="H8634" s="4" t="str">
        <f aca="false">IF($A8634="","",EDATE(INDEX(CARTAO_COMPRAS!$J:$J,INT((ROW()-2)/20)+2),MOD(ROW()-2,20)))</f>
        <v/>
      </c>
      <c r="I8634" s="4" t="str">
        <f aca="false">IF($H8634="","",$H8634-WEEKDAY($H8634,2)+1)</f>
        <v/>
      </c>
      <c r="J8634" s="4" t="str">
        <f aca="false">IF($I8634="","",$I8634+6)</f>
        <v/>
      </c>
      <c r="K8634" s="6" t="str">
        <f aca="false">IF($H8634="","",DATE(YEAR($H8634),MONTH($H8634),1))</f>
        <v/>
      </c>
      <c r="L8634" s="0" t="str">
        <f aca="false">IF($A8634="","",INDEX(CARTAO_COMPRAS!$K:$K,INT((ROW()-2)/20)+2))</f>
        <v/>
      </c>
      <c r="M8634" s="0" t="str">
        <f aca="false">IF($A8634="","","Compra no cartão")</f>
        <v/>
      </c>
    </row>
    <row r="8635" customFormat="false" ht="13.5" hidden="false" customHeight="false" outlineLevel="0" collapsed="false">
      <c r="A8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5" s="0" t="str">
        <f aca="false">IF($A8635="","",INDEX(CARTAO_COMPRAS!$C:$C,INT((ROW()-2)/20)+2))</f>
        <v/>
      </c>
      <c r="C8635" s="0" t="str">
        <f aca="false">IF($A8635="","",INDEX(CARTAO_COMPRAS!$D:$D,INT((ROW()-2)/20)+2))</f>
        <v/>
      </c>
      <c r="D8635" s="0" t="str">
        <f aca="false">IF($A8635="","",INDEX(CARTAO_COMPRAS!$E:$E,INT((ROW()-2)/20)+2))</f>
        <v/>
      </c>
      <c r="E8635" s="0" t="str">
        <f aca="false">IF($A8635="","",INDEX(CARTAO_COMPRAS!$H:$H,INT((ROW()-2)/20)+2)+MOD(ROW()-2,20))</f>
        <v/>
      </c>
      <c r="F8635" s="0" t="str">
        <f aca="false">IF($A8635="","",INDEX(CARTAO_COMPRAS!$G:$G,INT((ROW()-2)/20)+2))</f>
        <v/>
      </c>
      <c r="G8635" s="5" t="str">
        <f aca="false">IF($A8635="","",INDEX(CARTAO_COMPRAS!$I:$I,INT((ROW()-2)/20)+2))</f>
        <v/>
      </c>
      <c r="H8635" s="4" t="str">
        <f aca="false">IF($A8635="","",EDATE(INDEX(CARTAO_COMPRAS!$J:$J,INT((ROW()-2)/20)+2),MOD(ROW()-2,20)))</f>
        <v/>
      </c>
      <c r="I8635" s="4" t="str">
        <f aca="false">IF($H8635="","",$H8635-WEEKDAY($H8635,2)+1)</f>
        <v/>
      </c>
      <c r="J8635" s="4" t="str">
        <f aca="false">IF($I8635="","",$I8635+6)</f>
        <v/>
      </c>
      <c r="K8635" s="6" t="str">
        <f aca="false">IF($H8635="","",DATE(YEAR($H8635),MONTH($H8635),1))</f>
        <v/>
      </c>
      <c r="L8635" s="0" t="str">
        <f aca="false">IF($A8635="","",INDEX(CARTAO_COMPRAS!$K:$K,INT((ROW()-2)/20)+2))</f>
        <v/>
      </c>
      <c r="M8635" s="0" t="str">
        <f aca="false">IF($A8635="","","Compra no cartão")</f>
        <v/>
      </c>
    </row>
    <row r="8636" customFormat="false" ht="13.5" hidden="false" customHeight="false" outlineLevel="0" collapsed="false">
      <c r="A8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6" s="0" t="str">
        <f aca="false">IF($A8636="","",INDEX(CARTAO_COMPRAS!$C:$C,INT((ROW()-2)/20)+2))</f>
        <v/>
      </c>
      <c r="C8636" s="0" t="str">
        <f aca="false">IF($A8636="","",INDEX(CARTAO_COMPRAS!$D:$D,INT((ROW()-2)/20)+2))</f>
        <v/>
      </c>
      <c r="D8636" s="0" t="str">
        <f aca="false">IF($A8636="","",INDEX(CARTAO_COMPRAS!$E:$E,INT((ROW()-2)/20)+2))</f>
        <v/>
      </c>
      <c r="E8636" s="0" t="str">
        <f aca="false">IF($A8636="","",INDEX(CARTAO_COMPRAS!$H:$H,INT((ROW()-2)/20)+2)+MOD(ROW()-2,20))</f>
        <v/>
      </c>
      <c r="F8636" s="0" t="str">
        <f aca="false">IF($A8636="","",INDEX(CARTAO_COMPRAS!$G:$G,INT((ROW()-2)/20)+2))</f>
        <v/>
      </c>
      <c r="G8636" s="5" t="str">
        <f aca="false">IF($A8636="","",INDEX(CARTAO_COMPRAS!$I:$I,INT((ROW()-2)/20)+2))</f>
        <v/>
      </c>
      <c r="H8636" s="4" t="str">
        <f aca="false">IF($A8636="","",EDATE(INDEX(CARTAO_COMPRAS!$J:$J,INT((ROW()-2)/20)+2),MOD(ROW()-2,20)))</f>
        <v/>
      </c>
      <c r="I8636" s="4" t="str">
        <f aca="false">IF($H8636="","",$H8636-WEEKDAY($H8636,2)+1)</f>
        <v/>
      </c>
      <c r="J8636" s="4" t="str">
        <f aca="false">IF($I8636="","",$I8636+6)</f>
        <v/>
      </c>
      <c r="K8636" s="6" t="str">
        <f aca="false">IF($H8636="","",DATE(YEAR($H8636),MONTH($H8636),1))</f>
        <v/>
      </c>
      <c r="L8636" s="0" t="str">
        <f aca="false">IF($A8636="","",INDEX(CARTAO_COMPRAS!$K:$K,INT((ROW()-2)/20)+2))</f>
        <v/>
      </c>
      <c r="M8636" s="0" t="str">
        <f aca="false">IF($A8636="","","Compra no cartão")</f>
        <v/>
      </c>
    </row>
    <row r="8637" customFormat="false" ht="13.5" hidden="false" customHeight="false" outlineLevel="0" collapsed="false">
      <c r="A8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7" s="0" t="str">
        <f aca="false">IF($A8637="","",INDEX(CARTAO_COMPRAS!$C:$C,INT((ROW()-2)/20)+2))</f>
        <v/>
      </c>
      <c r="C8637" s="0" t="str">
        <f aca="false">IF($A8637="","",INDEX(CARTAO_COMPRAS!$D:$D,INT((ROW()-2)/20)+2))</f>
        <v/>
      </c>
      <c r="D8637" s="0" t="str">
        <f aca="false">IF($A8637="","",INDEX(CARTAO_COMPRAS!$E:$E,INT((ROW()-2)/20)+2))</f>
        <v/>
      </c>
      <c r="E8637" s="0" t="str">
        <f aca="false">IF($A8637="","",INDEX(CARTAO_COMPRAS!$H:$H,INT((ROW()-2)/20)+2)+MOD(ROW()-2,20))</f>
        <v/>
      </c>
      <c r="F8637" s="0" t="str">
        <f aca="false">IF($A8637="","",INDEX(CARTAO_COMPRAS!$G:$G,INT((ROW()-2)/20)+2))</f>
        <v/>
      </c>
      <c r="G8637" s="5" t="str">
        <f aca="false">IF($A8637="","",INDEX(CARTAO_COMPRAS!$I:$I,INT((ROW()-2)/20)+2))</f>
        <v/>
      </c>
      <c r="H8637" s="4" t="str">
        <f aca="false">IF($A8637="","",EDATE(INDEX(CARTAO_COMPRAS!$J:$J,INT((ROW()-2)/20)+2),MOD(ROW()-2,20)))</f>
        <v/>
      </c>
      <c r="I8637" s="4" t="str">
        <f aca="false">IF($H8637="","",$H8637-WEEKDAY($H8637,2)+1)</f>
        <v/>
      </c>
      <c r="J8637" s="4" t="str">
        <f aca="false">IF($I8637="","",$I8637+6)</f>
        <v/>
      </c>
      <c r="K8637" s="6" t="str">
        <f aca="false">IF($H8637="","",DATE(YEAR($H8637),MONTH($H8637),1))</f>
        <v/>
      </c>
      <c r="L8637" s="0" t="str">
        <f aca="false">IF($A8637="","",INDEX(CARTAO_COMPRAS!$K:$K,INT((ROW()-2)/20)+2))</f>
        <v/>
      </c>
      <c r="M8637" s="0" t="str">
        <f aca="false">IF($A8637="","","Compra no cartão")</f>
        <v/>
      </c>
    </row>
    <row r="8638" customFormat="false" ht="13.5" hidden="false" customHeight="false" outlineLevel="0" collapsed="false">
      <c r="A8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8" s="0" t="str">
        <f aca="false">IF($A8638="","",INDEX(CARTAO_COMPRAS!$C:$C,INT((ROW()-2)/20)+2))</f>
        <v/>
      </c>
      <c r="C8638" s="0" t="str">
        <f aca="false">IF($A8638="","",INDEX(CARTAO_COMPRAS!$D:$D,INT((ROW()-2)/20)+2))</f>
        <v/>
      </c>
      <c r="D8638" s="0" t="str">
        <f aca="false">IF($A8638="","",INDEX(CARTAO_COMPRAS!$E:$E,INT((ROW()-2)/20)+2))</f>
        <v/>
      </c>
      <c r="E8638" s="0" t="str">
        <f aca="false">IF($A8638="","",INDEX(CARTAO_COMPRAS!$H:$H,INT((ROW()-2)/20)+2)+MOD(ROW()-2,20))</f>
        <v/>
      </c>
      <c r="F8638" s="0" t="str">
        <f aca="false">IF($A8638="","",INDEX(CARTAO_COMPRAS!$G:$G,INT((ROW()-2)/20)+2))</f>
        <v/>
      </c>
      <c r="G8638" s="5" t="str">
        <f aca="false">IF($A8638="","",INDEX(CARTAO_COMPRAS!$I:$I,INT((ROW()-2)/20)+2))</f>
        <v/>
      </c>
      <c r="H8638" s="4" t="str">
        <f aca="false">IF($A8638="","",EDATE(INDEX(CARTAO_COMPRAS!$J:$J,INT((ROW()-2)/20)+2),MOD(ROW()-2,20)))</f>
        <v/>
      </c>
      <c r="I8638" s="4" t="str">
        <f aca="false">IF($H8638="","",$H8638-WEEKDAY($H8638,2)+1)</f>
        <v/>
      </c>
      <c r="J8638" s="4" t="str">
        <f aca="false">IF($I8638="","",$I8638+6)</f>
        <v/>
      </c>
      <c r="K8638" s="6" t="str">
        <f aca="false">IF($H8638="","",DATE(YEAR($H8638),MONTH($H8638),1))</f>
        <v/>
      </c>
      <c r="L8638" s="0" t="str">
        <f aca="false">IF($A8638="","",INDEX(CARTAO_COMPRAS!$K:$K,INT((ROW()-2)/20)+2))</f>
        <v/>
      </c>
      <c r="M8638" s="0" t="str">
        <f aca="false">IF($A8638="","","Compra no cartão")</f>
        <v/>
      </c>
    </row>
    <row r="8639" customFormat="false" ht="13.5" hidden="false" customHeight="false" outlineLevel="0" collapsed="false">
      <c r="A8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39" s="0" t="str">
        <f aca="false">IF($A8639="","",INDEX(CARTAO_COMPRAS!$C:$C,INT((ROW()-2)/20)+2))</f>
        <v/>
      </c>
      <c r="C8639" s="0" t="str">
        <f aca="false">IF($A8639="","",INDEX(CARTAO_COMPRAS!$D:$D,INT((ROW()-2)/20)+2))</f>
        <v/>
      </c>
      <c r="D8639" s="0" t="str">
        <f aca="false">IF($A8639="","",INDEX(CARTAO_COMPRAS!$E:$E,INT((ROW()-2)/20)+2))</f>
        <v/>
      </c>
      <c r="E8639" s="0" t="str">
        <f aca="false">IF($A8639="","",INDEX(CARTAO_COMPRAS!$H:$H,INT((ROW()-2)/20)+2)+MOD(ROW()-2,20))</f>
        <v/>
      </c>
      <c r="F8639" s="0" t="str">
        <f aca="false">IF($A8639="","",INDEX(CARTAO_COMPRAS!$G:$G,INT((ROW()-2)/20)+2))</f>
        <v/>
      </c>
      <c r="G8639" s="5" t="str">
        <f aca="false">IF($A8639="","",INDEX(CARTAO_COMPRAS!$I:$I,INT((ROW()-2)/20)+2))</f>
        <v/>
      </c>
      <c r="H8639" s="4" t="str">
        <f aca="false">IF($A8639="","",EDATE(INDEX(CARTAO_COMPRAS!$J:$J,INT((ROW()-2)/20)+2),MOD(ROW()-2,20)))</f>
        <v/>
      </c>
      <c r="I8639" s="4" t="str">
        <f aca="false">IF($H8639="","",$H8639-WEEKDAY($H8639,2)+1)</f>
        <v/>
      </c>
      <c r="J8639" s="4" t="str">
        <f aca="false">IF($I8639="","",$I8639+6)</f>
        <v/>
      </c>
      <c r="K8639" s="6" t="str">
        <f aca="false">IF($H8639="","",DATE(YEAR($H8639),MONTH($H8639),1))</f>
        <v/>
      </c>
      <c r="L8639" s="0" t="str">
        <f aca="false">IF($A8639="","",INDEX(CARTAO_COMPRAS!$K:$K,INT((ROW()-2)/20)+2))</f>
        <v/>
      </c>
      <c r="M8639" s="0" t="str">
        <f aca="false">IF($A8639="","","Compra no cartão")</f>
        <v/>
      </c>
    </row>
    <row r="8640" customFormat="false" ht="13.5" hidden="false" customHeight="false" outlineLevel="0" collapsed="false">
      <c r="A8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0" s="0" t="str">
        <f aca="false">IF($A8640="","",INDEX(CARTAO_COMPRAS!$C:$C,INT((ROW()-2)/20)+2))</f>
        <v/>
      </c>
      <c r="C8640" s="0" t="str">
        <f aca="false">IF($A8640="","",INDEX(CARTAO_COMPRAS!$D:$D,INT((ROW()-2)/20)+2))</f>
        <v/>
      </c>
      <c r="D8640" s="0" t="str">
        <f aca="false">IF($A8640="","",INDEX(CARTAO_COMPRAS!$E:$E,INT((ROW()-2)/20)+2))</f>
        <v/>
      </c>
      <c r="E8640" s="0" t="str">
        <f aca="false">IF($A8640="","",INDEX(CARTAO_COMPRAS!$H:$H,INT((ROW()-2)/20)+2)+MOD(ROW()-2,20))</f>
        <v/>
      </c>
      <c r="F8640" s="0" t="str">
        <f aca="false">IF($A8640="","",INDEX(CARTAO_COMPRAS!$G:$G,INT((ROW()-2)/20)+2))</f>
        <v/>
      </c>
      <c r="G8640" s="5" t="str">
        <f aca="false">IF($A8640="","",INDEX(CARTAO_COMPRAS!$I:$I,INT((ROW()-2)/20)+2))</f>
        <v/>
      </c>
      <c r="H8640" s="4" t="str">
        <f aca="false">IF($A8640="","",EDATE(INDEX(CARTAO_COMPRAS!$J:$J,INT((ROW()-2)/20)+2),MOD(ROW()-2,20)))</f>
        <v/>
      </c>
      <c r="I8640" s="4" t="str">
        <f aca="false">IF($H8640="","",$H8640-WEEKDAY($H8640,2)+1)</f>
        <v/>
      </c>
      <c r="J8640" s="4" t="str">
        <f aca="false">IF($I8640="","",$I8640+6)</f>
        <v/>
      </c>
      <c r="K8640" s="6" t="str">
        <f aca="false">IF($H8640="","",DATE(YEAR($H8640),MONTH($H8640),1))</f>
        <v/>
      </c>
      <c r="L8640" s="0" t="str">
        <f aca="false">IF($A8640="","",INDEX(CARTAO_COMPRAS!$K:$K,INT((ROW()-2)/20)+2))</f>
        <v/>
      </c>
      <c r="M8640" s="0" t="str">
        <f aca="false">IF($A8640="","","Compra no cartão")</f>
        <v/>
      </c>
    </row>
    <row r="8641" customFormat="false" ht="13.5" hidden="false" customHeight="false" outlineLevel="0" collapsed="false">
      <c r="A8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1" s="0" t="str">
        <f aca="false">IF($A8641="","",INDEX(CARTAO_COMPRAS!$C:$C,INT((ROW()-2)/20)+2))</f>
        <v/>
      </c>
      <c r="C8641" s="0" t="str">
        <f aca="false">IF($A8641="","",INDEX(CARTAO_COMPRAS!$D:$D,INT((ROW()-2)/20)+2))</f>
        <v/>
      </c>
      <c r="D8641" s="0" t="str">
        <f aca="false">IF($A8641="","",INDEX(CARTAO_COMPRAS!$E:$E,INT((ROW()-2)/20)+2))</f>
        <v/>
      </c>
      <c r="E8641" s="0" t="str">
        <f aca="false">IF($A8641="","",INDEX(CARTAO_COMPRAS!$H:$H,INT((ROW()-2)/20)+2)+MOD(ROW()-2,20))</f>
        <v/>
      </c>
      <c r="F8641" s="0" t="str">
        <f aca="false">IF($A8641="","",INDEX(CARTAO_COMPRAS!$G:$G,INT((ROW()-2)/20)+2))</f>
        <v/>
      </c>
      <c r="G8641" s="5" t="str">
        <f aca="false">IF($A8641="","",INDEX(CARTAO_COMPRAS!$I:$I,INT((ROW()-2)/20)+2))</f>
        <v/>
      </c>
      <c r="H8641" s="4" t="str">
        <f aca="false">IF($A8641="","",EDATE(INDEX(CARTAO_COMPRAS!$J:$J,INT((ROW()-2)/20)+2),MOD(ROW()-2,20)))</f>
        <v/>
      </c>
      <c r="I8641" s="4" t="str">
        <f aca="false">IF($H8641="","",$H8641-WEEKDAY($H8641,2)+1)</f>
        <v/>
      </c>
      <c r="J8641" s="4" t="str">
        <f aca="false">IF($I8641="","",$I8641+6)</f>
        <v/>
      </c>
      <c r="K8641" s="6" t="str">
        <f aca="false">IF($H8641="","",DATE(YEAR($H8641),MONTH($H8641),1))</f>
        <v/>
      </c>
      <c r="L8641" s="0" t="str">
        <f aca="false">IF($A8641="","",INDEX(CARTAO_COMPRAS!$K:$K,INT((ROW()-2)/20)+2))</f>
        <v/>
      </c>
      <c r="M8641" s="0" t="str">
        <f aca="false">IF($A8641="","","Compra no cartão")</f>
        <v/>
      </c>
    </row>
    <row r="8642" customFormat="false" ht="13.5" hidden="false" customHeight="false" outlineLevel="0" collapsed="false">
      <c r="A86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433</v>
      </c>
      <c r="B8642" s="0" t="str">
        <f aca="false">IF($A8642="","",INDEX(CARTAO_COMPRAS!$C:$C,INT((ROW()-2)/20)+2))</f>
        <v>Nubank</v>
      </c>
      <c r="C8642" s="0" t="str">
        <f aca="false">IF($A8642="","",INDEX(CARTAO_COMPRAS!$D:$D,INT((ROW()-2)/20)+2))</f>
        <v>Mercado Livre</v>
      </c>
      <c r="D8642" s="0" t="str">
        <f aca="false">IF($A8642="","",INDEX(CARTAO_COMPRAS!$E:$E,INT((ROW()-2)/20)+2))</f>
        <v>Alimentação / Insumos</v>
      </c>
      <c r="E8642" s="0" t="n">
        <f aca="false">IF($A8642="","",INDEX(CARTAO_COMPRAS!$H:$H,INT((ROW()-2)/20)+2)+MOD(ROW()-2,20))</f>
        <v>7</v>
      </c>
      <c r="F8642" s="0" t="n">
        <f aca="false">IF($A8642="","",INDEX(CARTAO_COMPRAS!$G:$G,INT((ROW()-2)/20)+2))</f>
        <v>7</v>
      </c>
      <c r="G8642" s="5" t="n">
        <f aca="false">IF($A8642="","",INDEX(CARTAO_COMPRAS!$I:$I,INT((ROW()-2)/20)+2))</f>
        <v>53.14</v>
      </c>
      <c r="H8642" s="4" t="n">
        <f aca="false">IF($A8642="","",EDATE(INDEX(CARTAO_COMPRAS!$J:$J,INT((ROW()-2)/20)+2),MOD(ROW()-2,20)))</f>
        <v>46170</v>
      </c>
      <c r="I8642" s="4" t="n">
        <f aca="false">IF($H8642="","",$H8642-WEEKDAY($H8642,2)+1)</f>
        <v>46167</v>
      </c>
      <c r="J8642" s="4" t="n">
        <f aca="false">IF($I8642="","",$I8642+6)</f>
        <v>46173</v>
      </c>
      <c r="K8642" s="6" t="n">
        <f aca="false">IF($H8642="","",DATE(YEAR($H8642),MONTH($H8642),1))</f>
        <v>46143</v>
      </c>
      <c r="L8642" s="0" t="str">
        <f aca="false">IF($A8642="","",INDEX(CARTAO_COMPRAS!$K:$K,INT((ROW()-2)/20)+2))</f>
        <v>Pago</v>
      </c>
      <c r="M8642" s="0" t="str">
        <f aca="false">IF($A8642="","","Compra no cartão")</f>
        <v>Compra no cartão</v>
      </c>
    </row>
    <row r="8643" customFormat="false" ht="13.5" hidden="false" customHeight="false" outlineLevel="0" collapsed="false">
      <c r="A8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3" s="0" t="str">
        <f aca="false">IF($A8643="","",INDEX(CARTAO_COMPRAS!$C:$C,INT((ROW()-2)/20)+2))</f>
        <v/>
      </c>
      <c r="C8643" s="0" t="str">
        <f aca="false">IF($A8643="","",INDEX(CARTAO_COMPRAS!$D:$D,INT((ROW()-2)/20)+2))</f>
        <v/>
      </c>
      <c r="D8643" s="0" t="str">
        <f aca="false">IF($A8643="","",INDEX(CARTAO_COMPRAS!$E:$E,INT((ROW()-2)/20)+2))</f>
        <v/>
      </c>
      <c r="E8643" s="0" t="str">
        <f aca="false">IF($A8643="","",INDEX(CARTAO_COMPRAS!$H:$H,INT((ROW()-2)/20)+2)+MOD(ROW()-2,20))</f>
        <v/>
      </c>
      <c r="F8643" s="0" t="str">
        <f aca="false">IF($A8643="","",INDEX(CARTAO_COMPRAS!$G:$G,INT((ROW()-2)/20)+2))</f>
        <v/>
      </c>
      <c r="G8643" s="5" t="str">
        <f aca="false">IF($A8643="","",INDEX(CARTAO_COMPRAS!$I:$I,INT((ROW()-2)/20)+2))</f>
        <v/>
      </c>
      <c r="H8643" s="4" t="str">
        <f aca="false">IF($A8643="","",EDATE(INDEX(CARTAO_COMPRAS!$J:$J,INT((ROW()-2)/20)+2),MOD(ROW()-2,20)))</f>
        <v/>
      </c>
      <c r="I8643" s="4" t="str">
        <f aca="false">IF($H8643="","",$H8643-WEEKDAY($H8643,2)+1)</f>
        <v/>
      </c>
      <c r="J8643" s="4" t="str">
        <f aca="false">IF($I8643="","",$I8643+6)</f>
        <v/>
      </c>
      <c r="K8643" s="6" t="str">
        <f aca="false">IF($H8643="","",DATE(YEAR($H8643),MONTH($H8643),1))</f>
        <v/>
      </c>
      <c r="L8643" s="0" t="str">
        <f aca="false">IF($A8643="","",INDEX(CARTAO_COMPRAS!$K:$K,INT((ROW()-2)/20)+2))</f>
        <v/>
      </c>
      <c r="M8643" s="0" t="str">
        <f aca="false">IF($A8643="","","Compra no cartão")</f>
        <v/>
      </c>
    </row>
    <row r="8644" customFormat="false" ht="13.5" hidden="false" customHeight="false" outlineLevel="0" collapsed="false">
      <c r="A8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4" s="0" t="str">
        <f aca="false">IF($A8644="","",INDEX(CARTAO_COMPRAS!$C:$C,INT((ROW()-2)/20)+2))</f>
        <v/>
      </c>
      <c r="C8644" s="0" t="str">
        <f aca="false">IF($A8644="","",INDEX(CARTAO_COMPRAS!$D:$D,INT((ROW()-2)/20)+2))</f>
        <v/>
      </c>
      <c r="D8644" s="0" t="str">
        <f aca="false">IF($A8644="","",INDEX(CARTAO_COMPRAS!$E:$E,INT((ROW()-2)/20)+2))</f>
        <v/>
      </c>
      <c r="E8644" s="0" t="str">
        <f aca="false">IF($A8644="","",INDEX(CARTAO_COMPRAS!$H:$H,INT((ROW()-2)/20)+2)+MOD(ROW()-2,20))</f>
        <v/>
      </c>
      <c r="F8644" s="0" t="str">
        <f aca="false">IF($A8644="","",INDEX(CARTAO_COMPRAS!$G:$G,INT((ROW()-2)/20)+2))</f>
        <v/>
      </c>
      <c r="G8644" s="5" t="str">
        <f aca="false">IF($A8644="","",INDEX(CARTAO_COMPRAS!$I:$I,INT((ROW()-2)/20)+2))</f>
        <v/>
      </c>
      <c r="H8644" s="4" t="str">
        <f aca="false">IF($A8644="","",EDATE(INDEX(CARTAO_COMPRAS!$J:$J,INT((ROW()-2)/20)+2),MOD(ROW()-2,20)))</f>
        <v/>
      </c>
      <c r="I8644" s="4" t="str">
        <f aca="false">IF($H8644="","",$H8644-WEEKDAY($H8644,2)+1)</f>
        <v/>
      </c>
      <c r="J8644" s="4" t="str">
        <f aca="false">IF($I8644="","",$I8644+6)</f>
        <v/>
      </c>
      <c r="K8644" s="6" t="str">
        <f aca="false">IF($H8644="","",DATE(YEAR($H8644),MONTH($H8644),1))</f>
        <v/>
      </c>
      <c r="L8644" s="0" t="str">
        <f aca="false">IF($A8644="","",INDEX(CARTAO_COMPRAS!$K:$K,INT((ROW()-2)/20)+2))</f>
        <v/>
      </c>
      <c r="M8644" s="0" t="str">
        <f aca="false">IF($A8644="","","Compra no cartão")</f>
        <v/>
      </c>
    </row>
    <row r="8645" customFormat="false" ht="13.5" hidden="false" customHeight="false" outlineLevel="0" collapsed="false">
      <c r="A8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5" s="0" t="str">
        <f aca="false">IF($A8645="","",INDEX(CARTAO_COMPRAS!$C:$C,INT((ROW()-2)/20)+2))</f>
        <v/>
      </c>
      <c r="C8645" s="0" t="str">
        <f aca="false">IF($A8645="","",INDEX(CARTAO_COMPRAS!$D:$D,INT((ROW()-2)/20)+2))</f>
        <v/>
      </c>
      <c r="D8645" s="0" t="str">
        <f aca="false">IF($A8645="","",INDEX(CARTAO_COMPRAS!$E:$E,INT((ROW()-2)/20)+2))</f>
        <v/>
      </c>
      <c r="E8645" s="0" t="str">
        <f aca="false">IF($A8645="","",INDEX(CARTAO_COMPRAS!$H:$H,INT((ROW()-2)/20)+2)+MOD(ROW()-2,20))</f>
        <v/>
      </c>
      <c r="F8645" s="0" t="str">
        <f aca="false">IF($A8645="","",INDEX(CARTAO_COMPRAS!$G:$G,INT((ROW()-2)/20)+2))</f>
        <v/>
      </c>
      <c r="G8645" s="5" t="str">
        <f aca="false">IF($A8645="","",INDEX(CARTAO_COMPRAS!$I:$I,INT((ROW()-2)/20)+2))</f>
        <v/>
      </c>
      <c r="H8645" s="4" t="str">
        <f aca="false">IF($A8645="","",EDATE(INDEX(CARTAO_COMPRAS!$J:$J,INT((ROW()-2)/20)+2),MOD(ROW()-2,20)))</f>
        <v/>
      </c>
      <c r="I8645" s="4" t="str">
        <f aca="false">IF($H8645="","",$H8645-WEEKDAY($H8645,2)+1)</f>
        <v/>
      </c>
      <c r="J8645" s="4" t="str">
        <f aca="false">IF($I8645="","",$I8645+6)</f>
        <v/>
      </c>
      <c r="K8645" s="6" t="str">
        <f aca="false">IF($H8645="","",DATE(YEAR($H8645),MONTH($H8645),1))</f>
        <v/>
      </c>
      <c r="L8645" s="0" t="str">
        <f aca="false">IF($A8645="","",INDEX(CARTAO_COMPRAS!$K:$K,INT((ROW()-2)/20)+2))</f>
        <v/>
      </c>
      <c r="M8645" s="0" t="str">
        <f aca="false">IF($A8645="","","Compra no cartão")</f>
        <v/>
      </c>
    </row>
    <row r="8646" customFormat="false" ht="13.5" hidden="false" customHeight="false" outlineLevel="0" collapsed="false">
      <c r="A8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6" s="0" t="str">
        <f aca="false">IF($A8646="","",INDEX(CARTAO_COMPRAS!$C:$C,INT((ROW()-2)/20)+2))</f>
        <v/>
      </c>
      <c r="C8646" s="0" t="str">
        <f aca="false">IF($A8646="","",INDEX(CARTAO_COMPRAS!$D:$D,INT((ROW()-2)/20)+2))</f>
        <v/>
      </c>
      <c r="D8646" s="0" t="str">
        <f aca="false">IF($A8646="","",INDEX(CARTAO_COMPRAS!$E:$E,INT((ROW()-2)/20)+2))</f>
        <v/>
      </c>
      <c r="E8646" s="0" t="str">
        <f aca="false">IF($A8646="","",INDEX(CARTAO_COMPRAS!$H:$H,INT((ROW()-2)/20)+2)+MOD(ROW()-2,20))</f>
        <v/>
      </c>
      <c r="F8646" s="0" t="str">
        <f aca="false">IF($A8646="","",INDEX(CARTAO_COMPRAS!$G:$G,INT((ROW()-2)/20)+2))</f>
        <v/>
      </c>
      <c r="G8646" s="5" t="str">
        <f aca="false">IF($A8646="","",INDEX(CARTAO_COMPRAS!$I:$I,INT((ROW()-2)/20)+2))</f>
        <v/>
      </c>
      <c r="H8646" s="4" t="str">
        <f aca="false">IF($A8646="","",EDATE(INDEX(CARTAO_COMPRAS!$J:$J,INT((ROW()-2)/20)+2),MOD(ROW()-2,20)))</f>
        <v/>
      </c>
      <c r="I8646" s="4" t="str">
        <f aca="false">IF($H8646="","",$H8646-WEEKDAY($H8646,2)+1)</f>
        <v/>
      </c>
      <c r="J8646" s="4" t="str">
        <f aca="false">IF($I8646="","",$I8646+6)</f>
        <v/>
      </c>
      <c r="K8646" s="6" t="str">
        <f aca="false">IF($H8646="","",DATE(YEAR($H8646),MONTH($H8646),1))</f>
        <v/>
      </c>
      <c r="L8646" s="0" t="str">
        <f aca="false">IF($A8646="","",INDEX(CARTAO_COMPRAS!$K:$K,INT((ROW()-2)/20)+2))</f>
        <v/>
      </c>
      <c r="M8646" s="0" t="str">
        <f aca="false">IF($A8646="","","Compra no cartão")</f>
        <v/>
      </c>
    </row>
    <row r="8647" customFormat="false" ht="13.5" hidden="false" customHeight="false" outlineLevel="0" collapsed="false">
      <c r="A8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7" s="0" t="str">
        <f aca="false">IF($A8647="","",INDEX(CARTAO_COMPRAS!$C:$C,INT((ROW()-2)/20)+2))</f>
        <v/>
      </c>
      <c r="C8647" s="0" t="str">
        <f aca="false">IF($A8647="","",INDEX(CARTAO_COMPRAS!$D:$D,INT((ROW()-2)/20)+2))</f>
        <v/>
      </c>
      <c r="D8647" s="0" t="str">
        <f aca="false">IF($A8647="","",INDEX(CARTAO_COMPRAS!$E:$E,INT((ROW()-2)/20)+2))</f>
        <v/>
      </c>
      <c r="E8647" s="0" t="str">
        <f aca="false">IF($A8647="","",INDEX(CARTAO_COMPRAS!$H:$H,INT((ROW()-2)/20)+2)+MOD(ROW()-2,20))</f>
        <v/>
      </c>
      <c r="F8647" s="0" t="str">
        <f aca="false">IF($A8647="","",INDEX(CARTAO_COMPRAS!$G:$G,INT((ROW()-2)/20)+2))</f>
        <v/>
      </c>
      <c r="G8647" s="5" t="str">
        <f aca="false">IF($A8647="","",INDEX(CARTAO_COMPRAS!$I:$I,INT((ROW()-2)/20)+2))</f>
        <v/>
      </c>
      <c r="H8647" s="4" t="str">
        <f aca="false">IF($A8647="","",EDATE(INDEX(CARTAO_COMPRAS!$J:$J,INT((ROW()-2)/20)+2),MOD(ROW()-2,20)))</f>
        <v/>
      </c>
      <c r="I8647" s="4" t="str">
        <f aca="false">IF($H8647="","",$H8647-WEEKDAY($H8647,2)+1)</f>
        <v/>
      </c>
      <c r="J8647" s="4" t="str">
        <f aca="false">IF($I8647="","",$I8647+6)</f>
        <v/>
      </c>
      <c r="K8647" s="6" t="str">
        <f aca="false">IF($H8647="","",DATE(YEAR($H8647),MONTH($H8647),1))</f>
        <v/>
      </c>
      <c r="L8647" s="0" t="str">
        <f aca="false">IF($A8647="","",INDEX(CARTAO_COMPRAS!$K:$K,INT((ROW()-2)/20)+2))</f>
        <v/>
      </c>
      <c r="M8647" s="0" t="str">
        <f aca="false">IF($A8647="","","Compra no cartão")</f>
        <v/>
      </c>
    </row>
    <row r="8648" customFormat="false" ht="13.5" hidden="false" customHeight="false" outlineLevel="0" collapsed="false">
      <c r="A8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8" s="0" t="str">
        <f aca="false">IF($A8648="","",INDEX(CARTAO_COMPRAS!$C:$C,INT((ROW()-2)/20)+2))</f>
        <v/>
      </c>
      <c r="C8648" s="0" t="str">
        <f aca="false">IF($A8648="","",INDEX(CARTAO_COMPRAS!$D:$D,INT((ROW()-2)/20)+2))</f>
        <v/>
      </c>
      <c r="D8648" s="0" t="str">
        <f aca="false">IF($A8648="","",INDEX(CARTAO_COMPRAS!$E:$E,INT((ROW()-2)/20)+2))</f>
        <v/>
      </c>
      <c r="E8648" s="0" t="str">
        <f aca="false">IF($A8648="","",INDEX(CARTAO_COMPRAS!$H:$H,INT((ROW()-2)/20)+2)+MOD(ROW()-2,20))</f>
        <v/>
      </c>
      <c r="F8648" s="0" t="str">
        <f aca="false">IF($A8648="","",INDEX(CARTAO_COMPRAS!$G:$G,INT((ROW()-2)/20)+2))</f>
        <v/>
      </c>
      <c r="G8648" s="5" t="str">
        <f aca="false">IF($A8648="","",INDEX(CARTAO_COMPRAS!$I:$I,INT((ROW()-2)/20)+2))</f>
        <v/>
      </c>
      <c r="H8648" s="4" t="str">
        <f aca="false">IF($A8648="","",EDATE(INDEX(CARTAO_COMPRAS!$J:$J,INT((ROW()-2)/20)+2),MOD(ROW()-2,20)))</f>
        <v/>
      </c>
      <c r="I8648" s="4" t="str">
        <f aca="false">IF($H8648="","",$H8648-WEEKDAY($H8648,2)+1)</f>
        <v/>
      </c>
      <c r="J8648" s="4" t="str">
        <f aca="false">IF($I8648="","",$I8648+6)</f>
        <v/>
      </c>
      <c r="K8648" s="6" t="str">
        <f aca="false">IF($H8648="","",DATE(YEAR($H8648),MONTH($H8648),1))</f>
        <v/>
      </c>
      <c r="L8648" s="0" t="str">
        <f aca="false">IF($A8648="","",INDEX(CARTAO_COMPRAS!$K:$K,INT((ROW()-2)/20)+2))</f>
        <v/>
      </c>
      <c r="M8648" s="0" t="str">
        <f aca="false">IF($A8648="","","Compra no cartão")</f>
        <v/>
      </c>
    </row>
    <row r="8649" customFormat="false" ht="13.5" hidden="false" customHeight="false" outlineLevel="0" collapsed="false">
      <c r="A8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49" s="0" t="str">
        <f aca="false">IF($A8649="","",INDEX(CARTAO_COMPRAS!$C:$C,INT((ROW()-2)/20)+2))</f>
        <v/>
      </c>
      <c r="C8649" s="0" t="str">
        <f aca="false">IF($A8649="","",INDEX(CARTAO_COMPRAS!$D:$D,INT((ROW()-2)/20)+2))</f>
        <v/>
      </c>
      <c r="D8649" s="0" t="str">
        <f aca="false">IF($A8649="","",INDEX(CARTAO_COMPRAS!$E:$E,INT((ROW()-2)/20)+2))</f>
        <v/>
      </c>
      <c r="E8649" s="0" t="str">
        <f aca="false">IF($A8649="","",INDEX(CARTAO_COMPRAS!$H:$H,INT((ROW()-2)/20)+2)+MOD(ROW()-2,20))</f>
        <v/>
      </c>
      <c r="F8649" s="0" t="str">
        <f aca="false">IF($A8649="","",INDEX(CARTAO_COMPRAS!$G:$G,INT((ROW()-2)/20)+2))</f>
        <v/>
      </c>
      <c r="G8649" s="5" t="str">
        <f aca="false">IF($A8649="","",INDEX(CARTAO_COMPRAS!$I:$I,INT((ROW()-2)/20)+2))</f>
        <v/>
      </c>
      <c r="H8649" s="4" t="str">
        <f aca="false">IF($A8649="","",EDATE(INDEX(CARTAO_COMPRAS!$J:$J,INT((ROW()-2)/20)+2),MOD(ROW()-2,20)))</f>
        <v/>
      </c>
      <c r="I8649" s="4" t="str">
        <f aca="false">IF($H8649="","",$H8649-WEEKDAY($H8649,2)+1)</f>
        <v/>
      </c>
      <c r="J8649" s="4" t="str">
        <f aca="false">IF($I8649="","",$I8649+6)</f>
        <v/>
      </c>
      <c r="K8649" s="6" t="str">
        <f aca="false">IF($H8649="","",DATE(YEAR($H8649),MONTH($H8649),1))</f>
        <v/>
      </c>
      <c r="L8649" s="0" t="str">
        <f aca="false">IF($A8649="","",INDEX(CARTAO_COMPRAS!$K:$K,INT((ROW()-2)/20)+2))</f>
        <v/>
      </c>
      <c r="M8649" s="0" t="str">
        <f aca="false">IF($A8649="","","Compra no cartão")</f>
        <v/>
      </c>
    </row>
    <row r="8650" customFormat="false" ht="13.5" hidden="false" customHeight="false" outlineLevel="0" collapsed="false">
      <c r="A8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0" s="0" t="str">
        <f aca="false">IF($A8650="","",INDEX(CARTAO_COMPRAS!$C:$C,INT((ROW()-2)/20)+2))</f>
        <v/>
      </c>
      <c r="C8650" s="0" t="str">
        <f aca="false">IF($A8650="","",INDEX(CARTAO_COMPRAS!$D:$D,INT((ROW()-2)/20)+2))</f>
        <v/>
      </c>
      <c r="D8650" s="0" t="str">
        <f aca="false">IF($A8650="","",INDEX(CARTAO_COMPRAS!$E:$E,INT((ROW()-2)/20)+2))</f>
        <v/>
      </c>
      <c r="E8650" s="0" t="str">
        <f aca="false">IF($A8650="","",INDEX(CARTAO_COMPRAS!$H:$H,INT((ROW()-2)/20)+2)+MOD(ROW()-2,20))</f>
        <v/>
      </c>
      <c r="F8650" s="0" t="str">
        <f aca="false">IF($A8650="","",INDEX(CARTAO_COMPRAS!$G:$G,INT((ROW()-2)/20)+2))</f>
        <v/>
      </c>
      <c r="G8650" s="5" t="str">
        <f aca="false">IF($A8650="","",INDEX(CARTAO_COMPRAS!$I:$I,INT((ROW()-2)/20)+2))</f>
        <v/>
      </c>
      <c r="H8650" s="4" t="str">
        <f aca="false">IF($A8650="","",EDATE(INDEX(CARTAO_COMPRAS!$J:$J,INT((ROW()-2)/20)+2),MOD(ROW()-2,20)))</f>
        <v/>
      </c>
      <c r="I8650" s="4" t="str">
        <f aca="false">IF($H8650="","",$H8650-WEEKDAY($H8650,2)+1)</f>
        <v/>
      </c>
      <c r="J8650" s="4" t="str">
        <f aca="false">IF($I8650="","",$I8650+6)</f>
        <v/>
      </c>
      <c r="K8650" s="6" t="str">
        <f aca="false">IF($H8650="","",DATE(YEAR($H8650),MONTH($H8650),1))</f>
        <v/>
      </c>
      <c r="L8650" s="0" t="str">
        <f aca="false">IF($A8650="","",INDEX(CARTAO_COMPRAS!$K:$K,INT((ROW()-2)/20)+2))</f>
        <v/>
      </c>
      <c r="M8650" s="0" t="str">
        <f aca="false">IF($A8650="","","Compra no cartão")</f>
        <v/>
      </c>
    </row>
    <row r="8651" customFormat="false" ht="13.5" hidden="false" customHeight="false" outlineLevel="0" collapsed="false">
      <c r="A8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1" s="0" t="str">
        <f aca="false">IF($A8651="","",INDEX(CARTAO_COMPRAS!$C:$C,INT((ROW()-2)/20)+2))</f>
        <v/>
      </c>
      <c r="C8651" s="0" t="str">
        <f aca="false">IF($A8651="","",INDEX(CARTAO_COMPRAS!$D:$D,INT((ROW()-2)/20)+2))</f>
        <v/>
      </c>
      <c r="D8651" s="0" t="str">
        <f aca="false">IF($A8651="","",INDEX(CARTAO_COMPRAS!$E:$E,INT((ROW()-2)/20)+2))</f>
        <v/>
      </c>
      <c r="E8651" s="0" t="str">
        <f aca="false">IF($A8651="","",INDEX(CARTAO_COMPRAS!$H:$H,INT((ROW()-2)/20)+2)+MOD(ROW()-2,20))</f>
        <v/>
      </c>
      <c r="F8651" s="0" t="str">
        <f aca="false">IF($A8651="","",INDEX(CARTAO_COMPRAS!$G:$G,INT((ROW()-2)/20)+2))</f>
        <v/>
      </c>
      <c r="G8651" s="5" t="str">
        <f aca="false">IF($A8651="","",INDEX(CARTAO_COMPRAS!$I:$I,INT((ROW()-2)/20)+2))</f>
        <v/>
      </c>
      <c r="H8651" s="4" t="str">
        <f aca="false">IF($A8651="","",EDATE(INDEX(CARTAO_COMPRAS!$J:$J,INT((ROW()-2)/20)+2),MOD(ROW()-2,20)))</f>
        <v/>
      </c>
      <c r="I8651" s="4" t="str">
        <f aca="false">IF($H8651="","",$H8651-WEEKDAY($H8651,2)+1)</f>
        <v/>
      </c>
      <c r="J8651" s="4" t="str">
        <f aca="false">IF($I8651="","",$I8651+6)</f>
        <v/>
      </c>
      <c r="K8651" s="6" t="str">
        <f aca="false">IF($H8651="","",DATE(YEAR($H8651),MONTH($H8651),1))</f>
        <v/>
      </c>
      <c r="L8651" s="0" t="str">
        <f aca="false">IF($A8651="","",INDEX(CARTAO_COMPRAS!$K:$K,INT((ROW()-2)/20)+2))</f>
        <v/>
      </c>
      <c r="M8651" s="0" t="str">
        <f aca="false">IF($A8651="","","Compra no cartão")</f>
        <v/>
      </c>
    </row>
    <row r="8652" customFormat="false" ht="13.5" hidden="false" customHeight="false" outlineLevel="0" collapsed="false">
      <c r="A8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2" s="0" t="str">
        <f aca="false">IF($A8652="","",INDEX(CARTAO_COMPRAS!$C:$C,INT((ROW()-2)/20)+2))</f>
        <v/>
      </c>
      <c r="C8652" s="0" t="str">
        <f aca="false">IF($A8652="","",INDEX(CARTAO_COMPRAS!$D:$D,INT((ROW()-2)/20)+2))</f>
        <v/>
      </c>
      <c r="D8652" s="0" t="str">
        <f aca="false">IF($A8652="","",INDEX(CARTAO_COMPRAS!$E:$E,INT((ROW()-2)/20)+2))</f>
        <v/>
      </c>
      <c r="E8652" s="0" t="str">
        <f aca="false">IF($A8652="","",INDEX(CARTAO_COMPRAS!$H:$H,INT((ROW()-2)/20)+2)+MOD(ROW()-2,20))</f>
        <v/>
      </c>
      <c r="F8652" s="0" t="str">
        <f aca="false">IF($A8652="","",INDEX(CARTAO_COMPRAS!$G:$G,INT((ROW()-2)/20)+2))</f>
        <v/>
      </c>
      <c r="G8652" s="5" t="str">
        <f aca="false">IF($A8652="","",INDEX(CARTAO_COMPRAS!$I:$I,INT((ROW()-2)/20)+2))</f>
        <v/>
      </c>
      <c r="H8652" s="4" t="str">
        <f aca="false">IF($A8652="","",EDATE(INDEX(CARTAO_COMPRAS!$J:$J,INT((ROW()-2)/20)+2),MOD(ROW()-2,20)))</f>
        <v/>
      </c>
      <c r="I8652" s="4" t="str">
        <f aca="false">IF($H8652="","",$H8652-WEEKDAY($H8652,2)+1)</f>
        <v/>
      </c>
      <c r="J8652" s="4" t="str">
        <f aca="false">IF($I8652="","",$I8652+6)</f>
        <v/>
      </c>
      <c r="K8652" s="6" t="str">
        <f aca="false">IF($H8652="","",DATE(YEAR($H8652),MONTH($H8652),1))</f>
        <v/>
      </c>
      <c r="L8652" s="0" t="str">
        <f aca="false">IF($A8652="","",INDEX(CARTAO_COMPRAS!$K:$K,INT((ROW()-2)/20)+2))</f>
        <v/>
      </c>
      <c r="M8652" s="0" t="str">
        <f aca="false">IF($A8652="","","Compra no cartão")</f>
        <v/>
      </c>
    </row>
    <row r="8653" customFormat="false" ht="13.5" hidden="false" customHeight="false" outlineLevel="0" collapsed="false">
      <c r="A8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3" s="0" t="str">
        <f aca="false">IF($A8653="","",INDEX(CARTAO_COMPRAS!$C:$C,INT((ROW()-2)/20)+2))</f>
        <v/>
      </c>
      <c r="C8653" s="0" t="str">
        <f aca="false">IF($A8653="","",INDEX(CARTAO_COMPRAS!$D:$D,INT((ROW()-2)/20)+2))</f>
        <v/>
      </c>
      <c r="D8653" s="0" t="str">
        <f aca="false">IF($A8653="","",INDEX(CARTAO_COMPRAS!$E:$E,INT((ROW()-2)/20)+2))</f>
        <v/>
      </c>
      <c r="E8653" s="0" t="str">
        <f aca="false">IF($A8653="","",INDEX(CARTAO_COMPRAS!$H:$H,INT((ROW()-2)/20)+2)+MOD(ROW()-2,20))</f>
        <v/>
      </c>
      <c r="F8653" s="0" t="str">
        <f aca="false">IF($A8653="","",INDEX(CARTAO_COMPRAS!$G:$G,INT((ROW()-2)/20)+2))</f>
        <v/>
      </c>
      <c r="G8653" s="5" t="str">
        <f aca="false">IF($A8653="","",INDEX(CARTAO_COMPRAS!$I:$I,INT((ROW()-2)/20)+2))</f>
        <v/>
      </c>
      <c r="H8653" s="4" t="str">
        <f aca="false">IF($A8653="","",EDATE(INDEX(CARTAO_COMPRAS!$J:$J,INT((ROW()-2)/20)+2),MOD(ROW()-2,20)))</f>
        <v/>
      </c>
      <c r="I8653" s="4" t="str">
        <f aca="false">IF($H8653="","",$H8653-WEEKDAY($H8653,2)+1)</f>
        <v/>
      </c>
      <c r="J8653" s="4" t="str">
        <f aca="false">IF($I8653="","",$I8653+6)</f>
        <v/>
      </c>
      <c r="K8653" s="6" t="str">
        <f aca="false">IF($H8653="","",DATE(YEAR($H8653),MONTH($H8653),1))</f>
        <v/>
      </c>
      <c r="L8653" s="0" t="str">
        <f aca="false">IF($A8653="","",INDEX(CARTAO_COMPRAS!$K:$K,INT((ROW()-2)/20)+2))</f>
        <v/>
      </c>
      <c r="M8653" s="0" t="str">
        <f aca="false">IF($A8653="","","Compra no cartão")</f>
        <v/>
      </c>
    </row>
    <row r="8654" customFormat="false" ht="13.5" hidden="false" customHeight="false" outlineLevel="0" collapsed="false">
      <c r="A8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4" s="0" t="str">
        <f aca="false">IF($A8654="","",INDEX(CARTAO_COMPRAS!$C:$C,INT((ROW()-2)/20)+2))</f>
        <v/>
      </c>
      <c r="C8654" s="0" t="str">
        <f aca="false">IF($A8654="","",INDEX(CARTAO_COMPRAS!$D:$D,INT((ROW()-2)/20)+2))</f>
        <v/>
      </c>
      <c r="D8654" s="0" t="str">
        <f aca="false">IF($A8654="","",INDEX(CARTAO_COMPRAS!$E:$E,INT((ROW()-2)/20)+2))</f>
        <v/>
      </c>
      <c r="E8654" s="0" t="str">
        <f aca="false">IF($A8654="","",INDEX(CARTAO_COMPRAS!$H:$H,INT((ROW()-2)/20)+2)+MOD(ROW()-2,20))</f>
        <v/>
      </c>
      <c r="F8654" s="0" t="str">
        <f aca="false">IF($A8654="","",INDEX(CARTAO_COMPRAS!$G:$G,INT((ROW()-2)/20)+2))</f>
        <v/>
      </c>
      <c r="G8654" s="5" t="str">
        <f aca="false">IF($A8654="","",INDEX(CARTAO_COMPRAS!$I:$I,INT((ROW()-2)/20)+2))</f>
        <v/>
      </c>
      <c r="H8654" s="4" t="str">
        <f aca="false">IF($A8654="","",EDATE(INDEX(CARTAO_COMPRAS!$J:$J,INT((ROW()-2)/20)+2),MOD(ROW()-2,20)))</f>
        <v/>
      </c>
      <c r="I8654" s="4" t="str">
        <f aca="false">IF($H8654="","",$H8654-WEEKDAY($H8654,2)+1)</f>
        <v/>
      </c>
      <c r="J8654" s="4" t="str">
        <f aca="false">IF($I8654="","",$I8654+6)</f>
        <v/>
      </c>
      <c r="K8654" s="6" t="str">
        <f aca="false">IF($H8654="","",DATE(YEAR($H8654),MONTH($H8654),1))</f>
        <v/>
      </c>
      <c r="L8654" s="0" t="str">
        <f aca="false">IF($A8654="","",INDEX(CARTAO_COMPRAS!$K:$K,INT((ROW()-2)/20)+2))</f>
        <v/>
      </c>
      <c r="M8654" s="0" t="str">
        <f aca="false">IF($A8654="","","Compra no cartão")</f>
        <v/>
      </c>
    </row>
    <row r="8655" customFormat="false" ht="13.5" hidden="false" customHeight="false" outlineLevel="0" collapsed="false">
      <c r="A8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5" s="0" t="str">
        <f aca="false">IF($A8655="","",INDEX(CARTAO_COMPRAS!$C:$C,INT((ROW()-2)/20)+2))</f>
        <v/>
      </c>
      <c r="C8655" s="0" t="str">
        <f aca="false">IF($A8655="","",INDEX(CARTAO_COMPRAS!$D:$D,INT((ROW()-2)/20)+2))</f>
        <v/>
      </c>
      <c r="D8655" s="0" t="str">
        <f aca="false">IF($A8655="","",INDEX(CARTAO_COMPRAS!$E:$E,INT((ROW()-2)/20)+2))</f>
        <v/>
      </c>
      <c r="E8655" s="0" t="str">
        <f aca="false">IF($A8655="","",INDEX(CARTAO_COMPRAS!$H:$H,INT((ROW()-2)/20)+2)+MOD(ROW()-2,20))</f>
        <v/>
      </c>
      <c r="F8655" s="0" t="str">
        <f aca="false">IF($A8655="","",INDEX(CARTAO_COMPRAS!$G:$G,INT((ROW()-2)/20)+2))</f>
        <v/>
      </c>
      <c r="G8655" s="5" t="str">
        <f aca="false">IF($A8655="","",INDEX(CARTAO_COMPRAS!$I:$I,INT((ROW()-2)/20)+2))</f>
        <v/>
      </c>
      <c r="H8655" s="4" t="str">
        <f aca="false">IF($A8655="","",EDATE(INDEX(CARTAO_COMPRAS!$J:$J,INT((ROW()-2)/20)+2),MOD(ROW()-2,20)))</f>
        <v/>
      </c>
      <c r="I8655" s="4" t="str">
        <f aca="false">IF($H8655="","",$H8655-WEEKDAY($H8655,2)+1)</f>
        <v/>
      </c>
      <c r="J8655" s="4" t="str">
        <f aca="false">IF($I8655="","",$I8655+6)</f>
        <v/>
      </c>
      <c r="K8655" s="6" t="str">
        <f aca="false">IF($H8655="","",DATE(YEAR($H8655),MONTH($H8655),1))</f>
        <v/>
      </c>
      <c r="L8655" s="0" t="str">
        <f aca="false">IF($A8655="","",INDEX(CARTAO_COMPRAS!$K:$K,INT((ROW()-2)/20)+2))</f>
        <v/>
      </c>
      <c r="M8655" s="0" t="str">
        <f aca="false">IF($A8655="","","Compra no cartão")</f>
        <v/>
      </c>
    </row>
    <row r="8656" customFormat="false" ht="13.5" hidden="false" customHeight="false" outlineLevel="0" collapsed="false">
      <c r="A8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6" s="0" t="str">
        <f aca="false">IF($A8656="","",INDEX(CARTAO_COMPRAS!$C:$C,INT((ROW()-2)/20)+2))</f>
        <v/>
      </c>
      <c r="C8656" s="0" t="str">
        <f aca="false">IF($A8656="","",INDEX(CARTAO_COMPRAS!$D:$D,INT((ROW()-2)/20)+2))</f>
        <v/>
      </c>
      <c r="D8656" s="0" t="str">
        <f aca="false">IF($A8656="","",INDEX(CARTAO_COMPRAS!$E:$E,INT((ROW()-2)/20)+2))</f>
        <v/>
      </c>
      <c r="E8656" s="0" t="str">
        <f aca="false">IF($A8656="","",INDEX(CARTAO_COMPRAS!$H:$H,INT((ROW()-2)/20)+2)+MOD(ROW()-2,20))</f>
        <v/>
      </c>
      <c r="F8656" s="0" t="str">
        <f aca="false">IF($A8656="","",INDEX(CARTAO_COMPRAS!$G:$G,INT((ROW()-2)/20)+2))</f>
        <v/>
      </c>
      <c r="G8656" s="5" t="str">
        <f aca="false">IF($A8656="","",INDEX(CARTAO_COMPRAS!$I:$I,INT((ROW()-2)/20)+2))</f>
        <v/>
      </c>
      <c r="H8656" s="4" t="str">
        <f aca="false">IF($A8656="","",EDATE(INDEX(CARTAO_COMPRAS!$J:$J,INT((ROW()-2)/20)+2),MOD(ROW()-2,20)))</f>
        <v/>
      </c>
      <c r="I8656" s="4" t="str">
        <f aca="false">IF($H8656="","",$H8656-WEEKDAY($H8656,2)+1)</f>
        <v/>
      </c>
      <c r="J8656" s="4" t="str">
        <f aca="false">IF($I8656="","",$I8656+6)</f>
        <v/>
      </c>
      <c r="K8656" s="6" t="str">
        <f aca="false">IF($H8656="","",DATE(YEAR($H8656),MONTH($H8656),1))</f>
        <v/>
      </c>
      <c r="L8656" s="0" t="str">
        <f aca="false">IF($A8656="","",INDEX(CARTAO_COMPRAS!$K:$K,INT((ROW()-2)/20)+2))</f>
        <v/>
      </c>
      <c r="M8656" s="0" t="str">
        <f aca="false">IF($A8656="","","Compra no cartão")</f>
        <v/>
      </c>
    </row>
    <row r="8657" customFormat="false" ht="13.5" hidden="false" customHeight="false" outlineLevel="0" collapsed="false">
      <c r="A8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7" s="0" t="str">
        <f aca="false">IF($A8657="","",INDEX(CARTAO_COMPRAS!$C:$C,INT((ROW()-2)/20)+2))</f>
        <v/>
      </c>
      <c r="C8657" s="0" t="str">
        <f aca="false">IF($A8657="","",INDEX(CARTAO_COMPRAS!$D:$D,INT((ROW()-2)/20)+2))</f>
        <v/>
      </c>
      <c r="D8657" s="0" t="str">
        <f aca="false">IF($A8657="","",INDEX(CARTAO_COMPRAS!$E:$E,INT((ROW()-2)/20)+2))</f>
        <v/>
      </c>
      <c r="E8657" s="0" t="str">
        <f aca="false">IF($A8657="","",INDEX(CARTAO_COMPRAS!$H:$H,INT((ROW()-2)/20)+2)+MOD(ROW()-2,20))</f>
        <v/>
      </c>
      <c r="F8657" s="0" t="str">
        <f aca="false">IF($A8657="","",INDEX(CARTAO_COMPRAS!$G:$G,INT((ROW()-2)/20)+2))</f>
        <v/>
      </c>
      <c r="G8657" s="5" t="str">
        <f aca="false">IF($A8657="","",INDEX(CARTAO_COMPRAS!$I:$I,INT((ROW()-2)/20)+2))</f>
        <v/>
      </c>
      <c r="H8657" s="4" t="str">
        <f aca="false">IF($A8657="","",EDATE(INDEX(CARTAO_COMPRAS!$J:$J,INT((ROW()-2)/20)+2),MOD(ROW()-2,20)))</f>
        <v/>
      </c>
      <c r="I8657" s="4" t="str">
        <f aca="false">IF($H8657="","",$H8657-WEEKDAY($H8657,2)+1)</f>
        <v/>
      </c>
      <c r="J8657" s="4" t="str">
        <f aca="false">IF($I8657="","",$I8657+6)</f>
        <v/>
      </c>
      <c r="K8657" s="6" t="str">
        <f aca="false">IF($H8657="","",DATE(YEAR($H8657),MONTH($H8657),1))</f>
        <v/>
      </c>
      <c r="L8657" s="0" t="str">
        <f aca="false">IF($A8657="","",INDEX(CARTAO_COMPRAS!$K:$K,INT((ROW()-2)/20)+2))</f>
        <v/>
      </c>
      <c r="M8657" s="0" t="str">
        <f aca="false">IF($A8657="","","Compra no cartão")</f>
        <v/>
      </c>
    </row>
    <row r="8658" customFormat="false" ht="13.5" hidden="false" customHeight="false" outlineLevel="0" collapsed="false">
      <c r="A8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8" s="0" t="str">
        <f aca="false">IF($A8658="","",INDEX(CARTAO_COMPRAS!$C:$C,INT((ROW()-2)/20)+2))</f>
        <v/>
      </c>
      <c r="C8658" s="0" t="str">
        <f aca="false">IF($A8658="","",INDEX(CARTAO_COMPRAS!$D:$D,INT((ROW()-2)/20)+2))</f>
        <v/>
      </c>
      <c r="D8658" s="0" t="str">
        <f aca="false">IF($A8658="","",INDEX(CARTAO_COMPRAS!$E:$E,INT((ROW()-2)/20)+2))</f>
        <v/>
      </c>
      <c r="E8658" s="0" t="str">
        <f aca="false">IF($A8658="","",INDEX(CARTAO_COMPRAS!$H:$H,INT((ROW()-2)/20)+2)+MOD(ROW()-2,20))</f>
        <v/>
      </c>
      <c r="F8658" s="0" t="str">
        <f aca="false">IF($A8658="","",INDEX(CARTAO_COMPRAS!$G:$G,INT((ROW()-2)/20)+2))</f>
        <v/>
      </c>
      <c r="G8658" s="5" t="str">
        <f aca="false">IF($A8658="","",INDEX(CARTAO_COMPRAS!$I:$I,INT((ROW()-2)/20)+2))</f>
        <v/>
      </c>
      <c r="H8658" s="4" t="str">
        <f aca="false">IF($A8658="","",EDATE(INDEX(CARTAO_COMPRAS!$J:$J,INT((ROW()-2)/20)+2),MOD(ROW()-2,20)))</f>
        <v/>
      </c>
      <c r="I8658" s="4" t="str">
        <f aca="false">IF($H8658="","",$H8658-WEEKDAY($H8658,2)+1)</f>
        <v/>
      </c>
      <c r="J8658" s="4" t="str">
        <f aca="false">IF($I8658="","",$I8658+6)</f>
        <v/>
      </c>
      <c r="K8658" s="6" t="str">
        <f aca="false">IF($H8658="","",DATE(YEAR($H8658),MONTH($H8658),1))</f>
        <v/>
      </c>
      <c r="L8658" s="0" t="str">
        <f aca="false">IF($A8658="","",INDEX(CARTAO_COMPRAS!$K:$K,INT((ROW()-2)/20)+2))</f>
        <v/>
      </c>
      <c r="M8658" s="0" t="str">
        <f aca="false">IF($A8658="","","Compra no cartão")</f>
        <v/>
      </c>
    </row>
    <row r="8659" customFormat="false" ht="13.5" hidden="false" customHeight="false" outlineLevel="0" collapsed="false">
      <c r="A8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59" s="0" t="str">
        <f aca="false">IF($A8659="","",INDEX(CARTAO_COMPRAS!$C:$C,INT((ROW()-2)/20)+2))</f>
        <v/>
      </c>
      <c r="C8659" s="0" t="str">
        <f aca="false">IF($A8659="","",INDEX(CARTAO_COMPRAS!$D:$D,INT((ROW()-2)/20)+2))</f>
        <v/>
      </c>
      <c r="D8659" s="0" t="str">
        <f aca="false">IF($A8659="","",INDEX(CARTAO_COMPRAS!$E:$E,INT((ROW()-2)/20)+2))</f>
        <v/>
      </c>
      <c r="E8659" s="0" t="str">
        <f aca="false">IF($A8659="","",INDEX(CARTAO_COMPRAS!$H:$H,INT((ROW()-2)/20)+2)+MOD(ROW()-2,20))</f>
        <v/>
      </c>
      <c r="F8659" s="0" t="str">
        <f aca="false">IF($A8659="","",INDEX(CARTAO_COMPRAS!$G:$G,INT((ROW()-2)/20)+2))</f>
        <v/>
      </c>
      <c r="G8659" s="5" t="str">
        <f aca="false">IF($A8659="","",INDEX(CARTAO_COMPRAS!$I:$I,INT((ROW()-2)/20)+2))</f>
        <v/>
      </c>
      <c r="H8659" s="4" t="str">
        <f aca="false">IF($A8659="","",EDATE(INDEX(CARTAO_COMPRAS!$J:$J,INT((ROW()-2)/20)+2),MOD(ROW()-2,20)))</f>
        <v/>
      </c>
      <c r="I8659" s="4" t="str">
        <f aca="false">IF($H8659="","",$H8659-WEEKDAY($H8659,2)+1)</f>
        <v/>
      </c>
      <c r="J8659" s="4" t="str">
        <f aca="false">IF($I8659="","",$I8659+6)</f>
        <v/>
      </c>
      <c r="K8659" s="6" t="str">
        <f aca="false">IF($H8659="","",DATE(YEAR($H8659),MONTH($H8659),1))</f>
        <v/>
      </c>
      <c r="L8659" s="0" t="str">
        <f aca="false">IF($A8659="","",INDEX(CARTAO_COMPRAS!$K:$K,INT((ROW()-2)/20)+2))</f>
        <v/>
      </c>
      <c r="M8659" s="0" t="str">
        <f aca="false">IF($A8659="","","Compra no cartão")</f>
        <v/>
      </c>
    </row>
    <row r="8660" customFormat="false" ht="13.5" hidden="false" customHeight="false" outlineLevel="0" collapsed="false">
      <c r="A8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60" s="0" t="str">
        <f aca="false">IF($A8660="","",INDEX(CARTAO_COMPRAS!$C:$C,INT((ROW()-2)/20)+2))</f>
        <v/>
      </c>
      <c r="C8660" s="0" t="str">
        <f aca="false">IF($A8660="","",INDEX(CARTAO_COMPRAS!$D:$D,INT((ROW()-2)/20)+2))</f>
        <v/>
      </c>
      <c r="D8660" s="0" t="str">
        <f aca="false">IF($A8660="","",INDEX(CARTAO_COMPRAS!$E:$E,INT((ROW()-2)/20)+2))</f>
        <v/>
      </c>
      <c r="E8660" s="0" t="str">
        <f aca="false">IF($A8660="","",INDEX(CARTAO_COMPRAS!$H:$H,INT((ROW()-2)/20)+2)+MOD(ROW()-2,20))</f>
        <v/>
      </c>
      <c r="F8660" s="0" t="str">
        <f aca="false">IF($A8660="","",INDEX(CARTAO_COMPRAS!$G:$G,INT((ROW()-2)/20)+2))</f>
        <v/>
      </c>
      <c r="G8660" s="5" t="str">
        <f aca="false">IF($A8660="","",INDEX(CARTAO_COMPRAS!$I:$I,INT((ROW()-2)/20)+2))</f>
        <v/>
      </c>
      <c r="H8660" s="4" t="str">
        <f aca="false">IF($A8660="","",EDATE(INDEX(CARTAO_COMPRAS!$J:$J,INT((ROW()-2)/20)+2),MOD(ROW()-2,20)))</f>
        <v/>
      </c>
      <c r="I8660" s="4" t="str">
        <f aca="false">IF($H8660="","",$H8660-WEEKDAY($H8660,2)+1)</f>
        <v/>
      </c>
      <c r="J8660" s="4" t="str">
        <f aca="false">IF($I8660="","",$I8660+6)</f>
        <v/>
      </c>
      <c r="K8660" s="6" t="str">
        <f aca="false">IF($H8660="","",DATE(YEAR($H8660),MONTH($H8660),1))</f>
        <v/>
      </c>
      <c r="L8660" s="0" t="str">
        <f aca="false">IF($A8660="","",INDEX(CARTAO_COMPRAS!$K:$K,INT((ROW()-2)/20)+2))</f>
        <v/>
      </c>
      <c r="M8660" s="0" t="str">
        <f aca="false">IF($A8660="","","Compra no cartão")</f>
        <v/>
      </c>
    </row>
    <row r="8661" customFormat="false" ht="13.5" hidden="false" customHeight="false" outlineLevel="0" collapsed="false">
      <c r="A8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61" s="0" t="str">
        <f aca="false">IF($A8661="","",INDEX(CARTAO_COMPRAS!$C:$C,INT((ROW()-2)/20)+2))</f>
        <v/>
      </c>
      <c r="C8661" s="0" t="str">
        <f aca="false">IF($A8661="","",INDEX(CARTAO_COMPRAS!$D:$D,INT((ROW()-2)/20)+2))</f>
        <v/>
      </c>
      <c r="D8661" s="0" t="str">
        <f aca="false">IF($A8661="","",INDEX(CARTAO_COMPRAS!$E:$E,INT((ROW()-2)/20)+2))</f>
        <v/>
      </c>
      <c r="E8661" s="0" t="str">
        <f aca="false">IF($A8661="","",INDEX(CARTAO_COMPRAS!$H:$H,INT((ROW()-2)/20)+2)+MOD(ROW()-2,20))</f>
        <v/>
      </c>
      <c r="F8661" s="0" t="str">
        <f aca="false">IF($A8661="","",INDEX(CARTAO_COMPRAS!$G:$G,INT((ROW()-2)/20)+2))</f>
        <v/>
      </c>
      <c r="G8661" s="5" t="str">
        <f aca="false">IF($A8661="","",INDEX(CARTAO_COMPRAS!$I:$I,INT((ROW()-2)/20)+2))</f>
        <v/>
      </c>
      <c r="H8661" s="4" t="str">
        <f aca="false">IF($A8661="","",EDATE(INDEX(CARTAO_COMPRAS!$J:$J,INT((ROW()-2)/20)+2),MOD(ROW()-2,20)))</f>
        <v/>
      </c>
      <c r="I8661" s="4" t="str">
        <f aca="false">IF($H8661="","",$H8661-WEEKDAY($H8661,2)+1)</f>
        <v/>
      </c>
      <c r="J8661" s="4" t="str">
        <f aca="false">IF($I8661="","",$I8661+6)</f>
        <v/>
      </c>
      <c r="K8661" s="6" t="str">
        <f aca="false">IF($H8661="","",DATE(YEAR($H8661),MONTH($H8661),1))</f>
        <v/>
      </c>
      <c r="L8661" s="0" t="str">
        <f aca="false">IF($A8661="","",INDEX(CARTAO_COMPRAS!$K:$K,INT((ROW()-2)/20)+2))</f>
        <v/>
      </c>
      <c r="M8661" s="0" t="str">
        <f aca="false">IF($A8661="","","Compra no cartão")</f>
        <v/>
      </c>
    </row>
    <row r="8662" customFormat="false" ht="13.5" hidden="false" customHeight="false" outlineLevel="0" collapsed="false">
      <c r="A86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434</v>
      </c>
      <c r="B8662" s="0" t="str">
        <f aca="false">IF($A8662="","",INDEX(CARTAO_COMPRAS!$C:$C,INT((ROW()-2)/20)+2))</f>
        <v>Nubank</v>
      </c>
      <c r="C8662" s="0" t="str">
        <f aca="false">IF($A8662="","",INDEX(CARTAO_COMPRAS!$D:$D,INT((ROW()-2)/20)+2))</f>
        <v>Ifood</v>
      </c>
      <c r="D8662" s="0" t="str">
        <f aca="false">IF($A8662="","",INDEX(CARTAO_COMPRAS!$E:$E,INT((ROW()-2)/20)+2))</f>
        <v>Alimentação / Insumos</v>
      </c>
      <c r="E8662" s="0" t="n">
        <f aca="false">IF($A8662="","",INDEX(CARTAO_COMPRAS!$H:$H,INT((ROW()-2)/20)+2)+MOD(ROW()-2,20))</f>
        <v>1</v>
      </c>
      <c r="F8662" s="0" t="n">
        <f aca="false">IF($A8662="","",INDEX(CARTAO_COMPRAS!$G:$G,INT((ROW()-2)/20)+2))</f>
        <v>3</v>
      </c>
      <c r="G8662" s="5" t="n">
        <f aca="false">IF($A8662="","",INDEX(CARTAO_COMPRAS!$I:$I,INT((ROW()-2)/20)+2))</f>
        <v>22.89</v>
      </c>
      <c r="H8662" s="4" t="n">
        <f aca="false">IF($A8662="","",EDATE(INDEX(CARTAO_COMPRAS!$J:$J,INT((ROW()-2)/20)+2),MOD(ROW()-2,20)))</f>
        <v>46170</v>
      </c>
      <c r="I8662" s="4" t="n">
        <f aca="false">IF($H8662="","",$H8662-WEEKDAY($H8662,2)+1)</f>
        <v>46167</v>
      </c>
      <c r="J8662" s="4" t="n">
        <f aca="false">IF($I8662="","",$I8662+6)</f>
        <v>46173</v>
      </c>
      <c r="K8662" s="6" t="n">
        <f aca="false">IF($H8662="","",DATE(YEAR($H8662),MONTH($H8662),1))</f>
        <v>46143</v>
      </c>
      <c r="L8662" s="0" t="str">
        <f aca="false">IF($A8662="","",INDEX(CARTAO_COMPRAS!$K:$K,INT((ROW()-2)/20)+2))</f>
        <v>Pago</v>
      </c>
      <c r="M8662" s="0" t="str">
        <f aca="false">IF($A8662="","","Compra no cartão")</f>
        <v>Compra no cartão</v>
      </c>
    </row>
    <row r="8663" customFormat="false" ht="13.5" hidden="false" customHeight="false" outlineLevel="0" collapsed="false">
      <c r="A86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434</v>
      </c>
      <c r="B8663" s="0" t="str">
        <f aca="false">IF($A8663="","",INDEX(CARTAO_COMPRAS!$C:$C,INT((ROW()-2)/20)+2))</f>
        <v>Nubank</v>
      </c>
      <c r="C8663" s="0" t="str">
        <f aca="false">IF($A8663="","",INDEX(CARTAO_COMPRAS!$D:$D,INT((ROW()-2)/20)+2))</f>
        <v>Ifood</v>
      </c>
      <c r="D8663" s="0" t="str">
        <f aca="false">IF($A8663="","",INDEX(CARTAO_COMPRAS!$E:$E,INT((ROW()-2)/20)+2))</f>
        <v>Alimentação / Insumos</v>
      </c>
      <c r="E8663" s="0" t="n">
        <f aca="false">IF($A8663="","",INDEX(CARTAO_COMPRAS!$H:$H,INT((ROW()-2)/20)+2)+MOD(ROW()-2,20))</f>
        <v>2</v>
      </c>
      <c r="F8663" s="0" t="n">
        <f aca="false">IF($A8663="","",INDEX(CARTAO_COMPRAS!$G:$G,INT((ROW()-2)/20)+2))</f>
        <v>3</v>
      </c>
      <c r="G8663" s="5" t="n">
        <f aca="false">IF($A8663="","",INDEX(CARTAO_COMPRAS!$I:$I,INT((ROW()-2)/20)+2))</f>
        <v>22.89</v>
      </c>
      <c r="H8663" s="4" t="n">
        <f aca="false">IF($A8663="","",EDATE(INDEX(CARTAO_COMPRAS!$J:$J,INT((ROW()-2)/20)+2),MOD(ROW()-2,20)))</f>
        <v>46201</v>
      </c>
      <c r="I8663" s="4" t="n">
        <f aca="false">IF($H8663="","",$H8663-WEEKDAY($H8663,2)+1)</f>
        <v>46195</v>
      </c>
      <c r="J8663" s="4" t="n">
        <f aca="false">IF($I8663="","",$I8663+6)</f>
        <v>46201</v>
      </c>
      <c r="K8663" s="6" t="n">
        <f aca="false">IF($H8663="","",DATE(YEAR($H8663),MONTH($H8663),1))</f>
        <v>46174</v>
      </c>
      <c r="L8663" s="0" t="str">
        <f aca="false">IF($A8663="","",INDEX(CARTAO_COMPRAS!$K:$K,INT((ROW()-2)/20)+2))</f>
        <v>Pago</v>
      </c>
      <c r="M8663" s="0" t="str">
        <f aca="false">IF($A8663="","","Compra no cartão")</f>
        <v>Compra no cartão</v>
      </c>
    </row>
    <row r="8664" customFormat="false" ht="13.5" hidden="false" customHeight="false" outlineLevel="0" collapsed="false">
      <c r="A86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434</v>
      </c>
      <c r="B8664" s="0" t="str">
        <f aca="false">IF($A8664="","",INDEX(CARTAO_COMPRAS!$C:$C,INT((ROW()-2)/20)+2))</f>
        <v>Nubank</v>
      </c>
      <c r="C8664" s="0" t="str">
        <f aca="false">IF($A8664="","",INDEX(CARTAO_COMPRAS!$D:$D,INT((ROW()-2)/20)+2))</f>
        <v>Ifood</v>
      </c>
      <c r="D8664" s="0" t="str">
        <f aca="false">IF($A8664="","",INDEX(CARTAO_COMPRAS!$E:$E,INT((ROW()-2)/20)+2))</f>
        <v>Alimentação / Insumos</v>
      </c>
      <c r="E8664" s="0" t="n">
        <f aca="false">IF($A8664="","",INDEX(CARTAO_COMPRAS!$H:$H,INT((ROW()-2)/20)+2)+MOD(ROW()-2,20))</f>
        <v>3</v>
      </c>
      <c r="F8664" s="0" t="n">
        <f aca="false">IF($A8664="","",INDEX(CARTAO_COMPRAS!$G:$G,INT((ROW()-2)/20)+2))</f>
        <v>3</v>
      </c>
      <c r="G8664" s="5" t="n">
        <f aca="false">IF($A8664="","",INDEX(CARTAO_COMPRAS!$I:$I,INT((ROW()-2)/20)+2))</f>
        <v>22.89</v>
      </c>
      <c r="H8664" s="4" t="n">
        <f aca="false">IF($A8664="","",EDATE(INDEX(CARTAO_COMPRAS!$J:$J,INT((ROW()-2)/20)+2),MOD(ROW()-2,20)))</f>
        <v>46231</v>
      </c>
      <c r="I8664" s="4" t="n">
        <f aca="false">IF($H8664="","",$H8664-WEEKDAY($H8664,2)+1)</f>
        <v>46230</v>
      </c>
      <c r="J8664" s="4" t="n">
        <f aca="false">IF($I8664="","",$I8664+6)</f>
        <v>46236</v>
      </c>
      <c r="K8664" s="6" t="n">
        <f aca="false">IF($H8664="","",DATE(YEAR($H8664),MONTH($H8664),1))</f>
        <v>46204</v>
      </c>
      <c r="L8664" s="0" t="str">
        <f aca="false">IF($A8664="","",INDEX(CARTAO_COMPRAS!$K:$K,INT((ROW()-2)/20)+2))</f>
        <v>Pago</v>
      </c>
      <c r="M8664" s="0" t="str">
        <f aca="false">IF($A8664="","","Compra no cartão")</f>
        <v>Compra no cartão</v>
      </c>
    </row>
    <row r="8665" customFormat="false" ht="13.5" hidden="false" customHeight="false" outlineLevel="0" collapsed="false">
      <c r="A8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65" s="0" t="str">
        <f aca="false">IF($A8665="","",INDEX(CARTAO_COMPRAS!$C:$C,INT((ROW()-2)/20)+2))</f>
        <v/>
      </c>
      <c r="C8665" s="0" t="str">
        <f aca="false">IF($A8665="","",INDEX(CARTAO_COMPRAS!$D:$D,INT((ROW()-2)/20)+2))</f>
        <v/>
      </c>
      <c r="D8665" s="0" t="str">
        <f aca="false">IF($A8665="","",INDEX(CARTAO_COMPRAS!$E:$E,INT((ROW()-2)/20)+2))</f>
        <v/>
      </c>
      <c r="E8665" s="0" t="str">
        <f aca="false">IF($A8665="","",INDEX(CARTAO_COMPRAS!$H:$H,INT((ROW()-2)/20)+2)+MOD(ROW()-2,20))</f>
        <v/>
      </c>
      <c r="F8665" s="0" t="str">
        <f aca="false">IF($A8665="","",INDEX(CARTAO_COMPRAS!$G:$G,INT((ROW()-2)/20)+2))</f>
        <v/>
      </c>
      <c r="G8665" s="5" t="str">
        <f aca="false">IF($A8665="","",INDEX(CARTAO_COMPRAS!$I:$I,INT((ROW()-2)/20)+2))</f>
        <v/>
      </c>
      <c r="H8665" s="4" t="str">
        <f aca="false">IF($A8665="","",EDATE(INDEX(CARTAO_COMPRAS!$J:$J,INT((ROW()-2)/20)+2),MOD(ROW()-2,20)))</f>
        <v/>
      </c>
      <c r="I8665" s="4" t="str">
        <f aca="false">IF($H8665="","",$H8665-WEEKDAY($H8665,2)+1)</f>
        <v/>
      </c>
      <c r="J8665" s="4" t="str">
        <f aca="false">IF($I8665="","",$I8665+6)</f>
        <v/>
      </c>
      <c r="K8665" s="6" t="str">
        <f aca="false">IF($H8665="","",DATE(YEAR($H8665),MONTH($H8665),1))</f>
        <v/>
      </c>
      <c r="L8665" s="0" t="str">
        <f aca="false">IF($A8665="","",INDEX(CARTAO_COMPRAS!$K:$K,INT((ROW()-2)/20)+2))</f>
        <v/>
      </c>
      <c r="M8665" s="0" t="str">
        <f aca="false">IF($A8665="","","Compra no cartão")</f>
        <v/>
      </c>
    </row>
    <row r="8666" customFormat="false" ht="13.5" hidden="false" customHeight="false" outlineLevel="0" collapsed="false">
      <c r="A8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66" s="0" t="str">
        <f aca="false">IF($A8666="","",INDEX(CARTAO_COMPRAS!$C:$C,INT((ROW()-2)/20)+2))</f>
        <v/>
      </c>
      <c r="C8666" s="0" t="str">
        <f aca="false">IF($A8666="","",INDEX(CARTAO_COMPRAS!$D:$D,INT((ROW()-2)/20)+2))</f>
        <v/>
      </c>
      <c r="D8666" s="0" t="str">
        <f aca="false">IF($A8666="","",INDEX(CARTAO_COMPRAS!$E:$E,INT((ROW()-2)/20)+2))</f>
        <v/>
      </c>
      <c r="E8666" s="0" t="str">
        <f aca="false">IF($A8666="","",INDEX(CARTAO_COMPRAS!$H:$H,INT((ROW()-2)/20)+2)+MOD(ROW()-2,20))</f>
        <v/>
      </c>
      <c r="F8666" s="0" t="str">
        <f aca="false">IF($A8666="","",INDEX(CARTAO_COMPRAS!$G:$G,INT((ROW()-2)/20)+2))</f>
        <v/>
      </c>
      <c r="G8666" s="5" t="str">
        <f aca="false">IF($A8666="","",INDEX(CARTAO_COMPRAS!$I:$I,INT((ROW()-2)/20)+2))</f>
        <v/>
      </c>
      <c r="H8666" s="4" t="str">
        <f aca="false">IF($A8666="","",EDATE(INDEX(CARTAO_COMPRAS!$J:$J,INT((ROW()-2)/20)+2),MOD(ROW()-2,20)))</f>
        <v/>
      </c>
      <c r="I8666" s="4" t="str">
        <f aca="false">IF($H8666="","",$H8666-WEEKDAY($H8666,2)+1)</f>
        <v/>
      </c>
      <c r="J8666" s="4" t="str">
        <f aca="false">IF($I8666="","",$I8666+6)</f>
        <v/>
      </c>
      <c r="K8666" s="6" t="str">
        <f aca="false">IF($H8666="","",DATE(YEAR($H8666),MONTH($H8666),1))</f>
        <v/>
      </c>
      <c r="L8666" s="0" t="str">
        <f aca="false">IF($A8666="","",INDEX(CARTAO_COMPRAS!$K:$K,INT((ROW()-2)/20)+2))</f>
        <v/>
      </c>
      <c r="M8666" s="0" t="str">
        <f aca="false">IF($A8666="","","Compra no cartão")</f>
        <v/>
      </c>
    </row>
    <row r="8667" customFormat="false" ht="13.5" hidden="false" customHeight="false" outlineLevel="0" collapsed="false">
      <c r="A8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67" s="0" t="str">
        <f aca="false">IF($A8667="","",INDEX(CARTAO_COMPRAS!$C:$C,INT((ROW()-2)/20)+2))</f>
        <v/>
      </c>
      <c r="C8667" s="0" t="str">
        <f aca="false">IF($A8667="","",INDEX(CARTAO_COMPRAS!$D:$D,INT((ROW()-2)/20)+2))</f>
        <v/>
      </c>
      <c r="D8667" s="0" t="str">
        <f aca="false">IF($A8667="","",INDEX(CARTAO_COMPRAS!$E:$E,INT((ROW()-2)/20)+2))</f>
        <v/>
      </c>
      <c r="E8667" s="0" t="str">
        <f aca="false">IF($A8667="","",INDEX(CARTAO_COMPRAS!$H:$H,INT((ROW()-2)/20)+2)+MOD(ROW()-2,20))</f>
        <v/>
      </c>
      <c r="F8667" s="0" t="str">
        <f aca="false">IF($A8667="","",INDEX(CARTAO_COMPRAS!$G:$G,INT((ROW()-2)/20)+2))</f>
        <v/>
      </c>
      <c r="G8667" s="5" t="str">
        <f aca="false">IF($A8667="","",INDEX(CARTAO_COMPRAS!$I:$I,INT((ROW()-2)/20)+2))</f>
        <v/>
      </c>
      <c r="H8667" s="4" t="str">
        <f aca="false">IF($A8667="","",EDATE(INDEX(CARTAO_COMPRAS!$J:$J,INT((ROW()-2)/20)+2),MOD(ROW()-2,20)))</f>
        <v/>
      </c>
      <c r="I8667" s="4" t="str">
        <f aca="false">IF($H8667="","",$H8667-WEEKDAY($H8667,2)+1)</f>
        <v/>
      </c>
      <c r="J8667" s="4" t="str">
        <f aca="false">IF($I8667="","",$I8667+6)</f>
        <v/>
      </c>
      <c r="K8667" s="6" t="str">
        <f aca="false">IF($H8667="","",DATE(YEAR($H8667),MONTH($H8667),1))</f>
        <v/>
      </c>
      <c r="L8667" s="0" t="str">
        <f aca="false">IF($A8667="","",INDEX(CARTAO_COMPRAS!$K:$K,INT((ROW()-2)/20)+2))</f>
        <v/>
      </c>
      <c r="M8667" s="0" t="str">
        <f aca="false">IF($A8667="","","Compra no cartão")</f>
        <v/>
      </c>
    </row>
    <row r="8668" customFormat="false" ht="13.5" hidden="false" customHeight="false" outlineLevel="0" collapsed="false">
      <c r="A8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68" s="0" t="str">
        <f aca="false">IF($A8668="","",INDEX(CARTAO_COMPRAS!$C:$C,INT((ROW()-2)/20)+2))</f>
        <v/>
      </c>
      <c r="C8668" s="0" t="str">
        <f aca="false">IF($A8668="","",INDEX(CARTAO_COMPRAS!$D:$D,INT((ROW()-2)/20)+2))</f>
        <v/>
      </c>
      <c r="D8668" s="0" t="str">
        <f aca="false">IF($A8668="","",INDEX(CARTAO_COMPRAS!$E:$E,INT((ROW()-2)/20)+2))</f>
        <v/>
      </c>
      <c r="E8668" s="0" t="str">
        <f aca="false">IF($A8668="","",INDEX(CARTAO_COMPRAS!$H:$H,INT((ROW()-2)/20)+2)+MOD(ROW()-2,20))</f>
        <v/>
      </c>
      <c r="F8668" s="0" t="str">
        <f aca="false">IF($A8668="","",INDEX(CARTAO_COMPRAS!$G:$G,INT((ROW()-2)/20)+2))</f>
        <v/>
      </c>
      <c r="G8668" s="5" t="str">
        <f aca="false">IF($A8668="","",INDEX(CARTAO_COMPRAS!$I:$I,INT((ROW()-2)/20)+2))</f>
        <v/>
      </c>
      <c r="H8668" s="4" t="str">
        <f aca="false">IF($A8668="","",EDATE(INDEX(CARTAO_COMPRAS!$J:$J,INT((ROW()-2)/20)+2),MOD(ROW()-2,20)))</f>
        <v/>
      </c>
      <c r="I8668" s="4" t="str">
        <f aca="false">IF($H8668="","",$H8668-WEEKDAY($H8668,2)+1)</f>
        <v/>
      </c>
      <c r="J8668" s="4" t="str">
        <f aca="false">IF($I8668="","",$I8668+6)</f>
        <v/>
      </c>
      <c r="K8668" s="6" t="str">
        <f aca="false">IF($H8668="","",DATE(YEAR($H8668),MONTH($H8668),1))</f>
        <v/>
      </c>
      <c r="L8668" s="0" t="str">
        <f aca="false">IF($A8668="","",INDEX(CARTAO_COMPRAS!$K:$K,INT((ROW()-2)/20)+2))</f>
        <v/>
      </c>
      <c r="M8668" s="0" t="str">
        <f aca="false">IF($A8668="","","Compra no cartão")</f>
        <v/>
      </c>
    </row>
    <row r="8669" customFormat="false" ht="13.5" hidden="false" customHeight="false" outlineLevel="0" collapsed="false">
      <c r="A8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69" s="0" t="str">
        <f aca="false">IF($A8669="","",INDEX(CARTAO_COMPRAS!$C:$C,INT((ROW()-2)/20)+2))</f>
        <v/>
      </c>
      <c r="C8669" s="0" t="str">
        <f aca="false">IF($A8669="","",INDEX(CARTAO_COMPRAS!$D:$D,INT((ROW()-2)/20)+2))</f>
        <v/>
      </c>
      <c r="D8669" s="0" t="str">
        <f aca="false">IF($A8669="","",INDEX(CARTAO_COMPRAS!$E:$E,INT((ROW()-2)/20)+2))</f>
        <v/>
      </c>
      <c r="E8669" s="0" t="str">
        <f aca="false">IF($A8669="","",INDEX(CARTAO_COMPRAS!$H:$H,INT((ROW()-2)/20)+2)+MOD(ROW()-2,20))</f>
        <v/>
      </c>
      <c r="F8669" s="0" t="str">
        <f aca="false">IF($A8669="","",INDEX(CARTAO_COMPRAS!$G:$G,INT((ROW()-2)/20)+2))</f>
        <v/>
      </c>
      <c r="G8669" s="5" t="str">
        <f aca="false">IF($A8669="","",INDEX(CARTAO_COMPRAS!$I:$I,INT((ROW()-2)/20)+2))</f>
        <v/>
      </c>
      <c r="H8669" s="4" t="str">
        <f aca="false">IF($A8669="","",EDATE(INDEX(CARTAO_COMPRAS!$J:$J,INT((ROW()-2)/20)+2),MOD(ROW()-2,20)))</f>
        <v/>
      </c>
      <c r="I8669" s="4" t="str">
        <f aca="false">IF($H8669="","",$H8669-WEEKDAY($H8669,2)+1)</f>
        <v/>
      </c>
      <c r="J8669" s="4" t="str">
        <f aca="false">IF($I8669="","",$I8669+6)</f>
        <v/>
      </c>
      <c r="K8669" s="6" t="str">
        <f aca="false">IF($H8669="","",DATE(YEAR($H8669),MONTH($H8669),1))</f>
        <v/>
      </c>
      <c r="L8669" s="0" t="str">
        <f aca="false">IF($A8669="","",INDEX(CARTAO_COMPRAS!$K:$K,INT((ROW()-2)/20)+2))</f>
        <v/>
      </c>
      <c r="M8669" s="0" t="str">
        <f aca="false">IF($A8669="","","Compra no cartão")</f>
        <v/>
      </c>
    </row>
    <row r="8670" customFormat="false" ht="13.5" hidden="false" customHeight="false" outlineLevel="0" collapsed="false">
      <c r="A8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0" s="0" t="str">
        <f aca="false">IF($A8670="","",INDEX(CARTAO_COMPRAS!$C:$C,INT((ROW()-2)/20)+2))</f>
        <v/>
      </c>
      <c r="C8670" s="0" t="str">
        <f aca="false">IF($A8670="","",INDEX(CARTAO_COMPRAS!$D:$D,INT((ROW()-2)/20)+2))</f>
        <v/>
      </c>
      <c r="D8670" s="0" t="str">
        <f aca="false">IF($A8670="","",INDEX(CARTAO_COMPRAS!$E:$E,INT((ROW()-2)/20)+2))</f>
        <v/>
      </c>
      <c r="E8670" s="0" t="str">
        <f aca="false">IF($A8670="","",INDEX(CARTAO_COMPRAS!$H:$H,INT((ROW()-2)/20)+2)+MOD(ROW()-2,20))</f>
        <v/>
      </c>
      <c r="F8670" s="0" t="str">
        <f aca="false">IF($A8670="","",INDEX(CARTAO_COMPRAS!$G:$G,INT((ROW()-2)/20)+2))</f>
        <v/>
      </c>
      <c r="G8670" s="5" t="str">
        <f aca="false">IF($A8670="","",INDEX(CARTAO_COMPRAS!$I:$I,INT((ROW()-2)/20)+2))</f>
        <v/>
      </c>
      <c r="H8670" s="4" t="str">
        <f aca="false">IF($A8670="","",EDATE(INDEX(CARTAO_COMPRAS!$J:$J,INT((ROW()-2)/20)+2),MOD(ROW()-2,20)))</f>
        <v/>
      </c>
      <c r="I8670" s="4" t="str">
        <f aca="false">IF($H8670="","",$H8670-WEEKDAY($H8670,2)+1)</f>
        <v/>
      </c>
      <c r="J8670" s="4" t="str">
        <f aca="false">IF($I8670="","",$I8670+6)</f>
        <v/>
      </c>
      <c r="K8670" s="6" t="str">
        <f aca="false">IF($H8670="","",DATE(YEAR($H8670),MONTH($H8670),1))</f>
        <v/>
      </c>
      <c r="L8670" s="0" t="str">
        <f aca="false">IF($A8670="","",INDEX(CARTAO_COMPRAS!$K:$K,INT((ROW()-2)/20)+2))</f>
        <v/>
      </c>
      <c r="M8670" s="0" t="str">
        <f aca="false">IF($A8670="","","Compra no cartão")</f>
        <v/>
      </c>
    </row>
    <row r="8671" customFormat="false" ht="13.5" hidden="false" customHeight="false" outlineLevel="0" collapsed="false">
      <c r="A8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1" s="0" t="str">
        <f aca="false">IF($A8671="","",INDEX(CARTAO_COMPRAS!$C:$C,INT((ROW()-2)/20)+2))</f>
        <v/>
      </c>
      <c r="C8671" s="0" t="str">
        <f aca="false">IF($A8671="","",INDEX(CARTAO_COMPRAS!$D:$D,INT((ROW()-2)/20)+2))</f>
        <v/>
      </c>
      <c r="D8671" s="0" t="str">
        <f aca="false">IF($A8671="","",INDEX(CARTAO_COMPRAS!$E:$E,INT((ROW()-2)/20)+2))</f>
        <v/>
      </c>
      <c r="E8671" s="0" t="str">
        <f aca="false">IF($A8671="","",INDEX(CARTAO_COMPRAS!$H:$H,INT((ROW()-2)/20)+2)+MOD(ROW()-2,20))</f>
        <v/>
      </c>
      <c r="F8671" s="0" t="str">
        <f aca="false">IF($A8671="","",INDEX(CARTAO_COMPRAS!$G:$G,INT((ROW()-2)/20)+2))</f>
        <v/>
      </c>
      <c r="G8671" s="5" t="str">
        <f aca="false">IF($A8671="","",INDEX(CARTAO_COMPRAS!$I:$I,INT((ROW()-2)/20)+2))</f>
        <v/>
      </c>
      <c r="H8671" s="4" t="str">
        <f aca="false">IF($A8671="","",EDATE(INDEX(CARTAO_COMPRAS!$J:$J,INT((ROW()-2)/20)+2),MOD(ROW()-2,20)))</f>
        <v/>
      </c>
      <c r="I8671" s="4" t="str">
        <f aca="false">IF($H8671="","",$H8671-WEEKDAY($H8671,2)+1)</f>
        <v/>
      </c>
      <c r="J8671" s="4" t="str">
        <f aca="false">IF($I8671="","",$I8671+6)</f>
        <v/>
      </c>
      <c r="K8671" s="6" t="str">
        <f aca="false">IF($H8671="","",DATE(YEAR($H8671),MONTH($H8671),1))</f>
        <v/>
      </c>
      <c r="L8671" s="0" t="str">
        <f aca="false">IF($A8671="","",INDEX(CARTAO_COMPRAS!$K:$K,INT((ROW()-2)/20)+2))</f>
        <v/>
      </c>
      <c r="M8671" s="0" t="str">
        <f aca="false">IF($A8671="","","Compra no cartão")</f>
        <v/>
      </c>
    </row>
    <row r="8672" customFormat="false" ht="13.5" hidden="false" customHeight="false" outlineLevel="0" collapsed="false">
      <c r="A8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2" s="0" t="str">
        <f aca="false">IF($A8672="","",INDEX(CARTAO_COMPRAS!$C:$C,INT((ROW()-2)/20)+2))</f>
        <v/>
      </c>
      <c r="C8672" s="0" t="str">
        <f aca="false">IF($A8672="","",INDEX(CARTAO_COMPRAS!$D:$D,INT((ROW()-2)/20)+2))</f>
        <v/>
      </c>
      <c r="D8672" s="0" t="str">
        <f aca="false">IF($A8672="","",INDEX(CARTAO_COMPRAS!$E:$E,INT((ROW()-2)/20)+2))</f>
        <v/>
      </c>
      <c r="E8672" s="0" t="str">
        <f aca="false">IF($A8672="","",INDEX(CARTAO_COMPRAS!$H:$H,INT((ROW()-2)/20)+2)+MOD(ROW()-2,20))</f>
        <v/>
      </c>
      <c r="F8672" s="0" t="str">
        <f aca="false">IF($A8672="","",INDEX(CARTAO_COMPRAS!$G:$G,INT((ROW()-2)/20)+2))</f>
        <v/>
      </c>
      <c r="G8672" s="5" t="str">
        <f aca="false">IF($A8672="","",INDEX(CARTAO_COMPRAS!$I:$I,INT((ROW()-2)/20)+2))</f>
        <v/>
      </c>
      <c r="H8672" s="4" t="str">
        <f aca="false">IF($A8672="","",EDATE(INDEX(CARTAO_COMPRAS!$J:$J,INT((ROW()-2)/20)+2),MOD(ROW()-2,20)))</f>
        <v/>
      </c>
      <c r="I8672" s="4" t="str">
        <f aca="false">IF($H8672="","",$H8672-WEEKDAY($H8672,2)+1)</f>
        <v/>
      </c>
      <c r="J8672" s="4" t="str">
        <f aca="false">IF($I8672="","",$I8672+6)</f>
        <v/>
      </c>
      <c r="K8672" s="6" t="str">
        <f aca="false">IF($H8672="","",DATE(YEAR($H8672),MONTH($H8672),1))</f>
        <v/>
      </c>
      <c r="L8672" s="0" t="str">
        <f aca="false">IF($A8672="","",INDEX(CARTAO_COMPRAS!$K:$K,INT((ROW()-2)/20)+2))</f>
        <v/>
      </c>
      <c r="M8672" s="0" t="str">
        <f aca="false">IF($A8672="","","Compra no cartão")</f>
        <v/>
      </c>
    </row>
    <row r="8673" customFormat="false" ht="13.5" hidden="false" customHeight="false" outlineLevel="0" collapsed="false">
      <c r="A8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3" s="0" t="str">
        <f aca="false">IF($A8673="","",INDEX(CARTAO_COMPRAS!$C:$C,INT((ROW()-2)/20)+2))</f>
        <v/>
      </c>
      <c r="C8673" s="0" t="str">
        <f aca="false">IF($A8673="","",INDEX(CARTAO_COMPRAS!$D:$D,INT((ROW()-2)/20)+2))</f>
        <v/>
      </c>
      <c r="D8673" s="0" t="str">
        <f aca="false">IF($A8673="","",INDEX(CARTAO_COMPRAS!$E:$E,INT((ROW()-2)/20)+2))</f>
        <v/>
      </c>
      <c r="E8673" s="0" t="str">
        <f aca="false">IF($A8673="","",INDEX(CARTAO_COMPRAS!$H:$H,INT((ROW()-2)/20)+2)+MOD(ROW()-2,20))</f>
        <v/>
      </c>
      <c r="F8673" s="0" t="str">
        <f aca="false">IF($A8673="","",INDEX(CARTAO_COMPRAS!$G:$G,INT((ROW()-2)/20)+2))</f>
        <v/>
      </c>
      <c r="G8673" s="5" t="str">
        <f aca="false">IF($A8673="","",INDEX(CARTAO_COMPRAS!$I:$I,INT((ROW()-2)/20)+2))</f>
        <v/>
      </c>
      <c r="H8673" s="4" t="str">
        <f aca="false">IF($A8673="","",EDATE(INDEX(CARTAO_COMPRAS!$J:$J,INT((ROW()-2)/20)+2),MOD(ROW()-2,20)))</f>
        <v/>
      </c>
      <c r="I8673" s="4" t="str">
        <f aca="false">IF($H8673="","",$H8673-WEEKDAY($H8673,2)+1)</f>
        <v/>
      </c>
      <c r="J8673" s="4" t="str">
        <f aca="false">IF($I8673="","",$I8673+6)</f>
        <v/>
      </c>
      <c r="K8673" s="6" t="str">
        <f aca="false">IF($H8673="","",DATE(YEAR($H8673),MONTH($H8673),1))</f>
        <v/>
      </c>
      <c r="L8673" s="0" t="str">
        <f aca="false">IF($A8673="","",INDEX(CARTAO_COMPRAS!$K:$K,INT((ROW()-2)/20)+2))</f>
        <v/>
      </c>
      <c r="M8673" s="0" t="str">
        <f aca="false">IF($A8673="","","Compra no cartão")</f>
        <v/>
      </c>
    </row>
    <row r="8674" customFormat="false" ht="13.5" hidden="false" customHeight="false" outlineLevel="0" collapsed="false">
      <c r="A8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4" s="0" t="str">
        <f aca="false">IF($A8674="","",INDEX(CARTAO_COMPRAS!$C:$C,INT((ROW()-2)/20)+2))</f>
        <v/>
      </c>
      <c r="C8674" s="0" t="str">
        <f aca="false">IF($A8674="","",INDEX(CARTAO_COMPRAS!$D:$D,INT((ROW()-2)/20)+2))</f>
        <v/>
      </c>
      <c r="D8674" s="0" t="str">
        <f aca="false">IF($A8674="","",INDEX(CARTAO_COMPRAS!$E:$E,INT((ROW()-2)/20)+2))</f>
        <v/>
      </c>
      <c r="E8674" s="0" t="str">
        <f aca="false">IF($A8674="","",INDEX(CARTAO_COMPRAS!$H:$H,INT((ROW()-2)/20)+2)+MOD(ROW()-2,20))</f>
        <v/>
      </c>
      <c r="F8674" s="0" t="str">
        <f aca="false">IF($A8674="","",INDEX(CARTAO_COMPRAS!$G:$G,INT((ROW()-2)/20)+2))</f>
        <v/>
      </c>
      <c r="G8674" s="5" t="str">
        <f aca="false">IF($A8674="","",INDEX(CARTAO_COMPRAS!$I:$I,INT((ROW()-2)/20)+2))</f>
        <v/>
      </c>
      <c r="H8674" s="4" t="str">
        <f aca="false">IF($A8674="","",EDATE(INDEX(CARTAO_COMPRAS!$J:$J,INT((ROW()-2)/20)+2),MOD(ROW()-2,20)))</f>
        <v/>
      </c>
      <c r="I8674" s="4" t="str">
        <f aca="false">IF($H8674="","",$H8674-WEEKDAY($H8674,2)+1)</f>
        <v/>
      </c>
      <c r="J8674" s="4" t="str">
        <f aca="false">IF($I8674="","",$I8674+6)</f>
        <v/>
      </c>
      <c r="K8674" s="6" t="str">
        <f aca="false">IF($H8674="","",DATE(YEAR($H8674),MONTH($H8674),1))</f>
        <v/>
      </c>
      <c r="L8674" s="0" t="str">
        <f aca="false">IF($A8674="","",INDEX(CARTAO_COMPRAS!$K:$K,INT((ROW()-2)/20)+2))</f>
        <v/>
      </c>
      <c r="M8674" s="0" t="str">
        <f aca="false">IF($A8674="","","Compra no cartão")</f>
        <v/>
      </c>
    </row>
    <row r="8675" customFormat="false" ht="13.5" hidden="false" customHeight="false" outlineLevel="0" collapsed="false">
      <c r="A8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5" s="0" t="str">
        <f aca="false">IF($A8675="","",INDEX(CARTAO_COMPRAS!$C:$C,INT((ROW()-2)/20)+2))</f>
        <v/>
      </c>
      <c r="C8675" s="0" t="str">
        <f aca="false">IF($A8675="","",INDEX(CARTAO_COMPRAS!$D:$D,INT((ROW()-2)/20)+2))</f>
        <v/>
      </c>
      <c r="D8675" s="0" t="str">
        <f aca="false">IF($A8675="","",INDEX(CARTAO_COMPRAS!$E:$E,INT((ROW()-2)/20)+2))</f>
        <v/>
      </c>
      <c r="E8675" s="0" t="str">
        <f aca="false">IF($A8675="","",INDEX(CARTAO_COMPRAS!$H:$H,INT((ROW()-2)/20)+2)+MOD(ROW()-2,20))</f>
        <v/>
      </c>
      <c r="F8675" s="0" t="str">
        <f aca="false">IF($A8675="","",INDEX(CARTAO_COMPRAS!$G:$G,INT((ROW()-2)/20)+2))</f>
        <v/>
      </c>
      <c r="G8675" s="5" t="str">
        <f aca="false">IF($A8675="","",INDEX(CARTAO_COMPRAS!$I:$I,INT((ROW()-2)/20)+2))</f>
        <v/>
      </c>
      <c r="H8675" s="4" t="str">
        <f aca="false">IF($A8675="","",EDATE(INDEX(CARTAO_COMPRAS!$J:$J,INT((ROW()-2)/20)+2),MOD(ROW()-2,20)))</f>
        <v/>
      </c>
      <c r="I8675" s="4" t="str">
        <f aca="false">IF($H8675="","",$H8675-WEEKDAY($H8675,2)+1)</f>
        <v/>
      </c>
      <c r="J8675" s="4" t="str">
        <f aca="false">IF($I8675="","",$I8675+6)</f>
        <v/>
      </c>
      <c r="K8675" s="6" t="str">
        <f aca="false">IF($H8675="","",DATE(YEAR($H8675),MONTH($H8675),1))</f>
        <v/>
      </c>
      <c r="L8675" s="0" t="str">
        <f aca="false">IF($A8675="","",INDEX(CARTAO_COMPRAS!$K:$K,INT((ROW()-2)/20)+2))</f>
        <v/>
      </c>
      <c r="M8675" s="0" t="str">
        <f aca="false">IF($A8675="","","Compra no cartão")</f>
        <v/>
      </c>
    </row>
    <row r="8676" customFormat="false" ht="13.5" hidden="false" customHeight="false" outlineLevel="0" collapsed="false">
      <c r="A8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6" s="0" t="str">
        <f aca="false">IF($A8676="","",INDEX(CARTAO_COMPRAS!$C:$C,INT((ROW()-2)/20)+2))</f>
        <v/>
      </c>
      <c r="C8676" s="0" t="str">
        <f aca="false">IF($A8676="","",INDEX(CARTAO_COMPRAS!$D:$D,INT((ROW()-2)/20)+2))</f>
        <v/>
      </c>
      <c r="D8676" s="0" t="str">
        <f aca="false">IF($A8676="","",INDEX(CARTAO_COMPRAS!$E:$E,INT((ROW()-2)/20)+2))</f>
        <v/>
      </c>
      <c r="E8676" s="0" t="str">
        <f aca="false">IF($A8676="","",INDEX(CARTAO_COMPRAS!$H:$H,INT((ROW()-2)/20)+2)+MOD(ROW()-2,20))</f>
        <v/>
      </c>
      <c r="F8676" s="0" t="str">
        <f aca="false">IF($A8676="","",INDEX(CARTAO_COMPRAS!$G:$G,INT((ROW()-2)/20)+2))</f>
        <v/>
      </c>
      <c r="G8676" s="5" t="str">
        <f aca="false">IF($A8676="","",INDEX(CARTAO_COMPRAS!$I:$I,INT((ROW()-2)/20)+2))</f>
        <v/>
      </c>
      <c r="H8676" s="4" t="str">
        <f aca="false">IF($A8676="","",EDATE(INDEX(CARTAO_COMPRAS!$J:$J,INT((ROW()-2)/20)+2),MOD(ROW()-2,20)))</f>
        <v/>
      </c>
      <c r="I8676" s="4" t="str">
        <f aca="false">IF($H8676="","",$H8676-WEEKDAY($H8676,2)+1)</f>
        <v/>
      </c>
      <c r="J8676" s="4" t="str">
        <f aca="false">IF($I8676="","",$I8676+6)</f>
        <v/>
      </c>
      <c r="K8676" s="6" t="str">
        <f aca="false">IF($H8676="","",DATE(YEAR($H8676),MONTH($H8676),1))</f>
        <v/>
      </c>
      <c r="L8676" s="0" t="str">
        <f aca="false">IF($A8676="","",INDEX(CARTAO_COMPRAS!$K:$K,INT((ROW()-2)/20)+2))</f>
        <v/>
      </c>
      <c r="M8676" s="0" t="str">
        <f aca="false">IF($A8676="","","Compra no cartão")</f>
        <v/>
      </c>
    </row>
    <row r="8677" customFormat="false" ht="13.5" hidden="false" customHeight="false" outlineLevel="0" collapsed="false">
      <c r="A8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7" s="0" t="str">
        <f aca="false">IF($A8677="","",INDEX(CARTAO_COMPRAS!$C:$C,INT((ROW()-2)/20)+2))</f>
        <v/>
      </c>
      <c r="C8677" s="0" t="str">
        <f aca="false">IF($A8677="","",INDEX(CARTAO_COMPRAS!$D:$D,INT((ROW()-2)/20)+2))</f>
        <v/>
      </c>
      <c r="D8677" s="0" t="str">
        <f aca="false">IF($A8677="","",INDEX(CARTAO_COMPRAS!$E:$E,INT((ROW()-2)/20)+2))</f>
        <v/>
      </c>
      <c r="E8677" s="0" t="str">
        <f aca="false">IF($A8677="","",INDEX(CARTAO_COMPRAS!$H:$H,INT((ROW()-2)/20)+2)+MOD(ROW()-2,20))</f>
        <v/>
      </c>
      <c r="F8677" s="0" t="str">
        <f aca="false">IF($A8677="","",INDEX(CARTAO_COMPRAS!$G:$G,INT((ROW()-2)/20)+2))</f>
        <v/>
      </c>
      <c r="G8677" s="5" t="str">
        <f aca="false">IF($A8677="","",INDEX(CARTAO_COMPRAS!$I:$I,INT((ROW()-2)/20)+2))</f>
        <v/>
      </c>
      <c r="H8677" s="4" t="str">
        <f aca="false">IF($A8677="","",EDATE(INDEX(CARTAO_COMPRAS!$J:$J,INT((ROW()-2)/20)+2),MOD(ROW()-2,20)))</f>
        <v/>
      </c>
      <c r="I8677" s="4" t="str">
        <f aca="false">IF($H8677="","",$H8677-WEEKDAY($H8677,2)+1)</f>
        <v/>
      </c>
      <c r="J8677" s="4" t="str">
        <f aca="false">IF($I8677="","",$I8677+6)</f>
        <v/>
      </c>
      <c r="K8677" s="6" t="str">
        <f aca="false">IF($H8677="","",DATE(YEAR($H8677),MONTH($H8677),1))</f>
        <v/>
      </c>
      <c r="L8677" s="0" t="str">
        <f aca="false">IF($A8677="","",INDEX(CARTAO_COMPRAS!$K:$K,INT((ROW()-2)/20)+2))</f>
        <v/>
      </c>
      <c r="M8677" s="0" t="str">
        <f aca="false">IF($A8677="","","Compra no cartão")</f>
        <v/>
      </c>
    </row>
    <row r="8678" customFormat="false" ht="13.5" hidden="false" customHeight="false" outlineLevel="0" collapsed="false">
      <c r="A8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8" s="0" t="str">
        <f aca="false">IF($A8678="","",INDEX(CARTAO_COMPRAS!$C:$C,INT((ROW()-2)/20)+2))</f>
        <v/>
      </c>
      <c r="C8678" s="0" t="str">
        <f aca="false">IF($A8678="","",INDEX(CARTAO_COMPRAS!$D:$D,INT((ROW()-2)/20)+2))</f>
        <v/>
      </c>
      <c r="D8678" s="0" t="str">
        <f aca="false">IF($A8678="","",INDEX(CARTAO_COMPRAS!$E:$E,INT((ROW()-2)/20)+2))</f>
        <v/>
      </c>
      <c r="E8678" s="0" t="str">
        <f aca="false">IF($A8678="","",INDEX(CARTAO_COMPRAS!$H:$H,INT((ROW()-2)/20)+2)+MOD(ROW()-2,20))</f>
        <v/>
      </c>
      <c r="F8678" s="0" t="str">
        <f aca="false">IF($A8678="","",INDEX(CARTAO_COMPRAS!$G:$G,INT((ROW()-2)/20)+2))</f>
        <v/>
      </c>
      <c r="G8678" s="5" t="str">
        <f aca="false">IF($A8678="","",INDEX(CARTAO_COMPRAS!$I:$I,INT((ROW()-2)/20)+2))</f>
        <v/>
      </c>
      <c r="H8678" s="4" t="str">
        <f aca="false">IF($A8678="","",EDATE(INDEX(CARTAO_COMPRAS!$J:$J,INT((ROW()-2)/20)+2),MOD(ROW()-2,20)))</f>
        <v/>
      </c>
      <c r="I8678" s="4" t="str">
        <f aca="false">IF($H8678="","",$H8678-WEEKDAY($H8678,2)+1)</f>
        <v/>
      </c>
      <c r="J8678" s="4" t="str">
        <f aca="false">IF($I8678="","",$I8678+6)</f>
        <v/>
      </c>
      <c r="K8678" s="6" t="str">
        <f aca="false">IF($H8678="","",DATE(YEAR($H8678),MONTH($H8678),1))</f>
        <v/>
      </c>
      <c r="L8678" s="0" t="str">
        <f aca="false">IF($A8678="","",INDEX(CARTAO_COMPRAS!$K:$K,INT((ROW()-2)/20)+2))</f>
        <v/>
      </c>
      <c r="M8678" s="0" t="str">
        <f aca="false">IF($A8678="","","Compra no cartão")</f>
        <v/>
      </c>
    </row>
    <row r="8679" customFormat="false" ht="13.5" hidden="false" customHeight="false" outlineLevel="0" collapsed="false">
      <c r="A8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79" s="0" t="str">
        <f aca="false">IF($A8679="","",INDEX(CARTAO_COMPRAS!$C:$C,INT((ROW()-2)/20)+2))</f>
        <v/>
      </c>
      <c r="C8679" s="0" t="str">
        <f aca="false">IF($A8679="","",INDEX(CARTAO_COMPRAS!$D:$D,INT((ROW()-2)/20)+2))</f>
        <v/>
      </c>
      <c r="D8679" s="0" t="str">
        <f aca="false">IF($A8679="","",INDEX(CARTAO_COMPRAS!$E:$E,INT((ROW()-2)/20)+2))</f>
        <v/>
      </c>
      <c r="E8679" s="0" t="str">
        <f aca="false">IF($A8679="","",INDEX(CARTAO_COMPRAS!$H:$H,INT((ROW()-2)/20)+2)+MOD(ROW()-2,20))</f>
        <v/>
      </c>
      <c r="F8679" s="0" t="str">
        <f aca="false">IF($A8679="","",INDEX(CARTAO_COMPRAS!$G:$G,INT((ROW()-2)/20)+2))</f>
        <v/>
      </c>
      <c r="G8679" s="5" t="str">
        <f aca="false">IF($A8679="","",INDEX(CARTAO_COMPRAS!$I:$I,INT((ROW()-2)/20)+2))</f>
        <v/>
      </c>
      <c r="H8679" s="4" t="str">
        <f aca="false">IF($A8679="","",EDATE(INDEX(CARTAO_COMPRAS!$J:$J,INT((ROW()-2)/20)+2),MOD(ROW()-2,20)))</f>
        <v/>
      </c>
      <c r="I8679" s="4" t="str">
        <f aca="false">IF($H8679="","",$H8679-WEEKDAY($H8679,2)+1)</f>
        <v/>
      </c>
      <c r="J8679" s="4" t="str">
        <f aca="false">IF($I8679="","",$I8679+6)</f>
        <v/>
      </c>
      <c r="K8679" s="6" t="str">
        <f aca="false">IF($H8679="","",DATE(YEAR($H8679),MONTH($H8679),1))</f>
        <v/>
      </c>
      <c r="L8679" s="0" t="str">
        <f aca="false">IF($A8679="","",INDEX(CARTAO_COMPRAS!$K:$K,INT((ROW()-2)/20)+2))</f>
        <v/>
      </c>
      <c r="M8679" s="0" t="str">
        <f aca="false">IF($A8679="","","Compra no cartão")</f>
        <v/>
      </c>
    </row>
    <row r="8680" customFormat="false" ht="13.5" hidden="false" customHeight="false" outlineLevel="0" collapsed="false">
      <c r="A8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0" s="0" t="str">
        <f aca="false">IF($A8680="","",INDEX(CARTAO_COMPRAS!$C:$C,INT((ROW()-2)/20)+2))</f>
        <v/>
      </c>
      <c r="C8680" s="0" t="str">
        <f aca="false">IF($A8680="","",INDEX(CARTAO_COMPRAS!$D:$D,INT((ROW()-2)/20)+2))</f>
        <v/>
      </c>
      <c r="D8680" s="0" t="str">
        <f aca="false">IF($A8680="","",INDEX(CARTAO_COMPRAS!$E:$E,INT((ROW()-2)/20)+2))</f>
        <v/>
      </c>
      <c r="E8680" s="0" t="str">
        <f aca="false">IF($A8680="","",INDEX(CARTAO_COMPRAS!$H:$H,INT((ROW()-2)/20)+2)+MOD(ROW()-2,20))</f>
        <v/>
      </c>
      <c r="F8680" s="0" t="str">
        <f aca="false">IF($A8680="","",INDEX(CARTAO_COMPRAS!$G:$G,INT((ROW()-2)/20)+2))</f>
        <v/>
      </c>
      <c r="G8680" s="5" t="str">
        <f aca="false">IF($A8680="","",INDEX(CARTAO_COMPRAS!$I:$I,INT((ROW()-2)/20)+2))</f>
        <v/>
      </c>
      <c r="H8680" s="4" t="str">
        <f aca="false">IF($A8680="","",EDATE(INDEX(CARTAO_COMPRAS!$J:$J,INT((ROW()-2)/20)+2),MOD(ROW()-2,20)))</f>
        <v/>
      </c>
      <c r="I8680" s="4" t="str">
        <f aca="false">IF($H8680="","",$H8680-WEEKDAY($H8680,2)+1)</f>
        <v/>
      </c>
      <c r="J8680" s="4" t="str">
        <f aca="false">IF($I8680="","",$I8680+6)</f>
        <v/>
      </c>
      <c r="K8680" s="6" t="str">
        <f aca="false">IF($H8680="","",DATE(YEAR($H8680),MONTH($H8680),1))</f>
        <v/>
      </c>
      <c r="L8680" s="0" t="str">
        <f aca="false">IF($A8680="","",INDEX(CARTAO_COMPRAS!$K:$K,INT((ROW()-2)/20)+2))</f>
        <v/>
      </c>
      <c r="M8680" s="0" t="str">
        <f aca="false">IF($A8680="","","Compra no cartão")</f>
        <v/>
      </c>
    </row>
    <row r="8681" customFormat="false" ht="13.5" hidden="false" customHeight="false" outlineLevel="0" collapsed="false">
      <c r="A8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1" s="0" t="str">
        <f aca="false">IF($A8681="","",INDEX(CARTAO_COMPRAS!$C:$C,INT((ROW()-2)/20)+2))</f>
        <v/>
      </c>
      <c r="C8681" s="0" t="str">
        <f aca="false">IF($A8681="","",INDEX(CARTAO_COMPRAS!$D:$D,INT((ROW()-2)/20)+2))</f>
        <v/>
      </c>
      <c r="D8681" s="0" t="str">
        <f aca="false">IF($A8681="","",INDEX(CARTAO_COMPRAS!$E:$E,INT((ROW()-2)/20)+2))</f>
        <v/>
      </c>
      <c r="E8681" s="0" t="str">
        <f aca="false">IF($A8681="","",INDEX(CARTAO_COMPRAS!$H:$H,INT((ROW()-2)/20)+2)+MOD(ROW()-2,20))</f>
        <v/>
      </c>
      <c r="F8681" s="0" t="str">
        <f aca="false">IF($A8681="","",INDEX(CARTAO_COMPRAS!$G:$G,INT((ROW()-2)/20)+2))</f>
        <v/>
      </c>
      <c r="G8681" s="5" t="str">
        <f aca="false">IF($A8681="","",INDEX(CARTAO_COMPRAS!$I:$I,INT((ROW()-2)/20)+2))</f>
        <v/>
      </c>
      <c r="H8681" s="4" t="str">
        <f aca="false">IF($A8681="","",EDATE(INDEX(CARTAO_COMPRAS!$J:$J,INT((ROW()-2)/20)+2),MOD(ROW()-2,20)))</f>
        <v/>
      </c>
      <c r="I8681" s="4" t="str">
        <f aca="false">IF($H8681="","",$H8681-WEEKDAY($H8681,2)+1)</f>
        <v/>
      </c>
      <c r="J8681" s="4" t="str">
        <f aca="false">IF($I8681="","",$I8681+6)</f>
        <v/>
      </c>
      <c r="K8681" s="6" t="str">
        <f aca="false">IF($H8681="","",DATE(YEAR($H8681),MONTH($H8681),1))</f>
        <v/>
      </c>
      <c r="L8681" s="0" t="str">
        <f aca="false">IF($A8681="","",INDEX(CARTAO_COMPRAS!$K:$K,INT((ROW()-2)/20)+2))</f>
        <v/>
      </c>
      <c r="M8681" s="0" t="str">
        <f aca="false">IF($A8681="","","Compra no cartão")</f>
        <v/>
      </c>
    </row>
    <row r="8682" customFormat="false" ht="13.5" hidden="false" customHeight="false" outlineLevel="0" collapsed="false">
      <c r="A86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435</v>
      </c>
      <c r="B8682" s="0" t="str">
        <f aca="false">IF($A8682="","",INDEX(CARTAO_COMPRAS!$C:$C,INT((ROW()-2)/20)+2))</f>
        <v>Nubank</v>
      </c>
      <c r="C8682" s="0" t="str">
        <f aca="false">IF($A8682="","",INDEX(CARTAO_COMPRAS!$D:$D,INT((ROW()-2)/20)+2))</f>
        <v>Bruno Ribeiro</v>
      </c>
      <c r="D8682" s="0" t="str">
        <f aca="false">IF($A8682="","",INDEX(CARTAO_COMPRAS!$E:$E,INT((ROW()-2)/20)+2))</f>
        <v>Alimentação / Insumos</v>
      </c>
      <c r="E8682" s="0" t="n">
        <f aca="false">IF($A8682="","",INDEX(CARTAO_COMPRAS!$H:$H,INT((ROW()-2)/20)+2)+MOD(ROW()-2,20))</f>
        <v>2</v>
      </c>
      <c r="F8682" s="0" t="n">
        <f aca="false">IF($A8682="","",INDEX(CARTAO_COMPRAS!$G:$G,INT((ROW()-2)/20)+2))</f>
        <v>2</v>
      </c>
      <c r="G8682" s="5" t="n">
        <f aca="false">IF($A8682="","",INDEX(CARTAO_COMPRAS!$I:$I,INT((ROW()-2)/20)+2))</f>
        <v>117.36</v>
      </c>
      <c r="H8682" s="4" t="n">
        <f aca="false">IF($A8682="","",EDATE(INDEX(CARTAO_COMPRAS!$J:$J,INT((ROW()-2)/20)+2),MOD(ROW()-2,20)))</f>
        <v>46170</v>
      </c>
      <c r="I8682" s="4" t="n">
        <f aca="false">IF($H8682="","",$H8682-WEEKDAY($H8682,2)+1)</f>
        <v>46167</v>
      </c>
      <c r="J8682" s="4" t="n">
        <f aca="false">IF($I8682="","",$I8682+6)</f>
        <v>46173</v>
      </c>
      <c r="K8682" s="6" t="n">
        <f aca="false">IF($H8682="","",DATE(YEAR($H8682),MONTH($H8682),1))</f>
        <v>46143</v>
      </c>
      <c r="L8682" s="0" t="str">
        <f aca="false">IF($A8682="","",INDEX(CARTAO_COMPRAS!$K:$K,INT((ROW()-2)/20)+2))</f>
        <v>Pago</v>
      </c>
      <c r="M8682" s="0" t="str">
        <f aca="false">IF($A8682="","","Compra no cartão")</f>
        <v>Compra no cartão</v>
      </c>
    </row>
    <row r="8683" customFormat="false" ht="13.5" hidden="false" customHeight="false" outlineLevel="0" collapsed="false">
      <c r="A8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3" s="0" t="str">
        <f aca="false">IF($A8683="","",INDEX(CARTAO_COMPRAS!$C:$C,INT((ROW()-2)/20)+2))</f>
        <v/>
      </c>
      <c r="C8683" s="0" t="str">
        <f aca="false">IF($A8683="","",INDEX(CARTAO_COMPRAS!$D:$D,INT((ROW()-2)/20)+2))</f>
        <v/>
      </c>
      <c r="D8683" s="0" t="str">
        <f aca="false">IF($A8683="","",INDEX(CARTAO_COMPRAS!$E:$E,INT((ROW()-2)/20)+2))</f>
        <v/>
      </c>
      <c r="E8683" s="0" t="str">
        <f aca="false">IF($A8683="","",INDEX(CARTAO_COMPRAS!$H:$H,INT((ROW()-2)/20)+2)+MOD(ROW()-2,20))</f>
        <v/>
      </c>
      <c r="F8683" s="0" t="str">
        <f aca="false">IF($A8683="","",INDEX(CARTAO_COMPRAS!$G:$G,INT((ROW()-2)/20)+2))</f>
        <v/>
      </c>
      <c r="G8683" s="5" t="str">
        <f aca="false">IF($A8683="","",INDEX(CARTAO_COMPRAS!$I:$I,INT((ROW()-2)/20)+2))</f>
        <v/>
      </c>
      <c r="H8683" s="4" t="str">
        <f aca="false">IF($A8683="","",EDATE(INDEX(CARTAO_COMPRAS!$J:$J,INT((ROW()-2)/20)+2),MOD(ROW()-2,20)))</f>
        <v/>
      </c>
      <c r="I8683" s="4" t="str">
        <f aca="false">IF($H8683="","",$H8683-WEEKDAY($H8683,2)+1)</f>
        <v/>
      </c>
      <c r="J8683" s="4" t="str">
        <f aca="false">IF($I8683="","",$I8683+6)</f>
        <v/>
      </c>
      <c r="K8683" s="6" t="str">
        <f aca="false">IF($H8683="","",DATE(YEAR($H8683),MONTH($H8683),1))</f>
        <v/>
      </c>
      <c r="L8683" s="0" t="str">
        <f aca="false">IF($A8683="","",INDEX(CARTAO_COMPRAS!$K:$K,INT((ROW()-2)/20)+2))</f>
        <v/>
      </c>
      <c r="M8683" s="0" t="str">
        <f aca="false">IF($A8683="","","Compra no cartão")</f>
        <v/>
      </c>
    </row>
    <row r="8684" customFormat="false" ht="13.5" hidden="false" customHeight="false" outlineLevel="0" collapsed="false">
      <c r="A8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4" s="0" t="str">
        <f aca="false">IF($A8684="","",INDEX(CARTAO_COMPRAS!$C:$C,INT((ROW()-2)/20)+2))</f>
        <v/>
      </c>
      <c r="C8684" s="0" t="str">
        <f aca="false">IF($A8684="","",INDEX(CARTAO_COMPRAS!$D:$D,INT((ROW()-2)/20)+2))</f>
        <v/>
      </c>
      <c r="D8684" s="0" t="str">
        <f aca="false">IF($A8684="","",INDEX(CARTAO_COMPRAS!$E:$E,INT((ROW()-2)/20)+2))</f>
        <v/>
      </c>
      <c r="E8684" s="0" t="str">
        <f aca="false">IF($A8684="","",INDEX(CARTAO_COMPRAS!$H:$H,INT((ROW()-2)/20)+2)+MOD(ROW()-2,20))</f>
        <v/>
      </c>
      <c r="F8684" s="0" t="str">
        <f aca="false">IF($A8684="","",INDEX(CARTAO_COMPRAS!$G:$G,INT((ROW()-2)/20)+2))</f>
        <v/>
      </c>
      <c r="G8684" s="5" t="str">
        <f aca="false">IF($A8684="","",INDEX(CARTAO_COMPRAS!$I:$I,INT((ROW()-2)/20)+2))</f>
        <v/>
      </c>
      <c r="H8684" s="4" t="str">
        <f aca="false">IF($A8684="","",EDATE(INDEX(CARTAO_COMPRAS!$J:$J,INT((ROW()-2)/20)+2),MOD(ROW()-2,20)))</f>
        <v/>
      </c>
      <c r="I8684" s="4" t="str">
        <f aca="false">IF($H8684="","",$H8684-WEEKDAY($H8684,2)+1)</f>
        <v/>
      </c>
      <c r="J8684" s="4" t="str">
        <f aca="false">IF($I8684="","",$I8684+6)</f>
        <v/>
      </c>
      <c r="K8684" s="6" t="str">
        <f aca="false">IF($H8684="","",DATE(YEAR($H8684),MONTH($H8684),1))</f>
        <v/>
      </c>
      <c r="L8684" s="0" t="str">
        <f aca="false">IF($A8684="","",INDEX(CARTAO_COMPRAS!$K:$K,INT((ROW()-2)/20)+2))</f>
        <v/>
      </c>
      <c r="M8684" s="0" t="str">
        <f aca="false">IF($A8684="","","Compra no cartão")</f>
        <v/>
      </c>
    </row>
    <row r="8685" customFormat="false" ht="13.5" hidden="false" customHeight="false" outlineLevel="0" collapsed="false">
      <c r="A8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5" s="0" t="str">
        <f aca="false">IF($A8685="","",INDEX(CARTAO_COMPRAS!$C:$C,INT((ROW()-2)/20)+2))</f>
        <v/>
      </c>
      <c r="C8685" s="0" t="str">
        <f aca="false">IF($A8685="","",INDEX(CARTAO_COMPRAS!$D:$D,INT((ROW()-2)/20)+2))</f>
        <v/>
      </c>
      <c r="D8685" s="0" t="str">
        <f aca="false">IF($A8685="","",INDEX(CARTAO_COMPRAS!$E:$E,INT((ROW()-2)/20)+2))</f>
        <v/>
      </c>
      <c r="E8685" s="0" t="str">
        <f aca="false">IF($A8685="","",INDEX(CARTAO_COMPRAS!$H:$H,INT((ROW()-2)/20)+2)+MOD(ROW()-2,20))</f>
        <v/>
      </c>
      <c r="F8685" s="0" t="str">
        <f aca="false">IF($A8685="","",INDEX(CARTAO_COMPRAS!$G:$G,INT((ROW()-2)/20)+2))</f>
        <v/>
      </c>
      <c r="G8685" s="5" t="str">
        <f aca="false">IF($A8685="","",INDEX(CARTAO_COMPRAS!$I:$I,INT((ROW()-2)/20)+2))</f>
        <v/>
      </c>
      <c r="H8685" s="4" t="str">
        <f aca="false">IF($A8685="","",EDATE(INDEX(CARTAO_COMPRAS!$J:$J,INT((ROW()-2)/20)+2),MOD(ROW()-2,20)))</f>
        <v/>
      </c>
      <c r="I8685" s="4" t="str">
        <f aca="false">IF($H8685="","",$H8685-WEEKDAY($H8685,2)+1)</f>
        <v/>
      </c>
      <c r="J8685" s="4" t="str">
        <f aca="false">IF($I8685="","",$I8685+6)</f>
        <v/>
      </c>
      <c r="K8685" s="6" t="str">
        <f aca="false">IF($H8685="","",DATE(YEAR($H8685),MONTH($H8685),1))</f>
        <v/>
      </c>
      <c r="L8685" s="0" t="str">
        <f aca="false">IF($A8685="","",INDEX(CARTAO_COMPRAS!$K:$K,INT((ROW()-2)/20)+2))</f>
        <v/>
      </c>
      <c r="M8685" s="0" t="str">
        <f aca="false">IF($A8685="","","Compra no cartão")</f>
        <v/>
      </c>
    </row>
    <row r="8686" customFormat="false" ht="13.5" hidden="false" customHeight="false" outlineLevel="0" collapsed="false">
      <c r="A8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6" s="0" t="str">
        <f aca="false">IF($A8686="","",INDEX(CARTAO_COMPRAS!$C:$C,INT((ROW()-2)/20)+2))</f>
        <v/>
      </c>
      <c r="C8686" s="0" t="str">
        <f aca="false">IF($A8686="","",INDEX(CARTAO_COMPRAS!$D:$D,INT((ROW()-2)/20)+2))</f>
        <v/>
      </c>
      <c r="D8686" s="0" t="str">
        <f aca="false">IF($A8686="","",INDEX(CARTAO_COMPRAS!$E:$E,INT((ROW()-2)/20)+2))</f>
        <v/>
      </c>
      <c r="E8686" s="0" t="str">
        <f aca="false">IF($A8686="","",INDEX(CARTAO_COMPRAS!$H:$H,INT((ROW()-2)/20)+2)+MOD(ROW()-2,20))</f>
        <v/>
      </c>
      <c r="F8686" s="0" t="str">
        <f aca="false">IF($A8686="","",INDEX(CARTAO_COMPRAS!$G:$G,INT((ROW()-2)/20)+2))</f>
        <v/>
      </c>
      <c r="G8686" s="5" t="str">
        <f aca="false">IF($A8686="","",INDEX(CARTAO_COMPRAS!$I:$I,INT((ROW()-2)/20)+2))</f>
        <v/>
      </c>
      <c r="H8686" s="4" t="str">
        <f aca="false">IF($A8686="","",EDATE(INDEX(CARTAO_COMPRAS!$J:$J,INT((ROW()-2)/20)+2),MOD(ROW()-2,20)))</f>
        <v/>
      </c>
      <c r="I8686" s="4" t="str">
        <f aca="false">IF($H8686="","",$H8686-WEEKDAY($H8686,2)+1)</f>
        <v/>
      </c>
      <c r="J8686" s="4" t="str">
        <f aca="false">IF($I8686="","",$I8686+6)</f>
        <v/>
      </c>
      <c r="K8686" s="6" t="str">
        <f aca="false">IF($H8686="","",DATE(YEAR($H8686),MONTH($H8686),1))</f>
        <v/>
      </c>
      <c r="L8686" s="0" t="str">
        <f aca="false">IF($A8686="","",INDEX(CARTAO_COMPRAS!$K:$K,INT((ROW()-2)/20)+2))</f>
        <v/>
      </c>
      <c r="M8686" s="0" t="str">
        <f aca="false">IF($A8686="","","Compra no cartão")</f>
        <v/>
      </c>
    </row>
    <row r="8687" customFormat="false" ht="13.5" hidden="false" customHeight="false" outlineLevel="0" collapsed="false">
      <c r="A8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7" s="0" t="str">
        <f aca="false">IF($A8687="","",INDEX(CARTAO_COMPRAS!$C:$C,INT((ROW()-2)/20)+2))</f>
        <v/>
      </c>
      <c r="C8687" s="0" t="str">
        <f aca="false">IF($A8687="","",INDEX(CARTAO_COMPRAS!$D:$D,INT((ROW()-2)/20)+2))</f>
        <v/>
      </c>
      <c r="D8687" s="0" t="str">
        <f aca="false">IF($A8687="","",INDEX(CARTAO_COMPRAS!$E:$E,INT((ROW()-2)/20)+2))</f>
        <v/>
      </c>
      <c r="E8687" s="0" t="str">
        <f aca="false">IF($A8687="","",INDEX(CARTAO_COMPRAS!$H:$H,INT((ROW()-2)/20)+2)+MOD(ROW()-2,20))</f>
        <v/>
      </c>
      <c r="F8687" s="0" t="str">
        <f aca="false">IF($A8687="","",INDEX(CARTAO_COMPRAS!$G:$G,INT((ROW()-2)/20)+2))</f>
        <v/>
      </c>
      <c r="G8687" s="5" t="str">
        <f aca="false">IF($A8687="","",INDEX(CARTAO_COMPRAS!$I:$I,INT((ROW()-2)/20)+2))</f>
        <v/>
      </c>
      <c r="H8687" s="4" t="str">
        <f aca="false">IF($A8687="","",EDATE(INDEX(CARTAO_COMPRAS!$J:$J,INT((ROW()-2)/20)+2),MOD(ROW()-2,20)))</f>
        <v/>
      </c>
      <c r="I8687" s="4" t="str">
        <f aca="false">IF($H8687="","",$H8687-WEEKDAY($H8687,2)+1)</f>
        <v/>
      </c>
      <c r="J8687" s="4" t="str">
        <f aca="false">IF($I8687="","",$I8687+6)</f>
        <v/>
      </c>
      <c r="K8687" s="6" t="str">
        <f aca="false">IF($H8687="","",DATE(YEAR($H8687),MONTH($H8687),1))</f>
        <v/>
      </c>
      <c r="L8687" s="0" t="str">
        <f aca="false">IF($A8687="","",INDEX(CARTAO_COMPRAS!$K:$K,INT((ROW()-2)/20)+2))</f>
        <v/>
      </c>
      <c r="M8687" s="0" t="str">
        <f aca="false">IF($A8687="","","Compra no cartão")</f>
        <v/>
      </c>
    </row>
    <row r="8688" customFormat="false" ht="13.5" hidden="false" customHeight="false" outlineLevel="0" collapsed="false">
      <c r="A8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8" s="0" t="str">
        <f aca="false">IF($A8688="","",INDEX(CARTAO_COMPRAS!$C:$C,INT((ROW()-2)/20)+2))</f>
        <v/>
      </c>
      <c r="C8688" s="0" t="str">
        <f aca="false">IF($A8688="","",INDEX(CARTAO_COMPRAS!$D:$D,INT((ROW()-2)/20)+2))</f>
        <v/>
      </c>
      <c r="D8688" s="0" t="str">
        <f aca="false">IF($A8688="","",INDEX(CARTAO_COMPRAS!$E:$E,INT((ROW()-2)/20)+2))</f>
        <v/>
      </c>
      <c r="E8688" s="0" t="str">
        <f aca="false">IF($A8688="","",INDEX(CARTAO_COMPRAS!$H:$H,INT((ROW()-2)/20)+2)+MOD(ROW()-2,20))</f>
        <v/>
      </c>
      <c r="F8688" s="0" t="str">
        <f aca="false">IF($A8688="","",INDEX(CARTAO_COMPRAS!$G:$G,INT((ROW()-2)/20)+2))</f>
        <v/>
      </c>
      <c r="G8688" s="5" t="str">
        <f aca="false">IF($A8688="","",INDEX(CARTAO_COMPRAS!$I:$I,INT((ROW()-2)/20)+2))</f>
        <v/>
      </c>
      <c r="H8688" s="4" t="str">
        <f aca="false">IF($A8688="","",EDATE(INDEX(CARTAO_COMPRAS!$J:$J,INT((ROW()-2)/20)+2),MOD(ROW()-2,20)))</f>
        <v/>
      </c>
      <c r="I8688" s="4" t="str">
        <f aca="false">IF($H8688="","",$H8688-WEEKDAY($H8688,2)+1)</f>
        <v/>
      </c>
      <c r="J8688" s="4" t="str">
        <f aca="false">IF($I8688="","",$I8688+6)</f>
        <v/>
      </c>
      <c r="K8688" s="6" t="str">
        <f aca="false">IF($H8688="","",DATE(YEAR($H8688),MONTH($H8688),1))</f>
        <v/>
      </c>
      <c r="L8688" s="0" t="str">
        <f aca="false">IF($A8688="","",INDEX(CARTAO_COMPRAS!$K:$K,INT((ROW()-2)/20)+2))</f>
        <v/>
      </c>
      <c r="M8688" s="0" t="str">
        <f aca="false">IF($A8688="","","Compra no cartão")</f>
        <v/>
      </c>
    </row>
    <row r="8689" customFormat="false" ht="13.5" hidden="false" customHeight="false" outlineLevel="0" collapsed="false">
      <c r="A8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89" s="0" t="str">
        <f aca="false">IF($A8689="","",INDEX(CARTAO_COMPRAS!$C:$C,INT((ROW()-2)/20)+2))</f>
        <v/>
      </c>
      <c r="C8689" s="0" t="str">
        <f aca="false">IF($A8689="","",INDEX(CARTAO_COMPRAS!$D:$D,INT((ROW()-2)/20)+2))</f>
        <v/>
      </c>
      <c r="D8689" s="0" t="str">
        <f aca="false">IF($A8689="","",INDEX(CARTAO_COMPRAS!$E:$E,INT((ROW()-2)/20)+2))</f>
        <v/>
      </c>
      <c r="E8689" s="0" t="str">
        <f aca="false">IF($A8689="","",INDEX(CARTAO_COMPRAS!$H:$H,INT((ROW()-2)/20)+2)+MOD(ROW()-2,20))</f>
        <v/>
      </c>
      <c r="F8689" s="0" t="str">
        <f aca="false">IF($A8689="","",INDEX(CARTAO_COMPRAS!$G:$G,INT((ROW()-2)/20)+2))</f>
        <v/>
      </c>
      <c r="G8689" s="5" t="str">
        <f aca="false">IF($A8689="","",INDEX(CARTAO_COMPRAS!$I:$I,INT((ROW()-2)/20)+2))</f>
        <v/>
      </c>
      <c r="H8689" s="4" t="str">
        <f aca="false">IF($A8689="","",EDATE(INDEX(CARTAO_COMPRAS!$J:$J,INT((ROW()-2)/20)+2),MOD(ROW()-2,20)))</f>
        <v/>
      </c>
      <c r="I8689" s="4" t="str">
        <f aca="false">IF($H8689="","",$H8689-WEEKDAY($H8689,2)+1)</f>
        <v/>
      </c>
      <c r="J8689" s="4" t="str">
        <f aca="false">IF($I8689="","",$I8689+6)</f>
        <v/>
      </c>
      <c r="K8689" s="6" t="str">
        <f aca="false">IF($H8689="","",DATE(YEAR($H8689),MONTH($H8689),1))</f>
        <v/>
      </c>
      <c r="L8689" s="0" t="str">
        <f aca="false">IF($A8689="","",INDEX(CARTAO_COMPRAS!$K:$K,INT((ROW()-2)/20)+2))</f>
        <v/>
      </c>
      <c r="M8689" s="0" t="str">
        <f aca="false">IF($A8689="","","Compra no cartão")</f>
        <v/>
      </c>
    </row>
    <row r="8690" customFormat="false" ht="13.5" hidden="false" customHeight="false" outlineLevel="0" collapsed="false">
      <c r="A8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0" s="0" t="str">
        <f aca="false">IF($A8690="","",INDEX(CARTAO_COMPRAS!$C:$C,INT((ROW()-2)/20)+2))</f>
        <v/>
      </c>
      <c r="C8690" s="0" t="str">
        <f aca="false">IF($A8690="","",INDEX(CARTAO_COMPRAS!$D:$D,INT((ROW()-2)/20)+2))</f>
        <v/>
      </c>
      <c r="D8690" s="0" t="str">
        <f aca="false">IF($A8690="","",INDEX(CARTAO_COMPRAS!$E:$E,INT((ROW()-2)/20)+2))</f>
        <v/>
      </c>
      <c r="E8690" s="0" t="str">
        <f aca="false">IF($A8690="","",INDEX(CARTAO_COMPRAS!$H:$H,INT((ROW()-2)/20)+2)+MOD(ROW()-2,20))</f>
        <v/>
      </c>
      <c r="F8690" s="0" t="str">
        <f aca="false">IF($A8690="","",INDEX(CARTAO_COMPRAS!$G:$G,INT((ROW()-2)/20)+2))</f>
        <v/>
      </c>
      <c r="G8690" s="5" t="str">
        <f aca="false">IF($A8690="","",INDEX(CARTAO_COMPRAS!$I:$I,INT((ROW()-2)/20)+2))</f>
        <v/>
      </c>
      <c r="H8690" s="4" t="str">
        <f aca="false">IF($A8690="","",EDATE(INDEX(CARTAO_COMPRAS!$J:$J,INT((ROW()-2)/20)+2),MOD(ROW()-2,20)))</f>
        <v/>
      </c>
      <c r="I8690" s="4" t="str">
        <f aca="false">IF($H8690="","",$H8690-WEEKDAY($H8690,2)+1)</f>
        <v/>
      </c>
      <c r="J8690" s="4" t="str">
        <f aca="false">IF($I8690="","",$I8690+6)</f>
        <v/>
      </c>
      <c r="K8690" s="6" t="str">
        <f aca="false">IF($H8690="","",DATE(YEAR($H8690),MONTH($H8690),1))</f>
        <v/>
      </c>
      <c r="L8690" s="0" t="str">
        <f aca="false">IF($A8690="","",INDEX(CARTAO_COMPRAS!$K:$K,INT((ROW()-2)/20)+2))</f>
        <v/>
      </c>
      <c r="M8690" s="0" t="str">
        <f aca="false">IF($A8690="","","Compra no cartão")</f>
        <v/>
      </c>
    </row>
    <row r="8691" customFormat="false" ht="13.5" hidden="false" customHeight="false" outlineLevel="0" collapsed="false">
      <c r="A8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1" s="0" t="str">
        <f aca="false">IF($A8691="","",INDEX(CARTAO_COMPRAS!$C:$C,INT((ROW()-2)/20)+2))</f>
        <v/>
      </c>
      <c r="C8691" s="0" t="str">
        <f aca="false">IF($A8691="","",INDEX(CARTAO_COMPRAS!$D:$D,INT((ROW()-2)/20)+2))</f>
        <v/>
      </c>
      <c r="D8691" s="0" t="str">
        <f aca="false">IF($A8691="","",INDEX(CARTAO_COMPRAS!$E:$E,INT((ROW()-2)/20)+2))</f>
        <v/>
      </c>
      <c r="E8691" s="0" t="str">
        <f aca="false">IF($A8691="","",INDEX(CARTAO_COMPRAS!$H:$H,INT((ROW()-2)/20)+2)+MOD(ROW()-2,20))</f>
        <v/>
      </c>
      <c r="F8691" s="0" t="str">
        <f aca="false">IF($A8691="","",INDEX(CARTAO_COMPRAS!$G:$G,INT((ROW()-2)/20)+2))</f>
        <v/>
      </c>
      <c r="G8691" s="5" t="str">
        <f aca="false">IF($A8691="","",INDEX(CARTAO_COMPRAS!$I:$I,INT((ROW()-2)/20)+2))</f>
        <v/>
      </c>
      <c r="H8691" s="4" t="str">
        <f aca="false">IF($A8691="","",EDATE(INDEX(CARTAO_COMPRAS!$J:$J,INT((ROW()-2)/20)+2),MOD(ROW()-2,20)))</f>
        <v/>
      </c>
      <c r="I8691" s="4" t="str">
        <f aca="false">IF($H8691="","",$H8691-WEEKDAY($H8691,2)+1)</f>
        <v/>
      </c>
      <c r="J8691" s="4" t="str">
        <f aca="false">IF($I8691="","",$I8691+6)</f>
        <v/>
      </c>
      <c r="K8691" s="6" t="str">
        <f aca="false">IF($H8691="","",DATE(YEAR($H8691),MONTH($H8691),1))</f>
        <v/>
      </c>
      <c r="L8691" s="0" t="str">
        <f aca="false">IF($A8691="","",INDEX(CARTAO_COMPRAS!$K:$K,INT((ROW()-2)/20)+2))</f>
        <v/>
      </c>
      <c r="M8691" s="0" t="str">
        <f aca="false">IF($A8691="","","Compra no cartão")</f>
        <v/>
      </c>
    </row>
    <row r="8692" customFormat="false" ht="13.5" hidden="false" customHeight="false" outlineLevel="0" collapsed="false">
      <c r="A8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2" s="0" t="str">
        <f aca="false">IF($A8692="","",INDEX(CARTAO_COMPRAS!$C:$C,INT((ROW()-2)/20)+2))</f>
        <v/>
      </c>
      <c r="C8692" s="0" t="str">
        <f aca="false">IF($A8692="","",INDEX(CARTAO_COMPRAS!$D:$D,INT((ROW()-2)/20)+2))</f>
        <v/>
      </c>
      <c r="D8692" s="0" t="str">
        <f aca="false">IF($A8692="","",INDEX(CARTAO_COMPRAS!$E:$E,INT((ROW()-2)/20)+2))</f>
        <v/>
      </c>
      <c r="E8692" s="0" t="str">
        <f aca="false">IF($A8692="","",INDEX(CARTAO_COMPRAS!$H:$H,INT((ROW()-2)/20)+2)+MOD(ROW()-2,20))</f>
        <v/>
      </c>
      <c r="F8692" s="0" t="str">
        <f aca="false">IF($A8692="","",INDEX(CARTAO_COMPRAS!$G:$G,INT((ROW()-2)/20)+2))</f>
        <v/>
      </c>
      <c r="G8692" s="5" t="str">
        <f aca="false">IF($A8692="","",INDEX(CARTAO_COMPRAS!$I:$I,INT((ROW()-2)/20)+2))</f>
        <v/>
      </c>
      <c r="H8692" s="4" t="str">
        <f aca="false">IF($A8692="","",EDATE(INDEX(CARTAO_COMPRAS!$J:$J,INT((ROW()-2)/20)+2),MOD(ROW()-2,20)))</f>
        <v/>
      </c>
      <c r="I8692" s="4" t="str">
        <f aca="false">IF($H8692="","",$H8692-WEEKDAY($H8692,2)+1)</f>
        <v/>
      </c>
      <c r="J8692" s="4" t="str">
        <f aca="false">IF($I8692="","",$I8692+6)</f>
        <v/>
      </c>
      <c r="K8692" s="6" t="str">
        <f aca="false">IF($H8692="","",DATE(YEAR($H8692),MONTH($H8692),1))</f>
        <v/>
      </c>
      <c r="L8692" s="0" t="str">
        <f aca="false">IF($A8692="","",INDEX(CARTAO_COMPRAS!$K:$K,INT((ROW()-2)/20)+2))</f>
        <v/>
      </c>
      <c r="M8692" s="0" t="str">
        <f aca="false">IF($A8692="","","Compra no cartão")</f>
        <v/>
      </c>
    </row>
    <row r="8693" customFormat="false" ht="13.5" hidden="false" customHeight="false" outlineLevel="0" collapsed="false">
      <c r="A8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3" s="0" t="str">
        <f aca="false">IF($A8693="","",INDEX(CARTAO_COMPRAS!$C:$C,INT((ROW()-2)/20)+2))</f>
        <v/>
      </c>
      <c r="C8693" s="0" t="str">
        <f aca="false">IF($A8693="","",INDEX(CARTAO_COMPRAS!$D:$D,INT((ROW()-2)/20)+2))</f>
        <v/>
      </c>
      <c r="D8693" s="0" t="str">
        <f aca="false">IF($A8693="","",INDEX(CARTAO_COMPRAS!$E:$E,INT((ROW()-2)/20)+2))</f>
        <v/>
      </c>
      <c r="E8693" s="0" t="str">
        <f aca="false">IF($A8693="","",INDEX(CARTAO_COMPRAS!$H:$H,INT((ROW()-2)/20)+2)+MOD(ROW()-2,20))</f>
        <v/>
      </c>
      <c r="F8693" s="0" t="str">
        <f aca="false">IF($A8693="","",INDEX(CARTAO_COMPRAS!$G:$G,INT((ROW()-2)/20)+2))</f>
        <v/>
      </c>
      <c r="G8693" s="5" t="str">
        <f aca="false">IF($A8693="","",INDEX(CARTAO_COMPRAS!$I:$I,INT((ROW()-2)/20)+2))</f>
        <v/>
      </c>
      <c r="H8693" s="4" t="str">
        <f aca="false">IF($A8693="","",EDATE(INDEX(CARTAO_COMPRAS!$J:$J,INT((ROW()-2)/20)+2),MOD(ROW()-2,20)))</f>
        <v/>
      </c>
      <c r="I8693" s="4" t="str">
        <f aca="false">IF($H8693="","",$H8693-WEEKDAY($H8693,2)+1)</f>
        <v/>
      </c>
      <c r="J8693" s="4" t="str">
        <f aca="false">IF($I8693="","",$I8693+6)</f>
        <v/>
      </c>
      <c r="K8693" s="6" t="str">
        <f aca="false">IF($H8693="","",DATE(YEAR($H8693),MONTH($H8693),1))</f>
        <v/>
      </c>
      <c r="L8693" s="0" t="str">
        <f aca="false">IF($A8693="","",INDEX(CARTAO_COMPRAS!$K:$K,INT((ROW()-2)/20)+2))</f>
        <v/>
      </c>
      <c r="M8693" s="0" t="str">
        <f aca="false">IF($A8693="","","Compra no cartão")</f>
        <v/>
      </c>
    </row>
    <row r="8694" customFormat="false" ht="13.5" hidden="false" customHeight="false" outlineLevel="0" collapsed="false">
      <c r="A8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4" s="0" t="str">
        <f aca="false">IF($A8694="","",INDEX(CARTAO_COMPRAS!$C:$C,INT((ROW()-2)/20)+2))</f>
        <v/>
      </c>
      <c r="C8694" s="0" t="str">
        <f aca="false">IF($A8694="","",INDEX(CARTAO_COMPRAS!$D:$D,INT((ROW()-2)/20)+2))</f>
        <v/>
      </c>
      <c r="D8694" s="0" t="str">
        <f aca="false">IF($A8694="","",INDEX(CARTAO_COMPRAS!$E:$E,INT((ROW()-2)/20)+2))</f>
        <v/>
      </c>
      <c r="E8694" s="0" t="str">
        <f aca="false">IF($A8694="","",INDEX(CARTAO_COMPRAS!$H:$H,INT((ROW()-2)/20)+2)+MOD(ROW()-2,20))</f>
        <v/>
      </c>
      <c r="F8694" s="0" t="str">
        <f aca="false">IF($A8694="","",INDEX(CARTAO_COMPRAS!$G:$G,INT((ROW()-2)/20)+2))</f>
        <v/>
      </c>
      <c r="G8694" s="5" t="str">
        <f aca="false">IF($A8694="","",INDEX(CARTAO_COMPRAS!$I:$I,INT((ROW()-2)/20)+2))</f>
        <v/>
      </c>
      <c r="H8694" s="4" t="str">
        <f aca="false">IF($A8694="","",EDATE(INDEX(CARTAO_COMPRAS!$J:$J,INT((ROW()-2)/20)+2),MOD(ROW()-2,20)))</f>
        <v/>
      </c>
      <c r="I8694" s="4" t="str">
        <f aca="false">IF($H8694="","",$H8694-WEEKDAY($H8694,2)+1)</f>
        <v/>
      </c>
      <c r="J8694" s="4" t="str">
        <f aca="false">IF($I8694="","",$I8694+6)</f>
        <v/>
      </c>
      <c r="K8694" s="6" t="str">
        <f aca="false">IF($H8694="","",DATE(YEAR($H8694),MONTH($H8694),1))</f>
        <v/>
      </c>
      <c r="L8694" s="0" t="str">
        <f aca="false">IF($A8694="","",INDEX(CARTAO_COMPRAS!$K:$K,INT((ROW()-2)/20)+2))</f>
        <v/>
      </c>
      <c r="M8694" s="0" t="str">
        <f aca="false">IF($A8694="","","Compra no cartão")</f>
        <v/>
      </c>
    </row>
    <row r="8695" customFormat="false" ht="13.5" hidden="false" customHeight="false" outlineLevel="0" collapsed="false">
      <c r="A8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5" s="0" t="str">
        <f aca="false">IF($A8695="","",INDEX(CARTAO_COMPRAS!$C:$C,INT((ROW()-2)/20)+2))</f>
        <v/>
      </c>
      <c r="C8695" s="0" t="str">
        <f aca="false">IF($A8695="","",INDEX(CARTAO_COMPRAS!$D:$D,INT((ROW()-2)/20)+2))</f>
        <v/>
      </c>
      <c r="D8695" s="0" t="str">
        <f aca="false">IF($A8695="","",INDEX(CARTAO_COMPRAS!$E:$E,INT((ROW()-2)/20)+2))</f>
        <v/>
      </c>
      <c r="E8695" s="0" t="str">
        <f aca="false">IF($A8695="","",INDEX(CARTAO_COMPRAS!$H:$H,INT((ROW()-2)/20)+2)+MOD(ROW()-2,20))</f>
        <v/>
      </c>
      <c r="F8695" s="0" t="str">
        <f aca="false">IF($A8695="","",INDEX(CARTAO_COMPRAS!$G:$G,INT((ROW()-2)/20)+2))</f>
        <v/>
      </c>
      <c r="G8695" s="5" t="str">
        <f aca="false">IF($A8695="","",INDEX(CARTAO_COMPRAS!$I:$I,INT((ROW()-2)/20)+2))</f>
        <v/>
      </c>
      <c r="H8695" s="4" t="str">
        <f aca="false">IF($A8695="","",EDATE(INDEX(CARTAO_COMPRAS!$J:$J,INT((ROW()-2)/20)+2),MOD(ROW()-2,20)))</f>
        <v/>
      </c>
      <c r="I8695" s="4" t="str">
        <f aca="false">IF($H8695="","",$H8695-WEEKDAY($H8695,2)+1)</f>
        <v/>
      </c>
      <c r="J8695" s="4" t="str">
        <f aca="false">IF($I8695="","",$I8695+6)</f>
        <v/>
      </c>
      <c r="K8695" s="6" t="str">
        <f aca="false">IF($H8695="","",DATE(YEAR($H8695),MONTH($H8695),1))</f>
        <v/>
      </c>
      <c r="L8695" s="0" t="str">
        <f aca="false">IF($A8695="","",INDEX(CARTAO_COMPRAS!$K:$K,INT((ROW()-2)/20)+2))</f>
        <v/>
      </c>
      <c r="M8695" s="0" t="str">
        <f aca="false">IF($A8695="","","Compra no cartão")</f>
        <v/>
      </c>
    </row>
    <row r="8696" customFormat="false" ht="13.5" hidden="false" customHeight="false" outlineLevel="0" collapsed="false">
      <c r="A8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6" s="0" t="str">
        <f aca="false">IF($A8696="","",INDEX(CARTAO_COMPRAS!$C:$C,INT((ROW()-2)/20)+2))</f>
        <v/>
      </c>
      <c r="C8696" s="0" t="str">
        <f aca="false">IF($A8696="","",INDEX(CARTAO_COMPRAS!$D:$D,INT((ROW()-2)/20)+2))</f>
        <v/>
      </c>
      <c r="D8696" s="0" t="str">
        <f aca="false">IF($A8696="","",INDEX(CARTAO_COMPRAS!$E:$E,INT((ROW()-2)/20)+2))</f>
        <v/>
      </c>
      <c r="E8696" s="0" t="str">
        <f aca="false">IF($A8696="","",INDEX(CARTAO_COMPRAS!$H:$H,INT((ROW()-2)/20)+2)+MOD(ROW()-2,20))</f>
        <v/>
      </c>
      <c r="F8696" s="0" t="str">
        <f aca="false">IF($A8696="","",INDEX(CARTAO_COMPRAS!$G:$G,INT((ROW()-2)/20)+2))</f>
        <v/>
      </c>
      <c r="G8696" s="5" t="str">
        <f aca="false">IF($A8696="","",INDEX(CARTAO_COMPRAS!$I:$I,INT((ROW()-2)/20)+2))</f>
        <v/>
      </c>
      <c r="H8696" s="4" t="str">
        <f aca="false">IF($A8696="","",EDATE(INDEX(CARTAO_COMPRAS!$J:$J,INT((ROW()-2)/20)+2),MOD(ROW()-2,20)))</f>
        <v/>
      </c>
      <c r="I8696" s="4" t="str">
        <f aca="false">IF($H8696="","",$H8696-WEEKDAY($H8696,2)+1)</f>
        <v/>
      </c>
      <c r="J8696" s="4" t="str">
        <f aca="false">IF($I8696="","",$I8696+6)</f>
        <v/>
      </c>
      <c r="K8696" s="6" t="str">
        <f aca="false">IF($H8696="","",DATE(YEAR($H8696),MONTH($H8696),1))</f>
        <v/>
      </c>
      <c r="L8696" s="0" t="str">
        <f aca="false">IF($A8696="","",INDEX(CARTAO_COMPRAS!$K:$K,INT((ROW()-2)/20)+2))</f>
        <v/>
      </c>
      <c r="M8696" s="0" t="str">
        <f aca="false">IF($A8696="","","Compra no cartão")</f>
        <v/>
      </c>
    </row>
    <row r="8697" customFormat="false" ht="13.5" hidden="false" customHeight="false" outlineLevel="0" collapsed="false">
      <c r="A8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7" s="0" t="str">
        <f aca="false">IF($A8697="","",INDEX(CARTAO_COMPRAS!$C:$C,INT((ROW()-2)/20)+2))</f>
        <v/>
      </c>
      <c r="C8697" s="0" t="str">
        <f aca="false">IF($A8697="","",INDEX(CARTAO_COMPRAS!$D:$D,INT((ROW()-2)/20)+2))</f>
        <v/>
      </c>
      <c r="D8697" s="0" t="str">
        <f aca="false">IF($A8697="","",INDEX(CARTAO_COMPRAS!$E:$E,INT((ROW()-2)/20)+2))</f>
        <v/>
      </c>
      <c r="E8697" s="0" t="str">
        <f aca="false">IF($A8697="","",INDEX(CARTAO_COMPRAS!$H:$H,INT((ROW()-2)/20)+2)+MOD(ROW()-2,20))</f>
        <v/>
      </c>
      <c r="F8697" s="0" t="str">
        <f aca="false">IF($A8697="","",INDEX(CARTAO_COMPRAS!$G:$G,INT((ROW()-2)/20)+2))</f>
        <v/>
      </c>
      <c r="G8697" s="5" t="str">
        <f aca="false">IF($A8697="","",INDEX(CARTAO_COMPRAS!$I:$I,INT((ROW()-2)/20)+2))</f>
        <v/>
      </c>
      <c r="H8697" s="4" t="str">
        <f aca="false">IF($A8697="","",EDATE(INDEX(CARTAO_COMPRAS!$J:$J,INT((ROW()-2)/20)+2),MOD(ROW()-2,20)))</f>
        <v/>
      </c>
      <c r="I8697" s="4" t="str">
        <f aca="false">IF($H8697="","",$H8697-WEEKDAY($H8697,2)+1)</f>
        <v/>
      </c>
      <c r="J8697" s="4" t="str">
        <f aca="false">IF($I8697="","",$I8697+6)</f>
        <v/>
      </c>
      <c r="K8697" s="6" t="str">
        <f aca="false">IF($H8697="","",DATE(YEAR($H8697),MONTH($H8697),1))</f>
        <v/>
      </c>
      <c r="L8697" s="0" t="str">
        <f aca="false">IF($A8697="","",INDEX(CARTAO_COMPRAS!$K:$K,INT((ROW()-2)/20)+2))</f>
        <v/>
      </c>
      <c r="M8697" s="0" t="str">
        <f aca="false">IF($A8697="","","Compra no cartão")</f>
        <v/>
      </c>
    </row>
    <row r="8698" customFormat="false" ht="13.5" hidden="false" customHeight="false" outlineLevel="0" collapsed="false">
      <c r="A8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8" s="0" t="str">
        <f aca="false">IF($A8698="","",INDEX(CARTAO_COMPRAS!$C:$C,INT((ROW()-2)/20)+2))</f>
        <v/>
      </c>
      <c r="C8698" s="0" t="str">
        <f aca="false">IF($A8698="","",INDEX(CARTAO_COMPRAS!$D:$D,INT((ROW()-2)/20)+2))</f>
        <v/>
      </c>
      <c r="D8698" s="0" t="str">
        <f aca="false">IF($A8698="","",INDEX(CARTAO_COMPRAS!$E:$E,INT((ROW()-2)/20)+2))</f>
        <v/>
      </c>
      <c r="E8698" s="0" t="str">
        <f aca="false">IF($A8698="","",INDEX(CARTAO_COMPRAS!$H:$H,INT((ROW()-2)/20)+2)+MOD(ROW()-2,20))</f>
        <v/>
      </c>
      <c r="F8698" s="0" t="str">
        <f aca="false">IF($A8698="","",INDEX(CARTAO_COMPRAS!$G:$G,INT((ROW()-2)/20)+2))</f>
        <v/>
      </c>
      <c r="G8698" s="5" t="str">
        <f aca="false">IF($A8698="","",INDEX(CARTAO_COMPRAS!$I:$I,INT((ROW()-2)/20)+2))</f>
        <v/>
      </c>
      <c r="H8698" s="4" t="str">
        <f aca="false">IF($A8698="","",EDATE(INDEX(CARTAO_COMPRAS!$J:$J,INT((ROW()-2)/20)+2),MOD(ROW()-2,20)))</f>
        <v/>
      </c>
      <c r="I8698" s="4" t="str">
        <f aca="false">IF($H8698="","",$H8698-WEEKDAY($H8698,2)+1)</f>
        <v/>
      </c>
      <c r="J8698" s="4" t="str">
        <f aca="false">IF($I8698="","",$I8698+6)</f>
        <v/>
      </c>
      <c r="K8698" s="6" t="str">
        <f aca="false">IF($H8698="","",DATE(YEAR($H8698),MONTH($H8698),1))</f>
        <v/>
      </c>
      <c r="L8698" s="0" t="str">
        <f aca="false">IF($A8698="","",INDEX(CARTAO_COMPRAS!$K:$K,INT((ROW()-2)/20)+2))</f>
        <v/>
      </c>
      <c r="M8698" s="0" t="str">
        <f aca="false">IF($A8698="","","Compra no cartão")</f>
        <v/>
      </c>
    </row>
    <row r="8699" customFormat="false" ht="13.5" hidden="false" customHeight="false" outlineLevel="0" collapsed="false">
      <c r="A8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699" s="0" t="str">
        <f aca="false">IF($A8699="","",INDEX(CARTAO_COMPRAS!$C:$C,INT((ROW()-2)/20)+2))</f>
        <v/>
      </c>
      <c r="C8699" s="0" t="str">
        <f aca="false">IF($A8699="","",INDEX(CARTAO_COMPRAS!$D:$D,INT((ROW()-2)/20)+2))</f>
        <v/>
      </c>
      <c r="D8699" s="0" t="str">
        <f aca="false">IF($A8699="","",INDEX(CARTAO_COMPRAS!$E:$E,INT((ROW()-2)/20)+2))</f>
        <v/>
      </c>
      <c r="E8699" s="0" t="str">
        <f aca="false">IF($A8699="","",INDEX(CARTAO_COMPRAS!$H:$H,INT((ROW()-2)/20)+2)+MOD(ROW()-2,20))</f>
        <v/>
      </c>
      <c r="F8699" s="0" t="str">
        <f aca="false">IF($A8699="","",INDEX(CARTAO_COMPRAS!$G:$G,INT((ROW()-2)/20)+2))</f>
        <v/>
      </c>
      <c r="G8699" s="5" t="str">
        <f aca="false">IF($A8699="","",INDEX(CARTAO_COMPRAS!$I:$I,INT((ROW()-2)/20)+2))</f>
        <v/>
      </c>
      <c r="H8699" s="4" t="str">
        <f aca="false">IF($A8699="","",EDATE(INDEX(CARTAO_COMPRAS!$J:$J,INT((ROW()-2)/20)+2),MOD(ROW()-2,20)))</f>
        <v/>
      </c>
      <c r="I8699" s="4" t="str">
        <f aca="false">IF($H8699="","",$H8699-WEEKDAY($H8699,2)+1)</f>
        <v/>
      </c>
      <c r="J8699" s="4" t="str">
        <f aca="false">IF($I8699="","",$I8699+6)</f>
        <v/>
      </c>
      <c r="K8699" s="6" t="str">
        <f aca="false">IF($H8699="","",DATE(YEAR($H8699),MONTH($H8699),1))</f>
        <v/>
      </c>
      <c r="L8699" s="0" t="str">
        <f aca="false">IF($A8699="","",INDEX(CARTAO_COMPRAS!$K:$K,INT((ROW()-2)/20)+2))</f>
        <v/>
      </c>
      <c r="M8699" s="0" t="str">
        <f aca="false">IF($A8699="","","Compra no cartão")</f>
        <v/>
      </c>
    </row>
    <row r="8700" customFormat="false" ht="13.5" hidden="false" customHeight="false" outlineLevel="0" collapsed="false">
      <c r="A8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00" s="0" t="str">
        <f aca="false">IF($A8700="","",INDEX(CARTAO_COMPRAS!$C:$C,INT((ROW()-2)/20)+2))</f>
        <v/>
      </c>
      <c r="C8700" s="0" t="str">
        <f aca="false">IF($A8700="","",INDEX(CARTAO_COMPRAS!$D:$D,INT((ROW()-2)/20)+2))</f>
        <v/>
      </c>
      <c r="D8700" s="0" t="str">
        <f aca="false">IF($A8700="","",INDEX(CARTAO_COMPRAS!$E:$E,INT((ROW()-2)/20)+2))</f>
        <v/>
      </c>
      <c r="E8700" s="0" t="str">
        <f aca="false">IF($A8700="","",INDEX(CARTAO_COMPRAS!$H:$H,INT((ROW()-2)/20)+2)+MOD(ROW()-2,20))</f>
        <v/>
      </c>
      <c r="F8700" s="0" t="str">
        <f aca="false">IF($A8700="","",INDEX(CARTAO_COMPRAS!$G:$G,INT((ROW()-2)/20)+2))</f>
        <v/>
      </c>
      <c r="G8700" s="5" t="str">
        <f aca="false">IF($A8700="","",INDEX(CARTAO_COMPRAS!$I:$I,INT((ROW()-2)/20)+2))</f>
        <v/>
      </c>
      <c r="H8700" s="4" t="str">
        <f aca="false">IF($A8700="","",EDATE(INDEX(CARTAO_COMPRAS!$J:$J,INT((ROW()-2)/20)+2),MOD(ROW()-2,20)))</f>
        <v/>
      </c>
      <c r="I8700" s="4" t="str">
        <f aca="false">IF($H8700="","",$H8700-WEEKDAY($H8700,2)+1)</f>
        <v/>
      </c>
      <c r="J8700" s="4" t="str">
        <f aca="false">IF($I8700="","",$I8700+6)</f>
        <v/>
      </c>
      <c r="K8700" s="6" t="str">
        <f aca="false">IF($H8700="","",DATE(YEAR($H8700),MONTH($H8700),1))</f>
        <v/>
      </c>
      <c r="L8700" s="0" t="str">
        <f aca="false">IF($A8700="","",INDEX(CARTAO_COMPRAS!$K:$K,INT((ROW()-2)/20)+2))</f>
        <v/>
      </c>
      <c r="M8700" s="0" t="str">
        <f aca="false">IF($A8700="","","Compra no cartão")</f>
        <v/>
      </c>
    </row>
    <row r="8701" customFormat="false" ht="13.5" hidden="false" customHeight="false" outlineLevel="0" collapsed="false">
      <c r="A8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01" s="0" t="str">
        <f aca="false">IF($A8701="","",INDEX(CARTAO_COMPRAS!$C:$C,INT((ROW()-2)/20)+2))</f>
        <v/>
      </c>
      <c r="C8701" s="0" t="str">
        <f aca="false">IF($A8701="","",INDEX(CARTAO_COMPRAS!$D:$D,INT((ROW()-2)/20)+2))</f>
        <v/>
      </c>
      <c r="D8701" s="0" t="str">
        <f aca="false">IF($A8701="","",INDEX(CARTAO_COMPRAS!$E:$E,INT((ROW()-2)/20)+2))</f>
        <v/>
      </c>
      <c r="E8701" s="0" t="str">
        <f aca="false">IF($A8701="","",INDEX(CARTAO_COMPRAS!$H:$H,INT((ROW()-2)/20)+2)+MOD(ROW()-2,20))</f>
        <v/>
      </c>
      <c r="F8701" s="0" t="str">
        <f aca="false">IF($A8701="","",INDEX(CARTAO_COMPRAS!$G:$G,INT((ROW()-2)/20)+2))</f>
        <v/>
      </c>
      <c r="G8701" s="5" t="str">
        <f aca="false">IF($A8701="","",INDEX(CARTAO_COMPRAS!$I:$I,INT((ROW()-2)/20)+2))</f>
        <v/>
      </c>
      <c r="H8701" s="4" t="str">
        <f aca="false">IF($A8701="","",EDATE(INDEX(CARTAO_COMPRAS!$J:$J,INT((ROW()-2)/20)+2),MOD(ROW()-2,20)))</f>
        <v/>
      </c>
      <c r="I8701" s="4" t="str">
        <f aca="false">IF($H8701="","",$H8701-WEEKDAY($H8701,2)+1)</f>
        <v/>
      </c>
      <c r="J8701" s="4" t="str">
        <f aca="false">IF($I8701="","",$I8701+6)</f>
        <v/>
      </c>
      <c r="K8701" s="6" t="str">
        <f aca="false">IF($H8701="","",DATE(YEAR($H8701),MONTH($H8701),1))</f>
        <v/>
      </c>
      <c r="L8701" s="0" t="str">
        <f aca="false">IF($A8701="","",INDEX(CARTAO_COMPRAS!$K:$K,INT((ROW()-2)/20)+2))</f>
        <v/>
      </c>
      <c r="M8701" s="0" t="str">
        <f aca="false">IF($A8701="","","Compra no cartão")</f>
        <v/>
      </c>
    </row>
    <row r="8702" customFormat="false" ht="13.5" hidden="false" customHeight="false" outlineLevel="0" collapsed="false">
      <c r="A87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436</v>
      </c>
      <c r="B8702" s="0" t="str">
        <f aca="false">IF($A8702="","",INDEX(CARTAO_COMPRAS!$C:$C,INT((ROW()-2)/20)+2))</f>
        <v>Nubank</v>
      </c>
      <c r="C8702" s="0" t="str">
        <f aca="false">IF($A8702="","",INDEX(CARTAO_COMPRAS!$D:$D,INT((ROW()-2)/20)+2))</f>
        <v>Ifood</v>
      </c>
      <c r="D8702" s="0" t="str">
        <f aca="false">IF($A8702="","",INDEX(CARTAO_COMPRAS!$E:$E,INT((ROW()-2)/20)+2))</f>
        <v>Alimentação / Insumos</v>
      </c>
      <c r="E8702" s="0" t="n">
        <f aca="false">IF($A8702="","",INDEX(CARTAO_COMPRAS!$H:$H,INT((ROW()-2)/20)+2)+MOD(ROW()-2,20))</f>
        <v>2</v>
      </c>
      <c r="F8702" s="0" t="n">
        <f aca="false">IF($A8702="","",INDEX(CARTAO_COMPRAS!$G:$G,INT((ROW()-2)/20)+2))</f>
        <v>5</v>
      </c>
      <c r="G8702" s="5" t="n">
        <f aca="false">IF($A8702="","",INDEX(CARTAO_COMPRAS!$I:$I,INT((ROW()-2)/20)+2))</f>
        <v>24.05</v>
      </c>
      <c r="H8702" s="4" t="n">
        <f aca="false">IF($A8702="","",EDATE(INDEX(CARTAO_COMPRAS!$J:$J,INT((ROW()-2)/20)+2),MOD(ROW()-2,20)))</f>
        <v>46170</v>
      </c>
      <c r="I8702" s="4" t="n">
        <f aca="false">IF($H8702="","",$H8702-WEEKDAY($H8702,2)+1)</f>
        <v>46167</v>
      </c>
      <c r="J8702" s="4" t="n">
        <f aca="false">IF($I8702="","",$I8702+6)</f>
        <v>46173</v>
      </c>
      <c r="K8702" s="6" t="n">
        <f aca="false">IF($H8702="","",DATE(YEAR($H8702),MONTH($H8702),1))</f>
        <v>46143</v>
      </c>
      <c r="L8702" s="0" t="str">
        <f aca="false">IF($A8702="","",INDEX(CARTAO_COMPRAS!$K:$K,INT((ROW()-2)/20)+2))</f>
        <v>Pago</v>
      </c>
      <c r="M8702" s="0" t="str">
        <f aca="false">IF($A8702="","","Compra no cartão")</f>
        <v>Compra no cartão</v>
      </c>
    </row>
    <row r="8703" customFormat="false" ht="13.5" hidden="false" customHeight="false" outlineLevel="0" collapsed="false">
      <c r="A87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436</v>
      </c>
      <c r="B8703" s="0" t="str">
        <f aca="false">IF($A8703="","",INDEX(CARTAO_COMPRAS!$C:$C,INT((ROW()-2)/20)+2))</f>
        <v>Nubank</v>
      </c>
      <c r="C8703" s="0" t="str">
        <f aca="false">IF($A8703="","",INDEX(CARTAO_COMPRAS!$D:$D,INT((ROW()-2)/20)+2))</f>
        <v>Ifood</v>
      </c>
      <c r="D8703" s="0" t="str">
        <f aca="false">IF($A8703="","",INDEX(CARTAO_COMPRAS!$E:$E,INT((ROW()-2)/20)+2))</f>
        <v>Alimentação / Insumos</v>
      </c>
      <c r="E8703" s="0" t="n">
        <f aca="false">IF($A8703="","",INDEX(CARTAO_COMPRAS!$H:$H,INT((ROW()-2)/20)+2)+MOD(ROW()-2,20))</f>
        <v>3</v>
      </c>
      <c r="F8703" s="0" t="n">
        <f aca="false">IF($A8703="","",INDEX(CARTAO_COMPRAS!$G:$G,INT((ROW()-2)/20)+2))</f>
        <v>5</v>
      </c>
      <c r="G8703" s="5" t="n">
        <f aca="false">IF($A8703="","",INDEX(CARTAO_COMPRAS!$I:$I,INT((ROW()-2)/20)+2))</f>
        <v>24.05</v>
      </c>
      <c r="H8703" s="4" t="n">
        <f aca="false">IF($A8703="","",EDATE(INDEX(CARTAO_COMPRAS!$J:$J,INT((ROW()-2)/20)+2),MOD(ROW()-2,20)))</f>
        <v>46201</v>
      </c>
      <c r="I8703" s="4" t="n">
        <f aca="false">IF($H8703="","",$H8703-WEEKDAY($H8703,2)+1)</f>
        <v>46195</v>
      </c>
      <c r="J8703" s="4" t="n">
        <f aca="false">IF($I8703="","",$I8703+6)</f>
        <v>46201</v>
      </c>
      <c r="K8703" s="6" t="n">
        <f aca="false">IF($H8703="","",DATE(YEAR($H8703),MONTH($H8703),1))</f>
        <v>46174</v>
      </c>
      <c r="L8703" s="0" t="str">
        <f aca="false">IF($A8703="","",INDEX(CARTAO_COMPRAS!$K:$K,INT((ROW()-2)/20)+2))</f>
        <v>Pago</v>
      </c>
      <c r="M8703" s="0" t="str">
        <f aca="false">IF($A8703="","","Compra no cartão")</f>
        <v>Compra no cartão</v>
      </c>
    </row>
    <row r="8704" customFormat="false" ht="13.5" hidden="false" customHeight="false" outlineLevel="0" collapsed="false">
      <c r="A87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436</v>
      </c>
      <c r="B8704" s="0" t="str">
        <f aca="false">IF($A8704="","",INDEX(CARTAO_COMPRAS!$C:$C,INT((ROW()-2)/20)+2))</f>
        <v>Nubank</v>
      </c>
      <c r="C8704" s="0" t="str">
        <f aca="false">IF($A8704="","",INDEX(CARTAO_COMPRAS!$D:$D,INT((ROW()-2)/20)+2))</f>
        <v>Ifood</v>
      </c>
      <c r="D8704" s="0" t="str">
        <f aca="false">IF($A8704="","",INDEX(CARTAO_COMPRAS!$E:$E,INT((ROW()-2)/20)+2))</f>
        <v>Alimentação / Insumos</v>
      </c>
      <c r="E8704" s="0" t="n">
        <f aca="false">IF($A8704="","",INDEX(CARTAO_COMPRAS!$H:$H,INT((ROW()-2)/20)+2)+MOD(ROW()-2,20))</f>
        <v>4</v>
      </c>
      <c r="F8704" s="0" t="n">
        <f aca="false">IF($A8704="","",INDEX(CARTAO_COMPRAS!$G:$G,INT((ROW()-2)/20)+2))</f>
        <v>5</v>
      </c>
      <c r="G8704" s="5" t="n">
        <f aca="false">IF($A8704="","",INDEX(CARTAO_COMPRAS!$I:$I,INT((ROW()-2)/20)+2))</f>
        <v>24.05</v>
      </c>
      <c r="H8704" s="4" t="n">
        <f aca="false">IF($A8704="","",EDATE(INDEX(CARTAO_COMPRAS!$J:$J,INT((ROW()-2)/20)+2),MOD(ROW()-2,20)))</f>
        <v>46231</v>
      </c>
      <c r="I8704" s="4" t="n">
        <f aca="false">IF($H8704="","",$H8704-WEEKDAY($H8704,2)+1)</f>
        <v>46230</v>
      </c>
      <c r="J8704" s="4" t="n">
        <f aca="false">IF($I8704="","",$I8704+6)</f>
        <v>46236</v>
      </c>
      <c r="K8704" s="6" t="n">
        <f aca="false">IF($H8704="","",DATE(YEAR($H8704),MONTH($H8704),1))</f>
        <v>46204</v>
      </c>
      <c r="L8704" s="0" t="str">
        <f aca="false">IF($A8704="","",INDEX(CARTAO_COMPRAS!$K:$K,INT((ROW()-2)/20)+2))</f>
        <v>Pago</v>
      </c>
      <c r="M8704" s="0" t="str">
        <f aca="false">IF($A8704="","","Compra no cartão")</f>
        <v>Compra no cartão</v>
      </c>
    </row>
    <row r="8705" customFormat="false" ht="13.5" hidden="false" customHeight="false" outlineLevel="0" collapsed="false">
      <c r="A870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436</v>
      </c>
      <c r="B8705" s="0" t="str">
        <f aca="false">IF($A8705="","",INDEX(CARTAO_COMPRAS!$C:$C,INT((ROW()-2)/20)+2))</f>
        <v>Nubank</v>
      </c>
      <c r="C8705" s="0" t="str">
        <f aca="false">IF($A8705="","",INDEX(CARTAO_COMPRAS!$D:$D,INT((ROW()-2)/20)+2))</f>
        <v>Ifood</v>
      </c>
      <c r="D8705" s="0" t="str">
        <f aca="false">IF($A8705="","",INDEX(CARTAO_COMPRAS!$E:$E,INT((ROW()-2)/20)+2))</f>
        <v>Alimentação / Insumos</v>
      </c>
      <c r="E8705" s="0" t="n">
        <f aca="false">IF($A8705="","",INDEX(CARTAO_COMPRAS!$H:$H,INT((ROW()-2)/20)+2)+MOD(ROW()-2,20))</f>
        <v>5</v>
      </c>
      <c r="F8705" s="0" t="n">
        <f aca="false">IF($A8705="","",INDEX(CARTAO_COMPRAS!$G:$G,INT((ROW()-2)/20)+2))</f>
        <v>5</v>
      </c>
      <c r="G8705" s="5" t="n">
        <f aca="false">IF($A8705="","",INDEX(CARTAO_COMPRAS!$I:$I,INT((ROW()-2)/20)+2))</f>
        <v>24.05</v>
      </c>
      <c r="H8705" s="4" t="n">
        <f aca="false">IF($A8705="","",EDATE(INDEX(CARTAO_COMPRAS!$J:$J,INT((ROW()-2)/20)+2),MOD(ROW()-2,20)))</f>
        <v>46262</v>
      </c>
      <c r="I8705" s="4" t="n">
        <f aca="false">IF($H8705="","",$H8705-WEEKDAY($H8705,2)+1)</f>
        <v>46258</v>
      </c>
      <c r="J8705" s="4" t="n">
        <f aca="false">IF($I8705="","",$I8705+6)</f>
        <v>46264</v>
      </c>
      <c r="K8705" s="6" t="n">
        <f aca="false">IF($H8705="","",DATE(YEAR($H8705),MONTH($H8705),1))</f>
        <v>46235</v>
      </c>
      <c r="L8705" s="0" t="str">
        <f aca="false">IF($A8705="","",INDEX(CARTAO_COMPRAS!$K:$K,INT((ROW()-2)/20)+2))</f>
        <v>Pago</v>
      </c>
      <c r="M8705" s="0" t="str">
        <f aca="false">IF($A8705="","","Compra no cartão")</f>
        <v>Compra no cartão</v>
      </c>
    </row>
    <row r="8706" customFormat="false" ht="13.5" hidden="false" customHeight="false" outlineLevel="0" collapsed="false">
      <c r="A8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06" s="0" t="str">
        <f aca="false">IF($A8706="","",INDEX(CARTAO_COMPRAS!$C:$C,INT((ROW()-2)/20)+2))</f>
        <v/>
      </c>
      <c r="C8706" s="0" t="str">
        <f aca="false">IF($A8706="","",INDEX(CARTAO_COMPRAS!$D:$D,INT((ROW()-2)/20)+2))</f>
        <v/>
      </c>
      <c r="D8706" s="0" t="str">
        <f aca="false">IF($A8706="","",INDEX(CARTAO_COMPRAS!$E:$E,INT((ROW()-2)/20)+2))</f>
        <v/>
      </c>
      <c r="E8706" s="0" t="str">
        <f aca="false">IF($A8706="","",INDEX(CARTAO_COMPRAS!$H:$H,INT((ROW()-2)/20)+2)+MOD(ROW()-2,20))</f>
        <v/>
      </c>
      <c r="F8706" s="0" t="str">
        <f aca="false">IF($A8706="","",INDEX(CARTAO_COMPRAS!$G:$G,INT((ROW()-2)/20)+2))</f>
        <v/>
      </c>
      <c r="G8706" s="5" t="str">
        <f aca="false">IF($A8706="","",INDEX(CARTAO_COMPRAS!$I:$I,INT((ROW()-2)/20)+2))</f>
        <v/>
      </c>
      <c r="H8706" s="4" t="str">
        <f aca="false">IF($A8706="","",EDATE(INDEX(CARTAO_COMPRAS!$J:$J,INT((ROW()-2)/20)+2),MOD(ROW()-2,20)))</f>
        <v/>
      </c>
      <c r="I8706" s="4" t="str">
        <f aca="false">IF($H8706="","",$H8706-WEEKDAY($H8706,2)+1)</f>
        <v/>
      </c>
      <c r="J8706" s="4" t="str">
        <f aca="false">IF($I8706="","",$I8706+6)</f>
        <v/>
      </c>
      <c r="K8706" s="6" t="str">
        <f aca="false">IF($H8706="","",DATE(YEAR($H8706),MONTH($H8706),1))</f>
        <v/>
      </c>
      <c r="L8706" s="0" t="str">
        <f aca="false">IF($A8706="","",INDEX(CARTAO_COMPRAS!$K:$K,INT((ROW()-2)/20)+2))</f>
        <v/>
      </c>
      <c r="M8706" s="0" t="str">
        <f aca="false">IF($A8706="","","Compra no cartão")</f>
        <v/>
      </c>
    </row>
    <row r="8707" customFormat="false" ht="13.5" hidden="false" customHeight="false" outlineLevel="0" collapsed="false">
      <c r="A8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07" s="0" t="str">
        <f aca="false">IF($A8707="","",INDEX(CARTAO_COMPRAS!$C:$C,INT((ROW()-2)/20)+2))</f>
        <v/>
      </c>
      <c r="C8707" s="0" t="str">
        <f aca="false">IF($A8707="","",INDEX(CARTAO_COMPRAS!$D:$D,INT((ROW()-2)/20)+2))</f>
        <v/>
      </c>
      <c r="D8707" s="0" t="str">
        <f aca="false">IF($A8707="","",INDEX(CARTAO_COMPRAS!$E:$E,INT((ROW()-2)/20)+2))</f>
        <v/>
      </c>
      <c r="E8707" s="0" t="str">
        <f aca="false">IF($A8707="","",INDEX(CARTAO_COMPRAS!$H:$H,INT((ROW()-2)/20)+2)+MOD(ROW()-2,20))</f>
        <v/>
      </c>
      <c r="F8707" s="0" t="str">
        <f aca="false">IF($A8707="","",INDEX(CARTAO_COMPRAS!$G:$G,INT((ROW()-2)/20)+2))</f>
        <v/>
      </c>
      <c r="G8707" s="5" t="str">
        <f aca="false">IF($A8707="","",INDEX(CARTAO_COMPRAS!$I:$I,INT((ROW()-2)/20)+2))</f>
        <v/>
      </c>
      <c r="H8707" s="4" t="str">
        <f aca="false">IF($A8707="","",EDATE(INDEX(CARTAO_COMPRAS!$J:$J,INT((ROW()-2)/20)+2),MOD(ROW()-2,20)))</f>
        <v/>
      </c>
      <c r="I8707" s="4" t="str">
        <f aca="false">IF($H8707="","",$H8707-WEEKDAY($H8707,2)+1)</f>
        <v/>
      </c>
      <c r="J8707" s="4" t="str">
        <f aca="false">IF($I8707="","",$I8707+6)</f>
        <v/>
      </c>
      <c r="K8707" s="6" t="str">
        <f aca="false">IF($H8707="","",DATE(YEAR($H8707),MONTH($H8707),1))</f>
        <v/>
      </c>
      <c r="L8707" s="0" t="str">
        <f aca="false">IF($A8707="","",INDEX(CARTAO_COMPRAS!$K:$K,INT((ROW()-2)/20)+2))</f>
        <v/>
      </c>
      <c r="M8707" s="0" t="str">
        <f aca="false">IF($A8707="","","Compra no cartão")</f>
        <v/>
      </c>
    </row>
    <row r="8708" customFormat="false" ht="13.5" hidden="false" customHeight="false" outlineLevel="0" collapsed="false">
      <c r="A8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08" s="0" t="str">
        <f aca="false">IF($A8708="","",INDEX(CARTAO_COMPRAS!$C:$C,INT((ROW()-2)/20)+2))</f>
        <v/>
      </c>
      <c r="C8708" s="0" t="str">
        <f aca="false">IF($A8708="","",INDEX(CARTAO_COMPRAS!$D:$D,INT((ROW()-2)/20)+2))</f>
        <v/>
      </c>
      <c r="D8708" s="0" t="str">
        <f aca="false">IF($A8708="","",INDEX(CARTAO_COMPRAS!$E:$E,INT((ROW()-2)/20)+2))</f>
        <v/>
      </c>
      <c r="E8708" s="0" t="str">
        <f aca="false">IF($A8708="","",INDEX(CARTAO_COMPRAS!$H:$H,INT((ROW()-2)/20)+2)+MOD(ROW()-2,20))</f>
        <v/>
      </c>
      <c r="F8708" s="0" t="str">
        <f aca="false">IF($A8708="","",INDEX(CARTAO_COMPRAS!$G:$G,INT((ROW()-2)/20)+2))</f>
        <v/>
      </c>
      <c r="G8708" s="5" t="str">
        <f aca="false">IF($A8708="","",INDEX(CARTAO_COMPRAS!$I:$I,INT((ROW()-2)/20)+2))</f>
        <v/>
      </c>
      <c r="H8708" s="4" t="str">
        <f aca="false">IF($A8708="","",EDATE(INDEX(CARTAO_COMPRAS!$J:$J,INT((ROW()-2)/20)+2),MOD(ROW()-2,20)))</f>
        <v/>
      </c>
      <c r="I8708" s="4" t="str">
        <f aca="false">IF($H8708="","",$H8708-WEEKDAY($H8708,2)+1)</f>
        <v/>
      </c>
      <c r="J8708" s="4" t="str">
        <f aca="false">IF($I8708="","",$I8708+6)</f>
        <v/>
      </c>
      <c r="K8708" s="6" t="str">
        <f aca="false">IF($H8708="","",DATE(YEAR($H8708),MONTH($H8708),1))</f>
        <v/>
      </c>
      <c r="L8708" s="0" t="str">
        <f aca="false">IF($A8708="","",INDEX(CARTAO_COMPRAS!$K:$K,INT((ROW()-2)/20)+2))</f>
        <v/>
      </c>
      <c r="M8708" s="0" t="str">
        <f aca="false">IF($A8708="","","Compra no cartão")</f>
        <v/>
      </c>
    </row>
    <row r="8709" customFormat="false" ht="13.5" hidden="false" customHeight="false" outlineLevel="0" collapsed="false">
      <c r="A8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09" s="0" t="str">
        <f aca="false">IF($A8709="","",INDEX(CARTAO_COMPRAS!$C:$C,INT((ROW()-2)/20)+2))</f>
        <v/>
      </c>
      <c r="C8709" s="0" t="str">
        <f aca="false">IF($A8709="","",INDEX(CARTAO_COMPRAS!$D:$D,INT((ROW()-2)/20)+2))</f>
        <v/>
      </c>
      <c r="D8709" s="0" t="str">
        <f aca="false">IF($A8709="","",INDEX(CARTAO_COMPRAS!$E:$E,INT((ROW()-2)/20)+2))</f>
        <v/>
      </c>
      <c r="E8709" s="0" t="str">
        <f aca="false">IF($A8709="","",INDEX(CARTAO_COMPRAS!$H:$H,INT((ROW()-2)/20)+2)+MOD(ROW()-2,20))</f>
        <v/>
      </c>
      <c r="F8709" s="0" t="str">
        <f aca="false">IF($A8709="","",INDEX(CARTAO_COMPRAS!$G:$G,INT((ROW()-2)/20)+2))</f>
        <v/>
      </c>
      <c r="G8709" s="5" t="str">
        <f aca="false">IF($A8709="","",INDEX(CARTAO_COMPRAS!$I:$I,INT((ROW()-2)/20)+2))</f>
        <v/>
      </c>
      <c r="H8709" s="4" t="str">
        <f aca="false">IF($A8709="","",EDATE(INDEX(CARTAO_COMPRAS!$J:$J,INT((ROW()-2)/20)+2),MOD(ROW()-2,20)))</f>
        <v/>
      </c>
      <c r="I8709" s="4" t="str">
        <f aca="false">IF($H8709="","",$H8709-WEEKDAY($H8709,2)+1)</f>
        <v/>
      </c>
      <c r="J8709" s="4" t="str">
        <f aca="false">IF($I8709="","",$I8709+6)</f>
        <v/>
      </c>
      <c r="K8709" s="6" t="str">
        <f aca="false">IF($H8709="","",DATE(YEAR($H8709),MONTH($H8709),1))</f>
        <v/>
      </c>
      <c r="L8709" s="0" t="str">
        <f aca="false">IF($A8709="","",INDEX(CARTAO_COMPRAS!$K:$K,INT((ROW()-2)/20)+2))</f>
        <v/>
      </c>
      <c r="M8709" s="0" t="str">
        <f aca="false">IF($A8709="","","Compra no cartão")</f>
        <v/>
      </c>
    </row>
    <row r="8710" customFormat="false" ht="13.5" hidden="false" customHeight="false" outlineLevel="0" collapsed="false">
      <c r="A8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0" s="0" t="str">
        <f aca="false">IF($A8710="","",INDEX(CARTAO_COMPRAS!$C:$C,INT((ROW()-2)/20)+2))</f>
        <v/>
      </c>
      <c r="C8710" s="0" t="str">
        <f aca="false">IF($A8710="","",INDEX(CARTAO_COMPRAS!$D:$D,INT((ROW()-2)/20)+2))</f>
        <v/>
      </c>
      <c r="D8710" s="0" t="str">
        <f aca="false">IF($A8710="","",INDEX(CARTAO_COMPRAS!$E:$E,INT((ROW()-2)/20)+2))</f>
        <v/>
      </c>
      <c r="E8710" s="0" t="str">
        <f aca="false">IF($A8710="","",INDEX(CARTAO_COMPRAS!$H:$H,INT((ROW()-2)/20)+2)+MOD(ROW()-2,20))</f>
        <v/>
      </c>
      <c r="F8710" s="0" t="str">
        <f aca="false">IF($A8710="","",INDEX(CARTAO_COMPRAS!$G:$G,INT((ROW()-2)/20)+2))</f>
        <v/>
      </c>
      <c r="G8710" s="5" t="str">
        <f aca="false">IF($A8710="","",INDEX(CARTAO_COMPRAS!$I:$I,INT((ROW()-2)/20)+2))</f>
        <v/>
      </c>
      <c r="H8710" s="4" t="str">
        <f aca="false">IF($A8710="","",EDATE(INDEX(CARTAO_COMPRAS!$J:$J,INT((ROW()-2)/20)+2),MOD(ROW()-2,20)))</f>
        <v/>
      </c>
      <c r="I8710" s="4" t="str">
        <f aca="false">IF($H8710="","",$H8710-WEEKDAY($H8710,2)+1)</f>
        <v/>
      </c>
      <c r="J8710" s="4" t="str">
        <f aca="false">IF($I8710="","",$I8710+6)</f>
        <v/>
      </c>
      <c r="K8710" s="6" t="str">
        <f aca="false">IF($H8710="","",DATE(YEAR($H8710),MONTH($H8710),1))</f>
        <v/>
      </c>
      <c r="L8710" s="0" t="str">
        <f aca="false">IF($A8710="","",INDEX(CARTAO_COMPRAS!$K:$K,INT((ROW()-2)/20)+2))</f>
        <v/>
      </c>
      <c r="M8710" s="0" t="str">
        <f aca="false">IF($A8710="","","Compra no cartão")</f>
        <v/>
      </c>
    </row>
    <row r="8711" customFormat="false" ht="13.5" hidden="false" customHeight="false" outlineLevel="0" collapsed="false">
      <c r="A8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1" s="0" t="str">
        <f aca="false">IF($A8711="","",INDEX(CARTAO_COMPRAS!$C:$C,INT((ROW()-2)/20)+2))</f>
        <v/>
      </c>
      <c r="C8711" s="0" t="str">
        <f aca="false">IF($A8711="","",INDEX(CARTAO_COMPRAS!$D:$D,INT((ROW()-2)/20)+2))</f>
        <v/>
      </c>
      <c r="D8711" s="0" t="str">
        <f aca="false">IF($A8711="","",INDEX(CARTAO_COMPRAS!$E:$E,INT((ROW()-2)/20)+2))</f>
        <v/>
      </c>
      <c r="E8711" s="0" t="str">
        <f aca="false">IF($A8711="","",INDEX(CARTAO_COMPRAS!$H:$H,INT((ROW()-2)/20)+2)+MOD(ROW()-2,20))</f>
        <v/>
      </c>
      <c r="F8711" s="0" t="str">
        <f aca="false">IF($A8711="","",INDEX(CARTAO_COMPRAS!$G:$G,INT((ROW()-2)/20)+2))</f>
        <v/>
      </c>
      <c r="G8711" s="5" t="str">
        <f aca="false">IF($A8711="","",INDEX(CARTAO_COMPRAS!$I:$I,INT((ROW()-2)/20)+2))</f>
        <v/>
      </c>
      <c r="H8711" s="4" t="str">
        <f aca="false">IF($A8711="","",EDATE(INDEX(CARTAO_COMPRAS!$J:$J,INT((ROW()-2)/20)+2),MOD(ROW()-2,20)))</f>
        <v/>
      </c>
      <c r="I8711" s="4" t="str">
        <f aca="false">IF($H8711="","",$H8711-WEEKDAY($H8711,2)+1)</f>
        <v/>
      </c>
      <c r="J8711" s="4" t="str">
        <f aca="false">IF($I8711="","",$I8711+6)</f>
        <v/>
      </c>
      <c r="K8711" s="6" t="str">
        <f aca="false">IF($H8711="","",DATE(YEAR($H8711),MONTH($H8711),1))</f>
        <v/>
      </c>
      <c r="L8711" s="0" t="str">
        <f aca="false">IF($A8711="","",INDEX(CARTAO_COMPRAS!$K:$K,INT((ROW()-2)/20)+2))</f>
        <v/>
      </c>
      <c r="M8711" s="0" t="str">
        <f aca="false">IF($A8711="","","Compra no cartão")</f>
        <v/>
      </c>
    </row>
    <row r="8712" customFormat="false" ht="13.5" hidden="false" customHeight="false" outlineLevel="0" collapsed="false">
      <c r="A8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2" s="0" t="str">
        <f aca="false">IF($A8712="","",INDEX(CARTAO_COMPRAS!$C:$C,INT((ROW()-2)/20)+2))</f>
        <v/>
      </c>
      <c r="C8712" s="0" t="str">
        <f aca="false">IF($A8712="","",INDEX(CARTAO_COMPRAS!$D:$D,INT((ROW()-2)/20)+2))</f>
        <v/>
      </c>
      <c r="D8712" s="0" t="str">
        <f aca="false">IF($A8712="","",INDEX(CARTAO_COMPRAS!$E:$E,INT((ROW()-2)/20)+2))</f>
        <v/>
      </c>
      <c r="E8712" s="0" t="str">
        <f aca="false">IF($A8712="","",INDEX(CARTAO_COMPRAS!$H:$H,INT((ROW()-2)/20)+2)+MOD(ROW()-2,20))</f>
        <v/>
      </c>
      <c r="F8712" s="0" t="str">
        <f aca="false">IF($A8712="","",INDEX(CARTAO_COMPRAS!$G:$G,INT((ROW()-2)/20)+2))</f>
        <v/>
      </c>
      <c r="G8712" s="5" t="str">
        <f aca="false">IF($A8712="","",INDEX(CARTAO_COMPRAS!$I:$I,INT((ROW()-2)/20)+2))</f>
        <v/>
      </c>
      <c r="H8712" s="4" t="str">
        <f aca="false">IF($A8712="","",EDATE(INDEX(CARTAO_COMPRAS!$J:$J,INT((ROW()-2)/20)+2),MOD(ROW()-2,20)))</f>
        <v/>
      </c>
      <c r="I8712" s="4" t="str">
        <f aca="false">IF($H8712="","",$H8712-WEEKDAY($H8712,2)+1)</f>
        <v/>
      </c>
      <c r="J8712" s="4" t="str">
        <f aca="false">IF($I8712="","",$I8712+6)</f>
        <v/>
      </c>
      <c r="K8712" s="6" t="str">
        <f aca="false">IF($H8712="","",DATE(YEAR($H8712),MONTH($H8712),1))</f>
        <v/>
      </c>
      <c r="L8712" s="0" t="str">
        <f aca="false">IF($A8712="","",INDEX(CARTAO_COMPRAS!$K:$K,INT((ROW()-2)/20)+2))</f>
        <v/>
      </c>
      <c r="M8712" s="0" t="str">
        <f aca="false">IF($A8712="","","Compra no cartão")</f>
        <v/>
      </c>
    </row>
    <row r="8713" customFormat="false" ht="13.5" hidden="false" customHeight="false" outlineLevel="0" collapsed="false">
      <c r="A8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3" s="0" t="str">
        <f aca="false">IF($A8713="","",INDEX(CARTAO_COMPRAS!$C:$C,INT((ROW()-2)/20)+2))</f>
        <v/>
      </c>
      <c r="C8713" s="0" t="str">
        <f aca="false">IF($A8713="","",INDEX(CARTAO_COMPRAS!$D:$D,INT((ROW()-2)/20)+2))</f>
        <v/>
      </c>
      <c r="D8713" s="0" t="str">
        <f aca="false">IF($A8713="","",INDEX(CARTAO_COMPRAS!$E:$E,INT((ROW()-2)/20)+2))</f>
        <v/>
      </c>
      <c r="E8713" s="0" t="str">
        <f aca="false">IF($A8713="","",INDEX(CARTAO_COMPRAS!$H:$H,INT((ROW()-2)/20)+2)+MOD(ROW()-2,20))</f>
        <v/>
      </c>
      <c r="F8713" s="0" t="str">
        <f aca="false">IF($A8713="","",INDEX(CARTAO_COMPRAS!$G:$G,INT((ROW()-2)/20)+2))</f>
        <v/>
      </c>
      <c r="G8713" s="5" t="str">
        <f aca="false">IF($A8713="","",INDEX(CARTAO_COMPRAS!$I:$I,INT((ROW()-2)/20)+2))</f>
        <v/>
      </c>
      <c r="H8713" s="4" t="str">
        <f aca="false">IF($A8713="","",EDATE(INDEX(CARTAO_COMPRAS!$J:$J,INT((ROW()-2)/20)+2),MOD(ROW()-2,20)))</f>
        <v/>
      </c>
      <c r="I8713" s="4" t="str">
        <f aca="false">IF($H8713="","",$H8713-WEEKDAY($H8713,2)+1)</f>
        <v/>
      </c>
      <c r="J8713" s="4" t="str">
        <f aca="false">IF($I8713="","",$I8713+6)</f>
        <v/>
      </c>
      <c r="K8713" s="6" t="str">
        <f aca="false">IF($H8713="","",DATE(YEAR($H8713),MONTH($H8713),1))</f>
        <v/>
      </c>
      <c r="L8713" s="0" t="str">
        <f aca="false">IF($A8713="","",INDEX(CARTAO_COMPRAS!$K:$K,INT((ROW()-2)/20)+2))</f>
        <v/>
      </c>
      <c r="M8713" s="0" t="str">
        <f aca="false">IF($A8713="","","Compra no cartão")</f>
        <v/>
      </c>
    </row>
    <row r="8714" customFormat="false" ht="13.5" hidden="false" customHeight="false" outlineLevel="0" collapsed="false">
      <c r="A8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4" s="0" t="str">
        <f aca="false">IF($A8714="","",INDEX(CARTAO_COMPRAS!$C:$C,INT((ROW()-2)/20)+2))</f>
        <v/>
      </c>
      <c r="C8714" s="0" t="str">
        <f aca="false">IF($A8714="","",INDEX(CARTAO_COMPRAS!$D:$D,INT((ROW()-2)/20)+2))</f>
        <v/>
      </c>
      <c r="D8714" s="0" t="str">
        <f aca="false">IF($A8714="","",INDEX(CARTAO_COMPRAS!$E:$E,INT((ROW()-2)/20)+2))</f>
        <v/>
      </c>
      <c r="E8714" s="0" t="str">
        <f aca="false">IF($A8714="","",INDEX(CARTAO_COMPRAS!$H:$H,INT((ROW()-2)/20)+2)+MOD(ROW()-2,20))</f>
        <v/>
      </c>
      <c r="F8714" s="0" t="str">
        <f aca="false">IF($A8714="","",INDEX(CARTAO_COMPRAS!$G:$G,INT((ROW()-2)/20)+2))</f>
        <v/>
      </c>
      <c r="G8714" s="5" t="str">
        <f aca="false">IF($A8714="","",INDEX(CARTAO_COMPRAS!$I:$I,INT((ROW()-2)/20)+2))</f>
        <v/>
      </c>
      <c r="H8714" s="4" t="str">
        <f aca="false">IF($A8714="","",EDATE(INDEX(CARTAO_COMPRAS!$J:$J,INT((ROW()-2)/20)+2),MOD(ROW()-2,20)))</f>
        <v/>
      </c>
      <c r="I8714" s="4" t="str">
        <f aca="false">IF($H8714="","",$H8714-WEEKDAY($H8714,2)+1)</f>
        <v/>
      </c>
      <c r="J8714" s="4" t="str">
        <f aca="false">IF($I8714="","",$I8714+6)</f>
        <v/>
      </c>
      <c r="K8714" s="6" t="str">
        <f aca="false">IF($H8714="","",DATE(YEAR($H8714),MONTH($H8714),1))</f>
        <v/>
      </c>
      <c r="L8714" s="0" t="str">
        <f aca="false">IF($A8714="","",INDEX(CARTAO_COMPRAS!$K:$K,INT((ROW()-2)/20)+2))</f>
        <v/>
      </c>
      <c r="M8714" s="0" t="str">
        <f aca="false">IF($A8714="","","Compra no cartão")</f>
        <v/>
      </c>
    </row>
    <row r="8715" customFormat="false" ht="13.5" hidden="false" customHeight="false" outlineLevel="0" collapsed="false">
      <c r="A8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5" s="0" t="str">
        <f aca="false">IF($A8715="","",INDEX(CARTAO_COMPRAS!$C:$C,INT((ROW()-2)/20)+2))</f>
        <v/>
      </c>
      <c r="C8715" s="0" t="str">
        <f aca="false">IF($A8715="","",INDEX(CARTAO_COMPRAS!$D:$D,INT((ROW()-2)/20)+2))</f>
        <v/>
      </c>
      <c r="D8715" s="0" t="str">
        <f aca="false">IF($A8715="","",INDEX(CARTAO_COMPRAS!$E:$E,INT((ROW()-2)/20)+2))</f>
        <v/>
      </c>
      <c r="E8715" s="0" t="str">
        <f aca="false">IF($A8715="","",INDEX(CARTAO_COMPRAS!$H:$H,INT((ROW()-2)/20)+2)+MOD(ROW()-2,20))</f>
        <v/>
      </c>
      <c r="F8715" s="0" t="str">
        <f aca="false">IF($A8715="","",INDEX(CARTAO_COMPRAS!$G:$G,INT((ROW()-2)/20)+2))</f>
        <v/>
      </c>
      <c r="G8715" s="5" t="str">
        <f aca="false">IF($A8715="","",INDEX(CARTAO_COMPRAS!$I:$I,INT((ROW()-2)/20)+2))</f>
        <v/>
      </c>
      <c r="H8715" s="4" t="str">
        <f aca="false">IF($A8715="","",EDATE(INDEX(CARTAO_COMPRAS!$J:$J,INT((ROW()-2)/20)+2),MOD(ROW()-2,20)))</f>
        <v/>
      </c>
      <c r="I8715" s="4" t="str">
        <f aca="false">IF($H8715="","",$H8715-WEEKDAY($H8715,2)+1)</f>
        <v/>
      </c>
      <c r="J8715" s="4" t="str">
        <f aca="false">IF($I8715="","",$I8715+6)</f>
        <v/>
      </c>
      <c r="K8715" s="6" t="str">
        <f aca="false">IF($H8715="","",DATE(YEAR($H8715),MONTH($H8715),1))</f>
        <v/>
      </c>
      <c r="L8715" s="0" t="str">
        <f aca="false">IF($A8715="","",INDEX(CARTAO_COMPRAS!$K:$K,INT((ROW()-2)/20)+2))</f>
        <v/>
      </c>
      <c r="M8715" s="0" t="str">
        <f aca="false">IF($A8715="","","Compra no cartão")</f>
        <v/>
      </c>
    </row>
    <row r="8716" customFormat="false" ht="13.5" hidden="false" customHeight="false" outlineLevel="0" collapsed="false">
      <c r="A8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6" s="0" t="str">
        <f aca="false">IF($A8716="","",INDEX(CARTAO_COMPRAS!$C:$C,INT((ROW()-2)/20)+2))</f>
        <v/>
      </c>
      <c r="C8716" s="0" t="str">
        <f aca="false">IF($A8716="","",INDEX(CARTAO_COMPRAS!$D:$D,INT((ROW()-2)/20)+2))</f>
        <v/>
      </c>
      <c r="D8716" s="0" t="str">
        <f aca="false">IF($A8716="","",INDEX(CARTAO_COMPRAS!$E:$E,INT((ROW()-2)/20)+2))</f>
        <v/>
      </c>
      <c r="E8716" s="0" t="str">
        <f aca="false">IF($A8716="","",INDEX(CARTAO_COMPRAS!$H:$H,INT((ROW()-2)/20)+2)+MOD(ROW()-2,20))</f>
        <v/>
      </c>
      <c r="F8716" s="0" t="str">
        <f aca="false">IF($A8716="","",INDEX(CARTAO_COMPRAS!$G:$G,INT((ROW()-2)/20)+2))</f>
        <v/>
      </c>
      <c r="G8716" s="5" t="str">
        <f aca="false">IF($A8716="","",INDEX(CARTAO_COMPRAS!$I:$I,INT((ROW()-2)/20)+2))</f>
        <v/>
      </c>
      <c r="H8716" s="4" t="str">
        <f aca="false">IF($A8716="","",EDATE(INDEX(CARTAO_COMPRAS!$J:$J,INT((ROW()-2)/20)+2),MOD(ROW()-2,20)))</f>
        <v/>
      </c>
      <c r="I8716" s="4" t="str">
        <f aca="false">IF($H8716="","",$H8716-WEEKDAY($H8716,2)+1)</f>
        <v/>
      </c>
      <c r="J8716" s="4" t="str">
        <f aca="false">IF($I8716="","",$I8716+6)</f>
        <v/>
      </c>
      <c r="K8716" s="6" t="str">
        <f aca="false">IF($H8716="","",DATE(YEAR($H8716),MONTH($H8716),1))</f>
        <v/>
      </c>
      <c r="L8716" s="0" t="str">
        <f aca="false">IF($A8716="","",INDEX(CARTAO_COMPRAS!$K:$K,INT((ROW()-2)/20)+2))</f>
        <v/>
      </c>
      <c r="M8716" s="0" t="str">
        <f aca="false">IF($A8716="","","Compra no cartão")</f>
        <v/>
      </c>
    </row>
    <row r="8717" customFormat="false" ht="13.5" hidden="false" customHeight="false" outlineLevel="0" collapsed="false">
      <c r="A8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7" s="0" t="str">
        <f aca="false">IF($A8717="","",INDEX(CARTAO_COMPRAS!$C:$C,INT((ROW()-2)/20)+2))</f>
        <v/>
      </c>
      <c r="C8717" s="0" t="str">
        <f aca="false">IF($A8717="","",INDEX(CARTAO_COMPRAS!$D:$D,INT((ROW()-2)/20)+2))</f>
        <v/>
      </c>
      <c r="D8717" s="0" t="str">
        <f aca="false">IF($A8717="","",INDEX(CARTAO_COMPRAS!$E:$E,INT((ROW()-2)/20)+2))</f>
        <v/>
      </c>
      <c r="E8717" s="0" t="str">
        <f aca="false">IF($A8717="","",INDEX(CARTAO_COMPRAS!$H:$H,INT((ROW()-2)/20)+2)+MOD(ROW()-2,20))</f>
        <v/>
      </c>
      <c r="F8717" s="0" t="str">
        <f aca="false">IF($A8717="","",INDEX(CARTAO_COMPRAS!$G:$G,INT((ROW()-2)/20)+2))</f>
        <v/>
      </c>
      <c r="G8717" s="5" t="str">
        <f aca="false">IF($A8717="","",INDEX(CARTAO_COMPRAS!$I:$I,INT((ROW()-2)/20)+2))</f>
        <v/>
      </c>
      <c r="H8717" s="4" t="str">
        <f aca="false">IF($A8717="","",EDATE(INDEX(CARTAO_COMPRAS!$J:$J,INT((ROW()-2)/20)+2),MOD(ROW()-2,20)))</f>
        <v/>
      </c>
      <c r="I8717" s="4" t="str">
        <f aca="false">IF($H8717="","",$H8717-WEEKDAY($H8717,2)+1)</f>
        <v/>
      </c>
      <c r="J8717" s="4" t="str">
        <f aca="false">IF($I8717="","",$I8717+6)</f>
        <v/>
      </c>
      <c r="K8717" s="6" t="str">
        <f aca="false">IF($H8717="","",DATE(YEAR($H8717),MONTH($H8717),1))</f>
        <v/>
      </c>
      <c r="L8717" s="0" t="str">
        <f aca="false">IF($A8717="","",INDEX(CARTAO_COMPRAS!$K:$K,INT((ROW()-2)/20)+2))</f>
        <v/>
      </c>
      <c r="M8717" s="0" t="str">
        <f aca="false">IF($A8717="","","Compra no cartão")</f>
        <v/>
      </c>
    </row>
    <row r="8718" customFormat="false" ht="13.5" hidden="false" customHeight="false" outlineLevel="0" collapsed="false">
      <c r="A8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8" s="0" t="str">
        <f aca="false">IF($A8718="","",INDEX(CARTAO_COMPRAS!$C:$C,INT((ROW()-2)/20)+2))</f>
        <v/>
      </c>
      <c r="C8718" s="0" t="str">
        <f aca="false">IF($A8718="","",INDEX(CARTAO_COMPRAS!$D:$D,INT((ROW()-2)/20)+2))</f>
        <v/>
      </c>
      <c r="D8718" s="0" t="str">
        <f aca="false">IF($A8718="","",INDEX(CARTAO_COMPRAS!$E:$E,INT((ROW()-2)/20)+2))</f>
        <v/>
      </c>
      <c r="E8718" s="0" t="str">
        <f aca="false">IF($A8718="","",INDEX(CARTAO_COMPRAS!$H:$H,INT((ROW()-2)/20)+2)+MOD(ROW()-2,20))</f>
        <v/>
      </c>
      <c r="F8718" s="0" t="str">
        <f aca="false">IF($A8718="","",INDEX(CARTAO_COMPRAS!$G:$G,INT((ROW()-2)/20)+2))</f>
        <v/>
      </c>
      <c r="G8718" s="5" t="str">
        <f aca="false">IF($A8718="","",INDEX(CARTAO_COMPRAS!$I:$I,INT((ROW()-2)/20)+2))</f>
        <v/>
      </c>
      <c r="H8718" s="4" t="str">
        <f aca="false">IF($A8718="","",EDATE(INDEX(CARTAO_COMPRAS!$J:$J,INT((ROW()-2)/20)+2),MOD(ROW()-2,20)))</f>
        <v/>
      </c>
      <c r="I8718" s="4" t="str">
        <f aca="false">IF($H8718="","",$H8718-WEEKDAY($H8718,2)+1)</f>
        <v/>
      </c>
      <c r="J8718" s="4" t="str">
        <f aca="false">IF($I8718="","",$I8718+6)</f>
        <v/>
      </c>
      <c r="K8718" s="6" t="str">
        <f aca="false">IF($H8718="","",DATE(YEAR($H8718),MONTH($H8718),1))</f>
        <v/>
      </c>
      <c r="L8718" s="0" t="str">
        <f aca="false">IF($A8718="","",INDEX(CARTAO_COMPRAS!$K:$K,INT((ROW()-2)/20)+2))</f>
        <v/>
      </c>
      <c r="M8718" s="0" t="str">
        <f aca="false">IF($A8718="","","Compra no cartão")</f>
        <v/>
      </c>
    </row>
    <row r="8719" customFormat="false" ht="13.5" hidden="false" customHeight="false" outlineLevel="0" collapsed="false">
      <c r="A8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19" s="0" t="str">
        <f aca="false">IF($A8719="","",INDEX(CARTAO_COMPRAS!$C:$C,INT((ROW()-2)/20)+2))</f>
        <v/>
      </c>
      <c r="C8719" s="0" t="str">
        <f aca="false">IF($A8719="","",INDEX(CARTAO_COMPRAS!$D:$D,INT((ROW()-2)/20)+2))</f>
        <v/>
      </c>
      <c r="D8719" s="0" t="str">
        <f aca="false">IF($A8719="","",INDEX(CARTAO_COMPRAS!$E:$E,INT((ROW()-2)/20)+2))</f>
        <v/>
      </c>
      <c r="E8719" s="0" t="str">
        <f aca="false">IF($A8719="","",INDEX(CARTAO_COMPRAS!$H:$H,INT((ROW()-2)/20)+2)+MOD(ROW()-2,20))</f>
        <v/>
      </c>
      <c r="F8719" s="0" t="str">
        <f aca="false">IF($A8719="","",INDEX(CARTAO_COMPRAS!$G:$G,INT((ROW()-2)/20)+2))</f>
        <v/>
      </c>
      <c r="G8719" s="5" t="str">
        <f aca="false">IF($A8719="","",INDEX(CARTAO_COMPRAS!$I:$I,INT((ROW()-2)/20)+2))</f>
        <v/>
      </c>
      <c r="H8719" s="4" t="str">
        <f aca="false">IF($A8719="","",EDATE(INDEX(CARTAO_COMPRAS!$J:$J,INT((ROW()-2)/20)+2),MOD(ROW()-2,20)))</f>
        <v/>
      </c>
      <c r="I8719" s="4" t="str">
        <f aca="false">IF($H8719="","",$H8719-WEEKDAY($H8719,2)+1)</f>
        <v/>
      </c>
      <c r="J8719" s="4" t="str">
        <f aca="false">IF($I8719="","",$I8719+6)</f>
        <v/>
      </c>
      <c r="K8719" s="6" t="str">
        <f aca="false">IF($H8719="","",DATE(YEAR($H8719),MONTH($H8719),1))</f>
        <v/>
      </c>
      <c r="L8719" s="0" t="str">
        <f aca="false">IF($A8719="","",INDEX(CARTAO_COMPRAS!$K:$K,INT((ROW()-2)/20)+2))</f>
        <v/>
      </c>
      <c r="M8719" s="0" t="str">
        <f aca="false">IF($A8719="","","Compra no cartão")</f>
        <v/>
      </c>
    </row>
    <row r="8720" customFormat="false" ht="13.5" hidden="false" customHeight="false" outlineLevel="0" collapsed="false">
      <c r="A8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0" s="0" t="str">
        <f aca="false">IF($A8720="","",INDEX(CARTAO_COMPRAS!$C:$C,INT((ROW()-2)/20)+2))</f>
        <v/>
      </c>
      <c r="C8720" s="0" t="str">
        <f aca="false">IF($A8720="","",INDEX(CARTAO_COMPRAS!$D:$D,INT((ROW()-2)/20)+2))</f>
        <v/>
      </c>
      <c r="D8720" s="0" t="str">
        <f aca="false">IF($A8720="","",INDEX(CARTAO_COMPRAS!$E:$E,INT((ROW()-2)/20)+2))</f>
        <v/>
      </c>
      <c r="E8720" s="0" t="str">
        <f aca="false">IF($A8720="","",INDEX(CARTAO_COMPRAS!$H:$H,INT((ROW()-2)/20)+2)+MOD(ROW()-2,20))</f>
        <v/>
      </c>
      <c r="F8720" s="0" t="str">
        <f aca="false">IF($A8720="","",INDEX(CARTAO_COMPRAS!$G:$G,INT((ROW()-2)/20)+2))</f>
        <v/>
      </c>
      <c r="G8720" s="5" t="str">
        <f aca="false">IF($A8720="","",INDEX(CARTAO_COMPRAS!$I:$I,INT((ROW()-2)/20)+2))</f>
        <v/>
      </c>
      <c r="H8720" s="4" t="str">
        <f aca="false">IF($A8720="","",EDATE(INDEX(CARTAO_COMPRAS!$J:$J,INT((ROW()-2)/20)+2),MOD(ROW()-2,20)))</f>
        <v/>
      </c>
      <c r="I8720" s="4" t="str">
        <f aca="false">IF($H8720="","",$H8720-WEEKDAY($H8720,2)+1)</f>
        <v/>
      </c>
      <c r="J8720" s="4" t="str">
        <f aca="false">IF($I8720="","",$I8720+6)</f>
        <v/>
      </c>
      <c r="K8720" s="6" t="str">
        <f aca="false">IF($H8720="","",DATE(YEAR($H8720),MONTH($H8720),1))</f>
        <v/>
      </c>
      <c r="L8720" s="0" t="str">
        <f aca="false">IF($A8720="","",INDEX(CARTAO_COMPRAS!$K:$K,INT((ROW()-2)/20)+2))</f>
        <v/>
      </c>
      <c r="M8720" s="0" t="str">
        <f aca="false">IF($A8720="","","Compra no cartão")</f>
        <v/>
      </c>
    </row>
    <row r="8721" customFormat="false" ht="13.5" hidden="false" customHeight="false" outlineLevel="0" collapsed="false">
      <c r="A8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1" s="0" t="str">
        <f aca="false">IF($A8721="","",INDEX(CARTAO_COMPRAS!$C:$C,INT((ROW()-2)/20)+2))</f>
        <v/>
      </c>
      <c r="C8721" s="0" t="str">
        <f aca="false">IF($A8721="","",INDEX(CARTAO_COMPRAS!$D:$D,INT((ROW()-2)/20)+2))</f>
        <v/>
      </c>
      <c r="D8721" s="0" t="str">
        <f aca="false">IF($A8721="","",INDEX(CARTAO_COMPRAS!$E:$E,INT((ROW()-2)/20)+2))</f>
        <v/>
      </c>
      <c r="E8721" s="0" t="str">
        <f aca="false">IF($A8721="","",INDEX(CARTAO_COMPRAS!$H:$H,INT((ROW()-2)/20)+2)+MOD(ROW()-2,20))</f>
        <v/>
      </c>
      <c r="F8721" s="0" t="str">
        <f aca="false">IF($A8721="","",INDEX(CARTAO_COMPRAS!$G:$G,INT((ROW()-2)/20)+2))</f>
        <v/>
      </c>
      <c r="G8721" s="5" t="str">
        <f aca="false">IF($A8721="","",INDEX(CARTAO_COMPRAS!$I:$I,INT((ROW()-2)/20)+2))</f>
        <v/>
      </c>
      <c r="H8721" s="4" t="str">
        <f aca="false">IF($A8721="","",EDATE(INDEX(CARTAO_COMPRAS!$J:$J,INT((ROW()-2)/20)+2),MOD(ROW()-2,20)))</f>
        <v/>
      </c>
      <c r="I8721" s="4" t="str">
        <f aca="false">IF($H8721="","",$H8721-WEEKDAY($H8721,2)+1)</f>
        <v/>
      </c>
      <c r="J8721" s="4" t="str">
        <f aca="false">IF($I8721="","",$I8721+6)</f>
        <v/>
      </c>
      <c r="K8721" s="6" t="str">
        <f aca="false">IF($H8721="","",DATE(YEAR($H8721),MONTH($H8721),1))</f>
        <v/>
      </c>
      <c r="L8721" s="0" t="str">
        <f aca="false">IF($A8721="","",INDEX(CARTAO_COMPRAS!$K:$K,INT((ROW()-2)/20)+2))</f>
        <v/>
      </c>
      <c r="M8721" s="0" t="str">
        <f aca="false">IF($A8721="","","Compra no cartão")</f>
        <v/>
      </c>
    </row>
    <row r="8722" customFormat="false" ht="13.5" hidden="false" customHeight="false" outlineLevel="0" collapsed="false">
      <c r="A87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437</v>
      </c>
      <c r="B8722" s="0" t="str">
        <f aca="false">IF($A8722="","",INDEX(CARTAO_COMPRAS!$C:$C,INT((ROW()-2)/20)+2))</f>
        <v>Nubank</v>
      </c>
      <c r="C8722" s="0" t="str">
        <f aca="false">IF($A8722="","",INDEX(CARTAO_COMPRAS!$D:$D,INT((ROW()-2)/20)+2))</f>
        <v>Luiz Pereira</v>
      </c>
      <c r="D8722" s="0" t="str">
        <f aca="false">IF($A8722="","",INDEX(CARTAO_COMPRAS!$E:$E,INT((ROW()-2)/20)+2))</f>
        <v>Alimentação / Insumos</v>
      </c>
      <c r="E8722" s="0" t="n">
        <f aca="false">IF($A8722="","",INDEX(CARTAO_COMPRAS!$H:$H,INT((ROW()-2)/20)+2)+MOD(ROW()-2,20))</f>
        <v>2</v>
      </c>
      <c r="F8722" s="0" t="n">
        <f aca="false">IF($A8722="","",INDEX(CARTAO_COMPRAS!$G:$G,INT((ROW()-2)/20)+2))</f>
        <v>2</v>
      </c>
      <c r="G8722" s="5" t="n">
        <f aca="false">IF($A8722="","",INDEX(CARTAO_COMPRAS!$I:$I,INT((ROW()-2)/20)+2))</f>
        <v>159.5</v>
      </c>
      <c r="H8722" s="4" t="n">
        <f aca="false">IF($A8722="","",EDATE(INDEX(CARTAO_COMPRAS!$J:$J,INT((ROW()-2)/20)+2),MOD(ROW()-2,20)))</f>
        <v>46170</v>
      </c>
      <c r="I8722" s="4" t="n">
        <f aca="false">IF($H8722="","",$H8722-WEEKDAY($H8722,2)+1)</f>
        <v>46167</v>
      </c>
      <c r="J8722" s="4" t="n">
        <f aca="false">IF($I8722="","",$I8722+6)</f>
        <v>46173</v>
      </c>
      <c r="K8722" s="6" t="n">
        <f aca="false">IF($H8722="","",DATE(YEAR($H8722),MONTH($H8722),1))</f>
        <v>46143</v>
      </c>
      <c r="L8722" s="0" t="str">
        <f aca="false">IF($A8722="","",INDEX(CARTAO_COMPRAS!$K:$K,INT((ROW()-2)/20)+2))</f>
        <v>Pago</v>
      </c>
      <c r="M8722" s="0" t="str">
        <f aca="false">IF($A8722="","","Compra no cartão")</f>
        <v>Compra no cartão</v>
      </c>
    </row>
    <row r="8723" customFormat="false" ht="13.5" hidden="false" customHeight="false" outlineLevel="0" collapsed="false">
      <c r="A8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3" s="0" t="str">
        <f aca="false">IF($A8723="","",INDEX(CARTAO_COMPRAS!$C:$C,INT((ROW()-2)/20)+2))</f>
        <v/>
      </c>
      <c r="C8723" s="0" t="str">
        <f aca="false">IF($A8723="","",INDEX(CARTAO_COMPRAS!$D:$D,INT((ROW()-2)/20)+2))</f>
        <v/>
      </c>
      <c r="D8723" s="0" t="str">
        <f aca="false">IF($A8723="","",INDEX(CARTAO_COMPRAS!$E:$E,INT((ROW()-2)/20)+2))</f>
        <v/>
      </c>
      <c r="E8723" s="0" t="str">
        <f aca="false">IF($A8723="","",INDEX(CARTAO_COMPRAS!$H:$H,INT((ROW()-2)/20)+2)+MOD(ROW()-2,20))</f>
        <v/>
      </c>
      <c r="F8723" s="0" t="str">
        <f aca="false">IF($A8723="","",INDEX(CARTAO_COMPRAS!$G:$G,INT((ROW()-2)/20)+2))</f>
        <v/>
      </c>
      <c r="G8723" s="5" t="str">
        <f aca="false">IF($A8723="","",INDEX(CARTAO_COMPRAS!$I:$I,INT((ROW()-2)/20)+2))</f>
        <v/>
      </c>
      <c r="H8723" s="4" t="str">
        <f aca="false">IF($A8723="","",EDATE(INDEX(CARTAO_COMPRAS!$J:$J,INT((ROW()-2)/20)+2),MOD(ROW()-2,20)))</f>
        <v/>
      </c>
      <c r="I8723" s="4" t="str">
        <f aca="false">IF($H8723="","",$H8723-WEEKDAY($H8723,2)+1)</f>
        <v/>
      </c>
      <c r="J8723" s="4" t="str">
        <f aca="false">IF($I8723="","",$I8723+6)</f>
        <v/>
      </c>
      <c r="K8723" s="6" t="str">
        <f aca="false">IF($H8723="","",DATE(YEAR($H8723),MONTH($H8723),1))</f>
        <v/>
      </c>
      <c r="L8723" s="0" t="str">
        <f aca="false">IF($A8723="","",INDEX(CARTAO_COMPRAS!$K:$K,INT((ROW()-2)/20)+2))</f>
        <v/>
      </c>
      <c r="M8723" s="0" t="str">
        <f aca="false">IF($A8723="","","Compra no cartão")</f>
        <v/>
      </c>
    </row>
    <row r="8724" customFormat="false" ht="13.5" hidden="false" customHeight="false" outlineLevel="0" collapsed="false">
      <c r="A8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4" s="0" t="str">
        <f aca="false">IF($A8724="","",INDEX(CARTAO_COMPRAS!$C:$C,INT((ROW()-2)/20)+2))</f>
        <v/>
      </c>
      <c r="C8724" s="0" t="str">
        <f aca="false">IF($A8724="","",INDEX(CARTAO_COMPRAS!$D:$D,INT((ROW()-2)/20)+2))</f>
        <v/>
      </c>
      <c r="D8724" s="0" t="str">
        <f aca="false">IF($A8724="","",INDEX(CARTAO_COMPRAS!$E:$E,INT((ROW()-2)/20)+2))</f>
        <v/>
      </c>
      <c r="E8724" s="0" t="str">
        <f aca="false">IF($A8724="","",INDEX(CARTAO_COMPRAS!$H:$H,INT((ROW()-2)/20)+2)+MOD(ROW()-2,20))</f>
        <v/>
      </c>
      <c r="F8724" s="0" t="str">
        <f aca="false">IF($A8724="","",INDEX(CARTAO_COMPRAS!$G:$G,INT((ROW()-2)/20)+2))</f>
        <v/>
      </c>
      <c r="G8724" s="5" t="str">
        <f aca="false">IF($A8724="","",INDEX(CARTAO_COMPRAS!$I:$I,INT((ROW()-2)/20)+2))</f>
        <v/>
      </c>
      <c r="H8724" s="4" t="str">
        <f aca="false">IF($A8724="","",EDATE(INDEX(CARTAO_COMPRAS!$J:$J,INT((ROW()-2)/20)+2),MOD(ROW()-2,20)))</f>
        <v/>
      </c>
      <c r="I8724" s="4" t="str">
        <f aca="false">IF($H8724="","",$H8724-WEEKDAY($H8724,2)+1)</f>
        <v/>
      </c>
      <c r="J8724" s="4" t="str">
        <f aca="false">IF($I8724="","",$I8724+6)</f>
        <v/>
      </c>
      <c r="K8724" s="6" t="str">
        <f aca="false">IF($H8724="","",DATE(YEAR($H8724),MONTH($H8724),1))</f>
        <v/>
      </c>
      <c r="L8724" s="0" t="str">
        <f aca="false">IF($A8724="","",INDEX(CARTAO_COMPRAS!$K:$K,INT((ROW()-2)/20)+2))</f>
        <v/>
      </c>
      <c r="M8724" s="0" t="str">
        <f aca="false">IF($A8724="","","Compra no cartão")</f>
        <v/>
      </c>
    </row>
    <row r="8725" customFormat="false" ht="13.5" hidden="false" customHeight="false" outlineLevel="0" collapsed="false">
      <c r="A8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5" s="0" t="str">
        <f aca="false">IF($A8725="","",INDEX(CARTAO_COMPRAS!$C:$C,INT((ROW()-2)/20)+2))</f>
        <v/>
      </c>
      <c r="C8725" s="0" t="str">
        <f aca="false">IF($A8725="","",INDEX(CARTAO_COMPRAS!$D:$D,INT((ROW()-2)/20)+2))</f>
        <v/>
      </c>
      <c r="D8725" s="0" t="str">
        <f aca="false">IF($A8725="","",INDEX(CARTAO_COMPRAS!$E:$E,INT((ROW()-2)/20)+2))</f>
        <v/>
      </c>
      <c r="E8725" s="0" t="str">
        <f aca="false">IF($A8725="","",INDEX(CARTAO_COMPRAS!$H:$H,INT((ROW()-2)/20)+2)+MOD(ROW()-2,20))</f>
        <v/>
      </c>
      <c r="F8725" s="0" t="str">
        <f aca="false">IF($A8725="","",INDEX(CARTAO_COMPRAS!$G:$G,INT((ROW()-2)/20)+2))</f>
        <v/>
      </c>
      <c r="G8725" s="5" t="str">
        <f aca="false">IF($A8725="","",INDEX(CARTAO_COMPRAS!$I:$I,INT((ROW()-2)/20)+2))</f>
        <v/>
      </c>
      <c r="H8725" s="4" t="str">
        <f aca="false">IF($A8725="","",EDATE(INDEX(CARTAO_COMPRAS!$J:$J,INT((ROW()-2)/20)+2),MOD(ROW()-2,20)))</f>
        <v/>
      </c>
      <c r="I8725" s="4" t="str">
        <f aca="false">IF($H8725="","",$H8725-WEEKDAY($H8725,2)+1)</f>
        <v/>
      </c>
      <c r="J8725" s="4" t="str">
        <f aca="false">IF($I8725="","",$I8725+6)</f>
        <v/>
      </c>
      <c r="K8725" s="6" t="str">
        <f aca="false">IF($H8725="","",DATE(YEAR($H8725),MONTH($H8725),1))</f>
        <v/>
      </c>
      <c r="L8725" s="0" t="str">
        <f aca="false">IF($A8725="","",INDEX(CARTAO_COMPRAS!$K:$K,INT((ROW()-2)/20)+2))</f>
        <v/>
      </c>
      <c r="M8725" s="0" t="str">
        <f aca="false">IF($A8725="","","Compra no cartão")</f>
        <v/>
      </c>
    </row>
    <row r="8726" customFormat="false" ht="13.5" hidden="false" customHeight="false" outlineLevel="0" collapsed="false">
      <c r="A8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6" s="0" t="str">
        <f aca="false">IF($A8726="","",INDEX(CARTAO_COMPRAS!$C:$C,INT((ROW()-2)/20)+2))</f>
        <v/>
      </c>
      <c r="C8726" s="0" t="str">
        <f aca="false">IF($A8726="","",INDEX(CARTAO_COMPRAS!$D:$D,INT((ROW()-2)/20)+2))</f>
        <v/>
      </c>
      <c r="D8726" s="0" t="str">
        <f aca="false">IF($A8726="","",INDEX(CARTAO_COMPRAS!$E:$E,INT((ROW()-2)/20)+2))</f>
        <v/>
      </c>
      <c r="E8726" s="0" t="str">
        <f aca="false">IF($A8726="","",INDEX(CARTAO_COMPRAS!$H:$H,INT((ROW()-2)/20)+2)+MOD(ROW()-2,20))</f>
        <v/>
      </c>
      <c r="F8726" s="0" t="str">
        <f aca="false">IF($A8726="","",INDEX(CARTAO_COMPRAS!$G:$G,INT((ROW()-2)/20)+2))</f>
        <v/>
      </c>
      <c r="G8726" s="5" t="str">
        <f aca="false">IF($A8726="","",INDEX(CARTAO_COMPRAS!$I:$I,INT((ROW()-2)/20)+2))</f>
        <v/>
      </c>
      <c r="H8726" s="4" t="str">
        <f aca="false">IF($A8726="","",EDATE(INDEX(CARTAO_COMPRAS!$J:$J,INT((ROW()-2)/20)+2),MOD(ROW()-2,20)))</f>
        <v/>
      </c>
      <c r="I8726" s="4" t="str">
        <f aca="false">IF($H8726="","",$H8726-WEEKDAY($H8726,2)+1)</f>
        <v/>
      </c>
      <c r="J8726" s="4" t="str">
        <f aca="false">IF($I8726="","",$I8726+6)</f>
        <v/>
      </c>
      <c r="K8726" s="6" t="str">
        <f aca="false">IF($H8726="","",DATE(YEAR($H8726),MONTH($H8726),1))</f>
        <v/>
      </c>
      <c r="L8726" s="0" t="str">
        <f aca="false">IF($A8726="","",INDEX(CARTAO_COMPRAS!$K:$K,INT((ROW()-2)/20)+2))</f>
        <v/>
      </c>
      <c r="M8726" s="0" t="str">
        <f aca="false">IF($A8726="","","Compra no cartão")</f>
        <v/>
      </c>
    </row>
    <row r="8727" customFormat="false" ht="13.5" hidden="false" customHeight="false" outlineLevel="0" collapsed="false">
      <c r="A8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7" s="0" t="str">
        <f aca="false">IF($A8727="","",INDEX(CARTAO_COMPRAS!$C:$C,INT((ROW()-2)/20)+2))</f>
        <v/>
      </c>
      <c r="C8727" s="0" t="str">
        <f aca="false">IF($A8727="","",INDEX(CARTAO_COMPRAS!$D:$D,INT((ROW()-2)/20)+2))</f>
        <v/>
      </c>
      <c r="D8727" s="0" t="str">
        <f aca="false">IF($A8727="","",INDEX(CARTAO_COMPRAS!$E:$E,INT((ROW()-2)/20)+2))</f>
        <v/>
      </c>
      <c r="E8727" s="0" t="str">
        <f aca="false">IF($A8727="","",INDEX(CARTAO_COMPRAS!$H:$H,INT((ROW()-2)/20)+2)+MOD(ROW()-2,20))</f>
        <v/>
      </c>
      <c r="F8727" s="0" t="str">
        <f aca="false">IF($A8727="","",INDEX(CARTAO_COMPRAS!$G:$G,INT((ROW()-2)/20)+2))</f>
        <v/>
      </c>
      <c r="G8727" s="5" t="str">
        <f aca="false">IF($A8727="","",INDEX(CARTAO_COMPRAS!$I:$I,INT((ROW()-2)/20)+2))</f>
        <v/>
      </c>
      <c r="H8727" s="4" t="str">
        <f aca="false">IF($A8727="","",EDATE(INDEX(CARTAO_COMPRAS!$J:$J,INT((ROW()-2)/20)+2),MOD(ROW()-2,20)))</f>
        <v/>
      </c>
      <c r="I8727" s="4" t="str">
        <f aca="false">IF($H8727="","",$H8727-WEEKDAY($H8727,2)+1)</f>
        <v/>
      </c>
      <c r="J8727" s="4" t="str">
        <f aca="false">IF($I8727="","",$I8727+6)</f>
        <v/>
      </c>
      <c r="K8727" s="6" t="str">
        <f aca="false">IF($H8727="","",DATE(YEAR($H8727),MONTH($H8727),1))</f>
        <v/>
      </c>
      <c r="L8727" s="0" t="str">
        <f aca="false">IF($A8727="","",INDEX(CARTAO_COMPRAS!$K:$K,INT((ROW()-2)/20)+2))</f>
        <v/>
      </c>
      <c r="M8727" s="0" t="str">
        <f aca="false">IF($A8727="","","Compra no cartão")</f>
        <v/>
      </c>
    </row>
    <row r="8728" customFormat="false" ht="13.5" hidden="false" customHeight="false" outlineLevel="0" collapsed="false">
      <c r="A8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8" s="0" t="str">
        <f aca="false">IF($A8728="","",INDEX(CARTAO_COMPRAS!$C:$C,INT((ROW()-2)/20)+2))</f>
        <v/>
      </c>
      <c r="C8728" s="0" t="str">
        <f aca="false">IF($A8728="","",INDEX(CARTAO_COMPRAS!$D:$D,INT((ROW()-2)/20)+2))</f>
        <v/>
      </c>
      <c r="D8728" s="0" t="str">
        <f aca="false">IF($A8728="","",INDEX(CARTAO_COMPRAS!$E:$E,INT((ROW()-2)/20)+2))</f>
        <v/>
      </c>
      <c r="E8728" s="0" t="str">
        <f aca="false">IF($A8728="","",INDEX(CARTAO_COMPRAS!$H:$H,INT((ROW()-2)/20)+2)+MOD(ROW()-2,20))</f>
        <v/>
      </c>
      <c r="F8728" s="0" t="str">
        <f aca="false">IF($A8728="","",INDEX(CARTAO_COMPRAS!$G:$G,INT((ROW()-2)/20)+2))</f>
        <v/>
      </c>
      <c r="G8728" s="5" t="str">
        <f aca="false">IF($A8728="","",INDEX(CARTAO_COMPRAS!$I:$I,INT((ROW()-2)/20)+2))</f>
        <v/>
      </c>
      <c r="H8728" s="4" t="str">
        <f aca="false">IF($A8728="","",EDATE(INDEX(CARTAO_COMPRAS!$J:$J,INT((ROW()-2)/20)+2),MOD(ROW()-2,20)))</f>
        <v/>
      </c>
      <c r="I8728" s="4" t="str">
        <f aca="false">IF($H8728="","",$H8728-WEEKDAY($H8728,2)+1)</f>
        <v/>
      </c>
      <c r="J8728" s="4" t="str">
        <f aca="false">IF($I8728="","",$I8728+6)</f>
        <v/>
      </c>
      <c r="K8728" s="6" t="str">
        <f aca="false">IF($H8728="","",DATE(YEAR($H8728),MONTH($H8728),1))</f>
        <v/>
      </c>
      <c r="L8728" s="0" t="str">
        <f aca="false">IF($A8728="","",INDEX(CARTAO_COMPRAS!$K:$K,INT((ROW()-2)/20)+2))</f>
        <v/>
      </c>
      <c r="M8728" s="0" t="str">
        <f aca="false">IF($A8728="","","Compra no cartão")</f>
        <v/>
      </c>
    </row>
    <row r="8729" customFormat="false" ht="13.5" hidden="false" customHeight="false" outlineLevel="0" collapsed="false">
      <c r="A8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29" s="0" t="str">
        <f aca="false">IF($A8729="","",INDEX(CARTAO_COMPRAS!$C:$C,INT((ROW()-2)/20)+2))</f>
        <v/>
      </c>
      <c r="C8729" s="0" t="str">
        <f aca="false">IF($A8729="","",INDEX(CARTAO_COMPRAS!$D:$D,INT((ROW()-2)/20)+2))</f>
        <v/>
      </c>
      <c r="D8729" s="0" t="str">
        <f aca="false">IF($A8729="","",INDEX(CARTAO_COMPRAS!$E:$E,INT((ROW()-2)/20)+2))</f>
        <v/>
      </c>
      <c r="E8729" s="0" t="str">
        <f aca="false">IF($A8729="","",INDEX(CARTAO_COMPRAS!$H:$H,INT((ROW()-2)/20)+2)+MOD(ROW()-2,20))</f>
        <v/>
      </c>
      <c r="F8729" s="0" t="str">
        <f aca="false">IF($A8729="","",INDEX(CARTAO_COMPRAS!$G:$G,INT((ROW()-2)/20)+2))</f>
        <v/>
      </c>
      <c r="G8729" s="5" t="str">
        <f aca="false">IF($A8729="","",INDEX(CARTAO_COMPRAS!$I:$I,INT((ROW()-2)/20)+2))</f>
        <v/>
      </c>
      <c r="H8729" s="4" t="str">
        <f aca="false">IF($A8729="","",EDATE(INDEX(CARTAO_COMPRAS!$J:$J,INT((ROW()-2)/20)+2),MOD(ROW()-2,20)))</f>
        <v/>
      </c>
      <c r="I8729" s="4" t="str">
        <f aca="false">IF($H8729="","",$H8729-WEEKDAY($H8729,2)+1)</f>
        <v/>
      </c>
      <c r="J8729" s="4" t="str">
        <f aca="false">IF($I8729="","",$I8729+6)</f>
        <v/>
      </c>
      <c r="K8729" s="6" t="str">
        <f aca="false">IF($H8729="","",DATE(YEAR($H8729),MONTH($H8729),1))</f>
        <v/>
      </c>
      <c r="L8729" s="0" t="str">
        <f aca="false">IF($A8729="","",INDEX(CARTAO_COMPRAS!$K:$K,INT((ROW()-2)/20)+2))</f>
        <v/>
      </c>
      <c r="M8729" s="0" t="str">
        <f aca="false">IF($A8729="","","Compra no cartão")</f>
        <v/>
      </c>
    </row>
    <row r="8730" customFormat="false" ht="13.5" hidden="false" customHeight="false" outlineLevel="0" collapsed="false">
      <c r="A8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0" s="0" t="str">
        <f aca="false">IF($A8730="","",INDEX(CARTAO_COMPRAS!$C:$C,INT((ROW()-2)/20)+2))</f>
        <v/>
      </c>
      <c r="C8730" s="0" t="str">
        <f aca="false">IF($A8730="","",INDEX(CARTAO_COMPRAS!$D:$D,INT((ROW()-2)/20)+2))</f>
        <v/>
      </c>
      <c r="D8730" s="0" t="str">
        <f aca="false">IF($A8730="","",INDEX(CARTAO_COMPRAS!$E:$E,INT((ROW()-2)/20)+2))</f>
        <v/>
      </c>
      <c r="E8730" s="0" t="str">
        <f aca="false">IF($A8730="","",INDEX(CARTAO_COMPRAS!$H:$H,INT((ROW()-2)/20)+2)+MOD(ROW()-2,20))</f>
        <v/>
      </c>
      <c r="F8730" s="0" t="str">
        <f aca="false">IF($A8730="","",INDEX(CARTAO_COMPRAS!$G:$G,INT((ROW()-2)/20)+2))</f>
        <v/>
      </c>
      <c r="G8730" s="5" t="str">
        <f aca="false">IF($A8730="","",INDEX(CARTAO_COMPRAS!$I:$I,INT((ROW()-2)/20)+2))</f>
        <v/>
      </c>
      <c r="H8730" s="4" t="str">
        <f aca="false">IF($A8730="","",EDATE(INDEX(CARTAO_COMPRAS!$J:$J,INT((ROW()-2)/20)+2),MOD(ROW()-2,20)))</f>
        <v/>
      </c>
      <c r="I8730" s="4" t="str">
        <f aca="false">IF($H8730="","",$H8730-WEEKDAY($H8730,2)+1)</f>
        <v/>
      </c>
      <c r="J8730" s="4" t="str">
        <f aca="false">IF($I8730="","",$I8730+6)</f>
        <v/>
      </c>
      <c r="K8730" s="6" t="str">
        <f aca="false">IF($H8730="","",DATE(YEAR($H8730),MONTH($H8730),1))</f>
        <v/>
      </c>
      <c r="L8730" s="0" t="str">
        <f aca="false">IF($A8730="","",INDEX(CARTAO_COMPRAS!$K:$K,INT((ROW()-2)/20)+2))</f>
        <v/>
      </c>
      <c r="M8730" s="0" t="str">
        <f aca="false">IF($A8730="","","Compra no cartão")</f>
        <v/>
      </c>
    </row>
    <row r="8731" customFormat="false" ht="13.5" hidden="false" customHeight="false" outlineLevel="0" collapsed="false">
      <c r="A8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1" s="0" t="str">
        <f aca="false">IF($A8731="","",INDEX(CARTAO_COMPRAS!$C:$C,INT((ROW()-2)/20)+2))</f>
        <v/>
      </c>
      <c r="C8731" s="0" t="str">
        <f aca="false">IF($A8731="","",INDEX(CARTAO_COMPRAS!$D:$D,INT((ROW()-2)/20)+2))</f>
        <v/>
      </c>
      <c r="D8731" s="0" t="str">
        <f aca="false">IF($A8731="","",INDEX(CARTAO_COMPRAS!$E:$E,INT((ROW()-2)/20)+2))</f>
        <v/>
      </c>
      <c r="E8731" s="0" t="str">
        <f aca="false">IF($A8731="","",INDEX(CARTAO_COMPRAS!$H:$H,INT((ROW()-2)/20)+2)+MOD(ROW()-2,20))</f>
        <v/>
      </c>
      <c r="F8731" s="0" t="str">
        <f aca="false">IF($A8731="","",INDEX(CARTAO_COMPRAS!$G:$G,INT((ROW()-2)/20)+2))</f>
        <v/>
      </c>
      <c r="G8731" s="5" t="str">
        <f aca="false">IF($A8731="","",INDEX(CARTAO_COMPRAS!$I:$I,INT((ROW()-2)/20)+2))</f>
        <v/>
      </c>
      <c r="H8731" s="4" t="str">
        <f aca="false">IF($A8731="","",EDATE(INDEX(CARTAO_COMPRAS!$J:$J,INT((ROW()-2)/20)+2),MOD(ROW()-2,20)))</f>
        <v/>
      </c>
      <c r="I8731" s="4" t="str">
        <f aca="false">IF($H8731="","",$H8731-WEEKDAY($H8731,2)+1)</f>
        <v/>
      </c>
      <c r="J8731" s="4" t="str">
        <f aca="false">IF($I8731="","",$I8731+6)</f>
        <v/>
      </c>
      <c r="K8731" s="6" t="str">
        <f aca="false">IF($H8731="","",DATE(YEAR($H8731),MONTH($H8731),1))</f>
        <v/>
      </c>
      <c r="L8731" s="0" t="str">
        <f aca="false">IF($A8731="","",INDEX(CARTAO_COMPRAS!$K:$K,INT((ROW()-2)/20)+2))</f>
        <v/>
      </c>
      <c r="M8731" s="0" t="str">
        <f aca="false">IF($A8731="","","Compra no cartão")</f>
        <v/>
      </c>
    </row>
    <row r="8732" customFormat="false" ht="13.5" hidden="false" customHeight="false" outlineLevel="0" collapsed="false">
      <c r="A8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2" s="0" t="str">
        <f aca="false">IF($A8732="","",INDEX(CARTAO_COMPRAS!$C:$C,INT((ROW()-2)/20)+2))</f>
        <v/>
      </c>
      <c r="C8732" s="0" t="str">
        <f aca="false">IF($A8732="","",INDEX(CARTAO_COMPRAS!$D:$D,INT((ROW()-2)/20)+2))</f>
        <v/>
      </c>
      <c r="D8732" s="0" t="str">
        <f aca="false">IF($A8732="","",INDEX(CARTAO_COMPRAS!$E:$E,INT((ROW()-2)/20)+2))</f>
        <v/>
      </c>
      <c r="E8732" s="0" t="str">
        <f aca="false">IF($A8732="","",INDEX(CARTAO_COMPRAS!$H:$H,INT((ROW()-2)/20)+2)+MOD(ROW()-2,20))</f>
        <v/>
      </c>
      <c r="F8732" s="0" t="str">
        <f aca="false">IF($A8732="","",INDEX(CARTAO_COMPRAS!$G:$G,INT((ROW()-2)/20)+2))</f>
        <v/>
      </c>
      <c r="G8732" s="5" t="str">
        <f aca="false">IF($A8732="","",INDEX(CARTAO_COMPRAS!$I:$I,INT((ROW()-2)/20)+2))</f>
        <v/>
      </c>
      <c r="H8732" s="4" t="str">
        <f aca="false">IF($A8732="","",EDATE(INDEX(CARTAO_COMPRAS!$J:$J,INT((ROW()-2)/20)+2),MOD(ROW()-2,20)))</f>
        <v/>
      </c>
      <c r="I8732" s="4" t="str">
        <f aca="false">IF($H8732="","",$H8732-WEEKDAY($H8732,2)+1)</f>
        <v/>
      </c>
      <c r="J8732" s="4" t="str">
        <f aca="false">IF($I8732="","",$I8732+6)</f>
        <v/>
      </c>
      <c r="K8732" s="6" t="str">
        <f aca="false">IF($H8732="","",DATE(YEAR($H8732),MONTH($H8732),1))</f>
        <v/>
      </c>
      <c r="L8732" s="0" t="str">
        <f aca="false">IF($A8732="","",INDEX(CARTAO_COMPRAS!$K:$K,INT((ROW()-2)/20)+2))</f>
        <v/>
      </c>
      <c r="M8732" s="0" t="str">
        <f aca="false">IF($A8732="","","Compra no cartão")</f>
        <v/>
      </c>
    </row>
    <row r="8733" customFormat="false" ht="13.5" hidden="false" customHeight="false" outlineLevel="0" collapsed="false">
      <c r="A8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3" s="0" t="str">
        <f aca="false">IF($A8733="","",INDEX(CARTAO_COMPRAS!$C:$C,INT((ROW()-2)/20)+2))</f>
        <v/>
      </c>
      <c r="C8733" s="0" t="str">
        <f aca="false">IF($A8733="","",INDEX(CARTAO_COMPRAS!$D:$D,INT((ROW()-2)/20)+2))</f>
        <v/>
      </c>
      <c r="D8733" s="0" t="str">
        <f aca="false">IF($A8733="","",INDEX(CARTAO_COMPRAS!$E:$E,INT((ROW()-2)/20)+2))</f>
        <v/>
      </c>
      <c r="E8733" s="0" t="str">
        <f aca="false">IF($A8733="","",INDEX(CARTAO_COMPRAS!$H:$H,INT((ROW()-2)/20)+2)+MOD(ROW()-2,20))</f>
        <v/>
      </c>
      <c r="F8733" s="0" t="str">
        <f aca="false">IF($A8733="","",INDEX(CARTAO_COMPRAS!$G:$G,INT((ROW()-2)/20)+2))</f>
        <v/>
      </c>
      <c r="G8733" s="5" t="str">
        <f aca="false">IF($A8733="","",INDEX(CARTAO_COMPRAS!$I:$I,INT((ROW()-2)/20)+2))</f>
        <v/>
      </c>
      <c r="H8733" s="4" t="str">
        <f aca="false">IF($A8733="","",EDATE(INDEX(CARTAO_COMPRAS!$J:$J,INT((ROW()-2)/20)+2),MOD(ROW()-2,20)))</f>
        <v/>
      </c>
      <c r="I8733" s="4" t="str">
        <f aca="false">IF($H8733="","",$H8733-WEEKDAY($H8733,2)+1)</f>
        <v/>
      </c>
      <c r="J8733" s="4" t="str">
        <f aca="false">IF($I8733="","",$I8733+6)</f>
        <v/>
      </c>
      <c r="K8733" s="6" t="str">
        <f aca="false">IF($H8733="","",DATE(YEAR($H8733),MONTH($H8733),1))</f>
        <v/>
      </c>
      <c r="L8733" s="0" t="str">
        <f aca="false">IF($A8733="","",INDEX(CARTAO_COMPRAS!$K:$K,INT((ROW()-2)/20)+2))</f>
        <v/>
      </c>
      <c r="M8733" s="0" t="str">
        <f aca="false">IF($A8733="","","Compra no cartão")</f>
        <v/>
      </c>
    </row>
    <row r="8734" customFormat="false" ht="13.5" hidden="false" customHeight="false" outlineLevel="0" collapsed="false">
      <c r="A8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4" s="0" t="str">
        <f aca="false">IF($A8734="","",INDEX(CARTAO_COMPRAS!$C:$C,INT((ROW()-2)/20)+2))</f>
        <v/>
      </c>
      <c r="C8734" s="0" t="str">
        <f aca="false">IF($A8734="","",INDEX(CARTAO_COMPRAS!$D:$D,INT((ROW()-2)/20)+2))</f>
        <v/>
      </c>
      <c r="D8734" s="0" t="str">
        <f aca="false">IF($A8734="","",INDEX(CARTAO_COMPRAS!$E:$E,INT((ROW()-2)/20)+2))</f>
        <v/>
      </c>
      <c r="E8734" s="0" t="str">
        <f aca="false">IF($A8734="","",INDEX(CARTAO_COMPRAS!$H:$H,INT((ROW()-2)/20)+2)+MOD(ROW()-2,20))</f>
        <v/>
      </c>
      <c r="F8734" s="0" t="str">
        <f aca="false">IF($A8734="","",INDEX(CARTAO_COMPRAS!$G:$G,INT((ROW()-2)/20)+2))</f>
        <v/>
      </c>
      <c r="G8734" s="5" t="str">
        <f aca="false">IF($A8734="","",INDEX(CARTAO_COMPRAS!$I:$I,INT((ROW()-2)/20)+2))</f>
        <v/>
      </c>
      <c r="H8734" s="4" t="str">
        <f aca="false">IF($A8734="","",EDATE(INDEX(CARTAO_COMPRAS!$J:$J,INT((ROW()-2)/20)+2),MOD(ROW()-2,20)))</f>
        <v/>
      </c>
      <c r="I8734" s="4" t="str">
        <f aca="false">IF($H8734="","",$H8734-WEEKDAY($H8734,2)+1)</f>
        <v/>
      </c>
      <c r="J8734" s="4" t="str">
        <f aca="false">IF($I8734="","",$I8734+6)</f>
        <v/>
      </c>
      <c r="K8734" s="6" t="str">
        <f aca="false">IF($H8734="","",DATE(YEAR($H8734),MONTH($H8734),1))</f>
        <v/>
      </c>
      <c r="L8734" s="0" t="str">
        <f aca="false">IF($A8734="","",INDEX(CARTAO_COMPRAS!$K:$K,INT((ROW()-2)/20)+2))</f>
        <v/>
      </c>
      <c r="M8734" s="0" t="str">
        <f aca="false">IF($A8734="","","Compra no cartão")</f>
        <v/>
      </c>
    </row>
    <row r="8735" customFormat="false" ht="13.5" hidden="false" customHeight="false" outlineLevel="0" collapsed="false">
      <c r="A8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5" s="0" t="str">
        <f aca="false">IF($A8735="","",INDEX(CARTAO_COMPRAS!$C:$C,INT((ROW()-2)/20)+2))</f>
        <v/>
      </c>
      <c r="C8735" s="0" t="str">
        <f aca="false">IF($A8735="","",INDEX(CARTAO_COMPRAS!$D:$D,INT((ROW()-2)/20)+2))</f>
        <v/>
      </c>
      <c r="D8735" s="0" t="str">
        <f aca="false">IF($A8735="","",INDEX(CARTAO_COMPRAS!$E:$E,INT((ROW()-2)/20)+2))</f>
        <v/>
      </c>
      <c r="E8735" s="0" t="str">
        <f aca="false">IF($A8735="","",INDEX(CARTAO_COMPRAS!$H:$H,INT((ROW()-2)/20)+2)+MOD(ROW()-2,20))</f>
        <v/>
      </c>
      <c r="F8735" s="0" t="str">
        <f aca="false">IF($A8735="","",INDEX(CARTAO_COMPRAS!$G:$G,INT((ROW()-2)/20)+2))</f>
        <v/>
      </c>
      <c r="G8735" s="5" t="str">
        <f aca="false">IF($A8735="","",INDEX(CARTAO_COMPRAS!$I:$I,INT((ROW()-2)/20)+2))</f>
        <v/>
      </c>
      <c r="H8735" s="4" t="str">
        <f aca="false">IF($A8735="","",EDATE(INDEX(CARTAO_COMPRAS!$J:$J,INT((ROW()-2)/20)+2),MOD(ROW()-2,20)))</f>
        <v/>
      </c>
      <c r="I8735" s="4" t="str">
        <f aca="false">IF($H8735="","",$H8735-WEEKDAY($H8735,2)+1)</f>
        <v/>
      </c>
      <c r="J8735" s="4" t="str">
        <f aca="false">IF($I8735="","",$I8735+6)</f>
        <v/>
      </c>
      <c r="K8735" s="6" t="str">
        <f aca="false">IF($H8735="","",DATE(YEAR($H8735),MONTH($H8735),1))</f>
        <v/>
      </c>
      <c r="L8735" s="0" t="str">
        <f aca="false">IF($A8735="","",INDEX(CARTAO_COMPRAS!$K:$K,INT((ROW()-2)/20)+2))</f>
        <v/>
      </c>
      <c r="M8735" s="0" t="str">
        <f aca="false">IF($A8735="","","Compra no cartão")</f>
        <v/>
      </c>
    </row>
    <row r="8736" customFormat="false" ht="13.5" hidden="false" customHeight="false" outlineLevel="0" collapsed="false">
      <c r="A8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6" s="0" t="str">
        <f aca="false">IF($A8736="","",INDEX(CARTAO_COMPRAS!$C:$C,INT((ROW()-2)/20)+2))</f>
        <v/>
      </c>
      <c r="C8736" s="0" t="str">
        <f aca="false">IF($A8736="","",INDEX(CARTAO_COMPRAS!$D:$D,INT((ROW()-2)/20)+2))</f>
        <v/>
      </c>
      <c r="D8736" s="0" t="str">
        <f aca="false">IF($A8736="","",INDEX(CARTAO_COMPRAS!$E:$E,INT((ROW()-2)/20)+2))</f>
        <v/>
      </c>
      <c r="E8736" s="0" t="str">
        <f aca="false">IF($A8736="","",INDEX(CARTAO_COMPRAS!$H:$H,INT((ROW()-2)/20)+2)+MOD(ROW()-2,20))</f>
        <v/>
      </c>
      <c r="F8736" s="0" t="str">
        <f aca="false">IF($A8736="","",INDEX(CARTAO_COMPRAS!$G:$G,INT((ROW()-2)/20)+2))</f>
        <v/>
      </c>
      <c r="G8736" s="5" t="str">
        <f aca="false">IF($A8736="","",INDEX(CARTAO_COMPRAS!$I:$I,INT((ROW()-2)/20)+2))</f>
        <v/>
      </c>
      <c r="H8736" s="4" t="str">
        <f aca="false">IF($A8736="","",EDATE(INDEX(CARTAO_COMPRAS!$J:$J,INT((ROW()-2)/20)+2),MOD(ROW()-2,20)))</f>
        <v/>
      </c>
      <c r="I8736" s="4" t="str">
        <f aca="false">IF($H8736="","",$H8736-WEEKDAY($H8736,2)+1)</f>
        <v/>
      </c>
      <c r="J8736" s="4" t="str">
        <f aca="false">IF($I8736="","",$I8736+6)</f>
        <v/>
      </c>
      <c r="K8736" s="6" t="str">
        <f aca="false">IF($H8736="","",DATE(YEAR($H8736),MONTH($H8736),1))</f>
        <v/>
      </c>
      <c r="L8736" s="0" t="str">
        <f aca="false">IF($A8736="","",INDEX(CARTAO_COMPRAS!$K:$K,INT((ROW()-2)/20)+2))</f>
        <v/>
      </c>
      <c r="M8736" s="0" t="str">
        <f aca="false">IF($A8736="","","Compra no cartão")</f>
        <v/>
      </c>
    </row>
    <row r="8737" customFormat="false" ht="13.5" hidden="false" customHeight="false" outlineLevel="0" collapsed="false">
      <c r="A8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7" s="0" t="str">
        <f aca="false">IF($A8737="","",INDEX(CARTAO_COMPRAS!$C:$C,INT((ROW()-2)/20)+2))</f>
        <v/>
      </c>
      <c r="C8737" s="0" t="str">
        <f aca="false">IF($A8737="","",INDEX(CARTAO_COMPRAS!$D:$D,INT((ROW()-2)/20)+2))</f>
        <v/>
      </c>
      <c r="D8737" s="0" t="str">
        <f aca="false">IF($A8737="","",INDEX(CARTAO_COMPRAS!$E:$E,INT((ROW()-2)/20)+2))</f>
        <v/>
      </c>
      <c r="E8737" s="0" t="str">
        <f aca="false">IF($A8737="","",INDEX(CARTAO_COMPRAS!$H:$H,INT((ROW()-2)/20)+2)+MOD(ROW()-2,20))</f>
        <v/>
      </c>
      <c r="F8737" s="0" t="str">
        <f aca="false">IF($A8737="","",INDEX(CARTAO_COMPRAS!$G:$G,INT((ROW()-2)/20)+2))</f>
        <v/>
      </c>
      <c r="G8737" s="5" t="str">
        <f aca="false">IF($A8737="","",INDEX(CARTAO_COMPRAS!$I:$I,INT((ROW()-2)/20)+2))</f>
        <v/>
      </c>
      <c r="H8737" s="4" t="str">
        <f aca="false">IF($A8737="","",EDATE(INDEX(CARTAO_COMPRAS!$J:$J,INT((ROW()-2)/20)+2),MOD(ROW()-2,20)))</f>
        <v/>
      </c>
      <c r="I8737" s="4" t="str">
        <f aca="false">IF($H8737="","",$H8737-WEEKDAY($H8737,2)+1)</f>
        <v/>
      </c>
      <c r="J8737" s="4" t="str">
        <f aca="false">IF($I8737="","",$I8737+6)</f>
        <v/>
      </c>
      <c r="K8737" s="6" t="str">
        <f aca="false">IF($H8737="","",DATE(YEAR($H8737),MONTH($H8737),1))</f>
        <v/>
      </c>
      <c r="L8737" s="0" t="str">
        <f aca="false">IF($A8737="","",INDEX(CARTAO_COMPRAS!$K:$K,INT((ROW()-2)/20)+2))</f>
        <v/>
      </c>
      <c r="M8737" s="0" t="str">
        <f aca="false">IF($A8737="","","Compra no cartão")</f>
        <v/>
      </c>
    </row>
    <row r="8738" customFormat="false" ht="13.5" hidden="false" customHeight="false" outlineLevel="0" collapsed="false">
      <c r="A8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8" s="0" t="str">
        <f aca="false">IF($A8738="","",INDEX(CARTAO_COMPRAS!$C:$C,INT((ROW()-2)/20)+2))</f>
        <v/>
      </c>
      <c r="C8738" s="0" t="str">
        <f aca="false">IF($A8738="","",INDEX(CARTAO_COMPRAS!$D:$D,INT((ROW()-2)/20)+2))</f>
        <v/>
      </c>
      <c r="D8738" s="0" t="str">
        <f aca="false">IF($A8738="","",INDEX(CARTAO_COMPRAS!$E:$E,INT((ROW()-2)/20)+2))</f>
        <v/>
      </c>
      <c r="E8738" s="0" t="str">
        <f aca="false">IF($A8738="","",INDEX(CARTAO_COMPRAS!$H:$H,INT((ROW()-2)/20)+2)+MOD(ROW()-2,20))</f>
        <v/>
      </c>
      <c r="F8738" s="0" t="str">
        <f aca="false">IF($A8738="","",INDEX(CARTAO_COMPRAS!$G:$G,INT((ROW()-2)/20)+2))</f>
        <v/>
      </c>
      <c r="G8738" s="5" t="str">
        <f aca="false">IF($A8738="","",INDEX(CARTAO_COMPRAS!$I:$I,INT((ROW()-2)/20)+2))</f>
        <v/>
      </c>
      <c r="H8738" s="4" t="str">
        <f aca="false">IF($A8738="","",EDATE(INDEX(CARTAO_COMPRAS!$J:$J,INT((ROW()-2)/20)+2),MOD(ROW()-2,20)))</f>
        <v/>
      </c>
      <c r="I8738" s="4" t="str">
        <f aca="false">IF($H8738="","",$H8738-WEEKDAY($H8738,2)+1)</f>
        <v/>
      </c>
      <c r="J8738" s="4" t="str">
        <f aca="false">IF($I8738="","",$I8738+6)</f>
        <v/>
      </c>
      <c r="K8738" s="6" t="str">
        <f aca="false">IF($H8738="","",DATE(YEAR($H8738),MONTH($H8738),1))</f>
        <v/>
      </c>
      <c r="L8738" s="0" t="str">
        <f aca="false">IF($A8738="","",INDEX(CARTAO_COMPRAS!$K:$K,INT((ROW()-2)/20)+2))</f>
        <v/>
      </c>
      <c r="M8738" s="0" t="str">
        <f aca="false">IF($A8738="","","Compra no cartão")</f>
        <v/>
      </c>
    </row>
    <row r="8739" customFormat="false" ht="13.5" hidden="false" customHeight="false" outlineLevel="0" collapsed="false">
      <c r="A8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39" s="0" t="str">
        <f aca="false">IF($A8739="","",INDEX(CARTAO_COMPRAS!$C:$C,INT((ROW()-2)/20)+2))</f>
        <v/>
      </c>
      <c r="C8739" s="0" t="str">
        <f aca="false">IF($A8739="","",INDEX(CARTAO_COMPRAS!$D:$D,INT((ROW()-2)/20)+2))</f>
        <v/>
      </c>
      <c r="D8739" s="0" t="str">
        <f aca="false">IF($A8739="","",INDEX(CARTAO_COMPRAS!$E:$E,INT((ROW()-2)/20)+2))</f>
        <v/>
      </c>
      <c r="E8739" s="0" t="str">
        <f aca="false">IF($A8739="","",INDEX(CARTAO_COMPRAS!$H:$H,INT((ROW()-2)/20)+2)+MOD(ROW()-2,20))</f>
        <v/>
      </c>
      <c r="F8739" s="0" t="str">
        <f aca="false">IF($A8739="","",INDEX(CARTAO_COMPRAS!$G:$G,INT((ROW()-2)/20)+2))</f>
        <v/>
      </c>
      <c r="G8739" s="5" t="str">
        <f aca="false">IF($A8739="","",INDEX(CARTAO_COMPRAS!$I:$I,INT((ROW()-2)/20)+2))</f>
        <v/>
      </c>
      <c r="H8739" s="4" t="str">
        <f aca="false">IF($A8739="","",EDATE(INDEX(CARTAO_COMPRAS!$J:$J,INT((ROW()-2)/20)+2),MOD(ROW()-2,20)))</f>
        <v/>
      </c>
      <c r="I8739" s="4" t="str">
        <f aca="false">IF($H8739="","",$H8739-WEEKDAY($H8739,2)+1)</f>
        <v/>
      </c>
      <c r="J8739" s="4" t="str">
        <f aca="false">IF($I8739="","",$I8739+6)</f>
        <v/>
      </c>
      <c r="K8739" s="6" t="str">
        <f aca="false">IF($H8739="","",DATE(YEAR($H8739),MONTH($H8739),1))</f>
        <v/>
      </c>
      <c r="L8739" s="0" t="str">
        <f aca="false">IF($A8739="","",INDEX(CARTAO_COMPRAS!$K:$K,INT((ROW()-2)/20)+2))</f>
        <v/>
      </c>
      <c r="M8739" s="0" t="str">
        <f aca="false">IF($A8739="","","Compra no cartão")</f>
        <v/>
      </c>
    </row>
    <row r="8740" customFormat="false" ht="13.5" hidden="false" customHeight="false" outlineLevel="0" collapsed="false">
      <c r="A8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0" s="0" t="str">
        <f aca="false">IF($A8740="","",INDEX(CARTAO_COMPRAS!$C:$C,INT((ROW()-2)/20)+2))</f>
        <v/>
      </c>
      <c r="C8740" s="0" t="str">
        <f aca="false">IF($A8740="","",INDEX(CARTAO_COMPRAS!$D:$D,INT((ROW()-2)/20)+2))</f>
        <v/>
      </c>
      <c r="D8740" s="0" t="str">
        <f aca="false">IF($A8740="","",INDEX(CARTAO_COMPRAS!$E:$E,INT((ROW()-2)/20)+2))</f>
        <v/>
      </c>
      <c r="E8740" s="0" t="str">
        <f aca="false">IF($A8740="","",INDEX(CARTAO_COMPRAS!$H:$H,INT((ROW()-2)/20)+2)+MOD(ROW()-2,20))</f>
        <v/>
      </c>
      <c r="F8740" s="0" t="str">
        <f aca="false">IF($A8740="","",INDEX(CARTAO_COMPRAS!$G:$G,INT((ROW()-2)/20)+2))</f>
        <v/>
      </c>
      <c r="G8740" s="5" t="str">
        <f aca="false">IF($A8740="","",INDEX(CARTAO_COMPRAS!$I:$I,INT((ROW()-2)/20)+2))</f>
        <v/>
      </c>
      <c r="H8740" s="4" t="str">
        <f aca="false">IF($A8740="","",EDATE(INDEX(CARTAO_COMPRAS!$J:$J,INT((ROW()-2)/20)+2),MOD(ROW()-2,20)))</f>
        <v/>
      </c>
      <c r="I8740" s="4" t="str">
        <f aca="false">IF($H8740="","",$H8740-WEEKDAY($H8740,2)+1)</f>
        <v/>
      </c>
      <c r="J8740" s="4" t="str">
        <f aca="false">IF($I8740="","",$I8740+6)</f>
        <v/>
      </c>
      <c r="K8740" s="6" t="str">
        <f aca="false">IF($H8740="","",DATE(YEAR($H8740),MONTH($H8740),1))</f>
        <v/>
      </c>
      <c r="L8740" s="0" t="str">
        <f aca="false">IF($A8740="","",INDEX(CARTAO_COMPRAS!$K:$K,INT((ROW()-2)/20)+2))</f>
        <v/>
      </c>
      <c r="M8740" s="0" t="str">
        <f aca="false">IF($A8740="","","Compra no cartão")</f>
        <v/>
      </c>
    </row>
    <row r="8741" customFormat="false" ht="13.5" hidden="false" customHeight="false" outlineLevel="0" collapsed="false">
      <c r="A8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1" s="0" t="str">
        <f aca="false">IF($A8741="","",INDEX(CARTAO_COMPRAS!$C:$C,INT((ROW()-2)/20)+2))</f>
        <v/>
      </c>
      <c r="C8741" s="0" t="str">
        <f aca="false">IF($A8741="","",INDEX(CARTAO_COMPRAS!$D:$D,INT((ROW()-2)/20)+2))</f>
        <v/>
      </c>
      <c r="D8741" s="0" t="str">
        <f aca="false">IF($A8741="","",INDEX(CARTAO_COMPRAS!$E:$E,INT((ROW()-2)/20)+2))</f>
        <v/>
      </c>
      <c r="E8741" s="0" t="str">
        <f aca="false">IF($A8741="","",INDEX(CARTAO_COMPRAS!$H:$H,INT((ROW()-2)/20)+2)+MOD(ROW()-2,20))</f>
        <v/>
      </c>
      <c r="F8741" s="0" t="str">
        <f aca="false">IF($A8741="","",INDEX(CARTAO_COMPRAS!$G:$G,INT((ROW()-2)/20)+2))</f>
        <v/>
      </c>
      <c r="G8741" s="5" t="str">
        <f aca="false">IF($A8741="","",INDEX(CARTAO_COMPRAS!$I:$I,INT((ROW()-2)/20)+2))</f>
        <v/>
      </c>
      <c r="H8741" s="4" t="str">
        <f aca="false">IF($A8741="","",EDATE(INDEX(CARTAO_COMPRAS!$J:$J,INT((ROW()-2)/20)+2),MOD(ROW()-2,20)))</f>
        <v/>
      </c>
      <c r="I8741" s="4" t="str">
        <f aca="false">IF($H8741="","",$H8741-WEEKDAY($H8741,2)+1)</f>
        <v/>
      </c>
      <c r="J8741" s="4" t="str">
        <f aca="false">IF($I8741="","",$I8741+6)</f>
        <v/>
      </c>
      <c r="K8741" s="6" t="str">
        <f aca="false">IF($H8741="","",DATE(YEAR($H8741),MONTH($H8741),1))</f>
        <v/>
      </c>
      <c r="L8741" s="0" t="str">
        <f aca="false">IF($A8741="","",INDEX(CARTAO_COMPRAS!$K:$K,INT((ROW()-2)/20)+2))</f>
        <v/>
      </c>
      <c r="M8741" s="0" t="str">
        <f aca="false">IF($A8741="","","Compra no cartão")</f>
        <v/>
      </c>
    </row>
    <row r="8742" customFormat="false" ht="13.5" hidden="false" customHeight="false" outlineLevel="0" collapsed="false">
      <c r="A87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438</v>
      </c>
      <c r="B8742" s="0" t="str">
        <f aca="false">IF($A8742="","",INDEX(CARTAO_COMPRAS!$C:$C,INT((ROW()-2)/20)+2))</f>
        <v>Nubank</v>
      </c>
      <c r="C8742" s="0" t="str">
        <f aca="false">IF($A8742="","",INDEX(CARTAO_COMPRAS!$D:$D,INT((ROW()-2)/20)+2))</f>
        <v>Trimais</v>
      </c>
      <c r="D8742" s="0" t="str">
        <f aca="false">IF($A8742="","",INDEX(CARTAO_COMPRAS!$E:$E,INT((ROW()-2)/20)+2))</f>
        <v>Alimentação / Insumos</v>
      </c>
      <c r="E8742" s="0" t="n">
        <f aca="false">IF($A8742="","",INDEX(CARTAO_COMPRAS!$H:$H,INT((ROW()-2)/20)+2)+MOD(ROW()-2,20))</f>
        <v>2</v>
      </c>
      <c r="F8742" s="0" t="n">
        <f aca="false">IF($A8742="","",INDEX(CARTAO_COMPRAS!$G:$G,INT((ROW()-2)/20)+2))</f>
        <v>2</v>
      </c>
      <c r="G8742" s="5" t="n">
        <f aca="false">IF($A8742="","",INDEX(CARTAO_COMPRAS!$I:$I,INT((ROW()-2)/20)+2))</f>
        <v>251.88</v>
      </c>
      <c r="H8742" s="4" t="n">
        <f aca="false">IF($A8742="","",EDATE(INDEX(CARTAO_COMPRAS!$J:$J,INT((ROW()-2)/20)+2),MOD(ROW()-2,20)))</f>
        <v>46170</v>
      </c>
      <c r="I8742" s="4" t="n">
        <f aca="false">IF($H8742="","",$H8742-WEEKDAY($H8742,2)+1)</f>
        <v>46167</v>
      </c>
      <c r="J8742" s="4" t="n">
        <f aca="false">IF($I8742="","",$I8742+6)</f>
        <v>46173</v>
      </c>
      <c r="K8742" s="6" t="n">
        <f aca="false">IF($H8742="","",DATE(YEAR($H8742),MONTH($H8742),1))</f>
        <v>46143</v>
      </c>
      <c r="L8742" s="0" t="str">
        <f aca="false">IF($A8742="","",INDEX(CARTAO_COMPRAS!$K:$K,INT((ROW()-2)/20)+2))</f>
        <v>Pago</v>
      </c>
      <c r="M8742" s="0" t="str">
        <f aca="false">IF($A8742="","","Compra no cartão")</f>
        <v>Compra no cartão</v>
      </c>
    </row>
    <row r="8743" customFormat="false" ht="13.5" hidden="false" customHeight="false" outlineLevel="0" collapsed="false">
      <c r="A8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3" s="0" t="str">
        <f aca="false">IF($A8743="","",INDEX(CARTAO_COMPRAS!$C:$C,INT((ROW()-2)/20)+2))</f>
        <v/>
      </c>
      <c r="C8743" s="0" t="str">
        <f aca="false">IF($A8743="","",INDEX(CARTAO_COMPRAS!$D:$D,INT((ROW()-2)/20)+2))</f>
        <v/>
      </c>
      <c r="D8743" s="0" t="str">
        <f aca="false">IF($A8743="","",INDEX(CARTAO_COMPRAS!$E:$E,INT((ROW()-2)/20)+2))</f>
        <v/>
      </c>
      <c r="E8743" s="0" t="str">
        <f aca="false">IF($A8743="","",INDEX(CARTAO_COMPRAS!$H:$H,INT((ROW()-2)/20)+2)+MOD(ROW()-2,20))</f>
        <v/>
      </c>
      <c r="F8743" s="0" t="str">
        <f aca="false">IF($A8743="","",INDEX(CARTAO_COMPRAS!$G:$G,INT((ROW()-2)/20)+2))</f>
        <v/>
      </c>
      <c r="G8743" s="5" t="str">
        <f aca="false">IF($A8743="","",INDEX(CARTAO_COMPRAS!$I:$I,INT((ROW()-2)/20)+2))</f>
        <v/>
      </c>
      <c r="H8743" s="4" t="str">
        <f aca="false">IF($A8743="","",EDATE(INDEX(CARTAO_COMPRAS!$J:$J,INT((ROW()-2)/20)+2),MOD(ROW()-2,20)))</f>
        <v/>
      </c>
      <c r="I8743" s="4" t="str">
        <f aca="false">IF($H8743="","",$H8743-WEEKDAY($H8743,2)+1)</f>
        <v/>
      </c>
      <c r="J8743" s="4" t="str">
        <f aca="false">IF($I8743="","",$I8743+6)</f>
        <v/>
      </c>
      <c r="K8743" s="6" t="str">
        <f aca="false">IF($H8743="","",DATE(YEAR($H8743),MONTH($H8743),1))</f>
        <v/>
      </c>
      <c r="L8743" s="0" t="str">
        <f aca="false">IF($A8743="","",INDEX(CARTAO_COMPRAS!$K:$K,INT((ROW()-2)/20)+2))</f>
        <v/>
      </c>
      <c r="M8743" s="0" t="str">
        <f aca="false">IF($A8743="","","Compra no cartão")</f>
        <v/>
      </c>
    </row>
    <row r="8744" customFormat="false" ht="13.5" hidden="false" customHeight="false" outlineLevel="0" collapsed="false">
      <c r="A8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4" s="0" t="str">
        <f aca="false">IF($A8744="","",INDEX(CARTAO_COMPRAS!$C:$C,INT((ROW()-2)/20)+2))</f>
        <v/>
      </c>
      <c r="C8744" s="0" t="str">
        <f aca="false">IF($A8744="","",INDEX(CARTAO_COMPRAS!$D:$D,INT((ROW()-2)/20)+2))</f>
        <v/>
      </c>
      <c r="D8744" s="0" t="str">
        <f aca="false">IF($A8744="","",INDEX(CARTAO_COMPRAS!$E:$E,INT((ROW()-2)/20)+2))</f>
        <v/>
      </c>
      <c r="E8744" s="0" t="str">
        <f aca="false">IF($A8744="","",INDEX(CARTAO_COMPRAS!$H:$H,INT((ROW()-2)/20)+2)+MOD(ROW()-2,20))</f>
        <v/>
      </c>
      <c r="F8744" s="0" t="str">
        <f aca="false">IF($A8744="","",INDEX(CARTAO_COMPRAS!$G:$G,INT((ROW()-2)/20)+2))</f>
        <v/>
      </c>
      <c r="G8744" s="5" t="str">
        <f aca="false">IF($A8744="","",INDEX(CARTAO_COMPRAS!$I:$I,INT((ROW()-2)/20)+2))</f>
        <v/>
      </c>
      <c r="H8744" s="4" t="str">
        <f aca="false">IF($A8744="","",EDATE(INDEX(CARTAO_COMPRAS!$J:$J,INT((ROW()-2)/20)+2),MOD(ROW()-2,20)))</f>
        <v/>
      </c>
      <c r="I8744" s="4" t="str">
        <f aca="false">IF($H8744="","",$H8744-WEEKDAY($H8744,2)+1)</f>
        <v/>
      </c>
      <c r="J8744" s="4" t="str">
        <f aca="false">IF($I8744="","",$I8744+6)</f>
        <v/>
      </c>
      <c r="K8744" s="6" t="str">
        <f aca="false">IF($H8744="","",DATE(YEAR($H8744),MONTH($H8744),1))</f>
        <v/>
      </c>
      <c r="L8744" s="0" t="str">
        <f aca="false">IF($A8744="","",INDEX(CARTAO_COMPRAS!$K:$K,INT((ROW()-2)/20)+2))</f>
        <v/>
      </c>
      <c r="M8744" s="0" t="str">
        <f aca="false">IF($A8744="","","Compra no cartão")</f>
        <v/>
      </c>
    </row>
    <row r="8745" customFormat="false" ht="13.5" hidden="false" customHeight="false" outlineLevel="0" collapsed="false">
      <c r="A8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5" s="0" t="str">
        <f aca="false">IF($A8745="","",INDEX(CARTAO_COMPRAS!$C:$C,INT((ROW()-2)/20)+2))</f>
        <v/>
      </c>
      <c r="C8745" s="0" t="str">
        <f aca="false">IF($A8745="","",INDEX(CARTAO_COMPRAS!$D:$D,INT((ROW()-2)/20)+2))</f>
        <v/>
      </c>
      <c r="D8745" s="0" t="str">
        <f aca="false">IF($A8745="","",INDEX(CARTAO_COMPRAS!$E:$E,INT((ROW()-2)/20)+2))</f>
        <v/>
      </c>
      <c r="E8745" s="0" t="str">
        <f aca="false">IF($A8745="","",INDEX(CARTAO_COMPRAS!$H:$H,INT((ROW()-2)/20)+2)+MOD(ROW()-2,20))</f>
        <v/>
      </c>
      <c r="F8745" s="0" t="str">
        <f aca="false">IF($A8745="","",INDEX(CARTAO_COMPRAS!$G:$G,INT((ROW()-2)/20)+2))</f>
        <v/>
      </c>
      <c r="G8745" s="5" t="str">
        <f aca="false">IF($A8745="","",INDEX(CARTAO_COMPRAS!$I:$I,INT((ROW()-2)/20)+2))</f>
        <v/>
      </c>
      <c r="H8745" s="4" t="str">
        <f aca="false">IF($A8745="","",EDATE(INDEX(CARTAO_COMPRAS!$J:$J,INT((ROW()-2)/20)+2),MOD(ROW()-2,20)))</f>
        <v/>
      </c>
      <c r="I8745" s="4" t="str">
        <f aca="false">IF($H8745="","",$H8745-WEEKDAY($H8745,2)+1)</f>
        <v/>
      </c>
      <c r="J8745" s="4" t="str">
        <f aca="false">IF($I8745="","",$I8745+6)</f>
        <v/>
      </c>
      <c r="K8745" s="6" t="str">
        <f aca="false">IF($H8745="","",DATE(YEAR($H8745),MONTH($H8745),1))</f>
        <v/>
      </c>
      <c r="L8745" s="0" t="str">
        <f aca="false">IF($A8745="","",INDEX(CARTAO_COMPRAS!$K:$K,INT((ROW()-2)/20)+2))</f>
        <v/>
      </c>
      <c r="M8745" s="0" t="str">
        <f aca="false">IF($A8745="","","Compra no cartão")</f>
        <v/>
      </c>
    </row>
    <row r="8746" customFormat="false" ht="13.5" hidden="false" customHeight="false" outlineLevel="0" collapsed="false">
      <c r="A8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6" s="0" t="str">
        <f aca="false">IF($A8746="","",INDEX(CARTAO_COMPRAS!$C:$C,INT((ROW()-2)/20)+2))</f>
        <v/>
      </c>
      <c r="C8746" s="0" t="str">
        <f aca="false">IF($A8746="","",INDEX(CARTAO_COMPRAS!$D:$D,INT((ROW()-2)/20)+2))</f>
        <v/>
      </c>
      <c r="D8746" s="0" t="str">
        <f aca="false">IF($A8746="","",INDEX(CARTAO_COMPRAS!$E:$E,INT((ROW()-2)/20)+2))</f>
        <v/>
      </c>
      <c r="E8746" s="0" t="str">
        <f aca="false">IF($A8746="","",INDEX(CARTAO_COMPRAS!$H:$H,INT((ROW()-2)/20)+2)+MOD(ROW()-2,20))</f>
        <v/>
      </c>
      <c r="F8746" s="0" t="str">
        <f aca="false">IF($A8746="","",INDEX(CARTAO_COMPRAS!$G:$G,INT((ROW()-2)/20)+2))</f>
        <v/>
      </c>
      <c r="G8746" s="5" t="str">
        <f aca="false">IF($A8746="","",INDEX(CARTAO_COMPRAS!$I:$I,INT((ROW()-2)/20)+2))</f>
        <v/>
      </c>
      <c r="H8746" s="4" t="str">
        <f aca="false">IF($A8746="","",EDATE(INDEX(CARTAO_COMPRAS!$J:$J,INT((ROW()-2)/20)+2),MOD(ROW()-2,20)))</f>
        <v/>
      </c>
      <c r="I8746" s="4" t="str">
        <f aca="false">IF($H8746="","",$H8746-WEEKDAY($H8746,2)+1)</f>
        <v/>
      </c>
      <c r="J8746" s="4" t="str">
        <f aca="false">IF($I8746="","",$I8746+6)</f>
        <v/>
      </c>
      <c r="K8746" s="6" t="str">
        <f aca="false">IF($H8746="","",DATE(YEAR($H8746),MONTH($H8746),1))</f>
        <v/>
      </c>
      <c r="L8746" s="0" t="str">
        <f aca="false">IF($A8746="","",INDEX(CARTAO_COMPRAS!$K:$K,INT((ROW()-2)/20)+2))</f>
        <v/>
      </c>
      <c r="M8746" s="0" t="str">
        <f aca="false">IF($A8746="","","Compra no cartão")</f>
        <v/>
      </c>
    </row>
    <row r="8747" customFormat="false" ht="13.5" hidden="false" customHeight="false" outlineLevel="0" collapsed="false">
      <c r="A8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7" s="0" t="str">
        <f aca="false">IF($A8747="","",INDEX(CARTAO_COMPRAS!$C:$C,INT((ROW()-2)/20)+2))</f>
        <v/>
      </c>
      <c r="C8747" s="0" t="str">
        <f aca="false">IF($A8747="","",INDEX(CARTAO_COMPRAS!$D:$D,INT((ROW()-2)/20)+2))</f>
        <v/>
      </c>
      <c r="D8747" s="0" t="str">
        <f aca="false">IF($A8747="","",INDEX(CARTAO_COMPRAS!$E:$E,INT((ROW()-2)/20)+2))</f>
        <v/>
      </c>
      <c r="E8747" s="0" t="str">
        <f aca="false">IF($A8747="","",INDEX(CARTAO_COMPRAS!$H:$H,INT((ROW()-2)/20)+2)+MOD(ROW()-2,20))</f>
        <v/>
      </c>
      <c r="F8747" s="0" t="str">
        <f aca="false">IF($A8747="","",INDEX(CARTAO_COMPRAS!$G:$G,INT((ROW()-2)/20)+2))</f>
        <v/>
      </c>
      <c r="G8747" s="5" t="str">
        <f aca="false">IF($A8747="","",INDEX(CARTAO_COMPRAS!$I:$I,INT((ROW()-2)/20)+2))</f>
        <v/>
      </c>
      <c r="H8747" s="4" t="str">
        <f aca="false">IF($A8747="","",EDATE(INDEX(CARTAO_COMPRAS!$J:$J,INT((ROW()-2)/20)+2),MOD(ROW()-2,20)))</f>
        <v/>
      </c>
      <c r="I8747" s="4" t="str">
        <f aca="false">IF($H8747="","",$H8747-WEEKDAY($H8747,2)+1)</f>
        <v/>
      </c>
      <c r="J8747" s="4" t="str">
        <f aca="false">IF($I8747="","",$I8747+6)</f>
        <v/>
      </c>
      <c r="K8747" s="6" t="str">
        <f aca="false">IF($H8747="","",DATE(YEAR($H8747),MONTH($H8747),1))</f>
        <v/>
      </c>
      <c r="L8747" s="0" t="str">
        <f aca="false">IF($A8747="","",INDEX(CARTAO_COMPRAS!$K:$K,INT((ROW()-2)/20)+2))</f>
        <v/>
      </c>
      <c r="M8747" s="0" t="str">
        <f aca="false">IF($A8747="","","Compra no cartão")</f>
        <v/>
      </c>
    </row>
    <row r="8748" customFormat="false" ht="13.5" hidden="false" customHeight="false" outlineLevel="0" collapsed="false">
      <c r="A8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8" s="0" t="str">
        <f aca="false">IF($A8748="","",INDEX(CARTAO_COMPRAS!$C:$C,INT((ROW()-2)/20)+2))</f>
        <v/>
      </c>
      <c r="C8748" s="0" t="str">
        <f aca="false">IF($A8748="","",INDEX(CARTAO_COMPRAS!$D:$D,INT((ROW()-2)/20)+2))</f>
        <v/>
      </c>
      <c r="D8748" s="0" t="str">
        <f aca="false">IF($A8748="","",INDEX(CARTAO_COMPRAS!$E:$E,INT((ROW()-2)/20)+2))</f>
        <v/>
      </c>
      <c r="E8748" s="0" t="str">
        <f aca="false">IF($A8748="","",INDEX(CARTAO_COMPRAS!$H:$H,INT((ROW()-2)/20)+2)+MOD(ROW()-2,20))</f>
        <v/>
      </c>
      <c r="F8748" s="0" t="str">
        <f aca="false">IF($A8748="","",INDEX(CARTAO_COMPRAS!$G:$G,INT((ROW()-2)/20)+2))</f>
        <v/>
      </c>
      <c r="G8748" s="5" t="str">
        <f aca="false">IF($A8748="","",INDEX(CARTAO_COMPRAS!$I:$I,INT((ROW()-2)/20)+2))</f>
        <v/>
      </c>
      <c r="H8748" s="4" t="str">
        <f aca="false">IF($A8748="","",EDATE(INDEX(CARTAO_COMPRAS!$J:$J,INT((ROW()-2)/20)+2),MOD(ROW()-2,20)))</f>
        <v/>
      </c>
      <c r="I8748" s="4" t="str">
        <f aca="false">IF($H8748="","",$H8748-WEEKDAY($H8748,2)+1)</f>
        <v/>
      </c>
      <c r="J8748" s="4" t="str">
        <f aca="false">IF($I8748="","",$I8748+6)</f>
        <v/>
      </c>
      <c r="K8748" s="6" t="str">
        <f aca="false">IF($H8748="","",DATE(YEAR($H8748),MONTH($H8748),1))</f>
        <v/>
      </c>
      <c r="L8748" s="0" t="str">
        <f aca="false">IF($A8748="","",INDEX(CARTAO_COMPRAS!$K:$K,INT((ROW()-2)/20)+2))</f>
        <v/>
      </c>
      <c r="M8748" s="0" t="str">
        <f aca="false">IF($A8748="","","Compra no cartão")</f>
        <v/>
      </c>
    </row>
    <row r="8749" customFormat="false" ht="13.5" hidden="false" customHeight="false" outlineLevel="0" collapsed="false">
      <c r="A8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49" s="0" t="str">
        <f aca="false">IF($A8749="","",INDEX(CARTAO_COMPRAS!$C:$C,INT((ROW()-2)/20)+2))</f>
        <v/>
      </c>
      <c r="C8749" s="0" t="str">
        <f aca="false">IF($A8749="","",INDEX(CARTAO_COMPRAS!$D:$D,INT((ROW()-2)/20)+2))</f>
        <v/>
      </c>
      <c r="D8749" s="0" t="str">
        <f aca="false">IF($A8749="","",INDEX(CARTAO_COMPRAS!$E:$E,INT((ROW()-2)/20)+2))</f>
        <v/>
      </c>
      <c r="E8749" s="0" t="str">
        <f aca="false">IF($A8749="","",INDEX(CARTAO_COMPRAS!$H:$H,INT((ROW()-2)/20)+2)+MOD(ROW()-2,20))</f>
        <v/>
      </c>
      <c r="F8749" s="0" t="str">
        <f aca="false">IF($A8749="","",INDEX(CARTAO_COMPRAS!$G:$G,INT((ROW()-2)/20)+2))</f>
        <v/>
      </c>
      <c r="G8749" s="5" t="str">
        <f aca="false">IF($A8749="","",INDEX(CARTAO_COMPRAS!$I:$I,INT((ROW()-2)/20)+2))</f>
        <v/>
      </c>
      <c r="H8749" s="4" t="str">
        <f aca="false">IF($A8749="","",EDATE(INDEX(CARTAO_COMPRAS!$J:$J,INT((ROW()-2)/20)+2),MOD(ROW()-2,20)))</f>
        <v/>
      </c>
      <c r="I8749" s="4" t="str">
        <f aca="false">IF($H8749="","",$H8749-WEEKDAY($H8749,2)+1)</f>
        <v/>
      </c>
      <c r="J8749" s="4" t="str">
        <f aca="false">IF($I8749="","",$I8749+6)</f>
        <v/>
      </c>
      <c r="K8749" s="6" t="str">
        <f aca="false">IF($H8749="","",DATE(YEAR($H8749),MONTH($H8749),1))</f>
        <v/>
      </c>
      <c r="L8749" s="0" t="str">
        <f aca="false">IF($A8749="","",INDEX(CARTAO_COMPRAS!$K:$K,INT((ROW()-2)/20)+2))</f>
        <v/>
      </c>
      <c r="M8749" s="0" t="str">
        <f aca="false">IF($A8749="","","Compra no cartão")</f>
        <v/>
      </c>
    </row>
    <row r="8750" customFormat="false" ht="13.5" hidden="false" customHeight="false" outlineLevel="0" collapsed="false">
      <c r="A8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0" s="0" t="str">
        <f aca="false">IF($A8750="","",INDEX(CARTAO_COMPRAS!$C:$C,INT((ROW()-2)/20)+2))</f>
        <v/>
      </c>
      <c r="C8750" s="0" t="str">
        <f aca="false">IF($A8750="","",INDEX(CARTAO_COMPRAS!$D:$D,INT((ROW()-2)/20)+2))</f>
        <v/>
      </c>
      <c r="D8750" s="0" t="str">
        <f aca="false">IF($A8750="","",INDEX(CARTAO_COMPRAS!$E:$E,INT((ROW()-2)/20)+2))</f>
        <v/>
      </c>
      <c r="E8750" s="0" t="str">
        <f aca="false">IF($A8750="","",INDEX(CARTAO_COMPRAS!$H:$H,INT((ROW()-2)/20)+2)+MOD(ROW()-2,20))</f>
        <v/>
      </c>
      <c r="F8750" s="0" t="str">
        <f aca="false">IF($A8750="","",INDEX(CARTAO_COMPRAS!$G:$G,INT((ROW()-2)/20)+2))</f>
        <v/>
      </c>
      <c r="G8750" s="5" t="str">
        <f aca="false">IF($A8750="","",INDEX(CARTAO_COMPRAS!$I:$I,INT((ROW()-2)/20)+2))</f>
        <v/>
      </c>
      <c r="H8750" s="4" t="str">
        <f aca="false">IF($A8750="","",EDATE(INDEX(CARTAO_COMPRAS!$J:$J,INT((ROW()-2)/20)+2),MOD(ROW()-2,20)))</f>
        <v/>
      </c>
      <c r="I8750" s="4" t="str">
        <f aca="false">IF($H8750="","",$H8750-WEEKDAY($H8750,2)+1)</f>
        <v/>
      </c>
      <c r="J8750" s="4" t="str">
        <f aca="false">IF($I8750="","",$I8750+6)</f>
        <v/>
      </c>
      <c r="K8750" s="6" t="str">
        <f aca="false">IF($H8750="","",DATE(YEAR($H8750),MONTH($H8750),1))</f>
        <v/>
      </c>
      <c r="L8750" s="0" t="str">
        <f aca="false">IF($A8750="","",INDEX(CARTAO_COMPRAS!$K:$K,INT((ROW()-2)/20)+2))</f>
        <v/>
      </c>
      <c r="M8750" s="0" t="str">
        <f aca="false">IF($A8750="","","Compra no cartão")</f>
        <v/>
      </c>
    </row>
    <row r="8751" customFormat="false" ht="13.5" hidden="false" customHeight="false" outlineLevel="0" collapsed="false">
      <c r="A8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1" s="0" t="str">
        <f aca="false">IF($A8751="","",INDEX(CARTAO_COMPRAS!$C:$C,INT((ROW()-2)/20)+2))</f>
        <v/>
      </c>
      <c r="C8751" s="0" t="str">
        <f aca="false">IF($A8751="","",INDEX(CARTAO_COMPRAS!$D:$D,INT((ROW()-2)/20)+2))</f>
        <v/>
      </c>
      <c r="D8751" s="0" t="str">
        <f aca="false">IF($A8751="","",INDEX(CARTAO_COMPRAS!$E:$E,INT((ROW()-2)/20)+2))</f>
        <v/>
      </c>
      <c r="E8751" s="0" t="str">
        <f aca="false">IF($A8751="","",INDEX(CARTAO_COMPRAS!$H:$H,INT((ROW()-2)/20)+2)+MOD(ROW()-2,20))</f>
        <v/>
      </c>
      <c r="F8751" s="0" t="str">
        <f aca="false">IF($A8751="","",INDEX(CARTAO_COMPRAS!$G:$G,INT((ROW()-2)/20)+2))</f>
        <v/>
      </c>
      <c r="G8751" s="5" t="str">
        <f aca="false">IF($A8751="","",INDEX(CARTAO_COMPRAS!$I:$I,INT((ROW()-2)/20)+2))</f>
        <v/>
      </c>
      <c r="H8751" s="4" t="str">
        <f aca="false">IF($A8751="","",EDATE(INDEX(CARTAO_COMPRAS!$J:$J,INT((ROW()-2)/20)+2),MOD(ROW()-2,20)))</f>
        <v/>
      </c>
      <c r="I8751" s="4" t="str">
        <f aca="false">IF($H8751="","",$H8751-WEEKDAY($H8751,2)+1)</f>
        <v/>
      </c>
      <c r="J8751" s="4" t="str">
        <f aca="false">IF($I8751="","",$I8751+6)</f>
        <v/>
      </c>
      <c r="K8751" s="6" t="str">
        <f aca="false">IF($H8751="","",DATE(YEAR($H8751),MONTH($H8751),1))</f>
        <v/>
      </c>
      <c r="L8751" s="0" t="str">
        <f aca="false">IF($A8751="","",INDEX(CARTAO_COMPRAS!$K:$K,INT((ROW()-2)/20)+2))</f>
        <v/>
      </c>
      <c r="M8751" s="0" t="str">
        <f aca="false">IF($A8751="","","Compra no cartão")</f>
        <v/>
      </c>
    </row>
    <row r="8752" customFormat="false" ht="13.5" hidden="false" customHeight="false" outlineLevel="0" collapsed="false">
      <c r="A8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2" s="0" t="str">
        <f aca="false">IF($A8752="","",INDEX(CARTAO_COMPRAS!$C:$C,INT((ROW()-2)/20)+2))</f>
        <v/>
      </c>
      <c r="C8752" s="0" t="str">
        <f aca="false">IF($A8752="","",INDEX(CARTAO_COMPRAS!$D:$D,INT((ROW()-2)/20)+2))</f>
        <v/>
      </c>
      <c r="D8752" s="0" t="str">
        <f aca="false">IF($A8752="","",INDEX(CARTAO_COMPRAS!$E:$E,INT((ROW()-2)/20)+2))</f>
        <v/>
      </c>
      <c r="E8752" s="0" t="str">
        <f aca="false">IF($A8752="","",INDEX(CARTAO_COMPRAS!$H:$H,INT((ROW()-2)/20)+2)+MOD(ROW()-2,20))</f>
        <v/>
      </c>
      <c r="F8752" s="0" t="str">
        <f aca="false">IF($A8752="","",INDEX(CARTAO_COMPRAS!$G:$G,INT((ROW()-2)/20)+2))</f>
        <v/>
      </c>
      <c r="G8752" s="5" t="str">
        <f aca="false">IF($A8752="","",INDEX(CARTAO_COMPRAS!$I:$I,INT((ROW()-2)/20)+2))</f>
        <v/>
      </c>
      <c r="H8752" s="4" t="str">
        <f aca="false">IF($A8752="","",EDATE(INDEX(CARTAO_COMPRAS!$J:$J,INT((ROW()-2)/20)+2),MOD(ROW()-2,20)))</f>
        <v/>
      </c>
      <c r="I8752" s="4" t="str">
        <f aca="false">IF($H8752="","",$H8752-WEEKDAY($H8752,2)+1)</f>
        <v/>
      </c>
      <c r="J8752" s="4" t="str">
        <f aca="false">IF($I8752="","",$I8752+6)</f>
        <v/>
      </c>
      <c r="K8752" s="6" t="str">
        <f aca="false">IF($H8752="","",DATE(YEAR($H8752),MONTH($H8752),1))</f>
        <v/>
      </c>
      <c r="L8752" s="0" t="str">
        <f aca="false">IF($A8752="","",INDEX(CARTAO_COMPRAS!$K:$K,INT((ROW()-2)/20)+2))</f>
        <v/>
      </c>
      <c r="M8752" s="0" t="str">
        <f aca="false">IF($A8752="","","Compra no cartão")</f>
        <v/>
      </c>
    </row>
    <row r="8753" customFormat="false" ht="13.5" hidden="false" customHeight="false" outlineLevel="0" collapsed="false">
      <c r="A8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3" s="0" t="str">
        <f aca="false">IF($A8753="","",INDEX(CARTAO_COMPRAS!$C:$C,INT((ROW()-2)/20)+2))</f>
        <v/>
      </c>
      <c r="C8753" s="0" t="str">
        <f aca="false">IF($A8753="","",INDEX(CARTAO_COMPRAS!$D:$D,INT((ROW()-2)/20)+2))</f>
        <v/>
      </c>
      <c r="D8753" s="0" t="str">
        <f aca="false">IF($A8753="","",INDEX(CARTAO_COMPRAS!$E:$E,INT((ROW()-2)/20)+2))</f>
        <v/>
      </c>
      <c r="E8753" s="0" t="str">
        <f aca="false">IF($A8753="","",INDEX(CARTAO_COMPRAS!$H:$H,INT((ROW()-2)/20)+2)+MOD(ROW()-2,20))</f>
        <v/>
      </c>
      <c r="F8753" s="0" t="str">
        <f aca="false">IF($A8753="","",INDEX(CARTAO_COMPRAS!$G:$G,INT((ROW()-2)/20)+2))</f>
        <v/>
      </c>
      <c r="G8753" s="5" t="str">
        <f aca="false">IF($A8753="","",INDEX(CARTAO_COMPRAS!$I:$I,INT((ROW()-2)/20)+2))</f>
        <v/>
      </c>
      <c r="H8753" s="4" t="str">
        <f aca="false">IF($A8753="","",EDATE(INDEX(CARTAO_COMPRAS!$J:$J,INT((ROW()-2)/20)+2),MOD(ROW()-2,20)))</f>
        <v/>
      </c>
      <c r="I8753" s="4" t="str">
        <f aca="false">IF($H8753="","",$H8753-WEEKDAY($H8753,2)+1)</f>
        <v/>
      </c>
      <c r="J8753" s="4" t="str">
        <f aca="false">IF($I8753="","",$I8753+6)</f>
        <v/>
      </c>
      <c r="K8753" s="6" t="str">
        <f aca="false">IF($H8753="","",DATE(YEAR($H8753),MONTH($H8753),1))</f>
        <v/>
      </c>
      <c r="L8753" s="0" t="str">
        <f aca="false">IF($A8753="","",INDEX(CARTAO_COMPRAS!$K:$K,INT((ROW()-2)/20)+2))</f>
        <v/>
      </c>
      <c r="M8753" s="0" t="str">
        <f aca="false">IF($A8753="","","Compra no cartão")</f>
        <v/>
      </c>
    </row>
    <row r="8754" customFormat="false" ht="13.5" hidden="false" customHeight="false" outlineLevel="0" collapsed="false">
      <c r="A8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4" s="0" t="str">
        <f aca="false">IF($A8754="","",INDEX(CARTAO_COMPRAS!$C:$C,INT((ROW()-2)/20)+2))</f>
        <v/>
      </c>
      <c r="C8754" s="0" t="str">
        <f aca="false">IF($A8754="","",INDEX(CARTAO_COMPRAS!$D:$D,INT((ROW()-2)/20)+2))</f>
        <v/>
      </c>
      <c r="D8754" s="0" t="str">
        <f aca="false">IF($A8754="","",INDEX(CARTAO_COMPRAS!$E:$E,INT((ROW()-2)/20)+2))</f>
        <v/>
      </c>
      <c r="E8754" s="0" t="str">
        <f aca="false">IF($A8754="","",INDEX(CARTAO_COMPRAS!$H:$H,INT((ROW()-2)/20)+2)+MOD(ROW()-2,20))</f>
        <v/>
      </c>
      <c r="F8754" s="0" t="str">
        <f aca="false">IF($A8754="","",INDEX(CARTAO_COMPRAS!$G:$G,INT((ROW()-2)/20)+2))</f>
        <v/>
      </c>
      <c r="G8754" s="5" t="str">
        <f aca="false">IF($A8754="","",INDEX(CARTAO_COMPRAS!$I:$I,INT((ROW()-2)/20)+2))</f>
        <v/>
      </c>
      <c r="H8754" s="4" t="str">
        <f aca="false">IF($A8754="","",EDATE(INDEX(CARTAO_COMPRAS!$J:$J,INT((ROW()-2)/20)+2),MOD(ROW()-2,20)))</f>
        <v/>
      </c>
      <c r="I8754" s="4" t="str">
        <f aca="false">IF($H8754="","",$H8754-WEEKDAY($H8754,2)+1)</f>
        <v/>
      </c>
      <c r="J8754" s="4" t="str">
        <f aca="false">IF($I8754="","",$I8754+6)</f>
        <v/>
      </c>
      <c r="K8754" s="6" t="str">
        <f aca="false">IF($H8754="","",DATE(YEAR($H8754),MONTH($H8754),1))</f>
        <v/>
      </c>
      <c r="L8754" s="0" t="str">
        <f aca="false">IF($A8754="","",INDEX(CARTAO_COMPRAS!$K:$K,INT((ROW()-2)/20)+2))</f>
        <v/>
      </c>
      <c r="M8754" s="0" t="str">
        <f aca="false">IF($A8754="","","Compra no cartão")</f>
        <v/>
      </c>
    </row>
    <row r="8755" customFormat="false" ht="13.5" hidden="false" customHeight="false" outlineLevel="0" collapsed="false">
      <c r="A8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5" s="0" t="str">
        <f aca="false">IF($A8755="","",INDEX(CARTAO_COMPRAS!$C:$C,INT((ROW()-2)/20)+2))</f>
        <v/>
      </c>
      <c r="C8755" s="0" t="str">
        <f aca="false">IF($A8755="","",INDEX(CARTAO_COMPRAS!$D:$D,INT((ROW()-2)/20)+2))</f>
        <v/>
      </c>
      <c r="D8755" s="0" t="str">
        <f aca="false">IF($A8755="","",INDEX(CARTAO_COMPRAS!$E:$E,INT((ROW()-2)/20)+2))</f>
        <v/>
      </c>
      <c r="E8755" s="0" t="str">
        <f aca="false">IF($A8755="","",INDEX(CARTAO_COMPRAS!$H:$H,INT((ROW()-2)/20)+2)+MOD(ROW()-2,20))</f>
        <v/>
      </c>
      <c r="F8755" s="0" t="str">
        <f aca="false">IF($A8755="","",INDEX(CARTAO_COMPRAS!$G:$G,INT((ROW()-2)/20)+2))</f>
        <v/>
      </c>
      <c r="G8755" s="5" t="str">
        <f aca="false">IF($A8755="","",INDEX(CARTAO_COMPRAS!$I:$I,INT((ROW()-2)/20)+2))</f>
        <v/>
      </c>
      <c r="H8755" s="4" t="str">
        <f aca="false">IF($A8755="","",EDATE(INDEX(CARTAO_COMPRAS!$J:$J,INT((ROW()-2)/20)+2),MOD(ROW()-2,20)))</f>
        <v/>
      </c>
      <c r="I8755" s="4" t="str">
        <f aca="false">IF($H8755="","",$H8755-WEEKDAY($H8755,2)+1)</f>
        <v/>
      </c>
      <c r="J8755" s="4" t="str">
        <f aca="false">IF($I8755="","",$I8755+6)</f>
        <v/>
      </c>
      <c r="K8755" s="6" t="str">
        <f aca="false">IF($H8755="","",DATE(YEAR($H8755),MONTH($H8755),1))</f>
        <v/>
      </c>
      <c r="L8755" s="0" t="str">
        <f aca="false">IF($A8755="","",INDEX(CARTAO_COMPRAS!$K:$K,INT((ROW()-2)/20)+2))</f>
        <v/>
      </c>
      <c r="M8755" s="0" t="str">
        <f aca="false">IF($A8755="","","Compra no cartão")</f>
        <v/>
      </c>
    </row>
    <row r="8756" customFormat="false" ht="13.5" hidden="false" customHeight="false" outlineLevel="0" collapsed="false">
      <c r="A8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6" s="0" t="str">
        <f aca="false">IF($A8756="","",INDEX(CARTAO_COMPRAS!$C:$C,INT((ROW()-2)/20)+2))</f>
        <v/>
      </c>
      <c r="C8756" s="0" t="str">
        <f aca="false">IF($A8756="","",INDEX(CARTAO_COMPRAS!$D:$D,INT((ROW()-2)/20)+2))</f>
        <v/>
      </c>
      <c r="D8756" s="0" t="str">
        <f aca="false">IF($A8756="","",INDEX(CARTAO_COMPRAS!$E:$E,INT((ROW()-2)/20)+2))</f>
        <v/>
      </c>
      <c r="E8756" s="0" t="str">
        <f aca="false">IF($A8756="","",INDEX(CARTAO_COMPRAS!$H:$H,INT((ROW()-2)/20)+2)+MOD(ROW()-2,20))</f>
        <v/>
      </c>
      <c r="F8756" s="0" t="str">
        <f aca="false">IF($A8756="","",INDEX(CARTAO_COMPRAS!$G:$G,INT((ROW()-2)/20)+2))</f>
        <v/>
      </c>
      <c r="G8756" s="5" t="str">
        <f aca="false">IF($A8756="","",INDEX(CARTAO_COMPRAS!$I:$I,INT((ROW()-2)/20)+2))</f>
        <v/>
      </c>
      <c r="H8756" s="4" t="str">
        <f aca="false">IF($A8756="","",EDATE(INDEX(CARTAO_COMPRAS!$J:$J,INT((ROW()-2)/20)+2),MOD(ROW()-2,20)))</f>
        <v/>
      </c>
      <c r="I8756" s="4" t="str">
        <f aca="false">IF($H8756="","",$H8756-WEEKDAY($H8756,2)+1)</f>
        <v/>
      </c>
      <c r="J8756" s="4" t="str">
        <f aca="false">IF($I8756="","",$I8756+6)</f>
        <v/>
      </c>
      <c r="K8756" s="6" t="str">
        <f aca="false">IF($H8756="","",DATE(YEAR($H8756),MONTH($H8756),1))</f>
        <v/>
      </c>
      <c r="L8756" s="0" t="str">
        <f aca="false">IF($A8756="","",INDEX(CARTAO_COMPRAS!$K:$K,INT((ROW()-2)/20)+2))</f>
        <v/>
      </c>
      <c r="M8756" s="0" t="str">
        <f aca="false">IF($A8756="","","Compra no cartão")</f>
        <v/>
      </c>
    </row>
    <row r="8757" customFormat="false" ht="13.5" hidden="false" customHeight="false" outlineLevel="0" collapsed="false">
      <c r="A8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7" s="0" t="str">
        <f aca="false">IF($A8757="","",INDEX(CARTAO_COMPRAS!$C:$C,INT((ROW()-2)/20)+2))</f>
        <v/>
      </c>
      <c r="C8757" s="0" t="str">
        <f aca="false">IF($A8757="","",INDEX(CARTAO_COMPRAS!$D:$D,INT((ROW()-2)/20)+2))</f>
        <v/>
      </c>
      <c r="D8757" s="0" t="str">
        <f aca="false">IF($A8757="","",INDEX(CARTAO_COMPRAS!$E:$E,INT((ROW()-2)/20)+2))</f>
        <v/>
      </c>
      <c r="E8757" s="0" t="str">
        <f aca="false">IF($A8757="","",INDEX(CARTAO_COMPRAS!$H:$H,INT((ROW()-2)/20)+2)+MOD(ROW()-2,20))</f>
        <v/>
      </c>
      <c r="F8757" s="0" t="str">
        <f aca="false">IF($A8757="","",INDEX(CARTAO_COMPRAS!$G:$G,INT((ROW()-2)/20)+2))</f>
        <v/>
      </c>
      <c r="G8757" s="5" t="str">
        <f aca="false">IF($A8757="","",INDEX(CARTAO_COMPRAS!$I:$I,INT((ROW()-2)/20)+2))</f>
        <v/>
      </c>
      <c r="H8757" s="4" t="str">
        <f aca="false">IF($A8757="","",EDATE(INDEX(CARTAO_COMPRAS!$J:$J,INT((ROW()-2)/20)+2),MOD(ROW()-2,20)))</f>
        <v/>
      </c>
      <c r="I8757" s="4" t="str">
        <f aca="false">IF($H8757="","",$H8757-WEEKDAY($H8757,2)+1)</f>
        <v/>
      </c>
      <c r="J8757" s="4" t="str">
        <f aca="false">IF($I8757="","",$I8757+6)</f>
        <v/>
      </c>
      <c r="K8757" s="6" t="str">
        <f aca="false">IF($H8757="","",DATE(YEAR($H8757),MONTH($H8757),1))</f>
        <v/>
      </c>
      <c r="L8757" s="0" t="str">
        <f aca="false">IF($A8757="","",INDEX(CARTAO_COMPRAS!$K:$K,INT((ROW()-2)/20)+2))</f>
        <v/>
      </c>
      <c r="M8757" s="0" t="str">
        <f aca="false">IF($A8757="","","Compra no cartão")</f>
        <v/>
      </c>
    </row>
    <row r="8758" customFormat="false" ht="13.5" hidden="false" customHeight="false" outlineLevel="0" collapsed="false">
      <c r="A8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8" s="0" t="str">
        <f aca="false">IF($A8758="","",INDEX(CARTAO_COMPRAS!$C:$C,INT((ROW()-2)/20)+2))</f>
        <v/>
      </c>
      <c r="C8758" s="0" t="str">
        <f aca="false">IF($A8758="","",INDEX(CARTAO_COMPRAS!$D:$D,INT((ROW()-2)/20)+2))</f>
        <v/>
      </c>
      <c r="D8758" s="0" t="str">
        <f aca="false">IF($A8758="","",INDEX(CARTAO_COMPRAS!$E:$E,INT((ROW()-2)/20)+2))</f>
        <v/>
      </c>
      <c r="E8758" s="0" t="str">
        <f aca="false">IF($A8758="","",INDEX(CARTAO_COMPRAS!$H:$H,INT((ROW()-2)/20)+2)+MOD(ROW()-2,20))</f>
        <v/>
      </c>
      <c r="F8758" s="0" t="str">
        <f aca="false">IF($A8758="","",INDEX(CARTAO_COMPRAS!$G:$G,INT((ROW()-2)/20)+2))</f>
        <v/>
      </c>
      <c r="G8758" s="5" t="str">
        <f aca="false">IF($A8758="","",INDEX(CARTAO_COMPRAS!$I:$I,INT((ROW()-2)/20)+2))</f>
        <v/>
      </c>
      <c r="H8758" s="4" t="str">
        <f aca="false">IF($A8758="","",EDATE(INDEX(CARTAO_COMPRAS!$J:$J,INT((ROW()-2)/20)+2),MOD(ROW()-2,20)))</f>
        <v/>
      </c>
      <c r="I8758" s="4" t="str">
        <f aca="false">IF($H8758="","",$H8758-WEEKDAY($H8758,2)+1)</f>
        <v/>
      </c>
      <c r="J8758" s="4" t="str">
        <f aca="false">IF($I8758="","",$I8758+6)</f>
        <v/>
      </c>
      <c r="K8758" s="6" t="str">
        <f aca="false">IF($H8758="","",DATE(YEAR($H8758),MONTH($H8758),1))</f>
        <v/>
      </c>
      <c r="L8758" s="0" t="str">
        <f aca="false">IF($A8758="","",INDEX(CARTAO_COMPRAS!$K:$K,INT((ROW()-2)/20)+2))</f>
        <v/>
      </c>
      <c r="M8758" s="0" t="str">
        <f aca="false">IF($A8758="","","Compra no cartão")</f>
        <v/>
      </c>
    </row>
    <row r="8759" customFormat="false" ht="13.5" hidden="false" customHeight="false" outlineLevel="0" collapsed="false">
      <c r="A8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59" s="0" t="str">
        <f aca="false">IF($A8759="","",INDEX(CARTAO_COMPRAS!$C:$C,INT((ROW()-2)/20)+2))</f>
        <v/>
      </c>
      <c r="C8759" s="0" t="str">
        <f aca="false">IF($A8759="","",INDEX(CARTAO_COMPRAS!$D:$D,INT((ROW()-2)/20)+2))</f>
        <v/>
      </c>
      <c r="D8759" s="0" t="str">
        <f aca="false">IF($A8759="","",INDEX(CARTAO_COMPRAS!$E:$E,INT((ROW()-2)/20)+2))</f>
        <v/>
      </c>
      <c r="E8759" s="0" t="str">
        <f aca="false">IF($A8759="","",INDEX(CARTAO_COMPRAS!$H:$H,INT((ROW()-2)/20)+2)+MOD(ROW()-2,20))</f>
        <v/>
      </c>
      <c r="F8759" s="0" t="str">
        <f aca="false">IF($A8759="","",INDEX(CARTAO_COMPRAS!$G:$G,INT((ROW()-2)/20)+2))</f>
        <v/>
      </c>
      <c r="G8759" s="5" t="str">
        <f aca="false">IF($A8759="","",INDEX(CARTAO_COMPRAS!$I:$I,INT((ROW()-2)/20)+2))</f>
        <v/>
      </c>
      <c r="H8759" s="4" t="str">
        <f aca="false">IF($A8759="","",EDATE(INDEX(CARTAO_COMPRAS!$J:$J,INT((ROW()-2)/20)+2),MOD(ROW()-2,20)))</f>
        <v/>
      </c>
      <c r="I8759" s="4" t="str">
        <f aca="false">IF($H8759="","",$H8759-WEEKDAY($H8759,2)+1)</f>
        <v/>
      </c>
      <c r="J8759" s="4" t="str">
        <f aca="false">IF($I8759="","",$I8759+6)</f>
        <v/>
      </c>
      <c r="K8759" s="6" t="str">
        <f aca="false">IF($H8759="","",DATE(YEAR($H8759),MONTH($H8759),1))</f>
        <v/>
      </c>
      <c r="L8759" s="0" t="str">
        <f aca="false">IF($A8759="","",INDEX(CARTAO_COMPRAS!$K:$K,INT((ROW()-2)/20)+2))</f>
        <v/>
      </c>
      <c r="M8759" s="0" t="str">
        <f aca="false">IF($A8759="","","Compra no cartão")</f>
        <v/>
      </c>
    </row>
    <row r="8760" customFormat="false" ht="13.5" hidden="false" customHeight="false" outlineLevel="0" collapsed="false">
      <c r="A8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60" s="0" t="str">
        <f aca="false">IF($A8760="","",INDEX(CARTAO_COMPRAS!$C:$C,INT((ROW()-2)/20)+2))</f>
        <v/>
      </c>
      <c r="C8760" s="0" t="str">
        <f aca="false">IF($A8760="","",INDEX(CARTAO_COMPRAS!$D:$D,INT((ROW()-2)/20)+2))</f>
        <v/>
      </c>
      <c r="D8760" s="0" t="str">
        <f aca="false">IF($A8760="","",INDEX(CARTAO_COMPRAS!$E:$E,INT((ROW()-2)/20)+2))</f>
        <v/>
      </c>
      <c r="E8760" s="0" t="str">
        <f aca="false">IF($A8760="","",INDEX(CARTAO_COMPRAS!$H:$H,INT((ROW()-2)/20)+2)+MOD(ROW()-2,20))</f>
        <v/>
      </c>
      <c r="F8760" s="0" t="str">
        <f aca="false">IF($A8760="","",INDEX(CARTAO_COMPRAS!$G:$G,INT((ROW()-2)/20)+2))</f>
        <v/>
      </c>
      <c r="G8760" s="5" t="str">
        <f aca="false">IF($A8760="","",INDEX(CARTAO_COMPRAS!$I:$I,INT((ROW()-2)/20)+2))</f>
        <v/>
      </c>
      <c r="H8760" s="4" t="str">
        <f aca="false">IF($A8760="","",EDATE(INDEX(CARTAO_COMPRAS!$J:$J,INT((ROW()-2)/20)+2),MOD(ROW()-2,20)))</f>
        <v/>
      </c>
      <c r="I8760" s="4" t="str">
        <f aca="false">IF($H8760="","",$H8760-WEEKDAY($H8760,2)+1)</f>
        <v/>
      </c>
      <c r="J8760" s="4" t="str">
        <f aca="false">IF($I8760="","",$I8760+6)</f>
        <v/>
      </c>
      <c r="K8760" s="6" t="str">
        <f aca="false">IF($H8760="","",DATE(YEAR($H8760),MONTH($H8760),1))</f>
        <v/>
      </c>
      <c r="L8760" s="0" t="str">
        <f aca="false">IF($A8760="","",INDEX(CARTAO_COMPRAS!$K:$K,INT((ROW()-2)/20)+2))</f>
        <v/>
      </c>
      <c r="M8760" s="0" t="str">
        <f aca="false">IF($A8760="","","Compra no cartão")</f>
        <v/>
      </c>
    </row>
    <row r="8761" customFormat="false" ht="13.5" hidden="false" customHeight="false" outlineLevel="0" collapsed="false">
      <c r="A8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61" s="0" t="str">
        <f aca="false">IF($A8761="","",INDEX(CARTAO_COMPRAS!$C:$C,INT((ROW()-2)/20)+2))</f>
        <v/>
      </c>
      <c r="C8761" s="0" t="str">
        <f aca="false">IF($A8761="","",INDEX(CARTAO_COMPRAS!$D:$D,INT((ROW()-2)/20)+2))</f>
        <v/>
      </c>
      <c r="D8761" s="0" t="str">
        <f aca="false">IF($A8761="","",INDEX(CARTAO_COMPRAS!$E:$E,INT((ROW()-2)/20)+2))</f>
        <v/>
      </c>
      <c r="E8761" s="0" t="str">
        <f aca="false">IF($A8761="","",INDEX(CARTAO_COMPRAS!$H:$H,INT((ROW()-2)/20)+2)+MOD(ROW()-2,20))</f>
        <v/>
      </c>
      <c r="F8761" s="0" t="str">
        <f aca="false">IF($A8761="","",INDEX(CARTAO_COMPRAS!$G:$G,INT((ROW()-2)/20)+2))</f>
        <v/>
      </c>
      <c r="G8761" s="5" t="str">
        <f aca="false">IF($A8761="","",INDEX(CARTAO_COMPRAS!$I:$I,INT((ROW()-2)/20)+2))</f>
        <v/>
      </c>
      <c r="H8761" s="4" t="str">
        <f aca="false">IF($A8761="","",EDATE(INDEX(CARTAO_COMPRAS!$J:$J,INT((ROW()-2)/20)+2),MOD(ROW()-2,20)))</f>
        <v/>
      </c>
      <c r="I8761" s="4" t="str">
        <f aca="false">IF($H8761="","",$H8761-WEEKDAY($H8761,2)+1)</f>
        <v/>
      </c>
      <c r="J8761" s="4" t="str">
        <f aca="false">IF($I8761="","",$I8761+6)</f>
        <v/>
      </c>
      <c r="K8761" s="6" t="str">
        <f aca="false">IF($H8761="","",DATE(YEAR($H8761),MONTH($H8761),1))</f>
        <v/>
      </c>
      <c r="L8761" s="0" t="str">
        <f aca="false">IF($A8761="","",INDEX(CARTAO_COMPRAS!$K:$K,INT((ROW()-2)/20)+2))</f>
        <v/>
      </c>
      <c r="M8761" s="0" t="str">
        <f aca="false">IF($A8761="","","Compra no cartão")</f>
        <v/>
      </c>
    </row>
    <row r="8762" customFormat="false" ht="13.5" hidden="false" customHeight="false" outlineLevel="0" collapsed="false">
      <c r="A87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439</v>
      </c>
      <c r="B8762" s="0" t="str">
        <f aca="false">IF($A8762="","",INDEX(CARTAO_COMPRAS!$C:$C,INT((ROW()-2)/20)+2))</f>
        <v>Nubank</v>
      </c>
      <c r="C8762" s="0" t="str">
        <f aca="false">IF($A8762="","",INDEX(CARTAO_COMPRAS!$D:$D,INT((ROW()-2)/20)+2))</f>
        <v>Casas Bahia</v>
      </c>
      <c r="D8762" s="0" t="str">
        <f aca="false">IF($A8762="","",INDEX(CARTAO_COMPRAS!$E:$E,INT((ROW()-2)/20)+2))</f>
        <v>Alimentação / Insumos</v>
      </c>
      <c r="E8762" s="0" t="n">
        <f aca="false">IF($A8762="","",INDEX(CARTAO_COMPRAS!$H:$H,INT((ROW()-2)/20)+2)+MOD(ROW()-2,20))</f>
        <v>2</v>
      </c>
      <c r="F8762" s="0" t="n">
        <f aca="false">IF($A8762="","",INDEX(CARTAO_COMPRAS!$G:$G,INT((ROW()-2)/20)+2))</f>
        <v>8</v>
      </c>
      <c r="G8762" s="5" t="n">
        <f aca="false">IF($A8762="","",INDEX(CARTAO_COMPRAS!$I:$I,INT((ROW()-2)/20)+2))</f>
        <v>87.37</v>
      </c>
      <c r="H8762" s="4" t="n">
        <f aca="false">IF($A8762="","",EDATE(INDEX(CARTAO_COMPRAS!$J:$J,INT((ROW()-2)/20)+2),MOD(ROW()-2,20)))</f>
        <v>46170</v>
      </c>
      <c r="I8762" s="4" t="n">
        <f aca="false">IF($H8762="","",$H8762-WEEKDAY($H8762,2)+1)</f>
        <v>46167</v>
      </c>
      <c r="J8762" s="4" t="n">
        <f aca="false">IF($I8762="","",$I8762+6)</f>
        <v>46173</v>
      </c>
      <c r="K8762" s="6" t="n">
        <f aca="false">IF($H8762="","",DATE(YEAR($H8762),MONTH($H8762),1))</f>
        <v>46143</v>
      </c>
      <c r="L8762" s="0" t="str">
        <f aca="false">IF($A8762="","",INDEX(CARTAO_COMPRAS!$K:$K,INT((ROW()-2)/20)+2))</f>
        <v>Pago</v>
      </c>
      <c r="M8762" s="0" t="str">
        <f aca="false">IF($A8762="","","Compra no cartão")</f>
        <v>Compra no cartão</v>
      </c>
    </row>
    <row r="8763" customFormat="false" ht="13.5" hidden="false" customHeight="false" outlineLevel="0" collapsed="false">
      <c r="A87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439</v>
      </c>
      <c r="B8763" s="0" t="str">
        <f aca="false">IF($A8763="","",INDEX(CARTAO_COMPRAS!$C:$C,INT((ROW()-2)/20)+2))</f>
        <v>Nubank</v>
      </c>
      <c r="C8763" s="0" t="str">
        <f aca="false">IF($A8763="","",INDEX(CARTAO_COMPRAS!$D:$D,INT((ROW()-2)/20)+2))</f>
        <v>Casas Bahia</v>
      </c>
      <c r="D8763" s="0" t="str">
        <f aca="false">IF($A8763="","",INDEX(CARTAO_COMPRAS!$E:$E,INT((ROW()-2)/20)+2))</f>
        <v>Alimentação / Insumos</v>
      </c>
      <c r="E8763" s="0" t="n">
        <f aca="false">IF($A8763="","",INDEX(CARTAO_COMPRAS!$H:$H,INT((ROW()-2)/20)+2)+MOD(ROW()-2,20))</f>
        <v>3</v>
      </c>
      <c r="F8763" s="0" t="n">
        <f aca="false">IF($A8763="","",INDEX(CARTAO_COMPRAS!$G:$G,INT((ROW()-2)/20)+2))</f>
        <v>8</v>
      </c>
      <c r="G8763" s="5" t="n">
        <f aca="false">IF($A8763="","",INDEX(CARTAO_COMPRAS!$I:$I,INT((ROW()-2)/20)+2))</f>
        <v>87.37</v>
      </c>
      <c r="H8763" s="4" t="n">
        <f aca="false">IF($A8763="","",EDATE(INDEX(CARTAO_COMPRAS!$J:$J,INT((ROW()-2)/20)+2),MOD(ROW()-2,20)))</f>
        <v>46201</v>
      </c>
      <c r="I8763" s="4" t="n">
        <f aca="false">IF($H8763="","",$H8763-WEEKDAY($H8763,2)+1)</f>
        <v>46195</v>
      </c>
      <c r="J8763" s="4" t="n">
        <f aca="false">IF($I8763="","",$I8763+6)</f>
        <v>46201</v>
      </c>
      <c r="K8763" s="6" t="n">
        <f aca="false">IF($H8763="","",DATE(YEAR($H8763),MONTH($H8763),1))</f>
        <v>46174</v>
      </c>
      <c r="L8763" s="0" t="str">
        <f aca="false">IF($A8763="","",INDEX(CARTAO_COMPRAS!$K:$K,INT((ROW()-2)/20)+2))</f>
        <v>Pago</v>
      </c>
      <c r="M8763" s="0" t="str">
        <f aca="false">IF($A8763="","","Compra no cartão")</f>
        <v>Compra no cartão</v>
      </c>
    </row>
    <row r="8764" customFormat="false" ht="13.5" hidden="false" customHeight="false" outlineLevel="0" collapsed="false">
      <c r="A87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439</v>
      </c>
      <c r="B8764" s="0" t="str">
        <f aca="false">IF($A8764="","",INDEX(CARTAO_COMPRAS!$C:$C,INT((ROW()-2)/20)+2))</f>
        <v>Nubank</v>
      </c>
      <c r="C8764" s="0" t="str">
        <f aca="false">IF($A8764="","",INDEX(CARTAO_COMPRAS!$D:$D,INT((ROW()-2)/20)+2))</f>
        <v>Casas Bahia</v>
      </c>
      <c r="D8764" s="0" t="str">
        <f aca="false">IF($A8764="","",INDEX(CARTAO_COMPRAS!$E:$E,INT((ROW()-2)/20)+2))</f>
        <v>Alimentação / Insumos</v>
      </c>
      <c r="E8764" s="0" t="n">
        <f aca="false">IF($A8764="","",INDEX(CARTAO_COMPRAS!$H:$H,INT((ROW()-2)/20)+2)+MOD(ROW()-2,20))</f>
        <v>4</v>
      </c>
      <c r="F8764" s="0" t="n">
        <f aca="false">IF($A8764="","",INDEX(CARTAO_COMPRAS!$G:$G,INT((ROW()-2)/20)+2))</f>
        <v>8</v>
      </c>
      <c r="G8764" s="5" t="n">
        <f aca="false">IF($A8764="","",INDEX(CARTAO_COMPRAS!$I:$I,INT((ROW()-2)/20)+2))</f>
        <v>87.37</v>
      </c>
      <c r="H8764" s="4" t="n">
        <f aca="false">IF($A8764="","",EDATE(INDEX(CARTAO_COMPRAS!$J:$J,INT((ROW()-2)/20)+2),MOD(ROW()-2,20)))</f>
        <v>46231</v>
      </c>
      <c r="I8764" s="4" t="n">
        <f aca="false">IF($H8764="","",$H8764-WEEKDAY($H8764,2)+1)</f>
        <v>46230</v>
      </c>
      <c r="J8764" s="4" t="n">
        <f aca="false">IF($I8764="","",$I8764+6)</f>
        <v>46236</v>
      </c>
      <c r="K8764" s="6" t="n">
        <f aca="false">IF($H8764="","",DATE(YEAR($H8764),MONTH($H8764),1))</f>
        <v>46204</v>
      </c>
      <c r="L8764" s="0" t="str">
        <f aca="false">IF($A8764="","",INDEX(CARTAO_COMPRAS!$K:$K,INT((ROW()-2)/20)+2))</f>
        <v>Pago</v>
      </c>
      <c r="M8764" s="0" t="str">
        <f aca="false">IF($A8764="","","Compra no cartão")</f>
        <v>Compra no cartão</v>
      </c>
    </row>
    <row r="8765" customFormat="false" ht="13.5" hidden="false" customHeight="false" outlineLevel="0" collapsed="false">
      <c r="A876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439</v>
      </c>
      <c r="B8765" s="0" t="str">
        <f aca="false">IF($A8765="","",INDEX(CARTAO_COMPRAS!$C:$C,INT((ROW()-2)/20)+2))</f>
        <v>Nubank</v>
      </c>
      <c r="C8765" s="0" t="str">
        <f aca="false">IF($A8765="","",INDEX(CARTAO_COMPRAS!$D:$D,INT((ROW()-2)/20)+2))</f>
        <v>Casas Bahia</v>
      </c>
      <c r="D8765" s="0" t="str">
        <f aca="false">IF($A8765="","",INDEX(CARTAO_COMPRAS!$E:$E,INT((ROW()-2)/20)+2))</f>
        <v>Alimentação / Insumos</v>
      </c>
      <c r="E8765" s="0" t="n">
        <f aca="false">IF($A8765="","",INDEX(CARTAO_COMPRAS!$H:$H,INT((ROW()-2)/20)+2)+MOD(ROW()-2,20))</f>
        <v>5</v>
      </c>
      <c r="F8765" s="0" t="n">
        <f aca="false">IF($A8765="","",INDEX(CARTAO_COMPRAS!$G:$G,INT((ROW()-2)/20)+2))</f>
        <v>8</v>
      </c>
      <c r="G8765" s="5" t="n">
        <f aca="false">IF($A8765="","",INDEX(CARTAO_COMPRAS!$I:$I,INT((ROW()-2)/20)+2))</f>
        <v>87.37</v>
      </c>
      <c r="H8765" s="4" t="n">
        <f aca="false">IF($A8765="","",EDATE(INDEX(CARTAO_COMPRAS!$J:$J,INT((ROW()-2)/20)+2),MOD(ROW()-2,20)))</f>
        <v>46262</v>
      </c>
      <c r="I8765" s="4" t="n">
        <f aca="false">IF($H8765="","",$H8765-WEEKDAY($H8765,2)+1)</f>
        <v>46258</v>
      </c>
      <c r="J8765" s="4" t="n">
        <f aca="false">IF($I8765="","",$I8765+6)</f>
        <v>46264</v>
      </c>
      <c r="K8765" s="6" t="n">
        <f aca="false">IF($H8765="","",DATE(YEAR($H8765),MONTH($H8765),1))</f>
        <v>46235</v>
      </c>
      <c r="L8765" s="0" t="str">
        <f aca="false">IF($A8765="","",INDEX(CARTAO_COMPRAS!$K:$K,INT((ROW()-2)/20)+2))</f>
        <v>Pago</v>
      </c>
      <c r="M8765" s="0" t="str">
        <f aca="false">IF($A8765="","","Compra no cartão")</f>
        <v>Compra no cartão</v>
      </c>
    </row>
    <row r="8766" customFormat="false" ht="13.5" hidden="false" customHeight="false" outlineLevel="0" collapsed="false">
      <c r="A876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439</v>
      </c>
      <c r="B8766" s="0" t="str">
        <f aca="false">IF($A8766="","",INDEX(CARTAO_COMPRAS!$C:$C,INT((ROW()-2)/20)+2))</f>
        <v>Nubank</v>
      </c>
      <c r="C8766" s="0" t="str">
        <f aca="false">IF($A8766="","",INDEX(CARTAO_COMPRAS!$D:$D,INT((ROW()-2)/20)+2))</f>
        <v>Casas Bahia</v>
      </c>
      <c r="D8766" s="0" t="str">
        <f aca="false">IF($A8766="","",INDEX(CARTAO_COMPRAS!$E:$E,INT((ROW()-2)/20)+2))</f>
        <v>Alimentação / Insumos</v>
      </c>
      <c r="E8766" s="0" t="n">
        <f aca="false">IF($A8766="","",INDEX(CARTAO_COMPRAS!$H:$H,INT((ROW()-2)/20)+2)+MOD(ROW()-2,20))</f>
        <v>6</v>
      </c>
      <c r="F8766" s="0" t="n">
        <f aca="false">IF($A8766="","",INDEX(CARTAO_COMPRAS!$G:$G,INT((ROW()-2)/20)+2))</f>
        <v>8</v>
      </c>
      <c r="G8766" s="5" t="n">
        <f aca="false">IF($A8766="","",INDEX(CARTAO_COMPRAS!$I:$I,INT((ROW()-2)/20)+2))</f>
        <v>87.37</v>
      </c>
      <c r="H8766" s="4" t="n">
        <f aca="false">IF($A8766="","",EDATE(INDEX(CARTAO_COMPRAS!$J:$J,INT((ROW()-2)/20)+2),MOD(ROW()-2,20)))</f>
        <v>46293</v>
      </c>
      <c r="I8766" s="4" t="n">
        <f aca="false">IF($H8766="","",$H8766-WEEKDAY($H8766,2)+1)</f>
        <v>46293</v>
      </c>
      <c r="J8766" s="4" t="n">
        <f aca="false">IF($I8766="","",$I8766+6)</f>
        <v>46299</v>
      </c>
      <c r="K8766" s="6" t="n">
        <f aca="false">IF($H8766="","",DATE(YEAR($H8766),MONTH($H8766),1))</f>
        <v>46266</v>
      </c>
      <c r="L8766" s="0" t="str">
        <f aca="false">IF($A8766="","",INDEX(CARTAO_COMPRAS!$K:$K,INT((ROW()-2)/20)+2))</f>
        <v>Pago</v>
      </c>
      <c r="M8766" s="0" t="str">
        <f aca="false">IF($A8766="","","Compra no cartão")</f>
        <v>Compra no cartão</v>
      </c>
    </row>
    <row r="8767" customFormat="false" ht="13.5" hidden="false" customHeight="false" outlineLevel="0" collapsed="false">
      <c r="A8767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439</v>
      </c>
      <c r="B8767" s="0" t="str">
        <f aca="false">IF($A8767="","",INDEX(CARTAO_COMPRAS!$C:$C,INT((ROW()-2)/20)+2))</f>
        <v>Nubank</v>
      </c>
      <c r="C8767" s="0" t="str">
        <f aca="false">IF($A8767="","",INDEX(CARTAO_COMPRAS!$D:$D,INT((ROW()-2)/20)+2))</f>
        <v>Casas Bahia</v>
      </c>
      <c r="D8767" s="0" t="str">
        <f aca="false">IF($A8767="","",INDEX(CARTAO_COMPRAS!$E:$E,INT((ROW()-2)/20)+2))</f>
        <v>Alimentação / Insumos</v>
      </c>
      <c r="E8767" s="0" t="n">
        <f aca="false">IF($A8767="","",INDEX(CARTAO_COMPRAS!$H:$H,INT((ROW()-2)/20)+2)+MOD(ROW()-2,20))</f>
        <v>7</v>
      </c>
      <c r="F8767" s="0" t="n">
        <f aca="false">IF($A8767="","",INDEX(CARTAO_COMPRAS!$G:$G,INT((ROW()-2)/20)+2))</f>
        <v>8</v>
      </c>
      <c r="G8767" s="5" t="n">
        <f aca="false">IF($A8767="","",INDEX(CARTAO_COMPRAS!$I:$I,INT((ROW()-2)/20)+2))</f>
        <v>87.37</v>
      </c>
      <c r="H8767" s="4" t="n">
        <f aca="false">IF($A8767="","",EDATE(INDEX(CARTAO_COMPRAS!$J:$J,INT((ROW()-2)/20)+2),MOD(ROW()-2,20)))</f>
        <v>46323</v>
      </c>
      <c r="I8767" s="4" t="n">
        <f aca="false">IF($H8767="","",$H8767-WEEKDAY($H8767,2)+1)</f>
        <v>46321</v>
      </c>
      <c r="J8767" s="4" t="n">
        <f aca="false">IF($I8767="","",$I8767+6)</f>
        <v>46327</v>
      </c>
      <c r="K8767" s="6" t="n">
        <f aca="false">IF($H8767="","",DATE(YEAR($H8767),MONTH($H8767),1))</f>
        <v>46296</v>
      </c>
      <c r="L8767" s="0" t="str">
        <f aca="false">IF($A8767="","",INDEX(CARTAO_COMPRAS!$K:$K,INT((ROW()-2)/20)+2))</f>
        <v>Pago</v>
      </c>
      <c r="M8767" s="0" t="str">
        <f aca="false">IF($A8767="","","Compra no cartão")</f>
        <v>Compra no cartão</v>
      </c>
    </row>
    <row r="8768" customFormat="false" ht="13.5" hidden="false" customHeight="false" outlineLevel="0" collapsed="false">
      <c r="A8768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439</v>
      </c>
      <c r="B8768" s="0" t="str">
        <f aca="false">IF($A8768="","",INDEX(CARTAO_COMPRAS!$C:$C,INT((ROW()-2)/20)+2))</f>
        <v>Nubank</v>
      </c>
      <c r="C8768" s="0" t="str">
        <f aca="false">IF($A8768="","",INDEX(CARTAO_COMPRAS!$D:$D,INT((ROW()-2)/20)+2))</f>
        <v>Casas Bahia</v>
      </c>
      <c r="D8768" s="0" t="str">
        <f aca="false">IF($A8768="","",INDEX(CARTAO_COMPRAS!$E:$E,INT((ROW()-2)/20)+2))</f>
        <v>Alimentação / Insumos</v>
      </c>
      <c r="E8768" s="0" t="n">
        <f aca="false">IF($A8768="","",INDEX(CARTAO_COMPRAS!$H:$H,INT((ROW()-2)/20)+2)+MOD(ROW()-2,20))</f>
        <v>8</v>
      </c>
      <c r="F8768" s="0" t="n">
        <f aca="false">IF($A8768="","",INDEX(CARTAO_COMPRAS!$G:$G,INT((ROW()-2)/20)+2))</f>
        <v>8</v>
      </c>
      <c r="G8768" s="5" t="n">
        <f aca="false">IF($A8768="","",INDEX(CARTAO_COMPRAS!$I:$I,INT((ROW()-2)/20)+2))</f>
        <v>87.37</v>
      </c>
      <c r="H8768" s="4" t="n">
        <f aca="false">IF($A8768="","",EDATE(INDEX(CARTAO_COMPRAS!$J:$J,INT((ROW()-2)/20)+2),MOD(ROW()-2,20)))</f>
        <v>46354</v>
      </c>
      <c r="I8768" s="4" t="n">
        <f aca="false">IF($H8768="","",$H8768-WEEKDAY($H8768,2)+1)</f>
        <v>46349</v>
      </c>
      <c r="J8768" s="4" t="n">
        <f aca="false">IF($I8768="","",$I8768+6)</f>
        <v>46355</v>
      </c>
      <c r="K8768" s="6" t="n">
        <f aca="false">IF($H8768="","",DATE(YEAR($H8768),MONTH($H8768),1))</f>
        <v>46327</v>
      </c>
      <c r="L8768" s="0" t="str">
        <f aca="false">IF($A8768="","",INDEX(CARTAO_COMPRAS!$K:$K,INT((ROW()-2)/20)+2))</f>
        <v>Pago</v>
      </c>
      <c r="M8768" s="0" t="str">
        <f aca="false">IF($A8768="","","Compra no cartão")</f>
        <v>Compra no cartão</v>
      </c>
    </row>
    <row r="8769" customFormat="false" ht="13.5" hidden="false" customHeight="false" outlineLevel="0" collapsed="false">
      <c r="A8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69" s="0" t="str">
        <f aca="false">IF($A8769="","",INDEX(CARTAO_COMPRAS!$C:$C,INT((ROW()-2)/20)+2))</f>
        <v/>
      </c>
      <c r="C8769" s="0" t="str">
        <f aca="false">IF($A8769="","",INDEX(CARTAO_COMPRAS!$D:$D,INT((ROW()-2)/20)+2))</f>
        <v/>
      </c>
      <c r="D8769" s="0" t="str">
        <f aca="false">IF($A8769="","",INDEX(CARTAO_COMPRAS!$E:$E,INT((ROW()-2)/20)+2))</f>
        <v/>
      </c>
      <c r="E8769" s="0" t="str">
        <f aca="false">IF($A8769="","",INDEX(CARTAO_COMPRAS!$H:$H,INT((ROW()-2)/20)+2)+MOD(ROW()-2,20))</f>
        <v/>
      </c>
      <c r="F8769" s="0" t="str">
        <f aca="false">IF($A8769="","",INDEX(CARTAO_COMPRAS!$G:$G,INT((ROW()-2)/20)+2))</f>
        <v/>
      </c>
      <c r="G8769" s="5" t="str">
        <f aca="false">IF($A8769="","",INDEX(CARTAO_COMPRAS!$I:$I,INT((ROW()-2)/20)+2))</f>
        <v/>
      </c>
      <c r="H8769" s="4" t="str">
        <f aca="false">IF($A8769="","",EDATE(INDEX(CARTAO_COMPRAS!$J:$J,INT((ROW()-2)/20)+2),MOD(ROW()-2,20)))</f>
        <v/>
      </c>
      <c r="I8769" s="4" t="str">
        <f aca="false">IF($H8769="","",$H8769-WEEKDAY($H8769,2)+1)</f>
        <v/>
      </c>
      <c r="J8769" s="4" t="str">
        <f aca="false">IF($I8769="","",$I8769+6)</f>
        <v/>
      </c>
      <c r="K8769" s="6" t="str">
        <f aca="false">IF($H8769="","",DATE(YEAR($H8769),MONTH($H8769),1))</f>
        <v/>
      </c>
      <c r="L8769" s="0" t="str">
        <f aca="false">IF($A8769="","",INDEX(CARTAO_COMPRAS!$K:$K,INT((ROW()-2)/20)+2))</f>
        <v/>
      </c>
      <c r="M8769" s="0" t="str">
        <f aca="false">IF($A8769="","","Compra no cartão")</f>
        <v/>
      </c>
    </row>
    <row r="8770" customFormat="false" ht="13.5" hidden="false" customHeight="false" outlineLevel="0" collapsed="false">
      <c r="A8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0" s="0" t="str">
        <f aca="false">IF($A8770="","",INDEX(CARTAO_COMPRAS!$C:$C,INT((ROW()-2)/20)+2))</f>
        <v/>
      </c>
      <c r="C8770" s="0" t="str">
        <f aca="false">IF($A8770="","",INDEX(CARTAO_COMPRAS!$D:$D,INT((ROW()-2)/20)+2))</f>
        <v/>
      </c>
      <c r="D8770" s="0" t="str">
        <f aca="false">IF($A8770="","",INDEX(CARTAO_COMPRAS!$E:$E,INT((ROW()-2)/20)+2))</f>
        <v/>
      </c>
      <c r="E8770" s="0" t="str">
        <f aca="false">IF($A8770="","",INDEX(CARTAO_COMPRAS!$H:$H,INT((ROW()-2)/20)+2)+MOD(ROW()-2,20))</f>
        <v/>
      </c>
      <c r="F8770" s="0" t="str">
        <f aca="false">IF($A8770="","",INDEX(CARTAO_COMPRAS!$G:$G,INT((ROW()-2)/20)+2))</f>
        <v/>
      </c>
      <c r="G8770" s="5" t="str">
        <f aca="false">IF($A8770="","",INDEX(CARTAO_COMPRAS!$I:$I,INT((ROW()-2)/20)+2))</f>
        <v/>
      </c>
      <c r="H8770" s="4" t="str">
        <f aca="false">IF($A8770="","",EDATE(INDEX(CARTAO_COMPRAS!$J:$J,INT((ROW()-2)/20)+2),MOD(ROW()-2,20)))</f>
        <v/>
      </c>
      <c r="I8770" s="4" t="str">
        <f aca="false">IF($H8770="","",$H8770-WEEKDAY($H8770,2)+1)</f>
        <v/>
      </c>
      <c r="J8770" s="4" t="str">
        <f aca="false">IF($I8770="","",$I8770+6)</f>
        <v/>
      </c>
      <c r="K8770" s="6" t="str">
        <f aca="false">IF($H8770="","",DATE(YEAR($H8770),MONTH($H8770),1))</f>
        <v/>
      </c>
      <c r="L8770" s="0" t="str">
        <f aca="false">IF($A8770="","",INDEX(CARTAO_COMPRAS!$K:$K,INT((ROW()-2)/20)+2))</f>
        <v/>
      </c>
      <c r="M8770" s="0" t="str">
        <f aca="false">IF($A8770="","","Compra no cartão")</f>
        <v/>
      </c>
    </row>
    <row r="8771" customFormat="false" ht="13.5" hidden="false" customHeight="false" outlineLevel="0" collapsed="false">
      <c r="A8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1" s="0" t="str">
        <f aca="false">IF($A8771="","",INDEX(CARTAO_COMPRAS!$C:$C,INT((ROW()-2)/20)+2))</f>
        <v/>
      </c>
      <c r="C8771" s="0" t="str">
        <f aca="false">IF($A8771="","",INDEX(CARTAO_COMPRAS!$D:$D,INT((ROW()-2)/20)+2))</f>
        <v/>
      </c>
      <c r="D8771" s="0" t="str">
        <f aca="false">IF($A8771="","",INDEX(CARTAO_COMPRAS!$E:$E,INT((ROW()-2)/20)+2))</f>
        <v/>
      </c>
      <c r="E8771" s="0" t="str">
        <f aca="false">IF($A8771="","",INDEX(CARTAO_COMPRAS!$H:$H,INT((ROW()-2)/20)+2)+MOD(ROW()-2,20))</f>
        <v/>
      </c>
      <c r="F8771" s="0" t="str">
        <f aca="false">IF($A8771="","",INDEX(CARTAO_COMPRAS!$G:$G,INT((ROW()-2)/20)+2))</f>
        <v/>
      </c>
      <c r="G8771" s="5" t="str">
        <f aca="false">IF($A8771="","",INDEX(CARTAO_COMPRAS!$I:$I,INT((ROW()-2)/20)+2))</f>
        <v/>
      </c>
      <c r="H8771" s="4" t="str">
        <f aca="false">IF($A8771="","",EDATE(INDEX(CARTAO_COMPRAS!$J:$J,INT((ROW()-2)/20)+2),MOD(ROW()-2,20)))</f>
        <v/>
      </c>
      <c r="I8771" s="4" t="str">
        <f aca="false">IF($H8771="","",$H8771-WEEKDAY($H8771,2)+1)</f>
        <v/>
      </c>
      <c r="J8771" s="4" t="str">
        <f aca="false">IF($I8771="","",$I8771+6)</f>
        <v/>
      </c>
      <c r="K8771" s="6" t="str">
        <f aca="false">IF($H8771="","",DATE(YEAR($H8771),MONTH($H8771),1))</f>
        <v/>
      </c>
      <c r="L8771" s="0" t="str">
        <f aca="false">IF($A8771="","",INDEX(CARTAO_COMPRAS!$K:$K,INT((ROW()-2)/20)+2))</f>
        <v/>
      </c>
      <c r="M8771" s="0" t="str">
        <f aca="false">IF($A8771="","","Compra no cartão")</f>
        <v/>
      </c>
    </row>
    <row r="8772" customFormat="false" ht="13.5" hidden="false" customHeight="false" outlineLevel="0" collapsed="false">
      <c r="A8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2" s="0" t="str">
        <f aca="false">IF($A8772="","",INDEX(CARTAO_COMPRAS!$C:$C,INT((ROW()-2)/20)+2))</f>
        <v/>
      </c>
      <c r="C8772" s="0" t="str">
        <f aca="false">IF($A8772="","",INDEX(CARTAO_COMPRAS!$D:$D,INT((ROW()-2)/20)+2))</f>
        <v/>
      </c>
      <c r="D8772" s="0" t="str">
        <f aca="false">IF($A8772="","",INDEX(CARTAO_COMPRAS!$E:$E,INT((ROW()-2)/20)+2))</f>
        <v/>
      </c>
      <c r="E8772" s="0" t="str">
        <f aca="false">IF($A8772="","",INDEX(CARTAO_COMPRAS!$H:$H,INT((ROW()-2)/20)+2)+MOD(ROW()-2,20))</f>
        <v/>
      </c>
      <c r="F8772" s="0" t="str">
        <f aca="false">IF($A8772="","",INDEX(CARTAO_COMPRAS!$G:$G,INT((ROW()-2)/20)+2))</f>
        <v/>
      </c>
      <c r="G8772" s="5" t="str">
        <f aca="false">IF($A8772="","",INDEX(CARTAO_COMPRAS!$I:$I,INT((ROW()-2)/20)+2))</f>
        <v/>
      </c>
      <c r="H8772" s="4" t="str">
        <f aca="false">IF($A8772="","",EDATE(INDEX(CARTAO_COMPRAS!$J:$J,INT((ROW()-2)/20)+2),MOD(ROW()-2,20)))</f>
        <v/>
      </c>
      <c r="I8772" s="4" t="str">
        <f aca="false">IF($H8772="","",$H8772-WEEKDAY($H8772,2)+1)</f>
        <v/>
      </c>
      <c r="J8772" s="4" t="str">
        <f aca="false">IF($I8772="","",$I8772+6)</f>
        <v/>
      </c>
      <c r="K8772" s="6" t="str">
        <f aca="false">IF($H8772="","",DATE(YEAR($H8772),MONTH($H8772),1))</f>
        <v/>
      </c>
      <c r="L8772" s="0" t="str">
        <f aca="false">IF($A8772="","",INDEX(CARTAO_COMPRAS!$K:$K,INT((ROW()-2)/20)+2))</f>
        <v/>
      </c>
      <c r="M8772" s="0" t="str">
        <f aca="false">IF($A8772="","","Compra no cartão")</f>
        <v/>
      </c>
    </row>
    <row r="8773" customFormat="false" ht="13.5" hidden="false" customHeight="false" outlineLevel="0" collapsed="false">
      <c r="A8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3" s="0" t="str">
        <f aca="false">IF($A8773="","",INDEX(CARTAO_COMPRAS!$C:$C,INT((ROW()-2)/20)+2))</f>
        <v/>
      </c>
      <c r="C8773" s="0" t="str">
        <f aca="false">IF($A8773="","",INDEX(CARTAO_COMPRAS!$D:$D,INT((ROW()-2)/20)+2))</f>
        <v/>
      </c>
      <c r="D8773" s="0" t="str">
        <f aca="false">IF($A8773="","",INDEX(CARTAO_COMPRAS!$E:$E,INT((ROW()-2)/20)+2))</f>
        <v/>
      </c>
      <c r="E8773" s="0" t="str">
        <f aca="false">IF($A8773="","",INDEX(CARTAO_COMPRAS!$H:$H,INT((ROW()-2)/20)+2)+MOD(ROW()-2,20))</f>
        <v/>
      </c>
      <c r="F8773" s="0" t="str">
        <f aca="false">IF($A8773="","",INDEX(CARTAO_COMPRAS!$G:$G,INT((ROW()-2)/20)+2))</f>
        <v/>
      </c>
      <c r="G8773" s="5" t="str">
        <f aca="false">IF($A8773="","",INDEX(CARTAO_COMPRAS!$I:$I,INT((ROW()-2)/20)+2))</f>
        <v/>
      </c>
      <c r="H8773" s="4" t="str">
        <f aca="false">IF($A8773="","",EDATE(INDEX(CARTAO_COMPRAS!$J:$J,INT((ROW()-2)/20)+2),MOD(ROW()-2,20)))</f>
        <v/>
      </c>
      <c r="I8773" s="4" t="str">
        <f aca="false">IF($H8773="","",$H8773-WEEKDAY($H8773,2)+1)</f>
        <v/>
      </c>
      <c r="J8773" s="4" t="str">
        <f aca="false">IF($I8773="","",$I8773+6)</f>
        <v/>
      </c>
      <c r="K8773" s="6" t="str">
        <f aca="false">IF($H8773="","",DATE(YEAR($H8773),MONTH($H8773),1))</f>
        <v/>
      </c>
      <c r="L8773" s="0" t="str">
        <f aca="false">IF($A8773="","",INDEX(CARTAO_COMPRAS!$K:$K,INT((ROW()-2)/20)+2))</f>
        <v/>
      </c>
      <c r="M8773" s="0" t="str">
        <f aca="false">IF($A8773="","","Compra no cartão")</f>
        <v/>
      </c>
    </row>
    <row r="8774" customFormat="false" ht="13.5" hidden="false" customHeight="false" outlineLevel="0" collapsed="false">
      <c r="A8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4" s="0" t="str">
        <f aca="false">IF($A8774="","",INDEX(CARTAO_COMPRAS!$C:$C,INT((ROW()-2)/20)+2))</f>
        <v/>
      </c>
      <c r="C8774" s="0" t="str">
        <f aca="false">IF($A8774="","",INDEX(CARTAO_COMPRAS!$D:$D,INT((ROW()-2)/20)+2))</f>
        <v/>
      </c>
      <c r="D8774" s="0" t="str">
        <f aca="false">IF($A8774="","",INDEX(CARTAO_COMPRAS!$E:$E,INT((ROW()-2)/20)+2))</f>
        <v/>
      </c>
      <c r="E8774" s="0" t="str">
        <f aca="false">IF($A8774="","",INDEX(CARTAO_COMPRAS!$H:$H,INT((ROW()-2)/20)+2)+MOD(ROW()-2,20))</f>
        <v/>
      </c>
      <c r="F8774" s="0" t="str">
        <f aca="false">IF($A8774="","",INDEX(CARTAO_COMPRAS!$G:$G,INT((ROW()-2)/20)+2))</f>
        <v/>
      </c>
      <c r="G8774" s="5" t="str">
        <f aca="false">IF($A8774="","",INDEX(CARTAO_COMPRAS!$I:$I,INT((ROW()-2)/20)+2))</f>
        <v/>
      </c>
      <c r="H8774" s="4" t="str">
        <f aca="false">IF($A8774="","",EDATE(INDEX(CARTAO_COMPRAS!$J:$J,INT((ROW()-2)/20)+2),MOD(ROW()-2,20)))</f>
        <v/>
      </c>
      <c r="I8774" s="4" t="str">
        <f aca="false">IF($H8774="","",$H8774-WEEKDAY($H8774,2)+1)</f>
        <v/>
      </c>
      <c r="J8774" s="4" t="str">
        <f aca="false">IF($I8774="","",$I8774+6)</f>
        <v/>
      </c>
      <c r="K8774" s="6" t="str">
        <f aca="false">IF($H8774="","",DATE(YEAR($H8774),MONTH($H8774),1))</f>
        <v/>
      </c>
      <c r="L8774" s="0" t="str">
        <f aca="false">IF($A8774="","",INDEX(CARTAO_COMPRAS!$K:$K,INT((ROW()-2)/20)+2))</f>
        <v/>
      </c>
      <c r="M8774" s="0" t="str">
        <f aca="false">IF($A8774="","","Compra no cartão")</f>
        <v/>
      </c>
    </row>
    <row r="8775" customFormat="false" ht="13.5" hidden="false" customHeight="false" outlineLevel="0" collapsed="false">
      <c r="A8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5" s="0" t="str">
        <f aca="false">IF($A8775="","",INDEX(CARTAO_COMPRAS!$C:$C,INT((ROW()-2)/20)+2))</f>
        <v/>
      </c>
      <c r="C8775" s="0" t="str">
        <f aca="false">IF($A8775="","",INDEX(CARTAO_COMPRAS!$D:$D,INT((ROW()-2)/20)+2))</f>
        <v/>
      </c>
      <c r="D8775" s="0" t="str">
        <f aca="false">IF($A8775="","",INDEX(CARTAO_COMPRAS!$E:$E,INT((ROW()-2)/20)+2))</f>
        <v/>
      </c>
      <c r="E8775" s="0" t="str">
        <f aca="false">IF($A8775="","",INDEX(CARTAO_COMPRAS!$H:$H,INT((ROW()-2)/20)+2)+MOD(ROW()-2,20))</f>
        <v/>
      </c>
      <c r="F8775" s="0" t="str">
        <f aca="false">IF($A8775="","",INDEX(CARTAO_COMPRAS!$G:$G,INT((ROW()-2)/20)+2))</f>
        <v/>
      </c>
      <c r="G8775" s="5" t="str">
        <f aca="false">IF($A8775="","",INDEX(CARTAO_COMPRAS!$I:$I,INT((ROW()-2)/20)+2))</f>
        <v/>
      </c>
      <c r="H8775" s="4" t="str">
        <f aca="false">IF($A8775="","",EDATE(INDEX(CARTAO_COMPRAS!$J:$J,INT((ROW()-2)/20)+2),MOD(ROW()-2,20)))</f>
        <v/>
      </c>
      <c r="I8775" s="4" t="str">
        <f aca="false">IF($H8775="","",$H8775-WEEKDAY($H8775,2)+1)</f>
        <v/>
      </c>
      <c r="J8775" s="4" t="str">
        <f aca="false">IF($I8775="","",$I8775+6)</f>
        <v/>
      </c>
      <c r="K8775" s="6" t="str">
        <f aca="false">IF($H8775="","",DATE(YEAR($H8775),MONTH($H8775),1))</f>
        <v/>
      </c>
      <c r="L8775" s="0" t="str">
        <f aca="false">IF($A8775="","",INDEX(CARTAO_COMPRAS!$K:$K,INT((ROW()-2)/20)+2))</f>
        <v/>
      </c>
      <c r="M8775" s="0" t="str">
        <f aca="false">IF($A8775="","","Compra no cartão")</f>
        <v/>
      </c>
    </row>
    <row r="8776" customFormat="false" ht="13.5" hidden="false" customHeight="false" outlineLevel="0" collapsed="false">
      <c r="A8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6" s="0" t="str">
        <f aca="false">IF($A8776="","",INDEX(CARTAO_COMPRAS!$C:$C,INT((ROW()-2)/20)+2))</f>
        <v/>
      </c>
      <c r="C8776" s="0" t="str">
        <f aca="false">IF($A8776="","",INDEX(CARTAO_COMPRAS!$D:$D,INT((ROW()-2)/20)+2))</f>
        <v/>
      </c>
      <c r="D8776" s="0" t="str">
        <f aca="false">IF($A8776="","",INDEX(CARTAO_COMPRAS!$E:$E,INT((ROW()-2)/20)+2))</f>
        <v/>
      </c>
      <c r="E8776" s="0" t="str">
        <f aca="false">IF($A8776="","",INDEX(CARTAO_COMPRAS!$H:$H,INT((ROW()-2)/20)+2)+MOD(ROW()-2,20))</f>
        <v/>
      </c>
      <c r="F8776" s="0" t="str">
        <f aca="false">IF($A8776="","",INDEX(CARTAO_COMPRAS!$G:$G,INT((ROW()-2)/20)+2))</f>
        <v/>
      </c>
      <c r="G8776" s="5" t="str">
        <f aca="false">IF($A8776="","",INDEX(CARTAO_COMPRAS!$I:$I,INT((ROW()-2)/20)+2))</f>
        <v/>
      </c>
      <c r="H8776" s="4" t="str">
        <f aca="false">IF($A8776="","",EDATE(INDEX(CARTAO_COMPRAS!$J:$J,INT((ROW()-2)/20)+2),MOD(ROW()-2,20)))</f>
        <v/>
      </c>
      <c r="I8776" s="4" t="str">
        <f aca="false">IF($H8776="","",$H8776-WEEKDAY($H8776,2)+1)</f>
        <v/>
      </c>
      <c r="J8776" s="4" t="str">
        <f aca="false">IF($I8776="","",$I8776+6)</f>
        <v/>
      </c>
      <c r="K8776" s="6" t="str">
        <f aca="false">IF($H8776="","",DATE(YEAR($H8776),MONTH($H8776),1))</f>
        <v/>
      </c>
      <c r="L8776" s="0" t="str">
        <f aca="false">IF($A8776="","",INDEX(CARTAO_COMPRAS!$K:$K,INT((ROW()-2)/20)+2))</f>
        <v/>
      </c>
      <c r="M8776" s="0" t="str">
        <f aca="false">IF($A8776="","","Compra no cartão")</f>
        <v/>
      </c>
    </row>
    <row r="8777" customFormat="false" ht="13.5" hidden="false" customHeight="false" outlineLevel="0" collapsed="false">
      <c r="A8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7" s="0" t="str">
        <f aca="false">IF($A8777="","",INDEX(CARTAO_COMPRAS!$C:$C,INT((ROW()-2)/20)+2))</f>
        <v/>
      </c>
      <c r="C8777" s="0" t="str">
        <f aca="false">IF($A8777="","",INDEX(CARTAO_COMPRAS!$D:$D,INT((ROW()-2)/20)+2))</f>
        <v/>
      </c>
      <c r="D8777" s="0" t="str">
        <f aca="false">IF($A8777="","",INDEX(CARTAO_COMPRAS!$E:$E,INT((ROW()-2)/20)+2))</f>
        <v/>
      </c>
      <c r="E8777" s="0" t="str">
        <f aca="false">IF($A8777="","",INDEX(CARTAO_COMPRAS!$H:$H,INT((ROW()-2)/20)+2)+MOD(ROW()-2,20))</f>
        <v/>
      </c>
      <c r="F8777" s="0" t="str">
        <f aca="false">IF($A8777="","",INDEX(CARTAO_COMPRAS!$G:$G,INT((ROW()-2)/20)+2))</f>
        <v/>
      </c>
      <c r="G8777" s="5" t="str">
        <f aca="false">IF($A8777="","",INDEX(CARTAO_COMPRAS!$I:$I,INT((ROW()-2)/20)+2))</f>
        <v/>
      </c>
      <c r="H8777" s="4" t="str">
        <f aca="false">IF($A8777="","",EDATE(INDEX(CARTAO_COMPRAS!$J:$J,INT((ROW()-2)/20)+2),MOD(ROW()-2,20)))</f>
        <v/>
      </c>
      <c r="I8777" s="4" t="str">
        <f aca="false">IF($H8777="","",$H8777-WEEKDAY($H8777,2)+1)</f>
        <v/>
      </c>
      <c r="J8777" s="4" t="str">
        <f aca="false">IF($I8777="","",$I8777+6)</f>
        <v/>
      </c>
      <c r="K8777" s="6" t="str">
        <f aca="false">IF($H8777="","",DATE(YEAR($H8777),MONTH($H8777),1))</f>
        <v/>
      </c>
      <c r="L8777" s="0" t="str">
        <f aca="false">IF($A8777="","",INDEX(CARTAO_COMPRAS!$K:$K,INT((ROW()-2)/20)+2))</f>
        <v/>
      </c>
      <c r="M8777" s="0" t="str">
        <f aca="false">IF($A8777="","","Compra no cartão")</f>
        <v/>
      </c>
    </row>
    <row r="8778" customFormat="false" ht="13.5" hidden="false" customHeight="false" outlineLevel="0" collapsed="false">
      <c r="A8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8" s="0" t="str">
        <f aca="false">IF($A8778="","",INDEX(CARTAO_COMPRAS!$C:$C,INT((ROW()-2)/20)+2))</f>
        <v/>
      </c>
      <c r="C8778" s="0" t="str">
        <f aca="false">IF($A8778="","",INDEX(CARTAO_COMPRAS!$D:$D,INT((ROW()-2)/20)+2))</f>
        <v/>
      </c>
      <c r="D8778" s="0" t="str">
        <f aca="false">IF($A8778="","",INDEX(CARTAO_COMPRAS!$E:$E,INT((ROW()-2)/20)+2))</f>
        <v/>
      </c>
      <c r="E8778" s="0" t="str">
        <f aca="false">IF($A8778="","",INDEX(CARTAO_COMPRAS!$H:$H,INT((ROW()-2)/20)+2)+MOD(ROW()-2,20))</f>
        <v/>
      </c>
      <c r="F8778" s="0" t="str">
        <f aca="false">IF($A8778="","",INDEX(CARTAO_COMPRAS!$G:$G,INT((ROW()-2)/20)+2))</f>
        <v/>
      </c>
      <c r="G8778" s="5" t="str">
        <f aca="false">IF($A8778="","",INDEX(CARTAO_COMPRAS!$I:$I,INT((ROW()-2)/20)+2))</f>
        <v/>
      </c>
      <c r="H8778" s="4" t="str">
        <f aca="false">IF($A8778="","",EDATE(INDEX(CARTAO_COMPRAS!$J:$J,INT((ROW()-2)/20)+2),MOD(ROW()-2,20)))</f>
        <v/>
      </c>
      <c r="I8778" s="4" t="str">
        <f aca="false">IF($H8778="","",$H8778-WEEKDAY($H8778,2)+1)</f>
        <v/>
      </c>
      <c r="J8778" s="4" t="str">
        <f aca="false">IF($I8778="","",$I8778+6)</f>
        <v/>
      </c>
      <c r="K8778" s="6" t="str">
        <f aca="false">IF($H8778="","",DATE(YEAR($H8778),MONTH($H8778),1))</f>
        <v/>
      </c>
      <c r="L8778" s="0" t="str">
        <f aca="false">IF($A8778="","",INDEX(CARTAO_COMPRAS!$K:$K,INT((ROW()-2)/20)+2))</f>
        <v/>
      </c>
      <c r="M8778" s="0" t="str">
        <f aca="false">IF($A8778="","","Compra no cartão")</f>
        <v/>
      </c>
    </row>
    <row r="8779" customFormat="false" ht="13.5" hidden="false" customHeight="false" outlineLevel="0" collapsed="false">
      <c r="A8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79" s="0" t="str">
        <f aca="false">IF($A8779="","",INDEX(CARTAO_COMPRAS!$C:$C,INT((ROW()-2)/20)+2))</f>
        <v/>
      </c>
      <c r="C8779" s="0" t="str">
        <f aca="false">IF($A8779="","",INDEX(CARTAO_COMPRAS!$D:$D,INT((ROW()-2)/20)+2))</f>
        <v/>
      </c>
      <c r="D8779" s="0" t="str">
        <f aca="false">IF($A8779="","",INDEX(CARTAO_COMPRAS!$E:$E,INT((ROW()-2)/20)+2))</f>
        <v/>
      </c>
      <c r="E8779" s="0" t="str">
        <f aca="false">IF($A8779="","",INDEX(CARTAO_COMPRAS!$H:$H,INT((ROW()-2)/20)+2)+MOD(ROW()-2,20))</f>
        <v/>
      </c>
      <c r="F8779" s="0" t="str">
        <f aca="false">IF($A8779="","",INDEX(CARTAO_COMPRAS!$G:$G,INT((ROW()-2)/20)+2))</f>
        <v/>
      </c>
      <c r="G8779" s="5" t="str">
        <f aca="false">IF($A8779="","",INDEX(CARTAO_COMPRAS!$I:$I,INT((ROW()-2)/20)+2))</f>
        <v/>
      </c>
      <c r="H8779" s="4" t="str">
        <f aca="false">IF($A8779="","",EDATE(INDEX(CARTAO_COMPRAS!$J:$J,INT((ROW()-2)/20)+2),MOD(ROW()-2,20)))</f>
        <v/>
      </c>
      <c r="I8779" s="4" t="str">
        <f aca="false">IF($H8779="","",$H8779-WEEKDAY($H8779,2)+1)</f>
        <v/>
      </c>
      <c r="J8779" s="4" t="str">
        <f aca="false">IF($I8779="","",$I8779+6)</f>
        <v/>
      </c>
      <c r="K8779" s="6" t="str">
        <f aca="false">IF($H8779="","",DATE(YEAR($H8779),MONTH($H8779),1))</f>
        <v/>
      </c>
      <c r="L8779" s="0" t="str">
        <f aca="false">IF($A8779="","",INDEX(CARTAO_COMPRAS!$K:$K,INT((ROW()-2)/20)+2))</f>
        <v/>
      </c>
      <c r="M8779" s="0" t="str">
        <f aca="false">IF($A8779="","","Compra no cartão")</f>
        <v/>
      </c>
    </row>
    <row r="8780" customFormat="false" ht="13.5" hidden="false" customHeight="false" outlineLevel="0" collapsed="false">
      <c r="A8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0" s="0" t="str">
        <f aca="false">IF($A8780="","",INDEX(CARTAO_COMPRAS!$C:$C,INT((ROW()-2)/20)+2))</f>
        <v/>
      </c>
      <c r="C8780" s="0" t="str">
        <f aca="false">IF($A8780="","",INDEX(CARTAO_COMPRAS!$D:$D,INT((ROW()-2)/20)+2))</f>
        <v/>
      </c>
      <c r="D8780" s="0" t="str">
        <f aca="false">IF($A8780="","",INDEX(CARTAO_COMPRAS!$E:$E,INT((ROW()-2)/20)+2))</f>
        <v/>
      </c>
      <c r="E8780" s="0" t="str">
        <f aca="false">IF($A8780="","",INDEX(CARTAO_COMPRAS!$H:$H,INT((ROW()-2)/20)+2)+MOD(ROW()-2,20))</f>
        <v/>
      </c>
      <c r="F8780" s="0" t="str">
        <f aca="false">IF($A8780="","",INDEX(CARTAO_COMPRAS!$G:$G,INT((ROW()-2)/20)+2))</f>
        <v/>
      </c>
      <c r="G8780" s="5" t="str">
        <f aca="false">IF($A8780="","",INDEX(CARTAO_COMPRAS!$I:$I,INT((ROW()-2)/20)+2))</f>
        <v/>
      </c>
      <c r="H8780" s="4" t="str">
        <f aca="false">IF($A8780="","",EDATE(INDEX(CARTAO_COMPRAS!$J:$J,INT((ROW()-2)/20)+2),MOD(ROW()-2,20)))</f>
        <v/>
      </c>
      <c r="I8780" s="4" t="str">
        <f aca="false">IF($H8780="","",$H8780-WEEKDAY($H8780,2)+1)</f>
        <v/>
      </c>
      <c r="J8780" s="4" t="str">
        <f aca="false">IF($I8780="","",$I8780+6)</f>
        <v/>
      </c>
      <c r="K8780" s="6" t="str">
        <f aca="false">IF($H8780="","",DATE(YEAR($H8780),MONTH($H8780),1))</f>
        <v/>
      </c>
      <c r="L8780" s="0" t="str">
        <f aca="false">IF($A8780="","",INDEX(CARTAO_COMPRAS!$K:$K,INT((ROW()-2)/20)+2))</f>
        <v/>
      </c>
      <c r="M8780" s="0" t="str">
        <f aca="false">IF($A8780="","","Compra no cartão")</f>
        <v/>
      </c>
    </row>
    <row r="8781" customFormat="false" ht="13.5" hidden="false" customHeight="false" outlineLevel="0" collapsed="false">
      <c r="A8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1" s="0" t="str">
        <f aca="false">IF($A8781="","",INDEX(CARTAO_COMPRAS!$C:$C,INT((ROW()-2)/20)+2))</f>
        <v/>
      </c>
      <c r="C8781" s="0" t="str">
        <f aca="false">IF($A8781="","",INDEX(CARTAO_COMPRAS!$D:$D,INT((ROW()-2)/20)+2))</f>
        <v/>
      </c>
      <c r="D8781" s="0" t="str">
        <f aca="false">IF($A8781="","",INDEX(CARTAO_COMPRAS!$E:$E,INT((ROW()-2)/20)+2))</f>
        <v/>
      </c>
      <c r="E8781" s="0" t="str">
        <f aca="false">IF($A8781="","",INDEX(CARTAO_COMPRAS!$H:$H,INT((ROW()-2)/20)+2)+MOD(ROW()-2,20))</f>
        <v/>
      </c>
      <c r="F8781" s="0" t="str">
        <f aca="false">IF($A8781="","",INDEX(CARTAO_COMPRAS!$G:$G,INT((ROW()-2)/20)+2))</f>
        <v/>
      </c>
      <c r="G8781" s="5" t="str">
        <f aca="false">IF($A8781="","",INDEX(CARTAO_COMPRAS!$I:$I,INT((ROW()-2)/20)+2))</f>
        <v/>
      </c>
      <c r="H8781" s="4" t="str">
        <f aca="false">IF($A8781="","",EDATE(INDEX(CARTAO_COMPRAS!$J:$J,INT((ROW()-2)/20)+2),MOD(ROW()-2,20)))</f>
        <v/>
      </c>
      <c r="I8781" s="4" t="str">
        <f aca="false">IF($H8781="","",$H8781-WEEKDAY($H8781,2)+1)</f>
        <v/>
      </c>
      <c r="J8781" s="4" t="str">
        <f aca="false">IF($I8781="","",$I8781+6)</f>
        <v/>
      </c>
      <c r="K8781" s="6" t="str">
        <f aca="false">IF($H8781="","",DATE(YEAR($H8781),MONTH($H8781),1))</f>
        <v/>
      </c>
      <c r="L8781" s="0" t="str">
        <f aca="false">IF($A8781="","",INDEX(CARTAO_COMPRAS!$K:$K,INT((ROW()-2)/20)+2))</f>
        <v/>
      </c>
      <c r="M8781" s="0" t="str">
        <f aca="false">IF($A8781="","","Compra no cartão")</f>
        <v/>
      </c>
    </row>
    <row r="8782" customFormat="false" ht="13.5" hidden="false" customHeight="false" outlineLevel="0" collapsed="false">
      <c r="A87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440</v>
      </c>
      <c r="B8782" s="0" t="str">
        <f aca="false">IF($A8782="","",INDEX(CARTAO_COMPRAS!$C:$C,INT((ROW()-2)/20)+2))</f>
        <v>Nubank</v>
      </c>
      <c r="C8782" s="0" t="str">
        <f aca="false">IF($A8782="","",INDEX(CARTAO_COMPRAS!$D:$D,INT((ROW()-2)/20)+2))</f>
        <v>Ifood</v>
      </c>
      <c r="D8782" s="0" t="str">
        <f aca="false">IF($A8782="","",INDEX(CARTAO_COMPRAS!$E:$E,INT((ROW()-2)/20)+2))</f>
        <v>Alimentação / Insumos</v>
      </c>
      <c r="E8782" s="0" t="n">
        <f aca="false">IF($A8782="","",INDEX(CARTAO_COMPRAS!$H:$H,INT((ROW()-2)/20)+2)+MOD(ROW()-2,20))</f>
        <v>3</v>
      </c>
      <c r="F8782" s="0" t="n">
        <f aca="false">IF($A8782="","",INDEX(CARTAO_COMPRAS!$G:$G,INT((ROW()-2)/20)+2))</f>
        <v>3</v>
      </c>
      <c r="G8782" s="5" t="n">
        <f aca="false">IF($A8782="","",INDEX(CARTAO_COMPRAS!$I:$I,INT((ROW()-2)/20)+2))</f>
        <v>48.53</v>
      </c>
      <c r="H8782" s="4" t="n">
        <f aca="false">IF($A8782="","",EDATE(INDEX(CARTAO_COMPRAS!$J:$J,INT((ROW()-2)/20)+2),MOD(ROW()-2,20)))</f>
        <v>46170</v>
      </c>
      <c r="I8782" s="4" t="n">
        <f aca="false">IF($H8782="","",$H8782-WEEKDAY($H8782,2)+1)</f>
        <v>46167</v>
      </c>
      <c r="J8782" s="4" t="n">
        <f aca="false">IF($I8782="","",$I8782+6)</f>
        <v>46173</v>
      </c>
      <c r="K8782" s="6" t="n">
        <f aca="false">IF($H8782="","",DATE(YEAR($H8782),MONTH($H8782),1))</f>
        <v>46143</v>
      </c>
      <c r="L8782" s="0" t="str">
        <f aca="false">IF($A8782="","",INDEX(CARTAO_COMPRAS!$K:$K,INT((ROW()-2)/20)+2))</f>
        <v>Pago</v>
      </c>
      <c r="M8782" s="0" t="str">
        <f aca="false">IF($A8782="","","Compra no cartão")</f>
        <v>Compra no cartão</v>
      </c>
    </row>
    <row r="8783" customFormat="false" ht="13.5" hidden="false" customHeight="false" outlineLevel="0" collapsed="false">
      <c r="A8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3" s="0" t="str">
        <f aca="false">IF($A8783="","",INDEX(CARTAO_COMPRAS!$C:$C,INT((ROW()-2)/20)+2))</f>
        <v/>
      </c>
      <c r="C8783" s="0" t="str">
        <f aca="false">IF($A8783="","",INDEX(CARTAO_COMPRAS!$D:$D,INT((ROW()-2)/20)+2))</f>
        <v/>
      </c>
      <c r="D8783" s="0" t="str">
        <f aca="false">IF($A8783="","",INDEX(CARTAO_COMPRAS!$E:$E,INT((ROW()-2)/20)+2))</f>
        <v/>
      </c>
      <c r="E8783" s="0" t="str">
        <f aca="false">IF($A8783="","",INDEX(CARTAO_COMPRAS!$H:$H,INT((ROW()-2)/20)+2)+MOD(ROW()-2,20))</f>
        <v/>
      </c>
      <c r="F8783" s="0" t="str">
        <f aca="false">IF($A8783="","",INDEX(CARTAO_COMPRAS!$G:$G,INT((ROW()-2)/20)+2))</f>
        <v/>
      </c>
      <c r="G8783" s="5" t="str">
        <f aca="false">IF($A8783="","",INDEX(CARTAO_COMPRAS!$I:$I,INT((ROW()-2)/20)+2))</f>
        <v/>
      </c>
      <c r="H8783" s="4" t="str">
        <f aca="false">IF($A8783="","",EDATE(INDEX(CARTAO_COMPRAS!$J:$J,INT((ROW()-2)/20)+2),MOD(ROW()-2,20)))</f>
        <v/>
      </c>
      <c r="I8783" s="4" t="str">
        <f aca="false">IF($H8783="","",$H8783-WEEKDAY($H8783,2)+1)</f>
        <v/>
      </c>
      <c r="J8783" s="4" t="str">
        <f aca="false">IF($I8783="","",$I8783+6)</f>
        <v/>
      </c>
      <c r="K8783" s="6" t="str">
        <f aca="false">IF($H8783="","",DATE(YEAR($H8783),MONTH($H8783),1))</f>
        <v/>
      </c>
      <c r="L8783" s="0" t="str">
        <f aca="false">IF($A8783="","",INDEX(CARTAO_COMPRAS!$K:$K,INT((ROW()-2)/20)+2))</f>
        <v/>
      </c>
      <c r="M8783" s="0" t="str">
        <f aca="false">IF($A8783="","","Compra no cartão")</f>
        <v/>
      </c>
    </row>
    <row r="8784" customFormat="false" ht="13.5" hidden="false" customHeight="false" outlineLevel="0" collapsed="false">
      <c r="A8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4" s="0" t="str">
        <f aca="false">IF($A8784="","",INDEX(CARTAO_COMPRAS!$C:$C,INT((ROW()-2)/20)+2))</f>
        <v/>
      </c>
      <c r="C8784" s="0" t="str">
        <f aca="false">IF($A8784="","",INDEX(CARTAO_COMPRAS!$D:$D,INT((ROW()-2)/20)+2))</f>
        <v/>
      </c>
      <c r="D8784" s="0" t="str">
        <f aca="false">IF($A8784="","",INDEX(CARTAO_COMPRAS!$E:$E,INT((ROW()-2)/20)+2))</f>
        <v/>
      </c>
      <c r="E8784" s="0" t="str">
        <f aca="false">IF($A8784="","",INDEX(CARTAO_COMPRAS!$H:$H,INT((ROW()-2)/20)+2)+MOD(ROW()-2,20))</f>
        <v/>
      </c>
      <c r="F8784" s="0" t="str">
        <f aca="false">IF($A8784="","",INDEX(CARTAO_COMPRAS!$G:$G,INT((ROW()-2)/20)+2))</f>
        <v/>
      </c>
      <c r="G8784" s="5" t="str">
        <f aca="false">IF($A8784="","",INDEX(CARTAO_COMPRAS!$I:$I,INT((ROW()-2)/20)+2))</f>
        <v/>
      </c>
      <c r="H8784" s="4" t="str">
        <f aca="false">IF($A8784="","",EDATE(INDEX(CARTAO_COMPRAS!$J:$J,INT((ROW()-2)/20)+2),MOD(ROW()-2,20)))</f>
        <v/>
      </c>
      <c r="I8784" s="4" t="str">
        <f aca="false">IF($H8784="","",$H8784-WEEKDAY($H8784,2)+1)</f>
        <v/>
      </c>
      <c r="J8784" s="4" t="str">
        <f aca="false">IF($I8784="","",$I8784+6)</f>
        <v/>
      </c>
      <c r="K8784" s="6" t="str">
        <f aca="false">IF($H8784="","",DATE(YEAR($H8784),MONTH($H8784),1))</f>
        <v/>
      </c>
      <c r="L8784" s="0" t="str">
        <f aca="false">IF($A8784="","",INDEX(CARTAO_COMPRAS!$K:$K,INT((ROW()-2)/20)+2))</f>
        <v/>
      </c>
      <c r="M8784" s="0" t="str">
        <f aca="false">IF($A8784="","","Compra no cartão")</f>
        <v/>
      </c>
    </row>
    <row r="8785" customFormat="false" ht="13.5" hidden="false" customHeight="false" outlineLevel="0" collapsed="false">
      <c r="A8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5" s="0" t="str">
        <f aca="false">IF($A8785="","",INDEX(CARTAO_COMPRAS!$C:$C,INT((ROW()-2)/20)+2))</f>
        <v/>
      </c>
      <c r="C8785" s="0" t="str">
        <f aca="false">IF($A8785="","",INDEX(CARTAO_COMPRAS!$D:$D,INT((ROW()-2)/20)+2))</f>
        <v/>
      </c>
      <c r="D8785" s="0" t="str">
        <f aca="false">IF($A8785="","",INDEX(CARTAO_COMPRAS!$E:$E,INT((ROW()-2)/20)+2))</f>
        <v/>
      </c>
      <c r="E8785" s="0" t="str">
        <f aca="false">IF($A8785="","",INDEX(CARTAO_COMPRAS!$H:$H,INT((ROW()-2)/20)+2)+MOD(ROW()-2,20))</f>
        <v/>
      </c>
      <c r="F8785" s="0" t="str">
        <f aca="false">IF($A8785="","",INDEX(CARTAO_COMPRAS!$G:$G,INT((ROW()-2)/20)+2))</f>
        <v/>
      </c>
      <c r="G8785" s="5" t="str">
        <f aca="false">IF($A8785="","",INDEX(CARTAO_COMPRAS!$I:$I,INT((ROW()-2)/20)+2))</f>
        <v/>
      </c>
      <c r="H8785" s="4" t="str">
        <f aca="false">IF($A8785="","",EDATE(INDEX(CARTAO_COMPRAS!$J:$J,INT((ROW()-2)/20)+2),MOD(ROW()-2,20)))</f>
        <v/>
      </c>
      <c r="I8785" s="4" t="str">
        <f aca="false">IF($H8785="","",$H8785-WEEKDAY($H8785,2)+1)</f>
        <v/>
      </c>
      <c r="J8785" s="4" t="str">
        <f aca="false">IF($I8785="","",$I8785+6)</f>
        <v/>
      </c>
      <c r="K8785" s="6" t="str">
        <f aca="false">IF($H8785="","",DATE(YEAR($H8785),MONTH($H8785),1))</f>
        <v/>
      </c>
      <c r="L8785" s="0" t="str">
        <f aca="false">IF($A8785="","",INDEX(CARTAO_COMPRAS!$K:$K,INT((ROW()-2)/20)+2))</f>
        <v/>
      </c>
      <c r="M8785" s="0" t="str">
        <f aca="false">IF($A8785="","","Compra no cartão")</f>
        <v/>
      </c>
    </row>
    <row r="8786" customFormat="false" ht="13.5" hidden="false" customHeight="false" outlineLevel="0" collapsed="false">
      <c r="A8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6" s="0" t="str">
        <f aca="false">IF($A8786="","",INDEX(CARTAO_COMPRAS!$C:$C,INT((ROW()-2)/20)+2))</f>
        <v/>
      </c>
      <c r="C8786" s="0" t="str">
        <f aca="false">IF($A8786="","",INDEX(CARTAO_COMPRAS!$D:$D,INT((ROW()-2)/20)+2))</f>
        <v/>
      </c>
      <c r="D8786" s="0" t="str">
        <f aca="false">IF($A8786="","",INDEX(CARTAO_COMPRAS!$E:$E,INT((ROW()-2)/20)+2))</f>
        <v/>
      </c>
      <c r="E8786" s="0" t="str">
        <f aca="false">IF($A8786="","",INDEX(CARTAO_COMPRAS!$H:$H,INT((ROW()-2)/20)+2)+MOD(ROW()-2,20))</f>
        <v/>
      </c>
      <c r="F8786" s="0" t="str">
        <f aca="false">IF($A8786="","",INDEX(CARTAO_COMPRAS!$G:$G,INT((ROW()-2)/20)+2))</f>
        <v/>
      </c>
      <c r="G8786" s="5" t="str">
        <f aca="false">IF($A8786="","",INDEX(CARTAO_COMPRAS!$I:$I,INT((ROW()-2)/20)+2))</f>
        <v/>
      </c>
      <c r="H8786" s="4" t="str">
        <f aca="false">IF($A8786="","",EDATE(INDEX(CARTAO_COMPRAS!$J:$J,INT((ROW()-2)/20)+2),MOD(ROW()-2,20)))</f>
        <v/>
      </c>
      <c r="I8786" s="4" t="str">
        <f aca="false">IF($H8786="","",$H8786-WEEKDAY($H8786,2)+1)</f>
        <v/>
      </c>
      <c r="J8786" s="4" t="str">
        <f aca="false">IF($I8786="","",$I8786+6)</f>
        <v/>
      </c>
      <c r="K8786" s="6" t="str">
        <f aca="false">IF($H8786="","",DATE(YEAR($H8786),MONTH($H8786),1))</f>
        <v/>
      </c>
      <c r="L8786" s="0" t="str">
        <f aca="false">IF($A8786="","",INDEX(CARTAO_COMPRAS!$K:$K,INT((ROW()-2)/20)+2))</f>
        <v/>
      </c>
      <c r="M8786" s="0" t="str">
        <f aca="false">IF($A8786="","","Compra no cartão")</f>
        <v/>
      </c>
    </row>
    <row r="8787" customFormat="false" ht="13.5" hidden="false" customHeight="false" outlineLevel="0" collapsed="false">
      <c r="A8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7" s="0" t="str">
        <f aca="false">IF($A8787="","",INDEX(CARTAO_COMPRAS!$C:$C,INT((ROW()-2)/20)+2))</f>
        <v/>
      </c>
      <c r="C8787" s="0" t="str">
        <f aca="false">IF($A8787="","",INDEX(CARTAO_COMPRAS!$D:$D,INT((ROW()-2)/20)+2))</f>
        <v/>
      </c>
      <c r="D8787" s="0" t="str">
        <f aca="false">IF($A8787="","",INDEX(CARTAO_COMPRAS!$E:$E,INT((ROW()-2)/20)+2))</f>
        <v/>
      </c>
      <c r="E8787" s="0" t="str">
        <f aca="false">IF($A8787="","",INDEX(CARTAO_COMPRAS!$H:$H,INT((ROW()-2)/20)+2)+MOD(ROW()-2,20))</f>
        <v/>
      </c>
      <c r="F8787" s="0" t="str">
        <f aca="false">IF($A8787="","",INDEX(CARTAO_COMPRAS!$G:$G,INT((ROW()-2)/20)+2))</f>
        <v/>
      </c>
      <c r="G8787" s="5" t="str">
        <f aca="false">IF($A8787="","",INDEX(CARTAO_COMPRAS!$I:$I,INT((ROW()-2)/20)+2))</f>
        <v/>
      </c>
      <c r="H8787" s="4" t="str">
        <f aca="false">IF($A8787="","",EDATE(INDEX(CARTAO_COMPRAS!$J:$J,INT((ROW()-2)/20)+2),MOD(ROW()-2,20)))</f>
        <v/>
      </c>
      <c r="I8787" s="4" t="str">
        <f aca="false">IF($H8787="","",$H8787-WEEKDAY($H8787,2)+1)</f>
        <v/>
      </c>
      <c r="J8787" s="4" t="str">
        <f aca="false">IF($I8787="","",$I8787+6)</f>
        <v/>
      </c>
      <c r="K8787" s="6" t="str">
        <f aca="false">IF($H8787="","",DATE(YEAR($H8787),MONTH($H8787),1))</f>
        <v/>
      </c>
      <c r="L8787" s="0" t="str">
        <f aca="false">IF($A8787="","",INDEX(CARTAO_COMPRAS!$K:$K,INT((ROW()-2)/20)+2))</f>
        <v/>
      </c>
      <c r="M8787" s="0" t="str">
        <f aca="false">IF($A8787="","","Compra no cartão")</f>
        <v/>
      </c>
    </row>
    <row r="8788" customFormat="false" ht="13.5" hidden="false" customHeight="false" outlineLevel="0" collapsed="false">
      <c r="A8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8" s="0" t="str">
        <f aca="false">IF($A8788="","",INDEX(CARTAO_COMPRAS!$C:$C,INT((ROW()-2)/20)+2))</f>
        <v/>
      </c>
      <c r="C8788" s="0" t="str">
        <f aca="false">IF($A8788="","",INDEX(CARTAO_COMPRAS!$D:$D,INT((ROW()-2)/20)+2))</f>
        <v/>
      </c>
      <c r="D8788" s="0" t="str">
        <f aca="false">IF($A8788="","",INDEX(CARTAO_COMPRAS!$E:$E,INT((ROW()-2)/20)+2))</f>
        <v/>
      </c>
      <c r="E8788" s="0" t="str">
        <f aca="false">IF($A8788="","",INDEX(CARTAO_COMPRAS!$H:$H,INT((ROW()-2)/20)+2)+MOD(ROW()-2,20))</f>
        <v/>
      </c>
      <c r="F8788" s="0" t="str">
        <f aca="false">IF($A8788="","",INDEX(CARTAO_COMPRAS!$G:$G,INT((ROW()-2)/20)+2))</f>
        <v/>
      </c>
      <c r="G8788" s="5" t="str">
        <f aca="false">IF($A8788="","",INDEX(CARTAO_COMPRAS!$I:$I,INT((ROW()-2)/20)+2))</f>
        <v/>
      </c>
      <c r="H8788" s="4" t="str">
        <f aca="false">IF($A8788="","",EDATE(INDEX(CARTAO_COMPRAS!$J:$J,INT((ROW()-2)/20)+2),MOD(ROW()-2,20)))</f>
        <v/>
      </c>
      <c r="I8788" s="4" t="str">
        <f aca="false">IF($H8788="","",$H8788-WEEKDAY($H8788,2)+1)</f>
        <v/>
      </c>
      <c r="J8788" s="4" t="str">
        <f aca="false">IF($I8788="","",$I8788+6)</f>
        <v/>
      </c>
      <c r="K8788" s="6" t="str">
        <f aca="false">IF($H8788="","",DATE(YEAR($H8788),MONTH($H8788),1))</f>
        <v/>
      </c>
      <c r="L8788" s="0" t="str">
        <f aca="false">IF($A8788="","",INDEX(CARTAO_COMPRAS!$K:$K,INT((ROW()-2)/20)+2))</f>
        <v/>
      </c>
      <c r="M8788" s="0" t="str">
        <f aca="false">IF($A8788="","","Compra no cartão")</f>
        <v/>
      </c>
    </row>
    <row r="8789" customFormat="false" ht="13.5" hidden="false" customHeight="false" outlineLevel="0" collapsed="false">
      <c r="A8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89" s="0" t="str">
        <f aca="false">IF($A8789="","",INDEX(CARTAO_COMPRAS!$C:$C,INT((ROW()-2)/20)+2))</f>
        <v/>
      </c>
      <c r="C8789" s="0" t="str">
        <f aca="false">IF($A8789="","",INDEX(CARTAO_COMPRAS!$D:$D,INT((ROW()-2)/20)+2))</f>
        <v/>
      </c>
      <c r="D8789" s="0" t="str">
        <f aca="false">IF($A8789="","",INDEX(CARTAO_COMPRAS!$E:$E,INT((ROW()-2)/20)+2))</f>
        <v/>
      </c>
      <c r="E8789" s="0" t="str">
        <f aca="false">IF($A8789="","",INDEX(CARTAO_COMPRAS!$H:$H,INT((ROW()-2)/20)+2)+MOD(ROW()-2,20))</f>
        <v/>
      </c>
      <c r="F8789" s="0" t="str">
        <f aca="false">IF($A8789="","",INDEX(CARTAO_COMPRAS!$G:$G,INT((ROW()-2)/20)+2))</f>
        <v/>
      </c>
      <c r="G8789" s="5" t="str">
        <f aca="false">IF($A8789="","",INDEX(CARTAO_COMPRAS!$I:$I,INT((ROW()-2)/20)+2))</f>
        <v/>
      </c>
      <c r="H8789" s="4" t="str">
        <f aca="false">IF($A8789="","",EDATE(INDEX(CARTAO_COMPRAS!$J:$J,INT((ROW()-2)/20)+2),MOD(ROW()-2,20)))</f>
        <v/>
      </c>
      <c r="I8789" s="4" t="str">
        <f aca="false">IF($H8789="","",$H8789-WEEKDAY($H8789,2)+1)</f>
        <v/>
      </c>
      <c r="J8789" s="4" t="str">
        <f aca="false">IF($I8789="","",$I8789+6)</f>
        <v/>
      </c>
      <c r="K8789" s="6" t="str">
        <f aca="false">IF($H8789="","",DATE(YEAR($H8789),MONTH($H8789),1))</f>
        <v/>
      </c>
      <c r="L8789" s="0" t="str">
        <f aca="false">IF($A8789="","",INDEX(CARTAO_COMPRAS!$K:$K,INT((ROW()-2)/20)+2))</f>
        <v/>
      </c>
      <c r="M8789" s="0" t="str">
        <f aca="false">IF($A8789="","","Compra no cartão")</f>
        <v/>
      </c>
    </row>
    <row r="8790" customFormat="false" ht="13.5" hidden="false" customHeight="false" outlineLevel="0" collapsed="false">
      <c r="A8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0" s="0" t="str">
        <f aca="false">IF($A8790="","",INDEX(CARTAO_COMPRAS!$C:$C,INT((ROW()-2)/20)+2))</f>
        <v/>
      </c>
      <c r="C8790" s="0" t="str">
        <f aca="false">IF($A8790="","",INDEX(CARTAO_COMPRAS!$D:$D,INT((ROW()-2)/20)+2))</f>
        <v/>
      </c>
      <c r="D8790" s="0" t="str">
        <f aca="false">IF($A8790="","",INDEX(CARTAO_COMPRAS!$E:$E,INT((ROW()-2)/20)+2))</f>
        <v/>
      </c>
      <c r="E8790" s="0" t="str">
        <f aca="false">IF($A8790="","",INDEX(CARTAO_COMPRAS!$H:$H,INT((ROW()-2)/20)+2)+MOD(ROW()-2,20))</f>
        <v/>
      </c>
      <c r="F8790" s="0" t="str">
        <f aca="false">IF($A8790="","",INDEX(CARTAO_COMPRAS!$G:$G,INT((ROW()-2)/20)+2))</f>
        <v/>
      </c>
      <c r="G8790" s="5" t="str">
        <f aca="false">IF($A8790="","",INDEX(CARTAO_COMPRAS!$I:$I,INT((ROW()-2)/20)+2))</f>
        <v/>
      </c>
      <c r="H8790" s="4" t="str">
        <f aca="false">IF($A8790="","",EDATE(INDEX(CARTAO_COMPRAS!$J:$J,INT((ROW()-2)/20)+2),MOD(ROW()-2,20)))</f>
        <v/>
      </c>
      <c r="I8790" s="4" t="str">
        <f aca="false">IF($H8790="","",$H8790-WEEKDAY($H8790,2)+1)</f>
        <v/>
      </c>
      <c r="J8790" s="4" t="str">
        <f aca="false">IF($I8790="","",$I8790+6)</f>
        <v/>
      </c>
      <c r="K8790" s="6" t="str">
        <f aca="false">IF($H8790="","",DATE(YEAR($H8790),MONTH($H8790),1))</f>
        <v/>
      </c>
      <c r="L8790" s="0" t="str">
        <f aca="false">IF($A8790="","",INDEX(CARTAO_COMPRAS!$K:$K,INT((ROW()-2)/20)+2))</f>
        <v/>
      </c>
      <c r="M8790" s="0" t="str">
        <f aca="false">IF($A8790="","","Compra no cartão")</f>
        <v/>
      </c>
    </row>
    <row r="8791" customFormat="false" ht="13.5" hidden="false" customHeight="false" outlineLevel="0" collapsed="false">
      <c r="A8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1" s="0" t="str">
        <f aca="false">IF($A8791="","",INDEX(CARTAO_COMPRAS!$C:$C,INT((ROW()-2)/20)+2))</f>
        <v/>
      </c>
      <c r="C8791" s="0" t="str">
        <f aca="false">IF($A8791="","",INDEX(CARTAO_COMPRAS!$D:$D,INT((ROW()-2)/20)+2))</f>
        <v/>
      </c>
      <c r="D8791" s="0" t="str">
        <f aca="false">IF($A8791="","",INDEX(CARTAO_COMPRAS!$E:$E,INT((ROW()-2)/20)+2))</f>
        <v/>
      </c>
      <c r="E8791" s="0" t="str">
        <f aca="false">IF($A8791="","",INDEX(CARTAO_COMPRAS!$H:$H,INT((ROW()-2)/20)+2)+MOD(ROW()-2,20))</f>
        <v/>
      </c>
      <c r="F8791" s="0" t="str">
        <f aca="false">IF($A8791="","",INDEX(CARTAO_COMPRAS!$G:$G,INT((ROW()-2)/20)+2))</f>
        <v/>
      </c>
      <c r="G8791" s="5" t="str">
        <f aca="false">IF($A8791="","",INDEX(CARTAO_COMPRAS!$I:$I,INT((ROW()-2)/20)+2))</f>
        <v/>
      </c>
      <c r="H8791" s="4" t="str">
        <f aca="false">IF($A8791="","",EDATE(INDEX(CARTAO_COMPRAS!$J:$J,INT((ROW()-2)/20)+2),MOD(ROW()-2,20)))</f>
        <v/>
      </c>
      <c r="I8791" s="4" t="str">
        <f aca="false">IF($H8791="","",$H8791-WEEKDAY($H8791,2)+1)</f>
        <v/>
      </c>
      <c r="J8791" s="4" t="str">
        <f aca="false">IF($I8791="","",$I8791+6)</f>
        <v/>
      </c>
      <c r="K8791" s="6" t="str">
        <f aca="false">IF($H8791="","",DATE(YEAR($H8791),MONTH($H8791),1))</f>
        <v/>
      </c>
      <c r="L8791" s="0" t="str">
        <f aca="false">IF($A8791="","",INDEX(CARTAO_COMPRAS!$K:$K,INT((ROW()-2)/20)+2))</f>
        <v/>
      </c>
      <c r="M8791" s="0" t="str">
        <f aca="false">IF($A8791="","","Compra no cartão")</f>
        <v/>
      </c>
    </row>
    <row r="8792" customFormat="false" ht="13.5" hidden="false" customHeight="false" outlineLevel="0" collapsed="false">
      <c r="A8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2" s="0" t="str">
        <f aca="false">IF($A8792="","",INDEX(CARTAO_COMPRAS!$C:$C,INT((ROW()-2)/20)+2))</f>
        <v/>
      </c>
      <c r="C8792" s="0" t="str">
        <f aca="false">IF($A8792="","",INDEX(CARTAO_COMPRAS!$D:$D,INT((ROW()-2)/20)+2))</f>
        <v/>
      </c>
      <c r="D8792" s="0" t="str">
        <f aca="false">IF($A8792="","",INDEX(CARTAO_COMPRAS!$E:$E,INT((ROW()-2)/20)+2))</f>
        <v/>
      </c>
      <c r="E8792" s="0" t="str">
        <f aca="false">IF($A8792="","",INDEX(CARTAO_COMPRAS!$H:$H,INT((ROW()-2)/20)+2)+MOD(ROW()-2,20))</f>
        <v/>
      </c>
      <c r="F8792" s="0" t="str">
        <f aca="false">IF($A8792="","",INDEX(CARTAO_COMPRAS!$G:$G,INT((ROW()-2)/20)+2))</f>
        <v/>
      </c>
      <c r="G8792" s="5" t="str">
        <f aca="false">IF($A8792="","",INDEX(CARTAO_COMPRAS!$I:$I,INT((ROW()-2)/20)+2))</f>
        <v/>
      </c>
      <c r="H8792" s="4" t="str">
        <f aca="false">IF($A8792="","",EDATE(INDEX(CARTAO_COMPRAS!$J:$J,INT((ROW()-2)/20)+2),MOD(ROW()-2,20)))</f>
        <v/>
      </c>
      <c r="I8792" s="4" t="str">
        <f aca="false">IF($H8792="","",$H8792-WEEKDAY($H8792,2)+1)</f>
        <v/>
      </c>
      <c r="J8792" s="4" t="str">
        <f aca="false">IF($I8792="","",$I8792+6)</f>
        <v/>
      </c>
      <c r="K8792" s="6" t="str">
        <f aca="false">IF($H8792="","",DATE(YEAR($H8792),MONTH($H8792),1))</f>
        <v/>
      </c>
      <c r="L8792" s="0" t="str">
        <f aca="false">IF($A8792="","",INDEX(CARTAO_COMPRAS!$K:$K,INT((ROW()-2)/20)+2))</f>
        <v/>
      </c>
      <c r="M8792" s="0" t="str">
        <f aca="false">IF($A8792="","","Compra no cartão")</f>
        <v/>
      </c>
    </row>
    <row r="8793" customFormat="false" ht="13.5" hidden="false" customHeight="false" outlineLevel="0" collapsed="false">
      <c r="A8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3" s="0" t="str">
        <f aca="false">IF($A8793="","",INDEX(CARTAO_COMPRAS!$C:$C,INT((ROW()-2)/20)+2))</f>
        <v/>
      </c>
      <c r="C8793" s="0" t="str">
        <f aca="false">IF($A8793="","",INDEX(CARTAO_COMPRAS!$D:$D,INT((ROW()-2)/20)+2))</f>
        <v/>
      </c>
      <c r="D8793" s="0" t="str">
        <f aca="false">IF($A8793="","",INDEX(CARTAO_COMPRAS!$E:$E,INT((ROW()-2)/20)+2))</f>
        <v/>
      </c>
      <c r="E8793" s="0" t="str">
        <f aca="false">IF($A8793="","",INDEX(CARTAO_COMPRAS!$H:$H,INT((ROW()-2)/20)+2)+MOD(ROW()-2,20))</f>
        <v/>
      </c>
      <c r="F8793" s="0" t="str">
        <f aca="false">IF($A8793="","",INDEX(CARTAO_COMPRAS!$G:$G,INT((ROW()-2)/20)+2))</f>
        <v/>
      </c>
      <c r="G8793" s="5" t="str">
        <f aca="false">IF($A8793="","",INDEX(CARTAO_COMPRAS!$I:$I,INT((ROW()-2)/20)+2))</f>
        <v/>
      </c>
      <c r="H8793" s="4" t="str">
        <f aca="false">IF($A8793="","",EDATE(INDEX(CARTAO_COMPRAS!$J:$J,INT((ROW()-2)/20)+2),MOD(ROW()-2,20)))</f>
        <v/>
      </c>
      <c r="I8793" s="4" t="str">
        <f aca="false">IF($H8793="","",$H8793-WEEKDAY($H8793,2)+1)</f>
        <v/>
      </c>
      <c r="J8793" s="4" t="str">
        <f aca="false">IF($I8793="","",$I8793+6)</f>
        <v/>
      </c>
      <c r="K8793" s="6" t="str">
        <f aca="false">IF($H8793="","",DATE(YEAR($H8793),MONTH($H8793),1))</f>
        <v/>
      </c>
      <c r="L8793" s="0" t="str">
        <f aca="false">IF($A8793="","",INDEX(CARTAO_COMPRAS!$K:$K,INT((ROW()-2)/20)+2))</f>
        <v/>
      </c>
      <c r="M8793" s="0" t="str">
        <f aca="false">IF($A8793="","","Compra no cartão")</f>
        <v/>
      </c>
    </row>
    <row r="8794" customFormat="false" ht="13.5" hidden="false" customHeight="false" outlineLevel="0" collapsed="false">
      <c r="A8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4" s="0" t="str">
        <f aca="false">IF($A8794="","",INDEX(CARTAO_COMPRAS!$C:$C,INT((ROW()-2)/20)+2))</f>
        <v/>
      </c>
      <c r="C8794" s="0" t="str">
        <f aca="false">IF($A8794="","",INDEX(CARTAO_COMPRAS!$D:$D,INT((ROW()-2)/20)+2))</f>
        <v/>
      </c>
      <c r="D8794" s="0" t="str">
        <f aca="false">IF($A8794="","",INDEX(CARTAO_COMPRAS!$E:$E,INT((ROW()-2)/20)+2))</f>
        <v/>
      </c>
      <c r="E8794" s="0" t="str">
        <f aca="false">IF($A8794="","",INDEX(CARTAO_COMPRAS!$H:$H,INT((ROW()-2)/20)+2)+MOD(ROW()-2,20))</f>
        <v/>
      </c>
      <c r="F8794" s="0" t="str">
        <f aca="false">IF($A8794="","",INDEX(CARTAO_COMPRAS!$G:$G,INT((ROW()-2)/20)+2))</f>
        <v/>
      </c>
      <c r="G8794" s="5" t="str">
        <f aca="false">IF($A8794="","",INDEX(CARTAO_COMPRAS!$I:$I,INT((ROW()-2)/20)+2))</f>
        <v/>
      </c>
      <c r="H8794" s="4" t="str">
        <f aca="false">IF($A8794="","",EDATE(INDEX(CARTAO_COMPRAS!$J:$J,INT((ROW()-2)/20)+2),MOD(ROW()-2,20)))</f>
        <v/>
      </c>
      <c r="I8794" s="4" t="str">
        <f aca="false">IF($H8794="","",$H8794-WEEKDAY($H8794,2)+1)</f>
        <v/>
      </c>
      <c r="J8794" s="4" t="str">
        <f aca="false">IF($I8794="","",$I8794+6)</f>
        <v/>
      </c>
      <c r="K8794" s="6" t="str">
        <f aca="false">IF($H8794="","",DATE(YEAR($H8794),MONTH($H8794),1))</f>
        <v/>
      </c>
      <c r="L8794" s="0" t="str">
        <f aca="false">IF($A8794="","",INDEX(CARTAO_COMPRAS!$K:$K,INT((ROW()-2)/20)+2))</f>
        <v/>
      </c>
      <c r="M8794" s="0" t="str">
        <f aca="false">IF($A8794="","","Compra no cartão")</f>
        <v/>
      </c>
    </row>
    <row r="8795" customFormat="false" ht="13.5" hidden="false" customHeight="false" outlineLevel="0" collapsed="false">
      <c r="A8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5" s="0" t="str">
        <f aca="false">IF($A8795="","",INDEX(CARTAO_COMPRAS!$C:$C,INT((ROW()-2)/20)+2))</f>
        <v/>
      </c>
      <c r="C8795" s="0" t="str">
        <f aca="false">IF($A8795="","",INDEX(CARTAO_COMPRAS!$D:$D,INT((ROW()-2)/20)+2))</f>
        <v/>
      </c>
      <c r="D8795" s="0" t="str">
        <f aca="false">IF($A8795="","",INDEX(CARTAO_COMPRAS!$E:$E,INT((ROW()-2)/20)+2))</f>
        <v/>
      </c>
      <c r="E8795" s="0" t="str">
        <f aca="false">IF($A8795="","",INDEX(CARTAO_COMPRAS!$H:$H,INT((ROW()-2)/20)+2)+MOD(ROW()-2,20))</f>
        <v/>
      </c>
      <c r="F8795" s="0" t="str">
        <f aca="false">IF($A8795="","",INDEX(CARTAO_COMPRAS!$G:$G,INT((ROW()-2)/20)+2))</f>
        <v/>
      </c>
      <c r="G8795" s="5" t="str">
        <f aca="false">IF($A8795="","",INDEX(CARTAO_COMPRAS!$I:$I,INT((ROW()-2)/20)+2))</f>
        <v/>
      </c>
      <c r="H8795" s="4" t="str">
        <f aca="false">IF($A8795="","",EDATE(INDEX(CARTAO_COMPRAS!$J:$J,INT((ROW()-2)/20)+2),MOD(ROW()-2,20)))</f>
        <v/>
      </c>
      <c r="I8795" s="4" t="str">
        <f aca="false">IF($H8795="","",$H8795-WEEKDAY($H8795,2)+1)</f>
        <v/>
      </c>
      <c r="J8795" s="4" t="str">
        <f aca="false">IF($I8795="","",$I8795+6)</f>
        <v/>
      </c>
      <c r="K8795" s="6" t="str">
        <f aca="false">IF($H8795="","",DATE(YEAR($H8795),MONTH($H8795),1))</f>
        <v/>
      </c>
      <c r="L8795" s="0" t="str">
        <f aca="false">IF($A8795="","",INDEX(CARTAO_COMPRAS!$K:$K,INT((ROW()-2)/20)+2))</f>
        <v/>
      </c>
      <c r="M8795" s="0" t="str">
        <f aca="false">IF($A8795="","","Compra no cartão")</f>
        <v/>
      </c>
    </row>
    <row r="8796" customFormat="false" ht="13.5" hidden="false" customHeight="false" outlineLevel="0" collapsed="false">
      <c r="A8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6" s="0" t="str">
        <f aca="false">IF($A8796="","",INDEX(CARTAO_COMPRAS!$C:$C,INT((ROW()-2)/20)+2))</f>
        <v/>
      </c>
      <c r="C8796" s="0" t="str">
        <f aca="false">IF($A8796="","",INDEX(CARTAO_COMPRAS!$D:$D,INT((ROW()-2)/20)+2))</f>
        <v/>
      </c>
      <c r="D8796" s="0" t="str">
        <f aca="false">IF($A8796="","",INDEX(CARTAO_COMPRAS!$E:$E,INT((ROW()-2)/20)+2))</f>
        <v/>
      </c>
      <c r="E8796" s="0" t="str">
        <f aca="false">IF($A8796="","",INDEX(CARTAO_COMPRAS!$H:$H,INT((ROW()-2)/20)+2)+MOD(ROW()-2,20))</f>
        <v/>
      </c>
      <c r="F8796" s="0" t="str">
        <f aca="false">IF($A8796="","",INDEX(CARTAO_COMPRAS!$G:$G,INT((ROW()-2)/20)+2))</f>
        <v/>
      </c>
      <c r="G8796" s="5" t="str">
        <f aca="false">IF($A8796="","",INDEX(CARTAO_COMPRAS!$I:$I,INT((ROW()-2)/20)+2))</f>
        <v/>
      </c>
      <c r="H8796" s="4" t="str">
        <f aca="false">IF($A8796="","",EDATE(INDEX(CARTAO_COMPRAS!$J:$J,INT((ROW()-2)/20)+2),MOD(ROW()-2,20)))</f>
        <v/>
      </c>
      <c r="I8796" s="4" t="str">
        <f aca="false">IF($H8796="","",$H8796-WEEKDAY($H8796,2)+1)</f>
        <v/>
      </c>
      <c r="J8796" s="4" t="str">
        <f aca="false">IF($I8796="","",$I8796+6)</f>
        <v/>
      </c>
      <c r="K8796" s="6" t="str">
        <f aca="false">IF($H8796="","",DATE(YEAR($H8796),MONTH($H8796),1))</f>
        <v/>
      </c>
      <c r="L8796" s="0" t="str">
        <f aca="false">IF($A8796="","",INDEX(CARTAO_COMPRAS!$K:$K,INT((ROW()-2)/20)+2))</f>
        <v/>
      </c>
      <c r="M8796" s="0" t="str">
        <f aca="false">IF($A8796="","","Compra no cartão")</f>
        <v/>
      </c>
    </row>
    <row r="8797" customFormat="false" ht="13.5" hidden="false" customHeight="false" outlineLevel="0" collapsed="false">
      <c r="A8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7" s="0" t="str">
        <f aca="false">IF($A8797="","",INDEX(CARTAO_COMPRAS!$C:$C,INT((ROW()-2)/20)+2))</f>
        <v/>
      </c>
      <c r="C8797" s="0" t="str">
        <f aca="false">IF($A8797="","",INDEX(CARTAO_COMPRAS!$D:$D,INT((ROW()-2)/20)+2))</f>
        <v/>
      </c>
      <c r="D8797" s="0" t="str">
        <f aca="false">IF($A8797="","",INDEX(CARTAO_COMPRAS!$E:$E,INT((ROW()-2)/20)+2))</f>
        <v/>
      </c>
      <c r="E8797" s="0" t="str">
        <f aca="false">IF($A8797="","",INDEX(CARTAO_COMPRAS!$H:$H,INT((ROW()-2)/20)+2)+MOD(ROW()-2,20))</f>
        <v/>
      </c>
      <c r="F8797" s="0" t="str">
        <f aca="false">IF($A8797="","",INDEX(CARTAO_COMPRAS!$G:$G,INT((ROW()-2)/20)+2))</f>
        <v/>
      </c>
      <c r="G8797" s="5" t="str">
        <f aca="false">IF($A8797="","",INDEX(CARTAO_COMPRAS!$I:$I,INT((ROW()-2)/20)+2))</f>
        <v/>
      </c>
      <c r="H8797" s="4" t="str">
        <f aca="false">IF($A8797="","",EDATE(INDEX(CARTAO_COMPRAS!$J:$J,INT((ROW()-2)/20)+2),MOD(ROW()-2,20)))</f>
        <v/>
      </c>
      <c r="I8797" s="4" t="str">
        <f aca="false">IF($H8797="","",$H8797-WEEKDAY($H8797,2)+1)</f>
        <v/>
      </c>
      <c r="J8797" s="4" t="str">
        <f aca="false">IF($I8797="","",$I8797+6)</f>
        <v/>
      </c>
      <c r="K8797" s="6" t="str">
        <f aca="false">IF($H8797="","",DATE(YEAR($H8797),MONTH($H8797),1))</f>
        <v/>
      </c>
      <c r="L8797" s="0" t="str">
        <f aca="false">IF($A8797="","",INDEX(CARTAO_COMPRAS!$K:$K,INT((ROW()-2)/20)+2))</f>
        <v/>
      </c>
      <c r="M8797" s="0" t="str">
        <f aca="false">IF($A8797="","","Compra no cartão")</f>
        <v/>
      </c>
    </row>
    <row r="8798" customFormat="false" ht="13.5" hidden="false" customHeight="false" outlineLevel="0" collapsed="false">
      <c r="A8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8" s="0" t="str">
        <f aca="false">IF($A8798="","",INDEX(CARTAO_COMPRAS!$C:$C,INT((ROW()-2)/20)+2))</f>
        <v/>
      </c>
      <c r="C8798" s="0" t="str">
        <f aca="false">IF($A8798="","",INDEX(CARTAO_COMPRAS!$D:$D,INT((ROW()-2)/20)+2))</f>
        <v/>
      </c>
      <c r="D8798" s="0" t="str">
        <f aca="false">IF($A8798="","",INDEX(CARTAO_COMPRAS!$E:$E,INT((ROW()-2)/20)+2))</f>
        <v/>
      </c>
      <c r="E8798" s="0" t="str">
        <f aca="false">IF($A8798="","",INDEX(CARTAO_COMPRAS!$H:$H,INT((ROW()-2)/20)+2)+MOD(ROW()-2,20))</f>
        <v/>
      </c>
      <c r="F8798" s="0" t="str">
        <f aca="false">IF($A8798="","",INDEX(CARTAO_COMPRAS!$G:$G,INT((ROW()-2)/20)+2))</f>
        <v/>
      </c>
      <c r="G8798" s="5" t="str">
        <f aca="false">IF($A8798="","",INDEX(CARTAO_COMPRAS!$I:$I,INT((ROW()-2)/20)+2))</f>
        <v/>
      </c>
      <c r="H8798" s="4" t="str">
        <f aca="false">IF($A8798="","",EDATE(INDEX(CARTAO_COMPRAS!$J:$J,INT((ROW()-2)/20)+2),MOD(ROW()-2,20)))</f>
        <v/>
      </c>
      <c r="I8798" s="4" t="str">
        <f aca="false">IF($H8798="","",$H8798-WEEKDAY($H8798,2)+1)</f>
        <v/>
      </c>
      <c r="J8798" s="4" t="str">
        <f aca="false">IF($I8798="","",$I8798+6)</f>
        <v/>
      </c>
      <c r="K8798" s="6" t="str">
        <f aca="false">IF($H8798="","",DATE(YEAR($H8798),MONTH($H8798),1))</f>
        <v/>
      </c>
      <c r="L8798" s="0" t="str">
        <f aca="false">IF($A8798="","",INDEX(CARTAO_COMPRAS!$K:$K,INT((ROW()-2)/20)+2))</f>
        <v/>
      </c>
      <c r="M8798" s="0" t="str">
        <f aca="false">IF($A8798="","","Compra no cartão")</f>
        <v/>
      </c>
    </row>
    <row r="8799" customFormat="false" ht="13.5" hidden="false" customHeight="false" outlineLevel="0" collapsed="false">
      <c r="A8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799" s="0" t="str">
        <f aca="false">IF($A8799="","",INDEX(CARTAO_COMPRAS!$C:$C,INT((ROW()-2)/20)+2))</f>
        <v/>
      </c>
      <c r="C8799" s="0" t="str">
        <f aca="false">IF($A8799="","",INDEX(CARTAO_COMPRAS!$D:$D,INT((ROW()-2)/20)+2))</f>
        <v/>
      </c>
      <c r="D8799" s="0" t="str">
        <f aca="false">IF($A8799="","",INDEX(CARTAO_COMPRAS!$E:$E,INT((ROW()-2)/20)+2))</f>
        <v/>
      </c>
      <c r="E8799" s="0" t="str">
        <f aca="false">IF($A8799="","",INDEX(CARTAO_COMPRAS!$H:$H,INT((ROW()-2)/20)+2)+MOD(ROW()-2,20))</f>
        <v/>
      </c>
      <c r="F8799" s="0" t="str">
        <f aca="false">IF($A8799="","",INDEX(CARTAO_COMPRAS!$G:$G,INT((ROW()-2)/20)+2))</f>
        <v/>
      </c>
      <c r="G8799" s="5" t="str">
        <f aca="false">IF($A8799="","",INDEX(CARTAO_COMPRAS!$I:$I,INT((ROW()-2)/20)+2))</f>
        <v/>
      </c>
      <c r="H8799" s="4" t="str">
        <f aca="false">IF($A8799="","",EDATE(INDEX(CARTAO_COMPRAS!$J:$J,INT((ROW()-2)/20)+2),MOD(ROW()-2,20)))</f>
        <v/>
      </c>
      <c r="I8799" s="4" t="str">
        <f aca="false">IF($H8799="","",$H8799-WEEKDAY($H8799,2)+1)</f>
        <v/>
      </c>
      <c r="J8799" s="4" t="str">
        <f aca="false">IF($I8799="","",$I8799+6)</f>
        <v/>
      </c>
      <c r="K8799" s="6" t="str">
        <f aca="false">IF($H8799="","",DATE(YEAR($H8799),MONTH($H8799),1))</f>
        <v/>
      </c>
      <c r="L8799" s="0" t="str">
        <f aca="false">IF($A8799="","",INDEX(CARTAO_COMPRAS!$K:$K,INT((ROW()-2)/20)+2))</f>
        <v/>
      </c>
      <c r="M8799" s="0" t="str">
        <f aca="false">IF($A8799="","","Compra no cartão")</f>
        <v/>
      </c>
    </row>
    <row r="8800" customFormat="false" ht="13.5" hidden="false" customHeight="false" outlineLevel="0" collapsed="false">
      <c r="A8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00" s="0" t="str">
        <f aca="false">IF($A8800="","",INDEX(CARTAO_COMPRAS!$C:$C,INT((ROW()-2)/20)+2))</f>
        <v/>
      </c>
      <c r="C8800" s="0" t="str">
        <f aca="false">IF($A8800="","",INDEX(CARTAO_COMPRAS!$D:$D,INT((ROW()-2)/20)+2))</f>
        <v/>
      </c>
      <c r="D8800" s="0" t="str">
        <f aca="false">IF($A8800="","",INDEX(CARTAO_COMPRAS!$E:$E,INT((ROW()-2)/20)+2))</f>
        <v/>
      </c>
      <c r="E8800" s="0" t="str">
        <f aca="false">IF($A8800="","",INDEX(CARTAO_COMPRAS!$H:$H,INT((ROW()-2)/20)+2)+MOD(ROW()-2,20))</f>
        <v/>
      </c>
      <c r="F8800" s="0" t="str">
        <f aca="false">IF($A8800="","",INDEX(CARTAO_COMPRAS!$G:$G,INT((ROW()-2)/20)+2))</f>
        <v/>
      </c>
      <c r="G8800" s="5" t="str">
        <f aca="false">IF($A8800="","",INDEX(CARTAO_COMPRAS!$I:$I,INT((ROW()-2)/20)+2))</f>
        <v/>
      </c>
      <c r="H8800" s="4" t="str">
        <f aca="false">IF($A8800="","",EDATE(INDEX(CARTAO_COMPRAS!$J:$J,INT((ROW()-2)/20)+2),MOD(ROW()-2,20)))</f>
        <v/>
      </c>
      <c r="I8800" s="4" t="str">
        <f aca="false">IF($H8800="","",$H8800-WEEKDAY($H8800,2)+1)</f>
        <v/>
      </c>
      <c r="J8800" s="4" t="str">
        <f aca="false">IF($I8800="","",$I8800+6)</f>
        <v/>
      </c>
      <c r="K8800" s="6" t="str">
        <f aca="false">IF($H8800="","",DATE(YEAR($H8800),MONTH($H8800),1))</f>
        <v/>
      </c>
      <c r="L8800" s="0" t="str">
        <f aca="false">IF($A8800="","",INDEX(CARTAO_COMPRAS!$K:$K,INT((ROW()-2)/20)+2))</f>
        <v/>
      </c>
      <c r="M8800" s="0" t="str">
        <f aca="false">IF($A8800="","","Compra no cartão")</f>
        <v/>
      </c>
    </row>
    <row r="8801" customFormat="false" ht="13.5" hidden="false" customHeight="false" outlineLevel="0" collapsed="false">
      <c r="A8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01" s="0" t="str">
        <f aca="false">IF($A8801="","",INDEX(CARTAO_COMPRAS!$C:$C,INT((ROW()-2)/20)+2))</f>
        <v/>
      </c>
      <c r="C8801" s="0" t="str">
        <f aca="false">IF($A8801="","",INDEX(CARTAO_COMPRAS!$D:$D,INT((ROW()-2)/20)+2))</f>
        <v/>
      </c>
      <c r="D8801" s="0" t="str">
        <f aca="false">IF($A8801="","",INDEX(CARTAO_COMPRAS!$E:$E,INT((ROW()-2)/20)+2))</f>
        <v/>
      </c>
      <c r="E8801" s="0" t="str">
        <f aca="false">IF($A8801="","",INDEX(CARTAO_COMPRAS!$H:$H,INT((ROW()-2)/20)+2)+MOD(ROW()-2,20))</f>
        <v/>
      </c>
      <c r="F8801" s="0" t="str">
        <f aca="false">IF($A8801="","",INDEX(CARTAO_COMPRAS!$G:$G,INT((ROW()-2)/20)+2))</f>
        <v/>
      </c>
      <c r="G8801" s="5" t="str">
        <f aca="false">IF($A8801="","",INDEX(CARTAO_COMPRAS!$I:$I,INT((ROW()-2)/20)+2))</f>
        <v/>
      </c>
      <c r="H8801" s="4" t="str">
        <f aca="false">IF($A8801="","",EDATE(INDEX(CARTAO_COMPRAS!$J:$J,INT((ROW()-2)/20)+2),MOD(ROW()-2,20)))</f>
        <v/>
      </c>
      <c r="I8801" s="4" t="str">
        <f aca="false">IF($H8801="","",$H8801-WEEKDAY($H8801,2)+1)</f>
        <v/>
      </c>
      <c r="J8801" s="4" t="str">
        <f aca="false">IF($I8801="","",$I8801+6)</f>
        <v/>
      </c>
      <c r="K8801" s="6" t="str">
        <f aca="false">IF($H8801="","",DATE(YEAR($H8801),MONTH($H8801),1))</f>
        <v/>
      </c>
      <c r="L8801" s="0" t="str">
        <f aca="false">IF($A8801="","",INDEX(CARTAO_COMPRAS!$K:$K,INT((ROW()-2)/20)+2))</f>
        <v/>
      </c>
      <c r="M8801" s="0" t="str">
        <f aca="false">IF($A8801="","","Compra no cartão")</f>
        <v/>
      </c>
    </row>
    <row r="8802" customFormat="false" ht="13.5" hidden="false" customHeight="false" outlineLevel="0" collapsed="false">
      <c r="A88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441</v>
      </c>
      <c r="B8802" s="0" t="str">
        <f aca="false">IF($A8802="","",INDEX(CARTAO_COMPRAS!$C:$C,INT((ROW()-2)/20)+2))</f>
        <v>Nubank</v>
      </c>
      <c r="C8802" s="0" t="str">
        <f aca="false">IF($A8802="","",INDEX(CARTAO_COMPRAS!$D:$D,INT((ROW()-2)/20)+2))</f>
        <v>T. Mikami</v>
      </c>
      <c r="D8802" s="0" t="str">
        <f aca="false">IF($A8802="","",INDEX(CARTAO_COMPRAS!$E:$E,INT((ROW()-2)/20)+2))</f>
        <v>Alimentação / Insumos</v>
      </c>
      <c r="E8802" s="0" t="n">
        <f aca="false">IF($A8802="","",INDEX(CARTAO_COMPRAS!$H:$H,INT((ROW()-2)/20)+2)+MOD(ROW()-2,20))</f>
        <v>2</v>
      </c>
      <c r="F8802" s="0" t="n">
        <f aca="false">IF($A8802="","",INDEX(CARTAO_COMPRAS!$G:$G,INT((ROW()-2)/20)+2))</f>
        <v>5</v>
      </c>
      <c r="G8802" s="5" t="n">
        <f aca="false">IF($A8802="","",INDEX(CARTAO_COMPRAS!$I:$I,INT((ROW()-2)/20)+2))</f>
        <v>108.42</v>
      </c>
      <c r="H8802" s="4" t="n">
        <f aca="false">IF($A8802="","",EDATE(INDEX(CARTAO_COMPRAS!$J:$J,INT((ROW()-2)/20)+2),MOD(ROW()-2,20)))</f>
        <v>46170</v>
      </c>
      <c r="I8802" s="4" t="n">
        <f aca="false">IF($H8802="","",$H8802-WEEKDAY($H8802,2)+1)</f>
        <v>46167</v>
      </c>
      <c r="J8802" s="4" t="n">
        <f aca="false">IF($I8802="","",$I8802+6)</f>
        <v>46173</v>
      </c>
      <c r="K8802" s="6" t="n">
        <f aca="false">IF($H8802="","",DATE(YEAR($H8802),MONTH($H8802),1))</f>
        <v>46143</v>
      </c>
      <c r="L8802" s="0" t="str">
        <f aca="false">IF($A8802="","",INDEX(CARTAO_COMPRAS!$K:$K,INT((ROW()-2)/20)+2))</f>
        <v>Pago</v>
      </c>
      <c r="M8802" s="0" t="str">
        <f aca="false">IF($A8802="","","Compra no cartão")</f>
        <v>Compra no cartão</v>
      </c>
    </row>
    <row r="8803" customFormat="false" ht="13.5" hidden="false" customHeight="false" outlineLevel="0" collapsed="false">
      <c r="A88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441</v>
      </c>
      <c r="B8803" s="0" t="str">
        <f aca="false">IF($A8803="","",INDEX(CARTAO_COMPRAS!$C:$C,INT((ROW()-2)/20)+2))</f>
        <v>Nubank</v>
      </c>
      <c r="C8803" s="0" t="str">
        <f aca="false">IF($A8803="","",INDEX(CARTAO_COMPRAS!$D:$D,INT((ROW()-2)/20)+2))</f>
        <v>T. Mikami</v>
      </c>
      <c r="D8803" s="0" t="str">
        <f aca="false">IF($A8803="","",INDEX(CARTAO_COMPRAS!$E:$E,INT((ROW()-2)/20)+2))</f>
        <v>Alimentação / Insumos</v>
      </c>
      <c r="E8803" s="0" t="n">
        <f aca="false">IF($A8803="","",INDEX(CARTAO_COMPRAS!$H:$H,INT((ROW()-2)/20)+2)+MOD(ROW()-2,20))</f>
        <v>3</v>
      </c>
      <c r="F8803" s="0" t="n">
        <f aca="false">IF($A8803="","",INDEX(CARTAO_COMPRAS!$G:$G,INT((ROW()-2)/20)+2))</f>
        <v>5</v>
      </c>
      <c r="G8803" s="5" t="n">
        <f aca="false">IF($A8803="","",INDEX(CARTAO_COMPRAS!$I:$I,INT((ROW()-2)/20)+2))</f>
        <v>108.42</v>
      </c>
      <c r="H8803" s="4" t="n">
        <f aca="false">IF($A8803="","",EDATE(INDEX(CARTAO_COMPRAS!$J:$J,INT((ROW()-2)/20)+2),MOD(ROW()-2,20)))</f>
        <v>46201</v>
      </c>
      <c r="I8803" s="4" t="n">
        <f aca="false">IF($H8803="","",$H8803-WEEKDAY($H8803,2)+1)</f>
        <v>46195</v>
      </c>
      <c r="J8803" s="4" t="n">
        <f aca="false">IF($I8803="","",$I8803+6)</f>
        <v>46201</v>
      </c>
      <c r="K8803" s="6" t="n">
        <f aca="false">IF($H8803="","",DATE(YEAR($H8803),MONTH($H8803),1))</f>
        <v>46174</v>
      </c>
      <c r="L8803" s="0" t="str">
        <f aca="false">IF($A8803="","",INDEX(CARTAO_COMPRAS!$K:$K,INT((ROW()-2)/20)+2))</f>
        <v>Pago</v>
      </c>
      <c r="M8803" s="0" t="str">
        <f aca="false">IF($A8803="","","Compra no cartão")</f>
        <v>Compra no cartão</v>
      </c>
    </row>
    <row r="8804" customFormat="false" ht="13.5" hidden="false" customHeight="false" outlineLevel="0" collapsed="false">
      <c r="A880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441</v>
      </c>
      <c r="B8804" s="0" t="str">
        <f aca="false">IF($A8804="","",INDEX(CARTAO_COMPRAS!$C:$C,INT((ROW()-2)/20)+2))</f>
        <v>Nubank</v>
      </c>
      <c r="C8804" s="0" t="str">
        <f aca="false">IF($A8804="","",INDEX(CARTAO_COMPRAS!$D:$D,INT((ROW()-2)/20)+2))</f>
        <v>T. Mikami</v>
      </c>
      <c r="D8804" s="0" t="str">
        <f aca="false">IF($A8804="","",INDEX(CARTAO_COMPRAS!$E:$E,INT((ROW()-2)/20)+2))</f>
        <v>Alimentação / Insumos</v>
      </c>
      <c r="E8804" s="0" t="n">
        <f aca="false">IF($A8804="","",INDEX(CARTAO_COMPRAS!$H:$H,INT((ROW()-2)/20)+2)+MOD(ROW()-2,20))</f>
        <v>4</v>
      </c>
      <c r="F8804" s="0" t="n">
        <f aca="false">IF($A8804="","",INDEX(CARTAO_COMPRAS!$G:$G,INT((ROW()-2)/20)+2))</f>
        <v>5</v>
      </c>
      <c r="G8804" s="5" t="n">
        <f aca="false">IF($A8804="","",INDEX(CARTAO_COMPRAS!$I:$I,INT((ROW()-2)/20)+2))</f>
        <v>108.42</v>
      </c>
      <c r="H8804" s="4" t="n">
        <f aca="false">IF($A8804="","",EDATE(INDEX(CARTAO_COMPRAS!$J:$J,INT((ROW()-2)/20)+2),MOD(ROW()-2,20)))</f>
        <v>46231</v>
      </c>
      <c r="I8804" s="4" t="n">
        <f aca="false">IF($H8804="","",$H8804-WEEKDAY($H8804,2)+1)</f>
        <v>46230</v>
      </c>
      <c r="J8804" s="4" t="n">
        <f aca="false">IF($I8804="","",$I8804+6)</f>
        <v>46236</v>
      </c>
      <c r="K8804" s="6" t="n">
        <f aca="false">IF($H8804="","",DATE(YEAR($H8804),MONTH($H8804),1))</f>
        <v>46204</v>
      </c>
      <c r="L8804" s="0" t="str">
        <f aca="false">IF($A8804="","",INDEX(CARTAO_COMPRAS!$K:$K,INT((ROW()-2)/20)+2))</f>
        <v>Pago</v>
      </c>
      <c r="M8804" s="0" t="str">
        <f aca="false">IF($A8804="","","Compra no cartão")</f>
        <v>Compra no cartão</v>
      </c>
    </row>
    <row r="8805" customFormat="false" ht="13.5" hidden="false" customHeight="false" outlineLevel="0" collapsed="false">
      <c r="A880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441</v>
      </c>
      <c r="B8805" s="0" t="str">
        <f aca="false">IF($A8805="","",INDEX(CARTAO_COMPRAS!$C:$C,INT((ROW()-2)/20)+2))</f>
        <v>Nubank</v>
      </c>
      <c r="C8805" s="0" t="str">
        <f aca="false">IF($A8805="","",INDEX(CARTAO_COMPRAS!$D:$D,INT((ROW()-2)/20)+2))</f>
        <v>T. Mikami</v>
      </c>
      <c r="D8805" s="0" t="str">
        <f aca="false">IF($A8805="","",INDEX(CARTAO_COMPRAS!$E:$E,INT((ROW()-2)/20)+2))</f>
        <v>Alimentação / Insumos</v>
      </c>
      <c r="E8805" s="0" t="n">
        <f aca="false">IF($A8805="","",INDEX(CARTAO_COMPRAS!$H:$H,INT((ROW()-2)/20)+2)+MOD(ROW()-2,20))</f>
        <v>5</v>
      </c>
      <c r="F8805" s="0" t="n">
        <f aca="false">IF($A8805="","",INDEX(CARTAO_COMPRAS!$G:$G,INT((ROW()-2)/20)+2))</f>
        <v>5</v>
      </c>
      <c r="G8805" s="5" t="n">
        <f aca="false">IF($A8805="","",INDEX(CARTAO_COMPRAS!$I:$I,INT((ROW()-2)/20)+2))</f>
        <v>108.42</v>
      </c>
      <c r="H8805" s="4" t="n">
        <f aca="false">IF($A8805="","",EDATE(INDEX(CARTAO_COMPRAS!$J:$J,INT((ROW()-2)/20)+2),MOD(ROW()-2,20)))</f>
        <v>46262</v>
      </c>
      <c r="I8805" s="4" t="n">
        <f aca="false">IF($H8805="","",$H8805-WEEKDAY($H8805,2)+1)</f>
        <v>46258</v>
      </c>
      <c r="J8805" s="4" t="n">
        <f aca="false">IF($I8805="","",$I8805+6)</f>
        <v>46264</v>
      </c>
      <c r="K8805" s="6" t="n">
        <f aca="false">IF($H8805="","",DATE(YEAR($H8805),MONTH($H8805),1))</f>
        <v>46235</v>
      </c>
      <c r="L8805" s="0" t="str">
        <f aca="false">IF($A8805="","",INDEX(CARTAO_COMPRAS!$K:$K,INT((ROW()-2)/20)+2))</f>
        <v>Pago</v>
      </c>
      <c r="M8805" s="0" t="str">
        <f aca="false">IF($A8805="","","Compra no cartão")</f>
        <v>Compra no cartão</v>
      </c>
    </row>
    <row r="8806" customFormat="false" ht="13.5" hidden="false" customHeight="false" outlineLevel="0" collapsed="false">
      <c r="A8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06" s="0" t="str">
        <f aca="false">IF($A8806="","",INDEX(CARTAO_COMPRAS!$C:$C,INT((ROW()-2)/20)+2))</f>
        <v/>
      </c>
      <c r="C8806" s="0" t="str">
        <f aca="false">IF($A8806="","",INDEX(CARTAO_COMPRAS!$D:$D,INT((ROW()-2)/20)+2))</f>
        <v/>
      </c>
      <c r="D8806" s="0" t="str">
        <f aca="false">IF($A8806="","",INDEX(CARTAO_COMPRAS!$E:$E,INT((ROW()-2)/20)+2))</f>
        <v/>
      </c>
      <c r="E8806" s="0" t="str">
        <f aca="false">IF($A8806="","",INDEX(CARTAO_COMPRAS!$H:$H,INT((ROW()-2)/20)+2)+MOD(ROW()-2,20))</f>
        <v/>
      </c>
      <c r="F8806" s="0" t="str">
        <f aca="false">IF($A8806="","",INDEX(CARTAO_COMPRAS!$G:$G,INT((ROW()-2)/20)+2))</f>
        <v/>
      </c>
      <c r="G8806" s="5" t="str">
        <f aca="false">IF($A8806="","",INDEX(CARTAO_COMPRAS!$I:$I,INT((ROW()-2)/20)+2))</f>
        <v/>
      </c>
      <c r="H8806" s="4" t="str">
        <f aca="false">IF($A8806="","",EDATE(INDEX(CARTAO_COMPRAS!$J:$J,INT((ROW()-2)/20)+2),MOD(ROW()-2,20)))</f>
        <v/>
      </c>
      <c r="I8806" s="4" t="str">
        <f aca="false">IF($H8806="","",$H8806-WEEKDAY($H8806,2)+1)</f>
        <v/>
      </c>
      <c r="J8806" s="4" t="str">
        <f aca="false">IF($I8806="","",$I8806+6)</f>
        <v/>
      </c>
      <c r="K8806" s="6" t="str">
        <f aca="false">IF($H8806="","",DATE(YEAR($H8806),MONTH($H8806),1))</f>
        <v/>
      </c>
      <c r="L8806" s="0" t="str">
        <f aca="false">IF($A8806="","",INDEX(CARTAO_COMPRAS!$K:$K,INT((ROW()-2)/20)+2))</f>
        <v/>
      </c>
      <c r="M8806" s="0" t="str">
        <f aca="false">IF($A8806="","","Compra no cartão")</f>
        <v/>
      </c>
    </row>
    <row r="8807" customFormat="false" ht="13.5" hidden="false" customHeight="false" outlineLevel="0" collapsed="false">
      <c r="A8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07" s="0" t="str">
        <f aca="false">IF($A8807="","",INDEX(CARTAO_COMPRAS!$C:$C,INT((ROW()-2)/20)+2))</f>
        <v/>
      </c>
      <c r="C8807" s="0" t="str">
        <f aca="false">IF($A8807="","",INDEX(CARTAO_COMPRAS!$D:$D,INT((ROW()-2)/20)+2))</f>
        <v/>
      </c>
      <c r="D8807" s="0" t="str">
        <f aca="false">IF($A8807="","",INDEX(CARTAO_COMPRAS!$E:$E,INT((ROW()-2)/20)+2))</f>
        <v/>
      </c>
      <c r="E8807" s="0" t="str">
        <f aca="false">IF($A8807="","",INDEX(CARTAO_COMPRAS!$H:$H,INT((ROW()-2)/20)+2)+MOD(ROW()-2,20))</f>
        <v/>
      </c>
      <c r="F8807" s="0" t="str">
        <f aca="false">IF($A8807="","",INDEX(CARTAO_COMPRAS!$G:$G,INT((ROW()-2)/20)+2))</f>
        <v/>
      </c>
      <c r="G8807" s="5" t="str">
        <f aca="false">IF($A8807="","",INDEX(CARTAO_COMPRAS!$I:$I,INT((ROW()-2)/20)+2))</f>
        <v/>
      </c>
      <c r="H8807" s="4" t="str">
        <f aca="false">IF($A8807="","",EDATE(INDEX(CARTAO_COMPRAS!$J:$J,INT((ROW()-2)/20)+2),MOD(ROW()-2,20)))</f>
        <v/>
      </c>
      <c r="I8807" s="4" t="str">
        <f aca="false">IF($H8807="","",$H8807-WEEKDAY($H8807,2)+1)</f>
        <v/>
      </c>
      <c r="J8807" s="4" t="str">
        <f aca="false">IF($I8807="","",$I8807+6)</f>
        <v/>
      </c>
      <c r="K8807" s="6" t="str">
        <f aca="false">IF($H8807="","",DATE(YEAR($H8807),MONTH($H8807),1))</f>
        <v/>
      </c>
      <c r="L8807" s="0" t="str">
        <f aca="false">IF($A8807="","",INDEX(CARTAO_COMPRAS!$K:$K,INT((ROW()-2)/20)+2))</f>
        <v/>
      </c>
      <c r="M8807" s="0" t="str">
        <f aca="false">IF($A8807="","","Compra no cartão")</f>
        <v/>
      </c>
    </row>
    <row r="8808" customFormat="false" ht="13.5" hidden="false" customHeight="false" outlineLevel="0" collapsed="false">
      <c r="A8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08" s="0" t="str">
        <f aca="false">IF($A8808="","",INDEX(CARTAO_COMPRAS!$C:$C,INT((ROW()-2)/20)+2))</f>
        <v/>
      </c>
      <c r="C8808" s="0" t="str">
        <f aca="false">IF($A8808="","",INDEX(CARTAO_COMPRAS!$D:$D,INT((ROW()-2)/20)+2))</f>
        <v/>
      </c>
      <c r="D8808" s="0" t="str">
        <f aca="false">IF($A8808="","",INDEX(CARTAO_COMPRAS!$E:$E,INT((ROW()-2)/20)+2))</f>
        <v/>
      </c>
      <c r="E8808" s="0" t="str">
        <f aca="false">IF($A8808="","",INDEX(CARTAO_COMPRAS!$H:$H,INT((ROW()-2)/20)+2)+MOD(ROW()-2,20))</f>
        <v/>
      </c>
      <c r="F8808" s="0" t="str">
        <f aca="false">IF($A8808="","",INDEX(CARTAO_COMPRAS!$G:$G,INT((ROW()-2)/20)+2))</f>
        <v/>
      </c>
      <c r="G8808" s="5" t="str">
        <f aca="false">IF($A8808="","",INDEX(CARTAO_COMPRAS!$I:$I,INT((ROW()-2)/20)+2))</f>
        <v/>
      </c>
      <c r="H8808" s="4" t="str">
        <f aca="false">IF($A8808="","",EDATE(INDEX(CARTAO_COMPRAS!$J:$J,INT((ROW()-2)/20)+2),MOD(ROW()-2,20)))</f>
        <v/>
      </c>
      <c r="I8808" s="4" t="str">
        <f aca="false">IF($H8808="","",$H8808-WEEKDAY($H8808,2)+1)</f>
        <v/>
      </c>
      <c r="J8808" s="4" t="str">
        <f aca="false">IF($I8808="","",$I8808+6)</f>
        <v/>
      </c>
      <c r="K8808" s="6" t="str">
        <f aca="false">IF($H8808="","",DATE(YEAR($H8808),MONTH($H8808),1))</f>
        <v/>
      </c>
      <c r="L8808" s="0" t="str">
        <f aca="false">IF($A8808="","",INDEX(CARTAO_COMPRAS!$K:$K,INT((ROW()-2)/20)+2))</f>
        <v/>
      </c>
      <c r="M8808" s="0" t="str">
        <f aca="false">IF($A8808="","","Compra no cartão")</f>
        <v/>
      </c>
    </row>
    <row r="8809" customFormat="false" ht="13.5" hidden="false" customHeight="false" outlineLevel="0" collapsed="false">
      <c r="A8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09" s="0" t="str">
        <f aca="false">IF($A8809="","",INDEX(CARTAO_COMPRAS!$C:$C,INT((ROW()-2)/20)+2))</f>
        <v/>
      </c>
      <c r="C8809" s="0" t="str">
        <f aca="false">IF($A8809="","",INDEX(CARTAO_COMPRAS!$D:$D,INT((ROW()-2)/20)+2))</f>
        <v/>
      </c>
      <c r="D8809" s="0" t="str">
        <f aca="false">IF($A8809="","",INDEX(CARTAO_COMPRAS!$E:$E,INT((ROW()-2)/20)+2))</f>
        <v/>
      </c>
      <c r="E8809" s="0" t="str">
        <f aca="false">IF($A8809="","",INDEX(CARTAO_COMPRAS!$H:$H,INT((ROW()-2)/20)+2)+MOD(ROW()-2,20))</f>
        <v/>
      </c>
      <c r="F8809" s="0" t="str">
        <f aca="false">IF($A8809="","",INDEX(CARTAO_COMPRAS!$G:$G,INT((ROW()-2)/20)+2))</f>
        <v/>
      </c>
      <c r="G8809" s="5" t="str">
        <f aca="false">IF($A8809="","",INDEX(CARTAO_COMPRAS!$I:$I,INT((ROW()-2)/20)+2))</f>
        <v/>
      </c>
      <c r="H8809" s="4" t="str">
        <f aca="false">IF($A8809="","",EDATE(INDEX(CARTAO_COMPRAS!$J:$J,INT((ROW()-2)/20)+2),MOD(ROW()-2,20)))</f>
        <v/>
      </c>
      <c r="I8809" s="4" t="str">
        <f aca="false">IF($H8809="","",$H8809-WEEKDAY($H8809,2)+1)</f>
        <v/>
      </c>
      <c r="J8809" s="4" t="str">
        <f aca="false">IF($I8809="","",$I8809+6)</f>
        <v/>
      </c>
      <c r="K8809" s="6" t="str">
        <f aca="false">IF($H8809="","",DATE(YEAR($H8809),MONTH($H8809),1))</f>
        <v/>
      </c>
      <c r="L8809" s="0" t="str">
        <f aca="false">IF($A8809="","",INDEX(CARTAO_COMPRAS!$K:$K,INT((ROW()-2)/20)+2))</f>
        <v/>
      </c>
      <c r="M8809" s="0" t="str">
        <f aca="false">IF($A8809="","","Compra no cartão")</f>
        <v/>
      </c>
    </row>
    <row r="8810" customFormat="false" ht="13.5" hidden="false" customHeight="false" outlineLevel="0" collapsed="false">
      <c r="A8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0" s="0" t="str">
        <f aca="false">IF($A8810="","",INDEX(CARTAO_COMPRAS!$C:$C,INT((ROW()-2)/20)+2))</f>
        <v/>
      </c>
      <c r="C8810" s="0" t="str">
        <f aca="false">IF($A8810="","",INDEX(CARTAO_COMPRAS!$D:$D,INT((ROW()-2)/20)+2))</f>
        <v/>
      </c>
      <c r="D8810" s="0" t="str">
        <f aca="false">IF($A8810="","",INDEX(CARTAO_COMPRAS!$E:$E,INT((ROW()-2)/20)+2))</f>
        <v/>
      </c>
      <c r="E8810" s="0" t="str">
        <f aca="false">IF($A8810="","",INDEX(CARTAO_COMPRAS!$H:$H,INT((ROW()-2)/20)+2)+MOD(ROW()-2,20))</f>
        <v/>
      </c>
      <c r="F8810" s="0" t="str">
        <f aca="false">IF($A8810="","",INDEX(CARTAO_COMPRAS!$G:$G,INT((ROW()-2)/20)+2))</f>
        <v/>
      </c>
      <c r="G8810" s="5" t="str">
        <f aca="false">IF($A8810="","",INDEX(CARTAO_COMPRAS!$I:$I,INT((ROW()-2)/20)+2))</f>
        <v/>
      </c>
      <c r="H8810" s="4" t="str">
        <f aca="false">IF($A8810="","",EDATE(INDEX(CARTAO_COMPRAS!$J:$J,INT((ROW()-2)/20)+2),MOD(ROW()-2,20)))</f>
        <v/>
      </c>
      <c r="I8810" s="4" t="str">
        <f aca="false">IF($H8810="","",$H8810-WEEKDAY($H8810,2)+1)</f>
        <v/>
      </c>
      <c r="J8810" s="4" t="str">
        <f aca="false">IF($I8810="","",$I8810+6)</f>
        <v/>
      </c>
      <c r="K8810" s="6" t="str">
        <f aca="false">IF($H8810="","",DATE(YEAR($H8810),MONTH($H8810),1))</f>
        <v/>
      </c>
      <c r="L8810" s="0" t="str">
        <f aca="false">IF($A8810="","",INDEX(CARTAO_COMPRAS!$K:$K,INT((ROW()-2)/20)+2))</f>
        <v/>
      </c>
      <c r="M8810" s="0" t="str">
        <f aca="false">IF($A8810="","","Compra no cartão")</f>
        <v/>
      </c>
    </row>
    <row r="8811" customFormat="false" ht="13.5" hidden="false" customHeight="false" outlineLevel="0" collapsed="false">
      <c r="A8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1" s="0" t="str">
        <f aca="false">IF($A8811="","",INDEX(CARTAO_COMPRAS!$C:$C,INT((ROW()-2)/20)+2))</f>
        <v/>
      </c>
      <c r="C8811" s="0" t="str">
        <f aca="false">IF($A8811="","",INDEX(CARTAO_COMPRAS!$D:$D,INT((ROW()-2)/20)+2))</f>
        <v/>
      </c>
      <c r="D8811" s="0" t="str">
        <f aca="false">IF($A8811="","",INDEX(CARTAO_COMPRAS!$E:$E,INT((ROW()-2)/20)+2))</f>
        <v/>
      </c>
      <c r="E8811" s="0" t="str">
        <f aca="false">IF($A8811="","",INDEX(CARTAO_COMPRAS!$H:$H,INT((ROW()-2)/20)+2)+MOD(ROW()-2,20))</f>
        <v/>
      </c>
      <c r="F8811" s="0" t="str">
        <f aca="false">IF($A8811="","",INDEX(CARTAO_COMPRAS!$G:$G,INT((ROW()-2)/20)+2))</f>
        <v/>
      </c>
      <c r="G8811" s="5" t="str">
        <f aca="false">IF($A8811="","",INDEX(CARTAO_COMPRAS!$I:$I,INT((ROW()-2)/20)+2))</f>
        <v/>
      </c>
      <c r="H8811" s="4" t="str">
        <f aca="false">IF($A8811="","",EDATE(INDEX(CARTAO_COMPRAS!$J:$J,INT((ROW()-2)/20)+2),MOD(ROW()-2,20)))</f>
        <v/>
      </c>
      <c r="I8811" s="4" t="str">
        <f aca="false">IF($H8811="","",$H8811-WEEKDAY($H8811,2)+1)</f>
        <v/>
      </c>
      <c r="J8811" s="4" t="str">
        <f aca="false">IF($I8811="","",$I8811+6)</f>
        <v/>
      </c>
      <c r="K8811" s="6" t="str">
        <f aca="false">IF($H8811="","",DATE(YEAR($H8811),MONTH($H8811),1))</f>
        <v/>
      </c>
      <c r="L8811" s="0" t="str">
        <f aca="false">IF($A8811="","",INDEX(CARTAO_COMPRAS!$K:$K,INT((ROW()-2)/20)+2))</f>
        <v/>
      </c>
      <c r="M8811" s="0" t="str">
        <f aca="false">IF($A8811="","","Compra no cartão")</f>
        <v/>
      </c>
    </row>
    <row r="8812" customFormat="false" ht="13.5" hidden="false" customHeight="false" outlineLevel="0" collapsed="false">
      <c r="A8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2" s="0" t="str">
        <f aca="false">IF($A8812="","",INDEX(CARTAO_COMPRAS!$C:$C,INT((ROW()-2)/20)+2))</f>
        <v/>
      </c>
      <c r="C8812" s="0" t="str">
        <f aca="false">IF($A8812="","",INDEX(CARTAO_COMPRAS!$D:$D,INT((ROW()-2)/20)+2))</f>
        <v/>
      </c>
      <c r="D8812" s="0" t="str">
        <f aca="false">IF($A8812="","",INDEX(CARTAO_COMPRAS!$E:$E,INT((ROW()-2)/20)+2))</f>
        <v/>
      </c>
      <c r="E8812" s="0" t="str">
        <f aca="false">IF($A8812="","",INDEX(CARTAO_COMPRAS!$H:$H,INT((ROW()-2)/20)+2)+MOD(ROW()-2,20))</f>
        <v/>
      </c>
      <c r="F8812" s="0" t="str">
        <f aca="false">IF($A8812="","",INDEX(CARTAO_COMPRAS!$G:$G,INT((ROW()-2)/20)+2))</f>
        <v/>
      </c>
      <c r="G8812" s="5" t="str">
        <f aca="false">IF($A8812="","",INDEX(CARTAO_COMPRAS!$I:$I,INT((ROW()-2)/20)+2))</f>
        <v/>
      </c>
      <c r="H8812" s="4" t="str">
        <f aca="false">IF($A8812="","",EDATE(INDEX(CARTAO_COMPRAS!$J:$J,INT((ROW()-2)/20)+2),MOD(ROW()-2,20)))</f>
        <v/>
      </c>
      <c r="I8812" s="4" t="str">
        <f aca="false">IF($H8812="","",$H8812-WEEKDAY($H8812,2)+1)</f>
        <v/>
      </c>
      <c r="J8812" s="4" t="str">
        <f aca="false">IF($I8812="","",$I8812+6)</f>
        <v/>
      </c>
      <c r="K8812" s="6" t="str">
        <f aca="false">IF($H8812="","",DATE(YEAR($H8812),MONTH($H8812),1))</f>
        <v/>
      </c>
      <c r="L8812" s="0" t="str">
        <f aca="false">IF($A8812="","",INDEX(CARTAO_COMPRAS!$K:$K,INT((ROW()-2)/20)+2))</f>
        <v/>
      </c>
      <c r="M8812" s="0" t="str">
        <f aca="false">IF($A8812="","","Compra no cartão")</f>
        <v/>
      </c>
    </row>
    <row r="8813" customFormat="false" ht="13.5" hidden="false" customHeight="false" outlineLevel="0" collapsed="false">
      <c r="A8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3" s="0" t="str">
        <f aca="false">IF($A8813="","",INDEX(CARTAO_COMPRAS!$C:$C,INT((ROW()-2)/20)+2))</f>
        <v/>
      </c>
      <c r="C8813" s="0" t="str">
        <f aca="false">IF($A8813="","",INDEX(CARTAO_COMPRAS!$D:$D,INT((ROW()-2)/20)+2))</f>
        <v/>
      </c>
      <c r="D8813" s="0" t="str">
        <f aca="false">IF($A8813="","",INDEX(CARTAO_COMPRAS!$E:$E,INT((ROW()-2)/20)+2))</f>
        <v/>
      </c>
      <c r="E8813" s="0" t="str">
        <f aca="false">IF($A8813="","",INDEX(CARTAO_COMPRAS!$H:$H,INT((ROW()-2)/20)+2)+MOD(ROW()-2,20))</f>
        <v/>
      </c>
      <c r="F8813" s="0" t="str">
        <f aca="false">IF($A8813="","",INDEX(CARTAO_COMPRAS!$G:$G,INT((ROW()-2)/20)+2))</f>
        <v/>
      </c>
      <c r="G8813" s="5" t="str">
        <f aca="false">IF($A8813="","",INDEX(CARTAO_COMPRAS!$I:$I,INT((ROW()-2)/20)+2))</f>
        <v/>
      </c>
      <c r="H8813" s="4" t="str">
        <f aca="false">IF($A8813="","",EDATE(INDEX(CARTAO_COMPRAS!$J:$J,INT((ROW()-2)/20)+2),MOD(ROW()-2,20)))</f>
        <v/>
      </c>
      <c r="I8813" s="4" t="str">
        <f aca="false">IF($H8813="","",$H8813-WEEKDAY($H8813,2)+1)</f>
        <v/>
      </c>
      <c r="J8813" s="4" t="str">
        <f aca="false">IF($I8813="","",$I8813+6)</f>
        <v/>
      </c>
      <c r="K8813" s="6" t="str">
        <f aca="false">IF($H8813="","",DATE(YEAR($H8813),MONTH($H8813),1))</f>
        <v/>
      </c>
      <c r="L8813" s="0" t="str">
        <f aca="false">IF($A8813="","",INDEX(CARTAO_COMPRAS!$K:$K,INT((ROW()-2)/20)+2))</f>
        <v/>
      </c>
      <c r="M8813" s="0" t="str">
        <f aca="false">IF($A8813="","","Compra no cartão")</f>
        <v/>
      </c>
    </row>
    <row r="8814" customFormat="false" ht="13.5" hidden="false" customHeight="false" outlineLevel="0" collapsed="false">
      <c r="A8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4" s="0" t="str">
        <f aca="false">IF($A8814="","",INDEX(CARTAO_COMPRAS!$C:$C,INT((ROW()-2)/20)+2))</f>
        <v/>
      </c>
      <c r="C8814" s="0" t="str">
        <f aca="false">IF($A8814="","",INDEX(CARTAO_COMPRAS!$D:$D,INT((ROW()-2)/20)+2))</f>
        <v/>
      </c>
      <c r="D8814" s="0" t="str">
        <f aca="false">IF($A8814="","",INDEX(CARTAO_COMPRAS!$E:$E,INT((ROW()-2)/20)+2))</f>
        <v/>
      </c>
      <c r="E8814" s="0" t="str">
        <f aca="false">IF($A8814="","",INDEX(CARTAO_COMPRAS!$H:$H,INT((ROW()-2)/20)+2)+MOD(ROW()-2,20))</f>
        <v/>
      </c>
      <c r="F8814" s="0" t="str">
        <f aca="false">IF($A8814="","",INDEX(CARTAO_COMPRAS!$G:$G,INT((ROW()-2)/20)+2))</f>
        <v/>
      </c>
      <c r="G8814" s="5" t="str">
        <f aca="false">IF($A8814="","",INDEX(CARTAO_COMPRAS!$I:$I,INT((ROW()-2)/20)+2))</f>
        <v/>
      </c>
      <c r="H8814" s="4" t="str">
        <f aca="false">IF($A8814="","",EDATE(INDEX(CARTAO_COMPRAS!$J:$J,INT((ROW()-2)/20)+2),MOD(ROW()-2,20)))</f>
        <v/>
      </c>
      <c r="I8814" s="4" t="str">
        <f aca="false">IF($H8814="","",$H8814-WEEKDAY($H8814,2)+1)</f>
        <v/>
      </c>
      <c r="J8814" s="4" t="str">
        <f aca="false">IF($I8814="","",$I8814+6)</f>
        <v/>
      </c>
      <c r="K8814" s="6" t="str">
        <f aca="false">IF($H8814="","",DATE(YEAR($H8814),MONTH($H8814),1))</f>
        <v/>
      </c>
      <c r="L8814" s="0" t="str">
        <f aca="false">IF($A8814="","",INDEX(CARTAO_COMPRAS!$K:$K,INT((ROW()-2)/20)+2))</f>
        <v/>
      </c>
      <c r="M8814" s="0" t="str">
        <f aca="false">IF($A8814="","","Compra no cartão")</f>
        <v/>
      </c>
    </row>
    <row r="8815" customFormat="false" ht="13.5" hidden="false" customHeight="false" outlineLevel="0" collapsed="false">
      <c r="A8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5" s="0" t="str">
        <f aca="false">IF($A8815="","",INDEX(CARTAO_COMPRAS!$C:$C,INT((ROW()-2)/20)+2))</f>
        <v/>
      </c>
      <c r="C8815" s="0" t="str">
        <f aca="false">IF($A8815="","",INDEX(CARTAO_COMPRAS!$D:$D,INT((ROW()-2)/20)+2))</f>
        <v/>
      </c>
      <c r="D8815" s="0" t="str">
        <f aca="false">IF($A8815="","",INDEX(CARTAO_COMPRAS!$E:$E,INT((ROW()-2)/20)+2))</f>
        <v/>
      </c>
      <c r="E8815" s="0" t="str">
        <f aca="false">IF($A8815="","",INDEX(CARTAO_COMPRAS!$H:$H,INT((ROW()-2)/20)+2)+MOD(ROW()-2,20))</f>
        <v/>
      </c>
      <c r="F8815" s="0" t="str">
        <f aca="false">IF($A8815="","",INDEX(CARTAO_COMPRAS!$G:$G,INT((ROW()-2)/20)+2))</f>
        <v/>
      </c>
      <c r="G8815" s="5" t="str">
        <f aca="false">IF($A8815="","",INDEX(CARTAO_COMPRAS!$I:$I,INT((ROW()-2)/20)+2))</f>
        <v/>
      </c>
      <c r="H8815" s="4" t="str">
        <f aca="false">IF($A8815="","",EDATE(INDEX(CARTAO_COMPRAS!$J:$J,INT((ROW()-2)/20)+2),MOD(ROW()-2,20)))</f>
        <v/>
      </c>
      <c r="I8815" s="4" t="str">
        <f aca="false">IF($H8815="","",$H8815-WEEKDAY($H8815,2)+1)</f>
        <v/>
      </c>
      <c r="J8815" s="4" t="str">
        <f aca="false">IF($I8815="","",$I8815+6)</f>
        <v/>
      </c>
      <c r="K8815" s="6" t="str">
        <f aca="false">IF($H8815="","",DATE(YEAR($H8815),MONTH($H8815),1))</f>
        <v/>
      </c>
      <c r="L8815" s="0" t="str">
        <f aca="false">IF($A8815="","",INDEX(CARTAO_COMPRAS!$K:$K,INT((ROW()-2)/20)+2))</f>
        <v/>
      </c>
      <c r="M8815" s="0" t="str">
        <f aca="false">IF($A8815="","","Compra no cartão")</f>
        <v/>
      </c>
    </row>
    <row r="8816" customFormat="false" ht="13.5" hidden="false" customHeight="false" outlineLevel="0" collapsed="false">
      <c r="A8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6" s="0" t="str">
        <f aca="false">IF($A8816="","",INDEX(CARTAO_COMPRAS!$C:$C,INT((ROW()-2)/20)+2))</f>
        <v/>
      </c>
      <c r="C8816" s="0" t="str">
        <f aca="false">IF($A8816="","",INDEX(CARTAO_COMPRAS!$D:$D,INT((ROW()-2)/20)+2))</f>
        <v/>
      </c>
      <c r="D8816" s="0" t="str">
        <f aca="false">IF($A8816="","",INDEX(CARTAO_COMPRAS!$E:$E,INT((ROW()-2)/20)+2))</f>
        <v/>
      </c>
      <c r="E8816" s="0" t="str">
        <f aca="false">IF($A8816="","",INDEX(CARTAO_COMPRAS!$H:$H,INT((ROW()-2)/20)+2)+MOD(ROW()-2,20))</f>
        <v/>
      </c>
      <c r="F8816" s="0" t="str">
        <f aca="false">IF($A8816="","",INDEX(CARTAO_COMPRAS!$G:$G,INT((ROW()-2)/20)+2))</f>
        <v/>
      </c>
      <c r="G8816" s="5" t="str">
        <f aca="false">IF($A8816="","",INDEX(CARTAO_COMPRAS!$I:$I,INT((ROW()-2)/20)+2))</f>
        <v/>
      </c>
      <c r="H8816" s="4" t="str">
        <f aca="false">IF($A8816="","",EDATE(INDEX(CARTAO_COMPRAS!$J:$J,INT((ROW()-2)/20)+2),MOD(ROW()-2,20)))</f>
        <v/>
      </c>
      <c r="I8816" s="4" t="str">
        <f aca="false">IF($H8816="","",$H8816-WEEKDAY($H8816,2)+1)</f>
        <v/>
      </c>
      <c r="J8816" s="4" t="str">
        <f aca="false">IF($I8816="","",$I8816+6)</f>
        <v/>
      </c>
      <c r="K8816" s="6" t="str">
        <f aca="false">IF($H8816="","",DATE(YEAR($H8816),MONTH($H8816),1))</f>
        <v/>
      </c>
      <c r="L8816" s="0" t="str">
        <f aca="false">IF($A8816="","",INDEX(CARTAO_COMPRAS!$K:$K,INT((ROW()-2)/20)+2))</f>
        <v/>
      </c>
      <c r="M8816" s="0" t="str">
        <f aca="false">IF($A8816="","","Compra no cartão")</f>
        <v/>
      </c>
    </row>
    <row r="8817" customFormat="false" ht="13.5" hidden="false" customHeight="false" outlineLevel="0" collapsed="false">
      <c r="A8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7" s="0" t="str">
        <f aca="false">IF($A8817="","",INDEX(CARTAO_COMPRAS!$C:$C,INT((ROW()-2)/20)+2))</f>
        <v/>
      </c>
      <c r="C8817" s="0" t="str">
        <f aca="false">IF($A8817="","",INDEX(CARTAO_COMPRAS!$D:$D,INT((ROW()-2)/20)+2))</f>
        <v/>
      </c>
      <c r="D8817" s="0" t="str">
        <f aca="false">IF($A8817="","",INDEX(CARTAO_COMPRAS!$E:$E,INT((ROW()-2)/20)+2))</f>
        <v/>
      </c>
      <c r="E8817" s="0" t="str">
        <f aca="false">IF($A8817="","",INDEX(CARTAO_COMPRAS!$H:$H,INT((ROW()-2)/20)+2)+MOD(ROW()-2,20))</f>
        <v/>
      </c>
      <c r="F8817" s="0" t="str">
        <f aca="false">IF($A8817="","",INDEX(CARTAO_COMPRAS!$G:$G,INT((ROW()-2)/20)+2))</f>
        <v/>
      </c>
      <c r="G8817" s="5" t="str">
        <f aca="false">IF($A8817="","",INDEX(CARTAO_COMPRAS!$I:$I,INT((ROW()-2)/20)+2))</f>
        <v/>
      </c>
      <c r="H8817" s="4" t="str">
        <f aca="false">IF($A8817="","",EDATE(INDEX(CARTAO_COMPRAS!$J:$J,INT((ROW()-2)/20)+2),MOD(ROW()-2,20)))</f>
        <v/>
      </c>
      <c r="I8817" s="4" t="str">
        <f aca="false">IF($H8817="","",$H8817-WEEKDAY($H8817,2)+1)</f>
        <v/>
      </c>
      <c r="J8817" s="4" t="str">
        <f aca="false">IF($I8817="","",$I8817+6)</f>
        <v/>
      </c>
      <c r="K8817" s="6" t="str">
        <f aca="false">IF($H8817="","",DATE(YEAR($H8817),MONTH($H8817),1))</f>
        <v/>
      </c>
      <c r="L8817" s="0" t="str">
        <f aca="false">IF($A8817="","",INDEX(CARTAO_COMPRAS!$K:$K,INT((ROW()-2)/20)+2))</f>
        <v/>
      </c>
      <c r="M8817" s="0" t="str">
        <f aca="false">IF($A8817="","","Compra no cartão")</f>
        <v/>
      </c>
    </row>
    <row r="8818" customFormat="false" ht="13.5" hidden="false" customHeight="false" outlineLevel="0" collapsed="false">
      <c r="A8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8" s="0" t="str">
        <f aca="false">IF($A8818="","",INDEX(CARTAO_COMPRAS!$C:$C,INT((ROW()-2)/20)+2))</f>
        <v/>
      </c>
      <c r="C8818" s="0" t="str">
        <f aca="false">IF($A8818="","",INDEX(CARTAO_COMPRAS!$D:$D,INT((ROW()-2)/20)+2))</f>
        <v/>
      </c>
      <c r="D8818" s="0" t="str">
        <f aca="false">IF($A8818="","",INDEX(CARTAO_COMPRAS!$E:$E,INT((ROW()-2)/20)+2))</f>
        <v/>
      </c>
      <c r="E8818" s="0" t="str">
        <f aca="false">IF($A8818="","",INDEX(CARTAO_COMPRAS!$H:$H,INT((ROW()-2)/20)+2)+MOD(ROW()-2,20))</f>
        <v/>
      </c>
      <c r="F8818" s="0" t="str">
        <f aca="false">IF($A8818="","",INDEX(CARTAO_COMPRAS!$G:$G,INT((ROW()-2)/20)+2))</f>
        <v/>
      </c>
      <c r="G8818" s="5" t="str">
        <f aca="false">IF($A8818="","",INDEX(CARTAO_COMPRAS!$I:$I,INT((ROW()-2)/20)+2))</f>
        <v/>
      </c>
      <c r="H8818" s="4" t="str">
        <f aca="false">IF($A8818="","",EDATE(INDEX(CARTAO_COMPRAS!$J:$J,INT((ROW()-2)/20)+2),MOD(ROW()-2,20)))</f>
        <v/>
      </c>
      <c r="I8818" s="4" t="str">
        <f aca="false">IF($H8818="","",$H8818-WEEKDAY($H8818,2)+1)</f>
        <v/>
      </c>
      <c r="J8818" s="4" t="str">
        <f aca="false">IF($I8818="","",$I8818+6)</f>
        <v/>
      </c>
      <c r="K8818" s="6" t="str">
        <f aca="false">IF($H8818="","",DATE(YEAR($H8818),MONTH($H8818),1))</f>
        <v/>
      </c>
      <c r="L8818" s="0" t="str">
        <f aca="false">IF($A8818="","",INDEX(CARTAO_COMPRAS!$K:$K,INT((ROW()-2)/20)+2))</f>
        <v/>
      </c>
      <c r="M8818" s="0" t="str">
        <f aca="false">IF($A8818="","","Compra no cartão")</f>
        <v/>
      </c>
    </row>
    <row r="8819" customFormat="false" ht="13.5" hidden="false" customHeight="false" outlineLevel="0" collapsed="false">
      <c r="A8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19" s="0" t="str">
        <f aca="false">IF($A8819="","",INDEX(CARTAO_COMPRAS!$C:$C,INT((ROW()-2)/20)+2))</f>
        <v/>
      </c>
      <c r="C8819" s="0" t="str">
        <f aca="false">IF($A8819="","",INDEX(CARTAO_COMPRAS!$D:$D,INT((ROW()-2)/20)+2))</f>
        <v/>
      </c>
      <c r="D8819" s="0" t="str">
        <f aca="false">IF($A8819="","",INDEX(CARTAO_COMPRAS!$E:$E,INT((ROW()-2)/20)+2))</f>
        <v/>
      </c>
      <c r="E8819" s="0" t="str">
        <f aca="false">IF($A8819="","",INDEX(CARTAO_COMPRAS!$H:$H,INT((ROW()-2)/20)+2)+MOD(ROW()-2,20))</f>
        <v/>
      </c>
      <c r="F8819" s="0" t="str">
        <f aca="false">IF($A8819="","",INDEX(CARTAO_COMPRAS!$G:$G,INT((ROW()-2)/20)+2))</f>
        <v/>
      </c>
      <c r="G8819" s="5" t="str">
        <f aca="false">IF($A8819="","",INDEX(CARTAO_COMPRAS!$I:$I,INT((ROW()-2)/20)+2))</f>
        <v/>
      </c>
      <c r="H8819" s="4" t="str">
        <f aca="false">IF($A8819="","",EDATE(INDEX(CARTAO_COMPRAS!$J:$J,INT((ROW()-2)/20)+2),MOD(ROW()-2,20)))</f>
        <v/>
      </c>
      <c r="I8819" s="4" t="str">
        <f aca="false">IF($H8819="","",$H8819-WEEKDAY($H8819,2)+1)</f>
        <v/>
      </c>
      <c r="J8819" s="4" t="str">
        <f aca="false">IF($I8819="","",$I8819+6)</f>
        <v/>
      </c>
      <c r="K8819" s="6" t="str">
        <f aca="false">IF($H8819="","",DATE(YEAR($H8819),MONTH($H8819),1))</f>
        <v/>
      </c>
      <c r="L8819" s="0" t="str">
        <f aca="false">IF($A8819="","",INDEX(CARTAO_COMPRAS!$K:$K,INT((ROW()-2)/20)+2))</f>
        <v/>
      </c>
      <c r="M8819" s="0" t="str">
        <f aca="false">IF($A8819="","","Compra no cartão")</f>
        <v/>
      </c>
    </row>
    <row r="8820" customFormat="false" ht="13.5" hidden="false" customHeight="false" outlineLevel="0" collapsed="false">
      <c r="A8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0" s="0" t="str">
        <f aca="false">IF($A8820="","",INDEX(CARTAO_COMPRAS!$C:$C,INT((ROW()-2)/20)+2))</f>
        <v/>
      </c>
      <c r="C8820" s="0" t="str">
        <f aca="false">IF($A8820="","",INDEX(CARTAO_COMPRAS!$D:$D,INT((ROW()-2)/20)+2))</f>
        <v/>
      </c>
      <c r="D8820" s="0" t="str">
        <f aca="false">IF($A8820="","",INDEX(CARTAO_COMPRAS!$E:$E,INT((ROW()-2)/20)+2))</f>
        <v/>
      </c>
      <c r="E8820" s="0" t="str">
        <f aca="false">IF($A8820="","",INDEX(CARTAO_COMPRAS!$H:$H,INT((ROW()-2)/20)+2)+MOD(ROW()-2,20))</f>
        <v/>
      </c>
      <c r="F8820" s="0" t="str">
        <f aca="false">IF($A8820="","",INDEX(CARTAO_COMPRAS!$G:$G,INT((ROW()-2)/20)+2))</f>
        <v/>
      </c>
      <c r="G8820" s="5" t="str">
        <f aca="false">IF($A8820="","",INDEX(CARTAO_COMPRAS!$I:$I,INT((ROW()-2)/20)+2))</f>
        <v/>
      </c>
      <c r="H8820" s="4" t="str">
        <f aca="false">IF($A8820="","",EDATE(INDEX(CARTAO_COMPRAS!$J:$J,INT((ROW()-2)/20)+2),MOD(ROW()-2,20)))</f>
        <v/>
      </c>
      <c r="I8820" s="4" t="str">
        <f aca="false">IF($H8820="","",$H8820-WEEKDAY($H8820,2)+1)</f>
        <v/>
      </c>
      <c r="J8820" s="4" t="str">
        <f aca="false">IF($I8820="","",$I8820+6)</f>
        <v/>
      </c>
      <c r="K8820" s="6" t="str">
        <f aca="false">IF($H8820="","",DATE(YEAR($H8820),MONTH($H8820),1))</f>
        <v/>
      </c>
      <c r="L8820" s="0" t="str">
        <f aca="false">IF($A8820="","",INDEX(CARTAO_COMPRAS!$K:$K,INT((ROW()-2)/20)+2))</f>
        <v/>
      </c>
      <c r="M8820" s="0" t="str">
        <f aca="false">IF($A8820="","","Compra no cartão")</f>
        <v/>
      </c>
    </row>
    <row r="8821" customFormat="false" ht="13.5" hidden="false" customHeight="false" outlineLevel="0" collapsed="false">
      <c r="A8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1" s="0" t="str">
        <f aca="false">IF($A8821="","",INDEX(CARTAO_COMPRAS!$C:$C,INT((ROW()-2)/20)+2))</f>
        <v/>
      </c>
      <c r="C8821" s="0" t="str">
        <f aca="false">IF($A8821="","",INDEX(CARTAO_COMPRAS!$D:$D,INT((ROW()-2)/20)+2))</f>
        <v/>
      </c>
      <c r="D8821" s="0" t="str">
        <f aca="false">IF($A8821="","",INDEX(CARTAO_COMPRAS!$E:$E,INT((ROW()-2)/20)+2))</f>
        <v/>
      </c>
      <c r="E8821" s="0" t="str">
        <f aca="false">IF($A8821="","",INDEX(CARTAO_COMPRAS!$H:$H,INT((ROW()-2)/20)+2)+MOD(ROW()-2,20))</f>
        <v/>
      </c>
      <c r="F8821" s="0" t="str">
        <f aca="false">IF($A8821="","",INDEX(CARTAO_COMPRAS!$G:$G,INT((ROW()-2)/20)+2))</f>
        <v/>
      </c>
      <c r="G8821" s="5" t="str">
        <f aca="false">IF($A8821="","",INDEX(CARTAO_COMPRAS!$I:$I,INT((ROW()-2)/20)+2))</f>
        <v/>
      </c>
      <c r="H8821" s="4" t="str">
        <f aca="false">IF($A8821="","",EDATE(INDEX(CARTAO_COMPRAS!$J:$J,INT((ROW()-2)/20)+2),MOD(ROW()-2,20)))</f>
        <v/>
      </c>
      <c r="I8821" s="4" t="str">
        <f aca="false">IF($H8821="","",$H8821-WEEKDAY($H8821,2)+1)</f>
        <v/>
      </c>
      <c r="J8821" s="4" t="str">
        <f aca="false">IF($I8821="","",$I8821+6)</f>
        <v/>
      </c>
      <c r="K8821" s="6" t="str">
        <f aca="false">IF($H8821="","",DATE(YEAR($H8821),MONTH($H8821),1))</f>
        <v/>
      </c>
      <c r="L8821" s="0" t="str">
        <f aca="false">IF($A8821="","",INDEX(CARTAO_COMPRAS!$K:$K,INT((ROW()-2)/20)+2))</f>
        <v/>
      </c>
      <c r="M8821" s="0" t="str">
        <f aca="false">IF($A8821="","","Compra no cartão")</f>
        <v/>
      </c>
    </row>
    <row r="8822" customFormat="false" ht="13.5" hidden="false" customHeight="false" outlineLevel="0" collapsed="false">
      <c r="A88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442</v>
      </c>
      <c r="B8822" s="0" t="str">
        <f aca="false">IF($A8822="","",INDEX(CARTAO_COMPRAS!$C:$C,INT((ROW()-2)/20)+2))</f>
        <v>Nubank</v>
      </c>
      <c r="C8822" s="0" t="str">
        <f aca="false">IF($A8822="","",INDEX(CARTAO_COMPRAS!$D:$D,INT((ROW()-2)/20)+2))</f>
        <v>Lepok</v>
      </c>
      <c r="D8822" s="0" t="str">
        <f aca="false">IF($A8822="","",INDEX(CARTAO_COMPRAS!$E:$E,INT((ROW()-2)/20)+2))</f>
        <v>Alimentação / Insumos</v>
      </c>
      <c r="E8822" s="0" t="n">
        <f aca="false">IF($A8822="","",INDEX(CARTAO_COMPRAS!$H:$H,INT((ROW()-2)/20)+2)+MOD(ROW()-2,20))</f>
        <v>2</v>
      </c>
      <c r="F8822" s="0" t="n">
        <f aca="false">IF($A8822="","",INDEX(CARTAO_COMPRAS!$G:$G,INT((ROW()-2)/20)+2))</f>
        <v>2</v>
      </c>
      <c r="G8822" s="5" t="n">
        <f aca="false">IF($A8822="","",INDEX(CARTAO_COMPRAS!$I:$I,INT((ROW()-2)/20)+2))</f>
        <v>118.82</v>
      </c>
      <c r="H8822" s="4" t="n">
        <f aca="false">IF($A8822="","",EDATE(INDEX(CARTAO_COMPRAS!$J:$J,INT((ROW()-2)/20)+2),MOD(ROW()-2,20)))</f>
        <v>46170</v>
      </c>
      <c r="I8822" s="4" t="n">
        <f aca="false">IF($H8822="","",$H8822-WEEKDAY($H8822,2)+1)</f>
        <v>46167</v>
      </c>
      <c r="J8822" s="4" t="n">
        <f aca="false">IF($I8822="","",$I8822+6)</f>
        <v>46173</v>
      </c>
      <c r="K8822" s="6" t="n">
        <f aca="false">IF($H8822="","",DATE(YEAR($H8822),MONTH($H8822),1))</f>
        <v>46143</v>
      </c>
      <c r="L8822" s="0" t="str">
        <f aca="false">IF($A8822="","",INDEX(CARTAO_COMPRAS!$K:$K,INT((ROW()-2)/20)+2))</f>
        <v>Pago</v>
      </c>
      <c r="M8822" s="0" t="str">
        <f aca="false">IF($A8822="","","Compra no cartão")</f>
        <v>Compra no cartão</v>
      </c>
    </row>
    <row r="8823" customFormat="false" ht="13.5" hidden="false" customHeight="false" outlineLevel="0" collapsed="false">
      <c r="A8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3" s="0" t="str">
        <f aca="false">IF($A8823="","",INDEX(CARTAO_COMPRAS!$C:$C,INT((ROW()-2)/20)+2))</f>
        <v/>
      </c>
      <c r="C8823" s="0" t="str">
        <f aca="false">IF($A8823="","",INDEX(CARTAO_COMPRAS!$D:$D,INT((ROW()-2)/20)+2))</f>
        <v/>
      </c>
      <c r="D8823" s="0" t="str">
        <f aca="false">IF($A8823="","",INDEX(CARTAO_COMPRAS!$E:$E,INT((ROW()-2)/20)+2))</f>
        <v/>
      </c>
      <c r="E8823" s="0" t="str">
        <f aca="false">IF($A8823="","",INDEX(CARTAO_COMPRAS!$H:$H,INT((ROW()-2)/20)+2)+MOD(ROW()-2,20))</f>
        <v/>
      </c>
      <c r="F8823" s="0" t="str">
        <f aca="false">IF($A8823="","",INDEX(CARTAO_COMPRAS!$G:$G,INT((ROW()-2)/20)+2))</f>
        <v/>
      </c>
      <c r="G8823" s="5" t="str">
        <f aca="false">IF($A8823="","",INDEX(CARTAO_COMPRAS!$I:$I,INT((ROW()-2)/20)+2))</f>
        <v/>
      </c>
      <c r="H8823" s="4" t="str">
        <f aca="false">IF($A8823="","",EDATE(INDEX(CARTAO_COMPRAS!$J:$J,INT((ROW()-2)/20)+2),MOD(ROW()-2,20)))</f>
        <v/>
      </c>
      <c r="I8823" s="4" t="str">
        <f aca="false">IF($H8823="","",$H8823-WEEKDAY($H8823,2)+1)</f>
        <v/>
      </c>
      <c r="J8823" s="4" t="str">
        <f aca="false">IF($I8823="","",$I8823+6)</f>
        <v/>
      </c>
      <c r="K8823" s="6" t="str">
        <f aca="false">IF($H8823="","",DATE(YEAR($H8823),MONTH($H8823),1))</f>
        <v/>
      </c>
      <c r="L8823" s="0" t="str">
        <f aca="false">IF($A8823="","",INDEX(CARTAO_COMPRAS!$K:$K,INT((ROW()-2)/20)+2))</f>
        <v/>
      </c>
      <c r="M8823" s="0" t="str">
        <f aca="false">IF($A8823="","","Compra no cartão")</f>
        <v/>
      </c>
    </row>
    <row r="8824" customFormat="false" ht="13.5" hidden="false" customHeight="false" outlineLevel="0" collapsed="false">
      <c r="A8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4" s="0" t="str">
        <f aca="false">IF($A8824="","",INDEX(CARTAO_COMPRAS!$C:$C,INT((ROW()-2)/20)+2))</f>
        <v/>
      </c>
      <c r="C8824" s="0" t="str">
        <f aca="false">IF($A8824="","",INDEX(CARTAO_COMPRAS!$D:$D,INT((ROW()-2)/20)+2))</f>
        <v/>
      </c>
      <c r="D8824" s="0" t="str">
        <f aca="false">IF($A8824="","",INDEX(CARTAO_COMPRAS!$E:$E,INT((ROW()-2)/20)+2))</f>
        <v/>
      </c>
      <c r="E8824" s="0" t="str">
        <f aca="false">IF($A8824="","",INDEX(CARTAO_COMPRAS!$H:$H,INT((ROW()-2)/20)+2)+MOD(ROW()-2,20))</f>
        <v/>
      </c>
      <c r="F8824" s="0" t="str">
        <f aca="false">IF($A8824="","",INDEX(CARTAO_COMPRAS!$G:$G,INT((ROW()-2)/20)+2))</f>
        <v/>
      </c>
      <c r="G8824" s="5" t="str">
        <f aca="false">IF($A8824="","",INDEX(CARTAO_COMPRAS!$I:$I,INT((ROW()-2)/20)+2))</f>
        <v/>
      </c>
      <c r="H8824" s="4" t="str">
        <f aca="false">IF($A8824="","",EDATE(INDEX(CARTAO_COMPRAS!$J:$J,INT((ROW()-2)/20)+2),MOD(ROW()-2,20)))</f>
        <v/>
      </c>
      <c r="I8824" s="4" t="str">
        <f aca="false">IF($H8824="","",$H8824-WEEKDAY($H8824,2)+1)</f>
        <v/>
      </c>
      <c r="J8824" s="4" t="str">
        <f aca="false">IF($I8824="","",$I8824+6)</f>
        <v/>
      </c>
      <c r="K8824" s="6" t="str">
        <f aca="false">IF($H8824="","",DATE(YEAR($H8824),MONTH($H8824),1))</f>
        <v/>
      </c>
      <c r="L8824" s="0" t="str">
        <f aca="false">IF($A8824="","",INDEX(CARTAO_COMPRAS!$K:$K,INT((ROW()-2)/20)+2))</f>
        <v/>
      </c>
      <c r="M8824" s="0" t="str">
        <f aca="false">IF($A8824="","","Compra no cartão")</f>
        <v/>
      </c>
    </row>
    <row r="8825" customFormat="false" ht="13.5" hidden="false" customHeight="false" outlineLevel="0" collapsed="false">
      <c r="A8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5" s="0" t="str">
        <f aca="false">IF($A8825="","",INDEX(CARTAO_COMPRAS!$C:$C,INT((ROW()-2)/20)+2))</f>
        <v/>
      </c>
      <c r="C8825" s="0" t="str">
        <f aca="false">IF($A8825="","",INDEX(CARTAO_COMPRAS!$D:$D,INT((ROW()-2)/20)+2))</f>
        <v/>
      </c>
      <c r="D8825" s="0" t="str">
        <f aca="false">IF($A8825="","",INDEX(CARTAO_COMPRAS!$E:$E,INT((ROW()-2)/20)+2))</f>
        <v/>
      </c>
      <c r="E8825" s="0" t="str">
        <f aca="false">IF($A8825="","",INDEX(CARTAO_COMPRAS!$H:$H,INT((ROW()-2)/20)+2)+MOD(ROW()-2,20))</f>
        <v/>
      </c>
      <c r="F8825" s="0" t="str">
        <f aca="false">IF($A8825="","",INDEX(CARTAO_COMPRAS!$G:$G,INT((ROW()-2)/20)+2))</f>
        <v/>
      </c>
      <c r="G8825" s="5" t="str">
        <f aca="false">IF($A8825="","",INDEX(CARTAO_COMPRAS!$I:$I,INT((ROW()-2)/20)+2))</f>
        <v/>
      </c>
      <c r="H8825" s="4" t="str">
        <f aca="false">IF($A8825="","",EDATE(INDEX(CARTAO_COMPRAS!$J:$J,INT((ROW()-2)/20)+2),MOD(ROW()-2,20)))</f>
        <v/>
      </c>
      <c r="I8825" s="4" t="str">
        <f aca="false">IF($H8825="","",$H8825-WEEKDAY($H8825,2)+1)</f>
        <v/>
      </c>
      <c r="J8825" s="4" t="str">
        <f aca="false">IF($I8825="","",$I8825+6)</f>
        <v/>
      </c>
      <c r="K8825" s="6" t="str">
        <f aca="false">IF($H8825="","",DATE(YEAR($H8825),MONTH($H8825),1))</f>
        <v/>
      </c>
      <c r="L8825" s="0" t="str">
        <f aca="false">IF($A8825="","",INDEX(CARTAO_COMPRAS!$K:$K,INT((ROW()-2)/20)+2))</f>
        <v/>
      </c>
      <c r="M8825" s="0" t="str">
        <f aca="false">IF($A8825="","","Compra no cartão")</f>
        <v/>
      </c>
    </row>
    <row r="8826" customFormat="false" ht="13.5" hidden="false" customHeight="false" outlineLevel="0" collapsed="false">
      <c r="A8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6" s="0" t="str">
        <f aca="false">IF($A8826="","",INDEX(CARTAO_COMPRAS!$C:$C,INT((ROW()-2)/20)+2))</f>
        <v/>
      </c>
      <c r="C8826" s="0" t="str">
        <f aca="false">IF($A8826="","",INDEX(CARTAO_COMPRAS!$D:$D,INT((ROW()-2)/20)+2))</f>
        <v/>
      </c>
      <c r="D8826" s="0" t="str">
        <f aca="false">IF($A8826="","",INDEX(CARTAO_COMPRAS!$E:$E,INT((ROW()-2)/20)+2))</f>
        <v/>
      </c>
      <c r="E8826" s="0" t="str">
        <f aca="false">IF($A8826="","",INDEX(CARTAO_COMPRAS!$H:$H,INT((ROW()-2)/20)+2)+MOD(ROW()-2,20))</f>
        <v/>
      </c>
      <c r="F8826" s="0" t="str">
        <f aca="false">IF($A8826="","",INDEX(CARTAO_COMPRAS!$G:$G,INT((ROW()-2)/20)+2))</f>
        <v/>
      </c>
      <c r="G8826" s="5" t="str">
        <f aca="false">IF($A8826="","",INDEX(CARTAO_COMPRAS!$I:$I,INT((ROW()-2)/20)+2))</f>
        <v/>
      </c>
      <c r="H8826" s="4" t="str">
        <f aca="false">IF($A8826="","",EDATE(INDEX(CARTAO_COMPRAS!$J:$J,INT((ROW()-2)/20)+2),MOD(ROW()-2,20)))</f>
        <v/>
      </c>
      <c r="I8826" s="4" t="str">
        <f aca="false">IF($H8826="","",$H8826-WEEKDAY($H8826,2)+1)</f>
        <v/>
      </c>
      <c r="J8826" s="4" t="str">
        <f aca="false">IF($I8826="","",$I8826+6)</f>
        <v/>
      </c>
      <c r="K8826" s="6" t="str">
        <f aca="false">IF($H8826="","",DATE(YEAR($H8826),MONTH($H8826),1))</f>
        <v/>
      </c>
      <c r="L8826" s="0" t="str">
        <f aca="false">IF($A8826="","",INDEX(CARTAO_COMPRAS!$K:$K,INT((ROW()-2)/20)+2))</f>
        <v/>
      </c>
      <c r="M8826" s="0" t="str">
        <f aca="false">IF($A8826="","","Compra no cartão")</f>
        <v/>
      </c>
    </row>
    <row r="8827" customFormat="false" ht="13.5" hidden="false" customHeight="false" outlineLevel="0" collapsed="false">
      <c r="A8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7" s="0" t="str">
        <f aca="false">IF($A8827="","",INDEX(CARTAO_COMPRAS!$C:$C,INT((ROW()-2)/20)+2))</f>
        <v/>
      </c>
      <c r="C8827" s="0" t="str">
        <f aca="false">IF($A8827="","",INDEX(CARTAO_COMPRAS!$D:$D,INT((ROW()-2)/20)+2))</f>
        <v/>
      </c>
      <c r="D8827" s="0" t="str">
        <f aca="false">IF($A8827="","",INDEX(CARTAO_COMPRAS!$E:$E,INT((ROW()-2)/20)+2))</f>
        <v/>
      </c>
      <c r="E8827" s="0" t="str">
        <f aca="false">IF($A8827="","",INDEX(CARTAO_COMPRAS!$H:$H,INT((ROW()-2)/20)+2)+MOD(ROW()-2,20))</f>
        <v/>
      </c>
      <c r="F8827" s="0" t="str">
        <f aca="false">IF($A8827="","",INDEX(CARTAO_COMPRAS!$G:$G,INT((ROW()-2)/20)+2))</f>
        <v/>
      </c>
      <c r="G8827" s="5" t="str">
        <f aca="false">IF($A8827="","",INDEX(CARTAO_COMPRAS!$I:$I,INT((ROW()-2)/20)+2))</f>
        <v/>
      </c>
      <c r="H8827" s="4" t="str">
        <f aca="false">IF($A8827="","",EDATE(INDEX(CARTAO_COMPRAS!$J:$J,INT((ROW()-2)/20)+2),MOD(ROW()-2,20)))</f>
        <v/>
      </c>
      <c r="I8827" s="4" t="str">
        <f aca="false">IF($H8827="","",$H8827-WEEKDAY($H8827,2)+1)</f>
        <v/>
      </c>
      <c r="J8827" s="4" t="str">
        <f aca="false">IF($I8827="","",$I8827+6)</f>
        <v/>
      </c>
      <c r="K8827" s="6" t="str">
        <f aca="false">IF($H8827="","",DATE(YEAR($H8827),MONTH($H8827),1))</f>
        <v/>
      </c>
      <c r="L8827" s="0" t="str">
        <f aca="false">IF($A8827="","",INDEX(CARTAO_COMPRAS!$K:$K,INT((ROW()-2)/20)+2))</f>
        <v/>
      </c>
      <c r="M8827" s="0" t="str">
        <f aca="false">IF($A8827="","","Compra no cartão")</f>
        <v/>
      </c>
    </row>
    <row r="8828" customFormat="false" ht="13.5" hidden="false" customHeight="false" outlineLevel="0" collapsed="false">
      <c r="A8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8" s="0" t="str">
        <f aca="false">IF($A8828="","",INDEX(CARTAO_COMPRAS!$C:$C,INT((ROW()-2)/20)+2))</f>
        <v/>
      </c>
      <c r="C8828" s="0" t="str">
        <f aca="false">IF($A8828="","",INDEX(CARTAO_COMPRAS!$D:$D,INT((ROW()-2)/20)+2))</f>
        <v/>
      </c>
      <c r="D8828" s="0" t="str">
        <f aca="false">IF($A8828="","",INDEX(CARTAO_COMPRAS!$E:$E,INT((ROW()-2)/20)+2))</f>
        <v/>
      </c>
      <c r="E8828" s="0" t="str">
        <f aca="false">IF($A8828="","",INDEX(CARTAO_COMPRAS!$H:$H,INT((ROW()-2)/20)+2)+MOD(ROW()-2,20))</f>
        <v/>
      </c>
      <c r="F8828" s="0" t="str">
        <f aca="false">IF($A8828="","",INDEX(CARTAO_COMPRAS!$G:$G,INT((ROW()-2)/20)+2))</f>
        <v/>
      </c>
      <c r="G8828" s="5" t="str">
        <f aca="false">IF($A8828="","",INDEX(CARTAO_COMPRAS!$I:$I,INT((ROW()-2)/20)+2))</f>
        <v/>
      </c>
      <c r="H8828" s="4" t="str">
        <f aca="false">IF($A8828="","",EDATE(INDEX(CARTAO_COMPRAS!$J:$J,INT((ROW()-2)/20)+2),MOD(ROW()-2,20)))</f>
        <v/>
      </c>
      <c r="I8828" s="4" t="str">
        <f aca="false">IF($H8828="","",$H8828-WEEKDAY($H8828,2)+1)</f>
        <v/>
      </c>
      <c r="J8828" s="4" t="str">
        <f aca="false">IF($I8828="","",$I8828+6)</f>
        <v/>
      </c>
      <c r="K8828" s="6" t="str">
        <f aca="false">IF($H8828="","",DATE(YEAR($H8828),MONTH($H8828),1))</f>
        <v/>
      </c>
      <c r="L8828" s="0" t="str">
        <f aca="false">IF($A8828="","",INDEX(CARTAO_COMPRAS!$K:$K,INT((ROW()-2)/20)+2))</f>
        <v/>
      </c>
      <c r="M8828" s="0" t="str">
        <f aca="false">IF($A8828="","","Compra no cartão")</f>
        <v/>
      </c>
    </row>
    <row r="8829" customFormat="false" ht="13.5" hidden="false" customHeight="false" outlineLevel="0" collapsed="false">
      <c r="A8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29" s="0" t="str">
        <f aca="false">IF($A8829="","",INDEX(CARTAO_COMPRAS!$C:$C,INT((ROW()-2)/20)+2))</f>
        <v/>
      </c>
      <c r="C8829" s="0" t="str">
        <f aca="false">IF($A8829="","",INDEX(CARTAO_COMPRAS!$D:$D,INT((ROW()-2)/20)+2))</f>
        <v/>
      </c>
      <c r="D8829" s="0" t="str">
        <f aca="false">IF($A8829="","",INDEX(CARTAO_COMPRAS!$E:$E,INT((ROW()-2)/20)+2))</f>
        <v/>
      </c>
      <c r="E8829" s="0" t="str">
        <f aca="false">IF($A8829="","",INDEX(CARTAO_COMPRAS!$H:$H,INT((ROW()-2)/20)+2)+MOD(ROW()-2,20))</f>
        <v/>
      </c>
      <c r="F8829" s="0" t="str">
        <f aca="false">IF($A8829="","",INDEX(CARTAO_COMPRAS!$G:$G,INT((ROW()-2)/20)+2))</f>
        <v/>
      </c>
      <c r="G8829" s="5" t="str">
        <f aca="false">IF($A8829="","",INDEX(CARTAO_COMPRAS!$I:$I,INT((ROW()-2)/20)+2))</f>
        <v/>
      </c>
      <c r="H8829" s="4" t="str">
        <f aca="false">IF($A8829="","",EDATE(INDEX(CARTAO_COMPRAS!$J:$J,INT((ROW()-2)/20)+2),MOD(ROW()-2,20)))</f>
        <v/>
      </c>
      <c r="I8829" s="4" t="str">
        <f aca="false">IF($H8829="","",$H8829-WEEKDAY($H8829,2)+1)</f>
        <v/>
      </c>
      <c r="J8829" s="4" t="str">
        <f aca="false">IF($I8829="","",$I8829+6)</f>
        <v/>
      </c>
      <c r="K8829" s="6" t="str">
        <f aca="false">IF($H8829="","",DATE(YEAR($H8829),MONTH($H8829),1))</f>
        <v/>
      </c>
      <c r="L8829" s="0" t="str">
        <f aca="false">IF($A8829="","",INDEX(CARTAO_COMPRAS!$K:$K,INT((ROW()-2)/20)+2))</f>
        <v/>
      </c>
      <c r="M8829" s="0" t="str">
        <f aca="false">IF($A8829="","","Compra no cartão")</f>
        <v/>
      </c>
    </row>
    <row r="8830" customFormat="false" ht="13.5" hidden="false" customHeight="false" outlineLevel="0" collapsed="false">
      <c r="A8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0" s="0" t="str">
        <f aca="false">IF($A8830="","",INDEX(CARTAO_COMPRAS!$C:$C,INT((ROW()-2)/20)+2))</f>
        <v/>
      </c>
      <c r="C8830" s="0" t="str">
        <f aca="false">IF($A8830="","",INDEX(CARTAO_COMPRAS!$D:$D,INT((ROW()-2)/20)+2))</f>
        <v/>
      </c>
      <c r="D8830" s="0" t="str">
        <f aca="false">IF($A8830="","",INDEX(CARTAO_COMPRAS!$E:$E,INT((ROW()-2)/20)+2))</f>
        <v/>
      </c>
      <c r="E8830" s="0" t="str">
        <f aca="false">IF($A8830="","",INDEX(CARTAO_COMPRAS!$H:$H,INT((ROW()-2)/20)+2)+MOD(ROW()-2,20))</f>
        <v/>
      </c>
      <c r="F8830" s="0" t="str">
        <f aca="false">IF($A8830="","",INDEX(CARTAO_COMPRAS!$G:$G,INT((ROW()-2)/20)+2))</f>
        <v/>
      </c>
      <c r="G8830" s="5" t="str">
        <f aca="false">IF($A8830="","",INDEX(CARTAO_COMPRAS!$I:$I,INT((ROW()-2)/20)+2))</f>
        <v/>
      </c>
      <c r="H8830" s="4" t="str">
        <f aca="false">IF($A8830="","",EDATE(INDEX(CARTAO_COMPRAS!$J:$J,INT((ROW()-2)/20)+2),MOD(ROW()-2,20)))</f>
        <v/>
      </c>
      <c r="I8830" s="4" t="str">
        <f aca="false">IF($H8830="","",$H8830-WEEKDAY($H8830,2)+1)</f>
        <v/>
      </c>
      <c r="J8830" s="4" t="str">
        <f aca="false">IF($I8830="","",$I8830+6)</f>
        <v/>
      </c>
      <c r="K8830" s="6" t="str">
        <f aca="false">IF($H8830="","",DATE(YEAR($H8830),MONTH($H8830),1))</f>
        <v/>
      </c>
      <c r="L8830" s="0" t="str">
        <f aca="false">IF($A8830="","",INDEX(CARTAO_COMPRAS!$K:$K,INT((ROW()-2)/20)+2))</f>
        <v/>
      </c>
      <c r="M8830" s="0" t="str">
        <f aca="false">IF($A8830="","","Compra no cartão")</f>
        <v/>
      </c>
    </row>
    <row r="8831" customFormat="false" ht="13.5" hidden="false" customHeight="false" outlineLevel="0" collapsed="false">
      <c r="A8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1" s="0" t="str">
        <f aca="false">IF($A8831="","",INDEX(CARTAO_COMPRAS!$C:$C,INT((ROW()-2)/20)+2))</f>
        <v/>
      </c>
      <c r="C8831" s="0" t="str">
        <f aca="false">IF($A8831="","",INDEX(CARTAO_COMPRAS!$D:$D,INT((ROW()-2)/20)+2))</f>
        <v/>
      </c>
      <c r="D8831" s="0" t="str">
        <f aca="false">IF($A8831="","",INDEX(CARTAO_COMPRAS!$E:$E,INT((ROW()-2)/20)+2))</f>
        <v/>
      </c>
      <c r="E8831" s="0" t="str">
        <f aca="false">IF($A8831="","",INDEX(CARTAO_COMPRAS!$H:$H,INT((ROW()-2)/20)+2)+MOD(ROW()-2,20))</f>
        <v/>
      </c>
      <c r="F8831" s="0" t="str">
        <f aca="false">IF($A8831="","",INDEX(CARTAO_COMPRAS!$G:$G,INT((ROW()-2)/20)+2))</f>
        <v/>
      </c>
      <c r="G8831" s="5" t="str">
        <f aca="false">IF($A8831="","",INDEX(CARTAO_COMPRAS!$I:$I,INT((ROW()-2)/20)+2))</f>
        <v/>
      </c>
      <c r="H8831" s="4" t="str">
        <f aca="false">IF($A8831="","",EDATE(INDEX(CARTAO_COMPRAS!$J:$J,INT((ROW()-2)/20)+2),MOD(ROW()-2,20)))</f>
        <v/>
      </c>
      <c r="I8831" s="4" t="str">
        <f aca="false">IF($H8831="","",$H8831-WEEKDAY($H8831,2)+1)</f>
        <v/>
      </c>
      <c r="J8831" s="4" t="str">
        <f aca="false">IF($I8831="","",$I8831+6)</f>
        <v/>
      </c>
      <c r="K8831" s="6" t="str">
        <f aca="false">IF($H8831="","",DATE(YEAR($H8831),MONTH($H8831),1))</f>
        <v/>
      </c>
      <c r="L8831" s="0" t="str">
        <f aca="false">IF($A8831="","",INDEX(CARTAO_COMPRAS!$K:$K,INT((ROW()-2)/20)+2))</f>
        <v/>
      </c>
      <c r="M8831" s="0" t="str">
        <f aca="false">IF($A8831="","","Compra no cartão")</f>
        <v/>
      </c>
    </row>
    <row r="8832" customFormat="false" ht="13.5" hidden="false" customHeight="false" outlineLevel="0" collapsed="false">
      <c r="A8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2" s="0" t="str">
        <f aca="false">IF($A8832="","",INDEX(CARTAO_COMPRAS!$C:$C,INT((ROW()-2)/20)+2))</f>
        <v/>
      </c>
      <c r="C8832" s="0" t="str">
        <f aca="false">IF($A8832="","",INDEX(CARTAO_COMPRAS!$D:$D,INT((ROW()-2)/20)+2))</f>
        <v/>
      </c>
      <c r="D8832" s="0" t="str">
        <f aca="false">IF($A8832="","",INDEX(CARTAO_COMPRAS!$E:$E,INT((ROW()-2)/20)+2))</f>
        <v/>
      </c>
      <c r="E8832" s="0" t="str">
        <f aca="false">IF($A8832="","",INDEX(CARTAO_COMPRAS!$H:$H,INT((ROW()-2)/20)+2)+MOD(ROW()-2,20))</f>
        <v/>
      </c>
      <c r="F8832" s="0" t="str">
        <f aca="false">IF($A8832="","",INDEX(CARTAO_COMPRAS!$G:$G,INT((ROW()-2)/20)+2))</f>
        <v/>
      </c>
      <c r="G8832" s="5" t="str">
        <f aca="false">IF($A8832="","",INDEX(CARTAO_COMPRAS!$I:$I,INT((ROW()-2)/20)+2))</f>
        <v/>
      </c>
      <c r="H8832" s="4" t="str">
        <f aca="false">IF($A8832="","",EDATE(INDEX(CARTAO_COMPRAS!$J:$J,INT((ROW()-2)/20)+2),MOD(ROW()-2,20)))</f>
        <v/>
      </c>
      <c r="I8832" s="4" t="str">
        <f aca="false">IF($H8832="","",$H8832-WEEKDAY($H8832,2)+1)</f>
        <v/>
      </c>
      <c r="J8832" s="4" t="str">
        <f aca="false">IF($I8832="","",$I8832+6)</f>
        <v/>
      </c>
      <c r="K8832" s="6" t="str">
        <f aca="false">IF($H8832="","",DATE(YEAR($H8832),MONTH($H8832),1))</f>
        <v/>
      </c>
      <c r="L8832" s="0" t="str">
        <f aca="false">IF($A8832="","",INDEX(CARTAO_COMPRAS!$K:$K,INT((ROW()-2)/20)+2))</f>
        <v/>
      </c>
      <c r="M8832" s="0" t="str">
        <f aca="false">IF($A8832="","","Compra no cartão")</f>
        <v/>
      </c>
    </row>
    <row r="8833" customFormat="false" ht="13.5" hidden="false" customHeight="false" outlineLevel="0" collapsed="false">
      <c r="A8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3" s="0" t="str">
        <f aca="false">IF($A8833="","",INDEX(CARTAO_COMPRAS!$C:$C,INT((ROW()-2)/20)+2))</f>
        <v/>
      </c>
      <c r="C8833" s="0" t="str">
        <f aca="false">IF($A8833="","",INDEX(CARTAO_COMPRAS!$D:$D,INT((ROW()-2)/20)+2))</f>
        <v/>
      </c>
      <c r="D8833" s="0" t="str">
        <f aca="false">IF($A8833="","",INDEX(CARTAO_COMPRAS!$E:$E,INT((ROW()-2)/20)+2))</f>
        <v/>
      </c>
      <c r="E8833" s="0" t="str">
        <f aca="false">IF($A8833="","",INDEX(CARTAO_COMPRAS!$H:$H,INT((ROW()-2)/20)+2)+MOD(ROW()-2,20))</f>
        <v/>
      </c>
      <c r="F8833" s="0" t="str">
        <f aca="false">IF($A8833="","",INDEX(CARTAO_COMPRAS!$G:$G,INT((ROW()-2)/20)+2))</f>
        <v/>
      </c>
      <c r="G8833" s="5" t="str">
        <f aca="false">IF($A8833="","",INDEX(CARTAO_COMPRAS!$I:$I,INT((ROW()-2)/20)+2))</f>
        <v/>
      </c>
      <c r="H8833" s="4" t="str">
        <f aca="false">IF($A8833="","",EDATE(INDEX(CARTAO_COMPRAS!$J:$J,INT((ROW()-2)/20)+2),MOD(ROW()-2,20)))</f>
        <v/>
      </c>
      <c r="I8833" s="4" t="str">
        <f aca="false">IF($H8833="","",$H8833-WEEKDAY($H8833,2)+1)</f>
        <v/>
      </c>
      <c r="J8833" s="4" t="str">
        <f aca="false">IF($I8833="","",$I8833+6)</f>
        <v/>
      </c>
      <c r="K8833" s="6" t="str">
        <f aca="false">IF($H8833="","",DATE(YEAR($H8833),MONTH($H8833),1))</f>
        <v/>
      </c>
      <c r="L8833" s="0" t="str">
        <f aca="false">IF($A8833="","",INDEX(CARTAO_COMPRAS!$K:$K,INT((ROW()-2)/20)+2))</f>
        <v/>
      </c>
      <c r="M8833" s="0" t="str">
        <f aca="false">IF($A8833="","","Compra no cartão")</f>
        <v/>
      </c>
    </row>
    <row r="8834" customFormat="false" ht="13.5" hidden="false" customHeight="false" outlineLevel="0" collapsed="false">
      <c r="A8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4" s="0" t="str">
        <f aca="false">IF($A8834="","",INDEX(CARTAO_COMPRAS!$C:$C,INT((ROW()-2)/20)+2))</f>
        <v/>
      </c>
      <c r="C8834" s="0" t="str">
        <f aca="false">IF($A8834="","",INDEX(CARTAO_COMPRAS!$D:$D,INT((ROW()-2)/20)+2))</f>
        <v/>
      </c>
      <c r="D8834" s="0" t="str">
        <f aca="false">IF($A8834="","",INDEX(CARTAO_COMPRAS!$E:$E,INT((ROW()-2)/20)+2))</f>
        <v/>
      </c>
      <c r="E8834" s="0" t="str">
        <f aca="false">IF($A8834="","",INDEX(CARTAO_COMPRAS!$H:$H,INT((ROW()-2)/20)+2)+MOD(ROW()-2,20))</f>
        <v/>
      </c>
      <c r="F8834" s="0" t="str">
        <f aca="false">IF($A8834="","",INDEX(CARTAO_COMPRAS!$G:$G,INT((ROW()-2)/20)+2))</f>
        <v/>
      </c>
      <c r="G8834" s="5" t="str">
        <f aca="false">IF($A8834="","",INDEX(CARTAO_COMPRAS!$I:$I,INT((ROW()-2)/20)+2))</f>
        <v/>
      </c>
      <c r="H8834" s="4" t="str">
        <f aca="false">IF($A8834="","",EDATE(INDEX(CARTAO_COMPRAS!$J:$J,INT((ROW()-2)/20)+2),MOD(ROW()-2,20)))</f>
        <v/>
      </c>
      <c r="I8834" s="4" t="str">
        <f aca="false">IF($H8834="","",$H8834-WEEKDAY($H8834,2)+1)</f>
        <v/>
      </c>
      <c r="J8834" s="4" t="str">
        <f aca="false">IF($I8834="","",$I8834+6)</f>
        <v/>
      </c>
      <c r="K8834" s="6" t="str">
        <f aca="false">IF($H8834="","",DATE(YEAR($H8834),MONTH($H8834),1))</f>
        <v/>
      </c>
      <c r="L8834" s="0" t="str">
        <f aca="false">IF($A8834="","",INDEX(CARTAO_COMPRAS!$K:$K,INT((ROW()-2)/20)+2))</f>
        <v/>
      </c>
      <c r="M8834" s="0" t="str">
        <f aca="false">IF($A8834="","","Compra no cartão")</f>
        <v/>
      </c>
    </row>
    <row r="8835" customFormat="false" ht="13.5" hidden="false" customHeight="false" outlineLevel="0" collapsed="false">
      <c r="A8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5" s="0" t="str">
        <f aca="false">IF($A8835="","",INDEX(CARTAO_COMPRAS!$C:$C,INT((ROW()-2)/20)+2))</f>
        <v/>
      </c>
      <c r="C8835" s="0" t="str">
        <f aca="false">IF($A8835="","",INDEX(CARTAO_COMPRAS!$D:$D,INT((ROW()-2)/20)+2))</f>
        <v/>
      </c>
      <c r="D8835" s="0" t="str">
        <f aca="false">IF($A8835="","",INDEX(CARTAO_COMPRAS!$E:$E,INT((ROW()-2)/20)+2))</f>
        <v/>
      </c>
      <c r="E8835" s="0" t="str">
        <f aca="false">IF($A8835="","",INDEX(CARTAO_COMPRAS!$H:$H,INT((ROW()-2)/20)+2)+MOD(ROW()-2,20))</f>
        <v/>
      </c>
      <c r="F8835" s="0" t="str">
        <f aca="false">IF($A8835="","",INDEX(CARTAO_COMPRAS!$G:$G,INT((ROW()-2)/20)+2))</f>
        <v/>
      </c>
      <c r="G8835" s="5" t="str">
        <f aca="false">IF($A8835="","",INDEX(CARTAO_COMPRAS!$I:$I,INT((ROW()-2)/20)+2))</f>
        <v/>
      </c>
      <c r="H8835" s="4" t="str">
        <f aca="false">IF($A8835="","",EDATE(INDEX(CARTAO_COMPRAS!$J:$J,INT((ROW()-2)/20)+2),MOD(ROW()-2,20)))</f>
        <v/>
      </c>
      <c r="I8835" s="4" t="str">
        <f aca="false">IF($H8835="","",$H8835-WEEKDAY($H8835,2)+1)</f>
        <v/>
      </c>
      <c r="J8835" s="4" t="str">
        <f aca="false">IF($I8835="","",$I8835+6)</f>
        <v/>
      </c>
      <c r="K8835" s="6" t="str">
        <f aca="false">IF($H8835="","",DATE(YEAR($H8835),MONTH($H8835),1))</f>
        <v/>
      </c>
      <c r="L8835" s="0" t="str">
        <f aca="false">IF($A8835="","",INDEX(CARTAO_COMPRAS!$K:$K,INT((ROW()-2)/20)+2))</f>
        <v/>
      </c>
      <c r="M8835" s="0" t="str">
        <f aca="false">IF($A8835="","","Compra no cartão")</f>
        <v/>
      </c>
    </row>
    <row r="8836" customFormat="false" ht="13.5" hidden="false" customHeight="false" outlineLevel="0" collapsed="false">
      <c r="A8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6" s="0" t="str">
        <f aca="false">IF($A8836="","",INDEX(CARTAO_COMPRAS!$C:$C,INT((ROW()-2)/20)+2))</f>
        <v/>
      </c>
      <c r="C8836" s="0" t="str">
        <f aca="false">IF($A8836="","",INDEX(CARTAO_COMPRAS!$D:$D,INT((ROW()-2)/20)+2))</f>
        <v/>
      </c>
      <c r="D8836" s="0" t="str">
        <f aca="false">IF($A8836="","",INDEX(CARTAO_COMPRAS!$E:$E,INT((ROW()-2)/20)+2))</f>
        <v/>
      </c>
      <c r="E8836" s="0" t="str">
        <f aca="false">IF($A8836="","",INDEX(CARTAO_COMPRAS!$H:$H,INT((ROW()-2)/20)+2)+MOD(ROW()-2,20))</f>
        <v/>
      </c>
      <c r="F8836" s="0" t="str">
        <f aca="false">IF($A8836="","",INDEX(CARTAO_COMPRAS!$G:$G,INT((ROW()-2)/20)+2))</f>
        <v/>
      </c>
      <c r="G8836" s="5" t="str">
        <f aca="false">IF($A8836="","",INDEX(CARTAO_COMPRAS!$I:$I,INT((ROW()-2)/20)+2))</f>
        <v/>
      </c>
      <c r="H8836" s="4" t="str">
        <f aca="false">IF($A8836="","",EDATE(INDEX(CARTAO_COMPRAS!$J:$J,INT((ROW()-2)/20)+2),MOD(ROW()-2,20)))</f>
        <v/>
      </c>
      <c r="I8836" s="4" t="str">
        <f aca="false">IF($H8836="","",$H8836-WEEKDAY($H8836,2)+1)</f>
        <v/>
      </c>
      <c r="J8836" s="4" t="str">
        <f aca="false">IF($I8836="","",$I8836+6)</f>
        <v/>
      </c>
      <c r="K8836" s="6" t="str">
        <f aca="false">IF($H8836="","",DATE(YEAR($H8836),MONTH($H8836),1))</f>
        <v/>
      </c>
      <c r="L8836" s="0" t="str">
        <f aca="false">IF($A8836="","",INDEX(CARTAO_COMPRAS!$K:$K,INT((ROW()-2)/20)+2))</f>
        <v/>
      </c>
      <c r="M8836" s="0" t="str">
        <f aca="false">IF($A8836="","","Compra no cartão")</f>
        <v/>
      </c>
    </row>
    <row r="8837" customFormat="false" ht="13.5" hidden="false" customHeight="false" outlineLevel="0" collapsed="false">
      <c r="A8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7" s="0" t="str">
        <f aca="false">IF($A8837="","",INDEX(CARTAO_COMPRAS!$C:$C,INT((ROW()-2)/20)+2))</f>
        <v/>
      </c>
      <c r="C8837" s="0" t="str">
        <f aca="false">IF($A8837="","",INDEX(CARTAO_COMPRAS!$D:$D,INT((ROW()-2)/20)+2))</f>
        <v/>
      </c>
      <c r="D8837" s="0" t="str">
        <f aca="false">IF($A8837="","",INDEX(CARTAO_COMPRAS!$E:$E,INT((ROW()-2)/20)+2))</f>
        <v/>
      </c>
      <c r="E8837" s="0" t="str">
        <f aca="false">IF($A8837="","",INDEX(CARTAO_COMPRAS!$H:$H,INT((ROW()-2)/20)+2)+MOD(ROW()-2,20))</f>
        <v/>
      </c>
      <c r="F8837" s="0" t="str">
        <f aca="false">IF($A8837="","",INDEX(CARTAO_COMPRAS!$G:$G,INT((ROW()-2)/20)+2))</f>
        <v/>
      </c>
      <c r="G8837" s="5" t="str">
        <f aca="false">IF($A8837="","",INDEX(CARTAO_COMPRAS!$I:$I,INT((ROW()-2)/20)+2))</f>
        <v/>
      </c>
      <c r="H8837" s="4" t="str">
        <f aca="false">IF($A8837="","",EDATE(INDEX(CARTAO_COMPRAS!$J:$J,INT((ROW()-2)/20)+2),MOD(ROW()-2,20)))</f>
        <v/>
      </c>
      <c r="I8837" s="4" t="str">
        <f aca="false">IF($H8837="","",$H8837-WEEKDAY($H8837,2)+1)</f>
        <v/>
      </c>
      <c r="J8837" s="4" t="str">
        <f aca="false">IF($I8837="","",$I8837+6)</f>
        <v/>
      </c>
      <c r="K8837" s="6" t="str">
        <f aca="false">IF($H8837="","",DATE(YEAR($H8837),MONTH($H8837),1))</f>
        <v/>
      </c>
      <c r="L8837" s="0" t="str">
        <f aca="false">IF($A8837="","",INDEX(CARTAO_COMPRAS!$K:$K,INT((ROW()-2)/20)+2))</f>
        <v/>
      </c>
      <c r="M8837" s="0" t="str">
        <f aca="false">IF($A8837="","","Compra no cartão")</f>
        <v/>
      </c>
    </row>
    <row r="8838" customFormat="false" ht="13.5" hidden="false" customHeight="false" outlineLevel="0" collapsed="false">
      <c r="A8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8" s="0" t="str">
        <f aca="false">IF($A8838="","",INDEX(CARTAO_COMPRAS!$C:$C,INT((ROW()-2)/20)+2))</f>
        <v/>
      </c>
      <c r="C8838" s="0" t="str">
        <f aca="false">IF($A8838="","",INDEX(CARTAO_COMPRAS!$D:$D,INT((ROW()-2)/20)+2))</f>
        <v/>
      </c>
      <c r="D8838" s="0" t="str">
        <f aca="false">IF($A8838="","",INDEX(CARTAO_COMPRAS!$E:$E,INT((ROW()-2)/20)+2))</f>
        <v/>
      </c>
      <c r="E8838" s="0" t="str">
        <f aca="false">IF($A8838="","",INDEX(CARTAO_COMPRAS!$H:$H,INT((ROW()-2)/20)+2)+MOD(ROW()-2,20))</f>
        <v/>
      </c>
      <c r="F8838" s="0" t="str">
        <f aca="false">IF($A8838="","",INDEX(CARTAO_COMPRAS!$G:$G,INT((ROW()-2)/20)+2))</f>
        <v/>
      </c>
      <c r="G8838" s="5" t="str">
        <f aca="false">IF($A8838="","",INDEX(CARTAO_COMPRAS!$I:$I,INT((ROW()-2)/20)+2))</f>
        <v/>
      </c>
      <c r="H8838" s="4" t="str">
        <f aca="false">IF($A8838="","",EDATE(INDEX(CARTAO_COMPRAS!$J:$J,INT((ROW()-2)/20)+2),MOD(ROW()-2,20)))</f>
        <v/>
      </c>
      <c r="I8838" s="4" t="str">
        <f aca="false">IF($H8838="","",$H8838-WEEKDAY($H8838,2)+1)</f>
        <v/>
      </c>
      <c r="J8838" s="4" t="str">
        <f aca="false">IF($I8838="","",$I8838+6)</f>
        <v/>
      </c>
      <c r="K8838" s="6" t="str">
        <f aca="false">IF($H8838="","",DATE(YEAR($H8838),MONTH($H8838),1))</f>
        <v/>
      </c>
      <c r="L8838" s="0" t="str">
        <f aca="false">IF($A8838="","",INDEX(CARTAO_COMPRAS!$K:$K,INT((ROW()-2)/20)+2))</f>
        <v/>
      </c>
      <c r="M8838" s="0" t="str">
        <f aca="false">IF($A8838="","","Compra no cartão")</f>
        <v/>
      </c>
    </row>
    <row r="8839" customFormat="false" ht="13.5" hidden="false" customHeight="false" outlineLevel="0" collapsed="false">
      <c r="A8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39" s="0" t="str">
        <f aca="false">IF($A8839="","",INDEX(CARTAO_COMPRAS!$C:$C,INT((ROW()-2)/20)+2))</f>
        <v/>
      </c>
      <c r="C8839" s="0" t="str">
        <f aca="false">IF($A8839="","",INDEX(CARTAO_COMPRAS!$D:$D,INT((ROW()-2)/20)+2))</f>
        <v/>
      </c>
      <c r="D8839" s="0" t="str">
        <f aca="false">IF($A8839="","",INDEX(CARTAO_COMPRAS!$E:$E,INT((ROW()-2)/20)+2))</f>
        <v/>
      </c>
      <c r="E8839" s="0" t="str">
        <f aca="false">IF($A8839="","",INDEX(CARTAO_COMPRAS!$H:$H,INT((ROW()-2)/20)+2)+MOD(ROW()-2,20))</f>
        <v/>
      </c>
      <c r="F8839" s="0" t="str">
        <f aca="false">IF($A8839="","",INDEX(CARTAO_COMPRAS!$G:$G,INT((ROW()-2)/20)+2))</f>
        <v/>
      </c>
      <c r="G8839" s="5" t="str">
        <f aca="false">IF($A8839="","",INDEX(CARTAO_COMPRAS!$I:$I,INT((ROW()-2)/20)+2))</f>
        <v/>
      </c>
      <c r="H8839" s="4" t="str">
        <f aca="false">IF($A8839="","",EDATE(INDEX(CARTAO_COMPRAS!$J:$J,INT((ROW()-2)/20)+2),MOD(ROW()-2,20)))</f>
        <v/>
      </c>
      <c r="I8839" s="4" t="str">
        <f aca="false">IF($H8839="","",$H8839-WEEKDAY($H8839,2)+1)</f>
        <v/>
      </c>
      <c r="J8839" s="4" t="str">
        <f aca="false">IF($I8839="","",$I8839+6)</f>
        <v/>
      </c>
      <c r="K8839" s="6" t="str">
        <f aca="false">IF($H8839="","",DATE(YEAR($H8839),MONTH($H8839),1))</f>
        <v/>
      </c>
      <c r="L8839" s="0" t="str">
        <f aca="false">IF($A8839="","",INDEX(CARTAO_COMPRAS!$K:$K,INT((ROW()-2)/20)+2))</f>
        <v/>
      </c>
      <c r="M8839" s="0" t="str">
        <f aca="false">IF($A8839="","","Compra no cartão")</f>
        <v/>
      </c>
    </row>
    <row r="8840" customFormat="false" ht="13.5" hidden="false" customHeight="false" outlineLevel="0" collapsed="false">
      <c r="A8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40" s="0" t="str">
        <f aca="false">IF($A8840="","",INDEX(CARTAO_COMPRAS!$C:$C,INT((ROW()-2)/20)+2))</f>
        <v/>
      </c>
      <c r="C8840" s="0" t="str">
        <f aca="false">IF($A8840="","",INDEX(CARTAO_COMPRAS!$D:$D,INT((ROW()-2)/20)+2))</f>
        <v/>
      </c>
      <c r="D8840" s="0" t="str">
        <f aca="false">IF($A8840="","",INDEX(CARTAO_COMPRAS!$E:$E,INT((ROW()-2)/20)+2))</f>
        <v/>
      </c>
      <c r="E8840" s="0" t="str">
        <f aca="false">IF($A8840="","",INDEX(CARTAO_COMPRAS!$H:$H,INT((ROW()-2)/20)+2)+MOD(ROW()-2,20))</f>
        <v/>
      </c>
      <c r="F8840" s="0" t="str">
        <f aca="false">IF($A8840="","",INDEX(CARTAO_COMPRAS!$G:$G,INT((ROW()-2)/20)+2))</f>
        <v/>
      </c>
      <c r="G8840" s="5" t="str">
        <f aca="false">IF($A8840="","",INDEX(CARTAO_COMPRAS!$I:$I,INT((ROW()-2)/20)+2))</f>
        <v/>
      </c>
      <c r="H8840" s="4" t="str">
        <f aca="false">IF($A8840="","",EDATE(INDEX(CARTAO_COMPRAS!$J:$J,INT((ROW()-2)/20)+2),MOD(ROW()-2,20)))</f>
        <v/>
      </c>
      <c r="I8840" s="4" t="str">
        <f aca="false">IF($H8840="","",$H8840-WEEKDAY($H8840,2)+1)</f>
        <v/>
      </c>
      <c r="J8840" s="4" t="str">
        <f aca="false">IF($I8840="","",$I8840+6)</f>
        <v/>
      </c>
      <c r="K8840" s="6" t="str">
        <f aca="false">IF($H8840="","",DATE(YEAR($H8840),MONTH($H8840),1))</f>
        <v/>
      </c>
      <c r="L8840" s="0" t="str">
        <f aca="false">IF($A8840="","",INDEX(CARTAO_COMPRAS!$K:$K,INT((ROW()-2)/20)+2))</f>
        <v/>
      </c>
      <c r="M8840" s="0" t="str">
        <f aca="false">IF($A8840="","","Compra no cartão")</f>
        <v/>
      </c>
    </row>
    <row r="8841" customFormat="false" ht="13.5" hidden="false" customHeight="false" outlineLevel="0" collapsed="false">
      <c r="A8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41" s="0" t="str">
        <f aca="false">IF($A8841="","",INDEX(CARTAO_COMPRAS!$C:$C,INT((ROW()-2)/20)+2))</f>
        <v/>
      </c>
      <c r="C8841" s="0" t="str">
        <f aca="false">IF($A8841="","",INDEX(CARTAO_COMPRAS!$D:$D,INT((ROW()-2)/20)+2))</f>
        <v/>
      </c>
      <c r="D8841" s="0" t="str">
        <f aca="false">IF($A8841="","",INDEX(CARTAO_COMPRAS!$E:$E,INT((ROW()-2)/20)+2))</f>
        <v/>
      </c>
      <c r="E8841" s="0" t="str">
        <f aca="false">IF($A8841="","",INDEX(CARTAO_COMPRAS!$H:$H,INT((ROW()-2)/20)+2)+MOD(ROW()-2,20))</f>
        <v/>
      </c>
      <c r="F8841" s="0" t="str">
        <f aca="false">IF($A8841="","",INDEX(CARTAO_COMPRAS!$G:$G,INT((ROW()-2)/20)+2))</f>
        <v/>
      </c>
      <c r="G8841" s="5" t="str">
        <f aca="false">IF($A8841="","",INDEX(CARTAO_COMPRAS!$I:$I,INT((ROW()-2)/20)+2))</f>
        <v/>
      </c>
      <c r="H8841" s="4" t="str">
        <f aca="false">IF($A8841="","",EDATE(INDEX(CARTAO_COMPRAS!$J:$J,INT((ROW()-2)/20)+2),MOD(ROW()-2,20)))</f>
        <v/>
      </c>
      <c r="I8841" s="4" t="str">
        <f aca="false">IF($H8841="","",$H8841-WEEKDAY($H8841,2)+1)</f>
        <v/>
      </c>
      <c r="J8841" s="4" t="str">
        <f aca="false">IF($I8841="","",$I8841+6)</f>
        <v/>
      </c>
      <c r="K8841" s="6" t="str">
        <f aca="false">IF($H8841="","",DATE(YEAR($H8841),MONTH($H8841),1))</f>
        <v/>
      </c>
      <c r="L8841" s="0" t="str">
        <f aca="false">IF($A8841="","",INDEX(CARTAO_COMPRAS!$K:$K,INT((ROW()-2)/20)+2))</f>
        <v/>
      </c>
      <c r="M8841" s="0" t="str">
        <f aca="false">IF($A8841="","","Compra no cartão")</f>
        <v/>
      </c>
    </row>
    <row r="8842" customFormat="false" ht="13.5" hidden="false" customHeight="false" outlineLevel="0" collapsed="false">
      <c r="A88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443</v>
      </c>
      <c r="B8842" s="0" t="str">
        <f aca="false">IF($A8842="","",INDEX(CARTAO_COMPRAS!$C:$C,INT((ROW()-2)/20)+2))</f>
        <v>Nubank</v>
      </c>
      <c r="C8842" s="0" t="str">
        <f aca="false">IF($A8842="","",INDEX(CARTAO_COMPRAS!$D:$D,INT((ROW()-2)/20)+2))</f>
        <v>Swift - açougue</v>
      </c>
      <c r="D8842" s="0" t="str">
        <f aca="false">IF($A8842="","",INDEX(CARTAO_COMPRAS!$E:$E,INT((ROW()-2)/20)+2))</f>
        <v>Alimentação / Insumos</v>
      </c>
      <c r="E8842" s="0" t="n">
        <f aca="false">IF($A8842="","",INDEX(CARTAO_COMPRAS!$H:$H,INT((ROW()-2)/20)+2)+MOD(ROW()-2,20))</f>
        <v>2</v>
      </c>
      <c r="F8842" s="0" t="n">
        <f aca="false">IF($A8842="","",INDEX(CARTAO_COMPRAS!$G:$G,INT((ROW()-2)/20)+2))</f>
        <v>4</v>
      </c>
      <c r="G8842" s="5" t="n">
        <f aca="false">IF($A8842="","",INDEX(CARTAO_COMPRAS!$I:$I,INT((ROW()-2)/20)+2))</f>
        <v>188.13</v>
      </c>
      <c r="H8842" s="4" t="n">
        <f aca="false">IF($A8842="","",EDATE(INDEX(CARTAO_COMPRAS!$J:$J,INT((ROW()-2)/20)+2),MOD(ROW()-2,20)))</f>
        <v>46170</v>
      </c>
      <c r="I8842" s="4" t="n">
        <f aca="false">IF($H8842="","",$H8842-WEEKDAY($H8842,2)+1)</f>
        <v>46167</v>
      </c>
      <c r="J8842" s="4" t="n">
        <f aca="false">IF($I8842="","",$I8842+6)</f>
        <v>46173</v>
      </c>
      <c r="K8842" s="6" t="n">
        <f aca="false">IF($H8842="","",DATE(YEAR($H8842),MONTH($H8842),1))</f>
        <v>46143</v>
      </c>
      <c r="L8842" s="0" t="str">
        <f aca="false">IF($A8842="","",INDEX(CARTAO_COMPRAS!$K:$K,INT((ROW()-2)/20)+2))</f>
        <v>Pago</v>
      </c>
      <c r="M8842" s="0" t="str">
        <f aca="false">IF($A8842="","","Compra no cartão")</f>
        <v>Compra no cartão</v>
      </c>
    </row>
    <row r="8843" customFormat="false" ht="13.5" hidden="false" customHeight="false" outlineLevel="0" collapsed="false">
      <c r="A88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443</v>
      </c>
      <c r="B8843" s="0" t="str">
        <f aca="false">IF($A8843="","",INDEX(CARTAO_COMPRAS!$C:$C,INT((ROW()-2)/20)+2))</f>
        <v>Nubank</v>
      </c>
      <c r="C8843" s="0" t="str">
        <f aca="false">IF($A8843="","",INDEX(CARTAO_COMPRAS!$D:$D,INT((ROW()-2)/20)+2))</f>
        <v>Swift - açougue</v>
      </c>
      <c r="D8843" s="0" t="str">
        <f aca="false">IF($A8843="","",INDEX(CARTAO_COMPRAS!$E:$E,INT((ROW()-2)/20)+2))</f>
        <v>Alimentação / Insumos</v>
      </c>
      <c r="E8843" s="0" t="n">
        <f aca="false">IF($A8843="","",INDEX(CARTAO_COMPRAS!$H:$H,INT((ROW()-2)/20)+2)+MOD(ROW()-2,20))</f>
        <v>3</v>
      </c>
      <c r="F8843" s="0" t="n">
        <f aca="false">IF($A8843="","",INDEX(CARTAO_COMPRAS!$G:$G,INT((ROW()-2)/20)+2))</f>
        <v>4</v>
      </c>
      <c r="G8843" s="5" t="n">
        <f aca="false">IF($A8843="","",INDEX(CARTAO_COMPRAS!$I:$I,INT((ROW()-2)/20)+2))</f>
        <v>188.13</v>
      </c>
      <c r="H8843" s="4" t="n">
        <f aca="false">IF($A8843="","",EDATE(INDEX(CARTAO_COMPRAS!$J:$J,INT((ROW()-2)/20)+2),MOD(ROW()-2,20)))</f>
        <v>46201</v>
      </c>
      <c r="I8843" s="4" t="n">
        <f aca="false">IF($H8843="","",$H8843-WEEKDAY($H8843,2)+1)</f>
        <v>46195</v>
      </c>
      <c r="J8843" s="4" t="n">
        <f aca="false">IF($I8843="","",$I8843+6)</f>
        <v>46201</v>
      </c>
      <c r="K8843" s="6" t="n">
        <f aca="false">IF($H8843="","",DATE(YEAR($H8843),MONTH($H8843),1))</f>
        <v>46174</v>
      </c>
      <c r="L8843" s="0" t="str">
        <f aca="false">IF($A8843="","",INDEX(CARTAO_COMPRAS!$K:$K,INT((ROW()-2)/20)+2))</f>
        <v>Pago</v>
      </c>
      <c r="M8843" s="0" t="str">
        <f aca="false">IF($A8843="","","Compra no cartão")</f>
        <v>Compra no cartão</v>
      </c>
    </row>
    <row r="8844" customFormat="false" ht="13.5" hidden="false" customHeight="false" outlineLevel="0" collapsed="false">
      <c r="A88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443</v>
      </c>
      <c r="B8844" s="0" t="str">
        <f aca="false">IF($A8844="","",INDEX(CARTAO_COMPRAS!$C:$C,INT((ROW()-2)/20)+2))</f>
        <v>Nubank</v>
      </c>
      <c r="C8844" s="0" t="str">
        <f aca="false">IF($A8844="","",INDEX(CARTAO_COMPRAS!$D:$D,INT((ROW()-2)/20)+2))</f>
        <v>Swift - açougue</v>
      </c>
      <c r="D8844" s="0" t="str">
        <f aca="false">IF($A8844="","",INDEX(CARTAO_COMPRAS!$E:$E,INT((ROW()-2)/20)+2))</f>
        <v>Alimentação / Insumos</v>
      </c>
      <c r="E8844" s="0" t="n">
        <f aca="false">IF($A8844="","",INDEX(CARTAO_COMPRAS!$H:$H,INT((ROW()-2)/20)+2)+MOD(ROW()-2,20))</f>
        <v>4</v>
      </c>
      <c r="F8844" s="0" t="n">
        <f aca="false">IF($A8844="","",INDEX(CARTAO_COMPRAS!$G:$G,INT((ROW()-2)/20)+2))</f>
        <v>4</v>
      </c>
      <c r="G8844" s="5" t="n">
        <f aca="false">IF($A8844="","",INDEX(CARTAO_COMPRAS!$I:$I,INT((ROW()-2)/20)+2))</f>
        <v>188.13</v>
      </c>
      <c r="H8844" s="4" t="n">
        <f aca="false">IF($A8844="","",EDATE(INDEX(CARTAO_COMPRAS!$J:$J,INT((ROW()-2)/20)+2),MOD(ROW()-2,20)))</f>
        <v>46231</v>
      </c>
      <c r="I8844" s="4" t="n">
        <f aca="false">IF($H8844="","",$H8844-WEEKDAY($H8844,2)+1)</f>
        <v>46230</v>
      </c>
      <c r="J8844" s="4" t="n">
        <f aca="false">IF($I8844="","",$I8844+6)</f>
        <v>46236</v>
      </c>
      <c r="K8844" s="6" t="n">
        <f aca="false">IF($H8844="","",DATE(YEAR($H8844),MONTH($H8844),1))</f>
        <v>46204</v>
      </c>
      <c r="L8844" s="0" t="str">
        <f aca="false">IF($A8844="","",INDEX(CARTAO_COMPRAS!$K:$K,INT((ROW()-2)/20)+2))</f>
        <v>Pago</v>
      </c>
      <c r="M8844" s="0" t="str">
        <f aca="false">IF($A8844="","","Compra no cartão")</f>
        <v>Compra no cartão</v>
      </c>
    </row>
    <row r="8845" customFormat="false" ht="13.5" hidden="false" customHeight="false" outlineLevel="0" collapsed="false">
      <c r="A8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45" s="0" t="str">
        <f aca="false">IF($A8845="","",INDEX(CARTAO_COMPRAS!$C:$C,INT((ROW()-2)/20)+2))</f>
        <v/>
      </c>
      <c r="C8845" s="0" t="str">
        <f aca="false">IF($A8845="","",INDEX(CARTAO_COMPRAS!$D:$D,INT((ROW()-2)/20)+2))</f>
        <v/>
      </c>
      <c r="D8845" s="0" t="str">
        <f aca="false">IF($A8845="","",INDEX(CARTAO_COMPRAS!$E:$E,INT((ROW()-2)/20)+2))</f>
        <v/>
      </c>
      <c r="E8845" s="0" t="str">
        <f aca="false">IF($A8845="","",INDEX(CARTAO_COMPRAS!$H:$H,INT((ROW()-2)/20)+2)+MOD(ROW()-2,20))</f>
        <v/>
      </c>
      <c r="F8845" s="0" t="str">
        <f aca="false">IF($A8845="","",INDEX(CARTAO_COMPRAS!$G:$G,INT((ROW()-2)/20)+2))</f>
        <v/>
      </c>
      <c r="G8845" s="5" t="str">
        <f aca="false">IF($A8845="","",INDEX(CARTAO_COMPRAS!$I:$I,INT((ROW()-2)/20)+2))</f>
        <v/>
      </c>
      <c r="H8845" s="4" t="str">
        <f aca="false">IF($A8845="","",EDATE(INDEX(CARTAO_COMPRAS!$J:$J,INT((ROW()-2)/20)+2),MOD(ROW()-2,20)))</f>
        <v/>
      </c>
      <c r="I8845" s="4" t="str">
        <f aca="false">IF($H8845="","",$H8845-WEEKDAY($H8845,2)+1)</f>
        <v/>
      </c>
      <c r="J8845" s="4" t="str">
        <f aca="false">IF($I8845="","",$I8845+6)</f>
        <v/>
      </c>
      <c r="K8845" s="6" t="str">
        <f aca="false">IF($H8845="","",DATE(YEAR($H8845),MONTH($H8845),1))</f>
        <v/>
      </c>
      <c r="L8845" s="0" t="str">
        <f aca="false">IF($A8845="","",INDEX(CARTAO_COMPRAS!$K:$K,INT((ROW()-2)/20)+2))</f>
        <v/>
      </c>
      <c r="M8845" s="0" t="str">
        <f aca="false">IF($A8845="","","Compra no cartão")</f>
        <v/>
      </c>
    </row>
    <row r="8846" customFormat="false" ht="13.5" hidden="false" customHeight="false" outlineLevel="0" collapsed="false">
      <c r="A8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46" s="0" t="str">
        <f aca="false">IF($A8846="","",INDEX(CARTAO_COMPRAS!$C:$C,INT((ROW()-2)/20)+2))</f>
        <v/>
      </c>
      <c r="C8846" s="0" t="str">
        <f aca="false">IF($A8846="","",INDEX(CARTAO_COMPRAS!$D:$D,INT((ROW()-2)/20)+2))</f>
        <v/>
      </c>
      <c r="D8846" s="0" t="str">
        <f aca="false">IF($A8846="","",INDEX(CARTAO_COMPRAS!$E:$E,INT((ROW()-2)/20)+2))</f>
        <v/>
      </c>
      <c r="E8846" s="0" t="str">
        <f aca="false">IF($A8846="","",INDEX(CARTAO_COMPRAS!$H:$H,INT((ROW()-2)/20)+2)+MOD(ROW()-2,20))</f>
        <v/>
      </c>
      <c r="F8846" s="0" t="str">
        <f aca="false">IF($A8846="","",INDEX(CARTAO_COMPRAS!$G:$G,INT((ROW()-2)/20)+2))</f>
        <v/>
      </c>
      <c r="G8846" s="5" t="str">
        <f aca="false">IF($A8846="","",INDEX(CARTAO_COMPRAS!$I:$I,INT((ROW()-2)/20)+2))</f>
        <v/>
      </c>
      <c r="H8846" s="4" t="str">
        <f aca="false">IF($A8846="","",EDATE(INDEX(CARTAO_COMPRAS!$J:$J,INT((ROW()-2)/20)+2),MOD(ROW()-2,20)))</f>
        <v/>
      </c>
      <c r="I8846" s="4" t="str">
        <f aca="false">IF($H8846="","",$H8846-WEEKDAY($H8846,2)+1)</f>
        <v/>
      </c>
      <c r="J8846" s="4" t="str">
        <f aca="false">IF($I8846="","",$I8846+6)</f>
        <v/>
      </c>
      <c r="K8846" s="6" t="str">
        <f aca="false">IF($H8846="","",DATE(YEAR($H8846),MONTH($H8846),1))</f>
        <v/>
      </c>
      <c r="L8846" s="0" t="str">
        <f aca="false">IF($A8846="","",INDEX(CARTAO_COMPRAS!$K:$K,INT((ROW()-2)/20)+2))</f>
        <v/>
      </c>
      <c r="M8846" s="0" t="str">
        <f aca="false">IF($A8846="","","Compra no cartão")</f>
        <v/>
      </c>
    </row>
    <row r="8847" customFormat="false" ht="13.5" hidden="false" customHeight="false" outlineLevel="0" collapsed="false">
      <c r="A8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47" s="0" t="str">
        <f aca="false">IF($A8847="","",INDEX(CARTAO_COMPRAS!$C:$C,INT((ROW()-2)/20)+2))</f>
        <v/>
      </c>
      <c r="C8847" s="0" t="str">
        <f aca="false">IF($A8847="","",INDEX(CARTAO_COMPRAS!$D:$D,INT((ROW()-2)/20)+2))</f>
        <v/>
      </c>
      <c r="D8847" s="0" t="str">
        <f aca="false">IF($A8847="","",INDEX(CARTAO_COMPRAS!$E:$E,INT((ROW()-2)/20)+2))</f>
        <v/>
      </c>
      <c r="E8847" s="0" t="str">
        <f aca="false">IF($A8847="","",INDEX(CARTAO_COMPRAS!$H:$H,INT((ROW()-2)/20)+2)+MOD(ROW()-2,20))</f>
        <v/>
      </c>
      <c r="F8847" s="0" t="str">
        <f aca="false">IF($A8847="","",INDEX(CARTAO_COMPRAS!$G:$G,INT((ROW()-2)/20)+2))</f>
        <v/>
      </c>
      <c r="G8847" s="5" t="str">
        <f aca="false">IF($A8847="","",INDEX(CARTAO_COMPRAS!$I:$I,INT((ROW()-2)/20)+2))</f>
        <v/>
      </c>
      <c r="H8847" s="4" t="str">
        <f aca="false">IF($A8847="","",EDATE(INDEX(CARTAO_COMPRAS!$J:$J,INT((ROW()-2)/20)+2),MOD(ROW()-2,20)))</f>
        <v/>
      </c>
      <c r="I8847" s="4" t="str">
        <f aca="false">IF($H8847="","",$H8847-WEEKDAY($H8847,2)+1)</f>
        <v/>
      </c>
      <c r="J8847" s="4" t="str">
        <f aca="false">IF($I8847="","",$I8847+6)</f>
        <v/>
      </c>
      <c r="K8847" s="6" t="str">
        <f aca="false">IF($H8847="","",DATE(YEAR($H8847),MONTH($H8847),1))</f>
        <v/>
      </c>
      <c r="L8847" s="0" t="str">
        <f aca="false">IF($A8847="","",INDEX(CARTAO_COMPRAS!$K:$K,INT((ROW()-2)/20)+2))</f>
        <v/>
      </c>
      <c r="M8847" s="0" t="str">
        <f aca="false">IF($A8847="","","Compra no cartão")</f>
        <v/>
      </c>
    </row>
    <row r="8848" customFormat="false" ht="13.5" hidden="false" customHeight="false" outlineLevel="0" collapsed="false">
      <c r="A8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48" s="0" t="str">
        <f aca="false">IF($A8848="","",INDEX(CARTAO_COMPRAS!$C:$C,INT((ROW()-2)/20)+2))</f>
        <v/>
      </c>
      <c r="C8848" s="0" t="str">
        <f aca="false">IF($A8848="","",INDEX(CARTAO_COMPRAS!$D:$D,INT((ROW()-2)/20)+2))</f>
        <v/>
      </c>
      <c r="D8848" s="0" t="str">
        <f aca="false">IF($A8848="","",INDEX(CARTAO_COMPRAS!$E:$E,INT((ROW()-2)/20)+2))</f>
        <v/>
      </c>
      <c r="E8848" s="0" t="str">
        <f aca="false">IF($A8848="","",INDEX(CARTAO_COMPRAS!$H:$H,INT((ROW()-2)/20)+2)+MOD(ROW()-2,20))</f>
        <v/>
      </c>
      <c r="F8848" s="0" t="str">
        <f aca="false">IF($A8848="","",INDEX(CARTAO_COMPRAS!$G:$G,INT((ROW()-2)/20)+2))</f>
        <v/>
      </c>
      <c r="G8848" s="5" t="str">
        <f aca="false">IF($A8848="","",INDEX(CARTAO_COMPRAS!$I:$I,INT((ROW()-2)/20)+2))</f>
        <v/>
      </c>
      <c r="H8848" s="4" t="str">
        <f aca="false">IF($A8848="","",EDATE(INDEX(CARTAO_COMPRAS!$J:$J,INT((ROW()-2)/20)+2),MOD(ROW()-2,20)))</f>
        <v/>
      </c>
      <c r="I8848" s="4" t="str">
        <f aca="false">IF($H8848="","",$H8848-WEEKDAY($H8848,2)+1)</f>
        <v/>
      </c>
      <c r="J8848" s="4" t="str">
        <f aca="false">IF($I8848="","",$I8848+6)</f>
        <v/>
      </c>
      <c r="K8848" s="6" t="str">
        <f aca="false">IF($H8848="","",DATE(YEAR($H8848),MONTH($H8848),1))</f>
        <v/>
      </c>
      <c r="L8848" s="0" t="str">
        <f aca="false">IF($A8848="","",INDEX(CARTAO_COMPRAS!$K:$K,INT((ROW()-2)/20)+2))</f>
        <v/>
      </c>
      <c r="M8848" s="0" t="str">
        <f aca="false">IF($A8848="","","Compra no cartão")</f>
        <v/>
      </c>
    </row>
    <row r="8849" customFormat="false" ht="13.5" hidden="false" customHeight="false" outlineLevel="0" collapsed="false">
      <c r="A8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49" s="0" t="str">
        <f aca="false">IF($A8849="","",INDEX(CARTAO_COMPRAS!$C:$C,INT((ROW()-2)/20)+2))</f>
        <v/>
      </c>
      <c r="C8849" s="0" t="str">
        <f aca="false">IF($A8849="","",INDEX(CARTAO_COMPRAS!$D:$D,INT((ROW()-2)/20)+2))</f>
        <v/>
      </c>
      <c r="D8849" s="0" t="str">
        <f aca="false">IF($A8849="","",INDEX(CARTAO_COMPRAS!$E:$E,INT((ROW()-2)/20)+2))</f>
        <v/>
      </c>
      <c r="E8849" s="0" t="str">
        <f aca="false">IF($A8849="","",INDEX(CARTAO_COMPRAS!$H:$H,INT((ROW()-2)/20)+2)+MOD(ROW()-2,20))</f>
        <v/>
      </c>
      <c r="F8849" s="0" t="str">
        <f aca="false">IF($A8849="","",INDEX(CARTAO_COMPRAS!$G:$G,INT((ROW()-2)/20)+2))</f>
        <v/>
      </c>
      <c r="G8849" s="5" t="str">
        <f aca="false">IF($A8849="","",INDEX(CARTAO_COMPRAS!$I:$I,INT((ROW()-2)/20)+2))</f>
        <v/>
      </c>
      <c r="H8849" s="4" t="str">
        <f aca="false">IF($A8849="","",EDATE(INDEX(CARTAO_COMPRAS!$J:$J,INT((ROW()-2)/20)+2),MOD(ROW()-2,20)))</f>
        <v/>
      </c>
      <c r="I8849" s="4" t="str">
        <f aca="false">IF($H8849="","",$H8849-WEEKDAY($H8849,2)+1)</f>
        <v/>
      </c>
      <c r="J8849" s="4" t="str">
        <f aca="false">IF($I8849="","",$I8849+6)</f>
        <v/>
      </c>
      <c r="K8849" s="6" t="str">
        <f aca="false">IF($H8849="","",DATE(YEAR($H8849),MONTH($H8849),1))</f>
        <v/>
      </c>
      <c r="L8849" s="0" t="str">
        <f aca="false">IF($A8849="","",INDEX(CARTAO_COMPRAS!$K:$K,INT((ROW()-2)/20)+2))</f>
        <v/>
      </c>
      <c r="M8849" s="0" t="str">
        <f aca="false">IF($A8849="","","Compra no cartão")</f>
        <v/>
      </c>
    </row>
    <row r="8850" customFormat="false" ht="13.5" hidden="false" customHeight="false" outlineLevel="0" collapsed="false">
      <c r="A8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0" s="0" t="str">
        <f aca="false">IF($A8850="","",INDEX(CARTAO_COMPRAS!$C:$C,INT((ROW()-2)/20)+2))</f>
        <v/>
      </c>
      <c r="C8850" s="0" t="str">
        <f aca="false">IF($A8850="","",INDEX(CARTAO_COMPRAS!$D:$D,INT((ROW()-2)/20)+2))</f>
        <v/>
      </c>
      <c r="D8850" s="0" t="str">
        <f aca="false">IF($A8850="","",INDEX(CARTAO_COMPRAS!$E:$E,INT((ROW()-2)/20)+2))</f>
        <v/>
      </c>
      <c r="E8850" s="0" t="str">
        <f aca="false">IF($A8850="","",INDEX(CARTAO_COMPRAS!$H:$H,INT((ROW()-2)/20)+2)+MOD(ROW()-2,20))</f>
        <v/>
      </c>
      <c r="F8850" s="0" t="str">
        <f aca="false">IF($A8850="","",INDEX(CARTAO_COMPRAS!$G:$G,INT((ROW()-2)/20)+2))</f>
        <v/>
      </c>
      <c r="G8850" s="5" t="str">
        <f aca="false">IF($A8850="","",INDEX(CARTAO_COMPRAS!$I:$I,INT((ROW()-2)/20)+2))</f>
        <v/>
      </c>
      <c r="H8850" s="4" t="str">
        <f aca="false">IF($A8850="","",EDATE(INDEX(CARTAO_COMPRAS!$J:$J,INT((ROW()-2)/20)+2),MOD(ROW()-2,20)))</f>
        <v/>
      </c>
      <c r="I8850" s="4" t="str">
        <f aca="false">IF($H8850="","",$H8850-WEEKDAY($H8850,2)+1)</f>
        <v/>
      </c>
      <c r="J8850" s="4" t="str">
        <f aca="false">IF($I8850="","",$I8850+6)</f>
        <v/>
      </c>
      <c r="K8850" s="6" t="str">
        <f aca="false">IF($H8850="","",DATE(YEAR($H8850),MONTH($H8850),1))</f>
        <v/>
      </c>
      <c r="L8850" s="0" t="str">
        <f aca="false">IF($A8850="","",INDEX(CARTAO_COMPRAS!$K:$K,INT((ROW()-2)/20)+2))</f>
        <v/>
      </c>
      <c r="M8850" s="0" t="str">
        <f aca="false">IF($A8850="","","Compra no cartão")</f>
        <v/>
      </c>
    </row>
    <row r="8851" customFormat="false" ht="13.5" hidden="false" customHeight="false" outlineLevel="0" collapsed="false">
      <c r="A8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1" s="0" t="str">
        <f aca="false">IF($A8851="","",INDEX(CARTAO_COMPRAS!$C:$C,INT((ROW()-2)/20)+2))</f>
        <v/>
      </c>
      <c r="C8851" s="0" t="str">
        <f aca="false">IF($A8851="","",INDEX(CARTAO_COMPRAS!$D:$D,INT((ROW()-2)/20)+2))</f>
        <v/>
      </c>
      <c r="D8851" s="0" t="str">
        <f aca="false">IF($A8851="","",INDEX(CARTAO_COMPRAS!$E:$E,INT((ROW()-2)/20)+2))</f>
        <v/>
      </c>
      <c r="E8851" s="0" t="str">
        <f aca="false">IF($A8851="","",INDEX(CARTAO_COMPRAS!$H:$H,INT((ROW()-2)/20)+2)+MOD(ROW()-2,20))</f>
        <v/>
      </c>
      <c r="F8851" s="0" t="str">
        <f aca="false">IF($A8851="","",INDEX(CARTAO_COMPRAS!$G:$G,INT((ROW()-2)/20)+2))</f>
        <v/>
      </c>
      <c r="G8851" s="5" t="str">
        <f aca="false">IF($A8851="","",INDEX(CARTAO_COMPRAS!$I:$I,INT((ROW()-2)/20)+2))</f>
        <v/>
      </c>
      <c r="H8851" s="4" t="str">
        <f aca="false">IF($A8851="","",EDATE(INDEX(CARTAO_COMPRAS!$J:$J,INT((ROW()-2)/20)+2),MOD(ROW()-2,20)))</f>
        <v/>
      </c>
      <c r="I8851" s="4" t="str">
        <f aca="false">IF($H8851="","",$H8851-WEEKDAY($H8851,2)+1)</f>
        <v/>
      </c>
      <c r="J8851" s="4" t="str">
        <f aca="false">IF($I8851="","",$I8851+6)</f>
        <v/>
      </c>
      <c r="K8851" s="6" t="str">
        <f aca="false">IF($H8851="","",DATE(YEAR($H8851),MONTH($H8851),1))</f>
        <v/>
      </c>
      <c r="L8851" s="0" t="str">
        <f aca="false">IF($A8851="","",INDEX(CARTAO_COMPRAS!$K:$K,INT((ROW()-2)/20)+2))</f>
        <v/>
      </c>
      <c r="M8851" s="0" t="str">
        <f aca="false">IF($A8851="","","Compra no cartão")</f>
        <v/>
      </c>
    </row>
    <row r="8852" customFormat="false" ht="13.5" hidden="false" customHeight="false" outlineLevel="0" collapsed="false">
      <c r="A8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2" s="0" t="str">
        <f aca="false">IF($A8852="","",INDEX(CARTAO_COMPRAS!$C:$C,INT((ROW()-2)/20)+2))</f>
        <v/>
      </c>
      <c r="C8852" s="0" t="str">
        <f aca="false">IF($A8852="","",INDEX(CARTAO_COMPRAS!$D:$D,INT((ROW()-2)/20)+2))</f>
        <v/>
      </c>
      <c r="D8852" s="0" t="str">
        <f aca="false">IF($A8852="","",INDEX(CARTAO_COMPRAS!$E:$E,INT((ROW()-2)/20)+2))</f>
        <v/>
      </c>
      <c r="E8852" s="0" t="str">
        <f aca="false">IF($A8852="","",INDEX(CARTAO_COMPRAS!$H:$H,INT((ROW()-2)/20)+2)+MOD(ROW()-2,20))</f>
        <v/>
      </c>
      <c r="F8852" s="0" t="str">
        <f aca="false">IF($A8852="","",INDEX(CARTAO_COMPRAS!$G:$G,INT((ROW()-2)/20)+2))</f>
        <v/>
      </c>
      <c r="G8852" s="5" t="str">
        <f aca="false">IF($A8852="","",INDEX(CARTAO_COMPRAS!$I:$I,INT((ROW()-2)/20)+2))</f>
        <v/>
      </c>
      <c r="H8852" s="4" t="str">
        <f aca="false">IF($A8852="","",EDATE(INDEX(CARTAO_COMPRAS!$J:$J,INT((ROW()-2)/20)+2),MOD(ROW()-2,20)))</f>
        <v/>
      </c>
      <c r="I8852" s="4" t="str">
        <f aca="false">IF($H8852="","",$H8852-WEEKDAY($H8852,2)+1)</f>
        <v/>
      </c>
      <c r="J8852" s="4" t="str">
        <f aca="false">IF($I8852="","",$I8852+6)</f>
        <v/>
      </c>
      <c r="K8852" s="6" t="str">
        <f aca="false">IF($H8852="","",DATE(YEAR($H8852),MONTH($H8852),1))</f>
        <v/>
      </c>
      <c r="L8852" s="0" t="str">
        <f aca="false">IF($A8852="","",INDEX(CARTAO_COMPRAS!$K:$K,INT((ROW()-2)/20)+2))</f>
        <v/>
      </c>
      <c r="M8852" s="0" t="str">
        <f aca="false">IF($A8852="","","Compra no cartão")</f>
        <v/>
      </c>
    </row>
    <row r="8853" customFormat="false" ht="13.5" hidden="false" customHeight="false" outlineLevel="0" collapsed="false">
      <c r="A8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3" s="0" t="str">
        <f aca="false">IF($A8853="","",INDEX(CARTAO_COMPRAS!$C:$C,INT((ROW()-2)/20)+2))</f>
        <v/>
      </c>
      <c r="C8853" s="0" t="str">
        <f aca="false">IF($A8853="","",INDEX(CARTAO_COMPRAS!$D:$D,INT((ROW()-2)/20)+2))</f>
        <v/>
      </c>
      <c r="D8853" s="0" t="str">
        <f aca="false">IF($A8853="","",INDEX(CARTAO_COMPRAS!$E:$E,INT((ROW()-2)/20)+2))</f>
        <v/>
      </c>
      <c r="E8853" s="0" t="str">
        <f aca="false">IF($A8853="","",INDEX(CARTAO_COMPRAS!$H:$H,INT((ROW()-2)/20)+2)+MOD(ROW()-2,20))</f>
        <v/>
      </c>
      <c r="F8853" s="0" t="str">
        <f aca="false">IF($A8853="","",INDEX(CARTAO_COMPRAS!$G:$G,INT((ROW()-2)/20)+2))</f>
        <v/>
      </c>
      <c r="G8853" s="5" t="str">
        <f aca="false">IF($A8853="","",INDEX(CARTAO_COMPRAS!$I:$I,INT((ROW()-2)/20)+2))</f>
        <v/>
      </c>
      <c r="H8853" s="4" t="str">
        <f aca="false">IF($A8853="","",EDATE(INDEX(CARTAO_COMPRAS!$J:$J,INT((ROW()-2)/20)+2),MOD(ROW()-2,20)))</f>
        <v/>
      </c>
      <c r="I8853" s="4" t="str">
        <f aca="false">IF($H8853="","",$H8853-WEEKDAY($H8853,2)+1)</f>
        <v/>
      </c>
      <c r="J8853" s="4" t="str">
        <f aca="false">IF($I8853="","",$I8853+6)</f>
        <v/>
      </c>
      <c r="K8853" s="6" t="str">
        <f aca="false">IF($H8853="","",DATE(YEAR($H8853),MONTH($H8853),1))</f>
        <v/>
      </c>
      <c r="L8853" s="0" t="str">
        <f aca="false">IF($A8853="","",INDEX(CARTAO_COMPRAS!$K:$K,INT((ROW()-2)/20)+2))</f>
        <v/>
      </c>
      <c r="M8853" s="0" t="str">
        <f aca="false">IF($A8853="","","Compra no cartão")</f>
        <v/>
      </c>
    </row>
    <row r="8854" customFormat="false" ht="13.5" hidden="false" customHeight="false" outlineLevel="0" collapsed="false">
      <c r="A8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4" s="0" t="str">
        <f aca="false">IF($A8854="","",INDEX(CARTAO_COMPRAS!$C:$C,INT((ROW()-2)/20)+2))</f>
        <v/>
      </c>
      <c r="C8854" s="0" t="str">
        <f aca="false">IF($A8854="","",INDEX(CARTAO_COMPRAS!$D:$D,INT((ROW()-2)/20)+2))</f>
        <v/>
      </c>
      <c r="D8854" s="0" t="str">
        <f aca="false">IF($A8854="","",INDEX(CARTAO_COMPRAS!$E:$E,INT((ROW()-2)/20)+2))</f>
        <v/>
      </c>
      <c r="E8854" s="0" t="str">
        <f aca="false">IF($A8854="","",INDEX(CARTAO_COMPRAS!$H:$H,INT((ROW()-2)/20)+2)+MOD(ROW()-2,20))</f>
        <v/>
      </c>
      <c r="F8854" s="0" t="str">
        <f aca="false">IF($A8854="","",INDEX(CARTAO_COMPRAS!$G:$G,INT((ROW()-2)/20)+2))</f>
        <v/>
      </c>
      <c r="G8854" s="5" t="str">
        <f aca="false">IF($A8854="","",INDEX(CARTAO_COMPRAS!$I:$I,INT((ROW()-2)/20)+2))</f>
        <v/>
      </c>
      <c r="H8854" s="4" t="str">
        <f aca="false">IF($A8854="","",EDATE(INDEX(CARTAO_COMPRAS!$J:$J,INT((ROW()-2)/20)+2),MOD(ROW()-2,20)))</f>
        <v/>
      </c>
      <c r="I8854" s="4" t="str">
        <f aca="false">IF($H8854="","",$H8854-WEEKDAY($H8854,2)+1)</f>
        <v/>
      </c>
      <c r="J8854" s="4" t="str">
        <f aca="false">IF($I8854="","",$I8854+6)</f>
        <v/>
      </c>
      <c r="K8854" s="6" t="str">
        <f aca="false">IF($H8854="","",DATE(YEAR($H8854),MONTH($H8854),1))</f>
        <v/>
      </c>
      <c r="L8854" s="0" t="str">
        <f aca="false">IF($A8854="","",INDEX(CARTAO_COMPRAS!$K:$K,INT((ROW()-2)/20)+2))</f>
        <v/>
      </c>
      <c r="M8854" s="0" t="str">
        <f aca="false">IF($A8854="","","Compra no cartão")</f>
        <v/>
      </c>
    </row>
    <row r="8855" customFormat="false" ht="13.5" hidden="false" customHeight="false" outlineLevel="0" collapsed="false">
      <c r="A8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5" s="0" t="str">
        <f aca="false">IF($A8855="","",INDEX(CARTAO_COMPRAS!$C:$C,INT((ROW()-2)/20)+2))</f>
        <v/>
      </c>
      <c r="C8855" s="0" t="str">
        <f aca="false">IF($A8855="","",INDEX(CARTAO_COMPRAS!$D:$D,INT((ROW()-2)/20)+2))</f>
        <v/>
      </c>
      <c r="D8855" s="0" t="str">
        <f aca="false">IF($A8855="","",INDEX(CARTAO_COMPRAS!$E:$E,INT((ROW()-2)/20)+2))</f>
        <v/>
      </c>
      <c r="E8855" s="0" t="str">
        <f aca="false">IF($A8855="","",INDEX(CARTAO_COMPRAS!$H:$H,INT((ROW()-2)/20)+2)+MOD(ROW()-2,20))</f>
        <v/>
      </c>
      <c r="F8855" s="0" t="str">
        <f aca="false">IF($A8855="","",INDEX(CARTAO_COMPRAS!$G:$G,INT((ROW()-2)/20)+2))</f>
        <v/>
      </c>
      <c r="G8855" s="5" t="str">
        <f aca="false">IF($A8855="","",INDEX(CARTAO_COMPRAS!$I:$I,INT((ROW()-2)/20)+2))</f>
        <v/>
      </c>
      <c r="H8855" s="4" t="str">
        <f aca="false">IF($A8855="","",EDATE(INDEX(CARTAO_COMPRAS!$J:$J,INT((ROW()-2)/20)+2),MOD(ROW()-2,20)))</f>
        <v/>
      </c>
      <c r="I8855" s="4" t="str">
        <f aca="false">IF($H8855="","",$H8855-WEEKDAY($H8855,2)+1)</f>
        <v/>
      </c>
      <c r="J8855" s="4" t="str">
        <f aca="false">IF($I8855="","",$I8855+6)</f>
        <v/>
      </c>
      <c r="K8855" s="6" t="str">
        <f aca="false">IF($H8855="","",DATE(YEAR($H8855),MONTH($H8855),1))</f>
        <v/>
      </c>
      <c r="L8855" s="0" t="str">
        <f aca="false">IF($A8855="","",INDEX(CARTAO_COMPRAS!$K:$K,INT((ROW()-2)/20)+2))</f>
        <v/>
      </c>
      <c r="M8855" s="0" t="str">
        <f aca="false">IF($A8855="","","Compra no cartão")</f>
        <v/>
      </c>
    </row>
    <row r="8856" customFormat="false" ht="13.5" hidden="false" customHeight="false" outlineLevel="0" collapsed="false">
      <c r="A8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6" s="0" t="str">
        <f aca="false">IF($A8856="","",INDEX(CARTAO_COMPRAS!$C:$C,INT((ROW()-2)/20)+2))</f>
        <v/>
      </c>
      <c r="C8856" s="0" t="str">
        <f aca="false">IF($A8856="","",INDEX(CARTAO_COMPRAS!$D:$D,INT((ROW()-2)/20)+2))</f>
        <v/>
      </c>
      <c r="D8856" s="0" t="str">
        <f aca="false">IF($A8856="","",INDEX(CARTAO_COMPRAS!$E:$E,INT((ROW()-2)/20)+2))</f>
        <v/>
      </c>
      <c r="E8856" s="0" t="str">
        <f aca="false">IF($A8856="","",INDEX(CARTAO_COMPRAS!$H:$H,INT((ROW()-2)/20)+2)+MOD(ROW()-2,20))</f>
        <v/>
      </c>
      <c r="F8856" s="0" t="str">
        <f aca="false">IF($A8856="","",INDEX(CARTAO_COMPRAS!$G:$G,INT((ROW()-2)/20)+2))</f>
        <v/>
      </c>
      <c r="G8856" s="5" t="str">
        <f aca="false">IF($A8856="","",INDEX(CARTAO_COMPRAS!$I:$I,INT((ROW()-2)/20)+2))</f>
        <v/>
      </c>
      <c r="H8856" s="4" t="str">
        <f aca="false">IF($A8856="","",EDATE(INDEX(CARTAO_COMPRAS!$J:$J,INT((ROW()-2)/20)+2),MOD(ROW()-2,20)))</f>
        <v/>
      </c>
      <c r="I8856" s="4" t="str">
        <f aca="false">IF($H8856="","",$H8856-WEEKDAY($H8856,2)+1)</f>
        <v/>
      </c>
      <c r="J8856" s="4" t="str">
        <f aca="false">IF($I8856="","",$I8856+6)</f>
        <v/>
      </c>
      <c r="K8856" s="6" t="str">
        <f aca="false">IF($H8856="","",DATE(YEAR($H8856),MONTH($H8856),1))</f>
        <v/>
      </c>
      <c r="L8856" s="0" t="str">
        <f aca="false">IF($A8856="","",INDEX(CARTAO_COMPRAS!$K:$K,INT((ROW()-2)/20)+2))</f>
        <v/>
      </c>
      <c r="M8856" s="0" t="str">
        <f aca="false">IF($A8856="","","Compra no cartão")</f>
        <v/>
      </c>
    </row>
    <row r="8857" customFormat="false" ht="13.5" hidden="false" customHeight="false" outlineLevel="0" collapsed="false">
      <c r="A8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7" s="0" t="str">
        <f aca="false">IF($A8857="","",INDEX(CARTAO_COMPRAS!$C:$C,INT((ROW()-2)/20)+2))</f>
        <v/>
      </c>
      <c r="C8857" s="0" t="str">
        <f aca="false">IF($A8857="","",INDEX(CARTAO_COMPRAS!$D:$D,INT((ROW()-2)/20)+2))</f>
        <v/>
      </c>
      <c r="D8857" s="0" t="str">
        <f aca="false">IF($A8857="","",INDEX(CARTAO_COMPRAS!$E:$E,INT((ROW()-2)/20)+2))</f>
        <v/>
      </c>
      <c r="E8857" s="0" t="str">
        <f aca="false">IF($A8857="","",INDEX(CARTAO_COMPRAS!$H:$H,INT((ROW()-2)/20)+2)+MOD(ROW()-2,20))</f>
        <v/>
      </c>
      <c r="F8857" s="0" t="str">
        <f aca="false">IF($A8857="","",INDEX(CARTAO_COMPRAS!$G:$G,INT((ROW()-2)/20)+2))</f>
        <v/>
      </c>
      <c r="G8857" s="5" t="str">
        <f aca="false">IF($A8857="","",INDEX(CARTAO_COMPRAS!$I:$I,INT((ROW()-2)/20)+2))</f>
        <v/>
      </c>
      <c r="H8857" s="4" t="str">
        <f aca="false">IF($A8857="","",EDATE(INDEX(CARTAO_COMPRAS!$J:$J,INT((ROW()-2)/20)+2),MOD(ROW()-2,20)))</f>
        <v/>
      </c>
      <c r="I8857" s="4" t="str">
        <f aca="false">IF($H8857="","",$H8857-WEEKDAY($H8857,2)+1)</f>
        <v/>
      </c>
      <c r="J8857" s="4" t="str">
        <f aca="false">IF($I8857="","",$I8857+6)</f>
        <v/>
      </c>
      <c r="K8857" s="6" t="str">
        <f aca="false">IF($H8857="","",DATE(YEAR($H8857),MONTH($H8857),1))</f>
        <v/>
      </c>
      <c r="L8857" s="0" t="str">
        <f aca="false">IF($A8857="","",INDEX(CARTAO_COMPRAS!$K:$K,INT((ROW()-2)/20)+2))</f>
        <v/>
      </c>
      <c r="M8857" s="0" t="str">
        <f aca="false">IF($A8857="","","Compra no cartão")</f>
        <v/>
      </c>
    </row>
    <row r="8858" customFormat="false" ht="13.5" hidden="false" customHeight="false" outlineLevel="0" collapsed="false">
      <c r="A8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8" s="0" t="str">
        <f aca="false">IF($A8858="","",INDEX(CARTAO_COMPRAS!$C:$C,INT((ROW()-2)/20)+2))</f>
        <v/>
      </c>
      <c r="C8858" s="0" t="str">
        <f aca="false">IF($A8858="","",INDEX(CARTAO_COMPRAS!$D:$D,INT((ROW()-2)/20)+2))</f>
        <v/>
      </c>
      <c r="D8858" s="0" t="str">
        <f aca="false">IF($A8858="","",INDEX(CARTAO_COMPRAS!$E:$E,INT((ROW()-2)/20)+2))</f>
        <v/>
      </c>
      <c r="E8858" s="0" t="str">
        <f aca="false">IF($A8858="","",INDEX(CARTAO_COMPRAS!$H:$H,INT((ROW()-2)/20)+2)+MOD(ROW()-2,20))</f>
        <v/>
      </c>
      <c r="F8858" s="0" t="str">
        <f aca="false">IF($A8858="","",INDEX(CARTAO_COMPRAS!$G:$G,INT((ROW()-2)/20)+2))</f>
        <v/>
      </c>
      <c r="G8858" s="5" t="str">
        <f aca="false">IF($A8858="","",INDEX(CARTAO_COMPRAS!$I:$I,INT((ROW()-2)/20)+2))</f>
        <v/>
      </c>
      <c r="H8858" s="4" t="str">
        <f aca="false">IF($A8858="","",EDATE(INDEX(CARTAO_COMPRAS!$J:$J,INT((ROW()-2)/20)+2),MOD(ROW()-2,20)))</f>
        <v/>
      </c>
      <c r="I8858" s="4" t="str">
        <f aca="false">IF($H8858="","",$H8858-WEEKDAY($H8858,2)+1)</f>
        <v/>
      </c>
      <c r="J8858" s="4" t="str">
        <f aca="false">IF($I8858="","",$I8858+6)</f>
        <v/>
      </c>
      <c r="K8858" s="6" t="str">
        <f aca="false">IF($H8858="","",DATE(YEAR($H8858),MONTH($H8858),1))</f>
        <v/>
      </c>
      <c r="L8858" s="0" t="str">
        <f aca="false">IF($A8858="","",INDEX(CARTAO_COMPRAS!$K:$K,INT((ROW()-2)/20)+2))</f>
        <v/>
      </c>
      <c r="M8858" s="0" t="str">
        <f aca="false">IF($A8858="","","Compra no cartão")</f>
        <v/>
      </c>
    </row>
    <row r="8859" customFormat="false" ht="13.5" hidden="false" customHeight="false" outlineLevel="0" collapsed="false">
      <c r="A8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59" s="0" t="str">
        <f aca="false">IF($A8859="","",INDEX(CARTAO_COMPRAS!$C:$C,INT((ROW()-2)/20)+2))</f>
        <v/>
      </c>
      <c r="C8859" s="0" t="str">
        <f aca="false">IF($A8859="","",INDEX(CARTAO_COMPRAS!$D:$D,INT((ROW()-2)/20)+2))</f>
        <v/>
      </c>
      <c r="D8859" s="0" t="str">
        <f aca="false">IF($A8859="","",INDEX(CARTAO_COMPRAS!$E:$E,INT((ROW()-2)/20)+2))</f>
        <v/>
      </c>
      <c r="E8859" s="0" t="str">
        <f aca="false">IF($A8859="","",INDEX(CARTAO_COMPRAS!$H:$H,INT((ROW()-2)/20)+2)+MOD(ROW()-2,20))</f>
        <v/>
      </c>
      <c r="F8859" s="0" t="str">
        <f aca="false">IF($A8859="","",INDEX(CARTAO_COMPRAS!$G:$G,INT((ROW()-2)/20)+2))</f>
        <v/>
      </c>
      <c r="G8859" s="5" t="str">
        <f aca="false">IF($A8859="","",INDEX(CARTAO_COMPRAS!$I:$I,INT((ROW()-2)/20)+2))</f>
        <v/>
      </c>
      <c r="H8859" s="4" t="str">
        <f aca="false">IF($A8859="","",EDATE(INDEX(CARTAO_COMPRAS!$J:$J,INT((ROW()-2)/20)+2),MOD(ROW()-2,20)))</f>
        <v/>
      </c>
      <c r="I8859" s="4" t="str">
        <f aca="false">IF($H8859="","",$H8859-WEEKDAY($H8859,2)+1)</f>
        <v/>
      </c>
      <c r="J8859" s="4" t="str">
        <f aca="false">IF($I8859="","",$I8859+6)</f>
        <v/>
      </c>
      <c r="K8859" s="6" t="str">
        <f aca="false">IF($H8859="","",DATE(YEAR($H8859),MONTH($H8859),1))</f>
        <v/>
      </c>
      <c r="L8859" s="0" t="str">
        <f aca="false">IF($A8859="","",INDEX(CARTAO_COMPRAS!$K:$K,INT((ROW()-2)/20)+2))</f>
        <v/>
      </c>
      <c r="M8859" s="0" t="str">
        <f aca="false">IF($A8859="","","Compra no cartão")</f>
        <v/>
      </c>
    </row>
    <row r="8860" customFormat="false" ht="13.5" hidden="false" customHeight="false" outlineLevel="0" collapsed="false">
      <c r="A8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60" s="0" t="str">
        <f aca="false">IF($A8860="","",INDEX(CARTAO_COMPRAS!$C:$C,INT((ROW()-2)/20)+2))</f>
        <v/>
      </c>
      <c r="C8860" s="0" t="str">
        <f aca="false">IF($A8860="","",INDEX(CARTAO_COMPRAS!$D:$D,INT((ROW()-2)/20)+2))</f>
        <v/>
      </c>
      <c r="D8860" s="0" t="str">
        <f aca="false">IF($A8860="","",INDEX(CARTAO_COMPRAS!$E:$E,INT((ROW()-2)/20)+2))</f>
        <v/>
      </c>
      <c r="E8860" s="0" t="str">
        <f aca="false">IF($A8860="","",INDEX(CARTAO_COMPRAS!$H:$H,INT((ROW()-2)/20)+2)+MOD(ROW()-2,20))</f>
        <v/>
      </c>
      <c r="F8860" s="0" t="str">
        <f aca="false">IF($A8860="","",INDEX(CARTAO_COMPRAS!$G:$G,INT((ROW()-2)/20)+2))</f>
        <v/>
      </c>
      <c r="G8860" s="5" t="str">
        <f aca="false">IF($A8860="","",INDEX(CARTAO_COMPRAS!$I:$I,INT((ROW()-2)/20)+2))</f>
        <v/>
      </c>
      <c r="H8860" s="4" t="str">
        <f aca="false">IF($A8860="","",EDATE(INDEX(CARTAO_COMPRAS!$J:$J,INT((ROW()-2)/20)+2),MOD(ROW()-2,20)))</f>
        <v/>
      </c>
      <c r="I8860" s="4" t="str">
        <f aca="false">IF($H8860="","",$H8860-WEEKDAY($H8860,2)+1)</f>
        <v/>
      </c>
      <c r="J8860" s="4" t="str">
        <f aca="false">IF($I8860="","",$I8860+6)</f>
        <v/>
      </c>
      <c r="K8860" s="6" t="str">
        <f aca="false">IF($H8860="","",DATE(YEAR($H8860),MONTH($H8860),1))</f>
        <v/>
      </c>
      <c r="L8860" s="0" t="str">
        <f aca="false">IF($A8860="","",INDEX(CARTAO_COMPRAS!$K:$K,INT((ROW()-2)/20)+2))</f>
        <v/>
      </c>
      <c r="M8860" s="0" t="str">
        <f aca="false">IF($A8860="","","Compra no cartão")</f>
        <v/>
      </c>
    </row>
    <row r="8861" customFormat="false" ht="13.5" hidden="false" customHeight="false" outlineLevel="0" collapsed="false">
      <c r="A8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61" s="0" t="str">
        <f aca="false">IF($A8861="","",INDEX(CARTAO_COMPRAS!$C:$C,INT((ROW()-2)/20)+2))</f>
        <v/>
      </c>
      <c r="C8861" s="0" t="str">
        <f aca="false">IF($A8861="","",INDEX(CARTAO_COMPRAS!$D:$D,INT((ROW()-2)/20)+2))</f>
        <v/>
      </c>
      <c r="D8861" s="0" t="str">
        <f aca="false">IF($A8861="","",INDEX(CARTAO_COMPRAS!$E:$E,INT((ROW()-2)/20)+2))</f>
        <v/>
      </c>
      <c r="E8861" s="0" t="str">
        <f aca="false">IF($A8861="","",INDEX(CARTAO_COMPRAS!$H:$H,INT((ROW()-2)/20)+2)+MOD(ROW()-2,20))</f>
        <v/>
      </c>
      <c r="F8861" s="0" t="str">
        <f aca="false">IF($A8861="","",INDEX(CARTAO_COMPRAS!$G:$G,INT((ROW()-2)/20)+2))</f>
        <v/>
      </c>
      <c r="G8861" s="5" t="str">
        <f aca="false">IF($A8861="","",INDEX(CARTAO_COMPRAS!$I:$I,INT((ROW()-2)/20)+2))</f>
        <v/>
      </c>
      <c r="H8861" s="4" t="str">
        <f aca="false">IF($A8861="","",EDATE(INDEX(CARTAO_COMPRAS!$J:$J,INT((ROW()-2)/20)+2),MOD(ROW()-2,20)))</f>
        <v/>
      </c>
      <c r="I8861" s="4" t="str">
        <f aca="false">IF($H8861="","",$H8861-WEEKDAY($H8861,2)+1)</f>
        <v/>
      </c>
      <c r="J8861" s="4" t="str">
        <f aca="false">IF($I8861="","",$I8861+6)</f>
        <v/>
      </c>
      <c r="K8861" s="6" t="str">
        <f aca="false">IF($H8861="","",DATE(YEAR($H8861),MONTH($H8861),1))</f>
        <v/>
      </c>
      <c r="L8861" s="0" t="str">
        <f aca="false">IF($A8861="","",INDEX(CARTAO_COMPRAS!$K:$K,INT((ROW()-2)/20)+2))</f>
        <v/>
      </c>
      <c r="M8861" s="0" t="str">
        <f aca="false">IF($A8861="","","Compra no cartão")</f>
        <v/>
      </c>
    </row>
    <row r="8862" customFormat="false" ht="13.5" hidden="false" customHeight="false" outlineLevel="0" collapsed="false">
      <c r="A88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444</v>
      </c>
      <c r="B8862" s="0" t="str">
        <f aca="false">IF($A8862="","",INDEX(CARTAO_COMPRAS!$C:$C,INT((ROW()-2)/20)+2))</f>
        <v>Nubank</v>
      </c>
      <c r="C8862" s="0" t="str">
        <f aca="false">IF($A8862="","",INDEX(CARTAO_COMPRAS!$D:$D,INT((ROW()-2)/20)+2))</f>
        <v>Ifood</v>
      </c>
      <c r="D8862" s="0" t="str">
        <f aca="false">IF($A8862="","",INDEX(CARTAO_COMPRAS!$E:$E,INT((ROW()-2)/20)+2))</f>
        <v>Alimentação / Insumos</v>
      </c>
      <c r="E8862" s="0" t="n">
        <f aca="false">IF($A8862="","",INDEX(CARTAO_COMPRAS!$H:$H,INT((ROW()-2)/20)+2)+MOD(ROW()-2,20))</f>
        <v>1</v>
      </c>
      <c r="F8862" s="0" t="n">
        <f aca="false">IF($A8862="","",INDEX(CARTAO_COMPRAS!$G:$G,INT((ROW()-2)/20)+2))</f>
        <v>4</v>
      </c>
      <c r="G8862" s="5" t="n">
        <f aca="false">IF($A8862="","",INDEX(CARTAO_COMPRAS!$I:$I,INT((ROW()-2)/20)+2))</f>
        <v>34.74</v>
      </c>
      <c r="H8862" s="4" t="n">
        <f aca="false">IF($A8862="","",EDATE(INDEX(CARTAO_COMPRAS!$J:$J,INT((ROW()-2)/20)+2),MOD(ROW()-2,20)))</f>
        <v>46170</v>
      </c>
      <c r="I8862" s="4" t="n">
        <f aca="false">IF($H8862="","",$H8862-WEEKDAY($H8862,2)+1)</f>
        <v>46167</v>
      </c>
      <c r="J8862" s="4" t="n">
        <f aca="false">IF($I8862="","",$I8862+6)</f>
        <v>46173</v>
      </c>
      <c r="K8862" s="6" t="n">
        <f aca="false">IF($H8862="","",DATE(YEAR($H8862),MONTH($H8862),1))</f>
        <v>46143</v>
      </c>
      <c r="L8862" s="0" t="str">
        <f aca="false">IF($A8862="","",INDEX(CARTAO_COMPRAS!$K:$K,INT((ROW()-2)/20)+2))</f>
        <v>Pago</v>
      </c>
      <c r="M8862" s="0" t="str">
        <f aca="false">IF($A8862="","","Compra no cartão")</f>
        <v>Compra no cartão</v>
      </c>
    </row>
    <row r="8863" customFormat="false" ht="13.5" hidden="false" customHeight="false" outlineLevel="0" collapsed="false">
      <c r="A88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444</v>
      </c>
      <c r="B8863" s="0" t="str">
        <f aca="false">IF($A8863="","",INDEX(CARTAO_COMPRAS!$C:$C,INT((ROW()-2)/20)+2))</f>
        <v>Nubank</v>
      </c>
      <c r="C8863" s="0" t="str">
        <f aca="false">IF($A8863="","",INDEX(CARTAO_COMPRAS!$D:$D,INT((ROW()-2)/20)+2))</f>
        <v>Ifood</v>
      </c>
      <c r="D8863" s="0" t="str">
        <f aca="false">IF($A8863="","",INDEX(CARTAO_COMPRAS!$E:$E,INT((ROW()-2)/20)+2))</f>
        <v>Alimentação / Insumos</v>
      </c>
      <c r="E8863" s="0" t="n">
        <f aca="false">IF($A8863="","",INDEX(CARTAO_COMPRAS!$H:$H,INT((ROW()-2)/20)+2)+MOD(ROW()-2,20))</f>
        <v>2</v>
      </c>
      <c r="F8863" s="0" t="n">
        <f aca="false">IF($A8863="","",INDEX(CARTAO_COMPRAS!$G:$G,INT((ROW()-2)/20)+2))</f>
        <v>4</v>
      </c>
      <c r="G8863" s="5" t="n">
        <f aca="false">IF($A8863="","",INDEX(CARTAO_COMPRAS!$I:$I,INT((ROW()-2)/20)+2))</f>
        <v>34.74</v>
      </c>
      <c r="H8863" s="4" t="n">
        <f aca="false">IF($A8863="","",EDATE(INDEX(CARTAO_COMPRAS!$J:$J,INT((ROW()-2)/20)+2),MOD(ROW()-2,20)))</f>
        <v>46201</v>
      </c>
      <c r="I8863" s="4" t="n">
        <f aca="false">IF($H8863="","",$H8863-WEEKDAY($H8863,2)+1)</f>
        <v>46195</v>
      </c>
      <c r="J8863" s="4" t="n">
        <f aca="false">IF($I8863="","",$I8863+6)</f>
        <v>46201</v>
      </c>
      <c r="K8863" s="6" t="n">
        <f aca="false">IF($H8863="","",DATE(YEAR($H8863),MONTH($H8863),1))</f>
        <v>46174</v>
      </c>
      <c r="L8863" s="0" t="str">
        <f aca="false">IF($A8863="","",INDEX(CARTAO_COMPRAS!$K:$K,INT((ROW()-2)/20)+2))</f>
        <v>Pago</v>
      </c>
      <c r="M8863" s="0" t="str">
        <f aca="false">IF($A8863="","","Compra no cartão")</f>
        <v>Compra no cartão</v>
      </c>
    </row>
    <row r="8864" customFormat="false" ht="13.5" hidden="false" customHeight="false" outlineLevel="0" collapsed="false">
      <c r="A88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444</v>
      </c>
      <c r="B8864" s="0" t="str">
        <f aca="false">IF($A8864="","",INDEX(CARTAO_COMPRAS!$C:$C,INT((ROW()-2)/20)+2))</f>
        <v>Nubank</v>
      </c>
      <c r="C8864" s="0" t="str">
        <f aca="false">IF($A8864="","",INDEX(CARTAO_COMPRAS!$D:$D,INT((ROW()-2)/20)+2))</f>
        <v>Ifood</v>
      </c>
      <c r="D8864" s="0" t="str">
        <f aca="false">IF($A8864="","",INDEX(CARTAO_COMPRAS!$E:$E,INT((ROW()-2)/20)+2))</f>
        <v>Alimentação / Insumos</v>
      </c>
      <c r="E8864" s="0" t="n">
        <f aca="false">IF($A8864="","",INDEX(CARTAO_COMPRAS!$H:$H,INT((ROW()-2)/20)+2)+MOD(ROW()-2,20))</f>
        <v>3</v>
      </c>
      <c r="F8864" s="0" t="n">
        <f aca="false">IF($A8864="","",INDEX(CARTAO_COMPRAS!$G:$G,INT((ROW()-2)/20)+2))</f>
        <v>4</v>
      </c>
      <c r="G8864" s="5" t="n">
        <f aca="false">IF($A8864="","",INDEX(CARTAO_COMPRAS!$I:$I,INT((ROW()-2)/20)+2))</f>
        <v>34.74</v>
      </c>
      <c r="H8864" s="4" t="n">
        <f aca="false">IF($A8864="","",EDATE(INDEX(CARTAO_COMPRAS!$J:$J,INT((ROW()-2)/20)+2),MOD(ROW()-2,20)))</f>
        <v>46231</v>
      </c>
      <c r="I8864" s="4" t="n">
        <f aca="false">IF($H8864="","",$H8864-WEEKDAY($H8864,2)+1)</f>
        <v>46230</v>
      </c>
      <c r="J8864" s="4" t="n">
        <f aca="false">IF($I8864="","",$I8864+6)</f>
        <v>46236</v>
      </c>
      <c r="K8864" s="6" t="n">
        <f aca="false">IF($H8864="","",DATE(YEAR($H8864),MONTH($H8864),1))</f>
        <v>46204</v>
      </c>
      <c r="L8864" s="0" t="str">
        <f aca="false">IF($A8864="","",INDEX(CARTAO_COMPRAS!$K:$K,INT((ROW()-2)/20)+2))</f>
        <v>Pago</v>
      </c>
      <c r="M8864" s="0" t="str">
        <f aca="false">IF($A8864="","","Compra no cartão")</f>
        <v>Compra no cartão</v>
      </c>
    </row>
    <row r="8865" customFormat="false" ht="13.5" hidden="false" customHeight="false" outlineLevel="0" collapsed="false">
      <c r="A886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444</v>
      </c>
      <c r="B8865" s="0" t="str">
        <f aca="false">IF($A8865="","",INDEX(CARTAO_COMPRAS!$C:$C,INT((ROW()-2)/20)+2))</f>
        <v>Nubank</v>
      </c>
      <c r="C8865" s="0" t="str">
        <f aca="false">IF($A8865="","",INDEX(CARTAO_COMPRAS!$D:$D,INT((ROW()-2)/20)+2))</f>
        <v>Ifood</v>
      </c>
      <c r="D8865" s="0" t="str">
        <f aca="false">IF($A8865="","",INDEX(CARTAO_COMPRAS!$E:$E,INT((ROW()-2)/20)+2))</f>
        <v>Alimentação / Insumos</v>
      </c>
      <c r="E8865" s="0" t="n">
        <f aca="false">IF($A8865="","",INDEX(CARTAO_COMPRAS!$H:$H,INT((ROW()-2)/20)+2)+MOD(ROW()-2,20))</f>
        <v>4</v>
      </c>
      <c r="F8865" s="0" t="n">
        <f aca="false">IF($A8865="","",INDEX(CARTAO_COMPRAS!$G:$G,INT((ROW()-2)/20)+2))</f>
        <v>4</v>
      </c>
      <c r="G8865" s="5" t="n">
        <f aca="false">IF($A8865="","",INDEX(CARTAO_COMPRAS!$I:$I,INT((ROW()-2)/20)+2))</f>
        <v>34.74</v>
      </c>
      <c r="H8865" s="4" t="n">
        <f aca="false">IF($A8865="","",EDATE(INDEX(CARTAO_COMPRAS!$J:$J,INT((ROW()-2)/20)+2),MOD(ROW()-2,20)))</f>
        <v>46262</v>
      </c>
      <c r="I8865" s="4" t="n">
        <f aca="false">IF($H8865="","",$H8865-WEEKDAY($H8865,2)+1)</f>
        <v>46258</v>
      </c>
      <c r="J8865" s="4" t="n">
        <f aca="false">IF($I8865="","",$I8865+6)</f>
        <v>46264</v>
      </c>
      <c r="K8865" s="6" t="n">
        <f aca="false">IF($H8865="","",DATE(YEAR($H8865),MONTH($H8865),1))</f>
        <v>46235</v>
      </c>
      <c r="L8865" s="0" t="str">
        <f aca="false">IF($A8865="","",INDEX(CARTAO_COMPRAS!$K:$K,INT((ROW()-2)/20)+2))</f>
        <v>Pago</v>
      </c>
      <c r="M8865" s="0" t="str">
        <f aca="false">IF($A8865="","","Compra no cartão")</f>
        <v>Compra no cartão</v>
      </c>
    </row>
    <row r="8866" customFormat="false" ht="13.5" hidden="false" customHeight="false" outlineLevel="0" collapsed="false">
      <c r="A8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66" s="0" t="str">
        <f aca="false">IF($A8866="","",INDEX(CARTAO_COMPRAS!$C:$C,INT((ROW()-2)/20)+2))</f>
        <v/>
      </c>
      <c r="C8866" s="0" t="str">
        <f aca="false">IF($A8866="","",INDEX(CARTAO_COMPRAS!$D:$D,INT((ROW()-2)/20)+2))</f>
        <v/>
      </c>
      <c r="D8866" s="0" t="str">
        <f aca="false">IF($A8866="","",INDEX(CARTAO_COMPRAS!$E:$E,INT((ROW()-2)/20)+2))</f>
        <v/>
      </c>
      <c r="E8866" s="0" t="str">
        <f aca="false">IF($A8866="","",INDEX(CARTAO_COMPRAS!$H:$H,INT((ROW()-2)/20)+2)+MOD(ROW()-2,20))</f>
        <v/>
      </c>
      <c r="F8866" s="0" t="str">
        <f aca="false">IF($A8866="","",INDEX(CARTAO_COMPRAS!$G:$G,INT((ROW()-2)/20)+2))</f>
        <v/>
      </c>
      <c r="G8866" s="5" t="str">
        <f aca="false">IF($A8866="","",INDEX(CARTAO_COMPRAS!$I:$I,INT((ROW()-2)/20)+2))</f>
        <v/>
      </c>
      <c r="H8866" s="4" t="str">
        <f aca="false">IF($A8866="","",EDATE(INDEX(CARTAO_COMPRAS!$J:$J,INT((ROW()-2)/20)+2),MOD(ROW()-2,20)))</f>
        <v/>
      </c>
      <c r="I8866" s="4" t="str">
        <f aca="false">IF($H8866="","",$H8866-WEEKDAY($H8866,2)+1)</f>
        <v/>
      </c>
      <c r="J8866" s="4" t="str">
        <f aca="false">IF($I8866="","",$I8866+6)</f>
        <v/>
      </c>
      <c r="K8866" s="6" t="str">
        <f aca="false">IF($H8866="","",DATE(YEAR($H8866),MONTH($H8866),1))</f>
        <v/>
      </c>
      <c r="L8866" s="0" t="str">
        <f aca="false">IF($A8866="","",INDEX(CARTAO_COMPRAS!$K:$K,INT((ROW()-2)/20)+2))</f>
        <v/>
      </c>
      <c r="M8866" s="0" t="str">
        <f aca="false">IF($A8866="","","Compra no cartão")</f>
        <v/>
      </c>
    </row>
    <row r="8867" customFormat="false" ht="13.5" hidden="false" customHeight="false" outlineLevel="0" collapsed="false">
      <c r="A8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67" s="0" t="str">
        <f aca="false">IF($A8867="","",INDEX(CARTAO_COMPRAS!$C:$C,INT((ROW()-2)/20)+2))</f>
        <v/>
      </c>
      <c r="C8867" s="0" t="str">
        <f aca="false">IF($A8867="","",INDEX(CARTAO_COMPRAS!$D:$D,INT((ROW()-2)/20)+2))</f>
        <v/>
      </c>
      <c r="D8867" s="0" t="str">
        <f aca="false">IF($A8867="","",INDEX(CARTAO_COMPRAS!$E:$E,INT((ROW()-2)/20)+2))</f>
        <v/>
      </c>
      <c r="E8867" s="0" t="str">
        <f aca="false">IF($A8867="","",INDEX(CARTAO_COMPRAS!$H:$H,INT((ROW()-2)/20)+2)+MOD(ROW()-2,20))</f>
        <v/>
      </c>
      <c r="F8867" s="0" t="str">
        <f aca="false">IF($A8867="","",INDEX(CARTAO_COMPRAS!$G:$G,INT((ROW()-2)/20)+2))</f>
        <v/>
      </c>
      <c r="G8867" s="5" t="str">
        <f aca="false">IF($A8867="","",INDEX(CARTAO_COMPRAS!$I:$I,INT((ROW()-2)/20)+2))</f>
        <v/>
      </c>
      <c r="H8867" s="4" t="str">
        <f aca="false">IF($A8867="","",EDATE(INDEX(CARTAO_COMPRAS!$J:$J,INT((ROW()-2)/20)+2),MOD(ROW()-2,20)))</f>
        <v/>
      </c>
      <c r="I8867" s="4" t="str">
        <f aca="false">IF($H8867="","",$H8867-WEEKDAY($H8867,2)+1)</f>
        <v/>
      </c>
      <c r="J8867" s="4" t="str">
        <f aca="false">IF($I8867="","",$I8867+6)</f>
        <v/>
      </c>
      <c r="K8867" s="6" t="str">
        <f aca="false">IF($H8867="","",DATE(YEAR($H8867),MONTH($H8867),1))</f>
        <v/>
      </c>
      <c r="L8867" s="0" t="str">
        <f aca="false">IF($A8867="","",INDEX(CARTAO_COMPRAS!$K:$K,INT((ROW()-2)/20)+2))</f>
        <v/>
      </c>
      <c r="M8867" s="0" t="str">
        <f aca="false">IF($A8867="","","Compra no cartão")</f>
        <v/>
      </c>
    </row>
    <row r="8868" customFormat="false" ht="13.5" hidden="false" customHeight="false" outlineLevel="0" collapsed="false">
      <c r="A8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68" s="0" t="str">
        <f aca="false">IF($A8868="","",INDEX(CARTAO_COMPRAS!$C:$C,INT((ROW()-2)/20)+2))</f>
        <v/>
      </c>
      <c r="C8868" s="0" t="str">
        <f aca="false">IF($A8868="","",INDEX(CARTAO_COMPRAS!$D:$D,INT((ROW()-2)/20)+2))</f>
        <v/>
      </c>
      <c r="D8868" s="0" t="str">
        <f aca="false">IF($A8868="","",INDEX(CARTAO_COMPRAS!$E:$E,INT((ROW()-2)/20)+2))</f>
        <v/>
      </c>
      <c r="E8868" s="0" t="str">
        <f aca="false">IF($A8868="","",INDEX(CARTAO_COMPRAS!$H:$H,INT((ROW()-2)/20)+2)+MOD(ROW()-2,20))</f>
        <v/>
      </c>
      <c r="F8868" s="0" t="str">
        <f aca="false">IF($A8868="","",INDEX(CARTAO_COMPRAS!$G:$G,INT((ROW()-2)/20)+2))</f>
        <v/>
      </c>
      <c r="G8868" s="5" t="str">
        <f aca="false">IF($A8868="","",INDEX(CARTAO_COMPRAS!$I:$I,INT((ROW()-2)/20)+2))</f>
        <v/>
      </c>
      <c r="H8868" s="4" t="str">
        <f aca="false">IF($A8868="","",EDATE(INDEX(CARTAO_COMPRAS!$J:$J,INT((ROW()-2)/20)+2),MOD(ROW()-2,20)))</f>
        <v/>
      </c>
      <c r="I8868" s="4" t="str">
        <f aca="false">IF($H8868="","",$H8868-WEEKDAY($H8868,2)+1)</f>
        <v/>
      </c>
      <c r="J8868" s="4" t="str">
        <f aca="false">IF($I8868="","",$I8868+6)</f>
        <v/>
      </c>
      <c r="K8868" s="6" t="str">
        <f aca="false">IF($H8868="","",DATE(YEAR($H8868),MONTH($H8868),1))</f>
        <v/>
      </c>
      <c r="L8868" s="0" t="str">
        <f aca="false">IF($A8868="","",INDEX(CARTAO_COMPRAS!$K:$K,INT((ROW()-2)/20)+2))</f>
        <v/>
      </c>
      <c r="M8868" s="0" t="str">
        <f aca="false">IF($A8868="","","Compra no cartão")</f>
        <v/>
      </c>
    </row>
    <row r="8869" customFormat="false" ht="13.5" hidden="false" customHeight="false" outlineLevel="0" collapsed="false">
      <c r="A8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69" s="0" t="str">
        <f aca="false">IF($A8869="","",INDEX(CARTAO_COMPRAS!$C:$C,INT((ROW()-2)/20)+2))</f>
        <v/>
      </c>
      <c r="C8869" s="0" t="str">
        <f aca="false">IF($A8869="","",INDEX(CARTAO_COMPRAS!$D:$D,INT((ROW()-2)/20)+2))</f>
        <v/>
      </c>
      <c r="D8869" s="0" t="str">
        <f aca="false">IF($A8869="","",INDEX(CARTAO_COMPRAS!$E:$E,INT((ROW()-2)/20)+2))</f>
        <v/>
      </c>
      <c r="E8869" s="0" t="str">
        <f aca="false">IF($A8869="","",INDEX(CARTAO_COMPRAS!$H:$H,INT((ROW()-2)/20)+2)+MOD(ROW()-2,20))</f>
        <v/>
      </c>
      <c r="F8869" s="0" t="str">
        <f aca="false">IF($A8869="","",INDEX(CARTAO_COMPRAS!$G:$G,INT((ROW()-2)/20)+2))</f>
        <v/>
      </c>
      <c r="G8869" s="5" t="str">
        <f aca="false">IF($A8869="","",INDEX(CARTAO_COMPRAS!$I:$I,INT((ROW()-2)/20)+2))</f>
        <v/>
      </c>
      <c r="H8869" s="4" t="str">
        <f aca="false">IF($A8869="","",EDATE(INDEX(CARTAO_COMPRAS!$J:$J,INT((ROW()-2)/20)+2),MOD(ROW()-2,20)))</f>
        <v/>
      </c>
      <c r="I8869" s="4" t="str">
        <f aca="false">IF($H8869="","",$H8869-WEEKDAY($H8869,2)+1)</f>
        <v/>
      </c>
      <c r="J8869" s="4" t="str">
        <f aca="false">IF($I8869="","",$I8869+6)</f>
        <v/>
      </c>
      <c r="K8869" s="6" t="str">
        <f aca="false">IF($H8869="","",DATE(YEAR($H8869),MONTH($H8869),1))</f>
        <v/>
      </c>
      <c r="L8869" s="0" t="str">
        <f aca="false">IF($A8869="","",INDEX(CARTAO_COMPRAS!$K:$K,INT((ROW()-2)/20)+2))</f>
        <v/>
      </c>
      <c r="M8869" s="0" t="str">
        <f aca="false">IF($A8869="","","Compra no cartão")</f>
        <v/>
      </c>
    </row>
    <row r="8870" customFormat="false" ht="13.5" hidden="false" customHeight="false" outlineLevel="0" collapsed="false">
      <c r="A8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0" s="0" t="str">
        <f aca="false">IF($A8870="","",INDEX(CARTAO_COMPRAS!$C:$C,INT((ROW()-2)/20)+2))</f>
        <v/>
      </c>
      <c r="C8870" s="0" t="str">
        <f aca="false">IF($A8870="","",INDEX(CARTAO_COMPRAS!$D:$D,INT((ROW()-2)/20)+2))</f>
        <v/>
      </c>
      <c r="D8870" s="0" t="str">
        <f aca="false">IF($A8870="","",INDEX(CARTAO_COMPRAS!$E:$E,INT((ROW()-2)/20)+2))</f>
        <v/>
      </c>
      <c r="E8870" s="0" t="str">
        <f aca="false">IF($A8870="","",INDEX(CARTAO_COMPRAS!$H:$H,INT((ROW()-2)/20)+2)+MOD(ROW()-2,20))</f>
        <v/>
      </c>
      <c r="F8870" s="0" t="str">
        <f aca="false">IF($A8870="","",INDEX(CARTAO_COMPRAS!$G:$G,INT((ROW()-2)/20)+2))</f>
        <v/>
      </c>
      <c r="G8870" s="5" t="str">
        <f aca="false">IF($A8870="","",INDEX(CARTAO_COMPRAS!$I:$I,INT((ROW()-2)/20)+2))</f>
        <v/>
      </c>
      <c r="H8870" s="4" t="str">
        <f aca="false">IF($A8870="","",EDATE(INDEX(CARTAO_COMPRAS!$J:$J,INT((ROW()-2)/20)+2),MOD(ROW()-2,20)))</f>
        <v/>
      </c>
      <c r="I8870" s="4" t="str">
        <f aca="false">IF($H8870="","",$H8870-WEEKDAY($H8870,2)+1)</f>
        <v/>
      </c>
      <c r="J8870" s="4" t="str">
        <f aca="false">IF($I8870="","",$I8870+6)</f>
        <v/>
      </c>
      <c r="K8870" s="6" t="str">
        <f aca="false">IF($H8870="","",DATE(YEAR($H8870),MONTH($H8870),1))</f>
        <v/>
      </c>
      <c r="L8870" s="0" t="str">
        <f aca="false">IF($A8870="","",INDEX(CARTAO_COMPRAS!$K:$K,INT((ROW()-2)/20)+2))</f>
        <v/>
      </c>
      <c r="M8870" s="0" t="str">
        <f aca="false">IF($A8870="","","Compra no cartão")</f>
        <v/>
      </c>
    </row>
    <row r="8871" customFormat="false" ht="13.5" hidden="false" customHeight="false" outlineLevel="0" collapsed="false">
      <c r="A8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1" s="0" t="str">
        <f aca="false">IF($A8871="","",INDEX(CARTAO_COMPRAS!$C:$C,INT((ROW()-2)/20)+2))</f>
        <v/>
      </c>
      <c r="C8871" s="0" t="str">
        <f aca="false">IF($A8871="","",INDEX(CARTAO_COMPRAS!$D:$D,INT((ROW()-2)/20)+2))</f>
        <v/>
      </c>
      <c r="D8871" s="0" t="str">
        <f aca="false">IF($A8871="","",INDEX(CARTAO_COMPRAS!$E:$E,INT((ROW()-2)/20)+2))</f>
        <v/>
      </c>
      <c r="E8871" s="0" t="str">
        <f aca="false">IF($A8871="","",INDEX(CARTAO_COMPRAS!$H:$H,INT((ROW()-2)/20)+2)+MOD(ROW()-2,20))</f>
        <v/>
      </c>
      <c r="F8871" s="0" t="str">
        <f aca="false">IF($A8871="","",INDEX(CARTAO_COMPRAS!$G:$G,INT((ROW()-2)/20)+2))</f>
        <v/>
      </c>
      <c r="G8871" s="5" t="str">
        <f aca="false">IF($A8871="","",INDEX(CARTAO_COMPRAS!$I:$I,INT((ROW()-2)/20)+2))</f>
        <v/>
      </c>
      <c r="H8871" s="4" t="str">
        <f aca="false">IF($A8871="","",EDATE(INDEX(CARTAO_COMPRAS!$J:$J,INT((ROW()-2)/20)+2),MOD(ROW()-2,20)))</f>
        <v/>
      </c>
      <c r="I8871" s="4" t="str">
        <f aca="false">IF($H8871="","",$H8871-WEEKDAY($H8871,2)+1)</f>
        <v/>
      </c>
      <c r="J8871" s="4" t="str">
        <f aca="false">IF($I8871="","",$I8871+6)</f>
        <v/>
      </c>
      <c r="K8871" s="6" t="str">
        <f aca="false">IF($H8871="","",DATE(YEAR($H8871),MONTH($H8871),1))</f>
        <v/>
      </c>
      <c r="L8871" s="0" t="str">
        <f aca="false">IF($A8871="","",INDEX(CARTAO_COMPRAS!$K:$K,INT((ROW()-2)/20)+2))</f>
        <v/>
      </c>
      <c r="M8871" s="0" t="str">
        <f aca="false">IF($A8871="","","Compra no cartão")</f>
        <v/>
      </c>
    </row>
    <row r="8872" customFormat="false" ht="13.5" hidden="false" customHeight="false" outlineLevel="0" collapsed="false">
      <c r="A8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2" s="0" t="str">
        <f aca="false">IF($A8872="","",INDEX(CARTAO_COMPRAS!$C:$C,INT((ROW()-2)/20)+2))</f>
        <v/>
      </c>
      <c r="C8872" s="0" t="str">
        <f aca="false">IF($A8872="","",INDEX(CARTAO_COMPRAS!$D:$D,INT((ROW()-2)/20)+2))</f>
        <v/>
      </c>
      <c r="D8872" s="0" t="str">
        <f aca="false">IF($A8872="","",INDEX(CARTAO_COMPRAS!$E:$E,INT((ROW()-2)/20)+2))</f>
        <v/>
      </c>
      <c r="E8872" s="0" t="str">
        <f aca="false">IF($A8872="","",INDEX(CARTAO_COMPRAS!$H:$H,INT((ROW()-2)/20)+2)+MOD(ROW()-2,20))</f>
        <v/>
      </c>
      <c r="F8872" s="0" t="str">
        <f aca="false">IF($A8872="","",INDEX(CARTAO_COMPRAS!$G:$G,INT((ROW()-2)/20)+2))</f>
        <v/>
      </c>
      <c r="G8872" s="5" t="str">
        <f aca="false">IF($A8872="","",INDEX(CARTAO_COMPRAS!$I:$I,INT((ROW()-2)/20)+2))</f>
        <v/>
      </c>
      <c r="H8872" s="4" t="str">
        <f aca="false">IF($A8872="","",EDATE(INDEX(CARTAO_COMPRAS!$J:$J,INT((ROW()-2)/20)+2),MOD(ROW()-2,20)))</f>
        <v/>
      </c>
      <c r="I8872" s="4" t="str">
        <f aca="false">IF($H8872="","",$H8872-WEEKDAY($H8872,2)+1)</f>
        <v/>
      </c>
      <c r="J8872" s="4" t="str">
        <f aca="false">IF($I8872="","",$I8872+6)</f>
        <v/>
      </c>
      <c r="K8872" s="6" t="str">
        <f aca="false">IF($H8872="","",DATE(YEAR($H8872),MONTH($H8872),1))</f>
        <v/>
      </c>
      <c r="L8872" s="0" t="str">
        <f aca="false">IF($A8872="","",INDEX(CARTAO_COMPRAS!$K:$K,INT((ROW()-2)/20)+2))</f>
        <v/>
      </c>
      <c r="M8872" s="0" t="str">
        <f aca="false">IF($A8872="","","Compra no cartão")</f>
        <v/>
      </c>
    </row>
    <row r="8873" customFormat="false" ht="13.5" hidden="false" customHeight="false" outlineLevel="0" collapsed="false">
      <c r="A8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3" s="0" t="str">
        <f aca="false">IF($A8873="","",INDEX(CARTAO_COMPRAS!$C:$C,INT((ROW()-2)/20)+2))</f>
        <v/>
      </c>
      <c r="C8873" s="0" t="str">
        <f aca="false">IF($A8873="","",INDEX(CARTAO_COMPRAS!$D:$D,INT((ROW()-2)/20)+2))</f>
        <v/>
      </c>
      <c r="D8873" s="0" t="str">
        <f aca="false">IF($A8873="","",INDEX(CARTAO_COMPRAS!$E:$E,INT((ROW()-2)/20)+2))</f>
        <v/>
      </c>
      <c r="E8873" s="0" t="str">
        <f aca="false">IF($A8873="","",INDEX(CARTAO_COMPRAS!$H:$H,INT((ROW()-2)/20)+2)+MOD(ROW()-2,20))</f>
        <v/>
      </c>
      <c r="F8873" s="0" t="str">
        <f aca="false">IF($A8873="","",INDEX(CARTAO_COMPRAS!$G:$G,INT((ROW()-2)/20)+2))</f>
        <v/>
      </c>
      <c r="G8873" s="5" t="str">
        <f aca="false">IF($A8873="","",INDEX(CARTAO_COMPRAS!$I:$I,INT((ROW()-2)/20)+2))</f>
        <v/>
      </c>
      <c r="H8873" s="4" t="str">
        <f aca="false">IF($A8873="","",EDATE(INDEX(CARTAO_COMPRAS!$J:$J,INT((ROW()-2)/20)+2),MOD(ROW()-2,20)))</f>
        <v/>
      </c>
      <c r="I8873" s="4" t="str">
        <f aca="false">IF($H8873="","",$H8873-WEEKDAY($H8873,2)+1)</f>
        <v/>
      </c>
      <c r="J8873" s="4" t="str">
        <f aca="false">IF($I8873="","",$I8873+6)</f>
        <v/>
      </c>
      <c r="K8873" s="6" t="str">
        <f aca="false">IF($H8873="","",DATE(YEAR($H8873),MONTH($H8873),1))</f>
        <v/>
      </c>
      <c r="L8873" s="0" t="str">
        <f aca="false">IF($A8873="","",INDEX(CARTAO_COMPRAS!$K:$K,INT((ROW()-2)/20)+2))</f>
        <v/>
      </c>
      <c r="M8873" s="0" t="str">
        <f aca="false">IF($A8873="","","Compra no cartão")</f>
        <v/>
      </c>
    </row>
    <row r="8874" customFormat="false" ht="13.5" hidden="false" customHeight="false" outlineLevel="0" collapsed="false">
      <c r="A8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4" s="0" t="str">
        <f aca="false">IF($A8874="","",INDEX(CARTAO_COMPRAS!$C:$C,INT((ROW()-2)/20)+2))</f>
        <v/>
      </c>
      <c r="C8874" s="0" t="str">
        <f aca="false">IF($A8874="","",INDEX(CARTAO_COMPRAS!$D:$D,INT((ROW()-2)/20)+2))</f>
        <v/>
      </c>
      <c r="D8874" s="0" t="str">
        <f aca="false">IF($A8874="","",INDEX(CARTAO_COMPRAS!$E:$E,INT((ROW()-2)/20)+2))</f>
        <v/>
      </c>
      <c r="E8874" s="0" t="str">
        <f aca="false">IF($A8874="","",INDEX(CARTAO_COMPRAS!$H:$H,INT((ROW()-2)/20)+2)+MOD(ROW()-2,20))</f>
        <v/>
      </c>
      <c r="F8874" s="0" t="str">
        <f aca="false">IF($A8874="","",INDEX(CARTAO_COMPRAS!$G:$G,INT((ROW()-2)/20)+2))</f>
        <v/>
      </c>
      <c r="G8874" s="5" t="str">
        <f aca="false">IF($A8874="","",INDEX(CARTAO_COMPRAS!$I:$I,INT((ROW()-2)/20)+2))</f>
        <v/>
      </c>
      <c r="H8874" s="4" t="str">
        <f aca="false">IF($A8874="","",EDATE(INDEX(CARTAO_COMPRAS!$J:$J,INT((ROW()-2)/20)+2),MOD(ROW()-2,20)))</f>
        <v/>
      </c>
      <c r="I8874" s="4" t="str">
        <f aca="false">IF($H8874="","",$H8874-WEEKDAY($H8874,2)+1)</f>
        <v/>
      </c>
      <c r="J8874" s="4" t="str">
        <f aca="false">IF($I8874="","",$I8874+6)</f>
        <v/>
      </c>
      <c r="K8874" s="6" t="str">
        <f aca="false">IF($H8874="","",DATE(YEAR($H8874),MONTH($H8874),1))</f>
        <v/>
      </c>
      <c r="L8874" s="0" t="str">
        <f aca="false">IF($A8874="","",INDEX(CARTAO_COMPRAS!$K:$K,INT((ROW()-2)/20)+2))</f>
        <v/>
      </c>
      <c r="M8874" s="0" t="str">
        <f aca="false">IF($A8874="","","Compra no cartão")</f>
        <v/>
      </c>
    </row>
    <row r="8875" customFormat="false" ht="13.5" hidden="false" customHeight="false" outlineLevel="0" collapsed="false">
      <c r="A8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5" s="0" t="str">
        <f aca="false">IF($A8875="","",INDEX(CARTAO_COMPRAS!$C:$C,INT((ROW()-2)/20)+2))</f>
        <v/>
      </c>
      <c r="C8875" s="0" t="str">
        <f aca="false">IF($A8875="","",INDEX(CARTAO_COMPRAS!$D:$D,INT((ROW()-2)/20)+2))</f>
        <v/>
      </c>
      <c r="D8875" s="0" t="str">
        <f aca="false">IF($A8875="","",INDEX(CARTAO_COMPRAS!$E:$E,INT((ROW()-2)/20)+2))</f>
        <v/>
      </c>
      <c r="E8875" s="0" t="str">
        <f aca="false">IF($A8875="","",INDEX(CARTAO_COMPRAS!$H:$H,INT((ROW()-2)/20)+2)+MOD(ROW()-2,20))</f>
        <v/>
      </c>
      <c r="F8875" s="0" t="str">
        <f aca="false">IF($A8875="","",INDEX(CARTAO_COMPRAS!$G:$G,INT((ROW()-2)/20)+2))</f>
        <v/>
      </c>
      <c r="G8875" s="5" t="str">
        <f aca="false">IF($A8875="","",INDEX(CARTAO_COMPRAS!$I:$I,INT((ROW()-2)/20)+2))</f>
        <v/>
      </c>
      <c r="H8875" s="4" t="str">
        <f aca="false">IF($A8875="","",EDATE(INDEX(CARTAO_COMPRAS!$J:$J,INT((ROW()-2)/20)+2),MOD(ROW()-2,20)))</f>
        <v/>
      </c>
      <c r="I8875" s="4" t="str">
        <f aca="false">IF($H8875="","",$H8875-WEEKDAY($H8875,2)+1)</f>
        <v/>
      </c>
      <c r="J8875" s="4" t="str">
        <f aca="false">IF($I8875="","",$I8875+6)</f>
        <v/>
      </c>
      <c r="K8875" s="6" t="str">
        <f aca="false">IF($H8875="","",DATE(YEAR($H8875),MONTH($H8875),1))</f>
        <v/>
      </c>
      <c r="L8875" s="0" t="str">
        <f aca="false">IF($A8875="","",INDEX(CARTAO_COMPRAS!$K:$K,INT((ROW()-2)/20)+2))</f>
        <v/>
      </c>
      <c r="M8875" s="0" t="str">
        <f aca="false">IF($A8875="","","Compra no cartão")</f>
        <v/>
      </c>
    </row>
    <row r="8876" customFormat="false" ht="13.5" hidden="false" customHeight="false" outlineLevel="0" collapsed="false">
      <c r="A8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6" s="0" t="str">
        <f aca="false">IF($A8876="","",INDEX(CARTAO_COMPRAS!$C:$C,INT((ROW()-2)/20)+2))</f>
        <v/>
      </c>
      <c r="C8876" s="0" t="str">
        <f aca="false">IF($A8876="","",INDEX(CARTAO_COMPRAS!$D:$D,INT((ROW()-2)/20)+2))</f>
        <v/>
      </c>
      <c r="D8876" s="0" t="str">
        <f aca="false">IF($A8876="","",INDEX(CARTAO_COMPRAS!$E:$E,INT((ROW()-2)/20)+2))</f>
        <v/>
      </c>
      <c r="E8876" s="0" t="str">
        <f aca="false">IF($A8876="","",INDEX(CARTAO_COMPRAS!$H:$H,INT((ROW()-2)/20)+2)+MOD(ROW()-2,20))</f>
        <v/>
      </c>
      <c r="F8876" s="0" t="str">
        <f aca="false">IF($A8876="","",INDEX(CARTAO_COMPRAS!$G:$G,INT((ROW()-2)/20)+2))</f>
        <v/>
      </c>
      <c r="G8876" s="5" t="str">
        <f aca="false">IF($A8876="","",INDEX(CARTAO_COMPRAS!$I:$I,INT((ROW()-2)/20)+2))</f>
        <v/>
      </c>
      <c r="H8876" s="4" t="str">
        <f aca="false">IF($A8876="","",EDATE(INDEX(CARTAO_COMPRAS!$J:$J,INT((ROW()-2)/20)+2),MOD(ROW()-2,20)))</f>
        <v/>
      </c>
      <c r="I8876" s="4" t="str">
        <f aca="false">IF($H8876="","",$H8876-WEEKDAY($H8876,2)+1)</f>
        <v/>
      </c>
      <c r="J8876" s="4" t="str">
        <f aca="false">IF($I8876="","",$I8876+6)</f>
        <v/>
      </c>
      <c r="K8876" s="6" t="str">
        <f aca="false">IF($H8876="","",DATE(YEAR($H8876),MONTH($H8876),1))</f>
        <v/>
      </c>
      <c r="L8876" s="0" t="str">
        <f aca="false">IF($A8876="","",INDEX(CARTAO_COMPRAS!$K:$K,INT((ROW()-2)/20)+2))</f>
        <v/>
      </c>
      <c r="M8876" s="0" t="str">
        <f aca="false">IF($A8876="","","Compra no cartão")</f>
        <v/>
      </c>
    </row>
    <row r="8877" customFormat="false" ht="13.5" hidden="false" customHeight="false" outlineLevel="0" collapsed="false">
      <c r="A8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7" s="0" t="str">
        <f aca="false">IF($A8877="","",INDEX(CARTAO_COMPRAS!$C:$C,INT((ROW()-2)/20)+2))</f>
        <v/>
      </c>
      <c r="C8877" s="0" t="str">
        <f aca="false">IF($A8877="","",INDEX(CARTAO_COMPRAS!$D:$D,INT((ROW()-2)/20)+2))</f>
        <v/>
      </c>
      <c r="D8877" s="0" t="str">
        <f aca="false">IF($A8877="","",INDEX(CARTAO_COMPRAS!$E:$E,INT((ROW()-2)/20)+2))</f>
        <v/>
      </c>
      <c r="E8877" s="0" t="str">
        <f aca="false">IF($A8877="","",INDEX(CARTAO_COMPRAS!$H:$H,INT((ROW()-2)/20)+2)+MOD(ROW()-2,20))</f>
        <v/>
      </c>
      <c r="F8877" s="0" t="str">
        <f aca="false">IF($A8877="","",INDEX(CARTAO_COMPRAS!$G:$G,INT((ROW()-2)/20)+2))</f>
        <v/>
      </c>
      <c r="G8877" s="5" t="str">
        <f aca="false">IF($A8877="","",INDEX(CARTAO_COMPRAS!$I:$I,INT((ROW()-2)/20)+2))</f>
        <v/>
      </c>
      <c r="H8877" s="4" t="str">
        <f aca="false">IF($A8877="","",EDATE(INDEX(CARTAO_COMPRAS!$J:$J,INT((ROW()-2)/20)+2),MOD(ROW()-2,20)))</f>
        <v/>
      </c>
      <c r="I8877" s="4" t="str">
        <f aca="false">IF($H8877="","",$H8877-WEEKDAY($H8877,2)+1)</f>
        <v/>
      </c>
      <c r="J8877" s="4" t="str">
        <f aca="false">IF($I8877="","",$I8877+6)</f>
        <v/>
      </c>
      <c r="K8877" s="6" t="str">
        <f aca="false">IF($H8877="","",DATE(YEAR($H8877),MONTH($H8877),1))</f>
        <v/>
      </c>
      <c r="L8877" s="0" t="str">
        <f aca="false">IF($A8877="","",INDEX(CARTAO_COMPRAS!$K:$K,INT((ROW()-2)/20)+2))</f>
        <v/>
      </c>
      <c r="M8877" s="0" t="str">
        <f aca="false">IF($A8877="","","Compra no cartão")</f>
        <v/>
      </c>
    </row>
    <row r="8878" customFormat="false" ht="13.5" hidden="false" customHeight="false" outlineLevel="0" collapsed="false">
      <c r="A8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8" s="0" t="str">
        <f aca="false">IF($A8878="","",INDEX(CARTAO_COMPRAS!$C:$C,INT((ROW()-2)/20)+2))</f>
        <v/>
      </c>
      <c r="C8878" s="0" t="str">
        <f aca="false">IF($A8878="","",INDEX(CARTAO_COMPRAS!$D:$D,INT((ROW()-2)/20)+2))</f>
        <v/>
      </c>
      <c r="D8878" s="0" t="str">
        <f aca="false">IF($A8878="","",INDEX(CARTAO_COMPRAS!$E:$E,INT((ROW()-2)/20)+2))</f>
        <v/>
      </c>
      <c r="E8878" s="0" t="str">
        <f aca="false">IF($A8878="","",INDEX(CARTAO_COMPRAS!$H:$H,INT((ROW()-2)/20)+2)+MOD(ROW()-2,20))</f>
        <v/>
      </c>
      <c r="F8878" s="0" t="str">
        <f aca="false">IF($A8878="","",INDEX(CARTAO_COMPRAS!$G:$G,INT((ROW()-2)/20)+2))</f>
        <v/>
      </c>
      <c r="G8878" s="5" t="str">
        <f aca="false">IF($A8878="","",INDEX(CARTAO_COMPRAS!$I:$I,INT((ROW()-2)/20)+2))</f>
        <v/>
      </c>
      <c r="H8878" s="4" t="str">
        <f aca="false">IF($A8878="","",EDATE(INDEX(CARTAO_COMPRAS!$J:$J,INT((ROW()-2)/20)+2),MOD(ROW()-2,20)))</f>
        <v/>
      </c>
      <c r="I8878" s="4" t="str">
        <f aca="false">IF($H8878="","",$H8878-WEEKDAY($H8878,2)+1)</f>
        <v/>
      </c>
      <c r="J8878" s="4" t="str">
        <f aca="false">IF($I8878="","",$I8878+6)</f>
        <v/>
      </c>
      <c r="K8878" s="6" t="str">
        <f aca="false">IF($H8878="","",DATE(YEAR($H8878),MONTH($H8878),1))</f>
        <v/>
      </c>
      <c r="L8878" s="0" t="str">
        <f aca="false">IF($A8878="","",INDEX(CARTAO_COMPRAS!$K:$K,INT((ROW()-2)/20)+2))</f>
        <v/>
      </c>
      <c r="M8878" s="0" t="str">
        <f aca="false">IF($A8878="","","Compra no cartão")</f>
        <v/>
      </c>
    </row>
    <row r="8879" customFormat="false" ht="13.5" hidden="false" customHeight="false" outlineLevel="0" collapsed="false">
      <c r="A8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79" s="0" t="str">
        <f aca="false">IF($A8879="","",INDEX(CARTAO_COMPRAS!$C:$C,INT((ROW()-2)/20)+2))</f>
        <v/>
      </c>
      <c r="C8879" s="0" t="str">
        <f aca="false">IF($A8879="","",INDEX(CARTAO_COMPRAS!$D:$D,INT((ROW()-2)/20)+2))</f>
        <v/>
      </c>
      <c r="D8879" s="0" t="str">
        <f aca="false">IF($A8879="","",INDEX(CARTAO_COMPRAS!$E:$E,INT((ROW()-2)/20)+2))</f>
        <v/>
      </c>
      <c r="E8879" s="0" t="str">
        <f aca="false">IF($A8879="","",INDEX(CARTAO_COMPRAS!$H:$H,INT((ROW()-2)/20)+2)+MOD(ROW()-2,20))</f>
        <v/>
      </c>
      <c r="F8879" s="0" t="str">
        <f aca="false">IF($A8879="","",INDEX(CARTAO_COMPRAS!$G:$G,INT((ROW()-2)/20)+2))</f>
        <v/>
      </c>
      <c r="G8879" s="5" t="str">
        <f aca="false">IF($A8879="","",INDEX(CARTAO_COMPRAS!$I:$I,INT((ROW()-2)/20)+2))</f>
        <v/>
      </c>
      <c r="H8879" s="4" t="str">
        <f aca="false">IF($A8879="","",EDATE(INDEX(CARTAO_COMPRAS!$J:$J,INT((ROW()-2)/20)+2),MOD(ROW()-2,20)))</f>
        <v/>
      </c>
      <c r="I8879" s="4" t="str">
        <f aca="false">IF($H8879="","",$H8879-WEEKDAY($H8879,2)+1)</f>
        <v/>
      </c>
      <c r="J8879" s="4" t="str">
        <f aca="false">IF($I8879="","",$I8879+6)</f>
        <v/>
      </c>
      <c r="K8879" s="6" t="str">
        <f aca="false">IF($H8879="","",DATE(YEAR($H8879),MONTH($H8879),1))</f>
        <v/>
      </c>
      <c r="L8879" s="0" t="str">
        <f aca="false">IF($A8879="","",INDEX(CARTAO_COMPRAS!$K:$K,INT((ROW()-2)/20)+2))</f>
        <v/>
      </c>
      <c r="M8879" s="0" t="str">
        <f aca="false">IF($A8879="","","Compra no cartão")</f>
        <v/>
      </c>
    </row>
    <row r="8880" customFormat="false" ht="13.5" hidden="false" customHeight="false" outlineLevel="0" collapsed="false">
      <c r="A8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0" s="0" t="str">
        <f aca="false">IF($A8880="","",INDEX(CARTAO_COMPRAS!$C:$C,INT((ROW()-2)/20)+2))</f>
        <v/>
      </c>
      <c r="C8880" s="0" t="str">
        <f aca="false">IF($A8880="","",INDEX(CARTAO_COMPRAS!$D:$D,INT((ROW()-2)/20)+2))</f>
        <v/>
      </c>
      <c r="D8880" s="0" t="str">
        <f aca="false">IF($A8880="","",INDEX(CARTAO_COMPRAS!$E:$E,INT((ROW()-2)/20)+2))</f>
        <v/>
      </c>
      <c r="E8880" s="0" t="str">
        <f aca="false">IF($A8880="","",INDEX(CARTAO_COMPRAS!$H:$H,INT((ROW()-2)/20)+2)+MOD(ROW()-2,20))</f>
        <v/>
      </c>
      <c r="F8880" s="0" t="str">
        <f aca="false">IF($A8880="","",INDEX(CARTAO_COMPRAS!$G:$G,INT((ROW()-2)/20)+2))</f>
        <v/>
      </c>
      <c r="G8880" s="5" t="str">
        <f aca="false">IF($A8880="","",INDEX(CARTAO_COMPRAS!$I:$I,INT((ROW()-2)/20)+2))</f>
        <v/>
      </c>
      <c r="H8880" s="4" t="str">
        <f aca="false">IF($A8880="","",EDATE(INDEX(CARTAO_COMPRAS!$J:$J,INT((ROW()-2)/20)+2),MOD(ROW()-2,20)))</f>
        <v/>
      </c>
      <c r="I8880" s="4" t="str">
        <f aca="false">IF($H8880="","",$H8880-WEEKDAY($H8880,2)+1)</f>
        <v/>
      </c>
      <c r="J8880" s="4" t="str">
        <f aca="false">IF($I8880="","",$I8880+6)</f>
        <v/>
      </c>
      <c r="K8880" s="6" t="str">
        <f aca="false">IF($H8880="","",DATE(YEAR($H8880),MONTH($H8880),1))</f>
        <v/>
      </c>
      <c r="L8880" s="0" t="str">
        <f aca="false">IF($A8880="","",INDEX(CARTAO_COMPRAS!$K:$K,INT((ROW()-2)/20)+2))</f>
        <v/>
      </c>
      <c r="M8880" s="0" t="str">
        <f aca="false">IF($A8880="","","Compra no cartão")</f>
        <v/>
      </c>
    </row>
    <row r="8881" customFormat="false" ht="13.5" hidden="false" customHeight="false" outlineLevel="0" collapsed="false">
      <c r="A8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1" s="0" t="str">
        <f aca="false">IF($A8881="","",INDEX(CARTAO_COMPRAS!$C:$C,INT((ROW()-2)/20)+2))</f>
        <v/>
      </c>
      <c r="C8881" s="0" t="str">
        <f aca="false">IF($A8881="","",INDEX(CARTAO_COMPRAS!$D:$D,INT((ROW()-2)/20)+2))</f>
        <v/>
      </c>
      <c r="D8881" s="0" t="str">
        <f aca="false">IF($A8881="","",INDEX(CARTAO_COMPRAS!$E:$E,INT((ROW()-2)/20)+2))</f>
        <v/>
      </c>
      <c r="E8881" s="0" t="str">
        <f aca="false">IF($A8881="","",INDEX(CARTAO_COMPRAS!$H:$H,INT((ROW()-2)/20)+2)+MOD(ROW()-2,20))</f>
        <v/>
      </c>
      <c r="F8881" s="0" t="str">
        <f aca="false">IF($A8881="","",INDEX(CARTAO_COMPRAS!$G:$G,INT((ROW()-2)/20)+2))</f>
        <v/>
      </c>
      <c r="G8881" s="5" t="str">
        <f aca="false">IF($A8881="","",INDEX(CARTAO_COMPRAS!$I:$I,INT((ROW()-2)/20)+2))</f>
        <v/>
      </c>
      <c r="H8881" s="4" t="str">
        <f aca="false">IF($A8881="","",EDATE(INDEX(CARTAO_COMPRAS!$J:$J,INT((ROW()-2)/20)+2),MOD(ROW()-2,20)))</f>
        <v/>
      </c>
      <c r="I8881" s="4" t="str">
        <f aca="false">IF($H8881="","",$H8881-WEEKDAY($H8881,2)+1)</f>
        <v/>
      </c>
      <c r="J8881" s="4" t="str">
        <f aca="false">IF($I8881="","",$I8881+6)</f>
        <v/>
      </c>
      <c r="K8881" s="6" t="str">
        <f aca="false">IF($H8881="","",DATE(YEAR($H8881),MONTH($H8881),1))</f>
        <v/>
      </c>
      <c r="L8881" s="0" t="str">
        <f aca="false">IF($A8881="","",INDEX(CARTAO_COMPRAS!$K:$K,INT((ROW()-2)/20)+2))</f>
        <v/>
      </c>
      <c r="M8881" s="0" t="str">
        <f aca="false">IF($A8881="","","Compra no cartão")</f>
        <v/>
      </c>
    </row>
    <row r="8882" customFormat="false" ht="13.5" hidden="false" customHeight="false" outlineLevel="0" collapsed="false">
      <c r="A88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445</v>
      </c>
      <c r="B8882" s="0" t="str">
        <f aca="false">IF($A8882="","",INDEX(CARTAO_COMPRAS!$C:$C,INT((ROW()-2)/20)+2))</f>
        <v>Nubank</v>
      </c>
      <c r="C8882" s="0" t="str">
        <f aca="false">IF($A8882="","",INDEX(CARTAO_COMPRAS!$D:$D,INT((ROW()-2)/20)+2))</f>
        <v>Sonda supermercado</v>
      </c>
      <c r="D8882" s="0" t="str">
        <f aca="false">IF($A8882="","",INDEX(CARTAO_COMPRAS!$E:$E,INT((ROW()-2)/20)+2))</f>
        <v>Alimentação / Insumos</v>
      </c>
      <c r="E8882" s="0" t="n">
        <f aca="false">IF($A8882="","",INDEX(CARTAO_COMPRAS!$H:$H,INT((ROW()-2)/20)+2)+MOD(ROW()-2,20))</f>
        <v>1</v>
      </c>
      <c r="F8882" s="0" t="n">
        <f aca="false">IF($A8882="","",INDEX(CARTAO_COMPRAS!$G:$G,INT((ROW()-2)/20)+2))</f>
        <v>2</v>
      </c>
      <c r="G8882" s="5" t="n">
        <f aca="false">IF($A8882="","",INDEX(CARTAO_COMPRAS!$I:$I,INT((ROW()-2)/20)+2))</f>
        <v>123.85</v>
      </c>
      <c r="H8882" s="4" t="n">
        <f aca="false">IF($A8882="","",EDATE(INDEX(CARTAO_COMPRAS!$J:$J,INT((ROW()-2)/20)+2),MOD(ROW()-2,20)))</f>
        <v>46170</v>
      </c>
      <c r="I8882" s="4" t="n">
        <f aca="false">IF($H8882="","",$H8882-WEEKDAY($H8882,2)+1)</f>
        <v>46167</v>
      </c>
      <c r="J8882" s="4" t="n">
        <f aca="false">IF($I8882="","",$I8882+6)</f>
        <v>46173</v>
      </c>
      <c r="K8882" s="6" t="n">
        <f aca="false">IF($H8882="","",DATE(YEAR($H8882),MONTH($H8882),1))</f>
        <v>46143</v>
      </c>
      <c r="L8882" s="0" t="str">
        <f aca="false">IF($A8882="","",INDEX(CARTAO_COMPRAS!$K:$K,INT((ROW()-2)/20)+2))</f>
        <v>Pago</v>
      </c>
      <c r="M8882" s="0" t="str">
        <f aca="false">IF($A8882="","","Compra no cartão")</f>
        <v>Compra no cartão</v>
      </c>
    </row>
    <row r="8883" customFormat="false" ht="13.5" hidden="false" customHeight="false" outlineLevel="0" collapsed="false">
      <c r="A88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445</v>
      </c>
      <c r="B8883" s="0" t="str">
        <f aca="false">IF($A8883="","",INDEX(CARTAO_COMPRAS!$C:$C,INT((ROW()-2)/20)+2))</f>
        <v>Nubank</v>
      </c>
      <c r="C8883" s="0" t="str">
        <f aca="false">IF($A8883="","",INDEX(CARTAO_COMPRAS!$D:$D,INT((ROW()-2)/20)+2))</f>
        <v>Sonda supermercado</v>
      </c>
      <c r="D8883" s="0" t="str">
        <f aca="false">IF($A8883="","",INDEX(CARTAO_COMPRAS!$E:$E,INT((ROW()-2)/20)+2))</f>
        <v>Alimentação / Insumos</v>
      </c>
      <c r="E8883" s="0" t="n">
        <f aca="false">IF($A8883="","",INDEX(CARTAO_COMPRAS!$H:$H,INT((ROW()-2)/20)+2)+MOD(ROW()-2,20))</f>
        <v>2</v>
      </c>
      <c r="F8883" s="0" t="n">
        <f aca="false">IF($A8883="","",INDEX(CARTAO_COMPRAS!$G:$G,INT((ROW()-2)/20)+2))</f>
        <v>2</v>
      </c>
      <c r="G8883" s="5" t="n">
        <f aca="false">IF($A8883="","",INDEX(CARTAO_COMPRAS!$I:$I,INT((ROW()-2)/20)+2))</f>
        <v>123.85</v>
      </c>
      <c r="H8883" s="4" t="n">
        <f aca="false">IF($A8883="","",EDATE(INDEX(CARTAO_COMPRAS!$J:$J,INT((ROW()-2)/20)+2),MOD(ROW()-2,20)))</f>
        <v>46201</v>
      </c>
      <c r="I8883" s="4" t="n">
        <f aca="false">IF($H8883="","",$H8883-WEEKDAY($H8883,2)+1)</f>
        <v>46195</v>
      </c>
      <c r="J8883" s="4" t="n">
        <f aca="false">IF($I8883="","",$I8883+6)</f>
        <v>46201</v>
      </c>
      <c r="K8883" s="6" t="n">
        <f aca="false">IF($H8883="","",DATE(YEAR($H8883),MONTH($H8883),1))</f>
        <v>46174</v>
      </c>
      <c r="L8883" s="0" t="str">
        <f aca="false">IF($A8883="","",INDEX(CARTAO_COMPRAS!$K:$K,INT((ROW()-2)/20)+2))</f>
        <v>Pago</v>
      </c>
      <c r="M8883" s="0" t="str">
        <f aca="false">IF($A8883="","","Compra no cartão")</f>
        <v>Compra no cartão</v>
      </c>
    </row>
    <row r="8884" customFormat="false" ht="13.5" hidden="false" customHeight="false" outlineLevel="0" collapsed="false">
      <c r="A8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4" s="0" t="str">
        <f aca="false">IF($A8884="","",INDEX(CARTAO_COMPRAS!$C:$C,INT((ROW()-2)/20)+2))</f>
        <v/>
      </c>
      <c r="C8884" s="0" t="str">
        <f aca="false">IF($A8884="","",INDEX(CARTAO_COMPRAS!$D:$D,INT((ROW()-2)/20)+2))</f>
        <v/>
      </c>
      <c r="D8884" s="0" t="str">
        <f aca="false">IF($A8884="","",INDEX(CARTAO_COMPRAS!$E:$E,INT((ROW()-2)/20)+2))</f>
        <v/>
      </c>
      <c r="E8884" s="0" t="str">
        <f aca="false">IF($A8884="","",INDEX(CARTAO_COMPRAS!$H:$H,INT((ROW()-2)/20)+2)+MOD(ROW()-2,20))</f>
        <v/>
      </c>
      <c r="F8884" s="0" t="str">
        <f aca="false">IF($A8884="","",INDEX(CARTAO_COMPRAS!$G:$G,INT((ROW()-2)/20)+2))</f>
        <v/>
      </c>
      <c r="G8884" s="5" t="str">
        <f aca="false">IF($A8884="","",INDEX(CARTAO_COMPRAS!$I:$I,INT((ROW()-2)/20)+2))</f>
        <v/>
      </c>
      <c r="H8884" s="4" t="str">
        <f aca="false">IF($A8884="","",EDATE(INDEX(CARTAO_COMPRAS!$J:$J,INT((ROW()-2)/20)+2),MOD(ROW()-2,20)))</f>
        <v/>
      </c>
      <c r="I8884" s="4" t="str">
        <f aca="false">IF($H8884="","",$H8884-WEEKDAY($H8884,2)+1)</f>
        <v/>
      </c>
      <c r="J8884" s="4" t="str">
        <f aca="false">IF($I8884="","",$I8884+6)</f>
        <v/>
      </c>
      <c r="K8884" s="6" t="str">
        <f aca="false">IF($H8884="","",DATE(YEAR($H8884),MONTH($H8884),1))</f>
        <v/>
      </c>
      <c r="L8884" s="0" t="str">
        <f aca="false">IF($A8884="","",INDEX(CARTAO_COMPRAS!$K:$K,INT((ROW()-2)/20)+2))</f>
        <v/>
      </c>
      <c r="M8884" s="0" t="str">
        <f aca="false">IF($A8884="","","Compra no cartão")</f>
        <v/>
      </c>
    </row>
    <row r="8885" customFormat="false" ht="13.5" hidden="false" customHeight="false" outlineLevel="0" collapsed="false">
      <c r="A8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5" s="0" t="str">
        <f aca="false">IF($A8885="","",INDEX(CARTAO_COMPRAS!$C:$C,INT((ROW()-2)/20)+2))</f>
        <v/>
      </c>
      <c r="C8885" s="0" t="str">
        <f aca="false">IF($A8885="","",INDEX(CARTAO_COMPRAS!$D:$D,INT((ROW()-2)/20)+2))</f>
        <v/>
      </c>
      <c r="D8885" s="0" t="str">
        <f aca="false">IF($A8885="","",INDEX(CARTAO_COMPRAS!$E:$E,INT((ROW()-2)/20)+2))</f>
        <v/>
      </c>
      <c r="E8885" s="0" t="str">
        <f aca="false">IF($A8885="","",INDEX(CARTAO_COMPRAS!$H:$H,INT((ROW()-2)/20)+2)+MOD(ROW()-2,20))</f>
        <v/>
      </c>
      <c r="F8885" s="0" t="str">
        <f aca="false">IF($A8885="","",INDEX(CARTAO_COMPRAS!$G:$G,INT((ROW()-2)/20)+2))</f>
        <v/>
      </c>
      <c r="G8885" s="5" t="str">
        <f aca="false">IF($A8885="","",INDEX(CARTAO_COMPRAS!$I:$I,INT((ROW()-2)/20)+2))</f>
        <v/>
      </c>
      <c r="H8885" s="4" t="str">
        <f aca="false">IF($A8885="","",EDATE(INDEX(CARTAO_COMPRAS!$J:$J,INT((ROW()-2)/20)+2),MOD(ROW()-2,20)))</f>
        <v/>
      </c>
      <c r="I8885" s="4" t="str">
        <f aca="false">IF($H8885="","",$H8885-WEEKDAY($H8885,2)+1)</f>
        <v/>
      </c>
      <c r="J8885" s="4" t="str">
        <f aca="false">IF($I8885="","",$I8885+6)</f>
        <v/>
      </c>
      <c r="K8885" s="6" t="str">
        <f aca="false">IF($H8885="","",DATE(YEAR($H8885),MONTH($H8885),1))</f>
        <v/>
      </c>
      <c r="L8885" s="0" t="str">
        <f aca="false">IF($A8885="","",INDEX(CARTAO_COMPRAS!$K:$K,INT((ROW()-2)/20)+2))</f>
        <v/>
      </c>
      <c r="M8885" s="0" t="str">
        <f aca="false">IF($A8885="","","Compra no cartão")</f>
        <v/>
      </c>
    </row>
    <row r="8886" customFormat="false" ht="13.5" hidden="false" customHeight="false" outlineLevel="0" collapsed="false">
      <c r="A8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6" s="0" t="str">
        <f aca="false">IF($A8886="","",INDEX(CARTAO_COMPRAS!$C:$C,INT((ROW()-2)/20)+2))</f>
        <v/>
      </c>
      <c r="C8886" s="0" t="str">
        <f aca="false">IF($A8886="","",INDEX(CARTAO_COMPRAS!$D:$D,INT((ROW()-2)/20)+2))</f>
        <v/>
      </c>
      <c r="D8886" s="0" t="str">
        <f aca="false">IF($A8886="","",INDEX(CARTAO_COMPRAS!$E:$E,INT((ROW()-2)/20)+2))</f>
        <v/>
      </c>
      <c r="E8886" s="0" t="str">
        <f aca="false">IF($A8886="","",INDEX(CARTAO_COMPRAS!$H:$H,INT((ROW()-2)/20)+2)+MOD(ROW()-2,20))</f>
        <v/>
      </c>
      <c r="F8886" s="0" t="str">
        <f aca="false">IF($A8886="","",INDEX(CARTAO_COMPRAS!$G:$G,INT((ROW()-2)/20)+2))</f>
        <v/>
      </c>
      <c r="G8886" s="5" t="str">
        <f aca="false">IF($A8886="","",INDEX(CARTAO_COMPRAS!$I:$I,INT((ROW()-2)/20)+2))</f>
        <v/>
      </c>
      <c r="H8886" s="4" t="str">
        <f aca="false">IF($A8886="","",EDATE(INDEX(CARTAO_COMPRAS!$J:$J,INT((ROW()-2)/20)+2),MOD(ROW()-2,20)))</f>
        <v/>
      </c>
      <c r="I8886" s="4" t="str">
        <f aca="false">IF($H8886="","",$H8886-WEEKDAY($H8886,2)+1)</f>
        <v/>
      </c>
      <c r="J8886" s="4" t="str">
        <f aca="false">IF($I8886="","",$I8886+6)</f>
        <v/>
      </c>
      <c r="K8886" s="6" t="str">
        <f aca="false">IF($H8886="","",DATE(YEAR($H8886),MONTH($H8886),1))</f>
        <v/>
      </c>
      <c r="L8886" s="0" t="str">
        <f aca="false">IF($A8886="","",INDEX(CARTAO_COMPRAS!$K:$K,INT((ROW()-2)/20)+2))</f>
        <v/>
      </c>
      <c r="M8886" s="0" t="str">
        <f aca="false">IF($A8886="","","Compra no cartão")</f>
        <v/>
      </c>
    </row>
    <row r="8887" customFormat="false" ht="13.5" hidden="false" customHeight="false" outlineLevel="0" collapsed="false">
      <c r="A8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7" s="0" t="str">
        <f aca="false">IF($A8887="","",INDEX(CARTAO_COMPRAS!$C:$C,INT((ROW()-2)/20)+2))</f>
        <v/>
      </c>
      <c r="C8887" s="0" t="str">
        <f aca="false">IF($A8887="","",INDEX(CARTAO_COMPRAS!$D:$D,INT((ROW()-2)/20)+2))</f>
        <v/>
      </c>
      <c r="D8887" s="0" t="str">
        <f aca="false">IF($A8887="","",INDEX(CARTAO_COMPRAS!$E:$E,INT((ROW()-2)/20)+2))</f>
        <v/>
      </c>
      <c r="E8887" s="0" t="str">
        <f aca="false">IF($A8887="","",INDEX(CARTAO_COMPRAS!$H:$H,INT((ROW()-2)/20)+2)+MOD(ROW()-2,20))</f>
        <v/>
      </c>
      <c r="F8887" s="0" t="str">
        <f aca="false">IF($A8887="","",INDEX(CARTAO_COMPRAS!$G:$G,INT((ROW()-2)/20)+2))</f>
        <v/>
      </c>
      <c r="G8887" s="5" t="str">
        <f aca="false">IF($A8887="","",INDEX(CARTAO_COMPRAS!$I:$I,INT((ROW()-2)/20)+2))</f>
        <v/>
      </c>
      <c r="H8887" s="4" t="str">
        <f aca="false">IF($A8887="","",EDATE(INDEX(CARTAO_COMPRAS!$J:$J,INT((ROW()-2)/20)+2),MOD(ROW()-2,20)))</f>
        <v/>
      </c>
      <c r="I8887" s="4" t="str">
        <f aca="false">IF($H8887="","",$H8887-WEEKDAY($H8887,2)+1)</f>
        <v/>
      </c>
      <c r="J8887" s="4" t="str">
        <f aca="false">IF($I8887="","",$I8887+6)</f>
        <v/>
      </c>
      <c r="K8887" s="6" t="str">
        <f aca="false">IF($H8887="","",DATE(YEAR($H8887),MONTH($H8887),1))</f>
        <v/>
      </c>
      <c r="L8887" s="0" t="str">
        <f aca="false">IF($A8887="","",INDEX(CARTAO_COMPRAS!$K:$K,INT((ROW()-2)/20)+2))</f>
        <v/>
      </c>
      <c r="M8887" s="0" t="str">
        <f aca="false">IF($A8887="","","Compra no cartão")</f>
        <v/>
      </c>
    </row>
    <row r="8888" customFormat="false" ht="13.5" hidden="false" customHeight="false" outlineLevel="0" collapsed="false">
      <c r="A8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8" s="0" t="str">
        <f aca="false">IF($A8888="","",INDEX(CARTAO_COMPRAS!$C:$C,INT((ROW()-2)/20)+2))</f>
        <v/>
      </c>
      <c r="C8888" s="0" t="str">
        <f aca="false">IF($A8888="","",INDEX(CARTAO_COMPRAS!$D:$D,INT((ROW()-2)/20)+2))</f>
        <v/>
      </c>
      <c r="D8888" s="0" t="str">
        <f aca="false">IF($A8888="","",INDEX(CARTAO_COMPRAS!$E:$E,INT((ROW()-2)/20)+2))</f>
        <v/>
      </c>
      <c r="E8888" s="0" t="str">
        <f aca="false">IF($A8888="","",INDEX(CARTAO_COMPRAS!$H:$H,INT((ROW()-2)/20)+2)+MOD(ROW()-2,20))</f>
        <v/>
      </c>
      <c r="F8888" s="0" t="str">
        <f aca="false">IF($A8888="","",INDEX(CARTAO_COMPRAS!$G:$G,INT((ROW()-2)/20)+2))</f>
        <v/>
      </c>
      <c r="G8888" s="5" t="str">
        <f aca="false">IF($A8888="","",INDEX(CARTAO_COMPRAS!$I:$I,INT((ROW()-2)/20)+2))</f>
        <v/>
      </c>
      <c r="H8888" s="4" t="str">
        <f aca="false">IF($A8888="","",EDATE(INDEX(CARTAO_COMPRAS!$J:$J,INT((ROW()-2)/20)+2),MOD(ROW()-2,20)))</f>
        <v/>
      </c>
      <c r="I8888" s="4" t="str">
        <f aca="false">IF($H8888="","",$H8888-WEEKDAY($H8888,2)+1)</f>
        <v/>
      </c>
      <c r="J8888" s="4" t="str">
        <f aca="false">IF($I8888="","",$I8888+6)</f>
        <v/>
      </c>
      <c r="K8888" s="6" t="str">
        <f aca="false">IF($H8888="","",DATE(YEAR($H8888),MONTH($H8888),1))</f>
        <v/>
      </c>
      <c r="L8888" s="0" t="str">
        <f aca="false">IF($A8888="","",INDEX(CARTAO_COMPRAS!$K:$K,INT((ROW()-2)/20)+2))</f>
        <v/>
      </c>
      <c r="M8888" s="0" t="str">
        <f aca="false">IF($A8888="","","Compra no cartão")</f>
        <v/>
      </c>
    </row>
    <row r="8889" customFormat="false" ht="13.5" hidden="false" customHeight="false" outlineLevel="0" collapsed="false">
      <c r="A8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89" s="0" t="str">
        <f aca="false">IF($A8889="","",INDEX(CARTAO_COMPRAS!$C:$C,INT((ROW()-2)/20)+2))</f>
        <v/>
      </c>
      <c r="C8889" s="0" t="str">
        <f aca="false">IF($A8889="","",INDEX(CARTAO_COMPRAS!$D:$D,INT((ROW()-2)/20)+2))</f>
        <v/>
      </c>
      <c r="D8889" s="0" t="str">
        <f aca="false">IF($A8889="","",INDEX(CARTAO_COMPRAS!$E:$E,INT((ROW()-2)/20)+2))</f>
        <v/>
      </c>
      <c r="E8889" s="0" t="str">
        <f aca="false">IF($A8889="","",INDEX(CARTAO_COMPRAS!$H:$H,INT((ROW()-2)/20)+2)+MOD(ROW()-2,20))</f>
        <v/>
      </c>
      <c r="F8889" s="0" t="str">
        <f aca="false">IF($A8889="","",INDEX(CARTAO_COMPRAS!$G:$G,INT((ROW()-2)/20)+2))</f>
        <v/>
      </c>
      <c r="G8889" s="5" t="str">
        <f aca="false">IF($A8889="","",INDEX(CARTAO_COMPRAS!$I:$I,INT((ROW()-2)/20)+2))</f>
        <v/>
      </c>
      <c r="H8889" s="4" t="str">
        <f aca="false">IF($A8889="","",EDATE(INDEX(CARTAO_COMPRAS!$J:$J,INT((ROW()-2)/20)+2),MOD(ROW()-2,20)))</f>
        <v/>
      </c>
      <c r="I8889" s="4" t="str">
        <f aca="false">IF($H8889="","",$H8889-WEEKDAY($H8889,2)+1)</f>
        <v/>
      </c>
      <c r="J8889" s="4" t="str">
        <f aca="false">IF($I8889="","",$I8889+6)</f>
        <v/>
      </c>
      <c r="K8889" s="6" t="str">
        <f aca="false">IF($H8889="","",DATE(YEAR($H8889),MONTH($H8889),1))</f>
        <v/>
      </c>
      <c r="L8889" s="0" t="str">
        <f aca="false">IF($A8889="","",INDEX(CARTAO_COMPRAS!$K:$K,INT((ROW()-2)/20)+2))</f>
        <v/>
      </c>
      <c r="M8889" s="0" t="str">
        <f aca="false">IF($A8889="","","Compra no cartão")</f>
        <v/>
      </c>
    </row>
    <row r="8890" customFormat="false" ht="13.5" hidden="false" customHeight="false" outlineLevel="0" collapsed="false">
      <c r="A8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0" s="0" t="str">
        <f aca="false">IF($A8890="","",INDEX(CARTAO_COMPRAS!$C:$C,INT((ROW()-2)/20)+2))</f>
        <v/>
      </c>
      <c r="C8890" s="0" t="str">
        <f aca="false">IF($A8890="","",INDEX(CARTAO_COMPRAS!$D:$D,INT((ROW()-2)/20)+2))</f>
        <v/>
      </c>
      <c r="D8890" s="0" t="str">
        <f aca="false">IF($A8890="","",INDEX(CARTAO_COMPRAS!$E:$E,INT((ROW()-2)/20)+2))</f>
        <v/>
      </c>
      <c r="E8890" s="0" t="str">
        <f aca="false">IF($A8890="","",INDEX(CARTAO_COMPRAS!$H:$H,INT((ROW()-2)/20)+2)+MOD(ROW()-2,20))</f>
        <v/>
      </c>
      <c r="F8890" s="0" t="str">
        <f aca="false">IF($A8890="","",INDEX(CARTAO_COMPRAS!$G:$G,INT((ROW()-2)/20)+2))</f>
        <v/>
      </c>
      <c r="G8890" s="5" t="str">
        <f aca="false">IF($A8890="","",INDEX(CARTAO_COMPRAS!$I:$I,INT((ROW()-2)/20)+2))</f>
        <v/>
      </c>
      <c r="H8890" s="4" t="str">
        <f aca="false">IF($A8890="","",EDATE(INDEX(CARTAO_COMPRAS!$J:$J,INT((ROW()-2)/20)+2),MOD(ROW()-2,20)))</f>
        <v/>
      </c>
      <c r="I8890" s="4" t="str">
        <f aca="false">IF($H8890="","",$H8890-WEEKDAY($H8890,2)+1)</f>
        <v/>
      </c>
      <c r="J8890" s="4" t="str">
        <f aca="false">IF($I8890="","",$I8890+6)</f>
        <v/>
      </c>
      <c r="K8890" s="6" t="str">
        <f aca="false">IF($H8890="","",DATE(YEAR($H8890),MONTH($H8890),1))</f>
        <v/>
      </c>
      <c r="L8890" s="0" t="str">
        <f aca="false">IF($A8890="","",INDEX(CARTAO_COMPRAS!$K:$K,INT((ROW()-2)/20)+2))</f>
        <v/>
      </c>
      <c r="M8890" s="0" t="str">
        <f aca="false">IF($A8890="","","Compra no cartão")</f>
        <v/>
      </c>
    </row>
    <row r="8891" customFormat="false" ht="13.5" hidden="false" customHeight="false" outlineLevel="0" collapsed="false">
      <c r="A8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1" s="0" t="str">
        <f aca="false">IF($A8891="","",INDEX(CARTAO_COMPRAS!$C:$C,INT((ROW()-2)/20)+2))</f>
        <v/>
      </c>
      <c r="C8891" s="0" t="str">
        <f aca="false">IF($A8891="","",INDEX(CARTAO_COMPRAS!$D:$D,INT((ROW()-2)/20)+2))</f>
        <v/>
      </c>
      <c r="D8891" s="0" t="str">
        <f aca="false">IF($A8891="","",INDEX(CARTAO_COMPRAS!$E:$E,INT((ROW()-2)/20)+2))</f>
        <v/>
      </c>
      <c r="E8891" s="0" t="str">
        <f aca="false">IF($A8891="","",INDEX(CARTAO_COMPRAS!$H:$H,INT((ROW()-2)/20)+2)+MOD(ROW()-2,20))</f>
        <v/>
      </c>
      <c r="F8891" s="0" t="str">
        <f aca="false">IF($A8891="","",INDEX(CARTAO_COMPRAS!$G:$G,INT((ROW()-2)/20)+2))</f>
        <v/>
      </c>
      <c r="G8891" s="5" t="str">
        <f aca="false">IF($A8891="","",INDEX(CARTAO_COMPRAS!$I:$I,INT((ROW()-2)/20)+2))</f>
        <v/>
      </c>
      <c r="H8891" s="4" t="str">
        <f aca="false">IF($A8891="","",EDATE(INDEX(CARTAO_COMPRAS!$J:$J,INT((ROW()-2)/20)+2),MOD(ROW()-2,20)))</f>
        <v/>
      </c>
      <c r="I8891" s="4" t="str">
        <f aca="false">IF($H8891="","",$H8891-WEEKDAY($H8891,2)+1)</f>
        <v/>
      </c>
      <c r="J8891" s="4" t="str">
        <f aca="false">IF($I8891="","",$I8891+6)</f>
        <v/>
      </c>
      <c r="K8891" s="6" t="str">
        <f aca="false">IF($H8891="","",DATE(YEAR($H8891),MONTH($H8891),1))</f>
        <v/>
      </c>
      <c r="L8891" s="0" t="str">
        <f aca="false">IF($A8891="","",INDEX(CARTAO_COMPRAS!$K:$K,INT((ROW()-2)/20)+2))</f>
        <v/>
      </c>
      <c r="M8891" s="0" t="str">
        <f aca="false">IF($A8891="","","Compra no cartão")</f>
        <v/>
      </c>
    </row>
    <row r="8892" customFormat="false" ht="13.5" hidden="false" customHeight="false" outlineLevel="0" collapsed="false">
      <c r="A8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2" s="0" t="str">
        <f aca="false">IF($A8892="","",INDEX(CARTAO_COMPRAS!$C:$C,INT((ROW()-2)/20)+2))</f>
        <v/>
      </c>
      <c r="C8892" s="0" t="str">
        <f aca="false">IF($A8892="","",INDEX(CARTAO_COMPRAS!$D:$D,INT((ROW()-2)/20)+2))</f>
        <v/>
      </c>
      <c r="D8892" s="0" t="str">
        <f aca="false">IF($A8892="","",INDEX(CARTAO_COMPRAS!$E:$E,INT((ROW()-2)/20)+2))</f>
        <v/>
      </c>
      <c r="E8892" s="0" t="str">
        <f aca="false">IF($A8892="","",INDEX(CARTAO_COMPRAS!$H:$H,INT((ROW()-2)/20)+2)+MOD(ROW()-2,20))</f>
        <v/>
      </c>
      <c r="F8892" s="0" t="str">
        <f aca="false">IF($A8892="","",INDEX(CARTAO_COMPRAS!$G:$G,INT((ROW()-2)/20)+2))</f>
        <v/>
      </c>
      <c r="G8892" s="5" t="str">
        <f aca="false">IF($A8892="","",INDEX(CARTAO_COMPRAS!$I:$I,INT((ROW()-2)/20)+2))</f>
        <v/>
      </c>
      <c r="H8892" s="4" t="str">
        <f aca="false">IF($A8892="","",EDATE(INDEX(CARTAO_COMPRAS!$J:$J,INT((ROW()-2)/20)+2),MOD(ROW()-2,20)))</f>
        <v/>
      </c>
      <c r="I8892" s="4" t="str">
        <f aca="false">IF($H8892="","",$H8892-WEEKDAY($H8892,2)+1)</f>
        <v/>
      </c>
      <c r="J8892" s="4" t="str">
        <f aca="false">IF($I8892="","",$I8892+6)</f>
        <v/>
      </c>
      <c r="K8892" s="6" t="str">
        <f aca="false">IF($H8892="","",DATE(YEAR($H8892),MONTH($H8892),1))</f>
        <v/>
      </c>
      <c r="L8892" s="0" t="str">
        <f aca="false">IF($A8892="","",INDEX(CARTAO_COMPRAS!$K:$K,INT((ROW()-2)/20)+2))</f>
        <v/>
      </c>
      <c r="M8892" s="0" t="str">
        <f aca="false">IF($A8892="","","Compra no cartão")</f>
        <v/>
      </c>
    </row>
    <row r="8893" customFormat="false" ht="13.5" hidden="false" customHeight="false" outlineLevel="0" collapsed="false">
      <c r="A8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3" s="0" t="str">
        <f aca="false">IF($A8893="","",INDEX(CARTAO_COMPRAS!$C:$C,INT((ROW()-2)/20)+2))</f>
        <v/>
      </c>
      <c r="C8893" s="0" t="str">
        <f aca="false">IF($A8893="","",INDEX(CARTAO_COMPRAS!$D:$D,INT((ROW()-2)/20)+2))</f>
        <v/>
      </c>
      <c r="D8893" s="0" t="str">
        <f aca="false">IF($A8893="","",INDEX(CARTAO_COMPRAS!$E:$E,INT((ROW()-2)/20)+2))</f>
        <v/>
      </c>
      <c r="E8893" s="0" t="str">
        <f aca="false">IF($A8893="","",INDEX(CARTAO_COMPRAS!$H:$H,INT((ROW()-2)/20)+2)+MOD(ROW()-2,20))</f>
        <v/>
      </c>
      <c r="F8893" s="0" t="str">
        <f aca="false">IF($A8893="","",INDEX(CARTAO_COMPRAS!$G:$G,INT((ROW()-2)/20)+2))</f>
        <v/>
      </c>
      <c r="G8893" s="5" t="str">
        <f aca="false">IF($A8893="","",INDEX(CARTAO_COMPRAS!$I:$I,INT((ROW()-2)/20)+2))</f>
        <v/>
      </c>
      <c r="H8893" s="4" t="str">
        <f aca="false">IF($A8893="","",EDATE(INDEX(CARTAO_COMPRAS!$J:$J,INT((ROW()-2)/20)+2),MOD(ROW()-2,20)))</f>
        <v/>
      </c>
      <c r="I8893" s="4" t="str">
        <f aca="false">IF($H8893="","",$H8893-WEEKDAY($H8893,2)+1)</f>
        <v/>
      </c>
      <c r="J8893" s="4" t="str">
        <f aca="false">IF($I8893="","",$I8893+6)</f>
        <v/>
      </c>
      <c r="K8893" s="6" t="str">
        <f aca="false">IF($H8893="","",DATE(YEAR($H8893),MONTH($H8893),1))</f>
        <v/>
      </c>
      <c r="L8893" s="0" t="str">
        <f aca="false">IF($A8893="","",INDEX(CARTAO_COMPRAS!$K:$K,INT((ROW()-2)/20)+2))</f>
        <v/>
      </c>
      <c r="M8893" s="0" t="str">
        <f aca="false">IF($A8893="","","Compra no cartão")</f>
        <v/>
      </c>
    </row>
    <row r="8894" customFormat="false" ht="13.5" hidden="false" customHeight="false" outlineLevel="0" collapsed="false">
      <c r="A8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4" s="0" t="str">
        <f aca="false">IF($A8894="","",INDEX(CARTAO_COMPRAS!$C:$C,INT((ROW()-2)/20)+2))</f>
        <v/>
      </c>
      <c r="C8894" s="0" t="str">
        <f aca="false">IF($A8894="","",INDEX(CARTAO_COMPRAS!$D:$D,INT((ROW()-2)/20)+2))</f>
        <v/>
      </c>
      <c r="D8894" s="0" t="str">
        <f aca="false">IF($A8894="","",INDEX(CARTAO_COMPRAS!$E:$E,INT((ROW()-2)/20)+2))</f>
        <v/>
      </c>
      <c r="E8894" s="0" t="str">
        <f aca="false">IF($A8894="","",INDEX(CARTAO_COMPRAS!$H:$H,INT((ROW()-2)/20)+2)+MOD(ROW()-2,20))</f>
        <v/>
      </c>
      <c r="F8894" s="0" t="str">
        <f aca="false">IF($A8894="","",INDEX(CARTAO_COMPRAS!$G:$G,INT((ROW()-2)/20)+2))</f>
        <v/>
      </c>
      <c r="G8894" s="5" t="str">
        <f aca="false">IF($A8894="","",INDEX(CARTAO_COMPRAS!$I:$I,INT((ROW()-2)/20)+2))</f>
        <v/>
      </c>
      <c r="H8894" s="4" t="str">
        <f aca="false">IF($A8894="","",EDATE(INDEX(CARTAO_COMPRAS!$J:$J,INT((ROW()-2)/20)+2),MOD(ROW()-2,20)))</f>
        <v/>
      </c>
      <c r="I8894" s="4" t="str">
        <f aca="false">IF($H8894="","",$H8894-WEEKDAY($H8894,2)+1)</f>
        <v/>
      </c>
      <c r="J8894" s="4" t="str">
        <f aca="false">IF($I8894="","",$I8894+6)</f>
        <v/>
      </c>
      <c r="K8894" s="6" t="str">
        <f aca="false">IF($H8894="","",DATE(YEAR($H8894),MONTH($H8894),1))</f>
        <v/>
      </c>
      <c r="L8894" s="0" t="str">
        <f aca="false">IF($A8894="","",INDEX(CARTAO_COMPRAS!$K:$K,INT((ROW()-2)/20)+2))</f>
        <v/>
      </c>
      <c r="M8894" s="0" t="str">
        <f aca="false">IF($A8894="","","Compra no cartão")</f>
        <v/>
      </c>
    </row>
    <row r="8895" customFormat="false" ht="13.5" hidden="false" customHeight="false" outlineLevel="0" collapsed="false">
      <c r="A8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5" s="0" t="str">
        <f aca="false">IF($A8895="","",INDEX(CARTAO_COMPRAS!$C:$C,INT((ROW()-2)/20)+2))</f>
        <v/>
      </c>
      <c r="C8895" s="0" t="str">
        <f aca="false">IF($A8895="","",INDEX(CARTAO_COMPRAS!$D:$D,INT((ROW()-2)/20)+2))</f>
        <v/>
      </c>
      <c r="D8895" s="0" t="str">
        <f aca="false">IF($A8895="","",INDEX(CARTAO_COMPRAS!$E:$E,INT((ROW()-2)/20)+2))</f>
        <v/>
      </c>
      <c r="E8895" s="0" t="str">
        <f aca="false">IF($A8895="","",INDEX(CARTAO_COMPRAS!$H:$H,INT((ROW()-2)/20)+2)+MOD(ROW()-2,20))</f>
        <v/>
      </c>
      <c r="F8895" s="0" t="str">
        <f aca="false">IF($A8895="","",INDEX(CARTAO_COMPRAS!$G:$G,INT((ROW()-2)/20)+2))</f>
        <v/>
      </c>
      <c r="G8895" s="5" t="str">
        <f aca="false">IF($A8895="","",INDEX(CARTAO_COMPRAS!$I:$I,INT((ROW()-2)/20)+2))</f>
        <v/>
      </c>
      <c r="H8895" s="4" t="str">
        <f aca="false">IF($A8895="","",EDATE(INDEX(CARTAO_COMPRAS!$J:$J,INT((ROW()-2)/20)+2),MOD(ROW()-2,20)))</f>
        <v/>
      </c>
      <c r="I8895" s="4" t="str">
        <f aca="false">IF($H8895="","",$H8895-WEEKDAY($H8895,2)+1)</f>
        <v/>
      </c>
      <c r="J8895" s="4" t="str">
        <f aca="false">IF($I8895="","",$I8895+6)</f>
        <v/>
      </c>
      <c r="K8895" s="6" t="str">
        <f aca="false">IF($H8895="","",DATE(YEAR($H8895),MONTH($H8895),1))</f>
        <v/>
      </c>
      <c r="L8895" s="0" t="str">
        <f aca="false">IF($A8895="","",INDEX(CARTAO_COMPRAS!$K:$K,INT((ROW()-2)/20)+2))</f>
        <v/>
      </c>
      <c r="M8895" s="0" t="str">
        <f aca="false">IF($A8895="","","Compra no cartão")</f>
        <v/>
      </c>
    </row>
    <row r="8896" customFormat="false" ht="13.5" hidden="false" customHeight="false" outlineLevel="0" collapsed="false">
      <c r="A8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6" s="0" t="str">
        <f aca="false">IF($A8896="","",INDEX(CARTAO_COMPRAS!$C:$C,INT((ROW()-2)/20)+2))</f>
        <v/>
      </c>
      <c r="C8896" s="0" t="str">
        <f aca="false">IF($A8896="","",INDEX(CARTAO_COMPRAS!$D:$D,INT((ROW()-2)/20)+2))</f>
        <v/>
      </c>
      <c r="D8896" s="0" t="str">
        <f aca="false">IF($A8896="","",INDEX(CARTAO_COMPRAS!$E:$E,INT((ROW()-2)/20)+2))</f>
        <v/>
      </c>
      <c r="E8896" s="0" t="str">
        <f aca="false">IF($A8896="","",INDEX(CARTAO_COMPRAS!$H:$H,INT((ROW()-2)/20)+2)+MOD(ROW()-2,20))</f>
        <v/>
      </c>
      <c r="F8896" s="0" t="str">
        <f aca="false">IF($A8896="","",INDEX(CARTAO_COMPRAS!$G:$G,INT((ROW()-2)/20)+2))</f>
        <v/>
      </c>
      <c r="G8896" s="5" t="str">
        <f aca="false">IF($A8896="","",INDEX(CARTAO_COMPRAS!$I:$I,INT((ROW()-2)/20)+2))</f>
        <v/>
      </c>
      <c r="H8896" s="4" t="str">
        <f aca="false">IF($A8896="","",EDATE(INDEX(CARTAO_COMPRAS!$J:$J,INT((ROW()-2)/20)+2),MOD(ROW()-2,20)))</f>
        <v/>
      </c>
      <c r="I8896" s="4" t="str">
        <f aca="false">IF($H8896="","",$H8896-WEEKDAY($H8896,2)+1)</f>
        <v/>
      </c>
      <c r="J8896" s="4" t="str">
        <f aca="false">IF($I8896="","",$I8896+6)</f>
        <v/>
      </c>
      <c r="K8896" s="6" t="str">
        <f aca="false">IF($H8896="","",DATE(YEAR($H8896),MONTH($H8896),1))</f>
        <v/>
      </c>
      <c r="L8896" s="0" t="str">
        <f aca="false">IF($A8896="","",INDEX(CARTAO_COMPRAS!$K:$K,INT((ROW()-2)/20)+2))</f>
        <v/>
      </c>
      <c r="M8896" s="0" t="str">
        <f aca="false">IF($A8896="","","Compra no cartão")</f>
        <v/>
      </c>
    </row>
    <row r="8897" customFormat="false" ht="13.5" hidden="false" customHeight="false" outlineLevel="0" collapsed="false">
      <c r="A8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7" s="0" t="str">
        <f aca="false">IF($A8897="","",INDEX(CARTAO_COMPRAS!$C:$C,INT((ROW()-2)/20)+2))</f>
        <v/>
      </c>
      <c r="C8897" s="0" t="str">
        <f aca="false">IF($A8897="","",INDEX(CARTAO_COMPRAS!$D:$D,INT((ROW()-2)/20)+2))</f>
        <v/>
      </c>
      <c r="D8897" s="0" t="str">
        <f aca="false">IF($A8897="","",INDEX(CARTAO_COMPRAS!$E:$E,INT((ROW()-2)/20)+2))</f>
        <v/>
      </c>
      <c r="E8897" s="0" t="str">
        <f aca="false">IF($A8897="","",INDEX(CARTAO_COMPRAS!$H:$H,INT((ROW()-2)/20)+2)+MOD(ROW()-2,20))</f>
        <v/>
      </c>
      <c r="F8897" s="0" t="str">
        <f aca="false">IF($A8897="","",INDEX(CARTAO_COMPRAS!$G:$G,INT((ROW()-2)/20)+2))</f>
        <v/>
      </c>
      <c r="G8897" s="5" t="str">
        <f aca="false">IF($A8897="","",INDEX(CARTAO_COMPRAS!$I:$I,INT((ROW()-2)/20)+2))</f>
        <v/>
      </c>
      <c r="H8897" s="4" t="str">
        <f aca="false">IF($A8897="","",EDATE(INDEX(CARTAO_COMPRAS!$J:$J,INT((ROW()-2)/20)+2),MOD(ROW()-2,20)))</f>
        <v/>
      </c>
      <c r="I8897" s="4" t="str">
        <f aca="false">IF($H8897="","",$H8897-WEEKDAY($H8897,2)+1)</f>
        <v/>
      </c>
      <c r="J8897" s="4" t="str">
        <f aca="false">IF($I8897="","",$I8897+6)</f>
        <v/>
      </c>
      <c r="K8897" s="6" t="str">
        <f aca="false">IF($H8897="","",DATE(YEAR($H8897),MONTH($H8897),1))</f>
        <v/>
      </c>
      <c r="L8897" s="0" t="str">
        <f aca="false">IF($A8897="","",INDEX(CARTAO_COMPRAS!$K:$K,INT((ROW()-2)/20)+2))</f>
        <v/>
      </c>
      <c r="M8897" s="0" t="str">
        <f aca="false">IF($A8897="","","Compra no cartão")</f>
        <v/>
      </c>
    </row>
    <row r="8898" customFormat="false" ht="13.5" hidden="false" customHeight="false" outlineLevel="0" collapsed="false">
      <c r="A8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8" s="0" t="str">
        <f aca="false">IF($A8898="","",INDEX(CARTAO_COMPRAS!$C:$C,INT((ROW()-2)/20)+2))</f>
        <v/>
      </c>
      <c r="C8898" s="0" t="str">
        <f aca="false">IF($A8898="","",INDEX(CARTAO_COMPRAS!$D:$D,INT((ROW()-2)/20)+2))</f>
        <v/>
      </c>
      <c r="D8898" s="0" t="str">
        <f aca="false">IF($A8898="","",INDEX(CARTAO_COMPRAS!$E:$E,INT((ROW()-2)/20)+2))</f>
        <v/>
      </c>
      <c r="E8898" s="0" t="str">
        <f aca="false">IF($A8898="","",INDEX(CARTAO_COMPRAS!$H:$H,INT((ROW()-2)/20)+2)+MOD(ROW()-2,20))</f>
        <v/>
      </c>
      <c r="F8898" s="0" t="str">
        <f aca="false">IF($A8898="","",INDEX(CARTAO_COMPRAS!$G:$G,INT((ROW()-2)/20)+2))</f>
        <v/>
      </c>
      <c r="G8898" s="5" t="str">
        <f aca="false">IF($A8898="","",INDEX(CARTAO_COMPRAS!$I:$I,INT((ROW()-2)/20)+2))</f>
        <v/>
      </c>
      <c r="H8898" s="4" t="str">
        <f aca="false">IF($A8898="","",EDATE(INDEX(CARTAO_COMPRAS!$J:$J,INT((ROW()-2)/20)+2),MOD(ROW()-2,20)))</f>
        <v/>
      </c>
      <c r="I8898" s="4" t="str">
        <f aca="false">IF($H8898="","",$H8898-WEEKDAY($H8898,2)+1)</f>
        <v/>
      </c>
      <c r="J8898" s="4" t="str">
        <f aca="false">IF($I8898="","",$I8898+6)</f>
        <v/>
      </c>
      <c r="K8898" s="6" t="str">
        <f aca="false">IF($H8898="","",DATE(YEAR($H8898),MONTH($H8898),1))</f>
        <v/>
      </c>
      <c r="L8898" s="0" t="str">
        <f aca="false">IF($A8898="","",INDEX(CARTAO_COMPRAS!$K:$K,INT((ROW()-2)/20)+2))</f>
        <v/>
      </c>
      <c r="M8898" s="0" t="str">
        <f aca="false">IF($A8898="","","Compra no cartão")</f>
        <v/>
      </c>
    </row>
    <row r="8899" customFormat="false" ht="13.5" hidden="false" customHeight="false" outlineLevel="0" collapsed="false">
      <c r="A8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899" s="0" t="str">
        <f aca="false">IF($A8899="","",INDEX(CARTAO_COMPRAS!$C:$C,INT((ROW()-2)/20)+2))</f>
        <v/>
      </c>
      <c r="C8899" s="0" t="str">
        <f aca="false">IF($A8899="","",INDEX(CARTAO_COMPRAS!$D:$D,INT((ROW()-2)/20)+2))</f>
        <v/>
      </c>
      <c r="D8899" s="0" t="str">
        <f aca="false">IF($A8899="","",INDEX(CARTAO_COMPRAS!$E:$E,INT((ROW()-2)/20)+2))</f>
        <v/>
      </c>
      <c r="E8899" s="0" t="str">
        <f aca="false">IF($A8899="","",INDEX(CARTAO_COMPRAS!$H:$H,INT((ROW()-2)/20)+2)+MOD(ROW()-2,20))</f>
        <v/>
      </c>
      <c r="F8899" s="0" t="str">
        <f aca="false">IF($A8899="","",INDEX(CARTAO_COMPRAS!$G:$G,INT((ROW()-2)/20)+2))</f>
        <v/>
      </c>
      <c r="G8899" s="5" t="str">
        <f aca="false">IF($A8899="","",INDEX(CARTAO_COMPRAS!$I:$I,INT((ROW()-2)/20)+2))</f>
        <v/>
      </c>
      <c r="H8899" s="4" t="str">
        <f aca="false">IF($A8899="","",EDATE(INDEX(CARTAO_COMPRAS!$J:$J,INT((ROW()-2)/20)+2),MOD(ROW()-2,20)))</f>
        <v/>
      </c>
      <c r="I8899" s="4" t="str">
        <f aca="false">IF($H8899="","",$H8899-WEEKDAY($H8899,2)+1)</f>
        <v/>
      </c>
      <c r="J8899" s="4" t="str">
        <f aca="false">IF($I8899="","",$I8899+6)</f>
        <v/>
      </c>
      <c r="K8899" s="6" t="str">
        <f aca="false">IF($H8899="","",DATE(YEAR($H8899),MONTH($H8899),1))</f>
        <v/>
      </c>
      <c r="L8899" s="0" t="str">
        <f aca="false">IF($A8899="","",INDEX(CARTAO_COMPRAS!$K:$K,INT((ROW()-2)/20)+2))</f>
        <v/>
      </c>
      <c r="M8899" s="0" t="str">
        <f aca="false">IF($A8899="","","Compra no cartão")</f>
        <v/>
      </c>
    </row>
    <row r="8900" customFormat="false" ht="13.5" hidden="false" customHeight="false" outlineLevel="0" collapsed="false">
      <c r="A8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0" s="0" t="str">
        <f aca="false">IF($A8900="","",INDEX(CARTAO_COMPRAS!$C:$C,INT((ROW()-2)/20)+2))</f>
        <v/>
      </c>
      <c r="C8900" s="0" t="str">
        <f aca="false">IF($A8900="","",INDEX(CARTAO_COMPRAS!$D:$D,INT((ROW()-2)/20)+2))</f>
        <v/>
      </c>
      <c r="D8900" s="0" t="str">
        <f aca="false">IF($A8900="","",INDEX(CARTAO_COMPRAS!$E:$E,INT((ROW()-2)/20)+2))</f>
        <v/>
      </c>
      <c r="E8900" s="0" t="str">
        <f aca="false">IF($A8900="","",INDEX(CARTAO_COMPRAS!$H:$H,INT((ROW()-2)/20)+2)+MOD(ROW()-2,20))</f>
        <v/>
      </c>
      <c r="F8900" s="0" t="str">
        <f aca="false">IF($A8900="","",INDEX(CARTAO_COMPRAS!$G:$G,INT((ROW()-2)/20)+2))</f>
        <v/>
      </c>
      <c r="G8900" s="5" t="str">
        <f aca="false">IF($A8900="","",INDEX(CARTAO_COMPRAS!$I:$I,INT((ROW()-2)/20)+2))</f>
        <v/>
      </c>
      <c r="H8900" s="4" t="str">
        <f aca="false">IF($A8900="","",EDATE(INDEX(CARTAO_COMPRAS!$J:$J,INT((ROW()-2)/20)+2),MOD(ROW()-2,20)))</f>
        <v/>
      </c>
      <c r="I8900" s="4" t="str">
        <f aca="false">IF($H8900="","",$H8900-WEEKDAY($H8900,2)+1)</f>
        <v/>
      </c>
      <c r="J8900" s="4" t="str">
        <f aca="false">IF($I8900="","",$I8900+6)</f>
        <v/>
      </c>
      <c r="K8900" s="6" t="str">
        <f aca="false">IF($H8900="","",DATE(YEAR($H8900),MONTH($H8900),1))</f>
        <v/>
      </c>
      <c r="L8900" s="0" t="str">
        <f aca="false">IF($A8900="","",INDEX(CARTAO_COMPRAS!$K:$K,INT((ROW()-2)/20)+2))</f>
        <v/>
      </c>
      <c r="M8900" s="0" t="str">
        <f aca="false">IF($A8900="","","Compra no cartão")</f>
        <v/>
      </c>
    </row>
    <row r="8901" customFormat="false" ht="13.5" hidden="false" customHeight="false" outlineLevel="0" collapsed="false">
      <c r="A8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1" s="0" t="str">
        <f aca="false">IF($A8901="","",INDEX(CARTAO_COMPRAS!$C:$C,INT((ROW()-2)/20)+2))</f>
        <v/>
      </c>
      <c r="C8901" s="0" t="str">
        <f aca="false">IF($A8901="","",INDEX(CARTAO_COMPRAS!$D:$D,INT((ROW()-2)/20)+2))</f>
        <v/>
      </c>
      <c r="D8901" s="0" t="str">
        <f aca="false">IF($A8901="","",INDEX(CARTAO_COMPRAS!$E:$E,INT((ROW()-2)/20)+2))</f>
        <v/>
      </c>
      <c r="E8901" s="0" t="str">
        <f aca="false">IF($A8901="","",INDEX(CARTAO_COMPRAS!$H:$H,INT((ROW()-2)/20)+2)+MOD(ROW()-2,20))</f>
        <v/>
      </c>
      <c r="F8901" s="0" t="str">
        <f aca="false">IF($A8901="","",INDEX(CARTAO_COMPRAS!$G:$G,INT((ROW()-2)/20)+2))</f>
        <v/>
      </c>
      <c r="G8901" s="5" t="str">
        <f aca="false">IF($A8901="","",INDEX(CARTAO_COMPRAS!$I:$I,INT((ROW()-2)/20)+2))</f>
        <v/>
      </c>
      <c r="H8901" s="4" t="str">
        <f aca="false">IF($A8901="","",EDATE(INDEX(CARTAO_COMPRAS!$J:$J,INT((ROW()-2)/20)+2),MOD(ROW()-2,20)))</f>
        <v/>
      </c>
      <c r="I8901" s="4" t="str">
        <f aca="false">IF($H8901="","",$H8901-WEEKDAY($H8901,2)+1)</f>
        <v/>
      </c>
      <c r="J8901" s="4" t="str">
        <f aca="false">IF($I8901="","",$I8901+6)</f>
        <v/>
      </c>
      <c r="K8901" s="6" t="str">
        <f aca="false">IF($H8901="","",DATE(YEAR($H8901),MONTH($H8901),1))</f>
        <v/>
      </c>
      <c r="L8901" s="0" t="str">
        <f aca="false">IF($A8901="","",INDEX(CARTAO_COMPRAS!$K:$K,INT((ROW()-2)/20)+2))</f>
        <v/>
      </c>
      <c r="M8901" s="0" t="str">
        <f aca="false">IF($A8901="","","Compra no cartão")</f>
        <v/>
      </c>
    </row>
    <row r="8902" customFormat="false" ht="13.5" hidden="false" customHeight="false" outlineLevel="0" collapsed="false">
      <c r="A89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446</v>
      </c>
      <c r="B8902" s="0" t="str">
        <f aca="false">IF($A8902="","",INDEX(CARTAO_COMPRAS!$C:$C,INT((ROW()-2)/20)+2))</f>
        <v>Nubank</v>
      </c>
      <c r="C8902" s="0" t="str">
        <f aca="false">IF($A8902="","",INDEX(CARTAO_COMPRAS!$D:$D,INT((ROW()-2)/20)+2))</f>
        <v>Supermercado</v>
      </c>
      <c r="D8902" s="0" t="str">
        <f aca="false">IF($A8902="","",INDEX(CARTAO_COMPRAS!$E:$E,INT((ROW()-2)/20)+2))</f>
        <v>Alimentação / Insumos</v>
      </c>
      <c r="E8902" s="0" t="n">
        <f aca="false">IF($A8902="","",INDEX(CARTAO_COMPRAS!$H:$H,INT((ROW()-2)/20)+2)+MOD(ROW()-2,20))</f>
        <v>1</v>
      </c>
      <c r="F8902" s="0" t="n">
        <f aca="false">IF($A8902="","",INDEX(CARTAO_COMPRAS!$G:$G,INT((ROW()-2)/20)+2))</f>
        <v>1</v>
      </c>
      <c r="G8902" s="5" t="n">
        <f aca="false">IF($A8902="","",INDEX(CARTAO_COMPRAS!$I:$I,INT((ROW()-2)/20)+2))</f>
        <v>8.21</v>
      </c>
      <c r="H8902" s="4" t="n">
        <f aca="false">IF($A8902="","",EDATE(INDEX(CARTAO_COMPRAS!$J:$J,INT((ROW()-2)/20)+2),MOD(ROW()-2,20)))</f>
        <v>46201</v>
      </c>
      <c r="I8902" s="4" t="n">
        <f aca="false">IF($H8902="","",$H8902-WEEKDAY($H8902,2)+1)</f>
        <v>46195</v>
      </c>
      <c r="J8902" s="4" t="n">
        <f aca="false">IF($I8902="","",$I8902+6)</f>
        <v>46201</v>
      </c>
      <c r="K8902" s="6" t="n">
        <f aca="false">IF($H8902="","",DATE(YEAR($H8902),MONTH($H8902),1))</f>
        <v>46174</v>
      </c>
      <c r="L8902" s="0" t="str">
        <f aca="false">IF($A8902="","",INDEX(CARTAO_COMPRAS!$K:$K,INT((ROW()-2)/20)+2))</f>
        <v>Pago</v>
      </c>
      <c r="M8902" s="0" t="str">
        <f aca="false">IF($A8902="","","Compra no cartão")</f>
        <v>Compra no cartão</v>
      </c>
    </row>
    <row r="8903" customFormat="false" ht="13.5" hidden="false" customHeight="false" outlineLevel="0" collapsed="false">
      <c r="A8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3" s="0" t="str">
        <f aca="false">IF($A8903="","",INDEX(CARTAO_COMPRAS!$C:$C,INT((ROW()-2)/20)+2))</f>
        <v/>
      </c>
      <c r="C8903" s="0" t="str">
        <f aca="false">IF($A8903="","",INDEX(CARTAO_COMPRAS!$D:$D,INT((ROW()-2)/20)+2))</f>
        <v/>
      </c>
      <c r="D8903" s="0" t="str">
        <f aca="false">IF($A8903="","",INDEX(CARTAO_COMPRAS!$E:$E,INT((ROW()-2)/20)+2))</f>
        <v/>
      </c>
      <c r="E8903" s="0" t="str">
        <f aca="false">IF($A8903="","",INDEX(CARTAO_COMPRAS!$H:$H,INT((ROW()-2)/20)+2)+MOD(ROW()-2,20))</f>
        <v/>
      </c>
      <c r="F8903" s="0" t="str">
        <f aca="false">IF($A8903="","",INDEX(CARTAO_COMPRAS!$G:$G,INT((ROW()-2)/20)+2))</f>
        <v/>
      </c>
      <c r="G8903" s="5" t="str">
        <f aca="false">IF($A8903="","",INDEX(CARTAO_COMPRAS!$I:$I,INT((ROW()-2)/20)+2))</f>
        <v/>
      </c>
      <c r="H8903" s="4" t="str">
        <f aca="false">IF($A8903="","",EDATE(INDEX(CARTAO_COMPRAS!$J:$J,INT((ROW()-2)/20)+2),MOD(ROW()-2,20)))</f>
        <v/>
      </c>
      <c r="I8903" s="4" t="str">
        <f aca="false">IF($H8903="","",$H8903-WEEKDAY($H8903,2)+1)</f>
        <v/>
      </c>
      <c r="J8903" s="4" t="str">
        <f aca="false">IF($I8903="","",$I8903+6)</f>
        <v/>
      </c>
      <c r="K8903" s="6" t="str">
        <f aca="false">IF($H8903="","",DATE(YEAR($H8903),MONTH($H8903),1))</f>
        <v/>
      </c>
      <c r="L8903" s="0" t="str">
        <f aca="false">IF($A8903="","",INDEX(CARTAO_COMPRAS!$K:$K,INT((ROW()-2)/20)+2))</f>
        <v/>
      </c>
      <c r="M8903" s="0" t="str">
        <f aca="false">IF($A8903="","","Compra no cartão")</f>
        <v/>
      </c>
    </row>
    <row r="8904" customFormat="false" ht="13.5" hidden="false" customHeight="false" outlineLevel="0" collapsed="false">
      <c r="A8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4" s="0" t="str">
        <f aca="false">IF($A8904="","",INDEX(CARTAO_COMPRAS!$C:$C,INT((ROW()-2)/20)+2))</f>
        <v/>
      </c>
      <c r="C8904" s="0" t="str">
        <f aca="false">IF($A8904="","",INDEX(CARTAO_COMPRAS!$D:$D,INT((ROW()-2)/20)+2))</f>
        <v/>
      </c>
      <c r="D8904" s="0" t="str">
        <f aca="false">IF($A8904="","",INDEX(CARTAO_COMPRAS!$E:$E,INT((ROW()-2)/20)+2))</f>
        <v/>
      </c>
      <c r="E8904" s="0" t="str">
        <f aca="false">IF($A8904="","",INDEX(CARTAO_COMPRAS!$H:$H,INT((ROW()-2)/20)+2)+MOD(ROW()-2,20))</f>
        <v/>
      </c>
      <c r="F8904" s="0" t="str">
        <f aca="false">IF($A8904="","",INDEX(CARTAO_COMPRAS!$G:$G,INT((ROW()-2)/20)+2))</f>
        <v/>
      </c>
      <c r="G8904" s="5" t="str">
        <f aca="false">IF($A8904="","",INDEX(CARTAO_COMPRAS!$I:$I,INT((ROW()-2)/20)+2))</f>
        <v/>
      </c>
      <c r="H8904" s="4" t="str">
        <f aca="false">IF($A8904="","",EDATE(INDEX(CARTAO_COMPRAS!$J:$J,INT((ROW()-2)/20)+2),MOD(ROW()-2,20)))</f>
        <v/>
      </c>
      <c r="I8904" s="4" t="str">
        <f aca="false">IF($H8904="","",$H8904-WEEKDAY($H8904,2)+1)</f>
        <v/>
      </c>
      <c r="J8904" s="4" t="str">
        <f aca="false">IF($I8904="","",$I8904+6)</f>
        <v/>
      </c>
      <c r="K8904" s="6" t="str">
        <f aca="false">IF($H8904="","",DATE(YEAR($H8904),MONTH($H8904),1))</f>
        <v/>
      </c>
      <c r="L8904" s="0" t="str">
        <f aca="false">IF($A8904="","",INDEX(CARTAO_COMPRAS!$K:$K,INT((ROW()-2)/20)+2))</f>
        <v/>
      </c>
      <c r="M8904" s="0" t="str">
        <f aca="false">IF($A8904="","","Compra no cartão")</f>
        <v/>
      </c>
    </row>
    <row r="8905" customFormat="false" ht="13.5" hidden="false" customHeight="false" outlineLevel="0" collapsed="false">
      <c r="A8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5" s="0" t="str">
        <f aca="false">IF($A8905="","",INDEX(CARTAO_COMPRAS!$C:$C,INT((ROW()-2)/20)+2))</f>
        <v/>
      </c>
      <c r="C8905" s="0" t="str">
        <f aca="false">IF($A8905="","",INDEX(CARTAO_COMPRAS!$D:$D,INT((ROW()-2)/20)+2))</f>
        <v/>
      </c>
      <c r="D8905" s="0" t="str">
        <f aca="false">IF($A8905="","",INDEX(CARTAO_COMPRAS!$E:$E,INT((ROW()-2)/20)+2))</f>
        <v/>
      </c>
      <c r="E8905" s="0" t="str">
        <f aca="false">IF($A8905="","",INDEX(CARTAO_COMPRAS!$H:$H,INT((ROW()-2)/20)+2)+MOD(ROW()-2,20))</f>
        <v/>
      </c>
      <c r="F8905" s="0" t="str">
        <f aca="false">IF($A8905="","",INDEX(CARTAO_COMPRAS!$G:$G,INT((ROW()-2)/20)+2))</f>
        <v/>
      </c>
      <c r="G8905" s="5" t="str">
        <f aca="false">IF($A8905="","",INDEX(CARTAO_COMPRAS!$I:$I,INT((ROW()-2)/20)+2))</f>
        <v/>
      </c>
      <c r="H8905" s="4" t="str">
        <f aca="false">IF($A8905="","",EDATE(INDEX(CARTAO_COMPRAS!$J:$J,INT((ROW()-2)/20)+2),MOD(ROW()-2,20)))</f>
        <v/>
      </c>
      <c r="I8905" s="4" t="str">
        <f aca="false">IF($H8905="","",$H8905-WEEKDAY($H8905,2)+1)</f>
        <v/>
      </c>
      <c r="J8905" s="4" t="str">
        <f aca="false">IF($I8905="","",$I8905+6)</f>
        <v/>
      </c>
      <c r="K8905" s="6" t="str">
        <f aca="false">IF($H8905="","",DATE(YEAR($H8905),MONTH($H8905),1))</f>
        <v/>
      </c>
      <c r="L8905" s="0" t="str">
        <f aca="false">IF($A8905="","",INDEX(CARTAO_COMPRAS!$K:$K,INT((ROW()-2)/20)+2))</f>
        <v/>
      </c>
      <c r="M8905" s="0" t="str">
        <f aca="false">IF($A8905="","","Compra no cartão")</f>
        <v/>
      </c>
    </row>
    <row r="8906" customFormat="false" ht="13.5" hidden="false" customHeight="false" outlineLevel="0" collapsed="false">
      <c r="A8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6" s="0" t="str">
        <f aca="false">IF($A8906="","",INDEX(CARTAO_COMPRAS!$C:$C,INT((ROW()-2)/20)+2))</f>
        <v/>
      </c>
      <c r="C8906" s="0" t="str">
        <f aca="false">IF($A8906="","",INDEX(CARTAO_COMPRAS!$D:$D,INT((ROW()-2)/20)+2))</f>
        <v/>
      </c>
      <c r="D8906" s="0" t="str">
        <f aca="false">IF($A8906="","",INDEX(CARTAO_COMPRAS!$E:$E,INT((ROW()-2)/20)+2))</f>
        <v/>
      </c>
      <c r="E8906" s="0" t="str">
        <f aca="false">IF($A8906="","",INDEX(CARTAO_COMPRAS!$H:$H,INT((ROW()-2)/20)+2)+MOD(ROW()-2,20))</f>
        <v/>
      </c>
      <c r="F8906" s="0" t="str">
        <f aca="false">IF($A8906="","",INDEX(CARTAO_COMPRAS!$G:$G,INT((ROW()-2)/20)+2))</f>
        <v/>
      </c>
      <c r="G8906" s="5" t="str">
        <f aca="false">IF($A8906="","",INDEX(CARTAO_COMPRAS!$I:$I,INT((ROW()-2)/20)+2))</f>
        <v/>
      </c>
      <c r="H8906" s="4" t="str">
        <f aca="false">IF($A8906="","",EDATE(INDEX(CARTAO_COMPRAS!$J:$J,INT((ROW()-2)/20)+2),MOD(ROW()-2,20)))</f>
        <v/>
      </c>
      <c r="I8906" s="4" t="str">
        <f aca="false">IF($H8906="","",$H8906-WEEKDAY($H8906,2)+1)</f>
        <v/>
      </c>
      <c r="J8906" s="4" t="str">
        <f aca="false">IF($I8906="","",$I8906+6)</f>
        <v/>
      </c>
      <c r="K8906" s="6" t="str">
        <f aca="false">IF($H8906="","",DATE(YEAR($H8906),MONTH($H8906),1))</f>
        <v/>
      </c>
      <c r="L8906" s="0" t="str">
        <f aca="false">IF($A8906="","",INDEX(CARTAO_COMPRAS!$K:$K,INT((ROW()-2)/20)+2))</f>
        <v/>
      </c>
      <c r="M8906" s="0" t="str">
        <f aca="false">IF($A8906="","","Compra no cartão")</f>
        <v/>
      </c>
    </row>
    <row r="8907" customFormat="false" ht="13.5" hidden="false" customHeight="false" outlineLevel="0" collapsed="false">
      <c r="A8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7" s="0" t="str">
        <f aca="false">IF($A8907="","",INDEX(CARTAO_COMPRAS!$C:$C,INT((ROW()-2)/20)+2))</f>
        <v/>
      </c>
      <c r="C8907" s="0" t="str">
        <f aca="false">IF($A8907="","",INDEX(CARTAO_COMPRAS!$D:$D,INT((ROW()-2)/20)+2))</f>
        <v/>
      </c>
      <c r="D8907" s="0" t="str">
        <f aca="false">IF($A8907="","",INDEX(CARTAO_COMPRAS!$E:$E,INT((ROW()-2)/20)+2))</f>
        <v/>
      </c>
      <c r="E8907" s="0" t="str">
        <f aca="false">IF($A8907="","",INDEX(CARTAO_COMPRAS!$H:$H,INT((ROW()-2)/20)+2)+MOD(ROW()-2,20))</f>
        <v/>
      </c>
      <c r="F8907" s="0" t="str">
        <f aca="false">IF($A8907="","",INDEX(CARTAO_COMPRAS!$G:$G,INT((ROW()-2)/20)+2))</f>
        <v/>
      </c>
      <c r="G8907" s="5" t="str">
        <f aca="false">IF($A8907="","",INDEX(CARTAO_COMPRAS!$I:$I,INT((ROW()-2)/20)+2))</f>
        <v/>
      </c>
      <c r="H8907" s="4" t="str">
        <f aca="false">IF($A8907="","",EDATE(INDEX(CARTAO_COMPRAS!$J:$J,INT((ROW()-2)/20)+2),MOD(ROW()-2,20)))</f>
        <v/>
      </c>
      <c r="I8907" s="4" t="str">
        <f aca="false">IF($H8907="","",$H8907-WEEKDAY($H8907,2)+1)</f>
        <v/>
      </c>
      <c r="J8907" s="4" t="str">
        <f aca="false">IF($I8907="","",$I8907+6)</f>
        <v/>
      </c>
      <c r="K8907" s="6" t="str">
        <f aca="false">IF($H8907="","",DATE(YEAR($H8907),MONTH($H8907),1))</f>
        <v/>
      </c>
      <c r="L8907" s="0" t="str">
        <f aca="false">IF($A8907="","",INDEX(CARTAO_COMPRAS!$K:$K,INT((ROW()-2)/20)+2))</f>
        <v/>
      </c>
      <c r="M8907" s="0" t="str">
        <f aca="false">IF($A8907="","","Compra no cartão")</f>
        <v/>
      </c>
    </row>
    <row r="8908" customFormat="false" ht="13.5" hidden="false" customHeight="false" outlineLevel="0" collapsed="false">
      <c r="A8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8" s="0" t="str">
        <f aca="false">IF($A8908="","",INDEX(CARTAO_COMPRAS!$C:$C,INT((ROW()-2)/20)+2))</f>
        <v/>
      </c>
      <c r="C8908" s="0" t="str">
        <f aca="false">IF($A8908="","",INDEX(CARTAO_COMPRAS!$D:$D,INT((ROW()-2)/20)+2))</f>
        <v/>
      </c>
      <c r="D8908" s="0" t="str">
        <f aca="false">IF($A8908="","",INDEX(CARTAO_COMPRAS!$E:$E,INT((ROW()-2)/20)+2))</f>
        <v/>
      </c>
      <c r="E8908" s="0" t="str">
        <f aca="false">IF($A8908="","",INDEX(CARTAO_COMPRAS!$H:$H,INT((ROW()-2)/20)+2)+MOD(ROW()-2,20))</f>
        <v/>
      </c>
      <c r="F8908" s="0" t="str">
        <f aca="false">IF($A8908="","",INDEX(CARTAO_COMPRAS!$G:$G,INT((ROW()-2)/20)+2))</f>
        <v/>
      </c>
      <c r="G8908" s="5" t="str">
        <f aca="false">IF($A8908="","",INDEX(CARTAO_COMPRAS!$I:$I,INT((ROW()-2)/20)+2))</f>
        <v/>
      </c>
      <c r="H8908" s="4" t="str">
        <f aca="false">IF($A8908="","",EDATE(INDEX(CARTAO_COMPRAS!$J:$J,INT((ROW()-2)/20)+2),MOD(ROW()-2,20)))</f>
        <v/>
      </c>
      <c r="I8908" s="4" t="str">
        <f aca="false">IF($H8908="","",$H8908-WEEKDAY($H8908,2)+1)</f>
        <v/>
      </c>
      <c r="J8908" s="4" t="str">
        <f aca="false">IF($I8908="","",$I8908+6)</f>
        <v/>
      </c>
      <c r="K8908" s="6" t="str">
        <f aca="false">IF($H8908="","",DATE(YEAR($H8908),MONTH($H8908),1))</f>
        <v/>
      </c>
      <c r="L8908" s="0" t="str">
        <f aca="false">IF($A8908="","",INDEX(CARTAO_COMPRAS!$K:$K,INT((ROW()-2)/20)+2))</f>
        <v/>
      </c>
      <c r="M8908" s="0" t="str">
        <f aca="false">IF($A8908="","","Compra no cartão")</f>
        <v/>
      </c>
    </row>
    <row r="8909" customFormat="false" ht="13.5" hidden="false" customHeight="false" outlineLevel="0" collapsed="false">
      <c r="A8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09" s="0" t="str">
        <f aca="false">IF($A8909="","",INDEX(CARTAO_COMPRAS!$C:$C,INT((ROW()-2)/20)+2))</f>
        <v/>
      </c>
      <c r="C8909" s="0" t="str">
        <f aca="false">IF($A8909="","",INDEX(CARTAO_COMPRAS!$D:$D,INT((ROW()-2)/20)+2))</f>
        <v/>
      </c>
      <c r="D8909" s="0" t="str">
        <f aca="false">IF($A8909="","",INDEX(CARTAO_COMPRAS!$E:$E,INT((ROW()-2)/20)+2))</f>
        <v/>
      </c>
      <c r="E8909" s="0" t="str">
        <f aca="false">IF($A8909="","",INDEX(CARTAO_COMPRAS!$H:$H,INT((ROW()-2)/20)+2)+MOD(ROW()-2,20))</f>
        <v/>
      </c>
      <c r="F8909" s="0" t="str">
        <f aca="false">IF($A8909="","",INDEX(CARTAO_COMPRAS!$G:$G,INT((ROW()-2)/20)+2))</f>
        <v/>
      </c>
      <c r="G8909" s="5" t="str">
        <f aca="false">IF($A8909="","",INDEX(CARTAO_COMPRAS!$I:$I,INT((ROW()-2)/20)+2))</f>
        <v/>
      </c>
      <c r="H8909" s="4" t="str">
        <f aca="false">IF($A8909="","",EDATE(INDEX(CARTAO_COMPRAS!$J:$J,INT((ROW()-2)/20)+2),MOD(ROW()-2,20)))</f>
        <v/>
      </c>
      <c r="I8909" s="4" t="str">
        <f aca="false">IF($H8909="","",$H8909-WEEKDAY($H8909,2)+1)</f>
        <v/>
      </c>
      <c r="J8909" s="4" t="str">
        <f aca="false">IF($I8909="","",$I8909+6)</f>
        <v/>
      </c>
      <c r="K8909" s="6" t="str">
        <f aca="false">IF($H8909="","",DATE(YEAR($H8909),MONTH($H8909),1))</f>
        <v/>
      </c>
      <c r="L8909" s="0" t="str">
        <f aca="false">IF($A8909="","",INDEX(CARTAO_COMPRAS!$K:$K,INT((ROW()-2)/20)+2))</f>
        <v/>
      </c>
      <c r="M8909" s="0" t="str">
        <f aca="false">IF($A8909="","","Compra no cartão")</f>
        <v/>
      </c>
    </row>
    <row r="8910" customFormat="false" ht="13.5" hidden="false" customHeight="false" outlineLevel="0" collapsed="false">
      <c r="A8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0" s="0" t="str">
        <f aca="false">IF($A8910="","",INDEX(CARTAO_COMPRAS!$C:$C,INT((ROW()-2)/20)+2))</f>
        <v/>
      </c>
      <c r="C8910" s="0" t="str">
        <f aca="false">IF($A8910="","",INDEX(CARTAO_COMPRAS!$D:$D,INT((ROW()-2)/20)+2))</f>
        <v/>
      </c>
      <c r="D8910" s="0" t="str">
        <f aca="false">IF($A8910="","",INDEX(CARTAO_COMPRAS!$E:$E,INT((ROW()-2)/20)+2))</f>
        <v/>
      </c>
      <c r="E8910" s="0" t="str">
        <f aca="false">IF($A8910="","",INDEX(CARTAO_COMPRAS!$H:$H,INT((ROW()-2)/20)+2)+MOD(ROW()-2,20))</f>
        <v/>
      </c>
      <c r="F8910" s="0" t="str">
        <f aca="false">IF($A8910="","",INDEX(CARTAO_COMPRAS!$G:$G,INT((ROW()-2)/20)+2))</f>
        <v/>
      </c>
      <c r="G8910" s="5" t="str">
        <f aca="false">IF($A8910="","",INDEX(CARTAO_COMPRAS!$I:$I,INT((ROW()-2)/20)+2))</f>
        <v/>
      </c>
      <c r="H8910" s="4" t="str">
        <f aca="false">IF($A8910="","",EDATE(INDEX(CARTAO_COMPRAS!$J:$J,INT((ROW()-2)/20)+2),MOD(ROW()-2,20)))</f>
        <v/>
      </c>
      <c r="I8910" s="4" t="str">
        <f aca="false">IF($H8910="","",$H8910-WEEKDAY($H8910,2)+1)</f>
        <v/>
      </c>
      <c r="J8910" s="4" t="str">
        <f aca="false">IF($I8910="","",$I8910+6)</f>
        <v/>
      </c>
      <c r="K8910" s="6" t="str">
        <f aca="false">IF($H8910="","",DATE(YEAR($H8910),MONTH($H8910),1))</f>
        <v/>
      </c>
      <c r="L8910" s="0" t="str">
        <f aca="false">IF($A8910="","",INDEX(CARTAO_COMPRAS!$K:$K,INT((ROW()-2)/20)+2))</f>
        <v/>
      </c>
      <c r="M8910" s="0" t="str">
        <f aca="false">IF($A8910="","","Compra no cartão")</f>
        <v/>
      </c>
    </row>
    <row r="8911" customFormat="false" ht="13.5" hidden="false" customHeight="false" outlineLevel="0" collapsed="false">
      <c r="A8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1" s="0" t="str">
        <f aca="false">IF($A8911="","",INDEX(CARTAO_COMPRAS!$C:$C,INT((ROW()-2)/20)+2))</f>
        <v/>
      </c>
      <c r="C8911" s="0" t="str">
        <f aca="false">IF($A8911="","",INDEX(CARTAO_COMPRAS!$D:$D,INT((ROW()-2)/20)+2))</f>
        <v/>
      </c>
      <c r="D8911" s="0" t="str">
        <f aca="false">IF($A8911="","",INDEX(CARTAO_COMPRAS!$E:$E,INT((ROW()-2)/20)+2))</f>
        <v/>
      </c>
      <c r="E8911" s="0" t="str">
        <f aca="false">IF($A8911="","",INDEX(CARTAO_COMPRAS!$H:$H,INT((ROW()-2)/20)+2)+MOD(ROW()-2,20))</f>
        <v/>
      </c>
      <c r="F8911" s="0" t="str">
        <f aca="false">IF($A8911="","",INDEX(CARTAO_COMPRAS!$G:$G,INT((ROW()-2)/20)+2))</f>
        <v/>
      </c>
      <c r="G8911" s="5" t="str">
        <f aca="false">IF($A8911="","",INDEX(CARTAO_COMPRAS!$I:$I,INT((ROW()-2)/20)+2))</f>
        <v/>
      </c>
      <c r="H8911" s="4" t="str">
        <f aca="false">IF($A8911="","",EDATE(INDEX(CARTAO_COMPRAS!$J:$J,INT((ROW()-2)/20)+2),MOD(ROW()-2,20)))</f>
        <v/>
      </c>
      <c r="I8911" s="4" t="str">
        <f aca="false">IF($H8911="","",$H8911-WEEKDAY($H8911,2)+1)</f>
        <v/>
      </c>
      <c r="J8911" s="4" t="str">
        <f aca="false">IF($I8911="","",$I8911+6)</f>
        <v/>
      </c>
      <c r="K8911" s="6" t="str">
        <f aca="false">IF($H8911="","",DATE(YEAR($H8911),MONTH($H8911),1))</f>
        <v/>
      </c>
      <c r="L8911" s="0" t="str">
        <f aca="false">IF($A8911="","",INDEX(CARTAO_COMPRAS!$K:$K,INT((ROW()-2)/20)+2))</f>
        <v/>
      </c>
      <c r="M8911" s="0" t="str">
        <f aca="false">IF($A8911="","","Compra no cartão")</f>
        <v/>
      </c>
    </row>
    <row r="8912" customFormat="false" ht="13.5" hidden="false" customHeight="false" outlineLevel="0" collapsed="false">
      <c r="A8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2" s="0" t="str">
        <f aca="false">IF($A8912="","",INDEX(CARTAO_COMPRAS!$C:$C,INT((ROW()-2)/20)+2))</f>
        <v/>
      </c>
      <c r="C8912" s="0" t="str">
        <f aca="false">IF($A8912="","",INDEX(CARTAO_COMPRAS!$D:$D,INT((ROW()-2)/20)+2))</f>
        <v/>
      </c>
      <c r="D8912" s="0" t="str">
        <f aca="false">IF($A8912="","",INDEX(CARTAO_COMPRAS!$E:$E,INT((ROW()-2)/20)+2))</f>
        <v/>
      </c>
      <c r="E8912" s="0" t="str">
        <f aca="false">IF($A8912="","",INDEX(CARTAO_COMPRAS!$H:$H,INT((ROW()-2)/20)+2)+MOD(ROW()-2,20))</f>
        <v/>
      </c>
      <c r="F8912" s="0" t="str">
        <f aca="false">IF($A8912="","",INDEX(CARTAO_COMPRAS!$G:$G,INT((ROW()-2)/20)+2))</f>
        <v/>
      </c>
      <c r="G8912" s="5" t="str">
        <f aca="false">IF($A8912="","",INDEX(CARTAO_COMPRAS!$I:$I,INT((ROW()-2)/20)+2))</f>
        <v/>
      </c>
      <c r="H8912" s="4" t="str">
        <f aca="false">IF($A8912="","",EDATE(INDEX(CARTAO_COMPRAS!$J:$J,INT((ROW()-2)/20)+2),MOD(ROW()-2,20)))</f>
        <v/>
      </c>
      <c r="I8912" s="4" t="str">
        <f aca="false">IF($H8912="","",$H8912-WEEKDAY($H8912,2)+1)</f>
        <v/>
      </c>
      <c r="J8912" s="4" t="str">
        <f aca="false">IF($I8912="","",$I8912+6)</f>
        <v/>
      </c>
      <c r="K8912" s="6" t="str">
        <f aca="false">IF($H8912="","",DATE(YEAR($H8912),MONTH($H8912),1))</f>
        <v/>
      </c>
      <c r="L8912" s="0" t="str">
        <f aca="false">IF($A8912="","",INDEX(CARTAO_COMPRAS!$K:$K,INT((ROW()-2)/20)+2))</f>
        <v/>
      </c>
      <c r="M8912" s="0" t="str">
        <f aca="false">IF($A8912="","","Compra no cartão")</f>
        <v/>
      </c>
    </row>
    <row r="8913" customFormat="false" ht="13.5" hidden="false" customHeight="false" outlineLevel="0" collapsed="false">
      <c r="A8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3" s="0" t="str">
        <f aca="false">IF($A8913="","",INDEX(CARTAO_COMPRAS!$C:$C,INT((ROW()-2)/20)+2))</f>
        <v/>
      </c>
      <c r="C8913" s="0" t="str">
        <f aca="false">IF($A8913="","",INDEX(CARTAO_COMPRAS!$D:$D,INT((ROW()-2)/20)+2))</f>
        <v/>
      </c>
      <c r="D8913" s="0" t="str">
        <f aca="false">IF($A8913="","",INDEX(CARTAO_COMPRAS!$E:$E,INT((ROW()-2)/20)+2))</f>
        <v/>
      </c>
      <c r="E8913" s="0" t="str">
        <f aca="false">IF($A8913="","",INDEX(CARTAO_COMPRAS!$H:$H,INT((ROW()-2)/20)+2)+MOD(ROW()-2,20))</f>
        <v/>
      </c>
      <c r="F8913" s="0" t="str">
        <f aca="false">IF($A8913="","",INDEX(CARTAO_COMPRAS!$G:$G,INT((ROW()-2)/20)+2))</f>
        <v/>
      </c>
      <c r="G8913" s="5" t="str">
        <f aca="false">IF($A8913="","",INDEX(CARTAO_COMPRAS!$I:$I,INT((ROW()-2)/20)+2))</f>
        <v/>
      </c>
      <c r="H8913" s="4" t="str">
        <f aca="false">IF($A8913="","",EDATE(INDEX(CARTAO_COMPRAS!$J:$J,INT((ROW()-2)/20)+2),MOD(ROW()-2,20)))</f>
        <v/>
      </c>
      <c r="I8913" s="4" t="str">
        <f aca="false">IF($H8913="","",$H8913-WEEKDAY($H8913,2)+1)</f>
        <v/>
      </c>
      <c r="J8913" s="4" t="str">
        <f aca="false">IF($I8913="","",$I8913+6)</f>
        <v/>
      </c>
      <c r="K8913" s="6" t="str">
        <f aca="false">IF($H8913="","",DATE(YEAR($H8913),MONTH($H8913),1))</f>
        <v/>
      </c>
      <c r="L8913" s="0" t="str">
        <f aca="false">IF($A8913="","",INDEX(CARTAO_COMPRAS!$K:$K,INT((ROW()-2)/20)+2))</f>
        <v/>
      </c>
      <c r="M8913" s="0" t="str">
        <f aca="false">IF($A8913="","","Compra no cartão")</f>
        <v/>
      </c>
    </row>
    <row r="8914" customFormat="false" ht="13.5" hidden="false" customHeight="false" outlineLevel="0" collapsed="false">
      <c r="A8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4" s="0" t="str">
        <f aca="false">IF($A8914="","",INDEX(CARTAO_COMPRAS!$C:$C,INT((ROW()-2)/20)+2))</f>
        <v/>
      </c>
      <c r="C8914" s="0" t="str">
        <f aca="false">IF($A8914="","",INDEX(CARTAO_COMPRAS!$D:$D,INT((ROW()-2)/20)+2))</f>
        <v/>
      </c>
      <c r="D8914" s="0" t="str">
        <f aca="false">IF($A8914="","",INDEX(CARTAO_COMPRAS!$E:$E,INT((ROW()-2)/20)+2))</f>
        <v/>
      </c>
      <c r="E8914" s="0" t="str">
        <f aca="false">IF($A8914="","",INDEX(CARTAO_COMPRAS!$H:$H,INT((ROW()-2)/20)+2)+MOD(ROW()-2,20))</f>
        <v/>
      </c>
      <c r="F8914" s="0" t="str">
        <f aca="false">IF($A8914="","",INDEX(CARTAO_COMPRAS!$G:$G,INT((ROW()-2)/20)+2))</f>
        <v/>
      </c>
      <c r="G8914" s="5" t="str">
        <f aca="false">IF($A8914="","",INDEX(CARTAO_COMPRAS!$I:$I,INT((ROW()-2)/20)+2))</f>
        <v/>
      </c>
      <c r="H8914" s="4" t="str">
        <f aca="false">IF($A8914="","",EDATE(INDEX(CARTAO_COMPRAS!$J:$J,INT((ROW()-2)/20)+2),MOD(ROW()-2,20)))</f>
        <v/>
      </c>
      <c r="I8914" s="4" t="str">
        <f aca="false">IF($H8914="","",$H8914-WEEKDAY($H8914,2)+1)</f>
        <v/>
      </c>
      <c r="J8914" s="4" t="str">
        <f aca="false">IF($I8914="","",$I8914+6)</f>
        <v/>
      </c>
      <c r="K8914" s="6" t="str">
        <f aca="false">IF($H8914="","",DATE(YEAR($H8914),MONTH($H8914),1))</f>
        <v/>
      </c>
      <c r="L8914" s="0" t="str">
        <f aca="false">IF($A8914="","",INDEX(CARTAO_COMPRAS!$K:$K,INT((ROW()-2)/20)+2))</f>
        <v/>
      </c>
      <c r="M8914" s="0" t="str">
        <f aca="false">IF($A8914="","","Compra no cartão")</f>
        <v/>
      </c>
    </row>
    <row r="8915" customFormat="false" ht="13.5" hidden="false" customHeight="false" outlineLevel="0" collapsed="false">
      <c r="A8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5" s="0" t="str">
        <f aca="false">IF($A8915="","",INDEX(CARTAO_COMPRAS!$C:$C,INT((ROW()-2)/20)+2))</f>
        <v/>
      </c>
      <c r="C8915" s="0" t="str">
        <f aca="false">IF($A8915="","",INDEX(CARTAO_COMPRAS!$D:$D,INT((ROW()-2)/20)+2))</f>
        <v/>
      </c>
      <c r="D8915" s="0" t="str">
        <f aca="false">IF($A8915="","",INDEX(CARTAO_COMPRAS!$E:$E,INT((ROW()-2)/20)+2))</f>
        <v/>
      </c>
      <c r="E8915" s="0" t="str">
        <f aca="false">IF($A8915="","",INDEX(CARTAO_COMPRAS!$H:$H,INT((ROW()-2)/20)+2)+MOD(ROW()-2,20))</f>
        <v/>
      </c>
      <c r="F8915" s="0" t="str">
        <f aca="false">IF($A8915="","",INDEX(CARTAO_COMPRAS!$G:$G,INT((ROW()-2)/20)+2))</f>
        <v/>
      </c>
      <c r="G8915" s="5" t="str">
        <f aca="false">IF($A8915="","",INDEX(CARTAO_COMPRAS!$I:$I,INT((ROW()-2)/20)+2))</f>
        <v/>
      </c>
      <c r="H8915" s="4" t="str">
        <f aca="false">IF($A8915="","",EDATE(INDEX(CARTAO_COMPRAS!$J:$J,INT((ROW()-2)/20)+2),MOD(ROW()-2,20)))</f>
        <v/>
      </c>
      <c r="I8915" s="4" t="str">
        <f aca="false">IF($H8915="","",$H8915-WEEKDAY($H8915,2)+1)</f>
        <v/>
      </c>
      <c r="J8915" s="4" t="str">
        <f aca="false">IF($I8915="","",$I8915+6)</f>
        <v/>
      </c>
      <c r="K8915" s="6" t="str">
        <f aca="false">IF($H8915="","",DATE(YEAR($H8915),MONTH($H8915),1))</f>
        <v/>
      </c>
      <c r="L8915" s="0" t="str">
        <f aca="false">IF($A8915="","",INDEX(CARTAO_COMPRAS!$K:$K,INT((ROW()-2)/20)+2))</f>
        <v/>
      </c>
      <c r="M8915" s="0" t="str">
        <f aca="false">IF($A8915="","","Compra no cartão")</f>
        <v/>
      </c>
    </row>
    <row r="8916" customFormat="false" ht="13.5" hidden="false" customHeight="false" outlineLevel="0" collapsed="false">
      <c r="A8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6" s="0" t="str">
        <f aca="false">IF($A8916="","",INDEX(CARTAO_COMPRAS!$C:$C,INT((ROW()-2)/20)+2))</f>
        <v/>
      </c>
      <c r="C8916" s="0" t="str">
        <f aca="false">IF($A8916="","",INDEX(CARTAO_COMPRAS!$D:$D,INT((ROW()-2)/20)+2))</f>
        <v/>
      </c>
      <c r="D8916" s="0" t="str">
        <f aca="false">IF($A8916="","",INDEX(CARTAO_COMPRAS!$E:$E,INT((ROW()-2)/20)+2))</f>
        <v/>
      </c>
      <c r="E8916" s="0" t="str">
        <f aca="false">IF($A8916="","",INDEX(CARTAO_COMPRAS!$H:$H,INT((ROW()-2)/20)+2)+MOD(ROW()-2,20))</f>
        <v/>
      </c>
      <c r="F8916" s="0" t="str">
        <f aca="false">IF($A8916="","",INDEX(CARTAO_COMPRAS!$G:$G,INT((ROW()-2)/20)+2))</f>
        <v/>
      </c>
      <c r="G8916" s="5" t="str">
        <f aca="false">IF($A8916="","",INDEX(CARTAO_COMPRAS!$I:$I,INT((ROW()-2)/20)+2))</f>
        <v/>
      </c>
      <c r="H8916" s="4" t="str">
        <f aca="false">IF($A8916="","",EDATE(INDEX(CARTAO_COMPRAS!$J:$J,INT((ROW()-2)/20)+2),MOD(ROW()-2,20)))</f>
        <v/>
      </c>
      <c r="I8916" s="4" t="str">
        <f aca="false">IF($H8916="","",$H8916-WEEKDAY($H8916,2)+1)</f>
        <v/>
      </c>
      <c r="J8916" s="4" t="str">
        <f aca="false">IF($I8916="","",$I8916+6)</f>
        <v/>
      </c>
      <c r="K8916" s="6" t="str">
        <f aca="false">IF($H8916="","",DATE(YEAR($H8916),MONTH($H8916),1))</f>
        <v/>
      </c>
      <c r="L8916" s="0" t="str">
        <f aca="false">IF($A8916="","",INDEX(CARTAO_COMPRAS!$K:$K,INT((ROW()-2)/20)+2))</f>
        <v/>
      </c>
      <c r="M8916" s="0" t="str">
        <f aca="false">IF($A8916="","","Compra no cartão")</f>
        <v/>
      </c>
    </row>
    <row r="8917" customFormat="false" ht="13.5" hidden="false" customHeight="false" outlineLevel="0" collapsed="false">
      <c r="A8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7" s="0" t="str">
        <f aca="false">IF($A8917="","",INDEX(CARTAO_COMPRAS!$C:$C,INT((ROW()-2)/20)+2))</f>
        <v/>
      </c>
      <c r="C8917" s="0" t="str">
        <f aca="false">IF($A8917="","",INDEX(CARTAO_COMPRAS!$D:$D,INT((ROW()-2)/20)+2))</f>
        <v/>
      </c>
      <c r="D8917" s="0" t="str">
        <f aca="false">IF($A8917="","",INDEX(CARTAO_COMPRAS!$E:$E,INT((ROW()-2)/20)+2))</f>
        <v/>
      </c>
      <c r="E8917" s="0" t="str">
        <f aca="false">IF($A8917="","",INDEX(CARTAO_COMPRAS!$H:$H,INT((ROW()-2)/20)+2)+MOD(ROW()-2,20))</f>
        <v/>
      </c>
      <c r="F8917" s="0" t="str">
        <f aca="false">IF($A8917="","",INDEX(CARTAO_COMPRAS!$G:$G,INT((ROW()-2)/20)+2))</f>
        <v/>
      </c>
      <c r="G8917" s="5" t="str">
        <f aca="false">IF($A8917="","",INDEX(CARTAO_COMPRAS!$I:$I,INT((ROW()-2)/20)+2))</f>
        <v/>
      </c>
      <c r="H8917" s="4" t="str">
        <f aca="false">IF($A8917="","",EDATE(INDEX(CARTAO_COMPRAS!$J:$J,INT((ROW()-2)/20)+2),MOD(ROW()-2,20)))</f>
        <v/>
      </c>
      <c r="I8917" s="4" t="str">
        <f aca="false">IF($H8917="","",$H8917-WEEKDAY($H8917,2)+1)</f>
        <v/>
      </c>
      <c r="J8917" s="4" t="str">
        <f aca="false">IF($I8917="","",$I8917+6)</f>
        <v/>
      </c>
      <c r="K8917" s="6" t="str">
        <f aca="false">IF($H8917="","",DATE(YEAR($H8917),MONTH($H8917),1))</f>
        <v/>
      </c>
      <c r="L8917" s="0" t="str">
        <f aca="false">IF($A8917="","",INDEX(CARTAO_COMPRAS!$K:$K,INT((ROW()-2)/20)+2))</f>
        <v/>
      </c>
      <c r="M8917" s="0" t="str">
        <f aca="false">IF($A8917="","","Compra no cartão")</f>
        <v/>
      </c>
    </row>
    <row r="8918" customFormat="false" ht="13.5" hidden="false" customHeight="false" outlineLevel="0" collapsed="false">
      <c r="A8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8" s="0" t="str">
        <f aca="false">IF($A8918="","",INDEX(CARTAO_COMPRAS!$C:$C,INT((ROW()-2)/20)+2))</f>
        <v/>
      </c>
      <c r="C8918" s="0" t="str">
        <f aca="false">IF($A8918="","",INDEX(CARTAO_COMPRAS!$D:$D,INT((ROW()-2)/20)+2))</f>
        <v/>
      </c>
      <c r="D8918" s="0" t="str">
        <f aca="false">IF($A8918="","",INDEX(CARTAO_COMPRAS!$E:$E,INT((ROW()-2)/20)+2))</f>
        <v/>
      </c>
      <c r="E8918" s="0" t="str">
        <f aca="false">IF($A8918="","",INDEX(CARTAO_COMPRAS!$H:$H,INT((ROW()-2)/20)+2)+MOD(ROW()-2,20))</f>
        <v/>
      </c>
      <c r="F8918" s="0" t="str">
        <f aca="false">IF($A8918="","",INDEX(CARTAO_COMPRAS!$G:$G,INT((ROW()-2)/20)+2))</f>
        <v/>
      </c>
      <c r="G8918" s="5" t="str">
        <f aca="false">IF($A8918="","",INDEX(CARTAO_COMPRAS!$I:$I,INT((ROW()-2)/20)+2))</f>
        <v/>
      </c>
      <c r="H8918" s="4" t="str">
        <f aca="false">IF($A8918="","",EDATE(INDEX(CARTAO_COMPRAS!$J:$J,INT((ROW()-2)/20)+2),MOD(ROW()-2,20)))</f>
        <v/>
      </c>
      <c r="I8918" s="4" t="str">
        <f aca="false">IF($H8918="","",$H8918-WEEKDAY($H8918,2)+1)</f>
        <v/>
      </c>
      <c r="J8918" s="4" t="str">
        <f aca="false">IF($I8918="","",$I8918+6)</f>
        <v/>
      </c>
      <c r="K8918" s="6" t="str">
        <f aca="false">IF($H8918="","",DATE(YEAR($H8918),MONTH($H8918),1))</f>
        <v/>
      </c>
      <c r="L8918" s="0" t="str">
        <f aca="false">IF($A8918="","",INDEX(CARTAO_COMPRAS!$K:$K,INT((ROW()-2)/20)+2))</f>
        <v/>
      </c>
      <c r="M8918" s="0" t="str">
        <f aca="false">IF($A8918="","","Compra no cartão")</f>
        <v/>
      </c>
    </row>
    <row r="8919" customFormat="false" ht="13.5" hidden="false" customHeight="false" outlineLevel="0" collapsed="false">
      <c r="A8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19" s="0" t="str">
        <f aca="false">IF($A8919="","",INDEX(CARTAO_COMPRAS!$C:$C,INT((ROW()-2)/20)+2))</f>
        <v/>
      </c>
      <c r="C8919" s="0" t="str">
        <f aca="false">IF($A8919="","",INDEX(CARTAO_COMPRAS!$D:$D,INT((ROW()-2)/20)+2))</f>
        <v/>
      </c>
      <c r="D8919" s="0" t="str">
        <f aca="false">IF($A8919="","",INDEX(CARTAO_COMPRAS!$E:$E,INT((ROW()-2)/20)+2))</f>
        <v/>
      </c>
      <c r="E8919" s="0" t="str">
        <f aca="false">IF($A8919="","",INDEX(CARTAO_COMPRAS!$H:$H,INT((ROW()-2)/20)+2)+MOD(ROW()-2,20))</f>
        <v/>
      </c>
      <c r="F8919" s="0" t="str">
        <f aca="false">IF($A8919="","",INDEX(CARTAO_COMPRAS!$G:$G,INT((ROW()-2)/20)+2))</f>
        <v/>
      </c>
      <c r="G8919" s="5" t="str">
        <f aca="false">IF($A8919="","",INDEX(CARTAO_COMPRAS!$I:$I,INT((ROW()-2)/20)+2))</f>
        <v/>
      </c>
      <c r="H8919" s="4" t="str">
        <f aca="false">IF($A8919="","",EDATE(INDEX(CARTAO_COMPRAS!$J:$J,INT((ROW()-2)/20)+2),MOD(ROW()-2,20)))</f>
        <v/>
      </c>
      <c r="I8919" s="4" t="str">
        <f aca="false">IF($H8919="","",$H8919-WEEKDAY($H8919,2)+1)</f>
        <v/>
      </c>
      <c r="J8919" s="4" t="str">
        <f aca="false">IF($I8919="","",$I8919+6)</f>
        <v/>
      </c>
      <c r="K8919" s="6" t="str">
        <f aca="false">IF($H8919="","",DATE(YEAR($H8919),MONTH($H8919),1))</f>
        <v/>
      </c>
      <c r="L8919" s="0" t="str">
        <f aca="false">IF($A8919="","",INDEX(CARTAO_COMPRAS!$K:$K,INT((ROW()-2)/20)+2))</f>
        <v/>
      </c>
      <c r="M8919" s="0" t="str">
        <f aca="false">IF($A8919="","","Compra no cartão")</f>
        <v/>
      </c>
    </row>
    <row r="8920" customFormat="false" ht="13.5" hidden="false" customHeight="false" outlineLevel="0" collapsed="false">
      <c r="A8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0" s="0" t="str">
        <f aca="false">IF($A8920="","",INDEX(CARTAO_COMPRAS!$C:$C,INT((ROW()-2)/20)+2))</f>
        <v/>
      </c>
      <c r="C8920" s="0" t="str">
        <f aca="false">IF($A8920="","",INDEX(CARTAO_COMPRAS!$D:$D,INT((ROW()-2)/20)+2))</f>
        <v/>
      </c>
      <c r="D8920" s="0" t="str">
        <f aca="false">IF($A8920="","",INDEX(CARTAO_COMPRAS!$E:$E,INT((ROW()-2)/20)+2))</f>
        <v/>
      </c>
      <c r="E8920" s="0" t="str">
        <f aca="false">IF($A8920="","",INDEX(CARTAO_COMPRAS!$H:$H,INT((ROW()-2)/20)+2)+MOD(ROW()-2,20))</f>
        <v/>
      </c>
      <c r="F8920" s="0" t="str">
        <f aca="false">IF($A8920="","",INDEX(CARTAO_COMPRAS!$G:$G,INT((ROW()-2)/20)+2))</f>
        <v/>
      </c>
      <c r="G8920" s="5" t="str">
        <f aca="false">IF($A8920="","",INDEX(CARTAO_COMPRAS!$I:$I,INT((ROW()-2)/20)+2))</f>
        <v/>
      </c>
      <c r="H8920" s="4" t="str">
        <f aca="false">IF($A8920="","",EDATE(INDEX(CARTAO_COMPRAS!$J:$J,INT((ROW()-2)/20)+2),MOD(ROW()-2,20)))</f>
        <v/>
      </c>
      <c r="I8920" s="4" t="str">
        <f aca="false">IF($H8920="","",$H8920-WEEKDAY($H8920,2)+1)</f>
        <v/>
      </c>
      <c r="J8920" s="4" t="str">
        <f aca="false">IF($I8920="","",$I8920+6)</f>
        <v/>
      </c>
      <c r="K8920" s="6" t="str">
        <f aca="false">IF($H8920="","",DATE(YEAR($H8920),MONTH($H8920),1))</f>
        <v/>
      </c>
      <c r="L8920" s="0" t="str">
        <f aca="false">IF($A8920="","",INDEX(CARTAO_COMPRAS!$K:$K,INT((ROW()-2)/20)+2))</f>
        <v/>
      </c>
      <c r="M8920" s="0" t="str">
        <f aca="false">IF($A8920="","","Compra no cartão")</f>
        <v/>
      </c>
    </row>
    <row r="8921" customFormat="false" ht="13.5" hidden="false" customHeight="false" outlineLevel="0" collapsed="false">
      <c r="A8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1" s="0" t="str">
        <f aca="false">IF($A8921="","",INDEX(CARTAO_COMPRAS!$C:$C,INT((ROW()-2)/20)+2))</f>
        <v/>
      </c>
      <c r="C8921" s="0" t="str">
        <f aca="false">IF($A8921="","",INDEX(CARTAO_COMPRAS!$D:$D,INT((ROW()-2)/20)+2))</f>
        <v/>
      </c>
      <c r="D8921" s="0" t="str">
        <f aca="false">IF($A8921="","",INDEX(CARTAO_COMPRAS!$E:$E,INT((ROW()-2)/20)+2))</f>
        <v/>
      </c>
      <c r="E8921" s="0" t="str">
        <f aca="false">IF($A8921="","",INDEX(CARTAO_COMPRAS!$H:$H,INT((ROW()-2)/20)+2)+MOD(ROW()-2,20))</f>
        <v/>
      </c>
      <c r="F8921" s="0" t="str">
        <f aca="false">IF($A8921="","",INDEX(CARTAO_COMPRAS!$G:$G,INT((ROW()-2)/20)+2))</f>
        <v/>
      </c>
      <c r="G8921" s="5" t="str">
        <f aca="false">IF($A8921="","",INDEX(CARTAO_COMPRAS!$I:$I,INT((ROW()-2)/20)+2))</f>
        <v/>
      </c>
      <c r="H8921" s="4" t="str">
        <f aca="false">IF($A8921="","",EDATE(INDEX(CARTAO_COMPRAS!$J:$J,INT((ROW()-2)/20)+2),MOD(ROW()-2,20)))</f>
        <v/>
      </c>
      <c r="I8921" s="4" t="str">
        <f aca="false">IF($H8921="","",$H8921-WEEKDAY($H8921,2)+1)</f>
        <v/>
      </c>
      <c r="J8921" s="4" t="str">
        <f aca="false">IF($I8921="","",$I8921+6)</f>
        <v/>
      </c>
      <c r="K8921" s="6" t="str">
        <f aca="false">IF($H8921="","",DATE(YEAR($H8921),MONTH($H8921),1))</f>
        <v/>
      </c>
      <c r="L8921" s="0" t="str">
        <f aca="false">IF($A8921="","",INDEX(CARTAO_COMPRAS!$K:$K,INT((ROW()-2)/20)+2))</f>
        <v/>
      </c>
      <c r="M8921" s="0" t="str">
        <f aca="false">IF($A8921="","","Compra no cartão")</f>
        <v/>
      </c>
    </row>
    <row r="8922" customFormat="false" ht="13.5" hidden="false" customHeight="false" outlineLevel="0" collapsed="false">
      <c r="A89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447</v>
      </c>
      <c r="B8922" s="0" t="str">
        <f aca="false">IF($A8922="","",INDEX(CARTAO_COMPRAS!$C:$C,INT((ROW()-2)/20)+2))</f>
        <v>Nubank</v>
      </c>
      <c r="C8922" s="0" t="str">
        <f aca="false">IF($A8922="","",INDEX(CARTAO_COMPRAS!$D:$D,INT((ROW()-2)/20)+2))</f>
        <v>Sonda supermercado</v>
      </c>
      <c r="D8922" s="0" t="str">
        <f aca="false">IF($A8922="","",INDEX(CARTAO_COMPRAS!$E:$E,INT((ROW()-2)/20)+2))</f>
        <v>Alimentação / Insumos</v>
      </c>
      <c r="E8922" s="0" t="n">
        <f aca="false">IF($A8922="","",INDEX(CARTAO_COMPRAS!$H:$H,INT((ROW()-2)/20)+2)+MOD(ROW()-2,20))</f>
        <v>1</v>
      </c>
      <c r="F8922" s="0" t="n">
        <f aca="false">IF($A8922="","",INDEX(CARTAO_COMPRAS!$G:$G,INT((ROW()-2)/20)+2))</f>
        <v>2</v>
      </c>
      <c r="G8922" s="5" t="n">
        <f aca="false">IF($A8922="","",INDEX(CARTAO_COMPRAS!$I:$I,INT((ROW()-2)/20)+2))</f>
        <v>161</v>
      </c>
      <c r="H8922" s="4" t="n">
        <f aca="false">IF($A8922="","",EDATE(INDEX(CARTAO_COMPRAS!$J:$J,INT((ROW()-2)/20)+2),MOD(ROW()-2,20)))</f>
        <v>46201</v>
      </c>
      <c r="I8922" s="4" t="n">
        <f aca="false">IF($H8922="","",$H8922-WEEKDAY($H8922,2)+1)</f>
        <v>46195</v>
      </c>
      <c r="J8922" s="4" t="n">
        <f aca="false">IF($I8922="","",$I8922+6)</f>
        <v>46201</v>
      </c>
      <c r="K8922" s="6" t="n">
        <f aca="false">IF($H8922="","",DATE(YEAR($H8922),MONTH($H8922),1))</f>
        <v>46174</v>
      </c>
      <c r="L8922" s="0" t="str">
        <f aca="false">IF($A8922="","",INDEX(CARTAO_COMPRAS!$K:$K,INT((ROW()-2)/20)+2))</f>
        <v>Pago</v>
      </c>
      <c r="M8922" s="0" t="str">
        <f aca="false">IF($A8922="","","Compra no cartão")</f>
        <v>Compra no cartão</v>
      </c>
    </row>
    <row r="8923" customFormat="false" ht="13.5" hidden="false" customHeight="false" outlineLevel="0" collapsed="false">
      <c r="A89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447</v>
      </c>
      <c r="B8923" s="0" t="str">
        <f aca="false">IF($A8923="","",INDEX(CARTAO_COMPRAS!$C:$C,INT((ROW()-2)/20)+2))</f>
        <v>Nubank</v>
      </c>
      <c r="C8923" s="0" t="str">
        <f aca="false">IF($A8923="","",INDEX(CARTAO_COMPRAS!$D:$D,INT((ROW()-2)/20)+2))</f>
        <v>Sonda supermercado</v>
      </c>
      <c r="D8923" s="0" t="str">
        <f aca="false">IF($A8923="","",INDEX(CARTAO_COMPRAS!$E:$E,INT((ROW()-2)/20)+2))</f>
        <v>Alimentação / Insumos</v>
      </c>
      <c r="E8923" s="0" t="n">
        <f aca="false">IF($A8923="","",INDEX(CARTAO_COMPRAS!$H:$H,INT((ROW()-2)/20)+2)+MOD(ROW()-2,20))</f>
        <v>2</v>
      </c>
      <c r="F8923" s="0" t="n">
        <f aca="false">IF($A8923="","",INDEX(CARTAO_COMPRAS!$G:$G,INT((ROW()-2)/20)+2))</f>
        <v>2</v>
      </c>
      <c r="G8923" s="5" t="n">
        <f aca="false">IF($A8923="","",INDEX(CARTAO_COMPRAS!$I:$I,INT((ROW()-2)/20)+2))</f>
        <v>161</v>
      </c>
      <c r="H8923" s="4" t="n">
        <f aca="false">IF($A8923="","",EDATE(INDEX(CARTAO_COMPRAS!$J:$J,INT((ROW()-2)/20)+2),MOD(ROW()-2,20)))</f>
        <v>46231</v>
      </c>
      <c r="I8923" s="4" t="n">
        <f aca="false">IF($H8923="","",$H8923-WEEKDAY($H8923,2)+1)</f>
        <v>46230</v>
      </c>
      <c r="J8923" s="4" t="n">
        <f aca="false">IF($I8923="","",$I8923+6)</f>
        <v>46236</v>
      </c>
      <c r="K8923" s="6" t="n">
        <f aca="false">IF($H8923="","",DATE(YEAR($H8923),MONTH($H8923),1))</f>
        <v>46204</v>
      </c>
      <c r="L8923" s="0" t="str">
        <f aca="false">IF($A8923="","",INDEX(CARTAO_COMPRAS!$K:$K,INT((ROW()-2)/20)+2))</f>
        <v>Pago</v>
      </c>
      <c r="M8923" s="0" t="str">
        <f aca="false">IF($A8923="","","Compra no cartão")</f>
        <v>Compra no cartão</v>
      </c>
    </row>
    <row r="8924" customFormat="false" ht="13.5" hidden="false" customHeight="false" outlineLevel="0" collapsed="false">
      <c r="A8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4" s="0" t="str">
        <f aca="false">IF($A8924="","",INDEX(CARTAO_COMPRAS!$C:$C,INT((ROW()-2)/20)+2))</f>
        <v/>
      </c>
      <c r="C8924" s="0" t="str">
        <f aca="false">IF($A8924="","",INDEX(CARTAO_COMPRAS!$D:$D,INT((ROW()-2)/20)+2))</f>
        <v/>
      </c>
      <c r="D8924" s="0" t="str">
        <f aca="false">IF($A8924="","",INDEX(CARTAO_COMPRAS!$E:$E,INT((ROW()-2)/20)+2))</f>
        <v/>
      </c>
      <c r="E8924" s="0" t="str">
        <f aca="false">IF($A8924="","",INDEX(CARTAO_COMPRAS!$H:$H,INT((ROW()-2)/20)+2)+MOD(ROW()-2,20))</f>
        <v/>
      </c>
      <c r="F8924" s="0" t="str">
        <f aca="false">IF($A8924="","",INDEX(CARTAO_COMPRAS!$G:$G,INT((ROW()-2)/20)+2))</f>
        <v/>
      </c>
      <c r="G8924" s="5" t="str">
        <f aca="false">IF($A8924="","",INDEX(CARTAO_COMPRAS!$I:$I,INT((ROW()-2)/20)+2))</f>
        <v/>
      </c>
      <c r="H8924" s="4" t="str">
        <f aca="false">IF($A8924="","",EDATE(INDEX(CARTAO_COMPRAS!$J:$J,INT((ROW()-2)/20)+2),MOD(ROW()-2,20)))</f>
        <v/>
      </c>
      <c r="I8924" s="4" t="str">
        <f aca="false">IF($H8924="","",$H8924-WEEKDAY($H8924,2)+1)</f>
        <v/>
      </c>
      <c r="J8924" s="4" t="str">
        <f aca="false">IF($I8924="","",$I8924+6)</f>
        <v/>
      </c>
      <c r="K8924" s="6" t="str">
        <f aca="false">IF($H8924="","",DATE(YEAR($H8924),MONTH($H8924),1))</f>
        <v/>
      </c>
      <c r="L8924" s="0" t="str">
        <f aca="false">IF($A8924="","",INDEX(CARTAO_COMPRAS!$K:$K,INT((ROW()-2)/20)+2))</f>
        <v/>
      </c>
      <c r="M8924" s="0" t="str">
        <f aca="false">IF($A8924="","","Compra no cartão")</f>
        <v/>
      </c>
    </row>
    <row r="8925" customFormat="false" ht="13.5" hidden="false" customHeight="false" outlineLevel="0" collapsed="false">
      <c r="A8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5" s="0" t="str">
        <f aca="false">IF($A8925="","",INDEX(CARTAO_COMPRAS!$C:$C,INT((ROW()-2)/20)+2))</f>
        <v/>
      </c>
      <c r="C8925" s="0" t="str">
        <f aca="false">IF($A8925="","",INDEX(CARTAO_COMPRAS!$D:$D,INT((ROW()-2)/20)+2))</f>
        <v/>
      </c>
      <c r="D8925" s="0" t="str">
        <f aca="false">IF($A8925="","",INDEX(CARTAO_COMPRAS!$E:$E,INT((ROW()-2)/20)+2))</f>
        <v/>
      </c>
      <c r="E8925" s="0" t="str">
        <f aca="false">IF($A8925="","",INDEX(CARTAO_COMPRAS!$H:$H,INT((ROW()-2)/20)+2)+MOD(ROW()-2,20))</f>
        <v/>
      </c>
      <c r="F8925" s="0" t="str">
        <f aca="false">IF($A8925="","",INDEX(CARTAO_COMPRAS!$G:$G,INT((ROW()-2)/20)+2))</f>
        <v/>
      </c>
      <c r="G8925" s="5" t="str">
        <f aca="false">IF($A8925="","",INDEX(CARTAO_COMPRAS!$I:$I,INT((ROW()-2)/20)+2))</f>
        <v/>
      </c>
      <c r="H8925" s="4" t="str">
        <f aca="false">IF($A8925="","",EDATE(INDEX(CARTAO_COMPRAS!$J:$J,INT((ROW()-2)/20)+2),MOD(ROW()-2,20)))</f>
        <v/>
      </c>
      <c r="I8925" s="4" t="str">
        <f aca="false">IF($H8925="","",$H8925-WEEKDAY($H8925,2)+1)</f>
        <v/>
      </c>
      <c r="J8925" s="4" t="str">
        <f aca="false">IF($I8925="","",$I8925+6)</f>
        <v/>
      </c>
      <c r="K8925" s="6" t="str">
        <f aca="false">IF($H8925="","",DATE(YEAR($H8925),MONTH($H8925),1))</f>
        <v/>
      </c>
      <c r="L8925" s="0" t="str">
        <f aca="false">IF($A8925="","",INDEX(CARTAO_COMPRAS!$K:$K,INT((ROW()-2)/20)+2))</f>
        <v/>
      </c>
      <c r="M8925" s="0" t="str">
        <f aca="false">IF($A8925="","","Compra no cartão")</f>
        <v/>
      </c>
    </row>
    <row r="8926" customFormat="false" ht="13.5" hidden="false" customHeight="false" outlineLevel="0" collapsed="false">
      <c r="A8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6" s="0" t="str">
        <f aca="false">IF($A8926="","",INDEX(CARTAO_COMPRAS!$C:$C,INT((ROW()-2)/20)+2))</f>
        <v/>
      </c>
      <c r="C8926" s="0" t="str">
        <f aca="false">IF($A8926="","",INDEX(CARTAO_COMPRAS!$D:$D,INT((ROW()-2)/20)+2))</f>
        <v/>
      </c>
      <c r="D8926" s="0" t="str">
        <f aca="false">IF($A8926="","",INDEX(CARTAO_COMPRAS!$E:$E,INT((ROW()-2)/20)+2))</f>
        <v/>
      </c>
      <c r="E8926" s="0" t="str">
        <f aca="false">IF($A8926="","",INDEX(CARTAO_COMPRAS!$H:$H,INT((ROW()-2)/20)+2)+MOD(ROW()-2,20))</f>
        <v/>
      </c>
      <c r="F8926" s="0" t="str">
        <f aca="false">IF($A8926="","",INDEX(CARTAO_COMPRAS!$G:$G,INT((ROW()-2)/20)+2))</f>
        <v/>
      </c>
      <c r="G8926" s="5" t="str">
        <f aca="false">IF($A8926="","",INDEX(CARTAO_COMPRAS!$I:$I,INT((ROW()-2)/20)+2))</f>
        <v/>
      </c>
      <c r="H8926" s="4" t="str">
        <f aca="false">IF($A8926="","",EDATE(INDEX(CARTAO_COMPRAS!$J:$J,INT((ROW()-2)/20)+2),MOD(ROW()-2,20)))</f>
        <v/>
      </c>
      <c r="I8926" s="4" t="str">
        <f aca="false">IF($H8926="","",$H8926-WEEKDAY($H8926,2)+1)</f>
        <v/>
      </c>
      <c r="J8926" s="4" t="str">
        <f aca="false">IF($I8926="","",$I8926+6)</f>
        <v/>
      </c>
      <c r="K8926" s="6" t="str">
        <f aca="false">IF($H8926="","",DATE(YEAR($H8926),MONTH($H8926),1))</f>
        <v/>
      </c>
      <c r="L8926" s="0" t="str">
        <f aca="false">IF($A8926="","",INDEX(CARTAO_COMPRAS!$K:$K,INT((ROW()-2)/20)+2))</f>
        <v/>
      </c>
      <c r="M8926" s="0" t="str">
        <f aca="false">IF($A8926="","","Compra no cartão")</f>
        <v/>
      </c>
    </row>
    <row r="8927" customFormat="false" ht="13.5" hidden="false" customHeight="false" outlineLevel="0" collapsed="false">
      <c r="A8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7" s="0" t="str">
        <f aca="false">IF($A8927="","",INDEX(CARTAO_COMPRAS!$C:$C,INT((ROW()-2)/20)+2))</f>
        <v/>
      </c>
      <c r="C8927" s="0" t="str">
        <f aca="false">IF($A8927="","",INDEX(CARTAO_COMPRAS!$D:$D,INT((ROW()-2)/20)+2))</f>
        <v/>
      </c>
      <c r="D8927" s="0" t="str">
        <f aca="false">IF($A8927="","",INDEX(CARTAO_COMPRAS!$E:$E,INT((ROW()-2)/20)+2))</f>
        <v/>
      </c>
      <c r="E8927" s="0" t="str">
        <f aca="false">IF($A8927="","",INDEX(CARTAO_COMPRAS!$H:$H,INT((ROW()-2)/20)+2)+MOD(ROW()-2,20))</f>
        <v/>
      </c>
      <c r="F8927" s="0" t="str">
        <f aca="false">IF($A8927="","",INDEX(CARTAO_COMPRAS!$G:$G,INT((ROW()-2)/20)+2))</f>
        <v/>
      </c>
      <c r="G8927" s="5" t="str">
        <f aca="false">IF($A8927="","",INDEX(CARTAO_COMPRAS!$I:$I,INT((ROW()-2)/20)+2))</f>
        <v/>
      </c>
      <c r="H8927" s="4" t="str">
        <f aca="false">IF($A8927="","",EDATE(INDEX(CARTAO_COMPRAS!$J:$J,INT((ROW()-2)/20)+2),MOD(ROW()-2,20)))</f>
        <v/>
      </c>
      <c r="I8927" s="4" t="str">
        <f aca="false">IF($H8927="","",$H8927-WEEKDAY($H8927,2)+1)</f>
        <v/>
      </c>
      <c r="J8927" s="4" t="str">
        <f aca="false">IF($I8927="","",$I8927+6)</f>
        <v/>
      </c>
      <c r="K8927" s="6" t="str">
        <f aca="false">IF($H8927="","",DATE(YEAR($H8927),MONTH($H8927),1))</f>
        <v/>
      </c>
      <c r="L8927" s="0" t="str">
        <f aca="false">IF($A8927="","",INDEX(CARTAO_COMPRAS!$K:$K,INT((ROW()-2)/20)+2))</f>
        <v/>
      </c>
      <c r="M8927" s="0" t="str">
        <f aca="false">IF($A8927="","","Compra no cartão")</f>
        <v/>
      </c>
    </row>
    <row r="8928" customFormat="false" ht="13.5" hidden="false" customHeight="false" outlineLevel="0" collapsed="false">
      <c r="A8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8" s="0" t="str">
        <f aca="false">IF($A8928="","",INDEX(CARTAO_COMPRAS!$C:$C,INT((ROW()-2)/20)+2))</f>
        <v/>
      </c>
      <c r="C8928" s="0" t="str">
        <f aca="false">IF($A8928="","",INDEX(CARTAO_COMPRAS!$D:$D,INT((ROW()-2)/20)+2))</f>
        <v/>
      </c>
      <c r="D8928" s="0" t="str">
        <f aca="false">IF($A8928="","",INDEX(CARTAO_COMPRAS!$E:$E,INT((ROW()-2)/20)+2))</f>
        <v/>
      </c>
      <c r="E8928" s="0" t="str">
        <f aca="false">IF($A8928="","",INDEX(CARTAO_COMPRAS!$H:$H,INT((ROW()-2)/20)+2)+MOD(ROW()-2,20))</f>
        <v/>
      </c>
      <c r="F8928" s="0" t="str">
        <f aca="false">IF($A8928="","",INDEX(CARTAO_COMPRAS!$G:$G,INT((ROW()-2)/20)+2))</f>
        <v/>
      </c>
      <c r="G8928" s="5" t="str">
        <f aca="false">IF($A8928="","",INDEX(CARTAO_COMPRAS!$I:$I,INT((ROW()-2)/20)+2))</f>
        <v/>
      </c>
      <c r="H8928" s="4" t="str">
        <f aca="false">IF($A8928="","",EDATE(INDEX(CARTAO_COMPRAS!$J:$J,INT((ROW()-2)/20)+2),MOD(ROW()-2,20)))</f>
        <v/>
      </c>
      <c r="I8928" s="4" t="str">
        <f aca="false">IF($H8928="","",$H8928-WEEKDAY($H8928,2)+1)</f>
        <v/>
      </c>
      <c r="J8928" s="4" t="str">
        <f aca="false">IF($I8928="","",$I8928+6)</f>
        <v/>
      </c>
      <c r="K8928" s="6" t="str">
        <f aca="false">IF($H8928="","",DATE(YEAR($H8928),MONTH($H8928),1))</f>
        <v/>
      </c>
      <c r="L8928" s="0" t="str">
        <f aca="false">IF($A8928="","",INDEX(CARTAO_COMPRAS!$K:$K,INT((ROW()-2)/20)+2))</f>
        <v/>
      </c>
      <c r="M8928" s="0" t="str">
        <f aca="false">IF($A8928="","","Compra no cartão")</f>
        <v/>
      </c>
    </row>
    <row r="8929" customFormat="false" ht="13.5" hidden="false" customHeight="false" outlineLevel="0" collapsed="false">
      <c r="A8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29" s="0" t="str">
        <f aca="false">IF($A8929="","",INDEX(CARTAO_COMPRAS!$C:$C,INT((ROW()-2)/20)+2))</f>
        <v/>
      </c>
      <c r="C8929" s="0" t="str">
        <f aca="false">IF($A8929="","",INDEX(CARTAO_COMPRAS!$D:$D,INT((ROW()-2)/20)+2))</f>
        <v/>
      </c>
      <c r="D8929" s="0" t="str">
        <f aca="false">IF($A8929="","",INDEX(CARTAO_COMPRAS!$E:$E,INT((ROW()-2)/20)+2))</f>
        <v/>
      </c>
      <c r="E8929" s="0" t="str">
        <f aca="false">IF($A8929="","",INDEX(CARTAO_COMPRAS!$H:$H,INT((ROW()-2)/20)+2)+MOD(ROW()-2,20))</f>
        <v/>
      </c>
      <c r="F8929" s="0" t="str">
        <f aca="false">IF($A8929="","",INDEX(CARTAO_COMPRAS!$G:$G,INT((ROW()-2)/20)+2))</f>
        <v/>
      </c>
      <c r="G8929" s="5" t="str">
        <f aca="false">IF($A8929="","",INDEX(CARTAO_COMPRAS!$I:$I,INT((ROW()-2)/20)+2))</f>
        <v/>
      </c>
      <c r="H8929" s="4" t="str">
        <f aca="false">IF($A8929="","",EDATE(INDEX(CARTAO_COMPRAS!$J:$J,INT((ROW()-2)/20)+2),MOD(ROW()-2,20)))</f>
        <v/>
      </c>
      <c r="I8929" s="4" t="str">
        <f aca="false">IF($H8929="","",$H8929-WEEKDAY($H8929,2)+1)</f>
        <v/>
      </c>
      <c r="J8929" s="4" t="str">
        <f aca="false">IF($I8929="","",$I8929+6)</f>
        <v/>
      </c>
      <c r="K8929" s="6" t="str">
        <f aca="false">IF($H8929="","",DATE(YEAR($H8929),MONTH($H8929),1))</f>
        <v/>
      </c>
      <c r="L8929" s="0" t="str">
        <f aca="false">IF($A8929="","",INDEX(CARTAO_COMPRAS!$K:$K,INT((ROW()-2)/20)+2))</f>
        <v/>
      </c>
      <c r="M8929" s="0" t="str">
        <f aca="false">IF($A8929="","","Compra no cartão")</f>
        <v/>
      </c>
    </row>
    <row r="8930" customFormat="false" ht="13.5" hidden="false" customHeight="false" outlineLevel="0" collapsed="false">
      <c r="A8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0" s="0" t="str">
        <f aca="false">IF($A8930="","",INDEX(CARTAO_COMPRAS!$C:$C,INT((ROW()-2)/20)+2))</f>
        <v/>
      </c>
      <c r="C8930" s="0" t="str">
        <f aca="false">IF($A8930="","",INDEX(CARTAO_COMPRAS!$D:$D,INT((ROW()-2)/20)+2))</f>
        <v/>
      </c>
      <c r="D8930" s="0" t="str">
        <f aca="false">IF($A8930="","",INDEX(CARTAO_COMPRAS!$E:$E,INT((ROW()-2)/20)+2))</f>
        <v/>
      </c>
      <c r="E8930" s="0" t="str">
        <f aca="false">IF($A8930="","",INDEX(CARTAO_COMPRAS!$H:$H,INT((ROW()-2)/20)+2)+MOD(ROW()-2,20))</f>
        <v/>
      </c>
      <c r="F8930" s="0" t="str">
        <f aca="false">IF($A8930="","",INDEX(CARTAO_COMPRAS!$G:$G,INT((ROW()-2)/20)+2))</f>
        <v/>
      </c>
      <c r="G8930" s="5" t="str">
        <f aca="false">IF($A8930="","",INDEX(CARTAO_COMPRAS!$I:$I,INT((ROW()-2)/20)+2))</f>
        <v/>
      </c>
      <c r="H8930" s="4" t="str">
        <f aca="false">IF($A8930="","",EDATE(INDEX(CARTAO_COMPRAS!$J:$J,INT((ROW()-2)/20)+2),MOD(ROW()-2,20)))</f>
        <v/>
      </c>
      <c r="I8930" s="4" t="str">
        <f aca="false">IF($H8930="","",$H8930-WEEKDAY($H8930,2)+1)</f>
        <v/>
      </c>
      <c r="J8930" s="4" t="str">
        <f aca="false">IF($I8930="","",$I8930+6)</f>
        <v/>
      </c>
      <c r="K8930" s="6" t="str">
        <f aca="false">IF($H8930="","",DATE(YEAR($H8930),MONTH($H8930),1))</f>
        <v/>
      </c>
      <c r="L8930" s="0" t="str">
        <f aca="false">IF($A8930="","",INDEX(CARTAO_COMPRAS!$K:$K,INT((ROW()-2)/20)+2))</f>
        <v/>
      </c>
      <c r="M8930" s="0" t="str">
        <f aca="false">IF($A8930="","","Compra no cartão")</f>
        <v/>
      </c>
    </row>
    <row r="8931" customFormat="false" ht="13.5" hidden="false" customHeight="false" outlineLevel="0" collapsed="false">
      <c r="A8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1" s="0" t="str">
        <f aca="false">IF($A8931="","",INDEX(CARTAO_COMPRAS!$C:$C,INT((ROW()-2)/20)+2))</f>
        <v/>
      </c>
      <c r="C8931" s="0" t="str">
        <f aca="false">IF($A8931="","",INDEX(CARTAO_COMPRAS!$D:$D,INT((ROW()-2)/20)+2))</f>
        <v/>
      </c>
      <c r="D8931" s="0" t="str">
        <f aca="false">IF($A8931="","",INDEX(CARTAO_COMPRAS!$E:$E,INT((ROW()-2)/20)+2))</f>
        <v/>
      </c>
      <c r="E8931" s="0" t="str">
        <f aca="false">IF($A8931="","",INDEX(CARTAO_COMPRAS!$H:$H,INT((ROW()-2)/20)+2)+MOD(ROW()-2,20))</f>
        <v/>
      </c>
      <c r="F8931" s="0" t="str">
        <f aca="false">IF($A8931="","",INDEX(CARTAO_COMPRAS!$G:$G,INT((ROW()-2)/20)+2))</f>
        <v/>
      </c>
      <c r="G8931" s="5" t="str">
        <f aca="false">IF($A8931="","",INDEX(CARTAO_COMPRAS!$I:$I,INT((ROW()-2)/20)+2))</f>
        <v/>
      </c>
      <c r="H8931" s="4" t="str">
        <f aca="false">IF($A8931="","",EDATE(INDEX(CARTAO_COMPRAS!$J:$J,INT((ROW()-2)/20)+2),MOD(ROW()-2,20)))</f>
        <v/>
      </c>
      <c r="I8931" s="4" t="str">
        <f aca="false">IF($H8931="","",$H8931-WEEKDAY($H8931,2)+1)</f>
        <v/>
      </c>
      <c r="J8931" s="4" t="str">
        <f aca="false">IF($I8931="","",$I8931+6)</f>
        <v/>
      </c>
      <c r="K8931" s="6" t="str">
        <f aca="false">IF($H8931="","",DATE(YEAR($H8931),MONTH($H8931),1))</f>
        <v/>
      </c>
      <c r="L8931" s="0" t="str">
        <f aca="false">IF($A8931="","",INDEX(CARTAO_COMPRAS!$K:$K,INT((ROW()-2)/20)+2))</f>
        <v/>
      </c>
      <c r="M8931" s="0" t="str">
        <f aca="false">IF($A8931="","","Compra no cartão")</f>
        <v/>
      </c>
    </row>
    <row r="8932" customFormat="false" ht="13.5" hidden="false" customHeight="false" outlineLevel="0" collapsed="false">
      <c r="A8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2" s="0" t="str">
        <f aca="false">IF($A8932="","",INDEX(CARTAO_COMPRAS!$C:$C,INT((ROW()-2)/20)+2))</f>
        <v/>
      </c>
      <c r="C8932" s="0" t="str">
        <f aca="false">IF($A8932="","",INDEX(CARTAO_COMPRAS!$D:$D,INT((ROW()-2)/20)+2))</f>
        <v/>
      </c>
      <c r="D8932" s="0" t="str">
        <f aca="false">IF($A8932="","",INDEX(CARTAO_COMPRAS!$E:$E,INT((ROW()-2)/20)+2))</f>
        <v/>
      </c>
      <c r="E8932" s="0" t="str">
        <f aca="false">IF($A8932="","",INDEX(CARTAO_COMPRAS!$H:$H,INT((ROW()-2)/20)+2)+MOD(ROW()-2,20))</f>
        <v/>
      </c>
      <c r="F8932" s="0" t="str">
        <f aca="false">IF($A8932="","",INDEX(CARTAO_COMPRAS!$G:$G,INT((ROW()-2)/20)+2))</f>
        <v/>
      </c>
      <c r="G8932" s="5" t="str">
        <f aca="false">IF($A8932="","",INDEX(CARTAO_COMPRAS!$I:$I,INT((ROW()-2)/20)+2))</f>
        <v/>
      </c>
      <c r="H8932" s="4" t="str">
        <f aca="false">IF($A8932="","",EDATE(INDEX(CARTAO_COMPRAS!$J:$J,INT((ROW()-2)/20)+2),MOD(ROW()-2,20)))</f>
        <v/>
      </c>
      <c r="I8932" s="4" t="str">
        <f aca="false">IF($H8932="","",$H8932-WEEKDAY($H8932,2)+1)</f>
        <v/>
      </c>
      <c r="J8932" s="4" t="str">
        <f aca="false">IF($I8932="","",$I8932+6)</f>
        <v/>
      </c>
      <c r="K8932" s="6" t="str">
        <f aca="false">IF($H8932="","",DATE(YEAR($H8932),MONTH($H8932),1))</f>
        <v/>
      </c>
      <c r="L8932" s="0" t="str">
        <f aca="false">IF($A8932="","",INDEX(CARTAO_COMPRAS!$K:$K,INT((ROW()-2)/20)+2))</f>
        <v/>
      </c>
      <c r="M8932" s="0" t="str">
        <f aca="false">IF($A8932="","","Compra no cartão")</f>
        <v/>
      </c>
    </row>
    <row r="8933" customFormat="false" ht="13.5" hidden="false" customHeight="false" outlineLevel="0" collapsed="false">
      <c r="A8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3" s="0" t="str">
        <f aca="false">IF($A8933="","",INDEX(CARTAO_COMPRAS!$C:$C,INT((ROW()-2)/20)+2))</f>
        <v/>
      </c>
      <c r="C8933" s="0" t="str">
        <f aca="false">IF($A8933="","",INDEX(CARTAO_COMPRAS!$D:$D,INT((ROW()-2)/20)+2))</f>
        <v/>
      </c>
      <c r="D8933" s="0" t="str">
        <f aca="false">IF($A8933="","",INDEX(CARTAO_COMPRAS!$E:$E,INT((ROW()-2)/20)+2))</f>
        <v/>
      </c>
      <c r="E8933" s="0" t="str">
        <f aca="false">IF($A8933="","",INDEX(CARTAO_COMPRAS!$H:$H,INT((ROW()-2)/20)+2)+MOD(ROW()-2,20))</f>
        <v/>
      </c>
      <c r="F8933" s="0" t="str">
        <f aca="false">IF($A8933="","",INDEX(CARTAO_COMPRAS!$G:$G,INT((ROW()-2)/20)+2))</f>
        <v/>
      </c>
      <c r="G8933" s="5" t="str">
        <f aca="false">IF($A8933="","",INDEX(CARTAO_COMPRAS!$I:$I,INT((ROW()-2)/20)+2))</f>
        <v/>
      </c>
      <c r="H8933" s="4" t="str">
        <f aca="false">IF($A8933="","",EDATE(INDEX(CARTAO_COMPRAS!$J:$J,INT((ROW()-2)/20)+2),MOD(ROW()-2,20)))</f>
        <v/>
      </c>
      <c r="I8933" s="4" t="str">
        <f aca="false">IF($H8933="","",$H8933-WEEKDAY($H8933,2)+1)</f>
        <v/>
      </c>
      <c r="J8933" s="4" t="str">
        <f aca="false">IF($I8933="","",$I8933+6)</f>
        <v/>
      </c>
      <c r="K8933" s="6" t="str">
        <f aca="false">IF($H8933="","",DATE(YEAR($H8933),MONTH($H8933),1))</f>
        <v/>
      </c>
      <c r="L8933" s="0" t="str">
        <f aca="false">IF($A8933="","",INDEX(CARTAO_COMPRAS!$K:$K,INT((ROW()-2)/20)+2))</f>
        <v/>
      </c>
      <c r="M8933" s="0" t="str">
        <f aca="false">IF($A8933="","","Compra no cartão")</f>
        <v/>
      </c>
    </row>
    <row r="8934" customFormat="false" ht="13.5" hidden="false" customHeight="false" outlineLevel="0" collapsed="false">
      <c r="A8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4" s="0" t="str">
        <f aca="false">IF($A8934="","",INDEX(CARTAO_COMPRAS!$C:$C,INT((ROW()-2)/20)+2))</f>
        <v/>
      </c>
      <c r="C8934" s="0" t="str">
        <f aca="false">IF($A8934="","",INDEX(CARTAO_COMPRAS!$D:$D,INT((ROW()-2)/20)+2))</f>
        <v/>
      </c>
      <c r="D8934" s="0" t="str">
        <f aca="false">IF($A8934="","",INDEX(CARTAO_COMPRAS!$E:$E,INT((ROW()-2)/20)+2))</f>
        <v/>
      </c>
      <c r="E8934" s="0" t="str">
        <f aca="false">IF($A8934="","",INDEX(CARTAO_COMPRAS!$H:$H,INT((ROW()-2)/20)+2)+MOD(ROW()-2,20))</f>
        <v/>
      </c>
      <c r="F8934" s="0" t="str">
        <f aca="false">IF($A8934="","",INDEX(CARTAO_COMPRAS!$G:$G,INT((ROW()-2)/20)+2))</f>
        <v/>
      </c>
      <c r="G8934" s="5" t="str">
        <f aca="false">IF($A8934="","",INDEX(CARTAO_COMPRAS!$I:$I,INT((ROW()-2)/20)+2))</f>
        <v/>
      </c>
      <c r="H8934" s="4" t="str">
        <f aca="false">IF($A8934="","",EDATE(INDEX(CARTAO_COMPRAS!$J:$J,INT((ROW()-2)/20)+2),MOD(ROW()-2,20)))</f>
        <v/>
      </c>
      <c r="I8934" s="4" t="str">
        <f aca="false">IF($H8934="","",$H8934-WEEKDAY($H8934,2)+1)</f>
        <v/>
      </c>
      <c r="J8934" s="4" t="str">
        <f aca="false">IF($I8934="","",$I8934+6)</f>
        <v/>
      </c>
      <c r="K8934" s="6" t="str">
        <f aca="false">IF($H8934="","",DATE(YEAR($H8934),MONTH($H8934),1))</f>
        <v/>
      </c>
      <c r="L8934" s="0" t="str">
        <f aca="false">IF($A8934="","",INDEX(CARTAO_COMPRAS!$K:$K,INT((ROW()-2)/20)+2))</f>
        <v/>
      </c>
      <c r="M8934" s="0" t="str">
        <f aca="false">IF($A8934="","","Compra no cartão")</f>
        <v/>
      </c>
    </row>
    <row r="8935" customFormat="false" ht="13.5" hidden="false" customHeight="false" outlineLevel="0" collapsed="false">
      <c r="A8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5" s="0" t="str">
        <f aca="false">IF($A8935="","",INDEX(CARTAO_COMPRAS!$C:$C,INT((ROW()-2)/20)+2))</f>
        <v/>
      </c>
      <c r="C8935" s="0" t="str">
        <f aca="false">IF($A8935="","",INDEX(CARTAO_COMPRAS!$D:$D,INT((ROW()-2)/20)+2))</f>
        <v/>
      </c>
      <c r="D8935" s="0" t="str">
        <f aca="false">IF($A8935="","",INDEX(CARTAO_COMPRAS!$E:$E,INT((ROW()-2)/20)+2))</f>
        <v/>
      </c>
      <c r="E8935" s="0" t="str">
        <f aca="false">IF($A8935="","",INDEX(CARTAO_COMPRAS!$H:$H,INT((ROW()-2)/20)+2)+MOD(ROW()-2,20))</f>
        <v/>
      </c>
      <c r="F8935" s="0" t="str">
        <f aca="false">IF($A8935="","",INDEX(CARTAO_COMPRAS!$G:$G,INT((ROW()-2)/20)+2))</f>
        <v/>
      </c>
      <c r="G8935" s="5" t="str">
        <f aca="false">IF($A8935="","",INDEX(CARTAO_COMPRAS!$I:$I,INT((ROW()-2)/20)+2))</f>
        <v/>
      </c>
      <c r="H8935" s="4" t="str">
        <f aca="false">IF($A8935="","",EDATE(INDEX(CARTAO_COMPRAS!$J:$J,INT((ROW()-2)/20)+2),MOD(ROW()-2,20)))</f>
        <v/>
      </c>
      <c r="I8935" s="4" t="str">
        <f aca="false">IF($H8935="","",$H8935-WEEKDAY($H8935,2)+1)</f>
        <v/>
      </c>
      <c r="J8935" s="4" t="str">
        <f aca="false">IF($I8935="","",$I8935+6)</f>
        <v/>
      </c>
      <c r="K8935" s="6" t="str">
        <f aca="false">IF($H8935="","",DATE(YEAR($H8935),MONTH($H8935),1))</f>
        <v/>
      </c>
      <c r="L8935" s="0" t="str">
        <f aca="false">IF($A8935="","",INDEX(CARTAO_COMPRAS!$K:$K,INT((ROW()-2)/20)+2))</f>
        <v/>
      </c>
      <c r="M8935" s="0" t="str">
        <f aca="false">IF($A8935="","","Compra no cartão")</f>
        <v/>
      </c>
    </row>
    <row r="8936" customFormat="false" ht="13.5" hidden="false" customHeight="false" outlineLevel="0" collapsed="false">
      <c r="A8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6" s="0" t="str">
        <f aca="false">IF($A8936="","",INDEX(CARTAO_COMPRAS!$C:$C,INT((ROW()-2)/20)+2))</f>
        <v/>
      </c>
      <c r="C8936" s="0" t="str">
        <f aca="false">IF($A8936="","",INDEX(CARTAO_COMPRAS!$D:$D,INT((ROW()-2)/20)+2))</f>
        <v/>
      </c>
      <c r="D8936" s="0" t="str">
        <f aca="false">IF($A8936="","",INDEX(CARTAO_COMPRAS!$E:$E,INT((ROW()-2)/20)+2))</f>
        <v/>
      </c>
      <c r="E8936" s="0" t="str">
        <f aca="false">IF($A8936="","",INDEX(CARTAO_COMPRAS!$H:$H,INT((ROW()-2)/20)+2)+MOD(ROW()-2,20))</f>
        <v/>
      </c>
      <c r="F8936" s="0" t="str">
        <f aca="false">IF($A8936="","",INDEX(CARTAO_COMPRAS!$G:$G,INT((ROW()-2)/20)+2))</f>
        <v/>
      </c>
      <c r="G8936" s="5" t="str">
        <f aca="false">IF($A8936="","",INDEX(CARTAO_COMPRAS!$I:$I,INT((ROW()-2)/20)+2))</f>
        <v/>
      </c>
      <c r="H8936" s="4" t="str">
        <f aca="false">IF($A8936="","",EDATE(INDEX(CARTAO_COMPRAS!$J:$J,INT((ROW()-2)/20)+2),MOD(ROW()-2,20)))</f>
        <v/>
      </c>
      <c r="I8936" s="4" t="str">
        <f aca="false">IF($H8936="","",$H8936-WEEKDAY($H8936,2)+1)</f>
        <v/>
      </c>
      <c r="J8936" s="4" t="str">
        <f aca="false">IF($I8936="","",$I8936+6)</f>
        <v/>
      </c>
      <c r="K8936" s="6" t="str">
        <f aca="false">IF($H8936="","",DATE(YEAR($H8936),MONTH($H8936),1))</f>
        <v/>
      </c>
      <c r="L8936" s="0" t="str">
        <f aca="false">IF($A8936="","",INDEX(CARTAO_COMPRAS!$K:$K,INT((ROW()-2)/20)+2))</f>
        <v/>
      </c>
      <c r="M8936" s="0" t="str">
        <f aca="false">IF($A8936="","","Compra no cartão")</f>
        <v/>
      </c>
    </row>
    <row r="8937" customFormat="false" ht="13.5" hidden="false" customHeight="false" outlineLevel="0" collapsed="false">
      <c r="A8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7" s="0" t="str">
        <f aca="false">IF($A8937="","",INDEX(CARTAO_COMPRAS!$C:$C,INT((ROW()-2)/20)+2))</f>
        <v/>
      </c>
      <c r="C8937" s="0" t="str">
        <f aca="false">IF($A8937="","",INDEX(CARTAO_COMPRAS!$D:$D,INT((ROW()-2)/20)+2))</f>
        <v/>
      </c>
      <c r="D8937" s="0" t="str">
        <f aca="false">IF($A8937="","",INDEX(CARTAO_COMPRAS!$E:$E,INT((ROW()-2)/20)+2))</f>
        <v/>
      </c>
      <c r="E8937" s="0" t="str">
        <f aca="false">IF($A8937="","",INDEX(CARTAO_COMPRAS!$H:$H,INT((ROW()-2)/20)+2)+MOD(ROW()-2,20))</f>
        <v/>
      </c>
      <c r="F8937" s="0" t="str">
        <f aca="false">IF($A8937="","",INDEX(CARTAO_COMPRAS!$G:$G,INT((ROW()-2)/20)+2))</f>
        <v/>
      </c>
      <c r="G8937" s="5" t="str">
        <f aca="false">IF($A8937="","",INDEX(CARTAO_COMPRAS!$I:$I,INT((ROW()-2)/20)+2))</f>
        <v/>
      </c>
      <c r="H8937" s="4" t="str">
        <f aca="false">IF($A8937="","",EDATE(INDEX(CARTAO_COMPRAS!$J:$J,INT((ROW()-2)/20)+2),MOD(ROW()-2,20)))</f>
        <v/>
      </c>
      <c r="I8937" s="4" t="str">
        <f aca="false">IF($H8937="","",$H8937-WEEKDAY($H8937,2)+1)</f>
        <v/>
      </c>
      <c r="J8937" s="4" t="str">
        <f aca="false">IF($I8937="","",$I8937+6)</f>
        <v/>
      </c>
      <c r="K8937" s="6" t="str">
        <f aca="false">IF($H8937="","",DATE(YEAR($H8937),MONTH($H8937),1))</f>
        <v/>
      </c>
      <c r="L8937" s="0" t="str">
        <f aca="false">IF($A8937="","",INDEX(CARTAO_COMPRAS!$K:$K,INT((ROW()-2)/20)+2))</f>
        <v/>
      </c>
      <c r="M8937" s="0" t="str">
        <f aca="false">IF($A8937="","","Compra no cartão")</f>
        <v/>
      </c>
    </row>
    <row r="8938" customFormat="false" ht="13.5" hidden="false" customHeight="false" outlineLevel="0" collapsed="false">
      <c r="A8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8" s="0" t="str">
        <f aca="false">IF($A8938="","",INDEX(CARTAO_COMPRAS!$C:$C,INT((ROW()-2)/20)+2))</f>
        <v/>
      </c>
      <c r="C8938" s="0" t="str">
        <f aca="false">IF($A8938="","",INDEX(CARTAO_COMPRAS!$D:$D,INT((ROW()-2)/20)+2))</f>
        <v/>
      </c>
      <c r="D8938" s="0" t="str">
        <f aca="false">IF($A8938="","",INDEX(CARTAO_COMPRAS!$E:$E,INT((ROW()-2)/20)+2))</f>
        <v/>
      </c>
      <c r="E8938" s="0" t="str">
        <f aca="false">IF($A8938="","",INDEX(CARTAO_COMPRAS!$H:$H,INT((ROW()-2)/20)+2)+MOD(ROW()-2,20))</f>
        <v/>
      </c>
      <c r="F8938" s="0" t="str">
        <f aca="false">IF($A8938="","",INDEX(CARTAO_COMPRAS!$G:$G,INT((ROW()-2)/20)+2))</f>
        <v/>
      </c>
      <c r="G8938" s="5" t="str">
        <f aca="false">IF($A8938="","",INDEX(CARTAO_COMPRAS!$I:$I,INT((ROW()-2)/20)+2))</f>
        <v/>
      </c>
      <c r="H8938" s="4" t="str">
        <f aca="false">IF($A8938="","",EDATE(INDEX(CARTAO_COMPRAS!$J:$J,INT((ROW()-2)/20)+2),MOD(ROW()-2,20)))</f>
        <v/>
      </c>
      <c r="I8938" s="4" t="str">
        <f aca="false">IF($H8938="","",$H8938-WEEKDAY($H8938,2)+1)</f>
        <v/>
      </c>
      <c r="J8938" s="4" t="str">
        <f aca="false">IF($I8938="","",$I8938+6)</f>
        <v/>
      </c>
      <c r="K8938" s="6" t="str">
        <f aca="false">IF($H8938="","",DATE(YEAR($H8938),MONTH($H8938),1))</f>
        <v/>
      </c>
      <c r="L8938" s="0" t="str">
        <f aca="false">IF($A8938="","",INDEX(CARTAO_COMPRAS!$K:$K,INT((ROW()-2)/20)+2))</f>
        <v/>
      </c>
      <c r="M8938" s="0" t="str">
        <f aca="false">IF($A8938="","","Compra no cartão")</f>
        <v/>
      </c>
    </row>
    <row r="8939" customFormat="false" ht="13.5" hidden="false" customHeight="false" outlineLevel="0" collapsed="false">
      <c r="A8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39" s="0" t="str">
        <f aca="false">IF($A8939="","",INDEX(CARTAO_COMPRAS!$C:$C,INT((ROW()-2)/20)+2))</f>
        <v/>
      </c>
      <c r="C8939" s="0" t="str">
        <f aca="false">IF($A8939="","",INDEX(CARTAO_COMPRAS!$D:$D,INT((ROW()-2)/20)+2))</f>
        <v/>
      </c>
      <c r="D8939" s="0" t="str">
        <f aca="false">IF($A8939="","",INDEX(CARTAO_COMPRAS!$E:$E,INT((ROW()-2)/20)+2))</f>
        <v/>
      </c>
      <c r="E8939" s="0" t="str">
        <f aca="false">IF($A8939="","",INDEX(CARTAO_COMPRAS!$H:$H,INT((ROW()-2)/20)+2)+MOD(ROW()-2,20))</f>
        <v/>
      </c>
      <c r="F8939" s="0" t="str">
        <f aca="false">IF($A8939="","",INDEX(CARTAO_COMPRAS!$G:$G,INT((ROW()-2)/20)+2))</f>
        <v/>
      </c>
      <c r="G8939" s="5" t="str">
        <f aca="false">IF($A8939="","",INDEX(CARTAO_COMPRAS!$I:$I,INT((ROW()-2)/20)+2))</f>
        <v/>
      </c>
      <c r="H8939" s="4" t="str">
        <f aca="false">IF($A8939="","",EDATE(INDEX(CARTAO_COMPRAS!$J:$J,INT((ROW()-2)/20)+2),MOD(ROW()-2,20)))</f>
        <v/>
      </c>
      <c r="I8939" s="4" t="str">
        <f aca="false">IF($H8939="","",$H8939-WEEKDAY($H8939,2)+1)</f>
        <v/>
      </c>
      <c r="J8939" s="4" t="str">
        <f aca="false">IF($I8939="","",$I8939+6)</f>
        <v/>
      </c>
      <c r="K8939" s="6" t="str">
        <f aca="false">IF($H8939="","",DATE(YEAR($H8939),MONTH($H8939),1))</f>
        <v/>
      </c>
      <c r="L8939" s="0" t="str">
        <f aca="false">IF($A8939="","",INDEX(CARTAO_COMPRAS!$K:$K,INT((ROW()-2)/20)+2))</f>
        <v/>
      </c>
      <c r="M8939" s="0" t="str">
        <f aca="false">IF($A8939="","","Compra no cartão")</f>
        <v/>
      </c>
    </row>
    <row r="8940" customFormat="false" ht="13.5" hidden="false" customHeight="false" outlineLevel="0" collapsed="false">
      <c r="A8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40" s="0" t="str">
        <f aca="false">IF($A8940="","",INDEX(CARTAO_COMPRAS!$C:$C,INT((ROW()-2)/20)+2))</f>
        <v/>
      </c>
      <c r="C8940" s="0" t="str">
        <f aca="false">IF($A8940="","",INDEX(CARTAO_COMPRAS!$D:$D,INT((ROW()-2)/20)+2))</f>
        <v/>
      </c>
      <c r="D8940" s="0" t="str">
        <f aca="false">IF($A8940="","",INDEX(CARTAO_COMPRAS!$E:$E,INT((ROW()-2)/20)+2))</f>
        <v/>
      </c>
      <c r="E8940" s="0" t="str">
        <f aca="false">IF($A8940="","",INDEX(CARTAO_COMPRAS!$H:$H,INT((ROW()-2)/20)+2)+MOD(ROW()-2,20))</f>
        <v/>
      </c>
      <c r="F8940" s="0" t="str">
        <f aca="false">IF($A8940="","",INDEX(CARTAO_COMPRAS!$G:$G,INT((ROW()-2)/20)+2))</f>
        <v/>
      </c>
      <c r="G8940" s="5" t="str">
        <f aca="false">IF($A8940="","",INDEX(CARTAO_COMPRAS!$I:$I,INT((ROW()-2)/20)+2))</f>
        <v/>
      </c>
      <c r="H8940" s="4" t="str">
        <f aca="false">IF($A8940="","",EDATE(INDEX(CARTAO_COMPRAS!$J:$J,INT((ROW()-2)/20)+2),MOD(ROW()-2,20)))</f>
        <v/>
      </c>
      <c r="I8940" s="4" t="str">
        <f aca="false">IF($H8940="","",$H8940-WEEKDAY($H8940,2)+1)</f>
        <v/>
      </c>
      <c r="J8940" s="4" t="str">
        <f aca="false">IF($I8940="","",$I8940+6)</f>
        <v/>
      </c>
      <c r="K8940" s="6" t="str">
        <f aca="false">IF($H8940="","",DATE(YEAR($H8940),MONTH($H8940),1))</f>
        <v/>
      </c>
      <c r="L8940" s="0" t="str">
        <f aca="false">IF($A8940="","",INDEX(CARTAO_COMPRAS!$K:$K,INT((ROW()-2)/20)+2))</f>
        <v/>
      </c>
      <c r="M8940" s="0" t="str">
        <f aca="false">IF($A8940="","","Compra no cartão")</f>
        <v/>
      </c>
    </row>
    <row r="8941" customFormat="false" ht="13.5" hidden="false" customHeight="false" outlineLevel="0" collapsed="false">
      <c r="A8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41" s="0" t="str">
        <f aca="false">IF($A8941="","",INDEX(CARTAO_COMPRAS!$C:$C,INT((ROW()-2)/20)+2))</f>
        <v/>
      </c>
      <c r="C8941" s="0" t="str">
        <f aca="false">IF($A8941="","",INDEX(CARTAO_COMPRAS!$D:$D,INT((ROW()-2)/20)+2))</f>
        <v/>
      </c>
      <c r="D8941" s="0" t="str">
        <f aca="false">IF($A8941="","",INDEX(CARTAO_COMPRAS!$E:$E,INT((ROW()-2)/20)+2))</f>
        <v/>
      </c>
      <c r="E8941" s="0" t="str">
        <f aca="false">IF($A8941="","",INDEX(CARTAO_COMPRAS!$H:$H,INT((ROW()-2)/20)+2)+MOD(ROW()-2,20))</f>
        <v/>
      </c>
      <c r="F8941" s="0" t="str">
        <f aca="false">IF($A8941="","",INDEX(CARTAO_COMPRAS!$G:$G,INT((ROW()-2)/20)+2))</f>
        <v/>
      </c>
      <c r="G8941" s="5" t="str">
        <f aca="false">IF($A8941="","",INDEX(CARTAO_COMPRAS!$I:$I,INT((ROW()-2)/20)+2))</f>
        <v/>
      </c>
      <c r="H8941" s="4" t="str">
        <f aca="false">IF($A8941="","",EDATE(INDEX(CARTAO_COMPRAS!$J:$J,INT((ROW()-2)/20)+2),MOD(ROW()-2,20)))</f>
        <v/>
      </c>
      <c r="I8941" s="4" t="str">
        <f aca="false">IF($H8941="","",$H8941-WEEKDAY($H8941,2)+1)</f>
        <v/>
      </c>
      <c r="J8941" s="4" t="str">
        <f aca="false">IF($I8941="","",$I8941+6)</f>
        <v/>
      </c>
      <c r="K8941" s="6" t="str">
        <f aca="false">IF($H8941="","",DATE(YEAR($H8941),MONTH($H8941),1))</f>
        <v/>
      </c>
      <c r="L8941" s="0" t="str">
        <f aca="false">IF($A8941="","",INDEX(CARTAO_COMPRAS!$K:$K,INT((ROW()-2)/20)+2))</f>
        <v/>
      </c>
      <c r="M8941" s="0" t="str">
        <f aca="false">IF($A8941="","","Compra no cartão")</f>
        <v/>
      </c>
    </row>
    <row r="8942" customFormat="false" ht="13.5" hidden="false" customHeight="false" outlineLevel="0" collapsed="false">
      <c r="A89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448</v>
      </c>
      <c r="B8942" s="0" t="str">
        <f aca="false">IF($A8942="","",INDEX(CARTAO_COMPRAS!$C:$C,INT((ROW()-2)/20)+2))</f>
        <v>Nubank</v>
      </c>
      <c r="C8942" s="0" t="str">
        <f aca="false">IF($A8942="","",INDEX(CARTAO_COMPRAS!$D:$D,INT((ROW()-2)/20)+2))</f>
        <v>Biolog - limpeza cx gordura</v>
      </c>
      <c r="D8942" s="0" t="str">
        <f aca="false">IF($A8942="","",INDEX(CARTAO_COMPRAS!$E:$E,INT((ROW()-2)/20)+2))</f>
        <v>Fornecedores</v>
      </c>
      <c r="E8942" s="0" t="n">
        <f aca="false">IF($A8942="","",INDEX(CARTAO_COMPRAS!$H:$H,INT((ROW()-2)/20)+2)+MOD(ROW()-2,20))</f>
        <v>1</v>
      </c>
      <c r="F8942" s="0" t="n">
        <f aca="false">IF($A8942="","",INDEX(CARTAO_COMPRAS!$G:$G,INT((ROW()-2)/20)+2))</f>
        <v>7</v>
      </c>
      <c r="G8942" s="5" t="n">
        <f aca="false">IF($A8942="","",INDEX(CARTAO_COMPRAS!$I:$I,INT((ROW()-2)/20)+2))</f>
        <v>357.16</v>
      </c>
      <c r="H8942" s="4" t="n">
        <f aca="false">IF($A8942="","",EDATE(INDEX(CARTAO_COMPRAS!$J:$J,INT((ROW()-2)/20)+2),MOD(ROW()-2,20)))</f>
        <v>46201</v>
      </c>
      <c r="I8942" s="4" t="n">
        <f aca="false">IF($H8942="","",$H8942-WEEKDAY($H8942,2)+1)</f>
        <v>46195</v>
      </c>
      <c r="J8942" s="4" t="n">
        <f aca="false">IF($I8942="","",$I8942+6)</f>
        <v>46201</v>
      </c>
      <c r="K8942" s="6" t="n">
        <f aca="false">IF($H8942="","",DATE(YEAR($H8942),MONTH($H8942),1))</f>
        <v>46174</v>
      </c>
      <c r="L8942" s="0" t="str">
        <f aca="false">IF($A8942="","",INDEX(CARTAO_COMPRAS!$K:$K,INT((ROW()-2)/20)+2))</f>
        <v>Pago</v>
      </c>
      <c r="M8942" s="0" t="str">
        <f aca="false">IF($A8942="","","Compra no cartão")</f>
        <v>Compra no cartão</v>
      </c>
    </row>
    <row r="8943" customFormat="false" ht="13.5" hidden="false" customHeight="false" outlineLevel="0" collapsed="false">
      <c r="A89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448</v>
      </c>
      <c r="B8943" s="0" t="str">
        <f aca="false">IF($A8943="","",INDEX(CARTAO_COMPRAS!$C:$C,INT((ROW()-2)/20)+2))</f>
        <v>Nubank</v>
      </c>
      <c r="C8943" s="0" t="str">
        <f aca="false">IF($A8943="","",INDEX(CARTAO_COMPRAS!$D:$D,INT((ROW()-2)/20)+2))</f>
        <v>Biolog - limpeza cx gordura</v>
      </c>
      <c r="D8943" s="0" t="str">
        <f aca="false">IF($A8943="","",INDEX(CARTAO_COMPRAS!$E:$E,INT((ROW()-2)/20)+2))</f>
        <v>Fornecedores</v>
      </c>
      <c r="E8943" s="0" t="n">
        <f aca="false">IF($A8943="","",INDEX(CARTAO_COMPRAS!$H:$H,INT((ROW()-2)/20)+2)+MOD(ROW()-2,20))</f>
        <v>2</v>
      </c>
      <c r="F8943" s="0" t="n">
        <f aca="false">IF($A8943="","",INDEX(CARTAO_COMPRAS!$G:$G,INT((ROW()-2)/20)+2))</f>
        <v>7</v>
      </c>
      <c r="G8943" s="5" t="n">
        <f aca="false">IF($A8943="","",INDEX(CARTAO_COMPRAS!$I:$I,INT((ROW()-2)/20)+2))</f>
        <v>357.16</v>
      </c>
      <c r="H8943" s="4" t="n">
        <f aca="false">IF($A8943="","",EDATE(INDEX(CARTAO_COMPRAS!$J:$J,INT((ROW()-2)/20)+2),MOD(ROW()-2,20)))</f>
        <v>46231</v>
      </c>
      <c r="I8943" s="4" t="n">
        <f aca="false">IF($H8943="","",$H8943-WEEKDAY($H8943,2)+1)</f>
        <v>46230</v>
      </c>
      <c r="J8943" s="4" t="n">
        <f aca="false">IF($I8943="","",$I8943+6)</f>
        <v>46236</v>
      </c>
      <c r="K8943" s="6" t="n">
        <f aca="false">IF($H8943="","",DATE(YEAR($H8943),MONTH($H8943),1))</f>
        <v>46204</v>
      </c>
      <c r="L8943" s="0" t="str">
        <f aca="false">IF($A8943="","",INDEX(CARTAO_COMPRAS!$K:$K,INT((ROW()-2)/20)+2))</f>
        <v>Pago</v>
      </c>
      <c r="M8943" s="0" t="str">
        <f aca="false">IF($A8943="","","Compra no cartão")</f>
        <v>Compra no cartão</v>
      </c>
    </row>
    <row r="8944" customFormat="false" ht="13.5" hidden="false" customHeight="false" outlineLevel="0" collapsed="false">
      <c r="A89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448</v>
      </c>
      <c r="B8944" s="0" t="str">
        <f aca="false">IF($A8944="","",INDEX(CARTAO_COMPRAS!$C:$C,INT((ROW()-2)/20)+2))</f>
        <v>Nubank</v>
      </c>
      <c r="C8944" s="0" t="str">
        <f aca="false">IF($A8944="","",INDEX(CARTAO_COMPRAS!$D:$D,INT((ROW()-2)/20)+2))</f>
        <v>Biolog - limpeza cx gordura</v>
      </c>
      <c r="D8944" s="0" t="str">
        <f aca="false">IF($A8944="","",INDEX(CARTAO_COMPRAS!$E:$E,INT((ROW()-2)/20)+2))</f>
        <v>Fornecedores</v>
      </c>
      <c r="E8944" s="0" t="n">
        <f aca="false">IF($A8944="","",INDEX(CARTAO_COMPRAS!$H:$H,INT((ROW()-2)/20)+2)+MOD(ROW()-2,20))</f>
        <v>3</v>
      </c>
      <c r="F8944" s="0" t="n">
        <f aca="false">IF($A8944="","",INDEX(CARTAO_COMPRAS!$G:$G,INT((ROW()-2)/20)+2))</f>
        <v>7</v>
      </c>
      <c r="G8944" s="5" t="n">
        <f aca="false">IF($A8944="","",INDEX(CARTAO_COMPRAS!$I:$I,INT((ROW()-2)/20)+2))</f>
        <v>357.16</v>
      </c>
      <c r="H8944" s="4" t="n">
        <f aca="false">IF($A8944="","",EDATE(INDEX(CARTAO_COMPRAS!$J:$J,INT((ROW()-2)/20)+2),MOD(ROW()-2,20)))</f>
        <v>46262</v>
      </c>
      <c r="I8944" s="4" t="n">
        <f aca="false">IF($H8944="","",$H8944-WEEKDAY($H8944,2)+1)</f>
        <v>46258</v>
      </c>
      <c r="J8944" s="4" t="n">
        <f aca="false">IF($I8944="","",$I8944+6)</f>
        <v>46264</v>
      </c>
      <c r="K8944" s="6" t="n">
        <f aca="false">IF($H8944="","",DATE(YEAR($H8944),MONTH($H8944),1))</f>
        <v>46235</v>
      </c>
      <c r="L8944" s="0" t="str">
        <f aca="false">IF($A8944="","",INDEX(CARTAO_COMPRAS!$K:$K,INT((ROW()-2)/20)+2))</f>
        <v>Pago</v>
      </c>
      <c r="M8944" s="0" t="str">
        <f aca="false">IF($A8944="","","Compra no cartão")</f>
        <v>Compra no cartão</v>
      </c>
    </row>
    <row r="8945" customFormat="false" ht="13.5" hidden="false" customHeight="false" outlineLevel="0" collapsed="false">
      <c r="A894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448</v>
      </c>
      <c r="B8945" s="0" t="str">
        <f aca="false">IF($A8945="","",INDEX(CARTAO_COMPRAS!$C:$C,INT((ROW()-2)/20)+2))</f>
        <v>Nubank</v>
      </c>
      <c r="C8945" s="0" t="str">
        <f aca="false">IF($A8945="","",INDEX(CARTAO_COMPRAS!$D:$D,INT((ROW()-2)/20)+2))</f>
        <v>Biolog - limpeza cx gordura</v>
      </c>
      <c r="D8945" s="0" t="str">
        <f aca="false">IF($A8945="","",INDEX(CARTAO_COMPRAS!$E:$E,INT((ROW()-2)/20)+2))</f>
        <v>Fornecedores</v>
      </c>
      <c r="E8945" s="0" t="n">
        <f aca="false">IF($A8945="","",INDEX(CARTAO_COMPRAS!$H:$H,INT((ROW()-2)/20)+2)+MOD(ROW()-2,20))</f>
        <v>4</v>
      </c>
      <c r="F8945" s="0" t="n">
        <f aca="false">IF($A8945="","",INDEX(CARTAO_COMPRAS!$G:$G,INT((ROW()-2)/20)+2))</f>
        <v>7</v>
      </c>
      <c r="G8945" s="5" t="n">
        <f aca="false">IF($A8945="","",INDEX(CARTAO_COMPRAS!$I:$I,INT((ROW()-2)/20)+2))</f>
        <v>357.16</v>
      </c>
      <c r="H8945" s="4" t="n">
        <f aca="false">IF($A8945="","",EDATE(INDEX(CARTAO_COMPRAS!$J:$J,INT((ROW()-2)/20)+2),MOD(ROW()-2,20)))</f>
        <v>46293</v>
      </c>
      <c r="I8945" s="4" t="n">
        <f aca="false">IF($H8945="","",$H8945-WEEKDAY($H8945,2)+1)</f>
        <v>46293</v>
      </c>
      <c r="J8945" s="4" t="n">
        <f aca="false">IF($I8945="","",$I8945+6)</f>
        <v>46299</v>
      </c>
      <c r="K8945" s="6" t="n">
        <f aca="false">IF($H8945="","",DATE(YEAR($H8945),MONTH($H8945),1))</f>
        <v>46266</v>
      </c>
      <c r="L8945" s="0" t="str">
        <f aca="false">IF($A8945="","",INDEX(CARTAO_COMPRAS!$K:$K,INT((ROW()-2)/20)+2))</f>
        <v>Pago</v>
      </c>
      <c r="M8945" s="0" t="str">
        <f aca="false">IF($A8945="","","Compra no cartão")</f>
        <v>Compra no cartão</v>
      </c>
    </row>
    <row r="8946" customFormat="false" ht="13.5" hidden="false" customHeight="false" outlineLevel="0" collapsed="false">
      <c r="A894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448</v>
      </c>
      <c r="B8946" s="0" t="str">
        <f aca="false">IF($A8946="","",INDEX(CARTAO_COMPRAS!$C:$C,INT((ROW()-2)/20)+2))</f>
        <v>Nubank</v>
      </c>
      <c r="C8946" s="0" t="str">
        <f aca="false">IF($A8946="","",INDEX(CARTAO_COMPRAS!$D:$D,INT((ROW()-2)/20)+2))</f>
        <v>Biolog - limpeza cx gordura</v>
      </c>
      <c r="D8946" s="0" t="str">
        <f aca="false">IF($A8946="","",INDEX(CARTAO_COMPRAS!$E:$E,INT((ROW()-2)/20)+2))</f>
        <v>Fornecedores</v>
      </c>
      <c r="E8946" s="0" t="n">
        <f aca="false">IF($A8946="","",INDEX(CARTAO_COMPRAS!$H:$H,INT((ROW()-2)/20)+2)+MOD(ROW()-2,20))</f>
        <v>5</v>
      </c>
      <c r="F8946" s="0" t="n">
        <f aca="false">IF($A8946="","",INDEX(CARTAO_COMPRAS!$G:$G,INT((ROW()-2)/20)+2))</f>
        <v>7</v>
      </c>
      <c r="G8946" s="5" t="n">
        <f aca="false">IF($A8946="","",INDEX(CARTAO_COMPRAS!$I:$I,INT((ROW()-2)/20)+2))</f>
        <v>357.16</v>
      </c>
      <c r="H8946" s="4" t="n">
        <f aca="false">IF($A8946="","",EDATE(INDEX(CARTAO_COMPRAS!$J:$J,INT((ROW()-2)/20)+2),MOD(ROW()-2,20)))</f>
        <v>46323</v>
      </c>
      <c r="I8946" s="4" t="n">
        <f aca="false">IF($H8946="","",$H8946-WEEKDAY($H8946,2)+1)</f>
        <v>46321</v>
      </c>
      <c r="J8946" s="4" t="n">
        <f aca="false">IF($I8946="","",$I8946+6)</f>
        <v>46327</v>
      </c>
      <c r="K8946" s="6" t="n">
        <f aca="false">IF($H8946="","",DATE(YEAR($H8946),MONTH($H8946),1))</f>
        <v>46296</v>
      </c>
      <c r="L8946" s="0" t="str">
        <f aca="false">IF($A8946="","",INDEX(CARTAO_COMPRAS!$K:$K,INT((ROW()-2)/20)+2))</f>
        <v>Pago</v>
      </c>
      <c r="M8946" s="0" t="str">
        <f aca="false">IF($A8946="","","Compra no cartão")</f>
        <v>Compra no cartão</v>
      </c>
    </row>
    <row r="8947" customFormat="false" ht="13.5" hidden="false" customHeight="false" outlineLevel="0" collapsed="false">
      <c r="A8947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448</v>
      </c>
      <c r="B8947" s="0" t="str">
        <f aca="false">IF($A8947="","",INDEX(CARTAO_COMPRAS!$C:$C,INT((ROW()-2)/20)+2))</f>
        <v>Nubank</v>
      </c>
      <c r="C8947" s="0" t="str">
        <f aca="false">IF($A8947="","",INDEX(CARTAO_COMPRAS!$D:$D,INT((ROW()-2)/20)+2))</f>
        <v>Biolog - limpeza cx gordura</v>
      </c>
      <c r="D8947" s="0" t="str">
        <f aca="false">IF($A8947="","",INDEX(CARTAO_COMPRAS!$E:$E,INT((ROW()-2)/20)+2))</f>
        <v>Fornecedores</v>
      </c>
      <c r="E8947" s="0" t="n">
        <f aca="false">IF($A8947="","",INDEX(CARTAO_COMPRAS!$H:$H,INT((ROW()-2)/20)+2)+MOD(ROW()-2,20))</f>
        <v>6</v>
      </c>
      <c r="F8947" s="0" t="n">
        <f aca="false">IF($A8947="","",INDEX(CARTAO_COMPRAS!$G:$G,INT((ROW()-2)/20)+2))</f>
        <v>7</v>
      </c>
      <c r="G8947" s="5" t="n">
        <f aca="false">IF($A8947="","",INDEX(CARTAO_COMPRAS!$I:$I,INT((ROW()-2)/20)+2))</f>
        <v>357.16</v>
      </c>
      <c r="H8947" s="4" t="n">
        <f aca="false">IF($A8947="","",EDATE(INDEX(CARTAO_COMPRAS!$J:$J,INT((ROW()-2)/20)+2),MOD(ROW()-2,20)))</f>
        <v>46354</v>
      </c>
      <c r="I8947" s="4" t="n">
        <f aca="false">IF($H8947="","",$H8947-WEEKDAY($H8947,2)+1)</f>
        <v>46349</v>
      </c>
      <c r="J8947" s="4" t="n">
        <f aca="false">IF($I8947="","",$I8947+6)</f>
        <v>46355</v>
      </c>
      <c r="K8947" s="6" t="n">
        <f aca="false">IF($H8947="","",DATE(YEAR($H8947),MONTH($H8947),1))</f>
        <v>46327</v>
      </c>
      <c r="L8947" s="0" t="str">
        <f aca="false">IF($A8947="","",INDEX(CARTAO_COMPRAS!$K:$K,INT((ROW()-2)/20)+2))</f>
        <v>Pago</v>
      </c>
      <c r="M8947" s="0" t="str">
        <f aca="false">IF($A8947="","","Compra no cartão")</f>
        <v>Compra no cartão</v>
      </c>
    </row>
    <row r="8948" customFormat="false" ht="13.5" hidden="false" customHeight="false" outlineLevel="0" collapsed="false">
      <c r="A8948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448</v>
      </c>
      <c r="B8948" s="0" t="str">
        <f aca="false">IF($A8948="","",INDEX(CARTAO_COMPRAS!$C:$C,INT((ROW()-2)/20)+2))</f>
        <v>Nubank</v>
      </c>
      <c r="C8948" s="0" t="str">
        <f aca="false">IF($A8948="","",INDEX(CARTAO_COMPRAS!$D:$D,INT((ROW()-2)/20)+2))</f>
        <v>Biolog - limpeza cx gordura</v>
      </c>
      <c r="D8948" s="0" t="str">
        <f aca="false">IF($A8948="","",INDEX(CARTAO_COMPRAS!$E:$E,INT((ROW()-2)/20)+2))</f>
        <v>Fornecedores</v>
      </c>
      <c r="E8948" s="0" t="n">
        <f aca="false">IF($A8948="","",INDEX(CARTAO_COMPRAS!$H:$H,INT((ROW()-2)/20)+2)+MOD(ROW()-2,20))</f>
        <v>7</v>
      </c>
      <c r="F8948" s="0" t="n">
        <f aca="false">IF($A8948="","",INDEX(CARTAO_COMPRAS!$G:$G,INT((ROW()-2)/20)+2))</f>
        <v>7</v>
      </c>
      <c r="G8948" s="5" t="n">
        <f aca="false">IF($A8948="","",INDEX(CARTAO_COMPRAS!$I:$I,INT((ROW()-2)/20)+2))</f>
        <v>357.16</v>
      </c>
      <c r="H8948" s="4" t="n">
        <f aca="false">IF($A8948="","",EDATE(INDEX(CARTAO_COMPRAS!$J:$J,INT((ROW()-2)/20)+2),MOD(ROW()-2,20)))</f>
        <v>46384</v>
      </c>
      <c r="I8948" s="4" t="n">
        <f aca="false">IF($H8948="","",$H8948-WEEKDAY($H8948,2)+1)</f>
        <v>46384</v>
      </c>
      <c r="J8948" s="4" t="n">
        <f aca="false">IF($I8948="","",$I8948+6)</f>
        <v>46390</v>
      </c>
      <c r="K8948" s="6" t="n">
        <f aca="false">IF($H8948="","",DATE(YEAR($H8948),MONTH($H8948),1))</f>
        <v>46357</v>
      </c>
      <c r="L8948" s="0" t="str">
        <f aca="false">IF($A8948="","",INDEX(CARTAO_COMPRAS!$K:$K,INT((ROW()-2)/20)+2))</f>
        <v>Pago</v>
      </c>
      <c r="M8948" s="0" t="str">
        <f aca="false">IF($A8948="","","Compra no cartão")</f>
        <v>Compra no cartão</v>
      </c>
    </row>
    <row r="8949" customFormat="false" ht="13.5" hidden="false" customHeight="false" outlineLevel="0" collapsed="false">
      <c r="A8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49" s="0" t="str">
        <f aca="false">IF($A8949="","",INDEX(CARTAO_COMPRAS!$C:$C,INT((ROW()-2)/20)+2))</f>
        <v/>
      </c>
      <c r="C8949" s="0" t="str">
        <f aca="false">IF($A8949="","",INDEX(CARTAO_COMPRAS!$D:$D,INT((ROW()-2)/20)+2))</f>
        <v/>
      </c>
      <c r="D8949" s="0" t="str">
        <f aca="false">IF($A8949="","",INDEX(CARTAO_COMPRAS!$E:$E,INT((ROW()-2)/20)+2))</f>
        <v/>
      </c>
      <c r="E8949" s="0" t="str">
        <f aca="false">IF($A8949="","",INDEX(CARTAO_COMPRAS!$H:$H,INT((ROW()-2)/20)+2)+MOD(ROW()-2,20))</f>
        <v/>
      </c>
      <c r="F8949" s="0" t="str">
        <f aca="false">IF($A8949="","",INDEX(CARTAO_COMPRAS!$G:$G,INT((ROW()-2)/20)+2))</f>
        <v/>
      </c>
      <c r="G8949" s="5" t="str">
        <f aca="false">IF($A8949="","",INDEX(CARTAO_COMPRAS!$I:$I,INT((ROW()-2)/20)+2))</f>
        <v/>
      </c>
      <c r="H8949" s="4" t="str">
        <f aca="false">IF($A8949="","",EDATE(INDEX(CARTAO_COMPRAS!$J:$J,INT((ROW()-2)/20)+2),MOD(ROW()-2,20)))</f>
        <v/>
      </c>
      <c r="I8949" s="4" t="str">
        <f aca="false">IF($H8949="","",$H8949-WEEKDAY($H8949,2)+1)</f>
        <v/>
      </c>
      <c r="J8949" s="4" t="str">
        <f aca="false">IF($I8949="","",$I8949+6)</f>
        <v/>
      </c>
      <c r="K8949" s="6" t="str">
        <f aca="false">IF($H8949="","",DATE(YEAR($H8949),MONTH($H8949),1))</f>
        <v/>
      </c>
      <c r="L8949" s="0" t="str">
        <f aca="false">IF($A8949="","",INDEX(CARTAO_COMPRAS!$K:$K,INT((ROW()-2)/20)+2))</f>
        <v/>
      </c>
      <c r="M8949" s="0" t="str">
        <f aca="false">IF($A8949="","","Compra no cartão")</f>
        <v/>
      </c>
    </row>
    <row r="8950" customFormat="false" ht="13.5" hidden="false" customHeight="false" outlineLevel="0" collapsed="false">
      <c r="A8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0" s="0" t="str">
        <f aca="false">IF($A8950="","",INDEX(CARTAO_COMPRAS!$C:$C,INT((ROW()-2)/20)+2))</f>
        <v/>
      </c>
      <c r="C8950" s="0" t="str">
        <f aca="false">IF($A8950="","",INDEX(CARTAO_COMPRAS!$D:$D,INT((ROW()-2)/20)+2))</f>
        <v/>
      </c>
      <c r="D8950" s="0" t="str">
        <f aca="false">IF($A8950="","",INDEX(CARTAO_COMPRAS!$E:$E,INT((ROW()-2)/20)+2))</f>
        <v/>
      </c>
      <c r="E8950" s="0" t="str">
        <f aca="false">IF($A8950="","",INDEX(CARTAO_COMPRAS!$H:$H,INT((ROW()-2)/20)+2)+MOD(ROW()-2,20))</f>
        <v/>
      </c>
      <c r="F8950" s="0" t="str">
        <f aca="false">IF($A8950="","",INDEX(CARTAO_COMPRAS!$G:$G,INT((ROW()-2)/20)+2))</f>
        <v/>
      </c>
      <c r="G8950" s="5" t="str">
        <f aca="false">IF($A8950="","",INDEX(CARTAO_COMPRAS!$I:$I,INT((ROW()-2)/20)+2))</f>
        <v/>
      </c>
      <c r="H8950" s="4" t="str">
        <f aca="false">IF($A8950="","",EDATE(INDEX(CARTAO_COMPRAS!$J:$J,INT((ROW()-2)/20)+2),MOD(ROW()-2,20)))</f>
        <v/>
      </c>
      <c r="I8950" s="4" t="str">
        <f aca="false">IF($H8950="","",$H8950-WEEKDAY($H8950,2)+1)</f>
        <v/>
      </c>
      <c r="J8950" s="4" t="str">
        <f aca="false">IF($I8950="","",$I8950+6)</f>
        <v/>
      </c>
      <c r="K8950" s="6" t="str">
        <f aca="false">IF($H8950="","",DATE(YEAR($H8950),MONTH($H8950),1))</f>
        <v/>
      </c>
      <c r="L8950" s="0" t="str">
        <f aca="false">IF($A8950="","",INDEX(CARTAO_COMPRAS!$K:$K,INT((ROW()-2)/20)+2))</f>
        <v/>
      </c>
      <c r="M8950" s="0" t="str">
        <f aca="false">IF($A8950="","","Compra no cartão")</f>
        <v/>
      </c>
    </row>
    <row r="8951" customFormat="false" ht="13.5" hidden="false" customHeight="false" outlineLevel="0" collapsed="false">
      <c r="A8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1" s="0" t="str">
        <f aca="false">IF($A8951="","",INDEX(CARTAO_COMPRAS!$C:$C,INT((ROW()-2)/20)+2))</f>
        <v/>
      </c>
      <c r="C8951" s="0" t="str">
        <f aca="false">IF($A8951="","",INDEX(CARTAO_COMPRAS!$D:$D,INT((ROW()-2)/20)+2))</f>
        <v/>
      </c>
      <c r="D8951" s="0" t="str">
        <f aca="false">IF($A8951="","",INDEX(CARTAO_COMPRAS!$E:$E,INT((ROW()-2)/20)+2))</f>
        <v/>
      </c>
      <c r="E8951" s="0" t="str">
        <f aca="false">IF($A8951="","",INDEX(CARTAO_COMPRAS!$H:$H,INT((ROW()-2)/20)+2)+MOD(ROW()-2,20))</f>
        <v/>
      </c>
      <c r="F8951" s="0" t="str">
        <f aca="false">IF($A8951="","",INDEX(CARTAO_COMPRAS!$G:$G,INT((ROW()-2)/20)+2))</f>
        <v/>
      </c>
      <c r="G8951" s="5" t="str">
        <f aca="false">IF($A8951="","",INDEX(CARTAO_COMPRAS!$I:$I,INT((ROW()-2)/20)+2))</f>
        <v/>
      </c>
      <c r="H8951" s="4" t="str">
        <f aca="false">IF($A8951="","",EDATE(INDEX(CARTAO_COMPRAS!$J:$J,INT((ROW()-2)/20)+2),MOD(ROW()-2,20)))</f>
        <v/>
      </c>
      <c r="I8951" s="4" t="str">
        <f aca="false">IF($H8951="","",$H8951-WEEKDAY($H8951,2)+1)</f>
        <v/>
      </c>
      <c r="J8951" s="4" t="str">
        <f aca="false">IF($I8951="","",$I8951+6)</f>
        <v/>
      </c>
      <c r="K8951" s="6" t="str">
        <f aca="false">IF($H8951="","",DATE(YEAR($H8951),MONTH($H8951),1))</f>
        <v/>
      </c>
      <c r="L8951" s="0" t="str">
        <f aca="false">IF($A8951="","",INDEX(CARTAO_COMPRAS!$K:$K,INT((ROW()-2)/20)+2))</f>
        <v/>
      </c>
      <c r="M8951" s="0" t="str">
        <f aca="false">IF($A8951="","","Compra no cartão")</f>
        <v/>
      </c>
    </row>
    <row r="8952" customFormat="false" ht="13.5" hidden="false" customHeight="false" outlineLevel="0" collapsed="false">
      <c r="A8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2" s="0" t="str">
        <f aca="false">IF($A8952="","",INDEX(CARTAO_COMPRAS!$C:$C,INT((ROW()-2)/20)+2))</f>
        <v/>
      </c>
      <c r="C8952" s="0" t="str">
        <f aca="false">IF($A8952="","",INDEX(CARTAO_COMPRAS!$D:$D,INT((ROW()-2)/20)+2))</f>
        <v/>
      </c>
      <c r="D8952" s="0" t="str">
        <f aca="false">IF($A8952="","",INDEX(CARTAO_COMPRAS!$E:$E,INT((ROW()-2)/20)+2))</f>
        <v/>
      </c>
      <c r="E8952" s="0" t="str">
        <f aca="false">IF($A8952="","",INDEX(CARTAO_COMPRAS!$H:$H,INT((ROW()-2)/20)+2)+MOD(ROW()-2,20))</f>
        <v/>
      </c>
      <c r="F8952" s="0" t="str">
        <f aca="false">IF($A8952="","",INDEX(CARTAO_COMPRAS!$G:$G,INT((ROW()-2)/20)+2))</f>
        <v/>
      </c>
      <c r="G8952" s="5" t="str">
        <f aca="false">IF($A8952="","",INDEX(CARTAO_COMPRAS!$I:$I,INT((ROW()-2)/20)+2))</f>
        <v/>
      </c>
      <c r="H8952" s="4" t="str">
        <f aca="false">IF($A8952="","",EDATE(INDEX(CARTAO_COMPRAS!$J:$J,INT((ROW()-2)/20)+2),MOD(ROW()-2,20)))</f>
        <v/>
      </c>
      <c r="I8952" s="4" t="str">
        <f aca="false">IF($H8952="","",$H8952-WEEKDAY($H8952,2)+1)</f>
        <v/>
      </c>
      <c r="J8952" s="4" t="str">
        <f aca="false">IF($I8952="","",$I8952+6)</f>
        <v/>
      </c>
      <c r="K8952" s="6" t="str">
        <f aca="false">IF($H8952="","",DATE(YEAR($H8952),MONTH($H8952),1))</f>
        <v/>
      </c>
      <c r="L8952" s="0" t="str">
        <f aca="false">IF($A8952="","",INDEX(CARTAO_COMPRAS!$K:$K,INT((ROW()-2)/20)+2))</f>
        <v/>
      </c>
      <c r="M8952" s="0" t="str">
        <f aca="false">IF($A8952="","","Compra no cartão")</f>
        <v/>
      </c>
    </row>
    <row r="8953" customFormat="false" ht="13.5" hidden="false" customHeight="false" outlineLevel="0" collapsed="false">
      <c r="A8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3" s="0" t="str">
        <f aca="false">IF($A8953="","",INDEX(CARTAO_COMPRAS!$C:$C,INT((ROW()-2)/20)+2))</f>
        <v/>
      </c>
      <c r="C8953" s="0" t="str">
        <f aca="false">IF($A8953="","",INDEX(CARTAO_COMPRAS!$D:$D,INT((ROW()-2)/20)+2))</f>
        <v/>
      </c>
      <c r="D8953" s="0" t="str">
        <f aca="false">IF($A8953="","",INDEX(CARTAO_COMPRAS!$E:$E,INT((ROW()-2)/20)+2))</f>
        <v/>
      </c>
      <c r="E8953" s="0" t="str">
        <f aca="false">IF($A8953="","",INDEX(CARTAO_COMPRAS!$H:$H,INT((ROW()-2)/20)+2)+MOD(ROW()-2,20))</f>
        <v/>
      </c>
      <c r="F8953" s="0" t="str">
        <f aca="false">IF($A8953="","",INDEX(CARTAO_COMPRAS!$G:$G,INT((ROW()-2)/20)+2))</f>
        <v/>
      </c>
      <c r="G8953" s="5" t="str">
        <f aca="false">IF($A8953="","",INDEX(CARTAO_COMPRAS!$I:$I,INT((ROW()-2)/20)+2))</f>
        <v/>
      </c>
      <c r="H8953" s="4" t="str">
        <f aca="false">IF($A8953="","",EDATE(INDEX(CARTAO_COMPRAS!$J:$J,INT((ROW()-2)/20)+2),MOD(ROW()-2,20)))</f>
        <v/>
      </c>
      <c r="I8953" s="4" t="str">
        <f aca="false">IF($H8953="","",$H8953-WEEKDAY($H8953,2)+1)</f>
        <v/>
      </c>
      <c r="J8953" s="4" t="str">
        <f aca="false">IF($I8953="","",$I8953+6)</f>
        <v/>
      </c>
      <c r="K8953" s="6" t="str">
        <f aca="false">IF($H8953="","",DATE(YEAR($H8953),MONTH($H8953),1))</f>
        <v/>
      </c>
      <c r="L8953" s="0" t="str">
        <f aca="false">IF($A8953="","",INDEX(CARTAO_COMPRAS!$K:$K,INT((ROW()-2)/20)+2))</f>
        <v/>
      </c>
      <c r="M8953" s="0" t="str">
        <f aca="false">IF($A8953="","","Compra no cartão")</f>
        <v/>
      </c>
    </row>
    <row r="8954" customFormat="false" ht="13.5" hidden="false" customHeight="false" outlineLevel="0" collapsed="false">
      <c r="A8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4" s="0" t="str">
        <f aca="false">IF($A8954="","",INDEX(CARTAO_COMPRAS!$C:$C,INT((ROW()-2)/20)+2))</f>
        <v/>
      </c>
      <c r="C8954" s="0" t="str">
        <f aca="false">IF($A8954="","",INDEX(CARTAO_COMPRAS!$D:$D,INT((ROW()-2)/20)+2))</f>
        <v/>
      </c>
      <c r="D8954" s="0" t="str">
        <f aca="false">IF($A8954="","",INDEX(CARTAO_COMPRAS!$E:$E,INT((ROW()-2)/20)+2))</f>
        <v/>
      </c>
      <c r="E8954" s="0" t="str">
        <f aca="false">IF($A8954="","",INDEX(CARTAO_COMPRAS!$H:$H,INT((ROW()-2)/20)+2)+MOD(ROW()-2,20))</f>
        <v/>
      </c>
      <c r="F8954" s="0" t="str">
        <f aca="false">IF($A8954="","",INDEX(CARTAO_COMPRAS!$G:$G,INT((ROW()-2)/20)+2))</f>
        <v/>
      </c>
      <c r="G8954" s="5" t="str">
        <f aca="false">IF($A8954="","",INDEX(CARTAO_COMPRAS!$I:$I,INT((ROW()-2)/20)+2))</f>
        <v/>
      </c>
      <c r="H8954" s="4" t="str">
        <f aca="false">IF($A8954="","",EDATE(INDEX(CARTAO_COMPRAS!$J:$J,INT((ROW()-2)/20)+2),MOD(ROW()-2,20)))</f>
        <v/>
      </c>
      <c r="I8954" s="4" t="str">
        <f aca="false">IF($H8954="","",$H8954-WEEKDAY($H8954,2)+1)</f>
        <v/>
      </c>
      <c r="J8954" s="4" t="str">
        <f aca="false">IF($I8954="","",$I8954+6)</f>
        <v/>
      </c>
      <c r="K8954" s="6" t="str">
        <f aca="false">IF($H8954="","",DATE(YEAR($H8954),MONTH($H8954),1))</f>
        <v/>
      </c>
      <c r="L8954" s="0" t="str">
        <f aca="false">IF($A8954="","",INDEX(CARTAO_COMPRAS!$K:$K,INT((ROW()-2)/20)+2))</f>
        <v/>
      </c>
      <c r="M8954" s="0" t="str">
        <f aca="false">IF($A8954="","","Compra no cartão")</f>
        <v/>
      </c>
    </row>
    <row r="8955" customFormat="false" ht="13.5" hidden="false" customHeight="false" outlineLevel="0" collapsed="false">
      <c r="A8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5" s="0" t="str">
        <f aca="false">IF($A8955="","",INDEX(CARTAO_COMPRAS!$C:$C,INT((ROW()-2)/20)+2))</f>
        <v/>
      </c>
      <c r="C8955" s="0" t="str">
        <f aca="false">IF($A8955="","",INDEX(CARTAO_COMPRAS!$D:$D,INT((ROW()-2)/20)+2))</f>
        <v/>
      </c>
      <c r="D8955" s="0" t="str">
        <f aca="false">IF($A8955="","",INDEX(CARTAO_COMPRAS!$E:$E,INT((ROW()-2)/20)+2))</f>
        <v/>
      </c>
      <c r="E8955" s="0" t="str">
        <f aca="false">IF($A8955="","",INDEX(CARTAO_COMPRAS!$H:$H,INT((ROW()-2)/20)+2)+MOD(ROW()-2,20))</f>
        <v/>
      </c>
      <c r="F8955" s="0" t="str">
        <f aca="false">IF($A8955="","",INDEX(CARTAO_COMPRAS!$G:$G,INT((ROW()-2)/20)+2))</f>
        <v/>
      </c>
      <c r="G8955" s="5" t="str">
        <f aca="false">IF($A8955="","",INDEX(CARTAO_COMPRAS!$I:$I,INT((ROW()-2)/20)+2))</f>
        <v/>
      </c>
      <c r="H8955" s="4" t="str">
        <f aca="false">IF($A8955="","",EDATE(INDEX(CARTAO_COMPRAS!$J:$J,INT((ROW()-2)/20)+2),MOD(ROW()-2,20)))</f>
        <v/>
      </c>
      <c r="I8955" s="4" t="str">
        <f aca="false">IF($H8955="","",$H8955-WEEKDAY($H8955,2)+1)</f>
        <v/>
      </c>
      <c r="J8955" s="4" t="str">
        <f aca="false">IF($I8955="","",$I8955+6)</f>
        <v/>
      </c>
      <c r="K8955" s="6" t="str">
        <f aca="false">IF($H8955="","",DATE(YEAR($H8955),MONTH($H8955),1))</f>
        <v/>
      </c>
      <c r="L8955" s="0" t="str">
        <f aca="false">IF($A8955="","",INDEX(CARTAO_COMPRAS!$K:$K,INT((ROW()-2)/20)+2))</f>
        <v/>
      </c>
      <c r="M8955" s="0" t="str">
        <f aca="false">IF($A8955="","","Compra no cartão")</f>
        <v/>
      </c>
    </row>
    <row r="8956" customFormat="false" ht="13.5" hidden="false" customHeight="false" outlineLevel="0" collapsed="false">
      <c r="A8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6" s="0" t="str">
        <f aca="false">IF($A8956="","",INDEX(CARTAO_COMPRAS!$C:$C,INT((ROW()-2)/20)+2))</f>
        <v/>
      </c>
      <c r="C8956" s="0" t="str">
        <f aca="false">IF($A8956="","",INDEX(CARTAO_COMPRAS!$D:$D,INT((ROW()-2)/20)+2))</f>
        <v/>
      </c>
      <c r="D8956" s="0" t="str">
        <f aca="false">IF($A8956="","",INDEX(CARTAO_COMPRAS!$E:$E,INT((ROW()-2)/20)+2))</f>
        <v/>
      </c>
      <c r="E8956" s="0" t="str">
        <f aca="false">IF($A8956="","",INDEX(CARTAO_COMPRAS!$H:$H,INT((ROW()-2)/20)+2)+MOD(ROW()-2,20))</f>
        <v/>
      </c>
      <c r="F8956" s="0" t="str">
        <f aca="false">IF($A8956="","",INDEX(CARTAO_COMPRAS!$G:$G,INT((ROW()-2)/20)+2))</f>
        <v/>
      </c>
      <c r="G8956" s="5" t="str">
        <f aca="false">IF($A8956="","",INDEX(CARTAO_COMPRAS!$I:$I,INT((ROW()-2)/20)+2))</f>
        <v/>
      </c>
      <c r="H8956" s="4" t="str">
        <f aca="false">IF($A8956="","",EDATE(INDEX(CARTAO_COMPRAS!$J:$J,INT((ROW()-2)/20)+2),MOD(ROW()-2,20)))</f>
        <v/>
      </c>
      <c r="I8956" s="4" t="str">
        <f aca="false">IF($H8956="","",$H8956-WEEKDAY($H8956,2)+1)</f>
        <v/>
      </c>
      <c r="J8956" s="4" t="str">
        <f aca="false">IF($I8956="","",$I8956+6)</f>
        <v/>
      </c>
      <c r="K8956" s="6" t="str">
        <f aca="false">IF($H8956="","",DATE(YEAR($H8956),MONTH($H8956),1))</f>
        <v/>
      </c>
      <c r="L8956" s="0" t="str">
        <f aca="false">IF($A8956="","",INDEX(CARTAO_COMPRAS!$K:$K,INT((ROW()-2)/20)+2))</f>
        <v/>
      </c>
      <c r="M8956" s="0" t="str">
        <f aca="false">IF($A8956="","","Compra no cartão")</f>
        <v/>
      </c>
    </row>
    <row r="8957" customFormat="false" ht="13.5" hidden="false" customHeight="false" outlineLevel="0" collapsed="false">
      <c r="A8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7" s="0" t="str">
        <f aca="false">IF($A8957="","",INDEX(CARTAO_COMPRAS!$C:$C,INT((ROW()-2)/20)+2))</f>
        <v/>
      </c>
      <c r="C8957" s="0" t="str">
        <f aca="false">IF($A8957="","",INDEX(CARTAO_COMPRAS!$D:$D,INT((ROW()-2)/20)+2))</f>
        <v/>
      </c>
      <c r="D8957" s="0" t="str">
        <f aca="false">IF($A8957="","",INDEX(CARTAO_COMPRAS!$E:$E,INT((ROW()-2)/20)+2))</f>
        <v/>
      </c>
      <c r="E8957" s="0" t="str">
        <f aca="false">IF($A8957="","",INDEX(CARTAO_COMPRAS!$H:$H,INT((ROW()-2)/20)+2)+MOD(ROW()-2,20))</f>
        <v/>
      </c>
      <c r="F8957" s="0" t="str">
        <f aca="false">IF($A8957="","",INDEX(CARTAO_COMPRAS!$G:$G,INT((ROW()-2)/20)+2))</f>
        <v/>
      </c>
      <c r="G8957" s="5" t="str">
        <f aca="false">IF($A8957="","",INDEX(CARTAO_COMPRAS!$I:$I,INT((ROW()-2)/20)+2))</f>
        <v/>
      </c>
      <c r="H8957" s="4" t="str">
        <f aca="false">IF($A8957="","",EDATE(INDEX(CARTAO_COMPRAS!$J:$J,INT((ROW()-2)/20)+2),MOD(ROW()-2,20)))</f>
        <v/>
      </c>
      <c r="I8957" s="4" t="str">
        <f aca="false">IF($H8957="","",$H8957-WEEKDAY($H8957,2)+1)</f>
        <v/>
      </c>
      <c r="J8957" s="4" t="str">
        <f aca="false">IF($I8957="","",$I8957+6)</f>
        <v/>
      </c>
      <c r="K8957" s="6" t="str">
        <f aca="false">IF($H8957="","",DATE(YEAR($H8957),MONTH($H8957),1))</f>
        <v/>
      </c>
      <c r="L8957" s="0" t="str">
        <f aca="false">IF($A8957="","",INDEX(CARTAO_COMPRAS!$K:$K,INT((ROW()-2)/20)+2))</f>
        <v/>
      </c>
      <c r="M8957" s="0" t="str">
        <f aca="false">IF($A8957="","","Compra no cartão")</f>
        <v/>
      </c>
    </row>
    <row r="8958" customFormat="false" ht="13.5" hidden="false" customHeight="false" outlineLevel="0" collapsed="false">
      <c r="A8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8" s="0" t="str">
        <f aca="false">IF($A8958="","",INDEX(CARTAO_COMPRAS!$C:$C,INT((ROW()-2)/20)+2))</f>
        <v/>
      </c>
      <c r="C8958" s="0" t="str">
        <f aca="false">IF($A8958="","",INDEX(CARTAO_COMPRAS!$D:$D,INT((ROW()-2)/20)+2))</f>
        <v/>
      </c>
      <c r="D8958" s="0" t="str">
        <f aca="false">IF($A8958="","",INDEX(CARTAO_COMPRAS!$E:$E,INT((ROW()-2)/20)+2))</f>
        <v/>
      </c>
      <c r="E8958" s="0" t="str">
        <f aca="false">IF($A8958="","",INDEX(CARTAO_COMPRAS!$H:$H,INT((ROW()-2)/20)+2)+MOD(ROW()-2,20))</f>
        <v/>
      </c>
      <c r="F8958" s="0" t="str">
        <f aca="false">IF($A8958="","",INDEX(CARTAO_COMPRAS!$G:$G,INT((ROW()-2)/20)+2))</f>
        <v/>
      </c>
      <c r="G8958" s="5" t="str">
        <f aca="false">IF($A8958="","",INDEX(CARTAO_COMPRAS!$I:$I,INT((ROW()-2)/20)+2))</f>
        <v/>
      </c>
      <c r="H8958" s="4" t="str">
        <f aca="false">IF($A8958="","",EDATE(INDEX(CARTAO_COMPRAS!$J:$J,INT((ROW()-2)/20)+2),MOD(ROW()-2,20)))</f>
        <v/>
      </c>
      <c r="I8958" s="4" t="str">
        <f aca="false">IF($H8958="","",$H8958-WEEKDAY($H8958,2)+1)</f>
        <v/>
      </c>
      <c r="J8958" s="4" t="str">
        <f aca="false">IF($I8958="","",$I8958+6)</f>
        <v/>
      </c>
      <c r="K8958" s="6" t="str">
        <f aca="false">IF($H8958="","",DATE(YEAR($H8958),MONTH($H8958),1))</f>
        <v/>
      </c>
      <c r="L8958" s="0" t="str">
        <f aca="false">IF($A8958="","",INDEX(CARTAO_COMPRAS!$K:$K,INT((ROW()-2)/20)+2))</f>
        <v/>
      </c>
      <c r="M8958" s="0" t="str">
        <f aca="false">IF($A8958="","","Compra no cartão")</f>
        <v/>
      </c>
    </row>
    <row r="8959" customFormat="false" ht="13.5" hidden="false" customHeight="false" outlineLevel="0" collapsed="false">
      <c r="A8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59" s="0" t="str">
        <f aca="false">IF($A8959="","",INDEX(CARTAO_COMPRAS!$C:$C,INT((ROW()-2)/20)+2))</f>
        <v/>
      </c>
      <c r="C8959" s="0" t="str">
        <f aca="false">IF($A8959="","",INDEX(CARTAO_COMPRAS!$D:$D,INT((ROW()-2)/20)+2))</f>
        <v/>
      </c>
      <c r="D8959" s="0" t="str">
        <f aca="false">IF($A8959="","",INDEX(CARTAO_COMPRAS!$E:$E,INT((ROW()-2)/20)+2))</f>
        <v/>
      </c>
      <c r="E8959" s="0" t="str">
        <f aca="false">IF($A8959="","",INDEX(CARTAO_COMPRAS!$H:$H,INT((ROW()-2)/20)+2)+MOD(ROW()-2,20))</f>
        <v/>
      </c>
      <c r="F8959" s="0" t="str">
        <f aca="false">IF($A8959="","",INDEX(CARTAO_COMPRAS!$G:$G,INT((ROW()-2)/20)+2))</f>
        <v/>
      </c>
      <c r="G8959" s="5" t="str">
        <f aca="false">IF($A8959="","",INDEX(CARTAO_COMPRAS!$I:$I,INT((ROW()-2)/20)+2))</f>
        <v/>
      </c>
      <c r="H8959" s="4" t="str">
        <f aca="false">IF($A8959="","",EDATE(INDEX(CARTAO_COMPRAS!$J:$J,INT((ROW()-2)/20)+2),MOD(ROW()-2,20)))</f>
        <v/>
      </c>
      <c r="I8959" s="4" t="str">
        <f aca="false">IF($H8959="","",$H8959-WEEKDAY($H8959,2)+1)</f>
        <v/>
      </c>
      <c r="J8959" s="4" t="str">
        <f aca="false">IF($I8959="","",$I8959+6)</f>
        <v/>
      </c>
      <c r="K8959" s="6" t="str">
        <f aca="false">IF($H8959="","",DATE(YEAR($H8959),MONTH($H8959),1))</f>
        <v/>
      </c>
      <c r="L8959" s="0" t="str">
        <f aca="false">IF($A8959="","",INDEX(CARTAO_COMPRAS!$K:$K,INT((ROW()-2)/20)+2))</f>
        <v/>
      </c>
      <c r="M8959" s="0" t="str">
        <f aca="false">IF($A8959="","","Compra no cartão")</f>
        <v/>
      </c>
    </row>
    <row r="8960" customFormat="false" ht="13.5" hidden="false" customHeight="false" outlineLevel="0" collapsed="false">
      <c r="A8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60" s="0" t="str">
        <f aca="false">IF($A8960="","",INDEX(CARTAO_COMPRAS!$C:$C,INT((ROW()-2)/20)+2))</f>
        <v/>
      </c>
      <c r="C8960" s="0" t="str">
        <f aca="false">IF($A8960="","",INDEX(CARTAO_COMPRAS!$D:$D,INT((ROW()-2)/20)+2))</f>
        <v/>
      </c>
      <c r="D8960" s="0" t="str">
        <f aca="false">IF($A8960="","",INDEX(CARTAO_COMPRAS!$E:$E,INT((ROW()-2)/20)+2))</f>
        <v/>
      </c>
      <c r="E8960" s="0" t="str">
        <f aca="false">IF($A8960="","",INDEX(CARTAO_COMPRAS!$H:$H,INT((ROW()-2)/20)+2)+MOD(ROW()-2,20))</f>
        <v/>
      </c>
      <c r="F8960" s="0" t="str">
        <f aca="false">IF($A8960="","",INDEX(CARTAO_COMPRAS!$G:$G,INT((ROW()-2)/20)+2))</f>
        <v/>
      </c>
      <c r="G8960" s="5" t="str">
        <f aca="false">IF($A8960="","",INDEX(CARTAO_COMPRAS!$I:$I,INT((ROW()-2)/20)+2))</f>
        <v/>
      </c>
      <c r="H8960" s="4" t="str">
        <f aca="false">IF($A8960="","",EDATE(INDEX(CARTAO_COMPRAS!$J:$J,INT((ROW()-2)/20)+2),MOD(ROW()-2,20)))</f>
        <v/>
      </c>
      <c r="I8960" s="4" t="str">
        <f aca="false">IF($H8960="","",$H8960-WEEKDAY($H8960,2)+1)</f>
        <v/>
      </c>
      <c r="J8960" s="4" t="str">
        <f aca="false">IF($I8960="","",$I8960+6)</f>
        <v/>
      </c>
      <c r="K8960" s="6" t="str">
        <f aca="false">IF($H8960="","",DATE(YEAR($H8960),MONTH($H8960),1))</f>
        <v/>
      </c>
      <c r="L8960" s="0" t="str">
        <f aca="false">IF($A8960="","",INDEX(CARTAO_COMPRAS!$K:$K,INT((ROW()-2)/20)+2))</f>
        <v/>
      </c>
      <c r="M8960" s="0" t="str">
        <f aca="false">IF($A8960="","","Compra no cartão")</f>
        <v/>
      </c>
    </row>
    <row r="8961" customFormat="false" ht="13.5" hidden="false" customHeight="false" outlineLevel="0" collapsed="false">
      <c r="A8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61" s="0" t="str">
        <f aca="false">IF($A8961="","",INDEX(CARTAO_COMPRAS!$C:$C,INT((ROW()-2)/20)+2))</f>
        <v/>
      </c>
      <c r="C8961" s="0" t="str">
        <f aca="false">IF($A8961="","",INDEX(CARTAO_COMPRAS!$D:$D,INT((ROW()-2)/20)+2))</f>
        <v/>
      </c>
      <c r="D8961" s="0" t="str">
        <f aca="false">IF($A8961="","",INDEX(CARTAO_COMPRAS!$E:$E,INT((ROW()-2)/20)+2))</f>
        <v/>
      </c>
      <c r="E8961" s="0" t="str">
        <f aca="false">IF($A8961="","",INDEX(CARTAO_COMPRAS!$H:$H,INT((ROW()-2)/20)+2)+MOD(ROW()-2,20))</f>
        <v/>
      </c>
      <c r="F8961" s="0" t="str">
        <f aca="false">IF($A8961="","",INDEX(CARTAO_COMPRAS!$G:$G,INT((ROW()-2)/20)+2))</f>
        <v/>
      </c>
      <c r="G8961" s="5" t="str">
        <f aca="false">IF($A8961="","",INDEX(CARTAO_COMPRAS!$I:$I,INT((ROW()-2)/20)+2))</f>
        <v/>
      </c>
      <c r="H8961" s="4" t="str">
        <f aca="false">IF($A8961="","",EDATE(INDEX(CARTAO_COMPRAS!$J:$J,INT((ROW()-2)/20)+2),MOD(ROW()-2,20)))</f>
        <v/>
      </c>
      <c r="I8961" s="4" t="str">
        <f aca="false">IF($H8961="","",$H8961-WEEKDAY($H8961,2)+1)</f>
        <v/>
      </c>
      <c r="J8961" s="4" t="str">
        <f aca="false">IF($I8961="","",$I8961+6)</f>
        <v/>
      </c>
      <c r="K8961" s="6" t="str">
        <f aca="false">IF($H8961="","",DATE(YEAR($H8961),MONTH($H8961),1))</f>
        <v/>
      </c>
      <c r="L8961" s="0" t="str">
        <f aca="false">IF($A8961="","",INDEX(CARTAO_COMPRAS!$K:$K,INT((ROW()-2)/20)+2))</f>
        <v/>
      </c>
      <c r="M8961" s="0" t="str">
        <f aca="false">IF($A8961="","","Compra no cartão")</f>
        <v/>
      </c>
    </row>
    <row r="8962" customFormat="false" ht="13.5" hidden="false" customHeight="false" outlineLevel="0" collapsed="false">
      <c r="A89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449</v>
      </c>
      <c r="B8962" s="0" t="str">
        <f aca="false">IF($A8962="","",INDEX(CARTAO_COMPRAS!$C:$C,INT((ROW()-2)/20)+2))</f>
        <v>Nubank</v>
      </c>
      <c r="C8962" s="0" t="str">
        <f aca="false">IF($A8962="","",INDEX(CARTAO_COMPRAS!$D:$D,INT((ROW()-2)/20)+2))</f>
        <v>Suplementos</v>
      </c>
      <c r="D8962" s="0" t="str">
        <f aca="false">IF($A8962="","",INDEX(CARTAO_COMPRAS!$E:$E,INT((ROW()-2)/20)+2))</f>
        <v>Alimentação / Insumos</v>
      </c>
      <c r="E8962" s="0" t="n">
        <f aca="false">IF($A8962="","",INDEX(CARTAO_COMPRAS!$H:$H,INT((ROW()-2)/20)+2)+MOD(ROW()-2,20))</f>
        <v>1</v>
      </c>
      <c r="F8962" s="0" t="n">
        <f aca="false">IF($A8962="","",INDEX(CARTAO_COMPRAS!$G:$G,INT((ROW()-2)/20)+2))</f>
        <v>6</v>
      </c>
      <c r="G8962" s="5" t="n">
        <f aca="false">IF($A8962="","",INDEX(CARTAO_COMPRAS!$I:$I,INT((ROW()-2)/20)+2))</f>
        <v>283.3</v>
      </c>
      <c r="H8962" s="4" t="n">
        <f aca="false">IF($A8962="","",EDATE(INDEX(CARTAO_COMPRAS!$J:$J,INT((ROW()-2)/20)+2),MOD(ROW()-2,20)))</f>
        <v>46201</v>
      </c>
      <c r="I8962" s="4" t="n">
        <f aca="false">IF($H8962="","",$H8962-WEEKDAY($H8962,2)+1)</f>
        <v>46195</v>
      </c>
      <c r="J8962" s="4" t="n">
        <f aca="false">IF($I8962="","",$I8962+6)</f>
        <v>46201</v>
      </c>
      <c r="K8962" s="6" t="n">
        <f aca="false">IF($H8962="","",DATE(YEAR($H8962),MONTH($H8962),1))</f>
        <v>46174</v>
      </c>
      <c r="L8962" s="0" t="str">
        <f aca="false">IF($A8962="","",INDEX(CARTAO_COMPRAS!$K:$K,INT((ROW()-2)/20)+2))</f>
        <v>Pago</v>
      </c>
      <c r="M8962" s="0" t="str">
        <f aca="false">IF($A8962="","","Compra no cartão")</f>
        <v>Compra no cartão</v>
      </c>
    </row>
    <row r="8963" customFormat="false" ht="13.5" hidden="false" customHeight="false" outlineLevel="0" collapsed="false">
      <c r="A89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449</v>
      </c>
      <c r="B8963" s="0" t="str">
        <f aca="false">IF($A8963="","",INDEX(CARTAO_COMPRAS!$C:$C,INT((ROW()-2)/20)+2))</f>
        <v>Nubank</v>
      </c>
      <c r="C8963" s="0" t="str">
        <f aca="false">IF($A8963="","",INDEX(CARTAO_COMPRAS!$D:$D,INT((ROW()-2)/20)+2))</f>
        <v>Suplementos</v>
      </c>
      <c r="D8963" s="0" t="str">
        <f aca="false">IF($A8963="","",INDEX(CARTAO_COMPRAS!$E:$E,INT((ROW()-2)/20)+2))</f>
        <v>Alimentação / Insumos</v>
      </c>
      <c r="E8963" s="0" t="n">
        <f aca="false">IF($A8963="","",INDEX(CARTAO_COMPRAS!$H:$H,INT((ROW()-2)/20)+2)+MOD(ROW()-2,20))</f>
        <v>2</v>
      </c>
      <c r="F8963" s="0" t="n">
        <f aca="false">IF($A8963="","",INDEX(CARTAO_COMPRAS!$G:$G,INT((ROW()-2)/20)+2))</f>
        <v>6</v>
      </c>
      <c r="G8963" s="5" t="n">
        <f aca="false">IF($A8963="","",INDEX(CARTAO_COMPRAS!$I:$I,INT((ROW()-2)/20)+2))</f>
        <v>283.3</v>
      </c>
      <c r="H8963" s="4" t="n">
        <f aca="false">IF($A8963="","",EDATE(INDEX(CARTAO_COMPRAS!$J:$J,INT((ROW()-2)/20)+2),MOD(ROW()-2,20)))</f>
        <v>46231</v>
      </c>
      <c r="I8963" s="4" t="n">
        <f aca="false">IF($H8963="","",$H8963-WEEKDAY($H8963,2)+1)</f>
        <v>46230</v>
      </c>
      <c r="J8963" s="4" t="n">
        <f aca="false">IF($I8963="","",$I8963+6)</f>
        <v>46236</v>
      </c>
      <c r="K8963" s="6" t="n">
        <f aca="false">IF($H8963="","",DATE(YEAR($H8963),MONTH($H8963),1))</f>
        <v>46204</v>
      </c>
      <c r="L8963" s="0" t="str">
        <f aca="false">IF($A8963="","",INDEX(CARTAO_COMPRAS!$K:$K,INT((ROW()-2)/20)+2))</f>
        <v>Pago</v>
      </c>
      <c r="M8963" s="0" t="str">
        <f aca="false">IF($A8963="","","Compra no cartão")</f>
        <v>Compra no cartão</v>
      </c>
    </row>
    <row r="8964" customFormat="false" ht="13.5" hidden="false" customHeight="false" outlineLevel="0" collapsed="false">
      <c r="A89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449</v>
      </c>
      <c r="B8964" s="0" t="str">
        <f aca="false">IF($A8964="","",INDEX(CARTAO_COMPRAS!$C:$C,INT((ROW()-2)/20)+2))</f>
        <v>Nubank</v>
      </c>
      <c r="C8964" s="0" t="str">
        <f aca="false">IF($A8964="","",INDEX(CARTAO_COMPRAS!$D:$D,INT((ROW()-2)/20)+2))</f>
        <v>Suplementos</v>
      </c>
      <c r="D8964" s="0" t="str">
        <f aca="false">IF($A8964="","",INDEX(CARTAO_COMPRAS!$E:$E,INT((ROW()-2)/20)+2))</f>
        <v>Alimentação / Insumos</v>
      </c>
      <c r="E8964" s="0" t="n">
        <f aca="false">IF($A8964="","",INDEX(CARTAO_COMPRAS!$H:$H,INT((ROW()-2)/20)+2)+MOD(ROW()-2,20))</f>
        <v>3</v>
      </c>
      <c r="F8964" s="0" t="n">
        <f aca="false">IF($A8964="","",INDEX(CARTAO_COMPRAS!$G:$G,INT((ROW()-2)/20)+2))</f>
        <v>6</v>
      </c>
      <c r="G8964" s="5" t="n">
        <f aca="false">IF($A8964="","",INDEX(CARTAO_COMPRAS!$I:$I,INT((ROW()-2)/20)+2))</f>
        <v>283.3</v>
      </c>
      <c r="H8964" s="4" t="n">
        <f aca="false">IF($A8964="","",EDATE(INDEX(CARTAO_COMPRAS!$J:$J,INT((ROW()-2)/20)+2),MOD(ROW()-2,20)))</f>
        <v>46262</v>
      </c>
      <c r="I8964" s="4" t="n">
        <f aca="false">IF($H8964="","",$H8964-WEEKDAY($H8964,2)+1)</f>
        <v>46258</v>
      </c>
      <c r="J8964" s="4" t="n">
        <f aca="false">IF($I8964="","",$I8964+6)</f>
        <v>46264</v>
      </c>
      <c r="K8964" s="6" t="n">
        <f aca="false">IF($H8964="","",DATE(YEAR($H8964),MONTH($H8964),1))</f>
        <v>46235</v>
      </c>
      <c r="L8964" s="0" t="str">
        <f aca="false">IF($A8964="","",INDEX(CARTAO_COMPRAS!$K:$K,INT((ROW()-2)/20)+2))</f>
        <v>Pago</v>
      </c>
      <c r="M8964" s="0" t="str">
        <f aca="false">IF($A8964="","","Compra no cartão")</f>
        <v>Compra no cartão</v>
      </c>
    </row>
    <row r="8965" customFormat="false" ht="13.5" hidden="false" customHeight="false" outlineLevel="0" collapsed="false">
      <c r="A896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449</v>
      </c>
      <c r="B8965" s="0" t="str">
        <f aca="false">IF($A8965="","",INDEX(CARTAO_COMPRAS!$C:$C,INT((ROW()-2)/20)+2))</f>
        <v>Nubank</v>
      </c>
      <c r="C8965" s="0" t="str">
        <f aca="false">IF($A8965="","",INDEX(CARTAO_COMPRAS!$D:$D,INT((ROW()-2)/20)+2))</f>
        <v>Suplementos</v>
      </c>
      <c r="D8965" s="0" t="str">
        <f aca="false">IF($A8965="","",INDEX(CARTAO_COMPRAS!$E:$E,INT((ROW()-2)/20)+2))</f>
        <v>Alimentação / Insumos</v>
      </c>
      <c r="E8965" s="0" t="n">
        <f aca="false">IF($A8965="","",INDEX(CARTAO_COMPRAS!$H:$H,INT((ROW()-2)/20)+2)+MOD(ROW()-2,20))</f>
        <v>4</v>
      </c>
      <c r="F8965" s="0" t="n">
        <f aca="false">IF($A8965="","",INDEX(CARTAO_COMPRAS!$G:$G,INT((ROW()-2)/20)+2))</f>
        <v>6</v>
      </c>
      <c r="G8965" s="5" t="n">
        <f aca="false">IF($A8965="","",INDEX(CARTAO_COMPRAS!$I:$I,INT((ROW()-2)/20)+2))</f>
        <v>283.3</v>
      </c>
      <c r="H8965" s="4" t="n">
        <f aca="false">IF($A8965="","",EDATE(INDEX(CARTAO_COMPRAS!$J:$J,INT((ROW()-2)/20)+2),MOD(ROW()-2,20)))</f>
        <v>46293</v>
      </c>
      <c r="I8965" s="4" t="n">
        <f aca="false">IF($H8965="","",$H8965-WEEKDAY($H8965,2)+1)</f>
        <v>46293</v>
      </c>
      <c r="J8965" s="4" t="n">
        <f aca="false">IF($I8965="","",$I8965+6)</f>
        <v>46299</v>
      </c>
      <c r="K8965" s="6" t="n">
        <f aca="false">IF($H8965="","",DATE(YEAR($H8965),MONTH($H8965),1))</f>
        <v>46266</v>
      </c>
      <c r="L8965" s="0" t="str">
        <f aca="false">IF($A8965="","",INDEX(CARTAO_COMPRAS!$K:$K,INT((ROW()-2)/20)+2))</f>
        <v>Pago</v>
      </c>
      <c r="M8965" s="0" t="str">
        <f aca="false">IF($A8965="","","Compra no cartão")</f>
        <v>Compra no cartão</v>
      </c>
    </row>
    <row r="8966" customFormat="false" ht="13.5" hidden="false" customHeight="false" outlineLevel="0" collapsed="false">
      <c r="A896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449</v>
      </c>
      <c r="B8966" s="0" t="str">
        <f aca="false">IF($A8966="","",INDEX(CARTAO_COMPRAS!$C:$C,INT((ROW()-2)/20)+2))</f>
        <v>Nubank</v>
      </c>
      <c r="C8966" s="0" t="str">
        <f aca="false">IF($A8966="","",INDEX(CARTAO_COMPRAS!$D:$D,INT((ROW()-2)/20)+2))</f>
        <v>Suplementos</v>
      </c>
      <c r="D8966" s="0" t="str">
        <f aca="false">IF($A8966="","",INDEX(CARTAO_COMPRAS!$E:$E,INT((ROW()-2)/20)+2))</f>
        <v>Alimentação / Insumos</v>
      </c>
      <c r="E8966" s="0" t="n">
        <f aca="false">IF($A8966="","",INDEX(CARTAO_COMPRAS!$H:$H,INT((ROW()-2)/20)+2)+MOD(ROW()-2,20))</f>
        <v>5</v>
      </c>
      <c r="F8966" s="0" t="n">
        <f aca="false">IF($A8966="","",INDEX(CARTAO_COMPRAS!$G:$G,INT((ROW()-2)/20)+2))</f>
        <v>6</v>
      </c>
      <c r="G8966" s="5" t="n">
        <f aca="false">IF($A8966="","",INDEX(CARTAO_COMPRAS!$I:$I,INT((ROW()-2)/20)+2))</f>
        <v>283.3</v>
      </c>
      <c r="H8966" s="4" t="n">
        <f aca="false">IF($A8966="","",EDATE(INDEX(CARTAO_COMPRAS!$J:$J,INT((ROW()-2)/20)+2),MOD(ROW()-2,20)))</f>
        <v>46323</v>
      </c>
      <c r="I8966" s="4" t="n">
        <f aca="false">IF($H8966="","",$H8966-WEEKDAY($H8966,2)+1)</f>
        <v>46321</v>
      </c>
      <c r="J8966" s="4" t="n">
        <f aca="false">IF($I8966="","",$I8966+6)</f>
        <v>46327</v>
      </c>
      <c r="K8966" s="6" t="n">
        <f aca="false">IF($H8966="","",DATE(YEAR($H8966),MONTH($H8966),1))</f>
        <v>46296</v>
      </c>
      <c r="L8966" s="0" t="str">
        <f aca="false">IF($A8966="","",INDEX(CARTAO_COMPRAS!$K:$K,INT((ROW()-2)/20)+2))</f>
        <v>Pago</v>
      </c>
      <c r="M8966" s="0" t="str">
        <f aca="false">IF($A8966="","","Compra no cartão")</f>
        <v>Compra no cartão</v>
      </c>
    </row>
    <row r="8967" customFormat="false" ht="13.5" hidden="false" customHeight="false" outlineLevel="0" collapsed="false">
      <c r="A8967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449</v>
      </c>
      <c r="B8967" s="0" t="str">
        <f aca="false">IF($A8967="","",INDEX(CARTAO_COMPRAS!$C:$C,INT((ROW()-2)/20)+2))</f>
        <v>Nubank</v>
      </c>
      <c r="C8967" s="0" t="str">
        <f aca="false">IF($A8967="","",INDEX(CARTAO_COMPRAS!$D:$D,INT((ROW()-2)/20)+2))</f>
        <v>Suplementos</v>
      </c>
      <c r="D8967" s="0" t="str">
        <f aca="false">IF($A8967="","",INDEX(CARTAO_COMPRAS!$E:$E,INT((ROW()-2)/20)+2))</f>
        <v>Alimentação / Insumos</v>
      </c>
      <c r="E8967" s="0" t="n">
        <f aca="false">IF($A8967="","",INDEX(CARTAO_COMPRAS!$H:$H,INT((ROW()-2)/20)+2)+MOD(ROW()-2,20))</f>
        <v>6</v>
      </c>
      <c r="F8967" s="0" t="n">
        <f aca="false">IF($A8967="","",INDEX(CARTAO_COMPRAS!$G:$G,INT((ROW()-2)/20)+2))</f>
        <v>6</v>
      </c>
      <c r="G8967" s="5" t="n">
        <f aca="false">IF($A8967="","",INDEX(CARTAO_COMPRAS!$I:$I,INT((ROW()-2)/20)+2))</f>
        <v>283.3</v>
      </c>
      <c r="H8967" s="4" t="n">
        <f aca="false">IF($A8967="","",EDATE(INDEX(CARTAO_COMPRAS!$J:$J,INT((ROW()-2)/20)+2),MOD(ROW()-2,20)))</f>
        <v>46354</v>
      </c>
      <c r="I8967" s="4" t="n">
        <f aca="false">IF($H8967="","",$H8967-WEEKDAY($H8967,2)+1)</f>
        <v>46349</v>
      </c>
      <c r="J8967" s="4" t="n">
        <f aca="false">IF($I8967="","",$I8967+6)</f>
        <v>46355</v>
      </c>
      <c r="K8967" s="6" t="n">
        <f aca="false">IF($H8967="","",DATE(YEAR($H8967),MONTH($H8967),1))</f>
        <v>46327</v>
      </c>
      <c r="L8967" s="0" t="str">
        <f aca="false">IF($A8967="","",INDEX(CARTAO_COMPRAS!$K:$K,INT((ROW()-2)/20)+2))</f>
        <v>Pago</v>
      </c>
      <c r="M8967" s="0" t="str">
        <f aca="false">IF($A8967="","","Compra no cartão")</f>
        <v>Compra no cartão</v>
      </c>
    </row>
    <row r="8968" customFormat="false" ht="13.5" hidden="false" customHeight="false" outlineLevel="0" collapsed="false">
      <c r="A8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68" s="0" t="str">
        <f aca="false">IF($A8968="","",INDEX(CARTAO_COMPRAS!$C:$C,INT((ROW()-2)/20)+2))</f>
        <v/>
      </c>
      <c r="C8968" s="0" t="str">
        <f aca="false">IF($A8968="","",INDEX(CARTAO_COMPRAS!$D:$D,INT((ROW()-2)/20)+2))</f>
        <v/>
      </c>
      <c r="D8968" s="0" t="str">
        <f aca="false">IF($A8968="","",INDEX(CARTAO_COMPRAS!$E:$E,INT((ROW()-2)/20)+2))</f>
        <v/>
      </c>
      <c r="E8968" s="0" t="str">
        <f aca="false">IF($A8968="","",INDEX(CARTAO_COMPRAS!$H:$H,INT((ROW()-2)/20)+2)+MOD(ROW()-2,20))</f>
        <v/>
      </c>
      <c r="F8968" s="0" t="str">
        <f aca="false">IF($A8968="","",INDEX(CARTAO_COMPRAS!$G:$G,INT((ROW()-2)/20)+2))</f>
        <v/>
      </c>
      <c r="G8968" s="5" t="str">
        <f aca="false">IF($A8968="","",INDEX(CARTAO_COMPRAS!$I:$I,INT((ROW()-2)/20)+2))</f>
        <v/>
      </c>
      <c r="H8968" s="4" t="str">
        <f aca="false">IF($A8968="","",EDATE(INDEX(CARTAO_COMPRAS!$J:$J,INT((ROW()-2)/20)+2),MOD(ROW()-2,20)))</f>
        <v/>
      </c>
      <c r="I8968" s="4" t="str">
        <f aca="false">IF($H8968="","",$H8968-WEEKDAY($H8968,2)+1)</f>
        <v/>
      </c>
      <c r="J8968" s="4" t="str">
        <f aca="false">IF($I8968="","",$I8968+6)</f>
        <v/>
      </c>
      <c r="K8968" s="6" t="str">
        <f aca="false">IF($H8968="","",DATE(YEAR($H8968),MONTH($H8968),1))</f>
        <v/>
      </c>
      <c r="L8968" s="0" t="str">
        <f aca="false">IF($A8968="","",INDEX(CARTAO_COMPRAS!$K:$K,INT((ROW()-2)/20)+2))</f>
        <v/>
      </c>
      <c r="M8968" s="0" t="str">
        <f aca="false">IF($A8968="","","Compra no cartão")</f>
        <v/>
      </c>
    </row>
    <row r="8969" customFormat="false" ht="13.5" hidden="false" customHeight="false" outlineLevel="0" collapsed="false">
      <c r="A8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69" s="0" t="str">
        <f aca="false">IF($A8969="","",INDEX(CARTAO_COMPRAS!$C:$C,INT((ROW()-2)/20)+2))</f>
        <v/>
      </c>
      <c r="C8969" s="0" t="str">
        <f aca="false">IF($A8969="","",INDEX(CARTAO_COMPRAS!$D:$D,INT((ROW()-2)/20)+2))</f>
        <v/>
      </c>
      <c r="D8969" s="0" t="str">
        <f aca="false">IF($A8969="","",INDEX(CARTAO_COMPRAS!$E:$E,INT((ROW()-2)/20)+2))</f>
        <v/>
      </c>
      <c r="E8969" s="0" t="str">
        <f aca="false">IF($A8969="","",INDEX(CARTAO_COMPRAS!$H:$H,INT((ROW()-2)/20)+2)+MOD(ROW()-2,20))</f>
        <v/>
      </c>
      <c r="F8969" s="0" t="str">
        <f aca="false">IF($A8969="","",INDEX(CARTAO_COMPRAS!$G:$G,INT((ROW()-2)/20)+2))</f>
        <v/>
      </c>
      <c r="G8969" s="5" t="str">
        <f aca="false">IF($A8969="","",INDEX(CARTAO_COMPRAS!$I:$I,INT((ROW()-2)/20)+2))</f>
        <v/>
      </c>
      <c r="H8969" s="4" t="str">
        <f aca="false">IF($A8969="","",EDATE(INDEX(CARTAO_COMPRAS!$J:$J,INT((ROW()-2)/20)+2),MOD(ROW()-2,20)))</f>
        <v/>
      </c>
      <c r="I8969" s="4" t="str">
        <f aca="false">IF($H8969="","",$H8969-WEEKDAY($H8969,2)+1)</f>
        <v/>
      </c>
      <c r="J8969" s="4" t="str">
        <f aca="false">IF($I8969="","",$I8969+6)</f>
        <v/>
      </c>
      <c r="K8969" s="6" t="str">
        <f aca="false">IF($H8969="","",DATE(YEAR($H8969),MONTH($H8969),1))</f>
        <v/>
      </c>
      <c r="L8969" s="0" t="str">
        <f aca="false">IF($A8969="","",INDEX(CARTAO_COMPRAS!$K:$K,INT((ROW()-2)/20)+2))</f>
        <v/>
      </c>
      <c r="M8969" s="0" t="str">
        <f aca="false">IF($A8969="","","Compra no cartão")</f>
        <v/>
      </c>
    </row>
    <row r="8970" customFormat="false" ht="13.5" hidden="false" customHeight="false" outlineLevel="0" collapsed="false">
      <c r="A8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0" s="0" t="str">
        <f aca="false">IF($A8970="","",INDEX(CARTAO_COMPRAS!$C:$C,INT((ROW()-2)/20)+2))</f>
        <v/>
      </c>
      <c r="C8970" s="0" t="str">
        <f aca="false">IF($A8970="","",INDEX(CARTAO_COMPRAS!$D:$D,INT((ROW()-2)/20)+2))</f>
        <v/>
      </c>
      <c r="D8970" s="0" t="str">
        <f aca="false">IF($A8970="","",INDEX(CARTAO_COMPRAS!$E:$E,INT((ROW()-2)/20)+2))</f>
        <v/>
      </c>
      <c r="E8970" s="0" t="str">
        <f aca="false">IF($A8970="","",INDEX(CARTAO_COMPRAS!$H:$H,INT((ROW()-2)/20)+2)+MOD(ROW()-2,20))</f>
        <v/>
      </c>
      <c r="F8970" s="0" t="str">
        <f aca="false">IF($A8970="","",INDEX(CARTAO_COMPRAS!$G:$G,INT((ROW()-2)/20)+2))</f>
        <v/>
      </c>
      <c r="G8970" s="5" t="str">
        <f aca="false">IF($A8970="","",INDEX(CARTAO_COMPRAS!$I:$I,INT((ROW()-2)/20)+2))</f>
        <v/>
      </c>
      <c r="H8970" s="4" t="str">
        <f aca="false">IF($A8970="","",EDATE(INDEX(CARTAO_COMPRAS!$J:$J,INT((ROW()-2)/20)+2),MOD(ROW()-2,20)))</f>
        <v/>
      </c>
      <c r="I8970" s="4" t="str">
        <f aca="false">IF($H8970="","",$H8970-WEEKDAY($H8970,2)+1)</f>
        <v/>
      </c>
      <c r="J8970" s="4" t="str">
        <f aca="false">IF($I8970="","",$I8970+6)</f>
        <v/>
      </c>
      <c r="K8970" s="6" t="str">
        <f aca="false">IF($H8970="","",DATE(YEAR($H8970),MONTH($H8970),1))</f>
        <v/>
      </c>
      <c r="L8970" s="0" t="str">
        <f aca="false">IF($A8970="","",INDEX(CARTAO_COMPRAS!$K:$K,INT((ROW()-2)/20)+2))</f>
        <v/>
      </c>
      <c r="M8970" s="0" t="str">
        <f aca="false">IF($A8970="","","Compra no cartão")</f>
        <v/>
      </c>
    </row>
    <row r="8971" customFormat="false" ht="13.5" hidden="false" customHeight="false" outlineLevel="0" collapsed="false">
      <c r="A8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1" s="0" t="str">
        <f aca="false">IF($A8971="","",INDEX(CARTAO_COMPRAS!$C:$C,INT((ROW()-2)/20)+2))</f>
        <v/>
      </c>
      <c r="C8971" s="0" t="str">
        <f aca="false">IF($A8971="","",INDEX(CARTAO_COMPRAS!$D:$D,INT((ROW()-2)/20)+2))</f>
        <v/>
      </c>
      <c r="D8971" s="0" t="str">
        <f aca="false">IF($A8971="","",INDEX(CARTAO_COMPRAS!$E:$E,INT((ROW()-2)/20)+2))</f>
        <v/>
      </c>
      <c r="E8971" s="0" t="str">
        <f aca="false">IF($A8971="","",INDEX(CARTAO_COMPRAS!$H:$H,INT((ROW()-2)/20)+2)+MOD(ROW()-2,20))</f>
        <v/>
      </c>
      <c r="F8971" s="0" t="str">
        <f aca="false">IF($A8971="","",INDEX(CARTAO_COMPRAS!$G:$G,INT((ROW()-2)/20)+2))</f>
        <v/>
      </c>
      <c r="G8971" s="5" t="str">
        <f aca="false">IF($A8971="","",INDEX(CARTAO_COMPRAS!$I:$I,INT((ROW()-2)/20)+2))</f>
        <v/>
      </c>
      <c r="H8971" s="4" t="str">
        <f aca="false">IF($A8971="","",EDATE(INDEX(CARTAO_COMPRAS!$J:$J,INT((ROW()-2)/20)+2),MOD(ROW()-2,20)))</f>
        <v/>
      </c>
      <c r="I8971" s="4" t="str">
        <f aca="false">IF($H8971="","",$H8971-WEEKDAY($H8971,2)+1)</f>
        <v/>
      </c>
      <c r="J8971" s="4" t="str">
        <f aca="false">IF($I8971="","",$I8971+6)</f>
        <v/>
      </c>
      <c r="K8971" s="6" t="str">
        <f aca="false">IF($H8971="","",DATE(YEAR($H8971),MONTH($H8971),1))</f>
        <v/>
      </c>
      <c r="L8971" s="0" t="str">
        <f aca="false">IF($A8971="","",INDEX(CARTAO_COMPRAS!$K:$K,INT((ROW()-2)/20)+2))</f>
        <v/>
      </c>
      <c r="M8971" s="0" t="str">
        <f aca="false">IF($A8971="","","Compra no cartão")</f>
        <v/>
      </c>
    </row>
    <row r="8972" customFormat="false" ht="13.5" hidden="false" customHeight="false" outlineLevel="0" collapsed="false">
      <c r="A8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2" s="0" t="str">
        <f aca="false">IF($A8972="","",INDEX(CARTAO_COMPRAS!$C:$C,INT((ROW()-2)/20)+2))</f>
        <v/>
      </c>
      <c r="C8972" s="0" t="str">
        <f aca="false">IF($A8972="","",INDEX(CARTAO_COMPRAS!$D:$D,INT((ROW()-2)/20)+2))</f>
        <v/>
      </c>
      <c r="D8972" s="0" t="str">
        <f aca="false">IF($A8972="","",INDEX(CARTAO_COMPRAS!$E:$E,INT((ROW()-2)/20)+2))</f>
        <v/>
      </c>
      <c r="E8972" s="0" t="str">
        <f aca="false">IF($A8972="","",INDEX(CARTAO_COMPRAS!$H:$H,INT((ROW()-2)/20)+2)+MOD(ROW()-2,20))</f>
        <v/>
      </c>
      <c r="F8972" s="0" t="str">
        <f aca="false">IF($A8972="","",INDEX(CARTAO_COMPRAS!$G:$G,INT((ROW()-2)/20)+2))</f>
        <v/>
      </c>
      <c r="G8972" s="5" t="str">
        <f aca="false">IF($A8972="","",INDEX(CARTAO_COMPRAS!$I:$I,INT((ROW()-2)/20)+2))</f>
        <v/>
      </c>
      <c r="H8972" s="4" t="str">
        <f aca="false">IF($A8972="","",EDATE(INDEX(CARTAO_COMPRAS!$J:$J,INT((ROW()-2)/20)+2),MOD(ROW()-2,20)))</f>
        <v/>
      </c>
      <c r="I8972" s="4" t="str">
        <f aca="false">IF($H8972="","",$H8972-WEEKDAY($H8972,2)+1)</f>
        <v/>
      </c>
      <c r="J8972" s="4" t="str">
        <f aca="false">IF($I8972="","",$I8972+6)</f>
        <v/>
      </c>
      <c r="K8972" s="6" t="str">
        <f aca="false">IF($H8972="","",DATE(YEAR($H8972),MONTH($H8972),1))</f>
        <v/>
      </c>
      <c r="L8972" s="0" t="str">
        <f aca="false">IF($A8972="","",INDEX(CARTAO_COMPRAS!$K:$K,INT((ROW()-2)/20)+2))</f>
        <v/>
      </c>
      <c r="M8972" s="0" t="str">
        <f aca="false">IF($A8972="","","Compra no cartão")</f>
        <v/>
      </c>
    </row>
    <row r="8973" customFormat="false" ht="13.5" hidden="false" customHeight="false" outlineLevel="0" collapsed="false">
      <c r="A8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3" s="0" t="str">
        <f aca="false">IF($A8973="","",INDEX(CARTAO_COMPRAS!$C:$C,INT((ROW()-2)/20)+2))</f>
        <v/>
      </c>
      <c r="C8973" s="0" t="str">
        <f aca="false">IF($A8973="","",INDEX(CARTAO_COMPRAS!$D:$D,INT((ROW()-2)/20)+2))</f>
        <v/>
      </c>
      <c r="D8973" s="0" t="str">
        <f aca="false">IF($A8973="","",INDEX(CARTAO_COMPRAS!$E:$E,INT((ROW()-2)/20)+2))</f>
        <v/>
      </c>
      <c r="E8973" s="0" t="str">
        <f aca="false">IF($A8973="","",INDEX(CARTAO_COMPRAS!$H:$H,INT((ROW()-2)/20)+2)+MOD(ROW()-2,20))</f>
        <v/>
      </c>
      <c r="F8973" s="0" t="str">
        <f aca="false">IF($A8973="","",INDEX(CARTAO_COMPRAS!$G:$G,INT((ROW()-2)/20)+2))</f>
        <v/>
      </c>
      <c r="G8973" s="5" t="str">
        <f aca="false">IF($A8973="","",INDEX(CARTAO_COMPRAS!$I:$I,INT((ROW()-2)/20)+2))</f>
        <v/>
      </c>
      <c r="H8973" s="4" t="str">
        <f aca="false">IF($A8973="","",EDATE(INDEX(CARTAO_COMPRAS!$J:$J,INT((ROW()-2)/20)+2),MOD(ROW()-2,20)))</f>
        <v/>
      </c>
      <c r="I8973" s="4" t="str">
        <f aca="false">IF($H8973="","",$H8973-WEEKDAY($H8973,2)+1)</f>
        <v/>
      </c>
      <c r="J8973" s="4" t="str">
        <f aca="false">IF($I8973="","",$I8973+6)</f>
        <v/>
      </c>
      <c r="K8973" s="6" t="str">
        <f aca="false">IF($H8973="","",DATE(YEAR($H8973),MONTH($H8973),1))</f>
        <v/>
      </c>
      <c r="L8973" s="0" t="str">
        <f aca="false">IF($A8973="","",INDEX(CARTAO_COMPRAS!$K:$K,INT((ROW()-2)/20)+2))</f>
        <v/>
      </c>
      <c r="M8973" s="0" t="str">
        <f aca="false">IF($A8973="","","Compra no cartão")</f>
        <v/>
      </c>
    </row>
    <row r="8974" customFormat="false" ht="13.5" hidden="false" customHeight="false" outlineLevel="0" collapsed="false">
      <c r="A8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4" s="0" t="str">
        <f aca="false">IF($A8974="","",INDEX(CARTAO_COMPRAS!$C:$C,INT((ROW()-2)/20)+2))</f>
        <v/>
      </c>
      <c r="C8974" s="0" t="str">
        <f aca="false">IF($A8974="","",INDEX(CARTAO_COMPRAS!$D:$D,INT((ROW()-2)/20)+2))</f>
        <v/>
      </c>
      <c r="D8974" s="0" t="str">
        <f aca="false">IF($A8974="","",INDEX(CARTAO_COMPRAS!$E:$E,INT((ROW()-2)/20)+2))</f>
        <v/>
      </c>
      <c r="E8974" s="0" t="str">
        <f aca="false">IF($A8974="","",INDEX(CARTAO_COMPRAS!$H:$H,INT((ROW()-2)/20)+2)+MOD(ROW()-2,20))</f>
        <v/>
      </c>
      <c r="F8974" s="0" t="str">
        <f aca="false">IF($A8974="","",INDEX(CARTAO_COMPRAS!$G:$G,INT((ROW()-2)/20)+2))</f>
        <v/>
      </c>
      <c r="G8974" s="5" t="str">
        <f aca="false">IF($A8974="","",INDEX(CARTAO_COMPRAS!$I:$I,INT((ROW()-2)/20)+2))</f>
        <v/>
      </c>
      <c r="H8974" s="4" t="str">
        <f aca="false">IF($A8974="","",EDATE(INDEX(CARTAO_COMPRAS!$J:$J,INT((ROW()-2)/20)+2),MOD(ROW()-2,20)))</f>
        <v/>
      </c>
      <c r="I8974" s="4" t="str">
        <f aca="false">IF($H8974="","",$H8974-WEEKDAY($H8974,2)+1)</f>
        <v/>
      </c>
      <c r="J8974" s="4" t="str">
        <f aca="false">IF($I8974="","",$I8974+6)</f>
        <v/>
      </c>
      <c r="K8974" s="6" t="str">
        <f aca="false">IF($H8974="","",DATE(YEAR($H8974),MONTH($H8974),1))</f>
        <v/>
      </c>
      <c r="L8974" s="0" t="str">
        <f aca="false">IF($A8974="","",INDEX(CARTAO_COMPRAS!$K:$K,INT((ROW()-2)/20)+2))</f>
        <v/>
      </c>
      <c r="M8974" s="0" t="str">
        <f aca="false">IF($A8974="","","Compra no cartão")</f>
        <v/>
      </c>
    </row>
    <row r="8975" customFormat="false" ht="13.5" hidden="false" customHeight="false" outlineLevel="0" collapsed="false">
      <c r="A8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5" s="0" t="str">
        <f aca="false">IF($A8975="","",INDEX(CARTAO_COMPRAS!$C:$C,INT((ROW()-2)/20)+2))</f>
        <v/>
      </c>
      <c r="C8975" s="0" t="str">
        <f aca="false">IF($A8975="","",INDEX(CARTAO_COMPRAS!$D:$D,INT((ROW()-2)/20)+2))</f>
        <v/>
      </c>
      <c r="D8975" s="0" t="str">
        <f aca="false">IF($A8975="","",INDEX(CARTAO_COMPRAS!$E:$E,INT((ROW()-2)/20)+2))</f>
        <v/>
      </c>
      <c r="E8975" s="0" t="str">
        <f aca="false">IF($A8975="","",INDEX(CARTAO_COMPRAS!$H:$H,INT((ROW()-2)/20)+2)+MOD(ROW()-2,20))</f>
        <v/>
      </c>
      <c r="F8975" s="0" t="str">
        <f aca="false">IF($A8975="","",INDEX(CARTAO_COMPRAS!$G:$G,INT((ROW()-2)/20)+2))</f>
        <v/>
      </c>
      <c r="G8975" s="5" t="str">
        <f aca="false">IF($A8975="","",INDEX(CARTAO_COMPRAS!$I:$I,INT((ROW()-2)/20)+2))</f>
        <v/>
      </c>
      <c r="H8975" s="4" t="str">
        <f aca="false">IF($A8975="","",EDATE(INDEX(CARTAO_COMPRAS!$J:$J,INT((ROW()-2)/20)+2),MOD(ROW()-2,20)))</f>
        <v/>
      </c>
      <c r="I8975" s="4" t="str">
        <f aca="false">IF($H8975="","",$H8975-WEEKDAY($H8975,2)+1)</f>
        <v/>
      </c>
      <c r="J8975" s="4" t="str">
        <f aca="false">IF($I8975="","",$I8975+6)</f>
        <v/>
      </c>
      <c r="K8975" s="6" t="str">
        <f aca="false">IF($H8975="","",DATE(YEAR($H8975),MONTH($H8975),1))</f>
        <v/>
      </c>
      <c r="L8975" s="0" t="str">
        <f aca="false">IF($A8975="","",INDEX(CARTAO_COMPRAS!$K:$K,INT((ROW()-2)/20)+2))</f>
        <v/>
      </c>
      <c r="M8975" s="0" t="str">
        <f aca="false">IF($A8975="","","Compra no cartão")</f>
        <v/>
      </c>
    </row>
    <row r="8976" customFormat="false" ht="13.5" hidden="false" customHeight="false" outlineLevel="0" collapsed="false">
      <c r="A8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6" s="0" t="str">
        <f aca="false">IF($A8976="","",INDEX(CARTAO_COMPRAS!$C:$C,INT((ROW()-2)/20)+2))</f>
        <v/>
      </c>
      <c r="C8976" s="0" t="str">
        <f aca="false">IF($A8976="","",INDEX(CARTAO_COMPRAS!$D:$D,INT((ROW()-2)/20)+2))</f>
        <v/>
      </c>
      <c r="D8976" s="0" t="str">
        <f aca="false">IF($A8976="","",INDEX(CARTAO_COMPRAS!$E:$E,INT((ROW()-2)/20)+2))</f>
        <v/>
      </c>
      <c r="E8976" s="0" t="str">
        <f aca="false">IF($A8976="","",INDEX(CARTAO_COMPRAS!$H:$H,INT((ROW()-2)/20)+2)+MOD(ROW()-2,20))</f>
        <v/>
      </c>
      <c r="F8976" s="0" t="str">
        <f aca="false">IF($A8976="","",INDEX(CARTAO_COMPRAS!$G:$G,INT((ROW()-2)/20)+2))</f>
        <v/>
      </c>
      <c r="G8976" s="5" t="str">
        <f aca="false">IF($A8976="","",INDEX(CARTAO_COMPRAS!$I:$I,INT((ROW()-2)/20)+2))</f>
        <v/>
      </c>
      <c r="H8976" s="4" t="str">
        <f aca="false">IF($A8976="","",EDATE(INDEX(CARTAO_COMPRAS!$J:$J,INT((ROW()-2)/20)+2),MOD(ROW()-2,20)))</f>
        <v/>
      </c>
      <c r="I8976" s="4" t="str">
        <f aca="false">IF($H8976="","",$H8976-WEEKDAY($H8976,2)+1)</f>
        <v/>
      </c>
      <c r="J8976" s="4" t="str">
        <f aca="false">IF($I8976="","",$I8976+6)</f>
        <v/>
      </c>
      <c r="K8976" s="6" t="str">
        <f aca="false">IF($H8976="","",DATE(YEAR($H8976),MONTH($H8976),1))</f>
        <v/>
      </c>
      <c r="L8976" s="0" t="str">
        <f aca="false">IF($A8976="","",INDEX(CARTAO_COMPRAS!$K:$K,INT((ROW()-2)/20)+2))</f>
        <v/>
      </c>
      <c r="M8976" s="0" t="str">
        <f aca="false">IF($A8976="","","Compra no cartão")</f>
        <v/>
      </c>
    </row>
    <row r="8977" customFormat="false" ht="13.5" hidden="false" customHeight="false" outlineLevel="0" collapsed="false">
      <c r="A8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7" s="0" t="str">
        <f aca="false">IF($A8977="","",INDEX(CARTAO_COMPRAS!$C:$C,INT((ROW()-2)/20)+2))</f>
        <v/>
      </c>
      <c r="C8977" s="0" t="str">
        <f aca="false">IF($A8977="","",INDEX(CARTAO_COMPRAS!$D:$D,INT((ROW()-2)/20)+2))</f>
        <v/>
      </c>
      <c r="D8977" s="0" t="str">
        <f aca="false">IF($A8977="","",INDEX(CARTAO_COMPRAS!$E:$E,INT((ROW()-2)/20)+2))</f>
        <v/>
      </c>
      <c r="E8977" s="0" t="str">
        <f aca="false">IF($A8977="","",INDEX(CARTAO_COMPRAS!$H:$H,INT((ROW()-2)/20)+2)+MOD(ROW()-2,20))</f>
        <v/>
      </c>
      <c r="F8977" s="0" t="str">
        <f aca="false">IF($A8977="","",INDEX(CARTAO_COMPRAS!$G:$G,INT((ROW()-2)/20)+2))</f>
        <v/>
      </c>
      <c r="G8977" s="5" t="str">
        <f aca="false">IF($A8977="","",INDEX(CARTAO_COMPRAS!$I:$I,INT((ROW()-2)/20)+2))</f>
        <v/>
      </c>
      <c r="H8977" s="4" t="str">
        <f aca="false">IF($A8977="","",EDATE(INDEX(CARTAO_COMPRAS!$J:$J,INT((ROW()-2)/20)+2),MOD(ROW()-2,20)))</f>
        <v/>
      </c>
      <c r="I8977" s="4" t="str">
        <f aca="false">IF($H8977="","",$H8977-WEEKDAY($H8977,2)+1)</f>
        <v/>
      </c>
      <c r="J8977" s="4" t="str">
        <f aca="false">IF($I8977="","",$I8977+6)</f>
        <v/>
      </c>
      <c r="K8977" s="6" t="str">
        <f aca="false">IF($H8977="","",DATE(YEAR($H8977),MONTH($H8977),1))</f>
        <v/>
      </c>
      <c r="L8977" s="0" t="str">
        <f aca="false">IF($A8977="","",INDEX(CARTAO_COMPRAS!$K:$K,INT((ROW()-2)/20)+2))</f>
        <v/>
      </c>
      <c r="M8977" s="0" t="str">
        <f aca="false">IF($A8977="","","Compra no cartão")</f>
        <v/>
      </c>
    </row>
    <row r="8978" customFormat="false" ht="13.5" hidden="false" customHeight="false" outlineLevel="0" collapsed="false">
      <c r="A8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8" s="0" t="str">
        <f aca="false">IF($A8978="","",INDEX(CARTAO_COMPRAS!$C:$C,INT((ROW()-2)/20)+2))</f>
        <v/>
      </c>
      <c r="C8978" s="0" t="str">
        <f aca="false">IF($A8978="","",INDEX(CARTAO_COMPRAS!$D:$D,INT((ROW()-2)/20)+2))</f>
        <v/>
      </c>
      <c r="D8978" s="0" t="str">
        <f aca="false">IF($A8978="","",INDEX(CARTAO_COMPRAS!$E:$E,INT((ROW()-2)/20)+2))</f>
        <v/>
      </c>
      <c r="E8978" s="0" t="str">
        <f aca="false">IF($A8978="","",INDEX(CARTAO_COMPRAS!$H:$H,INT((ROW()-2)/20)+2)+MOD(ROW()-2,20))</f>
        <v/>
      </c>
      <c r="F8978" s="0" t="str">
        <f aca="false">IF($A8978="","",INDEX(CARTAO_COMPRAS!$G:$G,INT((ROW()-2)/20)+2))</f>
        <v/>
      </c>
      <c r="G8978" s="5" t="str">
        <f aca="false">IF($A8978="","",INDEX(CARTAO_COMPRAS!$I:$I,INT((ROW()-2)/20)+2))</f>
        <v/>
      </c>
      <c r="H8978" s="4" t="str">
        <f aca="false">IF($A8978="","",EDATE(INDEX(CARTAO_COMPRAS!$J:$J,INT((ROW()-2)/20)+2),MOD(ROW()-2,20)))</f>
        <v/>
      </c>
      <c r="I8978" s="4" t="str">
        <f aca="false">IF($H8978="","",$H8978-WEEKDAY($H8978,2)+1)</f>
        <v/>
      </c>
      <c r="J8978" s="4" t="str">
        <f aca="false">IF($I8978="","",$I8978+6)</f>
        <v/>
      </c>
      <c r="K8978" s="6" t="str">
        <f aca="false">IF($H8978="","",DATE(YEAR($H8978),MONTH($H8978),1))</f>
        <v/>
      </c>
      <c r="L8978" s="0" t="str">
        <f aca="false">IF($A8978="","",INDEX(CARTAO_COMPRAS!$K:$K,INT((ROW()-2)/20)+2))</f>
        <v/>
      </c>
      <c r="M8978" s="0" t="str">
        <f aca="false">IF($A8978="","","Compra no cartão")</f>
        <v/>
      </c>
    </row>
    <row r="8979" customFormat="false" ht="13.5" hidden="false" customHeight="false" outlineLevel="0" collapsed="false">
      <c r="A8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79" s="0" t="str">
        <f aca="false">IF($A8979="","",INDEX(CARTAO_COMPRAS!$C:$C,INT((ROW()-2)/20)+2))</f>
        <v/>
      </c>
      <c r="C8979" s="0" t="str">
        <f aca="false">IF($A8979="","",INDEX(CARTAO_COMPRAS!$D:$D,INT((ROW()-2)/20)+2))</f>
        <v/>
      </c>
      <c r="D8979" s="0" t="str">
        <f aca="false">IF($A8979="","",INDEX(CARTAO_COMPRAS!$E:$E,INT((ROW()-2)/20)+2))</f>
        <v/>
      </c>
      <c r="E8979" s="0" t="str">
        <f aca="false">IF($A8979="","",INDEX(CARTAO_COMPRAS!$H:$H,INT((ROW()-2)/20)+2)+MOD(ROW()-2,20))</f>
        <v/>
      </c>
      <c r="F8979" s="0" t="str">
        <f aca="false">IF($A8979="","",INDEX(CARTAO_COMPRAS!$G:$G,INT((ROW()-2)/20)+2))</f>
        <v/>
      </c>
      <c r="G8979" s="5" t="str">
        <f aca="false">IF($A8979="","",INDEX(CARTAO_COMPRAS!$I:$I,INT((ROW()-2)/20)+2))</f>
        <v/>
      </c>
      <c r="H8979" s="4" t="str">
        <f aca="false">IF($A8979="","",EDATE(INDEX(CARTAO_COMPRAS!$J:$J,INT((ROW()-2)/20)+2),MOD(ROW()-2,20)))</f>
        <v/>
      </c>
      <c r="I8979" s="4" t="str">
        <f aca="false">IF($H8979="","",$H8979-WEEKDAY($H8979,2)+1)</f>
        <v/>
      </c>
      <c r="J8979" s="4" t="str">
        <f aca="false">IF($I8979="","",$I8979+6)</f>
        <v/>
      </c>
      <c r="K8979" s="6" t="str">
        <f aca="false">IF($H8979="","",DATE(YEAR($H8979),MONTH($H8979),1))</f>
        <v/>
      </c>
      <c r="L8979" s="0" t="str">
        <f aca="false">IF($A8979="","",INDEX(CARTAO_COMPRAS!$K:$K,INT((ROW()-2)/20)+2))</f>
        <v/>
      </c>
      <c r="M8979" s="0" t="str">
        <f aca="false">IF($A8979="","","Compra no cartão")</f>
        <v/>
      </c>
    </row>
    <row r="8980" customFormat="false" ht="13.5" hidden="false" customHeight="false" outlineLevel="0" collapsed="false">
      <c r="A8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0" s="0" t="str">
        <f aca="false">IF($A8980="","",INDEX(CARTAO_COMPRAS!$C:$C,INT((ROW()-2)/20)+2))</f>
        <v/>
      </c>
      <c r="C8980" s="0" t="str">
        <f aca="false">IF($A8980="","",INDEX(CARTAO_COMPRAS!$D:$D,INT((ROW()-2)/20)+2))</f>
        <v/>
      </c>
      <c r="D8980" s="0" t="str">
        <f aca="false">IF($A8980="","",INDEX(CARTAO_COMPRAS!$E:$E,INT((ROW()-2)/20)+2))</f>
        <v/>
      </c>
      <c r="E8980" s="0" t="str">
        <f aca="false">IF($A8980="","",INDEX(CARTAO_COMPRAS!$H:$H,INT((ROW()-2)/20)+2)+MOD(ROW()-2,20))</f>
        <v/>
      </c>
      <c r="F8980" s="0" t="str">
        <f aca="false">IF($A8980="","",INDEX(CARTAO_COMPRAS!$G:$G,INT((ROW()-2)/20)+2))</f>
        <v/>
      </c>
      <c r="G8980" s="5" t="str">
        <f aca="false">IF($A8980="","",INDEX(CARTAO_COMPRAS!$I:$I,INT((ROW()-2)/20)+2))</f>
        <v/>
      </c>
      <c r="H8980" s="4" t="str">
        <f aca="false">IF($A8980="","",EDATE(INDEX(CARTAO_COMPRAS!$J:$J,INT((ROW()-2)/20)+2),MOD(ROW()-2,20)))</f>
        <v/>
      </c>
      <c r="I8980" s="4" t="str">
        <f aca="false">IF($H8980="","",$H8980-WEEKDAY($H8980,2)+1)</f>
        <v/>
      </c>
      <c r="J8980" s="4" t="str">
        <f aca="false">IF($I8980="","",$I8980+6)</f>
        <v/>
      </c>
      <c r="K8980" s="6" t="str">
        <f aca="false">IF($H8980="","",DATE(YEAR($H8980),MONTH($H8980),1))</f>
        <v/>
      </c>
      <c r="L8980" s="0" t="str">
        <f aca="false">IF($A8980="","",INDEX(CARTAO_COMPRAS!$K:$K,INT((ROW()-2)/20)+2))</f>
        <v/>
      </c>
      <c r="M8980" s="0" t="str">
        <f aca="false">IF($A8980="","","Compra no cartão")</f>
        <v/>
      </c>
    </row>
    <row r="8981" customFormat="false" ht="13.5" hidden="false" customHeight="false" outlineLevel="0" collapsed="false">
      <c r="A8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1" s="0" t="str">
        <f aca="false">IF($A8981="","",INDEX(CARTAO_COMPRAS!$C:$C,INT((ROW()-2)/20)+2))</f>
        <v/>
      </c>
      <c r="C8981" s="0" t="str">
        <f aca="false">IF($A8981="","",INDEX(CARTAO_COMPRAS!$D:$D,INT((ROW()-2)/20)+2))</f>
        <v/>
      </c>
      <c r="D8981" s="0" t="str">
        <f aca="false">IF($A8981="","",INDEX(CARTAO_COMPRAS!$E:$E,INT((ROW()-2)/20)+2))</f>
        <v/>
      </c>
      <c r="E8981" s="0" t="str">
        <f aca="false">IF($A8981="","",INDEX(CARTAO_COMPRAS!$H:$H,INT((ROW()-2)/20)+2)+MOD(ROW()-2,20))</f>
        <v/>
      </c>
      <c r="F8981" s="0" t="str">
        <f aca="false">IF($A8981="","",INDEX(CARTAO_COMPRAS!$G:$G,INT((ROW()-2)/20)+2))</f>
        <v/>
      </c>
      <c r="G8981" s="5" t="str">
        <f aca="false">IF($A8981="","",INDEX(CARTAO_COMPRAS!$I:$I,INT((ROW()-2)/20)+2))</f>
        <v/>
      </c>
      <c r="H8981" s="4" t="str">
        <f aca="false">IF($A8981="","",EDATE(INDEX(CARTAO_COMPRAS!$J:$J,INT((ROW()-2)/20)+2),MOD(ROW()-2,20)))</f>
        <v/>
      </c>
      <c r="I8981" s="4" t="str">
        <f aca="false">IF($H8981="","",$H8981-WEEKDAY($H8981,2)+1)</f>
        <v/>
      </c>
      <c r="J8981" s="4" t="str">
        <f aca="false">IF($I8981="","",$I8981+6)</f>
        <v/>
      </c>
      <c r="K8981" s="6" t="str">
        <f aca="false">IF($H8981="","",DATE(YEAR($H8981),MONTH($H8981),1))</f>
        <v/>
      </c>
      <c r="L8981" s="0" t="str">
        <f aca="false">IF($A8981="","",INDEX(CARTAO_COMPRAS!$K:$K,INT((ROW()-2)/20)+2))</f>
        <v/>
      </c>
      <c r="M8981" s="0" t="str">
        <f aca="false">IF($A8981="","","Compra no cartão")</f>
        <v/>
      </c>
    </row>
    <row r="8982" customFormat="false" ht="13.5" hidden="false" customHeight="false" outlineLevel="0" collapsed="false">
      <c r="A89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450</v>
      </c>
      <c r="B8982" s="0" t="str">
        <f aca="false">IF($A8982="","",INDEX(CARTAO_COMPRAS!$C:$C,INT((ROW()-2)/20)+2))</f>
        <v>Nubank</v>
      </c>
      <c r="C8982" s="0" t="str">
        <f aca="false">IF($A8982="","",INDEX(CARTAO_COMPRAS!$D:$D,INT((ROW()-2)/20)+2))</f>
        <v>Supermercado</v>
      </c>
      <c r="D8982" s="0" t="str">
        <f aca="false">IF($A8982="","",INDEX(CARTAO_COMPRAS!$E:$E,INT((ROW()-2)/20)+2))</f>
        <v>Alimentação / Insumos</v>
      </c>
      <c r="E8982" s="0" t="n">
        <f aca="false">IF($A8982="","",INDEX(CARTAO_COMPRAS!$H:$H,INT((ROW()-2)/20)+2)+MOD(ROW()-2,20))</f>
        <v>1</v>
      </c>
      <c r="F8982" s="0" t="n">
        <f aca="false">IF($A8982="","",INDEX(CARTAO_COMPRAS!$G:$G,INT((ROW()-2)/20)+2))</f>
        <v>1</v>
      </c>
      <c r="G8982" s="5" t="n">
        <f aca="false">IF($A8982="","",INDEX(CARTAO_COMPRAS!$I:$I,INT((ROW()-2)/20)+2))</f>
        <v>120.07</v>
      </c>
      <c r="H8982" s="4" t="n">
        <f aca="false">IF($A8982="","",EDATE(INDEX(CARTAO_COMPRAS!$J:$J,INT((ROW()-2)/20)+2),MOD(ROW()-2,20)))</f>
        <v>46201</v>
      </c>
      <c r="I8982" s="4" t="n">
        <f aca="false">IF($H8982="","",$H8982-WEEKDAY($H8982,2)+1)</f>
        <v>46195</v>
      </c>
      <c r="J8982" s="4" t="n">
        <f aca="false">IF($I8982="","",$I8982+6)</f>
        <v>46201</v>
      </c>
      <c r="K8982" s="6" t="n">
        <f aca="false">IF($H8982="","",DATE(YEAR($H8982),MONTH($H8982),1))</f>
        <v>46174</v>
      </c>
      <c r="L8982" s="0" t="str">
        <f aca="false">IF($A8982="","",INDEX(CARTAO_COMPRAS!$K:$K,INT((ROW()-2)/20)+2))</f>
        <v>Pago</v>
      </c>
      <c r="M8982" s="0" t="str">
        <f aca="false">IF($A8982="","","Compra no cartão")</f>
        <v>Compra no cartão</v>
      </c>
    </row>
    <row r="8983" customFormat="false" ht="13.5" hidden="false" customHeight="false" outlineLevel="0" collapsed="false">
      <c r="A8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3" s="0" t="str">
        <f aca="false">IF($A8983="","",INDEX(CARTAO_COMPRAS!$C:$C,INT((ROW()-2)/20)+2))</f>
        <v/>
      </c>
      <c r="C8983" s="0" t="str">
        <f aca="false">IF($A8983="","",INDEX(CARTAO_COMPRAS!$D:$D,INT((ROW()-2)/20)+2))</f>
        <v/>
      </c>
      <c r="D8983" s="0" t="str">
        <f aca="false">IF($A8983="","",INDEX(CARTAO_COMPRAS!$E:$E,INT((ROW()-2)/20)+2))</f>
        <v/>
      </c>
      <c r="E8983" s="0" t="str">
        <f aca="false">IF($A8983="","",INDEX(CARTAO_COMPRAS!$H:$H,INT((ROW()-2)/20)+2)+MOD(ROW()-2,20))</f>
        <v/>
      </c>
      <c r="F8983" s="0" t="str">
        <f aca="false">IF($A8983="","",INDEX(CARTAO_COMPRAS!$G:$G,INT((ROW()-2)/20)+2))</f>
        <v/>
      </c>
      <c r="G8983" s="5" t="str">
        <f aca="false">IF($A8983="","",INDEX(CARTAO_COMPRAS!$I:$I,INT((ROW()-2)/20)+2))</f>
        <v/>
      </c>
      <c r="H8983" s="4" t="str">
        <f aca="false">IF($A8983="","",EDATE(INDEX(CARTAO_COMPRAS!$J:$J,INT((ROW()-2)/20)+2),MOD(ROW()-2,20)))</f>
        <v/>
      </c>
      <c r="I8983" s="4" t="str">
        <f aca="false">IF($H8983="","",$H8983-WEEKDAY($H8983,2)+1)</f>
        <v/>
      </c>
      <c r="J8983" s="4" t="str">
        <f aca="false">IF($I8983="","",$I8983+6)</f>
        <v/>
      </c>
      <c r="K8983" s="6" t="str">
        <f aca="false">IF($H8983="","",DATE(YEAR($H8983),MONTH($H8983),1))</f>
        <v/>
      </c>
      <c r="L8983" s="0" t="str">
        <f aca="false">IF($A8983="","",INDEX(CARTAO_COMPRAS!$K:$K,INT((ROW()-2)/20)+2))</f>
        <v/>
      </c>
      <c r="M8983" s="0" t="str">
        <f aca="false">IF($A8983="","","Compra no cartão")</f>
        <v/>
      </c>
    </row>
    <row r="8984" customFormat="false" ht="13.5" hidden="false" customHeight="false" outlineLevel="0" collapsed="false">
      <c r="A8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4" s="0" t="str">
        <f aca="false">IF($A8984="","",INDEX(CARTAO_COMPRAS!$C:$C,INT((ROW()-2)/20)+2))</f>
        <v/>
      </c>
      <c r="C8984" s="0" t="str">
        <f aca="false">IF($A8984="","",INDEX(CARTAO_COMPRAS!$D:$D,INT((ROW()-2)/20)+2))</f>
        <v/>
      </c>
      <c r="D8984" s="0" t="str">
        <f aca="false">IF($A8984="","",INDEX(CARTAO_COMPRAS!$E:$E,INT((ROW()-2)/20)+2))</f>
        <v/>
      </c>
      <c r="E8984" s="0" t="str">
        <f aca="false">IF($A8984="","",INDEX(CARTAO_COMPRAS!$H:$H,INT((ROW()-2)/20)+2)+MOD(ROW()-2,20))</f>
        <v/>
      </c>
      <c r="F8984" s="0" t="str">
        <f aca="false">IF($A8984="","",INDEX(CARTAO_COMPRAS!$G:$G,INT((ROW()-2)/20)+2))</f>
        <v/>
      </c>
      <c r="G8984" s="5" t="str">
        <f aca="false">IF($A8984="","",INDEX(CARTAO_COMPRAS!$I:$I,INT((ROW()-2)/20)+2))</f>
        <v/>
      </c>
      <c r="H8984" s="4" t="str">
        <f aca="false">IF($A8984="","",EDATE(INDEX(CARTAO_COMPRAS!$J:$J,INT((ROW()-2)/20)+2),MOD(ROW()-2,20)))</f>
        <v/>
      </c>
      <c r="I8984" s="4" t="str">
        <f aca="false">IF($H8984="","",$H8984-WEEKDAY($H8984,2)+1)</f>
        <v/>
      </c>
      <c r="J8984" s="4" t="str">
        <f aca="false">IF($I8984="","",$I8984+6)</f>
        <v/>
      </c>
      <c r="K8984" s="6" t="str">
        <f aca="false">IF($H8984="","",DATE(YEAR($H8984),MONTH($H8984),1))</f>
        <v/>
      </c>
      <c r="L8984" s="0" t="str">
        <f aca="false">IF($A8984="","",INDEX(CARTAO_COMPRAS!$K:$K,INT((ROW()-2)/20)+2))</f>
        <v/>
      </c>
      <c r="M8984" s="0" t="str">
        <f aca="false">IF($A8984="","","Compra no cartão")</f>
        <v/>
      </c>
    </row>
    <row r="8985" customFormat="false" ht="13.5" hidden="false" customHeight="false" outlineLevel="0" collapsed="false">
      <c r="A8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5" s="0" t="str">
        <f aca="false">IF($A8985="","",INDEX(CARTAO_COMPRAS!$C:$C,INT((ROW()-2)/20)+2))</f>
        <v/>
      </c>
      <c r="C8985" s="0" t="str">
        <f aca="false">IF($A8985="","",INDEX(CARTAO_COMPRAS!$D:$D,INT((ROW()-2)/20)+2))</f>
        <v/>
      </c>
      <c r="D8985" s="0" t="str">
        <f aca="false">IF($A8985="","",INDEX(CARTAO_COMPRAS!$E:$E,INT((ROW()-2)/20)+2))</f>
        <v/>
      </c>
      <c r="E8985" s="0" t="str">
        <f aca="false">IF($A8985="","",INDEX(CARTAO_COMPRAS!$H:$H,INT((ROW()-2)/20)+2)+MOD(ROW()-2,20))</f>
        <v/>
      </c>
      <c r="F8985" s="0" t="str">
        <f aca="false">IF($A8985="","",INDEX(CARTAO_COMPRAS!$G:$G,INT((ROW()-2)/20)+2))</f>
        <v/>
      </c>
      <c r="G8985" s="5" t="str">
        <f aca="false">IF($A8985="","",INDEX(CARTAO_COMPRAS!$I:$I,INT((ROW()-2)/20)+2))</f>
        <v/>
      </c>
      <c r="H8985" s="4" t="str">
        <f aca="false">IF($A8985="","",EDATE(INDEX(CARTAO_COMPRAS!$J:$J,INT((ROW()-2)/20)+2),MOD(ROW()-2,20)))</f>
        <v/>
      </c>
      <c r="I8985" s="4" t="str">
        <f aca="false">IF($H8985="","",$H8985-WEEKDAY($H8985,2)+1)</f>
        <v/>
      </c>
      <c r="J8985" s="4" t="str">
        <f aca="false">IF($I8985="","",$I8985+6)</f>
        <v/>
      </c>
      <c r="K8985" s="6" t="str">
        <f aca="false">IF($H8985="","",DATE(YEAR($H8985),MONTH($H8985),1))</f>
        <v/>
      </c>
      <c r="L8985" s="0" t="str">
        <f aca="false">IF($A8985="","",INDEX(CARTAO_COMPRAS!$K:$K,INT((ROW()-2)/20)+2))</f>
        <v/>
      </c>
      <c r="M8985" s="0" t="str">
        <f aca="false">IF($A8985="","","Compra no cartão")</f>
        <v/>
      </c>
    </row>
    <row r="8986" customFormat="false" ht="13.5" hidden="false" customHeight="false" outlineLevel="0" collapsed="false">
      <c r="A8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6" s="0" t="str">
        <f aca="false">IF($A8986="","",INDEX(CARTAO_COMPRAS!$C:$C,INT((ROW()-2)/20)+2))</f>
        <v/>
      </c>
      <c r="C8986" s="0" t="str">
        <f aca="false">IF($A8986="","",INDEX(CARTAO_COMPRAS!$D:$D,INT((ROW()-2)/20)+2))</f>
        <v/>
      </c>
      <c r="D8986" s="0" t="str">
        <f aca="false">IF($A8986="","",INDEX(CARTAO_COMPRAS!$E:$E,INT((ROW()-2)/20)+2))</f>
        <v/>
      </c>
      <c r="E8986" s="0" t="str">
        <f aca="false">IF($A8986="","",INDEX(CARTAO_COMPRAS!$H:$H,INT((ROW()-2)/20)+2)+MOD(ROW()-2,20))</f>
        <v/>
      </c>
      <c r="F8986" s="0" t="str">
        <f aca="false">IF($A8986="","",INDEX(CARTAO_COMPRAS!$G:$G,INT((ROW()-2)/20)+2))</f>
        <v/>
      </c>
      <c r="G8986" s="5" t="str">
        <f aca="false">IF($A8986="","",INDEX(CARTAO_COMPRAS!$I:$I,INT((ROW()-2)/20)+2))</f>
        <v/>
      </c>
      <c r="H8986" s="4" t="str">
        <f aca="false">IF($A8986="","",EDATE(INDEX(CARTAO_COMPRAS!$J:$J,INT((ROW()-2)/20)+2),MOD(ROW()-2,20)))</f>
        <v/>
      </c>
      <c r="I8986" s="4" t="str">
        <f aca="false">IF($H8986="","",$H8986-WEEKDAY($H8986,2)+1)</f>
        <v/>
      </c>
      <c r="J8986" s="4" t="str">
        <f aca="false">IF($I8986="","",$I8986+6)</f>
        <v/>
      </c>
      <c r="K8986" s="6" t="str">
        <f aca="false">IF($H8986="","",DATE(YEAR($H8986),MONTH($H8986),1))</f>
        <v/>
      </c>
      <c r="L8986" s="0" t="str">
        <f aca="false">IF($A8986="","",INDEX(CARTAO_COMPRAS!$K:$K,INT((ROW()-2)/20)+2))</f>
        <v/>
      </c>
      <c r="M8986" s="0" t="str">
        <f aca="false">IF($A8986="","","Compra no cartão")</f>
        <v/>
      </c>
    </row>
    <row r="8987" customFormat="false" ht="13.5" hidden="false" customHeight="false" outlineLevel="0" collapsed="false">
      <c r="A8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7" s="0" t="str">
        <f aca="false">IF($A8987="","",INDEX(CARTAO_COMPRAS!$C:$C,INT((ROW()-2)/20)+2))</f>
        <v/>
      </c>
      <c r="C8987" s="0" t="str">
        <f aca="false">IF($A8987="","",INDEX(CARTAO_COMPRAS!$D:$D,INT((ROW()-2)/20)+2))</f>
        <v/>
      </c>
      <c r="D8987" s="0" t="str">
        <f aca="false">IF($A8987="","",INDEX(CARTAO_COMPRAS!$E:$E,INT((ROW()-2)/20)+2))</f>
        <v/>
      </c>
      <c r="E8987" s="0" t="str">
        <f aca="false">IF($A8987="","",INDEX(CARTAO_COMPRAS!$H:$H,INT((ROW()-2)/20)+2)+MOD(ROW()-2,20))</f>
        <v/>
      </c>
      <c r="F8987" s="0" t="str">
        <f aca="false">IF($A8987="","",INDEX(CARTAO_COMPRAS!$G:$G,INT((ROW()-2)/20)+2))</f>
        <v/>
      </c>
      <c r="G8987" s="5" t="str">
        <f aca="false">IF($A8987="","",INDEX(CARTAO_COMPRAS!$I:$I,INT((ROW()-2)/20)+2))</f>
        <v/>
      </c>
      <c r="H8987" s="4" t="str">
        <f aca="false">IF($A8987="","",EDATE(INDEX(CARTAO_COMPRAS!$J:$J,INT((ROW()-2)/20)+2),MOD(ROW()-2,20)))</f>
        <v/>
      </c>
      <c r="I8987" s="4" t="str">
        <f aca="false">IF($H8987="","",$H8987-WEEKDAY($H8987,2)+1)</f>
        <v/>
      </c>
      <c r="J8987" s="4" t="str">
        <f aca="false">IF($I8987="","",$I8987+6)</f>
        <v/>
      </c>
      <c r="K8987" s="6" t="str">
        <f aca="false">IF($H8987="","",DATE(YEAR($H8987),MONTH($H8987),1))</f>
        <v/>
      </c>
      <c r="L8987" s="0" t="str">
        <f aca="false">IF($A8987="","",INDEX(CARTAO_COMPRAS!$K:$K,INT((ROW()-2)/20)+2))</f>
        <v/>
      </c>
      <c r="M8987" s="0" t="str">
        <f aca="false">IF($A8987="","","Compra no cartão")</f>
        <v/>
      </c>
    </row>
    <row r="8988" customFormat="false" ht="13.5" hidden="false" customHeight="false" outlineLevel="0" collapsed="false">
      <c r="A8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8" s="0" t="str">
        <f aca="false">IF($A8988="","",INDEX(CARTAO_COMPRAS!$C:$C,INT((ROW()-2)/20)+2))</f>
        <v/>
      </c>
      <c r="C8988" s="0" t="str">
        <f aca="false">IF($A8988="","",INDEX(CARTAO_COMPRAS!$D:$D,INT((ROW()-2)/20)+2))</f>
        <v/>
      </c>
      <c r="D8988" s="0" t="str">
        <f aca="false">IF($A8988="","",INDEX(CARTAO_COMPRAS!$E:$E,INT((ROW()-2)/20)+2))</f>
        <v/>
      </c>
      <c r="E8988" s="0" t="str">
        <f aca="false">IF($A8988="","",INDEX(CARTAO_COMPRAS!$H:$H,INT((ROW()-2)/20)+2)+MOD(ROW()-2,20))</f>
        <v/>
      </c>
      <c r="F8988" s="0" t="str">
        <f aca="false">IF($A8988="","",INDEX(CARTAO_COMPRAS!$G:$G,INT((ROW()-2)/20)+2))</f>
        <v/>
      </c>
      <c r="G8988" s="5" t="str">
        <f aca="false">IF($A8988="","",INDEX(CARTAO_COMPRAS!$I:$I,INT((ROW()-2)/20)+2))</f>
        <v/>
      </c>
      <c r="H8988" s="4" t="str">
        <f aca="false">IF($A8988="","",EDATE(INDEX(CARTAO_COMPRAS!$J:$J,INT((ROW()-2)/20)+2),MOD(ROW()-2,20)))</f>
        <v/>
      </c>
      <c r="I8988" s="4" t="str">
        <f aca="false">IF($H8988="","",$H8988-WEEKDAY($H8988,2)+1)</f>
        <v/>
      </c>
      <c r="J8988" s="4" t="str">
        <f aca="false">IF($I8988="","",$I8988+6)</f>
        <v/>
      </c>
      <c r="K8988" s="6" t="str">
        <f aca="false">IF($H8988="","",DATE(YEAR($H8988),MONTH($H8988),1))</f>
        <v/>
      </c>
      <c r="L8988" s="0" t="str">
        <f aca="false">IF($A8988="","",INDEX(CARTAO_COMPRAS!$K:$K,INT((ROW()-2)/20)+2))</f>
        <v/>
      </c>
      <c r="M8988" s="0" t="str">
        <f aca="false">IF($A8988="","","Compra no cartão")</f>
        <v/>
      </c>
    </row>
    <row r="8989" customFormat="false" ht="13.5" hidden="false" customHeight="false" outlineLevel="0" collapsed="false">
      <c r="A8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89" s="0" t="str">
        <f aca="false">IF($A8989="","",INDEX(CARTAO_COMPRAS!$C:$C,INT((ROW()-2)/20)+2))</f>
        <v/>
      </c>
      <c r="C8989" s="0" t="str">
        <f aca="false">IF($A8989="","",INDEX(CARTAO_COMPRAS!$D:$D,INT((ROW()-2)/20)+2))</f>
        <v/>
      </c>
      <c r="D8989" s="0" t="str">
        <f aca="false">IF($A8989="","",INDEX(CARTAO_COMPRAS!$E:$E,INT((ROW()-2)/20)+2))</f>
        <v/>
      </c>
      <c r="E8989" s="0" t="str">
        <f aca="false">IF($A8989="","",INDEX(CARTAO_COMPRAS!$H:$H,INT((ROW()-2)/20)+2)+MOD(ROW()-2,20))</f>
        <v/>
      </c>
      <c r="F8989" s="0" t="str">
        <f aca="false">IF($A8989="","",INDEX(CARTAO_COMPRAS!$G:$G,INT((ROW()-2)/20)+2))</f>
        <v/>
      </c>
      <c r="G8989" s="5" t="str">
        <f aca="false">IF($A8989="","",INDEX(CARTAO_COMPRAS!$I:$I,INT((ROW()-2)/20)+2))</f>
        <v/>
      </c>
      <c r="H8989" s="4" t="str">
        <f aca="false">IF($A8989="","",EDATE(INDEX(CARTAO_COMPRAS!$J:$J,INT((ROW()-2)/20)+2),MOD(ROW()-2,20)))</f>
        <v/>
      </c>
      <c r="I8989" s="4" t="str">
        <f aca="false">IF($H8989="","",$H8989-WEEKDAY($H8989,2)+1)</f>
        <v/>
      </c>
      <c r="J8989" s="4" t="str">
        <f aca="false">IF($I8989="","",$I8989+6)</f>
        <v/>
      </c>
      <c r="K8989" s="6" t="str">
        <f aca="false">IF($H8989="","",DATE(YEAR($H8989),MONTH($H8989),1))</f>
        <v/>
      </c>
      <c r="L8989" s="0" t="str">
        <f aca="false">IF($A8989="","",INDEX(CARTAO_COMPRAS!$K:$K,INT((ROW()-2)/20)+2))</f>
        <v/>
      </c>
      <c r="M8989" s="0" t="str">
        <f aca="false">IF($A8989="","","Compra no cartão")</f>
        <v/>
      </c>
    </row>
    <row r="8990" customFormat="false" ht="13.5" hidden="false" customHeight="false" outlineLevel="0" collapsed="false">
      <c r="A8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0" s="0" t="str">
        <f aca="false">IF($A8990="","",INDEX(CARTAO_COMPRAS!$C:$C,INT((ROW()-2)/20)+2))</f>
        <v/>
      </c>
      <c r="C8990" s="0" t="str">
        <f aca="false">IF($A8990="","",INDEX(CARTAO_COMPRAS!$D:$D,INT((ROW()-2)/20)+2))</f>
        <v/>
      </c>
      <c r="D8990" s="0" t="str">
        <f aca="false">IF($A8990="","",INDEX(CARTAO_COMPRAS!$E:$E,INT((ROW()-2)/20)+2))</f>
        <v/>
      </c>
      <c r="E8990" s="0" t="str">
        <f aca="false">IF($A8990="","",INDEX(CARTAO_COMPRAS!$H:$H,INT((ROW()-2)/20)+2)+MOD(ROW()-2,20))</f>
        <v/>
      </c>
      <c r="F8990" s="0" t="str">
        <f aca="false">IF($A8990="","",INDEX(CARTAO_COMPRAS!$G:$G,INT((ROW()-2)/20)+2))</f>
        <v/>
      </c>
      <c r="G8990" s="5" t="str">
        <f aca="false">IF($A8990="","",INDEX(CARTAO_COMPRAS!$I:$I,INT((ROW()-2)/20)+2))</f>
        <v/>
      </c>
      <c r="H8990" s="4" t="str">
        <f aca="false">IF($A8990="","",EDATE(INDEX(CARTAO_COMPRAS!$J:$J,INT((ROW()-2)/20)+2),MOD(ROW()-2,20)))</f>
        <v/>
      </c>
      <c r="I8990" s="4" t="str">
        <f aca="false">IF($H8990="","",$H8990-WEEKDAY($H8990,2)+1)</f>
        <v/>
      </c>
      <c r="J8990" s="4" t="str">
        <f aca="false">IF($I8990="","",$I8990+6)</f>
        <v/>
      </c>
      <c r="K8990" s="6" t="str">
        <f aca="false">IF($H8990="","",DATE(YEAR($H8990),MONTH($H8990),1))</f>
        <v/>
      </c>
      <c r="L8990" s="0" t="str">
        <f aca="false">IF($A8990="","",INDEX(CARTAO_COMPRAS!$K:$K,INT((ROW()-2)/20)+2))</f>
        <v/>
      </c>
      <c r="M8990" s="0" t="str">
        <f aca="false">IF($A8990="","","Compra no cartão")</f>
        <v/>
      </c>
    </row>
    <row r="8991" customFormat="false" ht="13.5" hidden="false" customHeight="false" outlineLevel="0" collapsed="false">
      <c r="A8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1" s="0" t="str">
        <f aca="false">IF($A8991="","",INDEX(CARTAO_COMPRAS!$C:$C,INT((ROW()-2)/20)+2))</f>
        <v/>
      </c>
      <c r="C8991" s="0" t="str">
        <f aca="false">IF($A8991="","",INDEX(CARTAO_COMPRAS!$D:$D,INT((ROW()-2)/20)+2))</f>
        <v/>
      </c>
      <c r="D8991" s="0" t="str">
        <f aca="false">IF($A8991="","",INDEX(CARTAO_COMPRAS!$E:$E,INT((ROW()-2)/20)+2))</f>
        <v/>
      </c>
      <c r="E8991" s="0" t="str">
        <f aca="false">IF($A8991="","",INDEX(CARTAO_COMPRAS!$H:$H,INT((ROW()-2)/20)+2)+MOD(ROW()-2,20))</f>
        <v/>
      </c>
      <c r="F8991" s="0" t="str">
        <f aca="false">IF($A8991="","",INDEX(CARTAO_COMPRAS!$G:$G,INT((ROW()-2)/20)+2))</f>
        <v/>
      </c>
      <c r="G8991" s="5" t="str">
        <f aca="false">IF($A8991="","",INDEX(CARTAO_COMPRAS!$I:$I,INT((ROW()-2)/20)+2))</f>
        <v/>
      </c>
      <c r="H8991" s="4" t="str">
        <f aca="false">IF($A8991="","",EDATE(INDEX(CARTAO_COMPRAS!$J:$J,INT((ROW()-2)/20)+2),MOD(ROW()-2,20)))</f>
        <v/>
      </c>
      <c r="I8991" s="4" t="str">
        <f aca="false">IF($H8991="","",$H8991-WEEKDAY($H8991,2)+1)</f>
        <v/>
      </c>
      <c r="J8991" s="4" t="str">
        <f aca="false">IF($I8991="","",$I8991+6)</f>
        <v/>
      </c>
      <c r="K8991" s="6" t="str">
        <f aca="false">IF($H8991="","",DATE(YEAR($H8991),MONTH($H8991),1))</f>
        <v/>
      </c>
      <c r="L8991" s="0" t="str">
        <f aca="false">IF($A8991="","",INDEX(CARTAO_COMPRAS!$K:$K,INT((ROW()-2)/20)+2))</f>
        <v/>
      </c>
      <c r="M8991" s="0" t="str">
        <f aca="false">IF($A8991="","","Compra no cartão")</f>
        <v/>
      </c>
    </row>
    <row r="8992" customFormat="false" ht="13.5" hidden="false" customHeight="false" outlineLevel="0" collapsed="false">
      <c r="A8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2" s="0" t="str">
        <f aca="false">IF($A8992="","",INDEX(CARTAO_COMPRAS!$C:$C,INT((ROW()-2)/20)+2))</f>
        <v/>
      </c>
      <c r="C8992" s="0" t="str">
        <f aca="false">IF($A8992="","",INDEX(CARTAO_COMPRAS!$D:$D,INT((ROW()-2)/20)+2))</f>
        <v/>
      </c>
      <c r="D8992" s="0" t="str">
        <f aca="false">IF($A8992="","",INDEX(CARTAO_COMPRAS!$E:$E,INT((ROW()-2)/20)+2))</f>
        <v/>
      </c>
      <c r="E8992" s="0" t="str">
        <f aca="false">IF($A8992="","",INDEX(CARTAO_COMPRAS!$H:$H,INT((ROW()-2)/20)+2)+MOD(ROW()-2,20))</f>
        <v/>
      </c>
      <c r="F8992" s="0" t="str">
        <f aca="false">IF($A8992="","",INDEX(CARTAO_COMPRAS!$G:$G,INT((ROW()-2)/20)+2))</f>
        <v/>
      </c>
      <c r="G8992" s="5" t="str">
        <f aca="false">IF($A8992="","",INDEX(CARTAO_COMPRAS!$I:$I,INT((ROW()-2)/20)+2))</f>
        <v/>
      </c>
      <c r="H8992" s="4" t="str">
        <f aca="false">IF($A8992="","",EDATE(INDEX(CARTAO_COMPRAS!$J:$J,INT((ROW()-2)/20)+2),MOD(ROW()-2,20)))</f>
        <v/>
      </c>
      <c r="I8992" s="4" t="str">
        <f aca="false">IF($H8992="","",$H8992-WEEKDAY($H8992,2)+1)</f>
        <v/>
      </c>
      <c r="J8992" s="4" t="str">
        <f aca="false">IF($I8992="","",$I8992+6)</f>
        <v/>
      </c>
      <c r="K8992" s="6" t="str">
        <f aca="false">IF($H8992="","",DATE(YEAR($H8992),MONTH($H8992),1))</f>
        <v/>
      </c>
      <c r="L8992" s="0" t="str">
        <f aca="false">IF($A8992="","",INDEX(CARTAO_COMPRAS!$K:$K,INT((ROW()-2)/20)+2))</f>
        <v/>
      </c>
      <c r="M8992" s="0" t="str">
        <f aca="false">IF($A8992="","","Compra no cartão")</f>
        <v/>
      </c>
    </row>
    <row r="8993" customFormat="false" ht="13.5" hidden="false" customHeight="false" outlineLevel="0" collapsed="false">
      <c r="A8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3" s="0" t="str">
        <f aca="false">IF($A8993="","",INDEX(CARTAO_COMPRAS!$C:$C,INT((ROW()-2)/20)+2))</f>
        <v/>
      </c>
      <c r="C8993" s="0" t="str">
        <f aca="false">IF($A8993="","",INDEX(CARTAO_COMPRAS!$D:$D,INT((ROW()-2)/20)+2))</f>
        <v/>
      </c>
      <c r="D8993" s="0" t="str">
        <f aca="false">IF($A8993="","",INDEX(CARTAO_COMPRAS!$E:$E,INT((ROW()-2)/20)+2))</f>
        <v/>
      </c>
      <c r="E8993" s="0" t="str">
        <f aca="false">IF($A8993="","",INDEX(CARTAO_COMPRAS!$H:$H,INT((ROW()-2)/20)+2)+MOD(ROW()-2,20))</f>
        <v/>
      </c>
      <c r="F8993" s="0" t="str">
        <f aca="false">IF($A8993="","",INDEX(CARTAO_COMPRAS!$G:$G,INT((ROW()-2)/20)+2))</f>
        <v/>
      </c>
      <c r="G8993" s="5" t="str">
        <f aca="false">IF($A8993="","",INDEX(CARTAO_COMPRAS!$I:$I,INT((ROW()-2)/20)+2))</f>
        <v/>
      </c>
      <c r="H8993" s="4" t="str">
        <f aca="false">IF($A8993="","",EDATE(INDEX(CARTAO_COMPRAS!$J:$J,INT((ROW()-2)/20)+2),MOD(ROW()-2,20)))</f>
        <v/>
      </c>
      <c r="I8993" s="4" t="str">
        <f aca="false">IF($H8993="","",$H8993-WEEKDAY($H8993,2)+1)</f>
        <v/>
      </c>
      <c r="J8993" s="4" t="str">
        <f aca="false">IF($I8993="","",$I8993+6)</f>
        <v/>
      </c>
      <c r="K8993" s="6" t="str">
        <f aca="false">IF($H8993="","",DATE(YEAR($H8993),MONTH($H8993),1))</f>
        <v/>
      </c>
      <c r="L8993" s="0" t="str">
        <f aca="false">IF($A8993="","",INDEX(CARTAO_COMPRAS!$K:$K,INT((ROW()-2)/20)+2))</f>
        <v/>
      </c>
      <c r="M8993" s="0" t="str">
        <f aca="false">IF($A8993="","","Compra no cartão")</f>
        <v/>
      </c>
    </row>
    <row r="8994" customFormat="false" ht="13.5" hidden="false" customHeight="false" outlineLevel="0" collapsed="false">
      <c r="A8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4" s="0" t="str">
        <f aca="false">IF($A8994="","",INDEX(CARTAO_COMPRAS!$C:$C,INT((ROW()-2)/20)+2))</f>
        <v/>
      </c>
      <c r="C8994" s="0" t="str">
        <f aca="false">IF($A8994="","",INDEX(CARTAO_COMPRAS!$D:$D,INT((ROW()-2)/20)+2))</f>
        <v/>
      </c>
      <c r="D8994" s="0" t="str">
        <f aca="false">IF($A8994="","",INDEX(CARTAO_COMPRAS!$E:$E,INT((ROW()-2)/20)+2))</f>
        <v/>
      </c>
      <c r="E8994" s="0" t="str">
        <f aca="false">IF($A8994="","",INDEX(CARTAO_COMPRAS!$H:$H,INT((ROW()-2)/20)+2)+MOD(ROW()-2,20))</f>
        <v/>
      </c>
      <c r="F8994" s="0" t="str">
        <f aca="false">IF($A8994="","",INDEX(CARTAO_COMPRAS!$G:$G,INT((ROW()-2)/20)+2))</f>
        <v/>
      </c>
      <c r="G8994" s="5" t="str">
        <f aca="false">IF($A8994="","",INDEX(CARTAO_COMPRAS!$I:$I,INT((ROW()-2)/20)+2))</f>
        <v/>
      </c>
      <c r="H8994" s="4" t="str">
        <f aca="false">IF($A8994="","",EDATE(INDEX(CARTAO_COMPRAS!$J:$J,INT((ROW()-2)/20)+2),MOD(ROW()-2,20)))</f>
        <v/>
      </c>
      <c r="I8994" s="4" t="str">
        <f aca="false">IF($H8994="","",$H8994-WEEKDAY($H8994,2)+1)</f>
        <v/>
      </c>
      <c r="J8994" s="4" t="str">
        <f aca="false">IF($I8994="","",$I8994+6)</f>
        <v/>
      </c>
      <c r="K8994" s="6" t="str">
        <f aca="false">IF($H8994="","",DATE(YEAR($H8994),MONTH($H8994),1))</f>
        <v/>
      </c>
      <c r="L8994" s="0" t="str">
        <f aca="false">IF($A8994="","",INDEX(CARTAO_COMPRAS!$K:$K,INT((ROW()-2)/20)+2))</f>
        <v/>
      </c>
      <c r="M8994" s="0" t="str">
        <f aca="false">IF($A8994="","","Compra no cartão")</f>
        <v/>
      </c>
    </row>
    <row r="8995" customFormat="false" ht="13.5" hidden="false" customHeight="false" outlineLevel="0" collapsed="false">
      <c r="A8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5" s="0" t="str">
        <f aca="false">IF($A8995="","",INDEX(CARTAO_COMPRAS!$C:$C,INT((ROW()-2)/20)+2))</f>
        <v/>
      </c>
      <c r="C8995" s="0" t="str">
        <f aca="false">IF($A8995="","",INDEX(CARTAO_COMPRAS!$D:$D,INT((ROW()-2)/20)+2))</f>
        <v/>
      </c>
      <c r="D8995" s="0" t="str">
        <f aca="false">IF($A8995="","",INDEX(CARTAO_COMPRAS!$E:$E,INT((ROW()-2)/20)+2))</f>
        <v/>
      </c>
      <c r="E8995" s="0" t="str">
        <f aca="false">IF($A8995="","",INDEX(CARTAO_COMPRAS!$H:$H,INT((ROW()-2)/20)+2)+MOD(ROW()-2,20))</f>
        <v/>
      </c>
      <c r="F8995" s="0" t="str">
        <f aca="false">IF($A8995="","",INDEX(CARTAO_COMPRAS!$G:$G,INT((ROW()-2)/20)+2))</f>
        <v/>
      </c>
      <c r="G8995" s="5" t="str">
        <f aca="false">IF($A8995="","",INDEX(CARTAO_COMPRAS!$I:$I,INT((ROW()-2)/20)+2))</f>
        <v/>
      </c>
      <c r="H8995" s="4" t="str">
        <f aca="false">IF($A8995="","",EDATE(INDEX(CARTAO_COMPRAS!$J:$J,INT((ROW()-2)/20)+2),MOD(ROW()-2,20)))</f>
        <v/>
      </c>
      <c r="I8995" s="4" t="str">
        <f aca="false">IF($H8995="","",$H8995-WEEKDAY($H8995,2)+1)</f>
        <v/>
      </c>
      <c r="J8995" s="4" t="str">
        <f aca="false">IF($I8995="","",$I8995+6)</f>
        <v/>
      </c>
      <c r="K8995" s="6" t="str">
        <f aca="false">IF($H8995="","",DATE(YEAR($H8995),MONTH($H8995),1))</f>
        <v/>
      </c>
      <c r="L8995" s="0" t="str">
        <f aca="false">IF($A8995="","",INDEX(CARTAO_COMPRAS!$K:$K,INT((ROW()-2)/20)+2))</f>
        <v/>
      </c>
      <c r="M8995" s="0" t="str">
        <f aca="false">IF($A8995="","","Compra no cartão")</f>
        <v/>
      </c>
    </row>
    <row r="8996" customFormat="false" ht="13.5" hidden="false" customHeight="false" outlineLevel="0" collapsed="false">
      <c r="A8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6" s="0" t="str">
        <f aca="false">IF($A8996="","",INDEX(CARTAO_COMPRAS!$C:$C,INT((ROW()-2)/20)+2))</f>
        <v/>
      </c>
      <c r="C8996" s="0" t="str">
        <f aca="false">IF($A8996="","",INDEX(CARTAO_COMPRAS!$D:$D,INT((ROW()-2)/20)+2))</f>
        <v/>
      </c>
      <c r="D8996" s="0" t="str">
        <f aca="false">IF($A8996="","",INDEX(CARTAO_COMPRAS!$E:$E,INT((ROW()-2)/20)+2))</f>
        <v/>
      </c>
      <c r="E8996" s="0" t="str">
        <f aca="false">IF($A8996="","",INDEX(CARTAO_COMPRAS!$H:$H,INT((ROW()-2)/20)+2)+MOD(ROW()-2,20))</f>
        <v/>
      </c>
      <c r="F8996" s="0" t="str">
        <f aca="false">IF($A8996="","",INDEX(CARTAO_COMPRAS!$G:$G,INT((ROW()-2)/20)+2))</f>
        <v/>
      </c>
      <c r="G8996" s="5" t="str">
        <f aca="false">IF($A8996="","",INDEX(CARTAO_COMPRAS!$I:$I,INT((ROW()-2)/20)+2))</f>
        <v/>
      </c>
      <c r="H8996" s="4" t="str">
        <f aca="false">IF($A8996="","",EDATE(INDEX(CARTAO_COMPRAS!$J:$J,INT((ROW()-2)/20)+2),MOD(ROW()-2,20)))</f>
        <v/>
      </c>
      <c r="I8996" s="4" t="str">
        <f aca="false">IF($H8996="","",$H8996-WEEKDAY($H8996,2)+1)</f>
        <v/>
      </c>
      <c r="J8996" s="4" t="str">
        <f aca="false">IF($I8996="","",$I8996+6)</f>
        <v/>
      </c>
      <c r="K8996" s="6" t="str">
        <f aca="false">IF($H8996="","",DATE(YEAR($H8996),MONTH($H8996),1))</f>
        <v/>
      </c>
      <c r="L8996" s="0" t="str">
        <f aca="false">IF($A8996="","",INDEX(CARTAO_COMPRAS!$K:$K,INT((ROW()-2)/20)+2))</f>
        <v/>
      </c>
      <c r="M8996" s="0" t="str">
        <f aca="false">IF($A8996="","","Compra no cartão")</f>
        <v/>
      </c>
    </row>
    <row r="8997" customFormat="false" ht="13.5" hidden="false" customHeight="false" outlineLevel="0" collapsed="false">
      <c r="A8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7" s="0" t="str">
        <f aca="false">IF($A8997="","",INDEX(CARTAO_COMPRAS!$C:$C,INT((ROW()-2)/20)+2))</f>
        <v/>
      </c>
      <c r="C8997" s="0" t="str">
        <f aca="false">IF($A8997="","",INDEX(CARTAO_COMPRAS!$D:$D,INT((ROW()-2)/20)+2))</f>
        <v/>
      </c>
      <c r="D8997" s="0" t="str">
        <f aca="false">IF($A8997="","",INDEX(CARTAO_COMPRAS!$E:$E,INT((ROW()-2)/20)+2))</f>
        <v/>
      </c>
      <c r="E8997" s="0" t="str">
        <f aca="false">IF($A8997="","",INDEX(CARTAO_COMPRAS!$H:$H,INT((ROW()-2)/20)+2)+MOD(ROW()-2,20))</f>
        <v/>
      </c>
      <c r="F8997" s="0" t="str">
        <f aca="false">IF($A8997="","",INDEX(CARTAO_COMPRAS!$G:$G,INT((ROW()-2)/20)+2))</f>
        <v/>
      </c>
      <c r="G8997" s="5" t="str">
        <f aca="false">IF($A8997="","",INDEX(CARTAO_COMPRAS!$I:$I,INT((ROW()-2)/20)+2))</f>
        <v/>
      </c>
      <c r="H8997" s="4" t="str">
        <f aca="false">IF($A8997="","",EDATE(INDEX(CARTAO_COMPRAS!$J:$J,INT((ROW()-2)/20)+2),MOD(ROW()-2,20)))</f>
        <v/>
      </c>
      <c r="I8997" s="4" t="str">
        <f aca="false">IF($H8997="","",$H8997-WEEKDAY($H8997,2)+1)</f>
        <v/>
      </c>
      <c r="J8997" s="4" t="str">
        <f aca="false">IF($I8997="","",$I8997+6)</f>
        <v/>
      </c>
      <c r="K8997" s="6" t="str">
        <f aca="false">IF($H8997="","",DATE(YEAR($H8997),MONTH($H8997),1))</f>
        <v/>
      </c>
      <c r="L8997" s="0" t="str">
        <f aca="false">IF($A8997="","",INDEX(CARTAO_COMPRAS!$K:$K,INT((ROW()-2)/20)+2))</f>
        <v/>
      </c>
      <c r="M8997" s="0" t="str">
        <f aca="false">IF($A8997="","","Compra no cartão")</f>
        <v/>
      </c>
    </row>
    <row r="8998" customFormat="false" ht="13.5" hidden="false" customHeight="false" outlineLevel="0" collapsed="false">
      <c r="A8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8" s="0" t="str">
        <f aca="false">IF($A8998="","",INDEX(CARTAO_COMPRAS!$C:$C,INT((ROW()-2)/20)+2))</f>
        <v/>
      </c>
      <c r="C8998" s="0" t="str">
        <f aca="false">IF($A8998="","",INDEX(CARTAO_COMPRAS!$D:$D,INT((ROW()-2)/20)+2))</f>
        <v/>
      </c>
      <c r="D8998" s="0" t="str">
        <f aca="false">IF($A8998="","",INDEX(CARTAO_COMPRAS!$E:$E,INT((ROW()-2)/20)+2))</f>
        <v/>
      </c>
      <c r="E8998" s="0" t="str">
        <f aca="false">IF($A8998="","",INDEX(CARTAO_COMPRAS!$H:$H,INT((ROW()-2)/20)+2)+MOD(ROW()-2,20))</f>
        <v/>
      </c>
      <c r="F8998" s="0" t="str">
        <f aca="false">IF($A8998="","",INDEX(CARTAO_COMPRAS!$G:$G,INT((ROW()-2)/20)+2))</f>
        <v/>
      </c>
      <c r="G8998" s="5" t="str">
        <f aca="false">IF($A8998="","",INDEX(CARTAO_COMPRAS!$I:$I,INT((ROW()-2)/20)+2))</f>
        <v/>
      </c>
      <c r="H8998" s="4" t="str">
        <f aca="false">IF($A8998="","",EDATE(INDEX(CARTAO_COMPRAS!$J:$J,INT((ROW()-2)/20)+2),MOD(ROW()-2,20)))</f>
        <v/>
      </c>
      <c r="I8998" s="4" t="str">
        <f aca="false">IF($H8998="","",$H8998-WEEKDAY($H8998,2)+1)</f>
        <v/>
      </c>
      <c r="J8998" s="4" t="str">
        <f aca="false">IF($I8998="","",$I8998+6)</f>
        <v/>
      </c>
      <c r="K8998" s="6" t="str">
        <f aca="false">IF($H8998="","",DATE(YEAR($H8998),MONTH($H8998),1))</f>
        <v/>
      </c>
      <c r="L8998" s="0" t="str">
        <f aca="false">IF($A8998="","",INDEX(CARTAO_COMPRAS!$K:$K,INT((ROW()-2)/20)+2))</f>
        <v/>
      </c>
      <c r="M8998" s="0" t="str">
        <f aca="false">IF($A8998="","","Compra no cartão")</f>
        <v/>
      </c>
    </row>
    <row r="8999" customFormat="false" ht="13.5" hidden="false" customHeight="false" outlineLevel="0" collapsed="false">
      <c r="A8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8999" s="0" t="str">
        <f aca="false">IF($A8999="","",INDEX(CARTAO_COMPRAS!$C:$C,INT((ROW()-2)/20)+2))</f>
        <v/>
      </c>
      <c r="C8999" s="0" t="str">
        <f aca="false">IF($A8999="","",INDEX(CARTAO_COMPRAS!$D:$D,INT((ROW()-2)/20)+2))</f>
        <v/>
      </c>
      <c r="D8999" s="0" t="str">
        <f aca="false">IF($A8999="","",INDEX(CARTAO_COMPRAS!$E:$E,INT((ROW()-2)/20)+2))</f>
        <v/>
      </c>
      <c r="E8999" s="0" t="str">
        <f aca="false">IF($A8999="","",INDEX(CARTAO_COMPRAS!$H:$H,INT((ROW()-2)/20)+2)+MOD(ROW()-2,20))</f>
        <v/>
      </c>
      <c r="F8999" s="0" t="str">
        <f aca="false">IF($A8999="","",INDEX(CARTAO_COMPRAS!$G:$G,INT((ROW()-2)/20)+2))</f>
        <v/>
      </c>
      <c r="G8999" s="5" t="str">
        <f aca="false">IF($A8999="","",INDEX(CARTAO_COMPRAS!$I:$I,INT((ROW()-2)/20)+2))</f>
        <v/>
      </c>
      <c r="H8999" s="4" t="str">
        <f aca="false">IF($A8999="","",EDATE(INDEX(CARTAO_COMPRAS!$J:$J,INT((ROW()-2)/20)+2),MOD(ROW()-2,20)))</f>
        <v/>
      </c>
      <c r="I8999" s="4" t="str">
        <f aca="false">IF($H8999="","",$H8999-WEEKDAY($H8999,2)+1)</f>
        <v/>
      </c>
      <c r="J8999" s="4" t="str">
        <f aca="false">IF($I8999="","",$I8999+6)</f>
        <v/>
      </c>
      <c r="K8999" s="6" t="str">
        <f aca="false">IF($H8999="","",DATE(YEAR($H8999),MONTH($H8999),1))</f>
        <v/>
      </c>
      <c r="L8999" s="0" t="str">
        <f aca="false">IF($A8999="","",INDEX(CARTAO_COMPRAS!$K:$K,INT((ROW()-2)/20)+2))</f>
        <v/>
      </c>
      <c r="M8999" s="0" t="str">
        <f aca="false">IF($A8999="","","Compra no cartão")</f>
        <v/>
      </c>
    </row>
    <row r="9000" customFormat="false" ht="13.5" hidden="false" customHeight="false" outlineLevel="0" collapsed="false">
      <c r="A9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0" s="0" t="str">
        <f aca="false">IF($A9000="","",INDEX(CARTAO_COMPRAS!$C:$C,INT((ROW()-2)/20)+2))</f>
        <v/>
      </c>
      <c r="C9000" s="0" t="str">
        <f aca="false">IF($A9000="","",INDEX(CARTAO_COMPRAS!$D:$D,INT((ROW()-2)/20)+2))</f>
        <v/>
      </c>
      <c r="D9000" s="0" t="str">
        <f aca="false">IF($A9000="","",INDEX(CARTAO_COMPRAS!$E:$E,INT((ROW()-2)/20)+2))</f>
        <v/>
      </c>
      <c r="E9000" s="0" t="str">
        <f aca="false">IF($A9000="","",INDEX(CARTAO_COMPRAS!$H:$H,INT((ROW()-2)/20)+2)+MOD(ROW()-2,20))</f>
        <v/>
      </c>
      <c r="F9000" s="0" t="str">
        <f aca="false">IF($A9000="","",INDEX(CARTAO_COMPRAS!$G:$G,INT((ROW()-2)/20)+2))</f>
        <v/>
      </c>
      <c r="G9000" s="5" t="str">
        <f aca="false">IF($A9000="","",INDEX(CARTAO_COMPRAS!$I:$I,INT((ROW()-2)/20)+2))</f>
        <v/>
      </c>
      <c r="H9000" s="4" t="str">
        <f aca="false">IF($A9000="","",EDATE(INDEX(CARTAO_COMPRAS!$J:$J,INT((ROW()-2)/20)+2),MOD(ROW()-2,20)))</f>
        <v/>
      </c>
      <c r="I9000" s="4" t="str">
        <f aca="false">IF($H9000="","",$H9000-WEEKDAY($H9000,2)+1)</f>
        <v/>
      </c>
      <c r="J9000" s="4" t="str">
        <f aca="false">IF($I9000="","",$I9000+6)</f>
        <v/>
      </c>
      <c r="K9000" s="6" t="str">
        <f aca="false">IF($H9000="","",DATE(YEAR($H9000),MONTH($H9000),1))</f>
        <v/>
      </c>
      <c r="L9000" s="0" t="str">
        <f aca="false">IF($A9000="","",INDEX(CARTAO_COMPRAS!$K:$K,INT((ROW()-2)/20)+2))</f>
        <v/>
      </c>
      <c r="M9000" s="0" t="str">
        <f aca="false">IF($A9000="","","Compra no cartão")</f>
        <v/>
      </c>
    </row>
    <row r="9001" customFormat="false" ht="13.5" hidden="false" customHeight="false" outlineLevel="0" collapsed="false">
      <c r="A9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1" s="0" t="str">
        <f aca="false">IF($A9001="","",INDEX(CARTAO_COMPRAS!$C:$C,INT((ROW()-2)/20)+2))</f>
        <v/>
      </c>
      <c r="C9001" s="0" t="str">
        <f aca="false">IF($A9001="","",INDEX(CARTAO_COMPRAS!$D:$D,INT((ROW()-2)/20)+2))</f>
        <v/>
      </c>
      <c r="D9001" s="0" t="str">
        <f aca="false">IF($A9001="","",INDEX(CARTAO_COMPRAS!$E:$E,INT((ROW()-2)/20)+2))</f>
        <v/>
      </c>
      <c r="E9001" s="0" t="str">
        <f aca="false">IF($A9001="","",INDEX(CARTAO_COMPRAS!$H:$H,INT((ROW()-2)/20)+2)+MOD(ROW()-2,20))</f>
        <v/>
      </c>
      <c r="F9001" s="0" t="str">
        <f aca="false">IF($A9001="","",INDEX(CARTAO_COMPRAS!$G:$G,INT((ROW()-2)/20)+2))</f>
        <v/>
      </c>
      <c r="G9001" s="5" t="str">
        <f aca="false">IF($A9001="","",INDEX(CARTAO_COMPRAS!$I:$I,INT((ROW()-2)/20)+2))</f>
        <v/>
      </c>
      <c r="H9001" s="4" t="str">
        <f aca="false">IF($A9001="","",EDATE(INDEX(CARTAO_COMPRAS!$J:$J,INT((ROW()-2)/20)+2),MOD(ROW()-2,20)))</f>
        <v/>
      </c>
      <c r="I9001" s="4" t="str">
        <f aca="false">IF($H9001="","",$H9001-WEEKDAY($H9001,2)+1)</f>
        <v/>
      </c>
      <c r="J9001" s="4" t="str">
        <f aca="false">IF($I9001="","",$I9001+6)</f>
        <v/>
      </c>
      <c r="K9001" s="6" t="str">
        <f aca="false">IF($H9001="","",DATE(YEAR($H9001),MONTH($H9001),1))</f>
        <v/>
      </c>
      <c r="L9001" s="0" t="str">
        <f aca="false">IF($A9001="","",INDEX(CARTAO_COMPRAS!$K:$K,INT((ROW()-2)/20)+2))</f>
        <v/>
      </c>
      <c r="M9001" s="0" t="str">
        <f aca="false">IF($A9001="","","Compra no cartão")</f>
        <v/>
      </c>
    </row>
    <row r="9002" customFormat="false" ht="13.5" hidden="false" customHeight="false" outlineLevel="0" collapsed="false">
      <c r="A90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451</v>
      </c>
      <c r="B9002" s="0" t="str">
        <f aca="false">IF($A9002="","",INDEX(CARTAO_COMPRAS!$C:$C,INT((ROW()-2)/20)+2))</f>
        <v>Nubank</v>
      </c>
      <c r="C9002" s="0" t="str">
        <f aca="false">IF($A9002="","",INDEX(CARTAO_COMPRAS!$D:$D,INT((ROW()-2)/20)+2))</f>
        <v>Maestro salgados</v>
      </c>
      <c r="D9002" s="0" t="str">
        <f aca="false">IF($A9002="","",INDEX(CARTAO_COMPRAS!$E:$E,INT((ROW()-2)/20)+2))</f>
        <v>Alimentação / Insumos</v>
      </c>
      <c r="E9002" s="0" t="n">
        <f aca="false">IF($A9002="","",INDEX(CARTAO_COMPRAS!$H:$H,INT((ROW()-2)/20)+2)+MOD(ROW()-2,20))</f>
        <v>1</v>
      </c>
      <c r="F9002" s="0" t="n">
        <f aca="false">IF($A9002="","",INDEX(CARTAO_COMPRAS!$G:$G,INT((ROW()-2)/20)+2))</f>
        <v>1</v>
      </c>
      <c r="G9002" s="5" t="n">
        <f aca="false">IF($A9002="","",INDEX(CARTAO_COMPRAS!$I:$I,INT((ROW()-2)/20)+2))</f>
        <v>463</v>
      </c>
      <c r="H9002" s="4" t="n">
        <f aca="false">IF($A9002="","",EDATE(INDEX(CARTAO_COMPRAS!$J:$J,INT((ROW()-2)/20)+2),MOD(ROW()-2,20)))</f>
        <v>46201</v>
      </c>
      <c r="I9002" s="4" t="n">
        <f aca="false">IF($H9002="","",$H9002-WEEKDAY($H9002,2)+1)</f>
        <v>46195</v>
      </c>
      <c r="J9002" s="4" t="n">
        <f aca="false">IF($I9002="","",$I9002+6)</f>
        <v>46201</v>
      </c>
      <c r="K9002" s="6" t="n">
        <f aca="false">IF($H9002="","",DATE(YEAR($H9002),MONTH($H9002),1))</f>
        <v>46174</v>
      </c>
      <c r="L9002" s="0" t="str">
        <f aca="false">IF($A9002="","",INDEX(CARTAO_COMPRAS!$K:$K,INT((ROW()-2)/20)+2))</f>
        <v>Pago</v>
      </c>
      <c r="M9002" s="0" t="str">
        <f aca="false">IF($A9002="","","Compra no cartão")</f>
        <v>Compra no cartão</v>
      </c>
    </row>
    <row r="9003" customFormat="false" ht="13.5" hidden="false" customHeight="false" outlineLevel="0" collapsed="false">
      <c r="A9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3" s="0" t="str">
        <f aca="false">IF($A9003="","",INDEX(CARTAO_COMPRAS!$C:$C,INT((ROW()-2)/20)+2))</f>
        <v/>
      </c>
      <c r="C9003" s="0" t="str">
        <f aca="false">IF($A9003="","",INDEX(CARTAO_COMPRAS!$D:$D,INT((ROW()-2)/20)+2))</f>
        <v/>
      </c>
      <c r="D9003" s="0" t="str">
        <f aca="false">IF($A9003="","",INDEX(CARTAO_COMPRAS!$E:$E,INT((ROW()-2)/20)+2))</f>
        <v/>
      </c>
      <c r="E9003" s="0" t="str">
        <f aca="false">IF($A9003="","",INDEX(CARTAO_COMPRAS!$H:$H,INT((ROW()-2)/20)+2)+MOD(ROW()-2,20))</f>
        <v/>
      </c>
      <c r="F9003" s="0" t="str">
        <f aca="false">IF($A9003="","",INDEX(CARTAO_COMPRAS!$G:$G,INT((ROW()-2)/20)+2))</f>
        <v/>
      </c>
      <c r="G9003" s="5" t="str">
        <f aca="false">IF($A9003="","",INDEX(CARTAO_COMPRAS!$I:$I,INT((ROW()-2)/20)+2))</f>
        <v/>
      </c>
      <c r="H9003" s="4" t="str">
        <f aca="false">IF($A9003="","",EDATE(INDEX(CARTAO_COMPRAS!$J:$J,INT((ROW()-2)/20)+2),MOD(ROW()-2,20)))</f>
        <v/>
      </c>
      <c r="I9003" s="4" t="str">
        <f aca="false">IF($H9003="","",$H9003-WEEKDAY($H9003,2)+1)</f>
        <v/>
      </c>
      <c r="J9003" s="4" t="str">
        <f aca="false">IF($I9003="","",$I9003+6)</f>
        <v/>
      </c>
      <c r="K9003" s="6" t="str">
        <f aca="false">IF($H9003="","",DATE(YEAR($H9003),MONTH($H9003),1))</f>
        <v/>
      </c>
      <c r="L9003" s="0" t="str">
        <f aca="false">IF($A9003="","",INDEX(CARTAO_COMPRAS!$K:$K,INT((ROW()-2)/20)+2))</f>
        <v/>
      </c>
      <c r="M9003" s="0" t="str">
        <f aca="false">IF($A9003="","","Compra no cartão")</f>
        <v/>
      </c>
    </row>
    <row r="9004" customFormat="false" ht="13.5" hidden="false" customHeight="false" outlineLevel="0" collapsed="false">
      <c r="A9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4" s="0" t="str">
        <f aca="false">IF($A9004="","",INDEX(CARTAO_COMPRAS!$C:$C,INT((ROW()-2)/20)+2))</f>
        <v/>
      </c>
      <c r="C9004" s="0" t="str">
        <f aca="false">IF($A9004="","",INDEX(CARTAO_COMPRAS!$D:$D,INT((ROW()-2)/20)+2))</f>
        <v/>
      </c>
      <c r="D9004" s="0" t="str">
        <f aca="false">IF($A9004="","",INDEX(CARTAO_COMPRAS!$E:$E,INT((ROW()-2)/20)+2))</f>
        <v/>
      </c>
      <c r="E9004" s="0" t="str">
        <f aca="false">IF($A9004="","",INDEX(CARTAO_COMPRAS!$H:$H,INT((ROW()-2)/20)+2)+MOD(ROW()-2,20))</f>
        <v/>
      </c>
      <c r="F9004" s="0" t="str">
        <f aca="false">IF($A9004="","",INDEX(CARTAO_COMPRAS!$G:$G,INT((ROW()-2)/20)+2))</f>
        <v/>
      </c>
      <c r="G9004" s="5" t="str">
        <f aca="false">IF($A9004="","",INDEX(CARTAO_COMPRAS!$I:$I,INT((ROW()-2)/20)+2))</f>
        <v/>
      </c>
      <c r="H9004" s="4" t="str">
        <f aca="false">IF($A9004="","",EDATE(INDEX(CARTAO_COMPRAS!$J:$J,INT((ROW()-2)/20)+2),MOD(ROW()-2,20)))</f>
        <v/>
      </c>
      <c r="I9004" s="4" t="str">
        <f aca="false">IF($H9004="","",$H9004-WEEKDAY($H9004,2)+1)</f>
        <v/>
      </c>
      <c r="J9004" s="4" t="str">
        <f aca="false">IF($I9004="","",$I9004+6)</f>
        <v/>
      </c>
      <c r="K9004" s="6" t="str">
        <f aca="false">IF($H9004="","",DATE(YEAR($H9004),MONTH($H9004),1))</f>
        <v/>
      </c>
      <c r="L9004" s="0" t="str">
        <f aca="false">IF($A9004="","",INDEX(CARTAO_COMPRAS!$K:$K,INT((ROW()-2)/20)+2))</f>
        <v/>
      </c>
      <c r="M9004" s="0" t="str">
        <f aca="false">IF($A9004="","","Compra no cartão")</f>
        <v/>
      </c>
    </row>
    <row r="9005" customFormat="false" ht="13.5" hidden="false" customHeight="false" outlineLevel="0" collapsed="false">
      <c r="A9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5" s="0" t="str">
        <f aca="false">IF($A9005="","",INDEX(CARTAO_COMPRAS!$C:$C,INT((ROW()-2)/20)+2))</f>
        <v/>
      </c>
      <c r="C9005" s="0" t="str">
        <f aca="false">IF($A9005="","",INDEX(CARTAO_COMPRAS!$D:$D,INT((ROW()-2)/20)+2))</f>
        <v/>
      </c>
      <c r="D9005" s="0" t="str">
        <f aca="false">IF($A9005="","",INDEX(CARTAO_COMPRAS!$E:$E,INT((ROW()-2)/20)+2))</f>
        <v/>
      </c>
      <c r="E9005" s="0" t="str">
        <f aca="false">IF($A9005="","",INDEX(CARTAO_COMPRAS!$H:$H,INT((ROW()-2)/20)+2)+MOD(ROW()-2,20))</f>
        <v/>
      </c>
      <c r="F9005" s="0" t="str">
        <f aca="false">IF($A9005="","",INDEX(CARTAO_COMPRAS!$G:$G,INT((ROW()-2)/20)+2))</f>
        <v/>
      </c>
      <c r="G9005" s="5" t="str">
        <f aca="false">IF($A9005="","",INDEX(CARTAO_COMPRAS!$I:$I,INT((ROW()-2)/20)+2))</f>
        <v/>
      </c>
      <c r="H9005" s="4" t="str">
        <f aca="false">IF($A9005="","",EDATE(INDEX(CARTAO_COMPRAS!$J:$J,INT((ROW()-2)/20)+2),MOD(ROW()-2,20)))</f>
        <v/>
      </c>
      <c r="I9005" s="4" t="str">
        <f aca="false">IF($H9005="","",$H9005-WEEKDAY($H9005,2)+1)</f>
        <v/>
      </c>
      <c r="J9005" s="4" t="str">
        <f aca="false">IF($I9005="","",$I9005+6)</f>
        <v/>
      </c>
      <c r="K9005" s="6" t="str">
        <f aca="false">IF($H9005="","",DATE(YEAR($H9005),MONTH($H9005),1))</f>
        <v/>
      </c>
      <c r="L9005" s="0" t="str">
        <f aca="false">IF($A9005="","",INDEX(CARTAO_COMPRAS!$K:$K,INT((ROW()-2)/20)+2))</f>
        <v/>
      </c>
      <c r="M9005" s="0" t="str">
        <f aca="false">IF($A9005="","","Compra no cartão")</f>
        <v/>
      </c>
    </row>
    <row r="9006" customFormat="false" ht="13.5" hidden="false" customHeight="false" outlineLevel="0" collapsed="false">
      <c r="A9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6" s="0" t="str">
        <f aca="false">IF($A9006="","",INDEX(CARTAO_COMPRAS!$C:$C,INT((ROW()-2)/20)+2))</f>
        <v/>
      </c>
      <c r="C9006" s="0" t="str">
        <f aca="false">IF($A9006="","",INDEX(CARTAO_COMPRAS!$D:$D,INT((ROW()-2)/20)+2))</f>
        <v/>
      </c>
      <c r="D9006" s="0" t="str">
        <f aca="false">IF($A9006="","",INDEX(CARTAO_COMPRAS!$E:$E,INT((ROW()-2)/20)+2))</f>
        <v/>
      </c>
      <c r="E9006" s="0" t="str">
        <f aca="false">IF($A9006="","",INDEX(CARTAO_COMPRAS!$H:$H,INT((ROW()-2)/20)+2)+MOD(ROW()-2,20))</f>
        <v/>
      </c>
      <c r="F9006" s="0" t="str">
        <f aca="false">IF($A9006="","",INDEX(CARTAO_COMPRAS!$G:$G,INT((ROW()-2)/20)+2))</f>
        <v/>
      </c>
      <c r="G9006" s="5" t="str">
        <f aca="false">IF($A9006="","",INDEX(CARTAO_COMPRAS!$I:$I,INT((ROW()-2)/20)+2))</f>
        <v/>
      </c>
      <c r="H9006" s="4" t="str">
        <f aca="false">IF($A9006="","",EDATE(INDEX(CARTAO_COMPRAS!$J:$J,INT((ROW()-2)/20)+2),MOD(ROW()-2,20)))</f>
        <v/>
      </c>
      <c r="I9006" s="4" t="str">
        <f aca="false">IF($H9006="","",$H9006-WEEKDAY($H9006,2)+1)</f>
        <v/>
      </c>
      <c r="J9006" s="4" t="str">
        <f aca="false">IF($I9006="","",$I9006+6)</f>
        <v/>
      </c>
      <c r="K9006" s="6" t="str">
        <f aca="false">IF($H9006="","",DATE(YEAR($H9006),MONTH($H9006),1))</f>
        <v/>
      </c>
      <c r="L9006" s="0" t="str">
        <f aca="false">IF($A9006="","",INDEX(CARTAO_COMPRAS!$K:$K,INT((ROW()-2)/20)+2))</f>
        <v/>
      </c>
      <c r="M9006" s="0" t="str">
        <f aca="false">IF($A9006="","","Compra no cartão")</f>
        <v/>
      </c>
    </row>
    <row r="9007" customFormat="false" ht="13.5" hidden="false" customHeight="false" outlineLevel="0" collapsed="false">
      <c r="A9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7" s="0" t="str">
        <f aca="false">IF($A9007="","",INDEX(CARTAO_COMPRAS!$C:$C,INT((ROW()-2)/20)+2))</f>
        <v/>
      </c>
      <c r="C9007" s="0" t="str">
        <f aca="false">IF($A9007="","",INDEX(CARTAO_COMPRAS!$D:$D,INT((ROW()-2)/20)+2))</f>
        <v/>
      </c>
      <c r="D9007" s="0" t="str">
        <f aca="false">IF($A9007="","",INDEX(CARTAO_COMPRAS!$E:$E,INT((ROW()-2)/20)+2))</f>
        <v/>
      </c>
      <c r="E9007" s="0" t="str">
        <f aca="false">IF($A9007="","",INDEX(CARTAO_COMPRAS!$H:$H,INT((ROW()-2)/20)+2)+MOD(ROW()-2,20))</f>
        <v/>
      </c>
      <c r="F9007" s="0" t="str">
        <f aca="false">IF($A9007="","",INDEX(CARTAO_COMPRAS!$G:$G,INT((ROW()-2)/20)+2))</f>
        <v/>
      </c>
      <c r="G9007" s="5" t="str">
        <f aca="false">IF($A9007="","",INDEX(CARTAO_COMPRAS!$I:$I,INT((ROW()-2)/20)+2))</f>
        <v/>
      </c>
      <c r="H9007" s="4" t="str">
        <f aca="false">IF($A9007="","",EDATE(INDEX(CARTAO_COMPRAS!$J:$J,INT((ROW()-2)/20)+2),MOD(ROW()-2,20)))</f>
        <v/>
      </c>
      <c r="I9007" s="4" t="str">
        <f aca="false">IF($H9007="","",$H9007-WEEKDAY($H9007,2)+1)</f>
        <v/>
      </c>
      <c r="J9007" s="4" t="str">
        <f aca="false">IF($I9007="","",$I9007+6)</f>
        <v/>
      </c>
      <c r="K9007" s="6" t="str">
        <f aca="false">IF($H9007="","",DATE(YEAR($H9007),MONTH($H9007),1))</f>
        <v/>
      </c>
      <c r="L9007" s="0" t="str">
        <f aca="false">IF($A9007="","",INDEX(CARTAO_COMPRAS!$K:$K,INT((ROW()-2)/20)+2))</f>
        <v/>
      </c>
      <c r="M9007" s="0" t="str">
        <f aca="false">IF($A9007="","","Compra no cartão")</f>
        <v/>
      </c>
    </row>
    <row r="9008" customFormat="false" ht="13.5" hidden="false" customHeight="false" outlineLevel="0" collapsed="false">
      <c r="A9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8" s="0" t="str">
        <f aca="false">IF($A9008="","",INDEX(CARTAO_COMPRAS!$C:$C,INT((ROW()-2)/20)+2))</f>
        <v/>
      </c>
      <c r="C9008" s="0" t="str">
        <f aca="false">IF($A9008="","",INDEX(CARTAO_COMPRAS!$D:$D,INT((ROW()-2)/20)+2))</f>
        <v/>
      </c>
      <c r="D9008" s="0" t="str">
        <f aca="false">IF($A9008="","",INDEX(CARTAO_COMPRAS!$E:$E,INT((ROW()-2)/20)+2))</f>
        <v/>
      </c>
      <c r="E9008" s="0" t="str">
        <f aca="false">IF($A9008="","",INDEX(CARTAO_COMPRAS!$H:$H,INT((ROW()-2)/20)+2)+MOD(ROW()-2,20))</f>
        <v/>
      </c>
      <c r="F9008" s="0" t="str">
        <f aca="false">IF($A9008="","",INDEX(CARTAO_COMPRAS!$G:$G,INT((ROW()-2)/20)+2))</f>
        <v/>
      </c>
      <c r="G9008" s="5" t="str">
        <f aca="false">IF($A9008="","",INDEX(CARTAO_COMPRAS!$I:$I,INT((ROW()-2)/20)+2))</f>
        <v/>
      </c>
      <c r="H9008" s="4" t="str">
        <f aca="false">IF($A9008="","",EDATE(INDEX(CARTAO_COMPRAS!$J:$J,INT((ROW()-2)/20)+2),MOD(ROW()-2,20)))</f>
        <v/>
      </c>
      <c r="I9008" s="4" t="str">
        <f aca="false">IF($H9008="","",$H9008-WEEKDAY($H9008,2)+1)</f>
        <v/>
      </c>
      <c r="J9008" s="4" t="str">
        <f aca="false">IF($I9008="","",$I9008+6)</f>
        <v/>
      </c>
      <c r="K9008" s="6" t="str">
        <f aca="false">IF($H9008="","",DATE(YEAR($H9008),MONTH($H9008),1))</f>
        <v/>
      </c>
      <c r="L9008" s="0" t="str">
        <f aca="false">IF($A9008="","",INDEX(CARTAO_COMPRAS!$K:$K,INT((ROW()-2)/20)+2))</f>
        <v/>
      </c>
      <c r="M9008" s="0" t="str">
        <f aca="false">IF($A9008="","","Compra no cartão")</f>
        <v/>
      </c>
    </row>
    <row r="9009" customFormat="false" ht="13.5" hidden="false" customHeight="false" outlineLevel="0" collapsed="false">
      <c r="A9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09" s="0" t="str">
        <f aca="false">IF($A9009="","",INDEX(CARTAO_COMPRAS!$C:$C,INT((ROW()-2)/20)+2))</f>
        <v/>
      </c>
      <c r="C9009" s="0" t="str">
        <f aca="false">IF($A9009="","",INDEX(CARTAO_COMPRAS!$D:$D,INT((ROW()-2)/20)+2))</f>
        <v/>
      </c>
      <c r="D9009" s="0" t="str">
        <f aca="false">IF($A9009="","",INDEX(CARTAO_COMPRAS!$E:$E,INT((ROW()-2)/20)+2))</f>
        <v/>
      </c>
      <c r="E9009" s="0" t="str">
        <f aca="false">IF($A9009="","",INDEX(CARTAO_COMPRAS!$H:$H,INT((ROW()-2)/20)+2)+MOD(ROW()-2,20))</f>
        <v/>
      </c>
      <c r="F9009" s="0" t="str">
        <f aca="false">IF($A9009="","",INDEX(CARTAO_COMPRAS!$G:$G,INT((ROW()-2)/20)+2))</f>
        <v/>
      </c>
      <c r="G9009" s="5" t="str">
        <f aca="false">IF($A9009="","",INDEX(CARTAO_COMPRAS!$I:$I,INT((ROW()-2)/20)+2))</f>
        <v/>
      </c>
      <c r="H9009" s="4" t="str">
        <f aca="false">IF($A9009="","",EDATE(INDEX(CARTAO_COMPRAS!$J:$J,INT((ROW()-2)/20)+2),MOD(ROW()-2,20)))</f>
        <v/>
      </c>
      <c r="I9009" s="4" t="str">
        <f aca="false">IF($H9009="","",$H9009-WEEKDAY($H9009,2)+1)</f>
        <v/>
      </c>
      <c r="J9009" s="4" t="str">
        <f aca="false">IF($I9009="","",$I9009+6)</f>
        <v/>
      </c>
      <c r="K9009" s="6" t="str">
        <f aca="false">IF($H9009="","",DATE(YEAR($H9009),MONTH($H9009),1))</f>
        <v/>
      </c>
      <c r="L9009" s="0" t="str">
        <f aca="false">IF($A9009="","",INDEX(CARTAO_COMPRAS!$K:$K,INT((ROW()-2)/20)+2))</f>
        <v/>
      </c>
      <c r="M9009" s="0" t="str">
        <f aca="false">IF($A9009="","","Compra no cartão")</f>
        <v/>
      </c>
    </row>
    <row r="9010" customFormat="false" ht="13.5" hidden="false" customHeight="false" outlineLevel="0" collapsed="false">
      <c r="A9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0" s="0" t="str">
        <f aca="false">IF($A9010="","",INDEX(CARTAO_COMPRAS!$C:$C,INT((ROW()-2)/20)+2))</f>
        <v/>
      </c>
      <c r="C9010" s="0" t="str">
        <f aca="false">IF($A9010="","",INDEX(CARTAO_COMPRAS!$D:$D,INT((ROW()-2)/20)+2))</f>
        <v/>
      </c>
      <c r="D9010" s="0" t="str">
        <f aca="false">IF($A9010="","",INDEX(CARTAO_COMPRAS!$E:$E,INT((ROW()-2)/20)+2))</f>
        <v/>
      </c>
      <c r="E9010" s="0" t="str">
        <f aca="false">IF($A9010="","",INDEX(CARTAO_COMPRAS!$H:$H,INT((ROW()-2)/20)+2)+MOD(ROW()-2,20))</f>
        <v/>
      </c>
      <c r="F9010" s="0" t="str">
        <f aca="false">IF($A9010="","",INDEX(CARTAO_COMPRAS!$G:$G,INT((ROW()-2)/20)+2))</f>
        <v/>
      </c>
      <c r="G9010" s="5" t="str">
        <f aca="false">IF($A9010="","",INDEX(CARTAO_COMPRAS!$I:$I,INT((ROW()-2)/20)+2))</f>
        <v/>
      </c>
      <c r="H9010" s="4" t="str">
        <f aca="false">IF($A9010="","",EDATE(INDEX(CARTAO_COMPRAS!$J:$J,INT((ROW()-2)/20)+2),MOD(ROW()-2,20)))</f>
        <v/>
      </c>
      <c r="I9010" s="4" t="str">
        <f aca="false">IF($H9010="","",$H9010-WEEKDAY($H9010,2)+1)</f>
        <v/>
      </c>
      <c r="J9010" s="4" t="str">
        <f aca="false">IF($I9010="","",$I9010+6)</f>
        <v/>
      </c>
      <c r="K9010" s="6" t="str">
        <f aca="false">IF($H9010="","",DATE(YEAR($H9010),MONTH($H9010),1))</f>
        <v/>
      </c>
      <c r="L9010" s="0" t="str">
        <f aca="false">IF($A9010="","",INDEX(CARTAO_COMPRAS!$K:$K,INT((ROW()-2)/20)+2))</f>
        <v/>
      </c>
      <c r="M9010" s="0" t="str">
        <f aca="false">IF($A9010="","","Compra no cartão")</f>
        <v/>
      </c>
    </row>
    <row r="9011" customFormat="false" ht="13.5" hidden="false" customHeight="false" outlineLevel="0" collapsed="false">
      <c r="A9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1" s="0" t="str">
        <f aca="false">IF($A9011="","",INDEX(CARTAO_COMPRAS!$C:$C,INT((ROW()-2)/20)+2))</f>
        <v/>
      </c>
      <c r="C9011" s="0" t="str">
        <f aca="false">IF($A9011="","",INDEX(CARTAO_COMPRAS!$D:$D,INT((ROW()-2)/20)+2))</f>
        <v/>
      </c>
      <c r="D9011" s="0" t="str">
        <f aca="false">IF($A9011="","",INDEX(CARTAO_COMPRAS!$E:$E,INT((ROW()-2)/20)+2))</f>
        <v/>
      </c>
      <c r="E9011" s="0" t="str">
        <f aca="false">IF($A9011="","",INDEX(CARTAO_COMPRAS!$H:$H,INT((ROW()-2)/20)+2)+MOD(ROW()-2,20))</f>
        <v/>
      </c>
      <c r="F9011" s="0" t="str">
        <f aca="false">IF($A9011="","",INDEX(CARTAO_COMPRAS!$G:$G,INT((ROW()-2)/20)+2))</f>
        <v/>
      </c>
      <c r="G9011" s="5" t="str">
        <f aca="false">IF($A9011="","",INDEX(CARTAO_COMPRAS!$I:$I,INT((ROW()-2)/20)+2))</f>
        <v/>
      </c>
      <c r="H9011" s="4" t="str">
        <f aca="false">IF($A9011="","",EDATE(INDEX(CARTAO_COMPRAS!$J:$J,INT((ROW()-2)/20)+2),MOD(ROW()-2,20)))</f>
        <v/>
      </c>
      <c r="I9011" s="4" t="str">
        <f aca="false">IF($H9011="","",$H9011-WEEKDAY($H9011,2)+1)</f>
        <v/>
      </c>
      <c r="J9011" s="4" t="str">
        <f aca="false">IF($I9011="","",$I9011+6)</f>
        <v/>
      </c>
      <c r="K9011" s="6" t="str">
        <f aca="false">IF($H9011="","",DATE(YEAR($H9011),MONTH($H9011),1))</f>
        <v/>
      </c>
      <c r="L9011" s="0" t="str">
        <f aca="false">IF($A9011="","",INDEX(CARTAO_COMPRAS!$K:$K,INT((ROW()-2)/20)+2))</f>
        <v/>
      </c>
      <c r="M9011" s="0" t="str">
        <f aca="false">IF($A9011="","","Compra no cartão")</f>
        <v/>
      </c>
    </row>
    <row r="9012" customFormat="false" ht="13.5" hidden="false" customHeight="false" outlineLevel="0" collapsed="false">
      <c r="A9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2" s="0" t="str">
        <f aca="false">IF($A9012="","",INDEX(CARTAO_COMPRAS!$C:$C,INT((ROW()-2)/20)+2))</f>
        <v/>
      </c>
      <c r="C9012" s="0" t="str">
        <f aca="false">IF($A9012="","",INDEX(CARTAO_COMPRAS!$D:$D,INT((ROW()-2)/20)+2))</f>
        <v/>
      </c>
      <c r="D9012" s="0" t="str">
        <f aca="false">IF($A9012="","",INDEX(CARTAO_COMPRAS!$E:$E,INT((ROW()-2)/20)+2))</f>
        <v/>
      </c>
      <c r="E9012" s="0" t="str">
        <f aca="false">IF($A9012="","",INDEX(CARTAO_COMPRAS!$H:$H,INT((ROW()-2)/20)+2)+MOD(ROW()-2,20))</f>
        <v/>
      </c>
      <c r="F9012" s="0" t="str">
        <f aca="false">IF($A9012="","",INDEX(CARTAO_COMPRAS!$G:$G,INT((ROW()-2)/20)+2))</f>
        <v/>
      </c>
      <c r="G9012" s="5" t="str">
        <f aca="false">IF($A9012="","",INDEX(CARTAO_COMPRAS!$I:$I,INT((ROW()-2)/20)+2))</f>
        <v/>
      </c>
      <c r="H9012" s="4" t="str">
        <f aca="false">IF($A9012="","",EDATE(INDEX(CARTAO_COMPRAS!$J:$J,INT((ROW()-2)/20)+2),MOD(ROW()-2,20)))</f>
        <v/>
      </c>
      <c r="I9012" s="4" t="str">
        <f aca="false">IF($H9012="","",$H9012-WEEKDAY($H9012,2)+1)</f>
        <v/>
      </c>
      <c r="J9012" s="4" t="str">
        <f aca="false">IF($I9012="","",$I9012+6)</f>
        <v/>
      </c>
      <c r="K9012" s="6" t="str">
        <f aca="false">IF($H9012="","",DATE(YEAR($H9012),MONTH($H9012),1))</f>
        <v/>
      </c>
      <c r="L9012" s="0" t="str">
        <f aca="false">IF($A9012="","",INDEX(CARTAO_COMPRAS!$K:$K,INT((ROW()-2)/20)+2))</f>
        <v/>
      </c>
      <c r="M9012" s="0" t="str">
        <f aca="false">IF($A9012="","","Compra no cartão")</f>
        <v/>
      </c>
    </row>
    <row r="9013" customFormat="false" ht="13.5" hidden="false" customHeight="false" outlineLevel="0" collapsed="false">
      <c r="A9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3" s="0" t="str">
        <f aca="false">IF($A9013="","",INDEX(CARTAO_COMPRAS!$C:$C,INT((ROW()-2)/20)+2))</f>
        <v/>
      </c>
      <c r="C9013" s="0" t="str">
        <f aca="false">IF($A9013="","",INDEX(CARTAO_COMPRAS!$D:$D,INT((ROW()-2)/20)+2))</f>
        <v/>
      </c>
      <c r="D9013" s="0" t="str">
        <f aca="false">IF($A9013="","",INDEX(CARTAO_COMPRAS!$E:$E,INT((ROW()-2)/20)+2))</f>
        <v/>
      </c>
      <c r="E9013" s="0" t="str">
        <f aca="false">IF($A9013="","",INDEX(CARTAO_COMPRAS!$H:$H,INT((ROW()-2)/20)+2)+MOD(ROW()-2,20))</f>
        <v/>
      </c>
      <c r="F9013" s="0" t="str">
        <f aca="false">IF($A9013="","",INDEX(CARTAO_COMPRAS!$G:$G,INT((ROW()-2)/20)+2))</f>
        <v/>
      </c>
      <c r="G9013" s="5" t="str">
        <f aca="false">IF($A9013="","",INDEX(CARTAO_COMPRAS!$I:$I,INT((ROW()-2)/20)+2))</f>
        <v/>
      </c>
      <c r="H9013" s="4" t="str">
        <f aca="false">IF($A9013="","",EDATE(INDEX(CARTAO_COMPRAS!$J:$J,INT((ROW()-2)/20)+2),MOD(ROW()-2,20)))</f>
        <v/>
      </c>
      <c r="I9013" s="4" t="str">
        <f aca="false">IF($H9013="","",$H9013-WEEKDAY($H9013,2)+1)</f>
        <v/>
      </c>
      <c r="J9013" s="4" t="str">
        <f aca="false">IF($I9013="","",$I9013+6)</f>
        <v/>
      </c>
      <c r="K9013" s="6" t="str">
        <f aca="false">IF($H9013="","",DATE(YEAR($H9013),MONTH($H9013),1))</f>
        <v/>
      </c>
      <c r="L9013" s="0" t="str">
        <f aca="false">IF($A9013="","",INDEX(CARTAO_COMPRAS!$K:$K,INT((ROW()-2)/20)+2))</f>
        <v/>
      </c>
      <c r="M9013" s="0" t="str">
        <f aca="false">IF($A9013="","","Compra no cartão")</f>
        <v/>
      </c>
    </row>
    <row r="9014" customFormat="false" ht="13.5" hidden="false" customHeight="false" outlineLevel="0" collapsed="false">
      <c r="A9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4" s="0" t="str">
        <f aca="false">IF($A9014="","",INDEX(CARTAO_COMPRAS!$C:$C,INT((ROW()-2)/20)+2))</f>
        <v/>
      </c>
      <c r="C9014" s="0" t="str">
        <f aca="false">IF($A9014="","",INDEX(CARTAO_COMPRAS!$D:$D,INT((ROW()-2)/20)+2))</f>
        <v/>
      </c>
      <c r="D9014" s="0" t="str">
        <f aca="false">IF($A9014="","",INDEX(CARTAO_COMPRAS!$E:$E,INT((ROW()-2)/20)+2))</f>
        <v/>
      </c>
      <c r="E9014" s="0" t="str">
        <f aca="false">IF($A9014="","",INDEX(CARTAO_COMPRAS!$H:$H,INT((ROW()-2)/20)+2)+MOD(ROW()-2,20))</f>
        <v/>
      </c>
      <c r="F9014" s="0" t="str">
        <f aca="false">IF($A9014="","",INDEX(CARTAO_COMPRAS!$G:$G,INT((ROW()-2)/20)+2))</f>
        <v/>
      </c>
      <c r="G9014" s="5" t="str">
        <f aca="false">IF($A9014="","",INDEX(CARTAO_COMPRAS!$I:$I,INT((ROW()-2)/20)+2))</f>
        <v/>
      </c>
      <c r="H9014" s="4" t="str">
        <f aca="false">IF($A9014="","",EDATE(INDEX(CARTAO_COMPRAS!$J:$J,INT((ROW()-2)/20)+2),MOD(ROW()-2,20)))</f>
        <v/>
      </c>
      <c r="I9014" s="4" t="str">
        <f aca="false">IF($H9014="","",$H9014-WEEKDAY($H9014,2)+1)</f>
        <v/>
      </c>
      <c r="J9014" s="4" t="str">
        <f aca="false">IF($I9014="","",$I9014+6)</f>
        <v/>
      </c>
      <c r="K9014" s="6" t="str">
        <f aca="false">IF($H9014="","",DATE(YEAR($H9014),MONTH($H9014),1))</f>
        <v/>
      </c>
      <c r="L9014" s="0" t="str">
        <f aca="false">IF($A9014="","",INDEX(CARTAO_COMPRAS!$K:$K,INT((ROW()-2)/20)+2))</f>
        <v/>
      </c>
      <c r="M9014" s="0" t="str">
        <f aca="false">IF($A9014="","","Compra no cartão")</f>
        <v/>
      </c>
    </row>
    <row r="9015" customFormat="false" ht="13.5" hidden="false" customHeight="false" outlineLevel="0" collapsed="false">
      <c r="A9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5" s="0" t="str">
        <f aca="false">IF($A9015="","",INDEX(CARTAO_COMPRAS!$C:$C,INT((ROW()-2)/20)+2))</f>
        <v/>
      </c>
      <c r="C9015" s="0" t="str">
        <f aca="false">IF($A9015="","",INDEX(CARTAO_COMPRAS!$D:$D,INT((ROW()-2)/20)+2))</f>
        <v/>
      </c>
      <c r="D9015" s="0" t="str">
        <f aca="false">IF($A9015="","",INDEX(CARTAO_COMPRAS!$E:$E,INT((ROW()-2)/20)+2))</f>
        <v/>
      </c>
      <c r="E9015" s="0" t="str">
        <f aca="false">IF($A9015="","",INDEX(CARTAO_COMPRAS!$H:$H,INT((ROW()-2)/20)+2)+MOD(ROW()-2,20))</f>
        <v/>
      </c>
      <c r="F9015" s="0" t="str">
        <f aca="false">IF($A9015="","",INDEX(CARTAO_COMPRAS!$G:$G,INT((ROW()-2)/20)+2))</f>
        <v/>
      </c>
      <c r="G9015" s="5" t="str">
        <f aca="false">IF($A9015="","",INDEX(CARTAO_COMPRAS!$I:$I,INT((ROW()-2)/20)+2))</f>
        <v/>
      </c>
      <c r="H9015" s="4" t="str">
        <f aca="false">IF($A9015="","",EDATE(INDEX(CARTAO_COMPRAS!$J:$J,INT((ROW()-2)/20)+2),MOD(ROW()-2,20)))</f>
        <v/>
      </c>
      <c r="I9015" s="4" t="str">
        <f aca="false">IF($H9015="","",$H9015-WEEKDAY($H9015,2)+1)</f>
        <v/>
      </c>
      <c r="J9015" s="4" t="str">
        <f aca="false">IF($I9015="","",$I9015+6)</f>
        <v/>
      </c>
      <c r="K9015" s="6" t="str">
        <f aca="false">IF($H9015="","",DATE(YEAR($H9015),MONTH($H9015),1))</f>
        <v/>
      </c>
      <c r="L9015" s="0" t="str">
        <f aca="false">IF($A9015="","",INDEX(CARTAO_COMPRAS!$K:$K,INT((ROW()-2)/20)+2))</f>
        <v/>
      </c>
      <c r="M9015" s="0" t="str">
        <f aca="false">IF($A9015="","","Compra no cartão")</f>
        <v/>
      </c>
    </row>
    <row r="9016" customFormat="false" ht="13.5" hidden="false" customHeight="false" outlineLevel="0" collapsed="false">
      <c r="A9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6" s="0" t="str">
        <f aca="false">IF($A9016="","",INDEX(CARTAO_COMPRAS!$C:$C,INT((ROW()-2)/20)+2))</f>
        <v/>
      </c>
      <c r="C9016" s="0" t="str">
        <f aca="false">IF($A9016="","",INDEX(CARTAO_COMPRAS!$D:$D,INT((ROW()-2)/20)+2))</f>
        <v/>
      </c>
      <c r="D9016" s="0" t="str">
        <f aca="false">IF($A9016="","",INDEX(CARTAO_COMPRAS!$E:$E,INT((ROW()-2)/20)+2))</f>
        <v/>
      </c>
      <c r="E9016" s="0" t="str">
        <f aca="false">IF($A9016="","",INDEX(CARTAO_COMPRAS!$H:$H,INT((ROW()-2)/20)+2)+MOD(ROW()-2,20))</f>
        <v/>
      </c>
      <c r="F9016" s="0" t="str">
        <f aca="false">IF($A9016="","",INDEX(CARTAO_COMPRAS!$G:$G,INT((ROW()-2)/20)+2))</f>
        <v/>
      </c>
      <c r="G9016" s="5" t="str">
        <f aca="false">IF($A9016="","",INDEX(CARTAO_COMPRAS!$I:$I,INT((ROW()-2)/20)+2))</f>
        <v/>
      </c>
      <c r="H9016" s="4" t="str">
        <f aca="false">IF($A9016="","",EDATE(INDEX(CARTAO_COMPRAS!$J:$J,INT((ROW()-2)/20)+2),MOD(ROW()-2,20)))</f>
        <v/>
      </c>
      <c r="I9016" s="4" t="str">
        <f aca="false">IF($H9016="","",$H9016-WEEKDAY($H9016,2)+1)</f>
        <v/>
      </c>
      <c r="J9016" s="4" t="str">
        <f aca="false">IF($I9016="","",$I9016+6)</f>
        <v/>
      </c>
      <c r="K9016" s="6" t="str">
        <f aca="false">IF($H9016="","",DATE(YEAR($H9016),MONTH($H9016),1))</f>
        <v/>
      </c>
      <c r="L9016" s="0" t="str">
        <f aca="false">IF($A9016="","",INDEX(CARTAO_COMPRAS!$K:$K,INT((ROW()-2)/20)+2))</f>
        <v/>
      </c>
      <c r="M9016" s="0" t="str">
        <f aca="false">IF($A9016="","","Compra no cartão")</f>
        <v/>
      </c>
    </row>
    <row r="9017" customFormat="false" ht="13.5" hidden="false" customHeight="false" outlineLevel="0" collapsed="false">
      <c r="A9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7" s="0" t="str">
        <f aca="false">IF($A9017="","",INDEX(CARTAO_COMPRAS!$C:$C,INT((ROW()-2)/20)+2))</f>
        <v/>
      </c>
      <c r="C9017" s="0" t="str">
        <f aca="false">IF($A9017="","",INDEX(CARTAO_COMPRAS!$D:$D,INT((ROW()-2)/20)+2))</f>
        <v/>
      </c>
      <c r="D9017" s="0" t="str">
        <f aca="false">IF($A9017="","",INDEX(CARTAO_COMPRAS!$E:$E,INT((ROW()-2)/20)+2))</f>
        <v/>
      </c>
      <c r="E9017" s="0" t="str">
        <f aca="false">IF($A9017="","",INDEX(CARTAO_COMPRAS!$H:$H,INT((ROW()-2)/20)+2)+MOD(ROW()-2,20))</f>
        <v/>
      </c>
      <c r="F9017" s="0" t="str">
        <f aca="false">IF($A9017="","",INDEX(CARTAO_COMPRAS!$G:$G,INT((ROW()-2)/20)+2))</f>
        <v/>
      </c>
      <c r="G9017" s="5" t="str">
        <f aca="false">IF($A9017="","",INDEX(CARTAO_COMPRAS!$I:$I,INT((ROW()-2)/20)+2))</f>
        <v/>
      </c>
      <c r="H9017" s="4" t="str">
        <f aca="false">IF($A9017="","",EDATE(INDEX(CARTAO_COMPRAS!$J:$J,INT((ROW()-2)/20)+2),MOD(ROW()-2,20)))</f>
        <v/>
      </c>
      <c r="I9017" s="4" t="str">
        <f aca="false">IF($H9017="","",$H9017-WEEKDAY($H9017,2)+1)</f>
        <v/>
      </c>
      <c r="J9017" s="4" t="str">
        <f aca="false">IF($I9017="","",$I9017+6)</f>
        <v/>
      </c>
      <c r="K9017" s="6" t="str">
        <f aca="false">IF($H9017="","",DATE(YEAR($H9017),MONTH($H9017),1))</f>
        <v/>
      </c>
      <c r="L9017" s="0" t="str">
        <f aca="false">IF($A9017="","",INDEX(CARTAO_COMPRAS!$K:$K,INT((ROW()-2)/20)+2))</f>
        <v/>
      </c>
      <c r="M9017" s="0" t="str">
        <f aca="false">IF($A9017="","","Compra no cartão")</f>
        <v/>
      </c>
    </row>
    <row r="9018" customFormat="false" ht="13.5" hidden="false" customHeight="false" outlineLevel="0" collapsed="false">
      <c r="A9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8" s="0" t="str">
        <f aca="false">IF($A9018="","",INDEX(CARTAO_COMPRAS!$C:$C,INT((ROW()-2)/20)+2))</f>
        <v/>
      </c>
      <c r="C9018" s="0" t="str">
        <f aca="false">IF($A9018="","",INDEX(CARTAO_COMPRAS!$D:$D,INT((ROW()-2)/20)+2))</f>
        <v/>
      </c>
      <c r="D9018" s="0" t="str">
        <f aca="false">IF($A9018="","",INDEX(CARTAO_COMPRAS!$E:$E,INT((ROW()-2)/20)+2))</f>
        <v/>
      </c>
      <c r="E9018" s="0" t="str">
        <f aca="false">IF($A9018="","",INDEX(CARTAO_COMPRAS!$H:$H,INT((ROW()-2)/20)+2)+MOD(ROW()-2,20))</f>
        <v/>
      </c>
      <c r="F9018" s="0" t="str">
        <f aca="false">IF($A9018="","",INDEX(CARTAO_COMPRAS!$G:$G,INT((ROW()-2)/20)+2))</f>
        <v/>
      </c>
      <c r="G9018" s="5" t="str">
        <f aca="false">IF($A9018="","",INDEX(CARTAO_COMPRAS!$I:$I,INT((ROW()-2)/20)+2))</f>
        <v/>
      </c>
      <c r="H9018" s="4" t="str">
        <f aca="false">IF($A9018="","",EDATE(INDEX(CARTAO_COMPRAS!$J:$J,INT((ROW()-2)/20)+2),MOD(ROW()-2,20)))</f>
        <v/>
      </c>
      <c r="I9018" s="4" t="str">
        <f aca="false">IF($H9018="","",$H9018-WEEKDAY($H9018,2)+1)</f>
        <v/>
      </c>
      <c r="J9018" s="4" t="str">
        <f aca="false">IF($I9018="","",$I9018+6)</f>
        <v/>
      </c>
      <c r="K9018" s="6" t="str">
        <f aca="false">IF($H9018="","",DATE(YEAR($H9018),MONTH($H9018),1))</f>
        <v/>
      </c>
      <c r="L9018" s="0" t="str">
        <f aca="false">IF($A9018="","",INDEX(CARTAO_COMPRAS!$K:$K,INT((ROW()-2)/20)+2))</f>
        <v/>
      </c>
      <c r="M9018" s="0" t="str">
        <f aca="false">IF($A9018="","","Compra no cartão")</f>
        <v/>
      </c>
    </row>
    <row r="9019" customFormat="false" ht="13.5" hidden="false" customHeight="false" outlineLevel="0" collapsed="false">
      <c r="A9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19" s="0" t="str">
        <f aca="false">IF($A9019="","",INDEX(CARTAO_COMPRAS!$C:$C,INT((ROW()-2)/20)+2))</f>
        <v/>
      </c>
      <c r="C9019" s="0" t="str">
        <f aca="false">IF($A9019="","",INDEX(CARTAO_COMPRAS!$D:$D,INT((ROW()-2)/20)+2))</f>
        <v/>
      </c>
      <c r="D9019" s="0" t="str">
        <f aca="false">IF($A9019="","",INDEX(CARTAO_COMPRAS!$E:$E,INT((ROW()-2)/20)+2))</f>
        <v/>
      </c>
      <c r="E9019" s="0" t="str">
        <f aca="false">IF($A9019="","",INDEX(CARTAO_COMPRAS!$H:$H,INT((ROW()-2)/20)+2)+MOD(ROW()-2,20))</f>
        <v/>
      </c>
      <c r="F9019" s="0" t="str">
        <f aca="false">IF($A9019="","",INDEX(CARTAO_COMPRAS!$G:$G,INT((ROW()-2)/20)+2))</f>
        <v/>
      </c>
      <c r="G9019" s="5" t="str">
        <f aca="false">IF($A9019="","",INDEX(CARTAO_COMPRAS!$I:$I,INT((ROW()-2)/20)+2))</f>
        <v/>
      </c>
      <c r="H9019" s="4" t="str">
        <f aca="false">IF($A9019="","",EDATE(INDEX(CARTAO_COMPRAS!$J:$J,INT((ROW()-2)/20)+2),MOD(ROW()-2,20)))</f>
        <v/>
      </c>
      <c r="I9019" s="4" t="str">
        <f aca="false">IF($H9019="","",$H9019-WEEKDAY($H9019,2)+1)</f>
        <v/>
      </c>
      <c r="J9019" s="4" t="str">
        <f aca="false">IF($I9019="","",$I9019+6)</f>
        <v/>
      </c>
      <c r="K9019" s="6" t="str">
        <f aca="false">IF($H9019="","",DATE(YEAR($H9019),MONTH($H9019),1))</f>
        <v/>
      </c>
      <c r="L9019" s="0" t="str">
        <f aca="false">IF($A9019="","",INDEX(CARTAO_COMPRAS!$K:$K,INT((ROW()-2)/20)+2))</f>
        <v/>
      </c>
      <c r="M9019" s="0" t="str">
        <f aca="false">IF($A9019="","","Compra no cartão")</f>
        <v/>
      </c>
    </row>
    <row r="9020" customFormat="false" ht="13.5" hidden="false" customHeight="false" outlineLevel="0" collapsed="false">
      <c r="A9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20" s="0" t="str">
        <f aca="false">IF($A9020="","",INDEX(CARTAO_COMPRAS!$C:$C,INT((ROW()-2)/20)+2))</f>
        <v/>
      </c>
      <c r="C9020" s="0" t="str">
        <f aca="false">IF($A9020="","",INDEX(CARTAO_COMPRAS!$D:$D,INT((ROW()-2)/20)+2))</f>
        <v/>
      </c>
      <c r="D9020" s="0" t="str">
        <f aca="false">IF($A9020="","",INDEX(CARTAO_COMPRAS!$E:$E,INT((ROW()-2)/20)+2))</f>
        <v/>
      </c>
      <c r="E9020" s="0" t="str">
        <f aca="false">IF($A9020="","",INDEX(CARTAO_COMPRAS!$H:$H,INT((ROW()-2)/20)+2)+MOD(ROW()-2,20))</f>
        <v/>
      </c>
      <c r="F9020" s="0" t="str">
        <f aca="false">IF($A9020="","",INDEX(CARTAO_COMPRAS!$G:$G,INT((ROW()-2)/20)+2))</f>
        <v/>
      </c>
      <c r="G9020" s="5" t="str">
        <f aca="false">IF($A9020="","",INDEX(CARTAO_COMPRAS!$I:$I,INT((ROW()-2)/20)+2))</f>
        <v/>
      </c>
      <c r="H9020" s="4" t="str">
        <f aca="false">IF($A9020="","",EDATE(INDEX(CARTAO_COMPRAS!$J:$J,INT((ROW()-2)/20)+2),MOD(ROW()-2,20)))</f>
        <v/>
      </c>
      <c r="I9020" s="4" t="str">
        <f aca="false">IF($H9020="","",$H9020-WEEKDAY($H9020,2)+1)</f>
        <v/>
      </c>
      <c r="J9020" s="4" t="str">
        <f aca="false">IF($I9020="","",$I9020+6)</f>
        <v/>
      </c>
      <c r="K9020" s="6" t="str">
        <f aca="false">IF($H9020="","",DATE(YEAR($H9020),MONTH($H9020),1))</f>
        <v/>
      </c>
      <c r="L9020" s="0" t="str">
        <f aca="false">IF($A9020="","",INDEX(CARTAO_COMPRAS!$K:$K,INT((ROW()-2)/20)+2))</f>
        <v/>
      </c>
      <c r="M9020" s="0" t="str">
        <f aca="false">IF($A9020="","","Compra no cartão")</f>
        <v/>
      </c>
    </row>
    <row r="9021" customFormat="false" ht="13.5" hidden="false" customHeight="false" outlineLevel="0" collapsed="false">
      <c r="A9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21" s="0" t="str">
        <f aca="false">IF($A9021="","",INDEX(CARTAO_COMPRAS!$C:$C,INT((ROW()-2)/20)+2))</f>
        <v/>
      </c>
      <c r="C9021" s="0" t="str">
        <f aca="false">IF($A9021="","",INDEX(CARTAO_COMPRAS!$D:$D,INT((ROW()-2)/20)+2))</f>
        <v/>
      </c>
      <c r="D9021" s="0" t="str">
        <f aca="false">IF($A9021="","",INDEX(CARTAO_COMPRAS!$E:$E,INT((ROW()-2)/20)+2))</f>
        <v/>
      </c>
      <c r="E9021" s="0" t="str">
        <f aca="false">IF($A9021="","",INDEX(CARTAO_COMPRAS!$H:$H,INT((ROW()-2)/20)+2)+MOD(ROW()-2,20))</f>
        <v/>
      </c>
      <c r="F9021" s="0" t="str">
        <f aca="false">IF($A9021="","",INDEX(CARTAO_COMPRAS!$G:$G,INT((ROW()-2)/20)+2))</f>
        <v/>
      </c>
      <c r="G9021" s="5" t="str">
        <f aca="false">IF($A9021="","",INDEX(CARTAO_COMPRAS!$I:$I,INT((ROW()-2)/20)+2))</f>
        <v/>
      </c>
      <c r="H9021" s="4" t="str">
        <f aca="false">IF($A9021="","",EDATE(INDEX(CARTAO_COMPRAS!$J:$J,INT((ROW()-2)/20)+2),MOD(ROW()-2,20)))</f>
        <v/>
      </c>
      <c r="I9021" s="4" t="str">
        <f aca="false">IF($H9021="","",$H9021-WEEKDAY($H9021,2)+1)</f>
        <v/>
      </c>
      <c r="J9021" s="4" t="str">
        <f aca="false">IF($I9021="","",$I9021+6)</f>
        <v/>
      </c>
      <c r="K9021" s="6" t="str">
        <f aca="false">IF($H9021="","",DATE(YEAR($H9021),MONTH($H9021),1))</f>
        <v/>
      </c>
      <c r="L9021" s="0" t="str">
        <f aca="false">IF($A9021="","",INDEX(CARTAO_COMPRAS!$K:$K,INT((ROW()-2)/20)+2))</f>
        <v/>
      </c>
      <c r="M9021" s="0" t="str">
        <f aca="false">IF($A9021="","","Compra no cartão")</f>
        <v/>
      </c>
    </row>
    <row r="9022" customFormat="false" ht="13.5" hidden="false" customHeight="false" outlineLevel="0" collapsed="false">
      <c r="A90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452</v>
      </c>
      <c r="B9022" s="0" t="str">
        <f aca="false">IF($A9022="","",INDEX(CARTAO_COMPRAS!$C:$C,INT((ROW()-2)/20)+2))</f>
        <v>Nubank</v>
      </c>
      <c r="C9022" s="0" t="str">
        <f aca="false">IF($A9022="","",INDEX(CARTAO_COMPRAS!$D:$D,INT((ROW()-2)/20)+2))</f>
        <v>Ifood</v>
      </c>
      <c r="D9022" s="0" t="str">
        <f aca="false">IF($A9022="","",INDEX(CARTAO_COMPRAS!$E:$E,INT((ROW()-2)/20)+2))</f>
        <v>Alimentação / Insumos</v>
      </c>
      <c r="E9022" s="0" t="n">
        <f aca="false">IF($A9022="","",INDEX(CARTAO_COMPRAS!$H:$H,INT((ROW()-2)/20)+2)+MOD(ROW()-2,20))</f>
        <v>1</v>
      </c>
      <c r="F9022" s="0" t="n">
        <f aca="false">IF($A9022="","",INDEX(CARTAO_COMPRAS!$G:$G,INT((ROW()-2)/20)+2))</f>
        <v>4</v>
      </c>
      <c r="G9022" s="5" t="n">
        <f aca="false">IF($A9022="","",INDEX(CARTAO_COMPRAS!$I:$I,INT((ROW()-2)/20)+2))</f>
        <v>35.43</v>
      </c>
      <c r="H9022" s="4" t="n">
        <f aca="false">IF($A9022="","",EDATE(INDEX(CARTAO_COMPRAS!$J:$J,INT((ROW()-2)/20)+2),MOD(ROW()-2,20)))</f>
        <v>46201</v>
      </c>
      <c r="I9022" s="4" t="n">
        <f aca="false">IF($H9022="","",$H9022-WEEKDAY($H9022,2)+1)</f>
        <v>46195</v>
      </c>
      <c r="J9022" s="4" t="n">
        <f aca="false">IF($I9022="","",$I9022+6)</f>
        <v>46201</v>
      </c>
      <c r="K9022" s="6" t="n">
        <f aca="false">IF($H9022="","",DATE(YEAR($H9022),MONTH($H9022),1))</f>
        <v>46174</v>
      </c>
      <c r="L9022" s="0" t="str">
        <f aca="false">IF($A9022="","",INDEX(CARTAO_COMPRAS!$K:$K,INT((ROW()-2)/20)+2))</f>
        <v>Pago</v>
      </c>
      <c r="M9022" s="0" t="str">
        <f aca="false">IF($A9022="","","Compra no cartão")</f>
        <v>Compra no cartão</v>
      </c>
    </row>
    <row r="9023" customFormat="false" ht="13.5" hidden="false" customHeight="false" outlineLevel="0" collapsed="false">
      <c r="A90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452</v>
      </c>
      <c r="B9023" s="0" t="str">
        <f aca="false">IF($A9023="","",INDEX(CARTAO_COMPRAS!$C:$C,INT((ROW()-2)/20)+2))</f>
        <v>Nubank</v>
      </c>
      <c r="C9023" s="0" t="str">
        <f aca="false">IF($A9023="","",INDEX(CARTAO_COMPRAS!$D:$D,INT((ROW()-2)/20)+2))</f>
        <v>Ifood</v>
      </c>
      <c r="D9023" s="0" t="str">
        <f aca="false">IF($A9023="","",INDEX(CARTAO_COMPRAS!$E:$E,INT((ROW()-2)/20)+2))</f>
        <v>Alimentação / Insumos</v>
      </c>
      <c r="E9023" s="0" t="n">
        <f aca="false">IF($A9023="","",INDEX(CARTAO_COMPRAS!$H:$H,INT((ROW()-2)/20)+2)+MOD(ROW()-2,20))</f>
        <v>2</v>
      </c>
      <c r="F9023" s="0" t="n">
        <f aca="false">IF($A9023="","",INDEX(CARTAO_COMPRAS!$G:$G,INT((ROW()-2)/20)+2))</f>
        <v>4</v>
      </c>
      <c r="G9023" s="5" t="n">
        <f aca="false">IF($A9023="","",INDEX(CARTAO_COMPRAS!$I:$I,INT((ROW()-2)/20)+2))</f>
        <v>35.43</v>
      </c>
      <c r="H9023" s="4" t="n">
        <f aca="false">IF($A9023="","",EDATE(INDEX(CARTAO_COMPRAS!$J:$J,INT((ROW()-2)/20)+2),MOD(ROW()-2,20)))</f>
        <v>46231</v>
      </c>
      <c r="I9023" s="4" t="n">
        <f aca="false">IF($H9023="","",$H9023-WEEKDAY($H9023,2)+1)</f>
        <v>46230</v>
      </c>
      <c r="J9023" s="4" t="n">
        <f aca="false">IF($I9023="","",$I9023+6)</f>
        <v>46236</v>
      </c>
      <c r="K9023" s="6" t="n">
        <f aca="false">IF($H9023="","",DATE(YEAR($H9023),MONTH($H9023),1))</f>
        <v>46204</v>
      </c>
      <c r="L9023" s="0" t="str">
        <f aca="false">IF($A9023="","",INDEX(CARTAO_COMPRAS!$K:$K,INT((ROW()-2)/20)+2))</f>
        <v>Pago</v>
      </c>
      <c r="M9023" s="0" t="str">
        <f aca="false">IF($A9023="","","Compra no cartão")</f>
        <v>Compra no cartão</v>
      </c>
    </row>
    <row r="9024" customFormat="false" ht="13.5" hidden="false" customHeight="false" outlineLevel="0" collapsed="false">
      <c r="A90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452</v>
      </c>
      <c r="B9024" s="0" t="str">
        <f aca="false">IF($A9024="","",INDEX(CARTAO_COMPRAS!$C:$C,INT((ROW()-2)/20)+2))</f>
        <v>Nubank</v>
      </c>
      <c r="C9024" s="0" t="str">
        <f aca="false">IF($A9024="","",INDEX(CARTAO_COMPRAS!$D:$D,INT((ROW()-2)/20)+2))</f>
        <v>Ifood</v>
      </c>
      <c r="D9024" s="0" t="str">
        <f aca="false">IF($A9024="","",INDEX(CARTAO_COMPRAS!$E:$E,INT((ROW()-2)/20)+2))</f>
        <v>Alimentação / Insumos</v>
      </c>
      <c r="E9024" s="0" t="n">
        <f aca="false">IF($A9024="","",INDEX(CARTAO_COMPRAS!$H:$H,INT((ROW()-2)/20)+2)+MOD(ROW()-2,20))</f>
        <v>3</v>
      </c>
      <c r="F9024" s="0" t="n">
        <f aca="false">IF($A9024="","",INDEX(CARTAO_COMPRAS!$G:$G,INT((ROW()-2)/20)+2))</f>
        <v>4</v>
      </c>
      <c r="G9024" s="5" t="n">
        <f aca="false">IF($A9024="","",INDEX(CARTAO_COMPRAS!$I:$I,INT((ROW()-2)/20)+2))</f>
        <v>35.43</v>
      </c>
      <c r="H9024" s="4" t="n">
        <f aca="false">IF($A9024="","",EDATE(INDEX(CARTAO_COMPRAS!$J:$J,INT((ROW()-2)/20)+2),MOD(ROW()-2,20)))</f>
        <v>46262</v>
      </c>
      <c r="I9024" s="4" t="n">
        <f aca="false">IF($H9024="","",$H9024-WEEKDAY($H9024,2)+1)</f>
        <v>46258</v>
      </c>
      <c r="J9024" s="4" t="n">
        <f aca="false">IF($I9024="","",$I9024+6)</f>
        <v>46264</v>
      </c>
      <c r="K9024" s="6" t="n">
        <f aca="false">IF($H9024="","",DATE(YEAR($H9024),MONTH($H9024),1))</f>
        <v>46235</v>
      </c>
      <c r="L9024" s="0" t="str">
        <f aca="false">IF($A9024="","",INDEX(CARTAO_COMPRAS!$K:$K,INT((ROW()-2)/20)+2))</f>
        <v>Pago</v>
      </c>
      <c r="M9024" s="0" t="str">
        <f aca="false">IF($A9024="","","Compra no cartão")</f>
        <v>Compra no cartão</v>
      </c>
    </row>
    <row r="9025" customFormat="false" ht="13.5" hidden="false" customHeight="false" outlineLevel="0" collapsed="false">
      <c r="A902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452</v>
      </c>
      <c r="B9025" s="0" t="str">
        <f aca="false">IF($A9025="","",INDEX(CARTAO_COMPRAS!$C:$C,INT((ROW()-2)/20)+2))</f>
        <v>Nubank</v>
      </c>
      <c r="C9025" s="0" t="str">
        <f aca="false">IF($A9025="","",INDEX(CARTAO_COMPRAS!$D:$D,INT((ROW()-2)/20)+2))</f>
        <v>Ifood</v>
      </c>
      <c r="D9025" s="0" t="str">
        <f aca="false">IF($A9025="","",INDEX(CARTAO_COMPRAS!$E:$E,INT((ROW()-2)/20)+2))</f>
        <v>Alimentação / Insumos</v>
      </c>
      <c r="E9025" s="0" t="n">
        <f aca="false">IF($A9025="","",INDEX(CARTAO_COMPRAS!$H:$H,INT((ROW()-2)/20)+2)+MOD(ROW()-2,20))</f>
        <v>4</v>
      </c>
      <c r="F9025" s="0" t="n">
        <f aca="false">IF($A9025="","",INDEX(CARTAO_COMPRAS!$G:$G,INT((ROW()-2)/20)+2))</f>
        <v>4</v>
      </c>
      <c r="G9025" s="5" t="n">
        <f aca="false">IF($A9025="","",INDEX(CARTAO_COMPRAS!$I:$I,INT((ROW()-2)/20)+2))</f>
        <v>35.43</v>
      </c>
      <c r="H9025" s="4" t="n">
        <f aca="false">IF($A9025="","",EDATE(INDEX(CARTAO_COMPRAS!$J:$J,INT((ROW()-2)/20)+2),MOD(ROW()-2,20)))</f>
        <v>46293</v>
      </c>
      <c r="I9025" s="4" t="n">
        <f aca="false">IF($H9025="","",$H9025-WEEKDAY($H9025,2)+1)</f>
        <v>46293</v>
      </c>
      <c r="J9025" s="4" t="n">
        <f aca="false">IF($I9025="","",$I9025+6)</f>
        <v>46299</v>
      </c>
      <c r="K9025" s="6" t="n">
        <f aca="false">IF($H9025="","",DATE(YEAR($H9025),MONTH($H9025),1))</f>
        <v>46266</v>
      </c>
      <c r="L9025" s="0" t="str">
        <f aca="false">IF($A9025="","",INDEX(CARTAO_COMPRAS!$K:$K,INT((ROW()-2)/20)+2))</f>
        <v>Pago</v>
      </c>
      <c r="M9025" s="0" t="str">
        <f aca="false">IF($A9025="","","Compra no cartão")</f>
        <v>Compra no cartão</v>
      </c>
    </row>
    <row r="9026" customFormat="false" ht="13.5" hidden="false" customHeight="false" outlineLevel="0" collapsed="false">
      <c r="A9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26" s="0" t="str">
        <f aca="false">IF($A9026="","",INDEX(CARTAO_COMPRAS!$C:$C,INT((ROW()-2)/20)+2))</f>
        <v/>
      </c>
      <c r="C9026" s="0" t="str">
        <f aca="false">IF($A9026="","",INDEX(CARTAO_COMPRAS!$D:$D,INT((ROW()-2)/20)+2))</f>
        <v/>
      </c>
      <c r="D9026" s="0" t="str">
        <f aca="false">IF($A9026="","",INDEX(CARTAO_COMPRAS!$E:$E,INT((ROW()-2)/20)+2))</f>
        <v/>
      </c>
      <c r="E9026" s="0" t="str">
        <f aca="false">IF($A9026="","",INDEX(CARTAO_COMPRAS!$H:$H,INT((ROW()-2)/20)+2)+MOD(ROW()-2,20))</f>
        <v/>
      </c>
      <c r="F9026" s="0" t="str">
        <f aca="false">IF($A9026="","",INDEX(CARTAO_COMPRAS!$G:$G,INT((ROW()-2)/20)+2))</f>
        <v/>
      </c>
      <c r="G9026" s="5" t="str">
        <f aca="false">IF($A9026="","",INDEX(CARTAO_COMPRAS!$I:$I,INT((ROW()-2)/20)+2))</f>
        <v/>
      </c>
      <c r="H9026" s="4" t="str">
        <f aca="false">IF($A9026="","",EDATE(INDEX(CARTAO_COMPRAS!$J:$J,INT((ROW()-2)/20)+2),MOD(ROW()-2,20)))</f>
        <v/>
      </c>
      <c r="I9026" s="4" t="str">
        <f aca="false">IF($H9026="","",$H9026-WEEKDAY($H9026,2)+1)</f>
        <v/>
      </c>
      <c r="J9026" s="4" t="str">
        <f aca="false">IF($I9026="","",$I9026+6)</f>
        <v/>
      </c>
      <c r="K9026" s="6" t="str">
        <f aca="false">IF($H9026="","",DATE(YEAR($H9026),MONTH($H9026),1))</f>
        <v/>
      </c>
      <c r="L9026" s="0" t="str">
        <f aca="false">IF($A9026="","",INDEX(CARTAO_COMPRAS!$K:$K,INT((ROW()-2)/20)+2))</f>
        <v/>
      </c>
      <c r="M9026" s="0" t="str">
        <f aca="false">IF($A9026="","","Compra no cartão")</f>
        <v/>
      </c>
    </row>
    <row r="9027" customFormat="false" ht="13.5" hidden="false" customHeight="false" outlineLevel="0" collapsed="false">
      <c r="A9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27" s="0" t="str">
        <f aca="false">IF($A9027="","",INDEX(CARTAO_COMPRAS!$C:$C,INT((ROW()-2)/20)+2))</f>
        <v/>
      </c>
      <c r="C9027" s="0" t="str">
        <f aca="false">IF($A9027="","",INDEX(CARTAO_COMPRAS!$D:$D,INT((ROW()-2)/20)+2))</f>
        <v/>
      </c>
      <c r="D9027" s="0" t="str">
        <f aca="false">IF($A9027="","",INDEX(CARTAO_COMPRAS!$E:$E,INT((ROW()-2)/20)+2))</f>
        <v/>
      </c>
      <c r="E9027" s="0" t="str">
        <f aca="false">IF($A9027="","",INDEX(CARTAO_COMPRAS!$H:$H,INT((ROW()-2)/20)+2)+MOD(ROW()-2,20))</f>
        <v/>
      </c>
      <c r="F9027" s="0" t="str">
        <f aca="false">IF($A9027="","",INDEX(CARTAO_COMPRAS!$G:$G,INT((ROW()-2)/20)+2))</f>
        <v/>
      </c>
      <c r="G9027" s="5" t="str">
        <f aca="false">IF($A9027="","",INDEX(CARTAO_COMPRAS!$I:$I,INT((ROW()-2)/20)+2))</f>
        <v/>
      </c>
      <c r="H9027" s="4" t="str">
        <f aca="false">IF($A9027="","",EDATE(INDEX(CARTAO_COMPRAS!$J:$J,INT((ROW()-2)/20)+2),MOD(ROW()-2,20)))</f>
        <v/>
      </c>
      <c r="I9027" s="4" t="str">
        <f aca="false">IF($H9027="","",$H9027-WEEKDAY($H9027,2)+1)</f>
        <v/>
      </c>
      <c r="J9027" s="4" t="str">
        <f aca="false">IF($I9027="","",$I9027+6)</f>
        <v/>
      </c>
      <c r="K9027" s="6" t="str">
        <f aca="false">IF($H9027="","",DATE(YEAR($H9027),MONTH($H9027),1))</f>
        <v/>
      </c>
      <c r="L9027" s="0" t="str">
        <f aca="false">IF($A9027="","",INDEX(CARTAO_COMPRAS!$K:$K,INT((ROW()-2)/20)+2))</f>
        <v/>
      </c>
      <c r="M9027" s="0" t="str">
        <f aca="false">IF($A9027="","","Compra no cartão")</f>
        <v/>
      </c>
    </row>
    <row r="9028" customFormat="false" ht="13.5" hidden="false" customHeight="false" outlineLevel="0" collapsed="false">
      <c r="A9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28" s="0" t="str">
        <f aca="false">IF($A9028="","",INDEX(CARTAO_COMPRAS!$C:$C,INT((ROW()-2)/20)+2))</f>
        <v/>
      </c>
      <c r="C9028" s="0" t="str">
        <f aca="false">IF($A9028="","",INDEX(CARTAO_COMPRAS!$D:$D,INT((ROW()-2)/20)+2))</f>
        <v/>
      </c>
      <c r="D9028" s="0" t="str">
        <f aca="false">IF($A9028="","",INDEX(CARTAO_COMPRAS!$E:$E,INT((ROW()-2)/20)+2))</f>
        <v/>
      </c>
      <c r="E9028" s="0" t="str">
        <f aca="false">IF($A9028="","",INDEX(CARTAO_COMPRAS!$H:$H,INT((ROW()-2)/20)+2)+MOD(ROW()-2,20))</f>
        <v/>
      </c>
      <c r="F9028" s="0" t="str">
        <f aca="false">IF($A9028="","",INDEX(CARTAO_COMPRAS!$G:$G,INT((ROW()-2)/20)+2))</f>
        <v/>
      </c>
      <c r="G9028" s="5" t="str">
        <f aca="false">IF($A9028="","",INDEX(CARTAO_COMPRAS!$I:$I,INT((ROW()-2)/20)+2))</f>
        <v/>
      </c>
      <c r="H9028" s="4" t="str">
        <f aca="false">IF($A9028="","",EDATE(INDEX(CARTAO_COMPRAS!$J:$J,INT((ROW()-2)/20)+2),MOD(ROW()-2,20)))</f>
        <v/>
      </c>
      <c r="I9028" s="4" t="str">
        <f aca="false">IF($H9028="","",$H9028-WEEKDAY($H9028,2)+1)</f>
        <v/>
      </c>
      <c r="J9028" s="4" t="str">
        <f aca="false">IF($I9028="","",$I9028+6)</f>
        <v/>
      </c>
      <c r="K9028" s="6" t="str">
        <f aca="false">IF($H9028="","",DATE(YEAR($H9028),MONTH($H9028),1))</f>
        <v/>
      </c>
      <c r="L9028" s="0" t="str">
        <f aca="false">IF($A9028="","",INDEX(CARTAO_COMPRAS!$K:$K,INT((ROW()-2)/20)+2))</f>
        <v/>
      </c>
      <c r="M9028" s="0" t="str">
        <f aca="false">IF($A9028="","","Compra no cartão")</f>
        <v/>
      </c>
    </row>
    <row r="9029" customFormat="false" ht="13.5" hidden="false" customHeight="false" outlineLevel="0" collapsed="false">
      <c r="A9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29" s="0" t="str">
        <f aca="false">IF($A9029="","",INDEX(CARTAO_COMPRAS!$C:$C,INT((ROW()-2)/20)+2))</f>
        <v/>
      </c>
      <c r="C9029" s="0" t="str">
        <f aca="false">IF($A9029="","",INDEX(CARTAO_COMPRAS!$D:$D,INT((ROW()-2)/20)+2))</f>
        <v/>
      </c>
      <c r="D9029" s="0" t="str">
        <f aca="false">IF($A9029="","",INDEX(CARTAO_COMPRAS!$E:$E,INT((ROW()-2)/20)+2))</f>
        <v/>
      </c>
      <c r="E9029" s="0" t="str">
        <f aca="false">IF($A9029="","",INDEX(CARTAO_COMPRAS!$H:$H,INT((ROW()-2)/20)+2)+MOD(ROW()-2,20))</f>
        <v/>
      </c>
      <c r="F9029" s="0" t="str">
        <f aca="false">IF($A9029="","",INDEX(CARTAO_COMPRAS!$G:$G,INT((ROW()-2)/20)+2))</f>
        <v/>
      </c>
      <c r="G9029" s="5" t="str">
        <f aca="false">IF($A9029="","",INDEX(CARTAO_COMPRAS!$I:$I,INT((ROW()-2)/20)+2))</f>
        <v/>
      </c>
      <c r="H9029" s="4" t="str">
        <f aca="false">IF($A9029="","",EDATE(INDEX(CARTAO_COMPRAS!$J:$J,INT((ROW()-2)/20)+2),MOD(ROW()-2,20)))</f>
        <v/>
      </c>
      <c r="I9029" s="4" t="str">
        <f aca="false">IF($H9029="","",$H9029-WEEKDAY($H9029,2)+1)</f>
        <v/>
      </c>
      <c r="J9029" s="4" t="str">
        <f aca="false">IF($I9029="","",$I9029+6)</f>
        <v/>
      </c>
      <c r="K9029" s="6" t="str">
        <f aca="false">IF($H9029="","",DATE(YEAR($H9029),MONTH($H9029),1))</f>
        <v/>
      </c>
      <c r="L9029" s="0" t="str">
        <f aca="false">IF($A9029="","",INDEX(CARTAO_COMPRAS!$K:$K,INT((ROW()-2)/20)+2))</f>
        <v/>
      </c>
      <c r="M9029" s="0" t="str">
        <f aca="false">IF($A9029="","","Compra no cartão")</f>
        <v/>
      </c>
    </row>
    <row r="9030" customFormat="false" ht="13.5" hidden="false" customHeight="false" outlineLevel="0" collapsed="false">
      <c r="A9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0" s="0" t="str">
        <f aca="false">IF($A9030="","",INDEX(CARTAO_COMPRAS!$C:$C,INT((ROW()-2)/20)+2))</f>
        <v/>
      </c>
      <c r="C9030" s="0" t="str">
        <f aca="false">IF($A9030="","",INDEX(CARTAO_COMPRAS!$D:$D,INT((ROW()-2)/20)+2))</f>
        <v/>
      </c>
      <c r="D9030" s="0" t="str">
        <f aca="false">IF($A9030="","",INDEX(CARTAO_COMPRAS!$E:$E,INT((ROW()-2)/20)+2))</f>
        <v/>
      </c>
      <c r="E9030" s="0" t="str">
        <f aca="false">IF($A9030="","",INDEX(CARTAO_COMPRAS!$H:$H,INT((ROW()-2)/20)+2)+MOD(ROW()-2,20))</f>
        <v/>
      </c>
      <c r="F9030" s="0" t="str">
        <f aca="false">IF($A9030="","",INDEX(CARTAO_COMPRAS!$G:$G,INT((ROW()-2)/20)+2))</f>
        <v/>
      </c>
      <c r="G9030" s="5" t="str">
        <f aca="false">IF($A9030="","",INDEX(CARTAO_COMPRAS!$I:$I,INT((ROW()-2)/20)+2))</f>
        <v/>
      </c>
      <c r="H9030" s="4" t="str">
        <f aca="false">IF($A9030="","",EDATE(INDEX(CARTAO_COMPRAS!$J:$J,INT((ROW()-2)/20)+2),MOD(ROW()-2,20)))</f>
        <v/>
      </c>
      <c r="I9030" s="4" t="str">
        <f aca="false">IF($H9030="","",$H9030-WEEKDAY($H9030,2)+1)</f>
        <v/>
      </c>
      <c r="J9030" s="4" t="str">
        <f aca="false">IF($I9030="","",$I9030+6)</f>
        <v/>
      </c>
      <c r="K9030" s="6" t="str">
        <f aca="false">IF($H9030="","",DATE(YEAR($H9030),MONTH($H9030),1))</f>
        <v/>
      </c>
      <c r="L9030" s="0" t="str">
        <f aca="false">IF($A9030="","",INDEX(CARTAO_COMPRAS!$K:$K,INT((ROW()-2)/20)+2))</f>
        <v/>
      </c>
      <c r="M9030" s="0" t="str">
        <f aca="false">IF($A9030="","","Compra no cartão")</f>
        <v/>
      </c>
    </row>
    <row r="9031" customFormat="false" ht="13.5" hidden="false" customHeight="false" outlineLevel="0" collapsed="false">
      <c r="A9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1" s="0" t="str">
        <f aca="false">IF($A9031="","",INDEX(CARTAO_COMPRAS!$C:$C,INT((ROW()-2)/20)+2))</f>
        <v/>
      </c>
      <c r="C9031" s="0" t="str">
        <f aca="false">IF($A9031="","",INDEX(CARTAO_COMPRAS!$D:$D,INT((ROW()-2)/20)+2))</f>
        <v/>
      </c>
      <c r="D9031" s="0" t="str">
        <f aca="false">IF($A9031="","",INDEX(CARTAO_COMPRAS!$E:$E,INT((ROW()-2)/20)+2))</f>
        <v/>
      </c>
      <c r="E9031" s="0" t="str">
        <f aca="false">IF($A9031="","",INDEX(CARTAO_COMPRAS!$H:$H,INT((ROW()-2)/20)+2)+MOD(ROW()-2,20))</f>
        <v/>
      </c>
      <c r="F9031" s="0" t="str">
        <f aca="false">IF($A9031="","",INDEX(CARTAO_COMPRAS!$G:$G,INT((ROW()-2)/20)+2))</f>
        <v/>
      </c>
      <c r="G9031" s="5" t="str">
        <f aca="false">IF($A9031="","",INDEX(CARTAO_COMPRAS!$I:$I,INT((ROW()-2)/20)+2))</f>
        <v/>
      </c>
      <c r="H9031" s="4" t="str">
        <f aca="false">IF($A9031="","",EDATE(INDEX(CARTAO_COMPRAS!$J:$J,INT((ROW()-2)/20)+2),MOD(ROW()-2,20)))</f>
        <v/>
      </c>
      <c r="I9031" s="4" t="str">
        <f aca="false">IF($H9031="","",$H9031-WEEKDAY($H9031,2)+1)</f>
        <v/>
      </c>
      <c r="J9031" s="4" t="str">
        <f aca="false">IF($I9031="","",$I9031+6)</f>
        <v/>
      </c>
      <c r="K9031" s="6" t="str">
        <f aca="false">IF($H9031="","",DATE(YEAR($H9031),MONTH($H9031),1))</f>
        <v/>
      </c>
      <c r="L9031" s="0" t="str">
        <f aca="false">IF($A9031="","",INDEX(CARTAO_COMPRAS!$K:$K,INT((ROW()-2)/20)+2))</f>
        <v/>
      </c>
      <c r="M9031" s="0" t="str">
        <f aca="false">IF($A9031="","","Compra no cartão")</f>
        <v/>
      </c>
    </row>
    <row r="9032" customFormat="false" ht="13.5" hidden="false" customHeight="false" outlineLevel="0" collapsed="false">
      <c r="A9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2" s="0" t="str">
        <f aca="false">IF($A9032="","",INDEX(CARTAO_COMPRAS!$C:$C,INT((ROW()-2)/20)+2))</f>
        <v/>
      </c>
      <c r="C9032" s="0" t="str">
        <f aca="false">IF($A9032="","",INDEX(CARTAO_COMPRAS!$D:$D,INT((ROW()-2)/20)+2))</f>
        <v/>
      </c>
      <c r="D9032" s="0" t="str">
        <f aca="false">IF($A9032="","",INDEX(CARTAO_COMPRAS!$E:$E,INT((ROW()-2)/20)+2))</f>
        <v/>
      </c>
      <c r="E9032" s="0" t="str">
        <f aca="false">IF($A9032="","",INDEX(CARTAO_COMPRAS!$H:$H,INT((ROW()-2)/20)+2)+MOD(ROW()-2,20))</f>
        <v/>
      </c>
      <c r="F9032" s="0" t="str">
        <f aca="false">IF($A9032="","",INDEX(CARTAO_COMPRAS!$G:$G,INT((ROW()-2)/20)+2))</f>
        <v/>
      </c>
      <c r="G9032" s="5" t="str">
        <f aca="false">IF($A9032="","",INDEX(CARTAO_COMPRAS!$I:$I,INT((ROW()-2)/20)+2))</f>
        <v/>
      </c>
      <c r="H9032" s="4" t="str">
        <f aca="false">IF($A9032="","",EDATE(INDEX(CARTAO_COMPRAS!$J:$J,INT((ROW()-2)/20)+2),MOD(ROW()-2,20)))</f>
        <v/>
      </c>
      <c r="I9032" s="4" t="str">
        <f aca="false">IF($H9032="","",$H9032-WEEKDAY($H9032,2)+1)</f>
        <v/>
      </c>
      <c r="J9032" s="4" t="str">
        <f aca="false">IF($I9032="","",$I9032+6)</f>
        <v/>
      </c>
      <c r="K9032" s="6" t="str">
        <f aca="false">IF($H9032="","",DATE(YEAR($H9032),MONTH($H9032),1))</f>
        <v/>
      </c>
      <c r="L9032" s="0" t="str">
        <f aca="false">IF($A9032="","",INDEX(CARTAO_COMPRAS!$K:$K,INT((ROW()-2)/20)+2))</f>
        <v/>
      </c>
      <c r="M9032" s="0" t="str">
        <f aca="false">IF($A9032="","","Compra no cartão")</f>
        <v/>
      </c>
    </row>
    <row r="9033" customFormat="false" ht="13.5" hidden="false" customHeight="false" outlineLevel="0" collapsed="false">
      <c r="A9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3" s="0" t="str">
        <f aca="false">IF($A9033="","",INDEX(CARTAO_COMPRAS!$C:$C,INT((ROW()-2)/20)+2))</f>
        <v/>
      </c>
      <c r="C9033" s="0" t="str">
        <f aca="false">IF($A9033="","",INDEX(CARTAO_COMPRAS!$D:$D,INT((ROW()-2)/20)+2))</f>
        <v/>
      </c>
      <c r="D9033" s="0" t="str">
        <f aca="false">IF($A9033="","",INDEX(CARTAO_COMPRAS!$E:$E,INT((ROW()-2)/20)+2))</f>
        <v/>
      </c>
      <c r="E9033" s="0" t="str">
        <f aca="false">IF($A9033="","",INDEX(CARTAO_COMPRAS!$H:$H,INT((ROW()-2)/20)+2)+MOD(ROW()-2,20))</f>
        <v/>
      </c>
      <c r="F9033" s="0" t="str">
        <f aca="false">IF($A9033="","",INDEX(CARTAO_COMPRAS!$G:$G,INT((ROW()-2)/20)+2))</f>
        <v/>
      </c>
      <c r="G9033" s="5" t="str">
        <f aca="false">IF($A9033="","",INDEX(CARTAO_COMPRAS!$I:$I,INT((ROW()-2)/20)+2))</f>
        <v/>
      </c>
      <c r="H9033" s="4" t="str">
        <f aca="false">IF($A9033="","",EDATE(INDEX(CARTAO_COMPRAS!$J:$J,INT((ROW()-2)/20)+2),MOD(ROW()-2,20)))</f>
        <v/>
      </c>
      <c r="I9033" s="4" t="str">
        <f aca="false">IF($H9033="","",$H9033-WEEKDAY($H9033,2)+1)</f>
        <v/>
      </c>
      <c r="J9033" s="4" t="str">
        <f aca="false">IF($I9033="","",$I9033+6)</f>
        <v/>
      </c>
      <c r="K9033" s="6" t="str">
        <f aca="false">IF($H9033="","",DATE(YEAR($H9033),MONTH($H9033),1))</f>
        <v/>
      </c>
      <c r="L9033" s="0" t="str">
        <f aca="false">IF($A9033="","",INDEX(CARTAO_COMPRAS!$K:$K,INT((ROW()-2)/20)+2))</f>
        <v/>
      </c>
      <c r="M9033" s="0" t="str">
        <f aca="false">IF($A9033="","","Compra no cartão")</f>
        <v/>
      </c>
    </row>
    <row r="9034" customFormat="false" ht="13.5" hidden="false" customHeight="false" outlineLevel="0" collapsed="false">
      <c r="A9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4" s="0" t="str">
        <f aca="false">IF($A9034="","",INDEX(CARTAO_COMPRAS!$C:$C,INT((ROW()-2)/20)+2))</f>
        <v/>
      </c>
      <c r="C9034" s="0" t="str">
        <f aca="false">IF($A9034="","",INDEX(CARTAO_COMPRAS!$D:$D,INT((ROW()-2)/20)+2))</f>
        <v/>
      </c>
      <c r="D9034" s="0" t="str">
        <f aca="false">IF($A9034="","",INDEX(CARTAO_COMPRAS!$E:$E,INT((ROW()-2)/20)+2))</f>
        <v/>
      </c>
      <c r="E9034" s="0" t="str">
        <f aca="false">IF($A9034="","",INDEX(CARTAO_COMPRAS!$H:$H,INT((ROW()-2)/20)+2)+MOD(ROW()-2,20))</f>
        <v/>
      </c>
      <c r="F9034" s="0" t="str">
        <f aca="false">IF($A9034="","",INDEX(CARTAO_COMPRAS!$G:$G,INT((ROW()-2)/20)+2))</f>
        <v/>
      </c>
      <c r="G9034" s="5" t="str">
        <f aca="false">IF($A9034="","",INDEX(CARTAO_COMPRAS!$I:$I,INT((ROW()-2)/20)+2))</f>
        <v/>
      </c>
      <c r="H9034" s="4" t="str">
        <f aca="false">IF($A9034="","",EDATE(INDEX(CARTAO_COMPRAS!$J:$J,INT((ROW()-2)/20)+2),MOD(ROW()-2,20)))</f>
        <v/>
      </c>
      <c r="I9034" s="4" t="str">
        <f aca="false">IF($H9034="","",$H9034-WEEKDAY($H9034,2)+1)</f>
        <v/>
      </c>
      <c r="J9034" s="4" t="str">
        <f aca="false">IF($I9034="","",$I9034+6)</f>
        <v/>
      </c>
      <c r="K9034" s="6" t="str">
        <f aca="false">IF($H9034="","",DATE(YEAR($H9034),MONTH($H9034),1))</f>
        <v/>
      </c>
      <c r="L9034" s="0" t="str">
        <f aca="false">IF($A9034="","",INDEX(CARTAO_COMPRAS!$K:$K,INT((ROW()-2)/20)+2))</f>
        <v/>
      </c>
      <c r="M9034" s="0" t="str">
        <f aca="false">IF($A9034="","","Compra no cartão")</f>
        <v/>
      </c>
    </row>
    <row r="9035" customFormat="false" ht="13.5" hidden="false" customHeight="false" outlineLevel="0" collapsed="false">
      <c r="A9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5" s="0" t="str">
        <f aca="false">IF($A9035="","",INDEX(CARTAO_COMPRAS!$C:$C,INT((ROW()-2)/20)+2))</f>
        <v/>
      </c>
      <c r="C9035" s="0" t="str">
        <f aca="false">IF($A9035="","",INDEX(CARTAO_COMPRAS!$D:$D,INT((ROW()-2)/20)+2))</f>
        <v/>
      </c>
      <c r="D9035" s="0" t="str">
        <f aca="false">IF($A9035="","",INDEX(CARTAO_COMPRAS!$E:$E,INT((ROW()-2)/20)+2))</f>
        <v/>
      </c>
      <c r="E9035" s="0" t="str">
        <f aca="false">IF($A9035="","",INDEX(CARTAO_COMPRAS!$H:$H,INT((ROW()-2)/20)+2)+MOD(ROW()-2,20))</f>
        <v/>
      </c>
      <c r="F9035" s="0" t="str">
        <f aca="false">IF($A9035="","",INDEX(CARTAO_COMPRAS!$G:$G,INT((ROW()-2)/20)+2))</f>
        <v/>
      </c>
      <c r="G9035" s="5" t="str">
        <f aca="false">IF($A9035="","",INDEX(CARTAO_COMPRAS!$I:$I,INT((ROW()-2)/20)+2))</f>
        <v/>
      </c>
      <c r="H9035" s="4" t="str">
        <f aca="false">IF($A9035="","",EDATE(INDEX(CARTAO_COMPRAS!$J:$J,INT((ROW()-2)/20)+2),MOD(ROW()-2,20)))</f>
        <v/>
      </c>
      <c r="I9035" s="4" t="str">
        <f aca="false">IF($H9035="","",$H9035-WEEKDAY($H9035,2)+1)</f>
        <v/>
      </c>
      <c r="J9035" s="4" t="str">
        <f aca="false">IF($I9035="","",$I9035+6)</f>
        <v/>
      </c>
      <c r="K9035" s="6" t="str">
        <f aca="false">IF($H9035="","",DATE(YEAR($H9035),MONTH($H9035),1))</f>
        <v/>
      </c>
      <c r="L9035" s="0" t="str">
        <f aca="false">IF($A9035="","",INDEX(CARTAO_COMPRAS!$K:$K,INT((ROW()-2)/20)+2))</f>
        <v/>
      </c>
      <c r="M9035" s="0" t="str">
        <f aca="false">IF($A9035="","","Compra no cartão")</f>
        <v/>
      </c>
    </row>
    <row r="9036" customFormat="false" ht="13.5" hidden="false" customHeight="false" outlineLevel="0" collapsed="false">
      <c r="A9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6" s="0" t="str">
        <f aca="false">IF($A9036="","",INDEX(CARTAO_COMPRAS!$C:$C,INT((ROW()-2)/20)+2))</f>
        <v/>
      </c>
      <c r="C9036" s="0" t="str">
        <f aca="false">IF($A9036="","",INDEX(CARTAO_COMPRAS!$D:$D,INT((ROW()-2)/20)+2))</f>
        <v/>
      </c>
      <c r="D9036" s="0" t="str">
        <f aca="false">IF($A9036="","",INDEX(CARTAO_COMPRAS!$E:$E,INT((ROW()-2)/20)+2))</f>
        <v/>
      </c>
      <c r="E9036" s="0" t="str">
        <f aca="false">IF($A9036="","",INDEX(CARTAO_COMPRAS!$H:$H,INT((ROW()-2)/20)+2)+MOD(ROW()-2,20))</f>
        <v/>
      </c>
      <c r="F9036" s="0" t="str">
        <f aca="false">IF($A9036="","",INDEX(CARTAO_COMPRAS!$G:$G,INT((ROW()-2)/20)+2))</f>
        <v/>
      </c>
      <c r="G9036" s="5" t="str">
        <f aca="false">IF($A9036="","",INDEX(CARTAO_COMPRAS!$I:$I,INT((ROW()-2)/20)+2))</f>
        <v/>
      </c>
      <c r="H9036" s="4" t="str">
        <f aca="false">IF($A9036="","",EDATE(INDEX(CARTAO_COMPRAS!$J:$J,INT((ROW()-2)/20)+2),MOD(ROW()-2,20)))</f>
        <v/>
      </c>
      <c r="I9036" s="4" t="str">
        <f aca="false">IF($H9036="","",$H9036-WEEKDAY($H9036,2)+1)</f>
        <v/>
      </c>
      <c r="J9036" s="4" t="str">
        <f aca="false">IF($I9036="","",$I9036+6)</f>
        <v/>
      </c>
      <c r="K9036" s="6" t="str">
        <f aca="false">IF($H9036="","",DATE(YEAR($H9036),MONTH($H9036),1))</f>
        <v/>
      </c>
      <c r="L9036" s="0" t="str">
        <f aca="false">IF($A9036="","",INDEX(CARTAO_COMPRAS!$K:$K,INT((ROW()-2)/20)+2))</f>
        <v/>
      </c>
      <c r="M9036" s="0" t="str">
        <f aca="false">IF($A9036="","","Compra no cartão")</f>
        <v/>
      </c>
    </row>
    <row r="9037" customFormat="false" ht="13.5" hidden="false" customHeight="false" outlineLevel="0" collapsed="false">
      <c r="A9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7" s="0" t="str">
        <f aca="false">IF($A9037="","",INDEX(CARTAO_COMPRAS!$C:$C,INT((ROW()-2)/20)+2))</f>
        <v/>
      </c>
      <c r="C9037" s="0" t="str">
        <f aca="false">IF($A9037="","",INDEX(CARTAO_COMPRAS!$D:$D,INT((ROW()-2)/20)+2))</f>
        <v/>
      </c>
      <c r="D9037" s="0" t="str">
        <f aca="false">IF($A9037="","",INDEX(CARTAO_COMPRAS!$E:$E,INT((ROW()-2)/20)+2))</f>
        <v/>
      </c>
      <c r="E9037" s="0" t="str">
        <f aca="false">IF($A9037="","",INDEX(CARTAO_COMPRAS!$H:$H,INT((ROW()-2)/20)+2)+MOD(ROW()-2,20))</f>
        <v/>
      </c>
      <c r="F9037" s="0" t="str">
        <f aca="false">IF($A9037="","",INDEX(CARTAO_COMPRAS!$G:$G,INT((ROW()-2)/20)+2))</f>
        <v/>
      </c>
      <c r="G9037" s="5" t="str">
        <f aca="false">IF($A9037="","",INDEX(CARTAO_COMPRAS!$I:$I,INT((ROW()-2)/20)+2))</f>
        <v/>
      </c>
      <c r="H9037" s="4" t="str">
        <f aca="false">IF($A9037="","",EDATE(INDEX(CARTAO_COMPRAS!$J:$J,INT((ROW()-2)/20)+2),MOD(ROW()-2,20)))</f>
        <v/>
      </c>
      <c r="I9037" s="4" t="str">
        <f aca="false">IF($H9037="","",$H9037-WEEKDAY($H9037,2)+1)</f>
        <v/>
      </c>
      <c r="J9037" s="4" t="str">
        <f aca="false">IF($I9037="","",$I9037+6)</f>
        <v/>
      </c>
      <c r="K9037" s="6" t="str">
        <f aca="false">IF($H9037="","",DATE(YEAR($H9037),MONTH($H9037),1))</f>
        <v/>
      </c>
      <c r="L9037" s="0" t="str">
        <f aca="false">IF($A9037="","",INDEX(CARTAO_COMPRAS!$K:$K,INT((ROW()-2)/20)+2))</f>
        <v/>
      </c>
      <c r="M9037" s="0" t="str">
        <f aca="false">IF($A9037="","","Compra no cartão")</f>
        <v/>
      </c>
    </row>
    <row r="9038" customFormat="false" ht="13.5" hidden="false" customHeight="false" outlineLevel="0" collapsed="false">
      <c r="A9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8" s="0" t="str">
        <f aca="false">IF($A9038="","",INDEX(CARTAO_COMPRAS!$C:$C,INT((ROW()-2)/20)+2))</f>
        <v/>
      </c>
      <c r="C9038" s="0" t="str">
        <f aca="false">IF($A9038="","",INDEX(CARTAO_COMPRAS!$D:$D,INT((ROW()-2)/20)+2))</f>
        <v/>
      </c>
      <c r="D9038" s="0" t="str">
        <f aca="false">IF($A9038="","",INDEX(CARTAO_COMPRAS!$E:$E,INT((ROW()-2)/20)+2))</f>
        <v/>
      </c>
      <c r="E9038" s="0" t="str">
        <f aca="false">IF($A9038="","",INDEX(CARTAO_COMPRAS!$H:$H,INT((ROW()-2)/20)+2)+MOD(ROW()-2,20))</f>
        <v/>
      </c>
      <c r="F9038" s="0" t="str">
        <f aca="false">IF($A9038="","",INDEX(CARTAO_COMPRAS!$G:$G,INT((ROW()-2)/20)+2))</f>
        <v/>
      </c>
      <c r="G9038" s="5" t="str">
        <f aca="false">IF($A9038="","",INDEX(CARTAO_COMPRAS!$I:$I,INT((ROW()-2)/20)+2))</f>
        <v/>
      </c>
      <c r="H9038" s="4" t="str">
        <f aca="false">IF($A9038="","",EDATE(INDEX(CARTAO_COMPRAS!$J:$J,INT((ROW()-2)/20)+2),MOD(ROW()-2,20)))</f>
        <v/>
      </c>
      <c r="I9038" s="4" t="str">
        <f aca="false">IF($H9038="","",$H9038-WEEKDAY($H9038,2)+1)</f>
        <v/>
      </c>
      <c r="J9038" s="4" t="str">
        <f aca="false">IF($I9038="","",$I9038+6)</f>
        <v/>
      </c>
      <c r="K9038" s="6" t="str">
        <f aca="false">IF($H9038="","",DATE(YEAR($H9038),MONTH($H9038),1))</f>
        <v/>
      </c>
      <c r="L9038" s="0" t="str">
        <f aca="false">IF($A9038="","",INDEX(CARTAO_COMPRAS!$K:$K,INT((ROW()-2)/20)+2))</f>
        <v/>
      </c>
      <c r="M9038" s="0" t="str">
        <f aca="false">IF($A9038="","","Compra no cartão")</f>
        <v/>
      </c>
    </row>
    <row r="9039" customFormat="false" ht="13.5" hidden="false" customHeight="false" outlineLevel="0" collapsed="false">
      <c r="A9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39" s="0" t="str">
        <f aca="false">IF($A9039="","",INDEX(CARTAO_COMPRAS!$C:$C,INT((ROW()-2)/20)+2))</f>
        <v/>
      </c>
      <c r="C9039" s="0" t="str">
        <f aca="false">IF($A9039="","",INDEX(CARTAO_COMPRAS!$D:$D,INT((ROW()-2)/20)+2))</f>
        <v/>
      </c>
      <c r="D9039" s="0" t="str">
        <f aca="false">IF($A9039="","",INDEX(CARTAO_COMPRAS!$E:$E,INT((ROW()-2)/20)+2))</f>
        <v/>
      </c>
      <c r="E9039" s="0" t="str">
        <f aca="false">IF($A9039="","",INDEX(CARTAO_COMPRAS!$H:$H,INT((ROW()-2)/20)+2)+MOD(ROW()-2,20))</f>
        <v/>
      </c>
      <c r="F9039" s="0" t="str">
        <f aca="false">IF($A9039="","",INDEX(CARTAO_COMPRAS!$G:$G,INT((ROW()-2)/20)+2))</f>
        <v/>
      </c>
      <c r="G9039" s="5" t="str">
        <f aca="false">IF($A9039="","",INDEX(CARTAO_COMPRAS!$I:$I,INT((ROW()-2)/20)+2))</f>
        <v/>
      </c>
      <c r="H9039" s="4" t="str">
        <f aca="false">IF($A9039="","",EDATE(INDEX(CARTAO_COMPRAS!$J:$J,INT((ROW()-2)/20)+2),MOD(ROW()-2,20)))</f>
        <v/>
      </c>
      <c r="I9039" s="4" t="str">
        <f aca="false">IF($H9039="","",$H9039-WEEKDAY($H9039,2)+1)</f>
        <v/>
      </c>
      <c r="J9039" s="4" t="str">
        <f aca="false">IF($I9039="","",$I9039+6)</f>
        <v/>
      </c>
      <c r="K9039" s="6" t="str">
        <f aca="false">IF($H9039="","",DATE(YEAR($H9039),MONTH($H9039),1))</f>
        <v/>
      </c>
      <c r="L9039" s="0" t="str">
        <f aca="false">IF($A9039="","",INDEX(CARTAO_COMPRAS!$K:$K,INT((ROW()-2)/20)+2))</f>
        <v/>
      </c>
      <c r="M9039" s="0" t="str">
        <f aca="false">IF($A9039="","","Compra no cartão")</f>
        <v/>
      </c>
    </row>
    <row r="9040" customFormat="false" ht="13.5" hidden="false" customHeight="false" outlineLevel="0" collapsed="false">
      <c r="A9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0" s="0" t="str">
        <f aca="false">IF($A9040="","",INDEX(CARTAO_COMPRAS!$C:$C,INT((ROW()-2)/20)+2))</f>
        <v/>
      </c>
      <c r="C9040" s="0" t="str">
        <f aca="false">IF($A9040="","",INDEX(CARTAO_COMPRAS!$D:$D,INT((ROW()-2)/20)+2))</f>
        <v/>
      </c>
      <c r="D9040" s="0" t="str">
        <f aca="false">IF($A9040="","",INDEX(CARTAO_COMPRAS!$E:$E,INT((ROW()-2)/20)+2))</f>
        <v/>
      </c>
      <c r="E9040" s="0" t="str">
        <f aca="false">IF($A9040="","",INDEX(CARTAO_COMPRAS!$H:$H,INT((ROW()-2)/20)+2)+MOD(ROW()-2,20))</f>
        <v/>
      </c>
      <c r="F9040" s="0" t="str">
        <f aca="false">IF($A9040="","",INDEX(CARTAO_COMPRAS!$G:$G,INT((ROW()-2)/20)+2))</f>
        <v/>
      </c>
      <c r="G9040" s="5" t="str">
        <f aca="false">IF($A9040="","",INDEX(CARTAO_COMPRAS!$I:$I,INT((ROW()-2)/20)+2))</f>
        <v/>
      </c>
      <c r="H9040" s="4" t="str">
        <f aca="false">IF($A9040="","",EDATE(INDEX(CARTAO_COMPRAS!$J:$J,INT((ROW()-2)/20)+2),MOD(ROW()-2,20)))</f>
        <v/>
      </c>
      <c r="I9040" s="4" t="str">
        <f aca="false">IF($H9040="","",$H9040-WEEKDAY($H9040,2)+1)</f>
        <v/>
      </c>
      <c r="J9040" s="4" t="str">
        <f aca="false">IF($I9040="","",$I9040+6)</f>
        <v/>
      </c>
      <c r="K9040" s="6" t="str">
        <f aca="false">IF($H9040="","",DATE(YEAR($H9040),MONTH($H9040),1))</f>
        <v/>
      </c>
      <c r="L9040" s="0" t="str">
        <f aca="false">IF($A9040="","",INDEX(CARTAO_COMPRAS!$K:$K,INT((ROW()-2)/20)+2))</f>
        <v/>
      </c>
      <c r="M9040" s="0" t="str">
        <f aca="false">IF($A9040="","","Compra no cartão")</f>
        <v/>
      </c>
    </row>
    <row r="9041" customFormat="false" ht="13.5" hidden="false" customHeight="false" outlineLevel="0" collapsed="false">
      <c r="A9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1" s="0" t="str">
        <f aca="false">IF($A9041="","",INDEX(CARTAO_COMPRAS!$C:$C,INT((ROW()-2)/20)+2))</f>
        <v/>
      </c>
      <c r="C9041" s="0" t="str">
        <f aca="false">IF($A9041="","",INDEX(CARTAO_COMPRAS!$D:$D,INT((ROW()-2)/20)+2))</f>
        <v/>
      </c>
      <c r="D9041" s="0" t="str">
        <f aca="false">IF($A9041="","",INDEX(CARTAO_COMPRAS!$E:$E,INT((ROW()-2)/20)+2))</f>
        <v/>
      </c>
      <c r="E9041" s="0" t="str">
        <f aca="false">IF($A9041="","",INDEX(CARTAO_COMPRAS!$H:$H,INT((ROW()-2)/20)+2)+MOD(ROW()-2,20))</f>
        <v/>
      </c>
      <c r="F9041" s="0" t="str">
        <f aca="false">IF($A9041="","",INDEX(CARTAO_COMPRAS!$G:$G,INT((ROW()-2)/20)+2))</f>
        <v/>
      </c>
      <c r="G9041" s="5" t="str">
        <f aca="false">IF($A9041="","",INDEX(CARTAO_COMPRAS!$I:$I,INT((ROW()-2)/20)+2))</f>
        <v/>
      </c>
      <c r="H9041" s="4" t="str">
        <f aca="false">IF($A9041="","",EDATE(INDEX(CARTAO_COMPRAS!$J:$J,INT((ROW()-2)/20)+2),MOD(ROW()-2,20)))</f>
        <v/>
      </c>
      <c r="I9041" s="4" t="str">
        <f aca="false">IF($H9041="","",$H9041-WEEKDAY($H9041,2)+1)</f>
        <v/>
      </c>
      <c r="J9041" s="4" t="str">
        <f aca="false">IF($I9041="","",$I9041+6)</f>
        <v/>
      </c>
      <c r="K9041" s="6" t="str">
        <f aca="false">IF($H9041="","",DATE(YEAR($H9041),MONTH($H9041),1))</f>
        <v/>
      </c>
      <c r="L9041" s="0" t="str">
        <f aca="false">IF($A9041="","",INDEX(CARTAO_COMPRAS!$K:$K,INT((ROW()-2)/20)+2))</f>
        <v/>
      </c>
      <c r="M9041" s="0" t="str">
        <f aca="false">IF($A9041="","","Compra no cartão")</f>
        <v/>
      </c>
    </row>
    <row r="9042" customFormat="false" ht="13.5" hidden="false" customHeight="false" outlineLevel="0" collapsed="false">
      <c r="A90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453</v>
      </c>
      <c r="B9042" s="0" t="str">
        <f aca="false">IF($A9042="","",INDEX(CARTAO_COMPRAS!$C:$C,INT((ROW()-2)/20)+2))</f>
        <v>Nubank</v>
      </c>
      <c r="C9042" s="0" t="str">
        <f aca="false">IF($A9042="","",INDEX(CARTAO_COMPRAS!$D:$D,INT((ROW()-2)/20)+2))</f>
        <v>Freela Delson</v>
      </c>
      <c r="D9042" s="0" t="str">
        <f aca="false">IF($A9042="","",INDEX(CARTAO_COMPRAS!$E:$E,INT((ROW()-2)/20)+2))</f>
        <v>Folha / Salários</v>
      </c>
      <c r="E9042" s="0" t="n">
        <f aca="false">IF($A9042="","",INDEX(CARTAO_COMPRAS!$H:$H,INT((ROW()-2)/20)+2)+MOD(ROW()-2,20))</f>
        <v>1</v>
      </c>
      <c r="F9042" s="0" t="n">
        <f aca="false">IF($A9042="","",INDEX(CARTAO_COMPRAS!$G:$G,INT((ROW()-2)/20)+2))</f>
        <v>2</v>
      </c>
      <c r="G9042" s="5" t="n">
        <f aca="false">IF($A9042="","",INDEX(CARTAO_COMPRAS!$I:$I,INT((ROW()-2)/20)+2))</f>
        <v>307.63</v>
      </c>
      <c r="H9042" s="4" t="n">
        <f aca="false">IF($A9042="","",EDATE(INDEX(CARTAO_COMPRAS!$J:$J,INT((ROW()-2)/20)+2),MOD(ROW()-2,20)))</f>
        <v>46201</v>
      </c>
      <c r="I9042" s="4" t="n">
        <f aca="false">IF($H9042="","",$H9042-WEEKDAY($H9042,2)+1)</f>
        <v>46195</v>
      </c>
      <c r="J9042" s="4" t="n">
        <f aca="false">IF($I9042="","",$I9042+6)</f>
        <v>46201</v>
      </c>
      <c r="K9042" s="6" t="n">
        <f aca="false">IF($H9042="","",DATE(YEAR($H9042),MONTH($H9042),1))</f>
        <v>46174</v>
      </c>
      <c r="L9042" s="0" t="str">
        <f aca="false">IF($A9042="","",INDEX(CARTAO_COMPRAS!$K:$K,INT((ROW()-2)/20)+2))</f>
        <v>Pago</v>
      </c>
      <c r="M9042" s="0" t="str">
        <f aca="false">IF($A9042="","","Compra no cartão")</f>
        <v>Compra no cartão</v>
      </c>
    </row>
    <row r="9043" customFormat="false" ht="13.5" hidden="false" customHeight="false" outlineLevel="0" collapsed="false">
      <c r="A90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453</v>
      </c>
      <c r="B9043" s="0" t="str">
        <f aca="false">IF($A9043="","",INDEX(CARTAO_COMPRAS!$C:$C,INT((ROW()-2)/20)+2))</f>
        <v>Nubank</v>
      </c>
      <c r="C9043" s="0" t="str">
        <f aca="false">IF($A9043="","",INDEX(CARTAO_COMPRAS!$D:$D,INT((ROW()-2)/20)+2))</f>
        <v>Freela Delson</v>
      </c>
      <c r="D9043" s="0" t="str">
        <f aca="false">IF($A9043="","",INDEX(CARTAO_COMPRAS!$E:$E,INT((ROW()-2)/20)+2))</f>
        <v>Folha / Salários</v>
      </c>
      <c r="E9043" s="0" t="n">
        <f aca="false">IF($A9043="","",INDEX(CARTAO_COMPRAS!$H:$H,INT((ROW()-2)/20)+2)+MOD(ROW()-2,20))</f>
        <v>2</v>
      </c>
      <c r="F9043" s="0" t="n">
        <f aca="false">IF($A9043="","",INDEX(CARTAO_COMPRAS!$G:$G,INT((ROW()-2)/20)+2))</f>
        <v>2</v>
      </c>
      <c r="G9043" s="5" t="n">
        <f aca="false">IF($A9043="","",INDEX(CARTAO_COMPRAS!$I:$I,INT((ROW()-2)/20)+2))</f>
        <v>307.63</v>
      </c>
      <c r="H9043" s="4" t="n">
        <f aca="false">IF($A9043="","",EDATE(INDEX(CARTAO_COMPRAS!$J:$J,INT((ROW()-2)/20)+2),MOD(ROW()-2,20)))</f>
        <v>46231</v>
      </c>
      <c r="I9043" s="4" t="n">
        <f aca="false">IF($H9043="","",$H9043-WEEKDAY($H9043,2)+1)</f>
        <v>46230</v>
      </c>
      <c r="J9043" s="4" t="n">
        <f aca="false">IF($I9043="","",$I9043+6)</f>
        <v>46236</v>
      </c>
      <c r="K9043" s="6" t="n">
        <f aca="false">IF($H9043="","",DATE(YEAR($H9043),MONTH($H9043),1))</f>
        <v>46204</v>
      </c>
      <c r="L9043" s="0" t="str">
        <f aca="false">IF($A9043="","",INDEX(CARTAO_COMPRAS!$K:$K,INT((ROW()-2)/20)+2))</f>
        <v>Pago</v>
      </c>
      <c r="M9043" s="0" t="str">
        <f aca="false">IF($A9043="","","Compra no cartão")</f>
        <v>Compra no cartão</v>
      </c>
    </row>
    <row r="9044" customFormat="false" ht="13.5" hidden="false" customHeight="false" outlineLevel="0" collapsed="false">
      <c r="A9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4" s="0" t="str">
        <f aca="false">IF($A9044="","",INDEX(CARTAO_COMPRAS!$C:$C,INT((ROW()-2)/20)+2))</f>
        <v/>
      </c>
      <c r="C9044" s="0" t="str">
        <f aca="false">IF($A9044="","",INDEX(CARTAO_COMPRAS!$D:$D,INT((ROW()-2)/20)+2))</f>
        <v/>
      </c>
      <c r="D9044" s="0" t="str">
        <f aca="false">IF($A9044="","",INDEX(CARTAO_COMPRAS!$E:$E,INT((ROW()-2)/20)+2))</f>
        <v/>
      </c>
      <c r="E9044" s="0" t="str">
        <f aca="false">IF($A9044="","",INDEX(CARTAO_COMPRAS!$H:$H,INT((ROW()-2)/20)+2)+MOD(ROW()-2,20))</f>
        <v/>
      </c>
      <c r="F9044" s="0" t="str">
        <f aca="false">IF($A9044="","",INDEX(CARTAO_COMPRAS!$G:$G,INT((ROW()-2)/20)+2))</f>
        <v/>
      </c>
      <c r="G9044" s="5" t="str">
        <f aca="false">IF($A9044="","",INDEX(CARTAO_COMPRAS!$I:$I,INT((ROW()-2)/20)+2))</f>
        <v/>
      </c>
      <c r="H9044" s="4" t="str">
        <f aca="false">IF($A9044="","",EDATE(INDEX(CARTAO_COMPRAS!$J:$J,INT((ROW()-2)/20)+2),MOD(ROW()-2,20)))</f>
        <v/>
      </c>
      <c r="I9044" s="4" t="str">
        <f aca="false">IF($H9044="","",$H9044-WEEKDAY($H9044,2)+1)</f>
        <v/>
      </c>
      <c r="J9044" s="4" t="str">
        <f aca="false">IF($I9044="","",$I9044+6)</f>
        <v/>
      </c>
      <c r="K9044" s="6" t="str">
        <f aca="false">IF($H9044="","",DATE(YEAR($H9044),MONTH($H9044),1))</f>
        <v/>
      </c>
      <c r="L9044" s="0" t="str">
        <f aca="false">IF($A9044="","",INDEX(CARTAO_COMPRAS!$K:$K,INT((ROW()-2)/20)+2))</f>
        <v/>
      </c>
      <c r="M9044" s="0" t="str">
        <f aca="false">IF($A9044="","","Compra no cartão")</f>
        <v/>
      </c>
    </row>
    <row r="9045" customFormat="false" ht="13.5" hidden="false" customHeight="false" outlineLevel="0" collapsed="false">
      <c r="A9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5" s="0" t="str">
        <f aca="false">IF($A9045="","",INDEX(CARTAO_COMPRAS!$C:$C,INT((ROW()-2)/20)+2))</f>
        <v/>
      </c>
      <c r="C9045" s="0" t="str">
        <f aca="false">IF($A9045="","",INDEX(CARTAO_COMPRAS!$D:$D,INT((ROW()-2)/20)+2))</f>
        <v/>
      </c>
      <c r="D9045" s="0" t="str">
        <f aca="false">IF($A9045="","",INDEX(CARTAO_COMPRAS!$E:$E,INT((ROW()-2)/20)+2))</f>
        <v/>
      </c>
      <c r="E9045" s="0" t="str">
        <f aca="false">IF($A9045="","",INDEX(CARTAO_COMPRAS!$H:$H,INT((ROW()-2)/20)+2)+MOD(ROW()-2,20))</f>
        <v/>
      </c>
      <c r="F9045" s="0" t="str">
        <f aca="false">IF($A9045="","",INDEX(CARTAO_COMPRAS!$G:$G,INT((ROW()-2)/20)+2))</f>
        <v/>
      </c>
      <c r="G9045" s="5" t="str">
        <f aca="false">IF($A9045="","",INDEX(CARTAO_COMPRAS!$I:$I,INT((ROW()-2)/20)+2))</f>
        <v/>
      </c>
      <c r="H9045" s="4" t="str">
        <f aca="false">IF($A9045="","",EDATE(INDEX(CARTAO_COMPRAS!$J:$J,INT((ROW()-2)/20)+2),MOD(ROW()-2,20)))</f>
        <v/>
      </c>
      <c r="I9045" s="4" t="str">
        <f aca="false">IF($H9045="","",$H9045-WEEKDAY($H9045,2)+1)</f>
        <v/>
      </c>
      <c r="J9045" s="4" t="str">
        <f aca="false">IF($I9045="","",$I9045+6)</f>
        <v/>
      </c>
      <c r="K9045" s="6" t="str">
        <f aca="false">IF($H9045="","",DATE(YEAR($H9045),MONTH($H9045),1))</f>
        <v/>
      </c>
      <c r="L9045" s="0" t="str">
        <f aca="false">IF($A9045="","",INDEX(CARTAO_COMPRAS!$K:$K,INT((ROW()-2)/20)+2))</f>
        <v/>
      </c>
      <c r="M9045" s="0" t="str">
        <f aca="false">IF($A9045="","","Compra no cartão")</f>
        <v/>
      </c>
    </row>
    <row r="9046" customFormat="false" ht="13.5" hidden="false" customHeight="false" outlineLevel="0" collapsed="false">
      <c r="A9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6" s="0" t="str">
        <f aca="false">IF($A9046="","",INDEX(CARTAO_COMPRAS!$C:$C,INT((ROW()-2)/20)+2))</f>
        <v/>
      </c>
      <c r="C9046" s="0" t="str">
        <f aca="false">IF($A9046="","",INDEX(CARTAO_COMPRAS!$D:$D,INT((ROW()-2)/20)+2))</f>
        <v/>
      </c>
      <c r="D9046" s="0" t="str">
        <f aca="false">IF($A9046="","",INDEX(CARTAO_COMPRAS!$E:$E,INT((ROW()-2)/20)+2))</f>
        <v/>
      </c>
      <c r="E9046" s="0" t="str">
        <f aca="false">IF($A9046="","",INDEX(CARTAO_COMPRAS!$H:$H,INT((ROW()-2)/20)+2)+MOD(ROW()-2,20))</f>
        <v/>
      </c>
      <c r="F9046" s="0" t="str">
        <f aca="false">IF($A9046="","",INDEX(CARTAO_COMPRAS!$G:$G,INT((ROW()-2)/20)+2))</f>
        <v/>
      </c>
      <c r="G9046" s="5" t="str">
        <f aca="false">IF($A9046="","",INDEX(CARTAO_COMPRAS!$I:$I,INT((ROW()-2)/20)+2))</f>
        <v/>
      </c>
      <c r="H9046" s="4" t="str">
        <f aca="false">IF($A9046="","",EDATE(INDEX(CARTAO_COMPRAS!$J:$J,INT((ROW()-2)/20)+2),MOD(ROW()-2,20)))</f>
        <v/>
      </c>
      <c r="I9046" s="4" t="str">
        <f aca="false">IF($H9046="","",$H9046-WEEKDAY($H9046,2)+1)</f>
        <v/>
      </c>
      <c r="J9046" s="4" t="str">
        <f aca="false">IF($I9046="","",$I9046+6)</f>
        <v/>
      </c>
      <c r="K9046" s="6" t="str">
        <f aca="false">IF($H9046="","",DATE(YEAR($H9046),MONTH($H9046),1))</f>
        <v/>
      </c>
      <c r="L9046" s="0" t="str">
        <f aca="false">IF($A9046="","",INDEX(CARTAO_COMPRAS!$K:$K,INT((ROW()-2)/20)+2))</f>
        <v/>
      </c>
      <c r="M9046" s="0" t="str">
        <f aca="false">IF($A9046="","","Compra no cartão")</f>
        <v/>
      </c>
    </row>
    <row r="9047" customFormat="false" ht="13.5" hidden="false" customHeight="false" outlineLevel="0" collapsed="false">
      <c r="A9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7" s="0" t="str">
        <f aca="false">IF($A9047="","",INDEX(CARTAO_COMPRAS!$C:$C,INT((ROW()-2)/20)+2))</f>
        <v/>
      </c>
      <c r="C9047" s="0" t="str">
        <f aca="false">IF($A9047="","",INDEX(CARTAO_COMPRAS!$D:$D,INT((ROW()-2)/20)+2))</f>
        <v/>
      </c>
      <c r="D9047" s="0" t="str">
        <f aca="false">IF($A9047="","",INDEX(CARTAO_COMPRAS!$E:$E,INT((ROW()-2)/20)+2))</f>
        <v/>
      </c>
      <c r="E9047" s="0" t="str">
        <f aca="false">IF($A9047="","",INDEX(CARTAO_COMPRAS!$H:$H,INT((ROW()-2)/20)+2)+MOD(ROW()-2,20))</f>
        <v/>
      </c>
      <c r="F9047" s="0" t="str">
        <f aca="false">IF($A9047="","",INDEX(CARTAO_COMPRAS!$G:$G,INT((ROW()-2)/20)+2))</f>
        <v/>
      </c>
      <c r="G9047" s="5" t="str">
        <f aca="false">IF($A9047="","",INDEX(CARTAO_COMPRAS!$I:$I,INT((ROW()-2)/20)+2))</f>
        <v/>
      </c>
      <c r="H9047" s="4" t="str">
        <f aca="false">IF($A9047="","",EDATE(INDEX(CARTAO_COMPRAS!$J:$J,INT((ROW()-2)/20)+2),MOD(ROW()-2,20)))</f>
        <v/>
      </c>
      <c r="I9047" s="4" t="str">
        <f aca="false">IF($H9047="","",$H9047-WEEKDAY($H9047,2)+1)</f>
        <v/>
      </c>
      <c r="J9047" s="4" t="str">
        <f aca="false">IF($I9047="","",$I9047+6)</f>
        <v/>
      </c>
      <c r="K9047" s="6" t="str">
        <f aca="false">IF($H9047="","",DATE(YEAR($H9047),MONTH($H9047),1))</f>
        <v/>
      </c>
      <c r="L9047" s="0" t="str">
        <f aca="false">IF($A9047="","",INDEX(CARTAO_COMPRAS!$K:$K,INT((ROW()-2)/20)+2))</f>
        <v/>
      </c>
      <c r="M9047" s="0" t="str">
        <f aca="false">IF($A9047="","","Compra no cartão")</f>
        <v/>
      </c>
    </row>
    <row r="9048" customFormat="false" ht="13.5" hidden="false" customHeight="false" outlineLevel="0" collapsed="false">
      <c r="A9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8" s="0" t="str">
        <f aca="false">IF($A9048="","",INDEX(CARTAO_COMPRAS!$C:$C,INT((ROW()-2)/20)+2))</f>
        <v/>
      </c>
      <c r="C9048" s="0" t="str">
        <f aca="false">IF($A9048="","",INDEX(CARTAO_COMPRAS!$D:$D,INT((ROW()-2)/20)+2))</f>
        <v/>
      </c>
      <c r="D9048" s="0" t="str">
        <f aca="false">IF($A9048="","",INDEX(CARTAO_COMPRAS!$E:$E,INT((ROW()-2)/20)+2))</f>
        <v/>
      </c>
      <c r="E9048" s="0" t="str">
        <f aca="false">IF($A9048="","",INDEX(CARTAO_COMPRAS!$H:$H,INT((ROW()-2)/20)+2)+MOD(ROW()-2,20))</f>
        <v/>
      </c>
      <c r="F9048" s="0" t="str">
        <f aca="false">IF($A9048="","",INDEX(CARTAO_COMPRAS!$G:$G,INT((ROW()-2)/20)+2))</f>
        <v/>
      </c>
      <c r="G9048" s="5" t="str">
        <f aca="false">IF($A9048="","",INDEX(CARTAO_COMPRAS!$I:$I,INT((ROW()-2)/20)+2))</f>
        <v/>
      </c>
      <c r="H9048" s="4" t="str">
        <f aca="false">IF($A9048="","",EDATE(INDEX(CARTAO_COMPRAS!$J:$J,INT((ROW()-2)/20)+2),MOD(ROW()-2,20)))</f>
        <v/>
      </c>
      <c r="I9048" s="4" t="str">
        <f aca="false">IF($H9048="","",$H9048-WEEKDAY($H9048,2)+1)</f>
        <v/>
      </c>
      <c r="J9048" s="4" t="str">
        <f aca="false">IF($I9048="","",$I9048+6)</f>
        <v/>
      </c>
      <c r="K9048" s="6" t="str">
        <f aca="false">IF($H9048="","",DATE(YEAR($H9048),MONTH($H9048),1))</f>
        <v/>
      </c>
      <c r="L9048" s="0" t="str">
        <f aca="false">IF($A9048="","",INDEX(CARTAO_COMPRAS!$K:$K,INT((ROW()-2)/20)+2))</f>
        <v/>
      </c>
      <c r="M9048" s="0" t="str">
        <f aca="false">IF($A9048="","","Compra no cartão")</f>
        <v/>
      </c>
    </row>
    <row r="9049" customFormat="false" ht="13.5" hidden="false" customHeight="false" outlineLevel="0" collapsed="false">
      <c r="A9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49" s="0" t="str">
        <f aca="false">IF($A9049="","",INDEX(CARTAO_COMPRAS!$C:$C,INT((ROW()-2)/20)+2))</f>
        <v/>
      </c>
      <c r="C9049" s="0" t="str">
        <f aca="false">IF($A9049="","",INDEX(CARTAO_COMPRAS!$D:$D,INT((ROW()-2)/20)+2))</f>
        <v/>
      </c>
      <c r="D9049" s="0" t="str">
        <f aca="false">IF($A9049="","",INDEX(CARTAO_COMPRAS!$E:$E,INT((ROW()-2)/20)+2))</f>
        <v/>
      </c>
      <c r="E9049" s="0" t="str">
        <f aca="false">IF($A9049="","",INDEX(CARTAO_COMPRAS!$H:$H,INT((ROW()-2)/20)+2)+MOD(ROW()-2,20))</f>
        <v/>
      </c>
      <c r="F9049" s="0" t="str">
        <f aca="false">IF($A9049="","",INDEX(CARTAO_COMPRAS!$G:$G,INT((ROW()-2)/20)+2))</f>
        <v/>
      </c>
      <c r="G9049" s="5" t="str">
        <f aca="false">IF($A9049="","",INDEX(CARTAO_COMPRAS!$I:$I,INT((ROW()-2)/20)+2))</f>
        <v/>
      </c>
      <c r="H9049" s="4" t="str">
        <f aca="false">IF($A9049="","",EDATE(INDEX(CARTAO_COMPRAS!$J:$J,INT((ROW()-2)/20)+2),MOD(ROW()-2,20)))</f>
        <v/>
      </c>
      <c r="I9049" s="4" t="str">
        <f aca="false">IF($H9049="","",$H9049-WEEKDAY($H9049,2)+1)</f>
        <v/>
      </c>
      <c r="J9049" s="4" t="str">
        <f aca="false">IF($I9049="","",$I9049+6)</f>
        <v/>
      </c>
      <c r="K9049" s="6" t="str">
        <f aca="false">IF($H9049="","",DATE(YEAR($H9049),MONTH($H9049),1))</f>
        <v/>
      </c>
      <c r="L9049" s="0" t="str">
        <f aca="false">IF($A9049="","",INDEX(CARTAO_COMPRAS!$K:$K,INT((ROW()-2)/20)+2))</f>
        <v/>
      </c>
      <c r="M9049" s="0" t="str">
        <f aca="false">IF($A9049="","","Compra no cartão")</f>
        <v/>
      </c>
    </row>
    <row r="9050" customFormat="false" ht="13.5" hidden="false" customHeight="false" outlineLevel="0" collapsed="false">
      <c r="A9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0" s="0" t="str">
        <f aca="false">IF($A9050="","",INDEX(CARTAO_COMPRAS!$C:$C,INT((ROW()-2)/20)+2))</f>
        <v/>
      </c>
      <c r="C9050" s="0" t="str">
        <f aca="false">IF($A9050="","",INDEX(CARTAO_COMPRAS!$D:$D,INT((ROW()-2)/20)+2))</f>
        <v/>
      </c>
      <c r="D9050" s="0" t="str">
        <f aca="false">IF($A9050="","",INDEX(CARTAO_COMPRAS!$E:$E,INT((ROW()-2)/20)+2))</f>
        <v/>
      </c>
      <c r="E9050" s="0" t="str">
        <f aca="false">IF($A9050="","",INDEX(CARTAO_COMPRAS!$H:$H,INT((ROW()-2)/20)+2)+MOD(ROW()-2,20))</f>
        <v/>
      </c>
      <c r="F9050" s="0" t="str">
        <f aca="false">IF($A9050="","",INDEX(CARTAO_COMPRAS!$G:$G,INT((ROW()-2)/20)+2))</f>
        <v/>
      </c>
      <c r="G9050" s="5" t="str">
        <f aca="false">IF($A9050="","",INDEX(CARTAO_COMPRAS!$I:$I,INT((ROW()-2)/20)+2))</f>
        <v/>
      </c>
      <c r="H9050" s="4" t="str">
        <f aca="false">IF($A9050="","",EDATE(INDEX(CARTAO_COMPRAS!$J:$J,INT((ROW()-2)/20)+2),MOD(ROW()-2,20)))</f>
        <v/>
      </c>
      <c r="I9050" s="4" t="str">
        <f aca="false">IF($H9050="","",$H9050-WEEKDAY($H9050,2)+1)</f>
        <v/>
      </c>
      <c r="J9050" s="4" t="str">
        <f aca="false">IF($I9050="","",$I9050+6)</f>
        <v/>
      </c>
      <c r="K9050" s="6" t="str">
        <f aca="false">IF($H9050="","",DATE(YEAR($H9050),MONTH($H9050),1))</f>
        <v/>
      </c>
      <c r="L9050" s="0" t="str">
        <f aca="false">IF($A9050="","",INDEX(CARTAO_COMPRAS!$K:$K,INT((ROW()-2)/20)+2))</f>
        <v/>
      </c>
      <c r="M9050" s="0" t="str">
        <f aca="false">IF($A9050="","","Compra no cartão")</f>
        <v/>
      </c>
    </row>
    <row r="9051" customFormat="false" ht="13.5" hidden="false" customHeight="false" outlineLevel="0" collapsed="false">
      <c r="A9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1" s="0" t="str">
        <f aca="false">IF($A9051="","",INDEX(CARTAO_COMPRAS!$C:$C,INT((ROW()-2)/20)+2))</f>
        <v/>
      </c>
      <c r="C9051" s="0" t="str">
        <f aca="false">IF($A9051="","",INDEX(CARTAO_COMPRAS!$D:$D,INT((ROW()-2)/20)+2))</f>
        <v/>
      </c>
      <c r="D9051" s="0" t="str">
        <f aca="false">IF($A9051="","",INDEX(CARTAO_COMPRAS!$E:$E,INT((ROW()-2)/20)+2))</f>
        <v/>
      </c>
      <c r="E9051" s="0" t="str">
        <f aca="false">IF($A9051="","",INDEX(CARTAO_COMPRAS!$H:$H,INT((ROW()-2)/20)+2)+MOD(ROW()-2,20))</f>
        <v/>
      </c>
      <c r="F9051" s="0" t="str">
        <f aca="false">IF($A9051="","",INDEX(CARTAO_COMPRAS!$G:$G,INT((ROW()-2)/20)+2))</f>
        <v/>
      </c>
      <c r="G9051" s="5" t="str">
        <f aca="false">IF($A9051="","",INDEX(CARTAO_COMPRAS!$I:$I,INT((ROW()-2)/20)+2))</f>
        <v/>
      </c>
      <c r="H9051" s="4" t="str">
        <f aca="false">IF($A9051="","",EDATE(INDEX(CARTAO_COMPRAS!$J:$J,INT((ROW()-2)/20)+2),MOD(ROW()-2,20)))</f>
        <v/>
      </c>
      <c r="I9051" s="4" t="str">
        <f aca="false">IF($H9051="","",$H9051-WEEKDAY($H9051,2)+1)</f>
        <v/>
      </c>
      <c r="J9051" s="4" t="str">
        <f aca="false">IF($I9051="","",$I9051+6)</f>
        <v/>
      </c>
      <c r="K9051" s="6" t="str">
        <f aca="false">IF($H9051="","",DATE(YEAR($H9051),MONTH($H9051),1))</f>
        <v/>
      </c>
      <c r="L9051" s="0" t="str">
        <f aca="false">IF($A9051="","",INDEX(CARTAO_COMPRAS!$K:$K,INT((ROW()-2)/20)+2))</f>
        <v/>
      </c>
      <c r="M9051" s="0" t="str">
        <f aca="false">IF($A9051="","","Compra no cartão")</f>
        <v/>
      </c>
    </row>
    <row r="9052" customFormat="false" ht="13.5" hidden="false" customHeight="false" outlineLevel="0" collapsed="false">
      <c r="A9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2" s="0" t="str">
        <f aca="false">IF($A9052="","",INDEX(CARTAO_COMPRAS!$C:$C,INT((ROW()-2)/20)+2))</f>
        <v/>
      </c>
      <c r="C9052" s="0" t="str">
        <f aca="false">IF($A9052="","",INDEX(CARTAO_COMPRAS!$D:$D,INT((ROW()-2)/20)+2))</f>
        <v/>
      </c>
      <c r="D9052" s="0" t="str">
        <f aca="false">IF($A9052="","",INDEX(CARTAO_COMPRAS!$E:$E,INT((ROW()-2)/20)+2))</f>
        <v/>
      </c>
      <c r="E9052" s="0" t="str">
        <f aca="false">IF($A9052="","",INDEX(CARTAO_COMPRAS!$H:$H,INT((ROW()-2)/20)+2)+MOD(ROW()-2,20))</f>
        <v/>
      </c>
      <c r="F9052" s="0" t="str">
        <f aca="false">IF($A9052="","",INDEX(CARTAO_COMPRAS!$G:$G,INT((ROW()-2)/20)+2))</f>
        <v/>
      </c>
      <c r="G9052" s="5" t="str">
        <f aca="false">IF($A9052="","",INDEX(CARTAO_COMPRAS!$I:$I,INT((ROW()-2)/20)+2))</f>
        <v/>
      </c>
      <c r="H9052" s="4" t="str">
        <f aca="false">IF($A9052="","",EDATE(INDEX(CARTAO_COMPRAS!$J:$J,INT((ROW()-2)/20)+2),MOD(ROW()-2,20)))</f>
        <v/>
      </c>
      <c r="I9052" s="4" t="str">
        <f aca="false">IF($H9052="","",$H9052-WEEKDAY($H9052,2)+1)</f>
        <v/>
      </c>
      <c r="J9052" s="4" t="str">
        <f aca="false">IF($I9052="","",$I9052+6)</f>
        <v/>
      </c>
      <c r="K9052" s="6" t="str">
        <f aca="false">IF($H9052="","",DATE(YEAR($H9052),MONTH($H9052),1))</f>
        <v/>
      </c>
      <c r="L9052" s="0" t="str">
        <f aca="false">IF($A9052="","",INDEX(CARTAO_COMPRAS!$K:$K,INT((ROW()-2)/20)+2))</f>
        <v/>
      </c>
      <c r="M9052" s="0" t="str">
        <f aca="false">IF($A9052="","","Compra no cartão")</f>
        <v/>
      </c>
    </row>
    <row r="9053" customFormat="false" ht="13.5" hidden="false" customHeight="false" outlineLevel="0" collapsed="false">
      <c r="A9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3" s="0" t="str">
        <f aca="false">IF($A9053="","",INDEX(CARTAO_COMPRAS!$C:$C,INT((ROW()-2)/20)+2))</f>
        <v/>
      </c>
      <c r="C9053" s="0" t="str">
        <f aca="false">IF($A9053="","",INDEX(CARTAO_COMPRAS!$D:$D,INT((ROW()-2)/20)+2))</f>
        <v/>
      </c>
      <c r="D9053" s="0" t="str">
        <f aca="false">IF($A9053="","",INDEX(CARTAO_COMPRAS!$E:$E,INT((ROW()-2)/20)+2))</f>
        <v/>
      </c>
      <c r="E9053" s="0" t="str">
        <f aca="false">IF($A9053="","",INDEX(CARTAO_COMPRAS!$H:$H,INT((ROW()-2)/20)+2)+MOD(ROW()-2,20))</f>
        <v/>
      </c>
      <c r="F9053" s="0" t="str">
        <f aca="false">IF($A9053="","",INDEX(CARTAO_COMPRAS!$G:$G,INT((ROW()-2)/20)+2))</f>
        <v/>
      </c>
      <c r="G9053" s="5" t="str">
        <f aca="false">IF($A9053="","",INDEX(CARTAO_COMPRAS!$I:$I,INT((ROW()-2)/20)+2))</f>
        <v/>
      </c>
      <c r="H9053" s="4" t="str">
        <f aca="false">IF($A9053="","",EDATE(INDEX(CARTAO_COMPRAS!$J:$J,INT((ROW()-2)/20)+2),MOD(ROW()-2,20)))</f>
        <v/>
      </c>
      <c r="I9053" s="4" t="str">
        <f aca="false">IF($H9053="","",$H9053-WEEKDAY($H9053,2)+1)</f>
        <v/>
      </c>
      <c r="J9053" s="4" t="str">
        <f aca="false">IF($I9053="","",$I9053+6)</f>
        <v/>
      </c>
      <c r="K9053" s="6" t="str">
        <f aca="false">IF($H9053="","",DATE(YEAR($H9053),MONTH($H9053),1))</f>
        <v/>
      </c>
      <c r="L9053" s="0" t="str">
        <f aca="false">IF($A9053="","",INDEX(CARTAO_COMPRAS!$K:$K,INT((ROW()-2)/20)+2))</f>
        <v/>
      </c>
      <c r="M9053" s="0" t="str">
        <f aca="false">IF($A9053="","","Compra no cartão")</f>
        <v/>
      </c>
    </row>
    <row r="9054" customFormat="false" ht="13.5" hidden="false" customHeight="false" outlineLevel="0" collapsed="false">
      <c r="A9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4" s="0" t="str">
        <f aca="false">IF($A9054="","",INDEX(CARTAO_COMPRAS!$C:$C,INT((ROW()-2)/20)+2))</f>
        <v/>
      </c>
      <c r="C9054" s="0" t="str">
        <f aca="false">IF($A9054="","",INDEX(CARTAO_COMPRAS!$D:$D,INT((ROW()-2)/20)+2))</f>
        <v/>
      </c>
      <c r="D9054" s="0" t="str">
        <f aca="false">IF($A9054="","",INDEX(CARTAO_COMPRAS!$E:$E,INT((ROW()-2)/20)+2))</f>
        <v/>
      </c>
      <c r="E9054" s="0" t="str">
        <f aca="false">IF($A9054="","",INDEX(CARTAO_COMPRAS!$H:$H,INT((ROW()-2)/20)+2)+MOD(ROW()-2,20))</f>
        <v/>
      </c>
      <c r="F9054" s="0" t="str">
        <f aca="false">IF($A9054="","",INDEX(CARTAO_COMPRAS!$G:$G,INT((ROW()-2)/20)+2))</f>
        <v/>
      </c>
      <c r="G9054" s="5" t="str">
        <f aca="false">IF($A9054="","",INDEX(CARTAO_COMPRAS!$I:$I,INT((ROW()-2)/20)+2))</f>
        <v/>
      </c>
      <c r="H9054" s="4" t="str">
        <f aca="false">IF($A9054="","",EDATE(INDEX(CARTAO_COMPRAS!$J:$J,INT((ROW()-2)/20)+2),MOD(ROW()-2,20)))</f>
        <v/>
      </c>
      <c r="I9054" s="4" t="str">
        <f aca="false">IF($H9054="","",$H9054-WEEKDAY($H9054,2)+1)</f>
        <v/>
      </c>
      <c r="J9054" s="4" t="str">
        <f aca="false">IF($I9054="","",$I9054+6)</f>
        <v/>
      </c>
      <c r="K9054" s="6" t="str">
        <f aca="false">IF($H9054="","",DATE(YEAR($H9054),MONTH($H9054),1))</f>
        <v/>
      </c>
      <c r="L9054" s="0" t="str">
        <f aca="false">IF($A9054="","",INDEX(CARTAO_COMPRAS!$K:$K,INT((ROW()-2)/20)+2))</f>
        <v/>
      </c>
      <c r="M9054" s="0" t="str">
        <f aca="false">IF($A9054="","","Compra no cartão")</f>
        <v/>
      </c>
    </row>
    <row r="9055" customFormat="false" ht="13.5" hidden="false" customHeight="false" outlineLevel="0" collapsed="false">
      <c r="A9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5" s="0" t="str">
        <f aca="false">IF($A9055="","",INDEX(CARTAO_COMPRAS!$C:$C,INT((ROW()-2)/20)+2))</f>
        <v/>
      </c>
      <c r="C9055" s="0" t="str">
        <f aca="false">IF($A9055="","",INDEX(CARTAO_COMPRAS!$D:$D,INT((ROW()-2)/20)+2))</f>
        <v/>
      </c>
      <c r="D9055" s="0" t="str">
        <f aca="false">IF($A9055="","",INDEX(CARTAO_COMPRAS!$E:$E,INT((ROW()-2)/20)+2))</f>
        <v/>
      </c>
      <c r="E9055" s="0" t="str">
        <f aca="false">IF($A9055="","",INDEX(CARTAO_COMPRAS!$H:$H,INT((ROW()-2)/20)+2)+MOD(ROW()-2,20))</f>
        <v/>
      </c>
      <c r="F9055" s="0" t="str">
        <f aca="false">IF($A9055="","",INDEX(CARTAO_COMPRAS!$G:$G,INT((ROW()-2)/20)+2))</f>
        <v/>
      </c>
      <c r="G9055" s="5" t="str">
        <f aca="false">IF($A9055="","",INDEX(CARTAO_COMPRAS!$I:$I,INT((ROW()-2)/20)+2))</f>
        <v/>
      </c>
      <c r="H9055" s="4" t="str">
        <f aca="false">IF($A9055="","",EDATE(INDEX(CARTAO_COMPRAS!$J:$J,INT((ROW()-2)/20)+2),MOD(ROW()-2,20)))</f>
        <v/>
      </c>
      <c r="I9055" s="4" t="str">
        <f aca="false">IF($H9055="","",$H9055-WEEKDAY($H9055,2)+1)</f>
        <v/>
      </c>
      <c r="J9055" s="4" t="str">
        <f aca="false">IF($I9055="","",$I9055+6)</f>
        <v/>
      </c>
      <c r="K9055" s="6" t="str">
        <f aca="false">IF($H9055="","",DATE(YEAR($H9055),MONTH($H9055),1))</f>
        <v/>
      </c>
      <c r="L9055" s="0" t="str">
        <f aca="false">IF($A9055="","",INDEX(CARTAO_COMPRAS!$K:$K,INT((ROW()-2)/20)+2))</f>
        <v/>
      </c>
      <c r="M9055" s="0" t="str">
        <f aca="false">IF($A9055="","","Compra no cartão")</f>
        <v/>
      </c>
    </row>
    <row r="9056" customFormat="false" ht="13.5" hidden="false" customHeight="false" outlineLevel="0" collapsed="false">
      <c r="A9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6" s="0" t="str">
        <f aca="false">IF($A9056="","",INDEX(CARTAO_COMPRAS!$C:$C,INT((ROW()-2)/20)+2))</f>
        <v/>
      </c>
      <c r="C9056" s="0" t="str">
        <f aca="false">IF($A9056="","",INDEX(CARTAO_COMPRAS!$D:$D,INT((ROW()-2)/20)+2))</f>
        <v/>
      </c>
      <c r="D9056" s="0" t="str">
        <f aca="false">IF($A9056="","",INDEX(CARTAO_COMPRAS!$E:$E,INT((ROW()-2)/20)+2))</f>
        <v/>
      </c>
      <c r="E9056" s="0" t="str">
        <f aca="false">IF($A9056="","",INDEX(CARTAO_COMPRAS!$H:$H,INT((ROW()-2)/20)+2)+MOD(ROW()-2,20))</f>
        <v/>
      </c>
      <c r="F9056" s="0" t="str">
        <f aca="false">IF($A9056="","",INDEX(CARTAO_COMPRAS!$G:$G,INT((ROW()-2)/20)+2))</f>
        <v/>
      </c>
      <c r="G9056" s="5" t="str">
        <f aca="false">IF($A9056="","",INDEX(CARTAO_COMPRAS!$I:$I,INT((ROW()-2)/20)+2))</f>
        <v/>
      </c>
      <c r="H9056" s="4" t="str">
        <f aca="false">IF($A9056="","",EDATE(INDEX(CARTAO_COMPRAS!$J:$J,INT((ROW()-2)/20)+2),MOD(ROW()-2,20)))</f>
        <v/>
      </c>
      <c r="I9056" s="4" t="str">
        <f aca="false">IF($H9056="","",$H9056-WEEKDAY($H9056,2)+1)</f>
        <v/>
      </c>
      <c r="J9056" s="4" t="str">
        <f aca="false">IF($I9056="","",$I9056+6)</f>
        <v/>
      </c>
      <c r="K9056" s="6" t="str">
        <f aca="false">IF($H9056="","",DATE(YEAR($H9056),MONTH($H9056),1))</f>
        <v/>
      </c>
      <c r="L9056" s="0" t="str">
        <f aca="false">IF($A9056="","",INDEX(CARTAO_COMPRAS!$K:$K,INT((ROW()-2)/20)+2))</f>
        <v/>
      </c>
      <c r="M9056" s="0" t="str">
        <f aca="false">IF($A9056="","","Compra no cartão")</f>
        <v/>
      </c>
    </row>
    <row r="9057" customFormat="false" ht="13.5" hidden="false" customHeight="false" outlineLevel="0" collapsed="false">
      <c r="A9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7" s="0" t="str">
        <f aca="false">IF($A9057="","",INDEX(CARTAO_COMPRAS!$C:$C,INT((ROW()-2)/20)+2))</f>
        <v/>
      </c>
      <c r="C9057" s="0" t="str">
        <f aca="false">IF($A9057="","",INDEX(CARTAO_COMPRAS!$D:$D,INT((ROW()-2)/20)+2))</f>
        <v/>
      </c>
      <c r="D9057" s="0" t="str">
        <f aca="false">IF($A9057="","",INDEX(CARTAO_COMPRAS!$E:$E,INT((ROW()-2)/20)+2))</f>
        <v/>
      </c>
      <c r="E9057" s="0" t="str">
        <f aca="false">IF($A9057="","",INDEX(CARTAO_COMPRAS!$H:$H,INT((ROW()-2)/20)+2)+MOD(ROW()-2,20))</f>
        <v/>
      </c>
      <c r="F9057" s="0" t="str">
        <f aca="false">IF($A9057="","",INDEX(CARTAO_COMPRAS!$G:$G,INT((ROW()-2)/20)+2))</f>
        <v/>
      </c>
      <c r="G9057" s="5" t="str">
        <f aca="false">IF($A9057="","",INDEX(CARTAO_COMPRAS!$I:$I,INT((ROW()-2)/20)+2))</f>
        <v/>
      </c>
      <c r="H9057" s="4" t="str">
        <f aca="false">IF($A9057="","",EDATE(INDEX(CARTAO_COMPRAS!$J:$J,INT((ROW()-2)/20)+2),MOD(ROW()-2,20)))</f>
        <v/>
      </c>
      <c r="I9057" s="4" t="str">
        <f aca="false">IF($H9057="","",$H9057-WEEKDAY($H9057,2)+1)</f>
        <v/>
      </c>
      <c r="J9057" s="4" t="str">
        <f aca="false">IF($I9057="","",$I9057+6)</f>
        <v/>
      </c>
      <c r="K9057" s="6" t="str">
        <f aca="false">IF($H9057="","",DATE(YEAR($H9057),MONTH($H9057),1))</f>
        <v/>
      </c>
      <c r="L9057" s="0" t="str">
        <f aca="false">IF($A9057="","",INDEX(CARTAO_COMPRAS!$K:$K,INT((ROW()-2)/20)+2))</f>
        <v/>
      </c>
      <c r="M9057" s="0" t="str">
        <f aca="false">IF($A9057="","","Compra no cartão")</f>
        <v/>
      </c>
    </row>
    <row r="9058" customFormat="false" ht="13.5" hidden="false" customHeight="false" outlineLevel="0" collapsed="false">
      <c r="A9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8" s="0" t="str">
        <f aca="false">IF($A9058="","",INDEX(CARTAO_COMPRAS!$C:$C,INT((ROW()-2)/20)+2))</f>
        <v/>
      </c>
      <c r="C9058" s="0" t="str">
        <f aca="false">IF($A9058="","",INDEX(CARTAO_COMPRAS!$D:$D,INT((ROW()-2)/20)+2))</f>
        <v/>
      </c>
      <c r="D9058" s="0" t="str">
        <f aca="false">IF($A9058="","",INDEX(CARTAO_COMPRAS!$E:$E,INT((ROW()-2)/20)+2))</f>
        <v/>
      </c>
      <c r="E9058" s="0" t="str">
        <f aca="false">IF($A9058="","",INDEX(CARTAO_COMPRAS!$H:$H,INT((ROW()-2)/20)+2)+MOD(ROW()-2,20))</f>
        <v/>
      </c>
      <c r="F9058" s="0" t="str">
        <f aca="false">IF($A9058="","",INDEX(CARTAO_COMPRAS!$G:$G,INT((ROW()-2)/20)+2))</f>
        <v/>
      </c>
      <c r="G9058" s="5" t="str">
        <f aca="false">IF($A9058="","",INDEX(CARTAO_COMPRAS!$I:$I,INT((ROW()-2)/20)+2))</f>
        <v/>
      </c>
      <c r="H9058" s="4" t="str">
        <f aca="false">IF($A9058="","",EDATE(INDEX(CARTAO_COMPRAS!$J:$J,INT((ROW()-2)/20)+2),MOD(ROW()-2,20)))</f>
        <v/>
      </c>
      <c r="I9058" s="4" t="str">
        <f aca="false">IF($H9058="","",$H9058-WEEKDAY($H9058,2)+1)</f>
        <v/>
      </c>
      <c r="J9058" s="4" t="str">
        <f aca="false">IF($I9058="","",$I9058+6)</f>
        <v/>
      </c>
      <c r="K9058" s="6" t="str">
        <f aca="false">IF($H9058="","",DATE(YEAR($H9058),MONTH($H9058),1))</f>
        <v/>
      </c>
      <c r="L9058" s="0" t="str">
        <f aca="false">IF($A9058="","",INDEX(CARTAO_COMPRAS!$K:$K,INT((ROW()-2)/20)+2))</f>
        <v/>
      </c>
      <c r="M9058" s="0" t="str">
        <f aca="false">IF($A9058="","","Compra no cartão")</f>
        <v/>
      </c>
    </row>
    <row r="9059" customFormat="false" ht="13.5" hidden="false" customHeight="false" outlineLevel="0" collapsed="false">
      <c r="A9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59" s="0" t="str">
        <f aca="false">IF($A9059="","",INDEX(CARTAO_COMPRAS!$C:$C,INT((ROW()-2)/20)+2))</f>
        <v/>
      </c>
      <c r="C9059" s="0" t="str">
        <f aca="false">IF($A9059="","",INDEX(CARTAO_COMPRAS!$D:$D,INT((ROW()-2)/20)+2))</f>
        <v/>
      </c>
      <c r="D9059" s="0" t="str">
        <f aca="false">IF($A9059="","",INDEX(CARTAO_COMPRAS!$E:$E,INT((ROW()-2)/20)+2))</f>
        <v/>
      </c>
      <c r="E9059" s="0" t="str">
        <f aca="false">IF($A9059="","",INDEX(CARTAO_COMPRAS!$H:$H,INT((ROW()-2)/20)+2)+MOD(ROW()-2,20))</f>
        <v/>
      </c>
      <c r="F9059" s="0" t="str">
        <f aca="false">IF($A9059="","",INDEX(CARTAO_COMPRAS!$G:$G,INT((ROW()-2)/20)+2))</f>
        <v/>
      </c>
      <c r="G9059" s="5" t="str">
        <f aca="false">IF($A9059="","",INDEX(CARTAO_COMPRAS!$I:$I,INT((ROW()-2)/20)+2))</f>
        <v/>
      </c>
      <c r="H9059" s="4" t="str">
        <f aca="false">IF($A9059="","",EDATE(INDEX(CARTAO_COMPRAS!$J:$J,INT((ROW()-2)/20)+2),MOD(ROW()-2,20)))</f>
        <v/>
      </c>
      <c r="I9059" s="4" t="str">
        <f aca="false">IF($H9059="","",$H9059-WEEKDAY($H9059,2)+1)</f>
        <v/>
      </c>
      <c r="J9059" s="4" t="str">
        <f aca="false">IF($I9059="","",$I9059+6)</f>
        <v/>
      </c>
      <c r="K9059" s="6" t="str">
        <f aca="false">IF($H9059="","",DATE(YEAR($H9059),MONTH($H9059),1))</f>
        <v/>
      </c>
      <c r="L9059" s="0" t="str">
        <f aca="false">IF($A9059="","",INDEX(CARTAO_COMPRAS!$K:$K,INT((ROW()-2)/20)+2))</f>
        <v/>
      </c>
      <c r="M9059" s="0" t="str">
        <f aca="false">IF($A9059="","","Compra no cartão")</f>
        <v/>
      </c>
    </row>
    <row r="9060" customFormat="false" ht="13.5" hidden="false" customHeight="false" outlineLevel="0" collapsed="false">
      <c r="A9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0" s="0" t="str">
        <f aca="false">IF($A9060="","",INDEX(CARTAO_COMPRAS!$C:$C,INT((ROW()-2)/20)+2))</f>
        <v/>
      </c>
      <c r="C9060" s="0" t="str">
        <f aca="false">IF($A9060="","",INDEX(CARTAO_COMPRAS!$D:$D,INT((ROW()-2)/20)+2))</f>
        <v/>
      </c>
      <c r="D9060" s="0" t="str">
        <f aca="false">IF($A9060="","",INDEX(CARTAO_COMPRAS!$E:$E,INT((ROW()-2)/20)+2))</f>
        <v/>
      </c>
      <c r="E9060" s="0" t="str">
        <f aca="false">IF($A9060="","",INDEX(CARTAO_COMPRAS!$H:$H,INT((ROW()-2)/20)+2)+MOD(ROW()-2,20))</f>
        <v/>
      </c>
      <c r="F9060" s="0" t="str">
        <f aca="false">IF($A9060="","",INDEX(CARTAO_COMPRAS!$G:$G,INT((ROW()-2)/20)+2))</f>
        <v/>
      </c>
      <c r="G9060" s="5" t="str">
        <f aca="false">IF($A9060="","",INDEX(CARTAO_COMPRAS!$I:$I,INT((ROW()-2)/20)+2))</f>
        <v/>
      </c>
      <c r="H9060" s="4" t="str">
        <f aca="false">IF($A9060="","",EDATE(INDEX(CARTAO_COMPRAS!$J:$J,INT((ROW()-2)/20)+2),MOD(ROW()-2,20)))</f>
        <v/>
      </c>
      <c r="I9060" s="4" t="str">
        <f aca="false">IF($H9060="","",$H9060-WEEKDAY($H9060,2)+1)</f>
        <v/>
      </c>
      <c r="J9060" s="4" t="str">
        <f aca="false">IF($I9060="","",$I9060+6)</f>
        <v/>
      </c>
      <c r="K9060" s="6" t="str">
        <f aca="false">IF($H9060="","",DATE(YEAR($H9060),MONTH($H9060),1))</f>
        <v/>
      </c>
      <c r="L9060" s="0" t="str">
        <f aca="false">IF($A9060="","",INDEX(CARTAO_COMPRAS!$K:$K,INT((ROW()-2)/20)+2))</f>
        <v/>
      </c>
      <c r="M9060" s="0" t="str">
        <f aca="false">IF($A9060="","","Compra no cartão")</f>
        <v/>
      </c>
    </row>
    <row r="9061" customFormat="false" ht="13.5" hidden="false" customHeight="false" outlineLevel="0" collapsed="false">
      <c r="A9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1" s="0" t="str">
        <f aca="false">IF($A9061="","",INDEX(CARTAO_COMPRAS!$C:$C,INT((ROW()-2)/20)+2))</f>
        <v/>
      </c>
      <c r="C9061" s="0" t="str">
        <f aca="false">IF($A9061="","",INDEX(CARTAO_COMPRAS!$D:$D,INT((ROW()-2)/20)+2))</f>
        <v/>
      </c>
      <c r="D9061" s="0" t="str">
        <f aca="false">IF($A9061="","",INDEX(CARTAO_COMPRAS!$E:$E,INT((ROW()-2)/20)+2))</f>
        <v/>
      </c>
      <c r="E9061" s="0" t="str">
        <f aca="false">IF($A9061="","",INDEX(CARTAO_COMPRAS!$H:$H,INT((ROW()-2)/20)+2)+MOD(ROW()-2,20))</f>
        <v/>
      </c>
      <c r="F9061" s="0" t="str">
        <f aca="false">IF($A9061="","",INDEX(CARTAO_COMPRAS!$G:$G,INT((ROW()-2)/20)+2))</f>
        <v/>
      </c>
      <c r="G9061" s="5" t="str">
        <f aca="false">IF($A9061="","",INDEX(CARTAO_COMPRAS!$I:$I,INT((ROW()-2)/20)+2))</f>
        <v/>
      </c>
      <c r="H9061" s="4" t="str">
        <f aca="false">IF($A9061="","",EDATE(INDEX(CARTAO_COMPRAS!$J:$J,INT((ROW()-2)/20)+2),MOD(ROW()-2,20)))</f>
        <v/>
      </c>
      <c r="I9061" s="4" t="str">
        <f aca="false">IF($H9061="","",$H9061-WEEKDAY($H9061,2)+1)</f>
        <v/>
      </c>
      <c r="J9061" s="4" t="str">
        <f aca="false">IF($I9061="","",$I9061+6)</f>
        <v/>
      </c>
      <c r="K9061" s="6" t="str">
        <f aca="false">IF($H9061="","",DATE(YEAR($H9061),MONTH($H9061),1))</f>
        <v/>
      </c>
      <c r="L9061" s="0" t="str">
        <f aca="false">IF($A9061="","",INDEX(CARTAO_COMPRAS!$K:$K,INT((ROW()-2)/20)+2))</f>
        <v/>
      </c>
      <c r="M9061" s="0" t="str">
        <f aca="false">IF($A9061="","","Compra no cartão")</f>
        <v/>
      </c>
    </row>
    <row r="9062" customFormat="false" ht="13.5" hidden="false" customHeight="false" outlineLevel="0" collapsed="false">
      <c r="A90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454</v>
      </c>
      <c r="B9062" s="0" t="str">
        <f aca="false">IF($A9062="","",INDEX(CARTAO_COMPRAS!$C:$C,INT((ROW()-2)/20)+2))</f>
        <v>Nubank</v>
      </c>
      <c r="C9062" s="0" t="str">
        <f aca="false">IF($A9062="","",INDEX(CARTAO_COMPRAS!$D:$D,INT((ROW()-2)/20)+2))</f>
        <v>Pao de açucar</v>
      </c>
      <c r="D9062" s="0" t="str">
        <f aca="false">IF($A9062="","",INDEX(CARTAO_COMPRAS!$E:$E,INT((ROW()-2)/20)+2))</f>
        <v>Alimentação / Insumos</v>
      </c>
      <c r="E9062" s="0" t="n">
        <f aca="false">IF($A9062="","",INDEX(CARTAO_COMPRAS!$H:$H,INT((ROW()-2)/20)+2)+MOD(ROW()-2,20))</f>
        <v>1</v>
      </c>
      <c r="F9062" s="0" t="n">
        <f aca="false">IF($A9062="","",INDEX(CARTAO_COMPRAS!$G:$G,INT((ROW()-2)/20)+2))</f>
        <v>1</v>
      </c>
      <c r="G9062" s="5" t="n">
        <f aca="false">IF($A9062="","",INDEX(CARTAO_COMPRAS!$I:$I,INT((ROW()-2)/20)+2))</f>
        <v>26.48</v>
      </c>
      <c r="H9062" s="4" t="n">
        <f aca="false">IF($A9062="","",EDATE(INDEX(CARTAO_COMPRAS!$J:$J,INT((ROW()-2)/20)+2),MOD(ROW()-2,20)))</f>
        <v>46201</v>
      </c>
      <c r="I9062" s="4" t="n">
        <f aca="false">IF($H9062="","",$H9062-WEEKDAY($H9062,2)+1)</f>
        <v>46195</v>
      </c>
      <c r="J9062" s="4" t="n">
        <f aca="false">IF($I9062="","",$I9062+6)</f>
        <v>46201</v>
      </c>
      <c r="K9062" s="6" t="n">
        <f aca="false">IF($H9062="","",DATE(YEAR($H9062),MONTH($H9062),1))</f>
        <v>46174</v>
      </c>
      <c r="L9062" s="0" t="str">
        <f aca="false">IF($A9062="","",INDEX(CARTAO_COMPRAS!$K:$K,INT((ROW()-2)/20)+2))</f>
        <v>Pago</v>
      </c>
      <c r="M9062" s="0" t="str">
        <f aca="false">IF($A9062="","","Compra no cartão")</f>
        <v>Compra no cartão</v>
      </c>
    </row>
    <row r="9063" customFormat="false" ht="13.5" hidden="false" customHeight="false" outlineLevel="0" collapsed="false">
      <c r="A9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3" s="0" t="str">
        <f aca="false">IF($A9063="","",INDEX(CARTAO_COMPRAS!$C:$C,INT((ROW()-2)/20)+2))</f>
        <v/>
      </c>
      <c r="C9063" s="0" t="str">
        <f aca="false">IF($A9063="","",INDEX(CARTAO_COMPRAS!$D:$D,INT((ROW()-2)/20)+2))</f>
        <v/>
      </c>
      <c r="D9063" s="0" t="str">
        <f aca="false">IF($A9063="","",INDEX(CARTAO_COMPRAS!$E:$E,INT((ROW()-2)/20)+2))</f>
        <v/>
      </c>
      <c r="E9063" s="0" t="str">
        <f aca="false">IF($A9063="","",INDEX(CARTAO_COMPRAS!$H:$H,INT((ROW()-2)/20)+2)+MOD(ROW()-2,20))</f>
        <v/>
      </c>
      <c r="F9063" s="0" t="str">
        <f aca="false">IF($A9063="","",INDEX(CARTAO_COMPRAS!$G:$G,INT((ROW()-2)/20)+2))</f>
        <v/>
      </c>
      <c r="G9063" s="5" t="str">
        <f aca="false">IF($A9063="","",INDEX(CARTAO_COMPRAS!$I:$I,INT((ROW()-2)/20)+2))</f>
        <v/>
      </c>
      <c r="H9063" s="4" t="str">
        <f aca="false">IF($A9063="","",EDATE(INDEX(CARTAO_COMPRAS!$J:$J,INT((ROW()-2)/20)+2),MOD(ROW()-2,20)))</f>
        <v/>
      </c>
      <c r="I9063" s="4" t="str">
        <f aca="false">IF($H9063="","",$H9063-WEEKDAY($H9063,2)+1)</f>
        <v/>
      </c>
      <c r="J9063" s="4" t="str">
        <f aca="false">IF($I9063="","",$I9063+6)</f>
        <v/>
      </c>
      <c r="K9063" s="6" t="str">
        <f aca="false">IF($H9063="","",DATE(YEAR($H9063),MONTH($H9063),1))</f>
        <v/>
      </c>
      <c r="L9063" s="0" t="str">
        <f aca="false">IF($A9063="","",INDEX(CARTAO_COMPRAS!$K:$K,INT((ROW()-2)/20)+2))</f>
        <v/>
      </c>
      <c r="M9063" s="0" t="str">
        <f aca="false">IF($A9063="","","Compra no cartão")</f>
        <v/>
      </c>
    </row>
    <row r="9064" customFormat="false" ht="13.5" hidden="false" customHeight="false" outlineLevel="0" collapsed="false">
      <c r="A9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4" s="0" t="str">
        <f aca="false">IF($A9064="","",INDEX(CARTAO_COMPRAS!$C:$C,INT((ROW()-2)/20)+2))</f>
        <v/>
      </c>
      <c r="C9064" s="0" t="str">
        <f aca="false">IF($A9064="","",INDEX(CARTAO_COMPRAS!$D:$D,INT((ROW()-2)/20)+2))</f>
        <v/>
      </c>
      <c r="D9064" s="0" t="str">
        <f aca="false">IF($A9064="","",INDEX(CARTAO_COMPRAS!$E:$E,INT((ROW()-2)/20)+2))</f>
        <v/>
      </c>
      <c r="E9064" s="0" t="str">
        <f aca="false">IF($A9064="","",INDEX(CARTAO_COMPRAS!$H:$H,INT((ROW()-2)/20)+2)+MOD(ROW()-2,20))</f>
        <v/>
      </c>
      <c r="F9064" s="0" t="str">
        <f aca="false">IF($A9064="","",INDEX(CARTAO_COMPRAS!$G:$G,INT((ROW()-2)/20)+2))</f>
        <v/>
      </c>
      <c r="G9064" s="5" t="str">
        <f aca="false">IF($A9064="","",INDEX(CARTAO_COMPRAS!$I:$I,INT((ROW()-2)/20)+2))</f>
        <v/>
      </c>
      <c r="H9064" s="4" t="str">
        <f aca="false">IF($A9064="","",EDATE(INDEX(CARTAO_COMPRAS!$J:$J,INT((ROW()-2)/20)+2),MOD(ROW()-2,20)))</f>
        <v/>
      </c>
      <c r="I9064" s="4" t="str">
        <f aca="false">IF($H9064="","",$H9064-WEEKDAY($H9064,2)+1)</f>
        <v/>
      </c>
      <c r="J9064" s="4" t="str">
        <f aca="false">IF($I9064="","",$I9064+6)</f>
        <v/>
      </c>
      <c r="K9064" s="6" t="str">
        <f aca="false">IF($H9064="","",DATE(YEAR($H9064),MONTH($H9064),1))</f>
        <v/>
      </c>
      <c r="L9064" s="0" t="str">
        <f aca="false">IF($A9064="","",INDEX(CARTAO_COMPRAS!$K:$K,INT((ROW()-2)/20)+2))</f>
        <v/>
      </c>
      <c r="M9064" s="0" t="str">
        <f aca="false">IF($A9064="","","Compra no cartão")</f>
        <v/>
      </c>
    </row>
    <row r="9065" customFormat="false" ht="13.5" hidden="false" customHeight="false" outlineLevel="0" collapsed="false">
      <c r="A9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5" s="0" t="str">
        <f aca="false">IF($A9065="","",INDEX(CARTAO_COMPRAS!$C:$C,INT((ROW()-2)/20)+2))</f>
        <v/>
      </c>
      <c r="C9065" s="0" t="str">
        <f aca="false">IF($A9065="","",INDEX(CARTAO_COMPRAS!$D:$D,INT((ROW()-2)/20)+2))</f>
        <v/>
      </c>
      <c r="D9065" s="0" t="str">
        <f aca="false">IF($A9065="","",INDEX(CARTAO_COMPRAS!$E:$E,INT((ROW()-2)/20)+2))</f>
        <v/>
      </c>
      <c r="E9065" s="0" t="str">
        <f aca="false">IF($A9065="","",INDEX(CARTAO_COMPRAS!$H:$H,INT((ROW()-2)/20)+2)+MOD(ROW()-2,20))</f>
        <v/>
      </c>
      <c r="F9065" s="0" t="str">
        <f aca="false">IF($A9065="","",INDEX(CARTAO_COMPRAS!$G:$G,INT((ROW()-2)/20)+2))</f>
        <v/>
      </c>
      <c r="G9065" s="5" t="str">
        <f aca="false">IF($A9065="","",INDEX(CARTAO_COMPRAS!$I:$I,INT((ROW()-2)/20)+2))</f>
        <v/>
      </c>
      <c r="H9065" s="4" t="str">
        <f aca="false">IF($A9065="","",EDATE(INDEX(CARTAO_COMPRAS!$J:$J,INT((ROW()-2)/20)+2),MOD(ROW()-2,20)))</f>
        <v/>
      </c>
      <c r="I9065" s="4" t="str">
        <f aca="false">IF($H9065="","",$H9065-WEEKDAY($H9065,2)+1)</f>
        <v/>
      </c>
      <c r="J9065" s="4" t="str">
        <f aca="false">IF($I9065="","",$I9065+6)</f>
        <v/>
      </c>
      <c r="K9065" s="6" t="str">
        <f aca="false">IF($H9065="","",DATE(YEAR($H9065),MONTH($H9065),1))</f>
        <v/>
      </c>
      <c r="L9065" s="0" t="str">
        <f aca="false">IF($A9065="","",INDEX(CARTAO_COMPRAS!$K:$K,INT((ROW()-2)/20)+2))</f>
        <v/>
      </c>
      <c r="M9065" s="0" t="str">
        <f aca="false">IF($A9065="","","Compra no cartão")</f>
        <v/>
      </c>
    </row>
    <row r="9066" customFormat="false" ht="13.5" hidden="false" customHeight="false" outlineLevel="0" collapsed="false">
      <c r="A9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6" s="0" t="str">
        <f aca="false">IF($A9066="","",INDEX(CARTAO_COMPRAS!$C:$C,INT((ROW()-2)/20)+2))</f>
        <v/>
      </c>
      <c r="C9066" s="0" t="str">
        <f aca="false">IF($A9066="","",INDEX(CARTAO_COMPRAS!$D:$D,INT((ROW()-2)/20)+2))</f>
        <v/>
      </c>
      <c r="D9066" s="0" t="str">
        <f aca="false">IF($A9066="","",INDEX(CARTAO_COMPRAS!$E:$E,INT((ROW()-2)/20)+2))</f>
        <v/>
      </c>
      <c r="E9066" s="0" t="str">
        <f aca="false">IF($A9066="","",INDEX(CARTAO_COMPRAS!$H:$H,INT((ROW()-2)/20)+2)+MOD(ROW()-2,20))</f>
        <v/>
      </c>
      <c r="F9066" s="0" t="str">
        <f aca="false">IF($A9066="","",INDEX(CARTAO_COMPRAS!$G:$G,INT((ROW()-2)/20)+2))</f>
        <v/>
      </c>
      <c r="G9066" s="5" t="str">
        <f aca="false">IF($A9066="","",INDEX(CARTAO_COMPRAS!$I:$I,INT((ROW()-2)/20)+2))</f>
        <v/>
      </c>
      <c r="H9066" s="4" t="str">
        <f aca="false">IF($A9066="","",EDATE(INDEX(CARTAO_COMPRAS!$J:$J,INT((ROW()-2)/20)+2),MOD(ROW()-2,20)))</f>
        <v/>
      </c>
      <c r="I9066" s="4" t="str">
        <f aca="false">IF($H9066="","",$H9066-WEEKDAY($H9066,2)+1)</f>
        <v/>
      </c>
      <c r="J9066" s="4" t="str">
        <f aca="false">IF($I9066="","",$I9066+6)</f>
        <v/>
      </c>
      <c r="K9066" s="6" t="str">
        <f aca="false">IF($H9066="","",DATE(YEAR($H9066),MONTH($H9066),1))</f>
        <v/>
      </c>
      <c r="L9066" s="0" t="str">
        <f aca="false">IF($A9066="","",INDEX(CARTAO_COMPRAS!$K:$K,INT((ROW()-2)/20)+2))</f>
        <v/>
      </c>
      <c r="M9066" s="0" t="str">
        <f aca="false">IF($A9066="","","Compra no cartão")</f>
        <v/>
      </c>
    </row>
    <row r="9067" customFormat="false" ht="13.5" hidden="false" customHeight="false" outlineLevel="0" collapsed="false">
      <c r="A9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7" s="0" t="str">
        <f aca="false">IF($A9067="","",INDEX(CARTAO_COMPRAS!$C:$C,INT((ROW()-2)/20)+2))</f>
        <v/>
      </c>
      <c r="C9067" s="0" t="str">
        <f aca="false">IF($A9067="","",INDEX(CARTAO_COMPRAS!$D:$D,INT((ROW()-2)/20)+2))</f>
        <v/>
      </c>
      <c r="D9067" s="0" t="str">
        <f aca="false">IF($A9067="","",INDEX(CARTAO_COMPRAS!$E:$E,INT((ROW()-2)/20)+2))</f>
        <v/>
      </c>
      <c r="E9067" s="0" t="str">
        <f aca="false">IF($A9067="","",INDEX(CARTAO_COMPRAS!$H:$H,INT((ROW()-2)/20)+2)+MOD(ROW()-2,20))</f>
        <v/>
      </c>
      <c r="F9067" s="0" t="str">
        <f aca="false">IF($A9067="","",INDEX(CARTAO_COMPRAS!$G:$G,INT((ROW()-2)/20)+2))</f>
        <v/>
      </c>
      <c r="G9067" s="5" t="str">
        <f aca="false">IF($A9067="","",INDEX(CARTAO_COMPRAS!$I:$I,INT((ROW()-2)/20)+2))</f>
        <v/>
      </c>
      <c r="H9067" s="4" t="str">
        <f aca="false">IF($A9067="","",EDATE(INDEX(CARTAO_COMPRAS!$J:$J,INT((ROW()-2)/20)+2),MOD(ROW()-2,20)))</f>
        <v/>
      </c>
      <c r="I9067" s="4" t="str">
        <f aca="false">IF($H9067="","",$H9067-WEEKDAY($H9067,2)+1)</f>
        <v/>
      </c>
      <c r="J9067" s="4" t="str">
        <f aca="false">IF($I9067="","",$I9067+6)</f>
        <v/>
      </c>
      <c r="K9067" s="6" t="str">
        <f aca="false">IF($H9067="","",DATE(YEAR($H9067),MONTH($H9067),1))</f>
        <v/>
      </c>
      <c r="L9067" s="0" t="str">
        <f aca="false">IF($A9067="","",INDEX(CARTAO_COMPRAS!$K:$K,INT((ROW()-2)/20)+2))</f>
        <v/>
      </c>
      <c r="M9067" s="0" t="str">
        <f aca="false">IF($A9067="","","Compra no cartão")</f>
        <v/>
      </c>
    </row>
    <row r="9068" customFormat="false" ht="13.5" hidden="false" customHeight="false" outlineLevel="0" collapsed="false">
      <c r="A9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8" s="0" t="str">
        <f aca="false">IF($A9068="","",INDEX(CARTAO_COMPRAS!$C:$C,INT((ROW()-2)/20)+2))</f>
        <v/>
      </c>
      <c r="C9068" s="0" t="str">
        <f aca="false">IF($A9068="","",INDEX(CARTAO_COMPRAS!$D:$D,INT((ROW()-2)/20)+2))</f>
        <v/>
      </c>
      <c r="D9068" s="0" t="str">
        <f aca="false">IF($A9068="","",INDEX(CARTAO_COMPRAS!$E:$E,INT((ROW()-2)/20)+2))</f>
        <v/>
      </c>
      <c r="E9068" s="0" t="str">
        <f aca="false">IF($A9068="","",INDEX(CARTAO_COMPRAS!$H:$H,INT((ROW()-2)/20)+2)+MOD(ROW()-2,20))</f>
        <v/>
      </c>
      <c r="F9068" s="0" t="str">
        <f aca="false">IF($A9068="","",INDEX(CARTAO_COMPRAS!$G:$G,INT((ROW()-2)/20)+2))</f>
        <v/>
      </c>
      <c r="G9068" s="5" t="str">
        <f aca="false">IF($A9068="","",INDEX(CARTAO_COMPRAS!$I:$I,INT((ROW()-2)/20)+2))</f>
        <v/>
      </c>
      <c r="H9068" s="4" t="str">
        <f aca="false">IF($A9068="","",EDATE(INDEX(CARTAO_COMPRAS!$J:$J,INT((ROW()-2)/20)+2),MOD(ROW()-2,20)))</f>
        <v/>
      </c>
      <c r="I9068" s="4" t="str">
        <f aca="false">IF($H9068="","",$H9068-WEEKDAY($H9068,2)+1)</f>
        <v/>
      </c>
      <c r="J9068" s="4" t="str">
        <f aca="false">IF($I9068="","",$I9068+6)</f>
        <v/>
      </c>
      <c r="K9068" s="6" t="str">
        <f aca="false">IF($H9068="","",DATE(YEAR($H9068),MONTH($H9068),1))</f>
        <v/>
      </c>
      <c r="L9068" s="0" t="str">
        <f aca="false">IF($A9068="","",INDEX(CARTAO_COMPRAS!$K:$K,INT((ROW()-2)/20)+2))</f>
        <v/>
      </c>
      <c r="M9068" s="0" t="str">
        <f aca="false">IF($A9068="","","Compra no cartão")</f>
        <v/>
      </c>
    </row>
    <row r="9069" customFormat="false" ht="13.5" hidden="false" customHeight="false" outlineLevel="0" collapsed="false">
      <c r="A9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69" s="0" t="str">
        <f aca="false">IF($A9069="","",INDEX(CARTAO_COMPRAS!$C:$C,INT((ROW()-2)/20)+2))</f>
        <v/>
      </c>
      <c r="C9069" s="0" t="str">
        <f aca="false">IF($A9069="","",INDEX(CARTAO_COMPRAS!$D:$D,INT((ROW()-2)/20)+2))</f>
        <v/>
      </c>
      <c r="D9069" s="0" t="str">
        <f aca="false">IF($A9069="","",INDEX(CARTAO_COMPRAS!$E:$E,INT((ROW()-2)/20)+2))</f>
        <v/>
      </c>
      <c r="E9069" s="0" t="str">
        <f aca="false">IF($A9069="","",INDEX(CARTAO_COMPRAS!$H:$H,INT((ROW()-2)/20)+2)+MOD(ROW()-2,20))</f>
        <v/>
      </c>
      <c r="F9069" s="0" t="str">
        <f aca="false">IF($A9069="","",INDEX(CARTAO_COMPRAS!$G:$G,INT((ROW()-2)/20)+2))</f>
        <v/>
      </c>
      <c r="G9069" s="5" t="str">
        <f aca="false">IF($A9069="","",INDEX(CARTAO_COMPRAS!$I:$I,INT((ROW()-2)/20)+2))</f>
        <v/>
      </c>
      <c r="H9069" s="4" t="str">
        <f aca="false">IF($A9069="","",EDATE(INDEX(CARTAO_COMPRAS!$J:$J,INT((ROW()-2)/20)+2),MOD(ROW()-2,20)))</f>
        <v/>
      </c>
      <c r="I9069" s="4" t="str">
        <f aca="false">IF($H9069="","",$H9069-WEEKDAY($H9069,2)+1)</f>
        <v/>
      </c>
      <c r="J9069" s="4" t="str">
        <f aca="false">IF($I9069="","",$I9069+6)</f>
        <v/>
      </c>
      <c r="K9069" s="6" t="str">
        <f aca="false">IF($H9069="","",DATE(YEAR($H9069),MONTH($H9069),1))</f>
        <v/>
      </c>
      <c r="L9069" s="0" t="str">
        <f aca="false">IF($A9069="","",INDEX(CARTAO_COMPRAS!$K:$K,INT((ROW()-2)/20)+2))</f>
        <v/>
      </c>
      <c r="M9069" s="0" t="str">
        <f aca="false">IF($A9069="","","Compra no cartão")</f>
        <v/>
      </c>
    </row>
    <row r="9070" customFormat="false" ht="13.5" hidden="false" customHeight="false" outlineLevel="0" collapsed="false">
      <c r="A9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0" s="0" t="str">
        <f aca="false">IF($A9070="","",INDEX(CARTAO_COMPRAS!$C:$C,INT((ROW()-2)/20)+2))</f>
        <v/>
      </c>
      <c r="C9070" s="0" t="str">
        <f aca="false">IF($A9070="","",INDEX(CARTAO_COMPRAS!$D:$D,INT((ROW()-2)/20)+2))</f>
        <v/>
      </c>
      <c r="D9070" s="0" t="str">
        <f aca="false">IF($A9070="","",INDEX(CARTAO_COMPRAS!$E:$E,INT((ROW()-2)/20)+2))</f>
        <v/>
      </c>
      <c r="E9070" s="0" t="str">
        <f aca="false">IF($A9070="","",INDEX(CARTAO_COMPRAS!$H:$H,INT((ROW()-2)/20)+2)+MOD(ROW()-2,20))</f>
        <v/>
      </c>
      <c r="F9070" s="0" t="str">
        <f aca="false">IF($A9070="","",INDEX(CARTAO_COMPRAS!$G:$G,INT((ROW()-2)/20)+2))</f>
        <v/>
      </c>
      <c r="G9070" s="5" t="str">
        <f aca="false">IF($A9070="","",INDEX(CARTAO_COMPRAS!$I:$I,INT((ROW()-2)/20)+2))</f>
        <v/>
      </c>
      <c r="H9070" s="4" t="str">
        <f aca="false">IF($A9070="","",EDATE(INDEX(CARTAO_COMPRAS!$J:$J,INT((ROW()-2)/20)+2),MOD(ROW()-2,20)))</f>
        <v/>
      </c>
      <c r="I9070" s="4" t="str">
        <f aca="false">IF($H9070="","",$H9070-WEEKDAY($H9070,2)+1)</f>
        <v/>
      </c>
      <c r="J9070" s="4" t="str">
        <f aca="false">IF($I9070="","",$I9070+6)</f>
        <v/>
      </c>
      <c r="K9070" s="6" t="str">
        <f aca="false">IF($H9070="","",DATE(YEAR($H9070),MONTH($H9070),1))</f>
        <v/>
      </c>
      <c r="L9070" s="0" t="str">
        <f aca="false">IF($A9070="","",INDEX(CARTAO_COMPRAS!$K:$K,INT((ROW()-2)/20)+2))</f>
        <v/>
      </c>
      <c r="M9070" s="0" t="str">
        <f aca="false">IF($A9070="","","Compra no cartão")</f>
        <v/>
      </c>
    </row>
    <row r="9071" customFormat="false" ht="13.5" hidden="false" customHeight="false" outlineLevel="0" collapsed="false">
      <c r="A9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1" s="0" t="str">
        <f aca="false">IF($A9071="","",INDEX(CARTAO_COMPRAS!$C:$C,INT((ROW()-2)/20)+2))</f>
        <v/>
      </c>
      <c r="C9071" s="0" t="str">
        <f aca="false">IF($A9071="","",INDEX(CARTAO_COMPRAS!$D:$D,INT((ROW()-2)/20)+2))</f>
        <v/>
      </c>
      <c r="D9071" s="0" t="str">
        <f aca="false">IF($A9071="","",INDEX(CARTAO_COMPRAS!$E:$E,INT((ROW()-2)/20)+2))</f>
        <v/>
      </c>
      <c r="E9071" s="0" t="str">
        <f aca="false">IF($A9071="","",INDEX(CARTAO_COMPRAS!$H:$H,INT((ROW()-2)/20)+2)+MOD(ROW()-2,20))</f>
        <v/>
      </c>
      <c r="F9071" s="0" t="str">
        <f aca="false">IF($A9071="","",INDEX(CARTAO_COMPRAS!$G:$G,INT((ROW()-2)/20)+2))</f>
        <v/>
      </c>
      <c r="G9071" s="5" t="str">
        <f aca="false">IF($A9071="","",INDEX(CARTAO_COMPRAS!$I:$I,INT((ROW()-2)/20)+2))</f>
        <v/>
      </c>
      <c r="H9071" s="4" t="str">
        <f aca="false">IF($A9071="","",EDATE(INDEX(CARTAO_COMPRAS!$J:$J,INT((ROW()-2)/20)+2),MOD(ROW()-2,20)))</f>
        <v/>
      </c>
      <c r="I9071" s="4" t="str">
        <f aca="false">IF($H9071="","",$H9071-WEEKDAY($H9071,2)+1)</f>
        <v/>
      </c>
      <c r="J9071" s="4" t="str">
        <f aca="false">IF($I9071="","",$I9071+6)</f>
        <v/>
      </c>
      <c r="K9071" s="6" t="str">
        <f aca="false">IF($H9071="","",DATE(YEAR($H9071),MONTH($H9071),1))</f>
        <v/>
      </c>
      <c r="L9071" s="0" t="str">
        <f aca="false">IF($A9071="","",INDEX(CARTAO_COMPRAS!$K:$K,INT((ROW()-2)/20)+2))</f>
        <v/>
      </c>
      <c r="M9071" s="0" t="str">
        <f aca="false">IF($A9071="","","Compra no cartão")</f>
        <v/>
      </c>
    </row>
    <row r="9072" customFormat="false" ht="13.5" hidden="false" customHeight="false" outlineLevel="0" collapsed="false">
      <c r="A9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2" s="0" t="str">
        <f aca="false">IF($A9072="","",INDEX(CARTAO_COMPRAS!$C:$C,INT((ROW()-2)/20)+2))</f>
        <v/>
      </c>
      <c r="C9072" s="0" t="str">
        <f aca="false">IF($A9072="","",INDEX(CARTAO_COMPRAS!$D:$D,INT((ROW()-2)/20)+2))</f>
        <v/>
      </c>
      <c r="D9072" s="0" t="str">
        <f aca="false">IF($A9072="","",INDEX(CARTAO_COMPRAS!$E:$E,INT((ROW()-2)/20)+2))</f>
        <v/>
      </c>
      <c r="E9072" s="0" t="str">
        <f aca="false">IF($A9072="","",INDEX(CARTAO_COMPRAS!$H:$H,INT((ROW()-2)/20)+2)+MOD(ROW()-2,20))</f>
        <v/>
      </c>
      <c r="F9072" s="0" t="str">
        <f aca="false">IF($A9072="","",INDEX(CARTAO_COMPRAS!$G:$G,INT((ROW()-2)/20)+2))</f>
        <v/>
      </c>
      <c r="G9072" s="5" t="str">
        <f aca="false">IF($A9072="","",INDEX(CARTAO_COMPRAS!$I:$I,INT((ROW()-2)/20)+2))</f>
        <v/>
      </c>
      <c r="H9072" s="4" t="str">
        <f aca="false">IF($A9072="","",EDATE(INDEX(CARTAO_COMPRAS!$J:$J,INT((ROW()-2)/20)+2),MOD(ROW()-2,20)))</f>
        <v/>
      </c>
      <c r="I9072" s="4" t="str">
        <f aca="false">IF($H9072="","",$H9072-WEEKDAY($H9072,2)+1)</f>
        <v/>
      </c>
      <c r="J9072" s="4" t="str">
        <f aca="false">IF($I9072="","",$I9072+6)</f>
        <v/>
      </c>
      <c r="K9072" s="6" t="str">
        <f aca="false">IF($H9072="","",DATE(YEAR($H9072),MONTH($H9072),1))</f>
        <v/>
      </c>
      <c r="L9072" s="0" t="str">
        <f aca="false">IF($A9072="","",INDEX(CARTAO_COMPRAS!$K:$K,INT((ROW()-2)/20)+2))</f>
        <v/>
      </c>
      <c r="M9072" s="0" t="str">
        <f aca="false">IF($A9072="","","Compra no cartão")</f>
        <v/>
      </c>
    </row>
    <row r="9073" customFormat="false" ht="13.5" hidden="false" customHeight="false" outlineLevel="0" collapsed="false">
      <c r="A9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3" s="0" t="str">
        <f aca="false">IF($A9073="","",INDEX(CARTAO_COMPRAS!$C:$C,INT((ROW()-2)/20)+2))</f>
        <v/>
      </c>
      <c r="C9073" s="0" t="str">
        <f aca="false">IF($A9073="","",INDEX(CARTAO_COMPRAS!$D:$D,INT((ROW()-2)/20)+2))</f>
        <v/>
      </c>
      <c r="D9073" s="0" t="str">
        <f aca="false">IF($A9073="","",INDEX(CARTAO_COMPRAS!$E:$E,INT((ROW()-2)/20)+2))</f>
        <v/>
      </c>
      <c r="E9073" s="0" t="str">
        <f aca="false">IF($A9073="","",INDEX(CARTAO_COMPRAS!$H:$H,INT((ROW()-2)/20)+2)+MOD(ROW()-2,20))</f>
        <v/>
      </c>
      <c r="F9073" s="0" t="str">
        <f aca="false">IF($A9073="","",INDEX(CARTAO_COMPRAS!$G:$G,INT((ROW()-2)/20)+2))</f>
        <v/>
      </c>
      <c r="G9073" s="5" t="str">
        <f aca="false">IF($A9073="","",INDEX(CARTAO_COMPRAS!$I:$I,INT((ROW()-2)/20)+2))</f>
        <v/>
      </c>
      <c r="H9073" s="4" t="str">
        <f aca="false">IF($A9073="","",EDATE(INDEX(CARTAO_COMPRAS!$J:$J,INT((ROW()-2)/20)+2),MOD(ROW()-2,20)))</f>
        <v/>
      </c>
      <c r="I9073" s="4" t="str">
        <f aca="false">IF($H9073="","",$H9073-WEEKDAY($H9073,2)+1)</f>
        <v/>
      </c>
      <c r="J9073" s="4" t="str">
        <f aca="false">IF($I9073="","",$I9073+6)</f>
        <v/>
      </c>
      <c r="K9073" s="6" t="str">
        <f aca="false">IF($H9073="","",DATE(YEAR($H9073),MONTH($H9073),1))</f>
        <v/>
      </c>
      <c r="L9073" s="0" t="str">
        <f aca="false">IF($A9073="","",INDEX(CARTAO_COMPRAS!$K:$K,INT((ROW()-2)/20)+2))</f>
        <v/>
      </c>
      <c r="M9073" s="0" t="str">
        <f aca="false">IF($A9073="","","Compra no cartão")</f>
        <v/>
      </c>
    </row>
    <row r="9074" customFormat="false" ht="13.5" hidden="false" customHeight="false" outlineLevel="0" collapsed="false">
      <c r="A9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4" s="0" t="str">
        <f aca="false">IF($A9074="","",INDEX(CARTAO_COMPRAS!$C:$C,INT((ROW()-2)/20)+2))</f>
        <v/>
      </c>
      <c r="C9074" s="0" t="str">
        <f aca="false">IF($A9074="","",INDEX(CARTAO_COMPRAS!$D:$D,INT((ROW()-2)/20)+2))</f>
        <v/>
      </c>
      <c r="D9074" s="0" t="str">
        <f aca="false">IF($A9074="","",INDEX(CARTAO_COMPRAS!$E:$E,INT((ROW()-2)/20)+2))</f>
        <v/>
      </c>
      <c r="E9074" s="0" t="str">
        <f aca="false">IF($A9074="","",INDEX(CARTAO_COMPRAS!$H:$H,INT((ROW()-2)/20)+2)+MOD(ROW()-2,20))</f>
        <v/>
      </c>
      <c r="F9074" s="0" t="str">
        <f aca="false">IF($A9074="","",INDEX(CARTAO_COMPRAS!$G:$G,INT((ROW()-2)/20)+2))</f>
        <v/>
      </c>
      <c r="G9074" s="5" t="str">
        <f aca="false">IF($A9074="","",INDEX(CARTAO_COMPRAS!$I:$I,INT((ROW()-2)/20)+2))</f>
        <v/>
      </c>
      <c r="H9074" s="4" t="str">
        <f aca="false">IF($A9074="","",EDATE(INDEX(CARTAO_COMPRAS!$J:$J,INT((ROW()-2)/20)+2),MOD(ROW()-2,20)))</f>
        <v/>
      </c>
      <c r="I9074" s="4" t="str">
        <f aca="false">IF($H9074="","",$H9074-WEEKDAY($H9074,2)+1)</f>
        <v/>
      </c>
      <c r="J9074" s="4" t="str">
        <f aca="false">IF($I9074="","",$I9074+6)</f>
        <v/>
      </c>
      <c r="K9074" s="6" t="str">
        <f aca="false">IF($H9074="","",DATE(YEAR($H9074),MONTH($H9074),1))</f>
        <v/>
      </c>
      <c r="L9074" s="0" t="str">
        <f aca="false">IF($A9074="","",INDEX(CARTAO_COMPRAS!$K:$K,INT((ROW()-2)/20)+2))</f>
        <v/>
      </c>
      <c r="M9074" s="0" t="str">
        <f aca="false">IF($A9074="","","Compra no cartão")</f>
        <v/>
      </c>
    </row>
    <row r="9075" customFormat="false" ht="13.5" hidden="false" customHeight="false" outlineLevel="0" collapsed="false">
      <c r="A9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5" s="0" t="str">
        <f aca="false">IF($A9075="","",INDEX(CARTAO_COMPRAS!$C:$C,INT((ROW()-2)/20)+2))</f>
        <v/>
      </c>
      <c r="C9075" s="0" t="str">
        <f aca="false">IF($A9075="","",INDEX(CARTAO_COMPRAS!$D:$D,INT((ROW()-2)/20)+2))</f>
        <v/>
      </c>
      <c r="D9075" s="0" t="str">
        <f aca="false">IF($A9075="","",INDEX(CARTAO_COMPRAS!$E:$E,INT((ROW()-2)/20)+2))</f>
        <v/>
      </c>
      <c r="E9075" s="0" t="str">
        <f aca="false">IF($A9075="","",INDEX(CARTAO_COMPRAS!$H:$H,INT((ROW()-2)/20)+2)+MOD(ROW()-2,20))</f>
        <v/>
      </c>
      <c r="F9075" s="0" t="str">
        <f aca="false">IF($A9075="","",INDEX(CARTAO_COMPRAS!$G:$G,INT((ROW()-2)/20)+2))</f>
        <v/>
      </c>
      <c r="G9075" s="5" t="str">
        <f aca="false">IF($A9075="","",INDEX(CARTAO_COMPRAS!$I:$I,INT((ROW()-2)/20)+2))</f>
        <v/>
      </c>
      <c r="H9075" s="4" t="str">
        <f aca="false">IF($A9075="","",EDATE(INDEX(CARTAO_COMPRAS!$J:$J,INT((ROW()-2)/20)+2),MOD(ROW()-2,20)))</f>
        <v/>
      </c>
      <c r="I9075" s="4" t="str">
        <f aca="false">IF($H9075="","",$H9075-WEEKDAY($H9075,2)+1)</f>
        <v/>
      </c>
      <c r="J9075" s="4" t="str">
        <f aca="false">IF($I9075="","",$I9075+6)</f>
        <v/>
      </c>
      <c r="K9075" s="6" t="str">
        <f aca="false">IF($H9075="","",DATE(YEAR($H9075),MONTH($H9075),1))</f>
        <v/>
      </c>
      <c r="L9075" s="0" t="str">
        <f aca="false">IF($A9075="","",INDEX(CARTAO_COMPRAS!$K:$K,INT((ROW()-2)/20)+2))</f>
        <v/>
      </c>
      <c r="M9075" s="0" t="str">
        <f aca="false">IF($A9075="","","Compra no cartão")</f>
        <v/>
      </c>
    </row>
    <row r="9076" customFormat="false" ht="13.5" hidden="false" customHeight="false" outlineLevel="0" collapsed="false">
      <c r="A9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6" s="0" t="str">
        <f aca="false">IF($A9076="","",INDEX(CARTAO_COMPRAS!$C:$C,INT((ROW()-2)/20)+2))</f>
        <v/>
      </c>
      <c r="C9076" s="0" t="str">
        <f aca="false">IF($A9076="","",INDEX(CARTAO_COMPRAS!$D:$D,INT((ROW()-2)/20)+2))</f>
        <v/>
      </c>
      <c r="D9076" s="0" t="str">
        <f aca="false">IF($A9076="","",INDEX(CARTAO_COMPRAS!$E:$E,INT((ROW()-2)/20)+2))</f>
        <v/>
      </c>
      <c r="E9076" s="0" t="str">
        <f aca="false">IF($A9076="","",INDEX(CARTAO_COMPRAS!$H:$H,INT((ROW()-2)/20)+2)+MOD(ROW()-2,20))</f>
        <v/>
      </c>
      <c r="F9076" s="0" t="str">
        <f aca="false">IF($A9076="","",INDEX(CARTAO_COMPRAS!$G:$G,INT((ROW()-2)/20)+2))</f>
        <v/>
      </c>
      <c r="G9076" s="5" t="str">
        <f aca="false">IF($A9076="","",INDEX(CARTAO_COMPRAS!$I:$I,INT((ROW()-2)/20)+2))</f>
        <v/>
      </c>
      <c r="H9076" s="4" t="str">
        <f aca="false">IF($A9076="","",EDATE(INDEX(CARTAO_COMPRAS!$J:$J,INT((ROW()-2)/20)+2),MOD(ROW()-2,20)))</f>
        <v/>
      </c>
      <c r="I9076" s="4" t="str">
        <f aca="false">IF($H9076="","",$H9076-WEEKDAY($H9076,2)+1)</f>
        <v/>
      </c>
      <c r="J9076" s="4" t="str">
        <f aca="false">IF($I9076="","",$I9076+6)</f>
        <v/>
      </c>
      <c r="K9076" s="6" t="str">
        <f aca="false">IF($H9076="","",DATE(YEAR($H9076),MONTH($H9076),1))</f>
        <v/>
      </c>
      <c r="L9076" s="0" t="str">
        <f aca="false">IF($A9076="","",INDEX(CARTAO_COMPRAS!$K:$K,INT((ROW()-2)/20)+2))</f>
        <v/>
      </c>
      <c r="M9076" s="0" t="str">
        <f aca="false">IF($A9076="","","Compra no cartão")</f>
        <v/>
      </c>
    </row>
    <row r="9077" customFormat="false" ht="13.5" hidden="false" customHeight="false" outlineLevel="0" collapsed="false">
      <c r="A9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7" s="0" t="str">
        <f aca="false">IF($A9077="","",INDEX(CARTAO_COMPRAS!$C:$C,INT((ROW()-2)/20)+2))</f>
        <v/>
      </c>
      <c r="C9077" s="0" t="str">
        <f aca="false">IF($A9077="","",INDEX(CARTAO_COMPRAS!$D:$D,INT((ROW()-2)/20)+2))</f>
        <v/>
      </c>
      <c r="D9077" s="0" t="str">
        <f aca="false">IF($A9077="","",INDEX(CARTAO_COMPRAS!$E:$E,INT((ROW()-2)/20)+2))</f>
        <v/>
      </c>
      <c r="E9077" s="0" t="str">
        <f aca="false">IF($A9077="","",INDEX(CARTAO_COMPRAS!$H:$H,INT((ROW()-2)/20)+2)+MOD(ROW()-2,20))</f>
        <v/>
      </c>
      <c r="F9077" s="0" t="str">
        <f aca="false">IF($A9077="","",INDEX(CARTAO_COMPRAS!$G:$G,INT((ROW()-2)/20)+2))</f>
        <v/>
      </c>
      <c r="G9077" s="5" t="str">
        <f aca="false">IF($A9077="","",INDEX(CARTAO_COMPRAS!$I:$I,INT((ROW()-2)/20)+2))</f>
        <v/>
      </c>
      <c r="H9077" s="4" t="str">
        <f aca="false">IF($A9077="","",EDATE(INDEX(CARTAO_COMPRAS!$J:$J,INT((ROW()-2)/20)+2),MOD(ROW()-2,20)))</f>
        <v/>
      </c>
      <c r="I9077" s="4" t="str">
        <f aca="false">IF($H9077="","",$H9077-WEEKDAY($H9077,2)+1)</f>
        <v/>
      </c>
      <c r="J9077" s="4" t="str">
        <f aca="false">IF($I9077="","",$I9077+6)</f>
        <v/>
      </c>
      <c r="K9077" s="6" t="str">
        <f aca="false">IF($H9077="","",DATE(YEAR($H9077),MONTH($H9077),1))</f>
        <v/>
      </c>
      <c r="L9077" s="0" t="str">
        <f aca="false">IF($A9077="","",INDEX(CARTAO_COMPRAS!$K:$K,INT((ROW()-2)/20)+2))</f>
        <v/>
      </c>
      <c r="M9077" s="0" t="str">
        <f aca="false">IF($A9077="","","Compra no cartão")</f>
        <v/>
      </c>
    </row>
    <row r="9078" customFormat="false" ht="13.5" hidden="false" customHeight="false" outlineLevel="0" collapsed="false">
      <c r="A9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8" s="0" t="str">
        <f aca="false">IF($A9078="","",INDEX(CARTAO_COMPRAS!$C:$C,INT((ROW()-2)/20)+2))</f>
        <v/>
      </c>
      <c r="C9078" s="0" t="str">
        <f aca="false">IF($A9078="","",INDEX(CARTAO_COMPRAS!$D:$D,INT((ROW()-2)/20)+2))</f>
        <v/>
      </c>
      <c r="D9078" s="0" t="str">
        <f aca="false">IF($A9078="","",INDEX(CARTAO_COMPRAS!$E:$E,INT((ROW()-2)/20)+2))</f>
        <v/>
      </c>
      <c r="E9078" s="0" t="str">
        <f aca="false">IF($A9078="","",INDEX(CARTAO_COMPRAS!$H:$H,INT((ROW()-2)/20)+2)+MOD(ROW()-2,20))</f>
        <v/>
      </c>
      <c r="F9078" s="0" t="str">
        <f aca="false">IF($A9078="","",INDEX(CARTAO_COMPRAS!$G:$G,INT((ROW()-2)/20)+2))</f>
        <v/>
      </c>
      <c r="G9078" s="5" t="str">
        <f aca="false">IF($A9078="","",INDEX(CARTAO_COMPRAS!$I:$I,INT((ROW()-2)/20)+2))</f>
        <v/>
      </c>
      <c r="H9078" s="4" t="str">
        <f aca="false">IF($A9078="","",EDATE(INDEX(CARTAO_COMPRAS!$J:$J,INT((ROW()-2)/20)+2),MOD(ROW()-2,20)))</f>
        <v/>
      </c>
      <c r="I9078" s="4" t="str">
        <f aca="false">IF($H9078="","",$H9078-WEEKDAY($H9078,2)+1)</f>
        <v/>
      </c>
      <c r="J9078" s="4" t="str">
        <f aca="false">IF($I9078="","",$I9078+6)</f>
        <v/>
      </c>
      <c r="K9078" s="6" t="str">
        <f aca="false">IF($H9078="","",DATE(YEAR($H9078),MONTH($H9078),1))</f>
        <v/>
      </c>
      <c r="L9078" s="0" t="str">
        <f aca="false">IF($A9078="","",INDEX(CARTAO_COMPRAS!$K:$K,INT((ROW()-2)/20)+2))</f>
        <v/>
      </c>
      <c r="M9078" s="0" t="str">
        <f aca="false">IF($A9078="","","Compra no cartão")</f>
        <v/>
      </c>
    </row>
    <row r="9079" customFormat="false" ht="13.5" hidden="false" customHeight="false" outlineLevel="0" collapsed="false">
      <c r="A9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79" s="0" t="str">
        <f aca="false">IF($A9079="","",INDEX(CARTAO_COMPRAS!$C:$C,INT((ROW()-2)/20)+2))</f>
        <v/>
      </c>
      <c r="C9079" s="0" t="str">
        <f aca="false">IF($A9079="","",INDEX(CARTAO_COMPRAS!$D:$D,INT((ROW()-2)/20)+2))</f>
        <v/>
      </c>
      <c r="D9079" s="0" t="str">
        <f aca="false">IF($A9079="","",INDEX(CARTAO_COMPRAS!$E:$E,INT((ROW()-2)/20)+2))</f>
        <v/>
      </c>
      <c r="E9079" s="0" t="str">
        <f aca="false">IF($A9079="","",INDEX(CARTAO_COMPRAS!$H:$H,INT((ROW()-2)/20)+2)+MOD(ROW()-2,20))</f>
        <v/>
      </c>
      <c r="F9079" s="0" t="str">
        <f aca="false">IF($A9079="","",INDEX(CARTAO_COMPRAS!$G:$G,INT((ROW()-2)/20)+2))</f>
        <v/>
      </c>
      <c r="G9079" s="5" t="str">
        <f aca="false">IF($A9079="","",INDEX(CARTAO_COMPRAS!$I:$I,INT((ROW()-2)/20)+2))</f>
        <v/>
      </c>
      <c r="H9079" s="4" t="str">
        <f aca="false">IF($A9079="","",EDATE(INDEX(CARTAO_COMPRAS!$J:$J,INT((ROW()-2)/20)+2),MOD(ROW()-2,20)))</f>
        <v/>
      </c>
      <c r="I9079" s="4" t="str">
        <f aca="false">IF($H9079="","",$H9079-WEEKDAY($H9079,2)+1)</f>
        <v/>
      </c>
      <c r="J9079" s="4" t="str">
        <f aca="false">IF($I9079="","",$I9079+6)</f>
        <v/>
      </c>
      <c r="K9079" s="6" t="str">
        <f aca="false">IF($H9079="","",DATE(YEAR($H9079),MONTH($H9079),1))</f>
        <v/>
      </c>
      <c r="L9079" s="0" t="str">
        <f aca="false">IF($A9079="","",INDEX(CARTAO_COMPRAS!$K:$K,INT((ROW()-2)/20)+2))</f>
        <v/>
      </c>
      <c r="M9079" s="0" t="str">
        <f aca="false">IF($A9079="","","Compra no cartão")</f>
        <v/>
      </c>
    </row>
    <row r="9080" customFormat="false" ht="13.5" hidden="false" customHeight="false" outlineLevel="0" collapsed="false">
      <c r="A9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0" s="0" t="str">
        <f aca="false">IF($A9080="","",INDEX(CARTAO_COMPRAS!$C:$C,INT((ROW()-2)/20)+2))</f>
        <v/>
      </c>
      <c r="C9080" s="0" t="str">
        <f aca="false">IF($A9080="","",INDEX(CARTAO_COMPRAS!$D:$D,INT((ROW()-2)/20)+2))</f>
        <v/>
      </c>
      <c r="D9080" s="0" t="str">
        <f aca="false">IF($A9080="","",INDEX(CARTAO_COMPRAS!$E:$E,INT((ROW()-2)/20)+2))</f>
        <v/>
      </c>
      <c r="E9080" s="0" t="str">
        <f aca="false">IF($A9080="","",INDEX(CARTAO_COMPRAS!$H:$H,INT((ROW()-2)/20)+2)+MOD(ROW()-2,20))</f>
        <v/>
      </c>
      <c r="F9080" s="0" t="str">
        <f aca="false">IF($A9080="","",INDEX(CARTAO_COMPRAS!$G:$G,INT((ROW()-2)/20)+2))</f>
        <v/>
      </c>
      <c r="G9080" s="5" t="str">
        <f aca="false">IF($A9080="","",INDEX(CARTAO_COMPRAS!$I:$I,INT((ROW()-2)/20)+2))</f>
        <v/>
      </c>
      <c r="H9080" s="4" t="str">
        <f aca="false">IF($A9080="","",EDATE(INDEX(CARTAO_COMPRAS!$J:$J,INT((ROW()-2)/20)+2),MOD(ROW()-2,20)))</f>
        <v/>
      </c>
      <c r="I9080" s="4" t="str">
        <f aca="false">IF($H9080="","",$H9080-WEEKDAY($H9080,2)+1)</f>
        <v/>
      </c>
      <c r="J9080" s="4" t="str">
        <f aca="false">IF($I9080="","",$I9080+6)</f>
        <v/>
      </c>
      <c r="K9080" s="6" t="str">
        <f aca="false">IF($H9080="","",DATE(YEAR($H9080),MONTH($H9080),1))</f>
        <v/>
      </c>
      <c r="L9080" s="0" t="str">
        <f aca="false">IF($A9080="","",INDEX(CARTAO_COMPRAS!$K:$K,INT((ROW()-2)/20)+2))</f>
        <v/>
      </c>
      <c r="M9080" s="0" t="str">
        <f aca="false">IF($A9080="","","Compra no cartão")</f>
        <v/>
      </c>
    </row>
    <row r="9081" customFormat="false" ht="13.5" hidden="false" customHeight="false" outlineLevel="0" collapsed="false">
      <c r="A9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1" s="0" t="str">
        <f aca="false">IF($A9081="","",INDEX(CARTAO_COMPRAS!$C:$C,INT((ROW()-2)/20)+2))</f>
        <v/>
      </c>
      <c r="C9081" s="0" t="str">
        <f aca="false">IF($A9081="","",INDEX(CARTAO_COMPRAS!$D:$D,INT((ROW()-2)/20)+2))</f>
        <v/>
      </c>
      <c r="D9081" s="0" t="str">
        <f aca="false">IF($A9081="","",INDEX(CARTAO_COMPRAS!$E:$E,INT((ROW()-2)/20)+2))</f>
        <v/>
      </c>
      <c r="E9081" s="0" t="str">
        <f aca="false">IF($A9081="","",INDEX(CARTAO_COMPRAS!$H:$H,INT((ROW()-2)/20)+2)+MOD(ROW()-2,20))</f>
        <v/>
      </c>
      <c r="F9081" s="0" t="str">
        <f aca="false">IF($A9081="","",INDEX(CARTAO_COMPRAS!$G:$G,INT((ROW()-2)/20)+2))</f>
        <v/>
      </c>
      <c r="G9081" s="5" t="str">
        <f aca="false">IF($A9081="","",INDEX(CARTAO_COMPRAS!$I:$I,INT((ROW()-2)/20)+2))</f>
        <v/>
      </c>
      <c r="H9081" s="4" t="str">
        <f aca="false">IF($A9081="","",EDATE(INDEX(CARTAO_COMPRAS!$J:$J,INT((ROW()-2)/20)+2),MOD(ROW()-2,20)))</f>
        <v/>
      </c>
      <c r="I9081" s="4" t="str">
        <f aca="false">IF($H9081="","",$H9081-WEEKDAY($H9081,2)+1)</f>
        <v/>
      </c>
      <c r="J9081" s="4" t="str">
        <f aca="false">IF($I9081="","",$I9081+6)</f>
        <v/>
      </c>
      <c r="K9081" s="6" t="str">
        <f aca="false">IF($H9081="","",DATE(YEAR($H9081),MONTH($H9081),1))</f>
        <v/>
      </c>
      <c r="L9081" s="0" t="str">
        <f aca="false">IF($A9081="","",INDEX(CARTAO_COMPRAS!$K:$K,INT((ROW()-2)/20)+2))</f>
        <v/>
      </c>
      <c r="M9081" s="0" t="str">
        <f aca="false">IF($A9081="","","Compra no cartão")</f>
        <v/>
      </c>
    </row>
    <row r="9082" customFormat="false" ht="13.5" hidden="false" customHeight="false" outlineLevel="0" collapsed="false">
      <c r="A90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455</v>
      </c>
      <c r="B9082" s="0" t="str">
        <f aca="false">IF($A9082="","",INDEX(CARTAO_COMPRAS!$C:$C,INT((ROW()-2)/20)+2))</f>
        <v>Nubank</v>
      </c>
      <c r="C9082" s="0" t="str">
        <f aca="false">IF($A9082="","",INDEX(CARTAO_COMPRAS!$D:$D,INT((ROW()-2)/20)+2))</f>
        <v>Giga Atacado</v>
      </c>
      <c r="D9082" s="0" t="str">
        <f aca="false">IF($A9082="","",INDEX(CARTAO_COMPRAS!$E:$E,INT((ROW()-2)/20)+2))</f>
        <v>Alimentação / Insumos</v>
      </c>
      <c r="E9082" s="0" t="n">
        <f aca="false">IF($A9082="","",INDEX(CARTAO_COMPRAS!$H:$H,INT((ROW()-2)/20)+2)+MOD(ROW()-2,20))</f>
        <v>1</v>
      </c>
      <c r="F9082" s="0" t="n">
        <f aca="false">IF($A9082="","",INDEX(CARTAO_COMPRAS!$G:$G,INT((ROW()-2)/20)+2))</f>
        <v>1</v>
      </c>
      <c r="G9082" s="5" t="n">
        <f aca="false">IF($A9082="","",INDEX(CARTAO_COMPRAS!$I:$I,INT((ROW()-2)/20)+2))</f>
        <v>1114.5</v>
      </c>
      <c r="H9082" s="4" t="n">
        <f aca="false">IF($A9082="","",EDATE(INDEX(CARTAO_COMPRAS!$J:$J,INT((ROW()-2)/20)+2),MOD(ROW()-2,20)))</f>
        <v>46201</v>
      </c>
      <c r="I9082" s="4" t="n">
        <f aca="false">IF($H9082="","",$H9082-WEEKDAY($H9082,2)+1)</f>
        <v>46195</v>
      </c>
      <c r="J9082" s="4" t="n">
        <f aca="false">IF($I9082="","",$I9082+6)</f>
        <v>46201</v>
      </c>
      <c r="K9082" s="6" t="n">
        <f aca="false">IF($H9082="","",DATE(YEAR($H9082),MONTH($H9082),1))</f>
        <v>46174</v>
      </c>
      <c r="L9082" s="0" t="str">
        <f aca="false">IF($A9082="","",INDEX(CARTAO_COMPRAS!$K:$K,INT((ROW()-2)/20)+2))</f>
        <v>Pago</v>
      </c>
      <c r="M9082" s="0" t="str">
        <f aca="false">IF($A9082="","","Compra no cartão")</f>
        <v>Compra no cartão</v>
      </c>
    </row>
    <row r="9083" customFormat="false" ht="13.5" hidden="false" customHeight="false" outlineLevel="0" collapsed="false">
      <c r="A9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3" s="0" t="str">
        <f aca="false">IF($A9083="","",INDEX(CARTAO_COMPRAS!$C:$C,INT((ROW()-2)/20)+2))</f>
        <v/>
      </c>
      <c r="C9083" s="0" t="str">
        <f aca="false">IF($A9083="","",INDEX(CARTAO_COMPRAS!$D:$D,INT((ROW()-2)/20)+2))</f>
        <v/>
      </c>
      <c r="D9083" s="0" t="str">
        <f aca="false">IF($A9083="","",INDEX(CARTAO_COMPRAS!$E:$E,INT((ROW()-2)/20)+2))</f>
        <v/>
      </c>
      <c r="E9083" s="0" t="str">
        <f aca="false">IF($A9083="","",INDEX(CARTAO_COMPRAS!$H:$H,INT((ROW()-2)/20)+2)+MOD(ROW()-2,20))</f>
        <v/>
      </c>
      <c r="F9083" s="0" t="str">
        <f aca="false">IF($A9083="","",INDEX(CARTAO_COMPRAS!$G:$G,INT((ROW()-2)/20)+2))</f>
        <v/>
      </c>
      <c r="G9083" s="5" t="str">
        <f aca="false">IF($A9083="","",INDEX(CARTAO_COMPRAS!$I:$I,INT((ROW()-2)/20)+2))</f>
        <v/>
      </c>
      <c r="H9083" s="4" t="str">
        <f aca="false">IF($A9083="","",EDATE(INDEX(CARTAO_COMPRAS!$J:$J,INT((ROW()-2)/20)+2),MOD(ROW()-2,20)))</f>
        <v/>
      </c>
      <c r="I9083" s="4" t="str">
        <f aca="false">IF($H9083="","",$H9083-WEEKDAY($H9083,2)+1)</f>
        <v/>
      </c>
      <c r="J9083" s="4" t="str">
        <f aca="false">IF($I9083="","",$I9083+6)</f>
        <v/>
      </c>
      <c r="K9083" s="6" t="str">
        <f aca="false">IF($H9083="","",DATE(YEAR($H9083),MONTH($H9083),1))</f>
        <v/>
      </c>
      <c r="L9083" s="0" t="str">
        <f aca="false">IF($A9083="","",INDEX(CARTAO_COMPRAS!$K:$K,INT((ROW()-2)/20)+2))</f>
        <v/>
      </c>
      <c r="M9083" s="0" t="str">
        <f aca="false">IF($A9083="","","Compra no cartão")</f>
        <v/>
      </c>
    </row>
    <row r="9084" customFormat="false" ht="13.5" hidden="false" customHeight="false" outlineLevel="0" collapsed="false">
      <c r="A9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4" s="0" t="str">
        <f aca="false">IF($A9084="","",INDEX(CARTAO_COMPRAS!$C:$C,INT((ROW()-2)/20)+2))</f>
        <v/>
      </c>
      <c r="C9084" s="0" t="str">
        <f aca="false">IF($A9084="","",INDEX(CARTAO_COMPRAS!$D:$D,INT((ROW()-2)/20)+2))</f>
        <v/>
      </c>
      <c r="D9084" s="0" t="str">
        <f aca="false">IF($A9084="","",INDEX(CARTAO_COMPRAS!$E:$E,INT((ROW()-2)/20)+2))</f>
        <v/>
      </c>
      <c r="E9084" s="0" t="str">
        <f aca="false">IF($A9084="","",INDEX(CARTAO_COMPRAS!$H:$H,INT((ROW()-2)/20)+2)+MOD(ROW()-2,20))</f>
        <v/>
      </c>
      <c r="F9084" s="0" t="str">
        <f aca="false">IF($A9084="","",INDEX(CARTAO_COMPRAS!$G:$G,INT((ROW()-2)/20)+2))</f>
        <v/>
      </c>
      <c r="G9084" s="5" t="str">
        <f aca="false">IF($A9084="","",INDEX(CARTAO_COMPRAS!$I:$I,INT((ROW()-2)/20)+2))</f>
        <v/>
      </c>
      <c r="H9084" s="4" t="str">
        <f aca="false">IF($A9084="","",EDATE(INDEX(CARTAO_COMPRAS!$J:$J,INT((ROW()-2)/20)+2),MOD(ROW()-2,20)))</f>
        <v/>
      </c>
      <c r="I9084" s="4" t="str">
        <f aca="false">IF($H9084="","",$H9084-WEEKDAY($H9084,2)+1)</f>
        <v/>
      </c>
      <c r="J9084" s="4" t="str">
        <f aca="false">IF($I9084="","",$I9084+6)</f>
        <v/>
      </c>
      <c r="K9084" s="6" t="str">
        <f aca="false">IF($H9084="","",DATE(YEAR($H9084),MONTH($H9084),1))</f>
        <v/>
      </c>
      <c r="L9084" s="0" t="str">
        <f aca="false">IF($A9084="","",INDEX(CARTAO_COMPRAS!$K:$K,INT((ROW()-2)/20)+2))</f>
        <v/>
      </c>
      <c r="M9084" s="0" t="str">
        <f aca="false">IF($A9084="","","Compra no cartão")</f>
        <v/>
      </c>
    </row>
    <row r="9085" customFormat="false" ht="13.5" hidden="false" customHeight="false" outlineLevel="0" collapsed="false">
      <c r="A9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5" s="0" t="str">
        <f aca="false">IF($A9085="","",INDEX(CARTAO_COMPRAS!$C:$C,INT((ROW()-2)/20)+2))</f>
        <v/>
      </c>
      <c r="C9085" s="0" t="str">
        <f aca="false">IF($A9085="","",INDEX(CARTAO_COMPRAS!$D:$D,INT((ROW()-2)/20)+2))</f>
        <v/>
      </c>
      <c r="D9085" s="0" t="str">
        <f aca="false">IF($A9085="","",INDEX(CARTAO_COMPRAS!$E:$E,INT((ROW()-2)/20)+2))</f>
        <v/>
      </c>
      <c r="E9085" s="0" t="str">
        <f aca="false">IF($A9085="","",INDEX(CARTAO_COMPRAS!$H:$H,INT((ROW()-2)/20)+2)+MOD(ROW()-2,20))</f>
        <v/>
      </c>
      <c r="F9085" s="0" t="str">
        <f aca="false">IF($A9085="","",INDEX(CARTAO_COMPRAS!$G:$G,INT((ROW()-2)/20)+2))</f>
        <v/>
      </c>
      <c r="G9085" s="5" t="str">
        <f aca="false">IF($A9085="","",INDEX(CARTAO_COMPRAS!$I:$I,INT((ROW()-2)/20)+2))</f>
        <v/>
      </c>
      <c r="H9085" s="4" t="str">
        <f aca="false">IF($A9085="","",EDATE(INDEX(CARTAO_COMPRAS!$J:$J,INT((ROW()-2)/20)+2),MOD(ROW()-2,20)))</f>
        <v/>
      </c>
      <c r="I9085" s="4" t="str">
        <f aca="false">IF($H9085="","",$H9085-WEEKDAY($H9085,2)+1)</f>
        <v/>
      </c>
      <c r="J9085" s="4" t="str">
        <f aca="false">IF($I9085="","",$I9085+6)</f>
        <v/>
      </c>
      <c r="K9085" s="6" t="str">
        <f aca="false">IF($H9085="","",DATE(YEAR($H9085),MONTH($H9085),1))</f>
        <v/>
      </c>
      <c r="L9085" s="0" t="str">
        <f aca="false">IF($A9085="","",INDEX(CARTAO_COMPRAS!$K:$K,INT((ROW()-2)/20)+2))</f>
        <v/>
      </c>
      <c r="M9085" s="0" t="str">
        <f aca="false">IF($A9085="","","Compra no cartão")</f>
        <v/>
      </c>
    </row>
    <row r="9086" customFormat="false" ht="13.5" hidden="false" customHeight="false" outlineLevel="0" collapsed="false">
      <c r="A9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6" s="0" t="str">
        <f aca="false">IF($A9086="","",INDEX(CARTAO_COMPRAS!$C:$C,INT((ROW()-2)/20)+2))</f>
        <v/>
      </c>
      <c r="C9086" s="0" t="str">
        <f aca="false">IF($A9086="","",INDEX(CARTAO_COMPRAS!$D:$D,INT((ROW()-2)/20)+2))</f>
        <v/>
      </c>
      <c r="D9086" s="0" t="str">
        <f aca="false">IF($A9086="","",INDEX(CARTAO_COMPRAS!$E:$E,INT((ROW()-2)/20)+2))</f>
        <v/>
      </c>
      <c r="E9086" s="0" t="str">
        <f aca="false">IF($A9086="","",INDEX(CARTAO_COMPRAS!$H:$H,INT((ROW()-2)/20)+2)+MOD(ROW()-2,20))</f>
        <v/>
      </c>
      <c r="F9086" s="0" t="str">
        <f aca="false">IF($A9086="","",INDEX(CARTAO_COMPRAS!$G:$G,INT((ROW()-2)/20)+2))</f>
        <v/>
      </c>
      <c r="G9086" s="5" t="str">
        <f aca="false">IF($A9086="","",INDEX(CARTAO_COMPRAS!$I:$I,INT((ROW()-2)/20)+2))</f>
        <v/>
      </c>
      <c r="H9086" s="4" t="str">
        <f aca="false">IF($A9086="","",EDATE(INDEX(CARTAO_COMPRAS!$J:$J,INT((ROW()-2)/20)+2),MOD(ROW()-2,20)))</f>
        <v/>
      </c>
      <c r="I9086" s="4" t="str">
        <f aca="false">IF($H9086="","",$H9086-WEEKDAY($H9086,2)+1)</f>
        <v/>
      </c>
      <c r="J9086" s="4" t="str">
        <f aca="false">IF($I9086="","",$I9086+6)</f>
        <v/>
      </c>
      <c r="K9086" s="6" t="str">
        <f aca="false">IF($H9086="","",DATE(YEAR($H9086),MONTH($H9086),1))</f>
        <v/>
      </c>
      <c r="L9086" s="0" t="str">
        <f aca="false">IF($A9086="","",INDEX(CARTAO_COMPRAS!$K:$K,INT((ROW()-2)/20)+2))</f>
        <v/>
      </c>
      <c r="M9086" s="0" t="str">
        <f aca="false">IF($A9086="","","Compra no cartão")</f>
        <v/>
      </c>
    </row>
    <row r="9087" customFormat="false" ht="13.5" hidden="false" customHeight="false" outlineLevel="0" collapsed="false">
      <c r="A9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7" s="0" t="str">
        <f aca="false">IF($A9087="","",INDEX(CARTAO_COMPRAS!$C:$C,INT((ROW()-2)/20)+2))</f>
        <v/>
      </c>
      <c r="C9087" s="0" t="str">
        <f aca="false">IF($A9087="","",INDEX(CARTAO_COMPRAS!$D:$D,INT((ROW()-2)/20)+2))</f>
        <v/>
      </c>
      <c r="D9087" s="0" t="str">
        <f aca="false">IF($A9087="","",INDEX(CARTAO_COMPRAS!$E:$E,INT((ROW()-2)/20)+2))</f>
        <v/>
      </c>
      <c r="E9087" s="0" t="str">
        <f aca="false">IF($A9087="","",INDEX(CARTAO_COMPRAS!$H:$H,INT((ROW()-2)/20)+2)+MOD(ROW()-2,20))</f>
        <v/>
      </c>
      <c r="F9087" s="0" t="str">
        <f aca="false">IF($A9087="","",INDEX(CARTAO_COMPRAS!$G:$G,INT((ROW()-2)/20)+2))</f>
        <v/>
      </c>
      <c r="G9087" s="5" t="str">
        <f aca="false">IF($A9087="","",INDEX(CARTAO_COMPRAS!$I:$I,INT((ROW()-2)/20)+2))</f>
        <v/>
      </c>
      <c r="H9087" s="4" t="str">
        <f aca="false">IF($A9087="","",EDATE(INDEX(CARTAO_COMPRAS!$J:$J,INT((ROW()-2)/20)+2),MOD(ROW()-2,20)))</f>
        <v/>
      </c>
      <c r="I9087" s="4" t="str">
        <f aca="false">IF($H9087="","",$H9087-WEEKDAY($H9087,2)+1)</f>
        <v/>
      </c>
      <c r="J9087" s="4" t="str">
        <f aca="false">IF($I9087="","",$I9087+6)</f>
        <v/>
      </c>
      <c r="K9087" s="6" t="str">
        <f aca="false">IF($H9087="","",DATE(YEAR($H9087),MONTH($H9087),1))</f>
        <v/>
      </c>
      <c r="L9087" s="0" t="str">
        <f aca="false">IF($A9087="","",INDEX(CARTAO_COMPRAS!$K:$K,INT((ROW()-2)/20)+2))</f>
        <v/>
      </c>
      <c r="M9087" s="0" t="str">
        <f aca="false">IF($A9087="","","Compra no cartão")</f>
        <v/>
      </c>
    </row>
    <row r="9088" customFormat="false" ht="13.5" hidden="false" customHeight="false" outlineLevel="0" collapsed="false">
      <c r="A9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8" s="0" t="str">
        <f aca="false">IF($A9088="","",INDEX(CARTAO_COMPRAS!$C:$C,INT((ROW()-2)/20)+2))</f>
        <v/>
      </c>
      <c r="C9088" s="0" t="str">
        <f aca="false">IF($A9088="","",INDEX(CARTAO_COMPRAS!$D:$D,INT((ROW()-2)/20)+2))</f>
        <v/>
      </c>
      <c r="D9088" s="0" t="str">
        <f aca="false">IF($A9088="","",INDEX(CARTAO_COMPRAS!$E:$E,INT((ROW()-2)/20)+2))</f>
        <v/>
      </c>
      <c r="E9088" s="0" t="str">
        <f aca="false">IF($A9088="","",INDEX(CARTAO_COMPRAS!$H:$H,INT((ROW()-2)/20)+2)+MOD(ROW()-2,20))</f>
        <v/>
      </c>
      <c r="F9088" s="0" t="str">
        <f aca="false">IF($A9088="","",INDEX(CARTAO_COMPRAS!$G:$G,INT((ROW()-2)/20)+2))</f>
        <v/>
      </c>
      <c r="G9088" s="5" t="str">
        <f aca="false">IF($A9088="","",INDEX(CARTAO_COMPRAS!$I:$I,INT((ROW()-2)/20)+2))</f>
        <v/>
      </c>
      <c r="H9088" s="4" t="str">
        <f aca="false">IF($A9088="","",EDATE(INDEX(CARTAO_COMPRAS!$J:$J,INT((ROW()-2)/20)+2),MOD(ROW()-2,20)))</f>
        <v/>
      </c>
      <c r="I9088" s="4" t="str">
        <f aca="false">IF($H9088="","",$H9088-WEEKDAY($H9088,2)+1)</f>
        <v/>
      </c>
      <c r="J9088" s="4" t="str">
        <f aca="false">IF($I9088="","",$I9088+6)</f>
        <v/>
      </c>
      <c r="K9088" s="6" t="str">
        <f aca="false">IF($H9088="","",DATE(YEAR($H9088),MONTH($H9088),1))</f>
        <v/>
      </c>
      <c r="L9088" s="0" t="str">
        <f aca="false">IF($A9088="","",INDEX(CARTAO_COMPRAS!$K:$K,INT((ROW()-2)/20)+2))</f>
        <v/>
      </c>
      <c r="M9088" s="0" t="str">
        <f aca="false">IF($A9088="","","Compra no cartão")</f>
        <v/>
      </c>
    </row>
    <row r="9089" customFormat="false" ht="13.5" hidden="false" customHeight="false" outlineLevel="0" collapsed="false">
      <c r="A9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89" s="0" t="str">
        <f aca="false">IF($A9089="","",INDEX(CARTAO_COMPRAS!$C:$C,INT((ROW()-2)/20)+2))</f>
        <v/>
      </c>
      <c r="C9089" s="0" t="str">
        <f aca="false">IF($A9089="","",INDEX(CARTAO_COMPRAS!$D:$D,INT((ROW()-2)/20)+2))</f>
        <v/>
      </c>
      <c r="D9089" s="0" t="str">
        <f aca="false">IF($A9089="","",INDEX(CARTAO_COMPRAS!$E:$E,INT((ROW()-2)/20)+2))</f>
        <v/>
      </c>
      <c r="E9089" s="0" t="str">
        <f aca="false">IF($A9089="","",INDEX(CARTAO_COMPRAS!$H:$H,INT((ROW()-2)/20)+2)+MOD(ROW()-2,20))</f>
        <v/>
      </c>
      <c r="F9089" s="0" t="str">
        <f aca="false">IF($A9089="","",INDEX(CARTAO_COMPRAS!$G:$G,INT((ROW()-2)/20)+2))</f>
        <v/>
      </c>
      <c r="G9089" s="5" t="str">
        <f aca="false">IF($A9089="","",INDEX(CARTAO_COMPRAS!$I:$I,INT((ROW()-2)/20)+2))</f>
        <v/>
      </c>
      <c r="H9089" s="4" t="str">
        <f aca="false">IF($A9089="","",EDATE(INDEX(CARTAO_COMPRAS!$J:$J,INT((ROW()-2)/20)+2),MOD(ROW()-2,20)))</f>
        <v/>
      </c>
      <c r="I9089" s="4" t="str">
        <f aca="false">IF($H9089="","",$H9089-WEEKDAY($H9089,2)+1)</f>
        <v/>
      </c>
      <c r="J9089" s="4" t="str">
        <f aca="false">IF($I9089="","",$I9089+6)</f>
        <v/>
      </c>
      <c r="K9089" s="6" t="str">
        <f aca="false">IF($H9089="","",DATE(YEAR($H9089),MONTH($H9089),1))</f>
        <v/>
      </c>
      <c r="L9089" s="0" t="str">
        <f aca="false">IF($A9089="","",INDEX(CARTAO_COMPRAS!$K:$K,INT((ROW()-2)/20)+2))</f>
        <v/>
      </c>
      <c r="M9089" s="0" t="str">
        <f aca="false">IF($A9089="","","Compra no cartão")</f>
        <v/>
      </c>
    </row>
    <row r="9090" customFormat="false" ht="13.5" hidden="false" customHeight="false" outlineLevel="0" collapsed="false">
      <c r="A9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0" s="0" t="str">
        <f aca="false">IF($A9090="","",INDEX(CARTAO_COMPRAS!$C:$C,INT((ROW()-2)/20)+2))</f>
        <v/>
      </c>
      <c r="C9090" s="0" t="str">
        <f aca="false">IF($A9090="","",INDEX(CARTAO_COMPRAS!$D:$D,INT((ROW()-2)/20)+2))</f>
        <v/>
      </c>
      <c r="D9090" s="0" t="str">
        <f aca="false">IF($A9090="","",INDEX(CARTAO_COMPRAS!$E:$E,INT((ROW()-2)/20)+2))</f>
        <v/>
      </c>
      <c r="E9090" s="0" t="str">
        <f aca="false">IF($A9090="","",INDEX(CARTAO_COMPRAS!$H:$H,INT((ROW()-2)/20)+2)+MOD(ROW()-2,20))</f>
        <v/>
      </c>
      <c r="F9090" s="0" t="str">
        <f aca="false">IF($A9090="","",INDEX(CARTAO_COMPRAS!$G:$G,INT((ROW()-2)/20)+2))</f>
        <v/>
      </c>
      <c r="G9090" s="5" t="str">
        <f aca="false">IF($A9090="","",INDEX(CARTAO_COMPRAS!$I:$I,INT((ROW()-2)/20)+2))</f>
        <v/>
      </c>
      <c r="H9090" s="4" t="str">
        <f aca="false">IF($A9090="","",EDATE(INDEX(CARTAO_COMPRAS!$J:$J,INT((ROW()-2)/20)+2),MOD(ROW()-2,20)))</f>
        <v/>
      </c>
      <c r="I9090" s="4" t="str">
        <f aca="false">IF($H9090="","",$H9090-WEEKDAY($H9090,2)+1)</f>
        <v/>
      </c>
      <c r="J9090" s="4" t="str">
        <f aca="false">IF($I9090="","",$I9090+6)</f>
        <v/>
      </c>
      <c r="K9090" s="6" t="str">
        <f aca="false">IF($H9090="","",DATE(YEAR($H9090),MONTH($H9090),1))</f>
        <v/>
      </c>
      <c r="L9090" s="0" t="str">
        <f aca="false">IF($A9090="","",INDEX(CARTAO_COMPRAS!$K:$K,INT((ROW()-2)/20)+2))</f>
        <v/>
      </c>
      <c r="M9090" s="0" t="str">
        <f aca="false">IF($A9090="","","Compra no cartão")</f>
        <v/>
      </c>
    </row>
    <row r="9091" customFormat="false" ht="13.5" hidden="false" customHeight="false" outlineLevel="0" collapsed="false">
      <c r="A9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1" s="0" t="str">
        <f aca="false">IF($A9091="","",INDEX(CARTAO_COMPRAS!$C:$C,INT((ROW()-2)/20)+2))</f>
        <v/>
      </c>
      <c r="C9091" s="0" t="str">
        <f aca="false">IF($A9091="","",INDEX(CARTAO_COMPRAS!$D:$D,INT((ROW()-2)/20)+2))</f>
        <v/>
      </c>
      <c r="D9091" s="0" t="str">
        <f aca="false">IF($A9091="","",INDEX(CARTAO_COMPRAS!$E:$E,INT((ROW()-2)/20)+2))</f>
        <v/>
      </c>
      <c r="E9091" s="0" t="str">
        <f aca="false">IF($A9091="","",INDEX(CARTAO_COMPRAS!$H:$H,INT((ROW()-2)/20)+2)+MOD(ROW()-2,20))</f>
        <v/>
      </c>
      <c r="F9091" s="0" t="str">
        <f aca="false">IF($A9091="","",INDEX(CARTAO_COMPRAS!$G:$G,INT((ROW()-2)/20)+2))</f>
        <v/>
      </c>
      <c r="G9091" s="5" t="str">
        <f aca="false">IF($A9091="","",INDEX(CARTAO_COMPRAS!$I:$I,INT((ROW()-2)/20)+2))</f>
        <v/>
      </c>
      <c r="H9091" s="4" t="str">
        <f aca="false">IF($A9091="","",EDATE(INDEX(CARTAO_COMPRAS!$J:$J,INT((ROW()-2)/20)+2),MOD(ROW()-2,20)))</f>
        <v/>
      </c>
      <c r="I9091" s="4" t="str">
        <f aca="false">IF($H9091="","",$H9091-WEEKDAY($H9091,2)+1)</f>
        <v/>
      </c>
      <c r="J9091" s="4" t="str">
        <f aca="false">IF($I9091="","",$I9091+6)</f>
        <v/>
      </c>
      <c r="K9091" s="6" t="str">
        <f aca="false">IF($H9091="","",DATE(YEAR($H9091),MONTH($H9091),1))</f>
        <v/>
      </c>
      <c r="L9091" s="0" t="str">
        <f aca="false">IF($A9091="","",INDEX(CARTAO_COMPRAS!$K:$K,INT((ROW()-2)/20)+2))</f>
        <v/>
      </c>
      <c r="M9091" s="0" t="str">
        <f aca="false">IF($A9091="","","Compra no cartão")</f>
        <v/>
      </c>
    </row>
    <row r="9092" customFormat="false" ht="13.5" hidden="false" customHeight="false" outlineLevel="0" collapsed="false">
      <c r="A9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2" s="0" t="str">
        <f aca="false">IF($A9092="","",INDEX(CARTAO_COMPRAS!$C:$C,INT((ROW()-2)/20)+2))</f>
        <v/>
      </c>
      <c r="C9092" s="0" t="str">
        <f aca="false">IF($A9092="","",INDEX(CARTAO_COMPRAS!$D:$D,INT((ROW()-2)/20)+2))</f>
        <v/>
      </c>
      <c r="D9092" s="0" t="str">
        <f aca="false">IF($A9092="","",INDEX(CARTAO_COMPRAS!$E:$E,INT((ROW()-2)/20)+2))</f>
        <v/>
      </c>
      <c r="E9092" s="0" t="str">
        <f aca="false">IF($A9092="","",INDEX(CARTAO_COMPRAS!$H:$H,INT((ROW()-2)/20)+2)+MOD(ROW()-2,20))</f>
        <v/>
      </c>
      <c r="F9092" s="0" t="str">
        <f aca="false">IF($A9092="","",INDEX(CARTAO_COMPRAS!$G:$G,INT((ROW()-2)/20)+2))</f>
        <v/>
      </c>
      <c r="G9092" s="5" t="str">
        <f aca="false">IF($A9092="","",INDEX(CARTAO_COMPRAS!$I:$I,INT((ROW()-2)/20)+2))</f>
        <v/>
      </c>
      <c r="H9092" s="4" t="str">
        <f aca="false">IF($A9092="","",EDATE(INDEX(CARTAO_COMPRAS!$J:$J,INT((ROW()-2)/20)+2),MOD(ROW()-2,20)))</f>
        <v/>
      </c>
      <c r="I9092" s="4" t="str">
        <f aca="false">IF($H9092="","",$H9092-WEEKDAY($H9092,2)+1)</f>
        <v/>
      </c>
      <c r="J9092" s="4" t="str">
        <f aca="false">IF($I9092="","",$I9092+6)</f>
        <v/>
      </c>
      <c r="K9092" s="6" t="str">
        <f aca="false">IF($H9092="","",DATE(YEAR($H9092),MONTH($H9092),1))</f>
        <v/>
      </c>
      <c r="L9092" s="0" t="str">
        <f aca="false">IF($A9092="","",INDEX(CARTAO_COMPRAS!$K:$K,INT((ROW()-2)/20)+2))</f>
        <v/>
      </c>
      <c r="M9092" s="0" t="str">
        <f aca="false">IF($A9092="","","Compra no cartão")</f>
        <v/>
      </c>
    </row>
    <row r="9093" customFormat="false" ht="13.5" hidden="false" customHeight="false" outlineLevel="0" collapsed="false">
      <c r="A9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3" s="0" t="str">
        <f aca="false">IF($A9093="","",INDEX(CARTAO_COMPRAS!$C:$C,INT((ROW()-2)/20)+2))</f>
        <v/>
      </c>
      <c r="C9093" s="0" t="str">
        <f aca="false">IF($A9093="","",INDEX(CARTAO_COMPRAS!$D:$D,INT((ROW()-2)/20)+2))</f>
        <v/>
      </c>
      <c r="D9093" s="0" t="str">
        <f aca="false">IF($A9093="","",INDEX(CARTAO_COMPRAS!$E:$E,INT((ROW()-2)/20)+2))</f>
        <v/>
      </c>
      <c r="E9093" s="0" t="str">
        <f aca="false">IF($A9093="","",INDEX(CARTAO_COMPRAS!$H:$H,INT((ROW()-2)/20)+2)+MOD(ROW()-2,20))</f>
        <v/>
      </c>
      <c r="F9093" s="0" t="str">
        <f aca="false">IF($A9093="","",INDEX(CARTAO_COMPRAS!$G:$G,INT((ROW()-2)/20)+2))</f>
        <v/>
      </c>
      <c r="G9093" s="5" t="str">
        <f aca="false">IF($A9093="","",INDEX(CARTAO_COMPRAS!$I:$I,INT((ROW()-2)/20)+2))</f>
        <v/>
      </c>
      <c r="H9093" s="4" t="str">
        <f aca="false">IF($A9093="","",EDATE(INDEX(CARTAO_COMPRAS!$J:$J,INT((ROW()-2)/20)+2),MOD(ROW()-2,20)))</f>
        <v/>
      </c>
      <c r="I9093" s="4" t="str">
        <f aca="false">IF($H9093="","",$H9093-WEEKDAY($H9093,2)+1)</f>
        <v/>
      </c>
      <c r="J9093" s="4" t="str">
        <f aca="false">IF($I9093="","",$I9093+6)</f>
        <v/>
      </c>
      <c r="K9093" s="6" t="str">
        <f aca="false">IF($H9093="","",DATE(YEAR($H9093),MONTH($H9093),1))</f>
        <v/>
      </c>
      <c r="L9093" s="0" t="str">
        <f aca="false">IF($A9093="","",INDEX(CARTAO_COMPRAS!$K:$K,INT((ROW()-2)/20)+2))</f>
        <v/>
      </c>
      <c r="M9093" s="0" t="str">
        <f aca="false">IF($A9093="","","Compra no cartão")</f>
        <v/>
      </c>
    </row>
    <row r="9094" customFormat="false" ht="13.5" hidden="false" customHeight="false" outlineLevel="0" collapsed="false">
      <c r="A9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4" s="0" t="str">
        <f aca="false">IF($A9094="","",INDEX(CARTAO_COMPRAS!$C:$C,INT((ROW()-2)/20)+2))</f>
        <v/>
      </c>
      <c r="C9094" s="0" t="str">
        <f aca="false">IF($A9094="","",INDEX(CARTAO_COMPRAS!$D:$D,INT((ROW()-2)/20)+2))</f>
        <v/>
      </c>
      <c r="D9094" s="0" t="str">
        <f aca="false">IF($A9094="","",INDEX(CARTAO_COMPRAS!$E:$E,INT((ROW()-2)/20)+2))</f>
        <v/>
      </c>
      <c r="E9094" s="0" t="str">
        <f aca="false">IF($A9094="","",INDEX(CARTAO_COMPRAS!$H:$H,INT((ROW()-2)/20)+2)+MOD(ROW()-2,20))</f>
        <v/>
      </c>
      <c r="F9094" s="0" t="str">
        <f aca="false">IF($A9094="","",INDEX(CARTAO_COMPRAS!$G:$G,INT((ROW()-2)/20)+2))</f>
        <v/>
      </c>
      <c r="G9094" s="5" t="str">
        <f aca="false">IF($A9094="","",INDEX(CARTAO_COMPRAS!$I:$I,INT((ROW()-2)/20)+2))</f>
        <v/>
      </c>
      <c r="H9094" s="4" t="str">
        <f aca="false">IF($A9094="","",EDATE(INDEX(CARTAO_COMPRAS!$J:$J,INT((ROW()-2)/20)+2),MOD(ROW()-2,20)))</f>
        <v/>
      </c>
      <c r="I9094" s="4" t="str">
        <f aca="false">IF($H9094="","",$H9094-WEEKDAY($H9094,2)+1)</f>
        <v/>
      </c>
      <c r="J9094" s="4" t="str">
        <f aca="false">IF($I9094="","",$I9094+6)</f>
        <v/>
      </c>
      <c r="K9094" s="6" t="str">
        <f aca="false">IF($H9094="","",DATE(YEAR($H9094),MONTH($H9094),1))</f>
        <v/>
      </c>
      <c r="L9094" s="0" t="str">
        <f aca="false">IF($A9094="","",INDEX(CARTAO_COMPRAS!$K:$K,INT((ROW()-2)/20)+2))</f>
        <v/>
      </c>
      <c r="M9094" s="0" t="str">
        <f aca="false">IF($A9094="","","Compra no cartão")</f>
        <v/>
      </c>
    </row>
    <row r="9095" customFormat="false" ht="13.5" hidden="false" customHeight="false" outlineLevel="0" collapsed="false">
      <c r="A9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5" s="0" t="str">
        <f aca="false">IF($A9095="","",INDEX(CARTAO_COMPRAS!$C:$C,INT((ROW()-2)/20)+2))</f>
        <v/>
      </c>
      <c r="C9095" s="0" t="str">
        <f aca="false">IF($A9095="","",INDEX(CARTAO_COMPRAS!$D:$D,INT((ROW()-2)/20)+2))</f>
        <v/>
      </c>
      <c r="D9095" s="0" t="str">
        <f aca="false">IF($A9095="","",INDEX(CARTAO_COMPRAS!$E:$E,INT((ROW()-2)/20)+2))</f>
        <v/>
      </c>
      <c r="E9095" s="0" t="str">
        <f aca="false">IF($A9095="","",INDEX(CARTAO_COMPRAS!$H:$H,INT((ROW()-2)/20)+2)+MOD(ROW()-2,20))</f>
        <v/>
      </c>
      <c r="F9095" s="0" t="str">
        <f aca="false">IF($A9095="","",INDEX(CARTAO_COMPRAS!$G:$G,INT((ROW()-2)/20)+2))</f>
        <v/>
      </c>
      <c r="G9095" s="5" t="str">
        <f aca="false">IF($A9095="","",INDEX(CARTAO_COMPRAS!$I:$I,INT((ROW()-2)/20)+2))</f>
        <v/>
      </c>
      <c r="H9095" s="4" t="str">
        <f aca="false">IF($A9095="","",EDATE(INDEX(CARTAO_COMPRAS!$J:$J,INT((ROW()-2)/20)+2),MOD(ROW()-2,20)))</f>
        <v/>
      </c>
      <c r="I9095" s="4" t="str">
        <f aca="false">IF($H9095="","",$H9095-WEEKDAY($H9095,2)+1)</f>
        <v/>
      </c>
      <c r="J9095" s="4" t="str">
        <f aca="false">IF($I9095="","",$I9095+6)</f>
        <v/>
      </c>
      <c r="K9095" s="6" t="str">
        <f aca="false">IF($H9095="","",DATE(YEAR($H9095),MONTH($H9095),1))</f>
        <v/>
      </c>
      <c r="L9095" s="0" t="str">
        <f aca="false">IF($A9095="","",INDEX(CARTAO_COMPRAS!$K:$K,INT((ROW()-2)/20)+2))</f>
        <v/>
      </c>
      <c r="M9095" s="0" t="str">
        <f aca="false">IF($A9095="","","Compra no cartão")</f>
        <v/>
      </c>
    </row>
    <row r="9096" customFormat="false" ht="13.5" hidden="false" customHeight="false" outlineLevel="0" collapsed="false">
      <c r="A9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6" s="0" t="str">
        <f aca="false">IF($A9096="","",INDEX(CARTAO_COMPRAS!$C:$C,INT((ROW()-2)/20)+2))</f>
        <v/>
      </c>
      <c r="C9096" s="0" t="str">
        <f aca="false">IF($A9096="","",INDEX(CARTAO_COMPRAS!$D:$D,INT((ROW()-2)/20)+2))</f>
        <v/>
      </c>
      <c r="D9096" s="0" t="str">
        <f aca="false">IF($A9096="","",INDEX(CARTAO_COMPRAS!$E:$E,INT((ROW()-2)/20)+2))</f>
        <v/>
      </c>
      <c r="E9096" s="0" t="str">
        <f aca="false">IF($A9096="","",INDEX(CARTAO_COMPRAS!$H:$H,INT((ROW()-2)/20)+2)+MOD(ROW()-2,20))</f>
        <v/>
      </c>
      <c r="F9096" s="0" t="str">
        <f aca="false">IF($A9096="","",INDEX(CARTAO_COMPRAS!$G:$G,INT((ROW()-2)/20)+2))</f>
        <v/>
      </c>
      <c r="G9096" s="5" t="str">
        <f aca="false">IF($A9096="","",INDEX(CARTAO_COMPRAS!$I:$I,INT((ROW()-2)/20)+2))</f>
        <v/>
      </c>
      <c r="H9096" s="4" t="str">
        <f aca="false">IF($A9096="","",EDATE(INDEX(CARTAO_COMPRAS!$J:$J,INT((ROW()-2)/20)+2),MOD(ROW()-2,20)))</f>
        <v/>
      </c>
      <c r="I9096" s="4" t="str">
        <f aca="false">IF($H9096="","",$H9096-WEEKDAY($H9096,2)+1)</f>
        <v/>
      </c>
      <c r="J9096" s="4" t="str">
        <f aca="false">IF($I9096="","",$I9096+6)</f>
        <v/>
      </c>
      <c r="K9096" s="6" t="str">
        <f aca="false">IF($H9096="","",DATE(YEAR($H9096),MONTH($H9096),1))</f>
        <v/>
      </c>
      <c r="L9096" s="0" t="str">
        <f aca="false">IF($A9096="","",INDEX(CARTAO_COMPRAS!$K:$K,INT((ROW()-2)/20)+2))</f>
        <v/>
      </c>
      <c r="M9096" s="0" t="str">
        <f aca="false">IF($A9096="","","Compra no cartão")</f>
        <v/>
      </c>
    </row>
    <row r="9097" customFormat="false" ht="13.5" hidden="false" customHeight="false" outlineLevel="0" collapsed="false">
      <c r="A9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7" s="0" t="str">
        <f aca="false">IF($A9097="","",INDEX(CARTAO_COMPRAS!$C:$C,INT((ROW()-2)/20)+2))</f>
        <v/>
      </c>
      <c r="C9097" s="0" t="str">
        <f aca="false">IF($A9097="","",INDEX(CARTAO_COMPRAS!$D:$D,INT((ROW()-2)/20)+2))</f>
        <v/>
      </c>
      <c r="D9097" s="0" t="str">
        <f aca="false">IF($A9097="","",INDEX(CARTAO_COMPRAS!$E:$E,INT((ROW()-2)/20)+2))</f>
        <v/>
      </c>
      <c r="E9097" s="0" t="str">
        <f aca="false">IF($A9097="","",INDEX(CARTAO_COMPRAS!$H:$H,INT((ROW()-2)/20)+2)+MOD(ROW()-2,20))</f>
        <v/>
      </c>
      <c r="F9097" s="0" t="str">
        <f aca="false">IF($A9097="","",INDEX(CARTAO_COMPRAS!$G:$G,INT((ROW()-2)/20)+2))</f>
        <v/>
      </c>
      <c r="G9097" s="5" t="str">
        <f aca="false">IF($A9097="","",INDEX(CARTAO_COMPRAS!$I:$I,INT((ROW()-2)/20)+2))</f>
        <v/>
      </c>
      <c r="H9097" s="4" t="str">
        <f aca="false">IF($A9097="","",EDATE(INDEX(CARTAO_COMPRAS!$J:$J,INT((ROW()-2)/20)+2),MOD(ROW()-2,20)))</f>
        <v/>
      </c>
      <c r="I9097" s="4" t="str">
        <f aca="false">IF($H9097="","",$H9097-WEEKDAY($H9097,2)+1)</f>
        <v/>
      </c>
      <c r="J9097" s="4" t="str">
        <f aca="false">IF($I9097="","",$I9097+6)</f>
        <v/>
      </c>
      <c r="K9097" s="6" t="str">
        <f aca="false">IF($H9097="","",DATE(YEAR($H9097),MONTH($H9097),1))</f>
        <v/>
      </c>
      <c r="L9097" s="0" t="str">
        <f aca="false">IF($A9097="","",INDEX(CARTAO_COMPRAS!$K:$K,INT((ROW()-2)/20)+2))</f>
        <v/>
      </c>
      <c r="M9097" s="0" t="str">
        <f aca="false">IF($A9097="","","Compra no cartão")</f>
        <v/>
      </c>
    </row>
    <row r="9098" customFormat="false" ht="13.5" hidden="false" customHeight="false" outlineLevel="0" collapsed="false">
      <c r="A9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8" s="0" t="str">
        <f aca="false">IF($A9098="","",INDEX(CARTAO_COMPRAS!$C:$C,INT((ROW()-2)/20)+2))</f>
        <v/>
      </c>
      <c r="C9098" s="0" t="str">
        <f aca="false">IF($A9098="","",INDEX(CARTAO_COMPRAS!$D:$D,INT((ROW()-2)/20)+2))</f>
        <v/>
      </c>
      <c r="D9098" s="0" t="str">
        <f aca="false">IF($A9098="","",INDEX(CARTAO_COMPRAS!$E:$E,INT((ROW()-2)/20)+2))</f>
        <v/>
      </c>
      <c r="E9098" s="0" t="str">
        <f aca="false">IF($A9098="","",INDEX(CARTAO_COMPRAS!$H:$H,INT((ROW()-2)/20)+2)+MOD(ROW()-2,20))</f>
        <v/>
      </c>
      <c r="F9098" s="0" t="str">
        <f aca="false">IF($A9098="","",INDEX(CARTAO_COMPRAS!$G:$G,INT((ROW()-2)/20)+2))</f>
        <v/>
      </c>
      <c r="G9098" s="5" t="str">
        <f aca="false">IF($A9098="","",INDEX(CARTAO_COMPRAS!$I:$I,INT((ROW()-2)/20)+2))</f>
        <v/>
      </c>
      <c r="H9098" s="4" t="str">
        <f aca="false">IF($A9098="","",EDATE(INDEX(CARTAO_COMPRAS!$J:$J,INT((ROW()-2)/20)+2),MOD(ROW()-2,20)))</f>
        <v/>
      </c>
      <c r="I9098" s="4" t="str">
        <f aca="false">IF($H9098="","",$H9098-WEEKDAY($H9098,2)+1)</f>
        <v/>
      </c>
      <c r="J9098" s="4" t="str">
        <f aca="false">IF($I9098="","",$I9098+6)</f>
        <v/>
      </c>
      <c r="K9098" s="6" t="str">
        <f aca="false">IF($H9098="","",DATE(YEAR($H9098),MONTH($H9098),1))</f>
        <v/>
      </c>
      <c r="L9098" s="0" t="str">
        <f aca="false">IF($A9098="","",INDEX(CARTAO_COMPRAS!$K:$K,INT((ROW()-2)/20)+2))</f>
        <v/>
      </c>
      <c r="M9098" s="0" t="str">
        <f aca="false">IF($A9098="","","Compra no cartão")</f>
        <v/>
      </c>
    </row>
    <row r="9099" customFormat="false" ht="13.5" hidden="false" customHeight="false" outlineLevel="0" collapsed="false">
      <c r="A9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099" s="0" t="str">
        <f aca="false">IF($A9099="","",INDEX(CARTAO_COMPRAS!$C:$C,INT((ROW()-2)/20)+2))</f>
        <v/>
      </c>
      <c r="C9099" s="0" t="str">
        <f aca="false">IF($A9099="","",INDEX(CARTAO_COMPRAS!$D:$D,INT((ROW()-2)/20)+2))</f>
        <v/>
      </c>
      <c r="D9099" s="0" t="str">
        <f aca="false">IF($A9099="","",INDEX(CARTAO_COMPRAS!$E:$E,INT((ROW()-2)/20)+2))</f>
        <v/>
      </c>
      <c r="E9099" s="0" t="str">
        <f aca="false">IF($A9099="","",INDEX(CARTAO_COMPRAS!$H:$H,INT((ROW()-2)/20)+2)+MOD(ROW()-2,20))</f>
        <v/>
      </c>
      <c r="F9099" s="0" t="str">
        <f aca="false">IF($A9099="","",INDEX(CARTAO_COMPRAS!$G:$G,INT((ROW()-2)/20)+2))</f>
        <v/>
      </c>
      <c r="G9099" s="5" t="str">
        <f aca="false">IF($A9099="","",INDEX(CARTAO_COMPRAS!$I:$I,INT((ROW()-2)/20)+2))</f>
        <v/>
      </c>
      <c r="H9099" s="4" t="str">
        <f aca="false">IF($A9099="","",EDATE(INDEX(CARTAO_COMPRAS!$J:$J,INT((ROW()-2)/20)+2),MOD(ROW()-2,20)))</f>
        <v/>
      </c>
      <c r="I9099" s="4" t="str">
        <f aca="false">IF($H9099="","",$H9099-WEEKDAY($H9099,2)+1)</f>
        <v/>
      </c>
      <c r="J9099" s="4" t="str">
        <f aca="false">IF($I9099="","",$I9099+6)</f>
        <v/>
      </c>
      <c r="K9099" s="6" t="str">
        <f aca="false">IF($H9099="","",DATE(YEAR($H9099),MONTH($H9099),1))</f>
        <v/>
      </c>
      <c r="L9099" s="0" t="str">
        <f aca="false">IF($A9099="","",INDEX(CARTAO_COMPRAS!$K:$K,INT((ROW()-2)/20)+2))</f>
        <v/>
      </c>
      <c r="M9099" s="0" t="str">
        <f aca="false">IF($A9099="","","Compra no cartão")</f>
        <v/>
      </c>
    </row>
    <row r="9100" customFormat="false" ht="13.5" hidden="false" customHeight="false" outlineLevel="0" collapsed="false">
      <c r="A9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0" s="0" t="str">
        <f aca="false">IF($A9100="","",INDEX(CARTAO_COMPRAS!$C:$C,INT((ROW()-2)/20)+2))</f>
        <v/>
      </c>
      <c r="C9100" s="0" t="str">
        <f aca="false">IF($A9100="","",INDEX(CARTAO_COMPRAS!$D:$D,INT((ROW()-2)/20)+2))</f>
        <v/>
      </c>
      <c r="D9100" s="0" t="str">
        <f aca="false">IF($A9100="","",INDEX(CARTAO_COMPRAS!$E:$E,INT((ROW()-2)/20)+2))</f>
        <v/>
      </c>
      <c r="E9100" s="0" t="str">
        <f aca="false">IF($A9100="","",INDEX(CARTAO_COMPRAS!$H:$H,INT((ROW()-2)/20)+2)+MOD(ROW()-2,20))</f>
        <v/>
      </c>
      <c r="F9100" s="0" t="str">
        <f aca="false">IF($A9100="","",INDEX(CARTAO_COMPRAS!$G:$G,INT((ROW()-2)/20)+2))</f>
        <v/>
      </c>
      <c r="G9100" s="5" t="str">
        <f aca="false">IF($A9100="","",INDEX(CARTAO_COMPRAS!$I:$I,INT((ROW()-2)/20)+2))</f>
        <v/>
      </c>
      <c r="H9100" s="4" t="str">
        <f aca="false">IF($A9100="","",EDATE(INDEX(CARTAO_COMPRAS!$J:$J,INT((ROW()-2)/20)+2),MOD(ROW()-2,20)))</f>
        <v/>
      </c>
      <c r="I9100" s="4" t="str">
        <f aca="false">IF($H9100="","",$H9100-WEEKDAY($H9100,2)+1)</f>
        <v/>
      </c>
      <c r="J9100" s="4" t="str">
        <f aca="false">IF($I9100="","",$I9100+6)</f>
        <v/>
      </c>
      <c r="K9100" s="6" t="str">
        <f aca="false">IF($H9100="","",DATE(YEAR($H9100),MONTH($H9100),1))</f>
        <v/>
      </c>
      <c r="L9100" s="0" t="str">
        <f aca="false">IF($A9100="","",INDEX(CARTAO_COMPRAS!$K:$K,INT((ROW()-2)/20)+2))</f>
        <v/>
      </c>
      <c r="M9100" s="0" t="str">
        <f aca="false">IF($A9100="","","Compra no cartão")</f>
        <v/>
      </c>
    </row>
    <row r="9101" customFormat="false" ht="13.5" hidden="false" customHeight="false" outlineLevel="0" collapsed="false">
      <c r="A9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1" s="0" t="str">
        <f aca="false">IF($A9101="","",INDEX(CARTAO_COMPRAS!$C:$C,INT((ROW()-2)/20)+2))</f>
        <v/>
      </c>
      <c r="C9101" s="0" t="str">
        <f aca="false">IF($A9101="","",INDEX(CARTAO_COMPRAS!$D:$D,INT((ROW()-2)/20)+2))</f>
        <v/>
      </c>
      <c r="D9101" s="0" t="str">
        <f aca="false">IF($A9101="","",INDEX(CARTAO_COMPRAS!$E:$E,INT((ROW()-2)/20)+2))</f>
        <v/>
      </c>
      <c r="E9101" s="0" t="str">
        <f aca="false">IF($A9101="","",INDEX(CARTAO_COMPRAS!$H:$H,INT((ROW()-2)/20)+2)+MOD(ROW()-2,20))</f>
        <v/>
      </c>
      <c r="F9101" s="0" t="str">
        <f aca="false">IF($A9101="","",INDEX(CARTAO_COMPRAS!$G:$G,INT((ROW()-2)/20)+2))</f>
        <v/>
      </c>
      <c r="G9101" s="5" t="str">
        <f aca="false">IF($A9101="","",INDEX(CARTAO_COMPRAS!$I:$I,INT((ROW()-2)/20)+2))</f>
        <v/>
      </c>
      <c r="H9101" s="4" t="str">
        <f aca="false">IF($A9101="","",EDATE(INDEX(CARTAO_COMPRAS!$J:$J,INT((ROW()-2)/20)+2),MOD(ROW()-2,20)))</f>
        <v/>
      </c>
      <c r="I9101" s="4" t="str">
        <f aca="false">IF($H9101="","",$H9101-WEEKDAY($H9101,2)+1)</f>
        <v/>
      </c>
      <c r="J9101" s="4" t="str">
        <f aca="false">IF($I9101="","",$I9101+6)</f>
        <v/>
      </c>
      <c r="K9101" s="6" t="str">
        <f aca="false">IF($H9101="","",DATE(YEAR($H9101),MONTH($H9101),1))</f>
        <v/>
      </c>
      <c r="L9101" s="0" t="str">
        <f aca="false">IF($A9101="","",INDEX(CARTAO_COMPRAS!$K:$K,INT((ROW()-2)/20)+2))</f>
        <v/>
      </c>
      <c r="M9101" s="0" t="str">
        <f aca="false">IF($A9101="","","Compra no cartão")</f>
        <v/>
      </c>
    </row>
    <row r="9102" customFormat="false" ht="13.5" hidden="false" customHeight="false" outlineLevel="0" collapsed="false">
      <c r="A91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456</v>
      </c>
      <c r="B9102" s="0" t="str">
        <f aca="false">IF($A9102="","",INDEX(CARTAO_COMPRAS!$C:$C,INT((ROW()-2)/20)+2))</f>
        <v>Nubank</v>
      </c>
      <c r="C9102" s="0" t="str">
        <f aca="false">IF($A9102="","",INDEX(CARTAO_COMPRAS!$D:$D,INT((ROW()-2)/20)+2))</f>
        <v>Swift - açougue</v>
      </c>
      <c r="D9102" s="0" t="str">
        <f aca="false">IF($A9102="","",INDEX(CARTAO_COMPRAS!$E:$E,INT((ROW()-2)/20)+2))</f>
        <v>Alimentação / Insumos</v>
      </c>
      <c r="E9102" s="0" t="n">
        <f aca="false">IF($A9102="","",INDEX(CARTAO_COMPRAS!$H:$H,INT((ROW()-2)/20)+2)+MOD(ROW()-2,20))</f>
        <v>1</v>
      </c>
      <c r="F9102" s="0" t="n">
        <f aca="false">IF($A9102="","",INDEX(CARTAO_COMPRAS!$G:$G,INT((ROW()-2)/20)+2))</f>
        <v>2</v>
      </c>
      <c r="G9102" s="5" t="n">
        <f aca="false">IF($A9102="","",INDEX(CARTAO_COMPRAS!$I:$I,INT((ROW()-2)/20)+2))</f>
        <v>149.25</v>
      </c>
      <c r="H9102" s="4" t="n">
        <f aca="false">IF($A9102="","",EDATE(INDEX(CARTAO_COMPRAS!$J:$J,INT((ROW()-2)/20)+2),MOD(ROW()-2,20)))</f>
        <v>46201</v>
      </c>
      <c r="I9102" s="4" t="n">
        <f aca="false">IF($H9102="","",$H9102-WEEKDAY($H9102,2)+1)</f>
        <v>46195</v>
      </c>
      <c r="J9102" s="4" t="n">
        <f aca="false">IF($I9102="","",$I9102+6)</f>
        <v>46201</v>
      </c>
      <c r="K9102" s="6" t="n">
        <f aca="false">IF($H9102="","",DATE(YEAR($H9102),MONTH($H9102),1))</f>
        <v>46174</v>
      </c>
      <c r="L9102" s="0" t="str">
        <f aca="false">IF($A9102="","",INDEX(CARTAO_COMPRAS!$K:$K,INT((ROW()-2)/20)+2))</f>
        <v>Pago</v>
      </c>
      <c r="M9102" s="0" t="str">
        <f aca="false">IF($A9102="","","Compra no cartão")</f>
        <v>Compra no cartão</v>
      </c>
    </row>
    <row r="9103" customFormat="false" ht="13.5" hidden="false" customHeight="false" outlineLevel="0" collapsed="false">
      <c r="A91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456</v>
      </c>
      <c r="B9103" s="0" t="str">
        <f aca="false">IF($A9103="","",INDEX(CARTAO_COMPRAS!$C:$C,INT((ROW()-2)/20)+2))</f>
        <v>Nubank</v>
      </c>
      <c r="C9103" s="0" t="str">
        <f aca="false">IF($A9103="","",INDEX(CARTAO_COMPRAS!$D:$D,INT((ROW()-2)/20)+2))</f>
        <v>Swift - açougue</v>
      </c>
      <c r="D9103" s="0" t="str">
        <f aca="false">IF($A9103="","",INDEX(CARTAO_COMPRAS!$E:$E,INT((ROW()-2)/20)+2))</f>
        <v>Alimentação / Insumos</v>
      </c>
      <c r="E9103" s="0" t="n">
        <f aca="false">IF($A9103="","",INDEX(CARTAO_COMPRAS!$H:$H,INT((ROW()-2)/20)+2)+MOD(ROW()-2,20))</f>
        <v>2</v>
      </c>
      <c r="F9103" s="0" t="n">
        <f aca="false">IF($A9103="","",INDEX(CARTAO_COMPRAS!$G:$G,INT((ROW()-2)/20)+2))</f>
        <v>2</v>
      </c>
      <c r="G9103" s="5" t="n">
        <f aca="false">IF($A9103="","",INDEX(CARTAO_COMPRAS!$I:$I,INT((ROW()-2)/20)+2))</f>
        <v>149.25</v>
      </c>
      <c r="H9103" s="4" t="n">
        <f aca="false">IF($A9103="","",EDATE(INDEX(CARTAO_COMPRAS!$J:$J,INT((ROW()-2)/20)+2),MOD(ROW()-2,20)))</f>
        <v>46231</v>
      </c>
      <c r="I9103" s="4" t="n">
        <f aca="false">IF($H9103="","",$H9103-WEEKDAY($H9103,2)+1)</f>
        <v>46230</v>
      </c>
      <c r="J9103" s="4" t="n">
        <f aca="false">IF($I9103="","",$I9103+6)</f>
        <v>46236</v>
      </c>
      <c r="K9103" s="6" t="n">
        <f aca="false">IF($H9103="","",DATE(YEAR($H9103),MONTH($H9103),1))</f>
        <v>46204</v>
      </c>
      <c r="L9103" s="0" t="str">
        <f aca="false">IF($A9103="","",INDEX(CARTAO_COMPRAS!$K:$K,INT((ROW()-2)/20)+2))</f>
        <v>Pago</v>
      </c>
      <c r="M9103" s="0" t="str">
        <f aca="false">IF($A9103="","","Compra no cartão")</f>
        <v>Compra no cartão</v>
      </c>
    </row>
    <row r="9104" customFormat="false" ht="13.5" hidden="false" customHeight="false" outlineLevel="0" collapsed="false">
      <c r="A9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4" s="0" t="str">
        <f aca="false">IF($A9104="","",INDEX(CARTAO_COMPRAS!$C:$C,INT((ROW()-2)/20)+2))</f>
        <v/>
      </c>
      <c r="C9104" s="0" t="str">
        <f aca="false">IF($A9104="","",INDEX(CARTAO_COMPRAS!$D:$D,INT((ROW()-2)/20)+2))</f>
        <v/>
      </c>
      <c r="D9104" s="0" t="str">
        <f aca="false">IF($A9104="","",INDEX(CARTAO_COMPRAS!$E:$E,INT((ROW()-2)/20)+2))</f>
        <v/>
      </c>
      <c r="E9104" s="0" t="str">
        <f aca="false">IF($A9104="","",INDEX(CARTAO_COMPRAS!$H:$H,INT((ROW()-2)/20)+2)+MOD(ROW()-2,20))</f>
        <v/>
      </c>
      <c r="F9104" s="0" t="str">
        <f aca="false">IF($A9104="","",INDEX(CARTAO_COMPRAS!$G:$G,INT((ROW()-2)/20)+2))</f>
        <v/>
      </c>
      <c r="G9104" s="5" t="str">
        <f aca="false">IF($A9104="","",INDEX(CARTAO_COMPRAS!$I:$I,INT((ROW()-2)/20)+2))</f>
        <v/>
      </c>
      <c r="H9104" s="4" t="str">
        <f aca="false">IF($A9104="","",EDATE(INDEX(CARTAO_COMPRAS!$J:$J,INT((ROW()-2)/20)+2),MOD(ROW()-2,20)))</f>
        <v/>
      </c>
      <c r="I9104" s="4" t="str">
        <f aca="false">IF($H9104="","",$H9104-WEEKDAY($H9104,2)+1)</f>
        <v/>
      </c>
      <c r="J9104" s="4" t="str">
        <f aca="false">IF($I9104="","",$I9104+6)</f>
        <v/>
      </c>
      <c r="K9104" s="6" t="str">
        <f aca="false">IF($H9104="","",DATE(YEAR($H9104),MONTH($H9104),1))</f>
        <v/>
      </c>
      <c r="L9104" s="0" t="str">
        <f aca="false">IF($A9104="","",INDEX(CARTAO_COMPRAS!$K:$K,INT((ROW()-2)/20)+2))</f>
        <v/>
      </c>
      <c r="M9104" s="0" t="str">
        <f aca="false">IF($A9104="","","Compra no cartão")</f>
        <v/>
      </c>
    </row>
    <row r="9105" customFormat="false" ht="13.5" hidden="false" customHeight="false" outlineLevel="0" collapsed="false">
      <c r="A9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5" s="0" t="str">
        <f aca="false">IF($A9105="","",INDEX(CARTAO_COMPRAS!$C:$C,INT((ROW()-2)/20)+2))</f>
        <v/>
      </c>
      <c r="C9105" s="0" t="str">
        <f aca="false">IF($A9105="","",INDEX(CARTAO_COMPRAS!$D:$D,INT((ROW()-2)/20)+2))</f>
        <v/>
      </c>
      <c r="D9105" s="0" t="str">
        <f aca="false">IF($A9105="","",INDEX(CARTAO_COMPRAS!$E:$E,INT((ROW()-2)/20)+2))</f>
        <v/>
      </c>
      <c r="E9105" s="0" t="str">
        <f aca="false">IF($A9105="","",INDEX(CARTAO_COMPRAS!$H:$H,INT((ROW()-2)/20)+2)+MOD(ROW()-2,20))</f>
        <v/>
      </c>
      <c r="F9105" s="0" t="str">
        <f aca="false">IF($A9105="","",INDEX(CARTAO_COMPRAS!$G:$G,INT((ROW()-2)/20)+2))</f>
        <v/>
      </c>
      <c r="G9105" s="5" t="str">
        <f aca="false">IF($A9105="","",INDEX(CARTAO_COMPRAS!$I:$I,INT((ROW()-2)/20)+2))</f>
        <v/>
      </c>
      <c r="H9105" s="4" t="str">
        <f aca="false">IF($A9105="","",EDATE(INDEX(CARTAO_COMPRAS!$J:$J,INT((ROW()-2)/20)+2),MOD(ROW()-2,20)))</f>
        <v/>
      </c>
      <c r="I9105" s="4" t="str">
        <f aca="false">IF($H9105="","",$H9105-WEEKDAY($H9105,2)+1)</f>
        <v/>
      </c>
      <c r="J9105" s="4" t="str">
        <f aca="false">IF($I9105="","",$I9105+6)</f>
        <v/>
      </c>
      <c r="K9105" s="6" t="str">
        <f aca="false">IF($H9105="","",DATE(YEAR($H9105),MONTH($H9105),1))</f>
        <v/>
      </c>
      <c r="L9105" s="0" t="str">
        <f aca="false">IF($A9105="","",INDEX(CARTAO_COMPRAS!$K:$K,INT((ROW()-2)/20)+2))</f>
        <v/>
      </c>
      <c r="M9105" s="0" t="str">
        <f aca="false">IF($A9105="","","Compra no cartão")</f>
        <v/>
      </c>
    </row>
    <row r="9106" customFormat="false" ht="13.5" hidden="false" customHeight="false" outlineLevel="0" collapsed="false">
      <c r="A9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6" s="0" t="str">
        <f aca="false">IF($A9106="","",INDEX(CARTAO_COMPRAS!$C:$C,INT((ROW()-2)/20)+2))</f>
        <v/>
      </c>
      <c r="C9106" s="0" t="str">
        <f aca="false">IF($A9106="","",INDEX(CARTAO_COMPRAS!$D:$D,INT((ROW()-2)/20)+2))</f>
        <v/>
      </c>
      <c r="D9106" s="0" t="str">
        <f aca="false">IF($A9106="","",INDEX(CARTAO_COMPRAS!$E:$E,INT((ROW()-2)/20)+2))</f>
        <v/>
      </c>
      <c r="E9106" s="0" t="str">
        <f aca="false">IF($A9106="","",INDEX(CARTAO_COMPRAS!$H:$H,INT((ROW()-2)/20)+2)+MOD(ROW()-2,20))</f>
        <v/>
      </c>
      <c r="F9106" s="0" t="str">
        <f aca="false">IF($A9106="","",INDEX(CARTAO_COMPRAS!$G:$G,INT((ROW()-2)/20)+2))</f>
        <v/>
      </c>
      <c r="G9106" s="5" t="str">
        <f aca="false">IF($A9106="","",INDEX(CARTAO_COMPRAS!$I:$I,INT((ROW()-2)/20)+2))</f>
        <v/>
      </c>
      <c r="H9106" s="4" t="str">
        <f aca="false">IF($A9106="","",EDATE(INDEX(CARTAO_COMPRAS!$J:$J,INT((ROW()-2)/20)+2),MOD(ROW()-2,20)))</f>
        <v/>
      </c>
      <c r="I9106" s="4" t="str">
        <f aca="false">IF($H9106="","",$H9106-WEEKDAY($H9106,2)+1)</f>
        <v/>
      </c>
      <c r="J9106" s="4" t="str">
        <f aca="false">IF($I9106="","",$I9106+6)</f>
        <v/>
      </c>
      <c r="K9106" s="6" t="str">
        <f aca="false">IF($H9106="","",DATE(YEAR($H9106),MONTH($H9106),1))</f>
        <v/>
      </c>
      <c r="L9106" s="0" t="str">
        <f aca="false">IF($A9106="","",INDEX(CARTAO_COMPRAS!$K:$K,INT((ROW()-2)/20)+2))</f>
        <v/>
      </c>
      <c r="M9106" s="0" t="str">
        <f aca="false">IF($A9106="","","Compra no cartão")</f>
        <v/>
      </c>
    </row>
    <row r="9107" customFormat="false" ht="13.5" hidden="false" customHeight="false" outlineLevel="0" collapsed="false">
      <c r="A9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7" s="0" t="str">
        <f aca="false">IF($A9107="","",INDEX(CARTAO_COMPRAS!$C:$C,INT((ROW()-2)/20)+2))</f>
        <v/>
      </c>
      <c r="C9107" s="0" t="str">
        <f aca="false">IF($A9107="","",INDEX(CARTAO_COMPRAS!$D:$D,INT((ROW()-2)/20)+2))</f>
        <v/>
      </c>
      <c r="D9107" s="0" t="str">
        <f aca="false">IF($A9107="","",INDEX(CARTAO_COMPRAS!$E:$E,INT((ROW()-2)/20)+2))</f>
        <v/>
      </c>
      <c r="E9107" s="0" t="str">
        <f aca="false">IF($A9107="","",INDEX(CARTAO_COMPRAS!$H:$H,INT((ROW()-2)/20)+2)+MOD(ROW()-2,20))</f>
        <v/>
      </c>
      <c r="F9107" s="0" t="str">
        <f aca="false">IF($A9107="","",INDEX(CARTAO_COMPRAS!$G:$G,INT((ROW()-2)/20)+2))</f>
        <v/>
      </c>
      <c r="G9107" s="5" t="str">
        <f aca="false">IF($A9107="","",INDEX(CARTAO_COMPRAS!$I:$I,INT((ROW()-2)/20)+2))</f>
        <v/>
      </c>
      <c r="H9107" s="4" t="str">
        <f aca="false">IF($A9107="","",EDATE(INDEX(CARTAO_COMPRAS!$J:$J,INT((ROW()-2)/20)+2),MOD(ROW()-2,20)))</f>
        <v/>
      </c>
      <c r="I9107" s="4" t="str">
        <f aca="false">IF($H9107="","",$H9107-WEEKDAY($H9107,2)+1)</f>
        <v/>
      </c>
      <c r="J9107" s="4" t="str">
        <f aca="false">IF($I9107="","",$I9107+6)</f>
        <v/>
      </c>
      <c r="K9107" s="6" t="str">
        <f aca="false">IF($H9107="","",DATE(YEAR($H9107),MONTH($H9107),1))</f>
        <v/>
      </c>
      <c r="L9107" s="0" t="str">
        <f aca="false">IF($A9107="","",INDEX(CARTAO_COMPRAS!$K:$K,INT((ROW()-2)/20)+2))</f>
        <v/>
      </c>
      <c r="M9107" s="0" t="str">
        <f aca="false">IF($A9107="","","Compra no cartão")</f>
        <v/>
      </c>
    </row>
    <row r="9108" customFormat="false" ht="13.5" hidden="false" customHeight="false" outlineLevel="0" collapsed="false">
      <c r="A9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8" s="0" t="str">
        <f aca="false">IF($A9108="","",INDEX(CARTAO_COMPRAS!$C:$C,INT((ROW()-2)/20)+2))</f>
        <v/>
      </c>
      <c r="C9108" s="0" t="str">
        <f aca="false">IF($A9108="","",INDEX(CARTAO_COMPRAS!$D:$D,INT((ROW()-2)/20)+2))</f>
        <v/>
      </c>
      <c r="D9108" s="0" t="str">
        <f aca="false">IF($A9108="","",INDEX(CARTAO_COMPRAS!$E:$E,INT((ROW()-2)/20)+2))</f>
        <v/>
      </c>
      <c r="E9108" s="0" t="str">
        <f aca="false">IF($A9108="","",INDEX(CARTAO_COMPRAS!$H:$H,INT((ROW()-2)/20)+2)+MOD(ROW()-2,20))</f>
        <v/>
      </c>
      <c r="F9108" s="0" t="str">
        <f aca="false">IF($A9108="","",INDEX(CARTAO_COMPRAS!$G:$G,INT((ROW()-2)/20)+2))</f>
        <v/>
      </c>
      <c r="G9108" s="5" t="str">
        <f aca="false">IF($A9108="","",INDEX(CARTAO_COMPRAS!$I:$I,INT((ROW()-2)/20)+2))</f>
        <v/>
      </c>
      <c r="H9108" s="4" t="str">
        <f aca="false">IF($A9108="","",EDATE(INDEX(CARTAO_COMPRAS!$J:$J,INT((ROW()-2)/20)+2),MOD(ROW()-2,20)))</f>
        <v/>
      </c>
      <c r="I9108" s="4" t="str">
        <f aca="false">IF($H9108="","",$H9108-WEEKDAY($H9108,2)+1)</f>
        <v/>
      </c>
      <c r="J9108" s="4" t="str">
        <f aca="false">IF($I9108="","",$I9108+6)</f>
        <v/>
      </c>
      <c r="K9108" s="6" t="str">
        <f aca="false">IF($H9108="","",DATE(YEAR($H9108),MONTH($H9108),1))</f>
        <v/>
      </c>
      <c r="L9108" s="0" t="str">
        <f aca="false">IF($A9108="","",INDEX(CARTAO_COMPRAS!$K:$K,INT((ROW()-2)/20)+2))</f>
        <v/>
      </c>
      <c r="M9108" s="0" t="str">
        <f aca="false">IF($A9108="","","Compra no cartão")</f>
        <v/>
      </c>
    </row>
    <row r="9109" customFormat="false" ht="13.5" hidden="false" customHeight="false" outlineLevel="0" collapsed="false">
      <c r="A9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09" s="0" t="str">
        <f aca="false">IF($A9109="","",INDEX(CARTAO_COMPRAS!$C:$C,INT((ROW()-2)/20)+2))</f>
        <v/>
      </c>
      <c r="C9109" s="0" t="str">
        <f aca="false">IF($A9109="","",INDEX(CARTAO_COMPRAS!$D:$D,INT((ROW()-2)/20)+2))</f>
        <v/>
      </c>
      <c r="D9109" s="0" t="str">
        <f aca="false">IF($A9109="","",INDEX(CARTAO_COMPRAS!$E:$E,INT((ROW()-2)/20)+2))</f>
        <v/>
      </c>
      <c r="E9109" s="0" t="str">
        <f aca="false">IF($A9109="","",INDEX(CARTAO_COMPRAS!$H:$H,INT((ROW()-2)/20)+2)+MOD(ROW()-2,20))</f>
        <v/>
      </c>
      <c r="F9109" s="0" t="str">
        <f aca="false">IF($A9109="","",INDEX(CARTAO_COMPRAS!$G:$G,INT((ROW()-2)/20)+2))</f>
        <v/>
      </c>
      <c r="G9109" s="5" t="str">
        <f aca="false">IF($A9109="","",INDEX(CARTAO_COMPRAS!$I:$I,INT((ROW()-2)/20)+2))</f>
        <v/>
      </c>
      <c r="H9109" s="4" t="str">
        <f aca="false">IF($A9109="","",EDATE(INDEX(CARTAO_COMPRAS!$J:$J,INT((ROW()-2)/20)+2),MOD(ROW()-2,20)))</f>
        <v/>
      </c>
      <c r="I9109" s="4" t="str">
        <f aca="false">IF($H9109="","",$H9109-WEEKDAY($H9109,2)+1)</f>
        <v/>
      </c>
      <c r="J9109" s="4" t="str">
        <f aca="false">IF($I9109="","",$I9109+6)</f>
        <v/>
      </c>
      <c r="K9109" s="6" t="str">
        <f aca="false">IF($H9109="","",DATE(YEAR($H9109),MONTH($H9109),1))</f>
        <v/>
      </c>
      <c r="L9109" s="0" t="str">
        <f aca="false">IF($A9109="","",INDEX(CARTAO_COMPRAS!$K:$K,INT((ROW()-2)/20)+2))</f>
        <v/>
      </c>
      <c r="M9109" s="0" t="str">
        <f aca="false">IF($A9109="","","Compra no cartão")</f>
        <v/>
      </c>
    </row>
    <row r="9110" customFormat="false" ht="13.5" hidden="false" customHeight="false" outlineLevel="0" collapsed="false">
      <c r="A9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0" s="0" t="str">
        <f aca="false">IF($A9110="","",INDEX(CARTAO_COMPRAS!$C:$C,INT((ROW()-2)/20)+2))</f>
        <v/>
      </c>
      <c r="C9110" s="0" t="str">
        <f aca="false">IF($A9110="","",INDEX(CARTAO_COMPRAS!$D:$D,INT((ROW()-2)/20)+2))</f>
        <v/>
      </c>
      <c r="D9110" s="0" t="str">
        <f aca="false">IF($A9110="","",INDEX(CARTAO_COMPRAS!$E:$E,INT((ROW()-2)/20)+2))</f>
        <v/>
      </c>
      <c r="E9110" s="0" t="str">
        <f aca="false">IF($A9110="","",INDEX(CARTAO_COMPRAS!$H:$H,INT((ROW()-2)/20)+2)+MOD(ROW()-2,20))</f>
        <v/>
      </c>
      <c r="F9110" s="0" t="str">
        <f aca="false">IF($A9110="","",INDEX(CARTAO_COMPRAS!$G:$G,INT((ROW()-2)/20)+2))</f>
        <v/>
      </c>
      <c r="G9110" s="5" t="str">
        <f aca="false">IF($A9110="","",INDEX(CARTAO_COMPRAS!$I:$I,INT((ROW()-2)/20)+2))</f>
        <v/>
      </c>
      <c r="H9110" s="4" t="str">
        <f aca="false">IF($A9110="","",EDATE(INDEX(CARTAO_COMPRAS!$J:$J,INT((ROW()-2)/20)+2),MOD(ROW()-2,20)))</f>
        <v/>
      </c>
      <c r="I9110" s="4" t="str">
        <f aca="false">IF($H9110="","",$H9110-WEEKDAY($H9110,2)+1)</f>
        <v/>
      </c>
      <c r="J9110" s="4" t="str">
        <f aca="false">IF($I9110="","",$I9110+6)</f>
        <v/>
      </c>
      <c r="K9110" s="6" t="str">
        <f aca="false">IF($H9110="","",DATE(YEAR($H9110),MONTH($H9110),1))</f>
        <v/>
      </c>
      <c r="L9110" s="0" t="str">
        <f aca="false">IF($A9110="","",INDEX(CARTAO_COMPRAS!$K:$K,INT((ROW()-2)/20)+2))</f>
        <v/>
      </c>
      <c r="M9110" s="0" t="str">
        <f aca="false">IF($A9110="","","Compra no cartão")</f>
        <v/>
      </c>
    </row>
    <row r="9111" customFormat="false" ht="13.5" hidden="false" customHeight="false" outlineLevel="0" collapsed="false">
      <c r="A9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1" s="0" t="str">
        <f aca="false">IF($A9111="","",INDEX(CARTAO_COMPRAS!$C:$C,INT((ROW()-2)/20)+2))</f>
        <v/>
      </c>
      <c r="C9111" s="0" t="str">
        <f aca="false">IF($A9111="","",INDEX(CARTAO_COMPRAS!$D:$D,INT((ROW()-2)/20)+2))</f>
        <v/>
      </c>
      <c r="D9111" s="0" t="str">
        <f aca="false">IF($A9111="","",INDEX(CARTAO_COMPRAS!$E:$E,INT((ROW()-2)/20)+2))</f>
        <v/>
      </c>
      <c r="E9111" s="0" t="str">
        <f aca="false">IF($A9111="","",INDEX(CARTAO_COMPRAS!$H:$H,INT((ROW()-2)/20)+2)+MOD(ROW()-2,20))</f>
        <v/>
      </c>
      <c r="F9111" s="0" t="str">
        <f aca="false">IF($A9111="","",INDEX(CARTAO_COMPRAS!$G:$G,INT((ROW()-2)/20)+2))</f>
        <v/>
      </c>
      <c r="G9111" s="5" t="str">
        <f aca="false">IF($A9111="","",INDEX(CARTAO_COMPRAS!$I:$I,INT((ROW()-2)/20)+2))</f>
        <v/>
      </c>
      <c r="H9111" s="4" t="str">
        <f aca="false">IF($A9111="","",EDATE(INDEX(CARTAO_COMPRAS!$J:$J,INT((ROW()-2)/20)+2),MOD(ROW()-2,20)))</f>
        <v/>
      </c>
      <c r="I9111" s="4" t="str">
        <f aca="false">IF($H9111="","",$H9111-WEEKDAY($H9111,2)+1)</f>
        <v/>
      </c>
      <c r="J9111" s="4" t="str">
        <f aca="false">IF($I9111="","",$I9111+6)</f>
        <v/>
      </c>
      <c r="K9111" s="6" t="str">
        <f aca="false">IF($H9111="","",DATE(YEAR($H9111),MONTH($H9111),1))</f>
        <v/>
      </c>
      <c r="L9111" s="0" t="str">
        <f aca="false">IF($A9111="","",INDEX(CARTAO_COMPRAS!$K:$K,INT((ROW()-2)/20)+2))</f>
        <v/>
      </c>
      <c r="M9111" s="0" t="str">
        <f aca="false">IF($A9111="","","Compra no cartão")</f>
        <v/>
      </c>
    </row>
    <row r="9112" customFormat="false" ht="13.5" hidden="false" customHeight="false" outlineLevel="0" collapsed="false">
      <c r="A9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2" s="0" t="str">
        <f aca="false">IF($A9112="","",INDEX(CARTAO_COMPRAS!$C:$C,INT((ROW()-2)/20)+2))</f>
        <v/>
      </c>
      <c r="C9112" s="0" t="str">
        <f aca="false">IF($A9112="","",INDEX(CARTAO_COMPRAS!$D:$D,INT((ROW()-2)/20)+2))</f>
        <v/>
      </c>
      <c r="D9112" s="0" t="str">
        <f aca="false">IF($A9112="","",INDEX(CARTAO_COMPRAS!$E:$E,INT((ROW()-2)/20)+2))</f>
        <v/>
      </c>
      <c r="E9112" s="0" t="str">
        <f aca="false">IF($A9112="","",INDEX(CARTAO_COMPRAS!$H:$H,INT((ROW()-2)/20)+2)+MOD(ROW()-2,20))</f>
        <v/>
      </c>
      <c r="F9112" s="0" t="str">
        <f aca="false">IF($A9112="","",INDEX(CARTAO_COMPRAS!$G:$G,INT((ROW()-2)/20)+2))</f>
        <v/>
      </c>
      <c r="G9112" s="5" t="str">
        <f aca="false">IF($A9112="","",INDEX(CARTAO_COMPRAS!$I:$I,INT((ROW()-2)/20)+2))</f>
        <v/>
      </c>
      <c r="H9112" s="4" t="str">
        <f aca="false">IF($A9112="","",EDATE(INDEX(CARTAO_COMPRAS!$J:$J,INT((ROW()-2)/20)+2),MOD(ROW()-2,20)))</f>
        <v/>
      </c>
      <c r="I9112" s="4" t="str">
        <f aca="false">IF($H9112="","",$H9112-WEEKDAY($H9112,2)+1)</f>
        <v/>
      </c>
      <c r="J9112" s="4" t="str">
        <f aca="false">IF($I9112="","",$I9112+6)</f>
        <v/>
      </c>
      <c r="K9112" s="6" t="str">
        <f aca="false">IF($H9112="","",DATE(YEAR($H9112),MONTH($H9112),1))</f>
        <v/>
      </c>
      <c r="L9112" s="0" t="str">
        <f aca="false">IF($A9112="","",INDEX(CARTAO_COMPRAS!$K:$K,INT((ROW()-2)/20)+2))</f>
        <v/>
      </c>
      <c r="M9112" s="0" t="str">
        <f aca="false">IF($A9112="","","Compra no cartão")</f>
        <v/>
      </c>
    </row>
    <row r="9113" customFormat="false" ht="13.5" hidden="false" customHeight="false" outlineLevel="0" collapsed="false">
      <c r="A9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3" s="0" t="str">
        <f aca="false">IF($A9113="","",INDEX(CARTAO_COMPRAS!$C:$C,INT((ROW()-2)/20)+2))</f>
        <v/>
      </c>
      <c r="C9113" s="0" t="str">
        <f aca="false">IF($A9113="","",INDEX(CARTAO_COMPRAS!$D:$D,INT((ROW()-2)/20)+2))</f>
        <v/>
      </c>
      <c r="D9113" s="0" t="str">
        <f aca="false">IF($A9113="","",INDEX(CARTAO_COMPRAS!$E:$E,INT((ROW()-2)/20)+2))</f>
        <v/>
      </c>
      <c r="E9113" s="0" t="str">
        <f aca="false">IF($A9113="","",INDEX(CARTAO_COMPRAS!$H:$H,INT((ROW()-2)/20)+2)+MOD(ROW()-2,20))</f>
        <v/>
      </c>
      <c r="F9113" s="0" t="str">
        <f aca="false">IF($A9113="","",INDEX(CARTAO_COMPRAS!$G:$G,INT((ROW()-2)/20)+2))</f>
        <v/>
      </c>
      <c r="G9113" s="5" t="str">
        <f aca="false">IF($A9113="","",INDEX(CARTAO_COMPRAS!$I:$I,INT((ROW()-2)/20)+2))</f>
        <v/>
      </c>
      <c r="H9113" s="4" t="str">
        <f aca="false">IF($A9113="","",EDATE(INDEX(CARTAO_COMPRAS!$J:$J,INT((ROW()-2)/20)+2),MOD(ROW()-2,20)))</f>
        <v/>
      </c>
      <c r="I9113" s="4" t="str">
        <f aca="false">IF($H9113="","",$H9113-WEEKDAY($H9113,2)+1)</f>
        <v/>
      </c>
      <c r="J9113" s="4" t="str">
        <f aca="false">IF($I9113="","",$I9113+6)</f>
        <v/>
      </c>
      <c r="K9113" s="6" t="str">
        <f aca="false">IF($H9113="","",DATE(YEAR($H9113),MONTH($H9113),1))</f>
        <v/>
      </c>
      <c r="L9113" s="0" t="str">
        <f aca="false">IF($A9113="","",INDEX(CARTAO_COMPRAS!$K:$K,INT((ROW()-2)/20)+2))</f>
        <v/>
      </c>
      <c r="M9113" s="0" t="str">
        <f aca="false">IF($A9113="","","Compra no cartão")</f>
        <v/>
      </c>
    </row>
    <row r="9114" customFormat="false" ht="13.5" hidden="false" customHeight="false" outlineLevel="0" collapsed="false">
      <c r="A9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4" s="0" t="str">
        <f aca="false">IF($A9114="","",INDEX(CARTAO_COMPRAS!$C:$C,INT((ROW()-2)/20)+2))</f>
        <v/>
      </c>
      <c r="C9114" s="0" t="str">
        <f aca="false">IF($A9114="","",INDEX(CARTAO_COMPRAS!$D:$D,INT((ROW()-2)/20)+2))</f>
        <v/>
      </c>
      <c r="D9114" s="0" t="str">
        <f aca="false">IF($A9114="","",INDEX(CARTAO_COMPRAS!$E:$E,INT((ROW()-2)/20)+2))</f>
        <v/>
      </c>
      <c r="E9114" s="0" t="str">
        <f aca="false">IF($A9114="","",INDEX(CARTAO_COMPRAS!$H:$H,INT((ROW()-2)/20)+2)+MOD(ROW()-2,20))</f>
        <v/>
      </c>
      <c r="F9114" s="0" t="str">
        <f aca="false">IF($A9114="","",INDEX(CARTAO_COMPRAS!$G:$G,INT((ROW()-2)/20)+2))</f>
        <v/>
      </c>
      <c r="G9114" s="5" t="str">
        <f aca="false">IF($A9114="","",INDEX(CARTAO_COMPRAS!$I:$I,INT((ROW()-2)/20)+2))</f>
        <v/>
      </c>
      <c r="H9114" s="4" t="str">
        <f aca="false">IF($A9114="","",EDATE(INDEX(CARTAO_COMPRAS!$J:$J,INT((ROW()-2)/20)+2),MOD(ROW()-2,20)))</f>
        <v/>
      </c>
      <c r="I9114" s="4" t="str">
        <f aca="false">IF($H9114="","",$H9114-WEEKDAY($H9114,2)+1)</f>
        <v/>
      </c>
      <c r="J9114" s="4" t="str">
        <f aca="false">IF($I9114="","",$I9114+6)</f>
        <v/>
      </c>
      <c r="K9114" s="6" t="str">
        <f aca="false">IF($H9114="","",DATE(YEAR($H9114),MONTH($H9114),1))</f>
        <v/>
      </c>
      <c r="L9114" s="0" t="str">
        <f aca="false">IF($A9114="","",INDEX(CARTAO_COMPRAS!$K:$K,INT((ROW()-2)/20)+2))</f>
        <v/>
      </c>
      <c r="M9114" s="0" t="str">
        <f aca="false">IF($A9114="","","Compra no cartão")</f>
        <v/>
      </c>
    </row>
    <row r="9115" customFormat="false" ht="13.5" hidden="false" customHeight="false" outlineLevel="0" collapsed="false">
      <c r="A9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5" s="0" t="str">
        <f aca="false">IF($A9115="","",INDEX(CARTAO_COMPRAS!$C:$C,INT((ROW()-2)/20)+2))</f>
        <v/>
      </c>
      <c r="C9115" s="0" t="str">
        <f aca="false">IF($A9115="","",INDEX(CARTAO_COMPRAS!$D:$D,INT((ROW()-2)/20)+2))</f>
        <v/>
      </c>
      <c r="D9115" s="0" t="str">
        <f aca="false">IF($A9115="","",INDEX(CARTAO_COMPRAS!$E:$E,INT((ROW()-2)/20)+2))</f>
        <v/>
      </c>
      <c r="E9115" s="0" t="str">
        <f aca="false">IF($A9115="","",INDEX(CARTAO_COMPRAS!$H:$H,INT((ROW()-2)/20)+2)+MOD(ROW()-2,20))</f>
        <v/>
      </c>
      <c r="F9115" s="0" t="str">
        <f aca="false">IF($A9115="","",INDEX(CARTAO_COMPRAS!$G:$G,INT((ROW()-2)/20)+2))</f>
        <v/>
      </c>
      <c r="G9115" s="5" t="str">
        <f aca="false">IF($A9115="","",INDEX(CARTAO_COMPRAS!$I:$I,INT((ROW()-2)/20)+2))</f>
        <v/>
      </c>
      <c r="H9115" s="4" t="str">
        <f aca="false">IF($A9115="","",EDATE(INDEX(CARTAO_COMPRAS!$J:$J,INT((ROW()-2)/20)+2),MOD(ROW()-2,20)))</f>
        <v/>
      </c>
      <c r="I9115" s="4" t="str">
        <f aca="false">IF($H9115="","",$H9115-WEEKDAY($H9115,2)+1)</f>
        <v/>
      </c>
      <c r="J9115" s="4" t="str">
        <f aca="false">IF($I9115="","",$I9115+6)</f>
        <v/>
      </c>
      <c r="K9115" s="6" t="str">
        <f aca="false">IF($H9115="","",DATE(YEAR($H9115),MONTH($H9115),1))</f>
        <v/>
      </c>
      <c r="L9115" s="0" t="str">
        <f aca="false">IF($A9115="","",INDEX(CARTAO_COMPRAS!$K:$K,INT((ROW()-2)/20)+2))</f>
        <v/>
      </c>
      <c r="M9115" s="0" t="str">
        <f aca="false">IF($A9115="","","Compra no cartão")</f>
        <v/>
      </c>
    </row>
    <row r="9116" customFormat="false" ht="13.5" hidden="false" customHeight="false" outlineLevel="0" collapsed="false">
      <c r="A9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6" s="0" t="str">
        <f aca="false">IF($A9116="","",INDEX(CARTAO_COMPRAS!$C:$C,INT((ROW()-2)/20)+2))</f>
        <v/>
      </c>
      <c r="C9116" s="0" t="str">
        <f aca="false">IF($A9116="","",INDEX(CARTAO_COMPRAS!$D:$D,INT((ROW()-2)/20)+2))</f>
        <v/>
      </c>
      <c r="D9116" s="0" t="str">
        <f aca="false">IF($A9116="","",INDEX(CARTAO_COMPRAS!$E:$E,INT((ROW()-2)/20)+2))</f>
        <v/>
      </c>
      <c r="E9116" s="0" t="str">
        <f aca="false">IF($A9116="","",INDEX(CARTAO_COMPRAS!$H:$H,INT((ROW()-2)/20)+2)+MOD(ROW()-2,20))</f>
        <v/>
      </c>
      <c r="F9116" s="0" t="str">
        <f aca="false">IF($A9116="","",INDEX(CARTAO_COMPRAS!$G:$G,INT((ROW()-2)/20)+2))</f>
        <v/>
      </c>
      <c r="G9116" s="5" t="str">
        <f aca="false">IF($A9116="","",INDEX(CARTAO_COMPRAS!$I:$I,INT((ROW()-2)/20)+2))</f>
        <v/>
      </c>
      <c r="H9116" s="4" t="str">
        <f aca="false">IF($A9116="","",EDATE(INDEX(CARTAO_COMPRAS!$J:$J,INT((ROW()-2)/20)+2),MOD(ROW()-2,20)))</f>
        <v/>
      </c>
      <c r="I9116" s="4" t="str">
        <f aca="false">IF($H9116="","",$H9116-WEEKDAY($H9116,2)+1)</f>
        <v/>
      </c>
      <c r="J9116" s="4" t="str">
        <f aca="false">IF($I9116="","",$I9116+6)</f>
        <v/>
      </c>
      <c r="K9116" s="6" t="str">
        <f aca="false">IF($H9116="","",DATE(YEAR($H9116),MONTH($H9116),1))</f>
        <v/>
      </c>
      <c r="L9116" s="0" t="str">
        <f aca="false">IF($A9116="","",INDEX(CARTAO_COMPRAS!$K:$K,INT((ROW()-2)/20)+2))</f>
        <v/>
      </c>
      <c r="M9116" s="0" t="str">
        <f aca="false">IF($A9116="","","Compra no cartão")</f>
        <v/>
      </c>
    </row>
    <row r="9117" customFormat="false" ht="13.5" hidden="false" customHeight="false" outlineLevel="0" collapsed="false">
      <c r="A9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7" s="0" t="str">
        <f aca="false">IF($A9117="","",INDEX(CARTAO_COMPRAS!$C:$C,INT((ROW()-2)/20)+2))</f>
        <v/>
      </c>
      <c r="C9117" s="0" t="str">
        <f aca="false">IF($A9117="","",INDEX(CARTAO_COMPRAS!$D:$D,INT((ROW()-2)/20)+2))</f>
        <v/>
      </c>
      <c r="D9117" s="0" t="str">
        <f aca="false">IF($A9117="","",INDEX(CARTAO_COMPRAS!$E:$E,INT((ROW()-2)/20)+2))</f>
        <v/>
      </c>
      <c r="E9117" s="0" t="str">
        <f aca="false">IF($A9117="","",INDEX(CARTAO_COMPRAS!$H:$H,INT((ROW()-2)/20)+2)+MOD(ROW()-2,20))</f>
        <v/>
      </c>
      <c r="F9117" s="0" t="str">
        <f aca="false">IF($A9117="","",INDEX(CARTAO_COMPRAS!$G:$G,INT((ROW()-2)/20)+2))</f>
        <v/>
      </c>
      <c r="G9117" s="5" t="str">
        <f aca="false">IF($A9117="","",INDEX(CARTAO_COMPRAS!$I:$I,INT((ROW()-2)/20)+2))</f>
        <v/>
      </c>
      <c r="H9117" s="4" t="str">
        <f aca="false">IF($A9117="","",EDATE(INDEX(CARTAO_COMPRAS!$J:$J,INT((ROW()-2)/20)+2),MOD(ROW()-2,20)))</f>
        <v/>
      </c>
      <c r="I9117" s="4" t="str">
        <f aca="false">IF($H9117="","",$H9117-WEEKDAY($H9117,2)+1)</f>
        <v/>
      </c>
      <c r="J9117" s="4" t="str">
        <f aca="false">IF($I9117="","",$I9117+6)</f>
        <v/>
      </c>
      <c r="K9117" s="6" t="str">
        <f aca="false">IF($H9117="","",DATE(YEAR($H9117),MONTH($H9117),1))</f>
        <v/>
      </c>
      <c r="L9117" s="0" t="str">
        <f aca="false">IF($A9117="","",INDEX(CARTAO_COMPRAS!$K:$K,INT((ROW()-2)/20)+2))</f>
        <v/>
      </c>
      <c r="M9117" s="0" t="str">
        <f aca="false">IF($A9117="","","Compra no cartão")</f>
        <v/>
      </c>
    </row>
    <row r="9118" customFormat="false" ht="13.5" hidden="false" customHeight="false" outlineLevel="0" collapsed="false">
      <c r="A9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8" s="0" t="str">
        <f aca="false">IF($A9118="","",INDEX(CARTAO_COMPRAS!$C:$C,INT((ROW()-2)/20)+2))</f>
        <v/>
      </c>
      <c r="C9118" s="0" t="str">
        <f aca="false">IF($A9118="","",INDEX(CARTAO_COMPRAS!$D:$D,INT((ROW()-2)/20)+2))</f>
        <v/>
      </c>
      <c r="D9118" s="0" t="str">
        <f aca="false">IF($A9118="","",INDEX(CARTAO_COMPRAS!$E:$E,INT((ROW()-2)/20)+2))</f>
        <v/>
      </c>
      <c r="E9118" s="0" t="str">
        <f aca="false">IF($A9118="","",INDEX(CARTAO_COMPRAS!$H:$H,INT((ROW()-2)/20)+2)+MOD(ROW()-2,20))</f>
        <v/>
      </c>
      <c r="F9118" s="0" t="str">
        <f aca="false">IF($A9118="","",INDEX(CARTAO_COMPRAS!$G:$G,INT((ROW()-2)/20)+2))</f>
        <v/>
      </c>
      <c r="G9118" s="5" t="str">
        <f aca="false">IF($A9118="","",INDEX(CARTAO_COMPRAS!$I:$I,INT((ROW()-2)/20)+2))</f>
        <v/>
      </c>
      <c r="H9118" s="4" t="str">
        <f aca="false">IF($A9118="","",EDATE(INDEX(CARTAO_COMPRAS!$J:$J,INT((ROW()-2)/20)+2),MOD(ROW()-2,20)))</f>
        <v/>
      </c>
      <c r="I9118" s="4" t="str">
        <f aca="false">IF($H9118="","",$H9118-WEEKDAY($H9118,2)+1)</f>
        <v/>
      </c>
      <c r="J9118" s="4" t="str">
        <f aca="false">IF($I9118="","",$I9118+6)</f>
        <v/>
      </c>
      <c r="K9118" s="6" t="str">
        <f aca="false">IF($H9118="","",DATE(YEAR($H9118),MONTH($H9118),1))</f>
        <v/>
      </c>
      <c r="L9118" s="0" t="str">
        <f aca="false">IF($A9118="","",INDEX(CARTAO_COMPRAS!$K:$K,INT((ROW()-2)/20)+2))</f>
        <v/>
      </c>
      <c r="M9118" s="0" t="str">
        <f aca="false">IF($A9118="","","Compra no cartão")</f>
        <v/>
      </c>
    </row>
    <row r="9119" customFormat="false" ht="13.5" hidden="false" customHeight="false" outlineLevel="0" collapsed="false">
      <c r="A9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19" s="0" t="str">
        <f aca="false">IF($A9119="","",INDEX(CARTAO_COMPRAS!$C:$C,INT((ROW()-2)/20)+2))</f>
        <v/>
      </c>
      <c r="C9119" s="0" t="str">
        <f aca="false">IF($A9119="","",INDEX(CARTAO_COMPRAS!$D:$D,INT((ROW()-2)/20)+2))</f>
        <v/>
      </c>
      <c r="D9119" s="0" t="str">
        <f aca="false">IF($A9119="","",INDEX(CARTAO_COMPRAS!$E:$E,INT((ROW()-2)/20)+2))</f>
        <v/>
      </c>
      <c r="E9119" s="0" t="str">
        <f aca="false">IF($A9119="","",INDEX(CARTAO_COMPRAS!$H:$H,INT((ROW()-2)/20)+2)+MOD(ROW()-2,20))</f>
        <v/>
      </c>
      <c r="F9119" s="0" t="str">
        <f aca="false">IF($A9119="","",INDEX(CARTAO_COMPRAS!$G:$G,INT((ROW()-2)/20)+2))</f>
        <v/>
      </c>
      <c r="G9119" s="5" t="str">
        <f aca="false">IF($A9119="","",INDEX(CARTAO_COMPRAS!$I:$I,INT((ROW()-2)/20)+2))</f>
        <v/>
      </c>
      <c r="H9119" s="4" t="str">
        <f aca="false">IF($A9119="","",EDATE(INDEX(CARTAO_COMPRAS!$J:$J,INT((ROW()-2)/20)+2),MOD(ROW()-2,20)))</f>
        <v/>
      </c>
      <c r="I9119" s="4" t="str">
        <f aca="false">IF($H9119="","",$H9119-WEEKDAY($H9119,2)+1)</f>
        <v/>
      </c>
      <c r="J9119" s="4" t="str">
        <f aca="false">IF($I9119="","",$I9119+6)</f>
        <v/>
      </c>
      <c r="K9119" s="6" t="str">
        <f aca="false">IF($H9119="","",DATE(YEAR($H9119),MONTH($H9119),1))</f>
        <v/>
      </c>
      <c r="L9119" s="0" t="str">
        <f aca="false">IF($A9119="","",INDEX(CARTAO_COMPRAS!$K:$K,INT((ROW()-2)/20)+2))</f>
        <v/>
      </c>
      <c r="M9119" s="0" t="str">
        <f aca="false">IF($A9119="","","Compra no cartão")</f>
        <v/>
      </c>
    </row>
    <row r="9120" customFormat="false" ht="13.5" hidden="false" customHeight="false" outlineLevel="0" collapsed="false">
      <c r="A9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0" s="0" t="str">
        <f aca="false">IF($A9120="","",INDEX(CARTAO_COMPRAS!$C:$C,INT((ROW()-2)/20)+2))</f>
        <v/>
      </c>
      <c r="C9120" s="0" t="str">
        <f aca="false">IF($A9120="","",INDEX(CARTAO_COMPRAS!$D:$D,INT((ROW()-2)/20)+2))</f>
        <v/>
      </c>
      <c r="D9120" s="0" t="str">
        <f aca="false">IF($A9120="","",INDEX(CARTAO_COMPRAS!$E:$E,INT((ROW()-2)/20)+2))</f>
        <v/>
      </c>
      <c r="E9120" s="0" t="str">
        <f aca="false">IF($A9120="","",INDEX(CARTAO_COMPRAS!$H:$H,INT((ROW()-2)/20)+2)+MOD(ROW()-2,20))</f>
        <v/>
      </c>
      <c r="F9120" s="0" t="str">
        <f aca="false">IF($A9120="","",INDEX(CARTAO_COMPRAS!$G:$G,INT((ROW()-2)/20)+2))</f>
        <v/>
      </c>
      <c r="G9120" s="5" t="str">
        <f aca="false">IF($A9120="","",INDEX(CARTAO_COMPRAS!$I:$I,INT((ROW()-2)/20)+2))</f>
        <v/>
      </c>
      <c r="H9120" s="4" t="str">
        <f aca="false">IF($A9120="","",EDATE(INDEX(CARTAO_COMPRAS!$J:$J,INT((ROW()-2)/20)+2),MOD(ROW()-2,20)))</f>
        <v/>
      </c>
      <c r="I9120" s="4" t="str">
        <f aca="false">IF($H9120="","",$H9120-WEEKDAY($H9120,2)+1)</f>
        <v/>
      </c>
      <c r="J9120" s="4" t="str">
        <f aca="false">IF($I9120="","",$I9120+6)</f>
        <v/>
      </c>
      <c r="K9120" s="6" t="str">
        <f aca="false">IF($H9120="","",DATE(YEAR($H9120),MONTH($H9120),1))</f>
        <v/>
      </c>
      <c r="L9120" s="0" t="str">
        <f aca="false">IF($A9120="","",INDEX(CARTAO_COMPRAS!$K:$K,INT((ROW()-2)/20)+2))</f>
        <v/>
      </c>
      <c r="M9120" s="0" t="str">
        <f aca="false">IF($A9120="","","Compra no cartão")</f>
        <v/>
      </c>
    </row>
    <row r="9121" customFormat="false" ht="13.5" hidden="false" customHeight="false" outlineLevel="0" collapsed="false">
      <c r="A9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1" s="0" t="str">
        <f aca="false">IF($A9121="","",INDEX(CARTAO_COMPRAS!$C:$C,INT((ROW()-2)/20)+2))</f>
        <v/>
      </c>
      <c r="C9121" s="0" t="str">
        <f aca="false">IF($A9121="","",INDEX(CARTAO_COMPRAS!$D:$D,INT((ROW()-2)/20)+2))</f>
        <v/>
      </c>
      <c r="D9121" s="0" t="str">
        <f aca="false">IF($A9121="","",INDEX(CARTAO_COMPRAS!$E:$E,INT((ROW()-2)/20)+2))</f>
        <v/>
      </c>
      <c r="E9121" s="0" t="str">
        <f aca="false">IF($A9121="","",INDEX(CARTAO_COMPRAS!$H:$H,INT((ROW()-2)/20)+2)+MOD(ROW()-2,20))</f>
        <v/>
      </c>
      <c r="F9121" s="0" t="str">
        <f aca="false">IF($A9121="","",INDEX(CARTAO_COMPRAS!$G:$G,INT((ROW()-2)/20)+2))</f>
        <v/>
      </c>
      <c r="G9121" s="5" t="str">
        <f aca="false">IF($A9121="","",INDEX(CARTAO_COMPRAS!$I:$I,INT((ROW()-2)/20)+2))</f>
        <v/>
      </c>
      <c r="H9121" s="4" t="str">
        <f aca="false">IF($A9121="","",EDATE(INDEX(CARTAO_COMPRAS!$J:$J,INT((ROW()-2)/20)+2),MOD(ROW()-2,20)))</f>
        <v/>
      </c>
      <c r="I9121" s="4" t="str">
        <f aca="false">IF($H9121="","",$H9121-WEEKDAY($H9121,2)+1)</f>
        <v/>
      </c>
      <c r="J9121" s="4" t="str">
        <f aca="false">IF($I9121="","",$I9121+6)</f>
        <v/>
      </c>
      <c r="K9121" s="6" t="str">
        <f aca="false">IF($H9121="","",DATE(YEAR($H9121),MONTH($H9121),1))</f>
        <v/>
      </c>
      <c r="L9121" s="0" t="str">
        <f aca="false">IF($A9121="","",INDEX(CARTAO_COMPRAS!$K:$K,INT((ROW()-2)/20)+2))</f>
        <v/>
      </c>
      <c r="M9121" s="0" t="str">
        <f aca="false">IF($A9121="","","Compra no cartão")</f>
        <v/>
      </c>
    </row>
    <row r="9122" customFormat="false" ht="13.5" hidden="false" customHeight="false" outlineLevel="0" collapsed="false">
      <c r="A91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457</v>
      </c>
      <c r="B9122" s="0" t="str">
        <f aca="false">IF($A9122="","",INDEX(CARTAO_COMPRAS!$C:$C,INT((ROW()-2)/20)+2))</f>
        <v>Nubank</v>
      </c>
      <c r="C9122" s="0" t="str">
        <f aca="false">IF($A9122="","",INDEX(CARTAO_COMPRAS!$D:$D,INT((ROW()-2)/20)+2))</f>
        <v>Fss comercio</v>
      </c>
      <c r="D9122" s="0" t="str">
        <f aca="false">IF($A9122="","",INDEX(CARTAO_COMPRAS!$E:$E,INT((ROW()-2)/20)+2))</f>
        <v>Alimentação / Insumos</v>
      </c>
      <c r="E9122" s="0" t="n">
        <f aca="false">IF($A9122="","",INDEX(CARTAO_COMPRAS!$H:$H,INT((ROW()-2)/20)+2)+MOD(ROW()-2,20))</f>
        <v>1</v>
      </c>
      <c r="F9122" s="0" t="n">
        <f aca="false">IF($A9122="","",INDEX(CARTAO_COMPRAS!$G:$G,INT((ROW()-2)/20)+2))</f>
        <v>1</v>
      </c>
      <c r="G9122" s="5" t="n">
        <f aca="false">IF($A9122="","",INDEX(CARTAO_COMPRAS!$I:$I,INT((ROW()-2)/20)+2))</f>
        <v>65.14</v>
      </c>
      <c r="H9122" s="4" t="n">
        <f aca="false">IF($A9122="","",EDATE(INDEX(CARTAO_COMPRAS!$J:$J,INT((ROW()-2)/20)+2),MOD(ROW()-2,20)))</f>
        <v>46201</v>
      </c>
      <c r="I9122" s="4" t="n">
        <f aca="false">IF($H9122="","",$H9122-WEEKDAY($H9122,2)+1)</f>
        <v>46195</v>
      </c>
      <c r="J9122" s="4" t="n">
        <f aca="false">IF($I9122="","",$I9122+6)</f>
        <v>46201</v>
      </c>
      <c r="K9122" s="6" t="n">
        <f aca="false">IF($H9122="","",DATE(YEAR($H9122),MONTH($H9122),1))</f>
        <v>46174</v>
      </c>
      <c r="L9122" s="0" t="str">
        <f aca="false">IF($A9122="","",INDEX(CARTAO_COMPRAS!$K:$K,INT((ROW()-2)/20)+2))</f>
        <v>Pago</v>
      </c>
      <c r="M9122" s="0" t="str">
        <f aca="false">IF($A9122="","","Compra no cartão")</f>
        <v>Compra no cartão</v>
      </c>
    </row>
    <row r="9123" customFormat="false" ht="13.5" hidden="false" customHeight="false" outlineLevel="0" collapsed="false">
      <c r="A9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3" s="0" t="str">
        <f aca="false">IF($A9123="","",INDEX(CARTAO_COMPRAS!$C:$C,INT((ROW()-2)/20)+2))</f>
        <v/>
      </c>
      <c r="C9123" s="0" t="str">
        <f aca="false">IF($A9123="","",INDEX(CARTAO_COMPRAS!$D:$D,INT((ROW()-2)/20)+2))</f>
        <v/>
      </c>
      <c r="D9123" s="0" t="str">
        <f aca="false">IF($A9123="","",INDEX(CARTAO_COMPRAS!$E:$E,INT((ROW()-2)/20)+2))</f>
        <v/>
      </c>
      <c r="E9123" s="0" t="str">
        <f aca="false">IF($A9123="","",INDEX(CARTAO_COMPRAS!$H:$H,INT((ROW()-2)/20)+2)+MOD(ROW()-2,20))</f>
        <v/>
      </c>
      <c r="F9123" s="0" t="str">
        <f aca="false">IF($A9123="","",INDEX(CARTAO_COMPRAS!$G:$G,INT((ROW()-2)/20)+2))</f>
        <v/>
      </c>
      <c r="G9123" s="5" t="str">
        <f aca="false">IF($A9123="","",INDEX(CARTAO_COMPRAS!$I:$I,INT((ROW()-2)/20)+2))</f>
        <v/>
      </c>
      <c r="H9123" s="4" t="str">
        <f aca="false">IF($A9123="","",EDATE(INDEX(CARTAO_COMPRAS!$J:$J,INT((ROW()-2)/20)+2),MOD(ROW()-2,20)))</f>
        <v/>
      </c>
      <c r="I9123" s="4" t="str">
        <f aca="false">IF($H9123="","",$H9123-WEEKDAY($H9123,2)+1)</f>
        <v/>
      </c>
      <c r="J9123" s="4" t="str">
        <f aca="false">IF($I9123="","",$I9123+6)</f>
        <v/>
      </c>
      <c r="K9123" s="6" t="str">
        <f aca="false">IF($H9123="","",DATE(YEAR($H9123),MONTH($H9123),1))</f>
        <v/>
      </c>
      <c r="L9123" s="0" t="str">
        <f aca="false">IF($A9123="","",INDEX(CARTAO_COMPRAS!$K:$K,INT((ROW()-2)/20)+2))</f>
        <v/>
      </c>
      <c r="M9123" s="0" t="str">
        <f aca="false">IF($A9123="","","Compra no cartão")</f>
        <v/>
      </c>
    </row>
    <row r="9124" customFormat="false" ht="13.5" hidden="false" customHeight="false" outlineLevel="0" collapsed="false">
      <c r="A9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4" s="0" t="str">
        <f aca="false">IF($A9124="","",INDEX(CARTAO_COMPRAS!$C:$C,INT((ROW()-2)/20)+2))</f>
        <v/>
      </c>
      <c r="C9124" s="0" t="str">
        <f aca="false">IF($A9124="","",INDEX(CARTAO_COMPRAS!$D:$D,INT((ROW()-2)/20)+2))</f>
        <v/>
      </c>
      <c r="D9124" s="0" t="str">
        <f aca="false">IF($A9124="","",INDEX(CARTAO_COMPRAS!$E:$E,INT((ROW()-2)/20)+2))</f>
        <v/>
      </c>
      <c r="E9124" s="0" t="str">
        <f aca="false">IF($A9124="","",INDEX(CARTAO_COMPRAS!$H:$H,INT((ROW()-2)/20)+2)+MOD(ROW()-2,20))</f>
        <v/>
      </c>
      <c r="F9124" s="0" t="str">
        <f aca="false">IF($A9124="","",INDEX(CARTAO_COMPRAS!$G:$G,INT((ROW()-2)/20)+2))</f>
        <v/>
      </c>
      <c r="G9124" s="5" t="str">
        <f aca="false">IF($A9124="","",INDEX(CARTAO_COMPRAS!$I:$I,INT((ROW()-2)/20)+2))</f>
        <v/>
      </c>
      <c r="H9124" s="4" t="str">
        <f aca="false">IF($A9124="","",EDATE(INDEX(CARTAO_COMPRAS!$J:$J,INT((ROW()-2)/20)+2),MOD(ROW()-2,20)))</f>
        <v/>
      </c>
      <c r="I9124" s="4" t="str">
        <f aca="false">IF($H9124="","",$H9124-WEEKDAY($H9124,2)+1)</f>
        <v/>
      </c>
      <c r="J9124" s="4" t="str">
        <f aca="false">IF($I9124="","",$I9124+6)</f>
        <v/>
      </c>
      <c r="K9124" s="6" t="str">
        <f aca="false">IF($H9124="","",DATE(YEAR($H9124),MONTH($H9124),1))</f>
        <v/>
      </c>
      <c r="L9124" s="0" t="str">
        <f aca="false">IF($A9124="","",INDEX(CARTAO_COMPRAS!$K:$K,INT((ROW()-2)/20)+2))</f>
        <v/>
      </c>
      <c r="M9124" s="0" t="str">
        <f aca="false">IF($A9124="","","Compra no cartão")</f>
        <v/>
      </c>
    </row>
    <row r="9125" customFormat="false" ht="13.5" hidden="false" customHeight="false" outlineLevel="0" collapsed="false">
      <c r="A9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5" s="0" t="str">
        <f aca="false">IF($A9125="","",INDEX(CARTAO_COMPRAS!$C:$C,INT((ROW()-2)/20)+2))</f>
        <v/>
      </c>
      <c r="C9125" s="0" t="str">
        <f aca="false">IF($A9125="","",INDEX(CARTAO_COMPRAS!$D:$D,INT((ROW()-2)/20)+2))</f>
        <v/>
      </c>
      <c r="D9125" s="0" t="str">
        <f aca="false">IF($A9125="","",INDEX(CARTAO_COMPRAS!$E:$E,INT((ROW()-2)/20)+2))</f>
        <v/>
      </c>
      <c r="E9125" s="0" t="str">
        <f aca="false">IF($A9125="","",INDEX(CARTAO_COMPRAS!$H:$H,INT((ROW()-2)/20)+2)+MOD(ROW()-2,20))</f>
        <v/>
      </c>
      <c r="F9125" s="0" t="str">
        <f aca="false">IF($A9125="","",INDEX(CARTAO_COMPRAS!$G:$G,INT((ROW()-2)/20)+2))</f>
        <v/>
      </c>
      <c r="G9125" s="5" t="str">
        <f aca="false">IF($A9125="","",INDEX(CARTAO_COMPRAS!$I:$I,INT((ROW()-2)/20)+2))</f>
        <v/>
      </c>
      <c r="H9125" s="4" t="str">
        <f aca="false">IF($A9125="","",EDATE(INDEX(CARTAO_COMPRAS!$J:$J,INT((ROW()-2)/20)+2),MOD(ROW()-2,20)))</f>
        <v/>
      </c>
      <c r="I9125" s="4" t="str">
        <f aca="false">IF($H9125="","",$H9125-WEEKDAY($H9125,2)+1)</f>
        <v/>
      </c>
      <c r="J9125" s="4" t="str">
        <f aca="false">IF($I9125="","",$I9125+6)</f>
        <v/>
      </c>
      <c r="K9125" s="6" t="str">
        <f aca="false">IF($H9125="","",DATE(YEAR($H9125),MONTH($H9125),1))</f>
        <v/>
      </c>
      <c r="L9125" s="0" t="str">
        <f aca="false">IF($A9125="","",INDEX(CARTAO_COMPRAS!$K:$K,INT((ROW()-2)/20)+2))</f>
        <v/>
      </c>
      <c r="M9125" s="0" t="str">
        <f aca="false">IF($A9125="","","Compra no cartão")</f>
        <v/>
      </c>
    </row>
    <row r="9126" customFormat="false" ht="13.5" hidden="false" customHeight="false" outlineLevel="0" collapsed="false">
      <c r="A9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6" s="0" t="str">
        <f aca="false">IF($A9126="","",INDEX(CARTAO_COMPRAS!$C:$C,INT((ROW()-2)/20)+2))</f>
        <v/>
      </c>
      <c r="C9126" s="0" t="str">
        <f aca="false">IF($A9126="","",INDEX(CARTAO_COMPRAS!$D:$D,INT((ROW()-2)/20)+2))</f>
        <v/>
      </c>
      <c r="D9126" s="0" t="str">
        <f aca="false">IF($A9126="","",INDEX(CARTAO_COMPRAS!$E:$E,INT((ROW()-2)/20)+2))</f>
        <v/>
      </c>
      <c r="E9126" s="0" t="str">
        <f aca="false">IF($A9126="","",INDEX(CARTAO_COMPRAS!$H:$H,INT((ROW()-2)/20)+2)+MOD(ROW()-2,20))</f>
        <v/>
      </c>
      <c r="F9126" s="0" t="str">
        <f aca="false">IF($A9126="","",INDEX(CARTAO_COMPRAS!$G:$G,INT((ROW()-2)/20)+2))</f>
        <v/>
      </c>
      <c r="G9126" s="5" t="str">
        <f aca="false">IF($A9126="","",INDEX(CARTAO_COMPRAS!$I:$I,INT((ROW()-2)/20)+2))</f>
        <v/>
      </c>
      <c r="H9126" s="4" t="str">
        <f aca="false">IF($A9126="","",EDATE(INDEX(CARTAO_COMPRAS!$J:$J,INT((ROW()-2)/20)+2),MOD(ROW()-2,20)))</f>
        <v/>
      </c>
      <c r="I9126" s="4" t="str">
        <f aca="false">IF($H9126="","",$H9126-WEEKDAY($H9126,2)+1)</f>
        <v/>
      </c>
      <c r="J9126" s="4" t="str">
        <f aca="false">IF($I9126="","",$I9126+6)</f>
        <v/>
      </c>
      <c r="K9126" s="6" t="str">
        <f aca="false">IF($H9126="","",DATE(YEAR($H9126),MONTH($H9126),1))</f>
        <v/>
      </c>
      <c r="L9126" s="0" t="str">
        <f aca="false">IF($A9126="","",INDEX(CARTAO_COMPRAS!$K:$K,INT((ROW()-2)/20)+2))</f>
        <v/>
      </c>
      <c r="M9126" s="0" t="str">
        <f aca="false">IF($A9126="","","Compra no cartão")</f>
        <v/>
      </c>
    </row>
    <row r="9127" customFormat="false" ht="13.5" hidden="false" customHeight="false" outlineLevel="0" collapsed="false">
      <c r="A9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7" s="0" t="str">
        <f aca="false">IF($A9127="","",INDEX(CARTAO_COMPRAS!$C:$C,INT((ROW()-2)/20)+2))</f>
        <v/>
      </c>
      <c r="C9127" s="0" t="str">
        <f aca="false">IF($A9127="","",INDEX(CARTAO_COMPRAS!$D:$D,INT((ROW()-2)/20)+2))</f>
        <v/>
      </c>
      <c r="D9127" s="0" t="str">
        <f aca="false">IF($A9127="","",INDEX(CARTAO_COMPRAS!$E:$E,INT((ROW()-2)/20)+2))</f>
        <v/>
      </c>
      <c r="E9127" s="0" t="str">
        <f aca="false">IF($A9127="","",INDEX(CARTAO_COMPRAS!$H:$H,INT((ROW()-2)/20)+2)+MOD(ROW()-2,20))</f>
        <v/>
      </c>
      <c r="F9127" s="0" t="str">
        <f aca="false">IF($A9127="","",INDEX(CARTAO_COMPRAS!$G:$G,INT((ROW()-2)/20)+2))</f>
        <v/>
      </c>
      <c r="G9127" s="5" t="str">
        <f aca="false">IF($A9127="","",INDEX(CARTAO_COMPRAS!$I:$I,INT((ROW()-2)/20)+2))</f>
        <v/>
      </c>
      <c r="H9127" s="4" t="str">
        <f aca="false">IF($A9127="","",EDATE(INDEX(CARTAO_COMPRAS!$J:$J,INT((ROW()-2)/20)+2),MOD(ROW()-2,20)))</f>
        <v/>
      </c>
      <c r="I9127" s="4" t="str">
        <f aca="false">IF($H9127="","",$H9127-WEEKDAY($H9127,2)+1)</f>
        <v/>
      </c>
      <c r="J9127" s="4" t="str">
        <f aca="false">IF($I9127="","",$I9127+6)</f>
        <v/>
      </c>
      <c r="K9127" s="6" t="str">
        <f aca="false">IF($H9127="","",DATE(YEAR($H9127),MONTH($H9127),1))</f>
        <v/>
      </c>
      <c r="L9127" s="0" t="str">
        <f aca="false">IF($A9127="","",INDEX(CARTAO_COMPRAS!$K:$K,INT((ROW()-2)/20)+2))</f>
        <v/>
      </c>
      <c r="M9127" s="0" t="str">
        <f aca="false">IF($A9127="","","Compra no cartão")</f>
        <v/>
      </c>
    </row>
    <row r="9128" customFormat="false" ht="13.5" hidden="false" customHeight="false" outlineLevel="0" collapsed="false">
      <c r="A9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8" s="0" t="str">
        <f aca="false">IF($A9128="","",INDEX(CARTAO_COMPRAS!$C:$C,INT((ROW()-2)/20)+2))</f>
        <v/>
      </c>
      <c r="C9128" s="0" t="str">
        <f aca="false">IF($A9128="","",INDEX(CARTAO_COMPRAS!$D:$D,INT((ROW()-2)/20)+2))</f>
        <v/>
      </c>
      <c r="D9128" s="0" t="str">
        <f aca="false">IF($A9128="","",INDEX(CARTAO_COMPRAS!$E:$E,INT((ROW()-2)/20)+2))</f>
        <v/>
      </c>
      <c r="E9128" s="0" t="str">
        <f aca="false">IF($A9128="","",INDEX(CARTAO_COMPRAS!$H:$H,INT((ROW()-2)/20)+2)+MOD(ROW()-2,20))</f>
        <v/>
      </c>
      <c r="F9128" s="0" t="str">
        <f aca="false">IF($A9128="","",INDEX(CARTAO_COMPRAS!$G:$G,INT((ROW()-2)/20)+2))</f>
        <v/>
      </c>
      <c r="G9128" s="5" t="str">
        <f aca="false">IF($A9128="","",INDEX(CARTAO_COMPRAS!$I:$I,INT((ROW()-2)/20)+2))</f>
        <v/>
      </c>
      <c r="H9128" s="4" t="str">
        <f aca="false">IF($A9128="","",EDATE(INDEX(CARTAO_COMPRAS!$J:$J,INT((ROW()-2)/20)+2),MOD(ROW()-2,20)))</f>
        <v/>
      </c>
      <c r="I9128" s="4" t="str">
        <f aca="false">IF($H9128="","",$H9128-WEEKDAY($H9128,2)+1)</f>
        <v/>
      </c>
      <c r="J9128" s="4" t="str">
        <f aca="false">IF($I9128="","",$I9128+6)</f>
        <v/>
      </c>
      <c r="K9128" s="6" t="str">
        <f aca="false">IF($H9128="","",DATE(YEAR($H9128),MONTH($H9128),1))</f>
        <v/>
      </c>
      <c r="L9128" s="0" t="str">
        <f aca="false">IF($A9128="","",INDEX(CARTAO_COMPRAS!$K:$K,INT((ROW()-2)/20)+2))</f>
        <v/>
      </c>
      <c r="M9128" s="0" t="str">
        <f aca="false">IF($A9128="","","Compra no cartão")</f>
        <v/>
      </c>
    </row>
    <row r="9129" customFormat="false" ht="13.5" hidden="false" customHeight="false" outlineLevel="0" collapsed="false">
      <c r="A9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29" s="0" t="str">
        <f aca="false">IF($A9129="","",INDEX(CARTAO_COMPRAS!$C:$C,INT((ROW()-2)/20)+2))</f>
        <v/>
      </c>
      <c r="C9129" s="0" t="str">
        <f aca="false">IF($A9129="","",INDEX(CARTAO_COMPRAS!$D:$D,INT((ROW()-2)/20)+2))</f>
        <v/>
      </c>
      <c r="D9129" s="0" t="str">
        <f aca="false">IF($A9129="","",INDEX(CARTAO_COMPRAS!$E:$E,INT((ROW()-2)/20)+2))</f>
        <v/>
      </c>
      <c r="E9129" s="0" t="str">
        <f aca="false">IF($A9129="","",INDEX(CARTAO_COMPRAS!$H:$H,INT((ROW()-2)/20)+2)+MOD(ROW()-2,20))</f>
        <v/>
      </c>
      <c r="F9129" s="0" t="str">
        <f aca="false">IF($A9129="","",INDEX(CARTAO_COMPRAS!$G:$G,INT((ROW()-2)/20)+2))</f>
        <v/>
      </c>
      <c r="G9129" s="5" t="str">
        <f aca="false">IF($A9129="","",INDEX(CARTAO_COMPRAS!$I:$I,INT((ROW()-2)/20)+2))</f>
        <v/>
      </c>
      <c r="H9129" s="4" t="str">
        <f aca="false">IF($A9129="","",EDATE(INDEX(CARTAO_COMPRAS!$J:$J,INT((ROW()-2)/20)+2),MOD(ROW()-2,20)))</f>
        <v/>
      </c>
      <c r="I9129" s="4" t="str">
        <f aca="false">IF($H9129="","",$H9129-WEEKDAY($H9129,2)+1)</f>
        <v/>
      </c>
      <c r="J9129" s="4" t="str">
        <f aca="false">IF($I9129="","",$I9129+6)</f>
        <v/>
      </c>
      <c r="K9129" s="6" t="str">
        <f aca="false">IF($H9129="","",DATE(YEAR($H9129),MONTH($H9129),1))</f>
        <v/>
      </c>
      <c r="L9129" s="0" t="str">
        <f aca="false">IF($A9129="","",INDEX(CARTAO_COMPRAS!$K:$K,INT((ROW()-2)/20)+2))</f>
        <v/>
      </c>
      <c r="M9129" s="0" t="str">
        <f aca="false">IF($A9129="","","Compra no cartão")</f>
        <v/>
      </c>
    </row>
    <row r="9130" customFormat="false" ht="13.5" hidden="false" customHeight="false" outlineLevel="0" collapsed="false">
      <c r="A9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0" s="0" t="str">
        <f aca="false">IF($A9130="","",INDEX(CARTAO_COMPRAS!$C:$C,INT((ROW()-2)/20)+2))</f>
        <v/>
      </c>
      <c r="C9130" s="0" t="str">
        <f aca="false">IF($A9130="","",INDEX(CARTAO_COMPRAS!$D:$D,INT((ROW()-2)/20)+2))</f>
        <v/>
      </c>
      <c r="D9130" s="0" t="str">
        <f aca="false">IF($A9130="","",INDEX(CARTAO_COMPRAS!$E:$E,INT((ROW()-2)/20)+2))</f>
        <v/>
      </c>
      <c r="E9130" s="0" t="str">
        <f aca="false">IF($A9130="","",INDEX(CARTAO_COMPRAS!$H:$H,INT((ROW()-2)/20)+2)+MOD(ROW()-2,20))</f>
        <v/>
      </c>
      <c r="F9130" s="0" t="str">
        <f aca="false">IF($A9130="","",INDEX(CARTAO_COMPRAS!$G:$G,INT((ROW()-2)/20)+2))</f>
        <v/>
      </c>
      <c r="G9130" s="5" t="str">
        <f aca="false">IF($A9130="","",INDEX(CARTAO_COMPRAS!$I:$I,INT((ROW()-2)/20)+2))</f>
        <v/>
      </c>
      <c r="H9130" s="4" t="str">
        <f aca="false">IF($A9130="","",EDATE(INDEX(CARTAO_COMPRAS!$J:$J,INT((ROW()-2)/20)+2),MOD(ROW()-2,20)))</f>
        <v/>
      </c>
      <c r="I9130" s="4" t="str">
        <f aca="false">IF($H9130="","",$H9130-WEEKDAY($H9130,2)+1)</f>
        <v/>
      </c>
      <c r="J9130" s="4" t="str">
        <f aca="false">IF($I9130="","",$I9130+6)</f>
        <v/>
      </c>
      <c r="K9130" s="6" t="str">
        <f aca="false">IF($H9130="","",DATE(YEAR($H9130),MONTH($H9130),1))</f>
        <v/>
      </c>
      <c r="L9130" s="0" t="str">
        <f aca="false">IF($A9130="","",INDEX(CARTAO_COMPRAS!$K:$K,INT((ROW()-2)/20)+2))</f>
        <v/>
      </c>
      <c r="M9130" s="0" t="str">
        <f aca="false">IF($A9130="","","Compra no cartão")</f>
        <v/>
      </c>
    </row>
    <row r="9131" customFormat="false" ht="13.5" hidden="false" customHeight="false" outlineLevel="0" collapsed="false">
      <c r="A9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1" s="0" t="str">
        <f aca="false">IF($A9131="","",INDEX(CARTAO_COMPRAS!$C:$C,INT((ROW()-2)/20)+2))</f>
        <v/>
      </c>
      <c r="C9131" s="0" t="str">
        <f aca="false">IF($A9131="","",INDEX(CARTAO_COMPRAS!$D:$D,INT((ROW()-2)/20)+2))</f>
        <v/>
      </c>
      <c r="D9131" s="0" t="str">
        <f aca="false">IF($A9131="","",INDEX(CARTAO_COMPRAS!$E:$E,INT((ROW()-2)/20)+2))</f>
        <v/>
      </c>
      <c r="E9131" s="0" t="str">
        <f aca="false">IF($A9131="","",INDEX(CARTAO_COMPRAS!$H:$H,INT((ROW()-2)/20)+2)+MOD(ROW()-2,20))</f>
        <v/>
      </c>
      <c r="F9131" s="0" t="str">
        <f aca="false">IF($A9131="","",INDEX(CARTAO_COMPRAS!$G:$G,INT((ROW()-2)/20)+2))</f>
        <v/>
      </c>
      <c r="G9131" s="5" t="str">
        <f aca="false">IF($A9131="","",INDEX(CARTAO_COMPRAS!$I:$I,INT((ROW()-2)/20)+2))</f>
        <v/>
      </c>
      <c r="H9131" s="4" t="str">
        <f aca="false">IF($A9131="","",EDATE(INDEX(CARTAO_COMPRAS!$J:$J,INT((ROW()-2)/20)+2),MOD(ROW()-2,20)))</f>
        <v/>
      </c>
      <c r="I9131" s="4" t="str">
        <f aca="false">IF($H9131="","",$H9131-WEEKDAY($H9131,2)+1)</f>
        <v/>
      </c>
      <c r="J9131" s="4" t="str">
        <f aca="false">IF($I9131="","",$I9131+6)</f>
        <v/>
      </c>
      <c r="K9131" s="6" t="str">
        <f aca="false">IF($H9131="","",DATE(YEAR($H9131),MONTH($H9131),1))</f>
        <v/>
      </c>
      <c r="L9131" s="0" t="str">
        <f aca="false">IF($A9131="","",INDEX(CARTAO_COMPRAS!$K:$K,INT((ROW()-2)/20)+2))</f>
        <v/>
      </c>
      <c r="M9131" s="0" t="str">
        <f aca="false">IF($A9131="","","Compra no cartão")</f>
        <v/>
      </c>
    </row>
    <row r="9132" customFormat="false" ht="13.5" hidden="false" customHeight="false" outlineLevel="0" collapsed="false">
      <c r="A9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2" s="0" t="str">
        <f aca="false">IF($A9132="","",INDEX(CARTAO_COMPRAS!$C:$C,INT((ROW()-2)/20)+2))</f>
        <v/>
      </c>
      <c r="C9132" s="0" t="str">
        <f aca="false">IF($A9132="","",INDEX(CARTAO_COMPRAS!$D:$D,INT((ROW()-2)/20)+2))</f>
        <v/>
      </c>
      <c r="D9132" s="0" t="str">
        <f aca="false">IF($A9132="","",INDEX(CARTAO_COMPRAS!$E:$E,INT((ROW()-2)/20)+2))</f>
        <v/>
      </c>
      <c r="E9132" s="0" t="str">
        <f aca="false">IF($A9132="","",INDEX(CARTAO_COMPRAS!$H:$H,INT((ROW()-2)/20)+2)+MOD(ROW()-2,20))</f>
        <v/>
      </c>
      <c r="F9132" s="0" t="str">
        <f aca="false">IF($A9132="","",INDEX(CARTAO_COMPRAS!$G:$G,INT((ROW()-2)/20)+2))</f>
        <v/>
      </c>
      <c r="G9132" s="5" t="str">
        <f aca="false">IF($A9132="","",INDEX(CARTAO_COMPRAS!$I:$I,INT((ROW()-2)/20)+2))</f>
        <v/>
      </c>
      <c r="H9132" s="4" t="str">
        <f aca="false">IF($A9132="","",EDATE(INDEX(CARTAO_COMPRAS!$J:$J,INT((ROW()-2)/20)+2),MOD(ROW()-2,20)))</f>
        <v/>
      </c>
      <c r="I9132" s="4" t="str">
        <f aca="false">IF($H9132="","",$H9132-WEEKDAY($H9132,2)+1)</f>
        <v/>
      </c>
      <c r="J9132" s="4" t="str">
        <f aca="false">IF($I9132="","",$I9132+6)</f>
        <v/>
      </c>
      <c r="K9132" s="6" t="str">
        <f aca="false">IF($H9132="","",DATE(YEAR($H9132),MONTH($H9132),1))</f>
        <v/>
      </c>
      <c r="L9132" s="0" t="str">
        <f aca="false">IF($A9132="","",INDEX(CARTAO_COMPRAS!$K:$K,INT((ROW()-2)/20)+2))</f>
        <v/>
      </c>
      <c r="M9132" s="0" t="str">
        <f aca="false">IF($A9132="","","Compra no cartão")</f>
        <v/>
      </c>
    </row>
    <row r="9133" customFormat="false" ht="13.5" hidden="false" customHeight="false" outlineLevel="0" collapsed="false">
      <c r="A9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3" s="0" t="str">
        <f aca="false">IF($A9133="","",INDEX(CARTAO_COMPRAS!$C:$C,INT((ROW()-2)/20)+2))</f>
        <v/>
      </c>
      <c r="C9133" s="0" t="str">
        <f aca="false">IF($A9133="","",INDEX(CARTAO_COMPRAS!$D:$D,INT((ROW()-2)/20)+2))</f>
        <v/>
      </c>
      <c r="D9133" s="0" t="str">
        <f aca="false">IF($A9133="","",INDEX(CARTAO_COMPRAS!$E:$E,INT((ROW()-2)/20)+2))</f>
        <v/>
      </c>
      <c r="E9133" s="0" t="str">
        <f aca="false">IF($A9133="","",INDEX(CARTAO_COMPRAS!$H:$H,INT((ROW()-2)/20)+2)+MOD(ROW()-2,20))</f>
        <v/>
      </c>
      <c r="F9133" s="0" t="str">
        <f aca="false">IF($A9133="","",INDEX(CARTAO_COMPRAS!$G:$G,INT((ROW()-2)/20)+2))</f>
        <v/>
      </c>
      <c r="G9133" s="5" t="str">
        <f aca="false">IF($A9133="","",INDEX(CARTAO_COMPRAS!$I:$I,INT((ROW()-2)/20)+2))</f>
        <v/>
      </c>
      <c r="H9133" s="4" t="str">
        <f aca="false">IF($A9133="","",EDATE(INDEX(CARTAO_COMPRAS!$J:$J,INT((ROW()-2)/20)+2),MOD(ROW()-2,20)))</f>
        <v/>
      </c>
      <c r="I9133" s="4" t="str">
        <f aca="false">IF($H9133="","",$H9133-WEEKDAY($H9133,2)+1)</f>
        <v/>
      </c>
      <c r="J9133" s="4" t="str">
        <f aca="false">IF($I9133="","",$I9133+6)</f>
        <v/>
      </c>
      <c r="K9133" s="6" t="str">
        <f aca="false">IF($H9133="","",DATE(YEAR($H9133),MONTH($H9133),1))</f>
        <v/>
      </c>
      <c r="L9133" s="0" t="str">
        <f aca="false">IF($A9133="","",INDEX(CARTAO_COMPRAS!$K:$K,INT((ROW()-2)/20)+2))</f>
        <v/>
      </c>
      <c r="M9133" s="0" t="str">
        <f aca="false">IF($A9133="","","Compra no cartão")</f>
        <v/>
      </c>
    </row>
    <row r="9134" customFormat="false" ht="13.5" hidden="false" customHeight="false" outlineLevel="0" collapsed="false">
      <c r="A9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4" s="0" t="str">
        <f aca="false">IF($A9134="","",INDEX(CARTAO_COMPRAS!$C:$C,INT((ROW()-2)/20)+2))</f>
        <v/>
      </c>
      <c r="C9134" s="0" t="str">
        <f aca="false">IF($A9134="","",INDEX(CARTAO_COMPRAS!$D:$D,INT((ROW()-2)/20)+2))</f>
        <v/>
      </c>
      <c r="D9134" s="0" t="str">
        <f aca="false">IF($A9134="","",INDEX(CARTAO_COMPRAS!$E:$E,INT((ROW()-2)/20)+2))</f>
        <v/>
      </c>
      <c r="E9134" s="0" t="str">
        <f aca="false">IF($A9134="","",INDEX(CARTAO_COMPRAS!$H:$H,INT((ROW()-2)/20)+2)+MOD(ROW()-2,20))</f>
        <v/>
      </c>
      <c r="F9134" s="0" t="str">
        <f aca="false">IF($A9134="","",INDEX(CARTAO_COMPRAS!$G:$G,INT((ROW()-2)/20)+2))</f>
        <v/>
      </c>
      <c r="G9134" s="5" t="str">
        <f aca="false">IF($A9134="","",INDEX(CARTAO_COMPRAS!$I:$I,INT((ROW()-2)/20)+2))</f>
        <v/>
      </c>
      <c r="H9134" s="4" t="str">
        <f aca="false">IF($A9134="","",EDATE(INDEX(CARTAO_COMPRAS!$J:$J,INT((ROW()-2)/20)+2),MOD(ROW()-2,20)))</f>
        <v/>
      </c>
      <c r="I9134" s="4" t="str">
        <f aca="false">IF($H9134="","",$H9134-WEEKDAY($H9134,2)+1)</f>
        <v/>
      </c>
      <c r="J9134" s="4" t="str">
        <f aca="false">IF($I9134="","",$I9134+6)</f>
        <v/>
      </c>
      <c r="K9134" s="6" t="str">
        <f aca="false">IF($H9134="","",DATE(YEAR($H9134),MONTH($H9134),1))</f>
        <v/>
      </c>
      <c r="L9134" s="0" t="str">
        <f aca="false">IF($A9134="","",INDEX(CARTAO_COMPRAS!$K:$K,INT((ROW()-2)/20)+2))</f>
        <v/>
      </c>
      <c r="M9134" s="0" t="str">
        <f aca="false">IF($A9134="","","Compra no cartão")</f>
        <v/>
      </c>
    </row>
    <row r="9135" customFormat="false" ht="13.5" hidden="false" customHeight="false" outlineLevel="0" collapsed="false">
      <c r="A9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5" s="0" t="str">
        <f aca="false">IF($A9135="","",INDEX(CARTAO_COMPRAS!$C:$C,INT((ROW()-2)/20)+2))</f>
        <v/>
      </c>
      <c r="C9135" s="0" t="str">
        <f aca="false">IF($A9135="","",INDEX(CARTAO_COMPRAS!$D:$D,INT((ROW()-2)/20)+2))</f>
        <v/>
      </c>
      <c r="D9135" s="0" t="str">
        <f aca="false">IF($A9135="","",INDEX(CARTAO_COMPRAS!$E:$E,INT((ROW()-2)/20)+2))</f>
        <v/>
      </c>
      <c r="E9135" s="0" t="str">
        <f aca="false">IF($A9135="","",INDEX(CARTAO_COMPRAS!$H:$H,INT((ROW()-2)/20)+2)+MOD(ROW()-2,20))</f>
        <v/>
      </c>
      <c r="F9135" s="0" t="str">
        <f aca="false">IF($A9135="","",INDEX(CARTAO_COMPRAS!$G:$G,INT((ROW()-2)/20)+2))</f>
        <v/>
      </c>
      <c r="G9135" s="5" t="str">
        <f aca="false">IF($A9135="","",INDEX(CARTAO_COMPRAS!$I:$I,INT((ROW()-2)/20)+2))</f>
        <v/>
      </c>
      <c r="H9135" s="4" t="str">
        <f aca="false">IF($A9135="","",EDATE(INDEX(CARTAO_COMPRAS!$J:$J,INT((ROW()-2)/20)+2),MOD(ROW()-2,20)))</f>
        <v/>
      </c>
      <c r="I9135" s="4" t="str">
        <f aca="false">IF($H9135="","",$H9135-WEEKDAY($H9135,2)+1)</f>
        <v/>
      </c>
      <c r="J9135" s="4" t="str">
        <f aca="false">IF($I9135="","",$I9135+6)</f>
        <v/>
      </c>
      <c r="K9135" s="6" t="str">
        <f aca="false">IF($H9135="","",DATE(YEAR($H9135),MONTH($H9135),1))</f>
        <v/>
      </c>
      <c r="L9135" s="0" t="str">
        <f aca="false">IF($A9135="","",INDEX(CARTAO_COMPRAS!$K:$K,INT((ROW()-2)/20)+2))</f>
        <v/>
      </c>
      <c r="M9135" s="0" t="str">
        <f aca="false">IF($A9135="","","Compra no cartão")</f>
        <v/>
      </c>
    </row>
    <row r="9136" customFormat="false" ht="13.5" hidden="false" customHeight="false" outlineLevel="0" collapsed="false">
      <c r="A9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6" s="0" t="str">
        <f aca="false">IF($A9136="","",INDEX(CARTAO_COMPRAS!$C:$C,INT((ROW()-2)/20)+2))</f>
        <v/>
      </c>
      <c r="C9136" s="0" t="str">
        <f aca="false">IF($A9136="","",INDEX(CARTAO_COMPRAS!$D:$D,INT((ROW()-2)/20)+2))</f>
        <v/>
      </c>
      <c r="D9136" s="0" t="str">
        <f aca="false">IF($A9136="","",INDEX(CARTAO_COMPRAS!$E:$E,INT((ROW()-2)/20)+2))</f>
        <v/>
      </c>
      <c r="E9136" s="0" t="str">
        <f aca="false">IF($A9136="","",INDEX(CARTAO_COMPRAS!$H:$H,INT((ROW()-2)/20)+2)+MOD(ROW()-2,20))</f>
        <v/>
      </c>
      <c r="F9136" s="0" t="str">
        <f aca="false">IF($A9136="","",INDEX(CARTAO_COMPRAS!$G:$G,INT((ROW()-2)/20)+2))</f>
        <v/>
      </c>
      <c r="G9136" s="5" t="str">
        <f aca="false">IF($A9136="","",INDEX(CARTAO_COMPRAS!$I:$I,INT((ROW()-2)/20)+2))</f>
        <v/>
      </c>
      <c r="H9136" s="4" t="str">
        <f aca="false">IF($A9136="","",EDATE(INDEX(CARTAO_COMPRAS!$J:$J,INT((ROW()-2)/20)+2),MOD(ROW()-2,20)))</f>
        <v/>
      </c>
      <c r="I9136" s="4" t="str">
        <f aca="false">IF($H9136="","",$H9136-WEEKDAY($H9136,2)+1)</f>
        <v/>
      </c>
      <c r="J9136" s="4" t="str">
        <f aca="false">IF($I9136="","",$I9136+6)</f>
        <v/>
      </c>
      <c r="K9136" s="6" t="str">
        <f aca="false">IF($H9136="","",DATE(YEAR($H9136),MONTH($H9136),1))</f>
        <v/>
      </c>
      <c r="L9136" s="0" t="str">
        <f aca="false">IF($A9136="","",INDEX(CARTAO_COMPRAS!$K:$K,INT((ROW()-2)/20)+2))</f>
        <v/>
      </c>
      <c r="M9136" s="0" t="str">
        <f aca="false">IF($A9136="","","Compra no cartão")</f>
        <v/>
      </c>
    </row>
    <row r="9137" customFormat="false" ht="13.5" hidden="false" customHeight="false" outlineLevel="0" collapsed="false">
      <c r="A9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7" s="0" t="str">
        <f aca="false">IF($A9137="","",INDEX(CARTAO_COMPRAS!$C:$C,INT((ROW()-2)/20)+2))</f>
        <v/>
      </c>
      <c r="C9137" s="0" t="str">
        <f aca="false">IF($A9137="","",INDEX(CARTAO_COMPRAS!$D:$D,INT((ROW()-2)/20)+2))</f>
        <v/>
      </c>
      <c r="D9137" s="0" t="str">
        <f aca="false">IF($A9137="","",INDEX(CARTAO_COMPRAS!$E:$E,INT((ROW()-2)/20)+2))</f>
        <v/>
      </c>
      <c r="E9137" s="0" t="str">
        <f aca="false">IF($A9137="","",INDEX(CARTAO_COMPRAS!$H:$H,INT((ROW()-2)/20)+2)+MOD(ROW()-2,20))</f>
        <v/>
      </c>
      <c r="F9137" s="0" t="str">
        <f aca="false">IF($A9137="","",INDEX(CARTAO_COMPRAS!$G:$G,INT((ROW()-2)/20)+2))</f>
        <v/>
      </c>
      <c r="G9137" s="5" t="str">
        <f aca="false">IF($A9137="","",INDEX(CARTAO_COMPRAS!$I:$I,INT((ROW()-2)/20)+2))</f>
        <v/>
      </c>
      <c r="H9137" s="4" t="str">
        <f aca="false">IF($A9137="","",EDATE(INDEX(CARTAO_COMPRAS!$J:$J,INT((ROW()-2)/20)+2),MOD(ROW()-2,20)))</f>
        <v/>
      </c>
      <c r="I9137" s="4" t="str">
        <f aca="false">IF($H9137="","",$H9137-WEEKDAY($H9137,2)+1)</f>
        <v/>
      </c>
      <c r="J9137" s="4" t="str">
        <f aca="false">IF($I9137="","",$I9137+6)</f>
        <v/>
      </c>
      <c r="K9137" s="6" t="str">
        <f aca="false">IF($H9137="","",DATE(YEAR($H9137),MONTH($H9137),1))</f>
        <v/>
      </c>
      <c r="L9137" s="0" t="str">
        <f aca="false">IF($A9137="","",INDEX(CARTAO_COMPRAS!$K:$K,INT((ROW()-2)/20)+2))</f>
        <v/>
      </c>
      <c r="M9137" s="0" t="str">
        <f aca="false">IF($A9137="","","Compra no cartão")</f>
        <v/>
      </c>
    </row>
    <row r="9138" customFormat="false" ht="13.5" hidden="false" customHeight="false" outlineLevel="0" collapsed="false">
      <c r="A9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8" s="0" t="str">
        <f aca="false">IF($A9138="","",INDEX(CARTAO_COMPRAS!$C:$C,INT((ROW()-2)/20)+2))</f>
        <v/>
      </c>
      <c r="C9138" s="0" t="str">
        <f aca="false">IF($A9138="","",INDEX(CARTAO_COMPRAS!$D:$D,INT((ROW()-2)/20)+2))</f>
        <v/>
      </c>
      <c r="D9138" s="0" t="str">
        <f aca="false">IF($A9138="","",INDEX(CARTAO_COMPRAS!$E:$E,INT((ROW()-2)/20)+2))</f>
        <v/>
      </c>
      <c r="E9138" s="0" t="str">
        <f aca="false">IF($A9138="","",INDEX(CARTAO_COMPRAS!$H:$H,INT((ROW()-2)/20)+2)+MOD(ROW()-2,20))</f>
        <v/>
      </c>
      <c r="F9138" s="0" t="str">
        <f aca="false">IF($A9138="","",INDEX(CARTAO_COMPRAS!$G:$G,INT((ROW()-2)/20)+2))</f>
        <v/>
      </c>
      <c r="G9138" s="5" t="str">
        <f aca="false">IF($A9138="","",INDEX(CARTAO_COMPRAS!$I:$I,INT((ROW()-2)/20)+2))</f>
        <v/>
      </c>
      <c r="H9138" s="4" t="str">
        <f aca="false">IF($A9138="","",EDATE(INDEX(CARTAO_COMPRAS!$J:$J,INT((ROW()-2)/20)+2),MOD(ROW()-2,20)))</f>
        <v/>
      </c>
      <c r="I9138" s="4" t="str">
        <f aca="false">IF($H9138="","",$H9138-WEEKDAY($H9138,2)+1)</f>
        <v/>
      </c>
      <c r="J9138" s="4" t="str">
        <f aca="false">IF($I9138="","",$I9138+6)</f>
        <v/>
      </c>
      <c r="K9138" s="6" t="str">
        <f aca="false">IF($H9138="","",DATE(YEAR($H9138),MONTH($H9138),1))</f>
        <v/>
      </c>
      <c r="L9138" s="0" t="str">
        <f aca="false">IF($A9138="","",INDEX(CARTAO_COMPRAS!$K:$K,INT((ROW()-2)/20)+2))</f>
        <v/>
      </c>
      <c r="M9138" s="0" t="str">
        <f aca="false">IF($A9138="","","Compra no cartão")</f>
        <v/>
      </c>
    </row>
    <row r="9139" customFormat="false" ht="13.5" hidden="false" customHeight="false" outlineLevel="0" collapsed="false">
      <c r="A9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39" s="0" t="str">
        <f aca="false">IF($A9139="","",INDEX(CARTAO_COMPRAS!$C:$C,INT((ROW()-2)/20)+2))</f>
        <v/>
      </c>
      <c r="C9139" s="0" t="str">
        <f aca="false">IF($A9139="","",INDEX(CARTAO_COMPRAS!$D:$D,INT((ROW()-2)/20)+2))</f>
        <v/>
      </c>
      <c r="D9139" s="0" t="str">
        <f aca="false">IF($A9139="","",INDEX(CARTAO_COMPRAS!$E:$E,INT((ROW()-2)/20)+2))</f>
        <v/>
      </c>
      <c r="E9139" s="0" t="str">
        <f aca="false">IF($A9139="","",INDEX(CARTAO_COMPRAS!$H:$H,INT((ROW()-2)/20)+2)+MOD(ROW()-2,20))</f>
        <v/>
      </c>
      <c r="F9139" s="0" t="str">
        <f aca="false">IF($A9139="","",INDEX(CARTAO_COMPRAS!$G:$G,INT((ROW()-2)/20)+2))</f>
        <v/>
      </c>
      <c r="G9139" s="5" t="str">
        <f aca="false">IF($A9139="","",INDEX(CARTAO_COMPRAS!$I:$I,INT((ROW()-2)/20)+2))</f>
        <v/>
      </c>
      <c r="H9139" s="4" t="str">
        <f aca="false">IF($A9139="","",EDATE(INDEX(CARTAO_COMPRAS!$J:$J,INT((ROW()-2)/20)+2),MOD(ROW()-2,20)))</f>
        <v/>
      </c>
      <c r="I9139" s="4" t="str">
        <f aca="false">IF($H9139="","",$H9139-WEEKDAY($H9139,2)+1)</f>
        <v/>
      </c>
      <c r="J9139" s="4" t="str">
        <f aca="false">IF($I9139="","",$I9139+6)</f>
        <v/>
      </c>
      <c r="K9139" s="6" t="str">
        <f aca="false">IF($H9139="","",DATE(YEAR($H9139),MONTH($H9139),1))</f>
        <v/>
      </c>
      <c r="L9139" s="0" t="str">
        <f aca="false">IF($A9139="","",INDEX(CARTAO_COMPRAS!$K:$K,INT((ROW()-2)/20)+2))</f>
        <v/>
      </c>
      <c r="M9139" s="0" t="str">
        <f aca="false">IF($A9139="","","Compra no cartão")</f>
        <v/>
      </c>
    </row>
    <row r="9140" customFormat="false" ht="13.5" hidden="false" customHeight="false" outlineLevel="0" collapsed="false">
      <c r="A9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0" s="0" t="str">
        <f aca="false">IF($A9140="","",INDEX(CARTAO_COMPRAS!$C:$C,INT((ROW()-2)/20)+2))</f>
        <v/>
      </c>
      <c r="C9140" s="0" t="str">
        <f aca="false">IF($A9140="","",INDEX(CARTAO_COMPRAS!$D:$D,INT((ROW()-2)/20)+2))</f>
        <v/>
      </c>
      <c r="D9140" s="0" t="str">
        <f aca="false">IF($A9140="","",INDEX(CARTAO_COMPRAS!$E:$E,INT((ROW()-2)/20)+2))</f>
        <v/>
      </c>
      <c r="E9140" s="0" t="str">
        <f aca="false">IF($A9140="","",INDEX(CARTAO_COMPRAS!$H:$H,INT((ROW()-2)/20)+2)+MOD(ROW()-2,20))</f>
        <v/>
      </c>
      <c r="F9140" s="0" t="str">
        <f aca="false">IF($A9140="","",INDEX(CARTAO_COMPRAS!$G:$G,INT((ROW()-2)/20)+2))</f>
        <v/>
      </c>
      <c r="G9140" s="5" t="str">
        <f aca="false">IF($A9140="","",INDEX(CARTAO_COMPRAS!$I:$I,INT((ROW()-2)/20)+2))</f>
        <v/>
      </c>
      <c r="H9140" s="4" t="str">
        <f aca="false">IF($A9140="","",EDATE(INDEX(CARTAO_COMPRAS!$J:$J,INT((ROW()-2)/20)+2),MOD(ROW()-2,20)))</f>
        <v/>
      </c>
      <c r="I9140" s="4" t="str">
        <f aca="false">IF($H9140="","",$H9140-WEEKDAY($H9140,2)+1)</f>
        <v/>
      </c>
      <c r="J9140" s="4" t="str">
        <f aca="false">IF($I9140="","",$I9140+6)</f>
        <v/>
      </c>
      <c r="K9140" s="6" t="str">
        <f aca="false">IF($H9140="","",DATE(YEAR($H9140),MONTH($H9140),1))</f>
        <v/>
      </c>
      <c r="L9140" s="0" t="str">
        <f aca="false">IF($A9140="","",INDEX(CARTAO_COMPRAS!$K:$K,INT((ROW()-2)/20)+2))</f>
        <v/>
      </c>
      <c r="M9140" s="0" t="str">
        <f aca="false">IF($A9140="","","Compra no cartão")</f>
        <v/>
      </c>
    </row>
    <row r="9141" customFormat="false" ht="13.5" hidden="false" customHeight="false" outlineLevel="0" collapsed="false">
      <c r="A9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1" s="0" t="str">
        <f aca="false">IF($A9141="","",INDEX(CARTAO_COMPRAS!$C:$C,INT((ROW()-2)/20)+2))</f>
        <v/>
      </c>
      <c r="C9141" s="0" t="str">
        <f aca="false">IF($A9141="","",INDEX(CARTAO_COMPRAS!$D:$D,INT((ROW()-2)/20)+2))</f>
        <v/>
      </c>
      <c r="D9141" s="0" t="str">
        <f aca="false">IF($A9141="","",INDEX(CARTAO_COMPRAS!$E:$E,INT((ROW()-2)/20)+2))</f>
        <v/>
      </c>
      <c r="E9141" s="0" t="str">
        <f aca="false">IF($A9141="","",INDEX(CARTAO_COMPRAS!$H:$H,INT((ROW()-2)/20)+2)+MOD(ROW()-2,20))</f>
        <v/>
      </c>
      <c r="F9141" s="0" t="str">
        <f aca="false">IF($A9141="","",INDEX(CARTAO_COMPRAS!$G:$G,INT((ROW()-2)/20)+2))</f>
        <v/>
      </c>
      <c r="G9141" s="5" t="str">
        <f aca="false">IF($A9141="","",INDEX(CARTAO_COMPRAS!$I:$I,INT((ROW()-2)/20)+2))</f>
        <v/>
      </c>
      <c r="H9141" s="4" t="str">
        <f aca="false">IF($A9141="","",EDATE(INDEX(CARTAO_COMPRAS!$J:$J,INT((ROW()-2)/20)+2),MOD(ROW()-2,20)))</f>
        <v/>
      </c>
      <c r="I9141" s="4" t="str">
        <f aca="false">IF($H9141="","",$H9141-WEEKDAY($H9141,2)+1)</f>
        <v/>
      </c>
      <c r="J9141" s="4" t="str">
        <f aca="false">IF($I9141="","",$I9141+6)</f>
        <v/>
      </c>
      <c r="K9141" s="6" t="str">
        <f aca="false">IF($H9141="","",DATE(YEAR($H9141),MONTH($H9141),1))</f>
        <v/>
      </c>
      <c r="L9141" s="0" t="str">
        <f aca="false">IF($A9141="","",INDEX(CARTAO_COMPRAS!$K:$K,INT((ROW()-2)/20)+2))</f>
        <v/>
      </c>
      <c r="M9141" s="0" t="str">
        <f aca="false">IF($A9141="","","Compra no cartão")</f>
        <v/>
      </c>
    </row>
    <row r="9142" customFormat="false" ht="13.5" hidden="false" customHeight="false" outlineLevel="0" collapsed="false">
      <c r="A91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458</v>
      </c>
      <c r="B9142" s="0" t="str">
        <f aca="false">IF($A9142="","",INDEX(CARTAO_COMPRAS!$C:$C,INT((ROW()-2)/20)+2))</f>
        <v>Nubank</v>
      </c>
      <c r="C9142" s="0" t="str">
        <f aca="false">IF($A9142="","",INDEX(CARTAO_COMPRAS!$D:$D,INT((ROW()-2)/20)+2))</f>
        <v>Supermercado</v>
      </c>
      <c r="D9142" s="0" t="str">
        <f aca="false">IF($A9142="","",INDEX(CARTAO_COMPRAS!$E:$E,INT((ROW()-2)/20)+2))</f>
        <v>Alimentação / Insumos</v>
      </c>
      <c r="E9142" s="0" t="n">
        <f aca="false">IF($A9142="","",INDEX(CARTAO_COMPRAS!$H:$H,INT((ROW()-2)/20)+2)+MOD(ROW()-2,20))</f>
        <v>1</v>
      </c>
      <c r="F9142" s="0" t="n">
        <f aca="false">IF($A9142="","",INDEX(CARTAO_COMPRAS!$G:$G,INT((ROW()-2)/20)+2))</f>
        <v>1</v>
      </c>
      <c r="G9142" s="5" t="n">
        <f aca="false">IF($A9142="","",INDEX(CARTAO_COMPRAS!$I:$I,INT((ROW()-2)/20)+2))</f>
        <v>117.78</v>
      </c>
      <c r="H9142" s="4" t="n">
        <f aca="false">IF($A9142="","",EDATE(INDEX(CARTAO_COMPRAS!$J:$J,INT((ROW()-2)/20)+2),MOD(ROW()-2,20)))</f>
        <v>46201</v>
      </c>
      <c r="I9142" s="4" t="n">
        <f aca="false">IF($H9142="","",$H9142-WEEKDAY($H9142,2)+1)</f>
        <v>46195</v>
      </c>
      <c r="J9142" s="4" t="n">
        <f aca="false">IF($I9142="","",$I9142+6)</f>
        <v>46201</v>
      </c>
      <c r="K9142" s="6" t="n">
        <f aca="false">IF($H9142="","",DATE(YEAR($H9142),MONTH($H9142),1))</f>
        <v>46174</v>
      </c>
      <c r="L9142" s="0" t="str">
        <f aca="false">IF($A9142="","",INDEX(CARTAO_COMPRAS!$K:$K,INT((ROW()-2)/20)+2))</f>
        <v>Pago</v>
      </c>
      <c r="M9142" s="0" t="str">
        <f aca="false">IF($A9142="","","Compra no cartão")</f>
        <v>Compra no cartão</v>
      </c>
    </row>
    <row r="9143" customFormat="false" ht="13.5" hidden="false" customHeight="false" outlineLevel="0" collapsed="false">
      <c r="A9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3" s="0" t="str">
        <f aca="false">IF($A9143="","",INDEX(CARTAO_COMPRAS!$C:$C,INT((ROW()-2)/20)+2))</f>
        <v/>
      </c>
      <c r="C9143" s="0" t="str">
        <f aca="false">IF($A9143="","",INDEX(CARTAO_COMPRAS!$D:$D,INT((ROW()-2)/20)+2))</f>
        <v/>
      </c>
      <c r="D9143" s="0" t="str">
        <f aca="false">IF($A9143="","",INDEX(CARTAO_COMPRAS!$E:$E,INT((ROW()-2)/20)+2))</f>
        <v/>
      </c>
      <c r="E9143" s="0" t="str">
        <f aca="false">IF($A9143="","",INDEX(CARTAO_COMPRAS!$H:$H,INT((ROW()-2)/20)+2)+MOD(ROW()-2,20))</f>
        <v/>
      </c>
      <c r="F9143" s="0" t="str">
        <f aca="false">IF($A9143="","",INDEX(CARTAO_COMPRAS!$G:$G,INT((ROW()-2)/20)+2))</f>
        <v/>
      </c>
      <c r="G9143" s="5" t="str">
        <f aca="false">IF($A9143="","",INDEX(CARTAO_COMPRAS!$I:$I,INT((ROW()-2)/20)+2))</f>
        <v/>
      </c>
      <c r="H9143" s="4" t="str">
        <f aca="false">IF($A9143="","",EDATE(INDEX(CARTAO_COMPRAS!$J:$J,INT((ROW()-2)/20)+2),MOD(ROW()-2,20)))</f>
        <v/>
      </c>
      <c r="I9143" s="4" t="str">
        <f aca="false">IF($H9143="","",$H9143-WEEKDAY($H9143,2)+1)</f>
        <v/>
      </c>
      <c r="J9143" s="4" t="str">
        <f aca="false">IF($I9143="","",$I9143+6)</f>
        <v/>
      </c>
      <c r="K9143" s="6" t="str">
        <f aca="false">IF($H9143="","",DATE(YEAR($H9143),MONTH($H9143),1))</f>
        <v/>
      </c>
      <c r="L9143" s="0" t="str">
        <f aca="false">IF($A9143="","",INDEX(CARTAO_COMPRAS!$K:$K,INT((ROW()-2)/20)+2))</f>
        <v/>
      </c>
      <c r="M9143" s="0" t="str">
        <f aca="false">IF($A9143="","","Compra no cartão")</f>
        <v/>
      </c>
    </row>
    <row r="9144" customFormat="false" ht="13.5" hidden="false" customHeight="false" outlineLevel="0" collapsed="false">
      <c r="A9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4" s="0" t="str">
        <f aca="false">IF($A9144="","",INDEX(CARTAO_COMPRAS!$C:$C,INT((ROW()-2)/20)+2))</f>
        <v/>
      </c>
      <c r="C9144" s="0" t="str">
        <f aca="false">IF($A9144="","",INDEX(CARTAO_COMPRAS!$D:$D,INT((ROW()-2)/20)+2))</f>
        <v/>
      </c>
      <c r="D9144" s="0" t="str">
        <f aca="false">IF($A9144="","",INDEX(CARTAO_COMPRAS!$E:$E,INT((ROW()-2)/20)+2))</f>
        <v/>
      </c>
      <c r="E9144" s="0" t="str">
        <f aca="false">IF($A9144="","",INDEX(CARTAO_COMPRAS!$H:$H,INT((ROW()-2)/20)+2)+MOD(ROW()-2,20))</f>
        <v/>
      </c>
      <c r="F9144" s="0" t="str">
        <f aca="false">IF($A9144="","",INDEX(CARTAO_COMPRAS!$G:$G,INT((ROW()-2)/20)+2))</f>
        <v/>
      </c>
      <c r="G9144" s="5" t="str">
        <f aca="false">IF($A9144="","",INDEX(CARTAO_COMPRAS!$I:$I,INT((ROW()-2)/20)+2))</f>
        <v/>
      </c>
      <c r="H9144" s="4" t="str">
        <f aca="false">IF($A9144="","",EDATE(INDEX(CARTAO_COMPRAS!$J:$J,INT((ROW()-2)/20)+2),MOD(ROW()-2,20)))</f>
        <v/>
      </c>
      <c r="I9144" s="4" t="str">
        <f aca="false">IF($H9144="","",$H9144-WEEKDAY($H9144,2)+1)</f>
        <v/>
      </c>
      <c r="J9144" s="4" t="str">
        <f aca="false">IF($I9144="","",$I9144+6)</f>
        <v/>
      </c>
      <c r="K9144" s="6" t="str">
        <f aca="false">IF($H9144="","",DATE(YEAR($H9144),MONTH($H9144),1))</f>
        <v/>
      </c>
      <c r="L9144" s="0" t="str">
        <f aca="false">IF($A9144="","",INDEX(CARTAO_COMPRAS!$K:$K,INT((ROW()-2)/20)+2))</f>
        <v/>
      </c>
      <c r="M9144" s="0" t="str">
        <f aca="false">IF($A9144="","","Compra no cartão")</f>
        <v/>
      </c>
    </row>
    <row r="9145" customFormat="false" ht="13.5" hidden="false" customHeight="false" outlineLevel="0" collapsed="false">
      <c r="A9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5" s="0" t="str">
        <f aca="false">IF($A9145="","",INDEX(CARTAO_COMPRAS!$C:$C,INT((ROW()-2)/20)+2))</f>
        <v/>
      </c>
      <c r="C9145" s="0" t="str">
        <f aca="false">IF($A9145="","",INDEX(CARTAO_COMPRAS!$D:$D,INT((ROW()-2)/20)+2))</f>
        <v/>
      </c>
      <c r="D9145" s="0" t="str">
        <f aca="false">IF($A9145="","",INDEX(CARTAO_COMPRAS!$E:$E,INT((ROW()-2)/20)+2))</f>
        <v/>
      </c>
      <c r="E9145" s="0" t="str">
        <f aca="false">IF($A9145="","",INDEX(CARTAO_COMPRAS!$H:$H,INT((ROW()-2)/20)+2)+MOD(ROW()-2,20))</f>
        <v/>
      </c>
      <c r="F9145" s="0" t="str">
        <f aca="false">IF($A9145="","",INDEX(CARTAO_COMPRAS!$G:$G,INT((ROW()-2)/20)+2))</f>
        <v/>
      </c>
      <c r="G9145" s="5" t="str">
        <f aca="false">IF($A9145="","",INDEX(CARTAO_COMPRAS!$I:$I,INT((ROW()-2)/20)+2))</f>
        <v/>
      </c>
      <c r="H9145" s="4" t="str">
        <f aca="false">IF($A9145="","",EDATE(INDEX(CARTAO_COMPRAS!$J:$J,INT((ROW()-2)/20)+2),MOD(ROW()-2,20)))</f>
        <v/>
      </c>
      <c r="I9145" s="4" t="str">
        <f aca="false">IF($H9145="","",$H9145-WEEKDAY($H9145,2)+1)</f>
        <v/>
      </c>
      <c r="J9145" s="4" t="str">
        <f aca="false">IF($I9145="","",$I9145+6)</f>
        <v/>
      </c>
      <c r="K9145" s="6" t="str">
        <f aca="false">IF($H9145="","",DATE(YEAR($H9145),MONTH($H9145),1))</f>
        <v/>
      </c>
      <c r="L9145" s="0" t="str">
        <f aca="false">IF($A9145="","",INDEX(CARTAO_COMPRAS!$K:$K,INT((ROW()-2)/20)+2))</f>
        <v/>
      </c>
      <c r="M9145" s="0" t="str">
        <f aca="false">IF($A9145="","","Compra no cartão")</f>
        <v/>
      </c>
    </row>
    <row r="9146" customFormat="false" ht="13.5" hidden="false" customHeight="false" outlineLevel="0" collapsed="false">
      <c r="A9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6" s="0" t="str">
        <f aca="false">IF($A9146="","",INDEX(CARTAO_COMPRAS!$C:$C,INT((ROW()-2)/20)+2))</f>
        <v/>
      </c>
      <c r="C9146" s="0" t="str">
        <f aca="false">IF($A9146="","",INDEX(CARTAO_COMPRAS!$D:$D,INT((ROW()-2)/20)+2))</f>
        <v/>
      </c>
      <c r="D9146" s="0" t="str">
        <f aca="false">IF($A9146="","",INDEX(CARTAO_COMPRAS!$E:$E,INT((ROW()-2)/20)+2))</f>
        <v/>
      </c>
      <c r="E9146" s="0" t="str">
        <f aca="false">IF($A9146="","",INDEX(CARTAO_COMPRAS!$H:$H,INT((ROW()-2)/20)+2)+MOD(ROW()-2,20))</f>
        <v/>
      </c>
      <c r="F9146" s="0" t="str">
        <f aca="false">IF($A9146="","",INDEX(CARTAO_COMPRAS!$G:$G,INT((ROW()-2)/20)+2))</f>
        <v/>
      </c>
      <c r="G9146" s="5" t="str">
        <f aca="false">IF($A9146="","",INDEX(CARTAO_COMPRAS!$I:$I,INT((ROW()-2)/20)+2))</f>
        <v/>
      </c>
      <c r="H9146" s="4" t="str">
        <f aca="false">IF($A9146="","",EDATE(INDEX(CARTAO_COMPRAS!$J:$J,INT((ROW()-2)/20)+2),MOD(ROW()-2,20)))</f>
        <v/>
      </c>
      <c r="I9146" s="4" t="str">
        <f aca="false">IF($H9146="","",$H9146-WEEKDAY($H9146,2)+1)</f>
        <v/>
      </c>
      <c r="J9146" s="4" t="str">
        <f aca="false">IF($I9146="","",$I9146+6)</f>
        <v/>
      </c>
      <c r="K9146" s="6" t="str">
        <f aca="false">IF($H9146="","",DATE(YEAR($H9146),MONTH($H9146),1))</f>
        <v/>
      </c>
      <c r="L9146" s="0" t="str">
        <f aca="false">IF($A9146="","",INDEX(CARTAO_COMPRAS!$K:$K,INT((ROW()-2)/20)+2))</f>
        <v/>
      </c>
      <c r="M9146" s="0" t="str">
        <f aca="false">IF($A9146="","","Compra no cartão")</f>
        <v/>
      </c>
    </row>
    <row r="9147" customFormat="false" ht="13.5" hidden="false" customHeight="false" outlineLevel="0" collapsed="false">
      <c r="A9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7" s="0" t="str">
        <f aca="false">IF($A9147="","",INDEX(CARTAO_COMPRAS!$C:$C,INT((ROW()-2)/20)+2))</f>
        <v/>
      </c>
      <c r="C9147" s="0" t="str">
        <f aca="false">IF($A9147="","",INDEX(CARTAO_COMPRAS!$D:$D,INT((ROW()-2)/20)+2))</f>
        <v/>
      </c>
      <c r="D9147" s="0" t="str">
        <f aca="false">IF($A9147="","",INDEX(CARTAO_COMPRAS!$E:$E,INT((ROW()-2)/20)+2))</f>
        <v/>
      </c>
      <c r="E9147" s="0" t="str">
        <f aca="false">IF($A9147="","",INDEX(CARTAO_COMPRAS!$H:$H,INT((ROW()-2)/20)+2)+MOD(ROW()-2,20))</f>
        <v/>
      </c>
      <c r="F9147" s="0" t="str">
        <f aca="false">IF($A9147="","",INDEX(CARTAO_COMPRAS!$G:$G,INT((ROW()-2)/20)+2))</f>
        <v/>
      </c>
      <c r="G9147" s="5" t="str">
        <f aca="false">IF($A9147="","",INDEX(CARTAO_COMPRAS!$I:$I,INT((ROW()-2)/20)+2))</f>
        <v/>
      </c>
      <c r="H9147" s="4" t="str">
        <f aca="false">IF($A9147="","",EDATE(INDEX(CARTAO_COMPRAS!$J:$J,INT((ROW()-2)/20)+2),MOD(ROW()-2,20)))</f>
        <v/>
      </c>
      <c r="I9147" s="4" t="str">
        <f aca="false">IF($H9147="","",$H9147-WEEKDAY($H9147,2)+1)</f>
        <v/>
      </c>
      <c r="J9147" s="4" t="str">
        <f aca="false">IF($I9147="","",$I9147+6)</f>
        <v/>
      </c>
      <c r="K9147" s="6" t="str">
        <f aca="false">IF($H9147="","",DATE(YEAR($H9147),MONTH($H9147),1))</f>
        <v/>
      </c>
      <c r="L9147" s="0" t="str">
        <f aca="false">IF($A9147="","",INDEX(CARTAO_COMPRAS!$K:$K,INT((ROW()-2)/20)+2))</f>
        <v/>
      </c>
      <c r="M9147" s="0" t="str">
        <f aca="false">IF($A9147="","","Compra no cartão")</f>
        <v/>
      </c>
    </row>
    <row r="9148" customFormat="false" ht="13.5" hidden="false" customHeight="false" outlineLevel="0" collapsed="false">
      <c r="A9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8" s="0" t="str">
        <f aca="false">IF($A9148="","",INDEX(CARTAO_COMPRAS!$C:$C,INT((ROW()-2)/20)+2))</f>
        <v/>
      </c>
      <c r="C9148" s="0" t="str">
        <f aca="false">IF($A9148="","",INDEX(CARTAO_COMPRAS!$D:$D,INT((ROW()-2)/20)+2))</f>
        <v/>
      </c>
      <c r="D9148" s="0" t="str">
        <f aca="false">IF($A9148="","",INDEX(CARTAO_COMPRAS!$E:$E,INT((ROW()-2)/20)+2))</f>
        <v/>
      </c>
      <c r="E9148" s="0" t="str">
        <f aca="false">IF($A9148="","",INDEX(CARTAO_COMPRAS!$H:$H,INT((ROW()-2)/20)+2)+MOD(ROW()-2,20))</f>
        <v/>
      </c>
      <c r="F9148" s="0" t="str">
        <f aca="false">IF($A9148="","",INDEX(CARTAO_COMPRAS!$G:$G,INT((ROW()-2)/20)+2))</f>
        <v/>
      </c>
      <c r="G9148" s="5" t="str">
        <f aca="false">IF($A9148="","",INDEX(CARTAO_COMPRAS!$I:$I,INT((ROW()-2)/20)+2))</f>
        <v/>
      </c>
      <c r="H9148" s="4" t="str">
        <f aca="false">IF($A9148="","",EDATE(INDEX(CARTAO_COMPRAS!$J:$J,INT((ROW()-2)/20)+2),MOD(ROW()-2,20)))</f>
        <v/>
      </c>
      <c r="I9148" s="4" t="str">
        <f aca="false">IF($H9148="","",$H9148-WEEKDAY($H9148,2)+1)</f>
        <v/>
      </c>
      <c r="J9148" s="4" t="str">
        <f aca="false">IF($I9148="","",$I9148+6)</f>
        <v/>
      </c>
      <c r="K9148" s="6" t="str">
        <f aca="false">IF($H9148="","",DATE(YEAR($H9148),MONTH($H9148),1))</f>
        <v/>
      </c>
      <c r="L9148" s="0" t="str">
        <f aca="false">IF($A9148="","",INDEX(CARTAO_COMPRAS!$K:$K,INT((ROW()-2)/20)+2))</f>
        <v/>
      </c>
      <c r="M9148" s="0" t="str">
        <f aca="false">IF($A9148="","","Compra no cartão")</f>
        <v/>
      </c>
    </row>
    <row r="9149" customFormat="false" ht="13.5" hidden="false" customHeight="false" outlineLevel="0" collapsed="false">
      <c r="A9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49" s="0" t="str">
        <f aca="false">IF($A9149="","",INDEX(CARTAO_COMPRAS!$C:$C,INT((ROW()-2)/20)+2))</f>
        <v/>
      </c>
      <c r="C9149" s="0" t="str">
        <f aca="false">IF($A9149="","",INDEX(CARTAO_COMPRAS!$D:$D,INT((ROW()-2)/20)+2))</f>
        <v/>
      </c>
      <c r="D9149" s="0" t="str">
        <f aca="false">IF($A9149="","",INDEX(CARTAO_COMPRAS!$E:$E,INT((ROW()-2)/20)+2))</f>
        <v/>
      </c>
      <c r="E9149" s="0" t="str">
        <f aca="false">IF($A9149="","",INDEX(CARTAO_COMPRAS!$H:$H,INT((ROW()-2)/20)+2)+MOD(ROW()-2,20))</f>
        <v/>
      </c>
      <c r="F9149" s="0" t="str">
        <f aca="false">IF($A9149="","",INDEX(CARTAO_COMPRAS!$G:$G,INT((ROW()-2)/20)+2))</f>
        <v/>
      </c>
      <c r="G9149" s="5" t="str">
        <f aca="false">IF($A9149="","",INDEX(CARTAO_COMPRAS!$I:$I,INT((ROW()-2)/20)+2))</f>
        <v/>
      </c>
      <c r="H9149" s="4" t="str">
        <f aca="false">IF($A9149="","",EDATE(INDEX(CARTAO_COMPRAS!$J:$J,INT((ROW()-2)/20)+2),MOD(ROW()-2,20)))</f>
        <v/>
      </c>
      <c r="I9149" s="4" t="str">
        <f aca="false">IF($H9149="","",$H9149-WEEKDAY($H9149,2)+1)</f>
        <v/>
      </c>
      <c r="J9149" s="4" t="str">
        <f aca="false">IF($I9149="","",$I9149+6)</f>
        <v/>
      </c>
      <c r="K9149" s="6" t="str">
        <f aca="false">IF($H9149="","",DATE(YEAR($H9149),MONTH($H9149),1))</f>
        <v/>
      </c>
      <c r="L9149" s="0" t="str">
        <f aca="false">IF($A9149="","",INDEX(CARTAO_COMPRAS!$K:$K,INT((ROW()-2)/20)+2))</f>
        <v/>
      </c>
      <c r="M9149" s="0" t="str">
        <f aca="false">IF($A9149="","","Compra no cartão")</f>
        <v/>
      </c>
    </row>
    <row r="9150" customFormat="false" ht="13.5" hidden="false" customHeight="false" outlineLevel="0" collapsed="false">
      <c r="A9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0" s="0" t="str">
        <f aca="false">IF($A9150="","",INDEX(CARTAO_COMPRAS!$C:$C,INT((ROW()-2)/20)+2))</f>
        <v/>
      </c>
      <c r="C9150" s="0" t="str">
        <f aca="false">IF($A9150="","",INDEX(CARTAO_COMPRAS!$D:$D,INT((ROW()-2)/20)+2))</f>
        <v/>
      </c>
      <c r="D9150" s="0" t="str">
        <f aca="false">IF($A9150="","",INDEX(CARTAO_COMPRAS!$E:$E,INT((ROW()-2)/20)+2))</f>
        <v/>
      </c>
      <c r="E9150" s="0" t="str">
        <f aca="false">IF($A9150="","",INDEX(CARTAO_COMPRAS!$H:$H,INT((ROW()-2)/20)+2)+MOD(ROW()-2,20))</f>
        <v/>
      </c>
      <c r="F9150" s="0" t="str">
        <f aca="false">IF($A9150="","",INDEX(CARTAO_COMPRAS!$G:$G,INT((ROW()-2)/20)+2))</f>
        <v/>
      </c>
      <c r="G9150" s="5" t="str">
        <f aca="false">IF($A9150="","",INDEX(CARTAO_COMPRAS!$I:$I,INT((ROW()-2)/20)+2))</f>
        <v/>
      </c>
      <c r="H9150" s="4" t="str">
        <f aca="false">IF($A9150="","",EDATE(INDEX(CARTAO_COMPRAS!$J:$J,INT((ROW()-2)/20)+2),MOD(ROW()-2,20)))</f>
        <v/>
      </c>
      <c r="I9150" s="4" t="str">
        <f aca="false">IF($H9150="","",$H9150-WEEKDAY($H9150,2)+1)</f>
        <v/>
      </c>
      <c r="J9150" s="4" t="str">
        <f aca="false">IF($I9150="","",$I9150+6)</f>
        <v/>
      </c>
      <c r="K9150" s="6" t="str">
        <f aca="false">IF($H9150="","",DATE(YEAR($H9150),MONTH($H9150),1))</f>
        <v/>
      </c>
      <c r="L9150" s="0" t="str">
        <f aca="false">IF($A9150="","",INDEX(CARTAO_COMPRAS!$K:$K,INT((ROW()-2)/20)+2))</f>
        <v/>
      </c>
      <c r="M9150" s="0" t="str">
        <f aca="false">IF($A9150="","","Compra no cartão")</f>
        <v/>
      </c>
    </row>
    <row r="9151" customFormat="false" ht="13.5" hidden="false" customHeight="false" outlineLevel="0" collapsed="false">
      <c r="A9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1" s="0" t="str">
        <f aca="false">IF($A9151="","",INDEX(CARTAO_COMPRAS!$C:$C,INT((ROW()-2)/20)+2))</f>
        <v/>
      </c>
      <c r="C9151" s="0" t="str">
        <f aca="false">IF($A9151="","",INDEX(CARTAO_COMPRAS!$D:$D,INT((ROW()-2)/20)+2))</f>
        <v/>
      </c>
      <c r="D9151" s="0" t="str">
        <f aca="false">IF($A9151="","",INDEX(CARTAO_COMPRAS!$E:$E,INT((ROW()-2)/20)+2))</f>
        <v/>
      </c>
      <c r="E9151" s="0" t="str">
        <f aca="false">IF($A9151="","",INDEX(CARTAO_COMPRAS!$H:$H,INT((ROW()-2)/20)+2)+MOD(ROW()-2,20))</f>
        <v/>
      </c>
      <c r="F9151" s="0" t="str">
        <f aca="false">IF($A9151="","",INDEX(CARTAO_COMPRAS!$G:$G,INT((ROW()-2)/20)+2))</f>
        <v/>
      </c>
      <c r="G9151" s="5" t="str">
        <f aca="false">IF($A9151="","",INDEX(CARTAO_COMPRAS!$I:$I,INT((ROW()-2)/20)+2))</f>
        <v/>
      </c>
      <c r="H9151" s="4" t="str">
        <f aca="false">IF($A9151="","",EDATE(INDEX(CARTAO_COMPRAS!$J:$J,INT((ROW()-2)/20)+2),MOD(ROW()-2,20)))</f>
        <v/>
      </c>
      <c r="I9151" s="4" t="str">
        <f aca="false">IF($H9151="","",$H9151-WEEKDAY($H9151,2)+1)</f>
        <v/>
      </c>
      <c r="J9151" s="4" t="str">
        <f aca="false">IF($I9151="","",$I9151+6)</f>
        <v/>
      </c>
      <c r="K9151" s="6" t="str">
        <f aca="false">IF($H9151="","",DATE(YEAR($H9151),MONTH($H9151),1))</f>
        <v/>
      </c>
      <c r="L9151" s="0" t="str">
        <f aca="false">IF($A9151="","",INDEX(CARTAO_COMPRAS!$K:$K,INT((ROW()-2)/20)+2))</f>
        <v/>
      </c>
      <c r="M9151" s="0" t="str">
        <f aca="false">IF($A9151="","","Compra no cartão")</f>
        <v/>
      </c>
    </row>
    <row r="9152" customFormat="false" ht="13.5" hidden="false" customHeight="false" outlineLevel="0" collapsed="false">
      <c r="A9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2" s="0" t="str">
        <f aca="false">IF($A9152="","",INDEX(CARTAO_COMPRAS!$C:$C,INT((ROW()-2)/20)+2))</f>
        <v/>
      </c>
      <c r="C9152" s="0" t="str">
        <f aca="false">IF($A9152="","",INDEX(CARTAO_COMPRAS!$D:$D,INT((ROW()-2)/20)+2))</f>
        <v/>
      </c>
      <c r="D9152" s="0" t="str">
        <f aca="false">IF($A9152="","",INDEX(CARTAO_COMPRAS!$E:$E,INT((ROW()-2)/20)+2))</f>
        <v/>
      </c>
      <c r="E9152" s="0" t="str">
        <f aca="false">IF($A9152="","",INDEX(CARTAO_COMPRAS!$H:$H,INT((ROW()-2)/20)+2)+MOD(ROW()-2,20))</f>
        <v/>
      </c>
      <c r="F9152" s="0" t="str">
        <f aca="false">IF($A9152="","",INDEX(CARTAO_COMPRAS!$G:$G,INT((ROW()-2)/20)+2))</f>
        <v/>
      </c>
      <c r="G9152" s="5" t="str">
        <f aca="false">IF($A9152="","",INDEX(CARTAO_COMPRAS!$I:$I,INT((ROW()-2)/20)+2))</f>
        <v/>
      </c>
      <c r="H9152" s="4" t="str">
        <f aca="false">IF($A9152="","",EDATE(INDEX(CARTAO_COMPRAS!$J:$J,INT((ROW()-2)/20)+2),MOD(ROW()-2,20)))</f>
        <v/>
      </c>
      <c r="I9152" s="4" t="str">
        <f aca="false">IF($H9152="","",$H9152-WEEKDAY($H9152,2)+1)</f>
        <v/>
      </c>
      <c r="J9152" s="4" t="str">
        <f aca="false">IF($I9152="","",$I9152+6)</f>
        <v/>
      </c>
      <c r="K9152" s="6" t="str">
        <f aca="false">IF($H9152="","",DATE(YEAR($H9152),MONTH($H9152),1))</f>
        <v/>
      </c>
      <c r="L9152" s="0" t="str">
        <f aca="false">IF($A9152="","",INDEX(CARTAO_COMPRAS!$K:$K,INT((ROW()-2)/20)+2))</f>
        <v/>
      </c>
      <c r="M9152" s="0" t="str">
        <f aca="false">IF($A9152="","","Compra no cartão")</f>
        <v/>
      </c>
    </row>
    <row r="9153" customFormat="false" ht="13.5" hidden="false" customHeight="false" outlineLevel="0" collapsed="false">
      <c r="A9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3" s="0" t="str">
        <f aca="false">IF($A9153="","",INDEX(CARTAO_COMPRAS!$C:$C,INT((ROW()-2)/20)+2))</f>
        <v/>
      </c>
      <c r="C9153" s="0" t="str">
        <f aca="false">IF($A9153="","",INDEX(CARTAO_COMPRAS!$D:$D,INT((ROW()-2)/20)+2))</f>
        <v/>
      </c>
      <c r="D9153" s="0" t="str">
        <f aca="false">IF($A9153="","",INDEX(CARTAO_COMPRAS!$E:$E,INT((ROW()-2)/20)+2))</f>
        <v/>
      </c>
      <c r="E9153" s="0" t="str">
        <f aca="false">IF($A9153="","",INDEX(CARTAO_COMPRAS!$H:$H,INT((ROW()-2)/20)+2)+MOD(ROW()-2,20))</f>
        <v/>
      </c>
      <c r="F9153" s="0" t="str">
        <f aca="false">IF($A9153="","",INDEX(CARTAO_COMPRAS!$G:$G,INT((ROW()-2)/20)+2))</f>
        <v/>
      </c>
      <c r="G9153" s="5" t="str">
        <f aca="false">IF($A9153="","",INDEX(CARTAO_COMPRAS!$I:$I,INT((ROW()-2)/20)+2))</f>
        <v/>
      </c>
      <c r="H9153" s="4" t="str">
        <f aca="false">IF($A9153="","",EDATE(INDEX(CARTAO_COMPRAS!$J:$J,INT((ROW()-2)/20)+2),MOD(ROW()-2,20)))</f>
        <v/>
      </c>
      <c r="I9153" s="4" t="str">
        <f aca="false">IF($H9153="","",$H9153-WEEKDAY($H9153,2)+1)</f>
        <v/>
      </c>
      <c r="J9153" s="4" t="str">
        <f aca="false">IF($I9153="","",$I9153+6)</f>
        <v/>
      </c>
      <c r="K9153" s="6" t="str">
        <f aca="false">IF($H9153="","",DATE(YEAR($H9153),MONTH($H9153),1))</f>
        <v/>
      </c>
      <c r="L9153" s="0" t="str">
        <f aca="false">IF($A9153="","",INDEX(CARTAO_COMPRAS!$K:$K,INT((ROW()-2)/20)+2))</f>
        <v/>
      </c>
      <c r="M9153" s="0" t="str">
        <f aca="false">IF($A9153="","","Compra no cartão")</f>
        <v/>
      </c>
    </row>
    <row r="9154" customFormat="false" ht="13.5" hidden="false" customHeight="false" outlineLevel="0" collapsed="false">
      <c r="A9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4" s="0" t="str">
        <f aca="false">IF($A9154="","",INDEX(CARTAO_COMPRAS!$C:$C,INT((ROW()-2)/20)+2))</f>
        <v/>
      </c>
      <c r="C9154" s="0" t="str">
        <f aca="false">IF($A9154="","",INDEX(CARTAO_COMPRAS!$D:$D,INT((ROW()-2)/20)+2))</f>
        <v/>
      </c>
      <c r="D9154" s="0" t="str">
        <f aca="false">IF($A9154="","",INDEX(CARTAO_COMPRAS!$E:$E,INT((ROW()-2)/20)+2))</f>
        <v/>
      </c>
      <c r="E9154" s="0" t="str">
        <f aca="false">IF($A9154="","",INDEX(CARTAO_COMPRAS!$H:$H,INT((ROW()-2)/20)+2)+MOD(ROW()-2,20))</f>
        <v/>
      </c>
      <c r="F9154" s="0" t="str">
        <f aca="false">IF($A9154="","",INDEX(CARTAO_COMPRAS!$G:$G,INT((ROW()-2)/20)+2))</f>
        <v/>
      </c>
      <c r="G9154" s="5" t="str">
        <f aca="false">IF($A9154="","",INDEX(CARTAO_COMPRAS!$I:$I,INT((ROW()-2)/20)+2))</f>
        <v/>
      </c>
      <c r="H9154" s="4" t="str">
        <f aca="false">IF($A9154="","",EDATE(INDEX(CARTAO_COMPRAS!$J:$J,INT((ROW()-2)/20)+2),MOD(ROW()-2,20)))</f>
        <v/>
      </c>
      <c r="I9154" s="4" t="str">
        <f aca="false">IF($H9154="","",$H9154-WEEKDAY($H9154,2)+1)</f>
        <v/>
      </c>
      <c r="J9154" s="4" t="str">
        <f aca="false">IF($I9154="","",$I9154+6)</f>
        <v/>
      </c>
      <c r="K9154" s="6" t="str">
        <f aca="false">IF($H9154="","",DATE(YEAR($H9154),MONTH($H9154),1))</f>
        <v/>
      </c>
      <c r="L9154" s="0" t="str">
        <f aca="false">IF($A9154="","",INDEX(CARTAO_COMPRAS!$K:$K,INT((ROW()-2)/20)+2))</f>
        <v/>
      </c>
      <c r="M9154" s="0" t="str">
        <f aca="false">IF($A9154="","","Compra no cartão")</f>
        <v/>
      </c>
    </row>
    <row r="9155" customFormat="false" ht="13.5" hidden="false" customHeight="false" outlineLevel="0" collapsed="false">
      <c r="A9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5" s="0" t="str">
        <f aca="false">IF($A9155="","",INDEX(CARTAO_COMPRAS!$C:$C,INT((ROW()-2)/20)+2))</f>
        <v/>
      </c>
      <c r="C9155" s="0" t="str">
        <f aca="false">IF($A9155="","",INDEX(CARTAO_COMPRAS!$D:$D,INT((ROW()-2)/20)+2))</f>
        <v/>
      </c>
      <c r="D9155" s="0" t="str">
        <f aca="false">IF($A9155="","",INDEX(CARTAO_COMPRAS!$E:$E,INT((ROW()-2)/20)+2))</f>
        <v/>
      </c>
      <c r="E9155" s="0" t="str">
        <f aca="false">IF($A9155="","",INDEX(CARTAO_COMPRAS!$H:$H,INT((ROW()-2)/20)+2)+MOD(ROW()-2,20))</f>
        <v/>
      </c>
      <c r="F9155" s="0" t="str">
        <f aca="false">IF($A9155="","",INDEX(CARTAO_COMPRAS!$G:$G,INT((ROW()-2)/20)+2))</f>
        <v/>
      </c>
      <c r="G9155" s="5" t="str">
        <f aca="false">IF($A9155="","",INDEX(CARTAO_COMPRAS!$I:$I,INT((ROW()-2)/20)+2))</f>
        <v/>
      </c>
      <c r="H9155" s="4" t="str">
        <f aca="false">IF($A9155="","",EDATE(INDEX(CARTAO_COMPRAS!$J:$J,INT((ROW()-2)/20)+2),MOD(ROW()-2,20)))</f>
        <v/>
      </c>
      <c r="I9155" s="4" t="str">
        <f aca="false">IF($H9155="","",$H9155-WEEKDAY($H9155,2)+1)</f>
        <v/>
      </c>
      <c r="J9155" s="4" t="str">
        <f aca="false">IF($I9155="","",$I9155+6)</f>
        <v/>
      </c>
      <c r="K9155" s="6" t="str">
        <f aca="false">IF($H9155="","",DATE(YEAR($H9155),MONTH($H9155),1))</f>
        <v/>
      </c>
      <c r="L9155" s="0" t="str">
        <f aca="false">IF($A9155="","",INDEX(CARTAO_COMPRAS!$K:$K,INT((ROW()-2)/20)+2))</f>
        <v/>
      </c>
      <c r="M9155" s="0" t="str">
        <f aca="false">IF($A9155="","","Compra no cartão")</f>
        <v/>
      </c>
    </row>
    <row r="9156" customFormat="false" ht="13.5" hidden="false" customHeight="false" outlineLevel="0" collapsed="false">
      <c r="A9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6" s="0" t="str">
        <f aca="false">IF($A9156="","",INDEX(CARTAO_COMPRAS!$C:$C,INT((ROW()-2)/20)+2))</f>
        <v/>
      </c>
      <c r="C9156" s="0" t="str">
        <f aca="false">IF($A9156="","",INDEX(CARTAO_COMPRAS!$D:$D,INT((ROW()-2)/20)+2))</f>
        <v/>
      </c>
      <c r="D9156" s="0" t="str">
        <f aca="false">IF($A9156="","",INDEX(CARTAO_COMPRAS!$E:$E,INT((ROW()-2)/20)+2))</f>
        <v/>
      </c>
      <c r="E9156" s="0" t="str">
        <f aca="false">IF($A9156="","",INDEX(CARTAO_COMPRAS!$H:$H,INT((ROW()-2)/20)+2)+MOD(ROW()-2,20))</f>
        <v/>
      </c>
      <c r="F9156" s="0" t="str">
        <f aca="false">IF($A9156="","",INDEX(CARTAO_COMPRAS!$G:$G,INT((ROW()-2)/20)+2))</f>
        <v/>
      </c>
      <c r="G9156" s="5" t="str">
        <f aca="false">IF($A9156="","",INDEX(CARTAO_COMPRAS!$I:$I,INT((ROW()-2)/20)+2))</f>
        <v/>
      </c>
      <c r="H9156" s="4" t="str">
        <f aca="false">IF($A9156="","",EDATE(INDEX(CARTAO_COMPRAS!$J:$J,INT((ROW()-2)/20)+2),MOD(ROW()-2,20)))</f>
        <v/>
      </c>
      <c r="I9156" s="4" t="str">
        <f aca="false">IF($H9156="","",$H9156-WEEKDAY($H9156,2)+1)</f>
        <v/>
      </c>
      <c r="J9156" s="4" t="str">
        <f aca="false">IF($I9156="","",$I9156+6)</f>
        <v/>
      </c>
      <c r="K9156" s="6" t="str">
        <f aca="false">IF($H9156="","",DATE(YEAR($H9156),MONTH($H9156),1))</f>
        <v/>
      </c>
      <c r="L9156" s="0" t="str">
        <f aca="false">IF($A9156="","",INDEX(CARTAO_COMPRAS!$K:$K,INT((ROW()-2)/20)+2))</f>
        <v/>
      </c>
      <c r="M9156" s="0" t="str">
        <f aca="false">IF($A9156="","","Compra no cartão")</f>
        <v/>
      </c>
    </row>
    <row r="9157" customFormat="false" ht="13.5" hidden="false" customHeight="false" outlineLevel="0" collapsed="false">
      <c r="A9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7" s="0" t="str">
        <f aca="false">IF($A9157="","",INDEX(CARTAO_COMPRAS!$C:$C,INT((ROW()-2)/20)+2))</f>
        <v/>
      </c>
      <c r="C9157" s="0" t="str">
        <f aca="false">IF($A9157="","",INDEX(CARTAO_COMPRAS!$D:$D,INT((ROW()-2)/20)+2))</f>
        <v/>
      </c>
      <c r="D9157" s="0" t="str">
        <f aca="false">IF($A9157="","",INDEX(CARTAO_COMPRAS!$E:$E,INT((ROW()-2)/20)+2))</f>
        <v/>
      </c>
      <c r="E9157" s="0" t="str">
        <f aca="false">IF($A9157="","",INDEX(CARTAO_COMPRAS!$H:$H,INT((ROW()-2)/20)+2)+MOD(ROW()-2,20))</f>
        <v/>
      </c>
      <c r="F9157" s="0" t="str">
        <f aca="false">IF($A9157="","",INDEX(CARTAO_COMPRAS!$G:$G,INT((ROW()-2)/20)+2))</f>
        <v/>
      </c>
      <c r="G9157" s="5" t="str">
        <f aca="false">IF($A9157="","",INDEX(CARTAO_COMPRAS!$I:$I,INT((ROW()-2)/20)+2))</f>
        <v/>
      </c>
      <c r="H9157" s="4" t="str">
        <f aca="false">IF($A9157="","",EDATE(INDEX(CARTAO_COMPRAS!$J:$J,INT((ROW()-2)/20)+2),MOD(ROW()-2,20)))</f>
        <v/>
      </c>
      <c r="I9157" s="4" t="str">
        <f aca="false">IF($H9157="","",$H9157-WEEKDAY($H9157,2)+1)</f>
        <v/>
      </c>
      <c r="J9157" s="4" t="str">
        <f aca="false">IF($I9157="","",$I9157+6)</f>
        <v/>
      </c>
      <c r="K9157" s="6" t="str">
        <f aca="false">IF($H9157="","",DATE(YEAR($H9157),MONTH($H9157),1))</f>
        <v/>
      </c>
      <c r="L9157" s="0" t="str">
        <f aca="false">IF($A9157="","",INDEX(CARTAO_COMPRAS!$K:$K,INT((ROW()-2)/20)+2))</f>
        <v/>
      </c>
      <c r="M9157" s="0" t="str">
        <f aca="false">IF($A9157="","","Compra no cartão")</f>
        <v/>
      </c>
    </row>
    <row r="9158" customFormat="false" ht="13.5" hidden="false" customHeight="false" outlineLevel="0" collapsed="false">
      <c r="A9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8" s="0" t="str">
        <f aca="false">IF($A9158="","",INDEX(CARTAO_COMPRAS!$C:$C,INT((ROW()-2)/20)+2))</f>
        <v/>
      </c>
      <c r="C9158" s="0" t="str">
        <f aca="false">IF($A9158="","",INDEX(CARTAO_COMPRAS!$D:$D,INT((ROW()-2)/20)+2))</f>
        <v/>
      </c>
      <c r="D9158" s="0" t="str">
        <f aca="false">IF($A9158="","",INDEX(CARTAO_COMPRAS!$E:$E,INT((ROW()-2)/20)+2))</f>
        <v/>
      </c>
      <c r="E9158" s="0" t="str">
        <f aca="false">IF($A9158="","",INDEX(CARTAO_COMPRAS!$H:$H,INT((ROW()-2)/20)+2)+MOD(ROW()-2,20))</f>
        <v/>
      </c>
      <c r="F9158" s="0" t="str">
        <f aca="false">IF($A9158="","",INDEX(CARTAO_COMPRAS!$G:$G,INT((ROW()-2)/20)+2))</f>
        <v/>
      </c>
      <c r="G9158" s="5" t="str">
        <f aca="false">IF($A9158="","",INDEX(CARTAO_COMPRAS!$I:$I,INT((ROW()-2)/20)+2))</f>
        <v/>
      </c>
      <c r="H9158" s="4" t="str">
        <f aca="false">IF($A9158="","",EDATE(INDEX(CARTAO_COMPRAS!$J:$J,INT((ROW()-2)/20)+2),MOD(ROW()-2,20)))</f>
        <v/>
      </c>
      <c r="I9158" s="4" t="str">
        <f aca="false">IF($H9158="","",$H9158-WEEKDAY($H9158,2)+1)</f>
        <v/>
      </c>
      <c r="J9158" s="4" t="str">
        <f aca="false">IF($I9158="","",$I9158+6)</f>
        <v/>
      </c>
      <c r="K9158" s="6" t="str">
        <f aca="false">IF($H9158="","",DATE(YEAR($H9158),MONTH($H9158),1))</f>
        <v/>
      </c>
      <c r="L9158" s="0" t="str">
        <f aca="false">IF($A9158="","",INDEX(CARTAO_COMPRAS!$K:$K,INT((ROW()-2)/20)+2))</f>
        <v/>
      </c>
      <c r="M9158" s="0" t="str">
        <f aca="false">IF($A9158="","","Compra no cartão")</f>
        <v/>
      </c>
    </row>
    <row r="9159" customFormat="false" ht="13.5" hidden="false" customHeight="false" outlineLevel="0" collapsed="false">
      <c r="A9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59" s="0" t="str">
        <f aca="false">IF($A9159="","",INDEX(CARTAO_COMPRAS!$C:$C,INT((ROW()-2)/20)+2))</f>
        <v/>
      </c>
      <c r="C9159" s="0" t="str">
        <f aca="false">IF($A9159="","",INDEX(CARTAO_COMPRAS!$D:$D,INT((ROW()-2)/20)+2))</f>
        <v/>
      </c>
      <c r="D9159" s="0" t="str">
        <f aca="false">IF($A9159="","",INDEX(CARTAO_COMPRAS!$E:$E,INT((ROW()-2)/20)+2))</f>
        <v/>
      </c>
      <c r="E9159" s="0" t="str">
        <f aca="false">IF($A9159="","",INDEX(CARTAO_COMPRAS!$H:$H,INT((ROW()-2)/20)+2)+MOD(ROW()-2,20))</f>
        <v/>
      </c>
      <c r="F9159" s="0" t="str">
        <f aca="false">IF($A9159="","",INDEX(CARTAO_COMPRAS!$G:$G,INT((ROW()-2)/20)+2))</f>
        <v/>
      </c>
      <c r="G9159" s="5" t="str">
        <f aca="false">IF($A9159="","",INDEX(CARTAO_COMPRAS!$I:$I,INT((ROW()-2)/20)+2))</f>
        <v/>
      </c>
      <c r="H9159" s="4" t="str">
        <f aca="false">IF($A9159="","",EDATE(INDEX(CARTAO_COMPRAS!$J:$J,INT((ROW()-2)/20)+2),MOD(ROW()-2,20)))</f>
        <v/>
      </c>
      <c r="I9159" s="4" t="str">
        <f aca="false">IF($H9159="","",$H9159-WEEKDAY($H9159,2)+1)</f>
        <v/>
      </c>
      <c r="J9159" s="4" t="str">
        <f aca="false">IF($I9159="","",$I9159+6)</f>
        <v/>
      </c>
      <c r="K9159" s="6" t="str">
        <f aca="false">IF($H9159="","",DATE(YEAR($H9159),MONTH($H9159),1))</f>
        <v/>
      </c>
      <c r="L9159" s="0" t="str">
        <f aca="false">IF($A9159="","",INDEX(CARTAO_COMPRAS!$K:$K,INT((ROW()-2)/20)+2))</f>
        <v/>
      </c>
      <c r="M9159" s="0" t="str">
        <f aca="false">IF($A9159="","","Compra no cartão")</f>
        <v/>
      </c>
    </row>
    <row r="9160" customFormat="false" ht="13.5" hidden="false" customHeight="false" outlineLevel="0" collapsed="false">
      <c r="A9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0" s="0" t="str">
        <f aca="false">IF($A9160="","",INDEX(CARTAO_COMPRAS!$C:$C,INT((ROW()-2)/20)+2))</f>
        <v/>
      </c>
      <c r="C9160" s="0" t="str">
        <f aca="false">IF($A9160="","",INDEX(CARTAO_COMPRAS!$D:$D,INT((ROW()-2)/20)+2))</f>
        <v/>
      </c>
      <c r="D9160" s="0" t="str">
        <f aca="false">IF($A9160="","",INDEX(CARTAO_COMPRAS!$E:$E,INT((ROW()-2)/20)+2))</f>
        <v/>
      </c>
      <c r="E9160" s="0" t="str">
        <f aca="false">IF($A9160="","",INDEX(CARTAO_COMPRAS!$H:$H,INT((ROW()-2)/20)+2)+MOD(ROW()-2,20))</f>
        <v/>
      </c>
      <c r="F9160" s="0" t="str">
        <f aca="false">IF($A9160="","",INDEX(CARTAO_COMPRAS!$G:$G,INT((ROW()-2)/20)+2))</f>
        <v/>
      </c>
      <c r="G9160" s="5" t="str">
        <f aca="false">IF($A9160="","",INDEX(CARTAO_COMPRAS!$I:$I,INT((ROW()-2)/20)+2))</f>
        <v/>
      </c>
      <c r="H9160" s="4" t="str">
        <f aca="false">IF($A9160="","",EDATE(INDEX(CARTAO_COMPRAS!$J:$J,INT((ROW()-2)/20)+2),MOD(ROW()-2,20)))</f>
        <v/>
      </c>
      <c r="I9160" s="4" t="str">
        <f aca="false">IF($H9160="","",$H9160-WEEKDAY($H9160,2)+1)</f>
        <v/>
      </c>
      <c r="J9160" s="4" t="str">
        <f aca="false">IF($I9160="","",$I9160+6)</f>
        <v/>
      </c>
      <c r="K9160" s="6" t="str">
        <f aca="false">IF($H9160="","",DATE(YEAR($H9160),MONTH($H9160),1))</f>
        <v/>
      </c>
      <c r="L9160" s="0" t="str">
        <f aca="false">IF($A9160="","",INDEX(CARTAO_COMPRAS!$K:$K,INT((ROW()-2)/20)+2))</f>
        <v/>
      </c>
      <c r="M9160" s="0" t="str">
        <f aca="false">IF($A9160="","","Compra no cartão")</f>
        <v/>
      </c>
    </row>
    <row r="9161" customFormat="false" ht="13.5" hidden="false" customHeight="false" outlineLevel="0" collapsed="false">
      <c r="A9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1" s="0" t="str">
        <f aca="false">IF($A9161="","",INDEX(CARTAO_COMPRAS!$C:$C,INT((ROW()-2)/20)+2))</f>
        <v/>
      </c>
      <c r="C9161" s="0" t="str">
        <f aca="false">IF($A9161="","",INDEX(CARTAO_COMPRAS!$D:$D,INT((ROW()-2)/20)+2))</f>
        <v/>
      </c>
      <c r="D9161" s="0" t="str">
        <f aca="false">IF($A9161="","",INDEX(CARTAO_COMPRAS!$E:$E,INT((ROW()-2)/20)+2))</f>
        <v/>
      </c>
      <c r="E9161" s="0" t="str">
        <f aca="false">IF($A9161="","",INDEX(CARTAO_COMPRAS!$H:$H,INT((ROW()-2)/20)+2)+MOD(ROW()-2,20))</f>
        <v/>
      </c>
      <c r="F9161" s="0" t="str">
        <f aca="false">IF($A9161="","",INDEX(CARTAO_COMPRAS!$G:$G,INT((ROW()-2)/20)+2))</f>
        <v/>
      </c>
      <c r="G9161" s="5" t="str">
        <f aca="false">IF($A9161="","",INDEX(CARTAO_COMPRAS!$I:$I,INT((ROW()-2)/20)+2))</f>
        <v/>
      </c>
      <c r="H9161" s="4" t="str">
        <f aca="false">IF($A9161="","",EDATE(INDEX(CARTAO_COMPRAS!$J:$J,INT((ROW()-2)/20)+2),MOD(ROW()-2,20)))</f>
        <v/>
      </c>
      <c r="I9161" s="4" t="str">
        <f aca="false">IF($H9161="","",$H9161-WEEKDAY($H9161,2)+1)</f>
        <v/>
      </c>
      <c r="J9161" s="4" t="str">
        <f aca="false">IF($I9161="","",$I9161+6)</f>
        <v/>
      </c>
      <c r="K9161" s="6" t="str">
        <f aca="false">IF($H9161="","",DATE(YEAR($H9161),MONTH($H9161),1))</f>
        <v/>
      </c>
      <c r="L9161" s="0" t="str">
        <f aca="false">IF($A9161="","",INDEX(CARTAO_COMPRAS!$K:$K,INT((ROW()-2)/20)+2))</f>
        <v/>
      </c>
      <c r="M9161" s="0" t="str">
        <f aca="false">IF($A9161="","","Compra no cartão")</f>
        <v/>
      </c>
    </row>
    <row r="9162" customFormat="false" ht="13.5" hidden="false" customHeight="false" outlineLevel="0" collapsed="false">
      <c r="A91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459</v>
      </c>
      <c r="B9162" s="0" t="str">
        <f aca="false">IF($A9162="","",INDEX(CARTAO_COMPRAS!$C:$C,INT((ROW()-2)/20)+2))</f>
        <v>Nubank</v>
      </c>
      <c r="C9162" s="0" t="str">
        <f aca="false">IF($A9162="","",INDEX(CARTAO_COMPRAS!$D:$D,INT((ROW()-2)/20)+2))</f>
        <v>Spon Distrib</v>
      </c>
      <c r="D9162" s="0" t="str">
        <f aca="false">IF($A9162="","",INDEX(CARTAO_COMPRAS!$E:$E,INT((ROW()-2)/20)+2))</f>
        <v>Alimentação / Insumos</v>
      </c>
      <c r="E9162" s="0" t="n">
        <f aca="false">IF($A9162="","",INDEX(CARTAO_COMPRAS!$H:$H,INT((ROW()-2)/20)+2)+MOD(ROW()-2,20))</f>
        <v>1</v>
      </c>
      <c r="F9162" s="0" t="n">
        <f aca="false">IF($A9162="","",INDEX(CARTAO_COMPRAS!$G:$G,INT((ROW()-2)/20)+2))</f>
        <v>1</v>
      </c>
      <c r="G9162" s="5" t="n">
        <f aca="false">IF($A9162="","",INDEX(CARTAO_COMPRAS!$I:$I,INT((ROW()-2)/20)+2))</f>
        <v>309.18</v>
      </c>
      <c r="H9162" s="4" t="n">
        <f aca="false">IF($A9162="","",EDATE(INDEX(CARTAO_COMPRAS!$J:$J,INT((ROW()-2)/20)+2),MOD(ROW()-2,20)))</f>
        <v>46201</v>
      </c>
      <c r="I9162" s="4" t="n">
        <f aca="false">IF($H9162="","",$H9162-WEEKDAY($H9162,2)+1)</f>
        <v>46195</v>
      </c>
      <c r="J9162" s="4" t="n">
        <f aca="false">IF($I9162="","",$I9162+6)</f>
        <v>46201</v>
      </c>
      <c r="K9162" s="6" t="n">
        <f aca="false">IF($H9162="","",DATE(YEAR($H9162),MONTH($H9162),1))</f>
        <v>46174</v>
      </c>
      <c r="L9162" s="0" t="str">
        <f aca="false">IF($A9162="","",INDEX(CARTAO_COMPRAS!$K:$K,INT((ROW()-2)/20)+2))</f>
        <v>Pago</v>
      </c>
      <c r="M9162" s="0" t="str">
        <f aca="false">IF($A9162="","","Compra no cartão")</f>
        <v>Compra no cartão</v>
      </c>
    </row>
    <row r="9163" customFormat="false" ht="13.5" hidden="false" customHeight="false" outlineLevel="0" collapsed="false">
      <c r="A9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3" s="0" t="str">
        <f aca="false">IF($A9163="","",INDEX(CARTAO_COMPRAS!$C:$C,INT((ROW()-2)/20)+2))</f>
        <v/>
      </c>
      <c r="C9163" s="0" t="str">
        <f aca="false">IF($A9163="","",INDEX(CARTAO_COMPRAS!$D:$D,INT((ROW()-2)/20)+2))</f>
        <v/>
      </c>
      <c r="D9163" s="0" t="str">
        <f aca="false">IF($A9163="","",INDEX(CARTAO_COMPRAS!$E:$E,INT((ROW()-2)/20)+2))</f>
        <v/>
      </c>
      <c r="E9163" s="0" t="str">
        <f aca="false">IF($A9163="","",INDEX(CARTAO_COMPRAS!$H:$H,INT((ROW()-2)/20)+2)+MOD(ROW()-2,20))</f>
        <v/>
      </c>
      <c r="F9163" s="0" t="str">
        <f aca="false">IF($A9163="","",INDEX(CARTAO_COMPRAS!$G:$G,INT((ROW()-2)/20)+2))</f>
        <v/>
      </c>
      <c r="G9163" s="5" t="str">
        <f aca="false">IF($A9163="","",INDEX(CARTAO_COMPRAS!$I:$I,INT((ROW()-2)/20)+2))</f>
        <v/>
      </c>
      <c r="H9163" s="4" t="str">
        <f aca="false">IF($A9163="","",EDATE(INDEX(CARTAO_COMPRAS!$J:$J,INT((ROW()-2)/20)+2),MOD(ROW()-2,20)))</f>
        <v/>
      </c>
      <c r="I9163" s="4" t="str">
        <f aca="false">IF($H9163="","",$H9163-WEEKDAY($H9163,2)+1)</f>
        <v/>
      </c>
      <c r="J9163" s="4" t="str">
        <f aca="false">IF($I9163="","",$I9163+6)</f>
        <v/>
      </c>
      <c r="K9163" s="6" t="str">
        <f aca="false">IF($H9163="","",DATE(YEAR($H9163),MONTH($H9163),1))</f>
        <v/>
      </c>
      <c r="L9163" s="0" t="str">
        <f aca="false">IF($A9163="","",INDEX(CARTAO_COMPRAS!$K:$K,INT((ROW()-2)/20)+2))</f>
        <v/>
      </c>
      <c r="M9163" s="0" t="str">
        <f aca="false">IF($A9163="","","Compra no cartão")</f>
        <v/>
      </c>
    </row>
    <row r="9164" customFormat="false" ht="13.5" hidden="false" customHeight="false" outlineLevel="0" collapsed="false">
      <c r="A9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4" s="0" t="str">
        <f aca="false">IF($A9164="","",INDEX(CARTAO_COMPRAS!$C:$C,INT((ROW()-2)/20)+2))</f>
        <v/>
      </c>
      <c r="C9164" s="0" t="str">
        <f aca="false">IF($A9164="","",INDEX(CARTAO_COMPRAS!$D:$D,INT((ROW()-2)/20)+2))</f>
        <v/>
      </c>
      <c r="D9164" s="0" t="str">
        <f aca="false">IF($A9164="","",INDEX(CARTAO_COMPRAS!$E:$E,INT((ROW()-2)/20)+2))</f>
        <v/>
      </c>
      <c r="E9164" s="0" t="str">
        <f aca="false">IF($A9164="","",INDEX(CARTAO_COMPRAS!$H:$H,INT((ROW()-2)/20)+2)+MOD(ROW()-2,20))</f>
        <v/>
      </c>
      <c r="F9164" s="0" t="str">
        <f aca="false">IF($A9164="","",INDEX(CARTAO_COMPRAS!$G:$G,INT((ROW()-2)/20)+2))</f>
        <v/>
      </c>
      <c r="G9164" s="5" t="str">
        <f aca="false">IF($A9164="","",INDEX(CARTAO_COMPRAS!$I:$I,INT((ROW()-2)/20)+2))</f>
        <v/>
      </c>
      <c r="H9164" s="4" t="str">
        <f aca="false">IF($A9164="","",EDATE(INDEX(CARTAO_COMPRAS!$J:$J,INT((ROW()-2)/20)+2),MOD(ROW()-2,20)))</f>
        <v/>
      </c>
      <c r="I9164" s="4" t="str">
        <f aca="false">IF($H9164="","",$H9164-WEEKDAY($H9164,2)+1)</f>
        <v/>
      </c>
      <c r="J9164" s="4" t="str">
        <f aca="false">IF($I9164="","",$I9164+6)</f>
        <v/>
      </c>
      <c r="K9164" s="6" t="str">
        <f aca="false">IF($H9164="","",DATE(YEAR($H9164),MONTH($H9164),1))</f>
        <v/>
      </c>
      <c r="L9164" s="0" t="str">
        <f aca="false">IF($A9164="","",INDEX(CARTAO_COMPRAS!$K:$K,INT((ROW()-2)/20)+2))</f>
        <v/>
      </c>
      <c r="M9164" s="0" t="str">
        <f aca="false">IF($A9164="","","Compra no cartão")</f>
        <v/>
      </c>
    </row>
    <row r="9165" customFormat="false" ht="13.5" hidden="false" customHeight="false" outlineLevel="0" collapsed="false">
      <c r="A9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5" s="0" t="str">
        <f aca="false">IF($A9165="","",INDEX(CARTAO_COMPRAS!$C:$C,INT((ROW()-2)/20)+2))</f>
        <v/>
      </c>
      <c r="C9165" s="0" t="str">
        <f aca="false">IF($A9165="","",INDEX(CARTAO_COMPRAS!$D:$D,INT((ROW()-2)/20)+2))</f>
        <v/>
      </c>
      <c r="D9165" s="0" t="str">
        <f aca="false">IF($A9165="","",INDEX(CARTAO_COMPRAS!$E:$E,INT((ROW()-2)/20)+2))</f>
        <v/>
      </c>
      <c r="E9165" s="0" t="str">
        <f aca="false">IF($A9165="","",INDEX(CARTAO_COMPRAS!$H:$H,INT((ROW()-2)/20)+2)+MOD(ROW()-2,20))</f>
        <v/>
      </c>
      <c r="F9165" s="0" t="str">
        <f aca="false">IF($A9165="","",INDEX(CARTAO_COMPRAS!$G:$G,INT((ROW()-2)/20)+2))</f>
        <v/>
      </c>
      <c r="G9165" s="5" t="str">
        <f aca="false">IF($A9165="","",INDEX(CARTAO_COMPRAS!$I:$I,INT((ROW()-2)/20)+2))</f>
        <v/>
      </c>
      <c r="H9165" s="4" t="str">
        <f aca="false">IF($A9165="","",EDATE(INDEX(CARTAO_COMPRAS!$J:$J,INT((ROW()-2)/20)+2),MOD(ROW()-2,20)))</f>
        <v/>
      </c>
      <c r="I9165" s="4" t="str">
        <f aca="false">IF($H9165="","",$H9165-WEEKDAY($H9165,2)+1)</f>
        <v/>
      </c>
      <c r="J9165" s="4" t="str">
        <f aca="false">IF($I9165="","",$I9165+6)</f>
        <v/>
      </c>
      <c r="K9165" s="6" t="str">
        <f aca="false">IF($H9165="","",DATE(YEAR($H9165),MONTH($H9165),1))</f>
        <v/>
      </c>
      <c r="L9165" s="0" t="str">
        <f aca="false">IF($A9165="","",INDEX(CARTAO_COMPRAS!$K:$K,INT((ROW()-2)/20)+2))</f>
        <v/>
      </c>
      <c r="M9165" s="0" t="str">
        <f aca="false">IF($A9165="","","Compra no cartão")</f>
        <v/>
      </c>
    </row>
    <row r="9166" customFormat="false" ht="13.5" hidden="false" customHeight="false" outlineLevel="0" collapsed="false">
      <c r="A9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6" s="0" t="str">
        <f aca="false">IF($A9166="","",INDEX(CARTAO_COMPRAS!$C:$C,INT((ROW()-2)/20)+2))</f>
        <v/>
      </c>
      <c r="C9166" s="0" t="str">
        <f aca="false">IF($A9166="","",INDEX(CARTAO_COMPRAS!$D:$D,INT((ROW()-2)/20)+2))</f>
        <v/>
      </c>
      <c r="D9166" s="0" t="str">
        <f aca="false">IF($A9166="","",INDEX(CARTAO_COMPRAS!$E:$E,INT((ROW()-2)/20)+2))</f>
        <v/>
      </c>
      <c r="E9166" s="0" t="str">
        <f aca="false">IF($A9166="","",INDEX(CARTAO_COMPRAS!$H:$H,INT((ROW()-2)/20)+2)+MOD(ROW()-2,20))</f>
        <v/>
      </c>
      <c r="F9166" s="0" t="str">
        <f aca="false">IF($A9166="","",INDEX(CARTAO_COMPRAS!$G:$G,INT((ROW()-2)/20)+2))</f>
        <v/>
      </c>
      <c r="G9166" s="5" t="str">
        <f aca="false">IF($A9166="","",INDEX(CARTAO_COMPRAS!$I:$I,INT((ROW()-2)/20)+2))</f>
        <v/>
      </c>
      <c r="H9166" s="4" t="str">
        <f aca="false">IF($A9166="","",EDATE(INDEX(CARTAO_COMPRAS!$J:$J,INT((ROW()-2)/20)+2),MOD(ROW()-2,20)))</f>
        <v/>
      </c>
      <c r="I9166" s="4" t="str">
        <f aca="false">IF($H9166="","",$H9166-WEEKDAY($H9166,2)+1)</f>
        <v/>
      </c>
      <c r="J9166" s="4" t="str">
        <f aca="false">IF($I9166="","",$I9166+6)</f>
        <v/>
      </c>
      <c r="K9166" s="6" t="str">
        <f aca="false">IF($H9166="","",DATE(YEAR($H9166),MONTH($H9166),1))</f>
        <v/>
      </c>
      <c r="L9166" s="0" t="str">
        <f aca="false">IF($A9166="","",INDEX(CARTAO_COMPRAS!$K:$K,INT((ROW()-2)/20)+2))</f>
        <v/>
      </c>
      <c r="M9166" s="0" t="str">
        <f aca="false">IF($A9166="","","Compra no cartão")</f>
        <v/>
      </c>
    </row>
    <row r="9167" customFormat="false" ht="13.5" hidden="false" customHeight="false" outlineLevel="0" collapsed="false">
      <c r="A9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7" s="0" t="str">
        <f aca="false">IF($A9167="","",INDEX(CARTAO_COMPRAS!$C:$C,INT((ROW()-2)/20)+2))</f>
        <v/>
      </c>
      <c r="C9167" s="0" t="str">
        <f aca="false">IF($A9167="","",INDEX(CARTAO_COMPRAS!$D:$D,INT((ROW()-2)/20)+2))</f>
        <v/>
      </c>
      <c r="D9167" s="0" t="str">
        <f aca="false">IF($A9167="","",INDEX(CARTAO_COMPRAS!$E:$E,INT((ROW()-2)/20)+2))</f>
        <v/>
      </c>
      <c r="E9167" s="0" t="str">
        <f aca="false">IF($A9167="","",INDEX(CARTAO_COMPRAS!$H:$H,INT((ROW()-2)/20)+2)+MOD(ROW()-2,20))</f>
        <v/>
      </c>
      <c r="F9167" s="0" t="str">
        <f aca="false">IF($A9167="","",INDEX(CARTAO_COMPRAS!$G:$G,INT((ROW()-2)/20)+2))</f>
        <v/>
      </c>
      <c r="G9167" s="5" t="str">
        <f aca="false">IF($A9167="","",INDEX(CARTAO_COMPRAS!$I:$I,INT((ROW()-2)/20)+2))</f>
        <v/>
      </c>
      <c r="H9167" s="4" t="str">
        <f aca="false">IF($A9167="","",EDATE(INDEX(CARTAO_COMPRAS!$J:$J,INT((ROW()-2)/20)+2),MOD(ROW()-2,20)))</f>
        <v/>
      </c>
      <c r="I9167" s="4" t="str">
        <f aca="false">IF($H9167="","",$H9167-WEEKDAY($H9167,2)+1)</f>
        <v/>
      </c>
      <c r="J9167" s="4" t="str">
        <f aca="false">IF($I9167="","",$I9167+6)</f>
        <v/>
      </c>
      <c r="K9167" s="6" t="str">
        <f aca="false">IF($H9167="","",DATE(YEAR($H9167),MONTH($H9167),1))</f>
        <v/>
      </c>
      <c r="L9167" s="0" t="str">
        <f aca="false">IF($A9167="","",INDEX(CARTAO_COMPRAS!$K:$K,INT((ROW()-2)/20)+2))</f>
        <v/>
      </c>
      <c r="M9167" s="0" t="str">
        <f aca="false">IF($A9167="","","Compra no cartão")</f>
        <v/>
      </c>
    </row>
    <row r="9168" customFormat="false" ht="13.5" hidden="false" customHeight="false" outlineLevel="0" collapsed="false">
      <c r="A9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8" s="0" t="str">
        <f aca="false">IF($A9168="","",INDEX(CARTAO_COMPRAS!$C:$C,INT((ROW()-2)/20)+2))</f>
        <v/>
      </c>
      <c r="C9168" s="0" t="str">
        <f aca="false">IF($A9168="","",INDEX(CARTAO_COMPRAS!$D:$D,INT((ROW()-2)/20)+2))</f>
        <v/>
      </c>
      <c r="D9168" s="0" t="str">
        <f aca="false">IF($A9168="","",INDEX(CARTAO_COMPRAS!$E:$E,INT((ROW()-2)/20)+2))</f>
        <v/>
      </c>
      <c r="E9168" s="0" t="str">
        <f aca="false">IF($A9168="","",INDEX(CARTAO_COMPRAS!$H:$H,INT((ROW()-2)/20)+2)+MOD(ROW()-2,20))</f>
        <v/>
      </c>
      <c r="F9168" s="0" t="str">
        <f aca="false">IF($A9168="","",INDEX(CARTAO_COMPRAS!$G:$G,INT((ROW()-2)/20)+2))</f>
        <v/>
      </c>
      <c r="G9168" s="5" t="str">
        <f aca="false">IF($A9168="","",INDEX(CARTAO_COMPRAS!$I:$I,INT((ROW()-2)/20)+2))</f>
        <v/>
      </c>
      <c r="H9168" s="4" t="str">
        <f aca="false">IF($A9168="","",EDATE(INDEX(CARTAO_COMPRAS!$J:$J,INT((ROW()-2)/20)+2),MOD(ROW()-2,20)))</f>
        <v/>
      </c>
      <c r="I9168" s="4" t="str">
        <f aca="false">IF($H9168="","",$H9168-WEEKDAY($H9168,2)+1)</f>
        <v/>
      </c>
      <c r="J9168" s="4" t="str">
        <f aca="false">IF($I9168="","",$I9168+6)</f>
        <v/>
      </c>
      <c r="K9168" s="6" t="str">
        <f aca="false">IF($H9168="","",DATE(YEAR($H9168),MONTH($H9168),1))</f>
        <v/>
      </c>
      <c r="L9168" s="0" t="str">
        <f aca="false">IF($A9168="","",INDEX(CARTAO_COMPRAS!$K:$K,INT((ROW()-2)/20)+2))</f>
        <v/>
      </c>
      <c r="M9168" s="0" t="str">
        <f aca="false">IF($A9168="","","Compra no cartão")</f>
        <v/>
      </c>
    </row>
    <row r="9169" customFormat="false" ht="13.5" hidden="false" customHeight="false" outlineLevel="0" collapsed="false">
      <c r="A9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69" s="0" t="str">
        <f aca="false">IF($A9169="","",INDEX(CARTAO_COMPRAS!$C:$C,INT((ROW()-2)/20)+2))</f>
        <v/>
      </c>
      <c r="C9169" s="0" t="str">
        <f aca="false">IF($A9169="","",INDEX(CARTAO_COMPRAS!$D:$D,INT((ROW()-2)/20)+2))</f>
        <v/>
      </c>
      <c r="D9169" s="0" t="str">
        <f aca="false">IF($A9169="","",INDEX(CARTAO_COMPRAS!$E:$E,INT((ROW()-2)/20)+2))</f>
        <v/>
      </c>
      <c r="E9169" s="0" t="str">
        <f aca="false">IF($A9169="","",INDEX(CARTAO_COMPRAS!$H:$H,INT((ROW()-2)/20)+2)+MOD(ROW()-2,20))</f>
        <v/>
      </c>
      <c r="F9169" s="0" t="str">
        <f aca="false">IF($A9169="","",INDEX(CARTAO_COMPRAS!$G:$G,INT((ROW()-2)/20)+2))</f>
        <v/>
      </c>
      <c r="G9169" s="5" t="str">
        <f aca="false">IF($A9169="","",INDEX(CARTAO_COMPRAS!$I:$I,INT((ROW()-2)/20)+2))</f>
        <v/>
      </c>
      <c r="H9169" s="4" t="str">
        <f aca="false">IF($A9169="","",EDATE(INDEX(CARTAO_COMPRAS!$J:$J,INT((ROW()-2)/20)+2),MOD(ROW()-2,20)))</f>
        <v/>
      </c>
      <c r="I9169" s="4" t="str">
        <f aca="false">IF($H9169="","",$H9169-WEEKDAY($H9169,2)+1)</f>
        <v/>
      </c>
      <c r="J9169" s="4" t="str">
        <f aca="false">IF($I9169="","",$I9169+6)</f>
        <v/>
      </c>
      <c r="K9169" s="6" t="str">
        <f aca="false">IF($H9169="","",DATE(YEAR($H9169),MONTH($H9169),1))</f>
        <v/>
      </c>
      <c r="L9169" s="0" t="str">
        <f aca="false">IF($A9169="","",INDEX(CARTAO_COMPRAS!$K:$K,INT((ROW()-2)/20)+2))</f>
        <v/>
      </c>
      <c r="M9169" s="0" t="str">
        <f aca="false">IF($A9169="","","Compra no cartão")</f>
        <v/>
      </c>
    </row>
    <row r="9170" customFormat="false" ht="13.5" hidden="false" customHeight="false" outlineLevel="0" collapsed="false">
      <c r="A9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0" s="0" t="str">
        <f aca="false">IF($A9170="","",INDEX(CARTAO_COMPRAS!$C:$C,INT((ROW()-2)/20)+2))</f>
        <v/>
      </c>
      <c r="C9170" s="0" t="str">
        <f aca="false">IF($A9170="","",INDEX(CARTAO_COMPRAS!$D:$D,INT((ROW()-2)/20)+2))</f>
        <v/>
      </c>
      <c r="D9170" s="0" t="str">
        <f aca="false">IF($A9170="","",INDEX(CARTAO_COMPRAS!$E:$E,INT((ROW()-2)/20)+2))</f>
        <v/>
      </c>
      <c r="E9170" s="0" t="str">
        <f aca="false">IF($A9170="","",INDEX(CARTAO_COMPRAS!$H:$H,INT((ROW()-2)/20)+2)+MOD(ROW()-2,20))</f>
        <v/>
      </c>
      <c r="F9170" s="0" t="str">
        <f aca="false">IF($A9170="","",INDEX(CARTAO_COMPRAS!$G:$G,INT((ROW()-2)/20)+2))</f>
        <v/>
      </c>
      <c r="G9170" s="5" t="str">
        <f aca="false">IF($A9170="","",INDEX(CARTAO_COMPRAS!$I:$I,INT((ROW()-2)/20)+2))</f>
        <v/>
      </c>
      <c r="H9170" s="4" t="str">
        <f aca="false">IF($A9170="","",EDATE(INDEX(CARTAO_COMPRAS!$J:$J,INT((ROW()-2)/20)+2),MOD(ROW()-2,20)))</f>
        <v/>
      </c>
      <c r="I9170" s="4" t="str">
        <f aca="false">IF($H9170="","",$H9170-WEEKDAY($H9170,2)+1)</f>
        <v/>
      </c>
      <c r="J9170" s="4" t="str">
        <f aca="false">IF($I9170="","",$I9170+6)</f>
        <v/>
      </c>
      <c r="K9170" s="6" t="str">
        <f aca="false">IF($H9170="","",DATE(YEAR($H9170),MONTH($H9170),1))</f>
        <v/>
      </c>
      <c r="L9170" s="0" t="str">
        <f aca="false">IF($A9170="","",INDEX(CARTAO_COMPRAS!$K:$K,INT((ROW()-2)/20)+2))</f>
        <v/>
      </c>
      <c r="M9170" s="0" t="str">
        <f aca="false">IF($A9170="","","Compra no cartão")</f>
        <v/>
      </c>
    </row>
    <row r="9171" customFormat="false" ht="13.5" hidden="false" customHeight="false" outlineLevel="0" collapsed="false">
      <c r="A9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1" s="0" t="str">
        <f aca="false">IF($A9171="","",INDEX(CARTAO_COMPRAS!$C:$C,INT((ROW()-2)/20)+2))</f>
        <v/>
      </c>
      <c r="C9171" s="0" t="str">
        <f aca="false">IF($A9171="","",INDEX(CARTAO_COMPRAS!$D:$D,INT((ROW()-2)/20)+2))</f>
        <v/>
      </c>
      <c r="D9171" s="0" t="str">
        <f aca="false">IF($A9171="","",INDEX(CARTAO_COMPRAS!$E:$E,INT((ROW()-2)/20)+2))</f>
        <v/>
      </c>
      <c r="E9171" s="0" t="str">
        <f aca="false">IF($A9171="","",INDEX(CARTAO_COMPRAS!$H:$H,INT((ROW()-2)/20)+2)+MOD(ROW()-2,20))</f>
        <v/>
      </c>
      <c r="F9171" s="0" t="str">
        <f aca="false">IF($A9171="","",INDEX(CARTAO_COMPRAS!$G:$G,INT((ROW()-2)/20)+2))</f>
        <v/>
      </c>
      <c r="G9171" s="5" t="str">
        <f aca="false">IF($A9171="","",INDEX(CARTAO_COMPRAS!$I:$I,INT((ROW()-2)/20)+2))</f>
        <v/>
      </c>
      <c r="H9171" s="4" t="str">
        <f aca="false">IF($A9171="","",EDATE(INDEX(CARTAO_COMPRAS!$J:$J,INT((ROW()-2)/20)+2),MOD(ROW()-2,20)))</f>
        <v/>
      </c>
      <c r="I9171" s="4" t="str">
        <f aca="false">IF($H9171="","",$H9171-WEEKDAY($H9171,2)+1)</f>
        <v/>
      </c>
      <c r="J9171" s="4" t="str">
        <f aca="false">IF($I9171="","",$I9171+6)</f>
        <v/>
      </c>
      <c r="K9171" s="6" t="str">
        <f aca="false">IF($H9171="","",DATE(YEAR($H9171),MONTH($H9171),1))</f>
        <v/>
      </c>
      <c r="L9171" s="0" t="str">
        <f aca="false">IF($A9171="","",INDEX(CARTAO_COMPRAS!$K:$K,INT((ROW()-2)/20)+2))</f>
        <v/>
      </c>
      <c r="M9171" s="0" t="str">
        <f aca="false">IF($A9171="","","Compra no cartão")</f>
        <v/>
      </c>
    </row>
    <row r="9172" customFormat="false" ht="13.5" hidden="false" customHeight="false" outlineLevel="0" collapsed="false">
      <c r="A9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2" s="0" t="str">
        <f aca="false">IF($A9172="","",INDEX(CARTAO_COMPRAS!$C:$C,INT((ROW()-2)/20)+2))</f>
        <v/>
      </c>
      <c r="C9172" s="0" t="str">
        <f aca="false">IF($A9172="","",INDEX(CARTAO_COMPRAS!$D:$D,INT((ROW()-2)/20)+2))</f>
        <v/>
      </c>
      <c r="D9172" s="0" t="str">
        <f aca="false">IF($A9172="","",INDEX(CARTAO_COMPRAS!$E:$E,INT((ROW()-2)/20)+2))</f>
        <v/>
      </c>
      <c r="E9172" s="0" t="str">
        <f aca="false">IF($A9172="","",INDEX(CARTAO_COMPRAS!$H:$H,INT((ROW()-2)/20)+2)+MOD(ROW()-2,20))</f>
        <v/>
      </c>
      <c r="F9172" s="0" t="str">
        <f aca="false">IF($A9172="","",INDEX(CARTAO_COMPRAS!$G:$G,INT((ROW()-2)/20)+2))</f>
        <v/>
      </c>
      <c r="G9172" s="5" t="str">
        <f aca="false">IF($A9172="","",INDEX(CARTAO_COMPRAS!$I:$I,INT((ROW()-2)/20)+2))</f>
        <v/>
      </c>
      <c r="H9172" s="4" t="str">
        <f aca="false">IF($A9172="","",EDATE(INDEX(CARTAO_COMPRAS!$J:$J,INT((ROW()-2)/20)+2),MOD(ROW()-2,20)))</f>
        <v/>
      </c>
      <c r="I9172" s="4" t="str">
        <f aca="false">IF($H9172="","",$H9172-WEEKDAY($H9172,2)+1)</f>
        <v/>
      </c>
      <c r="J9172" s="4" t="str">
        <f aca="false">IF($I9172="","",$I9172+6)</f>
        <v/>
      </c>
      <c r="K9172" s="6" t="str">
        <f aca="false">IF($H9172="","",DATE(YEAR($H9172),MONTH($H9172),1))</f>
        <v/>
      </c>
      <c r="L9172" s="0" t="str">
        <f aca="false">IF($A9172="","",INDEX(CARTAO_COMPRAS!$K:$K,INT((ROW()-2)/20)+2))</f>
        <v/>
      </c>
      <c r="M9172" s="0" t="str">
        <f aca="false">IF($A9172="","","Compra no cartão")</f>
        <v/>
      </c>
    </row>
    <row r="9173" customFormat="false" ht="13.5" hidden="false" customHeight="false" outlineLevel="0" collapsed="false">
      <c r="A9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3" s="0" t="str">
        <f aca="false">IF($A9173="","",INDEX(CARTAO_COMPRAS!$C:$C,INT((ROW()-2)/20)+2))</f>
        <v/>
      </c>
      <c r="C9173" s="0" t="str">
        <f aca="false">IF($A9173="","",INDEX(CARTAO_COMPRAS!$D:$D,INT((ROW()-2)/20)+2))</f>
        <v/>
      </c>
      <c r="D9173" s="0" t="str">
        <f aca="false">IF($A9173="","",INDEX(CARTAO_COMPRAS!$E:$E,INT((ROW()-2)/20)+2))</f>
        <v/>
      </c>
      <c r="E9173" s="0" t="str">
        <f aca="false">IF($A9173="","",INDEX(CARTAO_COMPRAS!$H:$H,INT((ROW()-2)/20)+2)+MOD(ROW()-2,20))</f>
        <v/>
      </c>
      <c r="F9173" s="0" t="str">
        <f aca="false">IF($A9173="","",INDEX(CARTAO_COMPRAS!$G:$G,INT((ROW()-2)/20)+2))</f>
        <v/>
      </c>
      <c r="G9173" s="5" t="str">
        <f aca="false">IF($A9173="","",INDEX(CARTAO_COMPRAS!$I:$I,INT((ROW()-2)/20)+2))</f>
        <v/>
      </c>
      <c r="H9173" s="4" t="str">
        <f aca="false">IF($A9173="","",EDATE(INDEX(CARTAO_COMPRAS!$J:$J,INT((ROW()-2)/20)+2),MOD(ROW()-2,20)))</f>
        <v/>
      </c>
      <c r="I9173" s="4" t="str">
        <f aca="false">IF($H9173="","",$H9173-WEEKDAY($H9173,2)+1)</f>
        <v/>
      </c>
      <c r="J9173" s="4" t="str">
        <f aca="false">IF($I9173="","",$I9173+6)</f>
        <v/>
      </c>
      <c r="K9173" s="6" t="str">
        <f aca="false">IF($H9173="","",DATE(YEAR($H9173),MONTH($H9173),1))</f>
        <v/>
      </c>
      <c r="L9173" s="0" t="str">
        <f aca="false">IF($A9173="","",INDEX(CARTAO_COMPRAS!$K:$K,INT((ROW()-2)/20)+2))</f>
        <v/>
      </c>
      <c r="M9173" s="0" t="str">
        <f aca="false">IF($A9173="","","Compra no cartão")</f>
        <v/>
      </c>
    </row>
    <row r="9174" customFormat="false" ht="13.5" hidden="false" customHeight="false" outlineLevel="0" collapsed="false">
      <c r="A9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4" s="0" t="str">
        <f aca="false">IF($A9174="","",INDEX(CARTAO_COMPRAS!$C:$C,INT((ROW()-2)/20)+2))</f>
        <v/>
      </c>
      <c r="C9174" s="0" t="str">
        <f aca="false">IF($A9174="","",INDEX(CARTAO_COMPRAS!$D:$D,INT((ROW()-2)/20)+2))</f>
        <v/>
      </c>
      <c r="D9174" s="0" t="str">
        <f aca="false">IF($A9174="","",INDEX(CARTAO_COMPRAS!$E:$E,INT((ROW()-2)/20)+2))</f>
        <v/>
      </c>
      <c r="E9174" s="0" t="str">
        <f aca="false">IF($A9174="","",INDEX(CARTAO_COMPRAS!$H:$H,INT((ROW()-2)/20)+2)+MOD(ROW()-2,20))</f>
        <v/>
      </c>
      <c r="F9174" s="0" t="str">
        <f aca="false">IF($A9174="","",INDEX(CARTAO_COMPRAS!$G:$G,INT((ROW()-2)/20)+2))</f>
        <v/>
      </c>
      <c r="G9174" s="5" t="str">
        <f aca="false">IF($A9174="","",INDEX(CARTAO_COMPRAS!$I:$I,INT((ROW()-2)/20)+2))</f>
        <v/>
      </c>
      <c r="H9174" s="4" t="str">
        <f aca="false">IF($A9174="","",EDATE(INDEX(CARTAO_COMPRAS!$J:$J,INT((ROW()-2)/20)+2),MOD(ROW()-2,20)))</f>
        <v/>
      </c>
      <c r="I9174" s="4" t="str">
        <f aca="false">IF($H9174="","",$H9174-WEEKDAY($H9174,2)+1)</f>
        <v/>
      </c>
      <c r="J9174" s="4" t="str">
        <f aca="false">IF($I9174="","",$I9174+6)</f>
        <v/>
      </c>
      <c r="K9174" s="6" t="str">
        <f aca="false">IF($H9174="","",DATE(YEAR($H9174),MONTH($H9174),1))</f>
        <v/>
      </c>
      <c r="L9174" s="0" t="str">
        <f aca="false">IF($A9174="","",INDEX(CARTAO_COMPRAS!$K:$K,INT((ROW()-2)/20)+2))</f>
        <v/>
      </c>
      <c r="M9174" s="0" t="str">
        <f aca="false">IF($A9174="","","Compra no cartão")</f>
        <v/>
      </c>
    </row>
    <row r="9175" customFormat="false" ht="13.5" hidden="false" customHeight="false" outlineLevel="0" collapsed="false">
      <c r="A9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5" s="0" t="str">
        <f aca="false">IF($A9175="","",INDEX(CARTAO_COMPRAS!$C:$C,INT((ROW()-2)/20)+2))</f>
        <v/>
      </c>
      <c r="C9175" s="0" t="str">
        <f aca="false">IF($A9175="","",INDEX(CARTAO_COMPRAS!$D:$D,INT((ROW()-2)/20)+2))</f>
        <v/>
      </c>
      <c r="D9175" s="0" t="str">
        <f aca="false">IF($A9175="","",INDEX(CARTAO_COMPRAS!$E:$E,INT((ROW()-2)/20)+2))</f>
        <v/>
      </c>
      <c r="E9175" s="0" t="str">
        <f aca="false">IF($A9175="","",INDEX(CARTAO_COMPRAS!$H:$H,INT((ROW()-2)/20)+2)+MOD(ROW()-2,20))</f>
        <v/>
      </c>
      <c r="F9175" s="0" t="str">
        <f aca="false">IF($A9175="","",INDEX(CARTAO_COMPRAS!$G:$G,INT((ROW()-2)/20)+2))</f>
        <v/>
      </c>
      <c r="G9175" s="5" t="str">
        <f aca="false">IF($A9175="","",INDEX(CARTAO_COMPRAS!$I:$I,INT((ROW()-2)/20)+2))</f>
        <v/>
      </c>
      <c r="H9175" s="4" t="str">
        <f aca="false">IF($A9175="","",EDATE(INDEX(CARTAO_COMPRAS!$J:$J,INT((ROW()-2)/20)+2),MOD(ROW()-2,20)))</f>
        <v/>
      </c>
      <c r="I9175" s="4" t="str">
        <f aca="false">IF($H9175="","",$H9175-WEEKDAY($H9175,2)+1)</f>
        <v/>
      </c>
      <c r="J9175" s="4" t="str">
        <f aca="false">IF($I9175="","",$I9175+6)</f>
        <v/>
      </c>
      <c r="K9175" s="6" t="str">
        <f aca="false">IF($H9175="","",DATE(YEAR($H9175),MONTH($H9175),1))</f>
        <v/>
      </c>
      <c r="L9175" s="0" t="str">
        <f aca="false">IF($A9175="","",INDEX(CARTAO_COMPRAS!$K:$K,INT((ROW()-2)/20)+2))</f>
        <v/>
      </c>
      <c r="M9175" s="0" t="str">
        <f aca="false">IF($A9175="","","Compra no cartão")</f>
        <v/>
      </c>
    </row>
    <row r="9176" customFormat="false" ht="13.5" hidden="false" customHeight="false" outlineLevel="0" collapsed="false">
      <c r="A9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6" s="0" t="str">
        <f aca="false">IF($A9176="","",INDEX(CARTAO_COMPRAS!$C:$C,INT((ROW()-2)/20)+2))</f>
        <v/>
      </c>
      <c r="C9176" s="0" t="str">
        <f aca="false">IF($A9176="","",INDEX(CARTAO_COMPRAS!$D:$D,INT((ROW()-2)/20)+2))</f>
        <v/>
      </c>
      <c r="D9176" s="0" t="str">
        <f aca="false">IF($A9176="","",INDEX(CARTAO_COMPRAS!$E:$E,INT((ROW()-2)/20)+2))</f>
        <v/>
      </c>
      <c r="E9176" s="0" t="str">
        <f aca="false">IF($A9176="","",INDEX(CARTAO_COMPRAS!$H:$H,INT((ROW()-2)/20)+2)+MOD(ROW()-2,20))</f>
        <v/>
      </c>
      <c r="F9176" s="0" t="str">
        <f aca="false">IF($A9176="","",INDEX(CARTAO_COMPRAS!$G:$G,INT((ROW()-2)/20)+2))</f>
        <v/>
      </c>
      <c r="G9176" s="5" t="str">
        <f aca="false">IF($A9176="","",INDEX(CARTAO_COMPRAS!$I:$I,INT((ROW()-2)/20)+2))</f>
        <v/>
      </c>
      <c r="H9176" s="4" t="str">
        <f aca="false">IF($A9176="","",EDATE(INDEX(CARTAO_COMPRAS!$J:$J,INT((ROW()-2)/20)+2),MOD(ROW()-2,20)))</f>
        <v/>
      </c>
      <c r="I9176" s="4" t="str">
        <f aca="false">IF($H9176="","",$H9176-WEEKDAY($H9176,2)+1)</f>
        <v/>
      </c>
      <c r="J9176" s="4" t="str">
        <f aca="false">IF($I9176="","",$I9176+6)</f>
        <v/>
      </c>
      <c r="K9176" s="6" t="str">
        <f aca="false">IF($H9176="","",DATE(YEAR($H9176),MONTH($H9176),1))</f>
        <v/>
      </c>
      <c r="L9176" s="0" t="str">
        <f aca="false">IF($A9176="","",INDEX(CARTAO_COMPRAS!$K:$K,INT((ROW()-2)/20)+2))</f>
        <v/>
      </c>
      <c r="M9176" s="0" t="str">
        <f aca="false">IF($A9176="","","Compra no cartão")</f>
        <v/>
      </c>
    </row>
    <row r="9177" customFormat="false" ht="13.5" hidden="false" customHeight="false" outlineLevel="0" collapsed="false">
      <c r="A9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7" s="0" t="str">
        <f aca="false">IF($A9177="","",INDEX(CARTAO_COMPRAS!$C:$C,INT((ROW()-2)/20)+2))</f>
        <v/>
      </c>
      <c r="C9177" s="0" t="str">
        <f aca="false">IF($A9177="","",INDEX(CARTAO_COMPRAS!$D:$D,INT((ROW()-2)/20)+2))</f>
        <v/>
      </c>
      <c r="D9177" s="0" t="str">
        <f aca="false">IF($A9177="","",INDEX(CARTAO_COMPRAS!$E:$E,INT((ROW()-2)/20)+2))</f>
        <v/>
      </c>
      <c r="E9177" s="0" t="str">
        <f aca="false">IF($A9177="","",INDEX(CARTAO_COMPRAS!$H:$H,INT((ROW()-2)/20)+2)+MOD(ROW()-2,20))</f>
        <v/>
      </c>
      <c r="F9177" s="0" t="str">
        <f aca="false">IF($A9177="","",INDEX(CARTAO_COMPRAS!$G:$G,INT((ROW()-2)/20)+2))</f>
        <v/>
      </c>
      <c r="G9177" s="5" t="str">
        <f aca="false">IF($A9177="","",INDEX(CARTAO_COMPRAS!$I:$I,INT((ROW()-2)/20)+2))</f>
        <v/>
      </c>
      <c r="H9177" s="4" t="str">
        <f aca="false">IF($A9177="","",EDATE(INDEX(CARTAO_COMPRAS!$J:$J,INT((ROW()-2)/20)+2),MOD(ROW()-2,20)))</f>
        <v/>
      </c>
      <c r="I9177" s="4" t="str">
        <f aca="false">IF($H9177="","",$H9177-WEEKDAY($H9177,2)+1)</f>
        <v/>
      </c>
      <c r="J9177" s="4" t="str">
        <f aca="false">IF($I9177="","",$I9177+6)</f>
        <v/>
      </c>
      <c r="K9177" s="6" t="str">
        <f aca="false">IF($H9177="","",DATE(YEAR($H9177),MONTH($H9177),1))</f>
        <v/>
      </c>
      <c r="L9177" s="0" t="str">
        <f aca="false">IF($A9177="","",INDEX(CARTAO_COMPRAS!$K:$K,INT((ROW()-2)/20)+2))</f>
        <v/>
      </c>
      <c r="M9177" s="0" t="str">
        <f aca="false">IF($A9177="","","Compra no cartão")</f>
        <v/>
      </c>
    </row>
    <row r="9178" customFormat="false" ht="13.5" hidden="false" customHeight="false" outlineLevel="0" collapsed="false">
      <c r="A9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8" s="0" t="str">
        <f aca="false">IF($A9178="","",INDEX(CARTAO_COMPRAS!$C:$C,INT((ROW()-2)/20)+2))</f>
        <v/>
      </c>
      <c r="C9178" s="0" t="str">
        <f aca="false">IF($A9178="","",INDEX(CARTAO_COMPRAS!$D:$D,INT((ROW()-2)/20)+2))</f>
        <v/>
      </c>
      <c r="D9178" s="0" t="str">
        <f aca="false">IF($A9178="","",INDEX(CARTAO_COMPRAS!$E:$E,INT((ROW()-2)/20)+2))</f>
        <v/>
      </c>
      <c r="E9178" s="0" t="str">
        <f aca="false">IF($A9178="","",INDEX(CARTAO_COMPRAS!$H:$H,INT((ROW()-2)/20)+2)+MOD(ROW()-2,20))</f>
        <v/>
      </c>
      <c r="F9178" s="0" t="str">
        <f aca="false">IF($A9178="","",INDEX(CARTAO_COMPRAS!$G:$G,INT((ROW()-2)/20)+2))</f>
        <v/>
      </c>
      <c r="G9178" s="5" t="str">
        <f aca="false">IF($A9178="","",INDEX(CARTAO_COMPRAS!$I:$I,INT((ROW()-2)/20)+2))</f>
        <v/>
      </c>
      <c r="H9178" s="4" t="str">
        <f aca="false">IF($A9178="","",EDATE(INDEX(CARTAO_COMPRAS!$J:$J,INT((ROW()-2)/20)+2),MOD(ROW()-2,20)))</f>
        <v/>
      </c>
      <c r="I9178" s="4" t="str">
        <f aca="false">IF($H9178="","",$H9178-WEEKDAY($H9178,2)+1)</f>
        <v/>
      </c>
      <c r="J9178" s="4" t="str">
        <f aca="false">IF($I9178="","",$I9178+6)</f>
        <v/>
      </c>
      <c r="K9178" s="6" t="str">
        <f aca="false">IF($H9178="","",DATE(YEAR($H9178),MONTH($H9178),1))</f>
        <v/>
      </c>
      <c r="L9178" s="0" t="str">
        <f aca="false">IF($A9178="","",INDEX(CARTAO_COMPRAS!$K:$K,INT((ROW()-2)/20)+2))</f>
        <v/>
      </c>
      <c r="M9178" s="0" t="str">
        <f aca="false">IF($A9178="","","Compra no cartão")</f>
        <v/>
      </c>
    </row>
    <row r="9179" customFormat="false" ht="13.5" hidden="false" customHeight="false" outlineLevel="0" collapsed="false">
      <c r="A9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79" s="0" t="str">
        <f aca="false">IF($A9179="","",INDEX(CARTAO_COMPRAS!$C:$C,INT((ROW()-2)/20)+2))</f>
        <v/>
      </c>
      <c r="C9179" s="0" t="str">
        <f aca="false">IF($A9179="","",INDEX(CARTAO_COMPRAS!$D:$D,INT((ROW()-2)/20)+2))</f>
        <v/>
      </c>
      <c r="D9179" s="0" t="str">
        <f aca="false">IF($A9179="","",INDEX(CARTAO_COMPRAS!$E:$E,INT((ROW()-2)/20)+2))</f>
        <v/>
      </c>
      <c r="E9179" s="0" t="str">
        <f aca="false">IF($A9179="","",INDEX(CARTAO_COMPRAS!$H:$H,INT((ROW()-2)/20)+2)+MOD(ROW()-2,20))</f>
        <v/>
      </c>
      <c r="F9179" s="0" t="str">
        <f aca="false">IF($A9179="","",INDEX(CARTAO_COMPRAS!$G:$G,INT((ROW()-2)/20)+2))</f>
        <v/>
      </c>
      <c r="G9179" s="5" t="str">
        <f aca="false">IF($A9179="","",INDEX(CARTAO_COMPRAS!$I:$I,INT((ROW()-2)/20)+2))</f>
        <v/>
      </c>
      <c r="H9179" s="4" t="str">
        <f aca="false">IF($A9179="","",EDATE(INDEX(CARTAO_COMPRAS!$J:$J,INT((ROW()-2)/20)+2),MOD(ROW()-2,20)))</f>
        <v/>
      </c>
      <c r="I9179" s="4" t="str">
        <f aca="false">IF($H9179="","",$H9179-WEEKDAY($H9179,2)+1)</f>
        <v/>
      </c>
      <c r="J9179" s="4" t="str">
        <f aca="false">IF($I9179="","",$I9179+6)</f>
        <v/>
      </c>
      <c r="K9179" s="6" t="str">
        <f aca="false">IF($H9179="","",DATE(YEAR($H9179),MONTH($H9179),1))</f>
        <v/>
      </c>
      <c r="L9179" s="0" t="str">
        <f aca="false">IF($A9179="","",INDEX(CARTAO_COMPRAS!$K:$K,INT((ROW()-2)/20)+2))</f>
        <v/>
      </c>
      <c r="M9179" s="0" t="str">
        <f aca="false">IF($A9179="","","Compra no cartão")</f>
        <v/>
      </c>
    </row>
    <row r="9180" customFormat="false" ht="13.5" hidden="false" customHeight="false" outlineLevel="0" collapsed="false">
      <c r="A9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0" s="0" t="str">
        <f aca="false">IF($A9180="","",INDEX(CARTAO_COMPRAS!$C:$C,INT((ROW()-2)/20)+2))</f>
        <v/>
      </c>
      <c r="C9180" s="0" t="str">
        <f aca="false">IF($A9180="","",INDEX(CARTAO_COMPRAS!$D:$D,INT((ROW()-2)/20)+2))</f>
        <v/>
      </c>
      <c r="D9180" s="0" t="str">
        <f aca="false">IF($A9180="","",INDEX(CARTAO_COMPRAS!$E:$E,INT((ROW()-2)/20)+2))</f>
        <v/>
      </c>
      <c r="E9180" s="0" t="str">
        <f aca="false">IF($A9180="","",INDEX(CARTAO_COMPRAS!$H:$H,INT((ROW()-2)/20)+2)+MOD(ROW()-2,20))</f>
        <v/>
      </c>
      <c r="F9180" s="0" t="str">
        <f aca="false">IF($A9180="","",INDEX(CARTAO_COMPRAS!$G:$G,INT((ROW()-2)/20)+2))</f>
        <v/>
      </c>
      <c r="G9180" s="5" t="str">
        <f aca="false">IF($A9180="","",INDEX(CARTAO_COMPRAS!$I:$I,INT((ROW()-2)/20)+2))</f>
        <v/>
      </c>
      <c r="H9180" s="4" t="str">
        <f aca="false">IF($A9180="","",EDATE(INDEX(CARTAO_COMPRAS!$J:$J,INT((ROW()-2)/20)+2),MOD(ROW()-2,20)))</f>
        <v/>
      </c>
      <c r="I9180" s="4" t="str">
        <f aca="false">IF($H9180="","",$H9180-WEEKDAY($H9180,2)+1)</f>
        <v/>
      </c>
      <c r="J9180" s="4" t="str">
        <f aca="false">IF($I9180="","",$I9180+6)</f>
        <v/>
      </c>
      <c r="K9180" s="6" t="str">
        <f aca="false">IF($H9180="","",DATE(YEAR($H9180),MONTH($H9180),1))</f>
        <v/>
      </c>
      <c r="L9180" s="0" t="str">
        <f aca="false">IF($A9180="","",INDEX(CARTAO_COMPRAS!$K:$K,INT((ROW()-2)/20)+2))</f>
        <v/>
      </c>
      <c r="M9180" s="0" t="str">
        <f aca="false">IF($A9180="","","Compra no cartão")</f>
        <v/>
      </c>
    </row>
    <row r="9181" customFormat="false" ht="13.5" hidden="false" customHeight="false" outlineLevel="0" collapsed="false">
      <c r="A9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1" s="0" t="str">
        <f aca="false">IF($A9181="","",INDEX(CARTAO_COMPRAS!$C:$C,INT((ROW()-2)/20)+2))</f>
        <v/>
      </c>
      <c r="C9181" s="0" t="str">
        <f aca="false">IF($A9181="","",INDEX(CARTAO_COMPRAS!$D:$D,INT((ROW()-2)/20)+2))</f>
        <v/>
      </c>
      <c r="D9181" s="0" t="str">
        <f aca="false">IF($A9181="","",INDEX(CARTAO_COMPRAS!$E:$E,INT((ROW()-2)/20)+2))</f>
        <v/>
      </c>
      <c r="E9181" s="0" t="str">
        <f aca="false">IF($A9181="","",INDEX(CARTAO_COMPRAS!$H:$H,INT((ROW()-2)/20)+2)+MOD(ROW()-2,20))</f>
        <v/>
      </c>
      <c r="F9181" s="0" t="str">
        <f aca="false">IF($A9181="","",INDEX(CARTAO_COMPRAS!$G:$G,INT((ROW()-2)/20)+2))</f>
        <v/>
      </c>
      <c r="G9181" s="5" t="str">
        <f aca="false">IF($A9181="","",INDEX(CARTAO_COMPRAS!$I:$I,INT((ROW()-2)/20)+2))</f>
        <v/>
      </c>
      <c r="H9181" s="4" t="str">
        <f aca="false">IF($A9181="","",EDATE(INDEX(CARTAO_COMPRAS!$J:$J,INT((ROW()-2)/20)+2),MOD(ROW()-2,20)))</f>
        <v/>
      </c>
      <c r="I9181" s="4" t="str">
        <f aca="false">IF($H9181="","",$H9181-WEEKDAY($H9181,2)+1)</f>
        <v/>
      </c>
      <c r="J9181" s="4" t="str">
        <f aca="false">IF($I9181="","",$I9181+6)</f>
        <v/>
      </c>
      <c r="K9181" s="6" t="str">
        <f aca="false">IF($H9181="","",DATE(YEAR($H9181),MONTH($H9181),1))</f>
        <v/>
      </c>
      <c r="L9181" s="0" t="str">
        <f aca="false">IF($A9181="","",INDEX(CARTAO_COMPRAS!$K:$K,INT((ROW()-2)/20)+2))</f>
        <v/>
      </c>
      <c r="M9181" s="0" t="str">
        <f aca="false">IF($A9181="","","Compra no cartão")</f>
        <v/>
      </c>
    </row>
    <row r="9182" customFormat="false" ht="13.5" hidden="false" customHeight="false" outlineLevel="0" collapsed="false">
      <c r="A91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460</v>
      </c>
      <c r="B9182" s="0" t="str">
        <f aca="false">IF($A9182="","",INDEX(CARTAO_COMPRAS!$C:$C,INT((ROW()-2)/20)+2))</f>
        <v>Nubank</v>
      </c>
      <c r="C9182" s="0" t="str">
        <f aca="false">IF($A9182="","",INDEX(CARTAO_COMPRAS!$D:$D,INT((ROW()-2)/20)+2))</f>
        <v>Sonda supermercado</v>
      </c>
      <c r="D9182" s="0" t="str">
        <f aca="false">IF($A9182="","",INDEX(CARTAO_COMPRAS!$E:$E,INT((ROW()-2)/20)+2))</f>
        <v>Alimentação / Insumos</v>
      </c>
      <c r="E9182" s="0" t="n">
        <f aca="false">IF($A9182="","",INDEX(CARTAO_COMPRAS!$H:$H,INT((ROW()-2)/20)+2)+MOD(ROW()-2,20))</f>
        <v>1</v>
      </c>
      <c r="F9182" s="0" t="n">
        <f aca="false">IF($A9182="","",INDEX(CARTAO_COMPRAS!$G:$G,INT((ROW()-2)/20)+2))</f>
        <v>2</v>
      </c>
      <c r="G9182" s="5" t="n">
        <f aca="false">IF($A9182="","",INDEX(CARTAO_COMPRAS!$I:$I,INT((ROW()-2)/20)+2))</f>
        <v>94.69</v>
      </c>
      <c r="H9182" s="4" t="n">
        <f aca="false">IF($A9182="","",EDATE(INDEX(CARTAO_COMPRAS!$J:$J,INT((ROW()-2)/20)+2),MOD(ROW()-2,20)))</f>
        <v>46201</v>
      </c>
      <c r="I9182" s="4" t="n">
        <f aca="false">IF($H9182="","",$H9182-WEEKDAY($H9182,2)+1)</f>
        <v>46195</v>
      </c>
      <c r="J9182" s="4" t="n">
        <f aca="false">IF($I9182="","",$I9182+6)</f>
        <v>46201</v>
      </c>
      <c r="K9182" s="6" t="n">
        <f aca="false">IF($H9182="","",DATE(YEAR($H9182),MONTH($H9182),1))</f>
        <v>46174</v>
      </c>
      <c r="L9182" s="0" t="str">
        <f aca="false">IF($A9182="","",INDEX(CARTAO_COMPRAS!$K:$K,INT((ROW()-2)/20)+2))</f>
        <v>Pago</v>
      </c>
      <c r="M9182" s="0" t="str">
        <f aca="false">IF($A9182="","","Compra no cartão")</f>
        <v>Compra no cartão</v>
      </c>
    </row>
    <row r="9183" customFormat="false" ht="13.5" hidden="false" customHeight="false" outlineLevel="0" collapsed="false">
      <c r="A91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460</v>
      </c>
      <c r="B9183" s="0" t="str">
        <f aca="false">IF($A9183="","",INDEX(CARTAO_COMPRAS!$C:$C,INT((ROW()-2)/20)+2))</f>
        <v>Nubank</v>
      </c>
      <c r="C9183" s="0" t="str">
        <f aca="false">IF($A9183="","",INDEX(CARTAO_COMPRAS!$D:$D,INT((ROW()-2)/20)+2))</f>
        <v>Sonda supermercado</v>
      </c>
      <c r="D9183" s="0" t="str">
        <f aca="false">IF($A9183="","",INDEX(CARTAO_COMPRAS!$E:$E,INT((ROW()-2)/20)+2))</f>
        <v>Alimentação / Insumos</v>
      </c>
      <c r="E9183" s="0" t="n">
        <f aca="false">IF($A9183="","",INDEX(CARTAO_COMPRAS!$H:$H,INT((ROW()-2)/20)+2)+MOD(ROW()-2,20))</f>
        <v>2</v>
      </c>
      <c r="F9183" s="0" t="n">
        <f aca="false">IF($A9183="","",INDEX(CARTAO_COMPRAS!$G:$G,INT((ROW()-2)/20)+2))</f>
        <v>2</v>
      </c>
      <c r="G9183" s="5" t="n">
        <f aca="false">IF($A9183="","",INDEX(CARTAO_COMPRAS!$I:$I,INT((ROW()-2)/20)+2))</f>
        <v>94.69</v>
      </c>
      <c r="H9183" s="4" t="n">
        <f aca="false">IF($A9183="","",EDATE(INDEX(CARTAO_COMPRAS!$J:$J,INT((ROW()-2)/20)+2),MOD(ROW()-2,20)))</f>
        <v>46231</v>
      </c>
      <c r="I9183" s="4" t="n">
        <f aca="false">IF($H9183="","",$H9183-WEEKDAY($H9183,2)+1)</f>
        <v>46230</v>
      </c>
      <c r="J9183" s="4" t="n">
        <f aca="false">IF($I9183="","",$I9183+6)</f>
        <v>46236</v>
      </c>
      <c r="K9183" s="6" t="n">
        <f aca="false">IF($H9183="","",DATE(YEAR($H9183),MONTH($H9183),1))</f>
        <v>46204</v>
      </c>
      <c r="L9183" s="0" t="str">
        <f aca="false">IF($A9183="","",INDEX(CARTAO_COMPRAS!$K:$K,INT((ROW()-2)/20)+2))</f>
        <v>Pago</v>
      </c>
      <c r="M9183" s="0" t="str">
        <f aca="false">IF($A9183="","","Compra no cartão")</f>
        <v>Compra no cartão</v>
      </c>
    </row>
    <row r="9184" customFormat="false" ht="13.5" hidden="false" customHeight="false" outlineLevel="0" collapsed="false">
      <c r="A9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4" s="0" t="str">
        <f aca="false">IF($A9184="","",INDEX(CARTAO_COMPRAS!$C:$C,INT((ROW()-2)/20)+2))</f>
        <v/>
      </c>
      <c r="C9184" s="0" t="str">
        <f aca="false">IF($A9184="","",INDEX(CARTAO_COMPRAS!$D:$D,INT((ROW()-2)/20)+2))</f>
        <v/>
      </c>
      <c r="D9184" s="0" t="str">
        <f aca="false">IF($A9184="","",INDEX(CARTAO_COMPRAS!$E:$E,INT((ROW()-2)/20)+2))</f>
        <v/>
      </c>
      <c r="E9184" s="0" t="str">
        <f aca="false">IF($A9184="","",INDEX(CARTAO_COMPRAS!$H:$H,INT((ROW()-2)/20)+2)+MOD(ROW()-2,20))</f>
        <v/>
      </c>
      <c r="F9184" s="0" t="str">
        <f aca="false">IF($A9184="","",INDEX(CARTAO_COMPRAS!$G:$G,INT((ROW()-2)/20)+2))</f>
        <v/>
      </c>
      <c r="G9184" s="5" t="str">
        <f aca="false">IF($A9184="","",INDEX(CARTAO_COMPRAS!$I:$I,INT((ROW()-2)/20)+2))</f>
        <v/>
      </c>
      <c r="H9184" s="4" t="str">
        <f aca="false">IF($A9184="","",EDATE(INDEX(CARTAO_COMPRAS!$J:$J,INT((ROW()-2)/20)+2),MOD(ROW()-2,20)))</f>
        <v/>
      </c>
      <c r="I9184" s="4" t="str">
        <f aca="false">IF($H9184="","",$H9184-WEEKDAY($H9184,2)+1)</f>
        <v/>
      </c>
      <c r="J9184" s="4" t="str">
        <f aca="false">IF($I9184="","",$I9184+6)</f>
        <v/>
      </c>
      <c r="K9184" s="6" t="str">
        <f aca="false">IF($H9184="","",DATE(YEAR($H9184),MONTH($H9184),1))</f>
        <v/>
      </c>
      <c r="L9184" s="0" t="str">
        <f aca="false">IF($A9184="","",INDEX(CARTAO_COMPRAS!$K:$K,INT((ROW()-2)/20)+2))</f>
        <v/>
      </c>
      <c r="M9184" s="0" t="str">
        <f aca="false">IF($A9184="","","Compra no cartão")</f>
        <v/>
      </c>
    </row>
    <row r="9185" customFormat="false" ht="13.5" hidden="false" customHeight="false" outlineLevel="0" collapsed="false">
      <c r="A9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5" s="0" t="str">
        <f aca="false">IF($A9185="","",INDEX(CARTAO_COMPRAS!$C:$C,INT((ROW()-2)/20)+2))</f>
        <v/>
      </c>
      <c r="C9185" s="0" t="str">
        <f aca="false">IF($A9185="","",INDEX(CARTAO_COMPRAS!$D:$D,INT((ROW()-2)/20)+2))</f>
        <v/>
      </c>
      <c r="D9185" s="0" t="str">
        <f aca="false">IF($A9185="","",INDEX(CARTAO_COMPRAS!$E:$E,INT((ROW()-2)/20)+2))</f>
        <v/>
      </c>
      <c r="E9185" s="0" t="str">
        <f aca="false">IF($A9185="","",INDEX(CARTAO_COMPRAS!$H:$H,INT((ROW()-2)/20)+2)+MOD(ROW()-2,20))</f>
        <v/>
      </c>
      <c r="F9185" s="0" t="str">
        <f aca="false">IF($A9185="","",INDEX(CARTAO_COMPRAS!$G:$G,INT((ROW()-2)/20)+2))</f>
        <v/>
      </c>
      <c r="G9185" s="5" t="str">
        <f aca="false">IF($A9185="","",INDEX(CARTAO_COMPRAS!$I:$I,INT((ROW()-2)/20)+2))</f>
        <v/>
      </c>
      <c r="H9185" s="4" t="str">
        <f aca="false">IF($A9185="","",EDATE(INDEX(CARTAO_COMPRAS!$J:$J,INT((ROW()-2)/20)+2),MOD(ROW()-2,20)))</f>
        <v/>
      </c>
      <c r="I9185" s="4" t="str">
        <f aca="false">IF($H9185="","",$H9185-WEEKDAY($H9185,2)+1)</f>
        <v/>
      </c>
      <c r="J9185" s="4" t="str">
        <f aca="false">IF($I9185="","",$I9185+6)</f>
        <v/>
      </c>
      <c r="K9185" s="6" t="str">
        <f aca="false">IF($H9185="","",DATE(YEAR($H9185),MONTH($H9185),1))</f>
        <v/>
      </c>
      <c r="L9185" s="0" t="str">
        <f aca="false">IF($A9185="","",INDEX(CARTAO_COMPRAS!$K:$K,INT((ROW()-2)/20)+2))</f>
        <v/>
      </c>
      <c r="M9185" s="0" t="str">
        <f aca="false">IF($A9185="","","Compra no cartão")</f>
        <v/>
      </c>
    </row>
    <row r="9186" customFormat="false" ht="13.5" hidden="false" customHeight="false" outlineLevel="0" collapsed="false">
      <c r="A9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6" s="0" t="str">
        <f aca="false">IF($A9186="","",INDEX(CARTAO_COMPRAS!$C:$C,INT((ROW()-2)/20)+2))</f>
        <v/>
      </c>
      <c r="C9186" s="0" t="str">
        <f aca="false">IF($A9186="","",INDEX(CARTAO_COMPRAS!$D:$D,INT((ROW()-2)/20)+2))</f>
        <v/>
      </c>
      <c r="D9186" s="0" t="str">
        <f aca="false">IF($A9186="","",INDEX(CARTAO_COMPRAS!$E:$E,INT((ROW()-2)/20)+2))</f>
        <v/>
      </c>
      <c r="E9186" s="0" t="str">
        <f aca="false">IF($A9186="","",INDEX(CARTAO_COMPRAS!$H:$H,INT((ROW()-2)/20)+2)+MOD(ROW()-2,20))</f>
        <v/>
      </c>
      <c r="F9186" s="0" t="str">
        <f aca="false">IF($A9186="","",INDEX(CARTAO_COMPRAS!$G:$G,INT((ROW()-2)/20)+2))</f>
        <v/>
      </c>
      <c r="G9186" s="5" t="str">
        <f aca="false">IF($A9186="","",INDEX(CARTAO_COMPRAS!$I:$I,INT((ROW()-2)/20)+2))</f>
        <v/>
      </c>
      <c r="H9186" s="4" t="str">
        <f aca="false">IF($A9186="","",EDATE(INDEX(CARTAO_COMPRAS!$J:$J,INT((ROW()-2)/20)+2),MOD(ROW()-2,20)))</f>
        <v/>
      </c>
      <c r="I9186" s="4" t="str">
        <f aca="false">IF($H9186="","",$H9186-WEEKDAY($H9186,2)+1)</f>
        <v/>
      </c>
      <c r="J9186" s="4" t="str">
        <f aca="false">IF($I9186="","",$I9186+6)</f>
        <v/>
      </c>
      <c r="K9186" s="6" t="str">
        <f aca="false">IF($H9186="","",DATE(YEAR($H9186),MONTH($H9186),1))</f>
        <v/>
      </c>
      <c r="L9186" s="0" t="str">
        <f aca="false">IF($A9186="","",INDEX(CARTAO_COMPRAS!$K:$K,INT((ROW()-2)/20)+2))</f>
        <v/>
      </c>
      <c r="M9186" s="0" t="str">
        <f aca="false">IF($A9186="","","Compra no cartão")</f>
        <v/>
      </c>
    </row>
    <row r="9187" customFormat="false" ht="13.5" hidden="false" customHeight="false" outlineLevel="0" collapsed="false">
      <c r="A9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7" s="0" t="str">
        <f aca="false">IF($A9187="","",INDEX(CARTAO_COMPRAS!$C:$C,INT((ROW()-2)/20)+2))</f>
        <v/>
      </c>
      <c r="C9187" s="0" t="str">
        <f aca="false">IF($A9187="","",INDEX(CARTAO_COMPRAS!$D:$D,INT((ROW()-2)/20)+2))</f>
        <v/>
      </c>
      <c r="D9187" s="0" t="str">
        <f aca="false">IF($A9187="","",INDEX(CARTAO_COMPRAS!$E:$E,INT((ROW()-2)/20)+2))</f>
        <v/>
      </c>
      <c r="E9187" s="0" t="str">
        <f aca="false">IF($A9187="","",INDEX(CARTAO_COMPRAS!$H:$H,INT((ROW()-2)/20)+2)+MOD(ROW()-2,20))</f>
        <v/>
      </c>
      <c r="F9187" s="0" t="str">
        <f aca="false">IF($A9187="","",INDEX(CARTAO_COMPRAS!$G:$G,INT((ROW()-2)/20)+2))</f>
        <v/>
      </c>
      <c r="G9187" s="5" t="str">
        <f aca="false">IF($A9187="","",INDEX(CARTAO_COMPRAS!$I:$I,INT((ROW()-2)/20)+2))</f>
        <v/>
      </c>
      <c r="H9187" s="4" t="str">
        <f aca="false">IF($A9187="","",EDATE(INDEX(CARTAO_COMPRAS!$J:$J,INT((ROW()-2)/20)+2),MOD(ROW()-2,20)))</f>
        <v/>
      </c>
      <c r="I9187" s="4" t="str">
        <f aca="false">IF($H9187="","",$H9187-WEEKDAY($H9187,2)+1)</f>
        <v/>
      </c>
      <c r="J9187" s="4" t="str">
        <f aca="false">IF($I9187="","",$I9187+6)</f>
        <v/>
      </c>
      <c r="K9187" s="6" t="str">
        <f aca="false">IF($H9187="","",DATE(YEAR($H9187),MONTH($H9187),1))</f>
        <v/>
      </c>
      <c r="L9187" s="0" t="str">
        <f aca="false">IF($A9187="","",INDEX(CARTAO_COMPRAS!$K:$K,INT((ROW()-2)/20)+2))</f>
        <v/>
      </c>
      <c r="M9187" s="0" t="str">
        <f aca="false">IF($A9187="","","Compra no cartão")</f>
        <v/>
      </c>
    </row>
    <row r="9188" customFormat="false" ht="13.5" hidden="false" customHeight="false" outlineLevel="0" collapsed="false">
      <c r="A9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8" s="0" t="str">
        <f aca="false">IF($A9188="","",INDEX(CARTAO_COMPRAS!$C:$C,INT((ROW()-2)/20)+2))</f>
        <v/>
      </c>
      <c r="C9188" s="0" t="str">
        <f aca="false">IF($A9188="","",INDEX(CARTAO_COMPRAS!$D:$D,INT((ROW()-2)/20)+2))</f>
        <v/>
      </c>
      <c r="D9188" s="0" t="str">
        <f aca="false">IF($A9188="","",INDEX(CARTAO_COMPRAS!$E:$E,INT((ROW()-2)/20)+2))</f>
        <v/>
      </c>
      <c r="E9188" s="0" t="str">
        <f aca="false">IF($A9188="","",INDEX(CARTAO_COMPRAS!$H:$H,INT((ROW()-2)/20)+2)+MOD(ROW()-2,20))</f>
        <v/>
      </c>
      <c r="F9188" s="0" t="str">
        <f aca="false">IF($A9188="","",INDEX(CARTAO_COMPRAS!$G:$G,INT((ROW()-2)/20)+2))</f>
        <v/>
      </c>
      <c r="G9188" s="5" t="str">
        <f aca="false">IF($A9188="","",INDEX(CARTAO_COMPRAS!$I:$I,INT((ROW()-2)/20)+2))</f>
        <v/>
      </c>
      <c r="H9188" s="4" t="str">
        <f aca="false">IF($A9188="","",EDATE(INDEX(CARTAO_COMPRAS!$J:$J,INT((ROW()-2)/20)+2),MOD(ROW()-2,20)))</f>
        <v/>
      </c>
      <c r="I9188" s="4" t="str">
        <f aca="false">IF($H9188="","",$H9188-WEEKDAY($H9188,2)+1)</f>
        <v/>
      </c>
      <c r="J9188" s="4" t="str">
        <f aca="false">IF($I9188="","",$I9188+6)</f>
        <v/>
      </c>
      <c r="K9188" s="6" t="str">
        <f aca="false">IF($H9188="","",DATE(YEAR($H9188),MONTH($H9188),1))</f>
        <v/>
      </c>
      <c r="L9188" s="0" t="str">
        <f aca="false">IF($A9188="","",INDEX(CARTAO_COMPRAS!$K:$K,INT((ROW()-2)/20)+2))</f>
        <v/>
      </c>
      <c r="M9188" s="0" t="str">
        <f aca="false">IF($A9188="","","Compra no cartão")</f>
        <v/>
      </c>
    </row>
    <row r="9189" customFormat="false" ht="13.5" hidden="false" customHeight="false" outlineLevel="0" collapsed="false">
      <c r="A9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89" s="0" t="str">
        <f aca="false">IF($A9189="","",INDEX(CARTAO_COMPRAS!$C:$C,INT((ROW()-2)/20)+2))</f>
        <v/>
      </c>
      <c r="C9189" s="0" t="str">
        <f aca="false">IF($A9189="","",INDEX(CARTAO_COMPRAS!$D:$D,INT((ROW()-2)/20)+2))</f>
        <v/>
      </c>
      <c r="D9189" s="0" t="str">
        <f aca="false">IF($A9189="","",INDEX(CARTAO_COMPRAS!$E:$E,INT((ROW()-2)/20)+2))</f>
        <v/>
      </c>
      <c r="E9189" s="0" t="str">
        <f aca="false">IF($A9189="","",INDEX(CARTAO_COMPRAS!$H:$H,INT((ROW()-2)/20)+2)+MOD(ROW()-2,20))</f>
        <v/>
      </c>
      <c r="F9189" s="0" t="str">
        <f aca="false">IF($A9189="","",INDEX(CARTAO_COMPRAS!$G:$G,INT((ROW()-2)/20)+2))</f>
        <v/>
      </c>
      <c r="G9189" s="5" t="str">
        <f aca="false">IF($A9189="","",INDEX(CARTAO_COMPRAS!$I:$I,INT((ROW()-2)/20)+2))</f>
        <v/>
      </c>
      <c r="H9189" s="4" t="str">
        <f aca="false">IF($A9189="","",EDATE(INDEX(CARTAO_COMPRAS!$J:$J,INT((ROW()-2)/20)+2),MOD(ROW()-2,20)))</f>
        <v/>
      </c>
      <c r="I9189" s="4" t="str">
        <f aca="false">IF($H9189="","",$H9189-WEEKDAY($H9189,2)+1)</f>
        <v/>
      </c>
      <c r="J9189" s="4" t="str">
        <f aca="false">IF($I9189="","",$I9189+6)</f>
        <v/>
      </c>
      <c r="K9189" s="6" t="str">
        <f aca="false">IF($H9189="","",DATE(YEAR($H9189),MONTH($H9189),1))</f>
        <v/>
      </c>
      <c r="L9189" s="0" t="str">
        <f aca="false">IF($A9189="","",INDEX(CARTAO_COMPRAS!$K:$K,INT((ROW()-2)/20)+2))</f>
        <v/>
      </c>
      <c r="M9189" s="0" t="str">
        <f aca="false">IF($A9189="","","Compra no cartão")</f>
        <v/>
      </c>
    </row>
    <row r="9190" customFormat="false" ht="13.5" hidden="false" customHeight="false" outlineLevel="0" collapsed="false">
      <c r="A9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0" s="0" t="str">
        <f aca="false">IF($A9190="","",INDEX(CARTAO_COMPRAS!$C:$C,INT((ROW()-2)/20)+2))</f>
        <v/>
      </c>
      <c r="C9190" s="0" t="str">
        <f aca="false">IF($A9190="","",INDEX(CARTAO_COMPRAS!$D:$D,INT((ROW()-2)/20)+2))</f>
        <v/>
      </c>
      <c r="D9190" s="0" t="str">
        <f aca="false">IF($A9190="","",INDEX(CARTAO_COMPRAS!$E:$E,INT((ROW()-2)/20)+2))</f>
        <v/>
      </c>
      <c r="E9190" s="0" t="str">
        <f aca="false">IF($A9190="","",INDEX(CARTAO_COMPRAS!$H:$H,INT((ROW()-2)/20)+2)+MOD(ROW()-2,20))</f>
        <v/>
      </c>
      <c r="F9190" s="0" t="str">
        <f aca="false">IF($A9190="","",INDEX(CARTAO_COMPRAS!$G:$G,INT((ROW()-2)/20)+2))</f>
        <v/>
      </c>
      <c r="G9190" s="5" t="str">
        <f aca="false">IF($A9190="","",INDEX(CARTAO_COMPRAS!$I:$I,INT((ROW()-2)/20)+2))</f>
        <v/>
      </c>
      <c r="H9190" s="4" t="str">
        <f aca="false">IF($A9190="","",EDATE(INDEX(CARTAO_COMPRAS!$J:$J,INT((ROW()-2)/20)+2),MOD(ROW()-2,20)))</f>
        <v/>
      </c>
      <c r="I9190" s="4" t="str">
        <f aca="false">IF($H9190="","",$H9190-WEEKDAY($H9190,2)+1)</f>
        <v/>
      </c>
      <c r="J9190" s="4" t="str">
        <f aca="false">IF($I9190="","",$I9190+6)</f>
        <v/>
      </c>
      <c r="K9190" s="6" t="str">
        <f aca="false">IF($H9190="","",DATE(YEAR($H9190),MONTH($H9190),1))</f>
        <v/>
      </c>
      <c r="L9190" s="0" t="str">
        <f aca="false">IF($A9190="","",INDEX(CARTAO_COMPRAS!$K:$K,INT((ROW()-2)/20)+2))</f>
        <v/>
      </c>
      <c r="M9190" s="0" t="str">
        <f aca="false">IF($A9190="","","Compra no cartão")</f>
        <v/>
      </c>
    </row>
    <row r="9191" customFormat="false" ht="13.5" hidden="false" customHeight="false" outlineLevel="0" collapsed="false">
      <c r="A9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1" s="0" t="str">
        <f aca="false">IF($A9191="","",INDEX(CARTAO_COMPRAS!$C:$C,INT((ROW()-2)/20)+2))</f>
        <v/>
      </c>
      <c r="C9191" s="0" t="str">
        <f aca="false">IF($A9191="","",INDEX(CARTAO_COMPRAS!$D:$D,INT((ROW()-2)/20)+2))</f>
        <v/>
      </c>
      <c r="D9191" s="0" t="str">
        <f aca="false">IF($A9191="","",INDEX(CARTAO_COMPRAS!$E:$E,INT((ROW()-2)/20)+2))</f>
        <v/>
      </c>
      <c r="E9191" s="0" t="str">
        <f aca="false">IF($A9191="","",INDEX(CARTAO_COMPRAS!$H:$H,INT((ROW()-2)/20)+2)+MOD(ROW()-2,20))</f>
        <v/>
      </c>
      <c r="F9191" s="0" t="str">
        <f aca="false">IF($A9191="","",INDEX(CARTAO_COMPRAS!$G:$G,INT((ROW()-2)/20)+2))</f>
        <v/>
      </c>
      <c r="G9191" s="5" t="str">
        <f aca="false">IF($A9191="","",INDEX(CARTAO_COMPRAS!$I:$I,INT((ROW()-2)/20)+2))</f>
        <v/>
      </c>
      <c r="H9191" s="4" t="str">
        <f aca="false">IF($A9191="","",EDATE(INDEX(CARTAO_COMPRAS!$J:$J,INT((ROW()-2)/20)+2),MOD(ROW()-2,20)))</f>
        <v/>
      </c>
      <c r="I9191" s="4" t="str">
        <f aca="false">IF($H9191="","",$H9191-WEEKDAY($H9191,2)+1)</f>
        <v/>
      </c>
      <c r="J9191" s="4" t="str">
        <f aca="false">IF($I9191="","",$I9191+6)</f>
        <v/>
      </c>
      <c r="K9191" s="6" t="str">
        <f aca="false">IF($H9191="","",DATE(YEAR($H9191),MONTH($H9191),1))</f>
        <v/>
      </c>
      <c r="L9191" s="0" t="str">
        <f aca="false">IF($A9191="","",INDEX(CARTAO_COMPRAS!$K:$K,INT((ROW()-2)/20)+2))</f>
        <v/>
      </c>
      <c r="M9191" s="0" t="str">
        <f aca="false">IF($A9191="","","Compra no cartão")</f>
        <v/>
      </c>
    </row>
    <row r="9192" customFormat="false" ht="13.5" hidden="false" customHeight="false" outlineLevel="0" collapsed="false">
      <c r="A9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2" s="0" t="str">
        <f aca="false">IF($A9192="","",INDEX(CARTAO_COMPRAS!$C:$C,INT((ROW()-2)/20)+2))</f>
        <v/>
      </c>
      <c r="C9192" s="0" t="str">
        <f aca="false">IF($A9192="","",INDEX(CARTAO_COMPRAS!$D:$D,INT((ROW()-2)/20)+2))</f>
        <v/>
      </c>
      <c r="D9192" s="0" t="str">
        <f aca="false">IF($A9192="","",INDEX(CARTAO_COMPRAS!$E:$E,INT((ROW()-2)/20)+2))</f>
        <v/>
      </c>
      <c r="E9192" s="0" t="str">
        <f aca="false">IF($A9192="","",INDEX(CARTAO_COMPRAS!$H:$H,INT((ROW()-2)/20)+2)+MOD(ROW()-2,20))</f>
        <v/>
      </c>
      <c r="F9192" s="0" t="str">
        <f aca="false">IF($A9192="","",INDEX(CARTAO_COMPRAS!$G:$G,INT((ROW()-2)/20)+2))</f>
        <v/>
      </c>
      <c r="G9192" s="5" t="str">
        <f aca="false">IF($A9192="","",INDEX(CARTAO_COMPRAS!$I:$I,INT((ROW()-2)/20)+2))</f>
        <v/>
      </c>
      <c r="H9192" s="4" t="str">
        <f aca="false">IF($A9192="","",EDATE(INDEX(CARTAO_COMPRAS!$J:$J,INT((ROW()-2)/20)+2),MOD(ROW()-2,20)))</f>
        <v/>
      </c>
      <c r="I9192" s="4" t="str">
        <f aca="false">IF($H9192="","",$H9192-WEEKDAY($H9192,2)+1)</f>
        <v/>
      </c>
      <c r="J9192" s="4" t="str">
        <f aca="false">IF($I9192="","",$I9192+6)</f>
        <v/>
      </c>
      <c r="K9192" s="6" t="str">
        <f aca="false">IF($H9192="","",DATE(YEAR($H9192),MONTH($H9192),1))</f>
        <v/>
      </c>
      <c r="L9192" s="0" t="str">
        <f aca="false">IF($A9192="","",INDEX(CARTAO_COMPRAS!$K:$K,INT((ROW()-2)/20)+2))</f>
        <v/>
      </c>
      <c r="M9192" s="0" t="str">
        <f aca="false">IF($A9192="","","Compra no cartão")</f>
        <v/>
      </c>
    </row>
    <row r="9193" customFormat="false" ht="13.5" hidden="false" customHeight="false" outlineLevel="0" collapsed="false">
      <c r="A9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3" s="0" t="str">
        <f aca="false">IF($A9193="","",INDEX(CARTAO_COMPRAS!$C:$C,INT((ROW()-2)/20)+2))</f>
        <v/>
      </c>
      <c r="C9193" s="0" t="str">
        <f aca="false">IF($A9193="","",INDEX(CARTAO_COMPRAS!$D:$D,INT((ROW()-2)/20)+2))</f>
        <v/>
      </c>
      <c r="D9193" s="0" t="str">
        <f aca="false">IF($A9193="","",INDEX(CARTAO_COMPRAS!$E:$E,INT((ROW()-2)/20)+2))</f>
        <v/>
      </c>
      <c r="E9193" s="0" t="str">
        <f aca="false">IF($A9193="","",INDEX(CARTAO_COMPRAS!$H:$H,INT((ROW()-2)/20)+2)+MOD(ROW()-2,20))</f>
        <v/>
      </c>
      <c r="F9193" s="0" t="str">
        <f aca="false">IF($A9193="","",INDEX(CARTAO_COMPRAS!$G:$G,INT((ROW()-2)/20)+2))</f>
        <v/>
      </c>
      <c r="G9193" s="5" t="str">
        <f aca="false">IF($A9193="","",INDEX(CARTAO_COMPRAS!$I:$I,INT((ROW()-2)/20)+2))</f>
        <v/>
      </c>
      <c r="H9193" s="4" t="str">
        <f aca="false">IF($A9193="","",EDATE(INDEX(CARTAO_COMPRAS!$J:$J,INT((ROW()-2)/20)+2),MOD(ROW()-2,20)))</f>
        <v/>
      </c>
      <c r="I9193" s="4" t="str">
        <f aca="false">IF($H9193="","",$H9193-WEEKDAY($H9193,2)+1)</f>
        <v/>
      </c>
      <c r="J9193" s="4" t="str">
        <f aca="false">IF($I9193="","",$I9193+6)</f>
        <v/>
      </c>
      <c r="K9193" s="6" t="str">
        <f aca="false">IF($H9193="","",DATE(YEAR($H9193),MONTH($H9193),1))</f>
        <v/>
      </c>
      <c r="L9193" s="0" t="str">
        <f aca="false">IF($A9193="","",INDEX(CARTAO_COMPRAS!$K:$K,INT((ROW()-2)/20)+2))</f>
        <v/>
      </c>
      <c r="M9193" s="0" t="str">
        <f aca="false">IF($A9193="","","Compra no cartão")</f>
        <v/>
      </c>
    </row>
    <row r="9194" customFormat="false" ht="13.5" hidden="false" customHeight="false" outlineLevel="0" collapsed="false">
      <c r="A9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4" s="0" t="str">
        <f aca="false">IF($A9194="","",INDEX(CARTAO_COMPRAS!$C:$C,INT((ROW()-2)/20)+2))</f>
        <v/>
      </c>
      <c r="C9194" s="0" t="str">
        <f aca="false">IF($A9194="","",INDEX(CARTAO_COMPRAS!$D:$D,INT((ROW()-2)/20)+2))</f>
        <v/>
      </c>
      <c r="D9194" s="0" t="str">
        <f aca="false">IF($A9194="","",INDEX(CARTAO_COMPRAS!$E:$E,INT((ROW()-2)/20)+2))</f>
        <v/>
      </c>
      <c r="E9194" s="0" t="str">
        <f aca="false">IF($A9194="","",INDEX(CARTAO_COMPRAS!$H:$H,INT((ROW()-2)/20)+2)+MOD(ROW()-2,20))</f>
        <v/>
      </c>
      <c r="F9194" s="0" t="str">
        <f aca="false">IF($A9194="","",INDEX(CARTAO_COMPRAS!$G:$G,INT((ROW()-2)/20)+2))</f>
        <v/>
      </c>
      <c r="G9194" s="5" t="str">
        <f aca="false">IF($A9194="","",INDEX(CARTAO_COMPRAS!$I:$I,INT((ROW()-2)/20)+2))</f>
        <v/>
      </c>
      <c r="H9194" s="4" t="str">
        <f aca="false">IF($A9194="","",EDATE(INDEX(CARTAO_COMPRAS!$J:$J,INT((ROW()-2)/20)+2),MOD(ROW()-2,20)))</f>
        <v/>
      </c>
      <c r="I9194" s="4" t="str">
        <f aca="false">IF($H9194="","",$H9194-WEEKDAY($H9194,2)+1)</f>
        <v/>
      </c>
      <c r="J9194" s="4" t="str">
        <f aca="false">IF($I9194="","",$I9194+6)</f>
        <v/>
      </c>
      <c r="K9194" s="6" t="str">
        <f aca="false">IF($H9194="","",DATE(YEAR($H9194),MONTH($H9194),1))</f>
        <v/>
      </c>
      <c r="L9194" s="0" t="str">
        <f aca="false">IF($A9194="","",INDEX(CARTAO_COMPRAS!$K:$K,INT((ROW()-2)/20)+2))</f>
        <v/>
      </c>
      <c r="M9194" s="0" t="str">
        <f aca="false">IF($A9194="","","Compra no cartão")</f>
        <v/>
      </c>
    </row>
    <row r="9195" customFormat="false" ht="13.5" hidden="false" customHeight="false" outlineLevel="0" collapsed="false">
      <c r="A9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5" s="0" t="str">
        <f aca="false">IF($A9195="","",INDEX(CARTAO_COMPRAS!$C:$C,INT((ROW()-2)/20)+2))</f>
        <v/>
      </c>
      <c r="C9195" s="0" t="str">
        <f aca="false">IF($A9195="","",INDEX(CARTAO_COMPRAS!$D:$D,INT((ROW()-2)/20)+2))</f>
        <v/>
      </c>
      <c r="D9195" s="0" t="str">
        <f aca="false">IF($A9195="","",INDEX(CARTAO_COMPRAS!$E:$E,INT((ROW()-2)/20)+2))</f>
        <v/>
      </c>
      <c r="E9195" s="0" t="str">
        <f aca="false">IF($A9195="","",INDEX(CARTAO_COMPRAS!$H:$H,INT((ROW()-2)/20)+2)+MOD(ROW()-2,20))</f>
        <v/>
      </c>
      <c r="F9195" s="0" t="str">
        <f aca="false">IF($A9195="","",INDEX(CARTAO_COMPRAS!$G:$G,INT((ROW()-2)/20)+2))</f>
        <v/>
      </c>
      <c r="G9195" s="5" t="str">
        <f aca="false">IF($A9195="","",INDEX(CARTAO_COMPRAS!$I:$I,INT((ROW()-2)/20)+2))</f>
        <v/>
      </c>
      <c r="H9195" s="4" t="str">
        <f aca="false">IF($A9195="","",EDATE(INDEX(CARTAO_COMPRAS!$J:$J,INT((ROW()-2)/20)+2),MOD(ROW()-2,20)))</f>
        <v/>
      </c>
      <c r="I9195" s="4" t="str">
        <f aca="false">IF($H9195="","",$H9195-WEEKDAY($H9195,2)+1)</f>
        <v/>
      </c>
      <c r="J9195" s="4" t="str">
        <f aca="false">IF($I9195="","",$I9195+6)</f>
        <v/>
      </c>
      <c r="K9195" s="6" t="str">
        <f aca="false">IF($H9195="","",DATE(YEAR($H9195),MONTH($H9195),1))</f>
        <v/>
      </c>
      <c r="L9195" s="0" t="str">
        <f aca="false">IF($A9195="","",INDEX(CARTAO_COMPRAS!$K:$K,INT((ROW()-2)/20)+2))</f>
        <v/>
      </c>
      <c r="M9195" s="0" t="str">
        <f aca="false">IF($A9195="","","Compra no cartão")</f>
        <v/>
      </c>
    </row>
    <row r="9196" customFormat="false" ht="13.5" hidden="false" customHeight="false" outlineLevel="0" collapsed="false">
      <c r="A9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6" s="0" t="str">
        <f aca="false">IF($A9196="","",INDEX(CARTAO_COMPRAS!$C:$C,INT((ROW()-2)/20)+2))</f>
        <v/>
      </c>
      <c r="C9196" s="0" t="str">
        <f aca="false">IF($A9196="","",INDEX(CARTAO_COMPRAS!$D:$D,INT((ROW()-2)/20)+2))</f>
        <v/>
      </c>
      <c r="D9196" s="0" t="str">
        <f aca="false">IF($A9196="","",INDEX(CARTAO_COMPRAS!$E:$E,INT((ROW()-2)/20)+2))</f>
        <v/>
      </c>
      <c r="E9196" s="0" t="str">
        <f aca="false">IF($A9196="","",INDEX(CARTAO_COMPRAS!$H:$H,INT((ROW()-2)/20)+2)+MOD(ROW()-2,20))</f>
        <v/>
      </c>
      <c r="F9196" s="0" t="str">
        <f aca="false">IF($A9196="","",INDEX(CARTAO_COMPRAS!$G:$G,INT((ROW()-2)/20)+2))</f>
        <v/>
      </c>
      <c r="G9196" s="5" t="str">
        <f aca="false">IF($A9196="","",INDEX(CARTAO_COMPRAS!$I:$I,INT((ROW()-2)/20)+2))</f>
        <v/>
      </c>
      <c r="H9196" s="4" t="str">
        <f aca="false">IF($A9196="","",EDATE(INDEX(CARTAO_COMPRAS!$J:$J,INT((ROW()-2)/20)+2),MOD(ROW()-2,20)))</f>
        <v/>
      </c>
      <c r="I9196" s="4" t="str">
        <f aca="false">IF($H9196="","",$H9196-WEEKDAY($H9196,2)+1)</f>
        <v/>
      </c>
      <c r="J9196" s="4" t="str">
        <f aca="false">IF($I9196="","",$I9196+6)</f>
        <v/>
      </c>
      <c r="K9196" s="6" t="str">
        <f aca="false">IF($H9196="","",DATE(YEAR($H9196),MONTH($H9196),1))</f>
        <v/>
      </c>
      <c r="L9196" s="0" t="str">
        <f aca="false">IF($A9196="","",INDEX(CARTAO_COMPRAS!$K:$K,INT((ROW()-2)/20)+2))</f>
        <v/>
      </c>
      <c r="M9196" s="0" t="str">
        <f aca="false">IF($A9196="","","Compra no cartão")</f>
        <v/>
      </c>
    </row>
    <row r="9197" customFormat="false" ht="13.5" hidden="false" customHeight="false" outlineLevel="0" collapsed="false">
      <c r="A9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7" s="0" t="str">
        <f aca="false">IF($A9197="","",INDEX(CARTAO_COMPRAS!$C:$C,INT((ROW()-2)/20)+2))</f>
        <v/>
      </c>
      <c r="C9197" s="0" t="str">
        <f aca="false">IF($A9197="","",INDEX(CARTAO_COMPRAS!$D:$D,INT((ROW()-2)/20)+2))</f>
        <v/>
      </c>
      <c r="D9197" s="0" t="str">
        <f aca="false">IF($A9197="","",INDEX(CARTAO_COMPRAS!$E:$E,INT((ROW()-2)/20)+2))</f>
        <v/>
      </c>
      <c r="E9197" s="0" t="str">
        <f aca="false">IF($A9197="","",INDEX(CARTAO_COMPRAS!$H:$H,INT((ROW()-2)/20)+2)+MOD(ROW()-2,20))</f>
        <v/>
      </c>
      <c r="F9197" s="0" t="str">
        <f aca="false">IF($A9197="","",INDEX(CARTAO_COMPRAS!$G:$G,INT((ROW()-2)/20)+2))</f>
        <v/>
      </c>
      <c r="G9197" s="5" t="str">
        <f aca="false">IF($A9197="","",INDEX(CARTAO_COMPRAS!$I:$I,INT((ROW()-2)/20)+2))</f>
        <v/>
      </c>
      <c r="H9197" s="4" t="str">
        <f aca="false">IF($A9197="","",EDATE(INDEX(CARTAO_COMPRAS!$J:$J,INT((ROW()-2)/20)+2),MOD(ROW()-2,20)))</f>
        <v/>
      </c>
      <c r="I9197" s="4" t="str">
        <f aca="false">IF($H9197="","",$H9197-WEEKDAY($H9197,2)+1)</f>
        <v/>
      </c>
      <c r="J9197" s="4" t="str">
        <f aca="false">IF($I9197="","",$I9197+6)</f>
        <v/>
      </c>
      <c r="K9197" s="6" t="str">
        <f aca="false">IF($H9197="","",DATE(YEAR($H9197),MONTH($H9197),1))</f>
        <v/>
      </c>
      <c r="L9197" s="0" t="str">
        <f aca="false">IF($A9197="","",INDEX(CARTAO_COMPRAS!$K:$K,INT((ROW()-2)/20)+2))</f>
        <v/>
      </c>
      <c r="M9197" s="0" t="str">
        <f aca="false">IF($A9197="","","Compra no cartão")</f>
        <v/>
      </c>
    </row>
    <row r="9198" customFormat="false" ht="13.5" hidden="false" customHeight="false" outlineLevel="0" collapsed="false">
      <c r="A9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8" s="0" t="str">
        <f aca="false">IF($A9198="","",INDEX(CARTAO_COMPRAS!$C:$C,INT((ROW()-2)/20)+2))</f>
        <v/>
      </c>
      <c r="C9198" s="0" t="str">
        <f aca="false">IF($A9198="","",INDEX(CARTAO_COMPRAS!$D:$D,INT((ROW()-2)/20)+2))</f>
        <v/>
      </c>
      <c r="D9198" s="0" t="str">
        <f aca="false">IF($A9198="","",INDEX(CARTAO_COMPRAS!$E:$E,INT((ROW()-2)/20)+2))</f>
        <v/>
      </c>
      <c r="E9198" s="0" t="str">
        <f aca="false">IF($A9198="","",INDEX(CARTAO_COMPRAS!$H:$H,INT((ROW()-2)/20)+2)+MOD(ROW()-2,20))</f>
        <v/>
      </c>
      <c r="F9198" s="0" t="str">
        <f aca="false">IF($A9198="","",INDEX(CARTAO_COMPRAS!$G:$G,INT((ROW()-2)/20)+2))</f>
        <v/>
      </c>
      <c r="G9198" s="5" t="str">
        <f aca="false">IF($A9198="","",INDEX(CARTAO_COMPRAS!$I:$I,INT((ROW()-2)/20)+2))</f>
        <v/>
      </c>
      <c r="H9198" s="4" t="str">
        <f aca="false">IF($A9198="","",EDATE(INDEX(CARTAO_COMPRAS!$J:$J,INT((ROW()-2)/20)+2),MOD(ROW()-2,20)))</f>
        <v/>
      </c>
      <c r="I9198" s="4" t="str">
        <f aca="false">IF($H9198="","",$H9198-WEEKDAY($H9198,2)+1)</f>
        <v/>
      </c>
      <c r="J9198" s="4" t="str">
        <f aca="false">IF($I9198="","",$I9198+6)</f>
        <v/>
      </c>
      <c r="K9198" s="6" t="str">
        <f aca="false">IF($H9198="","",DATE(YEAR($H9198),MONTH($H9198),1))</f>
        <v/>
      </c>
      <c r="L9198" s="0" t="str">
        <f aca="false">IF($A9198="","",INDEX(CARTAO_COMPRAS!$K:$K,INT((ROW()-2)/20)+2))</f>
        <v/>
      </c>
      <c r="M9198" s="0" t="str">
        <f aca="false">IF($A9198="","","Compra no cartão")</f>
        <v/>
      </c>
    </row>
    <row r="9199" customFormat="false" ht="13.5" hidden="false" customHeight="false" outlineLevel="0" collapsed="false">
      <c r="A9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199" s="0" t="str">
        <f aca="false">IF($A9199="","",INDEX(CARTAO_COMPRAS!$C:$C,INT((ROW()-2)/20)+2))</f>
        <v/>
      </c>
      <c r="C9199" s="0" t="str">
        <f aca="false">IF($A9199="","",INDEX(CARTAO_COMPRAS!$D:$D,INT((ROW()-2)/20)+2))</f>
        <v/>
      </c>
      <c r="D9199" s="0" t="str">
        <f aca="false">IF($A9199="","",INDEX(CARTAO_COMPRAS!$E:$E,INT((ROW()-2)/20)+2))</f>
        <v/>
      </c>
      <c r="E9199" s="0" t="str">
        <f aca="false">IF($A9199="","",INDEX(CARTAO_COMPRAS!$H:$H,INT((ROW()-2)/20)+2)+MOD(ROW()-2,20))</f>
        <v/>
      </c>
      <c r="F9199" s="0" t="str">
        <f aca="false">IF($A9199="","",INDEX(CARTAO_COMPRAS!$G:$G,INT((ROW()-2)/20)+2))</f>
        <v/>
      </c>
      <c r="G9199" s="5" t="str">
        <f aca="false">IF($A9199="","",INDEX(CARTAO_COMPRAS!$I:$I,INT((ROW()-2)/20)+2))</f>
        <v/>
      </c>
      <c r="H9199" s="4" t="str">
        <f aca="false">IF($A9199="","",EDATE(INDEX(CARTAO_COMPRAS!$J:$J,INT((ROW()-2)/20)+2),MOD(ROW()-2,20)))</f>
        <v/>
      </c>
      <c r="I9199" s="4" t="str">
        <f aca="false">IF($H9199="","",$H9199-WEEKDAY($H9199,2)+1)</f>
        <v/>
      </c>
      <c r="J9199" s="4" t="str">
        <f aca="false">IF($I9199="","",$I9199+6)</f>
        <v/>
      </c>
      <c r="K9199" s="6" t="str">
        <f aca="false">IF($H9199="","",DATE(YEAR($H9199),MONTH($H9199),1))</f>
        <v/>
      </c>
      <c r="L9199" s="0" t="str">
        <f aca="false">IF($A9199="","",INDEX(CARTAO_COMPRAS!$K:$K,INT((ROW()-2)/20)+2))</f>
        <v/>
      </c>
      <c r="M9199" s="0" t="str">
        <f aca="false">IF($A9199="","","Compra no cartão")</f>
        <v/>
      </c>
    </row>
    <row r="9200" customFormat="false" ht="13.5" hidden="false" customHeight="false" outlineLevel="0" collapsed="false">
      <c r="A9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0" s="0" t="str">
        <f aca="false">IF($A9200="","",INDEX(CARTAO_COMPRAS!$C:$C,INT((ROW()-2)/20)+2))</f>
        <v/>
      </c>
      <c r="C9200" s="0" t="str">
        <f aca="false">IF($A9200="","",INDEX(CARTAO_COMPRAS!$D:$D,INT((ROW()-2)/20)+2))</f>
        <v/>
      </c>
      <c r="D9200" s="0" t="str">
        <f aca="false">IF($A9200="","",INDEX(CARTAO_COMPRAS!$E:$E,INT((ROW()-2)/20)+2))</f>
        <v/>
      </c>
      <c r="E9200" s="0" t="str">
        <f aca="false">IF($A9200="","",INDEX(CARTAO_COMPRAS!$H:$H,INT((ROW()-2)/20)+2)+MOD(ROW()-2,20))</f>
        <v/>
      </c>
      <c r="F9200" s="0" t="str">
        <f aca="false">IF($A9200="","",INDEX(CARTAO_COMPRAS!$G:$G,INT((ROW()-2)/20)+2))</f>
        <v/>
      </c>
      <c r="G9200" s="5" t="str">
        <f aca="false">IF($A9200="","",INDEX(CARTAO_COMPRAS!$I:$I,INT((ROW()-2)/20)+2))</f>
        <v/>
      </c>
      <c r="H9200" s="4" t="str">
        <f aca="false">IF($A9200="","",EDATE(INDEX(CARTAO_COMPRAS!$J:$J,INT((ROW()-2)/20)+2),MOD(ROW()-2,20)))</f>
        <v/>
      </c>
      <c r="I9200" s="4" t="str">
        <f aca="false">IF($H9200="","",$H9200-WEEKDAY($H9200,2)+1)</f>
        <v/>
      </c>
      <c r="J9200" s="4" t="str">
        <f aca="false">IF($I9200="","",$I9200+6)</f>
        <v/>
      </c>
      <c r="K9200" s="6" t="str">
        <f aca="false">IF($H9200="","",DATE(YEAR($H9200),MONTH($H9200),1))</f>
        <v/>
      </c>
      <c r="L9200" s="0" t="str">
        <f aca="false">IF($A9200="","",INDEX(CARTAO_COMPRAS!$K:$K,INT((ROW()-2)/20)+2))</f>
        <v/>
      </c>
      <c r="M9200" s="0" t="str">
        <f aca="false">IF($A9200="","","Compra no cartão")</f>
        <v/>
      </c>
    </row>
    <row r="9201" customFormat="false" ht="13.5" hidden="false" customHeight="false" outlineLevel="0" collapsed="false">
      <c r="A9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1" s="0" t="str">
        <f aca="false">IF($A9201="","",INDEX(CARTAO_COMPRAS!$C:$C,INT((ROW()-2)/20)+2))</f>
        <v/>
      </c>
      <c r="C9201" s="0" t="str">
        <f aca="false">IF($A9201="","",INDEX(CARTAO_COMPRAS!$D:$D,INT((ROW()-2)/20)+2))</f>
        <v/>
      </c>
      <c r="D9201" s="0" t="str">
        <f aca="false">IF($A9201="","",INDEX(CARTAO_COMPRAS!$E:$E,INT((ROW()-2)/20)+2))</f>
        <v/>
      </c>
      <c r="E9201" s="0" t="str">
        <f aca="false">IF($A9201="","",INDEX(CARTAO_COMPRAS!$H:$H,INT((ROW()-2)/20)+2)+MOD(ROW()-2,20))</f>
        <v/>
      </c>
      <c r="F9201" s="0" t="str">
        <f aca="false">IF($A9201="","",INDEX(CARTAO_COMPRAS!$G:$G,INT((ROW()-2)/20)+2))</f>
        <v/>
      </c>
      <c r="G9201" s="5" t="str">
        <f aca="false">IF($A9201="","",INDEX(CARTAO_COMPRAS!$I:$I,INT((ROW()-2)/20)+2))</f>
        <v/>
      </c>
      <c r="H9201" s="4" t="str">
        <f aca="false">IF($A9201="","",EDATE(INDEX(CARTAO_COMPRAS!$J:$J,INT((ROW()-2)/20)+2),MOD(ROW()-2,20)))</f>
        <v/>
      </c>
      <c r="I9201" s="4" t="str">
        <f aca="false">IF($H9201="","",$H9201-WEEKDAY($H9201,2)+1)</f>
        <v/>
      </c>
      <c r="J9201" s="4" t="str">
        <f aca="false">IF($I9201="","",$I9201+6)</f>
        <v/>
      </c>
      <c r="K9201" s="6" t="str">
        <f aca="false">IF($H9201="","",DATE(YEAR($H9201),MONTH($H9201),1))</f>
        <v/>
      </c>
      <c r="L9201" s="0" t="str">
        <f aca="false">IF($A9201="","",INDEX(CARTAO_COMPRAS!$K:$K,INT((ROW()-2)/20)+2))</f>
        <v/>
      </c>
      <c r="M9201" s="0" t="str">
        <f aca="false">IF($A9201="","","Compra no cartão")</f>
        <v/>
      </c>
    </row>
    <row r="9202" customFormat="false" ht="13.5" hidden="false" customHeight="false" outlineLevel="0" collapsed="false">
      <c r="A92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461</v>
      </c>
      <c r="B9202" s="0" t="str">
        <f aca="false">IF($A9202="","",INDEX(CARTAO_COMPRAS!$C:$C,INT((ROW()-2)/20)+2))</f>
        <v>Nubank</v>
      </c>
      <c r="C9202" s="0" t="str">
        <f aca="false">IF($A9202="","",INDEX(CARTAO_COMPRAS!$D:$D,INT((ROW()-2)/20)+2))</f>
        <v>Supermercado</v>
      </c>
      <c r="D9202" s="0" t="str">
        <f aca="false">IF($A9202="","",INDEX(CARTAO_COMPRAS!$E:$E,INT((ROW()-2)/20)+2))</f>
        <v>Alimentação / Insumos</v>
      </c>
      <c r="E9202" s="0" t="n">
        <f aca="false">IF($A9202="","",INDEX(CARTAO_COMPRAS!$H:$H,INT((ROW()-2)/20)+2)+MOD(ROW()-2,20))</f>
        <v>1</v>
      </c>
      <c r="F9202" s="0" t="n">
        <f aca="false">IF($A9202="","",INDEX(CARTAO_COMPRAS!$G:$G,INT((ROW()-2)/20)+2))</f>
        <v>1</v>
      </c>
      <c r="G9202" s="5" t="n">
        <f aca="false">IF($A9202="","",INDEX(CARTAO_COMPRAS!$I:$I,INT((ROW()-2)/20)+2))</f>
        <v>118.91</v>
      </c>
      <c r="H9202" s="4" t="n">
        <f aca="false">IF($A9202="","",EDATE(INDEX(CARTAO_COMPRAS!$J:$J,INT((ROW()-2)/20)+2),MOD(ROW()-2,20)))</f>
        <v>46201</v>
      </c>
      <c r="I9202" s="4" t="n">
        <f aca="false">IF($H9202="","",$H9202-WEEKDAY($H9202,2)+1)</f>
        <v>46195</v>
      </c>
      <c r="J9202" s="4" t="n">
        <f aca="false">IF($I9202="","",$I9202+6)</f>
        <v>46201</v>
      </c>
      <c r="K9202" s="6" t="n">
        <f aca="false">IF($H9202="","",DATE(YEAR($H9202),MONTH($H9202),1))</f>
        <v>46174</v>
      </c>
      <c r="L9202" s="0" t="str">
        <f aca="false">IF($A9202="","",INDEX(CARTAO_COMPRAS!$K:$K,INT((ROW()-2)/20)+2))</f>
        <v>Pago</v>
      </c>
      <c r="M9202" s="0" t="str">
        <f aca="false">IF($A9202="","","Compra no cartão")</f>
        <v>Compra no cartão</v>
      </c>
    </row>
    <row r="9203" customFormat="false" ht="13.5" hidden="false" customHeight="false" outlineLevel="0" collapsed="false">
      <c r="A9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3" s="0" t="str">
        <f aca="false">IF($A9203="","",INDEX(CARTAO_COMPRAS!$C:$C,INT((ROW()-2)/20)+2))</f>
        <v/>
      </c>
      <c r="C9203" s="0" t="str">
        <f aca="false">IF($A9203="","",INDEX(CARTAO_COMPRAS!$D:$D,INT((ROW()-2)/20)+2))</f>
        <v/>
      </c>
      <c r="D9203" s="0" t="str">
        <f aca="false">IF($A9203="","",INDEX(CARTAO_COMPRAS!$E:$E,INT((ROW()-2)/20)+2))</f>
        <v/>
      </c>
      <c r="E9203" s="0" t="str">
        <f aca="false">IF($A9203="","",INDEX(CARTAO_COMPRAS!$H:$H,INT((ROW()-2)/20)+2)+MOD(ROW()-2,20))</f>
        <v/>
      </c>
      <c r="F9203" s="0" t="str">
        <f aca="false">IF($A9203="","",INDEX(CARTAO_COMPRAS!$G:$G,INT((ROW()-2)/20)+2))</f>
        <v/>
      </c>
      <c r="G9203" s="5" t="str">
        <f aca="false">IF($A9203="","",INDEX(CARTAO_COMPRAS!$I:$I,INT((ROW()-2)/20)+2))</f>
        <v/>
      </c>
      <c r="H9203" s="4" t="str">
        <f aca="false">IF($A9203="","",EDATE(INDEX(CARTAO_COMPRAS!$J:$J,INT((ROW()-2)/20)+2),MOD(ROW()-2,20)))</f>
        <v/>
      </c>
      <c r="I9203" s="4" t="str">
        <f aca="false">IF($H9203="","",$H9203-WEEKDAY($H9203,2)+1)</f>
        <v/>
      </c>
      <c r="J9203" s="4" t="str">
        <f aca="false">IF($I9203="","",$I9203+6)</f>
        <v/>
      </c>
      <c r="K9203" s="6" t="str">
        <f aca="false">IF($H9203="","",DATE(YEAR($H9203),MONTH($H9203),1))</f>
        <v/>
      </c>
      <c r="L9203" s="0" t="str">
        <f aca="false">IF($A9203="","",INDEX(CARTAO_COMPRAS!$K:$K,INT((ROW()-2)/20)+2))</f>
        <v/>
      </c>
      <c r="M9203" s="0" t="str">
        <f aca="false">IF($A9203="","","Compra no cartão")</f>
        <v/>
      </c>
    </row>
    <row r="9204" customFormat="false" ht="13.5" hidden="false" customHeight="false" outlineLevel="0" collapsed="false">
      <c r="A9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4" s="0" t="str">
        <f aca="false">IF($A9204="","",INDEX(CARTAO_COMPRAS!$C:$C,INT((ROW()-2)/20)+2))</f>
        <v/>
      </c>
      <c r="C9204" s="0" t="str">
        <f aca="false">IF($A9204="","",INDEX(CARTAO_COMPRAS!$D:$D,INT((ROW()-2)/20)+2))</f>
        <v/>
      </c>
      <c r="D9204" s="0" t="str">
        <f aca="false">IF($A9204="","",INDEX(CARTAO_COMPRAS!$E:$E,INT((ROW()-2)/20)+2))</f>
        <v/>
      </c>
      <c r="E9204" s="0" t="str">
        <f aca="false">IF($A9204="","",INDEX(CARTAO_COMPRAS!$H:$H,INT((ROW()-2)/20)+2)+MOD(ROW()-2,20))</f>
        <v/>
      </c>
      <c r="F9204" s="0" t="str">
        <f aca="false">IF($A9204="","",INDEX(CARTAO_COMPRAS!$G:$G,INT((ROW()-2)/20)+2))</f>
        <v/>
      </c>
      <c r="G9204" s="5" t="str">
        <f aca="false">IF($A9204="","",INDEX(CARTAO_COMPRAS!$I:$I,INT((ROW()-2)/20)+2))</f>
        <v/>
      </c>
      <c r="H9204" s="4" t="str">
        <f aca="false">IF($A9204="","",EDATE(INDEX(CARTAO_COMPRAS!$J:$J,INT((ROW()-2)/20)+2),MOD(ROW()-2,20)))</f>
        <v/>
      </c>
      <c r="I9204" s="4" t="str">
        <f aca="false">IF($H9204="","",$H9204-WEEKDAY($H9204,2)+1)</f>
        <v/>
      </c>
      <c r="J9204" s="4" t="str">
        <f aca="false">IF($I9204="","",$I9204+6)</f>
        <v/>
      </c>
      <c r="K9204" s="6" t="str">
        <f aca="false">IF($H9204="","",DATE(YEAR($H9204),MONTH($H9204),1))</f>
        <v/>
      </c>
      <c r="L9204" s="0" t="str">
        <f aca="false">IF($A9204="","",INDEX(CARTAO_COMPRAS!$K:$K,INT((ROW()-2)/20)+2))</f>
        <v/>
      </c>
      <c r="M9204" s="0" t="str">
        <f aca="false">IF($A9204="","","Compra no cartão")</f>
        <v/>
      </c>
    </row>
    <row r="9205" customFormat="false" ht="13.5" hidden="false" customHeight="false" outlineLevel="0" collapsed="false">
      <c r="A9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5" s="0" t="str">
        <f aca="false">IF($A9205="","",INDEX(CARTAO_COMPRAS!$C:$C,INT((ROW()-2)/20)+2))</f>
        <v/>
      </c>
      <c r="C9205" s="0" t="str">
        <f aca="false">IF($A9205="","",INDEX(CARTAO_COMPRAS!$D:$D,INT((ROW()-2)/20)+2))</f>
        <v/>
      </c>
      <c r="D9205" s="0" t="str">
        <f aca="false">IF($A9205="","",INDEX(CARTAO_COMPRAS!$E:$E,INT((ROW()-2)/20)+2))</f>
        <v/>
      </c>
      <c r="E9205" s="0" t="str">
        <f aca="false">IF($A9205="","",INDEX(CARTAO_COMPRAS!$H:$H,INT((ROW()-2)/20)+2)+MOD(ROW()-2,20))</f>
        <v/>
      </c>
      <c r="F9205" s="0" t="str">
        <f aca="false">IF($A9205="","",INDEX(CARTAO_COMPRAS!$G:$G,INT((ROW()-2)/20)+2))</f>
        <v/>
      </c>
      <c r="G9205" s="5" t="str">
        <f aca="false">IF($A9205="","",INDEX(CARTAO_COMPRAS!$I:$I,INT((ROW()-2)/20)+2))</f>
        <v/>
      </c>
      <c r="H9205" s="4" t="str">
        <f aca="false">IF($A9205="","",EDATE(INDEX(CARTAO_COMPRAS!$J:$J,INT((ROW()-2)/20)+2),MOD(ROW()-2,20)))</f>
        <v/>
      </c>
      <c r="I9205" s="4" t="str">
        <f aca="false">IF($H9205="","",$H9205-WEEKDAY($H9205,2)+1)</f>
        <v/>
      </c>
      <c r="J9205" s="4" t="str">
        <f aca="false">IF($I9205="","",$I9205+6)</f>
        <v/>
      </c>
      <c r="K9205" s="6" t="str">
        <f aca="false">IF($H9205="","",DATE(YEAR($H9205),MONTH($H9205),1))</f>
        <v/>
      </c>
      <c r="L9205" s="0" t="str">
        <f aca="false">IF($A9205="","",INDEX(CARTAO_COMPRAS!$K:$K,INT((ROW()-2)/20)+2))</f>
        <v/>
      </c>
      <c r="M9205" s="0" t="str">
        <f aca="false">IF($A9205="","","Compra no cartão")</f>
        <v/>
      </c>
    </row>
    <row r="9206" customFormat="false" ht="13.5" hidden="false" customHeight="false" outlineLevel="0" collapsed="false">
      <c r="A9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6" s="0" t="str">
        <f aca="false">IF($A9206="","",INDEX(CARTAO_COMPRAS!$C:$C,INT((ROW()-2)/20)+2))</f>
        <v/>
      </c>
      <c r="C9206" s="0" t="str">
        <f aca="false">IF($A9206="","",INDEX(CARTAO_COMPRAS!$D:$D,INT((ROW()-2)/20)+2))</f>
        <v/>
      </c>
      <c r="D9206" s="0" t="str">
        <f aca="false">IF($A9206="","",INDEX(CARTAO_COMPRAS!$E:$E,INT((ROW()-2)/20)+2))</f>
        <v/>
      </c>
      <c r="E9206" s="0" t="str">
        <f aca="false">IF($A9206="","",INDEX(CARTAO_COMPRAS!$H:$H,INT((ROW()-2)/20)+2)+MOD(ROW()-2,20))</f>
        <v/>
      </c>
      <c r="F9206" s="0" t="str">
        <f aca="false">IF($A9206="","",INDEX(CARTAO_COMPRAS!$G:$G,INT((ROW()-2)/20)+2))</f>
        <v/>
      </c>
      <c r="G9206" s="5" t="str">
        <f aca="false">IF($A9206="","",INDEX(CARTAO_COMPRAS!$I:$I,INT((ROW()-2)/20)+2))</f>
        <v/>
      </c>
      <c r="H9206" s="4" t="str">
        <f aca="false">IF($A9206="","",EDATE(INDEX(CARTAO_COMPRAS!$J:$J,INT((ROW()-2)/20)+2),MOD(ROW()-2,20)))</f>
        <v/>
      </c>
      <c r="I9206" s="4" t="str">
        <f aca="false">IF($H9206="","",$H9206-WEEKDAY($H9206,2)+1)</f>
        <v/>
      </c>
      <c r="J9206" s="4" t="str">
        <f aca="false">IF($I9206="","",$I9206+6)</f>
        <v/>
      </c>
      <c r="K9206" s="6" t="str">
        <f aca="false">IF($H9206="","",DATE(YEAR($H9206),MONTH($H9206),1))</f>
        <v/>
      </c>
      <c r="L9206" s="0" t="str">
        <f aca="false">IF($A9206="","",INDEX(CARTAO_COMPRAS!$K:$K,INT((ROW()-2)/20)+2))</f>
        <v/>
      </c>
      <c r="M9206" s="0" t="str">
        <f aca="false">IF($A9206="","","Compra no cartão")</f>
        <v/>
      </c>
    </row>
    <row r="9207" customFormat="false" ht="13.5" hidden="false" customHeight="false" outlineLevel="0" collapsed="false">
      <c r="A9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7" s="0" t="str">
        <f aca="false">IF($A9207="","",INDEX(CARTAO_COMPRAS!$C:$C,INT((ROW()-2)/20)+2))</f>
        <v/>
      </c>
      <c r="C9207" s="0" t="str">
        <f aca="false">IF($A9207="","",INDEX(CARTAO_COMPRAS!$D:$D,INT((ROW()-2)/20)+2))</f>
        <v/>
      </c>
      <c r="D9207" s="0" t="str">
        <f aca="false">IF($A9207="","",INDEX(CARTAO_COMPRAS!$E:$E,INT((ROW()-2)/20)+2))</f>
        <v/>
      </c>
      <c r="E9207" s="0" t="str">
        <f aca="false">IF($A9207="","",INDEX(CARTAO_COMPRAS!$H:$H,INT((ROW()-2)/20)+2)+MOD(ROW()-2,20))</f>
        <v/>
      </c>
      <c r="F9207" s="0" t="str">
        <f aca="false">IF($A9207="","",INDEX(CARTAO_COMPRAS!$G:$G,INT((ROW()-2)/20)+2))</f>
        <v/>
      </c>
      <c r="G9207" s="5" t="str">
        <f aca="false">IF($A9207="","",INDEX(CARTAO_COMPRAS!$I:$I,INT((ROW()-2)/20)+2))</f>
        <v/>
      </c>
      <c r="H9207" s="4" t="str">
        <f aca="false">IF($A9207="","",EDATE(INDEX(CARTAO_COMPRAS!$J:$J,INT((ROW()-2)/20)+2),MOD(ROW()-2,20)))</f>
        <v/>
      </c>
      <c r="I9207" s="4" t="str">
        <f aca="false">IF($H9207="","",$H9207-WEEKDAY($H9207,2)+1)</f>
        <v/>
      </c>
      <c r="J9207" s="4" t="str">
        <f aca="false">IF($I9207="","",$I9207+6)</f>
        <v/>
      </c>
      <c r="K9207" s="6" t="str">
        <f aca="false">IF($H9207="","",DATE(YEAR($H9207),MONTH($H9207),1))</f>
        <v/>
      </c>
      <c r="L9207" s="0" t="str">
        <f aca="false">IF($A9207="","",INDEX(CARTAO_COMPRAS!$K:$K,INT((ROW()-2)/20)+2))</f>
        <v/>
      </c>
      <c r="M9207" s="0" t="str">
        <f aca="false">IF($A9207="","","Compra no cartão")</f>
        <v/>
      </c>
    </row>
    <row r="9208" customFormat="false" ht="13.5" hidden="false" customHeight="false" outlineLevel="0" collapsed="false">
      <c r="A9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8" s="0" t="str">
        <f aca="false">IF($A9208="","",INDEX(CARTAO_COMPRAS!$C:$C,INT((ROW()-2)/20)+2))</f>
        <v/>
      </c>
      <c r="C9208" s="0" t="str">
        <f aca="false">IF($A9208="","",INDEX(CARTAO_COMPRAS!$D:$D,INT((ROW()-2)/20)+2))</f>
        <v/>
      </c>
      <c r="D9208" s="0" t="str">
        <f aca="false">IF($A9208="","",INDEX(CARTAO_COMPRAS!$E:$E,INT((ROW()-2)/20)+2))</f>
        <v/>
      </c>
      <c r="E9208" s="0" t="str">
        <f aca="false">IF($A9208="","",INDEX(CARTAO_COMPRAS!$H:$H,INT((ROW()-2)/20)+2)+MOD(ROW()-2,20))</f>
        <v/>
      </c>
      <c r="F9208" s="0" t="str">
        <f aca="false">IF($A9208="","",INDEX(CARTAO_COMPRAS!$G:$G,INT((ROW()-2)/20)+2))</f>
        <v/>
      </c>
      <c r="G9208" s="5" t="str">
        <f aca="false">IF($A9208="","",INDEX(CARTAO_COMPRAS!$I:$I,INT((ROW()-2)/20)+2))</f>
        <v/>
      </c>
      <c r="H9208" s="4" t="str">
        <f aca="false">IF($A9208="","",EDATE(INDEX(CARTAO_COMPRAS!$J:$J,INT((ROW()-2)/20)+2),MOD(ROW()-2,20)))</f>
        <v/>
      </c>
      <c r="I9208" s="4" t="str">
        <f aca="false">IF($H9208="","",$H9208-WEEKDAY($H9208,2)+1)</f>
        <v/>
      </c>
      <c r="J9208" s="4" t="str">
        <f aca="false">IF($I9208="","",$I9208+6)</f>
        <v/>
      </c>
      <c r="K9208" s="6" t="str">
        <f aca="false">IF($H9208="","",DATE(YEAR($H9208),MONTH($H9208),1))</f>
        <v/>
      </c>
      <c r="L9208" s="0" t="str">
        <f aca="false">IF($A9208="","",INDEX(CARTAO_COMPRAS!$K:$K,INT((ROW()-2)/20)+2))</f>
        <v/>
      </c>
      <c r="M9208" s="0" t="str">
        <f aca="false">IF($A9208="","","Compra no cartão")</f>
        <v/>
      </c>
    </row>
    <row r="9209" customFormat="false" ht="13.5" hidden="false" customHeight="false" outlineLevel="0" collapsed="false">
      <c r="A9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09" s="0" t="str">
        <f aca="false">IF($A9209="","",INDEX(CARTAO_COMPRAS!$C:$C,INT((ROW()-2)/20)+2))</f>
        <v/>
      </c>
      <c r="C9209" s="0" t="str">
        <f aca="false">IF($A9209="","",INDEX(CARTAO_COMPRAS!$D:$D,INT((ROW()-2)/20)+2))</f>
        <v/>
      </c>
      <c r="D9209" s="0" t="str">
        <f aca="false">IF($A9209="","",INDEX(CARTAO_COMPRAS!$E:$E,INT((ROW()-2)/20)+2))</f>
        <v/>
      </c>
      <c r="E9209" s="0" t="str">
        <f aca="false">IF($A9209="","",INDEX(CARTAO_COMPRAS!$H:$H,INT((ROW()-2)/20)+2)+MOD(ROW()-2,20))</f>
        <v/>
      </c>
      <c r="F9209" s="0" t="str">
        <f aca="false">IF($A9209="","",INDEX(CARTAO_COMPRAS!$G:$G,INT((ROW()-2)/20)+2))</f>
        <v/>
      </c>
      <c r="G9209" s="5" t="str">
        <f aca="false">IF($A9209="","",INDEX(CARTAO_COMPRAS!$I:$I,INT((ROW()-2)/20)+2))</f>
        <v/>
      </c>
      <c r="H9209" s="4" t="str">
        <f aca="false">IF($A9209="","",EDATE(INDEX(CARTAO_COMPRAS!$J:$J,INT((ROW()-2)/20)+2),MOD(ROW()-2,20)))</f>
        <v/>
      </c>
      <c r="I9209" s="4" t="str">
        <f aca="false">IF($H9209="","",$H9209-WEEKDAY($H9209,2)+1)</f>
        <v/>
      </c>
      <c r="J9209" s="4" t="str">
        <f aca="false">IF($I9209="","",$I9209+6)</f>
        <v/>
      </c>
      <c r="K9209" s="6" t="str">
        <f aca="false">IF($H9209="","",DATE(YEAR($H9209),MONTH($H9209),1))</f>
        <v/>
      </c>
      <c r="L9209" s="0" t="str">
        <f aca="false">IF($A9209="","",INDEX(CARTAO_COMPRAS!$K:$K,INT((ROW()-2)/20)+2))</f>
        <v/>
      </c>
      <c r="M9209" s="0" t="str">
        <f aca="false">IF($A9209="","","Compra no cartão")</f>
        <v/>
      </c>
    </row>
    <row r="9210" customFormat="false" ht="13.5" hidden="false" customHeight="false" outlineLevel="0" collapsed="false">
      <c r="A9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0" s="0" t="str">
        <f aca="false">IF($A9210="","",INDEX(CARTAO_COMPRAS!$C:$C,INT((ROW()-2)/20)+2))</f>
        <v/>
      </c>
      <c r="C9210" s="0" t="str">
        <f aca="false">IF($A9210="","",INDEX(CARTAO_COMPRAS!$D:$D,INT((ROW()-2)/20)+2))</f>
        <v/>
      </c>
      <c r="D9210" s="0" t="str">
        <f aca="false">IF($A9210="","",INDEX(CARTAO_COMPRAS!$E:$E,INT((ROW()-2)/20)+2))</f>
        <v/>
      </c>
      <c r="E9210" s="0" t="str">
        <f aca="false">IF($A9210="","",INDEX(CARTAO_COMPRAS!$H:$H,INT((ROW()-2)/20)+2)+MOD(ROW()-2,20))</f>
        <v/>
      </c>
      <c r="F9210" s="0" t="str">
        <f aca="false">IF($A9210="","",INDEX(CARTAO_COMPRAS!$G:$G,INT((ROW()-2)/20)+2))</f>
        <v/>
      </c>
      <c r="G9210" s="5" t="str">
        <f aca="false">IF($A9210="","",INDEX(CARTAO_COMPRAS!$I:$I,INT((ROW()-2)/20)+2))</f>
        <v/>
      </c>
      <c r="H9210" s="4" t="str">
        <f aca="false">IF($A9210="","",EDATE(INDEX(CARTAO_COMPRAS!$J:$J,INT((ROW()-2)/20)+2),MOD(ROW()-2,20)))</f>
        <v/>
      </c>
      <c r="I9210" s="4" t="str">
        <f aca="false">IF($H9210="","",$H9210-WEEKDAY($H9210,2)+1)</f>
        <v/>
      </c>
      <c r="J9210" s="4" t="str">
        <f aca="false">IF($I9210="","",$I9210+6)</f>
        <v/>
      </c>
      <c r="K9210" s="6" t="str">
        <f aca="false">IF($H9210="","",DATE(YEAR($H9210),MONTH($H9210),1))</f>
        <v/>
      </c>
      <c r="L9210" s="0" t="str">
        <f aca="false">IF($A9210="","",INDEX(CARTAO_COMPRAS!$K:$K,INT((ROW()-2)/20)+2))</f>
        <v/>
      </c>
      <c r="M9210" s="0" t="str">
        <f aca="false">IF($A9210="","","Compra no cartão")</f>
        <v/>
      </c>
    </row>
    <row r="9211" customFormat="false" ht="13.5" hidden="false" customHeight="false" outlineLevel="0" collapsed="false">
      <c r="A9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1" s="0" t="str">
        <f aca="false">IF($A9211="","",INDEX(CARTAO_COMPRAS!$C:$C,INT((ROW()-2)/20)+2))</f>
        <v/>
      </c>
      <c r="C9211" s="0" t="str">
        <f aca="false">IF($A9211="","",INDEX(CARTAO_COMPRAS!$D:$D,INT((ROW()-2)/20)+2))</f>
        <v/>
      </c>
      <c r="D9211" s="0" t="str">
        <f aca="false">IF($A9211="","",INDEX(CARTAO_COMPRAS!$E:$E,INT((ROW()-2)/20)+2))</f>
        <v/>
      </c>
      <c r="E9211" s="0" t="str">
        <f aca="false">IF($A9211="","",INDEX(CARTAO_COMPRAS!$H:$H,INT((ROW()-2)/20)+2)+MOD(ROW()-2,20))</f>
        <v/>
      </c>
      <c r="F9211" s="0" t="str">
        <f aca="false">IF($A9211="","",INDEX(CARTAO_COMPRAS!$G:$G,INT((ROW()-2)/20)+2))</f>
        <v/>
      </c>
      <c r="G9211" s="5" t="str">
        <f aca="false">IF($A9211="","",INDEX(CARTAO_COMPRAS!$I:$I,INT((ROW()-2)/20)+2))</f>
        <v/>
      </c>
      <c r="H9211" s="4" t="str">
        <f aca="false">IF($A9211="","",EDATE(INDEX(CARTAO_COMPRAS!$J:$J,INT((ROW()-2)/20)+2),MOD(ROW()-2,20)))</f>
        <v/>
      </c>
      <c r="I9211" s="4" t="str">
        <f aca="false">IF($H9211="","",$H9211-WEEKDAY($H9211,2)+1)</f>
        <v/>
      </c>
      <c r="J9211" s="4" t="str">
        <f aca="false">IF($I9211="","",$I9211+6)</f>
        <v/>
      </c>
      <c r="K9211" s="6" t="str">
        <f aca="false">IF($H9211="","",DATE(YEAR($H9211),MONTH($H9211),1))</f>
        <v/>
      </c>
      <c r="L9211" s="0" t="str">
        <f aca="false">IF($A9211="","",INDEX(CARTAO_COMPRAS!$K:$K,INT((ROW()-2)/20)+2))</f>
        <v/>
      </c>
      <c r="M9211" s="0" t="str">
        <f aca="false">IF($A9211="","","Compra no cartão")</f>
        <v/>
      </c>
    </row>
    <row r="9212" customFormat="false" ht="13.5" hidden="false" customHeight="false" outlineLevel="0" collapsed="false">
      <c r="A9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2" s="0" t="str">
        <f aca="false">IF($A9212="","",INDEX(CARTAO_COMPRAS!$C:$C,INT((ROW()-2)/20)+2))</f>
        <v/>
      </c>
      <c r="C9212" s="0" t="str">
        <f aca="false">IF($A9212="","",INDEX(CARTAO_COMPRAS!$D:$D,INT((ROW()-2)/20)+2))</f>
        <v/>
      </c>
      <c r="D9212" s="0" t="str">
        <f aca="false">IF($A9212="","",INDEX(CARTAO_COMPRAS!$E:$E,INT((ROW()-2)/20)+2))</f>
        <v/>
      </c>
      <c r="E9212" s="0" t="str">
        <f aca="false">IF($A9212="","",INDEX(CARTAO_COMPRAS!$H:$H,INT((ROW()-2)/20)+2)+MOD(ROW()-2,20))</f>
        <v/>
      </c>
      <c r="F9212" s="0" t="str">
        <f aca="false">IF($A9212="","",INDEX(CARTAO_COMPRAS!$G:$G,INT((ROW()-2)/20)+2))</f>
        <v/>
      </c>
      <c r="G9212" s="5" t="str">
        <f aca="false">IF($A9212="","",INDEX(CARTAO_COMPRAS!$I:$I,INT((ROW()-2)/20)+2))</f>
        <v/>
      </c>
      <c r="H9212" s="4" t="str">
        <f aca="false">IF($A9212="","",EDATE(INDEX(CARTAO_COMPRAS!$J:$J,INT((ROW()-2)/20)+2),MOD(ROW()-2,20)))</f>
        <v/>
      </c>
      <c r="I9212" s="4" t="str">
        <f aca="false">IF($H9212="","",$H9212-WEEKDAY($H9212,2)+1)</f>
        <v/>
      </c>
      <c r="J9212" s="4" t="str">
        <f aca="false">IF($I9212="","",$I9212+6)</f>
        <v/>
      </c>
      <c r="K9212" s="6" t="str">
        <f aca="false">IF($H9212="","",DATE(YEAR($H9212),MONTH($H9212),1))</f>
        <v/>
      </c>
      <c r="L9212" s="0" t="str">
        <f aca="false">IF($A9212="","",INDEX(CARTAO_COMPRAS!$K:$K,INT((ROW()-2)/20)+2))</f>
        <v/>
      </c>
      <c r="M9212" s="0" t="str">
        <f aca="false">IF($A9212="","","Compra no cartão")</f>
        <v/>
      </c>
    </row>
    <row r="9213" customFormat="false" ht="13.5" hidden="false" customHeight="false" outlineLevel="0" collapsed="false">
      <c r="A9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3" s="0" t="str">
        <f aca="false">IF($A9213="","",INDEX(CARTAO_COMPRAS!$C:$C,INT((ROW()-2)/20)+2))</f>
        <v/>
      </c>
      <c r="C9213" s="0" t="str">
        <f aca="false">IF($A9213="","",INDEX(CARTAO_COMPRAS!$D:$D,INT((ROW()-2)/20)+2))</f>
        <v/>
      </c>
      <c r="D9213" s="0" t="str">
        <f aca="false">IF($A9213="","",INDEX(CARTAO_COMPRAS!$E:$E,INT((ROW()-2)/20)+2))</f>
        <v/>
      </c>
      <c r="E9213" s="0" t="str">
        <f aca="false">IF($A9213="","",INDEX(CARTAO_COMPRAS!$H:$H,INT((ROW()-2)/20)+2)+MOD(ROW()-2,20))</f>
        <v/>
      </c>
      <c r="F9213" s="0" t="str">
        <f aca="false">IF($A9213="","",INDEX(CARTAO_COMPRAS!$G:$G,INT((ROW()-2)/20)+2))</f>
        <v/>
      </c>
      <c r="G9213" s="5" t="str">
        <f aca="false">IF($A9213="","",INDEX(CARTAO_COMPRAS!$I:$I,INT((ROW()-2)/20)+2))</f>
        <v/>
      </c>
      <c r="H9213" s="4" t="str">
        <f aca="false">IF($A9213="","",EDATE(INDEX(CARTAO_COMPRAS!$J:$J,INT((ROW()-2)/20)+2),MOD(ROW()-2,20)))</f>
        <v/>
      </c>
      <c r="I9213" s="4" t="str">
        <f aca="false">IF($H9213="","",$H9213-WEEKDAY($H9213,2)+1)</f>
        <v/>
      </c>
      <c r="J9213" s="4" t="str">
        <f aca="false">IF($I9213="","",$I9213+6)</f>
        <v/>
      </c>
      <c r="K9213" s="6" t="str">
        <f aca="false">IF($H9213="","",DATE(YEAR($H9213),MONTH($H9213),1))</f>
        <v/>
      </c>
      <c r="L9213" s="0" t="str">
        <f aca="false">IF($A9213="","",INDEX(CARTAO_COMPRAS!$K:$K,INT((ROW()-2)/20)+2))</f>
        <v/>
      </c>
      <c r="M9213" s="0" t="str">
        <f aca="false">IF($A9213="","","Compra no cartão")</f>
        <v/>
      </c>
    </row>
    <row r="9214" customFormat="false" ht="13.5" hidden="false" customHeight="false" outlineLevel="0" collapsed="false">
      <c r="A9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4" s="0" t="str">
        <f aca="false">IF($A9214="","",INDEX(CARTAO_COMPRAS!$C:$C,INT((ROW()-2)/20)+2))</f>
        <v/>
      </c>
      <c r="C9214" s="0" t="str">
        <f aca="false">IF($A9214="","",INDEX(CARTAO_COMPRAS!$D:$D,INT((ROW()-2)/20)+2))</f>
        <v/>
      </c>
      <c r="D9214" s="0" t="str">
        <f aca="false">IF($A9214="","",INDEX(CARTAO_COMPRAS!$E:$E,INT((ROW()-2)/20)+2))</f>
        <v/>
      </c>
      <c r="E9214" s="0" t="str">
        <f aca="false">IF($A9214="","",INDEX(CARTAO_COMPRAS!$H:$H,INT((ROW()-2)/20)+2)+MOD(ROW()-2,20))</f>
        <v/>
      </c>
      <c r="F9214" s="0" t="str">
        <f aca="false">IF($A9214="","",INDEX(CARTAO_COMPRAS!$G:$G,INT((ROW()-2)/20)+2))</f>
        <v/>
      </c>
      <c r="G9214" s="5" t="str">
        <f aca="false">IF($A9214="","",INDEX(CARTAO_COMPRAS!$I:$I,INT((ROW()-2)/20)+2))</f>
        <v/>
      </c>
      <c r="H9214" s="4" t="str">
        <f aca="false">IF($A9214="","",EDATE(INDEX(CARTAO_COMPRAS!$J:$J,INT((ROW()-2)/20)+2),MOD(ROW()-2,20)))</f>
        <v/>
      </c>
      <c r="I9214" s="4" t="str">
        <f aca="false">IF($H9214="","",$H9214-WEEKDAY($H9214,2)+1)</f>
        <v/>
      </c>
      <c r="J9214" s="4" t="str">
        <f aca="false">IF($I9214="","",$I9214+6)</f>
        <v/>
      </c>
      <c r="K9214" s="6" t="str">
        <f aca="false">IF($H9214="","",DATE(YEAR($H9214),MONTH($H9214),1))</f>
        <v/>
      </c>
      <c r="L9214" s="0" t="str">
        <f aca="false">IF($A9214="","",INDEX(CARTAO_COMPRAS!$K:$K,INT((ROW()-2)/20)+2))</f>
        <v/>
      </c>
      <c r="M9214" s="0" t="str">
        <f aca="false">IF($A9214="","","Compra no cartão")</f>
        <v/>
      </c>
    </row>
    <row r="9215" customFormat="false" ht="13.5" hidden="false" customHeight="false" outlineLevel="0" collapsed="false">
      <c r="A9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5" s="0" t="str">
        <f aca="false">IF($A9215="","",INDEX(CARTAO_COMPRAS!$C:$C,INT((ROW()-2)/20)+2))</f>
        <v/>
      </c>
      <c r="C9215" s="0" t="str">
        <f aca="false">IF($A9215="","",INDEX(CARTAO_COMPRAS!$D:$D,INT((ROW()-2)/20)+2))</f>
        <v/>
      </c>
      <c r="D9215" s="0" t="str">
        <f aca="false">IF($A9215="","",INDEX(CARTAO_COMPRAS!$E:$E,INT((ROW()-2)/20)+2))</f>
        <v/>
      </c>
      <c r="E9215" s="0" t="str">
        <f aca="false">IF($A9215="","",INDEX(CARTAO_COMPRAS!$H:$H,INT((ROW()-2)/20)+2)+MOD(ROW()-2,20))</f>
        <v/>
      </c>
      <c r="F9215" s="0" t="str">
        <f aca="false">IF($A9215="","",INDEX(CARTAO_COMPRAS!$G:$G,INT((ROW()-2)/20)+2))</f>
        <v/>
      </c>
      <c r="G9215" s="5" t="str">
        <f aca="false">IF($A9215="","",INDEX(CARTAO_COMPRAS!$I:$I,INT((ROW()-2)/20)+2))</f>
        <v/>
      </c>
      <c r="H9215" s="4" t="str">
        <f aca="false">IF($A9215="","",EDATE(INDEX(CARTAO_COMPRAS!$J:$J,INT((ROW()-2)/20)+2),MOD(ROW()-2,20)))</f>
        <v/>
      </c>
      <c r="I9215" s="4" t="str">
        <f aca="false">IF($H9215="","",$H9215-WEEKDAY($H9215,2)+1)</f>
        <v/>
      </c>
      <c r="J9215" s="4" t="str">
        <f aca="false">IF($I9215="","",$I9215+6)</f>
        <v/>
      </c>
      <c r="K9215" s="6" t="str">
        <f aca="false">IF($H9215="","",DATE(YEAR($H9215),MONTH($H9215),1))</f>
        <v/>
      </c>
      <c r="L9215" s="0" t="str">
        <f aca="false">IF($A9215="","",INDEX(CARTAO_COMPRAS!$K:$K,INT((ROW()-2)/20)+2))</f>
        <v/>
      </c>
      <c r="M9215" s="0" t="str">
        <f aca="false">IF($A9215="","","Compra no cartão")</f>
        <v/>
      </c>
    </row>
    <row r="9216" customFormat="false" ht="13.5" hidden="false" customHeight="false" outlineLevel="0" collapsed="false">
      <c r="A9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6" s="0" t="str">
        <f aca="false">IF($A9216="","",INDEX(CARTAO_COMPRAS!$C:$C,INT((ROW()-2)/20)+2))</f>
        <v/>
      </c>
      <c r="C9216" s="0" t="str">
        <f aca="false">IF($A9216="","",INDEX(CARTAO_COMPRAS!$D:$D,INT((ROW()-2)/20)+2))</f>
        <v/>
      </c>
      <c r="D9216" s="0" t="str">
        <f aca="false">IF($A9216="","",INDEX(CARTAO_COMPRAS!$E:$E,INT((ROW()-2)/20)+2))</f>
        <v/>
      </c>
      <c r="E9216" s="0" t="str">
        <f aca="false">IF($A9216="","",INDEX(CARTAO_COMPRAS!$H:$H,INT((ROW()-2)/20)+2)+MOD(ROW()-2,20))</f>
        <v/>
      </c>
      <c r="F9216" s="0" t="str">
        <f aca="false">IF($A9216="","",INDEX(CARTAO_COMPRAS!$G:$G,INT((ROW()-2)/20)+2))</f>
        <v/>
      </c>
      <c r="G9216" s="5" t="str">
        <f aca="false">IF($A9216="","",INDEX(CARTAO_COMPRAS!$I:$I,INT((ROW()-2)/20)+2))</f>
        <v/>
      </c>
      <c r="H9216" s="4" t="str">
        <f aca="false">IF($A9216="","",EDATE(INDEX(CARTAO_COMPRAS!$J:$J,INT((ROW()-2)/20)+2),MOD(ROW()-2,20)))</f>
        <v/>
      </c>
      <c r="I9216" s="4" t="str">
        <f aca="false">IF($H9216="","",$H9216-WEEKDAY($H9216,2)+1)</f>
        <v/>
      </c>
      <c r="J9216" s="4" t="str">
        <f aca="false">IF($I9216="","",$I9216+6)</f>
        <v/>
      </c>
      <c r="K9216" s="6" t="str">
        <f aca="false">IF($H9216="","",DATE(YEAR($H9216),MONTH($H9216),1))</f>
        <v/>
      </c>
      <c r="L9216" s="0" t="str">
        <f aca="false">IF($A9216="","",INDEX(CARTAO_COMPRAS!$K:$K,INT((ROW()-2)/20)+2))</f>
        <v/>
      </c>
      <c r="M9216" s="0" t="str">
        <f aca="false">IF($A9216="","","Compra no cartão")</f>
        <v/>
      </c>
    </row>
    <row r="9217" customFormat="false" ht="13.5" hidden="false" customHeight="false" outlineLevel="0" collapsed="false">
      <c r="A9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7" s="0" t="str">
        <f aca="false">IF($A9217="","",INDEX(CARTAO_COMPRAS!$C:$C,INT((ROW()-2)/20)+2))</f>
        <v/>
      </c>
      <c r="C9217" s="0" t="str">
        <f aca="false">IF($A9217="","",INDEX(CARTAO_COMPRAS!$D:$D,INT((ROW()-2)/20)+2))</f>
        <v/>
      </c>
      <c r="D9217" s="0" t="str">
        <f aca="false">IF($A9217="","",INDEX(CARTAO_COMPRAS!$E:$E,INT((ROW()-2)/20)+2))</f>
        <v/>
      </c>
      <c r="E9217" s="0" t="str">
        <f aca="false">IF($A9217="","",INDEX(CARTAO_COMPRAS!$H:$H,INT((ROW()-2)/20)+2)+MOD(ROW()-2,20))</f>
        <v/>
      </c>
      <c r="F9217" s="0" t="str">
        <f aca="false">IF($A9217="","",INDEX(CARTAO_COMPRAS!$G:$G,INT((ROW()-2)/20)+2))</f>
        <v/>
      </c>
      <c r="G9217" s="5" t="str">
        <f aca="false">IF($A9217="","",INDEX(CARTAO_COMPRAS!$I:$I,INT((ROW()-2)/20)+2))</f>
        <v/>
      </c>
      <c r="H9217" s="4" t="str">
        <f aca="false">IF($A9217="","",EDATE(INDEX(CARTAO_COMPRAS!$J:$J,INT((ROW()-2)/20)+2),MOD(ROW()-2,20)))</f>
        <v/>
      </c>
      <c r="I9217" s="4" t="str">
        <f aca="false">IF($H9217="","",$H9217-WEEKDAY($H9217,2)+1)</f>
        <v/>
      </c>
      <c r="J9217" s="4" t="str">
        <f aca="false">IF($I9217="","",$I9217+6)</f>
        <v/>
      </c>
      <c r="K9217" s="6" t="str">
        <f aca="false">IF($H9217="","",DATE(YEAR($H9217),MONTH($H9217),1))</f>
        <v/>
      </c>
      <c r="L9217" s="0" t="str">
        <f aca="false">IF($A9217="","",INDEX(CARTAO_COMPRAS!$K:$K,INT((ROW()-2)/20)+2))</f>
        <v/>
      </c>
      <c r="M9217" s="0" t="str">
        <f aca="false">IF($A9217="","","Compra no cartão")</f>
        <v/>
      </c>
    </row>
    <row r="9218" customFormat="false" ht="13.5" hidden="false" customHeight="false" outlineLevel="0" collapsed="false">
      <c r="A9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8" s="0" t="str">
        <f aca="false">IF($A9218="","",INDEX(CARTAO_COMPRAS!$C:$C,INT((ROW()-2)/20)+2))</f>
        <v/>
      </c>
      <c r="C9218" s="0" t="str">
        <f aca="false">IF($A9218="","",INDEX(CARTAO_COMPRAS!$D:$D,INT((ROW()-2)/20)+2))</f>
        <v/>
      </c>
      <c r="D9218" s="0" t="str">
        <f aca="false">IF($A9218="","",INDEX(CARTAO_COMPRAS!$E:$E,INT((ROW()-2)/20)+2))</f>
        <v/>
      </c>
      <c r="E9218" s="0" t="str">
        <f aca="false">IF($A9218="","",INDEX(CARTAO_COMPRAS!$H:$H,INT((ROW()-2)/20)+2)+MOD(ROW()-2,20))</f>
        <v/>
      </c>
      <c r="F9218" s="0" t="str">
        <f aca="false">IF($A9218="","",INDEX(CARTAO_COMPRAS!$G:$G,INT((ROW()-2)/20)+2))</f>
        <v/>
      </c>
      <c r="G9218" s="5" t="str">
        <f aca="false">IF($A9218="","",INDEX(CARTAO_COMPRAS!$I:$I,INT((ROW()-2)/20)+2))</f>
        <v/>
      </c>
      <c r="H9218" s="4" t="str">
        <f aca="false">IF($A9218="","",EDATE(INDEX(CARTAO_COMPRAS!$J:$J,INT((ROW()-2)/20)+2),MOD(ROW()-2,20)))</f>
        <v/>
      </c>
      <c r="I9218" s="4" t="str">
        <f aca="false">IF($H9218="","",$H9218-WEEKDAY($H9218,2)+1)</f>
        <v/>
      </c>
      <c r="J9218" s="4" t="str">
        <f aca="false">IF($I9218="","",$I9218+6)</f>
        <v/>
      </c>
      <c r="K9218" s="6" t="str">
        <f aca="false">IF($H9218="","",DATE(YEAR($H9218),MONTH($H9218),1))</f>
        <v/>
      </c>
      <c r="L9218" s="0" t="str">
        <f aca="false">IF($A9218="","",INDEX(CARTAO_COMPRAS!$K:$K,INT((ROW()-2)/20)+2))</f>
        <v/>
      </c>
      <c r="M9218" s="0" t="str">
        <f aca="false">IF($A9218="","","Compra no cartão")</f>
        <v/>
      </c>
    </row>
    <row r="9219" customFormat="false" ht="13.5" hidden="false" customHeight="false" outlineLevel="0" collapsed="false">
      <c r="A9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19" s="0" t="str">
        <f aca="false">IF($A9219="","",INDEX(CARTAO_COMPRAS!$C:$C,INT((ROW()-2)/20)+2))</f>
        <v/>
      </c>
      <c r="C9219" s="0" t="str">
        <f aca="false">IF($A9219="","",INDEX(CARTAO_COMPRAS!$D:$D,INT((ROW()-2)/20)+2))</f>
        <v/>
      </c>
      <c r="D9219" s="0" t="str">
        <f aca="false">IF($A9219="","",INDEX(CARTAO_COMPRAS!$E:$E,INT((ROW()-2)/20)+2))</f>
        <v/>
      </c>
      <c r="E9219" s="0" t="str">
        <f aca="false">IF($A9219="","",INDEX(CARTAO_COMPRAS!$H:$H,INT((ROW()-2)/20)+2)+MOD(ROW()-2,20))</f>
        <v/>
      </c>
      <c r="F9219" s="0" t="str">
        <f aca="false">IF($A9219="","",INDEX(CARTAO_COMPRAS!$G:$G,INT((ROW()-2)/20)+2))</f>
        <v/>
      </c>
      <c r="G9219" s="5" t="str">
        <f aca="false">IF($A9219="","",INDEX(CARTAO_COMPRAS!$I:$I,INT((ROW()-2)/20)+2))</f>
        <v/>
      </c>
      <c r="H9219" s="4" t="str">
        <f aca="false">IF($A9219="","",EDATE(INDEX(CARTAO_COMPRAS!$J:$J,INT((ROW()-2)/20)+2),MOD(ROW()-2,20)))</f>
        <v/>
      </c>
      <c r="I9219" s="4" t="str">
        <f aca="false">IF($H9219="","",$H9219-WEEKDAY($H9219,2)+1)</f>
        <v/>
      </c>
      <c r="J9219" s="4" t="str">
        <f aca="false">IF($I9219="","",$I9219+6)</f>
        <v/>
      </c>
      <c r="K9219" s="6" t="str">
        <f aca="false">IF($H9219="","",DATE(YEAR($H9219),MONTH($H9219),1))</f>
        <v/>
      </c>
      <c r="L9219" s="0" t="str">
        <f aca="false">IF($A9219="","",INDEX(CARTAO_COMPRAS!$K:$K,INT((ROW()-2)/20)+2))</f>
        <v/>
      </c>
      <c r="M9219" s="0" t="str">
        <f aca="false">IF($A9219="","","Compra no cartão")</f>
        <v/>
      </c>
    </row>
    <row r="9220" customFormat="false" ht="13.5" hidden="false" customHeight="false" outlineLevel="0" collapsed="false">
      <c r="A9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0" s="0" t="str">
        <f aca="false">IF($A9220="","",INDEX(CARTAO_COMPRAS!$C:$C,INT((ROW()-2)/20)+2))</f>
        <v/>
      </c>
      <c r="C9220" s="0" t="str">
        <f aca="false">IF($A9220="","",INDEX(CARTAO_COMPRAS!$D:$D,INT((ROW()-2)/20)+2))</f>
        <v/>
      </c>
      <c r="D9220" s="0" t="str">
        <f aca="false">IF($A9220="","",INDEX(CARTAO_COMPRAS!$E:$E,INT((ROW()-2)/20)+2))</f>
        <v/>
      </c>
      <c r="E9220" s="0" t="str">
        <f aca="false">IF($A9220="","",INDEX(CARTAO_COMPRAS!$H:$H,INT((ROW()-2)/20)+2)+MOD(ROW()-2,20))</f>
        <v/>
      </c>
      <c r="F9220" s="0" t="str">
        <f aca="false">IF($A9220="","",INDEX(CARTAO_COMPRAS!$G:$G,INT((ROW()-2)/20)+2))</f>
        <v/>
      </c>
      <c r="G9220" s="5" t="str">
        <f aca="false">IF($A9220="","",INDEX(CARTAO_COMPRAS!$I:$I,INT((ROW()-2)/20)+2))</f>
        <v/>
      </c>
      <c r="H9220" s="4" t="str">
        <f aca="false">IF($A9220="","",EDATE(INDEX(CARTAO_COMPRAS!$J:$J,INT((ROW()-2)/20)+2),MOD(ROW()-2,20)))</f>
        <v/>
      </c>
      <c r="I9220" s="4" t="str">
        <f aca="false">IF($H9220="","",$H9220-WEEKDAY($H9220,2)+1)</f>
        <v/>
      </c>
      <c r="J9220" s="4" t="str">
        <f aca="false">IF($I9220="","",$I9220+6)</f>
        <v/>
      </c>
      <c r="K9220" s="6" t="str">
        <f aca="false">IF($H9220="","",DATE(YEAR($H9220),MONTH($H9220),1))</f>
        <v/>
      </c>
      <c r="L9220" s="0" t="str">
        <f aca="false">IF($A9220="","",INDEX(CARTAO_COMPRAS!$K:$K,INT((ROW()-2)/20)+2))</f>
        <v/>
      </c>
      <c r="M9220" s="0" t="str">
        <f aca="false">IF($A9220="","","Compra no cartão")</f>
        <v/>
      </c>
    </row>
    <row r="9221" customFormat="false" ht="13.5" hidden="false" customHeight="false" outlineLevel="0" collapsed="false">
      <c r="A9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1" s="0" t="str">
        <f aca="false">IF($A9221="","",INDEX(CARTAO_COMPRAS!$C:$C,INT((ROW()-2)/20)+2))</f>
        <v/>
      </c>
      <c r="C9221" s="0" t="str">
        <f aca="false">IF($A9221="","",INDEX(CARTAO_COMPRAS!$D:$D,INT((ROW()-2)/20)+2))</f>
        <v/>
      </c>
      <c r="D9221" s="0" t="str">
        <f aca="false">IF($A9221="","",INDEX(CARTAO_COMPRAS!$E:$E,INT((ROW()-2)/20)+2))</f>
        <v/>
      </c>
      <c r="E9221" s="0" t="str">
        <f aca="false">IF($A9221="","",INDEX(CARTAO_COMPRAS!$H:$H,INT((ROW()-2)/20)+2)+MOD(ROW()-2,20))</f>
        <v/>
      </c>
      <c r="F9221" s="0" t="str">
        <f aca="false">IF($A9221="","",INDEX(CARTAO_COMPRAS!$G:$G,INT((ROW()-2)/20)+2))</f>
        <v/>
      </c>
      <c r="G9221" s="5" t="str">
        <f aca="false">IF($A9221="","",INDEX(CARTAO_COMPRAS!$I:$I,INT((ROW()-2)/20)+2))</f>
        <v/>
      </c>
      <c r="H9221" s="4" t="str">
        <f aca="false">IF($A9221="","",EDATE(INDEX(CARTAO_COMPRAS!$J:$J,INT((ROW()-2)/20)+2),MOD(ROW()-2,20)))</f>
        <v/>
      </c>
      <c r="I9221" s="4" t="str">
        <f aca="false">IF($H9221="","",$H9221-WEEKDAY($H9221,2)+1)</f>
        <v/>
      </c>
      <c r="J9221" s="4" t="str">
        <f aca="false">IF($I9221="","",$I9221+6)</f>
        <v/>
      </c>
      <c r="K9221" s="6" t="str">
        <f aca="false">IF($H9221="","",DATE(YEAR($H9221),MONTH($H9221),1))</f>
        <v/>
      </c>
      <c r="L9221" s="0" t="str">
        <f aca="false">IF($A9221="","",INDEX(CARTAO_COMPRAS!$K:$K,INT((ROW()-2)/20)+2))</f>
        <v/>
      </c>
      <c r="M9221" s="0" t="str">
        <f aca="false">IF($A9221="","","Compra no cartão")</f>
        <v/>
      </c>
    </row>
    <row r="9222" customFormat="false" ht="13.5" hidden="false" customHeight="false" outlineLevel="0" collapsed="false">
      <c r="A92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462</v>
      </c>
      <c r="B9222" s="0" t="str">
        <f aca="false">IF($A9222="","",INDEX(CARTAO_COMPRAS!$C:$C,INT((ROW()-2)/20)+2))</f>
        <v>Nubank</v>
      </c>
      <c r="C9222" s="0" t="str">
        <f aca="false">IF($A9222="","",INDEX(CARTAO_COMPRAS!$D:$D,INT((ROW()-2)/20)+2))</f>
        <v>Supermercado</v>
      </c>
      <c r="D9222" s="0" t="str">
        <f aca="false">IF($A9222="","",INDEX(CARTAO_COMPRAS!$E:$E,INT((ROW()-2)/20)+2))</f>
        <v>Alimentação / Insumos</v>
      </c>
      <c r="E9222" s="0" t="n">
        <f aca="false">IF($A9222="","",INDEX(CARTAO_COMPRAS!$H:$H,INT((ROW()-2)/20)+2)+MOD(ROW()-2,20))</f>
        <v>1</v>
      </c>
      <c r="F9222" s="0" t="n">
        <f aca="false">IF($A9222="","",INDEX(CARTAO_COMPRAS!$G:$G,INT((ROW()-2)/20)+2))</f>
        <v>1</v>
      </c>
      <c r="G9222" s="5" t="n">
        <f aca="false">IF($A9222="","",INDEX(CARTAO_COMPRAS!$I:$I,INT((ROW()-2)/20)+2))</f>
        <v>272.36</v>
      </c>
      <c r="H9222" s="4" t="n">
        <f aca="false">IF($A9222="","",EDATE(INDEX(CARTAO_COMPRAS!$J:$J,INT((ROW()-2)/20)+2),MOD(ROW()-2,20)))</f>
        <v>46201</v>
      </c>
      <c r="I9222" s="4" t="n">
        <f aca="false">IF($H9222="","",$H9222-WEEKDAY($H9222,2)+1)</f>
        <v>46195</v>
      </c>
      <c r="J9222" s="4" t="n">
        <f aca="false">IF($I9222="","",$I9222+6)</f>
        <v>46201</v>
      </c>
      <c r="K9222" s="6" t="n">
        <f aca="false">IF($H9222="","",DATE(YEAR($H9222),MONTH($H9222),1))</f>
        <v>46174</v>
      </c>
      <c r="L9222" s="0" t="str">
        <f aca="false">IF($A9222="","",INDEX(CARTAO_COMPRAS!$K:$K,INT((ROW()-2)/20)+2))</f>
        <v>Pago</v>
      </c>
      <c r="M9222" s="0" t="str">
        <f aca="false">IF($A9222="","","Compra no cartão")</f>
        <v>Compra no cartão</v>
      </c>
    </row>
    <row r="9223" customFormat="false" ht="13.5" hidden="false" customHeight="false" outlineLevel="0" collapsed="false">
      <c r="A9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3" s="0" t="str">
        <f aca="false">IF($A9223="","",INDEX(CARTAO_COMPRAS!$C:$C,INT((ROW()-2)/20)+2))</f>
        <v/>
      </c>
      <c r="C9223" s="0" t="str">
        <f aca="false">IF($A9223="","",INDEX(CARTAO_COMPRAS!$D:$D,INT((ROW()-2)/20)+2))</f>
        <v/>
      </c>
      <c r="D9223" s="0" t="str">
        <f aca="false">IF($A9223="","",INDEX(CARTAO_COMPRAS!$E:$E,INT((ROW()-2)/20)+2))</f>
        <v/>
      </c>
      <c r="E9223" s="0" t="str">
        <f aca="false">IF($A9223="","",INDEX(CARTAO_COMPRAS!$H:$H,INT((ROW()-2)/20)+2)+MOD(ROW()-2,20))</f>
        <v/>
      </c>
      <c r="F9223" s="0" t="str">
        <f aca="false">IF($A9223="","",INDEX(CARTAO_COMPRAS!$G:$G,INT((ROW()-2)/20)+2))</f>
        <v/>
      </c>
      <c r="G9223" s="5" t="str">
        <f aca="false">IF($A9223="","",INDEX(CARTAO_COMPRAS!$I:$I,INT((ROW()-2)/20)+2))</f>
        <v/>
      </c>
      <c r="H9223" s="4" t="str">
        <f aca="false">IF($A9223="","",EDATE(INDEX(CARTAO_COMPRAS!$J:$J,INT((ROW()-2)/20)+2),MOD(ROW()-2,20)))</f>
        <v/>
      </c>
      <c r="I9223" s="4" t="str">
        <f aca="false">IF($H9223="","",$H9223-WEEKDAY($H9223,2)+1)</f>
        <v/>
      </c>
      <c r="J9223" s="4" t="str">
        <f aca="false">IF($I9223="","",$I9223+6)</f>
        <v/>
      </c>
      <c r="K9223" s="6" t="str">
        <f aca="false">IF($H9223="","",DATE(YEAR($H9223),MONTH($H9223),1))</f>
        <v/>
      </c>
      <c r="L9223" s="0" t="str">
        <f aca="false">IF($A9223="","",INDEX(CARTAO_COMPRAS!$K:$K,INT((ROW()-2)/20)+2))</f>
        <v/>
      </c>
      <c r="M9223" s="0" t="str">
        <f aca="false">IF($A9223="","","Compra no cartão")</f>
        <v/>
      </c>
    </row>
    <row r="9224" customFormat="false" ht="13.5" hidden="false" customHeight="false" outlineLevel="0" collapsed="false">
      <c r="A9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4" s="0" t="str">
        <f aca="false">IF($A9224="","",INDEX(CARTAO_COMPRAS!$C:$C,INT((ROW()-2)/20)+2))</f>
        <v/>
      </c>
      <c r="C9224" s="0" t="str">
        <f aca="false">IF($A9224="","",INDEX(CARTAO_COMPRAS!$D:$D,INT((ROW()-2)/20)+2))</f>
        <v/>
      </c>
      <c r="D9224" s="0" t="str">
        <f aca="false">IF($A9224="","",INDEX(CARTAO_COMPRAS!$E:$E,INT((ROW()-2)/20)+2))</f>
        <v/>
      </c>
      <c r="E9224" s="0" t="str">
        <f aca="false">IF($A9224="","",INDEX(CARTAO_COMPRAS!$H:$H,INT((ROW()-2)/20)+2)+MOD(ROW()-2,20))</f>
        <v/>
      </c>
      <c r="F9224" s="0" t="str">
        <f aca="false">IF($A9224="","",INDEX(CARTAO_COMPRAS!$G:$G,INT((ROW()-2)/20)+2))</f>
        <v/>
      </c>
      <c r="G9224" s="5" t="str">
        <f aca="false">IF($A9224="","",INDEX(CARTAO_COMPRAS!$I:$I,INT((ROW()-2)/20)+2))</f>
        <v/>
      </c>
      <c r="H9224" s="4" t="str">
        <f aca="false">IF($A9224="","",EDATE(INDEX(CARTAO_COMPRAS!$J:$J,INT((ROW()-2)/20)+2),MOD(ROW()-2,20)))</f>
        <v/>
      </c>
      <c r="I9224" s="4" t="str">
        <f aca="false">IF($H9224="","",$H9224-WEEKDAY($H9224,2)+1)</f>
        <v/>
      </c>
      <c r="J9224" s="4" t="str">
        <f aca="false">IF($I9224="","",$I9224+6)</f>
        <v/>
      </c>
      <c r="K9224" s="6" t="str">
        <f aca="false">IF($H9224="","",DATE(YEAR($H9224),MONTH($H9224),1))</f>
        <v/>
      </c>
      <c r="L9224" s="0" t="str">
        <f aca="false">IF($A9224="","",INDEX(CARTAO_COMPRAS!$K:$K,INT((ROW()-2)/20)+2))</f>
        <v/>
      </c>
      <c r="M9224" s="0" t="str">
        <f aca="false">IF($A9224="","","Compra no cartão")</f>
        <v/>
      </c>
    </row>
    <row r="9225" customFormat="false" ht="13.5" hidden="false" customHeight="false" outlineLevel="0" collapsed="false">
      <c r="A9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5" s="0" t="str">
        <f aca="false">IF($A9225="","",INDEX(CARTAO_COMPRAS!$C:$C,INT((ROW()-2)/20)+2))</f>
        <v/>
      </c>
      <c r="C9225" s="0" t="str">
        <f aca="false">IF($A9225="","",INDEX(CARTAO_COMPRAS!$D:$D,INT((ROW()-2)/20)+2))</f>
        <v/>
      </c>
      <c r="D9225" s="0" t="str">
        <f aca="false">IF($A9225="","",INDEX(CARTAO_COMPRAS!$E:$E,INT((ROW()-2)/20)+2))</f>
        <v/>
      </c>
      <c r="E9225" s="0" t="str">
        <f aca="false">IF($A9225="","",INDEX(CARTAO_COMPRAS!$H:$H,INT((ROW()-2)/20)+2)+MOD(ROW()-2,20))</f>
        <v/>
      </c>
      <c r="F9225" s="0" t="str">
        <f aca="false">IF($A9225="","",INDEX(CARTAO_COMPRAS!$G:$G,INT((ROW()-2)/20)+2))</f>
        <v/>
      </c>
      <c r="G9225" s="5" t="str">
        <f aca="false">IF($A9225="","",INDEX(CARTAO_COMPRAS!$I:$I,INT((ROW()-2)/20)+2))</f>
        <v/>
      </c>
      <c r="H9225" s="4" t="str">
        <f aca="false">IF($A9225="","",EDATE(INDEX(CARTAO_COMPRAS!$J:$J,INT((ROW()-2)/20)+2),MOD(ROW()-2,20)))</f>
        <v/>
      </c>
      <c r="I9225" s="4" t="str">
        <f aca="false">IF($H9225="","",$H9225-WEEKDAY($H9225,2)+1)</f>
        <v/>
      </c>
      <c r="J9225" s="4" t="str">
        <f aca="false">IF($I9225="","",$I9225+6)</f>
        <v/>
      </c>
      <c r="K9225" s="6" t="str">
        <f aca="false">IF($H9225="","",DATE(YEAR($H9225),MONTH($H9225),1))</f>
        <v/>
      </c>
      <c r="L9225" s="0" t="str">
        <f aca="false">IF($A9225="","",INDEX(CARTAO_COMPRAS!$K:$K,INT((ROW()-2)/20)+2))</f>
        <v/>
      </c>
      <c r="M9225" s="0" t="str">
        <f aca="false">IF($A9225="","","Compra no cartão")</f>
        <v/>
      </c>
    </row>
    <row r="9226" customFormat="false" ht="13.5" hidden="false" customHeight="false" outlineLevel="0" collapsed="false">
      <c r="A9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6" s="0" t="str">
        <f aca="false">IF($A9226="","",INDEX(CARTAO_COMPRAS!$C:$C,INT((ROW()-2)/20)+2))</f>
        <v/>
      </c>
      <c r="C9226" s="0" t="str">
        <f aca="false">IF($A9226="","",INDEX(CARTAO_COMPRAS!$D:$D,INT((ROW()-2)/20)+2))</f>
        <v/>
      </c>
      <c r="D9226" s="0" t="str">
        <f aca="false">IF($A9226="","",INDEX(CARTAO_COMPRAS!$E:$E,INT((ROW()-2)/20)+2))</f>
        <v/>
      </c>
      <c r="E9226" s="0" t="str">
        <f aca="false">IF($A9226="","",INDEX(CARTAO_COMPRAS!$H:$H,INT((ROW()-2)/20)+2)+MOD(ROW()-2,20))</f>
        <v/>
      </c>
      <c r="F9226" s="0" t="str">
        <f aca="false">IF($A9226="","",INDEX(CARTAO_COMPRAS!$G:$G,INT((ROW()-2)/20)+2))</f>
        <v/>
      </c>
      <c r="G9226" s="5" t="str">
        <f aca="false">IF($A9226="","",INDEX(CARTAO_COMPRAS!$I:$I,INT((ROW()-2)/20)+2))</f>
        <v/>
      </c>
      <c r="H9226" s="4" t="str">
        <f aca="false">IF($A9226="","",EDATE(INDEX(CARTAO_COMPRAS!$J:$J,INT((ROW()-2)/20)+2),MOD(ROW()-2,20)))</f>
        <v/>
      </c>
      <c r="I9226" s="4" t="str">
        <f aca="false">IF($H9226="","",$H9226-WEEKDAY($H9226,2)+1)</f>
        <v/>
      </c>
      <c r="J9226" s="4" t="str">
        <f aca="false">IF($I9226="","",$I9226+6)</f>
        <v/>
      </c>
      <c r="K9226" s="6" t="str">
        <f aca="false">IF($H9226="","",DATE(YEAR($H9226),MONTH($H9226),1))</f>
        <v/>
      </c>
      <c r="L9226" s="0" t="str">
        <f aca="false">IF($A9226="","",INDEX(CARTAO_COMPRAS!$K:$K,INT((ROW()-2)/20)+2))</f>
        <v/>
      </c>
      <c r="M9226" s="0" t="str">
        <f aca="false">IF($A9226="","","Compra no cartão")</f>
        <v/>
      </c>
    </row>
    <row r="9227" customFormat="false" ht="13.5" hidden="false" customHeight="false" outlineLevel="0" collapsed="false">
      <c r="A9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7" s="0" t="str">
        <f aca="false">IF($A9227="","",INDEX(CARTAO_COMPRAS!$C:$C,INT((ROW()-2)/20)+2))</f>
        <v/>
      </c>
      <c r="C9227" s="0" t="str">
        <f aca="false">IF($A9227="","",INDEX(CARTAO_COMPRAS!$D:$D,INT((ROW()-2)/20)+2))</f>
        <v/>
      </c>
      <c r="D9227" s="0" t="str">
        <f aca="false">IF($A9227="","",INDEX(CARTAO_COMPRAS!$E:$E,INT((ROW()-2)/20)+2))</f>
        <v/>
      </c>
      <c r="E9227" s="0" t="str">
        <f aca="false">IF($A9227="","",INDEX(CARTAO_COMPRAS!$H:$H,INT((ROW()-2)/20)+2)+MOD(ROW()-2,20))</f>
        <v/>
      </c>
      <c r="F9227" s="0" t="str">
        <f aca="false">IF($A9227="","",INDEX(CARTAO_COMPRAS!$G:$G,INT((ROW()-2)/20)+2))</f>
        <v/>
      </c>
      <c r="G9227" s="5" t="str">
        <f aca="false">IF($A9227="","",INDEX(CARTAO_COMPRAS!$I:$I,INT((ROW()-2)/20)+2))</f>
        <v/>
      </c>
      <c r="H9227" s="4" t="str">
        <f aca="false">IF($A9227="","",EDATE(INDEX(CARTAO_COMPRAS!$J:$J,INT((ROW()-2)/20)+2),MOD(ROW()-2,20)))</f>
        <v/>
      </c>
      <c r="I9227" s="4" t="str">
        <f aca="false">IF($H9227="","",$H9227-WEEKDAY($H9227,2)+1)</f>
        <v/>
      </c>
      <c r="J9227" s="4" t="str">
        <f aca="false">IF($I9227="","",$I9227+6)</f>
        <v/>
      </c>
      <c r="K9227" s="6" t="str">
        <f aca="false">IF($H9227="","",DATE(YEAR($H9227),MONTH($H9227),1))</f>
        <v/>
      </c>
      <c r="L9227" s="0" t="str">
        <f aca="false">IF($A9227="","",INDEX(CARTAO_COMPRAS!$K:$K,INT((ROW()-2)/20)+2))</f>
        <v/>
      </c>
      <c r="M9227" s="0" t="str">
        <f aca="false">IF($A9227="","","Compra no cartão")</f>
        <v/>
      </c>
    </row>
    <row r="9228" customFormat="false" ht="13.5" hidden="false" customHeight="false" outlineLevel="0" collapsed="false">
      <c r="A9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8" s="0" t="str">
        <f aca="false">IF($A9228="","",INDEX(CARTAO_COMPRAS!$C:$C,INT((ROW()-2)/20)+2))</f>
        <v/>
      </c>
      <c r="C9228" s="0" t="str">
        <f aca="false">IF($A9228="","",INDEX(CARTAO_COMPRAS!$D:$D,INT((ROW()-2)/20)+2))</f>
        <v/>
      </c>
      <c r="D9228" s="0" t="str">
        <f aca="false">IF($A9228="","",INDEX(CARTAO_COMPRAS!$E:$E,INT((ROW()-2)/20)+2))</f>
        <v/>
      </c>
      <c r="E9228" s="0" t="str">
        <f aca="false">IF($A9228="","",INDEX(CARTAO_COMPRAS!$H:$H,INT((ROW()-2)/20)+2)+MOD(ROW()-2,20))</f>
        <v/>
      </c>
      <c r="F9228" s="0" t="str">
        <f aca="false">IF($A9228="","",INDEX(CARTAO_COMPRAS!$G:$G,INT((ROW()-2)/20)+2))</f>
        <v/>
      </c>
      <c r="G9228" s="5" t="str">
        <f aca="false">IF($A9228="","",INDEX(CARTAO_COMPRAS!$I:$I,INT((ROW()-2)/20)+2))</f>
        <v/>
      </c>
      <c r="H9228" s="4" t="str">
        <f aca="false">IF($A9228="","",EDATE(INDEX(CARTAO_COMPRAS!$J:$J,INT((ROW()-2)/20)+2),MOD(ROW()-2,20)))</f>
        <v/>
      </c>
      <c r="I9228" s="4" t="str">
        <f aca="false">IF($H9228="","",$H9228-WEEKDAY($H9228,2)+1)</f>
        <v/>
      </c>
      <c r="J9228" s="4" t="str">
        <f aca="false">IF($I9228="","",$I9228+6)</f>
        <v/>
      </c>
      <c r="K9228" s="6" t="str">
        <f aca="false">IF($H9228="","",DATE(YEAR($H9228),MONTH($H9228),1))</f>
        <v/>
      </c>
      <c r="L9228" s="0" t="str">
        <f aca="false">IF($A9228="","",INDEX(CARTAO_COMPRAS!$K:$K,INT((ROW()-2)/20)+2))</f>
        <v/>
      </c>
      <c r="M9228" s="0" t="str">
        <f aca="false">IF($A9228="","","Compra no cartão")</f>
        <v/>
      </c>
    </row>
    <row r="9229" customFormat="false" ht="13.5" hidden="false" customHeight="false" outlineLevel="0" collapsed="false">
      <c r="A9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29" s="0" t="str">
        <f aca="false">IF($A9229="","",INDEX(CARTAO_COMPRAS!$C:$C,INT((ROW()-2)/20)+2))</f>
        <v/>
      </c>
      <c r="C9229" s="0" t="str">
        <f aca="false">IF($A9229="","",INDEX(CARTAO_COMPRAS!$D:$D,INT((ROW()-2)/20)+2))</f>
        <v/>
      </c>
      <c r="D9229" s="0" t="str">
        <f aca="false">IF($A9229="","",INDEX(CARTAO_COMPRAS!$E:$E,INT((ROW()-2)/20)+2))</f>
        <v/>
      </c>
      <c r="E9229" s="0" t="str">
        <f aca="false">IF($A9229="","",INDEX(CARTAO_COMPRAS!$H:$H,INT((ROW()-2)/20)+2)+MOD(ROW()-2,20))</f>
        <v/>
      </c>
      <c r="F9229" s="0" t="str">
        <f aca="false">IF($A9229="","",INDEX(CARTAO_COMPRAS!$G:$G,INT((ROW()-2)/20)+2))</f>
        <v/>
      </c>
      <c r="G9229" s="5" t="str">
        <f aca="false">IF($A9229="","",INDEX(CARTAO_COMPRAS!$I:$I,INT((ROW()-2)/20)+2))</f>
        <v/>
      </c>
      <c r="H9229" s="4" t="str">
        <f aca="false">IF($A9229="","",EDATE(INDEX(CARTAO_COMPRAS!$J:$J,INT((ROW()-2)/20)+2),MOD(ROW()-2,20)))</f>
        <v/>
      </c>
      <c r="I9229" s="4" t="str">
        <f aca="false">IF($H9229="","",$H9229-WEEKDAY($H9229,2)+1)</f>
        <v/>
      </c>
      <c r="J9229" s="4" t="str">
        <f aca="false">IF($I9229="","",$I9229+6)</f>
        <v/>
      </c>
      <c r="K9229" s="6" t="str">
        <f aca="false">IF($H9229="","",DATE(YEAR($H9229),MONTH($H9229),1))</f>
        <v/>
      </c>
      <c r="L9229" s="0" t="str">
        <f aca="false">IF($A9229="","",INDEX(CARTAO_COMPRAS!$K:$K,INT((ROW()-2)/20)+2))</f>
        <v/>
      </c>
      <c r="M9229" s="0" t="str">
        <f aca="false">IF($A9229="","","Compra no cartão")</f>
        <v/>
      </c>
    </row>
    <row r="9230" customFormat="false" ht="13.5" hidden="false" customHeight="false" outlineLevel="0" collapsed="false">
      <c r="A9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0" s="0" t="str">
        <f aca="false">IF($A9230="","",INDEX(CARTAO_COMPRAS!$C:$C,INT((ROW()-2)/20)+2))</f>
        <v/>
      </c>
      <c r="C9230" s="0" t="str">
        <f aca="false">IF($A9230="","",INDEX(CARTAO_COMPRAS!$D:$D,INT((ROW()-2)/20)+2))</f>
        <v/>
      </c>
      <c r="D9230" s="0" t="str">
        <f aca="false">IF($A9230="","",INDEX(CARTAO_COMPRAS!$E:$E,INT((ROW()-2)/20)+2))</f>
        <v/>
      </c>
      <c r="E9230" s="0" t="str">
        <f aca="false">IF($A9230="","",INDEX(CARTAO_COMPRAS!$H:$H,INT((ROW()-2)/20)+2)+MOD(ROW()-2,20))</f>
        <v/>
      </c>
      <c r="F9230" s="0" t="str">
        <f aca="false">IF($A9230="","",INDEX(CARTAO_COMPRAS!$G:$G,INT((ROW()-2)/20)+2))</f>
        <v/>
      </c>
      <c r="G9230" s="5" t="str">
        <f aca="false">IF($A9230="","",INDEX(CARTAO_COMPRAS!$I:$I,INT((ROW()-2)/20)+2))</f>
        <v/>
      </c>
      <c r="H9230" s="4" t="str">
        <f aca="false">IF($A9230="","",EDATE(INDEX(CARTAO_COMPRAS!$J:$J,INT((ROW()-2)/20)+2),MOD(ROW()-2,20)))</f>
        <v/>
      </c>
      <c r="I9230" s="4" t="str">
        <f aca="false">IF($H9230="","",$H9230-WEEKDAY($H9230,2)+1)</f>
        <v/>
      </c>
      <c r="J9230" s="4" t="str">
        <f aca="false">IF($I9230="","",$I9230+6)</f>
        <v/>
      </c>
      <c r="K9230" s="6" t="str">
        <f aca="false">IF($H9230="","",DATE(YEAR($H9230),MONTH($H9230),1))</f>
        <v/>
      </c>
      <c r="L9230" s="0" t="str">
        <f aca="false">IF($A9230="","",INDEX(CARTAO_COMPRAS!$K:$K,INT((ROW()-2)/20)+2))</f>
        <v/>
      </c>
      <c r="M9230" s="0" t="str">
        <f aca="false">IF($A9230="","","Compra no cartão")</f>
        <v/>
      </c>
    </row>
    <row r="9231" customFormat="false" ht="13.5" hidden="false" customHeight="false" outlineLevel="0" collapsed="false">
      <c r="A9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1" s="0" t="str">
        <f aca="false">IF($A9231="","",INDEX(CARTAO_COMPRAS!$C:$C,INT((ROW()-2)/20)+2))</f>
        <v/>
      </c>
      <c r="C9231" s="0" t="str">
        <f aca="false">IF($A9231="","",INDEX(CARTAO_COMPRAS!$D:$D,INT((ROW()-2)/20)+2))</f>
        <v/>
      </c>
      <c r="D9231" s="0" t="str">
        <f aca="false">IF($A9231="","",INDEX(CARTAO_COMPRAS!$E:$E,INT((ROW()-2)/20)+2))</f>
        <v/>
      </c>
      <c r="E9231" s="0" t="str">
        <f aca="false">IF($A9231="","",INDEX(CARTAO_COMPRAS!$H:$H,INT((ROW()-2)/20)+2)+MOD(ROW()-2,20))</f>
        <v/>
      </c>
      <c r="F9231" s="0" t="str">
        <f aca="false">IF($A9231="","",INDEX(CARTAO_COMPRAS!$G:$G,INT((ROW()-2)/20)+2))</f>
        <v/>
      </c>
      <c r="G9231" s="5" t="str">
        <f aca="false">IF($A9231="","",INDEX(CARTAO_COMPRAS!$I:$I,INT((ROW()-2)/20)+2))</f>
        <v/>
      </c>
      <c r="H9231" s="4" t="str">
        <f aca="false">IF($A9231="","",EDATE(INDEX(CARTAO_COMPRAS!$J:$J,INT((ROW()-2)/20)+2),MOD(ROW()-2,20)))</f>
        <v/>
      </c>
      <c r="I9231" s="4" t="str">
        <f aca="false">IF($H9231="","",$H9231-WEEKDAY($H9231,2)+1)</f>
        <v/>
      </c>
      <c r="J9231" s="4" t="str">
        <f aca="false">IF($I9231="","",$I9231+6)</f>
        <v/>
      </c>
      <c r="K9231" s="6" t="str">
        <f aca="false">IF($H9231="","",DATE(YEAR($H9231),MONTH($H9231),1))</f>
        <v/>
      </c>
      <c r="L9231" s="0" t="str">
        <f aca="false">IF($A9231="","",INDEX(CARTAO_COMPRAS!$K:$K,INT((ROW()-2)/20)+2))</f>
        <v/>
      </c>
      <c r="M9231" s="0" t="str">
        <f aca="false">IF($A9231="","","Compra no cartão")</f>
        <v/>
      </c>
    </row>
    <row r="9232" customFormat="false" ht="13.5" hidden="false" customHeight="false" outlineLevel="0" collapsed="false">
      <c r="A9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2" s="0" t="str">
        <f aca="false">IF($A9232="","",INDEX(CARTAO_COMPRAS!$C:$C,INT((ROW()-2)/20)+2))</f>
        <v/>
      </c>
      <c r="C9232" s="0" t="str">
        <f aca="false">IF($A9232="","",INDEX(CARTAO_COMPRAS!$D:$D,INT((ROW()-2)/20)+2))</f>
        <v/>
      </c>
      <c r="D9232" s="0" t="str">
        <f aca="false">IF($A9232="","",INDEX(CARTAO_COMPRAS!$E:$E,INT((ROW()-2)/20)+2))</f>
        <v/>
      </c>
      <c r="E9232" s="0" t="str">
        <f aca="false">IF($A9232="","",INDEX(CARTAO_COMPRAS!$H:$H,INT((ROW()-2)/20)+2)+MOD(ROW()-2,20))</f>
        <v/>
      </c>
      <c r="F9232" s="0" t="str">
        <f aca="false">IF($A9232="","",INDEX(CARTAO_COMPRAS!$G:$G,INT((ROW()-2)/20)+2))</f>
        <v/>
      </c>
      <c r="G9232" s="5" t="str">
        <f aca="false">IF($A9232="","",INDEX(CARTAO_COMPRAS!$I:$I,INT((ROW()-2)/20)+2))</f>
        <v/>
      </c>
      <c r="H9232" s="4" t="str">
        <f aca="false">IF($A9232="","",EDATE(INDEX(CARTAO_COMPRAS!$J:$J,INT((ROW()-2)/20)+2),MOD(ROW()-2,20)))</f>
        <v/>
      </c>
      <c r="I9232" s="4" t="str">
        <f aca="false">IF($H9232="","",$H9232-WEEKDAY($H9232,2)+1)</f>
        <v/>
      </c>
      <c r="J9232" s="4" t="str">
        <f aca="false">IF($I9232="","",$I9232+6)</f>
        <v/>
      </c>
      <c r="K9232" s="6" t="str">
        <f aca="false">IF($H9232="","",DATE(YEAR($H9232),MONTH($H9232),1))</f>
        <v/>
      </c>
      <c r="L9232" s="0" t="str">
        <f aca="false">IF($A9232="","",INDEX(CARTAO_COMPRAS!$K:$K,INT((ROW()-2)/20)+2))</f>
        <v/>
      </c>
      <c r="M9232" s="0" t="str">
        <f aca="false">IF($A9232="","","Compra no cartão")</f>
        <v/>
      </c>
    </row>
    <row r="9233" customFormat="false" ht="13.5" hidden="false" customHeight="false" outlineLevel="0" collapsed="false">
      <c r="A9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3" s="0" t="str">
        <f aca="false">IF($A9233="","",INDEX(CARTAO_COMPRAS!$C:$C,INT((ROW()-2)/20)+2))</f>
        <v/>
      </c>
      <c r="C9233" s="0" t="str">
        <f aca="false">IF($A9233="","",INDEX(CARTAO_COMPRAS!$D:$D,INT((ROW()-2)/20)+2))</f>
        <v/>
      </c>
      <c r="D9233" s="0" t="str">
        <f aca="false">IF($A9233="","",INDEX(CARTAO_COMPRAS!$E:$E,INT((ROW()-2)/20)+2))</f>
        <v/>
      </c>
      <c r="E9233" s="0" t="str">
        <f aca="false">IF($A9233="","",INDEX(CARTAO_COMPRAS!$H:$H,INT((ROW()-2)/20)+2)+MOD(ROW()-2,20))</f>
        <v/>
      </c>
      <c r="F9233" s="0" t="str">
        <f aca="false">IF($A9233="","",INDEX(CARTAO_COMPRAS!$G:$G,INT((ROW()-2)/20)+2))</f>
        <v/>
      </c>
      <c r="G9233" s="5" t="str">
        <f aca="false">IF($A9233="","",INDEX(CARTAO_COMPRAS!$I:$I,INT((ROW()-2)/20)+2))</f>
        <v/>
      </c>
      <c r="H9233" s="4" t="str">
        <f aca="false">IF($A9233="","",EDATE(INDEX(CARTAO_COMPRAS!$J:$J,INT((ROW()-2)/20)+2),MOD(ROW()-2,20)))</f>
        <v/>
      </c>
      <c r="I9233" s="4" t="str">
        <f aca="false">IF($H9233="","",$H9233-WEEKDAY($H9233,2)+1)</f>
        <v/>
      </c>
      <c r="J9233" s="4" t="str">
        <f aca="false">IF($I9233="","",$I9233+6)</f>
        <v/>
      </c>
      <c r="K9233" s="6" t="str">
        <f aca="false">IF($H9233="","",DATE(YEAR($H9233),MONTH($H9233),1))</f>
        <v/>
      </c>
      <c r="L9233" s="0" t="str">
        <f aca="false">IF($A9233="","",INDEX(CARTAO_COMPRAS!$K:$K,INT((ROW()-2)/20)+2))</f>
        <v/>
      </c>
      <c r="M9233" s="0" t="str">
        <f aca="false">IF($A9233="","","Compra no cartão")</f>
        <v/>
      </c>
    </row>
    <row r="9234" customFormat="false" ht="13.5" hidden="false" customHeight="false" outlineLevel="0" collapsed="false">
      <c r="A9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4" s="0" t="str">
        <f aca="false">IF($A9234="","",INDEX(CARTAO_COMPRAS!$C:$C,INT((ROW()-2)/20)+2))</f>
        <v/>
      </c>
      <c r="C9234" s="0" t="str">
        <f aca="false">IF($A9234="","",INDEX(CARTAO_COMPRAS!$D:$D,INT((ROW()-2)/20)+2))</f>
        <v/>
      </c>
      <c r="D9234" s="0" t="str">
        <f aca="false">IF($A9234="","",INDEX(CARTAO_COMPRAS!$E:$E,INT((ROW()-2)/20)+2))</f>
        <v/>
      </c>
      <c r="E9234" s="0" t="str">
        <f aca="false">IF($A9234="","",INDEX(CARTAO_COMPRAS!$H:$H,INT((ROW()-2)/20)+2)+MOD(ROW()-2,20))</f>
        <v/>
      </c>
      <c r="F9234" s="0" t="str">
        <f aca="false">IF($A9234="","",INDEX(CARTAO_COMPRAS!$G:$G,INT((ROW()-2)/20)+2))</f>
        <v/>
      </c>
      <c r="G9234" s="5" t="str">
        <f aca="false">IF($A9234="","",INDEX(CARTAO_COMPRAS!$I:$I,INT((ROW()-2)/20)+2))</f>
        <v/>
      </c>
      <c r="H9234" s="4" t="str">
        <f aca="false">IF($A9234="","",EDATE(INDEX(CARTAO_COMPRAS!$J:$J,INT((ROW()-2)/20)+2),MOD(ROW()-2,20)))</f>
        <v/>
      </c>
      <c r="I9234" s="4" t="str">
        <f aca="false">IF($H9234="","",$H9234-WEEKDAY($H9234,2)+1)</f>
        <v/>
      </c>
      <c r="J9234" s="4" t="str">
        <f aca="false">IF($I9234="","",$I9234+6)</f>
        <v/>
      </c>
      <c r="K9234" s="6" t="str">
        <f aca="false">IF($H9234="","",DATE(YEAR($H9234),MONTH($H9234),1))</f>
        <v/>
      </c>
      <c r="L9234" s="0" t="str">
        <f aca="false">IF($A9234="","",INDEX(CARTAO_COMPRAS!$K:$K,INT((ROW()-2)/20)+2))</f>
        <v/>
      </c>
      <c r="M9234" s="0" t="str">
        <f aca="false">IF($A9234="","","Compra no cartão")</f>
        <v/>
      </c>
    </row>
    <row r="9235" customFormat="false" ht="13.5" hidden="false" customHeight="false" outlineLevel="0" collapsed="false">
      <c r="A9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5" s="0" t="str">
        <f aca="false">IF($A9235="","",INDEX(CARTAO_COMPRAS!$C:$C,INT((ROW()-2)/20)+2))</f>
        <v/>
      </c>
      <c r="C9235" s="0" t="str">
        <f aca="false">IF($A9235="","",INDEX(CARTAO_COMPRAS!$D:$D,INT((ROW()-2)/20)+2))</f>
        <v/>
      </c>
      <c r="D9235" s="0" t="str">
        <f aca="false">IF($A9235="","",INDEX(CARTAO_COMPRAS!$E:$E,INT((ROW()-2)/20)+2))</f>
        <v/>
      </c>
      <c r="E9235" s="0" t="str">
        <f aca="false">IF($A9235="","",INDEX(CARTAO_COMPRAS!$H:$H,INT((ROW()-2)/20)+2)+MOD(ROW()-2,20))</f>
        <v/>
      </c>
      <c r="F9235" s="0" t="str">
        <f aca="false">IF($A9235="","",INDEX(CARTAO_COMPRAS!$G:$G,INT((ROW()-2)/20)+2))</f>
        <v/>
      </c>
      <c r="G9235" s="5" t="str">
        <f aca="false">IF($A9235="","",INDEX(CARTAO_COMPRAS!$I:$I,INT((ROW()-2)/20)+2))</f>
        <v/>
      </c>
      <c r="H9235" s="4" t="str">
        <f aca="false">IF($A9235="","",EDATE(INDEX(CARTAO_COMPRAS!$J:$J,INT((ROW()-2)/20)+2),MOD(ROW()-2,20)))</f>
        <v/>
      </c>
      <c r="I9235" s="4" t="str">
        <f aca="false">IF($H9235="","",$H9235-WEEKDAY($H9235,2)+1)</f>
        <v/>
      </c>
      <c r="J9235" s="4" t="str">
        <f aca="false">IF($I9235="","",$I9235+6)</f>
        <v/>
      </c>
      <c r="K9235" s="6" t="str">
        <f aca="false">IF($H9235="","",DATE(YEAR($H9235),MONTH($H9235),1))</f>
        <v/>
      </c>
      <c r="L9235" s="0" t="str">
        <f aca="false">IF($A9235="","",INDEX(CARTAO_COMPRAS!$K:$K,INT((ROW()-2)/20)+2))</f>
        <v/>
      </c>
      <c r="M9235" s="0" t="str">
        <f aca="false">IF($A9235="","","Compra no cartão")</f>
        <v/>
      </c>
    </row>
    <row r="9236" customFormat="false" ht="13.5" hidden="false" customHeight="false" outlineLevel="0" collapsed="false">
      <c r="A9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6" s="0" t="str">
        <f aca="false">IF($A9236="","",INDEX(CARTAO_COMPRAS!$C:$C,INT((ROW()-2)/20)+2))</f>
        <v/>
      </c>
      <c r="C9236" s="0" t="str">
        <f aca="false">IF($A9236="","",INDEX(CARTAO_COMPRAS!$D:$D,INT((ROW()-2)/20)+2))</f>
        <v/>
      </c>
      <c r="D9236" s="0" t="str">
        <f aca="false">IF($A9236="","",INDEX(CARTAO_COMPRAS!$E:$E,INT((ROW()-2)/20)+2))</f>
        <v/>
      </c>
      <c r="E9236" s="0" t="str">
        <f aca="false">IF($A9236="","",INDEX(CARTAO_COMPRAS!$H:$H,INT((ROW()-2)/20)+2)+MOD(ROW()-2,20))</f>
        <v/>
      </c>
      <c r="F9236" s="0" t="str">
        <f aca="false">IF($A9236="","",INDEX(CARTAO_COMPRAS!$G:$G,INT((ROW()-2)/20)+2))</f>
        <v/>
      </c>
      <c r="G9236" s="5" t="str">
        <f aca="false">IF($A9236="","",INDEX(CARTAO_COMPRAS!$I:$I,INT((ROW()-2)/20)+2))</f>
        <v/>
      </c>
      <c r="H9236" s="4" t="str">
        <f aca="false">IF($A9236="","",EDATE(INDEX(CARTAO_COMPRAS!$J:$J,INT((ROW()-2)/20)+2),MOD(ROW()-2,20)))</f>
        <v/>
      </c>
      <c r="I9236" s="4" t="str">
        <f aca="false">IF($H9236="","",$H9236-WEEKDAY($H9236,2)+1)</f>
        <v/>
      </c>
      <c r="J9236" s="4" t="str">
        <f aca="false">IF($I9236="","",$I9236+6)</f>
        <v/>
      </c>
      <c r="K9236" s="6" t="str">
        <f aca="false">IF($H9236="","",DATE(YEAR($H9236),MONTH($H9236),1))</f>
        <v/>
      </c>
      <c r="L9236" s="0" t="str">
        <f aca="false">IF($A9236="","",INDEX(CARTAO_COMPRAS!$K:$K,INT((ROW()-2)/20)+2))</f>
        <v/>
      </c>
      <c r="M9236" s="0" t="str">
        <f aca="false">IF($A9236="","","Compra no cartão")</f>
        <v/>
      </c>
    </row>
    <row r="9237" customFormat="false" ht="13.5" hidden="false" customHeight="false" outlineLevel="0" collapsed="false">
      <c r="A9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7" s="0" t="str">
        <f aca="false">IF($A9237="","",INDEX(CARTAO_COMPRAS!$C:$C,INT((ROW()-2)/20)+2))</f>
        <v/>
      </c>
      <c r="C9237" s="0" t="str">
        <f aca="false">IF($A9237="","",INDEX(CARTAO_COMPRAS!$D:$D,INT((ROW()-2)/20)+2))</f>
        <v/>
      </c>
      <c r="D9237" s="0" t="str">
        <f aca="false">IF($A9237="","",INDEX(CARTAO_COMPRAS!$E:$E,INT((ROW()-2)/20)+2))</f>
        <v/>
      </c>
      <c r="E9237" s="0" t="str">
        <f aca="false">IF($A9237="","",INDEX(CARTAO_COMPRAS!$H:$H,INT((ROW()-2)/20)+2)+MOD(ROW()-2,20))</f>
        <v/>
      </c>
      <c r="F9237" s="0" t="str">
        <f aca="false">IF($A9237="","",INDEX(CARTAO_COMPRAS!$G:$G,INT((ROW()-2)/20)+2))</f>
        <v/>
      </c>
      <c r="G9237" s="5" t="str">
        <f aca="false">IF($A9237="","",INDEX(CARTAO_COMPRAS!$I:$I,INT((ROW()-2)/20)+2))</f>
        <v/>
      </c>
      <c r="H9237" s="4" t="str">
        <f aca="false">IF($A9237="","",EDATE(INDEX(CARTAO_COMPRAS!$J:$J,INT((ROW()-2)/20)+2),MOD(ROW()-2,20)))</f>
        <v/>
      </c>
      <c r="I9237" s="4" t="str">
        <f aca="false">IF($H9237="","",$H9237-WEEKDAY($H9237,2)+1)</f>
        <v/>
      </c>
      <c r="J9237" s="4" t="str">
        <f aca="false">IF($I9237="","",$I9237+6)</f>
        <v/>
      </c>
      <c r="K9237" s="6" t="str">
        <f aca="false">IF($H9237="","",DATE(YEAR($H9237),MONTH($H9237),1))</f>
        <v/>
      </c>
      <c r="L9237" s="0" t="str">
        <f aca="false">IF($A9237="","",INDEX(CARTAO_COMPRAS!$K:$K,INT((ROW()-2)/20)+2))</f>
        <v/>
      </c>
      <c r="M9237" s="0" t="str">
        <f aca="false">IF($A9237="","","Compra no cartão")</f>
        <v/>
      </c>
    </row>
    <row r="9238" customFormat="false" ht="13.5" hidden="false" customHeight="false" outlineLevel="0" collapsed="false">
      <c r="A9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8" s="0" t="str">
        <f aca="false">IF($A9238="","",INDEX(CARTAO_COMPRAS!$C:$C,INT((ROW()-2)/20)+2))</f>
        <v/>
      </c>
      <c r="C9238" s="0" t="str">
        <f aca="false">IF($A9238="","",INDEX(CARTAO_COMPRAS!$D:$D,INT((ROW()-2)/20)+2))</f>
        <v/>
      </c>
      <c r="D9238" s="0" t="str">
        <f aca="false">IF($A9238="","",INDEX(CARTAO_COMPRAS!$E:$E,INT((ROW()-2)/20)+2))</f>
        <v/>
      </c>
      <c r="E9238" s="0" t="str">
        <f aca="false">IF($A9238="","",INDEX(CARTAO_COMPRAS!$H:$H,INT((ROW()-2)/20)+2)+MOD(ROW()-2,20))</f>
        <v/>
      </c>
      <c r="F9238" s="0" t="str">
        <f aca="false">IF($A9238="","",INDEX(CARTAO_COMPRAS!$G:$G,INT((ROW()-2)/20)+2))</f>
        <v/>
      </c>
      <c r="G9238" s="5" t="str">
        <f aca="false">IF($A9238="","",INDEX(CARTAO_COMPRAS!$I:$I,INT((ROW()-2)/20)+2))</f>
        <v/>
      </c>
      <c r="H9238" s="4" t="str">
        <f aca="false">IF($A9238="","",EDATE(INDEX(CARTAO_COMPRAS!$J:$J,INT((ROW()-2)/20)+2),MOD(ROW()-2,20)))</f>
        <v/>
      </c>
      <c r="I9238" s="4" t="str">
        <f aca="false">IF($H9238="","",$H9238-WEEKDAY($H9238,2)+1)</f>
        <v/>
      </c>
      <c r="J9238" s="4" t="str">
        <f aca="false">IF($I9238="","",$I9238+6)</f>
        <v/>
      </c>
      <c r="K9238" s="6" t="str">
        <f aca="false">IF($H9238="","",DATE(YEAR($H9238),MONTH($H9238),1))</f>
        <v/>
      </c>
      <c r="L9238" s="0" t="str">
        <f aca="false">IF($A9238="","",INDEX(CARTAO_COMPRAS!$K:$K,INT((ROW()-2)/20)+2))</f>
        <v/>
      </c>
      <c r="M9238" s="0" t="str">
        <f aca="false">IF($A9238="","","Compra no cartão")</f>
        <v/>
      </c>
    </row>
    <row r="9239" customFormat="false" ht="13.5" hidden="false" customHeight="false" outlineLevel="0" collapsed="false">
      <c r="A9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39" s="0" t="str">
        <f aca="false">IF($A9239="","",INDEX(CARTAO_COMPRAS!$C:$C,INT((ROW()-2)/20)+2))</f>
        <v/>
      </c>
      <c r="C9239" s="0" t="str">
        <f aca="false">IF($A9239="","",INDEX(CARTAO_COMPRAS!$D:$D,INT((ROW()-2)/20)+2))</f>
        <v/>
      </c>
      <c r="D9239" s="0" t="str">
        <f aca="false">IF($A9239="","",INDEX(CARTAO_COMPRAS!$E:$E,INT((ROW()-2)/20)+2))</f>
        <v/>
      </c>
      <c r="E9239" s="0" t="str">
        <f aca="false">IF($A9239="","",INDEX(CARTAO_COMPRAS!$H:$H,INT((ROW()-2)/20)+2)+MOD(ROW()-2,20))</f>
        <v/>
      </c>
      <c r="F9239" s="0" t="str">
        <f aca="false">IF($A9239="","",INDEX(CARTAO_COMPRAS!$G:$G,INT((ROW()-2)/20)+2))</f>
        <v/>
      </c>
      <c r="G9239" s="5" t="str">
        <f aca="false">IF($A9239="","",INDEX(CARTAO_COMPRAS!$I:$I,INT((ROW()-2)/20)+2))</f>
        <v/>
      </c>
      <c r="H9239" s="4" t="str">
        <f aca="false">IF($A9239="","",EDATE(INDEX(CARTAO_COMPRAS!$J:$J,INT((ROW()-2)/20)+2),MOD(ROW()-2,20)))</f>
        <v/>
      </c>
      <c r="I9239" s="4" t="str">
        <f aca="false">IF($H9239="","",$H9239-WEEKDAY($H9239,2)+1)</f>
        <v/>
      </c>
      <c r="J9239" s="4" t="str">
        <f aca="false">IF($I9239="","",$I9239+6)</f>
        <v/>
      </c>
      <c r="K9239" s="6" t="str">
        <f aca="false">IF($H9239="","",DATE(YEAR($H9239),MONTH($H9239),1))</f>
        <v/>
      </c>
      <c r="L9239" s="0" t="str">
        <f aca="false">IF($A9239="","",INDEX(CARTAO_COMPRAS!$K:$K,INT((ROW()-2)/20)+2))</f>
        <v/>
      </c>
      <c r="M9239" s="0" t="str">
        <f aca="false">IF($A9239="","","Compra no cartão")</f>
        <v/>
      </c>
    </row>
    <row r="9240" customFormat="false" ht="13.5" hidden="false" customHeight="false" outlineLevel="0" collapsed="false">
      <c r="A9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0" s="0" t="str">
        <f aca="false">IF($A9240="","",INDEX(CARTAO_COMPRAS!$C:$C,INT((ROW()-2)/20)+2))</f>
        <v/>
      </c>
      <c r="C9240" s="0" t="str">
        <f aca="false">IF($A9240="","",INDEX(CARTAO_COMPRAS!$D:$D,INT((ROW()-2)/20)+2))</f>
        <v/>
      </c>
      <c r="D9240" s="0" t="str">
        <f aca="false">IF($A9240="","",INDEX(CARTAO_COMPRAS!$E:$E,INT((ROW()-2)/20)+2))</f>
        <v/>
      </c>
      <c r="E9240" s="0" t="str">
        <f aca="false">IF($A9240="","",INDEX(CARTAO_COMPRAS!$H:$H,INT((ROW()-2)/20)+2)+MOD(ROW()-2,20))</f>
        <v/>
      </c>
      <c r="F9240" s="0" t="str">
        <f aca="false">IF($A9240="","",INDEX(CARTAO_COMPRAS!$G:$G,INT((ROW()-2)/20)+2))</f>
        <v/>
      </c>
      <c r="G9240" s="5" t="str">
        <f aca="false">IF($A9240="","",INDEX(CARTAO_COMPRAS!$I:$I,INT((ROW()-2)/20)+2))</f>
        <v/>
      </c>
      <c r="H9240" s="4" t="str">
        <f aca="false">IF($A9240="","",EDATE(INDEX(CARTAO_COMPRAS!$J:$J,INT((ROW()-2)/20)+2),MOD(ROW()-2,20)))</f>
        <v/>
      </c>
      <c r="I9240" s="4" t="str">
        <f aca="false">IF($H9240="","",$H9240-WEEKDAY($H9240,2)+1)</f>
        <v/>
      </c>
      <c r="J9240" s="4" t="str">
        <f aca="false">IF($I9240="","",$I9240+6)</f>
        <v/>
      </c>
      <c r="K9240" s="6" t="str">
        <f aca="false">IF($H9240="","",DATE(YEAR($H9240),MONTH($H9240),1))</f>
        <v/>
      </c>
      <c r="L9240" s="0" t="str">
        <f aca="false">IF($A9240="","",INDEX(CARTAO_COMPRAS!$K:$K,INT((ROW()-2)/20)+2))</f>
        <v/>
      </c>
      <c r="M9240" s="0" t="str">
        <f aca="false">IF($A9240="","","Compra no cartão")</f>
        <v/>
      </c>
    </row>
    <row r="9241" customFormat="false" ht="13.5" hidden="false" customHeight="false" outlineLevel="0" collapsed="false">
      <c r="A9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1" s="0" t="str">
        <f aca="false">IF($A9241="","",INDEX(CARTAO_COMPRAS!$C:$C,INT((ROW()-2)/20)+2))</f>
        <v/>
      </c>
      <c r="C9241" s="0" t="str">
        <f aca="false">IF($A9241="","",INDEX(CARTAO_COMPRAS!$D:$D,INT((ROW()-2)/20)+2))</f>
        <v/>
      </c>
      <c r="D9241" s="0" t="str">
        <f aca="false">IF($A9241="","",INDEX(CARTAO_COMPRAS!$E:$E,INT((ROW()-2)/20)+2))</f>
        <v/>
      </c>
      <c r="E9241" s="0" t="str">
        <f aca="false">IF($A9241="","",INDEX(CARTAO_COMPRAS!$H:$H,INT((ROW()-2)/20)+2)+MOD(ROW()-2,20))</f>
        <v/>
      </c>
      <c r="F9241" s="0" t="str">
        <f aca="false">IF($A9241="","",INDEX(CARTAO_COMPRAS!$G:$G,INT((ROW()-2)/20)+2))</f>
        <v/>
      </c>
      <c r="G9241" s="5" t="str">
        <f aca="false">IF($A9241="","",INDEX(CARTAO_COMPRAS!$I:$I,INT((ROW()-2)/20)+2))</f>
        <v/>
      </c>
      <c r="H9241" s="4" t="str">
        <f aca="false">IF($A9241="","",EDATE(INDEX(CARTAO_COMPRAS!$J:$J,INT((ROW()-2)/20)+2),MOD(ROW()-2,20)))</f>
        <v/>
      </c>
      <c r="I9241" s="4" t="str">
        <f aca="false">IF($H9241="","",$H9241-WEEKDAY($H9241,2)+1)</f>
        <v/>
      </c>
      <c r="J9241" s="4" t="str">
        <f aca="false">IF($I9241="","",$I9241+6)</f>
        <v/>
      </c>
      <c r="K9241" s="6" t="str">
        <f aca="false">IF($H9241="","",DATE(YEAR($H9241),MONTH($H9241),1))</f>
        <v/>
      </c>
      <c r="L9241" s="0" t="str">
        <f aca="false">IF($A9241="","",INDEX(CARTAO_COMPRAS!$K:$K,INT((ROW()-2)/20)+2))</f>
        <v/>
      </c>
      <c r="M9241" s="0" t="str">
        <f aca="false">IF($A9241="","","Compra no cartão")</f>
        <v/>
      </c>
    </row>
    <row r="9242" customFormat="false" ht="13.5" hidden="false" customHeight="false" outlineLevel="0" collapsed="false">
      <c r="A92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463</v>
      </c>
      <c r="B9242" s="0" t="str">
        <f aca="false">IF($A9242="","",INDEX(CARTAO_COMPRAS!$C:$C,INT((ROW()-2)/20)+2))</f>
        <v>Nubank</v>
      </c>
      <c r="C9242" s="0" t="str">
        <f aca="false">IF($A9242="","",INDEX(CARTAO_COMPRAS!$D:$D,INT((ROW()-2)/20)+2))</f>
        <v>Mercado Livre</v>
      </c>
      <c r="D9242" s="0" t="str">
        <f aca="false">IF($A9242="","",INDEX(CARTAO_COMPRAS!$E:$E,INT((ROW()-2)/20)+2))</f>
        <v>Alimentação / Insumos</v>
      </c>
      <c r="E9242" s="0" t="n">
        <f aca="false">IF($A9242="","",INDEX(CARTAO_COMPRAS!$H:$H,INT((ROW()-2)/20)+2)+MOD(ROW()-2,20))</f>
        <v>1</v>
      </c>
      <c r="F9242" s="0" t="n">
        <f aca="false">IF($A9242="","",INDEX(CARTAO_COMPRAS!$G:$G,INT((ROW()-2)/20)+2))</f>
        <v>2</v>
      </c>
      <c r="G9242" s="5" t="n">
        <f aca="false">IF($A9242="","",INDEX(CARTAO_COMPRAS!$I:$I,INT((ROW()-2)/20)+2))</f>
        <v>20</v>
      </c>
      <c r="H9242" s="4" t="n">
        <f aca="false">IF($A9242="","",EDATE(INDEX(CARTAO_COMPRAS!$J:$J,INT((ROW()-2)/20)+2),MOD(ROW()-2,20)))</f>
        <v>46201</v>
      </c>
      <c r="I9242" s="4" t="n">
        <f aca="false">IF($H9242="","",$H9242-WEEKDAY($H9242,2)+1)</f>
        <v>46195</v>
      </c>
      <c r="J9242" s="4" t="n">
        <f aca="false">IF($I9242="","",$I9242+6)</f>
        <v>46201</v>
      </c>
      <c r="K9242" s="6" t="n">
        <f aca="false">IF($H9242="","",DATE(YEAR($H9242),MONTH($H9242),1))</f>
        <v>46174</v>
      </c>
      <c r="L9242" s="0" t="str">
        <f aca="false">IF($A9242="","",INDEX(CARTAO_COMPRAS!$K:$K,INT((ROW()-2)/20)+2))</f>
        <v>Pago</v>
      </c>
      <c r="M9242" s="0" t="str">
        <f aca="false">IF($A9242="","","Compra no cartão")</f>
        <v>Compra no cartão</v>
      </c>
    </row>
    <row r="9243" customFormat="false" ht="13.5" hidden="false" customHeight="false" outlineLevel="0" collapsed="false">
      <c r="A92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463</v>
      </c>
      <c r="B9243" s="0" t="str">
        <f aca="false">IF($A9243="","",INDEX(CARTAO_COMPRAS!$C:$C,INT((ROW()-2)/20)+2))</f>
        <v>Nubank</v>
      </c>
      <c r="C9243" s="0" t="str">
        <f aca="false">IF($A9243="","",INDEX(CARTAO_COMPRAS!$D:$D,INT((ROW()-2)/20)+2))</f>
        <v>Mercado Livre</v>
      </c>
      <c r="D9243" s="0" t="str">
        <f aca="false">IF($A9243="","",INDEX(CARTAO_COMPRAS!$E:$E,INT((ROW()-2)/20)+2))</f>
        <v>Alimentação / Insumos</v>
      </c>
      <c r="E9243" s="0" t="n">
        <f aca="false">IF($A9243="","",INDEX(CARTAO_COMPRAS!$H:$H,INT((ROW()-2)/20)+2)+MOD(ROW()-2,20))</f>
        <v>2</v>
      </c>
      <c r="F9243" s="0" t="n">
        <f aca="false">IF($A9243="","",INDEX(CARTAO_COMPRAS!$G:$G,INT((ROW()-2)/20)+2))</f>
        <v>2</v>
      </c>
      <c r="G9243" s="5" t="n">
        <f aca="false">IF($A9243="","",INDEX(CARTAO_COMPRAS!$I:$I,INT((ROW()-2)/20)+2))</f>
        <v>20</v>
      </c>
      <c r="H9243" s="4" t="n">
        <f aca="false">IF($A9243="","",EDATE(INDEX(CARTAO_COMPRAS!$J:$J,INT((ROW()-2)/20)+2),MOD(ROW()-2,20)))</f>
        <v>46231</v>
      </c>
      <c r="I9243" s="4" t="n">
        <f aca="false">IF($H9243="","",$H9243-WEEKDAY($H9243,2)+1)</f>
        <v>46230</v>
      </c>
      <c r="J9243" s="4" t="n">
        <f aca="false">IF($I9243="","",$I9243+6)</f>
        <v>46236</v>
      </c>
      <c r="K9243" s="6" t="n">
        <f aca="false">IF($H9243="","",DATE(YEAR($H9243),MONTH($H9243),1))</f>
        <v>46204</v>
      </c>
      <c r="L9243" s="0" t="str">
        <f aca="false">IF($A9243="","",INDEX(CARTAO_COMPRAS!$K:$K,INT((ROW()-2)/20)+2))</f>
        <v>Pago</v>
      </c>
      <c r="M9243" s="0" t="str">
        <f aca="false">IF($A9243="","","Compra no cartão")</f>
        <v>Compra no cartão</v>
      </c>
    </row>
    <row r="9244" customFormat="false" ht="13.5" hidden="false" customHeight="false" outlineLevel="0" collapsed="false">
      <c r="A9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4" s="0" t="str">
        <f aca="false">IF($A9244="","",INDEX(CARTAO_COMPRAS!$C:$C,INT((ROW()-2)/20)+2))</f>
        <v/>
      </c>
      <c r="C9244" s="0" t="str">
        <f aca="false">IF($A9244="","",INDEX(CARTAO_COMPRAS!$D:$D,INT((ROW()-2)/20)+2))</f>
        <v/>
      </c>
      <c r="D9244" s="0" t="str">
        <f aca="false">IF($A9244="","",INDEX(CARTAO_COMPRAS!$E:$E,INT((ROW()-2)/20)+2))</f>
        <v/>
      </c>
      <c r="E9244" s="0" t="str">
        <f aca="false">IF($A9244="","",INDEX(CARTAO_COMPRAS!$H:$H,INT((ROW()-2)/20)+2)+MOD(ROW()-2,20))</f>
        <v/>
      </c>
      <c r="F9244" s="0" t="str">
        <f aca="false">IF($A9244="","",INDEX(CARTAO_COMPRAS!$G:$G,INT((ROW()-2)/20)+2))</f>
        <v/>
      </c>
      <c r="G9244" s="5" t="str">
        <f aca="false">IF($A9244="","",INDEX(CARTAO_COMPRAS!$I:$I,INT((ROW()-2)/20)+2))</f>
        <v/>
      </c>
      <c r="H9244" s="4" t="str">
        <f aca="false">IF($A9244="","",EDATE(INDEX(CARTAO_COMPRAS!$J:$J,INT((ROW()-2)/20)+2),MOD(ROW()-2,20)))</f>
        <v/>
      </c>
      <c r="I9244" s="4" t="str">
        <f aca="false">IF($H9244="","",$H9244-WEEKDAY($H9244,2)+1)</f>
        <v/>
      </c>
      <c r="J9244" s="4" t="str">
        <f aca="false">IF($I9244="","",$I9244+6)</f>
        <v/>
      </c>
      <c r="K9244" s="6" t="str">
        <f aca="false">IF($H9244="","",DATE(YEAR($H9244),MONTH($H9244),1))</f>
        <v/>
      </c>
      <c r="L9244" s="0" t="str">
        <f aca="false">IF($A9244="","",INDEX(CARTAO_COMPRAS!$K:$K,INT((ROW()-2)/20)+2))</f>
        <v/>
      </c>
      <c r="M9244" s="0" t="str">
        <f aca="false">IF($A9244="","","Compra no cartão")</f>
        <v/>
      </c>
    </row>
    <row r="9245" customFormat="false" ht="13.5" hidden="false" customHeight="false" outlineLevel="0" collapsed="false">
      <c r="A9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5" s="0" t="str">
        <f aca="false">IF($A9245="","",INDEX(CARTAO_COMPRAS!$C:$C,INT((ROW()-2)/20)+2))</f>
        <v/>
      </c>
      <c r="C9245" s="0" t="str">
        <f aca="false">IF($A9245="","",INDEX(CARTAO_COMPRAS!$D:$D,INT((ROW()-2)/20)+2))</f>
        <v/>
      </c>
      <c r="D9245" s="0" t="str">
        <f aca="false">IF($A9245="","",INDEX(CARTAO_COMPRAS!$E:$E,INT((ROW()-2)/20)+2))</f>
        <v/>
      </c>
      <c r="E9245" s="0" t="str">
        <f aca="false">IF($A9245="","",INDEX(CARTAO_COMPRAS!$H:$H,INT((ROW()-2)/20)+2)+MOD(ROW()-2,20))</f>
        <v/>
      </c>
      <c r="F9245" s="0" t="str">
        <f aca="false">IF($A9245="","",INDEX(CARTAO_COMPRAS!$G:$G,INT((ROW()-2)/20)+2))</f>
        <v/>
      </c>
      <c r="G9245" s="5" t="str">
        <f aca="false">IF($A9245="","",INDEX(CARTAO_COMPRAS!$I:$I,INT((ROW()-2)/20)+2))</f>
        <v/>
      </c>
      <c r="H9245" s="4" t="str">
        <f aca="false">IF($A9245="","",EDATE(INDEX(CARTAO_COMPRAS!$J:$J,INT((ROW()-2)/20)+2),MOD(ROW()-2,20)))</f>
        <v/>
      </c>
      <c r="I9245" s="4" t="str">
        <f aca="false">IF($H9245="","",$H9245-WEEKDAY($H9245,2)+1)</f>
        <v/>
      </c>
      <c r="J9245" s="4" t="str">
        <f aca="false">IF($I9245="","",$I9245+6)</f>
        <v/>
      </c>
      <c r="K9245" s="6" t="str">
        <f aca="false">IF($H9245="","",DATE(YEAR($H9245),MONTH($H9245),1))</f>
        <v/>
      </c>
      <c r="L9245" s="0" t="str">
        <f aca="false">IF($A9245="","",INDEX(CARTAO_COMPRAS!$K:$K,INT((ROW()-2)/20)+2))</f>
        <v/>
      </c>
      <c r="M9245" s="0" t="str">
        <f aca="false">IF($A9245="","","Compra no cartão")</f>
        <v/>
      </c>
    </row>
    <row r="9246" customFormat="false" ht="13.5" hidden="false" customHeight="false" outlineLevel="0" collapsed="false">
      <c r="A9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6" s="0" t="str">
        <f aca="false">IF($A9246="","",INDEX(CARTAO_COMPRAS!$C:$C,INT((ROW()-2)/20)+2))</f>
        <v/>
      </c>
      <c r="C9246" s="0" t="str">
        <f aca="false">IF($A9246="","",INDEX(CARTAO_COMPRAS!$D:$D,INT((ROW()-2)/20)+2))</f>
        <v/>
      </c>
      <c r="D9246" s="0" t="str">
        <f aca="false">IF($A9246="","",INDEX(CARTAO_COMPRAS!$E:$E,INT((ROW()-2)/20)+2))</f>
        <v/>
      </c>
      <c r="E9246" s="0" t="str">
        <f aca="false">IF($A9246="","",INDEX(CARTAO_COMPRAS!$H:$H,INT((ROW()-2)/20)+2)+MOD(ROW()-2,20))</f>
        <v/>
      </c>
      <c r="F9246" s="0" t="str">
        <f aca="false">IF($A9246="","",INDEX(CARTAO_COMPRAS!$G:$G,INT((ROW()-2)/20)+2))</f>
        <v/>
      </c>
      <c r="G9246" s="5" t="str">
        <f aca="false">IF($A9246="","",INDEX(CARTAO_COMPRAS!$I:$I,INT((ROW()-2)/20)+2))</f>
        <v/>
      </c>
      <c r="H9246" s="4" t="str">
        <f aca="false">IF($A9246="","",EDATE(INDEX(CARTAO_COMPRAS!$J:$J,INT((ROW()-2)/20)+2),MOD(ROW()-2,20)))</f>
        <v/>
      </c>
      <c r="I9246" s="4" t="str">
        <f aca="false">IF($H9246="","",$H9246-WEEKDAY($H9246,2)+1)</f>
        <v/>
      </c>
      <c r="J9246" s="4" t="str">
        <f aca="false">IF($I9246="","",$I9246+6)</f>
        <v/>
      </c>
      <c r="K9246" s="6" t="str">
        <f aca="false">IF($H9246="","",DATE(YEAR($H9246),MONTH($H9246),1))</f>
        <v/>
      </c>
      <c r="L9246" s="0" t="str">
        <f aca="false">IF($A9246="","",INDEX(CARTAO_COMPRAS!$K:$K,INT((ROW()-2)/20)+2))</f>
        <v/>
      </c>
      <c r="M9246" s="0" t="str">
        <f aca="false">IF($A9246="","","Compra no cartão")</f>
        <v/>
      </c>
    </row>
    <row r="9247" customFormat="false" ht="13.5" hidden="false" customHeight="false" outlineLevel="0" collapsed="false">
      <c r="A9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7" s="0" t="str">
        <f aca="false">IF($A9247="","",INDEX(CARTAO_COMPRAS!$C:$C,INT((ROW()-2)/20)+2))</f>
        <v/>
      </c>
      <c r="C9247" s="0" t="str">
        <f aca="false">IF($A9247="","",INDEX(CARTAO_COMPRAS!$D:$D,INT((ROW()-2)/20)+2))</f>
        <v/>
      </c>
      <c r="D9247" s="0" t="str">
        <f aca="false">IF($A9247="","",INDEX(CARTAO_COMPRAS!$E:$E,INT((ROW()-2)/20)+2))</f>
        <v/>
      </c>
      <c r="E9247" s="0" t="str">
        <f aca="false">IF($A9247="","",INDEX(CARTAO_COMPRAS!$H:$H,INT((ROW()-2)/20)+2)+MOD(ROW()-2,20))</f>
        <v/>
      </c>
      <c r="F9247" s="0" t="str">
        <f aca="false">IF($A9247="","",INDEX(CARTAO_COMPRAS!$G:$G,INT((ROW()-2)/20)+2))</f>
        <v/>
      </c>
      <c r="G9247" s="5" t="str">
        <f aca="false">IF($A9247="","",INDEX(CARTAO_COMPRAS!$I:$I,INT((ROW()-2)/20)+2))</f>
        <v/>
      </c>
      <c r="H9247" s="4" t="str">
        <f aca="false">IF($A9247="","",EDATE(INDEX(CARTAO_COMPRAS!$J:$J,INT((ROW()-2)/20)+2),MOD(ROW()-2,20)))</f>
        <v/>
      </c>
      <c r="I9247" s="4" t="str">
        <f aca="false">IF($H9247="","",$H9247-WEEKDAY($H9247,2)+1)</f>
        <v/>
      </c>
      <c r="J9247" s="4" t="str">
        <f aca="false">IF($I9247="","",$I9247+6)</f>
        <v/>
      </c>
      <c r="K9247" s="6" t="str">
        <f aca="false">IF($H9247="","",DATE(YEAR($H9247),MONTH($H9247),1))</f>
        <v/>
      </c>
      <c r="L9247" s="0" t="str">
        <f aca="false">IF($A9247="","",INDEX(CARTAO_COMPRAS!$K:$K,INT((ROW()-2)/20)+2))</f>
        <v/>
      </c>
      <c r="M9247" s="0" t="str">
        <f aca="false">IF($A9247="","","Compra no cartão")</f>
        <v/>
      </c>
    </row>
    <row r="9248" customFormat="false" ht="13.5" hidden="false" customHeight="false" outlineLevel="0" collapsed="false">
      <c r="A9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8" s="0" t="str">
        <f aca="false">IF($A9248="","",INDEX(CARTAO_COMPRAS!$C:$C,INT((ROW()-2)/20)+2))</f>
        <v/>
      </c>
      <c r="C9248" s="0" t="str">
        <f aca="false">IF($A9248="","",INDEX(CARTAO_COMPRAS!$D:$D,INT((ROW()-2)/20)+2))</f>
        <v/>
      </c>
      <c r="D9248" s="0" t="str">
        <f aca="false">IF($A9248="","",INDEX(CARTAO_COMPRAS!$E:$E,INT((ROW()-2)/20)+2))</f>
        <v/>
      </c>
      <c r="E9248" s="0" t="str">
        <f aca="false">IF($A9248="","",INDEX(CARTAO_COMPRAS!$H:$H,INT((ROW()-2)/20)+2)+MOD(ROW()-2,20))</f>
        <v/>
      </c>
      <c r="F9248" s="0" t="str">
        <f aca="false">IF($A9248="","",INDEX(CARTAO_COMPRAS!$G:$G,INT((ROW()-2)/20)+2))</f>
        <v/>
      </c>
      <c r="G9248" s="5" t="str">
        <f aca="false">IF($A9248="","",INDEX(CARTAO_COMPRAS!$I:$I,INT((ROW()-2)/20)+2))</f>
        <v/>
      </c>
      <c r="H9248" s="4" t="str">
        <f aca="false">IF($A9248="","",EDATE(INDEX(CARTAO_COMPRAS!$J:$J,INT((ROW()-2)/20)+2),MOD(ROW()-2,20)))</f>
        <v/>
      </c>
      <c r="I9248" s="4" t="str">
        <f aca="false">IF($H9248="","",$H9248-WEEKDAY($H9248,2)+1)</f>
        <v/>
      </c>
      <c r="J9248" s="4" t="str">
        <f aca="false">IF($I9248="","",$I9248+6)</f>
        <v/>
      </c>
      <c r="K9248" s="6" t="str">
        <f aca="false">IF($H9248="","",DATE(YEAR($H9248),MONTH($H9248),1))</f>
        <v/>
      </c>
      <c r="L9248" s="0" t="str">
        <f aca="false">IF($A9248="","",INDEX(CARTAO_COMPRAS!$K:$K,INT((ROW()-2)/20)+2))</f>
        <v/>
      </c>
      <c r="M9248" s="0" t="str">
        <f aca="false">IF($A9248="","","Compra no cartão")</f>
        <v/>
      </c>
    </row>
    <row r="9249" customFormat="false" ht="13.5" hidden="false" customHeight="false" outlineLevel="0" collapsed="false">
      <c r="A9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49" s="0" t="str">
        <f aca="false">IF($A9249="","",INDEX(CARTAO_COMPRAS!$C:$C,INT((ROW()-2)/20)+2))</f>
        <v/>
      </c>
      <c r="C9249" s="0" t="str">
        <f aca="false">IF($A9249="","",INDEX(CARTAO_COMPRAS!$D:$D,INT((ROW()-2)/20)+2))</f>
        <v/>
      </c>
      <c r="D9249" s="0" t="str">
        <f aca="false">IF($A9249="","",INDEX(CARTAO_COMPRAS!$E:$E,INT((ROW()-2)/20)+2))</f>
        <v/>
      </c>
      <c r="E9249" s="0" t="str">
        <f aca="false">IF($A9249="","",INDEX(CARTAO_COMPRAS!$H:$H,INT((ROW()-2)/20)+2)+MOD(ROW()-2,20))</f>
        <v/>
      </c>
      <c r="F9249" s="0" t="str">
        <f aca="false">IF($A9249="","",INDEX(CARTAO_COMPRAS!$G:$G,INT((ROW()-2)/20)+2))</f>
        <v/>
      </c>
      <c r="G9249" s="5" t="str">
        <f aca="false">IF($A9249="","",INDEX(CARTAO_COMPRAS!$I:$I,INT((ROW()-2)/20)+2))</f>
        <v/>
      </c>
      <c r="H9249" s="4" t="str">
        <f aca="false">IF($A9249="","",EDATE(INDEX(CARTAO_COMPRAS!$J:$J,INT((ROW()-2)/20)+2),MOD(ROW()-2,20)))</f>
        <v/>
      </c>
      <c r="I9249" s="4" t="str">
        <f aca="false">IF($H9249="","",$H9249-WEEKDAY($H9249,2)+1)</f>
        <v/>
      </c>
      <c r="J9249" s="4" t="str">
        <f aca="false">IF($I9249="","",$I9249+6)</f>
        <v/>
      </c>
      <c r="K9249" s="6" t="str">
        <f aca="false">IF($H9249="","",DATE(YEAR($H9249),MONTH($H9249),1))</f>
        <v/>
      </c>
      <c r="L9249" s="0" t="str">
        <f aca="false">IF($A9249="","",INDEX(CARTAO_COMPRAS!$K:$K,INT((ROW()-2)/20)+2))</f>
        <v/>
      </c>
      <c r="M9249" s="0" t="str">
        <f aca="false">IF($A9249="","","Compra no cartão")</f>
        <v/>
      </c>
    </row>
    <row r="9250" customFormat="false" ht="13.5" hidden="false" customHeight="false" outlineLevel="0" collapsed="false">
      <c r="A9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0" s="0" t="str">
        <f aca="false">IF($A9250="","",INDEX(CARTAO_COMPRAS!$C:$C,INT((ROW()-2)/20)+2))</f>
        <v/>
      </c>
      <c r="C9250" s="0" t="str">
        <f aca="false">IF($A9250="","",INDEX(CARTAO_COMPRAS!$D:$D,INT((ROW()-2)/20)+2))</f>
        <v/>
      </c>
      <c r="D9250" s="0" t="str">
        <f aca="false">IF($A9250="","",INDEX(CARTAO_COMPRAS!$E:$E,INT((ROW()-2)/20)+2))</f>
        <v/>
      </c>
      <c r="E9250" s="0" t="str">
        <f aca="false">IF($A9250="","",INDEX(CARTAO_COMPRAS!$H:$H,INT((ROW()-2)/20)+2)+MOD(ROW()-2,20))</f>
        <v/>
      </c>
      <c r="F9250" s="0" t="str">
        <f aca="false">IF($A9250="","",INDEX(CARTAO_COMPRAS!$G:$G,INT((ROW()-2)/20)+2))</f>
        <v/>
      </c>
      <c r="G9250" s="5" t="str">
        <f aca="false">IF($A9250="","",INDEX(CARTAO_COMPRAS!$I:$I,INT((ROW()-2)/20)+2))</f>
        <v/>
      </c>
      <c r="H9250" s="4" t="str">
        <f aca="false">IF($A9250="","",EDATE(INDEX(CARTAO_COMPRAS!$J:$J,INT((ROW()-2)/20)+2),MOD(ROW()-2,20)))</f>
        <v/>
      </c>
      <c r="I9250" s="4" t="str">
        <f aca="false">IF($H9250="","",$H9250-WEEKDAY($H9250,2)+1)</f>
        <v/>
      </c>
      <c r="J9250" s="4" t="str">
        <f aca="false">IF($I9250="","",$I9250+6)</f>
        <v/>
      </c>
      <c r="K9250" s="6" t="str">
        <f aca="false">IF($H9250="","",DATE(YEAR($H9250),MONTH($H9250),1))</f>
        <v/>
      </c>
      <c r="L9250" s="0" t="str">
        <f aca="false">IF($A9250="","",INDEX(CARTAO_COMPRAS!$K:$K,INT((ROW()-2)/20)+2))</f>
        <v/>
      </c>
      <c r="M9250" s="0" t="str">
        <f aca="false">IF($A9250="","","Compra no cartão")</f>
        <v/>
      </c>
    </row>
    <row r="9251" customFormat="false" ht="13.5" hidden="false" customHeight="false" outlineLevel="0" collapsed="false">
      <c r="A9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1" s="0" t="str">
        <f aca="false">IF($A9251="","",INDEX(CARTAO_COMPRAS!$C:$C,INT((ROW()-2)/20)+2))</f>
        <v/>
      </c>
      <c r="C9251" s="0" t="str">
        <f aca="false">IF($A9251="","",INDEX(CARTAO_COMPRAS!$D:$D,INT((ROW()-2)/20)+2))</f>
        <v/>
      </c>
      <c r="D9251" s="0" t="str">
        <f aca="false">IF($A9251="","",INDEX(CARTAO_COMPRAS!$E:$E,INT((ROW()-2)/20)+2))</f>
        <v/>
      </c>
      <c r="E9251" s="0" t="str">
        <f aca="false">IF($A9251="","",INDEX(CARTAO_COMPRAS!$H:$H,INT((ROW()-2)/20)+2)+MOD(ROW()-2,20))</f>
        <v/>
      </c>
      <c r="F9251" s="0" t="str">
        <f aca="false">IF($A9251="","",INDEX(CARTAO_COMPRAS!$G:$G,INT((ROW()-2)/20)+2))</f>
        <v/>
      </c>
      <c r="G9251" s="5" t="str">
        <f aca="false">IF($A9251="","",INDEX(CARTAO_COMPRAS!$I:$I,INT((ROW()-2)/20)+2))</f>
        <v/>
      </c>
      <c r="H9251" s="4" t="str">
        <f aca="false">IF($A9251="","",EDATE(INDEX(CARTAO_COMPRAS!$J:$J,INT((ROW()-2)/20)+2),MOD(ROW()-2,20)))</f>
        <v/>
      </c>
      <c r="I9251" s="4" t="str">
        <f aca="false">IF($H9251="","",$H9251-WEEKDAY($H9251,2)+1)</f>
        <v/>
      </c>
      <c r="J9251" s="4" t="str">
        <f aca="false">IF($I9251="","",$I9251+6)</f>
        <v/>
      </c>
      <c r="K9251" s="6" t="str">
        <f aca="false">IF($H9251="","",DATE(YEAR($H9251),MONTH($H9251),1))</f>
        <v/>
      </c>
      <c r="L9251" s="0" t="str">
        <f aca="false">IF($A9251="","",INDEX(CARTAO_COMPRAS!$K:$K,INT((ROW()-2)/20)+2))</f>
        <v/>
      </c>
      <c r="M9251" s="0" t="str">
        <f aca="false">IF($A9251="","","Compra no cartão")</f>
        <v/>
      </c>
    </row>
    <row r="9252" customFormat="false" ht="13.5" hidden="false" customHeight="false" outlineLevel="0" collapsed="false">
      <c r="A9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2" s="0" t="str">
        <f aca="false">IF($A9252="","",INDEX(CARTAO_COMPRAS!$C:$C,INT((ROW()-2)/20)+2))</f>
        <v/>
      </c>
      <c r="C9252" s="0" t="str">
        <f aca="false">IF($A9252="","",INDEX(CARTAO_COMPRAS!$D:$D,INT((ROW()-2)/20)+2))</f>
        <v/>
      </c>
      <c r="D9252" s="0" t="str">
        <f aca="false">IF($A9252="","",INDEX(CARTAO_COMPRAS!$E:$E,INT((ROW()-2)/20)+2))</f>
        <v/>
      </c>
      <c r="E9252" s="0" t="str">
        <f aca="false">IF($A9252="","",INDEX(CARTAO_COMPRAS!$H:$H,INT((ROW()-2)/20)+2)+MOD(ROW()-2,20))</f>
        <v/>
      </c>
      <c r="F9252" s="0" t="str">
        <f aca="false">IF($A9252="","",INDEX(CARTAO_COMPRAS!$G:$G,INT((ROW()-2)/20)+2))</f>
        <v/>
      </c>
      <c r="G9252" s="5" t="str">
        <f aca="false">IF($A9252="","",INDEX(CARTAO_COMPRAS!$I:$I,INT((ROW()-2)/20)+2))</f>
        <v/>
      </c>
      <c r="H9252" s="4" t="str">
        <f aca="false">IF($A9252="","",EDATE(INDEX(CARTAO_COMPRAS!$J:$J,INT((ROW()-2)/20)+2),MOD(ROW()-2,20)))</f>
        <v/>
      </c>
      <c r="I9252" s="4" t="str">
        <f aca="false">IF($H9252="","",$H9252-WEEKDAY($H9252,2)+1)</f>
        <v/>
      </c>
      <c r="J9252" s="4" t="str">
        <f aca="false">IF($I9252="","",$I9252+6)</f>
        <v/>
      </c>
      <c r="K9252" s="6" t="str">
        <f aca="false">IF($H9252="","",DATE(YEAR($H9252),MONTH($H9252),1))</f>
        <v/>
      </c>
      <c r="L9252" s="0" t="str">
        <f aca="false">IF($A9252="","",INDEX(CARTAO_COMPRAS!$K:$K,INT((ROW()-2)/20)+2))</f>
        <v/>
      </c>
      <c r="M9252" s="0" t="str">
        <f aca="false">IF($A9252="","","Compra no cartão")</f>
        <v/>
      </c>
    </row>
    <row r="9253" customFormat="false" ht="13.5" hidden="false" customHeight="false" outlineLevel="0" collapsed="false">
      <c r="A9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3" s="0" t="str">
        <f aca="false">IF($A9253="","",INDEX(CARTAO_COMPRAS!$C:$C,INT((ROW()-2)/20)+2))</f>
        <v/>
      </c>
      <c r="C9253" s="0" t="str">
        <f aca="false">IF($A9253="","",INDEX(CARTAO_COMPRAS!$D:$D,INT((ROW()-2)/20)+2))</f>
        <v/>
      </c>
      <c r="D9253" s="0" t="str">
        <f aca="false">IF($A9253="","",INDEX(CARTAO_COMPRAS!$E:$E,INT((ROW()-2)/20)+2))</f>
        <v/>
      </c>
      <c r="E9253" s="0" t="str">
        <f aca="false">IF($A9253="","",INDEX(CARTAO_COMPRAS!$H:$H,INT((ROW()-2)/20)+2)+MOD(ROW()-2,20))</f>
        <v/>
      </c>
      <c r="F9253" s="0" t="str">
        <f aca="false">IF($A9253="","",INDEX(CARTAO_COMPRAS!$G:$G,INT((ROW()-2)/20)+2))</f>
        <v/>
      </c>
      <c r="G9253" s="5" t="str">
        <f aca="false">IF($A9253="","",INDEX(CARTAO_COMPRAS!$I:$I,INT((ROW()-2)/20)+2))</f>
        <v/>
      </c>
      <c r="H9253" s="4" t="str">
        <f aca="false">IF($A9253="","",EDATE(INDEX(CARTAO_COMPRAS!$J:$J,INT((ROW()-2)/20)+2),MOD(ROW()-2,20)))</f>
        <v/>
      </c>
      <c r="I9253" s="4" t="str">
        <f aca="false">IF($H9253="","",$H9253-WEEKDAY($H9253,2)+1)</f>
        <v/>
      </c>
      <c r="J9253" s="4" t="str">
        <f aca="false">IF($I9253="","",$I9253+6)</f>
        <v/>
      </c>
      <c r="K9253" s="6" t="str">
        <f aca="false">IF($H9253="","",DATE(YEAR($H9253),MONTH($H9253),1))</f>
        <v/>
      </c>
      <c r="L9253" s="0" t="str">
        <f aca="false">IF($A9253="","",INDEX(CARTAO_COMPRAS!$K:$K,INT((ROW()-2)/20)+2))</f>
        <v/>
      </c>
      <c r="M9253" s="0" t="str">
        <f aca="false">IF($A9253="","","Compra no cartão")</f>
        <v/>
      </c>
    </row>
    <row r="9254" customFormat="false" ht="13.5" hidden="false" customHeight="false" outlineLevel="0" collapsed="false">
      <c r="A9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4" s="0" t="str">
        <f aca="false">IF($A9254="","",INDEX(CARTAO_COMPRAS!$C:$C,INT((ROW()-2)/20)+2))</f>
        <v/>
      </c>
      <c r="C9254" s="0" t="str">
        <f aca="false">IF($A9254="","",INDEX(CARTAO_COMPRAS!$D:$D,INT((ROW()-2)/20)+2))</f>
        <v/>
      </c>
      <c r="D9254" s="0" t="str">
        <f aca="false">IF($A9254="","",INDEX(CARTAO_COMPRAS!$E:$E,INT((ROW()-2)/20)+2))</f>
        <v/>
      </c>
      <c r="E9254" s="0" t="str">
        <f aca="false">IF($A9254="","",INDEX(CARTAO_COMPRAS!$H:$H,INT((ROW()-2)/20)+2)+MOD(ROW()-2,20))</f>
        <v/>
      </c>
      <c r="F9254" s="0" t="str">
        <f aca="false">IF($A9254="","",INDEX(CARTAO_COMPRAS!$G:$G,INT((ROW()-2)/20)+2))</f>
        <v/>
      </c>
      <c r="G9254" s="5" t="str">
        <f aca="false">IF($A9254="","",INDEX(CARTAO_COMPRAS!$I:$I,INT((ROW()-2)/20)+2))</f>
        <v/>
      </c>
      <c r="H9254" s="4" t="str">
        <f aca="false">IF($A9254="","",EDATE(INDEX(CARTAO_COMPRAS!$J:$J,INT((ROW()-2)/20)+2),MOD(ROW()-2,20)))</f>
        <v/>
      </c>
      <c r="I9254" s="4" t="str">
        <f aca="false">IF($H9254="","",$H9254-WEEKDAY($H9254,2)+1)</f>
        <v/>
      </c>
      <c r="J9254" s="4" t="str">
        <f aca="false">IF($I9254="","",$I9254+6)</f>
        <v/>
      </c>
      <c r="K9254" s="6" t="str">
        <f aca="false">IF($H9254="","",DATE(YEAR($H9254),MONTH($H9254),1))</f>
        <v/>
      </c>
      <c r="L9254" s="0" t="str">
        <f aca="false">IF($A9254="","",INDEX(CARTAO_COMPRAS!$K:$K,INT((ROW()-2)/20)+2))</f>
        <v/>
      </c>
      <c r="M9254" s="0" t="str">
        <f aca="false">IF($A9254="","","Compra no cartão")</f>
        <v/>
      </c>
    </row>
    <row r="9255" customFormat="false" ht="13.5" hidden="false" customHeight="false" outlineLevel="0" collapsed="false">
      <c r="A9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5" s="0" t="str">
        <f aca="false">IF($A9255="","",INDEX(CARTAO_COMPRAS!$C:$C,INT((ROW()-2)/20)+2))</f>
        <v/>
      </c>
      <c r="C9255" s="0" t="str">
        <f aca="false">IF($A9255="","",INDEX(CARTAO_COMPRAS!$D:$D,INT((ROW()-2)/20)+2))</f>
        <v/>
      </c>
      <c r="D9255" s="0" t="str">
        <f aca="false">IF($A9255="","",INDEX(CARTAO_COMPRAS!$E:$E,INT((ROW()-2)/20)+2))</f>
        <v/>
      </c>
      <c r="E9255" s="0" t="str">
        <f aca="false">IF($A9255="","",INDEX(CARTAO_COMPRAS!$H:$H,INT((ROW()-2)/20)+2)+MOD(ROW()-2,20))</f>
        <v/>
      </c>
      <c r="F9255" s="0" t="str">
        <f aca="false">IF($A9255="","",INDEX(CARTAO_COMPRAS!$G:$G,INT((ROW()-2)/20)+2))</f>
        <v/>
      </c>
      <c r="G9255" s="5" t="str">
        <f aca="false">IF($A9255="","",INDEX(CARTAO_COMPRAS!$I:$I,INT((ROW()-2)/20)+2))</f>
        <v/>
      </c>
      <c r="H9255" s="4" t="str">
        <f aca="false">IF($A9255="","",EDATE(INDEX(CARTAO_COMPRAS!$J:$J,INT((ROW()-2)/20)+2),MOD(ROW()-2,20)))</f>
        <v/>
      </c>
      <c r="I9255" s="4" t="str">
        <f aca="false">IF($H9255="","",$H9255-WEEKDAY($H9255,2)+1)</f>
        <v/>
      </c>
      <c r="J9255" s="4" t="str">
        <f aca="false">IF($I9255="","",$I9255+6)</f>
        <v/>
      </c>
      <c r="K9255" s="6" t="str">
        <f aca="false">IF($H9255="","",DATE(YEAR($H9255),MONTH($H9255),1))</f>
        <v/>
      </c>
      <c r="L9255" s="0" t="str">
        <f aca="false">IF($A9255="","",INDEX(CARTAO_COMPRAS!$K:$K,INT((ROW()-2)/20)+2))</f>
        <v/>
      </c>
      <c r="M9255" s="0" t="str">
        <f aca="false">IF($A9255="","","Compra no cartão")</f>
        <v/>
      </c>
    </row>
    <row r="9256" customFormat="false" ht="13.5" hidden="false" customHeight="false" outlineLevel="0" collapsed="false">
      <c r="A9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6" s="0" t="str">
        <f aca="false">IF($A9256="","",INDEX(CARTAO_COMPRAS!$C:$C,INT((ROW()-2)/20)+2))</f>
        <v/>
      </c>
      <c r="C9256" s="0" t="str">
        <f aca="false">IF($A9256="","",INDEX(CARTAO_COMPRAS!$D:$D,INT((ROW()-2)/20)+2))</f>
        <v/>
      </c>
      <c r="D9256" s="0" t="str">
        <f aca="false">IF($A9256="","",INDEX(CARTAO_COMPRAS!$E:$E,INT((ROW()-2)/20)+2))</f>
        <v/>
      </c>
      <c r="E9256" s="0" t="str">
        <f aca="false">IF($A9256="","",INDEX(CARTAO_COMPRAS!$H:$H,INT((ROW()-2)/20)+2)+MOD(ROW()-2,20))</f>
        <v/>
      </c>
      <c r="F9256" s="0" t="str">
        <f aca="false">IF($A9256="","",INDEX(CARTAO_COMPRAS!$G:$G,INT((ROW()-2)/20)+2))</f>
        <v/>
      </c>
      <c r="G9256" s="5" t="str">
        <f aca="false">IF($A9256="","",INDEX(CARTAO_COMPRAS!$I:$I,INT((ROW()-2)/20)+2))</f>
        <v/>
      </c>
      <c r="H9256" s="4" t="str">
        <f aca="false">IF($A9256="","",EDATE(INDEX(CARTAO_COMPRAS!$J:$J,INT((ROW()-2)/20)+2),MOD(ROW()-2,20)))</f>
        <v/>
      </c>
      <c r="I9256" s="4" t="str">
        <f aca="false">IF($H9256="","",$H9256-WEEKDAY($H9256,2)+1)</f>
        <v/>
      </c>
      <c r="J9256" s="4" t="str">
        <f aca="false">IF($I9256="","",$I9256+6)</f>
        <v/>
      </c>
      <c r="K9256" s="6" t="str">
        <f aca="false">IF($H9256="","",DATE(YEAR($H9256),MONTH($H9256),1))</f>
        <v/>
      </c>
      <c r="L9256" s="0" t="str">
        <f aca="false">IF($A9256="","",INDEX(CARTAO_COMPRAS!$K:$K,INT((ROW()-2)/20)+2))</f>
        <v/>
      </c>
      <c r="M9256" s="0" t="str">
        <f aca="false">IF($A9256="","","Compra no cartão")</f>
        <v/>
      </c>
    </row>
    <row r="9257" customFormat="false" ht="13.5" hidden="false" customHeight="false" outlineLevel="0" collapsed="false">
      <c r="A9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7" s="0" t="str">
        <f aca="false">IF($A9257="","",INDEX(CARTAO_COMPRAS!$C:$C,INT((ROW()-2)/20)+2))</f>
        <v/>
      </c>
      <c r="C9257" s="0" t="str">
        <f aca="false">IF($A9257="","",INDEX(CARTAO_COMPRAS!$D:$D,INT((ROW()-2)/20)+2))</f>
        <v/>
      </c>
      <c r="D9257" s="0" t="str">
        <f aca="false">IF($A9257="","",INDEX(CARTAO_COMPRAS!$E:$E,INT((ROW()-2)/20)+2))</f>
        <v/>
      </c>
      <c r="E9257" s="0" t="str">
        <f aca="false">IF($A9257="","",INDEX(CARTAO_COMPRAS!$H:$H,INT((ROW()-2)/20)+2)+MOD(ROW()-2,20))</f>
        <v/>
      </c>
      <c r="F9257" s="0" t="str">
        <f aca="false">IF($A9257="","",INDEX(CARTAO_COMPRAS!$G:$G,INT((ROW()-2)/20)+2))</f>
        <v/>
      </c>
      <c r="G9257" s="5" t="str">
        <f aca="false">IF($A9257="","",INDEX(CARTAO_COMPRAS!$I:$I,INT((ROW()-2)/20)+2))</f>
        <v/>
      </c>
      <c r="H9257" s="4" t="str">
        <f aca="false">IF($A9257="","",EDATE(INDEX(CARTAO_COMPRAS!$J:$J,INT((ROW()-2)/20)+2),MOD(ROW()-2,20)))</f>
        <v/>
      </c>
      <c r="I9257" s="4" t="str">
        <f aca="false">IF($H9257="","",$H9257-WEEKDAY($H9257,2)+1)</f>
        <v/>
      </c>
      <c r="J9257" s="4" t="str">
        <f aca="false">IF($I9257="","",$I9257+6)</f>
        <v/>
      </c>
      <c r="K9257" s="6" t="str">
        <f aca="false">IF($H9257="","",DATE(YEAR($H9257),MONTH($H9257),1))</f>
        <v/>
      </c>
      <c r="L9257" s="0" t="str">
        <f aca="false">IF($A9257="","",INDEX(CARTAO_COMPRAS!$K:$K,INT((ROW()-2)/20)+2))</f>
        <v/>
      </c>
      <c r="M9257" s="0" t="str">
        <f aca="false">IF($A9257="","","Compra no cartão")</f>
        <v/>
      </c>
    </row>
    <row r="9258" customFormat="false" ht="13.5" hidden="false" customHeight="false" outlineLevel="0" collapsed="false">
      <c r="A9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8" s="0" t="str">
        <f aca="false">IF($A9258="","",INDEX(CARTAO_COMPRAS!$C:$C,INT((ROW()-2)/20)+2))</f>
        <v/>
      </c>
      <c r="C9258" s="0" t="str">
        <f aca="false">IF($A9258="","",INDEX(CARTAO_COMPRAS!$D:$D,INT((ROW()-2)/20)+2))</f>
        <v/>
      </c>
      <c r="D9258" s="0" t="str">
        <f aca="false">IF($A9258="","",INDEX(CARTAO_COMPRAS!$E:$E,INT((ROW()-2)/20)+2))</f>
        <v/>
      </c>
      <c r="E9258" s="0" t="str">
        <f aca="false">IF($A9258="","",INDEX(CARTAO_COMPRAS!$H:$H,INT((ROW()-2)/20)+2)+MOD(ROW()-2,20))</f>
        <v/>
      </c>
      <c r="F9258" s="0" t="str">
        <f aca="false">IF($A9258="","",INDEX(CARTAO_COMPRAS!$G:$G,INT((ROW()-2)/20)+2))</f>
        <v/>
      </c>
      <c r="G9258" s="5" t="str">
        <f aca="false">IF($A9258="","",INDEX(CARTAO_COMPRAS!$I:$I,INT((ROW()-2)/20)+2))</f>
        <v/>
      </c>
      <c r="H9258" s="4" t="str">
        <f aca="false">IF($A9258="","",EDATE(INDEX(CARTAO_COMPRAS!$J:$J,INT((ROW()-2)/20)+2),MOD(ROW()-2,20)))</f>
        <v/>
      </c>
      <c r="I9258" s="4" t="str">
        <f aca="false">IF($H9258="","",$H9258-WEEKDAY($H9258,2)+1)</f>
        <v/>
      </c>
      <c r="J9258" s="4" t="str">
        <f aca="false">IF($I9258="","",$I9258+6)</f>
        <v/>
      </c>
      <c r="K9258" s="6" t="str">
        <f aca="false">IF($H9258="","",DATE(YEAR($H9258),MONTH($H9258),1))</f>
        <v/>
      </c>
      <c r="L9258" s="0" t="str">
        <f aca="false">IF($A9258="","",INDEX(CARTAO_COMPRAS!$K:$K,INT((ROW()-2)/20)+2))</f>
        <v/>
      </c>
      <c r="M9258" s="0" t="str">
        <f aca="false">IF($A9258="","","Compra no cartão")</f>
        <v/>
      </c>
    </row>
    <row r="9259" customFormat="false" ht="13.5" hidden="false" customHeight="false" outlineLevel="0" collapsed="false">
      <c r="A9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59" s="0" t="str">
        <f aca="false">IF($A9259="","",INDEX(CARTAO_COMPRAS!$C:$C,INT((ROW()-2)/20)+2))</f>
        <v/>
      </c>
      <c r="C9259" s="0" t="str">
        <f aca="false">IF($A9259="","",INDEX(CARTAO_COMPRAS!$D:$D,INT((ROW()-2)/20)+2))</f>
        <v/>
      </c>
      <c r="D9259" s="0" t="str">
        <f aca="false">IF($A9259="","",INDEX(CARTAO_COMPRAS!$E:$E,INT((ROW()-2)/20)+2))</f>
        <v/>
      </c>
      <c r="E9259" s="0" t="str">
        <f aca="false">IF($A9259="","",INDEX(CARTAO_COMPRAS!$H:$H,INT((ROW()-2)/20)+2)+MOD(ROW()-2,20))</f>
        <v/>
      </c>
      <c r="F9259" s="0" t="str">
        <f aca="false">IF($A9259="","",INDEX(CARTAO_COMPRAS!$G:$G,INT((ROW()-2)/20)+2))</f>
        <v/>
      </c>
      <c r="G9259" s="5" t="str">
        <f aca="false">IF($A9259="","",INDEX(CARTAO_COMPRAS!$I:$I,INT((ROW()-2)/20)+2))</f>
        <v/>
      </c>
      <c r="H9259" s="4" t="str">
        <f aca="false">IF($A9259="","",EDATE(INDEX(CARTAO_COMPRAS!$J:$J,INT((ROW()-2)/20)+2),MOD(ROW()-2,20)))</f>
        <v/>
      </c>
      <c r="I9259" s="4" t="str">
        <f aca="false">IF($H9259="","",$H9259-WEEKDAY($H9259,2)+1)</f>
        <v/>
      </c>
      <c r="J9259" s="4" t="str">
        <f aca="false">IF($I9259="","",$I9259+6)</f>
        <v/>
      </c>
      <c r="K9259" s="6" t="str">
        <f aca="false">IF($H9259="","",DATE(YEAR($H9259),MONTH($H9259),1))</f>
        <v/>
      </c>
      <c r="L9259" s="0" t="str">
        <f aca="false">IF($A9259="","",INDEX(CARTAO_COMPRAS!$K:$K,INT((ROW()-2)/20)+2))</f>
        <v/>
      </c>
      <c r="M9259" s="0" t="str">
        <f aca="false">IF($A9259="","","Compra no cartão")</f>
        <v/>
      </c>
    </row>
    <row r="9260" customFormat="false" ht="13.5" hidden="false" customHeight="false" outlineLevel="0" collapsed="false">
      <c r="A9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60" s="0" t="str">
        <f aca="false">IF($A9260="","",INDEX(CARTAO_COMPRAS!$C:$C,INT((ROW()-2)/20)+2))</f>
        <v/>
      </c>
      <c r="C9260" s="0" t="str">
        <f aca="false">IF($A9260="","",INDEX(CARTAO_COMPRAS!$D:$D,INT((ROW()-2)/20)+2))</f>
        <v/>
      </c>
      <c r="D9260" s="0" t="str">
        <f aca="false">IF($A9260="","",INDEX(CARTAO_COMPRAS!$E:$E,INT((ROW()-2)/20)+2))</f>
        <v/>
      </c>
      <c r="E9260" s="0" t="str">
        <f aca="false">IF($A9260="","",INDEX(CARTAO_COMPRAS!$H:$H,INT((ROW()-2)/20)+2)+MOD(ROW()-2,20))</f>
        <v/>
      </c>
      <c r="F9260" s="0" t="str">
        <f aca="false">IF($A9260="","",INDEX(CARTAO_COMPRAS!$G:$G,INT((ROW()-2)/20)+2))</f>
        <v/>
      </c>
      <c r="G9260" s="5" t="str">
        <f aca="false">IF($A9260="","",INDEX(CARTAO_COMPRAS!$I:$I,INT((ROW()-2)/20)+2))</f>
        <v/>
      </c>
      <c r="H9260" s="4" t="str">
        <f aca="false">IF($A9260="","",EDATE(INDEX(CARTAO_COMPRAS!$J:$J,INT((ROW()-2)/20)+2),MOD(ROW()-2,20)))</f>
        <v/>
      </c>
      <c r="I9260" s="4" t="str">
        <f aca="false">IF($H9260="","",$H9260-WEEKDAY($H9260,2)+1)</f>
        <v/>
      </c>
      <c r="J9260" s="4" t="str">
        <f aca="false">IF($I9260="","",$I9260+6)</f>
        <v/>
      </c>
      <c r="K9260" s="6" t="str">
        <f aca="false">IF($H9260="","",DATE(YEAR($H9260),MONTH($H9260),1))</f>
        <v/>
      </c>
      <c r="L9260" s="0" t="str">
        <f aca="false">IF($A9260="","",INDEX(CARTAO_COMPRAS!$K:$K,INT((ROW()-2)/20)+2))</f>
        <v/>
      </c>
      <c r="M9260" s="0" t="str">
        <f aca="false">IF($A9260="","","Compra no cartão")</f>
        <v/>
      </c>
    </row>
    <row r="9261" customFormat="false" ht="13.5" hidden="false" customHeight="false" outlineLevel="0" collapsed="false">
      <c r="A9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61" s="0" t="str">
        <f aca="false">IF($A9261="","",INDEX(CARTAO_COMPRAS!$C:$C,INT((ROW()-2)/20)+2))</f>
        <v/>
      </c>
      <c r="C9261" s="0" t="str">
        <f aca="false">IF($A9261="","",INDEX(CARTAO_COMPRAS!$D:$D,INT((ROW()-2)/20)+2))</f>
        <v/>
      </c>
      <c r="D9261" s="0" t="str">
        <f aca="false">IF($A9261="","",INDEX(CARTAO_COMPRAS!$E:$E,INT((ROW()-2)/20)+2))</f>
        <v/>
      </c>
      <c r="E9261" s="0" t="str">
        <f aca="false">IF($A9261="","",INDEX(CARTAO_COMPRAS!$H:$H,INT((ROW()-2)/20)+2)+MOD(ROW()-2,20))</f>
        <v/>
      </c>
      <c r="F9261" s="0" t="str">
        <f aca="false">IF($A9261="","",INDEX(CARTAO_COMPRAS!$G:$G,INT((ROW()-2)/20)+2))</f>
        <v/>
      </c>
      <c r="G9261" s="5" t="str">
        <f aca="false">IF($A9261="","",INDEX(CARTAO_COMPRAS!$I:$I,INT((ROW()-2)/20)+2))</f>
        <v/>
      </c>
      <c r="H9261" s="4" t="str">
        <f aca="false">IF($A9261="","",EDATE(INDEX(CARTAO_COMPRAS!$J:$J,INT((ROW()-2)/20)+2),MOD(ROW()-2,20)))</f>
        <v/>
      </c>
      <c r="I9261" s="4" t="str">
        <f aca="false">IF($H9261="","",$H9261-WEEKDAY($H9261,2)+1)</f>
        <v/>
      </c>
      <c r="J9261" s="4" t="str">
        <f aca="false">IF($I9261="","",$I9261+6)</f>
        <v/>
      </c>
      <c r="K9261" s="6" t="str">
        <f aca="false">IF($H9261="","",DATE(YEAR($H9261),MONTH($H9261),1))</f>
        <v/>
      </c>
      <c r="L9261" s="0" t="str">
        <f aca="false">IF($A9261="","",INDEX(CARTAO_COMPRAS!$K:$K,INT((ROW()-2)/20)+2))</f>
        <v/>
      </c>
      <c r="M9261" s="0" t="str">
        <f aca="false">IF($A9261="","","Compra no cartão")</f>
        <v/>
      </c>
    </row>
    <row r="9262" customFormat="false" ht="13.5" hidden="false" customHeight="false" outlineLevel="0" collapsed="false">
      <c r="A92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464</v>
      </c>
      <c r="B9262" s="0" t="str">
        <f aca="false">IF($A9262="","",INDEX(CARTAO_COMPRAS!$C:$C,INT((ROW()-2)/20)+2))</f>
        <v>Nubank</v>
      </c>
      <c r="C9262" s="0" t="str">
        <f aca="false">IF($A9262="","",INDEX(CARTAO_COMPRAS!$D:$D,INT((ROW()-2)/20)+2))</f>
        <v>Swift - açougue</v>
      </c>
      <c r="D9262" s="0" t="str">
        <f aca="false">IF($A9262="","",INDEX(CARTAO_COMPRAS!$E:$E,INT((ROW()-2)/20)+2))</f>
        <v>Alimentação / Insumos</v>
      </c>
      <c r="E9262" s="0" t="n">
        <f aca="false">IF($A9262="","",INDEX(CARTAO_COMPRAS!$H:$H,INT((ROW()-2)/20)+2)+MOD(ROW()-2,20))</f>
        <v>1</v>
      </c>
      <c r="F9262" s="0" t="n">
        <f aca="false">IF($A9262="","",INDEX(CARTAO_COMPRAS!$G:$G,INT((ROW()-2)/20)+2))</f>
        <v>4</v>
      </c>
      <c r="G9262" s="5" t="n">
        <f aca="false">IF($A9262="","",INDEX(CARTAO_COMPRAS!$I:$I,INT((ROW()-2)/20)+2))</f>
        <v>216.68</v>
      </c>
      <c r="H9262" s="4" t="n">
        <f aca="false">IF($A9262="","",EDATE(INDEX(CARTAO_COMPRAS!$J:$J,INT((ROW()-2)/20)+2),MOD(ROW()-2,20)))</f>
        <v>46201</v>
      </c>
      <c r="I9262" s="4" t="n">
        <f aca="false">IF($H9262="","",$H9262-WEEKDAY($H9262,2)+1)</f>
        <v>46195</v>
      </c>
      <c r="J9262" s="4" t="n">
        <f aca="false">IF($I9262="","",$I9262+6)</f>
        <v>46201</v>
      </c>
      <c r="K9262" s="6" t="n">
        <f aca="false">IF($H9262="","",DATE(YEAR($H9262),MONTH($H9262),1))</f>
        <v>46174</v>
      </c>
      <c r="L9262" s="0" t="str">
        <f aca="false">IF($A9262="","",INDEX(CARTAO_COMPRAS!$K:$K,INT((ROW()-2)/20)+2))</f>
        <v>Pago</v>
      </c>
      <c r="M9262" s="0" t="str">
        <f aca="false">IF($A9262="","","Compra no cartão")</f>
        <v>Compra no cartão</v>
      </c>
    </row>
    <row r="9263" customFormat="false" ht="13.5" hidden="false" customHeight="false" outlineLevel="0" collapsed="false">
      <c r="A92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464</v>
      </c>
      <c r="B9263" s="0" t="str">
        <f aca="false">IF($A9263="","",INDEX(CARTAO_COMPRAS!$C:$C,INT((ROW()-2)/20)+2))</f>
        <v>Nubank</v>
      </c>
      <c r="C9263" s="0" t="str">
        <f aca="false">IF($A9263="","",INDEX(CARTAO_COMPRAS!$D:$D,INT((ROW()-2)/20)+2))</f>
        <v>Swift - açougue</v>
      </c>
      <c r="D9263" s="0" t="str">
        <f aca="false">IF($A9263="","",INDEX(CARTAO_COMPRAS!$E:$E,INT((ROW()-2)/20)+2))</f>
        <v>Alimentação / Insumos</v>
      </c>
      <c r="E9263" s="0" t="n">
        <f aca="false">IF($A9263="","",INDEX(CARTAO_COMPRAS!$H:$H,INT((ROW()-2)/20)+2)+MOD(ROW()-2,20))</f>
        <v>2</v>
      </c>
      <c r="F9263" s="0" t="n">
        <f aca="false">IF($A9263="","",INDEX(CARTAO_COMPRAS!$G:$G,INT((ROW()-2)/20)+2))</f>
        <v>4</v>
      </c>
      <c r="G9263" s="5" t="n">
        <f aca="false">IF($A9263="","",INDEX(CARTAO_COMPRAS!$I:$I,INT((ROW()-2)/20)+2))</f>
        <v>216.68</v>
      </c>
      <c r="H9263" s="4" t="n">
        <f aca="false">IF($A9263="","",EDATE(INDEX(CARTAO_COMPRAS!$J:$J,INT((ROW()-2)/20)+2),MOD(ROW()-2,20)))</f>
        <v>46231</v>
      </c>
      <c r="I9263" s="4" t="n">
        <f aca="false">IF($H9263="","",$H9263-WEEKDAY($H9263,2)+1)</f>
        <v>46230</v>
      </c>
      <c r="J9263" s="4" t="n">
        <f aca="false">IF($I9263="","",$I9263+6)</f>
        <v>46236</v>
      </c>
      <c r="K9263" s="6" t="n">
        <f aca="false">IF($H9263="","",DATE(YEAR($H9263),MONTH($H9263),1))</f>
        <v>46204</v>
      </c>
      <c r="L9263" s="0" t="str">
        <f aca="false">IF($A9263="","",INDEX(CARTAO_COMPRAS!$K:$K,INT((ROW()-2)/20)+2))</f>
        <v>Pago</v>
      </c>
      <c r="M9263" s="0" t="str">
        <f aca="false">IF($A9263="","","Compra no cartão")</f>
        <v>Compra no cartão</v>
      </c>
    </row>
    <row r="9264" customFormat="false" ht="13.5" hidden="false" customHeight="false" outlineLevel="0" collapsed="false">
      <c r="A926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464</v>
      </c>
      <c r="B9264" s="0" t="str">
        <f aca="false">IF($A9264="","",INDEX(CARTAO_COMPRAS!$C:$C,INT((ROW()-2)/20)+2))</f>
        <v>Nubank</v>
      </c>
      <c r="C9264" s="0" t="str">
        <f aca="false">IF($A9264="","",INDEX(CARTAO_COMPRAS!$D:$D,INT((ROW()-2)/20)+2))</f>
        <v>Swift - açougue</v>
      </c>
      <c r="D9264" s="0" t="str">
        <f aca="false">IF($A9264="","",INDEX(CARTAO_COMPRAS!$E:$E,INT((ROW()-2)/20)+2))</f>
        <v>Alimentação / Insumos</v>
      </c>
      <c r="E9264" s="0" t="n">
        <f aca="false">IF($A9264="","",INDEX(CARTAO_COMPRAS!$H:$H,INT((ROW()-2)/20)+2)+MOD(ROW()-2,20))</f>
        <v>3</v>
      </c>
      <c r="F9264" s="0" t="n">
        <f aca="false">IF($A9264="","",INDEX(CARTAO_COMPRAS!$G:$G,INT((ROW()-2)/20)+2))</f>
        <v>4</v>
      </c>
      <c r="G9264" s="5" t="n">
        <f aca="false">IF($A9264="","",INDEX(CARTAO_COMPRAS!$I:$I,INT((ROW()-2)/20)+2))</f>
        <v>216.68</v>
      </c>
      <c r="H9264" s="4" t="n">
        <f aca="false">IF($A9264="","",EDATE(INDEX(CARTAO_COMPRAS!$J:$J,INT((ROW()-2)/20)+2),MOD(ROW()-2,20)))</f>
        <v>46262</v>
      </c>
      <c r="I9264" s="4" t="n">
        <f aca="false">IF($H9264="","",$H9264-WEEKDAY($H9264,2)+1)</f>
        <v>46258</v>
      </c>
      <c r="J9264" s="4" t="n">
        <f aca="false">IF($I9264="","",$I9264+6)</f>
        <v>46264</v>
      </c>
      <c r="K9264" s="6" t="n">
        <f aca="false">IF($H9264="","",DATE(YEAR($H9264),MONTH($H9264),1))</f>
        <v>46235</v>
      </c>
      <c r="L9264" s="0" t="str">
        <f aca="false">IF($A9264="","",INDEX(CARTAO_COMPRAS!$K:$K,INT((ROW()-2)/20)+2))</f>
        <v>Pago</v>
      </c>
      <c r="M9264" s="0" t="str">
        <f aca="false">IF($A9264="","","Compra no cartão")</f>
        <v>Compra no cartão</v>
      </c>
    </row>
    <row r="9265" customFormat="false" ht="13.5" hidden="false" customHeight="false" outlineLevel="0" collapsed="false">
      <c r="A926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464</v>
      </c>
      <c r="B9265" s="0" t="str">
        <f aca="false">IF($A9265="","",INDEX(CARTAO_COMPRAS!$C:$C,INT((ROW()-2)/20)+2))</f>
        <v>Nubank</v>
      </c>
      <c r="C9265" s="0" t="str">
        <f aca="false">IF($A9265="","",INDEX(CARTAO_COMPRAS!$D:$D,INT((ROW()-2)/20)+2))</f>
        <v>Swift - açougue</v>
      </c>
      <c r="D9265" s="0" t="str">
        <f aca="false">IF($A9265="","",INDEX(CARTAO_COMPRAS!$E:$E,INT((ROW()-2)/20)+2))</f>
        <v>Alimentação / Insumos</v>
      </c>
      <c r="E9265" s="0" t="n">
        <f aca="false">IF($A9265="","",INDEX(CARTAO_COMPRAS!$H:$H,INT((ROW()-2)/20)+2)+MOD(ROW()-2,20))</f>
        <v>4</v>
      </c>
      <c r="F9265" s="0" t="n">
        <f aca="false">IF($A9265="","",INDEX(CARTAO_COMPRAS!$G:$G,INT((ROW()-2)/20)+2))</f>
        <v>4</v>
      </c>
      <c r="G9265" s="5" t="n">
        <f aca="false">IF($A9265="","",INDEX(CARTAO_COMPRAS!$I:$I,INT((ROW()-2)/20)+2))</f>
        <v>216.68</v>
      </c>
      <c r="H9265" s="4" t="n">
        <f aca="false">IF($A9265="","",EDATE(INDEX(CARTAO_COMPRAS!$J:$J,INT((ROW()-2)/20)+2),MOD(ROW()-2,20)))</f>
        <v>46293</v>
      </c>
      <c r="I9265" s="4" t="n">
        <f aca="false">IF($H9265="","",$H9265-WEEKDAY($H9265,2)+1)</f>
        <v>46293</v>
      </c>
      <c r="J9265" s="4" t="n">
        <f aca="false">IF($I9265="","",$I9265+6)</f>
        <v>46299</v>
      </c>
      <c r="K9265" s="6" t="n">
        <f aca="false">IF($H9265="","",DATE(YEAR($H9265),MONTH($H9265),1))</f>
        <v>46266</v>
      </c>
      <c r="L9265" s="0" t="str">
        <f aca="false">IF($A9265="","",INDEX(CARTAO_COMPRAS!$K:$K,INT((ROW()-2)/20)+2))</f>
        <v>Pago</v>
      </c>
      <c r="M9265" s="0" t="str">
        <f aca="false">IF($A9265="","","Compra no cartão")</f>
        <v>Compra no cartão</v>
      </c>
    </row>
    <row r="9266" customFormat="false" ht="13.5" hidden="false" customHeight="false" outlineLevel="0" collapsed="false">
      <c r="A9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66" s="0" t="str">
        <f aca="false">IF($A9266="","",INDEX(CARTAO_COMPRAS!$C:$C,INT((ROW()-2)/20)+2))</f>
        <v/>
      </c>
      <c r="C9266" s="0" t="str">
        <f aca="false">IF($A9266="","",INDEX(CARTAO_COMPRAS!$D:$D,INT((ROW()-2)/20)+2))</f>
        <v/>
      </c>
      <c r="D9266" s="0" t="str">
        <f aca="false">IF($A9266="","",INDEX(CARTAO_COMPRAS!$E:$E,INT((ROW()-2)/20)+2))</f>
        <v/>
      </c>
      <c r="E9266" s="0" t="str">
        <f aca="false">IF($A9266="","",INDEX(CARTAO_COMPRAS!$H:$H,INT((ROW()-2)/20)+2)+MOD(ROW()-2,20))</f>
        <v/>
      </c>
      <c r="F9266" s="0" t="str">
        <f aca="false">IF($A9266="","",INDEX(CARTAO_COMPRAS!$G:$G,INT((ROW()-2)/20)+2))</f>
        <v/>
      </c>
      <c r="G9266" s="5" t="str">
        <f aca="false">IF($A9266="","",INDEX(CARTAO_COMPRAS!$I:$I,INT((ROW()-2)/20)+2))</f>
        <v/>
      </c>
      <c r="H9266" s="4" t="str">
        <f aca="false">IF($A9266="","",EDATE(INDEX(CARTAO_COMPRAS!$J:$J,INT((ROW()-2)/20)+2),MOD(ROW()-2,20)))</f>
        <v/>
      </c>
      <c r="I9266" s="4" t="str">
        <f aca="false">IF($H9266="","",$H9266-WEEKDAY($H9266,2)+1)</f>
        <v/>
      </c>
      <c r="J9266" s="4" t="str">
        <f aca="false">IF($I9266="","",$I9266+6)</f>
        <v/>
      </c>
      <c r="K9266" s="6" t="str">
        <f aca="false">IF($H9266="","",DATE(YEAR($H9266),MONTH($H9266),1))</f>
        <v/>
      </c>
      <c r="L9266" s="0" t="str">
        <f aca="false">IF($A9266="","",INDEX(CARTAO_COMPRAS!$K:$K,INT((ROW()-2)/20)+2))</f>
        <v/>
      </c>
      <c r="M9266" s="0" t="str">
        <f aca="false">IF($A9266="","","Compra no cartão")</f>
        <v/>
      </c>
    </row>
    <row r="9267" customFormat="false" ht="13.5" hidden="false" customHeight="false" outlineLevel="0" collapsed="false">
      <c r="A9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67" s="0" t="str">
        <f aca="false">IF($A9267="","",INDEX(CARTAO_COMPRAS!$C:$C,INT((ROW()-2)/20)+2))</f>
        <v/>
      </c>
      <c r="C9267" s="0" t="str">
        <f aca="false">IF($A9267="","",INDEX(CARTAO_COMPRAS!$D:$D,INT((ROW()-2)/20)+2))</f>
        <v/>
      </c>
      <c r="D9267" s="0" t="str">
        <f aca="false">IF($A9267="","",INDEX(CARTAO_COMPRAS!$E:$E,INT((ROW()-2)/20)+2))</f>
        <v/>
      </c>
      <c r="E9267" s="0" t="str">
        <f aca="false">IF($A9267="","",INDEX(CARTAO_COMPRAS!$H:$H,INT((ROW()-2)/20)+2)+MOD(ROW()-2,20))</f>
        <v/>
      </c>
      <c r="F9267" s="0" t="str">
        <f aca="false">IF($A9267="","",INDEX(CARTAO_COMPRAS!$G:$G,INT((ROW()-2)/20)+2))</f>
        <v/>
      </c>
      <c r="G9267" s="5" t="str">
        <f aca="false">IF($A9267="","",INDEX(CARTAO_COMPRAS!$I:$I,INT((ROW()-2)/20)+2))</f>
        <v/>
      </c>
      <c r="H9267" s="4" t="str">
        <f aca="false">IF($A9267="","",EDATE(INDEX(CARTAO_COMPRAS!$J:$J,INT((ROW()-2)/20)+2),MOD(ROW()-2,20)))</f>
        <v/>
      </c>
      <c r="I9267" s="4" t="str">
        <f aca="false">IF($H9267="","",$H9267-WEEKDAY($H9267,2)+1)</f>
        <v/>
      </c>
      <c r="J9267" s="4" t="str">
        <f aca="false">IF($I9267="","",$I9267+6)</f>
        <v/>
      </c>
      <c r="K9267" s="6" t="str">
        <f aca="false">IF($H9267="","",DATE(YEAR($H9267),MONTH($H9267),1))</f>
        <v/>
      </c>
      <c r="L9267" s="0" t="str">
        <f aca="false">IF($A9267="","",INDEX(CARTAO_COMPRAS!$K:$K,INT((ROW()-2)/20)+2))</f>
        <v/>
      </c>
      <c r="M9267" s="0" t="str">
        <f aca="false">IF($A9267="","","Compra no cartão")</f>
        <v/>
      </c>
    </row>
    <row r="9268" customFormat="false" ht="13.5" hidden="false" customHeight="false" outlineLevel="0" collapsed="false">
      <c r="A9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68" s="0" t="str">
        <f aca="false">IF($A9268="","",INDEX(CARTAO_COMPRAS!$C:$C,INT((ROW()-2)/20)+2))</f>
        <v/>
      </c>
      <c r="C9268" s="0" t="str">
        <f aca="false">IF($A9268="","",INDEX(CARTAO_COMPRAS!$D:$D,INT((ROW()-2)/20)+2))</f>
        <v/>
      </c>
      <c r="D9268" s="0" t="str">
        <f aca="false">IF($A9268="","",INDEX(CARTAO_COMPRAS!$E:$E,INT((ROW()-2)/20)+2))</f>
        <v/>
      </c>
      <c r="E9268" s="0" t="str">
        <f aca="false">IF($A9268="","",INDEX(CARTAO_COMPRAS!$H:$H,INT((ROW()-2)/20)+2)+MOD(ROW()-2,20))</f>
        <v/>
      </c>
      <c r="F9268" s="0" t="str">
        <f aca="false">IF($A9268="","",INDEX(CARTAO_COMPRAS!$G:$G,INT((ROW()-2)/20)+2))</f>
        <v/>
      </c>
      <c r="G9268" s="5" t="str">
        <f aca="false">IF($A9268="","",INDEX(CARTAO_COMPRAS!$I:$I,INT((ROW()-2)/20)+2))</f>
        <v/>
      </c>
      <c r="H9268" s="4" t="str">
        <f aca="false">IF($A9268="","",EDATE(INDEX(CARTAO_COMPRAS!$J:$J,INT((ROW()-2)/20)+2),MOD(ROW()-2,20)))</f>
        <v/>
      </c>
      <c r="I9268" s="4" t="str">
        <f aca="false">IF($H9268="","",$H9268-WEEKDAY($H9268,2)+1)</f>
        <v/>
      </c>
      <c r="J9268" s="4" t="str">
        <f aca="false">IF($I9268="","",$I9268+6)</f>
        <v/>
      </c>
      <c r="K9268" s="6" t="str">
        <f aca="false">IF($H9268="","",DATE(YEAR($H9268),MONTH($H9268),1))</f>
        <v/>
      </c>
      <c r="L9268" s="0" t="str">
        <f aca="false">IF($A9268="","",INDEX(CARTAO_COMPRAS!$K:$K,INT((ROW()-2)/20)+2))</f>
        <v/>
      </c>
      <c r="M9268" s="0" t="str">
        <f aca="false">IF($A9268="","","Compra no cartão")</f>
        <v/>
      </c>
    </row>
    <row r="9269" customFormat="false" ht="13.5" hidden="false" customHeight="false" outlineLevel="0" collapsed="false">
      <c r="A9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69" s="0" t="str">
        <f aca="false">IF($A9269="","",INDEX(CARTAO_COMPRAS!$C:$C,INT((ROW()-2)/20)+2))</f>
        <v/>
      </c>
      <c r="C9269" s="0" t="str">
        <f aca="false">IF($A9269="","",INDEX(CARTAO_COMPRAS!$D:$D,INT((ROW()-2)/20)+2))</f>
        <v/>
      </c>
      <c r="D9269" s="0" t="str">
        <f aca="false">IF($A9269="","",INDEX(CARTAO_COMPRAS!$E:$E,INT((ROW()-2)/20)+2))</f>
        <v/>
      </c>
      <c r="E9269" s="0" t="str">
        <f aca="false">IF($A9269="","",INDEX(CARTAO_COMPRAS!$H:$H,INT((ROW()-2)/20)+2)+MOD(ROW()-2,20))</f>
        <v/>
      </c>
      <c r="F9269" s="0" t="str">
        <f aca="false">IF($A9269="","",INDEX(CARTAO_COMPRAS!$G:$G,INT((ROW()-2)/20)+2))</f>
        <v/>
      </c>
      <c r="G9269" s="5" t="str">
        <f aca="false">IF($A9269="","",INDEX(CARTAO_COMPRAS!$I:$I,INT((ROW()-2)/20)+2))</f>
        <v/>
      </c>
      <c r="H9269" s="4" t="str">
        <f aca="false">IF($A9269="","",EDATE(INDEX(CARTAO_COMPRAS!$J:$J,INT((ROW()-2)/20)+2),MOD(ROW()-2,20)))</f>
        <v/>
      </c>
      <c r="I9269" s="4" t="str">
        <f aca="false">IF($H9269="","",$H9269-WEEKDAY($H9269,2)+1)</f>
        <v/>
      </c>
      <c r="J9269" s="4" t="str">
        <f aca="false">IF($I9269="","",$I9269+6)</f>
        <v/>
      </c>
      <c r="K9269" s="6" t="str">
        <f aca="false">IF($H9269="","",DATE(YEAR($H9269),MONTH($H9269),1))</f>
        <v/>
      </c>
      <c r="L9269" s="0" t="str">
        <f aca="false">IF($A9269="","",INDEX(CARTAO_COMPRAS!$K:$K,INT((ROW()-2)/20)+2))</f>
        <v/>
      </c>
      <c r="M9269" s="0" t="str">
        <f aca="false">IF($A9269="","","Compra no cartão")</f>
        <v/>
      </c>
    </row>
    <row r="9270" customFormat="false" ht="13.5" hidden="false" customHeight="false" outlineLevel="0" collapsed="false">
      <c r="A9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0" s="0" t="str">
        <f aca="false">IF($A9270="","",INDEX(CARTAO_COMPRAS!$C:$C,INT((ROW()-2)/20)+2))</f>
        <v/>
      </c>
      <c r="C9270" s="0" t="str">
        <f aca="false">IF($A9270="","",INDEX(CARTAO_COMPRAS!$D:$D,INT((ROW()-2)/20)+2))</f>
        <v/>
      </c>
      <c r="D9270" s="0" t="str">
        <f aca="false">IF($A9270="","",INDEX(CARTAO_COMPRAS!$E:$E,INT((ROW()-2)/20)+2))</f>
        <v/>
      </c>
      <c r="E9270" s="0" t="str">
        <f aca="false">IF($A9270="","",INDEX(CARTAO_COMPRAS!$H:$H,INT((ROW()-2)/20)+2)+MOD(ROW()-2,20))</f>
        <v/>
      </c>
      <c r="F9270" s="0" t="str">
        <f aca="false">IF($A9270="","",INDEX(CARTAO_COMPRAS!$G:$G,INT((ROW()-2)/20)+2))</f>
        <v/>
      </c>
      <c r="G9270" s="5" t="str">
        <f aca="false">IF($A9270="","",INDEX(CARTAO_COMPRAS!$I:$I,INT((ROW()-2)/20)+2))</f>
        <v/>
      </c>
      <c r="H9270" s="4" t="str">
        <f aca="false">IF($A9270="","",EDATE(INDEX(CARTAO_COMPRAS!$J:$J,INT((ROW()-2)/20)+2),MOD(ROW()-2,20)))</f>
        <v/>
      </c>
      <c r="I9270" s="4" t="str">
        <f aca="false">IF($H9270="","",$H9270-WEEKDAY($H9270,2)+1)</f>
        <v/>
      </c>
      <c r="J9270" s="4" t="str">
        <f aca="false">IF($I9270="","",$I9270+6)</f>
        <v/>
      </c>
      <c r="K9270" s="6" t="str">
        <f aca="false">IF($H9270="","",DATE(YEAR($H9270),MONTH($H9270),1))</f>
        <v/>
      </c>
      <c r="L9270" s="0" t="str">
        <f aca="false">IF($A9270="","",INDEX(CARTAO_COMPRAS!$K:$K,INT((ROW()-2)/20)+2))</f>
        <v/>
      </c>
      <c r="M9270" s="0" t="str">
        <f aca="false">IF($A9270="","","Compra no cartão")</f>
        <v/>
      </c>
    </row>
    <row r="9271" customFormat="false" ht="13.5" hidden="false" customHeight="false" outlineLevel="0" collapsed="false">
      <c r="A9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1" s="0" t="str">
        <f aca="false">IF($A9271="","",INDEX(CARTAO_COMPRAS!$C:$C,INT((ROW()-2)/20)+2))</f>
        <v/>
      </c>
      <c r="C9271" s="0" t="str">
        <f aca="false">IF($A9271="","",INDEX(CARTAO_COMPRAS!$D:$D,INT((ROW()-2)/20)+2))</f>
        <v/>
      </c>
      <c r="D9271" s="0" t="str">
        <f aca="false">IF($A9271="","",INDEX(CARTAO_COMPRAS!$E:$E,INT((ROW()-2)/20)+2))</f>
        <v/>
      </c>
      <c r="E9271" s="0" t="str">
        <f aca="false">IF($A9271="","",INDEX(CARTAO_COMPRAS!$H:$H,INT((ROW()-2)/20)+2)+MOD(ROW()-2,20))</f>
        <v/>
      </c>
      <c r="F9271" s="0" t="str">
        <f aca="false">IF($A9271="","",INDEX(CARTAO_COMPRAS!$G:$G,INT((ROW()-2)/20)+2))</f>
        <v/>
      </c>
      <c r="G9271" s="5" t="str">
        <f aca="false">IF($A9271="","",INDEX(CARTAO_COMPRAS!$I:$I,INT((ROW()-2)/20)+2))</f>
        <v/>
      </c>
      <c r="H9271" s="4" t="str">
        <f aca="false">IF($A9271="","",EDATE(INDEX(CARTAO_COMPRAS!$J:$J,INT((ROW()-2)/20)+2),MOD(ROW()-2,20)))</f>
        <v/>
      </c>
      <c r="I9271" s="4" t="str">
        <f aca="false">IF($H9271="","",$H9271-WEEKDAY($H9271,2)+1)</f>
        <v/>
      </c>
      <c r="J9271" s="4" t="str">
        <f aca="false">IF($I9271="","",$I9271+6)</f>
        <v/>
      </c>
      <c r="K9271" s="6" t="str">
        <f aca="false">IF($H9271="","",DATE(YEAR($H9271),MONTH($H9271),1))</f>
        <v/>
      </c>
      <c r="L9271" s="0" t="str">
        <f aca="false">IF($A9271="","",INDEX(CARTAO_COMPRAS!$K:$K,INT((ROW()-2)/20)+2))</f>
        <v/>
      </c>
      <c r="M9271" s="0" t="str">
        <f aca="false">IF($A9271="","","Compra no cartão")</f>
        <v/>
      </c>
    </row>
    <row r="9272" customFormat="false" ht="13.5" hidden="false" customHeight="false" outlineLevel="0" collapsed="false">
      <c r="A9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2" s="0" t="str">
        <f aca="false">IF($A9272="","",INDEX(CARTAO_COMPRAS!$C:$C,INT((ROW()-2)/20)+2))</f>
        <v/>
      </c>
      <c r="C9272" s="0" t="str">
        <f aca="false">IF($A9272="","",INDEX(CARTAO_COMPRAS!$D:$D,INT((ROW()-2)/20)+2))</f>
        <v/>
      </c>
      <c r="D9272" s="0" t="str">
        <f aca="false">IF($A9272="","",INDEX(CARTAO_COMPRAS!$E:$E,INT((ROW()-2)/20)+2))</f>
        <v/>
      </c>
      <c r="E9272" s="0" t="str">
        <f aca="false">IF($A9272="","",INDEX(CARTAO_COMPRAS!$H:$H,INT((ROW()-2)/20)+2)+MOD(ROW()-2,20))</f>
        <v/>
      </c>
      <c r="F9272" s="0" t="str">
        <f aca="false">IF($A9272="","",INDEX(CARTAO_COMPRAS!$G:$G,INT((ROW()-2)/20)+2))</f>
        <v/>
      </c>
      <c r="G9272" s="5" t="str">
        <f aca="false">IF($A9272="","",INDEX(CARTAO_COMPRAS!$I:$I,INT((ROW()-2)/20)+2))</f>
        <v/>
      </c>
      <c r="H9272" s="4" t="str">
        <f aca="false">IF($A9272="","",EDATE(INDEX(CARTAO_COMPRAS!$J:$J,INT((ROW()-2)/20)+2),MOD(ROW()-2,20)))</f>
        <v/>
      </c>
      <c r="I9272" s="4" t="str">
        <f aca="false">IF($H9272="","",$H9272-WEEKDAY($H9272,2)+1)</f>
        <v/>
      </c>
      <c r="J9272" s="4" t="str">
        <f aca="false">IF($I9272="","",$I9272+6)</f>
        <v/>
      </c>
      <c r="K9272" s="6" t="str">
        <f aca="false">IF($H9272="","",DATE(YEAR($H9272),MONTH($H9272),1))</f>
        <v/>
      </c>
      <c r="L9272" s="0" t="str">
        <f aca="false">IF($A9272="","",INDEX(CARTAO_COMPRAS!$K:$K,INT((ROW()-2)/20)+2))</f>
        <v/>
      </c>
      <c r="M9272" s="0" t="str">
        <f aca="false">IF($A9272="","","Compra no cartão")</f>
        <v/>
      </c>
    </row>
    <row r="9273" customFormat="false" ht="13.5" hidden="false" customHeight="false" outlineLevel="0" collapsed="false">
      <c r="A9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3" s="0" t="str">
        <f aca="false">IF($A9273="","",INDEX(CARTAO_COMPRAS!$C:$C,INT((ROW()-2)/20)+2))</f>
        <v/>
      </c>
      <c r="C9273" s="0" t="str">
        <f aca="false">IF($A9273="","",INDEX(CARTAO_COMPRAS!$D:$D,INT((ROW()-2)/20)+2))</f>
        <v/>
      </c>
      <c r="D9273" s="0" t="str">
        <f aca="false">IF($A9273="","",INDEX(CARTAO_COMPRAS!$E:$E,INT((ROW()-2)/20)+2))</f>
        <v/>
      </c>
      <c r="E9273" s="0" t="str">
        <f aca="false">IF($A9273="","",INDEX(CARTAO_COMPRAS!$H:$H,INT((ROW()-2)/20)+2)+MOD(ROW()-2,20))</f>
        <v/>
      </c>
      <c r="F9273" s="0" t="str">
        <f aca="false">IF($A9273="","",INDEX(CARTAO_COMPRAS!$G:$G,INT((ROW()-2)/20)+2))</f>
        <v/>
      </c>
      <c r="G9273" s="5" t="str">
        <f aca="false">IF($A9273="","",INDEX(CARTAO_COMPRAS!$I:$I,INT((ROW()-2)/20)+2))</f>
        <v/>
      </c>
      <c r="H9273" s="4" t="str">
        <f aca="false">IF($A9273="","",EDATE(INDEX(CARTAO_COMPRAS!$J:$J,INT((ROW()-2)/20)+2),MOD(ROW()-2,20)))</f>
        <v/>
      </c>
      <c r="I9273" s="4" t="str">
        <f aca="false">IF($H9273="","",$H9273-WEEKDAY($H9273,2)+1)</f>
        <v/>
      </c>
      <c r="J9273" s="4" t="str">
        <f aca="false">IF($I9273="","",$I9273+6)</f>
        <v/>
      </c>
      <c r="K9273" s="6" t="str">
        <f aca="false">IF($H9273="","",DATE(YEAR($H9273),MONTH($H9273),1))</f>
        <v/>
      </c>
      <c r="L9273" s="0" t="str">
        <f aca="false">IF($A9273="","",INDEX(CARTAO_COMPRAS!$K:$K,INT((ROW()-2)/20)+2))</f>
        <v/>
      </c>
      <c r="M9273" s="0" t="str">
        <f aca="false">IF($A9273="","","Compra no cartão")</f>
        <v/>
      </c>
    </row>
    <row r="9274" customFormat="false" ht="13.5" hidden="false" customHeight="false" outlineLevel="0" collapsed="false">
      <c r="A9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4" s="0" t="str">
        <f aca="false">IF($A9274="","",INDEX(CARTAO_COMPRAS!$C:$C,INT((ROW()-2)/20)+2))</f>
        <v/>
      </c>
      <c r="C9274" s="0" t="str">
        <f aca="false">IF($A9274="","",INDEX(CARTAO_COMPRAS!$D:$D,INT((ROW()-2)/20)+2))</f>
        <v/>
      </c>
      <c r="D9274" s="0" t="str">
        <f aca="false">IF($A9274="","",INDEX(CARTAO_COMPRAS!$E:$E,INT((ROW()-2)/20)+2))</f>
        <v/>
      </c>
      <c r="E9274" s="0" t="str">
        <f aca="false">IF($A9274="","",INDEX(CARTAO_COMPRAS!$H:$H,INT((ROW()-2)/20)+2)+MOD(ROW()-2,20))</f>
        <v/>
      </c>
      <c r="F9274" s="0" t="str">
        <f aca="false">IF($A9274="","",INDEX(CARTAO_COMPRAS!$G:$G,INT((ROW()-2)/20)+2))</f>
        <v/>
      </c>
      <c r="G9274" s="5" t="str">
        <f aca="false">IF($A9274="","",INDEX(CARTAO_COMPRAS!$I:$I,INT((ROW()-2)/20)+2))</f>
        <v/>
      </c>
      <c r="H9274" s="4" t="str">
        <f aca="false">IF($A9274="","",EDATE(INDEX(CARTAO_COMPRAS!$J:$J,INT((ROW()-2)/20)+2),MOD(ROW()-2,20)))</f>
        <v/>
      </c>
      <c r="I9274" s="4" t="str">
        <f aca="false">IF($H9274="","",$H9274-WEEKDAY($H9274,2)+1)</f>
        <v/>
      </c>
      <c r="J9274" s="4" t="str">
        <f aca="false">IF($I9274="","",$I9274+6)</f>
        <v/>
      </c>
      <c r="K9274" s="6" t="str">
        <f aca="false">IF($H9274="","",DATE(YEAR($H9274),MONTH($H9274),1))</f>
        <v/>
      </c>
      <c r="L9274" s="0" t="str">
        <f aca="false">IF($A9274="","",INDEX(CARTAO_COMPRAS!$K:$K,INT((ROW()-2)/20)+2))</f>
        <v/>
      </c>
      <c r="M9274" s="0" t="str">
        <f aca="false">IF($A9274="","","Compra no cartão")</f>
        <v/>
      </c>
    </row>
    <row r="9275" customFormat="false" ht="13.5" hidden="false" customHeight="false" outlineLevel="0" collapsed="false">
      <c r="A9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5" s="0" t="str">
        <f aca="false">IF($A9275="","",INDEX(CARTAO_COMPRAS!$C:$C,INT((ROW()-2)/20)+2))</f>
        <v/>
      </c>
      <c r="C9275" s="0" t="str">
        <f aca="false">IF($A9275="","",INDEX(CARTAO_COMPRAS!$D:$D,INT((ROW()-2)/20)+2))</f>
        <v/>
      </c>
      <c r="D9275" s="0" t="str">
        <f aca="false">IF($A9275="","",INDEX(CARTAO_COMPRAS!$E:$E,INT((ROW()-2)/20)+2))</f>
        <v/>
      </c>
      <c r="E9275" s="0" t="str">
        <f aca="false">IF($A9275="","",INDEX(CARTAO_COMPRAS!$H:$H,INT((ROW()-2)/20)+2)+MOD(ROW()-2,20))</f>
        <v/>
      </c>
      <c r="F9275" s="0" t="str">
        <f aca="false">IF($A9275="","",INDEX(CARTAO_COMPRAS!$G:$G,INT((ROW()-2)/20)+2))</f>
        <v/>
      </c>
      <c r="G9275" s="5" t="str">
        <f aca="false">IF($A9275="","",INDEX(CARTAO_COMPRAS!$I:$I,INT((ROW()-2)/20)+2))</f>
        <v/>
      </c>
      <c r="H9275" s="4" t="str">
        <f aca="false">IF($A9275="","",EDATE(INDEX(CARTAO_COMPRAS!$J:$J,INT((ROW()-2)/20)+2),MOD(ROW()-2,20)))</f>
        <v/>
      </c>
      <c r="I9275" s="4" t="str">
        <f aca="false">IF($H9275="","",$H9275-WEEKDAY($H9275,2)+1)</f>
        <v/>
      </c>
      <c r="J9275" s="4" t="str">
        <f aca="false">IF($I9275="","",$I9275+6)</f>
        <v/>
      </c>
      <c r="K9275" s="6" t="str">
        <f aca="false">IF($H9275="","",DATE(YEAR($H9275),MONTH($H9275),1))</f>
        <v/>
      </c>
      <c r="L9275" s="0" t="str">
        <f aca="false">IF($A9275="","",INDEX(CARTAO_COMPRAS!$K:$K,INT((ROW()-2)/20)+2))</f>
        <v/>
      </c>
      <c r="M9275" s="0" t="str">
        <f aca="false">IF($A9275="","","Compra no cartão")</f>
        <v/>
      </c>
    </row>
    <row r="9276" customFormat="false" ht="13.5" hidden="false" customHeight="false" outlineLevel="0" collapsed="false">
      <c r="A9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6" s="0" t="str">
        <f aca="false">IF($A9276="","",INDEX(CARTAO_COMPRAS!$C:$C,INT((ROW()-2)/20)+2))</f>
        <v/>
      </c>
      <c r="C9276" s="0" t="str">
        <f aca="false">IF($A9276="","",INDEX(CARTAO_COMPRAS!$D:$D,INT((ROW()-2)/20)+2))</f>
        <v/>
      </c>
      <c r="D9276" s="0" t="str">
        <f aca="false">IF($A9276="","",INDEX(CARTAO_COMPRAS!$E:$E,INT((ROW()-2)/20)+2))</f>
        <v/>
      </c>
      <c r="E9276" s="0" t="str">
        <f aca="false">IF($A9276="","",INDEX(CARTAO_COMPRAS!$H:$H,INT((ROW()-2)/20)+2)+MOD(ROW()-2,20))</f>
        <v/>
      </c>
      <c r="F9276" s="0" t="str">
        <f aca="false">IF($A9276="","",INDEX(CARTAO_COMPRAS!$G:$G,INT((ROW()-2)/20)+2))</f>
        <v/>
      </c>
      <c r="G9276" s="5" t="str">
        <f aca="false">IF($A9276="","",INDEX(CARTAO_COMPRAS!$I:$I,INT((ROW()-2)/20)+2))</f>
        <v/>
      </c>
      <c r="H9276" s="4" t="str">
        <f aca="false">IF($A9276="","",EDATE(INDEX(CARTAO_COMPRAS!$J:$J,INT((ROW()-2)/20)+2),MOD(ROW()-2,20)))</f>
        <v/>
      </c>
      <c r="I9276" s="4" t="str">
        <f aca="false">IF($H9276="","",$H9276-WEEKDAY($H9276,2)+1)</f>
        <v/>
      </c>
      <c r="J9276" s="4" t="str">
        <f aca="false">IF($I9276="","",$I9276+6)</f>
        <v/>
      </c>
      <c r="K9276" s="6" t="str">
        <f aca="false">IF($H9276="","",DATE(YEAR($H9276),MONTH($H9276),1))</f>
        <v/>
      </c>
      <c r="L9276" s="0" t="str">
        <f aca="false">IF($A9276="","",INDEX(CARTAO_COMPRAS!$K:$K,INT((ROW()-2)/20)+2))</f>
        <v/>
      </c>
      <c r="M9276" s="0" t="str">
        <f aca="false">IF($A9276="","","Compra no cartão")</f>
        <v/>
      </c>
    </row>
    <row r="9277" customFormat="false" ht="13.5" hidden="false" customHeight="false" outlineLevel="0" collapsed="false">
      <c r="A9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7" s="0" t="str">
        <f aca="false">IF($A9277="","",INDEX(CARTAO_COMPRAS!$C:$C,INT((ROW()-2)/20)+2))</f>
        <v/>
      </c>
      <c r="C9277" s="0" t="str">
        <f aca="false">IF($A9277="","",INDEX(CARTAO_COMPRAS!$D:$D,INT((ROW()-2)/20)+2))</f>
        <v/>
      </c>
      <c r="D9277" s="0" t="str">
        <f aca="false">IF($A9277="","",INDEX(CARTAO_COMPRAS!$E:$E,INT((ROW()-2)/20)+2))</f>
        <v/>
      </c>
      <c r="E9277" s="0" t="str">
        <f aca="false">IF($A9277="","",INDEX(CARTAO_COMPRAS!$H:$H,INT((ROW()-2)/20)+2)+MOD(ROW()-2,20))</f>
        <v/>
      </c>
      <c r="F9277" s="0" t="str">
        <f aca="false">IF($A9277="","",INDEX(CARTAO_COMPRAS!$G:$G,INT((ROW()-2)/20)+2))</f>
        <v/>
      </c>
      <c r="G9277" s="5" t="str">
        <f aca="false">IF($A9277="","",INDEX(CARTAO_COMPRAS!$I:$I,INT((ROW()-2)/20)+2))</f>
        <v/>
      </c>
      <c r="H9277" s="4" t="str">
        <f aca="false">IF($A9277="","",EDATE(INDEX(CARTAO_COMPRAS!$J:$J,INT((ROW()-2)/20)+2),MOD(ROW()-2,20)))</f>
        <v/>
      </c>
      <c r="I9277" s="4" t="str">
        <f aca="false">IF($H9277="","",$H9277-WEEKDAY($H9277,2)+1)</f>
        <v/>
      </c>
      <c r="J9277" s="4" t="str">
        <f aca="false">IF($I9277="","",$I9277+6)</f>
        <v/>
      </c>
      <c r="K9277" s="6" t="str">
        <f aca="false">IF($H9277="","",DATE(YEAR($H9277),MONTH($H9277),1))</f>
        <v/>
      </c>
      <c r="L9277" s="0" t="str">
        <f aca="false">IF($A9277="","",INDEX(CARTAO_COMPRAS!$K:$K,INT((ROW()-2)/20)+2))</f>
        <v/>
      </c>
      <c r="M9277" s="0" t="str">
        <f aca="false">IF($A9277="","","Compra no cartão")</f>
        <v/>
      </c>
    </row>
    <row r="9278" customFormat="false" ht="13.5" hidden="false" customHeight="false" outlineLevel="0" collapsed="false">
      <c r="A9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8" s="0" t="str">
        <f aca="false">IF($A9278="","",INDEX(CARTAO_COMPRAS!$C:$C,INT((ROW()-2)/20)+2))</f>
        <v/>
      </c>
      <c r="C9278" s="0" t="str">
        <f aca="false">IF($A9278="","",INDEX(CARTAO_COMPRAS!$D:$D,INT((ROW()-2)/20)+2))</f>
        <v/>
      </c>
      <c r="D9278" s="0" t="str">
        <f aca="false">IF($A9278="","",INDEX(CARTAO_COMPRAS!$E:$E,INT((ROW()-2)/20)+2))</f>
        <v/>
      </c>
      <c r="E9278" s="0" t="str">
        <f aca="false">IF($A9278="","",INDEX(CARTAO_COMPRAS!$H:$H,INT((ROW()-2)/20)+2)+MOD(ROW()-2,20))</f>
        <v/>
      </c>
      <c r="F9278" s="0" t="str">
        <f aca="false">IF($A9278="","",INDEX(CARTAO_COMPRAS!$G:$G,INT((ROW()-2)/20)+2))</f>
        <v/>
      </c>
      <c r="G9278" s="5" t="str">
        <f aca="false">IF($A9278="","",INDEX(CARTAO_COMPRAS!$I:$I,INT((ROW()-2)/20)+2))</f>
        <v/>
      </c>
      <c r="H9278" s="4" t="str">
        <f aca="false">IF($A9278="","",EDATE(INDEX(CARTAO_COMPRAS!$J:$J,INT((ROW()-2)/20)+2),MOD(ROW()-2,20)))</f>
        <v/>
      </c>
      <c r="I9278" s="4" t="str">
        <f aca="false">IF($H9278="","",$H9278-WEEKDAY($H9278,2)+1)</f>
        <v/>
      </c>
      <c r="J9278" s="4" t="str">
        <f aca="false">IF($I9278="","",$I9278+6)</f>
        <v/>
      </c>
      <c r="K9278" s="6" t="str">
        <f aca="false">IF($H9278="","",DATE(YEAR($H9278),MONTH($H9278),1))</f>
        <v/>
      </c>
      <c r="L9278" s="0" t="str">
        <f aca="false">IF($A9278="","",INDEX(CARTAO_COMPRAS!$K:$K,INT((ROW()-2)/20)+2))</f>
        <v/>
      </c>
      <c r="M9278" s="0" t="str">
        <f aca="false">IF($A9278="","","Compra no cartão")</f>
        <v/>
      </c>
    </row>
    <row r="9279" customFormat="false" ht="13.5" hidden="false" customHeight="false" outlineLevel="0" collapsed="false">
      <c r="A9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79" s="0" t="str">
        <f aca="false">IF($A9279="","",INDEX(CARTAO_COMPRAS!$C:$C,INT((ROW()-2)/20)+2))</f>
        <v/>
      </c>
      <c r="C9279" s="0" t="str">
        <f aca="false">IF($A9279="","",INDEX(CARTAO_COMPRAS!$D:$D,INT((ROW()-2)/20)+2))</f>
        <v/>
      </c>
      <c r="D9279" s="0" t="str">
        <f aca="false">IF($A9279="","",INDEX(CARTAO_COMPRAS!$E:$E,INT((ROW()-2)/20)+2))</f>
        <v/>
      </c>
      <c r="E9279" s="0" t="str">
        <f aca="false">IF($A9279="","",INDEX(CARTAO_COMPRAS!$H:$H,INT((ROW()-2)/20)+2)+MOD(ROW()-2,20))</f>
        <v/>
      </c>
      <c r="F9279" s="0" t="str">
        <f aca="false">IF($A9279="","",INDEX(CARTAO_COMPRAS!$G:$G,INT((ROW()-2)/20)+2))</f>
        <v/>
      </c>
      <c r="G9279" s="5" t="str">
        <f aca="false">IF($A9279="","",INDEX(CARTAO_COMPRAS!$I:$I,INT((ROW()-2)/20)+2))</f>
        <v/>
      </c>
      <c r="H9279" s="4" t="str">
        <f aca="false">IF($A9279="","",EDATE(INDEX(CARTAO_COMPRAS!$J:$J,INT((ROW()-2)/20)+2),MOD(ROW()-2,20)))</f>
        <v/>
      </c>
      <c r="I9279" s="4" t="str">
        <f aca="false">IF($H9279="","",$H9279-WEEKDAY($H9279,2)+1)</f>
        <v/>
      </c>
      <c r="J9279" s="4" t="str">
        <f aca="false">IF($I9279="","",$I9279+6)</f>
        <v/>
      </c>
      <c r="K9279" s="6" t="str">
        <f aca="false">IF($H9279="","",DATE(YEAR($H9279),MONTH($H9279),1))</f>
        <v/>
      </c>
      <c r="L9279" s="0" t="str">
        <f aca="false">IF($A9279="","",INDEX(CARTAO_COMPRAS!$K:$K,INT((ROW()-2)/20)+2))</f>
        <v/>
      </c>
      <c r="M9279" s="0" t="str">
        <f aca="false">IF($A9279="","","Compra no cartão")</f>
        <v/>
      </c>
    </row>
    <row r="9280" customFormat="false" ht="13.5" hidden="false" customHeight="false" outlineLevel="0" collapsed="false">
      <c r="A9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0" s="0" t="str">
        <f aca="false">IF($A9280="","",INDEX(CARTAO_COMPRAS!$C:$C,INT((ROW()-2)/20)+2))</f>
        <v/>
      </c>
      <c r="C9280" s="0" t="str">
        <f aca="false">IF($A9280="","",INDEX(CARTAO_COMPRAS!$D:$D,INT((ROW()-2)/20)+2))</f>
        <v/>
      </c>
      <c r="D9280" s="0" t="str">
        <f aca="false">IF($A9280="","",INDEX(CARTAO_COMPRAS!$E:$E,INT((ROW()-2)/20)+2))</f>
        <v/>
      </c>
      <c r="E9280" s="0" t="str">
        <f aca="false">IF($A9280="","",INDEX(CARTAO_COMPRAS!$H:$H,INT((ROW()-2)/20)+2)+MOD(ROW()-2,20))</f>
        <v/>
      </c>
      <c r="F9280" s="0" t="str">
        <f aca="false">IF($A9280="","",INDEX(CARTAO_COMPRAS!$G:$G,INT((ROW()-2)/20)+2))</f>
        <v/>
      </c>
      <c r="G9280" s="5" t="str">
        <f aca="false">IF($A9280="","",INDEX(CARTAO_COMPRAS!$I:$I,INT((ROW()-2)/20)+2))</f>
        <v/>
      </c>
      <c r="H9280" s="4" t="str">
        <f aca="false">IF($A9280="","",EDATE(INDEX(CARTAO_COMPRAS!$J:$J,INT((ROW()-2)/20)+2),MOD(ROW()-2,20)))</f>
        <v/>
      </c>
      <c r="I9280" s="4" t="str">
        <f aca="false">IF($H9280="","",$H9280-WEEKDAY($H9280,2)+1)</f>
        <v/>
      </c>
      <c r="J9280" s="4" t="str">
        <f aca="false">IF($I9280="","",$I9280+6)</f>
        <v/>
      </c>
      <c r="K9280" s="6" t="str">
        <f aca="false">IF($H9280="","",DATE(YEAR($H9280),MONTH($H9280),1))</f>
        <v/>
      </c>
      <c r="L9280" s="0" t="str">
        <f aca="false">IF($A9280="","",INDEX(CARTAO_COMPRAS!$K:$K,INT((ROW()-2)/20)+2))</f>
        <v/>
      </c>
      <c r="M9280" s="0" t="str">
        <f aca="false">IF($A9280="","","Compra no cartão")</f>
        <v/>
      </c>
    </row>
    <row r="9281" customFormat="false" ht="13.5" hidden="false" customHeight="false" outlineLevel="0" collapsed="false">
      <c r="A9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1" s="0" t="str">
        <f aca="false">IF($A9281="","",INDEX(CARTAO_COMPRAS!$C:$C,INT((ROW()-2)/20)+2))</f>
        <v/>
      </c>
      <c r="C9281" s="0" t="str">
        <f aca="false">IF($A9281="","",INDEX(CARTAO_COMPRAS!$D:$D,INT((ROW()-2)/20)+2))</f>
        <v/>
      </c>
      <c r="D9281" s="0" t="str">
        <f aca="false">IF($A9281="","",INDEX(CARTAO_COMPRAS!$E:$E,INT((ROW()-2)/20)+2))</f>
        <v/>
      </c>
      <c r="E9281" s="0" t="str">
        <f aca="false">IF($A9281="","",INDEX(CARTAO_COMPRAS!$H:$H,INT((ROW()-2)/20)+2)+MOD(ROW()-2,20))</f>
        <v/>
      </c>
      <c r="F9281" s="0" t="str">
        <f aca="false">IF($A9281="","",INDEX(CARTAO_COMPRAS!$G:$G,INT((ROW()-2)/20)+2))</f>
        <v/>
      </c>
      <c r="G9281" s="5" t="str">
        <f aca="false">IF($A9281="","",INDEX(CARTAO_COMPRAS!$I:$I,INT((ROW()-2)/20)+2))</f>
        <v/>
      </c>
      <c r="H9281" s="4" t="str">
        <f aca="false">IF($A9281="","",EDATE(INDEX(CARTAO_COMPRAS!$J:$J,INT((ROW()-2)/20)+2),MOD(ROW()-2,20)))</f>
        <v/>
      </c>
      <c r="I9281" s="4" t="str">
        <f aca="false">IF($H9281="","",$H9281-WEEKDAY($H9281,2)+1)</f>
        <v/>
      </c>
      <c r="J9281" s="4" t="str">
        <f aca="false">IF($I9281="","",$I9281+6)</f>
        <v/>
      </c>
      <c r="K9281" s="6" t="str">
        <f aca="false">IF($H9281="","",DATE(YEAR($H9281),MONTH($H9281),1))</f>
        <v/>
      </c>
      <c r="L9281" s="0" t="str">
        <f aca="false">IF($A9281="","",INDEX(CARTAO_COMPRAS!$K:$K,INT((ROW()-2)/20)+2))</f>
        <v/>
      </c>
      <c r="M9281" s="0" t="str">
        <f aca="false">IF($A9281="","","Compra no cartão")</f>
        <v/>
      </c>
    </row>
    <row r="9282" customFormat="false" ht="13.5" hidden="false" customHeight="false" outlineLevel="0" collapsed="false">
      <c r="A92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465</v>
      </c>
      <c r="B9282" s="0" t="str">
        <f aca="false">IF($A9282="","",INDEX(CARTAO_COMPRAS!$C:$C,INT((ROW()-2)/20)+2))</f>
        <v>Nubank</v>
      </c>
      <c r="C9282" s="0" t="str">
        <f aca="false">IF($A9282="","",INDEX(CARTAO_COMPRAS!$D:$D,INT((ROW()-2)/20)+2))</f>
        <v>Nelson Arini</v>
      </c>
      <c r="D9282" s="0" t="str">
        <f aca="false">IF($A9282="","",INDEX(CARTAO_COMPRAS!$E:$E,INT((ROW()-2)/20)+2))</f>
        <v>Alimentação / Insumos</v>
      </c>
      <c r="E9282" s="0" t="n">
        <f aca="false">IF($A9282="","",INDEX(CARTAO_COMPRAS!$H:$H,INT((ROW()-2)/20)+2)+MOD(ROW()-2,20))</f>
        <v>1</v>
      </c>
      <c r="F9282" s="0" t="n">
        <f aca="false">IF($A9282="","",INDEX(CARTAO_COMPRAS!$G:$G,INT((ROW()-2)/20)+2))</f>
        <v>1</v>
      </c>
      <c r="G9282" s="5" t="n">
        <f aca="false">IF($A9282="","",INDEX(CARTAO_COMPRAS!$I:$I,INT((ROW()-2)/20)+2))</f>
        <v>52.88</v>
      </c>
      <c r="H9282" s="4" t="n">
        <f aca="false">IF($A9282="","",EDATE(INDEX(CARTAO_COMPRAS!$J:$J,INT((ROW()-2)/20)+2),MOD(ROW()-2,20)))</f>
        <v>46201</v>
      </c>
      <c r="I9282" s="4" t="n">
        <f aca="false">IF($H9282="","",$H9282-WEEKDAY($H9282,2)+1)</f>
        <v>46195</v>
      </c>
      <c r="J9282" s="4" t="n">
        <f aca="false">IF($I9282="","",$I9282+6)</f>
        <v>46201</v>
      </c>
      <c r="K9282" s="6" t="n">
        <f aca="false">IF($H9282="","",DATE(YEAR($H9282),MONTH($H9282),1))</f>
        <v>46174</v>
      </c>
      <c r="L9282" s="0" t="str">
        <f aca="false">IF($A9282="","",INDEX(CARTAO_COMPRAS!$K:$K,INT((ROW()-2)/20)+2))</f>
        <v>Pago</v>
      </c>
      <c r="M9282" s="0" t="str">
        <f aca="false">IF($A9282="","","Compra no cartão")</f>
        <v>Compra no cartão</v>
      </c>
    </row>
    <row r="9283" customFormat="false" ht="13.5" hidden="false" customHeight="false" outlineLevel="0" collapsed="false">
      <c r="A9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3" s="0" t="str">
        <f aca="false">IF($A9283="","",INDEX(CARTAO_COMPRAS!$C:$C,INT((ROW()-2)/20)+2))</f>
        <v/>
      </c>
      <c r="C9283" s="0" t="str">
        <f aca="false">IF($A9283="","",INDEX(CARTAO_COMPRAS!$D:$D,INT((ROW()-2)/20)+2))</f>
        <v/>
      </c>
      <c r="D9283" s="0" t="str">
        <f aca="false">IF($A9283="","",INDEX(CARTAO_COMPRAS!$E:$E,INT((ROW()-2)/20)+2))</f>
        <v/>
      </c>
      <c r="E9283" s="0" t="str">
        <f aca="false">IF($A9283="","",INDEX(CARTAO_COMPRAS!$H:$H,INT((ROW()-2)/20)+2)+MOD(ROW()-2,20))</f>
        <v/>
      </c>
      <c r="F9283" s="0" t="str">
        <f aca="false">IF($A9283="","",INDEX(CARTAO_COMPRAS!$G:$G,INT((ROW()-2)/20)+2))</f>
        <v/>
      </c>
      <c r="G9283" s="5" t="str">
        <f aca="false">IF($A9283="","",INDEX(CARTAO_COMPRAS!$I:$I,INT((ROW()-2)/20)+2))</f>
        <v/>
      </c>
      <c r="H9283" s="4" t="str">
        <f aca="false">IF($A9283="","",EDATE(INDEX(CARTAO_COMPRAS!$J:$J,INT((ROW()-2)/20)+2),MOD(ROW()-2,20)))</f>
        <v/>
      </c>
      <c r="I9283" s="4" t="str">
        <f aca="false">IF($H9283="","",$H9283-WEEKDAY($H9283,2)+1)</f>
        <v/>
      </c>
      <c r="J9283" s="4" t="str">
        <f aca="false">IF($I9283="","",$I9283+6)</f>
        <v/>
      </c>
      <c r="K9283" s="6" t="str">
        <f aca="false">IF($H9283="","",DATE(YEAR($H9283),MONTH($H9283),1))</f>
        <v/>
      </c>
      <c r="L9283" s="0" t="str">
        <f aca="false">IF($A9283="","",INDEX(CARTAO_COMPRAS!$K:$K,INT((ROW()-2)/20)+2))</f>
        <v/>
      </c>
      <c r="M9283" s="0" t="str">
        <f aca="false">IF($A9283="","","Compra no cartão")</f>
        <v/>
      </c>
    </row>
    <row r="9284" customFormat="false" ht="13.5" hidden="false" customHeight="false" outlineLevel="0" collapsed="false">
      <c r="A9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4" s="0" t="str">
        <f aca="false">IF($A9284="","",INDEX(CARTAO_COMPRAS!$C:$C,INT((ROW()-2)/20)+2))</f>
        <v/>
      </c>
      <c r="C9284" s="0" t="str">
        <f aca="false">IF($A9284="","",INDEX(CARTAO_COMPRAS!$D:$D,INT((ROW()-2)/20)+2))</f>
        <v/>
      </c>
      <c r="D9284" s="0" t="str">
        <f aca="false">IF($A9284="","",INDEX(CARTAO_COMPRAS!$E:$E,INT((ROW()-2)/20)+2))</f>
        <v/>
      </c>
      <c r="E9284" s="0" t="str">
        <f aca="false">IF($A9284="","",INDEX(CARTAO_COMPRAS!$H:$H,INT((ROW()-2)/20)+2)+MOD(ROW()-2,20))</f>
        <v/>
      </c>
      <c r="F9284" s="0" t="str">
        <f aca="false">IF($A9284="","",INDEX(CARTAO_COMPRAS!$G:$G,INT((ROW()-2)/20)+2))</f>
        <v/>
      </c>
      <c r="G9284" s="5" t="str">
        <f aca="false">IF($A9284="","",INDEX(CARTAO_COMPRAS!$I:$I,INT((ROW()-2)/20)+2))</f>
        <v/>
      </c>
      <c r="H9284" s="4" t="str">
        <f aca="false">IF($A9284="","",EDATE(INDEX(CARTAO_COMPRAS!$J:$J,INT((ROW()-2)/20)+2),MOD(ROW()-2,20)))</f>
        <v/>
      </c>
      <c r="I9284" s="4" t="str">
        <f aca="false">IF($H9284="","",$H9284-WEEKDAY($H9284,2)+1)</f>
        <v/>
      </c>
      <c r="J9284" s="4" t="str">
        <f aca="false">IF($I9284="","",$I9284+6)</f>
        <v/>
      </c>
      <c r="K9284" s="6" t="str">
        <f aca="false">IF($H9284="","",DATE(YEAR($H9284),MONTH($H9284),1))</f>
        <v/>
      </c>
      <c r="L9284" s="0" t="str">
        <f aca="false">IF($A9284="","",INDEX(CARTAO_COMPRAS!$K:$K,INT((ROW()-2)/20)+2))</f>
        <v/>
      </c>
      <c r="M9284" s="0" t="str">
        <f aca="false">IF($A9284="","","Compra no cartão")</f>
        <v/>
      </c>
    </row>
    <row r="9285" customFormat="false" ht="13.5" hidden="false" customHeight="false" outlineLevel="0" collapsed="false">
      <c r="A9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5" s="0" t="str">
        <f aca="false">IF($A9285="","",INDEX(CARTAO_COMPRAS!$C:$C,INT((ROW()-2)/20)+2))</f>
        <v/>
      </c>
      <c r="C9285" s="0" t="str">
        <f aca="false">IF($A9285="","",INDEX(CARTAO_COMPRAS!$D:$D,INT((ROW()-2)/20)+2))</f>
        <v/>
      </c>
      <c r="D9285" s="0" t="str">
        <f aca="false">IF($A9285="","",INDEX(CARTAO_COMPRAS!$E:$E,INT((ROW()-2)/20)+2))</f>
        <v/>
      </c>
      <c r="E9285" s="0" t="str">
        <f aca="false">IF($A9285="","",INDEX(CARTAO_COMPRAS!$H:$H,INT((ROW()-2)/20)+2)+MOD(ROW()-2,20))</f>
        <v/>
      </c>
      <c r="F9285" s="0" t="str">
        <f aca="false">IF($A9285="","",INDEX(CARTAO_COMPRAS!$G:$G,INT((ROW()-2)/20)+2))</f>
        <v/>
      </c>
      <c r="G9285" s="5" t="str">
        <f aca="false">IF($A9285="","",INDEX(CARTAO_COMPRAS!$I:$I,INT((ROW()-2)/20)+2))</f>
        <v/>
      </c>
      <c r="H9285" s="4" t="str">
        <f aca="false">IF($A9285="","",EDATE(INDEX(CARTAO_COMPRAS!$J:$J,INT((ROW()-2)/20)+2),MOD(ROW()-2,20)))</f>
        <v/>
      </c>
      <c r="I9285" s="4" t="str">
        <f aca="false">IF($H9285="","",$H9285-WEEKDAY($H9285,2)+1)</f>
        <v/>
      </c>
      <c r="J9285" s="4" t="str">
        <f aca="false">IF($I9285="","",$I9285+6)</f>
        <v/>
      </c>
      <c r="K9285" s="6" t="str">
        <f aca="false">IF($H9285="","",DATE(YEAR($H9285),MONTH($H9285),1))</f>
        <v/>
      </c>
      <c r="L9285" s="0" t="str">
        <f aca="false">IF($A9285="","",INDEX(CARTAO_COMPRAS!$K:$K,INT((ROW()-2)/20)+2))</f>
        <v/>
      </c>
      <c r="M9285" s="0" t="str">
        <f aca="false">IF($A9285="","","Compra no cartão")</f>
        <v/>
      </c>
    </row>
    <row r="9286" customFormat="false" ht="13.5" hidden="false" customHeight="false" outlineLevel="0" collapsed="false">
      <c r="A9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6" s="0" t="str">
        <f aca="false">IF($A9286="","",INDEX(CARTAO_COMPRAS!$C:$C,INT((ROW()-2)/20)+2))</f>
        <v/>
      </c>
      <c r="C9286" s="0" t="str">
        <f aca="false">IF($A9286="","",INDEX(CARTAO_COMPRAS!$D:$D,INT((ROW()-2)/20)+2))</f>
        <v/>
      </c>
      <c r="D9286" s="0" t="str">
        <f aca="false">IF($A9286="","",INDEX(CARTAO_COMPRAS!$E:$E,INT((ROW()-2)/20)+2))</f>
        <v/>
      </c>
      <c r="E9286" s="0" t="str">
        <f aca="false">IF($A9286="","",INDEX(CARTAO_COMPRAS!$H:$H,INT((ROW()-2)/20)+2)+MOD(ROW()-2,20))</f>
        <v/>
      </c>
      <c r="F9286" s="0" t="str">
        <f aca="false">IF($A9286="","",INDEX(CARTAO_COMPRAS!$G:$G,INT((ROW()-2)/20)+2))</f>
        <v/>
      </c>
      <c r="G9286" s="5" t="str">
        <f aca="false">IF($A9286="","",INDEX(CARTAO_COMPRAS!$I:$I,INT((ROW()-2)/20)+2))</f>
        <v/>
      </c>
      <c r="H9286" s="4" t="str">
        <f aca="false">IF($A9286="","",EDATE(INDEX(CARTAO_COMPRAS!$J:$J,INT((ROW()-2)/20)+2),MOD(ROW()-2,20)))</f>
        <v/>
      </c>
      <c r="I9286" s="4" t="str">
        <f aca="false">IF($H9286="","",$H9286-WEEKDAY($H9286,2)+1)</f>
        <v/>
      </c>
      <c r="J9286" s="4" t="str">
        <f aca="false">IF($I9286="","",$I9286+6)</f>
        <v/>
      </c>
      <c r="K9286" s="6" t="str">
        <f aca="false">IF($H9286="","",DATE(YEAR($H9286),MONTH($H9286),1))</f>
        <v/>
      </c>
      <c r="L9286" s="0" t="str">
        <f aca="false">IF($A9286="","",INDEX(CARTAO_COMPRAS!$K:$K,INT((ROW()-2)/20)+2))</f>
        <v/>
      </c>
      <c r="M9286" s="0" t="str">
        <f aca="false">IF($A9286="","","Compra no cartão")</f>
        <v/>
      </c>
    </row>
    <row r="9287" customFormat="false" ht="13.5" hidden="false" customHeight="false" outlineLevel="0" collapsed="false">
      <c r="A9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7" s="0" t="str">
        <f aca="false">IF($A9287="","",INDEX(CARTAO_COMPRAS!$C:$C,INT((ROW()-2)/20)+2))</f>
        <v/>
      </c>
      <c r="C9287" s="0" t="str">
        <f aca="false">IF($A9287="","",INDEX(CARTAO_COMPRAS!$D:$D,INT((ROW()-2)/20)+2))</f>
        <v/>
      </c>
      <c r="D9287" s="0" t="str">
        <f aca="false">IF($A9287="","",INDEX(CARTAO_COMPRAS!$E:$E,INT((ROW()-2)/20)+2))</f>
        <v/>
      </c>
      <c r="E9287" s="0" t="str">
        <f aca="false">IF($A9287="","",INDEX(CARTAO_COMPRAS!$H:$H,INT((ROW()-2)/20)+2)+MOD(ROW()-2,20))</f>
        <v/>
      </c>
      <c r="F9287" s="0" t="str">
        <f aca="false">IF($A9287="","",INDEX(CARTAO_COMPRAS!$G:$G,INT((ROW()-2)/20)+2))</f>
        <v/>
      </c>
      <c r="G9287" s="5" t="str">
        <f aca="false">IF($A9287="","",INDEX(CARTAO_COMPRAS!$I:$I,INT((ROW()-2)/20)+2))</f>
        <v/>
      </c>
      <c r="H9287" s="4" t="str">
        <f aca="false">IF($A9287="","",EDATE(INDEX(CARTAO_COMPRAS!$J:$J,INT((ROW()-2)/20)+2),MOD(ROW()-2,20)))</f>
        <v/>
      </c>
      <c r="I9287" s="4" t="str">
        <f aca="false">IF($H9287="","",$H9287-WEEKDAY($H9287,2)+1)</f>
        <v/>
      </c>
      <c r="J9287" s="4" t="str">
        <f aca="false">IF($I9287="","",$I9287+6)</f>
        <v/>
      </c>
      <c r="K9287" s="6" t="str">
        <f aca="false">IF($H9287="","",DATE(YEAR($H9287),MONTH($H9287),1))</f>
        <v/>
      </c>
      <c r="L9287" s="0" t="str">
        <f aca="false">IF($A9287="","",INDEX(CARTAO_COMPRAS!$K:$K,INT((ROW()-2)/20)+2))</f>
        <v/>
      </c>
      <c r="M9287" s="0" t="str">
        <f aca="false">IF($A9287="","","Compra no cartão")</f>
        <v/>
      </c>
    </row>
    <row r="9288" customFormat="false" ht="13.5" hidden="false" customHeight="false" outlineLevel="0" collapsed="false">
      <c r="A9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8" s="0" t="str">
        <f aca="false">IF($A9288="","",INDEX(CARTAO_COMPRAS!$C:$C,INT((ROW()-2)/20)+2))</f>
        <v/>
      </c>
      <c r="C9288" s="0" t="str">
        <f aca="false">IF($A9288="","",INDEX(CARTAO_COMPRAS!$D:$D,INT((ROW()-2)/20)+2))</f>
        <v/>
      </c>
      <c r="D9288" s="0" t="str">
        <f aca="false">IF($A9288="","",INDEX(CARTAO_COMPRAS!$E:$E,INT((ROW()-2)/20)+2))</f>
        <v/>
      </c>
      <c r="E9288" s="0" t="str">
        <f aca="false">IF($A9288="","",INDEX(CARTAO_COMPRAS!$H:$H,INT((ROW()-2)/20)+2)+MOD(ROW()-2,20))</f>
        <v/>
      </c>
      <c r="F9288" s="0" t="str">
        <f aca="false">IF($A9288="","",INDEX(CARTAO_COMPRAS!$G:$G,INT((ROW()-2)/20)+2))</f>
        <v/>
      </c>
      <c r="G9288" s="5" t="str">
        <f aca="false">IF($A9288="","",INDEX(CARTAO_COMPRAS!$I:$I,INT((ROW()-2)/20)+2))</f>
        <v/>
      </c>
      <c r="H9288" s="4" t="str">
        <f aca="false">IF($A9288="","",EDATE(INDEX(CARTAO_COMPRAS!$J:$J,INT((ROW()-2)/20)+2),MOD(ROW()-2,20)))</f>
        <v/>
      </c>
      <c r="I9288" s="4" t="str">
        <f aca="false">IF($H9288="","",$H9288-WEEKDAY($H9288,2)+1)</f>
        <v/>
      </c>
      <c r="J9288" s="4" t="str">
        <f aca="false">IF($I9288="","",$I9288+6)</f>
        <v/>
      </c>
      <c r="K9288" s="6" t="str">
        <f aca="false">IF($H9288="","",DATE(YEAR($H9288),MONTH($H9288),1))</f>
        <v/>
      </c>
      <c r="L9288" s="0" t="str">
        <f aca="false">IF($A9288="","",INDEX(CARTAO_COMPRAS!$K:$K,INT((ROW()-2)/20)+2))</f>
        <v/>
      </c>
      <c r="M9288" s="0" t="str">
        <f aca="false">IF($A9288="","","Compra no cartão")</f>
        <v/>
      </c>
    </row>
    <row r="9289" customFormat="false" ht="13.5" hidden="false" customHeight="false" outlineLevel="0" collapsed="false">
      <c r="A9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89" s="0" t="str">
        <f aca="false">IF($A9289="","",INDEX(CARTAO_COMPRAS!$C:$C,INT((ROW()-2)/20)+2))</f>
        <v/>
      </c>
      <c r="C9289" s="0" t="str">
        <f aca="false">IF($A9289="","",INDEX(CARTAO_COMPRAS!$D:$D,INT((ROW()-2)/20)+2))</f>
        <v/>
      </c>
      <c r="D9289" s="0" t="str">
        <f aca="false">IF($A9289="","",INDEX(CARTAO_COMPRAS!$E:$E,INT((ROW()-2)/20)+2))</f>
        <v/>
      </c>
      <c r="E9289" s="0" t="str">
        <f aca="false">IF($A9289="","",INDEX(CARTAO_COMPRAS!$H:$H,INT((ROW()-2)/20)+2)+MOD(ROW()-2,20))</f>
        <v/>
      </c>
      <c r="F9289" s="0" t="str">
        <f aca="false">IF($A9289="","",INDEX(CARTAO_COMPRAS!$G:$G,INT((ROW()-2)/20)+2))</f>
        <v/>
      </c>
      <c r="G9289" s="5" t="str">
        <f aca="false">IF($A9289="","",INDEX(CARTAO_COMPRAS!$I:$I,INT((ROW()-2)/20)+2))</f>
        <v/>
      </c>
      <c r="H9289" s="4" t="str">
        <f aca="false">IF($A9289="","",EDATE(INDEX(CARTAO_COMPRAS!$J:$J,INT((ROW()-2)/20)+2),MOD(ROW()-2,20)))</f>
        <v/>
      </c>
      <c r="I9289" s="4" t="str">
        <f aca="false">IF($H9289="","",$H9289-WEEKDAY($H9289,2)+1)</f>
        <v/>
      </c>
      <c r="J9289" s="4" t="str">
        <f aca="false">IF($I9289="","",$I9289+6)</f>
        <v/>
      </c>
      <c r="K9289" s="6" t="str">
        <f aca="false">IF($H9289="","",DATE(YEAR($H9289),MONTH($H9289),1))</f>
        <v/>
      </c>
      <c r="L9289" s="0" t="str">
        <f aca="false">IF($A9289="","",INDEX(CARTAO_COMPRAS!$K:$K,INT((ROW()-2)/20)+2))</f>
        <v/>
      </c>
      <c r="M9289" s="0" t="str">
        <f aca="false">IF($A9289="","","Compra no cartão")</f>
        <v/>
      </c>
    </row>
    <row r="9290" customFormat="false" ht="13.5" hidden="false" customHeight="false" outlineLevel="0" collapsed="false">
      <c r="A9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0" s="0" t="str">
        <f aca="false">IF($A9290="","",INDEX(CARTAO_COMPRAS!$C:$C,INT((ROW()-2)/20)+2))</f>
        <v/>
      </c>
      <c r="C9290" s="0" t="str">
        <f aca="false">IF($A9290="","",INDEX(CARTAO_COMPRAS!$D:$D,INT((ROW()-2)/20)+2))</f>
        <v/>
      </c>
      <c r="D9290" s="0" t="str">
        <f aca="false">IF($A9290="","",INDEX(CARTAO_COMPRAS!$E:$E,INT((ROW()-2)/20)+2))</f>
        <v/>
      </c>
      <c r="E9290" s="0" t="str">
        <f aca="false">IF($A9290="","",INDEX(CARTAO_COMPRAS!$H:$H,INT((ROW()-2)/20)+2)+MOD(ROW()-2,20))</f>
        <v/>
      </c>
      <c r="F9290" s="0" t="str">
        <f aca="false">IF($A9290="","",INDEX(CARTAO_COMPRAS!$G:$G,INT((ROW()-2)/20)+2))</f>
        <v/>
      </c>
      <c r="G9290" s="5" t="str">
        <f aca="false">IF($A9290="","",INDEX(CARTAO_COMPRAS!$I:$I,INT((ROW()-2)/20)+2))</f>
        <v/>
      </c>
      <c r="H9290" s="4" t="str">
        <f aca="false">IF($A9290="","",EDATE(INDEX(CARTAO_COMPRAS!$J:$J,INT((ROW()-2)/20)+2),MOD(ROW()-2,20)))</f>
        <v/>
      </c>
      <c r="I9290" s="4" t="str">
        <f aca="false">IF($H9290="","",$H9290-WEEKDAY($H9290,2)+1)</f>
        <v/>
      </c>
      <c r="J9290" s="4" t="str">
        <f aca="false">IF($I9290="","",$I9290+6)</f>
        <v/>
      </c>
      <c r="K9290" s="6" t="str">
        <f aca="false">IF($H9290="","",DATE(YEAR($H9290),MONTH($H9290),1))</f>
        <v/>
      </c>
      <c r="L9290" s="0" t="str">
        <f aca="false">IF($A9290="","",INDEX(CARTAO_COMPRAS!$K:$K,INT((ROW()-2)/20)+2))</f>
        <v/>
      </c>
      <c r="M9290" s="0" t="str">
        <f aca="false">IF($A9290="","","Compra no cartão")</f>
        <v/>
      </c>
    </row>
    <row r="9291" customFormat="false" ht="13.5" hidden="false" customHeight="false" outlineLevel="0" collapsed="false">
      <c r="A9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1" s="0" t="str">
        <f aca="false">IF($A9291="","",INDEX(CARTAO_COMPRAS!$C:$C,INT((ROW()-2)/20)+2))</f>
        <v/>
      </c>
      <c r="C9291" s="0" t="str">
        <f aca="false">IF($A9291="","",INDEX(CARTAO_COMPRAS!$D:$D,INT((ROW()-2)/20)+2))</f>
        <v/>
      </c>
      <c r="D9291" s="0" t="str">
        <f aca="false">IF($A9291="","",INDEX(CARTAO_COMPRAS!$E:$E,INT((ROW()-2)/20)+2))</f>
        <v/>
      </c>
      <c r="E9291" s="0" t="str">
        <f aca="false">IF($A9291="","",INDEX(CARTAO_COMPRAS!$H:$H,INT((ROW()-2)/20)+2)+MOD(ROW()-2,20))</f>
        <v/>
      </c>
      <c r="F9291" s="0" t="str">
        <f aca="false">IF($A9291="","",INDEX(CARTAO_COMPRAS!$G:$G,INT((ROW()-2)/20)+2))</f>
        <v/>
      </c>
      <c r="G9291" s="5" t="str">
        <f aca="false">IF($A9291="","",INDEX(CARTAO_COMPRAS!$I:$I,INT((ROW()-2)/20)+2))</f>
        <v/>
      </c>
      <c r="H9291" s="4" t="str">
        <f aca="false">IF($A9291="","",EDATE(INDEX(CARTAO_COMPRAS!$J:$J,INT((ROW()-2)/20)+2),MOD(ROW()-2,20)))</f>
        <v/>
      </c>
      <c r="I9291" s="4" t="str">
        <f aca="false">IF($H9291="","",$H9291-WEEKDAY($H9291,2)+1)</f>
        <v/>
      </c>
      <c r="J9291" s="4" t="str">
        <f aca="false">IF($I9291="","",$I9291+6)</f>
        <v/>
      </c>
      <c r="K9291" s="6" t="str">
        <f aca="false">IF($H9291="","",DATE(YEAR($H9291),MONTH($H9291),1))</f>
        <v/>
      </c>
      <c r="L9291" s="0" t="str">
        <f aca="false">IF($A9291="","",INDEX(CARTAO_COMPRAS!$K:$K,INT((ROW()-2)/20)+2))</f>
        <v/>
      </c>
      <c r="M9291" s="0" t="str">
        <f aca="false">IF($A9291="","","Compra no cartão")</f>
        <v/>
      </c>
    </row>
    <row r="9292" customFormat="false" ht="13.5" hidden="false" customHeight="false" outlineLevel="0" collapsed="false">
      <c r="A9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2" s="0" t="str">
        <f aca="false">IF($A9292="","",INDEX(CARTAO_COMPRAS!$C:$C,INT((ROW()-2)/20)+2))</f>
        <v/>
      </c>
      <c r="C9292" s="0" t="str">
        <f aca="false">IF($A9292="","",INDEX(CARTAO_COMPRAS!$D:$D,INT((ROW()-2)/20)+2))</f>
        <v/>
      </c>
      <c r="D9292" s="0" t="str">
        <f aca="false">IF($A9292="","",INDEX(CARTAO_COMPRAS!$E:$E,INT((ROW()-2)/20)+2))</f>
        <v/>
      </c>
      <c r="E9292" s="0" t="str">
        <f aca="false">IF($A9292="","",INDEX(CARTAO_COMPRAS!$H:$H,INT((ROW()-2)/20)+2)+MOD(ROW()-2,20))</f>
        <v/>
      </c>
      <c r="F9292" s="0" t="str">
        <f aca="false">IF($A9292="","",INDEX(CARTAO_COMPRAS!$G:$G,INT((ROW()-2)/20)+2))</f>
        <v/>
      </c>
      <c r="G9292" s="5" t="str">
        <f aca="false">IF($A9292="","",INDEX(CARTAO_COMPRAS!$I:$I,INT((ROW()-2)/20)+2))</f>
        <v/>
      </c>
      <c r="H9292" s="4" t="str">
        <f aca="false">IF($A9292="","",EDATE(INDEX(CARTAO_COMPRAS!$J:$J,INT((ROW()-2)/20)+2),MOD(ROW()-2,20)))</f>
        <v/>
      </c>
      <c r="I9292" s="4" t="str">
        <f aca="false">IF($H9292="","",$H9292-WEEKDAY($H9292,2)+1)</f>
        <v/>
      </c>
      <c r="J9292" s="4" t="str">
        <f aca="false">IF($I9292="","",$I9292+6)</f>
        <v/>
      </c>
      <c r="K9292" s="6" t="str">
        <f aca="false">IF($H9292="","",DATE(YEAR($H9292),MONTH($H9292),1))</f>
        <v/>
      </c>
      <c r="L9292" s="0" t="str">
        <f aca="false">IF($A9292="","",INDEX(CARTAO_COMPRAS!$K:$K,INT((ROW()-2)/20)+2))</f>
        <v/>
      </c>
      <c r="M9292" s="0" t="str">
        <f aca="false">IF($A9292="","","Compra no cartão")</f>
        <v/>
      </c>
    </row>
    <row r="9293" customFormat="false" ht="13.5" hidden="false" customHeight="false" outlineLevel="0" collapsed="false">
      <c r="A9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3" s="0" t="str">
        <f aca="false">IF($A9293="","",INDEX(CARTAO_COMPRAS!$C:$C,INT((ROW()-2)/20)+2))</f>
        <v/>
      </c>
      <c r="C9293" s="0" t="str">
        <f aca="false">IF($A9293="","",INDEX(CARTAO_COMPRAS!$D:$D,INT((ROW()-2)/20)+2))</f>
        <v/>
      </c>
      <c r="D9293" s="0" t="str">
        <f aca="false">IF($A9293="","",INDEX(CARTAO_COMPRAS!$E:$E,INT((ROW()-2)/20)+2))</f>
        <v/>
      </c>
      <c r="E9293" s="0" t="str">
        <f aca="false">IF($A9293="","",INDEX(CARTAO_COMPRAS!$H:$H,INT((ROW()-2)/20)+2)+MOD(ROW()-2,20))</f>
        <v/>
      </c>
      <c r="F9293" s="0" t="str">
        <f aca="false">IF($A9293="","",INDEX(CARTAO_COMPRAS!$G:$G,INT((ROW()-2)/20)+2))</f>
        <v/>
      </c>
      <c r="G9293" s="5" t="str">
        <f aca="false">IF($A9293="","",INDEX(CARTAO_COMPRAS!$I:$I,INT((ROW()-2)/20)+2))</f>
        <v/>
      </c>
      <c r="H9293" s="4" t="str">
        <f aca="false">IF($A9293="","",EDATE(INDEX(CARTAO_COMPRAS!$J:$J,INT((ROW()-2)/20)+2),MOD(ROW()-2,20)))</f>
        <v/>
      </c>
      <c r="I9293" s="4" t="str">
        <f aca="false">IF($H9293="","",$H9293-WEEKDAY($H9293,2)+1)</f>
        <v/>
      </c>
      <c r="J9293" s="4" t="str">
        <f aca="false">IF($I9293="","",$I9293+6)</f>
        <v/>
      </c>
      <c r="K9293" s="6" t="str">
        <f aca="false">IF($H9293="","",DATE(YEAR($H9293),MONTH($H9293),1))</f>
        <v/>
      </c>
      <c r="L9293" s="0" t="str">
        <f aca="false">IF($A9293="","",INDEX(CARTAO_COMPRAS!$K:$K,INT((ROW()-2)/20)+2))</f>
        <v/>
      </c>
      <c r="M9293" s="0" t="str">
        <f aca="false">IF($A9293="","","Compra no cartão")</f>
        <v/>
      </c>
    </row>
    <row r="9294" customFormat="false" ht="13.5" hidden="false" customHeight="false" outlineLevel="0" collapsed="false">
      <c r="A9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4" s="0" t="str">
        <f aca="false">IF($A9294="","",INDEX(CARTAO_COMPRAS!$C:$C,INT((ROW()-2)/20)+2))</f>
        <v/>
      </c>
      <c r="C9294" s="0" t="str">
        <f aca="false">IF($A9294="","",INDEX(CARTAO_COMPRAS!$D:$D,INT((ROW()-2)/20)+2))</f>
        <v/>
      </c>
      <c r="D9294" s="0" t="str">
        <f aca="false">IF($A9294="","",INDEX(CARTAO_COMPRAS!$E:$E,INT((ROW()-2)/20)+2))</f>
        <v/>
      </c>
      <c r="E9294" s="0" t="str">
        <f aca="false">IF($A9294="","",INDEX(CARTAO_COMPRAS!$H:$H,INT((ROW()-2)/20)+2)+MOD(ROW()-2,20))</f>
        <v/>
      </c>
      <c r="F9294" s="0" t="str">
        <f aca="false">IF($A9294="","",INDEX(CARTAO_COMPRAS!$G:$G,INT((ROW()-2)/20)+2))</f>
        <v/>
      </c>
      <c r="G9294" s="5" t="str">
        <f aca="false">IF($A9294="","",INDEX(CARTAO_COMPRAS!$I:$I,INT((ROW()-2)/20)+2))</f>
        <v/>
      </c>
      <c r="H9294" s="4" t="str">
        <f aca="false">IF($A9294="","",EDATE(INDEX(CARTAO_COMPRAS!$J:$J,INT((ROW()-2)/20)+2),MOD(ROW()-2,20)))</f>
        <v/>
      </c>
      <c r="I9294" s="4" t="str">
        <f aca="false">IF($H9294="","",$H9294-WEEKDAY($H9294,2)+1)</f>
        <v/>
      </c>
      <c r="J9294" s="4" t="str">
        <f aca="false">IF($I9294="","",$I9294+6)</f>
        <v/>
      </c>
      <c r="K9294" s="6" t="str">
        <f aca="false">IF($H9294="","",DATE(YEAR($H9294),MONTH($H9294),1))</f>
        <v/>
      </c>
      <c r="L9294" s="0" t="str">
        <f aca="false">IF($A9294="","",INDEX(CARTAO_COMPRAS!$K:$K,INT((ROW()-2)/20)+2))</f>
        <v/>
      </c>
      <c r="M9294" s="0" t="str">
        <f aca="false">IF($A9294="","","Compra no cartão")</f>
        <v/>
      </c>
    </row>
    <row r="9295" customFormat="false" ht="13.5" hidden="false" customHeight="false" outlineLevel="0" collapsed="false">
      <c r="A9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5" s="0" t="str">
        <f aca="false">IF($A9295="","",INDEX(CARTAO_COMPRAS!$C:$C,INT((ROW()-2)/20)+2))</f>
        <v/>
      </c>
      <c r="C9295" s="0" t="str">
        <f aca="false">IF($A9295="","",INDEX(CARTAO_COMPRAS!$D:$D,INT((ROW()-2)/20)+2))</f>
        <v/>
      </c>
      <c r="D9295" s="0" t="str">
        <f aca="false">IF($A9295="","",INDEX(CARTAO_COMPRAS!$E:$E,INT((ROW()-2)/20)+2))</f>
        <v/>
      </c>
      <c r="E9295" s="0" t="str">
        <f aca="false">IF($A9295="","",INDEX(CARTAO_COMPRAS!$H:$H,INT((ROW()-2)/20)+2)+MOD(ROW()-2,20))</f>
        <v/>
      </c>
      <c r="F9295" s="0" t="str">
        <f aca="false">IF($A9295="","",INDEX(CARTAO_COMPRAS!$G:$G,INT((ROW()-2)/20)+2))</f>
        <v/>
      </c>
      <c r="G9295" s="5" t="str">
        <f aca="false">IF($A9295="","",INDEX(CARTAO_COMPRAS!$I:$I,INT((ROW()-2)/20)+2))</f>
        <v/>
      </c>
      <c r="H9295" s="4" t="str">
        <f aca="false">IF($A9295="","",EDATE(INDEX(CARTAO_COMPRAS!$J:$J,INT((ROW()-2)/20)+2),MOD(ROW()-2,20)))</f>
        <v/>
      </c>
      <c r="I9295" s="4" t="str">
        <f aca="false">IF($H9295="","",$H9295-WEEKDAY($H9295,2)+1)</f>
        <v/>
      </c>
      <c r="J9295" s="4" t="str">
        <f aca="false">IF($I9295="","",$I9295+6)</f>
        <v/>
      </c>
      <c r="K9295" s="6" t="str">
        <f aca="false">IF($H9295="","",DATE(YEAR($H9295),MONTH($H9295),1))</f>
        <v/>
      </c>
      <c r="L9295" s="0" t="str">
        <f aca="false">IF($A9295="","",INDEX(CARTAO_COMPRAS!$K:$K,INT((ROW()-2)/20)+2))</f>
        <v/>
      </c>
      <c r="M9295" s="0" t="str">
        <f aca="false">IF($A9295="","","Compra no cartão")</f>
        <v/>
      </c>
    </row>
    <row r="9296" customFormat="false" ht="13.5" hidden="false" customHeight="false" outlineLevel="0" collapsed="false">
      <c r="A9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6" s="0" t="str">
        <f aca="false">IF($A9296="","",INDEX(CARTAO_COMPRAS!$C:$C,INT((ROW()-2)/20)+2))</f>
        <v/>
      </c>
      <c r="C9296" s="0" t="str">
        <f aca="false">IF($A9296="","",INDEX(CARTAO_COMPRAS!$D:$D,INT((ROW()-2)/20)+2))</f>
        <v/>
      </c>
      <c r="D9296" s="0" t="str">
        <f aca="false">IF($A9296="","",INDEX(CARTAO_COMPRAS!$E:$E,INT((ROW()-2)/20)+2))</f>
        <v/>
      </c>
      <c r="E9296" s="0" t="str">
        <f aca="false">IF($A9296="","",INDEX(CARTAO_COMPRAS!$H:$H,INT((ROW()-2)/20)+2)+MOD(ROW()-2,20))</f>
        <v/>
      </c>
      <c r="F9296" s="0" t="str">
        <f aca="false">IF($A9296="","",INDEX(CARTAO_COMPRAS!$G:$G,INT((ROW()-2)/20)+2))</f>
        <v/>
      </c>
      <c r="G9296" s="5" t="str">
        <f aca="false">IF($A9296="","",INDEX(CARTAO_COMPRAS!$I:$I,INT((ROW()-2)/20)+2))</f>
        <v/>
      </c>
      <c r="H9296" s="4" t="str">
        <f aca="false">IF($A9296="","",EDATE(INDEX(CARTAO_COMPRAS!$J:$J,INT((ROW()-2)/20)+2),MOD(ROW()-2,20)))</f>
        <v/>
      </c>
      <c r="I9296" s="4" t="str">
        <f aca="false">IF($H9296="","",$H9296-WEEKDAY($H9296,2)+1)</f>
        <v/>
      </c>
      <c r="J9296" s="4" t="str">
        <f aca="false">IF($I9296="","",$I9296+6)</f>
        <v/>
      </c>
      <c r="K9296" s="6" t="str">
        <f aca="false">IF($H9296="","",DATE(YEAR($H9296),MONTH($H9296),1))</f>
        <v/>
      </c>
      <c r="L9296" s="0" t="str">
        <f aca="false">IF($A9296="","",INDEX(CARTAO_COMPRAS!$K:$K,INT((ROW()-2)/20)+2))</f>
        <v/>
      </c>
      <c r="M9296" s="0" t="str">
        <f aca="false">IF($A9296="","","Compra no cartão")</f>
        <v/>
      </c>
    </row>
    <row r="9297" customFormat="false" ht="13.5" hidden="false" customHeight="false" outlineLevel="0" collapsed="false">
      <c r="A9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7" s="0" t="str">
        <f aca="false">IF($A9297="","",INDEX(CARTAO_COMPRAS!$C:$C,INT((ROW()-2)/20)+2))</f>
        <v/>
      </c>
      <c r="C9297" s="0" t="str">
        <f aca="false">IF($A9297="","",INDEX(CARTAO_COMPRAS!$D:$D,INT((ROW()-2)/20)+2))</f>
        <v/>
      </c>
      <c r="D9297" s="0" t="str">
        <f aca="false">IF($A9297="","",INDEX(CARTAO_COMPRAS!$E:$E,INT((ROW()-2)/20)+2))</f>
        <v/>
      </c>
      <c r="E9297" s="0" t="str">
        <f aca="false">IF($A9297="","",INDEX(CARTAO_COMPRAS!$H:$H,INT((ROW()-2)/20)+2)+MOD(ROW()-2,20))</f>
        <v/>
      </c>
      <c r="F9297" s="0" t="str">
        <f aca="false">IF($A9297="","",INDEX(CARTAO_COMPRAS!$G:$G,INT((ROW()-2)/20)+2))</f>
        <v/>
      </c>
      <c r="G9297" s="5" t="str">
        <f aca="false">IF($A9297="","",INDEX(CARTAO_COMPRAS!$I:$I,INT((ROW()-2)/20)+2))</f>
        <v/>
      </c>
      <c r="H9297" s="4" t="str">
        <f aca="false">IF($A9297="","",EDATE(INDEX(CARTAO_COMPRAS!$J:$J,INT((ROW()-2)/20)+2),MOD(ROW()-2,20)))</f>
        <v/>
      </c>
      <c r="I9297" s="4" t="str">
        <f aca="false">IF($H9297="","",$H9297-WEEKDAY($H9297,2)+1)</f>
        <v/>
      </c>
      <c r="J9297" s="4" t="str">
        <f aca="false">IF($I9297="","",$I9297+6)</f>
        <v/>
      </c>
      <c r="K9297" s="6" t="str">
        <f aca="false">IF($H9297="","",DATE(YEAR($H9297),MONTH($H9297),1))</f>
        <v/>
      </c>
      <c r="L9297" s="0" t="str">
        <f aca="false">IF($A9297="","",INDEX(CARTAO_COMPRAS!$K:$K,INT((ROW()-2)/20)+2))</f>
        <v/>
      </c>
      <c r="M9297" s="0" t="str">
        <f aca="false">IF($A9297="","","Compra no cartão")</f>
        <v/>
      </c>
    </row>
    <row r="9298" customFormat="false" ht="13.5" hidden="false" customHeight="false" outlineLevel="0" collapsed="false">
      <c r="A9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8" s="0" t="str">
        <f aca="false">IF($A9298="","",INDEX(CARTAO_COMPRAS!$C:$C,INT((ROW()-2)/20)+2))</f>
        <v/>
      </c>
      <c r="C9298" s="0" t="str">
        <f aca="false">IF($A9298="","",INDEX(CARTAO_COMPRAS!$D:$D,INT((ROW()-2)/20)+2))</f>
        <v/>
      </c>
      <c r="D9298" s="0" t="str">
        <f aca="false">IF($A9298="","",INDEX(CARTAO_COMPRAS!$E:$E,INT((ROW()-2)/20)+2))</f>
        <v/>
      </c>
      <c r="E9298" s="0" t="str">
        <f aca="false">IF($A9298="","",INDEX(CARTAO_COMPRAS!$H:$H,INT((ROW()-2)/20)+2)+MOD(ROW()-2,20))</f>
        <v/>
      </c>
      <c r="F9298" s="0" t="str">
        <f aca="false">IF($A9298="","",INDEX(CARTAO_COMPRAS!$G:$G,INT((ROW()-2)/20)+2))</f>
        <v/>
      </c>
      <c r="G9298" s="5" t="str">
        <f aca="false">IF($A9298="","",INDEX(CARTAO_COMPRAS!$I:$I,INT((ROW()-2)/20)+2))</f>
        <v/>
      </c>
      <c r="H9298" s="4" t="str">
        <f aca="false">IF($A9298="","",EDATE(INDEX(CARTAO_COMPRAS!$J:$J,INT((ROW()-2)/20)+2),MOD(ROW()-2,20)))</f>
        <v/>
      </c>
      <c r="I9298" s="4" t="str">
        <f aca="false">IF($H9298="","",$H9298-WEEKDAY($H9298,2)+1)</f>
        <v/>
      </c>
      <c r="J9298" s="4" t="str">
        <f aca="false">IF($I9298="","",$I9298+6)</f>
        <v/>
      </c>
      <c r="K9298" s="6" t="str">
        <f aca="false">IF($H9298="","",DATE(YEAR($H9298),MONTH($H9298),1))</f>
        <v/>
      </c>
      <c r="L9298" s="0" t="str">
        <f aca="false">IF($A9298="","",INDEX(CARTAO_COMPRAS!$K:$K,INT((ROW()-2)/20)+2))</f>
        <v/>
      </c>
      <c r="M9298" s="0" t="str">
        <f aca="false">IF($A9298="","","Compra no cartão")</f>
        <v/>
      </c>
    </row>
    <row r="9299" customFormat="false" ht="13.5" hidden="false" customHeight="false" outlineLevel="0" collapsed="false">
      <c r="A9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299" s="0" t="str">
        <f aca="false">IF($A9299="","",INDEX(CARTAO_COMPRAS!$C:$C,INT((ROW()-2)/20)+2))</f>
        <v/>
      </c>
      <c r="C9299" s="0" t="str">
        <f aca="false">IF($A9299="","",INDEX(CARTAO_COMPRAS!$D:$D,INT((ROW()-2)/20)+2))</f>
        <v/>
      </c>
      <c r="D9299" s="0" t="str">
        <f aca="false">IF($A9299="","",INDEX(CARTAO_COMPRAS!$E:$E,INT((ROW()-2)/20)+2))</f>
        <v/>
      </c>
      <c r="E9299" s="0" t="str">
        <f aca="false">IF($A9299="","",INDEX(CARTAO_COMPRAS!$H:$H,INT((ROW()-2)/20)+2)+MOD(ROW()-2,20))</f>
        <v/>
      </c>
      <c r="F9299" s="0" t="str">
        <f aca="false">IF($A9299="","",INDEX(CARTAO_COMPRAS!$G:$G,INT((ROW()-2)/20)+2))</f>
        <v/>
      </c>
      <c r="G9299" s="5" t="str">
        <f aca="false">IF($A9299="","",INDEX(CARTAO_COMPRAS!$I:$I,INT((ROW()-2)/20)+2))</f>
        <v/>
      </c>
      <c r="H9299" s="4" t="str">
        <f aca="false">IF($A9299="","",EDATE(INDEX(CARTAO_COMPRAS!$J:$J,INT((ROW()-2)/20)+2),MOD(ROW()-2,20)))</f>
        <v/>
      </c>
      <c r="I9299" s="4" t="str">
        <f aca="false">IF($H9299="","",$H9299-WEEKDAY($H9299,2)+1)</f>
        <v/>
      </c>
      <c r="J9299" s="4" t="str">
        <f aca="false">IF($I9299="","",$I9299+6)</f>
        <v/>
      </c>
      <c r="K9299" s="6" t="str">
        <f aca="false">IF($H9299="","",DATE(YEAR($H9299),MONTH($H9299),1))</f>
        <v/>
      </c>
      <c r="L9299" s="0" t="str">
        <f aca="false">IF($A9299="","",INDEX(CARTAO_COMPRAS!$K:$K,INT((ROW()-2)/20)+2))</f>
        <v/>
      </c>
      <c r="M9299" s="0" t="str">
        <f aca="false">IF($A9299="","","Compra no cartão")</f>
        <v/>
      </c>
    </row>
    <row r="9300" customFormat="false" ht="13.5" hidden="false" customHeight="false" outlineLevel="0" collapsed="false">
      <c r="A9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0" s="0" t="str">
        <f aca="false">IF($A9300="","",INDEX(CARTAO_COMPRAS!$C:$C,INT((ROW()-2)/20)+2))</f>
        <v/>
      </c>
      <c r="C9300" s="0" t="str">
        <f aca="false">IF($A9300="","",INDEX(CARTAO_COMPRAS!$D:$D,INT((ROW()-2)/20)+2))</f>
        <v/>
      </c>
      <c r="D9300" s="0" t="str">
        <f aca="false">IF($A9300="","",INDEX(CARTAO_COMPRAS!$E:$E,INT((ROW()-2)/20)+2))</f>
        <v/>
      </c>
      <c r="E9300" s="0" t="str">
        <f aca="false">IF($A9300="","",INDEX(CARTAO_COMPRAS!$H:$H,INT((ROW()-2)/20)+2)+MOD(ROW()-2,20))</f>
        <v/>
      </c>
      <c r="F9300" s="0" t="str">
        <f aca="false">IF($A9300="","",INDEX(CARTAO_COMPRAS!$G:$G,INT((ROW()-2)/20)+2))</f>
        <v/>
      </c>
      <c r="G9300" s="5" t="str">
        <f aca="false">IF($A9300="","",INDEX(CARTAO_COMPRAS!$I:$I,INT((ROW()-2)/20)+2))</f>
        <v/>
      </c>
      <c r="H9300" s="4" t="str">
        <f aca="false">IF($A9300="","",EDATE(INDEX(CARTAO_COMPRAS!$J:$J,INT((ROW()-2)/20)+2),MOD(ROW()-2,20)))</f>
        <v/>
      </c>
      <c r="I9300" s="4" t="str">
        <f aca="false">IF($H9300="","",$H9300-WEEKDAY($H9300,2)+1)</f>
        <v/>
      </c>
      <c r="J9300" s="4" t="str">
        <f aca="false">IF($I9300="","",$I9300+6)</f>
        <v/>
      </c>
      <c r="K9300" s="6" t="str">
        <f aca="false">IF($H9300="","",DATE(YEAR($H9300),MONTH($H9300),1))</f>
        <v/>
      </c>
      <c r="L9300" s="0" t="str">
        <f aca="false">IF($A9300="","",INDEX(CARTAO_COMPRAS!$K:$K,INT((ROW()-2)/20)+2))</f>
        <v/>
      </c>
      <c r="M9300" s="0" t="str">
        <f aca="false">IF($A9300="","","Compra no cartão")</f>
        <v/>
      </c>
    </row>
    <row r="9301" customFormat="false" ht="13.5" hidden="false" customHeight="false" outlineLevel="0" collapsed="false">
      <c r="A9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1" s="0" t="str">
        <f aca="false">IF($A9301="","",INDEX(CARTAO_COMPRAS!$C:$C,INT((ROW()-2)/20)+2))</f>
        <v/>
      </c>
      <c r="C9301" s="0" t="str">
        <f aca="false">IF($A9301="","",INDEX(CARTAO_COMPRAS!$D:$D,INT((ROW()-2)/20)+2))</f>
        <v/>
      </c>
      <c r="D9301" s="0" t="str">
        <f aca="false">IF($A9301="","",INDEX(CARTAO_COMPRAS!$E:$E,INT((ROW()-2)/20)+2))</f>
        <v/>
      </c>
      <c r="E9301" s="0" t="str">
        <f aca="false">IF($A9301="","",INDEX(CARTAO_COMPRAS!$H:$H,INT((ROW()-2)/20)+2)+MOD(ROW()-2,20))</f>
        <v/>
      </c>
      <c r="F9301" s="0" t="str">
        <f aca="false">IF($A9301="","",INDEX(CARTAO_COMPRAS!$G:$G,INT((ROW()-2)/20)+2))</f>
        <v/>
      </c>
      <c r="G9301" s="5" t="str">
        <f aca="false">IF($A9301="","",INDEX(CARTAO_COMPRAS!$I:$I,INT((ROW()-2)/20)+2))</f>
        <v/>
      </c>
      <c r="H9301" s="4" t="str">
        <f aca="false">IF($A9301="","",EDATE(INDEX(CARTAO_COMPRAS!$J:$J,INT((ROW()-2)/20)+2),MOD(ROW()-2,20)))</f>
        <v/>
      </c>
      <c r="I9301" s="4" t="str">
        <f aca="false">IF($H9301="","",$H9301-WEEKDAY($H9301,2)+1)</f>
        <v/>
      </c>
      <c r="J9301" s="4" t="str">
        <f aca="false">IF($I9301="","",$I9301+6)</f>
        <v/>
      </c>
      <c r="K9301" s="6" t="str">
        <f aca="false">IF($H9301="","",DATE(YEAR($H9301),MONTH($H9301),1))</f>
        <v/>
      </c>
      <c r="L9301" s="0" t="str">
        <f aca="false">IF($A9301="","",INDEX(CARTAO_COMPRAS!$K:$K,INT((ROW()-2)/20)+2))</f>
        <v/>
      </c>
      <c r="M9301" s="0" t="str">
        <f aca="false">IF($A9301="","","Compra no cartão")</f>
        <v/>
      </c>
    </row>
    <row r="9302" customFormat="false" ht="13.5" hidden="false" customHeight="false" outlineLevel="0" collapsed="false">
      <c r="A93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466</v>
      </c>
      <c r="B9302" s="0" t="str">
        <f aca="false">IF($A9302="","",INDEX(CARTAO_COMPRAS!$C:$C,INT((ROW()-2)/20)+2))</f>
        <v>Nubank</v>
      </c>
      <c r="C9302" s="0" t="str">
        <f aca="false">IF($A9302="","",INDEX(CARTAO_COMPRAS!$D:$D,INT((ROW()-2)/20)+2))</f>
        <v>Giga Atacado</v>
      </c>
      <c r="D9302" s="0" t="str">
        <f aca="false">IF($A9302="","",INDEX(CARTAO_COMPRAS!$E:$E,INT((ROW()-2)/20)+2))</f>
        <v>Alimentação / Insumos</v>
      </c>
      <c r="E9302" s="0" t="n">
        <f aca="false">IF($A9302="","",INDEX(CARTAO_COMPRAS!$H:$H,INT((ROW()-2)/20)+2)+MOD(ROW()-2,20))</f>
        <v>1</v>
      </c>
      <c r="F9302" s="0" t="n">
        <f aca="false">IF($A9302="","",INDEX(CARTAO_COMPRAS!$G:$G,INT((ROW()-2)/20)+2))</f>
        <v>1</v>
      </c>
      <c r="G9302" s="5" t="n">
        <f aca="false">IF($A9302="","",INDEX(CARTAO_COMPRAS!$I:$I,INT((ROW()-2)/20)+2))</f>
        <v>570.04</v>
      </c>
      <c r="H9302" s="4" t="n">
        <f aca="false">IF($A9302="","",EDATE(INDEX(CARTAO_COMPRAS!$J:$J,INT((ROW()-2)/20)+2),MOD(ROW()-2,20)))</f>
        <v>46201</v>
      </c>
      <c r="I9302" s="4" t="n">
        <f aca="false">IF($H9302="","",$H9302-WEEKDAY($H9302,2)+1)</f>
        <v>46195</v>
      </c>
      <c r="J9302" s="4" t="n">
        <f aca="false">IF($I9302="","",$I9302+6)</f>
        <v>46201</v>
      </c>
      <c r="K9302" s="6" t="n">
        <f aca="false">IF($H9302="","",DATE(YEAR($H9302),MONTH($H9302),1))</f>
        <v>46174</v>
      </c>
      <c r="L9302" s="0" t="str">
        <f aca="false">IF($A9302="","",INDEX(CARTAO_COMPRAS!$K:$K,INT((ROW()-2)/20)+2))</f>
        <v>Pago</v>
      </c>
      <c r="M9302" s="0" t="str">
        <f aca="false">IF($A9302="","","Compra no cartão")</f>
        <v>Compra no cartão</v>
      </c>
    </row>
    <row r="9303" customFormat="false" ht="13.5" hidden="false" customHeight="false" outlineLevel="0" collapsed="false">
      <c r="A9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3" s="0" t="str">
        <f aca="false">IF($A9303="","",INDEX(CARTAO_COMPRAS!$C:$C,INT((ROW()-2)/20)+2))</f>
        <v/>
      </c>
      <c r="C9303" s="0" t="str">
        <f aca="false">IF($A9303="","",INDEX(CARTAO_COMPRAS!$D:$D,INT((ROW()-2)/20)+2))</f>
        <v/>
      </c>
      <c r="D9303" s="0" t="str">
        <f aca="false">IF($A9303="","",INDEX(CARTAO_COMPRAS!$E:$E,INT((ROW()-2)/20)+2))</f>
        <v/>
      </c>
      <c r="E9303" s="0" t="str">
        <f aca="false">IF($A9303="","",INDEX(CARTAO_COMPRAS!$H:$H,INT((ROW()-2)/20)+2)+MOD(ROW()-2,20))</f>
        <v/>
      </c>
      <c r="F9303" s="0" t="str">
        <f aca="false">IF($A9303="","",INDEX(CARTAO_COMPRAS!$G:$G,INT((ROW()-2)/20)+2))</f>
        <v/>
      </c>
      <c r="G9303" s="5" t="str">
        <f aca="false">IF($A9303="","",INDEX(CARTAO_COMPRAS!$I:$I,INT((ROW()-2)/20)+2))</f>
        <v/>
      </c>
      <c r="H9303" s="4" t="str">
        <f aca="false">IF($A9303="","",EDATE(INDEX(CARTAO_COMPRAS!$J:$J,INT((ROW()-2)/20)+2),MOD(ROW()-2,20)))</f>
        <v/>
      </c>
      <c r="I9303" s="4" t="str">
        <f aca="false">IF($H9303="","",$H9303-WEEKDAY($H9303,2)+1)</f>
        <v/>
      </c>
      <c r="J9303" s="4" t="str">
        <f aca="false">IF($I9303="","",$I9303+6)</f>
        <v/>
      </c>
      <c r="K9303" s="6" t="str">
        <f aca="false">IF($H9303="","",DATE(YEAR($H9303),MONTH($H9303),1))</f>
        <v/>
      </c>
      <c r="L9303" s="0" t="str">
        <f aca="false">IF($A9303="","",INDEX(CARTAO_COMPRAS!$K:$K,INT((ROW()-2)/20)+2))</f>
        <v/>
      </c>
      <c r="M9303" s="0" t="str">
        <f aca="false">IF($A9303="","","Compra no cartão")</f>
        <v/>
      </c>
    </row>
    <row r="9304" customFormat="false" ht="13.5" hidden="false" customHeight="false" outlineLevel="0" collapsed="false">
      <c r="A9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4" s="0" t="str">
        <f aca="false">IF($A9304="","",INDEX(CARTAO_COMPRAS!$C:$C,INT((ROW()-2)/20)+2))</f>
        <v/>
      </c>
      <c r="C9304" s="0" t="str">
        <f aca="false">IF($A9304="","",INDEX(CARTAO_COMPRAS!$D:$D,INT((ROW()-2)/20)+2))</f>
        <v/>
      </c>
      <c r="D9304" s="0" t="str">
        <f aca="false">IF($A9304="","",INDEX(CARTAO_COMPRAS!$E:$E,INT((ROW()-2)/20)+2))</f>
        <v/>
      </c>
      <c r="E9304" s="0" t="str">
        <f aca="false">IF($A9304="","",INDEX(CARTAO_COMPRAS!$H:$H,INT((ROW()-2)/20)+2)+MOD(ROW()-2,20))</f>
        <v/>
      </c>
      <c r="F9304" s="0" t="str">
        <f aca="false">IF($A9304="","",INDEX(CARTAO_COMPRAS!$G:$G,INT((ROW()-2)/20)+2))</f>
        <v/>
      </c>
      <c r="G9304" s="5" t="str">
        <f aca="false">IF($A9304="","",INDEX(CARTAO_COMPRAS!$I:$I,INT((ROW()-2)/20)+2))</f>
        <v/>
      </c>
      <c r="H9304" s="4" t="str">
        <f aca="false">IF($A9304="","",EDATE(INDEX(CARTAO_COMPRAS!$J:$J,INT((ROW()-2)/20)+2),MOD(ROW()-2,20)))</f>
        <v/>
      </c>
      <c r="I9304" s="4" t="str">
        <f aca="false">IF($H9304="","",$H9304-WEEKDAY($H9304,2)+1)</f>
        <v/>
      </c>
      <c r="J9304" s="4" t="str">
        <f aca="false">IF($I9304="","",$I9304+6)</f>
        <v/>
      </c>
      <c r="K9304" s="6" t="str">
        <f aca="false">IF($H9304="","",DATE(YEAR($H9304),MONTH($H9304),1))</f>
        <v/>
      </c>
      <c r="L9304" s="0" t="str">
        <f aca="false">IF($A9304="","",INDEX(CARTAO_COMPRAS!$K:$K,INT((ROW()-2)/20)+2))</f>
        <v/>
      </c>
      <c r="M9304" s="0" t="str">
        <f aca="false">IF($A9304="","","Compra no cartão")</f>
        <v/>
      </c>
    </row>
    <row r="9305" customFormat="false" ht="13.5" hidden="false" customHeight="false" outlineLevel="0" collapsed="false">
      <c r="A9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5" s="0" t="str">
        <f aca="false">IF($A9305="","",INDEX(CARTAO_COMPRAS!$C:$C,INT((ROW()-2)/20)+2))</f>
        <v/>
      </c>
      <c r="C9305" s="0" t="str">
        <f aca="false">IF($A9305="","",INDEX(CARTAO_COMPRAS!$D:$D,INT((ROW()-2)/20)+2))</f>
        <v/>
      </c>
      <c r="D9305" s="0" t="str">
        <f aca="false">IF($A9305="","",INDEX(CARTAO_COMPRAS!$E:$E,INT((ROW()-2)/20)+2))</f>
        <v/>
      </c>
      <c r="E9305" s="0" t="str">
        <f aca="false">IF($A9305="","",INDEX(CARTAO_COMPRAS!$H:$H,INT((ROW()-2)/20)+2)+MOD(ROW()-2,20))</f>
        <v/>
      </c>
      <c r="F9305" s="0" t="str">
        <f aca="false">IF($A9305="","",INDEX(CARTAO_COMPRAS!$G:$G,INT((ROW()-2)/20)+2))</f>
        <v/>
      </c>
      <c r="G9305" s="5" t="str">
        <f aca="false">IF($A9305="","",INDEX(CARTAO_COMPRAS!$I:$I,INT((ROW()-2)/20)+2))</f>
        <v/>
      </c>
      <c r="H9305" s="4" t="str">
        <f aca="false">IF($A9305="","",EDATE(INDEX(CARTAO_COMPRAS!$J:$J,INT((ROW()-2)/20)+2),MOD(ROW()-2,20)))</f>
        <v/>
      </c>
      <c r="I9305" s="4" t="str">
        <f aca="false">IF($H9305="","",$H9305-WEEKDAY($H9305,2)+1)</f>
        <v/>
      </c>
      <c r="J9305" s="4" t="str">
        <f aca="false">IF($I9305="","",$I9305+6)</f>
        <v/>
      </c>
      <c r="K9305" s="6" t="str">
        <f aca="false">IF($H9305="","",DATE(YEAR($H9305),MONTH($H9305),1))</f>
        <v/>
      </c>
      <c r="L9305" s="0" t="str">
        <f aca="false">IF($A9305="","",INDEX(CARTAO_COMPRAS!$K:$K,INT((ROW()-2)/20)+2))</f>
        <v/>
      </c>
      <c r="M9305" s="0" t="str">
        <f aca="false">IF($A9305="","","Compra no cartão")</f>
        <v/>
      </c>
    </row>
    <row r="9306" customFormat="false" ht="13.5" hidden="false" customHeight="false" outlineLevel="0" collapsed="false">
      <c r="A9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6" s="0" t="str">
        <f aca="false">IF($A9306="","",INDEX(CARTAO_COMPRAS!$C:$C,INT((ROW()-2)/20)+2))</f>
        <v/>
      </c>
      <c r="C9306" s="0" t="str">
        <f aca="false">IF($A9306="","",INDEX(CARTAO_COMPRAS!$D:$D,INT((ROW()-2)/20)+2))</f>
        <v/>
      </c>
      <c r="D9306" s="0" t="str">
        <f aca="false">IF($A9306="","",INDEX(CARTAO_COMPRAS!$E:$E,INT((ROW()-2)/20)+2))</f>
        <v/>
      </c>
      <c r="E9306" s="0" t="str">
        <f aca="false">IF($A9306="","",INDEX(CARTAO_COMPRAS!$H:$H,INT((ROW()-2)/20)+2)+MOD(ROW()-2,20))</f>
        <v/>
      </c>
      <c r="F9306" s="0" t="str">
        <f aca="false">IF($A9306="","",INDEX(CARTAO_COMPRAS!$G:$G,INT((ROW()-2)/20)+2))</f>
        <v/>
      </c>
      <c r="G9306" s="5" t="str">
        <f aca="false">IF($A9306="","",INDEX(CARTAO_COMPRAS!$I:$I,INT((ROW()-2)/20)+2))</f>
        <v/>
      </c>
      <c r="H9306" s="4" t="str">
        <f aca="false">IF($A9306="","",EDATE(INDEX(CARTAO_COMPRAS!$J:$J,INT((ROW()-2)/20)+2),MOD(ROW()-2,20)))</f>
        <v/>
      </c>
      <c r="I9306" s="4" t="str">
        <f aca="false">IF($H9306="","",$H9306-WEEKDAY($H9306,2)+1)</f>
        <v/>
      </c>
      <c r="J9306" s="4" t="str">
        <f aca="false">IF($I9306="","",$I9306+6)</f>
        <v/>
      </c>
      <c r="K9306" s="6" t="str">
        <f aca="false">IF($H9306="","",DATE(YEAR($H9306),MONTH($H9306),1))</f>
        <v/>
      </c>
      <c r="L9306" s="0" t="str">
        <f aca="false">IF($A9306="","",INDEX(CARTAO_COMPRAS!$K:$K,INT((ROW()-2)/20)+2))</f>
        <v/>
      </c>
      <c r="M9306" s="0" t="str">
        <f aca="false">IF($A9306="","","Compra no cartão")</f>
        <v/>
      </c>
    </row>
    <row r="9307" customFormat="false" ht="13.5" hidden="false" customHeight="false" outlineLevel="0" collapsed="false">
      <c r="A9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7" s="0" t="str">
        <f aca="false">IF($A9307="","",INDEX(CARTAO_COMPRAS!$C:$C,INT((ROW()-2)/20)+2))</f>
        <v/>
      </c>
      <c r="C9307" s="0" t="str">
        <f aca="false">IF($A9307="","",INDEX(CARTAO_COMPRAS!$D:$D,INT((ROW()-2)/20)+2))</f>
        <v/>
      </c>
      <c r="D9307" s="0" t="str">
        <f aca="false">IF($A9307="","",INDEX(CARTAO_COMPRAS!$E:$E,INT((ROW()-2)/20)+2))</f>
        <v/>
      </c>
      <c r="E9307" s="0" t="str">
        <f aca="false">IF($A9307="","",INDEX(CARTAO_COMPRAS!$H:$H,INT((ROW()-2)/20)+2)+MOD(ROW()-2,20))</f>
        <v/>
      </c>
      <c r="F9307" s="0" t="str">
        <f aca="false">IF($A9307="","",INDEX(CARTAO_COMPRAS!$G:$G,INT((ROW()-2)/20)+2))</f>
        <v/>
      </c>
      <c r="G9307" s="5" t="str">
        <f aca="false">IF($A9307="","",INDEX(CARTAO_COMPRAS!$I:$I,INT((ROW()-2)/20)+2))</f>
        <v/>
      </c>
      <c r="H9307" s="4" t="str">
        <f aca="false">IF($A9307="","",EDATE(INDEX(CARTAO_COMPRAS!$J:$J,INT((ROW()-2)/20)+2),MOD(ROW()-2,20)))</f>
        <v/>
      </c>
      <c r="I9307" s="4" t="str">
        <f aca="false">IF($H9307="","",$H9307-WEEKDAY($H9307,2)+1)</f>
        <v/>
      </c>
      <c r="J9307" s="4" t="str">
        <f aca="false">IF($I9307="","",$I9307+6)</f>
        <v/>
      </c>
      <c r="K9307" s="6" t="str">
        <f aca="false">IF($H9307="","",DATE(YEAR($H9307),MONTH($H9307),1))</f>
        <v/>
      </c>
      <c r="L9307" s="0" t="str">
        <f aca="false">IF($A9307="","",INDEX(CARTAO_COMPRAS!$K:$K,INT((ROW()-2)/20)+2))</f>
        <v/>
      </c>
      <c r="M9307" s="0" t="str">
        <f aca="false">IF($A9307="","","Compra no cartão")</f>
        <v/>
      </c>
    </row>
    <row r="9308" customFormat="false" ht="13.5" hidden="false" customHeight="false" outlineLevel="0" collapsed="false">
      <c r="A9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8" s="0" t="str">
        <f aca="false">IF($A9308="","",INDEX(CARTAO_COMPRAS!$C:$C,INT((ROW()-2)/20)+2))</f>
        <v/>
      </c>
      <c r="C9308" s="0" t="str">
        <f aca="false">IF($A9308="","",INDEX(CARTAO_COMPRAS!$D:$D,INT((ROW()-2)/20)+2))</f>
        <v/>
      </c>
      <c r="D9308" s="0" t="str">
        <f aca="false">IF($A9308="","",INDEX(CARTAO_COMPRAS!$E:$E,INT((ROW()-2)/20)+2))</f>
        <v/>
      </c>
      <c r="E9308" s="0" t="str">
        <f aca="false">IF($A9308="","",INDEX(CARTAO_COMPRAS!$H:$H,INT((ROW()-2)/20)+2)+MOD(ROW()-2,20))</f>
        <v/>
      </c>
      <c r="F9308" s="0" t="str">
        <f aca="false">IF($A9308="","",INDEX(CARTAO_COMPRAS!$G:$G,INT((ROW()-2)/20)+2))</f>
        <v/>
      </c>
      <c r="G9308" s="5" t="str">
        <f aca="false">IF($A9308="","",INDEX(CARTAO_COMPRAS!$I:$I,INT((ROW()-2)/20)+2))</f>
        <v/>
      </c>
      <c r="H9308" s="4" t="str">
        <f aca="false">IF($A9308="","",EDATE(INDEX(CARTAO_COMPRAS!$J:$J,INT((ROW()-2)/20)+2),MOD(ROW()-2,20)))</f>
        <v/>
      </c>
      <c r="I9308" s="4" t="str">
        <f aca="false">IF($H9308="","",$H9308-WEEKDAY($H9308,2)+1)</f>
        <v/>
      </c>
      <c r="J9308" s="4" t="str">
        <f aca="false">IF($I9308="","",$I9308+6)</f>
        <v/>
      </c>
      <c r="K9308" s="6" t="str">
        <f aca="false">IF($H9308="","",DATE(YEAR($H9308),MONTH($H9308),1))</f>
        <v/>
      </c>
      <c r="L9308" s="0" t="str">
        <f aca="false">IF($A9308="","",INDEX(CARTAO_COMPRAS!$K:$K,INT((ROW()-2)/20)+2))</f>
        <v/>
      </c>
      <c r="M9308" s="0" t="str">
        <f aca="false">IF($A9308="","","Compra no cartão")</f>
        <v/>
      </c>
    </row>
    <row r="9309" customFormat="false" ht="13.5" hidden="false" customHeight="false" outlineLevel="0" collapsed="false">
      <c r="A9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09" s="0" t="str">
        <f aca="false">IF($A9309="","",INDEX(CARTAO_COMPRAS!$C:$C,INT((ROW()-2)/20)+2))</f>
        <v/>
      </c>
      <c r="C9309" s="0" t="str">
        <f aca="false">IF($A9309="","",INDEX(CARTAO_COMPRAS!$D:$D,INT((ROW()-2)/20)+2))</f>
        <v/>
      </c>
      <c r="D9309" s="0" t="str">
        <f aca="false">IF($A9309="","",INDEX(CARTAO_COMPRAS!$E:$E,INT((ROW()-2)/20)+2))</f>
        <v/>
      </c>
      <c r="E9309" s="0" t="str">
        <f aca="false">IF($A9309="","",INDEX(CARTAO_COMPRAS!$H:$H,INT((ROW()-2)/20)+2)+MOD(ROW()-2,20))</f>
        <v/>
      </c>
      <c r="F9309" s="0" t="str">
        <f aca="false">IF($A9309="","",INDEX(CARTAO_COMPRAS!$G:$G,INT((ROW()-2)/20)+2))</f>
        <v/>
      </c>
      <c r="G9309" s="5" t="str">
        <f aca="false">IF($A9309="","",INDEX(CARTAO_COMPRAS!$I:$I,INT((ROW()-2)/20)+2))</f>
        <v/>
      </c>
      <c r="H9309" s="4" t="str">
        <f aca="false">IF($A9309="","",EDATE(INDEX(CARTAO_COMPRAS!$J:$J,INT((ROW()-2)/20)+2),MOD(ROW()-2,20)))</f>
        <v/>
      </c>
      <c r="I9309" s="4" t="str">
        <f aca="false">IF($H9309="","",$H9309-WEEKDAY($H9309,2)+1)</f>
        <v/>
      </c>
      <c r="J9309" s="4" t="str">
        <f aca="false">IF($I9309="","",$I9309+6)</f>
        <v/>
      </c>
      <c r="K9309" s="6" t="str">
        <f aca="false">IF($H9309="","",DATE(YEAR($H9309),MONTH($H9309),1))</f>
        <v/>
      </c>
      <c r="L9309" s="0" t="str">
        <f aca="false">IF($A9309="","",INDEX(CARTAO_COMPRAS!$K:$K,INT((ROW()-2)/20)+2))</f>
        <v/>
      </c>
      <c r="M9309" s="0" t="str">
        <f aca="false">IF($A9309="","","Compra no cartão")</f>
        <v/>
      </c>
    </row>
    <row r="9310" customFormat="false" ht="13.5" hidden="false" customHeight="false" outlineLevel="0" collapsed="false">
      <c r="A9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0" s="0" t="str">
        <f aca="false">IF($A9310="","",INDEX(CARTAO_COMPRAS!$C:$C,INT((ROW()-2)/20)+2))</f>
        <v/>
      </c>
      <c r="C9310" s="0" t="str">
        <f aca="false">IF($A9310="","",INDEX(CARTAO_COMPRAS!$D:$D,INT((ROW()-2)/20)+2))</f>
        <v/>
      </c>
      <c r="D9310" s="0" t="str">
        <f aca="false">IF($A9310="","",INDEX(CARTAO_COMPRAS!$E:$E,INT((ROW()-2)/20)+2))</f>
        <v/>
      </c>
      <c r="E9310" s="0" t="str">
        <f aca="false">IF($A9310="","",INDEX(CARTAO_COMPRAS!$H:$H,INT((ROW()-2)/20)+2)+MOD(ROW()-2,20))</f>
        <v/>
      </c>
      <c r="F9310" s="0" t="str">
        <f aca="false">IF($A9310="","",INDEX(CARTAO_COMPRAS!$G:$G,INT((ROW()-2)/20)+2))</f>
        <v/>
      </c>
      <c r="G9310" s="5" t="str">
        <f aca="false">IF($A9310="","",INDEX(CARTAO_COMPRAS!$I:$I,INT((ROW()-2)/20)+2))</f>
        <v/>
      </c>
      <c r="H9310" s="4" t="str">
        <f aca="false">IF($A9310="","",EDATE(INDEX(CARTAO_COMPRAS!$J:$J,INT((ROW()-2)/20)+2),MOD(ROW()-2,20)))</f>
        <v/>
      </c>
      <c r="I9310" s="4" t="str">
        <f aca="false">IF($H9310="","",$H9310-WEEKDAY($H9310,2)+1)</f>
        <v/>
      </c>
      <c r="J9310" s="4" t="str">
        <f aca="false">IF($I9310="","",$I9310+6)</f>
        <v/>
      </c>
      <c r="K9310" s="6" t="str">
        <f aca="false">IF($H9310="","",DATE(YEAR($H9310),MONTH($H9310),1))</f>
        <v/>
      </c>
      <c r="L9310" s="0" t="str">
        <f aca="false">IF($A9310="","",INDEX(CARTAO_COMPRAS!$K:$K,INT((ROW()-2)/20)+2))</f>
        <v/>
      </c>
      <c r="M9310" s="0" t="str">
        <f aca="false">IF($A9310="","","Compra no cartão")</f>
        <v/>
      </c>
    </row>
    <row r="9311" customFormat="false" ht="13.5" hidden="false" customHeight="false" outlineLevel="0" collapsed="false">
      <c r="A9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1" s="0" t="str">
        <f aca="false">IF($A9311="","",INDEX(CARTAO_COMPRAS!$C:$C,INT((ROW()-2)/20)+2))</f>
        <v/>
      </c>
      <c r="C9311" s="0" t="str">
        <f aca="false">IF($A9311="","",INDEX(CARTAO_COMPRAS!$D:$D,INT((ROW()-2)/20)+2))</f>
        <v/>
      </c>
      <c r="D9311" s="0" t="str">
        <f aca="false">IF($A9311="","",INDEX(CARTAO_COMPRAS!$E:$E,INT((ROW()-2)/20)+2))</f>
        <v/>
      </c>
      <c r="E9311" s="0" t="str">
        <f aca="false">IF($A9311="","",INDEX(CARTAO_COMPRAS!$H:$H,INT((ROW()-2)/20)+2)+MOD(ROW()-2,20))</f>
        <v/>
      </c>
      <c r="F9311" s="0" t="str">
        <f aca="false">IF($A9311="","",INDEX(CARTAO_COMPRAS!$G:$G,INT((ROW()-2)/20)+2))</f>
        <v/>
      </c>
      <c r="G9311" s="5" t="str">
        <f aca="false">IF($A9311="","",INDEX(CARTAO_COMPRAS!$I:$I,INT((ROW()-2)/20)+2))</f>
        <v/>
      </c>
      <c r="H9311" s="4" t="str">
        <f aca="false">IF($A9311="","",EDATE(INDEX(CARTAO_COMPRAS!$J:$J,INT((ROW()-2)/20)+2),MOD(ROW()-2,20)))</f>
        <v/>
      </c>
      <c r="I9311" s="4" t="str">
        <f aca="false">IF($H9311="","",$H9311-WEEKDAY($H9311,2)+1)</f>
        <v/>
      </c>
      <c r="J9311" s="4" t="str">
        <f aca="false">IF($I9311="","",$I9311+6)</f>
        <v/>
      </c>
      <c r="K9311" s="6" t="str">
        <f aca="false">IF($H9311="","",DATE(YEAR($H9311),MONTH($H9311),1))</f>
        <v/>
      </c>
      <c r="L9311" s="0" t="str">
        <f aca="false">IF($A9311="","",INDEX(CARTAO_COMPRAS!$K:$K,INT((ROW()-2)/20)+2))</f>
        <v/>
      </c>
      <c r="M9311" s="0" t="str">
        <f aca="false">IF($A9311="","","Compra no cartão")</f>
        <v/>
      </c>
    </row>
    <row r="9312" customFormat="false" ht="13.5" hidden="false" customHeight="false" outlineLevel="0" collapsed="false">
      <c r="A9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2" s="0" t="str">
        <f aca="false">IF($A9312="","",INDEX(CARTAO_COMPRAS!$C:$C,INT((ROW()-2)/20)+2))</f>
        <v/>
      </c>
      <c r="C9312" s="0" t="str">
        <f aca="false">IF($A9312="","",INDEX(CARTAO_COMPRAS!$D:$D,INT((ROW()-2)/20)+2))</f>
        <v/>
      </c>
      <c r="D9312" s="0" t="str">
        <f aca="false">IF($A9312="","",INDEX(CARTAO_COMPRAS!$E:$E,INT((ROW()-2)/20)+2))</f>
        <v/>
      </c>
      <c r="E9312" s="0" t="str">
        <f aca="false">IF($A9312="","",INDEX(CARTAO_COMPRAS!$H:$H,INT((ROW()-2)/20)+2)+MOD(ROW()-2,20))</f>
        <v/>
      </c>
      <c r="F9312" s="0" t="str">
        <f aca="false">IF($A9312="","",INDEX(CARTAO_COMPRAS!$G:$G,INT((ROW()-2)/20)+2))</f>
        <v/>
      </c>
      <c r="G9312" s="5" t="str">
        <f aca="false">IF($A9312="","",INDEX(CARTAO_COMPRAS!$I:$I,INT((ROW()-2)/20)+2))</f>
        <v/>
      </c>
      <c r="H9312" s="4" t="str">
        <f aca="false">IF($A9312="","",EDATE(INDEX(CARTAO_COMPRAS!$J:$J,INT((ROW()-2)/20)+2),MOD(ROW()-2,20)))</f>
        <v/>
      </c>
      <c r="I9312" s="4" t="str">
        <f aca="false">IF($H9312="","",$H9312-WEEKDAY($H9312,2)+1)</f>
        <v/>
      </c>
      <c r="J9312" s="4" t="str">
        <f aca="false">IF($I9312="","",$I9312+6)</f>
        <v/>
      </c>
      <c r="K9312" s="6" t="str">
        <f aca="false">IF($H9312="","",DATE(YEAR($H9312),MONTH($H9312),1))</f>
        <v/>
      </c>
      <c r="L9312" s="0" t="str">
        <f aca="false">IF($A9312="","",INDEX(CARTAO_COMPRAS!$K:$K,INT((ROW()-2)/20)+2))</f>
        <v/>
      </c>
      <c r="M9312" s="0" t="str">
        <f aca="false">IF($A9312="","","Compra no cartão")</f>
        <v/>
      </c>
    </row>
    <row r="9313" customFormat="false" ht="13.5" hidden="false" customHeight="false" outlineLevel="0" collapsed="false">
      <c r="A9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3" s="0" t="str">
        <f aca="false">IF($A9313="","",INDEX(CARTAO_COMPRAS!$C:$C,INT((ROW()-2)/20)+2))</f>
        <v/>
      </c>
      <c r="C9313" s="0" t="str">
        <f aca="false">IF($A9313="","",INDEX(CARTAO_COMPRAS!$D:$D,INT((ROW()-2)/20)+2))</f>
        <v/>
      </c>
      <c r="D9313" s="0" t="str">
        <f aca="false">IF($A9313="","",INDEX(CARTAO_COMPRAS!$E:$E,INT((ROW()-2)/20)+2))</f>
        <v/>
      </c>
      <c r="E9313" s="0" t="str">
        <f aca="false">IF($A9313="","",INDEX(CARTAO_COMPRAS!$H:$H,INT((ROW()-2)/20)+2)+MOD(ROW()-2,20))</f>
        <v/>
      </c>
      <c r="F9313" s="0" t="str">
        <f aca="false">IF($A9313="","",INDEX(CARTAO_COMPRAS!$G:$G,INT((ROW()-2)/20)+2))</f>
        <v/>
      </c>
      <c r="G9313" s="5" t="str">
        <f aca="false">IF($A9313="","",INDEX(CARTAO_COMPRAS!$I:$I,INT((ROW()-2)/20)+2))</f>
        <v/>
      </c>
      <c r="H9313" s="4" t="str">
        <f aca="false">IF($A9313="","",EDATE(INDEX(CARTAO_COMPRAS!$J:$J,INT((ROW()-2)/20)+2),MOD(ROW()-2,20)))</f>
        <v/>
      </c>
      <c r="I9313" s="4" t="str">
        <f aca="false">IF($H9313="","",$H9313-WEEKDAY($H9313,2)+1)</f>
        <v/>
      </c>
      <c r="J9313" s="4" t="str">
        <f aca="false">IF($I9313="","",$I9313+6)</f>
        <v/>
      </c>
      <c r="K9313" s="6" t="str">
        <f aca="false">IF($H9313="","",DATE(YEAR($H9313),MONTH($H9313),1))</f>
        <v/>
      </c>
      <c r="L9313" s="0" t="str">
        <f aca="false">IF($A9313="","",INDEX(CARTAO_COMPRAS!$K:$K,INT((ROW()-2)/20)+2))</f>
        <v/>
      </c>
      <c r="M9313" s="0" t="str">
        <f aca="false">IF($A9313="","","Compra no cartão")</f>
        <v/>
      </c>
    </row>
    <row r="9314" customFormat="false" ht="13.5" hidden="false" customHeight="false" outlineLevel="0" collapsed="false">
      <c r="A9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4" s="0" t="str">
        <f aca="false">IF($A9314="","",INDEX(CARTAO_COMPRAS!$C:$C,INT((ROW()-2)/20)+2))</f>
        <v/>
      </c>
      <c r="C9314" s="0" t="str">
        <f aca="false">IF($A9314="","",INDEX(CARTAO_COMPRAS!$D:$D,INT((ROW()-2)/20)+2))</f>
        <v/>
      </c>
      <c r="D9314" s="0" t="str">
        <f aca="false">IF($A9314="","",INDEX(CARTAO_COMPRAS!$E:$E,INT((ROW()-2)/20)+2))</f>
        <v/>
      </c>
      <c r="E9314" s="0" t="str">
        <f aca="false">IF($A9314="","",INDEX(CARTAO_COMPRAS!$H:$H,INT((ROW()-2)/20)+2)+MOD(ROW()-2,20))</f>
        <v/>
      </c>
      <c r="F9314" s="0" t="str">
        <f aca="false">IF($A9314="","",INDEX(CARTAO_COMPRAS!$G:$G,INT((ROW()-2)/20)+2))</f>
        <v/>
      </c>
      <c r="G9314" s="5" t="str">
        <f aca="false">IF($A9314="","",INDEX(CARTAO_COMPRAS!$I:$I,INT((ROW()-2)/20)+2))</f>
        <v/>
      </c>
      <c r="H9314" s="4" t="str">
        <f aca="false">IF($A9314="","",EDATE(INDEX(CARTAO_COMPRAS!$J:$J,INT((ROW()-2)/20)+2),MOD(ROW()-2,20)))</f>
        <v/>
      </c>
      <c r="I9314" s="4" t="str">
        <f aca="false">IF($H9314="","",$H9314-WEEKDAY($H9314,2)+1)</f>
        <v/>
      </c>
      <c r="J9314" s="4" t="str">
        <f aca="false">IF($I9314="","",$I9314+6)</f>
        <v/>
      </c>
      <c r="K9314" s="6" t="str">
        <f aca="false">IF($H9314="","",DATE(YEAR($H9314),MONTH($H9314),1))</f>
        <v/>
      </c>
      <c r="L9314" s="0" t="str">
        <f aca="false">IF($A9314="","",INDEX(CARTAO_COMPRAS!$K:$K,INT((ROW()-2)/20)+2))</f>
        <v/>
      </c>
      <c r="M9314" s="0" t="str">
        <f aca="false">IF($A9314="","","Compra no cartão")</f>
        <v/>
      </c>
    </row>
    <row r="9315" customFormat="false" ht="13.5" hidden="false" customHeight="false" outlineLevel="0" collapsed="false">
      <c r="A9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5" s="0" t="str">
        <f aca="false">IF($A9315="","",INDEX(CARTAO_COMPRAS!$C:$C,INT((ROW()-2)/20)+2))</f>
        <v/>
      </c>
      <c r="C9315" s="0" t="str">
        <f aca="false">IF($A9315="","",INDEX(CARTAO_COMPRAS!$D:$D,INT((ROW()-2)/20)+2))</f>
        <v/>
      </c>
      <c r="D9315" s="0" t="str">
        <f aca="false">IF($A9315="","",INDEX(CARTAO_COMPRAS!$E:$E,INT((ROW()-2)/20)+2))</f>
        <v/>
      </c>
      <c r="E9315" s="0" t="str">
        <f aca="false">IF($A9315="","",INDEX(CARTAO_COMPRAS!$H:$H,INT((ROW()-2)/20)+2)+MOD(ROW()-2,20))</f>
        <v/>
      </c>
      <c r="F9315" s="0" t="str">
        <f aca="false">IF($A9315="","",INDEX(CARTAO_COMPRAS!$G:$G,INT((ROW()-2)/20)+2))</f>
        <v/>
      </c>
      <c r="G9315" s="5" t="str">
        <f aca="false">IF($A9315="","",INDEX(CARTAO_COMPRAS!$I:$I,INT((ROW()-2)/20)+2))</f>
        <v/>
      </c>
      <c r="H9315" s="4" t="str">
        <f aca="false">IF($A9315="","",EDATE(INDEX(CARTAO_COMPRAS!$J:$J,INT((ROW()-2)/20)+2),MOD(ROW()-2,20)))</f>
        <v/>
      </c>
      <c r="I9315" s="4" t="str">
        <f aca="false">IF($H9315="","",$H9315-WEEKDAY($H9315,2)+1)</f>
        <v/>
      </c>
      <c r="J9315" s="4" t="str">
        <f aca="false">IF($I9315="","",$I9315+6)</f>
        <v/>
      </c>
      <c r="K9315" s="6" t="str">
        <f aca="false">IF($H9315="","",DATE(YEAR($H9315),MONTH($H9315),1))</f>
        <v/>
      </c>
      <c r="L9315" s="0" t="str">
        <f aca="false">IF($A9315="","",INDEX(CARTAO_COMPRAS!$K:$K,INT((ROW()-2)/20)+2))</f>
        <v/>
      </c>
      <c r="M9315" s="0" t="str">
        <f aca="false">IF($A9315="","","Compra no cartão")</f>
        <v/>
      </c>
    </row>
    <row r="9316" customFormat="false" ht="13.5" hidden="false" customHeight="false" outlineLevel="0" collapsed="false">
      <c r="A9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6" s="0" t="str">
        <f aca="false">IF($A9316="","",INDEX(CARTAO_COMPRAS!$C:$C,INT((ROW()-2)/20)+2))</f>
        <v/>
      </c>
      <c r="C9316" s="0" t="str">
        <f aca="false">IF($A9316="","",INDEX(CARTAO_COMPRAS!$D:$D,INT((ROW()-2)/20)+2))</f>
        <v/>
      </c>
      <c r="D9316" s="0" t="str">
        <f aca="false">IF($A9316="","",INDEX(CARTAO_COMPRAS!$E:$E,INT((ROW()-2)/20)+2))</f>
        <v/>
      </c>
      <c r="E9316" s="0" t="str">
        <f aca="false">IF($A9316="","",INDEX(CARTAO_COMPRAS!$H:$H,INT((ROW()-2)/20)+2)+MOD(ROW()-2,20))</f>
        <v/>
      </c>
      <c r="F9316" s="0" t="str">
        <f aca="false">IF($A9316="","",INDEX(CARTAO_COMPRAS!$G:$G,INT((ROW()-2)/20)+2))</f>
        <v/>
      </c>
      <c r="G9316" s="5" t="str">
        <f aca="false">IF($A9316="","",INDEX(CARTAO_COMPRAS!$I:$I,INT((ROW()-2)/20)+2))</f>
        <v/>
      </c>
      <c r="H9316" s="4" t="str">
        <f aca="false">IF($A9316="","",EDATE(INDEX(CARTAO_COMPRAS!$J:$J,INT((ROW()-2)/20)+2),MOD(ROW()-2,20)))</f>
        <v/>
      </c>
      <c r="I9316" s="4" t="str">
        <f aca="false">IF($H9316="","",$H9316-WEEKDAY($H9316,2)+1)</f>
        <v/>
      </c>
      <c r="J9316" s="4" t="str">
        <f aca="false">IF($I9316="","",$I9316+6)</f>
        <v/>
      </c>
      <c r="K9316" s="6" t="str">
        <f aca="false">IF($H9316="","",DATE(YEAR($H9316),MONTH($H9316),1))</f>
        <v/>
      </c>
      <c r="L9316" s="0" t="str">
        <f aca="false">IF($A9316="","",INDEX(CARTAO_COMPRAS!$K:$K,INT((ROW()-2)/20)+2))</f>
        <v/>
      </c>
      <c r="M9316" s="0" t="str">
        <f aca="false">IF($A9316="","","Compra no cartão")</f>
        <v/>
      </c>
    </row>
    <row r="9317" customFormat="false" ht="13.5" hidden="false" customHeight="false" outlineLevel="0" collapsed="false">
      <c r="A9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7" s="0" t="str">
        <f aca="false">IF($A9317="","",INDEX(CARTAO_COMPRAS!$C:$C,INT((ROW()-2)/20)+2))</f>
        <v/>
      </c>
      <c r="C9317" s="0" t="str">
        <f aca="false">IF($A9317="","",INDEX(CARTAO_COMPRAS!$D:$D,INT((ROW()-2)/20)+2))</f>
        <v/>
      </c>
      <c r="D9317" s="0" t="str">
        <f aca="false">IF($A9317="","",INDEX(CARTAO_COMPRAS!$E:$E,INT((ROW()-2)/20)+2))</f>
        <v/>
      </c>
      <c r="E9317" s="0" t="str">
        <f aca="false">IF($A9317="","",INDEX(CARTAO_COMPRAS!$H:$H,INT((ROW()-2)/20)+2)+MOD(ROW()-2,20))</f>
        <v/>
      </c>
      <c r="F9317" s="0" t="str">
        <f aca="false">IF($A9317="","",INDEX(CARTAO_COMPRAS!$G:$G,INT((ROW()-2)/20)+2))</f>
        <v/>
      </c>
      <c r="G9317" s="5" t="str">
        <f aca="false">IF($A9317="","",INDEX(CARTAO_COMPRAS!$I:$I,INT((ROW()-2)/20)+2))</f>
        <v/>
      </c>
      <c r="H9317" s="4" t="str">
        <f aca="false">IF($A9317="","",EDATE(INDEX(CARTAO_COMPRAS!$J:$J,INT((ROW()-2)/20)+2),MOD(ROW()-2,20)))</f>
        <v/>
      </c>
      <c r="I9317" s="4" t="str">
        <f aca="false">IF($H9317="","",$H9317-WEEKDAY($H9317,2)+1)</f>
        <v/>
      </c>
      <c r="J9317" s="4" t="str">
        <f aca="false">IF($I9317="","",$I9317+6)</f>
        <v/>
      </c>
      <c r="K9317" s="6" t="str">
        <f aca="false">IF($H9317="","",DATE(YEAR($H9317),MONTH($H9317),1))</f>
        <v/>
      </c>
      <c r="L9317" s="0" t="str">
        <f aca="false">IF($A9317="","",INDEX(CARTAO_COMPRAS!$K:$K,INT((ROW()-2)/20)+2))</f>
        <v/>
      </c>
      <c r="M9317" s="0" t="str">
        <f aca="false">IF($A9317="","","Compra no cartão")</f>
        <v/>
      </c>
    </row>
    <row r="9318" customFormat="false" ht="13.5" hidden="false" customHeight="false" outlineLevel="0" collapsed="false">
      <c r="A9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8" s="0" t="str">
        <f aca="false">IF($A9318="","",INDEX(CARTAO_COMPRAS!$C:$C,INT((ROW()-2)/20)+2))</f>
        <v/>
      </c>
      <c r="C9318" s="0" t="str">
        <f aca="false">IF($A9318="","",INDEX(CARTAO_COMPRAS!$D:$D,INT((ROW()-2)/20)+2))</f>
        <v/>
      </c>
      <c r="D9318" s="0" t="str">
        <f aca="false">IF($A9318="","",INDEX(CARTAO_COMPRAS!$E:$E,INT((ROW()-2)/20)+2))</f>
        <v/>
      </c>
      <c r="E9318" s="0" t="str">
        <f aca="false">IF($A9318="","",INDEX(CARTAO_COMPRAS!$H:$H,INT((ROW()-2)/20)+2)+MOD(ROW()-2,20))</f>
        <v/>
      </c>
      <c r="F9318" s="0" t="str">
        <f aca="false">IF($A9318="","",INDEX(CARTAO_COMPRAS!$G:$G,INT((ROW()-2)/20)+2))</f>
        <v/>
      </c>
      <c r="G9318" s="5" t="str">
        <f aca="false">IF($A9318="","",INDEX(CARTAO_COMPRAS!$I:$I,INT((ROW()-2)/20)+2))</f>
        <v/>
      </c>
      <c r="H9318" s="4" t="str">
        <f aca="false">IF($A9318="","",EDATE(INDEX(CARTAO_COMPRAS!$J:$J,INT((ROW()-2)/20)+2),MOD(ROW()-2,20)))</f>
        <v/>
      </c>
      <c r="I9318" s="4" t="str">
        <f aca="false">IF($H9318="","",$H9318-WEEKDAY($H9318,2)+1)</f>
        <v/>
      </c>
      <c r="J9318" s="4" t="str">
        <f aca="false">IF($I9318="","",$I9318+6)</f>
        <v/>
      </c>
      <c r="K9318" s="6" t="str">
        <f aca="false">IF($H9318="","",DATE(YEAR($H9318),MONTH($H9318),1))</f>
        <v/>
      </c>
      <c r="L9318" s="0" t="str">
        <f aca="false">IF($A9318="","",INDEX(CARTAO_COMPRAS!$K:$K,INT((ROW()-2)/20)+2))</f>
        <v/>
      </c>
      <c r="M9318" s="0" t="str">
        <f aca="false">IF($A9318="","","Compra no cartão")</f>
        <v/>
      </c>
    </row>
    <row r="9319" customFormat="false" ht="13.5" hidden="false" customHeight="false" outlineLevel="0" collapsed="false">
      <c r="A9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19" s="0" t="str">
        <f aca="false">IF($A9319="","",INDEX(CARTAO_COMPRAS!$C:$C,INT((ROW()-2)/20)+2))</f>
        <v/>
      </c>
      <c r="C9319" s="0" t="str">
        <f aca="false">IF($A9319="","",INDEX(CARTAO_COMPRAS!$D:$D,INT((ROW()-2)/20)+2))</f>
        <v/>
      </c>
      <c r="D9319" s="0" t="str">
        <f aca="false">IF($A9319="","",INDEX(CARTAO_COMPRAS!$E:$E,INT((ROW()-2)/20)+2))</f>
        <v/>
      </c>
      <c r="E9319" s="0" t="str">
        <f aca="false">IF($A9319="","",INDEX(CARTAO_COMPRAS!$H:$H,INT((ROW()-2)/20)+2)+MOD(ROW()-2,20))</f>
        <v/>
      </c>
      <c r="F9319" s="0" t="str">
        <f aca="false">IF($A9319="","",INDEX(CARTAO_COMPRAS!$G:$G,INT((ROW()-2)/20)+2))</f>
        <v/>
      </c>
      <c r="G9319" s="5" t="str">
        <f aca="false">IF($A9319="","",INDEX(CARTAO_COMPRAS!$I:$I,INT((ROW()-2)/20)+2))</f>
        <v/>
      </c>
      <c r="H9319" s="4" t="str">
        <f aca="false">IF($A9319="","",EDATE(INDEX(CARTAO_COMPRAS!$J:$J,INT((ROW()-2)/20)+2),MOD(ROW()-2,20)))</f>
        <v/>
      </c>
      <c r="I9319" s="4" t="str">
        <f aca="false">IF($H9319="","",$H9319-WEEKDAY($H9319,2)+1)</f>
        <v/>
      </c>
      <c r="J9319" s="4" t="str">
        <f aca="false">IF($I9319="","",$I9319+6)</f>
        <v/>
      </c>
      <c r="K9319" s="6" t="str">
        <f aca="false">IF($H9319="","",DATE(YEAR($H9319),MONTH($H9319),1))</f>
        <v/>
      </c>
      <c r="L9319" s="0" t="str">
        <f aca="false">IF($A9319="","",INDEX(CARTAO_COMPRAS!$K:$K,INT((ROW()-2)/20)+2))</f>
        <v/>
      </c>
      <c r="M9319" s="0" t="str">
        <f aca="false">IF($A9319="","","Compra no cartão")</f>
        <v/>
      </c>
    </row>
    <row r="9320" customFormat="false" ht="13.5" hidden="false" customHeight="false" outlineLevel="0" collapsed="false">
      <c r="A9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0" s="0" t="str">
        <f aca="false">IF($A9320="","",INDEX(CARTAO_COMPRAS!$C:$C,INT((ROW()-2)/20)+2))</f>
        <v/>
      </c>
      <c r="C9320" s="0" t="str">
        <f aca="false">IF($A9320="","",INDEX(CARTAO_COMPRAS!$D:$D,INT((ROW()-2)/20)+2))</f>
        <v/>
      </c>
      <c r="D9320" s="0" t="str">
        <f aca="false">IF($A9320="","",INDEX(CARTAO_COMPRAS!$E:$E,INT((ROW()-2)/20)+2))</f>
        <v/>
      </c>
      <c r="E9320" s="0" t="str">
        <f aca="false">IF($A9320="","",INDEX(CARTAO_COMPRAS!$H:$H,INT((ROW()-2)/20)+2)+MOD(ROW()-2,20))</f>
        <v/>
      </c>
      <c r="F9320" s="0" t="str">
        <f aca="false">IF($A9320="","",INDEX(CARTAO_COMPRAS!$G:$G,INT((ROW()-2)/20)+2))</f>
        <v/>
      </c>
      <c r="G9320" s="5" t="str">
        <f aca="false">IF($A9320="","",INDEX(CARTAO_COMPRAS!$I:$I,INT((ROW()-2)/20)+2))</f>
        <v/>
      </c>
      <c r="H9320" s="4" t="str">
        <f aca="false">IF($A9320="","",EDATE(INDEX(CARTAO_COMPRAS!$J:$J,INT((ROW()-2)/20)+2),MOD(ROW()-2,20)))</f>
        <v/>
      </c>
      <c r="I9320" s="4" t="str">
        <f aca="false">IF($H9320="","",$H9320-WEEKDAY($H9320,2)+1)</f>
        <v/>
      </c>
      <c r="J9320" s="4" t="str">
        <f aca="false">IF($I9320="","",$I9320+6)</f>
        <v/>
      </c>
      <c r="K9320" s="6" t="str">
        <f aca="false">IF($H9320="","",DATE(YEAR($H9320),MONTH($H9320),1))</f>
        <v/>
      </c>
      <c r="L9320" s="0" t="str">
        <f aca="false">IF($A9320="","",INDEX(CARTAO_COMPRAS!$K:$K,INT((ROW()-2)/20)+2))</f>
        <v/>
      </c>
      <c r="M9320" s="0" t="str">
        <f aca="false">IF($A9320="","","Compra no cartão")</f>
        <v/>
      </c>
    </row>
    <row r="9321" customFormat="false" ht="13.5" hidden="false" customHeight="false" outlineLevel="0" collapsed="false">
      <c r="A9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1" s="0" t="str">
        <f aca="false">IF($A9321="","",INDEX(CARTAO_COMPRAS!$C:$C,INT((ROW()-2)/20)+2))</f>
        <v/>
      </c>
      <c r="C9321" s="0" t="str">
        <f aca="false">IF($A9321="","",INDEX(CARTAO_COMPRAS!$D:$D,INT((ROW()-2)/20)+2))</f>
        <v/>
      </c>
      <c r="D9321" s="0" t="str">
        <f aca="false">IF($A9321="","",INDEX(CARTAO_COMPRAS!$E:$E,INT((ROW()-2)/20)+2))</f>
        <v/>
      </c>
      <c r="E9321" s="0" t="str">
        <f aca="false">IF($A9321="","",INDEX(CARTAO_COMPRAS!$H:$H,INT((ROW()-2)/20)+2)+MOD(ROW()-2,20))</f>
        <v/>
      </c>
      <c r="F9321" s="0" t="str">
        <f aca="false">IF($A9321="","",INDEX(CARTAO_COMPRAS!$G:$G,INT((ROW()-2)/20)+2))</f>
        <v/>
      </c>
      <c r="G9321" s="5" t="str">
        <f aca="false">IF($A9321="","",INDEX(CARTAO_COMPRAS!$I:$I,INT((ROW()-2)/20)+2))</f>
        <v/>
      </c>
      <c r="H9321" s="4" t="str">
        <f aca="false">IF($A9321="","",EDATE(INDEX(CARTAO_COMPRAS!$J:$J,INT((ROW()-2)/20)+2),MOD(ROW()-2,20)))</f>
        <v/>
      </c>
      <c r="I9321" s="4" t="str">
        <f aca="false">IF($H9321="","",$H9321-WEEKDAY($H9321,2)+1)</f>
        <v/>
      </c>
      <c r="J9321" s="4" t="str">
        <f aca="false">IF($I9321="","",$I9321+6)</f>
        <v/>
      </c>
      <c r="K9321" s="6" t="str">
        <f aca="false">IF($H9321="","",DATE(YEAR($H9321),MONTH($H9321),1))</f>
        <v/>
      </c>
      <c r="L9321" s="0" t="str">
        <f aca="false">IF($A9321="","",INDEX(CARTAO_COMPRAS!$K:$K,INT((ROW()-2)/20)+2))</f>
        <v/>
      </c>
      <c r="M9321" s="0" t="str">
        <f aca="false">IF($A9321="","","Compra no cartão")</f>
        <v/>
      </c>
    </row>
    <row r="9322" customFormat="false" ht="13.5" hidden="false" customHeight="false" outlineLevel="0" collapsed="false">
      <c r="A93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467</v>
      </c>
      <c r="B9322" s="0" t="str">
        <f aca="false">IF($A9322="","",INDEX(CARTAO_COMPRAS!$C:$C,INT((ROW()-2)/20)+2))</f>
        <v>Nubank</v>
      </c>
      <c r="C9322" s="0" t="str">
        <f aca="false">IF($A9322="","",INDEX(CARTAO_COMPRAS!$D:$D,INT((ROW()-2)/20)+2))</f>
        <v>Supermercado</v>
      </c>
      <c r="D9322" s="0" t="str">
        <f aca="false">IF($A9322="","",INDEX(CARTAO_COMPRAS!$E:$E,INT((ROW()-2)/20)+2))</f>
        <v>Alimentação / Insumos</v>
      </c>
      <c r="E9322" s="0" t="n">
        <f aca="false">IF($A9322="","",INDEX(CARTAO_COMPRAS!$H:$H,INT((ROW()-2)/20)+2)+MOD(ROW()-2,20))</f>
        <v>1</v>
      </c>
      <c r="F9322" s="0" t="n">
        <f aca="false">IF($A9322="","",INDEX(CARTAO_COMPRAS!$G:$G,INT((ROW()-2)/20)+2))</f>
        <v>1</v>
      </c>
      <c r="G9322" s="5" t="n">
        <f aca="false">IF($A9322="","",INDEX(CARTAO_COMPRAS!$I:$I,INT((ROW()-2)/20)+2))</f>
        <v>326.1</v>
      </c>
      <c r="H9322" s="4" t="n">
        <f aca="false">IF($A9322="","",EDATE(INDEX(CARTAO_COMPRAS!$J:$J,INT((ROW()-2)/20)+2),MOD(ROW()-2,20)))</f>
        <v>46201</v>
      </c>
      <c r="I9322" s="4" t="n">
        <f aca="false">IF($H9322="","",$H9322-WEEKDAY($H9322,2)+1)</f>
        <v>46195</v>
      </c>
      <c r="J9322" s="4" t="n">
        <f aca="false">IF($I9322="","",$I9322+6)</f>
        <v>46201</v>
      </c>
      <c r="K9322" s="6" t="n">
        <f aca="false">IF($H9322="","",DATE(YEAR($H9322),MONTH($H9322),1))</f>
        <v>46174</v>
      </c>
      <c r="L9322" s="0" t="str">
        <f aca="false">IF($A9322="","",INDEX(CARTAO_COMPRAS!$K:$K,INT((ROW()-2)/20)+2))</f>
        <v>Pago</v>
      </c>
      <c r="M9322" s="0" t="str">
        <f aca="false">IF($A9322="","","Compra no cartão")</f>
        <v>Compra no cartão</v>
      </c>
    </row>
    <row r="9323" customFormat="false" ht="13.5" hidden="false" customHeight="false" outlineLevel="0" collapsed="false">
      <c r="A9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3" s="0" t="str">
        <f aca="false">IF($A9323="","",INDEX(CARTAO_COMPRAS!$C:$C,INT((ROW()-2)/20)+2))</f>
        <v/>
      </c>
      <c r="C9323" s="0" t="str">
        <f aca="false">IF($A9323="","",INDEX(CARTAO_COMPRAS!$D:$D,INT((ROW()-2)/20)+2))</f>
        <v/>
      </c>
      <c r="D9323" s="0" t="str">
        <f aca="false">IF($A9323="","",INDEX(CARTAO_COMPRAS!$E:$E,INT((ROW()-2)/20)+2))</f>
        <v/>
      </c>
      <c r="E9323" s="0" t="str">
        <f aca="false">IF($A9323="","",INDEX(CARTAO_COMPRAS!$H:$H,INT((ROW()-2)/20)+2)+MOD(ROW()-2,20))</f>
        <v/>
      </c>
      <c r="F9323" s="0" t="str">
        <f aca="false">IF($A9323="","",INDEX(CARTAO_COMPRAS!$G:$G,INT((ROW()-2)/20)+2))</f>
        <v/>
      </c>
      <c r="G9323" s="5" t="str">
        <f aca="false">IF($A9323="","",INDEX(CARTAO_COMPRAS!$I:$I,INT((ROW()-2)/20)+2))</f>
        <v/>
      </c>
      <c r="H9323" s="4" t="str">
        <f aca="false">IF($A9323="","",EDATE(INDEX(CARTAO_COMPRAS!$J:$J,INT((ROW()-2)/20)+2),MOD(ROW()-2,20)))</f>
        <v/>
      </c>
      <c r="I9323" s="4" t="str">
        <f aca="false">IF($H9323="","",$H9323-WEEKDAY($H9323,2)+1)</f>
        <v/>
      </c>
      <c r="J9323" s="4" t="str">
        <f aca="false">IF($I9323="","",$I9323+6)</f>
        <v/>
      </c>
      <c r="K9323" s="6" t="str">
        <f aca="false">IF($H9323="","",DATE(YEAR($H9323),MONTH($H9323),1))</f>
        <v/>
      </c>
      <c r="L9323" s="0" t="str">
        <f aca="false">IF($A9323="","",INDEX(CARTAO_COMPRAS!$K:$K,INT((ROW()-2)/20)+2))</f>
        <v/>
      </c>
      <c r="M9323" s="0" t="str">
        <f aca="false">IF($A9323="","","Compra no cartão")</f>
        <v/>
      </c>
    </row>
    <row r="9324" customFormat="false" ht="13.5" hidden="false" customHeight="false" outlineLevel="0" collapsed="false">
      <c r="A9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4" s="0" t="str">
        <f aca="false">IF($A9324="","",INDEX(CARTAO_COMPRAS!$C:$C,INT((ROW()-2)/20)+2))</f>
        <v/>
      </c>
      <c r="C9324" s="0" t="str">
        <f aca="false">IF($A9324="","",INDEX(CARTAO_COMPRAS!$D:$D,INT((ROW()-2)/20)+2))</f>
        <v/>
      </c>
      <c r="D9324" s="0" t="str">
        <f aca="false">IF($A9324="","",INDEX(CARTAO_COMPRAS!$E:$E,INT((ROW()-2)/20)+2))</f>
        <v/>
      </c>
      <c r="E9324" s="0" t="str">
        <f aca="false">IF($A9324="","",INDEX(CARTAO_COMPRAS!$H:$H,INT((ROW()-2)/20)+2)+MOD(ROW()-2,20))</f>
        <v/>
      </c>
      <c r="F9324" s="0" t="str">
        <f aca="false">IF($A9324="","",INDEX(CARTAO_COMPRAS!$G:$G,INT((ROW()-2)/20)+2))</f>
        <v/>
      </c>
      <c r="G9324" s="5" t="str">
        <f aca="false">IF($A9324="","",INDEX(CARTAO_COMPRAS!$I:$I,INT((ROW()-2)/20)+2))</f>
        <v/>
      </c>
      <c r="H9324" s="4" t="str">
        <f aca="false">IF($A9324="","",EDATE(INDEX(CARTAO_COMPRAS!$J:$J,INT((ROW()-2)/20)+2),MOD(ROW()-2,20)))</f>
        <v/>
      </c>
      <c r="I9324" s="4" t="str">
        <f aca="false">IF($H9324="","",$H9324-WEEKDAY($H9324,2)+1)</f>
        <v/>
      </c>
      <c r="J9324" s="4" t="str">
        <f aca="false">IF($I9324="","",$I9324+6)</f>
        <v/>
      </c>
      <c r="K9324" s="6" t="str">
        <f aca="false">IF($H9324="","",DATE(YEAR($H9324),MONTH($H9324),1))</f>
        <v/>
      </c>
      <c r="L9324" s="0" t="str">
        <f aca="false">IF($A9324="","",INDEX(CARTAO_COMPRAS!$K:$K,INT((ROW()-2)/20)+2))</f>
        <v/>
      </c>
      <c r="M9324" s="0" t="str">
        <f aca="false">IF($A9324="","","Compra no cartão")</f>
        <v/>
      </c>
    </row>
    <row r="9325" customFormat="false" ht="13.5" hidden="false" customHeight="false" outlineLevel="0" collapsed="false">
      <c r="A9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5" s="0" t="str">
        <f aca="false">IF($A9325="","",INDEX(CARTAO_COMPRAS!$C:$C,INT((ROW()-2)/20)+2))</f>
        <v/>
      </c>
      <c r="C9325" s="0" t="str">
        <f aca="false">IF($A9325="","",INDEX(CARTAO_COMPRAS!$D:$D,INT((ROW()-2)/20)+2))</f>
        <v/>
      </c>
      <c r="D9325" s="0" t="str">
        <f aca="false">IF($A9325="","",INDEX(CARTAO_COMPRAS!$E:$E,INT((ROW()-2)/20)+2))</f>
        <v/>
      </c>
      <c r="E9325" s="0" t="str">
        <f aca="false">IF($A9325="","",INDEX(CARTAO_COMPRAS!$H:$H,INT((ROW()-2)/20)+2)+MOD(ROW()-2,20))</f>
        <v/>
      </c>
      <c r="F9325" s="0" t="str">
        <f aca="false">IF($A9325="","",INDEX(CARTAO_COMPRAS!$G:$G,INT((ROW()-2)/20)+2))</f>
        <v/>
      </c>
      <c r="G9325" s="5" t="str">
        <f aca="false">IF($A9325="","",INDEX(CARTAO_COMPRAS!$I:$I,INT((ROW()-2)/20)+2))</f>
        <v/>
      </c>
      <c r="H9325" s="4" t="str">
        <f aca="false">IF($A9325="","",EDATE(INDEX(CARTAO_COMPRAS!$J:$J,INT((ROW()-2)/20)+2),MOD(ROW()-2,20)))</f>
        <v/>
      </c>
      <c r="I9325" s="4" t="str">
        <f aca="false">IF($H9325="","",$H9325-WEEKDAY($H9325,2)+1)</f>
        <v/>
      </c>
      <c r="J9325" s="4" t="str">
        <f aca="false">IF($I9325="","",$I9325+6)</f>
        <v/>
      </c>
      <c r="K9325" s="6" t="str">
        <f aca="false">IF($H9325="","",DATE(YEAR($H9325),MONTH($H9325),1))</f>
        <v/>
      </c>
      <c r="L9325" s="0" t="str">
        <f aca="false">IF($A9325="","",INDEX(CARTAO_COMPRAS!$K:$K,INT((ROW()-2)/20)+2))</f>
        <v/>
      </c>
      <c r="M9325" s="0" t="str">
        <f aca="false">IF($A9325="","","Compra no cartão")</f>
        <v/>
      </c>
    </row>
    <row r="9326" customFormat="false" ht="13.5" hidden="false" customHeight="false" outlineLevel="0" collapsed="false">
      <c r="A9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6" s="0" t="str">
        <f aca="false">IF($A9326="","",INDEX(CARTAO_COMPRAS!$C:$C,INT((ROW()-2)/20)+2))</f>
        <v/>
      </c>
      <c r="C9326" s="0" t="str">
        <f aca="false">IF($A9326="","",INDEX(CARTAO_COMPRAS!$D:$D,INT((ROW()-2)/20)+2))</f>
        <v/>
      </c>
      <c r="D9326" s="0" t="str">
        <f aca="false">IF($A9326="","",INDEX(CARTAO_COMPRAS!$E:$E,INT((ROW()-2)/20)+2))</f>
        <v/>
      </c>
      <c r="E9326" s="0" t="str">
        <f aca="false">IF($A9326="","",INDEX(CARTAO_COMPRAS!$H:$H,INT((ROW()-2)/20)+2)+MOD(ROW()-2,20))</f>
        <v/>
      </c>
      <c r="F9326" s="0" t="str">
        <f aca="false">IF($A9326="","",INDEX(CARTAO_COMPRAS!$G:$G,INT((ROW()-2)/20)+2))</f>
        <v/>
      </c>
      <c r="G9326" s="5" t="str">
        <f aca="false">IF($A9326="","",INDEX(CARTAO_COMPRAS!$I:$I,INT((ROW()-2)/20)+2))</f>
        <v/>
      </c>
      <c r="H9326" s="4" t="str">
        <f aca="false">IF($A9326="","",EDATE(INDEX(CARTAO_COMPRAS!$J:$J,INT((ROW()-2)/20)+2),MOD(ROW()-2,20)))</f>
        <v/>
      </c>
      <c r="I9326" s="4" t="str">
        <f aca="false">IF($H9326="","",$H9326-WEEKDAY($H9326,2)+1)</f>
        <v/>
      </c>
      <c r="J9326" s="4" t="str">
        <f aca="false">IF($I9326="","",$I9326+6)</f>
        <v/>
      </c>
      <c r="K9326" s="6" t="str">
        <f aca="false">IF($H9326="","",DATE(YEAR($H9326),MONTH($H9326),1))</f>
        <v/>
      </c>
      <c r="L9326" s="0" t="str">
        <f aca="false">IF($A9326="","",INDEX(CARTAO_COMPRAS!$K:$K,INT((ROW()-2)/20)+2))</f>
        <v/>
      </c>
      <c r="M9326" s="0" t="str">
        <f aca="false">IF($A9326="","","Compra no cartão")</f>
        <v/>
      </c>
    </row>
    <row r="9327" customFormat="false" ht="13.5" hidden="false" customHeight="false" outlineLevel="0" collapsed="false">
      <c r="A9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7" s="0" t="str">
        <f aca="false">IF($A9327="","",INDEX(CARTAO_COMPRAS!$C:$C,INT((ROW()-2)/20)+2))</f>
        <v/>
      </c>
      <c r="C9327" s="0" t="str">
        <f aca="false">IF($A9327="","",INDEX(CARTAO_COMPRAS!$D:$D,INT((ROW()-2)/20)+2))</f>
        <v/>
      </c>
      <c r="D9327" s="0" t="str">
        <f aca="false">IF($A9327="","",INDEX(CARTAO_COMPRAS!$E:$E,INT((ROW()-2)/20)+2))</f>
        <v/>
      </c>
      <c r="E9327" s="0" t="str">
        <f aca="false">IF($A9327="","",INDEX(CARTAO_COMPRAS!$H:$H,INT((ROW()-2)/20)+2)+MOD(ROW()-2,20))</f>
        <v/>
      </c>
      <c r="F9327" s="0" t="str">
        <f aca="false">IF($A9327="","",INDEX(CARTAO_COMPRAS!$G:$G,INT((ROW()-2)/20)+2))</f>
        <v/>
      </c>
      <c r="G9327" s="5" t="str">
        <f aca="false">IF($A9327="","",INDEX(CARTAO_COMPRAS!$I:$I,INT((ROW()-2)/20)+2))</f>
        <v/>
      </c>
      <c r="H9327" s="4" t="str">
        <f aca="false">IF($A9327="","",EDATE(INDEX(CARTAO_COMPRAS!$J:$J,INT((ROW()-2)/20)+2),MOD(ROW()-2,20)))</f>
        <v/>
      </c>
      <c r="I9327" s="4" t="str">
        <f aca="false">IF($H9327="","",$H9327-WEEKDAY($H9327,2)+1)</f>
        <v/>
      </c>
      <c r="J9327" s="4" t="str">
        <f aca="false">IF($I9327="","",$I9327+6)</f>
        <v/>
      </c>
      <c r="K9327" s="6" t="str">
        <f aca="false">IF($H9327="","",DATE(YEAR($H9327),MONTH($H9327),1))</f>
        <v/>
      </c>
      <c r="L9327" s="0" t="str">
        <f aca="false">IF($A9327="","",INDEX(CARTAO_COMPRAS!$K:$K,INT((ROW()-2)/20)+2))</f>
        <v/>
      </c>
      <c r="M9327" s="0" t="str">
        <f aca="false">IF($A9327="","","Compra no cartão")</f>
        <v/>
      </c>
    </row>
    <row r="9328" customFormat="false" ht="13.5" hidden="false" customHeight="false" outlineLevel="0" collapsed="false">
      <c r="A9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8" s="0" t="str">
        <f aca="false">IF($A9328="","",INDEX(CARTAO_COMPRAS!$C:$C,INT((ROW()-2)/20)+2))</f>
        <v/>
      </c>
      <c r="C9328" s="0" t="str">
        <f aca="false">IF($A9328="","",INDEX(CARTAO_COMPRAS!$D:$D,INT((ROW()-2)/20)+2))</f>
        <v/>
      </c>
      <c r="D9328" s="0" t="str">
        <f aca="false">IF($A9328="","",INDEX(CARTAO_COMPRAS!$E:$E,INT((ROW()-2)/20)+2))</f>
        <v/>
      </c>
      <c r="E9328" s="0" t="str">
        <f aca="false">IF($A9328="","",INDEX(CARTAO_COMPRAS!$H:$H,INT((ROW()-2)/20)+2)+MOD(ROW()-2,20))</f>
        <v/>
      </c>
      <c r="F9328" s="0" t="str">
        <f aca="false">IF($A9328="","",INDEX(CARTAO_COMPRAS!$G:$G,INT((ROW()-2)/20)+2))</f>
        <v/>
      </c>
      <c r="G9328" s="5" t="str">
        <f aca="false">IF($A9328="","",INDEX(CARTAO_COMPRAS!$I:$I,INT((ROW()-2)/20)+2))</f>
        <v/>
      </c>
      <c r="H9328" s="4" t="str">
        <f aca="false">IF($A9328="","",EDATE(INDEX(CARTAO_COMPRAS!$J:$J,INT((ROW()-2)/20)+2),MOD(ROW()-2,20)))</f>
        <v/>
      </c>
      <c r="I9328" s="4" t="str">
        <f aca="false">IF($H9328="","",$H9328-WEEKDAY($H9328,2)+1)</f>
        <v/>
      </c>
      <c r="J9328" s="4" t="str">
        <f aca="false">IF($I9328="","",$I9328+6)</f>
        <v/>
      </c>
      <c r="K9328" s="6" t="str">
        <f aca="false">IF($H9328="","",DATE(YEAR($H9328),MONTH($H9328),1))</f>
        <v/>
      </c>
      <c r="L9328" s="0" t="str">
        <f aca="false">IF($A9328="","",INDEX(CARTAO_COMPRAS!$K:$K,INT((ROW()-2)/20)+2))</f>
        <v/>
      </c>
      <c r="M9328" s="0" t="str">
        <f aca="false">IF($A9328="","","Compra no cartão")</f>
        <v/>
      </c>
    </row>
    <row r="9329" customFormat="false" ht="13.5" hidden="false" customHeight="false" outlineLevel="0" collapsed="false">
      <c r="A9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29" s="0" t="str">
        <f aca="false">IF($A9329="","",INDEX(CARTAO_COMPRAS!$C:$C,INT((ROW()-2)/20)+2))</f>
        <v/>
      </c>
      <c r="C9329" s="0" t="str">
        <f aca="false">IF($A9329="","",INDEX(CARTAO_COMPRAS!$D:$D,INT((ROW()-2)/20)+2))</f>
        <v/>
      </c>
      <c r="D9329" s="0" t="str">
        <f aca="false">IF($A9329="","",INDEX(CARTAO_COMPRAS!$E:$E,INT((ROW()-2)/20)+2))</f>
        <v/>
      </c>
      <c r="E9329" s="0" t="str">
        <f aca="false">IF($A9329="","",INDEX(CARTAO_COMPRAS!$H:$H,INT((ROW()-2)/20)+2)+MOD(ROW()-2,20))</f>
        <v/>
      </c>
      <c r="F9329" s="0" t="str">
        <f aca="false">IF($A9329="","",INDEX(CARTAO_COMPRAS!$G:$G,INT((ROW()-2)/20)+2))</f>
        <v/>
      </c>
      <c r="G9329" s="5" t="str">
        <f aca="false">IF($A9329="","",INDEX(CARTAO_COMPRAS!$I:$I,INT((ROW()-2)/20)+2))</f>
        <v/>
      </c>
      <c r="H9329" s="4" t="str">
        <f aca="false">IF($A9329="","",EDATE(INDEX(CARTAO_COMPRAS!$J:$J,INT((ROW()-2)/20)+2),MOD(ROW()-2,20)))</f>
        <v/>
      </c>
      <c r="I9329" s="4" t="str">
        <f aca="false">IF($H9329="","",$H9329-WEEKDAY($H9329,2)+1)</f>
        <v/>
      </c>
      <c r="J9329" s="4" t="str">
        <f aca="false">IF($I9329="","",$I9329+6)</f>
        <v/>
      </c>
      <c r="K9329" s="6" t="str">
        <f aca="false">IF($H9329="","",DATE(YEAR($H9329),MONTH($H9329),1))</f>
        <v/>
      </c>
      <c r="L9329" s="0" t="str">
        <f aca="false">IF($A9329="","",INDEX(CARTAO_COMPRAS!$K:$K,INT((ROW()-2)/20)+2))</f>
        <v/>
      </c>
      <c r="M9329" s="0" t="str">
        <f aca="false">IF($A9329="","","Compra no cartão")</f>
        <v/>
      </c>
    </row>
    <row r="9330" customFormat="false" ht="13.5" hidden="false" customHeight="false" outlineLevel="0" collapsed="false">
      <c r="A9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0" s="0" t="str">
        <f aca="false">IF($A9330="","",INDEX(CARTAO_COMPRAS!$C:$C,INT((ROW()-2)/20)+2))</f>
        <v/>
      </c>
      <c r="C9330" s="0" t="str">
        <f aca="false">IF($A9330="","",INDEX(CARTAO_COMPRAS!$D:$D,INT((ROW()-2)/20)+2))</f>
        <v/>
      </c>
      <c r="D9330" s="0" t="str">
        <f aca="false">IF($A9330="","",INDEX(CARTAO_COMPRAS!$E:$E,INT((ROW()-2)/20)+2))</f>
        <v/>
      </c>
      <c r="E9330" s="0" t="str">
        <f aca="false">IF($A9330="","",INDEX(CARTAO_COMPRAS!$H:$H,INT((ROW()-2)/20)+2)+MOD(ROW()-2,20))</f>
        <v/>
      </c>
      <c r="F9330" s="0" t="str">
        <f aca="false">IF($A9330="","",INDEX(CARTAO_COMPRAS!$G:$G,INT((ROW()-2)/20)+2))</f>
        <v/>
      </c>
      <c r="G9330" s="5" t="str">
        <f aca="false">IF($A9330="","",INDEX(CARTAO_COMPRAS!$I:$I,INT((ROW()-2)/20)+2))</f>
        <v/>
      </c>
      <c r="H9330" s="4" t="str">
        <f aca="false">IF($A9330="","",EDATE(INDEX(CARTAO_COMPRAS!$J:$J,INT((ROW()-2)/20)+2),MOD(ROW()-2,20)))</f>
        <v/>
      </c>
      <c r="I9330" s="4" t="str">
        <f aca="false">IF($H9330="","",$H9330-WEEKDAY($H9330,2)+1)</f>
        <v/>
      </c>
      <c r="J9330" s="4" t="str">
        <f aca="false">IF($I9330="","",$I9330+6)</f>
        <v/>
      </c>
      <c r="K9330" s="6" t="str">
        <f aca="false">IF($H9330="","",DATE(YEAR($H9330),MONTH($H9330),1))</f>
        <v/>
      </c>
      <c r="L9330" s="0" t="str">
        <f aca="false">IF($A9330="","",INDEX(CARTAO_COMPRAS!$K:$K,INT((ROW()-2)/20)+2))</f>
        <v/>
      </c>
      <c r="M9330" s="0" t="str">
        <f aca="false">IF($A9330="","","Compra no cartão")</f>
        <v/>
      </c>
    </row>
    <row r="9331" customFormat="false" ht="13.5" hidden="false" customHeight="false" outlineLevel="0" collapsed="false">
      <c r="A9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1" s="0" t="str">
        <f aca="false">IF($A9331="","",INDEX(CARTAO_COMPRAS!$C:$C,INT((ROW()-2)/20)+2))</f>
        <v/>
      </c>
      <c r="C9331" s="0" t="str">
        <f aca="false">IF($A9331="","",INDEX(CARTAO_COMPRAS!$D:$D,INT((ROW()-2)/20)+2))</f>
        <v/>
      </c>
      <c r="D9331" s="0" t="str">
        <f aca="false">IF($A9331="","",INDEX(CARTAO_COMPRAS!$E:$E,INT((ROW()-2)/20)+2))</f>
        <v/>
      </c>
      <c r="E9331" s="0" t="str">
        <f aca="false">IF($A9331="","",INDEX(CARTAO_COMPRAS!$H:$H,INT((ROW()-2)/20)+2)+MOD(ROW()-2,20))</f>
        <v/>
      </c>
      <c r="F9331" s="0" t="str">
        <f aca="false">IF($A9331="","",INDEX(CARTAO_COMPRAS!$G:$G,INT((ROW()-2)/20)+2))</f>
        <v/>
      </c>
      <c r="G9331" s="5" t="str">
        <f aca="false">IF($A9331="","",INDEX(CARTAO_COMPRAS!$I:$I,INT((ROW()-2)/20)+2))</f>
        <v/>
      </c>
      <c r="H9331" s="4" t="str">
        <f aca="false">IF($A9331="","",EDATE(INDEX(CARTAO_COMPRAS!$J:$J,INT((ROW()-2)/20)+2),MOD(ROW()-2,20)))</f>
        <v/>
      </c>
      <c r="I9331" s="4" t="str">
        <f aca="false">IF($H9331="","",$H9331-WEEKDAY($H9331,2)+1)</f>
        <v/>
      </c>
      <c r="J9331" s="4" t="str">
        <f aca="false">IF($I9331="","",$I9331+6)</f>
        <v/>
      </c>
      <c r="K9331" s="6" t="str">
        <f aca="false">IF($H9331="","",DATE(YEAR($H9331),MONTH($H9331),1))</f>
        <v/>
      </c>
      <c r="L9331" s="0" t="str">
        <f aca="false">IF($A9331="","",INDEX(CARTAO_COMPRAS!$K:$K,INT((ROW()-2)/20)+2))</f>
        <v/>
      </c>
      <c r="M9331" s="0" t="str">
        <f aca="false">IF($A9331="","","Compra no cartão")</f>
        <v/>
      </c>
    </row>
    <row r="9332" customFormat="false" ht="13.5" hidden="false" customHeight="false" outlineLevel="0" collapsed="false">
      <c r="A9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2" s="0" t="str">
        <f aca="false">IF($A9332="","",INDEX(CARTAO_COMPRAS!$C:$C,INT((ROW()-2)/20)+2))</f>
        <v/>
      </c>
      <c r="C9332" s="0" t="str">
        <f aca="false">IF($A9332="","",INDEX(CARTAO_COMPRAS!$D:$D,INT((ROW()-2)/20)+2))</f>
        <v/>
      </c>
      <c r="D9332" s="0" t="str">
        <f aca="false">IF($A9332="","",INDEX(CARTAO_COMPRAS!$E:$E,INT((ROW()-2)/20)+2))</f>
        <v/>
      </c>
      <c r="E9332" s="0" t="str">
        <f aca="false">IF($A9332="","",INDEX(CARTAO_COMPRAS!$H:$H,INT((ROW()-2)/20)+2)+MOD(ROW()-2,20))</f>
        <v/>
      </c>
      <c r="F9332" s="0" t="str">
        <f aca="false">IF($A9332="","",INDEX(CARTAO_COMPRAS!$G:$G,INT((ROW()-2)/20)+2))</f>
        <v/>
      </c>
      <c r="G9332" s="5" t="str">
        <f aca="false">IF($A9332="","",INDEX(CARTAO_COMPRAS!$I:$I,INT((ROW()-2)/20)+2))</f>
        <v/>
      </c>
      <c r="H9332" s="4" t="str">
        <f aca="false">IF($A9332="","",EDATE(INDEX(CARTAO_COMPRAS!$J:$J,INT((ROW()-2)/20)+2),MOD(ROW()-2,20)))</f>
        <v/>
      </c>
      <c r="I9332" s="4" t="str">
        <f aca="false">IF($H9332="","",$H9332-WEEKDAY($H9332,2)+1)</f>
        <v/>
      </c>
      <c r="J9332" s="4" t="str">
        <f aca="false">IF($I9332="","",$I9332+6)</f>
        <v/>
      </c>
      <c r="K9332" s="6" t="str">
        <f aca="false">IF($H9332="","",DATE(YEAR($H9332),MONTH($H9332),1))</f>
        <v/>
      </c>
      <c r="L9332" s="0" t="str">
        <f aca="false">IF($A9332="","",INDEX(CARTAO_COMPRAS!$K:$K,INT((ROW()-2)/20)+2))</f>
        <v/>
      </c>
      <c r="M9332" s="0" t="str">
        <f aca="false">IF($A9332="","","Compra no cartão")</f>
        <v/>
      </c>
    </row>
    <row r="9333" customFormat="false" ht="13.5" hidden="false" customHeight="false" outlineLevel="0" collapsed="false">
      <c r="A9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3" s="0" t="str">
        <f aca="false">IF($A9333="","",INDEX(CARTAO_COMPRAS!$C:$C,INT((ROW()-2)/20)+2))</f>
        <v/>
      </c>
      <c r="C9333" s="0" t="str">
        <f aca="false">IF($A9333="","",INDEX(CARTAO_COMPRAS!$D:$D,INT((ROW()-2)/20)+2))</f>
        <v/>
      </c>
      <c r="D9333" s="0" t="str">
        <f aca="false">IF($A9333="","",INDEX(CARTAO_COMPRAS!$E:$E,INT((ROW()-2)/20)+2))</f>
        <v/>
      </c>
      <c r="E9333" s="0" t="str">
        <f aca="false">IF($A9333="","",INDEX(CARTAO_COMPRAS!$H:$H,INT((ROW()-2)/20)+2)+MOD(ROW()-2,20))</f>
        <v/>
      </c>
      <c r="F9333" s="0" t="str">
        <f aca="false">IF($A9333="","",INDEX(CARTAO_COMPRAS!$G:$G,INT((ROW()-2)/20)+2))</f>
        <v/>
      </c>
      <c r="G9333" s="5" t="str">
        <f aca="false">IF($A9333="","",INDEX(CARTAO_COMPRAS!$I:$I,INT((ROW()-2)/20)+2))</f>
        <v/>
      </c>
      <c r="H9333" s="4" t="str">
        <f aca="false">IF($A9333="","",EDATE(INDEX(CARTAO_COMPRAS!$J:$J,INT((ROW()-2)/20)+2),MOD(ROW()-2,20)))</f>
        <v/>
      </c>
      <c r="I9333" s="4" t="str">
        <f aca="false">IF($H9333="","",$H9333-WEEKDAY($H9333,2)+1)</f>
        <v/>
      </c>
      <c r="J9333" s="4" t="str">
        <f aca="false">IF($I9333="","",$I9333+6)</f>
        <v/>
      </c>
      <c r="K9333" s="6" t="str">
        <f aca="false">IF($H9333="","",DATE(YEAR($H9333),MONTH($H9333),1))</f>
        <v/>
      </c>
      <c r="L9333" s="0" t="str">
        <f aca="false">IF($A9333="","",INDEX(CARTAO_COMPRAS!$K:$K,INT((ROW()-2)/20)+2))</f>
        <v/>
      </c>
      <c r="M9333" s="0" t="str">
        <f aca="false">IF($A9333="","","Compra no cartão")</f>
        <v/>
      </c>
    </row>
    <row r="9334" customFormat="false" ht="13.5" hidden="false" customHeight="false" outlineLevel="0" collapsed="false">
      <c r="A9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4" s="0" t="str">
        <f aca="false">IF($A9334="","",INDEX(CARTAO_COMPRAS!$C:$C,INT((ROW()-2)/20)+2))</f>
        <v/>
      </c>
      <c r="C9334" s="0" t="str">
        <f aca="false">IF($A9334="","",INDEX(CARTAO_COMPRAS!$D:$D,INT((ROW()-2)/20)+2))</f>
        <v/>
      </c>
      <c r="D9334" s="0" t="str">
        <f aca="false">IF($A9334="","",INDEX(CARTAO_COMPRAS!$E:$E,INT((ROW()-2)/20)+2))</f>
        <v/>
      </c>
      <c r="E9334" s="0" t="str">
        <f aca="false">IF($A9334="","",INDEX(CARTAO_COMPRAS!$H:$H,INT((ROW()-2)/20)+2)+MOD(ROW()-2,20))</f>
        <v/>
      </c>
      <c r="F9334" s="0" t="str">
        <f aca="false">IF($A9334="","",INDEX(CARTAO_COMPRAS!$G:$G,INT((ROW()-2)/20)+2))</f>
        <v/>
      </c>
      <c r="G9334" s="5" t="str">
        <f aca="false">IF($A9334="","",INDEX(CARTAO_COMPRAS!$I:$I,INT((ROW()-2)/20)+2))</f>
        <v/>
      </c>
      <c r="H9334" s="4" t="str">
        <f aca="false">IF($A9334="","",EDATE(INDEX(CARTAO_COMPRAS!$J:$J,INT((ROW()-2)/20)+2),MOD(ROW()-2,20)))</f>
        <v/>
      </c>
      <c r="I9334" s="4" t="str">
        <f aca="false">IF($H9334="","",$H9334-WEEKDAY($H9334,2)+1)</f>
        <v/>
      </c>
      <c r="J9334" s="4" t="str">
        <f aca="false">IF($I9334="","",$I9334+6)</f>
        <v/>
      </c>
      <c r="K9334" s="6" t="str">
        <f aca="false">IF($H9334="","",DATE(YEAR($H9334),MONTH($H9334),1))</f>
        <v/>
      </c>
      <c r="L9334" s="0" t="str">
        <f aca="false">IF($A9334="","",INDEX(CARTAO_COMPRAS!$K:$K,INT((ROW()-2)/20)+2))</f>
        <v/>
      </c>
      <c r="M9334" s="0" t="str">
        <f aca="false">IF($A9334="","","Compra no cartão")</f>
        <v/>
      </c>
    </row>
    <row r="9335" customFormat="false" ht="13.5" hidden="false" customHeight="false" outlineLevel="0" collapsed="false">
      <c r="A9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5" s="0" t="str">
        <f aca="false">IF($A9335="","",INDEX(CARTAO_COMPRAS!$C:$C,INT((ROW()-2)/20)+2))</f>
        <v/>
      </c>
      <c r="C9335" s="0" t="str">
        <f aca="false">IF($A9335="","",INDEX(CARTAO_COMPRAS!$D:$D,INT((ROW()-2)/20)+2))</f>
        <v/>
      </c>
      <c r="D9335" s="0" t="str">
        <f aca="false">IF($A9335="","",INDEX(CARTAO_COMPRAS!$E:$E,INT((ROW()-2)/20)+2))</f>
        <v/>
      </c>
      <c r="E9335" s="0" t="str">
        <f aca="false">IF($A9335="","",INDEX(CARTAO_COMPRAS!$H:$H,INT((ROW()-2)/20)+2)+MOD(ROW()-2,20))</f>
        <v/>
      </c>
      <c r="F9335" s="0" t="str">
        <f aca="false">IF($A9335="","",INDEX(CARTAO_COMPRAS!$G:$G,INT((ROW()-2)/20)+2))</f>
        <v/>
      </c>
      <c r="G9335" s="5" t="str">
        <f aca="false">IF($A9335="","",INDEX(CARTAO_COMPRAS!$I:$I,INT((ROW()-2)/20)+2))</f>
        <v/>
      </c>
      <c r="H9335" s="4" t="str">
        <f aca="false">IF($A9335="","",EDATE(INDEX(CARTAO_COMPRAS!$J:$J,INT((ROW()-2)/20)+2),MOD(ROW()-2,20)))</f>
        <v/>
      </c>
      <c r="I9335" s="4" t="str">
        <f aca="false">IF($H9335="","",$H9335-WEEKDAY($H9335,2)+1)</f>
        <v/>
      </c>
      <c r="J9335" s="4" t="str">
        <f aca="false">IF($I9335="","",$I9335+6)</f>
        <v/>
      </c>
      <c r="K9335" s="6" t="str">
        <f aca="false">IF($H9335="","",DATE(YEAR($H9335),MONTH($H9335),1))</f>
        <v/>
      </c>
      <c r="L9335" s="0" t="str">
        <f aca="false">IF($A9335="","",INDEX(CARTAO_COMPRAS!$K:$K,INT((ROW()-2)/20)+2))</f>
        <v/>
      </c>
      <c r="M9335" s="0" t="str">
        <f aca="false">IF($A9335="","","Compra no cartão")</f>
        <v/>
      </c>
    </row>
    <row r="9336" customFormat="false" ht="13.5" hidden="false" customHeight="false" outlineLevel="0" collapsed="false">
      <c r="A9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6" s="0" t="str">
        <f aca="false">IF($A9336="","",INDEX(CARTAO_COMPRAS!$C:$C,INT((ROW()-2)/20)+2))</f>
        <v/>
      </c>
      <c r="C9336" s="0" t="str">
        <f aca="false">IF($A9336="","",INDEX(CARTAO_COMPRAS!$D:$D,INT((ROW()-2)/20)+2))</f>
        <v/>
      </c>
      <c r="D9336" s="0" t="str">
        <f aca="false">IF($A9336="","",INDEX(CARTAO_COMPRAS!$E:$E,INT((ROW()-2)/20)+2))</f>
        <v/>
      </c>
      <c r="E9336" s="0" t="str">
        <f aca="false">IF($A9336="","",INDEX(CARTAO_COMPRAS!$H:$H,INT((ROW()-2)/20)+2)+MOD(ROW()-2,20))</f>
        <v/>
      </c>
      <c r="F9336" s="0" t="str">
        <f aca="false">IF($A9336="","",INDEX(CARTAO_COMPRAS!$G:$G,INT((ROW()-2)/20)+2))</f>
        <v/>
      </c>
      <c r="G9336" s="5" t="str">
        <f aca="false">IF($A9336="","",INDEX(CARTAO_COMPRAS!$I:$I,INT((ROW()-2)/20)+2))</f>
        <v/>
      </c>
      <c r="H9336" s="4" t="str">
        <f aca="false">IF($A9336="","",EDATE(INDEX(CARTAO_COMPRAS!$J:$J,INT((ROW()-2)/20)+2),MOD(ROW()-2,20)))</f>
        <v/>
      </c>
      <c r="I9336" s="4" t="str">
        <f aca="false">IF($H9336="","",$H9336-WEEKDAY($H9336,2)+1)</f>
        <v/>
      </c>
      <c r="J9336" s="4" t="str">
        <f aca="false">IF($I9336="","",$I9336+6)</f>
        <v/>
      </c>
      <c r="K9336" s="6" t="str">
        <f aca="false">IF($H9336="","",DATE(YEAR($H9336),MONTH($H9336),1))</f>
        <v/>
      </c>
      <c r="L9336" s="0" t="str">
        <f aca="false">IF($A9336="","",INDEX(CARTAO_COMPRAS!$K:$K,INT((ROW()-2)/20)+2))</f>
        <v/>
      </c>
      <c r="M9336" s="0" t="str">
        <f aca="false">IF($A9336="","","Compra no cartão")</f>
        <v/>
      </c>
    </row>
    <row r="9337" customFormat="false" ht="13.5" hidden="false" customHeight="false" outlineLevel="0" collapsed="false">
      <c r="A9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7" s="0" t="str">
        <f aca="false">IF($A9337="","",INDEX(CARTAO_COMPRAS!$C:$C,INT((ROW()-2)/20)+2))</f>
        <v/>
      </c>
      <c r="C9337" s="0" t="str">
        <f aca="false">IF($A9337="","",INDEX(CARTAO_COMPRAS!$D:$D,INT((ROW()-2)/20)+2))</f>
        <v/>
      </c>
      <c r="D9337" s="0" t="str">
        <f aca="false">IF($A9337="","",INDEX(CARTAO_COMPRAS!$E:$E,INT((ROW()-2)/20)+2))</f>
        <v/>
      </c>
      <c r="E9337" s="0" t="str">
        <f aca="false">IF($A9337="","",INDEX(CARTAO_COMPRAS!$H:$H,INT((ROW()-2)/20)+2)+MOD(ROW()-2,20))</f>
        <v/>
      </c>
      <c r="F9337" s="0" t="str">
        <f aca="false">IF($A9337="","",INDEX(CARTAO_COMPRAS!$G:$G,INT((ROW()-2)/20)+2))</f>
        <v/>
      </c>
      <c r="G9337" s="5" t="str">
        <f aca="false">IF($A9337="","",INDEX(CARTAO_COMPRAS!$I:$I,INT((ROW()-2)/20)+2))</f>
        <v/>
      </c>
      <c r="H9337" s="4" t="str">
        <f aca="false">IF($A9337="","",EDATE(INDEX(CARTAO_COMPRAS!$J:$J,INT((ROW()-2)/20)+2),MOD(ROW()-2,20)))</f>
        <v/>
      </c>
      <c r="I9337" s="4" t="str">
        <f aca="false">IF($H9337="","",$H9337-WEEKDAY($H9337,2)+1)</f>
        <v/>
      </c>
      <c r="J9337" s="4" t="str">
        <f aca="false">IF($I9337="","",$I9337+6)</f>
        <v/>
      </c>
      <c r="K9337" s="6" t="str">
        <f aca="false">IF($H9337="","",DATE(YEAR($H9337),MONTH($H9337),1))</f>
        <v/>
      </c>
      <c r="L9337" s="0" t="str">
        <f aca="false">IF($A9337="","",INDEX(CARTAO_COMPRAS!$K:$K,INT((ROW()-2)/20)+2))</f>
        <v/>
      </c>
      <c r="M9337" s="0" t="str">
        <f aca="false">IF($A9337="","","Compra no cartão")</f>
        <v/>
      </c>
    </row>
    <row r="9338" customFormat="false" ht="13.5" hidden="false" customHeight="false" outlineLevel="0" collapsed="false">
      <c r="A9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8" s="0" t="str">
        <f aca="false">IF($A9338="","",INDEX(CARTAO_COMPRAS!$C:$C,INT((ROW()-2)/20)+2))</f>
        <v/>
      </c>
      <c r="C9338" s="0" t="str">
        <f aca="false">IF($A9338="","",INDEX(CARTAO_COMPRAS!$D:$D,INT((ROW()-2)/20)+2))</f>
        <v/>
      </c>
      <c r="D9338" s="0" t="str">
        <f aca="false">IF($A9338="","",INDEX(CARTAO_COMPRAS!$E:$E,INT((ROW()-2)/20)+2))</f>
        <v/>
      </c>
      <c r="E9338" s="0" t="str">
        <f aca="false">IF($A9338="","",INDEX(CARTAO_COMPRAS!$H:$H,INT((ROW()-2)/20)+2)+MOD(ROW()-2,20))</f>
        <v/>
      </c>
      <c r="F9338" s="0" t="str">
        <f aca="false">IF($A9338="","",INDEX(CARTAO_COMPRAS!$G:$G,INT((ROW()-2)/20)+2))</f>
        <v/>
      </c>
      <c r="G9338" s="5" t="str">
        <f aca="false">IF($A9338="","",INDEX(CARTAO_COMPRAS!$I:$I,INT((ROW()-2)/20)+2))</f>
        <v/>
      </c>
      <c r="H9338" s="4" t="str">
        <f aca="false">IF($A9338="","",EDATE(INDEX(CARTAO_COMPRAS!$J:$J,INT((ROW()-2)/20)+2),MOD(ROW()-2,20)))</f>
        <v/>
      </c>
      <c r="I9338" s="4" t="str">
        <f aca="false">IF($H9338="","",$H9338-WEEKDAY($H9338,2)+1)</f>
        <v/>
      </c>
      <c r="J9338" s="4" t="str">
        <f aca="false">IF($I9338="","",$I9338+6)</f>
        <v/>
      </c>
      <c r="K9338" s="6" t="str">
        <f aca="false">IF($H9338="","",DATE(YEAR($H9338),MONTH($H9338),1))</f>
        <v/>
      </c>
      <c r="L9338" s="0" t="str">
        <f aca="false">IF($A9338="","",INDEX(CARTAO_COMPRAS!$K:$K,INT((ROW()-2)/20)+2))</f>
        <v/>
      </c>
      <c r="M9338" s="0" t="str">
        <f aca="false">IF($A9338="","","Compra no cartão")</f>
        <v/>
      </c>
    </row>
    <row r="9339" customFormat="false" ht="13.5" hidden="false" customHeight="false" outlineLevel="0" collapsed="false">
      <c r="A9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39" s="0" t="str">
        <f aca="false">IF($A9339="","",INDEX(CARTAO_COMPRAS!$C:$C,INT((ROW()-2)/20)+2))</f>
        <v/>
      </c>
      <c r="C9339" s="0" t="str">
        <f aca="false">IF($A9339="","",INDEX(CARTAO_COMPRAS!$D:$D,INT((ROW()-2)/20)+2))</f>
        <v/>
      </c>
      <c r="D9339" s="0" t="str">
        <f aca="false">IF($A9339="","",INDEX(CARTAO_COMPRAS!$E:$E,INT((ROW()-2)/20)+2))</f>
        <v/>
      </c>
      <c r="E9339" s="0" t="str">
        <f aca="false">IF($A9339="","",INDEX(CARTAO_COMPRAS!$H:$H,INT((ROW()-2)/20)+2)+MOD(ROW()-2,20))</f>
        <v/>
      </c>
      <c r="F9339" s="0" t="str">
        <f aca="false">IF($A9339="","",INDEX(CARTAO_COMPRAS!$G:$G,INT((ROW()-2)/20)+2))</f>
        <v/>
      </c>
      <c r="G9339" s="5" t="str">
        <f aca="false">IF($A9339="","",INDEX(CARTAO_COMPRAS!$I:$I,INT((ROW()-2)/20)+2))</f>
        <v/>
      </c>
      <c r="H9339" s="4" t="str">
        <f aca="false">IF($A9339="","",EDATE(INDEX(CARTAO_COMPRAS!$J:$J,INT((ROW()-2)/20)+2),MOD(ROW()-2,20)))</f>
        <v/>
      </c>
      <c r="I9339" s="4" t="str">
        <f aca="false">IF($H9339="","",$H9339-WEEKDAY($H9339,2)+1)</f>
        <v/>
      </c>
      <c r="J9339" s="4" t="str">
        <f aca="false">IF($I9339="","",$I9339+6)</f>
        <v/>
      </c>
      <c r="K9339" s="6" t="str">
        <f aca="false">IF($H9339="","",DATE(YEAR($H9339),MONTH($H9339),1))</f>
        <v/>
      </c>
      <c r="L9339" s="0" t="str">
        <f aca="false">IF($A9339="","",INDEX(CARTAO_COMPRAS!$K:$K,INT((ROW()-2)/20)+2))</f>
        <v/>
      </c>
      <c r="M9339" s="0" t="str">
        <f aca="false">IF($A9339="","","Compra no cartão")</f>
        <v/>
      </c>
    </row>
    <row r="9340" customFormat="false" ht="13.5" hidden="false" customHeight="false" outlineLevel="0" collapsed="false">
      <c r="A9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0" s="0" t="str">
        <f aca="false">IF($A9340="","",INDEX(CARTAO_COMPRAS!$C:$C,INT((ROW()-2)/20)+2))</f>
        <v/>
      </c>
      <c r="C9340" s="0" t="str">
        <f aca="false">IF($A9340="","",INDEX(CARTAO_COMPRAS!$D:$D,INT((ROW()-2)/20)+2))</f>
        <v/>
      </c>
      <c r="D9340" s="0" t="str">
        <f aca="false">IF($A9340="","",INDEX(CARTAO_COMPRAS!$E:$E,INT((ROW()-2)/20)+2))</f>
        <v/>
      </c>
      <c r="E9340" s="0" t="str">
        <f aca="false">IF($A9340="","",INDEX(CARTAO_COMPRAS!$H:$H,INT((ROW()-2)/20)+2)+MOD(ROW()-2,20))</f>
        <v/>
      </c>
      <c r="F9340" s="0" t="str">
        <f aca="false">IF($A9340="","",INDEX(CARTAO_COMPRAS!$G:$G,INT((ROW()-2)/20)+2))</f>
        <v/>
      </c>
      <c r="G9340" s="5" t="str">
        <f aca="false">IF($A9340="","",INDEX(CARTAO_COMPRAS!$I:$I,INT((ROW()-2)/20)+2))</f>
        <v/>
      </c>
      <c r="H9340" s="4" t="str">
        <f aca="false">IF($A9340="","",EDATE(INDEX(CARTAO_COMPRAS!$J:$J,INT((ROW()-2)/20)+2),MOD(ROW()-2,20)))</f>
        <v/>
      </c>
      <c r="I9340" s="4" t="str">
        <f aca="false">IF($H9340="","",$H9340-WEEKDAY($H9340,2)+1)</f>
        <v/>
      </c>
      <c r="J9340" s="4" t="str">
        <f aca="false">IF($I9340="","",$I9340+6)</f>
        <v/>
      </c>
      <c r="K9340" s="6" t="str">
        <f aca="false">IF($H9340="","",DATE(YEAR($H9340),MONTH($H9340),1))</f>
        <v/>
      </c>
      <c r="L9340" s="0" t="str">
        <f aca="false">IF($A9340="","",INDEX(CARTAO_COMPRAS!$K:$K,INT((ROW()-2)/20)+2))</f>
        <v/>
      </c>
      <c r="M9340" s="0" t="str">
        <f aca="false">IF($A9340="","","Compra no cartão")</f>
        <v/>
      </c>
    </row>
    <row r="9341" customFormat="false" ht="13.5" hidden="false" customHeight="false" outlineLevel="0" collapsed="false">
      <c r="A9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1" s="0" t="str">
        <f aca="false">IF($A9341="","",INDEX(CARTAO_COMPRAS!$C:$C,INT((ROW()-2)/20)+2))</f>
        <v/>
      </c>
      <c r="C9341" s="0" t="str">
        <f aca="false">IF($A9341="","",INDEX(CARTAO_COMPRAS!$D:$D,INT((ROW()-2)/20)+2))</f>
        <v/>
      </c>
      <c r="D9341" s="0" t="str">
        <f aca="false">IF($A9341="","",INDEX(CARTAO_COMPRAS!$E:$E,INT((ROW()-2)/20)+2))</f>
        <v/>
      </c>
      <c r="E9341" s="0" t="str">
        <f aca="false">IF($A9341="","",INDEX(CARTAO_COMPRAS!$H:$H,INT((ROW()-2)/20)+2)+MOD(ROW()-2,20))</f>
        <v/>
      </c>
      <c r="F9341" s="0" t="str">
        <f aca="false">IF($A9341="","",INDEX(CARTAO_COMPRAS!$G:$G,INT((ROW()-2)/20)+2))</f>
        <v/>
      </c>
      <c r="G9341" s="5" t="str">
        <f aca="false">IF($A9341="","",INDEX(CARTAO_COMPRAS!$I:$I,INT((ROW()-2)/20)+2))</f>
        <v/>
      </c>
      <c r="H9341" s="4" t="str">
        <f aca="false">IF($A9341="","",EDATE(INDEX(CARTAO_COMPRAS!$J:$J,INT((ROW()-2)/20)+2),MOD(ROW()-2,20)))</f>
        <v/>
      </c>
      <c r="I9341" s="4" t="str">
        <f aca="false">IF($H9341="","",$H9341-WEEKDAY($H9341,2)+1)</f>
        <v/>
      </c>
      <c r="J9341" s="4" t="str">
        <f aca="false">IF($I9341="","",$I9341+6)</f>
        <v/>
      </c>
      <c r="K9341" s="6" t="str">
        <f aca="false">IF($H9341="","",DATE(YEAR($H9341),MONTH($H9341),1))</f>
        <v/>
      </c>
      <c r="L9341" s="0" t="str">
        <f aca="false">IF($A9341="","",INDEX(CARTAO_COMPRAS!$K:$K,INT((ROW()-2)/20)+2))</f>
        <v/>
      </c>
      <c r="M9341" s="0" t="str">
        <f aca="false">IF($A9341="","","Compra no cartão")</f>
        <v/>
      </c>
    </row>
    <row r="9342" customFormat="false" ht="13.5" hidden="false" customHeight="false" outlineLevel="0" collapsed="false">
      <c r="A93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468</v>
      </c>
      <c r="B9342" s="0" t="str">
        <f aca="false">IF($A9342="","",INDEX(CARTAO_COMPRAS!$C:$C,INT((ROW()-2)/20)+2))</f>
        <v>Nubank</v>
      </c>
      <c r="C9342" s="0" t="str">
        <f aca="false">IF($A9342="","",INDEX(CARTAO_COMPRAS!$D:$D,INT((ROW()-2)/20)+2))</f>
        <v>Marcelo Camera</v>
      </c>
      <c r="D9342" s="0" t="str">
        <f aca="false">IF($A9342="","",INDEX(CARTAO_COMPRAS!$E:$E,INT((ROW()-2)/20)+2))</f>
        <v>Fornecedores</v>
      </c>
      <c r="E9342" s="0" t="n">
        <f aca="false">IF($A9342="","",INDEX(CARTAO_COMPRAS!$H:$H,INT((ROW()-2)/20)+2)+MOD(ROW()-2,20))</f>
        <v>1</v>
      </c>
      <c r="F9342" s="0" t="n">
        <f aca="false">IF($A9342="","",INDEX(CARTAO_COMPRAS!$G:$G,INT((ROW()-2)/20)+2))</f>
        <v>2</v>
      </c>
      <c r="G9342" s="5" t="n">
        <f aca="false">IF($A9342="","",INDEX(CARTAO_COMPRAS!$I:$I,INT((ROW()-2)/20)+2))</f>
        <v>558.61</v>
      </c>
      <c r="H9342" s="4" t="n">
        <f aca="false">IF($A9342="","",EDATE(INDEX(CARTAO_COMPRAS!$J:$J,INT((ROW()-2)/20)+2),MOD(ROW()-2,20)))</f>
        <v>46201</v>
      </c>
      <c r="I9342" s="4" t="n">
        <f aca="false">IF($H9342="","",$H9342-WEEKDAY($H9342,2)+1)</f>
        <v>46195</v>
      </c>
      <c r="J9342" s="4" t="n">
        <f aca="false">IF($I9342="","",$I9342+6)</f>
        <v>46201</v>
      </c>
      <c r="K9342" s="6" t="n">
        <f aca="false">IF($H9342="","",DATE(YEAR($H9342),MONTH($H9342),1))</f>
        <v>46174</v>
      </c>
      <c r="L9342" s="0" t="str">
        <f aca="false">IF($A9342="","",INDEX(CARTAO_COMPRAS!$K:$K,INT((ROW()-2)/20)+2))</f>
        <v>Pago</v>
      </c>
      <c r="M9342" s="0" t="str">
        <f aca="false">IF($A9342="","","Compra no cartão")</f>
        <v>Compra no cartão</v>
      </c>
    </row>
    <row r="9343" customFormat="false" ht="13.5" hidden="false" customHeight="false" outlineLevel="0" collapsed="false">
      <c r="A93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468</v>
      </c>
      <c r="B9343" s="0" t="str">
        <f aca="false">IF($A9343="","",INDEX(CARTAO_COMPRAS!$C:$C,INT((ROW()-2)/20)+2))</f>
        <v>Nubank</v>
      </c>
      <c r="C9343" s="0" t="str">
        <f aca="false">IF($A9343="","",INDEX(CARTAO_COMPRAS!$D:$D,INT((ROW()-2)/20)+2))</f>
        <v>Marcelo Camera</v>
      </c>
      <c r="D9343" s="0" t="str">
        <f aca="false">IF($A9343="","",INDEX(CARTAO_COMPRAS!$E:$E,INT((ROW()-2)/20)+2))</f>
        <v>Fornecedores</v>
      </c>
      <c r="E9343" s="0" t="n">
        <f aca="false">IF($A9343="","",INDEX(CARTAO_COMPRAS!$H:$H,INT((ROW()-2)/20)+2)+MOD(ROW()-2,20))</f>
        <v>2</v>
      </c>
      <c r="F9343" s="0" t="n">
        <f aca="false">IF($A9343="","",INDEX(CARTAO_COMPRAS!$G:$G,INT((ROW()-2)/20)+2))</f>
        <v>2</v>
      </c>
      <c r="G9343" s="5" t="n">
        <f aca="false">IF($A9343="","",INDEX(CARTAO_COMPRAS!$I:$I,INT((ROW()-2)/20)+2))</f>
        <v>558.61</v>
      </c>
      <c r="H9343" s="4" t="n">
        <f aca="false">IF($A9343="","",EDATE(INDEX(CARTAO_COMPRAS!$J:$J,INT((ROW()-2)/20)+2),MOD(ROW()-2,20)))</f>
        <v>46231</v>
      </c>
      <c r="I9343" s="4" t="n">
        <f aca="false">IF($H9343="","",$H9343-WEEKDAY($H9343,2)+1)</f>
        <v>46230</v>
      </c>
      <c r="J9343" s="4" t="n">
        <f aca="false">IF($I9343="","",$I9343+6)</f>
        <v>46236</v>
      </c>
      <c r="K9343" s="6" t="n">
        <f aca="false">IF($H9343="","",DATE(YEAR($H9343),MONTH($H9343),1))</f>
        <v>46204</v>
      </c>
      <c r="L9343" s="0" t="str">
        <f aca="false">IF($A9343="","",INDEX(CARTAO_COMPRAS!$K:$K,INT((ROW()-2)/20)+2))</f>
        <v>Pago</v>
      </c>
      <c r="M9343" s="0" t="str">
        <f aca="false">IF($A9343="","","Compra no cartão")</f>
        <v>Compra no cartão</v>
      </c>
    </row>
    <row r="9344" customFormat="false" ht="13.5" hidden="false" customHeight="false" outlineLevel="0" collapsed="false">
      <c r="A9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4" s="0" t="str">
        <f aca="false">IF($A9344="","",INDEX(CARTAO_COMPRAS!$C:$C,INT((ROW()-2)/20)+2))</f>
        <v/>
      </c>
      <c r="C9344" s="0" t="str">
        <f aca="false">IF($A9344="","",INDEX(CARTAO_COMPRAS!$D:$D,INT((ROW()-2)/20)+2))</f>
        <v/>
      </c>
      <c r="D9344" s="0" t="str">
        <f aca="false">IF($A9344="","",INDEX(CARTAO_COMPRAS!$E:$E,INT((ROW()-2)/20)+2))</f>
        <v/>
      </c>
      <c r="E9344" s="0" t="str">
        <f aca="false">IF($A9344="","",INDEX(CARTAO_COMPRAS!$H:$H,INT((ROW()-2)/20)+2)+MOD(ROW()-2,20))</f>
        <v/>
      </c>
      <c r="F9344" s="0" t="str">
        <f aca="false">IF($A9344="","",INDEX(CARTAO_COMPRAS!$G:$G,INT((ROW()-2)/20)+2))</f>
        <v/>
      </c>
      <c r="G9344" s="5" t="str">
        <f aca="false">IF($A9344="","",INDEX(CARTAO_COMPRAS!$I:$I,INT((ROW()-2)/20)+2))</f>
        <v/>
      </c>
      <c r="H9344" s="4" t="str">
        <f aca="false">IF($A9344="","",EDATE(INDEX(CARTAO_COMPRAS!$J:$J,INT((ROW()-2)/20)+2),MOD(ROW()-2,20)))</f>
        <v/>
      </c>
      <c r="I9344" s="4" t="str">
        <f aca="false">IF($H9344="","",$H9344-WEEKDAY($H9344,2)+1)</f>
        <v/>
      </c>
      <c r="J9344" s="4" t="str">
        <f aca="false">IF($I9344="","",$I9344+6)</f>
        <v/>
      </c>
      <c r="K9344" s="6" t="str">
        <f aca="false">IF($H9344="","",DATE(YEAR($H9344),MONTH($H9344),1))</f>
        <v/>
      </c>
      <c r="L9344" s="0" t="str">
        <f aca="false">IF($A9344="","",INDEX(CARTAO_COMPRAS!$K:$K,INT((ROW()-2)/20)+2))</f>
        <v/>
      </c>
      <c r="M9344" s="0" t="str">
        <f aca="false">IF($A9344="","","Compra no cartão")</f>
        <v/>
      </c>
    </row>
    <row r="9345" customFormat="false" ht="13.5" hidden="false" customHeight="false" outlineLevel="0" collapsed="false">
      <c r="A9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5" s="0" t="str">
        <f aca="false">IF($A9345="","",INDEX(CARTAO_COMPRAS!$C:$C,INT((ROW()-2)/20)+2))</f>
        <v/>
      </c>
      <c r="C9345" s="0" t="str">
        <f aca="false">IF($A9345="","",INDEX(CARTAO_COMPRAS!$D:$D,INT((ROW()-2)/20)+2))</f>
        <v/>
      </c>
      <c r="D9345" s="0" t="str">
        <f aca="false">IF($A9345="","",INDEX(CARTAO_COMPRAS!$E:$E,INT((ROW()-2)/20)+2))</f>
        <v/>
      </c>
      <c r="E9345" s="0" t="str">
        <f aca="false">IF($A9345="","",INDEX(CARTAO_COMPRAS!$H:$H,INT((ROW()-2)/20)+2)+MOD(ROW()-2,20))</f>
        <v/>
      </c>
      <c r="F9345" s="0" t="str">
        <f aca="false">IF($A9345="","",INDEX(CARTAO_COMPRAS!$G:$G,INT((ROW()-2)/20)+2))</f>
        <v/>
      </c>
      <c r="G9345" s="5" t="str">
        <f aca="false">IF($A9345="","",INDEX(CARTAO_COMPRAS!$I:$I,INT((ROW()-2)/20)+2))</f>
        <v/>
      </c>
      <c r="H9345" s="4" t="str">
        <f aca="false">IF($A9345="","",EDATE(INDEX(CARTAO_COMPRAS!$J:$J,INT((ROW()-2)/20)+2),MOD(ROW()-2,20)))</f>
        <v/>
      </c>
      <c r="I9345" s="4" t="str">
        <f aca="false">IF($H9345="","",$H9345-WEEKDAY($H9345,2)+1)</f>
        <v/>
      </c>
      <c r="J9345" s="4" t="str">
        <f aca="false">IF($I9345="","",$I9345+6)</f>
        <v/>
      </c>
      <c r="K9345" s="6" t="str">
        <f aca="false">IF($H9345="","",DATE(YEAR($H9345),MONTH($H9345),1))</f>
        <v/>
      </c>
      <c r="L9345" s="0" t="str">
        <f aca="false">IF($A9345="","",INDEX(CARTAO_COMPRAS!$K:$K,INT((ROW()-2)/20)+2))</f>
        <v/>
      </c>
      <c r="M9345" s="0" t="str">
        <f aca="false">IF($A9345="","","Compra no cartão")</f>
        <v/>
      </c>
    </row>
    <row r="9346" customFormat="false" ht="13.5" hidden="false" customHeight="false" outlineLevel="0" collapsed="false">
      <c r="A9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6" s="0" t="str">
        <f aca="false">IF($A9346="","",INDEX(CARTAO_COMPRAS!$C:$C,INT((ROW()-2)/20)+2))</f>
        <v/>
      </c>
      <c r="C9346" s="0" t="str">
        <f aca="false">IF($A9346="","",INDEX(CARTAO_COMPRAS!$D:$D,INT((ROW()-2)/20)+2))</f>
        <v/>
      </c>
      <c r="D9346" s="0" t="str">
        <f aca="false">IF($A9346="","",INDEX(CARTAO_COMPRAS!$E:$E,INT((ROW()-2)/20)+2))</f>
        <v/>
      </c>
      <c r="E9346" s="0" t="str">
        <f aca="false">IF($A9346="","",INDEX(CARTAO_COMPRAS!$H:$H,INT((ROW()-2)/20)+2)+MOD(ROW()-2,20))</f>
        <v/>
      </c>
      <c r="F9346" s="0" t="str">
        <f aca="false">IF($A9346="","",INDEX(CARTAO_COMPRAS!$G:$G,INT((ROW()-2)/20)+2))</f>
        <v/>
      </c>
      <c r="G9346" s="5" t="str">
        <f aca="false">IF($A9346="","",INDEX(CARTAO_COMPRAS!$I:$I,INT((ROW()-2)/20)+2))</f>
        <v/>
      </c>
      <c r="H9346" s="4" t="str">
        <f aca="false">IF($A9346="","",EDATE(INDEX(CARTAO_COMPRAS!$J:$J,INT((ROW()-2)/20)+2),MOD(ROW()-2,20)))</f>
        <v/>
      </c>
      <c r="I9346" s="4" t="str">
        <f aca="false">IF($H9346="","",$H9346-WEEKDAY($H9346,2)+1)</f>
        <v/>
      </c>
      <c r="J9346" s="4" t="str">
        <f aca="false">IF($I9346="","",$I9346+6)</f>
        <v/>
      </c>
      <c r="K9346" s="6" t="str">
        <f aca="false">IF($H9346="","",DATE(YEAR($H9346),MONTH($H9346),1))</f>
        <v/>
      </c>
      <c r="L9346" s="0" t="str">
        <f aca="false">IF($A9346="","",INDEX(CARTAO_COMPRAS!$K:$K,INT((ROW()-2)/20)+2))</f>
        <v/>
      </c>
      <c r="M9346" s="0" t="str">
        <f aca="false">IF($A9346="","","Compra no cartão")</f>
        <v/>
      </c>
    </row>
    <row r="9347" customFormat="false" ht="13.5" hidden="false" customHeight="false" outlineLevel="0" collapsed="false">
      <c r="A9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7" s="0" t="str">
        <f aca="false">IF($A9347="","",INDEX(CARTAO_COMPRAS!$C:$C,INT((ROW()-2)/20)+2))</f>
        <v/>
      </c>
      <c r="C9347" s="0" t="str">
        <f aca="false">IF($A9347="","",INDEX(CARTAO_COMPRAS!$D:$D,INT((ROW()-2)/20)+2))</f>
        <v/>
      </c>
      <c r="D9347" s="0" t="str">
        <f aca="false">IF($A9347="","",INDEX(CARTAO_COMPRAS!$E:$E,INT((ROW()-2)/20)+2))</f>
        <v/>
      </c>
      <c r="E9347" s="0" t="str">
        <f aca="false">IF($A9347="","",INDEX(CARTAO_COMPRAS!$H:$H,INT((ROW()-2)/20)+2)+MOD(ROW()-2,20))</f>
        <v/>
      </c>
      <c r="F9347" s="0" t="str">
        <f aca="false">IF($A9347="","",INDEX(CARTAO_COMPRAS!$G:$G,INT((ROW()-2)/20)+2))</f>
        <v/>
      </c>
      <c r="G9347" s="5" t="str">
        <f aca="false">IF($A9347="","",INDEX(CARTAO_COMPRAS!$I:$I,INT((ROW()-2)/20)+2))</f>
        <v/>
      </c>
      <c r="H9347" s="4" t="str">
        <f aca="false">IF($A9347="","",EDATE(INDEX(CARTAO_COMPRAS!$J:$J,INT((ROW()-2)/20)+2),MOD(ROW()-2,20)))</f>
        <v/>
      </c>
      <c r="I9347" s="4" t="str">
        <f aca="false">IF($H9347="","",$H9347-WEEKDAY($H9347,2)+1)</f>
        <v/>
      </c>
      <c r="J9347" s="4" t="str">
        <f aca="false">IF($I9347="","",$I9347+6)</f>
        <v/>
      </c>
      <c r="K9347" s="6" t="str">
        <f aca="false">IF($H9347="","",DATE(YEAR($H9347),MONTH($H9347),1))</f>
        <v/>
      </c>
      <c r="L9347" s="0" t="str">
        <f aca="false">IF($A9347="","",INDEX(CARTAO_COMPRAS!$K:$K,INT((ROW()-2)/20)+2))</f>
        <v/>
      </c>
      <c r="M9347" s="0" t="str">
        <f aca="false">IF($A9347="","","Compra no cartão")</f>
        <v/>
      </c>
    </row>
    <row r="9348" customFormat="false" ht="13.5" hidden="false" customHeight="false" outlineLevel="0" collapsed="false">
      <c r="A9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8" s="0" t="str">
        <f aca="false">IF($A9348="","",INDEX(CARTAO_COMPRAS!$C:$C,INT((ROW()-2)/20)+2))</f>
        <v/>
      </c>
      <c r="C9348" s="0" t="str">
        <f aca="false">IF($A9348="","",INDEX(CARTAO_COMPRAS!$D:$D,INT((ROW()-2)/20)+2))</f>
        <v/>
      </c>
      <c r="D9348" s="0" t="str">
        <f aca="false">IF($A9348="","",INDEX(CARTAO_COMPRAS!$E:$E,INT((ROW()-2)/20)+2))</f>
        <v/>
      </c>
      <c r="E9348" s="0" t="str">
        <f aca="false">IF($A9348="","",INDEX(CARTAO_COMPRAS!$H:$H,INT((ROW()-2)/20)+2)+MOD(ROW()-2,20))</f>
        <v/>
      </c>
      <c r="F9348" s="0" t="str">
        <f aca="false">IF($A9348="","",INDEX(CARTAO_COMPRAS!$G:$G,INT((ROW()-2)/20)+2))</f>
        <v/>
      </c>
      <c r="G9348" s="5" t="str">
        <f aca="false">IF($A9348="","",INDEX(CARTAO_COMPRAS!$I:$I,INT((ROW()-2)/20)+2))</f>
        <v/>
      </c>
      <c r="H9348" s="4" t="str">
        <f aca="false">IF($A9348="","",EDATE(INDEX(CARTAO_COMPRAS!$J:$J,INT((ROW()-2)/20)+2),MOD(ROW()-2,20)))</f>
        <v/>
      </c>
      <c r="I9348" s="4" t="str">
        <f aca="false">IF($H9348="","",$H9348-WEEKDAY($H9348,2)+1)</f>
        <v/>
      </c>
      <c r="J9348" s="4" t="str">
        <f aca="false">IF($I9348="","",$I9348+6)</f>
        <v/>
      </c>
      <c r="K9348" s="6" t="str">
        <f aca="false">IF($H9348="","",DATE(YEAR($H9348),MONTH($H9348),1))</f>
        <v/>
      </c>
      <c r="L9348" s="0" t="str">
        <f aca="false">IF($A9348="","",INDEX(CARTAO_COMPRAS!$K:$K,INT((ROW()-2)/20)+2))</f>
        <v/>
      </c>
      <c r="M9348" s="0" t="str">
        <f aca="false">IF($A9348="","","Compra no cartão")</f>
        <v/>
      </c>
    </row>
    <row r="9349" customFormat="false" ht="13.5" hidden="false" customHeight="false" outlineLevel="0" collapsed="false">
      <c r="A9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49" s="0" t="str">
        <f aca="false">IF($A9349="","",INDEX(CARTAO_COMPRAS!$C:$C,INT((ROW()-2)/20)+2))</f>
        <v/>
      </c>
      <c r="C9349" s="0" t="str">
        <f aca="false">IF($A9349="","",INDEX(CARTAO_COMPRAS!$D:$D,INT((ROW()-2)/20)+2))</f>
        <v/>
      </c>
      <c r="D9349" s="0" t="str">
        <f aca="false">IF($A9349="","",INDEX(CARTAO_COMPRAS!$E:$E,INT((ROW()-2)/20)+2))</f>
        <v/>
      </c>
      <c r="E9349" s="0" t="str">
        <f aca="false">IF($A9349="","",INDEX(CARTAO_COMPRAS!$H:$H,INT((ROW()-2)/20)+2)+MOD(ROW()-2,20))</f>
        <v/>
      </c>
      <c r="F9349" s="0" t="str">
        <f aca="false">IF($A9349="","",INDEX(CARTAO_COMPRAS!$G:$G,INT((ROW()-2)/20)+2))</f>
        <v/>
      </c>
      <c r="G9349" s="5" t="str">
        <f aca="false">IF($A9349="","",INDEX(CARTAO_COMPRAS!$I:$I,INT((ROW()-2)/20)+2))</f>
        <v/>
      </c>
      <c r="H9349" s="4" t="str">
        <f aca="false">IF($A9349="","",EDATE(INDEX(CARTAO_COMPRAS!$J:$J,INT((ROW()-2)/20)+2),MOD(ROW()-2,20)))</f>
        <v/>
      </c>
      <c r="I9349" s="4" t="str">
        <f aca="false">IF($H9349="","",$H9349-WEEKDAY($H9349,2)+1)</f>
        <v/>
      </c>
      <c r="J9349" s="4" t="str">
        <f aca="false">IF($I9349="","",$I9349+6)</f>
        <v/>
      </c>
      <c r="K9349" s="6" t="str">
        <f aca="false">IF($H9349="","",DATE(YEAR($H9349),MONTH($H9349),1))</f>
        <v/>
      </c>
      <c r="L9349" s="0" t="str">
        <f aca="false">IF($A9349="","",INDEX(CARTAO_COMPRAS!$K:$K,INT((ROW()-2)/20)+2))</f>
        <v/>
      </c>
      <c r="M9349" s="0" t="str">
        <f aca="false">IF($A9349="","","Compra no cartão")</f>
        <v/>
      </c>
    </row>
    <row r="9350" customFormat="false" ht="13.5" hidden="false" customHeight="false" outlineLevel="0" collapsed="false">
      <c r="A9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0" s="0" t="str">
        <f aca="false">IF($A9350="","",INDEX(CARTAO_COMPRAS!$C:$C,INT((ROW()-2)/20)+2))</f>
        <v/>
      </c>
      <c r="C9350" s="0" t="str">
        <f aca="false">IF($A9350="","",INDEX(CARTAO_COMPRAS!$D:$D,INT((ROW()-2)/20)+2))</f>
        <v/>
      </c>
      <c r="D9350" s="0" t="str">
        <f aca="false">IF($A9350="","",INDEX(CARTAO_COMPRAS!$E:$E,INT((ROW()-2)/20)+2))</f>
        <v/>
      </c>
      <c r="E9350" s="0" t="str">
        <f aca="false">IF($A9350="","",INDEX(CARTAO_COMPRAS!$H:$H,INT((ROW()-2)/20)+2)+MOD(ROW()-2,20))</f>
        <v/>
      </c>
      <c r="F9350" s="0" t="str">
        <f aca="false">IF($A9350="","",INDEX(CARTAO_COMPRAS!$G:$G,INT((ROW()-2)/20)+2))</f>
        <v/>
      </c>
      <c r="G9350" s="5" t="str">
        <f aca="false">IF($A9350="","",INDEX(CARTAO_COMPRAS!$I:$I,INT((ROW()-2)/20)+2))</f>
        <v/>
      </c>
      <c r="H9350" s="4" t="str">
        <f aca="false">IF($A9350="","",EDATE(INDEX(CARTAO_COMPRAS!$J:$J,INT((ROW()-2)/20)+2),MOD(ROW()-2,20)))</f>
        <v/>
      </c>
      <c r="I9350" s="4" t="str">
        <f aca="false">IF($H9350="","",$H9350-WEEKDAY($H9350,2)+1)</f>
        <v/>
      </c>
      <c r="J9350" s="4" t="str">
        <f aca="false">IF($I9350="","",$I9350+6)</f>
        <v/>
      </c>
      <c r="K9350" s="6" t="str">
        <f aca="false">IF($H9350="","",DATE(YEAR($H9350),MONTH($H9350),1))</f>
        <v/>
      </c>
      <c r="L9350" s="0" t="str">
        <f aca="false">IF($A9350="","",INDEX(CARTAO_COMPRAS!$K:$K,INT((ROW()-2)/20)+2))</f>
        <v/>
      </c>
      <c r="M9350" s="0" t="str">
        <f aca="false">IF($A9350="","","Compra no cartão")</f>
        <v/>
      </c>
    </row>
    <row r="9351" customFormat="false" ht="13.5" hidden="false" customHeight="false" outlineLevel="0" collapsed="false">
      <c r="A9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1" s="0" t="str">
        <f aca="false">IF($A9351="","",INDEX(CARTAO_COMPRAS!$C:$C,INT((ROW()-2)/20)+2))</f>
        <v/>
      </c>
      <c r="C9351" s="0" t="str">
        <f aca="false">IF($A9351="","",INDEX(CARTAO_COMPRAS!$D:$D,INT((ROW()-2)/20)+2))</f>
        <v/>
      </c>
      <c r="D9351" s="0" t="str">
        <f aca="false">IF($A9351="","",INDEX(CARTAO_COMPRAS!$E:$E,INT((ROW()-2)/20)+2))</f>
        <v/>
      </c>
      <c r="E9351" s="0" t="str">
        <f aca="false">IF($A9351="","",INDEX(CARTAO_COMPRAS!$H:$H,INT((ROW()-2)/20)+2)+MOD(ROW()-2,20))</f>
        <v/>
      </c>
      <c r="F9351" s="0" t="str">
        <f aca="false">IF($A9351="","",INDEX(CARTAO_COMPRAS!$G:$G,INT((ROW()-2)/20)+2))</f>
        <v/>
      </c>
      <c r="G9351" s="5" t="str">
        <f aca="false">IF($A9351="","",INDEX(CARTAO_COMPRAS!$I:$I,INT((ROW()-2)/20)+2))</f>
        <v/>
      </c>
      <c r="H9351" s="4" t="str">
        <f aca="false">IF($A9351="","",EDATE(INDEX(CARTAO_COMPRAS!$J:$J,INT((ROW()-2)/20)+2),MOD(ROW()-2,20)))</f>
        <v/>
      </c>
      <c r="I9351" s="4" t="str">
        <f aca="false">IF($H9351="","",$H9351-WEEKDAY($H9351,2)+1)</f>
        <v/>
      </c>
      <c r="J9351" s="4" t="str">
        <f aca="false">IF($I9351="","",$I9351+6)</f>
        <v/>
      </c>
      <c r="K9351" s="6" t="str">
        <f aca="false">IF($H9351="","",DATE(YEAR($H9351),MONTH($H9351),1))</f>
        <v/>
      </c>
      <c r="L9351" s="0" t="str">
        <f aca="false">IF($A9351="","",INDEX(CARTAO_COMPRAS!$K:$K,INT((ROW()-2)/20)+2))</f>
        <v/>
      </c>
      <c r="M9351" s="0" t="str">
        <f aca="false">IF($A9351="","","Compra no cartão")</f>
        <v/>
      </c>
    </row>
    <row r="9352" customFormat="false" ht="13.5" hidden="false" customHeight="false" outlineLevel="0" collapsed="false">
      <c r="A9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2" s="0" t="str">
        <f aca="false">IF($A9352="","",INDEX(CARTAO_COMPRAS!$C:$C,INT((ROW()-2)/20)+2))</f>
        <v/>
      </c>
      <c r="C9352" s="0" t="str">
        <f aca="false">IF($A9352="","",INDEX(CARTAO_COMPRAS!$D:$D,INT((ROW()-2)/20)+2))</f>
        <v/>
      </c>
      <c r="D9352" s="0" t="str">
        <f aca="false">IF($A9352="","",INDEX(CARTAO_COMPRAS!$E:$E,INT((ROW()-2)/20)+2))</f>
        <v/>
      </c>
      <c r="E9352" s="0" t="str">
        <f aca="false">IF($A9352="","",INDEX(CARTAO_COMPRAS!$H:$H,INT((ROW()-2)/20)+2)+MOD(ROW()-2,20))</f>
        <v/>
      </c>
      <c r="F9352" s="0" t="str">
        <f aca="false">IF($A9352="","",INDEX(CARTAO_COMPRAS!$G:$G,INT((ROW()-2)/20)+2))</f>
        <v/>
      </c>
      <c r="G9352" s="5" t="str">
        <f aca="false">IF($A9352="","",INDEX(CARTAO_COMPRAS!$I:$I,INT((ROW()-2)/20)+2))</f>
        <v/>
      </c>
      <c r="H9352" s="4" t="str">
        <f aca="false">IF($A9352="","",EDATE(INDEX(CARTAO_COMPRAS!$J:$J,INT((ROW()-2)/20)+2),MOD(ROW()-2,20)))</f>
        <v/>
      </c>
      <c r="I9352" s="4" t="str">
        <f aca="false">IF($H9352="","",$H9352-WEEKDAY($H9352,2)+1)</f>
        <v/>
      </c>
      <c r="J9352" s="4" t="str">
        <f aca="false">IF($I9352="","",$I9352+6)</f>
        <v/>
      </c>
      <c r="K9352" s="6" t="str">
        <f aca="false">IF($H9352="","",DATE(YEAR($H9352),MONTH($H9352),1))</f>
        <v/>
      </c>
      <c r="L9352" s="0" t="str">
        <f aca="false">IF($A9352="","",INDEX(CARTAO_COMPRAS!$K:$K,INT((ROW()-2)/20)+2))</f>
        <v/>
      </c>
      <c r="M9352" s="0" t="str">
        <f aca="false">IF($A9352="","","Compra no cartão")</f>
        <v/>
      </c>
    </row>
    <row r="9353" customFormat="false" ht="13.5" hidden="false" customHeight="false" outlineLevel="0" collapsed="false">
      <c r="A9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3" s="0" t="str">
        <f aca="false">IF($A9353="","",INDEX(CARTAO_COMPRAS!$C:$C,INT((ROW()-2)/20)+2))</f>
        <v/>
      </c>
      <c r="C9353" s="0" t="str">
        <f aca="false">IF($A9353="","",INDEX(CARTAO_COMPRAS!$D:$D,INT((ROW()-2)/20)+2))</f>
        <v/>
      </c>
      <c r="D9353" s="0" t="str">
        <f aca="false">IF($A9353="","",INDEX(CARTAO_COMPRAS!$E:$E,INT((ROW()-2)/20)+2))</f>
        <v/>
      </c>
      <c r="E9353" s="0" t="str">
        <f aca="false">IF($A9353="","",INDEX(CARTAO_COMPRAS!$H:$H,INT((ROW()-2)/20)+2)+MOD(ROW()-2,20))</f>
        <v/>
      </c>
      <c r="F9353" s="0" t="str">
        <f aca="false">IF($A9353="","",INDEX(CARTAO_COMPRAS!$G:$G,INT((ROW()-2)/20)+2))</f>
        <v/>
      </c>
      <c r="G9353" s="5" t="str">
        <f aca="false">IF($A9353="","",INDEX(CARTAO_COMPRAS!$I:$I,INT((ROW()-2)/20)+2))</f>
        <v/>
      </c>
      <c r="H9353" s="4" t="str">
        <f aca="false">IF($A9353="","",EDATE(INDEX(CARTAO_COMPRAS!$J:$J,INT((ROW()-2)/20)+2),MOD(ROW()-2,20)))</f>
        <v/>
      </c>
      <c r="I9353" s="4" t="str">
        <f aca="false">IF($H9353="","",$H9353-WEEKDAY($H9353,2)+1)</f>
        <v/>
      </c>
      <c r="J9353" s="4" t="str">
        <f aca="false">IF($I9353="","",$I9353+6)</f>
        <v/>
      </c>
      <c r="K9353" s="6" t="str">
        <f aca="false">IF($H9353="","",DATE(YEAR($H9353),MONTH($H9353),1))</f>
        <v/>
      </c>
      <c r="L9353" s="0" t="str">
        <f aca="false">IF($A9353="","",INDEX(CARTAO_COMPRAS!$K:$K,INT((ROW()-2)/20)+2))</f>
        <v/>
      </c>
      <c r="M9353" s="0" t="str">
        <f aca="false">IF($A9353="","","Compra no cartão")</f>
        <v/>
      </c>
    </row>
    <row r="9354" customFormat="false" ht="13.5" hidden="false" customHeight="false" outlineLevel="0" collapsed="false">
      <c r="A9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4" s="0" t="str">
        <f aca="false">IF($A9354="","",INDEX(CARTAO_COMPRAS!$C:$C,INT((ROW()-2)/20)+2))</f>
        <v/>
      </c>
      <c r="C9354" s="0" t="str">
        <f aca="false">IF($A9354="","",INDEX(CARTAO_COMPRAS!$D:$D,INT((ROW()-2)/20)+2))</f>
        <v/>
      </c>
      <c r="D9354" s="0" t="str">
        <f aca="false">IF($A9354="","",INDEX(CARTAO_COMPRAS!$E:$E,INT((ROW()-2)/20)+2))</f>
        <v/>
      </c>
      <c r="E9354" s="0" t="str">
        <f aca="false">IF($A9354="","",INDEX(CARTAO_COMPRAS!$H:$H,INT((ROW()-2)/20)+2)+MOD(ROW()-2,20))</f>
        <v/>
      </c>
      <c r="F9354" s="0" t="str">
        <f aca="false">IF($A9354="","",INDEX(CARTAO_COMPRAS!$G:$G,INT((ROW()-2)/20)+2))</f>
        <v/>
      </c>
      <c r="G9354" s="5" t="str">
        <f aca="false">IF($A9354="","",INDEX(CARTAO_COMPRAS!$I:$I,INT((ROW()-2)/20)+2))</f>
        <v/>
      </c>
      <c r="H9354" s="4" t="str">
        <f aca="false">IF($A9354="","",EDATE(INDEX(CARTAO_COMPRAS!$J:$J,INT((ROW()-2)/20)+2),MOD(ROW()-2,20)))</f>
        <v/>
      </c>
      <c r="I9354" s="4" t="str">
        <f aca="false">IF($H9354="","",$H9354-WEEKDAY($H9354,2)+1)</f>
        <v/>
      </c>
      <c r="J9354" s="4" t="str">
        <f aca="false">IF($I9354="","",$I9354+6)</f>
        <v/>
      </c>
      <c r="K9354" s="6" t="str">
        <f aca="false">IF($H9354="","",DATE(YEAR($H9354),MONTH($H9354),1))</f>
        <v/>
      </c>
      <c r="L9354" s="0" t="str">
        <f aca="false">IF($A9354="","",INDEX(CARTAO_COMPRAS!$K:$K,INT((ROW()-2)/20)+2))</f>
        <v/>
      </c>
      <c r="M9354" s="0" t="str">
        <f aca="false">IF($A9354="","","Compra no cartão")</f>
        <v/>
      </c>
    </row>
    <row r="9355" customFormat="false" ht="13.5" hidden="false" customHeight="false" outlineLevel="0" collapsed="false">
      <c r="A9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5" s="0" t="str">
        <f aca="false">IF($A9355="","",INDEX(CARTAO_COMPRAS!$C:$C,INT((ROW()-2)/20)+2))</f>
        <v/>
      </c>
      <c r="C9355" s="0" t="str">
        <f aca="false">IF($A9355="","",INDEX(CARTAO_COMPRAS!$D:$D,INT((ROW()-2)/20)+2))</f>
        <v/>
      </c>
      <c r="D9355" s="0" t="str">
        <f aca="false">IF($A9355="","",INDEX(CARTAO_COMPRAS!$E:$E,INT((ROW()-2)/20)+2))</f>
        <v/>
      </c>
      <c r="E9355" s="0" t="str">
        <f aca="false">IF($A9355="","",INDEX(CARTAO_COMPRAS!$H:$H,INT((ROW()-2)/20)+2)+MOD(ROW()-2,20))</f>
        <v/>
      </c>
      <c r="F9355" s="0" t="str">
        <f aca="false">IF($A9355="","",INDEX(CARTAO_COMPRAS!$G:$G,INT((ROW()-2)/20)+2))</f>
        <v/>
      </c>
      <c r="G9355" s="5" t="str">
        <f aca="false">IF($A9355="","",INDEX(CARTAO_COMPRAS!$I:$I,INT((ROW()-2)/20)+2))</f>
        <v/>
      </c>
      <c r="H9355" s="4" t="str">
        <f aca="false">IF($A9355="","",EDATE(INDEX(CARTAO_COMPRAS!$J:$J,INT((ROW()-2)/20)+2),MOD(ROW()-2,20)))</f>
        <v/>
      </c>
      <c r="I9355" s="4" t="str">
        <f aca="false">IF($H9355="","",$H9355-WEEKDAY($H9355,2)+1)</f>
        <v/>
      </c>
      <c r="J9355" s="4" t="str">
        <f aca="false">IF($I9355="","",$I9355+6)</f>
        <v/>
      </c>
      <c r="K9355" s="6" t="str">
        <f aca="false">IF($H9355="","",DATE(YEAR($H9355),MONTH($H9355),1))</f>
        <v/>
      </c>
      <c r="L9355" s="0" t="str">
        <f aca="false">IF($A9355="","",INDEX(CARTAO_COMPRAS!$K:$K,INT((ROW()-2)/20)+2))</f>
        <v/>
      </c>
      <c r="M9355" s="0" t="str">
        <f aca="false">IF($A9355="","","Compra no cartão")</f>
        <v/>
      </c>
    </row>
    <row r="9356" customFormat="false" ht="13.5" hidden="false" customHeight="false" outlineLevel="0" collapsed="false">
      <c r="A9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6" s="0" t="str">
        <f aca="false">IF($A9356="","",INDEX(CARTAO_COMPRAS!$C:$C,INT((ROW()-2)/20)+2))</f>
        <v/>
      </c>
      <c r="C9356" s="0" t="str">
        <f aca="false">IF($A9356="","",INDEX(CARTAO_COMPRAS!$D:$D,INT((ROW()-2)/20)+2))</f>
        <v/>
      </c>
      <c r="D9356" s="0" t="str">
        <f aca="false">IF($A9356="","",INDEX(CARTAO_COMPRAS!$E:$E,INT((ROW()-2)/20)+2))</f>
        <v/>
      </c>
      <c r="E9356" s="0" t="str">
        <f aca="false">IF($A9356="","",INDEX(CARTAO_COMPRAS!$H:$H,INT((ROW()-2)/20)+2)+MOD(ROW()-2,20))</f>
        <v/>
      </c>
      <c r="F9356" s="0" t="str">
        <f aca="false">IF($A9356="","",INDEX(CARTAO_COMPRAS!$G:$G,INT((ROW()-2)/20)+2))</f>
        <v/>
      </c>
      <c r="G9356" s="5" t="str">
        <f aca="false">IF($A9356="","",INDEX(CARTAO_COMPRAS!$I:$I,INT((ROW()-2)/20)+2))</f>
        <v/>
      </c>
      <c r="H9356" s="4" t="str">
        <f aca="false">IF($A9356="","",EDATE(INDEX(CARTAO_COMPRAS!$J:$J,INT((ROW()-2)/20)+2),MOD(ROW()-2,20)))</f>
        <v/>
      </c>
      <c r="I9356" s="4" t="str">
        <f aca="false">IF($H9356="","",$H9356-WEEKDAY($H9356,2)+1)</f>
        <v/>
      </c>
      <c r="J9356" s="4" t="str">
        <f aca="false">IF($I9356="","",$I9356+6)</f>
        <v/>
      </c>
      <c r="K9356" s="6" t="str">
        <f aca="false">IF($H9356="","",DATE(YEAR($H9356),MONTH($H9356),1))</f>
        <v/>
      </c>
      <c r="L9356" s="0" t="str">
        <f aca="false">IF($A9356="","",INDEX(CARTAO_COMPRAS!$K:$K,INT((ROW()-2)/20)+2))</f>
        <v/>
      </c>
      <c r="M9356" s="0" t="str">
        <f aca="false">IF($A9356="","","Compra no cartão")</f>
        <v/>
      </c>
    </row>
    <row r="9357" customFormat="false" ht="13.5" hidden="false" customHeight="false" outlineLevel="0" collapsed="false">
      <c r="A9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7" s="0" t="str">
        <f aca="false">IF($A9357="","",INDEX(CARTAO_COMPRAS!$C:$C,INT((ROW()-2)/20)+2))</f>
        <v/>
      </c>
      <c r="C9357" s="0" t="str">
        <f aca="false">IF($A9357="","",INDEX(CARTAO_COMPRAS!$D:$D,INT((ROW()-2)/20)+2))</f>
        <v/>
      </c>
      <c r="D9357" s="0" t="str">
        <f aca="false">IF($A9357="","",INDEX(CARTAO_COMPRAS!$E:$E,INT((ROW()-2)/20)+2))</f>
        <v/>
      </c>
      <c r="E9357" s="0" t="str">
        <f aca="false">IF($A9357="","",INDEX(CARTAO_COMPRAS!$H:$H,INT((ROW()-2)/20)+2)+MOD(ROW()-2,20))</f>
        <v/>
      </c>
      <c r="F9357" s="0" t="str">
        <f aca="false">IF($A9357="","",INDEX(CARTAO_COMPRAS!$G:$G,INT((ROW()-2)/20)+2))</f>
        <v/>
      </c>
      <c r="G9357" s="5" t="str">
        <f aca="false">IF($A9357="","",INDEX(CARTAO_COMPRAS!$I:$I,INT((ROW()-2)/20)+2))</f>
        <v/>
      </c>
      <c r="H9357" s="4" t="str">
        <f aca="false">IF($A9357="","",EDATE(INDEX(CARTAO_COMPRAS!$J:$J,INT((ROW()-2)/20)+2),MOD(ROW()-2,20)))</f>
        <v/>
      </c>
      <c r="I9357" s="4" t="str">
        <f aca="false">IF($H9357="","",$H9357-WEEKDAY($H9357,2)+1)</f>
        <v/>
      </c>
      <c r="J9357" s="4" t="str">
        <f aca="false">IF($I9357="","",$I9357+6)</f>
        <v/>
      </c>
      <c r="K9357" s="6" t="str">
        <f aca="false">IF($H9357="","",DATE(YEAR($H9357),MONTH($H9357),1))</f>
        <v/>
      </c>
      <c r="L9357" s="0" t="str">
        <f aca="false">IF($A9357="","",INDEX(CARTAO_COMPRAS!$K:$K,INT((ROW()-2)/20)+2))</f>
        <v/>
      </c>
      <c r="M9357" s="0" t="str">
        <f aca="false">IF($A9357="","","Compra no cartão")</f>
        <v/>
      </c>
    </row>
    <row r="9358" customFormat="false" ht="13.5" hidden="false" customHeight="false" outlineLevel="0" collapsed="false">
      <c r="A9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8" s="0" t="str">
        <f aca="false">IF($A9358="","",INDEX(CARTAO_COMPRAS!$C:$C,INT((ROW()-2)/20)+2))</f>
        <v/>
      </c>
      <c r="C9358" s="0" t="str">
        <f aca="false">IF($A9358="","",INDEX(CARTAO_COMPRAS!$D:$D,INT((ROW()-2)/20)+2))</f>
        <v/>
      </c>
      <c r="D9358" s="0" t="str">
        <f aca="false">IF($A9358="","",INDEX(CARTAO_COMPRAS!$E:$E,INT((ROW()-2)/20)+2))</f>
        <v/>
      </c>
      <c r="E9358" s="0" t="str">
        <f aca="false">IF($A9358="","",INDEX(CARTAO_COMPRAS!$H:$H,INT((ROW()-2)/20)+2)+MOD(ROW()-2,20))</f>
        <v/>
      </c>
      <c r="F9358" s="0" t="str">
        <f aca="false">IF($A9358="","",INDEX(CARTAO_COMPRAS!$G:$G,INT((ROW()-2)/20)+2))</f>
        <v/>
      </c>
      <c r="G9358" s="5" t="str">
        <f aca="false">IF($A9358="","",INDEX(CARTAO_COMPRAS!$I:$I,INT((ROW()-2)/20)+2))</f>
        <v/>
      </c>
      <c r="H9358" s="4" t="str">
        <f aca="false">IF($A9358="","",EDATE(INDEX(CARTAO_COMPRAS!$J:$J,INT((ROW()-2)/20)+2),MOD(ROW()-2,20)))</f>
        <v/>
      </c>
      <c r="I9358" s="4" t="str">
        <f aca="false">IF($H9358="","",$H9358-WEEKDAY($H9358,2)+1)</f>
        <v/>
      </c>
      <c r="J9358" s="4" t="str">
        <f aca="false">IF($I9358="","",$I9358+6)</f>
        <v/>
      </c>
      <c r="K9358" s="6" t="str">
        <f aca="false">IF($H9358="","",DATE(YEAR($H9358),MONTH($H9358),1))</f>
        <v/>
      </c>
      <c r="L9358" s="0" t="str">
        <f aca="false">IF($A9358="","",INDEX(CARTAO_COMPRAS!$K:$K,INT((ROW()-2)/20)+2))</f>
        <v/>
      </c>
      <c r="M9358" s="0" t="str">
        <f aca="false">IF($A9358="","","Compra no cartão")</f>
        <v/>
      </c>
    </row>
    <row r="9359" customFormat="false" ht="13.5" hidden="false" customHeight="false" outlineLevel="0" collapsed="false">
      <c r="A9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59" s="0" t="str">
        <f aca="false">IF($A9359="","",INDEX(CARTAO_COMPRAS!$C:$C,INT((ROW()-2)/20)+2))</f>
        <v/>
      </c>
      <c r="C9359" s="0" t="str">
        <f aca="false">IF($A9359="","",INDEX(CARTAO_COMPRAS!$D:$D,INT((ROW()-2)/20)+2))</f>
        <v/>
      </c>
      <c r="D9359" s="0" t="str">
        <f aca="false">IF($A9359="","",INDEX(CARTAO_COMPRAS!$E:$E,INT((ROW()-2)/20)+2))</f>
        <v/>
      </c>
      <c r="E9359" s="0" t="str">
        <f aca="false">IF($A9359="","",INDEX(CARTAO_COMPRAS!$H:$H,INT((ROW()-2)/20)+2)+MOD(ROW()-2,20))</f>
        <v/>
      </c>
      <c r="F9359" s="0" t="str">
        <f aca="false">IF($A9359="","",INDEX(CARTAO_COMPRAS!$G:$G,INT((ROW()-2)/20)+2))</f>
        <v/>
      </c>
      <c r="G9359" s="5" t="str">
        <f aca="false">IF($A9359="","",INDEX(CARTAO_COMPRAS!$I:$I,INT((ROW()-2)/20)+2))</f>
        <v/>
      </c>
      <c r="H9359" s="4" t="str">
        <f aca="false">IF($A9359="","",EDATE(INDEX(CARTAO_COMPRAS!$J:$J,INT((ROW()-2)/20)+2),MOD(ROW()-2,20)))</f>
        <v/>
      </c>
      <c r="I9359" s="4" t="str">
        <f aca="false">IF($H9359="","",$H9359-WEEKDAY($H9359,2)+1)</f>
        <v/>
      </c>
      <c r="J9359" s="4" t="str">
        <f aca="false">IF($I9359="","",$I9359+6)</f>
        <v/>
      </c>
      <c r="K9359" s="6" t="str">
        <f aca="false">IF($H9359="","",DATE(YEAR($H9359),MONTH($H9359),1))</f>
        <v/>
      </c>
      <c r="L9359" s="0" t="str">
        <f aca="false">IF($A9359="","",INDEX(CARTAO_COMPRAS!$K:$K,INT((ROW()-2)/20)+2))</f>
        <v/>
      </c>
      <c r="M9359" s="0" t="str">
        <f aca="false">IF($A9359="","","Compra no cartão")</f>
        <v/>
      </c>
    </row>
    <row r="9360" customFormat="false" ht="13.5" hidden="false" customHeight="false" outlineLevel="0" collapsed="false">
      <c r="A9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0" s="0" t="str">
        <f aca="false">IF($A9360="","",INDEX(CARTAO_COMPRAS!$C:$C,INT((ROW()-2)/20)+2))</f>
        <v/>
      </c>
      <c r="C9360" s="0" t="str">
        <f aca="false">IF($A9360="","",INDEX(CARTAO_COMPRAS!$D:$D,INT((ROW()-2)/20)+2))</f>
        <v/>
      </c>
      <c r="D9360" s="0" t="str">
        <f aca="false">IF($A9360="","",INDEX(CARTAO_COMPRAS!$E:$E,INT((ROW()-2)/20)+2))</f>
        <v/>
      </c>
      <c r="E9360" s="0" t="str">
        <f aca="false">IF($A9360="","",INDEX(CARTAO_COMPRAS!$H:$H,INT((ROW()-2)/20)+2)+MOD(ROW()-2,20))</f>
        <v/>
      </c>
      <c r="F9360" s="0" t="str">
        <f aca="false">IF($A9360="","",INDEX(CARTAO_COMPRAS!$G:$G,INT((ROW()-2)/20)+2))</f>
        <v/>
      </c>
      <c r="G9360" s="5" t="str">
        <f aca="false">IF($A9360="","",INDEX(CARTAO_COMPRAS!$I:$I,INT((ROW()-2)/20)+2))</f>
        <v/>
      </c>
      <c r="H9360" s="4" t="str">
        <f aca="false">IF($A9360="","",EDATE(INDEX(CARTAO_COMPRAS!$J:$J,INT((ROW()-2)/20)+2),MOD(ROW()-2,20)))</f>
        <v/>
      </c>
      <c r="I9360" s="4" t="str">
        <f aca="false">IF($H9360="","",$H9360-WEEKDAY($H9360,2)+1)</f>
        <v/>
      </c>
      <c r="J9360" s="4" t="str">
        <f aca="false">IF($I9360="","",$I9360+6)</f>
        <v/>
      </c>
      <c r="K9360" s="6" t="str">
        <f aca="false">IF($H9360="","",DATE(YEAR($H9360),MONTH($H9360),1))</f>
        <v/>
      </c>
      <c r="L9360" s="0" t="str">
        <f aca="false">IF($A9360="","",INDEX(CARTAO_COMPRAS!$K:$K,INT((ROW()-2)/20)+2))</f>
        <v/>
      </c>
      <c r="M9360" s="0" t="str">
        <f aca="false">IF($A9360="","","Compra no cartão")</f>
        <v/>
      </c>
    </row>
    <row r="9361" customFormat="false" ht="13.5" hidden="false" customHeight="false" outlineLevel="0" collapsed="false">
      <c r="A9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1" s="0" t="str">
        <f aca="false">IF($A9361="","",INDEX(CARTAO_COMPRAS!$C:$C,INT((ROW()-2)/20)+2))</f>
        <v/>
      </c>
      <c r="C9361" s="0" t="str">
        <f aca="false">IF($A9361="","",INDEX(CARTAO_COMPRAS!$D:$D,INT((ROW()-2)/20)+2))</f>
        <v/>
      </c>
      <c r="D9361" s="0" t="str">
        <f aca="false">IF($A9361="","",INDEX(CARTAO_COMPRAS!$E:$E,INT((ROW()-2)/20)+2))</f>
        <v/>
      </c>
      <c r="E9361" s="0" t="str">
        <f aca="false">IF($A9361="","",INDEX(CARTAO_COMPRAS!$H:$H,INT((ROW()-2)/20)+2)+MOD(ROW()-2,20))</f>
        <v/>
      </c>
      <c r="F9361" s="0" t="str">
        <f aca="false">IF($A9361="","",INDEX(CARTAO_COMPRAS!$G:$G,INT((ROW()-2)/20)+2))</f>
        <v/>
      </c>
      <c r="G9361" s="5" t="str">
        <f aca="false">IF($A9361="","",INDEX(CARTAO_COMPRAS!$I:$I,INT((ROW()-2)/20)+2))</f>
        <v/>
      </c>
      <c r="H9361" s="4" t="str">
        <f aca="false">IF($A9361="","",EDATE(INDEX(CARTAO_COMPRAS!$J:$J,INT((ROW()-2)/20)+2),MOD(ROW()-2,20)))</f>
        <v/>
      </c>
      <c r="I9361" s="4" t="str">
        <f aca="false">IF($H9361="","",$H9361-WEEKDAY($H9361,2)+1)</f>
        <v/>
      </c>
      <c r="J9361" s="4" t="str">
        <f aca="false">IF($I9361="","",$I9361+6)</f>
        <v/>
      </c>
      <c r="K9361" s="6" t="str">
        <f aca="false">IF($H9361="","",DATE(YEAR($H9361),MONTH($H9361),1))</f>
        <v/>
      </c>
      <c r="L9361" s="0" t="str">
        <f aca="false">IF($A9361="","",INDEX(CARTAO_COMPRAS!$K:$K,INT((ROW()-2)/20)+2))</f>
        <v/>
      </c>
      <c r="M9361" s="0" t="str">
        <f aca="false">IF($A9361="","","Compra no cartão")</f>
        <v/>
      </c>
    </row>
    <row r="9362" customFormat="false" ht="13.5" hidden="false" customHeight="false" outlineLevel="0" collapsed="false">
      <c r="A93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469</v>
      </c>
      <c r="B9362" s="0" t="str">
        <f aca="false">IF($A9362="","",INDEX(CARTAO_COMPRAS!$C:$C,INT((ROW()-2)/20)+2))</f>
        <v>Nubank</v>
      </c>
      <c r="C9362" s="0" t="str">
        <f aca="false">IF($A9362="","",INDEX(CARTAO_COMPRAS!$D:$D,INT((ROW()-2)/20)+2))</f>
        <v>Supermercado</v>
      </c>
      <c r="D9362" s="0" t="str">
        <f aca="false">IF($A9362="","",INDEX(CARTAO_COMPRAS!$E:$E,INT((ROW()-2)/20)+2))</f>
        <v>Alimentação / Insumos</v>
      </c>
      <c r="E9362" s="0" t="n">
        <f aca="false">IF($A9362="","",INDEX(CARTAO_COMPRAS!$H:$H,INT((ROW()-2)/20)+2)+MOD(ROW()-2,20))</f>
        <v>1</v>
      </c>
      <c r="F9362" s="0" t="n">
        <f aca="false">IF($A9362="","",INDEX(CARTAO_COMPRAS!$G:$G,INT((ROW()-2)/20)+2))</f>
        <v>1</v>
      </c>
      <c r="G9362" s="5" t="n">
        <f aca="false">IF($A9362="","",INDEX(CARTAO_COMPRAS!$I:$I,INT((ROW()-2)/20)+2))</f>
        <v>210.53</v>
      </c>
      <c r="H9362" s="4" t="n">
        <f aca="false">IF($A9362="","",EDATE(INDEX(CARTAO_COMPRAS!$J:$J,INT((ROW()-2)/20)+2),MOD(ROW()-2,20)))</f>
        <v>46201</v>
      </c>
      <c r="I9362" s="4" t="n">
        <f aca="false">IF($H9362="","",$H9362-WEEKDAY($H9362,2)+1)</f>
        <v>46195</v>
      </c>
      <c r="J9362" s="4" t="n">
        <f aca="false">IF($I9362="","",$I9362+6)</f>
        <v>46201</v>
      </c>
      <c r="K9362" s="6" t="n">
        <f aca="false">IF($H9362="","",DATE(YEAR($H9362),MONTH($H9362),1))</f>
        <v>46174</v>
      </c>
      <c r="L9362" s="0" t="str">
        <f aca="false">IF($A9362="","",INDEX(CARTAO_COMPRAS!$K:$K,INT((ROW()-2)/20)+2))</f>
        <v>Pago</v>
      </c>
      <c r="M9362" s="0" t="str">
        <f aca="false">IF($A9362="","","Compra no cartão")</f>
        <v>Compra no cartão</v>
      </c>
    </row>
    <row r="9363" customFormat="false" ht="13.5" hidden="false" customHeight="false" outlineLevel="0" collapsed="false">
      <c r="A9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3" s="0" t="str">
        <f aca="false">IF($A9363="","",INDEX(CARTAO_COMPRAS!$C:$C,INT((ROW()-2)/20)+2))</f>
        <v/>
      </c>
      <c r="C9363" s="0" t="str">
        <f aca="false">IF($A9363="","",INDEX(CARTAO_COMPRAS!$D:$D,INT((ROW()-2)/20)+2))</f>
        <v/>
      </c>
      <c r="D9363" s="0" t="str">
        <f aca="false">IF($A9363="","",INDEX(CARTAO_COMPRAS!$E:$E,INT((ROW()-2)/20)+2))</f>
        <v/>
      </c>
      <c r="E9363" s="0" t="str">
        <f aca="false">IF($A9363="","",INDEX(CARTAO_COMPRAS!$H:$H,INT((ROW()-2)/20)+2)+MOD(ROW()-2,20))</f>
        <v/>
      </c>
      <c r="F9363" s="0" t="str">
        <f aca="false">IF($A9363="","",INDEX(CARTAO_COMPRAS!$G:$G,INT((ROW()-2)/20)+2))</f>
        <v/>
      </c>
      <c r="G9363" s="5" t="str">
        <f aca="false">IF($A9363="","",INDEX(CARTAO_COMPRAS!$I:$I,INT((ROW()-2)/20)+2))</f>
        <v/>
      </c>
      <c r="H9363" s="4" t="str">
        <f aca="false">IF($A9363="","",EDATE(INDEX(CARTAO_COMPRAS!$J:$J,INT((ROW()-2)/20)+2),MOD(ROW()-2,20)))</f>
        <v/>
      </c>
      <c r="I9363" s="4" t="str">
        <f aca="false">IF($H9363="","",$H9363-WEEKDAY($H9363,2)+1)</f>
        <v/>
      </c>
      <c r="J9363" s="4" t="str">
        <f aca="false">IF($I9363="","",$I9363+6)</f>
        <v/>
      </c>
      <c r="K9363" s="6" t="str">
        <f aca="false">IF($H9363="","",DATE(YEAR($H9363),MONTH($H9363),1))</f>
        <v/>
      </c>
      <c r="L9363" s="0" t="str">
        <f aca="false">IF($A9363="","",INDEX(CARTAO_COMPRAS!$K:$K,INT((ROW()-2)/20)+2))</f>
        <v/>
      </c>
      <c r="M9363" s="0" t="str">
        <f aca="false">IF($A9363="","","Compra no cartão")</f>
        <v/>
      </c>
    </row>
    <row r="9364" customFormat="false" ht="13.5" hidden="false" customHeight="false" outlineLevel="0" collapsed="false">
      <c r="A9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4" s="0" t="str">
        <f aca="false">IF($A9364="","",INDEX(CARTAO_COMPRAS!$C:$C,INT((ROW()-2)/20)+2))</f>
        <v/>
      </c>
      <c r="C9364" s="0" t="str">
        <f aca="false">IF($A9364="","",INDEX(CARTAO_COMPRAS!$D:$D,INT((ROW()-2)/20)+2))</f>
        <v/>
      </c>
      <c r="D9364" s="0" t="str">
        <f aca="false">IF($A9364="","",INDEX(CARTAO_COMPRAS!$E:$E,INT((ROW()-2)/20)+2))</f>
        <v/>
      </c>
      <c r="E9364" s="0" t="str">
        <f aca="false">IF($A9364="","",INDEX(CARTAO_COMPRAS!$H:$H,INT((ROW()-2)/20)+2)+MOD(ROW()-2,20))</f>
        <v/>
      </c>
      <c r="F9364" s="0" t="str">
        <f aca="false">IF($A9364="","",INDEX(CARTAO_COMPRAS!$G:$G,INT((ROW()-2)/20)+2))</f>
        <v/>
      </c>
      <c r="G9364" s="5" t="str">
        <f aca="false">IF($A9364="","",INDEX(CARTAO_COMPRAS!$I:$I,INT((ROW()-2)/20)+2))</f>
        <v/>
      </c>
      <c r="H9364" s="4" t="str">
        <f aca="false">IF($A9364="","",EDATE(INDEX(CARTAO_COMPRAS!$J:$J,INT((ROW()-2)/20)+2),MOD(ROW()-2,20)))</f>
        <v/>
      </c>
      <c r="I9364" s="4" t="str">
        <f aca="false">IF($H9364="","",$H9364-WEEKDAY($H9364,2)+1)</f>
        <v/>
      </c>
      <c r="J9364" s="4" t="str">
        <f aca="false">IF($I9364="","",$I9364+6)</f>
        <v/>
      </c>
      <c r="K9364" s="6" t="str">
        <f aca="false">IF($H9364="","",DATE(YEAR($H9364),MONTH($H9364),1))</f>
        <v/>
      </c>
      <c r="L9364" s="0" t="str">
        <f aca="false">IF($A9364="","",INDEX(CARTAO_COMPRAS!$K:$K,INT((ROW()-2)/20)+2))</f>
        <v/>
      </c>
      <c r="M9364" s="0" t="str">
        <f aca="false">IF($A9364="","","Compra no cartão")</f>
        <v/>
      </c>
    </row>
    <row r="9365" customFormat="false" ht="13.5" hidden="false" customHeight="false" outlineLevel="0" collapsed="false">
      <c r="A9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5" s="0" t="str">
        <f aca="false">IF($A9365="","",INDEX(CARTAO_COMPRAS!$C:$C,INT((ROW()-2)/20)+2))</f>
        <v/>
      </c>
      <c r="C9365" s="0" t="str">
        <f aca="false">IF($A9365="","",INDEX(CARTAO_COMPRAS!$D:$D,INT((ROW()-2)/20)+2))</f>
        <v/>
      </c>
      <c r="D9365" s="0" t="str">
        <f aca="false">IF($A9365="","",INDEX(CARTAO_COMPRAS!$E:$E,INT((ROW()-2)/20)+2))</f>
        <v/>
      </c>
      <c r="E9365" s="0" t="str">
        <f aca="false">IF($A9365="","",INDEX(CARTAO_COMPRAS!$H:$H,INT((ROW()-2)/20)+2)+MOD(ROW()-2,20))</f>
        <v/>
      </c>
      <c r="F9365" s="0" t="str">
        <f aca="false">IF($A9365="","",INDEX(CARTAO_COMPRAS!$G:$G,INT((ROW()-2)/20)+2))</f>
        <v/>
      </c>
      <c r="G9365" s="5" t="str">
        <f aca="false">IF($A9365="","",INDEX(CARTAO_COMPRAS!$I:$I,INT((ROW()-2)/20)+2))</f>
        <v/>
      </c>
      <c r="H9365" s="4" t="str">
        <f aca="false">IF($A9365="","",EDATE(INDEX(CARTAO_COMPRAS!$J:$J,INT((ROW()-2)/20)+2),MOD(ROW()-2,20)))</f>
        <v/>
      </c>
      <c r="I9365" s="4" t="str">
        <f aca="false">IF($H9365="","",$H9365-WEEKDAY($H9365,2)+1)</f>
        <v/>
      </c>
      <c r="J9365" s="4" t="str">
        <f aca="false">IF($I9365="","",$I9365+6)</f>
        <v/>
      </c>
      <c r="K9365" s="6" t="str">
        <f aca="false">IF($H9365="","",DATE(YEAR($H9365),MONTH($H9365),1))</f>
        <v/>
      </c>
      <c r="L9365" s="0" t="str">
        <f aca="false">IF($A9365="","",INDEX(CARTAO_COMPRAS!$K:$K,INT((ROW()-2)/20)+2))</f>
        <v/>
      </c>
      <c r="M9365" s="0" t="str">
        <f aca="false">IF($A9365="","","Compra no cartão")</f>
        <v/>
      </c>
    </row>
    <row r="9366" customFormat="false" ht="13.5" hidden="false" customHeight="false" outlineLevel="0" collapsed="false">
      <c r="A9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6" s="0" t="str">
        <f aca="false">IF($A9366="","",INDEX(CARTAO_COMPRAS!$C:$C,INT((ROW()-2)/20)+2))</f>
        <v/>
      </c>
      <c r="C9366" s="0" t="str">
        <f aca="false">IF($A9366="","",INDEX(CARTAO_COMPRAS!$D:$D,INT((ROW()-2)/20)+2))</f>
        <v/>
      </c>
      <c r="D9366" s="0" t="str">
        <f aca="false">IF($A9366="","",INDEX(CARTAO_COMPRAS!$E:$E,INT((ROW()-2)/20)+2))</f>
        <v/>
      </c>
      <c r="E9366" s="0" t="str">
        <f aca="false">IF($A9366="","",INDEX(CARTAO_COMPRAS!$H:$H,INT((ROW()-2)/20)+2)+MOD(ROW()-2,20))</f>
        <v/>
      </c>
      <c r="F9366" s="0" t="str">
        <f aca="false">IF($A9366="","",INDEX(CARTAO_COMPRAS!$G:$G,INT((ROW()-2)/20)+2))</f>
        <v/>
      </c>
      <c r="G9366" s="5" t="str">
        <f aca="false">IF($A9366="","",INDEX(CARTAO_COMPRAS!$I:$I,INT((ROW()-2)/20)+2))</f>
        <v/>
      </c>
      <c r="H9366" s="4" t="str">
        <f aca="false">IF($A9366="","",EDATE(INDEX(CARTAO_COMPRAS!$J:$J,INT((ROW()-2)/20)+2),MOD(ROW()-2,20)))</f>
        <v/>
      </c>
      <c r="I9366" s="4" t="str">
        <f aca="false">IF($H9366="","",$H9366-WEEKDAY($H9366,2)+1)</f>
        <v/>
      </c>
      <c r="J9366" s="4" t="str">
        <f aca="false">IF($I9366="","",$I9366+6)</f>
        <v/>
      </c>
      <c r="K9366" s="6" t="str">
        <f aca="false">IF($H9366="","",DATE(YEAR($H9366),MONTH($H9366),1))</f>
        <v/>
      </c>
      <c r="L9366" s="0" t="str">
        <f aca="false">IF($A9366="","",INDEX(CARTAO_COMPRAS!$K:$K,INT((ROW()-2)/20)+2))</f>
        <v/>
      </c>
      <c r="M9366" s="0" t="str">
        <f aca="false">IF($A9366="","","Compra no cartão")</f>
        <v/>
      </c>
    </row>
    <row r="9367" customFormat="false" ht="13.5" hidden="false" customHeight="false" outlineLevel="0" collapsed="false">
      <c r="A9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7" s="0" t="str">
        <f aca="false">IF($A9367="","",INDEX(CARTAO_COMPRAS!$C:$C,INT((ROW()-2)/20)+2))</f>
        <v/>
      </c>
      <c r="C9367" s="0" t="str">
        <f aca="false">IF($A9367="","",INDEX(CARTAO_COMPRAS!$D:$D,INT((ROW()-2)/20)+2))</f>
        <v/>
      </c>
      <c r="D9367" s="0" t="str">
        <f aca="false">IF($A9367="","",INDEX(CARTAO_COMPRAS!$E:$E,INT((ROW()-2)/20)+2))</f>
        <v/>
      </c>
      <c r="E9367" s="0" t="str">
        <f aca="false">IF($A9367="","",INDEX(CARTAO_COMPRAS!$H:$H,INT((ROW()-2)/20)+2)+MOD(ROW()-2,20))</f>
        <v/>
      </c>
      <c r="F9367" s="0" t="str">
        <f aca="false">IF($A9367="","",INDEX(CARTAO_COMPRAS!$G:$G,INT((ROW()-2)/20)+2))</f>
        <v/>
      </c>
      <c r="G9367" s="5" t="str">
        <f aca="false">IF($A9367="","",INDEX(CARTAO_COMPRAS!$I:$I,INT((ROW()-2)/20)+2))</f>
        <v/>
      </c>
      <c r="H9367" s="4" t="str">
        <f aca="false">IF($A9367="","",EDATE(INDEX(CARTAO_COMPRAS!$J:$J,INT((ROW()-2)/20)+2),MOD(ROW()-2,20)))</f>
        <v/>
      </c>
      <c r="I9367" s="4" t="str">
        <f aca="false">IF($H9367="","",$H9367-WEEKDAY($H9367,2)+1)</f>
        <v/>
      </c>
      <c r="J9367" s="4" t="str">
        <f aca="false">IF($I9367="","",$I9367+6)</f>
        <v/>
      </c>
      <c r="K9367" s="6" t="str">
        <f aca="false">IF($H9367="","",DATE(YEAR($H9367),MONTH($H9367),1))</f>
        <v/>
      </c>
      <c r="L9367" s="0" t="str">
        <f aca="false">IF($A9367="","",INDEX(CARTAO_COMPRAS!$K:$K,INT((ROW()-2)/20)+2))</f>
        <v/>
      </c>
      <c r="M9367" s="0" t="str">
        <f aca="false">IF($A9367="","","Compra no cartão")</f>
        <v/>
      </c>
    </row>
    <row r="9368" customFormat="false" ht="13.5" hidden="false" customHeight="false" outlineLevel="0" collapsed="false">
      <c r="A9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8" s="0" t="str">
        <f aca="false">IF($A9368="","",INDEX(CARTAO_COMPRAS!$C:$C,INT((ROW()-2)/20)+2))</f>
        <v/>
      </c>
      <c r="C9368" s="0" t="str">
        <f aca="false">IF($A9368="","",INDEX(CARTAO_COMPRAS!$D:$D,INT((ROW()-2)/20)+2))</f>
        <v/>
      </c>
      <c r="D9368" s="0" t="str">
        <f aca="false">IF($A9368="","",INDEX(CARTAO_COMPRAS!$E:$E,INT((ROW()-2)/20)+2))</f>
        <v/>
      </c>
      <c r="E9368" s="0" t="str">
        <f aca="false">IF($A9368="","",INDEX(CARTAO_COMPRAS!$H:$H,INT((ROW()-2)/20)+2)+MOD(ROW()-2,20))</f>
        <v/>
      </c>
      <c r="F9368" s="0" t="str">
        <f aca="false">IF($A9368="","",INDEX(CARTAO_COMPRAS!$G:$G,INT((ROW()-2)/20)+2))</f>
        <v/>
      </c>
      <c r="G9368" s="5" t="str">
        <f aca="false">IF($A9368="","",INDEX(CARTAO_COMPRAS!$I:$I,INT((ROW()-2)/20)+2))</f>
        <v/>
      </c>
      <c r="H9368" s="4" t="str">
        <f aca="false">IF($A9368="","",EDATE(INDEX(CARTAO_COMPRAS!$J:$J,INT((ROW()-2)/20)+2),MOD(ROW()-2,20)))</f>
        <v/>
      </c>
      <c r="I9368" s="4" t="str">
        <f aca="false">IF($H9368="","",$H9368-WEEKDAY($H9368,2)+1)</f>
        <v/>
      </c>
      <c r="J9368" s="4" t="str">
        <f aca="false">IF($I9368="","",$I9368+6)</f>
        <v/>
      </c>
      <c r="K9368" s="6" t="str">
        <f aca="false">IF($H9368="","",DATE(YEAR($H9368),MONTH($H9368),1))</f>
        <v/>
      </c>
      <c r="L9368" s="0" t="str">
        <f aca="false">IF($A9368="","",INDEX(CARTAO_COMPRAS!$K:$K,INT((ROW()-2)/20)+2))</f>
        <v/>
      </c>
      <c r="M9368" s="0" t="str">
        <f aca="false">IF($A9368="","","Compra no cartão")</f>
        <v/>
      </c>
    </row>
    <row r="9369" customFormat="false" ht="13.5" hidden="false" customHeight="false" outlineLevel="0" collapsed="false">
      <c r="A9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69" s="0" t="str">
        <f aca="false">IF($A9369="","",INDEX(CARTAO_COMPRAS!$C:$C,INT((ROW()-2)/20)+2))</f>
        <v/>
      </c>
      <c r="C9369" s="0" t="str">
        <f aca="false">IF($A9369="","",INDEX(CARTAO_COMPRAS!$D:$D,INT((ROW()-2)/20)+2))</f>
        <v/>
      </c>
      <c r="D9369" s="0" t="str">
        <f aca="false">IF($A9369="","",INDEX(CARTAO_COMPRAS!$E:$E,INT((ROW()-2)/20)+2))</f>
        <v/>
      </c>
      <c r="E9369" s="0" t="str">
        <f aca="false">IF($A9369="","",INDEX(CARTAO_COMPRAS!$H:$H,INT((ROW()-2)/20)+2)+MOD(ROW()-2,20))</f>
        <v/>
      </c>
      <c r="F9369" s="0" t="str">
        <f aca="false">IF($A9369="","",INDEX(CARTAO_COMPRAS!$G:$G,INT((ROW()-2)/20)+2))</f>
        <v/>
      </c>
      <c r="G9369" s="5" t="str">
        <f aca="false">IF($A9369="","",INDEX(CARTAO_COMPRAS!$I:$I,INT((ROW()-2)/20)+2))</f>
        <v/>
      </c>
      <c r="H9369" s="4" t="str">
        <f aca="false">IF($A9369="","",EDATE(INDEX(CARTAO_COMPRAS!$J:$J,INT((ROW()-2)/20)+2),MOD(ROW()-2,20)))</f>
        <v/>
      </c>
      <c r="I9369" s="4" t="str">
        <f aca="false">IF($H9369="","",$H9369-WEEKDAY($H9369,2)+1)</f>
        <v/>
      </c>
      <c r="J9369" s="4" t="str">
        <f aca="false">IF($I9369="","",$I9369+6)</f>
        <v/>
      </c>
      <c r="K9369" s="6" t="str">
        <f aca="false">IF($H9369="","",DATE(YEAR($H9369),MONTH($H9369),1))</f>
        <v/>
      </c>
      <c r="L9369" s="0" t="str">
        <f aca="false">IF($A9369="","",INDEX(CARTAO_COMPRAS!$K:$K,INT((ROW()-2)/20)+2))</f>
        <v/>
      </c>
      <c r="M9369" s="0" t="str">
        <f aca="false">IF($A9369="","","Compra no cartão")</f>
        <v/>
      </c>
    </row>
    <row r="9370" customFormat="false" ht="13.5" hidden="false" customHeight="false" outlineLevel="0" collapsed="false">
      <c r="A9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0" s="0" t="str">
        <f aca="false">IF($A9370="","",INDEX(CARTAO_COMPRAS!$C:$C,INT((ROW()-2)/20)+2))</f>
        <v/>
      </c>
      <c r="C9370" s="0" t="str">
        <f aca="false">IF($A9370="","",INDEX(CARTAO_COMPRAS!$D:$D,INT((ROW()-2)/20)+2))</f>
        <v/>
      </c>
      <c r="D9370" s="0" t="str">
        <f aca="false">IF($A9370="","",INDEX(CARTAO_COMPRAS!$E:$E,INT((ROW()-2)/20)+2))</f>
        <v/>
      </c>
      <c r="E9370" s="0" t="str">
        <f aca="false">IF($A9370="","",INDEX(CARTAO_COMPRAS!$H:$H,INT((ROW()-2)/20)+2)+MOD(ROW()-2,20))</f>
        <v/>
      </c>
      <c r="F9370" s="0" t="str">
        <f aca="false">IF($A9370="","",INDEX(CARTAO_COMPRAS!$G:$G,INT((ROW()-2)/20)+2))</f>
        <v/>
      </c>
      <c r="G9370" s="5" t="str">
        <f aca="false">IF($A9370="","",INDEX(CARTAO_COMPRAS!$I:$I,INT((ROW()-2)/20)+2))</f>
        <v/>
      </c>
      <c r="H9370" s="4" t="str">
        <f aca="false">IF($A9370="","",EDATE(INDEX(CARTAO_COMPRAS!$J:$J,INT((ROW()-2)/20)+2),MOD(ROW()-2,20)))</f>
        <v/>
      </c>
      <c r="I9370" s="4" t="str">
        <f aca="false">IF($H9370="","",$H9370-WEEKDAY($H9370,2)+1)</f>
        <v/>
      </c>
      <c r="J9370" s="4" t="str">
        <f aca="false">IF($I9370="","",$I9370+6)</f>
        <v/>
      </c>
      <c r="K9370" s="6" t="str">
        <f aca="false">IF($H9370="","",DATE(YEAR($H9370),MONTH($H9370),1))</f>
        <v/>
      </c>
      <c r="L9370" s="0" t="str">
        <f aca="false">IF($A9370="","",INDEX(CARTAO_COMPRAS!$K:$K,INT((ROW()-2)/20)+2))</f>
        <v/>
      </c>
      <c r="M9370" s="0" t="str">
        <f aca="false">IF($A9370="","","Compra no cartão")</f>
        <v/>
      </c>
    </row>
    <row r="9371" customFormat="false" ht="13.5" hidden="false" customHeight="false" outlineLevel="0" collapsed="false">
      <c r="A9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1" s="0" t="str">
        <f aca="false">IF($A9371="","",INDEX(CARTAO_COMPRAS!$C:$C,INT((ROW()-2)/20)+2))</f>
        <v/>
      </c>
      <c r="C9371" s="0" t="str">
        <f aca="false">IF($A9371="","",INDEX(CARTAO_COMPRAS!$D:$D,INT((ROW()-2)/20)+2))</f>
        <v/>
      </c>
      <c r="D9371" s="0" t="str">
        <f aca="false">IF($A9371="","",INDEX(CARTAO_COMPRAS!$E:$E,INT((ROW()-2)/20)+2))</f>
        <v/>
      </c>
      <c r="E9371" s="0" t="str">
        <f aca="false">IF($A9371="","",INDEX(CARTAO_COMPRAS!$H:$H,INT((ROW()-2)/20)+2)+MOD(ROW()-2,20))</f>
        <v/>
      </c>
      <c r="F9371" s="0" t="str">
        <f aca="false">IF($A9371="","",INDEX(CARTAO_COMPRAS!$G:$G,INT((ROW()-2)/20)+2))</f>
        <v/>
      </c>
      <c r="G9371" s="5" t="str">
        <f aca="false">IF($A9371="","",INDEX(CARTAO_COMPRAS!$I:$I,INT((ROW()-2)/20)+2))</f>
        <v/>
      </c>
      <c r="H9371" s="4" t="str">
        <f aca="false">IF($A9371="","",EDATE(INDEX(CARTAO_COMPRAS!$J:$J,INT((ROW()-2)/20)+2),MOD(ROW()-2,20)))</f>
        <v/>
      </c>
      <c r="I9371" s="4" t="str">
        <f aca="false">IF($H9371="","",$H9371-WEEKDAY($H9371,2)+1)</f>
        <v/>
      </c>
      <c r="J9371" s="4" t="str">
        <f aca="false">IF($I9371="","",$I9371+6)</f>
        <v/>
      </c>
      <c r="K9371" s="6" t="str">
        <f aca="false">IF($H9371="","",DATE(YEAR($H9371),MONTH($H9371),1))</f>
        <v/>
      </c>
      <c r="L9371" s="0" t="str">
        <f aca="false">IF($A9371="","",INDEX(CARTAO_COMPRAS!$K:$K,INT((ROW()-2)/20)+2))</f>
        <v/>
      </c>
      <c r="M9371" s="0" t="str">
        <f aca="false">IF($A9371="","","Compra no cartão")</f>
        <v/>
      </c>
    </row>
    <row r="9372" customFormat="false" ht="13.5" hidden="false" customHeight="false" outlineLevel="0" collapsed="false">
      <c r="A9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2" s="0" t="str">
        <f aca="false">IF($A9372="","",INDEX(CARTAO_COMPRAS!$C:$C,INT((ROW()-2)/20)+2))</f>
        <v/>
      </c>
      <c r="C9372" s="0" t="str">
        <f aca="false">IF($A9372="","",INDEX(CARTAO_COMPRAS!$D:$D,INT((ROW()-2)/20)+2))</f>
        <v/>
      </c>
      <c r="D9372" s="0" t="str">
        <f aca="false">IF($A9372="","",INDEX(CARTAO_COMPRAS!$E:$E,INT((ROW()-2)/20)+2))</f>
        <v/>
      </c>
      <c r="E9372" s="0" t="str">
        <f aca="false">IF($A9372="","",INDEX(CARTAO_COMPRAS!$H:$H,INT((ROW()-2)/20)+2)+MOD(ROW()-2,20))</f>
        <v/>
      </c>
      <c r="F9372" s="0" t="str">
        <f aca="false">IF($A9372="","",INDEX(CARTAO_COMPRAS!$G:$G,INT((ROW()-2)/20)+2))</f>
        <v/>
      </c>
      <c r="G9372" s="5" t="str">
        <f aca="false">IF($A9372="","",INDEX(CARTAO_COMPRAS!$I:$I,INT((ROW()-2)/20)+2))</f>
        <v/>
      </c>
      <c r="H9372" s="4" t="str">
        <f aca="false">IF($A9372="","",EDATE(INDEX(CARTAO_COMPRAS!$J:$J,INT((ROW()-2)/20)+2),MOD(ROW()-2,20)))</f>
        <v/>
      </c>
      <c r="I9372" s="4" t="str">
        <f aca="false">IF($H9372="","",$H9372-WEEKDAY($H9372,2)+1)</f>
        <v/>
      </c>
      <c r="J9372" s="4" t="str">
        <f aca="false">IF($I9372="","",$I9372+6)</f>
        <v/>
      </c>
      <c r="K9372" s="6" t="str">
        <f aca="false">IF($H9372="","",DATE(YEAR($H9372),MONTH($H9372),1))</f>
        <v/>
      </c>
      <c r="L9372" s="0" t="str">
        <f aca="false">IF($A9372="","",INDEX(CARTAO_COMPRAS!$K:$K,INT((ROW()-2)/20)+2))</f>
        <v/>
      </c>
      <c r="M9372" s="0" t="str">
        <f aca="false">IF($A9372="","","Compra no cartão")</f>
        <v/>
      </c>
    </row>
    <row r="9373" customFormat="false" ht="13.5" hidden="false" customHeight="false" outlineLevel="0" collapsed="false">
      <c r="A9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3" s="0" t="str">
        <f aca="false">IF($A9373="","",INDEX(CARTAO_COMPRAS!$C:$C,INT((ROW()-2)/20)+2))</f>
        <v/>
      </c>
      <c r="C9373" s="0" t="str">
        <f aca="false">IF($A9373="","",INDEX(CARTAO_COMPRAS!$D:$D,INT((ROW()-2)/20)+2))</f>
        <v/>
      </c>
      <c r="D9373" s="0" t="str">
        <f aca="false">IF($A9373="","",INDEX(CARTAO_COMPRAS!$E:$E,INT((ROW()-2)/20)+2))</f>
        <v/>
      </c>
      <c r="E9373" s="0" t="str">
        <f aca="false">IF($A9373="","",INDEX(CARTAO_COMPRAS!$H:$H,INT((ROW()-2)/20)+2)+MOD(ROW()-2,20))</f>
        <v/>
      </c>
      <c r="F9373" s="0" t="str">
        <f aca="false">IF($A9373="","",INDEX(CARTAO_COMPRAS!$G:$G,INT((ROW()-2)/20)+2))</f>
        <v/>
      </c>
      <c r="G9373" s="5" t="str">
        <f aca="false">IF($A9373="","",INDEX(CARTAO_COMPRAS!$I:$I,INT((ROW()-2)/20)+2))</f>
        <v/>
      </c>
      <c r="H9373" s="4" t="str">
        <f aca="false">IF($A9373="","",EDATE(INDEX(CARTAO_COMPRAS!$J:$J,INT((ROW()-2)/20)+2),MOD(ROW()-2,20)))</f>
        <v/>
      </c>
      <c r="I9373" s="4" t="str">
        <f aca="false">IF($H9373="","",$H9373-WEEKDAY($H9373,2)+1)</f>
        <v/>
      </c>
      <c r="J9373" s="4" t="str">
        <f aca="false">IF($I9373="","",$I9373+6)</f>
        <v/>
      </c>
      <c r="K9373" s="6" t="str">
        <f aca="false">IF($H9373="","",DATE(YEAR($H9373),MONTH($H9373),1))</f>
        <v/>
      </c>
      <c r="L9373" s="0" t="str">
        <f aca="false">IF($A9373="","",INDEX(CARTAO_COMPRAS!$K:$K,INT((ROW()-2)/20)+2))</f>
        <v/>
      </c>
      <c r="M9373" s="0" t="str">
        <f aca="false">IF($A9373="","","Compra no cartão")</f>
        <v/>
      </c>
    </row>
    <row r="9374" customFormat="false" ht="13.5" hidden="false" customHeight="false" outlineLevel="0" collapsed="false">
      <c r="A9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4" s="0" t="str">
        <f aca="false">IF($A9374="","",INDEX(CARTAO_COMPRAS!$C:$C,INT((ROW()-2)/20)+2))</f>
        <v/>
      </c>
      <c r="C9374" s="0" t="str">
        <f aca="false">IF($A9374="","",INDEX(CARTAO_COMPRAS!$D:$D,INT((ROW()-2)/20)+2))</f>
        <v/>
      </c>
      <c r="D9374" s="0" t="str">
        <f aca="false">IF($A9374="","",INDEX(CARTAO_COMPRAS!$E:$E,INT((ROW()-2)/20)+2))</f>
        <v/>
      </c>
      <c r="E9374" s="0" t="str">
        <f aca="false">IF($A9374="","",INDEX(CARTAO_COMPRAS!$H:$H,INT((ROW()-2)/20)+2)+MOD(ROW()-2,20))</f>
        <v/>
      </c>
      <c r="F9374" s="0" t="str">
        <f aca="false">IF($A9374="","",INDEX(CARTAO_COMPRAS!$G:$G,INT((ROW()-2)/20)+2))</f>
        <v/>
      </c>
      <c r="G9374" s="5" t="str">
        <f aca="false">IF($A9374="","",INDEX(CARTAO_COMPRAS!$I:$I,INT((ROW()-2)/20)+2))</f>
        <v/>
      </c>
      <c r="H9374" s="4" t="str">
        <f aca="false">IF($A9374="","",EDATE(INDEX(CARTAO_COMPRAS!$J:$J,INT((ROW()-2)/20)+2),MOD(ROW()-2,20)))</f>
        <v/>
      </c>
      <c r="I9374" s="4" t="str">
        <f aca="false">IF($H9374="","",$H9374-WEEKDAY($H9374,2)+1)</f>
        <v/>
      </c>
      <c r="J9374" s="4" t="str">
        <f aca="false">IF($I9374="","",$I9374+6)</f>
        <v/>
      </c>
      <c r="K9374" s="6" t="str">
        <f aca="false">IF($H9374="","",DATE(YEAR($H9374),MONTH($H9374),1))</f>
        <v/>
      </c>
      <c r="L9374" s="0" t="str">
        <f aca="false">IF($A9374="","",INDEX(CARTAO_COMPRAS!$K:$K,INT((ROW()-2)/20)+2))</f>
        <v/>
      </c>
      <c r="M9374" s="0" t="str">
        <f aca="false">IF($A9374="","","Compra no cartão")</f>
        <v/>
      </c>
    </row>
    <row r="9375" customFormat="false" ht="13.5" hidden="false" customHeight="false" outlineLevel="0" collapsed="false">
      <c r="A9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5" s="0" t="str">
        <f aca="false">IF($A9375="","",INDEX(CARTAO_COMPRAS!$C:$C,INT((ROW()-2)/20)+2))</f>
        <v/>
      </c>
      <c r="C9375" s="0" t="str">
        <f aca="false">IF($A9375="","",INDEX(CARTAO_COMPRAS!$D:$D,INT((ROW()-2)/20)+2))</f>
        <v/>
      </c>
      <c r="D9375" s="0" t="str">
        <f aca="false">IF($A9375="","",INDEX(CARTAO_COMPRAS!$E:$E,INT((ROW()-2)/20)+2))</f>
        <v/>
      </c>
      <c r="E9375" s="0" t="str">
        <f aca="false">IF($A9375="","",INDEX(CARTAO_COMPRAS!$H:$H,INT((ROW()-2)/20)+2)+MOD(ROW()-2,20))</f>
        <v/>
      </c>
      <c r="F9375" s="0" t="str">
        <f aca="false">IF($A9375="","",INDEX(CARTAO_COMPRAS!$G:$G,INT((ROW()-2)/20)+2))</f>
        <v/>
      </c>
      <c r="G9375" s="5" t="str">
        <f aca="false">IF($A9375="","",INDEX(CARTAO_COMPRAS!$I:$I,INT((ROW()-2)/20)+2))</f>
        <v/>
      </c>
      <c r="H9375" s="4" t="str">
        <f aca="false">IF($A9375="","",EDATE(INDEX(CARTAO_COMPRAS!$J:$J,INT((ROW()-2)/20)+2),MOD(ROW()-2,20)))</f>
        <v/>
      </c>
      <c r="I9375" s="4" t="str">
        <f aca="false">IF($H9375="","",$H9375-WEEKDAY($H9375,2)+1)</f>
        <v/>
      </c>
      <c r="J9375" s="4" t="str">
        <f aca="false">IF($I9375="","",$I9375+6)</f>
        <v/>
      </c>
      <c r="K9375" s="6" t="str">
        <f aca="false">IF($H9375="","",DATE(YEAR($H9375),MONTH($H9375),1))</f>
        <v/>
      </c>
      <c r="L9375" s="0" t="str">
        <f aca="false">IF($A9375="","",INDEX(CARTAO_COMPRAS!$K:$K,INT((ROW()-2)/20)+2))</f>
        <v/>
      </c>
      <c r="M9375" s="0" t="str">
        <f aca="false">IF($A9375="","","Compra no cartão")</f>
        <v/>
      </c>
    </row>
    <row r="9376" customFormat="false" ht="13.5" hidden="false" customHeight="false" outlineLevel="0" collapsed="false">
      <c r="A9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6" s="0" t="str">
        <f aca="false">IF($A9376="","",INDEX(CARTAO_COMPRAS!$C:$C,INT((ROW()-2)/20)+2))</f>
        <v/>
      </c>
      <c r="C9376" s="0" t="str">
        <f aca="false">IF($A9376="","",INDEX(CARTAO_COMPRAS!$D:$D,INT((ROW()-2)/20)+2))</f>
        <v/>
      </c>
      <c r="D9376" s="0" t="str">
        <f aca="false">IF($A9376="","",INDEX(CARTAO_COMPRAS!$E:$E,INT((ROW()-2)/20)+2))</f>
        <v/>
      </c>
      <c r="E9376" s="0" t="str">
        <f aca="false">IF($A9376="","",INDEX(CARTAO_COMPRAS!$H:$H,INT((ROW()-2)/20)+2)+MOD(ROW()-2,20))</f>
        <v/>
      </c>
      <c r="F9376" s="0" t="str">
        <f aca="false">IF($A9376="","",INDEX(CARTAO_COMPRAS!$G:$G,INT((ROW()-2)/20)+2))</f>
        <v/>
      </c>
      <c r="G9376" s="5" t="str">
        <f aca="false">IF($A9376="","",INDEX(CARTAO_COMPRAS!$I:$I,INT((ROW()-2)/20)+2))</f>
        <v/>
      </c>
      <c r="H9376" s="4" t="str">
        <f aca="false">IF($A9376="","",EDATE(INDEX(CARTAO_COMPRAS!$J:$J,INT((ROW()-2)/20)+2),MOD(ROW()-2,20)))</f>
        <v/>
      </c>
      <c r="I9376" s="4" t="str">
        <f aca="false">IF($H9376="","",$H9376-WEEKDAY($H9376,2)+1)</f>
        <v/>
      </c>
      <c r="J9376" s="4" t="str">
        <f aca="false">IF($I9376="","",$I9376+6)</f>
        <v/>
      </c>
      <c r="K9376" s="6" t="str">
        <f aca="false">IF($H9376="","",DATE(YEAR($H9376),MONTH($H9376),1))</f>
        <v/>
      </c>
      <c r="L9376" s="0" t="str">
        <f aca="false">IF($A9376="","",INDEX(CARTAO_COMPRAS!$K:$K,INT((ROW()-2)/20)+2))</f>
        <v/>
      </c>
      <c r="M9376" s="0" t="str">
        <f aca="false">IF($A9376="","","Compra no cartão")</f>
        <v/>
      </c>
    </row>
    <row r="9377" customFormat="false" ht="13.5" hidden="false" customHeight="false" outlineLevel="0" collapsed="false">
      <c r="A9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7" s="0" t="str">
        <f aca="false">IF($A9377="","",INDEX(CARTAO_COMPRAS!$C:$C,INT((ROW()-2)/20)+2))</f>
        <v/>
      </c>
      <c r="C9377" s="0" t="str">
        <f aca="false">IF($A9377="","",INDEX(CARTAO_COMPRAS!$D:$D,INT((ROW()-2)/20)+2))</f>
        <v/>
      </c>
      <c r="D9377" s="0" t="str">
        <f aca="false">IF($A9377="","",INDEX(CARTAO_COMPRAS!$E:$E,INT((ROW()-2)/20)+2))</f>
        <v/>
      </c>
      <c r="E9377" s="0" t="str">
        <f aca="false">IF($A9377="","",INDEX(CARTAO_COMPRAS!$H:$H,INT((ROW()-2)/20)+2)+MOD(ROW()-2,20))</f>
        <v/>
      </c>
      <c r="F9377" s="0" t="str">
        <f aca="false">IF($A9377="","",INDEX(CARTAO_COMPRAS!$G:$G,INT((ROW()-2)/20)+2))</f>
        <v/>
      </c>
      <c r="G9377" s="5" t="str">
        <f aca="false">IF($A9377="","",INDEX(CARTAO_COMPRAS!$I:$I,INT((ROW()-2)/20)+2))</f>
        <v/>
      </c>
      <c r="H9377" s="4" t="str">
        <f aca="false">IF($A9377="","",EDATE(INDEX(CARTAO_COMPRAS!$J:$J,INT((ROW()-2)/20)+2),MOD(ROW()-2,20)))</f>
        <v/>
      </c>
      <c r="I9377" s="4" t="str">
        <f aca="false">IF($H9377="","",$H9377-WEEKDAY($H9377,2)+1)</f>
        <v/>
      </c>
      <c r="J9377" s="4" t="str">
        <f aca="false">IF($I9377="","",$I9377+6)</f>
        <v/>
      </c>
      <c r="K9377" s="6" t="str">
        <f aca="false">IF($H9377="","",DATE(YEAR($H9377),MONTH($H9377),1))</f>
        <v/>
      </c>
      <c r="L9377" s="0" t="str">
        <f aca="false">IF($A9377="","",INDEX(CARTAO_COMPRAS!$K:$K,INT((ROW()-2)/20)+2))</f>
        <v/>
      </c>
      <c r="M9377" s="0" t="str">
        <f aca="false">IF($A9377="","","Compra no cartão")</f>
        <v/>
      </c>
    </row>
    <row r="9378" customFormat="false" ht="13.5" hidden="false" customHeight="false" outlineLevel="0" collapsed="false">
      <c r="A9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8" s="0" t="str">
        <f aca="false">IF($A9378="","",INDEX(CARTAO_COMPRAS!$C:$C,INT((ROW()-2)/20)+2))</f>
        <v/>
      </c>
      <c r="C9378" s="0" t="str">
        <f aca="false">IF($A9378="","",INDEX(CARTAO_COMPRAS!$D:$D,INT((ROW()-2)/20)+2))</f>
        <v/>
      </c>
      <c r="D9378" s="0" t="str">
        <f aca="false">IF($A9378="","",INDEX(CARTAO_COMPRAS!$E:$E,INT((ROW()-2)/20)+2))</f>
        <v/>
      </c>
      <c r="E9378" s="0" t="str">
        <f aca="false">IF($A9378="","",INDEX(CARTAO_COMPRAS!$H:$H,INT((ROW()-2)/20)+2)+MOD(ROW()-2,20))</f>
        <v/>
      </c>
      <c r="F9378" s="0" t="str">
        <f aca="false">IF($A9378="","",INDEX(CARTAO_COMPRAS!$G:$G,INT((ROW()-2)/20)+2))</f>
        <v/>
      </c>
      <c r="G9378" s="5" t="str">
        <f aca="false">IF($A9378="","",INDEX(CARTAO_COMPRAS!$I:$I,INT((ROW()-2)/20)+2))</f>
        <v/>
      </c>
      <c r="H9378" s="4" t="str">
        <f aca="false">IF($A9378="","",EDATE(INDEX(CARTAO_COMPRAS!$J:$J,INT((ROW()-2)/20)+2),MOD(ROW()-2,20)))</f>
        <v/>
      </c>
      <c r="I9378" s="4" t="str">
        <f aca="false">IF($H9378="","",$H9378-WEEKDAY($H9378,2)+1)</f>
        <v/>
      </c>
      <c r="J9378" s="4" t="str">
        <f aca="false">IF($I9378="","",$I9378+6)</f>
        <v/>
      </c>
      <c r="K9378" s="6" t="str">
        <f aca="false">IF($H9378="","",DATE(YEAR($H9378),MONTH($H9378),1))</f>
        <v/>
      </c>
      <c r="L9378" s="0" t="str">
        <f aca="false">IF($A9378="","",INDEX(CARTAO_COMPRAS!$K:$K,INT((ROW()-2)/20)+2))</f>
        <v/>
      </c>
      <c r="M9378" s="0" t="str">
        <f aca="false">IF($A9378="","","Compra no cartão")</f>
        <v/>
      </c>
    </row>
    <row r="9379" customFormat="false" ht="13.5" hidden="false" customHeight="false" outlineLevel="0" collapsed="false">
      <c r="A9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79" s="0" t="str">
        <f aca="false">IF($A9379="","",INDEX(CARTAO_COMPRAS!$C:$C,INT((ROW()-2)/20)+2))</f>
        <v/>
      </c>
      <c r="C9379" s="0" t="str">
        <f aca="false">IF($A9379="","",INDEX(CARTAO_COMPRAS!$D:$D,INT((ROW()-2)/20)+2))</f>
        <v/>
      </c>
      <c r="D9379" s="0" t="str">
        <f aca="false">IF($A9379="","",INDEX(CARTAO_COMPRAS!$E:$E,INT((ROW()-2)/20)+2))</f>
        <v/>
      </c>
      <c r="E9379" s="0" t="str">
        <f aca="false">IF($A9379="","",INDEX(CARTAO_COMPRAS!$H:$H,INT((ROW()-2)/20)+2)+MOD(ROW()-2,20))</f>
        <v/>
      </c>
      <c r="F9379" s="0" t="str">
        <f aca="false">IF($A9379="","",INDEX(CARTAO_COMPRAS!$G:$G,INT((ROW()-2)/20)+2))</f>
        <v/>
      </c>
      <c r="G9379" s="5" t="str">
        <f aca="false">IF($A9379="","",INDEX(CARTAO_COMPRAS!$I:$I,INT((ROW()-2)/20)+2))</f>
        <v/>
      </c>
      <c r="H9379" s="4" t="str">
        <f aca="false">IF($A9379="","",EDATE(INDEX(CARTAO_COMPRAS!$J:$J,INT((ROW()-2)/20)+2),MOD(ROW()-2,20)))</f>
        <v/>
      </c>
      <c r="I9379" s="4" t="str">
        <f aca="false">IF($H9379="","",$H9379-WEEKDAY($H9379,2)+1)</f>
        <v/>
      </c>
      <c r="J9379" s="4" t="str">
        <f aca="false">IF($I9379="","",$I9379+6)</f>
        <v/>
      </c>
      <c r="K9379" s="6" t="str">
        <f aca="false">IF($H9379="","",DATE(YEAR($H9379),MONTH($H9379),1))</f>
        <v/>
      </c>
      <c r="L9379" s="0" t="str">
        <f aca="false">IF($A9379="","",INDEX(CARTAO_COMPRAS!$K:$K,INT((ROW()-2)/20)+2))</f>
        <v/>
      </c>
      <c r="M9379" s="0" t="str">
        <f aca="false">IF($A9379="","","Compra no cartão")</f>
        <v/>
      </c>
    </row>
    <row r="9380" customFormat="false" ht="13.5" hidden="false" customHeight="false" outlineLevel="0" collapsed="false">
      <c r="A9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0" s="0" t="str">
        <f aca="false">IF($A9380="","",INDEX(CARTAO_COMPRAS!$C:$C,INT((ROW()-2)/20)+2))</f>
        <v/>
      </c>
      <c r="C9380" s="0" t="str">
        <f aca="false">IF($A9380="","",INDEX(CARTAO_COMPRAS!$D:$D,INT((ROW()-2)/20)+2))</f>
        <v/>
      </c>
      <c r="D9380" s="0" t="str">
        <f aca="false">IF($A9380="","",INDEX(CARTAO_COMPRAS!$E:$E,INT((ROW()-2)/20)+2))</f>
        <v/>
      </c>
      <c r="E9380" s="0" t="str">
        <f aca="false">IF($A9380="","",INDEX(CARTAO_COMPRAS!$H:$H,INT((ROW()-2)/20)+2)+MOD(ROW()-2,20))</f>
        <v/>
      </c>
      <c r="F9380" s="0" t="str">
        <f aca="false">IF($A9380="","",INDEX(CARTAO_COMPRAS!$G:$G,INT((ROW()-2)/20)+2))</f>
        <v/>
      </c>
      <c r="G9380" s="5" t="str">
        <f aca="false">IF($A9380="","",INDEX(CARTAO_COMPRAS!$I:$I,INT((ROW()-2)/20)+2))</f>
        <v/>
      </c>
      <c r="H9380" s="4" t="str">
        <f aca="false">IF($A9380="","",EDATE(INDEX(CARTAO_COMPRAS!$J:$J,INT((ROW()-2)/20)+2),MOD(ROW()-2,20)))</f>
        <v/>
      </c>
      <c r="I9380" s="4" t="str">
        <f aca="false">IF($H9380="","",$H9380-WEEKDAY($H9380,2)+1)</f>
        <v/>
      </c>
      <c r="J9380" s="4" t="str">
        <f aca="false">IF($I9380="","",$I9380+6)</f>
        <v/>
      </c>
      <c r="K9380" s="6" t="str">
        <f aca="false">IF($H9380="","",DATE(YEAR($H9380),MONTH($H9380),1))</f>
        <v/>
      </c>
      <c r="L9380" s="0" t="str">
        <f aca="false">IF($A9380="","",INDEX(CARTAO_COMPRAS!$K:$K,INT((ROW()-2)/20)+2))</f>
        <v/>
      </c>
      <c r="M9380" s="0" t="str">
        <f aca="false">IF($A9380="","","Compra no cartão")</f>
        <v/>
      </c>
    </row>
    <row r="9381" customFormat="false" ht="13.5" hidden="false" customHeight="false" outlineLevel="0" collapsed="false">
      <c r="A9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1" s="0" t="str">
        <f aca="false">IF($A9381="","",INDEX(CARTAO_COMPRAS!$C:$C,INT((ROW()-2)/20)+2))</f>
        <v/>
      </c>
      <c r="C9381" s="0" t="str">
        <f aca="false">IF($A9381="","",INDEX(CARTAO_COMPRAS!$D:$D,INT((ROW()-2)/20)+2))</f>
        <v/>
      </c>
      <c r="D9381" s="0" t="str">
        <f aca="false">IF($A9381="","",INDEX(CARTAO_COMPRAS!$E:$E,INT((ROW()-2)/20)+2))</f>
        <v/>
      </c>
      <c r="E9381" s="0" t="str">
        <f aca="false">IF($A9381="","",INDEX(CARTAO_COMPRAS!$H:$H,INT((ROW()-2)/20)+2)+MOD(ROW()-2,20))</f>
        <v/>
      </c>
      <c r="F9381" s="0" t="str">
        <f aca="false">IF($A9381="","",INDEX(CARTAO_COMPRAS!$G:$G,INT((ROW()-2)/20)+2))</f>
        <v/>
      </c>
      <c r="G9381" s="5" t="str">
        <f aca="false">IF($A9381="","",INDEX(CARTAO_COMPRAS!$I:$I,INT((ROW()-2)/20)+2))</f>
        <v/>
      </c>
      <c r="H9381" s="4" t="str">
        <f aca="false">IF($A9381="","",EDATE(INDEX(CARTAO_COMPRAS!$J:$J,INT((ROW()-2)/20)+2),MOD(ROW()-2,20)))</f>
        <v/>
      </c>
      <c r="I9381" s="4" t="str">
        <f aca="false">IF($H9381="","",$H9381-WEEKDAY($H9381,2)+1)</f>
        <v/>
      </c>
      <c r="J9381" s="4" t="str">
        <f aca="false">IF($I9381="","",$I9381+6)</f>
        <v/>
      </c>
      <c r="K9381" s="6" t="str">
        <f aca="false">IF($H9381="","",DATE(YEAR($H9381),MONTH($H9381),1))</f>
        <v/>
      </c>
      <c r="L9381" s="0" t="str">
        <f aca="false">IF($A9381="","",INDEX(CARTAO_COMPRAS!$K:$K,INT((ROW()-2)/20)+2))</f>
        <v/>
      </c>
      <c r="M9381" s="0" t="str">
        <f aca="false">IF($A9381="","","Compra no cartão")</f>
        <v/>
      </c>
    </row>
    <row r="9382" customFormat="false" ht="13.5" hidden="false" customHeight="false" outlineLevel="0" collapsed="false">
      <c r="A93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470</v>
      </c>
      <c r="B9382" s="0" t="str">
        <f aca="false">IF($A9382="","",INDEX(CARTAO_COMPRAS!$C:$C,INT((ROW()-2)/20)+2))</f>
        <v>Nubank</v>
      </c>
      <c r="C9382" s="0" t="str">
        <f aca="false">IF($A9382="","",INDEX(CARTAO_COMPRAS!$D:$D,INT((ROW()-2)/20)+2))</f>
        <v>Pao de açucar</v>
      </c>
      <c r="D9382" s="0" t="str">
        <f aca="false">IF($A9382="","",INDEX(CARTAO_COMPRAS!$E:$E,INT((ROW()-2)/20)+2))</f>
        <v>Alimentação / Insumos</v>
      </c>
      <c r="E9382" s="0" t="n">
        <f aca="false">IF($A9382="","",INDEX(CARTAO_COMPRAS!$H:$H,INT((ROW()-2)/20)+2)+MOD(ROW()-2,20))</f>
        <v>1</v>
      </c>
      <c r="F9382" s="0" t="n">
        <f aca="false">IF($A9382="","",INDEX(CARTAO_COMPRAS!$G:$G,INT((ROW()-2)/20)+2))</f>
        <v>1</v>
      </c>
      <c r="G9382" s="5" t="n">
        <f aca="false">IF($A9382="","",INDEX(CARTAO_COMPRAS!$I:$I,INT((ROW()-2)/20)+2))</f>
        <v>37.89</v>
      </c>
      <c r="H9382" s="4" t="n">
        <f aca="false">IF($A9382="","",EDATE(INDEX(CARTAO_COMPRAS!$J:$J,INT((ROW()-2)/20)+2),MOD(ROW()-2,20)))</f>
        <v>46201</v>
      </c>
      <c r="I9382" s="4" t="n">
        <f aca="false">IF($H9382="","",$H9382-WEEKDAY($H9382,2)+1)</f>
        <v>46195</v>
      </c>
      <c r="J9382" s="4" t="n">
        <f aca="false">IF($I9382="","",$I9382+6)</f>
        <v>46201</v>
      </c>
      <c r="K9382" s="6" t="n">
        <f aca="false">IF($H9382="","",DATE(YEAR($H9382),MONTH($H9382),1))</f>
        <v>46174</v>
      </c>
      <c r="L9382" s="0" t="str">
        <f aca="false">IF($A9382="","",INDEX(CARTAO_COMPRAS!$K:$K,INT((ROW()-2)/20)+2))</f>
        <v>Pago</v>
      </c>
      <c r="M9382" s="0" t="str">
        <f aca="false">IF($A9382="","","Compra no cartão")</f>
        <v>Compra no cartão</v>
      </c>
    </row>
    <row r="9383" customFormat="false" ht="13.5" hidden="false" customHeight="false" outlineLevel="0" collapsed="false">
      <c r="A9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3" s="0" t="str">
        <f aca="false">IF($A9383="","",INDEX(CARTAO_COMPRAS!$C:$C,INT((ROW()-2)/20)+2))</f>
        <v/>
      </c>
      <c r="C9383" s="0" t="str">
        <f aca="false">IF($A9383="","",INDEX(CARTAO_COMPRAS!$D:$D,INT((ROW()-2)/20)+2))</f>
        <v/>
      </c>
      <c r="D9383" s="0" t="str">
        <f aca="false">IF($A9383="","",INDEX(CARTAO_COMPRAS!$E:$E,INT((ROW()-2)/20)+2))</f>
        <v/>
      </c>
      <c r="E9383" s="0" t="str">
        <f aca="false">IF($A9383="","",INDEX(CARTAO_COMPRAS!$H:$H,INT((ROW()-2)/20)+2)+MOD(ROW()-2,20))</f>
        <v/>
      </c>
      <c r="F9383" s="0" t="str">
        <f aca="false">IF($A9383="","",INDEX(CARTAO_COMPRAS!$G:$G,INT((ROW()-2)/20)+2))</f>
        <v/>
      </c>
      <c r="G9383" s="5" t="str">
        <f aca="false">IF($A9383="","",INDEX(CARTAO_COMPRAS!$I:$I,INT((ROW()-2)/20)+2))</f>
        <v/>
      </c>
      <c r="H9383" s="4" t="str">
        <f aca="false">IF($A9383="","",EDATE(INDEX(CARTAO_COMPRAS!$J:$J,INT((ROW()-2)/20)+2),MOD(ROW()-2,20)))</f>
        <v/>
      </c>
      <c r="I9383" s="4" t="str">
        <f aca="false">IF($H9383="","",$H9383-WEEKDAY($H9383,2)+1)</f>
        <v/>
      </c>
      <c r="J9383" s="4" t="str">
        <f aca="false">IF($I9383="","",$I9383+6)</f>
        <v/>
      </c>
      <c r="K9383" s="6" t="str">
        <f aca="false">IF($H9383="","",DATE(YEAR($H9383),MONTH($H9383),1))</f>
        <v/>
      </c>
      <c r="L9383" s="0" t="str">
        <f aca="false">IF($A9383="","",INDEX(CARTAO_COMPRAS!$K:$K,INT((ROW()-2)/20)+2))</f>
        <v/>
      </c>
      <c r="M9383" s="0" t="str">
        <f aca="false">IF($A9383="","","Compra no cartão")</f>
        <v/>
      </c>
    </row>
    <row r="9384" customFormat="false" ht="13.5" hidden="false" customHeight="false" outlineLevel="0" collapsed="false">
      <c r="A9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4" s="0" t="str">
        <f aca="false">IF($A9384="","",INDEX(CARTAO_COMPRAS!$C:$C,INT((ROW()-2)/20)+2))</f>
        <v/>
      </c>
      <c r="C9384" s="0" t="str">
        <f aca="false">IF($A9384="","",INDEX(CARTAO_COMPRAS!$D:$D,INT((ROW()-2)/20)+2))</f>
        <v/>
      </c>
      <c r="D9384" s="0" t="str">
        <f aca="false">IF($A9384="","",INDEX(CARTAO_COMPRAS!$E:$E,INT((ROW()-2)/20)+2))</f>
        <v/>
      </c>
      <c r="E9384" s="0" t="str">
        <f aca="false">IF($A9384="","",INDEX(CARTAO_COMPRAS!$H:$H,INT((ROW()-2)/20)+2)+MOD(ROW()-2,20))</f>
        <v/>
      </c>
      <c r="F9384" s="0" t="str">
        <f aca="false">IF($A9384="","",INDEX(CARTAO_COMPRAS!$G:$G,INT((ROW()-2)/20)+2))</f>
        <v/>
      </c>
      <c r="G9384" s="5" t="str">
        <f aca="false">IF($A9384="","",INDEX(CARTAO_COMPRAS!$I:$I,INT((ROW()-2)/20)+2))</f>
        <v/>
      </c>
      <c r="H9384" s="4" t="str">
        <f aca="false">IF($A9384="","",EDATE(INDEX(CARTAO_COMPRAS!$J:$J,INT((ROW()-2)/20)+2),MOD(ROW()-2,20)))</f>
        <v/>
      </c>
      <c r="I9384" s="4" t="str">
        <f aca="false">IF($H9384="","",$H9384-WEEKDAY($H9384,2)+1)</f>
        <v/>
      </c>
      <c r="J9384" s="4" t="str">
        <f aca="false">IF($I9384="","",$I9384+6)</f>
        <v/>
      </c>
      <c r="K9384" s="6" t="str">
        <f aca="false">IF($H9384="","",DATE(YEAR($H9384),MONTH($H9384),1))</f>
        <v/>
      </c>
      <c r="L9384" s="0" t="str">
        <f aca="false">IF($A9384="","",INDEX(CARTAO_COMPRAS!$K:$K,INT((ROW()-2)/20)+2))</f>
        <v/>
      </c>
      <c r="M9384" s="0" t="str">
        <f aca="false">IF($A9384="","","Compra no cartão")</f>
        <v/>
      </c>
    </row>
    <row r="9385" customFormat="false" ht="13.5" hidden="false" customHeight="false" outlineLevel="0" collapsed="false">
      <c r="A9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5" s="0" t="str">
        <f aca="false">IF($A9385="","",INDEX(CARTAO_COMPRAS!$C:$C,INT((ROW()-2)/20)+2))</f>
        <v/>
      </c>
      <c r="C9385" s="0" t="str">
        <f aca="false">IF($A9385="","",INDEX(CARTAO_COMPRAS!$D:$D,INT((ROW()-2)/20)+2))</f>
        <v/>
      </c>
      <c r="D9385" s="0" t="str">
        <f aca="false">IF($A9385="","",INDEX(CARTAO_COMPRAS!$E:$E,INT((ROW()-2)/20)+2))</f>
        <v/>
      </c>
      <c r="E9385" s="0" t="str">
        <f aca="false">IF($A9385="","",INDEX(CARTAO_COMPRAS!$H:$H,INT((ROW()-2)/20)+2)+MOD(ROW()-2,20))</f>
        <v/>
      </c>
      <c r="F9385" s="0" t="str">
        <f aca="false">IF($A9385="","",INDEX(CARTAO_COMPRAS!$G:$G,INT((ROW()-2)/20)+2))</f>
        <v/>
      </c>
      <c r="G9385" s="5" t="str">
        <f aca="false">IF($A9385="","",INDEX(CARTAO_COMPRAS!$I:$I,INT((ROW()-2)/20)+2))</f>
        <v/>
      </c>
      <c r="H9385" s="4" t="str">
        <f aca="false">IF($A9385="","",EDATE(INDEX(CARTAO_COMPRAS!$J:$J,INT((ROW()-2)/20)+2),MOD(ROW()-2,20)))</f>
        <v/>
      </c>
      <c r="I9385" s="4" t="str">
        <f aca="false">IF($H9385="","",$H9385-WEEKDAY($H9385,2)+1)</f>
        <v/>
      </c>
      <c r="J9385" s="4" t="str">
        <f aca="false">IF($I9385="","",$I9385+6)</f>
        <v/>
      </c>
      <c r="K9385" s="6" t="str">
        <f aca="false">IF($H9385="","",DATE(YEAR($H9385),MONTH($H9385),1))</f>
        <v/>
      </c>
      <c r="L9385" s="0" t="str">
        <f aca="false">IF($A9385="","",INDEX(CARTAO_COMPRAS!$K:$K,INT((ROW()-2)/20)+2))</f>
        <v/>
      </c>
      <c r="M9385" s="0" t="str">
        <f aca="false">IF($A9385="","","Compra no cartão")</f>
        <v/>
      </c>
    </row>
    <row r="9386" customFormat="false" ht="13.5" hidden="false" customHeight="false" outlineLevel="0" collapsed="false">
      <c r="A9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6" s="0" t="str">
        <f aca="false">IF($A9386="","",INDEX(CARTAO_COMPRAS!$C:$C,INT((ROW()-2)/20)+2))</f>
        <v/>
      </c>
      <c r="C9386" s="0" t="str">
        <f aca="false">IF($A9386="","",INDEX(CARTAO_COMPRAS!$D:$D,INT((ROW()-2)/20)+2))</f>
        <v/>
      </c>
      <c r="D9386" s="0" t="str">
        <f aca="false">IF($A9386="","",INDEX(CARTAO_COMPRAS!$E:$E,INT((ROW()-2)/20)+2))</f>
        <v/>
      </c>
      <c r="E9386" s="0" t="str">
        <f aca="false">IF($A9386="","",INDEX(CARTAO_COMPRAS!$H:$H,INT((ROW()-2)/20)+2)+MOD(ROW()-2,20))</f>
        <v/>
      </c>
      <c r="F9386" s="0" t="str">
        <f aca="false">IF($A9386="","",INDEX(CARTAO_COMPRAS!$G:$G,INT((ROW()-2)/20)+2))</f>
        <v/>
      </c>
      <c r="G9386" s="5" t="str">
        <f aca="false">IF($A9386="","",INDEX(CARTAO_COMPRAS!$I:$I,INT((ROW()-2)/20)+2))</f>
        <v/>
      </c>
      <c r="H9386" s="4" t="str">
        <f aca="false">IF($A9386="","",EDATE(INDEX(CARTAO_COMPRAS!$J:$J,INT((ROW()-2)/20)+2),MOD(ROW()-2,20)))</f>
        <v/>
      </c>
      <c r="I9386" s="4" t="str">
        <f aca="false">IF($H9386="","",$H9386-WEEKDAY($H9386,2)+1)</f>
        <v/>
      </c>
      <c r="J9386" s="4" t="str">
        <f aca="false">IF($I9386="","",$I9386+6)</f>
        <v/>
      </c>
      <c r="K9386" s="6" t="str">
        <f aca="false">IF($H9386="","",DATE(YEAR($H9386),MONTH($H9386),1))</f>
        <v/>
      </c>
      <c r="L9386" s="0" t="str">
        <f aca="false">IF($A9386="","",INDEX(CARTAO_COMPRAS!$K:$K,INT((ROW()-2)/20)+2))</f>
        <v/>
      </c>
      <c r="M9386" s="0" t="str">
        <f aca="false">IF($A9386="","","Compra no cartão")</f>
        <v/>
      </c>
    </row>
    <row r="9387" customFormat="false" ht="13.5" hidden="false" customHeight="false" outlineLevel="0" collapsed="false">
      <c r="A9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7" s="0" t="str">
        <f aca="false">IF($A9387="","",INDEX(CARTAO_COMPRAS!$C:$C,INT((ROW()-2)/20)+2))</f>
        <v/>
      </c>
      <c r="C9387" s="0" t="str">
        <f aca="false">IF($A9387="","",INDEX(CARTAO_COMPRAS!$D:$D,INT((ROW()-2)/20)+2))</f>
        <v/>
      </c>
      <c r="D9387" s="0" t="str">
        <f aca="false">IF($A9387="","",INDEX(CARTAO_COMPRAS!$E:$E,INT((ROW()-2)/20)+2))</f>
        <v/>
      </c>
      <c r="E9387" s="0" t="str">
        <f aca="false">IF($A9387="","",INDEX(CARTAO_COMPRAS!$H:$H,INT((ROW()-2)/20)+2)+MOD(ROW()-2,20))</f>
        <v/>
      </c>
      <c r="F9387" s="0" t="str">
        <f aca="false">IF($A9387="","",INDEX(CARTAO_COMPRAS!$G:$G,INT((ROW()-2)/20)+2))</f>
        <v/>
      </c>
      <c r="G9387" s="5" t="str">
        <f aca="false">IF($A9387="","",INDEX(CARTAO_COMPRAS!$I:$I,INT((ROW()-2)/20)+2))</f>
        <v/>
      </c>
      <c r="H9387" s="4" t="str">
        <f aca="false">IF($A9387="","",EDATE(INDEX(CARTAO_COMPRAS!$J:$J,INT((ROW()-2)/20)+2),MOD(ROW()-2,20)))</f>
        <v/>
      </c>
      <c r="I9387" s="4" t="str">
        <f aca="false">IF($H9387="","",$H9387-WEEKDAY($H9387,2)+1)</f>
        <v/>
      </c>
      <c r="J9387" s="4" t="str">
        <f aca="false">IF($I9387="","",$I9387+6)</f>
        <v/>
      </c>
      <c r="K9387" s="6" t="str">
        <f aca="false">IF($H9387="","",DATE(YEAR($H9387),MONTH($H9387),1))</f>
        <v/>
      </c>
      <c r="L9387" s="0" t="str">
        <f aca="false">IF($A9387="","",INDEX(CARTAO_COMPRAS!$K:$K,INT((ROW()-2)/20)+2))</f>
        <v/>
      </c>
      <c r="M9387" s="0" t="str">
        <f aca="false">IF($A9387="","","Compra no cartão")</f>
        <v/>
      </c>
    </row>
    <row r="9388" customFormat="false" ht="13.5" hidden="false" customHeight="false" outlineLevel="0" collapsed="false">
      <c r="A9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8" s="0" t="str">
        <f aca="false">IF($A9388="","",INDEX(CARTAO_COMPRAS!$C:$C,INT((ROW()-2)/20)+2))</f>
        <v/>
      </c>
      <c r="C9388" s="0" t="str">
        <f aca="false">IF($A9388="","",INDEX(CARTAO_COMPRAS!$D:$D,INT((ROW()-2)/20)+2))</f>
        <v/>
      </c>
      <c r="D9388" s="0" t="str">
        <f aca="false">IF($A9388="","",INDEX(CARTAO_COMPRAS!$E:$E,INT((ROW()-2)/20)+2))</f>
        <v/>
      </c>
      <c r="E9388" s="0" t="str">
        <f aca="false">IF($A9388="","",INDEX(CARTAO_COMPRAS!$H:$H,INT((ROW()-2)/20)+2)+MOD(ROW()-2,20))</f>
        <v/>
      </c>
      <c r="F9388" s="0" t="str">
        <f aca="false">IF($A9388="","",INDEX(CARTAO_COMPRAS!$G:$G,INT((ROW()-2)/20)+2))</f>
        <v/>
      </c>
      <c r="G9388" s="5" t="str">
        <f aca="false">IF($A9388="","",INDEX(CARTAO_COMPRAS!$I:$I,INT((ROW()-2)/20)+2))</f>
        <v/>
      </c>
      <c r="H9388" s="4" t="str">
        <f aca="false">IF($A9388="","",EDATE(INDEX(CARTAO_COMPRAS!$J:$J,INT((ROW()-2)/20)+2),MOD(ROW()-2,20)))</f>
        <v/>
      </c>
      <c r="I9388" s="4" t="str">
        <f aca="false">IF($H9388="","",$H9388-WEEKDAY($H9388,2)+1)</f>
        <v/>
      </c>
      <c r="J9388" s="4" t="str">
        <f aca="false">IF($I9388="","",$I9388+6)</f>
        <v/>
      </c>
      <c r="K9388" s="6" t="str">
        <f aca="false">IF($H9388="","",DATE(YEAR($H9388),MONTH($H9388),1))</f>
        <v/>
      </c>
      <c r="L9388" s="0" t="str">
        <f aca="false">IF($A9388="","",INDEX(CARTAO_COMPRAS!$K:$K,INT((ROW()-2)/20)+2))</f>
        <v/>
      </c>
      <c r="M9388" s="0" t="str">
        <f aca="false">IF($A9388="","","Compra no cartão")</f>
        <v/>
      </c>
    </row>
    <row r="9389" customFormat="false" ht="13.5" hidden="false" customHeight="false" outlineLevel="0" collapsed="false">
      <c r="A9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89" s="0" t="str">
        <f aca="false">IF($A9389="","",INDEX(CARTAO_COMPRAS!$C:$C,INT((ROW()-2)/20)+2))</f>
        <v/>
      </c>
      <c r="C9389" s="0" t="str">
        <f aca="false">IF($A9389="","",INDEX(CARTAO_COMPRAS!$D:$D,INT((ROW()-2)/20)+2))</f>
        <v/>
      </c>
      <c r="D9389" s="0" t="str">
        <f aca="false">IF($A9389="","",INDEX(CARTAO_COMPRAS!$E:$E,INT((ROW()-2)/20)+2))</f>
        <v/>
      </c>
      <c r="E9389" s="0" t="str">
        <f aca="false">IF($A9389="","",INDEX(CARTAO_COMPRAS!$H:$H,INT((ROW()-2)/20)+2)+MOD(ROW()-2,20))</f>
        <v/>
      </c>
      <c r="F9389" s="0" t="str">
        <f aca="false">IF($A9389="","",INDEX(CARTAO_COMPRAS!$G:$G,INT((ROW()-2)/20)+2))</f>
        <v/>
      </c>
      <c r="G9389" s="5" t="str">
        <f aca="false">IF($A9389="","",INDEX(CARTAO_COMPRAS!$I:$I,INT((ROW()-2)/20)+2))</f>
        <v/>
      </c>
      <c r="H9389" s="4" t="str">
        <f aca="false">IF($A9389="","",EDATE(INDEX(CARTAO_COMPRAS!$J:$J,INT((ROW()-2)/20)+2),MOD(ROW()-2,20)))</f>
        <v/>
      </c>
      <c r="I9389" s="4" t="str">
        <f aca="false">IF($H9389="","",$H9389-WEEKDAY($H9389,2)+1)</f>
        <v/>
      </c>
      <c r="J9389" s="4" t="str">
        <f aca="false">IF($I9389="","",$I9389+6)</f>
        <v/>
      </c>
      <c r="K9389" s="6" t="str">
        <f aca="false">IF($H9389="","",DATE(YEAR($H9389),MONTH($H9389),1))</f>
        <v/>
      </c>
      <c r="L9389" s="0" t="str">
        <f aca="false">IF($A9389="","",INDEX(CARTAO_COMPRAS!$K:$K,INT((ROW()-2)/20)+2))</f>
        <v/>
      </c>
      <c r="M9389" s="0" t="str">
        <f aca="false">IF($A9389="","","Compra no cartão")</f>
        <v/>
      </c>
    </row>
    <row r="9390" customFormat="false" ht="13.5" hidden="false" customHeight="false" outlineLevel="0" collapsed="false">
      <c r="A9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0" s="0" t="str">
        <f aca="false">IF($A9390="","",INDEX(CARTAO_COMPRAS!$C:$C,INT((ROW()-2)/20)+2))</f>
        <v/>
      </c>
      <c r="C9390" s="0" t="str">
        <f aca="false">IF($A9390="","",INDEX(CARTAO_COMPRAS!$D:$D,INT((ROW()-2)/20)+2))</f>
        <v/>
      </c>
      <c r="D9390" s="0" t="str">
        <f aca="false">IF($A9390="","",INDEX(CARTAO_COMPRAS!$E:$E,INT((ROW()-2)/20)+2))</f>
        <v/>
      </c>
      <c r="E9390" s="0" t="str">
        <f aca="false">IF($A9390="","",INDEX(CARTAO_COMPRAS!$H:$H,INT((ROW()-2)/20)+2)+MOD(ROW()-2,20))</f>
        <v/>
      </c>
      <c r="F9390" s="0" t="str">
        <f aca="false">IF($A9390="","",INDEX(CARTAO_COMPRAS!$G:$G,INT((ROW()-2)/20)+2))</f>
        <v/>
      </c>
      <c r="G9390" s="5" t="str">
        <f aca="false">IF($A9390="","",INDEX(CARTAO_COMPRAS!$I:$I,INT((ROW()-2)/20)+2))</f>
        <v/>
      </c>
      <c r="H9390" s="4" t="str">
        <f aca="false">IF($A9390="","",EDATE(INDEX(CARTAO_COMPRAS!$J:$J,INT((ROW()-2)/20)+2),MOD(ROW()-2,20)))</f>
        <v/>
      </c>
      <c r="I9390" s="4" t="str">
        <f aca="false">IF($H9390="","",$H9390-WEEKDAY($H9390,2)+1)</f>
        <v/>
      </c>
      <c r="J9390" s="4" t="str">
        <f aca="false">IF($I9390="","",$I9390+6)</f>
        <v/>
      </c>
      <c r="K9390" s="6" t="str">
        <f aca="false">IF($H9390="","",DATE(YEAR($H9390),MONTH($H9390),1))</f>
        <v/>
      </c>
      <c r="L9390" s="0" t="str">
        <f aca="false">IF($A9390="","",INDEX(CARTAO_COMPRAS!$K:$K,INT((ROW()-2)/20)+2))</f>
        <v/>
      </c>
      <c r="M9390" s="0" t="str">
        <f aca="false">IF($A9390="","","Compra no cartão")</f>
        <v/>
      </c>
    </row>
    <row r="9391" customFormat="false" ht="13.5" hidden="false" customHeight="false" outlineLevel="0" collapsed="false">
      <c r="A9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1" s="0" t="str">
        <f aca="false">IF($A9391="","",INDEX(CARTAO_COMPRAS!$C:$C,INT((ROW()-2)/20)+2))</f>
        <v/>
      </c>
      <c r="C9391" s="0" t="str">
        <f aca="false">IF($A9391="","",INDEX(CARTAO_COMPRAS!$D:$D,INT((ROW()-2)/20)+2))</f>
        <v/>
      </c>
      <c r="D9391" s="0" t="str">
        <f aca="false">IF($A9391="","",INDEX(CARTAO_COMPRAS!$E:$E,INT((ROW()-2)/20)+2))</f>
        <v/>
      </c>
      <c r="E9391" s="0" t="str">
        <f aca="false">IF($A9391="","",INDEX(CARTAO_COMPRAS!$H:$H,INT((ROW()-2)/20)+2)+MOD(ROW()-2,20))</f>
        <v/>
      </c>
      <c r="F9391" s="0" t="str">
        <f aca="false">IF($A9391="","",INDEX(CARTAO_COMPRAS!$G:$G,INT((ROW()-2)/20)+2))</f>
        <v/>
      </c>
      <c r="G9391" s="5" t="str">
        <f aca="false">IF($A9391="","",INDEX(CARTAO_COMPRAS!$I:$I,INT((ROW()-2)/20)+2))</f>
        <v/>
      </c>
      <c r="H9391" s="4" t="str">
        <f aca="false">IF($A9391="","",EDATE(INDEX(CARTAO_COMPRAS!$J:$J,INT((ROW()-2)/20)+2),MOD(ROW()-2,20)))</f>
        <v/>
      </c>
      <c r="I9391" s="4" t="str">
        <f aca="false">IF($H9391="","",$H9391-WEEKDAY($H9391,2)+1)</f>
        <v/>
      </c>
      <c r="J9391" s="4" t="str">
        <f aca="false">IF($I9391="","",$I9391+6)</f>
        <v/>
      </c>
      <c r="K9391" s="6" t="str">
        <f aca="false">IF($H9391="","",DATE(YEAR($H9391),MONTH($H9391),1))</f>
        <v/>
      </c>
      <c r="L9391" s="0" t="str">
        <f aca="false">IF($A9391="","",INDEX(CARTAO_COMPRAS!$K:$K,INT((ROW()-2)/20)+2))</f>
        <v/>
      </c>
      <c r="M9391" s="0" t="str">
        <f aca="false">IF($A9391="","","Compra no cartão")</f>
        <v/>
      </c>
    </row>
    <row r="9392" customFormat="false" ht="13.5" hidden="false" customHeight="false" outlineLevel="0" collapsed="false">
      <c r="A9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2" s="0" t="str">
        <f aca="false">IF($A9392="","",INDEX(CARTAO_COMPRAS!$C:$C,INT((ROW()-2)/20)+2))</f>
        <v/>
      </c>
      <c r="C9392" s="0" t="str">
        <f aca="false">IF($A9392="","",INDEX(CARTAO_COMPRAS!$D:$D,INT((ROW()-2)/20)+2))</f>
        <v/>
      </c>
      <c r="D9392" s="0" t="str">
        <f aca="false">IF($A9392="","",INDEX(CARTAO_COMPRAS!$E:$E,INT((ROW()-2)/20)+2))</f>
        <v/>
      </c>
      <c r="E9392" s="0" t="str">
        <f aca="false">IF($A9392="","",INDEX(CARTAO_COMPRAS!$H:$H,INT((ROW()-2)/20)+2)+MOD(ROW()-2,20))</f>
        <v/>
      </c>
      <c r="F9392" s="0" t="str">
        <f aca="false">IF($A9392="","",INDEX(CARTAO_COMPRAS!$G:$G,INT((ROW()-2)/20)+2))</f>
        <v/>
      </c>
      <c r="G9392" s="5" t="str">
        <f aca="false">IF($A9392="","",INDEX(CARTAO_COMPRAS!$I:$I,INT((ROW()-2)/20)+2))</f>
        <v/>
      </c>
      <c r="H9392" s="4" t="str">
        <f aca="false">IF($A9392="","",EDATE(INDEX(CARTAO_COMPRAS!$J:$J,INT((ROW()-2)/20)+2),MOD(ROW()-2,20)))</f>
        <v/>
      </c>
      <c r="I9392" s="4" t="str">
        <f aca="false">IF($H9392="","",$H9392-WEEKDAY($H9392,2)+1)</f>
        <v/>
      </c>
      <c r="J9392" s="4" t="str">
        <f aca="false">IF($I9392="","",$I9392+6)</f>
        <v/>
      </c>
      <c r="K9392" s="6" t="str">
        <f aca="false">IF($H9392="","",DATE(YEAR($H9392),MONTH($H9392),1))</f>
        <v/>
      </c>
      <c r="L9392" s="0" t="str">
        <f aca="false">IF($A9392="","",INDEX(CARTAO_COMPRAS!$K:$K,INT((ROW()-2)/20)+2))</f>
        <v/>
      </c>
      <c r="M9392" s="0" t="str">
        <f aca="false">IF($A9392="","","Compra no cartão")</f>
        <v/>
      </c>
    </row>
    <row r="9393" customFormat="false" ht="13.5" hidden="false" customHeight="false" outlineLevel="0" collapsed="false">
      <c r="A9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3" s="0" t="str">
        <f aca="false">IF($A9393="","",INDEX(CARTAO_COMPRAS!$C:$C,INT((ROW()-2)/20)+2))</f>
        <v/>
      </c>
      <c r="C9393" s="0" t="str">
        <f aca="false">IF($A9393="","",INDEX(CARTAO_COMPRAS!$D:$D,INT((ROW()-2)/20)+2))</f>
        <v/>
      </c>
      <c r="D9393" s="0" t="str">
        <f aca="false">IF($A9393="","",INDEX(CARTAO_COMPRAS!$E:$E,INT((ROW()-2)/20)+2))</f>
        <v/>
      </c>
      <c r="E9393" s="0" t="str">
        <f aca="false">IF($A9393="","",INDEX(CARTAO_COMPRAS!$H:$H,INT((ROW()-2)/20)+2)+MOD(ROW()-2,20))</f>
        <v/>
      </c>
      <c r="F9393" s="0" t="str">
        <f aca="false">IF($A9393="","",INDEX(CARTAO_COMPRAS!$G:$G,INT((ROW()-2)/20)+2))</f>
        <v/>
      </c>
      <c r="G9393" s="5" t="str">
        <f aca="false">IF($A9393="","",INDEX(CARTAO_COMPRAS!$I:$I,INT((ROW()-2)/20)+2))</f>
        <v/>
      </c>
      <c r="H9393" s="4" t="str">
        <f aca="false">IF($A9393="","",EDATE(INDEX(CARTAO_COMPRAS!$J:$J,INT((ROW()-2)/20)+2),MOD(ROW()-2,20)))</f>
        <v/>
      </c>
      <c r="I9393" s="4" t="str">
        <f aca="false">IF($H9393="","",$H9393-WEEKDAY($H9393,2)+1)</f>
        <v/>
      </c>
      <c r="J9393" s="4" t="str">
        <f aca="false">IF($I9393="","",$I9393+6)</f>
        <v/>
      </c>
      <c r="K9393" s="6" t="str">
        <f aca="false">IF($H9393="","",DATE(YEAR($H9393),MONTH($H9393),1))</f>
        <v/>
      </c>
      <c r="L9393" s="0" t="str">
        <f aca="false">IF($A9393="","",INDEX(CARTAO_COMPRAS!$K:$K,INT((ROW()-2)/20)+2))</f>
        <v/>
      </c>
      <c r="M9393" s="0" t="str">
        <f aca="false">IF($A9393="","","Compra no cartão")</f>
        <v/>
      </c>
    </row>
    <row r="9394" customFormat="false" ht="13.5" hidden="false" customHeight="false" outlineLevel="0" collapsed="false">
      <c r="A9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4" s="0" t="str">
        <f aca="false">IF($A9394="","",INDEX(CARTAO_COMPRAS!$C:$C,INT((ROW()-2)/20)+2))</f>
        <v/>
      </c>
      <c r="C9394" s="0" t="str">
        <f aca="false">IF($A9394="","",INDEX(CARTAO_COMPRAS!$D:$D,INT((ROW()-2)/20)+2))</f>
        <v/>
      </c>
      <c r="D9394" s="0" t="str">
        <f aca="false">IF($A9394="","",INDEX(CARTAO_COMPRAS!$E:$E,INT((ROW()-2)/20)+2))</f>
        <v/>
      </c>
      <c r="E9394" s="0" t="str">
        <f aca="false">IF($A9394="","",INDEX(CARTAO_COMPRAS!$H:$H,INT((ROW()-2)/20)+2)+MOD(ROW()-2,20))</f>
        <v/>
      </c>
      <c r="F9394" s="0" t="str">
        <f aca="false">IF($A9394="","",INDEX(CARTAO_COMPRAS!$G:$G,INT((ROW()-2)/20)+2))</f>
        <v/>
      </c>
      <c r="G9394" s="5" t="str">
        <f aca="false">IF($A9394="","",INDEX(CARTAO_COMPRAS!$I:$I,INT((ROW()-2)/20)+2))</f>
        <v/>
      </c>
      <c r="H9394" s="4" t="str">
        <f aca="false">IF($A9394="","",EDATE(INDEX(CARTAO_COMPRAS!$J:$J,INT((ROW()-2)/20)+2),MOD(ROW()-2,20)))</f>
        <v/>
      </c>
      <c r="I9394" s="4" t="str">
        <f aca="false">IF($H9394="","",$H9394-WEEKDAY($H9394,2)+1)</f>
        <v/>
      </c>
      <c r="J9394" s="4" t="str">
        <f aca="false">IF($I9394="","",$I9394+6)</f>
        <v/>
      </c>
      <c r="K9394" s="6" t="str">
        <f aca="false">IF($H9394="","",DATE(YEAR($H9394),MONTH($H9394),1))</f>
        <v/>
      </c>
      <c r="L9394" s="0" t="str">
        <f aca="false">IF($A9394="","",INDEX(CARTAO_COMPRAS!$K:$K,INT((ROW()-2)/20)+2))</f>
        <v/>
      </c>
      <c r="M9394" s="0" t="str">
        <f aca="false">IF($A9394="","","Compra no cartão")</f>
        <v/>
      </c>
    </row>
    <row r="9395" customFormat="false" ht="13.5" hidden="false" customHeight="false" outlineLevel="0" collapsed="false">
      <c r="A9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5" s="0" t="str">
        <f aca="false">IF($A9395="","",INDEX(CARTAO_COMPRAS!$C:$C,INT((ROW()-2)/20)+2))</f>
        <v/>
      </c>
      <c r="C9395" s="0" t="str">
        <f aca="false">IF($A9395="","",INDEX(CARTAO_COMPRAS!$D:$D,INT((ROW()-2)/20)+2))</f>
        <v/>
      </c>
      <c r="D9395" s="0" t="str">
        <f aca="false">IF($A9395="","",INDEX(CARTAO_COMPRAS!$E:$E,INT((ROW()-2)/20)+2))</f>
        <v/>
      </c>
      <c r="E9395" s="0" t="str">
        <f aca="false">IF($A9395="","",INDEX(CARTAO_COMPRAS!$H:$H,INT((ROW()-2)/20)+2)+MOD(ROW()-2,20))</f>
        <v/>
      </c>
      <c r="F9395" s="0" t="str">
        <f aca="false">IF($A9395="","",INDEX(CARTAO_COMPRAS!$G:$G,INT((ROW()-2)/20)+2))</f>
        <v/>
      </c>
      <c r="G9395" s="5" t="str">
        <f aca="false">IF($A9395="","",INDEX(CARTAO_COMPRAS!$I:$I,INT((ROW()-2)/20)+2))</f>
        <v/>
      </c>
      <c r="H9395" s="4" t="str">
        <f aca="false">IF($A9395="","",EDATE(INDEX(CARTAO_COMPRAS!$J:$J,INT((ROW()-2)/20)+2),MOD(ROW()-2,20)))</f>
        <v/>
      </c>
      <c r="I9395" s="4" t="str">
        <f aca="false">IF($H9395="","",$H9395-WEEKDAY($H9395,2)+1)</f>
        <v/>
      </c>
      <c r="J9395" s="4" t="str">
        <f aca="false">IF($I9395="","",$I9395+6)</f>
        <v/>
      </c>
      <c r="K9395" s="6" t="str">
        <f aca="false">IF($H9395="","",DATE(YEAR($H9395),MONTH($H9395),1))</f>
        <v/>
      </c>
      <c r="L9395" s="0" t="str">
        <f aca="false">IF($A9395="","",INDEX(CARTAO_COMPRAS!$K:$K,INT((ROW()-2)/20)+2))</f>
        <v/>
      </c>
      <c r="M9395" s="0" t="str">
        <f aca="false">IF($A9395="","","Compra no cartão")</f>
        <v/>
      </c>
    </row>
    <row r="9396" customFormat="false" ht="13.5" hidden="false" customHeight="false" outlineLevel="0" collapsed="false">
      <c r="A9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6" s="0" t="str">
        <f aca="false">IF($A9396="","",INDEX(CARTAO_COMPRAS!$C:$C,INT((ROW()-2)/20)+2))</f>
        <v/>
      </c>
      <c r="C9396" s="0" t="str">
        <f aca="false">IF($A9396="","",INDEX(CARTAO_COMPRAS!$D:$D,INT((ROW()-2)/20)+2))</f>
        <v/>
      </c>
      <c r="D9396" s="0" t="str">
        <f aca="false">IF($A9396="","",INDEX(CARTAO_COMPRAS!$E:$E,INT((ROW()-2)/20)+2))</f>
        <v/>
      </c>
      <c r="E9396" s="0" t="str">
        <f aca="false">IF($A9396="","",INDEX(CARTAO_COMPRAS!$H:$H,INT((ROW()-2)/20)+2)+MOD(ROW()-2,20))</f>
        <v/>
      </c>
      <c r="F9396" s="0" t="str">
        <f aca="false">IF($A9396="","",INDEX(CARTAO_COMPRAS!$G:$G,INT((ROW()-2)/20)+2))</f>
        <v/>
      </c>
      <c r="G9396" s="5" t="str">
        <f aca="false">IF($A9396="","",INDEX(CARTAO_COMPRAS!$I:$I,INT((ROW()-2)/20)+2))</f>
        <v/>
      </c>
      <c r="H9396" s="4" t="str">
        <f aca="false">IF($A9396="","",EDATE(INDEX(CARTAO_COMPRAS!$J:$J,INT((ROW()-2)/20)+2),MOD(ROW()-2,20)))</f>
        <v/>
      </c>
      <c r="I9396" s="4" t="str">
        <f aca="false">IF($H9396="","",$H9396-WEEKDAY($H9396,2)+1)</f>
        <v/>
      </c>
      <c r="J9396" s="4" t="str">
        <f aca="false">IF($I9396="","",$I9396+6)</f>
        <v/>
      </c>
      <c r="K9396" s="6" t="str">
        <f aca="false">IF($H9396="","",DATE(YEAR($H9396),MONTH($H9396),1))</f>
        <v/>
      </c>
      <c r="L9396" s="0" t="str">
        <f aca="false">IF($A9396="","",INDEX(CARTAO_COMPRAS!$K:$K,INT((ROW()-2)/20)+2))</f>
        <v/>
      </c>
      <c r="M9396" s="0" t="str">
        <f aca="false">IF($A9396="","","Compra no cartão")</f>
        <v/>
      </c>
    </row>
    <row r="9397" customFormat="false" ht="13.5" hidden="false" customHeight="false" outlineLevel="0" collapsed="false">
      <c r="A9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7" s="0" t="str">
        <f aca="false">IF($A9397="","",INDEX(CARTAO_COMPRAS!$C:$C,INT((ROW()-2)/20)+2))</f>
        <v/>
      </c>
      <c r="C9397" s="0" t="str">
        <f aca="false">IF($A9397="","",INDEX(CARTAO_COMPRAS!$D:$D,INT((ROW()-2)/20)+2))</f>
        <v/>
      </c>
      <c r="D9397" s="0" t="str">
        <f aca="false">IF($A9397="","",INDEX(CARTAO_COMPRAS!$E:$E,INT((ROW()-2)/20)+2))</f>
        <v/>
      </c>
      <c r="E9397" s="0" t="str">
        <f aca="false">IF($A9397="","",INDEX(CARTAO_COMPRAS!$H:$H,INT((ROW()-2)/20)+2)+MOD(ROW()-2,20))</f>
        <v/>
      </c>
      <c r="F9397" s="0" t="str">
        <f aca="false">IF($A9397="","",INDEX(CARTAO_COMPRAS!$G:$G,INT((ROW()-2)/20)+2))</f>
        <v/>
      </c>
      <c r="G9397" s="5" t="str">
        <f aca="false">IF($A9397="","",INDEX(CARTAO_COMPRAS!$I:$I,INT((ROW()-2)/20)+2))</f>
        <v/>
      </c>
      <c r="H9397" s="4" t="str">
        <f aca="false">IF($A9397="","",EDATE(INDEX(CARTAO_COMPRAS!$J:$J,INT((ROW()-2)/20)+2),MOD(ROW()-2,20)))</f>
        <v/>
      </c>
      <c r="I9397" s="4" t="str">
        <f aca="false">IF($H9397="","",$H9397-WEEKDAY($H9397,2)+1)</f>
        <v/>
      </c>
      <c r="J9397" s="4" t="str">
        <f aca="false">IF($I9397="","",$I9397+6)</f>
        <v/>
      </c>
      <c r="K9397" s="6" t="str">
        <f aca="false">IF($H9397="","",DATE(YEAR($H9397),MONTH($H9397),1))</f>
        <v/>
      </c>
      <c r="L9397" s="0" t="str">
        <f aca="false">IF($A9397="","",INDEX(CARTAO_COMPRAS!$K:$K,INT((ROW()-2)/20)+2))</f>
        <v/>
      </c>
      <c r="M9397" s="0" t="str">
        <f aca="false">IF($A9397="","","Compra no cartão")</f>
        <v/>
      </c>
    </row>
    <row r="9398" customFormat="false" ht="13.5" hidden="false" customHeight="false" outlineLevel="0" collapsed="false">
      <c r="A9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8" s="0" t="str">
        <f aca="false">IF($A9398="","",INDEX(CARTAO_COMPRAS!$C:$C,INT((ROW()-2)/20)+2))</f>
        <v/>
      </c>
      <c r="C9398" s="0" t="str">
        <f aca="false">IF($A9398="","",INDEX(CARTAO_COMPRAS!$D:$D,INT((ROW()-2)/20)+2))</f>
        <v/>
      </c>
      <c r="D9398" s="0" t="str">
        <f aca="false">IF($A9398="","",INDEX(CARTAO_COMPRAS!$E:$E,INT((ROW()-2)/20)+2))</f>
        <v/>
      </c>
      <c r="E9398" s="0" t="str">
        <f aca="false">IF($A9398="","",INDEX(CARTAO_COMPRAS!$H:$H,INT((ROW()-2)/20)+2)+MOD(ROW()-2,20))</f>
        <v/>
      </c>
      <c r="F9398" s="0" t="str">
        <f aca="false">IF($A9398="","",INDEX(CARTAO_COMPRAS!$G:$G,INT((ROW()-2)/20)+2))</f>
        <v/>
      </c>
      <c r="G9398" s="5" t="str">
        <f aca="false">IF($A9398="","",INDEX(CARTAO_COMPRAS!$I:$I,INT((ROW()-2)/20)+2))</f>
        <v/>
      </c>
      <c r="H9398" s="4" t="str">
        <f aca="false">IF($A9398="","",EDATE(INDEX(CARTAO_COMPRAS!$J:$J,INT((ROW()-2)/20)+2),MOD(ROW()-2,20)))</f>
        <v/>
      </c>
      <c r="I9398" s="4" t="str">
        <f aca="false">IF($H9398="","",$H9398-WEEKDAY($H9398,2)+1)</f>
        <v/>
      </c>
      <c r="J9398" s="4" t="str">
        <f aca="false">IF($I9398="","",$I9398+6)</f>
        <v/>
      </c>
      <c r="K9398" s="6" t="str">
        <f aca="false">IF($H9398="","",DATE(YEAR($H9398),MONTH($H9398),1))</f>
        <v/>
      </c>
      <c r="L9398" s="0" t="str">
        <f aca="false">IF($A9398="","",INDEX(CARTAO_COMPRAS!$K:$K,INT((ROW()-2)/20)+2))</f>
        <v/>
      </c>
      <c r="M9398" s="0" t="str">
        <f aca="false">IF($A9398="","","Compra no cartão")</f>
        <v/>
      </c>
    </row>
    <row r="9399" customFormat="false" ht="13.5" hidden="false" customHeight="false" outlineLevel="0" collapsed="false">
      <c r="A9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399" s="0" t="str">
        <f aca="false">IF($A9399="","",INDEX(CARTAO_COMPRAS!$C:$C,INT((ROW()-2)/20)+2))</f>
        <v/>
      </c>
      <c r="C9399" s="0" t="str">
        <f aca="false">IF($A9399="","",INDEX(CARTAO_COMPRAS!$D:$D,INT((ROW()-2)/20)+2))</f>
        <v/>
      </c>
      <c r="D9399" s="0" t="str">
        <f aca="false">IF($A9399="","",INDEX(CARTAO_COMPRAS!$E:$E,INT((ROW()-2)/20)+2))</f>
        <v/>
      </c>
      <c r="E9399" s="0" t="str">
        <f aca="false">IF($A9399="","",INDEX(CARTAO_COMPRAS!$H:$H,INT((ROW()-2)/20)+2)+MOD(ROW()-2,20))</f>
        <v/>
      </c>
      <c r="F9399" s="0" t="str">
        <f aca="false">IF($A9399="","",INDEX(CARTAO_COMPRAS!$G:$G,INT((ROW()-2)/20)+2))</f>
        <v/>
      </c>
      <c r="G9399" s="5" t="str">
        <f aca="false">IF($A9399="","",INDEX(CARTAO_COMPRAS!$I:$I,INT((ROW()-2)/20)+2))</f>
        <v/>
      </c>
      <c r="H9399" s="4" t="str">
        <f aca="false">IF($A9399="","",EDATE(INDEX(CARTAO_COMPRAS!$J:$J,INT((ROW()-2)/20)+2),MOD(ROW()-2,20)))</f>
        <v/>
      </c>
      <c r="I9399" s="4" t="str">
        <f aca="false">IF($H9399="","",$H9399-WEEKDAY($H9399,2)+1)</f>
        <v/>
      </c>
      <c r="J9399" s="4" t="str">
        <f aca="false">IF($I9399="","",$I9399+6)</f>
        <v/>
      </c>
      <c r="K9399" s="6" t="str">
        <f aca="false">IF($H9399="","",DATE(YEAR($H9399),MONTH($H9399),1))</f>
        <v/>
      </c>
      <c r="L9399" s="0" t="str">
        <f aca="false">IF($A9399="","",INDEX(CARTAO_COMPRAS!$K:$K,INT((ROW()-2)/20)+2))</f>
        <v/>
      </c>
      <c r="M9399" s="0" t="str">
        <f aca="false">IF($A9399="","","Compra no cartão")</f>
        <v/>
      </c>
    </row>
    <row r="9400" customFormat="false" ht="13.5" hidden="false" customHeight="false" outlineLevel="0" collapsed="false">
      <c r="A9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0" s="0" t="str">
        <f aca="false">IF($A9400="","",INDEX(CARTAO_COMPRAS!$C:$C,INT((ROW()-2)/20)+2))</f>
        <v/>
      </c>
      <c r="C9400" s="0" t="str">
        <f aca="false">IF($A9400="","",INDEX(CARTAO_COMPRAS!$D:$D,INT((ROW()-2)/20)+2))</f>
        <v/>
      </c>
      <c r="D9400" s="0" t="str">
        <f aca="false">IF($A9400="","",INDEX(CARTAO_COMPRAS!$E:$E,INT((ROW()-2)/20)+2))</f>
        <v/>
      </c>
      <c r="E9400" s="0" t="str">
        <f aca="false">IF($A9400="","",INDEX(CARTAO_COMPRAS!$H:$H,INT((ROW()-2)/20)+2)+MOD(ROW()-2,20))</f>
        <v/>
      </c>
      <c r="F9400" s="0" t="str">
        <f aca="false">IF($A9400="","",INDEX(CARTAO_COMPRAS!$G:$G,INT((ROW()-2)/20)+2))</f>
        <v/>
      </c>
      <c r="G9400" s="5" t="str">
        <f aca="false">IF($A9400="","",INDEX(CARTAO_COMPRAS!$I:$I,INT((ROW()-2)/20)+2))</f>
        <v/>
      </c>
      <c r="H9400" s="4" t="str">
        <f aca="false">IF($A9400="","",EDATE(INDEX(CARTAO_COMPRAS!$J:$J,INT((ROW()-2)/20)+2),MOD(ROW()-2,20)))</f>
        <v/>
      </c>
      <c r="I9400" s="4" t="str">
        <f aca="false">IF($H9400="","",$H9400-WEEKDAY($H9400,2)+1)</f>
        <v/>
      </c>
      <c r="J9400" s="4" t="str">
        <f aca="false">IF($I9400="","",$I9400+6)</f>
        <v/>
      </c>
      <c r="K9400" s="6" t="str">
        <f aca="false">IF($H9400="","",DATE(YEAR($H9400),MONTH($H9400),1))</f>
        <v/>
      </c>
      <c r="L9400" s="0" t="str">
        <f aca="false">IF($A9400="","",INDEX(CARTAO_COMPRAS!$K:$K,INT((ROW()-2)/20)+2))</f>
        <v/>
      </c>
      <c r="M9400" s="0" t="str">
        <f aca="false">IF($A9400="","","Compra no cartão")</f>
        <v/>
      </c>
    </row>
    <row r="9401" customFormat="false" ht="13.5" hidden="false" customHeight="false" outlineLevel="0" collapsed="false">
      <c r="A9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1" s="0" t="str">
        <f aca="false">IF($A9401="","",INDEX(CARTAO_COMPRAS!$C:$C,INT((ROW()-2)/20)+2))</f>
        <v/>
      </c>
      <c r="C9401" s="0" t="str">
        <f aca="false">IF($A9401="","",INDEX(CARTAO_COMPRAS!$D:$D,INT((ROW()-2)/20)+2))</f>
        <v/>
      </c>
      <c r="D9401" s="0" t="str">
        <f aca="false">IF($A9401="","",INDEX(CARTAO_COMPRAS!$E:$E,INT((ROW()-2)/20)+2))</f>
        <v/>
      </c>
      <c r="E9401" s="0" t="str">
        <f aca="false">IF($A9401="","",INDEX(CARTAO_COMPRAS!$H:$H,INT((ROW()-2)/20)+2)+MOD(ROW()-2,20))</f>
        <v/>
      </c>
      <c r="F9401" s="0" t="str">
        <f aca="false">IF($A9401="","",INDEX(CARTAO_COMPRAS!$G:$G,INT((ROW()-2)/20)+2))</f>
        <v/>
      </c>
      <c r="G9401" s="5" t="str">
        <f aca="false">IF($A9401="","",INDEX(CARTAO_COMPRAS!$I:$I,INT((ROW()-2)/20)+2))</f>
        <v/>
      </c>
      <c r="H9401" s="4" t="str">
        <f aca="false">IF($A9401="","",EDATE(INDEX(CARTAO_COMPRAS!$J:$J,INT((ROW()-2)/20)+2),MOD(ROW()-2,20)))</f>
        <v/>
      </c>
      <c r="I9401" s="4" t="str">
        <f aca="false">IF($H9401="","",$H9401-WEEKDAY($H9401,2)+1)</f>
        <v/>
      </c>
      <c r="J9401" s="4" t="str">
        <f aca="false">IF($I9401="","",$I9401+6)</f>
        <v/>
      </c>
      <c r="K9401" s="6" t="str">
        <f aca="false">IF($H9401="","",DATE(YEAR($H9401),MONTH($H9401),1))</f>
        <v/>
      </c>
      <c r="L9401" s="0" t="str">
        <f aca="false">IF($A9401="","",INDEX(CARTAO_COMPRAS!$K:$K,INT((ROW()-2)/20)+2))</f>
        <v/>
      </c>
      <c r="M9401" s="0" t="str">
        <f aca="false">IF($A9401="","","Compra no cartão")</f>
        <v/>
      </c>
    </row>
    <row r="9402" customFormat="false" ht="13.5" hidden="false" customHeight="false" outlineLevel="0" collapsed="false">
      <c r="A94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471</v>
      </c>
      <c r="B9402" s="0" t="str">
        <f aca="false">IF($A9402="","",INDEX(CARTAO_COMPRAS!$C:$C,INT((ROW()-2)/20)+2))</f>
        <v>Nubank</v>
      </c>
      <c r="C9402" s="0" t="str">
        <f aca="false">IF($A9402="","",INDEX(CARTAO_COMPRAS!$D:$D,INT((ROW()-2)/20)+2))</f>
        <v>Pao de açucar</v>
      </c>
      <c r="D9402" s="0" t="str">
        <f aca="false">IF($A9402="","",INDEX(CARTAO_COMPRAS!$E:$E,INT((ROW()-2)/20)+2))</f>
        <v>Alimentação / Insumos</v>
      </c>
      <c r="E9402" s="0" t="n">
        <f aca="false">IF($A9402="","",INDEX(CARTAO_COMPRAS!$H:$H,INT((ROW()-2)/20)+2)+MOD(ROW()-2,20))</f>
        <v>1</v>
      </c>
      <c r="F9402" s="0" t="n">
        <f aca="false">IF($A9402="","",INDEX(CARTAO_COMPRAS!$G:$G,INT((ROW()-2)/20)+2))</f>
        <v>1</v>
      </c>
      <c r="G9402" s="5" t="n">
        <f aca="false">IF($A9402="","",INDEX(CARTAO_COMPRAS!$I:$I,INT((ROW()-2)/20)+2))</f>
        <v>95.08</v>
      </c>
      <c r="H9402" s="4" t="n">
        <f aca="false">IF($A9402="","",EDATE(INDEX(CARTAO_COMPRAS!$J:$J,INT((ROW()-2)/20)+2),MOD(ROW()-2,20)))</f>
        <v>46201</v>
      </c>
      <c r="I9402" s="4" t="n">
        <f aca="false">IF($H9402="","",$H9402-WEEKDAY($H9402,2)+1)</f>
        <v>46195</v>
      </c>
      <c r="J9402" s="4" t="n">
        <f aca="false">IF($I9402="","",$I9402+6)</f>
        <v>46201</v>
      </c>
      <c r="K9402" s="6" t="n">
        <f aca="false">IF($H9402="","",DATE(YEAR($H9402),MONTH($H9402),1))</f>
        <v>46174</v>
      </c>
      <c r="L9402" s="0" t="str">
        <f aca="false">IF($A9402="","",INDEX(CARTAO_COMPRAS!$K:$K,INT((ROW()-2)/20)+2))</f>
        <v>Pago</v>
      </c>
      <c r="M9402" s="0" t="str">
        <f aca="false">IF($A9402="","","Compra no cartão")</f>
        <v>Compra no cartão</v>
      </c>
    </row>
    <row r="9403" customFormat="false" ht="13.5" hidden="false" customHeight="false" outlineLevel="0" collapsed="false">
      <c r="A9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3" s="0" t="str">
        <f aca="false">IF($A9403="","",INDEX(CARTAO_COMPRAS!$C:$C,INT((ROW()-2)/20)+2))</f>
        <v/>
      </c>
      <c r="C9403" s="0" t="str">
        <f aca="false">IF($A9403="","",INDEX(CARTAO_COMPRAS!$D:$D,INT((ROW()-2)/20)+2))</f>
        <v/>
      </c>
      <c r="D9403" s="0" t="str">
        <f aca="false">IF($A9403="","",INDEX(CARTAO_COMPRAS!$E:$E,INT((ROW()-2)/20)+2))</f>
        <v/>
      </c>
      <c r="E9403" s="0" t="str">
        <f aca="false">IF($A9403="","",INDEX(CARTAO_COMPRAS!$H:$H,INT((ROW()-2)/20)+2)+MOD(ROW()-2,20))</f>
        <v/>
      </c>
      <c r="F9403" s="0" t="str">
        <f aca="false">IF($A9403="","",INDEX(CARTAO_COMPRAS!$G:$G,INT((ROW()-2)/20)+2))</f>
        <v/>
      </c>
      <c r="G9403" s="5" t="str">
        <f aca="false">IF($A9403="","",INDEX(CARTAO_COMPRAS!$I:$I,INT((ROW()-2)/20)+2))</f>
        <v/>
      </c>
      <c r="H9403" s="4" t="str">
        <f aca="false">IF($A9403="","",EDATE(INDEX(CARTAO_COMPRAS!$J:$J,INT((ROW()-2)/20)+2),MOD(ROW()-2,20)))</f>
        <v/>
      </c>
      <c r="I9403" s="4" t="str">
        <f aca="false">IF($H9403="","",$H9403-WEEKDAY($H9403,2)+1)</f>
        <v/>
      </c>
      <c r="J9403" s="4" t="str">
        <f aca="false">IF($I9403="","",$I9403+6)</f>
        <v/>
      </c>
      <c r="K9403" s="6" t="str">
        <f aca="false">IF($H9403="","",DATE(YEAR($H9403),MONTH($H9403),1))</f>
        <v/>
      </c>
      <c r="L9403" s="0" t="str">
        <f aca="false">IF($A9403="","",INDEX(CARTAO_COMPRAS!$K:$K,INT((ROW()-2)/20)+2))</f>
        <v/>
      </c>
      <c r="M9403" s="0" t="str">
        <f aca="false">IF($A9403="","","Compra no cartão")</f>
        <v/>
      </c>
    </row>
    <row r="9404" customFormat="false" ht="13.5" hidden="false" customHeight="false" outlineLevel="0" collapsed="false">
      <c r="A9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4" s="0" t="str">
        <f aca="false">IF($A9404="","",INDEX(CARTAO_COMPRAS!$C:$C,INT((ROW()-2)/20)+2))</f>
        <v/>
      </c>
      <c r="C9404" s="0" t="str">
        <f aca="false">IF($A9404="","",INDEX(CARTAO_COMPRAS!$D:$D,INT((ROW()-2)/20)+2))</f>
        <v/>
      </c>
      <c r="D9404" s="0" t="str">
        <f aca="false">IF($A9404="","",INDEX(CARTAO_COMPRAS!$E:$E,INT((ROW()-2)/20)+2))</f>
        <v/>
      </c>
      <c r="E9404" s="0" t="str">
        <f aca="false">IF($A9404="","",INDEX(CARTAO_COMPRAS!$H:$H,INT((ROW()-2)/20)+2)+MOD(ROW()-2,20))</f>
        <v/>
      </c>
      <c r="F9404" s="0" t="str">
        <f aca="false">IF($A9404="","",INDEX(CARTAO_COMPRAS!$G:$G,INT((ROW()-2)/20)+2))</f>
        <v/>
      </c>
      <c r="G9404" s="5" t="str">
        <f aca="false">IF($A9404="","",INDEX(CARTAO_COMPRAS!$I:$I,INT((ROW()-2)/20)+2))</f>
        <v/>
      </c>
      <c r="H9404" s="4" t="str">
        <f aca="false">IF($A9404="","",EDATE(INDEX(CARTAO_COMPRAS!$J:$J,INT((ROW()-2)/20)+2),MOD(ROW()-2,20)))</f>
        <v/>
      </c>
      <c r="I9404" s="4" t="str">
        <f aca="false">IF($H9404="","",$H9404-WEEKDAY($H9404,2)+1)</f>
        <v/>
      </c>
      <c r="J9404" s="4" t="str">
        <f aca="false">IF($I9404="","",$I9404+6)</f>
        <v/>
      </c>
      <c r="K9404" s="6" t="str">
        <f aca="false">IF($H9404="","",DATE(YEAR($H9404),MONTH($H9404),1))</f>
        <v/>
      </c>
      <c r="L9404" s="0" t="str">
        <f aca="false">IF($A9404="","",INDEX(CARTAO_COMPRAS!$K:$K,INT((ROW()-2)/20)+2))</f>
        <v/>
      </c>
      <c r="M9404" s="0" t="str">
        <f aca="false">IF($A9404="","","Compra no cartão")</f>
        <v/>
      </c>
    </row>
    <row r="9405" customFormat="false" ht="13.5" hidden="false" customHeight="false" outlineLevel="0" collapsed="false">
      <c r="A9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5" s="0" t="str">
        <f aca="false">IF($A9405="","",INDEX(CARTAO_COMPRAS!$C:$C,INT((ROW()-2)/20)+2))</f>
        <v/>
      </c>
      <c r="C9405" s="0" t="str">
        <f aca="false">IF($A9405="","",INDEX(CARTAO_COMPRAS!$D:$D,INT((ROW()-2)/20)+2))</f>
        <v/>
      </c>
      <c r="D9405" s="0" t="str">
        <f aca="false">IF($A9405="","",INDEX(CARTAO_COMPRAS!$E:$E,INT((ROW()-2)/20)+2))</f>
        <v/>
      </c>
      <c r="E9405" s="0" t="str">
        <f aca="false">IF($A9405="","",INDEX(CARTAO_COMPRAS!$H:$H,INT((ROW()-2)/20)+2)+MOD(ROW()-2,20))</f>
        <v/>
      </c>
      <c r="F9405" s="0" t="str">
        <f aca="false">IF($A9405="","",INDEX(CARTAO_COMPRAS!$G:$G,INT((ROW()-2)/20)+2))</f>
        <v/>
      </c>
      <c r="G9405" s="5" t="str">
        <f aca="false">IF($A9405="","",INDEX(CARTAO_COMPRAS!$I:$I,INT((ROW()-2)/20)+2))</f>
        <v/>
      </c>
      <c r="H9405" s="4" t="str">
        <f aca="false">IF($A9405="","",EDATE(INDEX(CARTAO_COMPRAS!$J:$J,INT((ROW()-2)/20)+2),MOD(ROW()-2,20)))</f>
        <v/>
      </c>
      <c r="I9405" s="4" t="str">
        <f aca="false">IF($H9405="","",$H9405-WEEKDAY($H9405,2)+1)</f>
        <v/>
      </c>
      <c r="J9405" s="4" t="str">
        <f aca="false">IF($I9405="","",$I9405+6)</f>
        <v/>
      </c>
      <c r="K9405" s="6" t="str">
        <f aca="false">IF($H9405="","",DATE(YEAR($H9405),MONTH($H9405),1))</f>
        <v/>
      </c>
      <c r="L9405" s="0" t="str">
        <f aca="false">IF($A9405="","",INDEX(CARTAO_COMPRAS!$K:$K,INT((ROW()-2)/20)+2))</f>
        <v/>
      </c>
      <c r="M9405" s="0" t="str">
        <f aca="false">IF($A9405="","","Compra no cartão")</f>
        <v/>
      </c>
    </row>
    <row r="9406" customFormat="false" ht="13.5" hidden="false" customHeight="false" outlineLevel="0" collapsed="false">
      <c r="A9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6" s="0" t="str">
        <f aca="false">IF($A9406="","",INDEX(CARTAO_COMPRAS!$C:$C,INT((ROW()-2)/20)+2))</f>
        <v/>
      </c>
      <c r="C9406" s="0" t="str">
        <f aca="false">IF($A9406="","",INDEX(CARTAO_COMPRAS!$D:$D,INT((ROW()-2)/20)+2))</f>
        <v/>
      </c>
      <c r="D9406" s="0" t="str">
        <f aca="false">IF($A9406="","",INDEX(CARTAO_COMPRAS!$E:$E,INT((ROW()-2)/20)+2))</f>
        <v/>
      </c>
      <c r="E9406" s="0" t="str">
        <f aca="false">IF($A9406="","",INDEX(CARTAO_COMPRAS!$H:$H,INT((ROW()-2)/20)+2)+MOD(ROW()-2,20))</f>
        <v/>
      </c>
      <c r="F9406" s="0" t="str">
        <f aca="false">IF($A9406="","",INDEX(CARTAO_COMPRAS!$G:$G,INT((ROW()-2)/20)+2))</f>
        <v/>
      </c>
      <c r="G9406" s="5" t="str">
        <f aca="false">IF($A9406="","",INDEX(CARTAO_COMPRAS!$I:$I,INT((ROW()-2)/20)+2))</f>
        <v/>
      </c>
      <c r="H9406" s="4" t="str">
        <f aca="false">IF($A9406="","",EDATE(INDEX(CARTAO_COMPRAS!$J:$J,INT((ROW()-2)/20)+2),MOD(ROW()-2,20)))</f>
        <v/>
      </c>
      <c r="I9406" s="4" t="str">
        <f aca="false">IF($H9406="","",$H9406-WEEKDAY($H9406,2)+1)</f>
        <v/>
      </c>
      <c r="J9406" s="4" t="str">
        <f aca="false">IF($I9406="","",$I9406+6)</f>
        <v/>
      </c>
      <c r="K9406" s="6" t="str">
        <f aca="false">IF($H9406="","",DATE(YEAR($H9406),MONTH($H9406),1))</f>
        <v/>
      </c>
      <c r="L9406" s="0" t="str">
        <f aca="false">IF($A9406="","",INDEX(CARTAO_COMPRAS!$K:$K,INT((ROW()-2)/20)+2))</f>
        <v/>
      </c>
      <c r="M9406" s="0" t="str">
        <f aca="false">IF($A9406="","","Compra no cartão")</f>
        <v/>
      </c>
    </row>
    <row r="9407" customFormat="false" ht="13.5" hidden="false" customHeight="false" outlineLevel="0" collapsed="false">
      <c r="A9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7" s="0" t="str">
        <f aca="false">IF($A9407="","",INDEX(CARTAO_COMPRAS!$C:$C,INT((ROW()-2)/20)+2))</f>
        <v/>
      </c>
      <c r="C9407" s="0" t="str">
        <f aca="false">IF($A9407="","",INDEX(CARTAO_COMPRAS!$D:$D,INT((ROW()-2)/20)+2))</f>
        <v/>
      </c>
      <c r="D9407" s="0" t="str">
        <f aca="false">IF($A9407="","",INDEX(CARTAO_COMPRAS!$E:$E,INT((ROW()-2)/20)+2))</f>
        <v/>
      </c>
      <c r="E9407" s="0" t="str">
        <f aca="false">IF($A9407="","",INDEX(CARTAO_COMPRAS!$H:$H,INT((ROW()-2)/20)+2)+MOD(ROW()-2,20))</f>
        <v/>
      </c>
      <c r="F9407" s="0" t="str">
        <f aca="false">IF($A9407="","",INDEX(CARTAO_COMPRAS!$G:$G,INT((ROW()-2)/20)+2))</f>
        <v/>
      </c>
      <c r="G9407" s="5" t="str">
        <f aca="false">IF($A9407="","",INDEX(CARTAO_COMPRAS!$I:$I,INT((ROW()-2)/20)+2))</f>
        <v/>
      </c>
      <c r="H9407" s="4" t="str">
        <f aca="false">IF($A9407="","",EDATE(INDEX(CARTAO_COMPRAS!$J:$J,INT((ROW()-2)/20)+2),MOD(ROW()-2,20)))</f>
        <v/>
      </c>
      <c r="I9407" s="4" t="str">
        <f aca="false">IF($H9407="","",$H9407-WEEKDAY($H9407,2)+1)</f>
        <v/>
      </c>
      <c r="J9407" s="4" t="str">
        <f aca="false">IF($I9407="","",$I9407+6)</f>
        <v/>
      </c>
      <c r="K9407" s="6" t="str">
        <f aca="false">IF($H9407="","",DATE(YEAR($H9407),MONTH($H9407),1))</f>
        <v/>
      </c>
      <c r="L9407" s="0" t="str">
        <f aca="false">IF($A9407="","",INDEX(CARTAO_COMPRAS!$K:$K,INT((ROW()-2)/20)+2))</f>
        <v/>
      </c>
      <c r="M9407" s="0" t="str">
        <f aca="false">IF($A9407="","","Compra no cartão")</f>
        <v/>
      </c>
    </row>
    <row r="9408" customFormat="false" ht="13.5" hidden="false" customHeight="false" outlineLevel="0" collapsed="false">
      <c r="A9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8" s="0" t="str">
        <f aca="false">IF($A9408="","",INDEX(CARTAO_COMPRAS!$C:$C,INT((ROW()-2)/20)+2))</f>
        <v/>
      </c>
      <c r="C9408" s="0" t="str">
        <f aca="false">IF($A9408="","",INDEX(CARTAO_COMPRAS!$D:$D,INT((ROW()-2)/20)+2))</f>
        <v/>
      </c>
      <c r="D9408" s="0" t="str">
        <f aca="false">IF($A9408="","",INDEX(CARTAO_COMPRAS!$E:$E,INT((ROW()-2)/20)+2))</f>
        <v/>
      </c>
      <c r="E9408" s="0" t="str">
        <f aca="false">IF($A9408="","",INDEX(CARTAO_COMPRAS!$H:$H,INT((ROW()-2)/20)+2)+MOD(ROW()-2,20))</f>
        <v/>
      </c>
      <c r="F9408" s="0" t="str">
        <f aca="false">IF($A9408="","",INDEX(CARTAO_COMPRAS!$G:$G,INT((ROW()-2)/20)+2))</f>
        <v/>
      </c>
      <c r="G9408" s="5" t="str">
        <f aca="false">IF($A9408="","",INDEX(CARTAO_COMPRAS!$I:$I,INT((ROW()-2)/20)+2))</f>
        <v/>
      </c>
      <c r="H9408" s="4" t="str">
        <f aca="false">IF($A9408="","",EDATE(INDEX(CARTAO_COMPRAS!$J:$J,INT((ROW()-2)/20)+2),MOD(ROW()-2,20)))</f>
        <v/>
      </c>
      <c r="I9408" s="4" t="str">
        <f aca="false">IF($H9408="","",$H9408-WEEKDAY($H9408,2)+1)</f>
        <v/>
      </c>
      <c r="J9408" s="4" t="str">
        <f aca="false">IF($I9408="","",$I9408+6)</f>
        <v/>
      </c>
      <c r="K9408" s="6" t="str">
        <f aca="false">IF($H9408="","",DATE(YEAR($H9408),MONTH($H9408),1))</f>
        <v/>
      </c>
      <c r="L9408" s="0" t="str">
        <f aca="false">IF($A9408="","",INDEX(CARTAO_COMPRAS!$K:$K,INT((ROW()-2)/20)+2))</f>
        <v/>
      </c>
      <c r="M9408" s="0" t="str">
        <f aca="false">IF($A9408="","","Compra no cartão")</f>
        <v/>
      </c>
    </row>
    <row r="9409" customFormat="false" ht="13.5" hidden="false" customHeight="false" outlineLevel="0" collapsed="false">
      <c r="A9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09" s="0" t="str">
        <f aca="false">IF($A9409="","",INDEX(CARTAO_COMPRAS!$C:$C,INT((ROW()-2)/20)+2))</f>
        <v/>
      </c>
      <c r="C9409" s="0" t="str">
        <f aca="false">IF($A9409="","",INDEX(CARTAO_COMPRAS!$D:$D,INT((ROW()-2)/20)+2))</f>
        <v/>
      </c>
      <c r="D9409" s="0" t="str">
        <f aca="false">IF($A9409="","",INDEX(CARTAO_COMPRAS!$E:$E,INT((ROW()-2)/20)+2))</f>
        <v/>
      </c>
      <c r="E9409" s="0" t="str">
        <f aca="false">IF($A9409="","",INDEX(CARTAO_COMPRAS!$H:$H,INT((ROW()-2)/20)+2)+MOD(ROW()-2,20))</f>
        <v/>
      </c>
      <c r="F9409" s="0" t="str">
        <f aca="false">IF($A9409="","",INDEX(CARTAO_COMPRAS!$G:$G,INT((ROW()-2)/20)+2))</f>
        <v/>
      </c>
      <c r="G9409" s="5" t="str">
        <f aca="false">IF($A9409="","",INDEX(CARTAO_COMPRAS!$I:$I,INT((ROW()-2)/20)+2))</f>
        <v/>
      </c>
      <c r="H9409" s="4" t="str">
        <f aca="false">IF($A9409="","",EDATE(INDEX(CARTAO_COMPRAS!$J:$J,INT((ROW()-2)/20)+2),MOD(ROW()-2,20)))</f>
        <v/>
      </c>
      <c r="I9409" s="4" t="str">
        <f aca="false">IF($H9409="","",$H9409-WEEKDAY($H9409,2)+1)</f>
        <v/>
      </c>
      <c r="J9409" s="4" t="str">
        <f aca="false">IF($I9409="","",$I9409+6)</f>
        <v/>
      </c>
      <c r="K9409" s="6" t="str">
        <f aca="false">IF($H9409="","",DATE(YEAR($H9409),MONTH($H9409),1))</f>
        <v/>
      </c>
      <c r="L9409" s="0" t="str">
        <f aca="false">IF($A9409="","",INDEX(CARTAO_COMPRAS!$K:$K,INT((ROW()-2)/20)+2))</f>
        <v/>
      </c>
      <c r="M9409" s="0" t="str">
        <f aca="false">IF($A9409="","","Compra no cartão")</f>
        <v/>
      </c>
    </row>
    <row r="9410" customFormat="false" ht="13.5" hidden="false" customHeight="false" outlineLevel="0" collapsed="false">
      <c r="A9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0" s="0" t="str">
        <f aca="false">IF($A9410="","",INDEX(CARTAO_COMPRAS!$C:$C,INT((ROW()-2)/20)+2))</f>
        <v/>
      </c>
      <c r="C9410" s="0" t="str">
        <f aca="false">IF($A9410="","",INDEX(CARTAO_COMPRAS!$D:$D,INT((ROW()-2)/20)+2))</f>
        <v/>
      </c>
      <c r="D9410" s="0" t="str">
        <f aca="false">IF($A9410="","",INDEX(CARTAO_COMPRAS!$E:$E,INT((ROW()-2)/20)+2))</f>
        <v/>
      </c>
      <c r="E9410" s="0" t="str">
        <f aca="false">IF($A9410="","",INDEX(CARTAO_COMPRAS!$H:$H,INT((ROW()-2)/20)+2)+MOD(ROW()-2,20))</f>
        <v/>
      </c>
      <c r="F9410" s="0" t="str">
        <f aca="false">IF($A9410="","",INDEX(CARTAO_COMPRAS!$G:$G,INT((ROW()-2)/20)+2))</f>
        <v/>
      </c>
      <c r="G9410" s="5" t="str">
        <f aca="false">IF($A9410="","",INDEX(CARTAO_COMPRAS!$I:$I,INT((ROW()-2)/20)+2))</f>
        <v/>
      </c>
      <c r="H9410" s="4" t="str">
        <f aca="false">IF($A9410="","",EDATE(INDEX(CARTAO_COMPRAS!$J:$J,INT((ROW()-2)/20)+2),MOD(ROW()-2,20)))</f>
        <v/>
      </c>
      <c r="I9410" s="4" t="str">
        <f aca="false">IF($H9410="","",$H9410-WEEKDAY($H9410,2)+1)</f>
        <v/>
      </c>
      <c r="J9410" s="4" t="str">
        <f aca="false">IF($I9410="","",$I9410+6)</f>
        <v/>
      </c>
      <c r="K9410" s="6" t="str">
        <f aca="false">IF($H9410="","",DATE(YEAR($H9410),MONTH($H9410),1))</f>
        <v/>
      </c>
      <c r="L9410" s="0" t="str">
        <f aca="false">IF($A9410="","",INDEX(CARTAO_COMPRAS!$K:$K,INT((ROW()-2)/20)+2))</f>
        <v/>
      </c>
      <c r="M9410" s="0" t="str">
        <f aca="false">IF($A9410="","","Compra no cartão")</f>
        <v/>
      </c>
    </row>
    <row r="9411" customFormat="false" ht="13.5" hidden="false" customHeight="false" outlineLevel="0" collapsed="false">
      <c r="A9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1" s="0" t="str">
        <f aca="false">IF($A9411="","",INDEX(CARTAO_COMPRAS!$C:$C,INT((ROW()-2)/20)+2))</f>
        <v/>
      </c>
      <c r="C9411" s="0" t="str">
        <f aca="false">IF($A9411="","",INDEX(CARTAO_COMPRAS!$D:$D,INT((ROW()-2)/20)+2))</f>
        <v/>
      </c>
      <c r="D9411" s="0" t="str">
        <f aca="false">IF($A9411="","",INDEX(CARTAO_COMPRAS!$E:$E,INT((ROW()-2)/20)+2))</f>
        <v/>
      </c>
      <c r="E9411" s="0" t="str">
        <f aca="false">IF($A9411="","",INDEX(CARTAO_COMPRAS!$H:$H,INT((ROW()-2)/20)+2)+MOD(ROW()-2,20))</f>
        <v/>
      </c>
      <c r="F9411" s="0" t="str">
        <f aca="false">IF($A9411="","",INDEX(CARTAO_COMPRAS!$G:$G,INT((ROW()-2)/20)+2))</f>
        <v/>
      </c>
      <c r="G9411" s="5" t="str">
        <f aca="false">IF($A9411="","",INDEX(CARTAO_COMPRAS!$I:$I,INT((ROW()-2)/20)+2))</f>
        <v/>
      </c>
      <c r="H9411" s="4" t="str">
        <f aca="false">IF($A9411="","",EDATE(INDEX(CARTAO_COMPRAS!$J:$J,INT((ROW()-2)/20)+2),MOD(ROW()-2,20)))</f>
        <v/>
      </c>
      <c r="I9411" s="4" t="str">
        <f aca="false">IF($H9411="","",$H9411-WEEKDAY($H9411,2)+1)</f>
        <v/>
      </c>
      <c r="J9411" s="4" t="str">
        <f aca="false">IF($I9411="","",$I9411+6)</f>
        <v/>
      </c>
      <c r="K9411" s="6" t="str">
        <f aca="false">IF($H9411="","",DATE(YEAR($H9411),MONTH($H9411),1))</f>
        <v/>
      </c>
      <c r="L9411" s="0" t="str">
        <f aca="false">IF($A9411="","",INDEX(CARTAO_COMPRAS!$K:$K,INT((ROW()-2)/20)+2))</f>
        <v/>
      </c>
      <c r="M9411" s="0" t="str">
        <f aca="false">IF($A9411="","","Compra no cartão")</f>
        <v/>
      </c>
    </row>
    <row r="9412" customFormat="false" ht="13.5" hidden="false" customHeight="false" outlineLevel="0" collapsed="false">
      <c r="A9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2" s="0" t="str">
        <f aca="false">IF($A9412="","",INDEX(CARTAO_COMPRAS!$C:$C,INT((ROW()-2)/20)+2))</f>
        <v/>
      </c>
      <c r="C9412" s="0" t="str">
        <f aca="false">IF($A9412="","",INDEX(CARTAO_COMPRAS!$D:$D,INT((ROW()-2)/20)+2))</f>
        <v/>
      </c>
      <c r="D9412" s="0" t="str">
        <f aca="false">IF($A9412="","",INDEX(CARTAO_COMPRAS!$E:$E,INT((ROW()-2)/20)+2))</f>
        <v/>
      </c>
      <c r="E9412" s="0" t="str">
        <f aca="false">IF($A9412="","",INDEX(CARTAO_COMPRAS!$H:$H,INT((ROW()-2)/20)+2)+MOD(ROW()-2,20))</f>
        <v/>
      </c>
      <c r="F9412" s="0" t="str">
        <f aca="false">IF($A9412="","",INDEX(CARTAO_COMPRAS!$G:$G,INT((ROW()-2)/20)+2))</f>
        <v/>
      </c>
      <c r="G9412" s="5" t="str">
        <f aca="false">IF($A9412="","",INDEX(CARTAO_COMPRAS!$I:$I,INT((ROW()-2)/20)+2))</f>
        <v/>
      </c>
      <c r="H9412" s="4" t="str">
        <f aca="false">IF($A9412="","",EDATE(INDEX(CARTAO_COMPRAS!$J:$J,INT((ROW()-2)/20)+2),MOD(ROW()-2,20)))</f>
        <v/>
      </c>
      <c r="I9412" s="4" t="str">
        <f aca="false">IF($H9412="","",$H9412-WEEKDAY($H9412,2)+1)</f>
        <v/>
      </c>
      <c r="J9412" s="4" t="str">
        <f aca="false">IF($I9412="","",$I9412+6)</f>
        <v/>
      </c>
      <c r="K9412" s="6" t="str">
        <f aca="false">IF($H9412="","",DATE(YEAR($H9412),MONTH($H9412),1))</f>
        <v/>
      </c>
      <c r="L9412" s="0" t="str">
        <f aca="false">IF($A9412="","",INDEX(CARTAO_COMPRAS!$K:$K,INT((ROW()-2)/20)+2))</f>
        <v/>
      </c>
      <c r="M9412" s="0" t="str">
        <f aca="false">IF($A9412="","","Compra no cartão")</f>
        <v/>
      </c>
    </row>
    <row r="9413" customFormat="false" ht="13.5" hidden="false" customHeight="false" outlineLevel="0" collapsed="false">
      <c r="A9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3" s="0" t="str">
        <f aca="false">IF($A9413="","",INDEX(CARTAO_COMPRAS!$C:$C,INT((ROW()-2)/20)+2))</f>
        <v/>
      </c>
      <c r="C9413" s="0" t="str">
        <f aca="false">IF($A9413="","",INDEX(CARTAO_COMPRAS!$D:$D,INT((ROW()-2)/20)+2))</f>
        <v/>
      </c>
      <c r="D9413" s="0" t="str">
        <f aca="false">IF($A9413="","",INDEX(CARTAO_COMPRAS!$E:$E,INT((ROW()-2)/20)+2))</f>
        <v/>
      </c>
      <c r="E9413" s="0" t="str">
        <f aca="false">IF($A9413="","",INDEX(CARTAO_COMPRAS!$H:$H,INT((ROW()-2)/20)+2)+MOD(ROW()-2,20))</f>
        <v/>
      </c>
      <c r="F9413" s="0" t="str">
        <f aca="false">IF($A9413="","",INDEX(CARTAO_COMPRAS!$G:$G,INT((ROW()-2)/20)+2))</f>
        <v/>
      </c>
      <c r="G9413" s="5" t="str">
        <f aca="false">IF($A9413="","",INDEX(CARTAO_COMPRAS!$I:$I,INT((ROW()-2)/20)+2))</f>
        <v/>
      </c>
      <c r="H9413" s="4" t="str">
        <f aca="false">IF($A9413="","",EDATE(INDEX(CARTAO_COMPRAS!$J:$J,INT((ROW()-2)/20)+2),MOD(ROW()-2,20)))</f>
        <v/>
      </c>
      <c r="I9413" s="4" t="str">
        <f aca="false">IF($H9413="","",$H9413-WEEKDAY($H9413,2)+1)</f>
        <v/>
      </c>
      <c r="J9413" s="4" t="str">
        <f aca="false">IF($I9413="","",$I9413+6)</f>
        <v/>
      </c>
      <c r="K9413" s="6" t="str">
        <f aca="false">IF($H9413="","",DATE(YEAR($H9413),MONTH($H9413),1))</f>
        <v/>
      </c>
      <c r="L9413" s="0" t="str">
        <f aca="false">IF($A9413="","",INDEX(CARTAO_COMPRAS!$K:$K,INT((ROW()-2)/20)+2))</f>
        <v/>
      </c>
      <c r="M9413" s="0" t="str">
        <f aca="false">IF($A9413="","","Compra no cartão")</f>
        <v/>
      </c>
    </row>
    <row r="9414" customFormat="false" ht="13.5" hidden="false" customHeight="false" outlineLevel="0" collapsed="false">
      <c r="A9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4" s="0" t="str">
        <f aca="false">IF($A9414="","",INDEX(CARTAO_COMPRAS!$C:$C,INT((ROW()-2)/20)+2))</f>
        <v/>
      </c>
      <c r="C9414" s="0" t="str">
        <f aca="false">IF($A9414="","",INDEX(CARTAO_COMPRAS!$D:$D,INT((ROW()-2)/20)+2))</f>
        <v/>
      </c>
      <c r="D9414" s="0" t="str">
        <f aca="false">IF($A9414="","",INDEX(CARTAO_COMPRAS!$E:$E,INT((ROW()-2)/20)+2))</f>
        <v/>
      </c>
      <c r="E9414" s="0" t="str">
        <f aca="false">IF($A9414="","",INDEX(CARTAO_COMPRAS!$H:$H,INT((ROW()-2)/20)+2)+MOD(ROW()-2,20))</f>
        <v/>
      </c>
      <c r="F9414" s="0" t="str">
        <f aca="false">IF($A9414="","",INDEX(CARTAO_COMPRAS!$G:$G,INT((ROW()-2)/20)+2))</f>
        <v/>
      </c>
      <c r="G9414" s="5" t="str">
        <f aca="false">IF($A9414="","",INDEX(CARTAO_COMPRAS!$I:$I,INT((ROW()-2)/20)+2))</f>
        <v/>
      </c>
      <c r="H9414" s="4" t="str">
        <f aca="false">IF($A9414="","",EDATE(INDEX(CARTAO_COMPRAS!$J:$J,INT((ROW()-2)/20)+2),MOD(ROW()-2,20)))</f>
        <v/>
      </c>
      <c r="I9414" s="4" t="str">
        <f aca="false">IF($H9414="","",$H9414-WEEKDAY($H9414,2)+1)</f>
        <v/>
      </c>
      <c r="J9414" s="4" t="str">
        <f aca="false">IF($I9414="","",$I9414+6)</f>
        <v/>
      </c>
      <c r="K9414" s="6" t="str">
        <f aca="false">IF($H9414="","",DATE(YEAR($H9414),MONTH($H9414),1))</f>
        <v/>
      </c>
      <c r="L9414" s="0" t="str">
        <f aca="false">IF($A9414="","",INDEX(CARTAO_COMPRAS!$K:$K,INT((ROW()-2)/20)+2))</f>
        <v/>
      </c>
      <c r="M9414" s="0" t="str">
        <f aca="false">IF($A9414="","","Compra no cartão")</f>
        <v/>
      </c>
    </row>
    <row r="9415" customFormat="false" ht="13.5" hidden="false" customHeight="false" outlineLevel="0" collapsed="false">
      <c r="A9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5" s="0" t="str">
        <f aca="false">IF($A9415="","",INDEX(CARTAO_COMPRAS!$C:$C,INT((ROW()-2)/20)+2))</f>
        <v/>
      </c>
      <c r="C9415" s="0" t="str">
        <f aca="false">IF($A9415="","",INDEX(CARTAO_COMPRAS!$D:$D,INT((ROW()-2)/20)+2))</f>
        <v/>
      </c>
      <c r="D9415" s="0" t="str">
        <f aca="false">IF($A9415="","",INDEX(CARTAO_COMPRAS!$E:$E,INT((ROW()-2)/20)+2))</f>
        <v/>
      </c>
      <c r="E9415" s="0" t="str">
        <f aca="false">IF($A9415="","",INDEX(CARTAO_COMPRAS!$H:$H,INT((ROW()-2)/20)+2)+MOD(ROW()-2,20))</f>
        <v/>
      </c>
      <c r="F9415" s="0" t="str">
        <f aca="false">IF($A9415="","",INDEX(CARTAO_COMPRAS!$G:$G,INT((ROW()-2)/20)+2))</f>
        <v/>
      </c>
      <c r="G9415" s="5" t="str">
        <f aca="false">IF($A9415="","",INDEX(CARTAO_COMPRAS!$I:$I,INT((ROW()-2)/20)+2))</f>
        <v/>
      </c>
      <c r="H9415" s="4" t="str">
        <f aca="false">IF($A9415="","",EDATE(INDEX(CARTAO_COMPRAS!$J:$J,INT((ROW()-2)/20)+2),MOD(ROW()-2,20)))</f>
        <v/>
      </c>
      <c r="I9415" s="4" t="str">
        <f aca="false">IF($H9415="","",$H9415-WEEKDAY($H9415,2)+1)</f>
        <v/>
      </c>
      <c r="J9415" s="4" t="str">
        <f aca="false">IF($I9415="","",$I9415+6)</f>
        <v/>
      </c>
      <c r="K9415" s="6" t="str">
        <f aca="false">IF($H9415="","",DATE(YEAR($H9415),MONTH($H9415),1))</f>
        <v/>
      </c>
      <c r="L9415" s="0" t="str">
        <f aca="false">IF($A9415="","",INDEX(CARTAO_COMPRAS!$K:$K,INT((ROW()-2)/20)+2))</f>
        <v/>
      </c>
      <c r="M9415" s="0" t="str">
        <f aca="false">IF($A9415="","","Compra no cartão")</f>
        <v/>
      </c>
    </row>
    <row r="9416" customFormat="false" ht="13.5" hidden="false" customHeight="false" outlineLevel="0" collapsed="false">
      <c r="A9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6" s="0" t="str">
        <f aca="false">IF($A9416="","",INDEX(CARTAO_COMPRAS!$C:$C,INT((ROW()-2)/20)+2))</f>
        <v/>
      </c>
      <c r="C9416" s="0" t="str">
        <f aca="false">IF($A9416="","",INDEX(CARTAO_COMPRAS!$D:$D,INT((ROW()-2)/20)+2))</f>
        <v/>
      </c>
      <c r="D9416" s="0" t="str">
        <f aca="false">IF($A9416="","",INDEX(CARTAO_COMPRAS!$E:$E,INT((ROW()-2)/20)+2))</f>
        <v/>
      </c>
      <c r="E9416" s="0" t="str">
        <f aca="false">IF($A9416="","",INDEX(CARTAO_COMPRAS!$H:$H,INT((ROW()-2)/20)+2)+MOD(ROW()-2,20))</f>
        <v/>
      </c>
      <c r="F9416" s="0" t="str">
        <f aca="false">IF($A9416="","",INDEX(CARTAO_COMPRAS!$G:$G,INT((ROW()-2)/20)+2))</f>
        <v/>
      </c>
      <c r="G9416" s="5" t="str">
        <f aca="false">IF($A9416="","",INDEX(CARTAO_COMPRAS!$I:$I,INT((ROW()-2)/20)+2))</f>
        <v/>
      </c>
      <c r="H9416" s="4" t="str">
        <f aca="false">IF($A9416="","",EDATE(INDEX(CARTAO_COMPRAS!$J:$J,INT((ROW()-2)/20)+2),MOD(ROW()-2,20)))</f>
        <v/>
      </c>
      <c r="I9416" s="4" t="str">
        <f aca="false">IF($H9416="","",$H9416-WEEKDAY($H9416,2)+1)</f>
        <v/>
      </c>
      <c r="J9416" s="4" t="str">
        <f aca="false">IF($I9416="","",$I9416+6)</f>
        <v/>
      </c>
      <c r="K9416" s="6" t="str">
        <f aca="false">IF($H9416="","",DATE(YEAR($H9416),MONTH($H9416),1))</f>
        <v/>
      </c>
      <c r="L9416" s="0" t="str">
        <f aca="false">IF($A9416="","",INDEX(CARTAO_COMPRAS!$K:$K,INT((ROW()-2)/20)+2))</f>
        <v/>
      </c>
      <c r="M9416" s="0" t="str">
        <f aca="false">IF($A9416="","","Compra no cartão")</f>
        <v/>
      </c>
    </row>
    <row r="9417" customFormat="false" ht="13.5" hidden="false" customHeight="false" outlineLevel="0" collapsed="false">
      <c r="A9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7" s="0" t="str">
        <f aca="false">IF($A9417="","",INDEX(CARTAO_COMPRAS!$C:$C,INT((ROW()-2)/20)+2))</f>
        <v/>
      </c>
      <c r="C9417" s="0" t="str">
        <f aca="false">IF($A9417="","",INDEX(CARTAO_COMPRAS!$D:$D,INT((ROW()-2)/20)+2))</f>
        <v/>
      </c>
      <c r="D9417" s="0" t="str">
        <f aca="false">IF($A9417="","",INDEX(CARTAO_COMPRAS!$E:$E,INT((ROW()-2)/20)+2))</f>
        <v/>
      </c>
      <c r="E9417" s="0" t="str">
        <f aca="false">IF($A9417="","",INDEX(CARTAO_COMPRAS!$H:$H,INT((ROW()-2)/20)+2)+MOD(ROW()-2,20))</f>
        <v/>
      </c>
      <c r="F9417" s="0" t="str">
        <f aca="false">IF($A9417="","",INDEX(CARTAO_COMPRAS!$G:$G,INT((ROW()-2)/20)+2))</f>
        <v/>
      </c>
      <c r="G9417" s="5" t="str">
        <f aca="false">IF($A9417="","",INDEX(CARTAO_COMPRAS!$I:$I,INT((ROW()-2)/20)+2))</f>
        <v/>
      </c>
      <c r="H9417" s="4" t="str">
        <f aca="false">IF($A9417="","",EDATE(INDEX(CARTAO_COMPRAS!$J:$J,INT((ROW()-2)/20)+2),MOD(ROW()-2,20)))</f>
        <v/>
      </c>
      <c r="I9417" s="4" t="str">
        <f aca="false">IF($H9417="","",$H9417-WEEKDAY($H9417,2)+1)</f>
        <v/>
      </c>
      <c r="J9417" s="4" t="str">
        <f aca="false">IF($I9417="","",$I9417+6)</f>
        <v/>
      </c>
      <c r="K9417" s="6" t="str">
        <f aca="false">IF($H9417="","",DATE(YEAR($H9417),MONTH($H9417),1))</f>
        <v/>
      </c>
      <c r="L9417" s="0" t="str">
        <f aca="false">IF($A9417="","",INDEX(CARTAO_COMPRAS!$K:$K,INT((ROW()-2)/20)+2))</f>
        <v/>
      </c>
      <c r="M9417" s="0" t="str">
        <f aca="false">IF($A9417="","","Compra no cartão")</f>
        <v/>
      </c>
    </row>
    <row r="9418" customFormat="false" ht="13.5" hidden="false" customHeight="false" outlineLevel="0" collapsed="false">
      <c r="A9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8" s="0" t="str">
        <f aca="false">IF($A9418="","",INDEX(CARTAO_COMPRAS!$C:$C,INT((ROW()-2)/20)+2))</f>
        <v/>
      </c>
      <c r="C9418" s="0" t="str">
        <f aca="false">IF($A9418="","",INDEX(CARTAO_COMPRAS!$D:$D,INT((ROW()-2)/20)+2))</f>
        <v/>
      </c>
      <c r="D9418" s="0" t="str">
        <f aca="false">IF($A9418="","",INDEX(CARTAO_COMPRAS!$E:$E,INT((ROW()-2)/20)+2))</f>
        <v/>
      </c>
      <c r="E9418" s="0" t="str">
        <f aca="false">IF($A9418="","",INDEX(CARTAO_COMPRAS!$H:$H,INT((ROW()-2)/20)+2)+MOD(ROW()-2,20))</f>
        <v/>
      </c>
      <c r="F9418" s="0" t="str">
        <f aca="false">IF($A9418="","",INDEX(CARTAO_COMPRAS!$G:$G,INT((ROW()-2)/20)+2))</f>
        <v/>
      </c>
      <c r="G9418" s="5" t="str">
        <f aca="false">IF($A9418="","",INDEX(CARTAO_COMPRAS!$I:$I,INT((ROW()-2)/20)+2))</f>
        <v/>
      </c>
      <c r="H9418" s="4" t="str">
        <f aca="false">IF($A9418="","",EDATE(INDEX(CARTAO_COMPRAS!$J:$J,INT((ROW()-2)/20)+2),MOD(ROW()-2,20)))</f>
        <v/>
      </c>
      <c r="I9418" s="4" t="str">
        <f aca="false">IF($H9418="","",$H9418-WEEKDAY($H9418,2)+1)</f>
        <v/>
      </c>
      <c r="J9418" s="4" t="str">
        <f aca="false">IF($I9418="","",$I9418+6)</f>
        <v/>
      </c>
      <c r="K9418" s="6" t="str">
        <f aca="false">IF($H9418="","",DATE(YEAR($H9418),MONTH($H9418),1))</f>
        <v/>
      </c>
      <c r="L9418" s="0" t="str">
        <f aca="false">IF($A9418="","",INDEX(CARTAO_COMPRAS!$K:$K,INT((ROW()-2)/20)+2))</f>
        <v/>
      </c>
      <c r="M9418" s="0" t="str">
        <f aca="false">IF($A9418="","","Compra no cartão")</f>
        <v/>
      </c>
    </row>
    <row r="9419" customFormat="false" ht="13.5" hidden="false" customHeight="false" outlineLevel="0" collapsed="false">
      <c r="A9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19" s="0" t="str">
        <f aca="false">IF($A9419="","",INDEX(CARTAO_COMPRAS!$C:$C,INT((ROW()-2)/20)+2))</f>
        <v/>
      </c>
      <c r="C9419" s="0" t="str">
        <f aca="false">IF($A9419="","",INDEX(CARTAO_COMPRAS!$D:$D,INT((ROW()-2)/20)+2))</f>
        <v/>
      </c>
      <c r="D9419" s="0" t="str">
        <f aca="false">IF($A9419="","",INDEX(CARTAO_COMPRAS!$E:$E,INT((ROW()-2)/20)+2))</f>
        <v/>
      </c>
      <c r="E9419" s="0" t="str">
        <f aca="false">IF($A9419="","",INDEX(CARTAO_COMPRAS!$H:$H,INT((ROW()-2)/20)+2)+MOD(ROW()-2,20))</f>
        <v/>
      </c>
      <c r="F9419" s="0" t="str">
        <f aca="false">IF($A9419="","",INDEX(CARTAO_COMPRAS!$G:$G,INT((ROW()-2)/20)+2))</f>
        <v/>
      </c>
      <c r="G9419" s="5" t="str">
        <f aca="false">IF($A9419="","",INDEX(CARTAO_COMPRAS!$I:$I,INT((ROW()-2)/20)+2))</f>
        <v/>
      </c>
      <c r="H9419" s="4" t="str">
        <f aca="false">IF($A9419="","",EDATE(INDEX(CARTAO_COMPRAS!$J:$J,INT((ROW()-2)/20)+2),MOD(ROW()-2,20)))</f>
        <v/>
      </c>
      <c r="I9419" s="4" t="str">
        <f aca="false">IF($H9419="","",$H9419-WEEKDAY($H9419,2)+1)</f>
        <v/>
      </c>
      <c r="J9419" s="4" t="str">
        <f aca="false">IF($I9419="","",$I9419+6)</f>
        <v/>
      </c>
      <c r="K9419" s="6" t="str">
        <f aca="false">IF($H9419="","",DATE(YEAR($H9419),MONTH($H9419),1))</f>
        <v/>
      </c>
      <c r="L9419" s="0" t="str">
        <f aca="false">IF($A9419="","",INDEX(CARTAO_COMPRAS!$K:$K,INT((ROW()-2)/20)+2))</f>
        <v/>
      </c>
      <c r="M9419" s="0" t="str">
        <f aca="false">IF($A9419="","","Compra no cartão")</f>
        <v/>
      </c>
    </row>
    <row r="9420" customFormat="false" ht="13.5" hidden="false" customHeight="false" outlineLevel="0" collapsed="false">
      <c r="A9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20" s="0" t="str">
        <f aca="false">IF($A9420="","",INDEX(CARTAO_COMPRAS!$C:$C,INT((ROW()-2)/20)+2))</f>
        <v/>
      </c>
      <c r="C9420" s="0" t="str">
        <f aca="false">IF($A9420="","",INDEX(CARTAO_COMPRAS!$D:$D,INT((ROW()-2)/20)+2))</f>
        <v/>
      </c>
      <c r="D9420" s="0" t="str">
        <f aca="false">IF($A9420="","",INDEX(CARTAO_COMPRAS!$E:$E,INT((ROW()-2)/20)+2))</f>
        <v/>
      </c>
      <c r="E9420" s="0" t="str">
        <f aca="false">IF($A9420="","",INDEX(CARTAO_COMPRAS!$H:$H,INT((ROW()-2)/20)+2)+MOD(ROW()-2,20))</f>
        <v/>
      </c>
      <c r="F9420" s="0" t="str">
        <f aca="false">IF($A9420="","",INDEX(CARTAO_COMPRAS!$G:$G,INT((ROW()-2)/20)+2))</f>
        <v/>
      </c>
      <c r="G9420" s="5" t="str">
        <f aca="false">IF($A9420="","",INDEX(CARTAO_COMPRAS!$I:$I,INT((ROW()-2)/20)+2))</f>
        <v/>
      </c>
      <c r="H9420" s="4" t="str">
        <f aca="false">IF($A9420="","",EDATE(INDEX(CARTAO_COMPRAS!$J:$J,INT((ROW()-2)/20)+2),MOD(ROW()-2,20)))</f>
        <v/>
      </c>
      <c r="I9420" s="4" t="str">
        <f aca="false">IF($H9420="","",$H9420-WEEKDAY($H9420,2)+1)</f>
        <v/>
      </c>
      <c r="J9420" s="4" t="str">
        <f aca="false">IF($I9420="","",$I9420+6)</f>
        <v/>
      </c>
      <c r="K9420" s="6" t="str">
        <f aca="false">IF($H9420="","",DATE(YEAR($H9420),MONTH($H9420),1))</f>
        <v/>
      </c>
      <c r="L9420" s="0" t="str">
        <f aca="false">IF($A9420="","",INDEX(CARTAO_COMPRAS!$K:$K,INT((ROW()-2)/20)+2))</f>
        <v/>
      </c>
      <c r="M9420" s="0" t="str">
        <f aca="false">IF($A9420="","","Compra no cartão")</f>
        <v/>
      </c>
    </row>
    <row r="9421" customFormat="false" ht="13.5" hidden="false" customHeight="false" outlineLevel="0" collapsed="false">
      <c r="A9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21" s="0" t="str">
        <f aca="false">IF($A9421="","",INDEX(CARTAO_COMPRAS!$C:$C,INT((ROW()-2)/20)+2))</f>
        <v/>
      </c>
      <c r="C9421" s="0" t="str">
        <f aca="false">IF($A9421="","",INDEX(CARTAO_COMPRAS!$D:$D,INT((ROW()-2)/20)+2))</f>
        <v/>
      </c>
      <c r="D9421" s="0" t="str">
        <f aca="false">IF($A9421="","",INDEX(CARTAO_COMPRAS!$E:$E,INT((ROW()-2)/20)+2))</f>
        <v/>
      </c>
      <c r="E9421" s="0" t="str">
        <f aca="false">IF($A9421="","",INDEX(CARTAO_COMPRAS!$H:$H,INT((ROW()-2)/20)+2)+MOD(ROW()-2,20))</f>
        <v/>
      </c>
      <c r="F9421" s="0" t="str">
        <f aca="false">IF($A9421="","",INDEX(CARTAO_COMPRAS!$G:$G,INT((ROW()-2)/20)+2))</f>
        <v/>
      </c>
      <c r="G9421" s="5" t="str">
        <f aca="false">IF($A9421="","",INDEX(CARTAO_COMPRAS!$I:$I,INT((ROW()-2)/20)+2))</f>
        <v/>
      </c>
      <c r="H9421" s="4" t="str">
        <f aca="false">IF($A9421="","",EDATE(INDEX(CARTAO_COMPRAS!$J:$J,INT((ROW()-2)/20)+2),MOD(ROW()-2,20)))</f>
        <v/>
      </c>
      <c r="I9421" s="4" t="str">
        <f aca="false">IF($H9421="","",$H9421-WEEKDAY($H9421,2)+1)</f>
        <v/>
      </c>
      <c r="J9421" s="4" t="str">
        <f aca="false">IF($I9421="","",$I9421+6)</f>
        <v/>
      </c>
      <c r="K9421" s="6" t="str">
        <f aca="false">IF($H9421="","",DATE(YEAR($H9421),MONTH($H9421),1))</f>
        <v/>
      </c>
      <c r="L9421" s="0" t="str">
        <f aca="false">IF($A9421="","",INDEX(CARTAO_COMPRAS!$K:$K,INT((ROW()-2)/20)+2))</f>
        <v/>
      </c>
      <c r="M9421" s="0" t="str">
        <f aca="false">IF($A9421="","","Compra no cartão")</f>
        <v/>
      </c>
    </row>
    <row r="9422" customFormat="false" ht="13.5" hidden="false" customHeight="false" outlineLevel="0" collapsed="false">
      <c r="A94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472</v>
      </c>
      <c r="B9422" s="0" t="str">
        <f aca="false">IF($A9422="","",INDEX(CARTAO_COMPRAS!$C:$C,INT((ROW()-2)/20)+2))</f>
        <v>Nubank</v>
      </c>
      <c r="C9422" s="0" t="str">
        <f aca="false">IF($A9422="","",INDEX(CARTAO_COMPRAS!$D:$D,INT((ROW()-2)/20)+2))</f>
        <v>Ifood</v>
      </c>
      <c r="D9422" s="0" t="str">
        <f aca="false">IF($A9422="","",INDEX(CARTAO_COMPRAS!$E:$E,INT((ROW()-2)/20)+2))</f>
        <v>Alimentação / Insumos</v>
      </c>
      <c r="E9422" s="0" t="n">
        <f aca="false">IF($A9422="","",INDEX(CARTAO_COMPRAS!$H:$H,INT((ROW()-2)/20)+2)+MOD(ROW()-2,20))</f>
        <v>1</v>
      </c>
      <c r="F9422" s="0" t="n">
        <f aca="false">IF($A9422="","",INDEX(CARTAO_COMPRAS!$G:$G,INT((ROW()-2)/20)+2))</f>
        <v>5</v>
      </c>
      <c r="G9422" s="5" t="n">
        <f aca="false">IF($A9422="","",INDEX(CARTAO_COMPRAS!$I:$I,INT((ROW()-2)/20)+2))</f>
        <v>24.57</v>
      </c>
      <c r="H9422" s="4" t="n">
        <f aca="false">IF($A9422="","",EDATE(INDEX(CARTAO_COMPRAS!$J:$J,INT((ROW()-2)/20)+2),MOD(ROW()-2,20)))</f>
        <v>46201</v>
      </c>
      <c r="I9422" s="4" t="n">
        <f aca="false">IF($H9422="","",$H9422-WEEKDAY($H9422,2)+1)</f>
        <v>46195</v>
      </c>
      <c r="J9422" s="4" t="n">
        <f aca="false">IF($I9422="","",$I9422+6)</f>
        <v>46201</v>
      </c>
      <c r="K9422" s="6" t="n">
        <f aca="false">IF($H9422="","",DATE(YEAR($H9422),MONTH($H9422),1))</f>
        <v>46174</v>
      </c>
      <c r="L9422" s="0" t="str">
        <f aca="false">IF($A9422="","",INDEX(CARTAO_COMPRAS!$K:$K,INT((ROW()-2)/20)+2))</f>
        <v>Pago</v>
      </c>
      <c r="M9422" s="0" t="str">
        <f aca="false">IF($A9422="","","Compra no cartão")</f>
        <v>Compra no cartão</v>
      </c>
    </row>
    <row r="9423" customFormat="false" ht="13.5" hidden="false" customHeight="false" outlineLevel="0" collapsed="false">
      <c r="A94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472</v>
      </c>
      <c r="B9423" s="0" t="str">
        <f aca="false">IF($A9423="","",INDEX(CARTAO_COMPRAS!$C:$C,INT((ROW()-2)/20)+2))</f>
        <v>Nubank</v>
      </c>
      <c r="C9423" s="0" t="str">
        <f aca="false">IF($A9423="","",INDEX(CARTAO_COMPRAS!$D:$D,INT((ROW()-2)/20)+2))</f>
        <v>Ifood</v>
      </c>
      <c r="D9423" s="0" t="str">
        <f aca="false">IF($A9423="","",INDEX(CARTAO_COMPRAS!$E:$E,INT((ROW()-2)/20)+2))</f>
        <v>Alimentação / Insumos</v>
      </c>
      <c r="E9423" s="0" t="n">
        <f aca="false">IF($A9423="","",INDEX(CARTAO_COMPRAS!$H:$H,INT((ROW()-2)/20)+2)+MOD(ROW()-2,20))</f>
        <v>2</v>
      </c>
      <c r="F9423" s="0" t="n">
        <f aca="false">IF($A9423="","",INDEX(CARTAO_COMPRAS!$G:$G,INT((ROW()-2)/20)+2))</f>
        <v>5</v>
      </c>
      <c r="G9423" s="5" t="n">
        <f aca="false">IF($A9423="","",INDEX(CARTAO_COMPRAS!$I:$I,INT((ROW()-2)/20)+2))</f>
        <v>24.57</v>
      </c>
      <c r="H9423" s="4" t="n">
        <f aca="false">IF($A9423="","",EDATE(INDEX(CARTAO_COMPRAS!$J:$J,INT((ROW()-2)/20)+2),MOD(ROW()-2,20)))</f>
        <v>46231</v>
      </c>
      <c r="I9423" s="4" t="n">
        <f aca="false">IF($H9423="","",$H9423-WEEKDAY($H9423,2)+1)</f>
        <v>46230</v>
      </c>
      <c r="J9423" s="4" t="n">
        <f aca="false">IF($I9423="","",$I9423+6)</f>
        <v>46236</v>
      </c>
      <c r="K9423" s="6" t="n">
        <f aca="false">IF($H9423="","",DATE(YEAR($H9423),MONTH($H9423),1))</f>
        <v>46204</v>
      </c>
      <c r="L9423" s="0" t="str">
        <f aca="false">IF($A9423="","",INDEX(CARTAO_COMPRAS!$K:$K,INT((ROW()-2)/20)+2))</f>
        <v>Pago</v>
      </c>
      <c r="M9423" s="0" t="str">
        <f aca="false">IF($A9423="","","Compra no cartão")</f>
        <v>Compra no cartão</v>
      </c>
    </row>
    <row r="9424" customFormat="false" ht="13.5" hidden="false" customHeight="false" outlineLevel="0" collapsed="false">
      <c r="A942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472</v>
      </c>
      <c r="B9424" s="0" t="str">
        <f aca="false">IF($A9424="","",INDEX(CARTAO_COMPRAS!$C:$C,INT((ROW()-2)/20)+2))</f>
        <v>Nubank</v>
      </c>
      <c r="C9424" s="0" t="str">
        <f aca="false">IF($A9424="","",INDEX(CARTAO_COMPRAS!$D:$D,INT((ROW()-2)/20)+2))</f>
        <v>Ifood</v>
      </c>
      <c r="D9424" s="0" t="str">
        <f aca="false">IF($A9424="","",INDEX(CARTAO_COMPRAS!$E:$E,INT((ROW()-2)/20)+2))</f>
        <v>Alimentação / Insumos</v>
      </c>
      <c r="E9424" s="0" t="n">
        <f aca="false">IF($A9424="","",INDEX(CARTAO_COMPRAS!$H:$H,INT((ROW()-2)/20)+2)+MOD(ROW()-2,20))</f>
        <v>3</v>
      </c>
      <c r="F9424" s="0" t="n">
        <f aca="false">IF($A9424="","",INDEX(CARTAO_COMPRAS!$G:$G,INT((ROW()-2)/20)+2))</f>
        <v>5</v>
      </c>
      <c r="G9424" s="5" t="n">
        <f aca="false">IF($A9424="","",INDEX(CARTAO_COMPRAS!$I:$I,INT((ROW()-2)/20)+2))</f>
        <v>24.57</v>
      </c>
      <c r="H9424" s="4" t="n">
        <f aca="false">IF($A9424="","",EDATE(INDEX(CARTAO_COMPRAS!$J:$J,INT((ROW()-2)/20)+2),MOD(ROW()-2,20)))</f>
        <v>46262</v>
      </c>
      <c r="I9424" s="4" t="n">
        <f aca="false">IF($H9424="","",$H9424-WEEKDAY($H9424,2)+1)</f>
        <v>46258</v>
      </c>
      <c r="J9424" s="4" t="n">
        <f aca="false">IF($I9424="","",$I9424+6)</f>
        <v>46264</v>
      </c>
      <c r="K9424" s="6" t="n">
        <f aca="false">IF($H9424="","",DATE(YEAR($H9424),MONTH($H9424),1))</f>
        <v>46235</v>
      </c>
      <c r="L9424" s="0" t="str">
        <f aca="false">IF($A9424="","",INDEX(CARTAO_COMPRAS!$K:$K,INT((ROW()-2)/20)+2))</f>
        <v>Pago</v>
      </c>
      <c r="M9424" s="0" t="str">
        <f aca="false">IF($A9424="","","Compra no cartão")</f>
        <v>Compra no cartão</v>
      </c>
    </row>
    <row r="9425" customFormat="false" ht="13.5" hidden="false" customHeight="false" outlineLevel="0" collapsed="false">
      <c r="A942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472</v>
      </c>
      <c r="B9425" s="0" t="str">
        <f aca="false">IF($A9425="","",INDEX(CARTAO_COMPRAS!$C:$C,INT((ROW()-2)/20)+2))</f>
        <v>Nubank</v>
      </c>
      <c r="C9425" s="0" t="str">
        <f aca="false">IF($A9425="","",INDEX(CARTAO_COMPRAS!$D:$D,INT((ROW()-2)/20)+2))</f>
        <v>Ifood</v>
      </c>
      <c r="D9425" s="0" t="str">
        <f aca="false">IF($A9425="","",INDEX(CARTAO_COMPRAS!$E:$E,INT((ROW()-2)/20)+2))</f>
        <v>Alimentação / Insumos</v>
      </c>
      <c r="E9425" s="0" t="n">
        <f aca="false">IF($A9425="","",INDEX(CARTAO_COMPRAS!$H:$H,INT((ROW()-2)/20)+2)+MOD(ROW()-2,20))</f>
        <v>4</v>
      </c>
      <c r="F9425" s="0" t="n">
        <f aca="false">IF($A9425="","",INDEX(CARTAO_COMPRAS!$G:$G,INT((ROW()-2)/20)+2))</f>
        <v>5</v>
      </c>
      <c r="G9425" s="5" t="n">
        <f aca="false">IF($A9425="","",INDEX(CARTAO_COMPRAS!$I:$I,INT((ROW()-2)/20)+2))</f>
        <v>24.57</v>
      </c>
      <c r="H9425" s="4" t="n">
        <f aca="false">IF($A9425="","",EDATE(INDEX(CARTAO_COMPRAS!$J:$J,INT((ROW()-2)/20)+2),MOD(ROW()-2,20)))</f>
        <v>46293</v>
      </c>
      <c r="I9425" s="4" t="n">
        <f aca="false">IF($H9425="","",$H9425-WEEKDAY($H9425,2)+1)</f>
        <v>46293</v>
      </c>
      <c r="J9425" s="4" t="n">
        <f aca="false">IF($I9425="","",$I9425+6)</f>
        <v>46299</v>
      </c>
      <c r="K9425" s="6" t="n">
        <f aca="false">IF($H9425="","",DATE(YEAR($H9425),MONTH($H9425),1))</f>
        <v>46266</v>
      </c>
      <c r="L9425" s="0" t="str">
        <f aca="false">IF($A9425="","",INDEX(CARTAO_COMPRAS!$K:$K,INT((ROW()-2)/20)+2))</f>
        <v>Pago</v>
      </c>
      <c r="M9425" s="0" t="str">
        <f aca="false">IF($A9425="","","Compra no cartão")</f>
        <v>Compra no cartão</v>
      </c>
    </row>
    <row r="9426" customFormat="false" ht="13.5" hidden="false" customHeight="false" outlineLevel="0" collapsed="false">
      <c r="A9426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472</v>
      </c>
      <c r="B9426" s="0" t="str">
        <f aca="false">IF($A9426="","",INDEX(CARTAO_COMPRAS!$C:$C,INT((ROW()-2)/20)+2))</f>
        <v>Nubank</v>
      </c>
      <c r="C9426" s="0" t="str">
        <f aca="false">IF($A9426="","",INDEX(CARTAO_COMPRAS!$D:$D,INT((ROW()-2)/20)+2))</f>
        <v>Ifood</v>
      </c>
      <c r="D9426" s="0" t="str">
        <f aca="false">IF($A9426="","",INDEX(CARTAO_COMPRAS!$E:$E,INT((ROW()-2)/20)+2))</f>
        <v>Alimentação / Insumos</v>
      </c>
      <c r="E9426" s="0" t="n">
        <f aca="false">IF($A9426="","",INDEX(CARTAO_COMPRAS!$H:$H,INT((ROW()-2)/20)+2)+MOD(ROW()-2,20))</f>
        <v>5</v>
      </c>
      <c r="F9426" s="0" t="n">
        <f aca="false">IF($A9426="","",INDEX(CARTAO_COMPRAS!$G:$G,INT((ROW()-2)/20)+2))</f>
        <v>5</v>
      </c>
      <c r="G9426" s="5" t="n">
        <f aca="false">IF($A9426="","",INDEX(CARTAO_COMPRAS!$I:$I,INT((ROW()-2)/20)+2))</f>
        <v>24.57</v>
      </c>
      <c r="H9426" s="4" t="n">
        <f aca="false">IF($A9426="","",EDATE(INDEX(CARTAO_COMPRAS!$J:$J,INT((ROW()-2)/20)+2),MOD(ROW()-2,20)))</f>
        <v>46323</v>
      </c>
      <c r="I9426" s="4" t="n">
        <f aca="false">IF($H9426="","",$H9426-WEEKDAY($H9426,2)+1)</f>
        <v>46321</v>
      </c>
      <c r="J9426" s="4" t="n">
        <f aca="false">IF($I9426="","",$I9426+6)</f>
        <v>46327</v>
      </c>
      <c r="K9426" s="6" t="n">
        <f aca="false">IF($H9426="","",DATE(YEAR($H9426),MONTH($H9426),1))</f>
        <v>46296</v>
      </c>
      <c r="L9426" s="0" t="str">
        <f aca="false">IF($A9426="","",INDEX(CARTAO_COMPRAS!$K:$K,INT((ROW()-2)/20)+2))</f>
        <v>Pago</v>
      </c>
      <c r="M9426" s="0" t="str">
        <f aca="false">IF($A9426="","","Compra no cartão")</f>
        <v>Compra no cartão</v>
      </c>
    </row>
    <row r="9427" customFormat="false" ht="13.5" hidden="false" customHeight="false" outlineLevel="0" collapsed="false">
      <c r="A9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27" s="0" t="str">
        <f aca="false">IF($A9427="","",INDEX(CARTAO_COMPRAS!$C:$C,INT((ROW()-2)/20)+2))</f>
        <v/>
      </c>
      <c r="C9427" s="0" t="str">
        <f aca="false">IF($A9427="","",INDEX(CARTAO_COMPRAS!$D:$D,INT((ROW()-2)/20)+2))</f>
        <v/>
      </c>
      <c r="D9427" s="0" t="str">
        <f aca="false">IF($A9427="","",INDEX(CARTAO_COMPRAS!$E:$E,INT((ROW()-2)/20)+2))</f>
        <v/>
      </c>
      <c r="E9427" s="0" t="str">
        <f aca="false">IF($A9427="","",INDEX(CARTAO_COMPRAS!$H:$H,INT((ROW()-2)/20)+2)+MOD(ROW()-2,20))</f>
        <v/>
      </c>
      <c r="F9427" s="0" t="str">
        <f aca="false">IF($A9427="","",INDEX(CARTAO_COMPRAS!$G:$G,INT((ROW()-2)/20)+2))</f>
        <v/>
      </c>
      <c r="G9427" s="5" t="str">
        <f aca="false">IF($A9427="","",INDEX(CARTAO_COMPRAS!$I:$I,INT((ROW()-2)/20)+2))</f>
        <v/>
      </c>
      <c r="H9427" s="4" t="str">
        <f aca="false">IF($A9427="","",EDATE(INDEX(CARTAO_COMPRAS!$J:$J,INT((ROW()-2)/20)+2),MOD(ROW()-2,20)))</f>
        <v/>
      </c>
      <c r="I9427" s="4" t="str">
        <f aca="false">IF($H9427="","",$H9427-WEEKDAY($H9427,2)+1)</f>
        <v/>
      </c>
      <c r="J9427" s="4" t="str">
        <f aca="false">IF($I9427="","",$I9427+6)</f>
        <v/>
      </c>
      <c r="K9427" s="6" t="str">
        <f aca="false">IF($H9427="","",DATE(YEAR($H9427),MONTH($H9427),1))</f>
        <v/>
      </c>
      <c r="L9427" s="0" t="str">
        <f aca="false">IF($A9427="","",INDEX(CARTAO_COMPRAS!$K:$K,INT((ROW()-2)/20)+2))</f>
        <v/>
      </c>
      <c r="M9427" s="0" t="str">
        <f aca="false">IF($A9427="","","Compra no cartão")</f>
        <v/>
      </c>
    </row>
    <row r="9428" customFormat="false" ht="13.5" hidden="false" customHeight="false" outlineLevel="0" collapsed="false">
      <c r="A9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28" s="0" t="str">
        <f aca="false">IF($A9428="","",INDEX(CARTAO_COMPRAS!$C:$C,INT((ROW()-2)/20)+2))</f>
        <v/>
      </c>
      <c r="C9428" s="0" t="str">
        <f aca="false">IF($A9428="","",INDEX(CARTAO_COMPRAS!$D:$D,INT((ROW()-2)/20)+2))</f>
        <v/>
      </c>
      <c r="D9428" s="0" t="str">
        <f aca="false">IF($A9428="","",INDEX(CARTAO_COMPRAS!$E:$E,INT((ROW()-2)/20)+2))</f>
        <v/>
      </c>
      <c r="E9428" s="0" t="str">
        <f aca="false">IF($A9428="","",INDEX(CARTAO_COMPRAS!$H:$H,INT((ROW()-2)/20)+2)+MOD(ROW()-2,20))</f>
        <v/>
      </c>
      <c r="F9428" s="0" t="str">
        <f aca="false">IF($A9428="","",INDEX(CARTAO_COMPRAS!$G:$G,INT((ROW()-2)/20)+2))</f>
        <v/>
      </c>
      <c r="G9428" s="5" t="str">
        <f aca="false">IF($A9428="","",INDEX(CARTAO_COMPRAS!$I:$I,INT((ROW()-2)/20)+2))</f>
        <v/>
      </c>
      <c r="H9428" s="4" t="str">
        <f aca="false">IF($A9428="","",EDATE(INDEX(CARTAO_COMPRAS!$J:$J,INT((ROW()-2)/20)+2),MOD(ROW()-2,20)))</f>
        <v/>
      </c>
      <c r="I9428" s="4" t="str">
        <f aca="false">IF($H9428="","",$H9428-WEEKDAY($H9428,2)+1)</f>
        <v/>
      </c>
      <c r="J9428" s="4" t="str">
        <f aca="false">IF($I9428="","",$I9428+6)</f>
        <v/>
      </c>
      <c r="K9428" s="6" t="str">
        <f aca="false">IF($H9428="","",DATE(YEAR($H9428),MONTH($H9428),1))</f>
        <v/>
      </c>
      <c r="L9428" s="0" t="str">
        <f aca="false">IF($A9428="","",INDEX(CARTAO_COMPRAS!$K:$K,INT((ROW()-2)/20)+2))</f>
        <v/>
      </c>
      <c r="M9428" s="0" t="str">
        <f aca="false">IF($A9428="","","Compra no cartão")</f>
        <v/>
      </c>
    </row>
    <row r="9429" customFormat="false" ht="13.5" hidden="false" customHeight="false" outlineLevel="0" collapsed="false">
      <c r="A9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29" s="0" t="str">
        <f aca="false">IF($A9429="","",INDEX(CARTAO_COMPRAS!$C:$C,INT((ROW()-2)/20)+2))</f>
        <v/>
      </c>
      <c r="C9429" s="0" t="str">
        <f aca="false">IF($A9429="","",INDEX(CARTAO_COMPRAS!$D:$D,INT((ROW()-2)/20)+2))</f>
        <v/>
      </c>
      <c r="D9429" s="0" t="str">
        <f aca="false">IF($A9429="","",INDEX(CARTAO_COMPRAS!$E:$E,INT((ROW()-2)/20)+2))</f>
        <v/>
      </c>
      <c r="E9429" s="0" t="str">
        <f aca="false">IF($A9429="","",INDEX(CARTAO_COMPRAS!$H:$H,INT((ROW()-2)/20)+2)+MOD(ROW()-2,20))</f>
        <v/>
      </c>
      <c r="F9429" s="0" t="str">
        <f aca="false">IF($A9429="","",INDEX(CARTAO_COMPRAS!$G:$G,INT((ROW()-2)/20)+2))</f>
        <v/>
      </c>
      <c r="G9429" s="5" t="str">
        <f aca="false">IF($A9429="","",INDEX(CARTAO_COMPRAS!$I:$I,INT((ROW()-2)/20)+2))</f>
        <v/>
      </c>
      <c r="H9429" s="4" t="str">
        <f aca="false">IF($A9429="","",EDATE(INDEX(CARTAO_COMPRAS!$J:$J,INT((ROW()-2)/20)+2),MOD(ROW()-2,20)))</f>
        <v/>
      </c>
      <c r="I9429" s="4" t="str">
        <f aca="false">IF($H9429="","",$H9429-WEEKDAY($H9429,2)+1)</f>
        <v/>
      </c>
      <c r="J9429" s="4" t="str">
        <f aca="false">IF($I9429="","",$I9429+6)</f>
        <v/>
      </c>
      <c r="K9429" s="6" t="str">
        <f aca="false">IF($H9429="","",DATE(YEAR($H9429),MONTH($H9429),1))</f>
        <v/>
      </c>
      <c r="L9429" s="0" t="str">
        <f aca="false">IF($A9429="","",INDEX(CARTAO_COMPRAS!$K:$K,INT((ROW()-2)/20)+2))</f>
        <v/>
      </c>
      <c r="M9429" s="0" t="str">
        <f aca="false">IF($A9429="","","Compra no cartão")</f>
        <v/>
      </c>
    </row>
    <row r="9430" customFormat="false" ht="13.5" hidden="false" customHeight="false" outlineLevel="0" collapsed="false">
      <c r="A9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0" s="0" t="str">
        <f aca="false">IF($A9430="","",INDEX(CARTAO_COMPRAS!$C:$C,INT((ROW()-2)/20)+2))</f>
        <v/>
      </c>
      <c r="C9430" s="0" t="str">
        <f aca="false">IF($A9430="","",INDEX(CARTAO_COMPRAS!$D:$D,INT((ROW()-2)/20)+2))</f>
        <v/>
      </c>
      <c r="D9430" s="0" t="str">
        <f aca="false">IF($A9430="","",INDEX(CARTAO_COMPRAS!$E:$E,INT((ROW()-2)/20)+2))</f>
        <v/>
      </c>
      <c r="E9430" s="0" t="str">
        <f aca="false">IF($A9430="","",INDEX(CARTAO_COMPRAS!$H:$H,INT((ROW()-2)/20)+2)+MOD(ROW()-2,20))</f>
        <v/>
      </c>
      <c r="F9430" s="0" t="str">
        <f aca="false">IF($A9430="","",INDEX(CARTAO_COMPRAS!$G:$G,INT((ROW()-2)/20)+2))</f>
        <v/>
      </c>
      <c r="G9430" s="5" t="str">
        <f aca="false">IF($A9430="","",INDEX(CARTAO_COMPRAS!$I:$I,INT((ROW()-2)/20)+2))</f>
        <v/>
      </c>
      <c r="H9430" s="4" t="str">
        <f aca="false">IF($A9430="","",EDATE(INDEX(CARTAO_COMPRAS!$J:$J,INT((ROW()-2)/20)+2),MOD(ROW()-2,20)))</f>
        <v/>
      </c>
      <c r="I9430" s="4" t="str">
        <f aca="false">IF($H9430="","",$H9430-WEEKDAY($H9430,2)+1)</f>
        <v/>
      </c>
      <c r="J9430" s="4" t="str">
        <f aca="false">IF($I9430="","",$I9430+6)</f>
        <v/>
      </c>
      <c r="K9430" s="6" t="str">
        <f aca="false">IF($H9430="","",DATE(YEAR($H9430),MONTH($H9430),1))</f>
        <v/>
      </c>
      <c r="L9430" s="0" t="str">
        <f aca="false">IF($A9430="","",INDEX(CARTAO_COMPRAS!$K:$K,INT((ROW()-2)/20)+2))</f>
        <v/>
      </c>
      <c r="M9430" s="0" t="str">
        <f aca="false">IF($A9430="","","Compra no cartão")</f>
        <v/>
      </c>
    </row>
    <row r="9431" customFormat="false" ht="13.5" hidden="false" customHeight="false" outlineLevel="0" collapsed="false">
      <c r="A9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1" s="0" t="str">
        <f aca="false">IF($A9431="","",INDEX(CARTAO_COMPRAS!$C:$C,INT((ROW()-2)/20)+2))</f>
        <v/>
      </c>
      <c r="C9431" s="0" t="str">
        <f aca="false">IF($A9431="","",INDEX(CARTAO_COMPRAS!$D:$D,INT((ROW()-2)/20)+2))</f>
        <v/>
      </c>
      <c r="D9431" s="0" t="str">
        <f aca="false">IF($A9431="","",INDEX(CARTAO_COMPRAS!$E:$E,INT((ROW()-2)/20)+2))</f>
        <v/>
      </c>
      <c r="E9431" s="0" t="str">
        <f aca="false">IF($A9431="","",INDEX(CARTAO_COMPRAS!$H:$H,INT((ROW()-2)/20)+2)+MOD(ROW()-2,20))</f>
        <v/>
      </c>
      <c r="F9431" s="0" t="str">
        <f aca="false">IF($A9431="","",INDEX(CARTAO_COMPRAS!$G:$G,INT((ROW()-2)/20)+2))</f>
        <v/>
      </c>
      <c r="G9431" s="5" t="str">
        <f aca="false">IF($A9431="","",INDEX(CARTAO_COMPRAS!$I:$I,INT((ROW()-2)/20)+2))</f>
        <v/>
      </c>
      <c r="H9431" s="4" t="str">
        <f aca="false">IF($A9431="","",EDATE(INDEX(CARTAO_COMPRAS!$J:$J,INT((ROW()-2)/20)+2),MOD(ROW()-2,20)))</f>
        <v/>
      </c>
      <c r="I9431" s="4" t="str">
        <f aca="false">IF($H9431="","",$H9431-WEEKDAY($H9431,2)+1)</f>
        <v/>
      </c>
      <c r="J9431" s="4" t="str">
        <f aca="false">IF($I9431="","",$I9431+6)</f>
        <v/>
      </c>
      <c r="K9431" s="6" t="str">
        <f aca="false">IF($H9431="","",DATE(YEAR($H9431),MONTH($H9431),1))</f>
        <v/>
      </c>
      <c r="L9431" s="0" t="str">
        <f aca="false">IF($A9431="","",INDEX(CARTAO_COMPRAS!$K:$K,INT((ROW()-2)/20)+2))</f>
        <v/>
      </c>
      <c r="M9431" s="0" t="str">
        <f aca="false">IF($A9431="","","Compra no cartão")</f>
        <v/>
      </c>
    </row>
    <row r="9432" customFormat="false" ht="13.5" hidden="false" customHeight="false" outlineLevel="0" collapsed="false">
      <c r="A9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2" s="0" t="str">
        <f aca="false">IF($A9432="","",INDEX(CARTAO_COMPRAS!$C:$C,INT((ROW()-2)/20)+2))</f>
        <v/>
      </c>
      <c r="C9432" s="0" t="str">
        <f aca="false">IF($A9432="","",INDEX(CARTAO_COMPRAS!$D:$D,INT((ROW()-2)/20)+2))</f>
        <v/>
      </c>
      <c r="D9432" s="0" t="str">
        <f aca="false">IF($A9432="","",INDEX(CARTAO_COMPRAS!$E:$E,INT((ROW()-2)/20)+2))</f>
        <v/>
      </c>
      <c r="E9432" s="0" t="str">
        <f aca="false">IF($A9432="","",INDEX(CARTAO_COMPRAS!$H:$H,INT((ROW()-2)/20)+2)+MOD(ROW()-2,20))</f>
        <v/>
      </c>
      <c r="F9432" s="0" t="str">
        <f aca="false">IF($A9432="","",INDEX(CARTAO_COMPRAS!$G:$G,INT((ROW()-2)/20)+2))</f>
        <v/>
      </c>
      <c r="G9432" s="5" t="str">
        <f aca="false">IF($A9432="","",INDEX(CARTAO_COMPRAS!$I:$I,INT((ROW()-2)/20)+2))</f>
        <v/>
      </c>
      <c r="H9432" s="4" t="str">
        <f aca="false">IF($A9432="","",EDATE(INDEX(CARTAO_COMPRAS!$J:$J,INT((ROW()-2)/20)+2),MOD(ROW()-2,20)))</f>
        <v/>
      </c>
      <c r="I9432" s="4" t="str">
        <f aca="false">IF($H9432="","",$H9432-WEEKDAY($H9432,2)+1)</f>
        <v/>
      </c>
      <c r="J9432" s="4" t="str">
        <f aca="false">IF($I9432="","",$I9432+6)</f>
        <v/>
      </c>
      <c r="K9432" s="6" t="str">
        <f aca="false">IF($H9432="","",DATE(YEAR($H9432),MONTH($H9432),1))</f>
        <v/>
      </c>
      <c r="L9432" s="0" t="str">
        <f aca="false">IF($A9432="","",INDEX(CARTAO_COMPRAS!$K:$K,INT((ROW()-2)/20)+2))</f>
        <v/>
      </c>
      <c r="M9432" s="0" t="str">
        <f aca="false">IF($A9432="","","Compra no cartão")</f>
        <v/>
      </c>
    </row>
    <row r="9433" customFormat="false" ht="13.5" hidden="false" customHeight="false" outlineLevel="0" collapsed="false">
      <c r="A9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3" s="0" t="str">
        <f aca="false">IF($A9433="","",INDEX(CARTAO_COMPRAS!$C:$C,INT((ROW()-2)/20)+2))</f>
        <v/>
      </c>
      <c r="C9433" s="0" t="str">
        <f aca="false">IF($A9433="","",INDEX(CARTAO_COMPRAS!$D:$D,INT((ROW()-2)/20)+2))</f>
        <v/>
      </c>
      <c r="D9433" s="0" t="str">
        <f aca="false">IF($A9433="","",INDEX(CARTAO_COMPRAS!$E:$E,INT((ROW()-2)/20)+2))</f>
        <v/>
      </c>
      <c r="E9433" s="0" t="str">
        <f aca="false">IF($A9433="","",INDEX(CARTAO_COMPRAS!$H:$H,INT((ROW()-2)/20)+2)+MOD(ROW()-2,20))</f>
        <v/>
      </c>
      <c r="F9433" s="0" t="str">
        <f aca="false">IF($A9433="","",INDEX(CARTAO_COMPRAS!$G:$G,INT((ROW()-2)/20)+2))</f>
        <v/>
      </c>
      <c r="G9433" s="5" t="str">
        <f aca="false">IF($A9433="","",INDEX(CARTAO_COMPRAS!$I:$I,INT((ROW()-2)/20)+2))</f>
        <v/>
      </c>
      <c r="H9433" s="4" t="str">
        <f aca="false">IF($A9433="","",EDATE(INDEX(CARTAO_COMPRAS!$J:$J,INT((ROW()-2)/20)+2),MOD(ROW()-2,20)))</f>
        <v/>
      </c>
      <c r="I9433" s="4" t="str">
        <f aca="false">IF($H9433="","",$H9433-WEEKDAY($H9433,2)+1)</f>
        <v/>
      </c>
      <c r="J9433" s="4" t="str">
        <f aca="false">IF($I9433="","",$I9433+6)</f>
        <v/>
      </c>
      <c r="K9433" s="6" t="str">
        <f aca="false">IF($H9433="","",DATE(YEAR($H9433),MONTH($H9433),1))</f>
        <v/>
      </c>
      <c r="L9433" s="0" t="str">
        <f aca="false">IF($A9433="","",INDEX(CARTAO_COMPRAS!$K:$K,INT((ROW()-2)/20)+2))</f>
        <v/>
      </c>
      <c r="M9433" s="0" t="str">
        <f aca="false">IF($A9433="","","Compra no cartão")</f>
        <v/>
      </c>
    </row>
    <row r="9434" customFormat="false" ht="13.5" hidden="false" customHeight="false" outlineLevel="0" collapsed="false">
      <c r="A9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4" s="0" t="str">
        <f aca="false">IF($A9434="","",INDEX(CARTAO_COMPRAS!$C:$C,INT((ROW()-2)/20)+2))</f>
        <v/>
      </c>
      <c r="C9434" s="0" t="str">
        <f aca="false">IF($A9434="","",INDEX(CARTAO_COMPRAS!$D:$D,INT((ROW()-2)/20)+2))</f>
        <v/>
      </c>
      <c r="D9434" s="0" t="str">
        <f aca="false">IF($A9434="","",INDEX(CARTAO_COMPRAS!$E:$E,INT((ROW()-2)/20)+2))</f>
        <v/>
      </c>
      <c r="E9434" s="0" t="str">
        <f aca="false">IF($A9434="","",INDEX(CARTAO_COMPRAS!$H:$H,INT((ROW()-2)/20)+2)+MOD(ROW()-2,20))</f>
        <v/>
      </c>
      <c r="F9434" s="0" t="str">
        <f aca="false">IF($A9434="","",INDEX(CARTAO_COMPRAS!$G:$G,INT((ROW()-2)/20)+2))</f>
        <v/>
      </c>
      <c r="G9434" s="5" t="str">
        <f aca="false">IF($A9434="","",INDEX(CARTAO_COMPRAS!$I:$I,INT((ROW()-2)/20)+2))</f>
        <v/>
      </c>
      <c r="H9434" s="4" t="str">
        <f aca="false">IF($A9434="","",EDATE(INDEX(CARTAO_COMPRAS!$J:$J,INT((ROW()-2)/20)+2),MOD(ROW()-2,20)))</f>
        <v/>
      </c>
      <c r="I9434" s="4" t="str">
        <f aca="false">IF($H9434="","",$H9434-WEEKDAY($H9434,2)+1)</f>
        <v/>
      </c>
      <c r="J9434" s="4" t="str">
        <f aca="false">IF($I9434="","",$I9434+6)</f>
        <v/>
      </c>
      <c r="K9434" s="6" t="str">
        <f aca="false">IF($H9434="","",DATE(YEAR($H9434),MONTH($H9434),1))</f>
        <v/>
      </c>
      <c r="L9434" s="0" t="str">
        <f aca="false">IF($A9434="","",INDEX(CARTAO_COMPRAS!$K:$K,INT((ROW()-2)/20)+2))</f>
        <v/>
      </c>
      <c r="M9434" s="0" t="str">
        <f aca="false">IF($A9434="","","Compra no cartão")</f>
        <v/>
      </c>
    </row>
    <row r="9435" customFormat="false" ht="13.5" hidden="false" customHeight="false" outlineLevel="0" collapsed="false">
      <c r="A9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5" s="0" t="str">
        <f aca="false">IF($A9435="","",INDEX(CARTAO_COMPRAS!$C:$C,INT((ROW()-2)/20)+2))</f>
        <v/>
      </c>
      <c r="C9435" s="0" t="str">
        <f aca="false">IF($A9435="","",INDEX(CARTAO_COMPRAS!$D:$D,INT((ROW()-2)/20)+2))</f>
        <v/>
      </c>
      <c r="D9435" s="0" t="str">
        <f aca="false">IF($A9435="","",INDEX(CARTAO_COMPRAS!$E:$E,INT((ROW()-2)/20)+2))</f>
        <v/>
      </c>
      <c r="E9435" s="0" t="str">
        <f aca="false">IF($A9435="","",INDEX(CARTAO_COMPRAS!$H:$H,INT((ROW()-2)/20)+2)+MOD(ROW()-2,20))</f>
        <v/>
      </c>
      <c r="F9435" s="0" t="str">
        <f aca="false">IF($A9435="","",INDEX(CARTAO_COMPRAS!$G:$G,INT((ROW()-2)/20)+2))</f>
        <v/>
      </c>
      <c r="G9435" s="5" t="str">
        <f aca="false">IF($A9435="","",INDEX(CARTAO_COMPRAS!$I:$I,INT((ROW()-2)/20)+2))</f>
        <v/>
      </c>
      <c r="H9435" s="4" t="str">
        <f aca="false">IF($A9435="","",EDATE(INDEX(CARTAO_COMPRAS!$J:$J,INT((ROW()-2)/20)+2),MOD(ROW()-2,20)))</f>
        <v/>
      </c>
      <c r="I9435" s="4" t="str">
        <f aca="false">IF($H9435="","",$H9435-WEEKDAY($H9435,2)+1)</f>
        <v/>
      </c>
      <c r="J9435" s="4" t="str">
        <f aca="false">IF($I9435="","",$I9435+6)</f>
        <v/>
      </c>
      <c r="K9435" s="6" t="str">
        <f aca="false">IF($H9435="","",DATE(YEAR($H9435),MONTH($H9435),1))</f>
        <v/>
      </c>
      <c r="L9435" s="0" t="str">
        <f aca="false">IF($A9435="","",INDEX(CARTAO_COMPRAS!$K:$K,INT((ROW()-2)/20)+2))</f>
        <v/>
      </c>
      <c r="M9435" s="0" t="str">
        <f aca="false">IF($A9435="","","Compra no cartão")</f>
        <v/>
      </c>
    </row>
    <row r="9436" customFormat="false" ht="13.5" hidden="false" customHeight="false" outlineLevel="0" collapsed="false">
      <c r="A9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6" s="0" t="str">
        <f aca="false">IF($A9436="","",INDEX(CARTAO_COMPRAS!$C:$C,INT((ROW()-2)/20)+2))</f>
        <v/>
      </c>
      <c r="C9436" s="0" t="str">
        <f aca="false">IF($A9436="","",INDEX(CARTAO_COMPRAS!$D:$D,INT((ROW()-2)/20)+2))</f>
        <v/>
      </c>
      <c r="D9436" s="0" t="str">
        <f aca="false">IF($A9436="","",INDEX(CARTAO_COMPRAS!$E:$E,INT((ROW()-2)/20)+2))</f>
        <v/>
      </c>
      <c r="E9436" s="0" t="str">
        <f aca="false">IF($A9436="","",INDEX(CARTAO_COMPRAS!$H:$H,INT((ROW()-2)/20)+2)+MOD(ROW()-2,20))</f>
        <v/>
      </c>
      <c r="F9436" s="0" t="str">
        <f aca="false">IF($A9436="","",INDEX(CARTAO_COMPRAS!$G:$G,INT((ROW()-2)/20)+2))</f>
        <v/>
      </c>
      <c r="G9436" s="5" t="str">
        <f aca="false">IF($A9436="","",INDEX(CARTAO_COMPRAS!$I:$I,INT((ROW()-2)/20)+2))</f>
        <v/>
      </c>
      <c r="H9436" s="4" t="str">
        <f aca="false">IF($A9436="","",EDATE(INDEX(CARTAO_COMPRAS!$J:$J,INT((ROW()-2)/20)+2),MOD(ROW()-2,20)))</f>
        <v/>
      </c>
      <c r="I9436" s="4" t="str">
        <f aca="false">IF($H9436="","",$H9436-WEEKDAY($H9436,2)+1)</f>
        <v/>
      </c>
      <c r="J9436" s="4" t="str">
        <f aca="false">IF($I9436="","",$I9436+6)</f>
        <v/>
      </c>
      <c r="K9436" s="6" t="str">
        <f aca="false">IF($H9436="","",DATE(YEAR($H9436),MONTH($H9436),1))</f>
        <v/>
      </c>
      <c r="L9436" s="0" t="str">
        <f aca="false">IF($A9436="","",INDEX(CARTAO_COMPRAS!$K:$K,INT((ROW()-2)/20)+2))</f>
        <v/>
      </c>
      <c r="M9436" s="0" t="str">
        <f aca="false">IF($A9436="","","Compra no cartão")</f>
        <v/>
      </c>
    </row>
    <row r="9437" customFormat="false" ht="13.5" hidden="false" customHeight="false" outlineLevel="0" collapsed="false">
      <c r="A9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7" s="0" t="str">
        <f aca="false">IF($A9437="","",INDEX(CARTAO_COMPRAS!$C:$C,INT((ROW()-2)/20)+2))</f>
        <v/>
      </c>
      <c r="C9437" s="0" t="str">
        <f aca="false">IF($A9437="","",INDEX(CARTAO_COMPRAS!$D:$D,INT((ROW()-2)/20)+2))</f>
        <v/>
      </c>
      <c r="D9437" s="0" t="str">
        <f aca="false">IF($A9437="","",INDEX(CARTAO_COMPRAS!$E:$E,INT((ROW()-2)/20)+2))</f>
        <v/>
      </c>
      <c r="E9437" s="0" t="str">
        <f aca="false">IF($A9437="","",INDEX(CARTAO_COMPRAS!$H:$H,INT((ROW()-2)/20)+2)+MOD(ROW()-2,20))</f>
        <v/>
      </c>
      <c r="F9437" s="0" t="str">
        <f aca="false">IF($A9437="","",INDEX(CARTAO_COMPRAS!$G:$G,INT((ROW()-2)/20)+2))</f>
        <v/>
      </c>
      <c r="G9437" s="5" t="str">
        <f aca="false">IF($A9437="","",INDEX(CARTAO_COMPRAS!$I:$I,INT((ROW()-2)/20)+2))</f>
        <v/>
      </c>
      <c r="H9437" s="4" t="str">
        <f aca="false">IF($A9437="","",EDATE(INDEX(CARTAO_COMPRAS!$J:$J,INT((ROW()-2)/20)+2),MOD(ROW()-2,20)))</f>
        <v/>
      </c>
      <c r="I9437" s="4" t="str">
        <f aca="false">IF($H9437="","",$H9437-WEEKDAY($H9437,2)+1)</f>
        <v/>
      </c>
      <c r="J9437" s="4" t="str">
        <f aca="false">IF($I9437="","",$I9437+6)</f>
        <v/>
      </c>
      <c r="K9437" s="6" t="str">
        <f aca="false">IF($H9437="","",DATE(YEAR($H9437),MONTH($H9437),1))</f>
        <v/>
      </c>
      <c r="L9437" s="0" t="str">
        <f aca="false">IF($A9437="","",INDEX(CARTAO_COMPRAS!$K:$K,INT((ROW()-2)/20)+2))</f>
        <v/>
      </c>
      <c r="M9437" s="0" t="str">
        <f aca="false">IF($A9437="","","Compra no cartão")</f>
        <v/>
      </c>
    </row>
    <row r="9438" customFormat="false" ht="13.5" hidden="false" customHeight="false" outlineLevel="0" collapsed="false">
      <c r="A9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8" s="0" t="str">
        <f aca="false">IF($A9438="","",INDEX(CARTAO_COMPRAS!$C:$C,INT((ROW()-2)/20)+2))</f>
        <v/>
      </c>
      <c r="C9438" s="0" t="str">
        <f aca="false">IF($A9438="","",INDEX(CARTAO_COMPRAS!$D:$D,INT((ROW()-2)/20)+2))</f>
        <v/>
      </c>
      <c r="D9438" s="0" t="str">
        <f aca="false">IF($A9438="","",INDEX(CARTAO_COMPRAS!$E:$E,INT((ROW()-2)/20)+2))</f>
        <v/>
      </c>
      <c r="E9438" s="0" t="str">
        <f aca="false">IF($A9438="","",INDEX(CARTAO_COMPRAS!$H:$H,INT((ROW()-2)/20)+2)+MOD(ROW()-2,20))</f>
        <v/>
      </c>
      <c r="F9438" s="0" t="str">
        <f aca="false">IF($A9438="","",INDEX(CARTAO_COMPRAS!$G:$G,INT((ROW()-2)/20)+2))</f>
        <v/>
      </c>
      <c r="G9438" s="5" t="str">
        <f aca="false">IF($A9438="","",INDEX(CARTAO_COMPRAS!$I:$I,INT((ROW()-2)/20)+2))</f>
        <v/>
      </c>
      <c r="H9438" s="4" t="str">
        <f aca="false">IF($A9438="","",EDATE(INDEX(CARTAO_COMPRAS!$J:$J,INT((ROW()-2)/20)+2),MOD(ROW()-2,20)))</f>
        <v/>
      </c>
      <c r="I9438" s="4" t="str">
        <f aca="false">IF($H9438="","",$H9438-WEEKDAY($H9438,2)+1)</f>
        <v/>
      </c>
      <c r="J9438" s="4" t="str">
        <f aca="false">IF($I9438="","",$I9438+6)</f>
        <v/>
      </c>
      <c r="K9438" s="6" t="str">
        <f aca="false">IF($H9438="","",DATE(YEAR($H9438),MONTH($H9438),1))</f>
        <v/>
      </c>
      <c r="L9438" s="0" t="str">
        <f aca="false">IF($A9438="","",INDEX(CARTAO_COMPRAS!$K:$K,INT((ROW()-2)/20)+2))</f>
        <v/>
      </c>
      <c r="M9438" s="0" t="str">
        <f aca="false">IF($A9438="","","Compra no cartão")</f>
        <v/>
      </c>
    </row>
    <row r="9439" customFormat="false" ht="13.5" hidden="false" customHeight="false" outlineLevel="0" collapsed="false">
      <c r="A9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39" s="0" t="str">
        <f aca="false">IF($A9439="","",INDEX(CARTAO_COMPRAS!$C:$C,INT((ROW()-2)/20)+2))</f>
        <v/>
      </c>
      <c r="C9439" s="0" t="str">
        <f aca="false">IF($A9439="","",INDEX(CARTAO_COMPRAS!$D:$D,INT((ROW()-2)/20)+2))</f>
        <v/>
      </c>
      <c r="D9439" s="0" t="str">
        <f aca="false">IF($A9439="","",INDEX(CARTAO_COMPRAS!$E:$E,INT((ROW()-2)/20)+2))</f>
        <v/>
      </c>
      <c r="E9439" s="0" t="str">
        <f aca="false">IF($A9439="","",INDEX(CARTAO_COMPRAS!$H:$H,INT((ROW()-2)/20)+2)+MOD(ROW()-2,20))</f>
        <v/>
      </c>
      <c r="F9439" s="0" t="str">
        <f aca="false">IF($A9439="","",INDEX(CARTAO_COMPRAS!$G:$G,INT((ROW()-2)/20)+2))</f>
        <v/>
      </c>
      <c r="G9439" s="5" t="str">
        <f aca="false">IF($A9439="","",INDEX(CARTAO_COMPRAS!$I:$I,INT((ROW()-2)/20)+2))</f>
        <v/>
      </c>
      <c r="H9439" s="4" t="str">
        <f aca="false">IF($A9439="","",EDATE(INDEX(CARTAO_COMPRAS!$J:$J,INT((ROW()-2)/20)+2),MOD(ROW()-2,20)))</f>
        <v/>
      </c>
      <c r="I9439" s="4" t="str">
        <f aca="false">IF($H9439="","",$H9439-WEEKDAY($H9439,2)+1)</f>
        <v/>
      </c>
      <c r="J9439" s="4" t="str">
        <f aca="false">IF($I9439="","",$I9439+6)</f>
        <v/>
      </c>
      <c r="K9439" s="6" t="str">
        <f aca="false">IF($H9439="","",DATE(YEAR($H9439),MONTH($H9439),1))</f>
        <v/>
      </c>
      <c r="L9439" s="0" t="str">
        <f aca="false">IF($A9439="","",INDEX(CARTAO_COMPRAS!$K:$K,INT((ROW()-2)/20)+2))</f>
        <v/>
      </c>
      <c r="M9439" s="0" t="str">
        <f aca="false">IF($A9439="","","Compra no cartão")</f>
        <v/>
      </c>
    </row>
    <row r="9440" customFormat="false" ht="13.5" hidden="false" customHeight="false" outlineLevel="0" collapsed="false">
      <c r="A9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0" s="0" t="str">
        <f aca="false">IF($A9440="","",INDEX(CARTAO_COMPRAS!$C:$C,INT((ROW()-2)/20)+2))</f>
        <v/>
      </c>
      <c r="C9440" s="0" t="str">
        <f aca="false">IF($A9440="","",INDEX(CARTAO_COMPRAS!$D:$D,INT((ROW()-2)/20)+2))</f>
        <v/>
      </c>
      <c r="D9440" s="0" t="str">
        <f aca="false">IF($A9440="","",INDEX(CARTAO_COMPRAS!$E:$E,INT((ROW()-2)/20)+2))</f>
        <v/>
      </c>
      <c r="E9440" s="0" t="str">
        <f aca="false">IF($A9440="","",INDEX(CARTAO_COMPRAS!$H:$H,INT((ROW()-2)/20)+2)+MOD(ROW()-2,20))</f>
        <v/>
      </c>
      <c r="F9440" s="0" t="str">
        <f aca="false">IF($A9440="","",INDEX(CARTAO_COMPRAS!$G:$G,INT((ROW()-2)/20)+2))</f>
        <v/>
      </c>
      <c r="G9440" s="5" t="str">
        <f aca="false">IF($A9440="","",INDEX(CARTAO_COMPRAS!$I:$I,INT((ROW()-2)/20)+2))</f>
        <v/>
      </c>
      <c r="H9440" s="4" t="str">
        <f aca="false">IF($A9440="","",EDATE(INDEX(CARTAO_COMPRAS!$J:$J,INT((ROW()-2)/20)+2),MOD(ROW()-2,20)))</f>
        <v/>
      </c>
      <c r="I9440" s="4" t="str">
        <f aca="false">IF($H9440="","",$H9440-WEEKDAY($H9440,2)+1)</f>
        <v/>
      </c>
      <c r="J9440" s="4" t="str">
        <f aca="false">IF($I9440="","",$I9440+6)</f>
        <v/>
      </c>
      <c r="K9440" s="6" t="str">
        <f aca="false">IF($H9440="","",DATE(YEAR($H9440),MONTH($H9440),1))</f>
        <v/>
      </c>
      <c r="L9440" s="0" t="str">
        <f aca="false">IF($A9440="","",INDEX(CARTAO_COMPRAS!$K:$K,INT((ROW()-2)/20)+2))</f>
        <v/>
      </c>
      <c r="M9440" s="0" t="str">
        <f aca="false">IF($A9440="","","Compra no cartão")</f>
        <v/>
      </c>
    </row>
    <row r="9441" customFormat="false" ht="13.5" hidden="false" customHeight="false" outlineLevel="0" collapsed="false">
      <c r="A9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1" s="0" t="str">
        <f aca="false">IF($A9441="","",INDEX(CARTAO_COMPRAS!$C:$C,INT((ROW()-2)/20)+2))</f>
        <v/>
      </c>
      <c r="C9441" s="0" t="str">
        <f aca="false">IF($A9441="","",INDEX(CARTAO_COMPRAS!$D:$D,INT((ROW()-2)/20)+2))</f>
        <v/>
      </c>
      <c r="D9441" s="0" t="str">
        <f aca="false">IF($A9441="","",INDEX(CARTAO_COMPRAS!$E:$E,INT((ROW()-2)/20)+2))</f>
        <v/>
      </c>
      <c r="E9441" s="0" t="str">
        <f aca="false">IF($A9441="","",INDEX(CARTAO_COMPRAS!$H:$H,INT((ROW()-2)/20)+2)+MOD(ROW()-2,20))</f>
        <v/>
      </c>
      <c r="F9441" s="0" t="str">
        <f aca="false">IF($A9441="","",INDEX(CARTAO_COMPRAS!$G:$G,INT((ROW()-2)/20)+2))</f>
        <v/>
      </c>
      <c r="G9441" s="5" t="str">
        <f aca="false">IF($A9441="","",INDEX(CARTAO_COMPRAS!$I:$I,INT((ROW()-2)/20)+2))</f>
        <v/>
      </c>
      <c r="H9441" s="4" t="str">
        <f aca="false">IF($A9441="","",EDATE(INDEX(CARTAO_COMPRAS!$J:$J,INT((ROW()-2)/20)+2),MOD(ROW()-2,20)))</f>
        <v/>
      </c>
      <c r="I9441" s="4" t="str">
        <f aca="false">IF($H9441="","",$H9441-WEEKDAY($H9441,2)+1)</f>
        <v/>
      </c>
      <c r="J9441" s="4" t="str">
        <f aca="false">IF($I9441="","",$I9441+6)</f>
        <v/>
      </c>
      <c r="K9441" s="6" t="str">
        <f aca="false">IF($H9441="","",DATE(YEAR($H9441),MONTH($H9441),1))</f>
        <v/>
      </c>
      <c r="L9441" s="0" t="str">
        <f aca="false">IF($A9441="","",INDEX(CARTAO_COMPRAS!$K:$K,INT((ROW()-2)/20)+2))</f>
        <v/>
      </c>
      <c r="M9441" s="0" t="str">
        <f aca="false">IF($A9441="","","Compra no cartão")</f>
        <v/>
      </c>
    </row>
    <row r="9442" customFormat="false" ht="13.5" hidden="false" customHeight="false" outlineLevel="0" collapsed="false">
      <c r="A94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473</v>
      </c>
      <c r="B9442" s="0" t="str">
        <f aca="false">IF($A9442="","",INDEX(CARTAO_COMPRAS!$C:$C,INT((ROW()-2)/20)+2))</f>
        <v>Nubank</v>
      </c>
      <c r="C9442" s="0" t="str">
        <f aca="false">IF($A9442="","",INDEX(CARTAO_COMPRAS!$D:$D,INT((ROW()-2)/20)+2))</f>
        <v>Supermercado</v>
      </c>
      <c r="D9442" s="0" t="str">
        <f aca="false">IF($A9442="","",INDEX(CARTAO_COMPRAS!$E:$E,INT((ROW()-2)/20)+2))</f>
        <v>Alimentação / Insumos</v>
      </c>
      <c r="E9442" s="0" t="n">
        <f aca="false">IF($A9442="","",INDEX(CARTAO_COMPRAS!$H:$H,INT((ROW()-2)/20)+2)+MOD(ROW()-2,20))</f>
        <v>1</v>
      </c>
      <c r="F9442" s="0" t="n">
        <f aca="false">IF($A9442="","",INDEX(CARTAO_COMPRAS!$G:$G,INT((ROW()-2)/20)+2))</f>
        <v>1</v>
      </c>
      <c r="G9442" s="5" t="n">
        <f aca="false">IF($A9442="","",INDEX(CARTAO_COMPRAS!$I:$I,INT((ROW()-2)/20)+2))</f>
        <v>35.04</v>
      </c>
      <c r="H9442" s="4" t="n">
        <f aca="false">IF($A9442="","",EDATE(INDEX(CARTAO_COMPRAS!$J:$J,INT((ROW()-2)/20)+2),MOD(ROW()-2,20)))</f>
        <v>46201</v>
      </c>
      <c r="I9442" s="4" t="n">
        <f aca="false">IF($H9442="","",$H9442-WEEKDAY($H9442,2)+1)</f>
        <v>46195</v>
      </c>
      <c r="J9442" s="4" t="n">
        <f aca="false">IF($I9442="","",$I9442+6)</f>
        <v>46201</v>
      </c>
      <c r="K9442" s="6" t="n">
        <f aca="false">IF($H9442="","",DATE(YEAR($H9442),MONTH($H9442),1))</f>
        <v>46174</v>
      </c>
      <c r="L9442" s="0" t="str">
        <f aca="false">IF($A9442="","",INDEX(CARTAO_COMPRAS!$K:$K,INT((ROW()-2)/20)+2))</f>
        <v>Pago</v>
      </c>
      <c r="M9442" s="0" t="str">
        <f aca="false">IF($A9442="","","Compra no cartão")</f>
        <v>Compra no cartão</v>
      </c>
    </row>
    <row r="9443" customFormat="false" ht="13.5" hidden="false" customHeight="false" outlineLevel="0" collapsed="false">
      <c r="A9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3" s="0" t="str">
        <f aca="false">IF($A9443="","",INDEX(CARTAO_COMPRAS!$C:$C,INT((ROW()-2)/20)+2))</f>
        <v/>
      </c>
      <c r="C9443" s="0" t="str">
        <f aca="false">IF($A9443="","",INDEX(CARTAO_COMPRAS!$D:$D,INT((ROW()-2)/20)+2))</f>
        <v/>
      </c>
      <c r="D9443" s="0" t="str">
        <f aca="false">IF($A9443="","",INDEX(CARTAO_COMPRAS!$E:$E,INT((ROW()-2)/20)+2))</f>
        <v/>
      </c>
      <c r="E9443" s="0" t="str">
        <f aca="false">IF($A9443="","",INDEX(CARTAO_COMPRAS!$H:$H,INT((ROW()-2)/20)+2)+MOD(ROW()-2,20))</f>
        <v/>
      </c>
      <c r="F9443" s="0" t="str">
        <f aca="false">IF($A9443="","",INDEX(CARTAO_COMPRAS!$G:$G,INT((ROW()-2)/20)+2))</f>
        <v/>
      </c>
      <c r="G9443" s="5" t="str">
        <f aca="false">IF($A9443="","",INDEX(CARTAO_COMPRAS!$I:$I,INT((ROW()-2)/20)+2))</f>
        <v/>
      </c>
      <c r="H9443" s="4" t="str">
        <f aca="false">IF($A9443="","",EDATE(INDEX(CARTAO_COMPRAS!$J:$J,INT((ROW()-2)/20)+2),MOD(ROW()-2,20)))</f>
        <v/>
      </c>
      <c r="I9443" s="4" t="str">
        <f aca="false">IF($H9443="","",$H9443-WEEKDAY($H9443,2)+1)</f>
        <v/>
      </c>
      <c r="J9443" s="4" t="str">
        <f aca="false">IF($I9443="","",$I9443+6)</f>
        <v/>
      </c>
      <c r="K9443" s="6" t="str">
        <f aca="false">IF($H9443="","",DATE(YEAR($H9443),MONTH($H9443),1))</f>
        <v/>
      </c>
      <c r="L9443" s="0" t="str">
        <f aca="false">IF($A9443="","",INDEX(CARTAO_COMPRAS!$K:$K,INT((ROW()-2)/20)+2))</f>
        <v/>
      </c>
      <c r="M9443" s="0" t="str">
        <f aca="false">IF($A9443="","","Compra no cartão")</f>
        <v/>
      </c>
    </row>
    <row r="9444" customFormat="false" ht="13.5" hidden="false" customHeight="false" outlineLevel="0" collapsed="false">
      <c r="A9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4" s="0" t="str">
        <f aca="false">IF($A9444="","",INDEX(CARTAO_COMPRAS!$C:$C,INT((ROW()-2)/20)+2))</f>
        <v/>
      </c>
      <c r="C9444" s="0" t="str">
        <f aca="false">IF($A9444="","",INDEX(CARTAO_COMPRAS!$D:$D,INT((ROW()-2)/20)+2))</f>
        <v/>
      </c>
      <c r="D9444" s="0" t="str">
        <f aca="false">IF($A9444="","",INDEX(CARTAO_COMPRAS!$E:$E,INT((ROW()-2)/20)+2))</f>
        <v/>
      </c>
      <c r="E9444" s="0" t="str">
        <f aca="false">IF($A9444="","",INDEX(CARTAO_COMPRAS!$H:$H,INT((ROW()-2)/20)+2)+MOD(ROW()-2,20))</f>
        <v/>
      </c>
      <c r="F9444" s="0" t="str">
        <f aca="false">IF($A9444="","",INDEX(CARTAO_COMPRAS!$G:$G,INT((ROW()-2)/20)+2))</f>
        <v/>
      </c>
      <c r="G9444" s="5" t="str">
        <f aca="false">IF($A9444="","",INDEX(CARTAO_COMPRAS!$I:$I,INT((ROW()-2)/20)+2))</f>
        <v/>
      </c>
      <c r="H9444" s="4" t="str">
        <f aca="false">IF($A9444="","",EDATE(INDEX(CARTAO_COMPRAS!$J:$J,INT((ROW()-2)/20)+2),MOD(ROW()-2,20)))</f>
        <v/>
      </c>
      <c r="I9444" s="4" t="str">
        <f aca="false">IF($H9444="","",$H9444-WEEKDAY($H9444,2)+1)</f>
        <v/>
      </c>
      <c r="J9444" s="4" t="str">
        <f aca="false">IF($I9444="","",$I9444+6)</f>
        <v/>
      </c>
      <c r="K9444" s="6" t="str">
        <f aca="false">IF($H9444="","",DATE(YEAR($H9444),MONTH($H9444),1))</f>
        <v/>
      </c>
      <c r="L9444" s="0" t="str">
        <f aca="false">IF($A9444="","",INDEX(CARTAO_COMPRAS!$K:$K,INT((ROW()-2)/20)+2))</f>
        <v/>
      </c>
      <c r="M9444" s="0" t="str">
        <f aca="false">IF($A9444="","","Compra no cartão")</f>
        <v/>
      </c>
    </row>
    <row r="9445" customFormat="false" ht="13.5" hidden="false" customHeight="false" outlineLevel="0" collapsed="false">
      <c r="A9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5" s="0" t="str">
        <f aca="false">IF($A9445="","",INDEX(CARTAO_COMPRAS!$C:$C,INT((ROW()-2)/20)+2))</f>
        <v/>
      </c>
      <c r="C9445" s="0" t="str">
        <f aca="false">IF($A9445="","",INDEX(CARTAO_COMPRAS!$D:$D,INT((ROW()-2)/20)+2))</f>
        <v/>
      </c>
      <c r="D9445" s="0" t="str">
        <f aca="false">IF($A9445="","",INDEX(CARTAO_COMPRAS!$E:$E,INT((ROW()-2)/20)+2))</f>
        <v/>
      </c>
      <c r="E9445" s="0" t="str">
        <f aca="false">IF($A9445="","",INDEX(CARTAO_COMPRAS!$H:$H,INT((ROW()-2)/20)+2)+MOD(ROW()-2,20))</f>
        <v/>
      </c>
      <c r="F9445" s="0" t="str">
        <f aca="false">IF($A9445="","",INDEX(CARTAO_COMPRAS!$G:$G,INT((ROW()-2)/20)+2))</f>
        <v/>
      </c>
      <c r="G9445" s="5" t="str">
        <f aca="false">IF($A9445="","",INDEX(CARTAO_COMPRAS!$I:$I,INT((ROW()-2)/20)+2))</f>
        <v/>
      </c>
      <c r="H9445" s="4" t="str">
        <f aca="false">IF($A9445="","",EDATE(INDEX(CARTAO_COMPRAS!$J:$J,INT((ROW()-2)/20)+2),MOD(ROW()-2,20)))</f>
        <v/>
      </c>
      <c r="I9445" s="4" t="str">
        <f aca="false">IF($H9445="","",$H9445-WEEKDAY($H9445,2)+1)</f>
        <v/>
      </c>
      <c r="J9445" s="4" t="str">
        <f aca="false">IF($I9445="","",$I9445+6)</f>
        <v/>
      </c>
      <c r="K9445" s="6" t="str">
        <f aca="false">IF($H9445="","",DATE(YEAR($H9445),MONTH($H9445),1))</f>
        <v/>
      </c>
      <c r="L9445" s="0" t="str">
        <f aca="false">IF($A9445="","",INDEX(CARTAO_COMPRAS!$K:$K,INT((ROW()-2)/20)+2))</f>
        <v/>
      </c>
      <c r="M9445" s="0" t="str">
        <f aca="false">IF($A9445="","","Compra no cartão")</f>
        <v/>
      </c>
    </row>
    <row r="9446" customFormat="false" ht="13.5" hidden="false" customHeight="false" outlineLevel="0" collapsed="false">
      <c r="A9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6" s="0" t="str">
        <f aca="false">IF($A9446="","",INDEX(CARTAO_COMPRAS!$C:$C,INT((ROW()-2)/20)+2))</f>
        <v/>
      </c>
      <c r="C9446" s="0" t="str">
        <f aca="false">IF($A9446="","",INDEX(CARTAO_COMPRAS!$D:$D,INT((ROW()-2)/20)+2))</f>
        <v/>
      </c>
      <c r="D9446" s="0" t="str">
        <f aca="false">IF($A9446="","",INDEX(CARTAO_COMPRAS!$E:$E,INT((ROW()-2)/20)+2))</f>
        <v/>
      </c>
      <c r="E9446" s="0" t="str">
        <f aca="false">IF($A9446="","",INDEX(CARTAO_COMPRAS!$H:$H,INT((ROW()-2)/20)+2)+MOD(ROW()-2,20))</f>
        <v/>
      </c>
      <c r="F9446" s="0" t="str">
        <f aca="false">IF($A9446="","",INDEX(CARTAO_COMPRAS!$G:$G,INT((ROW()-2)/20)+2))</f>
        <v/>
      </c>
      <c r="G9446" s="5" t="str">
        <f aca="false">IF($A9446="","",INDEX(CARTAO_COMPRAS!$I:$I,INT((ROW()-2)/20)+2))</f>
        <v/>
      </c>
      <c r="H9446" s="4" t="str">
        <f aca="false">IF($A9446="","",EDATE(INDEX(CARTAO_COMPRAS!$J:$J,INT((ROW()-2)/20)+2),MOD(ROW()-2,20)))</f>
        <v/>
      </c>
      <c r="I9446" s="4" t="str">
        <f aca="false">IF($H9446="","",$H9446-WEEKDAY($H9446,2)+1)</f>
        <v/>
      </c>
      <c r="J9446" s="4" t="str">
        <f aca="false">IF($I9446="","",$I9446+6)</f>
        <v/>
      </c>
      <c r="K9446" s="6" t="str">
        <f aca="false">IF($H9446="","",DATE(YEAR($H9446),MONTH($H9446),1))</f>
        <v/>
      </c>
      <c r="L9446" s="0" t="str">
        <f aca="false">IF($A9446="","",INDEX(CARTAO_COMPRAS!$K:$K,INT((ROW()-2)/20)+2))</f>
        <v/>
      </c>
      <c r="M9446" s="0" t="str">
        <f aca="false">IF($A9446="","","Compra no cartão")</f>
        <v/>
      </c>
    </row>
    <row r="9447" customFormat="false" ht="13.5" hidden="false" customHeight="false" outlineLevel="0" collapsed="false">
      <c r="A9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7" s="0" t="str">
        <f aca="false">IF($A9447="","",INDEX(CARTAO_COMPRAS!$C:$C,INT((ROW()-2)/20)+2))</f>
        <v/>
      </c>
      <c r="C9447" s="0" t="str">
        <f aca="false">IF($A9447="","",INDEX(CARTAO_COMPRAS!$D:$D,INT((ROW()-2)/20)+2))</f>
        <v/>
      </c>
      <c r="D9447" s="0" t="str">
        <f aca="false">IF($A9447="","",INDEX(CARTAO_COMPRAS!$E:$E,INT((ROW()-2)/20)+2))</f>
        <v/>
      </c>
      <c r="E9447" s="0" t="str">
        <f aca="false">IF($A9447="","",INDEX(CARTAO_COMPRAS!$H:$H,INT((ROW()-2)/20)+2)+MOD(ROW()-2,20))</f>
        <v/>
      </c>
      <c r="F9447" s="0" t="str">
        <f aca="false">IF($A9447="","",INDEX(CARTAO_COMPRAS!$G:$G,INT((ROW()-2)/20)+2))</f>
        <v/>
      </c>
      <c r="G9447" s="5" t="str">
        <f aca="false">IF($A9447="","",INDEX(CARTAO_COMPRAS!$I:$I,INT((ROW()-2)/20)+2))</f>
        <v/>
      </c>
      <c r="H9447" s="4" t="str">
        <f aca="false">IF($A9447="","",EDATE(INDEX(CARTAO_COMPRAS!$J:$J,INT((ROW()-2)/20)+2),MOD(ROW()-2,20)))</f>
        <v/>
      </c>
      <c r="I9447" s="4" t="str">
        <f aca="false">IF($H9447="","",$H9447-WEEKDAY($H9447,2)+1)</f>
        <v/>
      </c>
      <c r="J9447" s="4" t="str">
        <f aca="false">IF($I9447="","",$I9447+6)</f>
        <v/>
      </c>
      <c r="K9447" s="6" t="str">
        <f aca="false">IF($H9447="","",DATE(YEAR($H9447),MONTH($H9447),1))</f>
        <v/>
      </c>
      <c r="L9447" s="0" t="str">
        <f aca="false">IF($A9447="","",INDEX(CARTAO_COMPRAS!$K:$K,INT((ROW()-2)/20)+2))</f>
        <v/>
      </c>
      <c r="M9447" s="0" t="str">
        <f aca="false">IF($A9447="","","Compra no cartão")</f>
        <v/>
      </c>
    </row>
    <row r="9448" customFormat="false" ht="13.5" hidden="false" customHeight="false" outlineLevel="0" collapsed="false">
      <c r="A9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8" s="0" t="str">
        <f aca="false">IF($A9448="","",INDEX(CARTAO_COMPRAS!$C:$C,INT((ROW()-2)/20)+2))</f>
        <v/>
      </c>
      <c r="C9448" s="0" t="str">
        <f aca="false">IF($A9448="","",INDEX(CARTAO_COMPRAS!$D:$D,INT((ROW()-2)/20)+2))</f>
        <v/>
      </c>
      <c r="D9448" s="0" t="str">
        <f aca="false">IF($A9448="","",INDEX(CARTAO_COMPRAS!$E:$E,INT((ROW()-2)/20)+2))</f>
        <v/>
      </c>
      <c r="E9448" s="0" t="str">
        <f aca="false">IF($A9448="","",INDEX(CARTAO_COMPRAS!$H:$H,INT((ROW()-2)/20)+2)+MOD(ROW()-2,20))</f>
        <v/>
      </c>
      <c r="F9448" s="0" t="str">
        <f aca="false">IF($A9448="","",INDEX(CARTAO_COMPRAS!$G:$G,INT((ROW()-2)/20)+2))</f>
        <v/>
      </c>
      <c r="G9448" s="5" t="str">
        <f aca="false">IF($A9448="","",INDEX(CARTAO_COMPRAS!$I:$I,INT((ROW()-2)/20)+2))</f>
        <v/>
      </c>
      <c r="H9448" s="4" t="str">
        <f aca="false">IF($A9448="","",EDATE(INDEX(CARTAO_COMPRAS!$J:$J,INT((ROW()-2)/20)+2),MOD(ROW()-2,20)))</f>
        <v/>
      </c>
      <c r="I9448" s="4" t="str">
        <f aca="false">IF($H9448="","",$H9448-WEEKDAY($H9448,2)+1)</f>
        <v/>
      </c>
      <c r="J9448" s="4" t="str">
        <f aca="false">IF($I9448="","",$I9448+6)</f>
        <v/>
      </c>
      <c r="K9448" s="6" t="str">
        <f aca="false">IF($H9448="","",DATE(YEAR($H9448),MONTH($H9448),1))</f>
        <v/>
      </c>
      <c r="L9448" s="0" t="str">
        <f aca="false">IF($A9448="","",INDEX(CARTAO_COMPRAS!$K:$K,INT((ROW()-2)/20)+2))</f>
        <v/>
      </c>
      <c r="M9448" s="0" t="str">
        <f aca="false">IF($A9448="","","Compra no cartão")</f>
        <v/>
      </c>
    </row>
    <row r="9449" customFormat="false" ht="13.5" hidden="false" customHeight="false" outlineLevel="0" collapsed="false">
      <c r="A9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49" s="0" t="str">
        <f aca="false">IF($A9449="","",INDEX(CARTAO_COMPRAS!$C:$C,INT((ROW()-2)/20)+2))</f>
        <v/>
      </c>
      <c r="C9449" s="0" t="str">
        <f aca="false">IF($A9449="","",INDEX(CARTAO_COMPRAS!$D:$D,INT((ROW()-2)/20)+2))</f>
        <v/>
      </c>
      <c r="D9449" s="0" t="str">
        <f aca="false">IF($A9449="","",INDEX(CARTAO_COMPRAS!$E:$E,INT((ROW()-2)/20)+2))</f>
        <v/>
      </c>
      <c r="E9449" s="0" t="str">
        <f aca="false">IF($A9449="","",INDEX(CARTAO_COMPRAS!$H:$H,INT((ROW()-2)/20)+2)+MOD(ROW()-2,20))</f>
        <v/>
      </c>
      <c r="F9449" s="0" t="str">
        <f aca="false">IF($A9449="","",INDEX(CARTAO_COMPRAS!$G:$G,INT((ROW()-2)/20)+2))</f>
        <v/>
      </c>
      <c r="G9449" s="5" t="str">
        <f aca="false">IF($A9449="","",INDEX(CARTAO_COMPRAS!$I:$I,INT((ROW()-2)/20)+2))</f>
        <v/>
      </c>
      <c r="H9449" s="4" t="str">
        <f aca="false">IF($A9449="","",EDATE(INDEX(CARTAO_COMPRAS!$J:$J,INT((ROW()-2)/20)+2),MOD(ROW()-2,20)))</f>
        <v/>
      </c>
      <c r="I9449" s="4" t="str">
        <f aca="false">IF($H9449="","",$H9449-WEEKDAY($H9449,2)+1)</f>
        <v/>
      </c>
      <c r="J9449" s="4" t="str">
        <f aca="false">IF($I9449="","",$I9449+6)</f>
        <v/>
      </c>
      <c r="K9449" s="6" t="str">
        <f aca="false">IF($H9449="","",DATE(YEAR($H9449),MONTH($H9449),1))</f>
        <v/>
      </c>
      <c r="L9449" s="0" t="str">
        <f aca="false">IF($A9449="","",INDEX(CARTAO_COMPRAS!$K:$K,INT((ROW()-2)/20)+2))</f>
        <v/>
      </c>
      <c r="M9449" s="0" t="str">
        <f aca="false">IF($A9449="","","Compra no cartão")</f>
        <v/>
      </c>
    </row>
    <row r="9450" customFormat="false" ht="13.5" hidden="false" customHeight="false" outlineLevel="0" collapsed="false">
      <c r="A9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0" s="0" t="str">
        <f aca="false">IF($A9450="","",INDEX(CARTAO_COMPRAS!$C:$C,INT((ROW()-2)/20)+2))</f>
        <v/>
      </c>
      <c r="C9450" s="0" t="str">
        <f aca="false">IF($A9450="","",INDEX(CARTAO_COMPRAS!$D:$D,INT((ROW()-2)/20)+2))</f>
        <v/>
      </c>
      <c r="D9450" s="0" t="str">
        <f aca="false">IF($A9450="","",INDEX(CARTAO_COMPRAS!$E:$E,INT((ROW()-2)/20)+2))</f>
        <v/>
      </c>
      <c r="E9450" s="0" t="str">
        <f aca="false">IF($A9450="","",INDEX(CARTAO_COMPRAS!$H:$H,INT((ROW()-2)/20)+2)+MOD(ROW()-2,20))</f>
        <v/>
      </c>
      <c r="F9450" s="0" t="str">
        <f aca="false">IF($A9450="","",INDEX(CARTAO_COMPRAS!$G:$G,INT((ROW()-2)/20)+2))</f>
        <v/>
      </c>
      <c r="G9450" s="5" t="str">
        <f aca="false">IF($A9450="","",INDEX(CARTAO_COMPRAS!$I:$I,INT((ROW()-2)/20)+2))</f>
        <v/>
      </c>
      <c r="H9450" s="4" t="str">
        <f aca="false">IF($A9450="","",EDATE(INDEX(CARTAO_COMPRAS!$J:$J,INT((ROW()-2)/20)+2),MOD(ROW()-2,20)))</f>
        <v/>
      </c>
      <c r="I9450" s="4" t="str">
        <f aca="false">IF($H9450="","",$H9450-WEEKDAY($H9450,2)+1)</f>
        <v/>
      </c>
      <c r="J9450" s="4" t="str">
        <f aca="false">IF($I9450="","",$I9450+6)</f>
        <v/>
      </c>
      <c r="K9450" s="6" t="str">
        <f aca="false">IF($H9450="","",DATE(YEAR($H9450),MONTH($H9450),1))</f>
        <v/>
      </c>
      <c r="L9450" s="0" t="str">
        <f aca="false">IF($A9450="","",INDEX(CARTAO_COMPRAS!$K:$K,INT((ROW()-2)/20)+2))</f>
        <v/>
      </c>
      <c r="M9450" s="0" t="str">
        <f aca="false">IF($A9450="","","Compra no cartão")</f>
        <v/>
      </c>
    </row>
    <row r="9451" customFormat="false" ht="13.5" hidden="false" customHeight="false" outlineLevel="0" collapsed="false">
      <c r="A9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1" s="0" t="str">
        <f aca="false">IF($A9451="","",INDEX(CARTAO_COMPRAS!$C:$C,INT((ROW()-2)/20)+2))</f>
        <v/>
      </c>
      <c r="C9451" s="0" t="str">
        <f aca="false">IF($A9451="","",INDEX(CARTAO_COMPRAS!$D:$D,INT((ROW()-2)/20)+2))</f>
        <v/>
      </c>
      <c r="D9451" s="0" t="str">
        <f aca="false">IF($A9451="","",INDEX(CARTAO_COMPRAS!$E:$E,INT((ROW()-2)/20)+2))</f>
        <v/>
      </c>
      <c r="E9451" s="0" t="str">
        <f aca="false">IF($A9451="","",INDEX(CARTAO_COMPRAS!$H:$H,INT((ROW()-2)/20)+2)+MOD(ROW()-2,20))</f>
        <v/>
      </c>
      <c r="F9451" s="0" t="str">
        <f aca="false">IF($A9451="","",INDEX(CARTAO_COMPRAS!$G:$G,INT((ROW()-2)/20)+2))</f>
        <v/>
      </c>
      <c r="G9451" s="5" t="str">
        <f aca="false">IF($A9451="","",INDEX(CARTAO_COMPRAS!$I:$I,INT((ROW()-2)/20)+2))</f>
        <v/>
      </c>
      <c r="H9451" s="4" t="str">
        <f aca="false">IF($A9451="","",EDATE(INDEX(CARTAO_COMPRAS!$J:$J,INT((ROW()-2)/20)+2),MOD(ROW()-2,20)))</f>
        <v/>
      </c>
      <c r="I9451" s="4" t="str">
        <f aca="false">IF($H9451="","",$H9451-WEEKDAY($H9451,2)+1)</f>
        <v/>
      </c>
      <c r="J9451" s="4" t="str">
        <f aca="false">IF($I9451="","",$I9451+6)</f>
        <v/>
      </c>
      <c r="K9451" s="6" t="str">
        <f aca="false">IF($H9451="","",DATE(YEAR($H9451),MONTH($H9451),1))</f>
        <v/>
      </c>
      <c r="L9451" s="0" t="str">
        <f aca="false">IF($A9451="","",INDEX(CARTAO_COMPRAS!$K:$K,INT((ROW()-2)/20)+2))</f>
        <v/>
      </c>
      <c r="M9451" s="0" t="str">
        <f aca="false">IF($A9451="","","Compra no cartão")</f>
        <v/>
      </c>
    </row>
    <row r="9452" customFormat="false" ht="13.5" hidden="false" customHeight="false" outlineLevel="0" collapsed="false">
      <c r="A9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2" s="0" t="str">
        <f aca="false">IF($A9452="","",INDEX(CARTAO_COMPRAS!$C:$C,INT((ROW()-2)/20)+2))</f>
        <v/>
      </c>
      <c r="C9452" s="0" t="str">
        <f aca="false">IF($A9452="","",INDEX(CARTAO_COMPRAS!$D:$D,INT((ROW()-2)/20)+2))</f>
        <v/>
      </c>
      <c r="D9452" s="0" t="str">
        <f aca="false">IF($A9452="","",INDEX(CARTAO_COMPRAS!$E:$E,INT((ROW()-2)/20)+2))</f>
        <v/>
      </c>
      <c r="E9452" s="0" t="str">
        <f aca="false">IF($A9452="","",INDEX(CARTAO_COMPRAS!$H:$H,INT((ROW()-2)/20)+2)+MOD(ROW()-2,20))</f>
        <v/>
      </c>
      <c r="F9452" s="0" t="str">
        <f aca="false">IF($A9452="","",INDEX(CARTAO_COMPRAS!$G:$G,INT((ROW()-2)/20)+2))</f>
        <v/>
      </c>
      <c r="G9452" s="5" t="str">
        <f aca="false">IF($A9452="","",INDEX(CARTAO_COMPRAS!$I:$I,INT((ROW()-2)/20)+2))</f>
        <v/>
      </c>
      <c r="H9452" s="4" t="str">
        <f aca="false">IF($A9452="","",EDATE(INDEX(CARTAO_COMPRAS!$J:$J,INT((ROW()-2)/20)+2),MOD(ROW()-2,20)))</f>
        <v/>
      </c>
      <c r="I9452" s="4" t="str">
        <f aca="false">IF($H9452="","",$H9452-WEEKDAY($H9452,2)+1)</f>
        <v/>
      </c>
      <c r="J9452" s="4" t="str">
        <f aca="false">IF($I9452="","",$I9452+6)</f>
        <v/>
      </c>
      <c r="K9452" s="6" t="str">
        <f aca="false">IF($H9452="","",DATE(YEAR($H9452),MONTH($H9452),1))</f>
        <v/>
      </c>
      <c r="L9452" s="0" t="str">
        <f aca="false">IF($A9452="","",INDEX(CARTAO_COMPRAS!$K:$K,INT((ROW()-2)/20)+2))</f>
        <v/>
      </c>
      <c r="M9452" s="0" t="str">
        <f aca="false">IF($A9452="","","Compra no cartão")</f>
        <v/>
      </c>
    </row>
    <row r="9453" customFormat="false" ht="13.5" hidden="false" customHeight="false" outlineLevel="0" collapsed="false">
      <c r="A9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3" s="0" t="str">
        <f aca="false">IF($A9453="","",INDEX(CARTAO_COMPRAS!$C:$C,INT((ROW()-2)/20)+2))</f>
        <v/>
      </c>
      <c r="C9453" s="0" t="str">
        <f aca="false">IF($A9453="","",INDEX(CARTAO_COMPRAS!$D:$D,INT((ROW()-2)/20)+2))</f>
        <v/>
      </c>
      <c r="D9453" s="0" t="str">
        <f aca="false">IF($A9453="","",INDEX(CARTAO_COMPRAS!$E:$E,INT((ROW()-2)/20)+2))</f>
        <v/>
      </c>
      <c r="E9453" s="0" t="str">
        <f aca="false">IF($A9453="","",INDEX(CARTAO_COMPRAS!$H:$H,INT((ROW()-2)/20)+2)+MOD(ROW()-2,20))</f>
        <v/>
      </c>
      <c r="F9453" s="0" t="str">
        <f aca="false">IF($A9453="","",INDEX(CARTAO_COMPRAS!$G:$G,INT((ROW()-2)/20)+2))</f>
        <v/>
      </c>
      <c r="G9453" s="5" t="str">
        <f aca="false">IF($A9453="","",INDEX(CARTAO_COMPRAS!$I:$I,INT((ROW()-2)/20)+2))</f>
        <v/>
      </c>
      <c r="H9453" s="4" t="str">
        <f aca="false">IF($A9453="","",EDATE(INDEX(CARTAO_COMPRAS!$J:$J,INT((ROW()-2)/20)+2),MOD(ROW()-2,20)))</f>
        <v/>
      </c>
      <c r="I9453" s="4" t="str">
        <f aca="false">IF($H9453="","",$H9453-WEEKDAY($H9453,2)+1)</f>
        <v/>
      </c>
      <c r="J9453" s="4" t="str">
        <f aca="false">IF($I9453="","",$I9453+6)</f>
        <v/>
      </c>
      <c r="K9453" s="6" t="str">
        <f aca="false">IF($H9453="","",DATE(YEAR($H9453),MONTH($H9453),1))</f>
        <v/>
      </c>
      <c r="L9453" s="0" t="str">
        <f aca="false">IF($A9453="","",INDEX(CARTAO_COMPRAS!$K:$K,INT((ROW()-2)/20)+2))</f>
        <v/>
      </c>
      <c r="M9453" s="0" t="str">
        <f aca="false">IF($A9453="","","Compra no cartão")</f>
        <v/>
      </c>
    </row>
    <row r="9454" customFormat="false" ht="13.5" hidden="false" customHeight="false" outlineLevel="0" collapsed="false">
      <c r="A9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4" s="0" t="str">
        <f aca="false">IF($A9454="","",INDEX(CARTAO_COMPRAS!$C:$C,INT((ROW()-2)/20)+2))</f>
        <v/>
      </c>
      <c r="C9454" s="0" t="str">
        <f aca="false">IF($A9454="","",INDEX(CARTAO_COMPRAS!$D:$D,INT((ROW()-2)/20)+2))</f>
        <v/>
      </c>
      <c r="D9454" s="0" t="str">
        <f aca="false">IF($A9454="","",INDEX(CARTAO_COMPRAS!$E:$E,INT((ROW()-2)/20)+2))</f>
        <v/>
      </c>
      <c r="E9454" s="0" t="str">
        <f aca="false">IF($A9454="","",INDEX(CARTAO_COMPRAS!$H:$H,INT((ROW()-2)/20)+2)+MOD(ROW()-2,20))</f>
        <v/>
      </c>
      <c r="F9454" s="0" t="str">
        <f aca="false">IF($A9454="","",INDEX(CARTAO_COMPRAS!$G:$G,INT((ROW()-2)/20)+2))</f>
        <v/>
      </c>
      <c r="G9454" s="5" t="str">
        <f aca="false">IF($A9454="","",INDEX(CARTAO_COMPRAS!$I:$I,INT((ROW()-2)/20)+2))</f>
        <v/>
      </c>
      <c r="H9454" s="4" t="str">
        <f aca="false">IF($A9454="","",EDATE(INDEX(CARTAO_COMPRAS!$J:$J,INT((ROW()-2)/20)+2),MOD(ROW()-2,20)))</f>
        <v/>
      </c>
      <c r="I9454" s="4" t="str">
        <f aca="false">IF($H9454="","",$H9454-WEEKDAY($H9454,2)+1)</f>
        <v/>
      </c>
      <c r="J9454" s="4" t="str">
        <f aca="false">IF($I9454="","",$I9454+6)</f>
        <v/>
      </c>
      <c r="K9454" s="6" t="str">
        <f aca="false">IF($H9454="","",DATE(YEAR($H9454),MONTH($H9454),1))</f>
        <v/>
      </c>
      <c r="L9454" s="0" t="str">
        <f aca="false">IF($A9454="","",INDEX(CARTAO_COMPRAS!$K:$K,INT((ROW()-2)/20)+2))</f>
        <v/>
      </c>
      <c r="M9454" s="0" t="str">
        <f aca="false">IF($A9454="","","Compra no cartão")</f>
        <v/>
      </c>
    </row>
    <row r="9455" customFormat="false" ht="13.5" hidden="false" customHeight="false" outlineLevel="0" collapsed="false">
      <c r="A9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5" s="0" t="str">
        <f aca="false">IF($A9455="","",INDEX(CARTAO_COMPRAS!$C:$C,INT((ROW()-2)/20)+2))</f>
        <v/>
      </c>
      <c r="C9455" s="0" t="str">
        <f aca="false">IF($A9455="","",INDEX(CARTAO_COMPRAS!$D:$D,INT((ROW()-2)/20)+2))</f>
        <v/>
      </c>
      <c r="D9455" s="0" t="str">
        <f aca="false">IF($A9455="","",INDEX(CARTAO_COMPRAS!$E:$E,INT((ROW()-2)/20)+2))</f>
        <v/>
      </c>
      <c r="E9455" s="0" t="str">
        <f aca="false">IF($A9455="","",INDEX(CARTAO_COMPRAS!$H:$H,INT((ROW()-2)/20)+2)+MOD(ROW()-2,20))</f>
        <v/>
      </c>
      <c r="F9455" s="0" t="str">
        <f aca="false">IF($A9455="","",INDEX(CARTAO_COMPRAS!$G:$G,INT((ROW()-2)/20)+2))</f>
        <v/>
      </c>
      <c r="G9455" s="5" t="str">
        <f aca="false">IF($A9455="","",INDEX(CARTAO_COMPRAS!$I:$I,INT((ROW()-2)/20)+2))</f>
        <v/>
      </c>
      <c r="H9455" s="4" t="str">
        <f aca="false">IF($A9455="","",EDATE(INDEX(CARTAO_COMPRAS!$J:$J,INT((ROW()-2)/20)+2),MOD(ROW()-2,20)))</f>
        <v/>
      </c>
      <c r="I9455" s="4" t="str">
        <f aca="false">IF($H9455="","",$H9455-WEEKDAY($H9455,2)+1)</f>
        <v/>
      </c>
      <c r="J9455" s="4" t="str">
        <f aca="false">IF($I9455="","",$I9455+6)</f>
        <v/>
      </c>
      <c r="K9455" s="6" t="str">
        <f aca="false">IF($H9455="","",DATE(YEAR($H9455),MONTH($H9455),1))</f>
        <v/>
      </c>
      <c r="L9455" s="0" t="str">
        <f aca="false">IF($A9455="","",INDEX(CARTAO_COMPRAS!$K:$K,INT((ROW()-2)/20)+2))</f>
        <v/>
      </c>
      <c r="M9455" s="0" t="str">
        <f aca="false">IF($A9455="","","Compra no cartão")</f>
        <v/>
      </c>
    </row>
    <row r="9456" customFormat="false" ht="13.5" hidden="false" customHeight="false" outlineLevel="0" collapsed="false">
      <c r="A9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6" s="0" t="str">
        <f aca="false">IF($A9456="","",INDEX(CARTAO_COMPRAS!$C:$C,INT((ROW()-2)/20)+2))</f>
        <v/>
      </c>
      <c r="C9456" s="0" t="str">
        <f aca="false">IF($A9456="","",INDEX(CARTAO_COMPRAS!$D:$D,INT((ROW()-2)/20)+2))</f>
        <v/>
      </c>
      <c r="D9456" s="0" t="str">
        <f aca="false">IF($A9456="","",INDEX(CARTAO_COMPRAS!$E:$E,INT((ROW()-2)/20)+2))</f>
        <v/>
      </c>
      <c r="E9456" s="0" t="str">
        <f aca="false">IF($A9456="","",INDEX(CARTAO_COMPRAS!$H:$H,INT((ROW()-2)/20)+2)+MOD(ROW()-2,20))</f>
        <v/>
      </c>
      <c r="F9456" s="0" t="str">
        <f aca="false">IF($A9456="","",INDEX(CARTAO_COMPRAS!$G:$G,INT((ROW()-2)/20)+2))</f>
        <v/>
      </c>
      <c r="G9456" s="5" t="str">
        <f aca="false">IF($A9456="","",INDEX(CARTAO_COMPRAS!$I:$I,INT((ROW()-2)/20)+2))</f>
        <v/>
      </c>
      <c r="H9456" s="4" t="str">
        <f aca="false">IF($A9456="","",EDATE(INDEX(CARTAO_COMPRAS!$J:$J,INT((ROW()-2)/20)+2),MOD(ROW()-2,20)))</f>
        <v/>
      </c>
      <c r="I9456" s="4" t="str">
        <f aca="false">IF($H9456="","",$H9456-WEEKDAY($H9456,2)+1)</f>
        <v/>
      </c>
      <c r="J9456" s="4" t="str">
        <f aca="false">IF($I9456="","",$I9456+6)</f>
        <v/>
      </c>
      <c r="K9456" s="6" t="str">
        <f aca="false">IF($H9456="","",DATE(YEAR($H9456),MONTH($H9456),1))</f>
        <v/>
      </c>
      <c r="L9456" s="0" t="str">
        <f aca="false">IF($A9456="","",INDEX(CARTAO_COMPRAS!$K:$K,INT((ROW()-2)/20)+2))</f>
        <v/>
      </c>
      <c r="M9456" s="0" t="str">
        <f aca="false">IF($A9456="","","Compra no cartão")</f>
        <v/>
      </c>
    </row>
    <row r="9457" customFormat="false" ht="13.5" hidden="false" customHeight="false" outlineLevel="0" collapsed="false">
      <c r="A9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7" s="0" t="str">
        <f aca="false">IF($A9457="","",INDEX(CARTAO_COMPRAS!$C:$C,INT((ROW()-2)/20)+2))</f>
        <v/>
      </c>
      <c r="C9457" s="0" t="str">
        <f aca="false">IF($A9457="","",INDEX(CARTAO_COMPRAS!$D:$D,INT((ROW()-2)/20)+2))</f>
        <v/>
      </c>
      <c r="D9457" s="0" t="str">
        <f aca="false">IF($A9457="","",INDEX(CARTAO_COMPRAS!$E:$E,INT((ROW()-2)/20)+2))</f>
        <v/>
      </c>
      <c r="E9457" s="0" t="str">
        <f aca="false">IF($A9457="","",INDEX(CARTAO_COMPRAS!$H:$H,INT((ROW()-2)/20)+2)+MOD(ROW()-2,20))</f>
        <v/>
      </c>
      <c r="F9457" s="0" t="str">
        <f aca="false">IF($A9457="","",INDEX(CARTAO_COMPRAS!$G:$G,INT((ROW()-2)/20)+2))</f>
        <v/>
      </c>
      <c r="G9457" s="5" t="str">
        <f aca="false">IF($A9457="","",INDEX(CARTAO_COMPRAS!$I:$I,INT((ROW()-2)/20)+2))</f>
        <v/>
      </c>
      <c r="H9457" s="4" t="str">
        <f aca="false">IF($A9457="","",EDATE(INDEX(CARTAO_COMPRAS!$J:$J,INT((ROW()-2)/20)+2),MOD(ROW()-2,20)))</f>
        <v/>
      </c>
      <c r="I9457" s="4" t="str">
        <f aca="false">IF($H9457="","",$H9457-WEEKDAY($H9457,2)+1)</f>
        <v/>
      </c>
      <c r="J9457" s="4" t="str">
        <f aca="false">IF($I9457="","",$I9457+6)</f>
        <v/>
      </c>
      <c r="K9457" s="6" t="str">
        <f aca="false">IF($H9457="","",DATE(YEAR($H9457),MONTH($H9457),1))</f>
        <v/>
      </c>
      <c r="L9457" s="0" t="str">
        <f aca="false">IF($A9457="","",INDEX(CARTAO_COMPRAS!$K:$K,INT((ROW()-2)/20)+2))</f>
        <v/>
      </c>
      <c r="M9457" s="0" t="str">
        <f aca="false">IF($A9457="","","Compra no cartão")</f>
        <v/>
      </c>
    </row>
    <row r="9458" customFormat="false" ht="13.5" hidden="false" customHeight="false" outlineLevel="0" collapsed="false">
      <c r="A9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8" s="0" t="str">
        <f aca="false">IF($A9458="","",INDEX(CARTAO_COMPRAS!$C:$C,INT((ROW()-2)/20)+2))</f>
        <v/>
      </c>
      <c r="C9458" s="0" t="str">
        <f aca="false">IF($A9458="","",INDEX(CARTAO_COMPRAS!$D:$D,INT((ROW()-2)/20)+2))</f>
        <v/>
      </c>
      <c r="D9458" s="0" t="str">
        <f aca="false">IF($A9458="","",INDEX(CARTAO_COMPRAS!$E:$E,INT((ROW()-2)/20)+2))</f>
        <v/>
      </c>
      <c r="E9458" s="0" t="str">
        <f aca="false">IF($A9458="","",INDEX(CARTAO_COMPRAS!$H:$H,INT((ROW()-2)/20)+2)+MOD(ROW()-2,20))</f>
        <v/>
      </c>
      <c r="F9458" s="0" t="str">
        <f aca="false">IF($A9458="","",INDEX(CARTAO_COMPRAS!$G:$G,INT((ROW()-2)/20)+2))</f>
        <v/>
      </c>
      <c r="G9458" s="5" t="str">
        <f aca="false">IF($A9458="","",INDEX(CARTAO_COMPRAS!$I:$I,INT((ROW()-2)/20)+2))</f>
        <v/>
      </c>
      <c r="H9458" s="4" t="str">
        <f aca="false">IF($A9458="","",EDATE(INDEX(CARTAO_COMPRAS!$J:$J,INT((ROW()-2)/20)+2),MOD(ROW()-2,20)))</f>
        <v/>
      </c>
      <c r="I9458" s="4" t="str">
        <f aca="false">IF($H9458="","",$H9458-WEEKDAY($H9458,2)+1)</f>
        <v/>
      </c>
      <c r="J9458" s="4" t="str">
        <f aca="false">IF($I9458="","",$I9458+6)</f>
        <v/>
      </c>
      <c r="K9458" s="6" t="str">
        <f aca="false">IF($H9458="","",DATE(YEAR($H9458),MONTH($H9458),1))</f>
        <v/>
      </c>
      <c r="L9458" s="0" t="str">
        <f aca="false">IF($A9458="","",INDEX(CARTAO_COMPRAS!$K:$K,INT((ROW()-2)/20)+2))</f>
        <v/>
      </c>
      <c r="M9458" s="0" t="str">
        <f aca="false">IF($A9458="","","Compra no cartão")</f>
        <v/>
      </c>
    </row>
    <row r="9459" customFormat="false" ht="13.5" hidden="false" customHeight="false" outlineLevel="0" collapsed="false">
      <c r="A9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59" s="0" t="str">
        <f aca="false">IF($A9459="","",INDEX(CARTAO_COMPRAS!$C:$C,INT((ROW()-2)/20)+2))</f>
        <v/>
      </c>
      <c r="C9459" s="0" t="str">
        <f aca="false">IF($A9459="","",INDEX(CARTAO_COMPRAS!$D:$D,INT((ROW()-2)/20)+2))</f>
        <v/>
      </c>
      <c r="D9459" s="0" t="str">
        <f aca="false">IF($A9459="","",INDEX(CARTAO_COMPRAS!$E:$E,INT((ROW()-2)/20)+2))</f>
        <v/>
      </c>
      <c r="E9459" s="0" t="str">
        <f aca="false">IF($A9459="","",INDEX(CARTAO_COMPRAS!$H:$H,INT((ROW()-2)/20)+2)+MOD(ROW()-2,20))</f>
        <v/>
      </c>
      <c r="F9459" s="0" t="str">
        <f aca="false">IF($A9459="","",INDEX(CARTAO_COMPRAS!$G:$G,INT((ROW()-2)/20)+2))</f>
        <v/>
      </c>
      <c r="G9459" s="5" t="str">
        <f aca="false">IF($A9459="","",INDEX(CARTAO_COMPRAS!$I:$I,INT((ROW()-2)/20)+2))</f>
        <v/>
      </c>
      <c r="H9459" s="4" t="str">
        <f aca="false">IF($A9459="","",EDATE(INDEX(CARTAO_COMPRAS!$J:$J,INT((ROW()-2)/20)+2),MOD(ROW()-2,20)))</f>
        <v/>
      </c>
      <c r="I9459" s="4" t="str">
        <f aca="false">IF($H9459="","",$H9459-WEEKDAY($H9459,2)+1)</f>
        <v/>
      </c>
      <c r="J9459" s="4" t="str">
        <f aca="false">IF($I9459="","",$I9459+6)</f>
        <v/>
      </c>
      <c r="K9459" s="6" t="str">
        <f aca="false">IF($H9459="","",DATE(YEAR($H9459),MONTH($H9459),1))</f>
        <v/>
      </c>
      <c r="L9459" s="0" t="str">
        <f aca="false">IF($A9459="","",INDEX(CARTAO_COMPRAS!$K:$K,INT((ROW()-2)/20)+2))</f>
        <v/>
      </c>
      <c r="M9459" s="0" t="str">
        <f aca="false">IF($A9459="","","Compra no cartão")</f>
        <v/>
      </c>
    </row>
    <row r="9460" customFormat="false" ht="13.5" hidden="false" customHeight="false" outlineLevel="0" collapsed="false">
      <c r="A9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0" s="0" t="str">
        <f aca="false">IF($A9460="","",INDEX(CARTAO_COMPRAS!$C:$C,INT((ROW()-2)/20)+2))</f>
        <v/>
      </c>
      <c r="C9460" s="0" t="str">
        <f aca="false">IF($A9460="","",INDEX(CARTAO_COMPRAS!$D:$D,INT((ROW()-2)/20)+2))</f>
        <v/>
      </c>
      <c r="D9460" s="0" t="str">
        <f aca="false">IF($A9460="","",INDEX(CARTAO_COMPRAS!$E:$E,INT((ROW()-2)/20)+2))</f>
        <v/>
      </c>
      <c r="E9460" s="0" t="str">
        <f aca="false">IF($A9460="","",INDEX(CARTAO_COMPRAS!$H:$H,INT((ROW()-2)/20)+2)+MOD(ROW()-2,20))</f>
        <v/>
      </c>
      <c r="F9460" s="0" t="str">
        <f aca="false">IF($A9460="","",INDEX(CARTAO_COMPRAS!$G:$G,INT((ROW()-2)/20)+2))</f>
        <v/>
      </c>
      <c r="G9460" s="5" t="str">
        <f aca="false">IF($A9460="","",INDEX(CARTAO_COMPRAS!$I:$I,INT((ROW()-2)/20)+2))</f>
        <v/>
      </c>
      <c r="H9460" s="4" t="str">
        <f aca="false">IF($A9460="","",EDATE(INDEX(CARTAO_COMPRAS!$J:$J,INT((ROW()-2)/20)+2),MOD(ROW()-2,20)))</f>
        <v/>
      </c>
      <c r="I9460" s="4" t="str">
        <f aca="false">IF($H9460="","",$H9460-WEEKDAY($H9460,2)+1)</f>
        <v/>
      </c>
      <c r="J9460" s="4" t="str">
        <f aca="false">IF($I9460="","",$I9460+6)</f>
        <v/>
      </c>
      <c r="K9460" s="6" t="str">
        <f aca="false">IF($H9460="","",DATE(YEAR($H9460),MONTH($H9460),1))</f>
        <v/>
      </c>
      <c r="L9460" s="0" t="str">
        <f aca="false">IF($A9460="","",INDEX(CARTAO_COMPRAS!$K:$K,INT((ROW()-2)/20)+2))</f>
        <v/>
      </c>
      <c r="M9460" s="0" t="str">
        <f aca="false">IF($A9460="","","Compra no cartão")</f>
        <v/>
      </c>
    </row>
    <row r="9461" customFormat="false" ht="13.5" hidden="false" customHeight="false" outlineLevel="0" collapsed="false">
      <c r="A9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1" s="0" t="str">
        <f aca="false">IF($A9461="","",INDEX(CARTAO_COMPRAS!$C:$C,INT((ROW()-2)/20)+2))</f>
        <v/>
      </c>
      <c r="C9461" s="0" t="str">
        <f aca="false">IF($A9461="","",INDEX(CARTAO_COMPRAS!$D:$D,INT((ROW()-2)/20)+2))</f>
        <v/>
      </c>
      <c r="D9461" s="0" t="str">
        <f aca="false">IF($A9461="","",INDEX(CARTAO_COMPRAS!$E:$E,INT((ROW()-2)/20)+2))</f>
        <v/>
      </c>
      <c r="E9461" s="0" t="str">
        <f aca="false">IF($A9461="","",INDEX(CARTAO_COMPRAS!$H:$H,INT((ROW()-2)/20)+2)+MOD(ROW()-2,20))</f>
        <v/>
      </c>
      <c r="F9461" s="0" t="str">
        <f aca="false">IF($A9461="","",INDEX(CARTAO_COMPRAS!$G:$G,INT((ROW()-2)/20)+2))</f>
        <v/>
      </c>
      <c r="G9461" s="5" t="str">
        <f aca="false">IF($A9461="","",INDEX(CARTAO_COMPRAS!$I:$I,INT((ROW()-2)/20)+2))</f>
        <v/>
      </c>
      <c r="H9461" s="4" t="str">
        <f aca="false">IF($A9461="","",EDATE(INDEX(CARTAO_COMPRAS!$J:$J,INT((ROW()-2)/20)+2),MOD(ROW()-2,20)))</f>
        <v/>
      </c>
      <c r="I9461" s="4" t="str">
        <f aca="false">IF($H9461="","",$H9461-WEEKDAY($H9461,2)+1)</f>
        <v/>
      </c>
      <c r="J9461" s="4" t="str">
        <f aca="false">IF($I9461="","",$I9461+6)</f>
        <v/>
      </c>
      <c r="K9461" s="6" t="str">
        <f aca="false">IF($H9461="","",DATE(YEAR($H9461),MONTH($H9461),1))</f>
        <v/>
      </c>
      <c r="L9461" s="0" t="str">
        <f aca="false">IF($A9461="","",INDEX(CARTAO_COMPRAS!$K:$K,INT((ROW()-2)/20)+2))</f>
        <v/>
      </c>
      <c r="M9461" s="0" t="str">
        <f aca="false">IF($A9461="","","Compra no cartão")</f>
        <v/>
      </c>
    </row>
    <row r="9462" customFormat="false" ht="13.5" hidden="false" customHeight="false" outlineLevel="0" collapsed="false">
      <c r="A94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474</v>
      </c>
      <c r="B9462" s="0" t="str">
        <f aca="false">IF($A9462="","",INDEX(CARTAO_COMPRAS!$C:$C,INT((ROW()-2)/20)+2))</f>
        <v>Nubank</v>
      </c>
      <c r="C9462" s="0" t="str">
        <f aca="false">IF($A9462="","",INDEX(CARTAO_COMPRAS!$D:$D,INT((ROW()-2)/20)+2))</f>
        <v>Facebook</v>
      </c>
      <c r="D9462" s="0" t="str">
        <f aca="false">IF($A9462="","",INDEX(CARTAO_COMPRAS!$E:$E,INT((ROW()-2)/20)+2))</f>
        <v>Fornecedores</v>
      </c>
      <c r="E9462" s="0" t="n">
        <f aca="false">IF($A9462="","",INDEX(CARTAO_COMPRAS!$H:$H,INT((ROW()-2)/20)+2)+MOD(ROW()-2,20))</f>
        <v>1</v>
      </c>
      <c r="F9462" s="0" t="n">
        <f aca="false">IF($A9462="","",INDEX(CARTAO_COMPRAS!$G:$G,INT((ROW()-2)/20)+2))</f>
        <v>1</v>
      </c>
      <c r="G9462" s="5" t="n">
        <f aca="false">IF($A9462="","",INDEX(CARTAO_COMPRAS!$I:$I,INT((ROW()-2)/20)+2))</f>
        <v>14.97</v>
      </c>
      <c r="H9462" s="4" t="n">
        <f aca="false">IF($A9462="","",EDATE(INDEX(CARTAO_COMPRAS!$J:$J,INT((ROW()-2)/20)+2),MOD(ROW()-2,20)))</f>
        <v>46201</v>
      </c>
      <c r="I9462" s="4" t="n">
        <f aca="false">IF($H9462="","",$H9462-WEEKDAY($H9462,2)+1)</f>
        <v>46195</v>
      </c>
      <c r="J9462" s="4" t="n">
        <f aca="false">IF($I9462="","",$I9462+6)</f>
        <v>46201</v>
      </c>
      <c r="K9462" s="6" t="n">
        <f aca="false">IF($H9462="","",DATE(YEAR($H9462),MONTH($H9462),1))</f>
        <v>46174</v>
      </c>
      <c r="L9462" s="0" t="str">
        <f aca="false">IF($A9462="","",INDEX(CARTAO_COMPRAS!$K:$K,INT((ROW()-2)/20)+2))</f>
        <v>Pago</v>
      </c>
      <c r="M9462" s="0" t="str">
        <f aca="false">IF($A9462="","","Compra no cartão")</f>
        <v>Compra no cartão</v>
      </c>
    </row>
    <row r="9463" customFormat="false" ht="13.5" hidden="false" customHeight="false" outlineLevel="0" collapsed="false">
      <c r="A9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3" s="0" t="str">
        <f aca="false">IF($A9463="","",INDEX(CARTAO_COMPRAS!$C:$C,INT((ROW()-2)/20)+2))</f>
        <v/>
      </c>
      <c r="C9463" s="0" t="str">
        <f aca="false">IF($A9463="","",INDEX(CARTAO_COMPRAS!$D:$D,INT((ROW()-2)/20)+2))</f>
        <v/>
      </c>
      <c r="D9463" s="0" t="str">
        <f aca="false">IF($A9463="","",INDEX(CARTAO_COMPRAS!$E:$E,INT((ROW()-2)/20)+2))</f>
        <v/>
      </c>
      <c r="E9463" s="0" t="str">
        <f aca="false">IF($A9463="","",INDEX(CARTAO_COMPRAS!$H:$H,INT((ROW()-2)/20)+2)+MOD(ROW()-2,20))</f>
        <v/>
      </c>
      <c r="F9463" s="0" t="str">
        <f aca="false">IF($A9463="","",INDEX(CARTAO_COMPRAS!$G:$G,INT((ROW()-2)/20)+2))</f>
        <v/>
      </c>
      <c r="G9463" s="5" t="str">
        <f aca="false">IF($A9463="","",INDEX(CARTAO_COMPRAS!$I:$I,INT((ROW()-2)/20)+2))</f>
        <v/>
      </c>
      <c r="H9463" s="4" t="str">
        <f aca="false">IF($A9463="","",EDATE(INDEX(CARTAO_COMPRAS!$J:$J,INT((ROW()-2)/20)+2),MOD(ROW()-2,20)))</f>
        <v/>
      </c>
      <c r="I9463" s="4" t="str">
        <f aca="false">IF($H9463="","",$H9463-WEEKDAY($H9463,2)+1)</f>
        <v/>
      </c>
      <c r="J9463" s="4" t="str">
        <f aca="false">IF($I9463="","",$I9463+6)</f>
        <v/>
      </c>
      <c r="K9463" s="6" t="str">
        <f aca="false">IF($H9463="","",DATE(YEAR($H9463),MONTH($H9463),1))</f>
        <v/>
      </c>
      <c r="L9463" s="0" t="str">
        <f aca="false">IF($A9463="","",INDEX(CARTAO_COMPRAS!$K:$K,INT((ROW()-2)/20)+2))</f>
        <v/>
      </c>
      <c r="M9463" s="0" t="str">
        <f aca="false">IF($A9463="","","Compra no cartão")</f>
        <v/>
      </c>
    </row>
    <row r="9464" customFormat="false" ht="13.5" hidden="false" customHeight="false" outlineLevel="0" collapsed="false">
      <c r="A9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4" s="0" t="str">
        <f aca="false">IF($A9464="","",INDEX(CARTAO_COMPRAS!$C:$C,INT((ROW()-2)/20)+2))</f>
        <v/>
      </c>
      <c r="C9464" s="0" t="str">
        <f aca="false">IF($A9464="","",INDEX(CARTAO_COMPRAS!$D:$D,INT((ROW()-2)/20)+2))</f>
        <v/>
      </c>
      <c r="D9464" s="0" t="str">
        <f aca="false">IF($A9464="","",INDEX(CARTAO_COMPRAS!$E:$E,INT((ROW()-2)/20)+2))</f>
        <v/>
      </c>
      <c r="E9464" s="0" t="str">
        <f aca="false">IF($A9464="","",INDEX(CARTAO_COMPRAS!$H:$H,INT((ROW()-2)/20)+2)+MOD(ROW()-2,20))</f>
        <v/>
      </c>
      <c r="F9464" s="0" t="str">
        <f aca="false">IF($A9464="","",INDEX(CARTAO_COMPRAS!$G:$G,INT((ROW()-2)/20)+2))</f>
        <v/>
      </c>
      <c r="G9464" s="5" t="str">
        <f aca="false">IF($A9464="","",INDEX(CARTAO_COMPRAS!$I:$I,INT((ROW()-2)/20)+2))</f>
        <v/>
      </c>
      <c r="H9464" s="4" t="str">
        <f aca="false">IF($A9464="","",EDATE(INDEX(CARTAO_COMPRAS!$J:$J,INT((ROW()-2)/20)+2),MOD(ROW()-2,20)))</f>
        <v/>
      </c>
      <c r="I9464" s="4" t="str">
        <f aca="false">IF($H9464="","",$H9464-WEEKDAY($H9464,2)+1)</f>
        <v/>
      </c>
      <c r="J9464" s="4" t="str">
        <f aca="false">IF($I9464="","",$I9464+6)</f>
        <v/>
      </c>
      <c r="K9464" s="6" t="str">
        <f aca="false">IF($H9464="","",DATE(YEAR($H9464),MONTH($H9464),1))</f>
        <v/>
      </c>
      <c r="L9464" s="0" t="str">
        <f aca="false">IF($A9464="","",INDEX(CARTAO_COMPRAS!$K:$K,INT((ROW()-2)/20)+2))</f>
        <v/>
      </c>
      <c r="M9464" s="0" t="str">
        <f aca="false">IF($A9464="","","Compra no cartão")</f>
        <v/>
      </c>
    </row>
    <row r="9465" customFormat="false" ht="13.5" hidden="false" customHeight="false" outlineLevel="0" collapsed="false">
      <c r="A9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5" s="0" t="str">
        <f aca="false">IF($A9465="","",INDEX(CARTAO_COMPRAS!$C:$C,INT((ROW()-2)/20)+2))</f>
        <v/>
      </c>
      <c r="C9465" s="0" t="str">
        <f aca="false">IF($A9465="","",INDEX(CARTAO_COMPRAS!$D:$D,INT((ROW()-2)/20)+2))</f>
        <v/>
      </c>
      <c r="D9465" s="0" t="str">
        <f aca="false">IF($A9465="","",INDEX(CARTAO_COMPRAS!$E:$E,INT((ROW()-2)/20)+2))</f>
        <v/>
      </c>
      <c r="E9465" s="0" t="str">
        <f aca="false">IF($A9465="","",INDEX(CARTAO_COMPRAS!$H:$H,INT((ROW()-2)/20)+2)+MOD(ROW()-2,20))</f>
        <v/>
      </c>
      <c r="F9465" s="0" t="str">
        <f aca="false">IF($A9465="","",INDEX(CARTAO_COMPRAS!$G:$G,INT((ROW()-2)/20)+2))</f>
        <v/>
      </c>
      <c r="G9465" s="5" t="str">
        <f aca="false">IF($A9465="","",INDEX(CARTAO_COMPRAS!$I:$I,INT((ROW()-2)/20)+2))</f>
        <v/>
      </c>
      <c r="H9465" s="4" t="str">
        <f aca="false">IF($A9465="","",EDATE(INDEX(CARTAO_COMPRAS!$J:$J,INT((ROW()-2)/20)+2),MOD(ROW()-2,20)))</f>
        <v/>
      </c>
      <c r="I9465" s="4" t="str">
        <f aca="false">IF($H9465="","",$H9465-WEEKDAY($H9465,2)+1)</f>
        <v/>
      </c>
      <c r="J9465" s="4" t="str">
        <f aca="false">IF($I9465="","",$I9465+6)</f>
        <v/>
      </c>
      <c r="K9465" s="6" t="str">
        <f aca="false">IF($H9465="","",DATE(YEAR($H9465),MONTH($H9465),1))</f>
        <v/>
      </c>
      <c r="L9465" s="0" t="str">
        <f aca="false">IF($A9465="","",INDEX(CARTAO_COMPRAS!$K:$K,INT((ROW()-2)/20)+2))</f>
        <v/>
      </c>
      <c r="M9465" s="0" t="str">
        <f aca="false">IF($A9465="","","Compra no cartão")</f>
        <v/>
      </c>
    </row>
    <row r="9466" customFormat="false" ht="13.5" hidden="false" customHeight="false" outlineLevel="0" collapsed="false">
      <c r="A9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6" s="0" t="str">
        <f aca="false">IF($A9466="","",INDEX(CARTAO_COMPRAS!$C:$C,INT((ROW()-2)/20)+2))</f>
        <v/>
      </c>
      <c r="C9466" s="0" t="str">
        <f aca="false">IF($A9466="","",INDEX(CARTAO_COMPRAS!$D:$D,INT((ROW()-2)/20)+2))</f>
        <v/>
      </c>
      <c r="D9466" s="0" t="str">
        <f aca="false">IF($A9466="","",INDEX(CARTAO_COMPRAS!$E:$E,INT((ROW()-2)/20)+2))</f>
        <v/>
      </c>
      <c r="E9466" s="0" t="str">
        <f aca="false">IF($A9466="","",INDEX(CARTAO_COMPRAS!$H:$H,INT((ROW()-2)/20)+2)+MOD(ROW()-2,20))</f>
        <v/>
      </c>
      <c r="F9466" s="0" t="str">
        <f aca="false">IF($A9466="","",INDEX(CARTAO_COMPRAS!$G:$G,INT((ROW()-2)/20)+2))</f>
        <v/>
      </c>
      <c r="G9466" s="5" t="str">
        <f aca="false">IF($A9466="","",INDEX(CARTAO_COMPRAS!$I:$I,INT((ROW()-2)/20)+2))</f>
        <v/>
      </c>
      <c r="H9466" s="4" t="str">
        <f aca="false">IF($A9466="","",EDATE(INDEX(CARTAO_COMPRAS!$J:$J,INT((ROW()-2)/20)+2),MOD(ROW()-2,20)))</f>
        <v/>
      </c>
      <c r="I9466" s="4" t="str">
        <f aca="false">IF($H9466="","",$H9466-WEEKDAY($H9466,2)+1)</f>
        <v/>
      </c>
      <c r="J9466" s="4" t="str">
        <f aca="false">IF($I9466="","",$I9466+6)</f>
        <v/>
      </c>
      <c r="K9466" s="6" t="str">
        <f aca="false">IF($H9466="","",DATE(YEAR($H9466),MONTH($H9466),1))</f>
        <v/>
      </c>
      <c r="L9466" s="0" t="str">
        <f aca="false">IF($A9466="","",INDEX(CARTAO_COMPRAS!$K:$K,INT((ROW()-2)/20)+2))</f>
        <v/>
      </c>
      <c r="M9466" s="0" t="str">
        <f aca="false">IF($A9466="","","Compra no cartão")</f>
        <v/>
      </c>
    </row>
    <row r="9467" customFormat="false" ht="13.5" hidden="false" customHeight="false" outlineLevel="0" collapsed="false">
      <c r="A9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7" s="0" t="str">
        <f aca="false">IF($A9467="","",INDEX(CARTAO_COMPRAS!$C:$C,INT((ROW()-2)/20)+2))</f>
        <v/>
      </c>
      <c r="C9467" s="0" t="str">
        <f aca="false">IF($A9467="","",INDEX(CARTAO_COMPRAS!$D:$D,INT((ROW()-2)/20)+2))</f>
        <v/>
      </c>
      <c r="D9467" s="0" t="str">
        <f aca="false">IF($A9467="","",INDEX(CARTAO_COMPRAS!$E:$E,INT((ROW()-2)/20)+2))</f>
        <v/>
      </c>
      <c r="E9467" s="0" t="str">
        <f aca="false">IF($A9467="","",INDEX(CARTAO_COMPRAS!$H:$H,INT((ROW()-2)/20)+2)+MOD(ROW()-2,20))</f>
        <v/>
      </c>
      <c r="F9467" s="0" t="str">
        <f aca="false">IF($A9467="","",INDEX(CARTAO_COMPRAS!$G:$G,INT((ROW()-2)/20)+2))</f>
        <v/>
      </c>
      <c r="G9467" s="5" t="str">
        <f aca="false">IF($A9467="","",INDEX(CARTAO_COMPRAS!$I:$I,INT((ROW()-2)/20)+2))</f>
        <v/>
      </c>
      <c r="H9467" s="4" t="str">
        <f aca="false">IF($A9467="","",EDATE(INDEX(CARTAO_COMPRAS!$J:$J,INT((ROW()-2)/20)+2),MOD(ROW()-2,20)))</f>
        <v/>
      </c>
      <c r="I9467" s="4" t="str">
        <f aca="false">IF($H9467="","",$H9467-WEEKDAY($H9467,2)+1)</f>
        <v/>
      </c>
      <c r="J9467" s="4" t="str">
        <f aca="false">IF($I9467="","",$I9467+6)</f>
        <v/>
      </c>
      <c r="K9467" s="6" t="str">
        <f aca="false">IF($H9467="","",DATE(YEAR($H9467),MONTH($H9467),1))</f>
        <v/>
      </c>
      <c r="L9467" s="0" t="str">
        <f aca="false">IF($A9467="","",INDEX(CARTAO_COMPRAS!$K:$K,INT((ROW()-2)/20)+2))</f>
        <v/>
      </c>
      <c r="M9467" s="0" t="str">
        <f aca="false">IF($A9467="","","Compra no cartão")</f>
        <v/>
      </c>
    </row>
    <row r="9468" customFormat="false" ht="13.5" hidden="false" customHeight="false" outlineLevel="0" collapsed="false">
      <c r="A9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8" s="0" t="str">
        <f aca="false">IF($A9468="","",INDEX(CARTAO_COMPRAS!$C:$C,INT((ROW()-2)/20)+2))</f>
        <v/>
      </c>
      <c r="C9468" s="0" t="str">
        <f aca="false">IF($A9468="","",INDEX(CARTAO_COMPRAS!$D:$D,INT((ROW()-2)/20)+2))</f>
        <v/>
      </c>
      <c r="D9468" s="0" t="str">
        <f aca="false">IF($A9468="","",INDEX(CARTAO_COMPRAS!$E:$E,INT((ROW()-2)/20)+2))</f>
        <v/>
      </c>
      <c r="E9468" s="0" t="str">
        <f aca="false">IF($A9468="","",INDEX(CARTAO_COMPRAS!$H:$H,INT((ROW()-2)/20)+2)+MOD(ROW()-2,20))</f>
        <v/>
      </c>
      <c r="F9468" s="0" t="str">
        <f aca="false">IF($A9468="","",INDEX(CARTAO_COMPRAS!$G:$G,INT((ROW()-2)/20)+2))</f>
        <v/>
      </c>
      <c r="G9468" s="5" t="str">
        <f aca="false">IF($A9468="","",INDEX(CARTAO_COMPRAS!$I:$I,INT((ROW()-2)/20)+2))</f>
        <v/>
      </c>
      <c r="H9468" s="4" t="str">
        <f aca="false">IF($A9468="","",EDATE(INDEX(CARTAO_COMPRAS!$J:$J,INT((ROW()-2)/20)+2),MOD(ROW()-2,20)))</f>
        <v/>
      </c>
      <c r="I9468" s="4" t="str">
        <f aca="false">IF($H9468="","",$H9468-WEEKDAY($H9468,2)+1)</f>
        <v/>
      </c>
      <c r="J9468" s="4" t="str">
        <f aca="false">IF($I9468="","",$I9468+6)</f>
        <v/>
      </c>
      <c r="K9468" s="6" t="str">
        <f aca="false">IF($H9468="","",DATE(YEAR($H9468),MONTH($H9468),1))</f>
        <v/>
      </c>
      <c r="L9468" s="0" t="str">
        <f aca="false">IF($A9468="","",INDEX(CARTAO_COMPRAS!$K:$K,INT((ROW()-2)/20)+2))</f>
        <v/>
      </c>
      <c r="M9468" s="0" t="str">
        <f aca="false">IF($A9468="","","Compra no cartão")</f>
        <v/>
      </c>
    </row>
    <row r="9469" customFormat="false" ht="13.5" hidden="false" customHeight="false" outlineLevel="0" collapsed="false">
      <c r="A9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69" s="0" t="str">
        <f aca="false">IF($A9469="","",INDEX(CARTAO_COMPRAS!$C:$C,INT((ROW()-2)/20)+2))</f>
        <v/>
      </c>
      <c r="C9469" s="0" t="str">
        <f aca="false">IF($A9469="","",INDEX(CARTAO_COMPRAS!$D:$D,INT((ROW()-2)/20)+2))</f>
        <v/>
      </c>
      <c r="D9469" s="0" t="str">
        <f aca="false">IF($A9469="","",INDEX(CARTAO_COMPRAS!$E:$E,INT((ROW()-2)/20)+2))</f>
        <v/>
      </c>
      <c r="E9469" s="0" t="str">
        <f aca="false">IF($A9469="","",INDEX(CARTAO_COMPRAS!$H:$H,INT((ROW()-2)/20)+2)+MOD(ROW()-2,20))</f>
        <v/>
      </c>
      <c r="F9469" s="0" t="str">
        <f aca="false">IF($A9469="","",INDEX(CARTAO_COMPRAS!$G:$G,INT((ROW()-2)/20)+2))</f>
        <v/>
      </c>
      <c r="G9469" s="5" t="str">
        <f aca="false">IF($A9469="","",INDEX(CARTAO_COMPRAS!$I:$I,INT((ROW()-2)/20)+2))</f>
        <v/>
      </c>
      <c r="H9469" s="4" t="str">
        <f aca="false">IF($A9469="","",EDATE(INDEX(CARTAO_COMPRAS!$J:$J,INT((ROW()-2)/20)+2),MOD(ROW()-2,20)))</f>
        <v/>
      </c>
      <c r="I9469" s="4" t="str">
        <f aca="false">IF($H9469="","",$H9469-WEEKDAY($H9469,2)+1)</f>
        <v/>
      </c>
      <c r="J9469" s="4" t="str">
        <f aca="false">IF($I9469="","",$I9469+6)</f>
        <v/>
      </c>
      <c r="K9469" s="6" t="str">
        <f aca="false">IF($H9469="","",DATE(YEAR($H9469),MONTH($H9469),1))</f>
        <v/>
      </c>
      <c r="L9469" s="0" t="str">
        <f aca="false">IF($A9469="","",INDEX(CARTAO_COMPRAS!$K:$K,INT((ROW()-2)/20)+2))</f>
        <v/>
      </c>
      <c r="M9469" s="0" t="str">
        <f aca="false">IF($A9469="","","Compra no cartão")</f>
        <v/>
      </c>
    </row>
    <row r="9470" customFormat="false" ht="13.5" hidden="false" customHeight="false" outlineLevel="0" collapsed="false">
      <c r="A9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0" s="0" t="str">
        <f aca="false">IF($A9470="","",INDEX(CARTAO_COMPRAS!$C:$C,INT((ROW()-2)/20)+2))</f>
        <v/>
      </c>
      <c r="C9470" s="0" t="str">
        <f aca="false">IF($A9470="","",INDEX(CARTAO_COMPRAS!$D:$D,INT((ROW()-2)/20)+2))</f>
        <v/>
      </c>
      <c r="D9470" s="0" t="str">
        <f aca="false">IF($A9470="","",INDEX(CARTAO_COMPRAS!$E:$E,INT((ROW()-2)/20)+2))</f>
        <v/>
      </c>
      <c r="E9470" s="0" t="str">
        <f aca="false">IF($A9470="","",INDEX(CARTAO_COMPRAS!$H:$H,INT((ROW()-2)/20)+2)+MOD(ROW()-2,20))</f>
        <v/>
      </c>
      <c r="F9470" s="0" t="str">
        <f aca="false">IF($A9470="","",INDEX(CARTAO_COMPRAS!$G:$G,INT((ROW()-2)/20)+2))</f>
        <v/>
      </c>
      <c r="G9470" s="5" t="str">
        <f aca="false">IF($A9470="","",INDEX(CARTAO_COMPRAS!$I:$I,INT((ROW()-2)/20)+2))</f>
        <v/>
      </c>
      <c r="H9470" s="4" t="str">
        <f aca="false">IF($A9470="","",EDATE(INDEX(CARTAO_COMPRAS!$J:$J,INT((ROW()-2)/20)+2),MOD(ROW()-2,20)))</f>
        <v/>
      </c>
      <c r="I9470" s="4" t="str">
        <f aca="false">IF($H9470="","",$H9470-WEEKDAY($H9470,2)+1)</f>
        <v/>
      </c>
      <c r="J9470" s="4" t="str">
        <f aca="false">IF($I9470="","",$I9470+6)</f>
        <v/>
      </c>
      <c r="K9470" s="6" t="str">
        <f aca="false">IF($H9470="","",DATE(YEAR($H9470),MONTH($H9470),1))</f>
        <v/>
      </c>
      <c r="L9470" s="0" t="str">
        <f aca="false">IF($A9470="","",INDEX(CARTAO_COMPRAS!$K:$K,INT((ROW()-2)/20)+2))</f>
        <v/>
      </c>
      <c r="M9470" s="0" t="str">
        <f aca="false">IF($A9470="","","Compra no cartão")</f>
        <v/>
      </c>
    </row>
    <row r="9471" customFormat="false" ht="13.5" hidden="false" customHeight="false" outlineLevel="0" collapsed="false">
      <c r="A9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1" s="0" t="str">
        <f aca="false">IF($A9471="","",INDEX(CARTAO_COMPRAS!$C:$C,INT((ROW()-2)/20)+2))</f>
        <v/>
      </c>
      <c r="C9471" s="0" t="str">
        <f aca="false">IF($A9471="","",INDEX(CARTAO_COMPRAS!$D:$D,INT((ROW()-2)/20)+2))</f>
        <v/>
      </c>
      <c r="D9471" s="0" t="str">
        <f aca="false">IF($A9471="","",INDEX(CARTAO_COMPRAS!$E:$E,INT((ROW()-2)/20)+2))</f>
        <v/>
      </c>
      <c r="E9471" s="0" t="str">
        <f aca="false">IF($A9471="","",INDEX(CARTAO_COMPRAS!$H:$H,INT((ROW()-2)/20)+2)+MOD(ROW()-2,20))</f>
        <v/>
      </c>
      <c r="F9471" s="0" t="str">
        <f aca="false">IF($A9471="","",INDEX(CARTAO_COMPRAS!$G:$G,INT((ROW()-2)/20)+2))</f>
        <v/>
      </c>
      <c r="G9471" s="5" t="str">
        <f aca="false">IF($A9471="","",INDEX(CARTAO_COMPRAS!$I:$I,INT((ROW()-2)/20)+2))</f>
        <v/>
      </c>
      <c r="H9471" s="4" t="str">
        <f aca="false">IF($A9471="","",EDATE(INDEX(CARTAO_COMPRAS!$J:$J,INT((ROW()-2)/20)+2),MOD(ROW()-2,20)))</f>
        <v/>
      </c>
      <c r="I9471" s="4" t="str">
        <f aca="false">IF($H9471="","",$H9471-WEEKDAY($H9471,2)+1)</f>
        <v/>
      </c>
      <c r="J9471" s="4" t="str">
        <f aca="false">IF($I9471="","",$I9471+6)</f>
        <v/>
      </c>
      <c r="K9471" s="6" t="str">
        <f aca="false">IF($H9471="","",DATE(YEAR($H9471),MONTH($H9471),1))</f>
        <v/>
      </c>
      <c r="L9471" s="0" t="str">
        <f aca="false">IF($A9471="","",INDEX(CARTAO_COMPRAS!$K:$K,INT((ROW()-2)/20)+2))</f>
        <v/>
      </c>
      <c r="M9471" s="0" t="str">
        <f aca="false">IF($A9471="","","Compra no cartão")</f>
        <v/>
      </c>
    </row>
    <row r="9472" customFormat="false" ht="13.5" hidden="false" customHeight="false" outlineLevel="0" collapsed="false">
      <c r="A9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2" s="0" t="str">
        <f aca="false">IF($A9472="","",INDEX(CARTAO_COMPRAS!$C:$C,INT((ROW()-2)/20)+2))</f>
        <v/>
      </c>
      <c r="C9472" s="0" t="str">
        <f aca="false">IF($A9472="","",INDEX(CARTAO_COMPRAS!$D:$D,INT((ROW()-2)/20)+2))</f>
        <v/>
      </c>
      <c r="D9472" s="0" t="str">
        <f aca="false">IF($A9472="","",INDEX(CARTAO_COMPRAS!$E:$E,INT((ROW()-2)/20)+2))</f>
        <v/>
      </c>
      <c r="E9472" s="0" t="str">
        <f aca="false">IF($A9472="","",INDEX(CARTAO_COMPRAS!$H:$H,INT((ROW()-2)/20)+2)+MOD(ROW()-2,20))</f>
        <v/>
      </c>
      <c r="F9472" s="0" t="str">
        <f aca="false">IF($A9472="","",INDEX(CARTAO_COMPRAS!$G:$G,INT((ROW()-2)/20)+2))</f>
        <v/>
      </c>
      <c r="G9472" s="5" t="str">
        <f aca="false">IF($A9472="","",INDEX(CARTAO_COMPRAS!$I:$I,INT((ROW()-2)/20)+2))</f>
        <v/>
      </c>
      <c r="H9472" s="4" t="str">
        <f aca="false">IF($A9472="","",EDATE(INDEX(CARTAO_COMPRAS!$J:$J,INT((ROW()-2)/20)+2),MOD(ROW()-2,20)))</f>
        <v/>
      </c>
      <c r="I9472" s="4" t="str">
        <f aca="false">IF($H9472="","",$H9472-WEEKDAY($H9472,2)+1)</f>
        <v/>
      </c>
      <c r="J9472" s="4" t="str">
        <f aca="false">IF($I9472="","",$I9472+6)</f>
        <v/>
      </c>
      <c r="K9472" s="6" t="str">
        <f aca="false">IF($H9472="","",DATE(YEAR($H9472),MONTH($H9472),1))</f>
        <v/>
      </c>
      <c r="L9472" s="0" t="str">
        <f aca="false">IF($A9472="","",INDEX(CARTAO_COMPRAS!$K:$K,INT((ROW()-2)/20)+2))</f>
        <v/>
      </c>
      <c r="M9472" s="0" t="str">
        <f aca="false">IF($A9472="","","Compra no cartão")</f>
        <v/>
      </c>
    </row>
    <row r="9473" customFormat="false" ht="13.5" hidden="false" customHeight="false" outlineLevel="0" collapsed="false">
      <c r="A9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3" s="0" t="str">
        <f aca="false">IF($A9473="","",INDEX(CARTAO_COMPRAS!$C:$C,INT((ROW()-2)/20)+2))</f>
        <v/>
      </c>
      <c r="C9473" s="0" t="str">
        <f aca="false">IF($A9473="","",INDEX(CARTAO_COMPRAS!$D:$D,INT((ROW()-2)/20)+2))</f>
        <v/>
      </c>
      <c r="D9473" s="0" t="str">
        <f aca="false">IF($A9473="","",INDEX(CARTAO_COMPRAS!$E:$E,INT((ROW()-2)/20)+2))</f>
        <v/>
      </c>
      <c r="E9473" s="0" t="str">
        <f aca="false">IF($A9473="","",INDEX(CARTAO_COMPRAS!$H:$H,INT((ROW()-2)/20)+2)+MOD(ROW()-2,20))</f>
        <v/>
      </c>
      <c r="F9473" s="0" t="str">
        <f aca="false">IF($A9473="","",INDEX(CARTAO_COMPRAS!$G:$G,INT((ROW()-2)/20)+2))</f>
        <v/>
      </c>
      <c r="G9473" s="5" t="str">
        <f aca="false">IF($A9473="","",INDEX(CARTAO_COMPRAS!$I:$I,INT((ROW()-2)/20)+2))</f>
        <v/>
      </c>
      <c r="H9473" s="4" t="str">
        <f aca="false">IF($A9473="","",EDATE(INDEX(CARTAO_COMPRAS!$J:$J,INT((ROW()-2)/20)+2),MOD(ROW()-2,20)))</f>
        <v/>
      </c>
      <c r="I9473" s="4" t="str">
        <f aca="false">IF($H9473="","",$H9473-WEEKDAY($H9473,2)+1)</f>
        <v/>
      </c>
      <c r="J9473" s="4" t="str">
        <f aca="false">IF($I9473="","",$I9473+6)</f>
        <v/>
      </c>
      <c r="K9473" s="6" t="str">
        <f aca="false">IF($H9473="","",DATE(YEAR($H9473),MONTH($H9473),1))</f>
        <v/>
      </c>
      <c r="L9473" s="0" t="str">
        <f aca="false">IF($A9473="","",INDEX(CARTAO_COMPRAS!$K:$K,INT((ROW()-2)/20)+2))</f>
        <v/>
      </c>
      <c r="M9473" s="0" t="str">
        <f aca="false">IF($A9473="","","Compra no cartão")</f>
        <v/>
      </c>
    </row>
    <row r="9474" customFormat="false" ht="13.5" hidden="false" customHeight="false" outlineLevel="0" collapsed="false">
      <c r="A9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4" s="0" t="str">
        <f aca="false">IF($A9474="","",INDEX(CARTAO_COMPRAS!$C:$C,INT((ROW()-2)/20)+2))</f>
        <v/>
      </c>
      <c r="C9474" s="0" t="str">
        <f aca="false">IF($A9474="","",INDEX(CARTAO_COMPRAS!$D:$D,INT((ROW()-2)/20)+2))</f>
        <v/>
      </c>
      <c r="D9474" s="0" t="str">
        <f aca="false">IF($A9474="","",INDEX(CARTAO_COMPRAS!$E:$E,INT((ROW()-2)/20)+2))</f>
        <v/>
      </c>
      <c r="E9474" s="0" t="str">
        <f aca="false">IF($A9474="","",INDEX(CARTAO_COMPRAS!$H:$H,INT((ROW()-2)/20)+2)+MOD(ROW()-2,20))</f>
        <v/>
      </c>
      <c r="F9474" s="0" t="str">
        <f aca="false">IF($A9474="","",INDEX(CARTAO_COMPRAS!$G:$G,INT((ROW()-2)/20)+2))</f>
        <v/>
      </c>
      <c r="G9474" s="5" t="str">
        <f aca="false">IF($A9474="","",INDEX(CARTAO_COMPRAS!$I:$I,INT((ROW()-2)/20)+2))</f>
        <v/>
      </c>
      <c r="H9474" s="4" t="str">
        <f aca="false">IF($A9474="","",EDATE(INDEX(CARTAO_COMPRAS!$J:$J,INT((ROW()-2)/20)+2),MOD(ROW()-2,20)))</f>
        <v/>
      </c>
      <c r="I9474" s="4" t="str">
        <f aca="false">IF($H9474="","",$H9474-WEEKDAY($H9474,2)+1)</f>
        <v/>
      </c>
      <c r="J9474" s="4" t="str">
        <f aca="false">IF($I9474="","",$I9474+6)</f>
        <v/>
      </c>
      <c r="K9474" s="6" t="str">
        <f aca="false">IF($H9474="","",DATE(YEAR($H9474),MONTH($H9474),1))</f>
        <v/>
      </c>
      <c r="L9474" s="0" t="str">
        <f aca="false">IF($A9474="","",INDEX(CARTAO_COMPRAS!$K:$K,INT((ROW()-2)/20)+2))</f>
        <v/>
      </c>
      <c r="M9474" s="0" t="str">
        <f aca="false">IF($A9474="","","Compra no cartão")</f>
        <v/>
      </c>
    </row>
    <row r="9475" customFormat="false" ht="13.5" hidden="false" customHeight="false" outlineLevel="0" collapsed="false">
      <c r="A9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5" s="0" t="str">
        <f aca="false">IF($A9475="","",INDEX(CARTAO_COMPRAS!$C:$C,INT((ROW()-2)/20)+2))</f>
        <v/>
      </c>
      <c r="C9475" s="0" t="str">
        <f aca="false">IF($A9475="","",INDEX(CARTAO_COMPRAS!$D:$D,INT((ROW()-2)/20)+2))</f>
        <v/>
      </c>
      <c r="D9475" s="0" t="str">
        <f aca="false">IF($A9475="","",INDEX(CARTAO_COMPRAS!$E:$E,INT((ROW()-2)/20)+2))</f>
        <v/>
      </c>
      <c r="E9475" s="0" t="str">
        <f aca="false">IF($A9475="","",INDEX(CARTAO_COMPRAS!$H:$H,INT((ROW()-2)/20)+2)+MOD(ROW()-2,20))</f>
        <v/>
      </c>
      <c r="F9475" s="0" t="str">
        <f aca="false">IF($A9475="","",INDEX(CARTAO_COMPRAS!$G:$G,INT((ROW()-2)/20)+2))</f>
        <v/>
      </c>
      <c r="G9475" s="5" t="str">
        <f aca="false">IF($A9475="","",INDEX(CARTAO_COMPRAS!$I:$I,INT((ROW()-2)/20)+2))</f>
        <v/>
      </c>
      <c r="H9475" s="4" t="str">
        <f aca="false">IF($A9475="","",EDATE(INDEX(CARTAO_COMPRAS!$J:$J,INT((ROW()-2)/20)+2),MOD(ROW()-2,20)))</f>
        <v/>
      </c>
      <c r="I9475" s="4" t="str">
        <f aca="false">IF($H9475="","",$H9475-WEEKDAY($H9475,2)+1)</f>
        <v/>
      </c>
      <c r="J9475" s="4" t="str">
        <f aca="false">IF($I9475="","",$I9475+6)</f>
        <v/>
      </c>
      <c r="K9475" s="6" t="str">
        <f aca="false">IF($H9475="","",DATE(YEAR($H9475),MONTH($H9475),1))</f>
        <v/>
      </c>
      <c r="L9475" s="0" t="str">
        <f aca="false">IF($A9475="","",INDEX(CARTAO_COMPRAS!$K:$K,INT((ROW()-2)/20)+2))</f>
        <v/>
      </c>
      <c r="M9475" s="0" t="str">
        <f aca="false">IF($A9475="","","Compra no cartão")</f>
        <v/>
      </c>
    </row>
    <row r="9476" customFormat="false" ht="13.5" hidden="false" customHeight="false" outlineLevel="0" collapsed="false">
      <c r="A9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6" s="0" t="str">
        <f aca="false">IF($A9476="","",INDEX(CARTAO_COMPRAS!$C:$C,INT((ROW()-2)/20)+2))</f>
        <v/>
      </c>
      <c r="C9476" s="0" t="str">
        <f aca="false">IF($A9476="","",INDEX(CARTAO_COMPRAS!$D:$D,INT((ROW()-2)/20)+2))</f>
        <v/>
      </c>
      <c r="D9476" s="0" t="str">
        <f aca="false">IF($A9476="","",INDEX(CARTAO_COMPRAS!$E:$E,INT((ROW()-2)/20)+2))</f>
        <v/>
      </c>
      <c r="E9476" s="0" t="str">
        <f aca="false">IF($A9476="","",INDEX(CARTAO_COMPRAS!$H:$H,INT((ROW()-2)/20)+2)+MOD(ROW()-2,20))</f>
        <v/>
      </c>
      <c r="F9476" s="0" t="str">
        <f aca="false">IF($A9476="","",INDEX(CARTAO_COMPRAS!$G:$G,INT((ROW()-2)/20)+2))</f>
        <v/>
      </c>
      <c r="G9476" s="5" t="str">
        <f aca="false">IF($A9476="","",INDEX(CARTAO_COMPRAS!$I:$I,INT((ROW()-2)/20)+2))</f>
        <v/>
      </c>
      <c r="H9476" s="4" t="str">
        <f aca="false">IF($A9476="","",EDATE(INDEX(CARTAO_COMPRAS!$J:$J,INT((ROW()-2)/20)+2),MOD(ROW()-2,20)))</f>
        <v/>
      </c>
      <c r="I9476" s="4" t="str">
        <f aca="false">IF($H9476="","",$H9476-WEEKDAY($H9476,2)+1)</f>
        <v/>
      </c>
      <c r="J9476" s="4" t="str">
        <f aca="false">IF($I9476="","",$I9476+6)</f>
        <v/>
      </c>
      <c r="K9476" s="6" t="str">
        <f aca="false">IF($H9476="","",DATE(YEAR($H9476),MONTH($H9476),1))</f>
        <v/>
      </c>
      <c r="L9476" s="0" t="str">
        <f aca="false">IF($A9476="","",INDEX(CARTAO_COMPRAS!$K:$K,INT((ROW()-2)/20)+2))</f>
        <v/>
      </c>
      <c r="M9476" s="0" t="str">
        <f aca="false">IF($A9476="","","Compra no cartão")</f>
        <v/>
      </c>
    </row>
    <row r="9477" customFormat="false" ht="13.5" hidden="false" customHeight="false" outlineLevel="0" collapsed="false">
      <c r="A9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7" s="0" t="str">
        <f aca="false">IF($A9477="","",INDEX(CARTAO_COMPRAS!$C:$C,INT((ROW()-2)/20)+2))</f>
        <v/>
      </c>
      <c r="C9477" s="0" t="str">
        <f aca="false">IF($A9477="","",INDEX(CARTAO_COMPRAS!$D:$D,INT((ROW()-2)/20)+2))</f>
        <v/>
      </c>
      <c r="D9477" s="0" t="str">
        <f aca="false">IF($A9477="","",INDEX(CARTAO_COMPRAS!$E:$E,INT((ROW()-2)/20)+2))</f>
        <v/>
      </c>
      <c r="E9477" s="0" t="str">
        <f aca="false">IF($A9477="","",INDEX(CARTAO_COMPRAS!$H:$H,INT((ROW()-2)/20)+2)+MOD(ROW()-2,20))</f>
        <v/>
      </c>
      <c r="F9477" s="0" t="str">
        <f aca="false">IF($A9477="","",INDEX(CARTAO_COMPRAS!$G:$G,INT((ROW()-2)/20)+2))</f>
        <v/>
      </c>
      <c r="G9477" s="5" t="str">
        <f aca="false">IF($A9477="","",INDEX(CARTAO_COMPRAS!$I:$I,INT((ROW()-2)/20)+2))</f>
        <v/>
      </c>
      <c r="H9477" s="4" t="str">
        <f aca="false">IF($A9477="","",EDATE(INDEX(CARTAO_COMPRAS!$J:$J,INT((ROW()-2)/20)+2),MOD(ROW()-2,20)))</f>
        <v/>
      </c>
      <c r="I9477" s="4" t="str">
        <f aca="false">IF($H9477="","",$H9477-WEEKDAY($H9477,2)+1)</f>
        <v/>
      </c>
      <c r="J9477" s="4" t="str">
        <f aca="false">IF($I9477="","",$I9477+6)</f>
        <v/>
      </c>
      <c r="K9477" s="6" t="str">
        <f aca="false">IF($H9477="","",DATE(YEAR($H9477),MONTH($H9477),1))</f>
        <v/>
      </c>
      <c r="L9477" s="0" t="str">
        <f aca="false">IF($A9477="","",INDEX(CARTAO_COMPRAS!$K:$K,INT((ROW()-2)/20)+2))</f>
        <v/>
      </c>
      <c r="M9477" s="0" t="str">
        <f aca="false">IF($A9477="","","Compra no cartão")</f>
        <v/>
      </c>
    </row>
    <row r="9478" customFormat="false" ht="13.5" hidden="false" customHeight="false" outlineLevel="0" collapsed="false">
      <c r="A9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8" s="0" t="str">
        <f aca="false">IF($A9478="","",INDEX(CARTAO_COMPRAS!$C:$C,INT((ROW()-2)/20)+2))</f>
        <v/>
      </c>
      <c r="C9478" s="0" t="str">
        <f aca="false">IF($A9478="","",INDEX(CARTAO_COMPRAS!$D:$D,INT((ROW()-2)/20)+2))</f>
        <v/>
      </c>
      <c r="D9478" s="0" t="str">
        <f aca="false">IF($A9478="","",INDEX(CARTAO_COMPRAS!$E:$E,INT((ROW()-2)/20)+2))</f>
        <v/>
      </c>
      <c r="E9478" s="0" t="str">
        <f aca="false">IF($A9478="","",INDEX(CARTAO_COMPRAS!$H:$H,INT((ROW()-2)/20)+2)+MOD(ROW()-2,20))</f>
        <v/>
      </c>
      <c r="F9478" s="0" t="str">
        <f aca="false">IF($A9478="","",INDEX(CARTAO_COMPRAS!$G:$G,INT((ROW()-2)/20)+2))</f>
        <v/>
      </c>
      <c r="G9478" s="5" t="str">
        <f aca="false">IF($A9478="","",INDEX(CARTAO_COMPRAS!$I:$I,INT((ROW()-2)/20)+2))</f>
        <v/>
      </c>
      <c r="H9478" s="4" t="str">
        <f aca="false">IF($A9478="","",EDATE(INDEX(CARTAO_COMPRAS!$J:$J,INT((ROW()-2)/20)+2),MOD(ROW()-2,20)))</f>
        <v/>
      </c>
      <c r="I9478" s="4" t="str">
        <f aca="false">IF($H9478="","",$H9478-WEEKDAY($H9478,2)+1)</f>
        <v/>
      </c>
      <c r="J9478" s="4" t="str">
        <f aca="false">IF($I9478="","",$I9478+6)</f>
        <v/>
      </c>
      <c r="K9478" s="6" t="str">
        <f aca="false">IF($H9478="","",DATE(YEAR($H9478),MONTH($H9478),1))</f>
        <v/>
      </c>
      <c r="L9478" s="0" t="str">
        <f aca="false">IF($A9478="","",INDEX(CARTAO_COMPRAS!$K:$K,INT((ROW()-2)/20)+2))</f>
        <v/>
      </c>
      <c r="M9478" s="0" t="str">
        <f aca="false">IF($A9478="","","Compra no cartão")</f>
        <v/>
      </c>
    </row>
    <row r="9479" customFormat="false" ht="13.5" hidden="false" customHeight="false" outlineLevel="0" collapsed="false">
      <c r="A9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79" s="0" t="str">
        <f aca="false">IF($A9479="","",INDEX(CARTAO_COMPRAS!$C:$C,INT((ROW()-2)/20)+2))</f>
        <v/>
      </c>
      <c r="C9479" s="0" t="str">
        <f aca="false">IF($A9479="","",INDEX(CARTAO_COMPRAS!$D:$D,INT((ROW()-2)/20)+2))</f>
        <v/>
      </c>
      <c r="D9479" s="0" t="str">
        <f aca="false">IF($A9479="","",INDEX(CARTAO_COMPRAS!$E:$E,INT((ROW()-2)/20)+2))</f>
        <v/>
      </c>
      <c r="E9479" s="0" t="str">
        <f aca="false">IF($A9479="","",INDEX(CARTAO_COMPRAS!$H:$H,INT((ROW()-2)/20)+2)+MOD(ROW()-2,20))</f>
        <v/>
      </c>
      <c r="F9479" s="0" t="str">
        <f aca="false">IF($A9479="","",INDEX(CARTAO_COMPRAS!$G:$G,INT((ROW()-2)/20)+2))</f>
        <v/>
      </c>
      <c r="G9479" s="5" t="str">
        <f aca="false">IF($A9479="","",INDEX(CARTAO_COMPRAS!$I:$I,INT((ROW()-2)/20)+2))</f>
        <v/>
      </c>
      <c r="H9479" s="4" t="str">
        <f aca="false">IF($A9479="","",EDATE(INDEX(CARTAO_COMPRAS!$J:$J,INT((ROW()-2)/20)+2),MOD(ROW()-2,20)))</f>
        <v/>
      </c>
      <c r="I9479" s="4" t="str">
        <f aca="false">IF($H9479="","",$H9479-WEEKDAY($H9479,2)+1)</f>
        <v/>
      </c>
      <c r="J9479" s="4" t="str">
        <f aca="false">IF($I9479="","",$I9479+6)</f>
        <v/>
      </c>
      <c r="K9479" s="6" t="str">
        <f aca="false">IF($H9479="","",DATE(YEAR($H9479),MONTH($H9479),1))</f>
        <v/>
      </c>
      <c r="L9479" s="0" t="str">
        <f aca="false">IF($A9479="","",INDEX(CARTAO_COMPRAS!$K:$K,INT((ROW()-2)/20)+2))</f>
        <v/>
      </c>
      <c r="M9479" s="0" t="str">
        <f aca="false">IF($A9479="","","Compra no cartão")</f>
        <v/>
      </c>
    </row>
    <row r="9480" customFormat="false" ht="13.5" hidden="false" customHeight="false" outlineLevel="0" collapsed="false">
      <c r="A9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0" s="0" t="str">
        <f aca="false">IF($A9480="","",INDEX(CARTAO_COMPRAS!$C:$C,INT((ROW()-2)/20)+2))</f>
        <v/>
      </c>
      <c r="C9480" s="0" t="str">
        <f aca="false">IF($A9480="","",INDEX(CARTAO_COMPRAS!$D:$D,INT((ROW()-2)/20)+2))</f>
        <v/>
      </c>
      <c r="D9480" s="0" t="str">
        <f aca="false">IF($A9480="","",INDEX(CARTAO_COMPRAS!$E:$E,INT((ROW()-2)/20)+2))</f>
        <v/>
      </c>
      <c r="E9480" s="0" t="str">
        <f aca="false">IF($A9480="","",INDEX(CARTAO_COMPRAS!$H:$H,INT((ROW()-2)/20)+2)+MOD(ROW()-2,20))</f>
        <v/>
      </c>
      <c r="F9480" s="0" t="str">
        <f aca="false">IF($A9480="","",INDEX(CARTAO_COMPRAS!$G:$G,INT((ROW()-2)/20)+2))</f>
        <v/>
      </c>
      <c r="G9480" s="5" t="str">
        <f aca="false">IF($A9480="","",INDEX(CARTAO_COMPRAS!$I:$I,INT((ROW()-2)/20)+2))</f>
        <v/>
      </c>
      <c r="H9480" s="4" t="str">
        <f aca="false">IF($A9480="","",EDATE(INDEX(CARTAO_COMPRAS!$J:$J,INT((ROW()-2)/20)+2),MOD(ROW()-2,20)))</f>
        <v/>
      </c>
      <c r="I9480" s="4" t="str">
        <f aca="false">IF($H9480="","",$H9480-WEEKDAY($H9480,2)+1)</f>
        <v/>
      </c>
      <c r="J9480" s="4" t="str">
        <f aca="false">IF($I9480="","",$I9480+6)</f>
        <v/>
      </c>
      <c r="K9480" s="6" t="str">
        <f aca="false">IF($H9480="","",DATE(YEAR($H9480),MONTH($H9480),1))</f>
        <v/>
      </c>
      <c r="L9480" s="0" t="str">
        <f aca="false">IF($A9480="","",INDEX(CARTAO_COMPRAS!$K:$K,INT((ROW()-2)/20)+2))</f>
        <v/>
      </c>
      <c r="M9480" s="0" t="str">
        <f aca="false">IF($A9480="","","Compra no cartão")</f>
        <v/>
      </c>
    </row>
    <row r="9481" customFormat="false" ht="13.5" hidden="false" customHeight="false" outlineLevel="0" collapsed="false">
      <c r="A9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1" s="0" t="str">
        <f aca="false">IF($A9481="","",INDEX(CARTAO_COMPRAS!$C:$C,INT((ROW()-2)/20)+2))</f>
        <v/>
      </c>
      <c r="C9481" s="0" t="str">
        <f aca="false">IF($A9481="","",INDEX(CARTAO_COMPRAS!$D:$D,INT((ROW()-2)/20)+2))</f>
        <v/>
      </c>
      <c r="D9481" s="0" t="str">
        <f aca="false">IF($A9481="","",INDEX(CARTAO_COMPRAS!$E:$E,INT((ROW()-2)/20)+2))</f>
        <v/>
      </c>
      <c r="E9481" s="0" t="str">
        <f aca="false">IF($A9481="","",INDEX(CARTAO_COMPRAS!$H:$H,INT((ROW()-2)/20)+2)+MOD(ROW()-2,20))</f>
        <v/>
      </c>
      <c r="F9481" s="0" t="str">
        <f aca="false">IF($A9481="","",INDEX(CARTAO_COMPRAS!$G:$G,INT((ROW()-2)/20)+2))</f>
        <v/>
      </c>
      <c r="G9481" s="5" t="str">
        <f aca="false">IF($A9481="","",INDEX(CARTAO_COMPRAS!$I:$I,INT((ROW()-2)/20)+2))</f>
        <v/>
      </c>
      <c r="H9481" s="4" t="str">
        <f aca="false">IF($A9481="","",EDATE(INDEX(CARTAO_COMPRAS!$J:$J,INT((ROW()-2)/20)+2),MOD(ROW()-2,20)))</f>
        <v/>
      </c>
      <c r="I9481" s="4" t="str">
        <f aca="false">IF($H9481="","",$H9481-WEEKDAY($H9481,2)+1)</f>
        <v/>
      </c>
      <c r="J9481" s="4" t="str">
        <f aca="false">IF($I9481="","",$I9481+6)</f>
        <v/>
      </c>
      <c r="K9481" s="6" t="str">
        <f aca="false">IF($H9481="","",DATE(YEAR($H9481),MONTH($H9481),1))</f>
        <v/>
      </c>
      <c r="L9481" s="0" t="str">
        <f aca="false">IF($A9481="","",INDEX(CARTAO_COMPRAS!$K:$K,INT((ROW()-2)/20)+2))</f>
        <v/>
      </c>
      <c r="M9481" s="0" t="str">
        <f aca="false">IF($A9481="","","Compra no cartão")</f>
        <v/>
      </c>
    </row>
    <row r="9482" customFormat="false" ht="13.5" hidden="false" customHeight="false" outlineLevel="0" collapsed="false">
      <c r="A94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475</v>
      </c>
      <c r="B9482" s="0" t="str">
        <f aca="false">IF($A9482="","",INDEX(CARTAO_COMPRAS!$C:$C,INT((ROW()-2)/20)+2))</f>
        <v>Nubank</v>
      </c>
      <c r="C9482" s="0" t="str">
        <f aca="false">IF($A9482="","",INDEX(CARTAO_COMPRAS!$D:$D,INT((ROW()-2)/20)+2))</f>
        <v>Supermercado</v>
      </c>
      <c r="D9482" s="0" t="str">
        <f aca="false">IF($A9482="","",INDEX(CARTAO_COMPRAS!$E:$E,INT((ROW()-2)/20)+2))</f>
        <v>Alimentação / Insumos</v>
      </c>
      <c r="E9482" s="0" t="n">
        <f aca="false">IF($A9482="","",INDEX(CARTAO_COMPRAS!$H:$H,INT((ROW()-2)/20)+2)+MOD(ROW()-2,20))</f>
        <v>1</v>
      </c>
      <c r="F9482" s="0" t="n">
        <f aca="false">IF($A9482="","",INDEX(CARTAO_COMPRAS!$G:$G,INT((ROW()-2)/20)+2))</f>
        <v>1</v>
      </c>
      <c r="G9482" s="5" t="n">
        <f aca="false">IF($A9482="","",INDEX(CARTAO_COMPRAS!$I:$I,INT((ROW()-2)/20)+2))</f>
        <v>3.49</v>
      </c>
      <c r="H9482" s="4" t="n">
        <f aca="false">IF($A9482="","",EDATE(INDEX(CARTAO_COMPRAS!$J:$J,INT((ROW()-2)/20)+2),MOD(ROW()-2,20)))</f>
        <v>46201</v>
      </c>
      <c r="I9482" s="4" t="n">
        <f aca="false">IF($H9482="","",$H9482-WEEKDAY($H9482,2)+1)</f>
        <v>46195</v>
      </c>
      <c r="J9482" s="4" t="n">
        <f aca="false">IF($I9482="","",$I9482+6)</f>
        <v>46201</v>
      </c>
      <c r="K9482" s="6" t="n">
        <f aca="false">IF($H9482="","",DATE(YEAR($H9482),MONTH($H9482),1))</f>
        <v>46174</v>
      </c>
      <c r="L9482" s="0" t="str">
        <f aca="false">IF($A9482="","",INDEX(CARTAO_COMPRAS!$K:$K,INT((ROW()-2)/20)+2))</f>
        <v>Pago</v>
      </c>
      <c r="M9482" s="0" t="str">
        <f aca="false">IF($A9482="","","Compra no cartão")</f>
        <v>Compra no cartão</v>
      </c>
    </row>
    <row r="9483" customFormat="false" ht="13.5" hidden="false" customHeight="false" outlineLevel="0" collapsed="false">
      <c r="A9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3" s="0" t="str">
        <f aca="false">IF($A9483="","",INDEX(CARTAO_COMPRAS!$C:$C,INT((ROW()-2)/20)+2))</f>
        <v/>
      </c>
      <c r="C9483" s="0" t="str">
        <f aca="false">IF($A9483="","",INDEX(CARTAO_COMPRAS!$D:$D,INT((ROW()-2)/20)+2))</f>
        <v/>
      </c>
      <c r="D9483" s="0" t="str">
        <f aca="false">IF($A9483="","",INDEX(CARTAO_COMPRAS!$E:$E,INT((ROW()-2)/20)+2))</f>
        <v/>
      </c>
      <c r="E9483" s="0" t="str">
        <f aca="false">IF($A9483="","",INDEX(CARTAO_COMPRAS!$H:$H,INT((ROW()-2)/20)+2)+MOD(ROW()-2,20))</f>
        <v/>
      </c>
      <c r="F9483" s="0" t="str">
        <f aca="false">IF($A9483="","",INDEX(CARTAO_COMPRAS!$G:$G,INT((ROW()-2)/20)+2))</f>
        <v/>
      </c>
      <c r="G9483" s="5" t="str">
        <f aca="false">IF($A9483="","",INDEX(CARTAO_COMPRAS!$I:$I,INT((ROW()-2)/20)+2))</f>
        <v/>
      </c>
      <c r="H9483" s="4" t="str">
        <f aca="false">IF($A9483="","",EDATE(INDEX(CARTAO_COMPRAS!$J:$J,INT((ROW()-2)/20)+2),MOD(ROW()-2,20)))</f>
        <v/>
      </c>
      <c r="I9483" s="4" t="str">
        <f aca="false">IF($H9483="","",$H9483-WEEKDAY($H9483,2)+1)</f>
        <v/>
      </c>
      <c r="J9483" s="4" t="str">
        <f aca="false">IF($I9483="","",$I9483+6)</f>
        <v/>
      </c>
      <c r="K9483" s="6" t="str">
        <f aca="false">IF($H9483="","",DATE(YEAR($H9483),MONTH($H9483),1))</f>
        <v/>
      </c>
      <c r="L9483" s="0" t="str">
        <f aca="false">IF($A9483="","",INDEX(CARTAO_COMPRAS!$K:$K,INT((ROW()-2)/20)+2))</f>
        <v/>
      </c>
      <c r="M9483" s="0" t="str">
        <f aca="false">IF($A9483="","","Compra no cartão")</f>
        <v/>
      </c>
    </row>
    <row r="9484" customFormat="false" ht="13.5" hidden="false" customHeight="false" outlineLevel="0" collapsed="false">
      <c r="A9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4" s="0" t="str">
        <f aca="false">IF($A9484="","",INDEX(CARTAO_COMPRAS!$C:$C,INT((ROW()-2)/20)+2))</f>
        <v/>
      </c>
      <c r="C9484" s="0" t="str">
        <f aca="false">IF($A9484="","",INDEX(CARTAO_COMPRAS!$D:$D,INT((ROW()-2)/20)+2))</f>
        <v/>
      </c>
      <c r="D9484" s="0" t="str">
        <f aca="false">IF($A9484="","",INDEX(CARTAO_COMPRAS!$E:$E,INT((ROW()-2)/20)+2))</f>
        <v/>
      </c>
      <c r="E9484" s="0" t="str">
        <f aca="false">IF($A9484="","",INDEX(CARTAO_COMPRAS!$H:$H,INT((ROW()-2)/20)+2)+MOD(ROW()-2,20))</f>
        <v/>
      </c>
      <c r="F9484" s="0" t="str">
        <f aca="false">IF($A9484="","",INDEX(CARTAO_COMPRAS!$G:$G,INT((ROW()-2)/20)+2))</f>
        <v/>
      </c>
      <c r="G9484" s="5" t="str">
        <f aca="false">IF($A9484="","",INDEX(CARTAO_COMPRAS!$I:$I,INT((ROW()-2)/20)+2))</f>
        <v/>
      </c>
      <c r="H9484" s="4" t="str">
        <f aca="false">IF($A9484="","",EDATE(INDEX(CARTAO_COMPRAS!$J:$J,INT((ROW()-2)/20)+2),MOD(ROW()-2,20)))</f>
        <v/>
      </c>
      <c r="I9484" s="4" t="str">
        <f aca="false">IF($H9484="","",$H9484-WEEKDAY($H9484,2)+1)</f>
        <v/>
      </c>
      <c r="J9484" s="4" t="str">
        <f aca="false">IF($I9484="","",$I9484+6)</f>
        <v/>
      </c>
      <c r="K9484" s="6" t="str">
        <f aca="false">IF($H9484="","",DATE(YEAR($H9484),MONTH($H9484),1))</f>
        <v/>
      </c>
      <c r="L9484" s="0" t="str">
        <f aca="false">IF($A9484="","",INDEX(CARTAO_COMPRAS!$K:$K,INT((ROW()-2)/20)+2))</f>
        <v/>
      </c>
      <c r="M9484" s="0" t="str">
        <f aca="false">IF($A9484="","","Compra no cartão")</f>
        <v/>
      </c>
    </row>
    <row r="9485" customFormat="false" ht="13.5" hidden="false" customHeight="false" outlineLevel="0" collapsed="false">
      <c r="A9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5" s="0" t="str">
        <f aca="false">IF($A9485="","",INDEX(CARTAO_COMPRAS!$C:$C,INT((ROW()-2)/20)+2))</f>
        <v/>
      </c>
      <c r="C9485" s="0" t="str">
        <f aca="false">IF($A9485="","",INDEX(CARTAO_COMPRAS!$D:$D,INT((ROW()-2)/20)+2))</f>
        <v/>
      </c>
      <c r="D9485" s="0" t="str">
        <f aca="false">IF($A9485="","",INDEX(CARTAO_COMPRAS!$E:$E,INT((ROW()-2)/20)+2))</f>
        <v/>
      </c>
      <c r="E9485" s="0" t="str">
        <f aca="false">IF($A9485="","",INDEX(CARTAO_COMPRAS!$H:$H,INT((ROW()-2)/20)+2)+MOD(ROW()-2,20))</f>
        <v/>
      </c>
      <c r="F9485" s="0" t="str">
        <f aca="false">IF($A9485="","",INDEX(CARTAO_COMPRAS!$G:$G,INT((ROW()-2)/20)+2))</f>
        <v/>
      </c>
      <c r="G9485" s="5" t="str">
        <f aca="false">IF($A9485="","",INDEX(CARTAO_COMPRAS!$I:$I,INT((ROW()-2)/20)+2))</f>
        <v/>
      </c>
      <c r="H9485" s="4" t="str">
        <f aca="false">IF($A9485="","",EDATE(INDEX(CARTAO_COMPRAS!$J:$J,INT((ROW()-2)/20)+2),MOD(ROW()-2,20)))</f>
        <v/>
      </c>
      <c r="I9485" s="4" t="str">
        <f aca="false">IF($H9485="","",$H9485-WEEKDAY($H9485,2)+1)</f>
        <v/>
      </c>
      <c r="J9485" s="4" t="str">
        <f aca="false">IF($I9485="","",$I9485+6)</f>
        <v/>
      </c>
      <c r="K9485" s="6" t="str">
        <f aca="false">IF($H9485="","",DATE(YEAR($H9485),MONTH($H9485),1))</f>
        <v/>
      </c>
      <c r="L9485" s="0" t="str">
        <f aca="false">IF($A9485="","",INDEX(CARTAO_COMPRAS!$K:$K,INT((ROW()-2)/20)+2))</f>
        <v/>
      </c>
      <c r="M9485" s="0" t="str">
        <f aca="false">IF($A9485="","","Compra no cartão")</f>
        <v/>
      </c>
    </row>
    <row r="9486" customFormat="false" ht="13.5" hidden="false" customHeight="false" outlineLevel="0" collapsed="false">
      <c r="A9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6" s="0" t="str">
        <f aca="false">IF($A9486="","",INDEX(CARTAO_COMPRAS!$C:$C,INT((ROW()-2)/20)+2))</f>
        <v/>
      </c>
      <c r="C9486" s="0" t="str">
        <f aca="false">IF($A9486="","",INDEX(CARTAO_COMPRAS!$D:$D,INT((ROW()-2)/20)+2))</f>
        <v/>
      </c>
      <c r="D9486" s="0" t="str">
        <f aca="false">IF($A9486="","",INDEX(CARTAO_COMPRAS!$E:$E,INT((ROW()-2)/20)+2))</f>
        <v/>
      </c>
      <c r="E9486" s="0" t="str">
        <f aca="false">IF($A9486="","",INDEX(CARTAO_COMPRAS!$H:$H,INT((ROW()-2)/20)+2)+MOD(ROW()-2,20))</f>
        <v/>
      </c>
      <c r="F9486" s="0" t="str">
        <f aca="false">IF($A9486="","",INDEX(CARTAO_COMPRAS!$G:$G,INT((ROW()-2)/20)+2))</f>
        <v/>
      </c>
      <c r="G9486" s="5" t="str">
        <f aca="false">IF($A9486="","",INDEX(CARTAO_COMPRAS!$I:$I,INT((ROW()-2)/20)+2))</f>
        <v/>
      </c>
      <c r="H9486" s="4" t="str">
        <f aca="false">IF($A9486="","",EDATE(INDEX(CARTAO_COMPRAS!$J:$J,INT((ROW()-2)/20)+2),MOD(ROW()-2,20)))</f>
        <v/>
      </c>
      <c r="I9486" s="4" t="str">
        <f aca="false">IF($H9486="","",$H9486-WEEKDAY($H9486,2)+1)</f>
        <v/>
      </c>
      <c r="J9486" s="4" t="str">
        <f aca="false">IF($I9486="","",$I9486+6)</f>
        <v/>
      </c>
      <c r="K9486" s="6" t="str">
        <f aca="false">IF($H9486="","",DATE(YEAR($H9486),MONTH($H9486),1))</f>
        <v/>
      </c>
      <c r="L9486" s="0" t="str">
        <f aca="false">IF($A9486="","",INDEX(CARTAO_COMPRAS!$K:$K,INT((ROW()-2)/20)+2))</f>
        <v/>
      </c>
      <c r="M9486" s="0" t="str">
        <f aca="false">IF($A9486="","","Compra no cartão")</f>
        <v/>
      </c>
    </row>
    <row r="9487" customFormat="false" ht="13.5" hidden="false" customHeight="false" outlineLevel="0" collapsed="false">
      <c r="A9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7" s="0" t="str">
        <f aca="false">IF($A9487="","",INDEX(CARTAO_COMPRAS!$C:$C,INT((ROW()-2)/20)+2))</f>
        <v/>
      </c>
      <c r="C9487" s="0" t="str">
        <f aca="false">IF($A9487="","",INDEX(CARTAO_COMPRAS!$D:$D,INT((ROW()-2)/20)+2))</f>
        <v/>
      </c>
      <c r="D9487" s="0" t="str">
        <f aca="false">IF($A9487="","",INDEX(CARTAO_COMPRAS!$E:$E,INT((ROW()-2)/20)+2))</f>
        <v/>
      </c>
      <c r="E9487" s="0" t="str">
        <f aca="false">IF($A9487="","",INDEX(CARTAO_COMPRAS!$H:$H,INT((ROW()-2)/20)+2)+MOD(ROW()-2,20))</f>
        <v/>
      </c>
      <c r="F9487" s="0" t="str">
        <f aca="false">IF($A9487="","",INDEX(CARTAO_COMPRAS!$G:$G,INT((ROW()-2)/20)+2))</f>
        <v/>
      </c>
      <c r="G9487" s="5" t="str">
        <f aca="false">IF($A9487="","",INDEX(CARTAO_COMPRAS!$I:$I,INT((ROW()-2)/20)+2))</f>
        <v/>
      </c>
      <c r="H9487" s="4" t="str">
        <f aca="false">IF($A9487="","",EDATE(INDEX(CARTAO_COMPRAS!$J:$J,INT((ROW()-2)/20)+2),MOD(ROW()-2,20)))</f>
        <v/>
      </c>
      <c r="I9487" s="4" t="str">
        <f aca="false">IF($H9487="","",$H9487-WEEKDAY($H9487,2)+1)</f>
        <v/>
      </c>
      <c r="J9487" s="4" t="str">
        <f aca="false">IF($I9487="","",$I9487+6)</f>
        <v/>
      </c>
      <c r="K9487" s="6" t="str">
        <f aca="false">IF($H9487="","",DATE(YEAR($H9487),MONTH($H9487),1))</f>
        <v/>
      </c>
      <c r="L9487" s="0" t="str">
        <f aca="false">IF($A9487="","",INDEX(CARTAO_COMPRAS!$K:$K,INT((ROW()-2)/20)+2))</f>
        <v/>
      </c>
      <c r="M9487" s="0" t="str">
        <f aca="false">IF($A9487="","","Compra no cartão")</f>
        <v/>
      </c>
    </row>
    <row r="9488" customFormat="false" ht="13.5" hidden="false" customHeight="false" outlineLevel="0" collapsed="false">
      <c r="A9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8" s="0" t="str">
        <f aca="false">IF($A9488="","",INDEX(CARTAO_COMPRAS!$C:$C,INT((ROW()-2)/20)+2))</f>
        <v/>
      </c>
      <c r="C9488" s="0" t="str">
        <f aca="false">IF($A9488="","",INDEX(CARTAO_COMPRAS!$D:$D,INT((ROW()-2)/20)+2))</f>
        <v/>
      </c>
      <c r="D9488" s="0" t="str">
        <f aca="false">IF($A9488="","",INDEX(CARTAO_COMPRAS!$E:$E,INT((ROW()-2)/20)+2))</f>
        <v/>
      </c>
      <c r="E9488" s="0" t="str">
        <f aca="false">IF($A9488="","",INDEX(CARTAO_COMPRAS!$H:$H,INT((ROW()-2)/20)+2)+MOD(ROW()-2,20))</f>
        <v/>
      </c>
      <c r="F9488" s="0" t="str">
        <f aca="false">IF($A9488="","",INDEX(CARTAO_COMPRAS!$G:$G,INT((ROW()-2)/20)+2))</f>
        <v/>
      </c>
      <c r="G9488" s="5" t="str">
        <f aca="false">IF($A9488="","",INDEX(CARTAO_COMPRAS!$I:$I,INT((ROW()-2)/20)+2))</f>
        <v/>
      </c>
      <c r="H9488" s="4" t="str">
        <f aca="false">IF($A9488="","",EDATE(INDEX(CARTAO_COMPRAS!$J:$J,INT((ROW()-2)/20)+2),MOD(ROW()-2,20)))</f>
        <v/>
      </c>
      <c r="I9488" s="4" t="str">
        <f aca="false">IF($H9488="","",$H9488-WEEKDAY($H9488,2)+1)</f>
        <v/>
      </c>
      <c r="J9488" s="4" t="str">
        <f aca="false">IF($I9488="","",$I9488+6)</f>
        <v/>
      </c>
      <c r="K9488" s="6" t="str">
        <f aca="false">IF($H9488="","",DATE(YEAR($H9488),MONTH($H9488),1))</f>
        <v/>
      </c>
      <c r="L9488" s="0" t="str">
        <f aca="false">IF($A9488="","",INDEX(CARTAO_COMPRAS!$K:$K,INT((ROW()-2)/20)+2))</f>
        <v/>
      </c>
      <c r="M9488" s="0" t="str">
        <f aca="false">IF($A9488="","","Compra no cartão")</f>
        <v/>
      </c>
    </row>
    <row r="9489" customFormat="false" ht="13.5" hidden="false" customHeight="false" outlineLevel="0" collapsed="false">
      <c r="A9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89" s="0" t="str">
        <f aca="false">IF($A9489="","",INDEX(CARTAO_COMPRAS!$C:$C,INT((ROW()-2)/20)+2))</f>
        <v/>
      </c>
      <c r="C9489" s="0" t="str">
        <f aca="false">IF($A9489="","",INDEX(CARTAO_COMPRAS!$D:$D,INT((ROW()-2)/20)+2))</f>
        <v/>
      </c>
      <c r="D9489" s="0" t="str">
        <f aca="false">IF($A9489="","",INDEX(CARTAO_COMPRAS!$E:$E,INT((ROW()-2)/20)+2))</f>
        <v/>
      </c>
      <c r="E9489" s="0" t="str">
        <f aca="false">IF($A9489="","",INDEX(CARTAO_COMPRAS!$H:$H,INT((ROW()-2)/20)+2)+MOD(ROW()-2,20))</f>
        <v/>
      </c>
      <c r="F9489" s="0" t="str">
        <f aca="false">IF($A9489="","",INDEX(CARTAO_COMPRAS!$G:$G,INT((ROW()-2)/20)+2))</f>
        <v/>
      </c>
      <c r="G9489" s="5" t="str">
        <f aca="false">IF($A9489="","",INDEX(CARTAO_COMPRAS!$I:$I,INT((ROW()-2)/20)+2))</f>
        <v/>
      </c>
      <c r="H9489" s="4" t="str">
        <f aca="false">IF($A9489="","",EDATE(INDEX(CARTAO_COMPRAS!$J:$J,INT((ROW()-2)/20)+2),MOD(ROW()-2,20)))</f>
        <v/>
      </c>
      <c r="I9489" s="4" t="str">
        <f aca="false">IF($H9489="","",$H9489-WEEKDAY($H9489,2)+1)</f>
        <v/>
      </c>
      <c r="J9489" s="4" t="str">
        <f aca="false">IF($I9489="","",$I9489+6)</f>
        <v/>
      </c>
      <c r="K9489" s="6" t="str">
        <f aca="false">IF($H9489="","",DATE(YEAR($H9489),MONTH($H9489),1))</f>
        <v/>
      </c>
      <c r="L9489" s="0" t="str">
        <f aca="false">IF($A9489="","",INDEX(CARTAO_COMPRAS!$K:$K,INT((ROW()-2)/20)+2))</f>
        <v/>
      </c>
      <c r="M9489" s="0" t="str">
        <f aca="false">IF($A9489="","","Compra no cartão")</f>
        <v/>
      </c>
    </row>
    <row r="9490" customFormat="false" ht="13.5" hidden="false" customHeight="false" outlineLevel="0" collapsed="false">
      <c r="A9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0" s="0" t="str">
        <f aca="false">IF($A9490="","",INDEX(CARTAO_COMPRAS!$C:$C,INT((ROW()-2)/20)+2))</f>
        <v/>
      </c>
      <c r="C9490" s="0" t="str">
        <f aca="false">IF($A9490="","",INDEX(CARTAO_COMPRAS!$D:$D,INT((ROW()-2)/20)+2))</f>
        <v/>
      </c>
      <c r="D9490" s="0" t="str">
        <f aca="false">IF($A9490="","",INDEX(CARTAO_COMPRAS!$E:$E,INT((ROW()-2)/20)+2))</f>
        <v/>
      </c>
      <c r="E9490" s="0" t="str">
        <f aca="false">IF($A9490="","",INDEX(CARTAO_COMPRAS!$H:$H,INT((ROW()-2)/20)+2)+MOD(ROW()-2,20))</f>
        <v/>
      </c>
      <c r="F9490" s="0" t="str">
        <f aca="false">IF($A9490="","",INDEX(CARTAO_COMPRAS!$G:$G,INT((ROW()-2)/20)+2))</f>
        <v/>
      </c>
      <c r="G9490" s="5" t="str">
        <f aca="false">IF($A9490="","",INDEX(CARTAO_COMPRAS!$I:$I,INT((ROW()-2)/20)+2))</f>
        <v/>
      </c>
      <c r="H9490" s="4" t="str">
        <f aca="false">IF($A9490="","",EDATE(INDEX(CARTAO_COMPRAS!$J:$J,INT((ROW()-2)/20)+2),MOD(ROW()-2,20)))</f>
        <v/>
      </c>
      <c r="I9490" s="4" t="str">
        <f aca="false">IF($H9490="","",$H9490-WEEKDAY($H9490,2)+1)</f>
        <v/>
      </c>
      <c r="J9490" s="4" t="str">
        <f aca="false">IF($I9490="","",$I9490+6)</f>
        <v/>
      </c>
      <c r="K9490" s="6" t="str">
        <f aca="false">IF($H9490="","",DATE(YEAR($H9490),MONTH($H9490),1))</f>
        <v/>
      </c>
      <c r="L9490" s="0" t="str">
        <f aca="false">IF($A9490="","",INDEX(CARTAO_COMPRAS!$K:$K,INT((ROW()-2)/20)+2))</f>
        <v/>
      </c>
      <c r="M9490" s="0" t="str">
        <f aca="false">IF($A9490="","","Compra no cartão")</f>
        <v/>
      </c>
    </row>
    <row r="9491" customFormat="false" ht="13.5" hidden="false" customHeight="false" outlineLevel="0" collapsed="false">
      <c r="A9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1" s="0" t="str">
        <f aca="false">IF($A9491="","",INDEX(CARTAO_COMPRAS!$C:$C,INT((ROW()-2)/20)+2))</f>
        <v/>
      </c>
      <c r="C9491" s="0" t="str">
        <f aca="false">IF($A9491="","",INDEX(CARTAO_COMPRAS!$D:$D,INT((ROW()-2)/20)+2))</f>
        <v/>
      </c>
      <c r="D9491" s="0" t="str">
        <f aca="false">IF($A9491="","",INDEX(CARTAO_COMPRAS!$E:$E,INT((ROW()-2)/20)+2))</f>
        <v/>
      </c>
      <c r="E9491" s="0" t="str">
        <f aca="false">IF($A9491="","",INDEX(CARTAO_COMPRAS!$H:$H,INT((ROW()-2)/20)+2)+MOD(ROW()-2,20))</f>
        <v/>
      </c>
      <c r="F9491" s="0" t="str">
        <f aca="false">IF($A9491="","",INDEX(CARTAO_COMPRAS!$G:$G,INT((ROW()-2)/20)+2))</f>
        <v/>
      </c>
      <c r="G9491" s="5" t="str">
        <f aca="false">IF($A9491="","",INDEX(CARTAO_COMPRAS!$I:$I,INT((ROW()-2)/20)+2))</f>
        <v/>
      </c>
      <c r="H9491" s="4" t="str">
        <f aca="false">IF($A9491="","",EDATE(INDEX(CARTAO_COMPRAS!$J:$J,INT((ROW()-2)/20)+2),MOD(ROW()-2,20)))</f>
        <v/>
      </c>
      <c r="I9491" s="4" t="str">
        <f aca="false">IF($H9491="","",$H9491-WEEKDAY($H9491,2)+1)</f>
        <v/>
      </c>
      <c r="J9491" s="4" t="str">
        <f aca="false">IF($I9491="","",$I9491+6)</f>
        <v/>
      </c>
      <c r="K9491" s="6" t="str">
        <f aca="false">IF($H9491="","",DATE(YEAR($H9491),MONTH($H9491),1))</f>
        <v/>
      </c>
      <c r="L9491" s="0" t="str">
        <f aca="false">IF($A9491="","",INDEX(CARTAO_COMPRAS!$K:$K,INT((ROW()-2)/20)+2))</f>
        <v/>
      </c>
      <c r="M9491" s="0" t="str">
        <f aca="false">IF($A9491="","","Compra no cartão")</f>
        <v/>
      </c>
    </row>
    <row r="9492" customFormat="false" ht="13.5" hidden="false" customHeight="false" outlineLevel="0" collapsed="false">
      <c r="A9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2" s="0" t="str">
        <f aca="false">IF($A9492="","",INDEX(CARTAO_COMPRAS!$C:$C,INT((ROW()-2)/20)+2))</f>
        <v/>
      </c>
      <c r="C9492" s="0" t="str">
        <f aca="false">IF($A9492="","",INDEX(CARTAO_COMPRAS!$D:$D,INT((ROW()-2)/20)+2))</f>
        <v/>
      </c>
      <c r="D9492" s="0" t="str">
        <f aca="false">IF($A9492="","",INDEX(CARTAO_COMPRAS!$E:$E,INT((ROW()-2)/20)+2))</f>
        <v/>
      </c>
      <c r="E9492" s="0" t="str">
        <f aca="false">IF($A9492="","",INDEX(CARTAO_COMPRAS!$H:$H,INT((ROW()-2)/20)+2)+MOD(ROW()-2,20))</f>
        <v/>
      </c>
      <c r="F9492" s="0" t="str">
        <f aca="false">IF($A9492="","",INDEX(CARTAO_COMPRAS!$G:$G,INT((ROW()-2)/20)+2))</f>
        <v/>
      </c>
      <c r="G9492" s="5" t="str">
        <f aca="false">IF($A9492="","",INDEX(CARTAO_COMPRAS!$I:$I,INT((ROW()-2)/20)+2))</f>
        <v/>
      </c>
      <c r="H9492" s="4" t="str">
        <f aca="false">IF($A9492="","",EDATE(INDEX(CARTAO_COMPRAS!$J:$J,INT((ROW()-2)/20)+2),MOD(ROW()-2,20)))</f>
        <v/>
      </c>
      <c r="I9492" s="4" t="str">
        <f aca="false">IF($H9492="","",$H9492-WEEKDAY($H9492,2)+1)</f>
        <v/>
      </c>
      <c r="J9492" s="4" t="str">
        <f aca="false">IF($I9492="","",$I9492+6)</f>
        <v/>
      </c>
      <c r="K9492" s="6" t="str">
        <f aca="false">IF($H9492="","",DATE(YEAR($H9492),MONTH($H9492),1))</f>
        <v/>
      </c>
      <c r="L9492" s="0" t="str">
        <f aca="false">IF($A9492="","",INDEX(CARTAO_COMPRAS!$K:$K,INT((ROW()-2)/20)+2))</f>
        <v/>
      </c>
      <c r="M9492" s="0" t="str">
        <f aca="false">IF($A9492="","","Compra no cartão")</f>
        <v/>
      </c>
    </row>
    <row r="9493" customFormat="false" ht="13.5" hidden="false" customHeight="false" outlineLevel="0" collapsed="false">
      <c r="A9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3" s="0" t="str">
        <f aca="false">IF($A9493="","",INDEX(CARTAO_COMPRAS!$C:$C,INT((ROW()-2)/20)+2))</f>
        <v/>
      </c>
      <c r="C9493" s="0" t="str">
        <f aca="false">IF($A9493="","",INDEX(CARTAO_COMPRAS!$D:$D,INT((ROW()-2)/20)+2))</f>
        <v/>
      </c>
      <c r="D9493" s="0" t="str">
        <f aca="false">IF($A9493="","",INDEX(CARTAO_COMPRAS!$E:$E,INT((ROW()-2)/20)+2))</f>
        <v/>
      </c>
      <c r="E9493" s="0" t="str">
        <f aca="false">IF($A9493="","",INDEX(CARTAO_COMPRAS!$H:$H,INT((ROW()-2)/20)+2)+MOD(ROW()-2,20))</f>
        <v/>
      </c>
      <c r="F9493" s="0" t="str">
        <f aca="false">IF($A9493="","",INDEX(CARTAO_COMPRAS!$G:$G,INT((ROW()-2)/20)+2))</f>
        <v/>
      </c>
      <c r="G9493" s="5" t="str">
        <f aca="false">IF($A9493="","",INDEX(CARTAO_COMPRAS!$I:$I,INT((ROW()-2)/20)+2))</f>
        <v/>
      </c>
      <c r="H9493" s="4" t="str">
        <f aca="false">IF($A9493="","",EDATE(INDEX(CARTAO_COMPRAS!$J:$J,INT((ROW()-2)/20)+2),MOD(ROW()-2,20)))</f>
        <v/>
      </c>
      <c r="I9493" s="4" t="str">
        <f aca="false">IF($H9493="","",$H9493-WEEKDAY($H9493,2)+1)</f>
        <v/>
      </c>
      <c r="J9493" s="4" t="str">
        <f aca="false">IF($I9493="","",$I9493+6)</f>
        <v/>
      </c>
      <c r="K9493" s="6" t="str">
        <f aca="false">IF($H9493="","",DATE(YEAR($H9493),MONTH($H9493),1))</f>
        <v/>
      </c>
      <c r="L9493" s="0" t="str">
        <f aca="false">IF($A9493="","",INDEX(CARTAO_COMPRAS!$K:$K,INT((ROW()-2)/20)+2))</f>
        <v/>
      </c>
      <c r="M9493" s="0" t="str">
        <f aca="false">IF($A9493="","","Compra no cartão")</f>
        <v/>
      </c>
    </row>
    <row r="9494" customFormat="false" ht="13.5" hidden="false" customHeight="false" outlineLevel="0" collapsed="false">
      <c r="A9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4" s="0" t="str">
        <f aca="false">IF($A9494="","",INDEX(CARTAO_COMPRAS!$C:$C,INT((ROW()-2)/20)+2))</f>
        <v/>
      </c>
      <c r="C9494" s="0" t="str">
        <f aca="false">IF($A9494="","",INDEX(CARTAO_COMPRAS!$D:$D,INT((ROW()-2)/20)+2))</f>
        <v/>
      </c>
      <c r="D9494" s="0" t="str">
        <f aca="false">IF($A9494="","",INDEX(CARTAO_COMPRAS!$E:$E,INT((ROW()-2)/20)+2))</f>
        <v/>
      </c>
      <c r="E9494" s="0" t="str">
        <f aca="false">IF($A9494="","",INDEX(CARTAO_COMPRAS!$H:$H,INT((ROW()-2)/20)+2)+MOD(ROW()-2,20))</f>
        <v/>
      </c>
      <c r="F9494" s="0" t="str">
        <f aca="false">IF($A9494="","",INDEX(CARTAO_COMPRAS!$G:$G,INT((ROW()-2)/20)+2))</f>
        <v/>
      </c>
      <c r="G9494" s="5" t="str">
        <f aca="false">IF($A9494="","",INDEX(CARTAO_COMPRAS!$I:$I,INT((ROW()-2)/20)+2))</f>
        <v/>
      </c>
      <c r="H9494" s="4" t="str">
        <f aca="false">IF($A9494="","",EDATE(INDEX(CARTAO_COMPRAS!$J:$J,INT((ROW()-2)/20)+2),MOD(ROW()-2,20)))</f>
        <v/>
      </c>
      <c r="I9494" s="4" t="str">
        <f aca="false">IF($H9494="","",$H9494-WEEKDAY($H9494,2)+1)</f>
        <v/>
      </c>
      <c r="J9494" s="4" t="str">
        <f aca="false">IF($I9494="","",$I9494+6)</f>
        <v/>
      </c>
      <c r="K9494" s="6" t="str">
        <f aca="false">IF($H9494="","",DATE(YEAR($H9494),MONTH($H9494),1))</f>
        <v/>
      </c>
      <c r="L9494" s="0" t="str">
        <f aca="false">IF($A9494="","",INDEX(CARTAO_COMPRAS!$K:$K,INT((ROW()-2)/20)+2))</f>
        <v/>
      </c>
      <c r="M9494" s="0" t="str">
        <f aca="false">IF($A9494="","","Compra no cartão")</f>
        <v/>
      </c>
    </row>
    <row r="9495" customFormat="false" ht="13.5" hidden="false" customHeight="false" outlineLevel="0" collapsed="false">
      <c r="A9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5" s="0" t="str">
        <f aca="false">IF($A9495="","",INDEX(CARTAO_COMPRAS!$C:$C,INT((ROW()-2)/20)+2))</f>
        <v/>
      </c>
      <c r="C9495" s="0" t="str">
        <f aca="false">IF($A9495="","",INDEX(CARTAO_COMPRAS!$D:$D,INT((ROW()-2)/20)+2))</f>
        <v/>
      </c>
      <c r="D9495" s="0" t="str">
        <f aca="false">IF($A9495="","",INDEX(CARTAO_COMPRAS!$E:$E,INT((ROW()-2)/20)+2))</f>
        <v/>
      </c>
      <c r="E9495" s="0" t="str">
        <f aca="false">IF($A9495="","",INDEX(CARTAO_COMPRAS!$H:$H,INT((ROW()-2)/20)+2)+MOD(ROW()-2,20))</f>
        <v/>
      </c>
      <c r="F9495" s="0" t="str">
        <f aca="false">IF($A9495="","",INDEX(CARTAO_COMPRAS!$G:$G,INT((ROW()-2)/20)+2))</f>
        <v/>
      </c>
      <c r="G9495" s="5" t="str">
        <f aca="false">IF($A9495="","",INDEX(CARTAO_COMPRAS!$I:$I,INT((ROW()-2)/20)+2))</f>
        <v/>
      </c>
      <c r="H9495" s="4" t="str">
        <f aca="false">IF($A9495="","",EDATE(INDEX(CARTAO_COMPRAS!$J:$J,INT((ROW()-2)/20)+2),MOD(ROW()-2,20)))</f>
        <v/>
      </c>
      <c r="I9495" s="4" t="str">
        <f aca="false">IF($H9495="","",$H9495-WEEKDAY($H9495,2)+1)</f>
        <v/>
      </c>
      <c r="J9495" s="4" t="str">
        <f aca="false">IF($I9495="","",$I9495+6)</f>
        <v/>
      </c>
      <c r="K9495" s="6" t="str">
        <f aca="false">IF($H9495="","",DATE(YEAR($H9495),MONTH($H9495),1))</f>
        <v/>
      </c>
      <c r="L9495" s="0" t="str">
        <f aca="false">IF($A9495="","",INDEX(CARTAO_COMPRAS!$K:$K,INT((ROW()-2)/20)+2))</f>
        <v/>
      </c>
      <c r="M9495" s="0" t="str">
        <f aca="false">IF($A9495="","","Compra no cartão")</f>
        <v/>
      </c>
    </row>
    <row r="9496" customFormat="false" ht="13.5" hidden="false" customHeight="false" outlineLevel="0" collapsed="false">
      <c r="A9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6" s="0" t="str">
        <f aca="false">IF($A9496="","",INDEX(CARTAO_COMPRAS!$C:$C,INT((ROW()-2)/20)+2))</f>
        <v/>
      </c>
      <c r="C9496" s="0" t="str">
        <f aca="false">IF($A9496="","",INDEX(CARTAO_COMPRAS!$D:$D,INT((ROW()-2)/20)+2))</f>
        <v/>
      </c>
      <c r="D9496" s="0" t="str">
        <f aca="false">IF($A9496="","",INDEX(CARTAO_COMPRAS!$E:$E,INT((ROW()-2)/20)+2))</f>
        <v/>
      </c>
      <c r="E9496" s="0" t="str">
        <f aca="false">IF($A9496="","",INDEX(CARTAO_COMPRAS!$H:$H,INT((ROW()-2)/20)+2)+MOD(ROW()-2,20))</f>
        <v/>
      </c>
      <c r="F9496" s="0" t="str">
        <f aca="false">IF($A9496="","",INDEX(CARTAO_COMPRAS!$G:$G,INT((ROW()-2)/20)+2))</f>
        <v/>
      </c>
      <c r="G9496" s="5" t="str">
        <f aca="false">IF($A9496="","",INDEX(CARTAO_COMPRAS!$I:$I,INT((ROW()-2)/20)+2))</f>
        <v/>
      </c>
      <c r="H9496" s="4" t="str">
        <f aca="false">IF($A9496="","",EDATE(INDEX(CARTAO_COMPRAS!$J:$J,INT((ROW()-2)/20)+2),MOD(ROW()-2,20)))</f>
        <v/>
      </c>
      <c r="I9496" s="4" t="str">
        <f aca="false">IF($H9496="","",$H9496-WEEKDAY($H9496,2)+1)</f>
        <v/>
      </c>
      <c r="J9496" s="4" t="str">
        <f aca="false">IF($I9496="","",$I9496+6)</f>
        <v/>
      </c>
      <c r="K9496" s="6" t="str">
        <f aca="false">IF($H9496="","",DATE(YEAR($H9496),MONTH($H9496),1))</f>
        <v/>
      </c>
      <c r="L9496" s="0" t="str">
        <f aca="false">IF($A9496="","",INDEX(CARTAO_COMPRAS!$K:$K,INT((ROW()-2)/20)+2))</f>
        <v/>
      </c>
      <c r="M9496" s="0" t="str">
        <f aca="false">IF($A9496="","","Compra no cartão")</f>
        <v/>
      </c>
    </row>
    <row r="9497" customFormat="false" ht="13.5" hidden="false" customHeight="false" outlineLevel="0" collapsed="false">
      <c r="A9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7" s="0" t="str">
        <f aca="false">IF($A9497="","",INDEX(CARTAO_COMPRAS!$C:$C,INT((ROW()-2)/20)+2))</f>
        <v/>
      </c>
      <c r="C9497" s="0" t="str">
        <f aca="false">IF($A9497="","",INDEX(CARTAO_COMPRAS!$D:$D,INT((ROW()-2)/20)+2))</f>
        <v/>
      </c>
      <c r="D9497" s="0" t="str">
        <f aca="false">IF($A9497="","",INDEX(CARTAO_COMPRAS!$E:$E,INT((ROW()-2)/20)+2))</f>
        <v/>
      </c>
      <c r="E9497" s="0" t="str">
        <f aca="false">IF($A9497="","",INDEX(CARTAO_COMPRAS!$H:$H,INT((ROW()-2)/20)+2)+MOD(ROW()-2,20))</f>
        <v/>
      </c>
      <c r="F9497" s="0" t="str">
        <f aca="false">IF($A9497="","",INDEX(CARTAO_COMPRAS!$G:$G,INT((ROW()-2)/20)+2))</f>
        <v/>
      </c>
      <c r="G9497" s="5" t="str">
        <f aca="false">IF($A9497="","",INDEX(CARTAO_COMPRAS!$I:$I,INT((ROW()-2)/20)+2))</f>
        <v/>
      </c>
      <c r="H9497" s="4" t="str">
        <f aca="false">IF($A9497="","",EDATE(INDEX(CARTAO_COMPRAS!$J:$J,INT((ROW()-2)/20)+2),MOD(ROW()-2,20)))</f>
        <v/>
      </c>
      <c r="I9497" s="4" t="str">
        <f aca="false">IF($H9497="","",$H9497-WEEKDAY($H9497,2)+1)</f>
        <v/>
      </c>
      <c r="J9497" s="4" t="str">
        <f aca="false">IF($I9497="","",$I9497+6)</f>
        <v/>
      </c>
      <c r="K9497" s="6" t="str">
        <f aca="false">IF($H9497="","",DATE(YEAR($H9497),MONTH($H9497),1))</f>
        <v/>
      </c>
      <c r="L9497" s="0" t="str">
        <f aca="false">IF($A9497="","",INDEX(CARTAO_COMPRAS!$K:$K,INT((ROW()-2)/20)+2))</f>
        <v/>
      </c>
      <c r="M9497" s="0" t="str">
        <f aca="false">IF($A9497="","","Compra no cartão")</f>
        <v/>
      </c>
    </row>
    <row r="9498" customFormat="false" ht="13.5" hidden="false" customHeight="false" outlineLevel="0" collapsed="false">
      <c r="A9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8" s="0" t="str">
        <f aca="false">IF($A9498="","",INDEX(CARTAO_COMPRAS!$C:$C,INT((ROW()-2)/20)+2))</f>
        <v/>
      </c>
      <c r="C9498" s="0" t="str">
        <f aca="false">IF($A9498="","",INDEX(CARTAO_COMPRAS!$D:$D,INT((ROW()-2)/20)+2))</f>
        <v/>
      </c>
      <c r="D9498" s="0" t="str">
        <f aca="false">IF($A9498="","",INDEX(CARTAO_COMPRAS!$E:$E,INT((ROW()-2)/20)+2))</f>
        <v/>
      </c>
      <c r="E9498" s="0" t="str">
        <f aca="false">IF($A9498="","",INDEX(CARTAO_COMPRAS!$H:$H,INT((ROW()-2)/20)+2)+MOD(ROW()-2,20))</f>
        <v/>
      </c>
      <c r="F9498" s="0" t="str">
        <f aca="false">IF($A9498="","",INDEX(CARTAO_COMPRAS!$G:$G,INT((ROW()-2)/20)+2))</f>
        <v/>
      </c>
      <c r="G9498" s="5" t="str">
        <f aca="false">IF($A9498="","",INDEX(CARTAO_COMPRAS!$I:$I,INT((ROW()-2)/20)+2))</f>
        <v/>
      </c>
      <c r="H9498" s="4" t="str">
        <f aca="false">IF($A9498="","",EDATE(INDEX(CARTAO_COMPRAS!$J:$J,INT((ROW()-2)/20)+2),MOD(ROW()-2,20)))</f>
        <v/>
      </c>
      <c r="I9498" s="4" t="str">
        <f aca="false">IF($H9498="","",$H9498-WEEKDAY($H9498,2)+1)</f>
        <v/>
      </c>
      <c r="J9498" s="4" t="str">
        <f aca="false">IF($I9498="","",$I9498+6)</f>
        <v/>
      </c>
      <c r="K9498" s="6" t="str">
        <f aca="false">IF($H9498="","",DATE(YEAR($H9498),MONTH($H9498),1))</f>
        <v/>
      </c>
      <c r="L9498" s="0" t="str">
        <f aca="false">IF($A9498="","",INDEX(CARTAO_COMPRAS!$K:$K,INT((ROW()-2)/20)+2))</f>
        <v/>
      </c>
      <c r="M9498" s="0" t="str">
        <f aca="false">IF($A9498="","","Compra no cartão")</f>
        <v/>
      </c>
    </row>
    <row r="9499" customFormat="false" ht="13.5" hidden="false" customHeight="false" outlineLevel="0" collapsed="false">
      <c r="A9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499" s="0" t="str">
        <f aca="false">IF($A9499="","",INDEX(CARTAO_COMPRAS!$C:$C,INT((ROW()-2)/20)+2))</f>
        <v/>
      </c>
      <c r="C9499" s="0" t="str">
        <f aca="false">IF($A9499="","",INDEX(CARTAO_COMPRAS!$D:$D,INT((ROW()-2)/20)+2))</f>
        <v/>
      </c>
      <c r="D9499" s="0" t="str">
        <f aca="false">IF($A9499="","",INDEX(CARTAO_COMPRAS!$E:$E,INT((ROW()-2)/20)+2))</f>
        <v/>
      </c>
      <c r="E9499" s="0" t="str">
        <f aca="false">IF($A9499="","",INDEX(CARTAO_COMPRAS!$H:$H,INT((ROW()-2)/20)+2)+MOD(ROW()-2,20))</f>
        <v/>
      </c>
      <c r="F9499" s="0" t="str">
        <f aca="false">IF($A9499="","",INDEX(CARTAO_COMPRAS!$G:$G,INT((ROW()-2)/20)+2))</f>
        <v/>
      </c>
      <c r="G9499" s="5" t="str">
        <f aca="false">IF($A9499="","",INDEX(CARTAO_COMPRAS!$I:$I,INT((ROW()-2)/20)+2))</f>
        <v/>
      </c>
      <c r="H9499" s="4" t="str">
        <f aca="false">IF($A9499="","",EDATE(INDEX(CARTAO_COMPRAS!$J:$J,INT((ROW()-2)/20)+2),MOD(ROW()-2,20)))</f>
        <v/>
      </c>
      <c r="I9499" s="4" t="str">
        <f aca="false">IF($H9499="","",$H9499-WEEKDAY($H9499,2)+1)</f>
        <v/>
      </c>
      <c r="J9499" s="4" t="str">
        <f aca="false">IF($I9499="","",$I9499+6)</f>
        <v/>
      </c>
      <c r="K9499" s="6" t="str">
        <f aca="false">IF($H9499="","",DATE(YEAR($H9499),MONTH($H9499),1))</f>
        <v/>
      </c>
      <c r="L9499" s="0" t="str">
        <f aca="false">IF($A9499="","",INDEX(CARTAO_COMPRAS!$K:$K,INT((ROW()-2)/20)+2))</f>
        <v/>
      </c>
      <c r="M9499" s="0" t="str">
        <f aca="false">IF($A9499="","","Compra no cartão")</f>
        <v/>
      </c>
    </row>
    <row r="9500" customFormat="false" ht="13.5" hidden="false" customHeight="false" outlineLevel="0" collapsed="false">
      <c r="A9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0" s="0" t="str">
        <f aca="false">IF($A9500="","",INDEX(CARTAO_COMPRAS!$C:$C,INT((ROW()-2)/20)+2))</f>
        <v/>
      </c>
      <c r="C9500" s="0" t="str">
        <f aca="false">IF($A9500="","",INDEX(CARTAO_COMPRAS!$D:$D,INT((ROW()-2)/20)+2))</f>
        <v/>
      </c>
      <c r="D9500" s="0" t="str">
        <f aca="false">IF($A9500="","",INDEX(CARTAO_COMPRAS!$E:$E,INT((ROW()-2)/20)+2))</f>
        <v/>
      </c>
      <c r="E9500" s="0" t="str">
        <f aca="false">IF($A9500="","",INDEX(CARTAO_COMPRAS!$H:$H,INT((ROW()-2)/20)+2)+MOD(ROW()-2,20))</f>
        <v/>
      </c>
      <c r="F9500" s="0" t="str">
        <f aca="false">IF($A9500="","",INDEX(CARTAO_COMPRAS!$G:$G,INT((ROW()-2)/20)+2))</f>
        <v/>
      </c>
      <c r="G9500" s="5" t="str">
        <f aca="false">IF($A9500="","",INDEX(CARTAO_COMPRAS!$I:$I,INT((ROW()-2)/20)+2))</f>
        <v/>
      </c>
      <c r="H9500" s="4" t="str">
        <f aca="false">IF($A9500="","",EDATE(INDEX(CARTAO_COMPRAS!$J:$J,INT((ROW()-2)/20)+2),MOD(ROW()-2,20)))</f>
        <v/>
      </c>
      <c r="I9500" s="4" t="str">
        <f aca="false">IF($H9500="","",$H9500-WEEKDAY($H9500,2)+1)</f>
        <v/>
      </c>
      <c r="J9500" s="4" t="str">
        <f aca="false">IF($I9500="","",$I9500+6)</f>
        <v/>
      </c>
      <c r="K9500" s="6" t="str">
        <f aca="false">IF($H9500="","",DATE(YEAR($H9500),MONTH($H9500),1))</f>
        <v/>
      </c>
      <c r="L9500" s="0" t="str">
        <f aca="false">IF($A9500="","",INDEX(CARTAO_COMPRAS!$K:$K,INT((ROW()-2)/20)+2))</f>
        <v/>
      </c>
      <c r="M9500" s="0" t="str">
        <f aca="false">IF($A9500="","","Compra no cartão")</f>
        <v/>
      </c>
    </row>
    <row r="9501" customFormat="false" ht="13.5" hidden="false" customHeight="false" outlineLevel="0" collapsed="false">
      <c r="A9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1" s="0" t="str">
        <f aca="false">IF($A9501="","",INDEX(CARTAO_COMPRAS!$C:$C,INT((ROW()-2)/20)+2))</f>
        <v/>
      </c>
      <c r="C9501" s="0" t="str">
        <f aca="false">IF($A9501="","",INDEX(CARTAO_COMPRAS!$D:$D,INT((ROW()-2)/20)+2))</f>
        <v/>
      </c>
      <c r="D9501" s="0" t="str">
        <f aca="false">IF($A9501="","",INDEX(CARTAO_COMPRAS!$E:$E,INT((ROW()-2)/20)+2))</f>
        <v/>
      </c>
      <c r="E9501" s="0" t="str">
        <f aca="false">IF($A9501="","",INDEX(CARTAO_COMPRAS!$H:$H,INT((ROW()-2)/20)+2)+MOD(ROW()-2,20))</f>
        <v/>
      </c>
      <c r="F9501" s="0" t="str">
        <f aca="false">IF($A9501="","",INDEX(CARTAO_COMPRAS!$G:$G,INT((ROW()-2)/20)+2))</f>
        <v/>
      </c>
      <c r="G9501" s="5" t="str">
        <f aca="false">IF($A9501="","",INDEX(CARTAO_COMPRAS!$I:$I,INT((ROW()-2)/20)+2))</f>
        <v/>
      </c>
      <c r="H9501" s="4" t="str">
        <f aca="false">IF($A9501="","",EDATE(INDEX(CARTAO_COMPRAS!$J:$J,INT((ROW()-2)/20)+2),MOD(ROW()-2,20)))</f>
        <v/>
      </c>
      <c r="I9501" s="4" t="str">
        <f aca="false">IF($H9501="","",$H9501-WEEKDAY($H9501,2)+1)</f>
        <v/>
      </c>
      <c r="J9501" s="4" t="str">
        <f aca="false">IF($I9501="","",$I9501+6)</f>
        <v/>
      </c>
      <c r="K9501" s="6" t="str">
        <f aca="false">IF($H9501="","",DATE(YEAR($H9501),MONTH($H9501),1))</f>
        <v/>
      </c>
      <c r="L9501" s="0" t="str">
        <f aca="false">IF($A9501="","",INDEX(CARTAO_COMPRAS!$K:$K,INT((ROW()-2)/20)+2))</f>
        <v/>
      </c>
      <c r="M9501" s="0" t="str">
        <f aca="false">IF($A9501="","","Compra no cartão")</f>
        <v/>
      </c>
    </row>
    <row r="9502" customFormat="false" ht="13.5" hidden="false" customHeight="false" outlineLevel="0" collapsed="false">
      <c r="A95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476</v>
      </c>
      <c r="B9502" s="0" t="str">
        <f aca="false">IF($A9502="","",INDEX(CARTAO_COMPRAS!$C:$C,INT((ROW()-2)/20)+2))</f>
        <v>Nubank</v>
      </c>
      <c r="C9502" s="0" t="str">
        <f aca="false">IF($A9502="","",INDEX(CARTAO_COMPRAS!$D:$D,INT((ROW()-2)/20)+2))</f>
        <v>Supermercado</v>
      </c>
      <c r="D9502" s="0" t="str">
        <f aca="false">IF($A9502="","",INDEX(CARTAO_COMPRAS!$E:$E,INT((ROW()-2)/20)+2))</f>
        <v>Alimentação / Insumos</v>
      </c>
      <c r="E9502" s="0" t="n">
        <f aca="false">IF($A9502="","",INDEX(CARTAO_COMPRAS!$H:$H,INT((ROW()-2)/20)+2)+MOD(ROW()-2,20))</f>
        <v>1</v>
      </c>
      <c r="F9502" s="0" t="n">
        <f aca="false">IF($A9502="","",INDEX(CARTAO_COMPRAS!$G:$G,INT((ROW()-2)/20)+2))</f>
        <v>1</v>
      </c>
      <c r="G9502" s="5" t="n">
        <f aca="false">IF($A9502="","",INDEX(CARTAO_COMPRAS!$I:$I,INT((ROW()-2)/20)+2))</f>
        <v>17.66</v>
      </c>
      <c r="H9502" s="4" t="n">
        <f aca="false">IF($A9502="","",EDATE(INDEX(CARTAO_COMPRAS!$J:$J,INT((ROW()-2)/20)+2),MOD(ROW()-2,20)))</f>
        <v>46201</v>
      </c>
      <c r="I9502" s="4" t="n">
        <f aca="false">IF($H9502="","",$H9502-WEEKDAY($H9502,2)+1)</f>
        <v>46195</v>
      </c>
      <c r="J9502" s="4" t="n">
        <f aca="false">IF($I9502="","",$I9502+6)</f>
        <v>46201</v>
      </c>
      <c r="K9502" s="6" t="n">
        <f aca="false">IF($H9502="","",DATE(YEAR($H9502),MONTH($H9502),1))</f>
        <v>46174</v>
      </c>
      <c r="L9502" s="0" t="str">
        <f aca="false">IF($A9502="","",INDEX(CARTAO_COMPRAS!$K:$K,INT((ROW()-2)/20)+2))</f>
        <v>Pago</v>
      </c>
      <c r="M9502" s="0" t="str">
        <f aca="false">IF($A9502="","","Compra no cartão")</f>
        <v>Compra no cartão</v>
      </c>
    </row>
    <row r="9503" customFormat="false" ht="13.5" hidden="false" customHeight="false" outlineLevel="0" collapsed="false">
      <c r="A9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3" s="0" t="str">
        <f aca="false">IF($A9503="","",INDEX(CARTAO_COMPRAS!$C:$C,INT((ROW()-2)/20)+2))</f>
        <v/>
      </c>
      <c r="C9503" s="0" t="str">
        <f aca="false">IF($A9503="","",INDEX(CARTAO_COMPRAS!$D:$D,INT((ROW()-2)/20)+2))</f>
        <v/>
      </c>
      <c r="D9503" s="0" t="str">
        <f aca="false">IF($A9503="","",INDEX(CARTAO_COMPRAS!$E:$E,INT((ROW()-2)/20)+2))</f>
        <v/>
      </c>
      <c r="E9503" s="0" t="str">
        <f aca="false">IF($A9503="","",INDEX(CARTAO_COMPRAS!$H:$H,INT((ROW()-2)/20)+2)+MOD(ROW()-2,20))</f>
        <v/>
      </c>
      <c r="F9503" s="0" t="str">
        <f aca="false">IF($A9503="","",INDEX(CARTAO_COMPRAS!$G:$G,INT((ROW()-2)/20)+2))</f>
        <v/>
      </c>
      <c r="G9503" s="5" t="str">
        <f aca="false">IF($A9503="","",INDEX(CARTAO_COMPRAS!$I:$I,INT((ROW()-2)/20)+2))</f>
        <v/>
      </c>
      <c r="H9503" s="4" t="str">
        <f aca="false">IF($A9503="","",EDATE(INDEX(CARTAO_COMPRAS!$J:$J,INT((ROW()-2)/20)+2),MOD(ROW()-2,20)))</f>
        <v/>
      </c>
      <c r="I9503" s="4" t="str">
        <f aca="false">IF($H9503="","",$H9503-WEEKDAY($H9503,2)+1)</f>
        <v/>
      </c>
      <c r="J9503" s="4" t="str">
        <f aca="false">IF($I9503="","",$I9503+6)</f>
        <v/>
      </c>
      <c r="K9503" s="6" t="str">
        <f aca="false">IF($H9503="","",DATE(YEAR($H9503),MONTH($H9503),1))</f>
        <v/>
      </c>
      <c r="L9503" s="0" t="str">
        <f aca="false">IF($A9503="","",INDEX(CARTAO_COMPRAS!$K:$K,INT((ROW()-2)/20)+2))</f>
        <v/>
      </c>
      <c r="M9503" s="0" t="str">
        <f aca="false">IF($A9503="","","Compra no cartão")</f>
        <v/>
      </c>
    </row>
    <row r="9504" customFormat="false" ht="13.5" hidden="false" customHeight="false" outlineLevel="0" collapsed="false">
      <c r="A9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4" s="0" t="str">
        <f aca="false">IF($A9504="","",INDEX(CARTAO_COMPRAS!$C:$C,INT((ROW()-2)/20)+2))</f>
        <v/>
      </c>
      <c r="C9504" s="0" t="str">
        <f aca="false">IF($A9504="","",INDEX(CARTAO_COMPRAS!$D:$D,INT((ROW()-2)/20)+2))</f>
        <v/>
      </c>
      <c r="D9504" s="0" t="str">
        <f aca="false">IF($A9504="","",INDEX(CARTAO_COMPRAS!$E:$E,INT((ROW()-2)/20)+2))</f>
        <v/>
      </c>
      <c r="E9504" s="0" t="str">
        <f aca="false">IF($A9504="","",INDEX(CARTAO_COMPRAS!$H:$H,INT((ROW()-2)/20)+2)+MOD(ROW()-2,20))</f>
        <v/>
      </c>
      <c r="F9504" s="0" t="str">
        <f aca="false">IF($A9504="","",INDEX(CARTAO_COMPRAS!$G:$G,INT((ROW()-2)/20)+2))</f>
        <v/>
      </c>
      <c r="G9504" s="5" t="str">
        <f aca="false">IF($A9504="","",INDEX(CARTAO_COMPRAS!$I:$I,INT((ROW()-2)/20)+2))</f>
        <v/>
      </c>
      <c r="H9504" s="4" t="str">
        <f aca="false">IF($A9504="","",EDATE(INDEX(CARTAO_COMPRAS!$J:$J,INT((ROW()-2)/20)+2),MOD(ROW()-2,20)))</f>
        <v/>
      </c>
      <c r="I9504" s="4" t="str">
        <f aca="false">IF($H9504="","",$H9504-WEEKDAY($H9504,2)+1)</f>
        <v/>
      </c>
      <c r="J9504" s="4" t="str">
        <f aca="false">IF($I9504="","",$I9504+6)</f>
        <v/>
      </c>
      <c r="K9504" s="6" t="str">
        <f aca="false">IF($H9504="","",DATE(YEAR($H9504),MONTH($H9504),1))</f>
        <v/>
      </c>
      <c r="L9504" s="0" t="str">
        <f aca="false">IF($A9504="","",INDEX(CARTAO_COMPRAS!$K:$K,INT((ROW()-2)/20)+2))</f>
        <v/>
      </c>
      <c r="M9504" s="0" t="str">
        <f aca="false">IF($A9504="","","Compra no cartão")</f>
        <v/>
      </c>
    </row>
    <row r="9505" customFormat="false" ht="13.5" hidden="false" customHeight="false" outlineLevel="0" collapsed="false">
      <c r="A9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5" s="0" t="str">
        <f aca="false">IF($A9505="","",INDEX(CARTAO_COMPRAS!$C:$C,INT((ROW()-2)/20)+2))</f>
        <v/>
      </c>
      <c r="C9505" s="0" t="str">
        <f aca="false">IF($A9505="","",INDEX(CARTAO_COMPRAS!$D:$D,INT((ROW()-2)/20)+2))</f>
        <v/>
      </c>
      <c r="D9505" s="0" t="str">
        <f aca="false">IF($A9505="","",INDEX(CARTAO_COMPRAS!$E:$E,INT((ROW()-2)/20)+2))</f>
        <v/>
      </c>
      <c r="E9505" s="0" t="str">
        <f aca="false">IF($A9505="","",INDEX(CARTAO_COMPRAS!$H:$H,INT((ROW()-2)/20)+2)+MOD(ROW()-2,20))</f>
        <v/>
      </c>
      <c r="F9505" s="0" t="str">
        <f aca="false">IF($A9505="","",INDEX(CARTAO_COMPRAS!$G:$G,INT((ROW()-2)/20)+2))</f>
        <v/>
      </c>
      <c r="G9505" s="5" t="str">
        <f aca="false">IF($A9505="","",INDEX(CARTAO_COMPRAS!$I:$I,INT((ROW()-2)/20)+2))</f>
        <v/>
      </c>
      <c r="H9505" s="4" t="str">
        <f aca="false">IF($A9505="","",EDATE(INDEX(CARTAO_COMPRAS!$J:$J,INT((ROW()-2)/20)+2),MOD(ROW()-2,20)))</f>
        <v/>
      </c>
      <c r="I9505" s="4" t="str">
        <f aca="false">IF($H9505="","",$H9505-WEEKDAY($H9505,2)+1)</f>
        <v/>
      </c>
      <c r="J9505" s="4" t="str">
        <f aca="false">IF($I9505="","",$I9505+6)</f>
        <v/>
      </c>
      <c r="K9505" s="6" t="str">
        <f aca="false">IF($H9505="","",DATE(YEAR($H9505),MONTH($H9505),1))</f>
        <v/>
      </c>
      <c r="L9505" s="0" t="str">
        <f aca="false">IF($A9505="","",INDEX(CARTAO_COMPRAS!$K:$K,INT((ROW()-2)/20)+2))</f>
        <v/>
      </c>
      <c r="M9505" s="0" t="str">
        <f aca="false">IF($A9505="","","Compra no cartão")</f>
        <v/>
      </c>
    </row>
    <row r="9506" customFormat="false" ht="13.5" hidden="false" customHeight="false" outlineLevel="0" collapsed="false">
      <c r="A9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6" s="0" t="str">
        <f aca="false">IF($A9506="","",INDEX(CARTAO_COMPRAS!$C:$C,INT((ROW()-2)/20)+2))</f>
        <v/>
      </c>
      <c r="C9506" s="0" t="str">
        <f aca="false">IF($A9506="","",INDEX(CARTAO_COMPRAS!$D:$D,INT((ROW()-2)/20)+2))</f>
        <v/>
      </c>
      <c r="D9506" s="0" t="str">
        <f aca="false">IF($A9506="","",INDEX(CARTAO_COMPRAS!$E:$E,INT((ROW()-2)/20)+2))</f>
        <v/>
      </c>
      <c r="E9506" s="0" t="str">
        <f aca="false">IF($A9506="","",INDEX(CARTAO_COMPRAS!$H:$H,INT((ROW()-2)/20)+2)+MOD(ROW()-2,20))</f>
        <v/>
      </c>
      <c r="F9506" s="0" t="str">
        <f aca="false">IF($A9506="","",INDEX(CARTAO_COMPRAS!$G:$G,INT((ROW()-2)/20)+2))</f>
        <v/>
      </c>
      <c r="G9506" s="5" t="str">
        <f aca="false">IF($A9506="","",INDEX(CARTAO_COMPRAS!$I:$I,INT((ROW()-2)/20)+2))</f>
        <v/>
      </c>
      <c r="H9506" s="4" t="str">
        <f aca="false">IF($A9506="","",EDATE(INDEX(CARTAO_COMPRAS!$J:$J,INT((ROW()-2)/20)+2),MOD(ROW()-2,20)))</f>
        <v/>
      </c>
      <c r="I9506" s="4" t="str">
        <f aca="false">IF($H9506="","",$H9506-WEEKDAY($H9506,2)+1)</f>
        <v/>
      </c>
      <c r="J9506" s="4" t="str">
        <f aca="false">IF($I9506="","",$I9506+6)</f>
        <v/>
      </c>
      <c r="K9506" s="6" t="str">
        <f aca="false">IF($H9506="","",DATE(YEAR($H9506),MONTH($H9506),1))</f>
        <v/>
      </c>
      <c r="L9506" s="0" t="str">
        <f aca="false">IF($A9506="","",INDEX(CARTAO_COMPRAS!$K:$K,INT((ROW()-2)/20)+2))</f>
        <v/>
      </c>
      <c r="M9506" s="0" t="str">
        <f aca="false">IF($A9506="","","Compra no cartão")</f>
        <v/>
      </c>
    </row>
    <row r="9507" customFormat="false" ht="13.5" hidden="false" customHeight="false" outlineLevel="0" collapsed="false">
      <c r="A9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7" s="0" t="str">
        <f aca="false">IF($A9507="","",INDEX(CARTAO_COMPRAS!$C:$C,INT((ROW()-2)/20)+2))</f>
        <v/>
      </c>
      <c r="C9507" s="0" t="str">
        <f aca="false">IF($A9507="","",INDEX(CARTAO_COMPRAS!$D:$D,INT((ROW()-2)/20)+2))</f>
        <v/>
      </c>
      <c r="D9507" s="0" t="str">
        <f aca="false">IF($A9507="","",INDEX(CARTAO_COMPRAS!$E:$E,INT((ROW()-2)/20)+2))</f>
        <v/>
      </c>
      <c r="E9507" s="0" t="str">
        <f aca="false">IF($A9507="","",INDEX(CARTAO_COMPRAS!$H:$H,INT((ROW()-2)/20)+2)+MOD(ROW()-2,20))</f>
        <v/>
      </c>
      <c r="F9507" s="0" t="str">
        <f aca="false">IF($A9507="","",INDEX(CARTAO_COMPRAS!$G:$G,INT((ROW()-2)/20)+2))</f>
        <v/>
      </c>
      <c r="G9507" s="5" t="str">
        <f aca="false">IF($A9507="","",INDEX(CARTAO_COMPRAS!$I:$I,INT((ROW()-2)/20)+2))</f>
        <v/>
      </c>
      <c r="H9507" s="4" t="str">
        <f aca="false">IF($A9507="","",EDATE(INDEX(CARTAO_COMPRAS!$J:$J,INT((ROW()-2)/20)+2),MOD(ROW()-2,20)))</f>
        <v/>
      </c>
      <c r="I9507" s="4" t="str">
        <f aca="false">IF($H9507="","",$H9507-WEEKDAY($H9507,2)+1)</f>
        <v/>
      </c>
      <c r="J9507" s="4" t="str">
        <f aca="false">IF($I9507="","",$I9507+6)</f>
        <v/>
      </c>
      <c r="K9507" s="6" t="str">
        <f aca="false">IF($H9507="","",DATE(YEAR($H9507),MONTH($H9507),1))</f>
        <v/>
      </c>
      <c r="L9507" s="0" t="str">
        <f aca="false">IF($A9507="","",INDEX(CARTAO_COMPRAS!$K:$K,INT((ROW()-2)/20)+2))</f>
        <v/>
      </c>
      <c r="M9507" s="0" t="str">
        <f aca="false">IF($A9507="","","Compra no cartão")</f>
        <v/>
      </c>
    </row>
    <row r="9508" customFormat="false" ht="13.5" hidden="false" customHeight="false" outlineLevel="0" collapsed="false">
      <c r="A9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8" s="0" t="str">
        <f aca="false">IF($A9508="","",INDEX(CARTAO_COMPRAS!$C:$C,INT((ROW()-2)/20)+2))</f>
        <v/>
      </c>
      <c r="C9508" s="0" t="str">
        <f aca="false">IF($A9508="","",INDEX(CARTAO_COMPRAS!$D:$D,INT((ROW()-2)/20)+2))</f>
        <v/>
      </c>
      <c r="D9508" s="0" t="str">
        <f aca="false">IF($A9508="","",INDEX(CARTAO_COMPRAS!$E:$E,INT((ROW()-2)/20)+2))</f>
        <v/>
      </c>
      <c r="E9508" s="0" t="str">
        <f aca="false">IF($A9508="","",INDEX(CARTAO_COMPRAS!$H:$H,INT((ROW()-2)/20)+2)+MOD(ROW()-2,20))</f>
        <v/>
      </c>
      <c r="F9508" s="0" t="str">
        <f aca="false">IF($A9508="","",INDEX(CARTAO_COMPRAS!$G:$G,INT((ROW()-2)/20)+2))</f>
        <v/>
      </c>
      <c r="G9508" s="5" t="str">
        <f aca="false">IF($A9508="","",INDEX(CARTAO_COMPRAS!$I:$I,INT((ROW()-2)/20)+2))</f>
        <v/>
      </c>
      <c r="H9508" s="4" t="str">
        <f aca="false">IF($A9508="","",EDATE(INDEX(CARTAO_COMPRAS!$J:$J,INT((ROW()-2)/20)+2),MOD(ROW()-2,20)))</f>
        <v/>
      </c>
      <c r="I9508" s="4" t="str">
        <f aca="false">IF($H9508="","",$H9508-WEEKDAY($H9508,2)+1)</f>
        <v/>
      </c>
      <c r="J9508" s="4" t="str">
        <f aca="false">IF($I9508="","",$I9508+6)</f>
        <v/>
      </c>
      <c r="K9508" s="6" t="str">
        <f aca="false">IF($H9508="","",DATE(YEAR($H9508),MONTH($H9508),1))</f>
        <v/>
      </c>
      <c r="L9508" s="0" t="str">
        <f aca="false">IF($A9508="","",INDEX(CARTAO_COMPRAS!$K:$K,INT((ROW()-2)/20)+2))</f>
        <v/>
      </c>
      <c r="M9508" s="0" t="str">
        <f aca="false">IF($A9508="","","Compra no cartão")</f>
        <v/>
      </c>
    </row>
    <row r="9509" customFormat="false" ht="13.5" hidden="false" customHeight="false" outlineLevel="0" collapsed="false">
      <c r="A9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09" s="0" t="str">
        <f aca="false">IF($A9509="","",INDEX(CARTAO_COMPRAS!$C:$C,INT((ROW()-2)/20)+2))</f>
        <v/>
      </c>
      <c r="C9509" s="0" t="str">
        <f aca="false">IF($A9509="","",INDEX(CARTAO_COMPRAS!$D:$D,INT((ROW()-2)/20)+2))</f>
        <v/>
      </c>
      <c r="D9509" s="0" t="str">
        <f aca="false">IF($A9509="","",INDEX(CARTAO_COMPRAS!$E:$E,INT((ROW()-2)/20)+2))</f>
        <v/>
      </c>
      <c r="E9509" s="0" t="str">
        <f aca="false">IF($A9509="","",INDEX(CARTAO_COMPRAS!$H:$H,INT((ROW()-2)/20)+2)+MOD(ROW()-2,20))</f>
        <v/>
      </c>
      <c r="F9509" s="0" t="str">
        <f aca="false">IF($A9509="","",INDEX(CARTAO_COMPRAS!$G:$G,INT((ROW()-2)/20)+2))</f>
        <v/>
      </c>
      <c r="G9509" s="5" t="str">
        <f aca="false">IF($A9509="","",INDEX(CARTAO_COMPRAS!$I:$I,INT((ROW()-2)/20)+2))</f>
        <v/>
      </c>
      <c r="H9509" s="4" t="str">
        <f aca="false">IF($A9509="","",EDATE(INDEX(CARTAO_COMPRAS!$J:$J,INT((ROW()-2)/20)+2),MOD(ROW()-2,20)))</f>
        <v/>
      </c>
      <c r="I9509" s="4" t="str">
        <f aca="false">IF($H9509="","",$H9509-WEEKDAY($H9509,2)+1)</f>
        <v/>
      </c>
      <c r="J9509" s="4" t="str">
        <f aca="false">IF($I9509="","",$I9509+6)</f>
        <v/>
      </c>
      <c r="K9509" s="6" t="str">
        <f aca="false">IF($H9509="","",DATE(YEAR($H9509),MONTH($H9509),1))</f>
        <v/>
      </c>
      <c r="L9509" s="0" t="str">
        <f aca="false">IF($A9509="","",INDEX(CARTAO_COMPRAS!$K:$K,INT((ROW()-2)/20)+2))</f>
        <v/>
      </c>
      <c r="M9509" s="0" t="str">
        <f aca="false">IF($A9509="","","Compra no cartão")</f>
        <v/>
      </c>
    </row>
    <row r="9510" customFormat="false" ht="13.5" hidden="false" customHeight="false" outlineLevel="0" collapsed="false">
      <c r="A9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0" s="0" t="str">
        <f aca="false">IF($A9510="","",INDEX(CARTAO_COMPRAS!$C:$C,INT((ROW()-2)/20)+2))</f>
        <v/>
      </c>
      <c r="C9510" s="0" t="str">
        <f aca="false">IF($A9510="","",INDEX(CARTAO_COMPRAS!$D:$D,INT((ROW()-2)/20)+2))</f>
        <v/>
      </c>
      <c r="D9510" s="0" t="str">
        <f aca="false">IF($A9510="","",INDEX(CARTAO_COMPRAS!$E:$E,INT((ROW()-2)/20)+2))</f>
        <v/>
      </c>
      <c r="E9510" s="0" t="str">
        <f aca="false">IF($A9510="","",INDEX(CARTAO_COMPRAS!$H:$H,INT((ROW()-2)/20)+2)+MOD(ROW()-2,20))</f>
        <v/>
      </c>
      <c r="F9510" s="0" t="str">
        <f aca="false">IF($A9510="","",INDEX(CARTAO_COMPRAS!$G:$G,INT((ROW()-2)/20)+2))</f>
        <v/>
      </c>
      <c r="G9510" s="5" t="str">
        <f aca="false">IF($A9510="","",INDEX(CARTAO_COMPRAS!$I:$I,INT((ROW()-2)/20)+2))</f>
        <v/>
      </c>
      <c r="H9510" s="4" t="str">
        <f aca="false">IF($A9510="","",EDATE(INDEX(CARTAO_COMPRAS!$J:$J,INT((ROW()-2)/20)+2),MOD(ROW()-2,20)))</f>
        <v/>
      </c>
      <c r="I9510" s="4" t="str">
        <f aca="false">IF($H9510="","",$H9510-WEEKDAY($H9510,2)+1)</f>
        <v/>
      </c>
      <c r="J9510" s="4" t="str">
        <f aca="false">IF($I9510="","",$I9510+6)</f>
        <v/>
      </c>
      <c r="K9510" s="6" t="str">
        <f aca="false">IF($H9510="","",DATE(YEAR($H9510),MONTH($H9510),1))</f>
        <v/>
      </c>
      <c r="L9510" s="0" t="str">
        <f aca="false">IF($A9510="","",INDEX(CARTAO_COMPRAS!$K:$K,INT((ROW()-2)/20)+2))</f>
        <v/>
      </c>
      <c r="M9510" s="0" t="str">
        <f aca="false">IF($A9510="","","Compra no cartão")</f>
        <v/>
      </c>
    </row>
    <row r="9511" customFormat="false" ht="13.5" hidden="false" customHeight="false" outlineLevel="0" collapsed="false">
      <c r="A9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1" s="0" t="str">
        <f aca="false">IF($A9511="","",INDEX(CARTAO_COMPRAS!$C:$C,INT((ROW()-2)/20)+2))</f>
        <v/>
      </c>
      <c r="C9511" s="0" t="str">
        <f aca="false">IF($A9511="","",INDEX(CARTAO_COMPRAS!$D:$D,INT((ROW()-2)/20)+2))</f>
        <v/>
      </c>
      <c r="D9511" s="0" t="str">
        <f aca="false">IF($A9511="","",INDEX(CARTAO_COMPRAS!$E:$E,INT((ROW()-2)/20)+2))</f>
        <v/>
      </c>
      <c r="E9511" s="0" t="str">
        <f aca="false">IF($A9511="","",INDEX(CARTAO_COMPRAS!$H:$H,INT((ROW()-2)/20)+2)+MOD(ROW()-2,20))</f>
        <v/>
      </c>
      <c r="F9511" s="0" t="str">
        <f aca="false">IF($A9511="","",INDEX(CARTAO_COMPRAS!$G:$G,INT((ROW()-2)/20)+2))</f>
        <v/>
      </c>
      <c r="G9511" s="5" t="str">
        <f aca="false">IF($A9511="","",INDEX(CARTAO_COMPRAS!$I:$I,INT((ROW()-2)/20)+2))</f>
        <v/>
      </c>
      <c r="H9511" s="4" t="str">
        <f aca="false">IF($A9511="","",EDATE(INDEX(CARTAO_COMPRAS!$J:$J,INT((ROW()-2)/20)+2),MOD(ROW()-2,20)))</f>
        <v/>
      </c>
      <c r="I9511" s="4" t="str">
        <f aca="false">IF($H9511="","",$H9511-WEEKDAY($H9511,2)+1)</f>
        <v/>
      </c>
      <c r="J9511" s="4" t="str">
        <f aca="false">IF($I9511="","",$I9511+6)</f>
        <v/>
      </c>
      <c r="K9511" s="6" t="str">
        <f aca="false">IF($H9511="","",DATE(YEAR($H9511),MONTH($H9511),1))</f>
        <v/>
      </c>
      <c r="L9511" s="0" t="str">
        <f aca="false">IF($A9511="","",INDEX(CARTAO_COMPRAS!$K:$K,INT((ROW()-2)/20)+2))</f>
        <v/>
      </c>
      <c r="M9511" s="0" t="str">
        <f aca="false">IF($A9511="","","Compra no cartão")</f>
        <v/>
      </c>
    </row>
    <row r="9512" customFormat="false" ht="13.5" hidden="false" customHeight="false" outlineLevel="0" collapsed="false">
      <c r="A9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2" s="0" t="str">
        <f aca="false">IF($A9512="","",INDEX(CARTAO_COMPRAS!$C:$C,INT((ROW()-2)/20)+2))</f>
        <v/>
      </c>
      <c r="C9512" s="0" t="str">
        <f aca="false">IF($A9512="","",INDEX(CARTAO_COMPRAS!$D:$D,INT((ROW()-2)/20)+2))</f>
        <v/>
      </c>
      <c r="D9512" s="0" t="str">
        <f aca="false">IF($A9512="","",INDEX(CARTAO_COMPRAS!$E:$E,INT((ROW()-2)/20)+2))</f>
        <v/>
      </c>
      <c r="E9512" s="0" t="str">
        <f aca="false">IF($A9512="","",INDEX(CARTAO_COMPRAS!$H:$H,INT((ROW()-2)/20)+2)+MOD(ROW()-2,20))</f>
        <v/>
      </c>
      <c r="F9512" s="0" t="str">
        <f aca="false">IF($A9512="","",INDEX(CARTAO_COMPRAS!$G:$G,INT((ROW()-2)/20)+2))</f>
        <v/>
      </c>
      <c r="G9512" s="5" t="str">
        <f aca="false">IF($A9512="","",INDEX(CARTAO_COMPRAS!$I:$I,INT((ROW()-2)/20)+2))</f>
        <v/>
      </c>
      <c r="H9512" s="4" t="str">
        <f aca="false">IF($A9512="","",EDATE(INDEX(CARTAO_COMPRAS!$J:$J,INT((ROW()-2)/20)+2),MOD(ROW()-2,20)))</f>
        <v/>
      </c>
      <c r="I9512" s="4" t="str">
        <f aca="false">IF($H9512="","",$H9512-WEEKDAY($H9512,2)+1)</f>
        <v/>
      </c>
      <c r="J9512" s="4" t="str">
        <f aca="false">IF($I9512="","",$I9512+6)</f>
        <v/>
      </c>
      <c r="K9512" s="6" t="str">
        <f aca="false">IF($H9512="","",DATE(YEAR($H9512),MONTH($H9512),1))</f>
        <v/>
      </c>
      <c r="L9512" s="0" t="str">
        <f aca="false">IF($A9512="","",INDEX(CARTAO_COMPRAS!$K:$K,INT((ROW()-2)/20)+2))</f>
        <v/>
      </c>
      <c r="M9512" s="0" t="str">
        <f aca="false">IF($A9512="","","Compra no cartão")</f>
        <v/>
      </c>
    </row>
    <row r="9513" customFormat="false" ht="13.5" hidden="false" customHeight="false" outlineLevel="0" collapsed="false">
      <c r="A9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3" s="0" t="str">
        <f aca="false">IF($A9513="","",INDEX(CARTAO_COMPRAS!$C:$C,INT((ROW()-2)/20)+2))</f>
        <v/>
      </c>
      <c r="C9513" s="0" t="str">
        <f aca="false">IF($A9513="","",INDEX(CARTAO_COMPRAS!$D:$D,INT((ROW()-2)/20)+2))</f>
        <v/>
      </c>
      <c r="D9513" s="0" t="str">
        <f aca="false">IF($A9513="","",INDEX(CARTAO_COMPRAS!$E:$E,INT((ROW()-2)/20)+2))</f>
        <v/>
      </c>
      <c r="E9513" s="0" t="str">
        <f aca="false">IF($A9513="","",INDEX(CARTAO_COMPRAS!$H:$H,INT((ROW()-2)/20)+2)+MOD(ROW()-2,20))</f>
        <v/>
      </c>
      <c r="F9513" s="0" t="str">
        <f aca="false">IF($A9513="","",INDEX(CARTAO_COMPRAS!$G:$G,INT((ROW()-2)/20)+2))</f>
        <v/>
      </c>
      <c r="G9513" s="5" t="str">
        <f aca="false">IF($A9513="","",INDEX(CARTAO_COMPRAS!$I:$I,INT((ROW()-2)/20)+2))</f>
        <v/>
      </c>
      <c r="H9513" s="4" t="str">
        <f aca="false">IF($A9513="","",EDATE(INDEX(CARTAO_COMPRAS!$J:$J,INT((ROW()-2)/20)+2),MOD(ROW()-2,20)))</f>
        <v/>
      </c>
      <c r="I9513" s="4" t="str">
        <f aca="false">IF($H9513="","",$H9513-WEEKDAY($H9513,2)+1)</f>
        <v/>
      </c>
      <c r="J9513" s="4" t="str">
        <f aca="false">IF($I9513="","",$I9513+6)</f>
        <v/>
      </c>
      <c r="K9513" s="6" t="str">
        <f aca="false">IF($H9513="","",DATE(YEAR($H9513),MONTH($H9513),1))</f>
        <v/>
      </c>
      <c r="L9513" s="0" t="str">
        <f aca="false">IF($A9513="","",INDEX(CARTAO_COMPRAS!$K:$K,INT((ROW()-2)/20)+2))</f>
        <v/>
      </c>
      <c r="M9513" s="0" t="str">
        <f aca="false">IF($A9513="","","Compra no cartão")</f>
        <v/>
      </c>
    </row>
    <row r="9514" customFormat="false" ht="13.5" hidden="false" customHeight="false" outlineLevel="0" collapsed="false">
      <c r="A9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4" s="0" t="str">
        <f aca="false">IF($A9514="","",INDEX(CARTAO_COMPRAS!$C:$C,INT((ROW()-2)/20)+2))</f>
        <v/>
      </c>
      <c r="C9514" s="0" t="str">
        <f aca="false">IF($A9514="","",INDEX(CARTAO_COMPRAS!$D:$D,INT((ROW()-2)/20)+2))</f>
        <v/>
      </c>
      <c r="D9514" s="0" t="str">
        <f aca="false">IF($A9514="","",INDEX(CARTAO_COMPRAS!$E:$E,INT((ROW()-2)/20)+2))</f>
        <v/>
      </c>
      <c r="E9514" s="0" t="str">
        <f aca="false">IF($A9514="","",INDEX(CARTAO_COMPRAS!$H:$H,INT((ROW()-2)/20)+2)+MOD(ROW()-2,20))</f>
        <v/>
      </c>
      <c r="F9514" s="0" t="str">
        <f aca="false">IF($A9514="","",INDEX(CARTAO_COMPRAS!$G:$G,INT((ROW()-2)/20)+2))</f>
        <v/>
      </c>
      <c r="G9514" s="5" t="str">
        <f aca="false">IF($A9514="","",INDEX(CARTAO_COMPRAS!$I:$I,INT((ROW()-2)/20)+2))</f>
        <v/>
      </c>
      <c r="H9514" s="4" t="str">
        <f aca="false">IF($A9514="","",EDATE(INDEX(CARTAO_COMPRAS!$J:$J,INT((ROW()-2)/20)+2),MOD(ROW()-2,20)))</f>
        <v/>
      </c>
      <c r="I9514" s="4" t="str">
        <f aca="false">IF($H9514="","",$H9514-WEEKDAY($H9514,2)+1)</f>
        <v/>
      </c>
      <c r="J9514" s="4" t="str">
        <f aca="false">IF($I9514="","",$I9514+6)</f>
        <v/>
      </c>
      <c r="K9514" s="6" t="str">
        <f aca="false">IF($H9514="","",DATE(YEAR($H9514),MONTH($H9514),1))</f>
        <v/>
      </c>
      <c r="L9514" s="0" t="str">
        <f aca="false">IF($A9514="","",INDEX(CARTAO_COMPRAS!$K:$K,INT((ROW()-2)/20)+2))</f>
        <v/>
      </c>
      <c r="M9514" s="0" t="str">
        <f aca="false">IF($A9514="","","Compra no cartão")</f>
        <v/>
      </c>
    </row>
    <row r="9515" customFormat="false" ht="13.5" hidden="false" customHeight="false" outlineLevel="0" collapsed="false">
      <c r="A9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5" s="0" t="str">
        <f aca="false">IF($A9515="","",INDEX(CARTAO_COMPRAS!$C:$C,INT((ROW()-2)/20)+2))</f>
        <v/>
      </c>
      <c r="C9515" s="0" t="str">
        <f aca="false">IF($A9515="","",INDEX(CARTAO_COMPRAS!$D:$D,INT((ROW()-2)/20)+2))</f>
        <v/>
      </c>
      <c r="D9515" s="0" t="str">
        <f aca="false">IF($A9515="","",INDEX(CARTAO_COMPRAS!$E:$E,INT((ROW()-2)/20)+2))</f>
        <v/>
      </c>
      <c r="E9515" s="0" t="str">
        <f aca="false">IF($A9515="","",INDEX(CARTAO_COMPRAS!$H:$H,INT((ROW()-2)/20)+2)+MOD(ROW()-2,20))</f>
        <v/>
      </c>
      <c r="F9515" s="0" t="str">
        <f aca="false">IF($A9515="","",INDEX(CARTAO_COMPRAS!$G:$G,INT((ROW()-2)/20)+2))</f>
        <v/>
      </c>
      <c r="G9515" s="5" t="str">
        <f aca="false">IF($A9515="","",INDEX(CARTAO_COMPRAS!$I:$I,INT((ROW()-2)/20)+2))</f>
        <v/>
      </c>
      <c r="H9515" s="4" t="str">
        <f aca="false">IF($A9515="","",EDATE(INDEX(CARTAO_COMPRAS!$J:$J,INT((ROW()-2)/20)+2),MOD(ROW()-2,20)))</f>
        <v/>
      </c>
      <c r="I9515" s="4" t="str">
        <f aca="false">IF($H9515="","",$H9515-WEEKDAY($H9515,2)+1)</f>
        <v/>
      </c>
      <c r="J9515" s="4" t="str">
        <f aca="false">IF($I9515="","",$I9515+6)</f>
        <v/>
      </c>
      <c r="K9515" s="6" t="str">
        <f aca="false">IF($H9515="","",DATE(YEAR($H9515),MONTH($H9515),1))</f>
        <v/>
      </c>
      <c r="L9515" s="0" t="str">
        <f aca="false">IF($A9515="","",INDEX(CARTAO_COMPRAS!$K:$K,INT((ROW()-2)/20)+2))</f>
        <v/>
      </c>
      <c r="M9515" s="0" t="str">
        <f aca="false">IF($A9515="","","Compra no cartão")</f>
        <v/>
      </c>
    </row>
    <row r="9516" customFormat="false" ht="13.5" hidden="false" customHeight="false" outlineLevel="0" collapsed="false">
      <c r="A9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6" s="0" t="str">
        <f aca="false">IF($A9516="","",INDEX(CARTAO_COMPRAS!$C:$C,INT((ROW()-2)/20)+2))</f>
        <v/>
      </c>
      <c r="C9516" s="0" t="str">
        <f aca="false">IF($A9516="","",INDEX(CARTAO_COMPRAS!$D:$D,INT((ROW()-2)/20)+2))</f>
        <v/>
      </c>
      <c r="D9516" s="0" t="str">
        <f aca="false">IF($A9516="","",INDEX(CARTAO_COMPRAS!$E:$E,INT((ROW()-2)/20)+2))</f>
        <v/>
      </c>
      <c r="E9516" s="0" t="str">
        <f aca="false">IF($A9516="","",INDEX(CARTAO_COMPRAS!$H:$H,INT((ROW()-2)/20)+2)+MOD(ROW()-2,20))</f>
        <v/>
      </c>
      <c r="F9516" s="0" t="str">
        <f aca="false">IF($A9516="","",INDEX(CARTAO_COMPRAS!$G:$G,INT((ROW()-2)/20)+2))</f>
        <v/>
      </c>
      <c r="G9516" s="5" t="str">
        <f aca="false">IF($A9516="","",INDEX(CARTAO_COMPRAS!$I:$I,INT((ROW()-2)/20)+2))</f>
        <v/>
      </c>
      <c r="H9516" s="4" t="str">
        <f aca="false">IF($A9516="","",EDATE(INDEX(CARTAO_COMPRAS!$J:$J,INT((ROW()-2)/20)+2),MOD(ROW()-2,20)))</f>
        <v/>
      </c>
      <c r="I9516" s="4" t="str">
        <f aca="false">IF($H9516="","",$H9516-WEEKDAY($H9516,2)+1)</f>
        <v/>
      </c>
      <c r="J9516" s="4" t="str">
        <f aca="false">IF($I9516="","",$I9516+6)</f>
        <v/>
      </c>
      <c r="K9516" s="6" t="str">
        <f aca="false">IF($H9516="","",DATE(YEAR($H9516),MONTH($H9516),1))</f>
        <v/>
      </c>
      <c r="L9516" s="0" t="str">
        <f aca="false">IF($A9516="","",INDEX(CARTAO_COMPRAS!$K:$K,INT((ROW()-2)/20)+2))</f>
        <v/>
      </c>
      <c r="M9516" s="0" t="str">
        <f aca="false">IF($A9516="","","Compra no cartão")</f>
        <v/>
      </c>
    </row>
    <row r="9517" customFormat="false" ht="13.5" hidden="false" customHeight="false" outlineLevel="0" collapsed="false">
      <c r="A9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7" s="0" t="str">
        <f aca="false">IF($A9517="","",INDEX(CARTAO_COMPRAS!$C:$C,INT((ROW()-2)/20)+2))</f>
        <v/>
      </c>
      <c r="C9517" s="0" t="str">
        <f aca="false">IF($A9517="","",INDEX(CARTAO_COMPRAS!$D:$D,INT((ROW()-2)/20)+2))</f>
        <v/>
      </c>
      <c r="D9517" s="0" t="str">
        <f aca="false">IF($A9517="","",INDEX(CARTAO_COMPRAS!$E:$E,INT((ROW()-2)/20)+2))</f>
        <v/>
      </c>
      <c r="E9517" s="0" t="str">
        <f aca="false">IF($A9517="","",INDEX(CARTAO_COMPRAS!$H:$H,INT((ROW()-2)/20)+2)+MOD(ROW()-2,20))</f>
        <v/>
      </c>
      <c r="F9517" s="0" t="str">
        <f aca="false">IF($A9517="","",INDEX(CARTAO_COMPRAS!$G:$G,INT((ROW()-2)/20)+2))</f>
        <v/>
      </c>
      <c r="G9517" s="5" t="str">
        <f aca="false">IF($A9517="","",INDEX(CARTAO_COMPRAS!$I:$I,INT((ROW()-2)/20)+2))</f>
        <v/>
      </c>
      <c r="H9517" s="4" t="str">
        <f aca="false">IF($A9517="","",EDATE(INDEX(CARTAO_COMPRAS!$J:$J,INT((ROW()-2)/20)+2),MOD(ROW()-2,20)))</f>
        <v/>
      </c>
      <c r="I9517" s="4" t="str">
        <f aca="false">IF($H9517="","",$H9517-WEEKDAY($H9517,2)+1)</f>
        <v/>
      </c>
      <c r="J9517" s="4" t="str">
        <f aca="false">IF($I9517="","",$I9517+6)</f>
        <v/>
      </c>
      <c r="K9517" s="6" t="str">
        <f aca="false">IF($H9517="","",DATE(YEAR($H9517),MONTH($H9517),1))</f>
        <v/>
      </c>
      <c r="L9517" s="0" t="str">
        <f aca="false">IF($A9517="","",INDEX(CARTAO_COMPRAS!$K:$K,INT((ROW()-2)/20)+2))</f>
        <v/>
      </c>
      <c r="M9517" s="0" t="str">
        <f aca="false">IF($A9517="","","Compra no cartão")</f>
        <v/>
      </c>
    </row>
    <row r="9518" customFormat="false" ht="13.5" hidden="false" customHeight="false" outlineLevel="0" collapsed="false">
      <c r="A9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8" s="0" t="str">
        <f aca="false">IF($A9518="","",INDEX(CARTAO_COMPRAS!$C:$C,INT((ROW()-2)/20)+2))</f>
        <v/>
      </c>
      <c r="C9518" s="0" t="str">
        <f aca="false">IF($A9518="","",INDEX(CARTAO_COMPRAS!$D:$D,INT((ROW()-2)/20)+2))</f>
        <v/>
      </c>
      <c r="D9518" s="0" t="str">
        <f aca="false">IF($A9518="","",INDEX(CARTAO_COMPRAS!$E:$E,INT((ROW()-2)/20)+2))</f>
        <v/>
      </c>
      <c r="E9518" s="0" t="str">
        <f aca="false">IF($A9518="","",INDEX(CARTAO_COMPRAS!$H:$H,INT((ROW()-2)/20)+2)+MOD(ROW()-2,20))</f>
        <v/>
      </c>
      <c r="F9518" s="0" t="str">
        <f aca="false">IF($A9518="","",INDEX(CARTAO_COMPRAS!$G:$G,INT((ROW()-2)/20)+2))</f>
        <v/>
      </c>
      <c r="G9518" s="5" t="str">
        <f aca="false">IF($A9518="","",INDEX(CARTAO_COMPRAS!$I:$I,INT((ROW()-2)/20)+2))</f>
        <v/>
      </c>
      <c r="H9518" s="4" t="str">
        <f aca="false">IF($A9518="","",EDATE(INDEX(CARTAO_COMPRAS!$J:$J,INT((ROW()-2)/20)+2),MOD(ROW()-2,20)))</f>
        <v/>
      </c>
      <c r="I9518" s="4" t="str">
        <f aca="false">IF($H9518="","",$H9518-WEEKDAY($H9518,2)+1)</f>
        <v/>
      </c>
      <c r="J9518" s="4" t="str">
        <f aca="false">IF($I9518="","",$I9518+6)</f>
        <v/>
      </c>
      <c r="K9518" s="6" t="str">
        <f aca="false">IF($H9518="","",DATE(YEAR($H9518),MONTH($H9518),1))</f>
        <v/>
      </c>
      <c r="L9518" s="0" t="str">
        <f aca="false">IF($A9518="","",INDEX(CARTAO_COMPRAS!$K:$K,INT((ROW()-2)/20)+2))</f>
        <v/>
      </c>
      <c r="M9518" s="0" t="str">
        <f aca="false">IF($A9518="","","Compra no cartão")</f>
        <v/>
      </c>
    </row>
    <row r="9519" customFormat="false" ht="13.5" hidden="false" customHeight="false" outlineLevel="0" collapsed="false">
      <c r="A9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19" s="0" t="str">
        <f aca="false">IF($A9519="","",INDEX(CARTAO_COMPRAS!$C:$C,INT((ROW()-2)/20)+2))</f>
        <v/>
      </c>
      <c r="C9519" s="0" t="str">
        <f aca="false">IF($A9519="","",INDEX(CARTAO_COMPRAS!$D:$D,INT((ROW()-2)/20)+2))</f>
        <v/>
      </c>
      <c r="D9519" s="0" t="str">
        <f aca="false">IF($A9519="","",INDEX(CARTAO_COMPRAS!$E:$E,INT((ROW()-2)/20)+2))</f>
        <v/>
      </c>
      <c r="E9519" s="0" t="str">
        <f aca="false">IF($A9519="","",INDEX(CARTAO_COMPRAS!$H:$H,INT((ROW()-2)/20)+2)+MOD(ROW()-2,20))</f>
        <v/>
      </c>
      <c r="F9519" s="0" t="str">
        <f aca="false">IF($A9519="","",INDEX(CARTAO_COMPRAS!$G:$G,INT((ROW()-2)/20)+2))</f>
        <v/>
      </c>
      <c r="G9519" s="5" t="str">
        <f aca="false">IF($A9519="","",INDEX(CARTAO_COMPRAS!$I:$I,INT((ROW()-2)/20)+2))</f>
        <v/>
      </c>
      <c r="H9519" s="4" t="str">
        <f aca="false">IF($A9519="","",EDATE(INDEX(CARTAO_COMPRAS!$J:$J,INT((ROW()-2)/20)+2),MOD(ROW()-2,20)))</f>
        <v/>
      </c>
      <c r="I9519" s="4" t="str">
        <f aca="false">IF($H9519="","",$H9519-WEEKDAY($H9519,2)+1)</f>
        <v/>
      </c>
      <c r="J9519" s="4" t="str">
        <f aca="false">IF($I9519="","",$I9519+6)</f>
        <v/>
      </c>
      <c r="K9519" s="6" t="str">
        <f aca="false">IF($H9519="","",DATE(YEAR($H9519),MONTH($H9519),1))</f>
        <v/>
      </c>
      <c r="L9519" s="0" t="str">
        <f aca="false">IF($A9519="","",INDEX(CARTAO_COMPRAS!$K:$K,INT((ROW()-2)/20)+2))</f>
        <v/>
      </c>
      <c r="M9519" s="0" t="str">
        <f aca="false">IF($A9519="","","Compra no cartão")</f>
        <v/>
      </c>
    </row>
    <row r="9520" customFormat="false" ht="13.5" hidden="false" customHeight="false" outlineLevel="0" collapsed="false">
      <c r="A9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0" s="0" t="str">
        <f aca="false">IF($A9520="","",INDEX(CARTAO_COMPRAS!$C:$C,INT((ROW()-2)/20)+2))</f>
        <v/>
      </c>
      <c r="C9520" s="0" t="str">
        <f aca="false">IF($A9520="","",INDEX(CARTAO_COMPRAS!$D:$D,INT((ROW()-2)/20)+2))</f>
        <v/>
      </c>
      <c r="D9520" s="0" t="str">
        <f aca="false">IF($A9520="","",INDEX(CARTAO_COMPRAS!$E:$E,INT((ROW()-2)/20)+2))</f>
        <v/>
      </c>
      <c r="E9520" s="0" t="str">
        <f aca="false">IF($A9520="","",INDEX(CARTAO_COMPRAS!$H:$H,INT((ROW()-2)/20)+2)+MOD(ROW()-2,20))</f>
        <v/>
      </c>
      <c r="F9520" s="0" t="str">
        <f aca="false">IF($A9520="","",INDEX(CARTAO_COMPRAS!$G:$G,INT((ROW()-2)/20)+2))</f>
        <v/>
      </c>
      <c r="G9520" s="5" t="str">
        <f aca="false">IF($A9520="","",INDEX(CARTAO_COMPRAS!$I:$I,INT((ROW()-2)/20)+2))</f>
        <v/>
      </c>
      <c r="H9520" s="4" t="str">
        <f aca="false">IF($A9520="","",EDATE(INDEX(CARTAO_COMPRAS!$J:$J,INT((ROW()-2)/20)+2),MOD(ROW()-2,20)))</f>
        <v/>
      </c>
      <c r="I9520" s="4" t="str">
        <f aca="false">IF($H9520="","",$H9520-WEEKDAY($H9520,2)+1)</f>
        <v/>
      </c>
      <c r="J9520" s="4" t="str">
        <f aca="false">IF($I9520="","",$I9520+6)</f>
        <v/>
      </c>
      <c r="K9520" s="6" t="str">
        <f aca="false">IF($H9520="","",DATE(YEAR($H9520),MONTH($H9520),1))</f>
        <v/>
      </c>
      <c r="L9520" s="0" t="str">
        <f aca="false">IF($A9520="","",INDEX(CARTAO_COMPRAS!$K:$K,INT((ROW()-2)/20)+2))</f>
        <v/>
      </c>
      <c r="M9520" s="0" t="str">
        <f aca="false">IF($A9520="","","Compra no cartão")</f>
        <v/>
      </c>
    </row>
    <row r="9521" customFormat="false" ht="13.5" hidden="false" customHeight="false" outlineLevel="0" collapsed="false">
      <c r="A9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1" s="0" t="str">
        <f aca="false">IF($A9521="","",INDEX(CARTAO_COMPRAS!$C:$C,INT((ROW()-2)/20)+2))</f>
        <v/>
      </c>
      <c r="C9521" s="0" t="str">
        <f aca="false">IF($A9521="","",INDEX(CARTAO_COMPRAS!$D:$D,INT((ROW()-2)/20)+2))</f>
        <v/>
      </c>
      <c r="D9521" s="0" t="str">
        <f aca="false">IF($A9521="","",INDEX(CARTAO_COMPRAS!$E:$E,INT((ROW()-2)/20)+2))</f>
        <v/>
      </c>
      <c r="E9521" s="0" t="str">
        <f aca="false">IF($A9521="","",INDEX(CARTAO_COMPRAS!$H:$H,INT((ROW()-2)/20)+2)+MOD(ROW()-2,20))</f>
        <v/>
      </c>
      <c r="F9521" s="0" t="str">
        <f aca="false">IF($A9521="","",INDEX(CARTAO_COMPRAS!$G:$G,INT((ROW()-2)/20)+2))</f>
        <v/>
      </c>
      <c r="G9521" s="5" t="str">
        <f aca="false">IF($A9521="","",INDEX(CARTAO_COMPRAS!$I:$I,INT((ROW()-2)/20)+2))</f>
        <v/>
      </c>
      <c r="H9521" s="4" t="str">
        <f aca="false">IF($A9521="","",EDATE(INDEX(CARTAO_COMPRAS!$J:$J,INT((ROW()-2)/20)+2),MOD(ROW()-2,20)))</f>
        <v/>
      </c>
      <c r="I9521" s="4" t="str">
        <f aca="false">IF($H9521="","",$H9521-WEEKDAY($H9521,2)+1)</f>
        <v/>
      </c>
      <c r="J9521" s="4" t="str">
        <f aca="false">IF($I9521="","",$I9521+6)</f>
        <v/>
      </c>
      <c r="K9521" s="6" t="str">
        <f aca="false">IF($H9521="","",DATE(YEAR($H9521),MONTH($H9521),1))</f>
        <v/>
      </c>
      <c r="L9521" s="0" t="str">
        <f aca="false">IF($A9521="","",INDEX(CARTAO_COMPRAS!$K:$K,INT((ROW()-2)/20)+2))</f>
        <v/>
      </c>
      <c r="M9521" s="0" t="str">
        <f aca="false">IF($A9521="","","Compra no cartão")</f>
        <v/>
      </c>
    </row>
    <row r="9522" customFormat="false" ht="13.5" hidden="false" customHeight="false" outlineLevel="0" collapsed="false">
      <c r="A95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477</v>
      </c>
      <c r="B9522" s="0" t="str">
        <f aca="false">IF($A9522="","",INDEX(CARTAO_COMPRAS!$C:$C,INT((ROW()-2)/20)+2))</f>
        <v>Nubank</v>
      </c>
      <c r="C9522" s="0" t="str">
        <f aca="false">IF($A9522="","",INDEX(CARTAO_COMPRAS!$D:$D,INT((ROW()-2)/20)+2))</f>
        <v>Supermercado</v>
      </c>
      <c r="D9522" s="0" t="str">
        <f aca="false">IF($A9522="","",INDEX(CARTAO_COMPRAS!$E:$E,INT((ROW()-2)/20)+2))</f>
        <v>Alimentação / Insumos</v>
      </c>
      <c r="E9522" s="0" t="n">
        <f aca="false">IF($A9522="","",INDEX(CARTAO_COMPRAS!$H:$H,INT((ROW()-2)/20)+2)+MOD(ROW()-2,20))</f>
        <v>1</v>
      </c>
      <c r="F9522" s="0" t="n">
        <f aca="false">IF($A9522="","",INDEX(CARTAO_COMPRAS!$G:$G,INT((ROW()-2)/20)+2))</f>
        <v>1</v>
      </c>
      <c r="G9522" s="5" t="n">
        <f aca="false">IF($A9522="","",INDEX(CARTAO_COMPRAS!$I:$I,INT((ROW()-2)/20)+2))</f>
        <v>62.6</v>
      </c>
      <c r="H9522" s="4" t="n">
        <f aca="false">IF($A9522="","",EDATE(INDEX(CARTAO_COMPRAS!$J:$J,INT((ROW()-2)/20)+2),MOD(ROW()-2,20)))</f>
        <v>46201</v>
      </c>
      <c r="I9522" s="4" t="n">
        <f aca="false">IF($H9522="","",$H9522-WEEKDAY($H9522,2)+1)</f>
        <v>46195</v>
      </c>
      <c r="J9522" s="4" t="n">
        <f aca="false">IF($I9522="","",$I9522+6)</f>
        <v>46201</v>
      </c>
      <c r="K9522" s="6" t="n">
        <f aca="false">IF($H9522="","",DATE(YEAR($H9522),MONTH($H9522),1))</f>
        <v>46174</v>
      </c>
      <c r="L9522" s="0" t="str">
        <f aca="false">IF($A9522="","",INDEX(CARTAO_COMPRAS!$K:$K,INT((ROW()-2)/20)+2))</f>
        <v>Pago</v>
      </c>
      <c r="M9522" s="0" t="str">
        <f aca="false">IF($A9522="","","Compra no cartão")</f>
        <v>Compra no cartão</v>
      </c>
    </row>
    <row r="9523" customFormat="false" ht="13.5" hidden="false" customHeight="false" outlineLevel="0" collapsed="false">
      <c r="A9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3" s="0" t="str">
        <f aca="false">IF($A9523="","",INDEX(CARTAO_COMPRAS!$C:$C,INT((ROW()-2)/20)+2))</f>
        <v/>
      </c>
      <c r="C9523" s="0" t="str">
        <f aca="false">IF($A9523="","",INDEX(CARTAO_COMPRAS!$D:$D,INT((ROW()-2)/20)+2))</f>
        <v/>
      </c>
      <c r="D9523" s="0" t="str">
        <f aca="false">IF($A9523="","",INDEX(CARTAO_COMPRAS!$E:$E,INT((ROW()-2)/20)+2))</f>
        <v/>
      </c>
      <c r="E9523" s="0" t="str">
        <f aca="false">IF($A9523="","",INDEX(CARTAO_COMPRAS!$H:$H,INT((ROW()-2)/20)+2)+MOD(ROW()-2,20))</f>
        <v/>
      </c>
      <c r="F9523" s="0" t="str">
        <f aca="false">IF($A9523="","",INDEX(CARTAO_COMPRAS!$G:$G,INT((ROW()-2)/20)+2))</f>
        <v/>
      </c>
      <c r="G9523" s="5" t="str">
        <f aca="false">IF($A9523="","",INDEX(CARTAO_COMPRAS!$I:$I,INT((ROW()-2)/20)+2))</f>
        <v/>
      </c>
      <c r="H9523" s="4" t="str">
        <f aca="false">IF($A9523="","",EDATE(INDEX(CARTAO_COMPRAS!$J:$J,INT((ROW()-2)/20)+2),MOD(ROW()-2,20)))</f>
        <v/>
      </c>
      <c r="I9523" s="4" t="str">
        <f aca="false">IF($H9523="","",$H9523-WEEKDAY($H9523,2)+1)</f>
        <v/>
      </c>
      <c r="J9523" s="4" t="str">
        <f aca="false">IF($I9523="","",$I9523+6)</f>
        <v/>
      </c>
      <c r="K9523" s="6" t="str">
        <f aca="false">IF($H9523="","",DATE(YEAR($H9523),MONTH($H9523),1))</f>
        <v/>
      </c>
      <c r="L9523" s="0" t="str">
        <f aca="false">IF($A9523="","",INDEX(CARTAO_COMPRAS!$K:$K,INT((ROW()-2)/20)+2))</f>
        <v/>
      </c>
      <c r="M9523" s="0" t="str">
        <f aca="false">IF($A9523="","","Compra no cartão")</f>
        <v/>
      </c>
    </row>
    <row r="9524" customFormat="false" ht="13.5" hidden="false" customHeight="false" outlineLevel="0" collapsed="false">
      <c r="A9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4" s="0" t="str">
        <f aca="false">IF($A9524="","",INDEX(CARTAO_COMPRAS!$C:$C,INT((ROW()-2)/20)+2))</f>
        <v/>
      </c>
      <c r="C9524" s="0" t="str">
        <f aca="false">IF($A9524="","",INDEX(CARTAO_COMPRAS!$D:$D,INT((ROW()-2)/20)+2))</f>
        <v/>
      </c>
      <c r="D9524" s="0" t="str">
        <f aca="false">IF($A9524="","",INDEX(CARTAO_COMPRAS!$E:$E,INT((ROW()-2)/20)+2))</f>
        <v/>
      </c>
      <c r="E9524" s="0" t="str">
        <f aca="false">IF($A9524="","",INDEX(CARTAO_COMPRAS!$H:$H,INT((ROW()-2)/20)+2)+MOD(ROW()-2,20))</f>
        <v/>
      </c>
      <c r="F9524" s="0" t="str">
        <f aca="false">IF($A9524="","",INDEX(CARTAO_COMPRAS!$G:$G,INT((ROW()-2)/20)+2))</f>
        <v/>
      </c>
      <c r="G9524" s="5" t="str">
        <f aca="false">IF($A9524="","",INDEX(CARTAO_COMPRAS!$I:$I,INT((ROW()-2)/20)+2))</f>
        <v/>
      </c>
      <c r="H9524" s="4" t="str">
        <f aca="false">IF($A9524="","",EDATE(INDEX(CARTAO_COMPRAS!$J:$J,INT((ROW()-2)/20)+2),MOD(ROW()-2,20)))</f>
        <v/>
      </c>
      <c r="I9524" s="4" t="str">
        <f aca="false">IF($H9524="","",$H9524-WEEKDAY($H9524,2)+1)</f>
        <v/>
      </c>
      <c r="J9524" s="4" t="str">
        <f aca="false">IF($I9524="","",$I9524+6)</f>
        <v/>
      </c>
      <c r="K9524" s="6" t="str">
        <f aca="false">IF($H9524="","",DATE(YEAR($H9524),MONTH($H9524),1))</f>
        <v/>
      </c>
      <c r="L9524" s="0" t="str">
        <f aca="false">IF($A9524="","",INDEX(CARTAO_COMPRAS!$K:$K,INT((ROW()-2)/20)+2))</f>
        <v/>
      </c>
      <c r="M9524" s="0" t="str">
        <f aca="false">IF($A9524="","","Compra no cartão")</f>
        <v/>
      </c>
    </row>
    <row r="9525" customFormat="false" ht="13.5" hidden="false" customHeight="false" outlineLevel="0" collapsed="false">
      <c r="A9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5" s="0" t="str">
        <f aca="false">IF($A9525="","",INDEX(CARTAO_COMPRAS!$C:$C,INT((ROW()-2)/20)+2))</f>
        <v/>
      </c>
      <c r="C9525" s="0" t="str">
        <f aca="false">IF($A9525="","",INDEX(CARTAO_COMPRAS!$D:$D,INT((ROW()-2)/20)+2))</f>
        <v/>
      </c>
      <c r="D9525" s="0" t="str">
        <f aca="false">IF($A9525="","",INDEX(CARTAO_COMPRAS!$E:$E,INT((ROW()-2)/20)+2))</f>
        <v/>
      </c>
      <c r="E9525" s="0" t="str">
        <f aca="false">IF($A9525="","",INDEX(CARTAO_COMPRAS!$H:$H,INT((ROW()-2)/20)+2)+MOD(ROW()-2,20))</f>
        <v/>
      </c>
      <c r="F9525" s="0" t="str">
        <f aca="false">IF($A9525="","",INDEX(CARTAO_COMPRAS!$G:$G,INT((ROW()-2)/20)+2))</f>
        <v/>
      </c>
      <c r="G9525" s="5" t="str">
        <f aca="false">IF($A9525="","",INDEX(CARTAO_COMPRAS!$I:$I,INT((ROW()-2)/20)+2))</f>
        <v/>
      </c>
      <c r="H9525" s="4" t="str">
        <f aca="false">IF($A9525="","",EDATE(INDEX(CARTAO_COMPRAS!$J:$J,INT((ROW()-2)/20)+2),MOD(ROW()-2,20)))</f>
        <v/>
      </c>
      <c r="I9525" s="4" t="str">
        <f aca="false">IF($H9525="","",$H9525-WEEKDAY($H9525,2)+1)</f>
        <v/>
      </c>
      <c r="J9525" s="4" t="str">
        <f aca="false">IF($I9525="","",$I9525+6)</f>
        <v/>
      </c>
      <c r="K9525" s="6" t="str">
        <f aca="false">IF($H9525="","",DATE(YEAR($H9525),MONTH($H9525),1))</f>
        <v/>
      </c>
      <c r="L9525" s="0" t="str">
        <f aca="false">IF($A9525="","",INDEX(CARTAO_COMPRAS!$K:$K,INT((ROW()-2)/20)+2))</f>
        <v/>
      </c>
      <c r="M9525" s="0" t="str">
        <f aca="false">IF($A9525="","","Compra no cartão")</f>
        <v/>
      </c>
    </row>
    <row r="9526" customFormat="false" ht="13.5" hidden="false" customHeight="false" outlineLevel="0" collapsed="false">
      <c r="A9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6" s="0" t="str">
        <f aca="false">IF($A9526="","",INDEX(CARTAO_COMPRAS!$C:$C,INT((ROW()-2)/20)+2))</f>
        <v/>
      </c>
      <c r="C9526" s="0" t="str">
        <f aca="false">IF($A9526="","",INDEX(CARTAO_COMPRAS!$D:$D,INT((ROW()-2)/20)+2))</f>
        <v/>
      </c>
      <c r="D9526" s="0" t="str">
        <f aca="false">IF($A9526="","",INDEX(CARTAO_COMPRAS!$E:$E,INT((ROW()-2)/20)+2))</f>
        <v/>
      </c>
      <c r="E9526" s="0" t="str">
        <f aca="false">IF($A9526="","",INDEX(CARTAO_COMPRAS!$H:$H,INT((ROW()-2)/20)+2)+MOD(ROW()-2,20))</f>
        <v/>
      </c>
      <c r="F9526" s="0" t="str">
        <f aca="false">IF($A9526="","",INDEX(CARTAO_COMPRAS!$G:$G,INT((ROW()-2)/20)+2))</f>
        <v/>
      </c>
      <c r="G9526" s="5" t="str">
        <f aca="false">IF($A9526="","",INDEX(CARTAO_COMPRAS!$I:$I,INT((ROW()-2)/20)+2))</f>
        <v/>
      </c>
      <c r="H9526" s="4" t="str">
        <f aca="false">IF($A9526="","",EDATE(INDEX(CARTAO_COMPRAS!$J:$J,INT((ROW()-2)/20)+2),MOD(ROW()-2,20)))</f>
        <v/>
      </c>
      <c r="I9526" s="4" t="str">
        <f aca="false">IF($H9526="","",$H9526-WEEKDAY($H9526,2)+1)</f>
        <v/>
      </c>
      <c r="J9526" s="4" t="str">
        <f aca="false">IF($I9526="","",$I9526+6)</f>
        <v/>
      </c>
      <c r="K9526" s="6" t="str">
        <f aca="false">IF($H9526="","",DATE(YEAR($H9526),MONTH($H9526),1))</f>
        <v/>
      </c>
      <c r="L9526" s="0" t="str">
        <f aca="false">IF($A9526="","",INDEX(CARTAO_COMPRAS!$K:$K,INT((ROW()-2)/20)+2))</f>
        <v/>
      </c>
      <c r="M9526" s="0" t="str">
        <f aca="false">IF($A9526="","","Compra no cartão")</f>
        <v/>
      </c>
    </row>
    <row r="9527" customFormat="false" ht="13.5" hidden="false" customHeight="false" outlineLevel="0" collapsed="false">
      <c r="A9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7" s="0" t="str">
        <f aca="false">IF($A9527="","",INDEX(CARTAO_COMPRAS!$C:$C,INT((ROW()-2)/20)+2))</f>
        <v/>
      </c>
      <c r="C9527" s="0" t="str">
        <f aca="false">IF($A9527="","",INDEX(CARTAO_COMPRAS!$D:$D,INT((ROW()-2)/20)+2))</f>
        <v/>
      </c>
      <c r="D9527" s="0" t="str">
        <f aca="false">IF($A9527="","",INDEX(CARTAO_COMPRAS!$E:$E,INT((ROW()-2)/20)+2))</f>
        <v/>
      </c>
      <c r="E9527" s="0" t="str">
        <f aca="false">IF($A9527="","",INDEX(CARTAO_COMPRAS!$H:$H,INT((ROW()-2)/20)+2)+MOD(ROW()-2,20))</f>
        <v/>
      </c>
      <c r="F9527" s="0" t="str">
        <f aca="false">IF($A9527="","",INDEX(CARTAO_COMPRAS!$G:$G,INT((ROW()-2)/20)+2))</f>
        <v/>
      </c>
      <c r="G9527" s="5" t="str">
        <f aca="false">IF($A9527="","",INDEX(CARTAO_COMPRAS!$I:$I,INT((ROW()-2)/20)+2))</f>
        <v/>
      </c>
      <c r="H9527" s="4" t="str">
        <f aca="false">IF($A9527="","",EDATE(INDEX(CARTAO_COMPRAS!$J:$J,INT((ROW()-2)/20)+2),MOD(ROW()-2,20)))</f>
        <v/>
      </c>
      <c r="I9527" s="4" t="str">
        <f aca="false">IF($H9527="","",$H9527-WEEKDAY($H9527,2)+1)</f>
        <v/>
      </c>
      <c r="J9527" s="4" t="str">
        <f aca="false">IF($I9527="","",$I9527+6)</f>
        <v/>
      </c>
      <c r="K9527" s="6" t="str">
        <f aca="false">IF($H9527="","",DATE(YEAR($H9527),MONTH($H9527),1))</f>
        <v/>
      </c>
      <c r="L9527" s="0" t="str">
        <f aca="false">IF($A9527="","",INDEX(CARTAO_COMPRAS!$K:$K,INT((ROW()-2)/20)+2))</f>
        <v/>
      </c>
      <c r="M9527" s="0" t="str">
        <f aca="false">IF($A9527="","","Compra no cartão")</f>
        <v/>
      </c>
    </row>
    <row r="9528" customFormat="false" ht="13.5" hidden="false" customHeight="false" outlineLevel="0" collapsed="false">
      <c r="A9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8" s="0" t="str">
        <f aca="false">IF($A9528="","",INDEX(CARTAO_COMPRAS!$C:$C,INT((ROW()-2)/20)+2))</f>
        <v/>
      </c>
      <c r="C9528" s="0" t="str">
        <f aca="false">IF($A9528="","",INDEX(CARTAO_COMPRAS!$D:$D,INT((ROW()-2)/20)+2))</f>
        <v/>
      </c>
      <c r="D9528" s="0" t="str">
        <f aca="false">IF($A9528="","",INDEX(CARTAO_COMPRAS!$E:$E,INT((ROW()-2)/20)+2))</f>
        <v/>
      </c>
      <c r="E9528" s="0" t="str">
        <f aca="false">IF($A9528="","",INDEX(CARTAO_COMPRAS!$H:$H,INT((ROW()-2)/20)+2)+MOD(ROW()-2,20))</f>
        <v/>
      </c>
      <c r="F9528" s="0" t="str">
        <f aca="false">IF($A9528="","",INDEX(CARTAO_COMPRAS!$G:$G,INT((ROW()-2)/20)+2))</f>
        <v/>
      </c>
      <c r="G9528" s="5" t="str">
        <f aca="false">IF($A9528="","",INDEX(CARTAO_COMPRAS!$I:$I,INT((ROW()-2)/20)+2))</f>
        <v/>
      </c>
      <c r="H9528" s="4" t="str">
        <f aca="false">IF($A9528="","",EDATE(INDEX(CARTAO_COMPRAS!$J:$J,INT((ROW()-2)/20)+2),MOD(ROW()-2,20)))</f>
        <v/>
      </c>
      <c r="I9528" s="4" t="str">
        <f aca="false">IF($H9528="","",$H9528-WEEKDAY($H9528,2)+1)</f>
        <v/>
      </c>
      <c r="J9528" s="4" t="str">
        <f aca="false">IF($I9528="","",$I9528+6)</f>
        <v/>
      </c>
      <c r="K9528" s="6" t="str">
        <f aca="false">IF($H9528="","",DATE(YEAR($H9528),MONTH($H9528),1))</f>
        <v/>
      </c>
      <c r="L9528" s="0" t="str">
        <f aca="false">IF($A9528="","",INDEX(CARTAO_COMPRAS!$K:$K,INT((ROW()-2)/20)+2))</f>
        <v/>
      </c>
      <c r="M9528" s="0" t="str">
        <f aca="false">IF($A9528="","","Compra no cartão")</f>
        <v/>
      </c>
    </row>
    <row r="9529" customFormat="false" ht="13.5" hidden="false" customHeight="false" outlineLevel="0" collapsed="false">
      <c r="A9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29" s="0" t="str">
        <f aca="false">IF($A9529="","",INDEX(CARTAO_COMPRAS!$C:$C,INT((ROW()-2)/20)+2))</f>
        <v/>
      </c>
      <c r="C9529" s="0" t="str">
        <f aca="false">IF($A9529="","",INDEX(CARTAO_COMPRAS!$D:$D,INT((ROW()-2)/20)+2))</f>
        <v/>
      </c>
      <c r="D9529" s="0" t="str">
        <f aca="false">IF($A9529="","",INDEX(CARTAO_COMPRAS!$E:$E,INT((ROW()-2)/20)+2))</f>
        <v/>
      </c>
      <c r="E9529" s="0" t="str">
        <f aca="false">IF($A9529="","",INDEX(CARTAO_COMPRAS!$H:$H,INT((ROW()-2)/20)+2)+MOD(ROW()-2,20))</f>
        <v/>
      </c>
      <c r="F9529" s="0" t="str">
        <f aca="false">IF($A9529="","",INDEX(CARTAO_COMPRAS!$G:$G,INT((ROW()-2)/20)+2))</f>
        <v/>
      </c>
      <c r="G9529" s="5" t="str">
        <f aca="false">IF($A9529="","",INDEX(CARTAO_COMPRAS!$I:$I,INT((ROW()-2)/20)+2))</f>
        <v/>
      </c>
      <c r="H9529" s="4" t="str">
        <f aca="false">IF($A9529="","",EDATE(INDEX(CARTAO_COMPRAS!$J:$J,INT((ROW()-2)/20)+2),MOD(ROW()-2,20)))</f>
        <v/>
      </c>
      <c r="I9529" s="4" t="str">
        <f aca="false">IF($H9529="","",$H9529-WEEKDAY($H9529,2)+1)</f>
        <v/>
      </c>
      <c r="J9529" s="4" t="str">
        <f aca="false">IF($I9529="","",$I9529+6)</f>
        <v/>
      </c>
      <c r="K9529" s="6" t="str">
        <f aca="false">IF($H9529="","",DATE(YEAR($H9529),MONTH($H9529),1))</f>
        <v/>
      </c>
      <c r="L9529" s="0" t="str">
        <f aca="false">IF($A9529="","",INDEX(CARTAO_COMPRAS!$K:$K,INT((ROW()-2)/20)+2))</f>
        <v/>
      </c>
      <c r="M9529" s="0" t="str">
        <f aca="false">IF($A9529="","","Compra no cartão")</f>
        <v/>
      </c>
    </row>
    <row r="9530" customFormat="false" ht="13.5" hidden="false" customHeight="false" outlineLevel="0" collapsed="false">
      <c r="A9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0" s="0" t="str">
        <f aca="false">IF($A9530="","",INDEX(CARTAO_COMPRAS!$C:$C,INT((ROW()-2)/20)+2))</f>
        <v/>
      </c>
      <c r="C9530" s="0" t="str">
        <f aca="false">IF($A9530="","",INDEX(CARTAO_COMPRAS!$D:$D,INT((ROW()-2)/20)+2))</f>
        <v/>
      </c>
      <c r="D9530" s="0" t="str">
        <f aca="false">IF($A9530="","",INDEX(CARTAO_COMPRAS!$E:$E,INT((ROW()-2)/20)+2))</f>
        <v/>
      </c>
      <c r="E9530" s="0" t="str">
        <f aca="false">IF($A9530="","",INDEX(CARTAO_COMPRAS!$H:$H,INT((ROW()-2)/20)+2)+MOD(ROW()-2,20))</f>
        <v/>
      </c>
      <c r="F9530" s="0" t="str">
        <f aca="false">IF($A9530="","",INDEX(CARTAO_COMPRAS!$G:$G,INT((ROW()-2)/20)+2))</f>
        <v/>
      </c>
      <c r="G9530" s="5" t="str">
        <f aca="false">IF($A9530="","",INDEX(CARTAO_COMPRAS!$I:$I,INT((ROW()-2)/20)+2))</f>
        <v/>
      </c>
      <c r="H9530" s="4" t="str">
        <f aca="false">IF($A9530="","",EDATE(INDEX(CARTAO_COMPRAS!$J:$J,INT((ROW()-2)/20)+2),MOD(ROW()-2,20)))</f>
        <v/>
      </c>
      <c r="I9530" s="4" t="str">
        <f aca="false">IF($H9530="","",$H9530-WEEKDAY($H9530,2)+1)</f>
        <v/>
      </c>
      <c r="J9530" s="4" t="str">
        <f aca="false">IF($I9530="","",$I9530+6)</f>
        <v/>
      </c>
      <c r="K9530" s="6" t="str">
        <f aca="false">IF($H9530="","",DATE(YEAR($H9530),MONTH($H9530),1))</f>
        <v/>
      </c>
      <c r="L9530" s="0" t="str">
        <f aca="false">IF($A9530="","",INDEX(CARTAO_COMPRAS!$K:$K,INT((ROW()-2)/20)+2))</f>
        <v/>
      </c>
      <c r="M9530" s="0" t="str">
        <f aca="false">IF($A9530="","","Compra no cartão")</f>
        <v/>
      </c>
    </row>
    <row r="9531" customFormat="false" ht="13.5" hidden="false" customHeight="false" outlineLevel="0" collapsed="false">
      <c r="A9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1" s="0" t="str">
        <f aca="false">IF($A9531="","",INDEX(CARTAO_COMPRAS!$C:$C,INT((ROW()-2)/20)+2))</f>
        <v/>
      </c>
      <c r="C9531" s="0" t="str">
        <f aca="false">IF($A9531="","",INDEX(CARTAO_COMPRAS!$D:$D,INT((ROW()-2)/20)+2))</f>
        <v/>
      </c>
      <c r="D9531" s="0" t="str">
        <f aca="false">IF($A9531="","",INDEX(CARTAO_COMPRAS!$E:$E,INT((ROW()-2)/20)+2))</f>
        <v/>
      </c>
      <c r="E9531" s="0" t="str">
        <f aca="false">IF($A9531="","",INDEX(CARTAO_COMPRAS!$H:$H,INT((ROW()-2)/20)+2)+MOD(ROW()-2,20))</f>
        <v/>
      </c>
      <c r="F9531" s="0" t="str">
        <f aca="false">IF($A9531="","",INDEX(CARTAO_COMPRAS!$G:$G,INT((ROW()-2)/20)+2))</f>
        <v/>
      </c>
      <c r="G9531" s="5" t="str">
        <f aca="false">IF($A9531="","",INDEX(CARTAO_COMPRAS!$I:$I,INT((ROW()-2)/20)+2))</f>
        <v/>
      </c>
      <c r="H9531" s="4" t="str">
        <f aca="false">IF($A9531="","",EDATE(INDEX(CARTAO_COMPRAS!$J:$J,INT((ROW()-2)/20)+2),MOD(ROW()-2,20)))</f>
        <v/>
      </c>
      <c r="I9531" s="4" t="str">
        <f aca="false">IF($H9531="","",$H9531-WEEKDAY($H9531,2)+1)</f>
        <v/>
      </c>
      <c r="J9531" s="4" t="str">
        <f aca="false">IF($I9531="","",$I9531+6)</f>
        <v/>
      </c>
      <c r="K9531" s="6" t="str">
        <f aca="false">IF($H9531="","",DATE(YEAR($H9531),MONTH($H9531),1))</f>
        <v/>
      </c>
      <c r="L9531" s="0" t="str">
        <f aca="false">IF($A9531="","",INDEX(CARTAO_COMPRAS!$K:$K,INT((ROW()-2)/20)+2))</f>
        <v/>
      </c>
      <c r="M9531" s="0" t="str">
        <f aca="false">IF($A9531="","","Compra no cartão")</f>
        <v/>
      </c>
    </row>
    <row r="9532" customFormat="false" ht="13.5" hidden="false" customHeight="false" outlineLevel="0" collapsed="false">
      <c r="A9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2" s="0" t="str">
        <f aca="false">IF($A9532="","",INDEX(CARTAO_COMPRAS!$C:$C,INT((ROW()-2)/20)+2))</f>
        <v/>
      </c>
      <c r="C9532" s="0" t="str">
        <f aca="false">IF($A9532="","",INDEX(CARTAO_COMPRAS!$D:$D,INT((ROW()-2)/20)+2))</f>
        <v/>
      </c>
      <c r="D9532" s="0" t="str">
        <f aca="false">IF($A9532="","",INDEX(CARTAO_COMPRAS!$E:$E,INT((ROW()-2)/20)+2))</f>
        <v/>
      </c>
      <c r="E9532" s="0" t="str">
        <f aca="false">IF($A9532="","",INDEX(CARTAO_COMPRAS!$H:$H,INT((ROW()-2)/20)+2)+MOD(ROW()-2,20))</f>
        <v/>
      </c>
      <c r="F9532" s="0" t="str">
        <f aca="false">IF($A9532="","",INDEX(CARTAO_COMPRAS!$G:$G,INT((ROW()-2)/20)+2))</f>
        <v/>
      </c>
      <c r="G9532" s="5" t="str">
        <f aca="false">IF($A9532="","",INDEX(CARTAO_COMPRAS!$I:$I,INT((ROW()-2)/20)+2))</f>
        <v/>
      </c>
      <c r="H9532" s="4" t="str">
        <f aca="false">IF($A9532="","",EDATE(INDEX(CARTAO_COMPRAS!$J:$J,INT((ROW()-2)/20)+2),MOD(ROW()-2,20)))</f>
        <v/>
      </c>
      <c r="I9532" s="4" t="str">
        <f aca="false">IF($H9532="","",$H9532-WEEKDAY($H9532,2)+1)</f>
        <v/>
      </c>
      <c r="J9532" s="4" t="str">
        <f aca="false">IF($I9532="","",$I9532+6)</f>
        <v/>
      </c>
      <c r="K9532" s="6" t="str">
        <f aca="false">IF($H9532="","",DATE(YEAR($H9532),MONTH($H9532),1))</f>
        <v/>
      </c>
      <c r="L9532" s="0" t="str">
        <f aca="false">IF($A9532="","",INDEX(CARTAO_COMPRAS!$K:$K,INT((ROW()-2)/20)+2))</f>
        <v/>
      </c>
      <c r="M9532" s="0" t="str">
        <f aca="false">IF($A9532="","","Compra no cartão")</f>
        <v/>
      </c>
    </row>
    <row r="9533" customFormat="false" ht="13.5" hidden="false" customHeight="false" outlineLevel="0" collapsed="false">
      <c r="A9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3" s="0" t="str">
        <f aca="false">IF($A9533="","",INDEX(CARTAO_COMPRAS!$C:$C,INT((ROW()-2)/20)+2))</f>
        <v/>
      </c>
      <c r="C9533" s="0" t="str">
        <f aca="false">IF($A9533="","",INDEX(CARTAO_COMPRAS!$D:$D,INT((ROW()-2)/20)+2))</f>
        <v/>
      </c>
      <c r="D9533" s="0" t="str">
        <f aca="false">IF($A9533="","",INDEX(CARTAO_COMPRAS!$E:$E,INT((ROW()-2)/20)+2))</f>
        <v/>
      </c>
      <c r="E9533" s="0" t="str">
        <f aca="false">IF($A9533="","",INDEX(CARTAO_COMPRAS!$H:$H,INT((ROW()-2)/20)+2)+MOD(ROW()-2,20))</f>
        <v/>
      </c>
      <c r="F9533" s="0" t="str">
        <f aca="false">IF($A9533="","",INDEX(CARTAO_COMPRAS!$G:$G,INT((ROW()-2)/20)+2))</f>
        <v/>
      </c>
      <c r="G9533" s="5" t="str">
        <f aca="false">IF($A9533="","",INDEX(CARTAO_COMPRAS!$I:$I,INT((ROW()-2)/20)+2))</f>
        <v/>
      </c>
      <c r="H9533" s="4" t="str">
        <f aca="false">IF($A9533="","",EDATE(INDEX(CARTAO_COMPRAS!$J:$J,INT((ROW()-2)/20)+2),MOD(ROW()-2,20)))</f>
        <v/>
      </c>
      <c r="I9533" s="4" t="str">
        <f aca="false">IF($H9533="","",$H9533-WEEKDAY($H9533,2)+1)</f>
        <v/>
      </c>
      <c r="J9533" s="4" t="str">
        <f aca="false">IF($I9533="","",$I9533+6)</f>
        <v/>
      </c>
      <c r="K9533" s="6" t="str">
        <f aca="false">IF($H9533="","",DATE(YEAR($H9533),MONTH($H9533),1))</f>
        <v/>
      </c>
      <c r="L9533" s="0" t="str">
        <f aca="false">IF($A9533="","",INDEX(CARTAO_COMPRAS!$K:$K,INT((ROW()-2)/20)+2))</f>
        <v/>
      </c>
      <c r="M9533" s="0" t="str">
        <f aca="false">IF($A9533="","","Compra no cartão")</f>
        <v/>
      </c>
    </row>
    <row r="9534" customFormat="false" ht="13.5" hidden="false" customHeight="false" outlineLevel="0" collapsed="false">
      <c r="A9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4" s="0" t="str">
        <f aca="false">IF($A9534="","",INDEX(CARTAO_COMPRAS!$C:$C,INT((ROW()-2)/20)+2))</f>
        <v/>
      </c>
      <c r="C9534" s="0" t="str">
        <f aca="false">IF($A9534="","",INDEX(CARTAO_COMPRAS!$D:$D,INT((ROW()-2)/20)+2))</f>
        <v/>
      </c>
      <c r="D9534" s="0" t="str">
        <f aca="false">IF($A9534="","",INDEX(CARTAO_COMPRAS!$E:$E,INT((ROW()-2)/20)+2))</f>
        <v/>
      </c>
      <c r="E9534" s="0" t="str">
        <f aca="false">IF($A9534="","",INDEX(CARTAO_COMPRAS!$H:$H,INT((ROW()-2)/20)+2)+MOD(ROW()-2,20))</f>
        <v/>
      </c>
      <c r="F9534" s="0" t="str">
        <f aca="false">IF($A9534="","",INDEX(CARTAO_COMPRAS!$G:$G,INT((ROW()-2)/20)+2))</f>
        <v/>
      </c>
      <c r="G9534" s="5" t="str">
        <f aca="false">IF($A9534="","",INDEX(CARTAO_COMPRAS!$I:$I,INT((ROW()-2)/20)+2))</f>
        <v/>
      </c>
      <c r="H9534" s="4" t="str">
        <f aca="false">IF($A9534="","",EDATE(INDEX(CARTAO_COMPRAS!$J:$J,INT((ROW()-2)/20)+2),MOD(ROW()-2,20)))</f>
        <v/>
      </c>
      <c r="I9534" s="4" t="str">
        <f aca="false">IF($H9534="","",$H9534-WEEKDAY($H9534,2)+1)</f>
        <v/>
      </c>
      <c r="J9534" s="4" t="str">
        <f aca="false">IF($I9534="","",$I9534+6)</f>
        <v/>
      </c>
      <c r="K9534" s="6" t="str">
        <f aca="false">IF($H9534="","",DATE(YEAR($H9534),MONTH($H9534),1))</f>
        <v/>
      </c>
      <c r="L9534" s="0" t="str">
        <f aca="false">IF($A9534="","",INDEX(CARTAO_COMPRAS!$K:$K,INT((ROW()-2)/20)+2))</f>
        <v/>
      </c>
      <c r="M9534" s="0" t="str">
        <f aca="false">IF($A9534="","","Compra no cartão")</f>
        <v/>
      </c>
    </row>
    <row r="9535" customFormat="false" ht="13.5" hidden="false" customHeight="false" outlineLevel="0" collapsed="false">
      <c r="A9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5" s="0" t="str">
        <f aca="false">IF($A9535="","",INDEX(CARTAO_COMPRAS!$C:$C,INT((ROW()-2)/20)+2))</f>
        <v/>
      </c>
      <c r="C9535" s="0" t="str">
        <f aca="false">IF($A9535="","",INDEX(CARTAO_COMPRAS!$D:$D,INT((ROW()-2)/20)+2))</f>
        <v/>
      </c>
      <c r="D9535" s="0" t="str">
        <f aca="false">IF($A9535="","",INDEX(CARTAO_COMPRAS!$E:$E,INT((ROW()-2)/20)+2))</f>
        <v/>
      </c>
      <c r="E9535" s="0" t="str">
        <f aca="false">IF($A9535="","",INDEX(CARTAO_COMPRAS!$H:$H,INT((ROW()-2)/20)+2)+MOD(ROW()-2,20))</f>
        <v/>
      </c>
      <c r="F9535" s="0" t="str">
        <f aca="false">IF($A9535="","",INDEX(CARTAO_COMPRAS!$G:$G,INT((ROW()-2)/20)+2))</f>
        <v/>
      </c>
      <c r="G9535" s="5" t="str">
        <f aca="false">IF($A9535="","",INDEX(CARTAO_COMPRAS!$I:$I,INT((ROW()-2)/20)+2))</f>
        <v/>
      </c>
      <c r="H9535" s="4" t="str">
        <f aca="false">IF($A9535="","",EDATE(INDEX(CARTAO_COMPRAS!$J:$J,INT((ROW()-2)/20)+2),MOD(ROW()-2,20)))</f>
        <v/>
      </c>
      <c r="I9535" s="4" t="str">
        <f aca="false">IF($H9535="","",$H9535-WEEKDAY($H9535,2)+1)</f>
        <v/>
      </c>
      <c r="J9535" s="4" t="str">
        <f aca="false">IF($I9535="","",$I9535+6)</f>
        <v/>
      </c>
      <c r="K9535" s="6" t="str">
        <f aca="false">IF($H9535="","",DATE(YEAR($H9535),MONTH($H9535),1))</f>
        <v/>
      </c>
      <c r="L9535" s="0" t="str">
        <f aca="false">IF($A9535="","",INDEX(CARTAO_COMPRAS!$K:$K,INT((ROW()-2)/20)+2))</f>
        <v/>
      </c>
      <c r="M9535" s="0" t="str">
        <f aca="false">IF($A9535="","","Compra no cartão")</f>
        <v/>
      </c>
    </row>
    <row r="9536" customFormat="false" ht="13.5" hidden="false" customHeight="false" outlineLevel="0" collapsed="false">
      <c r="A9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6" s="0" t="str">
        <f aca="false">IF($A9536="","",INDEX(CARTAO_COMPRAS!$C:$C,INT((ROW()-2)/20)+2))</f>
        <v/>
      </c>
      <c r="C9536" s="0" t="str">
        <f aca="false">IF($A9536="","",INDEX(CARTAO_COMPRAS!$D:$D,INT((ROW()-2)/20)+2))</f>
        <v/>
      </c>
      <c r="D9536" s="0" t="str">
        <f aca="false">IF($A9536="","",INDEX(CARTAO_COMPRAS!$E:$E,INT((ROW()-2)/20)+2))</f>
        <v/>
      </c>
      <c r="E9536" s="0" t="str">
        <f aca="false">IF($A9536="","",INDEX(CARTAO_COMPRAS!$H:$H,INT((ROW()-2)/20)+2)+MOD(ROW()-2,20))</f>
        <v/>
      </c>
      <c r="F9536" s="0" t="str">
        <f aca="false">IF($A9536="","",INDEX(CARTAO_COMPRAS!$G:$G,INT((ROW()-2)/20)+2))</f>
        <v/>
      </c>
      <c r="G9536" s="5" t="str">
        <f aca="false">IF($A9536="","",INDEX(CARTAO_COMPRAS!$I:$I,INT((ROW()-2)/20)+2))</f>
        <v/>
      </c>
      <c r="H9536" s="4" t="str">
        <f aca="false">IF($A9536="","",EDATE(INDEX(CARTAO_COMPRAS!$J:$J,INT((ROW()-2)/20)+2),MOD(ROW()-2,20)))</f>
        <v/>
      </c>
      <c r="I9536" s="4" t="str">
        <f aca="false">IF($H9536="","",$H9536-WEEKDAY($H9536,2)+1)</f>
        <v/>
      </c>
      <c r="J9536" s="4" t="str">
        <f aca="false">IF($I9536="","",$I9536+6)</f>
        <v/>
      </c>
      <c r="K9536" s="6" t="str">
        <f aca="false">IF($H9536="","",DATE(YEAR($H9536),MONTH($H9536),1))</f>
        <v/>
      </c>
      <c r="L9536" s="0" t="str">
        <f aca="false">IF($A9536="","",INDEX(CARTAO_COMPRAS!$K:$K,INT((ROW()-2)/20)+2))</f>
        <v/>
      </c>
      <c r="M9536" s="0" t="str">
        <f aca="false">IF($A9536="","","Compra no cartão")</f>
        <v/>
      </c>
    </row>
    <row r="9537" customFormat="false" ht="13.5" hidden="false" customHeight="false" outlineLevel="0" collapsed="false">
      <c r="A9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7" s="0" t="str">
        <f aca="false">IF($A9537="","",INDEX(CARTAO_COMPRAS!$C:$C,INT((ROW()-2)/20)+2))</f>
        <v/>
      </c>
      <c r="C9537" s="0" t="str">
        <f aca="false">IF($A9537="","",INDEX(CARTAO_COMPRAS!$D:$D,INT((ROW()-2)/20)+2))</f>
        <v/>
      </c>
      <c r="D9537" s="0" t="str">
        <f aca="false">IF($A9537="","",INDEX(CARTAO_COMPRAS!$E:$E,INT((ROW()-2)/20)+2))</f>
        <v/>
      </c>
      <c r="E9537" s="0" t="str">
        <f aca="false">IF($A9537="","",INDEX(CARTAO_COMPRAS!$H:$H,INT((ROW()-2)/20)+2)+MOD(ROW()-2,20))</f>
        <v/>
      </c>
      <c r="F9537" s="0" t="str">
        <f aca="false">IF($A9537="","",INDEX(CARTAO_COMPRAS!$G:$G,INT((ROW()-2)/20)+2))</f>
        <v/>
      </c>
      <c r="G9537" s="5" t="str">
        <f aca="false">IF($A9537="","",INDEX(CARTAO_COMPRAS!$I:$I,INT((ROW()-2)/20)+2))</f>
        <v/>
      </c>
      <c r="H9537" s="4" t="str">
        <f aca="false">IF($A9537="","",EDATE(INDEX(CARTAO_COMPRAS!$J:$J,INT((ROW()-2)/20)+2),MOD(ROW()-2,20)))</f>
        <v/>
      </c>
      <c r="I9537" s="4" t="str">
        <f aca="false">IF($H9537="","",$H9537-WEEKDAY($H9537,2)+1)</f>
        <v/>
      </c>
      <c r="J9537" s="4" t="str">
        <f aca="false">IF($I9537="","",$I9537+6)</f>
        <v/>
      </c>
      <c r="K9537" s="6" t="str">
        <f aca="false">IF($H9537="","",DATE(YEAR($H9537),MONTH($H9537),1))</f>
        <v/>
      </c>
      <c r="L9537" s="0" t="str">
        <f aca="false">IF($A9537="","",INDEX(CARTAO_COMPRAS!$K:$K,INT((ROW()-2)/20)+2))</f>
        <v/>
      </c>
      <c r="M9537" s="0" t="str">
        <f aca="false">IF($A9537="","","Compra no cartão")</f>
        <v/>
      </c>
    </row>
    <row r="9538" customFormat="false" ht="13.5" hidden="false" customHeight="false" outlineLevel="0" collapsed="false">
      <c r="A9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8" s="0" t="str">
        <f aca="false">IF($A9538="","",INDEX(CARTAO_COMPRAS!$C:$C,INT((ROW()-2)/20)+2))</f>
        <v/>
      </c>
      <c r="C9538" s="0" t="str">
        <f aca="false">IF($A9538="","",INDEX(CARTAO_COMPRAS!$D:$D,INT((ROW()-2)/20)+2))</f>
        <v/>
      </c>
      <c r="D9538" s="0" t="str">
        <f aca="false">IF($A9538="","",INDEX(CARTAO_COMPRAS!$E:$E,INT((ROW()-2)/20)+2))</f>
        <v/>
      </c>
      <c r="E9538" s="0" t="str">
        <f aca="false">IF($A9538="","",INDEX(CARTAO_COMPRAS!$H:$H,INT((ROW()-2)/20)+2)+MOD(ROW()-2,20))</f>
        <v/>
      </c>
      <c r="F9538" s="0" t="str">
        <f aca="false">IF($A9538="","",INDEX(CARTAO_COMPRAS!$G:$G,INT((ROW()-2)/20)+2))</f>
        <v/>
      </c>
      <c r="G9538" s="5" t="str">
        <f aca="false">IF($A9538="","",INDEX(CARTAO_COMPRAS!$I:$I,INT((ROW()-2)/20)+2))</f>
        <v/>
      </c>
      <c r="H9538" s="4" t="str">
        <f aca="false">IF($A9538="","",EDATE(INDEX(CARTAO_COMPRAS!$J:$J,INT((ROW()-2)/20)+2),MOD(ROW()-2,20)))</f>
        <v/>
      </c>
      <c r="I9538" s="4" t="str">
        <f aca="false">IF($H9538="","",$H9538-WEEKDAY($H9538,2)+1)</f>
        <v/>
      </c>
      <c r="J9538" s="4" t="str">
        <f aca="false">IF($I9538="","",$I9538+6)</f>
        <v/>
      </c>
      <c r="K9538" s="6" t="str">
        <f aca="false">IF($H9538="","",DATE(YEAR($H9538),MONTH($H9538),1))</f>
        <v/>
      </c>
      <c r="L9538" s="0" t="str">
        <f aca="false">IF($A9538="","",INDEX(CARTAO_COMPRAS!$K:$K,INT((ROW()-2)/20)+2))</f>
        <v/>
      </c>
      <c r="M9538" s="0" t="str">
        <f aca="false">IF($A9538="","","Compra no cartão")</f>
        <v/>
      </c>
    </row>
    <row r="9539" customFormat="false" ht="13.5" hidden="false" customHeight="false" outlineLevel="0" collapsed="false">
      <c r="A9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39" s="0" t="str">
        <f aca="false">IF($A9539="","",INDEX(CARTAO_COMPRAS!$C:$C,INT((ROW()-2)/20)+2))</f>
        <v/>
      </c>
      <c r="C9539" s="0" t="str">
        <f aca="false">IF($A9539="","",INDEX(CARTAO_COMPRAS!$D:$D,INT((ROW()-2)/20)+2))</f>
        <v/>
      </c>
      <c r="D9539" s="0" t="str">
        <f aca="false">IF($A9539="","",INDEX(CARTAO_COMPRAS!$E:$E,INT((ROW()-2)/20)+2))</f>
        <v/>
      </c>
      <c r="E9539" s="0" t="str">
        <f aca="false">IF($A9539="","",INDEX(CARTAO_COMPRAS!$H:$H,INT((ROW()-2)/20)+2)+MOD(ROW()-2,20))</f>
        <v/>
      </c>
      <c r="F9539" s="0" t="str">
        <f aca="false">IF($A9539="","",INDEX(CARTAO_COMPRAS!$G:$G,INT((ROW()-2)/20)+2))</f>
        <v/>
      </c>
      <c r="G9539" s="5" t="str">
        <f aca="false">IF($A9539="","",INDEX(CARTAO_COMPRAS!$I:$I,INT((ROW()-2)/20)+2))</f>
        <v/>
      </c>
      <c r="H9539" s="4" t="str">
        <f aca="false">IF($A9539="","",EDATE(INDEX(CARTAO_COMPRAS!$J:$J,INT((ROW()-2)/20)+2),MOD(ROW()-2,20)))</f>
        <v/>
      </c>
      <c r="I9539" s="4" t="str">
        <f aca="false">IF($H9539="","",$H9539-WEEKDAY($H9539,2)+1)</f>
        <v/>
      </c>
      <c r="J9539" s="4" t="str">
        <f aca="false">IF($I9539="","",$I9539+6)</f>
        <v/>
      </c>
      <c r="K9539" s="6" t="str">
        <f aca="false">IF($H9539="","",DATE(YEAR($H9539),MONTH($H9539),1))</f>
        <v/>
      </c>
      <c r="L9539" s="0" t="str">
        <f aca="false">IF($A9539="","",INDEX(CARTAO_COMPRAS!$K:$K,INT((ROW()-2)/20)+2))</f>
        <v/>
      </c>
      <c r="M9539" s="0" t="str">
        <f aca="false">IF($A9539="","","Compra no cartão")</f>
        <v/>
      </c>
    </row>
    <row r="9540" customFormat="false" ht="13.5" hidden="false" customHeight="false" outlineLevel="0" collapsed="false">
      <c r="A9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0" s="0" t="str">
        <f aca="false">IF($A9540="","",INDEX(CARTAO_COMPRAS!$C:$C,INT((ROW()-2)/20)+2))</f>
        <v/>
      </c>
      <c r="C9540" s="0" t="str">
        <f aca="false">IF($A9540="","",INDEX(CARTAO_COMPRAS!$D:$D,INT((ROW()-2)/20)+2))</f>
        <v/>
      </c>
      <c r="D9540" s="0" t="str">
        <f aca="false">IF($A9540="","",INDEX(CARTAO_COMPRAS!$E:$E,INT((ROW()-2)/20)+2))</f>
        <v/>
      </c>
      <c r="E9540" s="0" t="str">
        <f aca="false">IF($A9540="","",INDEX(CARTAO_COMPRAS!$H:$H,INT((ROW()-2)/20)+2)+MOD(ROW()-2,20))</f>
        <v/>
      </c>
      <c r="F9540" s="0" t="str">
        <f aca="false">IF($A9540="","",INDEX(CARTAO_COMPRAS!$G:$G,INT((ROW()-2)/20)+2))</f>
        <v/>
      </c>
      <c r="G9540" s="5" t="str">
        <f aca="false">IF($A9540="","",INDEX(CARTAO_COMPRAS!$I:$I,INT((ROW()-2)/20)+2))</f>
        <v/>
      </c>
      <c r="H9540" s="4" t="str">
        <f aca="false">IF($A9540="","",EDATE(INDEX(CARTAO_COMPRAS!$J:$J,INT((ROW()-2)/20)+2),MOD(ROW()-2,20)))</f>
        <v/>
      </c>
      <c r="I9540" s="4" t="str">
        <f aca="false">IF($H9540="","",$H9540-WEEKDAY($H9540,2)+1)</f>
        <v/>
      </c>
      <c r="J9540" s="4" t="str">
        <f aca="false">IF($I9540="","",$I9540+6)</f>
        <v/>
      </c>
      <c r="K9540" s="6" t="str">
        <f aca="false">IF($H9540="","",DATE(YEAR($H9540),MONTH($H9540),1))</f>
        <v/>
      </c>
      <c r="L9540" s="0" t="str">
        <f aca="false">IF($A9540="","",INDEX(CARTAO_COMPRAS!$K:$K,INT((ROW()-2)/20)+2))</f>
        <v/>
      </c>
      <c r="M9540" s="0" t="str">
        <f aca="false">IF($A9540="","","Compra no cartão")</f>
        <v/>
      </c>
    </row>
    <row r="9541" customFormat="false" ht="13.5" hidden="false" customHeight="false" outlineLevel="0" collapsed="false">
      <c r="A9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1" s="0" t="str">
        <f aca="false">IF($A9541="","",INDEX(CARTAO_COMPRAS!$C:$C,INT((ROW()-2)/20)+2))</f>
        <v/>
      </c>
      <c r="C9541" s="0" t="str">
        <f aca="false">IF($A9541="","",INDEX(CARTAO_COMPRAS!$D:$D,INT((ROW()-2)/20)+2))</f>
        <v/>
      </c>
      <c r="D9541" s="0" t="str">
        <f aca="false">IF($A9541="","",INDEX(CARTAO_COMPRAS!$E:$E,INT((ROW()-2)/20)+2))</f>
        <v/>
      </c>
      <c r="E9541" s="0" t="str">
        <f aca="false">IF($A9541="","",INDEX(CARTAO_COMPRAS!$H:$H,INT((ROW()-2)/20)+2)+MOD(ROW()-2,20))</f>
        <v/>
      </c>
      <c r="F9541" s="0" t="str">
        <f aca="false">IF($A9541="","",INDEX(CARTAO_COMPRAS!$G:$G,INT((ROW()-2)/20)+2))</f>
        <v/>
      </c>
      <c r="G9541" s="5" t="str">
        <f aca="false">IF($A9541="","",INDEX(CARTAO_COMPRAS!$I:$I,INT((ROW()-2)/20)+2))</f>
        <v/>
      </c>
      <c r="H9541" s="4" t="str">
        <f aca="false">IF($A9541="","",EDATE(INDEX(CARTAO_COMPRAS!$J:$J,INT((ROW()-2)/20)+2),MOD(ROW()-2,20)))</f>
        <v/>
      </c>
      <c r="I9541" s="4" t="str">
        <f aca="false">IF($H9541="","",$H9541-WEEKDAY($H9541,2)+1)</f>
        <v/>
      </c>
      <c r="J9541" s="4" t="str">
        <f aca="false">IF($I9541="","",$I9541+6)</f>
        <v/>
      </c>
      <c r="K9541" s="6" t="str">
        <f aca="false">IF($H9541="","",DATE(YEAR($H9541),MONTH($H9541),1))</f>
        <v/>
      </c>
      <c r="L9541" s="0" t="str">
        <f aca="false">IF($A9541="","",INDEX(CARTAO_COMPRAS!$K:$K,INT((ROW()-2)/20)+2))</f>
        <v/>
      </c>
      <c r="M9541" s="0" t="str">
        <f aca="false">IF($A9541="","","Compra no cartão")</f>
        <v/>
      </c>
    </row>
    <row r="9542" customFormat="false" ht="13.5" hidden="false" customHeight="false" outlineLevel="0" collapsed="false">
      <c r="A95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478</v>
      </c>
      <c r="B9542" s="0" t="str">
        <f aca="false">IF($A9542="","",INDEX(CARTAO_COMPRAS!$C:$C,INT((ROW()-2)/20)+2))</f>
        <v>Nubank</v>
      </c>
      <c r="C9542" s="0" t="str">
        <f aca="false">IF($A9542="","",INDEX(CARTAO_COMPRAS!$D:$D,INT((ROW()-2)/20)+2))</f>
        <v>Pix Camila</v>
      </c>
      <c r="D9542" s="0" t="str">
        <f aca="false">IF($A9542="","",INDEX(CARTAO_COMPRAS!$E:$E,INT((ROW()-2)/20)+2))</f>
        <v>Folha / Salários</v>
      </c>
      <c r="E9542" s="0" t="n">
        <f aca="false">IF($A9542="","",INDEX(CARTAO_COMPRAS!$H:$H,INT((ROW()-2)/20)+2)+MOD(ROW()-2,20))</f>
        <v>1</v>
      </c>
      <c r="F9542" s="0" t="n">
        <f aca="false">IF($A9542="","",INDEX(CARTAO_COMPRAS!$G:$G,INT((ROW()-2)/20)+2))</f>
        <v>1</v>
      </c>
      <c r="G9542" s="5" t="n">
        <f aca="false">IF($A9542="","",INDEX(CARTAO_COMPRAS!$I:$I,INT((ROW()-2)/20)+2))</f>
        <v>52.74</v>
      </c>
      <c r="H9542" s="4" t="n">
        <f aca="false">IF($A9542="","",EDATE(INDEX(CARTAO_COMPRAS!$J:$J,INT((ROW()-2)/20)+2),MOD(ROW()-2,20)))</f>
        <v>46201</v>
      </c>
      <c r="I9542" s="4" t="n">
        <f aca="false">IF($H9542="","",$H9542-WEEKDAY($H9542,2)+1)</f>
        <v>46195</v>
      </c>
      <c r="J9542" s="4" t="n">
        <f aca="false">IF($I9542="","",$I9542+6)</f>
        <v>46201</v>
      </c>
      <c r="K9542" s="6" t="n">
        <f aca="false">IF($H9542="","",DATE(YEAR($H9542),MONTH($H9542),1))</f>
        <v>46174</v>
      </c>
      <c r="L9542" s="0" t="str">
        <f aca="false">IF($A9542="","",INDEX(CARTAO_COMPRAS!$K:$K,INT((ROW()-2)/20)+2))</f>
        <v>Pago</v>
      </c>
      <c r="M9542" s="0" t="str">
        <f aca="false">IF($A9542="","","Compra no cartão")</f>
        <v>Compra no cartão</v>
      </c>
    </row>
    <row r="9543" customFormat="false" ht="13.5" hidden="false" customHeight="false" outlineLevel="0" collapsed="false">
      <c r="A9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3" s="0" t="str">
        <f aca="false">IF($A9543="","",INDEX(CARTAO_COMPRAS!$C:$C,INT((ROW()-2)/20)+2))</f>
        <v/>
      </c>
      <c r="C9543" s="0" t="str">
        <f aca="false">IF($A9543="","",INDEX(CARTAO_COMPRAS!$D:$D,INT((ROW()-2)/20)+2))</f>
        <v/>
      </c>
      <c r="D9543" s="0" t="str">
        <f aca="false">IF($A9543="","",INDEX(CARTAO_COMPRAS!$E:$E,INT((ROW()-2)/20)+2))</f>
        <v/>
      </c>
      <c r="E9543" s="0" t="str">
        <f aca="false">IF($A9543="","",INDEX(CARTAO_COMPRAS!$H:$H,INT((ROW()-2)/20)+2)+MOD(ROW()-2,20))</f>
        <v/>
      </c>
      <c r="F9543" s="0" t="str">
        <f aca="false">IF($A9543="","",INDEX(CARTAO_COMPRAS!$G:$G,INT((ROW()-2)/20)+2))</f>
        <v/>
      </c>
      <c r="G9543" s="5" t="str">
        <f aca="false">IF($A9543="","",INDEX(CARTAO_COMPRAS!$I:$I,INT((ROW()-2)/20)+2))</f>
        <v/>
      </c>
      <c r="H9543" s="4" t="str">
        <f aca="false">IF($A9543="","",EDATE(INDEX(CARTAO_COMPRAS!$J:$J,INT((ROW()-2)/20)+2),MOD(ROW()-2,20)))</f>
        <v/>
      </c>
      <c r="I9543" s="4" t="str">
        <f aca="false">IF($H9543="","",$H9543-WEEKDAY($H9543,2)+1)</f>
        <v/>
      </c>
      <c r="J9543" s="4" t="str">
        <f aca="false">IF($I9543="","",$I9543+6)</f>
        <v/>
      </c>
      <c r="K9543" s="6" t="str">
        <f aca="false">IF($H9543="","",DATE(YEAR($H9543),MONTH($H9543),1))</f>
        <v/>
      </c>
      <c r="L9543" s="0" t="str">
        <f aca="false">IF($A9543="","",INDEX(CARTAO_COMPRAS!$K:$K,INT((ROW()-2)/20)+2))</f>
        <v/>
      </c>
      <c r="M9543" s="0" t="str">
        <f aca="false">IF($A9543="","","Compra no cartão")</f>
        <v/>
      </c>
    </row>
    <row r="9544" customFormat="false" ht="13.5" hidden="false" customHeight="false" outlineLevel="0" collapsed="false">
      <c r="A9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4" s="0" t="str">
        <f aca="false">IF($A9544="","",INDEX(CARTAO_COMPRAS!$C:$C,INT((ROW()-2)/20)+2))</f>
        <v/>
      </c>
      <c r="C9544" s="0" t="str">
        <f aca="false">IF($A9544="","",INDEX(CARTAO_COMPRAS!$D:$D,INT((ROW()-2)/20)+2))</f>
        <v/>
      </c>
      <c r="D9544" s="0" t="str">
        <f aca="false">IF($A9544="","",INDEX(CARTAO_COMPRAS!$E:$E,INT((ROW()-2)/20)+2))</f>
        <v/>
      </c>
      <c r="E9544" s="0" t="str">
        <f aca="false">IF($A9544="","",INDEX(CARTAO_COMPRAS!$H:$H,INT((ROW()-2)/20)+2)+MOD(ROW()-2,20))</f>
        <v/>
      </c>
      <c r="F9544" s="0" t="str">
        <f aca="false">IF($A9544="","",INDEX(CARTAO_COMPRAS!$G:$G,INT((ROW()-2)/20)+2))</f>
        <v/>
      </c>
      <c r="G9544" s="5" t="str">
        <f aca="false">IF($A9544="","",INDEX(CARTAO_COMPRAS!$I:$I,INT((ROW()-2)/20)+2))</f>
        <v/>
      </c>
      <c r="H9544" s="4" t="str">
        <f aca="false">IF($A9544="","",EDATE(INDEX(CARTAO_COMPRAS!$J:$J,INT((ROW()-2)/20)+2),MOD(ROW()-2,20)))</f>
        <v/>
      </c>
      <c r="I9544" s="4" t="str">
        <f aca="false">IF($H9544="","",$H9544-WEEKDAY($H9544,2)+1)</f>
        <v/>
      </c>
      <c r="J9544" s="4" t="str">
        <f aca="false">IF($I9544="","",$I9544+6)</f>
        <v/>
      </c>
      <c r="K9544" s="6" t="str">
        <f aca="false">IF($H9544="","",DATE(YEAR($H9544),MONTH($H9544),1))</f>
        <v/>
      </c>
      <c r="L9544" s="0" t="str">
        <f aca="false">IF($A9544="","",INDEX(CARTAO_COMPRAS!$K:$K,INT((ROW()-2)/20)+2))</f>
        <v/>
      </c>
      <c r="M9544" s="0" t="str">
        <f aca="false">IF($A9544="","","Compra no cartão")</f>
        <v/>
      </c>
    </row>
    <row r="9545" customFormat="false" ht="13.5" hidden="false" customHeight="false" outlineLevel="0" collapsed="false">
      <c r="A9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5" s="0" t="str">
        <f aca="false">IF($A9545="","",INDEX(CARTAO_COMPRAS!$C:$C,INT((ROW()-2)/20)+2))</f>
        <v/>
      </c>
      <c r="C9545" s="0" t="str">
        <f aca="false">IF($A9545="","",INDEX(CARTAO_COMPRAS!$D:$D,INT((ROW()-2)/20)+2))</f>
        <v/>
      </c>
      <c r="D9545" s="0" t="str">
        <f aca="false">IF($A9545="","",INDEX(CARTAO_COMPRAS!$E:$E,INT((ROW()-2)/20)+2))</f>
        <v/>
      </c>
      <c r="E9545" s="0" t="str">
        <f aca="false">IF($A9545="","",INDEX(CARTAO_COMPRAS!$H:$H,INT((ROW()-2)/20)+2)+MOD(ROW()-2,20))</f>
        <v/>
      </c>
      <c r="F9545" s="0" t="str">
        <f aca="false">IF($A9545="","",INDEX(CARTAO_COMPRAS!$G:$G,INT((ROW()-2)/20)+2))</f>
        <v/>
      </c>
      <c r="G9545" s="5" t="str">
        <f aca="false">IF($A9545="","",INDEX(CARTAO_COMPRAS!$I:$I,INT((ROW()-2)/20)+2))</f>
        <v/>
      </c>
      <c r="H9545" s="4" t="str">
        <f aca="false">IF($A9545="","",EDATE(INDEX(CARTAO_COMPRAS!$J:$J,INT((ROW()-2)/20)+2),MOD(ROW()-2,20)))</f>
        <v/>
      </c>
      <c r="I9545" s="4" t="str">
        <f aca="false">IF($H9545="","",$H9545-WEEKDAY($H9545,2)+1)</f>
        <v/>
      </c>
      <c r="J9545" s="4" t="str">
        <f aca="false">IF($I9545="","",$I9545+6)</f>
        <v/>
      </c>
      <c r="K9545" s="6" t="str">
        <f aca="false">IF($H9545="","",DATE(YEAR($H9545),MONTH($H9545),1))</f>
        <v/>
      </c>
      <c r="L9545" s="0" t="str">
        <f aca="false">IF($A9545="","",INDEX(CARTAO_COMPRAS!$K:$K,INT((ROW()-2)/20)+2))</f>
        <v/>
      </c>
      <c r="M9545" s="0" t="str">
        <f aca="false">IF($A9545="","","Compra no cartão")</f>
        <v/>
      </c>
    </row>
    <row r="9546" customFormat="false" ht="13.5" hidden="false" customHeight="false" outlineLevel="0" collapsed="false">
      <c r="A9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6" s="0" t="str">
        <f aca="false">IF($A9546="","",INDEX(CARTAO_COMPRAS!$C:$C,INT((ROW()-2)/20)+2))</f>
        <v/>
      </c>
      <c r="C9546" s="0" t="str">
        <f aca="false">IF($A9546="","",INDEX(CARTAO_COMPRAS!$D:$D,INT((ROW()-2)/20)+2))</f>
        <v/>
      </c>
      <c r="D9546" s="0" t="str">
        <f aca="false">IF($A9546="","",INDEX(CARTAO_COMPRAS!$E:$E,INT((ROW()-2)/20)+2))</f>
        <v/>
      </c>
      <c r="E9546" s="0" t="str">
        <f aca="false">IF($A9546="","",INDEX(CARTAO_COMPRAS!$H:$H,INT((ROW()-2)/20)+2)+MOD(ROW()-2,20))</f>
        <v/>
      </c>
      <c r="F9546" s="0" t="str">
        <f aca="false">IF($A9546="","",INDEX(CARTAO_COMPRAS!$G:$G,INT((ROW()-2)/20)+2))</f>
        <v/>
      </c>
      <c r="G9546" s="5" t="str">
        <f aca="false">IF($A9546="","",INDEX(CARTAO_COMPRAS!$I:$I,INT((ROW()-2)/20)+2))</f>
        <v/>
      </c>
      <c r="H9546" s="4" t="str">
        <f aca="false">IF($A9546="","",EDATE(INDEX(CARTAO_COMPRAS!$J:$J,INT((ROW()-2)/20)+2),MOD(ROW()-2,20)))</f>
        <v/>
      </c>
      <c r="I9546" s="4" t="str">
        <f aca="false">IF($H9546="","",$H9546-WEEKDAY($H9546,2)+1)</f>
        <v/>
      </c>
      <c r="J9546" s="4" t="str">
        <f aca="false">IF($I9546="","",$I9546+6)</f>
        <v/>
      </c>
      <c r="K9546" s="6" t="str">
        <f aca="false">IF($H9546="","",DATE(YEAR($H9546),MONTH($H9546),1))</f>
        <v/>
      </c>
      <c r="L9546" s="0" t="str">
        <f aca="false">IF($A9546="","",INDEX(CARTAO_COMPRAS!$K:$K,INT((ROW()-2)/20)+2))</f>
        <v/>
      </c>
      <c r="M9546" s="0" t="str">
        <f aca="false">IF($A9546="","","Compra no cartão")</f>
        <v/>
      </c>
    </row>
    <row r="9547" customFormat="false" ht="13.5" hidden="false" customHeight="false" outlineLevel="0" collapsed="false">
      <c r="A9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7" s="0" t="str">
        <f aca="false">IF($A9547="","",INDEX(CARTAO_COMPRAS!$C:$C,INT((ROW()-2)/20)+2))</f>
        <v/>
      </c>
      <c r="C9547" s="0" t="str">
        <f aca="false">IF($A9547="","",INDEX(CARTAO_COMPRAS!$D:$D,INT((ROW()-2)/20)+2))</f>
        <v/>
      </c>
      <c r="D9547" s="0" t="str">
        <f aca="false">IF($A9547="","",INDEX(CARTAO_COMPRAS!$E:$E,INT((ROW()-2)/20)+2))</f>
        <v/>
      </c>
      <c r="E9547" s="0" t="str">
        <f aca="false">IF($A9547="","",INDEX(CARTAO_COMPRAS!$H:$H,INT((ROW()-2)/20)+2)+MOD(ROW()-2,20))</f>
        <v/>
      </c>
      <c r="F9547" s="0" t="str">
        <f aca="false">IF($A9547="","",INDEX(CARTAO_COMPRAS!$G:$G,INT((ROW()-2)/20)+2))</f>
        <v/>
      </c>
      <c r="G9547" s="5" t="str">
        <f aca="false">IF($A9547="","",INDEX(CARTAO_COMPRAS!$I:$I,INT((ROW()-2)/20)+2))</f>
        <v/>
      </c>
      <c r="H9547" s="4" t="str">
        <f aca="false">IF($A9547="","",EDATE(INDEX(CARTAO_COMPRAS!$J:$J,INT((ROW()-2)/20)+2),MOD(ROW()-2,20)))</f>
        <v/>
      </c>
      <c r="I9547" s="4" t="str">
        <f aca="false">IF($H9547="","",$H9547-WEEKDAY($H9547,2)+1)</f>
        <v/>
      </c>
      <c r="J9547" s="4" t="str">
        <f aca="false">IF($I9547="","",$I9547+6)</f>
        <v/>
      </c>
      <c r="K9547" s="6" t="str">
        <f aca="false">IF($H9547="","",DATE(YEAR($H9547),MONTH($H9547),1))</f>
        <v/>
      </c>
      <c r="L9547" s="0" t="str">
        <f aca="false">IF($A9547="","",INDEX(CARTAO_COMPRAS!$K:$K,INT((ROW()-2)/20)+2))</f>
        <v/>
      </c>
      <c r="M9547" s="0" t="str">
        <f aca="false">IF($A9547="","","Compra no cartão")</f>
        <v/>
      </c>
    </row>
    <row r="9548" customFormat="false" ht="13.5" hidden="false" customHeight="false" outlineLevel="0" collapsed="false">
      <c r="A9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8" s="0" t="str">
        <f aca="false">IF($A9548="","",INDEX(CARTAO_COMPRAS!$C:$C,INT((ROW()-2)/20)+2))</f>
        <v/>
      </c>
      <c r="C9548" s="0" t="str">
        <f aca="false">IF($A9548="","",INDEX(CARTAO_COMPRAS!$D:$D,INT((ROW()-2)/20)+2))</f>
        <v/>
      </c>
      <c r="D9548" s="0" t="str">
        <f aca="false">IF($A9548="","",INDEX(CARTAO_COMPRAS!$E:$E,INT((ROW()-2)/20)+2))</f>
        <v/>
      </c>
      <c r="E9548" s="0" t="str">
        <f aca="false">IF($A9548="","",INDEX(CARTAO_COMPRAS!$H:$H,INT((ROW()-2)/20)+2)+MOD(ROW()-2,20))</f>
        <v/>
      </c>
      <c r="F9548" s="0" t="str">
        <f aca="false">IF($A9548="","",INDEX(CARTAO_COMPRAS!$G:$G,INT((ROW()-2)/20)+2))</f>
        <v/>
      </c>
      <c r="G9548" s="5" t="str">
        <f aca="false">IF($A9548="","",INDEX(CARTAO_COMPRAS!$I:$I,INT((ROW()-2)/20)+2))</f>
        <v/>
      </c>
      <c r="H9548" s="4" t="str">
        <f aca="false">IF($A9548="","",EDATE(INDEX(CARTAO_COMPRAS!$J:$J,INT((ROW()-2)/20)+2),MOD(ROW()-2,20)))</f>
        <v/>
      </c>
      <c r="I9548" s="4" t="str">
        <f aca="false">IF($H9548="","",$H9548-WEEKDAY($H9548,2)+1)</f>
        <v/>
      </c>
      <c r="J9548" s="4" t="str">
        <f aca="false">IF($I9548="","",$I9548+6)</f>
        <v/>
      </c>
      <c r="K9548" s="6" t="str">
        <f aca="false">IF($H9548="","",DATE(YEAR($H9548),MONTH($H9548),1))</f>
        <v/>
      </c>
      <c r="L9548" s="0" t="str">
        <f aca="false">IF($A9548="","",INDEX(CARTAO_COMPRAS!$K:$K,INT((ROW()-2)/20)+2))</f>
        <v/>
      </c>
      <c r="M9548" s="0" t="str">
        <f aca="false">IF($A9548="","","Compra no cartão")</f>
        <v/>
      </c>
    </row>
    <row r="9549" customFormat="false" ht="13.5" hidden="false" customHeight="false" outlineLevel="0" collapsed="false">
      <c r="A9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49" s="0" t="str">
        <f aca="false">IF($A9549="","",INDEX(CARTAO_COMPRAS!$C:$C,INT((ROW()-2)/20)+2))</f>
        <v/>
      </c>
      <c r="C9549" s="0" t="str">
        <f aca="false">IF($A9549="","",INDEX(CARTAO_COMPRAS!$D:$D,INT((ROW()-2)/20)+2))</f>
        <v/>
      </c>
      <c r="D9549" s="0" t="str">
        <f aca="false">IF($A9549="","",INDEX(CARTAO_COMPRAS!$E:$E,INT((ROW()-2)/20)+2))</f>
        <v/>
      </c>
      <c r="E9549" s="0" t="str">
        <f aca="false">IF($A9549="","",INDEX(CARTAO_COMPRAS!$H:$H,INT((ROW()-2)/20)+2)+MOD(ROW()-2,20))</f>
        <v/>
      </c>
      <c r="F9549" s="0" t="str">
        <f aca="false">IF($A9549="","",INDEX(CARTAO_COMPRAS!$G:$G,INT((ROW()-2)/20)+2))</f>
        <v/>
      </c>
      <c r="G9549" s="5" t="str">
        <f aca="false">IF($A9549="","",INDEX(CARTAO_COMPRAS!$I:$I,INT((ROW()-2)/20)+2))</f>
        <v/>
      </c>
      <c r="H9549" s="4" t="str">
        <f aca="false">IF($A9549="","",EDATE(INDEX(CARTAO_COMPRAS!$J:$J,INT((ROW()-2)/20)+2),MOD(ROW()-2,20)))</f>
        <v/>
      </c>
      <c r="I9549" s="4" t="str">
        <f aca="false">IF($H9549="","",$H9549-WEEKDAY($H9549,2)+1)</f>
        <v/>
      </c>
      <c r="J9549" s="4" t="str">
        <f aca="false">IF($I9549="","",$I9549+6)</f>
        <v/>
      </c>
      <c r="K9549" s="6" t="str">
        <f aca="false">IF($H9549="","",DATE(YEAR($H9549),MONTH($H9549),1))</f>
        <v/>
      </c>
      <c r="L9549" s="0" t="str">
        <f aca="false">IF($A9549="","",INDEX(CARTAO_COMPRAS!$K:$K,INT((ROW()-2)/20)+2))</f>
        <v/>
      </c>
      <c r="M9549" s="0" t="str">
        <f aca="false">IF($A9549="","","Compra no cartão")</f>
        <v/>
      </c>
    </row>
    <row r="9550" customFormat="false" ht="13.5" hidden="false" customHeight="false" outlineLevel="0" collapsed="false">
      <c r="A9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0" s="0" t="str">
        <f aca="false">IF($A9550="","",INDEX(CARTAO_COMPRAS!$C:$C,INT((ROW()-2)/20)+2))</f>
        <v/>
      </c>
      <c r="C9550" s="0" t="str">
        <f aca="false">IF($A9550="","",INDEX(CARTAO_COMPRAS!$D:$D,INT((ROW()-2)/20)+2))</f>
        <v/>
      </c>
      <c r="D9550" s="0" t="str">
        <f aca="false">IF($A9550="","",INDEX(CARTAO_COMPRAS!$E:$E,INT((ROW()-2)/20)+2))</f>
        <v/>
      </c>
      <c r="E9550" s="0" t="str">
        <f aca="false">IF($A9550="","",INDEX(CARTAO_COMPRAS!$H:$H,INT((ROW()-2)/20)+2)+MOD(ROW()-2,20))</f>
        <v/>
      </c>
      <c r="F9550" s="0" t="str">
        <f aca="false">IF($A9550="","",INDEX(CARTAO_COMPRAS!$G:$G,INT((ROW()-2)/20)+2))</f>
        <v/>
      </c>
      <c r="G9550" s="5" t="str">
        <f aca="false">IF($A9550="","",INDEX(CARTAO_COMPRAS!$I:$I,INT((ROW()-2)/20)+2))</f>
        <v/>
      </c>
      <c r="H9550" s="4" t="str">
        <f aca="false">IF($A9550="","",EDATE(INDEX(CARTAO_COMPRAS!$J:$J,INT((ROW()-2)/20)+2),MOD(ROW()-2,20)))</f>
        <v/>
      </c>
      <c r="I9550" s="4" t="str">
        <f aca="false">IF($H9550="","",$H9550-WEEKDAY($H9550,2)+1)</f>
        <v/>
      </c>
      <c r="J9550" s="4" t="str">
        <f aca="false">IF($I9550="","",$I9550+6)</f>
        <v/>
      </c>
      <c r="K9550" s="6" t="str">
        <f aca="false">IF($H9550="","",DATE(YEAR($H9550),MONTH($H9550),1))</f>
        <v/>
      </c>
      <c r="L9550" s="0" t="str">
        <f aca="false">IF($A9550="","",INDEX(CARTAO_COMPRAS!$K:$K,INT((ROW()-2)/20)+2))</f>
        <v/>
      </c>
      <c r="M9550" s="0" t="str">
        <f aca="false">IF($A9550="","","Compra no cartão")</f>
        <v/>
      </c>
    </row>
    <row r="9551" customFormat="false" ht="13.5" hidden="false" customHeight="false" outlineLevel="0" collapsed="false">
      <c r="A9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1" s="0" t="str">
        <f aca="false">IF($A9551="","",INDEX(CARTAO_COMPRAS!$C:$C,INT((ROW()-2)/20)+2))</f>
        <v/>
      </c>
      <c r="C9551" s="0" t="str">
        <f aca="false">IF($A9551="","",INDEX(CARTAO_COMPRAS!$D:$D,INT((ROW()-2)/20)+2))</f>
        <v/>
      </c>
      <c r="D9551" s="0" t="str">
        <f aca="false">IF($A9551="","",INDEX(CARTAO_COMPRAS!$E:$E,INT((ROW()-2)/20)+2))</f>
        <v/>
      </c>
      <c r="E9551" s="0" t="str">
        <f aca="false">IF($A9551="","",INDEX(CARTAO_COMPRAS!$H:$H,INT((ROW()-2)/20)+2)+MOD(ROW()-2,20))</f>
        <v/>
      </c>
      <c r="F9551" s="0" t="str">
        <f aca="false">IF($A9551="","",INDEX(CARTAO_COMPRAS!$G:$G,INT((ROW()-2)/20)+2))</f>
        <v/>
      </c>
      <c r="G9551" s="5" t="str">
        <f aca="false">IF($A9551="","",INDEX(CARTAO_COMPRAS!$I:$I,INT((ROW()-2)/20)+2))</f>
        <v/>
      </c>
      <c r="H9551" s="4" t="str">
        <f aca="false">IF($A9551="","",EDATE(INDEX(CARTAO_COMPRAS!$J:$J,INT((ROW()-2)/20)+2),MOD(ROW()-2,20)))</f>
        <v/>
      </c>
      <c r="I9551" s="4" t="str">
        <f aca="false">IF($H9551="","",$H9551-WEEKDAY($H9551,2)+1)</f>
        <v/>
      </c>
      <c r="J9551" s="4" t="str">
        <f aca="false">IF($I9551="","",$I9551+6)</f>
        <v/>
      </c>
      <c r="K9551" s="6" t="str">
        <f aca="false">IF($H9551="","",DATE(YEAR($H9551),MONTH($H9551),1))</f>
        <v/>
      </c>
      <c r="L9551" s="0" t="str">
        <f aca="false">IF($A9551="","",INDEX(CARTAO_COMPRAS!$K:$K,INT((ROW()-2)/20)+2))</f>
        <v/>
      </c>
      <c r="M9551" s="0" t="str">
        <f aca="false">IF($A9551="","","Compra no cartão")</f>
        <v/>
      </c>
    </row>
    <row r="9552" customFormat="false" ht="13.5" hidden="false" customHeight="false" outlineLevel="0" collapsed="false">
      <c r="A9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2" s="0" t="str">
        <f aca="false">IF($A9552="","",INDEX(CARTAO_COMPRAS!$C:$C,INT((ROW()-2)/20)+2))</f>
        <v/>
      </c>
      <c r="C9552" s="0" t="str">
        <f aca="false">IF($A9552="","",INDEX(CARTAO_COMPRAS!$D:$D,INT((ROW()-2)/20)+2))</f>
        <v/>
      </c>
      <c r="D9552" s="0" t="str">
        <f aca="false">IF($A9552="","",INDEX(CARTAO_COMPRAS!$E:$E,INT((ROW()-2)/20)+2))</f>
        <v/>
      </c>
      <c r="E9552" s="0" t="str">
        <f aca="false">IF($A9552="","",INDEX(CARTAO_COMPRAS!$H:$H,INT((ROW()-2)/20)+2)+MOD(ROW()-2,20))</f>
        <v/>
      </c>
      <c r="F9552" s="0" t="str">
        <f aca="false">IF($A9552="","",INDEX(CARTAO_COMPRAS!$G:$G,INT((ROW()-2)/20)+2))</f>
        <v/>
      </c>
      <c r="G9552" s="5" t="str">
        <f aca="false">IF($A9552="","",INDEX(CARTAO_COMPRAS!$I:$I,INT((ROW()-2)/20)+2))</f>
        <v/>
      </c>
      <c r="H9552" s="4" t="str">
        <f aca="false">IF($A9552="","",EDATE(INDEX(CARTAO_COMPRAS!$J:$J,INT((ROW()-2)/20)+2),MOD(ROW()-2,20)))</f>
        <v/>
      </c>
      <c r="I9552" s="4" t="str">
        <f aca="false">IF($H9552="","",$H9552-WEEKDAY($H9552,2)+1)</f>
        <v/>
      </c>
      <c r="J9552" s="4" t="str">
        <f aca="false">IF($I9552="","",$I9552+6)</f>
        <v/>
      </c>
      <c r="K9552" s="6" t="str">
        <f aca="false">IF($H9552="","",DATE(YEAR($H9552),MONTH($H9552),1))</f>
        <v/>
      </c>
      <c r="L9552" s="0" t="str">
        <f aca="false">IF($A9552="","",INDEX(CARTAO_COMPRAS!$K:$K,INT((ROW()-2)/20)+2))</f>
        <v/>
      </c>
      <c r="M9552" s="0" t="str">
        <f aca="false">IF($A9552="","","Compra no cartão")</f>
        <v/>
      </c>
    </row>
    <row r="9553" customFormat="false" ht="13.5" hidden="false" customHeight="false" outlineLevel="0" collapsed="false">
      <c r="A9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3" s="0" t="str">
        <f aca="false">IF($A9553="","",INDEX(CARTAO_COMPRAS!$C:$C,INT((ROW()-2)/20)+2))</f>
        <v/>
      </c>
      <c r="C9553" s="0" t="str">
        <f aca="false">IF($A9553="","",INDEX(CARTAO_COMPRAS!$D:$D,INT((ROW()-2)/20)+2))</f>
        <v/>
      </c>
      <c r="D9553" s="0" t="str">
        <f aca="false">IF($A9553="","",INDEX(CARTAO_COMPRAS!$E:$E,INT((ROW()-2)/20)+2))</f>
        <v/>
      </c>
      <c r="E9553" s="0" t="str">
        <f aca="false">IF($A9553="","",INDEX(CARTAO_COMPRAS!$H:$H,INT((ROW()-2)/20)+2)+MOD(ROW()-2,20))</f>
        <v/>
      </c>
      <c r="F9553" s="0" t="str">
        <f aca="false">IF($A9553="","",INDEX(CARTAO_COMPRAS!$G:$G,INT((ROW()-2)/20)+2))</f>
        <v/>
      </c>
      <c r="G9553" s="5" t="str">
        <f aca="false">IF($A9553="","",INDEX(CARTAO_COMPRAS!$I:$I,INT((ROW()-2)/20)+2))</f>
        <v/>
      </c>
      <c r="H9553" s="4" t="str">
        <f aca="false">IF($A9553="","",EDATE(INDEX(CARTAO_COMPRAS!$J:$J,INT((ROW()-2)/20)+2),MOD(ROW()-2,20)))</f>
        <v/>
      </c>
      <c r="I9553" s="4" t="str">
        <f aca="false">IF($H9553="","",$H9553-WEEKDAY($H9553,2)+1)</f>
        <v/>
      </c>
      <c r="J9553" s="4" t="str">
        <f aca="false">IF($I9553="","",$I9553+6)</f>
        <v/>
      </c>
      <c r="K9553" s="6" t="str">
        <f aca="false">IF($H9553="","",DATE(YEAR($H9553),MONTH($H9553),1))</f>
        <v/>
      </c>
      <c r="L9553" s="0" t="str">
        <f aca="false">IF($A9553="","",INDEX(CARTAO_COMPRAS!$K:$K,INT((ROW()-2)/20)+2))</f>
        <v/>
      </c>
      <c r="M9553" s="0" t="str">
        <f aca="false">IF($A9553="","","Compra no cartão")</f>
        <v/>
      </c>
    </row>
    <row r="9554" customFormat="false" ht="13.5" hidden="false" customHeight="false" outlineLevel="0" collapsed="false">
      <c r="A9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4" s="0" t="str">
        <f aca="false">IF($A9554="","",INDEX(CARTAO_COMPRAS!$C:$C,INT((ROW()-2)/20)+2))</f>
        <v/>
      </c>
      <c r="C9554" s="0" t="str">
        <f aca="false">IF($A9554="","",INDEX(CARTAO_COMPRAS!$D:$D,INT((ROW()-2)/20)+2))</f>
        <v/>
      </c>
      <c r="D9554" s="0" t="str">
        <f aca="false">IF($A9554="","",INDEX(CARTAO_COMPRAS!$E:$E,INT((ROW()-2)/20)+2))</f>
        <v/>
      </c>
      <c r="E9554" s="0" t="str">
        <f aca="false">IF($A9554="","",INDEX(CARTAO_COMPRAS!$H:$H,INT((ROW()-2)/20)+2)+MOD(ROW()-2,20))</f>
        <v/>
      </c>
      <c r="F9554" s="0" t="str">
        <f aca="false">IF($A9554="","",INDEX(CARTAO_COMPRAS!$G:$G,INT((ROW()-2)/20)+2))</f>
        <v/>
      </c>
      <c r="G9554" s="5" t="str">
        <f aca="false">IF($A9554="","",INDEX(CARTAO_COMPRAS!$I:$I,INT((ROW()-2)/20)+2))</f>
        <v/>
      </c>
      <c r="H9554" s="4" t="str">
        <f aca="false">IF($A9554="","",EDATE(INDEX(CARTAO_COMPRAS!$J:$J,INT((ROW()-2)/20)+2),MOD(ROW()-2,20)))</f>
        <v/>
      </c>
      <c r="I9554" s="4" t="str">
        <f aca="false">IF($H9554="","",$H9554-WEEKDAY($H9554,2)+1)</f>
        <v/>
      </c>
      <c r="J9554" s="4" t="str">
        <f aca="false">IF($I9554="","",$I9554+6)</f>
        <v/>
      </c>
      <c r="K9554" s="6" t="str">
        <f aca="false">IF($H9554="","",DATE(YEAR($H9554),MONTH($H9554),1))</f>
        <v/>
      </c>
      <c r="L9554" s="0" t="str">
        <f aca="false">IF($A9554="","",INDEX(CARTAO_COMPRAS!$K:$K,INT((ROW()-2)/20)+2))</f>
        <v/>
      </c>
      <c r="M9554" s="0" t="str">
        <f aca="false">IF($A9554="","","Compra no cartão")</f>
        <v/>
      </c>
    </row>
    <row r="9555" customFormat="false" ht="13.5" hidden="false" customHeight="false" outlineLevel="0" collapsed="false">
      <c r="A9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5" s="0" t="str">
        <f aca="false">IF($A9555="","",INDEX(CARTAO_COMPRAS!$C:$C,INT((ROW()-2)/20)+2))</f>
        <v/>
      </c>
      <c r="C9555" s="0" t="str">
        <f aca="false">IF($A9555="","",INDEX(CARTAO_COMPRAS!$D:$D,INT((ROW()-2)/20)+2))</f>
        <v/>
      </c>
      <c r="D9555" s="0" t="str">
        <f aca="false">IF($A9555="","",INDEX(CARTAO_COMPRAS!$E:$E,INT((ROW()-2)/20)+2))</f>
        <v/>
      </c>
      <c r="E9555" s="0" t="str">
        <f aca="false">IF($A9555="","",INDEX(CARTAO_COMPRAS!$H:$H,INT((ROW()-2)/20)+2)+MOD(ROW()-2,20))</f>
        <v/>
      </c>
      <c r="F9555" s="0" t="str">
        <f aca="false">IF($A9555="","",INDEX(CARTAO_COMPRAS!$G:$G,INT((ROW()-2)/20)+2))</f>
        <v/>
      </c>
      <c r="G9555" s="5" t="str">
        <f aca="false">IF($A9555="","",INDEX(CARTAO_COMPRAS!$I:$I,INT((ROW()-2)/20)+2))</f>
        <v/>
      </c>
      <c r="H9555" s="4" t="str">
        <f aca="false">IF($A9555="","",EDATE(INDEX(CARTAO_COMPRAS!$J:$J,INT((ROW()-2)/20)+2),MOD(ROW()-2,20)))</f>
        <v/>
      </c>
      <c r="I9555" s="4" t="str">
        <f aca="false">IF($H9555="","",$H9555-WEEKDAY($H9555,2)+1)</f>
        <v/>
      </c>
      <c r="J9555" s="4" t="str">
        <f aca="false">IF($I9555="","",$I9555+6)</f>
        <v/>
      </c>
      <c r="K9555" s="6" t="str">
        <f aca="false">IF($H9555="","",DATE(YEAR($H9555),MONTH($H9555),1))</f>
        <v/>
      </c>
      <c r="L9555" s="0" t="str">
        <f aca="false">IF($A9555="","",INDEX(CARTAO_COMPRAS!$K:$K,INT((ROW()-2)/20)+2))</f>
        <v/>
      </c>
      <c r="M9555" s="0" t="str">
        <f aca="false">IF($A9555="","","Compra no cartão")</f>
        <v/>
      </c>
    </row>
    <row r="9556" customFormat="false" ht="13.5" hidden="false" customHeight="false" outlineLevel="0" collapsed="false">
      <c r="A9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6" s="0" t="str">
        <f aca="false">IF($A9556="","",INDEX(CARTAO_COMPRAS!$C:$C,INT((ROW()-2)/20)+2))</f>
        <v/>
      </c>
      <c r="C9556" s="0" t="str">
        <f aca="false">IF($A9556="","",INDEX(CARTAO_COMPRAS!$D:$D,INT((ROW()-2)/20)+2))</f>
        <v/>
      </c>
      <c r="D9556" s="0" t="str">
        <f aca="false">IF($A9556="","",INDEX(CARTAO_COMPRAS!$E:$E,INT((ROW()-2)/20)+2))</f>
        <v/>
      </c>
      <c r="E9556" s="0" t="str">
        <f aca="false">IF($A9556="","",INDEX(CARTAO_COMPRAS!$H:$H,INT((ROW()-2)/20)+2)+MOD(ROW()-2,20))</f>
        <v/>
      </c>
      <c r="F9556" s="0" t="str">
        <f aca="false">IF($A9556="","",INDEX(CARTAO_COMPRAS!$G:$G,INT((ROW()-2)/20)+2))</f>
        <v/>
      </c>
      <c r="G9556" s="5" t="str">
        <f aca="false">IF($A9556="","",INDEX(CARTAO_COMPRAS!$I:$I,INT((ROW()-2)/20)+2))</f>
        <v/>
      </c>
      <c r="H9556" s="4" t="str">
        <f aca="false">IF($A9556="","",EDATE(INDEX(CARTAO_COMPRAS!$J:$J,INT((ROW()-2)/20)+2),MOD(ROW()-2,20)))</f>
        <v/>
      </c>
      <c r="I9556" s="4" t="str">
        <f aca="false">IF($H9556="","",$H9556-WEEKDAY($H9556,2)+1)</f>
        <v/>
      </c>
      <c r="J9556" s="4" t="str">
        <f aca="false">IF($I9556="","",$I9556+6)</f>
        <v/>
      </c>
      <c r="K9556" s="6" t="str">
        <f aca="false">IF($H9556="","",DATE(YEAR($H9556),MONTH($H9556),1))</f>
        <v/>
      </c>
      <c r="L9556" s="0" t="str">
        <f aca="false">IF($A9556="","",INDEX(CARTAO_COMPRAS!$K:$K,INT((ROW()-2)/20)+2))</f>
        <v/>
      </c>
      <c r="M9556" s="0" t="str">
        <f aca="false">IF($A9556="","","Compra no cartão")</f>
        <v/>
      </c>
    </row>
    <row r="9557" customFormat="false" ht="13.5" hidden="false" customHeight="false" outlineLevel="0" collapsed="false">
      <c r="A9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7" s="0" t="str">
        <f aca="false">IF($A9557="","",INDEX(CARTAO_COMPRAS!$C:$C,INT((ROW()-2)/20)+2))</f>
        <v/>
      </c>
      <c r="C9557" s="0" t="str">
        <f aca="false">IF($A9557="","",INDEX(CARTAO_COMPRAS!$D:$D,INT((ROW()-2)/20)+2))</f>
        <v/>
      </c>
      <c r="D9557" s="0" t="str">
        <f aca="false">IF($A9557="","",INDEX(CARTAO_COMPRAS!$E:$E,INT((ROW()-2)/20)+2))</f>
        <v/>
      </c>
      <c r="E9557" s="0" t="str">
        <f aca="false">IF($A9557="","",INDEX(CARTAO_COMPRAS!$H:$H,INT((ROW()-2)/20)+2)+MOD(ROW()-2,20))</f>
        <v/>
      </c>
      <c r="F9557" s="0" t="str">
        <f aca="false">IF($A9557="","",INDEX(CARTAO_COMPRAS!$G:$G,INT((ROW()-2)/20)+2))</f>
        <v/>
      </c>
      <c r="G9557" s="5" t="str">
        <f aca="false">IF($A9557="","",INDEX(CARTAO_COMPRAS!$I:$I,INT((ROW()-2)/20)+2))</f>
        <v/>
      </c>
      <c r="H9557" s="4" t="str">
        <f aca="false">IF($A9557="","",EDATE(INDEX(CARTAO_COMPRAS!$J:$J,INT((ROW()-2)/20)+2),MOD(ROW()-2,20)))</f>
        <v/>
      </c>
      <c r="I9557" s="4" t="str">
        <f aca="false">IF($H9557="","",$H9557-WEEKDAY($H9557,2)+1)</f>
        <v/>
      </c>
      <c r="J9557" s="4" t="str">
        <f aca="false">IF($I9557="","",$I9557+6)</f>
        <v/>
      </c>
      <c r="K9557" s="6" t="str">
        <f aca="false">IF($H9557="","",DATE(YEAR($H9557),MONTH($H9557),1))</f>
        <v/>
      </c>
      <c r="L9557" s="0" t="str">
        <f aca="false">IF($A9557="","",INDEX(CARTAO_COMPRAS!$K:$K,INT((ROW()-2)/20)+2))</f>
        <v/>
      </c>
      <c r="M9557" s="0" t="str">
        <f aca="false">IF($A9557="","","Compra no cartão")</f>
        <v/>
      </c>
    </row>
    <row r="9558" customFormat="false" ht="13.5" hidden="false" customHeight="false" outlineLevel="0" collapsed="false">
      <c r="A9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8" s="0" t="str">
        <f aca="false">IF($A9558="","",INDEX(CARTAO_COMPRAS!$C:$C,INT((ROW()-2)/20)+2))</f>
        <v/>
      </c>
      <c r="C9558" s="0" t="str">
        <f aca="false">IF($A9558="","",INDEX(CARTAO_COMPRAS!$D:$D,INT((ROW()-2)/20)+2))</f>
        <v/>
      </c>
      <c r="D9558" s="0" t="str">
        <f aca="false">IF($A9558="","",INDEX(CARTAO_COMPRAS!$E:$E,INT((ROW()-2)/20)+2))</f>
        <v/>
      </c>
      <c r="E9558" s="0" t="str">
        <f aca="false">IF($A9558="","",INDEX(CARTAO_COMPRAS!$H:$H,INT((ROW()-2)/20)+2)+MOD(ROW()-2,20))</f>
        <v/>
      </c>
      <c r="F9558" s="0" t="str">
        <f aca="false">IF($A9558="","",INDEX(CARTAO_COMPRAS!$G:$G,INT((ROW()-2)/20)+2))</f>
        <v/>
      </c>
      <c r="G9558" s="5" t="str">
        <f aca="false">IF($A9558="","",INDEX(CARTAO_COMPRAS!$I:$I,INT((ROW()-2)/20)+2))</f>
        <v/>
      </c>
      <c r="H9558" s="4" t="str">
        <f aca="false">IF($A9558="","",EDATE(INDEX(CARTAO_COMPRAS!$J:$J,INT((ROW()-2)/20)+2),MOD(ROW()-2,20)))</f>
        <v/>
      </c>
      <c r="I9558" s="4" t="str">
        <f aca="false">IF($H9558="","",$H9558-WEEKDAY($H9558,2)+1)</f>
        <v/>
      </c>
      <c r="J9558" s="4" t="str">
        <f aca="false">IF($I9558="","",$I9558+6)</f>
        <v/>
      </c>
      <c r="K9558" s="6" t="str">
        <f aca="false">IF($H9558="","",DATE(YEAR($H9558),MONTH($H9558),1))</f>
        <v/>
      </c>
      <c r="L9558" s="0" t="str">
        <f aca="false">IF($A9558="","",INDEX(CARTAO_COMPRAS!$K:$K,INT((ROW()-2)/20)+2))</f>
        <v/>
      </c>
      <c r="M9558" s="0" t="str">
        <f aca="false">IF($A9558="","","Compra no cartão")</f>
        <v/>
      </c>
    </row>
    <row r="9559" customFormat="false" ht="13.5" hidden="false" customHeight="false" outlineLevel="0" collapsed="false">
      <c r="A9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59" s="0" t="str">
        <f aca="false">IF($A9559="","",INDEX(CARTAO_COMPRAS!$C:$C,INT((ROW()-2)/20)+2))</f>
        <v/>
      </c>
      <c r="C9559" s="0" t="str">
        <f aca="false">IF($A9559="","",INDEX(CARTAO_COMPRAS!$D:$D,INT((ROW()-2)/20)+2))</f>
        <v/>
      </c>
      <c r="D9559" s="0" t="str">
        <f aca="false">IF($A9559="","",INDEX(CARTAO_COMPRAS!$E:$E,INT((ROW()-2)/20)+2))</f>
        <v/>
      </c>
      <c r="E9559" s="0" t="str">
        <f aca="false">IF($A9559="","",INDEX(CARTAO_COMPRAS!$H:$H,INT((ROW()-2)/20)+2)+MOD(ROW()-2,20))</f>
        <v/>
      </c>
      <c r="F9559" s="0" t="str">
        <f aca="false">IF($A9559="","",INDEX(CARTAO_COMPRAS!$G:$G,INT((ROW()-2)/20)+2))</f>
        <v/>
      </c>
      <c r="G9559" s="5" t="str">
        <f aca="false">IF($A9559="","",INDEX(CARTAO_COMPRAS!$I:$I,INT((ROW()-2)/20)+2))</f>
        <v/>
      </c>
      <c r="H9559" s="4" t="str">
        <f aca="false">IF($A9559="","",EDATE(INDEX(CARTAO_COMPRAS!$J:$J,INT((ROW()-2)/20)+2),MOD(ROW()-2,20)))</f>
        <v/>
      </c>
      <c r="I9559" s="4" t="str">
        <f aca="false">IF($H9559="","",$H9559-WEEKDAY($H9559,2)+1)</f>
        <v/>
      </c>
      <c r="J9559" s="4" t="str">
        <f aca="false">IF($I9559="","",$I9559+6)</f>
        <v/>
      </c>
      <c r="K9559" s="6" t="str">
        <f aca="false">IF($H9559="","",DATE(YEAR($H9559),MONTH($H9559),1))</f>
        <v/>
      </c>
      <c r="L9559" s="0" t="str">
        <f aca="false">IF($A9559="","",INDEX(CARTAO_COMPRAS!$K:$K,INT((ROW()-2)/20)+2))</f>
        <v/>
      </c>
      <c r="M9559" s="0" t="str">
        <f aca="false">IF($A9559="","","Compra no cartão")</f>
        <v/>
      </c>
    </row>
    <row r="9560" customFormat="false" ht="13.5" hidden="false" customHeight="false" outlineLevel="0" collapsed="false">
      <c r="A9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0" s="0" t="str">
        <f aca="false">IF($A9560="","",INDEX(CARTAO_COMPRAS!$C:$C,INT((ROW()-2)/20)+2))</f>
        <v/>
      </c>
      <c r="C9560" s="0" t="str">
        <f aca="false">IF($A9560="","",INDEX(CARTAO_COMPRAS!$D:$D,INT((ROW()-2)/20)+2))</f>
        <v/>
      </c>
      <c r="D9560" s="0" t="str">
        <f aca="false">IF($A9560="","",INDEX(CARTAO_COMPRAS!$E:$E,INT((ROW()-2)/20)+2))</f>
        <v/>
      </c>
      <c r="E9560" s="0" t="str">
        <f aca="false">IF($A9560="","",INDEX(CARTAO_COMPRAS!$H:$H,INT((ROW()-2)/20)+2)+MOD(ROW()-2,20))</f>
        <v/>
      </c>
      <c r="F9560" s="0" t="str">
        <f aca="false">IF($A9560="","",INDEX(CARTAO_COMPRAS!$G:$G,INT((ROW()-2)/20)+2))</f>
        <v/>
      </c>
      <c r="G9560" s="5" t="str">
        <f aca="false">IF($A9560="","",INDEX(CARTAO_COMPRAS!$I:$I,INT((ROW()-2)/20)+2))</f>
        <v/>
      </c>
      <c r="H9560" s="4" t="str">
        <f aca="false">IF($A9560="","",EDATE(INDEX(CARTAO_COMPRAS!$J:$J,INT((ROW()-2)/20)+2),MOD(ROW()-2,20)))</f>
        <v/>
      </c>
      <c r="I9560" s="4" t="str">
        <f aca="false">IF($H9560="","",$H9560-WEEKDAY($H9560,2)+1)</f>
        <v/>
      </c>
      <c r="J9560" s="4" t="str">
        <f aca="false">IF($I9560="","",$I9560+6)</f>
        <v/>
      </c>
      <c r="K9560" s="6" t="str">
        <f aca="false">IF($H9560="","",DATE(YEAR($H9560),MONTH($H9560),1))</f>
        <v/>
      </c>
      <c r="L9560" s="0" t="str">
        <f aca="false">IF($A9560="","",INDEX(CARTAO_COMPRAS!$K:$K,INT((ROW()-2)/20)+2))</f>
        <v/>
      </c>
      <c r="M9560" s="0" t="str">
        <f aca="false">IF($A9560="","","Compra no cartão")</f>
        <v/>
      </c>
    </row>
    <row r="9561" customFormat="false" ht="13.5" hidden="false" customHeight="false" outlineLevel="0" collapsed="false">
      <c r="A9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1" s="0" t="str">
        <f aca="false">IF($A9561="","",INDEX(CARTAO_COMPRAS!$C:$C,INT((ROW()-2)/20)+2))</f>
        <v/>
      </c>
      <c r="C9561" s="0" t="str">
        <f aca="false">IF($A9561="","",INDEX(CARTAO_COMPRAS!$D:$D,INT((ROW()-2)/20)+2))</f>
        <v/>
      </c>
      <c r="D9561" s="0" t="str">
        <f aca="false">IF($A9561="","",INDEX(CARTAO_COMPRAS!$E:$E,INT((ROW()-2)/20)+2))</f>
        <v/>
      </c>
      <c r="E9561" s="0" t="str">
        <f aca="false">IF($A9561="","",INDEX(CARTAO_COMPRAS!$H:$H,INT((ROW()-2)/20)+2)+MOD(ROW()-2,20))</f>
        <v/>
      </c>
      <c r="F9561" s="0" t="str">
        <f aca="false">IF($A9561="","",INDEX(CARTAO_COMPRAS!$G:$G,INT((ROW()-2)/20)+2))</f>
        <v/>
      </c>
      <c r="G9561" s="5" t="str">
        <f aca="false">IF($A9561="","",INDEX(CARTAO_COMPRAS!$I:$I,INT((ROW()-2)/20)+2))</f>
        <v/>
      </c>
      <c r="H9561" s="4" t="str">
        <f aca="false">IF($A9561="","",EDATE(INDEX(CARTAO_COMPRAS!$J:$J,INT((ROW()-2)/20)+2),MOD(ROW()-2,20)))</f>
        <v/>
      </c>
      <c r="I9561" s="4" t="str">
        <f aca="false">IF($H9561="","",$H9561-WEEKDAY($H9561,2)+1)</f>
        <v/>
      </c>
      <c r="J9561" s="4" t="str">
        <f aca="false">IF($I9561="","",$I9561+6)</f>
        <v/>
      </c>
      <c r="K9561" s="6" t="str">
        <f aca="false">IF($H9561="","",DATE(YEAR($H9561),MONTH($H9561),1))</f>
        <v/>
      </c>
      <c r="L9561" s="0" t="str">
        <f aca="false">IF($A9561="","",INDEX(CARTAO_COMPRAS!$K:$K,INT((ROW()-2)/20)+2))</f>
        <v/>
      </c>
      <c r="M9561" s="0" t="str">
        <f aca="false">IF($A9561="","","Compra no cartão")</f>
        <v/>
      </c>
    </row>
    <row r="9562" customFormat="false" ht="13.5" hidden="false" customHeight="false" outlineLevel="0" collapsed="false">
      <c r="A95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479</v>
      </c>
      <c r="B9562" s="0" t="str">
        <f aca="false">IF($A9562="","",INDEX(CARTAO_COMPRAS!$C:$C,INT((ROW()-2)/20)+2))</f>
        <v>Nubank</v>
      </c>
      <c r="C9562" s="0" t="str">
        <f aca="false">IF($A9562="","",INDEX(CARTAO_COMPRAS!$D:$D,INT((ROW()-2)/20)+2))</f>
        <v>Pix Freelance - Priscila</v>
      </c>
      <c r="D9562" s="0" t="str">
        <f aca="false">IF($A9562="","",INDEX(CARTAO_COMPRAS!$E:$E,INT((ROW()-2)/20)+2))</f>
        <v>Folha / Salários</v>
      </c>
      <c r="E9562" s="0" t="n">
        <f aca="false">IF($A9562="","",INDEX(CARTAO_COMPRAS!$H:$H,INT((ROW()-2)/20)+2)+MOD(ROW()-2,20))</f>
        <v>1</v>
      </c>
      <c r="F9562" s="0" t="n">
        <f aca="false">IF($A9562="","",INDEX(CARTAO_COMPRAS!$G:$G,INT((ROW()-2)/20)+2))</f>
        <v>2</v>
      </c>
      <c r="G9562" s="5" t="n">
        <f aca="false">IF($A9562="","",INDEX(CARTAO_COMPRAS!$I:$I,INT((ROW()-2)/20)+2))</f>
        <v>333.86</v>
      </c>
      <c r="H9562" s="4" t="n">
        <f aca="false">IF($A9562="","",EDATE(INDEX(CARTAO_COMPRAS!$J:$J,INT((ROW()-2)/20)+2),MOD(ROW()-2,20)))</f>
        <v>46201</v>
      </c>
      <c r="I9562" s="4" t="n">
        <f aca="false">IF($H9562="","",$H9562-WEEKDAY($H9562,2)+1)</f>
        <v>46195</v>
      </c>
      <c r="J9562" s="4" t="n">
        <f aca="false">IF($I9562="","",$I9562+6)</f>
        <v>46201</v>
      </c>
      <c r="K9562" s="6" t="n">
        <f aca="false">IF($H9562="","",DATE(YEAR($H9562),MONTH($H9562),1))</f>
        <v>46174</v>
      </c>
      <c r="L9562" s="0" t="str">
        <f aca="false">IF($A9562="","",INDEX(CARTAO_COMPRAS!$K:$K,INT((ROW()-2)/20)+2))</f>
        <v>Pago</v>
      </c>
      <c r="M9562" s="0" t="str">
        <f aca="false">IF($A9562="","","Compra no cartão")</f>
        <v>Compra no cartão</v>
      </c>
    </row>
    <row r="9563" customFormat="false" ht="13.5" hidden="false" customHeight="false" outlineLevel="0" collapsed="false">
      <c r="A95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479</v>
      </c>
      <c r="B9563" s="0" t="str">
        <f aca="false">IF($A9563="","",INDEX(CARTAO_COMPRAS!$C:$C,INT((ROW()-2)/20)+2))</f>
        <v>Nubank</v>
      </c>
      <c r="C9563" s="0" t="str">
        <f aca="false">IF($A9563="","",INDEX(CARTAO_COMPRAS!$D:$D,INT((ROW()-2)/20)+2))</f>
        <v>Pix Freelance - Priscila</v>
      </c>
      <c r="D9563" s="0" t="str">
        <f aca="false">IF($A9563="","",INDEX(CARTAO_COMPRAS!$E:$E,INT((ROW()-2)/20)+2))</f>
        <v>Folha / Salários</v>
      </c>
      <c r="E9563" s="0" t="n">
        <f aca="false">IF($A9563="","",INDEX(CARTAO_COMPRAS!$H:$H,INT((ROW()-2)/20)+2)+MOD(ROW()-2,20))</f>
        <v>2</v>
      </c>
      <c r="F9563" s="0" t="n">
        <f aca="false">IF($A9563="","",INDEX(CARTAO_COMPRAS!$G:$G,INT((ROW()-2)/20)+2))</f>
        <v>2</v>
      </c>
      <c r="G9563" s="5" t="n">
        <f aca="false">IF($A9563="","",INDEX(CARTAO_COMPRAS!$I:$I,INT((ROW()-2)/20)+2))</f>
        <v>333.86</v>
      </c>
      <c r="H9563" s="4" t="n">
        <f aca="false">IF($A9563="","",EDATE(INDEX(CARTAO_COMPRAS!$J:$J,INT((ROW()-2)/20)+2),MOD(ROW()-2,20)))</f>
        <v>46231</v>
      </c>
      <c r="I9563" s="4" t="n">
        <f aca="false">IF($H9563="","",$H9563-WEEKDAY($H9563,2)+1)</f>
        <v>46230</v>
      </c>
      <c r="J9563" s="4" t="n">
        <f aca="false">IF($I9563="","",$I9563+6)</f>
        <v>46236</v>
      </c>
      <c r="K9563" s="6" t="n">
        <f aca="false">IF($H9563="","",DATE(YEAR($H9563),MONTH($H9563),1))</f>
        <v>46204</v>
      </c>
      <c r="L9563" s="0" t="str">
        <f aca="false">IF($A9563="","",INDEX(CARTAO_COMPRAS!$K:$K,INT((ROW()-2)/20)+2))</f>
        <v>Pago</v>
      </c>
      <c r="M9563" s="0" t="str">
        <f aca="false">IF($A9563="","","Compra no cartão")</f>
        <v>Compra no cartão</v>
      </c>
    </row>
    <row r="9564" customFormat="false" ht="13.5" hidden="false" customHeight="false" outlineLevel="0" collapsed="false">
      <c r="A9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4" s="0" t="str">
        <f aca="false">IF($A9564="","",INDEX(CARTAO_COMPRAS!$C:$C,INT((ROW()-2)/20)+2))</f>
        <v/>
      </c>
      <c r="C9564" s="0" t="str">
        <f aca="false">IF($A9564="","",INDEX(CARTAO_COMPRAS!$D:$D,INT((ROW()-2)/20)+2))</f>
        <v/>
      </c>
      <c r="D9564" s="0" t="str">
        <f aca="false">IF($A9564="","",INDEX(CARTAO_COMPRAS!$E:$E,INT((ROW()-2)/20)+2))</f>
        <v/>
      </c>
      <c r="E9564" s="0" t="str">
        <f aca="false">IF($A9564="","",INDEX(CARTAO_COMPRAS!$H:$H,INT((ROW()-2)/20)+2)+MOD(ROW()-2,20))</f>
        <v/>
      </c>
      <c r="F9564" s="0" t="str">
        <f aca="false">IF($A9564="","",INDEX(CARTAO_COMPRAS!$G:$G,INT((ROW()-2)/20)+2))</f>
        <v/>
      </c>
      <c r="G9564" s="5" t="str">
        <f aca="false">IF($A9564="","",INDEX(CARTAO_COMPRAS!$I:$I,INT((ROW()-2)/20)+2))</f>
        <v/>
      </c>
      <c r="H9564" s="4" t="str">
        <f aca="false">IF($A9564="","",EDATE(INDEX(CARTAO_COMPRAS!$J:$J,INT((ROW()-2)/20)+2),MOD(ROW()-2,20)))</f>
        <v/>
      </c>
      <c r="I9564" s="4" t="str">
        <f aca="false">IF($H9564="","",$H9564-WEEKDAY($H9564,2)+1)</f>
        <v/>
      </c>
      <c r="J9564" s="4" t="str">
        <f aca="false">IF($I9564="","",$I9564+6)</f>
        <v/>
      </c>
      <c r="K9564" s="6" t="str">
        <f aca="false">IF($H9564="","",DATE(YEAR($H9564),MONTH($H9564),1))</f>
        <v/>
      </c>
      <c r="L9564" s="0" t="str">
        <f aca="false">IF($A9564="","",INDEX(CARTAO_COMPRAS!$K:$K,INT((ROW()-2)/20)+2))</f>
        <v/>
      </c>
      <c r="M9564" s="0" t="str">
        <f aca="false">IF($A9564="","","Compra no cartão")</f>
        <v/>
      </c>
    </row>
    <row r="9565" customFormat="false" ht="13.5" hidden="false" customHeight="false" outlineLevel="0" collapsed="false">
      <c r="A9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5" s="0" t="str">
        <f aca="false">IF($A9565="","",INDEX(CARTAO_COMPRAS!$C:$C,INT((ROW()-2)/20)+2))</f>
        <v/>
      </c>
      <c r="C9565" s="0" t="str">
        <f aca="false">IF($A9565="","",INDEX(CARTAO_COMPRAS!$D:$D,INT((ROW()-2)/20)+2))</f>
        <v/>
      </c>
      <c r="D9565" s="0" t="str">
        <f aca="false">IF($A9565="","",INDEX(CARTAO_COMPRAS!$E:$E,INT((ROW()-2)/20)+2))</f>
        <v/>
      </c>
      <c r="E9565" s="0" t="str">
        <f aca="false">IF($A9565="","",INDEX(CARTAO_COMPRAS!$H:$H,INT((ROW()-2)/20)+2)+MOD(ROW()-2,20))</f>
        <v/>
      </c>
      <c r="F9565" s="0" t="str">
        <f aca="false">IF($A9565="","",INDEX(CARTAO_COMPRAS!$G:$G,INT((ROW()-2)/20)+2))</f>
        <v/>
      </c>
      <c r="G9565" s="5" t="str">
        <f aca="false">IF($A9565="","",INDEX(CARTAO_COMPRAS!$I:$I,INT((ROW()-2)/20)+2))</f>
        <v/>
      </c>
      <c r="H9565" s="4" t="str">
        <f aca="false">IF($A9565="","",EDATE(INDEX(CARTAO_COMPRAS!$J:$J,INT((ROW()-2)/20)+2),MOD(ROW()-2,20)))</f>
        <v/>
      </c>
      <c r="I9565" s="4" t="str">
        <f aca="false">IF($H9565="","",$H9565-WEEKDAY($H9565,2)+1)</f>
        <v/>
      </c>
      <c r="J9565" s="4" t="str">
        <f aca="false">IF($I9565="","",$I9565+6)</f>
        <v/>
      </c>
      <c r="K9565" s="6" t="str">
        <f aca="false">IF($H9565="","",DATE(YEAR($H9565),MONTH($H9565),1))</f>
        <v/>
      </c>
      <c r="L9565" s="0" t="str">
        <f aca="false">IF($A9565="","",INDEX(CARTAO_COMPRAS!$K:$K,INT((ROW()-2)/20)+2))</f>
        <v/>
      </c>
      <c r="M9565" s="0" t="str">
        <f aca="false">IF($A9565="","","Compra no cartão")</f>
        <v/>
      </c>
    </row>
    <row r="9566" customFormat="false" ht="13.5" hidden="false" customHeight="false" outlineLevel="0" collapsed="false">
      <c r="A9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6" s="0" t="str">
        <f aca="false">IF($A9566="","",INDEX(CARTAO_COMPRAS!$C:$C,INT((ROW()-2)/20)+2))</f>
        <v/>
      </c>
      <c r="C9566" s="0" t="str">
        <f aca="false">IF($A9566="","",INDEX(CARTAO_COMPRAS!$D:$D,INT((ROW()-2)/20)+2))</f>
        <v/>
      </c>
      <c r="D9566" s="0" t="str">
        <f aca="false">IF($A9566="","",INDEX(CARTAO_COMPRAS!$E:$E,INT((ROW()-2)/20)+2))</f>
        <v/>
      </c>
      <c r="E9566" s="0" t="str">
        <f aca="false">IF($A9566="","",INDEX(CARTAO_COMPRAS!$H:$H,INT((ROW()-2)/20)+2)+MOD(ROW()-2,20))</f>
        <v/>
      </c>
      <c r="F9566" s="0" t="str">
        <f aca="false">IF($A9566="","",INDEX(CARTAO_COMPRAS!$G:$G,INT((ROW()-2)/20)+2))</f>
        <v/>
      </c>
      <c r="G9566" s="5" t="str">
        <f aca="false">IF($A9566="","",INDEX(CARTAO_COMPRAS!$I:$I,INT((ROW()-2)/20)+2))</f>
        <v/>
      </c>
      <c r="H9566" s="4" t="str">
        <f aca="false">IF($A9566="","",EDATE(INDEX(CARTAO_COMPRAS!$J:$J,INT((ROW()-2)/20)+2),MOD(ROW()-2,20)))</f>
        <v/>
      </c>
      <c r="I9566" s="4" t="str">
        <f aca="false">IF($H9566="","",$H9566-WEEKDAY($H9566,2)+1)</f>
        <v/>
      </c>
      <c r="J9566" s="4" t="str">
        <f aca="false">IF($I9566="","",$I9566+6)</f>
        <v/>
      </c>
      <c r="K9566" s="6" t="str">
        <f aca="false">IF($H9566="","",DATE(YEAR($H9566),MONTH($H9566),1))</f>
        <v/>
      </c>
      <c r="L9566" s="0" t="str">
        <f aca="false">IF($A9566="","",INDEX(CARTAO_COMPRAS!$K:$K,INT((ROW()-2)/20)+2))</f>
        <v/>
      </c>
      <c r="M9566" s="0" t="str">
        <f aca="false">IF($A9566="","","Compra no cartão")</f>
        <v/>
      </c>
    </row>
    <row r="9567" customFormat="false" ht="13.5" hidden="false" customHeight="false" outlineLevel="0" collapsed="false">
      <c r="A9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7" s="0" t="str">
        <f aca="false">IF($A9567="","",INDEX(CARTAO_COMPRAS!$C:$C,INT((ROW()-2)/20)+2))</f>
        <v/>
      </c>
      <c r="C9567" s="0" t="str">
        <f aca="false">IF($A9567="","",INDEX(CARTAO_COMPRAS!$D:$D,INT((ROW()-2)/20)+2))</f>
        <v/>
      </c>
      <c r="D9567" s="0" t="str">
        <f aca="false">IF($A9567="","",INDEX(CARTAO_COMPRAS!$E:$E,INT((ROW()-2)/20)+2))</f>
        <v/>
      </c>
      <c r="E9567" s="0" t="str">
        <f aca="false">IF($A9567="","",INDEX(CARTAO_COMPRAS!$H:$H,INT((ROW()-2)/20)+2)+MOD(ROW()-2,20))</f>
        <v/>
      </c>
      <c r="F9567" s="0" t="str">
        <f aca="false">IF($A9567="","",INDEX(CARTAO_COMPRAS!$G:$G,INT((ROW()-2)/20)+2))</f>
        <v/>
      </c>
      <c r="G9567" s="5" t="str">
        <f aca="false">IF($A9567="","",INDEX(CARTAO_COMPRAS!$I:$I,INT((ROW()-2)/20)+2))</f>
        <v/>
      </c>
      <c r="H9567" s="4" t="str">
        <f aca="false">IF($A9567="","",EDATE(INDEX(CARTAO_COMPRAS!$J:$J,INT((ROW()-2)/20)+2),MOD(ROW()-2,20)))</f>
        <v/>
      </c>
      <c r="I9567" s="4" t="str">
        <f aca="false">IF($H9567="","",$H9567-WEEKDAY($H9567,2)+1)</f>
        <v/>
      </c>
      <c r="J9567" s="4" t="str">
        <f aca="false">IF($I9567="","",$I9567+6)</f>
        <v/>
      </c>
      <c r="K9567" s="6" t="str">
        <f aca="false">IF($H9567="","",DATE(YEAR($H9567),MONTH($H9567),1))</f>
        <v/>
      </c>
      <c r="L9567" s="0" t="str">
        <f aca="false">IF($A9567="","",INDEX(CARTAO_COMPRAS!$K:$K,INT((ROW()-2)/20)+2))</f>
        <v/>
      </c>
      <c r="M9567" s="0" t="str">
        <f aca="false">IF($A9567="","","Compra no cartão")</f>
        <v/>
      </c>
    </row>
    <row r="9568" customFormat="false" ht="13.5" hidden="false" customHeight="false" outlineLevel="0" collapsed="false">
      <c r="A9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8" s="0" t="str">
        <f aca="false">IF($A9568="","",INDEX(CARTAO_COMPRAS!$C:$C,INT((ROW()-2)/20)+2))</f>
        <v/>
      </c>
      <c r="C9568" s="0" t="str">
        <f aca="false">IF($A9568="","",INDEX(CARTAO_COMPRAS!$D:$D,INT((ROW()-2)/20)+2))</f>
        <v/>
      </c>
      <c r="D9568" s="0" t="str">
        <f aca="false">IF($A9568="","",INDEX(CARTAO_COMPRAS!$E:$E,INT((ROW()-2)/20)+2))</f>
        <v/>
      </c>
      <c r="E9568" s="0" t="str">
        <f aca="false">IF($A9568="","",INDEX(CARTAO_COMPRAS!$H:$H,INT((ROW()-2)/20)+2)+MOD(ROW()-2,20))</f>
        <v/>
      </c>
      <c r="F9568" s="0" t="str">
        <f aca="false">IF($A9568="","",INDEX(CARTAO_COMPRAS!$G:$G,INT((ROW()-2)/20)+2))</f>
        <v/>
      </c>
      <c r="G9568" s="5" t="str">
        <f aca="false">IF($A9568="","",INDEX(CARTAO_COMPRAS!$I:$I,INT((ROW()-2)/20)+2))</f>
        <v/>
      </c>
      <c r="H9568" s="4" t="str">
        <f aca="false">IF($A9568="","",EDATE(INDEX(CARTAO_COMPRAS!$J:$J,INT((ROW()-2)/20)+2),MOD(ROW()-2,20)))</f>
        <v/>
      </c>
      <c r="I9568" s="4" t="str">
        <f aca="false">IF($H9568="","",$H9568-WEEKDAY($H9568,2)+1)</f>
        <v/>
      </c>
      <c r="J9568" s="4" t="str">
        <f aca="false">IF($I9568="","",$I9568+6)</f>
        <v/>
      </c>
      <c r="K9568" s="6" t="str">
        <f aca="false">IF($H9568="","",DATE(YEAR($H9568),MONTH($H9568),1))</f>
        <v/>
      </c>
      <c r="L9568" s="0" t="str">
        <f aca="false">IF($A9568="","",INDEX(CARTAO_COMPRAS!$K:$K,INT((ROW()-2)/20)+2))</f>
        <v/>
      </c>
      <c r="M9568" s="0" t="str">
        <f aca="false">IF($A9568="","","Compra no cartão")</f>
        <v/>
      </c>
    </row>
    <row r="9569" customFormat="false" ht="13.5" hidden="false" customHeight="false" outlineLevel="0" collapsed="false">
      <c r="A9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69" s="0" t="str">
        <f aca="false">IF($A9569="","",INDEX(CARTAO_COMPRAS!$C:$C,INT((ROW()-2)/20)+2))</f>
        <v/>
      </c>
      <c r="C9569" s="0" t="str">
        <f aca="false">IF($A9569="","",INDEX(CARTAO_COMPRAS!$D:$D,INT((ROW()-2)/20)+2))</f>
        <v/>
      </c>
      <c r="D9569" s="0" t="str">
        <f aca="false">IF($A9569="","",INDEX(CARTAO_COMPRAS!$E:$E,INT((ROW()-2)/20)+2))</f>
        <v/>
      </c>
      <c r="E9569" s="0" t="str">
        <f aca="false">IF($A9569="","",INDEX(CARTAO_COMPRAS!$H:$H,INT((ROW()-2)/20)+2)+MOD(ROW()-2,20))</f>
        <v/>
      </c>
      <c r="F9569" s="0" t="str">
        <f aca="false">IF($A9569="","",INDEX(CARTAO_COMPRAS!$G:$G,INT((ROW()-2)/20)+2))</f>
        <v/>
      </c>
      <c r="G9569" s="5" t="str">
        <f aca="false">IF($A9569="","",INDEX(CARTAO_COMPRAS!$I:$I,INT((ROW()-2)/20)+2))</f>
        <v/>
      </c>
      <c r="H9569" s="4" t="str">
        <f aca="false">IF($A9569="","",EDATE(INDEX(CARTAO_COMPRAS!$J:$J,INT((ROW()-2)/20)+2),MOD(ROW()-2,20)))</f>
        <v/>
      </c>
      <c r="I9569" s="4" t="str">
        <f aca="false">IF($H9569="","",$H9569-WEEKDAY($H9569,2)+1)</f>
        <v/>
      </c>
      <c r="J9569" s="4" t="str">
        <f aca="false">IF($I9569="","",$I9569+6)</f>
        <v/>
      </c>
      <c r="K9569" s="6" t="str">
        <f aca="false">IF($H9569="","",DATE(YEAR($H9569),MONTH($H9569),1))</f>
        <v/>
      </c>
      <c r="L9569" s="0" t="str">
        <f aca="false">IF($A9569="","",INDEX(CARTAO_COMPRAS!$K:$K,INT((ROW()-2)/20)+2))</f>
        <v/>
      </c>
      <c r="M9569" s="0" t="str">
        <f aca="false">IF($A9569="","","Compra no cartão")</f>
        <v/>
      </c>
    </row>
    <row r="9570" customFormat="false" ht="13.5" hidden="false" customHeight="false" outlineLevel="0" collapsed="false">
      <c r="A9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0" s="0" t="str">
        <f aca="false">IF($A9570="","",INDEX(CARTAO_COMPRAS!$C:$C,INT((ROW()-2)/20)+2))</f>
        <v/>
      </c>
      <c r="C9570" s="0" t="str">
        <f aca="false">IF($A9570="","",INDEX(CARTAO_COMPRAS!$D:$D,INT((ROW()-2)/20)+2))</f>
        <v/>
      </c>
      <c r="D9570" s="0" t="str">
        <f aca="false">IF($A9570="","",INDEX(CARTAO_COMPRAS!$E:$E,INT((ROW()-2)/20)+2))</f>
        <v/>
      </c>
      <c r="E9570" s="0" t="str">
        <f aca="false">IF($A9570="","",INDEX(CARTAO_COMPRAS!$H:$H,INT((ROW()-2)/20)+2)+MOD(ROW()-2,20))</f>
        <v/>
      </c>
      <c r="F9570" s="0" t="str">
        <f aca="false">IF($A9570="","",INDEX(CARTAO_COMPRAS!$G:$G,INT((ROW()-2)/20)+2))</f>
        <v/>
      </c>
      <c r="G9570" s="5" t="str">
        <f aca="false">IF($A9570="","",INDEX(CARTAO_COMPRAS!$I:$I,INT((ROW()-2)/20)+2))</f>
        <v/>
      </c>
      <c r="H9570" s="4" t="str">
        <f aca="false">IF($A9570="","",EDATE(INDEX(CARTAO_COMPRAS!$J:$J,INT((ROW()-2)/20)+2),MOD(ROW()-2,20)))</f>
        <v/>
      </c>
      <c r="I9570" s="4" t="str">
        <f aca="false">IF($H9570="","",$H9570-WEEKDAY($H9570,2)+1)</f>
        <v/>
      </c>
      <c r="J9570" s="4" t="str">
        <f aca="false">IF($I9570="","",$I9570+6)</f>
        <v/>
      </c>
      <c r="K9570" s="6" t="str">
        <f aca="false">IF($H9570="","",DATE(YEAR($H9570),MONTH($H9570),1))</f>
        <v/>
      </c>
      <c r="L9570" s="0" t="str">
        <f aca="false">IF($A9570="","",INDEX(CARTAO_COMPRAS!$K:$K,INT((ROW()-2)/20)+2))</f>
        <v/>
      </c>
      <c r="M9570" s="0" t="str">
        <f aca="false">IF($A9570="","","Compra no cartão")</f>
        <v/>
      </c>
    </row>
    <row r="9571" customFormat="false" ht="13.5" hidden="false" customHeight="false" outlineLevel="0" collapsed="false">
      <c r="A9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1" s="0" t="str">
        <f aca="false">IF($A9571="","",INDEX(CARTAO_COMPRAS!$C:$C,INT((ROW()-2)/20)+2))</f>
        <v/>
      </c>
      <c r="C9571" s="0" t="str">
        <f aca="false">IF($A9571="","",INDEX(CARTAO_COMPRAS!$D:$D,INT((ROW()-2)/20)+2))</f>
        <v/>
      </c>
      <c r="D9571" s="0" t="str">
        <f aca="false">IF($A9571="","",INDEX(CARTAO_COMPRAS!$E:$E,INT((ROW()-2)/20)+2))</f>
        <v/>
      </c>
      <c r="E9571" s="0" t="str">
        <f aca="false">IF($A9571="","",INDEX(CARTAO_COMPRAS!$H:$H,INT((ROW()-2)/20)+2)+MOD(ROW()-2,20))</f>
        <v/>
      </c>
      <c r="F9571" s="0" t="str">
        <f aca="false">IF($A9571="","",INDEX(CARTAO_COMPRAS!$G:$G,INT((ROW()-2)/20)+2))</f>
        <v/>
      </c>
      <c r="G9571" s="5" t="str">
        <f aca="false">IF($A9571="","",INDEX(CARTAO_COMPRAS!$I:$I,INT((ROW()-2)/20)+2))</f>
        <v/>
      </c>
      <c r="H9571" s="4" t="str">
        <f aca="false">IF($A9571="","",EDATE(INDEX(CARTAO_COMPRAS!$J:$J,INT((ROW()-2)/20)+2),MOD(ROW()-2,20)))</f>
        <v/>
      </c>
      <c r="I9571" s="4" t="str">
        <f aca="false">IF($H9571="","",$H9571-WEEKDAY($H9571,2)+1)</f>
        <v/>
      </c>
      <c r="J9571" s="4" t="str">
        <f aca="false">IF($I9571="","",$I9571+6)</f>
        <v/>
      </c>
      <c r="K9571" s="6" t="str">
        <f aca="false">IF($H9571="","",DATE(YEAR($H9571),MONTH($H9571),1))</f>
        <v/>
      </c>
      <c r="L9571" s="0" t="str">
        <f aca="false">IF($A9571="","",INDEX(CARTAO_COMPRAS!$K:$K,INT((ROW()-2)/20)+2))</f>
        <v/>
      </c>
      <c r="M9571" s="0" t="str">
        <f aca="false">IF($A9571="","","Compra no cartão")</f>
        <v/>
      </c>
    </row>
    <row r="9572" customFormat="false" ht="13.5" hidden="false" customHeight="false" outlineLevel="0" collapsed="false">
      <c r="A9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2" s="0" t="str">
        <f aca="false">IF($A9572="","",INDEX(CARTAO_COMPRAS!$C:$C,INT((ROW()-2)/20)+2))</f>
        <v/>
      </c>
      <c r="C9572" s="0" t="str">
        <f aca="false">IF($A9572="","",INDEX(CARTAO_COMPRAS!$D:$D,INT((ROW()-2)/20)+2))</f>
        <v/>
      </c>
      <c r="D9572" s="0" t="str">
        <f aca="false">IF($A9572="","",INDEX(CARTAO_COMPRAS!$E:$E,INT((ROW()-2)/20)+2))</f>
        <v/>
      </c>
      <c r="E9572" s="0" t="str">
        <f aca="false">IF($A9572="","",INDEX(CARTAO_COMPRAS!$H:$H,INT((ROW()-2)/20)+2)+MOD(ROW()-2,20))</f>
        <v/>
      </c>
      <c r="F9572" s="0" t="str">
        <f aca="false">IF($A9572="","",INDEX(CARTAO_COMPRAS!$G:$G,INT((ROW()-2)/20)+2))</f>
        <v/>
      </c>
      <c r="G9572" s="5" t="str">
        <f aca="false">IF($A9572="","",INDEX(CARTAO_COMPRAS!$I:$I,INT((ROW()-2)/20)+2))</f>
        <v/>
      </c>
      <c r="H9572" s="4" t="str">
        <f aca="false">IF($A9572="","",EDATE(INDEX(CARTAO_COMPRAS!$J:$J,INT((ROW()-2)/20)+2),MOD(ROW()-2,20)))</f>
        <v/>
      </c>
      <c r="I9572" s="4" t="str">
        <f aca="false">IF($H9572="","",$H9572-WEEKDAY($H9572,2)+1)</f>
        <v/>
      </c>
      <c r="J9572" s="4" t="str">
        <f aca="false">IF($I9572="","",$I9572+6)</f>
        <v/>
      </c>
      <c r="K9572" s="6" t="str">
        <f aca="false">IF($H9572="","",DATE(YEAR($H9572),MONTH($H9572),1))</f>
        <v/>
      </c>
      <c r="L9572" s="0" t="str">
        <f aca="false">IF($A9572="","",INDEX(CARTAO_COMPRAS!$K:$K,INT((ROW()-2)/20)+2))</f>
        <v/>
      </c>
      <c r="M9572" s="0" t="str">
        <f aca="false">IF($A9572="","","Compra no cartão")</f>
        <v/>
      </c>
    </row>
    <row r="9573" customFormat="false" ht="13.5" hidden="false" customHeight="false" outlineLevel="0" collapsed="false">
      <c r="A9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3" s="0" t="str">
        <f aca="false">IF($A9573="","",INDEX(CARTAO_COMPRAS!$C:$C,INT((ROW()-2)/20)+2))</f>
        <v/>
      </c>
      <c r="C9573" s="0" t="str">
        <f aca="false">IF($A9573="","",INDEX(CARTAO_COMPRAS!$D:$D,INT((ROW()-2)/20)+2))</f>
        <v/>
      </c>
      <c r="D9573" s="0" t="str">
        <f aca="false">IF($A9573="","",INDEX(CARTAO_COMPRAS!$E:$E,INT((ROW()-2)/20)+2))</f>
        <v/>
      </c>
      <c r="E9573" s="0" t="str">
        <f aca="false">IF($A9573="","",INDEX(CARTAO_COMPRAS!$H:$H,INT((ROW()-2)/20)+2)+MOD(ROW()-2,20))</f>
        <v/>
      </c>
      <c r="F9573" s="0" t="str">
        <f aca="false">IF($A9573="","",INDEX(CARTAO_COMPRAS!$G:$G,INT((ROW()-2)/20)+2))</f>
        <v/>
      </c>
      <c r="G9573" s="5" t="str">
        <f aca="false">IF($A9573="","",INDEX(CARTAO_COMPRAS!$I:$I,INT((ROW()-2)/20)+2))</f>
        <v/>
      </c>
      <c r="H9573" s="4" t="str">
        <f aca="false">IF($A9573="","",EDATE(INDEX(CARTAO_COMPRAS!$J:$J,INT((ROW()-2)/20)+2),MOD(ROW()-2,20)))</f>
        <v/>
      </c>
      <c r="I9573" s="4" t="str">
        <f aca="false">IF($H9573="","",$H9573-WEEKDAY($H9573,2)+1)</f>
        <v/>
      </c>
      <c r="J9573" s="4" t="str">
        <f aca="false">IF($I9573="","",$I9573+6)</f>
        <v/>
      </c>
      <c r="K9573" s="6" t="str">
        <f aca="false">IF($H9573="","",DATE(YEAR($H9573),MONTH($H9573),1))</f>
        <v/>
      </c>
      <c r="L9573" s="0" t="str">
        <f aca="false">IF($A9573="","",INDEX(CARTAO_COMPRAS!$K:$K,INT((ROW()-2)/20)+2))</f>
        <v/>
      </c>
      <c r="M9573" s="0" t="str">
        <f aca="false">IF($A9573="","","Compra no cartão")</f>
        <v/>
      </c>
    </row>
    <row r="9574" customFormat="false" ht="13.5" hidden="false" customHeight="false" outlineLevel="0" collapsed="false">
      <c r="A9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4" s="0" t="str">
        <f aca="false">IF($A9574="","",INDEX(CARTAO_COMPRAS!$C:$C,INT((ROW()-2)/20)+2))</f>
        <v/>
      </c>
      <c r="C9574" s="0" t="str">
        <f aca="false">IF($A9574="","",INDEX(CARTAO_COMPRAS!$D:$D,INT((ROW()-2)/20)+2))</f>
        <v/>
      </c>
      <c r="D9574" s="0" t="str">
        <f aca="false">IF($A9574="","",INDEX(CARTAO_COMPRAS!$E:$E,INT((ROW()-2)/20)+2))</f>
        <v/>
      </c>
      <c r="E9574" s="0" t="str">
        <f aca="false">IF($A9574="","",INDEX(CARTAO_COMPRAS!$H:$H,INT((ROW()-2)/20)+2)+MOD(ROW()-2,20))</f>
        <v/>
      </c>
      <c r="F9574" s="0" t="str">
        <f aca="false">IF($A9574="","",INDEX(CARTAO_COMPRAS!$G:$G,INT((ROW()-2)/20)+2))</f>
        <v/>
      </c>
      <c r="G9574" s="5" t="str">
        <f aca="false">IF($A9574="","",INDEX(CARTAO_COMPRAS!$I:$I,INT((ROW()-2)/20)+2))</f>
        <v/>
      </c>
      <c r="H9574" s="4" t="str">
        <f aca="false">IF($A9574="","",EDATE(INDEX(CARTAO_COMPRAS!$J:$J,INT((ROW()-2)/20)+2),MOD(ROW()-2,20)))</f>
        <v/>
      </c>
      <c r="I9574" s="4" t="str">
        <f aca="false">IF($H9574="","",$H9574-WEEKDAY($H9574,2)+1)</f>
        <v/>
      </c>
      <c r="J9574" s="4" t="str">
        <f aca="false">IF($I9574="","",$I9574+6)</f>
        <v/>
      </c>
      <c r="K9574" s="6" t="str">
        <f aca="false">IF($H9574="","",DATE(YEAR($H9574),MONTH($H9574),1))</f>
        <v/>
      </c>
      <c r="L9574" s="0" t="str">
        <f aca="false">IF($A9574="","",INDEX(CARTAO_COMPRAS!$K:$K,INT((ROW()-2)/20)+2))</f>
        <v/>
      </c>
      <c r="M9574" s="0" t="str">
        <f aca="false">IF($A9574="","","Compra no cartão")</f>
        <v/>
      </c>
    </row>
    <row r="9575" customFormat="false" ht="13.5" hidden="false" customHeight="false" outlineLevel="0" collapsed="false">
      <c r="A9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5" s="0" t="str">
        <f aca="false">IF($A9575="","",INDEX(CARTAO_COMPRAS!$C:$C,INT((ROW()-2)/20)+2))</f>
        <v/>
      </c>
      <c r="C9575" s="0" t="str">
        <f aca="false">IF($A9575="","",INDEX(CARTAO_COMPRAS!$D:$D,INT((ROW()-2)/20)+2))</f>
        <v/>
      </c>
      <c r="D9575" s="0" t="str">
        <f aca="false">IF($A9575="","",INDEX(CARTAO_COMPRAS!$E:$E,INT((ROW()-2)/20)+2))</f>
        <v/>
      </c>
      <c r="E9575" s="0" t="str">
        <f aca="false">IF($A9575="","",INDEX(CARTAO_COMPRAS!$H:$H,INT((ROW()-2)/20)+2)+MOD(ROW()-2,20))</f>
        <v/>
      </c>
      <c r="F9575" s="0" t="str">
        <f aca="false">IF($A9575="","",INDEX(CARTAO_COMPRAS!$G:$G,INT((ROW()-2)/20)+2))</f>
        <v/>
      </c>
      <c r="G9575" s="5" t="str">
        <f aca="false">IF($A9575="","",INDEX(CARTAO_COMPRAS!$I:$I,INT((ROW()-2)/20)+2))</f>
        <v/>
      </c>
      <c r="H9575" s="4" t="str">
        <f aca="false">IF($A9575="","",EDATE(INDEX(CARTAO_COMPRAS!$J:$J,INT((ROW()-2)/20)+2),MOD(ROW()-2,20)))</f>
        <v/>
      </c>
      <c r="I9575" s="4" t="str">
        <f aca="false">IF($H9575="","",$H9575-WEEKDAY($H9575,2)+1)</f>
        <v/>
      </c>
      <c r="J9575" s="4" t="str">
        <f aca="false">IF($I9575="","",$I9575+6)</f>
        <v/>
      </c>
      <c r="K9575" s="6" t="str">
        <f aca="false">IF($H9575="","",DATE(YEAR($H9575),MONTH($H9575),1))</f>
        <v/>
      </c>
      <c r="L9575" s="0" t="str">
        <f aca="false">IF($A9575="","",INDEX(CARTAO_COMPRAS!$K:$K,INT((ROW()-2)/20)+2))</f>
        <v/>
      </c>
      <c r="M9575" s="0" t="str">
        <f aca="false">IF($A9575="","","Compra no cartão")</f>
        <v/>
      </c>
    </row>
    <row r="9576" customFormat="false" ht="13.5" hidden="false" customHeight="false" outlineLevel="0" collapsed="false">
      <c r="A9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6" s="0" t="str">
        <f aca="false">IF($A9576="","",INDEX(CARTAO_COMPRAS!$C:$C,INT((ROW()-2)/20)+2))</f>
        <v/>
      </c>
      <c r="C9576" s="0" t="str">
        <f aca="false">IF($A9576="","",INDEX(CARTAO_COMPRAS!$D:$D,INT((ROW()-2)/20)+2))</f>
        <v/>
      </c>
      <c r="D9576" s="0" t="str">
        <f aca="false">IF($A9576="","",INDEX(CARTAO_COMPRAS!$E:$E,INT((ROW()-2)/20)+2))</f>
        <v/>
      </c>
      <c r="E9576" s="0" t="str">
        <f aca="false">IF($A9576="","",INDEX(CARTAO_COMPRAS!$H:$H,INT((ROW()-2)/20)+2)+MOD(ROW()-2,20))</f>
        <v/>
      </c>
      <c r="F9576" s="0" t="str">
        <f aca="false">IF($A9576="","",INDEX(CARTAO_COMPRAS!$G:$G,INT((ROW()-2)/20)+2))</f>
        <v/>
      </c>
      <c r="G9576" s="5" t="str">
        <f aca="false">IF($A9576="","",INDEX(CARTAO_COMPRAS!$I:$I,INT((ROW()-2)/20)+2))</f>
        <v/>
      </c>
      <c r="H9576" s="4" t="str">
        <f aca="false">IF($A9576="","",EDATE(INDEX(CARTAO_COMPRAS!$J:$J,INT((ROW()-2)/20)+2),MOD(ROW()-2,20)))</f>
        <v/>
      </c>
      <c r="I9576" s="4" t="str">
        <f aca="false">IF($H9576="","",$H9576-WEEKDAY($H9576,2)+1)</f>
        <v/>
      </c>
      <c r="J9576" s="4" t="str">
        <f aca="false">IF($I9576="","",$I9576+6)</f>
        <v/>
      </c>
      <c r="K9576" s="6" t="str">
        <f aca="false">IF($H9576="","",DATE(YEAR($H9576),MONTH($H9576),1))</f>
        <v/>
      </c>
      <c r="L9576" s="0" t="str">
        <f aca="false">IF($A9576="","",INDEX(CARTAO_COMPRAS!$K:$K,INT((ROW()-2)/20)+2))</f>
        <v/>
      </c>
      <c r="M9576" s="0" t="str">
        <f aca="false">IF($A9576="","","Compra no cartão")</f>
        <v/>
      </c>
    </row>
    <row r="9577" customFormat="false" ht="13.5" hidden="false" customHeight="false" outlineLevel="0" collapsed="false">
      <c r="A9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7" s="0" t="str">
        <f aca="false">IF($A9577="","",INDEX(CARTAO_COMPRAS!$C:$C,INT((ROW()-2)/20)+2))</f>
        <v/>
      </c>
      <c r="C9577" s="0" t="str">
        <f aca="false">IF($A9577="","",INDEX(CARTAO_COMPRAS!$D:$D,INT((ROW()-2)/20)+2))</f>
        <v/>
      </c>
      <c r="D9577" s="0" t="str">
        <f aca="false">IF($A9577="","",INDEX(CARTAO_COMPRAS!$E:$E,INT((ROW()-2)/20)+2))</f>
        <v/>
      </c>
      <c r="E9577" s="0" t="str">
        <f aca="false">IF($A9577="","",INDEX(CARTAO_COMPRAS!$H:$H,INT((ROW()-2)/20)+2)+MOD(ROW()-2,20))</f>
        <v/>
      </c>
      <c r="F9577" s="0" t="str">
        <f aca="false">IF($A9577="","",INDEX(CARTAO_COMPRAS!$G:$G,INT((ROW()-2)/20)+2))</f>
        <v/>
      </c>
      <c r="G9577" s="5" t="str">
        <f aca="false">IF($A9577="","",INDEX(CARTAO_COMPRAS!$I:$I,INT((ROW()-2)/20)+2))</f>
        <v/>
      </c>
      <c r="H9577" s="4" t="str">
        <f aca="false">IF($A9577="","",EDATE(INDEX(CARTAO_COMPRAS!$J:$J,INT((ROW()-2)/20)+2),MOD(ROW()-2,20)))</f>
        <v/>
      </c>
      <c r="I9577" s="4" t="str">
        <f aca="false">IF($H9577="","",$H9577-WEEKDAY($H9577,2)+1)</f>
        <v/>
      </c>
      <c r="J9577" s="4" t="str">
        <f aca="false">IF($I9577="","",$I9577+6)</f>
        <v/>
      </c>
      <c r="K9577" s="6" t="str">
        <f aca="false">IF($H9577="","",DATE(YEAR($H9577),MONTH($H9577),1))</f>
        <v/>
      </c>
      <c r="L9577" s="0" t="str">
        <f aca="false">IF($A9577="","",INDEX(CARTAO_COMPRAS!$K:$K,INT((ROW()-2)/20)+2))</f>
        <v/>
      </c>
      <c r="M9577" s="0" t="str">
        <f aca="false">IF($A9577="","","Compra no cartão")</f>
        <v/>
      </c>
    </row>
    <row r="9578" customFormat="false" ht="13.5" hidden="false" customHeight="false" outlineLevel="0" collapsed="false">
      <c r="A9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8" s="0" t="str">
        <f aca="false">IF($A9578="","",INDEX(CARTAO_COMPRAS!$C:$C,INT((ROW()-2)/20)+2))</f>
        <v/>
      </c>
      <c r="C9578" s="0" t="str">
        <f aca="false">IF($A9578="","",INDEX(CARTAO_COMPRAS!$D:$D,INT((ROW()-2)/20)+2))</f>
        <v/>
      </c>
      <c r="D9578" s="0" t="str">
        <f aca="false">IF($A9578="","",INDEX(CARTAO_COMPRAS!$E:$E,INT((ROW()-2)/20)+2))</f>
        <v/>
      </c>
      <c r="E9578" s="0" t="str">
        <f aca="false">IF($A9578="","",INDEX(CARTAO_COMPRAS!$H:$H,INT((ROW()-2)/20)+2)+MOD(ROW()-2,20))</f>
        <v/>
      </c>
      <c r="F9578" s="0" t="str">
        <f aca="false">IF($A9578="","",INDEX(CARTAO_COMPRAS!$G:$G,INT((ROW()-2)/20)+2))</f>
        <v/>
      </c>
      <c r="G9578" s="5" t="str">
        <f aca="false">IF($A9578="","",INDEX(CARTAO_COMPRAS!$I:$I,INT((ROW()-2)/20)+2))</f>
        <v/>
      </c>
      <c r="H9578" s="4" t="str">
        <f aca="false">IF($A9578="","",EDATE(INDEX(CARTAO_COMPRAS!$J:$J,INT((ROW()-2)/20)+2),MOD(ROW()-2,20)))</f>
        <v/>
      </c>
      <c r="I9578" s="4" t="str">
        <f aca="false">IF($H9578="","",$H9578-WEEKDAY($H9578,2)+1)</f>
        <v/>
      </c>
      <c r="J9578" s="4" t="str">
        <f aca="false">IF($I9578="","",$I9578+6)</f>
        <v/>
      </c>
      <c r="K9578" s="6" t="str">
        <f aca="false">IF($H9578="","",DATE(YEAR($H9578),MONTH($H9578),1))</f>
        <v/>
      </c>
      <c r="L9578" s="0" t="str">
        <f aca="false">IF($A9578="","",INDEX(CARTAO_COMPRAS!$K:$K,INT((ROW()-2)/20)+2))</f>
        <v/>
      </c>
      <c r="M9578" s="0" t="str">
        <f aca="false">IF($A9578="","","Compra no cartão")</f>
        <v/>
      </c>
    </row>
    <row r="9579" customFormat="false" ht="13.5" hidden="false" customHeight="false" outlineLevel="0" collapsed="false">
      <c r="A9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79" s="0" t="str">
        <f aca="false">IF($A9579="","",INDEX(CARTAO_COMPRAS!$C:$C,INT((ROW()-2)/20)+2))</f>
        <v/>
      </c>
      <c r="C9579" s="0" t="str">
        <f aca="false">IF($A9579="","",INDEX(CARTAO_COMPRAS!$D:$D,INT((ROW()-2)/20)+2))</f>
        <v/>
      </c>
      <c r="D9579" s="0" t="str">
        <f aca="false">IF($A9579="","",INDEX(CARTAO_COMPRAS!$E:$E,INT((ROW()-2)/20)+2))</f>
        <v/>
      </c>
      <c r="E9579" s="0" t="str">
        <f aca="false">IF($A9579="","",INDEX(CARTAO_COMPRAS!$H:$H,INT((ROW()-2)/20)+2)+MOD(ROW()-2,20))</f>
        <v/>
      </c>
      <c r="F9579" s="0" t="str">
        <f aca="false">IF($A9579="","",INDEX(CARTAO_COMPRAS!$G:$G,INT((ROW()-2)/20)+2))</f>
        <v/>
      </c>
      <c r="G9579" s="5" t="str">
        <f aca="false">IF($A9579="","",INDEX(CARTAO_COMPRAS!$I:$I,INT((ROW()-2)/20)+2))</f>
        <v/>
      </c>
      <c r="H9579" s="4" t="str">
        <f aca="false">IF($A9579="","",EDATE(INDEX(CARTAO_COMPRAS!$J:$J,INT((ROW()-2)/20)+2),MOD(ROW()-2,20)))</f>
        <v/>
      </c>
      <c r="I9579" s="4" t="str">
        <f aca="false">IF($H9579="","",$H9579-WEEKDAY($H9579,2)+1)</f>
        <v/>
      </c>
      <c r="J9579" s="4" t="str">
        <f aca="false">IF($I9579="","",$I9579+6)</f>
        <v/>
      </c>
      <c r="K9579" s="6" t="str">
        <f aca="false">IF($H9579="","",DATE(YEAR($H9579),MONTH($H9579),1))</f>
        <v/>
      </c>
      <c r="L9579" s="0" t="str">
        <f aca="false">IF($A9579="","",INDEX(CARTAO_COMPRAS!$K:$K,INT((ROW()-2)/20)+2))</f>
        <v/>
      </c>
      <c r="M9579" s="0" t="str">
        <f aca="false">IF($A9579="","","Compra no cartão")</f>
        <v/>
      </c>
    </row>
    <row r="9580" customFormat="false" ht="13.5" hidden="false" customHeight="false" outlineLevel="0" collapsed="false">
      <c r="A9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80" s="0" t="str">
        <f aca="false">IF($A9580="","",INDEX(CARTAO_COMPRAS!$C:$C,INT((ROW()-2)/20)+2))</f>
        <v/>
      </c>
      <c r="C9580" s="0" t="str">
        <f aca="false">IF($A9580="","",INDEX(CARTAO_COMPRAS!$D:$D,INT((ROW()-2)/20)+2))</f>
        <v/>
      </c>
      <c r="D9580" s="0" t="str">
        <f aca="false">IF($A9580="","",INDEX(CARTAO_COMPRAS!$E:$E,INT((ROW()-2)/20)+2))</f>
        <v/>
      </c>
      <c r="E9580" s="0" t="str">
        <f aca="false">IF($A9580="","",INDEX(CARTAO_COMPRAS!$H:$H,INT((ROW()-2)/20)+2)+MOD(ROW()-2,20))</f>
        <v/>
      </c>
      <c r="F9580" s="0" t="str">
        <f aca="false">IF($A9580="","",INDEX(CARTAO_COMPRAS!$G:$G,INT((ROW()-2)/20)+2))</f>
        <v/>
      </c>
      <c r="G9580" s="5" t="str">
        <f aca="false">IF($A9580="","",INDEX(CARTAO_COMPRAS!$I:$I,INT((ROW()-2)/20)+2))</f>
        <v/>
      </c>
      <c r="H9580" s="4" t="str">
        <f aca="false">IF($A9580="","",EDATE(INDEX(CARTAO_COMPRAS!$J:$J,INT((ROW()-2)/20)+2),MOD(ROW()-2,20)))</f>
        <v/>
      </c>
      <c r="I9580" s="4" t="str">
        <f aca="false">IF($H9580="","",$H9580-WEEKDAY($H9580,2)+1)</f>
        <v/>
      </c>
      <c r="J9580" s="4" t="str">
        <f aca="false">IF($I9580="","",$I9580+6)</f>
        <v/>
      </c>
      <c r="K9580" s="6" t="str">
        <f aca="false">IF($H9580="","",DATE(YEAR($H9580),MONTH($H9580),1))</f>
        <v/>
      </c>
      <c r="L9580" s="0" t="str">
        <f aca="false">IF($A9580="","",INDEX(CARTAO_COMPRAS!$K:$K,INT((ROW()-2)/20)+2))</f>
        <v/>
      </c>
      <c r="M9580" s="0" t="str">
        <f aca="false">IF($A9580="","","Compra no cartão")</f>
        <v/>
      </c>
    </row>
    <row r="9581" customFormat="false" ht="13.5" hidden="false" customHeight="false" outlineLevel="0" collapsed="false">
      <c r="A9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81" s="0" t="str">
        <f aca="false">IF($A9581="","",INDEX(CARTAO_COMPRAS!$C:$C,INT((ROW()-2)/20)+2))</f>
        <v/>
      </c>
      <c r="C9581" s="0" t="str">
        <f aca="false">IF($A9581="","",INDEX(CARTAO_COMPRAS!$D:$D,INT((ROW()-2)/20)+2))</f>
        <v/>
      </c>
      <c r="D9581" s="0" t="str">
        <f aca="false">IF($A9581="","",INDEX(CARTAO_COMPRAS!$E:$E,INT((ROW()-2)/20)+2))</f>
        <v/>
      </c>
      <c r="E9581" s="0" t="str">
        <f aca="false">IF($A9581="","",INDEX(CARTAO_COMPRAS!$H:$H,INT((ROW()-2)/20)+2)+MOD(ROW()-2,20))</f>
        <v/>
      </c>
      <c r="F9581" s="0" t="str">
        <f aca="false">IF($A9581="","",INDEX(CARTAO_COMPRAS!$G:$G,INT((ROW()-2)/20)+2))</f>
        <v/>
      </c>
      <c r="G9581" s="5" t="str">
        <f aca="false">IF($A9581="","",INDEX(CARTAO_COMPRAS!$I:$I,INT((ROW()-2)/20)+2))</f>
        <v/>
      </c>
      <c r="H9581" s="4" t="str">
        <f aca="false">IF($A9581="","",EDATE(INDEX(CARTAO_COMPRAS!$J:$J,INT((ROW()-2)/20)+2),MOD(ROW()-2,20)))</f>
        <v/>
      </c>
      <c r="I9581" s="4" t="str">
        <f aca="false">IF($H9581="","",$H9581-WEEKDAY($H9581,2)+1)</f>
        <v/>
      </c>
      <c r="J9581" s="4" t="str">
        <f aca="false">IF($I9581="","",$I9581+6)</f>
        <v/>
      </c>
      <c r="K9581" s="6" t="str">
        <f aca="false">IF($H9581="","",DATE(YEAR($H9581),MONTH($H9581),1))</f>
        <v/>
      </c>
      <c r="L9581" s="0" t="str">
        <f aca="false">IF($A9581="","",INDEX(CARTAO_COMPRAS!$K:$K,INT((ROW()-2)/20)+2))</f>
        <v/>
      </c>
      <c r="M9581" s="0" t="str">
        <f aca="false">IF($A9581="","","Compra no cartão")</f>
        <v/>
      </c>
    </row>
    <row r="9582" customFormat="false" ht="13.5" hidden="false" customHeight="false" outlineLevel="0" collapsed="false">
      <c r="A95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480</v>
      </c>
      <c r="B9582" s="0" t="str">
        <f aca="false">IF($A9582="","",INDEX(CARTAO_COMPRAS!$C:$C,INT((ROW()-2)/20)+2))</f>
        <v>Nubank</v>
      </c>
      <c r="C9582" s="0" t="str">
        <f aca="false">IF($A9582="","",INDEX(CARTAO_COMPRAS!$D:$D,INT((ROW()-2)/20)+2))</f>
        <v>Ifood</v>
      </c>
      <c r="D9582" s="0" t="str">
        <f aca="false">IF($A9582="","",INDEX(CARTAO_COMPRAS!$E:$E,INT((ROW()-2)/20)+2))</f>
        <v>Alimentação / Insumos</v>
      </c>
      <c r="E9582" s="0" t="n">
        <f aca="false">IF($A9582="","",INDEX(CARTAO_COMPRAS!$H:$H,INT((ROW()-2)/20)+2)+MOD(ROW()-2,20))</f>
        <v>1</v>
      </c>
      <c r="F9582" s="0" t="n">
        <f aca="false">IF($A9582="","",INDEX(CARTAO_COMPRAS!$G:$G,INT((ROW()-2)/20)+2))</f>
        <v>4</v>
      </c>
      <c r="G9582" s="5" t="n">
        <f aca="false">IF($A9582="","",INDEX(CARTAO_COMPRAS!$I:$I,INT((ROW()-2)/20)+2))</f>
        <v>20.03</v>
      </c>
      <c r="H9582" s="4" t="n">
        <f aca="false">IF($A9582="","",EDATE(INDEX(CARTAO_COMPRAS!$J:$J,INT((ROW()-2)/20)+2),MOD(ROW()-2,20)))</f>
        <v>46201</v>
      </c>
      <c r="I9582" s="4" t="n">
        <f aca="false">IF($H9582="","",$H9582-WEEKDAY($H9582,2)+1)</f>
        <v>46195</v>
      </c>
      <c r="J9582" s="4" t="n">
        <f aca="false">IF($I9582="","",$I9582+6)</f>
        <v>46201</v>
      </c>
      <c r="K9582" s="6" t="n">
        <f aca="false">IF($H9582="","",DATE(YEAR($H9582),MONTH($H9582),1))</f>
        <v>46174</v>
      </c>
      <c r="L9582" s="0" t="str">
        <f aca="false">IF($A9582="","",INDEX(CARTAO_COMPRAS!$K:$K,INT((ROW()-2)/20)+2))</f>
        <v>Pago</v>
      </c>
      <c r="M9582" s="0" t="str">
        <f aca="false">IF($A9582="","","Compra no cartão")</f>
        <v>Compra no cartão</v>
      </c>
    </row>
    <row r="9583" customFormat="false" ht="13.5" hidden="false" customHeight="false" outlineLevel="0" collapsed="false">
      <c r="A958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480</v>
      </c>
      <c r="B9583" s="0" t="str">
        <f aca="false">IF($A9583="","",INDEX(CARTAO_COMPRAS!$C:$C,INT((ROW()-2)/20)+2))</f>
        <v>Nubank</v>
      </c>
      <c r="C9583" s="0" t="str">
        <f aca="false">IF($A9583="","",INDEX(CARTAO_COMPRAS!$D:$D,INT((ROW()-2)/20)+2))</f>
        <v>Ifood</v>
      </c>
      <c r="D9583" s="0" t="str">
        <f aca="false">IF($A9583="","",INDEX(CARTAO_COMPRAS!$E:$E,INT((ROW()-2)/20)+2))</f>
        <v>Alimentação / Insumos</v>
      </c>
      <c r="E9583" s="0" t="n">
        <f aca="false">IF($A9583="","",INDEX(CARTAO_COMPRAS!$H:$H,INT((ROW()-2)/20)+2)+MOD(ROW()-2,20))</f>
        <v>2</v>
      </c>
      <c r="F9583" s="0" t="n">
        <f aca="false">IF($A9583="","",INDEX(CARTAO_COMPRAS!$G:$G,INT((ROW()-2)/20)+2))</f>
        <v>4</v>
      </c>
      <c r="G9583" s="5" t="n">
        <f aca="false">IF($A9583="","",INDEX(CARTAO_COMPRAS!$I:$I,INT((ROW()-2)/20)+2))</f>
        <v>20.03</v>
      </c>
      <c r="H9583" s="4" t="n">
        <f aca="false">IF($A9583="","",EDATE(INDEX(CARTAO_COMPRAS!$J:$J,INT((ROW()-2)/20)+2),MOD(ROW()-2,20)))</f>
        <v>46231</v>
      </c>
      <c r="I9583" s="4" t="n">
        <f aca="false">IF($H9583="","",$H9583-WEEKDAY($H9583,2)+1)</f>
        <v>46230</v>
      </c>
      <c r="J9583" s="4" t="n">
        <f aca="false">IF($I9583="","",$I9583+6)</f>
        <v>46236</v>
      </c>
      <c r="K9583" s="6" t="n">
        <f aca="false">IF($H9583="","",DATE(YEAR($H9583),MONTH($H9583),1))</f>
        <v>46204</v>
      </c>
      <c r="L9583" s="0" t="str">
        <f aca="false">IF($A9583="","",INDEX(CARTAO_COMPRAS!$K:$K,INT((ROW()-2)/20)+2))</f>
        <v>Pago</v>
      </c>
      <c r="M9583" s="0" t="str">
        <f aca="false">IF($A9583="","","Compra no cartão")</f>
        <v>Compra no cartão</v>
      </c>
    </row>
    <row r="9584" customFormat="false" ht="13.5" hidden="false" customHeight="false" outlineLevel="0" collapsed="false">
      <c r="A958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480</v>
      </c>
      <c r="B9584" s="0" t="str">
        <f aca="false">IF($A9584="","",INDEX(CARTAO_COMPRAS!$C:$C,INT((ROW()-2)/20)+2))</f>
        <v>Nubank</v>
      </c>
      <c r="C9584" s="0" t="str">
        <f aca="false">IF($A9584="","",INDEX(CARTAO_COMPRAS!$D:$D,INT((ROW()-2)/20)+2))</f>
        <v>Ifood</v>
      </c>
      <c r="D9584" s="0" t="str">
        <f aca="false">IF($A9584="","",INDEX(CARTAO_COMPRAS!$E:$E,INT((ROW()-2)/20)+2))</f>
        <v>Alimentação / Insumos</v>
      </c>
      <c r="E9584" s="0" t="n">
        <f aca="false">IF($A9584="","",INDEX(CARTAO_COMPRAS!$H:$H,INT((ROW()-2)/20)+2)+MOD(ROW()-2,20))</f>
        <v>3</v>
      </c>
      <c r="F9584" s="0" t="n">
        <f aca="false">IF($A9584="","",INDEX(CARTAO_COMPRAS!$G:$G,INT((ROW()-2)/20)+2))</f>
        <v>4</v>
      </c>
      <c r="G9584" s="5" t="n">
        <f aca="false">IF($A9584="","",INDEX(CARTAO_COMPRAS!$I:$I,INT((ROW()-2)/20)+2))</f>
        <v>20.03</v>
      </c>
      <c r="H9584" s="4" t="n">
        <f aca="false">IF($A9584="","",EDATE(INDEX(CARTAO_COMPRAS!$J:$J,INT((ROW()-2)/20)+2),MOD(ROW()-2,20)))</f>
        <v>46262</v>
      </c>
      <c r="I9584" s="4" t="n">
        <f aca="false">IF($H9584="","",$H9584-WEEKDAY($H9584,2)+1)</f>
        <v>46258</v>
      </c>
      <c r="J9584" s="4" t="n">
        <f aca="false">IF($I9584="","",$I9584+6)</f>
        <v>46264</v>
      </c>
      <c r="K9584" s="6" t="n">
        <f aca="false">IF($H9584="","",DATE(YEAR($H9584),MONTH($H9584),1))</f>
        <v>46235</v>
      </c>
      <c r="L9584" s="0" t="str">
        <f aca="false">IF($A9584="","",INDEX(CARTAO_COMPRAS!$K:$K,INT((ROW()-2)/20)+2))</f>
        <v>Pago</v>
      </c>
      <c r="M9584" s="0" t="str">
        <f aca="false">IF($A9584="","","Compra no cartão")</f>
        <v>Compra no cartão</v>
      </c>
    </row>
    <row r="9585" customFormat="false" ht="13.5" hidden="false" customHeight="false" outlineLevel="0" collapsed="false">
      <c r="A958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480</v>
      </c>
      <c r="B9585" s="0" t="str">
        <f aca="false">IF($A9585="","",INDEX(CARTAO_COMPRAS!$C:$C,INT((ROW()-2)/20)+2))</f>
        <v>Nubank</v>
      </c>
      <c r="C9585" s="0" t="str">
        <f aca="false">IF($A9585="","",INDEX(CARTAO_COMPRAS!$D:$D,INT((ROW()-2)/20)+2))</f>
        <v>Ifood</v>
      </c>
      <c r="D9585" s="0" t="str">
        <f aca="false">IF($A9585="","",INDEX(CARTAO_COMPRAS!$E:$E,INT((ROW()-2)/20)+2))</f>
        <v>Alimentação / Insumos</v>
      </c>
      <c r="E9585" s="0" t="n">
        <f aca="false">IF($A9585="","",INDEX(CARTAO_COMPRAS!$H:$H,INT((ROW()-2)/20)+2)+MOD(ROW()-2,20))</f>
        <v>4</v>
      </c>
      <c r="F9585" s="0" t="n">
        <f aca="false">IF($A9585="","",INDEX(CARTAO_COMPRAS!$G:$G,INT((ROW()-2)/20)+2))</f>
        <v>4</v>
      </c>
      <c r="G9585" s="5" t="n">
        <f aca="false">IF($A9585="","",INDEX(CARTAO_COMPRAS!$I:$I,INT((ROW()-2)/20)+2))</f>
        <v>20.03</v>
      </c>
      <c r="H9585" s="4" t="n">
        <f aca="false">IF($A9585="","",EDATE(INDEX(CARTAO_COMPRAS!$J:$J,INT((ROW()-2)/20)+2),MOD(ROW()-2,20)))</f>
        <v>46293</v>
      </c>
      <c r="I9585" s="4" t="n">
        <f aca="false">IF($H9585="","",$H9585-WEEKDAY($H9585,2)+1)</f>
        <v>46293</v>
      </c>
      <c r="J9585" s="4" t="n">
        <f aca="false">IF($I9585="","",$I9585+6)</f>
        <v>46299</v>
      </c>
      <c r="K9585" s="6" t="n">
        <f aca="false">IF($H9585="","",DATE(YEAR($H9585),MONTH($H9585),1))</f>
        <v>46266</v>
      </c>
      <c r="L9585" s="0" t="str">
        <f aca="false">IF($A9585="","",INDEX(CARTAO_COMPRAS!$K:$K,INT((ROW()-2)/20)+2))</f>
        <v>Pago</v>
      </c>
      <c r="M9585" s="0" t="str">
        <f aca="false">IF($A9585="","","Compra no cartão")</f>
        <v>Compra no cartão</v>
      </c>
    </row>
    <row r="9586" customFormat="false" ht="13.5" hidden="false" customHeight="false" outlineLevel="0" collapsed="false">
      <c r="A9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86" s="0" t="str">
        <f aca="false">IF($A9586="","",INDEX(CARTAO_COMPRAS!$C:$C,INT((ROW()-2)/20)+2))</f>
        <v/>
      </c>
      <c r="C9586" s="0" t="str">
        <f aca="false">IF($A9586="","",INDEX(CARTAO_COMPRAS!$D:$D,INT((ROW()-2)/20)+2))</f>
        <v/>
      </c>
      <c r="D9586" s="0" t="str">
        <f aca="false">IF($A9586="","",INDEX(CARTAO_COMPRAS!$E:$E,INT((ROW()-2)/20)+2))</f>
        <v/>
      </c>
      <c r="E9586" s="0" t="str">
        <f aca="false">IF($A9586="","",INDEX(CARTAO_COMPRAS!$H:$H,INT((ROW()-2)/20)+2)+MOD(ROW()-2,20))</f>
        <v/>
      </c>
      <c r="F9586" s="0" t="str">
        <f aca="false">IF($A9586="","",INDEX(CARTAO_COMPRAS!$G:$G,INT((ROW()-2)/20)+2))</f>
        <v/>
      </c>
      <c r="G9586" s="5" t="str">
        <f aca="false">IF($A9586="","",INDEX(CARTAO_COMPRAS!$I:$I,INT((ROW()-2)/20)+2))</f>
        <v/>
      </c>
      <c r="H9586" s="4" t="str">
        <f aca="false">IF($A9586="","",EDATE(INDEX(CARTAO_COMPRAS!$J:$J,INT((ROW()-2)/20)+2),MOD(ROW()-2,20)))</f>
        <v/>
      </c>
      <c r="I9586" s="4" t="str">
        <f aca="false">IF($H9586="","",$H9586-WEEKDAY($H9586,2)+1)</f>
        <v/>
      </c>
      <c r="J9586" s="4" t="str">
        <f aca="false">IF($I9586="","",$I9586+6)</f>
        <v/>
      </c>
      <c r="K9586" s="6" t="str">
        <f aca="false">IF($H9586="","",DATE(YEAR($H9586),MONTH($H9586),1))</f>
        <v/>
      </c>
      <c r="L9586" s="0" t="str">
        <f aca="false">IF($A9586="","",INDEX(CARTAO_COMPRAS!$K:$K,INT((ROW()-2)/20)+2))</f>
        <v/>
      </c>
      <c r="M9586" s="0" t="str">
        <f aca="false">IF($A9586="","","Compra no cartão")</f>
        <v/>
      </c>
    </row>
    <row r="9587" customFormat="false" ht="13.5" hidden="false" customHeight="false" outlineLevel="0" collapsed="false">
      <c r="A9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87" s="0" t="str">
        <f aca="false">IF($A9587="","",INDEX(CARTAO_COMPRAS!$C:$C,INT((ROW()-2)/20)+2))</f>
        <v/>
      </c>
      <c r="C9587" s="0" t="str">
        <f aca="false">IF($A9587="","",INDEX(CARTAO_COMPRAS!$D:$D,INT((ROW()-2)/20)+2))</f>
        <v/>
      </c>
      <c r="D9587" s="0" t="str">
        <f aca="false">IF($A9587="","",INDEX(CARTAO_COMPRAS!$E:$E,INT((ROW()-2)/20)+2))</f>
        <v/>
      </c>
      <c r="E9587" s="0" t="str">
        <f aca="false">IF($A9587="","",INDEX(CARTAO_COMPRAS!$H:$H,INT((ROW()-2)/20)+2)+MOD(ROW()-2,20))</f>
        <v/>
      </c>
      <c r="F9587" s="0" t="str">
        <f aca="false">IF($A9587="","",INDEX(CARTAO_COMPRAS!$G:$G,INT((ROW()-2)/20)+2))</f>
        <v/>
      </c>
      <c r="G9587" s="5" t="str">
        <f aca="false">IF($A9587="","",INDEX(CARTAO_COMPRAS!$I:$I,INT((ROW()-2)/20)+2))</f>
        <v/>
      </c>
      <c r="H9587" s="4" t="str">
        <f aca="false">IF($A9587="","",EDATE(INDEX(CARTAO_COMPRAS!$J:$J,INT((ROW()-2)/20)+2),MOD(ROW()-2,20)))</f>
        <v/>
      </c>
      <c r="I9587" s="4" t="str">
        <f aca="false">IF($H9587="","",$H9587-WEEKDAY($H9587,2)+1)</f>
        <v/>
      </c>
      <c r="J9587" s="4" t="str">
        <f aca="false">IF($I9587="","",$I9587+6)</f>
        <v/>
      </c>
      <c r="K9587" s="6" t="str">
        <f aca="false">IF($H9587="","",DATE(YEAR($H9587),MONTH($H9587),1))</f>
        <v/>
      </c>
      <c r="L9587" s="0" t="str">
        <f aca="false">IF($A9587="","",INDEX(CARTAO_COMPRAS!$K:$K,INT((ROW()-2)/20)+2))</f>
        <v/>
      </c>
      <c r="M9587" s="0" t="str">
        <f aca="false">IF($A9587="","","Compra no cartão")</f>
        <v/>
      </c>
    </row>
    <row r="9588" customFormat="false" ht="13.5" hidden="false" customHeight="false" outlineLevel="0" collapsed="false">
      <c r="A9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88" s="0" t="str">
        <f aca="false">IF($A9588="","",INDEX(CARTAO_COMPRAS!$C:$C,INT((ROW()-2)/20)+2))</f>
        <v/>
      </c>
      <c r="C9588" s="0" t="str">
        <f aca="false">IF($A9588="","",INDEX(CARTAO_COMPRAS!$D:$D,INT((ROW()-2)/20)+2))</f>
        <v/>
      </c>
      <c r="D9588" s="0" t="str">
        <f aca="false">IF($A9588="","",INDEX(CARTAO_COMPRAS!$E:$E,INT((ROW()-2)/20)+2))</f>
        <v/>
      </c>
      <c r="E9588" s="0" t="str">
        <f aca="false">IF($A9588="","",INDEX(CARTAO_COMPRAS!$H:$H,INT((ROW()-2)/20)+2)+MOD(ROW()-2,20))</f>
        <v/>
      </c>
      <c r="F9588" s="0" t="str">
        <f aca="false">IF($A9588="","",INDEX(CARTAO_COMPRAS!$G:$G,INT((ROW()-2)/20)+2))</f>
        <v/>
      </c>
      <c r="G9588" s="5" t="str">
        <f aca="false">IF($A9588="","",INDEX(CARTAO_COMPRAS!$I:$I,INT((ROW()-2)/20)+2))</f>
        <v/>
      </c>
      <c r="H9588" s="4" t="str">
        <f aca="false">IF($A9588="","",EDATE(INDEX(CARTAO_COMPRAS!$J:$J,INT((ROW()-2)/20)+2),MOD(ROW()-2,20)))</f>
        <v/>
      </c>
      <c r="I9588" s="4" t="str">
        <f aca="false">IF($H9588="","",$H9588-WEEKDAY($H9588,2)+1)</f>
        <v/>
      </c>
      <c r="J9588" s="4" t="str">
        <f aca="false">IF($I9588="","",$I9588+6)</f>
        <v/>
      </c>
      <c r="K9588" s="6" t="str">
        <f aca="false">IF($H9588="","",DATE(YEAR($H9588),MONTH($H9588),1))</f>
        <v/>
      </c>
      <c r="L9588" s="0" t="str">
        <f aca="false">IF($A9588="","",INDEX(CARTAO_COMPRAS!$K:$K,INT((ROW()-2)/20)+2))</f>
        <v/>
      </c>
      <c r="M9588" s="0" t="str">
        <f aca="false">IF($A9588="","","Compra no cartão")</f>
        <v/>
      </c>
    </row>
    <row r="9589" customFormat="false" ht="13.5" hidden="false" customHeight="false" outlineLevel="0" collapsed="false">
      <c r="A9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89" s="0" t="str">
        <f aca="false">IF($A9589="","",INDEX(CARTAO_COMPRAS!$C:$C,INT((ROW()-2)/20)+2))</f>
        <v/>
      </c>
      <c r="C9589" s="0" t="str">
        <f aca="false">IF($A9589="","",INDEX(CARTAO_COMPRAS!$D:$D,INT((ROW()-2)/20)+2))</f>
        <v/>
      </c>
      <c r="D9589" s="0" t="str">
        <f aca="false">IF($A9589="","",INDEX(CARTAO_COMPRAS!$E:$E,INT((ROW()-2)/20)+2))</f>
        <v/>
      </c>
      <c r="E9589" s="0" t="str">
        <f aca="false">IF($A9589="","",INDEX(CARTAO_COMPRAS!$H:$H,INT((ROW()-2)/20)+2)+MOD(ROW()-2,20))</f>
        <v/>
      </c>
      <c r="F9589" s="0" t="str">
        <f aca="false">IF($A9589="","",INDEX(CARTAO_COMPRAS!$G:$G,INT((ROW()-2)/20)+2))</f>
        <v/>
      </c>
      <c r="G9589" s="5" t="str">
        <f aca="false">IF($A9589="","",INDEX(CARTAO_COMPRAS!$I:$I,INT((ROW()-2)/20)+2))</f>
        <v/>
      </c>
      <c r="H9589" s="4" t="str">
        <f aca="false">IF($A9589="","",EDATE(INDEX(CARTAO_COMPRAS!$J:$J,INT((ROW()-2)/20)+2),MOD(ROW()-2,20)))</f>
        <v/>
      </c>
      <c r="I9589" s="4" t="str">
        <f aca="false">IF($H9589="","",$H9589-WEEKDAY($H9589,2)+1)</f>
        <v/>
      </c>
      <c r="J9589" s="4" t="str">
        <f aca="false">IF($I9589="","",$I9589+6)</f>
        <v/>
      </c>
      <c r="K9589" s="6" t="str">
        <f aca="false">IF($H9589="","",DATE(YEAR($H9589),MONTH($H9589),1))</f>
        <v/>
      </c>
      <c r="L9589" s="0" t="str">
        <f aca="false">IF($A9589="","",INDEX(CARTAO_COMPRAS!$K:$K,INT((ROW()-2)/20)+2))</f>
        <v/>
      </c>
      <c r="M9589" s="0" t="str">
        <f aca="false">IF($A9589="","","Compra no cartão")</f>
        <v/>
      </c>
    </row>
    <row r="9590" customFormat="false" ht="13.5" hidden="false" customHeight="false" outlineLevel="0" collapsed="false">
      <c r="A9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0" s="0" t="str">
        <f aca="false">IF($A9590="","",INDEX(CARTAO_COMPRAS!$C:$C,INT((ROW()-2)/20)+2))</f>
        <v/>
      </c>
      <c r="C9590" s="0" t="str">
        <f aca="false">IF($A9590="","",INDEX(CARTAO_COMPRAS!$D:$D,INT((ROW()-2)/20)+2))</f>
        <v/>
      </c>
      <c r="D9590" s="0" t="str">
        <f aca="false">IF($A9590="","",INDEX(CARTAO_COMPRAS!$E:$E,INT((ROW()-2)/20)+2))</f>
        <v/>
      </c>
      <c r="E9590" s="0" t="str">
        <f aca="false">IF($A9590="","",INDEX(CARTAO_COMPRAS!$H:$H,INT((ROW()-2)/20)+2)+MOD(ROW()-2,20))</f>
        <v/>
      </c>
      <c r="F9590" s="0" t="str">
        <f aca="false">IF($A9590="","",INDEX(CARTAO_COMPRAS!$G:$G,INT((ROW()-2)/20)+2))</f>
        <v/>
      </c>
      <c r="G9590" s="5" t="str">
        <f aca="false">IF($A9590="","",INDEX(CARTAO_COMPRAS!$I:$I,INT((ROW()-2)/20)+2))</f>
        <v/>
      </c>
      <c r="H9590" s="4" t="str">
        <f aca="false">IF($A9590="","",EDATE(INDEX(CARTAO_COMPRAS!$J:$J,INT((ROW()-2)/20)+2),MOD(ROW()-2,20)))</f>
        <v/>
      </c>
      <c r="I9590" s="4" t="str">
        <f aca="false">IF($H9590="","",$H9590-WEEKDAY($H9590,2)+1)</f>
        <v/>
      </c>
      <c r="J9590" s="4" t="str">
        <f aca="false">IF($I9590="","",$I9590+6)</f>
        <v/>
      </c>
      <c r="K9590" s="6" t="str">
        <f aca="false">IF($H9590="","",DATE(YEAR($H9590),MONTH($H9590),1))</f>
        <v/>
      </c>
      <c r="L9590" s="0" t="str">
        <f aca="false">IF($A9590="","",INDEX(CARTAO_COMPRAS!$K:$K,INT((ROW()-2)/20)+2))</f>
        <v/>
      </c>
      <c r="M9590" s="0" t="str">
        <f aca="false">IF($A9590="","","Compra no cartão")</f>
        <v/>
      </c>
    </row>
    <row r="9591" customFormat="false" ht="13.5" hidden="false" customHeight="false" outlineLevel="0" collapsed="false">
      <c r="A9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1" s="0" t="str">
        <f aca="false">IF($A9591="","",INDEX(CARTAO_COMPRAS!$C:$C,INT((ROW()-2)/20)+2))</f>
        <v/>
      </c>
      <c r="C9591" s="0" t="str">
        <f aca="false">IF($A9591="","",INDEX(CARTAO_COMPRAS!$D:$D,INT((ROW()-2)/20)+2))</f>
        <v/>
      </c>
      <c r="D9591" s="0" t="str">
        <f aca="false">IF($A9591="","",INDEX(CARTAO_COMPRAS!$E:$E,INT((ROW()-2)/20)+2))</f>
        <v/>
      </c>
      <c r="E9591" s="0" t="str">
        <f aca="false">IF($A9591="","",INDEX(CARTAO_COMPRAS!$H:$H,INT((ROW()-2)/20)+2)+MOD(ROW()-2,20))</f>
        <v/>
      </c>
      <c r="F9591" s="0" t="str">
        <f aca="false">IF($A9591="","",INDEX(CARTAO_COMPRAS!$G:$G,INT((ROW()-2)/20)+2))</f>
        <v/>
      </c>
      <c r="G9591" s="5" t="str">
        <f aca="false">IF($A9591="","",INDEX(CARTAO_COMPRAS!$I:$I,INT((ROW()-2)/20)+2))</f>
        <v/>
      </c>
      <c r="H9591" s="4" t="str">
        <f aca="false">IF($A9591="","",EDATE(INDEX(CARTAO_COMPRAS!$J:$J,INT((ROW()-2)/20)+2),MOD(ROW()-2,20)))</f>
        <v/>
      </c>
      <c r="I9591" s="4" t="str">
        <f aca="false">IF($H9591="","",$H9591-WEEKDAY($H9591,2)+1)</f>
        <v/>
      </c>
      <c r="J9591" s="4" t="str">
        <f aca="false">IF($I9591="","",$I9591+6)</f>
        <v/>
      </c>
      <c r="K9591" s="6" t="str">
        <f aca="false">IF($H9591="","",DATE(YEAR($H9591),MONTH($H9591),1))</f>
        <v/>
      </c>
      <c r="L9591" s="0" t="str">
        <f aca="false">IF($A9591="","",INDEX(CARTAO_COMPRAS!$K:$K,INT((ROW()-2)/20)+2))</f>
        <v/>
      </c>
      <c r="M9591" s="0" t="str">
        <f aca="false">IF($A9591="","","Compra no cartão")</f>
        <v/>
      </c>
    </row>
    <row r="9592" customFormat="false" ht="13.5" hidden="false" customHeight="false" outlineLevel="0" collapsed="false">
      <c r="A9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2" s="0" t="str">
        <f aca="false">IF($A9592="","",INDEX(CARTAO_COMPRAS!$C:$C,INT((ROW()-2)/20)+2))</f>
        <v/>
      </c>
      <c r="C9592" s="0" t="str">
        <f aca="false">IF($A9592="","",INDEX(CARTAO_COMPRAS!$D:$D,INT((ROW()-2)/20)+2))</f>
        <v/>
      </c>
      <c r="D9592" s="0" t="str">
        <f aca="false">IF($A9592="","",INDEX(CARTAO_COMPRAS!$E:$E,INT((ROW()-2)/20)+2))</f>
        <v/>
      </c>
      <c r="E9592" s="0" t="str">
        <f aca="false">IF($A9592="","",INDEX(CARTAO_COMPRAS!$H:$H,INT((ROW()-2)/20)+2)+MOD(ROW()-2,20))</f>
        <v/>
      </c>
      <c r="F9592" s="0" t="str">
        <f aca="false">IF($A9592="","",INDEX(CARTAO_COMPRAS!$G:$G,INT((ROW()-2)/20)+2))</f>
        <v/>
      </c>
      <c r="G9592" s="5" t="str">
        <f aca="false">IF($A9592="","",INDEX(CARTAO_COMPRAS!$I:$I,INT((ROW()-2)/20)+2))</f>
        <v/>
      </c>
      <c r="H9592" s="4" t="str">
        <f aca="false">IF($A9592="","",EDATE(INDEX(CARTAO_COMPRAS!$J:$J,INT((ROW()-2)/20)+2),MOD(ROW()-2,20)))</f>
        <v/>
      </c>
      <c r="I9592" s="4" t="str">
        <f aca="false">IF($H9592="","",$H9592-WEEKDAY($H9592,2)+1)</f>
        <v/>
      </c>
      <c r="J9592" s="4" t="str">
        <f aca="false">IF($I9592="","",$I9592+6)</f>
        <v/>
      </c>
      <c r="K9592" s="6" t="str">
        <f aca="false">IF($H9592="","",DATE(YEAR($H9592),MONTH($H9592),1))</f>
        <v/>
      </c>
      <c r="L9592" s="0" t="str">
        <f aca="false">IF($A9592="","",INDEX(CARTAO_COMPRAS!$K:$K,INT((ROW()-2)/20)+2))</f>
        <v/>
      </c>
      <c r="M9592" s="0" t="str">
        <f aca="false">IF($A9592="","","Compra no cartão")</f>
        <v/>
      </c>
    </row>
    <row r="9593" customFormat="false" ht="13.5" hidden="false" customHeight="false" outlineLevel="0" collapsed="false">
      <c r="A9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3" s="0" t="str">
        <f aca="false">IF($A9593="","",INDEX(CARTAO_COMPRAS!$C:$C,INT((ROW()-2)/20)+2))</f>
        <v/>
      </c>
      <c r="C9593" s="0" t="str">
        <f aca="false">IF($A9593="","",INDEX(CARTAO_COMPRAS!$D:$D,INT((ROW()-2)/20)+2))</f>
        <v/>
      </c>
      <c r="D9593" s="0" t="str">
        <f aca="false">IF($A9593="","",INDEX(CARTAO_COMPRAS!$E:$E,INT((ROW()-2)/20)+2))</f>
        <v/>
      </c>
      <c r="E9593" s="0" t="str">
        <f aca="false">IF($A9593="","",INDEX(CARTAO_COMPRAS!$H:$H,INT((ROW()-2)/20)+2)+MOD(ROW()-2,20))</f>
        <v/>
      </c>
      <c r="F9593" s="0" t="str">
        <f aca="false">IF($A9593="","",INDEX(CARTAO_COMPRAS!$G:$G,INT((ROW()-2)/20)+2))</f>
        <v/>
      </c>
      <c r="G9593" s="5" t="str">
        <f aca="false">IF($A9593="","",INDEX(CARTAO_COMPRAS!$I:$I,INT((ROW()-2)/20)+2))</f>
        <v/>
      </c>
      <c r="H9593" s="4" t="str">
        <f aca="false">IF($A9593="","",EDATE(INDEX(CARTAO_COMPRAS!$J:$J,INT((ROW()-2)/20)+2),MOD(ROW()-2,20)))</f>
        <v/>
      </c>
      <c r="I9593" s="4" t="str">
        <f aca="false">IF($H9593="","",$H9593-WEEKDAY($H9593,2)+1)</f>
        <v/>
      </c>
      <c r="J9593" s="4" t="str">
        <f aca="false">IF($I9593="","",$I9593+6)</f>
        <v/>
      </c>
      <c r="K9593" s="6" t="str">
        <f aca="false">IF($H9593="","",DATE(YEAR($H9593),MONTH($H9593),1))</f>
        <v/>
      </c>
      <c r="L9593" s="0" t="str">
        <f aca="false">IF($A9593="","",INDEX(CARTAO_COMPRAS!$K:$K,INT((ROW()-2)/20)+2))</f>
        <v/>
      </c>
      <c r="M9593" s="0" t="str">
        <f aca="false">IF($A9593="","","Compra no cartão")</f>
        <v/>
      </c>
    </row>
    <row r="9594" customFormat="false" ht="13.5" hidden="false" customHeight="false" outlineLevel="0" collapsed="false">
      <c r="A9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4" s="0" t="str">
        <f aca="false">IF($A9594="","",INDEX(CARTAO_COMPRAS!$C:$C,INT((ROW()-2)/20)+2))</f>
        <v/>
      </c>
      <c r="C9594" s="0" t="str">
        <f aca="false">IF($A9594="","",INDEX(CARTAO_COMPRAS!$D:$D,INT((ROW()-2)/20)+2))</f>
        <v/>
      </c>
      <c r="D9594" s="0" t="str">
        <f aca="false">IF($A9594="","",INDEX(CARTAO_COMPRAS!$E:$E,INT((ROW()-2)/20)+2))</f>
        <v/>
      </c>
      <c r="E9594" s="0" t="str">
        <f aca="false">IF($A9594="","",INDEX(CARTAO_COMPRAS!$H:$H,INT((ROW()-2)/20)+2)+MOD(ROW()-2,20))</f>
        <v/>
      </c>
      <c r="F9594" s="0" t="str">
        <f aca="false">IF($A9594="","",INDEX(CARTAO_COMPRAS!$G:$G,INT((ROW()-2)/20)+2))</f>
        <v/>
      </c>
      <c r="G9594" s="5" t="str">
        <f aca="false">IF($A9594="","",INDEX(CARTAO_COMPRAS!$I:$I,INT((ROW()-2)/20)+2))</f>
        <v/>
      </c>
      <c r="H9594" s="4" t="str">
        <f aca="false">IF($A9594="","",EDATE(INDEX(CARTAO_COMPRAS!$J:$J,INT((ROW()-2)/20)+2),MOD(ROW()-2,20)))</f>
        <v/>
      </c>
      <c r="I9594" s="4" t="str">
        <f aca="false">IF($H9594="","",$H9594-WEEKDAY($H9594,2)+1)</f>
        <v/>
      </c>
      <c r="J9594" s="4" t="str">
        <f aca="false">IF($I9594="","",$I9594+6)</f>
        <v/>
      </c>
      <c r="K9594" s="6" t="str">
        <f aca="false">IF($H9594="","",DATE(YEAR($H9594),MONTH($H9594),1))</f>
        <v/>
      </c>
      <c r="L9594" s="0" t="str">
        <f aca="false">IF($A9594="","",INDEX(CARTAO_COMPRAS!$K:$K,INT((ROW()-2)/20)+2))</f>
        <v/>
      </c>
      <c r="M9594" s="0" t="str">
        <f aca="false">IF($A9594="","","Compra no cartão")</f>
        <v/>
      </c>
    </row>
    <row r="9595" customFormat="false" ht="13.5" hidden="false" customHeight="false" outlineLevel="0" collapsed="false">
      <c r="A9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5" s="0" t="str">
        <f aca="false">IF($A9595="","",INDEX(CARTAO_COMPRAS!$C:$C,INT((ROW()-2)/20)+2))</f>
        <v/>
      </c>
      <c r="C9595" s="0" t="str">
        <f aca="false">IF($A9595="","",INDEX(CARTAO_COMPRAS!$D:$D,INT((ROW()-2)/20)+2))</f>
        <v/>
      </c>
      <c r="D9595" s="0" t="str">
        <f aca="false">IF($A9595="","",INDEX(CARTAO_COMPRAS!$E:$E,INT((ROW()-2)/20)+2))</f>
        <v/>
      </c>
      <c r="E9595" s="0" t="str">
        <f aca="false">IF($A9595="","",INDEX(CARTAO_COMPRAS!$H:$H,INT((ROW()-2)/20)+2)+MOD(ROW()-2,20))</f>
        <v/>
      </c>
      <c r="F9595" s="0" t="str">
        <f aca="false">IF($A9595="","",INDEX(CARTAO_COMPRAS!$G:$G,INT((ROW()-2)/20)+2))</f>
        <v/>
      </c>
      <c r="G9595" s="5" t="str">
        <f aca="false">IF($A9595="","",INDEX(CARTAO_COMPRAS!$I:$I,INT((ROW()-2)/20)+2))</f>
        <v/>
      </c>
      <c r="H9595" s="4" t="str">
        <f aca="false">IF($A9595="","",EDATE(INDEX(CARTAO_COMPRAS!$J:$J,INT((ROW()-2)/20)+2),MOD(ROW()-2,20)))</f>
        <v/>
      </c>
      <c r="I9595" s="4" t="str">
        <f aca="false">IF($H9595="","",$H9595-WEEKDAY($H9595,2)+1)</f>
        <v/>
      </c>
      <c r="J9595" s="4" t="str">
        <f aca="false">IF($I9595="","",$I9595+6)</f>
        <v/>
      </c>
      <c r="K9595" s="6" t="str">
        <f aca="false">IF($H9595="","",DATE(YEAR($H9595),MONTH($H9595),1))</f>
        <v/>
      </c>
      <c r="L9595" s="0" t="str">
        <f aca="false">IF($A9595="","",INDEX(CARTAO_COMPRAS!$K:$K,INT((ROW()-2)/20)+2))</f>
        <v/>
      </c>
      <c r="M9595" s="0" t="str">
        <f aca="false">IF($A9595="","","Compra no cartão")</f>
        <v/>
      </c>
    </row>
    <row r="9596" customFormat="false" ht="13.5" hidden="false" customHeight="false" outlineLevel="0" collapsed="false">
      <c r="A9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6" s="0" t="str">
        <f aca="false">IF($A9596="","",INDEX(CARTAO_COMPRAS!$C:$C,INT((ROW()-2)/20)+2))</f>
        <v/>
      </c>
      <c r="C9596" s="0" t="str">
        <f aca="false">IF($A9596="","",INDEX(CARTAO_COMPRAS!$D:$D,INT((ROW()-2)/20)+2))</f>
        <v/>
      </c>
      <c r="D9596" s="0" t="str">
        <f aca="false">IF($A9596="","",INDEX(CARTAO_COMPRAS!$E:$E,INT((ROW()-2)/20)+2))</f>
        <v/>
      </c>
      <c r="E9596" s="0" t="str">
        <f aca="false">IF($A9596="","",INDEX(CARTAO_COMPRAS!$H:$H,INT((ROW()-2)/20)+2)+MOD(ROW()-2,20))</f>
        <v/>
      </c>
      <c r="F9596" s="0" t="str">
        <f aca="false">IF($A9596="","",INDEX(CARTAO_COMPRAS!$G:$G,INT((ROW()-2)/20)+2))</f>
        <v/>
      </c>
      <c r="G9596" s="5" t="str">
        <f aca="false">IF($A9596="","",INDEX(CARTAO_COMPRAS!$I:$I,INT((ROW()-2)/20)+2))</f>
        <v/>
      </c>
      <c r="H9596" s="4" t="str">
        <f aca="false">IF($A9596="","",EDATE(INDEX(CARTAO_COMPRAS!$J:$J,INT((ROW()-2)/20)+2),MOD(ROW()-2,20)))</f>
        <v/>
      </c>
      <c r="I9596" s="4" t="str">
        <f aca="false">IF($H9596="","",$H9596-WEEKDAY($H9596,2)+1)</f>
        <v/>
      </c>
      <c r="J9596" s="4" t="str">
        <f aca="false">IF($I9596="","",$I9596+6)</f>
        <v/>
      </c>
      <c r="K9596" s="6" t="str">
        <f aca="false">IF($H9596="","",DATE(YEAR($H9596),MONTH($H9596),1))</f>
        <v/>
      </c>
      <c r="L9596" s="0" t="str">
        <f aca="false">IF($A9596="","",INDEX(CARTAO_COMPRAS!$K:$K,INT((ROW()-2)/20)+2))</f>
        <v/>
      </c>
      <c r="M9596" s="0" t="str">
        <f aca="false">IF($A9596="","","Compra no cartão")</f>
        <v/>
      </c>
    </row>
    <row r="9597" customFormat="false" ht="13.5" hidden="false" customHeight="false" outlineLevel="0" collapsed="false">
      <c r="A9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7" s="0" t="str">
        <f aca="false">IF($A9597="","",INDEX(CARTAO_COMPRAS!$C:$C,INT((ROW()-2)/20)+2))</f>
        <v/>
      </c>
      <c r="C9597" s="0" t="str">
        <f aca="false">IF($A9597="","",INDEX(CARTAO_COMPRAS!$D:$D,INT((ROW()-2)/20)+2))</f>
        <v/>
      </c>
      <c r="D9597" s="0" t="str">
        <f aca="false">IF($A9597="","",INDEX(CARTAO_COMPRAS!$E:$E,INT((ROW()-2)/20)+2))</f>
        <v/>
      </c>
      <c r="E9597" s="0" t="str">
        <f aca="false">IF($A9597="","",INDEX(CARTAO_COMPRAS!$H:$H,INT((ROW()-2)/20)+2)+MOD(ROW()-2,20))</f>
        <v/>
      </c>
      <c r="F9597" s="0" t="str">
        <f aca="false">IF($A9597="","",INDEX(CARTAO_COMPRAS!$G:$G,INT((ROW()-2)/20)+2))</f>
        <v/>
      </c>
      <c r="G9597" s="5" t="str">
        <f aca="false">IF($A9597="","",INDEX(CARTAO_COMPRAS!$I:$I,INT((ROW()-2)/20)+2))</f>
        <v/>
      </c>
      <c r="H9597" s="4" t="str">
        <f aca="false">IF($A9597="","",EDATE(INDEX(CARTAO_COMPRAS!$J:$J,INT((ROW()-2)/20)+2),MOD(ROW()-2,20)))</f>
        <v/>
      </c>
      <c r="I9597" s="4" t="str">
        <f aca="false">IF($H9597="","",$H9597-WEEKDAY($H9597,2)+1)</f>
        <v/>
      </c>
      <c r="J9597" s="4" t="str">
        <f aca="false">IF($I9597="","",$I9597+6)</f>
        <v/>
      </c>
      <c r="K9597" s="6" t="str">
        <f aca="false">IF($H9597="","",DATE(YEAR($H9597),MONTH($H9597),1))</f>
        <v/>
      </c>
      <c r="L9597" s="0" t="str">
        <f aca="false">IF($A9597="","",INDEX(CARTAO_COMPRAS!$K:$K,INT((ROW()-2)/20)+2))</f>
        <v/>
      </c>
      <c r="M9597" s="0" t="str">
        <f aca="false">IF($A9597="","","Compra no cartão")</f>
        <v/>
      </c>
    </row>
    <row r="9598" customFormat="false" ht="13.5" hidden="false" customHeight="false" outlineLevel="0" collapsed="false">
      <c r="A9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8" s="0" t="str">
        <f aca="false">IF($A9598="","",INDEX(CARTAO_COMPRAS!$C:$C,INT((ROW()-2)/20)+2))</f>
        <v/>
      </c>
      <c r="C9598" s="0" t="str">
        <f aca="false">IF($A9598="","",INDEX(CARTAO_COMPRAS!$D:$D,INT((ROW()-2)/20)+2))</f>
        <v/>
      </c>
      <c r="D9598" s="0" t="str">
        <f aca="false">IF($A9598="","",INDEX(CARTAO_COMPRAS!$E:$E,INT((ROW()-2)/20)+2))</f>
        <v/>
      </c>
      <c r="E9598" s="0" t="str">
        <f aca="false">IF($A9598="","",INDEX(CARTAO_COMPRAS!$H:$H,INT((ROW()-2)/20)+2)+MOD(ROW()-2,20))</f>
        <v/>
      </c>
      <c r="F9598" s="0" t="str">
        <f aca="false">IF($A9598="","",INDEX(CARTAO_COMPRAS!$G:$G,INT((ROW()-2)/20)+2))</f>
        <v/>
      </c>
      <c r="G9598" s="5" t="str">
        <f aca="false">IF($A9598="","",INDEX(CARTAO_COMPRAS!$I:$I,INT((ROW()-2)/20)+2))</f>
        <v/>
      </c>
      <c r="H9598" s="4" t="str">
        <f aca="false">IF($A9598="","",EDATE(INDEX(CARTAO_COMPRAS!$J:$J,INT((ROW()-2)/20)+2),MOD(ROW()-2,20)))</f>
        <v/>
      </c>
      <c r="I9598" s="4" t="str">
        <f aca="false">IF($H9598="","",$H9598-WEEKDAY($H9598,2)+1)</f>
        <v/>
      </c>
      <c r="J9598" s="4" t="str">
        <f aca="false">IF($I9598="","",$I9598+6)</f>
        <v/>
      </c>
      <c r="K9598" s="6" t="str">
        <f aca="false">IF($H9598="","",DATE(YEAR($H9598),MONTH($H9598),1))</f>
        <v/>
      </c>
      <c r="L9598" s="0" t="str">
        <f aca="false">IF($A9598="","",INDEX(CARTAO_COMPRAS!$K:$K,INT((ROW()-2)/20)+2))</f>
        <v/>
      </c>
      <c r="M9598" s="0" t="str">
        <f aca="false">IF($A9598="","","Compra no cartão")</f>
        <v/>
      </c>
    </row>
    <row r="9599" customFormat="false" ht="13.5" hidden="false" customHeight="false" outlineLevel="0" collapsed="false">
      <c r="A9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599" s="0" t="str">
        <f aca="false">IF($A9599="","",INDEX(CARTAO_COMPRAS!$C:$C,INT((ROW()-2)/20)+2))</f>
        <v/>
      </c>
      <c r="C9599" s="0" t="str">
        <f aca="false">IF($A9599="","",INDEX(CARTAO_COMPRAS!$D:$D,INT((ROW()-2)/20)+2))</f>
        <v/>
      </c>
      <c r="D9599" s="0" t="str">
        <f aca="false">IF($A9599="","",INDEX(CARTAO_COMPRAS!$E:$E,INT((ROW()-2)/20)+2))</f>
        <v/>
      </c>
      <c r="E9599" s="0" t="str">
        <f aca="false">IF($A9599="","",INDEX(CARTAO_COMPRAS!$H:$H,INT((ROW()-2)/20)+2)+MOD(ROW()-2,20))</f>
        <v/>
      </c>
      <c r="F9599" s="0" t="str">
        <f aca="false">IF($A9599="","",INDEX(CARTAO_COMPRAS!$G:$G,INT((ROW()-2)/20)+2))</f>
        <v/>
      </c>
      <c r="G9599" s="5" t="str">
        <f aca="false">IF($A9599="","",INDEX(CARTAO_COMPRAS!$I:$I,INT((ROW()-2)/20)+2))</f>
        <v/>
      </c>
      <c r="H9599" s="4" t="str">
        <f aca="false">IF($A9599="","",EDATE(INDEX(CARTAO_COMPRAS!$J:$J,INT((ROW()-2)/20)+2),MOD(ROW()-2,20)))</f>
        <v/>
      </c>
      <c r="I9599" s="4" t="str">
        <f aca="false">IF($H9599="","",$H9599-WEEKDAY($H9599,2)+1)</f>
        <v/>
      </c>
      <c r="J9599" s="4" t="str">
        <f aca="false">IF($I9599="","",$I9599+6)</f>
        <v/>
      </c>
      <c r="K9599" s="6" t="str">
        <f aca="false">IF($H9599="","",DATE(YEAR($H9599),MONTH($H9599),1))</f>
        <v/>
      </c>
      <c r="L9599" s="0" t="str">
        <f aca="false">IF($A9599="","",INDEX(CARTAO_COMPRAS!$K:$K,INT((ROW()-2)/20)+2))</f>
        <v/>
      </c>
      <c r="M9599" s="0" t="str">
        <f aca="false">IF($A9599="","","Compra no cartão")</f>
        <v/>
      </c>
    </row>
    <row r="9600" customFormat="false" ht="13.5" hidden="false" customHeight="false" outlineLevel="0" collapsed="false">
      <c r="A9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0" s="0" t="str">
        <f aca="false">IF($A9600="","",INDEX(CARTAO_COMPRAS!$C:$C,INT((ROW()-2)/20)+2))</f>
        <v/>
      </c>
      <c r="C9600" s="0" t="str">
        <f aca="false">IF($A9600="","",INDEX(CARTAO_COMPRAS!$D:$D,INT((ROW()-2)/20)+2))</f>
        <v/>
      </c>
      <c r="D9600" s="0" t="str">
        <f aca="false">IF($A9600="","",INDEX(CARTAO_COMPRAS!$E:$E,INT((ROW()-2)/20)+2))</f>
        <v/>
      </c>
      <c r="E9600" s="0" t="str">
        <f aca="false">IF($A9600="","",INDEX(CARTAO_COMPRAS!$H:$H,INT((ROW()-2)/20)+2)+MOD(ROW()-2,20))</f>
        <v/>
      </c>
      <c r="F9600" s="0" t="str">
        <f aca="false">IF($A9600="","",INDEX(CARTAO_COMPRAS!$G:$G,INT((ROW()-2)/20)+2))</f>
        <v/>
      </c>
      <c r="G9600" s="5" t="str">
        <f aca="false">IF($A9600="","",INDEX(CARTAO_COMPRAS!$I:$I,INT((ROW()-2)/20)+2))</f>
        <v/>
      </c>
      <c r="H9600" s="4" t="str">
        <f aca="false">IF($A9600="","",EDATE(INDEX(CARTAO_COMPRAS!$J:$J,INT((ROW()-2)/20)+2),MOD(ROW()-2,20)))</f>
        <v/>
      </c>
      <c r="I9600" s="4" t="str">
        <f aca="false">IF($H9600="","",$H9600-WEEKDAY($H9600,2)+1)</f>
        <v/>
      </c>
      <c r="J9600" s="4" t="str">
        <f aca="false">IF($I9600="","",$I9600+6)</f>
        <v/>
      </c>
      <c r="K9600" s="6" t="str">
        <f aca="false">IF($H9600="","",DATE(YEAR($H9600),MONTH($H9600),1))</f>
        <v/>
      </c>
      <c r="L9600" s="0" t="str">
        <f aca="false">IF($A9600="","",INDEX(CARTAO_COMPRAS!$K:$K,INT((ROW()-2)/20)+2))</f>
        <v/>
      </c>
      <c r="M9600" s="0" t="str">
        <f aca="false">IF($A9600="","","Compra no cartão")</f>
        <v/>
      </c>
    </row>
    <row r="9601" customFormat="false" ht="13.5" hidden="false" customHeight="false" outlineLevel="0" collapsed="false">
      <c r="A9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1" s="0" t="str">
        <f aca="false">IF($A9601="","",INDEX(CARTAO_COMPRAS!$C:$C,INT((ROW()-2)/20)+2))</f>
        <v/>
      </c>
      <c r="C9601" s="0" t="str">
        <f aca="false">IF($A9601="","",INDEX(CARTAO_COMPRAS!$D:$D,INT((ROW()-2)/20)+2))</f>
        <v/>
      </c>
      <c r="D9601" s="0" t="str">
        <f aca="false">IF($A9601="","",INDEX(CARTAO_COMPRAS!$E:$E,INT((ROW()-2)/20)+2))</f>
        <v/>
      </c>
      <c r="E9601" s="0" t="str">
        <f aca="false">IF($A9601="","",INDEX(CARTAO_COMPRAS!$H:$H,INT((ROW()-2)/20)+2)+MOD(ROW()-2,20))</f>
        <v/>
      </c>
      <c r="F9601" s="0" t="str">
        <f aca="false">IF($A9601="","",INDEX(CARTAO_COMPRAS!$G:$G,INT((ROW()-2)/20)+2))</f>
        <v/>
      </c>
      <c r="G9601" s="5" t="str">
        <f aca="false">IF($A9601="","",INDEX(CARTAO_COMPRAS!$I:$I,INT((ROW()-2)/20)+2))</f>
        <v/>
      </c>
      <c r="H9601" s="4" t="str">
        <f aca="false">IF($A9601="","",EDATE(INDEX(CARTAO_COMPRAS!$J:$J,INT((ROW()-2)/20)+2),MOD(ROW()-2,20)))</f>
        <v/>
      </c>
      <c r="I9601" s="4" t="str">
        <f aca="false">IF($H9601="","",$H9601-WEEKDAY($H9601,2)+1)</f>
        <v/>
      </c>
      <c r="J9601" s="4" t="str">
        <f aca="false">IF($I9601="","",$I9601+6)</f>
        <v/>
      </c>
      <c r="K9601" s="6" t="str">
        <f aca="false">IF($H9601="","",DATE(YEAR($H9601),MONTH($H9601),1))</f>
        <v/>
      </c>
      <c r="L9601" s="0" t="str">
        <f aca="false">IF($A9601="","",INDEX(CARTAO_COMPRAS!$K:$K,INT((ROW()-2)/20)+2))</f>
        <v/>
      </c>
      <c r="M9601" s="0" t="str">
        <f aca="false">IF($A9601="","","Compra no cartão")</f>
        <v/>
      </c>
    </row>
    <row r="9602" customFormat="false" ht="13.5" hidden="false" customHeight="false" outlineLevel="0" collapsed="false">
      <c r="A96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481</v>
      </c>
      <c r="B9602" s="0" t="str">
        <f aca="false">IF($A9602="","",INDEX(CARTAO_COMPRAS!$C:$C,INT((ROW()-2)/20)+2))</f>
        <v>Nubank</v>
      </c>
      <c r="C9602" s="0" t="str">
        <f aca="false">IF($A9602="","",INDEX(CARTAO_COMPRAS!$D:$D,INT((ROW()-2)/20)+2))</f>
        <v>Supermercado</v>
      </c>
      <c r="D9602" s="0" t="str">
        <f aca="false">IF($A9602="","",INDEX(CARTAO_COMPRAS!$E:$E,INT((ROW()-2)/20)+2))</f>
        <v>Alimentação / Insumos</v>
      </c>
      <c r="E9602" s="0" t="n">
        <f aca="false">IF($A9602="","",INDEX(CARTAO_COMPRAS!$H:$H,INT((ROW()-2)/20)+2)+MOD(ROW()-2,20))</f>
        <v>1</v>
      </c>
      <c r="F9602" s="0" t="n">
        <f aca="false">IF($A9602="","",INDEX(CARTAO_COMPRAS!$G:$G,INT((ROW()-2)/20)+2))</f>
        <v>1</v>
      </c>
      <c r="G9602" s="5" t="n">
        <f aca="false">IF($A9602="","",INDEX(CARTAO_COMPRAS!$I:$I,INT((ROW()-2)/20)+2))</f>
        <v>49.44</v>
      </c>
      <c r="H9602" s="4" t="n">
        <f aca="false">IF($A9602="","",EDATE(INDEX(CARTAO_COMPRAS!$J:$J,INT((ROW()-2)/20)+2),MOD(ROW()-2,20)))</f>
        <v>46201</v>
      </c>
      <c r="I9602" s="4" t="n">
        <f aca="false">IF($H9602="","",$H9602-WEEKDAY($H9602,2)+1)</f>
        <v>46195</v>
      </c>
      <c r="J9602" s="4" t="n">
        <f aca="false">IF($I9602="","",$I9602+6)</f>
        <v>46201</v>
      </c>
      <c r="K9602" s="6" t="n">
        <f aca="false">IF($H9602="","",DATE(YEAR($H9602),MONTH($H9602),1))</f>
        <v>46174</v>
      </c>
      <c r="L9602" s="0" t="str">
        <f aca="false">IF($A9602="","",INDEX(CARTAO_COMPRAS!$K:$K,INT((ROW()-2)/20)+2))</f>
        <v>Pago</v>
      </c>
      <c r="M9602" s="0" t="str">
        <f aca="false">IF($A9602="","","Compra no cartão")</f>
        <v>Compra no cartão</v>
      </c>
    </row>
    <row r="9603" customFormat="false" ht="13.5" hidden="false" customHeight="false" outlineLevel="0" collapsed="false">
      <c r="A9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3" s="0" t="str">
        <f aca="false">IF($A9603="","",INDEX(CARTAO_COMPRAS!$C:$C,INT((ROW()-2)/20)+2))</f>
        <v/>
      </c>
      <c r="C9603" s="0" t="str">
        <f aca="false">IF($A9603="","",INDEX(CARTAO_COMPRAS!$D:$D,INT((ROW()-2)/20)+2))</f>
        <v/>
      </c>
      <c r="D9603" s="0" t="str">
        <f aca="false">IF($A9603="","",INDEX(CARTAO_COMPRAS!$E:$E,INT((ROW()-2)/20)+2))</f>
        <v/>
      </c>
      <c r="E9603" s="0" t="str">
        <f aca="false">IF($A9603="","",INDEX(CARTAO_COMPRAS!$H:$H,INT((ROW()-2)/20)+2)+MOD(ROW()-2,20))</f>
        <v/>
      </c>
      <c r="F9603" s="0" t="str">
        <f aca="false">IF($A9603="","",INDEX(CARTAO_COMPRAS!$G:$G,INT((ROW()-2)/20)+2))</f>
        <v/>
      </c>
      <c r="G9603" s="5" t="str">
        <f aca="false">IF($A9603="","",INDEX(CARTAO_COMPRAS!$I:$I,INT((ROW()-2)/20)+2))</f>
        <v/>
      </c>
      <c r="H9603" s="4" t="str">
        <f aca="false">IF($A9603="","",EDATE(INDEX(CARTAO_COMPRAS!$J:$J,INT((ROW()-2)/20)+2),MOD(ROW()-2,20)))</f>
        <v/>
      </c>
      <c r="I9603" s="4" t="str">
        <f aca="false">IF($H9603="","",$H9603-WEEKDAY($H9603,2)+1)</f>
        <v/>
      </c>
      <c r="J9603" s="4" t="str">
        <f aca="false">IF($I9603="","",$I9603+6)</f>
        <v/>
      </c>
      <c r="K9603" s="6" t="str">
        <f aca="false">IF($H9603="","",DATE(YEAR($H9603),MONTH($H9603),1))</f>
        <v/>
      </c>
      <c r="L9603" s="0" t="str">
        <f aca="false">IF($A9603="","",INDEX(CARTAO_COMPRAS!$K:$K,INT((ROW()-2)/20)+2))</f>
        <v/>
      </c>
      <c r="M9603" s="0" t="str">
        <f aca="false">IF($A9603="","","Compra no cartão")</f>
        <v/>
      </c>
    </row>
    <row r="9604" customFormat="false" ht="13.5" hidden="false" customHeight="false" outlineLevel="0" collapsed="false">
      <c r="A9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4" s="0" t="str">
        <f aca="false">IF($A9604="","",INDEX(CARTAO_COMPRAS!$C:$C,INT((ROW()-2)/20)+2))</f>
        <v/>
      </c>
      <c r="C9604" s="0" t="str">
        <f aca="false">IF($A9604="","",INDEX(CARTAO_COMPRAS!$D:$D,INT((ROW()-2)/20)+2))</f>
        <v/>
      </c>
      <c r="D9604" s="0" t="str">
        <f aca="false">IF($A9604="","",INDEX(CARTAO_COMPRAS!$E:$E,INT((ROW()-2)/20)+2))</f>
        <v/>
      </c>
      <c r="E9604" s="0" t="str">
        <f aca="false">IF($A9604="","",INDEX(CARTAO_COMPRAS!$H:$H,INT((ROW()-2)/20)+2)+MOD(ROW()-2,20))</f>
        <v/>
      </c>
      <c r="F9604" s="0" t="str">
        <f aca="false">IF($A9604="","",INDEX(CARTAO_COMPRAS!$G:$G,INT((ROW()-2)/20)+2))</f>
        <v/>
      </c>
      <c r="G9604" s="5" t="str">
        <f aca="false">IF($A9604="","",INDEX(CARTAO_COMPRAS!$I:$I,INT((ROW()-2)/20)+2))</f>
        <v/>
      </c>
      <c r="H9604" s="4" t="str">
        <f aca="false">IF($A9604="","",EDATE(INDEX(CARTAO_COMPRAS!$J:$J,INT((ROW()-2)/20)+2),MOD(ROW()-2,20)))</f>
        <v/>
      </c>
      <c r="I9604" s="4" t="str">
        <f aca="false">IF($H9604="","",$H9604-WEEKDAY($H9604,2)+1)</f>
        <v/>
      </c>
      <c r="J9604" s="4" t="str">
        <f aca="false">IF($I9604="","",$I9604+6)</f>
        <v/>
      </c>
      <c r="K9604" s="6" t="str">
        <f aca="false">IF($H9604="","",DATE(YEAR($H9604),MONTH($H9604),1))</f>
        <v/>
      </c>
      <c r="L9604" s="0" t="str">
        <f aca="false">IF($A9604="","",INDEX(CARTAO_COMPRAS!$K:$K,INT((ROW()-2)/20)+2))</f>
        <v/>
      </c>
      <c r="M9604" s="0" t="str">
        <f aca="false">IF($A9604="","","Compra no cartão")</f>
        <v/>
      </c>
    </row>
    <row r="9605" customFormat="false" ht="13.5" hidden="false" customHeight="false" outlineLevel="0" collapsed="false">
      <c r="A9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5" s="0" t="str">
        <f aca="false">IF($A9605="","",INDEX(CARTAO_COMPRAS!$C:$C,INT((ROW()-2)/20)+2))</f>
        <v/>
      </c>
      <c r="C9605" s="0" t="str">
        <f aca="false">IF($A9605="","",INDEX(CARTAO_COMPRAS!$D:$D,INT((ROW()-2)/20)+2))</f>
        <v/>
      </c>
      <c r="D9605" s="0" t="str">
        <f aca="false">IF($A9605="","",INDEX(CARTAO_COMPRAS!$E:$E,INT((ROW()-2)/20)+2))</f>
        <v/>
      </c>
      <c r="E9605" s="0" t="str">
        <f aca="false">IF($A9605="","",INDEX(CARTAO_COMPRAS!$H:$H,INT((ROW()-2)/20)+2)+MOD(ROW()-2,20))</f>
        <v/>
      </c>
      <c r="F9605" s="0" t="str">
        <f aca="false">IF($A9605="","",INDEX(CARTAO_COMPRAS!$G:$G,INT((ROW()-2)/20)+2))</f>
        <v/>
      </c>
      <c r="G9605" s="5" t="str">
        <f aca="false">IF($A9605="","",INDEX(CARTAO_COMPRAS!$I:$I,INT((ROW()-2)/20)+2))</f>
        <v/>
      </c>
      <c r="H9605" s="4" t="str">
        <f aca="false">IF($A9605="","",EDATE(INDEX(CARTAO_COMPRAS!$J:$J,INT((ROW()-2)/20)+2),MOD(ROW()-2,20)))</f>
        <v/>
      </c>
      <c r="I9605" s="4" t="str">
        <f aca="false">IF($H9605="","",$H9605-WEEKDAY($H9605,2)+1)</f>
        <v/>
      </c>
      <c r="J9605" s="4" t="str">
        <f aca="false">IF($I9605="","",$I9605+6)</f>
        <v/>
      </c>
      <c r="K9605" s="6" t="str">
        <f aca="false">IF($H9605="","",DATE(YEAR($H9605),MONTH($H9605),1))</f>
        <v/>
      </c>
      <c r="L9605" s="0" t="str">
        <f aca="false">IF($A9605="","",INDEX(CARTAO_COMPRAS!$K:$K,INT((ROW()-2)/20)+2))</f>
        <v/>
      </c>
      <c r="M9605" s="0" t="str">
        <f aca="false">IF($A9605="","","Compra no cartão")</f>
        <v/>
      </c>
    </row>
    <row r="9606" customFormat="false" ht="13.5" hidden="false" customHeight="false" outlineLevel="0" collapsed="false">
      <c r="A9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6" s="0" t="str">
        <f aca="false">IF($A9606="","",INDEX(CARTAO_COMPRAS!$C:$C,INT((ROW()-2)/20)+2))</f>
        <v/>
      </c>
      <c r="C9606" s="0" t="str">
        <f aca="false">IF($A9606="","",INDEX(CARTAO_COMPRAS!$D:$D,INT((ROW()-2)/20)+2))</f>
        <v/>
      </c>
      <c r="D9606" s="0" t="str">
        <f aca="false">IF($A9606="","",INDEX(CARTAO_COMPRAS!$E:$E,INT((ROW()-2)/20)+2))</f>
        <v/>
      </c>
      <c r="E9606" s="0" t="str">
        <f aca="false">IF($A9606="","",INDEX(CARTAO_COMPRAS!$H:$H,INT((ROW()-2)/20)+2)+MOD(ROW()-2,20))</f>
        <v/>
      </c>
      <c r="F9606" s="0" t="str">
        <f aca="false">IF($A9606="","",INDEX(CARTAO_COMPRAS!$G:$G,INT((ROW()-2)/20)+2))</f>
        <v/>
      </c>
      <c r="G9606" s="5" t="str">
        <f aca="false">IF($A9606="","",INDEX(CARTAO_COMPRAS!$I:$I,INT((ROW()-2)/20)+2))</f>
        <v/>
      </c>
      <c r="H9606" s="4" t="str">
        <f aca="false">IF($A9606="","",EDATE(INDEX(CARTAO_COMPRAS!$J:$J,INT((ROW()-2)/20)+2),MOD(ROW()-2,20)))</f>
        <v/>
      </c>
      <c r="I9606" s="4" t="str">
        <f aca="false">IF($H9606="","",$H9606-WEEKDAY($H9606,2)+1)</f>
        <v/>
      </c>
      <c r="J9606" s="4" t="str">
        <f aca="false">IF($I9606="","",$I9606+6)</f>
        <v/>
      </c>
      <c r="K9606" s="6" t="str">
        <f aca="false">IF($H9606="","",DATE(YEAR($H9606),MONTH($H9606),1))</f>
        <v/>
      </c>
      <c r="L9606" s="0" t="str">
        <f aca="false">IF($A9606="","",INDEX(CARTAO_COMPRAS!$K:$K,INT((ROW()-2)/20)+2))</f>
        <v/>
      </c>
      <c r="M9606" s="0" t="str">
        <f aca="false">IF($A9606="","","Compra no cartão")</f>
        <v/>
      </c>
    </row>
    <row r="9607" customFormat="false" ht="13.5" hidden="false" customHeight="false" outlineLevel="0" collapsed="false">
      <c r="A9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7" s="0" t="str">
        <f aca="false">IF($A9607="","",INDEX(CARTAO_COMPRAS!$C:$C,INT((ROW()-2)/20)+2))</f>
        <v/>
      </c>
      <c r="C9607" s="0" t="str">
        <f aca="false">IF($A9607="","",INDEX(CARTAO_COMPRAS!$D:$D,INT((ROW()-2)/20)+2))</f>
        <v/>
      </c>
      <c r="D9607" s="0" t="str">
        <f aca="false">IF($A9607="","",INDEX(CARTAO_COMPRAS!$E:$E,INT((ROW()-2)/20)+2))</f>
        <v/>
      </c>
      <c r="E9607" s="0" t="str">
        <f aca="false">IF($A9607="","",INDEX(CARTAO_COMPRAS!$H:$H,INT((ROW()-2)/20)+2)+MOD(ROW()-2,20))</f>
        <v/>
      </c>
      <c r="F9607" s="0" t="str">
        <f aca="false">IF($A9607="","",INDEX(CARTAO_COMPRAS!$G:$G,INT((ROW()-2)/20)+2))</f>
        <v/>
      </c>
      <c r="G9607" s="5" t="str">
        <f aca="false">IF($A9607="","",INDEX(CARTAO_COMPRAS!$I:$I,INT((ROW()-2)/20)+2))</f>
        <v/>
      </c>
      <c r="H9607" s="4" t="str">
        <f aca="false">IF($A9607="","",EDATE(INDEX(CARTAO_COMPRAS!$J:$J,INT((ROW()-2)/20)+2),MOD(ROW()-2,20)))</f>
        <v/>
      </c>
      <c r="I9607" s="4" t="str">
        <f aca="false">IF($H9607="","",$H9607-WEEKDAY($H9607,2)+1)</f>
        <v/>
      </c>
      <c r="J9607" s="4" t="str">
        <f aca="false">IF($I9607="","",$I9607+6)</f>
        <v/>
      </c>
      <c r="K9607" s="6" t="str">
        <f aca="false">IF($H9607="","",DATE(YEAR($H9607),MONTH($H9607),1))</f>
        <v/>
      </c>
      <c r="L9607" s="0" t="str">
        <f aca="false">IF($A9607="","",INDEX(CARTAO_COMPRAS!$K:$K,INT((ROW()-2)/20)+2))</f>
        <v/>
      </c>
      <c r="M9607" s="0" t="str">
        <f aca="false">IF($A9607="","","Compra no cartão")</f>
        <v/>
      </c>
    </row>
    <row r="9608" customFormat="false" ht="13.5" hidden="false" customHeight="false" outlineLevel="0" collapsed="false">
      <c r="A9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8" s="0" t="str">
        <f aca="false">IF($A9608="","",INDEX(CARTAO_COMPRAS!$C:$C,INT((ROW()-2)/20)+2))</f>
        <v/>
      </c>
      <c r="C9608" s="0" t="str">
        <f aca="false">IF($A9608="","",INDEX(CARTAO_COMPRAS!$D:$D,INT((ROW()-2)/20)+2))</f>
        <v/>
      </c>
      <c r="D9608" s="0" t="str">
        <f aca="false">IF($A9608="","",INDEX(CARTAO_COMPRAS!$E:$E,INT((ROW()-2)/20)+2))</f>
        <v/>
      </c>
      <c r="E9608" s="0" t="str">
        <f aca="false">IF($A9608="","",INDEX(CARTAO_COMPRAS!$H:$H,INT((ROW()-2)/20)+2)+MOD(ROW()-2,20))</f>
        <v/>
      </c>
      <c r="F9608" s="0" t="str">
        <f aca="false">IF($A9608="","",INDEX(CARTAO_COMPRAS!$G:$G,INT((ROW()-2)/20)+2))</f>
        <v/>
      </c>
      <c r="G9608" s="5" t="str">
        <f aca="false">IF($A9608="","",INDEX(CARTAO_COMPRAS!$I:$I,INT((ROW()-2)/20)+2))</f>
        <v/>
      </c>
      <c r="H9608" s="4" t="str">
        <f aca="false">IF($A9608="","",EDATE(INDEX(CARTAO_COMPRAS!$J:$J,INT((ROW()-2)/20)+2),MOD(ROW()-2,20)))</f>
        <v/>
      </c>
      <c r="I9608" s="4" t="str">
        <f aca="false">IF($H9608="","",$H9608-WEEKDAY($H9608,2)+1)</f>
        <v/>
      </c>
      <c r="J9608" s="4" t="str">
        <f aca="false">IF($I9608="","",$I9608+6)</f>
        <v/>
      </c>
      <c r="K9608" s="6" t="str">
        <f aca="false">IF($H9608="","",DATE(YEAR($H9608),MONTH($H9608),1))</f>
        <v/>
      </c>
      <c r="L9608" s="0" t="str">
        <f aca="false">IF($A9608="","",INDEX(CARTAO_COMPRAS!$K:$K,INT((ROW()-2)/20)+2))</f>
        <v/>
      </c>
      <c r="M9608" s="0" t="str">
        <f aca="false">IF($A9608="","","Compra no cartão")</f>
        <v/>
      </c>
    </row>
    <row r="9609" customFormat="false" ht="13.5" hidden="false" customHeight="false" outlineLevel="0" collapsed="false">
      <c r="A9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09" s="0" t="str">
        <f aca="false">IF($A9609="","",INDEX(CARTAO_COMPRAS!$C:$C,INT((ROW()-2)/20)+2))</f>
        <v/>
      </c>
      <c r="C9609" s="0" t="str">
        <f aca="false">IF($A9609="","",INDEX(CARTAO_COMPRAS!$D:$D,INT((ROW()-2)/20)+2))</f>
        <v/>
      </c>
      <c r="D9609" s="0" t="str">
        <f aca="false">IF($A9609="","",INDEX(CARTAO_COMPRAS!$E:$E,INT((ROW()-2)/20)+2))</f>
        <v/>
      </c>
      <c r="E9609" s="0" t="str">
        <f aca="false">IF($A9609="","",INDEX(CARTAO_COMPRAS!$H:$H,INT((ROW()-2)/20)+2)+MOD(ROW()-2,20))</f>
        <v/>
      </c>
      <c r="F9609" s="0" t="str">
        <f aca="false">IF($A9609="","",INDEX(CARTAO_COMPRAS!$G:$G,INT((ROW()-2)/20)+2))</f>
        <v/>
      </c>
      <c r="G9609" s="5" t="str">
        <f aca="false">IF($A9609="","",INDEX(CARTAO_COMPRAS!$I:$I,INT((ROW()-2)/20)+2))</f>
        <v/>
      </c>
      <c r="H9609" s="4" t="str">
        <f aca="false">IF($A9609="","",EDATE(INDEX(CARTAO_COMPRAS!$J:$J,INT((ROW()-2)/20)+2),MOD(ROW()-2,20)))</f>
        <v/>
      </c>
      <c r="I9609" s="4" t="str">
        <f aca="false">IF($H9609="","",$H9609-WEEKDAY($H9609,2)+1)</f>
        <v/>
      </c>
      <c r="J9609" s="4" t="str">
        <f aca="false">IF($I9609="","",$I9609+6)</f>
        <v/>
      </c>
      <c r="K9609" s="6" t="str">
        <f aca="false">IF($H9609="","",DATE(YEAR($H9609),MONTH($H9609),1))</f>
        <v/>
      </c>
      <c r="L9609" s="0" t="str">
        <f aca="false">IF($A9609="","",INDEX(CARTAO_COMPRAS!$K:$K,INT((ROW()-2)/20)+2))</f>
        <v/>
      </c>
      <c r="M9609" s="0" t="str">
        <f aca="false">IF($A9609="","","Compra no cartão")</f>
        <v/>
      </c>
    </row>
    <row r="9610" customFormat="false" ht="13.5" hidden="false" customHeight="false" outlineLevel="0" collapsed="false">
      <c r="A9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0" s="0" t="str">
        <f aca="false">IF($A9610="","",INDEX(CARTAO_COMPRAS!$C:$C,INT((ROW()-2)/20)+2))</f>
        <v/>
      </c>
      <c r="C9610" s="0" t="str">
        <f aca="false">IF($A9610="","",INDEX(CARTAO_COMPRAS!$D:$D,INT((ROW()-2)/20)+2))</f>
        <v/>
      </c>
      <c r="D9610" s="0" t="str">
        <f aca="false">IF($A9610="","",INDEX(CARTAO_COMPRAS!$E:$E,INT((ROW()-2)/20)+2))</f>
        <v/>
      </c>
      <c r="E9610" s="0" t="str">
        <f aca="false">IF($A9610="","",INDEX(CARTAO_COMPRAS!$H:$H,INT((ROW()-2)/20)+2)+MOD(ROW()-2,20))</f>
        <v/>
      </c>
      <c r="F9610" s="0" t="str">
        <f aca="false">IF($A9610="","",INDEX(CARTAO_COMPRAS!$G:$G,INT((ROW()-2)/20)+2))</f>
        <v/>
      </c>
      <c r="G9610" s="5" t="str">
        <f aca="false">IF($A9610="","",INDEX(CARTAO_COMPRAS!$I:$I,INT((ROW()-2)/20)+2))</f>
        <v/>
      </c>
      <c r="H9610" s="4" t="str">
        <f aca="false">IF($A9610="","",EDATE(INDEX(CARTAO_COMPRAS!$J:$J,INT((ROW()-2)/20)+2),MOD(ROW()-2,20)))</f>
        <v/>
      </c>
      <c r="I9610" s="4" t="str">
        <f aca="false">IF($H9610="","",$H9610-WEEKDAY($H9610,2)+1)</f>
        <v/>
      </c>
      <c r="J9610" s="4" t="str">
        <f aca="false">IF($I9610="","",$I9610+6)</f>
        <v/>
      </c>
      <c r="K9610" s="6" t="str">
        <f aca="false">IF($H9610="","",DATE(YEAR($H9610),MONTH($H9610),1))</f>
        <v/>
      </c>
      <c r="L9610" s="0" t="str">
        <f aca="false">IF($A9610="","",INDEX(CARTAO_COMPRAS!$K:$K,INT((ROW()-2)/20)+2))</f>
        <v/>
      </c>
      <c r="M9610" s="0" t="str">
        <f aca="false">IF($A9610="","","Compra no cartão")</f>
        <v/>
      </c>
    </row>
    <row r="9611" customFormat="false" ht="13.5" hidden="false" customHeight="false" outlineLevel="0" collapsed="false">
      <c r="A9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1" s="0" t="str">
        <f aca="false">IF($A9611="","",INDEX(CARTAO_COMPRAS!$C:$C,INT((ROW()-2)/20)+2))</f>
        <v/>
      </c>
      <c r="C9611" s="0" t="str">
        <f aca="false">IF($A9611="","",INDEX(CARTAO_COMPRAS!$D:$D,INT((ROW()-2)/20)+2))</f>
        <v/>
      </c>
      <c r="D9611" s="0" t="str">
        <f aca="false">IF($A9611="","",INDEX(CARTAO_COMPRAS!$E:$E,INT((ROW()-2)/20)+2))</f>
        <v/>
      </c>
      <c r="E9611" s="0" t="str">
        <f aca="false">IF($A9611="","",INDEX(CARTAO_COMPRAS!$H:$H,INT((ROW()-2)/20)+2)+MOD(ROW()-2,20))</f>
        <v/>
      </c>
      <c r="F9611" s="0" t="str">
        <f aca="false">IF($A9611="","",INDEX(CARTAO_COMPRAS!$G:$G,INT((ROW()-2)/20)+2))</f>
        <v/>
      </c>
      <c r="G9611" s="5" t="str">
        <f aca="false">IF($A9611="","",INDEX(CARTAO_COMPRAS!$I:$I,INT((ROW()-2)/20)+2))</f>
        <v/>
      </c>
      <c r="H9611" s="4" t="str">
        <f aca="false">IF($A9611="","",EDATE(INDEX(CARTAO_COMPRAS!$J:$J,INT((ROW()-2)/20)+2),MOD(ROW()-2,20)))</f>
        <v/>
      </c>
      <c r="I9611" s="4" t="str">
        <f aca="false">IF($H9611="","",$H9611-WEEKDAY($H9611,2)+1)</f>
        <v/>
      </c>
      <c r="J9611" s="4" t="str">
        <f aca="false">IF($I9611="","",$I9611+6)</f>
        <v/>
      </c>
      <c r="K9611" s="6" t="str">
        <f aca="false">IF($H9611="","",DATE(YEAR($H9611),MONTH($H9611),1))</f>
        <v/>
      </c>
      <c r="L9611" s="0" t="str">
        <f aca="false">IF($A9611="","",INDEX(CARTAO_COMPRAS!$K:$K,INT((ROW()-2)/20)+2))</f>
        <v/>
      </c>
      <c r="M9611" s="0" t="str">
        <f aca="false">IF($A9611="","","Compra no cartão")</f>
        <v/>
      </c>
    </row>
    <row r="9612" customFormat="false" ht="13.5" hidden="false" customHeight="false" outlineLevel="0" collapsed="false">
      <c r="A9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2" s="0" t="str">
        <f aca="false">IF($A9612="","",INDEX(CARTAO_COMPRAS!$C:$C,INT((ROW()-2)/20)+2))</f>
        <v/>
      </c>
      <c r="C9612" s="0" t="str">
        <f aca="false">IF($A9612="","",INDEX(CARTAO_COMPRAS!$D:$D,INT((ROW()-2)/20)+2))</f>
        <v/>
      </c>
      <c r="D9612" s="0" t="str">
        <f aca="false">IF($A9612="","",INDEX(CARTAO_COMPRAS!$E:$E,INT((ROW()-2)/20)+2))</f>
        <v/>
      </c>
      <c r="E9612" s="0" t="str">
        <f aca="false">IF($A9612="","",INDEX(CARTAO_COMPRAS!$H:$H,INT((ROW()-2)/20)+2)+MOD(ROW()-2,20))</f>
        <v/>
      </c>
      <c r="F9612" s="0" t="str">
        <f aca="false">IF($A9612="","",INDEX(CARTAO_COMPRAS!$G:$G,INT((ROW()-2)/20)+2))</f>
        <v/>
      </c>
      <c r="G9612" s="5" t="str">
        <f aca="false">IF($A9612="","",INDEX(CARTAO_COMPRAS!$I:$I,INT((ROW()-2)/20)+2))</f>
        <v/>
      </c>
      <c r="H9612" s="4" t="str">
        <f aca="false">IF($A9612="","",EDATE(INDEX(CARTAO_COMPRAS!$J:$J,INT((ROW()-2)/20)+2),MOD(ROW()-2,20)))</f>
        <v/>
      </c>
      <c r="I9612" s="4" t="str">
        <f aca="false">IF($H9612="","",$H9612-WEEKDAY($H9612,2)+1)</f>
        <v/>
      </c>
      <c r="J9612" s="4" t="str">
        <f aca="false">IF($I9612="","",$I9612+6)</f>
        <v/>
      </c>
      <c r="K9612" s="6" t="str">
        <f aca="false">IF($H9612="","",DATE(YEAR($H9612),MONTH($H9612),1))</f>
        <v/>
      </c>
      <c r="L9612" s="0" t="str">
        <f aca="false">IF($A9612="","",INDEX(CARTAO_COMPRAS!$K:$K,INT((ROW()-2)/20)+2))</f>
        <v/>
      </c>
      <c r="M9612" s="0" t="str">
        <f aca="false">IF($A9612="","","Compra no cartão")</f>
        <v/>
      </c>
    </row>
    <row r="9613" customFormat="false" ht="13.5" hidden="false" customHeight="false" outlineLevel="0" collapsed="false">
      <c r="A9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3" s="0" t="str">
        <f aca="false">IF($A9613="","",INDEX(CARTAO_COMPRAS!$C:$C,INT((ROW()-2)/20)+2))</f>
        <v/>
      </c>
      <c r="C9613" s="0" t="str">
        <f aca="false">IF($A9613="","",INDEX(CARTAO_COMPRAS!$D:$D,INT((ROW()-2)/20)+2))</f>
        <v/>
      </c>
      <c r="D9613" s="0" t="str">
        <f aca="false">IF($A9613="","",INDEX(CARTAO_COMPRAS!$E:$E,INT((ROW()-2)/20)+2))</f>
        <v/>
      </c>
      <c r="E9613" s="0" t="str">
        <f aca="false">IF($A9613="","",INDEX(CARTAO_COMPRAS!$H:$H,INT((ROW()-2)/20)+2)+MOD(ROW()-2,20))</f>
        <v/>
      </c>
      <c r="F9613" s="0" t="str">
        <f aca="false">IF($A9613="","",INDEX(CARTAO_COMPRAS!$G:$G,INT((ROW()-2)/20)+2))</f>
        <v/>
      </c>
      <c r="G9613" s="5" t="str">
        <f aca="false">IF($A9613="","",INDEX(CARTAO_COMPRAS!$I:$I,INT((ROW()-2)/20)+2))</f>
        <v/>
      </c>
      <c r="H9613" s="4" t="str">
        <f aca="false">IF($A9613="","",EDATE(INDEX(CARTAO_COMPRAS!$J:$J,INT((ROW()-2)/20)+2),MOD(ROW()-2,20)))</f>
        <v/>
      </c>
      <c r="I9613" s="4" t="str">
        <f aca="false">IF($H9613="","",$H9613-WEEKDAY($H9613,2)+1)</f>
        <v/>
      </c>
      <c r="J9613" s="4" t="str">
        <f aca="false">IF($I9613="","",$I9613+6)</f>
        <v/>
      </c>
      <c r="K9613" s="6" t="str">
        <f aca="false">IF($H9613="","",DATE(YEAR($H9613),MONTH($H9613),1))</f>
        <v/>
      </c>
      <c r="L9613" s="0" t="str">
        <f aca="false">IF($A9613="","",INDEX(CARTAO_COMPRAS!$K:$K,INT((ROW()-2)/20)+2))</f>
        <v/>
      </c>
      <c r="M9613" s="0" t="str">
        <f aca="false">IF($A9613="","","Compra no cartão")</f>
        <v/>
      </c>
    </row>
    <row r="9614" customFormat="false" ht="13.5" hidden="false" customHeight="false" outlineLevel="0" collapsed="false">
      <c r="A9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4" s="0" t="str">
        <f aca="false">IF($A9614="","",INDEX(CARTAO_COMPRAS!$C:$C,INT((ROW()-2)/20)+2))</f>
        <v/>
      </c>
      <c r="C9614" s="0" t="str">
        <f aca="false">IF($A9614="","",INDEX(CARTAO_COMPRAS!$D:$D,INT((ROW()-2)/20)+2))</f>
        <v/>
      </c>
      <c r="D9614" s="0" t="str">
        <f aca="false">IF($A9614="","",INDEX(CARTAO_COMPRAS!$E:$E,INT((ROW()-2)/20)+2))</f>
        <v/>
      </c>
      <c r="E9614" s="0" t="str">
        <f aca="false">IF($A9614="","",INDEX(CARTAO_COMPRAS!$H:$H,INT((ROW()-2)/20)+2)+MOD(ROW()-2,20))</f>
        <v/>
      </c>
      <c r="F9614" s="0" t="str">
        <f aca="false">IF($A9614="","",INDEX(CARTAO_COMPRAS!$G:$G,INT((ROW()-2)/20)+2))</f>
        <v/>
      </c>
      <c r="G9614" s="5" t="str">
        <f aca="false">IF($A9614="","",INDEX(CARTAO_COMPRAS!$I:$I,INT((ROW()-2)/20)+2))</f>
        <v/>
      </c>
      <c r="H9614" s="4" t="str">
        <f aca="false">IF($A9614="","",EDATE(INDEX(CARTAO_COMPRAS!$J:$J,INT((ROW()-2)/20)+2),MOD(ROW()-2,20)))</f>
        <v/>
      </c>
      <c r="I9614" s="4" t="str">
        <f aca="false">IF($H9614="","",$H9614-WEEKDAY($H9614,2)+1)</f>
        <v/>
      </c>
      <c r="J9614" s="4" t="str">
        <f aca="false">IF($I9614="","",$I9614+6)</f>
        <v/>
      </c>
      <c r="K9614" s="6" t="str">
        <f aca="false">IF($H9614="","",DATE(YEAR($H9614),MONTH($H9614),1))</f>
        <v/>
      </c>
      <c r="L9614" s="0" t="str">
        <f aca="false">IF($A9614="","",INDEX(CARTAO_COMPRAS!$K:$K,INT((ROW()-2)/20)+2))</f>
        <v/>
      </c>
      <c r="M9614" s="0" t="str">
        <f aca="false">IF($A9614="","","Compra no cartão")</f>
        <v/>
      </c>
    </row>
    <row r="9615" customFormat="false" ht="13.5" hidden="false" customHeight="false" outlineLevel="0" collapsed="false">
      <c r="A9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5" s="0" t="str">
        <f aca="false">IF($A9615="","",INDEX(CARTAO_COMPRAS!$C:$C,INT((ROW()-2)/20)+2))</f>
        <v/>
      </c>
      <c r="C9615" s="0" t="str">
        <f aca="false">IF($A9615="","",INDEX(CARTAO_COMPRAS!$D:$D,INT((ROW()-2)/20)+2))</f>
        <v/>
      </c>
      <c r="D9615" s="0" t="str">
        <f aca="false">IF($A9615="","",INDEX(CARTAO_COMPRAS!$E:$E,INT((ROW()-2)/20)+2))</f>
        <v/>
      </c>
      <c r="E9615" s="0" t="str">
        <f aca="false">IF($A9615="","",INDEX(CARTAO_COMPRAS!$H:$H,INT((ROW()-2)/20)+2)+MOD(ROW()-2,20))</f>
        <v/>
      </c>
      <c r="F9615" s="0" t="str">
        <f aca="false">IF($A9615="","",INDEX(CARTAO_COMPRAS!$G:$G,INT((ROW()-2)/20)+2))</f>
        <v/>
      </c>
      <c r="G9615" s="5" t="str">
        <f aca="false">IF($A9615="","",INDEX(CARTAO_COMPRAS!$I:$I,INT((ROW()-2)/20)+2))</f>
        <v/>
      </c>
      <c r="H9615" s="4" t="str">
        <f aca="false">IF($A9615="","",EDATE(INDEX(CARTAO_COMPRAS!$J:$J,INT((ROW()-2)/20)+2),MOD(ROW()-2,20)))</f>
        <v/>
      </c>
      <c r="I9615" s="4" t="str">
        <f aca="false">IF($H9615="","",$H9615-WEEKDAY($H9615,2)+1)</f>
        <v/>
      </c>
      <c r="J9615" s="4" t="str">
        <f aca="false">IF($I9615="","",$I9615+6)</f>
        <v/>
      </c>
      <c r="K9615" s="6" t="str">
        <f aca="false">IF($H9615="","",DATE(YEAR($H9615),MONTH($H9615),1))</f>
        <v/>
      </c>
      <c r="L9615" s="0" t="str">
        <f aca="false">IF($A9615="","",INDEX(CARTAO_COMPRAS!$K:$K,INT((ROW()-2)/20)+2))</f>
        <v/>
      </c>
      <c r="M9615" s="0" t="str">
        <f aca="false">IF($A9615="","","Compra no cartão")</f>
        <v/>
      </c>
    </row>
    <row r="9616" customFormat="false" ht="13.5" hidden="false" customHeight="false" outlineLevel="0" collapsed="false">
      <c r="A9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6" s="0" t="str">
        <f aca="false">IF($A9616="","",INDEX(CARTAO_COMPRAS!$C:$C,INT((ROW()-2)/20)+2))</f>
        <v/>
      </c>
      <c r="C9616" s="0" t="str">
        <f aca="false">IF($A9616="","",INDEX(CARTAO_COMPRAS!$D:$D,INT((ROW()-2)/20)+2))</f>
        <v/>
      </c>
      <c r="D9616" s="0" t="str">
        <f aca="false">IF($A9616="","",INDEX(CARTAO_COMPRAS!$E:$E,INT((ROW()-2)/20)+2))</f>
        <v/>
      </c>
      <c r="E9616" s="0" t="str">
        <f aca="false">IF($A9616="","",INDEX(CARTAO_COMPRAS!$H:$H,INT((ROW()-2)/20)+2)+MOD(ROW()-2,20))</f>
        <v/>
      </c>
      <c r="F9616" s="0" t="str">
        <f aca="false">IF($A9616="","",INDEX(CARTAO_COMPRAS!$G:$G,INT((ROW()-2)/20)+2))</f>
        <v/>
      </c>
      <c r="G9616" s="5" t="str">
        <f aca="false">IF($A9616="","",INDEX(CARTAO_COMPRAS!$I:$I,INT((ROW()-2)/20)+2))</f>
        <v/>
      </c>
      <c r="H9616" s="4" t="str">
        <f aca="false">IF($A9616="","",EDATE(INDEX(CARTAO_COMPRAS!$J:$J,INT((ROW()-2)/20)+2),MOD(ROW()-2,20)))</f>
        <v/>
      </c>
      <c r="I9616" s="4" t="str">
        <f aca="false">IF($H9616="","",$H9616-WEEKDAY($H9616,2)+1)</f>
        <v/>
      </c>
      <c r="J9616" s="4" t="str">
        <f aca="false">IF($I9616="","",$I9616+6)</f>
        <v/>
      </c>
      <c r="K9616" s="6" t="str">
        <f aca="false">IF($H9616="","",DATE(YEAR($H9616),MONTH($H9616),1))</f>
        <v/>
      </c>
      <c r="L9616" s="0" t="str">
        <f aca="false">IF($A9616="","",INDEX(CARTAO_COMPRAS!$K:$K,INT((ROW()-2)/20)+2))</f>
        <v/>
      </c>
      <c r="M9616" s="0" t="str">
        <f aca="false">IF($A9616="","","Compra no cartão")</f>
        <v/>
      </c>
    </row>
    <row r="9617" customFormat="false" ht="13.5" hidden="false" customHeight="false" outlineLevel="0" collapsed="false">
      <c r="A9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7" s="0" t="str">
        <f aca="false">IF($A9617="","",INDEX(CARTAO_COMPRAS!$C:$C,INT((ROW()-2)/20)+2))</f>
        <v/>
      </c>
      <c r="C9617" s="0" t="str">
        <f aca="false">IF($A9617="","",INDEX(CARTAO_COMPRAS!$D:$D,INT((ROW()-2)/20)+2))</f>
        <v/>
      </c>
      <c r="D9617" s="0" t="str">
        <f aca="false">IF($A9617="","",INDEX(CARTAO_COMPRAS!$E:$E,INT((ROW()-2)/20)+2))</f>
        <v/>
      </c>
      <c r="E9617" s="0" t="str">
        <f aca="false">IF($A9617="","",INDEX(CARTAO_COMPRAS!$H:$H,INT((ROW()-2)/20)+2)+MOD(ROW()-2,20))</f>
        <v/>
      </c>
      <c r="F9617" s="0" t="str">
        <f aca="false">IF($A9617="","",INDEX(CARTAO_COMPRAS!$G:$G,INT((ROW()-2)/20)+2))</f>
        <v/>
      </c>
      <c r="G9617" s="5" t="str">
        <f aca="false">IF($A9617="","",INDEX(CARTAO_COMPRAS!$I:$I,INT((ROW()-2)/20)+2))</f>
        <v/>
      </c>
      <c r="H9617" s="4" t="str">
        <f aca="false">IF($A9617="","",EDATE(INDEX(CARTAO_COMPRAS!$J:$J,INT((ROW()-2)/20)+2),MOD(ROW()-2,20)))</f>
        <v/>
      </c>
      <c r="I9617" s="4" t="str">
        <f aca="false">IF($H9617="","",$H9617-WEEKDAY($H9617,2)+1)</f>
        <v/>
      </c>
      <c r="J9617" s="4" t="str">
        <f aca="false">IF($I9617="","",$I9617+6)</f>
        <v/>
      </c>
      <c r="K9617" s="6" t="str">
        <f aca="false">IF($H9617="","",DATE(YEAR($H9617),MONTH($H9617),1))</f>
        <v/>
      </c>
      <c r="L9617" s="0" t="str">
        <f aca="false">IF($A9617="","",INDEX(CARTAO_COMPRAS!$K:$K,INT((ROW()-2)/20)+2))</f>
        <v/>
      </c>
      <c r="M9617" s="0" t="str">
        <f aca="false">IF($A9617="","","Compra no cartão")</f>
        <v/>
      </c>
    </row>
    <row r="9618" customFormat="false" ht="13.5" hidden="false" customHeight="false" outlineLevel="0" collapsed="false">
      <c r="A9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8" s="0" t="str">
        <f aca="false">IF($A9618="","",INDEX(CARTAO_COMPRAS!$C:$C,INT((ROW()-2)/20)+2))</f>
        <v/>
      </c>
      <c r="C9618" s="0" t="str">
        <f aca="false">IF($A9618="","",INDEX(CARTAO_COMPRAS!$D:$D,INT((ROW()-2)/20)+2))</f>
        <v/>
      </c>
      <c r="D9618" s="0" t="str">
        <f aca="false">IF($A9618="","",INDEX(CARTAO_COMPRAS!$E:$E,INT((ROW()-2)/20)+2))</f>
        <v/>
      </c>
      <c r="E9618" s="0" t="str">
        <f aca="false">IF($A9618="","",INDEX(CARTAO_COMPRAS!$H:$H,INT((ROW()-2)/20)+2)+MOD(ROW()-2,20))</f>
        <v/>
      </c>
      <c r="F9618" s="0" t="str">
        <f aca="false">IF($A9618="","",INDEX(CARTAO_COMPRAS!$G:$G,INT((ROW()-2)/20)+2))</f>
        <v/>
      </c>
      <c r="G9618" s="5" t="str">
        <f aca="false">IF($A9618="","",INDEX(CARTAO_COMPRAS!$I:$I,INT((ROW()-2)/20)+2))</f>
        <v/>
      </c>
      <c r="H9618" s="4" t="str">
        <f aca="false">IF($A9618="","",EDATE(INDEX(CARTAO_COMPRAS!$J:$J,INT((ROW()-2)/20)+2),MOD(ROW()-2,20)))</f>
        <v/>
      </c>
      <c r="I9618" s="4" t="str">
        <f aca="false">IF($H9618="","",$H9618-WEEKDAY($H9618,2)+1)</f>
        <v/>
      </c>
      <c r="J9618" s="4" t="str">
        <f aca="false">IF($I9618="","",$I9618+6)</f>
        <v/>
      </c>
      <c r="K9618" s="6" t="str">
        <f aca="false">IF($H9618="","",DATE(YEAR($H9618),MONTH($H9618),1))</f>
        <v/>
      </c>
      <c r="L9618" s="0" t="str">
        <f aca="false">IF($A9618="","",INDEX(CARTAO_COMPRAS!$K:$K,INT((ROW()-2)/20)+2))</f>
        <v/>
      </c>
      <c r="M9618" s="0" t="str">
        <f aca="false">IF($A9618="","","Compra no cartão")</f>
        <v/>
      </c>
    </row>
    <row r="9619" customFormat="false" ht="13.5" hidden="false" customHeight="false" outlineLevel="0" collapsed="false">
      <c r="A9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19" s="0" t="str">
        <f aca="false">IF($A9619="","",INDEX(CARTAO_COMPRAS!$C:$C,INT((ROW()-2)/20)+2))</f>
        <v/>
      </c>
      <c r="C9619" s="0" t="str">
        <f aca="false">IF($A9619="","",INDEX(CARTAO_COMPRAS!$D:$D,INT((ROW()-2)/20)+2))</f>
        <v/>
      </c>
      <c r="D9619" s="0" t="str">
        <f aca="false">IF($A9619="","",INDEX(CARTAO_COMPRAS!$E:$E,INT((ROW()-2)/20)+2))</f>
        <v/>
      </c>
      <c r="E9619" s="0" t="str">
        <f aca="false">IF($A9619="","",INDEX(CARTAO_COMPRAS!$H:$H,INT((ROW()-2)/20)+2)+MOD(ROW()-2,20))</f>
        <v/>
      </c>
      <c r="F9619" s="0" t="str">
        <f aca="false">IF($A9619="","",INDEX(CARTAO_COMPRAS!$G:$G,INT((ROW()-2)/20)+2))</f>
        <v/>
      </c>
      <c r="G9619" s="5" t="str">
        <f aca="false">IF($A9619="","",INDEX(CARTAO_COMPRAS!$I:$I,INT((ROW()-2)/20)+2))</f>
        <v/>
      </c>
      <c r="H9619" s="4" t="str">
        <f aca="false">IF($A9619="","",EDATE(INDEX(CARTAO_COMPRAS!$J:$J,INT((ROW()-2)/20)+2),MOD(ROW()-2,20)))</f>
        <v/>
      </c>
      <c r="I9619" s="4" t="str">
        <f aca="false">IF($H9619="","",$H9619-WEEKDAY($H9619,2)+1)</f>
        <v/>
      </c>
      <c r="J9619" s="4" t="str">
        <f aca="false">IF($I9619="","",$I9619+6)</f>
        <v/>
      </c>
      <c r="K9619" s="6" t="str">
        <f aca="false">IF($H9619="","",DATE(YEAR($H9619),MONTH($H9619),1))</f>
        <v/>
      </c>
      <c r="L9619" s="0" t="str">
        <f aca="false">IF($A9619="","",INDEX(CARTAO_COMPRAS!$K:$K,INT((ROW()-2)/20)+2))</f>
        <v/>
      </c>
      <c r="M9619" s="0" t="str">
        <f aca="false">IF($A9619="","","Compra no cartão")</f>
        <v/>
      </c>
    </row>
    <row r="9620" customFormat="false" ht="13.5" hidden="false" customHeight="false" outlineLevel="0" collapsed="false">
      <c r="A9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0" s="0" t="str">
        <f aca="false">IF($A9620="","",INDEX(CARTAO_COMPRAS!$C:$C,INT((ROW()-2)/20)+2))</f>
        <v/>
      </c>
      <c r="C9620" s="0" t="str">
        <f aca="false">IF($A9620="","",INDEX(CARTAO_COMPRAS!$D:$D,INT((ROW()-2)/20)+2))</f>
        <v/>
      </c>
      <c r="D9620" s="0" t="str">
        <f aca="false">IF($A9620="","",INDEX(CARTAO_COMPRAS!$E:$E,INT((ROW()-2)/20)+2))</f>
        <v/>
      </c>
      <c r="E9620" s="0" t="str">
        <f aca="false">IF($A9620="","",INDEX(CARTAO_COMPRAS!$H:$H,INT((ROW()-2)/20)+2)+MOD(ROW()-2,20))</f>
        <v/>
      </c>
      <c r="F9620" s="0" t="str">
        <f aca="false">IF($A9620="","",INDEX(CARTAO_COMPRAS!$G:$G,INT((ROW()-2)/20)+2))</f>
        <v/>
      </c>
      <c r="G9620" s="5" t="str">
        <f aca="false">IF($A9620="","",INDEX(CARTAO_COMPRAS!$I:$I,INT((ROW()-2)/20)+2))</f>
        <v/>
      </c>
      <c r="H9620" s="4" t="str">
        <f aca="false">IF($A9620="","",EDATE(INDEX(CARTAO_COMPRAS!$J:$J,INT((ROW()-2)/20)+2),MOD(ROW()-2,20)))</f>
        <v/>
      </c>
      <c r="I9620" s="4" t="str">
        <f aca="false">IF($H9620="","",$H9620-WEEKDAY($H9620,2)+1)</f>
        <v/>
      </c>
      <c r="J9620" s="4" t="str">
        <f aca="false">IF($I9620="","",$I9620+6)</f>
        <v/>
      </c>
      <c r="K9620" s="6" t="str">
        <f aca="false">IF($H9620="","",DATE(YEAR($H9620),MONTH($H9620),1))</f>
        <v/>
      </c>
      <c r="L9620" s="0" t="str">
        <f aca="false">IF($A9620="","",INDEX(CARTAO_COMPRAS!$K:$K,INT((ROW()-2)/20)+2))</f>
        <v/>
      </c>
      <c r="M9620" s="0" t="str">
        <f aca="false">IF($A9620="","","Compra no cartão")</f>
        <v/>
      </c>
    </row>
    <row r="9621" customFormat="false" ht="13.5" hidden="false" customHeight="false" outlineLevel="0" collapsed="false">
      <c r="A9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1" s="0" t="str">
        <f aca="false">IF($A9621="","",INDEX(CARTAO_COMPRAS!$C:$C,INT((ROW()-2)/20)+2))</f>
        <v/>
      </c>
      <c r="C9621" s="0" t="str">
        <f aca="false">IF($A9621="","",INDEX(CARTAO_COMPRAS!$D:$D,INT((ROW()-2)/20)+2))</f>
        <v/>
      </c>
      <c r="D9621" s="0" t="str">
        <f aca="false">IF($A9621="","",INDEX(CARTAO_COMPRAS!$E:$E,INT((ROW()-2)/20)+2))</f>
        <v/>
      </c>
      <c r="E9621" s="0" t="str">
        <f aca="false">IF($A9621="","",INDEX(CARTAO_COMPRAS!$H:$H,INT((ROW()-2)/20)+2)+MOD(ROW()-2,20))</f>
        <v/>
      </c>
      <c r="F9621" s="0" t="str">
        <f aca="false">IF($A9621="","",INDEX(CARTAO_COMPRAS!$G:$G,INT((ROW()-2)/20)+2))</f>
        <v/>
      </c>
      <c r="G9621" s="5" t="str">
        <f aca="false">IF($A9621="","",INDEX(CARTAO_COMPRAS!$I:$I,INT((ROW()-2)/20)+2))</f>
        <v/>
      </c>
      <c r="H9621" s="4" t="str">
        <f aca="false">IF($A9621="","",EDATE(INDEX(CARTAO_COMPRAS!$J:$J,INT((ROW()-2)/20)+2),MOD(ROW()-2,20)))</f>
        <v/>
      </c>
      <c r="I9621" s="4" t="str">
        <f aca="false">IF($H9621="","",$H9621-WEEKDAY($H9621,2)+1)</f>
        <v/>
      </c>
      <c r="J9621" s="4" t="str">
        <f aca="false">IF($I9621="","",$I9621+6)</f>
        <v/>
      </c>
      <c r="K9621" s="6" t="str">
        <f aca="false">IF($H9621="","",DATE(YEAR($H9621),MONTH($H9621),1))</f>
        <v/>
      </c>
      <c r="L9621" s="0" t="str">
        <f aca="false">IF($A9621="","",INDEX(CARTAO_COMPRAS!$K:$K,INT((ROW()-2)/20)+2))</f>
        <v/>
      </c>
      <c r="M9621" s="0" t="str">
        <f aca="false">IF($A9621="","","Compra no cartão")</f>
        <v/>
      </c>
    </row>
    <row r="9622" customFormat="false" ht="13.5" hidden="false" customHeight="false" outlineLevel="0" collapsed="false">
      <c r="A96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482</v>
      </c>
      <c r="B9622" s="0" t="str">
        <f aca="false">IF($A9622="","",INDEX(CARTAO_COMPRAS!$C:$C,INT((ROW()-2)/20)+2))</f>
        <v>Nubank</v>
      </c>
      <c r="C9622" s="0" t="str">
        <f aca="false">IF($A9622="","",INDEX(CARTAO_COMPRAS!$D:$D,INT((ROW()-2)/20)+2))</f>
        <v>Supermercado</v>
      </c>
      <c r="D9622" s="0" t="str">
        <f aca="false">IF($A9622="","",INDEX(CARTAO_COMPRAS!$E:$E,INT((ROW()-2)/20)+2))</f>
        <v>Alimentação / Insumos</v>
      </c>
      <c r="E9622" s="0" t="n">
        <f aca="false">IF($A9622="","",INDEX(CARTAO_COMPRAS!$H:$H,INT((ROW()-2)/20)+2)+MOD(ROW()-2,20))</f>
        <v>1</v>
      </c>
      <c r="F9622" s="0" t="n">
        <f aca="false">IF($A9622="","",INDEX(CARTAO_COMPRAS!$G:$G,INT((ROW()-2)/20)+2))</f>
        <v>1</v>
      </c>
      <c r="G9622" s="5" t="n">
        <f aca="false">IF($A9622="","",INDEX(CARTAO_COMPRAS!$I:$I,INT((ROW()-2)/20)+2))</f>
        <v>30.16</v>
      </c>
      <c r="H9622" s="4" t="n">
        <f aca="false">IF($A9622="","",EDATE(INDEX(CARTAO_COMPRAS!$J:$J,INT((ROW()-2)/20)+2),MOD(ROW()-2,20)))</f>
        <v>46201</v>
      </c>
      <c r="I9622" s="4" t="n">
        <f aca="false">IF($H9622="","",$H9622-WEEKDAY($H9622,2)+1)</f>
        <v>46195</v>
      </c>
      <c r="J9622" s="4" t="n">
        <f aca="false">IF($I9622="","",$I9622+6)</f>
        <v>46201</v>
      </c>
      <c r="K9622" s="6" t="n">
        <f aca="false">IF($H9622="","",DATE(YEAR($H9622),MONTH($H9622),1))</f>
        <v>46174</v>
      </c>
      <c r="L9622" s="0" t="str">
        <f aca="false">IF($A9622="","",INDEX(CARTAO_COMPRAS!$K:$K,INT((ROW()-2)/20)+2))</f>
        <v>Pago</v>
      </c>
      <c r="M9622" s="0" t="str">
        <f aca="false">IF($A9622="","","Compra no cartão")</f>
        <v>Compra no cartão</v>
      </c>
    </row>
    <row r="9623" customFormat="false" ht="13.5" hidden="false" customHeight="false" outlineLevel="0" collapsed="false">
      <c r="A9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3" s="0" t="str">
        <f aca="false">IF($A9623="","",INDEX(CARTAO_COMPRAS!$C:$C,INT((ROW()-2)/20)+2))</f>
        <v/>
      </c>
      <c r="C9623" s="0" t="str">
        <f aca="false">IF($A9623="","",INDEX(CARTAO_COMPRAS!$D:$D,INT((ROW()-2)/20)+2))</f>
        <v/>
      </c>
      <c r="D9623" s="0" t="str">
        <f aca="false">IF($A9623="","",INDEX(CARTAO_COMPRAS!$E:$E,INT((ROW()-2)/20)+2))</f>
        <v/>
      </c>
      <c r="E9623" s="0" t="str">
        <f aca="false">IF($A9623="","",INDEX(CARTAO_COMPRAS!$H:$H,INT((ROW()-2)/20)+2)+MOD(ROW()-2,20))</f>
        <v/>
      </c>
      <c r="F9623" s="0" t="str">
        <f aca="false">IF($A9623="","",INDEX(CARTAO_COMPRAS!$G:$G,INT((ROW()-2)/20)+2))</f>
        <v/>
      </c>
      <c r="G9623" s="5" t="str">
        <f aca="false">IF($A9623="","",INDEX(CARTAO_COMPRAS!$I:$I,INT((ROW()-2)/20)+2))</f>
        <v/>
      </c>
      <c r="H9623" s="4" t="str">
        <f aca="false">IF($A9623="","",EDATE(INDEX(CARTAO_COMPRAS!$J:$J,INT((ROW()-2)/20)+2),MOD(ROW()-2,20)))</f>
        <v/>
      </c>
      <c r="I9623" s="4" t="str">
        <f aca="false">IF($H9623="","",$H9623-WEEKDAY($H9623,2)+1)</f>
        <v/>
      </c>
      <c r="J9623" s="4" t="str">
        <f aca="false">IF($I9623="","",$I9623+6)</f>
        <v/>
      </c>
      <c r="K9623" s="6" t="str">
        <f aca="false">IF($H9623="","",DATE(YEAR($H9623),MONTH($H9623),1))</f>
        <v/>
      </c>
      <c r="L9623" s="0" t="str">
        <f aca="false">IF($A9623="","",INDEX(CARTAO_COMPRAS!$K:$K,INT((ROW()-2)/20)+2))</f>
        <v/>
      </c>
      <c r="M9623" s="0" t="str">
        <f aca="false">IF($A9623="","","Compra no cartão")</f>
        <v/>
      </c>
    </row>
    <row r="9624" customFormat="false" ht="13.5" hidden="false" customHeight="false" outlineLevel="0" collapsed="false">
      <c r="A9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4" s="0" t="str">
        <f aca="false">IF($A9624="","",INDEX(CARTAO_COMPRAS!$C:$C,INT((ROW()-2)/20)+2))</f>
        <v/>
      </c>
      <c r="C9624" s="0" t="str">
        <f aca="false">IF($A9624="","",INDEX(CARTAO_COMPRAS!$D:$D,INT((ROW()-2)/20)+2))</f>
        <v/>
      </c>
      <c r="D9624" s="0" t="str">
        <f aca="false">IF($A9624="","",INDEX(CARTAO_COMPRAS!$E:$E,INT((ROW()-2)/20)+2))</f>
        <v/>
      </c>
      <c r="E9624" s="0" t="str">
        <f aca="false">IF($A9624="","",INDEX(CARTAO_COMPRAS!$H:$H,INT((ROW()-2)/20)+2)+MOD(ROW()-2,20))</f>
        <v/>
      </c>
      <c r="F9624" s="0" t="str">
        <f aca="false">IF($A9624="","",INDEX(CARTAO_COMPRAS!$G:$G,INT((ROW()-2)/20)+2))</f>
        <v/>
      </c>
      <c r="G9624" s="5" t="str">
        <f aca="false">IF($A9624="","",INDEX(CARTAO_COMPRAS!$I:$I,INT((ROW()-2)/20)+2))</f>
        <v/>
      </c>
      <c r="H9624" s="4" t="str">
        <f aca="false">IF($A9624="","",EDATE(INDEX(CARTAO_COMPRAS!$J:$J,INT((ROW()-2)/20)+2),MOD(ROW()-2,20)))</f>
        <v/>
      </c>
      <c r="I9624" s="4" t="str">
        <f aca="false">IF($H9624="","",$H9624-WEEKDAY($H9624,2)+1)</f>
        <v/>
      </c>
      <c r="J9624" s="4" t="str">
        <f aca="false">IF($I9624="","",$I9624+6)</f>
        <v/>
      </c>
      <c r="K9624" s="6" t="str">
        <f aca="false">IF($H9624="","",DATE(YEAR($H9624),MONTH($H9624),1))</f>
        <v/>
      </c>
      <c r="L9624" s="0" t="str">
        <f aca="false">IF($A9624="","",INDEX(CARTAO_COMPRAS!$K:$K,INT((ROW()-2)/20)+2))</f>
        <v/>
      </c>
      <c r="M9624" s="0" t="str">
        <f aca="false">IF($A9624="","","Compra no cartão")</f>
        <v/>
      </c>
    </row>
    <row r="9625" customFormat="false" ht="13.5" hidden="false" customHeight="false" outlineLevel="0" collapsed="false">
      <c r="A9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5" s="0" t="str">
        <f aca="false">IF($A9625="","",INDEX(CARTAO_COMPRAS!$C:$C,INT((ROW()-2)/20)+2))</f>
        <v/>
      </c>
      <c r="C9625" s="0" t="str">
        <f aca="false">IF($A9625="","",INDEX(CARTAO_COMPRAS!$D:$D,INT((ROW()-2)/20)+2))</f>
        <v/>
      </c>
      <c r="D9625" s="0" t="str">
        <f aca="false">IF($A9625="","",INDEX(CARTAO_COMPRAS!$E:$E,INT((ROW()-2)/20)+2))</f>
        <v/>
      </c>
      <c r="E9625" s="0" t="str">
        <f aca="false">IF($A9625="","",INDEX(CARTAO_COMPRAS!$H:$H,INT((ROW()-2)/20)+2)+MOD(ROW()-2,20))</f>
        <v/>
      </c>
      <c r="F9625" s="0" t="str">
        <f aca="false">IF($A9625="","",INDEX(CARTAO_COMPRAS!$G:$G,INT((ROW()-2)/20)+2))</f>
        <v/>
      </c>
      <c r="G9625" s="5" t="str">
        <f aca="false">IF($A9625="","",INDEX(CARTAO_COMPRAS!$I:$I,INT((ROW()-2)/20)+2))</f>
        <v/>
      </c>
      <c r="H9625" s="4" t="str">
        <f aca="false">IF($A9625="","",EDATE(INDEX(CARTAO_COMPRAS!$J:$J,INT((ROW()-2)/20)+2),MOD(ROW()-2,20)))</f>
        <v/>
      </c>
      <c r="I9625" s="4" t="str">
        <f aca="false">IF($H9625="","",$H9625-WEEKDAY($H9625,2)+1)</f>
        <v/>
      </c>
      <c r="J9625" s="4" t="str">
        <f aca="false">IF($I9625="","",$I9625+6)</f>
        <v/>
      </c>
      <c r="K9625" s="6" t="str">
        <f aca="false">IF($H9625="","",DATE(YEAR($H9625),MONTH($H9625),1))</f>
        <v/>
      </c>
      <c r="L9625" s="0" t="str">
        <f aca="false">IF($A9625="","",INDEX(CARTAO_COMPRAS!$K:$K,INT((ROW()-2)/20)+2))</f>
        <v/>
      </c>
      <c r="M9625" s="0" t="str">
        <f aca="false">IF($A9625="","","Compra no cartão")</f>
        <v/>
      </c>
    </row>
    <row r="9626" customFormat="false" ht="13.5" hidden="false" customHeight="false" outlineLevel="0" collapsed="false">
      <c r="A9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6" s="0" t="str">
        <f aca="false">IF($A9626="","",INDEX(CARTAO_COMPRAS!$C:$C,INT((ROW()-2)/20)+2))</f>
        <v/>
      </c>
      <c r="C9626" s="0" t="str">
        <f aca="false">IF($A9626="","",INDEX(CARTAO_COMPRAS!$D:$D,INT((ROW()-2)/20)+2))</f>
        <v/>
      </c>
      <c r="D9626" s="0" t="str">
        <f aca="false">IF($A9626="","",INDEX(CARTAO_COMPRAS!$E:$E,INT((ROW()-2)/20)+2))</f>
        <v/>
      </c>
      <c r="E9626" s="0" t="str">
        <f aca="false">IF($A9626="","",INDEX(CARTAO_COMPRAS!$H:$H,INT((ROW()-2)/20)+2)+MOD(ROW()-2,20))</f>
        <v/>
      </c>
      <c r="F9626" s="0" t="str">
        <f aca="false">IF($A9626="","",INDEX(CARTAO_COMPRAS!$G:$G,INT((ROW()-2)/20)+2))</f>
        <v/>
      </c>
      <c r="G9626" s="5" t="str">
        <f aca="false">IF($A9626="","",INDEX(CARTAO_COMPRAS!$I:$I,INT((ROW()-2)/20)+2))</f>
        <v/>
      </c>
      <c r="H9626" s="4" t="str">
        <f aca="false">IF($A9626="","",EDATE(INDEX(CARTAO_COMPRAS!$J:$J,INT((ROW()-2)/20)+2),MOD(ROW()-2,20)))</f>
        <v/>
      </c>
      <c r="I9626" s="4" t="str">
        <f aca="false">IF($H9626="","",$H9626-WEEKDAY($H9626,2)+1)</f>
        <v/>
      </c>
      <c r="J9626" s="4" t="str">
        <f aca="false">IF($I9626="","",$I9626+6)</f>
        <v/>
      </c>
      <c r="K9626" s="6" t="str">
        <f aca="false">IF($H9626="","",DATE(YEAR($H9626),MONTH($H9626),1))</f>
        <v/>
      </c>
      <c r="L9626" s="0" t="str">
        <f aca="false">IF($A9626="","",INDEX(CARTAO_COMPRAS!$K:$K,INT((ROW()-2)/20)+2))</f>
        <v/>
      </c>
      <c r="M9626" s="0" t="str">
        <f aca="false">IF($A9626="","","Compra no cartão")</f>
        <v/>
      </c>
    </row>
    <row r="9627" customFormat="false" ht="13.5" hidden="false" customHeight="false" outlineLevel="0" collapsed="false">
      <c r="A9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7" s="0" t="str">
        <f aca="false">IF($A9627="","",INDEX(CARTAO_COMPRAS!$C:$C,INT((ROW()-2)/20)+2))</f>
        <v/>
      </c>
      <c r="C9627" s="0" t="str">
        <f aca="false">IF($A9627="","",INDEX(CARTAO_COMPRAS!$D:$D,INT((ROW()-2)/20)+2))</f>
        <v/>
      </c>
      <c r="D9627" s="0" t="str">
        <f aca="false">IF($A9627="","",INDEX(CARTAO_COMPRAS!$E:$E,INT((ROW()-2)/20)+2))</f>
        <v/>
      </c>
      <c r="E9627" s="0" t="str">
        <f aca="false">IF($A9627="","",INDEX(CARTAO_COMPRAS!$H:$H,INT((ROW()-2)/20)+2)+MOD(ROW()-2,20))</f>
        <v/>
      </c>
      <c r="F9627" s="0" t="str">
        <f aca="false">IF($A9627="","",INDEX(CARTAO_COMPRAS!$G:$G,INT((ROW()-2)/20)+2))</f>
        <v/>
      </c>
      <c r="G9627" s="5" t="str">
        <f aca="false">IF($A9627="","",INDEX(CARTAO_COMPRAS!$I:$I,INT((ROW()-2)/20)+2))</f>
        <v/>
      </c>
      <c r="H9627" s="4" t="str">
        <f aca="false">IF($A9627="","",EDATE(INDEX(CARTAO_COMPRAS!$J:$J,INT((ROW()-2)/20)+2),MOD(ROW()-2,20)))</f>
        <v/>
      </c>
      <c r="I9627" s="4" t="str">
        <f aca="false">IF($H9627="","",$H9627-WEEKDAY($H9627,2)+1)</f>
        <v/>
      </c>
      <c r="J9627" s="4" t="str">
        <f aca="false">IF($I9627="","",$I9627+6)</f>
        <v/>
      </c>
      <c r="K9627" s="6" t="str">
        <f aca="false">IF($H9627="","",DATE(YEAR($H9627),MONTH($H9627),1))</f>
        <v/>
      </c>
      <c r="L9627" s="0" t="str">
        <f aca="false">IF($A9627="","",INDEX(CARTAO_COMPRAS!$K:$K,INT((ROW()-2)/20)+2))</f>
        <v/>
      </c>
      <c r="M9627" s="0" t="str">
        <f aca="false">IF($A9627="","","Compra no cartão")</f>
        <v/>
      </c>
    </row>
    <row r="9628" customFormat="false" ht="13.5" hidden="false" customHeight="false" outlineLevel="0" collapsed="false">
      <c r="A9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8" s="0" t="str">
        <f aca="false">IF($A9628="","",INDEX(CARTAO_COMPRAS!$C:$C,INT((ROW()-2)/20)+2))</f>
        <v/>
      </c>
      <c r="C9628" s="0" t="str">
        <f aca="false">IF($A9628="","",INDEX(CARTAO_COMPRAS!$D:$D,INT((ROW()-2)/20)+2))</f>
        <v/>
      </c>
      <c r="D9628" s="0" t="str">
        <f aca="false">IF($A9628="","",INDEX(CARTAO_COMPRAS!$E:$E,INT((ROW()-2)/20)+2))</f>
        <v/>
      </c>
      <c r="E9628" s="0" t="str">
        <f aca="false">IF($A9628="","",INDEX(CARTAO_COMPRAS!$H:$H,INT((ROW()-2)/20)+2)+MOD(ROW()-2,20))</f>
        <v/>
      </c>
      <c r="F9628" s="0" t="str">
        <f aca="false">IF($A9628="","",INDEX(CARTAO_COMPRAS!$G:$G,INT((ROW()-2)/20)+2))</f>
        <v/>
      </c>
      <c r="G9628" s="5" t="str">
        <f aca="false">IF($A9628="","",INDEX(CARTAO_COMPRAS!$I:$I,INT((ROW()-2)/20)+2))</f>
        <v/>
      </c>
      <c r="H9628" s="4" t="str">
        <f aca="false">IF($A9628="","",EDATE(INDEX(CARTAO_COMPRAS!$J:$J,INT((ROW()-2)/20)+2),MOD(ROW()-2,20)))</f>
        <v/>
      </c>
      <c r="I9628" s="4" t="str">
        <f aca="false">IF($H9628="","",$H9628-WEEKDAY($H9628,2)+1)</f>
        <v/>
      </c>
      <c r="J9628" s="4" t="str">
        <f aca="false">IF($I9628="","",$I9628+6)</f>
        <v/>
      </c>
      <c r="K9628" s="6" t="str">
        <f aca="false">IF($H9628="","",DATE(YEAR($H9628),MONTH($H9628),1))</f>
        <v/>
      </c>
      <c r="L9628" s="0" t="str">
        <f aca="false">IF($A9628="","",INDEX(CARTAO_COMPRAS!$K:$K,INT((ROW()-2)/20)+2))</f>
        <v/>
      </c>
      <c r="M9628" s="0" t="str">
        <f aca="false">IF($A9628="","","Compra no cartão")</f>
        <v/>
      </c>
    </row>
    <row r="9629" customFormat="false" ht="13.5" hidden="false" customHeight="false" outlineLevel="0" collapsed="false">
      <c r="A9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29" s="0" t="str">
        <f aca="false">IF($A9629="","",INDEX(CARTAO_COMPRAS!$C:$C,INT((ROW()-2)/20)+2))</f>
        <v/>
      </c>
      <c r="C9629" s="0" t="str">
        <f aca="false">IF($A9629="","",INDEX(CARTAO_COMPRAS!$D:$D,INT((ROW()-2)/20)+2))</f>
        <v/>
      </c>
      <c r="D9629" s="0" t="str">
        <f aca="false">IF($A9629="","",INDEX(CARTAO_COMPRAS!$E:$E,INT((ROW()-2)/20)+2))</f>
        <v/>
      </c>
      <c r="E9629" s="0" t="str">
        <f aca="false">IF($A9629="","",INDEX(CARTAO_COMPRAS!$H:$H,INT((ROW()-2)/20)+2)+MOD(ROW()-2,20))</f>
        <v/>
      </c>
      <c r="F9629" s="0" t="str">
        <f aca="false">IF($A9629="","",INDEX(CARTAO_COMPRAS!$G:$G,INT((ROW()-2)/20)+2))</f>
        <v/>
      </c>
      <c r="G9629" s="5" t="str">
        <f aca="false">IF($A9629="","",INDEX(CARTAO_COMPRAS!$I:$I,INT((ROW()-2)/20)+2))</f>
        <v/>
      </c>
      <c r="H9629" s="4" t="str">
        <f aca="false">IF($A9629="","",EDATE(INDEX(CARTAO_COMPRAS!$J:$J,INT((ROW()-2)/20)+2),MOD(ROW()-2,20)))</f>
        <v/>
      </c>
      <c r="I9629" s="4" t="str">
        <f aca="false">IF($H9629="","",$H9629-WEEKDAY($H9629,2)+1)</f>
        <v/>
      </c>
      <c r="J9629" s="4" t="str">
        <f aca="false">IF($I9629="","",$I9629+6)</f>
        <v/>
      </c>
      <c r="K9629" s="6" t="str">
        <f aca="false">IF($H9629="","",DATE(YEAR($H9629),MONTH($H9629),1))</f>
        <v/>
      </c>
      <c r="L9629" s="0" t="str">
        <f aca="false">IF($A9629="","",INDEX(CARTAO_COMPRAS!$K:$K,INT((ROW()-2)/20)+2))</f>
        <v/>
      </c>
      <c r="M9629" s="0" t="str">
        <f aca="false">IF($A9629="","","Compra no cartão")</f>
        <v/>
      </c>
    </row>
    <row r="9630" customFormat="false" ht="13.5" hidden="false" customHeight="false" outlineLevel="0" collapsed="false">
      <c r="A9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0" s="0" t="str">
        <f aca="false">IF($A9630="","",INDEX(CARTAO_COMPRAS!$C:$C,INT((ROW()-2)/20)+2))</f>
        <v/>
      </c>
      <c r="C9630" s="0" t="str">
        <f aca="false">IF($A9630="","",INDEX(CARTAO_COMPRAS!$D:$D,INT((ROW()-2)/20)+2))</f>
        <v/>
      </c>
      <c r="D9630" s="0" t="str">
        <f aca="false">IF($A9630="","",INDEX(CARTAO_COMPRAS!$E:$E,INT((ROW()-2)/20)+2))</f>
        <v/>
      </c>
      <c r="E9630" s="0" t="str">
        <f aca="false">IF($A9630="","",INDEX(CARTAO_COMPRAS!$H:$H,INT((ROW()-2)/20)+2)+MOD(ROW()-2,20))</f>
        <v/>
      </c>
      <c r="F9630" s="0" t="str">
        <f aca="false">IF($A9630="","",INDEX(CARTAO_COMPRAS!$G:$G,INT((ROW()-2)/20)+2))</f>
        <v/>
      </c>
      <c r="G9630" s="5" t="str">
        <f aca="false">IF($A9630="","",INDEX(CARTAO_COMPRAS!$I:$I,INT((ROW()-2)/20)+2))</f>
        <v/>
      </c>
      <c r="H9630" s="4" t="str">
        <f aca="false">IF($A9630="","",EDATE(INDEX(CARTAO_COMPRAS!$J:$J,INT((ROW()-2)/20)+2),MOD(ROW()-2,20)))</f>
        <v/>
      </c>
      <c r="I9630" s="4" t="str">
        <f aca="false">IF($H9630="","",$H9630-WEEKDAY($H9630,2)+1)</f>
        <v/>
      </c>
      <c r="J9630" s="4" t="str">
        <f aca="false">IF($I9630="","",$I9630+6)</f>
        <v/>
      </c>
      <c r="K9630" s="6" t="str">
        <f aca="false">IF($H9630="","",DATE(YEAR($H9630),MONTH($H9630),1))</f>
        <v/>
      </c>
      <c r="L9630" s="0" t="str">
        <f aca="false">IF($A9630="","",INDEX(CARTAO_COMPRAS!$K:$K,INT((ROW()-2)/20)+2))</f>
        <v/>
      </c>
      <c r="M9630" s="0" t="str">
        <f aca="false">IF($A9630="","","Compra no cartão")</f>
        <v/>
      </c>
    </row>
    <row r="9631" customFormat="false" ht="13.5" hidden="false" customHeight="false" outlineLevel="0" collapsed="false">
      <c r="A9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1" s="0" t="str">
        <f aca="false">IF($A9631="","",INDEX(CARTAO_COMPRAS!$C:$C,INT((ROW()-2)/20)+2))</f>
        <v/>
      </c>
      <c r="C9631" s="0" t="str">
        <f aca="false">IF($A9631="","",INDEX(CARTAO_COMPRAS!$D:$D,INT((ROW()-2)/20)+2))</f>
        <v/>
      </c>
      <c r="D9631" s="0" t="str">
        <f aca="false">IF($A9631="","",INDEX(CARTAO_COMPRAS!$E:$E,INT((ROW()-2)/20)+2))</f>
        <v/>
      </c>
      <c r="E9631" s="0" t="str">
        <f aca="false">IF($A9631="","",INDEX(CARTAO_COMPRAS!$H:$H,INT((ROW()-2)/20)+2)+MOD(ROW()-2,20))</f>
        <v/>
      </c>
      <c r="F9631" s="0" t="str">
        <f aca="false">IF($A9631="","",INDEX(CARTAO_COMPRAS!$G:$G,INT((ROW()-2)/20)+2))</f>
        <v/>
      </c>
      <c r="G9631" s="5" t="str">
        <f aca="false">IF($A9631="","",INDEX(CARTAO_COMPRAS!$I:$I,INT((ROW()-2)/20)+2))</f>
        <v/>
      </c>
      <c r="H9631" s="4" t="str">
        <f aca="false">IF($A9631="","",EDATE(INDEX(CARTAO_COMPRAS!$J:$J,INT((ROW()-2)/20)+2),MOD(ROW()-2,20)))</f>
        <v/>
      </c>
      <c r="I9631" s="4" t="str">
        <f aca="false">IF($H9631="","",$H9631-WEEKDAY($H9631,2)+1)</f>
        <v/>
      </c>
      <c r="J9631" s="4" t="str">
        <f aca="false">IF($I9631="","",$I9631+6)</f>
        <v/>
      </c>
      <c r="K9631" s="6" t="str">
        <f aca="false">IF($H9631="","",DATE(YEAR($H9631),MONTH($H9631),1))</f>
        <v/>
      </c>
      <c r="L9631" s="0" t="str">
        <f aca="false">IF($A9631="","",INDEX(CARTAO_COMPRAS!$K:$K,INT((ROW()-2)/20)+2))</f>
        <v/>
      </c>
      <c r="M9631" s="0" t="str">
        <f aca="false">IF($A9631="","","Compra no cartão")</f>
        <v/>
      </c>
    </row>
    <row r="9632" customFormat="false" ht="13.5" hidden="false" customHeight="false" outlineLevel="0" collapsed="false">
      <c r="A9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2" s="0" t="str">
        <f aca="false">IF($A9632="","",INDEX(CARTAO_COMPRAS!$C:$C,INT((ROW()-2)/20)+2))</f>
        <v/>
      </c>
      <c r="C9632" s="0" t="str">
        <f aca="false">IF($A9632="","",INDEX(CARTAO_COMPRAS!$D:$D,INT((ROW()-2)/20)+2))</f>
        <v/>
      </c>
      <c r="D9632" s="0" t="str">
        <f aca="false">IF($A9632="","",INDEX(CARTAO_COMPRAS!$E:$E,INT((ROW()-2)/20)+2))</f>
        <v/>
      </c>
      <c r="E9632" s="0" t="str">
        <f aca="false">IF($A9632="","",INDEX(CARTAO_COMPRAS!$H:$H,INT((ROW()-2)/20)+2)+MOD(ROW()-2,20))</f>
        <v/>
      </c>
      <c r="F9632" s="0" t="str">
        <f aca="false">IF($A9632="","",INDEX(CARTAO_COMPRAS!$G:$G,INT((ROW()-2)/20)+2))</f>
        <v/>
      </c>
      <c r="G9632" s="5" t="str">
        <f aca="false">IF($A9632="","",INDEX(CARTAO_COMPRAS!$I:$I,INT((ROW()-2)/20)+2))</f>
        <v/>
      </c>
      <c r="H9632" s="4" t="str">
        <f aca="false">IF($A9632="","",EDATE(INDEX(CARTAO_COMPRAS!$J:$J,INT((ROW()-2)/20)+2),MOD(ROW()-2,20)))</f>
        <v/>
      </c>
      <c r="I9632" s="4" t="str">
        <f aca="false">IF($H9632="","",$H9632-WEEKDAY($H9632,2)+1)</f>
        <v/>
      </c>
      <c r="J9632" s="4" t="str">
        <f aca="false">IF($I9632="","",$I9632+6)</f>
        <v/>
      </c>
      <c r="K9632" s="6" t="str">
        <f aca="false">IF($H9632="","",DATE(YEAR($H9632),MONTH($H9632),1))</f>
        <v/>
      </c>
      <c r="L9632" s="0" t="str">
        <f aca="false">IF($A9632="","",INDEX(CARTAO_COMPRAS!$K:$K,INT((ROW()-2)/20)+2))</f>
        <v/>
      </c>
      <c r="M9632" s="0" t="str">
        <f aca="false">IF($A9632="","","Compra no cartão")</f>
        <v/>
      </c>
    </row>
    <row r="9633" customFormat="false" ht="13.5" hidden="false" customHeight="false" outlineLevel="0" collapsed="false">
      <c r="A9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3" s="0" t="str">
        <f aca="false">IF($A9633="","",INDEX(CARTAO_COMPRAS!$C:$C,INT((ROW()-2)/20)+2))</f>
        <v/>
      </c>
      <c r="C9633" s="0" t="str">
        <f aca="false">IF($A9633="","",INDEX(CARTAO_COMPRAS!$D:$D,INT((ROW()-2)/20)+2))</f>
        <v/>
      </c>
      <c r="D9633" s="0" t="str">
        <f aca="false">IF($A9633="","",INDEX(CARTAO_COMPRAS!$E:$E,INT((ROW()-2)/20)+2))</f>
        <v/>
      </c>
      <c r="E9633" s="0" t="str">
        <f aca="false">IF($A9633="","",INDEX(CARTAO_COMPRAS!$H:$H,INT((ROW()-2)/20)+2)+MOD(ROW()-2,20))</f>
        <v/>
      </c>
      <c r="F9633" s="0" t="str">
        <f aca="false">IF($A9633="","",INDEX(CARTAO_COMPRAS!$G:$G,INT((ROW()-2)/20)+2))</f>
        <v/>
      </c>
      <c r="G9633" s="5" t="str">
        <f aca="false">IF($A9633="","",INDEX(CARTAO_COMPRAS!$I:$I,INT((ROW()-2)/20)+2))</f>
        <v/>
      </c>
      <c r="H9633" s="4" t="str">
        <f aca="false">IF($A9633="","",EDATE(INDEX(CARTAO_COMPRAS!$J:$J,INT((ROW()-2)/20)+2),MOD(ROW()-2,20)))</f>
        <v/>
      </c>
      <c r="I9633" s="4" t="str">
        <f aca="false">IF($H9633="","",$H9633-WEEKDAY($H9633,2)+1)</f>
        <v/>
      </c>
      <c r="J9633" s="4" t="str">
        <f aca="false">IF($I9633="","",$I9633+6)</f>
        <v/>
      </c>
      <c r="K9633" s="6" t="str">
        <f aca="false">IF($H9633="","",DATE(YEAR($H9633),MONTH($H9633),1))</f>
        <v/>
      </c>
      <c r="L9633" s="0" t="str">
        <f aca="false">IF($A9633="","",INDEX(CARTAO_COMPRAS!$K:$K,INT((ROW()-2)/20)+2))</f>
        <v/>
      </c>
      <c r="M9633" s="0" t="str">
        <f aca="false">IF($A9633="","","Compra no cartão")</f>
        <v/>
      </c>
    </row>
    <row r="9634" customFormat="false" ht="13.5" hidden="false" customHeight="false" outlineLevel="0" collapsed="false">
      <c r="A9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4" s="0" t="str">
        <f aca="false">IF($A9634="","",INDEX(CARTAO_COMPRAS!$C:$C,INT((ROW()-2)/20)+2))</f>
        <v/>
      </c>
      <c r="C9634" s="0" t="str">
        <f aca="false">IF($A9634="","",INDEX(CARTAO_COMPRAS!$D:$D,INT((ROW()-2)/20)+2))</f>
        <v/>
      </c>
      <c r="D9634" s="0" t="str">
        <f aca="false">IF($A9634="","",INDEX(CARTAO_COMPRAS!$E:$E,INT((ROW()-2)/20)+2))</f>
        <v/>
      </c>
      <c r="E9634" s="0" t="str">
        <f aca="false">IF($A9634="","",INDEX(CARTAO_COMPRAS!$H:$H,INT((ROW()-2)/20)+2)+MOD(ROW()-2,20))</f>
        <v/>
      </c>
      <c r="F9634" s="0" t="str">
        <f aca="false">IF($A9634="","",INDEX(CARTAO_COMPRAS!$G:$G,INT((ROW()-2)/20)+2))</f>
        <v/>
      </c>
      <c r="G9634" s="5" t="str">
        <f aca="false">IF($A9634="","",INDEX(CARTAO_COMPRAS!$I:$I,INT((ROW()-2)/20)+2))</f>
        <v/>
      </c>
      <c r="H9634" s="4" t="str">
        <f aca="false">IF($A9634="","",EDATE(INDEX(CARTAO_COMPRAS!$J:$J,INT((ROW()-2)/20)+2),MOD(ROW()-2,20)))</f>
        <v/>
      </c>
      <c r="I9634" s="4" t="str">
        <f aca="false">IF($H9634="","",$H9634-WEEKDAY($H9634,2)+1)</f>
        <v/>
      </c>
      <c r="J9634" s="4" t="str">
        <f aca="false">IF($I9634="","",$I9634+6)</f>
        <v/>
      </c>
      <c r="K9634" s="6" t="str">
        <f aca="false">IF($H9634="","",DATE(YEAR($H9634),MONTH($H9634),1))</f>
        <v/>
      </c>
      <c r="L9634" s="0" t="str">
        <f aca="false">IF($A9634="","",INDEX(CARTAO_COMPRAS!$K:$K,INT((ROW()-2)/20)+2))</f>
        <v/>
      </c>
      <c r="M9634" s="0" t="str">
        <f aca="false">IF($A9634="","","Compra no cartão")</f>
        <v/>
      </c>
    </row>
    <row r="9635" customFormat="false" ht="13.5" hidden="false" customHeight="false" outlineLevel="0" collapsed="false">
      <c r="A9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5" s="0" t="str">
        <f aca="false">IF($A9635="","",INDEX(CARTAO_COMPRAS!$C:$C,INT((ROW()-2)/20)+2))</f>
        <v/>
      </c>
      <c r="C9635" s="0" t="str">
        <f aca="false">IF($A9635="","",INDEX(CARTAO_COMPRAS!$D:$D,INT((ROW()-2)/20)+2))</f>
        <v/>
      </c>
      <c r="D9635" s="0" t="str">
        <f aca="false">IF($A9635="","",INDEX(CARTAO_COMPRAS!$E:$E,INT((ROW()-2)/20)+2))</f>
        <v/>
      </c>
      <c r="E9635" s="0" t="str">
        <f aca="false">IF($A9635="","",INDEX(CARTAO_COMPRAS!$H:$H,INT((ROW()-2)/20)+2)+MOD(ROW()-2,20))</f>
        <v/>
      </c>
      <c r="F9635" s="0" t="str">
        <f aca="false">IF($A9635="","",INDEX(CARTAO_COMPRAS!$G:$G,INT((ROW()-2)/20)+2))</f>
        <v/>
      </c>
      <c r="G9635" s="5" t="str">
        <f aca="false">IF($A9635="","",INDEX(CARTAO_COMPRAS!$I:$I,INT((ROW()-2)/20)+2))</f>
        <v/>
      </c>
      <c r="H9635" s="4" t="str">
        <f aca="false">IF($A9635="","",EDATE(INDEX(CARTAO_COMPRAS!$J:$J,INT((ROW()-2)/20)+2),MOD(ROW()-2,20)))</f>
        <v/>
      </c>
      <c r="I9635" s="4" t="str">
        <f aca="false">IF($H9635="","",$H9635-WEEKDAY($H9635,2)+1)</f>
        <v/>
      </c>
      <c r="J9635" s="4" t="str">
        <f aca="false">IF($I9635="","",$I9635+6)</f>
        <v/>
      </c>
      <c r="K9635" s="6" t="str">
        <f aca="false">IF($H9635="","",DATE(YEAR($H9635),MONTH($H9635),1))</f>
        <v/>
      </c>
      <c r="L9635" s="0" t="str">
        <f aca="false">IF($A9635="","",INDEX(CARTAO_COMPRAS!$K:$K,INT((ROW()-2)/20)+2))</f>
        <v/>
      </c>
      <c r="M9635" s="0" t="str">
        <f aca="false">IF($A9635="","","Compra no cartão")</f>
        <v/>
      </c>
    </row>
    <row r="9636" customFormat="false" ht="13.5" hidden="false" customHeight="false" outlineLevel="0" collapsed="false">
      <c r="A9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6" s="0" t="str">
        <f aca="false">IF($A9636="","",INDEX(CARTAO_COMPRAS!$C:$C,INT((ROW()-2)/20)+2))</f>
        <v/>
      </c>
      <c r="C9636" s="0" t="str">
        <f aca="false">IF($A9636="","",INDEX(CARTAO_COMPRAS!$D:$D,INT((ROW()-2)/20)+2))</f>
        <v/>
      </c>
      <c r="D9636" s="0" t="str">
        <f aca="false">IF($A9636="","",INDEX(CARTAO_COMPRAS!$E:$E,INT((ROW()-2)/20)+2))</f>
        <v/>
      </c>
      <c r="E9636" s="0" t="str">
        <f aca="false">IF($A9636="","",INDEX(CARTAO_COMPRAS!$H:$H,INT((ROW()-2)/20)+2)+MOD(ROW()-2,20))</f>
        <v/>
      </c>
      <c r="F9636" s="0" t="str">
        <f aca="false">IF($A9636="","",INDEX(CARTAO_COMPRAS!$G:$G,INT((ROW()-2)/20)+2))</f>
        <v/>
      </c>
      <c r="G9636" s="5" t="str">
        <f aca="false">IF($A9636="","",INDEX(CARTAO_COMPRAS!$I:$I,INT((ROW()-2)/20)+2))</f>
        <v/>
      </c>
      <c r="H9636" s="4" t="str">
        <f aca="false">IF($A9636="","",EDATE(INDEX(CARTAO_COMPRAS!$J:$J,INT((ROW()-2)/20)+2),MOD(ROW()-2,20)))</f>
        <v/>
      </c>
      <c r="I9636" s="4" t="str">
        <f aca="false">IF($H9636="","",$H9636-WEEKDAY($H9636,2)+1)</f>
        <v/>
      </c>
      <c r="J9636" s="4" t="str">
        <f aca="false">IF($I9636="","",$I9636+6)</f>
        <v/>
      </c>
      <c r="K9636" s="6" t="str">
        <f aca="false">IF($H9636="","",DATE(YEAR($H9636),MONTH($H9636),1))</f>
        <v/>
      </c>
      <c r="L9636" s="0" t="str">
        <f aca="false">IF($A9636="","",INDEX(CARTAO_COMPRAS!$K:$K,INT((ROW()-2)/20)+2))</f>
        <v/>
      </c>
      <c r="M9636" s="0" t="str">
        <f aca="false">IF($A9636="","","Compra no cartão")</f>
        <v/>
      </c>
    </row>
    <row r="9637" customFormat="false" ht="13.5" hidden="false" customHeight="false" outlineLevel="0" collapsed="false">
      <c r="A9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7" s="0" t="str">
        <f aca="false">IF($A9637="","",INDEX(CARTAO_COMPRAS!$C:$C,INT((ROW()-2)/20)+2))</f>
        <v/>
      </c>
      <c r="C9637" s="0" t="str">
        <f aca="false">IF($A9637="","",INDEX(CARTAO_COMPRAS!$D:$D,INT((ROW()-2)/20)+2))</f>
        <v/>
      </c>
      <c r="D9637" s="0" t="str">
        <f aca="false">IF($A9637="","",INDEX(CARTAO_COMPRAS!$E:$E,INT((ROW()-2)/20)+2))</f>
        <v/>
      </c>
      <c r="E9637" s="0" t="str">
        <f aca="false">IF($A9637="","",INDEX(CARTAO_COMPRAS!$H:$H,INT((ROW()-2)/20)+2)+MOD(ROW()-2,20))</f>
        <v/>
      </c>
      <c r="F9637" s="0" t="str">
        <f aca="false">IF($A9637="","",INDEX(CARTAO_COMPRAS!$G:$G,INT((ROW()-2)/20)+2))</f>
        <v/>
      </c>
      <c r="G9637" s="5" t="str">
        <f aca="false">IF($A9637="","",INDEX(CARTAO_COMPRAS!$I:$I,INT((ROW()-2)/20)+2))</f>
        <v/>
      </c>
      <c r="H9637" s="4" t="str">
        <f aca="false">IF($A9637="","",EDATE(INDEX(CARTAO_COMPRAS!$J:$J,INT((ROW()-2)/20)+2),MOD(ROW()-2,20)))</f>
        <v/>
      </c>
      <c r="I9637" s="4" t="str">
        <f aca="false">IF($H9637="","",$H9637-WEEKDAY($H9637,2)+1)</f>
        <v/>
      </c>
      <c r="J9637" s="4" t="str">
        <f aca="false">IF($I9637="","",$I9637+6)</f>
        <v/>
      </c>
      <c r="K9637" s="6" t="str">
        <f aca="false">IF($H9637="","",DATE(YEAR($H9637),MONTH($H9637),1))</f>
        <v/>
      </c>
      <c r="L9637" s="0" t="str">
        <f aca="false">IF($A9637="","",INDEX(CARTAO_COMPRAS!$K:$K,INT((ROW()-2)/20)+2))</f>
        <v/>
      </c>
      <c r="M9637" s="0" t="str">
        <f aca="false">IF($A9637="","","Compra no cartão")</f>
        <v/>
      </c>
    </row>
    <row r="9638" customFormat="false" ht="13.5" hidden="false" customHeight="false" outlineLevel="0" collapsed="false">
      <c r="A9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8" s="0" t="str">
        <f aca="false">IF($A9638="","",INDEX(CARTAO_COMPRAS!$C:$C,INT((ROW()-2)/20)+2))</f>
        <v/>
      </c>
      <c r="C9638" s="0" t="str">
        <f aca="false">IF($A9638="","",INDEX(CARTAO_COMPRAS!$D:$D,INT((ROW()-2)/20)+2))</f>
        <v/>
      </c>
      <c r="D9638" s="0" t="str">
        <f aca="false">IF($A9638="","",INDEX(CARTAO_COMPRAS!$E:$E,INT((ROW()-2)/20)+2))</f>
        <v/>
      </c>
      <c r="E9638" s="0" t="str">
        <f aca="false">IF($A9638="","",INDEX(CARTAO_COMPRAS!$H:$H,INT((ROW()-2)/20)+2)+MOD(ROW()-2,20))</f>
        <v/>
      </c>
      <c r="F9638" s="0" t="str">
        <f aca="false">IF($A9638="","",INDEX(CARTAO_COMPRAS!$G:$G,INT((ROW()-2)/20)+2))</f>
        <v/>
      </c>
      <c r="G9638" s="5" t="str">
        <f aca="false">IF($A9638="","",INDEX(CARTAO_COMPRAS!$I:$I,INT((ROW()-2)/20)+2))</f>
        <v/>
      </c>
      <c r="H9638" s="4" t="str">
        <f aca="false">IF($A9638="","",EDATE(INDEX(CARTAO_COMPRAS!$J:$J,INT((ROW()-2)/20)+2),MOD(ROW()-2,20)))</f>
        <v/>
      </c>
      <c r="I9638" s="4" t="str">
        <f aca="false">IF($H9638="","",$H9638-WEEKDAY($H9638,2)+1)</f>
        <v/>
      </c>
      <c r="J9638" s="4" t="str">
        <f aca="false">IF($I9638="","",$I9638+6)</f>
        <v/>
      </c>
      <c r="K9638" s="6" t="str">
        <f aca="false">IF($H9638="","",DATE(YEAR($H9638),MONTH($H9638),1))</f>
        <v/>
      </c>
      <c r="L9638" s="0" t="str">
        <f aca="false">IF($A9638="","",INDEX(CARTAO_COMPRAS!$K:$K,INT((ROW()-2)/20)+2))</f>
        <v/>
      </c>
      <c r="M9638" s="0" t="str">
        <f aca="false">IF($A9638="","","Compra no cartão")</f>
        <v/>
      </c>
    </row>
    <row r="9639" customFormat="false" ht="13.5" hidden="false" customHeight="false" outlineLevel="0" collapsed="false">
      <c r="A9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39" s="0" t="str">
        <f aca="false">IF($A9639="","",INDEX(CARTAO_COMPRAS!$C:$C,INT((ROW()-2)/20)+2))</f>
        <v/>
      </c>
      <c r="C9639" s="0" t="str">
        <f aca="false">IF($A9639="","",INDEX(CARTAO_COMPRAS!$D:$D,INT((ROW()-2)/20)+2))</f>
        <v/>
      </c>
      <c r="D9639" s="0" t="str">
        <f aca="false">IF($A9639="","",INDEX(CARTAO_COMPRAS!$E:$E,INT((ROW()-2)/20)+2))</f>
        <v/>
      </c>
      <c r="E9639" s="0" t="str">
        <f aca="false">IF($A9639="","",INDEX(CARTAO_COMPRAS!$H:$H,INT((ROW()-2)/20)+2)+MOD(ROW()-2,20))</f>
        <v/>
      </c>
      <c r="F9639" s="0" t="str">
        <f aca="false">IF($A9639="","",INDEX(CARTAO_COMPRAS!$G:$G,INT((ROW()-2)/20)+2))</f>
        <v/>
      </c>
      <c r="G9639" s="5" t="str">
        <f aca="false">IF($A9639="","",INDEX(CARTAO_COMPRAS!$I:$I,INT((ROW()-2)/20)+2))</f>
        <v/>
      </c>
      <c r="H9639" s="4" t="str">
        <f aca="false">IF($A9639="","",EDATE(INDEX(CARTAO_COMPRAS!$J:$J,INT((ROW()-2)/20)+2),MOD(ROW()-2,20)))</f>
        <v/>
      </c>
      <c r="I9639" s="4" t="str">
        <f aca="false">IF($H9639="","",$H9639-WEEKDAY($H9639,2)+1)</f>
        <v/>
      </c>
      <c r="J9639" s="4" t="str">
        <f aca="false">IF($I9639="","",$I9639+6)</f>
        <v/>
      </c>
      <c r="K9639" s="6" t="str">
        <f aca="false">IF($H9639="","",DATE(YEAR($H9639),MONTH($H9639),1))</f>
        <v/>
      </c>
      <c r="L9639" s="0" t="str">
        <f aca="false">IF($A9639="","",INDEX(CARTAO_COMPRAS!$K:$K,INT((ROW()-2)/20)+2))</f>
        <v/>
      </c>
      <c r="M9639" s="0" t="str">
        <f aca="false">IF($A9639="","","Compra no cartão")</f>
        <v/>
      </c>
    </row>
    <row r="9640" customFormat="false" ht="13.5" hidden="false" customHeight="false" outlineLevel="0" collapsed="false">
      <c r="A9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0" s="0" t="str">
        <f aca="false">IF($A9640="","",INDEX(CARTAO_COMPRAS!$C:$C,INT((ROW()-2)/20)+2))</f>
        <v/>
      </c>
      <c r="C9640" s="0" t="str">
        <f aca="false">IF($A9640="","",INDEX(CARTAO_COMPRAS!$D:$D,INT((ROW()-2)/20)+2))</f>
        <v/>
      </c>
      <c r="D9640" s="0" t="str">
        <f aca="false">IF($A9640="","",INDEX(CARTAO_COMPRAS!$E:$E,INT((ROW()-2)/20)+2))</f>
        <v/>
      </c>
      <c r="E9640" s="0" t="str">
        <f aca="false">IF($A9640="","",INDEX(CARTAO_COMPRAS!$H:$H,INT((ROW()-2)/20)+2)+MOD(ROW()-2,20))</f>
        <v/>
      </c>
      <c r="F9640" s="0" t="str">
        <f aca="false">IF($A9640="","",INDEX(CARTAO_COMPRAS!$G:$G,INT((ROW()-2)/20)+2))</f>
        <v/>
      </c>
      <c r="G9640" s="5" t="str">
        <f aca="false">IF($A9640="","",INDEX(CARTAO_COMPRAS!$I:$I,INT((ROW()-2)/20)+2))</f>
        <v/>
      </c>
      <c r="H9640" s="4" t="str">
        <f aca="false">IF($A9640="","",EDATE(INDEX(CARTAO_COMPRAS!$J:$J,INT((ROW()-2)/20)+2),MOD(ROW()-2,20)))</f>
        <v/>
      </c>
      <c r="I9640" s="4" t="str">
        <f aca="false">IF($H9640="","",$H9640-WEEKDAY($H9640,2)+1)</f>
        <v/>
      </c>
      <c r="J9640" s="4" t="str">
        <f aca="false">IF($I9640="","",$I9640+6)</f>
        <v/>
      </c>
      <c r="K9640" s="6" t="str">
        <f aca="false">IF($H9640="","",DATE(YEAR($H9640),MONTH($H9640),1))</f>
        <v/>
      </c>
      <c r="L9640" s="0" t="str">
        <f aca="false">IF($A9640="","",INDEX(CARTAO_COMPRAS!$K:$K,INT((ROW()-2)/20)+2))</f>
        <v/>
      </c>
      <c r="M9640" s="0" t="str">
        <f aca="false">IF($A9640="","","Compra no cartão")</f>
        <v/>
      </c>
    </row>
    <row r="9641" customFormat="false" ht="13.5" hidden="false" customHeight="false" outlineLevel="0" collapsed="false">
      <c r="A9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1" s="0" t="str">
        <f aca="false">IF($A9641="","",INDEX(CARTAO_COMPRAS!$C:$C,INT((ROW()-2)/20)+2))</f>
        <v/>
      </c>
      <c r="C9641" s="0" t="str">
        <f aca="false">IF($A9641="","",INDEX(CARTAO_COMPRAS!$D:$D,INT((ROW()-2)/20)+2))</f>
        <v/>
      </c>
      <c r="D9641" s="0" t="str">
        <f aca="false">IF($A9641="","",INDEX(CARTAO_COMPRAS!$E:$E,INT((ROW()-2)/20)+2))</f>
        <v/>
      </c>
      <c r="E9641" s="0" t="str">
        <f aca="false">IF($A9641="","",INDEX(CARTAO_COMPRAS!$H:$H,INT((ROW()-2)/20)+2)+MOD(ROW()-2,20))</f>
        <v/>
      </c>
      <c r="F9641" s="0" t="str">
        <f aca="false">IF($A9641="","",INDEX(CARTAO_COMPRAS!$G:$G,INT((ROW()-2)/20)+2))</f>
        <v/>
      </c>
      <c r="G9641" s="5" t="str">
        <f aca="false">IF($A9641="","",INDEX(CARTAO_COMPRAS!$I:$I,INT((ROW()-2)/20)+2))</f>
        <v/>
      </c>
      <c r="H9641" s="4" t="str">
        <f aca="false">IF($A9641="","",EDATE(INDEX(CARTAO_COMPRAS!$J:$J,INT((ROW()-2)/20)+2),MOD(ROW()-2,20)))</f>
        <v/>
      </c>
      <c r="I9641" s="4" t="str">
        <f aca="false">IF($H9641="","",$H9641-WEEKDAY($H9641,2)+1)</f>
        <v/>
      </c>
      <c r="J9641" s="4" t="str">
        <f aca="false">IF($I9641="","",$I9641+6)</f>
        <v/>
      </c>
      <c r="K9641" s="6" t="str">
        <f aca="false">IF($H9641="","",DATE(YEAR($H9641),MONTH($H9641),1))</f>
        <v/>
      </c>
      <c r="L9641" s="0" t="str">
        <f aca="false">IF($A9641="","",INDEX(CARTAO_COMPRAS!$K:$K,INT((ROW()-2)/20)+2))</f>
        <v/>
      </c>
      <c r="M9641" s="0" t="str">
        <f aca="false">IF($A9641="","","Compra no cartão")</f>
        <v/>
      </c>
    </row>
    <row r="9642" customFormat="false" ht="13.5" hidden="false" customHeight="false" outlineLevel="0" collapsed="false">
      <c r="A96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483</v>
      </c>
      <c r="B9642" s="0" t="str">
        <f aca="false">IF($A9642="","",INDEX(CARTAO_COMPRAS!$C:$C,INT((ROW()-2)/20)+2))</f>
        <v>Nubank</v>
      </c>
      <c r="C9642" s="0" t="str">
        <f aca="false">IF($A9642="","",INDEX(CARTAO_COMPRAS!$D:$D,INT((ROW()-2)/20)+2))</f>
        <v>Supermercado</v>
      </c>
      <c r="D9642" s="0" t="str">
        <f aca="false">IF($A9642="","",INDEX(CARTAO_COMPRAS!$E:$E,INT((ROW()-2)/20)+2))</f>
        <v>Alimentação / Insumos</v>
      </c>
      <c r="E9642" s="0" t="n">
        <f aca="false">IF($A9642="","",INDEX(CARTAO_COMPRAS!$H:$H,INT((ROW()-2)/20)+2)+MOD(ROW()-2,20))</f>
        <v>1</v>
      </c>
      <c r="F9642" s="0" t="n">
        <f aca="false">IF($A9642="","",INDEX(CARTAO_COMPRAS!$G:$G,INT((ROW()-2)/20)+2))</f>
        <v>1</v>
      </c>
      <c r="G9642" s="5" t="n">
        <f aca="false">IF($A9642="","",INDEX(CARTAO_COMPRAS!$I:$I,INT((ROW()-2)/20)+2))</f>
        <v>35.46</v>
      </c>
      <c r="H9642" s="4" t="n">
        <f aca="false">IF($A9642="","",EDATE(INDEX(CARTAO_COMPRAS!$J:$J,INT((ROW()-2)/20)+2),MOD(ROW()-2,20)))</f>
        <v>46201</v>
      </c>
      <c r="I9642" s="4" t="n">
        <f aca="false">IF($H9642="","",$H9642-WEEKDAY($H9642,2)+1)</f>
        <v>46195</v>
      </c>
      <c r="J9642" s="4" t="n">
        <f aca="false">IF($I9642="","",$I9642+6)</f>
        <v>46201</v>
      </c>
      <c r="K9642" s="6" t="n">
        <f aca="false">IF($H9642="","",DATE(YEAR($H9642),MONTH($H9642),1))</f>
        <v>46174</v>
      </c>
      <c r="L9642" s="0" t="str">
        <f aca="false">IF($A9642="","",INDEX(CARTAO_COMPRAS!$K:$K,INT((ROW()-2)/20)+2))</f>
        <v>Pago</v>
      </c>
      <c r="M9642" s="0" t="str">
        <f aca="false">IF($A9642="","","Compra no cartão")</f>
        <v>Compra no cartão</v>
      </c>
    </row>
    <row r="9643" customFormat="false" ht="13.5" hidden="false" customHeight="false" outlineLevel="0" collapsed="false">
      <c r="A9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3" s="0" t="str">
        <f aca="false">IF($A9643="","",INDEX(CARTAO_COMPRAS!$C:$C,INT((ROW()-2)/20)+2))</f>
        <v/>
      </c>
      <c r="C9643" s="0" t="str">
        <f aca="false">IF($A9643="","",INDEX(CARTAO_COMPRAS!$D:$D,INT((ROW()-2)/20)+2))</f>
        <v/>
      </c>
      <c r="D9643" s="0" t="str">
        <f aca="false">IF($A9643="","",INDEX(CARTAO_COMPRAS!$E:$E,INT((ROW()-2)/20)+2))</f>
        <v/>
      </c>
      <c r="E9643" s="0" t="str">
        <f aca="false">IF($A9643="","",INDEX(CARTAO_COMPRAS!$H:$H,INT((ROW()-2)/20)+2)+MOD(ROW()-2,20))</f>
        <v/>
      </c>
      <c r="F9643" s="0" t="str">
        <f aca="false">IF($A9643="","",INDEX(CARTAO_COMPRAS!$G:$G,INT((ROW()-2)/20)+2))</f>
        <v/>
      </c>
      <c r="G9643" s="5" t="str">
        <f aca="false">IF($A9643="","",INDEX(CARTAO_COMPRAS!$I:$I,INT((ROW()-2)/20)+2))</f>
        <v/>
      </c>
      <c r="H9643" s="4" t="str">
        <f aca="false">IF($A9643="","",EDATE(INDEX(CARTAO_COMPRAS!$J:$J,INT((ROW()-2)/20)+2),MOD(ROW()-2,20)))</f>
        <v/>
      </c>
      <c r="I9643" s="4" t="str">
        <f aca="false">IF($H9643="","",$H9643-WEEKDAY($H9643,2)+1)</f>
        <v/>
      </c>
      <c r="J9643" s="4" t="str">
        <f aca="false">IF($I9643="","",$I9643+6)</f>
        <v/>
      </c>
      <c r="K9643" s="6" t="str">
        <f aca="false">IF($H9643="","",DATE(YEAR($H9643),MONTH($H9643),1))</f>
        <v/>
      </c>
      <c r="L9643" s="0" t="str">
        <f aca="false">IF($A9643="","",INDEX(CARTAO_COMPRAS!$K:$K,INT((ROW()-2)/20)+2))</f>
        <v/>
      </c>
      <c r="M9643" s="0" t="str">
        <f aca="false">IF($A9643="","","Compra no cartão")</f>
        <v/>
      </c>
    </row>
    <row r="9644" customFormat="false" ht="13.5" hidden="false" customHeight="false" outlineLevel="0" collapsed="false">
      <c r="A9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4" s="0" t="str">
        <f aca="false">IF($A9644="","",INDEX(CARTAO_COMPRAS!$C:$C,INT((ROW()-2)/20)+2))</f>
        <v/>
      </c>
      <c r="C9644" s="0" t="str">
        <f aca="false">IF($A9644="","",INDEX(CARTAO_COMPRAS!$D:$D,INT((ROW()-2)/20)+2))</f>
        <v/>
      </c>
      <c r="D9644" s="0" t="str">
        <f aca="false">IF($A9644="","",INDEX(CARTAO_COMPRAS!$E:$E,INT((ROW()-2)/20)+2))</f>
        <v/>
      </c>
      <c r="E9644" s="0" t="str">
        <f aca="false">IF($A9644="","",INDEX(CARTAO_COMPRAS!$H:$H,INT((ROW()-2)/20)+2)+MOD(ROW()-2,20))</f>
        <v/>
      </c>
      <c r="F9644" s="0" t="str">
        <f aca="false">IF($A9644="","",INDEX(CARTAO_COMPRAS!$G:$G,INT((ROW()-2)/20)+2))</f>
        <v/>
      </c>
      <c r="G9644" s="5" t="str">
        <f aca="false">IF($A9644="","",INDEX(CARTAO_COMPRAS!$I:$I,INT((ROW()-2)/20)+2))</f>
        <v/>
      </c>
      <c r="H9644" s="4" t="str">
        <f aca="false">IF($A9644="","",EDATE(INDEX(CARTAO_COMPRAS!$J:$J,INT((ROW()-2)/20)+2),MOD(ROW()-2,20)))</f>
        <v/>
      </c>
      <c r="I9644" s="4" t="str">
        <f aca="false">IF($H9644="","",$H9644-WEEKDAY($H9644,2)+1)</f>
        <v/>
      </c>
      <c r="J9644" s="4" t="str">
        <f aca="false">IF($I9644="","",$I9644+6)</f>
        <v/>
      </c>
      <c r="K9644" s="6" t="str">
        <f aca="false">IF($H9644="","",DATE(YEAR($H9644),MONTH($H9644),1))</f>
        <v/>
      </c>
      <c r="L9644" s="0" t="str">
        <f aca="false">IF($A9644="","",INDEX(CARTAO_COMPRAS!$K:$K,INT((ROW()-2)/20)+2))</f>
        <v/>
      </c>
      <c r="M9644" s="0" t="str">
        <f aca="false">IF($A9644="","","Compra no cartão")</f>
        <v/>
      </c>
    </row>
    <row r="9645" customFormat="false" ht="13.5" hidden="false" customHeight="false" outlineLevel="0" collapsed="false">
      <c r="A9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5" s="0" t="str">
        <f aca="false">IF($A9645="","",INDEX(CARTAO_COMPRAS!$C:$C,INT((ROW()-2)/20)+2))</f>
        <v/>
      </c>
      <c r="C9645" s="0" t="str">
        <f aca="false">IF($A9645="","",INDEX(CARTAO_COMPRAS!$D:$D,INT((ROW()-2)/20)+2))</f>
        <v/>
      </c>
      <c r="D9645" s="0" t="str">
        <f aca="false">IF($A9645="","",INDEX(CARTAO_COMPRAS!$E:$E,INT((ROW()-2)/20)+2))</f>
        <v/>
      </c>
      <c r="E9645" s="0" t="str">
        <f aca="false">IF($A9645="","",INDEX(CARTAO_COMPRAS!$H:$H,INT((ROW()-2)/20)+2)+MOD(ROW()-2,20))</f>
        <v/>
      </c>
      <c r="F9645" s="0" t="str">
        <f aca="false">IF($A9645="","",INDEX(CARTAO_COMPRAS!$G:$G,INT((ROW()-2)/20)+2))</f>
        <v/>
      </c>
      <c r="G9645" s="5" t="str">
        <f aca="false">IF($A9645="","",INDEX(CARTAO_COMPRAS!$I:$I,INT((ROW()-2)/20)+2))</f>
        <v/>
      </c>
      <c r="H9645" s="4" t="str">
        <f aca="false">IF($A9645="","",EDATE(INDEX(CARTAO_COMPRAS!$J:$J,INT((ROW()-2)/20)+2),MOD(ROW()-2,20)))</f>
        <v/>
      </c>
      <c r="I9645" s="4" t="str">
        <f aca="false">IF($H9645="","",$H9645-WEEKDAY($H9645,2)+1)</f>
        <v/>
      </c>
      <c r="J9645" s="4" t="str">
        <f aca="false">IF($I9645="","",$I9645+6)</f>
        <v/>
      </c>
      <c r="K9645" s="6" t="str">
        <f aca="false">IF($H9645="","",DATE(YEAR($H9645),MONTH($H9645),1))</f>
        <v/>
      </c>
      <c r="L9645" s="0" t="str">
        <f aca="false">IF($A9645="","",INDEX(CARTAO_COMPRAS!$K:$K,INT((ROW()-2)/20)+2))</f>
        <v/>
      </c>
      <c r="M9645" s="0" t="str">
        <f aca="false">IF($A9645="","","Compra no cartão")</f>
        <v/>
      </c>
    </row>
    <row r="9646" customFormat="false" ht="13.5" hidden="false" customHeight="false" outlineLevel="0" collapsed="false">
      <c r="A9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6" s="0" t="str">
        <f aca="false">IF($A9646="","",INDEX(CARTAO_COMPRAS!$C:$C,INT((ROW()-2)/20)+2))</f>
        <v/>
      </c>
      <c r="C9646" s="0" t="str">
        <f aca="false">IF($A9646="","",INDEX(CARTAO_COMPRAS!$D:$D,INT((ROW()-2)/20)+2))</f>
        <v/>
      </c>
      <c r="D9646" s="0" t="str">
        <f aca="false">IF($A9646="","",INDEX(CARTAO_COMPRAS!$E:$E,INT((ROW()-2)/20)+2))</f>
        <v/>
      </c>
      <c r="E9646" s="0" t="str">
        <f aca="false">IF($A9646="","",INDEX(CARTAO_COMPRAS!$H:$H,INT((ROW()-2)/20)+2)+MOD(ROW()-2,20))</f>
        <v/>
      </c>
      <c r="F9646" s="0" t="str">
        <f aca="false">IF($A9646="","",INDEX(CARTAO_COMPRAS!$G:$G,INT((ROW()-2)/20)+2))</f>
        <v/>
      </c>
      <c r="G9646" s="5" t="str">
        <f aca="false">IF($A9646="","",INDEX(CARTAO_COMPRAS!$I:$I,INT((ROW()-2)/20)+2))</f>
        <v/>
      </c>
      <c r="H9646" s="4" t="str">
        <f aca="false">IF($A9646="","",EDATE(INDEX(CARTAO_COMPRAS!$J:$J,INT((ROW()-2)/20)+2),MOD(ROW()-2,20)))</f>
        <v/>
      </c>
      <c r="I9646" s="4" t="str">
        <f aca="false">IF($H9646="","",$H9646-WEEKDAY($H9646,2)+1)</f>
        <v/>
      </c>
      <c r="J9646" s="4" t="str">
        <f aca="false">IF($I9646="","",$I9646+6)</f>
        <v/>
      </c>
      <c r="K9646" s="6" t="str">
        <f aca="false">IF($H9646="","",DATE(YEAR($H9646),MONTH($H9646),1))</f>
        <v/>
      </c>
      <c r="L9646" s="0" t="str">
        <f aca="false">IF($A9646="","",INDEX(CARTAO_COMPRAS!$K:$K,INT((ROW()-2)/20)+2))</f>
        <v/>
      </c>
      <c r="M9646" s="0" t="str">
        <f aca="false">IF($A9646="","","Compra no cartão")</f>
        <v/>
      </c>
    </row>
    <row r="9647" customFormat="false" ht="13.5" hidden="false" customHeight="false" outlineLevel="0" collapsed="false">
      <c r="A9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7" s="0" t="str">
        <f aca="false">IF($A9647="","",INDEX(CARTAO_COMPRAS!$C:$C,INT((ROW()-2)/20)+2))</f>
        <v/>
      </c>
      <c r="C9647" s="0" t="str">
        <f aca="false">IF($A9647="","",INDEX(CARTAO_COMPRAS!$D:$D,INT((ROW()-2)/20)+2))</f>
        <v/>
      </c>
      <c r="D9647" s="0" t="str">
        <f aca="false">IF($A9647="","",INDEX(CARTAO_COMPRAS!$E:$E,INT((ROW()-2)/20)+2))</f>
        <v/>
      </c>
      <c r="E9647" s="0" t="str">
        <f aca="false">IF($A9647="","",INDEX(CARTAO_COMPRAS!$H:$H,INT((ROW()-2)/20)+2)+MOD(ROW()-2,20))</f>
        <v/>
      </c>
      <c r="F9647" s="0" t="str">
        <f aca="false">IF($A9647="","",INDEX(CARTAO_COMPRAS!$G:$G,INT((ROW()-2)/20)+2))</f>
        <v/>
      </c>
      <c r="G9647" s="5" t="str">
        <f aca="false">IF($A9647="","",INDEX(CARTAO_COMPRAS!$I:$I,INT((ROW()-2)/20)+2))</f>
        <v/>
      </c>
      <c r="H9647" s="4" t="str">
        <f aca="false">IF($A9647="","",EDATE(INDEX(CARTAO_COMPRAS!$J:$J,INT((ROW()-2)/20)+2),MOD(ROW()-2,20)))</f>
        <v/>
      </c>
      <c r="I9647" s="4" t="str">
        <f aca="false">IF($H9647="","",$H9647-WEEKDAY($H9647,2)+1)</f>
        <v/>
      </c>
      <c r="J9647" s="4" t="str">
        <f aca="false">IF($I9647="","",$I9647+6)</f>
        <v/>
      </c>
      <c r="K9647" s="6" t="str">
        <f aca="false">IF($H9647="","",DATE(YEAR($H9647),MONTH($H9647),1))</f>
        <v/>
      </c>
      <c r="L9647" s="0" t="str">
        <f aca="false">IF($A9647="","",INDEX(CARTAO_COMPRAS!$K:$K,INT((ROW()-2)/20)+2))</f>
        <v/>
      </c>
      <c r="M9647" s="0" t="str">
        <f aca="false">IF($A9647="","","Compra no cartão")</f>
        <v/>
      </c>
    </row>
    <row r="9648" customFormat="false" ht="13.5" hidden="false" customHeight="false" outlineLevel="0" collapsed="false">
      <c r="A9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8" s="0" t="str">
        <f aca="false">IF($A9648="","",INDEX(CARTAO_COMPRAS!$C:$C,INT((ROW()-2)/20)+2))</f>
        <v/>
      </c>
      <c r="C9648" s="0" t="str">
        <f aca="false">IF($A9648="","",INDEX(CARTAO_COMPRAS!$D:$D,INT((ROW()-2)/20)+2))</f>
        <v/>
      </c>
      <c r="D9648" s="0" t="str">
        <f aca="false">IF($A9648="","",INDEX(CARTAO_COMPRAS!$E:$E,INT((ROW()-2)/20)+2))</f>
        <v/>
      </c>
      <c r="E9648" s="0" t="str">
        <f aca="false">IF($A9648="","",INDEX(CARTAO_COMPRAS!$H:$H,INT((ROW()-2)/20)+2)+MOD(ROW()-2,20))</f>
        <v/>
      </c>
      <c r="F9648" s="0" t="str">
        <f aca="false">IF($A9648="","",INDEX(CARTAO_COMPRAS!$G:$G,INT((ROW()-2)/20)+2))</f>
        <v/>
      </c>
      <c r="G9648" s="5" t="str">
        <f aca="false">IF($A9648="","",INDEX(CARTAO_COMPRAS!$I:$I,INT((ROW()-2)/20)+2))</f>
        <v/>
      </c>
      <c r="H9648" s="4" t="str">
        <f aca="false">IF($A9648="","",EDATE(INDEX(CARTAO_COMPRAS!$J:$J,INT((ROW()-2)/20)+2),MOD(ROW()-2,20)))</f>
        <v/>
      </c>
      <c r="I9648" s="4" t="str">
        <f aca="false">IF($H9648="","",$H9648-WEEKDAY($H9648,2)+1)</f>
        <v/>
      </c>
      <c r="J9648" s="4" t="str">
        <f aca="false">IF($I9648="","",$I9648+6)</f>
        <v/>
      </c>
      <c r="K9648" s="6" t="str">
        <f aca="false">IF($H9648="","",DATE(YEAR($H9648),MONTH($H9648),1))</f>
        <v/>
      </c>
      <c r="L9648" s="0" t="str">
        <f aca="false">IF($A9648="","",INDEX(CARTAO_COMPRAS!$K:$K,INT((ROW()-2)/20)+2))</f>
        <v/>
      </c>
      <c r="M9648" s="0" t="str">
        <f aca="false">IF($A9648="","","Compra no cartão")</f>
        <v/>
      </c>
    </row>
    <row r="9649" customFormat="false" ht="13.5" hidden="false" customHeight="false" outlineLevel="0" collapsed="false">
      <c r="A9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49" s="0" t="str">
        <f aca="false">IF($A9649="","",INDEX(CARTAO_COMPRAS!$C:$C,INT((ROW()-2)/20)+2))</f>
        <v/>
      </c>
      <c r="C9649" s="0" t="str">
        <f aca="false">IF($A9649="","",INDEX(CARTAO_COMPRAS!$D:$D,INT((ROW()-2)/20)+2))</f>
        <v/>
      </c>
      <c r="D9649" s="0" t="str">
        <f aca="false">IF($A9649="","",INDEX(CARTAO_COMPRAS!$E:$E,INT((ROW()-2)/20)+2))</f>
        <v/>
      </c>
      <c r="E9649" s="0" t="str">
        <f aca="false">IF($A9649="","",INDEX(CARTAO_COMPRAS!$H:$H,INT((ROW()-2)/20)+2)+MOD(ROW()-2,20))</f>
        <v/>
      </c>
      <c r="F9649" s="0" t="str">
        <f aca="false">IF($A9649="","",INDEX(CARTAO_COMPRAS!$G:$G,INT((ROW()-2)/20)+2))</f>
        <v/>
      </c>
      <c r="G9649" s="5" t="str">
        <f aca="false">IF($A9649="","",INDEX(CARTAO_COMPRAS!$I:$I,INT((ROW()-2)/20)+2))</f>
        <v/>
      </c>
      <c r="H9649" s="4" t="str">
        <f aca="false">IF($A9649="","",EDATE(INDEX(CARTAO_COMPRAS!$J:$J,INT((ROW()-2)/20)+2),MOD(ROW()-2,20)))</f>
        <v/>
      </c>
      <c r="I9649" s="4" t="str">
        <f aca="false">IF($H9649="","",$H9649-WEEKDAY($H9649,2)+1)</f>
        <v/>
      </c>
      <c r="J9649" s="4" t="str">
        <f aca="false">IF($I9649="","",$I9649+6)</f>
        <v/>
      </c>
      <c r="K9649" s="6" t="str">
        <f aca="false">IF($H9649="","",DATE(YEAR($H9649),MONTH($H9649),1))</f>
        <v/>
      </c>
      <c r="L9649" s="0" t="str">
        <f aca="false">IF($A9649="","",INDEX(CARTAO_COMPRAS!$K:$K,INT((ROW()-2)/20)+2))</f>
        <v/>
      </c>
      <c r="M9649" s="0" t="str">
        <f aca="false">IF($A9649="","","Compra no cartão")</f>
        <v/>
      </c>
    </row>
    <row r="9650" customFormat="false" ht="13.5" hidden="false" customHeight="false" outlineLevel="0" collapsed="false">
      <c r="A9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0" s="0" t="str">
        <f aca="false">IF($A9650="","",INDEX(CARTAO_COMPRAS!$C:$C,INT((ROW()-2)/20)+2))</f>
        <v/>
      </c>
      <c r="C9650" s="0" t="str">
        <f aca="false">IF($A9650="","",INDEX(CARTAO_COMPRAS!$D:$D,INT((ROW()-2)/20)+2))</f>
        <v/>
      </c>
      <c r="D9650" s="0" t="str">
        <f aca="false">IF($A9650="","",INDEX(CARTAO_COMPRAS!$E:$E,INT((ROW()-2)/20)+2))</f>
        <v/>
      </c>
      <c r="E9650" s="0" t="str">
        <f aca="false">IF($A9650="","",INDEX(CARTAO_COMPRAS!$H:$H,INT((ROW()-2)/20)+2)+MOD(ROW()-2,20))</f>
        <v/>
      </c>
      <c r="F9650" s="0" t="str">
        <f aca="false">IF($A9650="","",INDEX(CARTAO_COMPRAS!$G:$G,INT((ROW()-2)/20)+2))</f>
        <v/>
      </c>
      <c r="G9650" s="5" t="str">
        <f aca="false">IF($A9650="","",INDEX(CARTAO_COMPRAS!$I:$I,INT((ROW()-2)/20)+2))</f>
        <v/>
      </c>
      <c r="H9650" s="4" t="str">
        <f aca="false">IF($A9650="","",EDATE(INDEX(CARTAO_COMPRAS!$J:$J,INT((ROW()-2)/20)+2),MOD(ROW()-2,20)))</f>
        <v/>
      </c>
      <c r="I9650" s="4" t="str">
        <f aca="false">IF($H9650="","",$H9650-WEEKDAY($H9650,2)+1)</f>
        <v/>
      </c>
      <c r="J9650" s="4" t="str">
        <f aca="false">IF($I9650="","",$I9650+6)</f>
        <v/>
      </c>
      <c r="K9650" s="6" t="str">
        <f aca="false">IF($H9650="","",DATE(YEAR($H9650),MONTH($H9650),1))</f>
        <v/>
      </c>
      <c r="L9650" s="0" t="str">
        <f aca="false">IF($A9650="","",INDEX(CARTAO_COMPRAS!$K:$K,INT((ROW()-2)/20)+2))</f>
        <v/>
      </c>
      <c r="M9650" s="0" t="str">
        <f aca="false">IF($A9650="","","Compra no cartão")</f>
        <v/>
      </c>
    </row>
    <row r="9651" customFormat="false" ht="13.5" hidden="false" customHeight="false" outlineLevel="0" collapsed="false">
      <c r="A9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1" s="0" t="str">
        <f aca="false">IF($A9651="","",INDEX(CARTAO_COMPRAS!$C:$C,INT((ROW()-2)/20)+2))</f>
        <v/>
      </c>
      <c r="C9651" s="0" t="str">
        <f aca="false">IF($A9651="","",INDEX(CARTAO_COMPRAS!$D:$D,INT((ROW()-2)/20)+2))</f>
        <v/>
      </c>
      <c r="D9651" s="0" t="str">
        <f aca="false">IF($A9651="","",INDEX(CARTAO_COMPRAS!$E:$E,INT((ROW()-2)/20)+2))</f>
        <v/>
      </c>
      <c r="E9651" s="0" t="str">
        <f aca="false">IF($A9651="","",INDEX(CARTAO_COMPRAS!$H:$H,INT((ROW()-2)/20)+2)+MOD(ROW()-2,20))</f>
        <v/>
      </c>
      <c r="F9651" s="0" t="str">
        <f aca="false">IF($A9651="","",INDEX(CARTAO_COMPRAS!$G:$G,INT((ROW()-2)/20)+2))</f>
        <v/>
      </c>
      <c r="G9651" s="5" t="str">
        <f aca="false">IF($A9651="","",INDEX(CARTAO_COMPRAS!$I:$I,INT((ROW()-2)/20)+2))</f>
        <v/>
      </c>
      <c r="H9651" s="4" t="str">
        <f aca="false">IF($A9651="","",EDATE(INDEX(CARTAO_COMPRAS!$J:$J,INT((ROW()-2)/20)+2),MOD(ROW()-2,20)))</f>
        <v/>
      </c>
      <c r="I9651" s="4" t="str">
        <f aca="false">IF($H9651="","",$H9651-WEEKDAY($H9651,2)+1)</f>
        <v/>
      </c>
      <c r="J9651" s="4" t="str">
        <f aca="false">IF($I9651="","",$I9651+6)</f>
        <v/>
      </c>
      <c r="K9651" s="6" t="str">
        <f aca="false">IF($H9651="","",DATE(YEAR($H9651),MONTH($H9651),1))</f>
        <v/>
      </c>
      <c r="L9651" s="0" t="str">
        <f aca="false">IF($A9651="","",INDEX(CARTAO_COMPRAS!$K:$K,INT((ROW()-2)/20)+2))</f>
        <v/>
      </c>
      <c r="M9651" s="0" t="str">
        <f aca="false">IF($A9651="","","Compra no cartão")</f>
        <v/>
      </c>
    </row>
    <row r="9652" customFormat="false" ht="13.5" hidden="false" customHeight="false" outlineLevel="0" collapsed="false">
      <c r="A9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2" s="0" t="str">
        <f aca="false">IF($A9652="","",INDEX(CARTAO_COMPRAS!$C:$C,INT((ROW()-2)/20)+2))</f>
        <v/>
      </c>
      <c r="C9652" s="0" t="str">
        <f aca="false">IF($A9652="","",INDEX(CARTAO_COMPRAS!$D:$D,INT((ROW()-2)/20)+2))</f>
        <v/>
      </c>
      <c r="D9652" s="0" t="str">
        <f aca="false">IF($A9652="","",INDEX(CARTAO_COMPRAS!$E:$E,INT((ROW()-2)/20)+2))</f>
        <v/>
      </c>
      <c r="E9652" s="0" t="str">
        <f aca="false">IF($A9652="","",INDEX(CARTAO_COMPRAS!$H:$H,INT((ROW()-2)/20)+2)+MOD(ROW()-2,20))</f>
        <v/>
      </c>
      <c r="F9652" s="0" t="str">
        <f aca="false">IF($A9652="","",INDEX(CARTAO_COMPRAS!$G:$G,INT((ROW()-2)/20)+2))</f>
        <v/>
      </c>
      <c r="G9652" s="5" t="str">
        <f aca="false">IF($A9652="","",INDEX(CARTAO_COMPRAS!$I:$I,INT((ROW()-2)/20)+2))</f>
        <v/>
      </c>
      <c r="H9652" s="4" t="str">
        <f aca="false">IF($A9652="","",EDATE(INDEX(CARTAO_COMPRAS!$J:$J,INT((ROW()-2)/20)+2),MOD(ROW()-2,20)))</f>
        <v/>
      </c>
      <c r="I9652" s="4" t="str">
        <f aca="false">IF($H9652="","",$H9652-WEEKDAY($H9652,2)+1)</f>
        <v/>
      </c>
      <c r="J9652" s="4" t="str">
        <f aca="false">IF($I9652="","",$I9652+6)</f>
        <v/>
      </c>
      <c r="K9652" s="6" t="str">
        <f aca="false">IF($H9652="","",DATE(YEAR($H9652),MONTH($H9652),1))</f>
        <v/>
      </c>
      <c r="L9652" s="0" t="str">
        <f aca="false">IF($A9652="","",INDEX(CARTAO_COMPRAS!$K:$K,INT((ROW()-2)/20)+2))</f>
        <v/>
      </c>
      <c r="M9652" s="0" t="str">
        <f aca="false">IF($A9652="","","Compra no cartão")</f>
        <v/>
      </c>
    </row>
    <row r="9653" customFormat="false" ht="13.5" hidden="false" customHeight="false" outlineLevel="0" collapsed="false">
      <c r="A9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3" s="0" t="str">
        <f aca="false">IF($A9653="","",INDEX(CARTAO_COMPRAS!$C:$C,INT((ROW()-2)/20)+2))</f>
        <v/>
      </c>
      <c r="C9653" s="0" t="str">
        <f aca="false">IF($A9653="","",INDEX(CARTAO_COMPRAS!$D:$D,INT((ROW()-2)/20)+2))</f>
        <v/>
      </c>
      <c r="D9653" s="0" t="str">
        <f aca="false">IF($A9653="","",INDEX(CARTAO_COMPRAS!$E:$E,INT((ROW()-2)/20)+2))</f>
        <v/>
      </c>
      <c r="E9653" s="0" t="str">
        <f aca="false">IF($A9653="","",INDEX(CARTAO_COMPRAS!$H:$H,INT((ROW()-2)/20)+2)+MOD(ROW()-2,20))</f>
        <v/>
      </c>
      <c r="F9653" s="0" t="str">
        <f aca="false">IF($A9653="","",INDEX(CARTAO_COMPRAS!$G:$G,INT((ROW()-2)/20)+2))</f>
        <v/>
      </c>
      <c r="G9653" s="5" t="str">
        <f aca="false">IF($A9653="","",INDEX(CARTAO_COMPRAS!$I:$I,INT((ROW()-2)/20)+2))</f>
        <v/>
      </c>
      <c r="H9653" s="4" t="str">
        <f aca="false">IF($A9653="","",EDATE(INDEX(CARTAO_COMPRAS!$J:$J,INT((ROW()-2)/20)+2),MOD(ROW()-2,20)))</f>
        <v/>
      </c>
      <c r="I9653" s="4" t="str">
        <f aca="false">IF($H9653="","",$H9653-WEEKDAY($H9653,2)+1)</f>
        <v/>
      </c>
      <c r="J9653" s="4" t="str">
        <f aca="false">IF($I9653="","",$I9653+6)</f>
        <v/>
      </c>
      <c r="K9653" s="6" t="str">
        <f aca="false">IF($H9653="","",DATE(YEAR($H9653),MONTH($H9653),1))</f>
        <v/>
      </c>
      <c r="L9653" s="0" t="str">
        <f aca="false">IF($A9653="","",INDEX(CARTAO_COMPRAS!$K:$K,INT((ROW()-2)/20)+2))</f>
        <v/>
      </c>
      <c r="M9653" s="0" t="str">
        <f aca="false">IF($A9653="","","Compra no cartão")</f>
        <v/>
      </c>
    </row>
    <row r="9654" customFormat="false" ht="13.5" hidden="false" customHeight="false" outlineLevel="0" collapsed="false">
      <c r="A9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4" s="0" t="str">
        <f aca="false">IF($A9654="","",INDEX(CARTAO_COMPRAS!$C:$C,INT((ROW()-2)/20)+2))</f>
        <v/>
      </c>
      <c r="C9654" s="0" t="str">
        <f aca="false">IF($A9654="","",INDEX(CARTAO_COMPRAS!$D:$D,INT((ROW()-2)/20)+2))</f>
        <v/>
      </c>
      <c r="D9654" s="0" t="str">
        <f aca="false">IF($A9654="","",INDEX(CARTAO_COMPRAS!$E:$E,INT((ROW()-2)/20)+2))</f>
        <v/>
      </c>
      <c r="E9654" s="0" t="str">
        <f aca="false">IF($A9654="","",INDEX(CARTAO_COMPRAS!$H:$H,INT((ROW()-2)/20)+2)+MOD(ROW()-2,20))</f>
        <v/>
      </c>
      <c r="F9654" s="0" t="str">
        <f aca="false">IF($A9654="","",INDEX(CARTAO_COMPRAS!$G:$G,INT((ROW()-2)/20)+2))</f>
        <v/>
      </c>
      <c r="G9654" s="5" t="str">
        <f aca="false">IF($A9654="","",INDEX(CARTAO_COMPRAS!$I:$I,INT((ROW()-2)/20)+2))</f>
        <v/>
      </c>
      <c r="H9654" s="4" t="str">
        <f aca="false">IF($A9654="","",EDATE(INDEX(CARTAO_COMPRAS!$J:$J,INT((ROW()-2)/20)+2),MOD(ROW()-2,20)))</f>
        <v/>
      </c>
      <c r="I9654" s="4" t="str">
        <f aca="false">IF($H9654="","",$H9654-WEEKDAY($H9654,2)+1)</f>
        <v/>
      </c>
      <c r="J9654" s="4" t="str">
        <f aca="false">IF($I9654="","",$I9654+6)</f>
        <v/>
      </c>
      <c r="K9654" s="6" t="str">
        <f aca="false">IF($H9654="","",DATE(YEAR($H9654),MONTH($H9654),1))</f>
        <v/>
      </c>
      <c r="L9654" s="0" t="str">
        <f aca="false">IF($A9654="","",INDEX(CARTAO_COMPRAS!$K:$K,INT((ROW()-2)/20)+2))</f>
        <v/>
      </c>
      <c r="M9654" s="0" t="str">
        <f aca="false">IF($A9654="","","Compra no cartão")</f>
        <v/>
      </c>
    </row>
    <row r="9655" customFormat="false" ht="13.5" hidden="false" customHeight="false" outlineLevel="0" collapsed="false">
      <c r="A9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5" s="0" t="str">
        <f aca="false">IF($A9655="","",INDEX(CARTAO_COMPRAS!$C:$C,INT((ROW()-2)/20)+2))</f>
        <v/>
      </c>
      <c r="C9655" s="0" t="str">
        <f aca="false">IF($A9655="","",INDEX(CARTAO_COMPRAS!$D:$D,INT((ROW()-2)/20)+2))</f>
        <v/>
      </c>
      <c r="D9655" s="0" t="str">
        <f aca="false">IF($A9655="","",INDEX(CARTAO_COMPRAS!$E:$E,INT((ROW()-2)/20)+2))</f>
        <v/>
      </c>
      <c r="E9655" s="0" t="str">
        <f aca="false">IF($A9655="","",INDEX(CARTAO_COMPRAS!$H:$H,INT((ROW()-2)/20)+2)+MOD(ROW()-2,20))</f>
        <v/>
      </c>
      <c r="F9655" s="0" t="str">
        <f aca="false">IF($A9655="","",INDEX(CARTAO_COMPRAS!$G:$G,INT((ROW()-2)/20)+2))</f>
        <v/>
      </c>
      <c r="G9655" s="5" t="str">
        <f aca="false">IF($A9655="","",INDEX(CARTAO_COMPRAS!$I:$I,INT((ROW()-2)/20)+2))</f>
        <v/>
      </c>
      <c r="H9655" s="4" t="str">
        <f aca="false">IF($A9655="","",EDATE(INDEX(CARTAO_COMPRAS!$J:$J,INT((ROW()-2)/20)+2),MOD(ROW()-2,20)))</f>
        <v/>
      </c>
      <c r="I9655" s="4" t="str">
        <f aca="false">IF($H9655="","",$H9655-WEEKDAY($H9655,2)+1)</f>
        <v/>
      </c>
      <c r="J9655" s="4" t="str">
        <f aca="false">IF($I9655="","",$I9655+6)</f>
        <v/>
      </c>
      <c r="K9655" s="6" t="str">
        <f aca="false">IF($H9655="","",DATE(YEAR($H9655),MONTH($H9655),1))</f>
        <v/>
      </c>
      <c r="L9655" s="0" t="str">
        <f aca="false">IF($A9655="","",INDEX(CARTAO_COMPRAS!$K:$K,INT((ROW()-2)/20)+2))</f>
        <v/>
      </c>
      <c r="M9655" s="0" t="str">
        <f aca="false">IF($A9655="","","Compra no cartão")</f>
        <v/>
      </c>
    </row>
    <row r="9656" customFormat="false" ht="13.5" hidden="false" customHeight="false" outlineLevel="0" collapsed="false">
      <c r="A9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6" s="0" t="str">
        <f aca="false">IF($A9656="","",INDEX(CARTAO_COMPRAS!$C:$C,INT((ROW()-2)/20)+2))</f>
        <v/>
      </c>
      <c r="C9656" s="0" t="str">
        <f aca="false">IF($A9656="","",INDEX(CARTAO_COMPRAS!$D:$D,INT((ROW()-2)/20)+2))</f>
        <v/>
      </c>
      <c r="D9656" s="0" t="str">
        <f aca="false">IF($A9656="","",INDEX(CARTAO_COMPRAS!$E:$E,INT((ROW()-2)/20)+2))</f>
        <v/>
      </c>
      <c r="E9656" s="0" t="str">
        <f aca="false">IF($A9656="","",INDEX(CARTAO_COMPRAS!$H:$H,INT((ROW()-2)/20)+2)+MOD(ROW()-2,20))</f>
        <v/>
      </c>
      <c r="F9656" s="0" t="str">
        <f aca="false">IF($A9656="","",INDEX(CARTAO_COMPRAS!$G:$G,INT((ROW()-2)/20)+2))</f>
        <v/>
      </c>
      <c r="G9656" s="5" t="str">
        <f aca="false">IF($A9656="","",INDEX(CARTAO_COMPRAS!$I:$I,INT((ROW()-2)/20)+2))</f>
        <v/>
      </c>
      <c r="H9656" s="4" t="str">
        <f aca="false">IF($A9656="","",EDATE(INDEX(CARTAO_COMPRAS!$J:$J,INT((ROW()-2)/20)+2),MOD(ROW()-2,20)))</f>
        <v/>
      </c>
      <c r="I9656" s="4" t="str">
        <f aca="false">IF($H9656="","",$H9656-WEEKDAY($H9656,2)+1)</f>
        <v/>
      </c>
      <c r="J9656" s="4" t="str">
        <f aca="false">IF($I9656="","",$I9656+6)</f>
        <v/>
      </c>
      <c r="K9656" s="6" t="str">
        <f aca="false">IF($H9656="","",DATE(YEAR($H9656),MONTH($H9656),1))</f>
        <v/>
      </c>
      <c r="L9656" s="0" t="str">
        <f aca="false">IF($A9656="","",INDEX(CARTAO_COMPRAS!$K:$K,INT((ROW()-2)/20)+2))</f>
        <v/>
      </c>
      <c r="M9656" s="0" t="str">
        <f aca="false">IF($A9656="","","Compra no cartão")</f>
        <v/>
      </c>
    </row>
    <row r="9657" customFormat="false" ht="13.5" hidden="false" customHeight="false" outlineLevel="0" collapsed="false">
      <c r="A9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7" s="0" t="str">
        <f aca="false">IF($A9657="","",INDEX(CARTAO_COMPRAS!$C:$C,INT((ROW()-2)/20)+2))</f>
        <v/>
      </c>
      <c r="C9657" s="0" t="str">
        <f aca="false">IF($A9657="","",INDEX(CARTAO_COMPRAS!$D:$D,INT((ROW()-2)/20)+2))</f>
        <v/>
      </c>
      <c r="D9657" s="0" t="str">
        <f aca="false">IF($A9657="","",INDEX(CARTAO_COMPRAS!$E:$E,INT((ROW()-2)/20)+2))</f>
        <v/>
      </c>
      <c r="E9657" s="0" t="str">
        <f aca="false">IF($A9657="","",INDEX(CARTAO_COMPRAS!$H:$H,INT((ROW()-2)/20)+2)+MOD(ROW()-2,20))</f>
        <v/>
      </c>
      <c r="F9657" s="0" t="str">
        <f aca="false">IF($A9657="","",INDEX(CARTAO_COMPRAS!$G:$G,INT((ROW()-2)/20)+2))</f>
        <v/>
      </c>
      <c r="G9657" s="5" t="str">
        <f aca="false">IF($A9657="","",INDEX(CARTAO_COMPRAS!$I:$I,INT((ROW()-2)/20)+2))</f>
        <v/>
      </c>
      <c r="H9657" s="4" t="str">
        <f aca="false">IF($A9657="","",EDATE(INDEX(CARTAO_COMPRAS!$J:$J,INT((ROW()-2)/20)+2),MOD(ROW()-2,20)))</f>
        <v/>
      </c>
      <c r="I9657" s="4" t="str">
        <f aca="false">IF($H9657="","",$H9657-WEEKDAY($H9657,2)+1)</f>
        <v/>
      </c>
      <c r="J9657" s="4" t="str">
        <f aca="false">IF($I9657="","",$I9657+6)</f>
        <v/>
      </c>
      <c r="K9657" s="6" t="str">
        <f aca="false">IF($H9657="","",DATE(YEAR($H9657),MONTH($H9657),1))</f>
        <v/>
      </c>
      <c r="L9657" s="0" t="str">
        <f aca="false">IF($A9657="","",INDEX(CARTAO_COMPRAS!$K:$K,INT((ROW()-2)/20)+2))</f>
        <v/>
      </c>
      <c r="M9657" s="0" t="str">
        <f aca="false">IF($A9657="","","Compra no cartão")</f>
        <v/>
      </c>
    </row>
    <row r="9658" customFormat="false" ht="13.5" hidden="false" customHeight="false" outlineLevel="0" collapsed="false">
      <c r="A9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8" s="0" t="str">
        <f aca="false">IF($A9658="","",INDEX(CARTAO_COMPRAS!$C:$C,INT((ROW()-2)/20)+2))</f>
        <v/>
      </c>
      <c r="C9658" s="0" t="str">
        <f aca="false">IF($A9658="","",INDEX(CARTAO_COMPRAS!$D:$D,INT((ROW()-2)/20)+2))</f>
        <v/>
      </c>
      <c r="D9658" s="0" t="str">
        <f aca="false">IF($A9658="","",INDEX(CARTAO_COMPRAS!$E:$E,INT((ROW()-2)/20)+2))</f>
        <v/>
      </c>
      <c r="E9658" s="0" t="str">
        <f aca="false">IF($A9658="","",INDEX(CARTAO_COMPRAS!$H:$H,INT((ROW()-2)/20)+2)+MOD(ROW()-2,20))</f>
        <v/>
      </c>
      <c r="F9658" s="0" t="str">
        <f aca="false">IF($A9658="","",INDEX(CARTAO_COMPRAS!$G:$G,INT((ROW()-2)/20)+2))</f>
        <v/>
      </c>
      <c r="G9658" s="5" t="str">
        <f aca="false">IF($A9658="","",INDEX(CARTAO_COMPRAS!$I:$I,INT((ROW()-2)/20)+2))</f>
        <v/>
      </c>
      <c r="H9658" s="4" t="str">
        <f aca="false">IF($A9658="","",EDATE(INDEX(CARTAO_COMPRAS!$J:$J,INT((ROW()-2)/20)+2),MOD(ROW()-2,20)))</f>
        <v/>
      </c>
      <c r="I9658" s="4" t="str">
        <f aca="false">IF($H9658="","",$H9658-WEEKDAY($H9658,2)+1)</f>
        <v/>
      </c>
      <c r="J9658" s="4" t="str">
        <f aca="false">IF($I9658="","",$I9658+6)</f>
        <v/>
      </c>
      <c r="K9658" s="6" t="str">
        <f aca="false">IF($H9658="","",DATE(YEAR($H9658),MONTH($H9658),1))</f>
        <v/>
      </c>
      <c r="L9658" s="0" t="str">
        <f aca="false">IF($A9658="","",INDEX(CARTAO_COMPRAS!$K:$K,INT((ROW()-2)/20)+2))</f>
        <v/>
      </c>
      <c r="M9658" s="0" t="str">
        <f aca="false">IF($A9658="","","Compra no cartão")</f>
        <v/>
      </c>
    </row>
    <row r="9659" customFormat="false" ht="13.5" hidden="false" customHeight="false" outlineLevel="0" collapsed="false">
      <c r="A9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59" s="0" t="str">
        <f aca="false">IF($A9659="","",INDEX(CARTAO_COMPRAS!$C:$C,INT((ROW()-2)/20)+2))</f>
        <v/>
      </c>
      <c r="C9659" s="0" t="str">
        <f aca="false">IF($A9659="","",INDEX(CARTAO_COMPRAS!$D:$D,INT((ROW()-2)/20)+2))</f>
        <v/>
      </c>
      <c r="D9659" s="0" t="str">
        <f aca="false">IF($A9659="","",INDEX(CARTAO_COMPRAS!$E:$E,INT((ROW()-2)/20)+2))</f>
        <v/>
      </c>
      <c r="E9659" s="0" t="str">
        <f aca="false">IF($A9659="","",INDEX(CARTAO_COMPRAS!$H:$H,INT((ROW()-2)/20)+2)+MOD(ROW()-2,20))</f>
        <v/>
      </c>
      <c r="F9659" s="0" t="str">
        <f aca="false">IF($A9659="","",INDEX(CARTAO_COMPRAS!$G:$G,INT((ROW()-2)/20)+2))</f>
        <v/>
      </c>
      <c r="G9659" s="5" t="str">
        <f aca="false">IF($A9659="","",INDEX(CARTAO_COMPRAS!$I:$I,INT((ROW()-2)/20)+2))</f>
        <v/>
      </c>
      <c r="H9659" s="4" t="str">
        <f aca="false">IF($A9659="","",EDATE(INDEX(CARTAO_COMPRAS!$J:$J,INT((ROW()-2)/20)+2),MOD(ROW()-2,20)))</f>
        <v/>
      </c>
      <c r="I9659" s="4" t="str">
        <f aca="false">IF($H9659="","",$H9659-WEEKDAY($H9659,2)+1)</f>
        <v/>
      </c>
      <c r="J9659" s="4" t="str">
        <f aca="false">IF($I9659="","",$I9659+6)</f>
        <v/>
      </c>
      <c r="K9659" s="6" t="str">
        <f aca="false">IF($H9659="","",DATE(YEAR($H9659),MONTH($H9659),1))</f>
        <v/>
      </c>
      <c r="L9659" s="0" t="str">
        <f aca="false">IF($A9659="","",INDEX(CARTAO_COMPRAS!$K:$K,INT((ROW()-2)/20)+2))</f>
        <v/>
      </c>
      <c r="M9659" s="0" t="str">
        <f aca="false">IF($A9659="","","Compra no cartão")</f>
        <v/>
      </c>
    </row>
    <row r="9660" customFormat="false" ht="13.5" hidden="false" customHeight="false" outlineLevel="0" collapsed="false">
      <c r="A9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0" s="0" t="str">
        <f aca="false">IF($A9660="","",INDEX(CARTAO_COMPRAS!$C:$C,INT((ROW()-2)/20)+2))</f>
        <v/>
      </c>
      <c r="C9660" s="0" t="str">
        <f aca="false">IF($A9660="","",INDEX(CARTAO_COMPRAS!$D:$D,INT((ROW()-2)/20)+2))</f>
        <v/>
      </c>
      <c r="D9660" s="0" t="str">
        <f aca="false">IF($A9660="","",INDEX(CARTAO_COMPRAS!$E:$E,INT((ROW()-2)/20)+2))</f>
        <v/>
      </c>
      <c r="E9660" s="0" t="str">
        <f aca="false">IF($A9660="","",INDEX(CARTAO_COMPRAS!$H:$H,INT((ROW()-2)/20)+2)+MOD(ROW()-2,20))</f>
        <v/>
      </c>
      <c r="F9660" s="0" t="str">
        <f aca="false">IF($A9660="","",INDEX(CARTAO_COMPRAS!$G:$G,INT((ROW()-2)/20)+2))</f>
        <v/>
      </c>
      <c r="G9660" s="5" t="str">
        <f aca="false">IF($A9660="","",INDEX(CARTAO_COMPRAS!$I:$I,INT((ROW()-2)/20)+2))</f>
        <v/>
      </c>
      <c r="H9660" s="4" t="str">
        <f aca="false">IF($A9660="","",EDATE(INDEX(CARTAO_COMPRAS!$J:$J,INT((ROW()-2)/20)+2),MOD(ROW()-2,20)))</f>
        <v/>
      </c>
      <c r="I9660" s="4" t="str">
        <f aca="false">IF($H9660="","",$H9660-WEEKDAY($H9660,2)+1)</f>
        <v/>
      </c>
      <c r="J9660" s="4" t="str">
        <f aca="false">IF($I9660="","",$I9660+6)</f>
        <v/>
      </c>
      <c r="K9660" s="6" t="str">
        <f aca="false">IF($H9660="","",DATE(YEAR($H9660),MONTH($H9660),1))</f>
        <v/>
      </c>
      <c r="L9660" s="0" t="str">
        <f aca="false">IF($A9660="","",INDEX(CARTAO_COMPRAS!$K:$K,INT((ROW()-2)/20)+2))</f>
        <v/>
      </c>
      <c r="M9660" s="0" t="str">
        <f aca="false">IF($A9660="","","Compra no cartão")</f>
        <v/>
      </c>
    </row>
    <row r="9661" customFormat="false" ht="13.5" hidden="false" customHeight="false" outlineLevel="0" collapsed="false">
      <c r="A9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1" s="0" t="str">
        <f aca="false">IF($A9661="","",INDEX(CARTAO_COMPRAS!$C:$C,INT((ROW()-2)/20)+2))</f>
        <v/>
      </c>
      <c r="C9661" s="0" t="str">
        <f aca="false">IF($A9661="","",INDEX(CARTAO_COMPRAS!$D:$D,INT((ROW()-2)/20)+2))</f>
        <v/>
      </c>
      <c r="D9661" s="0" t="str">
        <f aca="false">IF($A9661="","",INDEX(CARTAO_COMPRAS!$E:$E,INT((ROW()-2)/20)+2))</f>
        <v/>
      </c>
      <c r="E9661" s="0" t="str">
        <f aca="false">IF($A9661="","",INDEX(CARTAO_COMPRAS!$H:$H,INT((ROW()-2)/20)+2)+MOD(ROW()-2,20))</f>
        <v/>
      </c>
      <c r="F9661" s="0" t="str">
        <f aca="false">IF($A9661="","",INDEX(CARTAO_COMPRAS!$G:$G,INT((ROW()-2)/20)+2))</f>
        <v/>
      </c>
      <c r="G9661" s="5" t="str">
        <f aca="false">IF($A9661="","",INDEX(CARTAO_COMPRAS!$I:$I,INT((ROW()-2)/20)+2))</f>
        <v/>
      </c>
      <c r="H9661" s="4" t="str">
        <f aca="false">IF($A9661="","",EDATE(INDEX(CARTAO_COMPRAS!$J:$J,INT((ROW()-2)/20)+2),MOD(ROW()-2,20)))</f>
        <v/>
      </c>
      <c r="I9661" s="4" t="str">
        <f aca="false">IF($H9661="","",$H9661-WEEKDAY($H9661,2)+1)</f>
        <v/>
      </c>
      <c r="J9661" s="4" t="str">
        <f aca="false">IF($I9661="","",$I9661+6)</f>
        <v/>
      </c>
      <c r="K9661" s="6" t="str">
        <f aca="false">IF($H9661="","",DATE(YEAR($H9661),MONTH($H9661),1))</f>
        <v/>
      </c>
      <c r="L9661" s="0" t="str">
        <f aca="false">IF($A9661="","",INDEX(CARTAO_COMPRAS!$K:$K,INT((ROW()-2)/20)+2))</f>
        <v/>
      </c>
      <c r="M9661" s="0" t="str">
        <f aca="false">IF($A9661="","","Compra no cartão")</f>
        <v/>
      </c>
    </row>
    <row r="9662" customFormat="false" ht="13.5" hidden="false" customHeight="false" outlineLevel="0" collapsed="false">
      <c r="A96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484</v>
      </c>
      <c r="B9662" s="0" t="str">
        <f aca="false">IF($A9662="","",INDEX(CARTAO_COMPRAS!$C:$C,INT((ROW()-2)/20)+2))</f>
        <v>Nubank</v>
      </c>
      <c r="C9662" s="0" t="str">
        <f aca="false">IF($A9662="","",INDEX(CARTAO_COMPRAS!$D:$D,INT((ROW()-2)/20)+2))</f>
        <v>Ifood</v>
      </c>
      <c r="D9662" s="0" t="str">
        <f aca="false">IF($A9662="","",INDEX(CARTAO_COMPRAS!$E:$E,INT((ROW()-2)/20)+2))</f>
        <v>Alimentação / Insumos</v>
      </c>
      <c r="E9662" s="0" t="n">
        <f aca="false">IF($A9662="","",INDEX(CARTAO_COMPRAS!$H:$H,INT((ROW()-2)/20)+2)+MOD(ROW()-2,20))</f>
        <v>1</v>
      </c>
      <c r="F9662" s="0" t="n">
        <f aca="false">IF($A9662="","",INDEX(CARTAO_COMPRAS!$G:$G,INT((ROW()-2)/20)+2))</f>
        <v>2</v>
      </c>
      <c r="G9662" s="5" t="n">
        <f aca="false">IF($A9662="","",INDEX(CARTAO_COMPRAS!$I:$I,INT((ROW()-2)/20)+2))</f>
        <v>22.27</v>
      </c>
      <c r="H9662" s="4" t="n">
        <f aca="false">IF($A9662="","",EDATE(INDEX(CARTAO_COMPRAS!$J:$J,INT((ROW()-2)/20)+2),MOD(ROW()-2,20)))</f>
        <v>46201</v>
      </c>
      <c r="I9662" s="4" t="n">
        <f aca="false">IF($H9662="","",$H9662-WEEKDAY($H9662,2)+1)</f>
        <v>46195</v>
      </c>
      <c r="J9662" s="4" t="n">
        <f aca="false">IF($I9662="","",$I9662+6)</f>
        <v>46201</v>
      </c>
      <c r="K9662" s="6" t="n">
        <f aca="false">IF($H9662="","",DATE(YEAR($H9662),MONTH($H9662),1))</f>
        <v>46174</v>
      </c>
      <c r="L9662" s="0" t="str">
        <f aca="false">IF($A9662="","",INDEX(CARTAO_COMPRAS!$K:$K,INT((ROW()-2)/20)+2))</f>
        <v>Pago</v>
      </c>
      <c r="M9662" s="0" t="str">
        <f aca="false">IF($A9662="","","Compra no cartão")</f>
        <v>Compra no cartão</v>
      </c>
    </row>
    <row r="9663" customFormat="false" ht="13.5" hidden="false" customHeight="false" outlineLevel="0" collapsed="false">
      <c r="A966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484</v>
      </c>
      <c r="B9663" s="0" t="str">
        <f aca="false">IF($A9663="","",INDEX(CARTAO_COMPRAS!$C:$C,INT((ROW()-2)/20)+2))</f>
        <v>Nubank</v>
      </c>
      <c r="C9663" s="0" t="str">
        <f aca="false">IF($A9663="","",INDEX(CARTAO_COMPRAS!$D:$D,INT((ROW()-2)/20)+2))</f>
        <v>Ifood</v>
      </c>
      <c r="D9663" s="0" t="str">
        <f aca="false">IF($A9663="","",INDEX(CARTAO_COMPRAS!$E:$E,INT((ROW()-2)/20)+2))</f>
        <v>Alimentação / Insumos</v>
      </c>
      <c r="E9663" s="0" t="n">
        <f aca="false">IF($A9663="","",INDEX(CARTAO_COMPRAS!$H:$H,INT((ROW()-2)/20)+2)+MOD(ROW()-2,20))</f>
        <v>2</v>
      </c>
      <c r="F9663" s="0" t="n">
        <f aca="false">IF($A9663="","",INDEX(CARTAO_COMPRAS!$G:$G,INT((ROW()-2)/20)+2))</f>
        <v>2</v>
      </c>
      <c r="G9663" s="5" t="n">
        <f aca="false">IF($A9663="","",INDEX(CARTAO_COMPRAS!$I:$I,INT((ROW()-2)/20)+2))</f>
        <v>22.27</v>
      </c>
      <c r="H9663" s="4" t="n">
        <f aca="false">IF($A9663="","",EDATE(INDEX(CARTAO_COMPRAS!$J:$J,INT((ROW()-2)/20)+2),MOD(ROW()-2,20)))</f>
        <v>46231</v>
      </c>
      <c r="I9663" s="4" t="n">
        <f aca="false">IF($H9663="","",$H9663-WEEKDAY($H9663,2)+1)</f>
        <v>46230</v>
      </c>
      <c r="J9663" s="4" t="n">
        <f aca="false">IF($I9663="","",$I9663+6)</f>
        <v>46236</v>
      </c>
      <c r="K9663" s="6" t="n">
        <f aca="false">IF($H9663="","",DATE(YEAR($H9663),MONTH($H9663),1))</f>
        <v>46204</v>
      </c>
      <c r="L9663" s="0" t="str">
        <f aca="false">IF($A9663="","",INDEX(CARTAO_COMPRAS!$K:$K,INT((ROW()-2)/20)+2))</f>
        <v>Pago</v>
      </c>
      <c r="M9663" s="0" t="str">
        <f aca="false">IF($A9663="","","Compra no cartão")</f>
        <v>Compra no cartão</v>
      </c>
    </row>
    <row r="9664" customFormat="false" ht="13.5" hidden="false" customHeight="false" outlineLevel="0" collapsed="false">
      <c r="A9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4" s="0" t="str">
        <f aca="false">IF($A9664="","",INDEX(CARTAO_COMPRAS!$C:$C,INT((ROW()-2)/20)+2))</f>
        <v/>
      </c>
      <c r="C9664" s="0" t="str">
        <f aca="false">IF($A9664="","",INDEX(CARTAO_COMPRAS!$D:$D,INT((ROW()-2)/20)+2))</f>
        <v/>
      </c>
      <c r="D9664" s="0" t="str">
        <f aca="false">IF($A9664="","",INDEX(CARTAO_COMPRAS!$E:$E,INT((ROW()-2)/20)+2))</f>
        <v/>
      </c>
      <c r="E9664" s="0" t="str">
        <f aca="false">IF($A9664="","",INDEX(CARTAO_COMPRAS!$H:$H,INT((ROW()-2)/20)+2)+MOD(ROW()-2,20))</f>
        <v/>
      </c>
      <c r="F9664" s="0" t="str">
        <f aca="false">IF($A9664="","",INDEX(CARTAO_COMPRAS!$G:$G,INT((ROW()-2)/20)+2))</f>
        <v/>
      </c>
      <c r="G9664" s="5" t="str">
        <f aca="false">IF($A9664="","",INDEX(CARTAO_COMPRAS!$I:$I,INT((ROW()-2)/20)+2))</f>
        <v/>
      </c>
      <c r="H9664" s="4" t="str">
        <f aca="false">IF($A9664="","",EDATE(INDEX(CARTAO_COMPRAS!$J:$J,INT((ROW()-2)/20)+2),MOD(ROW()-2,20)))</f>
        <v/>
      </c>
      <c r="I9664" s="4" t="str">
        <f aca="false">IF($H9664="","",$H9664-WEEKDAY($H9664,2)+1)</f>
        <v/>
      </c>
      <c r="J9664" s="4" t="str">
        <f aca="false">IF($I9664="","",$I9664+6)</f>
        <v/>
      </c>
      <c r="K9664" s="6" t="str">
        <f aca="false">IF($H9664="","",DATE(YEAR($H9664),MONTH($H9664),1))</f>
        <v/>
      </c>
      <c r="L9664" s="0" t="str">
        <f aca="false">IF($A9664="","",INDEX(CARTAO_COMPRAS!$K:$K,INT((ROW()-2)/20)+2))</f>
        <v/>
      </c>
      <c r="M9664" s="0" t="str">
        <f aca="false">IF($A9664="","","Compra no cartão")</f>
        <v/>
      </c>
    </row>
    <row r="9665" customFormat="false" ht="13.5" hidden="false" customHeight="false" outlineLevel="0" collapsed="false">
      <c r="A9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5" s="0" t="str">
        <f aca="false">IF($A9665="","",INDEX(CARTAO_COMPRAS!$C:$C,INT((ROW()-2)/20)+2))</f>
        <v/>
      </c>
      <c r="C9665" s="0" t="str">
        <f aca="false">IF($A9665="","",INDEX(CARTAO_COMPRAS!$D:$D,INT((ROW()-2)/20)+2))</f>
        <v/>
      </c>
      <c r="D9665" s="0" t="str">
        <f aca="false">IF($A9665="","",INDEX(CARTAO_COMPRAS!$E:$E,INT((ROW()-2)/20)+2))</f>
        <v/>
      </c>
      <c r="E9665" s="0" t="str">
        <f aca="false">IF($A9665="","",INDEX(CARTAO_COMPRAS!$H:$H,INT((ROW()-2)/20)+2)+MOD(ROW()-2,20))</f>
        <v/>
      </c>
      <c r="F9665" s="0" t="str">
        <f aca="false">IF($A9665="","",INDEX(CARTAO_COMPRAS!$G:$G,INT((ROW()-2)/20)+2))</f>
        <v/>
      </c>
      <c r="G9665" s="5" t="str">
        <f aca="false">IF($A9665="","",INDEX(CARTAO_COMPRAS!$I:$I,INT((ROW()-2)/20)+2))</f>
        <v/>
      </c>
      <c r="H9665" s="4" t="str">
        <f aca="false">IF($A9665="","",EDATE(INDEX(CARTAO_COMPRAS!$J:$J,INT((ROW()-2)/20)+2),MOD(ROW()-2,20)))</f>
        <v/>
      </c>
      <c r="I9665" s="4" t="str">
        <f aca="false">IF($H9665="","",$H9665-WEEKDAY($H9665,2)+1)</f>
        <v/>
      </c>
      <c r="J9665" s="4" t="str">
        <f aca="false">IF($I9665="","",$I9665+6)</f>
        <v/>
      </c>
      <c r="K9665" s="6" t="str">
        <f aca="false">IF($H9665="","",DATE(YEAR($H9665),MONTH($H9665),1))</f>
        <v/>
      </c>
      <c r="L9665" s="0" t="str">
        <f aca="false">IF($A9665="","",INDEX(CARTAO_COMPRAS!$K:$K,INT((ROW()-2)/20)+2))</f>
        <v/>
      </c>
      <c r="M9665" s="0" t="str">
        <f aca="false">IF($A9665="","","Compra no cartão")</f>
        <v/>
      </c>
    </row>
    <row r="9666" customFormat="false" ht="13.5" hidden="false" customHeight="false" outlineLevel="0" collapsed="false">
      <c r="A9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6" s="0" t="str">
        <f aca="false">IF($A9666="","",INDEX(CARTAO_COMPRAS!$C:$C,INT((ROW()-2)/20)+2))</f>
        <v/>
      </c>
      <c r="C9666" s="0" t="str">
        <f aca="false">IF($A9666="","",INDEX(CARTAO_COMPRAS!$D:$D,INT((ROW()-2)/20)+2))</f>
        <v/>
      </c>
      <c r="D9666" s="0" t="str">
        <f aca="false">IF($A9666="","",INDEX(CARTAO_COMPRAS!$E:$E,INT((ROW()-2)/20)+2))</f>
        <v/>
      </c>
      <c r="E9666" s="0" t="str">
        <f aca="false">IF($A9666="","",INDEX(CARTAO_COMPRAS!$H:$H,INT((ROW()-2)/20)+2)+MOD(ROW()-2,20))</f>
        <v/>
      </c>
      <c r="F9666" s="0" t="str">
        <f aca="false">IF($A9666="","",INDEX(CARTAO_COMPRAS!$G:$G,INT((ROW()-2)/20)+2))</f>
        <v/>
      </c>
      <c r="G9666" s="5" t="str">
        <f aca="false">IF($A9666="","",INDEX(CARTAO_COMPRAS!$I:$I,INT((ROW()-2)/20)+2))</f>
        <v/>
      </c>
      <c r="H9666" s="4" t="str">
        <f aca="false">IF($A9666="","",EDATE(INDEX(CARTAO_COMPRAS!$J:$J,INT((ROW()-2)/20)+2),MOD(ROW()-2,20)))</f>
        <v/>
      </c>
      <c r="I9666" s="4" t="str">
        <f aca="false">IF($H9666="","",$H9666-WEEKDAY($H9666,2)+1)</f>
        <v/>
      </c>
      <c r="J9666" s="4" t="str">
        <f aca="false">IF($I9666="","",$I9666+6)</f>
        <v/>
      </c>
      <c r="K9666" s="6" t="str">
        <f aca="false">IF($H9666="","",DATE(YEAR($H9666),MONTH($H9666),1))</f>
        <v/>
      </c>
      <c r="L9666" s="0" t="str">
        <f aca="false">IF($A9666="","",INDEX(CARTAO_COMPRAS!$K:$K,INT((ROW()-2)/20)+2))</f>
        <v/>
      </c>
      <c r="M9666" s="0" t="str">
        <f aca="false">IF($A9666="","","Compra no cartão")</f>
        <v/>
      </c>
    </row>
    <row r="9667" customFormat="false" ht="13.5" hidden="false" customHeight="false" outlineLevel="0" collapsed="false">
      <c r="A9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7" s="0" t="str">
        <f aca="false">IF($A9667="","",INDEX(CARTAO_COMPRAS!$C:$C,INT((ROW()-2)/20)+2))</f>
        <v/>
      </c>
      <c r="C9667" s="0" t="str">
        <f aca="false">IF($A9667="","",INDEX(CARTAO_COMPRAS!$D:$D,INT((ROW()-2)/20)+2))</f>
        <v/>
      </c>
      <c r="D9667" s="0" t="str">
        <f aca="false">IF($A9667="","",INDEX(CARTAO_COMPRAS!$E:$E,INT((ROW()-2)/20)+2))</f>
        <v/>
      </c>
      <c r="E9667" s="0" t="str">
        <f aca="false">IF($A9667="","",INDEX(CARTAO_COMPRAS!$H:$H,INT((ROW()-2)/20)+2)+MOD(ROW()-2,20))</f>
        <v/>
      </c>
      <c r="F9667" s="0" t="str">
        <f aca="false">IF($A9667="","",INDEX(CARTAO_COMPRAS!$G:$G,INT((ROW()-2)/20)+2))</f>
        <v/>
      </c>
      <c r="G9667" s="5" t="str">
        <f aca="false">IF($A9667="","",INDEX(CARTAO_COMPRAS!$I:$I,INT((ROW()-2)/20)+2))</f>
        <v/>
      </c>
      <c r="H9667" s="4" t="str">
        <f aca="false">IF($A9667="","",EDATE(INDEX(CARTAO_COMPRAS!$J:$J,INT((ROW()-2)/20)+2),MOD(ROW()-2,20)))</f>
        <v/>
      </c>
      <c r="I9667" s="4" t="str">
        <f aca="false">IF($H9667="","",$H9667-WEEKDAY($H9667,2)+1)</f>
        <v/>
      </c>
      <c r="J9667" s="4" t="str">
        <f aca="false">IF($I9667="","",$I9667+6)</f>
        <v/>
      </c>
      <c r="K9667" s="6" t="str">
        <f aca="false">IF($H9667="","",DATE(YEAR($H9667),MONTH($H9667),1))</f>
        <v/>
      </c>
      <c r="L9667" s="0" t="str">
        <f aca="false">IF($A9667="","",INDEX(CARTAO_COMPRAS!$K:$K,INT((ROW()-2)/20)+2))</f>
        <v/>
      </c>
      <c r="M9667" s="0" t="str">
        <f aca="false">IF($A9667="","","Compra no cartão")</f>
        <v/>
      </c>
    </row>
    <row r="9668" customFormat="false" ht="13.5" hidden="false" customHeight="false" outlineLevel="0" collapsed="false">
      <c r="A9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8" s="0" t="str">
        <f aca="false">IF($A9668="","",INDEX(CARTAO_COMPRAS!$C:$C,INT((ROW()-2)/20)+2))</f>
        <v/>
      </c>
      <c r="C9668" s="0" t="str">
        <f aca="false">IF($A9668="","",INDEX(CARTAO_COMPRAS!$D:$D,INT((ROW()-2)/20)+2))</f>
        <v/>
      </c>
      <c r="D9668" s="0" t="str">
        <f aca="false">IF($A9668="","",INDEX(CARTAO_COMPRAS!$E:$E,INT((ROW()-2)/20)+2))</f>
        <v/>
      </c>
      <c r="E9668" s="0" t="str">
        <f aca="false">IF($A9668="","",INDEX(CARTAO_COMPRAS!$H:$H,INT((ROW()-2)/20)+2)+MOD(ROW()-2,20))</f>
        <v/>
      </c>
      <c r="F9668" s="0" t="str">
        <f aca="false">IF($A9668="","",INDEX(CARTAO_COMPRAS!$G:$G,INT((ROW()-2)/20)+2))</f>
        <v/>
      </c>
      <c r="G9668" s="5" t="str">
        <f aca="false">IF($A9668="","",INDEX(CARTAO_COMPRAS!$I:$I,INT((ROW()-2)/20)+2))</f>
        <v/>
      </c>
      <c r="H9668" s="4" t="str">
        <f aca="false">IF($A9668="","",EDATE(INDEX(CARTAO_COMPRAS!$J:$J,INT((ROW()-2)/20)+2),MOD(ROW()-2,20)))</f>
        <v/>
      </c>
      <c r="I9668" s="4" t="str">
        <f aca="false">IF($H9668="","",$H9668-WEEKDAY($H9668,2)+1)</f>
        <v/>
      </c>
      <c r="J9668" s="4" t="str">
        <f aca="false">IF($I9668="","",$I9668+6)</f>
        <v/>
      </c>
      <c r="K9668" s="6" t="str">
        <f aca="false">IF($H9668="","",DATE(YEAR($H9668),MONTH($H9668),1))</f>
        <v/>
      </c>
      <c r="L9668" s="0" t="str">
        <f aca="false">IF($A9668="","",INDEX(CARTAO_COMPRAS!$K:$K,INT((ROW()-2)/20)+2))</f>
        <v/>
      </c>
      <c r="M9668" s="0" t="str">
        <f aca="false">IF($A9668="","","Compra no cartão")</f>
        <v/>
      </c>
    </row>
    <row r="9669" customFormat="false" ht="13.5" hidden="false" customHeight="false" outlineLevel="0" collapsed="false">
      <c r="A9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69" s="0" t="str">
        <f aca="false">IF($A9669="","",INDEX(CARTAO_COMPRAS!$C:$C,INT((ROW()-2)/20)+2))</f>
        <v/>
      </c>
      <c r="C9669" s="0" t="str">
        <f aca="false">IF($A9669="","",INDEX(CARTAO_COMPRAS!$D:$D,INT((ROW()-2)/20)+2))</f>
        <v/>
      </c>
      <c r="D9669" s="0" t="str">
        <f aca="false">IF($A9669="","",INDEX(CARTAO_COMPRAS!$E:$E,INT((ROW()-2)/20)+2))</f>
        <v/>
      </c>
      <c r="E9669" s="0" t="str">
        <f aca="false">IF($A9669="","",INDEX(CARTAO_COMPRAS!$H:$H,INT((ROW()-2)/20)+2)+MOD(ROW()-2,20))</f>
        <v/>
      </c>
      <c r="F9669" s="0" t="str">
        <f aca="false">IF($A9669="","",INDEX(CARTAO_COMPRAS!$G:$G,INT((ROW()-2)/20)+2))</f>
        <v/>
      </c>
      <c r="G9669" s="5" t="str">
        <f aca="false">IF($A9669="","",INDEX(CARTAO_COMPRAS!$I:$I,INT((ROW()-2)/20)+2))</f>
        <v/>
      </c>
      <c r="H9669" s="4" t="str">
        <f aca="false">IF($A9669="","",EDATE(INDEX(CARTAO_COMPRAS!$J:$J,INT((ROW()-2)/20)+2),MOD(ROW()-2,20)))</f>
        <v/>
      </c>
      <c r="I9669" s="4" t="str">
        <f aca="false">IF($H9669="","",$H9669-WEEKDAY($H9669,2)+1)</f>
        <v/>
      </c>
      <c r="J9669" s="4" t="str">
        <f aca="false">IF($I9669="","",$I9669+6)</f>
        <v/>
      </c>
      <c r="K9669" s="6" t="str">
        <f aca="false">IF($H9669="","",DATE(YEAR($H9669),MONTH($H9669),1))</f>
        <v/>
      </c>
      <c r="L9669" s="0" t="str">
        <f aca="false">IF($A9669="","",INDEX(CARTAO_COMPRAS!$K:$K,INT((ROW()-2)/20)+2))</f>
        <v/>
      </c>
      <c r="M9669" s="0" t="str">
        <f aca="false">IF($A9669="","","Compra no cartão")</f>
        <v/>
      </c>
    </row>
    <row r="9670" customFormat="false" ht="13.5" hidden="false" customHeight="false" outlineLevel="0" collapsed="false">
      <c r="A9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0" s="0" t="str">
        <f aca="false">IF($A9670="","",INDEX(CARTAO_COMPRAS!$C:$C,INT((ROW()-2)/20)+2))</f>
        <v/>
      </c>
      <c r="C9670" s="0" t="str">
        <f aca="false">IF($A9670="","",INDEX(CARTAO_COMPRAS!$D:$D,INT((ROW()-2)/20)+2))</f>
        <v/>
      </c>
      <c r="D9670" s="0" t="str">
        <f aca="false">IF($A9670="","",INDEX(CARTAO_COMPRAS!$E:$E,INT((ROW()-2)/20)+2))</f>
        <v/>
      </c>
      <c r="E9670" s="0" t="str">
        <f aca="false">IF($A9670="","",INDEX(CARTAO_COMPRAS!$H:$H,INT((ROW()-2)/20)+2)+MOD(ROW()-2,20))</f>
        <v/>
      </c>
      <c r="F9670" s="0" t="str">
        <f aca="false">IF($A9670="","",INDEX(CARTAO_COMPRAS!$G:$G,INT((ROW()-2)/20)+2))</f>
        <v/>
      </c>
      <c r="G9670" s="5" t="str">
        <f aca="false">IF($A9670="","",INDEX(CARTAO_COMPRAS!$I:$I,INT((ROW()-2)/20)+2))</f>
        <v/>
      </c>
      <c r="H9670" s="4" t="str">
        <f aca="false">IF($A9670="","",EDATE(INDEX(CARTAO_COMPRAS!$J:$J,INT((ROW()-2)/20)+2),MOD(ROW()-2,20)))</f>
        <v/>
      </c>
      <c r="I9670" s="4" t="str">
        <f aca="false">IF($H9670="","",$H9670-WEEKDAY($H9670,2)+1)</f>
        <v/>
      </c>
      <c r="J9670" s="4" t="str">
        <f aca="false">IF($I9670="","",$I9670+6)</f>
        <v/>
      </c>
      <c r="K9670" s="6" t="str">
        <f aca="false">IF($H9670="","",DATE(YEAR($H9670),MONTH($H9670),1))</f>
        <v/>
      </c>
      <c r="L9670" s="0" t="str">
        <f aca="false">IF($A9670="","",INDEX(CARTAO_COMPRAS!$K:$K,INT((ROW()-2)/20)+2))</f>
        <v/>
      </c>
      <c r="M9670" s="0" t="str">
        <f aca="false">IF($A9670="","","Compra no cartão")</f>
        <v/>
      </c>
    </row>
    <row r="9671" customFormat="false" ht="13.5" hidden="false" customHeight="false" outlineLevel="0" collapsed="false">
      <c r="A9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1" s="0" t="str">
        <f aca="false">IF($A9671="","",INDEX(CARTAO_COMPRAS!$C:$C,INT((ROW()-2)/20)+2))</f>
        <v/>
      </c>
      <c r="C9671" s="0" t="str">
        <f aca="false">IF($A9671="","",INDEX(CARTAO_COMPRAS!$D:$D,INT((ROW()-2)/20)+2))</f>
        <v/>
      </c>
      <c r="D9671" s="0" t="str">
        <f aca="false">IF($A9671="","",INDEX(CARTAO_COMPRAS!$E:$E,INT((ROW()-2)/20)+2))</f>
        <v/>
      </c>
      <c r="E9671" s="0" t="str">
        <f aca="false">IF($A9671="","",INDEX(CARTAO_COMPRAS!$H:$H,INT((ROW()-2)/20)+2)+MOD(ROW()-2,20))</f>
        <v/>
      </c>
      <c r="F9671" s="0" t="str">
        <f aca="false">IF($A9671="","",INDEX(CARTAO_COMPRAS!$G:$G,INT((ROW()-2)/20)+2))</f>
        <v/>
      </c>
      <c r="G9671" s="5" t="str">
        <f aca="false">IF($A9671="","",INDEX(CARTAO_COMPRAS!$I:$I,INT((ROW()-2)/20)+2))</f>
        <v/>
      </c>
      <c r="H9671" s="4" t="str">
        <f aca="false">IF($A9671="","",EDATE(INDEX(CARTAO_COMPRAS!$J:$J,INT((ROW()-2)/20)+2),MOD(ROW()-2,20)))</f>
        <v/>
      </c>
      <c r="I9671" s="4" t="str">
        <f aca="false">IF($H9671="","",$H9671-WEEKDAY($H9671,2)+1)</f>
        <v/>
      </c>
      <c r="J9671" s="4" t="str">
        <f aca="false">IF($I9671="","",$I9671+6)</f>
        <v/>
      </c>
      <c r="K9671" s="6" t="str">
        <f aca="false">IF($H9671="","",DATE(YEAR($H9671),MONTH($H9671),1))</f>
        <v/>
      </c>
      <c r="L9671" s="0" t="str">
        <f aca="false">IF($A9671="","",INDEX(CARTAO_COMPRAS!$K:$K,INT((ROW()-2)/20)+2))</f>
        <v/>
      </c>
      <c r="M9671" s="0" t="str">
        <f aca="false">IF($A9671="","","Compra no cartão")</f>
        <v/>
      </c>
    </row>
    <row r="9672" customFormat="false" ht="13.5" hidden="false" customHeight="false" outlineLevel="0" collapsed="false">
      <c r="A9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2" s="0" t="str">
        <f aca="false">IF($A9672="","",INDEX(CARTAO_COMPRAS!$C:$C,INT((ROW()-2)/20)+2))</f>
        <v/>
      </c>
      <c r="C9672" s="0" t="str">
        <f aca="false">IF($A9672="","",INDEX(CARTAO_COMPRAS!$D:$D,INT((ROW()-2)/20)+2))</f>
        <v/>
      </c>
      <c r="D9672" s="0" t="str">
        <f aca="false">IF($A9672="","",INDEX(CARTAO_COMPRAS!$E:$E,INT((ROW()-2)/20)+2))</f>
        <v/>
      </c>
      <c r="E9672" s="0" t="str">
        <f aca="false">IF($A9672="","",INDEX(CARTAO_COMPRAS!$H:$H,INT((ROW()-2)/20)+2)+MOD(ROW()-2,20))</f>
        <v/>
      </c>
      <c r="F9672" s="0" t="str">
        <f aca="false">IF($A9672="","",INDEX(CARTAO_COMPRAS!$G:$G,INT((ROW()-2)/20)+2))</f>
        <v/>
      </c>
      <c r="G9672" s="5" t="str">
        <f aca="false">IF($A9672="","",INDEX(CARTAO_COMPRAS!$I:$I,INT((ROW()-2)/20)+2))</f>
        <v/>
      </c>
      <c r="H9672" s="4" t="str">
        <f aca="false">IF($A9672="","",EDATE(INDEX(CARTAO_COMPRAS!$J:$J,INT((ROW()-2)/20)+2),MOD(ROW()-2,20)))</f>
        <v/>
      </c>
      <c r="I9672" s="4" t="str">
        <f aca="false">IF($H9672="","",$H9672-WEEKDAY($H9672,2)+1)</f>
        <v/>
      </c>
      <c r="J9672" s="4" t="str">
        <f aca="false">IF($I9672="","",$I9672+6)</f>
        <v/>
      </c>
      <c r="K9672" s="6" t="str">
        <f aca="false">IF($H9672="","",DATE(YEAR($H9672),MONTH($H9672),1))</f>
        <v/>
      </c>
      <c r="L9672" s="0" t="str">
        <f aca="false">IF($A9672="","",INDEX(CARTAO_COMPRAS!$K:$K,INT((ROW()-2)/20)+2))</f>
        <v/>
      </c>
      <c r="M9672" s="0" t="str">
        <f aca="false">IF($A9672="","","Compra no cartão")</f>
        <v/>
      </c>
    </row>
    <row r="9673" customFormat="false" ht="13.5" hidden="false" customHeight="false" outlineLevel="0" collapsed="false">
      <c r="A9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3" s="0" t="str">
        <f aca="false">IF($A9673="","",INDEX(CARTAO_COMPRAS!$C:$C,INT((ROW()-2)/20)+2))</f>
        <v/>
      </c>
      <c r="C9673" s="0" t="str">
        <f aca="false">IF($A9673="","",INDEX(CARTAO_COMPRAS!$D:$D,INT((ROW()-2)/20)+2))</f>
        <v/>
      </c>
      <c r="D9673" s="0" t="str">
        <f aca="false">IF($A9673="","",INDEX(CARTAO_COMPRAS!$E:$E,INT((ROW()-2)/20)+2))</f>
        <v/>
      </c>
      <c r="E9673" s="0" t="str">
        <f aca="false">IF($A9673="","",INDEX(CARTAO_COMPRAS!$H:$H,INT((ROW()-2)/20)+2)+MOD(ROW()-2,20))</f>
        <v/>
      </c>
      <c r="F9673" s="0" t="str">
        <f aca="false">IF($A9673="","",INDEX(CARTAO_COMPRAS!$G:$G,INT((ROW()-2)/20)+2))</f>
        <v/>
      </c>
      <c r="G9673" s="5" t="str">
        <f aca="false">IF($A9673="","",INDEX(CARTAO_COMPRAS!$I:$I,INT((ROW()-2)/20)+2))</f>
        <v/>
      </c>
      <c r="H9673" s="4" t="str">
        <f aca="false">IF($A9673="","",EDATE(INDEX(CARTAO_COMPRAS!$J:$J,INT((ROW()-2)/20)+2),MOD(ROW()-2,20)))</f>
        <v/>
      </c>
      <c r="I9673" s="4" t="str">
        <f aca="false">IF($H9673="","",$H9673-WEEKDAY($H9673,2)+1)</f>
        <v/>
      </c>
      <c r="J9673" s="4" t="str">
        <f aca="false">IF($I9673="","",$I9673+6)</f>
        <v/>
      </c>
      <c r="K9673" s="6" t="str">
        <f aca="false">IF($H9673="","",DATE(YEAR($H9673),MONTH($H9673),1))</f>
        <v/>
      </c>
      <c r="L9673" s="0" t="str">
        <f aca="false">IF($A9673="","",INDEX(CARTAO_COMPRAS!$K:$K,INT((ROW()-2)/20)+2))</f>
        <v/>
      </c>
      <c r="M9673" s="0" t="str">
        <f aca="false">IF($A9673="","","Compra no cartão")</f>
        <v/>
      </c>
    </row>
    <row r="9674" customFormat="false" ht="13.5" hidden="false" customHeight="false" outlineLevel="0" collapsed="false">
      <c r="A9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4" s="0" t="str">
        <f aca="false">IF($A9674="","",INDEX(CARTAO_COMPRAS!$C:$C,INT((ROW()-2)/20)+2))</f>
        <v/>
      </c>
      <c r="C9674" s="0" t="str">
        <f aca="false">IF($A9674="","",INDEX(CARTAO_COMPRAS!$D:$D,INT((ROW()-2)/20)+2))</f>
        <v/>
      </c>
      <c r="D9674" s="0" t="str">
        <f aca="false">IF($A9674="","",INDEX(CARTAO_COMPRAS!$E:$E,INT((ROW()-2)/20)+2))</f>
        <v/>
      </c>
      <c r="E9674" s="0" t="str">
        <f aca="false">IF($A9674="","",INDEX(CARTAO_COMPRAS!$H:$H,INT((ROW()-2)/20)+2)+MOD(ROW()-2,20))</f>
        <v/>
      </c>
      <c r="F9674" s="0" t="str">
        <f aca="false">IF($A9674="","",INDEX(CARTAO_COMPRAS!$G:$G,INT((ROW()-2)/20)+2))</f>
        <v/>
      </c>
      <c r="G9674" s="5" t="str">
        <f aca="false">IF($A9674="","",INDEX(CARTAO_COMPRAS!$I:$I,INT((ROW()-2)/20)+2))</f>
        <v/>
      </c>
      <c r="H9674" s="4" t="str">
        <f aca="false">IF($A9674="","",EDATE(INDEX(CARTAO_COMPRAS!$J:$J,INT((ROW()-2)/20)+2),MOD(ROW()-2,20)))</f>
        <v/>
      </c>
      <c r="I9674" s="4" t="str">
        <f aca="false">IF($H9674="","",$H9674-WEEKDAY($H9674,2)+1)</f>
        <v/>
      </c>
      <c r="J9674" s="4" t="str">
        <f aca="false">IF($I9674="","",$I9674+6)</f>
        <v/>
      </c>
      <c r="K9674" s="6" t="str">
        <f aca="false">IF($H9674="","",DATE(YEAR($H9674),MONTH($H9674),1))</f>
        <v/>
      </c>
      <c r="L9674" s="0" t="str">
        <f aca="false">IF($A9674="","",INDEX(CARTAO_COMPRAS!$K:$K,INT((ROW()-2)/20)+2))</f>
        <v/>
      </c>
      <c r="M9674" s="0" t="str">
        <f aca="false">IF($A9674="","","Compra no cartão")</f>
        <v/>
      </c>
    </row>
    <row r="9675" customFormat="false" ht="13.5" hidden="false" customHeight="false" outlineLevel="0" collapsed="false">
      <c r="A9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5" s="0" t="str">
        <f aca="false">IF($A9675="","",INDEX(CARTAO_COMPRAS!$C:$C,INT((ROW()-2)/20)+2))</f>
        <v/>
      </c>
      <c r="C9675" s="0" t="str">
        <f aca="false">IF($A9675="","",INDEX(CARTAO_COMPRAS!$D:$D,INT((ROW()-2)/20)+2))</f>
        <v/>
      </c>
      <c r="D9675" s="0" t="str">
        <f aca="false">IF($A9675="","",INDEX(CARTAO_COMPRAS!$E:$E,INT((ROW()-2)/20)+2))</f>
        <v/>
      </c>
      <c r="E9675" s="0" t="str">
        <f aca="false">IF($A9675="","",INDEX(CARTAO_COMPRAS!$H:$H,INT((ROW()-2)/20)+2)+MOD(ROW()-2,20))</f>
        <v/>
      </c>
      <c r="F9675" s="0" t="str">
        <f aca="false">IF($A9675="","",INDEX(CARTAO_COMPRAS!$G:$G,INT((ROW()-2)/20)+2))</f>
        <v/>
      </c>
      <c r="G9675" s="5" t="str">
        <f aca="false">IF($A9675="","",INDEX(CARTAO_COMPRAS!$I:$I,INT((ROW()-2)/20)+2))</f>
        <v/>
      </c>
      <c r="H9675" s="4" t="str">
        <f aca="false">IF($A9675="","",EDATE(INDEX(CARTAO_COMPRAS!$J:$J,INT((ROW()-2)/20)+2),MOD(ROW()-2,20)))</f>
        <v/>
      </c>
      <c r="I9675" s="4" t="str">
        <f aca="false">IF($H9675="","",$H9675-WEEKDAY($H9675,2)+1)</f>
        <v/>
      </c>
      <c r="J9675" s="4" t="str">
        <f aca="false">IF($I9675="","",$I9675+6)</f>
        <v/>
      </c>
      <c r="K9675" s="6" t="str">
        <f aca="false">IF($H9675="","",DATE(YEAR($H9675),MONTH($H9675),1))</f>
        <v/>
      </c>
      <c r="L9675" s="0" t="str">
        <f aca="false">IF($A9675="","",INDEX(CARTAO_COMPRAS!$K:$K,INT((ROW()-2)/20)+2))</f>
        <v/>
      </c>
      <c r="M9675" s="0" t="str">
        <f aca="false">IF($A9675="","","Compra no cartão")</f>
        <v/>
      </c>
    </row>
    <row r="9676" customFormat="false" ht="13.5" hidden="false" customHeight="false" outlineLevel="0" collapsed="false">
      <c r="A9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6" s="0" t="str">
        <f aca="false">IF($A9676="","",INDEX(CARTAO_COMPRAS!$C:$C,INT((ROW()-2)/20)+2))</f>
        <v/>
      </c>
      <c r="C9676" s="0" t="str">
        <f aca="false">IF($A9676="","",INDEX(CARTAO_COMPRAS!$D:$D,INT((ROW()-2)/20)+2))</f>
        <v/>
      </c>
      <c r="D9676" s="0" t="str">
        <f aca="false">IF($A9676="","",INDEX(CARTAO_COMPRAS!$E:$E,INT((ROW()-2)/20)+2))</f>
        <v/>
      </c>
      <c r="E9676" s="0" t="str">
        <f aca="false">IF($A9676="","",INDEX(CARTAO_COMPRAS!$H:$H,INT((ROW()-2)/20)+2)+MOD(ROW()-2,20))</f>
        <v/>
      </c>
      <c r="F9676" s="0" t="str">
        <f aca="false">IF($A9676="","",INDEX(CARTAO_COMPRAS!$G:$G,INT((ROW()-2)/20)+2))</f>
        <v/>
      </c>
      <c r="G9676" s="5" t="str">
        <f aca="false">IF($A9676="","",INDEX(CARTAO_COMPRAS!$I:$I,INT((ROW()-2)/20)+2))</f>
        <v/>
      </c>
      <c r="H9676" s="4" t="str">
        <f aca="false">IF($A9676="","",EDATE(INDEX(CARTAO_COMPRAS!$J:$J,INT((ROW()-2)/20)+2),MOD(ROW()-2,20)))</f>
        <v/>
      </c>
      <c r="I9676" s="4" t="str">
        <f aca="false">IF($H9676="","",$H9676-WEEKDAY($H9676,2)+1)</f>
        <v/>
      </c>
      <c r="J9676" s="4" t="str">
        <f aca="false">IF($I9676="","",$I9676+6)</f>
        <v/>
      </c>
      <c r="K9676" s="6" t="str">
        <f aca="false">IF($H9676="","",DATE(YEAR($H9676),MONTH($H9676),1))</f>
        <v/>
      </c>
      <c r="L9676" s="0" t="str">
        <f aca="false">IF($A9676="","",INDEX(CARTAO_COMPRAS!$K:$K,INT((ROW()-2)/20)+2))</f>
        <v/>
      </c>
      <c r="M9676" s="0" t="str">
        <f aca="false">IF($A9676="","","Compra no cartão")</f>
        <v/>
      </c>
    </row>
    <row r="9677" customFormat="false" ht="13.5" hidden="false" customHeight="false" outlineLevel="0" collapsed="false">
      <c r="A9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7" s="0" t="str">
        <f aca="false">IF($A9677="","",INDEX(CARTAO_COMPRAS!$C:$C,INT((ROW()-2)/20)+2))</f>
        <v/>
      </c>
      <c r="C9677" s="0" t="str">
        <f aca="false">IF($A9677="","",INDEX(CARTAO_COMPRAS!$D:$D,INT((ROW()-2)/20)+2))</f>
        <v/>
      </c>
      <c r="D9677" s="0" t="str">
        <f aca="false">IF($A9677="","",INDEX(CARTAO_COMPRAS!$E:$E,INT((ROW()-2)/20)+2))</f>
        <v/>
      </c>
      <c r="E9677" s="0" t="str">
        <f aca="false">IF($A9677="","",INDEX(CARTAO_COMPRAS!$H:$H,INT((ROW()-2)/20)+2)+MOD(ROW()-2,20))</f>
        <v/>
      </c>
      <c r="F9677" s="0" t="str">
        <f aca="false">IF($A9677="","",INDEX(CARTAO_COMPRAS!$G:$G,INT((ROW()-2)/20)+2))</f>
        <v/>
      </c>
      <c r="G9677" s="5" t="str">
        <f aca="false">IF($A9677="","",INDEX(CARTAO_COMPRAS!$I:$I,INT((ROW()-2)/20)+2))</f>
        <v/>
      </c>
      <c r="H9677" s="4" t="str">
        <f aca="false">IF($A9677="","",EDATE(INDEX(CARTAO_COMPRAS!$J:$J,INT((ROW()-2)/20)+2),MOD(ROW()-2,20)))</f>
        <v/>
      </c>
      <c r="I9677" s="4" t="str">
        <f aca="false">IF($H9677="","",$H9677-WEEKDAY($H9677,2)+1)</f>
        <v/>
      </c>
      <c r="J9677" s="4" t="str">
        <f aca="false">IF($I9677="","",$I9677+6)</f>
        <v/>
      </c>
      <c r="K9677" s="6" t="str">
        <f aca="false">IF($H9677="","",DATE(YEAR($H9677),MONTH($H9677),1))</f>
        <v/>
      </c>
      <c r="L9677" s="0" t="str">
        <f aca="false">IF($A9677="","",INDEX(CARTAO_COMPRAS!$K:$K,INT((ROW()-2)/20)+2))</f>
        <v/>
      </c>
      <c r="M9677" s="0" t="str">
        <f aca="false">IF($A9677="","","Compra no cartão")</f>
        <v/>
      </c>
    </row>
    <row r="9678" customFormat="false" ht="13.5" hidden="false" customHeight="false" outlineLevel="0" collapsed="false">
      <c r="A9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8" s="0" t="str">
        <f aca="false">IF($A9678="","",INDEX(CARTAO_COMPRAS!$C:$C,INT((ROW()-2)/20)+2))</f>
        <v/>
      </c>
      <c r="C9678" s="0" t="str">
        <f aca="false">IF($A9678="","",INDEX(CARTAO_COMPRAS!$D:$D,INT((ROW()-2)/20)+2))</f>
        <v/>
      </c>
      <c r="D9678" s="0" t="str">
        <f aca="false">IF($A9678="","",INDEX(CARTAO_COMPRAS!$E:$E,INT((ROW()-2)/20)+2))</f>
        <v/>
      </c>
      <c r="E9678" s="0" t="str">
        <f aca="false">IF($A9678="","",INDEX(CARTAO_COMPRAS!$H:$H,INT((ROW()-2)/20)+2)+MOD(ROW()-2,20))</f>
        <v/>
      </c>
      <c r="F9678" s="0" t="str">
        <f aca="false">IF($A9678="","",INDEX(CARTAO_COMPRAS!$G:$G,INT((ROW()-2)/20)+2))</f>
        <v/>
      </c>
      <c r="G9678" s="5" t="str">
        <f aca="false">IF($A9678="","",INDEX(CARTAO_COMPRAS!$I:$I,INT((ROW()-2)/20)+2))</f>
        <v/>
      </c>
      <c r="H9678" s="4" t="str">
        <f aca="false">IF($A9678="","",EDATE(INDEX(CARTAO_COMPRAS!$J:$J,INT((ROW()-2)/20)+2),MOD(ROW()-2,20)))</f>
        <v/>
      </c>
      <c r="I9678" s="4" t="str">
        <f aca="false">IF($H9678="","",$H9678-WEEKDAY($H9678,2)+1)</f>
        <v/>
      </c>
      <c r="J9678" s="4" t="str">
        <f aca="false">IF($I9678="","",$I9678+6)</f>
        <v/>
      </c>
      <c r="K9678" s="6" t="str">
        <f aca="false">IF($H9678="","",DATE(YEAR($H9678),MONTH($H9678),1))</f>
        <v/>
      </c>
      <c r="L9678" s="0" t="str">
        <f aca="false">IF($A9678="","",INDEX(CARTAO_COMPRAS!$K:$K,INT((ROW()-2)/20)+2))</f>
        <v/>
      </c>
      <c r="M9678" s="0" t="str">
        <f aca="false">IF($A9678="","","Compra no cartão")</f>
        <v/>
      </c>
    </row>
    <row r="9679" customFormat="false" ht="13.5" hidden="false" customHeight="false" outlineLevel="0" collapsed="false">
      <c r="A9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79" s="0" t="str">
        <f aca="false">IF($A9679="","",INDEX(CARTAO_COMPRAS!$C:$C,INT((ROW()-2)/20)+2))</f>
        <v/>
      </c>
      <c r="C9679" s="0" t="str">
        <f aca="false">IF($A9679="","",INDEX(CARTAO_COMPRAS!$D:$D,INT((ROW()-2)/20)+2))</f>
        <v/>
      </c>
      <c r="D9679" s="0" t="str">
        <f aca="false">IF($A9679="","",INDEX(CARTAO_COMPRAS!$E:$E,INT((ROW()-2)/20)+2))</f>
        <v/>
      </c>
      <c r="E9679" s="0" t="str">
        <f aca="false">IF($A9679="","",INDEX(CARTAO_COMPRAS!$H:$H,INT((ROW()-2)/20)+2)+MOD(ROW()-2,20))</f>
        <v/>
      </c>
      <c r="F9679" s="0" t="str">
        <f aca="false">IF($A9679="","",INDEX(CARTAO_COMPRAS!$G:$G,INT((ROW()-2)/20)+2))</f>
        <v/>
      </c>
      <c r="G9679" s="5" t="str">
        <f aca="false">IF($A9679="","",INDEX(CARTAO_COMPRAS!$I:$I,INT((ROW()-2)/20)+2))</f>
        <v/>
      </c>
      <c r="H9679" s="4" t="str">
        <f aca="false">IF($A9679="","",EDATE(INDEX(CARTAO_COMPRAS!$J:$J,INT((ROW()-2)/20)+2),MOD(ROW()-2,20)))</f>
        <v/>
      </c>
      <c r="I9679" s="4" t="str">
        <f aca="false">IF($H9679="","",$H9679-WEEKDAY($H9679,2)+1)</f>
        <v/>
      </c>
      <c r="J9679" s="4" t="str">
        <f aca="false">IF($I9679="","",$I9679+6)</f>
        <v/>
      </c>
      <c r="K9679" s="6" t="str">
        <f aca="false">IF($H9679="","",DATE(YEAR($H9679),MONTH($H9679),1))</f>
        <v/>
      </c>
      <c r="L9679" s="0" t="str">
        <f aca="false">IF($A9679="","",INDEX(CARTAO_COMPRAS!$K:$K,INT((ROW()-2)/20)+2))</f>
        <v/>
      </c>
      <c r="M9679" s="0" t="str">
        <f aca="false">IF($A9679="","","Compra no cartão")</f>
        <v/>
      </c>
    </row>
    <row r="9680" customFormat="false" ht="13.5" hidden="false" customHeight="false" outlineLevel="0" collapsed="false">
      <c r="A9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0" s="0" t="str">
        <f aca="false">IF($A9680="","",INDEX(CARTAO_COMPRAS!$C:$C,INT((ROW()-2)/20)+2))</f>
        <v/>
      </c>
      <c r="C9680" s="0" t="str">
        <f aca="false">IF($A9680="","",INDEX(CARTAO_COMPRAS!$D:$D,INT((ROW()-2)/20)+2))</f>
        <v/>
      </c>
      <c r="D9680" s="0" t="str">
        <f aca="false">IF($A9680="","",INDEX(CARTAO_COMPRAS!$E:$E,INT((ROW()-2)/20)+2))</f>
        <v/>
      </c>
      <c r="E9680" s="0" t="str">
        <f aca="false">IF($A9680="","",INDEX(CARTAO_COMPRAS!$H:$H,INT((ROW()-2)/20)+2)+MOD(ROW()-2,20))</f>
        <v/>
      </c>
      <c r="F9680" s="0" t="str">
        <f aca="false">IF($A9680="","",INDEX(CARTAO_COMPRAS!$G:$G,INT((ROW()-2)/20)+2))</f>
        <v/>
      </c>
      <c r="G9680" s="5" t="str">
        <f aca="false">IF($A9680="","",INDEX(CARTAO_COMPRAS!$I:$I,INT((ROW()-2)/20)+2))</f>
        <v/>
      </c>
      <c r="H9680" s="4" t="str">
        <f aca="false">IF($A9680="","",EDATE(INDEX(CARTAO_COMPRAS!$J:$J,INT((ROW()-2)/20)+2),MOD(ROW()-2,20)))</f>
        <v/>
      </c>
      <c r="I9680" s="4" t="str">
        <f aca="false">IF($H9680="","",$H9680-WEEKDAY($H9680,2)+1)</f>
        <v/>
      </c>
      <c r="J9680" s="4" t="str">
        <f aca="false">IF($I9680="","",$I9680+6)</f>
        <v/>
      </c>
      <c r="K9680" s="6" t="str">
        <f aca="false">IF($H9680="","",DATE(YEAR($H9680),MONTH($H9680),1))</f>
        <v/>
      </c>
      <c r="L9680" s="0" t="str">
        <f aca="false">IF($A9680="","",INDEX(CARTAO_COMPRAS!$K:$K,INT((ROW()-2)/20)+2))</f>
        <v/>
      </c>
      <c r="M9680" s="0" t="str">
        <f aca="false">IF($A9680="","","Compra no cartão")</f>
        <v/>
      </c>
    </row>
    <row r="9681" customFormat="false" ht="13.5" hidden="false" customHeight="false" outlineLevel="0" collapsed="false">
      <c r="A9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1" s="0" t="str">
        <f aca="false">IF($A9681="","",INDEX(CARTAO_COMPRAS!$C:$C,INT((ROW()-2)/20)+2))</f>
        <v/>
      </c>
      <c r="C9681" s="0" t="str">
        <f aca="false">IF($A9681="","",INDEX(CARTAO_COMPRAS!$D:$D,INT((ROW()-2)/20)+2))</f>
        <v/>
      </c>
      <c r="D9681" s="0" t="str">
        <f aca="false">IF($A9681="","",INDEX(CARTAO_COMPRAS!$E:$E,INT((ROW()-2)/20)+2))</f>
        <v/>
      </c>
      <c r="E9681" s="0" t="str">
        <f aca="false">IF($A9681="","",INDEX(CARTAO_COMPRAS!$H:$H,INT((ROW()-2)/20)+2)+MOD(ROW()-2,20))</f>
        <v/>
      </c>
      <c r="F9681" s="0" t="str">
        <f aca="false">IF($A9681="","",INDEX(CARTAO_COMPRAS!$G:$G,INT((ROW()-2)/20)+2))</f>
        <v/>
      </c>
      <c r="G9681" s="5" t="str">
        <f aca="false">IF($A9681="","",INDEX(CARTAO_COMPRAS!$I:$I,INT((ROW()-2)/20)+2))</f>
        <v/>
      </c>
      <c r="H9681" s="4" t="str">
        <f aca="false">IF($A9681="","",EDATE(INDEX(CARTAO_COMPRAS!$J:$J,INT((ROW()-2)/20)+2),MOD(ROW()-2,20)))</f>
        <v/>
      </c>
      <c r="I9681" s="4" t="str">
        <f aca="false">IF($H9681="","",$H9681-WEEKDAY($H9681,2)+1)</f>
        <v/>
      </c>
      <c r="J9681" s="4" t="str">
        <f aca="false">IF($I9681="","",$I9681+6)</f>
        <v/>
      </c>
      <c r="K9681" s="6" t="str">
        <f aca="false">IF($H9681="","",DATE(YEAR($H9681),MONTH($H9681),1))</f>
        <v/>
      </c>
      <c r="L9681" s="0" t="str">
        <f aca="false">IF($A9681="","",INDEX(CARTAO_COMPRAS!$K:$K,INT((ROW()-2)/20)+2))</f>
        <v/>
      </c>
      <c r="M9681" s="0" t="str">
        <f aca="false">IF($A9681="","","Compra no cartão")</f>
        <v/>
      </c>
    </row>
    <row r="9682" customFormat="false" ht="13.5" hidden="false" customHeight="false" outlineLevel="0" collapsed="false">
      <c r="A96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485</v>
      </c>
      <c r="B9682" s="0" t="str">
        <f aca="false">IF($A9682="","",INDEX(CARTAO_COMPRAS!$C:$C,INT((ROW()-2)/20)+2))</f>
        <v>Nubank</v>
      </c>
      <c r="C9682" s="0" t="str">
        <f aca="false">IF($A9682="","",INDEX(CARTAO_COMPRAS!$D:$D,INT((ROW()-2)/20)+2))</f>
        <v>ZP</v>
      </c>
      <c r="D9682" s="0" t="str">
        <f aca="false">IF($A9682="","",INDEX(CARTAO_COMPRAS!$E:$E,INT((ROW()-2)/20)+2))</f>
        <v>Fornecedores</v>
      </c>
      <c r="E9682" s="0" t="n">
        <f aca="false">IF($A9682="","",INDEX(CARTAO_COMPRAS!$H:$H,INT((ROW()-2)/20)+2)+MOD(ROW()-2,20))</f>
        <v>1</v>
      </c>
      <c r="F9682" s="0" t="n">
        <f aca="false">IF($A9682="","",INDEX(CARTAO_COMPRAS!$G:$G,INT((ROW()-2)/20)+2))</f>
        <v>1</v>
      </c>
      <c r="G9682" s="5" t="n">
        <f aca="false">IF($A9682="","",INDEX(CARTAO_COMPRAS!$I:$I,INT((ROW()-2)/20)+2))</f>
        <v>291</v>
      </c>
      <c r="H9682" s="4" t="n">
        <f aca="false">IF($A9682="","",EDATE(INDEX(CARTAO_COMPRAS!$J:$J,INT((ROW()-2)/20)+2),MOD(ROW()-2,20)))</f>
        <v>46231</v>
      </c>
      <c r="I9682" s="4" t="n">
        <f aca="false">IF($H9682="","",$H9682-WEEKDAY($H9682,2)+1)</f>
        <v>46230</v>
      </c>
      <c r="J9682" s="4" t="n">
        <f aca="false">IF($I9682="","",$I9682+6)</f>
        <v>46236</v>
      </c>
      <c r="K9682" s="6" t="n">
        <f aca="false">IF($H9682="","",DATE(YEAR($H9682),MONTH($H9682),1))</f>
        <v>46204</v>
      </c>
      <c r="L9682" s="0" t="str">
        <f aca="false">IF($A9682="","",INDEX(CARTAO_COMPRAS!$K:$K,INT((ROW()-2)/20)+2))</f>
        <v>Previsto</v>
      </c>
      <c r="M9682" s="0" t="str">
        <f aca="false">IF($A9682="","","Compra no cartão")</f>
        <v>Compra no cartão</v>
      </c>
    </row>
    <row r="9683" customFormat="false" ht="13.5" hidden="false" customHeight="false" outlineLevel="0" collapsed="false">
      <c r="A9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3" s="0" t="str">
        <f aca="false">IF($A9683="","",INDEX(CARTAO_COMPRAS!$C:$C,INT((ROW()-2)/20)+2))</f>
        <v/>
      </c>
      <c r="C9683" s="0" t="str">
        <f aca="false">IF($A9683="","",INDEX(CARTAO_COMPRAS!$D:$D,INT((ROW()-2)/20)+2))</f>
        <v/>
      </c>
      <c r="D9683" s="0" t="str">
        <f aca="false">IF($A9683="","",INDEX(CARTAO_COMPRAS!$E:$E,INT((ROW()-2)/20)+2))</f>
        <v/>
      </c>
      <c r="E9683" s="0" t="str">
        <f aca="false">IF($A9683="","",INDEX(CARTAO_COMPRAS!$H:$H,INT((ROW()-2)/20)+2)+MOD(ROW()-2,20))</f>
        <v/>
      </c>
      <c r="F9683" s="0" t="str">
        <f aca="false">IF($A9683="","",INDEX(CARTAO_COMPRAS!$G:$G,INT((ROW()-2)/20)+2))</f>
        <v/>
      </c>
      <c r="G9683" s="5" t="str">
        <f aca="false">IF($A9683="","",INDEX(CARTAO_COMPRAS!$I:$I,INT((ROW()-2)/20)+2))</f>
        <v/>
      </c>
      <c r="H9683" s="4" t="str">
        <f aca="false">IF($A9683="","",EDATE(INDEX(CARTAO_COMPRAS!$J:$J,INT((ROW()-2)/20)+2),MOD(ROW()-2,20)))</f>
        <v/>
      </c>
      <c r="I9683" s="4" t="str">
        <f aca="false">IF($H9683="","",$H9683-WEEKDAY($H9683,2)+1)</f>
        <v/>
      </c>
      <c r="J9683" s="4" t="str">
        <f aca="false">IF($I9683="","",$I9683+6)</f>
        <v/>
      </c>
      <c r="K9683" s="6" t="str">
        <f aca="false">IF($H9683="","",DATE(YEAR($H9683),MONTH($H9683),1))</f>
        <v/>
      </c>
      <c r="L9683" s="0" t="str">
        <f aca="false">IF($A9683="","",INDEX(CARTAO_COMPRAS!$K:$K,INT((ROW()-2)/20)+2))</f>
        <v/>
      </c>
      <c r="M9683" s="0" t="str">
        <f aca="false">IF($A9683="","","Compra no cartão")</f>
        <v/>
      </c>
    </row>
    <row r="9684" customFormat="false" ht="13.5" hidden="false" customHeight="false" outlineLevel="0" collapsed="false">
      <c r="A9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4" s="0" t="str">
        <f aca="false">IF($A9684="","",INDEX(CARTAO_COMPRAS!$C:$C,INT((ROW()-2)/20)+2))</f>
        <v/>
      </c>
      <c r="C9684" s="0" t="str">
        <f aca="false">IF($A9684="","",INDEX(CARTAO_COMPRAS!$D:$D,INT((ROW()-2)/20)+2))</f>
        <v/>
      </c>
      <c r="D9684" s="0" t="str">
        <f aca="false">IF($A9684="","",INDEX(CARTAO_COMPRAS!$E:$E,INT((ROW()-2)/20)+2))</f>
        <v/>
      </c>
      <c r="E9684" s="0" t="str">
        <f aca="false">IF($A9684="","",INDEX(CARTAO_COMPRAS!$H:$H,INT((ROW()-2)/20)+2)+MOD(ROW()-2,20))</f>
        <v/>
      </c>
      <c r="F9684" s="0" t="str">
        <f aca="false">IF($A9684="","",INDEX(CARTAO_COMPRAS!$G:$G,INT((ROW()-2)/20)+2))</f>
        <v/>
      </c>
      <c r="G9684" s="5" t="str">
        <f aca="false">IF($A9684="","",INDEX(CARTAO_COMPRAS!$I:$I,INT((ROW()-2)/20)+2))</f>
        <v/>
      </c>
      <c r="H9684" s="4" t="str">
        <f aca="false">IF($A9684="","",EDATE(INDEX(CARTAO_COMPRAS!$J:$J,INT((ROW()-2)/20)+2),MOD(ROW()-2,20)))</f>
        <v/>
      </c>
      <c r="I9684" s="4" t="str">
        <f aca="false">IF($H9684="","",$H9684-WEEKDAY($H9684,2)+1)</f>
        <v/>
      </c>
      <c r="J9684" s="4" t="str">
        <f aca="false">IF($I9684="","",$I9684+6)</f>
        <v/>
      </c>
      <c r="K9684" s="6" t="str">
        <f aca="false">IF($H9684="","",DATE(YEAR($H9684),MONTH($H9684),1))</f>
        <v/>
      </c>
      <c r="L9684" s="0" t="str">
        <f aca="false">IF($A9684="","",INDEX(CARTAO_COMPRAS!$K:$K,INT((ROW()-2)/20)+2))</f>
        <v/>
      </c>
      <c r="M9684" s="0" t="str">
        <f aca="false">IF($A9684="","","Compra no cartão")</f>
        <v/>
      </c>
    </row>
    <row r="9685" customFormat="false" ht="13.5" hidden="false" customHeight="false" outlineLevel="0" collapsed="false">
      <c r="A9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5" s="0" t="str">
        <f aca="false">IF($A9685="","",INDEX(CARTAO_COMPRAS!$C:$C,INT((ROW()-2)/20)+2))</f>
        <v/>
      </c>
      <c r="C9685" s="0" t="str">
        <f aca="false">IF($A9685="","",INDEX(CARTAO_COMPRAS!$D:$D,INT((ROW()-2)/20)+2))</f>
        <v/>
      </c>
      <c r="D9685" s="0" t="str">
        <f aca="false">IF($A9685="","",INDEX(CARTAO_COMPRAS!$E:$E,INT((ROW()-2)/20)+2))</f>
        <v/>
      </c>
      <c r="E9685" s="0" t="str">
        <f aca="false">IF($A9685="","",INDEX(CARTAO_COMPRAS!$H:$H,INT((ROW()-2)/20)+2)+MOD(ROW()-2,20))</f>
        <v/>
      </c>
      <c r="F9685" s="0" t="str">
        <f aca="false">IF($A9685="","",INDEX(CARTAO_COMPRAS!$G:$G,INT((ROW()-2)/20)+2))</f>
        <v/>
      </c>
      <c r="G9685" s="5" t="str">
        <f aca="false">IF($A9685="","",INDEX(CARTAO_COMPRAS!$I:$I,INT((ROW()-2)/20)+2))</f>
        <v/>
      </c>
      <c r="H9685" s="4" t="str">
        <f aca="false">IF($A9685="","",EDATE(INDEX(CARTAO_COMPRAS!$J:$J,INT((ROW()-2)/20)+2),MOD(ROW()-2,20)))</f>
        <v/>
      </c>
      <c r="I9685" s="4" t="str">
        <f aca="false">IF($H9685="","",$H9685-WEEKDAY($H9685,2)+1)</f>
        <v/>
      </c>
      <c r="J9685" s="4" t="str">
        <f aca="false">IF($I9685="","",$I9685+6)</f>
        <v/>
      </c>
      <c r="K9685" s="6" t="str">
        <f aca="false">IF($H9685="","",DATE(YEAR($H9685),MONTH($H9685),1))</f>
        <v/>
      </c>
      <c r="L9685" s="0" t="str">
        <f aca="false">IF($A9685="","",INDEX(CARTAO_COMPRAS!$K:$K,INT((ROW()-2)/20)+2))</f>
        <v/>
      </c>
      <c r="M9685" s="0" t="str">
        <f aca="false">IF($A9685="","","Compra no cartão")</f>
        <v/>
      </c>
    </row>
    <row r="9686" customFormat="false" ht="13.5" hidden="false" customHeight="false" outlineLevel="0" collapsed="false">
      <c r="A9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6" s="0" t="str">
        <f aca="false">IF($A9686="","",INDEX(CARTAO_COMPRAS!$C:$C,INT((ROW()-2)/20)+2))</f>
        <v/>
      </c>
      <c r="C9686" s="0" t="str">
        <f aca="false">IF($A9686="","",INDEX(CARTAO_COMPRAS!$D:$D,INT((ROW()-2)/20)+2))</f>
        <v/>
      </c>
      <c r="D9686" s="0" t="str">
        <f aca="false">IF($A9686="","",INDEX(CARTAO_COMPRAS!$E:$E,INT((ROW()-2)/20)+2))</f>
        <v/>
      </c>
      <c r="E9686" s="0" t="str">
        <f aca="false">IF($A9686="","",INDEX(CARTAO_COMPRAS!$H:$H,INT((ROW()-2)/20)+2)+MOD(ROW()-2,20))</f>
        <v/>
      </c>
      <c r="F9686" s="0" t="str">
        <f aca="false">IF($A9686="","",INDEX(CARTAO_COMPRAS!$G:$G,INT((ROW()-2)/20)+2))</f>
        <v/>
      </c>
      <c r="G9686" s="5" t="str">
        <f aca="false">IF($A9686="","",INDEX(CARTAO_COMPRAS!$I:$I,INT((ROW()-2)/20)+2))</f>
        <v/>
      </c>
      <c r="H9686" s="4" t="str">
        <f aca="false">IF($A9686="","",EDATE(INDEX(CARTAO_COMPRAS!$J:$J,INT((ROW()-2)/20)+2),MOD(ROW()-2,20)))</f>
        <v/>
      </c>
      <c r="I9686" s="4" t="str">
        <f aca="false">IF($H9686="","",$H9686-WEEKDAY($H9686,2)+1)</f>
        <v/>
      </c>
      <c r="J9686" s="4" t="str">
        <f aca="false">IF($I9686="","",$I9686+6)</f>
        <v/>
      </c>
      <c r="K9686" s="6" t="str">
        <f aca="false">IF($H9686="","",DATE(YEAR($H9686),MONTH($H9686),1))</f>
        <v/>
      </c>
      <c r="L9686" s="0" t="str">
        <f aca="false">IF($A9686="","",INDEX(CARTAO_COMPRAS!$K:$K,INT((ROW()-2)/20)+2))</f>
        <v/>
      </c>
      <c r="M9686" s="0" t="str">
        <f aca="false">IF($A9686="","","Compra no cartão")</f>
        <v/>
      </c>
    </row>
    <row r="9687" customFormat="false" ht="13.5" hidden="false" customHeight="false" outlineLevel="0" collapsed="false">
      <c r="A9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7" s="0" t="str">
        <f aca="false">IF($A9687="","",INDEX(CARTAO_COMPRAS!$C:$C,INT((ROW()-2)/20)+2))</f>
        <v/>
      </c>
      <c r="C9687" s="0" t="str">
        <f aca="false">IF($A9687="","",INDEX(CARTAO_COMPRAS!$D:$D,INT((ROW()-2)/20)+2))</f>
        <v/>
      </c>
      <c r="D9687" s="0" t="str">
        <f aca="false">IF($A9687="","",INDEX(CARTAO_COMPRAS!$E:$E,INT((ROW()-2)/20)+2))</f>
        <v/>
      </c>
      <c r="E9687" s="0" t="str">
        <f aca="false">IF($A9687="","",INDEX(CARTAO_COMPRAS!$H:$H,INT((ROW()-2)/20)+2)+MOD(ROW()-2,20))</f>
        <v/>
      </c>
      <c r="F9687" s="0" t="str">
        <f aca="false">IF($A9687="","",INDEX(CARTAO_COMPRAS!$G:$G,INT((ROW()-2)/20)+2))</f>
        <v/>
      </c>
      <c r="G9687" s="5" t="str">
        <f aca="false">IF($A9687="","",INDEX(CARTAO_COMPRAS!$I:$I,INT((ROW()-2)/20)+2))</f>
        <v/>
      </c>
      <c r="H9687" s="4" t="str">
        <f aca="false">IF($A9687="","",EDATE(INDEX(CARTAO_COMPRAS!$J:$J,INT((ROW()-2)/20)+2),MOD(ROW()-2,20)))</f>
        <v/>
      </c>
      <c r="I9687" s="4" t="str">
        <f aca="false">IF($H9687="","",$H9687-WEEKDAY($H9687,2)+1)</f>
        <v/>
      </c>
      <c r="J9687" s="4" t="str">
        <f aca="false">IF($I9687="","",$I9687+6)</f>
        <v/>
      </c>
      <c r="K9687" s="6" t="str">
        <f aca="false">IF($H9687="","",DATE(YEAR($H9687),MONTH($H9687),1))</f>
        <v/>
      </c>
      <c r="L9687" s="0" t="str">
        <f aca="false">IF($A9687="","",INDEX(CARTAO_COMPRAS!$K:$K,INT((ROW()-2)/20)+2))</f>
        <v/>
      </c>
      <c r="M9687" s="0" t="str">
        <f aca="false">IF($A9687="","","Compra no cartão")</f>
        <v/>
      </c>
    </row>
    <row r="9688" customFormat="false" ht="13.5" hidden="false" customHeight="false" outlineLevel="0" collapsed="false">
      <c r="A9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8" s="0" t="str">
        <f aca="false">IF($A9688="","",INDEX(CARTAO_COMPRAS!$C:$C,INT((ROW()-2)/20)+2))</f>
        <v/>
      </c>
      <c r="C9688" s="0" t="str">
        <f aca="false">IF($A9688="","",INDEX(CARTAO_COMPRAS!$D:$D,INT((ROW()-2)/20)+2))</f>
        <v/>
      </c>
      <c r="D9688" s="0" t="str">
        <f aca="false">IF($A9688="","",INDEX(CARTAO_COMPRAS!$E:$E,INT((ROW()-2)/20)+2))</f>
        <v/>
      </c>
      <c r="E9688" s="0" t="str">
        <f aca="false">IF($A9688="","",INDEX(CARTAO_COMPRAS!$H:$H,INT((ROW()-2)/20)+2)+MOD(ROW()-2,20))</f>
        <v/>
      </c>
      <c r="F9688" s="0" t="str">
        <f aca="false">IF($A9688="","",INDEX(CARTAO_COMPRAS!$G:$G,INT((ROW()-2)/20)+2))</f>
        <v/>
      </c>
      <c r="G9688" s="5" t="str">
        <f aca="false">IF($A9688="","",INDEX(CARTAO_COMPRAS!$I:$I,INT((ROW()-2)/20)+2))</f>
        <v/>
      </c>
      <c r="H9688" s="4" t="str">
        <f aca="false">IF($A9688="","",EDATE(INDEX(CARTAO_COMPRAS!$J:$J,INT((ROW()-2)/20)+2),MOD(ROW()-2,20)))</f>
        <v/>
      </c>
      <c r="I9688" s="4" t="str">
        <f aca="false">IF($H9688="","",$H9688-WEEKDAY($H9688,2)+1)</f>
        <v/>
      </c>
      <c r="J9688" s="4" t="str">
        <f aca="false">IF($I9688="","",$I9688+6)</f>
        <v/>
      </c>
      <c r="K9688" s="6" t="str">
        <f aca="false">IF($H9688="","",DATE(YEAR($H9688),MONTH($H9688),1))</f>
        <v/>
      </c>
      <c r="L9688" s="0" t="str">
        <f aca="false">IF($A9688="","",INDEX(CARTAO_COMPRAS!$K:$K,INT((ROW()-2)/20)+2))</f>
        <v/>
      </c>
      <c r="M9688" s="0" t="str">
        <f aca="false">IF($A9688="","","Compra no cartão")</f>
        <v/>
      </c>
    </row>
    <row r="9689" customFormat="false" ht="13.5" hidden="false" customHeight="false" outlineLevel="0" collapsed="false">
      <c r="A9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89" s="0" t="str">
        <f aca="false">IF($A9689="","",INDEX(CARTAO_COMPRAS!$C:$C,INT((ROW()-2)/20)+2))</f>
        <v/>
      </c>
      <c r="C9689" s="0" t="str">
        <f aca="false">IF($A9689="","",INDEX(CARTAO_COMPRAS!$D:$D,INT((ROW()-2)/20)+2))</f>
        <v/>
      </c>
      <c r="D9689" s="0" t="str">
        <f aca="false">IF($A9689="","",INDEX(CARTAO_COMPRAS!$E:$E,INT((ROW()-2)/20)+2))</f>
        <v/>
      </c>
      <c r="E9689" s="0" t="str">
        <f aca="false">IF($A9689="","",INDEX(CARTAO_COMPRAS!$H:$H,INT((ROW()-2)/20)+2)+MOD(ROW()-2,20))</f>
        <v/>
      </c>
      <c r="F9689" s="0" t="str">
        <f aca="false">IF($A9689="","",INDEX(CARTAO_COMPRAS!$G:$G,INT((ROW()-2)/20)+2))</f>
        <v/>
      </c>
      <c r="G9689" s="5" t="str">
        <f aca="false">IF($A9689="","",INDEX(CARTAO_COMPRAS!$I:$I,INT((ROW()-2)/20)+2))</f>
        <v/>
      </c>
      <c r="H9689" s="4" t="str">
        <f aca="false">IF($A9689="","",EDATE(INDEX(CARTAO_COMPRAS!$J:$J,INT((ROW()-2)/20)+2),MOD(ROW()-2,20)))</f>
        <v/>
      </c>
      <c r="I9689" s="4" t="str">
        <f aca="false">IF($H9689="","",$H9689-WEEKDAY($H9689,2)+1)</f>
        <v/>
      </c>
      <c r="J9689" s="4" t="str">
        <f aca="false">IF($I9689="","",$I9689+6)</f>
        <v/>
      </c>
      <c r="K9689" s="6" t="str">
        <f aca="false">IF($H9689="","",DATE(YEAR($H9689),MONTH($H9689),1))</f>
        <v/>
      </c>
      <c r="L9689" s="0" t="str">
        <f aca="false">IF($A9689="","",INDEX(CARTAO_COMPRAS!$K:$K,INT((ROW()-2)/20)+2))</f>
        <v/>
      </c>
      <c r="M9689" s="0" t="str">
        <f aca="false">IF($A9689="","","Compra no cartão")</f>
        <v/>
      </c>
    </row>
    <row r="9690" customFormat="false" ht="13.5" hidden="false" customHeight="false" outlineLevel="0" collapsed="false">
      <c r="A9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0" s="0" t="str">
        <f aca="false">IF($A9690="","",INDEX(CARTAO_COMPRAS!$C:$C,INT((ROW()-2)/20)+2))</f>
        <v/>
      </c>
      <c r="C9690" s="0" t="str">
        <f aca="false">IF($A9690="","",INDEX(CARTAO_COMPRAS!$D:$D,INT((ROW()-2)/20)+2))</f>
        <v/>
      </c>
      <c r="D9690" s="0" t="str">
        <f aca="false">IF($A9690="","",INDEX(CARTAO_COMPRAS!$E:$E,INT((ROW()-2)/20)+2))</f>
        <v/>
      </c>
      <c r="E9690" s="0" t="str">
        <f aca="false">IF($A9690="","",INDEX(CARTAO_COMPRAS!$H:$H,INT((ROW()-2)/20)+2)+MOD(ROW()-2,20))</f>
        <v/>
      </c>
      <c r="F9690" s="0" t="str">
        <f aca="false">IF($A9690="","",INDEX(CARTAO_COMPRAS!$G:$G,INT((ROW()-2)/20)+2))</f>
        <v/>
      </c>
      <c r="G9690" s="5" t="str">
        <f aca="false">IF($A9690="","",INDEX(CARTAO_COMPRAS!$I:$I,INT((ROW()-2)/20)+2))</f>
        <v/>
      </c>
      <c r="H9690" s="4" t="str">
        <f aca="false">IF($A9690="","",EDATE(INDEX(CARTAO_COMPRAS!$J:$J,INT((ROW()-2)/20)+2),MOD(ROW()-2,20)))</f>
        <v/>
      </c>
      <c r="I9690" s="4" t="str">
        <f aca="false">IF($H9690="","",$H9690-WEEKDAY($H9690,2)+1)</f>
        <v/>
      </c>
      <c r="J9690" s="4" t="str">
        <f aca="false">IF($I9690="","",$I9690+6)</f>
        <v/>
      </c>
      <c r="K9690" s="6" t="str">
        <f aca="false">IF($H9690="","",DATE(YEAR($H9690),MONTH($H9690),1))</f>
        <v/>
      </c>
      <c r="L9690" s="0" t="str">
        <f aca="false">IF($A9690="","",INDEX(CARTAO_COMPRAS!$K:$K,INT((ROW()-2)/20)+2))</f>
        <v/>
      </c>
      <c r="M9690" s="0" t="str">
        <f aca="false">IF($A9690="","","Compra no cartão")</f>
        <v/>
      </c>
    </row>
    <row r="9691" customFormat="false" ht="13.5" hidden="false" customHeight="false" outlineLevel="0" collapsed="false">
      <c r="A9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1" s="0" t="str">
        <f aca="false">IF($A9691="","",INDEX(CARTAO_COMPRAS!$C:$C,INT((ROW()-2)/20)+2))</f>
        <v/>
      </c>
      <c r="C9691" s="0" t="str">
        <f aca="false">IF($A9691="","",INDEX(CARTAO_COMPRAS!$D:$D,INT((ROW()-2)/20)+2))</f>
        <v/>
      </c>
      <c r="D9691" s="0" t="str">
        <f aca="false">IF($A9691="","",INDEX(CARTAO_COMPRAS!$E:$E,INT((ROW()-2)/20)+2))</f>
        <v/>
      </c>
      <c r="E9691" s="0" t="str">
        <f aca="false">IF($A9691="","",INDEX(CARTAO_COMPRAS!$H:$H,INT((ROW()-2)/20)+2)+MOD(ROW()-2,20))</f>
        <v/>
      </c>
      <c r="F9691" s="0" t="str">
        <f aca="false">IF($A9691="","",INDEX(CARTAO_COMPRAS!$G:$G,INT((ROW()-2)/20)+2))</f>
        <v/>
      </c>
      <c r="G9691" s="5" t="str">
        <f aca="false">IF($A9691="","",INDEX(CARTAO_COMPRAS!$I:$I,INT((ROW()-2)/20)+2))</f>
        <v/>
      </c>
      <c r="H9691" s="4" t="str">
        <f aca="false">IF($A9691="","",EDATE(INDEX(CARTAO_COMPRAS!$J:$J,INT((ROW()-2)/20)+2),MOD(ROW()-2,20)))</f>
        <v/>
      </c>
      <c r="I9691" s="4" t="str">
        <f aca="false">IF($H9691="","",$H9691-WEEKDAY($H9691,2)+1)</f>
        <v/>
      </c>
      <c r="J9691" s="4" t="str">
        <f aca="false">IF($I9691="","",$I9691+6)</f>
        <v/>
      </c>
      <c r="K9691" s="6" t="str">
        <f aca="false">IF($H9691="","",DATE(YEAR($H9691),MONTH($H9691),1))</f>
        <v/>
      </c>
      <c r="L9691" s="0" t="str">
        <f aca="false">IF($A9691="","",INDEX(CARTAO_COMPRAS!$K:$K,INT((ROW()-2)/20)+2))</f>
        <v/>
      </c>
      <c r="M9691" s="0" t="str">
        <f aca="false">IF($A9691="","","Compra no cartão")</f>
        <v/>
      </c>
    </row>
    <row r="9692" customFormat="false" ht="13.5" hidden="false" customHeight="false" outlineLevel="0" collapsed="false">
      <c r="A9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2" s="0" t="str">
        <f aca="false">IF($A9692="","",INDEX(CARTAO_COMPRAS!$C:$C,INT((ROW()-2)/20)+2))</f>
        <v/>
      </c>
      <c r="C9692" s="0" t="str">
        <f aca="false">IF($A9692="","",INDEX(CARTAO_COMPRAS!$D:$D,INT((ROW()-2)/20)+2))</f>
        <v/>
      </c>
      <c r="D9692" s="0" t="str">
        <f aca="false">IF($A9692="","",INDEX(CARTAO_COMPRAS!$E:$E,INT((ROW()-2)/20)+2))</f>
        <v/>
      </c>
      <c r="E9692" s="0" t="str">
        <f aca="false">IF($A9692="","",INDEX(CARTAO_COMPRAS!$H:$H,INT((ROW()-2)/20)+2)+MOD(ROW()-2,20))</f>
        <v/>
      </c>
      <c r="F9692" s="0" t="str">
        <f aca="false">IF($A9692="","",INDEX(CARTAO_COMPRAS!$G:$G,INT((ROW()-2)/20)+2))</f>
        <v/>
      </c>
      <c r="G9692" s="5" t="str">
        <f aca="false">IF($A9692="","",INDEX(CARTAO_COMPRAS!$I:$I,INT((ROW()-2)/20)+2))</f>
        <v/>
      </c>
      <c r="H9692" s="4" t="str">
        <f aca="false">IF($A9692="","",EDATE(INDEX(CARTAO_COMPRAS!$J:$J,INT((ROW()-2)/20)+2),MOD(ROW()-2,20)))</f>
        <v/>
      </c>
      <c r="I9692" s="4" t="str">
        <f aca="false">IF($H9692="","",$H9692-WEEKDAY($H9692,2)+1)</f>
        <v/>
      </c>
      <c r="J9692" s="4" t="str">
        <f aca="false">IF($I9692="","",$I9692+6)</f>
        <v/>
      </c>
      <c r="K9692" s="6" t="str">
        <f aca="false">IF($H9692="","",DATE(YEAR($H9692),MONTH($H9692),1))</f>
        <v/>
      </c>
      <c r="L9692" s="0" t="str">
        <f aca="false">IF($A9692="","",INDEX(CARTAO_COMPRAS!$K:$K,INT((ROW()-2)/20)+2))</f>
        <v/>
      </c>
      <c r="M9692" s="0" t="str">
        <f aca="false">IF($A9692="","","Compra no cartão")</f>
        <v/>
      </c>
    </row>
    <row r="9693" customFormat="false" ht="13.5" hidden="false" customHeight="false" outlineLevel="0" collapsed="false">
      <c r="A9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3" s="0" t="str">
        <f aca="false">IF($A9693="","",INDEX(CARTAO_COMPRAS!$C:$C,INT((ROW()-2)/20)+2))</f>
        <v/>
      </c>
      <c r="C9693" s="0" t="str">
        <f aca="false">IF($A9693="","",INDEX(CARTAO_COMPRAS!$D:$D,INT((ROW()-2)/20)+2))</f>
        <v/>
      </c>
      <c r="D9693" s="0" t="str">
        <f aca="false">IF($A9693="","",INDEX(CARTAO_COMPRAS!$E:$E,INT((ROW()-2)/20)+2))</f>
        <v/>
      </c>
      <c r="E9693" s="0" t="str">
        <f aca="false">IF($A9693="","",INDEX(CARTAO_COMPRAS!$H:$H,INT((ROW()-2)/20)+2)+MOD(ROW()-2,20))</f>
        <v/>
      </c>
      <c r="F9693" s="0" t="str">
        <f aca="false">IF($A9693="","",INDEX(CARTAO_COMPRAS!$G:$G,INT((ROW()-2)/20)+2))</f>
        <v/>
      </c>
      <c r="G9693" s="5" t="str">
        <f aca="false">IF($A9693="","",INDEX(CARTAO_COMPRAS!$I:$I,INT((ROW()-2)/20)+2))</f>
        <v/>
      </c>
      <c r="H9693" s="4" t="str">
        <f aca="false">IF($A9693="","",EDATE(INDEX(CARTAO_COMPRAS!$J:$J,INT((ROW()-2)/20)+2),MOD(ROW()-2,20)))</f>
        <v/>
      </c>
      <c r="I9693" s="4" t="str">
        <f aca="false">IF($H9693="","",$H9693-WEEKDAY($H9693,2)+1)</f>
        <v/>
      </c>
      <c r="J9693" s="4" t="str">
        <f aca="false">IF($I9693="","",$I9693+6)</f>
        <v/>
      </c>
      <c r="K9693" s="6" t="str">
        <f aca="false">IF($H9693="","",DATE(YEAR($H9693),MONTH($H9693),1))</f>
        <v/>
      </c>
      <c r="L9693" s="0" t="str">
        <f aca="false">IF($A9693="","",INDEX(CARTAO_COMPRAS!$K:$K,INT((ROW()-2)/20)+2))</f>
        <v/>
      </c>
      <c r="M9693" s="0" t="str">
        <f aca="false">IF($A9693="","","Compra no cartão")</f>
        <v/>
      </c>
    </row>
    <row r="9694" customFormat="false" ht="13.5" hidden="false" customHeight="false" outlineLevel="0" collapsed="false">
      <c r="A9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4" s="0" t="str">
        <f aca="false">IF($A9694="","",INDEX(CARTAO_COMPRAS!$C:$C,INT((ROW()-2)/20)+2))</f>
        <v/>
      </c>
      <c r="C9694" s="0" t="str">
        <f aca="false">IF($A9694="","",INDEX(CARTAO_COMPRAS!$D:$D,INT((ROW()-2)/20)+2))</f>
        <v/>
      </c>
      <c r="D9694" s="0" t="str">
        <f aca="false">IF($A9694="","",INDEX(CARTAO_COMPRAS!$E:$E,INT((ROW()-2)/20)+2))</f>
        <v/>
      </c>
      <c r="E9694" s="0" t="str">
        <f aca="false">IF($A9694="","",INDEX(CARTAO_COMPRAS!$H:$H,INT((ROW()-2)/20)+2)+MOD(ROW()-2,20))</f>
        <v/>
      </c>
      <c r="F9694" s="0" t="str">
        <f aca="false">IF($A9694="","",INDEX(CARTAO_COMPRAS!$G:$G,INT((ROW()-2)/20)+2))</f>
        <v/>
      </c>
      <c r="G9694" s="5" t="str">
        <f aca="false">IF($A9694="","",INDEX(CARTAO_COMPRAS!$I:$I,INT((ROW()-2)/20)+2))</f>
        <v/>
      </c>
      <c r="H9694" s="4" t="str">
        <f aca="false">IF($A9694="","",EDATE(INDEX(CARTAO_COMPRAS!$J:$J,INT((ROW()-2)/20)+2),MOD(ROW()-2,20)))</f>
        <v/>
      </c>
      <c r="I9694" s="4" t="str">
        <f aca="false">IF($H9694="","",$H9694-WEEKDAY($H9694,2)+1)</f>
        <v/>
      </c>
      <c r="J9694" s="4" t="str">
        <f aca="false">IF($I9694="","",$I9694+6)</f>
        <v/>
      </c>
      <c r="K9694" s="6" t="str">
        <f aca="false">IF($H9694="","",DATE(YEAR($H9694),MONTH($H9694),1))</f>
        <v/>
      </c>
      <c r="L9694" s="0" t="str">
        <f aca="false">IF($A9694="","",INDEX(CARTAO_COMPRAS!$K:$K,INT((ROW()-2)/20)+2))</f>
        <v/>
      </c>
      <c r="M9694" s="0" t="str">
        <f aca="false">IF($A9694="","","Compra no cartão")</f>
        <v/>
      </c>
    </row>
    <row r="9695" customFormat="false" ht="13.5" hidden="false" customHeight="false" outlineLevel="0" collapsed="false">
      <c r="A9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5" s="0" t="str">
        <f aca="false">IF($A9695="","",INDEX(CARTAO_COMPRAS!$C:$C,INT((ROW()-2)/20)+2))</f>
        <v/>
      </c>
      <c r="C9695" s="0" t="str">
        <f aca="false">IF($A9695="","",INDEX(CARTAO_COMPRAS!$D:$D,INT((ROW()-2)/20)+2))</f>
        <v/>
      </c>
      <c r="D9695" s="0" t="str">
        <f aca="false">IF($A9695="","",INDEX(CARTAO_COMPRAS!$E:$E,INT((ROW()-2)/20)+2))</f>
        <v/>
      </c>
      <c r="E9695" s="0" t="str">
        <f aca="false">IF($A9695="","",INDEX(CARTAO_COMPRAS!$H:$H,INT((ROW()-2)/20)+2)+MOD(ROW()-2,20))</f>
        <v/>
      </c>
      <c r="F9695" s="0" t="str">
        <f aca="false">IF($A9695="","",INDEX(CARTAO_COMPRAS!$G:$G,INT((ROW()-2)/20)+2))</f>
        <v/>
      </c>
      <c r="G9695" s="5" t="str">
        <f aca="false">IF($A9695="","",INDEX(CARTAO_COMPRAS!$I:$I,INT((ROW()-2)/20)+2))</f>
        <v/>
      </c>
      <c r="H9695" s="4" t="str">
        <f aca="false">IF($A9695="","",EDATE(INDEX(CARTAO_COMPRAS!$J:$J,INT((ROW()-2)/20)+2),MOD(ROW()-2,20)))</f>
        <v/>
      </c>
      <c r="I9695" s="4" t="str">
        <f aca="false">IF($H9695="","",$H9695-WEEKDAY($H9695,2)+1)</f>
        <v/>
      </c>
      <c r="J9695" s="4" t="str">
        <f aca="false">IF($I9695="","",$I9695+6)</f>
        <v/>
      </c>
      <c r="K9695" s="6" t="str">
        <f aca="false">IF($H9695="","",DATE(YEAR($H9695),MONTH($H9695),1))</f>
        <v/>
      </c>
      <c r="L9695" s="0" t="str">
        <f aca="false">IF($A9695="","",INDEX(CARTAO_COMPRAS!$K:$K,INT((ROW()-2)/20)+2))</f>
        <v/>
      </c>
      <c r="M9695" s="0" t="str">
        <f aca="false">IF($A9695="","","Compra no cartão")</f>
        <v/>
      </c>
    </row>
    <row r="9696" customFormat="false" ht="13.5" hidden="false" customHeight="false" outlineLevel="0" collapsed="false">
      <c r="A9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6" s="0" t="str">
        <f aca="false">IF($A9696="","",INDEX(CARTAO_COMPRAS!$C:$C,INT((ROW()-2)/20)+2))</f>
        <v/>
      </c>
      <c r="C9696" s="0" t="str">
        <f aca="false">IF($A9696="","",INDEX(CARTAO_COMPRAS!$D:$D,INT((ROW()-2)/20)+2))</f>
        <v/>
      </c>
      <c r="D9696" s="0" t="str">
        <f aca="false">IF($A9696="","",INDEX(CARTAO_COMPRAS!$E:$E,INT((ROW()-2)/20)+2))</f>
        <v/>
      </c>
      <c r="E9696" s="0" t="str">
        <f aca="false">IF($A9696="","",INDEX(CARTAO_COMPRAS!$H:$H,INT((ROW()-2)/20)+2)+MOD(ROW()-2,20))</f>
        <v/>
      </c>
      <c r="F9696" s="0" t="str">
        <f aca="false">IF($A9696="","",INDEX(CARTAO_COMPRAS!$G:$G,INT((ROW()-2)/20)+2))</f>
        <v/>
      </c>
      <c r="G9696" s="5" t="str">
        <f aca="false">IF($A9696="","",INDEX(CARTAO_COMPRAS!$I:$I,INT((ROW()-2)/20)+2))</f>
        <v/>
      </c>
      <c r="H9696" s="4" t="str">
        <f aca="false">IF($A9696="","",EDATE(INDEX(CARTAO_COMPRAS!$J:$J,INT((ROW()-2)/20)+2),MOD(ROW()-2,20)))</f>
        <v/>
      </c>
      <c r="I9696" s="4" t="str">
        <f aca="false">IF($H9696="","",$H9696-WEEKDAY($H9696,2)+1)</f>
        <v/>
      </c>
      <c r="J9696" s="4" t="str">
        <f aca="false">IF($I9696="","",$I9696+6)</f>
        <v/>
      </c>
      <c r="K9696" s="6" t="str">
        <f aca="false">IF($H9696="","",DATE(YEAR($H9696),MONTH($H9696),1))</f>
        <v/>
      </c>
      <c r="L9696" s="0" t="str">
        <f aca="false">IF($A9696="","",INDEX(CARTAO_COMPRAS!$K:$K,INT((ROW()-2)/20)+2))</f>
        <v/>
      </c>
      <c r="M9696" s="0" t="str">
        <f aca="false">IF($A9696="","","Compra no cartão")</f>
        <v/>
      </c>
    </row>
    <row r="9697" customFormat="false" ht="13.5" hidden="false" customHeight="false" outlineLevel="0" collapsed="false">
      <c r="A9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7" s="0" t="str">
        <f aca="false">IF($A9697="","",INDEX(CARTAO_COMPRAS!$C:$C,INT((ROW()-2)/20)+2))</f>
        <v/>
      </c>
      <c r="C9697" s="0" t="str">
        <f aca="false">IF($A9697="","",INDEX(CARTAO_COMPRAS!$D:$D,INT((ROW()-2)/20)+2))</f>
        <v/>
      </c>
      <c r="D9697" s="0" t="str">
        <f aca="false">IF($A9697="","",INDEX(CARTAO_COMPRAS!$E:$E,INT((ROW()-2)/20)+2))</f>
        <v/>
      </c>
      <c r="E9697" s="0" t="str">
        <f aca="false">IF($A9697="","",INDEX(CARTAO_COMPRAS!$H:$H,INT((ROW()-2)/20)+2)+MOD(ROW()-2,20))</f>
        <v/>
      </c>
      <c r="F9697" s="0" t="str">
        <f aca="false">IF($A9697="","",INDEX(CARTAO_COMPRAS!$G:$G,INT((ROW()-2)/20)+2))</f>
        <v/>
      </c>
      <c r="G9697" s="5" t="str">
        <f aca="false">IF($A9697="","",INDEX(CARTAO_COMPRAS!$I:$I,INT((ROW()-2)/20)+2))</f>
        <v/>
      </c>
      <c r="H9697" s="4" t="str">
        <f aca="false">IF($A9697="","",EDATE(INDEX(CARTAO_COMPRAS!$J:$J,INT((ROW()-2)/20)+2),MOD(ROW()-2,20)))</f>
        <v/>
      </c>
      <c r="I9697" s="4" t="str">
        <f aca="false">IF($H9697="","",$H9697-WEEKDAY($H9697,2)+1)</f>
        <v/>
      </c>
      <c r="J9697" s="4" t="str">
        <f aca="false">IF($I9697="","",$I9697+6)</f>
        <v/>
      </c>
      <c r="K9697" s="6" t="str">
        <f aca="false">IF($H9697="","",DATE(YEAR($H9697),MONTH($H9697),1))</f>
        <v/>
      </c>
      <c r="L9697" s="0" t="str">
        <f aca="false">IF($A9697="","",INDEX(CARTAO_COMPRAS!$K:$K,INT((ROW()-2)/20)+2))</f>
        <v/>
      </c>
      <c r="M9697" s="0" t="str">
        <f aca="false">IF($A9697="","","Compra no cartão")</f>
        <v/>
      </c>
    </row>
    <row r="9698" customFormat="false" ht="13.5" hidden="false" customHeight="false" outlineLevel="0" collapsed="false">
      <c r="A9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8" s="0" t="str">
        <f aca="false">IF($A9698="","",INDEX(CARTAO_COMPRAS!$C:$C,INT((ROW()-2)/20)+2))</f>
        <v/>
      </c>
      <c r="C9698" s="0" t="str">
        <f aca="false">IF($A9698="","",INDEX(CARTAO_COMPRAS!$D:$D,INT((ROW()-2)/20)+2))</f>
        <v/>
      </c>
      <c r="D9698" s="0" t="str">
        <f aca="false">IF($A9698="","",INDEX(CARTAO_COMPRAS!$E:$E,INT((ROW()-2)/20)+2))</f>
        <v/>
      </c>
      <c r="E9698" s="0" t="str">
        <f aca="false">IF($A9698="","",INDEX(CARTAO_COMPRAS!$H:$H,INT((ROW()-2)/20)+2)+MOD(ROW()-2,20))</f>
        <v/>
      </c>
      <c r="F9698" s="0" t="str">
        <f aca="false">IF($A9698="","",INDEX(CARTAO_COMPRAS!$G:$G,INT((ROW()-2)/20)+2))</f>
        <v/>
      </c>
      <c r="G9698" s="5" t="str">
        <f aca="false">IF($A9698="","",INDEX(CARTAO_COMPRAS!$I:$I,INT((ROW()-2)/20)+2))</f>
        <v/>
      </c>
      <c r="H9698" s="4" t="str">
        <f aca="false">IF($A9698="","",EDATE(INDEX(CARTAO_COMPRAS!$J:$J,INT((ROW()-2)/20)+2),MOD(ROW()-2,20)))</f>
        <v/>
      </c>
      <c r="I9698" s="4" t="str">
        <f aca="false">IF($H9698="","",$H9698-WEEKDAY($H9698,2)+1)</f>
        <v/>
      </c>
      <c r="J9698" s="4" t="str">
        <f aca="false">IF($I9698="","",$I9698+6)</f>
        <v/>
      </c>
      <c r="K9698" s="6" t="str">
        <f aca="false">IF($H9698="","",DATE(YEAR($H9698),MONTH($H9698),1))</f>
        <v/>
      </c>
      <c r="L9698" s="0" t="str">
        <f aca="false">IF($A9698="","",INDEX(CARTAO_COMPRAS!$K:$K,INT((ROW()-2)/20)+2))</f>
        <v/>
      </c>
      <c r="M9698" s="0" t="str">
        <f aca="false">IF($A9698="","","Compra no cartão")</f>
        <v/>
      </c>
    </row>
    <row r="9699" customFormat="false" ht="13.5" hidden="false" customHeight="false" outlineLevel="0" collapsed="false">
      <c r="A9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699" s="0" t="str">
        <f aca="false">IF($A9699="","",INDEX(CARTAO_COMPRAS!$C:$C,INT((ROW()-2)/20)+2))</f>
        <v/>
      </c>
      <c r="C9699" s="0" t="str">
        <f aca="false">IF($A9699="","",INDEX(CARTAO_COMPRAS!$D:$D,INT((ROW()-2)/20)+2))</f>
        <v/>
      </c>
      <c r="D9699" s="0" t="str">
        <f aca="false">IF($A9699="","",INDEX(CARTAO_COMPRAS!$E:$E,INT((ROW()-2)/20)+2))</f>
        <v/>
      </c>
      <c r="E9699" s="0" t="str">
        <f aca="false">IF($A9699="","",INDEX(CARTAO_COMPRAS!$H:$H,INT((ROW()-2)/20)+2)+MOD(ROW()-2,20))</f>
        <v/>
      </c>
      <c r="F9699" s="0" t="str">
        <f aca="false">IF($A9699="","",INDEX(CARTAO_COMPRAS!$G:$G,INT((ROW()-2)/20)+2))</f>
        <v/>
      </c>
      <c r="G9699" s="5" t="str">
        <f aca="false">IF($A9699="","",INDEX(CARTAO_COMPRAS!$I:$I,INT((ROW()-2)/20)+2))</f>
        <v/>
      </c>
      <c r="H9699" s="4" t="str">
        <f aca="false">IF($A9699="","",EDATE(INDEX(CARTAO_COMPRAS!$J:$J,INT((ROW()-2)/20)+2),MOD(ROW()-2,20)))</f>
        <v/>
      </c>
      <c r="I9699" s="4" t="str">
        <f aca="false">IF($H9699="","",$H9699-WEEKDAY($H9699,2)+1)</f>
        <v/>
      </c>
      <c r="J9699" s="4" t="str">
        <f aca="false">IF($I9699="","",$I9699+6)</f>
        <v/>
      </c>
      <c r="K9699" s="6" t="str">
        <f aca="false">IF($H9699="","",DATE(YEAR($H9699),MONTH($H9699),1))</f>
        <v/>
      </c>
      <c r="L9699" s="0" t="str">
        <f aca="false">IF($A9699="","",INDEX(CARTAO_COMPRAS!$K:$K,INT((ROW()-2)/20)+2))</f>
        <v/>
      </c>
      <c r="M9699" s="0" t="str">
        <f aca="false">IF($A9699="","","Compra no cartão")</f>
        <v/>
      </c>
    </row>
    <row r="9700" customFormat="false" ht="13.5" hidden="false" customHeight="false" outlineLevel="0" collapsed="false">
      <c r="A9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0" s="0" t="str">
        <f aca="false">IF($A9700="","",INDEX(CARTAO_COMPRAS!$C:$C,INT((ROW()-2)/20)+2))</f>
        <v/>
      </c>
      <c r="C9700" s="0" t="str">
        <f aca="false">IF($A9700="","",INDEX(CARTAO_COMPRAS!$D:$D,INT((ROW()-2)/20)+2))</f>
        <v/>
      </c>
      <c r="D9700" s="0" t="str">
        <f aca="false">IF($A9700="","",INDEX(CARTAO_COMPRAS!$E:$E,INT((ROW()-2)/20)+2))</f>
        <v/>
      </c>
      <c r="E9700" s="0" t="str">
        <f aca="false">IF($A9700="","",INDEX(CARTAO_COMPRAS!$H:$H,INT((ROW()-2)/20)+2)+MOD(ROW()-2,20))</f>
        <v/>
      </c>
      <c r="F9700" s="0" t="str">
        <f aca="false">IF($A9700="","",INDEX(CARTAO_COMPRAS!$G:$G,INT((ROW()-2)/20)+2))</f>
        <v/>
      </c>
      <c r="G9700" s="5" t="str">
        <f aca="false">IF($A9700="","",INDEX(CARTAO_COMPRAS!$I:$I,INT((ROW()-2)/20)+2))</f>
        <v/>
      </c>
      <c r="H9700" s="4" t="str">
        <f aca="false">IF($A9700="","",EDATE(INDEX(CARTAO_COMPRAS!$J:$J,INT((ROW()-2)/20)+2),MOD(ROW()-2,20)))</f>
        <v/>
      </c>
      <c r="I9700" s="4" t="str">
        <f aca="false">IF($H9700="","",$H9700-WEEKDAY($H9700,2)+1)</f>
        <v/>
      </c>
      <c r="J9700" s="4" t="str">
        <f aca="false">IF($I9700="","",$I9700+6)</f>
        <v/>
      </c>
      <c r="K9700" s="6" t="str">
        <f aca="false">IF($H9700="","",DATE(YEAR($H9700),MONTH($H9700),1))</f>
        <v/>
      </c>
      <c r="L9700" s="0" t="str">
        <f aca="false">IF($A9700="","",INDEX(CARTAO_COMPRAS!$K:$K,INT((ROW()-2)/20)+2))</f>
        <v/>
      </c>
      <c r="M9700" s="0" t="str">
        <f aca="false">IF($A9700="","","Compra no cartão")</f>
        <v/>
      </c>
    </row>
    <row r="9701" customFormat="false" ht="13.5" hidden="false" customHeight="false" outlineLevel="0" collapsed="false">
      <c r="A9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1" s="0" t="str">
        <f aca="false">IF($A9701="","",INDEX(CARTAO_COMPRAS!$C:$C,INT((ROW()-2)/20)+2))</f>
        <v/>
      </c>
      <c r="C9701" s="0" t="str">
        <f aca="false">IF($A9701="","",INDEX(CARTAO_COMPRAS!$D:$D,INT((ROW()-2)/20)+2))</f>
        <v/>
      </c>
      <c r="D9701" s="0" t="str">
        <f aca="false">IF($A9701="","",INDEX(CARTAO_COMPRAS!$E:$E,INT((ROW()-2)/20)+2))</f>
        <v/>
      </c>
      <c r="E9701" s="0" t="str">
        <f aca="false">IF($A9701="","",INDEX(CARTAO_COMPRAS!$H:$H,INT((ROW()-2)/20)+2)+MOD(ROW()-2,20))</f>
        <v/>
      </c>
      <c r="F9701" s="0" t="str">
        <f aca="false">IF($A9701="","",INDEX(CARTAO_COMPRAS!$G:$G,INT((ROW()-2)/20)+2))</f>
        <v/>
      </c>
      <c r="G9701" s="5" t="str">
        <f aca="false">IF($A9701="","",INDEX(CARTAO_COMPRAS!$I:$I,INT((ROW()-2)/20)+2))</f>
        <v/>
      </c>
      <c r="H9701" s="4" t="str">
        <f aca="false">IF($A9701="","",EDATE(INDEX(CARTAO_COMPRAS!$J:$J,INT((ROW()-2)/20)+2),MOD(ROW()-2,20)))</f>
        <v/>
      </c>
      <c r="I9701" s="4" t="str">
        <f aca="false">IF($H9701="","",$H9701-WEEKDAY($H9701,2)+1)</f>
        <v/>
      </c>
      <c r="J9701" s="4" t="str">
        <f aca="false">IF($I9701="","",$I9701+6)</f>
        <v/>
      </c>
      <c r="K9701" s="6" t="str">
        <f aca="false">IF($H9701="","",DATE(YEAR($H9701),MONTH($H9701),1))</f>
        <v/>
      </c>
      <c r="L9701" s="0" t="str">
        <f aca="false">IF($A9701="","",INDEX(CARTAO_COMPRAS!$K:$K,INT((ROW()-2)/20)+2))</f>
        <v/>
      </c>
      <c r="M9701" s="0" t="str">
        <f aca="false">IF($A9701="","","Compra no cartão")</f>
        <v/>
      </c>
    </row>
    <row r="9702" customFormat="false" ht="13.5" hidden="false" customHeight="false" outlineLevel="0" collapsed="false">
      <c r="A97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486</v>
      </c>
      <c r="B9702" s="0" t="str">
        <f aca="false">IF($A9702="","",INDEX(CARTAO_COMPRAS!$C:$C,INT((ROW()-2)/20)+2))</f>
        <v>Nubank</v>
      </c>
      <c r="C9702" s="0" t="str">
        <f aca="false">IF($A9702="","",INDEX(CARTAO_COMPRAS!$D:$D,INT((ROW()-2)/20)+2))</f>
        <v>Supermercado</v>
      </c>
      <c r="D9702" s="0" t="str">
        <f aca="false">IF($A9702="","",INDEX(CARTAO_COMPRAS!$E:$E,INT((ROW()-2)/20)+2))</f>
        <v>Alimentação / Insumos</v>
      </c>
      <c r="E9702" s="0" t="n">
        <f aca="false">IF($A9702="","",INDEX(CARTAO_COMPRAS!$H:$H,INT((ROW()-2)/20)+2)+MOD(ROW()-2,20))</f>
        <v>1</v>
      </c>
      <c r="F9702" s="0" t="n">
        <f aca="false">IF($A9702="","",INDEX(CARTAO_COMPRAS!$G:$G,INT((ROW()-2)/20)+2))</f>
        <v>1</v>
      </c>
      <c r="G9702" s="5" t="n">
        <f aca="false">IF($A9702="","",INDEX(CARTAO_COMPRAS!$I:$I,INT((ROW()-2)/20)+2))</f>
        <v>73.23</v>
      </c>
      <c r="H9702" s="4" t="n">
        <f aca="false">IF($A9702="","",EDATE(INDEX(CARTAO_COMPRAS!$J:$J,INT((ROW()-2)/20)+2),MOD(ROW()-2,20)))</f>
        <v>46231</v>
      </c>
      <c r="I9702" s="4" t="n">
        <f aca="false">IF($H9702="","",$H9702-WEEKDAY($H9702,2)+1)</f>
        <v>46230</v>
      </c>
      <c r="J9702" s="4" t="n">
        <f aca="false">IF($I9702="","",$I9702+6)</f>
        <v>46236</v>
      </c>
      <c r="K9702" s="6" t="n">
        <f aca="false">IF($H9702="","",DATE(YEAR($H9702),MONTH($H9702),1))</f>
        <v>46204</v>
      </c>
      <c r="L9702" s="0" t="str">
        <f aca="false">IF($A9702="","",INDEX(CARTAO_COMPRAS!$K:$K,INT((ROW()-2)/20)+2))</f>
        <v>Previsto</v>
      </c>
      <c r="M9702" s="0" t="str">
        <f aca="false">IF($A9702="","","Compra no cartão")</f>
        <v>Compra no cartão</v>
      </c>
    </row>
    <row r="9703" customFormat="false" ht="13.5" hidden="false" customHeight="false" outlineLevel="0" collapsed="false">
      <c r="A9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3" s="0" t="str">
        <f aca="false">IF($A9703="","",INDEX(CARTAO_COMPRAS!$C:$C,INT((ROW()-2)/20)+2))</f>
        <v/>
      </c>
      <c r="C9703" s="0" t="str">
        <f aca="false">IF($A9703="","",INDEX(CARTAO_COMPRAS!$D:$D,INT((ROW()-2)/20)+2))</f>
        <v/>
      </c>
      <c r="D9703" s="0" t="str">
        <f aca="false">IF($A9703="","",INDEX(CARTAO_COMPRAS!$E:$E,INT((ROW()-2)/20)+2))</f>
        <v/>
      </c>
      <c r="E9703" s="0" t="str">
        <f aca="false">IF($A9703="","",INDEX(CARTAO_COMPRAS!$H:$H,INT((ROW()-2)/20)+2)+MOD(ROW()-2,20))</f>
        <v/>
      </c>
      <c r="F9703" s="0" t="str">
        <f aca="false">IF($A9703="","",INDEX(CARTAO_COMPRAS!$G:$G,INT((ROW()-2)/20)+2))</f>
        <v/>
      </c>
      <c r="G9703" s="5" t="str">
        <f aca="false">IF($A9703="","",INDEX(CARTAO_COMPRAS!$I:$I,INT((ROW()-2)/20)+2))</f>
        <v/>
      </c>
      <c r="H9703" s="4" t="str">
        <f aca="false">IF($A9703="","",EDATE(INDEX(CARTAO_COMPRAS!$J:$J,INT((ROW()-2)/20)+2),MOD(ROW()-2,20)))</f>
        <v/>
      </c>
      <c r="I9703" s="4" t="str">
        <f aca="false">IF($H9703="","",$H9703-WEEKDAY($H9703,2)+1)</f>
        <v/>
      </c>
      <c r="J9703" s="4" t="str">
        <f aca="false">IF($I9703="","",$I9703+6)</f>
        <v/>
      </c>
      <c r="K9703" s="6" t="str">
        <f aca="false">IF($H9703="","",DATE(YEAR($H9703),MONTH($H9703),1))</f>
        <v/>
      </c>
      <c r="L9703" s="0" t="str">
        <f aca="false">IF($A9703="","",INDEX(CARTAO_COMPRAS!$K:$K,INT((ROW()-2)/20)+2))</f>
        <v/>
      </c>
      <c r="M9703" s="0" t="str">
        <f aca="false">IF($A9703="","","Compra no cartão")</f>
        <v/>
      </c>
    </row>
    <row r="9704" customFormat="false" ht="13.5" hidden="false" customHeight="false" outlineLevel="0" collapsed="false">
      <c r="A9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4" s="0" t="str">
        <f aca="false">IF($A9704="","",INDEX(CARTAO_COMPRAS!$C:$C,INT((ROW()-2)/20)+2))</f>
        <v/>
      </c>
      <c r="C9704" s="0" t="str">
        <f aca="false">IF($A9704="","",INDEX(CARTAO_COMPRAS!$D:$D,INT((ROW()-2)/20)+2))</f>
        <v/>
      </c>
      <c r="D9704" s="0" t="str">
        <f aca="false">IF($A9704="","",INDEX(CARTAO_COMPRAS!$E:$E,INT((ROW()-2)/20)+2))</f>
        <v/>
      </c>
      <c r="E9704" s="0" t="str">
        <f aca="false">IF($A9704="","",INDEX(CARTAO_COMPRAS!$H:$H,INT((ROW()-2)/20)+2)+MOD(ROW()-2,20))</f>
        <v/>
      </c>
      <c r="F9704" s="0" t="str">
        <f aca="false">IF($A9704="","",INDEX(CARTAO_COMPRAS!$G:$G,INT((ROW()-2)/20)+2))</f>
        <v/>
      </c>
      <c r="G9704" s="5" t="str">
        <f aca="false">IF($A9704="","",INDEX(CARTAO_COMPRAS!$I:$I,INT((ROW()-2)/20)+2))</f>
        <v/>
      </c>
      <c r="H9704" s="4" t="str">
        <f aca="false">IF($A9704="","",EDATE(INDEX(CARTAO_COMPRAS!$J:$J,INT((ROW()-2)/20)+2),MOD(ROW()-2,20)))</f>
        <v/>
      </c>
      <c r="I9704" s="4" t="str">
        <f aca="false">IF($H9704="","",$H9704-WEEKDAY($H9704,2)+1)</f>
        <v/>
      </c>
      <c r="J9704" s="4" t="str">
        <f aca="false">IF($I9704="","",$I9704+6)</f>
        <v/>
      </c>
      <c r="K9704" s="6" t="str">
        <f aca="false">IF($H9704="","",DATE(YEAR($H9704),MONTH($H9704),1))</f>
        <v/>
      </c>
      <c r="L9704" s="0" t="str">
        <f aca="false">IF($A9704="","",INDEX(CARTAO_COMPRAS!$K:$K,INT((ROW()-2)/20)+2))</f>
        <v/>
      </c>
      <c r="M9704" s="0" t="str">
        <f aca="false">IF($A9704="","","Compra no cartão")</f>
        <v/>
      </c>
    </row>
    <row r="9705" customFormat="false" ht="13.5" hidden="false" customHeight="false" outlineLevel="0" collapsed="false">
      <c r="A9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5" s="0" t="str">
        <f aca="false">IF($A9705="","",INDEX(CARTAO_COMPRAS!$C:$C,INT((ROW()-2)/20)+2))</f>
        <v/>
      </c>
      <c r="C9705" s="0" t="str">
        <f aca="false">IF($A9705="","",INDEX(CARTAO_COMPRAS!$D:$D,INT((ROW()-2)/20)+2))</f>
        <v/>
      </c>
      <c r="D9705" s="0" t="str">
        <f aca="false">IF($A9705="","",INDEX(CARTAO_COMPRAS!$E:$E,INT((ROW()-2)/20)+2))</f>
        <v/>
      </c>
      <c r="E9705" s="0" t="str">
        <f aca="false">IF($A9705="","",INDEX(CARTAO_COMPRAS!$H:$H,INT((ROW()-2)/20)+2)+MOD(ROW()-2,20))</f>
        <v/>
      </c>
      <c r="F9705" s="0" t="str">
        <f aca="false">IF($A9705="","",INDEX(CARTAO_COMPRAS!$G:$G,INT((ROW()-2)/20)+2))</f>
        <v/>
      </c>
      <c r="G9705" s="5" t="str">
        <f aca="false">IF($A9705="","",INDEX(CARTAO_COMPRAS!$I:$I,INT((ROW()-2)/20)+2))</f>
        <v/>
      </c>
      <c r="H9705" s="4" t="str">
        <f aca="false">IF($A9705="","",EDATE(INDEX(CARTAO_COMPRAS!$J:$J,INT((ROW()-2)/20)+2),MOD(ROW()-2,20)))</f>
        <v/>
      </c>
      <c r="I9705" s="4" t="str">
        <f aca="false">IF($H9705="","",$H9705-WEEKDAY($H9705,2)+1)</f>
        <v/>
      </c>
      <c r="J9705" s="4" t="str">
        <f aca="false">IF($I9705="","",$I9705+6)</f>
        <v/>
      </c>
      <c r="K9705" s="6" t="str">
        <f aca="false">IF($H9705="","",DATE(YEAR($H9705),MONTH($H9705),1))</f>
        <v/>
      </c>
      <c r="L9705" s="0" t="str">
        <f aca="false">IF($A9705="","",INDEX(CARTAO_COMPRAS!$K:$K,INT((ROW()-2)/20)+2))</f>
        <v/>
      </c>
      <c r="M9705" s="0" t="str">
        <f aca="false">IF($A9705="","","Compra no cartão")</f>
        <v/>
      </c>
    </row>
    <row r="9706" customFormat="false" ht="13.5" hidden="false" customHeight="false" outlineLevel="0" collapsed="false">
      <c r="A9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6" s="0" t="str">
        <f aca="false">IF($A9706="","",INDEX(CARTAO_COMPRAS!$C:$C,INT((ROW()-2)/20)+2))</f>
        <v/>
      </c>
      <c r="C9706" s="0" t="str">
        <f aca="false">IF($A9706="","",INDEX(CARTAO_COMPRAS!$D:$D,INT((ROW()-2)/20)+2))</f>
        <v/>
      </c>
      <c r="D9706" s="0" t="str">
        <f aca="false">IF($A9706="","",INDEX(CARTAO_COMPRAS!$E:$E,INT((ROW()-2)/20)+2))</f>
        <v/>
      </c>
      <c r="E9706" s="0" t="str">
        <f aca="false">IF($A9706="","",INDEX(CARTAO_COMPRAS!$H:$H,INT((ROW()-2)/20)+2)+MOD(ROW()-2,20))</f>
        <v/>
      </c>
      <c r="F9706" s="0" t="str">
        <f aca="false">IF($A9706="","",INDEX(CARTAO_COMPRAS!$G:$G,INT((ROW()-2)/20)+2))</f>
        <v/>
      </c>
      <c r="G9706" s="5" t="str">
        <f aca="false">IF($A9706="","",INDEX(CARTAO_COMPRAS!$I:$I,INT((ROW()-2)/20)+2))</f>
        <v/>
      </c>
      <c r="H9706" s="4" t="str">
        <f aca="false">IF($A9706="","",EDATE(INDEX(CARTAO_COMPRAS!$J:$J,INT((ROW()-2)/20)+2),MOD(ROW()-2,20)))</f>
        <v/>
      </c>
      <c r="I9706" s="4" t="str">
        <f aca="false">IF($H9706="","",$H9706-WEEKDAY($H9706,2)+1)</f>
        <v/>
      </c>
      <c r="J9706" s="4" t="str">
        <f aca="false">IF($I9706="","",$I9706+6)</f>
        <v/>
      </c>
      <c r="K9706" s="6" t="str">
        <f aca="false">IF($H9706="","",DATE(YEAR($H9706),MONTH($H9706),1))</f>
        <v/>
      </c>
      <c r="L9706" s="0" t="str">
        <f aca="false">IF($A9706="","",INDEX(CARTAO_COMPRAS!$K:$K,INT((ROW()-2)/20)+2))</f>
        <v/>
      </c>
      <c r="M9706" s="0" t="str">
        <f aca="false">IF($A9706="","","Compra no cartão")</f>
        <v/>
      </c>
    </row>
    <row r="9707" customFormat="false" ht="13.5" hidden="false" customHeight="false" outlineLevel="0" collapsed="false">
      <c r="A9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7" s="0" t="str">
        <f aca="false">IF($A9707="","",INDEX(CARTAO_COMPRAS!$C:$C,INT((ROW()-2)/20)+2))</f>
        <v/>
      </c>
      <c r="C9707" s="0" t="str">
        <f aca="false">IF($A9707="","",INDEX(CARTAO_COMPRAS!$D:$D,INT((ROW()-2)/20)+2))</f>
        <v/>
      </c>
      <c r="D9707" s="0" t="str">
        <f aca="false">IF($A9707="","",INDEX(CARTAO_COMPRAS!$E:$E,INT((ROW()-2)/20)+2))</f>
        <v/>
      </c>
      <c r="E9707" s="0" t="str">
        <f aca="false">IF($A9707="","",INDEX(CARTAO_COMPRAS!$H:$H,INT((ROW()-2)/20)+2)+MOD(ROW()-2,20))</f>
        <v/>
      </c>
      <c r="F9707" s="0" t="str">
        <f aca="false">IF($A9707="","",INDEX(CARTAO_COMPRAS!$G:$G,INT((ROW()-2)/20)+2))</f>
        <v/>
      </c>
      <c r="G9707" s="5" t="str">
        <f aca="false">IF($A9707="","",INDEX(CARTAO_COMPRAS!$I:$I,INT((ROW()-2)/20)+2))</f>
        <v/>
      </c>
      <c r="H9707" s="4" t="str">
        <f aca="false">IF($A9707="","",EDATE(INDEX(CARTAO_COMPRAS!$J:$J,INT((ROW()-2)/20)+2),MOD(ROW()-2,20)))</f>
        <v/>
      </c>
      <c r="I9707" s="4" t="str">
        <f aca="false">IF($H9707="","",$H9707-WEEKDAY($H9707,2)+1)</f>
        <v/>
      </c>
      <c r="J9707" s="4" t="str">
        <f aca="false">IF($I9707="","",$I9707+6)</f>
        <v/>
      </c>
      <c r="K9707" s="6" t="str">
        <f aca="false">IF($H9707="","",DATE(YEAR($H9707),MONTH($H9707),1))</f>
        <v/>
      </c>
      <c r="L9707" s="0" t="str">
        <f aca="false">IF($A9707="","",INDEX(CARTAO_COMPRAS!$K:$K,INT((ROW()-2)/20)+2))</f>
        <v/>
      </c>
      <c r="M9707" s="0" t="str">
        <f aca="false">IF($A9707="","","Compra no cartão")</f>
        <v/>
      </c>
    </row>
    <row r="9708" customFormat="false" ht="13.5" hidden="false" customHeight="false" outlineLevel="0" collapsed="false">
      <c r="A9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8" s="0" t="str">
        <f aca="false">IF($A9708="","",INDEX(CARTAO_COMPRAS!$C:$C,INT((ROW()-2)/20)+2))</f>
        <v/>
      </c>
      <c r="C9708" s="0" t="str">
        <f aca="false">IF($A9708="","",INDEX(CARTAO_COMPRAS!$D:$D,INT((ROW()-2)/20)+2))</f>
        <v/>
      </c>
      <c r="D9708" s="0" t="str">
        <f aca="false">IF($A9708="","",INDEX(CARTAO_COMPRAS!$E:$E,INT((ROW()-2)/20)+2))</f>
        <v/>
      </c>
      <c r="E9708" s="0" t="str">
        <f aca="false">IF($A9708="","",INDEX(CARTAO_COMPRAS!$H:$H,INT((ROW()-2)/20)+2)+MOD(ROW()-2,20))</f>
        <v/>
      </c>
      <c r="F9708" s="0" t="str">
        <f aca="false">IF($A9708="","",INDEX(CARTAO_COMPRAS!$G:$G,INT((ROW()-2)/20)+2))</f>
        <v/>
      </c>
      <c r="G9708" s="5" t="str">
        <f aca="false">IF($A9708="","",INDEX(CARTAO_COMPRAS!$I:$I,INT((ROW()-2)/20)+2))</f>
        <v/>
      </c>
      <c r="H9708" s="4" t="str">
        <f aca="false">IF($A9708="","",EDATE(INDEX(CARTAO_COMPRAS!$J:$J,INT((ROW()-2)/20)+2),MOD(ROW()-2,20)))</f>
        <v/>
      </c>
      <c r="I9708" s="4" t="str">
        <f aca="false">IF($H9708="","",$H9708-WEEKDAY($H9708,2)+1)</f>
        <v/>
      </c>
      <c r="J9708" s="4" t="str">
        <f aca="false">IF($I9708="","",$I9708+6)</f>
        <v/>
      </c>
      <c r="K9708" s="6" t="str">
        <f aca="false">IF($H9708="","",DATE(YEAR($H9708),MONTH($H9708),1))</f>
        <v/>
      </c>
      <c r="L9708" s="0" t="str">
        <f aca="false">IF($A9708="","",INDEX(CARTAO_COMPRAS!$K:$K,INT((ROW()-2)/20)+2))</f>
        <v/>
      </c>
      <c r="M9708" s="0" t="str">
        <f aca="false">IF($A9708="","","Compra no cartão")</f>
        <v/>
      </c>
    </row>
    <row r="9709" customFormat="false" ht="13.5" hidden="false" customHeight="false" outlineLevel="0" collapsed="false">
      <c r="A9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09" s="0" t="str">
        <f aca="false">IF($A9709="","",INDEX(CARTAO_COMPRAS!$C:$C,INT((ROW()-2)/20)+2))</f>
        <v/>
      </c>
      <c r="C9709" s="0" t="str">
        <f aca="false">IF($A9709="","",INDEX(CARTAO_COMPRAS!$D:$D,INT((ROW()-2)/20)+2))</f>
        <v/>
      </c>
      <c r="D9709" s="0" t="str">
        <f aca="false">IF($A9709="","",INDEX(CARTAO_COMPRAS!$E:$E,INT((ROW()-2)/20)+2))</f>
        <v/>
      </c>
      <c r="E9709" s="0" t="str">
        <f aca="false">IF($A9709="","",INDEX(CARTAO_COMPRAS!$H:$H,INT((ROW()-2)/20)+2)+MOD(ROW()-2,20))</f>
        <v/>
      </c>
      <c r="F9709" s="0" t="str">
        <f aca="false">IF($A9709="","",INDEX(CARTAO_COMPRAS!$G:$G,INT((ROW()-2)/20)+2))</f>
        <v/>
      </c>
      <c r="G9709" s="5" t="str">
        <f aca="false">IF($A9709="","",INDEX(CARTAO_COMPRAS!$I:$I,INT((ROW()-2)/20)+2))</f>
        <v/>
      </c>
      <c r="H9709" s="4" t="str">
        <f aca="false">IF($A9709="","",EDATE(INDEX(CARTAO_COMPRAS!$J:$J,INT((ROW()-2)/20)+2),MOD(ROW()-2,20)))</f>
        <v/>
      </c>
      <c r="I9709" s="4" t="str">
        <f aca="false">IF($H9709="","",$H9709-WEEKDAY($H9709,2)+1)</f>
        <v/>
      </c>
      <c r="J9709" s="4" t="str">
        <f aca="false">IF($I9709="","",$I9709+6)</f>
        <v/>
      </c>
      <c r="K9709" s="6" t="str">
        <f aca="false">IF($H9709="","",DATE(YEAR($H9709),MONTH($H9709),1))</f>
        <v/>
      </c>
      <c r="L9709" s="0" t="str">
        <f aca="false">IF($A9709="","",INDEX(CARTAO_COMPRAS!$K:$K,INT((ROW()-2)/20)+2))</f>
        <v/>
      </c>
      <c r="M9709" s="0" t="str">
        <f aca="false">IF($A9709="","","Compra no cartão")</f>
        <v/>
      </c>
    </row>
    <row r="9710" customFormat="false" ht="13.5" hidden="false" customHeight="false" outlineLevel="0" collapsed="false">
      <c r="A9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0" s="0" t="str">
        <f aca="false">IF($A9710="","",INDEX(CARTAO_COMPRAS!$C:$C,INT((ROW()-2)/20)+2))</f>
        <v/>
      </c>
      <c r="C9710" s="0" t="str">
        <f aca="false">IF($A9710="","",INDEX(CARTAO_COMPRAS!$D:$D,INT((ROW()-2)/20)+2))</f>
        <v/>
      </c>
      <c r="D9710" s="0" t="str">
        <f aca="false">IF($A9710="","",INDEX(CARTAO_COMPRAS!$E:$E,INT((ROW()-2)/20)+2))</f>
        <v/>
      </c>
      <c r="E9710" s="0" t="str">
        <f aca="false">IF($A9710="","",INDEX(CARTAO_COMPRAS!$H:$H,INT((ROW()-2)/20)+2)+MOD(ROW()-2,20))</f>
        <v/>
      </c>
      <c r="F9710" s="0" t="str">
        <f aca="false">IF($A9710="","",INDEX(CARTAO_COMPRAS!$G:$G,INT((ROW()-2)/20)+2))</f>
        <v/>
      </c>
      <c r="G9710" s="5" t="str">
        <f aca="false">IF($A9710="","",INDEX(CARTAO_COMPRAS!$I:$I,INT((ROW()-2)/20)+2))</f>
        <v/>
      </c>
      <c r="H9710" s="4" t="str">
        <f aca="false">IF($A9710="","",EDATE(INDEX(CARTAO_COMPRAS!$J:$J,INT((ROW()-2)/20)+2),MOD(ROW()-2,20)))</f>
        <v/>
      </c>
      <c r="I9710" s="4" t="str">
        <f aca="false">IF($H9710="","",$H9710-WEEKDAY($H9710,2)+1)</f>
        <v/>
      </c>
      <c r="J9710" s="4" t="str">
        <f aca="false">IF($I9710="","",$I9710+6)</f>
        <v/>
      </c>
      <c r="K9710" s="6" t="str">
        <f aca="false">IF($H9710="","",DATE(YEAR($H9710),MONTH($H9710),1))</f>
        <v/>
      </c>
      <c r="L9710" s="0" t="str">
        <f aca="false">IF($A9710="","",INDEX(CARTAO_COMPRAS!$K:$K,INT((ROW()-2)/20)+2))</f>
        <v/>
      </c>
      <c r="M9710" s="0" t="str">
        <f aca="false">IF($A9710="","","Compra no cartão")</f>
        <v/>
      </c>
    </row>
    <row r="9711" customFormat="false" ht="13.5" hidden="false" customHeight="false" outlineLevel="0" collapsed="false">
      <c r="A9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1" s="0" t="str">
        <f aca="false">IF($A9711="","",INDEX(CARTAO_COMPRAS!$C:$C,INT((ROW()-2)/20)+2))</f>
        <v/>
      </c>
      <c r="C9711" s="0" t="str">
        <f aca="false">IF($A9711="","",INDEX(CARTAO_COMPRAS!$D:$D,INT((ROW()-2)/20)+2))</f>
        <v/>
      </c>
      <c r="D9711" s="0" t="str">
        <f aca="false">IF($A9711="","",INDEX(CARTAO_COMPRAS!$E:$E,INT((ROW()-2)/20)+2))</f>
        <v/>
      </c>
      <c r="E9711" s="0" t="str">
        <f aca="false">IF($A9711="","",INDEX(CARTAO_COMPRAS!$H:$H,INT((ROW()-2)/20)+2)+MOD(ROW()-2,20))</f>
        <v/>
      </c>
      <c r="F9711" s="0" t="str">
        <f aca="false">IF($A9711="","",INDEX(CARTAO_COMPRAS!$G:$G,INT((ROW()-2)/20)+2))</f>
        <v/>
      </c>
      <c r="G9711" s="5" t="str">
        <f aca="false">IF($A9711="","",INDEX(CARTAO_COMPRAS!$I:$I,INT((ROW()-2)/20)+2))</f>
        <v/>
      </c>
      <c r="H9711" s="4" t="str">
        <f aca="false">IF($A9711="","",EDATE(INDEX(CARTAO_COMPRAS!$J:$J,INT((ROW()-2)/20)+2),MOD(ROW()-2,20)))</f>
        <v/>
      </c>
      <c r="I9711" s="4" t="str">
        <f aca="false">IF($H9711="","",$H9711-WEEKDAY($H9711,2)+1)</f>
        <v/>
      </c>
      <c r="J9711" s="4" t="str">
        <f aca="false">IF($I9711="","",$I9711+6)</f>
        <v/>
      </c>
      <c r="K9711" s="6" t="str">
        <f aca="false">IF($H9711="","",DATE(YEAR($H9711),MONTH($H9711),1))</f>
        <v/>
      </c>
      <c r="L9711" s="0" t="str">
        <f aca="false">IF($A9711="","",INDEX(CARTAO_COMPRAS!$K:$K,INT((ROW()-2)/20)+2))</f>
        <v/>
      </c>
      <c r="M9711" s="0" t="str">
        <f aca="false">IF($A9711="","","Compra no cartão")</f>
        <v/>
      </c>
    </row>
    <row r="9712" customFormat="false" ht="13.5" hidden="false" customHeight="false" outlineLevel="0" collapsed="false">
      <c r="A9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2" s="0" t="str">
        <f aca="false">IF($A9712="","",INDEX(CARTAO_COMPRAS!$C:$C,INT((ROW()-2)/20)+2))</f>
        <v/>
      </c>
      <c r="C9712" s="0" t="str">
        <f aca="false">IF($A9712="","",INDEX(CARTAO_COMPRAS!$D:$D,INT((ROW()-2)/20)+2))</f>
        <v/>
      </c>
      <c r="D9712" s="0" t="str">
        <f aca="false">IF($A9712="","",INDEX(CARTAO_COMPRAS!$E:$E,INT((ROW()-2)/20)+2))</f>
        <v/>
      </c>
      <c r="E9712" s="0" t="str">
        <f aca="false">IF($A9712="","",INDEX(CARTAO_COMPRAS!$H:$H,INT((ROW()-2)/20)+2)+MOD(ROW()-2,20))</f>
        <v/>
      </c>
      <c r="F9712" s="0" t="str">
        <f aca="false">IF($A9712="","",INDEX(CARTAO_COMPRAS!$G:$G,INT((ROW()-2)/20)+2))</f>
        <v/>
      </c>
      <c r="G9712" s="5" t="str">
        <f aca="false">IF($A9712="","",INDEX(CARTAO_COMPRAS!$I:$I,INT((ROW()-2)/20)+2))</f>
        <v/>
      </c>
      <c r="H9712" s="4" t="str">
        <f aca="false">IF($A9712="","",EDATE(INDEX(CARTAO_COMPRAS!$J:$J,INT((ROW()-2)/20)+2),MOD(ROW()-2,20)))</f>
        <v/>
      </c>
      <c r="I9712" s="4" t="str">
        <f aca="false">IF($H9712="","",$H9712-WEEKDAY($H9712,2)+1)</f>
        <v/>
      </c>
      <c r="J9712" s="4" t="str">
        <f aca="false">IF($I9712="","",$I9712+6)</f>
        <v/>
      </c>
      <c r="K9712" s="6" t="str">
        <f aca="false">IF($H9712="","",DATE(YEAR($H9712),MONTH($H9712),1))</f>
        <v/>
      </c>
      <c r="L9712" s="0" t="str">
        <f aca="false">IF($A9712="","",INDEX(CARTAO_COMPRAS!$K:$K,INT((ROW()-2)/20)+2))</f>
        <v/>
      </c>
      <c r="M9712" s="0" t="str">
        <f aca="false">IF($A9712="","","Compra no cartão")</f>
        <v/>
      </c>
    </row>
    <row r="9713" customFormat="false" ht="13.5" hidden="false" customHeight="false" outlineLevel="0" collapsed="false">
      <c r="A9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3" s="0" t="str">
        <f aca="false">IF($A9713="","",INDEX(CARTAO_COMPRAS!$C:$C,INT((ROW()-2)/20)+2))</f>
        <v/>
      </c>
      <c r="C9713" s="0" t="str">
        <f aca="false">IF($A9713="","",INDEX(CARTAO_COMPRAS!$D:$D,INT((ROW()-2)/20)+2))</f>
        <v/>
      </c>
      <c r="D9713" s="0" t="str">
        <f aca="false">IF($A9713="","",INDEX(CARTAO_COMPRAS!$E:$E,INT((ROW()-2)/20)+2))</f>
        <v/>
      </c>
      <c r="E9713" s="0" t="str">
        <f aca="false">IF($A9713="","",INDEX(CARTAO_COMPRAS!$H:$H,INT((ROW()-2)/20)+2)+MOD(ROW()-2,20))</f>
        <v/>
      </c>
      <c r="F9713" s="0" t="str">
        <f aca="false">IF($A9713="","",INDEX(CARTAO_COMPRAS!$G:$G,INT((ROW()-2)/20)+2))</f>
        <v/>
      </c>
      <c r="G9713" s="5" t="str">
        <f aca="false">IF($A9713="","",INDEX(CARTAO_COMPRAS!$I:$I,INT((ROW()-2)/20)+2))</f>
        <v/>
      </c>
      <c r="H9713" s="4" t="str">
        <f aca="false">IF($A9713="","",EDATE(INDEX(CARTAO_COMPRAS!$J:$J,INT((ROW()-2)/20)+2),MOD(ROW()-2,20)))</f>
        <v/>
      </c>
      <c r="I9713" s="4" t="str">
        <f aca="false">IF($H9713="","",$H9713-WEEKDAY($H9713,2)+1)</f>
        <v/>
      </c>
      <c r="J9713" s="4" t="str">
        <f aca="false">IF($I9713="","",$I9713+6)</f>
        <v/>
      </c>
      <c r="K9713" s="6" t="str">
        <f aca="false">IF($H9713="","",DATE(YEAR($H9713),MONTH($H9713),1))</f>
        <v/>
      </c>
      <c r="L9713" s="0" t="str">
        <f aca="false">IF($A9713="","",INDEX(CARTAO_COMPRAS!$K:$K,INT((ROW()-2)/20)+2))</f>
        <v/>
      </c>
      <c r="M9713" s="0" t="str">
        <f aca="false">IF($A9713="","","Compra no cartão")</f>
        <v/>
      </c>
    </row>
    <row r="9714" customFormat="false" ht="13.5" hidden="false" customHeight="false" outlineLevel="0" collapsed="false">
      <c r="A9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4" s="0" t="str">
        <f aca="false">IF($A9714="","",INDEX(CARTAO_COMPRAS!$C:$C,INT((ROW()-2)/20)+2))</f>
        <v/>
      </c>
      <c r="C9714" s="0" t="str">
        <f aca="false">IF($A9714="","",INDEX(CARTAO_COMPRAS!$D:$D,INT((ROW()-2)/20)+2))</f>
        <v/>
      </c>
      <c r="D9714" s="0" t="str">
        <f aca="false">IF($A9714="","",INDEX(CARTAO_COMPRAS!$E:$E,INT((ROW()-2)/20)+2))</f>
        <v/>
      </c>
      <c r="E9714" s="0" t="str">
        <f aca="false">IF($A9714="","",INDEX(CARTAO_COMPRAS!$H:$H,INT((ROW()-2)/20)+2)+MOD(ROW()-2,20))</f>
        <v/>
      </c>
      <c r="F9714" s="0" t="str">
        <f aca="false">IF($A9714="","",INDEX(CARTAO_COMPRAS!$G:$G,INT((ROW()-2)/20)+2))</f>
        <v/>
      </c>
      <c r="G9714" s="5" t="str">
        <f aca="false">IF($A9714="","",INDEX(CARTAO_COMPRAS!$I:$I,INT((ROW()-2)/20)+2))</f>
        <v/>
      </c>
      <c r="H9714" s="4" t="str">
        <f aca="false">IF($A9714="","",EDATE(INDEX(CARTAO_COMPRAS!$J:$J,INT((ROW()-2)/20)+2),MOD(ROW()-2,20)))</f>
        <v/>
      </c>
      <c r="I9714" s="4" t="str">
        <f aca="false">IF($H9714="","",$H9714-WEEKDAY($H9714,2)+1)</f>
        <v/>
      </c>
      <c r="J9714" s="4" t="str">
        <f aca="false">IF($I9714="","",$I9714+6)</f>
        <v/>
      </c>
      <c r="K9714" s="6" t="str">
        <f aca="false">IF($H9714="","",DATE(YEAR($H9714),MONTH($H9714),1))</f>
        <v/>
      </c>
      <c r="L9714" s="0" t="str">
        <f aca="false">IF($A9714="","",INDEX(CARTAO_COMPRAS!$K:$K,INT((ROW()-2)/20)+2))</f>
        <v/>
      </c>
      <c r="M9714" s="0" t="str">
        <f aca="false">IF($A9714="","","Compra no cartão")</f>
        <v/>
      </c>
    </row>
    <row r="9715" customFormat="false" ht="13.5" hidden="false" customHeight="false" outlineLevel="0" collapsed="false">
      <c r="A9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5" s="0" t="str">
        <f aca="false">IF($A9715="","",INDEX(CARTAO_COMPRAS!$C:$C,INT((ROW()-2)/20)+2))</f>
        <v/>
      </c>
      <c r="C9715" s="0" t="str">
        <f aca="false">IF($A9715="","",INDEX(CARTAO_COMPRAS!$D:$D,INT((ROW()-2)/20)+2))</f>
        <v/>
      </c>
      <c r="D9715" s="0" t="str">
        <f aca="false">IF($A9715="","",INDEX(CARTAO_COMPRAS!$E:$E,INT((ROW()-2)/20)+2))</f>
        <v/>
      </c>
      <c r="E9715" s="0" t="str">
        <f aca="false">IF($A9715="","",INDEX(CARTAO_COMPRAS!$H:$H,INT((ROW()-2)/20)+2)+MOD(ROW()-2,20))</f>
        <v/>
      </c>
      <c r="F9715" s="0" t="str">
        <f aca="false">IF($A9715="","",INDEX(CARTAO_COMPRAS!$G:$G,INT((ROW()-2)/20)+2))</f>
        <v/>
      </c>
      <c r="G9715" s="5" t="str">
        <f aca="false">IF($A9715="","",INDEX(CARTAO_COMPRAS!$I:$I,INT((ROW()-2)/20)+2))</f>
        <v/>
      </c>
      <c r="H9715" s="4" t="str">
        <f aca="false">IF($A9715="","",EDATE(INDEX(CARTAO_COMPRAS!$J:$J,INT((ROW()-2)/20)+2),MOD(ROW()-2,20)))</f>
        <v/>
      </c>
      <c r="I9715" s="4" t="str">
        <f aca="false">IF($H9715="","",$H9715-WEEKDAY($H9715,2)+1)</f>
        <v/>
      </c>
      <c r="J9715" s="4" t="str">
        <f aca="false">IF($I9715="","",$I9715+6)</f>
        <v/>
      </c>
      <c r="K9715" s="6" t="str">
        <f aca="false">IF($H9715="","",DATE(YEAR($H9715),MONTH($H9715),1))</f>
        <v/>
      </c>
      <c r="L9715" s="0" t="str">
        <f aca="false">IF($A9715="","",INDEX(CARTAO_COMPRAS!$K:$K,INT((ROW()-2)/20)+2))</f>
        <v/>
      </c>
      <c r="M9715" s="0" t="str">
        <f aca="false">IF($A9715="","","Compra no cartão")</f>
        <v/>
      </c>
    </row>
    <row r="9716" customFormat="false" ht="13.5" hidden="false" customHeight="false" outlineLevel="0" collapsed="false">
      <c r="A9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6" s="0" t="str">
        <f aca="false">IF($A9716="","",INDEX(CARTAO_COMPRAS!$C:$C,INT((ROW()-2)/20)+2))</f>
        <v/>
      </c>
      <c r="C9716" s="0" t="str">
        <f aca="false">IF($A9716="","",INDEX(CARTAO_COMPRAS!$D:$D,INT((ROW()-2)/20)+2))</f>
        <v/>
      </c>
      <c r="D9716" s="0" t="str">
        <f aca="false">IF($A9716="","",INDEX(CARTAO_COMPRAS!$E:$E,INT((ROW()-2)/20)+2))</f>
        <v/>
      </c>
      <c r="E9716" s="0" t="str">
        <f aca="false">IF($A9716="","",INDEX(CARTAO_COMPRAS!$H:$H,INT((ROW()-2)/20)+2)+MOD(ROW()-2,20))</f>
        <v/>
      </c>
      <c r="F9716" s="0" t="str">
        <f aca="false">IF($A9716="","",INDEX(CARTAO_COMPRAS!$G:$G,INT((ROW()-2)/20)+2))</f>
        <v/>
      </c>
      <c r="G9716" s="5" t="str">
        <f aca="false">IF($A9716="","",INDEX(CARTAO_COMPRAS!$I:$I,INT((ROW()-2)/20)+2))</f>
        <v/>
      </c>
      <c r="H9716" s="4" t="str">
        <f aca="false">IF($A9716="","",EDATE(INDEX(CARTAO_COMPRAS!$J:$J,INT((ROW()-2)/20)+2),MOD(ROW()-2,20)))</f>
        <v/>
      </c>
      <c r="I9716" s="4" t="str">
        <f aca="false">IF($H9716="","",$H9716-WEEKDAY($H9716,2)+1)</f>
        <v/>
      </c>
      <c r="J9716" s="4" t="str">
        <f aca="false">IF($I9716="","",$I9716+6)</f>
        <v/>
      </c>
      <c r="K9716" s="6" t="str">
        <f aca="false">IF($H9716="","",DATE(YEAR($H9716),MONTH($H9716),1))</f>
        <v/>
      </c>
      <c r="L9716" s="0" t="str">
        <f aca="false">IF($A9716="","",INDEX(CARTAO_COMPRAS!$K:$K,INT((ROW()-2)/20)+2))</f>
        <v/>
      </c>
      <c r="M9716" s="0" t="str">
        <f aca="false">IF($A9716="","","Compra no cartão")</f>
        <v/>
      </c>
    </row>
    <row r="9717" customFormat="false" ht="13.5" hidden="false" customHeight="false" outlineLevel="0" collapsed="false">
      <c r="A9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7" s="0" t="str">
        <f aca="false">IF($A9717="","",INDEX(CARTAO_COMPRAS!$C:$C,INT((ROW()-2)/20)+2))</f>
        <v/>
      </c>
      <c r="C9717" s="0" t="str">
        <f aca="false">IF($A9717="","",INDEX(CARTAO_COMPRAS!$D:$D,INT((ROW()-2)/20)+2))</f>
        <v/>
      </c>
      <c r="D9717" s="0" t="str">
        <f aca="false">IF($A9717="","",INDEX(CARTAO_COMPRAS!$E:$E,INT((ROW()-2)/20)+2))</f>
        <v/>
      </c>
      <c r="E9717" s="0" t="str">
        <f aca="false">IF($A9717="","",INDEX(CARTAO_COMPRAS!$H:$H,INT((ROW()-2)/20)+2)+MOD(ROW()-2,20))</f>
        <v/>
      </c>
      <c r="F9717" s="0" t="str">
        <f aca="false">IF($A9717="","",INDEX(CARTAO_COMPRAS!$G:$G,INT((ROW()-2)/20)+2))</f>
        <v/>
      </c>
      <c r="G9717" s="5" t="str">
        <f aca="false">IF($A9717="","",INDEX(CARTAO_COMPRAS!$I:$I,INT((ROW()-2)/20)+2))</f>
        <v/>
      </c>
      <c r="H9717" s="4" t="str">
        <f aca="false">IF($A9717="","",EDATE(INDEX(CARTAO_COMPRAS!$J:$J,INT((ROW()-2)/20)+2),MOD(ROW()-2,20)))</f>
        <v/>
      </c>
      <c r="I9717" s="4" t="str">
        <f aca="false">IF($H9717="","",$H9717-WEEKDAY($H9717,2)+1)</f>
        <v/>
      </c>
      <c r="J9717" s="4" t="str">
        <f aca="false">IF($I9717="","",$I9717+6)</f>
        <v/>
      </c>
      <c r="K9717" s="6" t="str">
        <f aca="false">IF($H9717="","",DATE(YEAR($H9717),MONTH($H9717),1))</f>
        <v/>
      </c>
      <c r="L9717" s="0" t="str">
        <f aca="false">IF($A9717="","",INDEX(CARTAO_COMPRAS!$K:$K,INT((ROW()-2)/20)+2))</f>
        <v/>
      </c>
      <c r="M9717" s="0" t="str">
        <f aca="false">IF($A9717="","","Compra no cartão")</f>
        <v/>
      </c>
    </row>
    <row r="9718" customFormat="false" ht="13.5" hidden="false" customHeight="false" outlineLevel="0" collapsed="false">
      <c r="A9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8" s="0" t="str">
        <f aca="false">IF($A9718="","",INDEX(CARTAO_COMPRAS!$C:$C,INT((ROW()-2)/20)+2))</f>
        <v/>
      </c>
      <c r="C9718" s="0" t="str">
        <f aca="false">IF($A9718="","",INDEX(CARTAO_COMPRAS!$D:$D,INT((ROW()-2)/20)+2))</f>
        <v/>
      </c>
      <c r="D9718" s="0" t="str">
        <f aca="false">IF($A9718="","",INDEX(CARTAO_COMPRAS!$E:$E,INT((ROW()-2)/20)+2))</f>
        <v/>
      </c>
      <c r="E9718" s="0" t="str">
        <f aca="false">IF($A9718="","",INDEX(CARTAO_COMPRAS!$H:$H,INT((ROW()-2)/20)+2)+MOD(ROW()-2,20))</f>
        <v/>
      </c>
      <c r="F9718" s="0" t="str">
        <f aca="false">IF($A9718="","",INDEX(CARTAO_COMPRAS!$G:$G,INT((ROW()-2)/20)+2))</f>
        <v/>
      </c>
      <c r="G9718" s="5" t="str">
        <f aca="false">IF($A9718="","",INDEX(CARTAO_COMPRAS!$I:$I,INT((ROW()-2)/20)+2))</f>
        <v/>
      </c>
      <c r="H9718" s="4" t="str">
        <f aca="false">IF($A9718="","",EDATE(INDEX(CARTAO_COMPRAS!$J:$J,INT((ROW()-2)/20)+2),MOD(ROW()-2,20)))</f>
        <v/>
      </c>
      <c r="I9718" s="4" t="str">
        <f aca="false">IF($H9718="","",$H9718-WEEKDAY($H9718,2)+1)</f>
        <v/>
      </c>
      <c r="J9718" s="4" t="str">
        <f aca="false">IF($I9718="","",$I9718+6)</f>
        <v/>
      </c>
      <c r="K9718" s="6" t="str">
        <f aca="false">IF($H9718="","",DATE(YEAR($H9718),MONTH($H9718),1))</f>
        <v/>
      </c>
      <c r="L9718" s="0" t="str">
        <f aca="false">IF($A9718="","",INDEX(CARTAO_COMPRAS!$K:$K,INT((ROW()-2)/20)+2))</f>
        <v/>
      </c>
      <c r="M9718" s="0" t="str">
        <f aca="false">IF($A9718="","","Compra no cartão")</f>
        <v/>
      </c>
    </row>
    <row r="9719" customFormat="false" ht="13.5" hidden="false" customHeight="false" outlineLevel="0" collapsed="false">
      <c r="A9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19" s="0" t="str">
        <f aca="false">IF($A9719="","",INDEX(CARTAO_COMPRAS!$C:$C,INT((ROW()-2)/20)+2))</f>
        <v/>
      </c>
      <c r="C9719" s="0" t="str">
        <f aca="false">IF($A9719="","",INDEX(CARTAO_COMPRAS!$D:$D,INT((ROW()-2)/20)+2))</f>
        <v/>
      </c>
      <c r="D9719" s="0" t="str">
        <f aca="false">IF($A9719="","",INDEX(CARTAO_COMPRAS!$E:$E,INT((ROW()-2)/20)+2))</f>
        <v/>
      </c>
      <c r="E9719" s="0" t="str">
        <f aca="false">IF($A9719="","",INDEX(CARTAO_COMPRAS!$H:$H,INT((ROW()-2)/20)+2)+MOD(ROW()-2,20))</f>
        <v/>
      </c>
      <c r="F9719" s="0" t="str">
        <f aca="false">IF($A9719="","",INDEX(CARTAO_COMPRAS!$G:$G,INT((ROW()-2)/20)+2))</f>
        <v/>
      </c>
      <c r="G9719" s="5" t="str">
        <f aca="false">IF($A9719="","",INDEX(CARTAO_COMPRAS!$I:$I,INT((ROW()-2)/20)+2))</f>
        <v/>
      </c>
      <c r="H9719" s="4" t="str">
        <f aca="false">IF($A9719="","",EDATE(INDEX(CARTAO_COMPRAS!$J:$J,INT((ROW()-2)/20)+2),MOD(ROW()-2,20)))</f>
        <v/>
      </c>
      <c r="I9719" s="4" t="str">
        <f aca="false">IF($H9719="","",$H9719-WEEKDAY($H9719,2)+1)</f>
        <v/>
      </c>
      <c r="J9719" s="4" t="str">
        <f aca="false">IF($I9719="","",$I9719+6)</f>
        <v/>
      </c>
      <c r="K9719" s="6" t="str">
        <f aca="false">IF($H9719="","",DATE(YEAR($H9719),MONTH($H9719),1))</f>
        <v/>
      </c>
      <c r="L9719" s="0" t="str">
        <f aca="false">IF($A9719="","",INDEX(CARTAO_COMPRAS!$K:$K,INT((ROW()-2)/20)+2))</f>
        <v/>
      </c>
      <c r="M9719" s="0" t="str">
        <f aca="false">IF($A9719="","","Compra no cartão")</f>
        <v/>
      </c>
    </row>
    <row r="9720" customFormat="false" ht="13.5" hidden="false" customHeight="false" outlineLevel="0" collapsed="false">
      <c r="A9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0" s="0" t="str">
        <f aca="false">IF($A9720="","",INDEX(CARTAO_COMPRAS!$C:$C,INT((ROW()-2)/20)+2))</f>
        <v/>
      </c>
      <c r="C9720" s="0" t="str">
        <f aca="false">IF($A9720="","",INDEX(CARTAO_COMPRAS!$D:$D,INT((ROW()-2)/20)+2))</f>
        <v/>
      </c>
      <c r="D9720" s="0" t="str">
        <f aca="false">IF($A9720="","",INDEX(CARTAO_COMPRAS!$E:$E,INT((ROW()-2)/20)+2))</f>
        <v/>
      </c>
      <c r="E9720" s="0" t="str">
        <f aca="false">IF($A9720="","",INDEX(CARTAO_COMPRAS!$H:$H,INT((ROW()-2)/20)+2)+MOD(ROW()-2,20))</f>
        <v/>
      </c>
      <c r="F9720" s="0" t="str">
        <f aca="false">IF($A9720="","",INDEX(CARTAO_COMPRAS!$G:$G,INT((ROW()-2)/20)+2))</f>
        <v/>
      </c>
      <c r="G9720" s="5" t="str">
        <f aca="false">IF($A9720="","",INDEX(CARTAO_COMPRAS!$I:$I,INT((ROW()-2)/20)+2))</f>
        <v/>
      </c>
      <c r="H9720" s="4" t="str">
        <f aca="false">IF($A9720="","",EDATE(INDEX(CARTAO_COMPRAS!$J:$J,INT((ROW()-2)/20)+2),MOD(ROW()-2,20)))</f>
        <v/>
      </c>
      <c r="I9720" s="4" t="str">
        <f aca="false">IF($H9720="","",$H9720-WEEKDAY($H9720,2)+1)</f>
        <v/>
      </c>
      <c r="J9720" s="4" t="str">
        <f aca="false">IF($I9720="","",$I9720+6)</f>
        <v/>
      </c>
      <c r="K9720" s="6" t="str">
        <f aca="false">IF($H9720="","",DATE(YEAR($H9720),MONTH($H9720),1))</f>
        <v/>
      </c>
      <c r="L9720" s="0" t="str">
        <f aca="false">IF($A9720="","",INDEX(CARTAO_COMPRAS!$K:$K,INT((ROW()-2)/20)+2))</f>
        <v/>
      </c>
      <c r="M9720" s="0" t="str">
        <f aca="false">IF($A9720="","","Compra no cartão")</f>
        <v/>
      </c>
    </row>
    <row r="9721" customFormat="false" ht="13.5" hidden="false" customHeight="false" outlineLevel="0" collapsed="false">
      <c r="A9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1" s="0" t="str">
        <f aca="false">IF($A9721="","",INDEX(CARTAO_COMPRAS!$C:$C,INT((ROW()-2)/20)+2))</f>
        <v/>
      </c>
      <c r="C9721" s="0" t="str">
        <f aca="false">IF($A9721="","",INDEX(CARTAO_COMPRAS!$D:$D,INT((ROW()-2)/20)+2))</f>
        <v/>
      </c>
      <c r="D9721" s="0" t="str">
        <f aca="false">IF($A9721="","",INDEX(CARTAO_COMPRAS!$E:$E,INT((ROW()-2)/20)+2))</f>
        <v/>
      </c>
      <c r="E9721" s="0" t="str">
        <f aca="false">IF($A9721="","",INDEX(CARTAO_COMPRAS!$H:$H,INT((ROW()-2)/20)+2)+MOD(ROW()-2,20))</f>
        <v/>
      </c>
      <c r="F9721" s="0" t="str">
        <f aca="false">IF($A9721="","",INDEX(CARTAO_COMPRAS!$G:$G,INT((ROW()-2)/20)+2))</f>
        <v/>
      </c>
      <c r="G9721" s="5" t="str">
        <f aca="false">IF($A9721="","",INDEX(CARTAO_COMPRAS!$I:$I,INT((ROW()-2)/20)+2))</f>
        <v/>
      </c>
      <c r="H9721" s="4" t="str">
        <f aca="false">IF($A9721="","",EDATE(INDEX(CARTAO_COMPRAS!$J:$J,INT((ROW()-2)/20)+2),MOD(ROW()-2,20)))</f>
        <v/>
      </c>
      <c r="I9721" s="4" t="str">
        <f aca="false">IF($H9721="","",$H9721-WEEKDAY($H9721,2)+1)</f>
        <v/>
      </c>
      <c r="J9721" s="4" t="str">
        <f aca="false">IF($I9721="","",$I9721+6)</f>
        <v/>
      </c>
      <c r="K9721" s="6" t="str">
        <f aca="false">IF($H9721="","",DATE(YEAR($H9721),MONTH($H9721),1))</f>
        <v/>
      </c>
      <c r="L9721" s="0" t="str">
        <f aca="false">IF($A9721="","",INDEX(CARTAO_COMPRAS!$K:$K,INT((ROW()-2)/20)+2))</f>
        <v/>
      </c>
      <c r="M9721" s="0" t="str">
        <f aca="false">IF($A9721="","","Compra no cartão")</f>
        <v/>
      </c>
    </row>
    <row r="9722" customFormat="false" ht="13.5" hidden="false" customHeight="false" outlineLevel="0" collapsed="false">
      <c r="A97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487</v>
      </c>
      <c r="B9722" s="0" t="str">
        <f aca="false">IF($A9722="","",INDEX(CARTAO_COMPRAS!$C:$C,INT((ROW()-2)/20)+2))</f>
        <v>Nubank</v>
      </c>
      <c r="C9722" s="0" t="str">
        <f aca="false">IF($A9722="","",INDEX(CARTAO_COMPRAS!$D:$D,INT((ROW()-2)/20)+2))</f>
        <v>Supermercado</v>
      </c>
      <c r="D9722" s="0" t="str">
        <f aca="false">IF($A9722="","",INDEX(CARTAO_COMPRAS!$E:$E,INT((ROW()-2)/20)+2))</f>
        <v>Alimentação / Insumos</v>
      </c>
      <c r="E9722" s="0" t="n">
        <f aca="false">IF($A9722="","",INDEX(CARTAO_COMPRAS!$H:$H,INT((ROW()-2)/20)+2)+MOD(ROW()-2,20))</f>
        <v>1</v>
      </c>
      <c r="F9722" s="0" t="n">
        <f aca="false">IF($A9722="","",INDEX(CARTAO_COMPRAS!$G:$G,INT((ROW()-2)/20)+2))</f>
        <v>1</v>
      </c>
      <c r="G9722" s="5" t="n">
        <f aca="false">IF($A9722="","",INDEX(CARTAO_COMPRAS!$I:$I,INT((ROW()-2)/20)+2))</f>
        <v>94.84</v>
      </c>
      <c r="H9722" s="4" t="n">
        <f aca="false">IF($A9722="","",EDATE(INDEX(CARTAO_COMPRAS!$J:$J,INT((ROW()-2)/20)+2),MOD(ROW()-2,20)))</f>
        <v>46232</v>
      </c>
      <c r="I9722" s="4" t="n">
        <f aca="false">IF($H9722="","",$H9722-WEEKDAY($H9722,2)+1)</f>
        <v>46230</v>
      </c>
      <c r="J9722" s="4" t="n">
        <f aca="false">IF($I9722="","",$I9722+6)</f>
        <v>46236</v>
      </c>
      <c r="K9722" s="6" t="n">
        <f aca="false">IF($H9722="","",DATE(YEAR($H9722),MONTH($H9722),1))</f>
        <v>46204</v>
      </c>
      <c r="L9722" s="0" t="str">
        <f aca="false">IF($A9722="","",INDEX(CARTAO_COMPRAS!$K:$K,INT((ROW()-2)/20)+2))</f>
        <v>Previsto</v>
      </c>
      <c r="M9722" s="0" t="str">
        <f aca="false">IF($A9722="","","Compra no cartão")</f>
        <v>Compra no cartão</v>
      </c>
    </row>
    <row r="9723" customFormat="false" ht="13.5" hidden="false" customHeight="false" outlineLevel="0" collapsed="false">
      <c r="A9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3" s="0" t="str">
        <f aca="false">IF($A9723="","",INDEX(CARTAO_COMPRAS!$C:$C,INT((ROW()-2)/20)+2))</f>
        <v/>
      </c>
      <c r="C9723" s="0" t="str">
        <f aca="false">IF($A9723="","",INDEX(CARTAO_COMPRAS!$D:$D,INT((ROW()-2)/20)+2))</f>
        <v/>
      </c>
      <c r="D9723" s="0" t="str">
        <f aca="false">IF($A9723="","",INDEX(CARTAO_COMPRAS!$E:$E,INT((ROW()-2)/20)+2))</f>
        <v/>
      </c>
      <c r="E9723" s="0" t="str">
        <f aca="false">IF($A9723="","",INDEX(CARTAO_COMPRAS!$H:$H,INT((ROW()-2)/20)+2)+MOD(ROW()-2,20))</f>
        <v/>
      </c>
      <c r="F9723" s="0" t="str">
        <f aca="false">IF($A9723="","",INDEX(CARTAO_COMPRAS!$G:$G,INT((ROW()-2)/20)+2))</f>
        <v/>
      </c>
      <c r="G9723" s="5" t="str">
        <f aca="false">IF($A9723="","",INDEX(CARTAO_COMPRAS!$I:$I,INT((ROW()-2)/20)+2))</f>
        <v/>
      </c>
      <c r="H9723" s="4" t="str">
        <f aca="false">IF($A9723="","",EDATE(INDEX(CARTAO_COMPRAS!$J:$J,INT((ROW()-2)/20)+2),MOD(ROW()-2,20)))</f>
        <v/>
      </c>
      <c r="I9723" s="4" t="str">
        <f aca="false">IF($H9723="","",$H9723-WEEKDAY($H9723,2)+1)</f>
        <v/>
      </c>
      <c r="J9723" s="4" t="str">
        <f aca="false">IF($I9723="","",$I9723+6)</f>
        <v/>
      </c>
      <c r="K9723" s="6" t="str">
        <f aca="false">IF($H9723="","",DATE(YEAR($H9723),MONTH($H9723),1))</f>
        <v/>
      </c>
      <c r="L9723" s="0" t="str">
        <f aca="false">IF($A9723="","",INDEX(CARTAO_COMPRAS!$K:$K,INT((ROW()-2)/20)+2))</f>
        <v/>
      </c>
      <c r="M9723" s="0" t="str">
        <f aca="false">IF($A9723="","","Compra no cartão")</f>
        <v/>
      </c>
    </row>
    <row r="9724" customFormat="false" ht="13.5" hidden="false" customHeight="false" outlineLevel="0" collapsed="false">
      <c r="A9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4" s="0" t="str">
        <f aca="false">IF($A9724="","",INDEX(CARTAO_COMPRAS!$C:$C,INT((ROW()-2)/20)+2))</f>
        <v/>
      </c>
      <c r="C9724" s="0" t="str">
        <f aca="false">IF($A9724="","",INDEX(CARTAO_COMPRAS!$D:$D,INT((ROW()-2)/20)+2))</f>
        <v/>
      </c>
      <c r="D9724" s="0" t="str">
        <f aca="false">IF($A9724="","",INDEX(CARTAO_COMPRAS!$E:$E,INT((ROW()-2)/20)+2))</f>
        <v/>
      </c>
      <c r="E9724" s="0" t="str">
        <f aca="false">IF($A9724="","",INDEX(CARTAO_COMPRAS!$H:$H,INT((ROW()-2)/20)+2)+MOD(ROW()-2,20))</f>
        <v/>
      </c>
      <c r="F9724" s="0" t="str">
        <f aca="false">IF($A9724="","",INDEX(CARTAO_COMPRAS!$G:$G,INT((ROW()-2)/20)+2))</f>
        <v/>
      </c>
      <c r="G9724" s="5" t="str">
        <f aca="false">IF($A9724="","",INDEX(CARTAO_COMPRAS!$I:$I,INT((ROW()-2)/20)+2))</f>
        <v/>
      </c>
      <c r="H9724" s="4" t="str">
        <f aca="false">IF($A9724="","",EDATE(INDEX(CARTAO_COMPRAS!$J:$J,INT((ROW()-2)/20)+2),MOD(ROW()-2,20)))</f>
        <v/>
      </c>
      <c r="I9724" s="4" t="str">
        <f aca="false">IF($H9724="","",$H9724-WEEKDAY($H9724,2)+1)</f>
        <v/>
      </c>
      <c r="J9724" s="4" t="str">
        <f aca="false">IF($I9724="","",$I9724+6)</f>
        <v/>
      </c>
      <c r="K9724" s="6" t="str">
        <f aca="false">IF($H9724="","",DATE(YEAR($H9724),MONTH($H9724),1))</f>
        <v/>
      </c>
      <c r="L9724" s="0" t="str">
        <f aca="false">IF($A9724="","",INDEX(CARTAO_COMPRAS!$K:$K,INT((ROW()-2)/20)+2))</f>
        <v/>
      </c>
      <c r="M9724" s="0" t="str">
        <f aca="false">IF($A9724="","","Compra no cartão")</f>
        <v/>
      </c>
    </row>
    <row r="9725" customFormat="false" ht="13.5" hidden="false" customHeight="false" outlineLevel="0" collapsed="false">
      <c r="A9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5" s="0" t="str">
        <f aca="false">IF($A9725="","",INDEX(CARTAO_COMPRAS!$C:$C,INT((ROW()-2)/20)+2))</f>
        <v/>
      </c>
      <c r="C9725" s="0" t="str">
        <f aca="false">IF($A9725="","",INDEX(CARTAO_COMPRAS!$D:$D,INT((ROW()-2)/20)+2))</f>
        <v/>
      </c>
      <c r="D9725" s="0" t="str">
        <f aca="false">IF($A9725="","",INDEX(CARTAO_COMPRAS!$E:$E,INT((ROW()-2)/20)+2))</f>
        <v/>
      </c>
      <c r="E9725" s="0" t="str">
        <f aca="false">IF($A9725="","",INDEX(CARTAO_COMPRAS!$H:$H,INT((ROW()-2)/20)+2)+MOD(ROW()-2,20))</f>
        <v/>
      </c>
      <c r="F9725" s="0" t="str">
        <f aca="false">IF($A9725="","",INDEX(CARTAO_COMPRAS!$G:$G,INT((ROW()-2)/20)+2))</f>
        <v/>
      </c>
      <c r="G9725" s="5" t="str">
        <f aca="false">IF($A9725="","",INDEX(CARTAO_COMPRAS!$I:$I,INT((ROW()-2)/20)+2))</f>
        <v/>
      </c>
      <c r="H9725" s="4" t="str">
        <f aca="false">IF($A9725="","",EDATE(INDEX(CARTAO_COMPRAS!$J:$J,INT((ROW()-2)/20)+2),MOD(ROW()-2,20)))</f>
        <v/>
      </c>
      <c r="I9725" s="4" t="str">
        <f aca="false">IF($H9725="","",$H9725-WEEKDAY($H9725,2)+1)</f>
        <v/>
      </c>
      <c r="J9725" s="4" t="str">
        <f aca="false">IF($I9725="","",$I9725+6)</f>
        <v/>
      </c>
      <c r="K9725" s="6" t="str">
        <f aca="false">IF($H9725="","",DATE(YEAR($H9725),MONTH($H9725),1))</f>
        <v/>
      </c>
      <c r="L9725" s="0" t="str">
        <f aca="false">IF($A9725="","",INDEX(CARTAO_COMPRAS!$K:$K,INT((ROW()-2)/20)+2))</f>
        <v/>
      </c>
      <c r="M9725" s="0" t="str">
        <f aca="false">IF($A9725="","","Compra no cartão")</f>
        <v/>
      </c>
    </row>
    <row r="9726" customFormat="false" ht="13.5" hidden="false" customHeight="false" outlineLevel="0" collapsed="false">
      <c r="A9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6" s="0" t="str">
        <f aca="false">IF($A9726="","",INDEX(CARTAO_COMPRAS!$C:$C,INT((ROW()-2)/20)+2))</f>
        <v/>
      </c>
      <c r="C9726" s="0" t="str">
        <f aca="false">IF($A9726="","",INDEX(CARTAO_COMPRAS!$D:$D,INT((ROW()-2)/20)+2))</f>
        <v/>
      </c>
      <c r="D9726" s="0" t="str">
        <f aca="false">IF($A9726="","",INDEX(CARTAO_COMPRAS!$E:$E,INT((ROW()-2)/20)+2))</f>
        <v/>
      </c>
      <c r="E9726" s="0" t="str">
        <f aca="false">IF($A9726="","",INDEX(CARTAO_COMPRAS!$H:$H,INT((ROW()-2)/20)+2)+MOD(ROW()-2,20))</f>
        <v/>
      </c>
      <c r="F9726" s="0" t="str">
        <f aca="false">IF($A9726="","",INDEX(CARTAO_COMPRAS!$G:$G,INT((ROW()-2)/20)+2))</f>
        <v/>
      </c>
      <c r="G9726" s="5" t="str">
        <f aca="false">IF($A9726="","",INDEX(CARTAO_COMPRAS!$I:$I,INT((ROW()-2)/20)+2))</f>
        <v/>
      </c>
      <c r="H9726" s="4" t="str">
        <f aca="false">IF($A9726="","",EDATE(INDEX(CARTAO_COMPRAS!$J:$J,INT((ROW()-2)/20)+2),MOD(ROW()-2,20)))</f>
        <v/>
      </c>
      <c r="I9726" s="4" t="str">
        <f aca="false">IF($H9726="","",$H9726-WEEKDAY($H9726,2)+1)</f>
        <v/>
      </c>
      <c r="J9726" s="4" t="str">
        <f aca="false">IF($I9726="","",$I9726+6)</f>
        <v/>
      </c>
      <c r="K9726" s="6" t="str">
        <f aca="false">IF($H9726="","",DATE(YEAR($H9726),MONTH($H9726),1))</f>
        <v/>
      </c>
      <c r="L9726" s="0" t="str">
        <f aca="false">IF($A9726="","",INDEX(CARTAO_COMPRAS!$K:$K,INT((ROW()-2)/20)+2))</f>
        <v/>
      </c>
      <c r="M9726" s="0" t="str">
        <f aca="false">IF($A9726="","","Compra no cartão")</f>
        <v/>
      </c>
    </row>
    <row r="9727" customFormat="false" ht="13.5" hidden="false" customHeight="false" outlineLevel="0" collapsed="false">
      <c r="A9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7" s="0" t="str">
        <f aca="false">IF($A9727="","",INDEX(CARTAO_COMPRAS!$C:$C,INT((ROW()-2)/20)+2))</f>
        <v/>
      </c>
      <c r="C9727" s="0" t="str">
        <f aca="false">IF($A9727="","",INDEX(CARTAO_COMPRAS!$D:$D,INT((ROW()-2)/20)+2))</f>
        <v/>
      </c>
      <c r="D9727" s="0" t="str">
        <f aca="false">IF($A9727="","",INDEX(CARTAO_COMPRAS!$E:$E,INT((ROW()-2)/20)+2))</f>
        <v/>
      </c>
      <c r="E9727" s="0" t="str">
        <f aca="false">IF($A9727="","",INDEX(CARTAO_COMPRAS!$H:$H,INT((ROW()-2)/20)+2)+MOD(ROW()-2,20))</f>
        <v/>
      </c>
      <c r="F9727" s="0" t="str">
        <f aca="false">IF($A9727="","",INDEX(CARTAO_COMPRAS!$G:$G,INT((ROW()-2)/20)+2))</f>
        <v/>
      </c>
      <c r="G9727" s="5" t="str">
        <f aca="false">IF($A9727="","",INDEX(CARTAO_COMPRAS!$I:$I,INT((ROW()-2)/20)+2))</f>
        <v/>
      </c>
      <c r="H9727" s="4" t="str">
        <f aca="false">IF($A9727="","",EDATE(INDEX(CARTAO_COMPRAS!$J:$J,INT((ROW()-2)/20)+2),MOD(ROW()-2,20)))</f>
        <v/>
      </c>
      <c r="I9727" s="4" t="str">
        <f aca="false">IF($H9727="","",$H9727-WEEKDAY($H9727,2)+1)</f>
        <v/>
      </c>
      <c r="J9727" s="4" t="str">
        <f aca="false">IF($I9727="","",$I9727+6)</f>
        <v/>
      </c>
      <c r="K9727" s="6" t="str">
        <f aca="false">IF($H9727="","",DATE(YEAR($H9727),MONTH($H9727),1))</f>
        <v/>
      </c>
      <c r="L9727" s="0" t="str">
        <f aca="false">IF($A9727="","",INDEX(CARTAO_COMPRAS!$K:$K,INT((ROW()-2)/20)+2))</f>
        <v/>
      </c>
      <c r="M9727" s="0" t="str">
        <f aca="false">IF($A9727="","","Compra no cartão")</f>
        <v/>
      </c>
    </row>
    <row r="9728" customFormat="false" ht="13.5" hidden="false" customHeight="false" outlineLevel="0" collapsed="false">
      <c r="A9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8" s="0" t="str">
        <f aca="false">IF($A9728="","",INDEX(CARTAO_COMPRAS!$C:$C,INT((ROW()-2)/20)+2))</f>
        <v/>
      </c>
      <c r="C9728" s="0" t="str">
        <f aca="false">IF($A9728="","",INDEX(CARTAO_COMPRAS!$D:$D,INT((ROW()-2)/20)+2))</f>
        <v/>
      </c>
      <c r="D9728" s="0" t="str">
        <f aca="false">IF($A9728="","",INDEX(CARTAO_COMPRAS!$E:$E,INT((ROW()-2)/20)+2))</f>
        <v/>
      </c>
      <c r="E9728" s="0" t="str">
        <f aca="false">IF($A9728="","",INDEX(CARTAO_COMPRAS!$H:$H,INT((ROW()-2)/20)+2)+MOD(ROW()-2,20))</f>
        <v/>
      </c>
      <c r="F9728" s="0" t="str">
        <f aca="false">IF($A9728="","",INDEX(CARTAO_COMPRAS!$G:$G,INT((ROW()-2)/20)+2))</f>
        <v/>
      </c>
      <c r="G9728" s="5" t="str">
        <f aca="false">IF($A9728="","",INDEX(CARTAO_COMPRAS!$I:$I,INT((ROW()-2)/20)+2))</f>
        <v/>
      </c>
      <c r="H9728" s="4" t="str">
        <f aca="false">IF($A9728="","",EDATE(INDEX(CARTAO_COMPRAS!$J:$J,INT((ROW()-2)/20)+2),MOD(ROW()-2,20)))</f>
        <v/>
      </c>
      <c r="I9728" s="4" t="str">
        <f aca="false">IF($H9728="","",$H9728-WEEKDAY($H9728,2)+1)</f>
        <v/>
      </c>
      <c r="J9728" s="4" t="str">
        <f aca="false">IF($I9728="","",$I9728+6)</f>
        <v/>
      </c>
      <c r="K9728" s="6" t="str">
        <f aca="false">IF($H9728="","",DATE(YEAR($H9728),MONTH($H9728),1))</f>
        <v/>
      </c>
      <c r="L9728" s="0" t="str">
        <f aca="false">IF($A9728="","",INDEX(CARTAO_COMPRAS!$K:$K,INT((ROW()-2)/20)+2))</f>
        <v/>
      </c>
      <c r="M9728" s="0" t="str">
        <f aca="false">IF($A9728="","","Compra no cartão")</f>
        <v/>
      </c>
    </row>
    <row r="9729" customFormat="false" ht="13.5" hidden="false" customHeight="false" outlineLevel="0" collapsed="false">
      <c r="A9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29" s="0" t="str">
        <f aca="false">IF($A9729="","",INDEX(CARTAO_COMPRAS!$C:$C,INT((ROW()-2)/20)+2))</f>
        <v/>
      </c>
      <c r="C9729" s="0" t="str">
        <f aca="false">IF($A9729="","",INDEX(CARTAO_COMPRAS!$D:$D,INT((ROW()-2)/20)+2))</f>
        <v/>
      </c>
      <c r="D9729" s="0" t="str">
        <f aca="false">IF($A9729="","",INDEX(CARTAO_COMPRAS!$E:$E,INT((ROW()-2)/20)+2))</f>
        <v/>
      </c>
      <c r="E9729" s="0" t="str">
        <f aca="false">IF($A9729="","",INDEX(CARTAO_COMPRAS!$H:$H,INT((ROW()-2)/20)+2)+MOD(ROW()-2,20))</f>
        <v/>
      </c>
      <c r="F9729" s="0" t="str">
        <f aca="false">IF($A9729="","",INDEX(CARTAO_COMPRAS!$G:$G,INT((ROW()-2)/20)+2))</f>
        <v/>
      </c>
      <c r="G9729" s="5" t="str">
        <f aca="false">IF($A9729="","",INDEX(CARTAO_COMPRAS!$I:$I,INT((ROW()-2)/20)+2))</f>
        <v/>
      </c>
      <c r="H9729" s="4" t="str">
        <f aca="false">IF($A9729="","",EDATE(INDEX(CARTAO_COMPRAS!$J:$J,INT((ROW()-2)/20)+2),MOD(ROW()-2,20)))</f>
        <v/>
      </c>
      <c r="I9729" s="4" t="str">
        <f aca="false">IF($H9729="","",$H9729-WEEKDAY($H9729,2)+1)</f>
        <v/>
      </c>
      <c r="J9729" s="4" t="str">
        <f aca="false">IF($I9729="","",$I9729+6)</f>
        <v/>
      </c>
      <c r="K9729" s="6" t="str">
        <f aca="false">IF($H9729="","",DATE(YEAR($H9729),MONTH($H9729),1))</f>
        <v/>
      </c>
      <c r="L9729" s="0" t="str">
        <f aca="false">IF($A9729="","",INDEX(CARTAO_COMPRAS!$K:$K,INT((ROW()-2)/20)+2))</f>
        <v/>
      </c>
      <c r="M9729" s="0" t="str">
        <f aca="false">IF($A9729="","","Compra no cartão")</f>
        <v/>
      </c>
    </row>
    <row r="9730" customFormat="false" ht="13.5" hidden="false" customHeight="false" outlineLevel="0" collapsed="false">
      <c r="A9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0" s="0" t="str">
        <f aca="false">IF($A9730="","",INDEX(CARTAO_COMPRAS!$C:$C,INT((ROW()-2)/20)+2))</f>
        <v/>
      </c>
      <c r="C9730" s="0" t="str">
        <f aca="false">IF($A9730="","",INDEX(CARTAO_COMPRAS!$D:$D,INT((ROW()-2)/20)+2))</f>
        <v/>
      </c>
      <c r="D9730" s="0" t="str">
        <f aca="false">IF($A9730="","",INDEX(CARTAO_COMPRAS!$E:$E,INT((ROW()-2)/20)+2))</f>
        <v/>
      </c>
      <c r="E9730" s="0" t="str">
        <f aca="false">IF($A9730="","",INDEX(CARTAO_COMPRAS!$H:$H,INT((ROW()-2)/20)+2)+MOD(ROW()-2,20))</f>
        <v/>
      </c>
      <c r="F9730" s="0" t="str">
        <f aca="false">IF($A9730="","",INDEX(CARTAO_COMPRAS!$G:$G,INT((ROW()-2)/20)+2))</f>
        <v/>
      </c>
      <c r="G9730" s="5" t="str">
        <f aca="false">IF($A9730="","",INDEX(CARTAO_COMPRAS!$I:$I,INT((ROW()-2)/20)+2))</f>
        <v/>
      </c>
      <c r="H9730" s="4" t="str">
        <f aca="false">IF($A9730="","",EDATE(INDEX(CARTAO_COMPRAS!$J:$J,INT((ROW()-2)/20)+2),MOD(ROW()-2,20)))</f>
        <v/>
      </c>
      <c r="I9730" s="4" t="str">
        <f aca="false">IF($H9730="","",$H9730-WEEKDAY($H9730,2)+1)</f>
        <v/>
      </c>
      <c r="J9730" s="4" t="str">
        <f aca="false">IF($I9730="","",$I9730+6)</f>
        <v/>
      </c>
      <c r="K9730" s="6" t="str">
        <f aca="false">IF($H9730="","",DATE(YEAR($H9730),MONTH($H9730),1))</f>
        <v/>
      </c>
      <c r="L9730" s="0" t="str">
        <f aca="false">IF($A9730="","",INDEX(CARTAO_COMPRAS!$K:$K,INT((ROW()-2)/20)+2))</f>
        <v/>
      </c>
      <c r="M9730" s="0" t="str">
        <f aca="false">IF($A9730="","","Compra no cartão")</f>
        <v/>
      </c>
    </row>
    <row r="9731" customFormat="false" ht="13.5" hidden="false" customHeight="false" outlineLevel="0" collapsed="false">
      <c r="A9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1" s="0" t="str">
        <f aca="false">IF($A9731="","",INDEX(CARTAO_COMPRAS!$C:$C,INT((ROW()-2)/20)+2))</f>
        <v/>
      </c>
      <c r="C9731" s="0" t="str">
        <f aca="false">IF($A9731="","",INDEX(CARTAO_COMPRAS!$D:$D,INT((ROW()-2)/20)+2))</f>
        <v/>
      </c>
      <c r="D9731" s="0" t="str">
        <f aca="false">IF($A9731="","",INDEX(CARTAO_COMPRAS!$E:$E,INT((ROW()-2)/20)+2))</f>
        <v/>
      </c>
      <c r="E9731" s="0" t="str">
        <f aca="false">IF($A9731="","",INDEX(CARTAO_COMPRAS!$H:$H,INT((ROW()-2)/20)+2)+MOD(ROW()-2,20))</f>
        <v/>
      </c>
      <c r="F9731" s="0" t="str">
        <f aca="false">IF($A9731="","",INDEX(CARTAO_COMPRAS!$G:$G,INT((ROW()-2)/20)+2))</f>
        <v/>
      </c>
      <c r="G9731" s="5" t="str">
        <f aca="false">IF($A9731="","",INDEX(CARTAO_COMPRAS!$I:$I,INT((ROW()-2)/20)+2))</f>
        <v/>
      </c>
      <c r="H9731" s="4" t="str">
        <f aca="false">IF($A9731="","",EDATE(INDEX(CARTAO_COMPRAS!$J:$J,INT((ROW()-2)/20)+2),MOD(ROW()-2,20)))</f>
        <v/>
      </c>
      <c r="I9731" s="4" t="str">
        <f aca="false">IF($H9731="","",$H9731-WEEKDAY($H9731,2)+1)</f>
        <v/>
      </c>
      <c r="J9731" s="4" t="str">
        <f aca="false">IF($I9731="","",$I9731+6)</f>
        <v/>
      </c>
      <c r="K9731" s="6" t="str">
        <f aca="false">IF($H9731="","",DATE(YEAR($H9731),MONTH($H9731),1))</f>
        <v/>
      </c>
      <c r="L9731" s="0" t="str">
        <f aca="false">IF($A9731="","",INDEX(CARTAO_COMPRAS!$K:$K,INT((ROW()-2)/20)+2))</f>
        <v/>
      </c>
      <c r="M9731" s="0" t="str">
        <f aca="false">IF($A9731="","","Compra no cartão")</f>
        <v/>
      </c>
    </row>
    <row r="9732" customFormat="false" ht="13.5" hidden="false" customHeight="false" outlineLevel="0" collapsed="false">
      <c r="A9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2" s="0" t="str">
        <f aca="false">IF($A9732="","",INDEX(CARTAO_COMPRAS!$C:$C,INT((ROW()-2)/20)+2))</f>
        <v/>
      </c>
      <c r="C9732" s="0" t="str">
        <f aca="false">IF($A9732="","",INDEX(CARTAO_COMPRAS!$D:$D,INT((ROW()-2)/20)+2))</f>
        <v/>
      </c>
      <c r="D9732" s="0" t="str">
        <f aca="false">IF($A9732="","",INDEX(CARTAO_COMPRAS!$E:$E,INT((ROW()-2)/20)+2))</f>
        <v/>
      </c>
      <c r="E9732" s="0" t="str">
        <f aca="false">IF($A9732="","",INDEX(CARTAO_COMPRAS!$H:$H,INT((ROW()-2)/20)+2)+MOD(ROW()-2,20))</f>
        <v/>
      </c>
      <c r="F9732" s="0" t="str">
        <f aca="false">IF($A9732="","",INDEX(CARTAO_COMPRAS!$G:$G,INT((ROW()-2)/20)+2))</f>
        <v/>
      </c>
      <c r="G9732" s="5" t="str">
        <f aca="false">IF($A9732="","",INDEX(CARTAO_COMPRAS!$I:$I,INT((ROW()-2)/20)+2))</f>
        <v/>
      </c>
      <c r="H9732" s="4" t="str">
        <f aca="false">IF($A9732="","",EDATE(INDEX(CARTAO_COMPRAS!$J:$J,INT((ROW()-2)/20)+2),MOD(ROW()-2,20)))</f>
        <v/>
      </c>
      <c r="I9732" s="4" t="str">
        <f aca="false">IF($H9732="","",$H9732-WEEKDAY($H9732,2)+1)</f>
        <v/>
      </c>
      <c r="J9732" s="4" t="str">
        <f aca="false">IF($I9732="","",$I9732+6)</f>
        <v/>
      </c>
      <c r="K9732" s="6" t="str">
        <f aca="false">IF($H9732="","",DATE(YEAR($H9732),MONTH($H9732),1))</f>
        <v/>
      </c>
      <c r="L9732" s="0" t="str">
        <f aca="false">IF($A9732="","",INDEX(CARTAO_COMPRAS!$K:$K,INT((ROW()-2)/20)+2))</f>
        <v/>
      </c>
      <c r="M9732" s="0" t="str">
        <f aca="false">IF($A9732="","","Compra no cartão")</f>
        <v/>
      </c>
    </row>
    <row r="9733" customFormat="false" ht="13.5" hidden="false" customHeight="false" outlineLevel="0" collapsed="false">
      <c r="A9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3" s="0" t="str">
        <f aca="false">IF($A9733="","",INDEX(CARTAO_COMPRAS!$C:$C,INT((ROW()-2)/20)+2))</f>
        <v/>
      </c>
      <c r="C9733" s="0" t="str">
        <f aca="false">IF($A9733="","",INDEX(CARTAO_COMPRAS!$D:$D,INT((ROW()-2)/20)+2))</f>
        <v/>
      </c>
      <c r="D9733" s="0" t="str">
        <f aca="false">IF($A9733="","",INDEX(CARTAO_COMPRAS!$E:$E,INT((ROW()-2)/20)+2))</f>
        <v/>
      </c>
      <c r="E9733" s="0" t="str">
        <f aca="false">IF($A9733="","",INDEX(CARTAO_COMPRAS!$H:$H,INT((ROW()-2)/20)+2)+MOD(ROW()-2,20))</f>
        <v/>
      </c>
      <c r="F9733" s="0" t="str">
        <f aca="false">IF($A9733="","",INDEX(CARTAO_COMPRAS!$G:$G,INT((ROW()-2)/20)+2))</f>
        <v/>
      </c>
      <c r="G9733" s="5" t="str">
        <f aca="false">IF($A9733="","",INDEX(CARTAO_COMPRAS!$I:$I,INT((ROW()-2)/20)+2))</f>
        <v/>
      </c>
      <c r="H9733" s="4" t="str">
        <f aca="false">IF($A9733="","",EDATE(INDEX(CARTAO_COMPRAS!$J:$J,INT((ROW()-2)/20)+2),MOD(ROW()-2,20)))</f>
        <v/>
      </c>
      <c r="I9733" s="4" t="str">
        <f aca="false">IF($H9733="","",$H9733-WEEKDAY($H9733,2)+1)</f>
        <v/>
      </c>
      <c r="J9733" s="4" t="str">
        <f aca="false">IF($I9733="","",$I9733+6)</f>
        <v/>
      </c>
      <c r="K9733" s="6" t="str">
        <f aca="false">IF($H9733="","",DATE(YEAR($H9733),MONTH($H9733),1))</f>
        <v/>
      </c>
      <c r="L9733" s="0" t="str">
        <f aca="false">IF($A9733="","",INDEX(CARTAO_COMPRAS!$K:$K,INT((ROW()-2)/20)+2))</f>
        <v/>
      </c>
      <c r="M9733" s="0" t="str">
        <f aca="false">IF($A9733="","","Compra no cartão")</f>
        <v/>
      </c>
    </row>
    <row r="9734" customFormat="false" ht="13.5" hidden="false" customHeight="false" outlineLevel="0" collapsed="false">
      <c r="A9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4" s="0" t="str">
        <f aca="false">IF($A9734="","",INDEX(CARTAO_COMPRAS!$C:$C,INT((ROW()-2)/20)+2))</f>
        <v/>
      </c>
      <c r="C9734" s="0" t="str">
        <f aca="false">IF($A9734="","",INDEX(CARTAO_COMPRAS!$D:$D,INT((ROW()-2)/20)+2))</f>
        <v/>
      </c>
      <c r="D9734" s="0" t="str">
        <f aca="false">IF($A9734="","",INDEX(CARTAO_COMPRAS!$E:$E,INT((ROW()-2)/20)+2))</f>
        <v/>
      </c>
      <c r="E9734" s="0" t="str">
        <f aca="false">IF($A9734="","",INDEX(CARTAO_COMPRAS!$H:$H,INT((ROW()-2)/20)+2)+MOD(ROW()-2,20))</f>
        <v/>
      </c>
      <c r="F9734" s="0" t="str">
        <f aca="false">IF($A9734="","",INDEX(CARTAO_COMPRAS!$G:$G,INT((ROW()-2)/20)+2))</f>
        <v/>
      </c>
      <c r="G9734" s="5" t="str">
        <f aca="false">IF($A9734="","",INDEX(CARTAO_COMPRAS!$I:$I,INT((ROW()-2)/20)+2))</f>
        <v/>
      </c>
      <c r="H9734" s="4" t="str">
        <f aca="false">IF($A9734="","",EDATE(INDEX(CARTAO_COMPRAS!$J:$J,INT((ROW()-2)/20)+2),MOD(ROW()-2,20)))</f>
        <v/>
      </c>
      <c r="I9734" s="4" t="str">
        <f aca="false">IF($H9734="","",$H9734-WEEKDAY($H9734,2)+1)</f>
        <v/>
      </c>
      <c r="J9734" s="4" t="str">
        <f aca="false">IF($I9734="","",$I9734+6)</f>
        <v/>
      </c>
      <c r="K9734" s="6" t="str">
        <f aca="false">IF($H9734="","",DATE(YEAR($H9734),MONTH($H9734),1))</f>
        <v/>
      </c>
      <c r="L9734" s="0" t="str">
        <f aca="false">IF($A9734="","",INDEX(CARTAO_COMPRAS!$K:$K,INT((ROW()-2)/20)+2))</f>
        <v/>
      </c>
      <c r="M9734" s="0" t="str">
        <f aca="false">IF($A9734="","","Compra no cartão")</f>
        <v/>
      </c>
    </row>
    <row r="9735" customFormat="false" ht="13.5" hidden="false" customHeight="false" outlineLevel="0" collapsed="false">
      <c r="A9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5" s="0" t="str">
        <f aca="false">IF($A9735="","",INDEX(CARTAO_COMPRAS!$C:$C,INT((ROW()-2)/20)+2))</f>
        <v/>
      </c>
      <c r="C9735" s="0" t="str">
        <f aca="false">IF($A9735="","",INDEX(CARTAO_COMPRAS!$D:$D,INT((ROW()-2)/20)+2))</f>
        <v/>
      </c>
      <c r="D9735" s="0" t="str">
        <f aca="false">IF($A9735="","",INDEX(CARTAO_COMPRAS!$E:$E,INT((ROW()-2)/20)+2))</f>
        <v/>
      </c>
      <c r="E9735" s="0" t="str">
        <f aca="false">IF($A9735="","",INDEX(CARTAO_COMPRAS!$H:$H,INT((ROW()-2)/20)+2)+MOD(ROW()-2,20))</f>
        <v/>
      </c>
      <c r="F9735" s="0" t="str">
        <f aca="false">IF($A9735="","",INDEX(CARTAO_COMPRAS!$G:$G,INT((ROW()-2)/20)+2))</f>
        <v/>
      </c>
      <c r="G9735" s="5" t="str">
        <f aca="false">IF($A9735="","",INDEX(CARTAO_COMPRAS!$I:$I,INT((ROW()-2)/20)+2))</f>
        <v/>
      </c>
      <c r="H9735" s="4" t="str">
        <f aca="false">IF($A9735="","",EDATE(INDEX(CARTAO_COMPRAS!$J:$J,INT((ROW()-2)/20)+2),MOD(ROW()-2,20)))</f>
        <v/>
      </c>
      <c r="I9735" s="4" t="str">
        <f aca="false">IF($H9735="","",$H9735-WEEKDAY($H9735,2)+1)</f>
        <v/>
      </c>
      <c r="J9735" s="4" t="str">
        <f aca="false">IF($I9735="","",$I9735+6)</f>
        <v/>
      </c>
      <c r="K9735" s="6" t="str">
        <f aca="false">IF($H9735="","",DATE(YEAR($H9735),MONTH($H9735),1))</f>
        <v/>
      </c>
      <c r="L9735" s="0" t="str">
        <f aca="false">IF($A9735="","",INDEX(CARTAO_COMPRAS!$K:$K,INT((ROW()-2)/20)+2))</f>
        <v/>
      </c>
      <c r="M9735" s="0" t="str">
        <f aca="false">IF($A9735="","","Compra no cartão")</f>
        <v/>
      </c>
    </row>
    <row r="9736" customFormat="false" ht="13.5" hidden="false" customHeight="false" outlineLevel="0" collapsed="false">
      <c r="A9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6" s="0" t="str">
        <f aca="false">IF($A9736="","",INDEX(CARTAO_COMPRAS!$C:$C,INT((ROW()-2)/20)+2))</f>
        <v/>
      </c>
      <c r="C9736" s="0" t="str">
        <f aca="false">IF($A9736="","",INDEX(CARTAO_COMPRAS!$D:$D,INT((ROW()-2)/20)+2))</f>
        <v/>
      </c>
      <c r="D9736" s="0" t="str">
        <f aca="false">IF($A9736="","",INDEX(CARTAO_COMPRAS!$E:$E,INT((ROW()-2)/20)+2))</f>
        <v/>
      </c>
      <c r="E9736" s="0" t="str">
        <f aca="false">IF($A9736="","",INDEX(CARTAO_COMPRAS!$H:$H,INT((ROW()-2)/20)+2)+MOD(ROW()-2,20))</f>
        <v/>
      </c>
      <c r="F9736" s="0" t="str">
        <f aca="false">IF($A9736="","",INDEX(CARTAO_COMPRAS!$G:$G,INT((ROW()-2)/20)+2))</f>
        <v/>
      </c>
      <c r="G9736" s="5" t="str">
        <f aca="false">IF($A9736="","",INDEX(CARTAO_COMPRAS!$I:$I,INT((ROW()-2)/20)+2))</f>
        <v/>
      </c>
      <c r="H9736" s="4" t="str">
        <f aca="false">IF($A9736="","",EDATE(INDEX(CARTAO_COMPRAS!$J:$J,INT((ROW()-2)/20)+2),MOD(ROW()-2,20)))</f>
        <v/>
      </c>
      <c r="I9736" s="4" t="str">
        <f aca="false">IF($H9736="","",$H9736-WEEKDAY($H9736,2)+1)</f>
        <v/>
      </c>
      <c r="J9736" s="4" t="str">
        <f aca="false">IF($I9736="","",$I9736+6)</f>
        <v/>
      </c>
      <c r="K9736" s="6" t="str">
        <f aca="false">IF($H9736="","",DATE(YEAR($H9736),MONTH($H9736),1))</f>
        <v/>
      </c>
      <c r="L9736" s="0" t="str">
        <f aca="false">IF($A9736="","",INDEX(CARTAO_COMPRAS!$K:$K,INT((ROW()-2)/20)+2))</f>
        <v/>
      </c>
      <c r="M9736" s="0" t="str">
        <f aca="false">IF($A9736="","","Compra no cartão")</f>
        <v/>
      </c>
    </row>
    <row r="9737" customFormat="false" ht="13.5" hidden="false" customHeight="false" outlineLevel="0" collapsed="false">
      <c r="A9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7" s="0" t="str">
        <f aca="false">IF($A9737="","",INDEX(CARTAO_COMPRAS!$C:$C,INT((ROW()-2)/20)+2))</f>
        <v/>
      </c>
      <c r="C9737" s="0" t="str">
        <f aca="false">IF($A9737="","",INDEX(CARTAO_COMPRAS!$D:$D,INT((ROW()-2)/20)+2))</f>
        <v/>
      </c>
      <c r="D9737" s="0" t="str">
        <f aca="false">IF($A9737="","",INDEX(CARTAO_COMPRAS!$E:$E,INT((ROW()-2)/20)+2))</f>
        <v/>
      </c>
      <c r="E9737" s="0" t="str">
        <f aca="false">IF($A9737="","",INDEX(CARTAO_COMPRAS!$H:$H,INT((ROW()-2)/20)+2)+MOD(ROW()-2,20))</f>
        <v/>
      </c>
      <c r="F9737" s="0" t="str">
        <f aca="false">IF($A9737="","",INDEX(CARTAO_COMPRAS!$G:$G,INT((ROW()-2)/20)+2))</f>
        <v/>
      </c>
      <c r="G9737" s="5" t="str">
        <f aca="false">IF($A9737="","",INDEX(CARTAO_COMPRAS!$I:$I,INT((ROW()-2)/20)+2))</f>
        <v/>
      </c>
      <c r="H9737" s="4" t="str">
        <f aca="false">IF($A9737="","",EDATE(INDEX(CARTAO_COMPRAS!$J:$J,INT((ROW()-2)/20)+2),MOD(ROW()-2,20)))</f>
        <v/>
      </c>
      <c r="I9737" s="4" t="str">
        <f aca="false">IF($H9737="","",$H9737-WEEKDAY($H9737,2)+1)</f>
        <v/>
      </c>
      <c r="J9737" s="4" t="str">
        <f aca="false">IF($I9737="","",$I9737+6)</f>
        <v/>
      </c>
      <c r="K9737" s="6" t="str">
        <f aca="false">IF($H9737="","",DATE(YEAR($H9737),MONTH($H9737),1))</f>
        <v/>
      </c>
      <c r="L9737" s="0" t="str">
        <f aca="false">IF($A9737="","",INDEX(CARTAO_COMPRAS!$K:$K,INT((ROW()-2)/20)+2))</f>
        <v/>
      </c>
      <c r="M9737" s="0" t="str">
        <f aca="false">IF($A9737="","","Compra no cartão")</f>
        <v/>
      </c>
    </row>
    <row r="9738" customFormat="false" ht="13.5" hidden="false" customHeight="false" outlineLevel="0" collapsed="false">
      <c r="A9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8" s="0" t="str">
        <f aca="false">IF($A9738="","",INDEX(CARTAO_COMPRAS!$C:$C,INT((ROW()-2)/20)+2))</f>
        <v/>
      </c>
      <c r="C9738" s="0" t="str">
        <f aca="false">IF($A9738="","",INDEX(CARTAO_COMPRAS!$D:$D,INT((ROW()-2)/20)+2))</f>
        <v/>
      </c>
      <c r="D9738" s="0" t="str">
        <f aca="false">IF($A9738="","",INDEX(CARTAO_COMPRAS!$E:$E,INT((ROW()-2)/20)+2))</f>
        <v/>
      </c>
      <c r="E9738" s="0" t="str">
        <f aca="false">IF($A9738="","",INDEX(CARTAO_COMPRAS!$H:$H,INT((ROW()-2)/20)+2)+MOD(ROW()-2,20))</f>
        <v/>
      </c>
      <c r="F9738" s="0" t="str">
        <f aca="false">IF($A9738="","",INDEX(CARTAO_COMPRAS!$G:$G,INT((ROW()-2)/20)+2))</f>
        <v/>
      </c>
      <c r="G9738" s="5" t="str">
        <f aca="false">IF($A9738="","",INDEX(CARTAO_COMPRAS!$I:$I,INT((ROW()-2)/20)+2))</f>
        <v/>
      </c>
      <c r="H9738" s="4" t="str">
        <f aca="false">IF($A9738="","",EDATE(INDEX(CARTAO_COMPRAS!$J:$J,INT((ROW()-2)/20)+2),MOD(ROW()-2,20)))</f>
        <v/>
      </c>
      <c r="I9738" s="4" t="str">
        <f aca="false">IF($H9738="","",$H9738-WEEKDAY($H9738,2)+1)</f>
        <v/>
      </c>
      <c r="J9738" s="4" t="str">
        <f aca="false">IF($I9738="","",$I9738+6)</f>
        <v/>
      </c>
      <c r="K9738" s="6" t="str">
        <f aca="false">IF($H9738="","",DATE(YEAR($H9738),MONTH($H9738),1))</f>
        <v/>
      </c>
      <c r="L9738" s="0" t="str">
        <f aca="false">IF($A9738="","",INDEX(CARTAO_COMPRAS!$K:$K,INT((ROW()-2)/20)+2))</f>
        <v/>
      </c>
      <c r="M9738" s="0" t="str">
        <f aca="false">IF($A9738="","","Compra no cartão")</f>
        <v/>
      </c>
    </row>
    <row r="9739" customFormat="false" ht="13.5" hidden="false" customHeight="false" outlineLevel="0" collapsed="false">
      <c r="A9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39" s="0" t="str">
        <f aca="false">IF($A9739="","",INDEX(CARTAO_COMPRAS!$C:$C,INT((ROW()-2)/20)+2))</f>
        <v/>
      </c>
      <c r="C9739" s="0" t="str">
        <f aca="false">IF($A9739="","",INDEX(CARTAO_COMPRAS!$D:$D,INT((ROW()-2)/20)+2))</f>
        <v/>
      </c>
      <c r="D9739" s="0" t="str">
        <f aca="false">IF($A9739="","",INDEX(CARTAO_COMPRAS!$E:$E,INT((ROW()-2)/20)+2))</f>
        <v/>
      </c>
      <c r="E9739" s="0" t="str">
        <f aca="false">IF($A9739="","",INDEX(CARTAO_COMPRAS!$H:$H,INT((ROW()-2)/20)+2)+MOD(ROW()-2,20))</f>
        <v/>
      </c>
      <c r="F9739" s="0" t="str">
        <f aca="false">IF($A9739="","",INDEX(CARTAO_COMPRAS!$G:$G,INT((ROW()-2)/20)+2))</f>
        <v/>
      </c>
      <c r="G9739" s="5" t="str">
        <f aca="false">IF($A9739="","",INDEX(CARTAO_COMPRAS!$I:$I,INT((ROW()-2)/20)+2))</f>
        <v/>
      </c>
      <c r="H9739" s="4" t="str">
        <f aca="false">IF($A9739="","",EDATE(INDEX(CARTAO_COMPRAS!$J:$J,INT((ROW()-2)/20)+2),MOD(ROW()-2,20)))</f>
        <v/>
      </c>
      <c r="I9739" s="4" t="str">
        <f aca="false">IF($H9739="","",$H9739-WEEKDAY($H9739,2)+1)</f>
        <v/>
      </c>
      <c r="J9739" s="4" t="str">
        <f aca="false">IF($I9739="","",$I9739+6)</f>
        <v/>
      </c>
      <c r="K9739" s="6" t="str">
        <f aca="false">IF($H9739="","",DATE(YEAR($H9739),MONTH($H9739),1))</f>
        <v/>
      </c>
      <c r="L9739" s="0" t="str">
        <f aca="false">IF($A9739="","",INDEX(CARTAO_COMPRAS!$K:$K,INT((ROW()-2)/20)+2))</f>
        <v/>
      </c>
      <c r="M9739" s="0" t="str">
        <f aca="false">IF($A9739="","","Compra no cartão")</f>
        <v/>
      </c>
    </row>
    <row r="9740" customFormat="false" ht="13.5" hidden="false" customHeight="false" outlineLevel="0" collapsed="false">
      <c r="A9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0" s="0" t="str">
        <f aca="false">IF($A9740="","",INDEX(CARTAO_COMPRAS!$C:$C,INT((ROW()-2)/20)+2))</f>
        <v/>
      </c>
      <c r="C9740" s="0" t="str">
        <f aca="false">IF($A9740="","",INDEX(CARTAO_COMPRAS!$D:$D,INT((ROW()-2)/20)+2))</f>
        <v/>
      </c>
      <c r="D9740" s="0" t="str">
        <f aca="false">IF($A9740="","",INDEX(CARTAO_COMPRAS!$E:$E,INT((ROW()-2)/20)+2))</f>
        <v/>
      </c>
      <c r="E9740" s="0" t="str">
        <f aca="false">IF($A9740="","",INDEX(CARTAO_COMPRAS!$H:$H,INT((ROW()-2)/20)+2)+MOD(ROW()-2,20))</f>
        <v/>
      </c>
      <c r="F9740" s="0" t="str">
        <f aca="false">IF($A9740="","",INDEX(CARTAO_COMPRAS!$G:$G,INT((ROW()-2)/20)+2))</f>
        <v/>
      </c>
      <c r="G9740" s="5" t="str">
        <f aca="false">IF($A9740="","",INDEX(CARTAO_COMPRAS!$I:$I,INT((ROW()-2)/20)+2))</f>
        <v/>
      </c>
      <c r="H9740" s="4" t="str">
        <f aca="false">IF($A9740="","",EDATE(INDEX(CARTAO_COMPRAS!$J:$J,INT((ROW()-2)/20)+2),MOD(ROW()-2,20)))</f>
        <v/>
      </c>
      <c r="I9740" s="4" t="str">
        <f aca="false">IF($H9740="","",$H9740-WEEKDAY($H9740,2)+1)</f>
        <v/>
      </c>
      <c r="J9740" s="4" t="str">
        <f aca="false">IF($I9740="","",$I9740+6)</f>
        <v/>
      </c>
      <c r="K9740" s="6" t="str">
        <f aca="false">IF($H9740="","",DATE(YEAR($H9740),MONTH($H9740),1))</f>
        <v/>
      </c>
      <c r="L9740" s="0" t="str">
        <f aca="false">IF($A9740="","",INDEX(CARTAO_COMPRAS!$K:$K,INT((ROW()-2)/20)+2))</f>
        <v/>
      </c>
      <c r="M9740" s="0" t="str">
        <f aca="false">IF($A9740="","","Compra no cartão")</f>
        <v/>
      </c>
    </row>
    <row r="9741" customFormat="false" ht="13.5" hidden="false" customHeight="false" outlineLevel="0" collapsed="false">
      <c r="A9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1" s="0" t="str">
        <f aca="false">IF($A9741="","",INDEX(CARTAO_COMPRAS!$C:$C,INT((ROW()-2)/20)+2))</f>
        <v/>
      </c>
      <c r="C9741" s="0" t="str">
        <f aca="false">IF($A9741="","",INDEX(CARTAO_COMPRAS!$D:$D,INT((ROW()-2)/20)+2))</f>
        <v/>
      </c>
      <c r="D9741" s="0" t="str">
        <f aca="false">IF($A9741="","",INDEX(CARTAO_COMPRAS!$E:$E,INT((ROW()-2)/20)+2))</f>
        <v/>
      </c>
      <c r="E9741" s="0" t="str">
        <f aca="false">IF($A9741="","",INDEX(CARTAO_COMPRAS!$H:$H,INT((ROW()-2)/20)+2)+MOD(ROW()-2,20))</f>
        <v/>
      </c>
      <c r="F9741" s="0" t="str">
        <f aca="false">IF($A9741="","",INDEX(CARTAO_COMPRAS!$G:$G,INT((ROW()-2)/20)+2))</f>
        <v/>
      </c>
      <c r="G9741" s="5" t="str">
        <f aca="false">IF($A9741="","",INDEX(CARTAO_COMPRAS!$I:$I,INT((ROW()-2)/20)+2))</f>
        <v/>
      </c>
      <c r="H9741" s="4" t="str">
        <f aca="false">IF($A9741="","",EDATE(INDEX(CARTAO_COMPRAS!$J:$J,INT((ROW()-2)/20)+2),MOD(ROW()-2,20)))</f>
        <v/>
      </c>
      <c r="I9741" s="4" t="str">
        <f aca="false">IF($H9741="","",$H9741-WEEKDAY($H9741,2)+1)</f>
        <v/>
      </c>
      <c r="J9741" s="4" t="str">
        <f aca="false">IF($I9741="","",$I9741+6)</f>
        <v/>
      </c>
      <c r="K9741" s="6" t="str">
        <f aca="false">IF($H9741="","",DATE(YEAR($H9741),MONTH($H9741),1))</f>
        <v/>
      </c>
      <c r="L9741" s="0" t="str">
        <f aca="false">IF($A9741="","",INDEX(CARTAO_COMPRAS!$K:$K,INT((ROW()-2)/20)+2))</f>
        <v/>
      </c>
      <c r="M9741" s="0" t="str">
        <f aca="false">IF($A9741="","","Compra no cartão")</f>
        <v/>
      </c>
    </row>
    <row r="9742" customFormat="false" ht="13.5" hidden="false" customHeight="false" outlineLevel="0" collapsed="false">
      <c r="A97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488</v>
      </c>
      <c r="B9742" s="0" t="str">
        <f aca="false">IF($A9742="","",INDEX(CARTAO_COMPRAS!$C:$C,INT((ROW()-2)/20)+2))</f>
        <v>Nubank</v>
      </c>
      <c r="C9742" s="0" t="str">
        <f aca="false">IF($A9742="","",INDEX(CARTAO_COMPRAS!$D:$D,INT((ROW()-2)/20)+2))</f>
        <v>Supermercado</v>
      </c>
      <c r="D9742" s="0" t="str">
        <f aca="false">IF($A9742="","",INDEX(CARTAO_COMPRAS!$E:$E,INT((ROW()-2)/20)+2))</f>
        <v>Alimentação / Insumos</v>
      </c>
      <c r="E9742" s="0" t="n">
        <f aca="false">IF($A9742="","",INDEX(CARTAO_COMPRAS!$H:$H,INT((ROW()-2)/20)+2)+MOD(ROW()-2,20))</f>
        <v>1</v>
      </c>
      <c r="F9742" s="0" t="n">
        <f aca="false">IF($A9742="","",INDEX(CARTAO_COMPRAS!$G:$G,INT((ROW()-2)/20)+2))</f>
        <v>1</v>
      </c>
      <c r="G9742" s="5" t="n">
        <f aca="false">IF($A9742="","",INDEX(CARTAO_COMPRAS!$I:$I,INT((ROW()-2)/20)+2))</f>
        <v>348.01</v>
      </c>
      <c r="H9742" s="4" t="n">
        <f aca="false">IF($A9742="","",EDATE(INDEX(CARTAO_COMPRAS!$J:$J,INT((ROW()-2)/20)+2),MOD(ROW()-2,20)))</f>
        <v>46231</v>
      </c>
      <c r="I9742" s="4" t="n">
        <f aca="false">IF($H9742="","",$H9742-WEEKDAY($H9742,2)+1)</f>
        <v>46230</v>
      </c>
      <c r="J9742" s="4" t="n">
        <f aca="false">IF($I9742="","",$I9742+6)</f>
        <v>46236</v>
      </c>
      <c r="K9742" s="6" t="n">
        <f aca="false">IF($H9742="","",DATE(YEAR($H9742),MONTH($H9742),1))</f>
        <v>46204</v>
      </c>
      <c r="L9742" s="0" t="str">
        <f aca="false">IF($A9742="","",INDEX(CARTAO_COMPRAS!$K:$K,INT((ROW()-2)/20)+2))</f>
        <v>Previsto</v>
      </c>
      <c r="M9742" s="0" t="str">
        <f aca="false">IF($A9742="","","Compra no cartão")</f>
        <v>Compra no cartão</v>
      </c>
    </row>
    <row r="9743" customFormat="false" ht="13.5" hidden="false" customHeight="false" outlineLevel="0" collapsed="false">
      <c r="A9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3" s="0" t="str">
        <f aca="false">IF($A9743="","",INDEX(CARTAO_COMPRAS!$C:$C,INT((ROW()-2)/20)+2))</f>
        <v/>
      </c>
      <c r="C9743" s="0" t="str">
        <f aca="false">IF($A9743="","",INDEX(CARTAO_COMPRAS!$D:$D,INT((ROW()-2)/20)+2))</f>
        <v/>
      </c>
      <c r="D9743" s="0" t="str">
        <f aca="false">IF($A9743="","",INDEX(CARTAO_COMPRAS!$E:$E,INT((ROW()-2)/20)+2))</f>
        <v/>
      </c>
      <c r="E9743" s="0" t="str">
        <f aca="false">IF($A9743="","",INDEX(CARTAO_COMPRAS!$H:$H,INT((ROW()-2)/20)+2)+MOD(ROW()-2,20))</f>
        <v/>
      </c>
      <c r="F9743" s="0" t="str">
        <f aca="false">IF($A9743="","",INDEX(CARTAO_COMPRAS!$G:$G,INT((ROW()-2)/20)+2))</f>
        <v/>
      </c>
      <c r="G9743" s="5" t="str">
        <f aca="false">IF($A9743="","",INDEX(CARTAO_COMPRAS!$I:$I,INT((ROW()-2)/20)+2))</f>
        <v/>
      </c>
      <c r="H9743" s="4" t="str">
        <f aca="false">IF($A9743="","",EDATE(INDEX(CARTAO_COMPRAS!$J:$J,INT((ROW()-2)/20)+2),MOD(ROW()-2,20)))</f>
        <v/>
      </c>
      <c r="I9743" s="4" t="str">
        <f aca="false">IF($H9743="","",$H9743-WEEKDAY($H9743,2)+1)</f>
        <v/>
      </c>
      <c r="J9743" s="4" t="str">
        <f aca="false">IF($I9743="","",$I9743+6)</f>
        <v/>
      </c>
      <c r="K9743" s="6" t="str">
        <f aca="false">IF($H9743="","",DATE(YEAR($H9743),MONTH($H9743),1))</f>
        <v/>
      </c>
      <c r="L9743" s="0" t="str">
        <f aca="false">IF($A9743="","",INDEX(CARTAO_COMPRAS!$K:$K,INT((ROW()-2)/20)+2))</f>
        <v/>
      </c>
      <c r="M9743" s="0" t="str">
        <f aca="false">IF($A9743="","","Compra no cartão")</f>
        <v/>
      </c>
    </row>
    <row r="9744" customFormat="false" ht="13.5" hidden="false" customHeight="false" outlineLevel="0" collapsed="false">
      <c r="A9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4" s="0" t="str">
        <f aca="false">IF($A9744="","",INDEX(CARTAO_COMPRAS!$C:$C,INT((ROW()-2)/20)+2))</f>
        <v/>
      </c>
      <c r="C9744" s="0" t="str">
        <f aca="false">IF($A9744="","",INDEX(CARTAO_COMPRAS!$D:$D,INT((ROW()-2)/20)+2))</f>
        <v/>
      </c>
      <c r="D9744" s="0" t="str">
        <f aca="false">IF($A9744="","",INDEX(CARTAO_COMPRAS!$E:$E,INT((ROW()-2)/20)+2))</f>
        <v/>
      </c>
      <c r="E9744" s="0" t="str">
        <f aca="false">IF($A9744="","",INDEX(CARTAO_COMPRAS!$H:$H,INT((ROW()-2)/20)+2)+MOD(ROW()-2,20))</f>
        <v/>
      </c>
      <c r="F9744" s="0" t="str">
        <f aca="false">IF($A9744="","",INDEX(CARTAO_COMPRAS!$G:$G,INT((ROW()-2)/20)+2))</f>
        <v/>
      </c>
      <c r="G9744" s="5" t="str">
        <f aca="false">IF($A9744="","",INDEX(CARTAO_COMPRAS!$I:$I,INT((ROW()-2)/20)+2))</f>
        <v/>
      </c>
      <c r="H9744" s="4" t="str">
        <f aca="false">IF($A9744="","",EDATE(INDEX(CARTAO_COMPRAS!$J:$J,INT((ROW()-2)/20)+2),MOD(ROW()-2,20)))</f>
        <v/>
      </c>
      <c r="I9744" s="4" t="str">
        <f aca="false">IF($H9744="","",$H9744-WEEKDAY($H9744,2)+1)</f>
        <v/>
      </c>
      <c r="J9744" s="4" t="str">
        <f aca="false">IF($I9744="","",$I9744+6)</f>
        <v/>
      </c>
      <c r="K9744" s="6" t="str">
        <f aca="false">IF($H9744="","",DATE(YEAR($H9744),MONTH($H9744),1))</f>
        <v/>
      </c>
      <c r="L9744" s="0" t="str">
        <f aca="false">IF($A9744="","",INDEX(CARTAO_COMPRAS!$K:$K,INT((ROW()-2)/20)+2))</f>
        <v/>
      </c>
      <c r="M9744" s="0" t="str">
        <f aca="false">IF($A9744="","","Compra no cartão")</f>
        <v/>
      </c>
    </row>
    <row r="9745" customFormat="false" ht="13.5" hidden="false" customHeight="false" outlineLevel="0" collapsed="false">
      <c r="A9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5" s="0" t="str">
        <f aca="false">IF($A9745="","",INDEX(CARTAO_COMPRAS!$C:$C,INT((ROW()-2)/20)+2))</f>
        <v/>
      </c>
      <c r="C9745" s="0" t="str">
        <f aca="false">IF($A9745="","",INDEX(CARTAO_COMPRAS!$D:$D,INT((ROW()-2)/20)+2))</f>
        <v/>
      </c>
      <c r="D9745" s="0" t="str">
        <f aca="false">IF($A9745="","",INDEX(CARTAO_COMPRAS!$E:$E,INT((ROW()-2)/20)+2))</f>
        <v/>
      </c>
      <c r="E9745" s="0" t="str">
        <f aca="false">IF($A9745="","",INDEX(CARTAO_COMPRAS!$H:$H,INT((ROW()-2)/20)+2)+MOD(ROW()-2,20))</f>
        <v/>
      </c>
      <c r="F9745" s="0" t="str">
        <f aca="false">IF($A9745="","",INDEX(CARTAO_COMPRAS!$G:$G,INT((ROW()-2)/20)+2))</f>
        <v/>
      </c>
      <c r="G9745" s="5" t="str">
        <f aca="false">IF($A9745="","",INDEX(CARTAO_COMPRAS!$I:$I,INT((ROW()-2)/20)+2))</f>
        <v/>
      </c>
      <c r="H9745" s="4" t="str">
        <f aca="false">IF($A9745="","",EDATE(INDEX(CARTAO_COMPRAS!$J:$J,INT((ROW()-2)/20)+2),MOD(ROW()-2,20)))</f>
        <v/>
      </c>
      <c r="I9745" s="4" t="str">
        <f aca="false">IF($H9745="","",$H9745-WEEKDAY($H9745,2)+1)</f>
        <v/>
      </c>
      <c r="J9745" s="4" t="str">
        <f aca="false">IF($I9745="","",$I9745+6)</f>
        <v/>
      </c>
      <c r="K9745" s="6" t="str">
        <f aca="false">IF($H9745="","",DATE(YEAR($H9745),MONTH($H9745),1))</f>
        <v/>
      </c>
      <c r="L9745" s="0" t="str">
        <f aca="false">IF($A9745="","",INDEX(CARTAO_COMPRAS!$K:$K,INT((ROW()-2)/20)+2))</f>
        <v/>
      </c>
      <c r="M9745" s="0" t="str">
        <f aca="false">IF($A9745="","","Compra no cartão")</f>
        <v/>
      </c>
    </row>
    <row r="9746" customFormat="false" ht="13.5" hidden="false" customHeight="false" outlineLevel="0" collapsed="false">
      <c r="A9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6" s="0" t="str">
        <f aca="false">IF($A9746="","",INDEX(CARTAO_COMPRAS!$C:$C,INT((ROW()-2)/20)+2))</f>
        <v/>
      </c>
      <c r="C9746" s="0" t="str">
        <f aca="false">IF($A9746="","",INDEX(CARTAO_COMPRAS!$D:$D,INT((ROW()-2)/20)+2))</f>
        <v/>
      </c>
      <c r="D9746" s="0" t="str">
        <f aca="false">IF($A9746="","",INDEX(CARTAO_COMPRAS!$E:$E,INT((ROW()-2)/20)+2))</f>
        <v/>
      </c>
      <c r="E9746" s="0" t="str">
        <f aca="false">IF($A9746="","",INDEX(CARTAO_COMPRAS!$H:$H,INT((ROW()-2)/20)+2)+MOD(ROW()-2,20))</f>
        <v/>
      </c>
      <c r="F9746" s="0" t="str">
        <f aca="false">IF($A9746="","",INDEX(CARTAO_COMPRAS!$G:$G,INT((ROW()-2)/20)+2))</f>
        <v/>
      </c>
      <c r="G9746" s="5" t="str">
        <f aca="false">IF($A9746="","",INDEX(CARTAO_COMPRAS!$I:$I,INT((ROW()-2)/20)+2))</f>
        <v/>
      </c>
      <c r="H9746" s="4" t="str">
        <f aca="false">IF($A9746="","",EDATE(INDEX(CARTAO_COMPRAS!$J:$J,INT((ROW()-2)/20)+2),MOD(ROW()-2,20)))</f>
        <v/>
      </c>
      <c r="I9746" s="4" t="str">
        <f aca="false">IF($H9746="","",$H9746-WEEKDAY($H9746,2)+1)</f>
        <v/>
      </c>
      <c r="J9746" s="4" t="str">
        <f aca="false">IF($I9746="","",$I9746+6)</f>
        <v/>
      </c>
      <c r="K9746" s="6" t="str">
        <f aca="false">IF($H9746="","",DATE(YEAR($H9746),MONTH($H9746),1))</f>
        <v/>
      </c>
      <c r="L9746" s="0" t="str">
        <f aca="false">IF($A9746="","",INDEX(CARTAO_COMPRAS!$K:$K,INT((ROW()-2)/20)+2))</f>
        <v/>
      </c>
      <c r="M9746" s="0" t="str">
        <f aca="false">IF($A9746="","","Compra no cartão")</f>
        <v/>
      </c>
    </row>
    <row r="9747" customFormat="false" ht="13.5" hidden="false" customHeight="false" outlineLevel="0" collapsed="false">
      <c r="A9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7" s="0" t="str">
        <f aca="false">IF($A9747="","",INDEX(CARTAO_COMPRAS!$C:$C,INT((ROW()-2)/20)+2))</f>
        <v/>
      </c>
      <c r="C9747" s="0" t="str">
        <f aca="false">IF($A9747="","",INDEX(CARTAO_COMPRAS!$D:$D,INT((ROW()-2)/20)+2))</f>
        <v/>
      </c>
      <c r="D9747" s="0" t="str">
        <f aca="false">IF($A9747="","",INDEX(CARTAO_COMPRAS!$E:$E,INT((ROW()-2)/20)+2))</f>
        <v/>
      </c>
      <c r="E9747" s="0" t="str">
        <f aca="false">IF($A9747="","",INDEX(CARTAO_COMPRAS!$H:$H,INT((ROW()-2)/20)+2)+MOD(ROW()-2,20))</f>
        <v/>
      </c>
      <c r="F9747" s="0" t="str">
        <f aca="false">IF($A9747="","",INDEX(CARTAO_COMPRAS!$G:$G,INT((ROW()-2)/20)+2))</f>
        <v/>
      </c>
      <c r="G9747" s="5" t="str">
        <f aca="false">IF($A9747="","",INDEX(CARTAO_COMPRAS!$I:$I,INT((ROW()-2)/20)+2))</f>
        <v/>
      </c>
      <c r="H9747" s="4" t="str">
        <f aca="false">IF($A9747="","",EDATE(INDEX(CARTAO_COMPRAS!$J:$J,INT((ROW()-2)/20)+2),MOD(ROW()-2,20)))</f>
        <v/>
      </c>
      <c r="I9747" s="4" t="str">
        <f aca="false">IF($H9747="","",$H9747-WEEKDAY($H9747,2)+1)</f>
        <v/>
      </c>
      <c r="J9747" s="4" t="str">
        <f aca="false">IF($I9747="","",$I9747+6)</f>
        <v/>
      </c>
      <c r="K9747" s="6" t="str">
        <f aca="false">IF($H9747="","",DATE(YEAR($H9747),MONTH($H9747),1))</f>
        <v/>
      </c>
      <c r="L9747" s="0" t="str">
        <f aca="false">IF($A9747="","",INDEX(CARTAO_COMPRAS!$K:$K,INT((ROW()-2)/20)+2))</f>
        <v/>
      </c>
      <c r="M9747" s="0" t="str">
        <f aca="false">IF($A9747="","","Compra no cartão")</f>
        <v/>
      </c>
    </row>
    <row r="9748" customFormat="false" ht="13.5" hidden="false" customHeight="false" outlineLevel="0" collapsed="false">
      <c r="A9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8" s="0" t="str">
        <f aca="false">IF($A9748="","",INDEX(CARTAO_COMPRAS!$C:$C,INT((ROW()-2)/20)+2))</f>
        <v/>
      </c>
      <c r="C9748" s="0" t="str">
        <f aca="false">IF($A9748="","",INDEX(CARTAO_COMPRAS!$D:$D,INT((ROW()-2)/20)+2))</f>
        <v/>
      </c>
      <c r="D9748" s="0" t="str">
        <f aca="false">IF($A9748="","",INDEX(CARTAO_COMPRAS!$E:$E,INT((ROW()-2)/20)+2))</f>
        <v/>
      </c>
      <c r="E9748" s="0" t="str">
        <f aca="false">IF($A9748="","",INDEX(CARTAO_COMPRAS!$H:$H,INT((ROW()-2)/20)+2)+MOD(ROW()-2,20))</f>
        <v/>
      </c>
      <c r="F9748" s="0" t="str">
        <f aca="false">IF($A9748="","",INDEX(CARTAO_COMPRAS!$G:$G,INT((ROW()-2)/20)+2))</f>
        <v/>
      </c>
      <c r="G9748" s="5" t="str">
        <f aca="false">IF($A9748="","",INDEX(CARTAO_COMPRAS!$I:$I,INT((ROW()-2)/20)+2))</f>
        <v/>
      </c>
      <c r="H9748" s="4" t="str">
        <f aca="false">IF($A9748="","",EDATE(INDEX(CARTAO_COMPRAS!$J:$J,INT((ROW()-2)/20)+2),MOD(ROW()-2,20)))</f>
        <v/>
      </c>
      <c r="I9748" s="4" t="str">
        <f aca="false">IF($H9748="","",$H9748-WEEKDAY($H9748,2)+1)</f>
        <v/>
      </c>
      <c r="J9748" s="4" t="str">
        <f aca="false">IF($I9748="","",$I9748+6)</f>
        <v/>
      </c>
      <c r="K9748" s="6" t="str">
        <f aca="false">IF($H9748="","",DATE(YEAR($H9748),MONTH($H9748),1))</f>
        <v/>
      </c>
      <c r="L9748" s="0" t="str">
        <f aca="false">IF($A9748="","",INDEX(CARTAO_COMPRAS!$K:$K,INT((ROW()-2)/20)+2))</f>
        <v/>
      </c>
      <c r="M9748" s="0" t="str">
        <f aca="false">IF($A9748="","","Compra no cartão")</f>
        <v/>
      </c>
    </row>
    <row r="9749" customFormat="false" ht="13.5" hidden="false" customHeight="false" outlineLevel="0" collapsed="false">
      <c r="A9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49" s="0" t="str">
        <f aca="false">IF($A9749="","",INDEX(CARTAO_COMPRAS!$C:$C,INT((ROW()-2)/20)+2))</f>
        <v/>
      </c>
      <c r="C9749" s="0" t="str">
        <f aca="false">IF($A9749="","",INDEX(CARTAO_COMPRAS!$D:$D,INT((ROW()-2)/20)+2))</f>
        <v/>
      </c>
      <c r="D9749" s="0" t="str">
        <f aca="false">IF($A9749="","",INDEX(CARTAO_COMPRAS!$E:$E,INT((ROW()-2)/20)+2))</f>
        <v/>
      </c>
      <c r="E9749" s="0" t="str">
        <f aca="false">IF($A9749="","",INDEX(CARTAO_COMPRAS!$H:$H,INT((ROW()-2)/20)+2)+MOD(ROW()-2,20))</f>
        <v/>
      </c>
      <c r="F9749" s="0" t="str">
        <f aca="false">IF($A9749="","",INDEX(CARTAO_COMPRAS!$G:$G,INT((ROW()-2)/20)+2))</f>
        <v/>
      </c>
      <c r="G9749" s="5" t="str">
        <f aca="false">IF($A9749="","",INDEX(CARTAO_COMPRAS!$I:$I,INT((ROW()-2)/20)+2))</f>
        <v/>
      </c>
      <c r="H9749" s="4" t="str">
        <f aca="false">IF($A9749="","",EDATE(INDEX(CARTAO_COMPRAS!$J:$J,INT((ROW()-2)/20)+2),MOD(ROW()-2,20)))</f>
        <v/>
      </c>
      <c r="I9749" s="4" t="str">
        <f aca="false">IF($H9749="","",$H9749-WEEKDAY($H9749,2)+1)</f>
        <v/>
      </c>
      <c r="J9749" s="4" t="str">
        <f aca="false">IF($I9749="","",$I9749+6)</f>
        <v/>
      </c>
      <c r="K9749" s="6" t="str">
        <f aca="false">IF($H9749="","",DATE(YEAR($H9749),MONTH($H9749),1))</f>
        <v/>
      </c>
      <c r="L9749" s="0" t="str">
        <f aca="false">IF($A9749="","",INDEX(CARTAO_COMPRAS!$K:$K,INT((ROW()-2)/20)+2))</f>
        <v/>
      </c>
      <c r="M9749" s="0" t="str">
        <f aca="false">IF($A9749="","","Compra no cartão")</f>
        <v/>
      </c>
    </row>
    <row r="9750" customFormat="false" ht="13.5" hidden="false" customHeight="false" outlineLevel="0" collapsed="false">
      <c r="A9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0" s="0" t="str">
        <f aca="false">IF($A9750="","",INDEX(CARTAO_COMPRAS!$C:$C,INT((ROW()-2)/20)+2))</f>
        <v/>
      </c>
      <c r="C9750" s="0" t="str">
        <f aca="false">IF($A9750="","",INDEX(CARTAO_COMPRAS!$D:$D,INT((ROW()-2)/20)+2))</f>
        <v/>
      </c>
      <c r="D9750" s="0" t="str">
        <f aca="false">IF($A9750="","",INDEX(CARTAO_COMPRAS!$E:$E,INT((ROW()-2)/20)+2))</f>
        <v/>
      </c>
      <c r="E9750" s="0" t="str">
        <f aca="false">IF($A9750="","",INDEX(CARTAO_COMPRAS!$H:$H,INT((ROW()-2)/20)+2)+MOD(ROW()-2,20))</f>
        <v/>
      </c>
      <c r="F9750" s="0" t="str">
        <f aca="false">IF($A9750="","",INDEX(CARTAO_COMPRAS!$G:$G,INT((ROW()-2)/20)+2))</f>
        <v/>
      </c>
      <c r="G9750" s="5" t="str">
        <f aca="false">IF($A9750="","",INDEX(CARTAO_COMPRAS!$I:$I,INT((ROW()-2)/20)+2))</f>
        <v/>
      </c>
      <c r="H9750" s="4" t="str">
        <f aca="false">IF($A9750="","",EDATE(INDEX(CARTAO_COMPRAS!$J:$J,INT((ROW()-2)/20)+2),MOD(ROW()-2,20)))</f>
        <v/>
      </c>
      <c r="I9750" s="4" t="str">
        <f aca="false">IF($H9750="","",$H9750-WEEKDAY($H9750,2)+1)</f>
        <v/>
      </c>
      <c r="J9750" s="4" t="str">
        <f aca="false">IF($I9750="","",$I9750+6)</f>
        <v/>
      </c>
      <c r="K9750" s="6" t="str">
        <f aca="false">IF($H9750="","",DATE(YEAR($H9750),MONTH($H9750),1))</f>
        <v/>
      </c>
      <c r="L9750" s="0" t="str">
        <f aca="false">IF($A9750="","",INDEX(CARTAO_COMPRAS!$K:$K,INT((ROW()-2)/20)+2))</f>
        <v/>
      </c>
      <c r="M9750" s="0" t="str">
        <f aca="false">IF($A9750="","","Compra no cartão")</f>
        <v/>
      </c>
    </row>
    <row r="9751" customFormat="false" ht="13.5" hidden="false" customHeight="false" outlineLevel="0" collapsed="false">
      <c r="A9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1" s="0" t="str">
        <f aca="false">IF($A9751="","",INDEX(CARTAO_COMPRAS!$C:$C,INT((ROW()-2)/20)+2))</f>
        <v/>
      </c>
      <c r="C9751" s="0" t="str">
        <f aca="false">IF($A9751="","",INDEX(CARTAO_COMPRAS!$D:$D,INT((ROW()-2)/20)+2))</f>
        <v/>
      </c>
      <c r="D9751" s="0" t="str">
        <f aca="false">IF($A9751="","",INDEX(CARTAO_COMPRAS!$E:$E,INT((ROW()-2)/20)+2))</f>
        <v/>
      </c>
      <c r="E9751" s="0" t="str">
        <f aca="false">IF($A9751="","",INDEX(CARTAO_COMPRAS!$H:$H,INT((ROW()-2)/20)+2)+MOD(ROW()-2,20))</f>
        <v/>
      </c>
      <c r="F9751" s="0" t="str">
        <f aca="false">IF($A9751="","",INDEX(CARTAO_COMPRAS!$G:$G,INT((ROW()-2)/20)+2))</f>
        <v/>
      </c>
      <c r="G9751" s="5" t="str">
        <f aca="false">IF($A9751="","",INDEX(CARTAO_COMPRAS!$I:$I,INT((ROW()-2)/20)+2))</f>
        <v/>
      </c>
      <c r="H9751" s="4" t="str">
        <f aca="false">IF($A9751="","",EDATE(INDEX(CARTAO_COMPRAS!$J:$J,INT((ROW()-2)/20)+2),MOD(ROW()-2,20)))</f>
        <v/>
      </c>
      <c r="I9751" s="4" t="str">
        <f aca="false">IF($H9751="","",$H9751-WEEKDAY($H9751,2)+1)</f>
        <v/>
      </c>
      <c r="J9751" s="4" t="str">
        <f aca="false">IF($I9751="","",$I9751+6)</f>
        <v/>
      </c>
      <c r="K9751" s="6" t="str">
        <f aca="false">IF($H9751="","",DATE(YEAR($H9751),MONTH($H9751),1))</f>
        <v/>
      </c>
      <c r="L9751" s="0" t="str">
        <f aca="false">IF($A9751="","",INDEX(CARTAO_COMPRAS!$K:$K,INT((ROW()-2)/20)+2))</f>
        <v/>
      </c>
      <c r="M9751" s="0" t="str">
        <f aca="false">IF($A9751="","","Compra no cartão")</f>
        <v/>
      </c>
    </row>
    <row r="9752" customFormat="false" ht="13.5" hidden="false" customHeight="false" outlineLevel="0" collapsed="false">
      <c r="A9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2" s="0" t="str">
        <f aca="false">IF($A9752="","",INDEX(CARTAO_COMPRAS!$C:$C,INT((ROW()-2)/20)+2))</f>
        <v/>
      </c>
      <c r="C9752" s="0" t="str">
        <f aca="false">IF($A9752="","",INDEX(CARTAO_COMPRAS!$D:$D,INT((ROW()-2)/20)+2))</f>
        <v/>
      </c>
      <c r="D9752" s="0" t="str">
        <f aca="false">IF($A9752="","",INDEX(CARTAO_COMPRAS!$E:$E,INT((ROW()-2)/20)+2))</f>
        <v/>
      </c>
      <c r="E9752" s="0" t="str">
        <f aca="false">IF($A9752="","",INDEX(CARTAO_COMPRAS!$H:$H,INT((ROW()-2)/20)+2)+MOD(ROW()-2,20))</f>
        <v/>
      </c>
      <c r="F9752" s="0" t="str">
        <f aca="false">IF($A9752="","",INDEX(CARTAO_COMPRAS!$G:$G,INT((ROW()-2)/20)+2))</f>
        <v/>
      </c>
      <c r="G9752" s="5" t="str">
        <f aca="false">IF($A9752="","",INDEX(CARTAO_COMPRAS!$I:$I,INT((ROW()-2)/20)+2))</f>
        <v/>
      </c>
      <c r="H9752" s="4" t="str">
        <f aca="false">IF($A9752="","",EDATE(INDEX(CARTAO_COMPRAS!$J:$J,INT((ROW()-2)/20)+2),MOD(ROW()-2,20)))</f>
        <v/>
      </c>
      <c r="I9752" s="4" t="str">
        <f aca="false">IF($H9752="","",$H9752-WEEKDAY($H9752,2)+1)</f>
        <v/>
      </c>
      <c r="J9752" s="4" t="str">
        <f aca="false">IF($I9752="","",$I9752+6)</f>
        <v/>
      </c>
      <c r="K9752" s="6" t="str">
        <f aca="false">IF($H9752="","",DATE(YEAR($H9752),MONTH($H9752),1))</f>
        <v/>
      </c>
      <c r="L9752" s="0" t="str">
        <f aca="false">IF($A9752="","",INDEX(CARTAO_COMPRAS!$K:$K,INT((ROW()-2)/20)+2))</f>
        <v/>
      </c>
      <c r="M9752" s="0" t="str">
        <f aca="false">IF($A9752="","","Compra no cartão")</f>
        <v/>
      </c>
    </row>
    <row r="9753" customFormat="false" ht="13.5" hidden="false" customHeight="false" outlineLevel="0" collapsed="false">
      <c r="A9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3" s="0" t="str">
        <f aca="false">IF($A9753="","",INDEX(CARTAO_COMPRAS!$C:$C,INT((ROW()-2)/20)+2))</f>
        <v/>
      </c>
      <c r="C9753" s="0" t="str">
        <f aca="false">IF($A9753="","",INDEX(CARTAO_COMPRAS!$D:$D,INT((ROW()-2)/20)+2))</f>
        <v/>
      </c>
      <c r="D9753" s="0" t="str">
        <f aca="false">IF($A9753="","",INDEX(CARTAO_COMPRAS!$E:$E,INT((ROW()-2)/20)+2))</f>
        <v/>
      </c>
      <c r="E9753" s="0" t="str">
        <f aca="false">IF($A9753="","",INDEX(CARTAO_COMPRAS!$H:$H,INT((ROW()-2)/20)+2)+MOD(ROW()-2,20))</f>
        <v/>
      </c>
      <c r="F9753" s="0" t="str">
        <f aca="false">IF($A9753="","",INDEX(CARTAO_COMPRAS!$G:$G,INT((ROW()-2)/20)+2))</f>
        <v/>
      </c>
      <c r="G9753" s="5" t="str">
        <f aca="false">IF($A9753="","",INDEX(CARTAO_COMPRAS!$I:$I,INT((ROW()-2)/20)+2))</f>
        <v/>
      </c>
      <c r="H9753" s="4" t="str">
        <f aca="false">IF($A9753="","",EDATE(INDEX(CARTAO_COMPRAS!$J:$J,INT((ROW()-2)/20)+2),MOD(ROW()-2,20)))</f>
        <v/>
      </c>
      <c r="I9753" s="4" t="str">
        <f aca="false">IF($H9753="","",$H9753-WEEKDAY($H9753,2)+1)</f>
        <v/>
      </c>
      <c r="J9753" s="4" t="str">
        <f aca="false">IF($I9753="","",$I9753+6)</f>
        <v/>
      </c>
      <c r="K9753" s="6" t="str">
        <f aca="false">IF($H9753="","",DATE(YEAR($H9753),MONTH($H9753),1))</f>
        <v/>
      </c>
      <c r="L9753" s="0" t="str">
        <f aca="false">IF($A9753="","",INDEX(CARTAO_COMPRAS!$K:$K,INT((ROW()-2)/20)+2))</f>
        <v/>
      </c>
      <c r="M9753" s="0" t="str">
        <f aca="false">IF($A9753="","","Compra no cartão")</f>
        <v/>
      </c>
    </row>
    <row r="9754" customFormat="false" ht="13.5" hidden="false" customHeight="false" outlineLevel="0" collapsed="false">
      <c r="A9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4" s="0" t="str">
        <f aca="false">IF($A9754="","",INDEX(CARTAO_COMPRAS!$C:$C,INT((ROW()-2)/20)+2))</f>
        <v/>
      </c>
      <c r="C9754" s="0" t="str">
        <f aca="false">IF($A9754="","",INDEX(CARTAO_COMPRAS!$D:$D,INT((ROW()-2)/20)+2))</f>
        <v/>
      </c>
      <c r="D9754" s="0" t="str">
        <f aca="false">IF($A9754="","",INDEX(CARTAO_COMPRAS!$E:$E,INT((ROW()-2)/20)+2))</f>
        <v/>
      </c>
      <c r="E9754" s="0" t="str">
        <f aca="false">IF($A9754="","",INDEX(CARTAO_COMPRAS!$H:$H,INT((ROW()-2)/20)+2)+MOD(ROW()-2,20))</f>
        <v/>
      </c>
      <c r="F9754" s="0" t="str">
        <f aca="false">IF($A9754="","",INDEX(CARTAO_COMPRAS!$G:$G,INT((ROW()-2)/20)+2))</f>
        <v/>
      </c>
      <c r="G9754" s="5" t="str">
        <f aca="false">IF($A9754="","",INDEX(CARTAO_COMPRAS!$I:$I,INT((ROW()-2)/20)+2))</f>
        <v/>
      </c>
      <c r="H9754" s="4" t="str">
        <f aca="false">IF($A9754="","",EDATE(INDEX(CARTAO_COMPRAS!$J:$J,INT((ROW()-2)/20)+2),MOD(ROW()-2,20)))</f>
        <v/>
      </c>
      <c r="I9754" s="4" t="str">
        <f aca="false">IF($H9754="","",$H9754-WEEKDAY($H9754,2)+1)</f>
        <v/>
      </c>
      <c r="J9754" s="4" t="str">
        <f aca="false">IF($I9754="","",$I9754+6)</f>
        <v/>
      </c>
      <c r="K9754" s="6" t="str">
        <f aca="false">IF($H9754="","",DATE(YEAR($H9754),MONTH($H9754),1))</f>
        <v/>
      </c>
      <c r="L9754" s="0" t="str">
        <f aca="false">IF($A9754="","",INDEX(CARTAO_COMPRAS!$K:$K,INT((ROW()-2)/20)+2))</f>
        <v/>
      </c>
      <c r="M9754" s="0" t="str">
        <f aca="false">IF($A9754="","","Compra no cartão")</f>
        <v/>
      </c>
    </row>
    <row r="9755" customFormat="false" ht="13.5" hidden="false" customHeight="false" outlineLevel="0" collapsed="false">
      <c r="A9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5" s="0" t="str">
        <f aca="false">IF($A9755="","",INDEX(CARTAO_COMPRAS!$C:$C,INT((ROW()-2)/20)+2))</f>
        <v/>
      </c>
      <c r="C9755" s="0" t="str">
        <f aca="false">IF($A9755="","",INDEX(CARTAO_COMPRAS!$D:$D,INT((ROW()-2)/20)+2))</f>
        <v/>
      </c>
      <c r="D9755" s="0" t="str">
        <f aca="false">IF($A9755="","",INDEX(CARTAO_COMPRAS!$E:$E,INT((ROW()-2)/20)+2))</f>
        <v/>
      </c>
      <c r="E9755" s="0" t="str">
        <f aca="false">IF($A9755="","",INDEX(CARTAO_COMPRAS!$H:$H,INT((ROW()-2)/20)+2)+MOD(ROW()-2,20))</f>
        <v/>
      </c>
      <c r="F9755" s="0" t="str">
        <f aca="false">IF($A9755="","",INDEX(CARTAO_COMPRAS!$G:$G,INT((ROW()-2)/20)+2))</f>
        <v/>
      </c>
      <c r="G9755" s="5" t="str">
        <f aca="false">IF($A9755="","",INDEX(CARTAO_COMPRAS!$I:$I,INT((ROW()-2)/20)+2))</f>
        <v/>
      </c>
      <c r="H9755" s="4" t="str">
        <f aca="false">IF($A9755="","",EDATE(INDEX(CARTAO_COMPRAS!$J:$J,INT((ROW()-2)/20)+2),MOD(ROW()-2,20)))</f>
        <v/>
      </c>
      <c r="I9755" s="4" t="str">
        <f aca="false">IF($H9755="","",$H9755-WEEKDAY($H9755,2)+1)</f>
        <v/>
      </c>
      <c r="J9755" s="4" t="str">
        <f aca="false">IF($I9755="","",$I9755+6)</f>
        <v/>
      </c>
      <c r="K9755" s="6" t="str">
        <f aca="false">IF($H9755="","",DATE(YEAR($H9755),MONTH($H9755),1))</f>
        <v/>
      </c>
      <c r="L9755" s="0" t="str">
        <f aca="false">IF($A9755="","",INDEX(CARTAO_COMPRAS!$K:$K,INT((ROW()-2)/20)+2))</f>
        <v/>
      </c>
      <c r="M9755" s="0" t="str">
        <f aca="false">IF($A9755="","","Compra no cartão")</f>
        <v/>
      </c>
    </row>
    <row r="9756" customFormat="false" ht="13.5" hidden="false" customHeight="false" outlineLevel="0" collapsed="false">
      <c r="A9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6" s="0" t="str">
        <f aca="false">IF($A9756="","",INDEX(CARTAO_COMPRAS!$C:$C,INT((ROW()-2)/20)+2))</f>
        <v/>
      </c>
      <c r="C9756" s="0" t="str">
        <f aca="false">IF($A9756="","",INDEX(CARTAO_COMPRAS!$D:$D,INT((ROW()-2)/20)+2))</f>
        <v/>
      </c>
      <c r="D9756" s="0" t="str">
        <f aca="false">IF($A9756="","",INDEX(CARTAO_COMPRAS!$E:$E,INT((ROW()-2)/20)+2))</f>
        <v/>
      </c>
      <c r="E9756" s="0" t="str">
        <f aca="false">IF($A9756="","",INDEX(CARTAO_COMPRAS!$H:$H,INT((ROW()-2)/20)+2)+MOD(ROW()-2,20))</f>
        <v/>
      </c>
      <c r="F9756" s="0" t="str">
        <f aca="false">IF($A9756="","",INDEX(CARTAO_COMPRAS!$G:$G,INT((ROW()-2)/20)+2))</f>
        <v/>
      </c>
      <c r="G9756" s="5" t="str">
        <f aca="false">IF($A9756="","",INDEX(CARTAO_COMPRAS!$I:$I,INT((ROW()-2)/20)+2))</f>
        <v/>
      </c>
      <c r="H9756" s="4" t="str">
        <f aca="false">IF($A9756="","",EDATE(INDEX(CARTAO_COMPRAS!$J:$J,INT((ROW()-2)/20)+2),MOD(ROW()-2,20)))</f>
        <v/>
      </c>
      <c r="I9756" s="4" t="str">
        <f aca="false">IF($H9756="","",$H9756-WEEKDAY($H9756,2)+1)</f>
        <v/>
      </c>
      <c r="J9756" s="4" t="str">
        <f aca="false">IF($I9756="","",$I9756+6)</f>
        <v/>
      </c>
      <c r="K9756" s="6" t="str">
        <f aca="false">IF($H9756="","",DATE(YEAR($H9756),MONTH($H9756),1))</f>
        <v/>
      </c>
      <c r="L9756" s="0" t="str">
        <f aca="false">IF($A9756="","",INDEX(CARTAO_COMPRAS!$K:$K,INT((ROW()-2)/20)+2))</f>
        <v/>
      </c>
      <c r="M9756" s="0" t="str">
        <f aca="false">IF($A9756="","","Compra no cartão")</f>
        <v/>
      </c>
    </row>
    <row r="9757" customFormat="false" ht="13.5" hidden="false" customHeight="false" outlineLevel="0" collapsed="false">
      <c r="A9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7" s="0" t="str">
        <f aca="false">IF($A9757="","",INDEX(CARTAO_COMPRAS!$C:$C,INT((ROW()-2)/20)+2))</f>
        <v/>
      </c>
      <c r="C9757" s="0" t="str">
        <f aca="false">IF($A9757="","",INDEX(CARTAO_COMPRAS!$D:$D,INT((ROW()-2)/20)+2))</f>
        <v/>
      </c>
      <c r="D9757" s="0" t="str">
        <f aca="false">IF($A9757="","",INDEX(CARTAO_COMPRAS!$E:$E,INT((ROW()-2)/20)+2))</f>
        <v/>
      </c>
      <c r="E9757" s="0" t="str">
        <f aca="false">IF($A9757="","",INDEX(CARTAO_COMPRAS!$H:$H,INT((ROW()-2)/20)+2)+MOD(ROW()-2,20))</f>
        <v/>
      </c>
      <c r="F9757" s="0" t="str">
        <f aca="false">IF($A9757="","",INDEX(CARTAO_COMPRAS!$G:$G,INT((ROW()-2)/20)+2))</f>
        <v/>
      </c>
      <c r="G9757" s="5" t="str">
        <f aca="false">IF($A9757="","",INDEX(CARTAO_COMPRAS!$I:$I,INT((ROW()-2)/20)+2))</f>
        <v/>
      </c>
      <c r="H9757" s="4" t="str">
        <f aca="false">IF($A9757="","",EDATE(INDEX(CARTAO_COMPRAS!$J:$J,INT((ROW()-2)/20)+2),MOD(ROW()-2,20)))</f>
        <v/>
      </c>
      <c r="I9757" s="4" t="str">
        <f aca="false">IF($H9757="","",$H9757-WEEKDAY($H9757,2)+1)</f>
        <v/>
      </c>
      <c r="J9757" s="4" t="str">
        <f aca="false">IF($I9757="","",$I9757+6)</f>
        <v/>
      </c>
      <c r="K9757" s="6" t="str">
        <f aca="false">IF($H9757="","",DATE(YEAR($H9757),MONTH($H9757),1))</f>
        <v/>
      </c>
      <c r="L9757" s="0" t="str">
        <f aca="false">IF($A9757="","",INDEX(CARTAO_COMPRAS!$K:$K,INT((ROW()-2)/20)+2))</f>
        <v/>
      </c>
      <c r="M9757" s="0" t="str">
        <f aca="false">IF($A9757="","","Compra no cartão")</f>
        <v/>
      </c>
    </row>
    <row r="9758" customFormat="false" ht="13.5" hidden="false" customHeight="false" outlineLevel="0" collapsed="false">
      <c r="A9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8" s="0" t="str">
        <f aca="false">IF($A9758="","",INDEX(CARTAO_COMPRAS!$C:$C,INT((ROW()-2)/20)+2))</f>
        <v/>
      </c>
      <c r="C9758" s="0" t="str">
        <f aca="false">IF($A9758="","",INDEX(CARTAO_COMPRAS!$D:$D,INT((ROW()-2)/20)+2))</f>
        <v/>
      </c>
      <c r="D9758" s="0" t="str">
        <f aca="false">IF($A9758="","",INDEX(CARTAO_COMPRAS!$E:$E,INT((ROW()-2)/20)+2))</f>
        <v/>
      </c>
      <c r="E9758" s="0" t="str">
        <f aca="false">IF($A9758="","",INDEX(CARTAO_COMPRAS!$H:$H,INT((ROW()-2)/20)+2)+MOD(ROW()-2,20))</f>
        <v/>
      </c>
      <c r="F9758" s="0" t="str">
        <f aca="false">IF($A9758="","",INDEX(CARTAO_COMPRAS!$G:$G,INT((ROW()-2)/20)+2))</f>
        <v/>
      </c>
      <c r="G9758" s="5" t="str">
        <f aca="false">IF($A9758="","",INDEX(CARTAO_COMPRAS!$I:$I,INT((ROW()-2)/20)+2))</f>
        <v/>
      </c>
      <c r="H9758" s="4" t="str">
        <f aca="false">IF($A9758="","",EDATE(INDEX(CARTAO_COMPRAS!$J:$J,INT((ROW()-2)/20)+2),MOD(ROW()-2,20)))</f>
        <v/>
      </c>
      <c r="I9758" s="4" t="str">
        <f aca="false">IF($H9758="","",$H9758-WEEKDAY($H9758,2)+1)</f>
        <v/>
      </c>
      <c r="J9758" s="4" t="str">
        <f aca="false">IF($I9758="","",$I9758+6)</f>
        <v/>
      </c>
      <c r="K9758" s="6" t="str">
        <f aca="false">IF($H9758="","",DATE(YEAR($H9758),MONTH($H9758),1))</f>
        <v/>
      </c>
      <c r="L9758" s="0" t="str">
        <f aca="false">IF($A9758="","",INDEX(CARTAO_COMPRAS!$K:$K,INT((ROW()-2)/20)+2))</f>
        <v/>
      </c>
      <c r="M9758" s="0" t="str">
        <f aca="false">IF($A9758="","","Compra no cartão")</f>
        <v/>
      </c>
    </row>
    <row r="9759" customFormat="false" ht="13.5" hidden="false" customHeight="false" outlineLevel="0" collapsed="false">
      <c r="A9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59" s="0" t="str">
        <f aca="false">IF($A9759="","",INDEX(CARTAO_COMPRAS!$C:$C,INT((ROW()-2)/20)+2))</f>
        <v/>
      </c>
      <c r="C9759" s="0" t="str">
        <f aca="false">IF($A9759="","",INDEX(CARTAO_COMPRAS!$D:$D,INT((ROW()-2)/20)+2))</f>
        <v/>
      </c>
      <c r="D9759" s="0" t="str">
        <f aca="false">IF($A9759="","",INDEX(CARTAO_COMPRAS!$E:$E,INT((ROW()-2)/20)+2))</f>
        <v/>
      </c>
      <c r="E9759" s="0" t="str">
        <f aca="false">IF($A9759="","",INDEX(CARTAO_COMPRAS!$H:$H,INT((ROW()-2)/20)+2)+MOD(ROW()-2,20))</f>
        <v/>
      </c>
      <c r="F9759" s="0" t="str">
        <f aca="false">IF($A9759="","",INDEX(CARTAO_COMPRAS!$G:$G,INT((ROW()-2)/20)+2))</f>
        <v/>
      </c>
      <c r="G9759" s="5" t="str">
        <f aca="false">IF($A9759="","",INDEX(CARTAO_COMPRAS!$I:$I,INT((ROW()-2)/20)+2))</f>
        <v/>
      </c>
      <c r="H9759" s="4" t="str">
        <f aca="false">IF($A9759="","",EDATE(INDEX(CARTAO_COMPRAS!$J:$J,INT((ROW()-2)/20)+2),MOD(ROW()-2,20)))</f>
        <v/>
      </c>
      <c r="I9759" s="4" t="str">
        <f aca="false">IF($H9759="","",$H9759-WEEKDAY($H9759,2)+1)</f>
        <v/>
      </c>
      <c r="J9759" s="4" t="str">
        <f aca="false">IF($I9759="","",$I9759+6)</f>
        <v/>
      </c>
      <c r="K9759" s="6" t="str">
        <f aca="false">IF($H9759="","",DATE(YEAR($H9759),MONTH($H9759),1))</f>
        <v/>
      </c>
      <c r="L9759" s="0" t="str">
        <f aca="false">IF($A9759="","",INDEX(CARTAO_COMPRAS!$K:$K,INT((ROW()-2)/20)+2))</f>
        <v/>
      </c>
      <c r="M9759" s="0" t="str">
        <f aca="false">IF($A9759="","","Compra no cartão")</f>
        <v/>
      </c>
    </row>
    <row r="9760" customFormat="false" ht="13.5" hidden="false" customHeight="false" outlineLevel="0" collapsed="false">
      <c r="A9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0" s="0" t="str">
        <f aca="false">IF($A9760="","",INDEX(CARTAO_COMPRAS!$C:$C,INT((ROW()-2)/20)+2))</f>
        <v/>
      </c>
      <c r="C9760" s="0" t="str">
        <f aca="false">IF($A9760="","",INDEX(CARTAO_COMPRAS!$D:$D,INT((ROW()-2)/20)+2))</f>
        <v/>
      </c>
      <c r="D9760" s="0" t="str">
        <f aca="false">IF($A9760="","",INDEX(CARTAO_COMPRAS!$E:$E,INT((ROW()-2)/20)+2))</f>
        <v/>
      </c>
      <c r="E9760" s="0" t="str">
        <f aca="false">IF($A9760="","",INDEX(CARTAO_COMPRAS!$H:$H,INT((ROW()-2)/20)+2)+MOD(ROW()-2,20))</f>
        <v/>
      </c>
      <c r="F9760" s="0" t="str">
        <f aca="false">IF($A9760="","",INDEX(CARTAO_COMPRAS!$G:$G,INT((ROW()-2)/20)+2))</f>
        <v/>
      </c>
      <c r="G9760" s="5" t="str">
        <f aca="false">IF($A9760="","",INDEX(CARTAO_COMPRAS!$I:$I,INT((ROW()-2)/20)+2))</f>
        <v/>
      </c>
      <c r="H9760" s="4" t="str">
        <f aca="false">IF($A9760="","",EDATE(INDEX(CARTAO_COMPRAS!$J:$J,INT((ROW()-2)/20)+2),MOD(ROW()-2,20)))</f>
        <v/>
      </c>
      <c r="I9760" s="4" t="str">
        <f aca="false">IF($H9760="","",$H9760-WEEKDAY($H9760,2)+1)</f>
        <v/>
      </c>
      <c r="J9760" s="4" t="str">
        <f aca="false">IF($I9760="","",$I9760+6)</f>
        <v/>
      </c>
      <c r="K9760" s="6" t="str">
        <f aca="false">IF($H9760="","",DATE(YEAR($H9760),MONTH($H9760),1))</f>
        <v/>
      </c>
      <c r="L9760" s="0" t="str">
        <f aca="false">IF($A9760="","",INDEX(CARTAO_COMPRAS!$K:$K,INT((ROW()-2)/20)+2))</f>
        <v/>
      </c>
      <c r="M9760" s="0" t="str">
        <f aca="false">IF($A9760="","","Compra no cartão")</f>
        <v/>
      </c>
    </row>
    <row r="9761" customFormat="false" ht="13.5" hidden="false" customHeight="false" outlineLevel="0" collapsed="false">
      <c r="A9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1" s="0" t="str">
        <f aca="false">IF($A9761="","",INDEX(CARTAO_COMPRAS!$C:$C,INT((ROW()-2)/20)+2))</f>
        <v/>
      </c>
      <c r="C9761" s="0" t="str">
        <f aca="false">IF($A9761="","",INDEX(CARTAO_COMPRAS!$D:$D,INT((ROW()-2)/20)+2))</f>
        <v/>
      </c>
      <c r="D9761" s="0" t="str">
        <f aca="false">IF($A9761="","",INDEX(CARTAO_COMPRAS!$E:$E,INT((ROW()-2)/20)+2))</f>
        <v/>
      </c>
      <c r="E9761" s="0" t="str">
        <f aca="false">IF($A9761="","",INDEX(CARTAO_COMPRAS!$H:$H,INT((ROW()-2)/20)+2)+MOD(ROW()-2,20))</f>
        <v/>
      </c>
      <c r="F9761" s="0" t="str">
        <f aca="false">IF($A9761="","",INDEX(CARTAO_COMPRAS!$G:$G,INT((ROW()-2)/20)+2))</f>
        <v/>
      </c>
      <c r="G9761" s="5" t="str">
        <f aca="false">IF($A9761="","",INDEX(CARTAO_COMPRAS!$I:$I,INT((ROW()-2)/20)+2))</f>
        <v/>
      </c>
      <c r="H9761" s="4" t="str">
        <f aca="false">IF($A9761="","",EDATE(INDEX(CARTAO_COMPRAS!$J:$J,INT((ROW()-2)/20)+2),MOD(ROW()-2,20)))</f>
        <v/>
      </c>
      <c r="I9761" s="4" t="str">
        <f aca="false">IF($H9761="","",$H9761-WEEKDAY($H9761,2)+1)</f>
        <v/>
      </c>
      <c r="J9761" s="4" t="str">
        <f aca="false">IF($I9761="","",$I9761+6)</f>
        <v/>
      </c>
      <c r="K9761" s="6" t="str">
        <f aca="false">IF($H9761="","",DATE(YEAR($H9761),MONTH($H9761),1))</f>
        <v/>
      </c>
      <c r="L9761" s="0" t="str">
        <f aca="false">IF($A9761="","",INDEX(CARTAO_COMPRAS!$K:$K,INT((ROW()-2)/20)+2))</f>
        <v/>
      </c>
      <c r="M9761" s="0" t="str">
        <f aca="false">IF($A9761="","","Compra no cartão")</f>
        <v/>
      </c>
    </row>
    <row r="9762" customFormat="false" ht="13.5" hidden="false" customHeight="false" outlineLevel="0" collapsed="false">
      <c r="A97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489</v>
      </c>
      <c r="B9762" s="0" t="str">
        <f aca="false">IF($A9762="","",INDEX(CARTAO_COMPRAS!$C:$C,INT((ROW()-2)/20)+2))</f>
        <v>Nubank</v>
      </c>
      <c r="C9762" s="0" t="str">
        <f aca="false">IF($A9762="","",INDEX(CARTAO_COMPRAS!$D:$D,INT((ROW()-2)/20)+2))</f>
        <v>Giga Atacado</v>
      </c>
      <c r="D9762" s="0" t="str">
        <f aca="false">IF($A9762="","",INDEX(CARTAO_COMPRAS!$E:$E,INT((ROW()-2)/20)+2))</f>
        <v>Alimentação / Insumos</v>
      </c>
      <c r="E9762" s="0" t="n">
        <f aca="false">IF($A9762="","",INDEX(CARTAO_COMPRAS!$H:$H,INT((ROW()-2)/20)+2)+MOD(ROW()-2,20))</f>
        <v>1</v>
      </c>
      <c r="F9762" s="0" t="n">
        <f aca="false">IF($A9762="","",INDEX(CARTAO_COMPRAS!$G:$G,INT((ROW()-2)/20)+2))</f>
        <v>1</v>
      </c>
      <c r="G9762" s="5" t="n">
        <f aca="false">IF($A9762="","",INDEX(CARTAO_COMPRAS!$I:$I,INT((ROW()-2)/20)+2))</f>
        <v>443.11</v>
      </c>
      <c r="H9762" s="4" t="n">
        <f aca="false">IF($A9762="","",EDATE(INDEX(CARTAO_COMPRAS!$J:$J,INT((ROW()-2)/20)+2),MOD(ROW()-2,20)))</f>
        <v>46231</v>
      </c>
      <c r="I9762" s="4" t="n">
        <f aca="false">IF($H9762="","",$H9762-WEEKDAY($H9762,2)+1)</f>
        <v>46230</v>
      </c>
      <c r="J9762" s="4" t="n">
        <f aca="false">IF($I9762="","",$I9762+6)</f>
        <v>46236</v>
      </c>
      <c r="K9762" s="6" t="n">
        <f aca="false">IF($H9762="","",DATE(YEAR($H9762),MONTH($H9762),1))</f>
        <v>46204</v>
      </c>
      <c r="L9762" s="0" t="str">
        <f aca="false">IF($A9762="","",INDEX(CARTAO_COMPRAS!$K:$K,INT((ROW()-2)/20)+2))</f>
        <v>Previsto</v>
      </c>
      <c r="M9762" s="0" t="str">
        <f aca="false">IF($A9762="","","Compra no cartão")</f>
        <v>Compra no cartão</v>
      </c>
    </row>
    <row r="9763" customFormat="false" ht="13.5" hidden="false" customHeight="false" outlineLevel="0" collapsed="false">
      <c r="A9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3" s="0" t="str">
        <f aca="false">IF($A9763="","",INDEX(CARTAO_COMPRAS!$C:$C,INT((ROW()-2)/20)+2))</f>
        <v/>
      </c>
      <c r="C9763" s="0" t="str">
        <f aca="false">IF($A9763="","",INDEX(CARTAO_COMPRAS!$D:$D,INT((ROW()-2)/20)+2))</f>
        <v/>
      </c>
      <c r="D9763" s="0" t="str">
        <f aca="false">IF($A9763="","",INDEX(CARTAO_COMPRAS!$E:$E,INT((ROW()-2)/20)+2))</f>
        <v/>
      </c>
      <c r="E9763" s="0" t="str">
        <f aca="false">IF($A9763="","",INDEX(CARTAO_COMPRAS!$H:$H,INT((ROW()-2)/20)+2)+MOD(ROW()-2,20))</f>
        <v/>
      </c>
      <c r="F9763" s="0" t="str">
        <f aca="false">IF($A9763="","",INDEX(CARTAO_COMPRAS!$G:$G,INT((ROW()-2)/20)+2))</f>
        <v/>
      </c>
      <c r="G9763" s="5" t="str">
        <f aca="false">IF($A9763="","",INDEX(CARTAO_COMPRAS!$I:$I,INT((ROW()-2)/20)+2))</f>
        <v/>
      </c>
      <c r="H9763" s="4" t="str">
        <f aca="false">IF($A9763="","",EDATE(INDEX(CARTAO_COMPRAS!$J:$J,INT((ROW()-2)/20)+2),MOD(ROW()-2,20)))</f>
        <v/>
      </c>
      <c r="I9763" s="4" t="str">
        <f aca="false">IF($H9763="","",$H9763-WEEKDAY($H9763,2)+1)</f>
        <v/>
      </c>
      <c r="J9763" s="4" t="str">
        <f aca="false">IF($I9763="","",$I9763+6)</f>
        <v/>
      </c>
      <c r="K9763" s="6" t="str">
        <f aca="false">IF($H9763="","",DATE(YEAR($H9763),MONTH($H9763),1))</f>
        <v/>
      </c>
      <c r="L9763" s="0" t="str">
        <f aca="false">IF($A9763="","",INDEX(CARTAO_COMPRAS!$K:$K,INT((ROW()-2)/20)+2))</f>
        <v/>
      </c>
      <c r="M9763" s="0" t="str">
        <f aca="false">IF($A9763="","","Compra no cartão")</f>
        <v/>
      </c>
    </row>
    <row r="9764" customFormat="false" ht="13.5" hidden="false" customHeight="false" outlineLevel="0" collapsed="false">
      <c r="A9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4" s="0" t="str">
        <f aca="false">IF($A9764="","",INDEX(CARTAO_COMPRAS!$C:$C,INT((ROW()-2)/20)+2))</f>
        <v/>
      </c>
      <c r="C9764" s="0" t="str">
        <f aca="false">IF($A9764="","",INDEX(CARTAO_COMPRAS!$D:$D,INT((ROW()-2)/20)+2))</f>
        <v/>
      </c>
      <c r="D9764" s="0" t="str">
        <f aca="false">IF($A9764="","",INDEX(CARTAO_COMPRAS!$E:$E,INT((ROW()-2)/20)+2))</f>
        <v/>
      </c>
      <c r="E9764" s="0" t="str">
        <f aca="false">IF($A9764="","",INDEX(CARTAO_COMPRAS!$H:$H,INT((ROW()-2)/20)+2)+MOD(ROW()-2,20))</f>
        <v/>
      </c>
      <c r="F9764" s="0" t="str">
        <f aca="false">IF($A9764="","",INDEX(CARTAO_COMPRAS!$G:$G,INT((ROW()-2)/20)+2))</f>
        <v/>
      </c>
      <c r="G9764" s="5" t="str">
        <f aca="false">IF($A9764="","",INDEX(CARTAO_COMPRAS!$I:$I,INT((ROW()-2)/20)+2))</f>
        <v/>
      </c>
      <c r="H9764" s="4" t="str">
        <f aca="false">IF($A9764="","",EDATE(INDEX(CARTAO_COMPRAS!$J:$J,INT((ROW()-2)/20)+2),MOD(ROW()-2,20)))</f>
        <v/>
      </c>
      <c r="I9764" s="4" t="str">
        <f aca="false">IF($H9764="","",$H9764-WEEKDAY($H9764,2)+1)</f>
        <v/>
      </c>
      <c r="J9764" s="4" t="str">
        <f aca="false">IF($I9764="","",$I9764+6)</f>
        <v/>
      </c>
      <c r="K9764" s="6" t="str">
        <f aca="false">IF($H9764="","",DATE(YEAR($H9764),MONTH($H9764),1))</f>
        <v/>
      </c>
      <c r="L9764" s="0" t="str">
        <f aca="false">IF($A9764="","",INDEX(CARTAO_COMPRAS!$K:$K,INT((ROW()-2)/20)+2))</f>
        <v/>
      </c>
      <c r="M9764" s="0" t="str">
        <f aca="false">IF($A9764="","","Compra no cartão")</f>
        <v/>
      </c>
    </row>
    <row r="9765" customFormat="false" ht="13.5" hidden="false" customHeight="false" outlineLevel="0" collapsed="false">
      <c r="A9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5" s="0" t="str">
        <f aca="false">IF($A9765="","",INDEX(CARTAO_COMPRAS!$C:$C,INT((ROW()-2)/20)+2))</f>
        <v/>
      </c>
      <c r="C9765" s="0" t="str">
        <f aca="false">IF($A9765="","",INDEX(CARTAO_COMPRAS!$D:$D,INT((ROW()-2)/20)+2))</f>
        <v/>
      </c>
      <c r="D9765" s="0" t="str">
        <f aca="false">IF($A9765="","",INDEX(CARTAO_COMPRAS!$E:$E,INT((ROW()-2)/20)+2))</f>
        <v/>
      </c>
      <c r="E9765" s="0" t="str">
        <f aca="false">IF($A9765="","",INDEX(CARTAO_COMPRAS!$H:$H,INT((ROW()-2)/20)+2)+MOD(ROW()-2,20))</f>
        <v/>
      </c>
      <c r="F9765" s="0" t="str">
        <f aca="false">IF($A9765="","",INDEX(CARTAO_COMPRAS!$G:$G,INT((ROW()-2)/20)+2))</f>
        <v/>
      </c>
      <c r="G9765" s="5" t="str">
        <f aca="false">IF($A9765="","",INDEX(CARTAO_COMPRAS!$I:$I,INT((ROW()-2)/20)+2))</f>
        <v/>
      </c>
      <c r="H9765" s="4" t="str">
        <f aca="false">IF($A9765="","",EDATE(INDEX(CARTAO_COMPRAS!$J:$J,INT((ROW()-2)/20)+2),MOD(ROW()-2,20)))</f>
        <v/>
      </c>
      <c r="I9765" s="4" t="str">
        <f aca="false">IF($H9765="","",$H9765-WEEKDAY($H9765,2)+1)</f>
        <v/>
      </c>
      <c r="J9765" s="4" t="str">
        <f aca="false">IF($I9765="","",$I9765+6)</f>
        <v/>
      </c>
      <c r="K9765" s="6" t="str">
        <f aca="false">IF($H9765="","",DATE(YEAR($H9765),MONTH($H9765),1))</f>
        <v/>
      </c>
      <c r="L9765" s="0" t="str">
        <f aca="false">IF($A9765="","",INDEX(CARTAO_COMPRAS!$K:$K,INT((ROW()-2)/20)+2))</f>
        <v/>
      </c>
      <c r="M9765" s="0" t="str">
        <f aca="false">IF($A9765="","","Compra no cartão")</f>
        <v/>
      </c>
    </row>
    <row r="9766" customFormat="false" ht="13.5" hidden="false" customHeight="false" outlineLevel="0" collapsed="false">
      <c r="A9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6" s="0" t="str">
        <f aca="false">IF($A9766="","",INDEX(CARTAO_COMPRAS!$C:$C,INT((ROW()-2)/20)+2))</f>
        <v/>
      </c>
      <c r="C9766" s="0" t="str">
        <f aca="false">IF($A9766="","",INDEX(CARTAO_COMPRAS!$D:$D,INT((ROW()-2)/20)+2))</f>
        <v/>
      </c>
      <c r="D9766" s="0" t="str">
        <f aca="false">IF($A9766="","",INDEX(CARTAO_COMPRAS!$E:$E,INT((ROW()-2)/20)+2))</f>
        <v/>
      </c>
      <c r="E9766" s="0" t="str">
        <f aca="false">IF($A9766="","",INDEX(CARTAO_COMPRAS!$H:$H,INT((ROW()-2)/20)+2)+MOD(ROW()-2,20))</f>
        <v/>
      </c>
      <c r="F9766" s="0" t="str">
        <f aca="false">IF($A9766="","",INDEX(CARTAO_COMPRAS!$G:$G,INT((ROW()-2)/20)+2))</f>
        <v/>
      </c>
      <c r="G9766" s="5" t="str">
        <f aca="false">IF($A9766="","",INDEX(CARTAO_COMPRAS!$I:$I,INT((ROW()-2)/20)+2))</f>
        <v/>
      </c>
      <c r="H9766" s="4" t="str">
        <f aca="false">IF($A9766="","",EDATE(INDEX(CARTAO_COMPRAS!$J:$J,INT((ROW()-2)/20)+2),MOD(ROW()-2,20)))</f>
        <v/>
      </c>
      <c r="I9766" s="4" t="str">
        <f aca="false">IF($H9766="","",$H9766-WEEKDAY($H9766,2)+1)</f>
        <v/>
      </c>
      <c r="J9766" s="4" t="str">
        <f aca="false">IF($I9766="","",$I9766+6)</f>
        <v/>
      </c>
      <c r="K9766" s="6" t="str">
        <f aca="false">IF($H9766="","",DATE(YEAR($H9766),MONTH($H9766),1))</f>
        <v/>
      </c>
      <c r="L9766" s="0" t="str">
        <f aca="false">IF($A9766="","",INDEX(CARTAO_COMPRAS!$K:$K,INT((ROW()-2)/20)+2))</f>
        <v/>
      </c>
      <c r="M9766" s="0" t="str">
        <f aca="false">IF($A9766="","","Compra no cartão")</f>
        <v/>
      </c>
    </row>
    <row r="9767" customFormat="false" ht="13.5" hidden="false" customHeight="false" outlineLevel="0" collapsed="false">
      <c r="A9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7" s="0" t="str">
        <f aca="false">IF($A9767="","",INDEX(CARTAO_COMPRAS!$C:$C,INT((ROW()-2)/20)+2))</f>
        <v/>
      </c>
      <c r="C9767" s="0" t="str">
        <f aca="false">IF($A9767="","",INDEX(CARTAO_COMPRAS!$D:$D,INT((ROW()-2)/20)+2))</f>
        <v/>
      </c>
      <c r="D9767" s="0" t="str">
        <f aca="false">IF($A9767="","",INDEX(CARTAO_COMPRAS!$E:$E,INT((ROW()-2)/20)+2))</f>
        <v/>
      </c>
      <c r="E9767" s="0" t="str">
        <f aca="false">IF($A9767="","",INDEX(CARTAO_COMPRAS!$H:$H,INT((ROW()-2)/20)+2)+MOD(ROW()-2,20))</f>
        <v/>
      </c>
      <c r="F9767" s="0" t="str">
        <f aca="false">IF($A9767="","",INDEX(CARTAO_COMPRAS!$G:$G,INT((ROW()-2)/20)+2))</f>
        <v/>
      </c>
      <c r="G9767" s="5" t="str">
        <f aca="false">IF($A9767="","",INDEX(CARTAO_COMPRAS!$I:$I,INT((ROW()-2)/20)+2))</f>
        <v/>
      </c>
      <c r="H9767" s="4" t="str">
        <f aca="false">IF($A9767="","",EDATE(INDEX(CARTAO_COMPRAS!$J:$J,INT((ROW()-2)/20)+2),MOD(ROW()-2,20)))</f>
        <v/>
      </c>
      <c r="I9767" s="4" t="str">
        <f aca="false">IF($H9767="","",$H9767-WEEKDAY($H9767,2)+1)</f>
        <v/>
      </c>
      <c r="J9767" s="4" t="str">
        <f aca="false">IF($I9767="","",$I9767+6)</f>
        <v/>
      </c>
      <c r="K9767" s="6" t="str">
        <f aca="false">IF($H9767="","",DATE(YEAR($H9767),MONTH($H9767),1))</f>
        <v/>
      </c>
      <c r="L9767" s="0" t="str">
        <f aca="false">IF($A9767="","",INDEX(CARTAO_COMPRAS!$K:$K,INT((ROW()-2)/20)+2))</f>
        <v/>
      </c>
      <c r="M9767" s="0" t="str">
        <f aca="false">IF($A9767="","","Compra no cartão")</f>
        <v/>
      </c>
    </row>
    <row r="9768" customFormat="false" ht="13.5" hidden="false" customHeight="false" outlineLevel="0" collapsed="false">
      <c r="A9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8" s="0" t="str">
        <f aca="false">IF($A9768="","",INDEX(CARTAO_COMPRAS!$C:$C,INT((ROW()-2)/20)+2))</f>
        <v/>
      </c>
      <c r="C9768" s="0" t="str">
        <f aca="false">IF($A9768="","",INDEX(CARTAO_COMPRAS!$D:$D,INT((ROW()-2)/20)+2))</f>
        <v/>
      </c>
      <c r="D9768" s="0" t="str">
        <f aca="false">IF($A9768="","",INDEX(CARTAO_COMPRAS!$E:$E,INT((ROW()-2)/20)+2))</f>
        <v/>
      </c>
      <c r="E9768" s="0" t="str">
        <f aca="false">IF($A9768="","",INDEX(CARTAO_COMPRAS!$H:$H,INT((ROW()-2)/20)+2)+MOD(ROW()-2,20))</f>
        <v/>
      </c>
      <c r="F9768" s="0" t="str">
        <f aca="false">IF($A9768="","",INDEX(CARTAO_COMPRAS!$G:$G,INT((ROW()-2)/20)+2))</f>
        <v/>
      </c>
      <c r="G9768" s="5" t="str">
        <f aca="false">IF($A9768="","",INDEX(CARTAO_COMPRAS!$I:$I,INT((ROW()-2)/20)+2))</f>
        <v/>
      </c>
      <c r="H9768" s="4" t="str">
        <f aca="false">IF($A9768="","",EDATE(INDEX(CARTAO_COMPRAS!$J:$J,INT((ROW()-2)/20)+2),MOD(ROW()-2,20)))</f>
        <v/>
      </c>
      <c r="I9768" s="4" t="str">
        <f aca="false">IF($H9768="","",$H9768-WEEKDAY($H9768,2)+1)</f>
        <v/>
      </c>
      <c r="J9768" s="4" t="str">
        <f aca="false">IF($I9768="","",$I9768+6)</f>
        <v/>
      </c>
      <c r="K9768" s="6" t="str">
        <f aca="false">IF($H9768="","",DATE(YEAR($H9768),MONTH($H9768),1))</f>
        <v/>
      </c>
      <c r="L9768" s="0" t="str">
        <f aca="false">IF($A9768="","",INDEX(CARTAO_COMPRAS!$K:$K,INT((ROW()-2)/20)+2))</f>
        <v/>
      </c>
      <c r="M9768" s="0" t="str">
        <f aca="false">IF($A9768="","","Compra no cartão")</f>
        <v/>
      </c>
    </row>
    <row r="9769" customFormat="false" ht="13.5" hidden="false" customHeight="false" outlineLevel="0" collapsed="false">
      <c r="A9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69" s="0" t="str">
        <f aca="false">IF($A9769="","",INDEX(CARTAO_COMPRAS!$C:$C,INT((ROW()-2)/20)+2))</f>
        <v/>
      </c>
      <c r="C9769" s="0" t="str">
        <f aca="false">IF($A9769="","",INDEX(CARTAO_COMPRAS!$D:$D,INT((ROW()-2)/20)+2))</f>
        <v/>
      </c>
      <c r="D9769" s="0" t="str">
        <f aca="false">IF($A9769="","",INDEX(CARTAO_COMPRAS!$E:$E,INT((ROW()-2)/20)+2))</f>
        <v/>
      </c>
      <c r="E9769" s="0" t="str">
        <f aca="false">IF($A9769="","",INDEX(CARTAO_COMPRAS!$H:$H,INT((ROW()-2)/20)+2)+MOD(ROW()-2,20))</f>
        <v/>
      </c>
      <c r="F9769" s="0" t="str">
        <f aca="false">IF($A9769="","",INDEX(CARTAO_COMPRAS!$G:$G,INT((ROW()-2)/20)+2))</f>
        <v/>
      </c>
      <c r="G9769" s="5" t="str">
        <f aca="false">IF($A9769="","",INDEX(CARTAO_COMPRAS!$I:$I,INT((ROW()-2)/20)+2))</f>
        <v/>
      </c>
      <c r="H9769" s="4" t="str">
        <f aca="false">IF($A9769="","",EDATE(INDEX(CARTAO_COMPRAS!$J:$J,INT((ROW()-2)/20)+2),MOD(ROW()-2,20)))</f>
        <v/>
      </c>
      <c r="I9769" s="4" t="str">
        <f aca="false">IF($H9769="","",$H9769-WEEKDAY($H9769,2)+1)</f>
        <v/>
      </c>
      <c r="J9769" s="4" t="str">
        <f aca="false">IF($I9769="","",$I9769+6)</f>
        <v/>
      </c>
      <c r="K9769" s="6" t="str">
        <f aca="false">IF($H9769="","",DATE(YEAR($H9769),MONTH($H9769),1))</f>
        <v/>
      </c>
      <c r="L9769" s="0" t="str">
        <f aca="false">IF($A9769="","",INDEX(CARTAO_COMPRAS!$K:$K,INT((ROW()-2)/20)+2))</f>
        <v/>
      </c>
      <c r="M9769" s="0" t="str">
        <f aca="false">IF($A9769="","","Compra no cartão")</f>
        <v/>
      </c>
    </row>
    <row r="9770" customFormat="false" ht="13.5" hidden="false" customHeight="false" outlineLevel="0" collapsed="false">
      <c r="A9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0" s="0" t="str">
        <f aca="false">IF($A9770="","",INDEX(CARTAO_COMPRAS!$C:$C,INT((ROW()-2)/20)+2))</f>
        <v/>
      </c>
      <c r="C9770" s="0" t="str">
        <f aca="false">IF($A9770="","",INDEX(CARTAO_COMPRAS!$D:$D,INT((ROW()-2)/20)+2))</f>
        <v/>
      </c>
      <c r="D9770" s="0" t="str">
        <f aca="false">IF($A9770="","",INDEX(CARTAO_COMPRAS!$E:$E,INT((ROW()-2)/20)+2))</f>
        <v/>
      </c>
      <c r="E9770" s="0" t="str">
        <f aca="false">IF($A9770="","",INDEX(CARTAO_COMPRAS!$H:$H,INT((ROW()-2)/20)+2)+MOD(ROW()-2,20))</f>
        <v/>
      </c>
      <c r="F9770" s="0" t="str">
        <f aca="false">IF($A9770="","",INDEX(CARTAO_COMPRAS!$G:$G,INT((ROW()-2)/20)+2))</f>
        <v/>
      </c>
      <c r="G9770" s="5" t="str">
        <f aca="false">IF($A9770="","",INDEX(CARTAO_COMPRAS!$I:$I,INT((ROW()-2)/20)+2))</f>
        <v/>
      </c>
      <c r="H9770" s="4" t="str">
        <f aca="false">IF($A9770="","",EDATE(INDEX(CARTAO_COMPRAS!$J:$J,INT((ROW()-2)/20)+2),MOD(ROW()-2,20)))</f>
        <v/>
      </c>
      <c r="I9770" s="4" t="str">
        <f aca="false">IF($H9770="","",$H9770-WEEKDAY($H9770,2)+1)</f>
        <v/>
      </c>
      <c r="J9770" s="4" t="str">
        <f aca="false">IF($I9770="","",$I9770+6)</f>
        <v/>
      </c>
      <c r="K9770" s="6" t="str">
        <f aca="false">IF($H9770="","",DATE(YEAR($H9770),MONTH($H9770),1))</f>
        <v/>
      </c>
      <c r="L9770" s="0" t="str">
        <f aca="false">IF($A9770="","",INDEX(CARTAO_COMPRAS!$K:$K,INT((ROW()-2)/20)+2))</f>
        <v/>
      </c>
      <c r="M9770" s="0" t="str">
        <f aca="false">IF($A9770="","","Compra no cartão")</f>
        <v/>
      </c>
    </row>
    <row r="9771" customFormat="false" ht="13.5" hidden="false" customHeight="false" outlineLevel="0" collapsed="false">
      <c r="A9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1" s="0" t="str">
        <f aca="false">IF($A9771="","",INDEX(CARTAO_COMPRAS!$C:$C,INT((ROW()-2)/20)+2))</f>
        <v/>
      </c>
      <c r="C9771" s="0" t="str">
        <f aca="false">IF($A9771="","",INDEX(CARTAO_COMPRAS!$D:$D,INT((ROW()-2)/20)+2))</f>
        <v/>
      </c>
      <c r="D9771" s="0" t="str">
        <f aca="false">IF($A9771="","",INDEX(CARTAO_COMPRAS!$E:$E,INT((ROW()-2)/20)+2))</f>
        <v/>
      </c>
      <c r="E9771" s="0" t="str">
        <f aca="false">IF($A9771="","",INDEX(CARTAO_COMPRAS!$H:$H,INT((ROW()-2)/20)+2)+MOD(ROW()-2,20))</f>
        <v/>
      </c>
      <c r="F9771" s="0" t="str">
        <f aca="false">IF($A9771="","",INDEX(CARTAO_COMPRAS!$G:$G,INT((ROW()-2)/20)+2))</f>
        <v/>
      </c>
      <c r="G9771" s="5" t="str">
        <f aca="false">IF($A9771="","",INDEX(CARTAO_COMPRAS!$I:$I,INT((ROW()-2)/20)+2))</f>
        <v/>
      </c>
      <c r="H9771" s="4" t="str">
        <f aca="false">IF($A9771="","",EDATE(INDEX(CARTAO_COMPRAS!$J:$J,INT((ROW()-2)/20)+2),MOD(ROW()-2,20)))</f>
        <v/>
      </c>
      <c r="I9771" s="4" t="str">
        <f aca="false">IF($H9771="","",$H9771-WEEKDAY($H9771,2)+1)</f>
        <v/>
      </c>
      <c r="J9771" s="4" t="str">
        <f aca="false">IF($I9771="","",$I9771+6)</f>
        <v/>
      </c>
      <c r="K9771" s="6" t="str">
        <f aca="false">IF($H9771="","",DATE(YEAR($H9771),MONTH($H9771),1))</f>
        <v/>
      </c>
      <c r="L9771" s="0" t="str">
        <f aca="false">IF($A9771="","",INDEX(CARTAO_COMPRAS!$K:$K,INT((ROW()-2)/20)+2))</f>
        <v/>
      </c>
      <c r="M9771" s="0" t="str">
        <f aca="false">IF($A9771="","","Compra no cartão")</f>
        <v/>
      </c>
    </row>
    <row r="9772" customFormat="false" ht="13.5" hidden="false" customHeight="false" outlineLevel="0" collapsed="false">
      <c r="A9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2" s="0" t="str">
        <f aca="false">IF($A9772="","",INDEX(CARTAO_COMPRAS!$C:$C,INT((ROW()-2)/20)+2))</f>
        <v/>
      </c>
      <c r="C9772" s="0" t="str">
        <f aca="false">IF($A9772="","",INDEX(CARTAO_COMPRAS!$D:$D,INT((ROW()-2)/20)+2))</f>
        <v/>
      </c>
      <c r="D9772" s="0" t="str">
        <f aca="false">IF($A9772="","",INDEX(CARTAO_COMPRAS!$E:$E,INT((ROW()-2)/20)+2))</f>
        <v/>
      </c>
      <c r="E9772" s="0" t="str">
        <f aca="false">IF($A9772="","",INDEX(CARTAO_COMPRAS!$H:$H,INT((ROW()-2)/20)+2)+MOD(ROW()-2,20))</f>
        <v/>
      </c>
      <c r="F9772" s="0" t="str">
        <f aca="false">IF($A9772="","",INDEX(CARTAO_COMPRAS!$G:$G,INT((ROW()-2)/20)+2))</f>
        <v/>
      </c>
      <c r="G9772" s="5" t="str">
        <f aca="false">IF($A9772="","",INDEX(CARTAO_COMPRAS!$I:$I,INT((ROW()-2)/20)+2))</f>
        <v/>
      </c>
      <c r="H9772" s="4" t="str">
        <f aca="false">IF($A9772="","",EDATE(INDEX(CARTAO_COMPRAS!$J:$J,INT((ROW()-2)/20)+2),MOD(ROW()-2,20)))</f>
        <v/>
      </c>
      <c r="I9772" s="4" t="str">
        <f aca="false">IF($H9772="","",$H9772-WEEKDAY($H9772,2)+1)</f>
        <v/>
      </c>
      <c r="J9772" s="4" t="str">
        <f aca="false">IF($I9772="","",$I9772+6)</f>
        <v/>
      </c>
      <c r="K9772" s="6" t="str">
        <f aca="false">IF($H9772="","",DATE(YEAR($H9772),MONTH($H9772),1))</f>
        <v/>
      </c>
      <c r="L9772" s="0" t="str">
        <f aca="false">IF($A9772="","",INDEX(CARTAO_COMPRAS!$K:$K,INT((ROW()-2)/20)+2))</f>
        <v/>
      </c>
      <c r="M9772" s="0" t="str">
        <f aca="false">IF($A9772="","","Compra no cartão")</f>
        <v/>
      </c>
    </row>
    <row r="9773" customFormat="false" ht="13.5" hidden="false" customHeight="false" outlineLevel="0" collapsed="false">
      <c r="A9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3" s="0" t="str">
        <f aca="false">IF($A9773="","",INDEX(CARTAO_COMPRAS!$C:$C,INT((ROW()-2)/20)+2))</f>
        <v/>
      </c>
      <c r="C9773" s="0" t="str">
        <f aca="false">IF($A9773="","",INDEX(CARTAO_COMPRAS!$D:$D,INT((ROW()-2)/20)+2))</f>
        <v/>
      </c>
      <c r="D9773" s="0" t="str">
        <f aca="false">IF($A9773="","",INDEX(CARTAO_COMPRAS!$E:$E,INT((ROW()-2)/20)+2))</f>
        <v/>
      </c>
      <c r="E9773" s="0" t="str">
        <f aca="false">IF($A9773="","",INDEX(CARTAO_COMPRAS!$H:$H,INT((ROW()-2)/20)+2)+MOD(ROW()-2,20))</f>
        <v/>
      </c>
      <c r="F9773" s="0" t="str">
        <f aca="false">IF($A9773="","",INDEX(CARTAO_COMPRAS!$G:$G,INT((ROW()-2)/20)+2))</f>
        <v/>
      </c>
      <c r="G9773" s="5" t="str">
        <f aca="false">IF($A9773="","",INDEX(CARTAO_COMPRAS!$I:$I,INT((ROW()-2)/20)+2))</f>
        <v/>
      </c>
      <c r="H9773" s="4" t="str">
        <f aca="false">IF($A9773="","",EDATE(INDEX(CARTAO_COMPRAS!$J:$J,INT((ROW()-2)/20)+2),MOD(ROW()-2,20)))</f>
        <v/>
      </c>
      <c r="I9773" s="4" t="str">
        <f aca="false">IF($H9773="","",$H9773-WEEKDAY($H9773,2)+1)</f>
        <v/>
      </c>
      <c r="J9773" s="4" t="str">
        <f aca="false">IF($I9773="","",$I9773+6)</f>
        <v/>
      </c>
      <c r="K9773" s="6" t="str">
        <f aca="false">IF($H9773="","",DATE(YEAR($H9773),MONTH($H9773),1))</f>
        <v/>
      </c>
      <c r="L9773" s="0" t="str">
        <f aca="false">IF($A9773="","",INDEX(CARTAO_COMPRAS!$K:$K,INT((ROW()-2)/20)+2))</f>
        <v/>
      </c>
      <c r="M9773" s="0" t="str">
        <f aca="false">IF($A9773="","","Compra no cartão")</f>
        <v/>
      </c>
    </row>
    <row r="9774" customFormat="false" ht="13.5" hidden="false" customHeight="false" outlineLevel="0" collapsed="false">
      <c r="A9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4" s="0" t="str">
        <f aca="false">IF($A9774="","",INDEX(CARTAO_COMPRAS!$C:$C,INT((ROW()-2)/20)+2))</f>
        <v/>
      </c>
      <c r="C9774" s="0" t="str">
        <f aca="false">IF($A9774="","",INDEX(CARTAO_COMPRAS!$D:$D,INT((ROW()-2)/20)+2))</f>
        <v/>
      </c>
      <c r="D9774" s="0" t="str">
        <f aca="false">IF($A9774="","",INDEX(CARTAO_COMPRAS!$E:$E,INT((ROW()-2)/20)+2))</f>
        <v/>
      </c>
      <c r="E9774" s="0" t="str">
        <f aca="false">IF($A9774="","",INDEX(CARTAO_COMPRAS!$H:$H,INT((ROW()-2)/20)+2)+MOD(ROW()-2,20))</f>
        <v/>
      </c>
      <c r="F9774" s="0" t="str">
        <f aca="false">IF($A9774="","",INDEX(CARTAO_COMPRAS!$G:$G,INT((ROW()-2)/20)+2))</f>
        <v/>
      </c>
      <c r="G9774" s="5" t="str">
        <f aca="false">IF($A9774="","",INDEX(CARTAO_COMPRAS!$I:$I,INT((ROW()-2)/20)+2))</f>
        <v/>
      </c>
      <c r="H9774" s="4" t="str">
        <f aca="false">IF($A9774="","",EDATE(INDEX(CARTAO_COMPRAS!$J:$J,INT((ROW()-2)/20)+2),MOD(ROW()-2,20)))</f>
        <v/>
      </c>
      <c r="I9774" s="4" t="str">
        <f aca="false">IF($H9774="","",$H9774-WEEKDAY($H9774,2)+1)</f>
        <v/>
      </c>
      <c r="J9774" s="4" t="str">
        <f aca="false">IF($I9774="","",$I9774+6)</f>
        <v/>
      </c>
      <c r="K9774" s="6" t="str">
        <f aca="false">IF($H9774="","",DATE(YEAR($H9774),MONTH($H9774),1))</f>
        <v/>
      </c>
      <c r="L9774" s="0" t="str">
        <f aca="false">IF($A9774="","",INDEX(CARTAO_COMPRAS!$K:$K,INT((ROW()-2)/20)+2))</f>
        <v/>
      </c>
      <c r="M9774" s="0" t="str">
        <f aca="false">IF($A9774="","","Compra no cartão")</f>
        <v/>
      </c>
    </row>
    <row r="9775" customFormat="false" ht="13.5" hidden="false" customHeight="false" outlineLevel="0" collapsed="false">
      <c r="A9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5" s="0" t="str">
        <f aca="false">IF($A9775="","",INDEX(CARTAO_COMPRAS!$C:$C,INT((ROW()-2)/20)+2))</f>
        <v/>
      </c>
      <c r="C9775" s="0" t="str">
        <f aca="false">IF($A9775="","",INDEX(CARTAO_COMPRAS!$D:$D,INT((ROW()-2)/20)+2))</f>
        <v/>
      </c>
      <c r="D9775" s="0" t="str">
        <f aca="false">IF($A9775="","",INDEX(CARTAO_COMPRAS!$E:$E,INT((ROW()-2)/20)+2))</f>
        <v/>
      </c>
      <c r="E9775" s="0" t="str">
        <f aca="false">IF($A9775="","",INDEX(CARTAO_COMPRAS!$H:$H,INT((ROW()-2)/20)+2)+MOD(ROW()-2,20))</f>
        <v/>
      </c>
      <c r="F9775" s="0" t="str">
        <f aca="false">IF($A9775="","",INDEX(CARTAO_COMPRAS!$G:$G,INT((ROW()-2)/20)+2))</f>
        <v/>
      </c>
      <c r="G9775" s="5" t="str">
        <f aca="false">IF($A9775="","",INDEX(CARTAO_COMPRAS!$I:$I,INT((ROW()-2)/20)+2))</f>
        <v/>
      </c>
      <c r="H9775" s="4" t="str">
        <f aca="false">IF($A9775="","",EDATE(INDEX(CARTAO_COMPRAS!$J:$J,INT((ROW()-2)/20)+2),MOD(ROW()-2,20)))</f>
        <v/>
      </c>
      <c r="I9775" s="4" t="str">
        <f aca="false">IF($H9775="","",$H9775-WEEKDAY($H9775,2)+1)</f>
        <v/>
      </c>
      <c r="J9775" s="4" t="str">
        <f aca="false">IF($I9775="","",$I9775+6)</f>
        <v/>
      </c>
      <c r="K9775" s="6" t="str">
        <f aca="false">IF($H9775="","",DATE(YEAR($H9775),MONTH($H9775),1))</f>
        <v/>
      </c>
      <c r="L9775" s="0" t="str">
        <f aca="false">IF($A9775="","",INDEX(CARTAO_COMPRAS!$K:$K,INT((ROW()-2)/20)+2))</f>
        <v/>
      </c>
      <c r="M9775" s="0" t="str">
        <f aca="false">IF($A9775="","","Compra no cartão")</f>
        <v/>
      </c>
    </row>
    <row r="9776" customFormat="false" ht="13.5" hidden="false" customHeight="false" outlineLevel="0" collapsed="false">
      <c r="A9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6" s="0" t="str">
        <f aca="false">IF($A9776="","",INDEX(CARTAO_COMPRAS!$C:$C,INT((ROW()-2)/20)+2))</f>
        <v/>
      </c>
      <c r="C9776" s="0" t="str">
        <f aca="false">IF($A9776="","",INDEX(CARTAO_COMPRAS!$D:$D,INT((ROW()-2)/20)+2))</f>
        <v/>
      </c>
      <c r="D9776" s="0" t="str">
        <f aca="false">IF($A9776="","",INDEX(CARTAO_COMPRAS!$E:$E,INT((ROW()-2)/20)+2))</f>
        <v/>
      </c>
      <c r="E9776" s="0" t="str">
        <f aca="false">IF($A9776="","",INDEX(CARTAO_COMPRAS!$H:$H,INT((ROW()-2)/20)+2)+MOD(ROW()-2,20))</f>
        <v/>
      </c>
      <c r="F9776" s="0" t="str">
        <f aca="false">IF($A9776="","",INDEX(CARTAO_COMPRAS!$G:$G,INT((ROW()-2)/20)+2))</f>
        <v/>
      </c>
      <c r="G9776" s="5" t="str">
        <f aca="false">IF($A9776="","",INDEX(CARTAO_COMPRAS!$I:$I,INT((ROW()-2)/20)+2))</f>
        <v/>
      </c>
      <c r="H9776" s="4" t="str">
        <f aca="false">IF($A9776="","",EDATE(INDEX(CARTAO_COMPRAS!$J:$J,INT((ROW()-2)/20)+2),MOD(ROW()-2,20)))</f>
        <v/>
      </c>
      <c r="I9776" s="4" t="str">
        <f aca="false">IF($H9776="","",$H9776-WEEKDAY($H9776,2)+1)</f>
        <v/>
      </c>
      <c r="J9776" s="4" t="str">
        <f aca="false">IF($I9776="","",$I9776+6)</f>
        <v/>
      </c>
      <c r="K9776" s="6" t="str">
        <f aca="false">IF($H9776="","",DATE(YEAR($H9776),MONTH($H9776),1))</f>
        <v/>
      </c>
      <c r="L9776" s="0" t="str">
        <f aca="false">IF($A9776="","",INDEX(CARTAO_COMPRAS!$K:$K,INT((ROW()-2)/20)+2))</f>
        <v/>
      </c>
      <c r="M9776" s="0" t="str">
        <f aca="false">IF($A9776="","","Compra no cartão")</f>
        <v/>
      </c>
    </row>
    <row r="9777" customFormat="false" ht="13.5" hidden="false" customHeight="false" outlineLevel="0" collapsed="false">
      <c r="A9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7" s="0" t="str">
        <f aca="false">IF($A9777="","",INDEX(CARTAO_COMPRAS!$C:$C,INT((ROW()-2)/20)+2))</f>
        <v/>
      </c>
      <c r="C9777" s="0" t="str">
        <f aca="false">IF($A9777="","",INDEX(CARTAO_COMPRAS!$D:$D,INT((ROW()-2)/20)+2))</f>
        <v/>
      </c>
      <c r="D9777" s="0" t="str">
        <f aca="false">IF($A9777="","",INDEX(CARTAO_COMPRAS!$E:$E,INT((ROW()-2)/20)+2))</f>
        <v/>
      </c>
      <c r="E9777" s="0" t="str">
        <f aca="false">IF($A9777="","",INDEX(CARTAO_COMPRAS!$H:$H,INT((ROW()-2)/20)+2)+MOD(ROW()-2,20))</f>
        <v/>
      </c>
      <c r="F9777" s="0" t="str">
        <f aca="false">IF($A9777="","",INDEX(CARTAO_COMPRAS!$G:$G,INT((ROW()-2)/20)+2))</f>
        <v/>
      </c>
      <c r="G9777" s="5" t="str">
        <f aca="false">IF($A9777="","",INDEX(CARTAO_COMPRAS!$I:$I,INT((ROW()-2)/20)+2))</f>
        <v/>
      </c>
      <c r="H9777" s="4" t="str">
        <f aca="false">IF($A9777="","",EDATE(INDEX(CARTAO_COMPRAS!$J:$J,INT((ROW()-2)/20)+2),MOD(ROW()-2,20)))</f>
        <v/>
      </c>
      <c r="I9777" s="4" t="str">
        <f aca="false">IF($H9777="","",$H9777-WEEKDAY($H9777,2)+1)</f>
        <v/>
      </c>
      <c r="J9777" s="4" t="str">
        <f aca="false">IF($I9777="","",$I9777+6)</f>
        <v/>
      </c>
      <c r="K9777" s="6" t="str">
        <f aca="false">IF($H9777="","",DATE(YEAR($H9777),MONTH($H9777),1))</f>
        <v/>
      </c>
      <c r="L9777" s="0" t="str">
        <f aca="false">IF($A9777="","",INDEX(CARTAO_COMPRAS!$K:$K,INT((ROW()-2)/20)+2))</f>
        <v/>
      </c>
      <c r="M9777" s="0" t="str">
        <f aca="false">IF($A9777="","","Compra no cartão")</f>
        <v/>
      </c>
    </row>
    <row r="9778" customFormat="false" ht="13.5" hidden="false" customHeight="false" outlineLevel="0" collapsed="false">
      <c r="A9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8" s="0" t="str">
        <f aca="false">IF($A9778="","",INDEX(CARTAO_COMPRAS!$C:$C,INT((ROW()-2)/20)+2))</f>
        <v/>
      </c>
      <c r="C9778" s="0" t="str">
        <f aca="false">IF($A9778="","",INDEX(CARTAO_COMPRAS!$D:$D,INT((ROW()-2)/20)+2))</f>
        <v/>
      </c>
      <c r="D9778" s="0" t="str">
        <f aca="false">IF($A9778="","",INDEX(CARTAO_COMPRAS!$E:$E,INT((ROW()-2)/20)+2))</f>
        <v/>
      </c>
      <c r="E9778" s="0" t="str">
        <f aca="false">IF($A9778="","",INDEX(CARTAO_COMPRAS!$H:$H,INT((ROW()-2)/20)+2)+MOD(ROW()-2,20))</f>
        <v/>
      </c>
      <c r="F9778" s="0" t="str">
        <f aca="false">IF($A9778="","",INDEX(CARTAO_COMPRAS!$G:$G,INT((ROW()-2)/20)+2))</f>
        <v/>
      </c>
      <c r="G9778" s="5" t="str">
        <f aca="false">IF($A9778="","",INDEX(CARTAO_COMPRAS!$I:$I,INT((ROW()-2)/20)+2))</f>
        <v/>
      </c>
      <c r="H9778" s="4" t="str">
        <f aca="false">IF($A9778="","",EDATE(INDEX(CARTAO_COMPRAS!$J:$J,INT((ROW()-2)/20)+2),MOD(ROW()-2,20)))</f>
        <v/>
      </c>
      <c r="I9778" s="4" t="str">
        <f aca="false">IF($H9778="","",$H9778-WEEKDAY($H9778,2)+1)</f>
        <v/>
      </c>
      <c r="J9778" s="4" t="str">
        <f aca="false">IF($I9778="","",$I9778+6)</f>
        <v/>
      </c>
      <c r="K9778" s="6" t="str">
        <f aca="false">IF($H9778="","",DATE(YEAR($H9778),MONTH($H9778),1))</f>
        <v/>
      </c>
      <c r="L9778" s="0" t="str">
        <f aca="false">IF($A9778="","",INDEX(CARTAO_COMPRAS!$K:$K,INT((ROW()-2)/20)+2))</f>
        <v/>
      </c>
      <c r="M9778" s="0" t="str">
        <f aca="false">IF($A9778="","","Compra no cartão")</f>
        <v/>
      </c>
    </row>
    <row r="9779" customFormat="false" ht="13.5" hidden="false" customHeight="false" outlineLevel="0" collapsed="false">
      <c r="A9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79" s="0" t="str">
        <f aca="false">IF($A9779="","",INDEX(CARTAO_COMPRAS!$C:$C,INT((ROW()-2)/20)+2))</f>
        <v/>
      </c>
      <c r="C9779" s="0" t="str">
        <f aca="false">IF($A9779="","",INDEX(CARTAO_COMPRAS!$D:$D,INT((ROW()-2)/20)+2))</f>
        <v/>
      </c>
      <c r="D9779" s="0" t="str">
        <f aca="false">IF($A9779="","",INDEX(CARTAO_COMPRAS!$E:$E,INT((ROW()-2)/20)+2))</f>
        <v/>
      </c>
      <c r="E9779" s="0" t="str">
        <f aca="false">IF($A9779="","",INDEX(CARTAO_COMPRAS!$H:$H,INT((ROW()-2)/20)+2)+MOD(ROW()-2,20))</f>
        <v/>
      </c>
      <c r="F9779" s="0" t="str">
        <f aca="false">IF($A9779="","",INDEX(CARTAO_COMPRAS!$G:$G,INT((ROW()-2)/20)+2))</f>
        <v/>
      </c>
      <c r="G9779" s="5" t="str">
        <f aca="false">IF($A9779="","",INDEX(CARTAO_COMPRAS!$I:$I,INT((ROW()-2)/20)+2))</f>
        <v/>
      </c>
      <c r="H9779" s="4" t="str">
        <f aca="false">IF($A9779="","",EDATE(INDEX(CARTAO_COMPRAS!$J:$J,INT((ROW()-2)/20)+2),MOD(ROW()-2,20)))</f>
        <v/>
      </c>
      <c r="I9779" s="4" t="str">
        <f aca="false">IF($H9779="","",$H9779-WEEKDAY($H9779,2)+1)</f>
        <v/>
      </c>
      <c r="J9779" s="4" t="str">
        <f aca="false">IF($I9779="","",$I9779+6)</f>
        <v/>
      </c>
      <c r="K9779" s="6" t="str">
        <f aca="false">IF($H9779="","",DATE(YEAR($H9779),MONTH($H9779),1))</f>
        <v/>
      </c>
      <c r="L9779" s="0" t="str">
        <f aca="false">IF($A9779="","",INDEX(CARTAO_COMPRAS!$K:$K,INT((ROW()-2)/20)+2))</f>
        <v/>
      </c>
      <c r="M9779" s="0" t="str">
        <f aca="false">IF($A9779="","","Compra no cartão")</f>
        <v/>
      </c>
    </row>
    <row r="9780" customFormat="false" ht="13.5" hidden="false" customHeight="false" outlineLevel="0" collapsed="false">
      <c r="A9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0" s="0" t="str">
        <f aca="false">IF($A9780="","",INDEX(CARTAO_COMPRAS!$C:$C,INT((ROW()-2)/20)+2))</f>
        <v/>
      </c>
      <c r="C9780" s="0" t="str">
        <f aca="false">IF($A9780="","",INDEX(CARTAO_COMPRAS!$D:$D,INT((ROW()-2)/20)+2))</f>
        <v/>
      </c>
      <c r="D9780" s="0" t="str">
        <f aca="false">IF($A9780="","",INDEX(CARTAO_COMPRAS!$E:$E,INT((ROW()-2)/20)+2))</f>
        <v/>
      </c>
      <c r="E9780" s="0" t="str">
        <f aca="false">IF($A9780="","",INDEX(CARTAO_COMPRAS!$H:$H,INT((ROW()-2)/20)+2)+MOD(ROW()-2,20))</f>
        <v/>
      </c>
      <c r="F9780" s="0" t="str">
        <f aca="false">IF($A9780="","",INDEX(CARTAO_COMPRAS!$G:$G,INT((ROW()-2)/20)+2))</f>
        <v/>
      </c>
      <c r="G9780" s="5" t="str">
        <f aca="false">IF($A9780="","",INDEX(CARTAO_COMPRAS!$I:$I,INT((ROW()-2)/20)+2))</f>
        <v/>
      </c>
      <c r="H9780" s="4" t="str">
        <f aca="false">IF($A9780="","",EDATE(INDEX(CARTAO_COMPRAS!$J:$J,INT((ROW()-2)/20)+2),MOD(ROW()-2,20)))</f>
        <v/>
      </c>
      <c r="I9780" s="4" t="str">
        <f aca="false">IF($H9780="","",$H9780-WEEKDAY($H9780,2)+1)</f>
        <v/>
      </c>
      <c r="J9780" s="4" t="str">
        <f aca="false">IF($I9780="","",$I9780+6)</f>
        <v/>
      </c>
      <c r="K9780" s="6" t="str">
        <f aca="false">IF($H9780="","",DATE(YEAR($H9780),MONTH($H9780),1))</f>
        <v/>
      </c>
      <c r="L9780" s="0" t="str">
        <f aca="false">IF($A9780="","",INDEX(CARTAO_COMPRAS!$K:$K,INT((ROW()-2)/20)+2))</f>
        <v/>
      </c>
      <c r="M9780" s="0" t="str">
        <f aca="false">IF($A9780="","","Compra no cartão")</f>
        <v/>
      </c>
    </row>
    <row r="9781" customFormat="false" ht="13.5" hidden="false" customHeight="false" outlineLevel="0" collapsed="false">
      <c r="A9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1" s="0" t="str">
        <f aca="false">IF($A9781="","",INDEX(CARTAO_COMPRAS!$C:$C,INT((ROW()-2)/20)+2))</f>
        <v/>
      </c>
      <c r="C9781" s="0" t="str">
        <f aca="false">IF($A9781="","",INDEX(CARTAO_COMPRAS!$D:$D,INT((ROW()-2)/20)+2))</f>
        <v/>
      </c>
      <c r="D9781" s="0" t="str">
        <f aca="false">IF($A9781="","",INDEX(CARTAO_COMPRAS!$E:$E,INT((ROW()-2)/20)+2))</f>
        <v/>
      </c>
      <c r="E9781" s="0" t="str">
        <f aca="false">IF($A9781="","",INDEX(CARTAO_COMPRAS!$H:$H,INT((ROW()-2)/20)+2)+MOD(ROW()-2,20))</f>
        <v/>
      </c>
      <c r="F9781" s="0" t="str">
        <f aca="false">IF($A9781="","",INDEX(CARTAO_COMPRAS!$G:$G,INT((ROW()-2)/20)+2))</f>
        <v/>
      </c>
      <c r="G9781" s="5" t="str">
        <f aca="false">IF($A9781="","",INDEX(CARTAO_COMPRAS!$I:$I,INT((ROW()-2)/20)+2))</f>
        <v/>
      </c>
      <c r="H9781" s="4" t="str">
        <f aca="false">IF($A9781="","",EDATE(INDEX(CARTAO_COMPRAS!$J:$J,INT((ROW()-2)/20)+2),MOD(ROW()-2,20)))</f>
        <v/>
      </c>
      <c r="I9781" s="4" t="str">
        <f aca="false">IF($H9781="","",$H9781-WEEKDAY($H9781,2)+1)</f>
        <v/>
      </c>
      <c r="J9781" s="4" t="str">
        <f aca="false">IF($I9781="","",$I9781+6)</f>
        <v/>
      </c>
      <c r="K9781" s="6" t="str">
        <f aca="false">IF($H9781="","",DATE(YEAR($H9781),MONTH($H9781),1))</f>
        <v/>
      </c>
      <c r="L9781" s="0" t="str">
        <f aca="false">IF($A9781="","",INDEX(CARTAO_COMPRAS!$K:$K,INT((ROW()-2)/20)+2))</f>
        <v/>
      </c>
      <c r="M9781" s="0" t="str">
        <f aca="false">IF($A9781="","","Compra no cartão")</f>
        <v/>
      </c>
    </row>
    <row r="9782" customFormat="false" ht="13.5" hidden="false" customHeight="false" outlineLevel="0" collapsed="false">
      <c r="A97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490</v>
      </c>
      <c r="B9782" s="0" t="str">
        <f aca="false">IF($A9782="","",INDEX(CARTAO_COMPRAS!$C:$C,INT((ROW()-2)/20)+2))</f>
        <v>Nubank</v>
      </c>
      <c r="C9782" s="0" t="str">
        <f aca="false">IF($A9782="","",INDEX(CARTAO_COMPRAS!$D:$D,INT((ROW()-2)/20)+2))</f>
        <v>Green Coco</v>
      </c>
      <c r="D9782" s="0" t="str">
        <f aca="false">IF($A9782="","",INDEX(CARTAO_COMPRAS!$E:$E,INT((ROW()-2)/20)+2))</f>
        <v>Alimentação / Insumos</v>
      </c>
      <c r="E9782" s="0" t="n">
        <f aca="false">IF($A9782="","",INDEX(CARTAO_COMPRAS!$H:$H,INT((ROW()-2)/20)+2)+MOD(ROW()-2,20))</f>
        <v>1</v>
      </c>
      <c r="F9782" s="0" t="n">
        <f aca="false">IF($A9782="","",INDEX(CARTAO_COMPRAS!$G:$G,INT((ROW()-2)/20)+2))</f>
        <v>1</v>
      </c>
      <c r="G9782" s="5" t="n">
        <f aca="false">IF($A9782="","",INDEX(CARTAO_COMPRAS!$I:$I,INT((ROW()-2)/20)+2))</f>
        <v>351.58</v>
      </c>
      <c r="H9782" s="4" t="n">
        <f aca="false">IF($A9782="","",EDATE(INDEX(CARTAO_COMPRAS!$J:$J,INT((ROW()-2)/20)+2),MOD(ROW()-2,20)))</f>
        <v>46231</v>
      </c>
      <c r="I9782" s="4" t="n">
        <f aca="false">IF($H9782="","",$H9782-WEEKDAY($H9782,2)+1)</f>
        <v>46230</v>
      </c>
      <c r="J9782" s="4" t="n">
        <f aca="false">IF($I9782="","",$I9782+6)</f>
        <v>46236</v>
      </c>
      <c r="K9782" s="6" t="n">
        <f aca="false">IF($H9782="","",DATE(YEAR($H9782),MONTH($H9782),1))</f>
        <v>46204</v>
      </c>
      <c r="L9782" s="0" t="str">
        <f aca="false">IF($A9782="","",INDEX(CARTAO_COMPRAS!$K:$K,INT((ROW()-2)/20)+2))</f>
        <v>Previsto</v>
      </c>
      <c r="M9782" s="0" t="str">
        <f aca="false">IF($A9782="","","Compra no cartão")</f>
        <v>Compra no cartão</v>
      </c>
    </row>
    <row r="9783" customFormat="false" ht="13.5" hidden="false" customHeight="false" outlineLevel="0" collapsed="false">
      <c r="A9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3" s="0" t="str">
        <f aca="false">IF($A9783="","",INDEX(CARTAO_COMPRAS!$C:$C,INT((ROW()-2)/20)+2))</f>
        <v/>
      </c>
      <c r="C9783" s="0" t="str">
        <f aca="false">IF($A9783="","",INDEX(CARTAO_COMPRAS!$D:$D,INT((ROW()-2)/20)+2))</f>
        <v/>
      </c>
      <c r="D9783" s="0" t="str">
        <f aca="false">IF($A9783="","",INDEX(CARTAO_COMPRAS!$E:$E,INT((ROW()-2)/20)+2))</f>
        <v/>
      </c>
      <c r="E9783" s="0" t="str">
        <f aca="false">IF($A9783="","",INDEX(CARTAO_COMPRAS!$H:$H,INT((ROW()-2)/20)+2)+MOD(ROW()-2,20))</f>
        <v/>
      </c>
      <c r="F9783" s="0" t="str">
        <f aca="false">IF($A9783="","",INDEX(CARTAO_COMPRAS!$G:$G,INT((ROW()-2)/20)+2))</f>
        <v/>
      </c>
      <c r="G9783" s="5" t="str">
        <f aca="false">IF($A9783="","",INDEX(CARTAO_COMPRAS!$I:$I,INT((ROW()-2)/20)+2))</f>
        <v/>
      </c>
      <c r="H9783" s="4" t="str">
        <f aca="false">IF($A9783="","",EDATE(INDEX(CARTAO_COMPRAS!$J:$J,INT((ROW()-2)/20)+2),MOD(ROW()-2,20)))</f>
        <v/>
      </c>
      <c r="I9783" s="4" t="str">
        <f aca="false">IF($H9783="","",$H9783-WEEKDAY($H9783,2)+1)</f>
        <v/>
      </c>
      <c r="J9783" s="4" t="str">
        <f aca="false">IF($I9783="","",$I9783+6)</f>
        <v/>
      </c>
      <c r="K9783" s="6" t="str">
        <f aca="false">IF($H9783="","",DATE(YEAR($H9783),MONTH($H9783),1))</f>
        <v/>
      </c>
      <c r="L9783" s="0" t="str">
        <f aca="false">IF($A9783="","",INDEX(CARTAO_COMPRAS!$K:$K,INT((ROW()-2)/20)+2))</f>
        <v/>
      </c>
      <c r="M9783" s="0" t="str">
        <f aca="false">IF($A9783="","","Compra no cartão")</f>
        <v/>
      </c>
    </row>
    <row r="9784" customFormat="false" ht="13.5" hidden="false" customHeight="false" outlineLevel="0" collapsed="false">
      <c r="A9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4" s="0" t="str">
        <f aca="false">IF($A9784="","",INDEX(CARTAO_COMPRAS!$C:$C,INT((ROW()-2)/20)+2))</f>
        <v/>
      </c>
      <c r="C9784" s="0" t="str">
        <f aca="false">IF($A9784="","",INDEX(CARTAO_COMPRAS!$D:$D,INT((ROW()-2)/20)+2))</f>
        <v/>
      </c>
      <c r="D9784" s="0" t="str">
        <f aca="false">IF($A9784="","",INDEX(CARTAO_COMPRAS!$E:$E,INT((ROW()-2)/20)+2))</f>
        <v/>
      </c>
      <c r="E9784" s="0" t="str">
        <f aca="false">IF($A9784="","",INDEX(CARTAO_COMPRAS!$H:$H,INT((ROW()-2)/20)+2)+MOD(ROW()-2,20))</f>
        <v/>
      </c>
      <c r="F9784" s="0" t="str">
        <f aca="false">IF($A9784="","",INDEX(CARTAO_COMPRAS!$G:$G,INT((ROW()-2)/20)+2))</f>
        <v/>
      </c>
      <c r="G9784" s="5" t="str">
        <f aca="false">IF($A9784="","",INDEX(CARTAO_COMPRAS!$I:$I,INT((ROW()-2)/20)+2))</f>
        <v/>
      </c>
      <c r="H9784" s="4" t="str">
        <f aca="false">IF($A9784="","",EDATE(INDEX(CARTAO_COMPRAS!$J:$J,INT((ROW()-2)/20)+2),MOD(ROW()-2,20)))</f>
        <v/>
      </c>
      <c r="I9784" s="4" t="str">
        <f aca="false">IF($H9784="","",$H9784-WEEKDAY($H9784,2)+1)</f>
        <v/>
      </c>
      <c r="J9784" s="4" t="str">
        <f aca="false">IF($I9784="","",$I9784+6)</f>
        <v/>
      </c>
      <c r="K9784" s="6" t="str">
        <f aca="false">IF($H9784="","",DATE(YEAR($H9784),MONTH($H9784),1))</f>
        <v/>
      </c>
      <c r="L9784" s="0" t="str">
        <f aca="false">IF($A9784="","",INDEX(CARTAO_COMPRAS!$K:$K,INT((ROW()-2)/20)+2))</f>
        <v/>
      </c>
      <c r="M9784" s="0" t="str">
        <f aca="false">IF($A9784="","","Compra no cartão")</f>
        <v/>
      </c>
    </row>
    <row r="9785" customFormat="false" ht="13.5" hidden="false" customHeight="false" outlineLevel="0" collapsed="false">
      <c r="A9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5" s="0" t="str">
        <f aca="false">IF($A9785="","",INDEX(CARTAO_COMPRAS!$C:$C,INT((ROW()-2)/20)+2))</f>
        <v/>
      </c>
      <c r="C9785" s="0" t="str">
        <f aca="false">IF($A9785="","",INDEX(CARTAO_COMPRAS!$D:$D,INT((ROW()-2)/20)+2))</f>
        <v/>
      </c>
      <c r="D9785" s="0" t="str">
        <f aca="false">IF($A9785="","",INDEX(CARTAO_COMPRAS!$E:$E,INT((ROW()-2)/20)+2))</f>
        <v/>
      </c>
      <c r="E9785" s="0" t="str">
        <f aca="false">IF($A9785="","",INDEX(CARTAO_COMPRAS!$H:$H,INT((ROW()-2)/20)+2)+MOD(ROW()-2,20))</f>
        <v/>
      </c>
      <c r="F9785" s="0" t="str">
        <f aca="false">IF($A9785="","",INDEX(CARTAO_COMPRAS!$G:$G,INT((ROW()-2)/20)+2))</f>
        <v/>
      </c>
      <c r="G9785" s="5" t="str">
        <f aca="false">IF($A9785="","",INDEX(CARTAO_COMPRAS!$I:$I,INT((ROW()-2)/20)+2))</f>
        <v/>
      </c>
      <c r="H9785" s="4" t="str">
        <f aca="false">IF($A9785="","",EDATE(INDEX(CARTAO_COMPRAS!$J:$J,INT((ROW()-2)/20)+2),MOD(ROW()-2,20)))</f>
        <v/>
      </c>
      <c r="I9785" s="4" t="str">
        <f aca="false">IF($H9785="","",$H9785-WEEKDAY($H9785,2)+1)</f>
        <v/>
      </c>
      <c r="J9785" s="4" t="str">
        <f aca="false">IF($I9785="","",$I9785+6)</f>
        <v/>
      </c>
      <c r="K9785" s="6" t="str">
        <f aca="false">IF($H9785="","",DATE(YEAR($H9785),MONTH($H9785),1))</f>
        <v/>
      </c>
      <c r="L9785" s="0" t="str">
        <f aca="false">IF($A9785="","",INDEX(CARTAO_COMPRAS!$K:$K,INT((ROW()-2)/20)+2))</f>
        <v/>
      </c>
      <c r="M9785" s="0" t="str">
        <f aca="false">IF($A9785="","","Compra no cartão")</f>
        <v/>
      </c>
    </row>
    <row r="9786" customFormat="false" ht="13.5" hidden="false" customHeight="false" outlineLevel="0" collapsed="false">
      <c r="A9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6" s="0" t="str">
        <f aca="false">IF($A9786="","",INDEX(CARTAO_COMPRAS!$C:$C,INT((ROW()-2)/20)+2))</f>
        <v/>
      </c>
      <c r="C9786" s="0" t="str">
        <f aca="false">IF($A9786="","",INDEX(CARTAO_COMPRAS!$D:$D,INT((ROW()-2)/20)+2))</f>
        <v/>
      </c>
      <c r="D9786" s="0" t="str">
        <f aca="false">IF($A9786="","",INDEX(CARTAO_COMPRAS!$E:$E,INT((ROW()-2)/20)+2))</f>
        <v/>
      </c>
      <c r="E9786" s="0" t="str">
        <f aca="false">IF($A9786="","",INDEX(CARTAO_COMPRAS!$H:$H,INT((ROW()-2)/20)+2)+MOD(ROW()-2,20))</f>
        <v/>
      </c>
      <c r="F9786" s="0" t="str">
        <f aca="false">IF($A9786="","",INDEX(CARTAO_COMPRAS!$G:$G,INT((ROW()-2)/20)+2))</f>
        <v/>
      </c>
      <c r="G9786" s="5" t="str">
        <f aca="false">IF($A9786="","",INDEX(CARTAO_COMPRAS!$I:$I,INT((ROW()-2)/20)+2))</f>
        <v/>
      </c>
      <c r="H9786" s="4" t="str">
        <f aca="false">IF($A9786="","",EDATE(INDEX(CARTAO_COMPRAS!$J:$J,INT((ROW()-2)/20)+2),MOD(ROW()-2,20)))</f>
        <v/>
      </c>
      <c r="I9786" s="4" t="str">
        <f aca="false">IF($H9786="","",$H9786-WEEKDAY($H9786,2)+1)</f>
        <v/>
      </c>
      <c r="J9786" s="4" t="str">
        <f aca="false">IF($I9786="","",$I9786+6)</f>
        <v/>
      </c>
      <c r="K9786" s="6" t="str">
        <f aca="false">IF($H9786="","",DATE(YEAR($H9786),MONTH($H9786),1))</f>
        <v/>
      </c>
      <c r="L9786" s="0" t="str">
        <f aca="false">IF($A9786="","",INDEX(CARTAO_COMPRAS!$K:$K,INT((ROW()-2)/20)+2))</f>
        <v/>
      </c>
      <c r="M9786" s="0" t="str">
        <f aca="false">IF($A9786="","","Compra no cartão")</f>
        <v/>
      </c>
    </row>
    <row r="9787" customFormat="false" ht="13.5" hidden="false" customHeight="false" outlineLevel="0" collapsed="false">
      <c r="A9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7" s="0" t="str">
        <f aca="false">IF($A9787="","",INDEX(CARTAO_COMPRAS!$C:$C,INT((ROW()-2)/20)+2))</f>
        <v/>
      </c>
      <c r="C9787" s="0" t="str">
        <f aca="false">IF($A9787="","",INDEX(CARTAO_COMPRAS!$D:$D,INT((ROW()-2)/20)+2))</f>
        <v/>
      </c>
      <c r="D9787" s="0" t="str">
        <f aca="false">IF($A9787="","",INDEX(CARTAO_COMPRAS!$E:$E,INT((ROW()-2)/20)+2))</f>
        <v/>
      </c>
      <c r="E9787" s="0" t="str">
        <f aca="false">IF($A9787="","",INDEX(CARTAO_COMPRAS!$H:$H,INT((ROW()-2)/20)+2)+MOD(ROW()-2,20))</f>
        <v/>
      </c>
      <c r="F9787" s="0" t="str">
        <f aca="false">IF($A9787="","",INDEX(CARTAO_COMPRAS!$G:$G,INT((ROW()-2)/20)+2))</f>
        <v/>
      </c>
      <c r="G9787" s="5" t="str">
        <f aca="false">IF($A9787="","",INDEX(CARTAO_COMPRAS!$I:$I,INT((ROW()-2)/20)+2))</f>
        <v/>
      </c>
      <c r="H9787" s="4" t="str">
        <f aca="false">IF($A9787="","",EDATE(INDEX(CARTAO_COMPRAS!$J:$J,INT((ROW()-2)/20)+2),MOD(ROW()-2,20)))</f>
        <v/>
      </c>
      <c r="I9787" s="4" t="str">
        <f aca="false">IF($H9787="","",$H9787-WEEKDAY($H9787,2)+1)</f>
        <v/>
      </c>
      <c r="J9787" s="4" t="str">
        <f aca="false">IF($I9787="","",$I9787+6)</f>
        <v/>
      </c>
      <c r="K9787" s="6" t="str">
        <f aca="false">IF($H9787="","",DATE(YEAR($H9787),MONTH($H9787),1))</f>
        <v/>
      </c>
      <c r="L9787" s="0" t="str">
        <f aca="false">IF($A9787="","",INDEX(CARTAO_COMPRAS!$K:$K,INT((ROW()-2)/20)+2))</f>
        <v/>
      </c>
      <c r="M9787" s="0" t="str">
        <f aca="false">IF($A9787="","","Compra no cartão")</f>
        <v/>
      </c>
    </row>
    <row r="9788" customFormat="false" ht="13.5" hidden="false" customHeight="false" outlineLevel="0" collapsed="false">
      <c r="A9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8" s="0" t="str">
        <f aca="false">IF($A9788="","",INDEX(CARTAO_COMPRAS!$C:$C,INT((ROW()-2)/20)+2))</f>
        <v/>
      </c>
      <c r="C9788" s="0" t="str">
        <f aca="false">IF($A9788="","",INDEX(CARTAO_COMPRAS!$D:$D,INT((ROW()-2)/20)+2))</f>
        <v/>
      </c>
      <c r="D9788" s="0" t="str">
        <f aca="false">IF($A9788="","",INDEX(CARTAO_COMPRAS!$E:$E,INT((ROW()-2)/20)+2))</f>
        <v/>
      </c>
      <c r="E9788" s="0" t="str">
        <f aca="false">IF($A9788="","",INDEX(CARTAO_COMPRAS!$H:$H,INT((ROW()-2)/20)+2)+MOD(ROW()-2,20))</f>
        <v/>
      </c>
      <c r="F9788" s="0" t="str">
        <f aca="false">IF($A9788="","",INDEX(CARTAO_COMPRAS!$G:$G,INT((ROW()-2)/20)+2))</f>
        <v/>
      </c>
      <c r="G9788" s="5" t="str">
        <f aca="false">IF($A9788="","",INDEX(CARTAO_COMPRAS!$I:$I,INT((ROW()-2)/20)+2))</f>
        <v/>
      </c>
      <c r="H9788" s="4" t="str">
        <f aca="false">IF($A9788="","",EDATE(INDEX(CARTAO_COMPRAS!$J:$J,INT((ROW()-2)/20)+2),MOD(ROW()-2,20)))</f>
        <v/>
      </c>
      <c r="I9788" s="4" t="str">
        <f aca="false">IF($H9788="","",$H9788-WEEKDAY($H9788,2)+1)</f>
        <v/>
      </c>
      <c r="J9788" s="4" t="str">
        <f aca="false">IF($I9788="","",$I9788+6)</f>
        <v/>
      </c>
      <c r="K9788" s="6" t="str">
        <f aca="false">IF($H9788="","",DATE(YEAR($H9788),MONTH($H9788),1))</f>
        <v/>
      </c>
      <c r="L9788" s="0" t="str">
        <f aca="false">IF($A9788="","",INDEX(CARTAO_COMPRAS!$K:$K,INT((ROW()-2)/20)+2))</f>
        <v/>
      </c>
      <c r="M9788" s="0" t="str">
        <f aca="false">IF($A9788="","","Compra no cartão")</f>
        <v/>
      </c>
    </row>
    <row r="9789" customFormat="false" ht="13.5" hidden="false" customHeight="false" outlineLevel="0" collapsed="false">
      <c r="A9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89" s="0" t="str">
        <f aca="false">IF($A9789="","",INDEX(CARTAO_COMPRAS!$C:$C,INT((ROW()-2)/20)+2))</f>
        <v/>
      </c>
      <c r="C9789" s="0" t="str">
        <f aca="false">IF($A9789="","",INDEX(CARTAO_COMPRAS!$D:$D,INT((ROW()-2)/20)+2))</f>
        <v/>
      </c>
      <c r="D9789" s="0" t="str">
        <f aca="false">IF($A9789="","",INDEX(CARTAO_COMPRAS!$E:$E,INT((ROW()-2)/20)+2))</f>
        <v/>
      </c>
      <c r="E9789" s="0" t="str">
        <f aca="false">IF($A9789="","",INDEX(CARTAO_COMPRAS!$H:$H,INT((ROW()-2)/20)+2)+MOD(ROW()-2,20))</f>
        <v/>
      </c>
      <c r="F9789" s="0" t="str">
        <f aca="false">IF($A9789="","",INDEX(CARTAO_COMPRAS!$G:$G,INT((ROW()-2)/20)+2))</f>
        <v/>
      </c>
      <c r="G9789" s="5" t="str">
        <f aca="false">IF($A9789="","",INDEX(CARTAO_COMPRAS!$I:$I,INT((ROW()-2)/20)+2))</f>
        <v/>
      </c>
      <c r="H9789" s="4" t="str">
        <f aca="false">IF($A9789="","",EDATE(INDEX(CARTAO_COMPRAS!$J:$J,INT((ROW()-2)/20)+2),MOD(ROW()-2,20)))</f>
        <v/>
      </c>
      <c r="I9789" s="4" t="str">
        <f aca="false">IF($H9789="","",$H9789-WEEKDAY($H9789,2)+1)</f>
        <v/>
      </c>
      <c r="J9789" s="4" t="str">
        <f aca="false">IF($I9789="","",$I9789+6)</f>
        <v/>
      </c>
      <c r="K9789" s="6" t="str">
        <f aca="false">IF($H9789="","",DATE(YEAR($H9789),MONTH($H9789),1))</f>
        <v/>
      </c>
      <c r="L9789" s="0" t="str">
        <f aca="false">IF($A9789="","",INDEX(CARTAO_COMPRAS!$K:$K,INT((ROW()-2)/20)+2))</f>
        <v/>
      </c>
      <c r="M9789" s="0" t="str">
        <f aca="false">IF($A9789="","","Compra no cartão")</f>
        <v/>
      </c>
    </row>
    <row r="9790" customFormat="false" ht="13.5" hidden="false" customHeight="false" outlineLevel="0" collapsed="false">
      <c r="A9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0" s="0" t="str">
        <f aca="false">IF($A9790="","",INDEX(CARTAO_COMPRAS!$C:$C,INT((ROW()-2)/20)+2))</f>
        <v/>
      </c>
      <c r="C9790" s="0" t="str">
        <f aca="false">IF($A9790="","",INDEX(CARTAO_COMPRAS!$D:$D,INT((ROW()-2)/20)+2))</f>
        <v/>
      </c>
      <c r="D9790" s="0" t="str">
        <f aca="false">IF($A9790="","",INDEX(CARTAO_COMPRAS!$E:$E,INT((ROW()-2)/20)+2))</f>
        <v/>
      </c>
      <c r="E9790" s="0" t="str">
        <f aca="false">IF($A9790="","",INDEX(CARTAO_COMPRAS!$H:$H,INT((ROW()-2)/20)+2)+MOD(ROW()-2,20))</f>
        <v/>
      </c>
      <c r="F9790" s="0" t="str">
        <f aca="false">IF($A9790="","",INDEX(CARTAO_COMPRAS!$G:$G,INT((ROW()-2)/20)+2))</f>
        <v/>
      </c>
      <c r="G9790" s="5" t="str">
        <f aca="false">IF($A9790="","",INDEX(CARTAO_COMPRAS!$I:$I,INT((ROW()-2)/20)+2))</f>
        <v/>
      </c>
      <c r="H9790" s="4" t="str">
        <f aca="false">IF($A9790="","",EDATE(INDEX(CARTAO_COMPRAS!$J:$J,INT((ROW()-2)/20)+2),MOD(ROW()-2,20)))</f>
        <v/>
      </c>
      <c r="I9790" s="4" t="str">
        <f aca="false">IF($H9790="","",$H9790-WEEKDAY($H9790,2)+1)</f>
        <v/>
      </c>
      <c r="J9790" s="4" t="str">
        <f aca="false">IF($I9790="","",$I9790+6)</f>
        <v/>
      </c>
      <c r="K9790" s="6" t="str">
        <f aca="false">IF($H9790="","",DATE(YEAR($H9790),MONTH($H9790),1))</f>
        <v/>
      </c>
      <c r="L9790" s="0" t="str">
        <f aca="false">IF($A9790="","",INDEX(CARTAO_COMPRAS!$K:$K,INT((ROW()-2)/20)+2))</f>
        <v/>
      </c>
      <c r="M9790" s="0" t="str">
        <f aca="false">IF($A9790="","","Compra no cartão")</f>
        <v/>
      </c>
    </row>
    <row r="9791" customFormat="false" ht="13.5" hidden="false" customHeight="false" outlineLevel="0" collapsed="false">
      <c r="A9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1" s="0" t="str">
        <f aca="false">IF($A9791="","",INDEX(CARTAO_COMPRAS!$C:$C,INT((ROW()-2)/20)+2))</f>
        <v/>
      </c>
      <c r="C9791" s="0" t="str">
        <f aca="false">IF($A9791="","",INDEX(CARTAO_COMPRAS!$D:$D,INT((ROW()-2)/20)+2))</f>
        <v/>
      </c>
      <c r="D9791" s="0" t="str">
        <f aca="false">IF($A9791="","",INDEX(CARTAO_COMPRAS!$E:$E,INT((ROW()-2)/20)+2))</f>
        <v/>
      </c>
      <c r="E9791" s="0" t="str">
        <f aca="false">IF($A9791="","",INDEX(CARTAO_COMPRAS!$H:$H,INT((ROW()-2)/20)+2)+MOD(ROW()-2,20))</f>
        <v/>
      </c>
      <c r="F9791" s="0" t="str">
        <f aca="false">IF($A9791="","",INDEX(CARTAO_COMPRAS!$G:$G,INT((ROW()-2)/20)+2))</f>
        <v/>
      </c>
      <c r="G9791" s="5" t="str">
        <f aca="false">IF($A9791="","",INDEX(CARTAO_COMPRAS!$I:$I,INT((ROW()-2)/20)+2))</f>
        <v/>
      </c>
      <c r="H9791" s="4" t="str">
        <f aca="false">IF($A9791="","",EDATE(INDEX(CARTAO_COMPRAS!$J:$J,INT((ROW()-2)/20)+2),MOD(ROW()-2,20)))</f>
        <v/>
      </c>
      <c r="I9791" s="4" t="str">
        <f aca="false">IF($H9791="","",$H9791-WEEKDAY($H9791,2)+1)</f>
        <v/>
      </c>
      <c r="J9791" s="4" t="str">
        <f aca="false">IF($I9791="","",$I9791+6)</f>
        <v/>
      </c>
      <c r="K9791" s="6" t="str">
        <f aca="false">IF($H9791="","",DATE(YEAR($H9791),MONTH($H9791),1))</f>
        <v/>
      </c>
      <c r="L9791" s="0" t="str">
        <f aca="false">IF($A9791="","",INDEX(CARTAO_COMPRAS!$K:$K,INT((ROW()-2)/20)+2))</f>
        <v/>
      </c>
      <c r="M9791" s="0" t="str">
        <f aca="false">IF($A9791="","","Compra no cartão")</f>
        <v/>
      </c>
    </row>
    <row r="9792" customFormat="false" ht="13.5" hidden="false" customHeight="false" outlineLevel="0" collapsed="false">
      <c r="A9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2" s="0" t="str">
        <f aca="false">IF($A9792="","",INDEX(CARTAO_COMPRAS!$C:$C,INT((ROW()-2)/20)+2))</f>
        <v/>
      </c>
      <c r="C9792" s="0" t="str">
        <f aca="false">IF($A9792="","",INDEX(CARTAO_COMPRAS!$D:$D,INT((ROW()-2)/20)+2))</f>
        <v/>
      </c>
      <c r="D9792" s="0" t="str">
        <f aca="false">IF($A9792="","",INDEX(CARTAO_COMPRAS!$E:$E,INT((ROW()-2)/20)+2))</f>
        <v/>
      </c>
      <c r="E9792" s="0" t="str">
        <f aca="false">IF($A9792="","",INDEX(CARTAO_COMPRAS!$H:$H,INT((ROW()-2)/20)+2)+MOD(ROW()-2,20))</f>
        <v/>
      </c>
      <c r="F9792" s="0" t="str">
        <f aca="false">IF($A9792="","",INDEX(CARTAO_COMPRAS!$G:$G,INT((ROW()-2)/20)+2))</f>
        <v/>
      </c>
      <c r="G9792" s="5" t="str">
        <f aca="false">IF($A9792="","",INDEX(CARTAO_COMPRAS!$I:$I,INT((ROW()-2)/20)+2))</f>
        <v/>
      </c>
      <c r="H9792" s="4" t="str">
        <f aca="false">IF($A9792="","",EDATE(INDEX(CARTAO_COMPRAS!$J:$J,INT((ROW()-2)/20)+2),MOD(ROW()-2,20)))</f>
        <v/>
      </c>
      <c r="I9792" s="4" t="str">
        <f aca="false">IF($H9792="","",$H9792-WEEKDAY($H9792,2)+1)</f>
        <v/>
      </c>
      <c r="J9792" s="4" t="str">
        <f aca="false">IF($I9792="","",$I9792+6)</f>
        <v/>
      </c>
      <c r="K9792" s="6" t="str">
        <f aca="false">IF($H9792="","",DATE(YEAR($H9792),MONTH($H9792),1))</f>
        <v/>
      </c>
      <c r="L9792" s="0" t="str">
        <f aca="false">IF($A9792="","",INDEX(CARTAO_COMPRAS!$K:$K,INT((ROW()-2)/20)+2))</f>
        <v/>
      </c>
      <c r="M9792" s="0" t="str">
        <f aca="false">IF($A9792="","","Compra no cartão")</f>
        <v/>
      </c>
    </row>
    <row r="9793" customFormat="false" ht="13.5" hidden="false" customHeight="false" outlineLevel="0" collapsed="false">
      <c r="A9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3" s="0" t="str">
        <f aca="false">IF($A9793="","",INDEX(CARTAO_COMPRAS!$C:$C,INT((ROW()-2)/20)+2))</f>
        <v/>
      </c>
      <c r="C9793" s="0" t="str">
        <f aca="false">IF($A9793="","",INDEX(CARTAO_COMPRAS!$D:$D,INT((ROW()-2)/20)+2))</f>
        <v/>
      </c>
      <c r="D9793" s="0" t="str">
        <f aca="false">IF($A9793="","",INDEX(CARTAO_COMPRAS!$E:$E,INT((ROW()-2)/20)+2))</f>
        <v/>
      </c>
      <c r="E9793" s="0" t="str">
        <f aca="false">IF($A9793="","",INDEX(CARTAO_COMPRAS!$H:$H,INT((ROW()-2)/20)+2)+MOD(ROW()-2,20))</f>
        <v/>
      </c>
      <c r="F9793" s="0" t="str">
        <f aca="false">IF($A9793="","",INDEX(CARTAO_COMPRAS!$G:$G,INT((ROW()-2)/20)+2))</f>
        <v/>
      </c>
      <c r="G9793" s="5" t="str">
        <f aca="false">IF($A9793="","",INDEX(CARTAO_COMPRAS!$I:$I,INT((ROW()-2)/20)+2))</f>
        <v/>
      </c>
      <c r="H9793" s="4" t="str">
        <f aca="false">IF($A9793="","",EDATE(INDEX(CARTAO_COMPRAS!$J:$J,INT((ROW()-2)/20)+2),MOD(ROW()-2,20)))</f>
        <v/>
      </c>
      <c r="I9793" s="4" t="str">
        <f aca="false">IF($H9793="","",$H9793-WEEKDAY($H9793,2)+1)</f>
        <v/>
      </c>
      <c r="J9793" s="4" t="str">
        <f aca="false">IF($I9793="","",$I9793+6)</f>
        <v/>
      </c>
      <c r="K9793" s="6" t="str">
        <f aca="false">IF($H9793="","",DATE(YEAR($H9793),MONTH($H9793),1))</f>
        <v/>
      </c>
      <c r="L9793" s="0" t="str">
        <f aca="false">IF($A9793="","",INDEX(CARTAO_COMPRAS!$K:$K,INT((ROW()-2)/20)+2))</f>
        <v/>
      </c>
      <c r="M9793" s="0" t="str">
        <f aca="false">IF($A9793="","","Compra no cartão")</f>
        <v/>
      </c>
    </row>
    <row r="9794" customFormat="false" ht="13.5" hidden="false" customHeight="false" outlineLevel="0" collapsed="false">
      <c r="A9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4" s="0" t="str">
        <f aca="false">IF($A9794="","",INDEX(CARTAO_COMPRAS!$C:$C,INT((ROW()-2)/20)+2))</f>
        <v/>
      </c>
      <c r="C9794" s="0" t="str">
        <f aca="false">IF($A9794="","",INDEX(CARTAO_COMPRAS!$D:$D,INT((ROW()-2)/20)+2))</f>
        <v/>
      </c>
      <c r="D9794" s="0" t="str">
        <f aca="false">IF($A9794="","",INDEX(CARTAO_COMPRAS!$E:$E,INT((ROW()-2)/20)+2))</f>
        <v/>
      </c>
      <c r="E9794" s="0" t="str">
        <f aca="false">IF($A9794="","",INDEX(CARTAO_COMPRAS!$H:$H,INT((ROW()-2)/20)+2)+MOD(ROW()-2,20))</f>
        <v/>
      </c>
      <c r="F9794" s="0" t="str">
        <f aca="false">IF($A9794="","",INDEX(CARTAO_COMPRAS!$G:$G,INT((ROW()-2)/20)+2))</f>
        <v/>
      </c>
      <c r="G9794" s="5" t="str">
        <f aca="false">IF($A9794="","",INDEX(CARTAO_COMPRAS!$I:$I,INT((ROW()-2)/20)+2))</f>
        <v/>
      </c>
      <c r="H9794" s="4" t="str">
        <f aca="false">IF($A9794="","",EDATE(INDEX(CARTAO_COMPRAS!$J:$J,INT((ROW()-2)/20)+2),MOD(ROW()-2,20)))</f>
        <v/>
      </c>
      <c r="I9794" s="4" t="str">
        <f aca="false">IF($H9794="","",$H9794-WEEKDAY($H9794,2)+1)</f>
        <v/>
      </c>
      <c r="J9794" s="4" t="str">
        <f aca="false">IF($I9794="","",$I9794+6)</f>
        <v/>
      </c>
      <c r="K9794" s="6" t="str">
        <f aca="false">IF($H9794="","",DATE(YEAR($H9794),MONTH($H9794),1))</f>
        <v/>
      </c>
      <c r="L9794" s="0" t="str">
        <f aca="false">IF($A9794="","",INDEX(CARTAO_COMPRAS!$K:$K,INT((ROW()-2)/20)+2))</f>
        <v/>
      </c>
      <c r="M9794" s="0" t="str">
        <f aca="false">IF($A9794="","","Compra no cartão")</f>
        <v/>
      </c>
    </row>
    <row r="9795" customFormat="false" ht="13.5" hidden="false" customHeight="false" outlineLevel="0" collapsed="false">
      <c r="A9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5" s="0" t="str">
        <f aca="false">IF($A9795="","",INDEX(CARTAO_COMPRAS!$C:$C,INT((ROW()-2)/20)+2))</f>
        <v/>
      </c>
      <c r="C9795" s="0" t="str">
        <f aca="false">IF($A9795="","",INDEX(CARTAO_COMPRAS!$D:$D,INT((ROW()-2)/20)+2))</f>
        <v/>
      </c>
      <c r="D9795" s="0" t="str">
        <f aca="false">IF($A9795="","",INDEX(CARTAO_COMPRAS!$E:$E,INT((ROW()-2)/20)+2))</f>
        <v/>
      </c>
      <c r="E9795" s="0" t="str">
        <f aca="false">IF($A9795="","",INDEX(CARTAO_COMPRAS!$H:$H,INT((ROW()-2)/20)+2)+MOD(ROW()-2,20))</f>
        <v/>
      </c>
      <c r="F9795" s="0" t="str">
        <f aca="false">IF($A9795="","",INDEX(CARTAO_COMPRAS!$G:$G,INT((ROW()-2)/20)+2))</f>
        <v/>
      </c>
      <c r="G9795" s="5" t="str">
        <f aca="false">IF($A9795="","",INDEX(CARTAO_COMPRAS!$I:$I,INT((ROW()-2)/20)+2))</f>
        <v/>
      </c>
      <c r="H9795" s="4" t="str">
        <f aca="false">IF($A9795="","",EDATE(INDEX(CARTAO_COMPRAS!$J:$J,INT((ROW()-2)/20)+2),MOD(ROW()-2,20)))</f>
        <v/>
      </c>
      <c r="I9795" s="4" t="str">
        <f aca="false">IF($H9795="","",$H9795-WEEKDAY($H9795,2)+1)</f>
        <v/>
      </c>
      <c r="J9795" s="4" t="str">
        <f aca="false">IF($I9795="","",$I9795+6)</f>
        <v/>
      </c>
      <c r="K9795" s="6" t="str">
        <f aca="false">IF($H9795="","",DATE(YEAR($H9795),MONTH($H9795),1))</f>
        <v/>
      </c>
      <c r="L9795" s="0" t="str">
        <f aca="false">IF($A9795="","",INDEX(CARTAO_COMPRAS!$K:$K,INT((ROW()-2)/20)+2))</f>
        <v/>
      </c>
      <c r="M9795" s="0" t="str">
        <f aca="false">IF($A9795="","","Compra no cartão")</f>
        <v/>
      </c>
    </row>
    <row r="9796" customFormat="false" ht="13.5" hidden="false" customHeight="false" outlineLevel="0" collapsed="false">
      <c r="A9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6" s="0" t="str">
        <f aca="false">IF($A9796="","",INDEX(CARTAO_COMPRAS!$C:$C,INT((ROW()-2)/20)+2))</f>
        <v/>
      </c>
      <c r="C9796" s="0" t="str">
        <f aca="false">IF($A9796="","",INDEX(CARTAO_COMPRAS!$D:$D,INT((ROW()-2)/20)+2))</f>
        <v/>
      </c>
      <c r="D9796" s="0" t="str">
        <f aca="false">IF($A9796="","",INDEX(CARTAO_COMPRAS!$E:$E,INT((ROW()-2)/20)+2))</f>
        <v/>
      </c>
      <c r="E9796" s="0" t="str">
        <f aca="false">IF($A9796="","",INDEX(CARTAO_COMPRAS!$H:$H,INT((ROW()-2)/20)+2)+MOD(ROW()-2,20))</f>
        <v/>
      </c>
      <c r="F9796" s="0" t="str">
        <f aca="false">IF($A9796="","",INDEX(CARTAO_COMPRAS!$G:$G,INT((ROW()-2)/20)+2))</f>
        <v/>
      </c>
      <c r="G9796" s="5" t="str">
        <f aca="false">IF($A9796="","",INDEX(CARTAO_COMPRAS!$I:$I,INT((ROW()-2)/20)+2))</f>
        <v/>
      </c>
      <c r="H9796" s="4" t="str">
        <f aca="false">IF($A9796="","",EDATE(INDEX(CARTAO_COMPRAS!$J:$J,INT((ROW()-2)/20)+2),MOD(ROW()-2,20)))</f>
        <v/>
      </c>
      <c r="I9796" s="4" t="str">
        <f aca="false">IF($H9796="","",$H9796-WEEKDAY($H9796,2)+1)</f>
        <v/>
      </c>
      <c r="J9796" s="4" t="str">
        <f aca="false">IF($I9796="","",$I9796+6)</f>
        <v/>
      </c>
      <c r="K9796" s="6" t="str">
        <f aca="false">IF($H9796="","",DATE(YEAR($H9796),MONTH($H9796),1))</f>
        <v/>
      </c>
      <c r="L9796" s="0" t="str">
        <f aca="false">IF($A9796="","",INDEX(CARTAO_COMPRAS!$K:$K,INT((ROW()-2)/20)+2))</f>
        <v/>
      </c>
      <c r="M9796" s="0" t="str">
        <f aca="false">IF($A9796="","","Compra no cartão")</f>
        <v/>
      </c>
    </row>
    <row r="9797" customFormat="false" ht="13.5" hidden="false" customHeight="false" outlineLevel="0" collapsed="false">
      <c r="A9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7" s="0" t="str">
        <f aca="false">IF($A9797="","",INDEX(CARTAO_COMPRAS!$C:$C,INT((ROW()-2)/20)+2))</f>
        <v/>
      </c>
      <c r="C9797" s="0" t="str">
        <f aca="false">IF($A9797="","",INDEX(CARTAO_COMPRAS!$D:$D,INT((ROW()-2)/20)+2))</f>
        <v/>
      </c>
      <c r="D9797" s="0" t="str">
        <f aca="false">IF($A9797="","",INDEX(CARTAO_COMPRAS!$E:$E,INT((ROW()-2)/20)+2))</f>
        <v/>
      </c>
      <c r="E9797" s="0" t="str">
        <f aca="false">IF($A9797="","",INDEX(CARTAO_COMPRAS!$H:$H,INT((ROW()-2)/20)+2)+MOD(ROW()-2,20))</f>
        <v/>
      </c>
      <c r="F9797" s="0" t="str">
        <f aca="false">IF($A9797="","",INDEX(CARTAO_COMPRAS!$G:$G,INT((ROW()-2)/20)+2))</f>
        <v/>
      </c>
      <c r="G9797" s="5" t="str">
        <f aca="false">IF($A9797="","",INDEX(CARTAO_COMPRAS!$I:$I,INT((ROW()-2)/20)+2))</f>
        <v/>
      </c>
      <c r="H9797" s="4" t="str">
        <f aca="false">IF($A9797="","",EDATE(INDEX(CARTAO_COMPRAS!$J:$J,INT((ROW()-2)/20)+2),MOD(ROW()-2,20)))</f>
        <v/>
      </c>
      <c r="I9797" s="4" t="str">
        <f aca="false">IF($H9797="","",$H9797-WEEKDAY($H9797,2)+1)</f>
        <v/>
      </c>
      <c r="J9797" s="4" t="str">
        <f aca="false">IF($I9797="","",$I9797+6)</f>
        <v/>
      </c>
      <c r="K9797" s="6" t="str">
        <f aca="false">IF($H9797="","",DATE(YEAR($H9797),MONTH($H9797),1))</f>
        <v/>
      </c>
      <c r="L9797" s="0" t="str">
        <f aca="false">IF($A9797="","",INDEX(CARTAO_COMPRAS!$K:$K,INT((ROW()-2)/20)+2))</f>
        <v/>
      </c>
      <c r="M9797" s="0" t="str">
        <f aca="false">IF($A9797="","","Compra no cartão")</f>
        <v/>
      </c>
    </row>
    <row r="9798" customFormat="false" ht="13.5" hidden="false" customHeight="false" outlineLevel="0" collapsed="false">
      <c r="A9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8" s="0" t="str">
        <f aca="false">IF($A9798="","",INDEX(CARTAO_COMPRAS!$C:$C,INT((ROW()-2)/20)+2))</f>
        <v/>
      </c>
      <c r="C9798" s="0" t="str">
        <f aca="false">IF($A9798="","",INDEX(CARTAO_COMPRAS!$D:$D,INT((ROW()-2)/20)+2))</f>
        <v/>
      </c>
      <c r="D9798" s="0" t="str">
        <f aca="false">IF($A9798="","",INDEX(CARTAO_COMPRAS!$E:$E,INT((ROW()-2)/20)+2))</f>
        <v/>
      </c>
      <c r="E9798" s="0" t="str">
        <f aca="false">IF($A9798="","",INDEX(CARTAO_COMPRAS!$H:$H,INT((ROW()-2)/20)+2)+MOD(ROW()-2,20))</f>
        <v/>
      </c>
      <c r="F9798" s="0" t="str">
        <f aca="false">IF($A9798="","",INDEX(CARTAO_COMPRAS!$G:$G,INT((ROW()-2)/20)+2))</f>
        <v/>
      </c>
      <c r="G9798" s="5" t="str">
        <f aca="false">IF($A9798="","",INDEX(CARTAO_COMPRAS!$I:$I,INT((ROW()-2)/20)+2))</f>
        <v/>
      </c>
      <c r="H9798" s="4" t="str">
        <f aca="false">IF($A9798="","",EDATE(INDEX(CARTAO_COMPRAS!$J:$J,INT((ROW()-2)/20)+2),MOD(ROW()-2,20)))</f>
        <v/>
      </c>
      <c r="I9798" s="4" t="str">
        <f aca="false">IF($H9798="","",$H9798-WEEKDAY($H9798,2)+1)</f>
        <v/>
      </c>
      <c r="J9798" s="4" t="str">
        <f aca="false">IF($I9798="","",$I9798+6)</f>
        <v/>
      </c>
      <c r="K9798" s="6" t="str">
        <f aca="false">IF($H9798="","",DATE(YEAR($H9798),MONTH($H9798),1))</f>
        <v/>
      </c>
      <c r="L9798" s="0" t="str">
        <f aca="false">IF($A9798="","",INDEX(CARTAO_COMPRAS!$K:$K,INT((ROW()-2)/20)+2))</f>
        <v/>
      </c>
      <c r="M9798" s="0" t="str">
        <f aca="false">IF($A9798="","","Compra no cartão")</f>
        <v/>
      </c>
    </row>
    <row r="9799" customFormat="false" ht="13.5" hidden="false" customHeight="false" outlineLevel="0" collapsed="false">
      <c r="A9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799" s="0" t="str">
        <f aca="false">IF($A9799="","",INDEX(CARTAO_COMPRAS!$C:$C,INT((ROW()-2)/20)+2))</f>
        <v/>
      </c>
      <c r="C9799" s="0" t="str">
        <f aca="false">IF($A9799="","",INDEX(CARTAO_COMPRAS!$D:$D,INT((ROW()-2)/20)+2))</f>
        <v/>
      </c>
      <c r="D9799" s="0" t="str">
        <f aca="false">IF($A9799="","",INDEX(CARTAO_COMPRAS!$E:$E,INT((ROW()-2)/20)+2))</f>
        <v/>
      </c>
      <c r="E9799" s="0" t="str">
        <f aca="false">IF($A9799="","",INDEX(CARTAO_COMPRAS!$H:$H,INT((ROW()-2)/20)+2)+MOD(ROW()-2,20))</f>
        <v/>
      </c>
      <c r="F9799" s="0" t="str">
        <f aca="false">IF($A9799="","",INDEX(CARTAO_COMPRAS!$G:$G,INT((ROW()-2)/20)+2))</f>
        <v/>
      </c>
      <c r="G9799" s="5" t="str">
        <f aca="false">IF($A9799="","",INDEX(CARTAO_COMPRAS!$I:$I,INT((ROW()-2)/20)+2))</f>
        <v/>
      </c>
      <c r="H9799" s="4" t="str">
        <f aca="false">IF($A9799="","",EDATE(INDEX(CARTAO_COMPRAS!$J:$J,INT((ROW()-2)/20)+2),MOD(ROW()-2,20)))</f>
        <v/>
      </c>
      <c r="I9799" s="4" t="str">
        <f aca="false">IF($H9799="","",$H9799-WEEKDAY($H9799,2)+1)</f>
        <v/>
      </c>
      <c r="J9799" s="4" t="str">
        <f aca="false">IF($I9799="","",$I9799+6)</f>
        <v/>
      </c>
      <c r="K9799" s="6" t="str">
        <f aca="false">IF($H9799="","",DATE(YEAR($H9799),MONTH($H9799),1))</f>
        <v/>
      </c>
      <c r="L9799" s="0" t="str">
        <f aca="false">IF($A9799="","",INDEX(CARTAO_COMPRAS!$K:$K,INT((ROW()-2)/20)+2))</f>
        <v/>
      </c>
      <c r="M9799" s="0" t="str">
        <f aca="false">IF($A9799="","","Compra no cartão")</f>
        <v/>
      </c>
    </row>
    <row r="9800" customFormat="false" ht="13.5" hidden="false" customHeight="false" outlineLevel="0" collapsed="false">
      <c r="A9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0" s="0" t="str">
        <f aca="false">IF($A9800="","",INDEX(CARTAO_COMPRAS!$C:$C,INT((ROW()-2)/20)+2))</f>
        <v/>
      </c>
      <c r="C9800" s="0" t="str">
        <f aca="false">IF($A9800="","",INDEX(CARTAO_COMPRAS!$D:$D,INT((ROW()-2)/20)+2))</f>
        <v/>
      </c>
      <c r="D9800" s="0" t="str">
        <f aca="false">IF($A9800="","",INDEX(CARTAO_COMPRAS!$E:$E,INT((ROW()-2)/20)+2))</f>
        <v/>
      </c>
      <c r="E9800" s="0" t="str">
        <f aca="false">IF($A9800="","",INDEX(CARTAO_COMPRAS!$H:$H,INT((ROW()-2)/20)+2)+MOD(ROW()-2,20))</f>
        <v/>
      </c>
      <c r="F9800" s="0" t="str">
        <f aca="false">IF($A9800="","",INDEX(CARTAO_COMPRAS!$G:$G,INT((ROW()-2)/20)+2))</f>
        <v/>
      </c>
      <c r="G9800" s="5" t="str">
        <f aca="false">IF($A9800="","",INDEX(CARTAO_COMPRAS!$I:$I,INT((ROW()-2)/20)+2))</f>
        <v/>
      </c>
      <c r="H9800" s="4" t="str">
        <f aca="false">IF($A9800="","",EDATE(INDEX(CARTAO_COMPRAS!$J:$J,INT((ROW()-2)/20)+2),MOD(ROW()-2,20)))</f>
        <v/>
      </c>
      <c r="I9800" s="4" t="str">
        <f aca="false">IF($H9800="","",$H9800-WEEKDAY($H9800,2)+1)</f>
        <v/>
      </c>
      <c r="J9800" s="4" t="str">
        <f aca="false">IF($I9800="","",$I9800+6)</f>
        <v/>
      </c>
      <c r="K9800" s="6" t="str">
        <f aca="false">IF($H9800="","",DATE(YEAR($H9800),MONTH($H9800),1))</f>
        <v/>
      </c>
      <c r="L9800" s="0" t="str">
        <f aca="false">IF($A9800="","",INDEX(CARTAO_COMPRAS!$K:$K,INT((ROW()-2)/20)+2))</f>
        <v/>
      </c>
      <c r="M9800" s="0" t="str">
        <f aca="false">IF($A9800="","","Compra no cartão")</f>
        <v/>
      </c>
    </row>
    <row r="9801" customFormat="false" ht="13.5" hidden="false" customHeight="false" outlineLevel="0" collapsed="false">
      <c r="A9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1" s="0" t="str">
        <f aca="false">IF($A9801="","",INDEX(CARTAO_COMPRAS!$C:$C,INT((ROW()-2)/20)+2))</f>
        <v/>
      </c>
      <c r="C9801" s="0" t="str">
        <f aca="false">IF($A9801="","",INDEX(CARTAO_COMPRAS!$D:$D,INT((ROW()-2)/20)+2))</f>
        <v/>
      </c>
      <c r="D9801" s="0" t="str">
        <f aca="false">IF($A9801="","",INDEX(CARTAO_COMPRAS!$E:$E,INT((ROW()-2)/20)+2))</f>
        <v/>
      </c>
      <c r="E9801" s="0" t="str">
        <f aca="false">IF($A9801="","",INDEX(CARTAO_COMPRAS!$H:$H,INT((ROW()-2)/20)+2)+MOD(ROW()-2,20))</f>
        <v/>
      </c>
      <c r="F9801" s="0" t="str">
        <f aca="false">IF($A9801="","",INDEX(CARTAO_COMPRAS!$G:$G,INT((ROW()-2)/20)+2))</f>
        <v/>
      </c>
      <c r="G9801" s="5" t="str">
        <f aca="false">IF($A9801="","",INDEX(CARTAO_COMPRAS!$I:$I,INT((ROW()-2)/20)+2))</f>
        <v/>
      </c>
      <c r="H9801" s="4" t="str">
        <f aca="false">IF($A9801="","",EDATE(INDEX(CARTAO_COMPRAS!$J:$J,INT((ROW()-2)/20)+2),MOD(ROW()-2,20)))</f>
        <v/>
      </c>
      <c r="I9801" s="4" t="str">
        <f aca="false">IF($H9801="","",$H9801-WEEKDAY($H9801,2)+1)</f>
        <v/>
      </c>
      <c r="J9801" s="4" t="str">
        <f aca="false">IF($I9801="","",$I9801+6)</f>
        <v/>
      </c>
      <c r="K9801" s="6" t="str">
        <f aca="false">IF($H9801="","",DATE(YEAR($H9801),MONTH($H9801),1))</f>
        <v/>
      </c>
      <c r="L9801" s="0" t="str">
        <f aca="false">IF($A9801="","",INDEX(CARTAO_COMPRAS!$K:$K,INT((ROW()-2)/20)+2))</f>
        <v/>
      </c>
      <c r="M9801" s="0" t="str">
        <f aca="false">IF($A9801="","","Compra no cartão")</f>
        <v/>
      </c>
    </row>
    <row r="9802" customFormat="false" ht="13.5" hidden="false" customHeight="false" outlineLevel="0" collapsed="false">
      <c r="A98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491</v>
      </c>
      <c r="B9802" s="0" t="str">
        <f aca="false">IF($A9802="","",INDEX(CARTAO_COMPRAS!$C:$C,INT((ROW()-2)/20)+2))</f>
        <v>Nubank</v>
      </c>
      <c r="C9802" s="0" t="str">
        <f aca="false">IF($A9802="","",INDEX(CARTAO_COMPRAS!$D:$D,INT((ROW()-2)/20)+2))</f>
        <v>Supermercado</v>
      </c>
      <c r="D9802" s="0" t="str">
        <f aca="false">IF($A9802="","",INDEX(CARTAO_COMPRAS!$E:$E,INT((ROW()-2)/20)+2))</f>
        <v>Alimentação / Insumos</v>
      </c>
      <c r="E9802" s="0" t="n">
        <f aca="false">IF($A9802="","",INDEX(CARTAO_COMPRAS!$H:$H,INT((ROW()-2)/20)+2)+MOD(ROW()-2,20))</f>
        <v>1</v>
      </c>
      <c r="F9802" s="0" t="n">
        <f aca="false">IF($A9802="","",INDEX(CARTAO_COMPRAS!$G:$G,INT((ROW()-2)/20)+2))</f>
        <v>1</v>
      </c>
      <c r="G9802" s="5" t="n">
        <f aca="false">IF($A9802="","",INDEX(CARTAO_COMPRAS!$I:$I,INT((ROW()-2)/20)+2))</f>
        <v>15.74</v>
      </c>
      <c r="H9802" s="4" t="n">
        <f aca="false">IF($A9802="","",EDATE(INDEX(CARTAO_COMPRAS!$J:$J,INT((ROW()-2)/20)+2),MOD(ROW()-2,20)))</f>
        <v>46231</v>
      </c>
      <c r="I9802" s="4" t="n">
        <f aca="false">IF($H9802="","",$H9802-WEEKDAY($H9802,2)+1)</f>
        <v>46230</v>
      </c>
      <c r="J9802" s="4" t="n">
        <f aca="false">IF($I9802="","",$I9802+6)</f>
        <v>46236</v>
      </c>
      <c r="K9802" s="6" t="n">
        <f aca="false">IF($H9802="","",DATE(YEAR($H9802),MONTH($H9802),1))</f>
        <v>46204</v>
      </c>
      <c r="L9802" s="0" t="str">
        <f aca="false">IF($A9802="","",INDEX(CARTAO_COMPRAS!$K:$K,INT((ROW()-2)/20)+2))</f>
        <v>Previsto</v>
      </c>
      <c r="M9802" s="0" t="str">
        <f aca="false">IF($A9802="","","Compra no cartão")</f>
        <v>Compra no cartão</v>
      </c>
    </row>
    <row r="9803" customFormat="false" ht="13.5" hidden="false" customHeight="false" outlineLevel="0" collapsed="false">
      <c r="A9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3" s="0" t="str">
        <f aca="false">IF($A9803="","",INDEX(CARTAO_COMPRAS!$C:$C,INT((ROW()-2)/20)+2))</f>
        <v/>
      </c>
      <c r="C9803" s="0" t="str">
        <f aca="false">IF($A9803="","",INDEX(CARTAO_COMPRAS!$D:$D,INT((ROW()-2)/20)+2))</f>
        <v/>
      </c>
      <c r="D9803" s="0" t="str">
        <f aca="false">IF($A9803="","",INDEX(CARTAO_COMPRAS!$E:$E,INT((ROW()-2)/20)+2))</f>
        <v/>
      </c>
      <c r="E9803" s="0" t="str">
        <f aca="false">IF($A9803="","",INDEX(CARTAO_COMPRAS!$H:$H,INT((ROW()-2)/20)+2)+MOD(ROW()-2,20))</f>
        <v/>
      </c>
      <c r="F9803" s="0" t="str">
        <f aca="false">IF($A9803="","",INDEX(CARTAO_COMPRAS!$G:$G,INT((ROW()-2)/20)+2))</f>
        <v/>
      </c>
      <c r="G9803" s="5" t="str">
        <f aca="false">IF($A9803="","",INDEX(CARTAO_COMPRAS!$I:$I,INT((ROW()-2)/20)+2))</f>
        <v/>
      </c>
      <c r="H9803" s="4" t="str">
        <f aca="false">IF($A9803="","",EDATE(INDEX(CARTAO_COMPRAS!$J:$J,INT((ROW()-2)/20)+2),MOD(ROW()-2,20)))</f>
        <v/>
      </c>
      <c r="I9803" s="4" t="str">
        <f aca="false">IF($H9803="","",$H9803-WEEKDAY($H9803,2)+1)</f>
        <v/>
      </c>
      <c r="J9803" s="4" t="str">
        <f aca="false">IF($I9803="","",$I9803+6)</f>
        <v/>
      </c>
      <c r="K9803" s="6" t="str">
        <f aca="false">IF($H9803="","",DATE(YEAR($H9803),MONTH($H9803),1))</f>
        <v/>
      </c>
      <c r="L9803" s="0" t="str">
        <f aca="false">IF($A9803="","",INDEX(CARTAO_COMPRAS!$K:$K,INT((ROW()-2)/20)+2))</f>
        <v/>
      </c>
      <c r="M9803" s="0" t="str">
        <f aca="false">IF($A9803="","","Compra no cartão")</f>
        <v/>
      </c>
    </row>
    <row r="9804" customFormat="false" ht="13.5" hidden="false" customHeight="false" outlineLevel="0" collapsed="false">
      <c r="A9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4" s="0" t="str">
        <f aca="false">IF($A9804="","",INDEX(CARTAO_COMPRAS!$C:$C,INT((ROW()-2)/20)+2))</f>
        <v/>
      </c>
      <c r="C9804" s="0" t="str">
        <f aca="false">IF($A9804="","",INDEX(CARTAO_COMPRAS!$D:$D,INT((ROW()-2)/20)+2))</f>
        <v/>
      </c>
      <c r="D9804" s="0" t="str">
        <f aca="false">IF($A9804="","",INDEX(CARTAO_COMPRAS!$E:$E,INT((ROW()-2)/20)+2))</f>
        <v/>
      </c>
      <c r="E9804" s="0" t="str">
        <f aca="false">IF($A9804="","",INDEX(CARTAO_COMPRAS!$H:$H,INT((ROW()-2)/20)+2)+MOD(ROW()-2,20))</f>
        <v/>
      </c>
      <c r="F9804" s="0" t="str">
        <f aca="false">IF($A9804="","",INDEX(CARTAO_COMPRAS!$G:$G,INT((ROW()-2)/20)+2))</f>
        <v/>
      </c>
      <c r="G9804" s="5" t="str">
        <f aca="false">IF($A9804="","",INDEX(CARTAO_COMPRAS!$I:$I,INT((ROW()-2)/20)+2))</f>
        <v/>
      </c>
      <c r="H9804" s="4" t="str">
        <f aca="false">IF($A9804="","",EDATE(INDEX(CARTAO_COMPRAS!$J:$J,INT((ROW()-2)/20)+2),MOD(ROW()-2,20)))</f>
        <v/>
      </c>
      <c r="I9804" s="4" t="str">
        <f aca="false">IF($H9804="","",$H9804-WEEKDAY($H9804,2)+1)</f>
        <v/>
      </c>
      <c r="J9804" s="4" t="str">
        <f aca="false">IF($I9804="","",$I9804+6)</f>
        <v/>
      </c>
      <c r="K9804" s="6" t="str">
        <f aca="false">IF($H9804="","",DATE(YEAR($H9804),MONTH($H9804),1))</f>
        <v/>
      </c>
      <c r="L9804" s="0" t="str">
        <f aca="false">IF($A9804="","",INDEX(CARTAO_COMPRAS!$K:$K,INT((ROW()-2)/20)+2))</f>
        <v/>
      </c>
      <c r="M9804" s="0" t="str">
        <f aca="false">IF($A9804="","","Compra no cartão")</f>
        <v/>
      </c>
    </row>
    <row r="9805" customFormat="false" ht="13.5" hidden="false" customHeight="false" outlineLevel="0" collapsed="false">
      <c r="A9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5" s="0" t="str">
        <f aca="false">IF($A9805="","",INDEX(CARTAO_COMPRAS!$C:$C,INT((ROW()-2)/20)+2))</f>
        <v/>
      </c>
      <c r="C9805" s="0" t="str">
        <f aca="false">IF($A9805="","",INDEX(CARTAO_COMPRAS!$D:$D,INT((ROW()-2)/20)+2))</f>
        <v/>
      </c>
      <c r="D9805" s="0" t="str">
        <f aca="false">IF($A9805="","",INDEX(CARTAO_COMPRAS!$E:$E,INT((ROW()-2)/20)+2))</f>
        <v/>
      </c>
      <c r="E9805" s="0" t="str">
        <f aca="false">IF($A9805="","",INDEX(CARTAO_COMPRAS!$H:$H,INT((ROW()-2)/20)+2)+MOD(ROW()-2,20))</f>
        <v/>
      </c>
      <c r="F9805" s="0" t="str">
        <f aca="false">IF($A9805="","",INDEX(CARTAO_COMPRAS!$G:$G,INT((ROW()-2)/20)+2))</f>
        <v/>
      </c>
      <c r="G9805" s="5" t="str">
        <f aca="false">IF($A9805="","",INDEX(CARTAO_COMPRAS!$I:$I,INT((ROW()-2)/20)+2))</f>
        <v/>
      </c>
      <c r="H9805" s="4" t="str">
        <f aca="false">IF($A9805="","",EDATE(INDEX(CARTAO_COMPRAS!$J:$J,INT((ROW()-2)/20)+2),MOD(ROW()-2,20)))</f>
        <v/>
      </c>
      <c r="I9805" s="4" t="str">
        <f aca="false">IF($H9805="","",$H9805-WEEKDAY($H9805,2)+1)</f>
        <v/>
      </c>
      <c r="J9805" s="4" t="str">
        <f aca="false">IF($I9805="","",$I9805+6)</f>
        <v/>
      </c>
      <c r="K9805" s="6" t="str">
        <f aca="false">IF($H9805="","",DATE(YEAR($H9805),MONTH($H9805),1))</f>
        <v/>
      </c>
      <c r="L9805" s="0" t="str">
        <f aca="false">IF($A9805="","",INDEX(CARTAO_COMPRAS!$K:$K,INT((ROW()-2)/20)+2))</f>
        <v/>
      </c>
      <c r="M9805" s="0" t="str">
        <f aca="false">IF($A9805="","","Compra no cartão")</f>
        <v/>
      </c>
    </row>
    <row r="9806" customFormat="false" ht="13.5" hidden="false" customHeight="false" outlineLevel="0" collapsed="false">
      <c r="A9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6" s="0" t="str">
        <f aca="false">IF($A9806="","",INDEX(CARTAO_COMPRAS!$C:$C,INT((ROW()-2)/20)+2))</f>
        <v/>
      </c>
      <c r="C9806" s="0" t="str">
        <f aca="false">IF($A9806="","",INDEX(CARTAO_COMPRAS!$D:$D,INT((ROW()-2)/20)+2))</f>
        <v/>
      </c>
      <c r="D9806" s="0" t="str">
        <f aca="false">IF($A9806="","",INDEX(CARTAO_COMPRAS!$E:$E,INT((ROW()-2)/20)+2))</f>
        <v/>
      </c>
      <c r="E9806" s="0" t="str">
        <f aca="false">IF($A9806="","",INDEX(CARTAO_COMPRAS!$H:$H,INT((ROW()-2)/20)+2)+MOD(ROW()-2,20))</f>
        <v/>
      </c>
      <c r="F9806" s="0" t="str">
        <f aca="false">IF($A9806="","",INDEX(CARTAO_COMPRAS!$G:$G,INT((ROW()-2)/20)+2))</f>
        <v/>
      </c>
      <c r="G9806" s="5" t="str">
        <f aca="false">IF($A9806="","",INDEX(CARTAO_COMPRAS!$I:$I,INT((ROW()-2)/20)+2))</f>
        <v/>
      </c>
      <c r="H9806" s="4" t="str">
        <f aca="false">IF($A9806="","",EDATE(INDEX(CARTAO_COMPRAS!$J:$J,INT((ROW()-2)/20)+2),MOD(ROW()-2,20)))</f>
        <v/>
      </c>
      <c r="I9806" s="4" t="str">
        <f aca="false">IF($H9806="","",$H9806-WEEKDAY($H9806,2)+1)</f>
        <v/>
      </c>
      <c r="J9806" s="4" t="str">
        <f aca="false">IF($I9806="","",$I9806+6)</f>
        <v/>
      </c>
      <c r="K9806" s="6" t="str">
        <f aca="false">IF($H9806="","",DATE(YEAR($H9806),MONTH($H9806),1))</f>
        <v/>
      </c>
      <c r="L9806" s="0" t="str">
        <f aca="false">IF($A9806="","",INDEX(CARTAO_COMPRAS!$K:$K,INT((ROW()-2)/20)+2))</f>
        <v/>
      </c>
      <c r="M9806" s="0" t="str">
        <f aca="false">IF($A9806="","","Compra no cartão")</f>
        <v/>
      </c>
    </row>
    <row r="9807" customFormat="false" ht="13.5" hidden="false" customHeight="false" outlineLevel="0" collapsed="false">
      <c r="A9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7" s="0" t="str">
        <f aca="false">IF($A9807="","",INDEX(CARTAO_COMPRAS!$C:$C,INT((ROW()-2)/20)+2))</f>
        <v/>
      </c>
      <c r="C9807" s="0" t="str">
        <f aca="false">IF($A9807="","",INDEX(CARTAO_COMPRAS!$D:$D,INT((ROW()-2)/20)+2))</f>
        <v/>
      </c>
      <c r="D9807" s="0" t="str">
        <f aca="false">IF($A9807="","",INDEX(CARTAO_COMPRAS!$E:$E,INT((ROW()-2)/20)+2))</f>
        <v/>
      </c>
      <c r="E9807" s="0" t="str">
        <f aca="false">IF($A9807="","",INDEX(CARTAO_COMPRAS!$H:$H,INT((ROW()-2)/20)+2)+MOD(ROW()-2,20))</f>
        <v/>
      </c>
      <c r="F9807" s="0" t="str">
        <f aca="false">IF($A9807="","",INDEX(CARTAO_COMPRAS!$G:$G,INT((ROW()-2)/20)+2))</f>
        <v/>
      </c>
      <c r="G9807" s="5" t="str">
        <f aca="false">IF($A9807="","",INDEX(CARTAO_COMPRAS!$I:$I,INT((ROW()-2)/20)+2))</f>
        <v/>
      </c>
      <c r="H9807" s="4" t="str">
        <f aca="false">IF($A9807="","",EDATE(INDEX(CARTAO_COMPRAS!$J:$J,INT((ROW()-2)/20)+2),MOD(ROW()-2,20)))</f>
        <v/>
      </c>
      <c r="I9807" s="4" t="str">
        <f aca="false">IF($H9807="","",$H9807-WEEKDAY($H9807,2)+1)</f>
        <v/>
      </c>
      <c r="J9807" s="4" t="str">
        <f aca="false">IF($I9807="","",$I9807+6)</f>
        <v/>
      </c>
      <c r="K9807" s="6" t="str">
        <f aca="false">IF($H9807="","",DATE(YEAR($H9807),MONTH($H9807),1))</f>
        <v/>
      </c>
      <c r="L9807" s="0" t="str">
        <f aca="false">IF($A9807="","",INDEX(CARTAO_COMPRAS!$K:$K,INT((ROW()-2)/20)+2))</f>
        <v/>
      </c>
      <c r="M9807" s="0" t="str">
        <f aca="false">IF($A9807="","","Compra no cartão")</f>
        <v/>
      </c>
    </row>
    <row r="9808" customFormat="false" ht="13.5" hidden="false" customHeight="false" outlineLevel="0" collapsed="false">
      <c r="A9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8" s="0" t="str">
        <f aca="false">IF($A9808="","",INDEX(CARTAO_COMPRAS!$C:$C,INT((ROW()-2)/20)+2))</f>
        <v/>
      </c>
      <c r="C9808" s="0" t="str">
        <f aca="false">IF($A9808="","",INDEX(CARTAO_COMPRAS!$D:$D,INT((ROW()-2)/20)+2))</f>
        <v/>
      </c>
      <c r="D9808" s="0" t="str">
        <f aca="false">IF($A9808="","",INDEX(CARTAO_COMPRAS!$E:$E,INT((ROW()-2)/20)+2))</f>
        <v/>
      </c>
      <c r="E9808" s="0" t="str">
        <f aca="false">IF($A9808="","",INDEX(CARTAO_COMPRAS!$H:$H,INT((ROW()-2)/20)+2)+MOD(ROW()-2,20))</f>
        <v/>
      </c>
      <c r="F9808" s="0" t="str">
        <f aca="false">IF($A9808="","",INDEX(CARTAO_COMPRAS!$G:$G,INT((ROW()-2)/20)+2))</f>
        <v/>
      </c>
      <c r="G9808" s="5" t="str">
        <f aca="false">IF($A9808="","",INDEX(CARTAO_COMPRAS!$I:$I,INT((ROW()-2)/20)+2))</f>
        <v/>
      </c>
      <c r="H9808" s="4" t="str">
        <f aca="false">IF($A9808="","",EDATE(INDEX(CARTAO_COMPRAS!$J:$J,INT((ROW()-2)/20)+2),MOD(ROW()-2,20)))</f>
        <v/>
      </c>
      <c r="I9808" s="4" t="str">
        <f aca="false">IF($H9808="","",$H9808-WEEKDAY($H9808,2)+1)</f>
        <v/>
      </c>
      <c r="J9808" s="4" t="str">
        <f aca="false">IF($I9808="","",$I9808+6)</f>
        <v/>
      </c>
      <c r="K9808" s="6" t="str">
        <f aca="false">IF($H9808="","",DATE(YEAR($H9808),MONTH($H9808),1))</f>
        <v/>
      </c>
      <c r="L9808" s="0" t="str">
        <f aca="false">IF($A9808="","",INDEX(CARTAO_COMPRAS!$K:$K,INT((ROW()-2)/20)+2))</f>
        <v/>
      </c>
      <c r="M9808" s="0" t="str">
        <f aca="false">IF($A9808="","","Compra no cartão")</f>
        <v/>
      </c>
    </row>
    <row r="9809" customFormat="false" ht="13.5" hidden="false" customHeight="false" outlineLevel="0" collapsed="false">
      <c r="A9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09" s="0" t="str">
        <f aca="false">IF($A9809="","",INDEX(CARTAO_COMPRAS!$C:$C,INT((ROW()-2)/20)+2))</f>
        <v/>
      </c>
      <c r="C9809" s="0" t="str">
        <f aca="false">IF($A9809="","",INDEX(CARTAO_COMPRAS!$D:$D,INT((ROW()-2)/20)+2))</f>
        <v/>
      </c>
      <c r="D9809" s="0" t="str">
        <f aca="false">IF($A9809="","",INDEX(CARTAO_COMPRAS!$E:$E,INT((ROW()-2)/20)+2))</f>
        <v/>
      </c>
      <c r="E9809" s="0" t="str">
        <f aca="false">IF($A9809="","",INDEX(CARTAO_COMPRAS!$H:$H,INT((ROW()-2)/20)+2)+MOD(ROW()-2,20))</f>
        <v/>
      </c>
      <c r="F9809" s="0" t="str">
        <f aca="false">IF($A9809="","",INDEX(CARTAO_COMPRAS!$G:$G,INT((ROW()-2)/20)+2))</f>
        <v/>
      </c>
      <c r="G9809" s="5" t="str">
        <f aca="false">IF($A9809="","",INDEX(CARTAO_COMPRAS!$I:$I,INT((ROW()-2)/20)+2))</f>
        <v/>
      </c>
      <c r="H9809" s="4" t="str">
        <f aca="false">IF($A9809="","",EDATE(INDEX(CARTAO_COMPRAS!$J:$J,INT((ROW()-2)/20)+2),MOD(ROW()-2,20)))</f>
        <v/>
      </c>
      <c r="I9809" s="4" t="str">
        <f aca="false">IF($H9809="","",$H9809-WEEKDAY($H9809,2)+1)</f>
        <v/>
      </c>
      <c r="J9809" s="4" t="str">
        <f aca="false">IF($I9809="","",$I9809+6)</f>
        <v/>
      </c>
      <c r="K9809" s="6" t="str">
        <f aca="false">IF($H9809="","",DATE(YEAR($H9809),MONTH($H9809),1))</f>
        <v/>
      </c>
      <c r="L9809" s="0" t="str">
        <f aca="false">IF($A9809="","",INDEX(CARTAO_COMPRAS!$K:$K,INT((ROW()-2)/20)+2))</f>
        <v/>
      </c>
      <c r="M9809" s="0" t="str">
        <f aca="false">IF($A9809="","","Compra no cartão")</f>
        <v/>
      </c>
    </row>
    <row r="9810" customFormat="false" ht="13.5" hidden="false" customHeight="false" outlineLevel="0" collapsed="false">
      <c r="A9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0" s="0" t="str">
        <f aca="false">IF($A9810="","",INDEX(CARTAO_COMPRAS!$C:$C,INT((ROW()-2)/20)+2))</f>
        <v/>
      </c>
      <c r="C9810" s="0" t="str">
        <f aca="false">IF($A9810="","",INDEX(CARTAO_COMPRAS!$D:$D,INT((ROW()-2)/20)+2))</f>
        <v/>
      </c>
      <c r="D9810" s="0" t="str">
        <f aca="false">IF($A9810="","",INDEX(CARTAO_COMPRAS!$E:$E,INT((ROW()-2)/20)+2))</f>
        <v/>
      </c>
      <c r="E9810" s="0" t="str">
        <f aca="false">IF($A9810="","",INDEX(CARTAO_COMPRAS!$H:$H,INT((ROW()-2)/20)+2)+MOD(ROW()-2,20))</f>
        <v/>
      </c>
      <c r="F9810" s="0" t="str">
        <f aca="false">IF($A9810="","",INDEX(CARTAO_COMPRAS!$G:$G,INT((ROW()-2)/20)+2))</f>
        <v/>
      </c>
      <c r="G9810" s="5" t="str">
        <f aca="false">IF($A9810="","",INDEX(CARTAO_COMPRAS!$I:$I,INT((ROW()-2)/20)+2))</f>
        <v/>
      </c>
      <c r="H9810" s="4" t="str">
        <f aca="false">IF($A9810="","",EDATE(INDEX(CARTAO_COMPRAS!$J:$J,INT((ROW()-2)/20)+2),MOD(ROW()-2,20)))</f>
        <v/>
      </c>
      <c r="I9810" s="4" t="str">
        <f aca="false">IF($H9810="","",$H9810-WEEKDAY($H9810,2)+1)</f>
        <v/>
      </c>
      <c r="J9810" s="4" t="str">
        <f aca="false">IF($I9810="","",$I9810+6)</f>
        <v/>
      </c>
      <c r="K9810" s="6" t="str">
        <f aca="false">IF($H9810="","",DATE(YEAR($H9810),MONTH($H9810),1))</f>
        <v/>
      </c>
      <c r="L9810" s="0" t="str">
        <f aca="false">IF($A9810="","",INDEX(CARTAO_COMPRAS!$K:$K,INT((ROW()-2)/20)+2))</f>
        <v/>
      </c>
      <c r="M9810" s="0" t="str">
        <f aca="false">IF($A9810="","","Compra no cartão")</f>
        <v/>
      </c>
    </row>
    <row r="9811" customFormat="false" ht="13.5" hidden="false" customHeight="false" outlineLevel="0" collapsed="false">
      <c r="A9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1" s="0" t="str">
        <f aca="false">IF($A9811="","",INDEX(CARTAO_COMPRAS!$C:$C,INT((ROW()-2)/20)+2))</f>
        <v/>
      </c>
      <c r="C9811" s="0" t="str">
        <f aca="false">IF($A9811="","",INDEX(CARTAO_COMPRAS!$D:$D,INT((ROW()-2)/20)+2))</f>
        <v/>
      </c>
      <c r="D9811" s="0" t="str">
        <f aca="false">IF($A9811="","",INDEX(CARTAO_COMPRAS!$E:$E,INT((ROW()-2)/20)+2))</f>
        <v/>
      </c>
      <c r="E9811" s="0" t="str">
        <f aca="false">IF($A9811="","",INDEX(CARTAO_COMPRAS!$H:$H,INT((ROW()-2)/20)+2)+MOD(ROW()-2,20))</f>
        <v/>
      </c>
      <c r="F9811" s="0" t="str">
        <f aca="false">IF($A9811="","",INDEX(CARTAO_COMPRAS!$G:$G,INT((ROW()-2)/20)+2))</f>
        <v/>
      </c>
      <c r="G9811" s="5" t="str">
        <f aca="false">IF($A9811="","",INDEX(CARTAO_COMPRAS!$I:$I,INT((ROW()-2)/20)+2))</f>
        <v/>
      </c>
      <c r="H9811" s="4" t="str">
        <f aca="false">IF($A9811="","",EDATE(INDEX(CARTAO_COMPRAS!$J:$J,INT((ROW()-2)/20)+2),MOD(ROW()-2,20)))</f>
        <v/>
      </c>
      <c r="I9811" s="4" t="str">
        <f aca="false">IF($H9811="","",$H9811-WEEKDAY($H9811,2)+1)</f>
        <v/>
      </c>
      <c r="J9811" s="4" t="str">
        <f aca="false">IF($I9811="","",$I9811+6)</f>
        <v/>
      </c>
      <c r="K9811" s="6" t="str">
        <f aca="false">IF($H9811="","",DATE(YEAR($H9811),MONTH($H9811),1))</f>
        <v/>
      </c>
      <c r="L9811" s="0" t="str">
        <f aca="false">IF($A9811="","",INDEX(CARTAO_COMPRAS!$K:$K,INT((ROW()-2)/20)+2))</f>
        <v/>
      </c>
      <c r="M9811" s="0" t="str">
        <f aca="false">IF($A9811="","","Compra no cartão")</f>
        <v/>
      </c>
    </row>
    <row r="9812" customFormat="false" ht="13.5" hidden="false" customHeight="false" outlineLevel="0" collapsed="false">
      <c r="A9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2" s="0" t="str">
        <f aca="false">IF($A9812="","",INDEX(CARTAO_COMPRAS!$C:$C,INT((ROW()-2)/20)+2))</f>
        <v/>
      </c>
      <c r="C9812" s="0" t="str">
        <f aca="false">IF($A9812="","",INDEX(CARTAO_COMPRAS!$D:$D,INT((ROW()-2)/20)+2))</f>
        <v/>
      </c>
      <c r="D9812" s="0" t="str">
        <f aca="false">IF($A9812="","",INDEX(CARTAO_COMPRAS!$E:$E,INT((ROW()-2)/20)+2))</f>
        <v/>
      </c>
      <c r="E9812" s="0" t="str">
        <f aca="false">IF($A9812="","",INDEX(CARTAO_COMPRAS!$H:$H,INT((ROW()-2)/20)+2)+MOD(ROW()-2,20))</f>
        <v/>
      </c>
      <c r="F9812" s="0" t="str">
        <f aca="false">IF($A9812="","",INDEX(CARTAO_COMPRAS!$G:$G,INT((ROW()-2)/20)+2))</f>
        <v/>
      </c>
      <c r="G9812" s="5" t="str">
        <f aca="false">IF($A9812="","",INDEX(CARTAO_COMPRAS!$I:$I,INT((ROW()-2)/20)+2))</f>
        <v/>
      </c>
      <c r="H9812" s="4" t="str">
        <f aca="false">IF($A9812="","",EDATE(INDEX(CARTAO_COMPRAS!$J:$J,INT((ROW()-2)/20)+2),MOD(ROW()-2,20)))</f>
        <v/>
      </c>
      <c r="I9812" s="4" t="str">
        <f aca="false">IF($H9812="","",$H9812-WEEKDAY($H9812,2)+1)</f>
        <v/>
      </c>
      <c r="J9812" s="4" t="str">
        <f aca="false">IF($I9812="","",$I9812+6)</f>
        <v/>
      </c>
      <c r="K9812" s="6" t="str">
        <f aca="false">IF($H9812="","",DATE(YEAR($H9812),MONTH($H9812),1))</f>
        <v/>
      </c>
      <c r="L9812" s="0" t="str">
        <f aca="false">IF($A9812="","",INDEX(CARTAO_COMPRAS!$K:$K,INT((ROW()-2)/20)+2))</f>
        <v/>
      </c>
      <c r="M9812" s="0" t="str">
        <f aca="false">IF($A9812="","","Compra no cartão")</f>
        <v/>
      </c>
    </row>
    <row r="9813" customFormat="false" ht="13.5" hidden="false" customHeight="false" outlineLevel="0" collapsed="false">
      <c r="A9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3" s="0" t="str">
        <f aca="false">IF($A9813="","",INDEX(CARTAO_COMPRAS!$C:$C,INT((ROW()-2)/20)+2))</f>
        <v/>
      </c>
      <c r="C9813" s="0" t="str">
        <f aca="false">IF($A9813="","",INDEX(CARTAO_COMPRAS!$D:$D,INT((ROW()-2)/20)+2))</f>
        <v/>
      </c>
      <c r="D9813" s="0" t="str">
        <f aca="false">IF($A9813="","",INDEX(CARTAO_COMPRAS!$E:$E,INT((ROW()-2)/20)+2))</f>
        <v/>
      </c>
      <c r="E9813" s="0" t="str">
        <f aca="false">IF($A9813="","",INDEX(CARTAO_COMPRAS!$H:$H,INT((ROW()-2)/20)+2)+MOD(ROW()-2,20))</f>
        <v/>
      </c>
      <c r="F9813" s="0" t="str">
        <f aca="false">IF($A9813="","",INDEX(CARTAO_COMPRAS!$G:$G,INT((ROW()-2)/20)+2))</f>
        <v/>
      </c>
      <c r="G9813" s="5" t="str">
        <f aca="false">IF($A9813="","",INDEX(CARTAO_COMPRAS!$I:$I,INT((ROW()-2)/20)+2))</f>
        <v/>
      </c>
      <c r="H9813" s="4" t="str">
        <f aca="false">IF($A9813="","",EDATE(INDEX(CARTAO_COMPRAS!$J:$J,INT((ROW()-2)/20)+2),MOD(ROW()-2,20)))</f>
        <v/>
      </c>
      <c r="I9813" s="4" t="str">
        <f aca="false">IF($H9813="","",$H9813-WEEKDAY($H9813,2)+1)</f>
        <v/>
      </c>
      <c r="J9813" s="4" t="str">
        <f aca="false">IF($I9813="","",$I9813+6)</f>
        <v/>
      </c>
      <c r="K9813" s="6" t="str">
        <f aca="false">IF($H9813="","",DATE(YEAR($H9813),MONTH($H9813),1))</f>
        <v/>
      </c>
      <c r="L9813" s="0" t="str">
        <f aca="false">IF($A9813="","",INDEX(CARTAO_COMPRAS!$K:$K,INT((ROW()-2)/20)+2))</f>
        <v/>
      </c>
      <c r="M9813" s="0" t="str">
        <f aca="false">IF($A9813="","","Compra no cartão")</f>
        <v/>
      </c>
    </row>
    <row r="9814" customFormat="false" ht="13.5" hidden="false" customHeight="false" outlineLevel="0" collapsed="false">
      <c r="A9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4" s="0" t="str">
        <f aca="false">IF($A9814="","",INDEX(CARTAO_COMPRAS!$C:$C,INT((ROW()-2)/20)+2))</f>
        <v/>
      </c>
      <c r="C9814" s="0" t="str">
        <f aca="false">IF($A9814="","",INDEX(CARTAO_COMPRAS!$D:$D,INT((ROW()-2)/20)+2))</f>
        <v/>
      </c>
      <c r="D9814" s="0" t="str">
        <f aca="false">IF($A9814="","",INDEX(CARTAO_COMPRAS!$E:$E,INT((ROW()-2)/20)+2))</f>
        <v/>
      </c>
      <c r="E9814" s="0" t="str">
        <f aca="false">IF($A9814="","",INDEX(CARTAO_COMPRAS!$H:$H,INT((ROW()-2)/20)+2)+MOD(ROW()-2,20))</f>
        <v/>
      </c>
      <c r="F9814" s="0" t="str">
        <f aca="false">IF($A9814="","",INDEX(CARTAO_COMPRAS!$G:$G,INT((ROW()-2)/20)+2))</f>
        <v/>
      </c>
      <c r="G9814" s="5" t="str">
        <f aca="false">IF($A9814="","",INDEX(CARTAO_COMPRAS!$I:$I,INT((ROW()-2)/20)+2))</f>
        <v/>
      </c>
      <c r="H9814" s="4" t="str">
        <f aca="false">IF($A9814="","",EDATE(INDEX(CARTAO_COMPRAS!$J:$J,INT((ROW()-2)/20)+2),MOD(ROW()-2,20)))</f>
        <v/>
      </c>
      <c r="I9814" s="4" t="str">
        <f aca="false">IF($H9814="","",$H9814-WEEKDAY($H9814,2)+1)</f>
        <v/>
      </c>
      <c r="J9814" s="4" t="str">
        <f aca="false">IF($I9814="","",$I9814+6)</f>
        <v/>
      </c>
      <c r="K9814" s="6" t="str">
        <f aca="false">IF($H9814="","",DATE(YEAR($H9814),MONTH($H9814),1))</f>
        <v/>
      </c>
      <c r="L9814" s="0" t="str">
        <f aca="false">IF($A9814="","",INDEX(CARTAO_COMPRAS!$K:$K,INT((ROW()-2)/20)+2))</f>
        <v/>
      </c>
      <c r="M9814" s="0" t="str">
        <f aca="false">IF($A9814="","","Compra no cartão")</f>
        <v/>
      </c>
    </row>
    <row r="9815" customFormat="false" ht="13.5" hidden="false" customHeight="false" outlineLevel="0" collapsed="false">
      <c r="A9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5" s="0" t="str">
        <f aca="false">IF($A9815="","",INDEX(CARTAO_COMPRAS!$C:$C,INT((ROW()-2)/20)+2))</f>
        <v/>
      </c>
      <c r="C9815" s="0" t="str">
        <f aca="false">IF($A9815="","",INDEX(CARTAO_COMPRAS!$D:$D,INT((ROW()-2)/20)+2))</f>
        <v/>
      </c>
      <c r="D9815" s="0" t="str">
        <f aca="false">IF($A9815="","",INDEX(CARTAO_COMPRAS!$E:$E,INT((ROW()-2)/20)+2))</f>
        <v/>
      </c>
      <c r="E9815" s="0" t="str">
        <f aca="false">IF($A9815="","",INDEX(CARTAO_COMPRAS!$H:$H,INT((ROW()-2)/20)+2)+MOD(ROW()-2,20))</f>
        <v/>
      </c>
      <c r="F9815" s="0" t="str">
        <f aca="false">IF($A9815="","",INDEX(CARTAO_COMPRAS!$G:$G,INT((ROW()-2)/20)+2))</f>
        <v/>
      </c>
      <c r="G9815" s="5" t="str">
        <f aca="false">IF($A9815="","",INDEX(CARTAO_COMPRAS!$I:$I,INT((ROW()-2)/20)+2))</f>
        <v/>
      </c>
      <c r="H9815" s="4" t="str">
        <f aca="false">IF($A9815="","",EDATE(INDEX(CARTAO_COMPRAS!$J:$J,INT((ROW()-2)/20)+2),MOD(ROW()-2,20)))</f>
        <v/>
      </c>
      <c r="I9815" s="4" t="str">
        <f aca="false">IF($H9815="","",$H9815-WEEKDAY($H9815,2)+1)</f>
        <v/>
      </c>
      <c r="J9815" s="4" t="str">
        <f aca="false">IF($I9815="","",$I9815+6)</f>
        <v/>
      </c>
      <c r="K9815" s="6" t="str">
        <f aca="false">IF($H9815="","",DATE(YEAR($H9815),MONTH($H9815),1))</f>
        <v/>
      </c>
      <c r="L9815" s="0" t="str">
        <f aca="false">IF($A9815="","",INDEX(CARTAO_COMPRAS!$K:$K,INT((ROW()-2)/20)+2))</f>
        <v/>
      </c>
      <c r="M9815" s="0" t="str">
        <f aca="false">IF($A9815="","","Compra no cartão")</f>
        <v/>
      </c>
    </row>
    <row r="9816" customFormat="false" ht="13.5" hidden="false" customHeight="false" outlineLevel="0" collapsed="false">
      <c r="A9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6" s="0" t="str">
        <f aca="false">IF($A9816="","",INDEX(CARTAO_COMPRAS!$C:$C,INT((ROW()-2)/20)+2))</f>
        <v/>
      </c>
      <c r="C9816" s="0" t="str">
        <f aca="false">IF($A9816="","",INDEX(CARTAO_COMPRAS!$D:$D,INT((ROW()-2)/20)+2))</f>
        <v/>
      </c>
      <c r="D9816" s="0" t="str">
        <f aca="false">IF($A9816="","",INDEX(CARTAO_COMPRAS!$E:$E,INT((ROW()-2)/20)+2))</f>
        <v/>
      </c>
      <c r="E9816" s="0" t="str">
        <f aca="false">IF($A9816="","",INDEX(CARTAO_COMPRAS!$H:$H,INT((ROW()-2)/20)+2)+MOD(ROW()-2,20))</f>
        <v/>
      </c>
      <c r="F9816" s="0" t="str">
        <f aca="false">IF($A9816="","",INDEX(CARTAO_COMPRAS!$G:$G,INT((ROW()-2)/20)+2))</f>
        <v/>
      </c>
      <c r="G9816" s="5" t="str">
        <f aca="false">IF($A9816="","",INDEX(CARTAO_COMPRAS!$I:$I,INT((ROW()-2)/20)+2))</f>
        <v/>
      </c>
      <c r="H9816" s="4" t="str">
        <f aca="false">IF($A9816="","",EDATE(INDEX(CARTAO_COMPRAS!$J:$J,INT((ROW()-2)/20)+2),MOD(ROW()-2,20)))</f>
        <v/>
      </c>
      <c r="I9816" s="4" t="str">
        <f aca="false">IF($H9816="","",$H9816-WEEKDAY($H9816,2)+1)</f>
        <v/>
      </c>
      <c r="J9816" s="4" t="str">
        <f aca="false">IF($I9816="","",$I9816+6)</f>
        <v/>
      </c>
      <c r="K9816" s="6" t="str">
        <f aca="false">IF($H9816="","",DATE(YEAR($H9816),MONTH($H9816),1))</f>
        <v/>
      </c>
      <c r="L9816" s="0" t="str">
        <f aca="false">IF($A9816="","",INDEX(CARTAO_COMPRAS!$K:$K,INT((ROW()-2)/20)+2))</f>
        <v/>
      </c>
      <c r="M9816" s="0" t="str">
        <f aca="false">IF($A9816="","","Compra no cartão")</f>
        <v/>
      </c>
    </row>
    <row r="9817" customFormat="false" ht="13.5" hidden="false" customHeight="false" outlineLevel="0" collapsed="false">
      <c r="A9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7" s="0" t="str">
        <f aca="false">IF($A9817="","",INDEX(CARTAO_COMPRAS!$C:$C,INT((ROW()-2)/20)+2))</f>
        <v/>
      </c>
      <c r="C9817" s="0" t="str">
        <f aca="false">IF($A9817="","",INDEX(CARTAO_COMPRAS!$D:$D,INT((ROW()-2)/20)+2))</f>
        <v/>
      </c>
      <c r="D9817" s="0" t="str">
        <f aca="false">IF($A9817="","",INDEX(CARTAO_COMPRAS!$E:$E,INT((ROW()-2)/20)+2))</f>
        <v/>
      </c>
      <c r="E9817" s="0" t="str">
        <f aca="false">IF($A9817="","",INDEX(CARTAO_COMPRAS!$H:$H,INT((ROW()-2)/20)+2)+MOD(ROW()-2,20))</f>
        <v/>
      </c>
      <c r="F9817" s="0" t="str">
        <f aca="false">IF($A9817="","",INDEX(CARTAO_COMPRAS!$G:$G,INT((ROW()-2)/20)+2))</f>
        <v/>
      </c>
      <c r="G9817" s="5" t="str">
        <f aca="false">IF($A9817="","",INDEX(CARTAO_COMPRAS!$I:$I,INT((ROW()-2)/20)+2))</f>
        <v/>
      </c>
      <c r="H9817" s="4" t="str">
        <f aca="false">IF($A9817="","",EDATE(INDEX(CARTAO_COMPRAS!$J:$J,INT((ROW()-2)/20)+2),MOD(ROW()-2,20)))</f>
        <v/>
      </c>
      <c r="I9817" s="4" t="str">
        <f aca="false">IF($H9817="","",$H9817-WEEKDAY($H9817,2)+1)</f>
        <v/>
      </c>
      <c r="J9817" s="4" t="str">
        <f aca="false">IF($I9817="","",$I9817+6)</f>
        <v/>
      </c>
      <c r="K9817" s="6" t="str">
        <f aca="false">IF($H9817="","",DATE(YEAR($H9817),MONTH($H9817),1))</f>
        <v/>
      </c>
      <c r="L9817" s="0" t="str">
        <f aca="false">IF($A9817="","",INDEX(CARTAO_COMPRAS!$K:$K,INT((ROW()-2)/20)+2))</f>
        <v/>
      </c>
      <c r="M9817" s="0" t="str">
        <f aca="false">IF($A9817="","","Compra no cartão")</f>
        <v/>
      </c>
    </row>
    <row r="9818" customFormat="false" ht="13.5" hidden="false" customHeight="false" outlineLevel="0" collapsed="false">
      <c r="A9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8" s="0" t="str">
        <f aca="false">IF($A9818="","",INDEX(CARTAO_COMPRAS!$C:$C,INT((ROW()-2)/20)+2))</f>
        <v/>
      </c>
      <c r="C9818" s="0" t="str">
        <f aca="false">IF($A9818="","",INDEX(CARTAO_COMPRAS!$D:$D,INT((ROW()-2)/20)+2))</f>
        <v/>
      </c>
      <c r="D9818" s="0" t="str">
        <f aca="false">IF($A9818="","",INDEX(CARTAO_COMPRAS!$E:$E,INT((ROW()-2)/20)+2))</f>
        <v/>
      </c>
      <c r="E9818" s="0" t="str">
        <f aca="false">IF($A9818="","",INDEX(CARTAO_COMPRAS!$H:$H,INT((ROW()-2)/20)+2)+MOD(ROW()-2,20))</f>
        <v/>
      </c>
      <c r="F9818" s="0" t="str">
        <f aca="false">IF($A9818="","",INDEX(CARTAO_COMPRAS!$G:$G,INT((ROW()-2)/20)+2))</f>
        <v/>
      </c>
      <c r="G9818" s="5" t="str">
        <f aca="false">IF($A9818="","",INDEX(CARTAO_COMPRAS!$I:$I,INT((ROW()-2)/20)+2))</f>
        <v/>
      </c>
      <c r="H9818" s="4" t="str">
        <f aca="false">IF($A9818="","",EDATE(INDEX(CARTAO_COMPRAS!$J:$J,INT((ROW()-2)/20)+2),MOD(ROW()-2,20)))</f>
        <v/>
      </c>
      <c r="I9818" s="4" t="str">
        <f aca="false">IF($H9818="","",$H9818-WEEKDAY($H9818,2)+1)</f>
        <v/>
      </c>
      <c r="J9818" s="4" t="str">
        <f aca="false">IF($I9818="","",$I9818+6)</f>
        <v/>
      </c>
      <c r="K9818" s="6" t="str">
        <f aca="false">IF($H9818="","",DATE(YEAR($H9818),MONTH($H9818),1))</f>
        <v/>
      </c>
      <c r="L9818" s="0" t="str">
        <f aca="false">IF($A9818="","",INDEX(CARTAO_COMPRAS!$K:$K,INT((ROW()-2)/20)+2))</f>
        <v/>
      </c>
      <c r="M9818" s="0" t="str">
        <f aca="false">IF($A9818="","","Compra no cartão")</f>
        <v/>
      </c>
    </row>
    <row r="9819" customFormat="false" ht="13.5" hidden="false" customHeight="false" outlineLevel="0" collapsed="false">
      <c r="A9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19" s="0" t="str">
        <f aca="false">IF($A9819="","",INDEX(CARTAO_COMPRAS!$C:$C,INT((ROW()-2)/20)+2))</f>
        <v/>
      </c>
      <c r="C9819" s="0" t="str">
        <f aca="false">IF($A9819="","",INDEX(CARTAO_COMPRAS!$D:$D,INT((ROW()-2)/20)+2))</f>
        <v/>
      </c>
      <c r="D9819" s="0" t="str">
        <f aca="false">IF($A9819="","",INDEX(CARTAO_COMPRAS!$E:$E,INT((ROW()-2)/20)+2))</f>
        <v/>
      </c>
      <c r="E9819" s="0" t="str">
        <f aca="false">IF($A9819="","",INDEX(CARTAO_COMPRAS!$H:$H,INT((ROW()-2)/20)+2)+MOD(ROW()-2,20))</f>
        <v/>
      </c>
      <c r="F9819" s="0" t="str">
        <f aca="false">IF($A9819="","",INDEX(CARTAO_COMPRAS!$G:$G,INT((ROW()-2)/20)+2))</f>
        <v/>
      </c>
      <c r="G9819" s="5" t="str">
        <f aca="false">IF($A9819="","",INDEX(CARTAO_COMPRAS!$I:$I,INT((ROW()-2)/20)+2))</f>
        <v/>
      </c>
      <c r="H9819" s="4" t="str">
        <f aca="false">IF($A9819="","",EDATE(INDEX(CARTAO_COMPRAS!$J:$J,INT((ROW()-2)/20)+2),MOD(ROW()-2,20)))</f>
        <v/>
      </c>
      <c r="I9819" s="4" t="str">
        <f aca="false">IF($H9819="","",$H9819-WEEKDAY($H9819,2)+1)</f>
        <v/>
      </c>
      <c r="J9819" s="4" t="str">
        <f aca="false">IF($I9819="","",$I9819+6)</f>
        <v/>
      </c>
      <c r="K9819" s="6" t="str">
        <f aca="false">IF($H9819="","",DATE(YEAR($H9819),MONTH($H9819),1))</f>
        <v/>
      </c>
      <c r="L9819" s="0" t="str">
        <f aca="false">IF($A9819="","",INDEX(CARTAO_COMPRAS!$K:$K,INT((ROW()-2)/20)+2))</f>
        <v/>
      </c>
      <c r="M9819" s="0" t="str">
        <f aca="false">IF($A9819="","","Compra no cartão")</f>
        <v/>
      </c>
    </row>
    <row r="9820" customFormat="false" ht="13.5" hidden="false" customHeight="false" outlineLevel="0" collapsed="false">
      <c r="A9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20" s="0" t="str">
        <f aca="false">IF($A9820="","",INDEX(CARTAO_COMPRAS!$C:$C,INT((ROW()-2)/20)+2))</f>
        <v/>
      </c>
      <c r="C9820" s="0" t="str">
        <f aca="false">IF($A9820="","",INDEX(CARTAO_COMPRAS!$D:$D,INT((ROW()-2)/20)+2))</f>
        <v/>
      </c>
      <c r="D9820" s="0" t="str">
        <f aca="false">IF($A9820="","",INDEX(CARTAO_COMPRAS!$E:$E,INT((ROW()-2)/20)+2))</f>
        <v/>
      </c>
      <c r="E9820" s="0" t="str">
        <f aca="false">IF($A9820="","",INDEX(CARTAO_COMPRAS!$H:$H,INT((ROW()-2)/20)+2)+MOD(ROW()-2,20))</f>
        <v/>
      </c>
      <c r="F9820" s="0" t="str">
        <f aca="false">IF($A9820="","",INDEX(CARTAO_COMPRAS!$G:$G,INT((ROW()-2)/20)+2))</f>
        <v/>
      </c>
      <c r="G9820" s="5" t="str">
        <f aca="false">IF($A9820="","",INDEX(CARTAO_COMPRAS!$I:$I,INT((ROW()-2)/20)+2))</f>
        <v/>
      </c>
      <c r="H9820" s="4" t="str">
        <f aca="false">IF($A9820="","",EDATE(INDEX(CARTAO_COMPRAS!$J:$J,INT((ROW()-2)/20)+2),MOD(ROW()-2,20)))</f>
        <v/>
      </c>
      <c r="I9820" s="4" t="str">
        <f aca="false">IF($H9820="","",$H9820-WEEKDAY($H9820,2)+1)</f>
        <v/>
      </c>
      <c r="J9820" s="4" t="str">
        <f aca="false">IF($I9820="","",$I9820+6)</f>
        <v/>
      </c>
      <c r="K9820" s="6" t="str">
        <f aca="false">IF($H9820="","",DATE(YEAR($H9820),MONTH($H9820),1))</f>
        <v/>
      </c>
      <c r="L9820" s="0" t="str">
        <f aca="false">IF($A9820="","",INDEX(CARTAO_COMPRAS!$K:$K,INT((ROW()-2)/20)+2))</f>
        <v/>
      </c>
      <c r="M9820" s="0" t="str">
        <f aca="false">IF($A9820="","","Compra no cartão")</f>
        <v/>
      </c>
    </row>
    <row r="9821" customFormat="false" ht="13.5" hidden="false" customHeight="false" outlineLevel="0" collapsed="false">
      <c r="A9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21" s="0" t="str">
        <f aca="false">IF($A9821="","",INDEX(CARTAO_COMPRAS!$C:$C,INT((ROW()-2)/20)+2))</f>
        <v/>
      </c>
      <c r="C9821" s="0" t="str">
        <f aca="false">IF($A9821="","",INDEX(CARTAO_COMPRAS!$D:$D,INT((ROW()-2)/20)+2))</f>
        <v/>
      </c>
      <c r="D9821" s="0" t="str">
        <f aca="false">IF($A9821="","",INDEX(CARTAO_COMPRAS!$E:$E,INT((ROW()-2)/20)+2))</f>
        <v/>
      </c>
      <c r="E9821" s="0" t="str">
        <f aca="false">IF($A9821="","",INDEX(CARTAO_COMPRAS!$H:$H,INT((ROW()-2)/20)+2)+MOD(ROW()-2,20))</f>
        <v/>
      </c>
      <c r="F9821" s="0" t="str">
        <f aca="false">IF($A9821="","",INDEX(CARTAO_COMPRAS!$G:$G,INT((ROW()-2)/20)+2))</f>
        <v/>
      </c>
      <c r="G9821" s="5" t="str">
        <f aca="false">IF($A9821="","",INDEX(CARTAO_COMPRAS!$I:$I,INT((ROW()-2)/20)+2))</f>
        <v/>
      </c>
      <c r="H9821" s="4" t="str">
        <f aca="false">IF($A9821="","",EDATE(INDEX(CARTAO_COMPRAS!$J:$J,INT((ROW()-2)/20)+2),MOD(ROW()-2,20)))</f>
        <v/>
      </c>
      <c r="I9821" s="4" t="str">
        <f aca="false">IF($H9821="","",$H9821-WEEKDAY($H9821,2)+1)</f>
        <v/>
      </c>
      <c r="J9821" s="4" t="str">
        <f aca="false">IF($I9821="","",$I9821+6)</f>
        <v/>
      </c>
      <c r="K9821" s="6" t="str">
        <f aca="false">IF($H9821="","",DATE(YEAR($H9821),MONTH($H9821),1))</f>
        <v/>
      </c>
      <c r="L9821" s="0" t="str">
        <f aca="false">IF($A9821="","",INDEX(CARTAO_COMPRAS!$K:$K,INT((ROW()-2)/20)+2))</f>
        <v/>
      </c>
      <c r="M9821" s="0" t="str">
        <f aca="false">IF($A9821="","","Compra no cartão")</f>
        <v/>
      </c>
    </row>
    <row r="9822" customFormat="false" ht="13.5" hidden="false" customHeight="false" outlineLevel="0" collapsed="false">
      <c r="A982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492</v>
      </c>
      <c r="B9822" s="0" t="str">
        <f aca="false">IF($A9822="","",INDEX(CARTAO_COMPRAS!$C:$C,INT((ROW()-2)/20)+2))</f>
        <v>Nubank</v>
      </c>
      <c r="C9822" s="0" t="str">
        <f aca="false">IF($A9822="","",INDEX(CARTAO_COMPRAS!$D:$D,INT((ROW()-2)/20)+2))</f>
        <v>Damiao - açai</v>
      </c>
      <c r="D9822" s="0" t="str">
        <f aca="false">IF($A9822="","",INDEX(CARTAO_COMPRAS!$E:$E,INT((ROW()-2)/20)+2))</f>
        <v>Alimentação / Insumos</v>
      </c>
      <c r="E9822" s="0" t="n">
        <f aca="false">IF($A9822="","",INDEX(CARTAO_COMPRAS!$H:$H,INT((ROW()-2)/20)+2)+MOD(ROW()-2,20))</f>
        <v>1</v>
      </c>
      <c r="F9822" s="0" t="n">
        <f aca="false">IF($A9822="","",INDEX(CARTAO_COMPRAS!$G:$G,INT((ROW()-2)/20)+2))</f>
        <v>2</v>
      </c>
      <c r="G9822" s="5" t="n">
        <f aca="false">IF($A9822="","",INDEX(CARTAO_COMPRAS!$I:$I,INT((ROW()-2)/20)+2))</f>
        <v>137.64</v>
      </c>
      <c r="H9822" s="4" t="n">
        <f aca="false">IF($A9822="","",EDATE(INDEX(CARTAO_COMPRAS!$J:$J,INT((ROW()-2)/20)+2),MOD(ROW()-2,20)))</f>
        <v>46231</v>
      </c>
      <c r="I9822" s="4" t="n">
        <f aca="false">IF($H9822="","",$H9822-WEEKDAY($H9822,2)+1)</f>
        <v>46230</v>
      </c>
      <c r="J9822" s="4" t="n">
        <f aca="false">IF($I9822="","",$I9822+6)</f>
        <v>46236</v>
      </c>
      <c r="K9822" s="6" t="n">
        <f aca="false">IF($H9822="","",DATE(YEAR($H9822),MONTH($H9822),1))</f>
        <v>46204</v>
      </c>
      <c r="L9822" s="0" t="str">
        <f aca="false">IF($A9822="","",INDEX(CARTAO_COMPRAS!$K:$K,INT((ROW()-2)/20)+2))</f>
        <v>Previsto</v>
      </c>
      <c r="M9822" s="0" t="str">
        <f aca="false">IF($A9822="","","Compra no cartão")</f>
        <v>Compra no cartão</v>
      </c>
    </row>
    <row r="9823" customFormat="false" ht="13.5" hidden="false" customHeight="false" outlineLevel="0" collapsed="false">
      <c r="A982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492</v>
      </c>
      <c r="B9823" s="0" t="str">
        <f aca="false">IF($A9823="","",INDEX(CARTAO_COMPRAS!$C:$C,INT((ROW()-2)/20)+2))</f>
        <v>Nubank</v>
      </c>
      <c r="C9823" s="0" t="str">
        <f aca="false">IF($A9823="","",INDEX(CARTAO_COMPRAS!$D:$D,INT((ROW()-2)/20)+2))</f>
        <v>Damiao - açai</v>
      </c>
      <c r="D9823" s="0" t="str">
        <f aca="false">IF($A9823="","",INDEX(CARTAO_COMPRAS!$E:$E,INT((ROW()-2)/20)+2))</f>
        <v>Alimentação / Insumos</v>
      </c>
      <c r="E9823" s="0" t="n">
        <f aca="false">IF($A9823="","",INDEX(CARTAO_COMPRAS!$H:$H,INT((ROW()-2)/20)+2)+MOD(ROW()-2,20))</f>
        <v>2</v>
      </c>
      <c r="F9823" s="0" t="n">
        <f aca="false">IF($A9823="","",INDEX(CARTAO_COMPRAS!$G:$G,INT((ROW()-2)/20)+2))</f>
        <v>2</v>
      </c>
      <c r="G9823" s="5" t="n">
        <f aca="false">IF($A9823="","",INDEX(CARTAO_COMPRAS!$I:$I,INT((ROW()-2)/20)+2))</f>
        <v>137.64</v>
      </c>
      <c r="H9823" s="4" t="n">
        <f aca="false">IF($A9823="","",EDATE(INDEX(CARTAO_COMPRAS!$J:$J,INT((ROW()-2)/20)+2),MOD(ROW()-2,20)))</f>
        <v>46262</v>
      </c>
      <c r="I9823" s="4" t="n">
        <f aca="false">IF($H9823="","",$H9823-WEEKDAY($H9823,2)+1)</f>
        <v>46258</v>
      </c>
      <c r="J9823" s="4" t="n">
        <f aca="false">IF($I9823="","",$I9823+6)</f>
        <v>46264</v>
      </c>
      <c r="K9823" s="6" t="n">
        <f aca="false">IF($H9823="","",DATE(YEAR($H9823),MONTH($H9823),1))</f>
        <v>46235</v>
      </c>
      <c r="L9823" s="0" t="str">
        <f aca="false">IF($A9823="","",INDEX(CARTAO_COMPRAS!$K:$K,INT((ROW()-2)/20)+2))</f>
        <v>Previsto</v>
      </c>
      <c r="M9823" s="0" t="str">
        <f aca="false">IF($A9823="","","Compra no cartão")</f>
        <v>Compra no cartão</v>
      </c>
    </row>
    <row r="9824" customFormat="false" ht="13.5" hidden="false" customHeight="false" outlineLevel="0" collapsed="false">
      <c r="A9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24" s="0" t="str">
        <f aca="false">IF($A9824="","",INDEX(CARTAO_COMPRAS!$C:$C,INT((ROW()-2)/20)+2))</f>
        <v/>
      </c>
      <c r="C9824" s="0" t="str">
        <f aca="false">IF($A9824="","",INDEX(CARTAO_COMPRAS!$D:$D,INT((ROW()-2)/20)+2))</f>
        <v/>
      </c>
      <c r="D9824" s="0" t="str">
        <f aca="false">IF($A9824="","",INDEX(CARTAO_COMPRAS!$E:$E,INT((ROW()-2)/20)+2))</f>
        <v/>
      </c>
      <c r="E9824" s="0" t="str">
        <f aca="false">IF($A9824="","",INDEX(CARTAO_COMPRAS!$H:$H,INT((ROW()-2)/20)+2)+MOD(ROW()-2,20))</f>
        <v/>
      </c>
      <c r="F9824" s="0" t="str">
        <f aca="false">IF($A9824="","",INDEX(CARTAO_COMPRAS!$G:$G,INT((ROW()-2)/20)+2))</f>
        <v/>
      </c>
      <c r="G9824" s="5" t="str">
        <f aca="false">IF($A9824="","",INDEX(CARTAO_COMPRAS!$I:$I,INT((ROW()-2)/20)+2))</f>
        <v/>
      </c>
      <c r="H9824" s="4" t="str">
        <f aca="false">IF($A9824="","",EDATE(INDEX(CARTAO_COMPRAS!$J:$J,INT((ROW()-2)/20)+2),MOD(ROW()-2,20)))</f>
        <v/>
      </c>
      <c r="I9824" s="4" t="str">
        <f aca="false">IF($H9824="","",$H9824-WEEKDAY($H9824,2)+1)</f>
        <v/>
      </c>
      <c r="J9824" s="4" t="str">
        <f aca="false">IF($I9824="","",$I9824+6)</f>
        <v/>
      </c>
      <c r="K9824" s="6" t="str">
        <f aca="false">IF($H9824="","",DATE(YEAR($H9824),MONTH($H9824),1))</f>
        <v/>
      </c>
      <c r="L9824" s="0" t="str">
        <f aca="false">IF($A9824="","",INDEX(CARTAO_COMPRAS!$K:$K,INT((ROW()-2)/20)+2))</f>
        <v/>
      </c>
      <c r="M9824" s="0" t="str">
        <f aca="false">IF($A9824="","","Compra no cartão")</f>
        <v/>
      </c>
    </row>
    <row r="9825" customFormat="false" ht="13.5" hidden="false" customHeight="false" outlineLevel="0" collapsed="false">
      <c r="A9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25" s="0" t="str">
        <f aca="false">IF($A9825="","",INDEX(CARTAO_COMPRAS!$C:$C,INT((ROW()-2)/20)+2))</f>
        <v/>
      </c>
      <c r="C9825" s="0" t="str">
        <f aca="false">IF($A9825="","",INDEX(CARTAO_COMPRAS!$D:$D,INT((ROW()-2)/20)+2))</f>
        <v/>
      </c>
      <c r="D9825" s="0" t="str">
        <f aca="false">IF($A9825="","",INDEX(CARTAO_COMPRAS!$E:$E,INT((ROW()-2)/20)+2))</f>
        <v/>
      </c>
      <c r="E9825" s="0" t="str">
        <f aca="false">IF($A9825="","",INDEX(CARTAO_COMPRAS!$H:$H,INT((ROW()-2)/20)+2)+MOD(ROW()-2,20))</f>
        <v/>
      </c>
      <c r="F9825" s="0" t="str">
        <f aca="false">IF($A9825="","",INDEX(CARTAO_COMPRAS!$G:$G,INT((ROW()-2)/20)+2))</f>
        <v/>
      </c>
      <c r="G9825" s="5" t="str">
        <f aca="false">IF($A9825="","",INDEX(CARTAO_COMPRAS!$I:$I,INT((ROW()-2)/20)+2))</f>
        <v/>
      </c>
      <c r="H9825" s="4" t="str">
        <f aca="false">IF($A9825="","",EDATE(INDEX(CARTAO_COMPRAS!$J:$J,INT((ROW()-2)/20)+2),MOD(ROW()-2,20)))</f>
        <v/>
      </c>
      <c r="I9825" s="4" t="str">
        <f aca="false">IF($H9825="","",$H9825-WEEKDAY($H9825,2)+1)</f>
        <v/>
      </c>
      <c r="J9825" s="4" t="str">
        <f aca="false">IF($I9825="","",$I9825+6)</f>
        <v/>
      </c>
      <c r="K9825" s="6" t="str">
        <f aca="false">IF($H9825="","",DATE(YEAR($H9825),MONTH($H9825),1))</f>
        <v/>
      </c>
      <c r="L9825" s="0" t="str">
        <f aca="false">IF($A9825="","",INDEX(CARTAO_COMPRAS!$K:$K,INT((ROW()-2)/20)+2))</f>
        <v/>
      </c>
      <c r="M9825" s="0" t="str">
        <f aca="false">IF($A9825="","","Compra no cartão")</f>
        <v/>
      </c>
    </row>
    <row r="9826" customFormat="false" ht="13.5" hidden="false" customHeight="false" outlineLevel="0" collapsed="false">
      <c r="A9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26" s="0" t="str">
        <f aca="false">IF($A9826="","",INDEX(CARTAO_COMPRAS!$C:$C,INT((ROW()-2)/20)+2))</f>
        <v/>
      </c>
      <c r="C9826" s="0" t="str">
        <f aca="false">IF($A9826="","",INDEX(CARTAO_COMPRAS!$D:$D,INT((ROW()-2)/20)+2))</f>
        <v/>
      </c>
      <c r="D9826" s="0" t="str">
        <f aca="false">IF($A9826="","",INDEX(CARTAO_COMPRAS!$E:$E,INT((ROW()-2)/20)+2))</f>
        <v/>
      </c>
      <c r="E9826" s="0" t="str">
        <f aca="false">IF($A9826="","",INDEX(CARTAO_COMPRAS!$H:$H,INT((ROW()-2)/20)+2)+MOD(ROW()-2,20))</f>
        <v/>
      </c>
      <c r="F9826" s="0" t="str">
        <f aca="false">IF($A9826="","",INDEX(CARTAO_COMPRAS!$G:$G,INT((ROW()-2)/20)+2))</f>
        <v/>
      </c>
      <c r="G9826" s="5" t="str">
        <f aca="false">IF($A9826="","",INDEX(CARTAO_COMPRAS!$I:$I,INT((ROW()-2)/20)+2))</f>
        <v/>
      </c>
      <c r="H9826" s="4" t="str">
        <f aca="false">IF($A9826="","",EDATE(INDEX(CARTAO_COMPRAS!$J:$J,INT((ROW()-2)/20)+2),MOD(ROW()-2,20)))</f>
        <v/>
      </c>
      <c r="I9826" s="4" t="str">
        <f aca="false">IF($H9826="","",$H9826-WEEKDAY($H9826,2)+1)</f>
        <v/>
      </c>
      <c r="J9826" s="4" t="str">
        <f aca="false">IF($I9826="","",$I9826+6)</f>
        <v/>
      </c>
      <c r="K9826" s="6" t="str">
        <f aca="false">IF($H9826="","",DATE(YEAR($H9826),MONTH($H9826),1))</f>
        <v/>
      </c>
      <c r="L9826" s="0" t="str">
        <f aca="false">IF($A9826="","",INDEX(CARTAO_COMPRAS!$K:$K,INT((ROW()-2)/20)+2))</f>
        <v/>
      </c>
      <c r="M9826" s="0" t="str">
        <f aca="false">IF($A9826="","","Compra no cartão")</f>
        <v/>
      </c>
    </row>
    <row r="9827" customFormat="false" ht="13.5" hidden="false" customHeight="false" outlineLevel="0" collapsed="false">
      <c r="A9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27" s="0" t="str">
        <f aca="false">IF($A9827="","",INDEX(CARTAO_COMPRAS!$C:$C,INT((ROW()-2)/20)+2))</f>
        <v/>
      </c>
      <c r="C9827" s="0" t="str">
        <f aca="false">IF($A9827="","",INDEX(CARTAO_COMPRAS!$D:$D,INT((ROW()-2)/20)+2))</f>
        <v/>
      </c>
      <c r="D9827" s="0" t="str">
        <f aca="false">IF($A9827="","",INDEX(CARTAO_COMPRAS!$E:$E,INT((ROW()-2)/20)+2))</f>
        <v/>
      </c>
      <c r="E9827" s="0" t="str">
        <f aca="false">IF($A9827="","",INDEX(CARTAO_COMPRAS!$H:$H,INT((ROW()-2)/20)+2)+MOD(ROW()-2,20))</f>
        <v/>
      </c>
      <c r="F9827" s="0" t="str">
        <f aca="false">IF($A9827="","",INDEX(CARTAO_COMPRAS!$G:$G,INT((ROW()-2)/20)+2))</f>
        <v/>
      </c>
      <c r="G9827" s="5" t="str">
        <f aca="false">IF($A9827="","",INDEX(CARTAO_COMPRAS!$I:$I,INT((ROW()-2)/20)+2))</f>
        <v/>
      </c>
      <c r="H9827" s="4" t="str">
        <f aca="false">IF($A9827="","",EDATE(INDEX(CARTAO_COMPRAS!$J:$J,INT((ROW()-2)/20)+2),MOD(ROW()-2,20)))</f>
        <v/>
      </c>
      <c r="I9827" s="4" t="str">
        <f aca="false">IF($H9827="","",$H9827-WEEKDAY($H9827,2)+1)</f>
        <v/>
      </c>
      <c r="J9827" s="4" t="str">
        <f aca="false">IF($I9827="","",$I9827+6)</f>
        <v/>
      </c>
      <c r="K9827" s="6" t="str">
        <f aca="false">IF($H9827="","",DATE(YEAR($H9827),MONTH($H9827),1))</f>
        <v/>
      </c>
      <c r="L9827" s="0" t="str">
        <f aca="false">IF($A9827="","",INDEX(CARTAO_COMPRAS!$K:$K,INT((ROW()-2)/20)+2))</f>
        <v/>
      </c>
      <c r="M9827" s="0" t="str">
        <f aca="false">IF($A9827="","","Compra no cartão")</f>
        <v/>
      </c>
    </row>
    <row r="9828" customFormat="false" ht="13.5" hidden="false" customHeight="false" outlineLevel="0" collapsed="false">
      <c r="A9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28" s="0" t="str">
        <f aca="false">IF($A9828="","",INDEX(CARTAO_COMPRAS!$C:$C,INT((ROW()-2)/20)+2))</f>
        <v/>
      </c>
      <c r="C9828" s="0" t="str">
        <f aca="false">IF($A9828="","",INDEX(CARTAO_COMPRAS!$D:$D,INT((ROW()-2)/20)+2))</f>
        <v/>
      </c>
      <c r="D9828" s="0" t="str">
        <f aca="false">IF($A9828="","",INDEX(CARTAO_COMPRAS!$E:$E,INT((ROW()-2)/20)+2))</f>
        <v/>
      </c>
      <c r="E9828" s="0" t="str">
        <f aca="false">IF($A9828="","",INDEX(CARTAO_COMPRAS!$H:$H,INT((ROW()-2)/20)+2)+MOD(ROW()-2,20))</f>
        <v/>
      </c>
      <c r="F9828" s="0" t="str">
        <f aca="false">IF($A9828="","",INDEX(CARTAO_COMPRAS!$G:$G,INT((ROW()-2)/20)+2))</f>
        <v/>
      </c>
      <c r="G9828" s="5" t="str">
        <f aca="false">IF($A9828="","",INDEX(CARTAO_COMPRAS!$I:$I,INT((ROW()-2)/20)+2))</f>
        <v/>
      </c>
      <c r="H9828" s="4" t="str">
        <f aca="false">IF($A9828="","",EDATE(INDEX(CARTAO_COMPRAS!$J:$J,INT((ROW()-2)/20)+2),MOD(ROW()-2,20)))</f>
        <v/>
      </c>
      <c r="I9828" s="4" t="str">
        <f aca="false">IF($H9828="","",$H9828-WEEKDAY($H9828,2)+1)</f>
        <v/>
      </c>
      <c r="J9828" s="4" t="str">
        <f aca="false">IF($I9828="","",$I9828+6)</f>
        <v/>
      </c>
      <c r="K9828" s="6" t="str">
        <f aca="false">IF($H9828="","",DATE(YEAR($H9828),MONTH($H9828),1))</f>
        <v/>
      </c>
      <c r="L9828" s="0" t="str">
        <f aca="false">IF($A9828="","",INDEX(CARTAO_COMPRAS!$K:$K,INT((ROW()-2)/20)+2))</f>
        <v/>
      </c>
      <c r="M9828" s="0" t="str">
        <f aca="false">IF($A9828="","","Compra no cartão")</f>
        <v/>
      </c>
    </row>
    <row r="9829" customFormat="false" ht="13.5" hidden="false" customHeight="false" outlineLevel="0" collapsed="false">
      <c r="A9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29" s="0" t="str">
        <f aca="false">IF($A9829="","",INDEX(CARTAO_COMPRAS!$C:$C,INT((ROW()-2)/20)+2))</f>
        <v/>
      </c>
      <c r="C9829" s="0" t="str">
        <f aca="false">IF($A9829="","",INDEX(CARTAO_COMPRAS!$D:$D,INT((ROW()-2)/20)+2))</f>
        <v/>
      </c>
      <c r="D9829" s="0" t="str">
        <f aca="false">IF($A9829="","",INDEX(CARTAO_COMPRAS!$E:$E,INT((ROW()-2)/20)+2))</f>
        <v/>
      </c>
      <c r="E9829" s="0" t="str">
        <f aca="false">IF($A9829="","",INDEX(CARTAO_COMPRAS!$H:$H,INT((ROW()-2)/20)+2)+MOD(ROW()-2,20))</f>
        <v/>
      </c>
      <c r="F9829" s="0" t="str">
        <f aca="false">IF($A9829="","",INDEX(CARTAO_COMPRAS!$G:$G,INT((ROW()-2)/20)+2))</f>
        <v/>
      </c>
      <c r="G9829" s="5" t="str">
        <f aca="false">IF($A9829="","",INDEX(CARTAO_COMPRAS!$I:$I,INT((ROW()-2)/20)+2))</f>
        <v/>
      </c>
      <c r="H9829" s="4" t="str">
        <f aca="false">IF($A9829="","",EDATE(INDEX(CARTAO_COMPRAS!$J:$J,INT((ROW()-2)/20)+2),MOD(ROW()-2,20)))</f>
        <v/>
      </c>
      <c r="I9829" s="4" t="str">
        <f aca="false">IF($H9829="","",$H9829-WEEKDAY($H9829,2)+1)</f>
        <v/>
      </c>
      <c r="J9829" s="4" t="str">
        <f aca="false">IF($I9829="","",$I9829+6)</f>
        <v/>
      </c>
      <c r="K9829" s="6" t="str">
        <f aca="false">IF($H9829="","",DATE(YEAR($H9829),MONTH($H9829),1))</f>
        <v/>
      </c>
      <c r="L9829" s="0" t="str">
        <f aca="false">IF($A9829="","",INDEX(CARTAO_COMPRAS!$K:$K,INT((ROW()-2)/20)+2))</f>
        <v/>
      </c>
      <c r="M9829" s="0" t="str">
        <f aca="false">IF($A9829="","","Compra no cartão")</f>
        <v/>
      </c>
    </row>
    <row r="9830" customFormat="false" ht="13.5" hidden="false" customHeight="false" outlineLevel="0" collapsed="false">
      <c r="A9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0" s="0" t="str">
        <f aca="false">IF($A9830="","",INDEX(CARTAO_COMPRAS!$C:$C,INT((ROW()-2)/20)+2))</f>
        <v/>
      </c>
      <c r="C9830" s="0" t="str">
        <f aca="false">IF($A9830="","",INDEX(CARTAO_COMPRAS!$D:$D,INT((ROW()-2)/20)+2))</f>
        <v/>
      </c>
      <c r="D9830" s="0" t="str">
        <f aca="false">IF($A9830="","",INDEX(CARTAO_COMPRAS!$E:$E,INT((ROW()-2)/20)+2))</f>
        <v/>
      </c>
      <c r="E9830" s="0" t="str">
        <f aca="false">IF($A9830="","",INDEX(CARTAO_COMPRAS!$H:$H,INT((ROW()-2)/20)+2)+MOD(ROW()-2,20))</f>
        <v/>
      </c>
      <c r="F9830" s="0" t="str">
        <f aca="false">IF($A9830="","",INDEX(CARTAO_COMPRAS!$G:$G,INT((ROW()-2)/20)+2))</f>
        <v/>
      </c>
      <c r="G9830" s="5" t="str">
        <f aca="false">IF($A9830="","",INDEX(CARTAO_COMPRAS!$I:$I,INT((ROW()-2)/20)+2))</f>
        <v/>
      </c>
      <c r="H9830" s="4" t="str">
        <f aca="false">IF($A9830="","",EDATE(INDEX(CARTAO_COMPRAS!$J:$J,INT((ROW()-2)/20)+2),MOD(ROW()-2,20)))</f>
        <v/>
      </c>
      <c r="I9830" s="4" t="str">
        <f aca="false">IF($H9830="","",$H9830-WEEKDAY($H9830,2)+1)</f>
        <v/>
      </c>
      <c r="J9830" s="4" t="str">
        <f aca="false">IF($I9830="","",$I9830+6)</f>
        <v/>
      </c>
      <c r="K9830" s="6" t="str">
        <f aca="false">IF($H9830="","",DATE(YEAR($H9830),MONTH($H9830),1))</f>
        <v/>
      </c>
      <c r="L9830" s="0" t="str">
        <f aca="false">IF($A9830="","",INDEX(CARTAO_COMPRAS!$K:$K,INT((ROW()-2)/20)+2))</f>
        <v/>
      </c>
      <c r="M9830" s="0" t="str">
        <f aca="false">IF($A9830="","","Compra no cartão")</f>
        <v/>
      </c>
    </row>
    <row r="9831" customFormat="false" ht="13.5" hidden="false" customHeight="false" outlineLevel="0" collapsed="false">
      <c r="A9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1" s="0" t="str">
        <f aca="false">IF($A9831="","",INDEX(CARTAO_COMPRAS!$C:$C,INT((ROW()-2)/20)+2))</f>
        <v/>
      </c>
      <c r="C9831" s="0" t="str">
        <f aca="false">IF($A9831="","",INDEX(CARTAO_COMPRAS!$D:$D,INT((ROW()-2)/20)+2))</f>
        <v/>
      </c>
      <c r="D9831" s="0" t="str">
        <f aca="false">IF($A9831="","",INDEX(CARTAO_COMPRAS!$E:$E,INT((ROW()-2)/20)+2))</f>
        <v/>
      </c>
      <c r="E9831" s="0" t="str">
        <f aca="false">IF($A9831="","",INDEX(CARTAO_COMPRAS!$H:$H,INT((ROW()-2)/20)+2)+MOD(ROW()-2,20))</f>
        <v/>
      </c>
      <c r="F9831" s="0" t="str">
        <f aca="false">IF($A9831="","",INDEX(CARTAO_COMPRAS!$G:$G,INT((ROW()-2)/20)+2))</f>
        <v/>
      </c>
      <c r="G9831" s="5" t="str">
        <f aca="false">IF($A9831="","",INDEX(CARTAO_COMPRAS!$I:$I,INT((ROW()-2)/20)+2))</f>
        <v/>
      </c>
      <c r="H9831" s="4" t="str">
        <f aca="false">IF($A9831="","",EDATE(INDEX(CARTAO_COMPRAS!$J:$J,INT((ROW()-2)/20)+2),MOD(ROW()-2,20)))</f>
        <v/>
      </c>
      <c r="I9831" s="4" t="str">
        <f aca="false">IF($H9831="","",$H9831-WEEKDAY($H9831,2)+1)</f>
        <v/>
      </c>
      <c r="J9831" s="4" t="str">
        <f aca="false">IF($I9831="","",$I9831+6)</f>
        <v/>
      </c>
      <c r="K9831" s="6" t="str">
        <f aca="false">IF($H9831="","",DATE(YEAR($H9831),MONTH($H9831),1))</f>
        <v/>
      </c>
      <c r="L9831" s="0" t="str">
        <f aca="false">IF($A9831="","",INDEX(CARTAO_COMPRAS!$K:$K,INT((ROW()-2)/20)+2))</f>
        <v/>
      </c>
      <c r="M9831" s="0" t="str">
        <f aca="false">IF($A9831="","","Compra no cartão")</f>
        <v/>
      </c>
    </row>
    <row r="9832" customFormat="false" ht="13.5" hidden="false" customHeight="false" outlineLevel="0" collapsed="false">
      <c r="A9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2" s="0" t="str">
        <f aca="false">IF($A9832="","",INDEX(CARTAO_COMPRAS!$C:$C,INT((ROW()-2)/20)+2))</f>
        <v/>
      </c>
      <c r="C9832" s="0" t="str">
        <f aca="false">IF($A9832="","",INDEX(CARTAO_COMPRAS!$D:$D,INT((ROW()-2)/20)+2))</f>
        <v/>
      </c>
      <c r="D9832" s="0" t="str">
        <f aca="false">IF($A9832="","",INDEX(CARTAO_COMPRAS!$E:$E,INT((ROW()-2)/20)+2))</f>
        <v/>
      </c>
      <c r="E9832" s="0" t="str">
        <f aca="false">IF($A9832="","",INDEX(CARTAO_COMPRAS!$H:$H,INT((ROW()-2)/20)+2)+MOD(ROW()-2,20))</f>
        <v/>
      </c>
      <c r="F9832" s="0" t="str">
        <f aca="false">IF($A9832="","",INDEX(CARTAO_COMPRAS!$G:$G,INT((ROW()-2)/20)+2))</f>
        <v/>
      </c>
      <c r="G9832" s="5" t="str">
        <f aca="false">IF($A9832="","",INDEX(CARTAO_COMPRAS!$I:$I,INT((ROW()-2)/20)+2))</f>
        <v/>
      </c>
      <c r="H9832" s="4" t="str">
        <f aca="false">IF($A9832="","",EDATE(INDEX(CARTAO_COMPRAS!$J:$J,INT((ROW()-2)/20)+2),MOD(ROW()-2,20)))</f>
        <v/>
      </c>
      <c r="I9832" s="4" t="str">
        <f aca="false">IF($H9832="","",$H9832-WEEKDAY($H9832,2)+1)</f>
        <v/>
      </c>
      <c r="J9832" s="4" t="str">
        <f aca="false">IF($I9832="","",$I9832+6)</f>
        <v/>
      </c>
      <c r="K9832" s="6" t="str">
        <f aca="false">IF($H9832="","",DATE(YEAR($H9832),MONTH($H9832),1))</f>
        <v/>
      </c>
      <c r="L9832" s="0" t="str">
        <f aca="false">IF($A9832="","",INDEX(CARTAO_COMPRAS!$K:$K,INT((ROW()-2)/20)+2))</f>
        <v/>
      </c>
      <c r="M9832" s="0" t="str">
        <f aca="false">IF($A9832="","","Compra no cartão")</f>
        <v/>
      </c>
    </row>
    <row r="9833" customFormat="false" ht="13.5" hidden="false" customHeight="false" outlineLevel="0" collapsed="false">
      <c r="A9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3" s="0" t="str">
        <f aca="false">IF($A9833="","",INDEX(CARTAO_COMPRAS!$C:$C,INT((ROW()-2)/20)+2))</f>
        <v/>
      </c>
      <c r="C9833" s="0" t="str">
        <f aca="false">IF($A9833="","",INDEX(CARTAO_COMPRAS!$D:$D,INT((ROW()-2)/20)+2))</f>
        <v/>
      </c>
      <c r="D9833" s="0" t="str">
        <f aca="false">IF($A9833="","",INDEX(CARTAO_COMPRAS!$E:$E,INT((ROW()-2)/20)+2))</f>
        <v/>
      </c>
      <c r="E9833" s="0" t="str">
        <f aca="false">IF($A9833="","",INDEX(CARTAO_COMPRAS!$H:$H,INT((ROW()-2)/20)+2)+MOD(ROW()-2,20))</f>
        <v/>
      </c>
      <c r="F9833" s="0" t="str">
        <f aca="false">IF($A9833="","",INDEX(CARTAO_COMPRAS!$G:$G,INT((ROW()-2)/20)+2))</f>
        <v/>
      </c>
      <c r="G9833" s="5" t="str">
        <f aca="false">IF($A9833="","",INDEX(CARTAO_COMPRAS!$I:$I,INT((ROW()-2)/20)+2))</f>
        <v/>
      </c>
      <c r="H9833" s="4" t="str">
        <f aca="false">IF($A9833="","",EDATE(INDEX(CARTAO_COMPRAS!$J:$J,INT((ROW()-2)/20)+2),MOD(ROW()-2,20)))</f>
        <v/>
      </c>
      <c r="I9833" s="4" t="str">
        <f aca="false">IF($H9833="","",$H9833-WEEKDAY($H9833,2)+1)</f>
        <v/>
      </c>
      <c r="J9833" s="4" t="str">
        <f aca="false">IF($I9833="","",$I9833+6)</f>
        <v/>
      </c>
      <c r="K9833" s="6" t="str">
        <f aca="false">IF($H9833="","",DATE(YEAR($H9833),MONTH($H9833),1))</f>
        <v/>
      </c>
      <c r="L9833" s="0" t="str">
        <f aca="false">IF($A9833="","",INDEX(CARTAO_COMPRAS!$K:$K,INT((ROW()-2)/20)+2))</f>
        <v/>
      </c>
      <c r="M9833" s="0" t="str">
        <f aca="false">IF($A9833="","","Compra no cartão")</f>
        <v/>
      </c>
    </row>
    <row r="9834" customFormat="false" ht="13.5" hidden="false" customHeight="false" outlineLevel="0" collapsed="false">
      <c r="A9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4" s="0" t="str">
        <f aca="false">IF($A9834="","",INDEX(CARTAO_COMPRAS!$C:$C,INT((ROW()-2)/20)+2))</f>
        <v/>
      </c>
      <c r="C9834" s="0" t="str">
        <f aca="false">IF($A9834="","",INDEX(CARTAO_COMPRAS!$D:$D,INT((ROW()-2)/20)+2))</f>
        <v/>
      </c>
      <c r="D9834" s="0" t="str">
        <f aca="false">IF($A9834="","",INDEX(CARTAO_COMPRAS!$E:$E,INT((ROW()-2)/20)+2))</f>
        <v/>
      </c>
      <c r="E9834" s="0" t="str">
        <f aca="false">IF($A9834="","",INDEX(CARTAO_COMPRAS!$H:$H,INT((ROW()-2)/20)+2)+MOD(ROW()-2,20))</f>
        <v/>
      </c>
      <c r="F9834" s="0" t="str">
        <f aca="false">IF($A9834="","",INDEX(CARTAO_COMPRAS!$G:$G,INT((ROW()-2)/20)+2))</f>
        <v/>
      </c>
      <c r="G9834" s="5" t="str">
        <f aca="false">IF($A9834="","",INDEX(CARTAO_COMPRAS!$I:$I,INT((ROW()-2)/20)+2))</f>
        <v/>
      </c>
      <c r="H9834" s="4" t="str">
        <f aca="false">IF($A9834="","",EDATE(INDEX(CARTAO_COMPRAS!$J:$J,INT((ROW()-2)/20)+2),MOD(ROW()-2,20)))</f>
        <v/>
      </c>
      <c r="I9834" s="4" t="str">
        <f aca="false">IF($H9834="","",$H9834-WEEKDAY($H9834,2)+1)</f>
        <v/>
      </c>
      <c r="J9834" s="4" t="str">
        <f aca="false">IF($I9834="","",$I9834+6)</f>
        <v/>
      </c>
      <c r="K9834" s="6" t="str">
        <f aca="false">IF($H9834="","",DATE(YEAR($H9834),MONTH($H9834),1))</f>
        <v/>
      </c>
      <c r="L9834" s="0" t="str">
        <f aca="false">IF($A9834="","",INDEX(CARTAO_COMPRAS!$K:$K,INT((ROW()-2)/20)+2))</f>
        <v/>
      </c>
      <c r="M9834" s="0" t="str">
        <f aca="false">IF($A9834="","","Compra no cartão")</f>
        <v/>
      </c>
    </row>
    <row r="9835" customFormat="false" ht="13.5" hidden="false" customHeight="false" outlineLevel="0" collapsed="false">
      <c r="A9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5" s="0" t="str">
        <f aca="false">IF($A9835="","",INDEX(CARTAO_COMPRAS!$C:$C,INT((ROW()-2)/20)+2))</f>
        <v/>
      </c>
      <c r="C9835" s="0" t="str">
        <f aca="false">IF($A9835="","",INDEX(CARTAO_COMPRAS!$D:$D,INT((ROW()-2)/20)+2))</f>
        <v/>
      </c>
      <c r="D9835" s="0" t="str">
        <f aca="false">IF($A9835="","",INDEX(CARTAO_COMPRAS!$E:$E,INT((ROW()-2)/20)+2))</f>
        <v/>
      </c>
      <c r="E9835" s="0" t="str">
        <f aca="false">IF($A9835="","",INDEX(CARTAO_COMPRAS!$H:$H,INT((ROW()-2)/20)+2)+MOD(ROW()-2,20))</f>
        <v/>
      </c>
      <c r="F9835" s="0" t="str">
        <f aca="false">IF($A9835="","",INDEX(CARTAO_COMPRAS!$G:$G,INT((ROW()-2)/20)+2))</f>
        <v/>
      </c>
      <c r="G9835" s="5" t="str">
        <f aca="false">IF($A9835="","",INDEX(CARTAO_COMPRAS!$I:$I,INT((ROW()-2)/20)+2))</f>
        <v/>
      </c>
      <c r="H9835" s="4" t="str">
        <f aca="false">IF($A9835="","",EDATE(INDEX(CARTAO_COMPRAS!$J:$J,INT((ROW()-2)/20)+2),MOD(ROW()-2,20)))</f>
        <v/>
      </c>
      <c r="I9835" s="4" t="str">
        <f aca="false">IF($H9835="","",$H9835-WEEKDAY($H9835,2)+1)</f>
        <v/>
      </c>
      <c r="J9835" s="4" t="str">
        <f aca="false">IF($I9835="","",$I9835+6)</f>
        <v/>
      </c>
      <c r="K9835" s="6" t="str">
        <f aca="false">IF($H9835="","",DATE(YEAR($H9835),MONTH($H9835),1))</f>
        <v/>
      </c>
      <c r="L9835" s="0" t="str">
        <f aca="false">IF($A9835="","",INDEX(CARTAO_COMPRAS!$K:$K,INT((ROW()-2)/20)+2))</f>
        <v/>
      </c>
      <c r="M9835" s="0" t="str">
        <f aca="false">IF($A9835="","","Compra no cartão")</f>
        <v/>
      </c>
    </row>
    <row r="9836" customFormat="false" ht="13.5" hidden="false" customHeight="false" outlineLevel="0" collapsed="false">
      <c r="A9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6" s="0" t="str">
        <f aca="false">IF($A9836="","",INDEX(CARTAO_COMPRAS!$C:$C,INT((ROW()-2)/20)+2))</f>
        <v/>
      </c>
      <c r="C9836" s="0" t="str">
        <f aca="false">IF($A9836="","",INDEX(CARTAO_COMPRAS!$D:$D,INT((ROW()-2)/20)+2))</f>
        <v/>
      </c>
      <c r="D9836" s="0" t="str">
        <f aca="false">IF($A9836="","",INDEX(CARTAO_COMPRAS!$E:$E,INT((ROW()-2)/20)+2))</f>
        <v/>
      </c>
      <c r="E9836" s="0" t="str">
        <f aca="false">IF($A9836="","",INDEX(CARTAO_COMPRAS!$H:$H,INT((ROW()-2)/20)+2)+MOD(ROW()-2,20))</f>
        <v/>
      </c>
      <c r="F9836" s="0" t="str">
        <f aca="false">IF($A9836="","",INDEX(CARTAO_COMPRAS!$G:$G,INT((ROW()-2)/20)+2))</f>
        <v/>
      </c>
      <c r="G9836" s="5" t="str">
        <f aca="false">IF($A9836="","",INDEX(CARTAO_COMPRAS!$I:$I,INT((ROW()-2)/20)+2))</f>
        <v/>
      </c>
      <c r="H9836" s="4" t="str">
        <f aca="false">IF($A9836="","",EDATE(INDEX(CARTAO_COMPRAS!$J:$J,INT((ROW()-2)/20)+2),MOD(ROW()-2,20)))</f>
        <v/>
      </c>
      <c r="I9836" s="4" t="str">
        <f aca="false">IF($H9836="","",$H9836-WEEKDAY($H9836,2)+1)</f>
        <v/>
      </c>
      <c r="J9836" s="4" t="str">
        <f aca="false">IF($I9836="","",$I9836+6)</f>
        <v/>
      </c>
      <c r="K9836" s="6" t="str">
        <f aca="false">IF($H9836="","",DATE(YEAR($H9836),MONTH($H9836),1))</f>
        <v/>
      </c>
      <c r="L9836" s="0" t="str">
        <f aca="false">IF($A9836="","",INDEX(CARTAO_COMPRAS!$K:$K,INT((ROW()-2)/20)+2))</f>
        <v/>
      </c>
      <c r="M9836" s="0" t="str">
        <f aca="false">IF($A9836="","","Compra no cartão")</f>
        <v/>
      </c>
    </row>
    <row r="9837" customFormat="false" ht="13.5" hidden="false" customHeight="false" outlineLevel="0" collapsed="false">
      <c r="A9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7" s="0" t="str">
        <f aca="false">IF($A9837="","",INDEX(CARTAO_COMPRAS!$C:$C,INT((ROW()-2)/20)+2))</f>
        <v/>
      </c>
      <c r="C9837" s="0" t="str">
        <f aca="false">IF($A9837="","",INDEX(CARTAO_COMPRAS!$D:$D,INT((ROW()-2)/20)+2))</f>
        <v/>
      </c>
      <c r="D9837" s="0" t="str">
        <f aca="false">IF($A9837="","",INDEX(CARTAO_COMPRAS!$E:$E,INT((ROW()-2)/20)+2))</f>
        <v/>
      </c>
      <c r="E9837" s="0" t="str">
        <f aca="false">IF($A9837="","",INDEX(CARTAO_COMPRAS!$H:$H,INT((ROW()-2)/20)+2)+MOD(ROW()-2,20))</f>
        <v/>
      </c>
      <c r="F9837" s="0" t="str">
        <f aca="false">IF($A9837="","",INDEX(CARTAO_COMPRAS!$G:$G,INT((ROW()-2)/20)+2))</f>
        <v/>
      </c>
      <c r="G9837" s="5" t="str">
        <f aca="false">IF($A9837="","",INDEX(CARTAO_COMPRAS!$I:$I,INT((ROW()-2)/20)+2))</f>
        <v/>
      </c>
      <c r="H9837" s="4" t="str">
        <f aca="false">IF($A9837="","",EDATE(INDEX(CARTAO_COMPRAS!$J:$J,INT((ROW()-2)/20)+2),MOD(ROW()-2,20)))</f>
        <v/>
      </c>
      <c r="I9837" s="4" t="str">
        <f aca="false">IF($H9837="","",$H9837-WEEKDAY($H9837,2)+1)</f>
        <v/>
      </c>
      <c r="J9837" s="4" t="str">
        <f aca="false">IF($I9837="","",$I9837+6)</f>
        <v/>
      </c>
      <c r="K9837" s="6" t="str">
        <f aca="false">IF($H9837="","",DATE(YEAR($H9837),MONTH($H9837),1))</f>
        <v/>
      </c>
      <c r="L9837" s="0" t="str">
        <f aca="false">IF($A9837="","",INDEX(CARTAO_COMPRAS!$K:$K,INT((ROW()-2)/20)+2))</f>
        <v/>
      </c>
      <c r="M9837" s="0" t="str">
        <f aca="false">IF($A9837="","","Compra no cartão")</f>
        <v/>
      </c>
    </row>
    <row r="9838" customFormat="false" ht="13.5" hidden="false" customHeight="false" outlineLevel="0" collapsed="false">
      <c r="A9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8" s="0" t="str">
        <f aca="false">IF($A9838="","",INDEX(CARTAO_COMPRAS!$C:$C,INT((ROW()-2)/20)+2))</f>
        <v/>
      </c>
      <c r="C9838" s="0" t="str">
        <f aca="false">IF($A9838="","",INDEX(CARTAO_COMPRAS!$D:$D,INT((ROW()-2)/20)+2))</f>
        <v/>
      </c>
      <c r="D9838" s="0" t="str">
        <f aca="false">IF($A9838="","",INDEX(CARTAO_COMPRAS!$E:$E,INT((ROW()-2)/20)+2))</f>
        <v/>
      </c>
      <c r="E9838" s="0" t="str">
        <f aca="false">IF($A9838="","",INDEX(CARTAO_COMPRAS!$H:$H,INT((ROW()-2)/20)+2)+MOD(ROW()-2,20))</f>
        <v/>
      </c>
      <c r="F9838" s="0" t="str">
        <f aca="false">IF($A9838="","",INDEX(CARTAO_COMPRAS!$G:$G,INT((ROW()-2)/20)+2))</f>
        <v/>
      </c>
      <c r="G9838" s="5" t="str">
        <f aca="false">IF($A9838="","",INDEX(CARTAO_COMPRAS!$I:$I,INT((ROW()-2)/20)+2))</f>
        <v/>
      </c>
      <c r="H9838" s="4" t="str">
        <f aca="false">IF($A9838="","",EDATE(INDEX(CARTAO_COMPRAS!$J:$J,INT((ROW()-2)/20)+2),MOD(ROW()-2,20)))</f>
        <v/>
      </c>
      <c r="I9838" s="4" t="str">
        <f aca="false">IF($H9838="","",$H9838-WEEKDAY($H9838,2)+1)</f>
        <v/>
      </c>
      <c r="J9838" s="4" t="str">
        <f aca="false">IF($I9838="","",$I9838+6)</f>
        <v/>
      </c>
      <c r="K9838" s="6" t="str">
        <f aca="false">IF($H9838="","",DATE(YEAR($H9838),MONTH($H9838),1))</f>
        <v/>
      </c>
      <c r="L9838" s="0" t="str">
        <f aca="false">IF($A9838="","",INDEX(CARTAO_COMPRAS!$K:$K,INT((ROW()-2)/20)+2))</f>
        <v/>
      </c>
      <c r="M9838" s="0" t="str">
        <f aca="false">IF($A9838="","","Compra no cartão")</f>
        <v/>
      </c>
    </row>
    <row r="9839" customFormat="false" ht="13.5" hidden="false" customHeight="false" outlineLevel="0" collapsed="false">
      <c r="A9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39" s="0" t="str">
        <f aca="false">IF($A9839="","",INDEX(CARTAO_COMPRAS!$C:$C,INT((ROW()-2)/20)+2))</f>
        <v/>
      </c>
      <c r="C9839" s="0" t="str">
        <f aca="false">IF($A9839="","",INDEX(CARTAO_COMPRAS!$D:$D,INT((ROW()-2)/20)+2))</f>
        <v/>
      </c>
      <c r="D9839" s="0" t="str">
        <f aca="false">IF($A9839="","",INDEX(CARTAO_COMPRAS!$E:$E,INT((ROW()-2)/20)+2))</f>
        <v/>
      </c>
      <c r="E9839" s="0" t="str">
        <f aca="false">IF($A9839="","",INDEX(CARTAO_COMPRAS!$H:$H,INT((ROW()-2)/20)+2)+MOD(ROW()-2,20))</f>
        <v/>
      </c>
      <c r="F9839" s="0" t="str">
        <f aca="false">IF($A9839="","",INDEX(CARTAO_COMPRAS!$G:$G,INT((ROW()-2)/20)+2))</f>
        <v/>
      </c>
      <c r="G9839" s="5" t="str">
        <f aca="false">IF($A9839="","",INDEX(CARTAO_COMPRAS!$I:$I,INT((ROW()-2)/20)+2))</f>
        <v/>
      </c>
      <c r="H9839" s="4" t="str">
        <f aca="false">IF($A9839="","",EDATE(INDEX(CARTAO_COMPRAS!$J:$J,INT((ROW()-2)/20)+2),MOD(ROW()-2,20)))</f>
        <v/>
      </c>
      <c r="I9839" s="4" t="str">
        <f aca="false">IF($H9839="","",$H9839-WEEKDAY($H9839,2)+1)</f>
        <v/>
      </c>
      <c r="J9839" s="4" t="str">
        <f aca="false">IF($I9839="","",$I9839+6)</f>
        <v/>
      </c>
      <c r="K9839" s="6" t="str">
        <f aca="false">IF($H9839="","",DATE(YEAR($H9839),MONTH($H9839),1))</f>
        <v/>
      </c>
      <c r="L9839" s="0" t="str">
        <f aca="false">IF($A9839="","",INDEX(CARTAO_COMPRAS!$K:$K,INT((ROW()-2)/20)+2))</f>
        <v/>
      </c>
      <c r="M9839" s="0" t="str">
        <f aca="false">IF($A9839="","","Compra no cartão")</f>
        <v/>
      </c>
    </row>
    <row r="9840" customFormat="false" ht="13.5" hidden="false" customHeight="false" outlineLevel="0" collapsed="false">
      <c r="A9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40" s="0" t="str">
        <f aca="false">IF($A9840="","",INDEX(CARTAO_COMPRAS!$C:$C,INT((ROW()-2)/20)+2))</f>
        <v/>
      </c>
      <c r="C9840" s="0" t="str">
        <f aca="false">IF($A9840="","",INDEX(CARTAO_COMPRAS!$D:$D,INT((ROW()-2)/20)+2))</f>
        <v/>
      </c>
      <c r="D9840" s="0" t="str">
        <f aca="false">IF($A9840="","",INDEX(CARTAO_COMPRAS!$E:$E,INT((ROW()-2)/20)+2))</f>
        <v/>
      </c>
      <c r="E9840" s="0" t="str">
        <f aca="false">IF($A9840="","",INDEX(CARTAO_COMPRAS!$H:$H,INT((ROW()-2)/20)+2)+MOD(ROW()-2,20))</f>
        <v/>
      </c>
      <c r="F9840" s="0" t="str">
        <f aca="false">IF($A9840="","",INDEX(CARTAO_COMPRAS!$G:$G,INT((ROW()-2)/20)+2))</f>
        <v/>
      </c>
      <c r="G9840" s="5" t="str">
        <f aca="false">IF($A9840="","",INDEX(CARTAO_COMPRAS!$I:$I,INT((ROW()-2)/20)+2))</f>
        <v/>
      </c>
      <c r="H9840" s="4" t="str">
        <f aca="false">IF($A9840="","",EDATE(INDEX(CARTAO_COMPRAS!$J:$J,INT((ROW()-2)/20)+2),MOD(ROW()-2,20)))</f>
        <v/>
      </c>
      <c r="I9840" s="4" t="str">
        <f aca="false">IF($H9840="","",$H9840-WEEKDAY($H9840,2)+1)</f>
        <v/>
      </c>
      <c r="J9840" s="4" t="str">
        <f aca="false">IF($I9840="","",$I9840+6)</f>
        <v/>
      </c>
      <c r="K9840" s="6" t="str">
        <f aca="false">IF($H9840="","",DATE(YEAR($H9840),MONTH($H9840),1))</f>
        <v/>
      </c>
      <c r="L9840" s="0" t="str">
        <f aca="false">IF($A9840="","",INDEX(CARTAO_COMPRAS!$K:$K,INT((ROW()-2)/20)+2))</f>
        <v/>
      </c>
      <c r="M9840" s="0" t="str">
        <f aca="false">IF($A9840="","","Compra no cartão")</f>
        <v/>
      </c>
    </row>
    <row r="9841" customFormat="false" ht="13.5" hidden="false" customHeight="false" outlineLevel="0" collapsed="false">
      <c r="A9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41" s="0" t="str">
        <f aca="false">IF($A9841="","",INDEX(CARTAO_COMPRAS!$C:$C,INT((ROW()-2)/20)+2))</f>
        <v/>
      </c>
      <c r="C9841" s="0" t="str">
        <f aca="false">IF($A9841="","",INDEX(CARTAO_COMPRAS!$D:$D,INT((ROW()-2)/20)+2))</f>
        <v/>
      </c>
      <c r="D9841" s="0" t="str">
        <f aca="false">IF($A9841="","",INDEX(CARTAO_COMPRAS!$E:$E,INT((ROW()-2)/20)+2))</f>
        <v/>
      </c>
      <c r="E9841" s="0" t="str">
        <f aca="false">IF($A9841="","",INDEX(CARTAO_COMPRAS!$H:$H,INT((ROW()-2)/20)+2)+MOD(ROW()-2,20))</f>
        <v/>
      </c>
      <c r="F9841" s="0" t="str">
        <f aca="false">IF($A9841="","",INDEX(CARTAO_COMPRAS!$G:$G,INT((ROW()-2)/20)+2))</f>
        <v/>
      </c>
      <c r="G9841" s="5" t="str">
        <f aca="false">IF($A9841="","",INDEX(CARTAO_COMPRAS!$I:$I,INT((ROW()-2)/20)+2))</f>
        <v/>
      </c>
      <c r="H9841" s="4" t="str">
        <f aca="false">IF($A9841="","",EDATE(INDEX(CARTAO_COMPRAS!$J:$J,INT((ROW()-2)/20)+2),MOD(ROW()-2,20)))</f>
        <v/>
      </c>
      <c r="I9841" s="4" t="str">
        <f aca="false">IF($H9841="","",$H9841-WEEKDAY($H9841,2)+1)</f>
        <v/>
      </c>
      <c r="J9841" s="4" t="str">
        <f aca="false">IF($I9841="","",$I9841+6)</f>
        <v/>
      </c>
      <c r="K9841" s="6" t="str">
        <f aca="false">IF($H9841="","",DATE(YEAR($H9841),MONTH($H9841),1))</f>
        <v/>
      </c>
      <c r="L9841" s="0" t="str">
        <f aca="false">IF($A9841="","",INDEX(CARTAO_COMPRAS!$K:$K,INT((ROW()-2)/20)+2))</f>
        <v/>
      </c>
      <c r="M9841" s="0" t="str">
        <f aca="false">IF($A9841="","","Compra no cartão")</f>
        <v/>
      </c>
    </row>
    <row r="9842" customFormat="false" ht="13.5" hidden="false" customHeight="false" outlineLevel="0" collapsed="false">
      <c r="A984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493</v>
      </c>
      <c r="B9842" s="0" t="str">
        <f aca="false">IF($A9842="","",INDEX(CARTAO_COMPRAS!$C:$C,INT((ROW()-2)/20)+2))</f>
        <v>Nubank</v>
      </c>
      <c r="C9842" s="0" t="str">
        <f aca="false">IF($A9842="","",INDEX(CARTAO_COMPRAS!$D:$D,INT((ROW()-2)/20)+2))</f>
        <v>Swift - açougue</v>
      </c>
      <c r="D9842" s="0" t="str">
        <f aca="false">IF($A9842="","",INDEX(CARTAO_COMPRAS!$E:$E,INT((ROW()-2)/20)+2))</f>
        <v>Alimentação / Insumos</v>
      </c>
      <c r="E9842" s="0" t="n">
        <f aca="false">IF($A9842="","",INDEX(CARTAO_COMPRAS!$H:$H,INT((ROW()-2)/20)+2)+MOD(ROW()-2,20))</f>
        <v>1</v>
      </c>
      <c r="F9842" s="0" t="n">
        <f aca="false">IF($A9842="","",INDEX(CARTAO_COMPRAS!$G:$G,INT((ROW()-2)/20)+2))</f>
        <v>4</v>
      </c>
      <c r="G9842" s="5" t="n">
        <f aca="false">IF($A9842="","",INDEX(CARTAO_COMPRAS!$I:$I,INT((ROW()-2)/20)+2))</f>
        <v>215.13</v>
      </c>
      <c r="H9842" s="4" t="n">
        <f aca="false">IF($A9842="","",EDATE(INDEX(CARTAO_COMPRAS!$J:$J,INT((ROW()-2)/20)+2),MOD(ROW()-2,20)))</f>
        <v>46231</v>
      </c>
      <c r="I9842" s="4" t="n">
        <f aca="false">IF($H9842="","",$H9842-WEEKDAY($H9842,2)+1)</f>
        <v>46230</v>
      </c>
      <c r="J9842" s="4" t="n">
        <f aca="false">IF($I9842="","",$I9842+6)</f>
        <v>46236</v>
      </c>
      <c r="K9842" s="6" t="n">
        <f aca="false">IF($H9842="","",DATE(YEAR($H9842),MONTH($H9842),1))</f>
        <v>46204</v>
      </c>
      <c r="L9842" s="0" t="str">
        <f aca="false">IF($A9842="","",INDEX(CARTAO_COMPRAS!$K:$K,INT((ROW()-2)/20)+2))</f>
        <v>Previsto</v>
      </c>
      <c r="M9842" s="0" t="str">
        <f aca="false">IF($A9842="","","Compra no cartão")</f>
        <v>Compra no cartão</v>
      </c>
    </row>
    <row r="9843" customFormat="false" ht="13.5" hidden="false" customHeight="false" outlineLevel="0" collapsed="false">
      <c r="A984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493</v>
      </c>
      <c r="B9843" s="0" t="str">
        <f aca="false">IF($A9843="","",INDEX(CARTAO_COMPRAS!$C:$C,INT((ROW()-2)/20)+2))</f>
        <v>Nubank</v>
      </c>
      <c r="C9843" s="0" t="str">
        <f aca="false">IF($A9843="","",INDEX(CARTAO_COMPRAS!$D:$D,INT((ROW()-2)/20)+2))</f>
        <v>Swift - açougue</v>
      </c>
      <c r="D9843" s="0" t="str">
        <f aca="false">IF($A9843="","",INDEX(CARTAO_COMPRAS!$E:$E,INT((ROW()-2)/20)+2))</f>
        <v>Alimentação / Insumos</v>
      </c>
      <c r="E9843" s="0" t="n">
        <f aca="false">IF($A9843="","",INDEX(CARTAO_COMPRAS!$H:$H,INT((ROW()-2)/20)+2)+MOD(ROW()-2,20))</f>
        <v>2</v>
      </c>
      <c r="F9843" s="0" t="n">
        <f aca="false">IF($A9843="","",INDEX(CARTAO_COMPRAS!$G:$G,INT((ROW()-2)/20)+2))</f>
        <v>4</v>
      </c>
      <c r="G9843" s="5" t="n">
        <f aca="false">IF($A9843="","",INDEX(CARTAO_COMPRAS!$I:$I,INT((ROW()-2)/20)+2))</f>
        <v>215.13</v>
      </c>
      <c r="H9843" s="4" t="n">
        <f aca="false">IF($A9843="","",EDATE(INDEX(CARTAO_COMPRAS!$J:$J,INT((ROW()-2)/20)+2),MOD(ROW()-2,20)))</f>
        <v>46262</v>
      </c>
      <c r="I9843" s="4" t="n">
        <f aca="false">IF($H9843="","",$H9843-WEEKDAY($H9843,2)+1)</f>
        <v>46258</v>
      </c>
      <c r="J9843" s="4" t="n">
        <f aca="false">IF($I9843="","",$I9843+6)</f>
        <v>46264</v>
      </c>
      <c r="K9843" s="6" t="n">
        <f aca="false">IF($H9843="","",DATE(YEAR($H9843),MONTH($H9843),1))</f>
        <v>46235</v>
      </c>
      <c r="L9843" s="0" t="str">
        <f aca="false">IF($A9843="","",INDEX(CARTAO_COMPRAS!$K:$K,INT((ROW()-2)/20)+2))</f>
        <v>Previsto</v>
      </c>
      <c r="M9843" s="0" t="str">
        <f aca="false">IF($A9843="","","Compra no cartão")</f>
        <v>Compra no cartão</v>
      </c>
    </row>
    <row r="9844" customFormat="false" ht="13.5" hidden="false" customHeight="false" outlineLevel="0" collapsed="false">
      <c r="A9844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493</v>
      </c>
      <c r="B9844" s="0" t="str">
        <f aca="false">IF($A9844="","",INDEX(CARTAO_COMPRAS!$C:$C,INT((ROW()-2)/20)+2))</f>
        <v>Nubank</v>
      </c>
      <c r="C9844" s="0" t="str">
        <f aca="false">IF($A9844="","",INDEX(CARTAO_COMPRAS!$D:$D,INT((ROW()-2)/20)+2))</f>
        <v>Swift - açougue</v>
      </c>
      <c r="D9844" s="0" t="str">
        <f aca="false">IF($A9844="","",INDEX(CARTAO_COMPRAS!$E:$E,INT((ROW()-2)/20)+2))</f>
        <v>Alimentação / Insumos</v>
      </c>
      <c r="E9844" s="0" t="n">
        <f aca="false">IF($A9844="","",INDEX(CARTAO_COMPRAS!$H:$H,INT((ROW()-2)/20)+2)+MOD(ROW()-2,20))</f>
        <v>3</v>
      </c>
      <c r="F9844" s="0" t="n">
        <f aca="false">IF($A9844="","",INDEX(CARTAO_COMPRAS!$G:$G,INT((ROW()-2)/20)+2))</f>
        <v>4</v>
      </c>
      <c r="G9844" s="5" t="n">
        <f aca="false">IF($A9844="","",INDEX(CARTAO_COMPRAS!$I:$I,INT((ROW()-2)/20)+2))</f>
        <v>215.13</v>
      </c>
      <c r="H9844" s="4" t="n">
        <f aca="false">IF($A9844="","",EDATE(INDEX(CARTAO_COMPRAS!$J:$J,INT((ROW()-2)/20)+2),MOD(ROW()-2,20)))</f>
        <v>46293</v>
      </c>
      <c r="I9844" s="4" t="n">
        <f aca="false">IF($H9844="","",$H9844-WEEKDAY($H9844,2)+1)</f>
        <v>46293</v>
      </c>
      <c r="J9844" s="4" t="n">
        <f aca="false">IF($I9844="","",$I9844+6)</f>
        <v>46299</v>
      </c>
      <c r="K9844" s="6" t="n">
        <f aca="false">IF($H9844="","",DATE(YEAR($H9844),MONTH($H9844),1))</f>
        <v>46266</v>
      </c>
      <c r="L9844" s="0" t="str">
        <f aca="false">IF($A9844="","",INDEX(CARTAO_COMPRAS!$K:$K,INT((ROW()-2)/20)+2))</f>
        <v>Previsto</v>
      </c>
      <c r="M9844" s="0" t="str">
        <f aca="false">IF($A9844="","","Compra no cartão")</f>
        <v>Compra no cartão</v>
      </c>
    </row>
    <row r="9845" customFormat="false" ht="13.5" hidden="false" customHeight="false" outlineLevel="0" collapsed="false">
      <c r="A9845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493</v>
      </c>
      <c r="B9845" s="0" t="str">
        <f aca="false">IF($A9845="","",INDEX(CARTAO_COMPRAS!$C:$C,INT((ROW()-2)/20)+2))</f>
        <v>Nubank</v>
      </c>
      <c r="C9845" s="0" t="str">
        <f aca="false">IF($A9845="","",INDEX(CARTAO_COMPRAS!$D:$D,INT((ROW()-2)/20)+2))</f>
        <v>Swift - açougue</v>
      </c>
      <c r="D9845" s="0" t="str">
        <f aca="false">IF($A9845="","",INDEX(CARTAO_COMPRAS!$E:$E,INT((ROW()-2)/20)+2))</f>
        <v>Alimentação / Insumos</v>
      </c>
      <c r="E9845" s="0" t="n">
        <f aca="false">IF($A9845="","",INDEX(CARTAO_COMPRAS!$H:$H,INT((ROW()-2)/20)+2)+MOD(ROW()-2,20))</f>
        <v>4</v>
      </c>
      <c r="F9845" s="0" t="n">
        <f aca="false">IF($A9845="","",INDEX(CARTAO_COMPRAS!$G:$G,INT((ROW()-2)/20)+2))</f>
        <v>4</v>
      </c>
      <c r="G9845" s="5" t="n">
        <f aca="false">IF($A9845="","",INDEX(CARTAO_COMPRAS!$I:$I,INT((ROW()-2)/20)+2))</f>
        <v>215.13</v>
      </c>
      <c r="H9845" s="4" t="n">
        <f aca="false">IF($A9845="","",EDATE(INDEX(CARTAO_COMPRAS!$J:$J,INT((ROW()-2)/20)+2),MOD(ROW()-2,20)))</f>
        <v>46323</v>
      </c>
      <c r="I9845" s="4" t="n">
        <f aca="false">IF($H9845="","",$H9845-WEEKDAY($H9845,2)+1)</f>
        <v>46321</v>
      </c>
      <c r="J9845" s="4" t="n">
        <f aca="false">IF($I9845="","",$I9845+6)</f>
        <v>46327</v>
      </c>
      <c r="K9845" s="6" t="n">
        <f aca="false">IF($H9845="","",DATE(YEAR($H9845),MONTH($H9845),1))</f>
        <v>46296</v>
      </c>
      <c r="L9845" s="0" t="str">
        <f aca="false">IF($A9845="","",INDEX(CARTAO_COMPRAS!$K:$K,INT((ROW()-2)/20)+2))</f>
        <v>Previsto</v>
      </c>
      <c r="M9845" s="0" t="str">
        <f aca="false">IF($A9845="","","Compra no cartão")</f>
        <v>Compra no cartão</v>
      </c>
    </row>
    <row r="9846" customFormat="false" ht="13.5" hidden="false" customHeight="false" outlineLevel="0" collapsed="false">
      <c r="A9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46" s="0" t="str">
        <f aca="false">IF($A9846="","",INDEX(CARTAO_COMPRAS!$C:$C,INT((ROW()-2)/20)+2))</f>
        <v/>
      </c>
      <c r="C9846" s="0" t="str">
        <f aca="false">IF($A9846="","",INDEX(CARTAO_COMPRAS!$D:$D,INT((ROW()-2)/20)+2))</f>
        <v/>
      </c>
      <c r="D9846" s="0" t="str">
        <f aca="false">IF($A9846="","",INDEX(CARTAO_COMPRAS!$E:$E,INT((ROW()-2)/20)+2))</f>
        <v/>
      </c>
      <c r="E9846" s="0" t="str">
        <f aca="false">IF($A9846="","",INDEX(CARTAO_COMPRAS!$H:$H,INT((ROW()-2)/20)+2)+MOD(ROW()-2,20))</f>
        <v/>
      </c>
      <c r="F9846" s="0" t="str">
        <f aca="false">IF($A9846="","",INDEX(CARTAO_COMPRAS!$G:$G,INT((ROW()-2)/20)+2))</f>
        <v/>
      </c>
      <c r="G9846" s="5" t="str">
        <f aca="false">IF($A9846="","",INDEX(CARTAO_COMPRAS!$I:$I,INT((ROW()-2)/20)+2))</f>
        <v/>
      </c>
      <c r="H9846" s="4" t="str">
        <f aca="false">IF($A9846="","",EDATE(INDEX(CARTAO_COMPRAS!$J:$J,INT((ROW()-2)/20)+2),MOD(ROW()-2,20)))</f>
        <v/>
      </c>
      <c r="I9846" s="4" t="str">
        <f aca="false">IF($H9846="","",$H9846-WEEKDAY($H9846,2)+1)</f>
        <v/>
      </c>
      <c r="J9846" s="4" t="str">
        <f aca="false">IF($I9846="","",$I9846+6)</f>
        <v/>
      </c>
      <c r="K9846" s="6" t="str">
        <f aca="false">IF($H9846="","",DATE(YEAR($H9846),MONTH($H9846),1))</f>
        <v/>
      </c>
      <c r="L9846" s="0" t="str">
        <f aca="false">IF($A9846="","",INDEX(CARTAO_COMPRAS!$K:$K,INT((ROW()-2)/20)+2))</f>
        <v/>
      </c>
      <c r="M9846" s="0" t="str">
        <f aca="false">IF($A9846="","","Compra no cartão")</f>
        <v/>
      </c>
    </row>
    <row r="9847" customFormat="false" ht="13.5" hidden="false" customHeight="false" outlineLevel="0" collapsed="false">
      <c r="A9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47" s="0" t="str">
        <f aca="false">IF($A9847="","",INDEX(CARTAO_COMPRAS!$C:$C,INT((ROW()-2)/20)+2))</f>
        <v/>
      </c>
      <c r="C9847" s="0" t="str">
        <f aca="false">IF($A9847="","",INDEX(CARTAO_COMPRAS!$D:$D,INT((ROW()-2)/20)+2))</f>
        <v/>
      </c>
      <c r="D9847" s="0" t="str">
        <f aca="false">IF($A9847="","",INDEX(CARTAO_COMPRAS!$E:$E,INT((ROW()-2)/20)+2))</f>
        <v/>
      </c>
      <c r="E9847" s="0" t="str">
        <f aca="false">IF($A9847="","",INDEX(CARTAO_COMPRAS!$H:$H,INT((ROW()-2)/20)+2)+MOD(ROW()-2,20))</f>
        <v/>
      </c>
      <c r="F9847" s="0" t="str">
        <f aca="false">IF($A9847="","",INDEX(CARTAO_COMPRAS!$G:$G,INT((ROW()-2)/20)+2))</f>
        <v/>
      </c>
      <c r="G9847" s="5" t="str">
        <f aca="false">IF($A9847="","",INDEX(CARTAO_COMPRAS!$I:$I,INT((ROW()-2)/20)+2))</f>
        <v/>
      </c>
      <c r="H9847" s="4" t="str">
        <f aca="false">IF($A9847="","",EDATE(INDEX(CARTAO_COMPRAS!$J:$J,INT((ROW()-2)/20)+2),MOD(ROW()-2,20)))</f>
        <v/>
      </c>
      <c r="I9847" s="4" t="str">
        <f aca="false">IF($H9847="","",$H9847-WEEKDAY($H9847,2)+1)</f>
        <v/>
      </c>
      <c r="J9847" s="4" t="str">
        <f aca="false">IF($I9847="","",$I9847+6)</f>
        <v/>
      </c>
      <c r="K9847" s="6" t="str">
        <f aca="false">IF($H9847="","",DATE(YEAR($H9847),MONTH($H9847),1))</f>
        <v/>
      </c>
      <c r="L9847" s="0" t="str">
        <f aca="false">IF($A9847="","",INDEX(CARTAO_COMPRAS!$K:$K,INT((ROW()-2)/20)+2))</f>
        <v/>
      </c>
      <c r="M9847" s="0" t="str">
        <f aca="false">IF($A9847="","","Compra no cartão")</f>
        <v/>
      </c>
    </row>
    <row r="9848" customFormat="false" ht="13.5" hidden="false" customHeight="false" outlineLevel="0" collapsed="false">
      <c r="A9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48" s="0" t="str">
        <f aca="false">IF($A9848="","",INDEX(CARTAO_COMPRAS!$C:$C,INT((ROW()-2)/20)+2))</f>
        <v/>
      </c>
      <c r="C9848" s="0" t="str">
        <f aca="false">IF($A9848="","",INDEX(CARTAO_COMPRAS!$D:$D,INT((ROW()-2)/20)+2))</f>
        <v/>
      </c>
      <c r="D9848" s="0" t="str">
        <f aca="false">IF($A9848="","",INDEX(CARTAO_COMPRAS!$E:$E,INT((ROW()-2)/20)+2))</f>
        <v/>
      </c>
      <c r="E9848" s="0" t="str">
        <f aca="false">IF($A9848="","",INDEX(CARTAO_COMPRAS!$H:$H,INT((ROW()-2)/20)+2)+MOD(ROW()-2,20))</f>
        <v/>
      </c>
      <c r="F9848" s="0" t="str">
        <f aca="false">IF($A9848="","",INDEX(CARTAO_COMPRAS!$G:$G,INT((ROW()-2)/20)+2))</f>
        <v/>
      </c>
      <c r="G9848" s="5" t="str">
        <f aca="false">IF($A9848="","",INDEX(CARTAO_COMPRAS!$I:$I,INT((ROW()-2)/20)+2))</f>
        <v/>
      </c>
      <c r="H9848" s="4" t="str">
        <f aca="false">IF($A9848="","",EDATE(INDEX(CARTAO_COMPRAS!$J:$J,INT((ROW()-2)/20)+2),MOD(ROW()-2,20)))</f>
        <v/>
      </c>
      <c r="I9848" s="4" t="str">
        <f aca="false">IF($H9848="","",$H9848-WEEKDAY($H9848,2)+1)</f>
        <v/>
      </c>
      <c r="J9848" s="4" t="str">
        <f aca="false">IF($I9848="","",$I9848+6)</f>
        <v/>
      </c>
      <c r="K9848" s="6" t="str">
        <f aca="false">IF($H9848="","",DATE(YEAR($H9848),MONTH($H9848),1))</f>
        <v/>
      </c>
      <c r="L9848" s="0" t="str">
        <f aca="false">IF($A9848="","",INDEX(CARTAO_COMPRAS!$K:$K,INT((ROW()-2)/20)+2))</f>
        <v/>
      </c>
      <c r="M9848" s="0" t="str">
        <f aca="false">IF($A9848="","","Compra no cartão")</f>
        <v/>
      </c>
    </row>
    <row r="9849" customFormat="false" ht="13.5" hidden="false" customHeight="false" outlineLevel="0" collapsed="false">
      <c r="A9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49" s="0" t="str">
        <f aca="false">IF($A9849="","",INDEX(CARTAO_COMPRAS!$C:$C,INT((ROW()-2)/20)+2))</f>
        <v/>
      </c>
      <c r="C9849" s="0" t="str">
        <f aca="false">IF($A9849="","",INDEX(CARTAO_COMPRAS!$D:$D,INT((ROW()-2)/20)+2))</f>
        <v/>
      </c>
      <c r="D9849" s="0" t="str">
        <f aca="false">IF($A9849="","",INDEX(CARTAO_COMPRAS!$E:$E,INT((ROW()-2)/20)+2))</f>
        <v/>
      </c>
      <c r="E9849" s="0" t="str">
        <f aca="false">IF($A9849="","",INDEX(CARTAO_COMPRAS!$H:$H,INT((ROW()-2)/20)+2)+MOD(ROW()-2,20))</f>
        <v/>
      </c>
      <c r="F9849" s="0" t="str">
        <f aca="false">IF($A9849="","",INDEX(CARTAO_COMPRAS!$G:$G,INT((ROW()-2)/20)+2))</f>
        <v/>
      </c>
      <c r="G9849" s="5" t="str">
        <f aca="false">IF($A9849="","",INDEX(CARTAO_COMPRAS!$I:$I,INT((ROW()-2)/20)+2))</f>
        <v/>
      </c>
      <c r="H9849" s="4" t="str">
        <f aca="false">IF($A9849="","",EDATE(INDEX(CARTAO_COMPRAS!$J:$J,INT((ROW()-2)/20)+2),MOD(ROW()-2,20)))</f>
        <v/>
      </c>
      <c r="I9849" s="4" t="str">
        <f aca="false">IF($H9849="","",$H9849-WEEKDAY($H9849,2)+1)</f>
        <v/>
      </c>
      <c r="J9849" s="4" t="str">
        <f aca="false">IF($I9849="","",$I9849+6)</f>
        <v/>
      </c>
      <c r="K9849" s="6" t="str">
        <f aca="false">IF($H9849="","",DATE(YEAR($H9849),MONTH($H9849),1))</f>
        <v/>
      </c>
      <c r="L9849" s="0" t="str">
        <f aca="false">IF($A9849="","",INDEX(CARTAO_COMPRAS!$K:$K,INT((ROW()-2)/20)+2))</f>
        <v/>
      </c>
      <c r="M9849" s="0" t="str">
        <f aca="false">IF($A9849="","","Compra no cartão")</f>
        <v/>
      </c>
    </row>
    <row r="9850" customFormat="false" ht="13.5" hidden="false" customHeight="false" outlineLevel="0" collapsed="false">
      <c r="A9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0" s="0" t="str">
        <f aca="false">IF($A9850="","",INDEX(CARTAO_COMPRAS!$C:$C,INT((ROW()-2)/20)+2))</f>
        <v/>
      </c>
      <c r="C9850" s="0" t="str">
        <f aca="false">IF($A9850="","",INDEX(CARTAO_COMPRAS!$D:$D,INT((ROW()-2)/20)+2))</f>
        <v/>
      </c>
      <c r="D9850" s="0" t="str">
        <f aca="false">IF($A9850="","",INDEX(CARTAO_COMPRAS!$E:$E,INT((ROW()-2)/20)+2))</f>
        <v/>
      </c>
      <c r="E9850" s="0" t="str">
        <f aca="false">IF($A9850="","",INDEX(CARTAO_COMPRAS!$H:$H,INT((ROW()-2)/20)+2)+MOD(ROW()-2,20))</f>
        <v/>
      </c>
      <c r="F9850" s="0" t="str">
        <f aca="false">IF($A9850="","",INDEX(CARTAO_COMPRAS!$G:$G,INT((ROW()-2)/20)+2))</f>
        <v/>
      </c>
      <c r="G9850" s="5" t="str">
        <f aca="false">IF($A9850="","",INDEX(CARTAO_COMPRAS!$I:$I,INT((ROW()-2)/20)+2))</f>
        <v/>
      </c>
      <c r="H9850" s="4" t="str">
        <f aca="false">IF($A9850="","",EDATE(INDEX(CARTAO_COMPRAS!$J:$J,INT((ROW()-2)/20)+2),MOD(ROW()-2,20)))</f>
        <v/>
      </c>
      <c r="I9850" s="4" t="str">
        <f aca="false">IF($H9850="","",$H9850-WEEKDAY($H9850,2)+1)</f>
        <v/>
      </c>
      <c r="J9850" s="4" t="str">
        <f aca="false">IF($I9850="","",$I9850+6)</f>
        <v/>
      </c>
      <c r="K9850" s="6" t="str">
        <f aca="false">IF($H9850="","",DATE(YEAR($H9850),MONTH($H9850),1))</f>
        <v/>
      </c>
      <c r="L9850" s="0" t="str">
        <f aca="false">IF($A9850="","",INDEX(CARTAO_COMPRAS!$K:$K,INT((ROW()-2)/20)+2))</f>
        <v/>
      </c>
      <c r="M9850" s="0" t="str">
        <f aca="false">IF($A9850="","","Compra no cartão")</f>
        <v/>
      </c>
    </row>
    <row r="9851" customFormat="false" ht="13.5" hidden="false" customHeight="false" outlineLevel="0" collapsed="false">
      <c r="A9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1" s="0" t="str">
        <f aca="false">IF($A9851="","",INDEX(CARTAO_COMPRAS!$C:$C,INT((ROW()-2)/20)+2))</f>
        <v/>
      </c>
      <c r="C9851" s="0" t="str">
        <f aca="false">IF($A9851="","",INDEX(CARTAO_COMPRAS!$D:$D,INT((ROW()-2)/20)+2))</f>
        <v/>
      </c>
      <c r="D9851" s="0" t="str">
        <f aca="false">IF($A9851="","",INDEX(CARTAO_COMPRAS!$E:$E,INT((ROW()-2)/20)+2))</f>
        <v/>
      </c>
      <c r="E9851" s="0" t="str">
        <f aca="false">IF($A9851="","",INDEX(CARTAO_COMPRAS!$H:$H,INT((ROW()-2)/20)+2)+MOD(ROW()-2,20))</f>
        <v/>
      </c>
      <c r="F9851" s="0" t="str">
        <f aca="false">IF($A9851="","",INDEX(CARTAO_COMPRAS!$G:$G,INT((ROW()-2)/20)+2))</f>
        <v/>
      </c>
      <c r="G9851" s="5" t="str">
        <f aca="false">IF($A9851="","",INDEX(CARTAO_COMPRAS!$I:$I,INT((ROW()-2)/20)+2))</f>
        <v/>
      </c>
      <c r="H9851" s="4" t="str">
        <f aca="false">IF($A9851="","",EDATE(INDEX(CARTAO_COMPRAS!$J:$J,INT((ROW()-2)/20)+2),MOD(ROW()-2,20)))</f>
        <v/>
      </c>
      <c r="I9851" s="4" t="str">
        <f aca="false">IF($H9851="","",$H9851-WEEKDAY($H9851,2)+1)</f>
        <v/>
      </c>
      <c r="J9851" s="4" t="str">
        <f aca="false">IF($I9851="","",$I9851+6)</f>
        <v/>
      </c>
      <c r="K9851" s="6" t="str">
        <f aca="false">IF($H9851="","",DATE(YEAR($H9851),MONTH($H9851),1))</f>
        <v/>
      </c>
      <c r="L9851" s="0" t="str">
        <f aca="false">IF($A9851="","",INDEX(CARTAO_COMPRAS!$K:$K,INT((ROW()-2)/20)+2))</f>
        <v/>
      </c>
      <c r="M9851" s="0" t="str">
        <f aca="false">IF($A9851="","","Compra no cartão")</f>
        <v/>
      </c>
    </row>
    <row r="9852" customFormat="false" ht="13.5" hidden="false" customHeight="false" outlineLevel="0" collapsed="false">
      <c r="A9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2" s="0" t="str">
        <f aca="false">IF($A9852="","",INDEX(CARTAO_COMPRAS!$C:$C,INT((ROW()-2)/20)+2))</f>
        <v/>
      </c>
      <c r="C9852" s="0" t="str">
        <f aca="false">IF($A9852="","",INDEX(CARTAO_COMPRAS!$D:$D,INT((ROW()-2)/20)+2))</f>
        <v/>
      </c>
      <c r="D9852" s="0" t="str">
        <f aca="false">IF($A9852="","",INDEX(CARTAO_COMPRAS!$E:$E,INT((ROW()-2)/20)+2))</f>
        <v/>
      </c>
      <c r="E9852" s="0" t="str">
        <f aca="false">IF($A9852="","",INDEX(CARTAO_COMPRAS!$H:$H,INT((ROW()-2)/20)+2)+MOD(ROW()-2,20))</f>
        <v/>
      </c>
      <c r="F9852" s="0" t="str">
        <f aca="false">IF($A9852="","",INDEX(CARTAO_COMPRAS!$G:$G,INT((ROW()-2)/20)+2))</f>
        <v/>
      </c>
      <c r="G9852" s="5" t="str">
        <f aca="false">IF($A9852="","",INDEX(CARTAO_COMPRAS!$I:$I,INT((ROW()-2)/20)+2))</f>
        <v/>
      </c>
      <c r="H9852" s="4" t="str">
        <f aca="false">IF($A9852="","",EDATE(INDEX(CARTAO_COMPRAS!$J:$J,INT((ROW()-2)/20)+2),MOD(ROW()-2,20)))</f>
        <v/>
      </c>
      <c r="I9852" s="4" t="str">
        <f aca="false">IF($H9852="","",$H9852-WEEKDAY($H9852,2)+1)</f>
        <v/>
      </c>
      <c r="J9852" s="4" t="str">
        <f aca="false">IF($I9852="","",$I9852+6)</f>
        <v/>
      </c>
      <c r="K9852" s="6" t="str">
        <f aca="false">IF($H9852="","",DATE(YEAR($H9852),MONTH($H9852),1))</f>
        <v/>
      </c>
      <c r="L9852" s="0" t="str">
        <f aca="false">IF($A9852="","",INDEX(CARTAO_COMPRAS!$K:$K,INT((ROW()-2)/20)+2))</f>
        <v/>
      </c>
      <c r="M9852" s="0" t="str">
        <f aca="false">IF($A9852="","","Compra no cartão")</f>
        <v/>
      </c>
    </row>
    <row r="9853" customFormat="false" ht="13.5" hidden="false" customHeight="false" outlineLevel="0" collapsed="false">
      <c r="A9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3" s="0" t="str">
        <f aca="false">IF($A9853="","",INDEX(CARTAO_COMPRAS!$C:$C,INT((ROW()-2)/20)+2))</f>
        <v/>
      </c>
      <c r="C9853" s="0" t="str">
        <f aca="false">IF($A9853="","",INDEX(CARTAO_COMPRAS!$D:$D,INT((ROW()-2)/20)+2))</f>
        <v/>
      </c>
      <c r="D9853" s="0" t="str">
        <f aca="false">IF($A9853="","",INDEX(CARTAO_COMPRAS!$E:$E,INT((ROW()-2)/20)+2))</f>
        <v/>
      </c>
      <c r="E9853" s="0" t="str">
        <f aca="false">IF($A9853="","",INDEX(CARTAO_COMPRAS!$H:$H,INT((ROW()-2)/20)+2)+MOD(ROW()-2,20))</f>
        <v/>
      </c>
      <c r="F9853" s="0" t="str">
        <f aca="false">IF($A9853="","",INDEX(CARTAO_COMPRAS!$G:$G,INT((ROW()-2)/20)+2))</f>
        <v/>
      </c>
      <c r="G9853" s="5" t="str">
        <f aca="false">IF($A9853="","",INDEX(CARTAO_COMPRAS!$I:$I,INT((ROW()-2)/20)+2))</f>
        <v/>
      </c>
      <c r="H9853" s="4" t="str">
        <f aca="false">IF($A9853="","",EDATE(INDEX(CARTAO_COMPRAS!$J:$J,INT((ROW()-2)/20)+2),MOD(ROW()-2,20)))</f>
        <v/>
      </c>
      <c r="I9853" s="4" t="str">
        <f aca="false">IF($H9853="","",$H9853-WEEKDAY($H9853,2)+1)</f>
        <v/>
      </c>
      <c r="J9853" s="4" t="str">
        <f aca="false">IF($I9853="","",$I9853+6)</f>
        <v/>
      </c>
      <c r="K9853" s="6" t="str">
        <f aca="false">IF($H9853="","",DATE(YEAR($H9853),MONTH($H9853),1))</f>
        <v/>
      </c>
      <c r="L9853" s="0" t="str">
        <f aca="false">IF($A9853="","",INDEX(CARTAO_COMPRAS!$K:$K,INT((ROW()-2)/20)+2))</f>
        <v/>
      </c>
      <c r="M9853" s="0" t="str">
        <f aca="false">IF($A9853="","","Compra no cartão")</f>
        <v/>
      </c>
    </row>
    <row r="9854" customFormat="false" ht="13.5" hidden="false" customHeight="false" outlineLevel="0" collapsed="false">
      <c r="A9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4" s="0" t="str">
        <f aca="false">IF($A9854="","",INDEX(CARTAO_COMPRAS!$C:$C,INT((ROW()-2)/20)+2))</f>
        <v/>
      </c>
      <c r="C9854" s="0" t="str">
        <f aca="false">IF($A9854="","",INDEX(CARTAO_COMPRAS!$D:$D,INT((ROW()-2)/20)+2))</f>
        <v/>
      </c>
      <c r="D9854" s="0" t="str">
        <f aca="false">IF($A9854="","",INDEX(CARTAO_COMPRAS!$E:$E,INT((ROW()-2)/20)+2))</f>
        <v/>
      </c>
      <c r="E9854" s="0" t="str">
        <f aca="false">IF($A9854="","",INDEX(CARTAO_COMPRAS!$H:$H,INT((ROW()-2)/20)+2)+MOD(ROW()-2,20))</f>
        <v/>
      </c>
      <c r="F9854" s="0" t="str">
        <f aca="false">IF($A9854="","",INDEX(CARTAO_COMPRAS!$G:$G,INT((ROW()-2)/20)+2))</f>
        <v/>
      </c>
      <c r="G9854" s="5" t="str">
        <f aca="false">IF($A9854="","",INDEX(CARTAO_COMPRAS!$I:$I,INT((ROW()-2)/20)+2))</f>
        <v/>
      </c>
      <c r="H9854" s="4" t="str">
        <f aca="false">IF($A9854="","",EDATE(INDEX(CARTAO_COMPRAS!$J:$J,INT((ROW()-2)/20)+2),MOD(ROW()-2,20)))</f>
        <v/>
      </c>
      <c r="I9854" s="4" t="str">
        <f aca="false">IF($H9854="","",$H9854-WEEKDAY($H9854,2)+1)</f>
        <v/>
      </c>
      <c r="J9854" s="4" t="str">
        <f aca="false">IF($I9854="","",$I9854+6)</f>
        <v/>
      </c>
      <c r="K9854" s="6" t="str">
        <f aca="false">IF($H9854="","",DATE(YEAR($H9854),MONTH($H9854),1))</f>
        <v/>
      </c>
      <c r="L9854" s="0" t="str">
        <f aca="false">IF($A9854="","",INDEX(CARTAO_COMPRAS!$K:$K,INT((ROW()-2)/20)+2))</f>
        <v/>
      </c>
      <c r="M9854" s="0" t="str">
        <f aca="false">IF($A9854="","","Compra no cartão")</f>
        <v/>
      </c>
    </row>
    <row r="9855" customFormat="false" ht="13.5" hidden="false" customHeight="false" outlineLevel="0" collapsed="false">
      <c r="A9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5" s="0" t="str">
        <f aca="false">IF($A9855="","",INDEX(CARTAO_COMPRAS!$C:$C,INT((ROW()-2)/20)+2))</f>
        <v/>
      </c>
      <c r="C9855" s="0" t="str">
        <f aca="false">IF($A9855="","",INDEX(CARTAO_COMPRAS!$D:$D,INT((ROW()-2)/20)+2))</f>
        <v/>
      </c>
      <c r="D9855" s="0" t="str">
        <f aca="false">IF($A9855="","",INDEX(CARTAO_COMPRAS!$E:$E,INT((ROW()-2)/20)+2))</f>
        <v/>
      </c>
      <c r="E9855" s="0" t="str">
        <f aca="false">IF($A9855="","",INDEX(CARTAO_COMPRAS!$H:$H,INT((ROW()-2)/20)+2)+MOD(ROW()-2,20))</f>
        <v/>
      </c>
      <c r="F9855" s="0" t="str">
        <f aca="false">IF($A9855="","",INDEX(CARTAO_COMPRAS!$G:$G,INT((ROW()-2)/20)+2))</f>
        <v/>
      </c>
      <c r="G9855" s="5" t="str">
        <f aca="false">IF($A9855="","",INDEX(CARTAO_COMPRAS!$I:$I,INT((ROW()-2)/20)+2))</f>
        <v/>
      </c>
      <c r="H9855" s="4" t="str">
        <f aca="false">IF($A9855="","",EDATE(INDEX(CARTAO_COMPRAS!$J:$J,INT((ROW()-2)/20)+2),MOD(ROW()-2,20)))</f>
        <v/>
      </c>
      <c r="I9855" s="4" t="str">
        <f aca="false">IF($H9855="","",$H9855-WEEKDAY($H9855,2)+1)</f>
        <v/>
      </c>
      <c r="J9855" s="4" t="str">
        <f aca="false">IF($I9855="","",$I9855+6)</f>
        <v/>
      </c>
      <c r="K9855" s="6" t="str">
        <f aca="false">IF($H9855="","",DATE(YEAR($H9855),MONTH($H9855),1))</f>
        <v/>
      </c>
      <c r="L9855" s="0" t="str">
        <f aca="false">IF($A9855="","",INDEX(CARTAO_COMPRAS!$K:$K,INT((ROW()-2)/20)+2))</f>
        <v/>
      </c>
      <c r="M9855" s="0" t="str">
        <f aca="false">IF($A9855="","","Compra no cartão")</f>
        <v/>
      </c>
    </row>
    <row r="9856" customFormat="false" ht="13.5" hidden="false" customHeight="false" outlineLevel="0" collapsed="false">
      <c r="A9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6" s="0" t="str">
        <f aca="false">IF($A9856="","",INDEX(CARTAO_COMPRAS!$C:$C,INT((ROW()-2)/20)+2))</f>
        <v/>
      </c>
      <c r="C9856" s="0" t="str">
        <f aca="false">IF($A9856="","",INDEX(CARTAO_COMPRAS!$D:$D,INT((ROW()-2)/20)+2))</f>
        <v/>
      </c>
      <c r="D9856" s="0" t="str">
        <f aca="false">IF($A9856="","",INDEX(CARTAO_COMPRAS!$E:$E,INT((ROW()-2)/20)+2))</f>
        <v/>
      </c>
      <c r="E9856" s="0" t="str">
        <f aca="false">IF($A9856="","",INDEX(CARTAO_COMPRAS!$H:$H,INT((ROW()-2)/20)+2)+MOD(ROW()-2,20))</f>
        <v/>
      </c>
      <c r="F9856" s="0" t="str">
        <f aca="false">IF($A9856="","",INDEX(CARTAO_COMPRAS!$G:$G,INT((ROW()-2)/20)+2))</f>
        <v/>
      </c>
      <c r="G9856" s="5" t="str">
        <f aca="false">IF($A9856="","",INDEX(CARTAO_COMPRAS!$I:$I,INT((ROW()-2)/20)+2))</f>
        <v/>
      </c>
      <c r="H9856" s="4" t="str">
        <f aca="false">IF($A9856="","",EDATE(INDEX(CARTAO_COMPRAS!$J:$J,INT((ROW()-2)/20)+2),MOD(ROW()-2,20)))</f>
        <v/>
      </c>
      <c r="I9856" s="4" t="str">
        <f aca="false">IF($H9856="","",$H9856-WEEKDAY($H9856,2)+1)</f>
        <v/>
      </c>
      <c r="J9856" s="4" t="str">
        <f aca="false">IF($I9856="","",$I9856+6)</f>
        <v/>
      </c>
      <c r="K9856" s="6" t="str">
        <f aca="false">IF($H9856="","",DATE(YEAR($H9856),MONTH($H9856),1))</f>
        <v/>
      </c>
      <c r="L9856" s="0" t="str">
        <f aca="false">IF($A9856="","",INDEX(CARTAO_COMPRAS!$K:$K,INT((ROW()-2)/20)+2))</f>
        <v/>
      </c>
      <c r="M9856" s="0" t="str">
        <f aca="false">IF($A9856="","","Compra no cartão")</f>
        <v/>
      </c>
    </row>
    <row r="9857" customFormat="false" ht="13.5" hidden="false" customHeight="false" outlineLevel="0" collapsed="false">
      <c r="A9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7" s="0" t="str">
        <f aca="false">IF($A9857="","",INDEX(CARTAO_COMPRAS!$C:$C,INT((ROW()-2)/20)+2))</f>
        <v/>
      </c>
      <c r="C9857" s="0" t="str">
        <f aca="false">IF($A9857="","",INDEX(CARTAO_COMPRAS!$D:$D,INT((ROW()-2)/20)+2))</f>
        <v/>
      </c>
      <c r="D9857" s="0" t="str">
        <f aca="false">IF($A9857="","",INDEX(CARTAO_COMPRAS!$E:$E,INT((ROW()-2)/20)+2))</f>
        <v/>
      </c>
      <c r="E9857" s="0" t="str">
        <f aca="false">IF($A9857="","",INDEX(CARTAO_COMPRAS!$H:$H,INT((ROW()-2)/20)+2)+MOD(ROW()-2,20))</f>
        <v/>
      </c>
      <c r="F9857" s="0" t="str">
        <f aca="false">IF($A9857="","",INDEX(CARTAO_COMPRAS!$G:$G,INT((ROW()-2)/20)+2))</f>
        <v/>
      </c>
      <c r="G9857" s="5" t="str">
        <f aca="false">IF($A9857="","",INDEX(CARTAO_COMPRAS!$I:$I,INT((ROW()-2)/20)+2))</f>
        <v/>
      </c>
      <c r="H9857" s="4" t="str">
        <f aca="false">IF($A9857="","",EDATE(INDEX(CARTAO_COMPRAS!$J:$J,INT((ROW()-2)/20)+2),MOD(ROW()-2,20)))</f>
        <v/>
      </c>
      <c r="I9857" s="4" t="str">
        <f aca="false">IF($H9857="","",$H9857-WEEKDAY($H9857,2)+1)</f>
        <v/>
      </c>
      <c r="J9857" s="4" t="str">
        <f aca="false">IF($I9857="","",$I9857+6)</f>
        <v/>
      </c>
      <c r="K9857" s="6" t="str">
        <f aca="false">IF($H9857="","",DATE(YEAR($H9857),MONTH($H9857),1))</f>
        <v/>
      </c>
      <c r="L9857" s="0" t="str">
        <f aca="false">IF($A9857="","",INDEX(CARTAO_COMPRAS!$K:$K,INT((ROW()-2)/20)+2))</f>
        <v/>
      </c>
      <c r="M9857" s="0" t="str">
        <f aca="false">IF($A9857="","","Compra no cartão")</f>
        <v/>
      </c>
    </row>
    <row r="9858" customFormat="false" ht="13.5" hidden="false" customHeight="false" outlineLevel="0" collapsed="false">
      <c r="A9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8" s="0" t="str">
        <f aca="false">IF($A9858="","",INDEX(CARTAO_COMPRAS!$C:$C,INT((ROW()-2)/20)+2))</f>
        <v/>
      </c>
      <c r="C9858" s="0" t="str">
        <f aca="false">IF($A9858="","",INDEX(CARTAO_COMPRAS!$D:$D,INT((ROW()-2)/20)+2))</f>
        <v/>
      </c>
      <c r="D9858" s="0" t="str">
        <f aca="false">IF($A9858="","",INDEX(CARTAO_COMPRAS!$E:$E,INT((ROW()-2)/20)+2))</f>
        <v/>
      </c>
      <c r="E9858" s="0" t="str">
        <f aca="false">IF($A9858="","",INDEX(CARTAO_COMPRAS!$H:$H,INT((ROW()-2)/20)+2)+MOD(ROW()-2,20))</f>
        <v/>
      </c>
      <c r="F9858" s="0" t="str">
        <f aca="false">IF($A9858="","",INDEX(CARTAO_COMPRAS!$G:$G,INT((ROW()-2)/20)+2))</f>
        <v/>
      </c>
      <c r="G9858" s="5" t="str">
        <f aca="false">IF($A9858="","",INDEX(CARTAO_COMPRAS!$I:$I,INT((ROW()-2)/20)+2))</f>
        <v/>
      </c>
      <c r="H9858" s="4" t="str">
        <f aca="false">IF($A9858="","",EDATE(INDEX(CARTAO_COMPRAS!$J:$J,INT((ROW()-2)/20)+2),MOD(ROW()-2,20)))</f>
        <v/>
      </c>
      <c r="I9858" s="4" t="str">
        <f aca="false">IF($H9858="","",$H9858-WEEKDAY($H9858,2)+1)</f>
        <v/>
      </c>
      <c r="J9858" s="4" t="str">
        <f aca="false">IF($I9858="","",$I9858+6)</f>
        <v/>
      </c>
      <c r="K9858" s="6" t="str">
        <f aca="false">IF($H9858="","",DATE(YEAR($H9858),MONTH($H9858),1))</f>
        <v/>
      </c>
      <c r="L9858" s="0" t="str">
        <f aca="false">IF($A9858="","",INDEX(CARTAO_COMPRAS!$K:$K,INT((ROW()-2)/20)+2))</f>
        <v/>
      </c>
      <c r="M9858" s="0" t="str">
        <f aca="false">IF($A9858="","","Compra no cartão")</f>
        <v/>
      </c>
    </row>
    <row r="9859" customFormat="false" ht="13.5" hidden="false" customHeight="false" outlineLevel="0" collapsed="false">
      <c r="A9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59" s="0" t="str">
        <f aca="false">IF($A9859="","",INDEX(CARTAO_COMPRAS!$C:$C,INT((ROW()-2)/20)+2))</f>
        <v/>
      </c>
      <c r="C9859" s="0" t="str">
        <f aca="false">IF($A9859="","",INDEX(CARTAO_COMPRAS!$D:$D,INT((ROW()-2)/20)+2))</f>
        <v/>
      </c>
      <c r="D9859" s="0" t="str">
        <f aca="false">IF($A9859="","",INDEX(CARTAO_COMPRAS!$E:$E,INT((ROW()-2)/20)+2))</f>
        <v/>
      </c>
      <c r="E9859" s="0" t="str">
        <f aca="false">IF($A9859="","",INDEX(CARTAO_COMPRAS!$H:$H,INT((ROW()-2)/20)+2)+MOD(ROW()-2,20))</f>
        <v/>
      </c>
      <c r="F9859" s="0" t="str">
        <f aca="false">IF($A9859="","",INDEX(CARTAO_COMPRAS!$G:$G,INT((ROW()-2)/20)+2))</f>
        <v/>
      </c>
      <c r="G9859" s="5" t="str">
        <f aca="false">IF($A9859="","",INDEX(CARTAO_COMPRAS!$I:$I,INT((ROW()-2)/20)+2))</f>
        <v/>
      </c>
      <c r="H9859" s="4" t="str">
        <f aca="false">IF($A9859="","",EDATE(INDEX(CARTAO_COMPRAS!$J:$J,INT((ROW()-2)/20)+2),MOD(ROW()-2,20)))</f>
        <v/>
      </c>
      <c r="I9859" s="4" t="str">
        <f aca="false">IF($H9859="","",$H9859-WEEKDAY($H9859,2)+1)</f>
        <v/>
      </c>
      <c r="J9859" s="4" t="str">
        <f aca="false">IF($I9859="","",$I9859+6)</f>
        <v/>
      </c>
      <c r="K9859" s="6" t="str">
        <f aca="false">IF($H9859="","",DATE(YEAR($H9859),MONTH($H9859),1))</f>
        <v/>
      </c>
      <c r="L9859" s="0" t="str">
        <f aca="false">IF($A9859="","",INDEX(CARTAO_COMPRAS!$K:$K,INT((ROW()-2)/20)+2))</f>
        <v/>
      </c>
      <c r="M9859" s="0" t="str">
        <f aca="false">IF($A9859="","","Compra no cartão")</f>
        <v/>
      </c>
    </row>
    <row r="9860" customFormat="false" ht="13.5" hidden="false" customHeight="false" outlineLevel="0" collapsed="false">
      <c r="A9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0" s="0" t="str">
        <f aca="false">IF($A9860="","",INDEX(CARTAO_COMPRAS!$C:$C,INT((ROW()-2)/20)+2))</f>
        <v/>
      </c>
      <c r="C9860" s="0" t="str">
        <f aca="false">IF($A9860="","",INDEX(CARTAO_COMPRAS!$D:$D,INT((ROW()-2)/20)+2))</f>
        <v/>
      </c>
      <c r="D9860" s="0" t="str">
        <f aca="false">IF($A9860="","",INDEX(CARTAO_COMPRAS!$E:$E,INT((ROW()-2)/20)+2))</f>
        <v/>
      </c>
      <c r="E9860" s="0" t="str">
        <f aca="false">IF($A9860="","",INDEX(CARTAO_COMPRAS!$H:$H,INT((ROW()-2)/20)+2)+MOD(ROW()-2,20))</f>
        <v/>
      </c>
      <c r="F9860" s="0" t="str">
        <f aca="false">IF($A9860="","",INDEX(CARTAO_COMPRAS!$G:$G,INT((ROW()-2)/20)+2))</f>
        <v/>
      </c>
      <c r="G9860" s="5" t="str">
        <f aca="false">IF($A9860="","",INDEX(CARTAO_COMPRAS!$I:$I,INT((ROW()-2)/20)+2))</f>
        <v/>
      </c>
      <c r="H9860" s="4" t="str">
        <f aca="false">IF($A9860="","",EDATE(INDEX(CARTAO_COMPRAS!$J:$J,INT((ROW()-2)/20)+2),MOD(ROW()-2,20)))</f>
        <v/>
      </c>
      <c r="I9860" s="4" t="str">
        <f aca="false">IF($H9860="","",$H9860-WEEKDAY($H9860,2)+1)</f>
        <v/>
      </c>
      <c r="J9860" s="4" t="str">
        <f aca="false">IF($I9860="","",$I9860+6)</f>
        <v/>
      </c>
      <c r="K9860" s="6" t="str">
        <f aca="false">IF($H9860="","",DATE(YEAR($H9860),MONTH($H9860),1))</f>
        <v/>
      </c>
      <c r="L9860" s="0" t="str">
        <f aca="false">IF($A9860="","",INDEX(CARTAO_COMPRAS!$K:$K,INT((ROW()-2)/20)+2))</f>
        <v/>
      </c>
      <c r="M9860" s="0" t="str">
        <f aca="false">IF($A9860="","","Compra no cartão")</f>
        <v/>
      </c>
    </row>
    <row r="9861" customFormat="false" ht="13.5" hidden="false" customHeight="false" outlineLevel="0" collapsed="false">
      <c r="A9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1" s="0" t="str">
        <f aca="false">IF($A9861="","",INDEX(CARTAO_COMPRAS!$C:$C,INT((ROW()-2)/20)+2))</f>
        <v/>
      </c>
      <c r="C9861" s="0" t="str">
        <f aca="false">IF($A9861="","",INDEX(CARTAO_COMPRAS!$D:$D,INT((ROW()-2)/20)+2))</f>
        <v/>
      </c>
      <c r="D9861" s="0" t="str">
        <f aca="false">IF($A9861="","",INDEX(CARTAO_COMPRAS!$E:$E,INT((ROW()-2)/20)+2))</f>
        <v/>
      </c>
      <c r="E9861" s="0" t="str">
        <f aca="false">IF($A9861="","",INDEX(CARTAO_COMPRAS!$H:$H,INT((ROW()-2)/20)+2)+MOD(ROW()-2,20))</f>
        <v/>
      </c>
      <c r="F9861" s="0" t="str">
        <f aca="false">IF($A9861="","",INDEX(CARTAO_COMPRAS!$G:$G,INT((ROW()-2)/20)+2))</f>
        <v/>
      </c>
      <c r="G9861" s="5" t="str">
        <f aca="false">IF($A9861="","",INDEX(CARTAO_COMPRAS!$I:$I,INT((ROW()-2)/20)+2))</f>
        <v/>
      </c>
      <c r="H9861" s="4" t="str">
        <f aca="false">IF($A9861="","",EDATE(INDEX(CARTAO_COMPRAS!$J:$J,INT((ROW()-2)/20)+2),MOD(ROW()-2,20)))</f>
        <v/>
      </c>
      <c r="I9861" s="4" t="str">
        <f aca="false">IF($H9861="","",$H9861-WEEKDAY($H9861,2)+1)</f>
        <v/>
      </c>
      <c r="J9861" s="4" t="str">
        <f aca="false">IF($I9861="","",$I9861+6)</f>
        <v/>
      </c>
      <c r="K9861" s="6" t="str">
        <f aca="false">IF($H9861="","",DATE(YEAR($H9861),MONTH($H9861),1))</f>
        <v/>
      </c>
      <c r="L9861" s="0" t="str">
        <f aca="false">IF($A9861="","",INDEX(CARTAO_COMPRAS!$K:$K,INT((ROW()-2)/20)+2))</f>
        <v/>
      </c>
      <c r="M9861" s="0" t="str">
        <f aca="false">IF($A9861="","","Compra no cartão")</f>
        <v/>
      </c>
    </row>
    <row r="9862" customFormat="false" ht="13.5" hidden="false" customHeight="false" outlineLevel="0" collapsed="false">
      <c r="A986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494</v>
      </c>
      <c r="B9862" s="0" t="str">
        <f aca="false">IF($A9862="","",INDEX(CARTAO_COMPRAS!$C:$C,INT((ROW()-2)/20)+2))</f>
        <v>Nubank</v>
      </c>
      <c r="C9862" s="0" t="str">
        <f aca="false">IF($A9862="","",INDEX(CARTAO_COMPRAS!$D:$D,INT((ROW()-2)/20)+2))</f>
        <v>Supermercado</v>
      </c>
      <c r="D9862" s="0" t="str">
        <f aca="false">IF($A9862="","",INDEX(CARTAO_COMPRAS!$E:$E,INT((ROW()-2)/20)+2))</f>
        <v>Alimentação / Insumos</v>
      </c>
      <c r="E9862" s="0" t="n">
        <f aca="false">IF($A9862="","",INDEX(CARTAO_COMPRAS!$H:$H,INT((ROW()-2)/20)+2)+MOD(ROW()-2,20))</f>
        <v>1</v>
      </c>
      <c r="F9862" s="0" t="n">
        <f aca="false">IF($A9862="","",INDEX(CARTAO_COMPRAS!$G:$G,INT((ROW()-2)/20)+2))</f>
        <v>1</v>
      </c>
      <c r="G9862" s="5" t="n">
        <f aca="false">IF($A9862="","",INDEX(CARTAO_COMPRAS!$I:$I,INT((ROW()-2)/20)+2))</f>
        <v>42.03</v>
      </c>
      <c r="H9862" s="4" t="n">
        <f aca="false">IF($A9862="","",EDATE(INDEX(CARTAO_COMPRAS!$J:$J,INT((ROW()-2)/20)+2),MOD(ROW()-2,20)))</f>
        <v>46231</v>
      </c>
      <c r="I9862" s="4" t="n">
        <f aca="false">IF($H9862="","",$H9862-WEEKDAY($H9862,2)+1)</f>
        <v>46230</v>
      </c>
      <c r="J9862" s="4" t="n">
        <f aca="false">IF($I9862="","",$I9862+6)</f>
        <v>46236</v>
      </c>
      <c r="K9862" s="6" t="n">
        <f aca="false">IF($H9862="","",DATE(YEAR($H9862),MONTH($H9862),1))</f>
        <v>46204</v>
      </c>
      <c r="L9862" s="0" t="str">
        <f aca="false">IF($A9862="","",INDEX(CARTAO_COMPRAS!$K:$K,INT((ROW()-2)/20)+2))</f>
        <v>Previsto</v>
      </c>
      <c r="M9862" s="0" t="str">
        <f aca="false">IF($A9862="","","Compra no cartão")</f>
        <v>Compra no cartão</v>
      </c>
    </row>
    <row r="9863" customFormat="false" ht="13.5" hidden="false" customHeight="false" outlineLevel="0" collapsed="false">
      <c r="A9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3" s="0" t="str">
        <f aca="false">IF($A9863="","",INDEX(CARTAO_COMPRAS!$C:$C,INT((ROW()-2)/20)+2))</f>
        <v/>
      </c>
      <c r="C9863" s="0" t="str">
        <f aca="false">IF($A9863="","",INDEX(CARTAO_COMPRAS!$D:$D,INT((ROW()-2)/20)+2))</f>
        <v/>
      </c>
      <c r="D9863" s="0" t="str">
        <f aca="false">IF($A9863="","",INDEX(CARTAO_COMPRAS!$E:$E,INT((ROW()-2)/20)+2))</f>
        <v/>
      </c>
      <c r="E9863" s="0" t="str">
        <f aca="false">IF($A9863="","",INDEX(CARTAO_COMPRAS!$H:$H,INT((ROW()-2)/20)+2)+MOD(ROW()-2,20))</f>
        <v/>
      </c>
      <c r="F9863" s="0" t="str">
        <f aca="false">IF($A9863="","",INDEX(CARTAO_COMPRAS!$G:$G,INT((ROW()-2)/20)+2))</f>
        <v/>
      </c>
      <c r="G9863" s="5" t="str">
        <f aca="false">IF($A9863="","",INDEX(CARTAO_COMPRAS!$I:$I,INT((ROW()-2)/20)+2))</f>
        <v/>
      </c>
      <c r="H9863" s="4" t="str">
        <f aca="false">IF($A9863="","",EDATE(INDEX(CARTAO_COMPRAS!$J:$J,INT((ROW()-2)/20)+2),MOD(ROW()-2,20)))</f>
        <v/>
      </c>
      <c r="I9863" s="4" t="str">
        <f aca="false">IF($H9863="","",$H9863-WEEKDAY($H9863,2)+1)</f>
        <v/>
      </c>
      <c r="J9863" s="4" t="str">
        <f aca="false">IF($I9863="","",$I9863+6)</f>
        <v/>
      </c>
      <c r="K9863" s="6" t="str">
        <f aca="false">IF($H9863="","",DATE(YEAR($H9863),MONTH($H9863),1))</f>
        <v/>
      </c>
      <c r="L9863" s="0" t="str">
        <f aca="false">IF($A9863="","",INDEX(CARTAO_COMPRAS!$K:$K,INT((ROW()-2)/20)+2))</f>
        <v/>
      </c>
      <c r="M9863" s="0" t="str">
        <f aca="false">IF($A9863="","","Compra no cartão")</f>
        <v/>
      </c>
    </row>
    <row r="9864" customFormat="false" ht="13.5" hidden="false" customHeight="false" outlineLevel="0" collapsed="false">
      <c r="A9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4" s="0" t="str">
        <f aca="false">IF($A9864="","",INDEX(CARTAO_COMPRAS!$C:$C,INT((ROW()-2)/20)+2))</f>
        <v/>
      </c>
      <c r="C9864" s="0" t="str">
        <f aca="false">IF($A9864="","",INDEX(CARTAO_COMPRAS!$D:$D,INT((ROW()-2)/20)+2))</f>
        <v/>
      </c>
      <c r="D9864" s="0" t="str">
        <f aca="false">IF($A9864="","",INDEX(CARTAO_COMPRAS!$E:$E,INT((ROW()-2)/20)+2))</f>
        <v/>
      </c>
      <c r="E9864" s="0" t="str">
        <f aca="false">IF($A9864="","",INDEX(CARTAO_COMPRAS!$H:$H,INT((ROW()-2)/20)+2)+MOD(ROW()-2,20))</f>
        <v/>
      </c>
      <c r="F9864" s="0" t="str">
        <f aca="false">IF($A9864="","",INDEX(CARTAO_COMPRAS!$G:$G,INT((ROW()-2)/20)+2))</f>
        <v/>
      </c>
      <c r="G9864" s="5" t="str">
        <f aca="false">IF($A9864="","",INDEX(CARTAO_COMPRAS!$I:$I,INT((ROW()-2)/20)+2))</f>
        <v/>
      </c>
      <c r="H9864" s="4" t="str">
        <f aca="false">IF($A9864="","",EDATE(INDEX(CARTAO_COMPRAS!$J:$J,INT((ROW()-2)/20)+2),MOD(ROW()-2,20)))</f>
        <v/>
      </c>
      <c r="I9864" s="4" t="str">
        <f aca="false">IF($H9864="","",$H9864-WEEKDAY($H9864,2)+1)</f>
        <v/>
      </c>
      <c r="J9864" s="4" t="str">
        <f aca="false">IF($I9864="","",$I9864+6)</f>
        <v/>
      </c>
      <c r="K9864" s="6" t="str">
        <f aca="false">IF($H9864="","",DATE(YEAR($H9864),MONTH($H9864),1))</f>
        <v/>
      </c>
      <c r="L9864" s="0" t="str">
        <f aca="false">IF($A9864="","",INDEX(CARTAO_COMPRAS!$K:$K,INT((ROW()-2)/20)+2))</f>
        <v/>
      </c>
      <c r="M9864" s="0" t="str">
        <f aca="false">IF($A9864="","","Compra no cartão")</f>
        <v/>
      </c>
    </row>
    <row r="9865" customFormat="false" ht="13.5" hidden="false" customHeight="false" outlineLevel="0" collapsed="false">
      <c r="A9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5" s="0" t="str">
        <f aca="false">IF($A9865="","",INDEX(CARTAO_COMPRAS!$C:$C,INT((ROW()-2)/20)+2))</f>
        <v/>
      </c>
      <c r="C9865" s="0" t="str">
        <f aca="false">IF($A9865="","",INDEX(CARTAO_COMPRAS!$D:$D,INT((ROW()-2)/20)+2))</f>
        <v/>
      </c>
      <c r="D9865" s="0" t="str">
        <f aca="false">IF($A9865="","",INDEX(CARTAO_COMPRAS!$E:$E,INT((ROW()-2)/20)+2))</f>
        <v/>
      </c>
      <c r="E9865" s="0" t="str">
        <f aca="false">IF($A9865="","",INDEX(CARTAO_COMPRAS!$H:$H,INT((ROW()-2)/20)+2)+MOD(ROW()-2,20))</f>
        <v/>
      </c>
      <c r="F9865" s="0" t="str">
        <f aca="false">IF($A9865="","",INDEX(CARTAO_COMPRAS!$G:$G,INT((ROW()-2)/20)+2))</f>
        <v/>
      </c>
      <c r="G9865" s="5" t="str">
        <f aca="false">IF($A9865="","",INDEX(CARTAO_COMPRAS!$I:$I,INT((ROW()-2)/20)+2))</f>
        <v/>
      </c>
      <c r="H9865" s="4" t="str">
        <f aca="false">IF($A9865="","",EDATE(INDEX(CARTAO_COMPRAS!$J:$J,INT((ROW()-2)/20)+2),MOD(ROW()-2,20)))</f>
        <v/>
      </c>
      <c r="I9865" s="4" t="str">
        <f aca="false">IF($H9865="","",$H9865-WEEKDAY($H9865,2)+1)</f>
        <v/>
      </c>
      <c r="J9865" s="4" t="str">
        <f aca="false">IF($I9865="","",$I9865+6)</f>
        <v/>
      </c>
      <c r="K9865" s="6" t="str">
        <f aca="false">IF($H9865="","",DATE(YEAR($H9865),MONTH($H9865),1))</f>
        <v/>
      </c>
      <c r="L9865" s="0" t="str">
        <f aca="false">IF($A9865="","",INDEX(CARTAO_COMPRAS!$K:$K,INT((ROW()-2)/20)+2))</f>
        <v/>
      </c>
      <c r="M9865" s="0" t="str">
        <f aca="false">IF($A9865="","","Compra no cartão")</f>
        <v/>
      </c>
    </row>
    <row r="9866" customFormat="false" ht="13.5" hidden="false" customHeight="false" outlineLevel="0" collapsed="false">
      <c r="A9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6" s="0" t="str">
        <f aca="false">IF($A9866="","",INDEX(CARTAO_COMPRAS!$C:$C,INT((ROW()-2)/20)+2))</f>
        <v/>
      </c>
      <c r="C9866" s="0" t="str">
        <f aca="false">IF($A9866="","",INDEX(CARTAO_COMPRAS!$D:$D,INT((ROW()-2)/20)+2))</f>
        <v/>
      </c>
      <c r="D9866" s="0" t="str">
        <f aca="false">IF($A9866="","",INDEX(CARTAO_COMPRAS!$E:$E,INT((ROW()-2)/20)+2))</f>
        <v/>
      </c>
      <c r="E9866" s="0" t="str">
        <f aca="false">IF($A9866="","",INDEX(CARTAO_COMPRAS!$H:$H,INT((ROW()-2)/20)+2)+MOD(ROW()-2,20))</f>
        <v/>
      </c>
      <c r="F9866" s="0" t="str">
        <f aca="false">IF($A9866="","",INDEX(CARTAO_COMPRAS!$G:$G,INT((ROW()-2)/20)+2))</f>
        <v/>
      </c>
      <c r="G9866" s="5" t="str">
        <f aca="false">IF($A9866="","",INDEX(CARTAO_COMPRAS!$I:$I,INT((ROW()-2)/20)+2))</f>
        <v/>
      </c>
      <c r="H9866" s="4" t="str">
        <f aca="false">IF($A9866="","",EDATE(INDEX(CARTAO_COMPRAS!$J:$J,INT((ROW()-2)/20)+2),MOD(ROW()-2,20)))</f>
        <v/>
      </c>
      <c r="I9866" s="4" t="str">
        <f aca="false">IF($H9866="","",$H9866-WEEKDAY($H9866,2)+1)</f>
        <v/>
      </c>
      <c r="J9866" s="4" t="str">
        <f aca="false">IF($I9866="","",$I9866+6)</f>
        <v/>
      </c>
      <c r="K9866" s="6" t="str">
        <f aca="false">IF($H9866="","",DATE(YEAR($H9866),MONTH($H9866),1))</f>
        <v/>
      </c>
      <c r="L9866" s="0" t="str">
        <f aca="false">IF($A9866="","",INDEX(CARTAO_COMPRAS!$K:$K,INT((ROW()-2)/20)+2))</f>
        <v/>
      </c>
      <c r="M9866" s="0" t="str">
        <f aca="false">IF($A9866="","","Compra no cartão")</f>
        <v/>
      </c>
    </row>
    <row r="9867" customFormat="false" ht="13.5" hidden="false" customHeight="false" outlineLevel="0" collapsed="false">
      <c r="A9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7" s="0" t="str">
        <f aca="false">IF($A9867="","",INDEX(CARTAO_COMPRAS!$C:$C,INT((ROW()-2)/20)+2))</f>
        <v/>
      </c>
      <c r="C9867" s="0" t="str">
        <f aca="false">IF($A9867="","",INDEX(CARTAO_COMPRAS!$D:$D,INT((ROW()-2)/20)+2))</f>
        <v/>
      </c>
      <c r="D9867" s="0" t="str">
        <f aca="false">IF($A9867="","",INDEX(CARTAO_COMPRAS!$E:$E,INT((ROW()-2)/20)+2))</f>
        <v/>
      </c>
      <c r="E9867" s="0" t="str">
        <f aca="false">IF($A9867="","",INDEX(CARTAO_COMPRAS!$H:$H,INT((ROW()-2)/20)+2)+MOD(ROW()-2,20))</f>
        <v/>
      </c>
      <c r="F9867" s="0" t="str">
        <f aca="false">IF($A9867="","",INDEX(CARTAO_COMPRAS!$G:$G,INT((ROW()-2)/20)+2))</f>
        <v/>
      </c>
      <c r="G9867" s="5" t="str">
        <f aca="false">IF($A9867="","",INDEX(CARTAO_COMPRAS!$I:$I,INT((ROW()-2)/20)+2))</f>
        <v/>
      </c>
      <c r="H9867" s="4" t="str">
        <f aca="false">IF($A9867="","",EDATE(INDEX(CARTAO_COMPRAS!$J:$J,INT((ROW()-2)/20)+2),MOD(ROW()-2,20)))</f>
        <v/>
      </c>
      <c r="I9867" s="4" t="str">
        <f aca="false">IF($H9867="","",$H9867-WEEKDAY($H9867,2)+1)</f>
        <v/>
      </c>
      <c r="J9867" s="4" t="str">
        <f aca="false">IF($I9867="","",$I9867+6)</f>
        <v/>
      </c>
      <c r="K9867" s="6" t="str">
        <f aca="false">IF($H9867="","",DATE(YEAR($H9867),MONTH($H9867),1))</f>
        <v/>
      </c>
      <c r="L9867" s="0" t="str">
        <f aca="false">IF($A9867="","",INDEX(CARTAO_COMPRAS!$K:$K,INT((ROW()-2)/20)+2))</f>
        <v/>
      </c>
      <c r="M9867" s="0" t="str">
        <f aca="false">IF($A9867="","","Compra no cartão")</f>
        <v/>
      </c>
    </row>
    <row r="9868" customFormat="false" ht="13.5" hidden="false" customHeight="false" outlineLevel="0" collapsed="false">
      <c r="A9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8" s="0" t="str">
        <f aca="false">IF($A9868="","",INDEX(CARTAO_COMPRAS!$C:$C,INT((ROW()-2)/20)+2))</f>
        <v/>
      </c>
      <c r="C9868" s="0" t="str">
        <f aca="false">IF($A9868="","",INDEX(CARTAO_COMPRAS!$D:$D,INT((ROW()-2)/20)+2))</f>
        <v/>
      </c>
      <c r="D9868" s="0" t="str">
        <f aca="false">IF($A9868="","",INDEX(CARTAO_COMPRAS!$E:$E,INT((ROW()-2)/20)+2))</f>
        <v/>
      </c>
      <c r="E9868" s="0" t="str">
        <f aca="false">IF($A9868="","",INDEX(CARTAO_COMPRAS!$H:$H,INT((ROW()-2)/20)+2)+MOD(ROW()-2,20))</f>
        <v/>
      </c>
      <c r="F9868" s="0" t="str">
        <f aca="false">IF($A9868="","",INDEX(CARTAO_COMPRAS!$G:$G,INT((ROW()-2)/20)+2))</f>
        <v/>
      </c>
      <c r="G9868" s="5" t="str">
        <f aca="false">IF($A9868="","",INDEX(CARTAO_COMPRAS!$I:$I,INT((ROW()-2)/20)+2))</f>
        <v/>
      </c>
      <c r="H9868" s="4" t="str">
        <f aca="false">IF($A9868="","",EDATE(INDEX(CARTAO_COMPRAS!$J:$J,INT((ROW()-2)/20)+2),MOD(ROW()-2,20)))</f>
        <v/>
      </c>
      <c r="I9868" s="4" t="str">
        <f aca="false">IF($H9868="","",$H9868-WEEKDAY($H9868,2)+1)</f>
        <v/>
      </c>
      <c r="J9868" s="4" t="str">
        <f aca="false">IF($I9868="","",$I9868+6)</f>
        <v/>
      </c>
      <c r="K9868" s="6" t="str">
        <f aca="false">IF($H9868="","",DATE(YEAR($H9868),MONTH($H9868),1))</f>
        <v/>
      </c>
      <c r="L9868" s="0" t="str">
        <f aca="false">IF($A9868="","",INDEX(CARTAO_COMPRAS!$K:$K,INT((ROW()-2)/20)+2))</f>
        <v/>
      </c>
      <c r="M9868" s="0" t="str">
        <f aca="false">IF($A9868="","","Compra no cartão")</f>
        <v/>
      </c>
    </row>
    <row r="9869" customFormat="false" ht="13.5" hidden="false" customHeight="false" outlineLevel="0" collapsed="false">
      <c r="A9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69" s="0" t="str">
        <f aca="false">IF($A9869="","",INDEX(CARTAO_COMPRAS!$C:$C,INT((ROW()-2)/20)+2))</f>
        <v/>
      </c>
      <c r="C9869" s="0" t="str">
        <f aca="false">IF($A9869="","",INDEX(CARTAO_COMPRAS!$D:$D,INT((ROW()-2)/20)+2))</f>
        <v/>
      </c>
      <c r="D9869" s="0" t="str">
        <f aca="false">IF($A9869="","",INDEX(CARTAO_COMPRAS!$E:$E,INT((ROW()-2)/20)+2))</f>
        <v/>
      </c>
      <c r="E9869" s="0" t="str">
        <f aca="false">IF($A9869="","",INDEX(CARTAO_COMPRAS!$H:$H,INT((ROW()-2)/20)+2)+MOD(ROW()-2,20))</f>
        <v/>
      </c>
      <c r="F9869" s="0" t="str">
        <f aca="false">IF($A9869="","",INDEX(CARTAO_COMPRAS!$G:$G,INT((ROW()-2)/20)+2))</f>
        <v/>
      </c>
      <c r="G9869" s="5" t="str">
        <f aca="false">IF($A9869="","",INDEX(CARTAO_COMPRAS!$I:$I,INT((ROW()-2)/20)+2))</f>
        <v/>
      </c>
      <c r="H9869" s="4" t="str">
        <f aca="false">IF($A9869="","",EDATE(INDEX(CARTAO_COMPRAS!$J:$J,INT((ROW()-2)/20)+2),MOD(ROW()-2,20)))</f>
        <v/>
      </c>
      <c r="I9869" s="4" t="str">
        <f aca="false">IF($H9869="","",$H9869-WEEKDAY($H9869,2)+1)</f>
        <v/>
      </c>
      <c r="J9869" s="4" t="str">
        <f aca="false">IF($I9869="","",$I9869+6)</f>
        <v/>
      </c>
      <c r="K9869" s="6" t="str">
        <f aca="false">IF($H9869="","",DATE(YEAR($H9869),MONTH($H9869),1))</f>
        <v/>
      </c>
      <c r="L9869" s="0" t="str">
        <f aca="false">IF($A9869="","",INDEX(CARTAO_COMPRAS!$K:$K,INT((ROW()-2)/20)+2))</f>
        <v/>
      </c>
      <c r="M9869" s="0" t="str">
        <f aca="false">IF($A9869="","","Compra no cartão")</f>
        <v/>
      </c>
    </row>
    <row r="9870" customFormat="false" ht="13.5" hidden="false" customHeight="false" outlineLevel="0" collapsed="false">
      <c r="A9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0" s="0" t="str">
        <f aca="false">IF($A9870="","",INDEX(CARTAO_COMPRAS!$C:$C,INT((ROW()-2)/20)+2))</f>
        <v/>
      </c>
      <c r="C9870" s="0" t="str">
        <f aca="false">IF($A9870="","",INDEX(CARTAO_COMPRAS!$D:$D,INT((ROW()-2)/20)+2))</f>
        <v/>
      </c>
      <c r="D9870" s="0" t="str">
        <f aca="false">IF($A9870="","",INDEX(CARTAO_COMPRAS!$E:$E,INT((ROW()-2)/20)+2))</f>
        <v/>
      </c>
      <c r="E9870" s="0" t="str">
        <f aca="false">IF($A9870="","",INDEX(CARTAO_COMPRAS!$H:$H,INT((ROW()-2)/20)+2)+MOD(ROW()-2,20))</f>
        <v/>
      </c>
      <c r="F9870" s="0" t="str">
        <f aca="false">IF($A9870="","",INDEX(CARTAO_COMPRAS!$G:$G,INT((ROW()-2)/20)+2))</f>
        <v/>
      </c>
      <c r="G9870" s="5" t="str">
        <f aca="false">IF($A9870="","",INDEX(CARTAO_COMPRAS!$I:$I,INT((ROW()-2)/20)+2))</f>
        <v/>
      </c>
      <c r="H9870" s="4" t="str">
        <f aca="false">IF($A9870="","",EDATE(INDEX(CARTAO_COMPRAS!$J:$J,INT((ROW()-2)/20)+2),MOD(ROW()-2,20)))</f>
        <v/>
      </c>
      <c r="I9870" s="4" t="str">
        <f aca="false">IF($H9870="","",$H9870-WEEKDAY($H9870,2)+1)</f>
        <v/>
      </c>
      <c r="J9870" s="4" t="str">
        <f aca="false">IF($I9870="","",$I9870+6)</f>
        <v/>
      </c>
      <c r="K9870" s="6" t="str">
        <f aca="false">IF($H9870="","",DATE(YEAR($H9870),MONTH($H9870),1))</f>
        <v/>
      </c>
      <c r="L9870" s="0" t="str">
        <f aca="false">IF($A9870="","",INDEX(CARTAO_COMPRAS!$K:$K,INT((ROW()-2)/20)+2))</f>
        <v/>
      </c>
      <c r="M9870" s="0" t="str">
        <f aca="false">IF($A9870="","","Compra no cartão")</f>
        <v/>
      </c>
    </row>
    <row r="9871" customFormat="false" ht="13.5" hidden="false" customHeight="false" outlineLevel="0" collapsed="false">
      <c r="A9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1" s="0" t="str">
        <f aca="false">IF($A9871="","",INDEX(CARTAO_COMPRAS!$C:$C,INT((ROW()-2)/20)+2))</f>
        <v/>
      </c>
      <c r="C9871" s="0" t="str">
        <f aca="false">IF($A9871="","",INDEX(CARTAO_COMPRAS!$D:$D,INT((ROW()-2)/20)+2))</f>
        <v/>
      </c>
      <c r="D9871" s="0" t="str">
        <f aca="false">IF($A9871="","",INDEX(CARTAO_COMPRAS!$E:$E,INT((ROW()-2)/20)+2))</f>
        <v/>
      </c>
      <c r="E9871" s="0" t="str">
        <f aca="false">IF($A9871="","",INDEX(CARTAO_COMPRAS!$H:$H,INT((ROW()-2)/20)+2)+MOD(ROW()-2,20))</f>
        <v/>
      </c>
      <c r="F9871" s="0" t="str">
        <f aca="false">IF($A9871="","",INDEX(CARTAO_COMPRAS!$G:$G,INT((ROW()-2)/20)+2))</f>
        <v/>
      </c>
      <c r="G9871" s="5" t="str">
        <f aca="false">IF($A9871="","",INDEX(CARTAO_COMPRAS!$I:$I,INT((ROW()-2)/20)+2))</f>
        <v/>
      </c>
      <c r="H9871" s="4" t="str">
        <f aca="false">IF($A9871="","",EDATE(INDEX(CARTAO_COMPRAS!$J:$J,INT((ROW()-2)/20)+2),MOD(ROW()-2,20)))</f>
        <v/>
      </c>
      <c r="I9871" s="4" t="str">
        <f aca="false">IF($H9871="","",$H9871-WEEKDAY($H9871,2)+1)</f>
        <v/>
      </c>
      <c r="J9871" s="4" t="str">
        <f aca="false">IF($I9871="","",$I9871+6)</f>
        <v/>
      </c>
      <c r="K9871" s="6" t="str">
        <f aca="false">IF($H9871="","",DATE(YEAR($H9871),MONTH($H9871),1))</f>
        <v/>
      </c>
      <c r="L9871" s="0" t="str">
        <f aca="false">IF($A9871="","",INDEX(CARTAO_COMPRAS!$K:$K,INT((ROW()-2)/20)+2))</f>
        <v/>
      </c>
      <c r="M9871" s="0" t="str">
        <f aca="false">IF($A9871="","","Compra no cartão")</f>
        <v/>
      </c>
    </row>
    <row r="9872" customFormat="false" ht="13.5" hidden="false" customHeight="false" outlineLevel="0" collapsed="false">
      <c r="A9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2" s="0" t="str">
        <f aca="false">IF($A9872="","",INDEX(CARTAO_COMPRAS!$C:$C,INT((ROW()-2)/20)+2))</f>
        <v/>
      </c>
      <c r="C9872" s="0" t="str">
        <f aca="false">IF($A9872="","",INDEX(CARTAO_COMPRAS!$D:$D,INT((ROW()-2)/20)+2))</f>
        <v/>
      </c>
      <c r="D9872" s="0" t="str">
        <f aca="false">IF($A9872="","",INDEX(CARTAO_COMPRAS!$E:$E,INT((ROW()-2)/20)+2))</f>
        <v/>
      </c>
      <c r="E9872" s="0" t="str">
        <f aca="false">IF($A9872="","",INDEX(CARTAO_COMPRAS!$H:$H,INT((ROW()-2)/20)+2)+MOD(ROW()-2,20))</f>
        <v/>
      </c>
      <c r="F9872" s="0" t="str">
        <f aca="false">IF($A9872="","",INDEX(CARTAO_COMPRAS!$G:$G,INT((ROW()-2)/20)+2))</f>
        <v/>
      </c>
      <c r="G9872" s="5" t="str">
        <f aca="false">IF($A9872="","",INDEX(CARTAO_COMPRAS!$I:$I,INT((ROW()-2)/20)+2))</f>
        <v/>
      </c>
      <c r="H9872" s="4" t="str">
        <f aca="false">IF($A9872="","",EDATE(INDEX(CARTAO_COMPRAS!$J:$J,INT((ROW()-2)/20)+2),MOD(ROW()-2,20)))</f>
        <v/>
      </c>
      <c r="I9872" s="4" t="str">
        <f aca="false">IF($H9872="","",$H9872-WEEKDAY($H9872,2)+1)</f>
        <v/>
      </c>
      <c r="J9872" s="4" t="str">
        <f aca="false">IF($I9872="","",$I9872+6)</f>
        <v/>
      </c>
      <c r="K9872" s="6" t="str">
        <f aca="false">IF($H9872="","",DATE(YEAR($H9872),MONTH($H9872),1))</f>
        <v/>
      </c>
      <c r="L9872" s="0" t="str">
        <f aca="false">IF($A9872="","",INDEX(CARTAO_COMPRAS!$K:$K,INT((ROW()-2)/20)+2))</f>
        <v/>
      </c>
      <c r="M9872" s="0" t="str">
        <f aca="false">IF($A9872="","","Compra no cartão")</f>
        <v/>
      </c>
    </row>
    <row r="9873" customFormat="false" ht="13.5" hidden="false" customHeight="false" outlineLevel="0" collapsed="false">
      <c r="A9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3" s="0" t="str">
        <f aca="false">IF($A9873="","",INDEX(CARTAO_COMPRAS!$C:$C,INT((ROW()-2)/20)+2))</f>
        <v/>
      </c>
      <c r="C9873" s="0" t="str">
        <f aca="false">IF($A9873="","",INDEX(CARTAO_COMPRAS!$D:$D,INT((ROW()-2)/20)+2))</f>
        <v/>
      </c>
      <c r="D9873" s="0" t="str">
        <f aca="false">IF($A9873="","",INDEX(CARTAO_COMPRAS!$E:$E,INT((ROW()-2)/20)+2))</f>
        <v/>
      </c>
      <c r="E9873" s="0" t="str">
        <f aca="false">IF($A9873="","",INDEX(CARTAO_COMPRAS!$H:$H,INT((ROW()-2)/20)+2)+MOD(ROW()-2,20))</f>
        <v/>
      </c>
      <c r="F9873" s="0" t="str">
        <f aca="false">IF($A9873="","",INDEX(CARTAO_COMPRAS!$G:$G,INT((ROW()-2)/20)+2))</f>
        <v/>
      </c>
      <c r="G9873" s="5" t="str">
        <f aca="false">IF($A9873="","",INDEX(CARTAO_COMPRAS!$I:$I,INT((ROW()-2)/20)+2))</f>
        <v/>
      </c>
      <c r="H9873" s="4" t="str">
        <f aca="false">IF($A9873="","",EDATE(INDEX(CARTAO_COMPRAS!$J:$J,INT((ROW()-2)/20)+2),MOD(ROW()-2,20)))</f>
        <v/>
      </c>
      <c r="I9873" s="4" t="str">
        <f aca="false">IF($H9873="","",$H9873-WEEKDAY($H9873,2)+1)</f>
        <v/>
      </c>
      <c r="J9873" s="4" t="str">
        <f aca="false">IF($I9873="","",$I9873+6)</f>
        <v/>
      </c>
      <c r="K9873" s="6" t="str">
        <f aca="false">IF($H9873="","",DATE(YEAR($H9873),MONTH($H9873),1))</f>
        <v/>
      </c>
      <c r="L9873" s="0" t="str">
        <f aca="false">IF($A9873="","",INDEX(CARTAO_COMPRAS!$K:$K,INT((ROW()-2)/20)+2))</f>
        <v/>
      </c>
      <c r="M9873" s="0" t="str">
        <f aca="false">IF($A9873="","","Compra no cartão")</f>
        <v/>
      </c>
    </row>
    <row r="9874" customFormat="false" ht="13.5" hidden="false" customHeight="false" outlineLevel="0" collapsed="false">
      <c r="A9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4" s="0" t="str">
        <f aca="false">IF($A9874="","",INDEX(CARTAO_COMPRAS!$C:$C,INT((ROW()-2)/20)+2))</f>
        <v/>
      </c>
      <c r="C9874" s="0" t="str">
        <f aca="false">IF($A9874="","",INDEX(CARTAO_COMPRAS!$D:$D,INT((ROW()-2)/20)+2))</f>
        <v/>
      </c>
      <c r="D9874" s="0" t="str">
        <f aca="false">IF($A9874="","",INDEX(CARTAO_COMPRAS!$E:$E,INT((ROW()-2)/20)+2))</f>
        <v/>
      </c>
      <c r="E9874" s="0" t="str">
        <f aca="false">IF($A9874="","",INDEX(CARTAO_COMPRAS!$H:$H,INT((ROW()-2)/20)+2)+MOD(ROW()-2,20))</f>
        <v/>
      </c>
      <c r="F9874" s="0" t="str">
        <f aca="false">IF($A9874="","",INDEX(CARTAO_COMPRAS!$G:$G,INT((ROW()-2)/20)+2))</f>
        <v/>
      </c>
      <c r="G9874" s="5" t="str">
        <f aca="false">IF($A9874="","",INDEX(CARTAO_COMPRAS!$I:$I,INT((ROW()-2)/20)+2))</f>
        <v/>
      </c>
      <c r="H9874" s="4" t="str">
        <f aca="false">IF($A9874="","",EDATE(INDEX(CARTAO_COMPRAS!$J:$J,INT((ROW()-2)/20)+2),MOD(ROW()-2,20)))</f>
        <v/>
      </c>
      <c r="I9874" s="4" t="str">
        <f aca="false">IF($H9874="","",$H9874-WEEKDAY($H9874,2)+1)</f>
        <v/>
      </c>
      <c r="J9874" s="4" t="str">
        <f aca="false">IF($I9874="","",$I9874+6)</f>
        <v/>
      </c>
      <c r="K9874" s="6" t="str">
        <f aca="false">IF($H9874="","",DATE(YEAR($H9874),MONTH($H9874),1))</f>
        <v/>
      </c>
      <c r="L9874" s="0" t="str">
        <f aca="false">IF($A9874="","",INDEX(CARTAO_COMPRAS!$K:$K,INT((ROW()-2)/20)+2))</f>
        <v/>
      </c>
      <c r="M9874" s="0" t="str">
        <f aca="false">IF($A9874="","","Compra no cartão")</f>
        <v/>
      </c>
    </row>
    <row r="9875" customFormat="false" ht="13.5" hidden="false" customHeight="false" outlineLevel="0" collapsed="false">
      <c r="A9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5" s="0" t="str">
        <f aca="false">IF($A9875="","",INDEX(CARTAO_COMPRAS!$C:$C,INT((ROW()-2)/20)+2))</f>
        <v/>
      </c>
      <c r="C9875" s="0" t="str">
        <f aca="false">IF($A9875="","",INDEX(CARTAO_COMPRAS!$D:$D,INT((ROW()-2)/20)+2))</f>
        <v/>
      </c>
      <c r="D9875" s="0" t="str">
        <f aca="false">IF($A9875="","",INDEX(CARTAO_COMPRAS!$E:$E,INT((ROW()-2)/20)+2))</f>
        <v/>
      </c>
      <c r="E9875" s="0" t="str">
        <f aca="false">IF($A9875="","",INDEX(CARTAO_COMPRAS!$H:$H,INT((ROW()-2)/20)+2)+MOD(ROW()-2,20))</f>
        <v/>
      </c>
      <c r="F9875" s="0" t="str">
        <f aca="false">IF($A9875="","",INDEX(CARTAO_COMPRAS!$G:$G,INT((ROW()-2)/20)+2))</f>
        <v/>
      </c>
      <c r="G9875" s="5" t="str">
        <f aca="false">IF($A9875="","",INDEX(CARTAO_COMPRAS!$I:$I,INT((ROW()-2)/20)+2))</f>
        <v/>
      </c>
      <c r="H9875" s="4" t="str">
        <f aca="false">IF($A9875="","",EDATE(INDEX(CARTAO_COMPRAS!$J:$J,INT((ROW()-2)/20)+2),MOD(ROW()-2,20)))</f>
        <v/>
      </c>
      <c r="I9875" s="4" t="str">
        <f aca="false">IF($H9875="","",$H9875-WEEKDAY($H9875,2)+1)</f>
        <v/>
      </c>
      <c r="J9875" s="4" t="str">
        <f aca="false">IF($I9875="","",$I9875+6)</f>
        <v/>
      </c>
      <c r="K9875" s="6" t="str">
        <f aca="false">IF($H9875="","",DATE(YEAR($H9875),MONTH($H9875),1))</f>
        <v/>
      </c>
      <c r="L9875" s="0" t="str">
        <f aca="false">IF($A9875="","",INDEX(CARTAO_COMPRAS!$K:$K,INT((ROW()-2)/20)+2))</f>
        <v/>
      </c>
      <c r="M9875" s="0" t="str">
        <f aca="false">IF($A9875="","","Compra no cartão")</f>
        <v/>
      </c>
    </row>
    <row r="9876" customFormat="false" ht="13.5" hidden="false" customHeight="false" outlineLevel="0" collapsed="false">
      <c r="A9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6" s="0" t="str">
        <f aca="false">IF($A9876="","",INDEX(CARTAO_COMPRAS!$C:$C,INT((ROW()-2)/20)+2))</f>
        <v/>
      </c>
      <c r="C9876" s="0" t="str">
        <f aca="false">IF($A9876="","",INDEX(CARTAO_COMPRAS!$D:$D,INT((ROW()-2)/20)+2))</f>
        <v/>
      </c>
      <c r="D9876" s="0" t="str">
        <f aca="false">IF($A9876="","",INDEX(CARTAO_COMPRAS!$E:$E,INT((ROW()-2)/20)+2))</f>
        <v/>
      </c>
      <c r="E9876" s="0" t="str">
        <f aca="false">IF($A9876="","",INDEX(CARTAO_COMPRAS!$H:$H,INT((ROW()-2)/20)+2)+MOD(ROW()-2,20))</f>
        <v/>
      </c>
      <c r="F9876" s="0" t="str">
        <f aca="false">IF($A9876="","",INDEX(CARTAO_COMPRAS!$G:$G,INT((ROW()-2)/20)+2))</f>
        <v/>
      </c>
      <c r="G9876" s="5" t="str">
        <f aca="false">IF($A9876="","",INDEX(CARTAO_COMPRAS!$I:$I,INT((ROW()-2)/20)+2))</f>
        <v/>
      </c>
      <c r="H9876" s="4" t="str">
        <f aca="false">IF($A9876="","",EDATE(INDEX(CARTAO_COMPRAS!$J:$J,INT((ROW()-2)/20)+2),MOD(ROW()-2,20)))</f>
        <v/>
      </c>
      <c r="I9876" s="4" t="str">
        <f aca="false">IF($H9876="","",$H9876-WEEKDAY($H9876,2)+1)</f>
        <v/>
      </c>
      <c r="J9876" s="4" t="str">
        <f aca="false">IF($I9876="","",$I9876+6)</f>
        <v/>
      </c>
      <c r="K9876" s="6" t="str">
        <f aca="false">IF($H9876="","",DATE(YEAR($H9876),MONTH($H9876),1))</f>
        <v/>
      </c>
      <c r="L9876" s="0" t="str">
        <f aca="false">IF($A9876="","",INDEX(CARTAO_COMPRAS!$K:$K,INT((ROW()-2)/20)+2))</f>
        <v/>
      </c>
      <c r="M9876" s="0" t="str">
        <f aca="false">IF($A9876="","","Compra no cartão")</f>
        <v/>
      </c>
    </row>
    <row r="9877" customFormat="false" ht="13.5" hidden="false" customHeight="false" outlineLevel="0" collapsed="false">
      <c r="A9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7" s="0" t="str">
        <f aca="false">IF($A9877="","",INDEX(CARTAO_COMPRAS!$C:$C,INT((ROW()-2)/20)+2))</f>
        <v/>
      </c>
      <c r="C9877" s="0" t="str">
        <f aca="false">IF($A9877="","",INDEX(CARTAO_COMPRAS!$D:$D,INT((ROW()-2)/20)+2))</f>
        <v/>
      </c>
      <c r="D9877" s="0" t="str">
        <f aca="false">IF($A9877="","",INDEX(CARTAO_COMPRAS!$E:$E,INT((ROW()-2)/20)+2))</f>
        <v/>
      </c>
      <c r="E9877" s="0" t="str">
        <f aca="false">IF($A9877="","",INDEX(CARTAO_COMPRAS!$H:$H,INT((ROW()-2)/20)+2)+MOD(ROW()-2,20))</f>
        <v/>
      </c>
      <c r="F9877" s="0" t="str">
        <f aca="false">IF($A9877="","",INDEX(CARTAO_COMPRAS!$G:$G,INT((ROW()-2)/20)+2))</f>
        <v/>
      </c>
      <c r="G9877" s="5" t="str">
        <f aca="false">IF($A9877="","",INDEX(CARTAO_COMPRAS!$I:$I,INT((ROW()-2)/20)+2))</f>
        <v/>
      </c>
      <c r="H9877" s="4" t="str">
        <f aca="false">IF($A9877="","",EDATE(INDEX(CARTAO_COMPRAS!$J:$J,INT((ROW()-2)/20)+2),MOD(ROW()-2,20)))</f>
        <v/>
      </c>
      <c r="I9877" s="4" t="str">
        <f aca="false">IF($H9877="","",$H9877-WEEKDAY($H9877,2)+1)</f>
        <v/>
      </c>
      <c r="J9877" s="4" t="str">
        <f aca="false">IF($I9877="","",$I9877+6)</f>
        <v/>
      </c>
      <c r="K9877" s="6" t="str">
        <f aca="false">IF($H9877="","",DATE(YEAR($H9877),MONTH($H9877),1))</f>
        <v/>
      </c>
      <c r="L9877" s="0" t="str">
        <f aca="false">IF($A9877="","",INDEX(CARTAO_COMPRAS!$K:$K,INT((ROW()-2)/20)+2))</f>
        <v/>
      </c>
      <c r="M9877" s="0" t="str">
        <f aca="false">IF($A9877="","","Compra no cartão")</f>
        <v/>
      </c>
    </row>
    <row r="9878" customFormat="false" ht="13.5" hidden="false" customHeight="false" outlineLevel="0" collapsed="false">
      <c r="A9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8" s="0" t="str">
        <f aca="false">IF($A9878="","",INDEX(CARTAO_COMPRAS!$C:$C,INT((ROW()-2)/20)+2))</f>
        <v/>
      </c>
      <c r="C9878" s="0" t="str">
        <f aca="false">IF($A9878="","",INDEX(CARTAO_COMPRAS!$D:$D,INT((ROW()-2)/20)+2))</f>
        <v/>
      </c>
      <c r="D9878" s="0" t="str">
        <f aca="false">IF($A9878="","",INDEX(CARTAO_COMPRAS!$E:$E,INT((ROW()-2)/20)+2))</f>
        <v/>
      </c>
      <c r="E9878" s="0" t="str">
        <f aca="false">IF($A9878="","",INDEX(CARTAO_COMPRAS!$H:$H,INT((ROW()-2)/20)+2)+MOD(ROW()-2,20))</f>
        <v/>
      </c>
      <c r="F9878" s="0" t="str">
        <f aca="false">IF($A9878="","",INDEX(CARTAO_COMPRAS!$G:$G,INT((ROW()-2)/20)+2))</f>
        <v/>
      </c>
      <c r="G9878" s="5" t="str">
        <f aca="false">IF($A9878="","",INDEX(CARTAO_COMPRAS!$I:$I,INT((ROW()-2)/20)+2))</f>
        <v/>
      </c>
      <c r="H9878" s="4" t="str">
        <f aca="false">IF($A9878="","",EDATE(INDEX(CARTAO_COMPRAS!$J:$J,INT((ROW()-2)/20)+2),MOD(ROW()-2,20)))</f>
        <v/>
      </c>
      <c r="I9878" s="4" t="str">
        <f aca="false">IF($H9878="","",$H9878-WEEKDAY($H9878,2)+1)</f>
        <v/>
      </c>
      <c r="J9878" s="4" t="str">
        <f aca="false">IF($I9878="","",$I9878+6)</f>
        <v/>
      </c>
      <c r="K9878" s="6" t="str">
        <f aca="false">IF($H9878="","",DATE(YEAR($H9878),MONTH($H9878),1))</f>
        <v/>
      </c>
      <c r="L9878" s="0" t="str">
        <f aca="false">IF($A9878="","",INDEX(CARTAO_COMPRAS!$K:$K,INT((ROW()-2)/20)+2))</f>
        <v/>
      </c>
      <c r="M9878" s="0" t="str">
        <f aca="false">IF($A9878="","","Compra no cartão")</f>
        <v/>
      </c>
    </row>
    <row r="9879" customFormat="false" ht="13.5" hidden="false" customHeight="false" outlineLevel="0" collapsed="false">
      <c r="A9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79" s="0" t="str">
        <f aca="false">IF($A9879="","",INDEX(CARTAO_COMPRAS!$C:$C,INT((ROW()-2)/20)+2))</f>
        <v/>
      </c>
      <c r="C9879" s="0" t="str">
        <f aca="false">IF($A9879="","",INDEX(CARTAO_COMPRAS!$D:$D,INT((ROW()-2)/20)+2))</f>
        <v/>
      </c>
      <c r="D9879" s="0" t="str">
        <f aca="false">IF($A9879="","",INDEX(CARTAO_COMPRAS!$E:$E,INT((ROW()-2)/20)+2))</f>
        <v/>
      </c>
      <c r="E9879" s="0" t="str">
        <f aca="false">IF($A9879="","",INDEX(CARTAO_COMPRAS!$H:$H,INT((ROW()-2)/20)+2)+MOD(ROW()-2,20))</f>
        <v/>
      </c>
      <c r="F9879" s="0" t="str">
        <f aca="false">IF($A9879="","",INDEX(CARTAO_COMPRAS!$G:$G,INT((ROW()-2)/20)+2))</f>
        <v/>
      </c>
      <c r="G9879" s="5" t="str">
        <f aca="false">IF($A9879="","",INDEX(CARTAO_COMPRAS!$I:$I,INT((ROW()-2)/20)+2))</f>
        <v/>
      </c>
      <c r="H9879" s="4" t="str">
        <f aca="false">IF($A9879="","",EDATE(INDEX(CARTAO_COMPRAS!$J:$J,INT((ROW()-2)/20)+2),MOD(ROW()-2,20)))</f>
        <v/>
      </c>
      <c r="I9879" s="4" t="str">
        <f aca="false">IF($H9879="","",$H9879-WEEKDAY($H9879,2)+1)</f>
        <v/>
      </c>
      <c r="J9879" s="4" t="str">
        <f aca="false">IF($I9879="","",$I9879+6)</f>
        <v/>
      </c>
      <c r="K9879" s="6" t="str">
        <f aca="false">IF($H9879="","",DATE(YEAR($H9879),MONTH($H9879),1))</f>
        <v/>
      </c>
      <c r="L9879" s="0" t="str">
        <f aca="false">IF($A9879="","",INDEX(CARTAO_COMPRAS!$K:$K,INT((ROW()-2)/20)+2))</f>
        <v/>
      </c>
      <c r="M9879" s="0" t="str">
        <f aca="false">IF($A9879="","","Compra no cartão")</f>
        <v/>
      </c>
    </row>
    <row r="9880" customFormat="false" ht="13.5" hidden="false" customHeight="false" outlineLevel="0" collapsed="false">
      <c r="A9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0" s="0" t="str">
        <f aca="false">IF($A9880="","",INDEX(CARTAO_COMPRAS!$C:$C,INT((ROW()-2)/20)+2))</f>
        <v/>
      </c>
      <c r="C9880" s="0" t="str">
        <f aca="false">IF($A9880="","",INDEX(CARTAO_COMPRAS!$D:$D,INT((ROW()-2)/20)+2))</f>
        <v/>
      </c>
      <c r="D9880" s="0" t="str">
        <f aca="false">IF($A9880="","",INDEX(CARTAO_COMPRAS!$E:$E,INT((ROW()-2)/20)+2))</f>
        <v/>
      </c>
      <c r="E9880" s="0" t="str">
        <f aca="false">IF($A9880="","",INDEX(CARTAO_COMPRAS!$H:$H,INT((ROW()-2)/20)+2)+MOD(ROW()-2,20))</f>
        <v/>
      </c>
      <c r="F9880" s="0" t="str">
        <f aca="false">IF($A9880="","",INDEX(CARTAO_COMPRAS!$G:$G,INT((ROW()-2)/20)+2))</f>
        <v/>
      </c>
      <c r="G9880" s="5" t="str">
        <f aca="false">IF($A9880="","",INDEX(CARTAO_COMPRAS!$I:$I,INT((ROW()-2)/20)+2))</f>
        <v/>
      </c>
      <c r="H9880" s="4" t="str">
        <f aca="false">IF($A9880="","",EDATE(INDEX(CARTAO_COMPRAS!$J:$J,INT((ROW()-2)/20)+2),MOD(ROW()-2,20)))</f>
        <v/>
      </c>
      <c r="I9880" s="4" t="str">
        <f aca="false">IF($H9880="","",$H9880-WEEKDAY($H9880,2)+1)</f>
        <v/>
      </c>
      <c r="J9880" s="4" t="str">
        <f aca="false">IF($I9880="","",$I9880+6)</f>
        <v/>
      </c>
      <c r="K9880" s="6" t="str">
        <f aca="false">IF($H9880="","",DATE(YEAR($H9880),MONTH($H9880),1))</f>
        <v/>
      </c>
      <c r="L9880" s="0" t="str">
        <f aca="false">IF($A9880="","",INDEX(CARTAO_COMPRAS!$K:$K,INT((ROW()-2)/20)+2))</f>
        <v/>
      </c>
      <c r="M9880" s="0" t="str">
        <f aca="false">IF($A9880="","","Compra no cartão")</f>
        <v/>
      </c>
    </row>
    <row r="9881" customFormat="false" ht="13.5" hidden="false" customHeight="false" outlineLevel="0" collapsed="false">
      <c r="A9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1" s="0" t="str">
        <f aca="false">IF($A9881="","",INDEX(CARTAO_COMPRAS!$C:$C,INT((ROW()-2)/20)+2))</f>
        <v/>
      </c>
      <c r="C9881" s="0" t="str">
        <f aca="false">IF($A9881="","",INDEX(CARTAO_COMPRAS!$D:$D,INT((ROW()-2)/20)+2))</f>
        <v/>
      </c>
      <c r="D9881" s="0" t="str">
        <f aca="false">IF($A9881="","",INDEX(CARTAO_COMPRAS!$E:$E,INT((ROW()-2)/20)+2))</f>
        <v/>
      </c>
      <c r="E9881" s="0" t="str">
        <f aca="false">IF($A9881="","",INDEX(CARTAO_COMPRAS!$H:$H,INT((ROW()-2)/20)+2)+MOD(ROW()-2,20))</f>
        <v/>
      </c>
      <c r="F9881" s="0" t="str">
        <f aca="false">IF($A9881="","",INDEX(CARTAO_COMPRAS!$G:$G,INT((ROW()-2)/20)+2))</f>
        <v/>
      </c>
      <c r="G9881" s="5" t="str">
        <f aca="false">IF($A9881="","",INDEX(CARTAO_COMPRAS!$I:$I,INT((ROW()-2)/20)+2))</f>
        <v/>
      </c>
      <c r="H9881" s="4" t="str">
        <f aca="false">IF($A9881="","",EDATE(INDEX(CARTAO_COMPRAS!$J:$J,INT((ROW()-2)/20)+2),MOD(ROW()-2,20)))</f>
        <v/>
      </c>
      <c r="I9881" s="4" t="str">
        <f aca="false">IF($H9881="","",$H9881-WEEKDAY($H9881,2)+1)</f>
        <v/>
      </c>
      <c r="J9881" s="4" t="str">
        <f aca="false">IF($I9881="","",$I9881+6)</f>
        <v/>
      </c>
      <c r="K9881" s="6" t="str">
        <f aca="false">IF($H9881="","",DATE(YEAR($H9881),MONTH($H9881),1))</f>
        <v/>
      </c>
      <c r="L9881" s="0" t="str">
        <f aca="false">IF($A9881="","",INDEX(CARTAO_COMPRAS!$K:$K,INT((ROW()-2)/20)+2))</f>
        <v/>
      </c>
      <c r="M9881" s="0" t="str">
        <f aca="false">IF($A9881="","","Compra no cartão")</f>
        <v/>
      </c>
    </row>
    <row r="9882" customFormat="false" ht="13.5" hidden="false" customHeight="false" outlineLevel="0" collapsed="false">
      <c r="A988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495</v>
      </c>
      <c r="B9882" s="0" t="str">
        <f aca="false">IF($A9882="","",INDEX(CARTAO_COMPRAS!$C:$C,INT((ROW()-2)/20)+2))</f>
        <v>Nubank</v>
      </c>
      <c r="C9882" s="0" t="str">
        <f aca="false">IF($A9882="","",INDEX(CARTAO_COMPRAS!$D:$D,INT((ROW()-2)/20)+2))</f>
        <v>Giga Atacado</v>
      </c>
      <c r="D9882" s="0" t="str">
        <f aca="false">IF($A9882="","",INDEX(CARTAO_COMPRAS!$E:$E,INT((ROW()-2)/20)+2))</f>
        <v>Alimentação / Insumos</v>
      </c>
      <c r="E9882" s="0" t="n">
        <f aca="false">IF($A9882="","",INDEX(CARTAO_COMPRAS!$H:$H,INT((ROW()-2)/20)+2)+MOD(ROW()-2,20))</f>
        <v>1</v>
      </c>
      <c r="F9882" s="0" t="n">
        <f aca="false">IF($A9882="","",INDEX(CARTAO_COMPRAS!$G:$G,INT((ROW()-2)/20)+2))</f>
        <v>1</v>
      </c>
      <c r="G9882" s="5" t="n">
        <f aca="false">IF($A9882="","",INDEX(CARTAO_COMPRAS!$I:$I,INT((ROW()-2)/20)+2))</f>
        <v>509.1</v>
      </c>
      <c r="H9882" s="4" t="n">
        <f aca="false">IF($A9882="","",EDATE(INDEX(CARTAO_COMPRAS!$J:$J,INT((ROW()-2)/20)+2),MOD(ROW()-2,20)))</f>
        <v>46231</v>
      </c>
      <c r="I9882" s="4" t="n">
        <f aca="false">IF($H9882="","",$H9882-WEEKDAY($H9882,2)+1)</f>
        <v>46230</v>
      </c>
      <c r="J9882" s="4" t="n">
        <f aca="false">IF($I9882="","",$I9882+6)</f>
        <v>46236</v>
      </c>
      <c r="K9882" s="6" t="n">
        <f aca="false">IF($H9882="","",DATE(YEAR($H9882),MONTH($H9882),1))</f>
        <v>46204</v>
      </c>
      <c r="L9882" s="0" t="str">
        <f aca="false">IF($A9882="","",INDEX(CARTAO_COMPRAS!$K:$K,INT((ROW()-2)/20)+2))</f>
        <v>Previsto</v>
      </c>
      <c r="M9882" s="0" t="str">
        <f aca="false">IF($A9882="","","Compra no cartão")</f>
        <v>Compra no cartão</v>
      </c>
    </row>
    <row r="9883" customFormat="false" ht="13.5" hidden="false" customHeight="false" outlineLevel="0" collapsed="false">
      <c r="A9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3" s="0" t="str">
        <f aca="false">IF($A9883="","",INDEX(CARTAO_COMPRAS!$C:$C,INT((ROW()-2)/20)+2))</f>
        <v/>
      </c>
      <c r="C9883" s="0" t="str">
        <f aca="false">IF($A9883="","",INDEX(CARTAO_COMPRAS!$D:$D,INT((ROW()-2)/20)+2))</f>
        <v/>
      </c>
      <c r="D9883" s="0" t="str">
        <f aca="false">IF($A9883="","",INDEX(CARTAO_COMPRAS!$E:$E,INT((ROW()-2)/20)+2))</f>
        <v/>
      </c>
      <c r="E9883" s="0" t="str">
        <f aca="false">IF($A9883="","",INDEX(CARTAO_COMPRAS!$H:$H,INT((ROW()-2)/20)+2)+MOD(ROW()-2,20))</f>
        <v/>
      </c>
      <c r="F9883" s="0" t="str">
        <f aca="false">IF($A9883="","",INDEX(CARTAO_COMPRAS!$G:$G,INT((ROW()-2)/20)+2))</f>
        <v/>
      </c>
      <c r="G9883" s="5" t="str">
        <f aca="false">IF($A9883="","",INDEX(CARTAO_COMPRAS!$I:$I,INT((ROW()-2)/20)+2))</f>
        <v/>
      </c>
      <c r="H9883" s="4" t="str">
        <f aca="false">IF($A9883="","",EDATE(INDEX(CARTAO_COMPRAS!$J:$J,INT((ROW()-2)/20)+2),MOD(ROW()-2,20)))</f>
        <v/>
      </c>
      <c r="I9883" s="4" t="str">
        <f aca="false">IF($H9883="","",$H9883-WEEKDAY($H9883,2)+1)</f>
        <v/>
      </c>
      <c r="J9883" s="4" t="str">
        <f aca="false">IF($I9883="","",$I9883+6)</f>
        <v/>
      </c>
      <c r="K9883" s="6" t="str">
        <f aca="false">IF($H9883="","",DATE(YEAR($H9883),MONTH($H9883),1))</f>
        <v/>
      </c>
      <c r="L9883" s="0" t="str">
        <f aca="false">IF($A9883="","",INDEX(CARTAO_COMPRAS!$K:$K,INT((ROW()-2)/20)+2))</f>
        <v/>
      </c>
      <c r="M9883" s="0" t="str">
        <f aca="false">IF($A9883="","","Compra no cartão")</f>
        <v/>
      </c>
    </row>
    <row r="9884" customFormat="false" ht="13.5" hidden="false" customHeight="false" outlineLevel="0" collapsed="false">
      <c r="A9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4" s="0" t="str">
        <f aca="false">IF($A9884="","",INDEX(CARTAO_COMPRAS!$C:$C,INT((ROW()-2)/20)+2))</f>
        <v/>
      </c>
      <c r="C9884" s="0" t="str">
        <f aca="false">IF($A9884="","",INDEX(CARTAO_COMPRAS!$D:$D,INT((ROW()-2)/20)+2))</f>
        <v/>
      </c>
      <c r="D9884" s="0" t="str">
        <f aca="false">IF($A9884="","",INDEX(CARTAO_COMPRAS!$E:$E,INT((ROW()-2)/20)+2))</f>
        <v/>
      </c>
      <c r="E9884" s="0" t="str">
        <f aca="false">IF($A9884="","",INDEX(CARTAO_COMPRAS!$H:$H,INT((ROW()-2)/20)+2)+MOD(ROW()-2,20))</f>
        <v/>
      </c>
      <c r="F9884" s="0" t="str">
        <f aca="false">IF($A9884="","",INDEX(CARTAO_COMPRAS!$G:$G,INT((ROW()-2)/20)+2))</f>
        <v/>
      </c>
      <c r="G9884" s="5" t="str">
        <f aca="false">IF($A9884="","",INDEX(CARTAO_COMPRAS!$I:$I,INT((ROW()-2)/20)+2))</f>
        <v/>
      </c>
      <c r="H9884" s="4" t="str">
        <f aca="false">IF($A9884="","",EDATE(INDEX(CARTAO_COMPRAS!$J:$J,INT((ROW()-2)/20)+2),MOD(ROW()-2,20)))</f>
        <v/>
      </c>
      <c r="I9884" s="4" t="str">
        <f aca="false">IF($H9884="","",$H9884-WEEKDAY($H9884,2)+1)</f>
        <v/>
      </c>
      <c r="J9884" s="4" t="str">
        <f aca="false">IF($I9884="","",$I9884+6)</f>
        <v/>
      </c>
      <c r="K9884" s="6" t="str">
        <f aca="false">IF($H9884="","",DATE(YEAR($H9884),MONTH($H9884),1))</f>
        <v/>
      </c>
      <c r="L9884" s="0" t="str">
        <f aca="false">IF($A9884="","",INDEX(CARTAO_COMPRAS!$K:$K,INT((ROW()-2)/20)+2))</f>
        <v/>
      </c>
      <c r="M9884" s="0" t="str">
        <f aca="false">IF($A9884="","","Compra no cartão")</f>
        <v/>
      </c>
    </row>
    <row r="9885" customFormat="false" ht="13.5" hidden="false" customHeight="false" outlineLevel="0" collapsed="false">
      <c r="A9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5" s="0" t="str">
        <f aca="false">IF($A9885="","",INDEX(CARTAO_COMPRAS!$C:$C,INT((ROW()-2)/20)+2))</f>
        <v/>
      </c>
      <c r="C9885" s="0" t="str">
        <f aca="false">IF($A9885="","",INDEX(CARTAO_COMPRAS!$D:$D,INT((ROW()-2)/20)+2))</f>
        <v/>
      </c>
      <c r="D9885" s="0" t="str">
        <f aca="false">IF($A9885="","",INDEX(CARTAO_COMPRAS!$E:$E,INT((ROW()-2)/20)+2))</f>
        <v/>
      </c>
      <c r="E9885" s="0" t="str">
        <f aca="false">IF($A9885="","",INDEX(CARTAO_COMPRAS!$H:$H,INT((ROW()-2)/20)+2)+MOD(ROW()-2,20))</f>
        <v/>
      </c>
      <c r="F9885" s="0" t="str">
        <f aca="false">IF($A9885="","",INDEX(CARTAO_COMPRAS!$G:$G,INT((ROW()-2)/20)+2))</f>
        <v/>
      </c>
      <c r="G9885" s="5" t="str">
        <f aca="false">IF($A9885="","",INDEX(CARTAO_COMPRAS!$I:$I,INT((ROW()-2)/20)+2))</f>
        <v/>
      </c>
      <c r="H9885" s="4" t="str">
        <f aca="false">IF($A9885="","",EDATE(INDEX(CARTAO_COMPRAS!$J:$J,INT((ROW()-2)/20)+2),MOD(ROW()-2,20)))</f>
        <v/>
      </c>
      <c r="I9885" s="4" t="str">
        <f aca="false">IF($H9885="","",$H9885-WEEKDAY($H9885,2)+1)</f>
        <v/>
      </c>
      <c r="J9885" s="4" t="str">
        <f aca="false">IF($I9885="","",$I9885+6)</f>
        <v/>
      </c>
      <c r="K9885" s="6" t="str">
        <f aca="false">IF($H9885="","",DATE(YEAR($H9885),MONTH($H9885),1))</f>
        <v/>
      </c>
      <c r="L9885" s="0" t="str">
        <f aca="false">IF($A9885="","",INDEX(CARTAO_COMPRAS!$K:$K,INT((ROW()-2)/20)+2))</f>
        <v/>
      </c>
      <c r="M9885" s="0" t="str">
        <f aca="false">IF($A9885="","","Compra no cartão")</f>
        <v/>
      </c>
    </row>
    <row r="9886" customFormat="false" ht="13.5" hidden="false" customHeight="false" outlineLevel="0" collapsed="false">
      <c r="A9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6" s="0" t="str">
        <f aca="false">IF($A9886="","",INDEX(CARTAO_COMPRAS!$C:$C,INT((ROW()-2)/20)+2))</f>
        <v/>
      </c>
      <c r="C9886" s="0" t="str">
        <f aca="false">IF($A9886="","",INDEX(CARTAO_COMPRAS!$D:$D,INT((ROW()-2)/20)+2))</f>
        <v/>
      </c>
      <c r="D9886" s="0" t="str">
        <f aca="false">IF($A9886="","",INDEX(CARTAO_COMPRAS!$E:$E,INT((ROW()-2)/20)+2))</f>
        <v/>
      </c>
      <c r="E9886" s="0" t="str">
        <f aca="false">IF($A9886="","",INDEX(CARTAO_COMPRAS!$H:$H,INT((ROW()-2)/20)+2)+MOD(ROW()-2,20))</f>
        <v/>
      </c>
      <c r="F9886" s="0" t="str">
        <f aca="false">IF($A9886="","",INDEX(CARTAO_COMPRAS!$G:$G,INT((ROW()-2)/20)+2))</f>
        <v/>
      </c>
      <c r="G9886" s="5" t="str">
        <f aca="false">IF($A9886="","",INDEX(CARTAO_COMPRAS!$I:$I,INT((ROW()-2)/20)+2))</f>
        <v/>
      </c>
      <c r="H9886" s="4" t="str">
        <f aca="false">IF($A9886="","",EDATE(INDEX(CARTAO_COMPRAS!$J:$J,INT((ROW()-2)/20)+2),MOD(ROW()-2,20)))</f>
        <v/>
      </c>
      <c r="I9886" s="4" t="str">
        <f aca="false">IF($H9886="","",$H9886-WEEKDAY($H9886,2)+1)</f>
        <v/>
      </c>
      <c r="J9886" s="4" t="str">
        <f aca="false">IF($I9886="","",$I9886+6)</f>
        <v/>
      </c>
      <c r="K9886" s="6" t="str">
        <f aca="false">IF($H9886="","",DATE(YEAR($H9886),MONTH($H9886),1))</f>
        <v/>
      </c>
      <c r="L9886" s="0" t="str">
        <f aca="false">IF($A9886="","",INDEX(CARTAO_COMPRAS!$K:$K,INT((ROW()-2)/20)+2))</f>
        <v/>
      </c>
      <c r="M9886" s="0" t="str">
        <f aca="false">IF($A9886="","","Compra no cartão")</f>
        <v/>
      </c>
    </row>
    <row r="9887" customFormat="false" ht="13.5" hidden="false" customHeight="false" outlineLevel="0" collapsed="false">
      <c r="A9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7" s="0" t="str">
        <f aca="false">IF($A9887="","",INDEX(CARTAO_COMPRAS!$C:$C,INT((ROW()-2)/20)+2))</f>
        <v/>
      </c>
      <c r="C9887" s="0" t="str">
        <f aca="false">IF($A9887="","",INDEX(CARTAO_COMPRAS!$D:$D,INT((ROW()-2)/20)+2))</f>
        <v/>
      </c>
      <c r="D9887" s="0" t="str">
        <f aca="false">IF($A9887="","",INDEX(CARTAO_COMPRAS!$E:$E,INT((ROW()-2)/20)+2))</f>
        <v/>
      </c>
      <c r="E9887" s="0" t="str">
        <f aca="false">IF($A9887="","",INDEX(CARTAO_COMPRAS!$H:$H,INT((ROW()-2)/20)+2)+MOD(ROW()-2,20))</f>
        <v/>
      </c>
      <c r="F9887" s="0" t="str">
        <f aca="false">IF($A9887="","",INDEX(CARTAO_COMPRAS!$G:$G,INT((ROW()-2)/20)+2))</f>
        <v/>
      </c>
      <c r="G9887" s="5" t="str">
        <f aca="false">IF($A9887="","",INDEX(CARTAO_COMPRAS!$I:$I,INT((ROW()-2)/20)+2))</f>
        <v/>
      </c>
      <c r="H9887" s="4" t="str">
        <f aca="false">IF($A9887="","",EDATE(INDEX(CARTAO_COMPRAS!$J:$J,INT((ROW()-2)/20)+2),MOD(ROW()-2,20)))</f>
        <v/>
      </c>
      <c r="I9887" s="4" t="str">
        <f aca="false">IF($H9887="","",$H9887-WEEKDAY($H9887,2)+1)</f>
        <v/>
      </c>
      <c r="J9887" s="4" t="str">
        <f aca="false">IF($I9887="","",$I9887+6)</f>
        <v/>
      </c>
      <c r="K9887" s="6" t="str">
        <f aca="false">IF($H9887="","",DATE(YEAR($H9887),MONTH($H9887),1))</f>
        <v/>
      </c>
      <c r="L9887" s="0" t="str">
        <f aca="false">IF($A9887="","",INDEX(CARTAO_COMPRAS!$K:$K,INT((ROW()-2)/20)+2))</f>
        <v/>
      </c>
      <c r="M9887" s="0" t="str">
        <f aca="false">IF($A9887="","","Compra no cartão")</f>
        <v/>
      </c>
    </row>
    <row r="9888" customFormat="false" ht="13.5" hidden="false" customHeight="false" outlineLevel="0" collapsed="false">
      <c r="A9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8" s="0" t="str">
        <f aca="false">IF($A9888="","",INDEX(CARTAO_COMPRAS!$C:$C,INT((ROW()-2)/20)+2))</f>
        <v/>
      </c>
      <c r="C9888" s="0" t="str">
        <f aca="false">IF($A9888="","",INDEX(CARTAO_COMPRAS!$D:$D,INT((ROW()-2)/20)+2))</f>
        <v/>
      </c>
      <c r="D9888" s="0" t="str">
        <f aca="false">IF($A9888="","",INDEX(CARTAO_COMPRAS!$E:$E,INT((ROW()-2)/20)+2))</f>
        <v/>
      </c>
      <c r="E9888" s="0" t="str">
        <f aca="false">IF($A9888="","",INDEX(CARTAO_COMPRAS!$H:$H,INT((ROW()-2)/20)+2)+MOD(ROW()-2,20))</f>
        <v/>
      </c>
      <c r="F9888" s="0" t="str">
        <f aca="false">IF($A9888="","",INDEX(CARTAO_COMPRAS!$G:$G,INT((ROW()-2)/20)+2))</f>
        <v/>
      </c>
      <c r="G9888" s="5" t="str">
        <f aca="false">IF($A9888="","",INDEX(CARTAO_COMPRAS!$I:$I,INT((ROW()-2)/20)+2))</f>
        <v/>
      </c>
      <c r="H9888" s="4" t="str">
        <f aca="false">IF($A9888="","",EDATE(INDEX(CARTAO_COMPRAS!$J:$J,INT((ROW()-2)/20)+2),MOD(ROW()-2,20)))</f>
        <v/>
      </c>
      <c r="I9888" s="4" t="str">
        <f aca="false">IF($H9888="","",$H9888-WEEKDAY($H9888,2)+1)</f>
        <v/>
      </c>
      <c r="J9888" s="4" t="str">
        <f aca="false">IF($I9888="","",$I9888+6)</f>
        <v/>
      </c>
      <c r="K9888" s="6" t="str">
        <f aca="false">IF($H9888="","",DATE(YEAR($H9888),MONTH($H9888),1))</f>
        <v/>
      </c>
      <c r="L9888" s="0" t="str">
        <f aca="false">IF($A9888="","",INDEX(CARTAO_COMPRAS!$K:$K,INT((ROW()-2)/20)+2))</f>
        <v/>
      </c>
      <c r="M9888" s="0" t="str">
        <f aca="false">IF($A9888="","","Compra no cartão")</f>
        <v/>
      </c>
    </row>
    <row r="9889" customFormat="false" ht="13.5" hidden="false" customHeight="false" outlineLevel="0" collapsed="false">
      <c r="A9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89" s="0" t="str">
        <f aca="false">IF($A9889="","",INDEX(CARTAO_COMPRAS!$C:$C,INT((ROW()-2)/20)+2))</f>
        <v/>
      </c>
      <c r="C9889" s="0" t="str">
        <f aca="false">IF($A9889="","",INDEX(CARTAO_COMPRAS!$D:$D,INT((ROW()-2)/20)+2))</f>
        <v/>
      </c>
      <c r="D9889" s="0" t="str">
        <f aca="false">IF($A9889="","",INDEX(CARTAO_COMPRAS!$E:$E,INT((ROW()-2)/20)+2))</f>
        <v/>
      </c>
      <c r="E9889" s="0" t="str">
        <f aca="false">IF($A9889="","",INDEX(CARTAO_COMPRAS!$H:$H,INT((ROW()-2)/20)+2)+MOD(ROW()-2,20))</f>
        <v/>
      </c>
      <c r="F9889" s="0" t="str">
        <f aca="false">IF($A9889="","",INDEX(CARTAO_COMPRAS!$G:$G,INT((ROW()-2)/20)+2))</f>
        <v/>
      </c>
      <c r="G9889" s="5" t="str">
        <f aca="false">IF($A9889="","",INDEX(CARTAO_COMPRAS!$I:$I,INT((ROW()-2)/20)+2))</f>
        <v/>
      </c>
      <c r="H9889" s="4" t="str">
        <f aca="false">IF($A9889="","",EDATE(INDEX(CARTAO_COMPRAS!$J:$J,INT((ROW()-2)/20)+2),MOD(ROW()-2,20)))</f>
        <v/>
      </c>
      <c r="I9889" s="4" t="str">
        <f aca="false">IF($H9889="","",$H9889-WEEKDAY($H9889,2)+1)</f>
        <v/>
      </c>
      <c r="J9889" s="4" t="str">
        <f aca="false">IF($I9889="","",$I9889+6)</f>
        <v/>
      </c>
      <c r="K9889" s="6" t="str">
        <f aca="false">IF($H9889="","",DATE(YEAR($H9889),MONTH($H9889),1))</f>
        <v/>
      </c>
      <c r="L9889" s="0" t="str">
        <f aca="false">IF($A9889="","",INDEX(CARTAO_COMPRAS!$K:$K,INT((ROW()-2)/20)+2))</f>
        <v/>
      </c>
      <c r="M9889" s="0" t="str">
        <f aca="false">IF($A9889="","","Compra no cartão")</f>
        <v/>
      </c>
    </row>
    <row r="9890" customFormat="false" ht="13.5" hidden="false" customHeight="false" outlineLevel="0" collapsed="false">
      <c r="A9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0" s="0" t="str">
        <f aca="false">IF($A9890="","",INDEX(CARTAO_COMPRAS!$C:$C,INT((ROW()-2)/20)+2))</f>
        <v/>
      </c>
      <c r="C9890" s="0" t="str">
        <f aca="false">IF($A9890="","",INDEX(CARTAO_COMPRAS!$D:$D,INT((ROW()-2)/20)+2))</f>
        <v/>
      </c>
      <c r="D9890" s="0" t="str">
        <f aca="false">IF($A9890="","",INDEX(CARTAO_COMPRAS!$E:$E,INT((ROW()-2)/20)+2))</f>
        <v/>
      </c>
      <c r="E9890" s="0" t="str">
        <f aca="false">IF($A9890="","",INDEX(CARTAO_COMPRAS!$H:$H,INT((ROW()-2)/20)+2)+MOD(ROW()-2,20))</f>
        <v/>
      </c>
      <c r="F9890" s="0" t="str">
        <f aca="false">IF($A9890="","",INDEX(CARTAO_COMPRAS!$G:$G,INT((ROW()-2)/20)+2))</f>
        <v/>
      </c>
      <c r="G9890" s="5" t="str">
        <f aca="false">IF($A9890="","",INDEX(CARTAO_COMPRAS!$I:$I,INT((ROW()-2)/20)+2))</f>
        <v/>
      </c>
      <c r="H9890" s="4" t="str">
        <f aca="false">IF($A9890="","",EDATE(INDEX(CARTAO_COMPRAS!$J:$J,INT((ROW()-2)/20)+2),MOD(ROW()-2,20)))</f>
        <v/>
      </c>
      <c r="I9890" s="4" t="str">
        <f aca="false">IF($H9890="","",$H9890-WEEKDAY($H9890,2)+1)</f>
        <v/>
      </c>
      <c r="J9890" s="4" t="str">
        <f aca="false">IF($I9890="","",$I9890+6)</f>
        <v/>
      </c>
      <c r="K9890" s="6" t="str">
        <f aca="false">IF($H9890="","",DATE(YEAR($H9890),MONTH($H9890),1))</f>
        <v/>
      </c>
      <c r="L9890" s="0" t="str">
        <f aca="false">IF($A9890="","",INDEX(CARTAO_COMPRAS!$K:$K,INT((ROW()-2)/20)+2))</f>
        <v/>
      </c>
      <c r="M9890" s="0" t="str">
        <f aca="false">IF($A9890="","","Compra no cartão")</f>
        <v/>
      </c>
    </row>
    <row r="9891" customFormat="false" ht="13.5" hidden="false" customHeight="false" outlineLevel="0" collapsed="false">
      <c r="A9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1" s="0" t="str">
        <f aca="false">IF($A9891="","",INDEX(CARTAO_COMPRAS!$C:$C,INT((ROW()-2)/20)+2))</f>
        <v/>
      </c>
      <c r="C9891" s="0" t="str">
        <f aca="false">IF($A9891="","",INDEX(CARTAO_COMPRAS!$D:$D,INT((ROW()-2)/20)+2))</f>
        <v/>
      </c>
      <c r="D9891" s="0" t="str">
        <f aca="false">IF($A9891="","",INDEX(CARTAO_COMPRAS!$E:$E,INT((ROW()-2)/20)+2))</f>
        <v/>
      </c>
      <c r="E9891" s="0" t="str">
        <f aca="false">IF($A9891="","",INDEX(CARTAO_COMPRAS!$H:$H,INT((ROW()-2)/20)+2)+MOD(ROW()-2,20))</f>
        <v/>
      </c>
      <c r="F9891" s="0" t="str">
        <f aca="false">IF($A9891="","",INDEX(CARTAO_COMPRAS!$G:$G,INT((ROW()-2)/20)+2))</f>
        <v/>
      </c>
      <c r="G9891" s="5" t="str">
        <f aca="false">IF($A9891="","",INDEX(CARTAO_COMPRAS!$I:$I,INT((ROW()-2)/20)+2))</f>
        <v/>
      </c>
      <c r="H9891" s="4" t="str">
        <f aca="false">IF($A9891="","",EDATE(INDEX(CARTAO_COMPRAS!$J:$J,INT((ROW()-2)/20)+2),MOD(ROW()-2,20)))</f>
        <v/>
      </c>
      <c r="I9891" s="4" t="str">
        <f aca="false">IF($H9891="","",$H9891-WEEKDAY($H9891,2)+1)</f>
        <v/>
      </c>
      <c r="J9891" s="4" t="str">
        <f aca="false">IF($I9891="","",$I9891+6)</f>
        <v/>
      </c>
      <c r="K9891" s="6" t="str">
        <f aca="false">IF($H9891="","",DATE(YEAR($H9891),MONTH($H9891),1))</f>
        <v/>
      </c>
      <c r="L9891" s="0" t="str">
        <f aca="false">IF($A9891="","",INDEX(CARTAO_COMPRAS!$K:$K,INT((ROW()-2)/20)+2))</f>
        <v/>
      </c>
      <c r="M9891" s="0" t="str">
        <f aca="false">IF($A9891="","","Compra no cartão")</f>
        <v/>
      </c>
    </row>
    <row r="9892" customFormat="false" ht="13.5" hidden="false" customHeight="false" outlineLevel="0" collapsed="false">
      <c r="A9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2" s="0" t="str">
        <f aca="false">IF($A9892="","",INDEX(CARTAO_COMPRAS!$C:$C,INT((ROW()-2)/20)+2))</f>
        <v/>
      </c>
      <c r="C9892" s="0" t="str">
        <f aca="false">IF($A9892="","",INDEX(CARTAO_COMPRAS!$D:$D,INT((ROW()-2)/20)+2))</f>
        <v/>
      </c>
      <c r="D9892" s="0" t="str">
        <f aca="false">IF($A9892="","",INDEX(CARTAO_COMPRAS!$E:$E,INT((ROW()-2)/20)+2))</f>
        <v/>
      </c>
      <c r="E9892" s="0" t="str">
        <f aca="false">IF($A9892="","",INDEX(CARTAO_COMPRAS!$H:$H,INT((ROW()-2)/20)+2)+MOD(ROW()-2,20))</f>
        <v/>
      </c>
      <c r="F9892" s="0" t="str">
        <f aca="false">IF($A9892="","",INDEX(CARTAO_COMPRAS!$G:$G,INT((ROW()-2)/20)+2))</f>
        <v/>
      </c>
      <c r="G9892" s="5" t="str">
        <f aca="false">IF($A9892="","",INDEX(CARTAO_COMPRAS!$I:$I,INT((ROW()-2)/20)+2))</f>
        <v/>
      </c>
      <c r="H9892" s="4" t="str">
        <f aca="false">IF($A9892="","",EDATE(INDEX(CARTAO_COMPRAS!$J:$J,INT((ROW()-2)/20)+2),MOD(ROW()-2,20)))</f>
        <v/>
      </c>
      <c r="I9892" s="4" t="str">
        <f aca="false">IF($H9892="","",$H9892-WEEKDAY($H9892,2)+1)</f>
        <v/>
      </c>
      <c r="J9892" s="4" t="str">
        <f aca="false">IF($I9892="","",$I9892+6)</f>
        <v/>
      </c>
      <c r="K9892" s="6" t="str">
        <f aca="false">IF($H9892="","",DATE(YEAR($H9892),MONTH($H9892),1))</f>
        <v/>
      </c>
      <c r="L9892" s="0" t="str">
        <f aca="false">IF($A9892="","",INDEX(CARTAO_COMPRAS!$K:$K,INT((ROW()-2)/20)+2))</f>
        <v/>
      </c>
      <c r="M9892" s="0" t="str">
        <f aca="false">IF($A9892="","","Compra no cartão")</f>
        <v/>
      </c>
    </row>
    <row r="9893" customFormat="false" ht="13.5" hidden="false" customHeight="false" outlineLevel="0" collapsed="false">
      <c r="A9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3" s="0" t="str">
        <f aca="false">IF($A9893="","",INDEX(CARTAO_COMPRAS!$C:$C,INT((ROW()-2)/20)+2))</f>
        <v/>
      </c>
      <c r="C9893" s="0" t="str">
        <f aca="false">IF($A9893="","",INDEX(CARTAO_COMPRAS!$D:$D,INT((ROW()-2)/20)+2))</f>
        <v/>
      </c>
      <c r="D9893" s="0" t="str">
        <f aca="false">IF($A9893="","",INDEX(CARTAO_COMPRAS!$E:$E,INT((ROW()-2)/20)+2))</f>
        <v/>
      </c>
      <c r="E9893" s="0" t="str">
        <f aca="false">IF($A9893="","",INDEX(CARTAO_COMPRAS!$H:$H,INT((ROW()-2)/20)+2)+MOD(ROW()-2,20))</f>
        <v/>
      </c>
      <c r="F9893" s="0" t="str">
        <f aca="false">IF($A9893="","",INDEX(CARTAO_COMPRAS!$G:$G,INT((ROW()-2)/20)+2))</f>
        <v/>
      </c>
      <c r="G9893" s="5" t="str">
        <f aca="false">IF($A9893="","",INDEX(CARTAO_COMPRAS!$I:$I,INT((ROW()-2)/20)+2))</f>
        <v/>
      </c>
      <c r="H9893" s="4" t="str">
        <f aca="false">IF($A9893="","",EDATE(INDEX(CARTAO_COMPRAS!$J:$J,INT((ROW()-2)/20)+2),MOD(ROW()-2,20)))</f>
        <v/>
      </c>
      <c r="I9893" s="4" t="str">
        <f aca="false">IF($H9893="","",$H9893-WEEKDAY($H9893,2)+1)</f>
        <v/>
      </c>
      <c r="J9893" s="4" t="str">
        <f aca="false">IF($I9893="","",$I9893+6)</f>
        <v/>
      </c>
      <c r="K9893" s="6" t="str">
        <f aca="false">IF($H9893="","",DATE(YEAR($H9893),MONTH($H9893),1))</f>
        <v/>
      </c>
      <c r="L9893" s="0" t="str">
        <f aca="false">IF($A9893="","",INDEX(CARTAO_COMPRAS!$K:$K,INT((ROW()-2)/20)+2))</f>
        <v/>
      </c>
      <c r="M9893" s="0" t="str">
        <f aca="false">IF($A9893="","","Compra no cartão")</f>
        <v/>
      </c>
    </row>
    <row r="9894" customFormat="false" ht="13.5" hidden="false" customHeight="false" outlineLevel="0" collapsed="false">
      <c r="A9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4" s="0" t="str">
        <f aca="false">IF($A9894="","",INDEX(CARTAO_COMPRAS!$C:$C,INT((ROW()-2)/20)+2))</f>
        <v/>
      </c>
      <c r="C9894" s="0" t="str">
        <f aca="false">IF($A9894="","",INDEX(CARTAO_COMPRAS!$D:$D,INT((ROW()-2)/20)+2))</f>
        <v/>
      </c>
      <c r="D9894" s="0" t="str">
        <f aca="false">IF($A9894="","",INDEX(CARTAO_COMPRAS!$E:$E,INT((ROW()-2)/20)+2))</f>
        <v/>
      </c>
      <c r="E9894" s="0" t="str">
        <f aca="false">IF($A9894="","",INDEX(CARTAO_COMPRAS!$H:$H,INT((ROW()-2)/20)+2)+MOD(ROW()-2,20))</f>
        <v/>
      </c>
      <c r="F9894" s="0" t="str">
        <f aca="false">IF($A9894="","",INDEX(CARTAO_COMPRAS!$G:$G,INT((ROW()-2)/20)+2))</f>
        <v/>
      </c>
      <c r="G9894" s="5" t="str">
        <f aca="false">IF($A9894="","",INDEX(CARTAO_COMPRAS!$I:$I,INT((ROW()-2)/20)+2))</f>
        <v/>
      </c>
      <c r="H9894" s="4" t="str">
        <f aca="false">IF($A9894="","",EDATE(INDEX(CARTAO_COMPRAS!$J:$J,INT((ROW()-2)/20)+2),MOD(ROW()-2,20)))</f>
        <v/>
      </c>
      <c r="I9894" s="4" t="str">
        <f aca="false">IF($H9894="","",$H9894-WEEKDAY($H9894,2)+1)</f>
        <v/>
      </c>
      <c r="J9894" s="4" t="str">
        <f aca="false">IF($I9894="","",$I9894+6)</f>
        <v/>
      </c>
      <c r="K9894" s="6" t="str">
        <f aca="false">IF($H9894="","",DATE(YEAR($H9894),MONTH($H9894),1))</f>
        <v/>
      </c>
      <c r="L9894" s="0" t="str">
        <f aca="false">IF($A9894="","",INDEX(CARTAO_COMPRAS!$K:$K,INT((ROW()-2)/20)+2))</f>
        <v/>
      </c>
      <c r="M9894" s="0" t="str">
        <f aca="false">IF($A9894="","","Compra no cartão")</f>
        <v/>
      </c>
    </row>
    <row r="9895" customFormat="false" ht="13.5" hidden="false" customHeight="false" outlineLevel="0" collapsed="false">
      <c r="A9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5" s="0" t="str">
        <f aca="false">IF($A9895="","",INDEX(CARTAO_COMPRAS!$C:$C,INT((ROW()-2)/20)+2))</f>
        <v/>
      </c>
      <c r="C9895" s="0" t="str">
        <f aca="false">IF($A9895="","",INDEX(CARTAO_COMPRAS!$D:$D,INT((ROW()-2)/20)+2))</f>
        <v/>
      </c>
      <c r="D9895" s="0" t="str">
        <f aca="false">IF($A9895="","",INDEX(CARTAO_COMPRAS!$E:$E,INT((ROW()-2)/20)+2))</f>
        <v/>
      </c>
      <c r="E9895" s="0" t="str">
        <f aca="false">IF($A9895="","",INDEX(CARTAO_COMPRAS!$H:$H,INT((ROW()-2)/20)+2)+MOD(ROW()-2,20))</f>
        <v/>
      </c>
      <c r="F9895" s="0" t="str">
        <f aca="false">IF($A9895="","",INDEX(CARTAO_COMPRAS!$G:$G,INT((ROW()-2)/20)+2))</f>
        <v/>
      </c>
      <c r="G9895" s="5" t="str">
        <f aca="false">IF($A9895="","",INDEX(CARTAO_COMPRAS!$I:$I,INT((ROW()-2)/20)+2))</f>
        <v/>
      </c>
      <c r="H9895" s="4" t="str">
        <f aca="false">IF($A9895="","",EDATE(INDEX(CARTAO_COMPRAS!$J:$J,INT((ROW()-2)/20)+2),MOD(ROW()-2,20)))</f>
        <v/>
      </c>
      <c r="I9895" s="4" t="str">
        <f aca="false">IF($H9895="","",$H9895-WEEKDAY($H9895,2)+1)</f>
        <v/>
      </c>
      <c r="J9895" s="4" t="str">
        <f aca="false">IF($I9895="","",$I9895+6)</f>
        <v/>
      </c>
      <c r="K9895" s="6" t="str">
        <f aca="false">IF($H9895="","",DATE(YEAR($H9895),MONTH($H9895),1))</f>
        <v/>
      </c>
      <c r="L9895" s="0" t="str">
        <f aca="false">IF($A9895="","",INDEX(CARTAO_COMPRAS!$K:$K,INT((ROW()-2)/20)+2))</f>
        <v/>
      </c>
      <c r="M9895" s="0" t="str">
        <f aca="false">IF($A9895="","","Compra no cartão")</f>
        <v/>
      </c>
    </row>
    <row r="9896" customFormat="false" ht="13.5" hidden="false" customHeight="false" outlineLevel="0" collapsed="false">
      <c r="A9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6" s="0" t="str">
        <f aca="false">IF($A9896="","",INDEX(CARTAO_COMPRAS!$C:$C,INT((ROW()-2)/20)+2))</f>
        <v/>
      </c>
      <c r="C9896" s="0" t="str">
        <f aca="false">IF($A9896="","",INDEX(CARTAO_COMPRAS!$D:$D,INT((ROW()-2)/20)+2))</f>
        <v/>
      </c>
      <c r="D9896" s="0" t="str">
        <f aca="false">IF($A9896="","",INDEX(CARTAO_COMPRAS!$E:$E,INT((ROW()-2)/20)+2))</f>
        <v/>
      </c>
      <c r="E9896" s="0" t="str">
        <f aca="false">IF($A9896="","",INDEX(CARTAO_COMPRAS!$H:$H,INT((ROW()-2)/20)+2)+MOD(ROW()-2,20))</f>
        <v/>
      </c>
      <c r="F9896" s="0" t="str">
        <f aca="false">IF($A9896="","",INDEX(CARTAO_COMPRAS!$G:$G,INT((ROW()-2)/20)+2))</f>
        <v/>
      </c>
      <c r="G9896" s="5" t="str">
        <f aca="false">IF($A9896="","",INDEX(CARTAO_COMPRAS!$I:$I,INT((ROW()-2)/20)+2))</f>
        <v/>
      </c>
      <c r="H9896" s="4" t="str">
        <f aca="false">IF($A9896="","",EDATE(INDEX(CARTAO_COMPRAS!$J:$J,INT((ROW()-2)/20)+2),MOD(ROW()-2,20)))</f>
        <v/>
      </c>
      <c r="I9896" s="4" t="str">
        <f aca="false">IF($H9896="","",$H9896-WEEKDAY($H9896,2)+1)</f>
        <v/>
      </c>
      <c r="J9896" s="4" t="str">
        <f aca="false">IF($I9896="","",$I9896+6)</f>
        <v/>
      </c>
      <c r="K9896" s="6" t="str">
        <f aca="false">IF($H9896="","",DATE(YEAR($H9896),MONTH($H9896),1))</f>
        <v/>
      </c>
      <c r="L9896" s="0" t="str">
        <f aca="false">IF($A9896="","",INDEX(CARTAO_COMPRAS!$K:$K,INT((ROW()-2)/20)+2))</f>
        <v/>
      </c>
      <c r="M9896" s="0" t="str">
        <f aca="false">IF($A9896="","","Compra no cartão")</f>
        <v/>
      </c>
    </row>
    <row r="9897" customFormat="false" ht="13.5" hidden="false" customHeight="false" outlineLevel="0" collapsed="false">
      <c r="A9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7" s="0" t="str">
        <f aca="false">IF($A9897="","",INDEX(CARTAO_COMPRAS!$C:$C,INT((ROW()-2)/20)+2))</f>
        <v/>
      </c>
      <c r="C9897" s="0" t="str">
        <f aca="false">IF($A9897="","",INDEX(CARTAO_COMPRAS!$D:$D,INT((ROW()-2)/20)+2))</f>
        <v/>
      </c>
      <c r="D9897" s="0" t="str">
        <f aca="false">IF($A9897="","",INDEX(CARTAO_COMPRAS!$E:$E,INT((ROW()-2)/20)+2))</f>
        <v/>
      </c>
      <c r="E9897" s="0" t="str">
        <f aca="false">IF($A9897="","",INDEX(CARTAO_COMPRAS!$H:$H,INT((ROW()-2)/20)+2)+MOD(ROW()-2,20))</f>
        <v/>
      </c>
      <c r="F9897" s="0" t="str">
        <f aca="false">IF($A9897="","",INDEX(CARTAO_COMPRAS!$G:$G,INT((ROW()-2)/20)+2))</f>
        <v/>
      </c>
      <c r="G9897" s="5" t="str">
        <f aca="false">IF($A9897="","",INDEX(CARTAO_COMPRAS!$I:$I,INT((ROW()-2)/20)+2))</f>
        <v/>
      </c>
      <c r="H9897" s="4" t="str">
        <f aca="false">IF($A9897="","",EDATE(INDEX(CARTAO_COMPRAS!$J:$J,INT((ROW()-2)/20)+2),MOD(ROW()-2,20)))</f>
        <v/>
      </c>
      <c r="I9897" s="4" t="str">
        <f aca="false">IF($H9897="","",$H9897-WEEKDAY($H9897,2)+1)</f>
        <v/>
      </c>
      <c r="J9897" s="4" t="str">
        <f aca="false">IF($I9897="","",$I9897+6)</f>
        <v/>
      </c>
      <c r="K9897" s="6" t="str">
        <f aca="false">IF($H9897="","",DATE(YEAR($H9897),MONTH($H9897),1))</f>
        <v/>
      </c>
      <c r="L9897" s="0" t="str">
        <f aca="false">IF($A9897="","",INDEX(CARTAO_COMPRAS!$K:$K,INT((ROW()-2)/20)+2))</f>
        <v/>
      </c>
      <c r="M9897" s="0" t="str">
        <f aca="false">IF($A9897="","","Compra no cartão")</f>
        <v/>
      </c>
    </row>
    <row r="9898" customFormat="false" ht="13.5" hidden="false" customHeight="false" outlineLevel="0" collapsed="false">
      <c r="A9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8" s="0" t="str">
        <f aca="false">IF($A9898="","",INDEX(CARTAO_COMPRAS!$C:$C,INT((ROW()-2)/20)+2))</f>
        <v/>
      </c>
      <c r="C9898" s="0" t="str">
        <f aca="false">IF($A9898="","",INDEX(CARTAO_COMPRAS!$D:$D,INT((ROW()-2)/20)+2))</f>
        <v/>
      </c>
      <c r="D9898" s="0" t="str">
        <f aca="false">IF($A9898="","",INDEX(CARTAO_COMPRAS!$E:$E,INT((ROW()-2)/20)+2))</f>
        <v/>
      </c>
      <c r="E9898" s="0" t="str">
        <f aca="false">IF($A9898="","",INDEX(CARTAO_COMPRAS!$H:$H,INT((ROW()-2)/20)+2)+MOD(ROW()-2,20))</f>
        <v/>
      </c>
      <c r="F9898" s="0" t="str">
        <f aca="false">IF($A9898="","",INDEX(CARTAO_COMPRAS!$G:$G,INT((ROW()-2)/20)+2))</f>
        <v/>
      </c>
      <c r="G9898" s="5" t="str">
        <f aca="false">IF($A9898="","",INDEX(CARTAO_COMPRAS!$I:$I,INT((ROW()-2)/20)+2))</f>
        <v/>
      </c>
      <c r="H9898" s="4" t="str">
        <f aca="false">IF($A9898="","",EDATE(INDEX(CARTAO_COMPRAS!$J:$J,INT((ROW()-2)/20)+2),MOD(ROW()-2,20)))</f>
        <v/>
      </c>
      <c r="I9898" s="4" t="str">
        <f aca="false">IF($H9898="","",$H9898-WEEKDAY($H9898,2)+1)</f>
        <v/>
      </c>
      <c r="J9898" s="4" t="str">
        <f aca="false">IF($I9898="","",$I9898+6)</f>
        <v/>
      </c>
      <c r="K9898" s="6" t="str">
        <f aca="false">IF($H9898="","",DATE(YEAR($H9898),MONTH($H9898),1))</f>
        <v/>
      </c>
      <c r="L9898" s="0" t="str">
        <f aca="false">IF($A9898="","",INDEX(CARTAO_COMPRAS!$K:$K,INT((ROW()-2)/20)+2))</f>
        <v/>
      </c>
      <c r="M9898" s="0" t="str">
        <f aca="false">IF($A9898="","","Compra no cartão")</f>
        <v/>
      </c>
    </row>
    <row r="9899" customFormat="false" ht="13.5" hidden="false" customHeight="false" outlineLevel="0" collapsed="false">
      <c r="A9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899" s="0" t="str">
        <f aca="false">IF($A9899="","",INDEX(CARTAO_COMPRAS!$C:$C,INT((ROW()-2)/20)+2))</f>
        <v/>
      </c>
      <c r="C9899" s="0" t="str">
        <f aca="false">IF($A9899="","",INDEX(CARTAO_COMPRAS!$D:$D,INT((ROW()-2)/20)+2))</f>
        <v/>
      </c>
      <c r="D9899" s="0" t="str">
        <f aca="false">IF($A9899="","",INDEX(CARTAO_COMPRAS!$E:$E,INT((ROW()-2)/20)+2))</f>
        <v/>
      </c>
      <c r="E9899" s="0" t="str">
        <f aca="false">IF($A9899="","",INDEX(CARTAO_COMPRAS!$H:$H,INT((ROW()-2)/20)+2)+MOD(ROW()-2,20))</f>
        <v/>
      </c>
      <c r="F9899" s="0" t="str">
        <f aca="false">IF($A9899="","",INDEX(CARTAO_COMPRAS!$G:$G,INT((ROW()-2)/20)+2))</f>
        <v/>
      </c>
      <c r="G9899" s="5" t="str">
        <f aca="false">IF($A9899="","",INDEX(CARTAO_COMPRAS!$I:$I,INT((ROW()-2)/20)+2))</f>
        <v/>
      </c>
      <c r="H9899" s="4" t="str">
        <f aca="false">IF($A9899="","",EDATE(INDEX(CARTAO_COMPRAS!$J:$J,INT((ROW()-2)/20)+2),MOD(ROW()-2,20)))</f>
        <v/>
      </c>
      <c r="I9899" s="4" t="str">
        <f aca="false">IF($H9899="","",$H9899-WEEKDAY($H9899,2)+1)</f>
        <v/>
      </c>
      <c r="J9899" s="4" t="str">
        <f aca="false">IF($I9899="","",$I9899+6)</f>
        <v/>
      </c>
      <c r="K9899" s="6" t="str">
        <f aca="false">IF($H9899="","",DATE(YEAR($H9899),MONTH($H9899),1))</f>
        <v/>
      </c>
      <c r="L9899" s="0" t="str">
        <f aca="false">IF($A9899="","",INDEX(CARTAO_COMPRAS!$K:$K,INT((ROW()-2)/20)+2))</f>
        <v/>
      </c>
      <c r="M9899" s="0" t="str">
        <f aca="false">IF($A9899="","","Compra no cartão")</f>
        <v/>
      </c>
    </row>
    <row r="9900" customFormat="false" ht="13.5" hidden="false" customHeight="false" outlineLevel="0" collapsed="false">
      <c r="A9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0" s="0" t="str">
        <f aca="false">IF($A9900="","",INDEX(CARTAO_COMPRAS!$C:$C,INT((ROW()-2)/20)+2))</f>
        <v/>
      </c>
      <c r="C9900" s="0" t="str">
        <f aca="false">IF($A9900="","",INDEX(CARTAO_COMPRAS!$D:$D,INT((ROW()-2)/20)+2))</f>
        <v/>
      </c>
      <c r="D9900" s="0" t="str">
        <f aca="false">IF($A9900="","",INDEX(CARTAO_COMPRAS!$E:$E,INT((ROW()-2)/20)+2))</f>
        <v/>
      </c>
      <c r="E9900" s="0" t="str">
        <f aca="false">IF($A9900="","",INDEX(CARTAO_COMPRAS!$H:$H,INT((ROW()-2)/20)+2)+MOD(ROW()-2,20))</f>
        <v/>
      </c>
      <c r="F9900" s="0" t="str">
        <f aca="false">IF($A9900="","",INDEX(CARTAO_COMPRAS!$G:$G,INT((ROW()-2)/20)+2))</f>
        <v/>
      </c>
      <c r="G9900" s="5" t="str">
        <f aca="false">IF($A9900="","",INDEX(CARTAO_COMPRAS!$I:$I,INT((ROW()-2)/20)+2))</f>
        <v/>
      </c>
      <c r="H9900" s="4" t="str">
        <f aca="false">IF($A9900="","",EDATE(INDEX(CARTAO_COMPRAS!$J:$J,INT((ROW()-2)/20)+2),MOD(ROW()-2,20)))</f>
        <v/>
      </c>
      <c r="I9900" s="4" t="str">
        <f aca="false">IF($H9900="","",$H9900-WEEKDAY($H9900,2)+1)</f>
        <v/>
      </c>
      <c r="J9900" s="4" t="str">
        <f aca="false">IF($I9900="","",$I9900+6)</f>
        <v/>
      </c>
      <c r="K9900" s="6" t="str">
        <f aca="false">IF($H9900="","",DATE(YEAR($H9900),MONTH($H9900),1))</f>
        <v/>
      </c>
      <c r="L9900" s="0" t="str">
        <f aca="false">IF($A9900="","",INDEX(CARTAO_COMPRAS!$K:$K,INT((ROW()-2)/20)+2))</f>
        <v/>
      </c>
      <c r="M9900" s="0" t="str">
        <f aca="false">IF($A9900="","","Compra no cartão")</f>
        <v/>
      </c>
    </row>
    <row r="9901" customFormat="false" ht="13.5" hidden="false" customHeight="false" outlineLevel="0" collapsed="false">
      <c r="A9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1" s="0" t="str">
        <f aca="false">IF($A9901="","",INDEX(CARTAO_COMPRAS!$C:$C,INT((ROW()-2)/20)+2))</f>
        <v/>
      </c>
      <c r="C9901" s="0" t="str">
        <f aca="false">IF($A9901="","",INDEX(CARTAO_COMPRAS!$D:$D,INT((ROW()-2)/20)+2))</f>
        <v/>
      </c>
      <c r="D9901" s="0" t="str">
        <f aca="false">IF($A9901="","",INDEX(CARTAO_COMPRAS!$E:$E,INT((ROW()-2)/20)+2))</f>
        <v/>
      </c>
      <c r="E9901" s="0" t="str">
        <f aca="false">IF($A9901="","",INDEX(CARTAO_COMPRAS!$H:$H,INT((ROW()-2)/20)+2)+MOD(ROW()-2,20))</f>
        <v/>
      </c>
      <c r="F9901" s="0" t="str">
        <f aca="false">IF($A9901="","",INDEX(CARTAO_COMPRAS!$G:$G,INT((ROW()-2)/20)+2))</f>
        <v/>
      </c>
      <c r="G9901" s="5" t="str">
        <f aca="false">IF($A9901="","",INDEX(CARTAO_COMPRAS!$I:$I,INT((ROW()-2)/20)+2))</f>
        <v/>
      </c>
      <c r="H9901" s="4" t="str">
        <f aca="false">IF($A9901="","",EDATE(INDEX(CARTAO_COMPRAS!$J:$J,INT((ROW()-2)/20)+2),MOD(ROW()-2,20)))</f>
        <v/>
      </c>
      <c r="I9901" s="4" t="str">
        <f aca="false">IF($H9901="","",$H9901-WEEKDAY($H9901,2)+1)</f>
        <v/>
      </c>
      <c r="J9901" s="4" t="str">
        <f aca="false">IF($I9901="","",$I9901+6)</f>
        <v/>
      </c>
      <c r="K9901" s="6" t="str">
        <f aca="false">IF($H9901="","",DATE(YEAR($H9901),MONTH($H9901),1))</f>
        <v/>
      </c>
      <c r="L9901" s="0" t="str">
        <f aca="false">IF($A9901="","",INDEX(CARTAO_COMPRAS!$K:$K,INT((ROW()-2)/20)+2))</f>
        <v/>
      </c>
      <c r="M9901" s="0" t="str">
        <f aca="false">IF($A9901="","","Compra no cartão")</f>
        <v/>
      </c>
    </row>
    <row r="9902" customFormat="false" ht="13.5" hidden="false" customHeight="false" outlineLevel="0" collapsed="false">
      <c r="A9902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496</v>
      </c>
      <c r="B9902" s="0" t="str">
        <f aca="false">IF($A9902="","",INDEX(CARTAO_COMPRAS!$C:$C,INT((ROW()-2)/20)+2))</f>
        <v>Nubank</v>
      </c>
      <c r="C9902" s="0" t="str">
        <f aca="false">IF($A9902="","",INDEX(CARTAO_COMPRAS!$D:$D,INT((ROW()-2)/20)+2))</f>
        <v>Sonda supermercado</v>
      </c>
      <c r="D9902" s="0" t="str">
        <f aca="false">IF($A9902="","",INDEX(CARTAO_COMPRAS!$E:$E,INT((ROW()-2)/20)+2))</f>
        <v>Alimentação / Insumos</v>
      </c>
      <c r="E9902" s="0" t="n">
        <f aca="false">IF($A9902="","",INDEX(CARTAO_COMPRAS!$H:$H,INT((ROW()-2)/20)+2)+MOD(ROW()-2,20))</f>
        <v>1</v>
      </c>
      <c r="F9902" s="0" t="n">
        <f aca="false">IF($A9902="","",INDEX(CARTAO_COMPRAS!$G:$G,INT((ROW()-2)/20)+2))</f>
        <v>2</v>
      </c>
      <c r="G9902" s="5" t="n">
        <f aca="false">IF($A9902="","",INDEX(CARTAO_COMPRAS!$I:$I,INT((ROW()-2)/20)+2))</f>
        <v>405.515</v>
      </c>
      <c r="H9902" s="4" t="n">
        <f aca="false">IF($A9902="","",EDATE(INDEX(CARTAO_COMPRAS!$J:$J,INT((ROW()-2)/20)+2),MOD(ROW()-2,20)))</f>
        <v>46231</v>
      </c>
      <c r="I9902" s="4" t="n">
        <f aca="false">IF($H9902="","",$H9902-WEEKDAY($H9902,2)+1)</f>
        <v>46230</v>
      </c>
      <c r="J9902" s="4" t="n">
        <f aca="false">IF($I9902="","",$I9902+6)</f>
        <v>46236</v>
      </c>
      <c r="K9902" s="6" t="n">
        <f aca="false">IF($H9902="","",DATE(YEAR($H9902),MONTH($H9902),1))</f>
        <v>46204</v>
      </c>
      <c r="L9902" s="0" t="str">
        <f aca="false">IF($A9902="","",INDEX(CARTAO_COMPRAS!$K:$K,INT((ROW()-2)/20)+2))</f>
        <v>Previsto</v>
      </c>
      <c r="M9902" s="0" t="str">
        <f aca="false">IF($A9902="","","Compra no cartão")</f>
        <v>Compra no cartão</v>
      </c>
    </row>
    <row r="9903" customFormat="false" ht="13.5" hidden="false" customHeight="false" outlineLevel="0" collapsed="false">
      <c r="A9903" s="0" t="n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>496</v>
      </c>
      <c r="B9903" s="0" t="str">
        <f aca="false">IF($A9903="","",INDEX(CARTAO_COMPRAS!$C:$C,INT((ROW()-2)/20)+2))</f>
        <v>Nubank</v>
      </c>
      <c r="C9903" s="0" t="str">
        <f aca="false">IF($A9903="","",INDEX(CARTAO_COMPRAS!$D:$D,INT((ROW()-2)/20)+2))</f>
        <v>Sonda supermercado</v>
      </c>
      <c r="D9903" s="0" t="str">
        <f aca="false">IF($A9903="","",INDEX(CARTAO_COMPRAS!$E:$E,INT((ROW()-2)/20)+2))</f>
        <v>Alimentação / Insumos</v>
      </c>
      <c r="E9903" s="0" t="n">
        <f aca="false">IF($A9903="","",INDEX(CARTAO_COMPRAS!$H:$H,INT((ROW()-2)/20)+2)+MOD(ROW()-2,20))</f>
        <v>2</v>
      </c>
      <c r="F9903" s="0" t="n">
        <f aca="false">IF($A9903="","",INDEX(CARTAO_COMPRAS!$G:$G,INT((ROW()-2)/20)+2))</f>
        <v>2</v>
      </c>
      <c r="G9903" s="5" t="n">
        <f aca="false">IF($A9903="","",INDEX(CARTAO_COMPRAS!$I:$I,INT((ROW()-2)/20)+2))</f>
        <v>405.515</v>
      </c>
      <c r="H9903" s="4" t="n">
        <f aca="false">IF($A9903="","",EDATE(INDEX(CARTAO_COMPRAS!$J:$J,INT((ROW()-2)/20)+2),MOD(ROW()-2,20)))</f>
        <v>46262</v>
      </c>
      <c r="I9903" s="4" t="n">
        <f aca="false">IF($H9903="","",$H9903-WEEKDAY($H9903,2)+1)</f>
        <v>46258</v>
      </c>
      <c r="J9903" s="4" t="n">
        <f aca="false">IF($I9903="","",$I9903+6)</f>
        <v>46264</v>
      </c>
      <c r="K9903" s="6" t="n">
        <f aca="false">IF($H9903="","",DATE(YEAR($H9903),MONTH($H9903),1))</f>
        <v>46235</v>
      </c>
      <c r="L9903" s="0" t="str">
        <f aca="false">IF($A9903="","",INDEX(CARTAO_COMPRAS!$K:$K,INT((ROW()-2)/20)+2))</f>
        <v>Previsto</v>
      </c>
      <c r="M9903" s="0" t="str">
        <f aca="false">IF($A9903="","","Compra no cartão")</f>
        <v>Compra no cartão</v>
      </c>
    </row>
    <row r="9904" customFormat="false" ht="13.5" hidden="false" customHeight="false" outlineLevel="0" collapsed="false">
      <c r="A9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4" s="0" t="str">
        <f aca="false">IF($A9904="","",INDEX(CARTAO_COMPRAS!$C:$C,INT((ROW()-2)/20)+2))</f>
        <v/>
      </c>
      <c r="C9904" s="0" t="str">
        <f aca="false">IF($A9904="","",INDEX(CARTAO_COMPRAS!$D:$D,INT((ROW()-2)/20)+2))</f>
        <v/>
      </c>
      <c r="D9904" s="0" t="str">
        <f aca="false">IF($A9904="","",INDEX(CARTAO_COMPRAS!$E:$E,INT((ROW()-2)/20)+2))</f>
        <v/>
      </c>
      <c r="E9904" s="0" t="str">
        <f aca="false">IF($A9904="","",INDEX(CARTAO_COMPRAS!$H:$H,INT((ROW()-2)/20)+2)+MOD(ROW()-2,20))</f>
        <v/>
      </c>
      <c r="F9904" s="0" t="str">
        <f aca="false">IF($A9904="","",INDEX(CARTAO_COMPRAS!$G:$G,INT((ROW()-2)/20)+2))</f>
        <v/>
      </c>
      <c r="G9904" s="5" t="str">
        <f aca="false">IF($A9904="","",INDEX(CARTAO_COMPRAS!$I:$I,INT((ROW()-2)/20)+2))</f>
        <v/>
      </c>
      <c r="H9904" s="4" t="str">
        <f aca="false">IF($A9904="","",EDATE(INDEX(CARTAO_COMPRAS!$J:$J,INT((ROW()-2)/20)+2),MOD(ROW()-2,20)))</f>
        <v/>
      </c>
      <c r="I9904" s="4" t="str">
        <f aca="false">IF($H9904="","",$H9904-WEEKDAY($H9904,2)+1)</f>
        <v/>
      </c>
      <c r="J9904" s="4" t="str">
        <f aca="false">IF($I9904="","",$I9904+6)</f>
        <v/>
      </c>
      <c r="K9904" s="6" t="str">
        <f aca="false">IF($H9904="","",DATE(YEAR($H9904),MONTH($H9904),1))</f>
        <v/>
      </c>
      <c r="L9904" s="0" t="str">
        <f aca="false">IF($A9904="","",INDEX(CARTAO_COMPRAS!$K:$K,INT((ROW()-2)/20)+2))</f>
        <v/>
      </c>
      <c r="M9904" s="0" t="str">
        <f aca="false">IF($A9904="","","Compra no cartão")</f>
        <v/>
      </c>
    </row>
    <row r="9905" customFormat="false" ht="13.5" hidden="false" customHeight="false" outlineLevel="0" collapsed="false">
      <c r="A9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5" s="0" t="str">
        <f aca="false">IF($A9905="","",INDEX(CARTAO_COMPRAS!$C:$C,INT((ROW()-2)/20)+2))</f>
        <v/>
      </c>
      <c r="C9905" s="0" t="str">
        <f aca="false">IF($A9905="","",INDEX(CARTAO_COMPRAS!$D:$D,INT((ROW()-2)/20)+2))</f>
        <v/>
      </c>
      <c r="D9905" s="0" t="str">
        <f aca="false">IF($A9905="","",INDEX(CARTAO_COMPRAS!$E:$E,INT((ROW()-2)/20)+2))</f>
        <v/>
      </c>
      <c r="E9905" s="0" t="str">
        <f aca="false">IF($A9905="","",INDEX(CARTAO_COMPRAS!$H:$H,INT((ROW()-2)/20)+2)+MOD(ROW()-2,20))</f>
        <v/>
      </c>
      <c r="F9905" s="0" t="str">
        <f aca="false">IF($A9905="","",INDEX(CARTAO_COMPRAS!$G:$G,INT((ROW()-2)/20)+2))</f>
        <v/>
      </c>
      <c r="G9905" s="5" t="str">
        <f aca="false">IF($A9905="","",INDEX(CARTAO_COMPRAS!$I:$I,INT((ROW()-2)/20)+2))</f>
        <v/>
      </c>
      <c r="H9905" s="4" t="str">
        <f aca="false">IF($A9905="","",EDATE(INDEX(CARTAO_COMPRAS!$J:$J,INT((ROW()-2)/20)+2),MOD(ROW()-2,20)))</f>
        <v/>
      </c>
      <c r="I9905" s="4" t="str">
        <f aca="false">IF($H9905="","",$H9905-WEEKDAY($H9905,2)+1)</f>
        <v/>
      </c>
      <c r="J9905" s="4" t="str">
        <f aca="false">IF($I9905="","",$I9905+6)</f>
        <v/>
      </c>
      <c r="K9905" s="6" t="str">
        <f aca="false">IF($H9905="","",DATE(YEAR($H9905),MONTH($H9905),1))</f>
        <v/>
      </c>
      <c r="L9905" s="0" t="str">
        <f aca="false">IF($A9905="","",INDEX(CARTAO_COMPRAS!$K:$K,INT((ROW()-2)/20)+2))</f>
        <v/>
      </c>
      <c r="M9905" s="0" t="str">
        <f aca="false">IF($A9905="","","Compra no cartão")</f>
        <v/>
      </c>
    </row>
    <row r="9906" customFormat="false" ht="13.5" hidden="false" customHeight="false" outlineLevel="0" collapsed="false">
      <c r="A9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6" s="0" t="str">
        <f aca="false">IF($A9906="","",INDEX(CARTAO_COMPRAS!$C:$C,INT((ROW()-2)/20)+2))</f>
        <v/>
      </c>
      <c r="C9906" s="0" t="str">
        <f aca="false">IF($A9906="","",INDEX(CARTAO_COMPRAS!$D:$D,INT((ROW()-2)/20)+2))</f>
        <v/>
      </c>
      <c r="D9906" s="0" t="str">
        <f aca="false">IF($A9906="","",INDEX(CARTAO_COMPRAS!$E:$E,INT((ROW()-2)/20)+2))</f>
        <v/>
      </c>
      <c r="E9906" s="0" t="str">
        <f aca="false">IF($A9906="","",INDEX(CARTAO_COMPRAS!$H:$H,INT((ROW()-2)/20)+2)+MOD(ROW()-2,20))</f>
        <v/>
      </c>
      <c r="F9906" s="0" t="str">
        <f aca="false">IF($A9906="","",INDEX(CARTAO_COMPRAS!$G:$G,INT((ROW()-2)/20)+2))</f>
        <v/>
      </c>
      <c r="G9906" s="5" t="str">
        <f aca="false">IF($A9906="","",INDEX(CARTAO_COMPRAS!$I:$I,INT((ROW()-2)/20)+2))</f>
        <v/>
      </c>
      <c r="H9906" s="4" t="str">
        <f aca="false">IF($A9906="","",EDATE(INDEX(CARTAO_COMPRAS!$J:$J,INT((ROW()-2)/20)+2),MOD(ROW()-2,20)))</f>
        <v/>
      </c>
      <c r="I9906" s="4" t="str">
        <f aca="false">IF($H9906="","",$H9906-WEEKDAY($H9906,2)+1)</f>
        <v/>
      </c>
      <c r="J9906" s="4" t="str">
        <f aca="false">IF($I9906="","",$I9906+6)</f>
        <v/>
      </c>
      <c r="K9906" s="6" t="str">
        <f aca="false">IF($H9906="","",DATE(YEAR($H9906),MONTH($H9906),1))</f>
        <v/>
      </c>
      <c r="L9906" s="0" t="str">
        <f aca="false">IF($A9906="","",INDEX(CARTAO_COMPRAS!$K:$K,INT((ROW()-2)/20)+2))</f>
        <v/>
      </c>
      <c r="M9906" s="0" t="str">
        <f aca="false">IF($A9906="","","Compra no cartão")</f>
        <v/>
      </c>
    </row>
    <row r="9907" customFormat="false" ht="13.5" hidden="false" customHeight="false" outlineLevel="0" collapsed="false">
      <c r="A9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7" s="0" t="str">
        <f aca="false">IF($A9907="","",INDEX(CARTAO_COMPRAS!$C:$C,INT((ROW()-2)/20)+2))</f>
        <v/>
      </c>
      <c r="C9907" s="0" t="str">
        <f aca="false">IF($A9907="","",INDEX(CARTAO_COMPRAS!$D:$D,INT((ROW()-2)/20)+2))</f>
        <v/>
      </c>
      <c r="D9907" s="0" t="str">
        <f aca="false">IF($A9907="","",INDEX(CARTAO_COMPRAS!$E:$E,INT((ROW()-2)/20)+2))</f>
        <v/>
      </c>
      <c r="E9907" s="0" t="str">
        <f aca="false">IF($A9907="","",INDEX(CARTAO_COMPRAS!$H:$H,INT((ROW()-2)/20)+2)+MOD(ROW()-2,20))</f>
        <v/>
      </c>
      <c r="F9907" s="0" t="str">
        <f aca="false">IF($A9907="","",INDEX(CARTAO_COMPRAS!$G:$G,INT((ROW()-2)/20)+2))</f>
        <v/>
      </c>
      <c r="G9907" s="5" t="str">
        <f aca="false">IF($A9907="","",INDEX(CARTAO_COMPRAS!$I:$I,INT((ROW()-2)/20)+2))</f>
        <v/>
      </c>
      <c r="H9907" s="4" t="str">
        <f aca="false">IF($A9907="","",EDATE(INDEX(CARTAO_COMPRAS!$J:$J,INT((ROW()-2)/20)+2),MOD(ROW()-2,20)))</f>
        <v/>
      </c>
      <c r="I9907" s="4" t="str">
        <f aca="false">IF($H9907="","",$H9907-WEEKDAY($H9907,2)+1)</f>
        <v/>
      </c>
      <c r="J9907" s="4" t="str">
        <f aca="false">IF($I9907="","",$I9907+6)</f>
        <v/>
      </c>
      <c r="K9907" s="6" t="str">
        <f aca="false">IF($H9907="","",DATE(YEAR($H9907),MONTH($H9907),1))</f>
        <v/>
      </c>
      <c r="L9907" s="0" t="str">
        <f aca="false">IF($A9907="","",INDEX(CARTAO_COMPRAS!$K:$K,INT((ROW()-2)/20)+2))</f>
        <v/>
      </c>
      <c r="M9907" s="0" t="str">
        <f aca="false">IF($A9907="","","Compra no cartão")</f>
        <v/>
      </c>
    </row>
    <row r="9908" customFormat="false" ht="13.5" hidden="false" customHeight="false" outlineLevel="0" collapsed="false">
      <c r="A9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8" s="0" t="str">
        <f aca="false">IF($A9908="","",INDEX(CARTAO_COMPRAS!$C:$C,INT((ROW()-2)/20)+2))</f>
        <v/>
      </c>
      <c r="C9908" s="0" t="str">
        <f aca="false">IF($A9908="","",INDEX(CARTAO_COMPRAS!$D:$D,INT((ROW()-2)/20)+2))</f>
        <v/>
      </c>
      <c r="D9908" s="0" t="str">
        <f aca="false">IF($A9908="","",INDEX(CARTAO_COMPRAS!$E:$E,INT((ROW()-2)/20)+2))</f>
        <v/>
      </c>
      <c r="E9908" s="0" t="str">
        <f aca="false">IF($A9908="","",INDEX(CARTAO_COMPRAS!$H:$H,INT((ROW()-2)/20)+2)+MOD(ROW()-2,20))</f>
        <v/>
      </c>
      <c r="F9908" s="0" t="str">
        <f aca="false">IF($A9908="","",INDEX(CARTAO_COMPRAS!$G:$G,INT((ROW()-2)/20)+2))</f>
        <v/>
      </c>
      <c r="G9908" s="5" t="str">
        <f aca="false">IF($A9908="","",INDEX(CARTAO_COMPRAS!$I:$I,INT((ROW()-2)/20)+2))</f>
        <v/>
      </c>
      <c r="H9908" s="4" t="str">
        <f aca="false">IF($A9908="","",EDATE(INDEX(CARTAO_COMPRAS!$J:$J,INT((ROW()-2)/20)+2),MOD(ROW()-2,20)))</f>
        <v/>
      </c>
      <c r="I9908" s="4" t="str">
        <f aca="false">IF($H9908="","",$H9908-WEEKDAY($H9908,2)+1)</f>
        <v/>
      </c>
      <c r="J9908" s="4" t="str">
        <f aca="false">IF($I9908="","",$I9908+6)</f>
        <v/>
      </c>
      <c r="K9908" s="6" t="str">
        <f aca="false">IF($H9908="","",DATE(YEAR($H9908),MONTH($H9908),1))</f>
        <v/>
      </c>
      <c r="L9908" s="0" t="str">
        <f aca="false">IF($A9908="","",INDEX(CARTAO_COMPRAS!$K:$K,INT((ROW()-2)/20)+2))</f>
        <v/>
      </c>
      <c r="M9908" s="0" t="str">
        <f aca="false">IF($A9908="","","Compra no cartão")</f>
        <v/>
      </c>
    </row>
    <row r="9909" customFormat="false" ht="13.5" hidden="false" customHeight="false" outlineLevel="0" collapsed="false">
      <c r="A9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09" s="0" t="str">
        <f aca="false">IF($A9909="","",INDEX(CARTAO_COMPRAS!$C:$C,INT((ROW()-2)/20)+2))</f>
        <v/>
      </c>
      <c r="C9909" s="0" t="str">
        <f aca="false">IF($A9909="","",INDEX(CARTAO_COMPRAS!$D:$D,INT((ROW()-2)/20)+2))</f>
        <v/>
      </c>
      <c r="D9909" s="0" t="str">
        <f aca="false">IF($A9909="","",INDEX(CARTAO_COMPRAS!$E:$E,INT((ROW()-2)/20)+2))</f>
        <v/>
      </c>
      <c r="E9909" s="0" t="str">
        <f aca="false">IF($A9909="","",INDEX(CARTAO_COMPRAS!$H:$H,INT((ROW()-2)/20)+2)+MOD(ROW()-2,20))</f>
        <v/>
      </c>
      <c r="F9909" s="0" t="str">
        <f aca="false">IF($A9909="","",INDEX(CARTAO_COMPRAS!$G:$G,INT((ROW()-2)/20)+2))</f>
        <v/>
      </c>
      <c r="G9909" s="5" t="str">
        <f aca="false">IF($A9909="","",INDEX(CARTAO_COMPRAS!$I:$I,INT((ROW()-2)/20)+2))</f>
        <v/>
      </c>
      <c r="H9909" s="4" t="str">
        <f aca="false">IF($A9909="","",EDATE(INDEX(CARTAO_COMPRAS!$J:$J,INT((ROW()-2)/20)+2),MOD(ROW()-2,20)))</f>
        <v/>
      </c>
      <c r="I9909" s="4" t="str">
        <f aca="false">IF($H9909="","",$H9909-WEEKDAY($H9909,2)+1)</f>
        <v/>
      </c>
      <c r="J9909" s="4" t="str">
        <f aca="false">IF($I9909="","",$I9909+6)</f>
        <v/>
      </c>
      <c r="K9909" s="6" t="str">
        <f aca="false">IF($H9909="","",DATE(YEAR($H9909),MONTH($H9909),1))</f>
        <v/>
      </c>
      <c r="L9909" s="0" t="str">
        <f aca="false">IF($A9909="","",INDEX(CARTAO_COMPRAS!$K:$K,INT((ROW()-2)/20)+2))</f>
        <v/>
      </c>
      <c r="M9909" s="0" t="str">
        <f aca="false">IF($A9909="","","Compra no cartão")</f>
        <v/>
      </c>
    </row>
    <row r="9910" customFormat="false" ht="13.5" hidden="false" customHeight="false" outlineLevel="0" collapsed="false">
      <c r="A9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0" s="0" t="str">
        <f aca="false">IF($A9910="","",INDEX(CARTAO_COMPRAS!$C:$C,INT((ROW()-2)/20)+2))</f>
        <v/>
      </c>
      <c r="C9910" s="0" t="str">
        <f aca="false">IF($A9910="","",INDEX(CARTAO_COMPRAS!$D:$D,INT((ROW()-2)/20)+2))</f>
        <v/>
      </c>
      <c r="D9910" s="0" t="str">
        <f aca="false">IF($A9910="","",INDEX(CARTAO_COMPRAS!$E:$E,INT((ROW()-2)/20)+2))</f>
        <v/>
      </c>
      <c r="E9910" s="0" t="str">
        <f aca="false">IF($A9910="","",INDEX(CARTAO_COMPRAS!$H:$H,INT((ROW()-2)/20)+2)+MOD(ROW()-2,20))</f>
        <v/>
      </c>
      <c r="F9910" s="0" t="str">
        <f aca="false">IF($A9910="","",INDEX(CARTAO_COMPRAS!$G:$G,INT((ROW()-2)/20)+2))</f>
        <v/>
      </c>
      <c r="G9910" s="5" t="str">
        <f aca="false">IF($A9910="","",INDEX(CARTAO_COMPRAS!$I:$I,INT((ROW()-2)/20)+2))</f>
        <v/>
      </c>
      <c r="H9910" s="4" t="str">
        <f aca="false">IF($A9910="","",EDATE(INDEX(CARTAO_COMPRAS!$J:$J,INT((ROW()-2)/20)+2),MOD(ROW()-2,20)))</f>
        <v/>
      </c>
      <c r="I9910" s="4" t="str">
        <f aca="false">IF($H9910="","",$H9910-WEEKDAY($H9910,2)+1)</f>
        <v/>
      </c>
      <c r="J9910" s="4" t="str">
        <f aca="false">IF($I9910="","",$I9910+6)</f>
        <v/>
      </c>
      <c r="K9910" s="6" t="str">
        <f aca="false">IF($H9910="","",DATE(YEAR($H9910),MONTH($H9910),1))</f>
        <v/>
      </c>
      <c r="L9910" s="0" t="str">
        <f aca="false">IF($A9910="","",INDEX(CARTAO_COMPRAS!$K:$K,INT((ROW()-2)/20)+2))</f>
        <v/>
      </c>
      <c r="M9910" s="0" t="str">
        <f aca="false">IF($A9910="","","Compra no cartão")</f>
        <v/>
      </c>
    </row>
    <row r="9911" customFormat="false" ht="13.5" hidden="false" customHeight="false" outlineLevel="0" collapsed="false">
      <c r="A9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1" s="0" t="str">
        <f aca="false">IF($A9911="","",INDEX(CARTAO_COMPRAS!$C:$C,INT((ROW()-2)/20)+2))</f>
        <v/>
      </c>
      <c r="C9911" s="0" t="str">
        <f aca="false">IF($A9911="","",INDEX(CARTAO_COMPRAS!$D:$D,INT((ROW()-2)/20)+2))</f>
        <v/>
      </c>
      <c r="D9911" s="0" t="str">
        <f aca="false">IF($A9911="","",INDEX(CARTAO_COMPRAS!$E:$E,INT((ROW()-2)/20)+2))</f>
        <v/>
      </c>
      <c r="E9911" s="0" t="str">
        <f aca="false">IF($A9911="","",INDEX(CARTAO_COMPRAS!$H:$H,INT((ROW()-2)/20)+2)+MOD(ROW()-2,20))</f>
        <v/>
      </c>
      <c r="F9911" s="0" t="str">
        <f aca="false">IF($A9911="","",INDEX(CARTAO_COMPRAS!$G:$G,INT((ROW()-2)/20)+2))</f>
        <v/>
      </c>
      <c r="G9911" s="5" t="str">
        <f aca="false">IF($A9911="","",INDEX(CARTAO_COMPRAS!$I:$I,INT((ROW()-2)/20)+2))</f>
        <v/>
      </c>
      <c r="H9911" s="4" t="str">
        <f aca="false">IF($A9911="","",EDATE(INDEX(CARTAO_COMPRAS!$J:$J,INT((ROW()-2)/20)+2),MOD(ROW()-2,20)))</f>
        <v/>
      </c>
      <c r="I9911" s="4" t="str">
        <f aca="false">IF($H9911="","",$H9911-WEEKDAY($H9911,2)+1)</f>
        <v/>
      </c>
      <c r="J9911" s="4" t="str">
        <f aca="false">IF($I9911="","",$I9911+6)</f>
        <v/>
      </c>
      <c r="K9911" s="6" t="str">
        <f aca="false">IF($H9911="","",DATE(YEAR($H9911),MONTH($H9911),1))</f>
        <v/>
      </c>
      <c r="L9911" s="0" t="str">
        <f aca="false">IF($A9911="","",INDEX(CARTAO_COMPRAS!$K:$K,INT((ROW()-2)/20)+2))</f>
        <v/>
      </c>
      <c r="M9911" s="0" t="str">
        <f aca="false">IF($A9911="","","Compra no cartão")</f>
        <v/>
      </c>
    </row>
    <row r="9912" customFormat="false" ht="13.5" hidden="false" customHeight="false" outlineLevel="0" collapsed="false">
      <c r="A9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2" s="0" t="str">
        <f aca="false">IF($A9912="","",INDEX(CARTAO_COMPRAS!$C:$C,INT((ROW()-2)/20)+2))</f>
        <v/>
      </c>
      <c r="C9912" s="0" t="str">
        <f aca="false">IF($A9912="","",INDEX(CARTAO_COMPRAS!$D:$D,INT((ROW()-2)/20)+2))</f>
        <v/>
      </c>
      <c r="D9912" s="0" t="str">
        <f aca="false">IF($A9912="","",INDEX(CARTAO_COMPRAS!$E:$E,INT((ROW()-2)/20)+2))</f>
        <v/>
      </c>
      <c r="E9912" s="0" t="str">
        <f aca="false">IF($A9912="","",INDEX(CARTAO_COMPRAS!$H:$H,INT((ROW()-2)/20)+2)+MOD(ROW()-2,20))</f>
        <v/>
      </c>
      <c r="F9912" s="0" t="str">
        <f aca="false">IF($A9912="","",INDEX(CARTAO_COMPRAS!$G:$G,INT((ROW()-2)/20)+2))</f>
        <v/>
      </c>
      <c r="G9912" s="5" t="str">
        <f aca="false">IF($A9912="","",INDEX(CARTAO_COMPRAS!$I:$I,INT((ROW()-2)/20)+2))</f>
        <v/>
      </c>
      <c r="H9912" s="4" t="str">
        <f aca="false">IF($A9912="","",EDATE(INDEX(CARTAO_COMPRAS!$J:$J,INT((ROW()-2)/20)+2),MOD(ROW()-2,20)))</f>
        <v/>
      </c>
      <c r="I9912" s="4" t="str">
        <f aca="false">IF($H9912="","",$H9912-WEEKDAY($H9912,2)+1)</f>
        <v/>
      </c>
      <c r="J9912" s="4" t="str">
        <f aca="false">IF($I9912="","",$I9912+6)</f>
        <v/>
      </c>
      <c r="K9912" s="6" t="str">
        <f aca="false">IF($H9912="","",DATE(YEAR($H9912),MONTH($H9912),1))</f>
        <v/>
      </c>
      <c r="L9912" s="0" t="str">
        <f aca="false">IF($A9912="","",INDEX(CARTAO_COMPRAS!$K:$K,INT((ROW()-2)/20)+2))</f>
        <v/>
      </c>
      <c r="M9912" s="0" t="str">
        <f aca="false">IF($A9912="","","Compra no cartão")</f>
        <v/>
      </c>
    </row>
    <row r="9913" customFormat="false" ht="13.5" hidden="false" customHeight="false" outlineLevel="0" collapsed="false">
      <c r="A9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3" s="0" t="str">
        <f aca="false">IF($A9913="","",INDEX(CARTAO_COMPRAS!$C:$C,INT((ROW()-2)/20)+2))</f>
        <v/>
      </c>
      <c r="C9913" s="0" t="str">
        <f aca="false">IF($A9913="","",INDEX(CARTAO_COMPRAS!$D:$D,INT((ROW()-2)/20)+2))</f>
        <v/>
      </c>
      <c r="D9913" s="0" t="str">
        <f aca="false">IF($A9913="","",INDEX(CARTAO_COMPRAS!$E:$E,INT((ROW()-2)/20)+2))</f>
        <v/>
      </c>
      <c r="E9913" s="0" t="str">
        <f aca="false">IF($A9913="","",INDEX(CARTAO_COMPRAS!$H:$H,INT((ROW()-2)/20)+2)+MOD(ROW()-2,20))</f>
        <v/>
      </c>
      <c r="F9913" s="0" t="str">
        <f aca="false">IF($A9913="","",INDEX(CARTAO_COMPRAS!$G:$G,INT((ROW()-2)/20)+2))</f>
        <v/>
      </c>
      <c r="G9913" s="5" t="str">
        <f aca="false">IF($A9913="","",INDEX(CARTAO_COMPRAS!$I:$I,INT((ROW()-2)/20)+2))</f>
        <v/>
      </c>
      <c r="H9913" s="4" t="str">
        <f aca="false">IF($A9913="","",EDATE(INDEX(CARTAO_COMPRAS!$J:$J,INT((ROW()-2)/20)+2),MOD(ROW()-2,20)))</f>
        <v/>
      </c>
      <c r="I9913" s="4" t="str">
        <f aca="false">IF($H9913="","",$H9913-WEEKDAY($H9913,2)+1)</f>
        <v/>
      </c>
      <c r="J9913" s="4" t="str">
        <f aca="false">IF($I9913="","",$I9913+6)</f>
        <v/>
      </c>
      <c r="K9913" s="6" t="str">
        <f aca="false">IF($H9913="","",DATE(YEAR($H9913),MONTH($H9913),1))</f>
        <v/>
      </c>
      <c r="L9913" s="0" t="str">
        <f aca="false">IF($A9913="","",INDEX(CARTAO_COMPRAS!$K:$K,INT((ROW()-2)/20)+2))</f>
        <v/>
      </c>
      <c r="M9913" s="0" t="str">
        <f aca="false">IF($A9913="","","Compra no cartão")</f>
        <v/>
      </c>
    </row>
    <row r="9914" customFormat="false" ht="13.5" hidden="false" customHeight="false" outlineLevel="0" collapsed="false">
      <c r="A9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4" s="0" t="str">
        <f aca="false">IF($A9914="","",INDEX(CARTAO_COMPRAS!$C:$C,INT((ROW()-2)/20)+2))</f>
        <v/>
      </c>
      <c r="C9914" s="0" t="str">
        <f aca="false">IF($A9914="","",INDEX(CARTAO_COMPRAS!$D:$D,INT((ROW()-2)/20)+2))</f>
        <v/>
      </c>
      <c r="D9914" s="0" t="str">
        <f aca="false">IF($A9914="","",INDEX(CARTAO_COMPRAS!$E:$E,INT((ROW()-2)/20)+2))</f>
        <v/>
      </c>
      <c r="E9914" s="0" t="str">
        <f aca="false">IF($A9914="","",INDEX(CARTAO_COMPRAS!$H:$H,INT((ROW()-2)/20)+2)+MOD(ROW()-2,20))</f>
        <v/>
      </c>
      <c r="F9914" s="0" t="str">
        <f aca="false">IF($A9914="","",INDEX(CARTAO_COMPRAS!$G:$G,INT((ROW()-2)/20)+2))</f>
        <v/>
      </c>
      <c r="G9914" s="5" t="str">
        <f aca="false">IF($A9914="","",INDEX(CARTAO_COMPRAS!$I:$I,INT((ROW()-2)/20)+2))</f>
        <v/>
      </c>
      <c r="H9914" s="4" t="str">
        <f aca="false">IF($A9914="","",EDATE(INDEX(CARTAO_COMPRAS!$J:$J,INT((ROW()-2)/20)+2),MOD(ROW()-2,20)))</f>
        <v/>
      </c>
      <c r="I9914" s="4" t="str">
        <f aca="false">IF($H9914="","",$H9914-WEEKDAY($H9914,2)+1)</f>
        <v/>
      </c>
      <c r="J9914" s="4" t="str">
        <f aca="false">IF($I9914="","",$I9914+6)</f>
        <v/>
      </c>
      <c r="K9914" s="6" t="str">
        <f aca="false">IF($H9914="","",DATE(YEAR($H9914),MONTH($H9914),1))</f>
        <v/>
      </c>
      <c r="L9914" s="0" t="str">
        <f aca="false">IF($A9914="","",INDEX(CARTAO_COMPRAS!$K:$K,INT((ROW()-2)/20)+2))</f>
        <v/>
      </c>
      <c r="M9914" s="0" t="str">
        <f aca="false">IF($A9914="","","Compra no cartão")</f>
        <v/>
      </c>
    </row>
    <row r="9915" customFormat="false" ht="13.5" hidden="false" customHeight="false" outlineLevel="0" collapsed="false">
      <c r="A9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5" s="0" t="str">
        <f aca="false">IF($A9915="","",INDEX(CARTAO_COMPRAS!$C:$C,INT((ROW()-2)/20)+2))</f>
        <v/>
      </c>
      <c r="C9915" s="0" t="str">
        <f aca="false">IF($A9915="","",INDEX(CARTAO_COMPRAS!$D:$D,INT((ROW()-2)/20)+2))</f>
        <v/>
      </c>
      <c r="D9915" s="0" t="str">
        <f aca="false">IF($A9915="","",INDEX(CARTAO_COMPRAS!$E:$E,INT((ROW()-2)/20)+2))</f>
        <v/>
      </c>
      <c r="E9915" s="0" t="str">
        <f aca="false">IF($A9915="","",INDEX(CARTAO_COMPRAS!$H:$H,INT((ROW()-2)/20)+2)+MOD(ROW()-2,20))</f>
        <v/>
      </c>
      <c r="F9915" s="0" t="str">
        <f aca="false">IF($A9915="","",INDEX(CARTAO_COMPRAS!$G:$G,INT((ROW()-2)/20)+2))</f>
        <v/>
      </c>
      <c r="G9915" s="5" t="str">
        <f aca="false">IF($A9915="","",INDEX(CARTAO_COMPRAS!$I:$I,INT((ROW()-2)/20)+2))</f>
        <v/>
      </c>
      <c r="H9915" s="4" t="str">
        <f aca="false">IF($A9915="","",EDATE(INDEX(CARTAO_COMPRAS!$J:$J,INT((ROW()-2)/20)+2),MOD(ROW()-2,20)))</f>
        <v/>
      </c>
      <c r="I9915" s="4" t="str">
        <f aca="false">IF($H9915="","",$H9915-WEEKDAY($H9915,2)+1)</f>
        <v/>
      </c>
      <c r="J9915" s="4" t="str">
        <f aca="false">IF($I9915="","",$I9915+6)</f>
        <v/>
      </c>
      <c r="K9915" s="6" t="str">
        <f aca="false">IF($H9915="","",DATE(YEAR($H9915),MONTH($H9915),1))</f>
        <v/>
      </c>
      <c r="L9915" s="0" t="str">
        <f aca="false">IF($A9915="","",INDEX(CARTAO_COMPRAS!$K:$K,INT((ROW()-2)/20)+2))</f>
        <v/>
      </c>
      <c r="M9915" s="0" t="str">
        <f aca="false">IF($A9915="","","Compra no cartão")</f>
        <v/>
      </c>
    </row>
    <row r="9916" customFormat="false" ht="13.5" hidden="false" customHeight="false" outlineLevel="0" collapsed="false">
      <c r="A9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6" s="0" t="str">
        <f aca="false">IF($A9916="","",INDEX(CARTAO_COMPRAS!$C:$C,INT((ROW()-2)/20)+2))</f>
        <v/>
      </c>
      <c r="C9916" s="0" t="str">
        <f aca="false">IF($A9916="","",INDEX(CARTAO_COMPRAS!$D:$D,INT((ROW()-2)/20)+2))</f>
        <v/>
      </c>
      <c r="D9916" s="0" t="str">
        <f aca="false">IF($A9916="","",INDEX(CARTAO_COMPRAS!$E:$E,INT((ROW()-2)/20)+2))</f>
        <v/>
      </c>
      <c r="E9916" s="0" t="str">
        <f aca="false">IF($A9916="","",INDEX(CARTAO_COMPRAS!$H:$H,INT((ROW()-2)/20)+2)+MOD(ROW()-2,20))</f>
        <v/>
      </c>
      <c r="F9916" s="0" t="str">
        <f aca="false">IF($A9916="","",INDEX(CARTAO_COMPRAS!$G:$G,INT((ROW()-2)/20)+2))</f>
        <v/>
      </c>
      <c r="G9916" s="5" t="str">
        <f aca="false">IF($A9916="","",INDEX(CARTAO_COMPRAS!$I:$I,INT((ROW()-2)/20)+2))</f>
        <v/>
      </c>
      <c r="H9916" s="4" t="str">
        <f aca="false">IF($A9916="","",EDATE(INDEX(CARTAO_COMPRAS!$J:$J,INT((ROW()-2)/20)+2),MOD(ROW()-2,20)))</f>
        <v/>
      </c>
      <c r="I9916" s="4" t="str">
        <f aca="false">IF($H9916="","",$H9916-WEEKDAY($H9916,2)+1)</f>
        <v/>
      </c>
      <c r="J9916" s="4" t="str">
        <f aca="false">IF($I9916="","",$I9916+6)</f>
        <v/>
      </c>
      <c r="K9916" s="6" t="str">
        <f aca="false">IF($H9916="","",DATE(YEAR($H9916),MONTH($H9916),1))</f>
        <v/>
      </c>
      <c r="L9916" s="0" t="str">
        <f aca="false">IF($A9916="","",INDEX(CARTAO_COMPRAS!$K:$K,INT((ROW()-2)/20)+2))</f>
        <v/>
      </c>
      <c r="M9916" s="0" t="str">
        <f aca="false">IF($A9916="","","Compra no cartão")</f>
        <v/>
      </c>
    </row>
    <row r="9917" customFormat="false" ht="13.5" hidden="false" customHeight="false" outlineLevel="0" collapsed="false">
      <c r="A9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7" s="0" t="str">
        <f aca="false">IF($A9917="","",INDEX(CARTAO_COMPRAS!$C:$C,INT((ROW()-2)/20)+2))</f>
        <v/>
      </c>
      <c r="C9917" s="0" t="str">
        <f aca="false">IF($A9917="","",INDEX(CARTAO_COMPRAS!$D:$D,INT((ROW()-2)/20)+2))</f>
        <v/>
      </c>
      <c r="D9917" s="0" t="str">
        <f aca="false">IF($A9917="","",INDEX(CARTAO_COMPRAS!$E:$E,INT((ROW()-2)/20)+2))</f>
        <v/>
      </c>
      <c r="E9917" s="0" t="str">
        <f aca="false">IF($A9917="","",INDEX(CARTAO_COMPRAS!$H:$H,INT((ROW()-2)/20)+2)+MOD(ROW()-2,20))</f>
        <v/>
      </c>
      <c r="F9917" s="0" t="str">
        <f aca="false">IF($A9917="","",INDEX(CARTAO_COMPRAS!$G:$G,INT((ROW()-2)/20)+2))</f>
        <v/>
      </c>
      <c r="G9917" s="5" t="str">
        <f aca="false">IF($A9917="","",INDEX(CARTAO_COMPRAS!$I:$I,INT((ROW()-2)/20)+2))</f>
        <v/>
      </c>
      <c r="H9917" s="4" t="str">
        <f aca="false">IF($A9917="","",EDATE(INDEX(CARTAO_COMPRAS!$J:$J,INT((ROW()-2)/20)+2),MOD(ROW()-2,20)))</f>
        <v/>
      </c>
      <c r="I9917" s="4" t="str">
        <f aca="false">IF($H9917="","",$H9917-WEEKDAY($H9917,2)+1)</f>
        <v/>
      </c>
      <c r="J9917" s="4" t="str">
        <f aca="false">IF($I9917="","",$I9917+6)</f>
        <v/>
      </c>
      <c r="K9917" s="6" t="str">
        <f aca="false">IF($H9917="","",DATE(YEAR($H9917),MONTH($H9917),1))</f>
        <v/>
      </c>
      <c r="L9917" s="0" t="str">
        <f aca="false">IF($A9917="","",INDEX(CARTAO_COMPRAS!$K:$K,INT((ROW()-2)/20)+2))</f>
        <v/>
      </c>
      <c r="M9917" s="0" t="str">
        <f aca="false">IF($A9917="","","Compra no cartão")</f>
        <v/>
      </c>
    </row>
    <row r="9918" customFormat="false" ht="13.5" hidden="false" customHeight="false" outlineLevel="0" collapsed="false">
      <c r="A9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8" s="0" t="str">
        <f aca="false">IF($A9918="","",INDEX(CARTAO_COMPRAS!$C:$C,INT((ROW()-2)/20)+2))</f>
        <v/>
      </c>
      <c r="C9918" s="0" t="str">
        <f aca="false">IF($A9918="","",INDEX(CARTAO_COMPRAS!$D:$D,INT((ROW()-2)/20)+2))</f>
        <v/>
      </c>
      <c r="D9918" s="0" t="str">
        <f aca="false">IF($A9918="","",INDEX(CARTAO_COMPRAS!$E:$E,INT((ROW()-2)/20)+2))</f>
        <v/>
      </c>
      <c r="E9918" s="0" t="str">
        <f aca="false">IF($A9918="","",INDEX(CARTAO_COMPRAS!$H:$H,INT((ROW()-2)/20)+2)+MOD(ROW()-2,20))</f>
        <v/>
      </c>
      <c r="F9918" s="0" t="str">
        <f aca="false">IF($A9918="","",INDEX(CARTAO_COMPRAS!$G:$G,INT((ROW()-2)/20)+2))</f>
        <v/>
      </c>
      <c r="G9918" s="5" t="str">
        <f aca="false">IF($A9918="","",INDEX(CARTAO_COMPRAS!$I:$I,INT((ROW()-2)/20)+2))</f>
        <v/>
      </c>
      <c r="H9918" s="4" t="str">
        <f aca="false">IF($A9918="","",EDATE(INDEX(CARTAO_COMPRAS!$J:$J,INT((ROW()-2)/20)+2),MOD(ROW()-2,20)))</f>
        <v/>
      </c>
      <c r="I9918" s="4" t="str">
        <f aca="false">IF($H9918="","",$H9918-WEEKDAY($H9918,2)+1)</f>
        <v/>
      </c>
      <c r="J9918" s="4" t="str">
        <f aca="false">IF($I9918="","",$I9918+6)</f>
        <v/>
      </c>
      <c r="K9918" s="6" t="str">
        <f aca="false">IF($H9918="","",DATE(YEAR($H9918),MONTH($H9918),1))</f>
        <v/>
      </c>
      <c r="L9918" s="0" t="str">
        <f aca="false">IF($A9918="","",INDEX(CARTAO_COMPRAS!$K:$K,INT((ROW()-2)/20)+2))</f>
        <v/>
      </c>
      <c r="M9918" s="0" t="str">
        <f aca="false">IF($A9918="","","Compra no cartão")</f>
        <v/>
      </c>
    </row>
    <row r="9919" customFormat="false" ht="13.5" hidden="false" customHeight="false" outlineLevel="0" collapsed="false">
      <c r="A9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19" s="0" t="str">
        <f aca="false">IF($A9919="","",INDEX(CARTAO_COMPRAS!$C:$C,INT((ROW()-2)/20)+2))</f>
        <v/>
      </c>
      <c r="C9919" s="0" t="str">
        <f aca="false">IF($A9919="","",INDEX(CARTAO_COMPRAS!$D:$D,INT((ROW()-2)/20)+2))</f>
        <v/>
      </c>
      <c r="D9919" s="0" t="str">
        <f aca="false">IF($A9919="","",INDEX(CARTAO_COMPRAS!$E:$E,INT((ROW()-2)/20)+2))</f>
        <v/>
      </c>
      <c r="E9919" s="0" t="str">
        <f aca="false">IF($A9919="","",INDEX(CARTAO_COMPRAS!$H:$H,INT((ROW()-2)/20)+2)+MOD(ROW()-2,20))</f>
        <v/>
      </c>
      <c r="F9919" s="0" t="str">
        <f aca="false">IF($A9919="","",INDEX(CARTAO_COMPRAS!$G:$G,INT((ROW()-2)/20)+2))</f>
        <v/>
      </c>
      <c r="G9919" s="5" t="str">
        <f aca="false">IF($A9919="","",INDEX(CARTAO_COMPRAS!$I:$I,INT((ROW()-2)/20)+2))</f>
        <v/>
      </c>
      <c r="H9919" s="4" t="str">
        <f aca="false">IF($A9919="","",EDATE(INDEX(CARTAO_COMPRAS!$J:$J,INT((ROW()-2)/20)+2),MOD(ROW()-2,20)))</f>
        <v/>
      </c>
      <c r="I9919" s="4" t="str">
        <f aca="false">IF($H9919="","",$H9919-WEEKDAY($H9919,2)+1)</f>
        <v/>
      </c>
      <c r="J9919" s="4" t="str">
        <f aca="false">IF($I9919="","",$I9919+6)</f>
        <v/>
      </c>
      <c r="K9919" s="6" t="str">
        <f aca="false">IF($H9919="","",DATE(YEAR($H9919),MONTH($H9919),1))</f>
        <v/>
      </c>
      <c r="L9919" s="0" t="str">
        <f aca="false">IF($A9919="","",INDEX(CARTAO_COMPRAS!$K:$K,INT((ROW()-2)/20)+2))</f>
        <v/>
      </c>
      <c r="M9919" s="0" t="str">
        <f aca="false">IF($A9919="","","Compra no cartão")</f>
        <v/>
      </c>
    </row>
    <row r="9920" customFormat="false" ht="13.5" hidden="false" customHeight="false" outlineLevel="0" collapsed="false">
      <c r="A9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0" s="0" t="str">
        <f aca="false">IF($A9920="","",INDEX(CARTAO_COMPRAS!$C:$C,INT((ROW()-2)/20)+2))</f>
        <v/>
      </c>
      <c r="C9920" s="0" t="str">
        <f aca="false">IF($A9920="","",INDEX(CARTAO_COMPRAS!$D:$D,INT((ROW()-2)/20)+2))</f>
        <v/>
      </c>
      <c r="D9920" s="0" t="str">
        <f aca="false">IF($A9920="","",INDEX(CARTAO_COMPRAS!$E:$E,INT((ROW()-2)/20)+2))</f>
        <v/>
      </c>
      <c r="E9920" s="0" t="str">
        <f aca="false">IF($A9920="","",INDEX(CARTAO_COMPRAS!$H:$H,INT((ROW()-2)/20)+2)+MOD(ROW()-2,20))</f>
        <v/>
      </c>
      <c r="F9920" s="0" t="str">
        <f aca="false">IF($A9920="","",INDEX(CARTAO_COMPRAS!$G:$G,INT((ROW()-2)/20)+2))</f>
        <v/>
      </c>
      <c r="G9920" s="5" t="str">
        <f aca="false">IF($A9920="","",INDEX(CARTAO_COMPRAS!$I:$I,INT((ROW()-2)/20)+2))</f>
        <v/>
      </c>
      <c r="H9920" s="4" t="str">
        <f aca="false">IF($A9920="","",EDATE(INDEX(CARTAO_COMPRAS!$J:$J,INT((ROW()-2)/20)+2),MOD(ROW()-2,20)))</f>
        <v/>
      </c>
      <c r="I9920" s="4" t="str">
        <f aca="false">IF($H9920="","",$H9920-WEEKDAY($H9920,2)+1)</f>
        <v/>
      </c>
      <c r="J9920" s="4" t="str">
        <f aca="false">IF($I9920="","",$I9920+6)</f>
        <v/>
      </c>
      <c r="K9920" s="6" t="str">
        <f aca="false">IF($H9920="","",DATE(YEAR($H9920),MONTH($H9920),1))</f>
        <v/>
      </c>
      <c r="L9920" s="0" t="str">
        <f aca="false">IF($A9920="","",INDEX(CARTAO_COMPRAS!$K:$K,INT((ROW()-2)/20)+2))</f>
        <v/>
      </c>
      <c r="M9920" s="0" t="str">
        <f aca="false">IF($A9920="","","Compra no cartão")</f>
        <v/>
      </c>
    </row>
    <row r="9921" customFormat="false" ht="13.5" hidden="false" customHeight="false" outlineLevel="0" collapsed="false">
      <c r="A9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1" s="0" t="str">
        <f aca="false">IF($A9921="","",INDEX(CARTAO_COMPRAS!$C:$C,INT((ROW()-2)/20)+2))</f>
        <v/>
      </c>
      <c r="C9921" s="0" t="str">
        <f aca="false">IF($A9921="","",INDEX(CARTAO_COMPRAS!$D:$D,INT((ROW()-2)/20)+2))</f>
        <v/>
      </c>
      <c r="D9921" s="0" t="str">
        <f aca="false">IF($A9921="","",INDEX(CARTAO_COMPRAS!$E:$E,INT((ROW()-2)/20)+2))</f>
        <v/>
      </c>
      <c r="E9921" s="0" t="str">
        <f aca="false">IF($A9921="","",INDEX(CARTAO_COMPRAS!$H:$H,INT((ROW()-2)/20)+2)+MOD(ROW()-2,20))</f>
        <v/>
      </c>
      <c r="F9921" s="0" t="str">
        <f aca="false">IF($A9921="","",INDEX(CARTAO_COMPRAS!$G:$G,INT((ROW()-2)/20)+2))</f>
        <v/>
      </c>
      <c r="G9921" s="5" t="str">
        <f aca="false">IF($A9921="","",INDEX(CARTAO_COMPRAS!$I:$I,INT((ROW()-2)/20)+2))</f>
        <v/>
      </c>
      <c r="H9921" s="4" t="str">
        <f aca="false">IF($A9921="","",EDATE(INDEX(CARTAO_COMPRAS!$J:$J,INT((ROW()-2)/20)+2),MOD(ROW()-2,20)))</f>
        <v/>
      </c>
      <c r="I9921" s="4" t="str">
        <f aca="false">IF($H9921="","",$H9921-WEEKDAY($H9921,2)+1)</f>
        <v/>
      </c>
      <c r="J9921" s="4" t="str">
        <f aca="false">IF($I9921="","",$I9921+6)</f>
        <v/>
      </c>
      <c r="K9921" s="6" t="str">
        <f aca="false">IF($H9921="","",DATE(YEAR($H9921),MONTH($H9921),1))</f>
        <v/>
      </c>
      <c r="L9921" s="0" t="str">
        <f aca="false">IF($A9921="","",INDEX(CARTAO_COMPRAS!$K:$K,INT((ROW()-2)/20)+2))</f>
        <v/>
      </c>
      <c r="M9921" s="0" t="str">
        <f aca="false">IF($A9921="","","Compra no cartão")</f>
        <v/>
      </c>
    </row>
    <row r="9922" customFormat="false" ht="13.5" hidden="false" customHeight="false" outlineLevel="0" collapsed="false">
      <c r="A9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2" s="0" t="str">
        <f aca="false">IF($A9922="","",INDEX(CARTAO_COMPRAS!$C:$C,INT((ROW()-2)/20)+2))</f>
        <v/>
      </c>
      <c r="C9922" s="0" t="str">
        <f aca="false">IF($A9922="","",INDEX(CARTAO_COMPRAS!$D:$D,INT((ROW()-2)/20)+2))</f>
        <v/>
      </c>
      <c r="D9922" s="0" t="str">
        <f aca="false">IF($A9922="","",INDEX(CARTAO_COMPRAS!$E:$E,INT((ROW()-2)/20)+2))</f>
        <v/>
      </c>
      <c r="E9922" s="0" t="str">
        <f aca="false">IF($A9922="","",INDEX(CARTAO_COMPRAS!$H:$H,INT((ROW()-2)/20)+2)+MOD(ROW()-2,20))</f>
        <v/>
      </c>
      <c r="F9922" s="0" t="str">
        <f aca="false">IF($A9922="","",INDEX(CARTAO_COMPRAS!$G:$G,INT((ROW()-2)/20)+2))</f>
        <v/>
      </c>
      <c r="G9922" s="5" t="str">
        <f aca="false">IF($A9922="","",INDEX(CARTAO_COMPRAS!$I:$I,INT((ROW()-2)/20)+2))</f>
        <v/>
      </c>
      <c r="H9922" s="4" t="str">
        <f aca="false">IF($A9922="","",EDATE(INDEX(CARTAO_COMPRAS!$J:$J,INT((ROW()-2)/20)+2),MOD(ROW()-2,20)))</f>
        <v/>
      </c>
      <c r="I9922" s="4" t="str">
        <f aca="false">IF($H9922="","",$H9922-WEEKDAY($H9922,2)+1)</f>
        <v/>
      </c>
      <c r="J9922" s="4" t="str">
        <f aca="false">IF($I9922="","",$I9922+6)</f>
        <v/>
      </c>
      <c r="K9922" s="6" t="str">
        <f aca="false">IF($H9922="","",DATE(YEAR($H9922),MONTH($H9922),1))</f>
        <v/>
      </c>
      <c r="L9922" s="0" t="str">
        <f aca="false">IF($A9922="","",INDEX(CARTAO_COMPRAS!$K:$K,INT((ROW()-2)/20)+2))</f>
        <v/>
      </c>
      <c r="M9922" s="0" t="str">
        <f aca="false">IF($A9922="","","Compra no cartão")</f>
        <v/>
      </c>
    </row>
    <row r="9923" customFormat="false" ht="13.5" hidden="false" customHeight="false" outlineLevel="0" collapsed="false">
      <c r="A9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3" s="0" t="str">
        <f aca="false">IF($A9923="","",INDEX(CARTAO_COMPRAS!$C:$C,INT((ROW()-2)/20)+2))</f>
        <v/>
      </c>
      <c r="C9923" s="0" t="str">
        <f aca="false">IF($A9923="","",INDEX(CARTAO_COMPRAS!$D:$D,INT((ROW()-2)/20)+2))</f>
        <v/>
      </c>
      <c r="D9923" s="0" t="str">
        <f aca="false">IF($A9923="","",INDEX(CARTAO_COMPRAS!$E:$E,INT((ROW()-2)/20)+2))</f>
        <v/>
      </c>
      <c r="E9923" s="0" t="str">
        <f aca="false">IF($A9923="","",INDEX(CARTAO_COMPRAS!$H:$H,INT((ROW()-2)/20)+2)+MOD(ROW()-2,20))</f>
        <v/>
      </c>
      <c r="F9923" s="0" t="str">
        <f aca="false">IF($A9923="","",INDEX(CARTAO_COMPRAS!$G:$G,INT((ROW()-2)/20)+2))</f>
        <v/>
      </c>
      <c r="G9923" s="5" t="str">
        <f aca="false">IF($A9923="","",INDEX(CARTAO_COMPRAS!$I:$I,INT((ROW()-2)/20)+2))</f>
        <v/>
      </c>
      <c r="H9923" s="4" t="str">
        <f aca="false">IF($A9923="","",EDATE(INDEX(CARTAO_COMPRAS!$J:$J,INT((ROW()-2)/20)+2),MOD(ROW()-2,20)))</f>
        <v/>
      </c>
      <c r="I9923" s="4" t="str">
        <f aca="false">IF($H9923="","",$H9923-WEEKDAY($H9923,2)+1)</f>
        <v/>
      </c>
      <c r="J9923" s="4" t="str">
        <f aca="false">IF($I9923="","",$I9923+6)</f>
        <v/>
      </c>
      <c r="K9923" s="6" t="str">
        <f aca="false">IF($H9923="","",DATE(YEAR($H9923),MONTH($H9923),1))</f>
        <v/>
      </c>
      <c r="L9923" s="0" t="str">
        <f aca="false">IF($A9923="","",INDEX(CARTAO_COMPRAS!$K:$K,INT((ROW()-2)/20)+2))</f>
        <v/>
      </c>
      <c r="M9923" s="0" t="str">
        <f aca="false">IF($A9923="","","Compra no cartão")</f>
        <v/>
      </c>
    </row>
    <row r="9924" customFormat="false" ht="13.5" hidden="false" customHeight="false" outlineLevel="0" collapsed="false">
      <c r="A9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4" s="0" t="str">
        <f aca="false">IF($A9924="","",INDEX(CARTAO_COMPRAS!$C:$C,INT((ROW()-2)/20)+2))</f>
        <v/>
      </c>
      <c r="C9924" s="0" t="str">
        <f aca="false">IF($A9924="","",INDEX(CARTAO_COMPRAS!$D:$D,INT((ROW()-2)/20)+2))</f>
        <v/>
      </c>
      <c r="D9924" s="0" t="str">
        <f aca="false">IF($A9924="","",INDEX(CARTAO_COMPRAS!$E:$E,INT((ROW()-2)/20)+2))</f>
        <v/>
      </c>
      <c r="E9924" s="0" t="str">
        <f aca="false">IF($A9924="","",INDEX(CARTAO_COMPRAS!$H:$H,INT((ROW()-2)/20)+2)+MOD(ROW()-2,20))</f>
        <v/>
      </c>
      <c r="F9924" s="0" t="str">
        <f aca="false">IF($A9924="","",INDEX(CARTAO_COMPRAS!$G:$G,INT((ROW()-2)/20)+2))</f>
        <v/>
      </c>
      <c r="G9924" s="5" t="str">
        <f aca="false">IF($A9924="","",INDEX(CARTAO_COMPRAS!$I:$I,INT((ROW()-2)/20)+2))</f>
        <v/>
      </c>
      <c r="H9924" s="4" t="str">
        <f aca="false">IF($A9924="","",EDATE(INDEX(CARTAO_COMPRAS!$J:$J,INT((ROW()-2)/20)+2),MOD(ROW()-2,20)))</f>
        <v/>
      </c>
      <c r="I9924" s="4" t="str">
        <f aca="false">IF($H9924="","",$H9924-WEEKDAY($H9924,2)+1)</f>
        <v/>
      </c>
      <c r="J9924" s="4" t="str">
        <f aca="false">IF($I9924="","",$I9924+6)</f>
        <v/>
      </c>
      <c r="K9924" s="6" t="str">
        <f aca="false">IF($H9924="","",DATE(YEAR($H9924),MONTH($H9924),1))</f>
        <v/>
      </c>
      <c r="L9924" s="0" t="str">
        <f aca="false">IF($A9924="","",INDEX(CARTAO_COMPRAS!$K:$K,INT((ROW()-2)/20)+2))</f>
        <v/>
      </c>
      <c r="M9924" s="0" t="str">
        <f aca="false">IF($A9924="","","Compra no cartão")</f>
        <v/>
      </c>
    </row>
    <row r="9925" customFormat="false" ht="13.5" hidden="false" customHeight="false" outlineLevel="0" collapsed="false">
      <c r="A9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5" s="0" t="str">
        <f aca="false">IF($A9925="","",INDEX(CARTAO_COMPRAS!$C:$C,INT((ROW()-2)/20)+2))</f>
        <v/>
      </c>
      <c r="C9925" s="0" t="str">
        <f aca="false">IF($A9925="","",INDEX(CARTAO_COMPRAS!$D:$D,INT((ROW()-2)/20)+2))</f>
        <v/>
      </c>
      <c r="D9925" s="0" t="str">
        <f aca="false">IF($A9925="","",INDEX(CARTAO_COMPRAS!$E:$E,INT((ROW()-2)/20)+2))</f>
        <v/>
      </c>
      <c r="E9925" s="0" t="str">
        <f aca="false">IF($A9925="","",INDEX(CARTAO_COMPRAS!$H:$H,INT((ROW()-2)/20)+2)+MOD(ROW()-2,20))</f>
        <v/>
      </c>
      <c r="F9925" s="0" t="str">
        <f aca="false">IF($A9925="","",INDEX(CARTAO_COMPRAS!$G:$G,INT((ROW()-2)/20)+2))</f>
        <v/>
      </c>
      <c r="G9925" s="5" t="str">
        <f aca="false">IF($A9925="","",INDEX(CARTAO_COMPRAS!$I:$I,INT((ROW()-2)/20)+2))</f>
        <v/>
      </c>
      <c r="H9925" s="4" t="str">
        <f aca="false">IF($A9925="","",EDATE(INDEX(CARTAO_COMPRAS!$J:$J,INT((ROW()-2)/20)+2),MOD(ROW()-2,20)))</f>
        <v/>
      </c>
      <c r="I9925" s="4" t="str">
        <f aca="false">IF($H9925="","",$H9925-WEEKDAY($H9925,2)+1)</f>
        <v/>
      </c>
      <c r="J9925" s="4" t="str">
        <f aca="false">IF($I9925="","",$I9925+6)</f>
        <v/>
      </c>
      <c r="K9925" s="6" t="str">
        <f aca="false">IF($H9925="","",DATE(YEAR($H9925),MONTH($H9925),1))</f>
        <v/>
      </c>
      <c r="L9925" s="0" t="str">
        <f aca="false">IF($A9925="","",INDEX(CARTAO_COMPRAS!$K:$K,INT((ROW()-2)/20)+2))</f>
        <v/>
      </c>
      <c r="M9925" s="0" t="str">
        <f aca="false">IF($A9925="","","Compra no cartão")</f>
        <v/>
      </c>
    </row>
    <row r="9926" customFormat="false" ht="13.5" hidden="false" customHeight="false" outlineLevel="0" collapsed="false">
      <c r="A9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6" s="0" t="str">
        <f aca="false">IF($A9926="","",INDEX(CARTAO_COMPRAS!$C:$C,INT((ROW()-2)/20)+2))</f>
        <v/>
      </c>
      <c r="C9926" s="0" t="str">
        <f aca="false">IF($A9926="","",INDEX(CARTAO_COMPRAS!$D:$D,INT((ROW()-2)/20)+2))</f>
        <v/>
      </c>
      <c r="D9926" s="0" t="str">
        <f aca="false">IF($A9926="","",INDEX(CARTAO_COMPRAS!$E:$E,INT((ROW()-2)/20)+2))</f>
        <v/>
      </c>
      <c r="E9926" s="0" t="str">
        <f aca="false">IF($A9926="","",INDEX(CARTAO_COMPRAS!$H:$H,INT((ROW()-2)/20)+2)+MOD(ROW()-2,20))</f>
        <v/>
      </c>
      <c r="F9926" s="0" t="str">
        <f aca="false">IF($A9926="","",INDEX(CARTAO_COMPRAS!$G:$G,INT((ROW()-2)/20)+2))</f>
        <v/>
      </c>
      <c r="G9926" s="5" t="str">
        <f aca="false">IF($A9926="","",INDEX(CARTAO_COMPRAS!$I:$I,INT((ROW()-2)/20)+2))</f>
        <v/>
      </c>
      <c r="H9926" s="4" t="str">
        <f aca="false">IF($A9926="","",EDATE(INDEX(CARTAO_COMPRAS!$J:$J,INT((ROW()-2)/20)+2),MOD(ROW()-2,20)))</f>
        <v/>
      </c>
      <c r="I9926" s="4" t="str">
        <f aca="false">IF($H9926="","",$H9926-WEEKDAY($H9926,2)+1)</f>
        <v/>
      </c>
      <c r="J9926" s="4" t="str">
        <f aca="false">IF($I9926="","",$I9926+6)</f>
        <v/>
      </c>
      <c r="K9926" s="6" t="str">
        <f aca="false">IF($H9926="","",DATE(YEAR($H9926),MONTH($H9926),1))</f>
        <v/>
      </c>
      <c r="L9926" s="0" t="str">
        <f aca="false">IF($A9926="","",INDEX(CARTAO_COMPRAS!$K:$K,INT((ROW()-2)/20)+2))</f>
        <v/>
      </c>
      <c r="M9926" s="0" t="str">
        <f aca="false">IF($A9926="","","Compra no cartão")</f>
        <v/>
      </c>
    </row>
    <row r="9927" customFormat="false" ht="13.5" hidden="false" customHeight="false" outlineLevel="0" collapsed="false">
      <c r="A9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7" s="0" t="str">
        <f aca="false">IF($A9927="","",INDEX(CARTAO_COMPRAS!$C:$C,INT((ROW()-2)/20)+2))</f>
        <v/>
      </c>
      <c r="C9927" s="0" t="str">
        <f aca="false">IF($A9927="","",INDEX(CARTAO_COMPRAS!$D:$D,INT((ROW()-2)/20)+2))</f>
        <v/>
      </c>
      <c r="D9927" s="0" t="str">
        <f aca="false">IF($A9927="","",INDEX(CARTAO_COMPRAS!$E:$E,INT((ROW()-2)/20)+2))</f>
        <v/>
      </c>
      <c r="E9927" s="0" t="str">
        <f aca="false">IF($A9927="","",INDEX(CARTAO_COMPRAS!$H:$H,INT((ROW()-2)/20)+2)+MOD(ROW()-2,20))</f>
        <v/>
      </c>
      <c r="F9927" s="0" t="str">
        <f aca="false">IF($A9927="","",INDEX(CARTAO_COMPRAS!$G:$G,INT((ROW()-2)/20)+2))</f>
        <v/>
      </c>
      <c r="G9927" s="5" t="str">
        <f aca="false">IF($A9927="","",INDEX(CARTAO_COMPRAS!$I:$I,INT((ROW()-2)/20)+2))</f>
        <v/>
      </c>
      <c r="H9927" s="4" t="str">
        <f aca="false">IF($A9927="","",EDATE(INDEX(CARTAO_COMPRAS!$J:$J,INT((ROW()-2)/20)+2),MOD(ROW()-2,20)))</f>
        <v/>
      </c>
      <c r="I9927" s="4" t="str">
        <f aca="false">IF($H9927="","",$H9927-WEEKDAY($H9927,2)+1)</f>
        <v/>
      </c>
      <c r="J9927" s="4" t="str">
        <f aca="false">IF($I9927="","",$I9927+6)</f>
        <v/>
      </c>
      <c r="K9927" s="6" t="str">
        <f aca="false">IF($H9927="","",DATE(YEAR($H9927),MONTH($H9927),1))</f>
        <v/>
      </c>
      <c r="L9927" s="0" t="str">
        <f aca="false">IF($A9927="","",INDEX(CARTAO_COMPRAS!$K:$K,INT((ROW()-2)/20)+2))</f>
        <v/>
      </c>
      <c r="M9927" s="0" t="str">
        <f aca="false">IF($A9927="","","Compra no cartão")</f>
        <v/>
      </c>
    </row>
    <row r="9928" customFormat="false" ht="13.5" hidden="false" customHeight="false" outlineLevel="0" collapsed="false">
      <c r="A9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8" s="0" t="str">
        <f aca="false">IF($A9928="","",INDEX(CARTAO_COMPRAS!$C:$C,INT((ROW()-2)/20)+2))</f>
        <v/>
      </c>
      <c r="C9928" s="0" t="str">
        <f aca="false">IF($A9928="","",INDEX(CARTAO_COMPRAS!$D:$D,INT((ROW()-2)/20)+2))</f>
        <v/>
      </c>
      <c r="D9928" s="0" t="str">
        <f aca="false">IF($A9928="","",INDEX(CARTAO_COMPRAS!$E:$E,INT((ROW()-2)/20)+2))</f>
        <v/>
      </c>
      <c r="E9928" s="0" t="str">
        <f aca="false">IF($A9928="","",INDEX(CARTAO_COMPRAS!$H:$H,INT((ROW()-2)/20)+2)+MOD(ROW()-2,20))</f>
        <v/>
      </c>
      <c r="F9928" s="0" t="str">
        <f aca="false">IF($A9928="","",INDEX(CARTAO_COMPRAS!$G:$G,INT((ROW()-2)/20)+2))</f>
        <v/>
      </c>
      <c r="G9928" s="5" t="str">
        <f aca="false">IF($A9928="","",INDEX(CARTAO_COMPRAS!$I:$I,INT((ROW()-2)/20)+2))</f>
        <v/>
      </c>
      <c r="H9928" s="4" t="str">
        <f aca="false">IF($A9928="","",EDATE(INDEX(CARTAO_COMPRAS!$J:$J,INT((ROW()-2)/20)+2),MOD(ROW()-2,20)))</f>
        <v/>
      </c>
      <c r="I9928" s="4" t="str">
        <f aca="false">IF($H9928="","",$H9928-WEEKDAY($H9928,2)+1)</f>
        <v/>
      </c>
      <c r="J9928" s="4" t="str">
        <f aca="false">IF($I9928="","",$I9928+6)</f>
        <v/>
      </c>
      <c r="K9928" s="6" t="str">
        <f aca="false">IF($H9928="","",DATE(YEAR($H9928),MONTH($H9928),1))</f>
        <v/>
      </c>
      <c r="L9928" s="0" t="str">
        <f aca="false">IF($A9928="","",INDEX(CARTAO_COMPRAS!$K:$K,INT((ROW()-2)/20)+2))</f>
        <v/>
      </c>
      <c r="M9928" s="0" t="str">
        <f aca="false">IF($A9928="","","Compra no cartão")</f>
        <v/>
      </c>
    </row>
    <row r="9929" customFormat="false" ht="13.5" hidden="false" customHeight="false" outlineLevel="0" collapsed="false">
      <c r="A9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29" s="0" t="str">
        <f aca="false">IF($A9929="","",INDEX(CARTAO_COMPRAS!$C:$C,INT((ROW()-2)/20)+2))</f>
        <v/>
      </c>
      <c r="C9929" s="0" t="str">
        <f aca="false">IF($A9929="","",INDEX(CARTAO_COMPRAS!$D:$D,INT((ROW()-2)/20)+2))</f>
        <v/>
      </c>
      <c r="D9929" s="0" t="str">
        <f aca="false">IF($A9929="","",INDEX(CARTAO_COMPRAS!$E:$E,INT((ROW()-2)/20)+2))</f>
        <v/>
      </c>
      <c r="E9929" s="0" t="str">
        <f aca="false">IF($A9929="","",INDEX(CARTAO_COMPRAS!$H:$H,INT((ROW()-2)/20)+2)+MOD(ROW()-2,20))</f>
        <v/>
      </c>
      <c r="F9929" s="0" t="str">
        <f aca="false">IF($A9929="","",INDEX(CARTAO_COMPRAS!$G:$G,INT((ROW()-2)/20)+2))</f>
        <v/>
      </c>
      <c r="G9929" s="5" t="str">
        <f aca="false">IF($A9929="","",INDEX(CARTAO_COMPRAS!$I:$I,INT((ROW()-2)/20)+2))</f>
        <v/>
      </c>
      <c r="H9929" s="4" t="str">
        <f aca="false">IF($A9929="","",EDATE(INDEX(CARTAO_COMPRAS!$J:$J,INT((ROW()-2)/20)+2),MOD(ROW()-2,20)))</f>
        <v/>
      </c>
      <c r="I9929" s="4" t="str">
        <f aca="false">IF($H9929="","",$H9929-WEEKDAY($H9929,2)+1)</f>
        <v/>
      </c>
      <c r="J9929" s="4" t="str">
        <f aca="false">IF($I9929="","",$I9929+6)</f>
        <v/>
      </c>
      <c r="K9929" s="6" t="str">
        <f aca="false">IF($H9929="","",DATE(YEAR($H9929),MONTH($H9929),1))</f>
        <v/>
      </c>
      <c r="L9929" s="0" t="str">
        <f aca="false">IF($A9929="","",INDEX(CARTAO_COMPRAS!$K:$K,INT((ROW()-2)/20)+2))</f>
        <v/>
      </c>
      <c r="M9929" s="0" t="str">
        <f aca="false">IF($A9929="","","Compra no cartão")</f>
        <v/>
      </c>
    </row>
    <row r="9930" customFormat="false" ht="13.5" hidden="false" customHeight="false" outlineLevel="0" collapsed="false">
      <c r="A9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0" s="0" t="str">
        <f aca="false">IF($A9930="","",INDEX(CARTAO_COMPRAS!$C:$C,INT((ROW()-2)/20)+2))</f>
        <v/>
      </c>
      <c r="C9930" s="0" t="str">
        <f aca="false">IF($A9930="","",INDEX(CARTAO_COMPRAS!$D:$D,INT((ROW()-2)/20)+2))</f>
        <v/>
      </c>
      <c r="D9930" s="0" t="str">
        <f aca="false">IF($A9930="","",INDEX(CARTAO_COMPRAS!$E:$E,INT((ROW()-2)/20)+2))</f>
        <v/>
      </c>
      <c r="E9930" s="0" t="str">
        <f aca="false">IF($A9930="","",INDEX(CARTAO_COMPRAS!$H:$H,INT((ROW()-2)/20)+2)+MOD(ROW()-2,20))</f>
        <v/>
      </c>
      <c r="F9930" s="0" t="str">
        <f aca="false">IF($A9930="","",INDEX(CARTAO_COMPRAS!$G:$G,INT((ROW()-2)/20)+2))</f>
        <v/>
      </c>
      <c r="G9930" s="5" t="str">
        <f aca="false">IF($A9930="","",INDEX(CARTAO_COMPRAS!$I:$I,INT((ROW()-2)/20)+2))</f>
        <v/>
      </c>
      <c r="H9930" s="4" t="str">
        <f aca="false">IF($A9930="","",EDATE(INDEX(CARTAO_COMPRAS!$J:$J,INT((ROW()-2)/20)+2),MOD(ROW()-2,20)))</f>
        <v/>
      </c>
      <c r="I9930" s="4" t="str">
        <f aca="false">IF($H9930="","",$H9930-WEEKDAY($H9930,2)+1)</f>
        <v/>
      </c>
      <c r="J9930" s="4" t="str">
        <f aca="false">IF($I9930="","",$I9930+6)</f>
        <v/>
      </c>
      <c r="K9930" s="6" t="str">
        <f aca="false">IF($H9930="","",DATE(YEAR($H9930),MONTH($H9930),1))</f>
        <v/>
      </c>
      <c r="L9930" s="0" t="str">
        <f aca="false">IF($A9930="","",INDEX(CARTAO_COMPRAS!$K:$K,INT((ROW()-2)/20)+2))</f>
        <v/>
      </c>
      <c r="M9930" s="0" t="str">
        <f aca="false">IF($A9930="","","Compra no cartão")</f>
        <v/>
      </c>
    </row>
    <row r="9931" customFormat="false" ht="13.5" hidden="false" customHeight="false" outlineLevel="0" collapsed="false">
      <c r="A9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1" s="0" t="str">
        <f aca="false">IF($A9931="","",INDEX(CARTAO_COMPRAS!$C:$C,INT((ROW()-2)/20)+2))</f>
        <v/>
      </c>
      <c r="C9931" s="0" t="str">
        <f aca="false">IF($A9931="","",INDEX(CARTAO_COMPRAS!$D:$D,INT((ROW()-2)/20)+2))</f>
        <v/>
      </c>
      <c r="D9931" s="0" t="str">
        <f aca="false">IF($A9931="","",INDEX(CARTAO_COMPRAS!$E:$E,INT((ROW()-2)/20)+2))</f>
        <v/>
      </c>
      <c r="E9931" s="0" t="str">
        <f aca="false">IF($A9931="","",INDEX(CARTAO_COMPRAS!$H:$H,INT((ROW()-2)/20)+2)+MOD(ROW()-2,20))</f>
        <v/>
      </c>
      <c r="F9931" s="0" t="str">
        <f aca="false">IF($A9931="","",INDEX(CARTAO_COMPRAS!$G:$G,INT((ROW()-2)/20)+2))</f>
        <v/>
      </c>
      <c r="G9931" s="5" t="str">
        <f aca="false">IF($A9931="","",INDEX(CARTAO_COMPRAS!$I:$I,INT((ROW()-2)/20)+2))</f>
        <v/>
      </c>
      <c r="H9931" s="4" t="str">
        <f aca="false">IF($A9931="","",EDATE(INDEX(CARTAO_COMPRAS!$J:$J,INT((ROW()-2)/20)+2),MOD(ROW()-2,20)))</f>
        <v/>
      </c>
      <c r="I9931" s="4" t="str">
        <f aca="false">IF($H9931="","",$H9931-WEEKDAY($H9931,2)+1)</f>
        <v/>
      </c>
      <c r="J9931" s="4" t="str">
        <f aca="false">IF($I9931="","",$I9931+6)</f>
        <v/>
      </c>
      <c r="K9931" s="6" t="str">
        <f aca="false">IF($H9931="","",DATE(YEAR($H9931),MONTH($H9931),1))</f>
        <v/>
      </c>
      <c r="L9931" s="0" t="str">
        <f aca="false">IF($A9931="","",INDEX(CARTAO_COMPRAS!$K:$K,INT((ROW()-2)/20)+2))</f>
        <v/>
      </c>
      <c r="M9931" s="0" t="str">
        <f aca="false">IF($A9931="","","Compra no cartão")</f>
        <v/>
      </c>
    </row>
    <row r="9932" customFormat="false" ht="13.5" hidden="false" customHeight="false" outlineLevel="0" collapsed="false">
      <c r="A9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2" s="0" t="str">
        <f aca="false">IF($A9932="","",INDEX(CARTAO_COMPRAS!$C:$C,INT((ROW()-2)/20)+2))</f>
        <v/>
      </c>
      <c r="C9932" s="0" t="str">
        <f aca="false">IF($A9932="","",INDEX(CARTAO_COMPRAS!$D:$D,INT((ROW()-2)/20)+2))</f>
        <v/>
      </c>
      <c r="D9932" s="0" t="str">
        <f aca="false">IF($A9932="","",INDEX(CARTAO_COMPRAS!$E:$E,INT((ROW()-2)/20)+2))</f>
        <v/>
      </c>
      <c r="E9932" s="0" t="str">
        <f aca="false">IF($A9932="","",INDEX(CARTAO_COMPRAS!$H:$H,INT((ROW()-2)/20)+2)+MOD(ROW()-2,20))</f>
        <v/>
      </c>
      <c r="F9932" s="0" t="str">
        <f aca="false">IF($A9932="","",INDEX(CARTAO_COMPRAS!$G:$G,INT((ROW()-2)/20)+2))</f>
        <v/>
      </c>
      <c r="G9932" s="5" t="str">
        <f aca="false">IF($A9932="","",INDEX(CARTAO_COMPRAS!$I:$I,INT((ROW()-2)/20)+2))</f>
        <v/>
      </c>
      <c r="H9932" s="4" t="str">
        <f aca="false">IF($A9932="","",EDATE(INDEX(CARTAO_COMPRAS!$J:$J,INT((ROW()-2)/20)+2),MOD(ROW()-2,20)))</f>
        <v/>
      </c>
      <c r="I9932" s="4" t="str">
        <f aca="false">IF($H9932="","",$H9932-WEEKDAY($H9932,2)+1)</f>
        <v/>
      </c>
      <c r="J9932" s="4" t="str">
        <f aca="false">IF($I9932="","",$I9932+6)</f>
        <v/>
      </c>
      <c r="K9932" s="6" t="str">
        <f aca="false">IF($H9932="","",DATE(YEAR($H9932),MONTH($H9932),1))</f>
        <v/>
      </c>
      <c r="L9932" s="0" t="str">
        <f aca="false">IF($A9932="","",INDEX(CARTAO_COMPRAS!$K:$K,INT((ROW()-2)/20)+2))</f>
        <v/>
      </c>
      <c r="M9932" s="0" t="str">
        <f aca="false">IF($A9932="","","Compra no cartão")</f>
        <v/>
      </c>
    </row>
    <row r="9933" customFormat="false" ht="13.5" hidden="false" customHeight="false" outlineLevel="0" collapsed="false">
      <c r="A9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3" s="0" t="str">
        <f aca="false">IF($A9933="","",INDEX(CARTAO_COMPRAS!$C:$C,INT((ROW()-2)/20)+2))</f>
        <v/>
      </c>
      <c r="C9933" s="0" t="str">
        <f aca="false">IF($A9933="","",INDEX(CARTAO_COMPRAS!$D:$D,INT((ROW()-2)/20)+2))</f>
        <v/>
      </c>
      <c r="D9933" s="0" t="str">
        <f aca="false">IF($A9933="","",INDEX(CARTAO_COMPRAS!$E:$E,INT((ROW()-2)/20)+2))</f>
        <v/>
      </c>
      <c r="E9933" s="0" t="str">
        <f aca="false">IF($A9933="","",INDEX(CARTAO_COMPRAS!$H:$H,INT((ROW()-2)/20)+2)+MOD(ROW()-2,20))</f>
        <v/>
      </c>
      <c r="F9933" s="0" t="str">
        <f aca="false">IF($A9933="","",INDEX(CARTAO_COMPRAS!$G:$G,INT((ROW()-2)/20)+2))</f>
        <v/>
      </c>
      <c r="G9933" s="5" t="str">
        <f aca="false">IF($A9933="","",INDEX(CARTAO_COMPRAS!$I:$I,INT((ROW()-2)/20)+2))</f>
        <v/>
      </c>
      <c r="H9933" s="4" t="str">
        <f aca="false">IF($A9933="","",EDATE(INDEX(CARTAO_COMPRAS!$J:$J,INT((ROW()-2)/20)+2),MOD(ROW()-2,20)))</f>
        <v/>
      </c>
      <c r="I9933" s="4" t="str">
        <f aca="false">IF($H9933="","",$H9933-WEEKDAY($H9933,2)+1)</f>
        <v/>
      </c>
      <c r="J9933" s="4" t="str">
        <f aca="false">IF($I9933="","",$I9933+6)</f>
        <v/>
      </c>
      <c r="K9933" s="6" t="str">
        <f aca="false">IF($H9933="","",DATE(YEAR($H9933),MONTH($H9933),1))</f>
        <v/>
      </c>
      <c r="L9933" s="0" t="str">
        <f aca="false">IF($A9933="","",INDEX(CARTAO_COMPRAS!$K:$K,INT((ROW()-2)/20)+2))</f>
        <v/>
      </c>
      <c r="M9933" s="0" t="str">
        <f aca="false">IF($A9933="","","Compra no cartão")</f>
        <v/>
      </c>
    </row>
    <row r="9934" customFormat="false" ht="13.5" hidden="false" customHeight="false" outlineLevel="0" collapsed="false">
      <c r="A9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4" s="0" t="str">
        <f aca="false">IF($A9934="","",INDEX(CARTAO_COMPRAS!$C:$C,INT((ROW()-2)/20)+2))</f>
        <v/>
      </c>
      <c r="C9934" s="0" t="str">
        <f aca="false">IF($A9934="","",INDEX(CARTAO_COMPRAS!$D:$D,INT((ROW()-2)/20)+2))</f>
        <v/>
      </c>
      <c r="D9934" s="0" t="str">
        <f aca="false">IF($A9934="","",INDEX(CARTAO_COMPRAS!$E:$E,INT((ROW()-2)/20)+2))</f>
        <v/>
      </c>
      <c r="E9934" s="0" t="str">
        <f aca="false">IF($A9934="","",INDEX(CARTAO_COMPRAS!$H:$H,INT((ROW()-2)/20)+2)+MOD(ROW()-2,20))</f>
        <v/>
      </c>
      <c r="F9934" s="0" t="str">
        <f aca="false">IF($A9934="","",INDEX(CARTAO_COMPRAS!$G:$G,INT((ROW()-2)/20)+2))</f>
        <v/>
      </c>
      <c r="G9934" s="5" t="str">
        <f aca="false">IF($A9934="","",INDEX(CARTAO_COMPRAS!$I:$I,INT((ROW()-2)/20)+2))</f>
        <v/>
      </c>
      <c r="H9934" s="4" t="str">
        <f aca="false">IF($A9934="","",EDATE(INDEX(CARTAO_COMPRAS!$J:$J,INT((ROW()-2)/20)+2),MOD(ROW()-2,20)))</f>
        <v/>
      </c>
      <c r="I9934" s="4" t="str">
        <f aca="false">IF($H9934="","",$H9934-WEEKDAY($H9934,2)+1)</f>
        <v/>
      </c>
      <c r="J9934" s="4" t="str">
        <f aca="false">IF($I9934="","",$I9934+6)</f>
        <v/>
      </c>
      <c r="K9934" s="6" t="str">
        <f aca="false">IF($H9934="","",DATE(YEAR($H9934),MONTH($H9934),1))</f>
        <v/>
      </c>
      <c r="L9934" s="0" t="str">
        <f aca="false">IF($A9934="","",INDEX(CARTAO_COMPRAS!$K:$K,INT((ROW()-2)/20)+2))</f>
        <v/>
      </c>
      <c r="M9934" s="0" t="str">
        <f aca="false">IF($A9934="","","Compra no cartão")</f>
        <v/>
      </c>
    </row>
    <row r="9935" customFormat="false" ht="13.5" hidden="false" customHeight="false" outlineLevel="0" collapsed="false">
      <c r="A9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5" s="0" t="str">
        <f aca="false">IF($A9935="","",INDEX(CARTAO_COMPRAS!$C:$C,INT((ROW()-2)/20)+2))</f>
        <v/>
      </c>
      <c r="C9935" s="0" t="str">
        <f aca="false">IF($A9935="","",INDEX(CARTAO_COMPRAS!$D:$D,INT((ROW()-2)/20)+2))</f>
        <v/>
      </c>
      <c r="D9935" s="0" t="str">
        <f aca="false">IF($A9935="","",INDEX(CARTAO_COMPRAS!$E:$E,INT((ROW()-2)/20)+2))</f>
        <v/>
      </c>
      <c r="E9935" s="0" t="str">
        <f aca="false">IF($A9935="","",INDEX(CARTAO_COMPRAS!$H:$H,INT((ROW()-2)/20)+2)+MOD(ROW()-2,20))</f>
        <v/>
      </c>
      <c r="F9935" s="0" t="str">
        <f aca="false">IF($A9935="","",INDEX(CARTAO_COMPRAS!$G:$G,INT((ROW()-2)/20)+2))</f>
        <v/>
      </c>
      <c r="G9935" s="5" t="str">
        <f aca="false">IF($A9935="","",INDEX(CARTAO_COMPRAS!$I:$I,INT((ROW()-2)/20)+2))</f>
        <v/>
      </c>
      <c r="H9935" s="4" t="str">
        <f aca="false">IF($A9935="","",EDATE(INDEX(CARTAO_COMPRAS!$J:$J,INT((ROW()-2)/20)+2),MOD(ROW()-2,20)))</f>
        <v/>
      </c>
      <c r="I9935" s="4" t="str">
        <f aca="false">IF($H9935="","",$H9935-WEEKDAY($H9935,2)+1)</f>
        <v/>
      </c>
      <c r="J9935" s="4" t="str">
        <f aca="false">IF($I9935="","",$I9935+6)</f>
        <v/>
      </c>
      <c r="K9935" s="6" t="str">
        <f aca="false">IF($H9935="","",DATE(YEAR($H9935),MONTH($H9935),1))</f>
        <v/>
      </c>
      <c r="L9935" s="0" t="str">
        <f aca="false">IF($A9935="","",INDEX(CARTAO_COMPRAS!$K:$K,INT((ROW()-2)/20)+2))</f>
        <v/>
      </c>
      <c r="M9935" s="0" t="str">
        <f aca="false">IF($A9935="","","Compra no cartão")</f>
        <v/>
      </c>
    </row>
    <row r="9936" customFormat="false" ht="13.5" hidden="false" customHeight="false" outlineLevel="0" collapsed="false">
      <c r="A9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6" s="0" t="str">
        <f aca="false">IF($A9936="","",INDEX(CARTAO_COMPRAS!$C:$C,INT((ROW()-2)/20)+2))</f>
        <v/>
      </c>
      <c r="C9936" s="0" t="str">
        <f aca="false">IF($A9936="","",INDEX(CARTAO_COMPRAS!$D:$D,INT((ROW()-2)/20)+2))</f>
        <v/>
      </c>
      <c r="D9936" s="0" t="str">
        <f aca="false">IF($A9936="","",INDEX(CARTAO_COMPRAS!$E:$E,INT((ROW()-2)/20)+2))</f>
        <v/>
      </c>
      <c r="E9936" s="0" t="str">
        <f aca="false">IF($A9936="","",INDEX(CARTAO_COMPRAS!$H:$H,INT((ROW()-2)/20)+2)+MOD(ROW()-2,20))</f>
        <v/>
      </c>
      <c r="F9936" s="0" t="str">
        <f aca="false">IF($A9936="","",INDEX(CARTAO_COMPRAS!$G:$G,INT((ROW()-2)/20)+2))</f>
        <v/>
      </c>
      <c r="G9936" s="5" t="str">
        <f aca="false">IF($A9936="","",INDEX(CARTAO_COMPRAS!$I:$I,INT((ROW()-2)/20)+2))</f>
        <v/>
      </c>
      <c r="H9936" s="4" t="str">
        <f aca="false">IF($A9936="","",EDATE(INDEX(CARTAO_COMPRAS!$J:$J,INT((ROW()-2)/20)+2),MOD(ROW()-2,20)))</f>
        <v/>
      </c>
      <c r="I9936" s="4" t="str">
        <f aca="false">IF($H9936="","",$H9936-WEEKDAY($H9936,2)+1)</f>
        <v/>
      </c>
      <c r="J9936" s="4" t="str">
        <f aca="false">IF($I9936="","",$I9936+6)</f>
        <v/>
      </c>
      <c r="K9936" s="6" t="str">
        <f aca="false">IF($H9936="","",DATE(YEAR($H9936),MONTH($H9936),1))</f>
        <v/>
      </c>
      <c r="L9936" s="0" t="str">
        <f aca="false">IF($A9936="","",INDEX(CARTAO_COMPRAS!$K:$K,INT((ROW()-2)/20)+2))</f>
        <v/>
      </c>
      <c r="M9936" s="0" t="str">
        <f aca="false">IF($A9936="","","Compra no cartão")</f>
        <v/>
      </c>
    </row>
    <row r="9937" customFormat="false" ht="13.5" hidden="false" customHeight="false" outlineLevel="0" collapsed="false">
      <c r="A9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7" s="0" t="str">
        <f aca="false">IF($A9937="","",INDEX(CARTAO_COMPRAS!$C:$C,INT((ROW()-2)/20)+2))</f>
        <v/>
      </c>
      <c r="C9937" s="0" t="str">
        <f aca="false">IF($A9937="","",INDEX(CARTAO_COMPRAS!$D:$D,INT((ROW()-2)/20)+2))</f>
        <v/>
      </c>
      <c r="D9937" s="0" t="str">
        <f aca="false">IF($A9937="","",INDEX(CARTAO_COMPRAS!$E:$E,INT((ROW()-2)/20)+2))</f>
        <v/>
      </c>
      <c r="E9937" s="0" t="str">
        <f aca="false">IF($A9937="","",INDEX(CARTAO_COMPRAS!$H:$H,INT((ROW()-2)/20)+2)+MOD(ROW()-2,20))</f>
        <v/>
      </c>
      <c r="F9937" s="0" t="str">
        <f aca="false">IF($A9937="","",INDEX(CARTAO_COMPRAS!$G:$G,INT((ROW()-2)/20)+2))</f>
        <v/>
      </c>
      <c r="G9937" s="5" t="str">
        <f aca="false">IF($A9937="","",INDEX(CARTAO_COMPRAS!$I:$I,INT((ROW()-2)/20)+2))</f>
        <v/>
      </c>
      <c r="H9937" s="4" t="str">
        <f aca="false">IF($A9937="","",EDATE(INDEX(CARTAO_COMPRAS!$J:$J,INT((ROW()-2)/20)+2),MOD(ROW()-2,20)))</f>
        <v/>
      </c>
      <c r="I9937" s="4" t="str">
        <f aca="false">IF($H9937="","",$H9937-WEEKDAY($H9937,2)+1)</f>
        <v/>
      </c>
      <c r="J9937" s="4" t="str">
        <f aca="false">IF($I9937="","",$I9937+6)</f>
        <v/>
      </c>
      <c r="K9937" s="6" t="str">
        <f aca="false">IF($H9937="","",DATE(YEAR($H9937),MONTH($H9937),1))</f>
        <v/>
      </c>
      <c r="L9937" s="0" t="str">
        <f aca="false">IF($A9937="","",INDEX(CARTAO_COMPRAS!$K:$K,INT((ROW()-2)/20)+2))</f>
        <v/>
      </c>
      <c r="M9937" s="0" t="str">
        <f aca="false">IF($A9937="","","Compra no cartão")</f>
        <v/>
      </c>
    </row>
    <row r="9938" customFormat="false" ht="13.5" hidden="false" customHeight="false" outlineLevel="0" collapsed="false">
      <c r="A9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8" s="0" t="str">
        <f aca="false">IF($A9938="","",INDEX(CARTAO_COMPRAS!$C:$C,INT((ROW()-2)/20)+2))</f>
        <v/>
      </c>
      <c r="C9938" s="0" t="str">
        <f aca="false">IF($A9938="","",INDEX(CARTAO_COMPRAS!$D:$D,INT((ROW()-2)/20)+2))</f>
        <v/>
      </c>
      <c r="D9938" s="0" t="str">
        <f aca="false">IF($A9938="","",INDEX(CARTAO_COMPRAS!$E:$E,INT((ROW()-2)/20)+2))</f>
        <v/>
      </c>
      <c r="E9938" s="0" t="str">
        <f aca="false">IF($A9938="","",INDEX(CARTAO_COMPRAS!$H:$H,INT((ROW()-2)/20)+2)+MOD(ROW()-2,20))</f>
        <v/>
      </c>
      <c r="F9938" s="0" t="str">
        <f aca="false">IF($A9938="","",INDEX(CARTAO_COMPRAS!$G:$G,INT((ROW()-2)/20)+2))</f>
        <v/>
      </c>
      <c r="G9938" s="5" t="str">
        <f aca="false">IF($A9938="","",INDEX(CARTAO_COMPRAS!$I:$I,INT((ROW()-2)/20)+2))</f>
        <v/>
      </c>
      <c r="H9938" s="4" t="str">
        <f aca="false">IF($A9938="","",EDATE(INDEX(CARTAO_COMPRAS!$J:$J,INT((ROW()-2)/20)+2),MOD(ROW()-2,20)))</f>
        <v/>
      </c>
      <c r="I9938" s="4" t="str">
        <f aca="false">IF($H9938="","",$H9938-WEEKDAY($H9938,2)+1)</f>
        <v/>
      </c>
      <c r="J9938" s="4" t="str">
        <f aca="false">IF($I9938="","",$I9938+6)</f>
        <v/>
      </c>
      <c r="K9938" s="6" t="str">
        <f aca="false">IF($H9938="","",DATE(YEAR($H9938),MONTH($H9938),1))</f>
        <v/>
      </c>
      <c r="L9938" s="0" t="str">
        <f aca="false">IF($A9938="","",INDEX(CARTAO_COMPRAS!$K:$K,INT((ROW()-2)/20)+2))</f>
        <v/>
      </c>
      <c r="M9938" s="0" t="str">
        <f aca="false">IF($A9938="","","Compra no cartão")</f>
        <v/>
      </c>
    </row>
    <row r="9939" customFormat="false" ht="13.5" hidden="false" customHeight="false" outlineLevel="0" collapsed="false">
      <c r="A9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39" s="0" t="str">
        <f aca="false">IF($A9939="","",INDEX(CARTAO_COMPRAS!$C:$C,INT((ROW()-2)/20)+2))</f>
        <v/>
      </c>
      <c r="C9939" s="0" t="str">
        <f aca="false">IF($A9939="","",INDEX(CARTAO_COMPRAS!$D:$D,INT((ROW()-2)/20)+2))</f>
        <v/>
      </c>
      <c r="D9939" s="0" t="str">
        <f aca="false">IF($A9939="","",INDEX(CARTAO_COMPRAS!$E:$E,INT((ROW()-2)/20)+2))</f>
        <v/>
      </c>
      <c r="E9939" s="0" t="str">
        <f aca="false">IF($A9939="","",INDEX(CARTAO_COMPRAS!$H:$H,INT((ROW()-2)/20)+2)+MOD(ROW()-2,20))</f>
        <v/>
      </c>
      <c r="F9939" s="0" t="str">
        <f aca="false">IF($A9939="","",INDEX(CARTAO_COMPRAS!$G:$G,INT((ROW()-2)/20)+2))</f>
        <v/>
      </c>
      <c r="G9939" s="5" t="str">
        <f aca="false">IF($A9939="","",INDEX(CARTAO_COMPRAS!$I:$I,INT((ROW()-2)/20)+2))</f>
        <v/>
      </c>
      <c r="H9939" s="4" t="str">
        <f aca="false">IF($A9939="","",EDATE(INDEX(CARTAO_COMPRAS!$J:$J,INT((ROW()-2)/20)+2),MOD(ROW()-2,20)))</f>
        <v/>
      </c>
      <c r="I9939" s="4" t="str">
        <f aca="false">IF($H9939="","",$H9939-WEEKDAY($H9939,2)+1)</f>
        <v/>
      </c>
      <c r="J9939" s="4" t="str">
        <f aca="false">IF($I9939="","",$I9939+6)</f>
        <v/>
      </c>
      <c r="K9939" s="6" t="str">
        <f aca="false">IF($H9939="","",DATE(YEAR($H9939),MONTH($H9939),1))</f>
        <v/>
      </c>
      <c r="L9939" s="0" t="str">
        <f aca="false">IF($A9939="","",INDEX(CARTAO_COMPRAS!$K:$K,INT((ROW()-2)/20)+2))</f>
        <v/>
      </c>
      <c r="M9939" s="0" t="str">
        <f aca="false">IF($A9939="","","Compra no cartão")</f>
        <v/>
      </c>
    </row>
    <row r="9940" customFormat="false" ht="13.5" hidden="false" customHeight="false" outlineLevel="0" collapsed="false">
      <c r="A9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0" s="0" t="str">
        <f aca="false">IF($A9940="","",INDEX(CARTAO_COMPRAS!$C:$C,INT((ROW()-2)/20)+2))</f>
        <v/>
      </c>
      <c r="C9940" s="0" t="str">
        <f aca="false">IF($A9940="","",INDEX(CARTAO_COMPRAS!$D:$D,INT((ROW()-2)/20)+2))</f>
        <v/>
      </c>
      <c r="D9940" s="0" t="str">
        <f aca="false">IF($A9940="","",INDEX(CARTAO_COMPRAS!$E:$E,INT((ROW()-2)/20)+2))</f>
        <v/>
      </c>
      <c r="E9940" s="0" t="str">
        <f aca="false">IF($A9940="","",INDEX(CARTAO_COMPRAS!$H:$H,INT((ROW()-2)/20)+2)+MOD(ROW()-2,20))</f>
        <v/>
      </c>
      <c r="F9940" s="0" t="str">
        <f aca="false">IF($A9940="","",INDEX(CARTAO_COMPRAS!$G:$G,INT((ROW()-2)/20)+2))</f>
        <v/>
      </c>
      <c r="G9940" s="5" t="str">
        <f aca="false">IF($A9940="","",INDEX(CARTAO_COMPRAS!$I:$I,INT((ROW()-2)/20)+2))</f>
        <v/>
      </c>
      <c r="H9940" s="4" t="str">
        <f aca="false">IF($A9940="","",EDATE(INDEX(CARTAO_COMPRAS!$J:$J,INT((ROW()-2)/20)+2),MOD(ROW()-2,20)))</f>
        <v/>
      </c>
      <c r="I9940" s="4" t="str">
        <f aca="false">IF($H9940="","",$H9940-WEEKDAY($H9940,2)+1)</f>
        <v/>
      </c>
      <c r="J9940" s="4" t="str">
        <f aca="false">IF($I9940="","",$I9940+6)</f>
        <v/>
      </c>
      <c r="K9940" s="6" t="str">
        <f aca="false">IF($H9940="","",DATE(YEAR($H9940),MONTH($H9940),1))</f>
        <v/>
      </c>
      <c r="L9940" s="0" t="str">
        <f aca="false">IF($A9940="","",INDEX(CARTAO_COMPRAS!$K:$K,INT((ROW()-2)/20)+2))</f>
        <v/>
      </c>
      <c r="M9940" s="0" t="str">
        <f aca="false">IF($A9940="","","Compra no cartão")</f>
        <v/>
      </c>
    </row>
    <row r="9941" customFormat="false" ht="13.5" hidden="false" customHeight="false" outlineLevel="0" collapsed="false">
      <c r="A9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1" s="0" t="str">
        <f aca="false">IF($A9941="","",INDEX(CARTAO_COMPRAS!$C:$C,INT((ROW()-2)/20)+2))</f>
        <v/>
      </c>
      <c r="C9941" s="0" t="str">
        <f aca="false">IF($A9941="","",INDEX(CARTAO_COMPRAS!$D:$D,INT((ROW()-2)/20)+2))</f>
        <v/>
      </c>
      <c r="D9941" s="0" t="str">
        <f aca="false">IF($A9941="","",INDEX(CARTAO_COMPRAS!$E:$E,INT((ROW()-2)/20)+2))</f>
        <v/>
      </c>
      <c r="E9941" s="0" t="str">
        <f aca="false">IF($A9941="","",INDEX(CARTAO_COMPRAS!$H:$H,INT((ROW()-2)/20)+2)+MOD(ROW()-2,20))</f>
        <v/>
      </c>
      <c r="F9941" s="0" t="str">
        <f aca="false">IF($A9941="","",INDEX(CARTAO_COMPRAS!$G:$G,INT((ROW()-2)/20)+2))</f>
        <v/>
      </c>
      <c r="G9941" s="5" t="str">
        <f aca="false">IF($A9941="","",INDEX(CARTAO_COMPRAS!$I:$I,INT((ROW()-2)/20)+2))</f>
        <v/>
      </c>
      <c r="H9941" s="4" t="str">
        <f aca="false">IF($A9941="","",EDATE(INDEX(CARTAO_COMPRAS!$J:$J,INT((ROW()-2)/20)+2),MOD(ROW()-2,20)))</f>
        <v/>
      </c>
      <c r="I9941" s="4" t="str">
        <f aca="false">IF($H9941="","",$H9941-WEEKDAY($H9941,2)+1)</f>
        <v/>
      </c>
      <c r="J9941" s="4" t="str">
        <f aca="false">IF($I9941="","",$I9941+6)</f>
        <v/>
      </c>
      <c r="K9941" s="6" t="str">
        <f aca="false">IF($H9941="","",DATE(YEAR($H9941),MONTH($H9941),1))</f>
        <v/>
      </c>
      <c r="L9941" s="0" t="str">
        <f aca="false">IF($A9941="","",INDEX(CARTAO_COMPRAS!$K:$K,INT((ROW()-2)/20)+2))</f>
        <v/>
      </c>
      <c r="M9941" s="0" t="str">
        <f aca="false">IF($A9941="","","Compra no cartão")</f>
        <v/>
      </c>
    </row>
    <row r="9942" customFormat="false" ht="13.5" hidden="false" customHeight="false" outlineLevel="0" collapsed="false">
      <c r="A9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2" s="0" t="str">
        <f aca="false">IF($A9942="","",INDEX(CARTAO_COMPRAS!$C:$C,INT((ROW()-2)/20)+2))</f>
        <v/>
      </c>
      <c r="C9942" s="0" t="str">
        <f aca="false">IF($A9942="","",INDEX(CARTAO_COMPRAS!$D:$D,INT((ROW()-2)/20)+2))</f>
        <v/>
      </c>
      <c r="D9942" s="0" t="str">
        <f aca="false">IF($A9942="","",INDEX(CARTAO_COMPRAS!$E:$E,INT((ROW()-2)/20)+2))</f>
        <v/>
      </c>
      <c r="E9942" s="0" t="str">
        <f aca="false">IF($A9942="","",INDEX(CARTAO_COMPRAS!$H:$H,INT((ROW()-2)/20)+2)+MOD(ROW()-2,20))</f>
        <v/>
      </c>
      <c r="F9942" s="0" t="str">
        <f aca="false">IF($A9942="","",INDEX(CARTAO_COMPRAS!$G:$G,INT((ROW()-2)/20)+2))</f>
        <v/>
      </c>
      <c r="G9942" s="5" t="str">
        <f aca="false">IF($A9942="","",INDEX(CARTAO_COMPRAS!$I:$I,INT((ROW()-2)/20)+2))</f>
        <v/>
      </c>
      <c r="H9942" s="4" t="str">
        <f aca="false">IF($A9942="","",EDATE(INDEX(CARTAO_COMPRAS!$J:$J,INT((ROW()-2)/20)+2),MOD(ROW()-2,20)))</f>
        <v/>
      </c>
      <c r="I9942" s="4" t="str">
        <f aca="false">IF($H9942="","",$H9942-WEEKDAY($H9942,2)+1)</f>
        <v/>
      </c>
      <c r="J9942" s="4" t="str">
        <f aca="false">IF($I9942="","",$I9942+6)</f>
        <v/>
      </c>
      <c r="K9942" s="6" t="str">
        <f aca="false">IF($H9942="","",DATE(YEAR($H9942),MONTH($H9942),1))</f>
        <v/>
      </c>
      <c r="L9942" s="0" t="str">
        <f aca="false">IF($A9942="","",INDEX(CARTAO_COMPRAS!$K:$K,INT((ROW()-2)/20)+2))</f>
        <v/>
      </c>
      <c r="M9942" s="0" t="str">
        <f aca="false">IF($A9942="","","Compra no cartão")</f>
        <v/>
      </c>
    </row>
    <row r="9943" customFormat="false" ht="13.5" hidden="false" customHeight="false" outlineLevel="0" collapsed="false">
      <c r="A9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3" s="0" t="str">
        <f aca="false">IF($A9943="","",INDEX(CARTAO_COMPRAS!$C:$C,INT((ROW()-2)/20)+2))</f>
        <v/>
      </c>
      <c r="C9943" s="0" t="str">
        <f aca="false">IF($A9943="","",INDEX(CARTAO_COMPRAS!$D:$D,INT((ROW()-2)/20)+2))</f>
        <v/>
      </c>
      <c r="D9943" s="0" t="str">
        <f aca="false">IF($A9943="","",INDEX(CARTAO_COMPRAS!$E:$E,INT((ROW()-2)/20)+2))</f>
        <v/>
      </c>
      <c r="E9943" s="0" t="str">
        <f aca="false">IF($A9943="","",INDEX(CARTAO_COMPRAS!$H:$H,INT((ROW()-2)/20)+2)+MOD(ROW()-2,20))</f>
        <v/>
      </c>
      <c r="F9943" s="0" t="str">
        <f aca="false">IF($A9943="","",INDEX(CARTAO_COMPRAS!$G:$G,INT((ROW()-2)/20)+2))</f>
        <v/>
      </c>
      <c r="G9943" s="5" t="str">
        <f aca="false">IF($A9943="","",INDEX(CARTAO_COMPRAS!$I:$I,INT((ROW()-2)/20)+2))</f>
        <v/>
      </c>
      <c r="H9943" s="4" t="str">
        <f aca="false">IF($A9943="","",EDATE(INDEX(CARTAO_COMPRAS!$J:$J,INT((ROW()-2)/20)+2),MOD(ROW()-2,20)))</f>
        <v/>
      </c>
      <c r="I9943" s="4" t="str">
        <f aca="false">IF($H9943="","",$H9943-WEEKDAY($H9943,2)+1)</f>
        <v/>
      </c>
      <c r="J9943" s="4" t="str">
        <f aca="false">IF($I9943="","",$I9943+6)</f>
        <v/>
      </c>
      <c r="K9943" s="6" t="str">
        <f aca="false">IF($H9943="","",DATE(YEAR($H9943),MONTH($H9943),1))</f>
        <v/>
      </c>
      <c r="L9943" s="0" t="str">
        <f aca="false">IF($A9943="","",INDEX(CARTAO_COMPRAS!$K:$K,INT((ROW()-2)/20)+2))</f>
        <v/>
      </c>
      <c r="M9943" s="0" t="str">
        <f aca="false">IF($A9943="","","Compra no cartão")</f>
        <v/>
      </c>
    </row>
    <row r="9944" customFormat="false" ht="13.5" hidden="false" customHeight="false" outlineLevel="0" collapsed="false">
      <c r="A9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4" s="0" t="str">
        <f aca="false">IF($A9944="","",INDEX(CARTAO_COMPRAS!$C:$C,INT((ROW()-2)/20)+2))</f>
        <v/>
      </c>
      <c r="C9944" s="0" t="str">
        <f aca="false">IF($A9944="","",INDEX(CARTAO_COMPRAS!$D:$D,INT((ROW()-2)/20)+2))</f>
        <v/>
      </c>
      <c r="D9944" s="0" t="str">
        <f aca="false">IF($A9944="","",INDEX(CARTAO_COMPRAS!$E:$E,INT((ROW()-2)/20)+2))</f>
        <v/>
      </c>
      <c r="E9944" s="0" t="str">
        <f aca="false">IF($A9944="","",INDEX(CARTAO_COMPRAS!$H:$H,INT((ROW()-2)/20)+2)+MOD(ROW()-2,20))</f>
        <v/>
      </c>
      <c r="F9944" s="0" t="str">
        <f aca="false">IF($A9944="","",INDEX(CARTAO_COMPRAS!$G:$G,INT((ROW()-2)/20)+2))</f>
        <v/>
      </c>
      <c r="G9944" s="5" t="str">
        <f aca="false">IF($A9944="","",INDEX(CARTAO_COMPRAS!$I:$I,INT((ROW()-2)/20)+2))</f>
        <v/>
      </c>
      <c r="H9944" s="4" t="str">
        <f aca="false">IF($A9944="","",EDATE(INDEX(CARTAO_COMPRAS!$J:$J,INT((ROW()-2)/20)+2),MOD(ROW()-2,20)))</f>
        <v/>
      </c>
      <c r="I9944" s="4" t="str">
        <f aca="false">IF($H9944="","",$H9944-WEEKDAY($H9944,2)+1)</f>
        <v/>
      </c>
      <c r="J9944" s="4" t="str">
        <f aca="false">IF($I9944="","",$I9944+6)</f>
        <v/>
      </c>
      <c r="K9944" s="6" t="str">
        <f aca="false">IF($H9944="","",DATE(YEAR($H9944),MONTH($H9944),1))</f>
        <v/>
      </c>
      <c r="L9944" s="0" t="str">
        <f aca="false">IF($A9944="","",INDEX(CARTAO_COMPRAS!$K:$K,INT((ROW()-2)/20)+2))</f>
        <v/>
      </c>
      <c r="M9944" s="0" t="str">
        <f aca="false">IF($A9944="","","Compra no cartão")</f>
        <v/>
      </c>
    </row>
    <row r="9945" customFormat="false" ht="13.5" hidden="false" customHeight="false" outlineLevel="0" collapsed="false">
      <c r="A9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5" s="0" t="str">
        <f aca="false">IF($A9945="","",INDEX(CARTAO_COMPRAS!$C:$C,INT((ROW()-2)/20)+2))</f>
        <v/>
      </c>
      <c r="C9945" s="0" t="str">
        <f aca="false">IF($A9945="","",INDEX(CARTAO_COMPRAS!$D:$D,INT((ROW()-2)/20)+2))</f>
        <v/>
      </c>
      <c r="D9945" s="0" t="str">
        <f aca="false">IF($A9945="","",INDEX(CARTAO_COMPRAS!$E:$E,INT((ROW()-2)/20)+2))</f>
        <v/>
      </c>
      <c r="E9945" s="0" t="str">
        <f aca="false">IF($A9945="","",INDEX(CARTAO_COMPRAS!$H:$H,INT((ROW()-2)/20)+2)+MOD(ROW()-2,20))</f>
        <v/>
      </c>
      <c r="F9945" s="0" t="str">
        <f aca="false">IF($A9945="","",INDEX(CARTAO_COMPRAS!$G:$G,INT((ROW()-2)/20)+2))</f>
        <v/>
      </c>
      <c r="G9945" s="5" t="str">
        <f aca="false">IF($A9945="","",INDEX(CARTAO_COMPRAS!$I:$I,INT((ROW()-2)/20)+2))</f>
        <v/>
      </c>
      <c r="H9945" s="4" t="str">
        <f aca="false">IF($A9945="","",EDATE(INDEX(CARTAO_COMPRAS!$J:$J,INT((ROW()-2)/20)+2),MOD(ROW()-2,20)))</f>
        <v/>
      </c>
      <c r="I9945" s="4" t="str">
        <f aca="false">IF($H9945="","",$H9945-WEEKDAY($H9945,2)+1)</f>
        <v/>
      </c>
      <c r="J9945" s="4" t="str">
        <f aca="false">IF($I9945="","",$I9945+6)</f>
        <v/>
      </c>
      <c r="K9945" s="6" t="str">
        <f aca="false">IF($H9945="","",DATE(YEAR($H9945),MONTH($H9945),1))</f>
        <v/>
      </c>
      <c r="L9945" s="0" t="str">
        <f aca="false">IF($A9945="","",INDEX(CARTAO_COMPRAS!$K:$K,INT((ROW()-2)/20)+2))</f>
        <v/>
      </c>
      <c r="M9945" s="0" t="str">
        <f aca="false">IF($A9945="","","Compra no cartão")</f>
        <v/>
      </c>
    </row>
    <row r="9946" customFormat="false" ht="13.5" hidden="false" customHeight="false" outlineLevel="0" collapsed="false">
      <c r="A9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6" s="0" t="str">
        <f aca="false">IF($A9946="","",INDEX(CARTAO_COMPRAS!$C:$C,INT((ROW()-2)/20)+2))</f>
        <v/>
      </c>
      <c r="C9946" s="0" t="str">
        <f aca="false">IF($A9946="","",INDEX(CARTAO_COMPRAS!$D:$D,INT((ROW()-2)/20)+2))</f>
        <v/>
      </c>
      <c r="D9946" s="0" t="str">
        <f aca="false">IF($A9946="","",INDEX(CARTAO_COMPRAS!$E:$E,INT((ROW()-2)/20)+2))</f>
        <v/>
      </c>
      <c r="E9946" s="0" t="str">
        <f aca="false">IF($A9946="","",INDEX(CARTAO_COMPRAS!$H:$H,INT((ROW()-2)/20)+2)+MOD(ROW()-2,20))</f>
        <v/>
      </c>
      <c r="F9946" s="0" t="str">
        <f aca="false">IF($A9946="","",INDEX(CARTAO_COMPRAS!$G:$G,INT((ROW()-2)/20)+2))</f>
        <v/>
      </c>
      <c r="G9946" s="5" t="str">
        <f aca="false">IF($A9946="","",INDEX(CARTAO_COMPRAS!$I:$I,INT((ROW()-2)/20)+2))</f>
        <v/>
      </c>
      <c r="H9946" s="4" t="str">
        <f aca="false">IF($A9946="","",EDATE(INDEX(CARTAO_COMPRAS!$J:$J,INT((ROW()-2)/20)+2),MOD(ROW()-2,20)))</f>
        <v/>
      </c>
      <c r="I9946" s="4" t="str">
        <f aca="false">IF($H9946="","",$H9946-WEEKDAY($H9946,2)+1)</f>
        <v/>
      </c>
      <c r="J9946" s="4" t="str">
        <f aca="false">IF($I9946="","",$I9946+6)</f>
        <v/>
      </c>
      <c r="K9946" s="6" t="str">
        <f aca="false">IF($H9946="","",DATE(YEAR($H9946),MONTH($H9946),1))</f>
        <v/>
      </c>
      <c r="L9946" s="0" t="str">
        <f aca="false">IF($A9946="","",INDEX(CARTAO_COMPRAS!$K:$K,INT((ROW()-2)/20)+2))</f>
        <v/>
      </c>
      <c r="M9946" s="0" t="str">
        <f aca="false">IF($A9946="","","Compra no cartão")</f>
        <v/>
      </c>
    </row>
    <row r="9947" customFormat="false" ht="13.5" hidden="false" customHeight="false" outlineLevel="0" collapsed="false">
      <c r="A9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7" s="0" t="str">
        <f aca="false">IF($A9947="","",INDEX(CARTAO_COMPRAS!$C:$C,INT((ROW()-2)/20)+2))</f>
        <v/>
      </c>
      <c r="C9947" s="0" t="str">
        <f aca="false">IF($A9947="","",INDEX(CARTAO_COMPRAS!$D:$D,INT((ROW()-2)/20)+2))</f>
        <v/>
      </c>
      <c r="D9947" s="0" t="str">
        <f aca="false">IF($A9947="","",INDEX(CARTAO_COMPRAS!$E:$E,INT((ROW()-2)/20)+2))</f>
        <v/>
      </c>
      <c r="E9947" s="0" t="str">
        <f aca="false">IF($A9947="","",INDEX(CARTAO_COMPRAS!$H:$H,INT((ROW()-2)/20)+2)+MOD(ROW()-2,20))</f>
        <v/>
      </c>
      <c r="F9947" s="0" t="str">
        <f aca="false">IF($A9947="","",INDEX(CARTAO_COMPRAS!$G:$G,INT((ROW()-2)/20)+2))</f>
        <v/>
      </c>
      <c r="G9947" s="5" t="str">
        <f aca="false">IF($A9947="","",INDEX(CARTAO_COMPRAS!$I:$I,INT((ROW()-2)/20)+2))</f>
        <v/>
      </c>
      <c r="H9947" s="4" t="str">
        <f aca="false">IF($A9947="","",EDATE(INDEX(CARTAO_COMPRAS!$J:$J,INT((ROW()-2)/20)+2),MOD(ROW()-2,20)))</f>
        <v/>
      </c>
      <c r="I9947" s="4" t="str">
        <f aca="false">IF($H9947="","",$H9947-WEEKDAY($H9947,2)+1)</f>
        <v/>
      </c>
      <c r="J9947" s="4" t="str">
        <f aca="false">IF($I9947="","",$I9947+6)</f>
        <v/>
      </c>
      <c r="K9947" s="6" t="str">
        <f aca="false">IF($H9947="","",DATE(YEAR($H9947),MONTH($H9947),1))</f>
        <v/>
      </c>
      <c r="L9947" s="0" t="str">
        <f aca="false">IF($A9947="","",INDEX(CARTAO_COMPRAS!$K:$K,INT((ROW()-2)/20)+2))</f>
        <v/>
      </c>
      <c r="M9947" s="0" t="str">
        <f aca="false">IF($A9947="","","Compra no cartão")</f>
        <v/>
      </c>
    </row>
    <row r="9948" customFormat="false" ht="13.5" hidden="false" customHeight="false" outlineLevel="0" collapsed="false">
      <c r="A9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8" s="0" t="str">
        <f aca="false">IF($A9948="","",INDEX(CARTAO_COMPRAS!$C:$C,INT((ROW()-2)/20)+2))</f>
        <v/>
      </c>
      <c r="C9948" s="0" t="str">
        <f aca="false">IF($A9948="","",INDEX(CARTAO_COMPRAS!$D:$D,INT((ROW()-2)/20)+2))</f>
        <v/>
      </c>
      <c r="D9948" s="0" t="str">
        <f aca="false">IF($A9948="","",INDEX(CARTAO_COMPRAS!$E:$E,INT((ROW()-2)/20)+2))</f>
        <v/>
      </c>
      <c r="E9948" s="0" t="str">
        <f aca="false">IF($A9948="","",INDEX(CARTAO_COMPRAS!$H:$H,INT((ROW()-2)/20)+2)+MOD(ROW()-2,20))</f>
        <v/>
      </c>
      <c r="F9948" s="0" t="str">
        <f aca="false">IF($A9948="","",INDEX(CARTAO_COMPRAS!$G:$G,INT((ROW()-2)/20)+2))</f>
        <v/>
      </c>
      <c r="G9948" s="5" t="str">
        <f aca="false">IF($A9948="","",INDEX(CARTAO_COMPRAS!$I:$I,INT((ROW()-2)/20)+2))</f>
        <v/>
      </c>
      <c r="H9948" s="4" t="str">
        <f aca="false">IF($A9948="","",EDATE(INDEX(CARTAO_COMPRAS!$J:$J,INT((ROW()-2)/20)+2),MOD(ROW()-2,20)))</f>
        <v/>
      </c>
      <c r="I9948" s="4" t="str">
        <f aca="false">IF($H9948="","",$H9948-WEEKDAY($H9948,2)+1)</f>
        <v/>
      </c>
      <c r="J9948" s="4" t="str">
        <f aca="false">IF($I9948="","",$I9948+6)</f>
        <v/>
      </c>
      <c r="K9948" s="6" t="str">
        <f aca="false">IF($H9948="","",DATE(YEAR($H9948),MONTH($H9948),1))</f>
        <v/>
      </c>
      <c r="L9948" s="0" t="str">
        <f aca="false">IF($A9948="","",INDEX(CARTAO_COMPRAS!$K:$K,INT((ROW()-2)/20)+2))</f>
        <v/>
      </c>
      <c r="M9948" s="0" t="str">
        <f aca="false">IF($A9948="","","Compra no cartão")</f>
        <v/>
      </c>
    </row>
    <row r="9949" customFormat="false" ht="13.5" hidden="false" customHeight="false" outlineLevel="0" collapsed="false">
      <c r="A9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49" s="0" t="str">
        <f aca="false">IF($A9949="","",INDEX(CARTAO_COMPRAS!$C:$C,INT((ROW()-2)/20)+2))</f>
        <v/>
      </c>
      <c r="C9949" s="0" t="str">
        <f aca="false">IF($A9949="","",INDEX(CARTAO_COMPRAS!$D:$D,INT((ROW()-2)/20)+2))</f>
        <v/>
      </c>
      <c r="D9949" s="0" t="str">
        <f aca="false">IF($A9949="","",INDEX(CARTAO_COMPRAS!$E:$E,INT((ROW()-2)/20)+2))</f>
        <v/>
      </c>
      <c r="E9949" s="0" t="str">
        <f aca="false">IF($A9949="","",INDEX(CARTAO_COMPRAS!$H:$H,INT((ROW()-2)/20)+2)+MOD(ROW()-2,20))</f>
        <v/>
      </c>
      <c r="F9949" s="0" t="str">
        <f aca="false">IF($A9949="","",INDEX(CARTAO_COMPRAS!$G:$G,INT((ROW()-2)/20)+2))</f>
        <v/>
      </c>
      <c r="G9949" s="5" t="str">
        <f aca="false">IF($A9949="","",INDEX(CARTAO_COMPRAS!$I:$I,INT((ROW()-2)/20)+2))</f>
        <v/>
      </c>
      <c r="H9949" s="4" t="str">
        <f aca="false">IF($A9949="","",EDATE(INDEX(CARTAO_COMPRAS!$J:$J,INT((ROW()-2)/20)+2),MOD(ROW()-2,20)))</f>
        <v/>
      </c>
      <c r="I9949" s="4" t="str">
        <f aca="false">IF($H9949="","",$H9949-WEEKDAY($H9949,2)+1)</f>
        <v/>
      </c>
      <c r="J9949" s="4" t="str">
        <f aca="false">IF($I9949="","",$I9949+6)</f>
        <v/>
      </c>
      <c r="K9949" s="6" t="str">
        <f aca="false">IF($H9949="","",DATE(YEAR($H9949),MONTH($H9949),1))</f>
        <v/>
      </c>
      <c r="L9949" s="0" t="str">
        <f aca="false">IF($A9949="","",INDEX(CARTAO_COMPRAS!$K:$K,INT((ROW()-2)/20)+2))</f>
        <v/>
      </c>
      <c r="M9949" s="0" t="str">
        <f aca="false">IF($A9949="","","Compra no cartão")</f>
        <v/>
      </c>
    </row>
    <row r="9950" customFormat="false" ht="13.5" hidden="false" customHeight="false" outlineLevel="0" collapsed="false">
      <c r="A9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0" s="0" t="str">
        <f aca="false">IF($A9950="","",INDEX(CARTAO_COMPRAS!$C:$C,INT((ROW()-2)/20)+2))</f>
        <v/>
      </c>
      <c r="C9950" s="0" t="str">
        <f aca="false">IF($A9950="","",INDEX(CARTAO_COMPRAS!$D:$D,INT((ROW()-2)/20)+2))</f>
        <v/>
      </c>
      <c r="D9950" s="0" t="str">
        <f aca="false">IF($A9950="","",INDEX(CARTAO_COMPRAS!$E:$E,INT((ROW()-2)/20)+2))</f>
        <v/>
      </c>
      <c r="E9950" s="0" t="str">
        <f aca="false">IF($A9950="","",INDEX(CARTAO_COMPRAS!$H:$H,INT((ROW()-2)/20)+2)+MOD(ROW()-2,20))</f>
        <v/>
      </c>
      <c r="F9950" s="0" t="str">
        <f aca="false">IF($A9950="","",INDEX(CARTAO_COMPRAS!$G:$G,INT((ROW()-2)/20)+2))</f>
        <v/>
      </c>
      <c r="G9950" s="5" t="str">
        <f aca="false">IF($A9950="","",INDEX(CARTAO_COMPRAS!$I:$I,INT((ROW()-2)/20)+2))</f>
        <v/>
      </c>
      <c r="H9950" s="4" t="str">
        <f aca="false">IF($A9950="","",EDATE(INDEX(CARTAO_COMPRAS!$J:$J,INT((ROW()-2)/20)+2),MOD(ROW()-2,20)))</f>
        <v/>
      </c>
      <c r="I9950" s="4" t="str">
        <f aca="false">IF($H9950="","",$H9950-WEEKDAY($H9950,2)+1)</f>
        <v/>
      </c>
      <c r="J9950" s="4" t="str">
        <f aca="false">IF($I9950="","",$I9950+6)</f>
        <v/>
      </c>
      <c r="K9950" s="6" t="str">
        <f aca="false">IF($H9950="","",DATE(YEAR($H9950),MONTH($H9950),1))</f>
        <v/>
      </c>
      <c r="L9950" s="0" t="str">
        <f aca="false">IF($A9950="","",INDEX(CARTAO_COMPRAS!$K:$K,INT((ROW()-2)/20)+2))</f>
        <v/>
      </c>
      <c r="M9950" s="0" t="str">
        <f aca="false">IF($A9950="","","Compra no cartão")</f>
        <v/>
      </c>
    </row>
    <row r="9951" customFormat="false" ht="13.5" hidden="false" customHeight="false" outlineLevel="0" collapsed="false">
      <c r="A9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1" s="0" t="str">
        <f aca="false">IF($A9951="","",INDEX(CARTAO_COMPRAS!$C:$C,INT((ROW()-2)/20)+2))</f>
        <v/>
      </c>
      <c r="C9951" s="0" t="str">
        <f aca="false">IF($A9951="","",INDEX(CARTAO_COMPRAS!$D:$D,INT((ROW()-2)/20)+2))</f>
        <v/>
      </c>
      <c r="D9951" s="0" t="str">
        <f aca="false">IF($A9951="","",INDEX(CARTAO_COMPRAS!$E:$E,INT((ROW()-2)/20)+2))</f>
        <v/>
      </c>
      <c r="E9951" s="0" t="str">
        <f aca="false">IF($A9951="","",INDEX(CARTAO_COMPRAS!$H:$H,INT((ROW()-2)/20)+2)+MOD(ROW()-2,20))</f>
        <v/>
      </c>
      <c r="F9951" s="0" t="str">
        <f aca="false">IF($A9951="","",INDEX(CARTAO_COMPRAS!$G:$G,INT((ROW()-2)/20)+2))</f>
        <v/>
      </c>
      <c r="G9951" s="5" t="str">
        <f aca="false">IF($A9951="","",INDEX(CARTAO_COMPRAS!$I:$I,INT((ROW()-2)/20)+2))</f>
        <v/>
      </c>
      <c r="H9951" s="4" t="str">
        <f aca="false">IF($A9951="","",EDATE(INDEX(CARTAO_COMPRAS!$J:$J,INT((ROW()-2)/20)+2),MOD(ROW()-2,20)))</f>
        <v/>
      </c>
      <c r="I9951" s="4" t="str">
        <f aca="false">IF($H9951="","",$H9951-WEEKDAY($H9951,2)+1)</f>
        <v/>
      </c>
      <c r="J9951" s="4" t="str">
        <f aca="false">IF($I9951="","",$I9951+6)</f>
        <v/>
      </c>
      <c r="K9951" s="6" t="str">
        <f aca="false">IF($H9951="","",DATE(YEAR($H9951),MONTH($H9951),1))</f>
        <v/>
      </c>
      <c r="L9951" s="0" t="str">
        <f aca="false">IF($A9951="","",INDEX(CARTAO_COMPRAS!$K:$K,INT((ROW()-2)/20)+2))</f>
        <v/>
      </c>
      <c r="M9951" s="0" t="str">
        <f aca="false">IF($A9951="","","Compra no cartão")</f>
        <v/>
      </c>
    </row>
    <row r="9952" customFormat="false" ht="13.5" hidden="false" customHeight="false" outlineLevel="0" collapsed="false">
      <c r="A9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2" s="0" t="str">
        <f aca="false">IF($A9952="","",INDEX(CARTAO_COMPRAS!$C:$C,INT((ROW()-2)/20)+2))</f>
        <v/>
      </c>
      <c r="C9952" s="0" t="str">
        <f aca="false">IF($A9952="","",INDEX(CARTAO_COMPRAS!$D:$D,INT((ROW()-2)/20)+2))</f>
        <v/>
      </c>
      <c r="D9952" s="0" t="str">
        <f aca="false">IF($A9952="","",INDEX(CARTAO_COMPRAS!$E:$E,INT((ROW()-2)/20)+2))</f>
        <v/>
      </c>
      <c r="E9952" s="0" t="str">
        <f aca="false">IF($A9952="","",INDEX(CARTAO_COMPRAS!$H:$H,INT((ROW()-2)/20)+2)+MOD(ROW()-2,20))</f>
        <v/>
      </c>
      <c r="F9952" s="0" t="str">
        <f aca="false">IF($A9952="","",INDEX(CARTAO_COMPRAS!$G:$G,INT((ROW()-2)/20)+2))</f>
        <v/>
      </c>
      <c r="G9952" s="5" t="str">
        <f aca="false">IF($A9952="","",INDEX(CARTAO_COMPRAS!$I:$I,INT((ROW()-2)/20)+2))</f>
        <v/>
      </c>
      <c r="H9952" s="4" t="str">
        <f aca="false">IF($A9952="","",EDATE(INDEX(CARTAO_COMPRAS!$J:$J,INT((ROW()-2)/20)+2),MOD(ROW()-2,20)))</f>
        <v/>
      </c>
      <c r="I9952" s="4" t="str">
        <f aca="false">IF($H9952="","",$H9952-WEEKDAY($H9952,2)+1)</f>
        <v/>
      </c>
      <c r="J9952" s="4" t="str">
        <f aca="false">IF($I9952="","",$I9952+6)</f>
        <v/>
      </c>
      <c r="K9952" s="6" t="str">
        <f aca="false">IF($H9952="","",DATE(YEAR($H9952),MONTH($H9952),1))</f>
        <v/>
      </c>
      <c r="L9952" s="0" t="str">
        <f aca="false">IF($A9952="","",INDEX(CARTAO_COMPRAS!$K:$K,INT((ROW()-2)/20)+2))</f>
        <v/>
      </c>
      <c r="M9952" s="0" t="str">
        <f aca="false">IF($A9952="","","Compra no cartão")</f>
        <v/>
      </c>
    </row>
    <row r="9953" customFormat="false" ht="13.5" hidden="false" customHeight="false" outlineLevel="0" collapsed="false">
      <c r="A9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3" s="0" t="str">
        <f aca="false">IF($A9953="","",INDEX(CARTAO_COMPRAS!$C:$C,INT((ROW()-2)/20)+2))</f>
        <v/>
      </c>
      <c r="C9953" s="0" t="str">
        <f aca="false">IF($A9953="","",INDEX(CARTAO_COMPRAS!$D:$D,INT((ROW()-2)/20)+2))</f>
        <v/>
      </c>
      <c r="D9953" s="0" t="str">
        <f aca="false">IF($A9953="","",INDEX(CARTAO_COMPRAS!$E:$E,INT((ROW()-2)/20)+2))</f>
        <v/>
      </c>
      <c r="E9953" s="0" t="str">
        <f aca="false">IF($A9953="","",INDEX(CARTAO_COMPRAS!$H:$H,INT((ROW()-2)/20)+2)+MOD(ROW()-2,20))</f>
        <v/>
      </c>
      <c r="F9953" s="0" t="str">
        <f aca="false">IF($A9953="","",INDEX(CARTAO_COMPRAS!$G:$G,INT((ROW()-2)/20)+2))</f>
        <v/>
      </c>
      <c r="G9953" s="5" t="str">
        <f aca="false">IF($A9953="","",INDEX(CARTAO_COMPRAS!$I:$I,INT((ROW()-2)/20)+2))</f>
        <v/>
      </c>
      <c r="H9953" s="4" t="str">
        <f aca="false">IF($A9953="","",EDATE(INDEX(CARTAO_COMPRAS!$J:$J,INT((ROW()-2)/20)+2),MOD(ROW()-2,20)))</f>
        <v/>
      </c>
      <c r="I9953" s="4" t="str">
        <f aca="false">IF($H9953="","",$H9953-WEEKDAY($H9953,2)+1)</f>
        <v/>
      </c>
      <c r="J9953" s="4" t="str">
        <f aca="false">IF($I9953="","",$I9953+6)</f>
        <v/>
      </c>
      <c r="K9953" s="6" t="str">
        <f aca="false">IF($H9953="","",DATE(YEAR($H9953),MONTH($H9953),1))</f>
        <v/>
      </c>
      <c r="L9953" s="0" t="str">
        <f aca="false">IF($A9953="","",INDEX(CARTAO_COMPRAS!$K:$K,INT((ROW()-2)/20)+2))</f>
        <v/>
      </c>
      <c r="M9953" s="0" t="str">
        <f aca="false">IF($A9953="","","Compra no cartão")</f>
        <v/>
      </c>
    </row>
    <row r="9954" customFormat="false" ht="13.5" hidden="false" customHeight="false" outlineLevel="0" collapsed="false">
      <c r="A9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4" s="0" t="str">
        <f aca="false">IF($A9954="","",INDEX(CARTAO_COMPRAS!$C:$C,INT((ROW()-2)/20)+2))</f>
        <v/>
      </c>
      <c r="C9954" s="0" t="str">
        <f aca="false">IF($A9954="","",INDEX(CARTAO_COMPRAS!$D:$D,INT((ROW()-2)/20)+2))</f>
        <v/>
      </c>
      <c r="D9954" s="0" t="str">
        <f aca="false">IF($A9954="","",INDEX(CARTAO_COMPRAS!$E:$E,INT((ROW()-2)/20)+2))</f>
        <v/>
      </c>
      <c r="E9954" s="0" t="str">
        <f aca="false">IF($A9954="","",INDEX(CARTAO_COMPRAS!$H:$H,INT((ROW()-2)/20)+2)+MOD(ROW()-2,20))</f>
        <v/>
      </c>
      <c r="F9954" s="0" t="str">
        <f aca="false">IF($A9954="","",INDEX(CARTAO_COMPRAS!$G:$G,INT((ROW()-2)/20)+2))</f>
        <v/>
      </c>
      <c r="G9954" s="5" t="str">
        <f aca="false">IF($A9954="","",INDEX(CARTAO_COMPRAS!$I:$I,INT((ROW()-2)/20)+2))</f>
        <v/>
      </c>
      <c r="H9954" s="4" t="str">
        <f aca="false">IF($A9954="","",EDATE(INDEX(CARTAO_COMPRAS!$J:$J,INT((ROW()-2)/20)+2),MOD(ROW()-2,20)))</f>
        <v/>
      </c>
      <c r="I9954" s="4" t="str">
        <f aca="false">IF($H9954="","",$H9954-WEEKDAY($H9954,2)+1)</f>
        <v/>
      </c>
      <c r="J9954" s="4" t="str">
        <f aca="false">IF($I9954="","",$I9954+6)</f>
        <v/>
      </c>
      <c r="K9954" s="6" t="str">
        <f aca="false">IF($H9954="","",DATE(YEAR($H9954),MONTH($H9954),1))</f>
        <v/>
      </c>
      <c r="L9954" s="0" t="str">
        <f aca="false">IF($A9954="","",INDEX(CARTAO_COMPRAS!$K:$K,INT((ROW()-2)/20)+2))</f>
        <v/>
      </c>
      <c r="M9954" s="0" t="str">
        <f aca="false">IF($A9954="","","Compra no cartão")</f>
        <v/>
      </c>
    </row>
    <row r="9955" customFormat="false" ht="13.5" hidden="false" customHeight="false" outlineLevel="0" collapsed="false">
      <c r="A9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5" s="0" t="str">
        <f aca="false">IF($A9955="","",INDEX(CARTAO_COMPRAS!$C:$C,INT((ROW()-2)/20)+2))</f>
        <v/>
      </c>
      <c r="C9955" s="0" t="str">
        <f aca="false">IF($A9955="","",INDEX(CARTAO_COMPRAS!$D:$D,INT((ROW()-2)/20)+2))</f>
        <v/>
      </c>
      <c r="D9955" s="0" t="str">
        <f aca="false">IF($A9955="","",INDEX(CARTAO_COMPRAS!$E:$E,INT((ROW()-2)/20)+2))</f>
        <v/>
      </c>
      <c r="E9955" s="0" t="str">
        <f aca="false">IF($A9955="","",INDEX(CARTAO_COMPRAS!$H:$H,INT((ROW()-2)/20)+2)+MOD(ROW()-2,20))</f>
        <v/>
      </c>
      <c r="F9955" s="0" t="str">
        <f aca="false">IF($A9955="","",INDEX(CARTAO_COMPRAS!$G:$G,INT((ROW()-2)/20)+2))</f>
        <v/>
      </c>
      <c r="G9955" s="5" t="str">
        <f aca="false">IF($A9955="","",INDEX(CARTAO_COMPRAS!$I:$I,INT((ROW()-2)/20)+2))</f>
        <v/>
      </c>
      <c r="H9955" s="4" t="str">
        <f aca="false">IF($A9955="","",EDATE(INDEX(CARTAO_COMPRAS!$J:$J,INT((ROW()-2)/20)+2),MOD(ROW()-2,20)))</f>
        <v/>
      </c>
      <c r="I9955" s="4" t="str">
        <f aca="false">IF($H9955="","",$H9955-WEEKDAY($H9955,2)+1)</f>
        <v/>
      </c>
      <c r="J9955" s="4" t="str">
        <f aca="false">IF($I9955="","",$I9955+6)</f>
        <v/>
      </c>
      <c r="K9955" s="6" t="str">
        <f aca="false">IF($H9955="","",DATE(YEAR($H9955),MONTH($H9955),1))</f>
        <v/>
      </c>
      <c r="L9955" s="0" t="str">
        <f aca="false">IF($A9955="","",INDEX(CARTAO_COMPRAS!$K:$K,INT((ROW()-2)/20)+2))</f>
        <v/>
      </c>
      <c r="M9955" s="0" t="str">
        <f aca="false">IF($A9955="","","Compra no cartão")</f>
        <v/>
      </c>
    </row>
    <row r="9956" customFormat="false" ht="13.5" hidden="false" customHeight="false" outlineLevel="0" collapsed="false">
      <c r="A9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6" s="0" t="str">
        <f aca="false">IF($A9956="","",INDEX(CARTAO_COMPRAS!$C:$C,INT((ROW()-2)/20)+2))</f>
        <v/>
      </c>
      <c r="C9956" s="0" t="str">
        <f aca="false">IF($A9956="","",INDEX(CARTAO_COMPRAS!$D:$D,INT((ROW()-2)/20)+2))</f>
        <v/>
      </c>
      <c r="D9956" s="0" t="str">
        <f aca="false">IF($A9956="","",INDEX(CARTAO_COMPRAS!$E:$E,INT((ROW()-2)/20)+2))</f>
        <v/>
      </c>
      <c r="E9956" s="0" t="str">
        <f aca="false">IF($A9956="","",INDEX(CARTAO_COMPRAS!$H:$H,INT((ROW()-2)/20)+2)+MOD(ROW()-2,20))</f>
        <v/>
      </c>
      <c r="F9956" s="0" t="str">
        <f aca="false">IF($A9956="","",INDEX(CARTAO_COMPRAS!$G:$G,INT((ROW()-2)/20)+2))</f>
        <v/>
      </c>
      <c r="G9956" s="5" t="str">
        <f aca="false">IF($A9956="","",INDEX(CARTAO_COMPRAS!$I:$I,INT((ROW()-2)/20)+2))</f>
        <v/>
      </c>
      <c r="H9956" s="4" t="str">
        <f aca="false">IF($A9956="","",EDATE(INDEX(CARTAO_COMPRAS!$J:$J,INT((ROW()-2)/20)+2),MOD(ROW()-2,20)))</f>
        <v/>
      </c>
      <c r="I9956" s="4" t="str">
        <f aca="false">IF($H9956="","",$H9956-WEEKDAY($H9956,2)+1)</f>
        <v/>
      </c>
      <c r="J9956" s="4" t="str">
        <f aca="false">IF($I9956="","",$I9956+6)</f>
        <v/>
      </c>
      <c r="K9956" s="6" t="str">
        <f aca="false">IF($H9956="","",DATE(YEAR($H9956),MONTH($H9956),1))</f>
        <v/>
      </c>
      <c r="L9956" s="0" t="str">
        <f aca="false">IF($A9956="","",INDEX(CARTAO_COMPRAS!$K:$K,INT((ROW()-2)/20)+2))</f>
        <v/>
      </c>
      <c r="M9956" s="0" t="str">
        <f aca="false">IF($A9956="","","Compra no cartão")</f>
        <v/>
      </c>
    </row>
    <row r="9957" customFormat="false" ht="13.5" hidden="false" customHeight="false" outlineLevel="0" collapsed="false">
      <c r="A9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7" s="0" t="str">
        <f aca="false">IF($A9957="","",INDEX(CARTAO_COMPRAS!$C:$C,INT((ROW()-2)/20)+2))</f>
        <v/>
      </c>
      <c r="C9957" s="0" t="str">
        <f aca="false">IF($A9957="","",INDEX(CARTAO_COMPRAS!$D:$D,INT((ROW()-2)/20)+2))</f>
        <v/>
      </c>
      <c r="D9957" s="0" t="str">
        <f aca="false">IF($A9957="","",INDEX(CARTAO_COMPRAS!$E:$E,INT((ROW()-2)/20)+2))</f>
        <v/>
      </c>
      <c r="E9957" s="0" t="str">
        <f aca="false">IF($A9957="","",INDEX(CARTAO_COMPRAS!$H:$H,INT((ROW()-2)/20)+2)+MOD(ROW()-2,20))</f>
        <v/>
      </c>
      <c r="F9957" s="0" t="str">
        <f aca="false">IF($A9957="","",INDEX(CARTAO_COMPRAS!$G:$G,INT((ROW()-2)/20)+2))</f>
        <v/>
      </c>
      <c r="G9957" s="5" t="str">
        <f aca="false">IF($A9957="","",INDEX(CARTAO_COMPRAS!$I:$I,INT((ROW()-2)/20)+2))</f>
        <v/>
      </c>
      <c r="H9957" s="4" t="str">
        <f aca="false">IF($A9957="","",EDATE(INDEX(CARTAO_COMPRAS!$J:$J,INT((ROW()-2)/20)+2),MOD(ROW()-2,20)))</f>
        <v/>
      </c>
      <c r="I9957" s="4" t="str">
        <f aca="false">IF($H9957="","",$H9957-WEEKDAY($H9957,2)+1)</f>
        <v/>
      </c>
      <c r="J9957" s="4" t="str">
        <f aca="false">IF($I9957="","",$I9957+6)</f>
        <v/>
      </c>
      <c r="K9957" s="6" t="str">
        <f aca="false">IF($H9957="","",DATE(YEAR($H9957),MONTH($H9957),1))</f>
        <v/>
      </c>
      <c r="L9957" s="0" t="str">
        <f aca="false">IF($A9957="","",INDEX(CARTAO_COMPRAS!$K:$K,INT((ROW()-2)/20)+2))</f>
        <v/>
      </c>
      <c r="M9957" s="0" t="str">
        <f aca="false">IF($A9957="","","Compra no cartão")</f>
        <v/>
      </c>
    </row>
    <row r="9958" customFormat="false" ht="13.5" hidden="false" customHeight="false" outlineLevel="0" collapsed="false">
      <c r="A9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8" s="0" t="str">
        <f aca="false">IF($A9958="","",INDEX(CARTAO_COMPRAS!$C:$C,INT((ROW()-2)/20)+2))</f>
        <v/>
      </c>
      <c r="C9958" s="0" t="str">
        <f aca="false">IF($A9958="","",INDEX(CARTAO_COMPRAS!$D:$D,INT((ROW()-2)/20)+2))</f>
        <v/>
      </c>
      <c r="D9958" s="0" t="str">
        <f aca="false">IF($A9958="","",INDEX(CARTAO_COMPRAS!$E:$E,INT((ROW()-2)/20)+2))</f>
        <v/>
      </c>
      <c r="E9958" s="0" t="str">
        <f aca="false">IF($A9958="","",INDEX(CARTAO_COMPRAS!$H:$H,INT((ROW()-2)/20)+2)+MOD(ROW()-2,20))</f>
        <v/>
      </c>
      <c r="F9958" s="0" t="str">
        <f aca="false">IF($A9958="","",INDEX(CARTAO_COMPRAS!$G:$G,INT((ROW()-2)/20)+2))</f>
        <v/>
      </c>
      <c r="G9958" s="5" t="str">
        <f aca="false">IF($A9958="","",INDEX(CARTAO_COMPRAS!$I:$I,INT((ROW()-2)/20)+2))</f>
        <v/>
      </c>
      <c r="H9958" s="4" t="str">
        <f aca="false">IF($A9958="","",EDATE(INDEX(CARTAO_COMPRAS!$J:$J,INT((ROW()-2)/20)+2),MOD(ROW()-2,20)))</f>
        <v/>
      </c>
      <c r="I9958" s="4" t="str">
        <f aca="false">IF($H9958="","",$H9958-WEEKDAY($H9958,2)+1)</f>
        <v/>
      </c>
      <c r="J9958" s="4" t="str">
        <f aca="false">IF($I9958="","",$I9958+6)</f>
        <v/>
      </c>
      <c r="K9958" s="6" t="str">
        <f aca="false">IF($H9958="","",DATE(YEAR($H9958),MONTH($H9958),1))</f>
        <v/>
      </c>
      <c r="L9958" s="0" t="str">
        <f aca="false">IF($A9958="","",INDEX(CARTAO_COMPRAS!$K:$K,INT((ROW()-2)/20)+2))</f>
        <v/>
      </c>
      <c r="M9958" s="0" t="str">
        <f aca="false">IF($A9958="","","Compra no cartão")</f>
        <v/>
      </c>
    </row>
    <row r="9959" customFormat="false" ht="13.5" hidden="false" customHeight="false" outlineLevel="0" collapsed="false">
      <c r="A9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59" s="0" t="str">
        <f aca="false">IF($A9959="","",INDEX(CARTAO_COMPRAS!$C:$C,INT((ROW()-2)/20)+2))</f>
        <v/>
      </c>
      <c r="C9959" s="0" t="str">
        <f aca="false">IF($A9959="","",INDEX(CARTAO_COMPRAS!$D:$D,INT((ROW()-2)/20)+2))</f>
        <v/>
      </c>
      <c r="D9959" s="0" t="str">
        <f aca="false">IF($A9959="","",INDEX(CARTAO_COMPRAS!$E:$E,INT((ROW()-2)/20)+2))</f>
        <v/>
      </c>
      <c r="E9959" s="0" t="str">
        <f aca="false">IF($A9959="","",INDEX(CARTAO_COMPRAS!$H:$H,INT((ROW()-2)/20)+2)+MOD(ROW()-2,20))</f>
        <v/>
      </c>
      <c r="F9959" s="0" t="str">
        <f aca="false">IF($A9959="","",INDEX(CARTAO_COMPRAS!$G:$G,INT((ROW()-2)/20)+2))</f>
        <v/>
      </c>
      <c r="G9959" s="5" t="str">
        <f aca="false">IF($A9959="","",INDEX(CARTAO_COMPRAS!$I:$I,INT((ROW()-2)/20)+2))</f>
        <v/>
      </c>
      <c r="H9959" s="4" t="str">
        <f aca="false">IF($A9959="","",EDATE(INDEX(CARTAO_COMPRAS!$J:$J,INT((ROW()-2)/20)+2),MOD(ROW()-2,20)))</f>
        <v/>
      </c>
      <c r="I9959" s="4" t="str">
        <f aca="false">IF($H9959="","",$H9959-WEEKDAY($H9959,2)+1)</f>
        <v/>
      </c>
      <c r="J9959" s="4" t="str">
        <f aca="false">IF($I9959="","",$I9959+6)</f>
        <v/>
      </c>
      <c r="K9959" s="6" t="str">
        <f aca="false">IF($H9959="","",DATE(YEAR($H9959),MONTH($H9959),1))</f>
        <v/>
      </c>
      <c r="L9959" s="0" t="str">
        <f aca="false">IF($A9959="","",INDEX(CARTAO_COMPRAS!$K:$K,INT((ROW()-2)/20)+2))</f>
        <v/>
      </c>
      <c r="M9959" s="0" t="str">
        <f aca="false">IF($A9959="","","Compra no cartão")</f>
        <v/>
      </c>
    </row>
    <row r="9960" customFormat="false" ht="13.5" hidden="false" customHeight="false" outlineLevel="0" collapsed="false">
      <c r="A9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0" s="0" t="str">
        <f aca="false">IF($A9960="","",INDEX(CARTAO_COMPRAS!$C:$C,INT((ROW()-2)/20)+2))</f>
        <v/>
      </c>
      <c r="C9960" s="0" t="str">
        <f aca="false">IF($A9960="","",INDEX(CARTAO_COMPRAS!$D:$D,INT((ROW()-2)/20)+2))</f>
        <v/>
      </c>
      <c r="D9960" s="0" t="str">
        <f aca="false">IF($A9960="","",INDEX(CARTAO_COMPRAS!$E:$E,INT((ROW()-2)/20)+2))</f>
        <v/>
      </c>
      <c r="E9960" s="0" t="str">
        <f aca="false">IF($A9960="","",INDEX(CARTAO_COMPRAS!$H:$H,INT((ROW()-2)/20)+2)+MOD(ROW()-2,20))</f>
        <v/>
      </c>
      <c r="F9960" s="0" t="str">
        <f aca="false">IF($A9960="","",INDEX(CARTAO_COMPRAS!$G:$G,INT((ROW()-2)/20)+2))</f>
        <v/>
      </c>
      <c r="G9960" s="5" t="str">
        <f aca="false">IF($A9960="","",INDEX(CARTAO_COMPRAS!$I:$I,INT((ROW()-2)/20)+2))</f>
        <v/>
      </c>
      <c r="H9960" s="4" t="str">
        <f aca="false">IF($A9960="","",EDATE(INDEX(CARTAO_COMPRAS!$J:$J,INT((ROW()-2)/20)+2),MOD(ROW()-2,20)))</f>
        <v/>
      </c>
      <c r="I9960" s="4" t="str">
        <f aca="false">IF($H9960="","",$H9960-WEEKDAY($H9960,2)+1)</f>
        <v/>
      </c>
      <c r="J9960" s="4" t="str">
        <f aca="false">IF($I9960="","",$I9960+6)</f>
        <v/>
      </c>
      <c r="K9960" s="6" t="str">
        <f aca="false">IF($H9960="","",DATE(YEAR($H9960),MONTH($H9960),1))</f>
        <v/>
      </c>
      <c r="L9960" s="0" t="str">
        <f aca="false">IF($A9960="","",INDEX(CARTAO_COMPRAS!$K:$K,INT((ROW()-2)/20)+2))</f>
        <v/>
      </c>
      <c r="M9960" s="0" t="str">
        <f aca="false">IF($A9960="","","Compra no cartão")</f>
        <v/>
      </c>
    </row>
    <row r="9961" customFormat="false" ht="13.5" hidden="false" customHeight="false" outlineLevel="0" collapsed="false">
      <c r="A9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1" s="0" t="str">
        <f aca="false">IF($A9961="","",INDEX(CARTAO_COMPRAS!$C:$C,INT((ROW()-2)/20)+2))</f>
        <v/>
      </c>
      <c r="C9961" s="0" t="str">
        <f aca="false">IF($A9961="","",INDEX(CARTAO_COMPRAS!$D:$D,INT((ROW()-2)/20)+2))</f>
        <v/>
      </c>
      <c r="D9961" s="0" t="str">
        <f aca="false">IF($A9961="","",INDEX(CARTAO_COMPRAS!$E:$E,INT((ROW()-2)/20)+2))</f>
        <v/>
      </c>
      <c r="E9961" s="0" t="str">
        <f aca="false">IF($A9961="","",INDEX(CARTAO_COMPRAS!$H:$H,INT((ROW()-2)/20)+2)+MOD(ROW()-2,20))</f>
        <v/>
      </c>
      <c r="F9961" s="0" t="str">
        <f aca="false">IF($A9961="","",INDEX(CARTAO_COMPRAS!$G:$G,INT((ROW()-2)/20)+2))</f>
        <v/>
      </c>
      <c r="G9961" s="5" t="str">
        <f aca="false">IF($A9961="","",INDEX(CARTAO_COMPRAS!$I:$I,INT((ROW()-2)/20)+2))</f>
        <v/>
      </c>
      <c r="H9961" s="4" t="str">
        <f aca="false">IF($A9961="","",EDATE(INDEX(CARTAO_COMPRAS!$J:$J,INT((ROW()-2)/20)+2),MOD(ROW()-2,20)))</f>
        <v/>
      </c>
      <c r="I9961" s="4" t="str">
        <f aca="false">IF($H9961="","",$H9961-WEEKDAY($H9961,2)+1)</f>
        <v/>
      </c>
      <c r="J9961" s="4" t="str">
        <f aca="false">IF($I9961="","",$I9961+6)</f>
        <v/>
      </c>
      <c r="K9961" s="6" t="str">
        <f aca="false">IF($H9961="","",DATE(YEAR($H9961),MONTH($H9961),1))</f>
        <v/>
      </c>
      <c r="L9961" s="0" t="str">
        <f aca="false">IF($A9961="","",INDEX(CARTAO_COMPRAS!$K:$K,INT((ROW()-2)/20)+2))</f>
        <v/>
      </c>
      <c r="M9961" s="0" t="str">
        <f aca="false">IF($A9961="","","Compra no cartão")</f>
        <v/>
      </c>
    </row>
    <row r="9962" customFormat="false" ht="13.5" hidden="false" customHeight="false" outlineLevel="0" collapsed="false">
      <c r="A9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2" s="0" t="str">
        <f aca="false">IF($A9962="","",INDEX(CARTAO_COMPRAS!$C:$C,INT((ROW()-2)/20)+2))</f>
        <v/>
      </c>
      <c r="C9962" s="0" t="str">
        <f aca="false">IF($A9962="","",INDEX(CARTAO_COMPRAS!$D:$D,INT((ROW()-2)/20)+2))</f>
        <v/>
      </c>
      <c r="D9962" s="0" t="str">
        <f aca="false">IF($A9962="","",INDEX(CARTAO_COMPRAS!$E:$E,INT((ROW()-2)/20)+2))</f>
        <v/>
      </c>
      <c r="E9962" s="0" t="str">
        <f aca="false">IF($A9962="","",INDEX(CARTAO_COMPRAS!$H:$H,INT((ROW()-2)/20)+2)+MOD(ROW()-2,20))</f>
        <v/>
      </c>
      <c r="F9962" s="0" t="str">
        <f aca="false">IF($A9962="","",INDEX(CARTAO_COMPRAS!$G:$G,INT((ROW()-2)/20)+2))</f>
        <v/>
      </c>
      <c r="G9962" s="5" t="str">
        <f aca="false">IF($A9962="","",INDEX(CARTAO_COMPRAS!$I:$I,INT((ROW()-2)/20)+2))</f>
        <v/>
      </c>
      <c r="H9962" s="4" t="str">
        <f aca="false">IF($A9962="","",EDATE(INDEX(CARTAO_COMPRAS!$J:$J,INT((ROW()-2)/20)+2),MOD(ROW()-2,20)))</f>
        <v/>
      </c>
      <c r="I9962" s="4" t="str">
        <f aca="false">IF($H9962="","",$H9962-WEEKDAY($H9962,2)+1)</f>
        <v/>
      </c>
      <c r="J9962" s="4" t="str">
        <f aca="false">IF($I9962="","",$I9962+6)</f>
        <v/>
      </c>
      <c r="K9962" s="6" t="str">
        <f aca="false">IF($H9962="","",DATE(YEAR($H9962),MONTH($H9962),1))</f>
        <v/>
      </c>
      <c r="L9962" s="0" t="str">
        <f aca="false">IF($A9962="","",INDEX(CARTAO_COMPRAS!$K:$K,INT((ROW()-2)/20)+2))</f>
        <v/>
      </c>
      <c r="M9962" s="0" t="str">
        <f aca="false">IF($A9962="","","Compra no cartão")</f>
        <v/>
      </c>
    </row>
    <row r="9963" customFormat="false" ht="13.5" hidden="false" customHeight="false" outlineLevel="0" collapsed="false">
      <c r="A9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3" s="0" t="str">
        <f aca="false">IF($A9963="","",INDEX(CARTAO_COMPRAS!$C:$C,INT((ROW()-2)/20)+2))</f>
        <v/>
      </c>
      <c r="C9963" s="0" t="str">
        <f aca="false">IF($A9963="","",INDEX(CARTAO_COMPRAS!$D:$D,INT((ROW()-2)/20)+2))</f>
        <v/>
      </c>
      <c r="D9963" s="0" t="str">
        <f aca="false">IF($A9963="","",INDEX(CARTAO_COMPRAS!$E:$E,INT((ROW()-2)/20)+2))</f>
        <v/>
      </c>
      <c r="E9963" s="0" t="str">
        <f aca="false">IF($A9963="","",INDEX(CARTAO_COMPRAS!$H:$H,INT((ROW()-2)/20)+2)+MOD(ROW()-2,20))</f>
        <v/>
      </c>
      <c r="F9963" s="0" t="str">
        <f aca="false">IF($A9963="","",INDEX(CARTAO_COMPRAS!$G:$G,INT((ROW()-2)/20)+2))</f>
        <v/>
      </c>
      <c r="G9963" s="5" t="str">
        <f aca="false">IF($A9963="","",INDEX(CARTAO_COMPRAS!$I:$I,INT((ROW()-2)/20)+2))</f>
        <v/>
      </c>
      <c r="H9963" s="4" t="str">
        <f aca="false">IF($A9963="","",EDATE(INDEX(CARTAO_COMPRAS!$J:$J,INT((ROW()-2)/20)+2),MOD(ROW()-2,20)))</f>
        <v/>
      </c>
      <c r="I9963" s="4" t="str">
        <f aca="false">IF($H9963="","",$H9963-WEEKDAY($H9963,2)+1)</f>
        <v/>
      </c>
      <c r="J9963" s="4" t="str">
        <f aca="false">IF($I9963="","",$I9963+6)</f>
        <v/>
      </c>
      <c r="K9963" s="6" t="str">
        <f aca="false">IF($H9963="","",DATE(YEAR($H9963),MONTH($H9963),1))</f>
        <v/>
      </c>
      <c r="L9963" s="0" t="str">
        <f aca="false">IF($A9963="","",INDEX(CARTAO_COMPRAS!$K:$K,INT((ROW()-2)/20)+2))</f>
        <v/>
      </c>
      <c r="M9963" s="0" t="str">
        <f aca="false">IF($A9963="","","Compra no cartão")</f>
        <v/>
      </c>
    </row>
    <row r="9964" customFormat="false" ht="13.5" hidden="false" customHeight="false" outlineLevel="0" collapsed="false">
      <c r="A9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4" s="0" t="str">
        <f aca="false">IF($A9964="","",INDEX(CARTAO_COMPRAS!$C:$C,INT((ROW()-2)/20)+2))</f>
        <v/>
      </c>
      <c r="C9964" s="0" t="str">
        <f aca="false">IF($A9964="","",INDEX(CARTAO_COMPRAS!$D:$D,INT((ROW()-2)/20)+2))</f>
        <v/>
      </c>
      <c r="D9964" s="0" t="str">
        <f aca="false">IF($A9964="","",INDEX(CARTAO_COMPRAS!$E:$E,INT((ROW()-2)/20)+2))</f>
        <v/>
      </c>
      <c r="E9964" s="0" t="str">
        <f aca="false">IF($A9964="","",INDEX(CARTAO_COMPRAS!$H:$H,INT((ROW()-2)/20)+2)+MOD(ROW()-2,20))</f>
        <v/>
      </c>
      <c r="F9964" s="0" t="str">
        <f aca="false">IF($A9964="","",INDEX(CARTAO_COMPRAS!$G:$G,INT((ROW()-2)/20)+2))</f>
        <v/>
      </c>
      <c r="G9964" s="5" t="str">
        <f aca="false">IF($A9964="","",INDEX(CARTAO_COMPRAS!$I:$I,INT((ROW()-2)/20)+2))</f>
        <v/>
      </c>
      <c r="H9964" s="4" t="str">
        <f aca="false">IF($A9964="","",EDATE(INDEX(CARTAO_COMPRAS!$J:$J,INT((ROW()-2)/20)+2),MOD(ROW()-2,20)))</f>
        <v/>
      </c>
      <c r="I9964" s="4" t="str">
        <f aca="false">IF($H9964="","",$H9964-WEEKDAY($H9964,2)+1)</f>
        <v/>
      </c>
      <c r="J9964" s="4" t="str">
        <f aca="false">IF($I9964="","",$I9964+6)</f>
        <v/>
      </c>
      <c r="K9964" s="6" t="str">
        <f aca="false">IF($H9964="","",DATE(YEAR($H9964),MONTH($H9964),1))</f>
        <v/>
      </c>
      <c r="L9964" s="0" t="str">
        <f aca="false">IF($A9964="","",INDEX(CARTAO_COMPRAS!$K:$K,INT((ROW()-2)/20)+2))</f>
        <v/>
      </c>
      <c r="M9964" s="0" t="str">
        <f aca="false">IF($A9964="","","Compra no cartão")</f>
        <v/>
      </c>
    </row>
    <row r="9965" customFormat="false" ht="13.5" hidden="false" customHeight="false" outlineLevel="0" collapsed="false">
      <c r="A9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5" s="0" t="str">
        <f aca="false">IF($A9965="","",INDEX(CARTAO_COMPRAS!$C:$C,INT((ROW()-2)/20)+2))</f>
        <v/>
      </c>
      <c r="C9965" s="0" t="str">
        <f aca="false">IF($A9965="","",INDEX(CARTAO_COMPRAS!$D:$D,INT((ROW()-2)/20)+2))</f>
        <v/>
      </c>
      <c r="D9965" s="0" t="str">
        <f aca="false">IF($A9965="","",INDEX(CARTAO_COMPRAS!$E:$E,INT((ROW()-2)/20)+2))</f>
        <v/>
      </c>
      <c r="E9965" s="0" t="str">
        <f aca="false">IF($A9965="","",INDEX(CARTAO_COMPRAS!$H:$H,INT((ROW()-2)/20)+2)+MOD(ROW()-2,20))</f>
        <v/>
      </c>
      <c r="F9965" s="0" t="str">
        <f aca="false">IF($A9965="","",INDEX(CARTAO_COMPRAS!$G:$G,INT((ROW()-2)/20)+2))</f>
        <v/>
      </c>
      <c r="G9965" s="5" t="str">
        <f aca="false">IF($A9965="","",INDEX(CARTAO_COMPRAS!$I:$I,INT((ROW()-2)/20)+2))</f>
        <v/>
      </c>
      <c r="H9965" s="4" t="str">
        <f aca="false">IF($A9965="","",EDATE(INDEX(CARTAO_COMPRAS!$J:$J,INT((ROW()-2)/20)+2),MOD(ROW()-2,20)))</f>
        <v/>
      </c>
      <c r="I9965" s="4" t="str">
        <f aca="false">IF($H9965="","",$H9965-WEEKDAY($H9965,2)+1)</f>
        <v/>
      </c>
      <c r="J9965" s="4" t="str">
        <f aca="false">IF($I9965="","",$I9965+6)</f>
        <v/>
      </c>
      <c r="K9965" s="6" t="str">
        <f aca="false">IF($H9965="","",DATE(YEAR($H9965),MONTH($H9965),1))</f>
        <v/>
      </c>
      <c r="L9965" s="0" t="str">
        <f aca="false">IF($A9965="","",INDEX(CARTAO_COMPRAS!$K:$K,INT((ROW()-2)/20)+2))</f>
        <v/>
      </c>
      <c r="M9965" s="0" t="str">
        <f aca="false">IF($A9965="","","Compra no cartão")</f>
        <v/>
      </c>
    </row>
    <row r="9966" customFormat="false" ht="13.5" hidden="false" customHeight="false" outlineLevel="0" collapsed="false">
      <c r="A9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6" s="0" t="str">
        <f aca="false">IF($A9966="","",INDEX(CARTAO_COMPRAS!$C:$C,INT((ROW()-2)/20)+2))</f>
        <v/>
      </c>
      <c r="C9966" s="0" t="str">
        <f aca="false">IF($A9966="","",INDEX(CARTAO_COMPRAS!$D:$D,INT((ROW()-2)/20)+2))</f>
        <v/>
      </c>
      <c r="D9966" s="0" t="str">
        <f aca="false">IF($A9966="","",INDEX(CARTAO_COMPRAS!$E:$E,INT((ROW()-2)/20)+2))</f>
        <v/>
      </c>
      <c r="E9966" s="0" t="str">
        <f aca="false">IF($A9966="","",INDEX(CARTAO_COMPRAS!$H:$H,INT((ROW()-2)/20)+2)+MOD(ROW()-2,20))</f>
        <v/>
      </c>
      <c r="F9966" s="0" t="str">
        <f aca="false">IF($A9966="","",INDEX(CARTAO_COMPRAS!$G:$G,INT((ROW()-2)/20)+2))</f>
        <v/>
      </c>
      <c r="G9966" s="5" t="str">
        <f aca="false">IF($A9966="","",INDEX(CARTAO_COMPRAS!$I:$I,INT((ROW()-2)/20)+2))</f>
        <v/>
      </c>
      <c r="H9966" s="4" t="str">
        <f aca="false">IF($A9966="","",EDATE(INDEX(CARTAO_COMPRAS!$J:$J,INT((ROW()-2)/20)+2),MOD(ROW()-2,20)))</f>
        <v/>
      </c>
      <c r="I9966" s="4" t="str">
        <f aca="false">IF($H9966="","",$H9966-WEEKDAY($H9966,2)+1)</f>
        <v/>
      </c>
      <c r="J9966" s="4" t="str">
        <f aca="false">IF($I9966="","",$I9966+6)</f>
        <v/>
      </c>
      <c r="K9966" s="6" t="str">
        <f aca="false">IF($H9966="","",DATE(YEAR($H9966),MONTH($H9966),1))</f>
        <v/>
      </c>
      <c r="L9966" s="0" t="str">
        <f aca="false">IF($A9966="","",INDEX(CARTAO_COMPRAS!$K:$K,INT((ROW()-2)/20)+2))</f>
        <v/>
      </c>
      <c r="M9966" s="0" t="str">
        <f aca="false">IF($A9966="","","Compra no cartão")</f>
        <v/>
      </c>
    </row>
    <row r="9967" customFormat="false" ht="13.5" hidden="false" customHeight="false" outlineLevel="0" collapsed="false">
      <c r="A9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7" s="0" t="str">
        <f aca="false">IF($A9967="","",INDEX(CARTAO_COMPRAS!$C:$C,INT((ROW()-2)/20)+2))</f>
        <v/>
      </c>
      <c r="C9967" s="0" t="str">
        <f aca="false">IF($A9967="","",INDEX(CARTAO_COMPRAS!$D:$D,INT((ROW()-2)/20)+2))</f>
        <v/>
      </c>
      <c r="D9967" s="0" t="str">
        <f aca="false">IF($A9967="","",INDEX(CARTAO_COMPRAS!$E:$E,INT((ROW()-2)/20)+2))</f>
        <v/>
      </c>
      <c r="E9967" s="0" t="str">
        <f aca="false">IF($A9967="","",INDEX(CARTAO_COMPRAS!$H:$H,INT((ROW()-2)/20)+2)+MOD(ROW()-2,20))</f>
        <v/>
      </c>
      <c r="F9967" s="0" t="str">
        <f aca="false">IF($A9967="","",INDEX(CARTAO_COMPRAS!$G:$G,INT((ROW()-2)/20)+2))</f>
        <v/>
      </c>
      <c r="G9967" s="5" t="str">
        <f aca="false">IF($A9967="","",INDEX(CARTAO_COMPRAS!$I:$I,INT((ROW()-2)/20)+2))</f>
        <v/>
      </c>
      <c r="H9967" s="4" t="str">
        <f aca="false">IF($A9967="","",EDATE(INDEX(CARTAO_COMPRAS!$J:$J,INT((ROW()-2)/20)+2),MOD(ROW()-2,20)))</f>
        <v/>
      </c>
      <c r="I9967" s="4" t="str">
        <f aca="false">IF($H9967="","",$H9967-WEEKDAY($H9967,2)+1)</f>
        <v/>
      </c>
      <c r="J9967" s="4" t="str">
        <f aca="false">IF($I9967="","",$I9967+6)</f>
        <v/>
      </c>
      <c r="K9967" s="6" t="str">
        <f aca="false">IF($H9967="","",DATE(YEAR($H9967),MONTH($H9967),1))</f>
        <v/>
      </c>
      <c r="L9967" s="0" t="str">
        <f aca="false">IF($A9967="","",INDEX(CARTAO_COMPRAS!$K:$K,INT((ROW()-2)/20)+2))</f>
        <v/>
      </c>
      <c r="M9967" s="0" t="str">
        <f aca="false">IF($A9967="","","Compra no cartão")</f>
        <v/>
      </c>
    </row>
    <row r="9968" customFormat="false" ht="13.5" hidden="false" customHeight="false" outlineLevel="0" collapsed="false">
      <c r="A9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8" s="0" t="str">
        <f aca="false">IF($A9968="","",INDEX(CARTAO_COMPRAS!$C:$C,INT((ROW()-2)/20)+2))</f>
        <v/>
      </c>
      <c r="C9968" s="0" t="str">
        <f aca="false">IF($A9968="","",INDEX(CARTAO_COMPRAS!$D:$D,INT((ROW()-2)/20)+2))</f>
        <v/>
      </c>
      <c r="D9968" s="0" t="str">
        <f aca="false">IF($A9968="","",INDEX(CARTAO_COMPRAS!$E:$E,INT((ROW()-2)/20)+2))</f>
        <v/>
      </c>
      <c r="E9968" s="0" t="str">
        <f aca="false">IF($A9968="","",INDEX(CARTAO_COMPRAS!$H:$H,INT((ROW()-2)/20)+2)+MOD(ROW()-2,20))</f>
        <v/>
      </c>
      <c r="F9968" s="0" t="str">
        <f aca="false">IF($A9968="","",INDEX(CARTAO_COMPRAS!$G:$G,INT((ROW()-2)/20)+2))</f>
        <v/>
      </c>
      <c r="G9968" s="5" t="str">
        <f aca="false">IF($A9968="","",INDEX(CARTAO_COMPRAS!$I:$I,INT((ROW()-2)/20)+2))</f>
        <v/>
      </c>
      <c r="H9968" s="4" t="str">
        <f aca="false">IF($A9968="","",EDATE(INDEX(CARTAO_COMPRAS!$J:$J,INT((ROW()-2)/20)+2),MOD(ROW()-2,20)))</f>
        <v/>
      </c>
      <c r="I9968" s="4" t="str">
        <f aca="false">IF($H9968="","",$H9968-WEEKDAY($H9968,2)+1)</f>
        <v/>
      </c>
      <c r="J9968" s="4" t="str">
        <f aca="false">IF($I9968="","",$I9968+6)</f>
        <v/>
      </c>
      <c r="K9968" s="6" t="str">
        <f aca="false">IF($H9968="","",DATE(YEAR($H9968),MONTH($H9968),1))</f>
        <v/>
      </c>
      <c r="L9968" s="0" t="str">
        <f aca="false">IF($A9968="","",INDEX(CARTAO_COMPRAS!$K:$K,INT((ROW()-2)/20)+2))</f>
        <v/>
      </c>
      <c r="M9968" s="0" t="str">
        <f aca="false">IF($A9968="","","Compra no cartão")</f>
        <v/>
      </c>
    </row>
    <row r="9969" customFormat="false" ht="13.5" hidden="false" customHeight="false" outlineLevel="0" collapsed="false">
      <c r="A9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69" s="0" t="str">
        <f aca="false">IF($A9969="","",INDEX(CARTAO_COMPRAS!$C:$C,INT((ROW()-2)/20)+2))</f>
        <v/>
      </c>
      <c r="C9969" s="0" t="str">
        <f aca="false">IF($A9969="","",INDEX(CARTAO_COMPRAS!$D:$D,INT((ROW()-2)/20)+2))</f>
        <v/>
      </c>
      <c r="D9969" s="0" t="str">
        <f aca="false">IF($A9969="","",INDEX(CARTAO_COMPRAS!$E:$E,INT((ROW()-2)/20)+2))</f>
        <v/>
      </c>
      <c r="E9969" s="0" t="str">
        <f aca="false">IF($A9969="","",INDEX(CARTAO_COMPRAS!$H:$H,INT((ROW()-2)/20)+2)+MOD(ROW()-2,20))</f>
        <v/>
      </c>
      <c r="F9969" s="0" t="str">
        <f aca="false">IF($A9969="","",INDEX(CARTAO_COMPRAS!$G:$G,INT((ROW()-2)/20)+2))</f>
        <v/>
      </c>
      <c r="G9969" s="5" t="str">
        <f aca="false">IF($A9969="","",INDEX(CARTAO_COMPRAS!$I:$I,INT((ROW()-2)/20)+2))</f>
        <v/>
      </c>
      <c r="H9969" s="4" t="str">
        <f aca="false">IF($A9969="","",EDATE(INDEX(CARTAO_COMPRAS!$J:$J,INT((ROW()-2)/20)+2),MOD(ROW()-2,20)))</f>
        <v/>
      </c>
      <c r="I9969" s="4" t="str">
        <f aca="false">IF($H9969="","",$H9969-WEEKDAY($H9969,2)+1)</f>
        <v/>
      </c>
      <c r="J9969" s="4" t="str">
        <f aca="false">IF($I9969="","",$I9969+6)</f>
        <v/>
      </c>
      <c r="K9969" s="6" t="str">
        <f aca="false">IF($H9969="","",DATE(YEAR($H9969),MONTH($H9969),1))</f>
        <v/>
      </c>
      <c r="L9969" s="0" t="str">
        <f aca="false">IF($A9969="","",INDEX(CARTAO_COMPRAS!$K:$K,INT((ROW()-2)/20)+2))</f>
        <v/>
      </c>
      <c r="M9969" s="0" t="str">
        <f aca="false">IF($A9969="","","Compra no cartão")</f>
        <v/>
      </c>
    </row>
    <row r="9970" customFormat="false" ht="13.5" hidden="false" customHeight="false" outlineLevel="0" collapsed="false">
      <c r="A9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0" s="0" t="str">
        <f aca="false">IF($A9970="","",INDEX(CARTAO_COMPRAS!$C:$C,INT((ROW()-2)/20)+2))</f>
        <v/>
      </c>
      <c r="C9970" s="0" t="str">
        <f aca="false">IF($A9970="","",INDEX(CARTAO_COMPRAS!$D:$D,INT((ROW()-2)/20)+2))</f>
        <v/>
      </c>
      <c r="D9970" s="0" t="str">
        <f aca="false">IF($A9970="","",INDEX(CARTAO_COMPRAS!$E:$E,INT((ROW()-2)/20)+2))</f>
        <v/>
      </c>
      <c r="E9970" s="0" t="str">
        <f aca="false">IF($A9970="","",INDEX(CARTAO_COMPRAS!$H:$H,INT((ROW()-2)/20)+2)+MOD(ROW()-2,20))</f>
        <v/>
      </c>
      <c r="F9970" s="0" t="str">
        <f aca="false">IF($A9970="","",INDEX(CARTAO_COMPRAS!$G:$G,INT((ROW()-2)/20)+2))</f>
        <v/>
      </c>
      <c r="G9970" s="5" t="str">
        <f aca="false">IF($A9970="","",INDEX(CARTAO_COMPRAS!$I:$I,INT((ROW()-2)/20)+2))</f>
        <v/>
      </c>
      <c r="H9970" s="4" t="str">
        <f aca="false">IF($A9970="","",EDATE(INDEX(CARTAO_COMPRAS!$J:$J,INT((ROW()-2)/20)+2),MOD(ROW()-2,20)))</f>
        <v/>
      </c>
      <c r="I9970" s="4" t="str">
        <f aca="false">IF($H9970="","",$H9970-WEEKDAY($H9970,2)+1)</f>
        <v/>
      </c>
      <c r="J9970" s="4" t="str">
        <f aca="false">IF($I9970="","",$I9970+6)</f>
        <v/>
      </c>
      <c r="K9970" s="6" t="str">
        <f aca="false">IF($H9970="","",DATE(YEAR($H9970),MONTH($H9970),1))</f>
        <v/>
      </c>
      <c r="L9970" s="0" t="str">
        <f aca="false">IF($A9970="","",INDEX(CARTAO_COMPRAS!$K:$K,INT((ROW()-2)/20)+2))</f>
        <v/>
      </c>
      <c r="M9970" s="0" t="str">
        <f aca="false">IF($A9970="","","Compra no cartão")</f>
        <v/>
      </c>
    </row>
    <row r="9971" customFormat="false" ht="13.5" hidden="false" customHeight="false" outlineLevel="0" collapsed="false">
      <c r="A9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1" s="0" t="str">
        <f aca="false">IF($A9971="","",INDEX(CARTAO_COMPRAS!$C:$C,INT((ROW()-2)/20)+2))</f>
        <v/>
      </c>
      <c r="C9971" s="0" t="str">
        <f aca="false">IF($A9971="","",INDEX(CARTAO_COMPRAS!$D:$D,INT((ROW()-2)/20)+2))</f>
        <v/>
      </c>
      <c r="D9971" s="0" t="str">
        <f aca="false">IF($A9971="","",INDEX(CARTAO_COMPRAS!$E:$E,INT((ROW()-2)/20)+2))</f>
        <v/>
      </c>
      <c r="E9971" s="0" t="str">
        <f aca="false">IF($A9971="","",INDEX(CARTAO_COMPRAS!$H:$H,INT((ROW()-2)/20)+2)+MOD(ROW()-2,20))</f>
        <v/>
      </c>
      <c r="F9971" s="0" t="str">
        <f aca="false">IF($A9971="","",INDEX(CARTAO_COMPRAS!$G:$G,INT((ROW()-2)/20)+2))</f>
        <v/>
      </c>
      <c r="G9971" s="5" t="str">
        <f aca="false">IF($A9971="","",INDEX(CARTAO_COMPRAS!$I:$I,INT((ROW()-2)/20)+2))</f>
        <v/>
      </c>
      <c r="H9971" s="4" t="str">
        <f aca="false">IF($A9971="","",EDATE(INDEX(CARTAO_COMPRAS!$J:$J,INT((ROW()-2)/20)+2),MOD(ROW()-2,20)))</f>
        <v/>
      </c>
      <c r="I9971" s="4" t="str">
        <f aca="false">IF($H9971="","",$H9971-WEEKDAY($H9971,2)+1)</f>
        <v/>
      </c>
      <c r="J9971" s="4" t="str">
        <f aca="false">IF($I9971="","",$I9971+6)</f>
        <v/>
      </c>
      <c r="K9971" s="6" t="str">
        <f aca="false">IF($H9971="","",DATE(YEAR($H9971),MONTH($H9971),1))</f>
        <v/>
      </c>
      <c r="L9971" s="0" t="str">
        <f aca="false">IF($A9971="","",INDEX(CARTAO_COMPRAS!$K:$K,INT((ROW()-2)/20)+2))</f>
        <v/>
      </c>
      <c r="M9971" s="0" t="str">
        <f aca="false">IF($A9971="","","Compra no cartão")</f>
        <v/>
      </c>
    </row>
    <row r="9972" customFormat="false" ht="13.5" hidden="false" customHeight="false" outlineLevel="0" collapsed="false">
      <c r="A9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2" s="0" t="str">
        <f aca="false">IF($A9972="","",INDEX(CARTAO_COMPRAS!$C:$C,INT((ROW()-2)/20)+2))</f>
        <v/>
      </c>
      <c r="C9972" s="0" t="str">
        <f aca="false">IF($A9972="","",INDEX(CARTAO_COMPRAS!$D:$D,INT((ROW()-2)/20)+2))</f>
        <v/>
      </c>
      <c r="D9972" s="0" t="str">
        <f aca="false">IF($A9972="","",INDEX(CARTAO_COMPRAS!$E:$E,INT((ROW()-2)/20)+2))</f>
        <v/>
      </c>
      <c r="E9972" s="0" t="str">
        <f aca="false">IF($A9972="","",INDEX(CARTAO_COMPRAS!$H:$H,INT((ROW()-2)/20)+2)+MOD(ROW()-2,20))</f>
        <v/>
      </c>
      <c r="F9972" s="0" t="str">
        <f aca="false">IF($A9972="","",INDEX(CARTAO_COMPRAS!$G:$G,INT((ROW()-2)/20)+2))</f>
        <v/>
      </c>
      <c r="G9972" s="5" t="str">
        <f aca="false">IF($A9972="","",INDEX(CARTAO_COMPRAS!$I:$I,INT((ROW()-2)/20)+2))</f>
        <v/>
      </c>
      <c r="H9972" s="4" t="str">
        <f aca="false">IF($A9972="","",EDATE(INDEX(CARTAO_COMPRAS!$J:$J,INT((ROW()-2)/20)+2),MOD(ROW()-2,20)))</f>
        <v/>
      </c>
      <c r="I9972" s="4" t="str">
        <f aca="false">IF($H9972="","",$H9972-WEEKDAY($H9972,2)+1)</f>
        <v/>
      </c>
      <c r="J9972" s="4" t="str">
        <f aca="false">IF($I9972="","",$I9972+6)</f>
        <v/>
      </c>
      <c r="K9972" s="6" t="str">
        <f aca="false">IF($H9972="","",DATE(YEAR($H9972),MONTH($H9972),1))</f>
        <v/>
      </c>
      <c r="L9972" s="0" t="str">
        <f aca="false">IF($A9972="","",INDEX(CARTAO_COMPRAS!$K:$K,INT((ROW()-2)/20)+2))</f>
        <v/>
      </c>
      <c r="M9972" s="0" t="str">
        <f aca="false">IF($A9972="","","Compra no cartão")</f>
        <v/>
      </c>
    </row>
    <row r="9973" customFormat="false" ht="13.5" hidden="false" customHeight="false" outlineLevel="0" collapsed="false">
      <c r="A9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3" s="0" t="str">
        <f aca="false">IF($A9973="","",INDEX(CARTAO_COMPRAS!$C:$C,INT((ROW()-2)/20)+2))</f>
        <v/>
      </c>
      <c r="C9973" s="0" t="str">
        <f aca="false">IF($A9973="","",INDEX(CARTAO_COMPRAS!$D:$D,INT((ROW()-2)/20)+2))</f>
        <v/>
      </c>
      <c r="D9973" s="0" t="str">
        <f aca="false">IF($A9973="","",INDEX(CARTAO_COMPRAS!$E:$E,INT((ROW()-2)/20)+2))</f>
        <v/>
      </c>
      <c r="E9973" s="0" t="str">
        <f aca="false">IF($A9973="","",INDEX(CARTAO_COMPRAS!$H:$H,INT((ROW()-2)/20)+2)+MOD(ROW()-2,20))</f>
        <v/>
      </c>
      <c r="F9973" s="0" t="str">
        <f aca="false">IF($A9973="","",INDEX(CARTAO_COMPRAS!$G:$G,INT((ROW()-2)/20)+2))</f>
        <v/>
      </c>
      <c r="G9973" s="5" t="str">
        <f aca="false">IF($A9973="","",INDEX(CARTAO_COMPRAS!$I:$I,INT((ROW()-2)/20)+2))</f>
        <v/>
      </c>
      <c r="H9973" s="4" t="str">
        <f aca="false">IF($A9973="","",EDATE(INDEX(CARTAO_COMPRAS!$J:$J,INT((ROW()-2)/20)+2),MOD(ROW()-2,20)))</f>
        <v/>
      </c>
      <c r="I9973" s="4" t="str">
        <f aca="false">IF($H9973="","",$H9973-WEEKDAY($H9973,2)+1)</f>
        <v/>
      </c>
      <c r="J9973" s="4" t="str">
        <f aca="false">IF($I9973="","",$I9973+6)</f>
        <v/>
      </c>
      <c r="K9973" s="6" t="str">
        <f aca="false">IF($H9973="","",DATE(YEAR($H9973),MONTH($H9973),1))</f>
        <v/>
      </c>
      <c r="L9973" s="0" t="str">
        <f aca="false">IF($A9973="","",INDEX(CARTAO_COMPRAS!$K:$K,INT((ROW()-2)/20)+2))</f>
        <v/>
      </c>
      <c r="M9973" s="0" t="str">
        <f aca="false">IF($A9973="","","Compra no cartão")</f>
        <v/>
      </c>
    </row>
    <row r="9974" customFormat="false" ht="13.5" hidden="false" customHeight="false" outlineLevel="0" collapsed="false">
      <c r="A9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4" s="0" t="str">
        <f aca="false">IF($A9974="","",INDEX(CARTAO_COMPRAS!$C:$C,INT((ROW()-2)/20)+2))</f>
        <v/>
      </c>
      <c r="C9974" s="0" t="str">
        <f aca="false">IF($A9974="","",INDEX(CARTAO_COMPRAS!$D:$D,INT((ROW()-2)/20)+2))</f>
        <v/>
      </c>
      <c r="D9974" s="0" t="str">
        <f aca="false">IF($A9974="","",INDEX(CARTAO_COMPRAS!$E:$E,INT((ROW()-2)/20)+2))</f>
        <v/>
      </c>
      <c r="E9974" s="0" t="str">
        <f aca="false">IF($A9974="","",INDEX(CARTAO_COMPRAS!$H:$H,INT((ROW()-2)/20)+2)+MOD(ROW()-2,20))</f>
        <v/>
      </c>
      <c r="F9974" s="0" t="str">
        <f aca="false">IF($A9974="","",INDEX(CARTAO_COMPRAS!$G:$G,INT((ROW()-2)/20)+2))</f>
        <v/>
      </c>
      <c r="G9974" s="5" t="str">
        <f aca="false">IF($A9974="","",INDEX(CARTAO_COMPRAS!$I:$I,INT((ROW()-2)/20)+2))</f>
        <v/>
      </c>
      <c r="H9974" s="4" t="str">
        <f aca="false">IF($A9974="","",EDATE(INDEX(CARTAO_COMPRAS!$J:$J,INT((ROW()-2)/20)+2),MOD(ROW()-2,20)))</f>
        <v/>
      </c>
      <c r="I9974" s="4" t="str">
        <f aca="false">IF($H9974="","",$H9974-WEEKDAY($H9974,2)+1)</f>
        <v/>
      </c>
      <c r="J9974" s="4" t="str">
        <f aca="false">IF($I9974="","",$I9974+6)</f>
        <v/>
      </c>
      <c r="K9974" s="6" t="str">
        <f aca="false">IF($H9974="","",DATE(YEAR($H9974),MONTH($H9974),1))</f>
        <v/>
      </c>
      <c r="L9974" s="0" t="str">
        <f aca="false">IF($A9974="","",INDEX(CARTAO_COMPRAS!$K:$K,INT((ROW()-2)/20)+2))</f>
        <v/>
      </c>
      <c r="M9974" s="0" t="str">
        <f aca="false">IF($A9974="","","Compra no cartão")</f>
        <v/>
      </c>
    </row>
    <row r="9975" customFormat="false" ht="13.5" hidden="false" customHeight="false" outlineLevel="0" collapsed="false">
      <c r="A9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5" s="0" t="str">
        <f aca="false">IF($A9975="","",INDEX(CARTAO_COMPRAS!$C:$C,INT((ROW()-2)/20)+2))</f>
        <v/>
      </c>
      <c r="C9975" s="0" t="str">
        <f aca="false">IF($A9975="","",INDEX(CARTAO_COMPRAS!$D:$D,INT((ROW()-2)/20)+2))</f>
        <v/>
      </c>
      <c r="D9975" s="0" t="str">
        <f aca="false">IF($A9975="","",INDEX(CARTAO_COMPRAS!$E:$E,INT((ROW()-2)/20)+2))</f>
        <v/>
      </c>
      <c r="E9975" s="0" t="str">
        <f aca="false">IF($A9975="","",INDEX(CARTAO_COMPRAS!$H:$H,INT((ROW()-2)/20)+2)+MOD(ROW()-2,20))</f>
        <v/>
      </c>
      <c r="F9975" s="0" t="str">
        <f aca="false">IF($A9975="","",INDEX(CARTAO_COMPRAS!$G:$G,INT((ROW()-2)/20)+2))</f>
        <v/>
      </c>
      <c r="G9975" s="5" t="str">
        <f aca="false">IF($A9975="","",INDEX(CARTAO_COMPRAS!$I:$I,INT((ROW()-2)/20)+2))</f>
        <v/>
      </c>
      <c r="H9975" s="4" t="str">
        <f aca="false">IF($A9975="","",EDATE(INDEX(CARTAO_COMPRAS!$J:$J,INT((ROW()-2)/20)+2),MOD(ROW()-2,20)))</f>
        <v/>
      </c>
      <c r="I9975" s="4" t="str">
        <f aca="false">IF($H9975="","",$H9975-WEEKDAY($H9975,2)+1)</f>
        <v/>
      </c>
      <c r="J9975" s="4" t="str">
        <f aca="false">IF($I9975="","",$I9975+6)</f>
        <v/>
      </c>
      <c r="K9975" s="6" t="str">
        <f aca="false">IF($H9975="","",DATE(YEAR($H9975),MONTH($H9975),1))</f>
        <v/>
      </c>
      <c r="L9975" s="0" t="str">
        <f aca="false">IF($A9975="","",INDEX(CARTAO_COMPRAS!$K:$K,INT((ROW()-2)/20)+2))</f>
        <v/>
      </c>
      <c r="M9975" s="0" t="str">
        <f aca="false">IF($A9975="","","Compra no cartão")</f>
        <v/>
      </c>
    </row>
    <row r="9976" customFormat="false" ht="13.5" hidden="false" customHeight="false" outlineLevel="0" collapsed="false">
      <c r="A9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6" s="0" t="str">
        <f aca="false">IF($A9976="","",INDEX(CARTAO_COMPRAS!$C:$C,INT((ROW()-2)/20)+2))</f>
        <v/>
      </c>
      <c r="C9976" s="0" t="str">
        <f aca="false">IF($A9976="","",INDEX(CARTAO_COMPRAS!$D:$D,INT((ROW()-2)/20)+2))</f>
        <v/>
      </c>
      <c r="D9976" s="0" t="str">
        <f aca="false">IF($A9976="","",INDEX(CARTAO_COMPRAS!$E:$E,INT((ROW()-2)/20)+2))</f>
        <v/>
      </c>
      <c r="E9976" s="0" t="str">
        <f aca="false">IF($A9976="","",INDEX(CARTAO_COMPRAS!$H:$H,INT((ROW()-2)/20)+2)+MOD(ROW()-2,20))</f>
        <v/>
      </c>
      <c r="F9976" s="0" t="str">
        <f aca="false">IF($A9976="","",INDEX(CARTAO_COMPRAS!$G:$G,INT((ROW()-2)/20)+2))</f>
        <v/>
      </c>
      <c r="G9976" s="5" t="str">
        <f aca="false">IF($A9976="","",INDEX(CARTAO_COMPRAS!$I:$I,INT((ROW()-2)/20)+2))</f>
        <v/>
      </c>
      <c r="H9976" s="4" t="str">
        <f aca="false">IF($A9976="","",EDATE(INDEX(CARTAO_COMPRAS!$J:$J,INT((ROW()-2)/20)+2),MOD(ROW()-2,20)))</f>
        <v/>
      </c>
      <c r="I9976" s="4" t="str">
        <f aca="false">IF($H9976="","",$H9976-WEEKDAY($H9976,2)+1)</f>
        <v/>
      </c>
      <c r="J9976" s="4" t="str">
        <f aca="false">IF($I9976="","",$I9976+6)</f>
        <v/>
      </c>
      <c r="K9976" s="6" t="str">
        <f aca="false">IF($H9976="","",DATE(YEAR($H9976),MONTH($H9976),1))</f>
        <v/>
      </c>
      <c r="L9976" s="0" t="str">
        <f aca="false">IF($A9976="","",INDEX(CARTAO_COMPRAS!$K:$K,INT((ROW()-2)/20)+2))</f>
        <v/>
      </c>
      <c r="M9976" s="0" t="str">
        <f aca="false">IF($A9976="","","Compra no cartão")</f>
        <v/>
      </c>
    </row>
    <row r="9977" customFormat="false" ht="13.5" hidden="false" customHeight="false" outlineLevel="0" collapsed="false">
      <c r="A9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7" s="0" t="str">
        <f aca="false">IF($A9977="","",INDEX(CARTAO_COMPRAS!$C:$C,INT((ROW()-2)/20)+2))</f>
        <v/>
      </c>
      <c r="C9977" s="0" t="str">
        <f aca="false">IF($A9977="","",INDEX(CARTAO_COMPRAS!$D:$D,INT((ROW()-2)/20)+2))</f>
        <v/>
      </c>
      <c r="D9977" s="0" t="str">
        <f aca="false">IF($A9977="","",INDEX(CARTAO_COMPRAS!$E:$E,INT((ROW()-2)/20)+2))</f>
        <v/>
      </c>
      <c r="E9977" s="0" t="str">
        <f aca="false">IF($A9977="","",INDEX(CARTAO_COMPRAS!$H:$H,INT((ROW()-2)/20)+2)+MOD(ROW()-2,20))</f>
        <v/>
      </c>
      <c r="F9977" s="0" t="str">
        <f aca="false">IF($A9977="","",INDEX(CARTAO_COMPRAS!$G:$G,INT((ROW()-2)/20)+2))</f>
        <v/>
      </c>
      <c r="G9977" s="5" t="str">
        <f aca="false">IF($A9977="","",INDEX(CARTAO_COMPRAS!$I:$I,INT((ROW()-2)/20)+2))</f>
        <v/>
      </c>
      <c r="H9977" s="4" t="str">
        <f aca="false">IF($A9977="","",EDATE(INDEX(CARTAO_COMPRAS!$J:$J,INT((ROW()-2)/20)+2),MOD(ROW()-2,20)))</f>
        <v/>
      </c>
      <c r="I9977" s="4" t="str">
        <f aca="false">IF($H9977="","",$H9977-WEEKDAY($H9977,2)+1)</f>
        <v/>
      </c>
      <c r="J9977" s="4" t="str">
        <f aca="false">IF($I9977="","",$I9977+6)</f>
        <v/>
      </c>
      <c r="K9977" s="6" t="str">
        <f aca="false">IF($H9977="","",DATE(YEAR($H9977),MONTH($H9977),1))</f>
        <v/>
      </c>
      <c r="L9977" s="0" t="str">
        <f aca="false">IF($A9977="","",INDEX(CARTAO_COMPRAS!$K:$K,INT((ROW()-2)/20)+2))</f>
        <v/>
      </c>
      <c r="M9977" s="0" t="str">
        <f aca="false">IF($A9977="","","Compra no cartão")</f>
        <v/>
      </c>
    </row>
    <row r="9978" customFormat="false" ht="13.5" hidden="false" customHeight="false" outlineLevel="0" collapsed="false">
      <c r="A9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8" s="0" t="str">
        <f aca="false">IF($A9978="","",INDEX(CARTAO_COMPRAS!$C:$C,INT((ROW()-2)/20)+2))</f>
        <v/>
      </c>
      <c r="C9978" s="0" t="str">
        <f aca="false">IF($A9978="","",INDEX(CARTAO_COMPRAS!$D:$D,INT((ROW()-2)/20)+2))</f>
        <v/>
      </c>
      <c r="D9978" s="0" t="str">
        <f aca="false">IF($A9978="","",INDEX(CARTAO_COMPRAS!$E:$E,INT((ROW()-2)/20)+2))</f>
        <v/>
      </c>
      <c r="E9978" s="0" t="str">
        <f aca="false">IF($A9978="","",INDEX(CARTAO_COMPRAS!$H:$H,INT((ROW()-2)/20)+2)+MOD(ROW()-2,20))</f>
        <v/>
      </c>
      <c r="F9978" s="0" t="str">
        <f aca="false">IF($A9978="","",INDEX(CARTAO_COMPRAS!$G:$G,INT((ROW()-2)/20)+2))</f>
        <v/>
      </c>
      <c r="G9978" s="5" t="str">
        <f aca="false">IF($A9978="","",INDEX(CARTAO_COMPRAS!$I:$I,INT((ROW()-2)/20)+2))</f>
        <v/>
      </c>
      <c r="H9978" s="4" t="str">
        <f aca="false">IF($A9978="","",EDATE(INDEX(CARTAO_COMPRAS!$J:$J,INT((ROW()-2)/20)+2),MOD(ROW()-2,20)))</f>
        <v/>
      </c>
      <c r="I9978" s="4" t="str">
        <f aca="false">IF($H9978="","",$H9978-WEEKDAY($H9978,2)+1)</f>
        <v/>
      </c>
      <c r="J9978" s="4" t="str">
        <f aca="false">IF($I9978="","",$I9978+6)</f>
        <v/>
      </c>
      <c r="K9978" s="6" t="str">
        <f aca="false">IF($H9978="","",DATE(YEAR($H9978),MONTH($H9978),1))</f>
        <v/>
      </c>
      <c r="L9978" s="0" t="str">
        <f aca="false">IF($A9978="","",INDEX(CARTAO_COMPRAS!$K:$K,INT((ROW()-2)/20)+2))</f>
        <v/>
      </c>
      <c r="M9978" s="0" t="str">
        <f aca="false">IF($A9978="","","Compra no cartão")</f>
        <v/>
      </c>
    </row>
    <row r="9979" customFormat="false" ht="13.5" hidden="false" customHeight="false" outlineLevel="0" collapsed="false">
      <c r="A9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79" s="0" t="str">
        <f aca="false">IF($A9979="","",INDEX(CARTAO_COMPRAS!$C:$C,INT((ROW()-2)/20)+2))</f>
        <v/>
      </c>
      <c r="C9979" s="0" t="str">
        <f aca="false">IF($A9979="","",INDEX(CARTAO_COMPRAS!$D:$D,INT((ROW()-2)/20)+2))</f>
        <v/>
      </c>
      <c r="D9979" s="0" t="str">
        <f aca="false">IF($A9979="","",INDEX(CARTAO_COMPRAS!$E:$E,INT((ROW()-2)/20)+2))</f>
        <v/>
      </c>
      <c r="E9979" s="0" t="str">
        <f aca="false">IF($A9979="","",INDEX(CARTAO_COMPRAS!$H:$H,INT((ROW()-2)/20)+2)+MOD(ROW()-2,20))</f>
        <v/>
      </c>
      <c r="F9979" s="0" t="str">
        <f aca="false">IF($A9979="","",INDEX(CARTAO_COMPRAS!$G:$G,INT((ROW()-2)/20)+2))</f>
        <v/>
      </c>
      <c r="G9979" s="5" t="str">
        <f aca="false">IF($A9979="","",INDEX(CARTAO_COMPRAS!$I:$I,INT((ROW()-2)/20)+2))</f>
        <v/>
      </c>
      <c r="H9979" s="4" t="str">
        <f aca="false">IF($A9979="","",EDATE(INDEX(CARTAO_COMPRAS!$J:$J,INT((ROW()-2)/20)+2),MOD(ROW()-2,20)))</f>
        <v/>
      </c>
      <c r="I9979" s="4" t="str">
        <f aca="false">IF($H9979="","",$H9979-WEEKDAY($H9979,2)+1)</f>
        <v/>
      </c>
      <c r="J9979" s="4" t="str">
        <f aca="false">IF($I9979="","",$I9979+6)</f>
        <v/>
      </c>
      <c r="K9979" s="6" t="str">
        <f aca="false">IF($H9979="","",DATE(YEAR($H9979),MONTH($H9979),1))</f>
        <v/>
      </c>
      <c r="L9979" s="0" t="str">
        <f aca="false">IF($A9979="","",INDEX(CARTAO_COMPRAS!$K:$K,INT((ROW()-2)/20)+2))</f>
        <v/>
      </c>
      <c r="M9979" s="0" t="str">
        <f aca="false">IF($A9979="","","Compra no cartão")</f>
        <v/>
      </c>
    </row>
    <row r="9980" customFormat="false" ht="13.5" hidden="false" customHeight="false" outlineLevel="0" collapsed="false">
      <c r="A9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0" s="0" t="str">
        <f aca="false">IF($A9980="","",INDEX(CARTAO_COMPRAS!$C:$C,INT((ROW()-2)/20)+2))</f>
        <v/>
      </c>
      <c r="C9980" s="0" t="str">
        <f aca="false">IF($A9980="","",INDEX(CARTAO_COMPRAS!$D:$D,INT((ROW()-2)/20)+2))</f>
        <v/>
      </c>
      <c r="D9980" s="0" t="str">
        <f aca="false">IF($A9980="","",INDEX(CARTAO_COMPRAS!$E:$E,INT((ROW()-2)/20)+2))</f>
        <v/>
      </c>
      <c r="E9980" s="0" t="str">
        <f aca="false">IF($A9980="","",INDEX(CARTAO_COMPRAS!$H:$H,INT((ROW()-2)/20)+2)+MOD(ROW()-2,20))</f>
        <v/>
      </c>
      <c r="F9980" s="0" t="str">
        <f aca="false">IF($A9980="","",INDEX(CARTAO_COMPRAS!$G:$G,INT((ROW()-2)/20)+2))</f>
        <v/>
      </c>
      <c r="G9980" s="5" t="str">
        <f aca="false">IF($A9980="","",INDEX(CARTAO_COMPRAS!$I:$I,INT((ROW()-2)/20)+2))</f>
        <v/>
      </c>
      <c r="H9980" s="4" t="str">
        <f aca="false">IF($A9980="","",EDATE(INDEX(CARTAO_COMPRAS!$J:$J,INT((ROW()-2)/20)+2),MOD(ROW()-2,20)))</f>
        <v/>
      </c>
      <c r="I9980" s="4" t="str">
        <f aca="false">IF($H9980="","",$H9980-WEEKDAY($H9980,2)+1)</f>
        <v/>
      </c>
      <c r="J9980" s="4" t="str">
        <f aca="false">IF($I9980="","",$I9980+6)</f>
        <v/>
      </c>
      <c r="K9980" s="6" t="str">
        <f aca="false">IF($H9980="","",DATE(YEAR($H9980),MONTH($H9980),1))</f>
        <v/>
      </c>
      <c r="L9980" s="0" t="str">
        <f aca="false">IF($A9980="","",INDEX(CARTAO_COMPRAS!$K:$K,INT((ROW()-2)/20)+2))</f>
        <v/>
      </c>
      <c r="M9980" s="0" t="str">
        <f aca="false">IF($A9980="","","Compra no cartão")</f>
        <v/>
      </c>
    </row>
    <row r="9981" customFormat="false" ht="13.5" hidden="false" customHeight="false" outlineLevel="0" collapsed="false">
      <c r="A9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1" s="0" t="str">
        <f aca="false">IF($A9981="","",INDEX(CARTAO_COMPRAS!$C:$C,INT((ROW()-2)/20)+2))</f>
        <v/>
      </c>
      <c r="C9981" s="0" t="str">
        <f aca="false">IF($A9981="","",INDEX(CARTAO_COMPRAS!$D:$D,INT((ROW()-2)/20)+2))</f>
        <v/>
      </c>
      <c r="D9981" s="0" t="str">
        <f aca="false">IF($A9981="","",INDEX(CARTAO_COMPRAS!$E:$E,INT((ROW()-2)/20)+2))</f>
        <v/>
      </c>
      <c r="E9981" s="0" t="str">
        <f aca="false">IF($A9981="","",INDEX(CARTAO_COMPRAS!$H:$H,INT((ROW()-2)/20)+2)+MOD(ROW()-2,20))</f>
        <v/>
      </c>
      <c r="F9981" s="0" t="str">
        <f aca="false">IF($A9981="","",INDEX(CARTAO_COMPRAS!$G:$G,INT((ROW()-2)/20)+2))</f>
        <v/>
      </c>
      <c r="G9981" s="5" t="str">
        <f aca="false">IF($A9981="","",INDEX(CARTAO_COMPRAS!$I:$I,INT((ROW()-2)/20)+2))</f>
        <v/>
      </c>
      <c r="H9981" s="4" t="str">
        <f aca="false">IF($A9981="","",EDATE(INDEX(CARTAO_COMPRAS!$J:$J,INT((ROW()-2)/20)+2),MOD(ROW()-2,20)))</f>
        <v/>
      </c>
      <c r="I9981" s="4" t="str">
        <f aca="false">IF($H9981="","",$H9981-WEEKDAY($H9981,2)+1)</f>
        <v/>
      </c>
      <c r="J9981" s="4" t="str">
        <f aca="false">IF($I9981="","",$I9981+6)</f>
        <v/>
      </c>
      <c r="K9981" s="6" t="str">
        <f aca="false">IF($H9981="","",DATE(YEAR($H9981),MONTH($H9981),1))</f>
        <v/>
      </c>
      <c r="L9981" s="0" t="str">
        <f aca="false">IF($A9981="","",INDEX(CARTAO_COMPRAS!$K:$K,INT((ROW()-2)/20)+2))</f>
        <v/>
      </c>
      <c r="M9981" s="0" t="str">
        <f aca="false">IF($A9981="","","Compra no cartão")</f>
        <v/>
      </c>
    </row>
    <row r="9982" customFormat="false" ht="13.5" hidden="false" customHeight="false" outlineLevel="0" collapsed="false">
      <c r="A99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2" s="0" t="str">
        <f aca="false">IF($A9982="","",INDEX(CARTAO_COMPRAS!$C:$C,INT((ROW()-2)/20)+2))</f>
        <v/>
      </c>
      <c r="C9982" s="0" t="str">
        <f aca="false">IF($A9982="","",INDEX(CARTAO_COMPRAS!$D:$D,INT((ROW()-2)/20)+2))</f>
        <v/>
      </c>
      <c r="D9982" s="0" t="str">
        <f aca="false">IF($A9982="","",INDEX(CARTAO_COMPRAS!$E:$E,INT((ROW()-2)/20)+2))</f>
        <v/>
      </c>
      <c r="E9982" s="0" t="str">
        <f aca="false">IF($A9982="","",INDEX(CARTAO_COMPRAS!$H:$H,INT((ROW()-2)/20)+2)+MOD(ROW()-2,20))</f>
        <v/>
      </c>
      <c r="F9982" s="0" t="str">
        <f aca="false">IF($A9982="","",INDEX(CARTAO_COMPRAS!$G:$G,INT((ROW()-2)/20)+2))</f>
        <v/>
      </c>
      <c r="G9982" s="5" t="str">
        <f aca="false">IF($A9982="","",INDEX(CARTAO_COMPRAS!$I:$I,INT((ROW()-2)/20)+2))</f>
        <v/>
      </c>
      <c r="H9982" s="4" t="str">
        <f aca="false">IF($A9982="","",EDATE(INDEX(CARTAO_COMPRAS!$J:$J,INT((ROW()-2)/20)+2),MOD(ROW()-2,20)))</f>
        <v/>
      </c>
      <c r="I9982" s="4" t="str">
        <f aca="false">IF($H9982="","",$H9982-WEEKDAY($H9982,2)+1)</f>
        <v/>
      </c>
      <c r="J9982" s="4" t="str">
        <f aca="false">IF($I9982="","",$I9982+6)</f>
        <v/>
      </c>
      <c r="K9982" s="6" t="str">
        <f aca="false">IF($H9982="","",DATE(YEAR($H9982),MONTH($H9982),1))</f>
        <v/>
      </c>
      <c r="L9982" s="0" t="str">
        <f aca="false">IF($A9982="","",INDEX(CARTAO_COMPRAS!$K:$K,INT((ROW()-2)/20)+2))</f>
        <v/>
      </c>
      <c r="M9982" s="0" t="str">
        <f aca="false">IF($A9982="","","Compra no cartão")</f>
        <v/>
      </c>
    </row>
    <row r="9983" customFormat="false" ht="13.5" hidden="false" customHeight="false" outlineLevel="0" collapsed="false">
      <c r="A9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3" s="0" t="str">
        <f aca="false">IF($A9983="","",INDEX(CARTAO_COMPRAS!$C:$C,INT((ROW()-2)/20)+2))</f>
        <v/>
      </c>
      <c r="C9983" s="0" t="str">
        <f aca="false">IF($A9983="","",INDEX(CARTAO_COMPRAS!$D:$D,INT((ROW()-2)/20)+2))</f>
        <v/>
      </c>
      <c r="D9983" s="0" t="str">
        <f aca="false">IF($A9983="","",INDEX(CARTAO_COMPRAS!$E:$E,INT((ROW()-2)/20)+2))</f>
        <v/>
      </c>
      <c r="E9983" s="0" t="str">
        <f aca="false">IF($A9983="","",INDEX(CARTAO_COMPRAS!$H:$H,INT((ROW()-2)/20)+2)+MOD(ROW()-2,20))</f>
        <v/>
      </c>
      <c r="F9983" s="0" t="str">
        <f aca="false">IF($A9983="","",INDEX(CARTAO_COMPRAS!$G:$G,INT((ROW()-2)/20)+2))</f>
        <v/>
      </c>
      <c r="G9983" s="5" t="str">
        <f aca="false">IF($A9983="","",INDEX(CARTAO_COMPRAS!$I:$I,INT((ROW()-2)/20)+2))</f>
        <v/>
      </c>
      <c r="H9983" s="4" t="str">
        <f aca="false">IF($A9983="","",EDATE(INDEX(CARTAO_COMPRAS!$J:$J,INT((ROW()-2)/20)+2),MOD(ROW()-2,20)))</f>
        <v/>
      </c>
      <c r="I9983" s="4" t="str">
        <f aca="false">IF($H9983="","",$H9983-WEEKDAY($H9983,2)+1)</f>
        <v/>
      </c>
      <c r="J9983" s="4" t="str">
        <f aca="false">IF($I9983="","",$I9983+6)</f>
        <v/>
      </c>
      <c r="K9983" s="6" t="str">
        <f aca="false">IF($H9983="","",DATE(YEAR($H9983),MONTH($H9983),1))</f>
        <v/>
      </c>
      <c r="L9983" s="0" t="str">
        <f aca="false">IF($A9983="","",INDEX(CARTAO_COMPRAS!$K:$K,INT((ROW()-2)/20)+2))</f>
        <v/>
      </c>
      <c r="M9983" s="0" t="str">
        <f aca="false">IF($A9983="","","Compra no cartão")</f>
        <v/>
      </c>
    </row>
    <row r="9984" customFormat="false" ht="13.5" hidden="false" customHeight="false" outlineLevel="0" collapsed="false">
      <c r="A9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4" s="0" t="str">
        <f aca="false">IF($A9984="","",INDEX(CARTAO_COMPRAS!$C:$C,INT((ROW()-2)/20)+2))</f>
        <v/>
      </c>
      <c r="C9984" s="0" t="str">
        <f aca="false">IF($A9984="","",INDEX(CARTAO_COMPRAS!$D:$D,INT((ROW()-2)/20)+2))</f>
        <v/>
      </c>
      <c r="D9984" s="0" t="str">
        <f aca="false">IF($A9984="","",INDEX(CARTAO_COMPRAS!$E:$E,INT((ROW()-2)/20)+2))</f>
        <v/>
      </c>
      <c r="E9984" s="0" t="str">
        <f aca="false">IF($A9984="","",INDEX(CARTAO_COMPRAS!$H:$H,INT((ROW()-2)/20)+2)+MOD(ROW()-2,20))</f>
        <v/>
      </c>
      <c r="F9984" s="0" t="str">
        <f aca="false">IF($A9984="","",INDEX(CARTAO_COMPRAS!$G:$G,INT((ROW()-2)/20)+2))</f>
        <v/>
      </c>
      <c r="G9984" s="5" t="str">
        <f aca="false">IF($A9984="","",INDEX(CARTAO_COMPRAS!$I:$I,INT((ROW()-2)/20)+2))</f>
        <v/>
      </c>
      <c r="H9984" s="4" t="str">
        <f aca="false">IF($A9984="","",EDATE(INDEX(CARTAO_COMPRAS!$J:$J,INT((ROW()-2)/20)+2),MOD(ROW()-2,20)))</f>
        <v/>
      </c>
      <c r="I9984" s="4" t="str">
        <f aca="false">IF($H9984="","",$H9984-WEEKDAY($H9984,2)+1)</f>
        <v/>
      </c>
      <c r="J9984" s="4" t="str">
        <f aca="false">IF($I9984="","",$I9984+6)</f>
        <v/>
      </c>
      <c r="K9984" s="6" t="str">
        <f aca="false">IF($H9984="","",DATE(YEAR($H9984),MONTH($H9984),1))</f>
        <v/>
      </c>
      <c r="L9984" s="0" t="str">
        <f aca="false">IF($A9984="","",INDEX(CARTAO_COMPRAS!$K:$K,INT((ROW()-2)/20)+2))</f>
        <v/>
      </c>
      <c r="M9984" s="0" t="str">
        <f aca="false">IF($A9984="","","Compra no cartão")</f>
        <v/>
      </c>
    </row>
    <row r="9985" customFormat="false" ht="13.5" hidden="false" customHeight="false" outlineLevel="0" collapsed="false">
      <c r="A9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5" s="0" t="str">
        <f aca="false">IF($A9985="","",INDEX(CARTAO_COMPRAS!$C:$C,INT((ROW()-2)/20)+2))</f>
        <v/>
      </c>
      <c r="C9985" s="0" t="str">
        <f aca="false">IF($A9985="","",INDEX(CARTAO_COMPRAS!$D:$D,INT((ROW()-2)/20)+2))</f>
        <v/>
      </c>
      <c r="D9985" s="0" t="str">
        <f aca="false">IF($A9985="","",INDEX(CARTAO_COMPRAS!$E:$E,INT((ROW()-2)/20)+2))</f>
        <v/>
      </c>
      <c r="E9985" s="0" t="str">
        <f aca="false">IF($A9985="","",INDEX(CARTAO_COMPRAS!$H:$H,INT((ROW()-2)/20)+2)+MOD(ROW()-2,20))</f>
        <v/>
      </c>
      <c r="F9985" s="0" t="str">
        <f aca="false">IF($A9985="","",INDEX(CARTAO_COMPRAS!$G:$G,INT((ROW()-2)/20)+2))</f>
        <v/>
      </c>
      <c r="G9985" s="5" t="str">
        <f aca="false">IF($A9985="","",INDEX(CARTAO_COMPRAS!$I:$I,INT((ROW()-2)/20)+2))</f>
        <v/>
      </c>
      <c r="H9985" s="4" t="str">
        <f aca="false">IF($A9985="","",EDATE(INDEX(CARTAO_COMPRAS!$J:$J,INT((ROW()-2)/20)+2),MOD(ROW()-2,20)))</f>
        <v/>
      </c>
      <c r="I9985" s="4" t="str">
        <f aca="false">IF($H9985="","",$H9985-WEEKDAY($H9985,2)+1)</f>
        <v/>
      </c>
      <c r="J9985" s="4" t="str">
        <f aca="false">IF($I9985="","",$I9985+6)</f>
        <v/>
      </c>
      <c r="K9985" s="6" t="str">
        <f aca="false">IF($H9985="","",DATE(YEAR($H9985),MONTH($H9985),1))</f>
        <v/>
      </c>
      <c r="L9985" s="0" t="str">
        <f aca="false">IF($A9985="","",INDEX(CARTAO_COMPRAS!$K:$K,INT((ROW()-2)/20)+2))</f>
        <v/>
      </c>
      <c r="M9985" s="0" t="str">
        <f aca="false">IF($A9985="","","Compra no cartão")</f>
        <v/>
      </c>
    </row>
    <row r="9986" customFormat="false" ht="13.5" hidden="false" customHeight="false" outlineLevel="0" collapsed="false">
      <c r="A9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6" s="0" t="str">
        <f aca="false">IF($A9986="","",INDEX(CARTAO_COMPRAS!$C:$C,INT((ROW()-2)/20)+2))</f>
        <v/>
      </c>
      <c r="C9986" s="0" t="str">
        <f aca="false">IF($A9986="","",INDEX(CARTAO_COMPRAS!$D:$D,INT((ROW()-2)/20)+2))</f>
        <v/>
      </c>
      <c r="D9986" s="0" t="str">
        <f aca="false">IF($A9986="","",INDEX(CARTAO_COMPRAS!$E:$E,INT((ROW()-2)/20)+2))</f>
        <v/>
      </c>
      <c r="E9986" s="0" t="str">
        <f aca="false">IF($A9986="","",INDEX(CARTAO_COMPRAS!$H:$H,INT((ROW()-2)/20)+2)+MOD(ROW()-2,20))</f>
        <v/>
      </c>
      <c r="F9986" s="0" t="str">
        <f aca="false">IF($A9986="","",INDEX(CARTAO_COMPRAS!$G:$G,INT((ROW()-2)/20)+2))</f>
        <v/>
      </c>
      <c r="G9986" s="5" t="str">
        <f aca="false">IF($A9986="","",INDEX(CARTAO_COMPRAS!$I:$I,INT((ROW()-2)/20)+2))</f>
        <v/>
      </c>
      <c r="H9986" s="4" t="str">
        <f aca="false">IF($A9986="","",EDATE(INDEX(CARTAO_COMPRAS!$J:$J,INT((ROW()-2)/20)+2),MOD(ROW()-2,20)))</f>
        <v/>
      </c>
      <c r="I9986" s="4" t="str">
        <f aca="false">IF($H9986="","",$H9986-WEEKDAY($H9986,2)+1)</f>
        <v/>
      </c>
      <c r="J9986" s="4" t="str">
        <f aca="false">IF($I9986="","",$I9986+6)</f>
        <v/>
      </c>
      <c r="K9986" s="6" t="str">
        <f aca="false">IF($H9986="","",DATE(YEAR($H9986),MONTH($H9986),1))</f>
        <v/>
      </c>
      <c r="L9986" s="0" t="str">
        <f aca="false">IF($A9986="","",INDEX(CARTAO_COMPRAS!$K:$K,INT((ROW()-2)/20)+2))</f>
        <v/>
      </c>
      <c r="M9986" s="0" t="str">
        <f aca="false">IF($A9986="","","Compra no cartão")</f>
        <v/>
      </c>
    </row>
    <row r="9987" customFormat="false" ht="13.5" hidden="false" customHeight="false" outlineLevel="0" collapsed="false">
      <c r="A9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7" s="0" t="str">
        <f aca="false">IF($A9987="","",INDEX(CARTAO_COMPRAS!$C:$C,INT((ROW()-2)/20)+2))</f>
        <v/>
      </c>
      <c r="C9987" s="0" t="str">
        <f aca="false">IF($A9987="","",INDEX(CARTAO_COMPRAS!$D:$D,INT((ROW()-2)/20)+2))</f>
        <v/>
      </c>
      <c r="D9987" s="0" t="str">
        <f aca="false">IF($A9987="","",INDEX(CARTAO_COMPRAS!$E:$E,INT((ROW()-2)/20)+2))</f>
        <v/>
      </c>
      <c r="E9987" s="0" t="str">
        <f aca="false">IF($A9987="","",INDEX(CARTAO_COMPRAS!$H:$H,INT((ROW()-2)/20)+2)+MOD(ROW()-2,20))</f>
        <v/>
      </c>
      <c r="F9987" s="0" t="str">
        <f aca="false">IF($A9987="","",INDEX(CARTAO_COMPRAS!$G:$G,INT((ROW()-2)/20)+2))</f>
        <v/>
      </c>
      <c r="G9987" s="5" t="str">
        <f aca="false">IF($A9987="","",INDEX(CARTAO_COMPRAS!$I:$I,INT((ROW()-2)/20)+2))</f>
        <v/>
      </c>
      <c r="H9987" s="4" t="str">
        <f aca="false">IF($A9987="","",EDATE(INDEX(CARTAO_COMPRAS!$J:$J,INT((ROW()-2)/20)+2),MOD(ROW()-2,20)))</f>
        <v/>
      </c>
      <c r="I9987" s="4" t="str">
        <f aca="false">IF($H9987="","",$H9987-WEEKDAY($H9987,2)+1)</f>
        <v/>
      </c>
      <c r="J9987" s="4" t="str">
        <f aca="false">IF($I9987="","",$I9987+6)</f>
        <v/>
      </c>
      <c r="K9987" s="6" t="str">
        <f aca="false">IF($H9987="","",DATE(YEAR($H9987),MONTH($H9987),1))</f>
        <v/>
      </c>
      <c r="L9987" s="0" t="str">
        <f aca="false">IF($A9987="","",INDEX(CARTAO_COMPRAS!$K:$K,INT((ROW()-2)/20)+2))</f>
        <v/>
      </c>
      <c r="M9987" s="0" t="str">
        <f aca="false">IF($A9987="","","Compra no cartão")</f>
        <v/>
      </c>
    </row>
    <row r="9988" customFormat="false" ht="13.5" hidden="false" customHeight="false" outlineLevel="0" collapsed="false">
      <c r="A9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8" s="0" t="str">
        <f aca="false">IF($A9988="","",INDEX(CARTAO_COMPRAS!$C:$C,INT((ROW()-2)/20)+2))</f>
        <v/>
      </c>
      <c r="C9988" s="0" t="str">
        <f aca="false">IF($A9988="","",INDEX(CARTAO_COMPRAS!$D:$D,INT((ROW()-2)/20)+2))</f>
        <v/>
      </c>
      <c r="D9988" s="0" t="str">
        <f aca="false">IF($A9988="","",INDEX(CARTAO_COMPRAS!$E:$E,INT((ROW()-2)/20)+2))</f>
        <v/>
      </c>
      <c r="E9988" s="0" t="str">
        <f aca="false">IF($A9988="","",INDEX(CARTAO_COMPRAS!$H:$H,INT((ROW()-2)/20)+2)+MOD(ROW()-2,20))</f>
        <v/>
      </c>
      <c r="F9988" s="0" t="str">
        <f aca="false">IF($A9988="","",INDEX(CARTAO_COMPRAS!$G:$G,INT((ROW()-2)/20)+2))</f>
        <v/>
      </c>
      <c r="G9988" s="5" t="str">
        <f aca="false">IF($A9988="","",INDEX(CARTAO_COMPRAS!$I:$I,INT((ROW()-2)/20)+2))</f>
        <v/>
      </c>
      <c r="H9988" s="4" t="str">
        <f aca="false">IF($A9988="","",EDATE(INDEX(CARTAO_COMPRAS!$J:$J,INT((ROW()-2)/20)+2),MOD(ROW()-2,20)))</f>
        <v/>
      </c>
      <c r="I9988" s="4" t="str">
        <f aca="false">IF($H9988="","",$H9988-WEEKDAY($H9988,2)+1)</f>
        <v/>
      </c>
      <c r="J9988" s="4" t="str">
        <f aca="false">IF($I9988="","",$I9988+6)</f>
        <v/>
      </c>
      <c r="K9988" s="6" t="str">
        <f aca="false">IF($H9988="","",DATE(YEAR($H9988),MONTH($H9988),1))</f>
        <v/>
      </c>
      <c r="L9988" s="0" t="str">
        <f aca="false">IF($A9988="","",INDEX(CARTAO_COMPRAS!$K:$K,INT((ROW()-2)/20)+2))</f>
        <v/>
      </c>
      <c r="M9988" s="0" t="str">
        <f aca="false">IF($A9988="","","Compra no cartão")</f>
        <v/>
      </c>
    </row>
    <row r="9989" customFormat="false" ht="13.5" hidden="false" customHeight="false" outlineLevel="0" collapsed="false">
      <c r="A9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89" s="0" t="str">
        <f aca="false">IF($A9989="","",INDEX(CARTAO_COMPRAS!$C:$C,INT((ROW()-2)/20)+2))</f>
        <v/>
      </c>
      <c r="C9989" s="0" t="str">
        <f aca="false">IF($A9989="","",INDEX(CARTAO_COMPRAS!$D:$D,INT((ROW()-2)/20)+2))</f>
        <v/>
      </c>
      <c r="D9989" s="0" t="str">
        <f aca="false">IF($A9989="","",INDEX(CARTAO_COMPRAS!$E:$E,INT((ROW()-2)/20)+2))</f>
        <v/>
      </c>
      <c r="E9989" s="0" t="str">
        <f aca="false">IF($A9989="","",INDEX(CARTAO_COMPRAS!$H:$H,INT((ROW()-2)/20)+2)+MOD(ROW()-2,20))</f>
        <v/>
      </c>
      <c r="F9989" s="0" t="str">
        <f aca="false">IF($A9989="","",INDEX(CARTAO_COMPRAS!$G:$G,INT((ROW()-2)/20)+2))</f>
        <v/>
      </c>
      <c r="G9989" s="5" t="str">
        <f aca="false">IF($A9989="","",INDEX(CARTAO_COMPRAS!$I:$I,INT((ROW()-2)/20)+2))</f>
        <v/>
      </c>
      <c r="H9989" s="4" t="str">
        <f aca="false">IF($A9989="","",EDATE(INDEX(CARTAO_COMPRAS!$J:$J,INT((ROW()-2)/20)+2),MOD(ROW()-2,20)))</f>
        <v/>
      </c>
      <c r="I9989" s="4" t="str">
        <f aca="false">IF($H9989="","",$H9989-WEEKDAY($H9989,2)+1)</f>
        <v/>
      </c>
      <c r="J9989" s="4" t="str">
        <f aca="false">IF($I9989="","",$I9989+6)</f>
        <v/>
      </c>
      <c r="K9989" s="6" t="str">
        <f aca="false">IF($H9989="","",DATE(YEAR($H9989),MONTH($H9989),1))</f>
        <v/>
      </c>
      <c r="L9989" s="0" t="str">
        <f aca="false">IF($A9989="","",INDEX(CARTAO_COMPRAS!$K:$K,INT((ROW()-2)/20)+2))</f>
        <v/>
      </c>
      <c r="M9989" s="0" t="str">
        <f aca="false">IF($A9989="","","Compra no cartão")</f>
        <v/>
      </c>
    </row>
    <row r="9990" customFormat="false" ht="13.5" hidden="false" customHeight="false" outlineLevel="0" collapsed="false">
      <c r="A9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0" s="0" t="str">
        <f aca="false">IF($A9990="","",INDEX(CARTAO_COMPRAS!$C:$C,INT((ROW()-2)/20)+2))</f>
        <v/>
      </c>
      <c r="C9990" s="0" t="str">
        <f aca="false">IF($A9990="","",INDEX(CARTAO_COMPRAS!$D:$D,INT((ROW()-2)/20)+2))</f>
        <v/>
      </c>
      <c r="D9990" s="0" t="str">
        <f aca="false">IF($A9990="","",INDEX(CARTAO_COMPRAS!$E:$E,INT((ROW()-2)/20)+2))</f>
        <v/>
      </c>
      <c r="E9990" s="0" t="str">
        <f aca="false">IF($A9990="","",INDEX(CARTAO_COMPRAS!$H:$H,INT((ROW()-2)/20)+2)+MOD(ROW()-2,20))</f>
        <v/>
      </c>
      <c r="F9990" s="0" t="str">
        <f aca="false">IF($A9990="","",INDEX(CARTAO_COMPRAS!$G:$G,INT((ROW()-2)/20)+2))</f>
        <v/>
      </c>
      <c r="G9990" s="5" t="str">
        <f aca="false">IF($A9990="","",INDEX(CARTAO_COMPRAS!$I:$I,INT((ROW()-2)/20)+2))</f>
        <v/>
      </c>
      <c r="H9990" s="4" t="str">
        <f aca="false">IF($A9990="","",EDATE(INDEX(CARTAO_COMPRAS!$J:$J,INT((ROW()-2)/20)+2),MOD(ROW()-2,20)))</f>
        <v/>
      </c>
      <c r="I9990" s="4" t="str">
        <f aca="false">IF($H9990="","",$H9990-WEEKDAY($H9990,2)+1)</f>
        <v/>
      </c>
      <c r="J9990" s="4" t="str">
        <f aca="false">IF($I9990="","",$I9990+6)</f>
        <v/>
      </c>
      <c r="K9990" s="6" t="str">
        <f aca="false">IF($H9990="","",DATE(YEAR($H9990),MONTH($H9990),1))</f>
        <v/>
      </c>
      <c r="L9990" s="0" t="str">
        <f aca="false">IF($A9990="","",INDEX(CARTAO_COMPRAS!$K:$K,INT((ROW()-2)/20)+2))</f>
        <v/>
      </c>
      <c r="M9990" s="0" t="str">
        <f aca="false">IF($A9990="","","Compra no cartão")</f>
        <v/>
      </c>
    </row>
    <row r="9991" customFormat="false" ht="13.5" hidden="false" customHeight="false" outlineLevel="0" collapsed="false">
      <c r="A9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1" s="0" t="str">
        <f aca="false">IF($A9991="","",INDEX(CARTAO_COMPRAS!$C:$C,INT((ROW()-2)/20)+2))</f>
        <v/>
      </c>
      <c r="C9991" s="0" t="str">
        <f aca="false">IF($A9991="","",INDEX(CARTAO_COMPRAS!$D:$D,INT((ROW()-2)/20)+2))</f>
        <v/>
      </c>
      <c r="D9991" s="0" t="str">
        <f aca="false">IF($A9991="","",INDEX(CARTAO_COMPRAS!$E:$E,INT((ROW()-2)/20)+2))</f>
        <v/>
      </c>
      <c r="E9991" s="0" t="str">
        <f aca="false">IF($A9991="","",INDEX(CARTAO_COMPRAS!$H:$H,INT((ROW()-2)/20)+2)+MOD(ROW()-2,20))</f>
        <v/>
      </c>
      <c r="F9991" s="0" t="str">
        <f aca="false">IF($A9991="","",INDEX(CARTAO_COMPRAS!$G:$G,INT((ROW()-2)/20)+2))</f>
        <v/>
      </c>
      <c r="G9991" s="5" t="str">
        <f aca="false">IF($A9991="","",INDEX(CARTAO_COMPRAS!$I:$I,INT((ROW()-2)/20)+2))</f>
        <v/>
      </c>
      <c r="H9991" s="4" t="str">
        <f aca="false">IF($A9991="","",EDATE(INDEX(CARTAO_COMPRAS!$J:$J,INT((ROW()-2)/20)+2),MOD(ROW()-2,20)))</f>
        <v/>
      </c>
      <c r="I9991" s="4" t="str">
        <f aca="false">IF($H9991="","",$H9991-WEEKDAY($H9991,2)+1)</f>
        <v/>
      </c>
      <c r="J9991" s="4" t="str">
        <f aca="false">IF($I9991="","",$I9991+6)</f>
        <v/>
      </c>
      <c r="K9991" s="6" t="str">
        <f aca="false">IF($H9991="","",DATE(YEAR($H9991),MONTH($H9991),1))</f>
        <v/>
      </c>
      <c r="L9991" s="0" t="str">
        <f aca="false">IF($A9991="","",INDEX(CARTAO_COMPRAS!$K:$K,INT((ROW()-2)/20)+2))</f>
        <v/>
      </c>
      <c r="M9991" s="0" t="str">
        <f aca="false">IF($A9991="","","Compra no cartão")</f>
        <v/>
      </c>
    </row>
    <row r="9992" customFormat="false" ht="13.5" hidden="false" customHeight="false" outlineLevel="0" collapsed="false">
      <c r="A9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2" s="0" t="str">
        <f aca="false">IF($A9992="","",INDEX(CARTAO_COMPRAS!$C:$C,INT((ROW()-2)/20)+2))</f>
        <v/>
      </c>
      <c r="C9992" s="0" t="str">
        <f aca="false">IF($A9992="","",INDEX(CARTAO_COMPRAS!$D:$D,INT((ROW()-2)/20)+2))</f>
        <v/>
      </c>
      <c r="D9992" s="0" t="str">
        <f aca="false">IF($A9992="","",INDEX(CARTAO_COMPRAS!$E:$E,INT((ROW()-2)/20)+2))</f>
        <v/>
      </c>
      <c r="E9992" s="0" t="str">
        <f aca="false">IF($A9992="","",INDEX(CARTAO_COMPRAS!$H:$H,INT((ROW()-2)/20)+2)+MOD(ROW()-2,20))</f>
        <v/>
      </c>
      <c r="F9992" s="0" t="str">
        <f aca="false">IF($A9992="","",INDEX(CARTAO_COMPRAS!$G:$G,INT((ROW()-2)/20)+2))</f>
        <v/>
      </c>
      <c r="G9992" s="5" t="str">
        <f aca="false">IF($A9992="","",INDEX(CARTAO_COMPRAS!$I:$I,INT((ROW()-2)/20)+2))</f>
        <v/>
      </c>
      <c r="H9992" s="4" t="str">
        <f aca="false">IF($A9992="","",EDATE(INDEX(CARTAO_COMPRAS!$J:$J,INT((ROW()-2)/20)+2),MOD(ROW()-2,20)))</f>
        <v/>
      </c>
      <c r="I9992" s="4" t="str">
        <f aca="false">IF($H9992="","",$H9992-WEEKDAY($H9992,2)+1)</f>
        <v/>
      </c>
      <c r="J9992" s="4" t="str">
        <f aca="false">IF($I9992="","",$I9992+6)</f>
        <v/>
      </c>
      <c r="K9992" s="6" t="str">
        <f aca="false">IF($H9992="","",DATE(YEAR($H9992),MONTH($H9992),1))</f>
        <v/>
      </c>
      <c r="L9992" s="0" t="str">
        <f aca="false">IF($A9992="","",INDEX(CARTAO_COMPRAS!$K:$K,INT((ROW()-2)/20)+2))</f>
        <v/>
      </c>
      <c r="M9992" s="0" t="str">
        <f aca="false">IF($A9992="","","Compra no cartão")</f>
        <v/>
      </c>
    </row>
    <row r="9993" customFormat="false" ht="13.5" hidden="false" customHeight="false" outlineLevel="0" collapsed="false">
      <c r="A9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3" s="0" t="str">
        <f aca="false">IF($A9993="","",INDEX(CARTAO_COMPRAS!$C:$C,INT((ROW()-2)/20)+2))</f>
        <v/>
      </c>
      <c r="C9993" s="0" t="str">
        <f aca="false">IF($A9993="","",INDEX(CARTAO_COMPRAS!$D:$D,INT((ROW()-2)/20)+2))</f>
        <v/>
      </c>
      <c r="D9993" s="0" t="str">
        <f aca="false">IF($A9993="","",INDEX(CARTAO_COMPRAS!$E:$E,INT((ROW()-2)/20)+2))</f>
        <v/>
      </c>
      <c r="E9993" s="0" t="str">
        <f aca="false">IF($A9993="","",INDEX(CARTAO_COMPRAS!$H:$H,INT((ROW()-2)/20)+2)+MOD(ROW()-2,20))</f>
        <v/>
      </c>
      <c r="F9993" s="0" t="str">
        <f aca="false">IF($A9993="","",INDEX(CARTAO_COMPRAS!$G:$G,INT((ROW()-2)/20)+2))</f>
        <v/>
      </c>
      <c r="G9993" s="5" t="str">
        <f aca="false">IF($A9993="","",INDEX(CARTAO_COMPRAS!$I:$I,INT((ROW()-2)/20)+2))</f>
        <v/>
      </c>
      <c r="H9993" s="4" t="str">
        <f aca="false">IF($A9993="","",EDATE(INDEX(CARTAO_COMPRAS!$J:$J,INT((ROW()-2)/20)+2),MOD(ROW()-2,20)))</f>
        <v/>
      </c>
      <c r="I9993" s="4" t="str">
        <f aca="false">IF($H9993="","",$H9993-WEEKDAY($H9993,2)+1)</f>
        <v/>
      </c>
      <c r="J9993" s="4" t="str">
        <f aca="false">IF($I9993="","",$I9993+6)</f>
        <v/>
      </c>
      <c r="K9993" s="6" t="str">
        <f aca="false">IF($H9993="","",DATE(YEAR($H9993),MONTH($H9993),1))</f>
        <v/>
      </c>
      <c r="L9993" s="0" t="str">
        <f aca="false">IF($A9993="","",INDEX(CARTAO_COMPRAS!$K:$K,INT((ROW()-2)/20)+2))</f>
        <v/>
      </c>
      <c r="M9993" s="0" t="str">
        <f aca="false">IF($A9993="","","Compra no cartão")</f>
        <v/>
      </c>
    </row>
    <row r="9994" customFormat="false" ht="13.5" hidden="false" customHeight="false" outlineLevel="0" collapsed="false">
      <c r="A9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4" s="0" t="str">
        <f aca="false">IF($A9994="","",INDEX(CARTAO_COMPRAS!$C:$C,INT((ROW()-2)/20)+2))</f>
        <v/>
      </c>
      <c r="C9994" s="0" t="str">
        <f aca="false">IF($A9994="","",INDEX(CARTAO_COMPRAS!$D:$D,INT((ROW()-2)/20)+2))</f>
        <v/>
      </c>
      <c r="D9994" s="0" t="str">
        <f aca="false">IF($A9994="","",INDEX(CARTAO_COMPRAS!$E:$E,INT((ROW()-2)/20)+2))</f>
        <v/>
      </c>
      <c r="E9994" s="0" t="str">
        <f aca="false">IF($A9994="","",INDEX(CARTAO_COMPRAS!$H:$H,INT((ROW()-2)/20)+2)+MOD(ROW()-2,20))</f>
        <v/>
      </c>
      <c r="F9994" s="0" t="str">
        <f aca="false">IF($A9994="","",INDEX(CARTAO_COMPRAS!$G:$G,INT((ROW()-2)/20)+2))</f>
        <v/>
      </c>
      <c r="G9994" s="5" t="str">
        <f aca="false">IF($A9994="","",INDEX(CARTAO_COMPRAS!$I:$I,INT((ROW()-2)/20)+2))</f>
        <v/>
      </c>
      <c r="H9994" s="4" t="str">
        <f aca="false">IF($A9994="","",EDATE(INDEX(CARTAO_COMPRAS!$J:$J,INT((ROW()-2)/20)+2),MOD(ROW()-2,20)))</f>
        <v/>
      </c>
      <c r="I9994" s="4" t="str">
        <f aca="false">IF($H9994="","",$H9994-WEEKDAY($H9994,2)+1)</f>
        <v/>
      </c>
      <c r="J9994" s="4" t="str">
        <f aca="false">IF($I9994="","",$I9994+6)</f>
        <v/>
      </c>
      <c r="K9994" s="6" t="str">
        <f aca="false">IF($H9994="","",DATE(YEAR($H9994),MONTH($H9994),1))</f>
        <v/>
      </c>
      <c r="L9994" s="0" t="str">
        <f aca="false">IF($A9994="","",INDEX(CARTAO_COMPRAS!$K:$K,INT((ROW()-2)/20)+2))</f>
        <v/>
      </c>
      <c r="M9994" s="0" t="str">
        <f aca="false">IF($A9994="","","Compra no cartão")</f>
        <v/>
      </c>
    </row>
    <row r="9995" customFormat="false" ht="13.5" hidden="false" customHeight="false" outlineLevel="0" collapsed="false">
      <c r="A9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5" s="0" t="str">
        <f aca="false">IF($A9995="","",INDEX(CARTAO_COMPRAS!$C:$C,INT((ROW()-2)/20)+2))</f>
        <v/>
      </c>
      <c r="C9995" s="0" t="str">
        <f aca="false">IF($A9995="","",INDEX(CARTAO_COMPRAS!$D:$D,INT((ROW()-2)/20)+2))</f>
        <v/>
      </c>
      <c r="D9995" s="0" t="str">
        <f aca="false">IF($A9995="","",INDEX(CARTAO_COMPRAS!$E:$E,INT((ROW()-2)/20)+2))</f>
        <v/>
      </c>
      <c r="E9995" s="0" t="str">
        <f aca="false">IF($A9995="","",INDEX(CARTAO_COMPRAS!$H:$H,INT((ROW()-2)/20)+2)+MOD(ROW()-2,20))</f>
        <v/>
      </c>
      <c r="F9995" s="0" t="str">
        <f aca="false">IF($A9995="","",INDEX(CARTAO_COMPRAS!$G:$G,INT((ROW()-2)/20)+2))</f>
        <v/>
      </c>
      <c r="G9995" s="5" t="str">
        <f aca="false">IF($A9995="","",INDEX(CARTAO_COMPRAS!$I:$I,INT((ROW()-2)/20)+2))</f>
        <v/>
      </c>
      <c r="H9995" s="4" t="str">
        <f aca="false">IF($A9995="","",EDATE(INDEX(CARTAO_COMPRAS!$J:$J,INT((ROW()-2)/20)+2),MOD(ROW()-2,20)))</f>
        <v/>
      </c>
      <c r="I9995" s="4" t="str">
        <f aca="false">IF($H9995="","",$H9995-WEEKDAY($H9995,2)+1)</f>
        <v/>
      </c>
      <c r="J9995" s="4" t="str">
        <f aca="false">IF($I9995="","",$I9995+6)</f>
        <v/>
      </c>
      <c r="K9995" s="6" t="str">
        <f aca="false">IF($H9995="","",DATE(YEAR($H9995),MONTH($H9995),1))</f>
        <v/>
      </c>
      <c r="L9995" s="0" t="str">
        <f aca="false">IF($A9995="","",INDEX(CARTAO_COMPRAS!$K:$K,INT((ROW()-2)/20)+2))</f>
        <v/>
      </c>
      <c r="M9995" s="0" t="str">
        <f aca="false">IF($A9995="","","Compra no cartão")</f>
        <v/>
      </c>
    </row>
    <row r="9996" customFormat="false" ht="13.5" hidden="false" customHeight="false" outlineLevel="0" collapsed="false">
      <c r="A9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6" s="0" t="str">
        <f aca="false">IF($A9996="","",INDEX(CARTAO_COMPRAS!$C:$C,INT((ROW()-2)/20)+2))</f>
        <v/>
      </c>
      <c r="C9996" s="0" t="str">
        <f aca="false">IF($A9996="","",INDEX(CARTAO_COMPRAS!$D:$D,INT((ROW()-2)/20)+2))</f>
        <v/>
      </c>
      <c r="D9996" s="0" t="str">
        <f aca="false">IF($A9996="","",INDEX(CARTAO_COMPRAS!$E:$E,INT((ROW()-2)/20)+2))</f>
        <v/>
      </c>
      <c r="E9996" s="0" t="str">
        <f aca="false">IF($A9996="","",INDEX(CARTAO_COMPRAS!$H:$H,INT((ROW()-2)/20)+2)+MOD(ROW()-2,20))</f>
        <v/>
      </c>
      <c r="F9996" s="0" t="str">
        <f aca="false">IF($A9996="","",INDEX(CARTAO_COMPRAS!$G:$G,INT((ROW()-2)/20)+2))</f>
        <v/>
      </c>
      <c r="G9996" s="5" t="str">
        <f aca="false">IF($A9996="","",INDEX(CARTAO_COMPRAS!$I:$I,INT((ROW()-2)/20)+2))</f>
        <v/>
      </c>
      <c r="H9996" s="4" t="str">
        <f aca="false">IF($A9996="","",EDATE(INDEX(CARTAO_COMPRAS!$J:$J,INT((ROW()-2)/20)+2),MOD(ROW()-2,20)))</f>
        <v/>
      </c>
      <c r="I9996" s="4" t="str">
        <f aca="false">IF($H9996="","",$H9996-WEEKDAY($H9996,2)+1)</f>
        <v/>
      </c>
      <c r="J9996" s="4" t="str">
        <f aca="false">IF($I9996="","",$I9996+6)</f>
        <v/>
      </c>
      <c r="K9996" s="6" t="str">
        <f aca="false">IF($H9996="","",DATE(YEAR($H9996),MONTH($H9996),1))</f>
        <v/>
      </c>
      <c r="L9996" s="0" t="str">
        <f aca="false">IF($A9996="","",INDEX(CARTAO_COMPRAS!$K:$K,INT((ROW()-2)/20)+2))</f>
        <v/>
      </c>
      <c r="M9996" s="0" t="str">
        <f aca="false">IF($A9996="","","Compra no cartão")</f>
        <v/>
      </c>
    </row>
    <row r="9997" customFormat="false" ht="13.5" hidden="false" customHeight="false" outlineLevel="0" collapsed="false">
      <c r="A9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7" s="0" t="str">
        <f aca="false">IF($A9997="","",INDEX(CARTAO_COMPRAS!$C:$C,INT((ROW()-2)/20)+2))</f>
        <v/>
      </c>
      <c r="C9997" s="0" t="str">
        <f aca="false">IF($A9997="","",INDEX(CARTAO_COMPRAS!$D:$D,INT((ROW()-2)/20)+2))</f>
        <v/>
      </c>
      <c r="D9997" s="0" t="str">
        <f aca="false">IF($A9997="","",INDEX(CARTAO_COMPRAS!$E:$E,INT((ROW()-2)/20)+2))</f>
        <v/>
      </c>
      <c r="E9997" s="0" t="str">
        <f aca="false">IF($A9997="","",INDEX(CARTAO_COMPRAS!$H:$H,INT((ROW()-2)/20)+2)+MOD(ROW()-2,20))</f>
        <v/>
      </c>
      <c r="F9997" s="0" t="str">
        <f aca="false">IF($A9997="","",INDEX(CARTAO_COMPRAS!$G:$G,INT((ROW()-2)/20)+2))</f>
        <v/>
      </c>
      <c r="G9997" s="5" t="str">
        <f aca="false">IF($A9997="","",INDEX(CARTAO_COMPRAS!$I:$I,INT((ROW()-2)/20)+2))</f>
        <v/>
      </c>
      <c r="H9997" s="4" t="str">
        <f aca="false">IF($A9997="","",EDATE(INDEX(CARTAO_COMPRAS!$J:$J,INT((ROW()-2)/20)+2),MOD(ROW()-2,20)))</f>
        <v/>
      </c>
      <c r="I9997" s="4" t="str">
        <f aca="false">IF($H9997="","",$H9997-WEEKDAY($H9997,2)+1)</f>
        <v/>
      </c>
      <c r="J9997" s="4" t="str">
        <f aca="false">IF($I9997="","",$I9997+6)</f>
        <v/>
      </c>
      <c r="K9997" s="6" t="str">
        <f aca="false">IF($H9997="","",DATE(YEAR($H9997),MONTH($H9997),1))</f>
        <v/>
      </c>
      <c r="L9997" s="0" t="str">
        <f aca="false">IF($A9997="","",INDEX(CARTAO_COMPRAS!$K:$K,INT((ROW()-2)/20)+2))</f>
        <v/>
      </c>
      <c r="M9997" s="0" t="str">
        <f aca="false">IF($A9997="","","Compra no cartão")</f>
        <v/>
      </c>
    </row>
    <row r="9998" customFormat="false" ht="13.5" hidden="false" customHeight="false" outlineLevel="0" collapsed="false">
      <c r="A9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8" s="0" t="str">
        <f aca="false">IF($A9998="","",INDEX(CARTAO_COMPRAS!$C:$C,INT((ROW()-2)/20)+2))</f>
        <v/>
      </c>
      <c r="C9998" s="0" t="str">
        <f aca="false">IF($A9998="","",INDEX(CARTAO_COMPRAS!$D:$D,INT((ROW()-2)/20)+2))</f>
        <v/>
      </c>
      <c r="D9998" s="0" t="str">
        <f aca="false">IF($A9998="","",INDEX(CARTAO_COMPRAS!$E:$E,INT((ROW()-2)/20)+2))</f>
        <v/>
      </c>
      <c r="E9998" s="0" t="str">
        <f aca="false">IF($A9998="","",INDEX(CARTAO_COMPRAS!$H:$H,INT((ROW()-2)/20)+2)+MOD(ROW()-2,20))</f>
        <v/>
      </c>
      <c r="F9998" s="0" t="str">
        <f aca="false">IF($A9998="","",INDEX(CARTAO_COMPRAS!$G:$G,INT((ROW()-2)/20)+2))</f>
        <v/>
      </c>
      <c r="G9998" s="5" t="str">
        <f aca="false">IF($A9998="","",INDEX(CARTAO_COMPRAS!$I:$I,INT((ROW()-2)/20)+2))</f>
        <v/>
      </c>
      <c r="H9998" s="4" t="str">
        <f aca="false">IF($A9998="","",EDATE(INDEX(CARTAO_COMPRAS!$J:$J,INT((ROW()-2)/20)+2),MOD(ROW()-2,20)))</f>
        <v/>
      </c>
      <c r="I9998" s="4" t="str">
        <f aca="false">IF($H9998="","",$H9998-WEEKDAY($H9998,2)+1)</f>
        <v/>
      </c>
      <c r="J9998" s="4" t="str">
        <f aca="false">IF($I9998="","",$I9998+6)</f>
        <v/>
      </c>
      <c r="K9998" s="6" t="str">
        <f aca="false">IF($H9998="","",DATE(YEAR($H9998),MONTH($H9998),1))</f>
        <v/>
      </c>
      <c r="L9998" s="0" t="str">
        <f aca="false">IF($A9998="","",INDEX(CARTAO_COMPRAS!$K:$K,INT((ROW()-2)/20)+2))</f>
        <v/>
      </c>
      <c r="M9998" s="0" t="str">
        <f aca="false">IF($A9998="","","Compra no cartão")</f>
        <v/>
      </c>
    </row>
    <row r="9999" customFormat="false" ht="13.5" hidden="false" customHeight="false" outlineLevel="0" collapsed="false">
      <c r="A9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9999" s="0" t="str">
        <f aca="false">IF($A9999="","",INDEX(CARTAO_COMPRAS!$C:$C,INT((ROW()-2)/20)+2))</f>
        <v/>
      </c>
      <c r="C9999" s="0" t="str">
        <f aca="false">IF($A9999="","",INDEX(CARTAO_COMPRAS!$D:$D,INT((ROW()-2)/20)+2))</f>
        <v/>
      </c>
      <c r="D9999" s="0" t="str">
        <f aca="false">IF($A9999="","",INDEX(CARTAO_COMPRAS!$E:$E,INT((ROW()-2)/20)+2))</f>
        <v/>
      </c>
      <c r="E9999" s="0" t="str">
        <f aca="false">IF($A9999="","",INDEX(CARTAO_COMPRAS!$H:$H,INT((ROW()-2)/20)+2)+MOD(ROW()-2,20))</f>
        <v/>
      </c>
      <c r="F9999" s="0" t="str">
        <f aca="false">IF($A9999="","",INDEX(CARTAO_COMPRAS!$G:$G,INT((ROW()-2)/20)+2))</f>
        <v/>
      </c>
      <c r="G9999" s="5" t="str">
        <f aca="false">IF($A9999="","",INDEX(CARTAO_COMPRAS!$I:$I,INT((ROW()-2)/20)+2))</f>
        <v/>
      </c>
      <c r="H9999" s="4" t="str">
        <f aca="false">IF($A9999="","",EDATE(INDEX(CARTAO_COMPRAS!$J:$J,INT((ROW()-2)/20)+2),MOD(ROW()-2,20)))</f>
        <v/>
      </c>
      <c r="I9999" s="4" t="str">
        <f aca="false">IF($H9999="","",$H9999-WEEKDAY($H9999,2)+1)</f>
        <v/>
      </c>
      <c r="J9999" s="4" t="str">
        <f aca="false">IF($I9999="","",$I9999+6)</f>
        <v/>
      </c>
      <c r="K9999" s="6" t="str">
        <f aca="false">IF($H9999="","",DATE(YEAR($H9999),MONTH($H9999),1))</f>
        <v/>
      </c>
      <c r="L9999" s="0" t="str">
        <f aca="false">IF($A9999="","",INDEX(CARTAO_COMPRAS!$K:$K,INT((ROW()-2)/20)+2))</f>
        <v/>
      </c>
      <c r="M9999" s="0" t="str">
        <f aca="false">IF($A9999="","","Compra no cartão")</f>
        <v/>
      </c>
    </row>
    <row r="10000" customFormat="false" ht="13.5" hidden="false" customHeight="false" outlineLevel="0" collapsed="false">
      <c r="A10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0" s="0" t="str">
        <f aca="false">IF($A10000="","",INDEX(CARTAO_COMPRAS!$C:$C,INT((ROW()-2)/20)+2))</f>
        <v/>
      </c>
      <c r="C10000" s="0" t="str">
        <f aca="false">IF($A10000="","",INDEX(CARTAO_COMPRAS!$D:$D,INT((ROW()-2)/20)+2))</f>
        <v/>
      </c>
      <c r="D10000" s="0" t="str">
        <f aca="false">IF($A10000="","",INDEX(CARTAO_COMPRAS!$E:$E,INT((ROW()-2)/20)+2))</f>
        <v/>
      </c>
      <c r="E10000" s="0" t="str">
        <f aca="false">IF($A10000="","",INDEX(CARTAO_COMPRAS!$H:$H,INT((ROW()-2)/20)+2)+MOD(ROW()-2,20))</f>
        <v/>
      </c>
      <c r="F10000" s="0" t="str">
        <f aca="false">IF($A10000="","",INDEX(CARTAO_COMPRAS!$G:$G,INT((ROW()-2)/20)+2))</f>
        <v/>
      </c>
      <c r="G10000" s="5" t="str">
        <f aca="false">IF($A10000="","",INDEX(CARTAO_COMPRAS!$I:$I,INT((ROW()-2)/20)+2))</f>
        <v/>
      </c>
      <c r="H10000" s="4" t="str">
        <f aca="false">IF($A10000="","",EDATE(INDEX(CARTAO_COMPRAS!$J:$J,INT((ROW()-2)/20)+2),MOD(ROW()-2,20)))</f>
        <v/>
      </c>
      <c r="I10000" s="4" t="str">
        <f aca="false">IF($H10000="","",$H10000-WEEKDAY($H10000,2)+1)</f>
        <v/>
      </c>
      <c r="J10000" s="4" t="str">
        <f aca="false">IF($I10000="","",$I10000+6)</f>
        <v/>
      </c>
      <c r="K10000" s="6" t="str">
        <f aca="false">IF($H10000="","",DATE(YEAR($H10000),MONTH($H10000),1))</f>
        <v/>
      </c>
      <c r="L10000" s="0" t="str">
        <f aca="false">IF($A10000="","",INDEX(CARTAO_COMPRAS!$K:$K,INT((ROW()-2)/20)+2))</f>
        <v/>
      </c>
      <c r="M10000" s="0" t="str">
        <f aca="false">IF($A10000="","","Compra no cartão")</f>
        <v/>
      </c>
    </row>
    <row r="10001" customFormat="false" ht="13.5" hidden="false" customHeight="false" outlineLevel="0" collapsed="false">
      <c r="A10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1" s="0" t="str">
        <f aca="false">IF($A10001="","",INDEX(CARTAO_COMPRAS!$C:$C,INT((ROW()-2)/20)+2))</f>
        <v/>
      </c>
      <c r="C10001" s="0" t="str">
        <f aca="false">IF($A10001="","",INDEX(CARTAO_COMPRAS!$D:$D,INT((ROW()-2)/20)+2))</f>
        <v/>
      </c>
      <c r="D10001" s="0" t="str">
        <f aca="false">IF($A10001="","",INDEX(CARTAO_COMPRAS!$E:$E,INT((ROW()-2)/20)+2))</f>
        <v/>
      </c>
      <c r="E10001" s="0" t="str">
        <f aca="false">IF($A10001="","",INDEX(CARTAO_COMPRAS!$H:$H,INT((ROW()-2)/20)+2)+MOD(ROW()-2,20))</f>
        <v/>
      </c>
      <c r="F10001" s="0" t="str">
        <f aca="false">IF($A10001="","",INDEX(CARTAO_COMPRAS!$G:$G,INT((ROW()-2)/20)+2))</f>
        <v/>
      </c>
      <c r="G10001" s="5" t="str">
        <f aca="false">IF($A10001="","",INDEX(CARTAO_COMPRAS!$I:$I,INT((ROW()-2)/20)+2))</f>
        <v/>
      </c>
      <c r="H10001" s="4" t="str">
        <f aca="false">IF($A10001="","",EDATE(INDEX(CARTAO_COMPRAS!$J:$J,INT((ROW()-2)/20)+2),MOD(ROW()-2,20)))</f>
        <v/>
      </c>
      <c r="I10001" s="4" t="str">
        <f aca="false">IF($H10001="","",$H10001-WEEKDAY($H10001,2)+1)</f>
        <v/>
      </c>
      <c r="J10001" s="4" t="str">
        <f aca="false">IF($I10001="","",$I10001+6)</f>
        <v/>
      </c>
      <c r="K10001" s="6" t="str">
        <f aca="false">IF($H10001="","",DATE(YEAR($H10001),MONTH($H10001),1))</f>
        <v/>
      </c>
      <c r="L10001" s="0" t="str">
        <f aca="false">IF($A10001="","",INDEX(CARTAO_COMPRAS!$K:$K,INT((ROW()-2)/20)+2))</f>
        <v/>
      </c>
      <c r="M10001" s="0" t="str">
        <f aca="false">IF($A10001="","","Compra no cartão")</f>
        <v/>
      </c>
    </row>
    <row r="10002" customFormat="false" ht="13.5" hidden="false" customHeight="false" outlineLevel="0" collapsed="false">
      <c r="A100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2" s="0" t="str">
        <f aca="false">IF($A10002="","",INDEX(CARTAO_COMPRAS!$C:$C,INT((ROW()-2)/20)+2))</f>
        <v/>
      </c>
      <c r="C10002" s="0" t="str">
        <f aca="false">IF($A10002="","",INDEX(CARTAO_COMPRAS!$D:$D,INT((ROW()-2)/20)+2))</f>
        <v/>
      </c>
      <c r="D10002" s="0" t="str">
        <f aca="false">IF($A10002="","",INDEX(CARTAO_COMPRAS!$E:$E,INT((ROW()-2)/20)+2))</f>
        <v/>
      </c>
      <c r="E10002" s="0" t="str">
        <f aca="false">IF($A10002="","",INDEX(CARTAO_COMPRAS!$H:$H,INT((ROW()-2)/20)+2)+MOD(ROW()-2,20))</f>
        <v/>
      </c>
      <c r="F10002" s="0" t="str">
        <f aca="false">IF($A10002="","",INDEX(CARTAO_COMPRAS!$G:$G,INT((ROW()-2)/20)+2))</f>
        <v/>
      </c>
      <c r="G10002" s="5" t="str">
        <f aca="false">IF($A10002="","",INDEX(CARTAO_COMPRAS!$I:$I,INT((ROW()-2)/20)+2))</f>
        <v/>
      </c>
      <c r="H10002" s="4" t="str">
        <f aca="false">IF($A10002="","",EDATE(INDEX(CARTAO_COMPRAS!$J:$J,INT((ROW()-2)/20)+2),MOD(ROW()-2,20)))</f>
        <v/>
      </c>
      <c r="I10002" s="4" t="str">
        <f aca="false">IF($H10002="","",$H10002-WEEKDAY($H10002,2)+1)</f>
        <v/>
      </c>
      <c r="J10002" s="4" t="str">
        <f aca="false">IF($I10002="","",$I10002+6)</f>
        <v/>
      </c>
      <c r="K10002" s="6" t="str">
        <f aca="false">IF($H10002="","",DATE(YEAR($H10002),MONTH($H10002),1))</f>
        <v/>
      </c>
      <c r="L10002" s="0" t="str">
        <f aca="false">IF($A10002="","",INDEX(CARTAO_COMPRAS!$K:$K,INT((ROW()-2)/20)+2))</f>
        <v/>
      </c>
      <c r="M10002" s="0" t="str">
        <f aca="false">IF($A10002="","","Compra no cartão")</f>
        <v/>
      </c>
    </row>
    <row r="10003" customFormat="false" ht="13.5" hidden="false" customHeight="false" outlineLevel="0" collapsed="false">
      <c r="A10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3" s="0" t="str">
        <f aca="false">IF($A10003="","",INDEX(CARTAO_COMPRAS!$C:$C,INT((ROW()-2)/20)+2))</f>
        <v/>
      </c>
      <c r="C10003" s="0" t="str">
        <f aca="false">IF($A10003="","",INDEX(CARTAO_COMPRAS!$D:$D,INT((ROW()-2)/20)+2))</f>
        <v/>
      </c>
      <c r="D10003" s="0" t="str">
        <f aca="false">IF($A10003="","",INDEX(CARTAO_COMPRAS!$E:$E,INT((ROW()-2)/20)+2))</f>
        <v/>
      </c>
      <c r="E10003" s="0" t="str">
        <f aca="false">IF($A10003="","",INDEX(CARTAO_COMPRAS!$H:$H,INT((ROW()-2)/20)+2)+MOD(ROW()-2,20))</f>
        <v/>
      </c>
      <c r="F10003" s="0" t="str">
        <f aca="false">IF($A10003="","",INDEX(CARTAO_COMPRAS!$G:$G,INT((ROW()-2)/20)+2))</f>
        <v/>
      </c>
      <c r="G10003" s="5" t="str">
        <f aca="false">IF($A10003="","",INDEX(CARTAO_COMPRAS!$I:$I,INT((ROW()-2)/20)+2))</f>
        <v/>
      </c>
      <c r="H10003" s="4" t="str">
        <f aca="false">IF($A10003="","",EDATE(INDEX(CARTAO_COMPRAS!$J:$J,INT((ROW()-2)/20)+2),MOD(ROW()-2,20)))</f>
        <v/>
      </c>
      <c r="I10003" s="4" t="str">
        <f aca="false">IF($H10003="","",$H10003-WEEKDAY($H10003,2)+1)</f>
        <v/>
      </c>
      <c r="J10003" s="4" t="str">
        <f aca="false">IF($I10003="","",$I10003+6)</f>
        <v/>
      </c>
      <c r="K10003" s="6" t="str">
        <f aca="false">IF($H10003="","",DATE(YEAR($H10003),MONTH($H10003),1))</f>
        <v/>
      </c>
      <c r="L10003" s="0" t="str">
        <f aca="false">IF($A10003="","",INDEX(CARTAO_COMPRAS!$K:$K,INT((ROW()-2)/20)+2))</f>
        <v/>
      </c>
      <c r="M10003" s="0" t="str">
        <f aca="false">IF($A10003="","","Compra no cartão")</f>
        <v/>
      </c>
    </row>
    <row r="10004" customFormat="false" ht="13.5" hidden="false" customHeight="false" outlineLevel="0" collapsed="false">
      <c r="A10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4" s="0" t="str">
        <f aca="false">IF($A10004="","",INDEX(CARTAO_COMPRAS!$C:$C,INT((ROW()-2)/20)+2))</f>
        <v/>
      </c>
      <c r="C10004" s="0" t="str">
        <f aca="false">IF($A10004="","",INDEX(CARTAO_COMPRAS!$D:$D,INT((ROW()-2)/20)+2))</f>
        <v/>
      </c>
      <c r="D10004" s="0" t="str">
        <f aca="false">IF($A10004="","",INDEX(CARTAO_COMPRAS!$E:$E,INT((ROW()-2)/20)+2))</f>
        <v/>
      </c>
      <c r="E10004" s="0" t="str">
        <f aca="false">IF($A10004="","",INDEX(CARTAO_COMPRAS!$H:$H,INT((ROW()-2)/20)+2)+MOD(ROW()-2,20))</f>
        <v/>
      </c>
      <c r="F10004" s="0" t="str">
        <f aca="false">IF($A10004="","",INDEX(CARTAO_COMPRAS!$G:$G,INT((ROW()-2)/20)+2))</f>
        <v/>
      </c>
      <c r="G10004" s="5" t="str">
        <f aca="false">IF($A10004="","",INDEX(CARTAO_COMPRAS!$I:$I,INT((ROW()-2)/20)+2))</f>
        <v/>
      </c>
      <c r="H10004" s="4" t="str">
        <f aca="false">IF($A10004="","",EDATE(INDEX(CARTAO_COMPRAS!$J:$J,INT((ROW()-2)/20)+2),MOD(ROW()-2,20)))</f>
        <v/>
      </c>
      <c r="I10004" s="4" t="str">
        <f aca="false">IF($H10004="","",$H10004-WEEKDAY($H10004,2)+1)</f>
        <v/>
      </c>
      <c r="J10004" s="4" t="str">
        <f aca="false">IF($I10004="","",$I10004+6)</f>
        <v/>
      </c>
      <c r="K10004" s="6" t="str">
        <f aca="false">IF($H10004="","",DATE(YEAR($H10004),MONTH($H10004),1))</f>
        <v/>
      </c>
      <c r="L10004" s="0" t="str">
        <f aca="false">IF($A10004="","",INDEX(CARTAO_COMPRAS!$K:$K,INT((ROW()-2)/20)+2))</f>
        <v/>
      </c>
      <c r="M10004" s="0" t="str">
        <f aca="false">IF($A10004="","","Compra no cartão")</f>
        <v/>
      </c>
    </row>
    <row r="10005" customFormat="false" ht="13.5" hidden="false" customHeight="false" outlineLevel="0" collapsed="false">
      <c r="A10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5" s="0" t="str">
        <f aca="false">IF($A10005="","",INDEX(CARTAO_COMPRAS!$C:$C,INT((ROW()-2)/20)+2))</f>
        <v/>
      </c>
      <c r="C10005" s="0" t="str">
        <f aca="false">IF($A10005="","",INDEX(CARTAO_COMPRAS!$D:$D,INT((ROW()-2)/20)+2))</f>
        <v/>
      </c>
      <c r="D10005" s="0" t="str">
        <f aca="false">IF($A10005="","",INDEX(CARTAO_COMPRAS!$E:$E,INT((ROW()-2)/20)+2))</f>
        <v/>
      </c>
      <c r="E10005" s="0" t="str">
        <f aca="false">IF($A10005="","",INDEX(CARTAO_COMPRAS!$H:$H,INT((ROW()-2)/20)+2)+MOD(ROW()-2,20))</f>
        <v/>
      </c>
      <c r="F10005" s="0" t="str">
        <f aca="false">IF($A10005="","",INDEX(CARTAO_COMPRAS!$G:$G,INT((ROW()-2)/20)+2))</f>
        <v/>
      </c>
      <c r="G10005" s="5" t="str">
        <f aca="false">IF($A10005="","",INDEX(CARTAO_COMPRAS!$I:$I,INT((ROW()-2)/20)+2))</f>
        <v/>
      </c>
      <c r="H10005" s="4" t="str">
        <f aca="false">IF($A10005="","",EDATE(INDEX(CARTAO_COMPRAS!$J:$J,INT((ROW()-2)/20)+2),MOD(ROW()-2,20)))</f>
        <v/>
      </c>
      <c r="I10005" s="4" t="str">
        <f aca="false">IF($H10005="","",$H10005-WEEKDAY($H10005,2)+1)</f>
        <v/>
      </c>
      <c r="J10005" s="4" t="str">
        <f aca="false">IF($I10005="","",$I10005+6)</f>
        <v/>
      </c>
      <c r="K10005" s="6" t="str">
        <f aca="false">IF($H10005="","",DATE(YEAR($H10005),MONTH($H10005),1))</f>
        <v/>
      </c>
      <c r="L10005" s="0" t="str">
        <f aca="false">IF($A10005="","",INDEX(CARTAO_COMPRAS!$K:$K,INT((ROW()-2)/20)+2))</f>
        <v/>
      </c>
      <c r="M10005" s="0" t="str">
        <f aca="false">IF($A10005="","","Compra no cartão")</f>
        <v/>
      </c>
    </row>
    <row r="10006" customFormat="false" ht="13.5" hidden="false" customHeight="false" outlineLevel="0" collapsed="false">
      <c r="A10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6" s="0" t="str">
        <f aca="false">IF($A10006="","",INDEX(CARTAO_COMPRAS!$C:$C,INT((ROW()-2)/20)+2))</f>
        <v/>
      </c>
      <c r="C10006" s="0" t="str">
        <f aca="false">IF($A10006="","",INDEX(CARTAO_COMPRAS!$D:$D,INT((ROW()-2)/20)+2))</f>
        <v/>
      </c>
      <c r="D10006" s="0" t="str">
        <f aca="false">IF($A10006="","",INDEX(CARTAO_COMPRAS!$E:$E,INT((ROW()-2)/20)+2))</f>
        <v/>
      </c>
      <c r="E10006" s="0" t="str">
        <f aca="false">IF($A10006="","",INDEX(CARTAO_COMPRAS!$H:$H,INT((ROW()-2)/20)+2)+MOD(ROW()-2,20))</f>
        <v/>
      </c>
      <c r="F10006" s="0" t="str">
        <f aca="false">IF($A10006="","",INDEX(CARTAO_COMPRAS!$G:$G,INT((ROW()-2)/20)+2))</f>
        <v/>
      </c>
      <c r="G10006" s="5" t="str">
        <f aca="false">IF($A10006="","",INDEX(CARTAO_COMPRAS!$I:$I,INT((ROW()-2)/20)+2))</f>
        <v/>
      </c>
      <c r="H10006" s="4" t="str">
        <f aca="false">IF($A10006="","",EDATE(INDEX(CARTAO_COMPRAS!$J:$J,INT((ROW()-2)/20)+2),MOD(ROW()-2,20)))</f>
        <v/>
      </c>
      <c r="I10006" s="4" t="str">
        <f aca="false">IF($H10006="","",$H10006-WEEKDAY($H10006,2)+1)</f>
        <v/>
      </c>
      <c r="J10006" s="4" t="str">
        <f aca="false">IF($I10006="","",$I10006+6)</f>
        <v/>
      </c>
      <c r="K10006" s="6" t="str">
        <f aca="false">IF($H10006="","",DATE(YEAR($H10006),MONTH($H10006),1))</f>
        <v/>
      </c>
      <c r="L10006" s="0" t="str">
        <f aca="false">IF($A10006="","",INDEX(CARTAO_COMPRAS!$K:$K,INT((ROW()-2)/20)+2))</f>
        <v/>
      </c>
      <c r="M10006" s="0" t="str">
        <f aca="false">IF($A10006="","","Compra no cartão")</f>
        <v/>
      </c>
    </row>
    <row r="10007" customFormat="false" ht="13.5" hidden="false" customHeight="false" outlineLevel="0" collapsed="false">
      <c r="A10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7" s="0" t="str">
        <f aca="false">IF($A10007="","",INDEX(CARTAO_COMPRAS!$C:$C,INT((ROW()-2)/20)+2))</f>
        <v/>
      </c>
      <c r="C10007" s="0" t="str">
        <f aca="false">IF($A10007="","",INDEX(CARTAO_COMPRAS!$D:$D,INT((ROW()-2)/20)+2))</f>
        <v/>
      </c>
      <c r="D10007" s="0" t="str">
        <f aca="false">IF($A10007="","",INDEX(CARTAO_COMPRAS!$E:$E,INT((ROW()-2)/20)+2))</f>
        <v/>
      </c>
      <c r="E10007" s="0" t="str">
        <f aca="false">IF($A10007="","",INDEX(CARTAO_COMPRAS!$H:$H,INT((ROW()-2)/20)+2)+MOD(ROW()-2,20))</f>
        <v/>
      </c>
      <c r="F10007" s="0" t="str">
        <f aca="false">IF($A10007="","",INDEX(CARTAO_COMPRAS!$G:$G,INT((ROW()-2)/20)+2))</f>
        <v/>
      </c>
      <c r="G10007" s="5" t="str">
        <f aca="false">IF($A10007="","",INDEX(CARTAO_COMPRAS!$I:$I,INT((ROW()-2)/20)+2))</f>
        <v/>
      </c>
      <c r="H10007" s="4" t="str">
        <f aca="false">IF($A10007="","",EDATE(INDEX(CARTAO_COMPRAS!$J:$J,INT((ROW()-2)/20)+2),MOD(ROW()-2,20)))</f>
        <v/>
      </c>
      <c r="I10007" s="4" t="str">
        <f aca="false">IF($H10007="","",$H10007-WEEKDAY($H10007,2)+1)</f>
        <v/>
      </c>
      <c r="J10007" s="4" t="str">
        <f aca="false">IF($I10007="","",$I10007+6)</f>
        <v/>
      </c>
      <c r="K10007" s="6" t="str">
        <f aca="false">IF($H10007="","",DATE(YEAR($H10007),MONTH($H10007),1))</f>
        <v/>
      </c>
      <c r="L10007" s="0" t="str">
        <f aca="false">IF($A10007="","",INDEX(CARTAO_COMPRAS!$K:$K,INT((ROW()-2)/20)+2))</f>
        <v/>
      </c>
      <c r="M10007" s="0" t="str">
        <f aca="false">IF($A10007="","","Compra no cartão")</f>
        <v/>
      </c>
    </row>
    <row r="10008" customFormat="false" ht="13.5" hidden="false" customHeight="false" outlineLevel="0" collapsed="false">
      <c r="A10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8" s="0" t="str">
        <f aca="false">IF($A10008="","",INDEX(CARTAO_COMPRAS!$C:$C,INT((ROW()-2)/20)+2))</f>
        <v/>
      </c>
      <c r="C10008" s="0" t="str">
        <f aca="false">IF($A10008="","",INDEX(CARTAO_COMPRAS!$D:$D,INT((ROW()-2)/20)+2))</f>
        <v/>
      </c>
      <c r="D10008" s="0" t="str">
        <f aca="false">IF($A10008="","",INDEX(CARTAO_COMPRAS!$E:$E,INT((ROW()-2)/20)+2))</f>
        <v/>
      </c>
      <c r="E10008" s="0" t="str">
        <f aca="false">IF($A10008="","",INDEX(CARTAO_COMPRAS!$H:$H,INT((ROW()-2)/20)+2)+MOD(ROW()-2,20))</f>
        <v/>
      </c>
      <c r="F10008" s="0" t="str">
        <f aca="false">IF($A10008="","",INDEX(CARTAO_COMPRAS!$G:$G,INT((ROW()-2)/20)+2))</f>
        <v/>
      </c>
      <c r="G10008" s="5" t="str">
        <f aca="false">IF($A10008="","",INDEX(CARTAO_COMPRAS!$I:$I,INT((ROW()-2)/20)+2))</f>
        <v/>
      </c>
      <c r="H10008" s="4" t="str">
        <f aca="false">IF($A10008="","",EDATE(INDEX(CARTAO_COMPRAS!$J:$J,INT((ROW()-2)/20)+2),MOD(ROW()-2,20)))</f>
        <v/>
      </c>
      <c r="I10008" s="4" t="str">
        <f aca="false">IF($H10008="","",$H10008-WEEKDAY($H10008,2)+1)</f>
        <v/>
      </c>
      <c r="J10008" s="4" t="str">
        <f aca="false">IF($I10008="","",$I10008+6)</f>
        <v/>
      </c>
      <c r="K10008" s="6" t="str">
        <f aca="false">IF($H10008="","",DATE(YEAR($H10008),MONTH($H10008),1))</f>
        <v/>
      </c>
      <c r="L10008" s="0" t="str">
        <f aca="false">IF($A10008="","",INDEX(CARTAO_COMPRAS!$K:$K,INT((ROW()-2)/20)+2))</f>
        <v/>
      </c>
      <c r="M10008" s="0" t="str">
        <f aca="false">IF($A10008="","","Compra no cartão")</f>
        <v/>
      </c>
    </row>
    <row r="10009" customFormat="false" ht="13.5" hidden="false" customHeight="false" outlineLevel="0" collapsed="false">
      <c r="A10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09" s="0" t="str">
        <f aca="false">IF($A10009="","",INDEX(CARTAO_COMPRAS!$C:$C,INT((ROW()-2)/20)+2))</f>
        <v/>
      </c>
      <c r="C10009" s="0" t="str">
        <f aca="false">IF($A10009="","",INDEX(CARTAO_COMPRAS!$D:$D,INT((ROW()-2)/20)+2))</f>
        <v/>
      </c>
      <c r="D10009" s="0" t="str">
        <f aca="false">IF($A10009="","",INDEX(CARTAO_COMPRAS!$E:$E,INT((ROW()-2)/20)+2))</f>
        <v/>
      </c>
      <c r="E10009" s="0" t="str">
        <f aca="false">IF($A10009="","",INDEX(CARTAO_COMPRAS!$H:$H,INT((ROW()-2)/20)+2)+MOD(ROW()-2,20))</f>
        <v/>
      </c>
      <c r="F10009" s="0" t="str">
        <f aca="false">IF($A10009="","",INDEX(CARTAO_COMPRAS!$G:$G,INT((ROW()-2)/20)+2))</f>
        <v/>
      </c>
      <c r="G10009" s="5" t="str">
        <f aca="false">IF($A10009="","",INDEX(CARTAO_COMPRAS!$I:$I,INT((ROW()-2)/20)+2))</f>
        <v/>
      </c>
      <c r="H10009" s="4" t="str">
        <f aca="false">IF($A10009="","",EDATE(INDEX(CARTAO_COMPRAS!$J:$J,INT((ROW()-2)/20)+2),MOD(ROW()-2,20)))</f>
        <v/>
      </c>
      <c r="I10009" s="4" t="str">
        <f aca="false">IF($H10009="","",$H10009-WEEKDAY($H10009,2)+1)</f>
        <v/>
      </c>
      <c r="J10009" s="4" t="str">
        <f aca="false">IF($I10009="","",$I10009+6)</f>
        <v/>
      </c>
      <c r="K10009" s="6" t="str">
        <f aca="false">IF($H10009="","",DATE(YEAR($H10009),MONTH($H10009),1))</f>
        <v/>
      </c>
      <c r="L10009" s="0" t="str">
        <f aca="false">IF($A10009="","",INDEX(CARTAO_COMPRAS!$K:$K,INT((ROW()-2)/20)+2))</f>
        <v/>
      </c>
      <c r="M10009" s="0" t="str">
        <f aca="false">IF($A10009="","","Compra no cartão")</f>
        <v/>
      </c>
    </row>
    <row r="10010" customFormat="false" ht="13.5" hidden="false" customHeight="false" outlineLevel="0" collapsed="false">
      <c r="A10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0" s="0" t="str">
        <f aca="false">IF($A10010="","",INDEX(CARTAO_COMPRAS!$C:$C,INT((ROW()-2)/20)+2))</f>
        <v/>
      </c>
      <c r="C10010" s="0" t="str">
        <f aca="false">IF($A10010="","",INDEX(CARTAO_COMPRAS!$D:$D,INT((ROW()-2)/20)+2))</f>
        <v/>
      </c>
      <c r="D10010" s="0" t="str">
        <f aca="false">IF($A10010="","",INDEX(CARTAO_COMPRAS!$E:$E,INT((ROW()-2)/20)+2))</f>
        <v/>
      </c>
      <c r="E10010" s="0" t="str">
        <f aca="false">IF($A10010="","",INDEX(CARTAO_COMPRAS!$H:$H,INT((ROW()-2)/20)+2)+MOD(ROW()-2,20))</f>
        <v/>
      </c>
      <c r="F10010" s="0" t="str">
        <f aca="false">IF($A10010="","",INDEX(CARTAO_COMPRAS!$G:$G,INT((ROW()-2)/20)+2))</f>
        <v/>
      </c>
      <c r="G10010" s="5" t="str">
        <f aca="false">IF($A10010="","",INDEX(CARTAO_COMPRAS!$I:$I,INT((ROW()-2)/20)+2))</f>
        <v/>
      </c>
      <c r="H10010" s="4" t="str">
        <f aca="false">IF($A10010="","",EDATE(INDEX(CARTAO_COMPRAS!$J:$J,INT((ROW()-2)/20)+2),MOD(ROW()-2,20)))</f>
        <v/>
      </c>
      <c r="I10010" s="4" t="str">
        <f aca="false">IF($H10010="","",$H10010-WEEKDAY($H10010,2)+1)</f>
        <v/>
      </c>
      <c r="J10010" s="4" t="str">
        <f aca="false">IF($I10010="","",$I10010+6)</f>
        <v/>
      </c>
      <c r="K10010" s="6" t="str">
        <f aca="false">IF($H10010="","",DATE(YEAR($H10010),MONTH($H10010),1))</f>
        <v/>
      </c>
      <c r="L10010" s="0" t="str">
        <f aca="false">IF($A10010="","",INDEX(CARTAO_COMPRAS!$K:$K,INT((ROW()-2)/20)+2))</f>
        <v/>
      </c>
      <c r="M10010" s="0" t="str">
        <f aca="false">IF($A10010="","","Compra no cartão")</f>
        <v/>
      </c>
    </row>
    <row r="10011" customFormat="false" ht="13.5" hidden="false" customHeight="false" outlineLevel="0" collapsed="false">
      <c r="A10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1" s="0" t="str">
        <f aca="false">IF($A10011="","",INDEX(CARTAO_COMPRAS!$C:$C,INT((ROW()-2)/20)+2))</f>
        <v/>
      </c>
      <c r="C10011" s="0" t="str">
        <f aca="false">IF($A10011="","",INDEX(CARTAO_COMPRAS!$D:$D,INT((ROW()-2)/20)+2))</f>
        <v/>
      </c>
      <c r="D10011" s="0" t="str">
        <f aca="false">IF($A10011="","",INDEX(CARTAO_COMPRAS!$E:$E,INT((ROW()-2)/20)+2))</f>
        <v/>
      </c>
      <c r="E10011" s="0" t="str">
        <f aca="false">IF($A10011="","",INDEX(CARTAO_COMPRAS!$H:$H,INT((ROW()-2)/20)+2)+MOD(ROW()-2,20))</f>
        <v/>
      </c>
      <c r="F10011" s="0" t="str">
        <f aca="false">IF($A10011="","",INDEX(CARTAO_COMPRAS!$G:$G,INT((ROW()-2)/20)+2))</f>
        <v/>
      </c>
      <c r="G10011" s="5" t="str">
        <f aca="false">IF($A10011="","",INDEX(CARTAO_COMPRAS!$I:$I,INT((ROW()-2)/20)+2))</f>
        <v/>
      </c>
      <c r="H10011" s="4" t="str">
        <f aca="false">IF($A10011="","",EDATE(INDEX(CARTAO_COMPRAS!$J:$J,INT((ROW()-2)/20)+2),MOD(ROW()-2,20)))</f>
        <v/>
      </c>
      <c r="I10011" s="4" t="str">
        <f aca="false">IF($H10011="","",$H10011-WEEKDAY($H10011,2)+1)</f>
        <v/>
      </c>
      <c r="J10011" s="4" t="str">
        <f aca="false">IF($I10011="","",$I10011+6)</f>
        <v/>
      </c>
      <c r="K10011" s="6" t="str">
        <f aca="false">IF($H10011="","",DATE(YEAR($H10011),MONTH($H10011),1))</f>
        <v/>
      </c>
      <c r="L10011" s="0" t="str">
        <f aca="false">IF($A10011="","",INDEX(CARTAO_COMPRAS!$K:$K,INT((ROW()-2)/20)+2))</f>
        <v/>
      </c>
      <c r="M10011" s="0" t="str">
        <f aca="false">IF($A10011="","","Compra no cartão")</f>
        <v/>
      </c>
    </row>
    <row r="10012" customFormat="false" ht="13.5" hidden="false" customHeight="false" outlineLevel="0" collapsed="false">
      <c r="A10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2" s="0" t="str">
        <f aca="false">IF($A10012="","",INDEX(CARTAO_COMPRAS!$C:$C,INT((ROW()-2)/20)+2))</f>
        <v/>
      </c>
      <c r="C10012" s="0" t="str">
        <f aca="false">IF($A10012="","",INDEX(CARTAO_COMPRAS!$D:$D,INT((ROW()-2)/20)+2))</f>
        <v/>
      </c>
      <c r="D10012" s="0" t="str">
        <f aca="false">IF($A10012="","",INDEX(CARTAO_COMPRAS!$E:$E,INT((ROW()-2)/20)+2))</f>
        <v/>
      </c>
      <c r="E10012" s="0" t="str">
        <f aca="false">IF($A10012="","",INDEX(CARTAO_COMPRAS!$H:$H,INT((ROW()-2)/20)+2)+MOD(ROW()-2,20))</f>
        <v/>
      </c>
      <c r="F10012" s="0" t="str">
        <f aca="false">IF($A10012="","",INDEX(CARTAO_COMPRAS!$G:$G,INT((ROW()-2)/20)+2))</f>
        <v/>
      </c>
      <c r="G10012" s="5" t="str">
        <f aca="false">IF($A10012="","",INDEX(CARTAO_COMPRAS!$I:$I,INT((ROW()-2)/20)+2))</f>
        <v/>
      </c>
      <c r="H10012" s="4" t="str">
        <f aca="false">IF($A10012="","",EDATE(INDEX(CARTAO_COMPRAS!$J:$J,INT((ROW()-2)/20)+2),MOD(ROW()-2,20)))</f>
        <v/>
      </c>
      <c r="I10012" s="4" t="str">
        <f aca="false">IF($H10012="","",$H10012-WEEKDAY($H10012,2)+1)</f>
        <v/>
      </c>
      <c r="J10012" s="4" t="str">
        <f aca="false">IF($I10012="","",$I10012+6)</f>
        <v/>
      </c>
      <c r="K10012" s="6" t="str">
        <f aca="false">IF($H10012="","",DATE(YEAR($H10012),MONTH($H10012),1))</f>
        <v/>
      </c>
      <c r="L10012" s="0" t="str">
        <f aca="false">IF($A10012="","",INDEX(CARTAO_COMPRAS!$K:$K,INT((ROW()-2)/20)+2))</f>
        <v/>
      </c>
      <c r="M10012" s="0" t="str">
        <f aca="false">IF($A10012="","","Compra no cartão")</f>
        <v/>
      </c>
    </row>
    <row r="10013" customFormat="false" ht="13.5" hidden="false" customHeight="false" outlineLevel="0" collapsed="false">
      <c r="A10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3" s="0" t="str">
        <f aca="false">IF($A10013="","",INDEX(CARTAO_COMPRAS!$C:$C,INT((ROW()-2)/20)+2))</f>
        <v/>
      </c>
      <c r="C10013" s="0" t="str">
        <f aca="false">IF($A10013="","",INDEX(CARTAO_COMPRAS!$D:$D,INT((ROW()-2)/20)+2))</f>
        <v/>
      </c>
      <c r="D10013" s="0" t="str">
        <f aca="false">IF($A10013="","",INDEX(CARTAO_COMPRAS!$E:$E,INT((ROW()-2)/20)+2))</f>
        <v/>
      </c>
      <c r="E10013" s="0" t="str">
        <f aca="false">IF($A10013="","",INDEX(CARTAO_COMPRAS!$H:$H,INT((ROW()-2)/20)+2)+MOD(ROW()-2,20))</f>
        <v/>
      </c>
      <c r="F10013" s="0" t="str">
        <f aca="false">IF($A10013="","",INDEX(CARTAO_COMPRAS!$G:$G,INT((ROW()-2)/20)+2))</f>
        <v/>
      </c>
      <c r="G10013" s="5" t="str">
        <f aca="false">IF($A10013="","",INDEX(CARTAO_COMPRAS!$I:$I,INT((ROW()-2)/20)+2))</f>
        <v/>
      </c>
      <c r="H10013" s="4" t="str">
        <f aca="false">IF($A10013="","",EDATE(INDEX(CARTAO_COMPRAS!$J:$J,INT((ROW()-2)/20)+2),MOD(ROW()-2,20)))</f>
        <v/>
      </c>
      <c r="I10013" s="4" t="str">
        <f aca="false">IF($H10013="","",$H10013-WEEKDAY($H10013,2)+1)</f>
        <v/>
      </c>
      <c r="J10013" s="4" t="str">
        <f aca="false">IF($I10013="","",$I10013+6)</f>
        <v/>
      </c>
      <c r="K10013" s="6" t="str">
        <f aca="false">IF($H10013="","",DATE(YEAR($H10013),MONTH($H10013),1))</f>
        <v/>
      </c>
      <c r="L10013" s="0" t="str">
        <f aca="false">IF($A10013="","",INDEX(CARTAO_COMPRAS!$K:$K,INT((ROW()-2)/20)+2))</f>
        <v/>
      </c>
      <c r="M10013" s="0" t="str">
        <f aca="false">IF($A10013="","","Compra no cartão")</f>
        <v/>
      </c>
    </row>
    <row r="10014" customFormat="false" ht="13.5" hidden="false" customHeight="false" outlineLevel="0" collapsed="false">
      <c r="A10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4" s="0" t="str">
        <f aca="false">IF($A10014="","",INDEX(CARTAO_COMPRAS!$C:$C,INT((ROW()-2)/20)+2))</f>
        <v/>
      </c>
      <c r="C10014" s="0" t="str">
        <f aca="false">IF($A10014="","",INDEX(CARTAO_COMPRAS!$D:$D,INT((ROW()-2)/20)+2))</f>
        <v/>
      </c>
      <c r="D10014" s="0" t="str">
        <f aca="false">IF($A10014="","",INDEX(CARTAO_COMPRAS!$E:$E,INT((ROW()-2)/20)+2))</f>
        <v/>
      </c>
      <c r="E10014" s="0" t="str">
        <f aca="false">IF($A10014="","",INDEX(CARTAO_COMPRAS!$H:$H,INT((ROW()-2)/20)+2)+MOD(ROW()-2,20))</f>
        <v/>
      </c>
      <c r="F10014" s="0" t="str">
        <f aca="false">IF($A10014="","",INDEX(CARTAO_COMPRAS!$G:$G,INT((ROW()-2)/20)+2))</f>
        <v/>
      </c>
      <c r="G10014" s="5" t="str">
        <f aca="false">IF($A10014="","",INDEX(CARTAO_COMPRAS!$I:$I,INT((ROW()-2)/20)+2))</f>
        <v/>
      </c>
      <c r="H10014" s="4" t="str">
        <f aca="false">IF($A10014="","",EDATE(INDEX(CARTAO_COMPRAS!$J:$J,INT((ROW()-2)/20)+2),MOD(ROW()-2,20)))</f>
        <v/>
      </c>
      <c r="I10014" s="4" t="str">
        <f aca="false">IF($H10014="","",$H10014-WEEKDAY($H10014,2)+1)</f>
        <v/>
      </c>
      <c r="J10014" s="4" t="str">
        <f aca="false">IF($I10014="","",$I10014+6)</f>
        <v/>
      </c>
      <c r="K10014" s="6" t="str">
        <f aca="false">IF($H10014="","",DATE(YEAR($H10014),MONTH($H10014),1))</f>
        <v/>
      </c>
      <c r="L10014" s="0" t="str">
        <f aca="false">IF($A10014="","",INDEX(CARTAO_COMPRAS!$K:$K,INT((ROW()-2)/20)+2))</f>
        <v/>
      </c>
      <c r="M10014" s="0" t="str">
        <f aca="false">IF($A10014="","","Compra no cartão")</f>
        <v/>
      </c>
    </row>
    <row r="10015" customFormat="false" ht="13.5" hidden="false" customHeight="false" outlineLevel="0" collapsed="false">
      <c r="A10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5" s="0" t="str">
        <f aca="false">IF($A10015="","",INDEX(CARTAO_COMPRAS!$C:$C,INT((ROW()-2)/20)+2))</f>
        <v/>
      </c>
      <c r="C10015" s="0" t="str">
        <f aca="false">IF($A10015="","",INDEX(CARTAO_COMPRAS!$D:$D,INT((ROW()-2)/20)+2))</f>
        <v/>
      </c>
      <c r="D10015" s="0" t="str">
        <f aca="false">IF($A10015="","",INDEX(CARTAO_COMPRAS!$E:$E,INT((ROW()-2)/20)+2))</f>
        <v/>
      </c>
      <c r="E10015" s="0" t="str">
        <f aca="false">IF($A10015="","",INDEX(CARTAO_COMPRAS!$H:$H,INT((ROW()-2)/20)+2)+MOD(ROW()-2,20))</f>
        <v/>
      </c>
      <c r="F10015" s="0" t="str">
        <f aca="false">IF($A10015="","",INDEX(CARTAO_COMPRAS!$G:$G,INT((ROW()-2)/20)+2))</f>
        <v/>
      </c>
      <c r="G10015" s="5" t="str">
        <f aca="false">IF($A10015="","",INDEX(CARTAO_COMPRAS!$I:$I,INT((ROW()-2)/20)+2))</f>
        <v/>
      </c>
      <c r="H10015" s="4" t="str">
        <f aca="false">IF($A10015="","",EDATE(INDEX(CARTAO_COMPRAS!$J:$J,INT((ROW()-2)/20)+2),MOD(ROW()-2,20)))</f>
        <v/>
      </c>
      <c r="I10015" s="4" t="str">
        <f aca="false">IF($H10015="","",$H10015-WEEKDAY($H10015,2)+1)</f>
        <v/>
      </c>
      <c r="J10015" s="4" t="str">
        <f aca="false">IF($I10015="","",$I10015+6)</f>
        <v/>
      </c>
      <c r="K10015" s="6" t="str">
        <f aca="false">IF($H10015="","",DATE(YEAR($H10015),MONTH($H10015),1))</f>
        <v/>
      </c>
      <c r="L10015" s="0" t="str">
        <f aca="false">IF($A10015="","",INDEX(CARTAO_COMPRAS!$K:$K,INT((ROW()-2)/20)+2))</f>
        <v/>
      </c>
      <c r="M10015" s="0" t="str">
        <f aca="false">IF($A10015="","","Compra no cartão")</f>
        <v/>
      </c>
    </row>
    <row r="10016" customFormat="false" ht="13.5" hidden="false" customHeight="false" outlineLevel="0" collapsed="false">
      <c r="A10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6" s="0" t="str">
        <f aca="false">IF($A10016="","",INDEX(CARTAO_COMPRAS!$C:$C,INT((ROW()-2)/20)+2))</f>
        <v/>
      </c>
      <c r="C10016" s="0" t="str">
        <f aca="false">IF($A10016="","",INDEX(CARTAO_COMPRAS!$D:$D,INT((ROW()-2)/20)+2))</f>
        <v/>
      </c>
      <c r="D10016" s="0" t="str">
        <f aca="false">IF($A10016="","",INDEX(CARTAO_COMPRAS!$E:$E,INT((ROW()-2)/20)+2))</f>
        <v/>
      </c>
      <c r="E10016" s="0" t="str">
        <f aca="false">IF($A10016="","",INDEX(CARTAO_COMPRAS!$H:$H,INT((ROW()-2)/20)+2)+MOD(ROW()-2,20))</f>
        <v/>
      </c>
      <c r="F10016" s="0" t="str">
        <f aca="false">IF($A10016="","",INDEX(CARTAO_COMPRAS!$G:$G,INT((ROW()-2)/20)+2))</f>
        <v/>
      </c>
      <c r="G10016" s="5" t="str">
        <f aca="false">IF($A10016="","",INDEX(CARTAO_COMPRAS!$I:$I,INT((ROW()-2)/20)+2))</f>
        <v/>
      </c>
      <c r="H10016" s="4" t="str">
        <f aca="false">IF($A10016="","",EDATE(INDEX(CARTAO_COMPRAS!$J:$J,INT((ROW()-2)/20)+2),MOD(ROW()-2,20)))</f>
        <v/>
      </c>
      <c r="I10016" s="4" t="str">
        <f aca="false">IF($H10016="","",$H10016-WEEKDAY($H10016,2)+1)</f>
        <v/>
      </c>
      <c r="J10016" s="4" t="str">
        <f aca="false">IF($I10016="","",$I10016+6)</f>
        <v/>
      </c>
      <c r="K10016" s="6" t="str">
        <f aca="false">IF($H10016="","",DATE(YEAR($H10016),MONTH($H10016),1))</f>
        <v/>
      </c>
      <c r="L10016" s="0" t="str">
        <f aca="false">IF($A10016="","",INDEX(CARTAO_COMPRAS!$K:$K,INT((ROW()-2)/20)+2))</f>
        <v/>
      </c>
      <c r="M10016" s="0" t="str">
        <f aca="false">IF($A10016="","","Compra no cartão")</f>
        <v/>
      </c>
    </row>
    <row r="10017" customFormat="false" ht="13.5" hidden="false" customHeight="false" outlineLevel="0" collapsed="false">
      <c r="A10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7" s="0" t="str">
        <f aca="false">IF($A10017="","",INDEX(CARTAO_COMPRAS!$C:$C,INT((ROW()-2)/20)+2))</f>
        <v/>
      </c>
      <c r="C10017" s="0" t="str">
        <f aca="false">IF($A10017="","",INDEX(CARTAO_COMPRAS!$D:$D,INT((ROW()-2)/20)+2))</f>
        <v/>
      </c>
      <c r="D10017" s="0" t="str">
        <f aca="false">IF($A10017="","",INDEX(CARTAO_COMPRAS!$E:$E,INT((ROW()-2)/20)+2))</f>
        <v/>
      </c>
      <c r="E10017" s="0" t="str">
        <f aca="false">IF($A10017="","",INDEX(CARTAO_COMPRAS!$H:$H,INT((ROW()-2)/20)+2)+MOD(ROW()-2,20))</f>
        <v/>
      </c>
      <c r="F10017" s="0" t="str">
        <f aca="false">IF($A10017="","",INDEX(CARTAO_COMPRAS!$G:$G,INT((ROW()-2)/20)+2))</f>
        <v/>
      </c>
      <c r="G10017" s="5" t="str">
        <f aca="false">IF($A10017="","",INDEX(CARTAO_COMPRAS!$I:$I,INT((ROW()-2)/20)+2))</f>
        <v/>
      </c>
      <c r="H10017" s="4" t="str">
        <f aca="false">IF($A10017="","",EDATE(INDEX(CARTAO_COMPRAS!$J:$J,INT((ROW()-2)/20)+2),MOD(ROW()-2,20)))</f>
        <v/>
      </c>
      <c r="I10017" s="4" t="str">
        <f aca="false">IF($H10017="","",$H10017-WEEKDAY($H10017,2)+1)</f>
        <v/>
      </c>
      <c r="J10017" s="4" t="str">
        <f aca="false">IF($I10017="","",$I10017+6)</f>
        <v/>
      </c>
      <c r="K10017" s="6" t="str">
        <f aca="false">IF($H10017="","",DATE(YEAR($H10017),MONTH($H10017),1))</f>
        <v/>
      </c>
      <c r="L10017" s="0" t="str">
        <f aca="false">IF($A10017="","",INDEX(CARTAO_COMPRAS!$K:$K,INT((ROW()-2)/20)+2))</f>
        <v/>
      </c>
      <c r="M10017" s="0" t="str">
        <f aca="false">IF($A10017="","","Compra no cartão")</f>
        <v/>
      </c>
    </row>
    <row r="10018" customFormat="false" ht="13.5" hidden="false" customHeight="false" outlineLevel="0" collapsed="false">
      <c r="A10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8" s="0" t="str">
        <f aca="false">IF($A10018="","",INDEX(CARTAO_COMPRAS!$C:$C,INT((ROW()-2)/20)+2))</f>
        <v/>
      </c>
      <c r="C10018" s="0" t="str">
        <f aca="false">IF($A10018="","",INDEX(CARTAO_COMPRAS!$D:$D,INT((ROW()-2)/20)+2))</f>
        <v/>
      </c>
      <c r="D10018" s="0" t="str">
        <f aca="false">IF($A10018="","",INDEX(CARTAO_COMPRAS!$E:$E,INT((ROW()-2)/20)+2))</f>
        <v/>
      </c>
      <c r="E10018" s="0" t="str">
        <f aca="false">IF($A10018="","",INDEX(CARTAO_COMPRAS!$H:$H,INT((ROW()-2)/20)+2)+MOD(ROW()-2,20))</f>
        <v/>
      </c>
      <c r="F10018" s="0" t="str">
        <f aca="false">IF($A10018="","",INDEX(CARTAO_COMPRAS!$G:$G,INT((ROW()-2)/20)+2))</f>
        <v/>
      </c>
      <c r="G10018" s="5" t="str">
        <f aca="false">IF($A10018="","",INDEX(CARTAO_COMPRAS!$I:$I,INT((ROW()-2)/20)+2))</f>
        <v/>
      </c>
      <c r="H10018" s="4" t="str">
        <f aca="false">IF($A10018="","",EDATE(INDEX(CARTAO_COMPRAS!$J:$J,INT((ROW()-2)/20)+2),MOD(ROW()-2,20)))</f>
        <v/>
      </c>
      <c r="I10018" s="4" t="str">
        <f aca="false">IF($H10018="","",$H10018-WEEKDAY($H10018,2)+1)</f>
        <v/>
      </c>
      <c r="J10018" s="4" t="str">
        <f aca="false">IF($I10018="","",$I10018+6)</f>
        <v/>
      </c>
      <c r="K10018" s="6" t="str">
        <f aca="false">IF($H10018="","",DATE(YEAR($H10018),MONTH($H10018),1))</f>
        <v/>
      </c>
      <c r="L10018" s="0" t="str">
        <f aca="false">IF($A10018="","",INDEX(CARTAO_COMPRAS!$K:$K,INT((ROW()-2)/20)+2))</f>
        <v/>
      </c>
      <c r="M10018" s="0" t="str">
        <f aca="false">IF($A10018="","","Compra no cartão")</f>
        <v/>
      </c>
    </row>
    <row r="10019" customFormat="false" ht="13.5" hidden="false" customHeight="false" outlineLevel="0" collapsed="false">
      <c r="A10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19" s="0" t="str">
        <f aca="false">IF($A10019="","",INDEX(CARTAO_COMPRAS!$C:$C,INT((ROW()-2)/20)+2))</f>
        <v/>
      </c>
      <c r="C10019" s="0" t="str">
        <f aca="false">IF($A10019="","",INDEX(CARTAO_COMPRAS!$D:$D,INT((ROW()-2)/20)+2))</f>
        <v/>
      </c>
      <c r="D10019" s="0" t="str">
        <f aca="false">IF($A10019="","",INDEX(CARTAO_COMPRAS!$E:$E,INT((ROW()-2)/20)+2))</f>
        <v/>
      </c>
      <c r="E10019" s="0" t="str">
        <f aca="false">IF($A10019="","",INDEX(CARTAO_COMPRAS!$H:$H,INT((ROW()-2)/20)+2)+MOD(ROW()-2,20))</f>
        <v/>
      </c>
      <c r="F10019" s="0" t="str">
        <f aca="false">IF($A10019="","",INDEX(CARTAO_COMPRAS!$G:$G,INT((ROW()-2)/20)+2))</f>
        <v/>
      </c>
      <c r="G10019" s="5" t="str">
        <f aca="false">IF($A10019="","",INDEX(CARTAO_COMPRAS!$I:$I,INT((ROW()-2)/20)+2))</f>
        <v/>
      </c>
      <c r="H10019" s="4" t="str">
        <f aca="false">IF($A10019="","",EDATE(INDEX(CARTAO_COMPRAS!$J:$J,INT((ROW()-2)/20)+2),MOD(ROW()-2,20)))</f>
        <v/>
      </c>
      <c r="I10019" s="4" t="str">
        <f aca="false">IF($H10019="","",$H10019-WEEKDAY($H10019,2)+1)</f>
        <v/>
      </c>
      <c r="J10019" s="4" t="str">
        <f aca="false">IF($I10019="","",$I10019+6)</f>
        <v/>
      </c>
      <c r="K10019" s="6" t="str">
        <f aca="false">IF($H10019="","",DATE(YEAR($H10019),MONTH($H10019),1))</f>
        <v/>
      </c>
      <c r="L10019" s="0" t="str">
        <f aca="false">IF($A10019="","",INDEX(CARTAO_COMPRAS!$K:$K,INT((ROW()-2)/20)+2))</f>
        <v/>
      </c>
      <c r="M10019" s="0" t="str">
        <f aca="false">IF($A10019="","","Compra no cartão")</f>
        <v/>
      </c>
    </row>
    <row r="10020" customFormat="false" ht="13.5" hidden="false" customHeight="false" outlineLevel="0" collapsed="false">
      <c r="A10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0" s="0" t="str">
        <f aca="false">IF($A10020="","",INDEX(CARTAO_COMPRAS!$C:$C,INT((ROW()-2)/20)+2))</f>
        <v/>
      </c>
      <c r="C10020" s="0" t="str">
        <f aca="false">IF($A10020="","",INDEX(CARTAO_COMPRAS!$D:$D,INT((ROW()-2)/20)+2))</f>
        <v/>
      </c>
      <c r="D10020" s="0" t="str">
        <f aca="false">IF($A10020="","",INDEX(CARTAO_COMPRAS!$E:$E,INT((ROW()-2)/20)+2))</f>
        <v/>
      </c>
      <c r="E10020" s="0" t="str">
        <f aca="false">IF($A10020="","",INDEX(CARTAO_COMPRAS!$H:$H,INT((ROW()-2)/20)+2)+MOD(ROW()-2,20))</f>
        <v/>
      </c>
      <c r="F10020" s="0" t="str">
        <f aca="false">IF($A10020="","",INDEX(CARTAO_COMPRAS!$G:$G,INT((ROW()-2)/20)+2))</f>
        <v/>
      </c>
      <c r="G10020" s="5" t="str">
        <f aca="false">IF($A10020="","",INDEX(CARTAO_COMPRAS!$I:$I,INT((ROW()-2)/20)+2))</f>
        <v/>
      </c>
      <c r="H10020" s="4" t="str">
        <f aca="false">IF($A10020="","",EDATE(INDEX(CARTAO_COMPRAS!$J:$J,INT((ROW()-2)/20)+2),MOD(ROW()-2,20)))</f>
        <v/>
      </c>
      <c r="I10020" s="4" t="str">
        <f aca="false">IF($H10020="","",$H10020-WEEKDAY($H10020,2)+1)</f>
        <v/>
      </c>
      <c r="J10020" s="4" t="str">
        <f aca="false">IF($I10020="","",$I10020+6)</f>
        <v/>
      </c>
      <c r="K10020" s="6" t="str">
        <f aca="false">IF($H10020="","",DATE(YEAR($H10020),MONTH($H10020),1))</f>
        <v/>
      </c>
      <c r="L10020" s="0" t="str">
        <f aca="false">IF($A10020="","",INDEX(CARTAO_COMPRAS!$K:$K,INT((ROW()-2)/20)+2))</f>
        <v/>
      </c>
      <c r="M10020" s="0" t="str">
        <f aca="false">IF($A10020="","","Compra no cartão")</f>
        <v/>
      </c>
    </row>
    <row r="10021" customFormat="false" ht="13.5" hidden="false" customHeight="false" outlineLevel="0" collapsed="false">
      <c r="A10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1" s="0" t="str">
        <f aca="false">IF($A10021="","",INDEX(CARTAO_COMPRAS!$C:$C,INT((ROW()-2)/20)+2))</f>
        <v/>
      </c>
      <c r="C10021" s="0" t="str">
        <f aca="false">IF($A10021="","",INDEX(CARTAO_COMPRAS!$D:$D,INT((ROW()-2)/20)+2))</f>
        <v/>
      </c>
      <c r="D10021" s="0" t="str">
        <f aca="false">IF($A10021="","",INDEX(CARTAO_COMPRAS!$E:$E,INT((ROW()-2)/20)+2))</f>
        <v/>
      </c>
      <c r="E10021" s="0" t="str">
        <f aca="false">IF($A10021="","",INDEX(CARTAO_COMPRAS!$H:$H,INT((ROW()-2)/20)+2)+MOD(ROW()-2,20))</f>
        <v/>
      </c>
      <c r="F10021" s="0" t="str">
        <f aca="false">IF($A10021="","",INDEX(CARTAO_COMPRAS!$G:$G,INT((ROW()-2)/20)+2))</f>
        <v/>
      </c>
      <c r="G10021" s="5" t="str">
        <f aca="false">IF($A10021="","",INDEX(CARTAO_COMPRAS!$I:$I,INT((ROW()-2)/20)+2))</f>
        <v/>
      </c>
      <c r="H10021" s="4" t="str">
        <f aca="false">IF($A10021="","",EDATE(INDEX(CARTAO_COMPRAS!$J:$J,INT((ROW()-2)/20)+2),MOD(ROW()-2,20)))</f>
        <v/>
      </c>
      <c r="I10021" s="4" t="str">
        <f aca="false">IF($H10021="","",$H10021-WEEKDAY($H10021,2)+1)</f>
        <v/>
      </c>
      <c r="J10021" s="4" t="str">
        <f aca="false">IF($I10021="","",$I10021+6)</f>
        <v/>
      </c>
      <c r="K10021" s="6" t="str">
        <f aca="false">IF($H10021="","",DATE(YEAR($H10021),MONTH($H10021),1))</f>
        <v/>
      </c>
      <c r="L10021" s="0" t="str">
        <f aca="false">IF($A10021="","",INDEX(CARTAO_COMPRAS!$K:$K,INT((ROW()-2)/20)+2))</f>
        <v/>
      </c>
      <c r="M10021" s="0" t="str">
        <f aca="false">IF($A10021="","","Compra no cartão")</f>
        <v/>
      </c>
    </row>
    <row r="10022" customFormat="false" ht="13.5" hidden="false" customHeight="false" outlineLevel="0" collapsed="false">
      <c r="A100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2" s="0" t="str">
        <f aca="false">IF($A10022="","",INDEX(CARTAO_COMPRAS!$C:$C,INT((ROW()-2)/20)+2))</f>
        <v/>
      </c>
      <c r="C10022" s="0" t="str">
        <f aca="false">IF($A10022="","",INDEX(CARTAO_COMPRAS!$D:$D,INT((ROW()-2)/20)+2))</f>
        <v/>
      </c>
      <c r="D10022" s="0" t="str">
        <f aca="false">IF($A10022="","",INDEX(CARTAO_COMPRAS!$E:$E,INT((ROW()-2)/20)+2))</f>
        <v/>
      </c>
      <c r="E10022" s="0" t="str">
        <f aca="false">IF($A10022="","",INDEX(CARTAO_COMPRAS!$H:$H,INT((ROW()-2)/20)+2)+MOD(ROW()-2,20))</f>
        <v/>
      </c>
      <c r="F10022" s="0" t="str">
        <f aca="false">IF($A10022="","",INDEX(CARTAO_COMPRAS!$G:$G,INT((ROW()-2)/20)+2))</f>
        <v/>
      </c>
      <c r="G10022" s="5" t="str">
        <f aca="false">IF($A10022="","",INDEX(CARTAO_COMPRAS!$I:$I,INT((ROW()-2)/20)+2))</f>
        <v/>
      </c>
      <c r="H10022" s="4" t="str">
        <f aca="false">IF($A10022="","",EDATE(INDEX(CARTAO_COMPRAS!$J:$J,INT((ROW()-2)/20)+2),MOD(ROW()-2,20)))</f>
        <v/>
      </c>
      <c r="I10022" s="4" t="str">
        <f aca="false">IF($H10022="","",$H10022-WEEKDAY($H10022,2)+1)</f>
        <v/>
      </c>
      <c r="J10022" s="4" t="str">
        <f aca="false">IF($I10022="","",$I10022+6)</f>
        <v/>
      </c>
      <c r="K10022" s="6" t="str">
        <f aca="false">IF($H10022="","",DATE(YEAR($H10022),MONTH($H10022),1))</f>
        <v/>
      </c>
      <c r="L10022" s="0" t="str">
        <f aca="false">IF($A10022="","",INDEX(CARTAO_COMPRAS!$K:$K,INT((ROW()-2)/20)+2))</f>
        <v/>
      </c>
      <c r="M10022" s="0" t="str">
        <f aca="false">IF($A10022="","","Compra no cartão")</f>
        <v/>
      </c>
    </row>
    <row r="10023" customFormat="false" ht="13.5" hidden="false" customHeight="false" outlineLevel="0" collapsed="false">
      <c r="A10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3" s="0" t="str">
        <f aca="false">IF($A10023="","",INDEX(CARTAO_COMPRAS!$C:$C,INT((ROW()-2)/20)+2))</f>
        <v/>
      </c>
      <c r="C10023" s="0" t="str">
        <f aca="false">IF($A10023="","",INDEX(CARTAO_COMPRAS!$D:$D,INT((ROW()-2)/20)+2))</f>
        <v/>
      </c>
      <c r="D10023" s="0" t="str">
        <f aca="false">IF($A10023="","",INDEX(CARTAO_COMPRAS!$E:$E,INT((ROW()-2)/20)+2))</f>
        <v/>
      </c>
      <c r="E10023" s="0" t="str">
        <f aca="false">IF($A10023="","",INDEX(CARTAO_COMPRAS!$H:$H,INT((ROW()-2)/20)+2)+MOD(ROW()-2,20))</f>
        <v/>
      </c>
      <c r="F10023" s="0" t="str">
        <f aca="false">IF($A10023="","",INDEX(CARTAO_COMPRAS!$G:$G,INT((ROW()-2)/20)+2))</f>
        <v/>
      </c>
      <c r="G10023" s="5" t="str">
        <f aca="false">IF($A10023="","",INDEX(CARTAO_COMPRAS!$I:$I,INT((ROW()-2)/20)+2))</f>
        <v/>
      </c>
      <c r="H10023" s="4" t="str">
        <f aca="false">IF($A10023="","",EDATE(INDEX(CARTAO_COMPRAS!$J:$J,INT((ROW()-2)/20)+2),MOD(ROW()-2,20)))</f>
        <v/>
      </c>
      <c r="I10023" s="4" t="str">
        <f aca="false">IF($H10023="","",$H10023-WEEKDAY($H10023,2)+1)</f>
        <v/>
      </c>
      <c r="J10023" s="4" t="str">
        <f aca="false">IF($I10023="","",$I10023+6)</f>
        <v/>
      </c>
      <c r="K10023" s="6" t="str">
        <f aca="false">IF($H10023="","",DATE(YEAR($H10023),MONTH($H10023),1))</f>
        <v/>
      </c>
      <c r="L10023" s="0" t="str">
        <f aca="false">IF($A10023="","",INDEX(CARTAO_COMPRAS!$K:$K,INT((ROW()-2)/20)+2))</f>
        <v/>
      </c>
      <c r="M10023" s="0" t="str">
        <f aca="false">IF($A10023="","","Compra no cartão")</f>
        <v/>
      </c>
    </row>
    <row r="10024" customFormat="false" ht="13.5" hidden="false" customHeight="false" outlineLevel="0" collapsed="false">
      <c r="A10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4" s="0" t="str">
        <f aca="false">IF($A10024="","",INDEX(CARTAO_COMPRAS!$C:$C,INT((ROW()-2)/20)+2))</f>
        <v/>
      </c>
      <c r="C10024" s="0" t="str">
        <f aca="false">IF($A10024="","",INDEX(CARTAO_COMPRAS!$D:$D,INT((ROW()-2)/20)+2))</f>
        <v/>
      </c>
      <c r="D10024" s="0" t="str">
        <f aca="false">IF($A10024="","",INDEX(CARTAO_COMPRAS!$E:$E,INT((ROW()-2)/20)+2))</f>
        <v/>
      </c>
      <c r="E10024" s="0" t="str">
        <f aca="false">IF($A10024="","",INDEX(CARTAO_COMPRAS!$H:$H,INT((ROW()-2)/20)+2)+MOD(ROW()-2,20))</f>
        <v/>
      </c>
      <c r="F10024" s="0" t="str">
        <f aca="false">IF($A10024="","",INDEX(CARTAO_COMPRAS!$G:$G,INT((ROW()-2)/20)+2))</f>
        <v/>
      </c>
      <c r="G10024" s="5" t="str">
        <f aca="false">IF($A10024="","",INDEX(CARTAO_COMPRAS!$I:$I,INT((ROW()-2)/20)+2))</f>
        <v/>
      </c>
      <c r="H10024" s="4" t="str">
        <f aca="false">IF($A10024="","",EDATE(INDEX(CARTAO_COMPRAS!$J:$J,INT((ROW()-2)/20)+2),MOD(ROW()-2,20)))</f>
        <v/>
      </c>
      <c r="I10024" s="4" t="str">
        <f aca="false">IF($H10024="","",$H10024-WEEKDAY($H10024,2)+1)</f>
        <v/>
      </c>
      <c r="J10024" s="4" t="str">
        <f aca="false">IF($I10024="","",$I10024+6)</f>
        <v/>
      </c>
      <c r="K10024" s="6" t="str">
        <f aca="false">IF($H10024="","",DATE(YEAR($H10024),MONTH($H10024),1))</f>
        <v/>
      </c>
      <c r="L10024" s="0" t="str">
        <f aca="false">IF($A10024="","",INDEX(CARTAO_COMPRAS!$K:$K,INT((ROW()-2)/20)+2))</f>
        <v/>
      </c>
      <c r="M10024" s="0" t="str">
        <f aca="false">IF($A10024="","","Compra no cartão")</f>
        <v/>
      </c>
    </row>
    <row r="10025" customFormat="false" ht="13.5" hidden="false" customHeight="false" outlineLevel="0" collapsed="false">
      <c r="A10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5" s="0" t="str">
        <f aca="false">IF($A10025="","",INDEX(CARTAO_COMPRAS!$C:$C,INT((ROW()-2)/20)+2))</f>
        <v/>
      </c>
      <c r="C10025" s="0" t="str">
        <f aca="false">IF($A10025="","",INDEX(CARTAO_COMPRAS!$D:$D,INT((ROW()-2)/20)+2))</f>
        <v/>
      </c>
      <c r="D10025" s="0" t="str">
        <f aca="false">IF($A10025="","",INDEX(CARTAO_COMPRAS!$E:$E,INT((ROW()-2)/20)+2))</f>
        <v/>
      </c>
      <c r="E10025" s="0" t="str">
        <f aca="false">IF($A10025="","",INDEX(CARTAO_COMPRAS!$H:$H,INT((ROW()-2)/20)+2)+MOD(ROW()-2,20))</f>
        <v/>
      </c>
      <c r="F10025" s="0" t="str">
        <f aca="false">IF($A10025="","",INDEX(CARTAO_COMPRAS!$G:$G,INT((ROW()-2)/20)+2))</f>
        <v/>
      </c>
      <c r="G10025" s="5" t="str">
        <f aca="false">IF($A10025="","",INDEX(CARTAO_COMPRAS!$I:$I,INT((ROW()-2)/20)+2))</f>
        <v/>
      </c>
      <c r="H10025" s="4" t="str">
        <f aca="false">IF($A10025="","",EDATE(INDEX(CARTAO_COMPRAS!$J:$J,INT((ROW()-2)/20)+2),MOD(ROW()-2,20)))</f>
        <v/>
      </c>
      <c r="I10025" s="4" t="str">
        <f aca="false">IF($H10025="","",$H10025-WEEKDAY($H10025,2)+1)</f>
        <v/>
      </c>
      <c r="J10025" s="4" t="str">
        <f aca="false">IF($I10025="","",$I10025+6)</f>
        <v/>
      </c>
      <c r="K10025" s="6" t="str">
        <f aca="false">IF($H10025="","",DATE(YEAR($H10025),MONTH($H10025),1))</f>
        <v/>
      </c>
      <c r="L10025" s="0" t="str">
        <f aca="false">IF($A10025="","",INDEX(CARTAO_COMPRAS!$K:$K,INT((ROW()-2)/20)+2))</f>
        <v/>
      </c>
      <c r="M10025" s="0" t="str">
        <f aca="false">IF($A10025="","","Compra no cartão")</f>
        <v/>
      </c>
    </row>
    <row r="10026" customFormat="false" ht="13.5" hidden="false" customHeight="false" outlineLevel="0" collapsed="false">
      <c r="A10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6" s="0" t="str">
        <f aca="false">IF($A10026="","",INDEX(CARTAO_COMPRAS!$C:$C,INT((ROW()-2)/20)+2))</f>
        <v/>
      </c>
      <c r="C10026" s="0" t="str">
        <f aca="false">IF($A10026="","",INDEX(CARTAO_COMPRAS!$D:$D,INT((ROW()-2)/20)+2))</f>
        <v/>
      </c>
      <c r="D10026" s="0" t="str">
        <f aca="false">IF($A10026="","",INDEX(CARTAO_COMPRAS!$E:$E,INT((ROW()-2)/20)+2))</f>
        <v/>
      </c>
      <c r="E10026" s="0" t="str">
        <f aca="false">IF($A10026="","",INDEX(CARTAO_COMPRAS!$H:$H,INT((ROW()-2)/20)+2)+MOD(ROW()-2,20))</f>
        <v/>
      </c>
      <c r="F10026" s="0" t="str">
        <f aca="false">IF($A10026="","",INDEX(CARTAO_COMPRAS!$G:$G,INT((ROW()-2)/20)+2))</f>
        <v/>
      </c>
      <c r="G10026" s="5" t="str">
        <f aca="false">IF($A10026="","",INDEX(CARTAO_COMPRAS!$I:$I,INT((ROW()-2)/20)+2))</f>
        <v/>
      </c>
      <c r="H10026" s="4" t="str">
        <f aca="false">IF($A10026="","",EDATE(INDEX(CARTAO_COMPRAS!$J:$J,INT((ROW()-2)/20)+2),MOD(ROW()-2,20)))</f>
        <v/>
      </c>
      <c r="I10026" s="4" t="str">
        <f aca="false">IF($H10026="","",$H10026-WEEKDAY($H10026,2)+1)</f>
        <v/>
      </c>
      <c r="J10026" s="4" t="str">
        <f aca="false">IF($I10026="","",$I10026+6)</f>
        <v/>
      </c>
      <c r="K10026" s="6" t="str">
        <f aca="false">IF($H10026="","",DATE(YEAR($H10026),MONTH($H10026),1))</f>
        <v/>
      </c>
      <c r="L10026" s="0" t="str">
        <f aca="false">IF($A10026="","",INDEX(CARTAO_COMPRAS!$K:$K,INT((ROW()-2)/20)+2))</f>
        <v/>
      </c>
      <c r="M10026" s="0" t="str">
        <f aca="false">IF($A10026="","","Compra no cartão")</f>
        <v/>
      </c>
    </row>
    <row r="10027" customFormat="false" ht="13.5" hidden="false" customHeight="false" outlineLevel="0" collapsed="false">
      <c r="A10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7" s="0" t="str">
        <f aca="false">IF($A10027="","",INDEX(CARTAO_COMPRAS!$C:$C,INT((ROW()-2)/20)+2))</f>
        <v/>
      </c>
      <c r="C10027" s="0" t="str">
        <f aca="false">IF($A10027="","",INDEX(CARTAO_COMPRAS!$D:$D,INT((ROW()-2)/20)+2))</f>
        <v/>
      </c>
      <c r="D10027" s="0" t="str">
        <f aca="false">IF($A10027="","",INDEX(CARTAO_COMPRAS!$E:$E,INT((ROW()-2)/20)+2))</f>
        <v/>
      </c>
      <c r="E10027" s="0" t="str">
        <f aca="false">IF($A10027="","",INDEX(CARTAO_COMPRAS!$H:$H,INT((ROW()-2)/20)+2)+MOD(ROW()-2,20))</f>
        <v/>
      </c>
      <c r="F10027" s="0" t="str">
        <f aca="false">IF($A10027="","",INDEX(CARTAO_COMPRAS!$G:$G,INT((ROW()-2)/20)+2))</f>
        <v/>
      </c>
      <c r="G10027" s="5" t="str">
        <f aca="false">IF($A10027="","",INDEX(CARTAO_COMPRAS!$I:$I,INT((ROW()-2)/20)+2))</f>
        <v/>
      </c>
      <c r="H10027" s="4" t="str">
        <f aca="false">IF($A10027="","",EDATE(INDEX(CARTAO_COMPRAS!$J:$J,INT((ROW()-2)/20)+2),MOD(ROW()-2,20)))</f>
        <v/>
      </c>
      <c r="I10027" s="4" t="str">
        <f aca="false">IF($H10027="","",$H10027-WEEKDAY($H10027,2)+1)</f>
        <v/>
      </c>
      <c r="J10027" s="4" t="str">
        <f aca="false">IF($I10027="","",$I10027+6)</f>
        <v/>
      </c>
      <c r="K10027" s="6" t="str">
        <f aca="false">IF($H10027="","",DATE(YEAR($H10027),MONTH($H10027),1))</f>
        <v/>
      </c>
      <c r="L10027" s="0" t="str">
        <f aca="false">IF($A10027="","",INDEX(CARTAO_COMPRAS!$K:$K,INT((ROW()-2)/20)+2))</f>
        <v/>
      </c>
      <c r="M10027" s="0" t="str">
        <f aca="false">IF($A10027="","","Compra no cartão")</f>
        <v/>
      </c>
    </row>
    <row r="10028" customFormat="false" ht="13.5" hidden="false" customHeight="false" outlineLevel="0" collapsed="false">
      <c r="A10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8" s="0" t="str">
        <f aca="false">IF($A10028="","",INDEX(CARTAO_COMPRAS!$C:$C,INT((ROW()-2)/20)+2))</f>
        <v/>
      </c>
      <c r="C10028" s="0" t="str">
        <f aca="false">IF($A10028="","",INDEX(CARTAO_COMPRAS!$D:$D,INT((ROW()-2)/20)+2))</f>
        <v/>
      </c>
      <c r="D10028" s="0" t="str">
        <f aca="false">IF($A10028="","",INDEX(CARTAO_COMPRAS!$E:$E,INT((ROW()-2)/20)+2))</f>
        <v/>
      </c>
      <c r="E10028" s="0" t="str">
        <f aca="false">IF($A10028="","",INDEX(CARTAO_COMPRAS!$H:$H,INT((ROW()-2)/20)+2)+MOD(ROW()-2,20))</f>
        <v/>
      </c>
      <c r="F10028" s="0" t="str">
        <f aca="false">IF($A10028="","",INDEX(CARTAO_COMPRAS!$G:$G,INT((ROW()-2)/20)+2))</f>
        <v/>
      </c>
      <c r="G10028" s="5" t="str">
        <f aca="false">IF($A10028="","",INDEX(CARTAO_COMPRAS!$I:$I,INT((ROW()-2)/20)+2))</f>
        <v/>
      </c>
      <c r="H10028" s="4" t="str">
        <f aca="false">IF($A10028="","",EDATE(INDEX(CARTAO_COMPRAS!$J:$J,INT((ROW()-2)/20)+2),MOD(ROW()-2,20)))</f>
        <v/>
      </c>
      <c r="I10028" s="4" t="str">
        <f aca="false">IF($H10028="","",$H10028-WEEKDAY($H10028,2)+1)</f>
        <v/>
      </c>
      <c r="J10028" s="4" t="str">
        <f aca="false">IF($I10028="","",$I10028+6)</f>
        <v/>
      </c>
      <c r="K10028" s="6" t="str">
        <f aca="false">IF($H10028="","",DATE(YEAR($H10028),MONTH($H10028),1))</f>
        <v/>
      </c>
      <c r="L10028" s="0" t="str">
        <f aca="false">IF($A10028="","",INDEX(CARTAO_COMPRAS!$K:$K,INT((ROW()-2)/20)+2))</f>
        <v/>
      </c>
      <c r="M10028" s="0" t="str">
        <f aca="false">IF($A10028="","","Compra no cartão")</f>
        <v/>
      </c>
    </row>
    <row r="10029" customFormat="false" ht="13.5" hidden="false" customHeight="false" outlineLevel="0" collapsed="false">
      <c r="A10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29" s="0" t="str">
        <f aca="false">IF($A10029="","",INDEX(CARTAO_COMPRAS!$C:$C,INT((ROW()-2)/20)+2))</f>
        <v/>
      </c>
      <c r="C10029" s="0" t="str">
        <f aca="false">IF($A10029="","",INDEX(CARTAO_COMPRAS!$D:$D,INT((ROW()-2)/20)+2))</f>
        <v/>
      </c>
      <c r="D10029" s="0" t="str">
        <f aca="false">IF($A10029="","",INDEX(CARTAO_COMPRAS!$E:$E,INT((ROW()-2)/20)+2))</f>
        <v/>
      </c>
      <c r="E10029" s="0" t="str">
        <f aca="false">IF($A10029="","",INDEX(CARTAO_COMPRAS!$H:$H,INT((ROW()-2)/20)+2)+MOD(ROW()-2,20))</f>
        <v/>
      </c>
      <c r="F10029" s="0" t="str">
        <f aca="false">IF($A10029="","",INDEX(CARTAO_COMPRAS!$G:$G,INT((ROW()-2)/20)+2))</f>
        <v/>
      </c>
      <c r="G10029" s="5" t="str">
        <f aca="false">IF($A10029="","",INDEX(CARTAO_COMPRAS!$I:$I,INT((ROW()-2)/20)+2))</f>
        <v/>
      </c>
      <c r="H10029" s="4" t="str">
        <f aca="false">IF($A10029="","",EDATE(INDEX(CARTAO_COMPRAS!$J:$J,INT((ROW()-2)/20)+2),MOD(ROW()-2,20)))</f>
        <v/>
      </c>
      <c r="I10029" s="4" t="str">
        <f aca="false">IF($H10029="","",$H10029-WEEKDAY($H10029,2)+1)</f>
        <v/>
      </c>
      <c r="J10029" s="4" t="str">
        <f aca="false">IF($I10029="","",$I10029+6)</f>
        <v/>
      </c>
      <c r="K10029" s="6" t="str">
        <f aca="false">IF($H10029="","",DATE(YEAR($H10029),MONTH($H10029),1))</f>
        <v/>
      </c>
      <c r="L10029" s="0" t="str">
        <f aca="false">IF($A10029="","",INDEX(CARTAO_COMPRAS!$K:$K,INT((ROW()-2)/20)+2))</f>
        <v/>
      </c>
      <c r="M10029" s="0" t="str">
        <f aca="false">IF($A10029="","","Compra no cartão")</f>
        <v/>
      </c>
    </row>
    <row r="10030" customFormat="false" ht="13.5" hidden="false" customHeight="false" outlineLevel="0" collapsed="false">
      <c r="A10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0" s="0" t="str">
        <f aca="false">IF($A10030="","",INDEX(CARTAO_COMPRAS!$C:$C,INT((ROW()-2)/20)+2))</f>
        <v/>
      </c>
      <c r="C10030" s="0" t="str">
        <f aca="false">IF($A10030="","",INDEX(CARTAO_COMPRAS!$D:$D,INT((ROW()-2)/20)+2))</f>
        <v/>
      </c>
      <c r="D10030" s="0" t="str">
        <f aca="false">IF($A10030="","",INDEX(CARTAO_COMPRAS!$E:$E,INT((ROW()-2)/20)+2))</f>
        <v/>
      </c>
      <c r="E10030" s="0" t="str">
        <f aca="false">IF($A10030="","",INDEX(CARTAO_COMPRAS!$H:$H,INT((ROW()-2)/20)+2)+MOD(ROW()-2,20))</f>
        <v/>
      </c>
      <c r="F10030" s="0" t="str">
        <f aca="false">IF($A10030="","",INDEX(CARTAO_COMPRAS!$G:$G,INT((ROW()-2)/20)+2))</f>
        <v/>
      </c>
      <c r="G10030" s="5" t="str">
        <f aca="false">IF($A10030="","",INDEX(CARTAO_COMPRAS!$I:$I,INT((ROW()-2)/20)+2))</f>
        <v/>
      </c>
      <c r="H10030" s="4" t="str">
        <f aca="false">IF($A10030="","",EDATE(INDEX(CARTAO_COMPRAS!$J:$J,INT((ROW()-2)/20)+2),MOD(ROW()-2,20)))</f>
        <v/>
      </c>
      <c r="I10030" s="4" t="str">
        <f aca="false">IF($H10030="","",$H10030-WEEKDAY($H10030,2)+1)</f>
        <v/>
      </c>
      <c r="J10030" s="4" t="str">
        <f aca="false">IF($I10030="","",$I10030+6)</f>
        <v/>
      </c>
      <c r="K10030" s="6" t="str">
        <f aca="false">IF($H10030="","",DATE(YEAR($H10030),MONTH($H10030),1))</f>
        <v/>
      </c>
      <c r="L10030" s="0" t="str">
        <f aca="false">IF($A10030="","",INDEX(CARTAO_COMPRAS!$K:$K,INT((ROW()-2)/20)+2))</f>
        <v/>
      </c>
      <c r="M10030" s="0" t="str">
        <f aca="false">IF($A10030="","","Compra no cartão")</f>
        <v/>
      </c>
    </row>
    <row r="10031" customFormat="false" ht="13.5" hidden="false" customHeight="false" outlineLevel="0" collapsed="false">
      <c r="A10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1" s="0" t="str">
        <f aca="false">IF($A10031="","",INDEX(CARTAO_COMPRAS!$C:$C,INT((ROW()-2)/20)+2))</f>
        <v/>
      </c>
      <c r="C10031" s="0" t="str">
        <f aca="false">IF($A10031="","",INDEX(CARTAO_COMPRAS!$D:$D,INT((ROW()-2)/20)+2))</f>
        <v/>
      </c>
      <c r="D10031" s="0" t="str">
        <f aca="false">IF($A10031="","",INDEX(CARTAO_COMPRAS!$E:$E,INT((ROW()-2)/20)+2))</f>
        <v/>
      </c>
      <c r="E10031" s="0" t="str">
        <f aca="false">IF($A10031="","",INDEX(CARTAO_COMPRAS!$H:$H,INT((ROW()-2)/20)+2)+MOD(ROW()-2,20))</f>
        <v/>
      </c>
      <c r="F10031" s="0" t="str">
        <f aca="false">IF($A10031="","",INDEX(CARTAO_COMPRAS!$G:$G,INT((ROW()-2)/20)+2))</f>
        <v/>
      </c>
      <c r="G10031" s="5" t="str">
        <f aca="false">IF($A10031="","",INDEX(CARTAO_COMPRAS!$I:$I,INT((ROW()-2)/20)+2))</f>
        <v/>
      </c>
      <c r="H10031" s="4" t="str">
        <f aca="false">IF($A10031="","",EDATE(INDEX(CARTAO_COMPRAS!$J:$J,INT((ROW()-2)/20)+2),MOD(ROW()-2,20)))</f>
        <v/>
      </c>
      <c r="I10031" s="4" t="str">
        <f aca="false">IF($H10031="","",$H10031-WEEKDAY($H10031,2)+1)</f>
        <v/>
      </c>
      <c r="J10031" s="4" t="str">
        <f aca="false">IF($I10031="","",$I10031+6)</f>
        <v/>
      </c>
      <c r="K10031" s="6" t="str">
        <f aca="false">IF($H10031="","",DATE(YEAR($H10031),MONTH($H10031),1))</f>
        <v/>
      </c>
      <c r="L10031" s="0" t="str">
        <f aca="false">IF($A10031="","",INDEX(CARTAO_COMPRAS!$K:$K,INT((ROW()-2)/20)+2))</f>
        <v/>
      </c>
      <c r="M10031" s="0" t="str">
        <f aca="false">IF($A10031="","","Compra no cartão")</f>
        <v/>
      </c>
    </row>
    <row r="10032" customFormat="false" ht="13.5" hidden="false" customHeight="false" outlineLevel="0" collapsed="false">
      <c r="A10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2" s="0" t="str">
        <f aca="false">IF($A10032="","",INDEX(CARTAO_COMPRAS!$C:$C,INT((ROW()-2)/20)+2))</f>
        <v/>
      </c>
      <c r="C10032" s="0" t="str">
        <f aca="false">IF($A10032="","",INDEX(CARTAO_COMPRAS!$D:$D,INT((ROW()-2)/20)+2))</f>
        <v/>
      </c>
      <c r="D10032" s="0" t="str">
        <f aca="false">IF($A10032="","",INDEX(CARTAO_COMPRAS!$E:$E,INT((ROW()-2)/20)+2))</f>
        <v/>
      </c>
      <c r="E10032" s="0" t="str">
        <f aca="false">IF($A10032="","",INDEX(CARTAO_COMPRAS!$H:$H,INT((ROW()-2)/20)+2)+MOD(ROW()-2,20))</f>
        <v/>
      </c>
      <c r="F10032" s="0" t="str">
        <f aca="false">IF($A10032="","",INDEX(CARTAO_COMPRAS!$G:$G,INT((ROW()-2)/20)+2))</f>
        <v/>
      </c>
      <c r="G10032" s="5" t="str">
        <f aca="false">IF($A10032="","",INDEX(CARTAO_COMPRAS!$I:$I,INT((ROW()-2)/20)+2))</f>
        <v/>
      </c>
      <c r="H10032" s="4" t="str">
        <f aca="false">IF($A10032="","",EDATE(INDEX(CARTAO_COMPRAS!$J:$J,INT((ROW()-2)/20)+2),MOD(ROW()-2,20)))</f>
        <v/>
      </c>
      <c r="I10032" s="4" t="str">
        <f aca="false">IF($H10032="","",$H10032-WEEKDAY($H10032,2)+1)</f>
        <v/>
      </c>
      <c r="J10032" s="4" t="str">
        <f aca="false">IF($I10032="","",$I10032+6)</f>
        <v/>
      </c>
      <c r="K10032" s="6" t="str">
        <f aca="false">IF($H10032="","",DATE(YEAR($H10032),MONTH($H10032),1))</f>
        <v/>
      </c>
      <c r="L10032" s="0" t="str">
        <f aca="false">IF($A10032="","",INDEX(CARTAO_COMPRAS!$K:$K,INT((ROW()-2)/20)+2))</f>
        <v/>
      </c>
      <c r="M10032" s="0" t="str">
        <f aca="false">IF($A10032="","","Compra no cartão")</f>
        <v/>
      </c>
    </row>
    <row r="10033" customFormat="false" ht="13.5" hidden="false" customHeight="false" outlineLevel="0" collapsed="false">
      <c r="A10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3" s="0" t="str">
        <f aca="false">IF($A10033="","",INDEX(CARTAO_COMPRAS!$C:$C,INT((ROW()-2)/20)+2))</f>
        <v/>
      </c>
      <c r="C10033" s="0" t="str">
        <f aca="false">IF($A10033="","",INDEX(CARTAO_COMPRAS!$D:$D,INT((ROW()-2)/20)+2))</f>
        <v/>
      </c>
      <c r="D10033" s="0" t="str">
        <f aca="false">IF($A10033="","",INDEX(CARTAO_COMPRAS!$E:$E,INT((ROW()-2)/20)+2))</f>
        <v/>
      </c>
      <c r="E10033" s="0" t="str">
        <f aca="false">IF($A10033="","",INDEX(CARTAO_COMPRAS!$H:$H,INT((ROW()-2)/20)+2)+MOD(ROW()-2,20))</f>
        <v/>
      </c>
      <c r="F10033" s="0" t="str">
        <f aca="false">IF($A10033="","",INDEX(CARTAO_COMPRAS!$G:$G,INT((ROW()-2)/20)+2))</f>
        <v/>
      </c>
      <c r="G10033" s="5" t="str">
        <f aca="false">IF($A10033="","",INDEX(CARTAO_COMPRAS!$I:$I,INT((ROW()-2)/20)+2))</f>
        <v/>
      </c>
      <c r="H10033" s="4" t="str">
        <f aca="false">IF($A10033="","",EDATE(INDEX(CARTAO_COMPRAS!$J:$J,INT((ROW()-2)/20)+2),MOD(ROW()-2,20)))</f>
        <v/>
      </c>
      <c r="I10033" s="4" t="str">
        <f aca="false">IF($H10033="","",$H10033-WEEKDAY($H10033,2)+1)</f>
        <v/>
      </c>
      <c r="J10033" s="4" t="str">
        <f aca="false">IF($I10033="","",$I10033+6)</f>
        <v/>
      </c>
      <c r="K10033" s="6" t="str">
        <f aca="false">IF($H10033="","",DATE(YEAR($H10033),MONTH($H10033),1))</f>
        <v/>
      </c>
      <c r="L10033" s="0" t="str">
        <f aca="false">IF($A10033="","",INDEX(CARTAO_COMPRAS!$K:$K,INT((ROW()-2)/20)+2))</f>
        <v/>
      </c>
      <c r="M10033" s="0" t="str">
        <f aca="false">IF($A10033="","","Compra no cartão")</f>
        <v/>
      </c>
    </row>
    <row r="10034" customFormat="false" ht="13.5" hidden="false" customHeight="false" outlineLevel="0" collapsed="false">
      <c r="A10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4" s="0" t="str">
        <f aca="false">IF($A10034="","",INDEX(CARTAO_COMPRAS!$C:$C,INT((ROW()-2)/20)+2))</f>
        <v/>
      </c>
      <c r="C10034" s="0" t="str">
        <f aca="false">IF($A10034="","",INDEX(CARTAO_COMPRAS!$D:$D,INT((ROW()-2)/20)+2))</f>
        <v/>
      </c>
      <c r="D10034" s="0" t="str">
        <f aca="false">IF($A10034="","",INDEX(CARTAO_COMPRAS!$E:$E,INT((ROW()-2)/20)+2))</f>
        <v/>
      </c>
      <c r="E10034" s="0" t="str">
        <f aca="false">IF($A10034="","",INDEX(CARTAO_COMPRAS!$H:$H,INT((ROW()-2)/20)+2)+MOD(ROW()-2,20))</f>
        <v/>
      </c>
      <c r="F10034" s="0" t="str">
        <f aca="false">IF($A10034="","",INDEX(CARTAO_COMPRAS!$G:$G,INT((ROW()-2)/20)+2))</f>
        <v/>
      </c>
      <c r="G10034" s="5" t="str">
        <f aca="false">IF($A10034="","",INDEX(CARTAO_COMPRAS!$I:$I,INT((ROW()-2)/20)+2))</f>
        <v/>
      </c>
      <c r="H10034" s="4" t="str">
        <f aca="false">IF($A10034="","",EDATE(INDEX(CARTAO_COMPRAS!$J:$J,INT((ROW()-2)/20)+2),MOD(ROW()-2,20)))</f>
        <v/>
      </c>
      <c r="I10034" s="4" t="str">
        <f aca="false">IF($H10034="","",$H10034-WEEKDAY($H10034,2)+1)</f>
        <v/>
      </c>
      <c r="J10034" s="4" t="str">
        <f aca="false">IF($I10034="","",$I10034+6)</f>
        <v/>
      </c>
      <c r="K10034" s="6" t="str">
        <f aca="false">IF($H10034="","",DATE(YEAR($H10034),MONTH($H10034),1))</f>
        <v/>
      </c>
      <c r="L10034" s="0" t="str">
        <f aca="false">IF($A10034="","",INDEX(CARTAO_COMPRAS!$K:$K,INT((ROW()-2)/20)+2))</f>
        <v/>
      </c>
      <c r="M10034" s="0" t="str">
        <f aca="false">IF($A10034="","","Compra no cartão")</f>
        <v/>
      </c>
    </row>
    <row r="10035" customFormat="false" ht="13.5" hidden="false" customHeight="false" outlineLevel="0" collapsed="false">
      <c r="A10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5" s="0" t="str">
        <f aca="false">IF($A10035="","",INDEX(CARTAO_COMPRAS!$C:$C,INT((ROW()-2)/20)+2))</f>
        <v/>
      </c>
      <c r="C10035" s="0" t="str">
        <f aca="false">IF($A10035="","",INDEX(CARTAO_COMPRAS!$D:$D,INT((ROW()-2)/20)+2))</f>
        <v/>
      </c>
      <c r="D10035" s="0" t="str">
        <f aca="false">IF($A10035="","",INDEX(CARTAO_COMPRAS!$E:$E,INT((ROW()-2)/20)+2))</f>
        <v/>
      </c>
      <c r="E10035" s="0" t="str">
        <f aca="false">IF($A10035="","",INDEX(CARTAO_COMPRAS!$H:$H,INT((ROW()-2)/20)+2)+MOD(ROW()-2,20))</f>
        <v/>
      </c>
      <c r="F10035" s="0" t="str">
        <f aca="false">IF($A10035="","",INDEX(CARTAO_COMPRAS!$G:$G,INT((ROW()-2)/20)+2))</f>
        <v/>
      </c>
      <c r="G10035" s="5" t="str">
        <f aca="false">IF($A10035="","",INDEX(CARTAO_COMPRAS!$I:$I,INT((ROW()-2)/20)+2))</f>
        <v/>
      </c>
      <c r="H10035" s="4" t="str">
        <f aca="false">IF($A10035="","",EDATE(INDEX(CARTAO_COMPRAS!$J:$J,INT((ROW()-2)/20)+2),MOD(ROW()-2,20)))</f>
        <v/>
      </c>
      <c r="I10035" s="4" t="str">
        <f aca="false">IF($H10035="","",$H10035-WEEKDAY($H10035,2)+1)</f>
        <v/>
      </c>
      <c r="J10035" s="4" t="str">
        <f aca="false">IF($I10035="","",$I10035+6)</f>
        <v/>
      </c>
      <c r="K10035" s="6" t="str">
        <f aca="false">IF($H10035="","",DATE(YEAR($H10035),MONTH($H10035),1))</f>
        <v/>
      </c>
      <c r="L10035" s="0" t="str">
        <f aca="false">IF($A10035="","",INDEX(CARTAO_COMPRAS!$K:$K,INT((ROW()-2)/20)+2))</f>
        <v/>
      </c>
      <c r="M10035" s="0" t="str">
        <f aca="false">IF($A10035="","","Compra no cartão")</f>
        <v/>
      </c>
    </row>
    <row r="10036" customFormat="false" ht="13.5" hidden="false" customHeight="false" outlineLevel="0" collapsed="false">
      <c r="A10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6" s="0" t="str">
        <f aca="false">IF($A10036="","",INDEX(CARTAO_COMPRAS!$C:$C,INT((ROW()-2)/20)+2))</f>
        <v/>
      </c>
      <c r="C10036" s="0" t="str">
        <f aca="false">IF($A10036="","",INDEX(CARTAO_COMPRAS!$D:$D,INT((ROW()-2)/20)+2))</f>
        <v/>
      </c>
      <c r="D10036" s="0" t="str">
        <f aca="false">IF($A10036="","",INDEX(CARTAO_COMPRAS!$E:$E,INT((ROW()-2)/20)+2))</f>
        <v/>
      </c>
      <c r="E10036" s="0" t="str">
        <f aca="false">IF($A10036="","",INDEX(CARTAO_COMPRAS!$H:$H,INT((ROW()-2)/20)+2)+MOD(ROW()-2,20))</f>
        <v/>
      </c>
      <c r="F10036" s="0" t="str">
        <f aca="false">IF($A10036="","",INDEX(CARTAO_COMPRAS!$G:$G,INT((ROW()-2)/20)+2))</f>
        <v/>
      </c>
      <c r="G10036" s="5" t="str">
        <f aca="false">IF($A10036="","",INDEX(CARTAO_COMPRAS!$I:$I,INT((ROW()-2)/20)+2))</f>
        <v/>
      </c>
      <c r="H10036" s="4" t="str">
        <f aca="false">IF($A10036="","",EDATE(INDEX(CARTAO_COMPRAS!$J:$J,INT((ROW()-2)/20)+2),MOD(ROW()-2,20)))</f>
        <v/>
      </c>
      <c r="I10036" s="4" t="str">
        <f aca="false">IF($H10036="","",$H10036-WEEKDAY($H10036,2)+1)</f>
        <v/>
      </c>
      <c r="J10036" s="4" t="str">
        <f aca="false">IF($I10036="","",$I10036+6)</f>
        <v/>
      </c>
      <c r="K10036" s="6" t="str">
        <f aca="false">IF($H10036="","",DATE(YEAR($H10036),MONTH($H10036),1))</f>
        <v/>
      </c>
      <c r="L10036" s="0" t="str">
        <f aca="false">IF($A10036="","",INDEX(CARTAO_COMPRAS!$K:$K,INT((ROW()-2)/20)+2))</f>
        <v/>
      </c>
      <c r="M10036" s="0" t="str">
        <f aca="false">IF($A10036="","","Compra no cartão")</f>
        <v/>
      </c>
    </row>
    <row r="10037" customFormat="false" ht="13.5" hidden="false" customHeight="false" outlineLevel="0" collapsed="false">
      <c r="A10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7" s="0" t="str">
        <f aca="false">IF($A10037="","",INDEX(CARTAO_COMPRAS!$C:$C,INT((ROW()-2)/20)+2))</f>
        <v/>
      </c>
      <c r="C10037" s="0" t="str">
        <f aca="false">IF($A10037="","",INDEX(CARTAO_COMPRAS!$D:$D,INT((ROW()-2)/20)+2))</f>
        <v/>
      </c>
      <c r="D10037" s="0" t="str">
        <f aca="false">IF($A10037="","",INDEX(CARTAO_COMPRAS!$E:$E,INT((ROW()-2)/20)+2))</f>
        <v/>
      </c>
      <c r="E10037" s="0" t="str">
        <f aca="false">IF($A10037="","",INDEX(CARTAO_COMPRAS!$H:$H,INT((ROW()-2)/20)+2)+MOD(ROW()-2,20))</f>
        <v/>
      </c>
      <c r="F10037" s="0" t="str">
        <f aca="false">IF($A10037="","",INDEX(CARTAO_COMPRAS!$G:$G,INT((ROW()-2)/20)+2))</f>
        <v/>
      </c>
      <c r="G10037" s="5" t="str">
        <f aca="false">IF($A10037="","",INDEX(CARTAO_COMPRAS!$I:$I,INT((ROW()-2)/20)+2))</f>
        <v/>
      </c>
      <c r="H10037" s="4" t="str">
        <f aca="false">IF($A10037="","",EDATE(INDEX(CARTAO_COMPRAS!$J:$J,INT((ROW()-2)/20)+2),MOD(ROW()-2,20)))</f>
        <v/>
      </c>
      <c r="I10037" s="4" t="str">
        <f aca="false">IF($H10037="","",$H10037-WEEKDAY($H10037,2)+1)</f>
        <v/>
      </c>
      <c r="J10037" s="4" t="str">
        <f aca="false">IF($I10037="","",$I10037+6)</f>
        <v/>
      </c>
      <c r="K10037" s="6" t="str">
        <f aca="false">IF($H10037="","",DATE(YEAR($H10037),MONTH($H10037),1))</f>
        <v/>
      </c>
      <c r="L10037" s="0" t="str">
        <f aca="false">IF($A10037="","",INDEX(CARTAO_COMPRAS!$K:$K,INT((ROW()-2)/20)+2))</f>
        <v/>
      </c>
      <c r="M10037" s="0" t="str">
        <f aca="false">IF($A10037="","","Compra no cartão")</f>
        <v/>
      </c>
    </row>
    <row r="10038" customFormat="false" ht="13.5" hidden="false" customHeight="false" outlineLevel="0" collapsed="false">
      <c r="A10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8" s="0" t="str">
        <f aca="false">IF($A10038="","",INDEX(CARTAO_COMPRAS!$C:$C,INT((ROW()-2)/20)+2))</f>
        <v/>
      </c>
      <c r="C10038" s="0" t="str">
        <f aca="false">IF($A10038="","",INDEX(CARTAO_COMPRAS!$D:$D,INT((ROW()-2)/20)+2))</f>
        <v/>
      </c>
      <c r="D10038" s="0" t="str">
        <f aca="false">IF($A10038="","",INDEX(CARTAO_COMPRAS!$E:$E,INT((ROW()-2)/20)+2))</f>
        <v/>
      </c>
      <c r="E10038" s="0" t="str">
        <f aca="false">IF($A10038="","",INDEX(CARTAO_COMPRAS!$H:$H,INT((ROW()-2)/20)+2)+MOD(ROW()-2,20))</f>
        <v/>
      </c>
      <c r="F10038" s="0" t="str">
        <f aca="false">IF($A10038="","",INDEX(CARTAO_COMPRAS!$G:$G,INT((ROW()-2)/20)+2))</f>
        <v/>
      </c>
      <c r="G10038" s="5" t="str">
        <f aca="false">IF($A10038="","",INDEX(CARTAO_COMPRAS!$I:$I,INT((ROW()-2)/20)+2))</f>
        <v/>
      </c>
      <c r="H10038" s="4" t="str">
        <f aca="false">IF($A10038="","",EDATE(INDEX(CARTAO_COMPRAS!$J:$J,INT((ROW()-2)/20)+2),MOD(ROW()-2,20)))</f>
        <v/>
      </c>
      <c r="I10038" s="4" t="str">
        <f aca="false">IF($H10038="","",$H10038-WEEKDAY($H10038,2)+1)</f>
        <v/>
      </c>
      <c r="J10038" s="4" t="str">
        <f aca="false">IF($I10038="","",$I10038+6)</f>
        <v/>
      </c>
      <c r="K10038" s="6" t="str">
        <f aca="false">IF($H10038="","",DATE(YEAR($H10038),MONTH($H10038),1))</f>
        <v/>
      </c>
      <c r="L10038" s="0" t="str">
        <f aca="false">IF($A10038="","",INDEX(CARTAO_COMPRAS!$K:$K,INT((ROW()-2)/20)+2))</f>
        <v/>
      </c>
      <c r="M10038" s="0" t="str">
        <f aca="false">IF($A10038="","","Compra no cartão")</f>
        <v/>
      </c>
    </row>
    <row r="10039" customFormat="false" ht="13.5" hidden="false" customHeight="false" outlineLevel="0" collapsed="false">
      <c r="A10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39" s="0" t="str">
        <f aca="false">IF($A10039="","",INDEX(CARTAO_COMPRAS!$C:$C,INT((ROW()-2)/20)+2))</f>
        <v/>
      </c>
      <c r="C10039" s="0" t="str">
        <f aca="false">IF($A10039="","",INDEX(CARTAO_COMPRAS!$D:$D,INT((ROW()-2)/20)+2))</f>
        <v/>
      </c>
      <c r="D10039" s="0" t="str">
        <f aca="false">IF($A10039="","",INDEX(CARTAO_COMPRAS!$E:$E,INT((ROW()-2)/20)+2))</f>
        <v/>
      </c>
      <c r="E10039" s="0" t="str">
        <f aca="false">IF($A10039="","",INDEX(CARTAO_COMPRAS!$H:$H,INT((ROW()-2)/20)+2)+MOD(ROW()-2,20))</f>
        <v/>
      </c>
      <c r="F10039" s="0" t="str">
        <f aca="false">IF($A10039="","",INDEX(CARTAO_COMPRAS!$G:$G,INT((ROW()-2)/20)+2))</f>
        <v/>
      </c>
      <c r="G10039" s="5" t="str">
        <f aca="false">IF($A10039="","",INDEX(CARTAO_COMPRAS!$I:$I,INT((ROW()-2)/20)+2))</f>
        <v/>
      </c>
      <c r="H10039" s="4" t="str">
        <f aca="false">IF($A10039="","",EDATE(INDEX(CARTAO_COMPRAS!$J:$J,INT((ROW()-2)/20)+2),MOD(ROW()-2,20)))</f>
        <v/>
      </c>
      <c r="I10039" s="4" t="str">
        <f aca="false">IF($H10039="","",$H10039-WEEKDAY($H10039,2)+1)</f>
        <v/>
      </c>
      <c r="J10039" s="4" t="str">
        <f aca="false">IF($I10039="","",$I10039+6)</f>
        <v/>
      </c>
      <c r="K10039" s="6" t="str">
        <f aca="false">IF($H10039="","",DATE(YEAR($H10039),MONTH($H10039),1))</f>
        <v/>
      </c>
      <c r="L10039" s="0" t="str">
        <f aca="false">IF($A10039="","",INDEX(CARTAO_COMPRAS!$K:$K,INT((ROW()-2)/20)+2))</f>
        <v/>
      </c>
      <c r="M10039" s="0" t="str">
        <f aca="false">IF($A10039="","","Compra no cartão")</f>
        <v/>
      </c>
    </row>
    <row r="10040" customFormat="false" ht="13.5" hidden="false" customHeight="false" outlineLevel="0" collapsed="false">
      <c r="A10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0" s="0" t="str">
        <f aca="false">IF($A10040="","",INDEX(CARTAO_COMPRAS!$C:$C,INT((ROW()-2)/20)+2))</f>
        <v/>
      </c>
      <c r="C10040" s="0" t="str">
        <f aca="false">IF($A10040="","",INDEX(CARTAO_COMPRAS!$D:$D,INT((ROW()-2)/20)+2))</f>
        <v/>
      </c>
      <c r="D10040" s="0" t="str">
        <f aca="false">IF($A10040="","",INDEX(CARTAO_COMPRAS!$E:$E,INT((ROW()-2)/20)+2))</f>
        <v/>
      </c>
      <c r="E10040" s="0" t="str">
        <f aca="false">IF($A10040="","",INDEX(CARTAO_COMPRAS!$H:$H,INT((ROW()-2)/20)+2)+MOD(ROW()-2,20))</f>
        <v/>
      </c>
      <c r="F10040" s="0" t="str">
        <f aca="false">IF($A10040="","",INDEX(CARTAO_COMPRAS!$G:$G,INT((ROW()-2)/20)+2))</f>
        <v/>
      </c>
      <c r="G10040" s="5" t="str">
        <f aca="false">IF($A10040="","",INDEX(CARTAO_COMPRAS!$I:$I,INT((ROW()-2)/20)+2))</f>
        <v/>
      </c>
      <c r="H10040" s="4" t="str">
        <f aca="false">IF($A10040="","",EDATE(INDEX(CARTAO_COMPRAS!$J:$J,INT((ROW()-2)/20)+2),MOD(ROW()-2,20)))</f>
        <v/>
      </c>
      <c r="I10040" s="4" t="str">
        <f aca="false">IF($H10040="","",$H10040-WEEKDAY($H10040,2)+1)</f>
        <v/>
      </c>
      <c r="J10040" s="4" t="str">
        <f aca="false">IF($I10040="","",$I10040+6)</f>
        <v/>
      </c>
      <c r="K10040" s="6" t="str">
        <f aca="false">IF($H10040="","",DATE(YEAR($H10040),MONTH($H10040),1))</f>
        <v/>
      </c>
      <c r="L10040" s="0" t="str">
        <f aca="false">IF($A10040="","",INDEX(CARTAO_COMPRAS!$K:$K,INT((ROW()-2)/20)+2))</f>
        <v/>
      </c>
      <c r="M10040" s="0" t="str">
        <f aca="false">IF($A10040="","","Compra no cartão")</f>
        <v/>
      </c>
    </row>
    <row r="10041" customFormat="false" ht="13.5" hidden="false" customHeight="false" outlineLevel="0" collapsed="false">
      <c r="A10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1" s="0" t="str">
        <f aca="false">IF($A10041="","",INDEX(CARTAO_COMPRAS!$C:$C,INT((ROW()-2)/20)+2))</f>
        <v/>
      </c>
      <c r="C10041" s="0" t="str">
        <f aca="false">IF($A10041="","",INDEX(CARTAO_COMPRAS!$D:$D,INT((ROW()-2)/20)+2))</f>
        <v/>
      </c>
      <c r="D10041" s="0" t="str">
        <f aca="false">IF($A10041="","",INDEX(CARTAO_COMPRAS!$E:$E,INT((ROW()-2)/20)+2))</f>
        <v/>
      </c>
      <c r="E10041" s="0" t="str">
        <f aca="false">IF($A10041="","",INDEX(CARTAO_COMPRAS!$H:$H,INT((ROW()-2)/20)+2)+MOD(ROW()-2,20))</f>
        <v/>
      </c>
      <c r="F10041" s="0" t="str">
        <f aca="false">IF($A10041="","",INDEX(CARTAO_COMPRAS!$G:$G,INT((ROW()-2)/20)+2))</f>
        <v/>
      </c>
      <c r="G10041" s="5" t="str">
        <f aca="false">IF($A10041="","",INDEX(CARTAO_COMPRAS!$I:$I,INT((ROW()-2)/20)+2))</f>
        <v/>
      </c>
      <c r="H10041" s="4" t="str">
        <f aca="false">IF($A10041="","",EDATE(INDEX(CARTAO_COMPRAS!$J:$J,INT((ROW()-2)/20)+2),MOD(ROW()-2,20)))</f>
        <v/>
      </c>
      <c r="I10041" s="4" t="str">
        <f aca="false">IF($H10041="","",$H10041-WEEKDAY($H10041,2)+1)</f>
        <v/>
      </c>
      <c r="J10041" s="4" t="str">
        <f aca="false">IF($I10041="","",$I10041+6)</f>
        <v/>
      </c>
      <c r="K10041" s="6" t="str">
        <f aca="false">IF($H10041="","",DATE(YEAR($H10041),MONTH($H10041),1))</f>
        <v/>
      </c>
      <c r="L10041" s="0" t="str">
        <f aca="false">IF($A10041="","",INDEX(CARTAO_COMPRAS!$K:$K,INT((ROW()-2)/20)+2))</f>
        <v/>
      </c>
      <c r="M10041" s="0" t="str">
        <f aca="false">IF($A10041="","","Compra no cartão")</f>
        <v/>
      </c>
    </row>
    <row r="10042" customFormat="false" ht="13.5" hidden="false" customHeight="false" outlineLevel="0" collapsed="false">
      <c r="A100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2" s="0" t="str">
        <f aca="false">IF($A10042="","",INDEX(CARTAO_COMPRAS!$C:$C,INT((ROW()-2)/20)+2))</f>
        <v/>
      </c>
      <c r="C10042" s="0" t="str">
        <f aca="false">IF($A10042="","",INDEX(CARTAO_COMPRAS!$D:$D,INT((ROW()-2)/20)+2))</f>
        <v/>
      </c>
      <c r="D10042" s="0" t="str">
        <f aca="false">IF($A10042="","",INDEX(CARTAO_COMPRAS!$E:$E,INT((ROW()-2)/20)+2))</f>
        <v/>
      </c>
      <c r="E10042" s="0" t="str">
        <f aca="false">IF($A10042="","",INDEX(CARTAO_COMPRAS!$H:$H,INT((ROW()-2)/20)+2)+MOD(ROW()-2,20))</f>
        <v/>
      </c>
      <c r="F10042" s="0" t="str">
        <f aca="false">IF($A10042="","",INDEX(CARTAO_COMPRAS!$G:$G,INT((ROW()-2)/20)+2))</f>
        <v/>
      </c>
      <c r="G10042" s="5" t="str">
        <f aca="false">IF($A10042="","",INDEX(CARTAO_COMPRAS!$I:$I,INT((ROW()-2)/20)+2))</f>
        <v/>
      </c>
      <c r="H10042" s="4" t="str">
        <f aca="false">IF($A10042="","",EDATE(INDEX(CARTAO_COMPRAS!$J:$J,INT((ROW()-2)/20)+2),MOD(ROW()-2,20)))</f>
        <v/>
      </c>
      <c r="I10042" s="4" t="str">
        <f aca="false">IF($H10042="","",$H10042-WEEKDAY($H10042,2)+1)</f>
        <v/>
      </c>
      <c r="J10042" s="4" t="str">
        <f aca="false">IF($I10042="","",$I10042+6)</f>
        <v/>
      </c>
      <c r="K10042" s="6" t="str">
        <f aca="false">IF($H10042="","",DATE(YEAR($H10042),MONTH($H10042),1))</f>
        <v/>
      </c>
      <c r="L10042" s="0" t="str">
        <f aca="false">IF($A10042="","",INDEX(CARTAO_COMPRAS!$K:$K,INT((ROW()-2)/20)+2))</f>
        <v/>
      </c>
      <c r="M10042" s="0" t="str">
        <f aca="false">IF($A10042="","","Compra no cartão")</f>
        <v/>
      </c>
    </row>
    <row r="10043" customFormat="false" ht="13.5" hidden="false" customHeight="false" outlineLevel="0" collapsed="false">
      <c r="A10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3" s="0" t="str">
        <f aca="false">IF($A10043="","",INDEX(CARTAO_COMPRAS!$C:$C,INT((ROW()-2)/20)+2))</f>
        <v/>
      </c>
      <c r="C10043" s="0" t="str">
        <f aca="false">IF($A10043="","",INDEX(CARTAO_COMPRAS!$D:$D,INT((ROW()-2)/20)+2))</f>
        <v/>
      </c>
      <c r="D10043" s="0" t="str">
        <f aca="false">IF($A10043="","",INDEX(CARTAO_COMPRAS!$E:$E,INT((ROW()-2)/20)+2))</f>
        <v/>
      </c>
      <c r="E10043" s="0" t="str">
        <f aca="false">IF($A10043="","",INDEX(CARTAO_COMPRAS!$H:$H,INT((ROW()-2)/20)+2)+MOD(ROW()-2,20))</f>
        <v/>
      </c>
      <c r="F10043" s="0" t="str">
        <f aca="false">IF($A10043="","",INDEX(CARTAO_COMPRAS!$G:$G,INT((ROW()-2)/20)+2))</f>
        <v/>
      </c>
      <c r="G10043" s="5" t="str">
        <f aca="false">IF($A10043="","",INDEX(CARTAO_COMPRAS!$I:$I,INT((ROW()-2)/20)+2))</f>
        <v/>
      </c>
      <c r="H10043" s="4" t="str">
        <f aca="false">IF($A10043="","",EDATE(INDEX(CARTAO_COMPRAS!$J:$J,INT((ROW()-2)/20)+2),MOD(ROW()-2,20)))</f>
        <v/>
      </c>
      <c r="I10043" s="4" t="str">
        <f aca="false">IF($H10043="","",$H10043-WEEKDAY($H10043,2)+1)</f>
        <v/>
      </c>
      <c r="J10043" s="4" t="str">
        <f aca="false">IF($I10043="","",$I10043+6)</f>
        <v/>
      </c>
      <c r="K10043" s="6" t="str">
        <f aca="false">IF($H10043="","",DATE(YEAR($H10043),MONTH($H10043),1))</f>
        <v/>
      </c>
      <c r="L10043" s="0" t="str">
        <f aca="false">IF($A10043="","",INDEX(CARTAO_COMPRAS!$K:$K,INT((ROW()-2)/20)+2))</f>
        <v/>
      </c>
      <c r="M10043" s="0" t="str">
        <f aca="false">IF($A10043="","","Compra no cartão")</f>
        <v/>
      </c>
    </row>
    <row r="10044" customFormat="false" ht="13.5" hidden="false" customHeight="false" outlineLevel="0" collapsed="false">
      <c r="A10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4" s="0" t="str">
        <f aca="false">IF($A10044="","",INDEX(CARTAO_COMPRAS!$C:$C,INT((ROW()-2)/20)+2))</f>
        <v/>
      </c>
      <c r="C10044" s="0" t="str">
        <f aca="false">IF($A10044="","",INDEX(CARTAO_COMPRAS!$D:$D,INT((ROW()-2)/20)+2))</f>
        <v/>
      </c>
      <c r="D10044" s="0" t="str">
        <f aca="false">IF($A10044="","",INDEX(CARTAO_COMPRAS!$E:$E,INT((ROW()-2)/20)+2))</f>
        <v/>
      </c>
      <c r="E10044" s="0" t="str">
        <f aca="false">IF($A10044="","",INDEX(CARTAO_COMPRAS!$H:$H,INT((ROW()-2)/20)+2)+MOD(ROW()-2,20))</f>
        <v/>
      </c>
      <c r="F10044" s="0" t="str">
        <f aca="false">IF($A10044="","",INDEX(CARTAO_COMPRAS!$G:$G,INT((ROW()-2)/20)+2))</f>
        <v/>
      </c>
      <c r="G10044" s="5" t="str">
        <f aca="false">IF($A10044="","",INDEX(CARTAO_COMPRAS!$I:$I,INT((ROW()-2)/20)+2))</f>
        <v/>
      </c>
      <c r="H10044" s="4" t="str">
        <f aca="false">IF($A10044="","",EDATE(INDEX(CARTAO_COMPRAS!$J:$J,INT((ROW()-2)/20)+2),MOD(ROW()-2,20)))</f>
        <v/>
      </c>
      <c r="I10044" s="4" t="str">
        <f aca="false">IF($H10044="","",$H10044-WEEKDAY($H10044,2)+1)</f>
        <v/>
      </c>
      <c r="J10044" s="4" t="str">
        <f aca="false">IF($I10044="","",$I10044+6)</f>
        <v/>
      </c>
      <c r="K10044" s="6" t="str">
        <f aca="false">IF($H10044="","",DATE(YEAR($H10044),MONTH($H10044),1))</f>
        <v/>
      </c>
      <c r="L10044" s="0" t="str">
        <f aca="false">IF($A10044="","",INDEX(CARTAO_COMPRAS!$K:$K,INT((ROW()-2)/20)+2))</f>
        <v/>
      </c>
      <c r="M10044" s="0" t="str">
        <f aca="false">IF($A10044="","","Compra no cartão")</f>
        <v/>
      </c>
    </row>
    <row r="10045" customFormat="false" ht="13.5" hidden="false" customHeight="false" outlineLevel="0" collapsed="false">
      <c r="A10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5" s="0" t="str">
        <f aca="false">IF($A10045="","",INDEX(CARTAO_COMPRAS!$C:$C,INT((ROW()-2)/20)+2))</f>
        <v/>
      </c>
      <c r="C10045" s="0" t="str">
        <f aca="false">IF($A10045="","",INDEX(CARTAO_COMPRAS!$D:$D,INT((ROW()-2)/20)+2))</f>
        <v/>
      </c>
      <c r="D10045" s="0" t="str">
        <f aca="false">IF($A10045="","",INDEX(CARTAO_COMPRAS!$E:$E,INT((ROW()-2)/20)+2))</f>
        <v/>
      </c>
      <c r="E10045" s="0" t="str">
        <f aca="false">IF($A10045="","",INDEX(CARTAO_COMPRAS!$H:$H,INT((ROW()-2)/20)+2)+MOD(ROW()-2,20))</f>
        <v/>
      </c>
      <c r="F10045" s="0" t="str">
        <f aca="false">IF($A10045="","",INDEX(CARTAO_COMPRAS!$G:$G,INT((ROW()-2)/20)+2))</f>
        <v/>
      </c>
      <c r="G10045" s="5" t="str">
        <f aca="false">IF($A10045="","",INDEX(CARTAO_COMPRAS!$I:$I,INT((ROW()-2)/20)+2))</f>
        <v/>
      </c>
      <c r="H10045" s="4" t="str">
        <f aca="false">IF($A10045="","",EDATE(INDEX(CARTAO_COMPRAS!$J:$J,INT((ROW()-2)/20)+2),MOD(ROW()-2,20)))</f>
        <v/>
      </c>
      <c r="I10045" s="4" t="str">
        <f aca="false">IF($H10045="","",$H10045-WEEKDAY($H10045,2)+1)</f>
        <v/>
      </c>
      <c r="J10045" s="4" t="str">
        <f aca="false">IF($I10045="","",$I10045+6)</f>
        <v/>
      </c>
      <c r="K10045" s="6" t="str">
        <f aca="false">IF($H10045="","",DATE(YEAR($H10045),MONTH($H10045),1))</f>
        <v/>
      </c>
      <c r="L10045" s="0" t="str">
        <f aca="false">IF($A10045="","",INDEX(CARTAO_COMPRAS!$K:$K,INT((ROW()-2)/20)+2))</f>
        <v/>
      </c>
      <c r="M10045" s="0" t="str">
        <f aca="false">IF($A10045="","","Compra no cartão")</f>
        <v/>
      </c>
    </row>
    <row r="10046" customFormat="false" ht="13.5" hidden="false" customHeight="false" outlineLevel="0" collapsed="false">
      <c r="A10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6" s="0" t="str">
        <f aca="false">IF($A10046="","",INDEX(CARTAO_COMPRAS!$C:$C,INT((ROW()-2)/20)+2))</f>
        <v/>
      </c>
      <c r="C10046" s="0" t="str">
        <f aca="false">IF($A10046="","",INDEX(CARTAO_COMPRAS!$D:$D,INT((ROW()-2)/20)+2))</f>
        <v/>
      </c>
      <c r="D10046" s="0" t="str">
        <f aca="false">IF($A10046="","",INDEX(CARTAO_COMPRAS!$E:$E,INT((ROW()-2)/20)+2))</f>
        <v/>
      </c>
      <c r="E10046" s="0" t="str">
        <f aca="false">IF($A10046="","",INDEX(CARTAO_COMPRAS!$H:$H,INT((ROW()-2)/20)+2)+MOD(ROW()-2,20))</f>
        <v/>
      </c>
      <c r="F10046" s="0" t="str">
        <f aca="false">IF($A10046="","",INDEX(CARTAO_COMPRAS!$G:$G,INT((ROW()-2)/20)+2))</f>
        <v/>
      </c>
      <c r="G10046" s="5" t="str">
        <f aca="false">IF($A10046="","",INDEX(CARTAO_COMPRAS!$I:$I,INT((ROW()-2)/20)+2))</f>
        <v/>
      </c>
      <c r="H10046" s="4" t="str">
        <f aca="false">IF($A10046="","",EDATE(INDEX(CARTAO_COMPRAS!$J:$J,INT((ROW()-2)/20)+2),MOD(ROW()-2,20)))</f>
        <v/>
      </c>
      <c r="I10046" s="4" t="str">
        <f aca="false">IF($H10046="","",$H10046-WEEKDAY($H10046,2)+1)</f>
        <v/>
      </c>
      <c r="J10046" s="4" t="str">
        <f aca="false">IF($I10046="","",$I10046+6)</f>
        <v/>
      </c>
      <c r="K10046" s="6" t="str">
        <f aca="false">IF($H10046="","",DATE(YEAR($H10046),MONTH($H10046),1))</f>
        <v/>
      </c>
      <c r="L10046" s="0" t="str">
        <f aca="false">IF($A10046="","",INDEX(CARTAO_COMPRAS!$K:$K,INT((ROW()-2)/20)+2))</f>
        <v/>
      </c>
      <c r="M10046" s="0" t="str">
        <f aca="false">IF($A10046="","","Compra no cartão")</f>
        <v/>
      </c>
    </row>
    <row r="10047" customFormat="false" ht="13.5" hidden="false" customHeight="false" outlineLevel="0" collapsed="false">
      <c r="A10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7" s="0" t="str">
        <f aca="false">IF($A10047="","",INDEX(CARTAO_COMPRAS!$C:$C,INT((ROW()-2)/20)+2))</f>
        <v/>
      </c>
      <c r="C10047" s="0" t="str">
        <f aca="false">IF($A10047="","",INDEX(CARTAO_COMPRAS!$D:$D,INT((ROW()-2)/20)+2))</f>
        <v/>
      </c>
      <c r="D10047" s="0" t="str">
        <f aca="false">IF($A10047="","",INDEX(CARTAO_COMPRAS!$E:$E,INT((ROW()-2)/20)+2))</f>
        <v/>
      </c>
      <c r="E10047" s="0" t="str">
        <f aca="false">IF($A10047="","",INDEX(CARTAO_COMPRAS!$H:$H,INT((ROW()-2)/20)+2)+MOD(ROW()-2,20))</f>
        <v/>
      </c>
      <c r="F10047" s="0" t="str">
        <f aca="false">IF($A10047="","",INDEX(CARTAO_COMPRAS!$G:$G,INT((ROW()-2)/20)+2))</f>
        <v/>
      </c>
      <c r="G10047" s="5" t="str">
        <f aca="false">IF($A10047="","",INDEX(CARTAO_COMPRAS!$I:$I,INT((ROW()-2)/20)+2))</f>
        <v/>
      </c>
      <c r="H10047" s="4" t="str">
        <f aca="false">IF($A10047="","",EDATE(INDEX(CARTAO_COMPRAS!$J:$J,INT((ROW()-2)/20)+2),MOD(ROW()-2,20)))</f>
        <v/>
      </c>
      <c r="I10047" s="4" t="str">
        <f aca="false">IF($H10047="","",$H10047-WEEKDAY($H10047,2)+1)</f>
        <v/>
      </c>
      <c r="J10047" s="4" t="str">
        <f aca="false">IF($I10047="","",$I10047+6)</f>
        <v/>
      </c>
      <c r="K10047" s="6" t="str">
        <f aca="false">IF($H10047="","",DATE(YEAR($H10047),MONTH($H10047),1))</f>
        <v/>
      </c>
      <c r="L10047" s="0" t="str">
        <f aca="false">IF($A10047="","",INDEX(CARTAO_COMPRAS!$K:$K,INT((ROW()-2)/20)+2))</f>
        <v/>
      </c>
      <c r="M10047" s="0" t="str">
        <f aca="false">IF($A10047="","","Compra no cartão")</f>
        <v/>
      </c>
    </row>
    <row r="10048" customFormat="false" ht="13.5" hidden="false" customHeight="false" outlineLevel="0" collapsed="false">
      <c r="A10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8" s="0" t="str">
        <f aca="false">IF($A10048="","",INDEX(CARTAO_COMPRAS!$C:$C,INT((ROW()-2)/20)+2))</f>
        <v/>
      </c>
      <c r="C10048" s="0" t="str">
        <f aca="false">IF($A10048="","",INDEX(CARTAO_COMPRAS!$D:$D,INT((ROW()-2)/20)+2))</f>
        <v/>
      </c>
      <c r="D10048" s="0" t="str">
        <f aca="false">IF($A10048="","",INDEX(CARTAO_COMPRAS!$E:$E,INT((ROW()-2)/20)+2))</f>
        <v/>
      </c>
      <c r="E10048" s="0" t="str">
        <f aca="false">IF($A10048="","",INDEX(CARTAO_COMPRAS!$H:$H,INT((ROW()-2)/20)+2)+MOD(ROW()-2,20))</f>
        <v/>
      </c>
      <c r="F10048" s="0" t="str">
        <f aca="false">IF($A10048="","",INDEX(CARTAO_COMPRAS!$G:$G,INT((ROW()-2)/20)+2))</f>
        <v/>
      </c>
      <c r="G10048" s="5" t="str">
        <f aca="false">IF($A10048="","",INDEX(CARTAO_COMPRAS!$I:$I,INT((ROW()-2)/20)+2))</f>
        <v/>
      </c>
      <c r="H10048" s="4" t="str">
        <f aca="false">IF($A10048="","",EDATE(INDEX(CARTAO_COMPRAS!$J:$J,INT((ROW()-2)/20)+2),MOD(ROW()-2,20)))</f>
        <v/>
      </c>
      <c r="I10048" s="4" t="str">
        <f aca="false">IF($H10048="","",$H10048-WEEKDAY($H10048,2)+1)</f>
        <v/>
      </c>
      <c r="J10048" s="4" t="str">
        <f aca="false">IF($I10048="","",$I10048+6)</f>
        <v/>
      </c>
      <c r="K10048" s="6" t="str">
        <f aca="false">IF($H10048="","",DATE(YEAR($H10048),MONTH($H10048),1))</f>
        <v/>
      </c>
      <c r="L10048" s="0" t="str">
        <f aca="false">IF($A10048="","",INDEX(CARTAO_COMPRAS!$K:$K,INT((ROW()-2)/20)+2))</f>
        <v/>
      </c>
      <c r="M10048" s="0" t="str">
        <f aca="false">IF($A10048="","","Compra no cartão")</f>
        <v/>
      </c>
    </row>
    <row r="10049" customFormat="false" ht="13.5" hidden="false" customHeight="false" outlineLevel="0" collapsed="false">
      <c r="A10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49" s="0" t="str">
        <f aca="false">IF($A10049="","",INDEX(CARTAO_COMPRAS!$C:$C,INT((ROW()-2)/20)+2))</f>
        <v/>
      </c>
      <c r="C10049" s="0" t="str">
        <f aca="false">IF($A10049="","",INDEX(CARTAO_COMPRAS!$D:$D,INT((ROW()-2)/20)+2))</f>
        <v/>
      </c>
      <c r="D10049" s="0" t="str">
        <f aca="false">IF($A10049="","",INDEX(CARTAO_COMPRAS!$E:$E,INT((ROW()-2)/20)+2))</f>
        <v/>
      </c>
      <c r="E10049" s="0" t="str">
        <f aca="false">IF($A10049="","",INDEX(CARTAO_COMPRAS!$H:$H,INT((ROW()-2)/20)+2)+MOD(ROW()-2,20))</f>
        <v/>
      </c>
      <c r="F10049" s="0" t="str">
        <f aca="false">IF($A10049="","",INDEX(CARTAO_COMPRAS!$G:$G,INT((ROW()-2)/20)+2))</f>
        <v/>
      </c>
      <c r="G10049" s="5" t="str">
        <f aca="false">IF($A10049="","",INDEX(CARTAO_COMPRAS!$I:$I,INT((ROW()-2)/20)+2))</f>
        <v/>
      </c>
      <c r="H10049" s="4" t="str">
        <f aca="false">IF($A10049="","",EDATE(INDEX(CARTAO_COMPRAS!$J:$J,INT((ROW()-2)/20)+2),MOD(ROW()-2,20)))</f>
        <v/>
      </c>
      <c r="I10049" s="4" t="str">
        <f aca="false">IF($H10049="","",$H10049-WEEKDAY($H10049,2)+1)</f>
        <v/>
      </c>
      <c r="J10049" s="4" t="str">
        <f aca="false">IF($I10049="","",$I10049+6)</f>
        <v/>
      </c>
      <c r="K10049" s="6" t="str">
        <f aca="false">IF($H10049="","",DATE(YEAR($H10049),MONTH($H10049),1))</f>
        <v/>
      </c>
      <c r="L10049" s="0" t="str">
        <f aca="false">IF($A10049="","",INDEX(CARTAO_COMPRAS!$K:$K,INT((ROW()-2)/20)+2))</f>
        <v/>
      </c>
      <c r="M10049" s="0" t="str">
        <f aca="false">IF($A10049="","","Compra no cartão")</f>
        <v/>
      </c>
    </row>
    <row r="10050" customFormat="false" ht="13.5" hidden="false" customHeight="false" outlineLevel="0" collapsed="false">
      <c r="A10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0" s="0" t="str">
        <f aca="false">IF($A10050="","",INDEX(CARTAO_COMPRAS!$C:$C,INT((ROW()-2)/20)+2))</f>
        <v/>
      </c>
      <c r="C10050" s="0" t="str">
        <f aca="false">IF($A10050="","",INDEX(CARTAO_COMPRAS!$D:$D,INT((ROW()-2)/20)+2))</f>
        <v/>
      </c>
      <c r="D10050" s="0" t="str">
        <f aca="false">IF($A10050="","",INDEX(CARTAO_COMPRAS!$E:$E,INT((ROW()-2)/20)+2))</f>
        <v/>
      </c>
      <c r="E10050" s="0" t="str">
        <f aca="false">IF($A10050="","",INDEX(CARTAO_COMPRAS!$H:$H,INT((ROW()-2)/20)+2)+MOD(ROW()-2,20))</f>
        <v/>
      </c>
      <c r="F10050" s="0" t="str">
        <f aca="false">IF($A10050="","",INDEX(CARTAO_COMPRAS!$G:$G,INT((ROW()-2)/20)+2))</f>
        <v/>
      </c>
      <c r="G10050" s="5" t="str">
        <f aca="false">IF($A10050="","",INDEX(CARTAO_COMPRAS!$I:$I,INT((ROW()-2)/20)+2))</f>
        <v/>
      </c>
      <c r="H10050" s="4" t="str">
        <f aca="false">IF($A10050="","",EDATE(INDEX(CARTAO_COMPRAS!$J:$J,INT((ROW()-2)/20)+2),MOD(ROW()-2,20)))</f>
        <v/>
      </c>
      <c r="I10050" s="4" t="str">
        <f aca="false">IF($H10050="","",$H10050-WEEKDAY($H10050,2)+1)</f>
        <v/>
      </c>
      <c r="J10050" s="4" t="str">
        <f aca="false">IF($I10050="","",$I10050+6)</f>
        <v/>
      </c>
      <c r="K10050" s="6" t="str">
        <f aca="false">IF($H10050="","",DATE(YEAR($H10050),MONTH($H10050),1))</f>
        <v/>
      </c>
      <c r="L10050" s="0" t="str">
        <f aca="false">IF($A10050="","",INDEX(CARTAO_COMPRAS!$K:$K,INT((ROW()-2)/20)+2))</f>
        <v/>
      </c>
      <c r="M10050" s="0" t="str">
        <f aca="false">IF($A10050="","","Compra no cartão")</f>
        <v/>
      </c>
    </row>
    <row r="10051" customFormat="false" ht="13.5" hidden="false" customHeight="false" outlineLevel="0" collapsed="false">
      <c r="A10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1" s="0" t="str">
        <f aca="false">IF($A10051="","",INDEX(CARTAO_COMPRAS!$C:$C,INT((ROW()-2)/20)+2))</f>
        <v/>
      </c>
      <c r="C10051" s="0" t="str">
        <f aca="false">IF($A10051="","",INDEX(CARTAO_COMPRAS!$D:$D,INT((ROW()-2)/20)+2))</f>
        <v/>
      </c>
      <c r="D10051" s="0" t="str">
        <f aca="false">IF($A10051="","",INDEX(CARTAO_COMPRAS!$E:$E,INT((ROW()-2)/20)+2))</f>
        <v/>
      </c>
      <c r="E10051" s="0" t="str">
        <f aca="false">IF($A10051="","",INDEX(CARTAO_COMPRAS!$H:$H,INT((ROW()-2)/20)+2)+MOD(ROW()-2,20))</f>
        <v/>
      </c>
      <c r="F10051" s="0" t="str">
        <f aca="false">IF($A10051="","",INDEX(CARTAO_COMPRAS!$G:$G,INT((ROW()-2)/20)+2))</f>
        <v/>
      </c>
      <c r="G10051" s="5" t="str">
        <f aca="false">IF($A10051="","",INDEX(CARTAO_COMPRAS!$I:$I,INT((ROW()-2)/20)+2))</f>
        <v/>
      </c>
      <c r="H10051" s="4" t="str">
        <f aca="false">IF($A10051="","",EDATE(INDEX(CARTAO_COMPRAS!$J:$J,INT((ROW()-2)/20)+2),MOD(ROW()-2,20)))</f>
        <v/>
      </c>
      <c r="I10051" s="4" t="str">
        <f aca="false">IF($H10051="","",$H10051-WEEKDAY($H10051,2)+1)</f>
        <v/>
      </c>
      <c r="J10051" s="4" t="str">
        <f aca="false">IF($I10051="","",$I10051+6)</f>
        <v/>
      </c>
      <c r="K10051" s="6" t="str">
        <f aca="false">IF($H10051="","",DATE(YEAR($H10051),MONTH($H10051),1))</f>
        <v/>
      </c>
      <c r="L10051" s="0" t="str">
        <f aca="false">IF($A10051="","",INDEX(CARTAO_COMPRAS!$K:$K,INT((ROW()-2)/20)+2))</f>
        <v/>
      </c>
      <c r="M10051" s="0" t="str">
        <f aca="false">IF($A10051="","","Compra no cartão")</f>
        <v/>
      </c>
    </row>
    <row r="10052" customFormat="false" ht="13.5" hidden="false" customHeight="false" outlineLevel="0" collapsed="false">
      <c r="A10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2" s="0" t="str">
        <f aca="false">IF($A10052="","",INDEX(CARTAO_COMPRAS!$C:$C,INT((ROW()-2)/20)+2))</f>
        <v/>
      </c>
      <c r="C10052" s="0" t="str">
        <f aca="false">IF($A10052="","",INDEX(CARTAO_COMPRAS!$D:$D,INT((ROW()-2)/20)+2))</f>
        <v/>
      </c>
      <c r="D10052" s="0" t="str">
        <f aca="false">IF($A10052="","",INDEX(CARTAO_COMPRAS!$E:$E,INT((ROW()-2)/20)+2))</f>
        <v/>
      </c>
      <c r="E10052" s="0" t="str">
        <f aca="false">IF($A10052="","",INDEX(CARTAO_COMPRAS!$H:$H,INT((ROW()-2)/20)+2)+MOD(ROW()-2,20))</f>
        <v/>
      </c>
      <c r="F10052" s="0" t="str">
        <f aca="false">IF($A10052="","",INDEX(CARTAO_COMPRAS!$G:$G,INT((ROW()-2)/20)+2))</f>
        <v/>
      </c>
      <c r="G10052" s="5" t="str">
        <f aca="false">IF($A10052="","",INDEX(CARTAO_COMPRAS!$I:$I,INT((ROW()-2)/20)+2))</f>
        <v/>
      </c>
      <c r="H10052" s="4" t="str">
        <f aca="false">IF($A10052="","",EDATE(INDEX(CARTAO_COMPRAS!$J:$J,INT((ROW()-2)/20)+2),MOD(ROW()-2,20)))</f>
        <v/>
      </c>
      <c r="I10052" s="4" t="str">
        <f aca="false">IF($H10052="","",$H10052-WEEKDAY($H10052,2)+1)</f>
        <v/>
      </c>
      <c r="J10052" s="4" t="str">
        <f aca="false">IF($I10052="","",$I10052+6)</f>
        <v/>
      </c>
      <c r="K10052" s="6" t="str">
        <f aca="false">IF($H10052="","",DATE(YEAR($H10052),MONTH($H10052),1))</f>
        <v/>
      </c>
      <c r="L10052" s="0" t="str">
        <f aca="false">IF($A10052="","",INDEX(CARTAO_COMPRAS!$K:$K,INT((ROW()-2)/20)+2))</f>
        <v/>
      </c>
      <c r="M10052" s="0" t="str">
        <f aca="false">IF($A10052="","","Compra no cartão")</f>
        <v/>
      </c>
    </row>
    <row r="10053" customFormat="false" ht="13.5" hidden="false" customHeight="false" outlineLevel="0" collapsed="false">
      <c r="A10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3" s="0" t="str">
        <f aca="false">IF($A10053="","",INDEX(CARTAO_COMPRAS!$C:$C,INT((ROW()-2)/20)+2))</f>
        <v/>
      </c>
      <c r="C10053" s="0" t="str">
        <f aca="false">IF($A10053="","",INDEX(CARTAO_COMPRAS!$D:$D,INT((ROW()-2)/20)+2))</f>
        <v/>
      </c>
      <c r="D10053" s="0" t="str">
        <f aca="false">IF($A10053="","",INDEX(CARTAO_COMPRAS!$E:$E,INT((ROW()-2)/20)+2))</f>
        <v/>
      </c>
      <c r="E10053" s="0" t="str">
        <f aca="false">IF($A10053="","",INDEX(CARTAO_COMPRAS!$H:$H,INT((ROW()-2)/20)+2)+MOD(ROW()-2,20))</f>
        <v/>
      </c>
      <c r="F10053" s="0" t="str">
        <f aca="false">IF($A10053="","",INDEX(CARTAO_COMPRAS!$G:$G,INT((ROW()-2)/20)+2))</f>
        <v/>
      </c>
      <c r="G10053" s="5" t="str">
        <f aca="false">IF($A10053="","",INDEX(CARTAO_COMPRAS!$I:$I,INT((ROW()-2)/20)+2))</f>
        <v/>
      </c>
      <c r="H10053" s="4" t="str">
        <f aca="false">IF($A10053="","",EDATE(INDEX(CARTAO_COMPRAS!$J:$J,INT((ROW()-2)/20)+2),MOD(ROW()-2,20)))</f>
        <v/>
      </c>
      <c r="I10053" s="4" t="str">
        <f aca="false">IF($H10053="","",$H10053-WEEKDAY($H10053,2)+1)</f>
        <v/>
      </c>
      <c r="J10053" s="4" t="str">
        <f aca="false">IF($I10053="","",$I10053+6)</f>
        <v/>
      </c>
      <c r="K10053" s="6" t="str">
        <f aca="false">IF($H10053="","",DATE(YEAR($H10053),MONTH($H10053),1))</f>
        <v/>
      </c>
      <c r="L10053" s="0" t="str">
        <f aca="false">IF($A10053="","",INDEX(CARTAO_COMPRAS!$K:$K,INT((ROW()-2)/20)+2))</f>
        <v/>
      </c>
      <c r="M10053" s="0" t="str">
        <f aca="false">IF($A10053="","","Compra no cartão")</f>
        <v/>
      </c>
    </row>
    <row r="10054" customFormat="false" ht="13.5" hidden="false" customHeight="false" outlineLevel="0" collapsed="false">
      <c r="A10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4" s="0" t="str">
        <f aca="false">IF($A10054="","",INDEX(CARTAO_COMPRAS!$C:$C,INT((ROW()-2)/20)+2))</f>
        <v/>
      </c>
      <c r="C10054" s="0" t="str">
        <f aca="false">IF($A10054="","",INDEX(CARTAO_COMPRAS!$D:$D,INT((ROW()-2)/20)+2))</f>
        <v/>
      </c>
      <c r="D10054" s="0" t="str">
        <f aca="false">IF($A10054="","",INDEX(CARTAO_COMPRAS!$E:$E,INT((ROW()-2)/20)+2))</f>
        <v/>
      </c>
      <c r="E10054" s="0" t="str">
        <f aca="false">IF($A10054="","",INDEX(CARTAO_COMPRAS!$H:$H,INT((ROW()-2)/20)+2)+MOD(ROW()-2,20))</f>
        <v/>
      </c>
      <c r="F10054" s="0" t="str">
        <f aca="false">IF($A10054="","",INDEX(CARTAO_COMPRAS!$G:$G,INT((ROW()-2)/20)+2))</f>
        <v/>
      </c>
      <c r="G10054" s="5" t="str">
        <f aca="false">IF($A10054="","",INDEX(CARTAO_COMPRAS!$I:$I,INT((ROW()-2)/20)+2))</f>
        <v/>
      </c>
      <c r="H10054" s="4" t="str">
        <f aca="false">IF($A10054="","",EDATE(INDEX(CARTAO_COMPRAS!$J:$J,INT((ROW()-2)/20)+2),MOD(ROW()-2,20)))</f>
        <v/>
      </c>
      <c r="I10054" s="4" t="str">
        <f aca="false">IF($H10054="","",$H10054-WEEKDAY($H10054,2)+1)</f>
        <v/>
      </c>
      <c r="J10054" s="4" t="str">
        <f aca="false">IF($I10054="","",$I10054+6)</f>
        <v/>
      </c>
      <c r="K10054" s="6" t="str">
        <f aca="false">IF($H10054="","",DATE(YEAR($H10054),MONTH($H10054),1))</f>
        <v/>
      </c>
      <c r="L10054" s="0" t="str">
        <f aca="false">IF($A10054="","",INDEX(CARTAO_COMPRAS!$K:$K,INT((ROW()-2)/20)+2))</f>
        <v/>
      </c>
      <c r="M10054" s="0" t="str">
        <f aca="false">IF($A10054="","","Compra no cartão")</f>
        <v/>
      </c>
    </row>
    <row r="10055" customFormat="false" ht="13.5" hidden="false" customHeight="false" outlineLevel="0" collapsed="false">
      <c r="A10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5" s="0" t="str">
        <f aca="false">IF($A10055="","",INDEX(CARTAO_COMPRAS!$C:$C,INT((ROW()-2)/20)+2))</f>
        <v/>
      </c>
      <c r="C10055" s="0" t="str">
        <f aca="false">IF($A10055="","",INDEX(CARTAO_COMPRAS!$D:$D,INT((ROW()-2)/20)+2))</f>
        <v/>
      </c>
      <c r="D10055" s="0" t="str">
        <f aca="false">IF($A10055="","",INDEX(CARTAO_COMPRAS!$E:$E,INT((ROW()-2)/20)+2))</f>
        <v/>
      </c>
      <c r="E10055" s="0" t="str">
        <f aca="false">IF($A10055="","",INDEX(CARTAO_COMPRAS!$H:$H,INT((ROW()-2)/20)+2)+MOD(ROW()-2,20))</f>
        <v/>
      </c>
      <c r="F10055" s="0" t="str">
        <f aca="false">IF($A10055="","",INDEX(CARTAO_COMPRAS!$G:$G,INT((ROW()-2)/20)+2))</f>
        <v/>
      </c>
      <c r="G10055" s="5" t="str">
        <f aca="false">IF($A10055="","",INDEX(CARTAO_COMPRAS!$I:$I,INT((ROW()-2)/20)+2))</f>
        <v/>
      </c>
      <c r="H10055" s="4" t="str">
        <f aca="false">IF($A10055="","",EDATE(INDEX(CARTAO_COMPRAS!$J:$J,INT((ROW()-2)/20)+2),MOD(ROW()-2,20)))</f>
        <v/>
      </c>
      <c r="I10055" s="4" t="str">
        <f aca="false">IF($H10055="","",$H10055-WEEKDAY($H10055,2)+1)</f>
        <v/>
      </c>
      <c r="J10055" s="4" t="str">
        <f aca="false">IF($I10055="","",$I10055+6)</f>
        <v/>
      </c>
      <c r="K10055" s="6" t="str">
        <f aca="false">IF($H10055="","",DATE(YEAR($H10055),MONTH($H10055),1))</f>
        <v/>
      </c>
      <c r="L10055" s="0" t="str">
        <f aca="false">IF($A10055="","",INDEX(CARTAO_COMPRAS!$K:$K,INT((ROW()-2)/20)+2))</f>
        <v/>
      </c>
      <c r="M10055" s="0" t="str">
        <f aca="false">IF($A10055="","","Compra no cartão")</f>
        <v/>
      </c>
    </row>
    <row r="10056" customFormat="false" ht="13.5" hidden="false" customHeight="false" outlineLevel="0" collapsed="false">
      <c r="A10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6" s="0" t="str">
        <f aca="false">IF($A10056="","",INDEX(CARTAO_COMPRAS!$C:$C,INT((ROW()-2)/20)+2))</f>
        <v/>
      </c>
      <c r="C10056" s="0" t="str">
        <f aca="false">IF($A10056="","",INDEX(CARTAO_COMPRAS!$D:$D,INT((ROW()-2)/20)+2))</f>
        <v/>
      </c>
      <c r="D10056" s="0" t="str">
        <f aca="false">IF($A10056="","",INDEX(CARTAO_COMPRAS!$E:$E,INT((ROW()-2)/20)+2))</f>
        <v/>
      </c>
      <c r="E10056" s="0" t="str">
        <f aca="false">IF($A10056="","",INDEX(CARTAO_COMPRAS!$H:$H,INT((ROW()-2)/20)+2)+MOD(ROW()-2,20))</f>
        <v/>
      </c>
      <c r="F10056" s="0" t="str">
        <f aca="false">IF($A10056="","",INDEX(CARTAO_COMPRAS!$G:$G,INT((ROW()-2)/20)+2))</f>
        <v/>
      </c>
      <c r="G10056" s="5" t="str">
        <f aca="false">IF($A10056="","",INDEX(CARTAO_COMPRAS!$I:$I,INT((ROW()-2)/20)+2))</f>
        <v/>
      </c>
      <c r="H10056" s="4" t="str">
        <f aca="false">IF($A10056="","",EDATE(INDEX(CARTAO_COMPRAS!$J:$J,INT((ROW()-2)/20)+2),MOD(ROW()-2,20)))</f>
        <v/>
      </c>
      <c r="I10056" s="4" t="str">
        <f aca="false">IF($H10056="","",$H10056-WEEKDAY($H10056,2)+1)</f>
        <v/>
      </c>
      <c r="J10056" s="4" t="str">
        <f aca="false">IF($I10056="","",$I10056+6)</f>
        <v/>
      </c>
      <c r="K10056" s="6" t="str">
        <f aca="false">IF($H10056="","",DATE(YEAR($H10056),MONTH($H10056),1))</f>
        <v/>
      </c>
      <c r="L10056" s="0" t="str">
        <f aca="false">IF($A10056="","",INDEX(CARTAO_COMPRAS!$K:$K,INT((ROW()-2)/20)+2))</f>
        <v/>
      </c>
      <c r="M10056" s="0" t="str">
        <f aca="false">IF($A10056="","","Compra no cartão")</f>
        <v/>
      </c>
    </row>
    <row r="10057" customFormat="false" ht="13.5" hidden="false" customHeight="false" outlineLevel="0" collapsed="false">
      <c r="A10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7" s="0" t="str">
        <f aca="false">IF($A10057="","",INDEX(CARTAO_COMPRAS!$C:$C,INT((ROW()-2)/20)+2))</f>
        <v/>
      </c>
      <c r="C10057" s="0" t="str">
        <f aca="false">IF($A10057="","",INDEX(CARTAO_COMPRAS!$D:$D,INT((ROW()-2)/20)+2))</f>
        <v/>
      </c>
      <c r="D10057" s="0" t="str">
        <f aca="false">IF($A10057="","",INDEX(CARTAO_COMPRAS!$E:$E,INT((ROW()-2)/20)+2))</f>
        <v/>
      </c>
      <c r="E10057" s="0" t="str">
        <f aca="false">IF($A10057="","",INDEX(CARTAO_COMPRAS!$H:$H,INT((ROW()-2)/20)+2)+MOD(ROW()-2,20))</f>
        <v/>
      </c>
      <c r="F10057" s="0" t="str">
        <f aca="false">IF($A10057="","",INDEX(CARTAO_COMPRAS!$G:$G,INT((ROW()-2)/20)+2))</f>
        <v/>
      </c>
      <c r="G10057" s="5" t="str">
        <f aca="false">IF($A10057="","",INDEX(CARTAO_COMPRAS!$I:$I,INT((ROW()-2)/20)+2))</f>
        <v/>
      </c>
      <c r="H10057" s="4" t="str">
        <f aca="false">IF($A10057="","",EDATE(INDEX(CARTAO_COMPRAS!$J:$J,INT((ROW()-2)/20)+2),MOD(ROW()-2,20)))</f>
        <v/>
      </c>
      <c r="I10057" s="4" t="str">
        <f aca="false">IF($H10057="","",$H10057-WEEKDAY($H10057,2)+1)</f>
        <v/>
      </c>
      <c r="J10057" s="4" t="str">
        <f aca="false">IF($I10057="","",$I10057+6)</f>
        <v/>
      </c>
      <c r="K10057" s="6" t="str">
        <f aca="false">IF($H10057="","",DATE(YEAR($H10057),MONTH($H10057),1))</f>
        <v/>
      </c>
      <c r="L10057" s="0" t="str">
        <f aca="false">IF($A10057="","",INDEX(CARTAO_COMPRAS!$K:$K,INT((ROW()-2)/20)+2))</f>
        <v/>
      </c>
      <c r="M10057" s="0" t="str">
        <f aca="false">IF($A10057="","","Compra no cartão")</f>
        <v/>
      </c>
    </row>
    <row r="10058" customFormat="false" ht="13.5" hidden="false" customHeight="false" outlineLevel="0" collapsed="false">
      <c r="A10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8" s="0" t="str">
        <f aca="false">IF($A10058="","",INDEX(CARTAO_COMPRAS!$C:$C,INT((ROW()-2)/20)+2))</f>
        <v/>
      </c>
      <c r="C10058" s="0" t="str">
        <f aca="false">IF($A10058="","",INDEX(CARTAO_COMPRAS!$D:$D,INT((ROW()-2)/20)+2))</f>
        <v/>
      </c>
      <c r="D10058" s="0" t="str">
        <f aca="false">IF($A10058="","",INDEX(CARTAO_COMPRAS!$E:$E,INT((ROW()-2)/20)+2))</f>
        <v/>
      </c>
      <c r="E10058" s="0" t="str">
        <f aca="false">IF($A10058="","",INDEX(CARTAO_COMPRAS!$H:$H,INT((ROW()-2)/20)+2)+MOD(ROW()-2,20))</f>
        <v/>
      </c>
      <c r="F10058" s="0" t="str">
        <f aca="false">IF($A10058="","",INDEX(CARTAO_COMPRAS!$G:$G,INT((ROW()-2)/20)+2))</f>
        <v/>
      </c>
      <c r="G10058" s="5" t="str">
        <f aca="false">IF($A10058="","",INDEX(CARTAO_COMPRAS!$I:$I,INT((ROW()-2)/20)+2))</f>
        <v/>
      </c>
      <c r="H10058" s="4" t="str">
        <f aca="false">IF($A10058="","",EDATE(INDEX(CARTAO_COMPRAS!$J:$J,INT((ROW()-2)/20)+2),MOD(ROW()-2,20)))</f>
        <v/>
      </c>
      <c r="I10058" s="4" t="str">
        <f aca="false">IF($H10058="","",$H10058-WEEKDAY($H10058,2)+1)</f>
        <v/>
      </c>
      <c r="J10058" s="4" t="str">
        <f aca="false">IF($I10058="","",$I10058+6)</f>
        <v/>
      </c>
      <c r="K10058" s="6" t="str">
        <f aca="false">IF($H10058="","",DATE(YEAR($H10058),MONTH($H10058),1))</f>
        <v/>
      </c>
      <c r="L10058" s="0" t="str">
        <f aca="false">IF($A10058="","",INDEX(CARTAO_COMPRAS!$K:$K,INT((ROW()-2)/20)+2))</f>
        <v/>
      </c>
      <c r="M10058" s="0" t="str">
        <f aca="false">IF($A10058="","","Compra no cartão")</f>
        <v/>
      </c>
    </row>
    <row r="10059" customFormat="false" ht="13.5" hidden="false" customHeight="false" outlineLevel="0" collapsed="false">
      <c r="A10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59" s="0" t="str">
        <f aca="false">IF($A10059="","",INDEX(CARTAO_COMPRAS!$C:$C,INT((ROW()-2)/20)+2))</f>
        <v/>
      </c>
      <c r="C10059" s="0" t="str">
        <f aca="false">IF($A10059="","",INDEX(CARTAO_COMPRAS!$D:$D,INT((ROW()-2)/20)+2))</f>
        <v/>
      </c>
      <c r="D10059" s="0" t="str">
        <f aca="false">IF($A10059="","",INDEX(CARTAO_COMPRAS!$E:$E,INT((ROW()-2)/20)+2))</f>
        <v/>
      </c>
      <c r="E10059" s="0" t="str">
        <f aca="false">IF($A10059="","",INDEX(CARTAO_COMPRAS!$H:$H,INT((ROW()-2)/20)+2)+MOD(ROW()-2,20))</f>
        <v/>
      </c>
      <c r="F10059" s="0" t="str">
        <f aca="false">IF($A10059="","",INDEX(CARTAO_COMPRAS!$G:$G,INT((ROW()-2)/20)+2))</f>
        <v/>
      </c>
      <c r="G10059" s="5" t="str">
        <f aca="false">IF($A10059="","",INDEX(CARTAO_COMPRAS!$I:$I,INT((ROW()-2)/20)+2))</f>
        <v/>
      </c>
      <c r="H10059" s="4" t="str">
        <f aca="false">IF($A10059="","",EDATE(INDEX(CARTAO_COMPRAS!$J:$J,INT((ROW()-2)/20)+2),MOD(ROW()-2,20)))</f>
        <v/>
      </c>
      <c r="I10059" s="4" t="str">
        <f aca="false">IF($H10059="","",$H10059-WEEKDAY($H10059,2)+1)</f>
        <v/>
      </c>
      <c r="J10059" s="4" t="str">
        <f aca="false">IF($I10059="","",$I10059+6)</f>
        <v/>
      </c>
      <c r="K10059" s="6" t="str">
        <f aca="false">IF($H10059="","",DATE(YEAR($H10059),MONTH($H10059),1))</f>
        <v/>
      </c>
      <c r="L10059" s="0" t="str">
        <f aca="false">IF($A10059="","",INDEX(CARTAO_COMPRAS!$K:$K,INT((ROW()-2)/20)+2))</f>
        <v/>
      </c>
      <c r="M10059" s="0" t="str">
        <f aca="false">IF($A10059="","","Compra no cartão")</f>
        <v/>
      </c>
    </row>
    <row r="10060" customFormat="false" ht="13.5" hidden="false" customHeight="false" outlineLevel="0" collapsed="false">
      <c r="A10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0" s="0" t="str">
        <f aca="false">IF($A10060="","",INDEX(CARTAO_COMPRAS!$C:$C,INT((ROW()-2)/20)+2))</f>
        <v/>
      </c>
      <c r="C10060" s="0" t="str">
        <f aca="false">IF($A10060="","",INDEX(CARTAO_COMPRAS!$D:$D,INT((ROW()-2)/20)+2))</f>
        <v/>
      </c>
      <c r="D10060" s="0" t="str">
        <f aca="false">IF($A10060="","",INDEX(CARTAO_COMPRAS!$E:$E,INT((ROW()-2)/20)+2))</f>
        <v/>
      </c>
      <c r="E10060" s="0" t="str">
        <f aca="false">IF($A10060="","",INDEX(CARTAO_COMPRAS!$H:$H,INT((ROW()-2)/20)+2)+MOD(ROW()-2,20))</f>
        <v/>
      </c>
      <c r="F10060" s="0" t="str">
        <f aca="false">IF($A10060="","",INDEX(CARTAO_COMPRAS!$G:$G,INT((ROW()-2)/20)+2))</f>
        <v/>
      </c>
      <c r="G10060" s="5" t="str">
        <f aca="false">IF($A10060="","",INDEX(CARTAO_COMPRAS!$I:$I,INT((ROW()-2)/20)+2))</f>
        <v/>
      </c>
      <c r="H10060" s="4" t="str">
        <f aca="false">IF($A10060="","",EDATE(INDEX(CARTAO_COMPRAS!$J:$J,INT((ROW()-2)/20)+2),MOD(ROW()-2,20)))</f>
        <v/>
      </c>
      <c r="I10060" s="4" t="str">
        <f aca="false">IF($H10060="","",$H10060-WEEKDAY($H10060,2)+1)</f>
        <v/>
      </c>
      <c r="J10060" s="4" t="str">
        <f aca="false">IF($I10060="","",$I10060+6)</f>
        <v/>
      </c>
      <c r="K10060" s="6" t="str">
        <f aca="false">IF($H10060="","",DATE(YEAR($H10060),MONTH($H10060),1))</f>
        <v/>
      </c>
      <c r="L10060" s="0" t="str">
        <f aca="false">IF($A10060="","",INDEX(CARTAO_COMPRAS!$K:$K,INT((ROW()-2)/20)+2))</f>
        <v/>
      </c>
      <c r="M10060" s="0" t="str">
        <f aca="false">IF($A10060="","","Compra no cartão")</f>
        <v/>
      </c>
    </row>
    <row r="10061" customFormat="false" ht="13.5" hidden="false" customHeight="false" outlineLevel="0" collapsed="false">
      <c r="A10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1" s="0" t="str">
        <f aca="false">IF($A10061="","",INDEX(CARTAO_COMPRAS!$C:$C,INT((ROW()-2)/20)+2))</f>
        <v/>
      </c>
      <c r="C10061" s="0" t="str">
        <f aca="false">IF($A10061="","",INDEX(CARTAO_COMPRAS!$D:$D,INT((ROW()-2)/20)+2))</f>
        <v/>
      </c>
      <c r="D10061" s="0" t="str">
        <f aca="false">IF($A10061="","",INDEX(CARTAO_COMPRAS!$E:$E,INT((ROW()-2)/20)+2))</f>
        <v/>
      </c>
      <c r="E10061" s="0" t="str">
        <f aca="false">IF($A10061="","",INDEX(CARTAO_COMPRAS!$H:$H,INT((ROW()-2)/20)+2)+MOD(ROW()-2,20))</f>
        <v/>
      </c>
      <c r="F10061" s="0" t="str">
        <f aca="false">IF($A10061="","",INDEX(CARTAO_COMPRAS!$G:$G,INT((ROW()-2)/20)+2))</f>
        <v/>
      </c>
      <c r="G10061" s="5" t="str">
        <f aca="false">IF($A10061="","",INDEX(CARTAO_COMPRAS!$I:$I,INT((ROW()-2)/20)+2))</f>
        <v/>
      </c>
      <c r="H10061" s="4" t="str">
        <f aca="false">IF($A10061="","",EDATE(INDEX(CARTAO_COMPRAS!$J:$J,INT((ROW()-2)/20)+2),MOD(ROW()-2,20)))</f>
        <v/>
      </c>
      <c r="I10061" s="4" t="str">
        <f aca="false">IF($H10061="","",$H10061-WEEKDAY($H10061,2)+1)</f>
        <v/>
      </c>
      <c r="J10061" s="4" t="str">
        <f aca="false">IF($I10061="","",$I10061+6)</f>
        <v/>
      </c>
      <c r="K10061" s="6" t="str">
        <f aca="false">IF($H10061="","",DATE(YEAR($H10061),MONTH($H10061),1))</f>
        <v/>
      </c>
      <c r="L10061" s="0" t="str">
        <f aca="false">IF($A10061="","",INDEX(CARTAO_COMPRAS!$K:$K,INT((ROW()-2)/20)+2))</f>
        <v/>
      </c>
      <c r="M10061" s="0" t="str">
        <f aca="false">IF($A10061="","","Compra no cartão")</f>
        <v/>
      </c>
    </row>
    <row r="10062" customFormat="false" ht="13.5" hidden="false" customHeight="false" outlineLevel="0" collapsed="false">
      <c r="A100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2" s="0" t="str">
        <f aca="false">IF($A10062="","",INDEX(CARTAO_COMPRAS!$C:$C,INT((ROW()-2)/20)+2))</f>
        <v/>
      </c>
      <c r="C10062" s="0" t="str">
        <f aca="false">IF($A10062="","",INDEX(CARTAO_COMPRAS!$D:$D,INT((ROW()-2)/20)+2))</f>
        <v/>
      </c>
      <c r="D10062" s="0" t="str">
        <f aca="false">IF($A10062="","",INDEX(CARTAO_COMPRAS!$E:$E,INT((ROW()-2)/20)+2))</f>
        <v/>
      </c>
      <c r="E10062" s="0" t="str">
        <f aca="false">IF($A10062="","",INDEX(CARTAO_COMPRAS!$H:$H,INT((ROW()-2)/20)+2)+MOD(ROW()-2,20))</f>
        <v/>
      </c>
      <c r="F10062" s="0" t="str">
        <f aca="false">IF($A10062="","",INDEX(CARTAO_COMPRAS!$G:$G,INT((ROW()-2)/20)+2))</f>
        <v/>
      </c>
      <c r="G10062" s="5" t="str">
        <f aca="false">IF($A10062="","",INDEX(CARTAO_COMPRAS!$I:$I,INT((ROW()-2)/20)+2))</f>
        <v/>
      </c>
      <c r="H10062" s="4" t="str">
        <f aca="false">IF($A10062="","",EDATE(INDEX(CARTAO_COMPRAS!$J:$J,INT((ROW()-2)/20)+2),MOD(ROW()-2,20)))</f>
        <v/>
      </c>
      <c r="I10062" s="4" t="str">
        <f aca="false">IF($H10062="","",$H10062-WEEKDAY($H10062,2)+1)</f>
        <v/>
      </c>
      <c r="J10062" s="4" t="str">
        <f aca="false">IF($I10062="","",$I10062+6)</f>
        <v/>
      </c>
      <c r="K10062" s="6" t="str">
        <f aca="false">IF($H10062="","",DATE(YEAR($H10062),MONTH($H10062),1))</f>
        <v/>
      </c>
      <c r="L10062" s="0" t="str">
        <f aca="false">IF($A10062="","",INDEX(CARTAO_COMPRAS!$K:$K,INT((ROW()-2)/20)+2))</f>
        <v/>
      </c>
      <c r="M10062" s="0" t="str">
        <f aca="false">IF($A10062="","","Compra no cartão")</f>
        <v/>
      </c>
    </row>
    <row r="10063" customFormat="false" ht="13.5" hidden="false" customHeight="false" outlineLevel="0" collapsed="false">
      <c r="A10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3" s="0" t="str">
        <f aca="false">IF($A10063="","",INDEX(CARTAO_COMPRAS!$C:$C,INT((ROW()-2)/20)+2))</f>
        <v/>
      </c>
      <c r="C10063" s="0" t="str">
        <f aca="false">IF($A10063="","",INDEX(CARTAO_COMPRAS!$D:$D,INT((ROW()-2)/20)+2))</f>
        <v/>
      </c>
      <c r="D10063" s="0" t="str">
        <f aca="false">IF($A10063="","",INDEX(CARTAO_COMPRAS!$E:$E,INT((ROW()-2)/20)+2))</f>
        <v/>
      </c>
      <c r="E10063" s="0" t="str">
        <f aca="false">IF($A10063="","",INDEX(CARTAO_COMPRAS!$H:$H,INT((ROW()-2)/20)+2)+MOD(ROW()-2,20))</f>
        <v/>
      </c>
      <c r="F10063" s="0" t="str">
        <f aca="false">IF($A10063="","",INDEX(CARTAO_COMPRAS!$G:$G,INT((ROW()-2)/20)+2))</f>
        <v/>
      </c>
      <c r="G10063" s="5" t="str">
        <f aca="false">IF($A10063="","",INDEX(CARTAO_COMPRAS!$I:$I,INT((ROW()-2)/20)+2))</f>
        <v/>
      </c>
      <c r="H10063" s="4" t="str">
        <f aca="false">IF($A10063="","",EDATE(INDEX(CARTAO_COMPRAS!$J:$J,INT((ROW()-2)/20)+2),MOD(ROW()-2,20)))</f>
        <v/>
      </c>
      <c r="I10063" s="4" t="str">
        <f aca="false">IF($H10063="","",$H10063-WEEKDAY($H10063,2)+1)</f>
        <v/>
      </c>
      <c r="J10063" s="4" t="str">
        <f aca="false">IF($I10063="","",$I10063+6)</f>
        <v/>
      </c>
      <c r="K10063" s="6" t="str">
        <f aca="false">IF($H10063="","",DATE(YEAR($H10063),MONTH($H10063),1))</f>
        <v/>
      </c>
      <c r="L10063" s="0" t="str">
        <f aca="false">IF($A10063="","",INDEX(CARTAO_COMPRAS!$K:$K,INT((ROW()-2)/20)+2))</f>
        <v/>
      </c>
      <c r="M10063" s="0" t="str">
        <f aca="false">IF($A10063="","","Compra no cartão")</f>
        <v/>
      </c>
    </row>
    <row r="10064" customFormat="false" ht="13.5" hidden="false" customHeight="false" outlineLevel="0" collapsed="false">
      <c r="A10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4" s="0" t="str">
        <f aca="false">IF($A10064="","",INDEX(CARTAO_COMPRAS!$C:$C,INT((ROW()-2)/20)+2))</f>
        <v/>
      </c>
      <c r="C10064" s="0" t="str">
        <f aca="false">IF($A10064="","",INDEX(CARTAO_COMPRAS!$D:$D,INT((ROW()-2)/20)+2))</f>
        <v/>
      </c>
      <c r="D10064" s="0" t="str">
        <f aca="false">IF($A10064="","",INDEX(CARTAO_COMPRAS!$E:$E,INT((ROW()-2)/20)+2))</f>
        <v/>
      </c>
      <c r="E10064" s="0" t="str">
        <f aca="false">IF($A10064="","",INDEX(CARTAO_COMPRAS!$H:$H,INT((ROW()-2)/20)+2)+MOD(ROW()-2,20))</f>
        <v/>
      </c>
      <c r="F10064" s="0" t="str">
        <f aca="false">IF($A10064="","",INDEX(CARTAO_COMPRAS!$G:$G,INT((ROW()-2)/20)+2))</f>
        <v/>
      </c>
      <c r="G10064" s="5" t="str">
        <f aca="false">IF($A10064="","",INDEX(CARTAO_COMPRAS!$I:$I,INT((ROW()-2)/20)+2))</f>
        <v/>
      </c>
      <c r="H10064" s="4" t="str">
        <f aca="false">IF($A10064="","",EDATE(INDEX(CARTAO_COMPRAS!$J:$J,INT((ROW()-2)/20)+2),MOD(ROW()-2,20)))</f>
        <v/>
      </c>
      <c r="I10064" s="4" t="str">
        <f aca="false">IF($H10064="","",$H10064-WEEKDAY($H10064,2)+1)</f>
        <v/>
      </c>
      <c r="J10064" s="4" t="str">
        <f aca="false">IF($I10064="","",$I10064+6)</f>
        <v/>
      </c>
      <c r="K10064" s="6" t="str">
        <f aca="false">IF($H10064="","",DATE(YEAR($H10064),MONTH($H10064),1))</f>
        <v/>
      </c>
      <c r="L10064" s="0" t="str">
        <f aca="false">IF($A10064="","",INDEX(CARTAO_COMPRAS!$K:$K,INT((ROW()-2)/20)+2))</f>
        <v/>
      </c>
      <c r="M10064" s="0" t="str">
        <f aca="false">IF($A10064="","","Compra no cartão")</f>
        <v/>
      </c>
    </row>
    <row r="10065" customFormat="false" ht="13.5" hidden="false" customHeight="false" outlineLevel="0" collapsed="false">
      <c r="A10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5" s="0" t="str">
        <f aca="false">IF($A10065="","",INDEX(CARTAO_COMPRAS!$C:$C,INT((ROW()-2)/20)+2))</f>
        <v/>
      </c>
      <c r="C10065" s="0" t="str">
        <f aca="false">IF($A10065="","",INDEX(CARTAO_COMPRAS!$D:$D,INT((ROW()-2)/20)+2))</f>
        <v/>
      </c>
      <c r="D10065" s="0" t="str">
        <f aca="false">IF($A10065="","",INDEX(CARTAO_COMPRAS!$E:$E,INT((ROW()-2)/20)+2))</f>
        <v/>
      </c>
      <c r="E10065" s="0" t="str">
        <f aca="false">IF($A10065="","",INDEX(CARTAO_COMPRAS!$H:$H,INT((ROW()-2)/20)+2)+MOD(ROW()-2,20))</f>
        <v/>
      </c>
      <c r="F10065" s="0" t="str">
        <f aca="false">IF($A10065="","",INDEX(CARTAO_COMPRAS!$G:$G,INT((ROW()-2)/20)+2))</f>
        <v/>
      </c>
      <c r="G10065" s="5" t="str">
        <f aca="false">IF($A10065="","",INDEX(CARTAO_COMPRAS!$I:$I,INT((ROW()-2)/20)+2))</f>
        <v/>
      </c>
      <c r="H10065" s="4" t="str">
        <f aca="false">IF($A10065="","",EDATE(INDEX(CARTAO_COMPRAS!$J:$J,INT((ROW()-2)/20)+2),MOD(ROW()-2,20)))</f>
        <v/>
      </c>
      <c r="I10065" s="4" t="str">
        <f aca="false">IF($H10065="","",$H10065-WEEKDAY($H10065,2)+1)</f>
        <v/>
      </c>
      <c r="J10065" s="4" t="str">
        <f aca="false">IF($I10065="","",$I10065+6)</f>
        <v/>
      </c>
      <c r="K10065" s="6" t="str">
        <f aca="false">IF($H10065="","",DATE(YEAR($H10065),MONTH($H10065),1))</f>
        <v/>
      </c>
      <c r="L10065" s="0" t="str">
        <f aca="false">IF($A10065="","",INDEX(CARTAO_COMPRAS!$K:$K,INT((ROW()-2)/20)+2))</f>
        <v/>
      </c>
      <c r="M10065" s="0" t="str">
        <f aca="false">IF($A10065="","","Compra no cartão")</f>
        <v/>
      </c>
    </row>
    <row r="10066" customFormat="false" ht="13.5" hidden="false" customHeight="false" outlineLevel="0" collapsed="false">
      <c r="A10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6" s="0" t="str">
        <f aca="false">IF($A10066="","",INDEX(CARTAO_COMPRAS!$C:$C,INT((ROW()-2)/20)+2))</f>
        <v/>
      </c>
      <c r="C10066" s="0" t="str">
        <f aca="false">IF($A10066="","",INDEX(CARTAO_COMPRAS!$D:$D,INT((ROW()-2)/20)+2))</f>
        <v/>
      </c>
      <c r="D10066" s="0" t="str">
        <f aca="false">IF($A10066="","",INDEX(CARTAO_COMPRAS!$E:$E,INT((ROW()-2)/20)+2))</f>
        <v/>
      </c>
      <c r="E10066" s="0" t="str">
        <f aca="false">IF($A10066="","",INDEX(CARTAO_COMPRAS!$H:$H,INT((ROW()-2)/20)+2)+MOD(ROW()-2,20))</f>
        <v/>
      </c>
      <c r="F10066" s="0" t="str">
        <f aca="false">IF($A10066="","",INDEX(CARTAO_COMPRAS!$G:$G,INT((ROW()-2)/20)+2))</f>
        <v/>
      </c>
      <c r="G10066" s="5" t="str">
        <f aca="false">IF($A10066="","",INDEX(CARTAO_COMPRAS!$I:$I,INT((ROW()-2)/20)+2))</f>
        <v/>
      </c>
      <c r="H10066" s="4" t="str">
        <f aca="false">IF($A10066="","",EDATE(INDEX(CARTAO_COMPRAS!$J:$J,INT((ROW()-2)/20)+2),MOD(ROW()-2,20)))</f>
        <v/>
      </c>
      <c r="I10066" s="4" t="str">
        <f aca="false">IF($H10066="","",$H10066-WEEKDAY($H10066,2)+1)</f>
        <v/>
      </c>
      <c r="J10066" s="4" t="str">
        <f aca="false">IF($I10066="","",$I10066+6)</f>
        <v/>
      </c>
      <c r="K10066" s="6" t="str">
        <f aca="false">IF($H10066="","",DATE(YEAR($H10066),MONTH($H10066),1))</f>
        <v/>
      </c>
      <c r="L10066" s="0" t="str">
        <f aca="false">IF($A10066="","",INDEX(CARTAO_COMPRAS!$K:$K,INT((ROW()-2)/20)+2))</f>
        <v/>
      </c>
      <c r="M10066" s="0" t="str">
        <f aca="false">IF($A10066="","","Compra no cartão")</f>
        <v/>
      </c>
    </row>
    <row r="10067" customFormat="false" ht="13.5" hidden="false" customHeight="false" outlineLevel="0" collapsed="false">
      <c r="A10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7" s="0" t="str">
        <f aca="false">IF($A10067="","",INDEX(CARTAO_COMPRAS!$C:$C,INT((ROW()-2)/20)+2))</f>
        <v/>
      </c>
      <c r="C10067" s="0" t="str">
        <f aca="false">IF($A10067="","",INDEX(CARTAO_COMPRAS!$D:$D,INT((ROW()-2)/20)+2))</f>
        <v/>
      </c>
      <c r="D10067" s="0" t="str">
        <f aca="false">IF($A10067="","",INDEX(CARTAO_COMPRAS!$E:$E,INT((ROW()-2)/20)+2))</f>
        <v/>
      </c>
      <c r="E10067" s="0" t="str">
        <f aca="false">IF($A10067="","",INDEX(CARTAO_COMPRAS!$H:$H,INT((ROW()-2)/20)+2)+MOD(ROW()-2,20))</f>
        <v/>
      </c>
      <c r="F10067" s="0" t="str">
        <f aca="false">IF($A10067="","",INDEX(CARTAO_COMPRAS!$G:$G,INT((ROW()-2)/20)+2))</f>
        <v/>
      </c>
      <c r="G10067" s="5" t="str">
        <f aca="false">IF($A10067="","",INDEX(CARTAO_COMPRAS!$I:$I,INT((ROW()-2)/20)+2))</f>
        <v/>
      </c>
      <c r="H10067" s="4" t="str">
        <f aca="false">IF($A10067="","",EDATE(INDEX(CARTAO_COMPRAS!$J:$J,INT((ROW()-2)/20)+2),MOD(ROW()-2,20)))</f>
        <v/>
      </c>
      <c r="I10067" s="4" t="str">
        <f aca="false">IF($H10067="","",$H10067-WEEKDAY($H10067,2)+1)</f>
        <v/>
      </c>
      <c r="J10067" s="4" t="str">
        <f aca="false">IF($I10067="","",$I10067+6)</f>
        <v/>
      </c>
      <c r="K10067" s="6" t="str">
        <f aca="false">IF($H10067="","",DATE(YEAR($H10067),MONTH($H10067),1))</f>
        <v/>
      </c>
      <c r="L10067" s="0" t="str">
        <f aca="false">IF($A10067="","",INDEX(CARTAO_COMPRAS!$K:$K,INT((ROW()-2)/20)+2))</f>
        <v/>
      </c>
      <c r="M10067" s="0" t="str">
        <f aca="false">IF($A10067="","","Compra no cartão")</f>
        <v/>
      </c>
    </row>
    <row r="10068" customFormat="false" ht="13.5" hidden="false" customHeight="false" outlineLevel="0" collapsed="false">
      <c r="A10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8" s="0" t="str">
        <f aca="false">IF($A10068="","",INDEX(CARTAO_COMPRAS!$C:$C,INT((ROW()-2)/20)+2))</f>
        <v/>
      </c>
      <c r="C10068" s="0" t="str">
        <f aca="false">IF($A10068="","",INDEX(CARTAO_COMPRAS!$D:$D,INT((ROW()-2)/20)+2))</f>
        <v/>
      </c>
      <c r="D10068" s="0" t="str">
        <f aca="false">IF($A10068="","",INDEX(CARTAO_COMPRAS!$E:$E,INT((ROW()-2)/20)+2))</f>
        <v/>
      </c>
      <c r="E10068" s="0" t="str">
        <f aca="false">IF($A10068="","",INDEX(CARTAO_COMPRAS!$H:$H,INT((ROW()-2)/20)+2)+MOD(ROW()-2,20))</f>
        <v/>
      </c>
      <c r="F10068" s="0" t="str">
        <f aca="false">IF($A10068="","",INDEX(CARTAO_COMPRAS!$G:$G,INT((ROW()-2)/20)+2))</f>
        <v/>
      </c>
      <c r="G10068" s="5" t="str">
        <f aca="false">IF($A10068="","",INDEX(CARTAO_COMPRAS!$I:$I,INT((ROW()-2)/20)+2))</f>
        <v/>
      </c>
      <c r="H10068" s="4" t="str">
        <f aca="false">IF($A10068="","",EDATE(INDEX(CARTAO_COMPRAS!$J:$J,INT((ROW()-2)/20)+2),MOD(ROW()-2,20)))</f>
        <v/>
      </c>
      <c r="I10068" s="4" t="str">
        <f aca="false">IF($H10068="","",$H10068-WEEKDAY($H10068,2)+1)</f>
        <v/>
      </c>
      <c r="J10068" s="4" t="str">
        <f aca="false">IF($I10068="","",$I10068+6)</f>
        <v/>
      </c>
      <c r="K10068" s="6" t="str">
        <f aca="false">IF($H10068="","",DATE(YEAR($H10068),MONTH($H10068),1))</f>
        <v/>
      </c>
      <c r="L10068" s="0" t="str">
        <f aca="false">IF($A10068="","",INDEX(CARTAO_COMPRAS!$K:$K,INT((ROW()-2)/20)+2))</f>
        <v/>
      </c>
      <c r="M10068" s="0" t="str">
        <f aca="false">IF($A10068="","","Compra no cartão")</f>
        <v/>
      </c>
    </row>
    <row r="10069" customFormat="false" ht="13.5" hidden="false" customHeight="false" outlineLevel="0" collapsed="false">
      <c r="A10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69" s="0" t="str">
        <f aca="false">IF($A10069="","",INDEX(CARTAO_COMPRAS!$C:$C,INT((ROW()-2)/20)+2))</f>
        <v/>
      </c>
      <c r="C10069" s="0" t="str">
        <f aca="false">IF($A10069="","",INDEX(CARTAO_COMPRAS!$D:$D,INT((ROW()-2)/20)+2))</f>
        <v/>
      </c>
      <c r="D10069" s="0" t="str">
        <f aca="false">IF($A10069="","",INDEX(CARTAO_COMPRAS!$E:$E,INT((ROW()-2)/20)+2))</f>
        <v/>
      </c>
      <c r="E10069" s="0" t="str">
        <f aca="false">IF($A10069="","",INDEX(CARTAO_COMPRAS!$H:$H,INT((ROW()-2)/20)+2)+MOD(ROW()-2,20))</f>
        <v/>
      </c>
      <c r="F10069" s="0" t="str">
        <f aca="false">IF($A10069="","",INDEX(CARTAO_COMPRAS!$G:$G,INT((ROW()-2)/20)+2))</f>
        <v/>
      </c>
      <c r="G10069" s="5" t="str">
        <f aca="false">IF($A10069="","",INDEX(CARTAO_COMPRAS!$I:$I,INT((ROW()-2)/20)+2))</f>
        <v/>
      </c>
      <c r="H10069" s="4" t="str">
        <f aca="false">IF($A10069="","",EDATE(INDEX(CARTAO_COMPRAS!$J:$J,INT((ROW()-2)/20)+2),MOD(ROW()-2,20)))</f>
        <v/>
      </c>
      <c r="I10069" s="4" t="str">
        <f aca="false">IF($H10069="","",$H10069-WEEKDAY($H10069,2)+1)</f>
        <v/>
      </c>
      <c r="J10069" s="4" t="str">
        <f aca="false">IF($I10069="","",$I10069+6)</f>
        <v/>
      </c>
      <c r="K10069" s="6" t="str">
        <f aca="false">IF($H10069="","",DATE(YEAR($H10069),MONTH($H10069),1))</f>
        <v/>
      </c>
      <c r="L10069" s="0" t="str">
        <f aca="false">IF($A10069="","",INDEX(CARTAO_COMPRAS!$K:$K,INT((ROW()-2)/20)+2))</f>
        <v/>
      </c>
      <c r="M10069" s="0" t="str">
        <f aca="false">IF($A10069="","","Compra no cartão")</f>
        <v/>
      </c>
    </row>
    <row r="10070" customFormat="false" ht="13.5" hidden="false" customHeight="false" outlineLevel="0" collapsed="false">
      <c r="A10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0" s="0" t="str">
        <f aca="false">IF($A10070="","",INDEX(CARTAO_COMPRAS!$C:$C,INT((ROW()-2)/20)+2))</f>
        <v/>
      </c>
      <c r="C10070" s="0" t="str">
        <f aca="false">IF($A10070="","",INDEX(CARTAO_COMPRAS!$D:$D,INT((ROW()-2)/20)+2))</f>
        <v/>
      </c>
      <c r="D10070" s="0" t="str">
        <f aca="false">IF($A10070="","",INDEX(CARTAO_COMPRAS!$E:$E,INT((ROW()-2)/20)+2))</f>
        <v/>
      </c>
      <c r="E10070" s="0" t="str">
        <f aca="false">IF($A10070="","",INDEX(CARTAO_COMPRAS!$H:$H,INT((ROW()-2)/20)+2)+MOD(ROW()-2,20))</f>
        <v/>
      </c>
      <c r="F10070" s="0" t="str">
        <f aca="false">IF($A10070="","",INDEX(CARTAO_COMPRAS!$G:$G,INT((ROW()-2)/20)+2))</f>
        <v/>
      </c>
      <c r="G10070" s="5" t="str">
        <f aca="false">IF($A10070="","",INDEX(CARTAO_COMPRAS!$I:$I,INT((ROW()-2)/20)+2))</f>
        <v/>
      </c>
      <c r="H10070" s="4" t="str">
        <f aca="false">IF($A10070="","",EDATE(INDEX(CARTAO_COMPRAS!$J:$J,INT((ROW()-2)/20)+2),MOD(ROW()-2,20)))</f>
        <v/>
      </c>
      <c r="I10070" s="4" t="str">
        <f aca="false">IF($H10070="","",$H10070-WEEKDAY($H10070,2)+1)</f>
        <v/>
      </c>
      <c r="J10070" s="4" t="str">
        <f aca="false">IF($I10070="","",$I10070+6)</f>
        <v/>
      </c>
      <c r="K10070" s="6" t="str">
        <f aca="false">IF($H10070="","",DATE(YEAR($H10070),MONTH($H10070),1))</f>
        <v/>
      </c>
      <c r="L10070" s="0" t="str">
        <f aca="false">IF($A10070="","",INDEX(CARTAO_COMPRAS!$K:$K,INT((ROW()-2)/20)+2))</f>
        <v/>
      </c>
      <c r="M10070" s="0" t="str">
        <f aca="false">IF($A10070="","","Compra no cartão")</f>
        <v/>
      </c>
    </row>
    <row r="10071" customFormat="false" ht="13.5" hidden="false" customHeight="false" outlineLevel="0" collapsed="false">
      <c r="A10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1" s="0" t="str">
        <f aca="false">IF($A10071="","",INDEX(CARTAO_COMPRAS!$C:$C,INT((ROW()-2)/20)+2))</f>
        <v/>
      </c>
      <c r="C10071" s="0" t="str">
        <f aca="false">IF($A10071="","",INDEX(CARTAO_COMPRAS!$D:$D,INT((ROW()-2)/20)+2))</f>
        <v/>
      </c>
      <c r="D10071" s="0" t="str">
        <f aca="false">IF($A10071="","",INDEX(CARTAO_COMPRAS!$E:$E,INT((ROW()-2)/20)+2))</f>
        <v/>
      </c>
      <c r="E10071" s="0" t="str">
        <f aca="false">IF($A10071="","",INDEX(CARTAO_COMPRAS!$H:$H,INT((ROW()-2)/20)+2)+MOD(ROW()-2,20))</f>
        <v/>
      </c>
      <c r="F10071" s="0" t="str">
        <f aca="false">IF($A10071="","",INDEX(CARTAO_COMPRAS!$G:$G,INT((ROW()-2)/20)+2))</f>
        <v/>
      </c>
      <c r="G10071" s="5" t="str">
        <f aca="false">IF($A10071="","",INDEX(CARTAO_COMPRAS!$I:$I,INT((ROW()-2)/20)+2))</f>
        <v/>
      </c>
      <c r="H10071" s="4" t="str">
        <f aca="false">IF($A10071="","",EDATE(INDEX(CARTAO_COMPRAS!$J:$J,INT((ROW()-2)/20)+2),MOD(ROW()-2,20)))</f>
        <v/>
      </c>
      <c r="I10071" s="4" t="str">
        <f aca="false">IF($H10071="","",$H10071-WEEKDAY($H10071,2)+1)</f>
        <v/>
      </c>
      <c r="J10071" s="4" t="str">
        <f aca="false">IF($I10071="","",$I10071+6)</f>
        <v/>
      </c>
      <c r="K10071" s="6" t="str">
        <f aca="false">IF($H10071="","",DATE(YEAR($H10071),MONTH($H10071),1))</f>
        <v/>
      </c>
      <c r="L10071" s="0" t="str">
        <f aca="false">IF($A10071="","",INDEX(CARTAO_COMPRAS!$K:$K,INT((ROW()-2)/20)+2))</f>
        <v/>
      </c>
      <c r="M10071" s="0" t="str">
        <f aca="false">IF($A10071="","","Compra no cartão")</f>
        <v/>
      </c>
    </row>
    <row r="10072" customFormat="false" ht="13.5" hidden="false" customHeight="false" outlineLevel="0" collapsed="false">
      <c r="A10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2" s="0" t="str">
        <f aca="false">IF($A10072="","",INDEX(CARTAO_COMPRAS!$C:$C,INT((ROW()-2)/20)+2))</f>
        <v/>
      </c>
      <c r="C10072" s="0" t="str">
        <f aca="false">IF($A10072="","",INDEX(CARTAO_COMPRAS!$D:$D,INT((ROW()-2)/20)+2))</f>
        <v/>
      </c>
      <c r="D10072" s="0" t="str">
        <f aca="false">IF($A10072="","",INDEX(CARTAO_COMPRAS!$E:$E,INT((ROW()-2)/20)+2))</f>
        <v/>
      </c>
      <c r="E10072" s="0" t="str">
        <f aca="false">IF($A10072="","",INDEX(CARTAO_COMPRAS!$H:$H,INT((ROW()-2)/20)+2)+MOD(ROW()-2,20))</f>
        <v/>
      </c>
      <c r="F10072" s="0" t="str">
        <f aca="false">IF($A10072="","",INDEX(CARTAO_COMPRAS!$G:$G,INT((ROW()-2)/20)+2))</f>
        <v/>
      </c>
      <c r="G10072" s="5" t="str">
        <f aca="false">IF($A10072="","",INDEX(CARTAO_COMPRAS!$I:$I,INT((ROW()-2)/20)+2))</f>
        <v/>
      </c>
      <c r="H10072" s="4" t="str">
        <f aca="false">IF($A10072="","",EDATE(INDEX(CARTAO_COMPRAS!$J:$J,INT((ROW()-2)/20)+2),MOD(ROW()-2,20)))</f>
        <v/>
      </c>
      <c r="I10072" s="4" t="str">
        <f aca="false">IF($H10072="","",$H10072-WEEKDAY($H10072,2)+1)</f>
        <v/>
      </c>
      <c r="J10072" s="4" t="str">
        <f aca="false">IF($I10072="","",$I10072+6)</f>
        <v/>
      </c>
      <c r="K10072" s="6" t="str">
        <f aca="false">IF($H10072="","",DATE(YEAR($H10072),MONTH($H10072),1))</f>
        <v/>
      </c>
      <c r="L10072" s="0" t="str">
        <f aca="false">IF($A10072="","",INDEX(CARTAO_COMPRAS!$K:$K,INT((ROW()-2)/20)+2))</f>
        <v/>
      </c>
      <c r="M10072" s="0" t="str">
        <f aca="false">IF($A10072="","","Compra no cartão")</f>
        <v/>
      </c>
    </row>
    <row r="10073" customFormat="false" ht="13.5" hidden="false" customHeight="false" outlineLevel="0" collapsed="false">
      <c r="A10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3" s="0" t="str">
        <f aca="false">IF($A10073="","",INDEX(CARTAO_COMPRAS!$C:$C,INT((ROW()-2)/20)+2))</f>
        <v/>
      </c>
      <c r="C10073" s="0" t="str">
        <f aca="false">IF($A10073="","",INDEX(CARTAO_COMPRAS!$D:$D,INT((ROW()-2)/20)+2))</f>
        <v/>
      </c>
      <c r="D10073" s="0" t="str">
        <f aca="false">IF($A10073="","",INDEX(CARTAO_COMPRAS!$E:$E,INT((ROW()-2)/20)+2))</f>
        <v/>
      </c>
      <c r="E10073" s="0" t="str">
        <f aca="false">IF($A10073="","",INDEX(CARTAO_COMPRAS!$H:$H,INT((ROW()-2)/20)+2)+MOD(ROW()-2,20))</f>
        <v/>
      </c>
      <c r="F10073" s="0" t="str">
        <f aca="false">IF($A10073="","",INDEX(CARTAO_COMPRAS!$G:$G,INT((ROW()-2)/20)+2))</f>
        <v/>
      </c>
      <c r="G10073" s="5" t="str">
        <f aca="false">IF($A10073="","",INDEX(CARTAO_COMPRAS!$I:$I,INT((ROW()-2)/20)+2))</f>
        <v/>
      </c>
      <c r="H10073" s="4" t="str">
        <f aca="false">IF($A10073="","",EDATE(INDEX(CARTAO_COMPRAS!$J:$J,INT((ROW()-2)/20)+2),MOD(ROW()-2,20)))</f>
        <v/>
      </c>
      <c r="I10073" s="4" t="str">
        <f aca="false">IF($H10073="","",$H10073-WEEKDAY($H10073,2)+1)</f>
        <v/>
      </c>
      <c r="J10073" s="4" t="str">
        <f aca="false">IF($I10073="","",$I10073+6)</f>
        <v/>
      </c>
      <c r="K10073" s="6" t="str">
        <f aca="false">IF($H10073="","",DATE(YEAR($H10073),MONTH($H10073),1))</f>
        <v/>
      </c>
      <c r="L10073" s="0" t="str">
        <f aca="false">IF($A10073="","",INDEX(CARTAO_COMPRAS!$K:$K,INT((ROW()-2)/20)+2))</f>
        <v/>
      </c>
      <c r="M10073" s="0" t="str">
        <f aca="false">IF($A10073="","","Compra no cartão")</f>
        <v/>
      </c>
    </row>
    <row r="10074" customFormat="false" ht="13.5" hidden="false" customHeight="false" outlineLevel="0" collapsed="false">
      <c r="A10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4" s="0" t="str">
        <f aca="false">IF($A10074="","",INDEX(CARTAO_COMPRAS!$C:$C,INT((ROW()-2)/20)+2))</f>
        <v/>
      </c>
      <c r="C10074" s="0" t="str">
        <f aca="false">IF($A10074="","",INDEX(CARTAO_COMPRAS!$D:$D,INT((ROW()-2)/20)+2))</f>
        <v/>
      </c>
      <c r="D10074" s="0" t="str">
        <f aca="false">IF($A10074="","",INDEX(CARTAO_COMPRAS!$E:$E,INT((ROW()-2)/20)+2))</f>
        <v/>
      </c>
      <c r="E10074" s="0" t="str">
        <f aca="false">IF($A10074="","",INDEX(CARTAO_COMPRAS!$H:$H,INT((ROW()-2)/20)+2)+MOD(ROW()-2,20))</f>
        <v/>
      </c>
      <c r="F10074" s="0" t="str">
        <f aca="false">IF($A10074="","",INDEX(CARTAO_COMPRAS!$G:$G,INT((ROW()-2)/20)+2))</f>
        <v/>
      </c>
      <c r="G10074" s="5" t="str">
        <f aca="false">IF($A10074="","",INDEX(CARTAO_COMPRAS!$I:$I,INT((ROW()-2)/20)+2))</f>
        <v/>
      </c>
      <c r="H10074" s="4" t="str">
        <f aca="false">IF($A10074="","",EDATE(INDEX(CARTAO_COMPRAS!$J:$J,INT((ROW()-2)/20)+2),MOD(ROW()-2,20)))</f>
        <v/>
      </c>
      <c r="I10074" s="4" t="str">
        <f aca="false">IF($H10074="","",$H10074-WEEKDAY($H10074,2)+1)</f>
        <v/>
      </c>
      <c r="J10074" s="4" t="str">
        <f aca="false">IF($I10074="","",$I10074+6)</f>
        <v/>
      </c>
      <c r="K10074" s="6" t="str">
        <f aca="false">IF($H10074="","",DATE(YEAR($H10074),MONTH($H10074),1))</f>
        <v/>
      </c>
      <c r="L10074" s="0" t="str">
        <f aca="false">IF($A10074="","",INDEX(CARTAO_COMPRAS!$K:$K,INT((ROW()-2)/20)+2))</f>
        <v/>
      </c>
      <c r="M10074" s="0" t="str">
        <f aca="false">IF($A10074="","","Compra no cartão")</f>
        <v/>
      </c>
    </row>
    <row r="10075" customFormat="false" ht="13.5" hidden="false" customHeight="false" outlineLevel="0" collapsed="false">
      <c r="A10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5" s="0" t="str">
        <f aca="false">IF($A10075="","",INDEX(CARTAO_COMPRAS!$C:$C,INT((ROW()-2)/20)+2))</f>
        <v/>
      </c>
      <c r="C10075" s="0" t="str">
        <f aca="false">IF($A10075="","",INDEX(CARTAO_COMPRAS!$D:$D,INT((ROW()-2)/20)+2))</f>
        <v/>
      </c>
      <c r="D10075" s="0" t="str">
        <f aca="false">IF($A10075="","",INDEX(CARTAO_COMPRAS!$E:$E,INT((ROW()-2)/20)+2))</f>
        <v/>
      </c>
      <c r="E10075" s="0" t="str">
        <f aca="false">IF($A10075="","",INDEX(CARTAO_COMPRAS!$H:$H,INT((ROW()-2)/20)+2)+MOD(ROW()-2,20))</f>
        <v/>
      </c>
      <c r="F10075" s="0" t="str">
        <f aca="false">IF($A10075="","",INDEX(CARTAO_COMPRAS!$G:$G,INT((ROW()-2)/20)+2))</f>
        <v/>
      </c>
      <c r="G10075" s="5" t="str">
        <f aca="false">IF($A10075="","",INDEX(CARTAO_COMPRAS!$I:$I,INT((ROW()-2)/20)+2))</f>
        <v/>
      </c>
      <c r="H10075" s="4" t="str">
        <f aca="false">IF($A10075="","",EDATE(INDEX(CARTAO_COMPRAS!$J:$J,INT((ROW()-2)/20)+2),MOD(ROW()-2,20)))</f>
        <v/>
      </c>
      <c r="I10075" s="4" t="str">
        <f aca="false">IF($H10075="","",$H10075-WEEKDAY($H10075,2)+1)</f>
        <v/>
      </c>
      <c r="J10075" s="4" t="str">
        <f aca="false">IF($I10075="","",$I10075+6)</f>
        <v/>
      </c>
      <c r="K10075" s="6" t="str">
        <f aca="false">IF($H10075="","",DATE(YEAR($H10075),MONTH($H10075),1))</f>
        <v/>
      </c>
      <c r="L10075" s="0" t="str">
        <f aca="false">IF($A10075="","",INDEX(CARTAO_COMPRAS!$K:$K,INT((ROW()-2)/20)+2))</f>
        <v/>
      </c>
      <c r="M10075" s="0" t="str">
        <f aca="false">IF($A10075="","","Compra no cartão")</f>
        <v/>
      </c>
    </row>
    <row r="10076" customFormat="false" ht="13.5" hidden="false" customHeight="false" outlineLevel="0" collapsed="false">
      <c r="A10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6" s="0" t="str">
        <f aca="false">IF($A10076="","",INDEX(CARTAO_COMPRAS!$C:$C,INT((ROW()-2)/20)+2))</f>
        <v/>
      </c>
      <c r="C10076" s="0" t="str">
        <f aca="false">IF($A10076="","",INDEX(CARTAO_COMPRAS!$D:$D,INT((ROW()-2)/20)+2))</f>
        <v/>
      </c>
      <c r="D10076" s="0" t="str">
        <f aca="false">IF($A10076="","",INDEX(CARTAO_COMPRAS!$E:$E,INT((ROW()-2)/20)+2))</f>
        <v/>
      </c>
      <c r="E10076" s="0" t="str">
        <f aca="false">IF($A10076="","",INDEX(CARTAO_COMPRAS!$H:$H,INT((ROW()-2)/20)+2)+MOD(ROW()-2,20))</f>
        <v/>
      </c>
      <c r="F10076" s="0" t="str">
        <f aca="false">IF($A10076="","",INDEX(CARTAO_COMPRAS!$G:$G,INT((ROW()-2)/20)+2))</f>
        <v/>
      </c>
      <c r="G10076" s="5" t="str">
        <f aca="false">IF($A10076="","",INDEX(CARTAO_COMPRAS!$I:$I,INT((ROW()-2)/20)+2))</f>
        <v/>
      </c>
      <c r="H10076" s="4" t="str">
        <f aca="false">IF($A10076="","",EDATE(INDEX(CARTAO_COMPRAS!$J:$J,INT((ROW()-2)/20)+2),MOD(ROW()-2,20)))</f>
        <v/>
      </c>
      <c r="I10076" s="4" t="str">
        <f aca="false">IF($H10076="","",$H10076-WEEKDAY($H10076,2)+1)</f>
        <v/>
      </c>
      <c r="J10076" s="4" t="str">
        <f aca="false">IF($I10076="","",$I10076+6)</f>
        <v/>
      </c>
      <c r="K10076" s="6" t="str">
        <f aca="false">IF($H10076="","",DATE(YEAR($H10076),MONTH($H10076),1))</f>
        <v/>
      </c>
      <c r="L10076" s="0" t="str">
        <f aca="false">IF($A10076="","",INDEX(CARTAO_COMPRAS!$K:$K,INT((ROW()-2)/20)+2))</f>
        <v/>
      </c>
      <c r="M10076" s="0" t="str">
        <f aca="false">IF($A10076="","","Compra no cartão")</f>
        <v/>
      </c>
    </row>
    <row r="10077" customFormat="false" ht="13.5" hidden="false" customHeight="false" outlineLevel="0" collapsed="false">
      <c r="A10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7" s="0" t="str">
        <f aca="false">IF($A10077="","",INDEX(CARTAO_COMPRAS!$C:$C,INT((ROW()-2)/20)+2))</f>
        <v/>
      </c>
      <c r="C10077" s="0" t="str">
        <f aca="false">IF($A10077="","",INDEX(CARTAO_COMPRAS!$D:$D,INT((ROW()-2)/20)+2))</f>
        <v/>
      </c>
      <c r="D10077" s="0" t="str">
        <f aca="false">IF($A10077="","",INDEX(CARTAO_COMPRAS!$E:$E,INT((ROW()-2)/20)+2))</f>
        <v/>
      </c>
      <c r="E10077" s="0" t="str">
        <f aca="false">IF($A10077="","",INDEX(CARTAO_COMPRAS!$H:$H,INT((ROW()-2)/20)+2)+MOD(ROW()-2,20))</f>
        <v/>
      </c>
      <c r="F10077" s="0" t="str">
        <f aca="false">IF($A10077="","",INDEX(CARTAO_COMPRAS!$G:$G,INT((ROW()-2)/20)+2))</f>
        <v/>
      </c>
      <c r="G10077" s="5" t="str">
        <f aca="false">IF($A10077="","",INDEX(CARTAO_COMPRAS!$I:$I,INT((ROW()-2)/20)+2))</f>
        <v/>
      </c>
      <c r="H10077" s="4" t="str">
        <f aca="false">IF($A10077="","",EDATE(INDEX(CARTAO_COMPRAS!$J:$J,INT((ROW()-2)/20)+2),MOD(ROW()-2,20)))</f>
        <v/>
      </c>
      <c r="I10077" s="4" t="str">
        <f aca="false">IF($H10077="","",$H10077-WEEKDAY($H10077,2)+1)</f>
        <v/>
      </c>
      <c r="J10077" s="4" t="str">
        <f aca="false">IF($I10077="","",$I10077+6)</f>
        <v/>
      </c>
      <c r="K10077" s="6" t="str">
        <f aca="false">IF($H10077="","",DATE(YEAR($H10077),MONTH($H10077),1))</f>
        <v/>
      </c>
      <c r="L10077" s="0" t="str">
        <f aca="false">IF($A10077="","",INDEX(CARTAO_COMPRAS!$K:$K,INT((ROW()-2)/20)+2))</f>
        <v/>
      </c>
      <c r="M10077" s="0" t="str">
        <f aca="false">IF($A10077="","","Compra no cartão")</f>
        <v/>
      </c>
    </row>
    <row r="10078" customFormat="false" ht="13.5" hidden="false" customHeight="false" outlineLevel="0" collapsed="false">
      <c r="A10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8" s="0" t="str">
        <f aca="false">IF($A10078="","",INDEX(CARTAO_COMPRAS!$C:$C,INT((ROW()-2)/20)+2))</f>
        <v/>
      </c>
      <c r="C10078" s="0" t="str">
        <f aca="false">IF($A10078="","",INDEX(CARTAO_COMPRAS!$D:$D,INT((ROW()-2)/20)+2))</f>
        <v/>
      </c>
      <c r="D10078" s="0" t="str">
        <f aca="false">IF($A10078="","",INDEX(CARTAO_COMPRAS!$E:$E,INT((ROW()-2)/20)+2))</f>
        <v/>
      </c>
      <c r="E10078" s="0" t="str">
        <f aca="false">IF($A10078="","",INDEX(CARTAO_COMPRAS!$H:$H,INT((ROW()-2)/20)+2)+MOD(ROW()-2,20))</f>
        <v/>
      </c>
      <c r="F10078" s="0" t="str">
        <f aca="false">IF($A10078="","",INDEX(CARTAO_COMPRAS!$G:$G,INT((ROW()-2)/20)+2))</f>
        <v/>
      </c>
      <c r="G10078" s="5" t="str">
        <f aca="false">IF($A10078="","",INDEX(CARTAO_COMPRAS!$I:$I,INT((ROW()-2)/20)+2))</f>
        <v/>
      </c>
      <c r="H10078" s="4" t="str">
        <f aca="false">IF($A10078="","",EDATE(INDEX(CARTAO_COMPRAS!$J:$J,INT((ROW()-2)/20)+2),MOD(ROW()-2,20)))</f>
        <v/>
      </c>
      <c r="I10078" s="4" t="str">
        <f aca="false">IF($H10078="","",$H10078-WEEKDAY($H10078,2)+1)</f>
        <v/>
      </c>
      <c r="J10078" s="4" t="str">
        <f aca="false">IF($I10078="","",$I10078+6)</f>
        <v/>
      </c>
      <c r="K10078" s="6" t="str">
        <f aca="false">IF($H10078="","",DATE(YEAR($H10078),MONTH($H10078),1))</f>
        <v/>
      </c>
      <c r="L10078" s="0" t="str">
        <f aca="false">IF($A10078="","",INDEX(CARTAO_COMPRAS!$K:$K,INT((ROW()-2)/20)+2))</f>
        <v/>
      </c>
      <c r="M10078" s="0" t="str">
        <f aca="false">IF($A10078="","","Compra no cartão")</f>
        <v/>
      </c>
    </row>
    <row r="10079" customFormat="false" ht="13.5" hidden="false" customHeight="false" outlineLevel="0" collapsed="false">
      <c r="A10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79" s="0" t="str">
        <f aca="false">IF($A10079="","",INDEX(CARTAO_COMPRAS!$C:$C,INT((ROW()-2)/20)+2))</f>
        <v/>
      </c>
      <c r="C10079" s="0" t="str">
        <f aca="false">IF($A10079="","",INDEX(CARTAO_COMPRAS!$D:$D,INT((ROW()-2)/20)+2))</f>
        <v/>
      </c>
      <c r="D10079" s="0" t="str">
        <f aca="false">IF($A10079="","",INDEX(CARTAO_COMPRAS!$E:$E,INT((ROW()-2)/20)+2))</f>
        <v/>
      </c>
      <c r="E10079" s="0" t="str">
        <f aca="false">IF($A10079="","",INDEX(CARTAO_COMPRAS!$H:$H,INT((ROW()-2)/20)+2)+MOD(ROW()-2,20))</f>
        <v/>
      </c>
      <c r="F10079" s="0" t="str">
        <f aca="false">IF($A10079="","",INDEX(CARTAO_COMPRAS!$G:$G,INT((ROW()-2)/20)+2))</f>
        <v/>
      </c>
      <c r="G10079" s="5" t="str">
        <f aca="false">IF($A10079="","",INDEX(CARTAO_COMPRAS!$I:$I,INT((ROW()-2)/20)+2))</f>
        <v/>
      </c>
      <c r="H10079" s="4" t="str">
        <f aca="false">IF($A10079="","",EDATE(INDEX(CARTAO_COMPRAS!$J:$J,INT((ROW()-2)/20)+2),MOD(ROW()-2,20)))</f>
        <v/>
      </c>
      <c r="I10079" s="4" t="str">
        <f aca="false">IF($H10079="","",$H10079-WEEKDAY($H10079,2)+1)</f>
        <v/>
      </c>
      <c r="J10079" s="4" t="str">
        <f aca="false">IF($I10079="","",$I10079+6)</f>
        <v/>
      </c>
      <c r="K10079" s="6" t="str">
        <f aca="false">IF($H10079="","",DATE(YEAR($H10079),MONTH($H10079),1))</f>
        <v/>
      </c>
      <c r="L10079" s="0" t="str">
        <f aca="false">IF($A10079="","",INDEX(CARTAO_COMPRAS!$K:$K,INT((ROW()-2)/20)+2))</f>
        <v/>
      </c>
      <c r="M10079" s="0" t="str">
        <f aca="false">IF($A10079="","","Compra no cartão")</f>
        <v/>
      </c>
    </row>
    <row r="10080" customFormat="false" ht="13.5" hidden="false" customHeight="false" outlineLevel="0" collapsed="false">
      <c r="A10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0" s="0" t="str">
        <f aca="false">IF($A10080="","",INDEX(CARTAO_COMPRAS!$C:$C,INT((ROW()-2)/20)+2))</f>
        <v/>
      </c>
      <c r="C10080" s="0" t="str">
        <f aca="false">IF($A10080="","",INDEX(CARTAO_COMPRAS!$D:$D,INT((ROW()-2)/20)+2))</f>
        <v/>
      </c>
      <c r="D10080" s="0" t="str">
        <f aca="false">IF($A10080="","",INDEX(CARTAO_COMPRAS!$E:$E,INT((ROW()-2)/20)+2))</f>
        <v/>
      </c>
      <c r="E10080" s="0" t="str">
        <f aca="false">IF($A10080="","",INDEX(CARTAO_COMPRAS!$H:$H,INT((ROW()-2)/20)+2)+MOD(ROW()-2,20))</f>
        <v/>
      </c>
      <c r="F10080" s="0" t="str">
        <f aca="false">IF($A10080="","",INDEX(CARTAO_COMPRAS!$G:$G,INT((ROW()-2)/20)+2))</f>
        <v/>
      </c>
      <c r="G10080" s="5" t="str">
        <f aca="false">IF($A10080="","",INDEX(CARTAO_COMPRAS!$I:$I,INT((ROW()-2)/20)+2))</f>
        <v/>
      </c>
      <c r="H10080" s="4" t="str">
        <f aca="false">IF($A10080="","",EDATE(INDEX(CARTAO_COMPRAS!$J:$J,INT((ROW()-2)/20)+2),MOD(ROW()-2,20)))</f>
        <v/>
      </c>
      <c r="I10080" s="4" t="str">
        <f aca="false">IF($H10080="","",$H10080-WEEKDAY($H10080,2)+1)</f>
        <v/>
      </c>
      <c r="J10080" s="4" t="str">
        <f aca="false">IF($I10080="","",$I10080+6)</f>
        <v/>
      </c>
      <c r="K10080" s="6" t="str">
        <f aca="false">IF($H10080="","",DATE(YEAR($H10080),MONTH($H10080),1))</f>
        <v/>
      </c>
      <c r="L10080" s="0" t="str">
        <f aca="false">IF($A10080="","",INDEX(CARTAO_COMPRAS!$K:$K,INT((ROW()-2)/20)+2))</f>
        <v/>
      </c>
      <c r="M10080" s="0" t="str">
        <f aca="false">IF($A10080="","","Compra no cartão")</f>
        <v/>
      </c>
    </row>
    <row r="10081" customFormat="false" ht="13.5" hidden="false" customHeight="false" outlineLevel="0" collapsed="false">
      <c r="A10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1" s="0" t="str">
        <f aca="false">IF($A10081="","",INDEX(CARTAO_COMPRAS!$C:$C,INT((ROW()-2)/20)+2))</f>
        <v/>
      </c>
      <c r="C10081" s="0" t="str">
        <f aca="false">IF($A10081="","",INDEX(CARTAO_COMPRAS!$D:$D,INT((ROW()-2)/20)+2))</f>
        <v/>
      </c>
      <c r="D10081" s="0" t="str">
        <f aca="false">IF($A10081="","",INDEX(CARTAO_COMPRAS!$E:$E,INT((ROW()-2)/20)+2))</f>
        <v/>
      </c>
      <c r="E10081" s="0" t="str">
        <f aca="false">IF($A10081="","",INDEX(CARTAO_COMPRAS!$H:$H,INT((ROW()-2)/20)+2)+MOD(ROW()-2,20))</f>
        <v/>
      </c>
      <c r="F10081" s="0" t="str">
        <f aca="false">IF($A10081="","",INDEX(CARTAO_COMPRAS!$G:$G,INT((ROW()-2)/20)+2))</f>
        <v/>
      </c>
      <c r="G10081" s="5" t="str">
        <f aca="false">IF($A10081="","",INDEX(CARTAO_COMPRAS!$I:$I,INT((ROW()-2)/20)+2))</f>
        <v/>
      </c>
      <c r="H10081" s="4" t="str">
        <f aca="false">IF($A10081="","",EDATE(INDEX(CARTAO_COMPRAS!$J:$J,INT((ROW()-2)/20)+2),MOD(ROW()-2,20)))</f>
        <v/>
      </c>
      <c r="I10081" s="4" t="str">
        <f aca="false">IF($H10081="","",$H10081-WEEKDAY($H10081,2)+1)</f>
        <v/>
      </c>
      <c r="J10081" s="4" t="str">
        <f aca="false">IF($I10081="","",$I10081+6)</f>
        <v/>
      </c>
      <c r="K10081" s="6" t="str">
        <f aca="false">IF($H10081="","",DATE(YEAR($H10081),MONTH($H10081),1))</f>
        <v/>
      </c>
      <c r="L10081" s="0" t="str">
        <f aca="false">IF($A10081="","",INDEX(CARTAO_COMPRAS!$K:$K,INT((ROW()-2)/20)+2))</f>
        <v/>
      </c>
      <c r="M10081" s="0" t="str">
        <f aca="false">IF($A10081="","","Compra no cartão")</f>
        <v/>
      </c>
    </row>
    <row r="10082" customFormat="false" ht="13.5" hidden="false" customHeight="false" outlineLevel="0" collapsed="false">
      <c r="A100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2" s="0" t="str">
        <f aca="false">IF($A10082="","",INDEX(CARTAO_COMPRAS!$C:$C,INT((ROW()-2)/20)+2))</f>
        <v/>
      </c>
      <c r="C10082" s="0" t="str">
        <f aca="false">IF($A10082="","",INDEX(CARTAO_COMPRAS!$D:$D,INT((ROW()-2)/20)+2))</f>
        <v/>
      </c>
      <c r="D10082" s="0" t="str">
        <f aca="false">IF($A10082="","",INDEX(CARTAO_COMPRAS!$E:$E,INT((ROW()-2)/20)+2))</f>
        <v/>
      </c>
      <c r="E10082" s="0" t="str">
        <f aca="false">IF($A10082="","",INDEX(CARTAO_COMPRAS!$H:$H,INT((ROW()-2)/20)+2)+MOD(ROW()-2,20))</f>
        <v/>
      </c>
      <c r="F10082" s="0" t="str">
        <f aca="false">IF($A10082="","",INDEX(CARTAO_COMPRAS!$G:$G,INT((ROW()-2)/20)+2))</f>
        <v/>
      </c>
      <c r="G10082" s="5" t="str">
        <f aca="false">IF($A10082="","",INDEX(CARTAO_COMPRAS!$I:$I,INT((ROW()-2)/20)+2))</f>
        <v/>
      </c>
      <c r="H10082" s="4" t="str">
        <f aca="false">IF($A10082="","",EDATE(INDEX(CARTAO_COMPRAS!$J:$J,INT((ROW()-2)/20)+2),MOD(ROW()-2,20)))</f>
        <v/>
      </c>
      <c r="I10082" s="4" t="str">
        <f aca="false">IF($H10082="","",$H10082-WEEKDAY($H10082,2)+1)</f>
        <v/>
      </c>
      <c r="J10082" s="4" t="str">
        <f aca="false">IF($I10082="","",$I10082+6)</f>
        <v/>
      </c>
      <c r="K10082" s="6" t="str">
        <f aca="false">IF($H10082="","",DATE(YEAR($H10082),MONTH($H10082),1))</f>
        <v/>
      </c>
      <c r="L10082" s="0" t="str">
        <f aca="false">IF($A10082="","",INDEX(CARTAO_COMPRAS!$K:$K,INT((ROW()-2)/20)+2))</f>
        <v/>
      </c>
      <c r="M10082" s="0" t="str">
        <f aca="false">IF($A10082="","","Compra no cartão")</f>
        <v/>
      </c>
    </row>
    <row r="10083" customFormat="false" ht="13.5" hidden="false" customHeight="false" outlineLevel="0" collapsed="false">
      <c r="A10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3" s="0" t="str">
        <f aca="false">IF($A10083="","",INDEX(CARTAO_COMPRAS!$C:$C,INT((ROW()-2)/20)+2))</f>
        <v/>
      </c>
      <c r="C10083" s="0" t="str">
        <f aca="false">IF($A10083="","",INDEX(CARTAO_COMPRAS!$D:$D,INT((ROW()-2)/20)+2))</f>
        <v/>
      </c>
      <c r="D10083" s="0" t="str">
        <f aca="false">IF($A10083="","",INDEX(CARTAO_COMPRAS!$E:$E,INT((ROW()-2)/20)+2))</f>
        <v/>
      </c>
      <c r="E10083" s="0" t="str">
        <f aca="false">IF($A10083="","",INDEX(CARTAO_COMPRAS!$H:$H,INT((ROW()-2)/20)+2)+MOD(ROW()-2,20))</f>
        <v/>
      </c>
      <c r="F10083" s="0" t="str">
        <f aca="false">IF($A10083="","",INDEX(CARTAO_COMPRAS!$G:$G,INT((ROW()-2)/20)+2))</f>
        <v/>
      </c>
      <c r="G10083" s="5" t="str">
        <f aca="false">IF($A10083="","",INDEX(CARTAO_COMPRAS!$I:$I,INT((ROW()-2)/20)+2))</f>
        <v/>
      </c>
      <c r="H10083" s="4" t="str">
        <f aca="false">IF($A10083="","",EDATE(INDEX(CARTAO_COMPRAS!$J:$J,INT((ROW()-2)/20)+2),MOD(ROW()-2,20)))</f>
        <v/>
      </c>
      <c r="I10083" s="4" t="str">
        <f aca="false">IF($H10083="","",$H10083-WEEKDAY($H10083,2)+1)</f>
        <v/>
      </c>
      <c r="J10083" s="4" t="str">
        <f aca="false">IF($I10083="","",$I10083+6)</f>
        <v/>
      </c>
      <c r="K10083" s="6" t="str">
        <f aca="false">IF($H10083="","",DATE(YEAR($H10083),MONTH($H10083),1))</f>
        <v/>
      </c>
      <c r="L10083" s="0" t="str">
        <f aca="false">IF($A10083="","",INDEX(CARTAO_COMPRAS!$K:$K,INT((ROW()-2)/20)+2))</f>
        <v/>
      </c>
      <c r="M10083" s="0" t="str">
        <f aca="false">IF($A10083="","","Compra no cartão")</f>
        <v/>
      </c>
    </row>
    <row r="10084" customFormat="false" ht="13.5" hidden="false" customHeight="false" outlineLevel="0" collapsed="false">
      <c r="A10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4" s="0" t="str">
        <f aca="false">IF($A10084="","",INDEX(CARTAO_COMPRAS!$C:$C,INT((ROW()-2)/20)+2))</f>
        <v/>
      </c>
      <c r="C10084" s="0" t="str">
        <f aca="false">IF($A10084="","",INDEX(CARTAO_COMPRAS!$D:$D,INT((ROW()-2)/20)+2))</f>
        <v/>
      </c>
      <c r="D10084" s="0" t="str">
        <f aca="false">IF($A10084="","",INDEX(CARTAO_COMPRAS!$E:$E,INT((ROW()-2)/20)+2))</f>
        <v/>
      </c>
      <c r="E10084" s="0" t="str">
        <f aca="false">IF($A10084="","",INDEX(CARTAO_COMPRAS!$H:$H,INT((ROW()-2)/20)+2)+MOD(ROW()-2,20))</f>
        <v/>
      </c>
      <c r="F10084" s="0" t="str">
        <f aca="false">IF($A10084="","",INDEX(CARTAO_COMPRAS!$G:$G,INT((ROW()-2)/20)+2))</f>
        <v/>
      </c>
      <c r="G10084" s="5" t="str">
        <f aca="false">IF($A10084="","",INDEX(CARTAO_COMPRAS!$I:$I,INT((ROW()-2)/20)+2))</f>
        <v/>
      </c>
      <c r="H10084" s="4" t="str">
        <f aca="false">IF($A10084="","",EDATE(INDEX(CARTAO_COMPRAS!$J:$J,INT((ROW()-2)/20)+2),MOD(ROW()-2,20)))</f>
        <v/>
      </c>
      <c r="I10084" s="4" t="str">
        <f aca="false">IF($H10084="","",$H10084-WEEKDAY($H10084,2)+1)</f>
        <v/>
      </c>
      <c r="J10084" s="4" t="str">
        <f aca="false">IF($I10084="","",$I10084+6)</f>
        <v/>
      </c>
      <c r="K10084" s="6" t="str">
        <f aca="false">IF($H10084="","",DATE(YEAR($H10084),MONTH($H10084),1))</f>
        <v/>
      </c>
      <c r="L10084" s="0" t="str">
        <f aca="false">IF($A10084="","",INDEX(CARTAO_COMPRAS!$K:$K,INT((ROW()-2)/20)+2))</f>
        <v/>
      </c>
      <c r="M10084" s="0" t="str">
        <f aca="false">IF($A10084="","","Compra no cartão")</f>
        <v/>
      </c>
    </row>
    <row r="10085" customFormat="false" ht="13.5" hidden="false" customHeight="false" outlineLevel="0" collapsed="false">
      <c r="A10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5" s="0" t="str">
        <f aca="false">IF($A10085="","",INDEX(CARTAO_COMPRAS!$C:$C,INT((ROW()-2)/20)+2))</f>
        <v/>
      </c>
      <c r="C10085" s="0" t="str">
        <f aca="false">IF($A10085="","",INDEX(CARTAO_COMPRAS!$D:$D,INT((ROW()-2)/20)+2))</f>
        <v/>
      </c>
      <c r="D10085" s="0" t="str">
        <f aca="false">IF($A10085="","",INDEX(CARTAO_COMPRAS!$E:$E,INT((ROW()-2)/20)+2))</f>
        <v/>
      </c>
      <c r="E10085" s="0" t="str">
        <f aca="false">IF($A10085="","",INDEX(CARTAO_COMPRAS!$H:$H,INT((ROW()-2)/20)+2)+MOD(ROW()-2,20))</f>
        <v/>
      </c>
      <c r="F10085" s="0" t="str">
        <f aca="false">IF($A10085="","",INDEX(CARTAO_COMPRAS!$G:$G,INT((ROW()-2)/20)+2))</f>
        <v/>
      </c>
      <c r="G10085" s="5" t="str">
        <f aca="false">IF($A10085="","",INDEX(CARTAO_COMPRAS!$I:$I,INT((ROW()-2)/20)+2))</f>
        <v/>
      </c>
      <c r="H10085" s="4" t="str">
        <f aca="false">IF($A10085="","",EDATE(INDEX(CARTAO_COMPRAS!$J:$J,INT((ROW()-2)/20)+2),MOD(ROW()-2,20)))</f>
        <v/>
      </c>
      <c r="I10085" s="4" t="str">
        <f aca="false">IF($H10085="","",$H10085-WEEKDAY($H10085,2)+1)</f>
        <v/>
      </c>
      <c r="J10085" s="4" t="str">
        <f aca="false">IF($I10085="","",$I10085+6)</f>
        <v/>
      </c>
      <c r="K10085" s="6" t="str">
        <f aca="false">IF($H10085="","",DATE(YEAR($H10085),MONTH($H10085),1))</f>
        <v/>
      </c>
      <c r="L10085" s="0" t="str">
        <f aca="false">IF($A10085="","",INDEX(CARTAO_COMPRAS!$K:$K,INT((ROW()-2)/20)+2))</f>
        <v/>
      </c>
      <c r="M10085" s="0" t="str">
        <f aca="false">IF($A10085="","","Compra no cartão")</f>
        <v/>
      </c>
    </row>
    <row r="10086" customFormat="false" ht="13.5" hidden="false" customHeight="false" outlineLevel="0" collapsed="false">
      <c r="A10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6" s="0" t="str">
        <f aca="false">IF($A10086="","",INDEX(CARTAO_COMPRAS!$C:$C,INT((ROW()-2)/20)+2))</f>
        <v/>
      </c>
      <c r="C10086" s="0" t="str">
        <f aca="false">IF($A10086="","",INDEX(CARTAO_COMPRAS!$D:$D,INT((ROW()-2)/20)+2))</f>
        <v/>
      </c>
      <c r="D10086" s="0" t="str">
        <f aca="false">IF($A10086="","",INDEX(CARTAO_COMPRAS!$E:$E,INT((ROW()-2)/20)+2))</f>
        <v/>
      </c>
      <c r="E10086" s="0" t="str">
        <f aca="false">IF($A10086="","",INDEX(CARTAO_COMPRAS!$H:$H,INT((ROW()-2)/20)+2)+MOD(ROW()-2,20))</f>
        <v/>
      </c>
      <c r="F10086" s="0" t="str">
        <f aca="false">IF($A10086="","",INDEX(CARTAO_COMPRAS!$G:$G,INT((ROW()-2)/20)+2))</f>
        <v/>
      </c>
      <c r="G10086" s="5" t="str">
        <f aca="false">IF($A10086="","",INDEX(CARTAO_COMPRAS!$I:$I,INT((ROW()-2)/20)+2))</f>
        <v/>
      </c>
      <c r="H10086" s="4" t="str">
        <f aca="false">IF($A10086="","",EDATE(INDEX(CARTAO_COMPRAS!$J:$J,INT((ROW()-2)/20)+2),MOD(ROW()-2,20)))</f>
        <v/>
      </c>
      <c r="I10086" s="4" t="str">
        <f aca="false">IF($H10086="","",$H10086-WEEKDAY($H10086,2)+1)</f>
        <v/>
      </c>
      <c r="J10086" s="4" t="str">
        <f aca="false">IF($I10086="","",$I10086+6)</f>
        <v/>
      </c>
      <c r="K10086" s="6" t="str">
        <f aca="false">IF($H10086="","",DATE(YEAR($H10086),MONTH($H10086),1))</f>
        <v/>
      </c>
      <c r="L10086" s="0" t="str">
        <f aca="false">IF($A10086="","",INDEX(CARTAO_COMPRAS!$K:$K,INT((ROW()-2)/20)+2))</f>
        <v/>
      </c>
      <c r="M10086" s="0" t="str">
        <f aca="false">IF($A10086="","","Compra no cartão")</f>
        <v/>
      </c>
    </row>
    <row r="10087" customFormat="false" ht="13.5" hidden="false" customHeight="false" outlineLevel="0" collapsed="false">
      <c r="A10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7" s="0" t="str">
        <f aca="false">IF($A10087="","",INDEX(CARTAO_COMPRAS!$C:$C,INT((ROW()-2)/20)+2))</f>
        <v/>
      </c>
      <c r="C10087" s="0" t="str">
        <f aca="false">IF($A10087="","",INDEX(CARTAO_COMPRAS!$D:$D,INT((ROW()-2)/20)+2))</f>
        <v/>
      </c>
      <c r="D10087" s="0" t="str">
        <f aca="false">IF($A10087="","",INDEX(CARTAO_COMPRAS!$E:$E,INT((ROW()-2)/20)+2))</f>
        <v/>
      </c>
      <c r="E10087" s="0" t="str">
        <f aca="false">IF($A10087="","",INDEX(CARTAO_COMPRAS!$H:$H,INT((ROW()-2)/20)+2)+MOD(ROW()-2,20))</f>
        <v/>
      </c>
      <c r="F10087" s="0" t="str">
        <f aca="false">IF($A10087="","",INDEX(CARTAO_COMPRAS!$G:$G,INT((ROW()-2)/20)+2))</f>
        <v/>
      </c>
      <c r="G10087" s="5" t="str">
        <f aca="false">IF($A10087="","",INDEX(CARTAO_COMPRAS!$I:$I,INT((ROW()-2)/20)+2))</f>
        <v/>
      </c>
      <c r="H10087" s="4" t="str">
        <f aca="false">IF($A10087="","",EDATE(INDEX(CARTAO_COMPRAS!$J:$J,INT((ROW()-2)/20)+2),MOD(ROW()-2,20)))</f>
        <v/>
      </c>
      <c r="I10087" s="4" t="str">
        <f aca="false">IF($H10087="","",$H10087-WEEKDAY($H10087,2)+1)</f>
        <v/>
      </c>
      <c r="J10087" s="4" t="str">
        <f aca="false">IF($I10087="","",$I10087+6)</f>
        <v/>
      </c>
      <c r="K10087" s="6" t="str">
        <f aca="false">IF($H10087="","",DATE(YEAR($H10087),MONTH($H10087),1))</f>
        <v/>
      </c>
      <c r="L10087" s="0" t="str">
        <f aca="false">IF($A10087="","",INDEX(CARTAO_COMPRAS!$K:$K,INT((ROW()-2)/20)+2))</f>
        <v/>
      </c>
      <c r="M10087" s="0" t="str">
        <f aca="false">IF($A10087="","","Compra no cartão")</f>
        <v/>
      </c>
    </row>
    <row r="10088" customFormat="false" ht="13.5" hidden="false" customHeight="false" outlineLevel="0" collapsed="false">
      <c r="A10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8" s="0" t="str">
        <f aca="false">IF($A10088="","",INDEX(CARTAO_COMPRAS!$C:$C,INT((ROW()-2)/20)+2))</f>
        <v/>
      </c>
      <c r="C10088" s="0" t="str">
        <f aca="false">IF($A10088="","",INDEX(CARTAO_COMPRAS!$D:$D,INT((ROW()-2)/20)+2))</f>
        <v/>
      </c>
      <c r="D10088" s="0" t="str">
        <f aca="false">IF($A10088="","",INDEX(CARTAO_COMPRAS!$E:$E,INT((ROW()-2)/20)+2))</f>
        <v/>
      </c>
      <c r="E10088" s="0" t="str">
        <f aca="false">IF($A10088="","",INDEX(CARTAO_COMPRAS!$H:$H,INT((ROW()-2)/20)+2)+MOD(ROW()-2,20))</f>
        <v/>
      </c>
      <c r="F10088" s="0" t="str">
        <f aca="false">IF($A10088="","",INDEX(CARTAO_COMPRAS!$G:$G,INT((ROW()-2)/20)+2))</f>
        <v/>
      </c>
      <c r="G10088" s="5" t="str">
        <f aca="false">IF($A10088="","",INDEX(CARTAO_COMPRAS!$I:$I,INT((ROW()-2)/20)+2))</f>
        <v/>
      </c>
      <c r="H10088" s="4" t="str">
        <f aca="false">IF($A10088="","",EDATE(INDEX(CARTAO_COMPRAS!$J:$J,INT((ROW()-2)/20)+2),MOD(ROW()-2,20)))</f>
        <v/>
      </c>
      <c r="I10088" s="4" t="str">
        <f aca="false">IF($H10088="","",$H10088-WEEKDAY($H10088,2)+1)</f>
        <v/>
      </c>
      <c r="J10088" s="4" t="str">
        <f aca="false">IF($I10088="","",$I10088+6)</f>
        <v/>
      </c>
      <c r="K10088" s="6" t="str">
        <f aca="false">IF($H10088="","",DATE(YEAR($H10088),MONTH($H10088),1))</f>
        <v/>
      </c>
      <c r="L10088" s="0" t="str">
        <f aca="false">IF($A10088="","",INDEX(CARTAO_COMPRAS!$K:$K,INT((ROW()-2)/20)+2))</f>
        <v/>
      </c>
      <c r="M10088" s="0" t="str">
        <f aca="false">IF($A10088="","","Compra no cartão")</f>
        <v/>
      </c>
    </row>
    <row r="10089" customFormat="false" ht="13.5" hidden="false" customHeight="false" outlineLevel="0" collapsed="false">
      <c r="A10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89" s="0" t="str">
        <f aca="false">IF($A10089="","",INDEX(CARTAO_COMPRAS!$C:$C,INT((ROW()-2)/20)+2))</f>
        <v/>
      </c>
      <c r="C10089" s="0" t="str">
        <f aca="false">IF($A10089="","",INDEX(CARTAO_COMPRAS!$D:$D,INT((ROW()-2)/20)+2))</f>
        <v/>
      </c>
      <c r="D10089" s="0" t="str">
        <f aca="false">IF($A10089="","",INDEX(CARTAO_COMPRAS!$E:$E,INT((ROW()-2)/20)+2))</f>
        <v/>
      </c>
      <c r="E10089" s="0" t="str">
        <f aca="false">IF($A10089="","",INDEX(CARTAO_COMPRAS!$H:$H,INT((ROW()-2)/20)+2)+MOD(ROW()-2,20))</f>
        <v/>
      </c>
      <c r="F10089" s="0" t="str">
        <f aca="false">IF($A10089="","",INDEX(CARTAO_COMPRAS!$G:$G,INT((ROW()-2)/20)+2))</f>
        <v/>
      </c>
      <c r="G10089" s="5" t="str">
        <f aca="false">IF($A10089="","",INDEX(CARTAO_COMPRAS!$I:$I,INT((ROW()-2)/20)+2))</f>
        <v/>
      </c>
      <c r="H10089" s="4" t="str">
        <f aca="false">IF($A10089="","",EDATE(INDEX(CARTAO_COMPRAS!$J:$J,INT((ROW()-2)/20)+2),MOD(ROW()-2,20)))</f>
        <v/>
      </c>
      <c r="I10089" s="4" t="str">
        <f aca="false">IF($H10089="","",$H10089-WEEKDAY($H10089,2)+1)</f>
        <v/>
      </c>
      <c r="J10089" s="4" t="str">
        <f aca="false">IF($I10089="","",$I10089+6)</f>
        <v/>
      </c>
      <c r="K10089" s="6" t="str">
        <f aca="false">IF($H10089="","",DATE(YEAR($H10089),MONTH($H10089),1))</f>
        <v/>
      </c>
      <c r="L10089" s="0" t="str">
        <f aca="false">IF($A10089="","",INDEX(CARTAO_COMPRAS!$K:$K,INT((ROW()-2)/20)+2))</f>
        <v/>
      </c>
      <c r="M10089" s="0" t="str">
        <f aca="false">IF($A10089="","","Compra no cartão")</f>
        <v/>
      </c>
    </row>
    <row r="10090" customFormat="false" ht="13.5" hidden="false" customHeight="false" outlineLevel="0" collapsed="false">
      <c r="A10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0" s="0" t="str">
        <f aca="false">IF($A10090="","",INDEX(CARTAO_COMPRAS!$C:$C,INT((ROW()-2)/20)+2))</f>
        <v/>
      </c>
      <c r="C10090" s="0" t="str">
        <f aca="false">IF($A10090="","",INDEX(CARTAO_COMPRAS!$D:$D,INT((ROW()-2)/20)+2))</f>
        <v/>
      </c>
      <c r="D10090" s="0" t="str">
        <f aca="false">IF($A10090="","",INDEX(CARTAO_COMPRAS!$E:$E,INT((ROW()-2)/20)+2))</f>
        <v/>
      </c>
      <c r="E10090" s="0" t="str">
        <f aca="false">IF($A10090="","",INDEX(CARTAO_COMPRAS!$H:$H,INT((ROW()-2)/20)+2)+MOD(ROW()-2,20))</f>
        <v/>
      </c>
      <c r="F10090" s="0" t="str">
        <f aca="false">IF($A10090="","",INDEX(CARTAO_COMPRAS!$G:$G,INT((ROW()-2)/20)+2))</f>
        <v/>
      </c>
      <c r="G10090" s="5" t="str">
        <f aca="false">IF($A10090="","",INDEX(CARTAO_COMPRAS!$I:$I,INT((ROW()-2)/20)+2))</f>
        <v/>
      </c>
      <c r="H10090" s="4" t="str">
        <f aca="false">IF($A10090="","",EDATE(INDEX(CARTAO_COMPRAS!$J:$J,INT((ROW()-2)/20)+2),MOD(ROW()-2,20)))</f>
        <v/>
      </c>
      <c r="I10090" s="4" t="str">
        <f aca="false">IF($H10090="","",$H10090-WEEKDAY($H10090,2)+1)</f>
        <v/>
      </c>
      <c r="J10090" s="4" t="str">
        <f aca="false">IF($I10090="","",$I10090+6)</f>
        <v/>
      </c>
      <c r="K10090" s="6" t="str">
        <f aca="false">IF($H10090="","",DATE(YEAR($H10090),MONTH($H10090),1))</f>
        <v/>
      </c>
      <c r="L10090" s="0" t="str">
        <f aca="false">IF($A10090="","",INDEX(CARTAO_COMPRAS!$K:$K,INT((ROW()-2)/20)+2))</f>
        <v/>
      </c>
      <c r="M10090" s="0" t="str">
        <f aca="false">IF($A10090="","","Compra no cartão")</f>
        <v/>
      </c>
    </row>
    <row r="10091" customFormat="false" ht="13.5" hidden="false" customHeight="false" outlineLevel="0" collapsed="false">
      <c r="A10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1" s="0" t="str">
        <f aca="false">IF($A10091="","",INDEX(CARTAO_COMPRAS!$C:$C,INT((ROW()-2)/20)+2))</f>
        <v/>
      </c>
      <c r="C10091" s="0" t="str">
        <f aca="false">IF($A10091="","",INDEX(CARTAO_COMPRAS!$D:$D,INT((ROW()-2)/20)+2))</f>
        <v/>
      </c>
      <c r="D10091" s="0" t="str">
        <f aca="false">IF($A10091="","",INDEX(CARTAO_COMPRAS!$E:$E,INT((ROW()-2)/20)+2))</f>
        <v/>
      </c>
      <c r="E10091" s="0" t="str">
        <f aca="false">IF($A10091="","",INDEX(CARTAO_COMPRAS!$H:$H,INT((ROW()-2)/20)+2)+MOD(ROW()-2,20))</f>
        <v/>
      </c>
      <c r="F10091" s="0" t="str">
        <f aca="false">IF($A10091="","",INDEX(CARTAO_COMPRAS!$G:$G,INT((ROW()-2)/20)+2))</f>
        <v/>
      </c>
      <c r="G10091" s="5" t="str">
        <f aca="false">IF($A10091="","",INDEX(CARTAO_COMPRAS!$I:$I,INT((ROW()-2)/20)+2))</f>
        <v/>
      </c>
      <c r="H10091" s="4" t="str">
        <f aca="false">IF($A10091="","",EDATE(INDEX(CARTAO_COMPRAS!$J:$J,INT((ROW()-2)/20)+2),MOD(ROW()-2,20)))</f>
        <v/>
      </c>
      <c r="I10091" s="4" t="str">
        <f aca="false">IF($H10091="","",$H10091-WEEKDAY($H10091,2)+1)</f>
        <v/>
      </c>
      <c r="J10091" s="4" t="str">
        <f aca="false">IF($I10091="","",$I10091+6)</f>
        <v/>
      </c>
      <c r="K10091" s="6" t="str">
        <f aca="false">IF($H10091="","",DATE(YEAR($H10091),MONTH($H10091),1))</f>
        <v/>
      </c>
      <c r="L10091" s="0" t="str">
        <f aca="false">IF($A10091="","",INDEX(CARTAO_COMPRAS!$K:$K,INT((ROW()-2)/20)+2))</f>
        <v/>
      </c>
      <c r="M10091" s="0" t="str">
        <f aca="false">IF($A10091="","","Compra no cartão")</f>
        <v/>
      </c>
    </row>
    <row r="10092" customFormat="false" ht="13.5" hidden="false" customHeight="false" outlineLevel="0" collapsed="false">
      <c r="A10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2" s="0" t="str">
        <f aca="false">IF($A10092="","",INDEX(CARTAO_COMPRAS!$C:$C,INT((ROW()-2)/20)+2))</f>
        <v/>
      </c>
      <c r="C10092" s="0" t="str">
        <f aca="false">IF($A10092="","",INDEX(CARTAO_COMPRAS!$D:$D,INT((ROW()-2)/20)+2))</f>
        <v/>
      </c>
      <c r="D10092" s="0" t="str">
        <f aca="false">IF($A10092="","",INDEX(CARTAO_COMPRAS!$E:$E,INT((ROW()-2)/20)+2))</f>
        <v/>
      </c>
      <c r="E10092" s="0" t="str">
        <f aca="false">IF($A10092="","",INDEX(CARTAO_COMPRAS!$H:$H,INT((ROW()-2)/20)+2)+MOD(ROW()-2,20))</f>
        <v/>
      </c>
      <c r="F10092" s="0" t="str">
        <f aca="false">IF($A10092="","",INDEX(CARTAO_COMPRAS!$G:$G,INT((ROW()-2)/20)+2))</f>
        <v/>
      </c>
      <c r="G10092" s="5" t="str">
        <f aca="false">IF($A10092="","",INDEX(CARTAO_COMPRAS!$I:$I,INT((ROW()-2)/20)+2))</f>
        <v/>
      </c>
      <c r="H10092" s="4" t="str">
        <f aca="false">IF($A10092="","",EDATE(INDEX(CARTAO_COMPRAS!$J:$J,INT((ROW()-2)/20)+2),MOD(ROW()-2,20)))</f>
        <v/>
      </c>
      <c r="I10092" s="4" t="str">
        <f aca="false">IF($H10092="","",$H10092-WEEKDAY($H10092,2)+1)</f>
        <v/>
      </c>
      <c r="J10092" s="4" t="str">
        <f aca="false">IF($I10092="","",$I10092+6)</f>
        <v/>
      </c>
      <c r="K10092" s="6" t="str">
        <f aca="false">IF($H10092="","",DATE(YEAR($H10092),MONTH($H10092),1))</f>
        <v/>
      </c>
      <c r="L10092" s="0" t="str">
        <f aca="false">IF($A10092="","",INDEX(CARTAO_COMPRAS!$K:$K,INT((ROW()-2)/20)+2))</f>
        <v/>
      </c>
      <c r="M10092" s="0" t="str">
        <f aca="false">IF($A10092="","","Compra no cartão")</f>
        <v/>
      </c>
    </row>
    <row r="10093" customFormat="false" ht="13.5" hidden="false" customHeight="false" outlineLevel="0" collapsed="false">
      <c r="A10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3" s="0" t="str">
        <f aca="false">IF($A10093="","",INDEX(CARTAO_COMPRAS!$C:$C,INT((ROW()-2)/20)+2))</f>
        <v/>
      </c>
      <c r="C10093" s="0" t="str">
        <f aca="false">IF($A10093="","",INDEX(CARTAO_COMPRAS!$D:$D,INT((ROW()-2)/20)+2))</f>
        <v/>
      </c>
      <c r="D10093" s="0" t="str">
        <f aca="false">IF($A10093="","",INDEX(CARTAO_COMPRAS!$E:$E,INT((ROW()-2)/20)+2))</f>
        <v/>
      </c>
      <c r="E10093" s="0" t="str">
        <f aca="false">IF($A10093="","",INDEX(CARTAO_COMPRAS!$H:$H,INT((ROW()-2)/20)+2)+MOD(ROW()-2,20))</f>
        <v/>
      </c>
      <c r="F10093" s="0" t="str">
        <f aca="false">IF($A10093="","",INDEX(CARTAO_COMPRAS!$G:$G,INT((ROW()-2)/20)+2))</f>
        <v/>
      </c>
      <c r="G10093" s="5" t="str">
        <f aca="false">IF($A10093="","",INDEX(CARTAO_COMPRAS!$I:$I,INT((ROW()-2)/20)+2))</f>
        <v/>
      </c>
      <c r="H10093" s="4" t="str">
        <f aca="false">IF($A10093="","",EDATE(INDEX(CARTAO_COMPRAS!$J:$J,INT((ROW()-2)/20)+2),MOD(ROW()-2,20)))</f>
        <v/>
      </c>
      <c r="I10093" s="4" t="str">
        <f aca="false">IF($H10093="","",$H10093-WEEKDAY($H10093,2)+1)</f>
        <v/>
      </c>
      <c r="J10093" s="4" t="str">
        <f aca="false">IF($I10093="","",$I10093+6)</f>
        <v/>
      </c>
      <c r="K10093" s="6" t="str">
        <f aca="false">IF($H10093="","",DATE(YEAR($H10093),MONTH($H10093),1))</f>
        <v/>
      </c>
      <c r="L10093" s="0" t="str">
        <f aca="false">IF($A10093="","",INDEX(CARTAO_COMPRAS!$K:$K,INT((ROW()-2)/20)+2))</f>
        <v/>
      </c>
      <c r="M10093" s="0" t="str">
        <f aca="false">IF($A10093="","","Compra no cartão")</f>
        <v/>
      </c>
    </row>
    <row r="10094" customFormat="false" ht="13.5" hidden="false" customHeight="false" outlineLevel="0" collapsed="false">
      <c r="A10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4" s="0" t="str">
        <f aca="false">IF($A10094="","",INDEX(CARTAO_COMPRAS!$C:$C,INT((ROW()-2)/20)+2))</f>
        <v/>
      </c>
      <c r="C10094" s="0" t="str">
        <f aca="false">IF($A10094="","",INDEX(CARTAO_COMPRAS!$D:$D,INT((ROW()-2)/20)+2))</f>
        <v/>
      </c>
      <c r="D10094" s="0" t="str">
        <f aca="false">IF($A10094="","",INDEX(CARTAO_COMPRAS!$E:$E,INT((ROW()-2)/20)+2))</f>
        <v/>
      </c>
      <c r="E10094" s="0" t="str">
        <f aca="false">IF($A10094="","",INDEX(CARTAO_COMPRAS!$H:$H,INT((ROW()-2)/20)+2)+MOD(ROW()-2,20))</f>
        <v/>
      </c>
      <c r="F10094" s="0" t="str">
        <f aca="false">IF($A10094="","",INDEX(CARTAO_COMPRAS!$G:$G,INT((ROW()-2)/20)+2))</f>
        <v/>
      </c>
      <c r="G10094" s="5" t="str">
        <f aca="false">IF($A10094="","",INDEX(CARTAO_COMPRAS!$I:$I,INT((ROW()-2)/20)+2))</f>
        <v/>
      </c>
      <c r="H10094" s="4" t="str">
        <f aca="false">IF($A10094="","",EDATE(INDEX(CARTAO_COMPRAS!$J:$J,INT((ROW()-2)/20)+2),MOD(ROW()-2,20)))</f>
        <v/>
      </c>
      <c r="I10094" s="4" t="str">
        <f aca="false">IF($H10094="","",$H10094-WEEKDAY($H10094,2)+1)</f>
        <v/>
      </c>
      <c r="J10094" s="4" t="str">
        <f aca="false">IF($I10094="","",$I10094+6)</f>
        <v/>
      </c>
      <c r="K10094" s="6" t="str">
        <f aca="false">IF($H10094="","",DATE(YEAR($H10094),MONTH($H10094),1))</f>
        <v/>
      </c>
      <c r="L10094" s="0" t="str">
        <f aca="false">IF($A10094="","",INDEX(CARTAO_COMPRAS!$K:$K,INT((ROW()-2)/20)+2))</f>
        <v/>
      </c>
      <c r="M10094" s="0" t="str">
        <f aca="false">IF($A10094="","","Compra no cartão")</f>
        <v/>
      </c>
    </row>
    <row r="10095" customFormat="false" ht="13.5" hidden="false" customHeight="false" outlineLevel="0" collapsed="false">
      <c r="A10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5" s="0" t="str">
        <f aca="false">IF($A10095="","",INDEX(CARTAO_COMPRAS!$C:$C,INT((ROW()-2)/20)+2))</f>
        <v/>
      </c>
      <c r="C10095" s="0" t="str">
        <f aca="false">IF($A10095="","",INDEX(CARTAO_COMPRAS!$D:$D,INT((ROW()-2)/20)+2))</f>
        <v/>
      </c>
      <c r="D10095" s="0" t="str">
        <f aca="false">IF($A10095="","",INDEX(CARTAO_COMPRAS!$E:$E,INT((ROW()-2)/20)+2))</f>
        <v/>
      </c>
      <c r="E10095" s="0" t="str">
        <f aca="false">IF($A10095="","",INDEX(CARTAO_COMPRAS!$H:$H,INT((ROW()-2)/20)+2)+MOD(ROW()-2,20))</f>
        <v/>
      </c>
      <c r="F10095" s="0" t="str">
        <f aca="false">IF($A10095="","",INDEX(CARTAO_COMPRAS!$G:$G,INT((ROW()-2)/20)+2))</f>
        <v/>
      </c>
      <c r="G10095" s="5" t="str">
        <f aca="false">IF($A10095="","",INDEX(CARTAO_COMPRAS!$I:$I,INT((ROW()-2)/20)+2))</f>
        <v/>
      </c>
      <c r="H10095" s="4" t="str">
        <f aca="false">IF($A10095="","",EDATE(INDEX(CARTAO_COMPRAS!$J:$J,INT((ROW()-2)/20)+2),MOD(ROW()-2,20)))</f>
        <v/>
      </c>
      <c r="I10095" s="4" t="str">
        <f aca="false">IF($H10095="","",$H10095-WEEKDAY($H10095,2)+1)</f>
        <v/>
      </c>
      <c r="J10095" s="4" t="str">
        <f aca="false">IF($I10095="","",$I10095+6)</f>
        <v/>
      </c>
      <c r="K10095" s="6" t="str">
        <f aca="false">IF($H10095="","",DATE(YEAR($H10095),MONTH($H10095),1))</f>
        <v/>
      </c>
      <c r="L10095" s="0" t="str">
        <f aca="false">IF($A10095="","",INDEX(CARTAO_COMPRAS!$K:$K,INT((ROW()-2)/20)+2))</f>
        <v/>
      </c>
      <c r="M10095" s="0" t="str">
        <f aca="false">IF($A10095="","","Compra no cartão")</f>
        <v/>
      </c>
    </row>
    <row r="10096" customFormat="false" ht="13.5" hidden="false" customHeight="false" outlineLevel="0" collapsed="false">
      <c r="A10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6" s="0" t="str">
        <f aca="false">IF($A10096="","",INDEX(CARTAO_COMPRAS!$C:$C,INT((ROW()-2)/20)+2))</f>
        <v/>
      </c>
      <c r="C10096" s="0" t="str">
        <f aca="false">IF($A10096="","",INDEX(CARTAO_COMPRAS!$D:$D,INT((ROW()-2)/20)+2))</f>
        <v/>
      </c>
      <c r="D10096" s="0" t="str">
        <f aca="false">IF($A10096="","",INDEX(CARTAO_COMPRAS!$E:$E,INT((ROW()-2)/20)+2))</f>
        <v/>
      </c>
      <c r="E10096" s="0" t="str">
        <f aca="false">IF($A10096="","",INDEX(CARTAO_COMPRAS!$H:$H,INT((ROW()-2)/20)+2)+MOD(ROW()-2,20))</f>
        <v/>
      </c>
      <c r="F10096" s="0" t="str">
        <f aca="false">IF($A10096="","",INDEX(CARTAO_COMPRAS!$G:$G,INT((ROW()-2)/20)+2))</f>
        <v/>
      </c>
      <c r="G10096" s="5" t="str">
        <f aca="false">IF($A10096="","",INDEX(CARTAO_COMPRAS!$I:$I,INT((ROW()-2)/20)+2))</f>
        <v/>
      </c>
      <c r="H10096" s="4" t="str">
        <f aca="false">IF($A10096="","",EDATE(INDEX(CARTAO_COMPRAS!$J:$J,INT((ROW()-2)/20)+2),MOD(ROW()-2,20)))</f>
        <v/>
      </c>
      <c r="I10096" s="4" t="str">
        <f aca="false">IF($H10096="","",$H10096-WEEKDAY($H10096,2)+1)</f>
        <v/>
      </c>
      <c r="J10096" s="4" t="str">
        <f aca="false">IF($I10096="","",$I10096+6)</f>
        <v/>
      </c>
      <c r="K10096" s="6" t="str">
        <f aca="false">IF($H10096="","",DATE(YEAR($H10096),MONTH($H10096),1))</f>
        <v/>
      </c>
      <c r="L10096" s="0" t="str">
        <f aca="false">IF($A10096="","",INDEX(CARTAO_COMPRAS!$K:$K,INT((ROW()-2)/20)+2))</f>
        <v/>
      </c>
      <c r="M10096" s="0" t="str">
        <f aca="false">IF($A10096="","","Compra no cartão")</f>
        <v/>
      </c>
    </row>
    <row r="10097" customFormat="false" ht="13.5" hidden="false" customHeight="false" outlineLevel="0" collapsed="false">
      <c r="A10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7" s="0" t="str">
        <f aca="false">IF($A10097="","",INDEX(CARTAO_COMPRAS!$C:$C,INT((ROW()-2)/20)+2))</f>
        <v/>
      </c>
      <c r="C10097" s="0" t="str">
        <f aca="false">IF($A10097="","",INDEX(CARTAO_COMPRAS!$D:$D,INT((ROW()-2)/20)+2))</f>
        <v/>
      </c>
      <c r="D10097" s="0" t="str">
        <f aca="false">IF($A10097="","",INDEX(CARTAO_COMPRAS!$E:$E,INT((ROW()-2)/20)+2))</f>
        <v/>
      </c>
      <c r="E10097" s="0" t="str">
        <f aca="false">IF($A10097="","",INDEX(CARTAO_COMPRAS!$H:$H,INT((ROW()-2)/20)+2)+MOD(ROW()-2,20))</f>
        <v/>
      </c>
      <c r="F10097" s="0" t="str">
        <f aca="false">IF($A10097="","",INDEX(CARTAO_COMPRAS!$G:$G,INT((ROW()-2)/20)+2))</f>
        <v/>
      </c>
      <c r="G10097" s="5" t="str">
        <f aca="false">IF($A10097="","",INDEX(CARTAO_COMPRAS!$I:$I,INT((ROW()-2)/20)+2))</f>
        <v/>
      </c>
      <c r="H10097" s="4" t="str">
        <f aca="false">IF($A10097="","",EDATE(INDEX(CARTAO_COMPRAS!$J:$J,INT((ROW()-2)/20)+2),MOD(ROW()-2,20)))</f>
        <v/>
      </c>
      <c r="I10097" s="4" t="str">
        <f aca="false">IF($H10097="","",$H10097-WEEKDAY($H10097,2)+1)</f>
        <v/>
      </c>
      <c r="J10097" s="4" t="str">
        <f aca="false">IF($I10097="","",$I10097+6)</f>
        <v/>
      </c>
      <c r="K10097" s="6" t="str">
        <f aca="false">IF($H10097="","",DATE(YEAR($H10097),MONTH($H10097),1))</f>
        <v/>
      </c>
      <c r="L10097" s="0" t="str">
        <f aca="false">IF($A10097="","",INDEX(CARTAO_COMPRAS!$K:$K,INT((ROW()-2)/20)+2))</f>
        <v/>
      </c>
      <c r="M10097" s="0" t="str">
        <f aca="false">IF($A10097="","","Compra no cartão")</f>
        <v/>
      </c>
    </row>
    <row r="10098" customFormat="false" ht="13.5" hidden="false" customHeight="false" outlineLevel="0" collapsed="false">
      <c r="A10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8" s="0" t="str">
        <f aca="false">IF($A10098="","",INDEX(CARTAO_COMPRAS!$C:$C,INT((ROW()-2)/20)+2))</f>
        <v/>
      </c>
      <c r="C10098" s="0" t="str">
        <f aca="false">IF($A10098="","",INDEX(CARTAO_COMPRAS!$D:$D,INT((ROW()-2)/20)+2))</f>
        <v/>
      </c>
      <c r="D10098" s="0" t="str">
        <f aca="false">IF($A10098="","",INDEX(CARTAO_COMPRAS!$E:$E,INT((ROW()-2)/20)+2))</f>
        <v/>
      </c>
      <c r="E10098" s="0" t="str">
        <f aca="false">IF($A10098="","",INDEX(CARTAO_COMPRAS!$H:$H,INT((ROW()-2)/20)+2)+MOD(ROW()-2,20))</f>
        <v/>
      </c>
      <c r="F10098" s="0" t="str">
        <f aca="false">IF($A10098="","",INDEX(CARTAO_COMPRAS!$G:$G,INT((ROW()-2)/20)+2))</f>
        <v/>
      </c>
      <c r="G10098" s="5" t="str">
        <f aca="false">IF($A10098="","",INDEX(CARTAO_COMPRAS!$I:$I,INT((ROW()-2)/20)+2))</f>
        <v/>
      </c>
      <c r="H10098" s="4" t="str">
        <f aca="false">IF($A10098="","",EDATE(INDEX(CARTAO_COMPRAS!$J:$J,INT((ROW()-2)/20)+2),MOD(ROW()-2,20)))</f>
        <v/>
      </c>
      <c r="I10098" s="4" t="str">
        <f aca="false">IF($H10098="","",$H10098-WEEKDAY($H10098,2)+1)</f>
        <v/>
      </c>
      <c r="J10098" s="4" t="str">
        <f aca="false">IF($I10098="","",$I10098+6)</f>
        <v/>
      </c>
      <c r="K10098" s="6" t="str">
        <f aca="false">IF($H10098="","",DATE(YEAR($H10098),MONTH($H10098),1))</f>
        <v/>
      </c>
      <c r="L10098" s="0" t="str">
        <f aca="false">IF($A10098="","",INDEX(CARTAO_COMPRAS!$K:$K,INT((ROW()-2)/20)+2))</f>
        <v/>
      </c>
      <c r="M10098" s="0" t="str">
        <f aca="false">IF($A10098="","","Compra no cartão")</f>
        <v/>
      </c>
    </row>
    <row r="10099" customFormat="false" ht="13.5" hidden="false" customHeight="false" outlineLevel="0" collapsed="false">
      <c r="A10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099" s="0" t="str">
        <f aca="false">IF($A10099="","",INDEX(CARTAO_COMPRAS!$C:$C,INT((ROW()-2)/20)+2))</f>
        <v/>
      </c>
      <c r="C10099" s="0" t="str">
        <f aca="false">IF($A10099="","",INDEX(CARTAO_COMPRAS!$D:$D,INT((ROW()-2)/20)+2))</f>
        <v/>
      </c>
      <c r="D10099" s="0" t="str">
        <f aca="false">IF($A10099="","",INDEX(CARTAO_COMPRAS!$E:$E,INT((ROW()-2)/20)+2))</f>
        <v/>
      </c>
      <c r="E10099" s="0" t="str">
        <f aca="false">IF($A10099="","",INDEX(CARTAO_COMPRAS!$H:$H,INT((ROW()-2)/20)+2)+MOD(ROW()-2,20))</f>
        <v/>
      </c>
      <c r="F10099" s="0" t="str">
        <f aca="false">IF($A10099="","",INDEX(CARTAO_COMPRAS!$G:$G,INT((ROW()-2)/20)+2))</f>
        <v/>
      </c>
      <c r="G10099" s="5" t="str">
        <f aca="false">IF($A10099="","",INDEX(CARTAO_COMPRAS!$I:$I,INT((ROW()-2)/20)+2))</f>
        <v/>
      </c>
      <c r="H10099" s="4" t="str">
        <f aca="false">IF($A10099="","",EDATE(INDEX(CARTAO_COMPRAS!$J:$J,INT((ROW()-2)/20)+2),MOD(ROW()-2,20)))</f>
        <v/>
      </c>
      <c r="I10099" s="4" t="str">
        <f aca="false">IF($H10099="","",$H10099-WEEKDAY($H10099,2)+1)</f>
        <v/>
      </c>
      <c r="J10099" s="4" t="str">
        <f aca="false">IF($I10099="","",$I10099+6)</f>
        <v/>
      </c>
      <c r="K10099" s="6" t="str">
        <f aca="false">IF($H10099="","",DATE(YEAR($H10099),MONTH($H10099),1))</f>
        <v/>
      </c>
      <c r="L10099" s="0" t="str">
        <f aca="false">IF($A10099="","",INDEX(CARTAO_COMPRAS!$K:$K,INT((ROW()-2)/20)+2))</f>
        <v/>
      </c>
      <c r="M10099" s="0" t="str">
        <f aca="false">IF($A10099="","","Compra no cartão")</f>
        <v/>
      </c>
    </row>
    <row r="10100" customFormat="false" ht="13.5" hidden="false" customHeight="false" outlineLevel="0" collapsed="false">
      <c r="A10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0" s="0" t="str">
        <f aca="false">IF($A10100="","",INDEX(CARTAO_COMPRAS!$C:$C,INT((ROW()-2)/20)+2))</f>
        <v/>
      </c>
      <c r="C10100" s="0" t="str">
        <f aca="false">IF($A10100="","",INDEX(CARTAO_COMPRAS!$D:$D,INT((ROW()-2)/20)+2))</f>
        <v/>
      </c>
      <c r="D10100" s="0" t="str">
        <f aca="false">IF($A10100="","",INDEX(CARTAO_COMPRAS!$E:$E,INT((ROW()-2)/20)+2))</f>
        <v/>
      </c>
      <c r="E10100" s="0" t="str">
        <f aca="false">IF($A10100="","",INDEX(CARTAO_COMPRAS!$H:$H,INT((ROW()-2)/20)+2)+MOD(ROW()-2,20))</f>
        <v/>
      </c>
      <c r="F10100" s="0" t="str">
        <f aca="false">IF($A10100="","",INDEX(CARTAO_COMPRAS!$G:$G,INT((ROW()-2)/20)+2))</f>
        <v/>
      </c>
      <c r="G10100" s="5" t="str">
        <f aca="false">IF($A10100="","",INDEX(CARTAO_COMPRAS!$I:$I,INT((ROW()-2)/20)+2))</f>
        <v/>
      </c>
      <c r="H10100" s="4" t="str">
        <f aca="false">IF($A10100="","",EDATE(INDEX(CARTAO_COMPRAS!$J:$J,INT((ROW()-2)/20)+2),MOD(ROW()-2,20)))</f>
        <v/>
      </c>
      <c r="I10100" s="4" t="str">
        <f aca="false">IF($H10100="","",$H10100-WEEKDAY($H10100,2)+1)</f>
        <v/>
      </c>
      <c r="J10100" s="4" t="str">
        <f aca="false">IF($I10100="","",$I10100+6)</f>
        <v/>
      </c>
      <c r="K10100" s="6" t="str">
        <f aca="false">IF($H10100="","",DATE(YEAR($H10100),MONTH($H10100),1))</f>
        <v/>
      </c>
      <c r="L10100" s="0" t="str">
        <f aca="false">IF($A10100="","",INDEX(CARTAO_COMPRAS!$K:$K,INT((ROW()-2)/20)+2))</f>
        <v/>
      </c>
      <c r="M10100" s="0" t="str">
        <f aca="false">IF($A10100="","","Compra no cartão")</f>
        <v/>
      </c>
    </row>
    <row r="10101" customFormat="false" ht="13.5" hidden="false" customHeight="false" outlineLevel="0" collapsed="false">
      <c r="A10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1" s="0" t="str">
        <f aca="false">IF($A10101="","",INDEX(CARTAO_COMPRAS!$C:$C,INT((ROW()-2)/20)+2))</f>
        <v/>
      </c>
      <c r="C10101" s="0" t="str">
        <f aca="false">IF($A10101="","",INDEX(CARTAO_COMPRAS!$D:$D,INT((ROW()-2)/20)+2))</f>
        <v/>
      </c>
      <c r="D10101" s="0" t="str">
        <f aca="false">IF($A10101="","",INDEX(CARTAO_COMPRAS!$E:$E,INT((ROW()-2)/20)+2))</f>
        <v/>
      </c>
      <c r="E10101" s="0" t="str">
        <f aca="false">IF($A10101="","",INDEX(CARTAO_COMPRAS!$H:$H,INT((ROW()-2)/20)+2)+MOD(ROW()-2,20))</f>
        <v/>
      </c>
      <c r="F10101" s="0" t="str">
        <f aca="false">IF($A10101="","",INDEX(CARTAO_COMPRAS!$G:$G,INT((ROW()-2)/20)+2))</f>
        <v/>
      </c>
      <c r="G10101" s="5" t="str">
        <f aca="false">IF($A10101="","",INDEX(CARTAO_COMPRAS!$I:$I,INT((ROW()-2)/20)+2))</f>
        <v/>
      </c>
      <c r="H10101" s="4" t="str">
        <f aca="false">IF($A10101="","",EDATE(INDEX(CARTAO_COMPRAS!$J:$J,INT((ROW()-2)/20)+2),MOD(ROW()-2,20)))</f>
        <v/>
      </c>
      <c r="I10101" s="4" t="str">
        <f aca="false">IF($H10101="","",$H10101-WEEKDAY($H10101,2)+1)</f>
        <v/>
      </c>
      <c r="J10101" s="4" t="str">
        <f aca="false">IF($I10101="","",$I10101+6)</f>
        <v/>
      </c>
      <c r="K10101" s="6" t="str">
        <f aca="false">IF($H10101="","",DATE(YEAR($H10101),MONTH($H10101),1))</f>
        <v/>
      </c>
      <c r="L10101" s="0" t="str">
        <f aca="false">IF($A10101="","",INDEX(CARTAO_COMPRAS!$K:$K,INT((ROW()-2)/20)+2))</f>
        <v/>
      </c>
      <c r="M10101" s="0" t="str">
        <f aca="false">IF($A10101="","","Compra no cartão")</f>
        <v/>
      </c>
    </row>
    <row r="10102" customFormat="false" ht="13.5" hidden="false" customHeight="false" outlineLevel="0" collapsed="false">
      <c r="A101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2" s="0" t="str">
        <f aca="false">IF($A10102="","",INDEX(CARTAO_COMPRAS!$C:$C,INT((ROW()-2)/20)+2))</f>
        <v/>
      </c>
      <c r="C10102" s="0" t="str">
        <f aca="false">IF($A10102="","",INDEX(CARTAO_COMPRAS!$D:$D,INT((ROW()-2)/20)+2))</f>
        <v/>
      </c>
      <c r="D10102" s="0" t="str">
        <f aca="false">IF($A10102="","",INDEX(CARTAO_COMPRAS!$E:$E,INT((ROW()-2)/20)+2))</f>
        <v/>
      </c>
      <c r="E10102" s="0" t="str">
        <f aca="false">IF($A10102="","",INDEX(CARTAO_COMPRAS!$H:$H,INT((ROW()-2)/20)+2)+MOD(ROW()-2,20))</f>
        <v/>
      </c>
      <c r="F10102" s="0" t="str">
        <f aca="false">IF($A10102="","",INDEX(CARTAO_COMPRAS!$G:$G,INT((ROW()-2)/20)+2))</f>
        <v/>
      </c>
      <c r="G10102" s="5" t="str">
        <f aca="false">IF($A10102="","",INDEX(CARTAO_COMPRAS!$I:$I,INT((ROW()-2)/20)+2))</f>
        <v/>
      </c>
      <c r="H10102" s="4" t="str">
        <f aca="false">IF($A10102="","",EDATE(INDEX(CARTAO_COMPRAS!$J:$J,INT((ROW()-2)/20)+2),MOD(ROW()-2,20)))</f>
        <v/>
      </c>
      <c r="I10102" s="4" t="str">
        <f aca="false">IF($H10102="","",$H10102-WEEKDAY($H10102,2)+1)</f>
        <v/>
      </c>
      <c r="J10102" s="4" t="str">
        <f aca="false">IF($I10102="","",$I10102+6)</f>
        <v/>
      </c>
      <c r="K10102" s="6" t="str">
        <f aca="false">IF($H10102="","",DATE(YEAR($H10102),MONTH($H10102),1))</f>
        <v/>
      </c>
      <c r="L10102" s="0" t="str">
        <f aca="false">IF($A10102="","",INDEX(CARTAO_COMPRAS!$K:$K,INT((ROW()-2)/20)+2))</f>
        <v/>
      </c>
      <c r="M10102" s="0" t="str">
        <f aca="false">IF($A10102="","","Compra no cartão")</f>
        <v/>
      </c>
    </row>
    <row r="10103" customFormat="false" ht="13.5" hidden="false" customHeight="false" outlineLevel="0" collapsed="false">
      <c r="A10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3" s="0" t="str">
        <f aca="false">IF($A10103="","",INDEX(CARTAO_COMPRAS!$C:$C,INT((ROW()-2)/20)+2))</f>
        <v/>
      </c>
      <c r="C10103" s="0" t="str">
        <f aca="false">IF($A10103="","",INDEX(CARTAO_COMPRAS!$D:$D,INT((ROW()-2)/20)+2))</f>
        <v/>
      </c>
      <c r="D10103" s="0" t="str">
        <f aca="false">IF($A10103="","",INDEX(CARTAO_COMPRAS!$E:$E,INT((ROW()-2)/20)+2))</f>
        <v/>
      </c>
      <c r="E10103" s="0" t="str">
        <f aca="false">IF($A10103="","",INDEX(CARTAO_COMPRAS!$H:$H,INT((ROW()-2)/20)+2)+MOD(ROW()-2,20))</f>
        <v/>
      </c>
      <c r="F10103" s="0" t="str">
        <f aca="false">IF($A10103="","",INDEX(CARTAO_COMPRAS!$G:$G,INT((ROW()-2)/20)+2))</f>
        <v/>
      </c>
      <c r="G10103" s="5" t="str">
        <f aca="false">IF($A10103="","",INDEX(CARTAO_COMPRAS!$I:$I,INT((ROW()-2)/20)+2))</f>
        <v/>
      </c>
      <c r="H10103" s="4" t="str">
        <f aca="false">IF($A10103="","",EDATE(INDEX(CARTAO_COMPRAS!$J:$J,INT((ROW()-2)/20)+2),MOD(ROW()-2,20)))</f>
        <v/>
      </c>
      <c r="I10103" s="4" t="str">
        <f aca="false">IF($H10103="","",$H10103-WEEKDAY($H10103,2)+1)</f>
        <v/>
      </c>
      <c r="J10103" s="4" t="str">
        <f aca="false">IF($I10103="","",$I10103+6)</f>
        <v/>
      </c>
      <c r="K10103" s="6" t="str">
        <f aca="false">IF($H10103="","",DATE(YEAR($H10103),MONTH($H10103),1))</f>
        <v/>
      </c>
      <c r="L10103" s="0" t="str">
        <f aca="false">IF($A10103="","",INDEX(CARTAO_COMPRAS!$K:$K,INT((ROW()-2)/20)+2))</f>
        <v/>
      </c>
      <c r="M10103" s="0" t="str">
        <f aca="false">IF($A10103="","","Compra no cartão")</f>
        <v/>
      </c>
    </row>
    <row r="10104" customFormat="false" ht="13.5" hidden="false" customHeight="false" outlineLevel="0" collapsed="false">
      <c r="A10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4" s="0" t="str">
        <f aca="false">IF($A10104="","",INDEX(CARTAO_COMPRAS!$C:$C,INT((ROW()-2)/20)+2))</f>
        <v/>
      </c>
      <c r="C10104" s="0" t="str">
        <f aca="false">IF($A10104="","",INDEX(CARTAO_COMPRAS!$D:$D,INT((ROW()-2)/20)+2))</f>
        <v/>
      </c>
      <c r="D10104" s="0" t="str">
        <f aca="false">IF($A10104="","",INDEX(CARTAO_COMPRAS!$E:$E,INT((ROW()-2)/20)+2))</f>
        <v/>
      </c>
      <c r="E10104" s="0" t="str">
        <f aca="false">IF($A10104="","",INDEX(CARTAO_COMPRAS!$H:$H,INT((ROW()-2)/20)+2)+MOD(ROW()-2,20))</f>
        <v/>
      </c>
      <c r="F10104" s="0" t="str">
        <f aca="false">IF($A10104="","",INDEX(CARTAO_COMPRAS!$G:$G,INT((ROW()-2)/20)+2))</f>
        <v/>
      </c>
      <c r="G10104" s="5" t="str">
        <f aca="false">IF($A10104="","",INDEX(CARTAO_COMPRAS!$I:$I,INT((ROW()-2)/20)+2))</f>
        <v/>
      </c>
      <c r="H10104" s="4" t="str">
        <f aca="false">IF($A10104="","",EDATE(INDEX(CARTAO_COMPRAS!$J:$J,INT((ROW()-2)/20)+2),MOD(ROW()-2,20)))</f>
        <v/>
      </c>
      <c r="I10104" s="4" t="str">
        <f aca="false">IF($H10104="","",$H10104-WEEKDAY($H10104,2)+1)</f>
        <v/>
      </c>
      <c r="J10104" s="4" t="str">
        <f aca="false">IF($I10104="","",$I10104+6)</f>
        <v/>
      </c>
      <c r="K10104" s="6" t="str">
        <f aca="false">IF($H10104="","",DATE(YEAR($H10104),MONTH($H10104),1))</f>
        <v/>
      </c>
      <c r="L10104" s="0" t="str">
        <f aca="false">IF($A10104="","",INDEX(CARTAO_COMPRAS!$K:$K,INT((ROW()-2)/20)+2))</f>
        <v/>
      </c>
      <c r="M10104" s="0" t="str">
        <f aca="false">IF($A10104="","","Compra no cartão")</f>
        <v/>
      </c>
    </row>
    <row r="10105" customFormat="false" ht="13.5" hidden="false" customHeight="false" outlineLevel="0" collapsed="false">
      <c r="A10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5" s="0" t="str">
        <f aca="false">IF($A10105="","",INDEX(CARTAO_COMPRAS!$C:$C,INT((ROW()-2)/20)+2))</f>
        <v/>
      </c>
      <c r="C10105" s="0" t="str">
        <f aca="false">IF($A10105="","",INDEX(CARTAO_COMPRAS!$D:$D,INT((ROW()-2)/20)+2))</f>
        <v/>
      </c>
      <c r="D10105" s="0" t="str">
        <f aca="false">IF($A10105="","",INDEX(CARTAO_COMPRAS!$E:$E,INT((ROW()-2)/20)+2))</f>
        <v/>
      </c>
      <c r="E10105" s="0" t="str">
        <f aca="false">IF($A10105="","",INDEX(CARTAO_COMPRAS!$H:$H,INT((ROW()-2)/20)+2)+MOD(ROW()-2,20))</f>
        <v/>
      </c>
      <c r="F10105" s="0" t="str">
        <f aca="false">IF($A10105="","",INDEX(CARTAO_COMPRAS!$G:$G,INT((ROW()-2)/20)+2))</f>
        <v/>
      </c>
      <c r="G10105" s="5" t="str">
        <f aca="false">IF($A10105="","",INDEX(CARTAO_COMPRAS!$I:$I,INT((ROW()-2)/20)+2))</f>
        <v/>
      </c>
      <c r="H10105" s="4" t="str">
        <f aca="false">IF($A10105="","",EDATE(INDEX(CARTAO_COMPRAS!$J:$J,INT((ROW()-2)/20)+2),MOD(ROW()-2,20)))</f>
        <v/>
      </c>
      <c r="I10105" s="4" t="str">
        <f aca="false">IF($H10105="","",$H10105-WEEKDAY($H10105,2)+1)</f>
        <v/>
      </c>
      <c r="J10105" s="4" t="str">
        <f aca="false">IF($I10105="","",$I10105+6)</f>
        <v/>
      </c>
      <c r="K10105" s="6" t="str">
        <f aca="false">IF($H10105="","",DATE(YEAR($H10105),MONTH($H10105),1))</f>
        <v/>
      </c>
      <c r="L10105" s="0" t="str">
        <f aca="false">IF($A10105="","",INDEX(CARTAO_COMPRAS!$K:$K,INT((ROW()-2)/20)+2))</f>
        <v/>
      </c>
      <c r="M10105" s="0" t="str">
        <f aca="false">IF($A10105="","","Compra no cartão")</f>
        <v/>
      </c>
    </row>
    <row r="10106" customFormat="false" ht="13.5" hidden="false" customHeight="false" outlineLevel="0" collapsed="false">
      <c r="A10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6" s="0" t="str">
        <f aca="false">IF($A10106="","",INDEX(CARTAO_COMPRAS!$C:$C,INT((ROW()-2)/20)+2))</f>
        <v/>
      </c>
      <c r="C10106" s="0" t="str">
        <f aca="false">IF($A10106="","",INDEX(CARTAO_COMPRAS!$D:$D,INT((ROW()-2)/20)+2))</f>
        <v/>
      </c>
      <c r="D10106" s="0" t="str">
        <f aca="false">IF($A10106="","",INDEX(CARTAO_COMPRAS!$E:$E,INT((ROW()-2)/20)+2))</f>
        <v/>
      </c>
      <c r="E10106" s="0" t="str">
        <f aca="false">IF($A10106="","",INDEX(CARTAO_COMPRAS!$H:$H,INT((ROW()-2)/20)+2)+MOD(ROW()-2,20))</f>
        <v/>
      </c>
      <c r="F10106" s="0" t="str">
        <f aca="false">IF($A10106="","",INDEX(CARTAO_COMPRAS!$G:$G,INT((ROW()-2)/20)+2))</f>
        <v/>
      </c>
      <c r="G10106" s="5" t="str">
        <f aca="false">IF($A10106="","",INDEX(CARTAO_COMPRAS!$I:$I,INT((ROW()-2)/20)+2))</f>
        <v/>
      </c>
      <c r="H10106" s="4" t="str">
        <f aca="false">IF($A10106="","",EDATE(INDEX(CARTAO_COMPRAS!$J:$J,INT((ROW()-2)/20)+2),MOD(ROW()-2,20)))</f>
        <v/>
      </c>
      <c r="I10106" s="4" t="str">
        <f aca="false">IF($H10106="","",$H10106-WEEKDAY($H10106,2)+1)</f>
        <v/>
      </c>
      <c r="J10106" s="4" t="str">
        <f aca="false">IF($I10106="","",$I10106+6)</f>
        <v/>
      </c>
      <c r="K10106" s="6" t="str">
        <f aca="false">IF($H10106="","",DATE(YEAR($H10106),MONTH($H10106),1))</f>
        <v/>
      </c>
      <c r="L10106" s="0" t="str">
        <f aca="false">IF($A10106="","",INDEX(CARTAO_COMPRAS!$K:$K,INT((ROW()-2)/20)+2))</f>
        <v/>
      </c>
      <c r="M10106" s="0" t="str">
        <f aca="false">IF($A10106="","","Compra no cartão")</f>
        <v/>
      </c>
    </row>
    <row r="10107" customFormat="false" ht="13.5" hidden="false" customHeight="false" outlineLevel="0" collapsed="false">
      <c r="A10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7" s="0" t="str">
        <f aca="false">IF($A10107="","",INDEX(CARTAO_COMPRAS!$C:$C,INT((ROW()-2)/20)+2))</f>
        <v/>
      </c>
      <c r="C10107" s="0" t="str">
        <f aca="false">IF($A10107="","",INDEX(CARTAO_COMPRAS!$D:$D,INT((ROW()-2)/20)+2))</f>
        <v/>
      </c>
      <c r="D10107" s="0" t="str">
        <f aca="false">IF($A10107="","",INDEX(CARTAO_COMPRAS!$E:$E,INT((ROW()-2)/20)+2))</f>
        <v/>
      </c>
      <c r="E10107" s="0" t="str">
        <f aca="false">IF($A10107="","",INDEX(CARTAO_COMPRAS!$H:$H,INT((ROW()-2)/20)+2)+MOD(ROW()-2,20))</f>
        <v/>
      </c>
      <c r="F10107" s="0" t="str">
        <f aca="false">IF($A10107="","",INDEX(CARTAO_COMPRAS!$G:$G,INT((ROW()-2)/20)+2))</f>
        <v/>
      </c>
      <c r="G10107" s="5" t="str">
        <f aca="false">IF($A10107="","",INDEX(CARTAO_COMPRAS!$I:$I,INT((ROW()-2)/20)+2))</f>
        <v/>
      </c>
      <c r="H10107" s="4" t="str">
        <f aca="false">IF($A10107="","",EDATE(INDEX(CARTAO_COMPRAS!$J:$J,INT((ROW()-2)/20)+2),MOD(ROW()-2,20)))</f>
        <v/>
      </c>
      <c r="I10107" s="4" t="str">
        <f aca="false">IF($H10107="","",$H10107-WEEKDAY($H10107,2)+1)</f>
        <v/>
      </c>
      <c r="J10107" s="4" t="str">
        <f aca="false">IF($I10107="","",$I10107+6)</f>
        <v/>
      </c>
      <c r="K10107" s="6" t="str">
        <f aca="false">IF($H10107="","",DATE(YEAR($H10107),MONTH($H10107),1))</f>
        <v/>
      </c>
      <c r="L10107" s="0" t="str">
        <f aca="false">IF($A10107="","",INDEX(CARTAO_COMPRAS!$K:$K,INT((ROW()-2)/20)+2))</f>
        <v/>
      </c>
      <c r="M10107" s="0" t="str">
        <f aca="false">IF($A10107="","","Compra no cartão")</f>
        <v/>
      </c>
    </row>
    <row r="10108" customFormat="false" ht="13.5" hidden="false" customHeight="false" outlineLevel="0" collapsed="false">
      <c r="A10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8" s="0" t="str">
        <f aca="false">IF($A10108="","",INDEX(CARTAO_COMPRAS!$C:$C,INT((ROW()-2)/20)+2))</f>
        <v/>
      </c>
      <c r="C10108" s="0" t="str">
        <f aca="false">IF($A10108="","",INDEX(CARTAO_COMPRAS!$D:$D,INT((ROW()-2)/20)+2))</f>
        <v/>
      </c>
      <c r="D10108" s="0" t="str">
        <f aca="false">IF($A10108="","",INDEX(CARTAO_COMPRAS!$E:$E,INT((ROW()-2)/20)+2))</f>
        <v/>
      </c>
      <c r="E10108" s="0" t="str">
        <f aca="false">IF($A10108="","",INDEX(CARTAO_COMPRAS!$H:$H,INT((ROW()-2)/20)+2)+MOD(ROW()-2,20))</f>
        <v/>
      </c>
      <c r="F10108" s="0" t="str">
        <f aca="false">IF($A10108="","",INDEX(CARTAO_COMPRAS!$G:$G,INT((ROW()-2)/20)+2))</f>
        <v/>
      </c>
      <c r="G10108" s="5" t="str">
        <f aca="false">IF($A10108="","",INDEX(CARTAO_COMPRAS!$I:$I,INT((ROW()-2)/20)+2))</f>
        <v/>
      </c>
      <c r="H10108" s="4" t="str">
        <f aca="false">IF($A10108="","",EDATE(INDEX(CARTAO_COMPRAS!$J:$J,INT((ROW()-2)/20)+2),MOD(ROW()-2,20)))</f>
        <v/>
      </c>
      <c r="I10108" s="4" t="str">
        <f aca="false">IF($H10108="","",$H10108-WEEKDAY($H10108,2)+1)</f>
        <v/>
      </c>
      <c r="J10108" s="4" t="str">
        <f aca="false">IF($I10108="","",$I10108+6)</f>
        <v/>
      </c>
      <c r="K10108" s="6" t="str">
        <f aca="false">IF($H10108="","",DATE(YEAR($H10108),MONTH($H10108),1))</f>
        <v/>
      </c>
      <c r="L10108" s="0" t="str">
        <f aca="false">IF($A10108="","",INDEX(CARTAO_COMPRAS!$K:$K,INT((ROW()-2)/20)+2))</f>
        <v/>
      </c>
      <c r="M10108" s="0" t="str">
        <f aca="false">IF($A10108="","","Compra no cartão")</f>
        <v/>
      </c>
    </row>
    <row r="10109" customFormat="false" ht="13.5" hidden="false" customHeight="false" outlineLevel="0" collapsed="false">
      <c r="A10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09" s="0" t="str">
        <f aca="false">IF($A10109="","",INDEX(CARTAO_COMPRAS!$C:$C,INT((ROW()-2)/20)+2))</f>
        <v/>
      </c>
      <c r="C10109" s="0" t="str">
        <f aca="false">IF($A10109="","",INDEX(CARTAO_COMPRAS!$D:$D,INT((ROW()-2)/20)+2))</f>
        <v/>
      </c>
      <c r="D10109" s="0" t="str">
        <f aca="false">IF($A10109="","",INDEX(CARTAO_COMPRAS!$E:$E,INT((ROW()-2)/20)+2))</f>
        <v/>
      </c>
      <c r="E10109" s="0" t="str">
        <f aca="false">IF($A10109="","",INDEX(CARTAO_COMPRAS!$H:$H,INT((ROW()-2)/20)+2)+MOD(ROW()-2,20))</f>
        <v/>
      </c>
      <c r="F10109" s="0" t="str">
        <f aca="false">IF($A10109="","",INDEX(CARTAO_COMPRAS!$G:$G,INT((ROW()-2)/20)+2))</f>
        <v/>
      </c>
      <c r="G10109" s="5" t="str">
        <f aca="false">IF($A10109="","",INDEX(CARTAO_COMPRAS!$I:$I,INT((ROW()-2)/20)+2))</f>
        <v/>
      </c>
      <c r="H10109" s="4" t="str">
        <f aca="false">IF($A10109="","",EDATE(INDEX(CARTAO_COMPRAS!$J:$J,INT((ROW()-2)/20)+2),MOD(ROW()-2,20)))</f>
        <v/>
      </c>
      <c r="I10109" s="4" t="str">
        <f aca="false">IF($H10109="","",$H10109-WEEKDAY($H10109,2)+1)</f>
        <v/>
      </c>
      <c r="J10109" s="4" t="str">
        <f aca="false">IF($I10109="","",$I10109+6)</f>
        <v/>
      </c>
      <c r="K10109" s="6" t="str">
        <f aca="false">IF($H10109="","",DATE(YEAR($H10109),MONTH($H10109),1))</f>
        <v/>
      </c>
      <c r="L10109" s="0" t="str">
        <f aca="false">IF($A10109="","",INDEX(CARTAO_COMPRAS!$K:$K,INT((ROW()-2)/20)+2))</f>
        <v/>
      </c>
      <c r="M10109" s="0" t="str">
        <f aca="false">IF($A10109="","","Compra no cartão")</f>
        <v/>
      </c>
    </row>
    <row r="10110" customFormat="false" ht="13.5" hidden="false" customHeight="false" outlineLevel="0" collapsed="false">
      <c r="A10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0" s="0" t="str">
        <f aca="false">IF($A10110="","",INDEX(CARTAO_COMPRAS!$C:$C,INT((ROW()-2)/20)+2))</f>
        <v/>
      </c>
      <c r="C10110" s="0" t="str">
        <f aca="false">IF($A10110="","",INDEX(CARTAO_COMPRAS!$D:$D,INT((ROW()-2)/20)+2))</f>
        <v/>
      </c>
      <c r="D10110" s="0" t="str">
        <f aca="false">IF($A10110="","",INDEX(CARTAO_COMPRAS!$E:$E,INT((ROW()-2)/20)+2))</f>
        <v/>
      </c>
      <c r="E10110" s="0" t="str">
        <f aca="false">IF($A10110="","",INDEX(CARTAO_COMPRAS!$H:$H,INT((ROW()-2)/20)+2)+MOD(ROW()-2,20))</f>
        <v/>
      </c>
      <c r="F10110" s="0" t="str">
        <f aca="false">IF($A10110="","",INDEX(CARTAO_COMPRAS!$G:$G,INT((ROW()-2)/20)+2))</f>
        <v/>
      </c>
      <c r="G10110" s="5" t="str">
        <f aca="false">IF($A10110="","",INDEX(CARTAO_COMPRAS!$I:$I,INT((ROW()-2)/20)+2))</f>
        <v/>
      </c>
      <c r="H10110" s="4" t="str">
        <f aca="false">IF($A10110="","",EDATE(INDEX(CARTAO_COMPRAS!$J:$J,INT((ROW()-2)/20)+2),MOD(ROW()-2,20)))</f>
        <v/>
      </c>
      <c r="I10110" s="4" t="str">
        <f aca="false">IF($H10110="","",$H10110-WEEKDAY($H10110,2)+1)</f>
        <v/>
      </c>
      <c r="J10110" s="4" t="str">
        <f aca="false">IF($I10110="","",$I10110+6)</f>
        <v/>
      </c>
      <c r="K10110" s="6" t="str">
        <f aca="false">IF($H10110="","",DATE(YEAR($H10110),MONTH($H10110),1))</f>
        <v/>
      </c>
      <c r="L10110" s="0" t="str">
        <f aca="false">IF($A10110="","",INDEX(CARTAO_COMPRAS!$K:$K,INT((ROW()-2)/20)+2))</f>
        <v/>
      </c>
      <c r="M10110" s="0" t="str">
        <f aca="false">IF($A10110="","","Compra no cartão")</f>
        <v/>
      </c>
    </row>
    <row r="10111" customFormat="false" ht="13.5" hidden="false" customHeight="false" outlineLevel="0" collapsed="false">
      <c r="A10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1" s="0" t="str">
        <f aca="false">IF($A10111="","",INDEX(CARTAO_COMPRAS!$C:$C,INT((ROW()-2)/20)+2))</f>
        <v/>
      </c>
      <c r="C10111" s="0" t="str">
        <f aca="false">IF($A10111="","",INDEX(CARTAO_COMPRAS!$D:$D,INT((ROW()-2)/20)+2))</f>
        <v/>
      </c>
      <c r="D10111" s="0" t="str">
        <f aca="false">IF($A10111="","",INDEX(CARTAO_COMPRAS!$E:$E,INT((ROW()-2)/20)+2))</f>
        <v/>
      </c>
      <c r="E10111" s="0" t="str">
        <f aca="false">IF($A10111="","",INDEX(CARTAO_COMPRAS!$H:$H,INT((ROW()-2)/20)+2)+MOD(ROW()-2,20))</f>
        <v/>
      </c>
      <c r="F10111" s="0" t="str">
        <f aca="false">IF($A10111="","",INDEX(CARTAO_COMPRAS!$G:$G,INT((ROW()-2)/20)+2))</f>
        <v/>
      </c>
      <c r="G10111" s="5" t="str">
        <f aca="false">IF($A10111="","",INDEX(CARTAO_COMPRAS!$I:$I,INT((ROW()-2)/20)+2))</f>
        <v/>
      </c>
      <c r="H10111" s="4" t="str">
        <f aca="false">IF($A10111="","",EDATE(INDEX(CARTAO_COMPRAS!$J:$J,INT((ROW()-2)/20)+2),MOD(ROW()-2,20)))</f>
        <v/>
      </c>
      <c r="I10111" s="4" t="str">
        <f aca="false">IF($H10111="","",$H10111-WEEKDAY($H10111,2)+1)</f>
        <v/>
      </c>
      <c r="J10111" s="4" t="str">
        <f aca="false">IF($I10111="","",$I10111+6)</f>
        <v/>
      </c>
      <c r="K10111" s="6" t="str">
        <f aca="false">IF($H10111="","",DATE(YEAR($H10111),MONTH($H10111),1))</f>
        <v/>
      </c>
      <c r="L10111" s="0" t="str">
        <f aca="false">IF($A10111="","",INDEX(CARTAO_COMPRAS!$K:$K,INT((ROW()-2)/20)+2))</f>
        <v/>
      </c>
      <c r="M10111" s="0" t="str">
        <f aca="false">IF($A10111="","","Compra no cartão")</f>
        <v/>
      </c>
    </row>
    <row r="10112" customFormat="false" ht="13.5" hidden="false" customHeight="false" outlineLevel="0" collapsed="false">
      <c r="A10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2" s="0" t="str">
        <f aca="false">IF($A10112="","",INDEX(CARTAO_COMPRAS!$C:$C,INT((ROW()-2)/20)+2))</f>
        <v/>
      </c>
      <c r="C10112" s="0" t="str">
        <f aca="false">IF($A10112="","",INDEX(CARTAO_COMPRAS!$D:$D,INT((ROW()-2)/20)+2))</f>
        <v/>
      </c>
      <c r="D10112" s="0" t="str">
        <f aca="false">IF($A10112="","",INDEX(CARTAO_COMPRAS!$E:$E,INT((ROW()-2)/20)+2))</f>
        <v/>
      </c>
      <c r="E10112" s="0" t="str">
        <f aca="false">IF($A10112="","",INDEX(CARTAO_COMPRAS!$H:$H,INT((ROW()-2)/20)+2)+MOD(ROW()-2,20))</f>
        <v/>
      </c>
      <c r="F10112" s="0" t="str">
        <f aca="false">IF($A10112="","",INDEX(CARTAO_COMPRAS!$G:$G,INT((ROW()-2)/20)+2))</f>
        <v/>
      </c>
      <c r="G10112" s="5" t="str">
        <f aca="false">IF($A10112="","",INDEX(CARTAO_COMPRAS!$I:$I,INT((ROW()-2)/20)+2))</f>
        <v/>
      </c>
      <c r="H10112" s="4" t="str">
        <f aca="false">IF($A10112="","",EDATE(INDEX(CARTAO_COMPRAS!$J:$J,INT((ROW()-2)/20)+2),MOD(ROW()-2,20)))</f>
        <v/>
      </c>
      <c r="I10112" s="4" t="str">
        <f aca="false">IF($H10112="","",$H10112-WEEKDAY($H10112,2)+1)</f>
        <v/>
      </c>
      <c r="J10112" s="4" t="str">
        <f aca="false">IF($I10112="","",$I10112+6)</f>
        <v/>
      </c>
      <c r="K10112" s="6" t="str">
        <f aca="false">IF($H10112="","",DATE(YEAR($H10112),MONTH($H10112),1))</f>
        <v/>
      </c>
      <c r="L10112" s="0" t="str">
        <f aca="false">IF($A10112="","",INDEX(CARTAO_COMPRAS!$K:$K,INT((ROW()-2)/20)+2))</f>
        <v/>
      </c>
      <c r="M10112" s="0" t="str">
        <f aca="false">IF($A10112="","","Compra no cartão")</f>
        <v/>
      </c>
    </row>
    <row r="10113" customFormat="false" ht="13.5" hidden="false" customHeight="false" outlineLevel="0" collapsed="false">
      <c r="A10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3" s="0" t="str">
        <f aca="false">IF($A10113="","",INDEX(CARTAO_COMPRAS!$C:$C,INT((ROW()-2)/20)+2))</f>
        <v/>
      </c>
      <c r="C10113" s="0" t="str">
        <f aca="false">IF($A10113="","",INDEX(CARTAO_COMPRAS!$D:$D,INT((ROW()-2)/20)+2))</f>
        <v/>
      </c>
      <c r="D10113" s="0" t="str">
        <f aca="false">IF($A10113="","",INDEX(CARTAO_COMPRAS!$E:$E,INT((ROW()-2)/20)+2))</f>
        <v/>
      </c>
      <c r="E10113" s="0" t="str">
        <f aca="false">IF($A10113="","",INDEX(CARTAO_COMPRAS!$H:$H,INT((ROW()-2)/20)+2)+MOD(ROW()-2,20))</f>
        <v/>
      </c>
      <c r="F10113" s="0" t="str">
        <f aca="false">IF($A10113="","",INDEX(CARTAO_COMPRAS!$G:$G,INT((ROW()-2)/20)+2))</f>
        <v/>
      </c>
      <c r="G10113" s="5" t="str">
        <f aca="false">IF($A10113="","",INDEX(CARTAO_COMPRAS!$I:$I,INT((ROW()-2)/20)+2))</f>
        <v/>
      </c>
      <c r="H10113" s="4" t="str">
        <f aca="false">IF($A10113="","",EDATE(INDEX(CARTAO_COMPRAS!$J:$J,INT((ROW()-2)/20)+2),MOD(ROW()-2,20)))</f>
        <v/>
      </c>
      <c r="I10113" s="4" t="str">
        <f aca="false">IF($H10113="","",$H10113-WEEKDAY($H10113,2)+1)</f>
        <v/>
      </c>
      <c r="J10113" s="4" t="str">
        <f aca="false">IF($I10113="","",$I10113+6)</f>
        <v/>
      </c>
      <c r="K10113" s="6" t="str">
        <f aca="false">IF($H10113="","",DATE(YEAR($H10113),MONTH($H10113),1))</f>
        <v/>
      </c>
      <c r="L10113" s="0" t="str">
        <f aca="false">IF($A10113="","",INDEX(CARTAO_COMPRAS!$K:$K,INT((ROW()-2)/20)+2))</f>
        <v/>
      </c>
      <c r="M10113" s="0" t="str">
        <f aca="false">IF($A10113="","","Compra no cartão")</f>
        <v/>
      </c>
    </row>
    <row r="10114" customFormat="false" ht="13.5" hidden="false" customHeight="false" outlineLevel="0" collapsed="false">
      <c r="A10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4" s="0" t="str">
        <f aca="false">IF($A10114="","",INDEX(CARTAO_COMPRAS!$C:$C,INT((ROW()-2)/20)+2))</f>
        <v/>
      </c>
      <c r="C10114" s="0" t="str">
        <f aca="false">IF($A10114="","",INDEX(CARTAO_COMPRAS!$D:$D,INT((ROW()-2)/20)+2))</f>
        <v/>
      </c>
      <c r="D10114" s="0" t="str">
        <f aca="false">IF($A10114="","",INDEX(CARTAO_COMPRAS!$E:$E,INT((ROW()-2)/20)+2))</f>
        <v/>
      </c>
      <c r="E10114" s="0" t="str">
        <f aca="false">IF($A10114="","",INDEX(CARTAO_COMPRAS!$H:$H,INT((ROW()-2)/20)+2)+MOD(ROW()-2,20))</f>
        <v/>
      </c>
      <c r="F10114" s="0" t="str">
        <f aca="false">IF($A10114="","",INDEX(CARTAO_COMPRAS!$G:$G,INT((ROW()-2)/20)+2))</f>
        <v/>
      </c>
      <c r="G10114" s="5" t="str">
        <f aca="false">IF($A10114="","",INDEX(CARTAO_COMPRAS!$I:$I,INT((ROW()-2)/20)+2))</f>
        <v/>
      </c>
      <c r="H10114" s="4" t="str">
        <f aca="false">IF($A10114="","",EDATE(INDEX(CARTAO_COMPRAS!$J:$J,INT((ROW()-2)/20)+2),MOD(ROW()-2,20)))</f>
        <v/>
      </c>
      <c r="I10114" s="4" t="str">
        <f aca="false">IF($H10114="","",$H10114-WEEKDAY($H10114,2)+1)</f>
        <v/>
      </c>
      <c r="J10114" s="4" t="str">
        <f aca="false">IF($I10114="","",$I10114+6)</f>
        <v/>
      </c>
      <c r="K10114" s="6" t="str">
        <f aca="false">IF($H10114="","",DATE(YEAR($H10114),MONTH($H10114),1))</f>
        <v/>
      </c>
      <c r="L10114" s="0" t="str">
        <f aca="false">IF($A10114="","",INDEX(CARTAO_COMPRAS!$K:$K,INT((ROW()-2)/20)+2))</f>
        <v/>
      </c>
      <c r="M10114" s="0" t="str">
        <f aca="false">IF($A10114="","","Compra no cartão")</f>
        <v/>
      </c>
    </row>
    <row r="10115" customFormat="false" ht="13.5" hidden="false" customHeight="false" outlineLevel="0" collapsed="false">
      <c r="A10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5" s="0" t="str">
        <f aca="false">IF($A10115="","",INDEX(CARTAO_COMPRAS!$C:$C,INT((ROW()-2)/20)+2))</f>
        <v/>
      </c>
      <c r="C10115" s="0" t="str">
        <f aca="false">IF($A10115="","",INDEX(CARTAO_COMPRAS!$D:$D,INT((ROW()-2)/20)+2))</f>
        <v/>
      </c>
      <c r="D10115" s="0" t="str">
        <f aca="false">IF($A10115="","",INDEX(CARTAO_COMPRAS!$E:$E,INT((ROW()-2)/20)+2))</f>
        <v/>
      </c>
      <c r="E10115" s="0" t="str">
        <f aca="false">IF($A10115="","",INDEX(CARTAO_COMPRAS!$H:$H,INT((ROW()-2)/20)+2)+MOD(ROW()-2,20))</f>
        <v/>
      </c>
      <c r="F10115" s="0" t="str">
        <f aca="false">IF($A10115="","",INDEX(CARTAO_COMPRAS!$G:$G,INT((ROW()-2)/20)+2))</f>
        <v/>
      </c>
      <c r="G10115" s="5" t="str">
        <f aca="false">IF($A10115="","",INDEX(CARTAO_COMPRAS!$I:$I,INT((ROW()-2)/20)+2))</f>
        <v/>
      </c>
      <c r="H10115" s="4" t="str">
        <f aca="false">IF($A10115="","",EDATE(INDEX(CARTAO_COMPRAS!$J:$J,INT((ROW()-2)/20)+2),MOD(ROW()-2,20)))</f>
        <v/>
      </c>
      <c r="I10115" s="4" t="str">
        <f aca="false">IF($H10115="","",$H10115-WEEKDAY($H10115,2)+1)</f>
        <v/>
      </c>
      <c r="J10115" s="4" t="str">
        <f aca="false">IF($I10115="","",$I10115+6)</f>
        <v/>
      </c>
      <c r="K10115" s="6" t="str">
        <f aca="false">IF($H10115="","",DATE(YEAR($H10115),MONTH($H10115),1))</f>
        <v/>
      </c>
      <c r="L10115" s="0" t="str">
        <f aca="false">IF($A10115="","",INDEX(CARTAO_COMPRAS!$K:$K,INT((ROW()-2)/20)+2))</f>
        <v/>
      </c>
      <c r="M10115" s="0" t="str">
        <f aca="false">IF($A10115="","","Compra no cartão")</f>
        <v/>
      </c>
    </row>
    <row r="10116" customFormat="false" ht="13.5" hidden="false" customHeight="false" outlineLevel="0" collapsed="false">
      <c r="A10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6" s="0" t="str">
        <f aca="false">IF($A10116="","",INDEX(CARTAO_COMPRAS!$C:$C,INT((ROW()-2)/20)+2))</f>
        <v/>
      </c>
      <c r="C10116" s="0" t="str">
        <f aca="false">IF($A10116="","",INDEX(CARTAO_COMPRAS!$D:$D,INT((ROW()-2)/20)+2))</f>
        <v/>
      </c>
      <c r="D10116" s="0" t="str">
        <f aca="false">IF($A10116="","",INDEX(CARTAO_COMPRAS!$E:$E,INT((ROW()-2)/20)+2))</f>
        <v/>
      </c>
      <c r="E10116" s="0" t="str">
        <f aca="false">IF($A10116="","",INDEX(CARTAO_COMPRAS!$H:$H,INT((ROW()-2)/20)+2)+MOD(ROW()-2,20))</f>
        <v/>
      </c>
      <c r="F10116" s="0" t="str">
        <f aca="false">IF($A10116="","",INDEX(CARTAO_COMPRAS!$G:$G,INT((ROW()-2)/20)+2))</f>
        <v/>
      </c>
      <c r="G10116" s="5" t="str">
        <f aca="false">IF($A10116="","",INDEX(CARTAO_COMPRAS!$I:$I,INT((ROW()-2)/20)+2))</f>
        <v/>
      </c>
      <c r="H10116" s="4" t="str">
        <f aca="false">IF($A10116="","",EDATE(INDEX(CARTAO_COMPRAS!$J:$J,INT((ROW()-2)/20)+2),MOD(ROW()-2,20)))</f>
        <v/>
      </c>
      <c r="I10116" s="4" t="str">
        <f aca="false">IF($H10116="","",$H10116-WEEKDAY($H10116,2)+1)</f>
        <v/>
      </c>
      <c r="J10116" s="4" t="str">
        <f aca="false">IF($I10116="","",$I10116+6)</f>
        <v/>
      </c>
      <c r="K10116" s="6" t="str">
        <f aca="false">IF($H10116="","",DATE(YEAR($H10116),MONTH($H10116),1))</f>
        <v/>
      </c>
      <c r="L10116" s="0" t="str">
        <f aca="false">IF($A10116="","",INDEX(CARTAO_COMPRAS!$K:$K,INT((ROW()-2)/20)+2))</f>
        <v/>
      </c>
      <c r="M10116" s="0" t="str">
        <f aca="false">IF($A10116="","","Compra no cartão")</f>
        <v/>
      </c>
    </row>
    <row r="10117" customFormat="false" ht="13.5" hidden="false" customHeight="false" outlineLevel="0" collapsed="false">
      <c r="A10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7" s="0" t="str">
        <f aca="false">IF($A10117="","",INDEX(CARTAO_COMPRAS!$C:$C,INT((ROW()-2)/20)+2))</f>
        <v/>
      </c>
      <c r="C10117" s="0" t="str">
        <f aca="false">IF($A10117="","",INDEX(CARTAO_COMPRAS!$D:$D,INT((ROW()-2)/20)+2))</f>
        <v/>
      </c>
      <c r="D10117" s="0" t="str">
        <f aca="false">IF($A10117="","",INDEX(CARTAO_COMPRAS!$E:$E,INT((ROW()-2)/20)+2))</f>
        <v/>
      </c>
      <c r="E10117" s="0" t="str">
        <f aca="false">IF($A10117="","",INDEX(CARTAO_COMPRAS!$H:$H,INT((ROW()-2)/20)+2)+MOD(ROW()-2,20))</f>
        <v/>
      </c>
      <c r="F10117" s="0" t="str">
        <f aca="false">IF($A10117="","",INDEX(CARTAO_COMPRAS!$G:$G,INT((ROW()-2)/20)+2))</f>
        <v/>
      </c>
      <c r="G10117" s="5" t="str">
        <f aca="false">IF($A10117="","",INDEX(CARTAO_COMPRAS!$I:$I,INT((ROW()-2)/20)+2))</f>
        <v/>
      </c>
      <c r="H10117" s="4" t="str">
        <f aca="false">IF($A10117="","",EDATE(INDEX(CARTAO_COMPRAS!$J:$J,INT((ROW()-2)/20)+2),MOD(ROW()-2,20)))</f>
        <v/>
      </c>
      <c r="I10117" s="4" t="str">
        <f aca="false">IF($H10117="","",$H10117-WEEKDAY($H10117,2)+1)</f>
        <v/>
      </c>
      <c r="J10117" s="4" t="str">
        <f aca="false">IF($I10117="","",$I10117+6)</f>
        <v/>
      </c>
      <c r="K10117" s="6" t="str">
        <f aca="false">IF($H10117="","",DATE(YEAR($H10117),MONTH($H10117),1))</f>
        <v/>
      </c>
      <c r="L10117" s="0" t="str">
        <f aca="false">IF($A10117="","",INDEX(CARTAO_COMPRAS!$K:$K,INT((ROW()-2)/20)+2))</f>
        <v/>
      </c>
      <c r="M10117" s="0" t="str">
        <f aca="false">IF($A10117="","","Compra no cartão")</f>
        <v/>
      </c>
    </row>
    <row r="10118" customFormat="false" ht="13.5" hidden="false" customHeight="false" outlineLevel="0" collapsed="false">
      <c r="A10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8" s="0" t="str">
        <f aca="false">IF($A10118="","",INDEX(CARTAO_COMPRAS!$C:$C,INT((ROW()-2)/20)+2))</f>
        <v/>
      </c>
      <c r="C10118" s="0" t="str">
        <f aca="false">IF($A10118="","",INDEX(CARTAO_COMPRAS!$D:$D,INT((ROW()-2)/20)+2))</f>
        <v/>
      </c>
      <c r="D10118" s="0" t="str">
        <f aca="false">IF($A10118="","",INDEX(CARTAO_COMPRAS!$E:$E,INT((ROW()-2)/20)+2))</f>
        <v/>
      </c>
      <c r="E10118" s="0" t="str">
        <f aca="false">IF($A10118="","",INDEX(CARTAO_COMPRAS!$H:$H,INT((ROW()-2)/20)+2)+MOD(ROW()-2,20))</f>
        <v/>
      </c>
      <c r="F10118" s="0" t="str">
        <f aca="false">IF($A10118="","",INDEX(CARTAO_COMPRAS!$G:$G,INT((ROW()-2)/20)+2))</f>
        <v/>
      </c>
      <c r="G10118" s="5" t="str">
        <f aca="false">IF($A10118="","",INDEX(CARTAO_COMPRAS!$I:$I,INT((ROW()-2)/20)+2))</f>
        <v/>
      </c>
      <c r="H10118" s="4" t="str">
        <f aca="false">IF($A10118="","",EDATE(INDEX(CARTAO_COMPRAS!$J:$J,INT((ROW()-2)/20)+2),MOD(ROW()-2,20)))</f>
        <v/>
      </c>
      <c r="I10118" s="4" t="str">
        <f aca="false">IF($H10118="","",$H10118-WEEKDAY($H10118,2)+1)</f>
        <v/>
      </c>
      <c r="J10118" s="4" t="str">
        <f aca="false">IF($I10118="","",$I10118+6)</f>
        <v/>
      </c>
      <c r="K10118" s="6" t="str">
        <f aca="false">IF($H10118="","",DATE(YEAR($H10118),MONTH($H10118),1))</f>
        <v/>
      </c>
      <c r="L10118" s="0" t="str">
        <f aca="false">IF($A10118="","",INDEX(CARTAO_COMPRAS!$K:$K,INT((ROW()-2)/20)+2))</f>
        <v/>
      </c>
      <c r="M10118" s="0" t="str">
        <f aca="false">IF($A10118="","","Compra no cartão")</f>
        <v/>
      </c>
    </row>
    <row r="10119" customFormat="false" ht="13.5" hidden="false" customHeight="false" outlineLevel="0" collapsed="false">
      <c r="A10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19" s="0" t="str">
        <f aca="false">IF($A10119="","",INDEX(CARTAO_COMPRAS!$C:$C,INT((ROW()-2)/20)+2))</f>
        <v/>
      </c>
      <c r="C10119" s="0" t="str">
        <f aca="false">IF($A10119="","",INDEX(CARTAO_COMPRAS!$D:$D,INT((ROW()-2)/20)+2))</f>
        <v/>
      </c>
      <c r="D10119" s="0" t="str">
        <f aca="false">IF($A10119="","",INDEX(CARTAO_COMPRAS!$E:$E,INT((ROW()-2)/20)+2))</f>
        <v/>
      </c>
      <c r="E10119" s="0" t="str">
        <f aca="false">IF($A10119="","",INDEX(CARTAO_COMPRAS!$H:$H,INT((ROW()-2)/20)+2)+MOD(ROW()-2,20))</f>
        <v/>
      </c>
      <c r="F10119" s="0" t="str">
        <f aca="false">IF($A10119="","",INDEX(CARTAO_COMPRAS!$G:$G,INT((ROW()-2)/20)+2))</f>
        <v/>
      </c>
      <c r="G10119" s="5" t="str">
        <f aca="false">IF($A10119="","",INDEX(CARTAO_COMPRAS!$I:$I,INT((ROW()-2)/20)+2))</f>
        <v/>
      </c>
      <c r="H10119" s="4" t="str">
        <f aca="false">IF($A10119="","",EDATE(INDEX(CARTAO_COMPRAS!$J:$J,INT((ROW()-2)/20)+2),MOD(ROW()-2,20)))</f>
        <v/>
      </c>
      <c r="I10119" s="4" t="str">
        <f aca="false">IF($H10119="","",$H10119-WEEKDAY($H10119,2)+1)</f>
        <v/>
      </c>
      <c r="J10119" s="4" t="str">
        <f aca="false">IF($I10119="","",$I10119+6)</f>
        <v/>
      </c>
      <c r="K10119" s="6" t="str">
        <f aca="false">IF($H10119="","",DATE(YEAR($H10119),MONTH($H10119),1))</f>
        <v/>
      </c>
      <c r="L10119" s="0" t="str">
        <f aca="false">IF($A10119="","",INDEX(CARTAO_COMPRAS!$K:$K,INT((ROW()-2)/20)+2))</f>
        <v/>
      </c>
      <c r="M10119" s="0" t="str">
        <f aca="false">IF($A10119="","","Compra no cartão")</f>
        <v/>
      </c>
    </row>
    <row r="10120" customFormat="false" ht="13.5" hidden="false" customHeight="false" outlineLevel="0" collapsed="false">
      <c r="A10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0" s="0" t="str">
        <f aca="false">IF($A10120="","",INDEX(CARTAO_COMPRAS!$C:$C,INT((ROW()-2)/20)+2))</f>
        <v/>
      </c>
      <c r="C10120" s="0" t="str">
        <f aca="false">IF($A10120="","",INDEX(CARTAO_COMPRAS!$D:$D,INT((ROW()-2)/20)+2))</f>
        <v/>
      </c>
      <c r="D10120" s="0" t="str">
        <f aca="false">IF($A10120="","",INDEX(CARTAO_COMPRAS!$E:$E,INT((ROW()-2)/20)+2))</f>
        <v/>
      </c>
      <c r="E10120" s="0" t="str">
        <f aca="false">IF($A10120="","",INDEX(CARTAO_COMPRAS!$H:$H,INT((ROW()-2)/20)+2)+MOD(ROW()-2,20))</f>
        <v/>
      </c>
      <c r="F10120" s="0" t="str">
        <f aca="false">IF($A10120="","",INDEX(CARTAO_COMPRAS!$G:$G,INT((ROW()-2)/20)+2))</f>
        <v/>
      </c>
      <c r="G10120" s="5" t="str">
        <f aca="false">IF($A10120="","",INDEX(CARTAO_COMPRAS!$I:$I,INT((ROW()-2)/20)+2))</f>
        <v/>
      </c>
      <c r="H10120" s="4" t="str">
        <f aca="false">IF($A10120="","",EDATE(INDEX(CARTAO_COMPRAS!$J:$J,INT((ROW()-2)/20)+2),MOD(ROW()-2,20)))</f>
        <v/>
      </c>
      <c r="I10120" s="4" t="str">
        <f aca="false">IF($H10120="","",$H10120-WEEKDAY($H10120,2)+1)</f>
        <v/>
      </c>
      <c r="J10120" s="4" t="str">
        <f aca="false">IF($I10120="","",$I10120+6)</f>
        <v/>
      </c>
      <c r="K10120" s="6" t="str">
        <f aca="false">IF($H10120="","",DATE(YEAR($H10120),MONTH($H10120),1))</f>
        <v/>
      </c>
      <c r="L10120" s="0" t="str">
        <f aca="false">IF($A10120="","",INDEX(CARTAO_COMPRAS!$K:$K,INT((ROW()-2)/20)+2))</f>
        <v/>
      </c>
      <c r="M10120" s="0" t="str">
        <f aca="false">IF($A10120="","","Compra no cartão")</f>
        <v/>
      </c>
    </row>
    <row r="10121" customFormat="false" ht="13.5" hidden="false" customHeight="false" outlineLevel="0" collapsed="false">
      <c r="A10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1" s="0" t="str">
        <f aca="false">IF($A10121="","",INDEX(CARTAO_COMPRAS!$C:$C,INT((ROW()-2)/20)+2))</f>
        <v/>
      </c>
      <c r="C10121" s="0" t="str">
        <f aca="false">IF($A10121="","",INDEX(CARTAO_COMPRAS!$D:$D,INT((ROW()-2)/20)+2))</f>
        <v/>
      </c>
      <c r="D10121" s="0" t="str">
        <f aca="false">IF($A10121="","",INDEX(CARTAO_COMPRAS!$E:$E,INT((ROW()-2)/20)+2))</f>
        <v/>
      </c>
      <c r="E10121" s="0" t="str">
        <f aca="false">IF($A10121="","",INDEX(CARTAO_COMPRAS!$H:$H,INT((ROW()-2)/20)+2)+MOD(ROW()-2,20))</f>
        <v/>
      </c>
      <c r="F10121" s="0" t="str">
        <f aca="false">IF($A10121="","",INDEX(CARTAO_COMPRAS!$G:$G,INT((ROW()-2)/20)+2))</f>
        <v/>
      </c>
      <c r="G10121" s="5" t="str">
        <f aca="false">IF($A10121="","",INDEX(CARTAO_COMPRAS!$I:$I,INT((ROW()-2)/20)+2))</f>
        <v/>
      </c>
      <c r="H10121" s="4" t="str">
        <f aca="false">IF($A10121="","",EDATE(INDEX(CARTAO_COMPRAS!$J:$J,INT((ROW()-2)/20)+2),MOD(ROW()-2,20)))</f>
        <v/>
      </c>
      <c r="I10121" s="4" t="str">
        <f aca="false">IF($H10121="","",$H10121-WEEKDAY($H10121,2)+1)</f>
        <v/>
      </c>
      <c r="J10121" s="4" t="str">
        <f aca="false">IF($I10121="","",$I10121+6)</f>
        <v/>
      </c>
      <c r="K10121" s="6" t="str">
        <f aca="false">IF($H10121="","",DATE(YEAR($H10121),MONTH($H10121),1))</f>
        <v/>
      </c>
      <c r="L10121" s="0" t="str">
        <f aca="false">IF($A10121="","",INDEX(CARTAO_COMPRAS!$K:$K,INT((ROW()-2)/20)+2))</f>
        <v/>
      </c>
      <c r="M10121" s="0" t="str">
        <f aca="false">IF($A10121="","","Compra no cartão")</f>
        <v/>
      </c>
    </row>
    <row r="10122" customFormat="false" ht="13.5" hidden="false" customHeight="false" outlineLevel="0" collapsed="false">
      <c r="A101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2" s="0" t="str">
        <f aca="false">IF($A10122="","",INDEX(CARTAO_COMPRAS!$C:$C,INT((ROW()-2)/20)+2))</f>
        <v/>
      </c>
      <c r="C10122" s="0" t="str">
        <f aca="false">IF($A10122="","",INDEX(CARTAO_COMPRAS!$D:$D,INT((ROW()-2)/20)+2))</f>
        <v/>
      </c>
      <c r="D10122" s="0" t="str">
        <f aca="false">IF($A10122="","",INDEX(CARTAO_COMPRAS!$E:$E,INT((ROW()-2)/20)+2))</f>
        <v/>
      </c>
      <c r="E10122" s="0" t="str">
        <f aca="false">IF($A10122="","",INDEX(CARTAO_COMPRAS!$H:$H,INT((ROW()-2)/20)+2)+MOD(ROW()-2,20))</f>
        <v/>
      </c>
      <c r="F10122" s="0" t="str">
        <f aca="false">IF($A10122="","",INDEX(CARTAO_COMPRAS!$G:$G,INT((ROW()-2)/20)+2))</f>
        <v/>
      </c>
      <c r="G10122" s="5" t="str">
        <f aca="false">IF($A10122="","",INDEX(CARTAO_COMPRAS!$I:$I,INT((ROW()-2)/20)+2))</f>
        <v/>
      </c>
      <c r="H10122" s="4" t="str">
        <f aca="false">IF($A10122="","",EDATE(INDEX(CARTAO_COMPRAS!$J:$J,INT((ROW()-2)/20)+2),MOD(ROW()-2,20)))</f>
        <v/>
      </c>
      <c r="I10122" s="4" t="str">
        <f aca="false">IF($H10122="","",$H10122-WEEKDAY($H10122,2)+1)</f>
        <v/>
      </c>
      <c r="J10122" s="4" t="str">
        <f aca="false">IF($I10122="","",$I10122+6)</f>
        <v/>
      </c>
      <c r="K10122" s="6" t="str">
        <f aca="false">IF($H10122="","",DATE(YEAR($H10122),MONTH($H10122),1))</f>
        <v/>
      </c>
      <c r="L10122" s="0" t="str">
        <f aca="false">IF($A10122="","",INDEX(CARTAO_COMPRAS!$K:$K,INT((ROW()-2)/20)+2))</f>
        <v/>
      </c>
      <c r="M10122" s="0" t="str">
        <f aca="false">IF($A10122="","","Compra no cartão")</f>
        <v/>
      </c>
    </row>
    <row r="10123" customFormat="false" ht="13.5" hidden="false" customHeight="false" outlineLevel="0" collapsed="false">
      <c r="A10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3" s="0" t="str">
        <f aca="false">IF($A10123="","",INDEX(CARTAO_COMPRAS!$C:$C,INT((ROW()-2)/20)+2))</f>
        <v/>
      </c>
      <c r="C10123" s="0" t="str">
        <f aca="false">IF($A10123="","",INDEX(CARTAO_COMPRAS!$D:$D,INT((ROW()-2)/20)+2))</f>
        <v/>
      </c>
      <c r="D10123" s="0" t="str">
        <f aca="false">IF($A10123="","",INDEX(CARTAO_COMPRAS!$E:$E,INT((ROW()-2)/20)+2))</f>
        <v/>
      </c>
      <c r="E10123" s="0" t="str">
        <f aca="false">IF($A10123="","",INDEX(CARTAO_COMPRAS!$H:$H,INT((ROW()-2)/20)+2)+MOD(ROW()-2,20))</f>
        <v/>
      </c>
      <c r="F10123" s="0" t="str">
        <f aca="false">IF($A10123="","",INDEX(CARTAO_COMPRAS!$G:$G,INT((ROW()-2)/20)+2))</f>
        <v/>
      </c>
      <c r="G10123" s="5" t="str">
        <f aca="false">IF($A10123="","",INDEX(CARTAO_COMPRAS!$I:$I,INT((ROW()-2)/20)+2))</f>
        <v/>
      </c>
      <c r="H10123" s="4" t="str">
        <f aca="false">IF($A10123="","",EDATE(INDEX(CARTAO_COMPRAS!$J:$J,INT((ROW()-2)/20)+2),MOD(ROW()-2,20)))</f>
        <v/>
      </c>
      <c r="I10123" s="4" t="str">
        <f aca="false">IF($H10123="","",$H10123-WEEKDAY($H10123,2)+1)</f>
        <v/>
      </c>
      <c r="J10123" s="4" t="str">
        <f aca="false">IF($I10123="","",$I10123+6)</f>
        <v/>
      </c>
      <c r="K10123" s="6" t="str">
        <f aca="false">IF($H10123="","",DATE(YEAR($H10123),MONTH($H10123),1))</f>
        <v/>
      </c>
      <c r="L10123" s="0" t="str">
        <f aca="false">IF($A10123="","",INDEX(CARTAO_COMPRAS!$K:$K,INT((ROW()-2)/20)+2))</f>
        <v/>
      </c>
      <c r="M10123" s="0" t="str">
        <f aca="false">IF($A10123="","","Compra no cartão")</f>
        <v/>
      </c>
    </row>
    <row r="10124" customFormat="false" ht="13.5" hidden="false" customHeight="false" outlineLevel="0" collapsed="false">
      <c r="A10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4" s="0" t="str">
        <f aca="false">IF($A10124="","",INDEX(CARTAO_COMPRAS!$C:$C,INT((ROW()-2)/20)+2))</f>
        <v/>
      </c>
      <c r="C10124" s="0" t="str">
        <f aca="false">IF($A10124="","",INDEX(CARTAO_COMPRAS!$D:$D,INT((ROW()-2)/20)+2))</f>
        <v/>
      </c>
      <c r="D10124" s="0" t="str">
        <f aca="false">IF($A10124="","",INDEX(CARTAO_COMPRAS!$E:$E,INT((ROW()-2)/20)+2))</f>
        <v/>
      </c>
      <c r="E10124" s="0" t="str">
        <f aca="false">IF($A10124="","",INDEX(CARTAO_COMPRAS!$H:$H,INT((ROW()-2)/20)+2)+MOD(ROW()-2,20))</f>
        <v/>
      </c>
      <c r="F10124" s="0" t="str">
        <f aca="false">IF($A10124="","",INDEX(CARTAO_COMPRAS!$G:$G,INT((ROW()-2)/20)+2))</f>
        <v/>
      </c>
      <c r="G10124" s="5" t="str">
        <f aca="false">IF($A10124="","",INDEX(CARTAO_COMPRAS!$I:$I,INT((ROW()-2)/20)+2))</f>
        <v/>
      </c>
      <c r="H10124" s="4" t="str">
        <f aca="false">IF($A10124="","",EDATE(INDEX(CARTAO_COMPRAS!$J:$J,INT((ROW()-2)/20)+2),MOD(ROW()-2,20)))</f>
        <v/>
      </c>
      <c r="I10124" s="4" t="str">
        <f aca="false">IF($H10124="","",$H10124-WEEKDAY($H10124,2)+1)</f>
        <v/>
      </c>
      <c r="J10124" s="4" t="str">
        <f aca="false">IF($I10124="","",$I10124+6)</f>
        <v/>
      </c>
      <c r="K10124" s="6" t="str">
        <f aca="false">IF($H10124="","",DATE(YEAR($H10124),MONTH($H10124),1))</f>
        <v/>
      </c>
      <c r="L10124" s="0" t="str">
        <f aca="false">IF($A10124="","",INDEX(CARTAO_COMPRAS!$K:$K,INT((ROW()-2)/20)+2))</f>
        <v/>
      </c>
      <c r="M10124" s="0" t="str">
        <f aca="false">IF($A10124="","","Compra no cartão")</f>
        <v/>
      </c>
    </row>
    <row r="10125" customFormat="false" ht="13.5" hidden="false" customHeight="false" outlineLevel="0" collapsed="false">
      <c r="A10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5" s="0" t="str">
        <f aca="false">IF($A10125="","",INDEX(CARTAO_COMPRAS!$C:$C,INT((ROW()-2)/20)+2))</f>
        <v/>
      </c>
      <c r="C10125" s="0" t="str">
        <f aca="false">IF($A10125="","",INDEX(CARTAO_COMPRAS!$D:$D,INT((ROW()-2)/20)+2))</f>
        <v/>
      </c>
      <c r="D10125" s="0" t="str">
        <f aca="false">IF($A10125="","",INDEX(CARTAO_COMPRAS!$E:$E,INT((ROW()-2)/20)+2))</f>
        <v/>
      </c>
      <c r="E10125" s="0" t="str">
        <f aca="false">IF($A10125="","",INDEX(CARTAO_COMPRAS!$H:$H,INT((ROW()-2)/20)+2)+MOD(ROW()-2,20))</f>
        <v/>
      </c>
      <c r="F10125" s="0" t="str">
        <f aca="false">IF($A10125="","",INDEX(CARTAO_COMPRAS!$G:$G,INT((ROW()-2)/20)+2))</f>
        <v/>
      </c>
      <c r="G10125" s="5" t="str">
        <f aca="false">IF($A10125="","",INDEX(CARTAO_COMPRAS!$I:$I,INT((ROW()-2)/20)+2))</f>
        <v/>
      </c>
      <c r="H10125" s="4" t="str">
        <f aca="false">IF($A10125="","",EDATE(INDEX(CARTAO_COMPRAS!$J:$J,INT((ROW()-2)/20)+2),MOD(ROW()-2,20)))</f>
        <v/>
      </c>
      <c r="I10125" s="4" t="str">
        <f aca="false">IF($H10125="","",$H10125-WEEKDAY($H10125,2)+1)</f>
        <v/>
      </c>
      <c r="J10125" s="4" t="str">
        <f aca="false">IF($I10125="","",$I10125+6)</f>
        <v/>
      </c>
      <c r="K10125" s="6" t="str">
        <f aca="false">IF($H10125="","",DATE(YEAR($H10125),MONTH($H10125),1))</f>
        <v/>
      </c>
      <c r="L10125" s="0" t="str">
        <f aca="false">IF($A10125="","",INDEX(CARTAO_COMPRAS!$K:$K,INT((ROW()-2)/20)+2))</f>
        <v/>
      </c>
      <c r="M10125" s="0" t="str">
        <f aca="false">IF($A10125="","","Compra no cartão")</f>
        <v/>
      </c>
    </row>
    <row r="10126" customFormat="false" ht="13.5" hidden="false" customHeight="false" outlineLevel="0" collapsed="false">
      <c r="A10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6" s="0" t="str">
        <f aca="false">IF($A10126="","",INDEX(CARTAO_COMPRAS!$C:$C,INT((ROW()-2)/20)+2))</f>
        <v/>
      </c>
      <c r="C10126" s="0" t="str">
        <f aca="false">IF($A10126="","",INDEX(CARTAO_COMPRAS!$D:$D,INT((ROW()-2)/20)+2))</f>
        <v/>
      </c>
      <c r="D10126" s="0" t="str">
        <f aca="false">IF($A10126="","",INDEX(CARTAO_COMPRAS!$E:$E,INT((ROW()-2)/20)+2))</f>
        <v/>
      </c>
      <c r="E10126" s="0" t="str">
        <f aca="false">IF($A10126="","",INDEX(CARTAO_COMPRAS!$H:$H,INT((ROW()-2)/20)+2)+MOD(ROW()-2,20))</f>
        <v/>
      </c>
      <c r="F10126" s="0" t="str">
        <f aca="false">IF($A10126="","",INDEX(CARTAO_COMPRAS!$G:$G,INT((ROW()-2)/20)+2))</f>
        <v/>
      </c>
      <c r="G10126" s="5" t="str">
        <f aca="false">IF($A10126="","",INDEX(CARTAO_COMPRAS!$I:$I,INT((ROW()-2)/20)+2))</f>
        <v/>
      </c>
      <c r="H10126" s="4" t="str">
        <f aca="false">IF($A10126="","",EDATE(INDEX(CARTAO_COMPRAS!$J:$J,INT((ROW()-2)/20)+2),MOD(ROW()-2,20)))</f>
        <v/>
      </c>
      <c r="I10126" s="4" t="str">
        <f aca="false">IF($H10126="","",$H10126-WEEKDAY($H10126,2)+1)</f>
        <v/>
      </c>
      <c r="J10126" s="4" t="str">
        <f aca="false">IF($I10126="","",$I10126+6)</f>
        <v/>
      </c>
      <c r="K10126" s="6" t="str">
        <f aca="false">IF($H10126="","",DATE(YEAR($H10126),MONTH($H10126),1))</f>
        <v/>
      </c>
      <c r="L10126" s="0" t="str">
        <f aca="false">IF($A10126="","",INDEX(CARTAO_COMPRAS!$K:$K,INT((ROW()-2)/20)+2))</f>
        <v/>
      </c>
      <c r="M10126" s="0" t="str">
        <f aca="false">IF($A10126="","","Compra no cartão")</f>
        <v/>
      </c>
    </row>
    <row r="10127" customFormat="false" ht="13.5" hidden="false" customHeight="false" outlineLevel="0" collapsed="false">
      <c r="A10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7" s="0" t="str">
        <f aca="false">IF($A10127="","",INDEX(CARTAO_COMPRAS!$C:$C,INT((ROW()-2)/20)+2))</f>
        <v/>
      </c>
      <c r="C10127" s="0" t="str">
        <f aca="false">IF($A10127="","",INDEX(CARTAO_COMPRAS!$D:$D,INT((ROW()-2)/20)+2))</f>
        <v/>
      </c>
      <c r="D10127" s="0" t="str">
        <f aca="false">IF($A10127="","",INDEX(CARTAO_COMPRAS!$E:$E,INT((ROW()-2)/20)+2))</f>
        <v/>
      </c>
      <c r="E10127" s="0" t="str">
        <f aca="false">IF($A10127="","",INDEX(CARTAO_COMPRAS!$H:$H,INT((ROW()-2)/20)+2)+MOD(ROW()-2,20))</f>
        <v/>
      </c>
      <c r="F10127" s="0" t="str">
        <f aca="false">IF($A10127="","",INDEX(CARTAO_COMPRAS!$G:$G,INT((ROW()-2)/20)+2))</f>
        <v/>
      </c>
      <c r="G10127" s="5" t="str">
        <f aca="false">IF($A10127="","",INDEX(CARTAO_COMPRAS!$I:$I,INT((ROW()-2)/20)+2))</f>
        <v/>
      </c>
      <c r="H10127" s="4" t="str">
        <f aca="false">IF($A10127="","",EDATE(INDEX(CARTAO_COMPRAS!$J:$J,INT((ROW()-2)/20)+2),MOD(ROW()-2,20)))</f>
        <v/>
      </c>
      <c r="I10127" s="4" t="str">
        <f aca="false">IF($H10127="","",$H10127-WEEKDAY($H10127,2)+1)</f>
        <v/>
      </c>
      <c r="J10127" s="4" t="str">
        <f aca="false">IF($I10127="","",$I10127+6)</f>
        <v/>
      </c>
      <c r="K10127" s="6" t="str">
        <f aca="false">IF($H10127="","",DATE(YEAR($H10127),MONTH($H10127),1))</f>
        <v/>
      </c>
      <c r="L10127" s="0" t="str">
        <f aca="false">IF($A10127="","",INDEX(CARTAO_COMPRAS!$K:$K,INT((ROW()-2)/20)+2))</f>
        <v/>
      </c>
      <c r="M10127" s="0" t="str">
        <f aca="false">IF($A10127="","","Compra no cartão")</f>
        <v/>
      </c>
    </row>
    <row r="10128" customFormat="false" ht="13.5" hidden="false" customHeight="false" outlineLevel="0" collapsed="false">
      <c r="A10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8" s="0" t="str">
        <f aca="false">IF($A10128="","",INDEX(CARTAO_COMPRAS!$C:$C,INT((ROW()-2)/20)+2))</f>
        <v/>
      </c>
      <c r="C10128" s="0" t="str">
        <f aca="false">IF($A10128="","",INDEX(CARTAO_COMPRAS!$D:$D,INT((ROW()-2)/20)+2))</f>
        <v/>
      </c>
      <c r="D10128" s="0" t="str">
        <f aca="false">IF($A10128="","",INDEX(CARTAO_COMPRAS!$E:$E,INT((ROW()-2)/20)+2))</f>
        <v/>
      </c>
      <c r="E10128" s="0" t="str">
        <f aca="false">IF($A10128="","",INDEX(CARTAO_COMPRAS!$H:$H,INT((ROW()-2)/20)+2)+MOD(ROW()-2,20))</f>
        <v/>
      </c>
      <c r="F10128" s="0" t="str">
        <f aca="false">IF($A10128="","",INDEX(CARTAO_COMPRAS!$G:$G,INT((ROW()-2)/20)+2))</f>
        <v/>
      </c>
      <c r="G10128" s="5" t="str">
        <f aca="false">IF($A10128="","",INDEX(CARTAO_COMPRAS!$I:$I,INT((ROW()-2)/20)+2))</f>
        <v/>
      </c>
      <c r="H10128" s="4" t="str">
        <f aca="false">IF($A10128="","",EDATE(INDEX(CARTAO_COMPRAS!$J:$J,INT((ROW()-2)/20)+2),MOD(ROW()-2,20)))</f>
        <v/>
      </c>
      <c r="I10128" s="4" t="str">
        <f aca="false">IF($H10128="","",$H10128-WEEKDAY($H10128,2)+1)</f>
        <v/>
      </c>
      <c r="J10128" s="4" t="str">
        <f aca="false">IF($I10128="","",$I10128+6)</f>
        <v/>
      </c>
      <c r="K10128" s="6" t="str">
        <f aca="false">IF($H10128="","",DATE(YEAR($H10128),MONTH($H10128),1))</f>
        <v/>
      </c>
      <c r="L10128" s="0" t="str">
        <f aca="false">IF($A10128="","",INDEX(CARTAO_COMPRAS!$K:$K,INT((ROW()-2)/20)+2))</f>
        <v/>
      </c>
      <c r="M10128" s="0" t="str">
        <f aca="false">IF($A10128="","","Compra no cartão")</f>
        <v/>
      </c>
    </row>
    <row r="10129" customFormat="false" ht="13.5" hidden="false" customHeight="false" outlineLevel="0" collapsed="false">
      <c r="A10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29" s="0" t="str">
        <f aca="false">IF($A10129="","",INDEX(CARTAO_COMPRAS!$C:$C,INT((ROW()-2)/20)+2))</f>
        <v/>
      </c>
      <c r="C10129" s="0" t="str">
        <f aca="false">IF($A10129="","",INDEX(CARTAO_COMPRAS!$D:$D,INT((ROW()-2)/20)+2))</f>
        <v/>
      </c>
      <c r="D10129" s="0" t="str">
        <f aca="false">IF($A10129="","",INDEX(CARTAO_COMPRAS!$E:$E,INT((ROW()-2)/20)+2))</f>
        <v/>
      </c>
      <c r="E10129" s="0" t="str">
        <f aca="false">IF($A10129="","",INDEX(CARTAO_COMPRAS!$H:$H,INT((ROW()-2)/20)+2)+MOD(ROW()-2,20))</f>
        <v/>
      </c>
      <c r="F10129" s="0" t="str">
        <f aca="false">IF($A10129="","",INDEX(CARTAO_COMPRAS!$G:$G,INT((ROW()-2)/20)+2))</f>
        <v/>
      </c>
      <c r="G10129" s="5" t="str">
        <f aca="false">IF($A10129="","",INDEX(CARTAO_COMPRAS!$I:$I,INT((ROW()-2)/20)+2))</f>
        <v/>
      </c>
      <c r="H10129" s="4" t="str">
        <f aca="false">IF($A10129="","",EDATE(INDEX(CARTAO_COMPRAS!$J:$J,INT((ROW()-2)/20)+2),MOD(ROW()-2,20)))</f>
        <v/>
      </c>
      <c r="I10129" s="4" t="str">
        <f aca="false">IF($H10129="","",$H10129-WEEKDAY($H10129,2)+1)</f>
        <v/>
      </c>
      <c r="J10129" s="4" t="str">
        <f aca="false">IF($I10129="","",$I10129+6)</f>
        <v/>
      </c>
      <c r="K10129" s="6" t="str">
        <f aca="false">IF($H10129="","",DATE(YEAR($H10129),MONTH($H10129),1))</f>
        <v/>
      </c>
      <c r="L10129" s="0" t="str">
        <f aca="false">IF($A10129="","",INDEX(CARTAO_COMPRAS!$K:$K,INT((ROW()-2)/20)+2))</f>
        <v/>
      </c>
      <c r="M10129" s="0" t="str">
        <f aca="false">IF($A10129="","","Compra no cartão")</f>
        <v/>
      </c>
    </row>
    <row r="10130" customFormat="false" ht="13.5" hidden="false" customHeight="false" outlineLevel="0" collapsed="false">
      <c r="A10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0" s="0" t="str">
        <f aca="false">IF($A10130="","",INDEX(CARTAO_COMPRAS!$C:$C,INT((ROW()-2)/20)+2))</f>
        <v/>
      </c>
      <c r="C10130" s="0" t="str">
        <f aca="false">IF($A10130="","",INDEX(CARTAO_COMPRAS!$D:$D,INT((ROW()-2)/20)+2))</f>
        <v/>
      </c>
      <c r="D10130" s="0" t="str">
        <f aca="false">IF($A10130="","",INDEX(CARTAO_COMPRAS!$E:$E,INT((ROW()-2)/20)+2))</f>
        <v/>
      </c>
      <c r="E10130" s="0" t="str">
        <f aca="false">IF($A10130="","",INDEX(CARTAO_COMPRAS!$H:$H,INT((ROW()-2)/20)+2)+MOD(ROW()-2,20))</f>
        <v/>
      </c>
      <c r="F10130" s="0" t="str">
        <f aca="false">IF($A10130="","",INDEX(CARTAO_COMPRAS!$G:$G,INT((ROW()-2)/20)+2))</f>
        <v/>
      </c>
      <c r="G10130" s="5" t="str">
        <f aca="false">IF($A10130="","",INDEX(CARTAO_COMPRAS!$I:$I,INT((ROW()-2)/20)+2))</f>
        <v/>
      </c>
      <c r="H10130" s="4" t="str">
        <f aca="false">IF($A10130="","",EDATE(INDEX(CARTAO_COMPRAS!$J:$J,INT((ROW()-2)/20)+2),MOD(ROW()-2,20)))</f>
        <v/>
      </c>
      <c r="I10130" s="4" t="str">
        <f aca="false">IF($H10130="","",$H10130-WEEKDAY($H10130,2)+1)</f>
        <v/>
      </c>
      <c r="J10130" s="4" t="str">
        <f aca="false">IF($I10130="","",$I10130+6)</f>
        <v/>
      </c>
      <c r="K10130" s="6" t="str">
        <f aca="false">IF($H10130="","",DATE(YEAR($H10130),MONTH($H10130),1))</f>
        <v/>
      </c>
      <c r="L10130" s="0" t="str">
        <f aca="false">IF($A10130="","",INDEX(CARTAO_COMPRAS!$K:$K,INT((ROW()-2)/20)+2))</f>
        <v/>
      </c>
      <c r="M10130" s="0" t="str">
        <f aca="false">IF($A10130="","","Compra no cartão")</f>
        <v/>
      </c>
    </row>
    <row r="10131" customFormat="false" ht="13.5" hidden="false" customHeight="false" outlineLevel="0" collapsed="false">
      <c r="A10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1" s="0" t="str">
        <f aca="false">IF($A10131="","",INDEX(CARTAO_COMPRAS!$C:$C,INT((ROW()-2)/20)+2))</f>
        <v/>
      </c>
      <c r="C10131" s="0" t="str">
        <f aca="false">IF($A10131="","",INDEX(CARTAO_COMPRAS!$D:$D,INT((ROW()-2)/20)+2))</f>
        <v/>
      </c>
      <c r="D10131" s="0" t="str">
        <f aca="false">IF($A10131="","",INDEX(CARTAO_COMPRAS!$E:$E,INT((ROW()-2)/20)+2))</f>
        <v/>
      </c>
      <c r="E10131" s="0" t="str">
        <f aca="false">IF($A10131="","",INDEX(CARTAO_COMPRAS!$H:$H,INT((ROW()-2)/20)+2)+MOD(ROW()-2,20))</f>
        <v/>
      </c>
      <c r="F10131" s="0" t="str">
        <f aca="false">IF($A10131="","",INDEX(CARTAO_COMPRAS!$G:$G,INT((ROW()-2)/20)+2))</f>
        <v/>
      </c>
      <c r="G10131" s="5" t="str">
        <f aca="false">IF($A10131="","",INDEX(CARTAO_COMPRAS!$I:$I,INT((ROW()-2)/20)+2))</f>
        <v/>
      </c>
      <c r="H10131" s="4" t="str">
        <f aca="false">IF($A10131="","",EDATE(INDEX(CARTAO_COMPRAS!$J:$J,INT((ROW()-2)/20)+2),MOD(ROW()-2,20)))</f>
        <v/>
      </c>
      <c r="I10131" s="4" t="str">
        <f aca="false">IF($H10131="","",$H10131-WEEKDAY($H10131,2)+1)</f>
        <v/>
      </c>
      <c r="J10131" s="4" t="str">
        <f aca="false">IF($I10131="","",$I10131+6)</f>
        <v/>
      </c>
      <c r="K10131" s="6" t="str">
        <f aca="false">IF($H10131="","",DATE(YEAR($H10131),MONTH($H10131),1))</f>
        <v/>
      </c>
      <c r="L10131" s="0" t="str">
        <f aca="false">IF($A10131="","",INDEX(CARTAO_COMPRAS!$K:$K,INT((ROW()-2)/20)+2))</f>
        <v/>
      </c>
      <c r="M10131" s="0" t="str">
        <f aca="false">IF($A10131="","","Compra no cartão")</f>
        <v/>
      </c>
    </row>
    <row r="10132" customFormat="false" ht="13.5" hidden="false" customHeight="false" outlineLevel="0" collapsed="false">
      <c r="A10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2" s="0" t="str">
        <f aca="false">IF($A10132="","",INDEX(CARTAO_COMPRAS!$C:$C,INT((ROW()-2)/20)+2))</f>
        <v/>
      </c>
      <c r="C10132" s="0" t="str">
        <f aca="false">IF($A10132="","",INDEX(CARTAO_COMPRAS!$D:$D,INT((ROW()-2)/20)+2))</f>
        <v/>
      </c>
      <c r="D10132" s="0" t="str">
        <f aca="false">IF($A10132="","",INDEX(CARTAO_COMPRAS!$E:$E,INT((ROW()-2)/20)+2))</f>
        <v/>
      </c>
      <c r="E10132" s="0" t="str">
        <f aca="false">IF($A10132="","",INDEX(CARTAO_COMPRAS!$H:$H,INT((ROW()-2)/20)+2)+MOD(ROW()-2,20))</f>
        <v/>
      </c>
      <c r="F10132" s="0" t="str">
        <f aca="false">IF($A10132="","",INDEX(CARTAO_COMPRAS!$G:$G,INT((ROW()-2)/20)+2))</f>
        <v/>
      </c>
      <c r="G10132" s="5" t="str">
        <f aca="false">IF($A10132="","",INDEX(CARTAO_COMPRAS!$I:$I,INT((ROW()-2)/20)+2))</f>
        <v/>
      </c>
      <c r="H10132" s="4" t="str">
        <f aca="false">IF($A10132="","",EDATE(INDEX(CARTAO_COMPRAS!$J:$J,INT((ROW()-2)/20)+2),MOD(ROW()-2,20)))</f>
        <v/>
      </c>
      <c r="I10132" s="4" t="str">
        <f aca="false">IF($H10132="","",$H10132-WEEKDAY($H10132,2)+1)</f>
        <v/>
      </c>
      <c r="J10132" s="4" t="str">
        <f aca="false">IF($I10132="","",$I10132+6)</f>
        <v/>
      </c>
      <c r="K10132" s="6" t="str">
        <f aca="false">IF($H10132="","",DATE(YEAR($H10132),MONTH($H10132),1))</f>
        <v/>
      </c>
      <c r="L10132" s="0" t="str">
        <f aca="false">IF($A10132="","",INDEX(CARTAO_COMPRAS!$K:$K,INT((ROW()-2)/20)+2))</f>
        <v/>
      </c>
      <c r="M10132" s="0" t="str">
        <f aca="false">IF($A10132="","","Compra no cartão")</f>
        <v/>
      </c>
    </row>
    <row r="10133" customFormat="false" ht="13.5" hidden="false" customHeight="false" outlineLevel="0" collapsed="false">
      <c r="A10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3" s="0" t="str">
        <f aca="false">IF($A10133="","",INDEX(CARTAO_COMPRAS!$C:$C,INT((ROW()-2)/20)+2))</f>
        <v/>
      </c>
      <c r="C10133" s="0" t="str">
        <f aca="false">IF($A10133="","",INDEX(CARTAO_COMPRAS!$D:$D,INT((ROW()-2)/20)+2))</f>
        <v/>
      </c>
      <c r="D10133" s="0" t="str">
        <f aca="false">IF($A10133="","",INDEX(CARTAO_COMPRAS!$E:$E,INT((ROW()-2)/20)+2))</f>
        <v/>
      </c>
      <c r="E10133" s="0" t="str">
        <f aca="false">IF($A10133="","",INDEX(CARTAO_COMPRAS!$H:$H,INT((ROW()-2)/20)+2)+MOD(ROW()-2,20))</f>
        <v/>
      </c>
      <c r="F10133" s="0" t="str">
        <f aca="false">IF($A10133="","",INDEX(CARTAO_COMPRAS!$G:$G,INT((ROW()-2)/20)+2))</f>
        <v/>
      </c>
      <c r="G10133" s="5" t="str">
        <f aca="false">IF($A10133="","",INDEX(CARTAO_COMPRAS!$I:$I,INT((ROW()-2)/20)+2))</f>
        <v/>
      </c>
      <c r="H10133" s="4" t="str">
        <f aca="false">IF($A10133="","",EDATE(INDEX(CARTAO_COMPRAS!$J:$J,INT((ROW()-2)/20)+2),MOD(ROW()-2,20)))</f>
        <v/>
      </c>
      <c r="I10133" s="4" t="str">
        <f aca="false">IF($H10133="","",$H10133-WEEKDAY($H10133,2)+1)</f>
        <v/>
      </c>
      <c r="J10133" s="4" t="str">
        <f aca="false">IF($I10133="","",$I10133+6)</f>
        <v/>
      </c>
      <c r="K10133" s="6" t="str">
        <f aca="false">IF($H10133="","",DATE(YEAR($H10133),MONTH($H10133),1))</f>
        <v/>
      </c>
      <c r="L10133" s="0" t="str">
        <f aca="false">IF($A10133="","",INDEX(CARTAO_COMPRAS!$K:$K,INT((ROW()-2)/20)+2))</f>
        <v/>
      </c>
      <c r="M10133" s="0" t="str">
        <f aca="false">IF($A10133="","","Compra no cartão")</f>
        <v/>
      </c>
    </row>
    <row r="10134" customFormat="false" ht="13.5" hidden="false" customHeight="false" outlineLevel="0" collapsed="false">
      <c r="A10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4" s="0" t="str">
        <f aca="false">IF($A10134="","",INDEX(CARTAO_COMPRAS!$C:$C,INT((ROW()-2)/20)+2))</f>
        <v/>
      </c>
      <c r="C10134" s="0" t="str">
        <f aca="false">IF($A10134="","",INDEX(CARTAO_COMPRAS!$D:$D,INT((ROW()-2)/20)+2))</f>
        <v/>
      </c>
      <c r="D10134" s="0" t="str">
        <f aca="false">IF($A10134="","",INDEX(CARTAO_COMPRAS!$E:$E,INT((ROW()-2)/20)+2))</f>
        <v/>
      </c>
      <c r="E10134" s="0" t="str">
        <f aca="false">IF($A10134="","",INDEX(CARTAO_COMPRAS!$H:$H,INT((ROW()-2)/20)+2)+MOD(ROW()-2,20))</f>
        <v/>
      </c>
      <c r="F10134" s="0" t="str">
        <f aca="false">IF($A10134="","",INDEX(CARTAO_COMPRAS!$G:$G,INT((ROW()-2)/20)+2))</f>
        <v/>
      </c>
      <c r="G10134" s="5" t="str">
        <f aca="false">IF($A10134="","",INDEX(CARTAO_COMPRAS!$I:$I,INT((ROW()-2)/20)+2))</f>
        <v/>
      </c>
      <c r="H10134" s="4" t="str">
        <f aca="false">IF($A10134="","",EDATE(INDEX(CARTAO_COMPRAS!$J:$J,INT((ROW()-2)/20)+2),MOD(ROW()-2,20)))</f>
        <v/>
      </c>
      <c r="I10134" s="4" t="str">
        <f aca="false">IF($H10134="","",$H10134-WEEKDAY($H10134,2)+1)</f>
        <v/>
      </c>
      <c r="J10134" s="4" t="str">
        <f aca="false">IF($I10134="","",$I10134+6)</f>
        <v/>
      </c>
      <c r="K10134" s="6" t="str">
        <f aca="false">IF($H10134="","",DATE(YEAR($H10134),MONTH($H10134),1))</f>
        <v/>
      </c>
      <c r="L10134" s="0" t="str">
        <f aca="false">IF($A10134="","",INDEX(CARTAO_COMPRAS!$K:$K,INT((ROW()-2)/20)+2))</f>
        <v/>
      </c>
      <c r="M10134" s="0" t="str">
        <f aca="false">IF($A10134="","","Compra no cartão")</f>
        <v/>
      </c>
    </row>
    <row r="10135" customFormat="false" ht="13.5" hidden="false" customHeight="false" outlineLevel="0" collapsed="false">
      <c r="A10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5" s="0" t="str">
        <f aca="false">IF($A10135="","",INDEX(CARTAO_COMPRAS!$C:$C,INT((ROW()-2)/20)+2))</f>
        <v/>
      </c>
      <c r="C10135" s="0" t="str">
        <f aca="false">IF($A10135="","",INDEX(CARTAO_COMPRAS!$D:$D,INT((ROW()-2)/20)+2))</f>
        <v/>
      </c>
      <c r="D10135" s="0" t="str">
        <f aca="false">IF($A10135="","",INDEX(CARTAO_COMPRAS!$E:$E,INT((ROW()-2)/20)+2))</f>
        <v/>
      </c>
      <c r="E10135" s="0" t="str">
        <f aca="false">IF($A10135="","",INDEX(CARTAO_COMPRAS!$H:$H,INT((ROW()-2)/20)+2)+MOD(ROW()-2,20))</f>
        <v/>
      </c>
      <c r="F10135" s="0" t="str">
        <f aca="false">IF($A10135="","",INDEX(CARTAO_COMPRAS!$G:$G,INT((ROW()-2)/20)+2))</f>
        <v/>
      </c>
      <c r="G10135" s="5" t="str">
        <f aca="false">IF($A10135="","",INDEX(CARTAO_COMPRAS!$I:$I,INT((ROW()-2)/20)+2))</f>
        <v/>
      </c>
      <c r="H10135" s="4" t="str">
        <f aca="false">IF($A10135="","",EDATE(INDEX(CARTAO_COMPRAS!$J:$J,INT((ROW()-2)/20)+2),MOD(ROW()-2,20)))</f>
        <v/>
      </c>
      <c r="I10135" s="4" t="str">
        <f aca="false">IF($H10135="","",$H10135-WEEKDAY($H10135,2)+1)</f>
        <v/>
      </c>
      <c r="J10135" s="4" t="str">
        <f aca="false">IF($I10135="","",$I10135+6)</f>
        <v/>
      </c>
      <c r="K10135" s="6" t="str">
        <f aca="false">IF($H10135="","",DATE(YEAR($H10135),MONTH($H10135),1))</f>
        <v/>
      </c>
      <c r="L10135" s="0" t="str">
        <f aca="false">IF($A10135="","",INDEX(CARTAO_COMPRAS!$K:$K,INT((ROW()-2)/20)+2))</f>
        <v/>
      </c>
      <c r="M10135" s="0" t="str">
        <f aca="false">IF($A10135="","","Compra no cartão")</f>
        <v/>
      </c>
    </row>
    <row r="10136" customFormat="false" ht="13.5" hidden="false" customHeight="false" outlineLevel="0" collapsed="false">
      <c r="A10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6" s="0" t="str">
        <f aca="false">IF($A10136="","",INDEX(CARTAO_COMPRAS!$C:$C,INT((ROW()-2)/20)+2))</f>
        <v/>
      </c>
      <c r="C10136" s="0" t="str">
        <f aca="false">IF($A10136="","",INDEX(CARTAO_COMPRAS!$D:$D,INT((ROW()-2)/20)+2))</f>
        <v/>
      </c>
      <c r="D10136" s="0" t="str">
        <f aca="false">IF($A10136="","",INDEX(CARTAO_COMPRAS!$E:$E,INT((ROW()-2)/20)+2))</f>
        <v/>
      </c>
      <c r="E10136" s="0" t="str">
        <f aca="false">IF($A10136="","",INDEX(CARTAO_COMPRAS!$H:$H,INT((ROW()-2)/20)+2)+MOD(ROW()-2,20))</f>
        <v/>
      </c>
      <c r="F10136" s="0" t="str">
        <f aca="false">IF($A10136="","",INDEX(CARTAO_COMPRAS!$G:$G,INT((ROW()-2)/20)+2))</f>
        <v/>
      </c>
      <c r="G10136" s="5" t="str">
        <f aca="false">IF($A10136="","",INDEX(CARTAO_COMPRAS!$I:$I,INT((ROW()-2)/20)+2))</f>
        <v/>
      </c>
      <c r="H10136" s="4" t="str">
        <f aca="false">IF($A10136="","",EDATE(INDEX(CARTAO_COMPRAS!$J:$J,INT((ROW()-2)/20)+2),MOD(ROW()-2,20)))</f>
        <v/>
      </c>
      <c r="I10136" s="4" t="str">
        <f aca="false">IF($H10136="","",$H10136-WEEKDAY($H10136,2)+1)</f>
        <v/>
      </c>
      <c r="J10136" s="4" t="str">
        <f aca="false">IF($I10136="","",$I10136+6)</f>
        <v/>
      </c>
      <c r="K10136" s="6" t="str">
        <f aca="false">IF($H10136="","",DATE(YEAR($H10136),MONTH($H10136),1))</f>
        <v/>
      </c>
      <c r="L10136" s="0" t="str">
        <f aca="false">IF($A10136="","",INDEX(CARTAO_COMPRAS!$K:$K,INT((ROW()-2)/20)+2))</f>
        <v/>
      </c>
      <c r="M10136" s="0" t="str">
        <f aca="false">IF($A10136="","","Compra no cartão")</f>
        <v/>
      </c>
    </row>
    <row r="10137" customFormat="false" ht="13.5" hidden="false" customHeight="false" outlineLevel="0" collapsed="false">
      <c r="A10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7" s="0" t="str">
        <f aca="false">IF($A10137="","",INDEX(CARTAO_COMPRAS!$C:$C,INT((ROW()-2)/20)+2))</f>
        <v/>
      </c>
      <c r="C10137" s="0" t="str">
        <f aca="false">IF($A10137="","",INDEX(CARTAO_COMPRAS!$D:$D,INT((ROW()-2)/20)+2))</f>
        <v/>
      </c>
      <c r="D10137" s="0" t="str">
        <f aca="false">IF($A10137="","",INDEX(CARTAO_COMPRAS!$E:$E,INT((ROW()-2)/20)+2))</f>
        <v/>
      </c>
      <c r="E10137" s="0" t="str">
        <f aca="false">IF($A10137="","",INDEX(CARTAO_COMPRAS!$H:$H,INT((ROW()-2)/20)+2)+MOD(ROW()-2,20))</f>
        <v/>
      </c>
      <c r="F10137" s="0" t="str">
        <f aca="false">IF($A10137="","",INDEX(CARTAO_COMPRAS!$G:$G,INT((ROW()-2)/20)+2))</f>
        <v/>
      </c>
      <c r="G10137" s="5" t="str">
        <f aca="false">IF($A10137="","",INDEX(CARTAO_COMPRAS!$I:$I,INT((ROW()-2)/20)+2))</f>
        <v/>
      </c>
      <c r="H10137" s="4" t="str">
        <f aca="false">IF($A10137="","",EDATE(INDEX(CARTAO_COMPRAS!$J:$J,INT((ROW()-2)/20)+2),MOD(ROW()-2,20)))</f>
        <v/>
      </c>
      <c r="I10137" s="4" t="str">
        <f aca="false">IF($H10137="","",$H10137-WEEKDAY($H10137,2)+1)</f>
        <v/>
      </c>
      <c r="J10137" s="4" t="str">
        <f aca="false">IF($I10137="","",$I10137+6)</f>
        <v/>
      </c>
      <c r="K10137" s="6" t="str">
        <f aca="false">IF($H10137="","",DATE(YEAR($H10137),MONTH($H10137),1))</f>
        <v/>
      </c>
      <c r="L10137" s="0" t="str">
        <f aca="false">IF($A10137="","",INDEX(CARTAO_COMPRAS!$K:$K,INT((ROW()-2)/20)+2))</f>
        <v/>
      </c>
      <c r="M10137" s="0" t="str">
        <f aca="false">IF($A10137="","","Compra no cartão")</f>
        <v/>
      </c>
    </row>
    <row r="10138" customFormat="false" ht="13.5" hidden="false" customHeight="false" outlineLevel="0" collapsed="false">
      <c r="A10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8" s="0" t="str">
        <f aca="false">IF($A10138="","",INDEX(CARTAO_COMPRAS!$C:$C,INT((ROW()-2)/20)+2))</f>
        <v/>
      </c>
      <c r="C10138" s="0" t="str">
        <f aca="false">IF($A10138="","",INDEX(CARTAO_COMPRAS!$D:$D,INT((ROW()-2)/20)+2))</f>
        <v/>
      </c>
      <c r="D10138" s="0" t="str">
        <f aca="false">IF($A10138="","",INDEX(CARTAO_COMPRAS!$E:$E,INT((ROW()-2)/20)+2))</f>
        <v/>
      </c>
      <c r="E10138" s="0" t="str">
        <f aca="false">IF($A10138="","",INDEX(CARTAO_COMPRAS!$H:$H,INT((ROW()-2)/20)+2)+MOD(ROW()-2,20))</f>
        <v/>
      </c>
      <c r="F10138" s="0" t="str">
        <f aca="false">IF($A10138="","",INDEX(CARTAO_COMPRAS!$G:$G,INT((ROW()-2)/20)+2))</f>
        <v/>
      </c>
      <c r="G10138" s="5" t="str">
        <f aca="false">IF($A10138="","",INDEX(CARTAO_COMPRAS!$I:$I,INT((ROW()-2)/20)+2))</f>
        <v/>
      </c>
      <c r="H10138" s="4" t="str">
        <f aca="false">IF($A10138="","",EDATE(INDEX(CARTAO_COMPRAS!$J:$J,INT((ROW()-2)/20)+2),MOD(ROW()-2,20)))</f>
        <v/>
      </c>
      <c r="I10138" s="4" t="str">
        <f aca="false">IF($H10138="","",$H10138-WEEKDAY($H10138,2)+1)</f>
        <v/>
      </c>
      <c r="J10138" s="4" t="str">
        <f aca="false">IF($I10138="","",$I10138+6)</f>
        <v/>
      </c>
      <c r="K10138" s="6" t="str">
        <f aca="false">IF($H10138="","",DATE(YEAR($H10138),MONTH($H10138),1))</f>
        <v/>
      </c>
      <c r="L10138" s="0" t="str">
        <f aca="false">IF($A10138="","",INDEX(CARTAO_COMPRAS!$K:$K,INT((ROW()-2)/20)+2))</f>
        <v/>
      </c>
      <c r="M10138" s="0" t="str">
        <f aca="false">IF($A10138="","","Compra no cartão")</f>
        <v/>
      </c>
    </row>
    <row r="10139" customFormat="false" ht="13.5" hidden="false" customHeight="false" outlineLevel="0" collapsed="false">
      <c r="A10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39" s="0" t="str">
        <f aca="false">IF($A10139="","",INDEX(CARTAO_COMPRAS!$C:$C,INT((ROW()-2)/20)+2))</f>
        <v/>
      </c>
      <c r="C10139" s="0" t="str">
        <f aca="false">IF($A10139="","",INDEX(CARTAO_COMPRAS!$D:$D,INT((ROW()-2)/20)+2))</f>
        <v/>
      </c>
      <c r="D10139" s="0" t="str">
        <f aca="false">IF($A10139="","",INDEX(CARTAO_COMPRAS!$E:$E,INT((ROW()-2)/20)+2))</f>
        <v/>
      </c>
      <c r="E10139" s="0" t="str">
        <f aca="false">IF($A10139="","",INDEX(CARTAO_COMPRAS!$H:$H,INT((ROW()-2)/20)+2)+MOD(ROW()-2,20))</f>
        <v/>
      </c>
      <c r="F10139" s="0" t="str">
        <f aca="false">IF($A10139="","",INDEX(CARTAO_COMPRAS!$G:$G,INT((ROW()-2)/20)+2))</f>
        <v/>
      </c>
      <c r="G10139" s="5" t="str">
        <f aca="false">IF($A10139="","",INDEX(CARTAO_COMPRAS!$I:$I,INT((ROW()-2)/20)+2))</f>
        <v/>
      </c>
      <c r="H10139" s="4" t="str">
        <f aca="false">IF($A10139="","",EDATE(INDEX(CARTAO_COMPRAS!$J:$J,INT((ROW()-2)/20)+2),MOD(ROW()-2,20)))</f>
        <v/>
      </c>
      <c r="I10139" s="4" t="str">
        <f aca="false">IF($H10139="","",$H10139-WEEKDAY($H10139,2)+1)</f>
        <v/>
      </c>
      <c r="J10139" s="4" t="str">
        <f aca="false">IF($I10139="","",$I10139+6)</f>
        <v/>
      </c>
      <c r="K10139" s="6" t="str">
        <f aca="false">IF($H10139="","",DATE(YEAR($H10139),MONTH($H10139),1))</f>
        <v/>
      </c>
      <c r="L10139" s="0" t="str">
        <f aca="false">IF($A10139="","",INDEX(CARTAO_COMPRAS!$K:$K,INT((ROW()-2)/20)+2))</f>
        <v/>
      </c>
      <c r="M10139" s="0" t="str">
        <f aca="false">IF($A10139="","","Compra no cartão")</f>
        <v/>
      </c>
    </row>
    <row r="10140" customFormat="false" ht="13.5" hidden="false" customHeight="false" outlineLevel="0" collapsed="false">
      <c r="A10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0" s="0" t="str">
        <f aca="false">IF($A10140="","",INDEX(CARTAO_COMPRAS!$C:$C,INT((ROW()-2)/20)+2))</f>
        <v/>
      </c>
      <c r="C10140" s="0" t="str">
        <f aca="false">IF($A10140="","",INDEX(CARTAO_COMPRAS!$D:$D,INT((ROW()-2)/20)+2))</f>
        <v/>
      </c>
      <c r="D10140" s="0" t="str">
        <f aca="false">IF($A10140="","",INDEX(CARTAO_COMPRAS!$E:$E,INT((ROW()-2)/20)+2))</f>
        <v/>
      </c>
      <c r="E10140" s="0" t="str">
        <f aca="false">IF($A10140="","",INDEX(CARTAO_COMPRAS!$H:$H,INT((ROW()-2)/20)+2)+MOD(ROW()-2,20))</f>
        <v/>
      </c>
      <c r="F10140" s="0" t="str">
        <f aca="false">IF($A10140="","",INDEX(CARTAO_COMPRAS!$G:$G,INT((ROW()-2)/20)+2))</f>
        <v/>
      </c>
      <c r="G10140" s="5" t="str">
        <f aca="false">IF($A10140="","",INDEX(CARTAO_COMPRAS!$I:$I,INT((ROW()-2)/20)+2))</f>
        <v/>
      </c>
      <c r="H10140" s="4" t="str">
        <f aca="false">IF($A10140="","",EDATE(INDEX(CARTAO_COMPRAS!$J:$J,INT((ROW()-2)/20)+2),MOD(ROW()-2,20)))</f>
        <v/>
      </c>
      <c r="I10140" s="4" t="str">
        <f aca="false">IF($H10140="","",$H10140-WEEKDAY($H10140,2)+1)</f>
        <v/>
      </c>
      <c r="J10140" s="4" t="str">
        <f aca="false">IF($I10140="","",$I10140+6)</f>
        <v/>
      </c>
      <c r="K10140" s="6" t="str">
        <f aca="false">IF($H10140="","",DATE(YEAR($H10140),MONTH($H10140),1))</f>
        <v/>
      </c>
      <c r="L10140" s="0" t="str">
        <f aca="false">IF($A10140="","",INDEX(CARTAO_COMPRAS!$K:$K,INT((ROW()-2)/20)+2))</f>
        <v/>
      </c>
      <c r="M10140" s="0" t="str">
        <f aca="false">IF($A10140="","","Compra no cartão")</f>
        <v/>
      </c>
    </row>
    <row r="10141" customFormat="false" ht="13.5" hidden="false" customHeight="false" outlineLevel="0" collapsed="false">
      <c r="A10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1" s="0" t="str">
        <f aca="false">IF($A10141="","",INDEX(CARTAO_COMPRAS!$C:$C,INT((ROW()-2)/20)+2))</f>
        <v/>
      </c>
      <c r="C10141" s="0" t="str">
        <f aca="false">IF($A10141="","",INDEX(CARTAO_COMPRAS!$D:$D,INT((ROW()-2)/20)+2))</f>
        <v/>
      </c>
      <c r="D10141" s="0" t="str">
        <f aca="false">IF($A10141="","",INDEX(CARTAO_COMPRAS!$E:$E,INT((ROW()-2)/20)+2))</f>
        <v/>
      </c>
      <c r="E10141" s="0" t="str">
        <f aca="false">IF($A10141="","",INDEX(CARTAO_COMPRAS!$H:$H,INT((ROW()-2)/20)+2)+MOD(ROW()-2,20))</f>
        <v/>
      </c>
      <c r="F10141" s="0" t="str">
        <f aca="false">IF($A10141="","",INDEX(CARTAO_COMPRAS!$G:$G,INT((ROW()-2)/20)+2))</f>
        <v/>
      </c>
      <c r="G10141" s="5" t="str">
        <f aca="false">IF($A10141="","",INDEX(CARTAO_COMPRAS!$I:$I,INT((ROW()-2)/20)+2))</f>
        <v/>
      </c>
      <c r="H10141" s="4" t="str">
        <f aca="false">IF($A10141="","",EDATE(INDEX(CARTAO_COMPRAS!$J:$J,INT((ROW()-2)/20)+2),MOD(ROW()-2,20)))</f>
        <v/>
      </c>
      <c r="I10141" s="4" t="str">
        <f aca="false">IF($H10141="","",$H10141-WEEKDAY($H10141,2)+1)</f>
        <v/>
      </c>
      <c r="J10141" s="4" t="str">
        <f aca="false">IF($I10141="","",$I10141+6)</f>
        <v/>
      </c>
      <c r="K10141" s="6" t="str">
        <f aca="false">IF($H10141="","",DATE(YEAR($H10141),MONTH($H10141),1))</f>
        <v/>
      </c>
      <c r="L10141" s="0" t="str">
        <f aca="false">IF($A10141="","",INDEX(CARTAO_COMPRAS!$K:$K,INT((ROW()-2)/20)+2))</f>
        <v/>
      </c>
      <c r="M10141" s="0" t="str">
        <f aca="false">IF($A10141="","","Compra no cartão")</f>
        <v/>
      </c>
    </row>
    <row r="10142" customFormat="false" ht="13.5" hidden="false" customHeight="false" outlineLevel="0" collapsed="false">
      <c r="A101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2" s="0" t="str">
        <f aca="false">IF($A10142="","",INDEX(CARTAO_COMPRAS!$C:$C,INT((ROW()-2)/20)+2))</f>
        <v/>
      </c>
      <c r="C10142" s="0" t="str">
        <f aca="false">IF($A10142="","",INDEX(CARTAO_COMPRAS!$D:$D,INT((ROW()-2)/20)+2))</f>
        <v/>
      </c>
      <c r="D10142" s="0" t="str">
        <f aca="false">IF($A10142="","",INDEX(CARTAO_COMPRAS!$E:$E,INT((ROW()-2)/20)+2))</f>
        <v/>
      </c>
      <c r="E10142" s="0" t="str">
        <f aca="false">IF($A10142="","",INDEX(CARTAO_COMPRAS!$H:$H,INT((ROW()-2)/20)+2)+MOD(ROW()-2,20))</f>
        <v/>
      </c>
      <c r="F10142" s="0" t="str">
        <f aca="false">IF($A10142="","",INDEX(CARTAO_COMPRAS!$G:$G,INT((ROW()-2)/20)+2))</f>
        <v/>
      </c>
      <c r="G10142" s="5" t="str">
        <f aca="false">IF($A10142="","",INDEX(CARTAO_COMPRAS!$I:$I,INT((ROW()-2)/20)+2))</f>
        <v/>
      </c>
      <c r="H10142" s="4" t="str">
        <f aca="false">IF($A10142="","",EDATE(INDEX(CARTAO_COMPRAS!$J:$J,INT((ROW()-2)/20)+2),MOD(ROW()-2,20)))</f>
        <v/>
      </c>
      <c r="I10142" s="4" t="str">
        <f aca="false">IF($H10142="","",$H10142-WEEKDAY($H10142,2)+1)</f>
        <v/>
      </c>
      <c r="J10142" s="4" t="str">
        <f aca="false">IF($I10142="","",$I10142+6)</f>
        <v/>
      </c>
      <c r="K10142" s="6" t="str">
        <f aca="false">IF($H10142="","",DATE(YEAR($H10142),MONTH($H10142),1))</f>
        <v/>
      </c>
      <c r="L10142" s="0" t="str">
        <f aca="false">IF($A10142="","",INDEX(CARTAO_COMPRAS!$K:$K,INT((ROW()-2)/20)+2))</f>
        <v/>
      </c>
      <c r="M10142" s="0" t="str">
        <f aca="false">IF($A10142="","","Compra no cartão")</f>
        <v/>
      </c>
    </row>
    <row r="10143" customFormat="false" ht="13.5" hidden="false" customHeight="false" outlineLevel="0" collapsed="false">
      <c r="A10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3" s="0" t="str">
        <f aca="false">IF($A10143="","",INDEX(CARTAO_COMPRAS!$C:$C,INT((ROW()-2)/20)+2))</f>
        <v/>
      </c>
      <c r="C10143" s="0" t="str">
        <f aca="false">IF($A10143="","",INDEX(CARTAO_COMPRAS!$D:$D,INT((ROW()-2)/20)+2))</f>
        <v/>
      </c>
      <c r="D10143" s="0" t="str">
        <f aca="false">IF($A10143="","",INDEX(CARTAO_COMPRAS!$E:$E,INT((ROW()-2)/20)+2))</f>
        <v/>
      </c>
      <c r="E10143" s="0" t="str">
        <f aca="false">IF($A10143="","",INDEX(CARTAO_COMPRAS!$H:$H,INT((ROW()-2)/20)+2)+MOD(ROW()-2,20))</f>
        <v/>
      </c>
      <c r="F10143" s="0" t="str">
        <f aca="false">IF($A10143="","",INDEX(CARTAO_COMPRAS!$G:$G,INT((ROW()-2)/20)+2))</f>
        <v/>
      </c>
      <c r="G10143" s="5" t="str">
        <f aca="false">IF($A10143="","",INDEX(CARTAO_COMPRAS!$I:$I,INT((ROW()-2)/20)+2))</f>
        <v/>
      </c>
      <c r="H10143" s="4" t="str">
        <f aca="false">IF($A10143="","",EDATE(INDEX(CARTAO_COMPRAS!$J:$J,INT((ROW()-2)/20)+2),MOD(ROW()-2,20)))</f>
        <v/>
      </c>
      <c r="I10143" s="4" t="str">
        <f aca="false">IF($H10143="","",$H10143-WEEKDAY($H10143,2)+1)</f>
        <v/>
      </c>
      <c r="J10143" s="4" t="str">
        <f aca="false">IF($I10143="","",$I10143+6)</f>
        <v/>
      </c>
      <c r="K10143" s="6" t="str">
        <f aca="false">IF($H10143="","",DATE(YEAR($H10143),MONTH($H10143),1))</f>
        <v/>
      </c>
      <c r="L10143" s="0" t="str">
        <f aca="false">IF($A10143="","",INDEX(CARTAO_COMPRAS!$K:$K,INT((ROW()-2)/20)+2))</f>
        <v/>
      </c>
      <c r="M10143" s="0" t="str">
        <f aca="false">IF($A10143="","","Compra no cartão")</f>
        <v/>
      </c>
    </row>
    <row r="10144" customFormat="false" ht="13.5" hidden="false" customHeight="false" outlineLevel="0" collapsed="false">
      <c r="A10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4" s="0" t="str">
        <f aca="false">IF($A10144="","",INDEX(CARTAO_COMPRAS!$C:$C,INT((ROW()-2)/20)+2))</f>
        <v/>
      </c>
      <c r="C10144" s="0" t="str">
        <f aca="false">IF($A10144="","",INDEX(CARTAO_COMPRAS!$D:$D,INT((ROW()-2)/20)+2))</f>
        <v/>
      </c>
      <c r="D10144" s="0" t="str">
        <f aca="false">IF($A10144="","",INDEX(CARTAO_COMPRAS!$E:$E,INT((ROW()-2)/20)+2))</f>
        <v/>
      </c>
      <c r="E10144" s="0" t="str">
        <f aca="false">IF($A10144="","",INDEX(CARTAO_COMPRAS!$H:$H,INT((ROW()-2)/20)+2)+MOD(ROW()-2,20))</f>
        <v/>
      </c>
      <c r="F10144" s="0" t="str">
        <f aca="false">IF($A10144="","",INDEX(CARTAO_COMPRAS!$G:$G,INT((ROW()-2)/20)+2))</f>
        <v/>
      </c>
      <c r="G10144" s="5" t="str">
        <f aca="false">IF($A10144="","",INDEX(CARTAO_COMPRAS!$I:$I,INT((ROW()-2)/20)+2))</f>
        <v/>
      </c>
      <c r="H10144" s="4" t="str">
        <f aca="false">IF($A10144="","",EDATE(INDEX(CARTAO_COMPRAS!$J:$J,INT((ROW()-2)/20)+2),MOD(ROW()-2,20)))</f>
        <v/>
      </c>
      <c r="I10144" s="4" t="str">
        <f aca="false">IF($H10144="","",$H10144-WEEKDAY($H10144,2)+1)</f>
        <v/>
      </c>
      <c r="J10144" s="4" t="str">
        <f aca="false">IF($I10144="","",$I10144+6)</f>
        <v/>
      </c>
      <c r="K10144" s="6" t="str">
        <f aca="false">IF($H10144="","",DATE(YEAR($H10144),MONTH($H10144),1))</f>
        <v/>
      </c>
      <c r="L10144" s="0" t="str">
        <f aca="false">IF($A10144="","",INDEX(CARTAO_COMPRAS!$K:$K,INT((ROW()-2)/20)+2))</f>
        <v/>
      </c>
      <c r="M10144" s="0" t="str">
        <f aca="false">IF($A10144="","","Compra no cartão")</f>
        <v/>
      </c>
    </row>
    <row r="10145" customFormat="false" ht="13.5" hidden="false" customHeight="false" outlineLevel="0" collapsed="false">
      <c r="A10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5" s="0" t="str">
        <f aca="false">IF($A10145="","",INDEX(CARTAO_COMPRAS!$C:$C,INT((ROW()-2)/20)+2))</f>
        <v/>
      </c>
      <c r="C10145" s="0" t="str">
        <f aca="false">IF($A10145="","",INDEX(CARTAO_COMPRAS!$D:$D,INT((ROW()-2)/20)+2))</f>
        <v/>
      </c>
      <c r="D10145" s="0" t="str">
        <f aca="false">IF($A10145="","",INDEX(CARTAO_COMPRAS!$E:$E,INT((ROW()-2)/20)+2))</f>
        <v/>
      </c>
      <c r="E10145" s="0" t="str">
        <f aca="false">IF($A10145="","",INDEX(CARTAO_COMPRAS!$H:$H,INT((ROW()-2)/20)+2)+MOD(ROW()-2,20))</f>
        <v/>
      </c>
      <c r="F10145" s="0" t="str">
        <f aca="false">IF($A10145="","",INDEX(CARTAO_COMPRAS!$G:$G,INT((ROW()-2)/20)+2))</f>
        <v/>
      </c>
      <c r="G10145" s="5" t="str">
        <f aca="false">IF($A10145="","",INDEX(CARTAO_COMPRAS!$I:$I,INT((ROW()-2)/20)+2))</f>
        <v/>
      </c>
      <c r="H10145" s="4" t="str">
        <f aca="false">IF($A10145="","",EDATE(INDEX(CARTAO_COMPRAS!$J:$J,INT((ROW()-2)/20)+2),MOD(ROW()-2,20)))</f>
        <v/>
      </c>
      <c r="I10145" s="4" t="str">
        <f aca="false">IF($H10145="","",$H10145-WEEKDAY($H10145,2)+1)</f>
        <v/>
      </c>
      <c r="J10145" s="4" t="str">
        <f aca="false">IF($I10145="","",$I10145+6)</f>
        <v/>
      </c>
      <c r="K10145" s="6" t="str">
        <f aca="false">IF($H10145="","",DATE(YEAR($H10145),MONTH($H10145),1))</f>
        <v/>
      </c>
      <c r="L10145" s="0" t="str">
        <f aca="false">IF($A10145="","",INDEX(CARTAO_COMPRAS!$K:$K,INT((ROW()-2)/20)+2))</f>
        <v/>
      </c>
      <c r="M10145" s="0" t="str">
        <f aca="false">IF($A10145="","","Compra no cartão")</f>
        <v/>
      </c>
    </row>
    <row r="10146" customFormat="false" ht="13.5" hidden="false" customHeight="false" outlineLevel="0" collapsed="false">
      <c r="A10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6" s="0" t="str">
        <f aca="false">IF($A10146="","",INDEX(CARTAO_COMPRAS!$C:$C,INT((ROW()-2)/20)+2))</f>
        <v/>
      </c>
      <c r="C10146" s="0" t="str">
        <f aca="false">IF($A10146="","",INDEX(CARTAO_COMPRAS!$D:$D,INT((ROW()-2)/20)+2))</f>
        <v/>
      </c>
      <c r="D10146" s="0" t="str">
        <f aca="false">IF($A10146="","",INDEX(CARTAO_COMPRAS!$E:$E,INT((ROW()-2)/20)+2))</f>
        <v/>
      </c>
      <c r="E10146" s="0" t="str">
        <f aca="false">IF($A10146="","",INDEX(CARTAO_COMPRAS!$H:$H,INT((ROW()-2)/20)+2)+MOD(ROW()-2,20))</f>
        <v/>
      </c>
      <c r="F10146" s="0" t="str">
        <f aca="false">IF($A10146="","",INDEX(CARTAO_COMPRAS!$G:$G,INT((ROW()-2)/20)+2))</f>
        <v/>
      </c>
      <c r="G10146" s="5" t="str">
        <f aca="false">IF($A10146="","",INDEX(CARTAO_COMPRAS!$I:$I,INT((ROW()-2)/20)+2))</f>
        <v/>
      </c>
      <c r="H10146" s="4" t="str">
        <f aca="false">IF($A10146="","",EDATE(INDEX(CARTAO_COMPRAS!$J:$J,INT((ROW()-2)/20)+2),MOD(ROW()-2,20)))</f>
        <v/>
      </c>
      <c r="I10146" s="4" t="str">
        <f aca="false">IF($H10146="","",$H10146-WEEKDAY($H10146,2)+1)</f>
        <v/>
      </c>
      <c r="J10146" s="4" t="str">
        <f aca="false">IF($I10146="","",$I10146+6)</f>
        <v/>
      </c>
      <c r="K10146" s="6" t="str">
        <f aca="false">IF($H10146="","",DATE(YEAR($H10146),MONTH($H10146),1))</f>
        <v/>
      </c>
      <c r="L10146" s="0" t="str">
        <f aca="false">IF($A10146="","",INDEX(CARTAO_COMPRAS!$K:$K,INT((ROW()-2)/20)+2))</f>
        <v/>
      </c>
      <c r="M10146" s="0" t="str">
        <f aca="false">IF($A10146="","","Compra no cartão")</f>
        <v/>
      </c>
    </row>
    <row r="10147" customFormat="false" ht="13.5" hidden="false" customHeight="false" outlineLevel="0" collapsed="false">
      <c r="A10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7" s="0" t="str">
        <f aca="false">IF($A10147="","",INDEX(CARTAO_COMPRAS!$C:$C,INT((ROW()-2)/20)+2))</f>
        <v/>
      </c>
      <c r="C10147" s="0" t="str">
        <f aca="false">IF($A10147="","",INDEX(CARTAO_COMPRAS!$D:$D,INT((ROW()-2)/20)+2))</f>
        <v/>
      </c>
      <c r="D10147" s="0" t="str">
        <f aca="false">IF($A10147="","",INDEX(CARTAO_COMPRAS!$E:$E,INT((ROW()-2)/20)+2))</f>
        <v/>
      </c>
      <c r="E10147" s="0" t="str">
        <f aca="false">IF($A10147="","",INDEX(CARTAO_COMPRAS!$H:$H,INT((ROW()-2)/20)+2)+MOD(ROW()-2,20))</f>
        <v/>
      </c>
      <c r="F10147" s="0" t="str">
        <f aca="false">IF($A10147="","",INDEX(CARTAO_COMPRAS!$G:$G,INT((ROW()-2)/20)+2))</f>
        <v/>
      </c>
      <c r="G10147" s="5" t="str">
        <f aca="false">IF($A10147="","",INDEX(CARTAO_COMPRAS!$I:$I,INT((ROW()-2)/20)+2))</f>
        <v/>
      </c>
      <c r="H10147" s="4" t="str">
        <f aca="false">IF($A10147="","",EDATE(INDEX(CARTAO_COMPRAS!$J:$J,INT((ROW()-2)/20)+2),MOD(ROW()-2,20)))</f>
        <v/>
      </c>
      <c r="I10147" s="4" t="str">
        <f aca="false">IF($H10147="","",$H10147-WEEKDAY($H10147,2)+1)</f>
        <v/>
      </c>
      <c r="J10147" s="4" t="str">
        <f aca="false">IF($I10147="","",$I10147+6)</f>
        <v/>
      </c>
      <c r="K10147" s="6" t="str">
        <f aca="false">IF($H10147="","",DATE(YEAR($H10147),MONTH($H10147),1))</f>
        <v/>
      </c>
      <c r="L10147" s="0" t="str">
        <f aca="false">IF($A10147="","",INDEX(CARTAO_COMPRAS!$K:$K,INT((ROW()-2)/20)+2))</f>
        <v/>
      </c>
      <c r="M10147" s="0" t="str">
        <f aca="false">IF($A10147="","","Compra no cartão")</f>
        <v/>
      </c>
    </row>
    <row r="10148" customFormat="false" ht="13.5" hidden="false" customHeight="false" outlineLevel="0" collapsed="false">
      <c r="A10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8" s="0" t="str">
        <f aca="false">IF($A10148="","",INDEX(CARTAO_COMPRAS!$C:$C,INT((ROW()-2)/20)+2))</f>
        <v/>
      </c>
      <c r="C10148" s="0" t="str">
        <f aca="false">IF($A10148="","",INDEX(CARTAO_COMPRAS!$D:$D,INT((ROW()-2)/20)+2))</f>
        <v/>
      </c>
      <c r="D10148" s="0" t="str">
        <f aca="false">IF($A10148="","",INDEX(CARTAO_COMPRAS!$E:$E,INT((ROW()-2)/20)+2))</f>
        <v/>
      </c>
      <c r="E10148" s="0" t="str">
        <f aca="false">IF($A10148="","",INDEX(CARTAO_COMPRAS!$H:$H,INT((ROW()-2)/20)+2)+MOD(ROW()-2,20))</f>
        <v/>
      </c>
      <c r="F10148" s="0" t="str">
        <f aca="false">IF($A10148="","",INDEX(CARTAO_COMPRAS!$G:$G,INT((ROW()-2)/20)+2))</f>
        <v/>
      </c>
      <c r="G10148" s="5" t="str">
        <f aca="false">IF($A10148="","",INDEX(CARTAO_COMPRAS!$I:$I,INT((ROW()-2)/20)+2))</f>
        <v/>
      </c>
      <c r="H10148" s="4" t="str">
        <f aca="false">IF($A10148="","",EDATE(INDEX(CARTAO_COMPRAS!$J:$J,INT((ROW()-2)/20)+2),MOD(ROW()-2,20)))</f>
        <v/>
      </c>
      <c r="I10148" s="4" t="str">
        <f aca="false">IF($H10148="","",$H10148-WEEKDAY($H10148,2)+1)</f>
        <v/>
      </c>
      <c r="J10148" s="4" t="str">
        <f aca="false">IF($I10148="","",$I10148+6)</f>
        <v/>
      </c>
      <c r="K10148" s="6" t="str">
        <f aca="false">IF($H10148="","",DATE(YEAR($H10148),MONTH($H10148),1))</f>
        <v/>
      </c>
      <c r="L10148" s="0" t="str">
        <f aca="false">IF($A10148="","",INDEX(CARTAO_COMPRAS!$K:$K,INT((ROW()-2)/20)+2))</f>
        <v/>
      </c>
      <c r="M10148" s="0" t="str">
        <f aca="false">IF($A10148="","","Compra no cartão")</f>
        <v/>
      </c>
    </row>
    <row r="10149" customFormat="false" ht="13.5" hidden="false" customHeight="false" outlineLevel="0" collapsed="false">
      <c r="A10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49" s="0" t="str">
        <f aca="false">IF($A10149="","",INDEX(CARTAO_COMPRAS!$C:$C,INT((ROW()-2)/20)+2))</f>
        <v/>
      </c>
      <c r="C10149" s="0" t="str">
        <f aca="false">IF($A10149="","",INDEX(CARTAO_COMPRAS!$D:$D,INT((ROW()-2)/20)+2))</f>
        <v/>
      </c>
      <c r="D10149" s="0" t="str">
        <f aca="false">IF($A10149="","",INDEX(CARTAO_COMPRAS!$E:$E,INT((ROW()-2)/20)+2))</f>
        <v/>
      </c>
      <c r="E10149" s="0" t="str">
        <f aca="false">IF($A10149="","",INDEX(CARTAO_COMPRAS!$H:$H,INT((ROW()-2)/20)+2)+MOD(ROW()-2,20))</f>
        <v/>
      </c>
      <c r="F10149" s="0" t="str">
        <f aca="false">IF($A10149="","",INDEX(CARTAO_COMPRAS!$G:$G,INT((ROW()-2)/20)+2))</f>
        <v/>
      </c>
      <c r="G10149" s="5" t="str">
        <f aca="false">IF($A10149="","",INDEX(CARTAO_COMPRAS!$I:$I,INT((ROW()-2)/20)+2))</f>
        <v/>
      </c>
      <c r="H10149" s="4" t="str">
        <f aca="false">IF($A10149="","",EDATE(INDEX(CARTAO_COMPRAS!$J:$J,INT((ROW()-2)/20)+2),MOD(ROW()-2,20)))</f>
        <v/>
      </c>
      <c r="I10149" s="4" t="str">
        <f aca="false">IF($H10149="","",$H10149-WEEKDAY($H10149,2)+1)</f>
        <v/>
      </c>
      <c r="J10149" s="4" t="str">
        <f aca="false">IF($I10149="","",$I10149+6)</f>
        <v/>
      </c>
      <c r="K10149" s="6" t="str">
        <f aca="false">IF($H10149="","",DATE(YEAR($H10149),MONTH($H10149),1))</f>
        <v/>
      </c>
      <c r="L10149" s="0" t="str">
        <f aca="false">IF($A10149="","",INDEX(CARTAO_COMPRAS!$K:$K,INT((ROW()-2)/20)+2))</f>
        <v/>
      </c>
      <c r="M10149" s="0" t="str">
        <f aca="false">IF($A10149="","","Compra no cartão")</f>
        <v/>
      </c>
    </row>
    <row r="10150" customFormat="false" ht="13.5" hidden="false" customHeight="false" outlineLevel="0" collapsed="false">
      <c r="A10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0" s="0" t="str">
        <f aca="false">IF($A10150="","",INDEX(CARTAO_COMPRAS!$C:$C,INT((ROW()-2)/20)+2))</f>
        <v/>
      </c>
      <c r="C10150" s="0" t="str">
        <f aca="false">IF($A10150="","",INDEX(CARTAO_COMPRAS!$D:$D,INT((ROW()-2)/20)+2))</f>
        <v/>
      </c>
      <c r="D10150" s="0" t="str">
        <f aca="false">IF($A10150="","",INDEX(CARTAO_COMPRAS!$E:$E,INT((ROW()-2)/20)+2))</f>
        <v/>
      </c>
      <c r="E10150" s="0" t="str">
        <f aca="false">IF($A10150="","",INDEX(CARTAO_COMPRAS!$H:$H,INT((ROW()-2)/20)+2)+MOD(ROW()-2,20))</f>
        <v/>
      </c>
      <c r="F10150" s="0" t="str">
        <f aca="false">IF($A10150="","",INDEX(CARTAO_COMPRAS!$G:$G,INT((ROW()-2)/20)+2))</f>
        <v/>
      </c>
      <c r="G10150" s="5" t="str">
        <f aca="false">IF($A10150="","",INDEX(CARTAO_COMPRAS!$I:$I,INT((ROW()-2)/20)+2))</f>
        <v/>
      </c>
      <c r="H10150" s="4" t="str">
        <f aca="false">IF($A10150="","",EDATE(INDEX(CARTAO_COMPRAS!$J:$J,INT((ROW()-2)/20)+2),MOD(ROW()-2,20)))</f>
        <v/>
      </c>
      <c r="I10150" s="4" t="str">
        <f aca="false">IF($H10150="","",$H10150-WEEKDAY($H10150,2)+1)</f>
        <v/>
      </c>
      <c r="J10150" s="4" t="str">
        <f aca="false">IF($I10150="","",$I10150+6)</f>
        <v/>
      </c>
      <c r="K10150" s="6" t="str">
        <f aca="false">IF($H10150="","",DATE(YEAR($H10150),MONTH($H10150),1))</f>
        <v/>
      </c>
      <c r="L10150" s="0" t="str">
        <f aca="false">IF($A10150="","",INDEX(CARTAO_COMPRAS!$K:$K,INT((ROW()-2)/20)+2))</f>
        <v/>
      </c>
      <c r="M10150" s="0" t="str">
        <f aca="false">IF($A10150="","","Compra no cartão")</f>
        <v/>
      </c>
    </row>
    <row r="10151" customFormat="false" ht="13.5" hidden="false" customHeight="false" outlineLevel="0" collapsed="false">
      <c r="A10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1" s="0" t="str">
        <f aca="false">IF($A10151="","",INDEX(CARTAO_COMPRAS!$C:$C,INT((ROW()-2)/20)+2))</f>
        <v/>
      </c>
      <c r="C10151" s="0" t="str">
        <f aca="false">IF($A10151="","",INDEX(CARTAO_COMPRAS!$D:$D,INT((ROW()-2)/20)+2))</f>
        <v/>
      </c>
      <c r="D10151" s="0" t="str">
        <f aca="false">IF($A10151="","",INDEX(CARTAO_COMPRAS!$E:$E,INT((ROW()-2)/20)+2))</f>
        <v/>
      </c>
      <c r="E10151" s="0" t="str">
        <f aca="false">IF($A10151="","",INDEX(CARTAO_COMPRAS!$H:$H,INT((ROW()-2)/20)+2)+MOD(ROW()-2,20))</f>
        <v/>
      </c>
      <c r="F10151" s="0" t="str">
        <f aca="false">IF($A10151="","",INDEX(CARTAO_COMPRAS!$G:$G,INT((ROW()-2)/20)+2))</f>
        <v/>
      </c>
      <c r="G10151" s="5" t="str">
        <f aca="false">IF($A10151="","",INDEX(CARTAO_COMPRAS!$I:$I,INT((ROW()-2)/20)+2))</f>
        <v/>
      </c>
      <c r="H10151" s="4" t="str">
        <f aca="false">IF($A10151="","",EDATE(INDEX(CARTAO_COMPRAS!$J:$J,INT((ROW()-2)/20)+2),MOD(ROW()-2,20)))</f>
        <v/>
      </c>
      <c r="I10151" s="4" t="str">
        <f aca="false">IF($H10151="","",$H10151-WEEKDAY($H10151,2)+1)</f>
        <v/>
      </c>
      <c r="J10151" s="4" t="str">
        <f aca="false">IF($I10151="","",$I10151+6)</f>
        <v/>
      </c>
      <c r="K10151" s="6" t="str">
        <f aca="false">IF($H10151="","",DATE(YEAR($H10151),MONTH($H10151),1))</f>
        <v/>
      </c>
      <c r="L10151" s="0" t="str">
        <f aca="false">IF($A10151="","",INDEX(CARTAO_COMPRAS!$K:$K,INT((ROW()-2)/20)+2))</f>
        <v/>
      </c>
      <c r="M10151" s="0" t="str">
        <f aca="false">IF($A10151="","","Compra no cartão")</f>
        <v/>
      </c>
    </row>
    <row r="10152" customFormat="false" ht="13.5" hidden="false" customHeight="false" outlineLevel="0" collapsed="false">
      <c r="A10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2" s="0" t="str">
        <f aca="false">IF($A10152="","",INDEX(CARTAO_COMPRAS!$C:$C,INT((ROW()-2)/20)+2))</f>
        <v/>
      </c>
      <c r="C10152" s="0" t="str">
        <f aca="false">IF($A10152="","",INDEX(CARTAO_COMPRAS!$D:$D,INT((ROW()-2)/20)+2))</f>
        <v/>
      </c>
      <c r="D10152" s="0" t="str">
        <f aca="false">IF($A10152="","",INDEX(CARTAO_COMPRAS!$E:$E,INT((ROW()-2)/20)+2))</f>
        <v/>
      </c>
      <c r="E10152" s="0" t="str">
        <f aca="false">IF($A10152="","",INDEX(CARTAO_COMPRAS!$H:$H,INT((ROW()-2)/20)+2)+MOD(ROW()-2,20))</f>
        <v/>
      </c>
      <c r="F10152" s="0" t="str">
        <f aca="false">IF($A10152="","",INDEX(CARTAO_COMPRAS!$G:$G,INT((ROW()-2)/20)+2))</f>
        <v/>
      </c>
      <c r="G10152" s="5" t="str">
        <f aca="false">IF($A10152="","",INDEX(CARTAO_COMPRAS!$I:$I,INT((ROW()-2)/20)+2))</f>
        <v/>
      </c>
      <c r="H10152" s="4" t="str">
        <f aca="false">IF($A10152="","",EDATE(INDEX(CARTAO_COMPRAS!$J:$J,INT((ROW()-2)/20)+2),MOD(ROW()-2,20)))</f>
        <v/>
      </c>
      <c r="I10152" s="4" t="str">
        <f aca="false">IF($H10152="","",$H10152-WEEKDAY($H10152,2)+1)</f>
        <v/>
      </c>
      <c r="J10152" s="4" t="str">
        <f aca="false">IF($I10152="","",$I10152+6)</f>
        <v/>
      </c>
      <c r="K10152" s="6" t="str">
        <f aca="false">IF($H10152="","",DATE(YEAR($H10152),MONTH($H10152),1))</f>
        <v/>
      </c>
      <c r="L10152" s="0" t="str">
        <f aca="false">IF($A10152="","",INDEX(CARTAO_COMPRAS!$K:$K,INT((ROW()-2)/20)+2))</f>
        <v/>
      </c>
      <c r="M10152" s="0" t="str">
        <f aca="false">IF($A10152="","","Compra no cartão")</f>
        <v/>
      </c>
    </row>
    <row r="10153" customFormat="false" ht="13.5" hidden="false" customHeight="false" outlineLevel="0" collapsed="false">
      <c r="A10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3" s="0" t="str">
        <f aca="false">IF($A10153="","",INDEX(CARTAO_COMPRAS!$C:$C,INT((ROW()-2)/20)+2))</f>
        <v/>
      </c>
      <c r="C10153" s="0" t="str">
        <f aca="false">IF($A10153="","",INDEX(CARTAO_COMPRAS!$D:$D,INT((ROW()-2)/20)+2))</f>
        <v/>
      </c>
      <c r="D10153" s="0" t="str">
        <f aca="false">IF($A10153="","",INDEX(CARTAO_COMPRAS!$E:$E,INT((ROW()-2)/20)+2))</f>
        <v/>
      </c>
      <c r="E10153" s="0" t="str">
        <f aca="false">IF($A10153="","",INDEX(CARTAO_COMPRAS!$H:$H,INT((ROW()-2)/20)+2)+MOD(ROW()-2,20))</f>
        <v/>
      </c>
      <c r="F10153" s="0" t="str">
        <f aca="false">IF($A10153="","",INDEX(CARTAO_COMPRAS!$G:$G,INT((ROW()-2)/20)+2))</f>
        <v/>
      </c>
      <c r="G10153" s="5" t="str">
        <f aca="false">IF($A10153="","",INDEX(CARTAO_COMPRAS!$I:$I,INT((ROW()-2)/20)+2))</f>
        <v/>
      </c>
      <c r="H10153" s="4" t="str">
        <f aca="false">IF($A10153="","",EDATE(INDEX(CARTAO_COMPRAS!$J:$J,INT((ROW()-2)/20)+2),MOD(ROW()-2,20)))</f>
        <v/>
      </c>
      <c r="I10153" s="4" t="str">
        <f aca="false">IF($H10153="","",$H10153-WEEKDAY($H10153,2)+1)</f>
        <v/>
      </c>
      <c r="J10153" s="4" t="str">
        <f aca="false">IF($I10153="","",$I10153+6)</f>
        <v/>
      </c>
      <c r="K10153" s="6" t="str">
        <f aca="false">IF($H10153="","",DATE(YEAR($H10153),MONTH($H10153),1))</f>
        <v/>
      </c>
      <c r="L10153" s="0" t="str">
        <f aca="false">IF($A10153="","",INDEX(CARTAO_COMPRAS!$K:$K,INT((ROW()-2)/20)+2))</f>
        <v/>
      </c>
      <c r="M10153" s="0" t="str">
        <f aca="false">IF($A10153="","","Compra no cartão")</f>
        <v/>
      </c>
    </row>
    <row r="10154" customFormat="false" ht="13.5" hidden="false" customHeight="false" outlineLevel="0" collapsed="false">
      <c r="A10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4" s="0" t="str">
        <f aca="false">IF($A10154="","",INDEX(CARTAO_COMPRAS!$C:$C,INT((ROW()-2)/20)+2))</f>
        <v/>
      </c>
      <c r="C10154" s="0" t="str">
        <f aca="false">IF($A10154="","",INDEX(CARTAO_COMPRAS!$D:$D,INT((ROW()-2)/20)+2))</f>
        <v/>
      </c>
      <c r="D10154" s="0" t="str">
        <f aca="false">IF($A10154="","",INDEX(CARTAO_COMPRAS!$E:$E,INT((ROW()-2)/20)+2))</f>
        <v/>
      </c>
      <c r="E10154" s="0" t="str">
        <f aca="false">IF($A10154="","",INDEX(CARTAO_COMPRAS!$H:$H,INT((ROW()-2)/20)+2)+MOD(ROW()-2,20))</f>
        <v/>
      </c>
      <c r="F10154" s="0" t="str">
        <f aca="false">IF($A10154="","",INDEX(CARTAO_COMPRAS!$G:$G,INT((ROW()-2)/20)+2))</f>
        <v/>
      </c>
      <c r="G10154" s="5" t="str">
        <f aca="false">IF($A10154="","",INDEX(CARTAO_COMPRAS!$I:$I,INT((ROW()-2)/20)+2))</f>
        <v/>
      </c>
      <c r="H10154" s="4" t="str">
        <f aca="false">IF($A10154="","",EDATE(INDEX(CARTAO_COMPRAS!$J:$J,INT((ROW()-2)/20)+2),MOD(ROW()-2,20)))</f>
        <v/>
      </c>
      <c r="I10154" s="4" t="str">
        <f aca="false">IF($H10154="","",$H10154-WEEKDAY($H10154,2)+1)</f>
        <v/>
      </c>
      <c r="J10154" s="4" t="str">
        <f aca="false">IF($I10154="","",$I10154+6)</f>
        <v/>
      </c>
      <c r="K10154" s="6" t="str">
        <f aca="false">IF($H10154="","",DATE(YEAR($H10154),MONTH($H10154),1))</f>
        <v/>
      </c>
      <c r="L10154" s="0" t="str">
        <f aca="false">IF($A10154="","",INDEX(CARTAO_COMPRAS!$K:$K,INT((ROW()-2)/20)+2))</f>
        <v/>
      </c>
      <c r="M10154" s="0" t="str">
        <f aca="false">IF($A10154="","","Compra no cartão")</f>
        <v/>
      </c>
    </row>
    <row r="10155" customFormat="false" ht="13.5" hidden="false" customHeight="false" outlineLevel="0" collapsed="false">
      <c r="A10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5" s="0" t="str">
        <f aca="false">IF($A10155="","",INDEX(CARTAO_COMPRAS!$C:$C,INT((ROW()-2)/20)+2))</f>
        <v/>
      </c>
      <c r="C10155" s="0" t="str">
        <f aca="false">IF($A10155="","",INDEX(CARTAO_COMPRAS!$D:$D,INT((ROW()-2)/20)+2))</f>
        <v/>
      </c>
      <c r="D10155" s="0" t="str">
        <f aca="false">IF($A10155="","",INDEX(CARTAO_COMPRAS!$E:$E,INT((ROW()-2)/20)+2))</f>
        <v/>
      </c>
      <c r="E10155" s="0" t="str">
        <f aca="false">IF($A10155="","",INDEX(CARTAO_COMPRAS!$H:$H,INT((ROW()-2)/20)+2)+MOD(ROW()-2,20))</f>
        <v/>
      </c>
      <c r="F10155" s="0" t="str">
        <f aca="false">IF($A10155="","",INDEX(CARTAO_COMPRAS!$G:$G,INT((ROW()-2)/20)+2))</f>
        <v/>
      </c>
      <c r="G10155" s="5" t="str">
        <f aca="false">IF($A10155="","",INDEX(CARTAO_COMPRAS!$I:$I,INT((ROW()-2)/20)+2))</f>
        <v/>
      </c>
      <c r="H10155" s="4" t="str">
        <f aca="false">IF($A10155="","",EDATE(INDEX(CARTAO_COMPRAS!$J:$J,INT((ROW()-2)/20)+2),MOD(ROW()-2,20)))</f>
        <v/>
      </c>
      <c r="I10155" s="4" t="str">
        <f aca="false">IF($H10155="","",$H10155-WEEKDAY($H10155,2)+1)</f>
        <v/>
      </c>
      <c r="J10155" s="4" t="str">
        <f aca="false">IF($I10155="","",$I10155+6)</f>
        <v/>
      </c>
      <c r="K10155" s="6" t="str">
        <f aca="false">IF($H10155="","",DATE(YEAR($H10155),MONTH($H10155),1))</f>
        <v/>
      </c>
      <c r="L10155" s="0" t="str">
        <f aca="false">IF($A10155="","",INDEX(CARTAO_COMPRAS!$K:$K,INT((ROW()-2)/20)+2))</f>
        <v/>
      </c>
      <c r="M10155" s="0" t="str">
        <f aca="false">IF($A10155="","","Compra no cartão")</f>
        <v/>
      </c>
    </row>
    <row r="10156" customFormat="false" ht="13.5" hidden="false" customHeight="false" outlineLevel="0" collapsed="false">
      <c r="A10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6" s="0" t="str">
        <f aca="false">IF($A10156="","",INDEX(CARTAO_COMPRAS!$C:$C,INT((ROW()-2)/20)+2))</f>
        <v/>
      </c>
      <c r="C10156" s="0" t="str">
        <f aca="false">IF($A10156="","",INDEX(CARTAO_COMPRAS!$D:$D,INT((ROW()-2)/20)+2))</f>
        <v/>
      </c>
      <c r="D10156" s="0" t="str">
        <f aca="false">IF($A10156="","",INDEX(CARTAO_COMPRAS!$E:$E,INT((ROW()-2)/20)+2))</f>
        <v/>
      </c>
      <c r="E10156" s="0" t="str">
        <f aca="false">IF($A10156="","",INDEX(CARTAO_COMPRAS!$H:$H,INT((ROW()-2)/20)+2)+MOD(ROW()-2,20))</f>
        <v/>
      </c>
      <c r="F10156" s="0" t="str">
        <f aca="false">IF($A10156="","",INDEX(CARTAO_COMPRAS!$G:$G,INT((ROW()-2)/20)+2))</f>
        <v/>
      </c>
      <c r="G10156" s="5" t="str">
        <f aca="false">IF($A10156="","",INDEX(CARTAO_COMPRAS!$I:$I,INT((ROW()-2)/20)+2))</f>
        <v/>
      </c>
      <c r="H10156" s="4" t="str">
        <f aca="false">IF($A10156="","",EDATE(INDEX(CARTAO_COMPRAS!$J:$J,INT((ROW()-2)/20)+2),MOD(ROW()-2,20)))</f>
        <v/>
      </c>
      <c r="I10156" s="4" t="str">
        <f aca="false">IF($H10156="","",$H10156-WEEKDAY($H10156,2)+1)</f>
        <v/>
      </c>
      <c r="J10156" s="4" t="str">
        <f aca="false">IF($I10156="","",$I10156+6)</f>
        <v/>
      </c>
      <c r="K10156" s="6" t="str">
        <f aca="false">IF($H10156="","",DATE(YEAR($H10156),MONTH($H10156),1))</f>
        <v/>
      </c>
      <c r="L10156" s="0" t="str">
        <f aca="false">IF($A10156="","",INDEX(CARTAO_COMPRAS!$K:$K,INT((ROW()-2)/20)+2))</f>
        <v/>
      </c>
      <c r="M10156" s="0" t="str">
        <f aca="false">IF($A10156="","","Compra no cartão")</f>
        <v/>
      </c>
    </row>
    <row r="10157" customFormat="false" ht="13.5" hidden="false" customHeight="false" outlineLevel="0" collapsed="false">
      <c r="A10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7" s="0" t="str">
        <f aca="false">IF($A10157="","",INDEX(CARTAO_COMPRAS!$C:$C,INT((ROW()-2)/20)+2))</f>
        <v/>
      </c>
      <c r="C10157" s="0" t="str">
        <f aca="false">IF($A10157="","",INDEX(CARTAO_COMPRAS!$D:$D,INT((ROW()-2)/20)+2))</f>
        <v/>
      </c>
      <c r="D10157" s="0" t="str">
        <f aca="false">IF($A10157="","",INDEX(CARTAO_COMPRAS!$E:$E,INT((ROW()-2)/20)+2))</f>
        <v/>
      </c>
      <c r="E10157" s="0" t="str">
        <f aca="false">IF($A10157="","",INDEX(CARTAO_COMPRAS!$H:$H,INT((ROW()-2)/20)+2)+MOD(ROW()-2,20))</f>
        <v/>
      </c>
      <c r="F10157" s="0" t="str">
        <f aca="false">IF($A10157="","",INDEX(CARTAO_COMPRAS!$G:$G,INT((ROW()-2)/20)+2))</f>
        <v/>
      </c>
      <c r="G10157" s="5" t="str">
        <f aca="false">IF($A10157="","",INDEX(CARTAO_COMPRAS!$I:$I,INT((ROW()-2)/20)+2))</f>
        <v/>
      </c>
      <c r="H10157" s="4" t="str">
        <f aca="false">IF($A10157="","",EDATE(INDEX(CARTAO_COMPRAS!$J:$J,INT((ROW()-2)/20)+2),MOD(ROW()-2,20)))</f>
        <v/>
      </c>
      <c r="I10157" s="4" t="str">
        <f aca="false">IF($H10157="","",$H10157-WEEKDAY($H10157,2)+1)</f>
        <v/>
      </c>
      <c r="J10157" s="4" t="str">
        <f aca="false">IF($I10157="","",$I10157+6)</f>
        <v/>
      </c>
      <c r="K10157" s="6" t="str">
        <f aca="false">IF($H10157="","",DATE(YEAR($H10157),MONTH($H10157),1))</f>
        <v/>
      </c>
      <c r="L10157" s="0" t="str">
        <f aca="false">IF($A10157="","",INDEX(CARTAO_COMPRAS!$K:$K,INT((ROW()-2)/20)+2))</f>
        <v/>
      </c>
      <c r="M10157" s="0" t="str">
        <f aca="false">IF($A10157="","","Compra no cartão")</f>
        <v/>
      </c>
    </row>
    <row r="10158" customFormat="false" ht="13.5" hidden="false" customHeight="false" outlineLevel="0" collapsed="false">
      <c r="A10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8" s="0" t="str">
        <f aca="false">IF($A10158="","",INDEX(CARTAO_COMPRAS!$C:$C,INT((ROW()-2)/20)+2))</f>
        <v/>
      </c>
      <c r="C10158" s="0" t="str">
        <f aca="false">IF($A10158="","",INDEX(CARTAO_COMPRAS!$D:$D,INT((ROW()-2)/20)+2))</f>
        <v/>
      </c>
      <c r="D10158" s="0" t="str">
        <f aca="false">IF($A10158="","",INDEX(CARTAO_COMPRAS!$E:$E,INT((ROW()-2)/20)+2))</f>
        <v/>
      </c>
      <c r="E10158" s="0" t="str">
        <f aca="false">IF($A10158="","",INDEX(CARTAO_COMPRAS!$H:$H,INT((ROW()-2)/20)+2)+MOD(ROW()-2,20))</f>
        <v/>
      </c>
      <c r="F10158" s="0" t="str">
        <f aca="false">IF($A10158="","",INDEX(CARTAO_COMPRAS!$G:$G,INT((ROW()-2)/20)+2))</f>
        <v/>
      </c>
      <c r="G10158" s="5" t="str">
        <f aca="false">IF($A10158="","",INDEX(CARTAO_COMPRAS!$I:$I,INT((ROW()-2)/20)+2))</f>
        <v/>
      </c>
      <c r="H10158" s="4" t="str">
        <f aca="false">IF($A10158="","",EDATE(INDEX(CARTAO_COMPRAS!$J:$J,INT((ROW()-2)/20)+2),MOD(ROW()-2,20)))</f>
        <v/>
      </c>
      <c r="I10158" s="4" t="str">
        <f aca="false">IF($H10158="","",$H10158-WEEKDAY($H10158,2)+1)</f>
        <v/>
      </c>
      <c r="J10158" s="4" t="str">
        <f aca="false">IF($I10158="","",$I10158+6)</f>
        <v/>
      </c>
      <c r="K10158" s="6" t="str">
        <f aca="false">IF($H10158="","",DATE(YEAR($H10158),MONTH($H10158),1))</f>
        <v/>
      </c>
      <c r="L10158" s="0" t="str">
        <f aca="false">IF($A10158="","",INDEX(CARTAO_COMPRAS!$K:$K,INT((ROW()-2)/20)+2))</f>
        <v/>
      </c>
      <c r="M10158" s="0" t="str">
        <f aca="false">IF($A10158="","","Compra no cartão")</f>
        <v/>
      </c>
    </row>
    <row r="10159" customFormat="false" ht="13.5" hidden="false" customHeight="false" outlineLevel="0" collapsed="false">
      <c r="A10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59" s="0" t="str">
        <f aca="false">IF($A10159="","",INDEX(CARTAO_COMPRAS!$C:$C,INT((ROW()-2)/20)+2))</f>
        <v/>
      </c>
      <c r="C10159" s="0" t="str">
        <f aca="false">IF($A10159="","",INDEX(CARTAO_COMPRAS!$D:$D,INT((ROW()-2)/20)+2))</f>
        <v/>
      </c>
      <c r="D10159" s="0" t="str">
        <f aca="false">IF($A10159="","",INDEX(CARTAO_COMPRAS!$E:$E,INT((ROW()-2)/20)+2))</f>
        <v/>
      </c>
      <c r="E10159" s="0" t="str">
        <f aca="false">IF($A10159="","",INDEX(CARTAO_COMPRAS!$H:$H,INT((ROW()-2)/20)+2)+MOD(ROW()-2,20))</f>
        <v/>
      </c>
      <c r="F10159" s="0" t="str">
        <f aca="false">IF($A10159="","",INDEX(CARTAO_COMPRAS!$G:$G,INT((ROW()-2)/20)+2))</f>
        <v/>
      </c>
      <c r="G10159" s="5" t="str">
        <f aca="false">IF($A10159="","",INDEX(CARTAO_COMPRAS!$I:$I,INT((ROW()-2)/20)+2))</f>
        <v/>
      </c>
      <c r="H10159" s="4" t="str">
        <f aca="false">IF($A10159="","",EDATE(INDEX(CARTAO_COMPRAS!$J:$J,INT((ROW()-2)/20)+2),MOD(ROW()-2,20)))</f>
        <v/>
      </c>
      <c r="I10159" s="4" t="str">
        <f aca="false">IF($H10159="","",$H10159-WEEKDAY($H10159,2)+1)</f>
        <v/>
      </c>
      <c r="J10159" s="4" t="str">
        <f aca="false">IF($I10159="","",$I10159+6)</f>
        <v/>
      </c>
      <c r="K10159" s="6" t="str">
        <f aca="false">IF($H10159="","",DATE(YEAR($H10159),MONTH($H10159),1))</f>
        <v/>
      </c>
      <c r="L10159" s="0" t="str">
        <f aca="false">IF($A10159="","",INDEX(CARTAO_COMPRAS!$K:$K,INT((ROW()-2)/20)+2))</f>
        <v/>
      </c>
      <c r="M10159" s="0" t="str">
        <f aca="false">IF($A10159="","","Compra no cartão")</f>
        <v/>
      </c>
    </row>
    <row r="10160" customFormat="false" ht="13.5" hidden="false" customHeight="false" outlineLevel="0" collapsed="false">
      <c r="A10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0" s="0" t="str">
        <f aca="false">IF($A10160="","",INDEX(CARTAO_COMPRAS!$C:$C,INT((ROW()-2)/20)+2))</f>
        <v/>
      </c>
      <c r="C10160" s="0" t="str">
        <f aca="false">IF($A10160="","",INDEX(CARTAO_COMPRAS!$D:$D,INT((ROW()-2)/20)+2))</f>
        <v/>
      </c>
      <c r="D10160" s="0" t="str">
        <f aca="false">IF($A10160="","",INDEX(CARTAO_COMPRAS!$E:$E,INT((ROW()-2)/20)+2))</f>
        <v/>
      </c>
      <c r="E10160" s="0" t="str">
        <f aca="false">IF($A10160="","",INDEX(CARTAO_COMPRAS!$H:$H,INT((ROW()-2)/20)+2)+MOD(ROW()-2,20))</f>
        <v/>
      </c>
      <c r="F10160" s="0" t="str">
        <f aca="false">IF($A10160="","",INDEX(CARTAO_COMPRAS!$G:$G,INT((ROW()-2)/20)+2))</f>
        <v/>
      </c>
      <c r="G10160" s="5" t="str">
        <f aca="false">IF($A10160="","",INDEX(CARTAO_COMPRAS!$I:$I,INT((ROW()-2)/20)+2))</f>
        <v/>
      </c>
      <c r="H10160" s="4" t="str">
        <f aca="false">IF($A10160="","",EDATE(INDEX(CARTAO_COMPRAS!$J:$J,INT((ROW()-2)/20)+2),MOD(ROW()-2,20)))</f>
        <v/>
      </c>
      <c r="I10160" s="4" t="str">
        <f aca="false">IF($H10160="","",$H10160-WEEKDAY($H10160,2)+1)</f>
        <v/>
      </c>
      <c r="J10160" s="4" t="str">
        <f aca="false">IF($I10160="","",$I10160+6)</f>
        <v/>
      </c>
      <c r="K10160" s="6" t="str">
        <f aca="false">IF($H10160="","",DATE(YEAR($H10160),MONTH($H10160),1))</f>
        <v/>
      </c>
      <c r="L10160" s="0" t="str">
        <f aca="false">IF($A10160="","",INDEX(CARTAO_COMPRAS!$K:$K,INT((ROW()-2)/20)+2))</f>
        <v/>
      </c>
      <c r="M10160" s="0" t="str">
        <f aca="false">IF($A10160="","","Compra no cartão")</f>
        <v/>
      </c>
    </row>
    <row r="10161" customFormat="false" ht="13.5" hidden="false" customHeight="false" outlineLevel="0" collapsed="false">
      <c r="A10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1" s="0" t="str">
        <f aca="false">IF($A10161="","",INDEX(CARTAO_COMPRAS!$C:$C,INT((ROW()-2)/20)+2))</f>
        <v/>
      </c>
      <c r="C10161" s="0" t="str">
        <f aca="false">IF($A10161="","",INDEX(CARTAO_COMPRAS!$D:$D,INT((ROW()-2)/20)+2))</f>
        <v/>
      </c>
      <c r="D10161" s="0" t="str">
        <f aca="false">IF($A10161="","",INDEX(CARTAO_COMPRAS!$E:$E,INT((ROW()-2)/20)+2))</f>
        <v/>
      </c>
      <c r="E10161" s="0" t="str">
        <f aca="false">IF($A10161="","",INDEX(CARTAO_COMPRAS!$H:$H,INT((ROW()-2)/20)+2)+MOD(ROW()-2,20))</f>
        <v/>
      </c>
      <c r="F10161" s="0" t="str">
        <f aca="false">IF($A10161="","",INDEX(CARTAO_COMPRAS!$G:$G,INT((ROW()-2)/20)+2))</f>
        <v/>
      </c>
      <c r="G10161" s="5" t="str">
        <f aca="false">IF($A10161="","",INDEX(CARTAO_COMPRAS!$I:$I,INT((ROW()-2)/20)+2))</f>
        <v/>
      </c>
      <c r="H10161" s="4" t="str">
        <f aca="false">IF($A10161="","",EDATE(INDEX(CARTAO_COMPRAS!$J:$J,INT((ROW()-2)/20)+2),MOD(ROW()-2,20)))</f>
        <v/>
      </c>
      <c r="I10161" s="4" t="str">
        <f aca="false">IF($H10161="","",$H10161-WEEKDAY($H10161,2)+1)</f>
        <v/>
      </c>
      <c r="J10161" s="4" t="str">
        <f aca="false">IF($I10161="","",$I10161+6)</f>
        <v/>
      </c>
      <c r="K10161" s="6" t="str">
        <f aca="false">IF($H10161="","",DATE(YEAR($H10161),MONTH($H10161),1))</f>
        <v/>
      </c>
      <c r="L10161" s="0" t="str">
        <f aca="false">IF($A10161="","",INDEX(CARTAO_COMPRAS!$K:$K,INT((ROW()-2)/20)+2))</f>
        <v/>
      </c>
      <c r="M10161" s="0" t="str">
        <f aca="false">IF($A10161="","","Compra no cartão")</f>
        <v/>
      </c>
    </row>
    <row r="10162" customFormat="false" ht="13.5" hidden="false" customHeight="false" outlineLevel="0" collapsed="false">
      <c r="A101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2" s="0" t="str">
        <f aca="false">IF($A10162="","",INDEX(CARTAO_COMPRAS!$C:$C,INT((ROW()-2)/20)+2))</f>
        <v/>
      </c>
      <c r="C10162" s="0" t="str">
        <f aca="false">IF($A10162="","",INDEX(CARTAO_COMPRAS!$D:$D,INT((ROW()-2)/20)+2))</f>
        <v/>
      </c>
      <c r="D10162" s="0" t="str">
        <f aca="false">IF($A10162="","",INDEX(CARTAO_COMPRAS!$E:$E,INT((ROW()-2)/20)+2))</f>
        <v/>
      </c>
      <c r="E10162" s="0" t="str">
        <f aca="false">IF($A10162="","",INDEX(CARTAO_COMPRAS!$H:$H,INT((ROW()-2)/20)+2)+MOD(ROW()-2,20))</f>
        <v/>
      </c>
      <c r="F10162" s="0" t="str">
        <f aca="false">IF($A10162="","",INDEX(CARTAO_COMPRAS!$G:$G,INT((ROW()-2)/20)+2))</f>
        <v/>
      </c>
      <c r="G10162" s="5" t="str">
        <f aca="false">IF($A10162="","",INDEX(CARTAO_COMPRAS!$I:$I,INT((ROW()-2)/20)+2))</f>
        <v/>
      </c>
      <c r="H10162" s="4" t="str">
        <f aca="false">IF($A10162="","",EDATE(INDEX(CARTAO_COMPRAS!$J:$J,INT((ROW()-2)/20)+2),MOD(ROW()-2,20)))</f>
        <v/>
      </c>
      <c r="I10162" s="4" t="str">
        <f aca="false">IF($H10162="","",$H10162-WEEKDAY($H10162,2)+1)</f>
        <v/>
      </c>
      <c r="J10162" s="4" t="str">
        <f aca="false">IF($I10162="","",$I10162+6)</f>
        <v/>
      </c>
      <c r="K10162" s="6" t="str">
        <f aca="false">IF($H10162="","",DATE(YEAR($H10162),MONTH($H10162),1))</f>
        <v/>
      </c>
      <c r="L10162" s="0" t="str">
        <f aca="false">IF($A10162="","",INDEX(CARTAO_COMPRAS!$K:$K,INT((ROW()-2)/20)+2))</f>
        <v/>
      </c>
      <c r="M10162" s="0" t="str">
        <f aca="false">IF($A10162="","","Compra no cartão")</f>
        <v/>
      </c>
    </row>
    <row r="10163" customFormat="false" ht="13.5" hidden="false" customHeight="false" outlineLevel="0" collapsed="false">
      <c r="A10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3" s="0" t="str">
        <f aca="false">IF($A10163="","",INDEX(CARTAO_COMPRAS!$C:$C,INT((ROW()-2)/20)+2))</f>
        <v/>
      </c>
      <c r="C10163" s="0" t="str">
        <f aca="false">IF($A10163="","",INDEX(CARTAO_COMPRAS!$D:$D,INT((ROW()-2)/20)+2))</f>
        <v/>
      </c>
      <c r="D10163" s="0" t="str">
        <f aca="false">IF($A10163="","",INDEX(CARTAO_COMPRAS!$E:$E,INT((ROW()-2)/20)+2))</f>
        <v/>
      </c>
      <c r="E10163" s="0" t="str">
        <f aca="false">IF($A10163="","",INDEX(CARTAO_COMPRAS!$H:$H,INT((ROW()-2)/20)+2)+MOD(ROW()-2,20))</f>
        <v/>
      </c>
      <c r="F10163" s="0" t="str">
        <f aca="false">IF($A10163="","",INDEX(CARTAO_COMPRAS!$G:$G,INT((ROW()-2)/20)+2))</f>
        <v/>
      </c>
      <c r="G10163" s="5" t="str">
        <f aca="false">IF($A10163="","",INDEX(CARTAO_COMPRAS!$I:$I,INT((ROW()-2)/20)+2))</f>
        <v/>
      </c>
      <c r="H10163" s="4" t="str">
        <f aca="false">IF($A10163="","",EDATE(INDEX(CARTAO_COMPRAS!$J:$J,INT((ROW()-2)/20)+2),MOD(ROW()-2,20)))</f>
        <v/>
      </c>
      <c r="I10163" s="4" t="str">
        <f aca="false">IF($H10163="","",$H10163-WEEKDAY($H10163,2)+1)</f>
        <v/>
      </c>
      <c r="J10163" s="4" t="str">
        <f aca="false">IF($I10163="","",$I10163+6)</f>
        <v/>
      </c>
      <c r="K10163" s="6" t="str">
        <f aca="false">IF($H10163="","",DATE(YEAR($H10163),MONTH($H10163),1))</f>
        <v/>
      </c>
      <c r="L10163" s="0" t="str">
        <f aca="false">IF($A10163="","",INDEX(CARTAO_COMPRAS!$K:$K,INT((ROW()-2)/20)+2))</f>
        <v/>
      </c>
      <c r="M10163" s="0" t="str">
        <f aca="false">IF($A10163="","","Compra no cartão")</f>
        <v/>
      </c>
    </row>
    <row r="10164" customFormat="false" ht="13.5" hidden="false" customHeight="false" outlineLevel="0" collapsed="false">
      <c r="A10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4" s="0" t="str">
        <f aca="false">IF($A10164="","",INDEX(CARTAO_COMPRAS!$C:$C,INT((ROW()-2)/20)+2))</f>
        <v/>
      </c>
      <c r="C10164" s="0" t="str">
        <f aca="false">IF($A10164="","",INDEX(CARTAO_COMPRAS!$D:$D,INT((ROW()-2)/20)+2))</f>
        <v/>
      </c>
      <c r="D10164" s="0" t="str">
        <f aca="false">IF($A10164="","",INDEX(CARTAO_COMPRAS!$E:$E,INT((ROW()-2)/20)+2))</f>
        <v/>
      </c>
      <c r="E10164" s="0" t="str">
        <f aca="false">IF($A10164="","",INDEX(CARTAO_COMPRAS!$H:$H,INT((ROW()-2)/20)+2)+MOD(ROW()-2,20))</f>
        <v/>
      </c>
      <c r="F10164" s="0" t="str">
        <f aca="false">IF($A10164="","",INDEX(CARTAO_COMPRAS!$G:$G,INT((ROW()-2)/20)+2))</f>
        <v/>
      </c>
      <c r="G10164" s="5" t="str">
        <f aca="false">IF($A10164="","",INDEX(CARTAO_COMPRAS!$I:$I,INT((ROW()-2)/20)+2))</f>
        <v/>
      </c>
      <c r="H10164" s="4" t="str">
        <f aca="false">IF($A10164="","",EDATE(INDEX(CARTAO_COMPRAS!$J:$J,INT((ROW()-2)/20)+2),MOD(ROW()-2,20)))</f>
        <v/>
      </c>
      <c r="I10164" s="4" t="str">
        <f aca="false">IF($H10164="","",$H10164-WEEKDAY($H10164,2)+1)</f>
        <v/>
      </c>
      <c r="J10164" s="4" t="str">
        <f aca="false">IF($I10164="","",$I10164+6)</f>
        <v/>
      </c>
      <c r="K10164" s="6" t="str">
        <f aca="false">IF($H10164="","",DATE(YEAR($H10164),MONTH($H10164),1))</f>
        <v/>
      </c>
      <c r="L10164" s="0" t="str">
        <f aca="false">IF($A10164="","",INDEX(CARTAO_COMPRAS!$K:$K,INT((ROW()-2)/20)+2))</f>
        <v/>
      </c>
      <c r="M10164" s="0" t="str">
        <f aca="false">IF($A10164="","","Compra no cartão")</f>
        <v/>
      </c>
    </row>
    <row r="10165" customFormat="false" ht="13.5" hidden="false" customHeight="false" outlineLevel="0" collapsed="false">
      <c r="A10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5" s="0" t="str">
        <f aca="false">IF($A10165="","",INDEX(CARTAO_COMPRAS!$C:$C,INT((ROW()-2)/20)+2))</f>
        <v/>
      </c>
      <c r="C10165" s="0" t="str">
        <f aca="false">IF($A10165="","",INDEX(CARTAO_COMPRAS!$D:$D,INT((ROW()-2)/20)+2))</f>
        <v/>
      </c>
      <c r="D10165" s="0" t="str">
        <f aca="false">IF($A10165="","",INDEX(CARTAO_COMPRAS!$E:$E,INT((ROW()-2)/20)+2))</f>
        <v/>
      </c>
      <c r="E10165" s="0" t="str">
        <f aca="false">IF($A10165="","",INDEX(CARTAO_COMPRAS!$H:$H,INT((ROW()-2)/20)+2)+MOD(ROW()-2,20))</f>
        <v/>
      </c>
      <c r="F10165" s="0" t="str">
        <f aca="false">IF($A10165="","",INDEX(CARTAO_COMPRAS!$G:$G,INT((ROW()-2)/20)+2))</f>
        <v/>
      </c>
      <c r="G10165" s="5" t="str">
        <f aca="false">IF($A10165="","",INDEX(CARTAO_COMPRAS!$I:$I,INT((ROW()-2)/20)+2))</f>
        <v/>
      </c>
      <c r="H10165" s="4" t="str">
        <f aca="false">IF($A10165="","",EDATE(INDEX(CARTAO_COMPRAS!$J:$J,INT((ROW()-2)/20)+2),MOD(ROW()-2,20)))</f>
        <v/>
      </c>
      <c r="I10165" s="4" t="str">
        <f aca="false">IF($H10165="","",$H10165-WEEKDAY($H10165,2)+1)</f>
        <v/>
      </c>
      <c r="J10165" s="4" t="str">
        <f aca="false">IF($I10165="","",$I10165+6)</f>
        <v/>
      </c>
      <c r="K10165" s="6" t="str">
        <f aca="false">IF($H10165="","",DATE(YEAR($H10165),MONTH($H10165),1))</f>
        <v/>
      </c>
      <c r="L10165" s="0" t="str">
        <f aca="false">IF($A10165="","",INDEX(CARTAO_COMPRAS!$K:$K,INT((ROW()-2)/20)+2))</f>
        <v/>
      </c>
      <c r="M10165" s="0" t="str">
        <f aca="false">IF($A10165="","","Compra no cartão")</f>
        <v/>
      </c>
    </row>
    <row r="10166" customFormat="false" ht="13.5" hidden="false" customHeight="false" outlineLevel="0" collapsed="false">
      <c r="A10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6" s="0" t="str">
        <f aca="false">IF($A10166="","",INDEX(CARTAO_COMPRAS!$C:$C,INT((ROW()-2)/20)+2))</f>
        <v/>
      </c>
      <c r="C10166" s="0" t="str">
        <f aca="false">IF($A10166="","",INDEX(CARTAO_COMPRAS!$D:$D,INT((ROW()-2)/20)+2))</f>
        <v/>
      </c>
      <c r="D10166" s="0" t="str">
        <f aca="false">IF($A10166="","",INDEX(CARTAO_COMPRAS!$E:$E,INT((ROW()-2)/20)+2))</f>
        <v/>
      </c>
      <c r="E10166" s="0" t="str">
        <f aca="false">IF($A10166="","",INDEX(CARTAO_COMPRAS!$H:$H,INT((ROW()-2)/20)+2)+MOD(ROW()-2,20))</f>
        <v/>
      </c>
      <c r="F10166" s="0" t="str">
        <f aca="false">IF($A10166="","",INDEX(CARTAO_COMPRAS!$G:$G,INT((ROW()-2)/20)+2))</f>
        <v/>
      </c>
      <c r="G10166" s="5" t="str">
        <f aca="false">IF($A10166="","",INDEX(CARTAO_COMPRAS!$I:$I,INT((ROW()-2)/20)+2))</f>
        <v/>
      </c>
      <c r="H10166" s="4" t="str">
        <f aca="false">IF($A10166="","",EDATE(INDEX(CARTAO_COMPRAS!$J:$J,INT((ROW()-2)/20)+2),MOD(ROW()-2,20)))</f>
        <v/>
      </c>
      <c r="I10166" s="4" t="str">
        <f aca="false">IF($H10166="","",$H10166-WEEKDAY($H10166,2)+1)</f>
        <v/>
      </c>
      <c r="J10166" s="4" t="str">
        <f aca="false">IF($I10166="","",$I10166+6)</f>
        <v/>
      </c>
      <c r="K10166" s="6" t="str">
        <f aca="false">IF($H10166="","",DATE(YEAR($H10166),MONTH($H10166),1))</f>
        <v/>
      </c>
      <c r="L10166" s="0" t="str">
        <f aca="false">IF($A10166="","",INDEX(CARTAO_COMPRAS!$K:$K,INT((ROW()-2)/20)+2))</f>
        <v/>
      </c>
      <c r="M10166" s="0" t="str">
        <f aca="false">IF($A10166="","","Compra no cartão")</f>
        <v/>
      </c>
    </row>
    <row r="10167" customFormat="false" ht="13.5" hidden="false" customHeight="false" outlineLevel="0" collapsed="false">
      <c r="A10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7" s="0" t="str">
        <f aca="false">IF($A10167="","",INDEX(CARTAO_COMPRAS!$C:$C,INT((ROW()-2)/20)+2))</f>
        <v/>
      </c>
      <c r="C10167" s="0" t="str">
        <f aca="false">IF($A10167="","",INDEX(CARTAO_COMPRAS!$D:$D,INT((ROW()-2)/20)+2))</f>
        <v/>
      </c>
      <c r="D10167" s="0" t="str">
        <f aca="false">IF($A10167="","",INDEX(CARTAO_COMPRAS!$E:$E,INT((ROW()-2)/20)+2))</f>
        <v/>
      </c>
      <c r="E10167" s="0" t="str">
        <f aca="false">IF($A10167="","",INDEX(CARTAO_COMPRAS!$H:$H,INT((ROW()-2)/20)+2)+MOD(ROW()-2,20))</f>
        <v/>
      </c>
      <c r="F10167" s="0" t="str">
        <f aca="false">IF($A10167="","",INDEX(CARTAO_COMPRAS!$G:$G,INT((ROW()-2)/20)+2))</f>
        <v/>
      </c>
      <c r="G10167" s="5" t="str">
        <f aca="false">IF($A10167="","",INDEX(CARTAO_COMPRAS!$I:$I,INT((ROW()-2)/20)+2))</f>
        <v/>
      </c>
      <c r="H10167" s="4" t="str">
        <f aca="false">IF($A10167="","",EDATE(INDEX(CARTAO_COMPRAS!$J:$J,INT((ROW()-2)/20)+2),MOD(ROW()-2,20)))</f>
        <v/>
      </c>
      <c r="I10167" s="4" t="str">
        <f aca="false">IF($H10167="","",$H10167-WEEKDAY($H10167,2)+1)</f>
        <v/>
      </c>
      <c r="J10167" s="4" t="str">
        <f aca="false">IF($I10167="","",$I10167+6)</f>
        <v/>
      </c>
      <c r="K10167" s="6" t="str">
        <f aca="false">IF($H10167="","",DATE(YEAR($H10167),MONTH($H10167),1))</f>
        <v/>
      </c>
      <c r="L10167" s="0" t="str">
        <f aca="false">IF($A10167="","",INDEX(CARTAO_COMPRAS!$K:$K,INT((ROW()-2)/20)+2))</f>
        <v/>
      </c>
      <c r="M10167" s="0" t="str">
        <f aca="false">IF($A10167="","","Compra no cartão")</f>
        <v/>
      </c>
    </row>
    <row r="10168" customFormat="false" ht="13.5" hidden="false" customHeight="false" outlineLevel="0" collapsed="false">
      <c r="A10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8" s="0" t="str">
        <f aca="false">IF($A10168="","",INDEX(CARTAO_COMPRAS!$C:$C,INT((ROW()-2)/20)+2))</f>
        <v/>
      </c>
      <c r="C10168" s="0" t="str">
        <f aca="false">IF($A10168="","",INDEX(CARTAO_COMPRAS!$D:$D,INT((ROW()-2)/20)+2))</f>
        <v/>
      </c>
      <c r="D10168" s="0" t="str">
        <f aca="false">IF($A10168="","",INDEX(CARTAO_COMPRAS!$E:$E,INT((ROW()-2)/20)+2))</f>
        <v/>
      </c>
      <c r="E10168" s="0" t="str">
        <f aca="false">IF($A10168="","",INDEX(CARTAO_COMPRAS!$H:$H,INT((ROW()-2)/20)+2)+MOD(ROW()-2,20))</f>
        <v/>
      </c>
      <c r="F10168" s="0" t="str">
        <f aca="false">IF($A10168="","",INDEX(CARTAO_COMPRAS!$G:$G,INT((ROW()-2)/20)+2))</f>
        <v/>
      </c>
      <c r="G10168" s="5" t="str">
        <f aca="false">IF($A10168="","",INDEX(CARTAO_COMPRAS!$I:$I,INT((ROW()-2)/20)+2))</f>
        <v/>
      </c>
      <c r="H10168" s="4" t="str">
        <f aca="false">IF($A10168="","",EDATE(INDEX(CARTAO_COMPRAS!$J:$J,INT((ROW()-2)/20)+2),MOD(ROW()-2,20)))</f>
        <v/>
      </c>
      <c r="I10168" s="4" t="str">
        <f aca="false">IF($H10168="","",$H10168-WEEKDAY($H10168,2)+1)</f>
        <v/>
      </c>
      <c r="J10168" s="4" t="str">
        <f aca="false">IF($I10168="","",$I10168+6)</f>
        <v/>
      </c>
      <c r="K10168" s="6" t="str">
        <f aca="false">IF($H10168="","",DATE(YEAR($H10168),MONTH($H10168),1))</f>
        <v/>
      </c>
      <c r="L10168" s="0" t="str">
        <f aca="false">IF($A10168="","",INDEX(CARTAO_COMPRAS!$K:$K,INT((ROW()-2)/20)+2))</f>
        <v/>
      </c>
      <c r="M10168" s="0" t="str">
        <f aca="false">IF($A10168="","","Compra no cartão")</f>
        <v/>
      </c>
    </row>
    <row r="10169" customFormat="false" ht="13.5" hidden="false" customHeight="false" outlineLevel="0" collapsed="false">
      <c r="A10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69" s="0" t="str">
        <f aca="false">IF($A10169="","",INDEX(CARTAO_COMPRAS!$C:$C,INT((ROW()-2)/20)+2))</f>
        <v/>
      </c>
      <c r="C10169" s="0" t="str">
        <f aca="false">IF($A10169="","",INDEX(CARTAO_COMPRAS!$D:$D,INT((ROW()-2)/20)+2))</f>
        <v/>
      </c>
      <c r="D10169" s="0" t="str">
        <f aca="false">IF($A10169="","",INDEX(CARTAO_COMPRAS!$E:$E,INT((ROW()-2)/20)+2))</f>
        <v/>
      </c>
      <c r="E10169" s="0" t="str">
        <f aca="false">IF($A10169="","",INDEX(CARTAO_COMPRAS!$H:$H,INT((ROW()-2)/20)+2)+MOD(ROW()-2,20))</f>
        <v/>
      </c>
      <c r="F10169" s="0" t="str">
        <f aca="false">IF($A10169="","",INDEX(CARTAO_COMPRAS!$G:$G,INT((ROW()-2)/20)+2))</f>
        <v/>
      </c>
      <c r="G10169" s="5" t="str">
        <f aca="false">IF($A10169="","",INDEX(CARTAO_COMPRAS!$I:$I,INT((ROW()-2)/20)+2))</f>
        <v/>
      </c>
      <c r="H10169" s="4" t="str">
        <f aca="false">IF($A10169="","",EDATE(INDEX(CARTAO_COMPRAS!$J:$J,INT((ROW()-2)/20)+2),MOD(ROW()-2,20)))</f>
        <v/>
      </c>
      <c r="I10169" s="4" t="str">
        <f aca="false">IF($H10169="","",$H10169-WEEKDAY($H10169,2)+1)</f>
        <v/>
      </c>
      <c r="J10169" s="4" t="str">
        <f aca="false">IF($I10169="","",$I10169+6)</f>
        <v/>
      </c>
      <c r="K10169" s="6" t="str">
        <f aca="false">IF($H10169="","",DATE(YEAR($H10169),MONTH($H10169),1))</f>
        <v/>
      </c>
      <c r="L10169" s="0" t="str">
        <f aca="false">IF($A10169="","",INDEX(CARTAO_COMPRAS!$K:$K,INT((ROW()-2)/20)+2))</f>
        <v/>
      </c>
      <c r="M10169" s="0" t="str">
        <f aca="false">IF($A10169="","","Compra no cartão")</f>
        <v/>
      </c>
    </row>
    <row r="10170" customFormat="false" ht="13.5" hidden="false" customHeight="false" outlineLevel="0" collapsed="false">
      <c r="A10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0" s="0" t="str">
        <f aca="false">IF($A10170="","",INDEX(CARTAO_COMPRAS!$C:$C,INT((ROW()-2)/20)+2))</f>
        <v/>
      </c>
      <c r="C10170" s="0" t="str">
        <f aca="false">IF($A10170="","",INDEX(CARTAO_COMPRAS!$D:$D,INT((ROW()-2)/20)+2))</f>
        <v/>
      </c>
      <c r="D10170" s="0" t="str">
        <f aca="false">IF($A10170="","",INDEX(CARTAO_COMPRAS!$E:$E,INT((ROW()-2)/20)+2))</f>
        <v/>
      </c>
      <c r="E10170" s="0" t="str">
        <f aca="false">IF($A10170="","",INDEX(CARTAO_COMPRAS!$H:$H,INT((ROW()-2)/20)+2)+MOD(ROW()-2,20))</f>
        <v/>
      </c>
      <c r="F10170" s="0" t="str">
        <f aca="false">IF($A10170="","",INDEX(CARTAO_COMPRAS!$G:$G,INT((ROW()-2)/20)+2))</f>
        <v/>
      </c>
      <c r="G10170" s="5" t="str">
        <f aca="false">IF($A10170="","",INDEX(CARTAO_COMPRAS!$I:$I,INT((ROW()-2)/20)+2))</f>
        <v/>
      </c>
      <c r="H10170" s="4" t="str">
        <f aca="false">IF($A10170="","",EDATE(INDEX(CARTAO_COMPRAS!$J:$J,INT((ROW()-2)/20)+2),MOD(ROW()-2,20)))</f>
        <v/>
      </c>
      <c r="I10170" s="4" t="str">
        <f aca="false">IF($H10170="","",$H10170-WEEKDAY($H10170,2)+1)</f>
        <v/>
      </c>
      <c r="J10170" s="4" t="str">
        <f aca="false">IF($I10170="","",$I10170+6)</f>
        <v/>
      </c>
      <c r="K10170" s="6" t="str">
        <f aca="false">IF($H10170="","",DATE(YEAR($H10170),MONTH($H10170),1))</f>
        <v/>
      </c>
      <c r="L10170" s="0" t="str">
        <f aca="false">IF($A10170="","",INDEX(CARTAO_COMPRAS!$K:$K,INT((ROW()-2)/20)+2))</f>
        <v/>
      </c>
      <c r="M10170" s="0" t="str">
        <f aca="false">IF($A10170="","","Compra no cartão")</f>
        <v/>
      </c>
    </row>
    <row r="10171" customFormat="false" ht="13.5" hidden="false" customHeight="false" outlineLevel="0" collapsed="false">
      <c r="A10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1" s="0" t="str">
        <f aca="false">IF($A10171="","",INDEX(CARTAO_COMPRAS!$C:$C,INT((ROW()-2)/20)+2))</f>
        <v/>
      </c>
      <c r="C10171" s="0" t="str">
        <f aca="false">IF($A10171="","",INDEX(CARTAO_COMPRAS!$D:$D,INT((ROW()-2)/20)+2))</f>
        <v/>
      </c>
      <c r="D10171" s="0" t="str">
        <f aca="false">IF($A10171="","",INDEX(CARTAO_COMPRAS!$E:$E,INT((ROW()-2)/20)+2))</f>
        <v/>
      </c>
      <c r="E10171" s="0" t="str">
        <f aca="false">IF($A10171="","",INDEX(CARTAO_COMPRAS!$H:$H,INT((ROW()-2)/20)+2)+MOD(ROW()-2,20))</f>
        <v/>
      </c>
      <c r="F10171" s="0" t="str">
        <f aca="false">IF($A10171="","",INDEX(CARTAO_COMPRAS!$G:$G,INT((ROW()-2)/20)+2))</f>
        <v/>
      </c>
      <c r="G10171" s="5" t="str">
        <f aca="false">IF($A10171="","",INDEX(CARTAO_COMPRAS!$I:$I,INT((ROW()-2)/20)+2))</f>
        <v/>
      </c>
      <c r="H10171" s="4" t="str">
        <f aca="false">IF($A10171="","",EDATE(INDEX(CARTAO_COMPRAS!$J:$J,INT((ROW()-2)/20)+2),MOD(ROW()-2,20)))</f>
        <v/>
      </c>
      <c r="I10171" s="4" t="str">
        <f aca="false">IF($H10171="","",$H10171-WEEKDAY($H10171,2)+1)</f>
        <v/>
      </c>
      <c r="J10171" s="4" t="str">
        <f aca="false">IF($I10171="","",$I10171+6)</f>
        <v/>
      </c>
      <c r="K10171" s="6" t="str">
        <f aca="false">IF($H10171="","",DATE(YEAR($H10171),MONTH($H10171),1))</f>
        <v/>
      </c>
      <c r="L10171" s="0" t="str">
        <f aca="false">IF($A10171="","",INDEX(CARTAO_COMPRAS!$K:$K,INT((ROW()-2)/20)+2))</f>
        <v/>
      </c>
      <c r="M10171" s="0" t="str">
        <f aca="false">IF($A10171="","","Compra no cartão")</f>
        <v/>
      </c>
    </row>
    <row r="10172" customFormat="false" ht="13.5" hidden="false" customHeight="false" outlineLevel="0" collapsed="false">
      <c r="A10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2" s="0" t="str">
        <f aca="false">IF($A10172="","",INDEX(CARTAO_COMPRAS!$C:$C,INT((ROW()-2)/20)+2))</f>
        <v/>
      </c>
      <c r="C10172" s="0" t="str">
        <f aca="false">IF($A10172="","",INDEX(CARTAO_COMPRAS!$D:$D,INT((ROW()-2)/20)+2))</f>
        <v/>
      </c>
      <c r="D10172" s="0" t="str">
        <f aca="false">IF($A10172="","",INDEX(CARTAO_COMPRAS!$E:$E,INT((ROW()-2)/20)+2))</f>
        <v/>
      </c>
      <c r="E10172" s="0" t="str">
        <f aca="false">IF($A10172="","",INDEX(CARTAO_COMPRAS!$H:$H,INT((ROW()-2)/20)+2)+MOD(ROW()-2,20))</f>
        <v/>
      </c>
      <c r="F10172" s="0" t="str">
        <f aca="false">IF($A10172="","",INDEX(CARTAO_COMPRAS!$G:$G,INT((ROW()-2)/20)+2))</f>
        <v/>
      </c>
      <c r="G10172" s="5" t="str">
        <f aca="false">IF($A10172="","",INDEX(CARTAO_COMPRAS!$I:$I,INT((ROW()-2)/20)+2))</f>
        <v/>
      </c>
      <c r="H10172" s="4" t="str">
        <f aca="false">IF($A10172="","",EDATE(INDEX(CARTAO_COMPRAS!$J:$J,INT((ROW()-2)/20)+2),MOD(ROW()-2,20)))</f>
        <v/>
      </c>
      <c r="I10172" s="4" t="str">
        <f aca="false">IF($H10172="","",$H10172-WEEKDAY($H10172,2)+1)</f>
        <v/>
      </c>
      <c r="J10172" s="4" t="str">
        <f aca="false">IF($I10172="","",$I10172+6)</f>
        <v/>
      </c>
      <c r="K10172" s="6" t="str">
        <f aca="false">IF($H10172="","",DATE(YEAR($H10172),MONTH($H10172),1))</f>
        <v/>
      </c>
      <c r="L10172" s="0" t="str">
        <f aca="false">IF($A10172="","",INDEX(CARTAO_COMPRAS!$K:$K,INT((ROW()-2)/20)+2))</f>
        <v/>
      </c>
      <c r="M10172" s="0" t="str">
        <f aca="false">IF($A10172="","","Compra no cartão")</f>
        <v/>
      </c>
    </row>
    <row r="10173" customFormat="false" ht="13.5" hidden="false" customHeight="false" outlineLevel="0" collapsed="false">
      <c r="A10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3" s="0" t="str">
        <f aca="false">IF($A10173="","",INDEX(CARTAO_COMPRAS!$C:$C,INT((ROW()-2)/20)+2))</f>
        <v/>
      </c>
      <c r="C10173" s="0" t="str">
        <f aca="false">IF($A10173="","",INDEX(CARTAO_COMPRAS!$D:$D,INT((ROW()-2)/20)+2))</f>
        <v/>
      </c>
      <c r="D10173" s="0" t="str">
        <f aca="false">IF($A10173="","",INDEX(CARTAO_COMPRAS!$E:$E,INT((ROW()-2)/20)+2))</f>
        <v/>
      </c>
      <c r="E10173" s="0" t="str">
        <f aca="false">IF($A10173="","",INDEX(CARTAO_COMPRAS!$H:$H,INT((ROW()-2)/20)+2)+MOD(ROW()-2,20))</f>
        <v/>
      </c>
      <c r="F10173" s="0" t="str">
        <f aca="false">IF($A10173="","",INDEX(CARTAO_COMPRAS!$G:$G,INT((ROW()-2)/20)+2))</f>
        <v/>
      </c>
      <c r="G10173" s="5" t="str">
        <f aca="false">IF($A10173="","",INDEX(CARTAO_COMPRAS!$I:$I,INT((ROW()-2)/20)+2))</f>
        <v/>
      </c>
      <c r="H10173" s="4" t="str">
        <f aca="false">IF($A10173="","",EDATE(INDEX(CARTAO_COMPRAS!$J:$J,INT((ROW()-2)/20)+2),MOD(ROW()-2,20)))</f>
        <v/>
      </c>
      <c r="I10173" s="4" t="str">
        <f aca="false">IF($H10173="","",$H10173-WEEKDAY($H10173,2)+1)</f>
        <v/>
      </c>
      <c r="J10173" s="4" t="str">
        <f aca="false">IF($I10173="","",$I10173+6)</f>
        <v/>
      </c>
      <c r="K10173" s="6" t="str">
        <f aca="false">IF($H10173="","",DATE(YEAR($H10173),MONTH($H10173),1))</f>
        <v/>
      </c>
      <c r="L10173" s="0" t="str">
        <f aca="false">IF($A10173="","",INDEX(CARTAO_COMPRAS!$K:$K,INT((ROW()-2)/20)+2))</f>
        <v/>
      </c>
      <c r="M10173" s="0" t="str">
        <f aca="false">IF($A10173="","","Compra no cartão")</f>
        <v/>
      </c>
    </row>
    <row r="10174" customFormat="false" ht="13.5" hidden="false" customHeight="false" outlineLevel="0" collapsed="false">
      <c r="A10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4" s="0" t="str">
        <f aca="false">IF($A10174="","",INDEX(CARTAO_COMPRAS!$C:$C,INT((ROW()-2)/20)+2))</f>
        <v/>
      </c>
      <c r="C10174" s="0" t="str">
        <f aca="false">IF($A10174="","",INDEX(CARTAO_COMPRAS!$D:$D,INT((ROW()-2)/20)+2))</f>
        <v/>
      </c>
      <c r="D10174" s="0" t="str">
        <f aca="false">IF($A10174="","",INDEX(CARTAO_COMPRAS!$E:$E,INT((ROW()-2)/20)+2))</f>
        <v/>
      </c>
      <c r="E10174" s="0" t="str">
        <f aca="false">IF($A10174="","",INDEX(CARTAO_COMPRAS!$H:$H,INT((ROW()-2)/20)+2)+MOD(ROW()-2,20))</f>
        <v/>
      </c>
      <c r="F10174" s="0" t="str">
        <f aca="false">IF($A10174="","",INDEX(CARTAO_COMPRAS!$G:$G,INT((ROW()-2)/20)+2))</f>
        <v/>
      </c>
      <c r="G10174" s="5" t="str">
        <f aca="false">IF($A10174="","",INDEX(CARTAO_COMPRAS!$I:$I,INT((ROW()-2)/20)+2))</f>
        <v/>
      </c>
      <c r="H10174" s="4" t="str">
        <f aca="false">IF($A10174="","",EDATE(INDEX(CARTAO_COMPRAS!$J:$J,INT((ROW()-2)/20)+2),MOD(ROW()-2,20)))</f>
        <v/>
      </c>
      <c r="I10174" s="4" t="str">
        <f aca="false">IF($H10174="","",$H10174-WEEKDAY($H10174,2)+1)</f>
        <v/>
      </c>
      <c r="J10174" s="4" t="str">
        <f aca="false">IF($I10174="","",$I10174+6)</f>
        <v/>
      </c>
      <c r="K10174" s="6" t="str">
        <f aca="false">IF($H10174="","",DATE(YEAR($H10174),MONTH($H10174),1))</f>
        <v/>
      </c>
      <c r="L10174" s="0" t="str">
        <f aca="false">IF($A10174="","",INDEX(CARTAO_COMPRAS!$K:$K,INT((ROW()-2)/20)+2))</f>
        <v/>
      </c>
      <c r="M10174" s="0" t="str">
        <f aca="false">IF($A10174="","","Compra no cartão")</f>
        <v/>
      </c>
    </row>
    <row r="10175" customFormat="false" ht="13.5" hidden="false" customHeight="false" outlineLevel="0" collapsed="false">
      <c r="A10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5" s="0" t="str">
        <f aca="false">IF($A10175="","",INDEX(CARTAO_COMPRAS!$C:$C,INT((ROW()-2)/20)+2))</f>
        <v/>
      </c>
      <c r="C10175" s="0" t="str">
        <f aca="false">IF($A10175="","",INDEX(CARTAO_COMPRAS!$D:$D,INT((ROW()-2)/20)+2))</f>
        <v/>
      </c>
      <c r="D10175" s="0" t="str">
        <f aca="false">IF($A10175="","",INDEX(CARTAO_COMPRAS!$E:$E,INT((ROW()-2)/20)+2))</f>
        <v/>
      </c>
      <c r="E10175" s="0" t="str">
        <f aca="false">IF($A10175="","",INDEX(CARTAO_COMPRAS!$H:$H,INT((ROW()-2)/20)+2)+MOD(ROW()-2,20))</f>
        <v/>
      </c>
      <c r="F10175" s="0" t="str">
        <f aca="false">IF($A10175="","",INDEX(CARTAO_COMPRAS!$G:$G,INT((ROW()-2)/20)+2))</f>
        <v/>
      </c>
      <c r="G10175" s="5" t="str">
        <f aca="false">IF($A10175="","",INDEX(CARTAO_COMPRAS!$I:$I,INT((ROW()-2)/20)+2))</f>
        <v/>
      </c>
      <c r="H10175" s="4" t="str">
        <f aca="false">IF($A10175="","",EDATE(INDEX(CARTAO_COMPRAS!$J:$J,INT((ROW()-2)/20)+2),MOD(ROW()-2,20)))</f>
        <v/>
      </c>
      <c r="I10175" s="4" t="str">
        <f aca="false">IF($H10175="","",$H10175-WEEKDAY($H10175,2)+1)</f>
        <v/>
      </c>
      <c r="J10175" s="4" t="str">
        <f aca="false">IF($I10175="","",$I10175+6)</f>
        <v/>
      </c>
      <c r="K10175" s="6" t="str">
        <f aca="false">IF($H10175="","",DATE(YEAR($H10175),MONTH($H10175),1))</f>
        <v/>
      </c>
      <c r="L10175" s="0" t="str">
        <f aca="false">IF($A10175="","",INDEX(CARTAO_COMPRAS!$K:$K,INT((ROW()-2)/20)+2))</f>
        <v/>
      </c>
      <c r="M10175" s="0" t="str">
        <f aca="false">IF($A10175="","","Compra no cartão")</f>
        <v/>
      </c>
    </row>
    <row r="10176" customFormat="false" ht="13.5" hidden="false" customHeight="false" outlineLevel="0" collapsed="false">
      <c r="A10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6" s="0" t="str">
        <f aca="false">IF($A10176="","",INDEX(CARTAO_COMPRAS!$C:$C,INT((ROW()-2)/20)+2))</f>
        <v/>
      </c>
      <c r="C10176" s="0" t="str">
        <f aca="false">IF($A10176="","",INDEX(CARTAO_COMPRAS!$D:$D,INT((ROW()-2)/20)+2))</f>
        <v/>
      </c>
      <c r="D10176" s="0" t="str">
        <f aca="false">IF($A10176="","",INDEX(CARTAO_COMPRAS!$E:$E,INT((ROW()-2)/20)+2))</f>
        <v/>
      </c>
      <c r="E10176" s="0" t="str">
        <f aca="false">IF($A10176="","",INDEX(CARTAO_COMPRAS!$H:$H,INT((ROW()-2)/20)+2)+MOD(ROW()-2,20))</f>
        <v/>
      </c>
      <c r="F10176" s="0" t="str">
        <f aca="false">IF($A10176="","",INDEX(CARTAO_COMPRAS!$G:$G,INT((ROW()-2)/20)+2))</f>
        <v/>
      </c>
      <c r="G10176" s="5" t="str">
        <f aca="false">IF($A10176="","",INDEX(CARTAO_COMPRAS!$I:$I,INT((ROW()-2)/20)+2))</f>
        <v/>
      </c>
      <c r="H10176" s="4" t="str">
        <f aca="false">IF($A10176="","",EDATE(INDEX(CARTAO_COMPRAS!$J:$J,INT((ROW()-2)/20)+2),MOD(ROW()-2,20)))</f>
        <v/>
      </c>
      <c r="I10176" s="4" t="str">
        <f aca="false">IF($H10176="","",$H10176-WEEKDAY($H10176,2)+1)</f>
        <v/>
      </c>
      <c r="J10176" s="4" t="str">
        <f aca="false">IF($I10176="","",$I10176+6)</f>
        <v/>
      </c>
      <c r="K10176" s="6" t="str">
        <f aca="false">IF($H10176="","",DATE(YEAR($H10176),MONTH($H10176),1))</f>
        <v/>
      </c>
      <c r="L10176" s="0" t="str">
        <f aca="false">IF($A10176="","",INDEX(CARTAO_COMPRAS!$K:$K,INT((ROW()-2)/20)+2))</f>
        <v/>
      </c>
      <c r="M10176" s="0" t="str">
        <f aca="false">IF($A10176="","","Compra no cartão")</f>
        <v/>
      </c>
    </row>
    <row r="10177" customFormat="false" ht="13.5" hidden="false" customHeight="false" outlineLevel="0" collapsed="false">
      <c r="A10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7" s="0" t="str">
        <f aca="false">IF($A10177="","",INDEX(CARTAO_COMPRAS!$C:$C,INT((ROW()-2)/20)+2))</f>
        <v/>
      </c>
      <c r="C10177" s="0" t="str">
        <f aca="false">IF($A10177="","",INDEX(CARTAO_COMPRAS!$D:$D,INT((ROW()-2)/20)+2))</f>
        <v/>
      </c>
      <c r="D10177" s="0" t="str">
        <f aca="false">IF($A10177="","",INDEX(CARTAO_COMPRAS!$E:$E,INT((ROW()-2)/20)+2))</f>
        <v/>
      </c>
      <c r="E10177" s="0" t="str">
        <f aca="false">IF($A10177="","",INDEX(CARTAO_COMPRAS!$H:$H,INT((ROW()-2)/20)+2)+MOD(ROW()-2,20))</f>
        <v/>
      </c>
      <c r="F10177" s="0" t="str">
        <f aca="false">IF($A10177="","",INDEX(CARTAO_COMPRAS!$G:$G,INT((ROW()-2)/20)+2))</f>
        <v/>
      </c>
      <c r="G10177" s="5" t="str">
        <f aca="false">IF($A10177="","",INDEX(CARTAO_COMPRAS!$I:$I,INT((ROW()-2)/20)+2))</f>
        <v/>
      </c>
      <c r="H10177" s="4" t="str">
        <f aca="false">IF($A10177="","",EDATE(INDEX(CARTAO_COMPRAS!$J:$J,INT((ROW()-2)/20)+2),MOD(ROW()-2,20)))</f>
        <v/>
      </c>
      <c r="I10177" s="4" t="str">
        <f aca="false">IF($H10177="","",$H10177-WEEKDAY($H10177,2)+1)</f>
        <v/>
      </c>
      <c r="J10177" s="4" t="str">
        <f aca="false">IF($I10177="","",$I10177+6)</f>
        <v/>
      </c>
      <c r="K10177" s="6" t="str">
        <f aca="false">IF($H10177="","",DATE(YEAR($H10177),MONTH($H10177),1))</f>
        <v/>
      </c>
      <c r="L10177" s="0" t="str">
        <f aca="false">IF($A10177="","",INDEX(CARTAO_COMPRAS!$K:$K,INT((ROW()-2)/20)+2))</f>
        <v/>
      </c>
      <c r="M10177" s="0" t="str">
        <f aca="false">IF($A10177="","","Compra no cartão")</f>
        <v/>
      </c>
    </row>
    <row r="10178" customFormat="false" ht="13.5" hidden="false" customHeight="false" outlineLevel="0" collapsed="false">
      <c r="A10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8" s="0" t="str">
        <f aca="false">IF($A10178="","",INDEX(CARTAO_COMPRAS!$C:$C,INT((ROW()-2)/20)+2))</f>
        <v/>
      </c>
      <c r="C10178" s="0" t="str">
        <f aca="false">IF($A10178="","",INDEX(CARTAO_COMPRAS!$D:$D,INT((ROW()-2)/20)+2))</f>
        <v/>
      </c>
      <c r="D10178" s="0" t="str">
        <f aca="false">IF($A10178="","",INDEX(CARTAO_COMPRAS!$E:$E,INT((ROW()-2)/20)+2))</f>
        <v/>
      </c>
      <c r="E10178" s="0" t="str">
        <f aca="false">IF($A10178="","",INDEX(CARTAO_COMPRAS!$H:$H,INT((ROW()-2)/20)+2)+MOD(ROW()-2,20))</f>
        <v/>
      </c>
      <c r="F10178" s="0" t="str">
        <f aca="false">IF($A10178="","",INDEX(CARTAO_COMPRAS!$G:$G,INT((ROW()-2)/20)+2))</f>
        <v/>
      </c>
      <c r="G10178" s="5" t="str">
        <f aca="false">IF($A10178="","",INDEX(CARTAO_COMPRAS!$I:$I,INT((ROW()-2)/20)+2))</f>
        <v/>
      </c>
      <c r="H10178" s="4" t="str">
        <f aca="false">IF($A10178="","",EDATE(INDEX(CARTAO_COMPRAS!$J:$J,INT((ROW()-2)/20)+2),MOD(ROW()-2,20)))</f>
        <v/>
      </c>
      <c r="I10178" s="4" t="str">
        <f aca="false">IF($H10178="","",$H10178-WEEKDAY($H10178,2)+1)</f>
        <v/>
      </c>
      <c r="J10178" s="4" t="str">
        <f aca="false">IF($I10178="","",$I10178+6)</f>
        <v/>
      </c>
      <c r="K10178" s="6" t="str">
        <f aca="false">IF($H10178="","",DATE(YEAR($H10178),MONTH($H10178),1))</f>
        <v/>
      </c>
      <c r="L10178" s="0" t="str">
        <f aca="false">IF($A10178="","",INDEX(CARTAO_COMPRAS!$K:$K,INT((ROW()-2)/20)+2))</f>
        <v/>
      </c>
      <c r="M10178" s="0" t="str">
        <f aca="false">IF($A10178="","","Compra no cartão")</f>
        <v/>
      </c>
    </row>
    <row r="10179" customFormat="false" ht="13.5" hidden="false" customHeight="false" outlineLevel="0" collapsed="false">
      <c r="A10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79" s="0" t="str">
        <f aca="false">IF($A10179="","",INDEX(CARTAO_COMPRAS!$C:$C,INT((ROW()-2)/20)+2))</f>
        <v/>
      </c>
      <c r="C10179" s="0" t="str">
        <f aca="false">IF($A10179="","",INDEX(CARTAO_COMPRAS!$D:$D,INT((ROW()-2)/20)+2))</f>
        <v/>
      </c>
      <c r="D10179" s="0" t="str">
        <f aca="false">IF($A10179="","",INDEX(CARTAO_COMPRAS!$E:$E,INT((ROW()-2)/20)+2))</f>
        <v/>
      </c>
      <c r="E10179" s="0" t="str">
        <f aca="false">IF($A10179="","",INDEX(CARTAO_COMPRAS!$H:$H,INT((ROW()-2)/20)+2)+MOD(ROW()-2,20))</f>
        <v/>
      </c>
      <c r="F10179" s="0" t="str">
        <f aca="false">IF($A10179="","",INDEX(CARTAO_COMPRAS!$G:$G,INT((ROW()-2)/20)+2))</f>
        <v/>
      </c>
      <c r="G10179" s="5" t="str">
        <f aca="false">IF($A10179="","",INDEX(CARTAO_COMPRAS!$I:$I,INT((ROW()-2)/20)+2))</f>
        <v/>
      </c>
      <c r="H10179" s="4" t="str">
        <f aca="false">IF($A10179="","",EDATE(INDEX(CARTAO_COMPRAS!$J:$J,INT((ROW()-2)/20)+2),MOD(ROW()-2,20)))</f>
        <v/>
      </c>
      <c r="I10179" s="4" t="str">
        <f aca="false">IF($H10179="","",$H10179-WEEKDAY($H10179,2)+1)</f>
        <v/>
      </c>
      <c r="J10179" s="4" t="str">
        <f aca="false">IF($I10179="","",$I10179+6)</f>
        <v/>
      </c>
      <c r="K10179" s="6" t="str">
        <f aca="false">IF($H10179="","",DATE(YEAR($H10179),MONTH($H10179),1))</f>
        <v/>
      </c>
      <c r="L10179" s="0" t="str">
        <f aca="false">IF($A10179="","",INDEX(CARTAO_COMPRAS!$K:$K,INT((ROW()-2)/20)+2))</f>
        <v/>
      </c>
      <c r="M10179" s="0" t="str">
        <f aca="false">IF($A10179="","","Compra no cartão")</f>
        <v/>
      </c>
    </row>
    <row r="10180" customFormat="false" ht="13.5" hidden="false" customHeight="false" outlineLevel="0" collapsed="false">
      <c r="A10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0" s="0" t="str">
        <f aca="false">IF($A10180="","",INDEX(CARTAO_COMPRAS!$C:$C,INT((ROW()-2)/20)+2))</f>
        <v/>
      </c>
      <c r="C10180" s="0" t="str">
        <f aca="false">IF($A10180="","",INDEX(CARTAO_COMPRAS!$D:$D,INT((ROW()-2)/20)+2))</f>
        <v/>
      </c>
      <c r="D10180" s="0" t="str">
        <f aca="false">IF($A10180="","",INDEX(CARTAO_COMPRAS!$E:$E,INT((ROW()-2)/20)+2))</f>
        <v/>
      </c>
      <c r="E10180" s="0" t="str">
        <f aca="false">IF($A10180="","",INDEX(CARTAO_COMPRAS!$H:$H,INT((ROW()-2)/20)+2)+MOD(ROW()-2,20))</f>
        <v/>
      </c>
      <c r="F10180" s="0" t="str">
        <f aca="false">IF($A10180="","",INDEX(CARTAO_COMPRAS!$G:$G,INT((ROW()-2)/20)+2))</f>
        <v/>
      </c>
      <c r="G10180" s="5" t="str">
        <f aca="false">IF($A10180="","",INDEX(CARTAO_COMPRAS!$I:$I,INT((ROW()-2)/20)+2))</f>
        <v/>
      </c>
      <c r="H10180" s="4" t="str">
        <f aca="false">IF($A10180="","",EDATE(INDEX(CARTAO_COMPRAS!$J:$J,INT((ROW()-2)/20)+2),MOD(ROW()-2,20)))</f>
        <v/>
      </c>
      <c r="I10180" s="4" t="str">
        <f aca="false">IF($H10180="","",$H10180-WEEKDAY($H10180,2)+1)</f>
        <v/>
      </c>
      <c r="J10180" s="4" t="str">
        <f aca="false">IF($I10180="","",$I10180+6)</f>
        <v/>
      </c>
      <c r="K10180" s="6" t="str">
        <f aca="false">IF($H10180="","",DATE(YEAR($H10180),MONTH($H10180),1))</f>
        <v/>
      </c>
      <c r="L10180" s="0" t="str">
        <f aca="false">IF($A10180="","",INDEX(CARTAO_COMPRAS!$K:$K,INT((ROW()-2)/20)+2))</f>
        <v/>
      </c>
      <c r="M10180" s="0" t="str">
        <f aca="false">IF($A10180="","","Compra no cartão")</f>
        <v/>
      </c>
    </row>
    <row r="10181" customFormat="false" ht="13.5" hidden="false" customHeight="false" outlineLevel="0" collapsed="false">
      <c r="A10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1" s="0" t="str">
        <f aca="false">IF($A10181="","",INDEX(CARTAO_COMPRAS!$C:$C,INT((ROW()-2)/20)+2))</f>
        <v/>
      </c>
      <c r="C10181" s="0" t="str">
        <f aca="false">IF($A10181="","",INDEX(CARTAO_COMPRAS!$D:$D,INT((ROW()-2)/20)+2))</f>
        <v/>
      </c>
      <c r="D10181" s="0" t="str">
        <f aca="false">IF($A10181="","",INDEX(CARTAO_COMPRAS!$E:$E,INT((ROW()-2)/20)+2))</f>
        <v/>
      </c>
      <c r="E10181" s="0" t="str">
        <f aca="false">IF($A10181="","",INDEX(CARTAO_COMPRAS!$H:$H,INT((ROW()-2)/20)+2)+MOD(ROW()-2,20))</f>
        <v/>
      </c>
      <c r="F10181" s="0" t="str">
        <f aca="false">IF($A10181="","",INDEX(CARTAO_COMPRAS!$G:$G,INT((ROW()-2)/20)+2))</f>
        <v/>
      </c>
      <c r="G10181" s="5" t="str">
        <f aca="false">IF($A10181="","",INDEX(CARTAO_COMPRAS!$I:$I,INT((ROW()-2)/20)+2))</f>
        <v/>
      </c>
      <c r="H10181" s="4" t="str">
        <f aca="false">IF($A10181="","",EDATE(INDEX(CARTAO_COMPRAS!$J:$J,INT((ROW()-2)/20)+2),MOD(ROW()-2,20)))</f>
        <v/>
      </c>
      <c r="I10181" s="4" t="str">
        <f aca="false">IF($H10181="","",$H10181-WEEKDAY($H10181,2)+1)</f>
        <v/>
      </c>
      <c r="J10181" s="4" t="str">
        <f aca="false">IF($I10181="","",$I10181+6)</f>
        <v/>
      </c>
      <c r="K10181" s="6" t="str">
        <f aca="false">IF($H10181="","",DATE(YEAR($H10181),MONTH($H10181),1))</f>
        <v/>
      </c>
      <c r="L10181" s="0" t="str">
        <f aca="false">IF($A10181="","",INDEX(CARTAO_COMPRAS!$K:$K,INT((ROW()-2)/20)+2))</f>
        <v/>
      </c>
      <c r="M10181" s="0" t="str">
        <f aca="false">IF($A10181="","","Compra no cartão")</f>
        <v/>
      </c>
    </row>
    <row r="10182" customFormat="false" ht="13.5" hidden="false" customHeight="false" outlineLevel="0" collapsed="false">
      <c r="A101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2" s="0" t="str">
        <f aca="false">IF($A10182="","",INDEX(CARTAO_COMPRAS!$C:$C,INT((ROW()-2)/20)+2))</f>
        <v/>
      </c>
      <c r="C10182" s="0" t="str">
        <f aca="false">IF($A10182="","",INDEX(CARTAO_COMPRAS!$D:$D,INT((ROW()-2)/20)+2))</f>
        <v/>
      </c>
      <c r="D10182" s="0" t="str">
        <f aca="false">IF($A10182="","",INDEX(CARTAO_COMPRAS!$E:$E,INT((ROW()-2)/20)+2))</f>
        <v/>
      </c>
      <c r="E10182" s="0" t="str">
        <f aca="false">IF($A10182="","",INDEX(CARTAO_COMPRAS!$H:$H,INT((ROW()-2)/20)+2)+MOD(ROW()-2,20))</f>
        <v/>
      </c>
      <c r="F10182" s="0" t="str">
        <f aca="false">IF($A10182="","",INDEX(CARTAO_COMPRAS!$G:$G,INT((ROW()-2)/20)+2))</f>
        <v/>
      </c>
      <c r="G10182" s="5" t="str">
        <f aca="false">IF($A10182="","",INDEX(CARTAO_COMPRAS!$I:$I,INT((ROW()-2)/20)+2))</f>
        <v/>
      </c>
      <c r="H10182" s="4" t="str">
        <f aca="false">IF($A10182="","",EDATE(INDEX(CARTAO_COMPRAS!$J:$J,INT((ROW()-2)/20)+2),MOD(ROW()-2,20)))</f>
        <v/>
      </c>
      <c r="I10182" s="4" t="str">
        <f aca="false">IF($H10182="","",$H10182-WEEKDAY($H10182,2)+1)</f>
        <v/>
      </c>
      <c r="J10182" s="4" t="str">
        <f aca="false">IF($I10182="","",$I10182+6)</f>
        <v/>
      </c>
      <c r="K10182" s="6" t="str">
        <f aca="false">IF($H10182="","",DATE(YEAR($H10182),MONTH($H10182),1))</f>
        <v/>
      </c>
      <c r="L10182" s="0" t="str">
        <f aca="false">IF($A10182="","",INDEX(CARTAO_COMPRAS!$K:$K,INT((ROW()-2)/20)+2))</f>
        <v/>
      </c>
      <c r="M10182" s="0" t="str">
        <f aca="false">IF($A10182="","","Compra no cartão")</f>
        <v/>
      </c>
    </row>
    <row r="10183" customFormat="false" ht="13.5" hidden="false" customHeight="false" outlineLevel="0" collapsed="false">
      <c r="A10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3" s="0" t="str">
        <f aca="false">IF($A10183="","",INDEX(CARTAO_COMPRAS!$C:$C,INT((ROW()-2)/20)+2))</f>
        <v/>
      </c>
      <c r="C10183" s="0" t="str">
        <f aca="false">IF($A10183="","",INDEX(CARTAO_COMPRAS!$D:$D,INT((ROW()-2)/20)+2))</f>
        <v/>
      </c>
      <c r="D10183" s="0" t="str">
        <f aca="false">IF($A10183="","",INDEX(CARTAO_COMPRAS!$E:$E,INT((ROW()-2)/20)+2))</f>
        <v/>
      </c>
      <c r="E10183" s="0" t="str">
        <f aca="false">IF($A10183="","",INDEX(CARTAO_COMPRAS!$H:$H,INT((ROW()-2)/20)+2)+MOD(ROW()-2,20))</f>
        <v/>
      </c>
      <c r="F10183" s="0" t="str">
        <f aca="false">IF($A10183="","",INDEX(CARTAO_COMPRAS!$G:$G,INT((ROW()-2)/20)+2))</f>
        <v/>
      </c>
      <c r="G10183" s="5" t="str">
        <f aca="false">IF($A10183="","",INDEX(CARTAO_COMPRAS!$I:$I,INT((ROW()-2)/20)+2))</f>
        <v/>
      </c>
      <c r="H10183" s="4" t="str">
        <f aca="false">IF($A10183="","",EDATE(INDEX(CARTAO_COMPRAS!$J:$J,INT((ROW()-2)/20)+2),MOD(ROW()-2,20)))</f>
        <v/>
      </c>
      <c r="I10183" s="4" t="str">
        <f aca="false">IF($H10183="","",$H10183-WEEKDAY($H10183,2)+1)</f>
        <v/>
      </c>
      <c r="J10183" s="4" t="str">
        <f aca="false">IF($I10183="","",$I10183+6)</f>
        <v/>
      </c>
      <c r="K10183" s="6" t="str">
        <f aca="false">IF($H10183="","",DATE(YEAR($H10183),MONTH($H10183),1))</f>
        <v/>
      </c>
      <c r="L10183" s="0" t="str">
        <f aca="false">IF($A10183="","",INDEX(CARTAO_COMPRAS!$K:$K,INT((ROW()-2)/20)+2))</f>
        <v/>
      </c>
      <c r="M10183" s="0" t="str">
        <f aca="false">IF($A10183="","","Compra no cartão")</f>
        <v/>
      </c>
    </row>
    <row r="10184" customFormat="false" ht="13.5" hidden="false" customHeight="false" outlineLevel="0" collapsed="false">
      <c r="A10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4" s="0" t="str">
        <f aca="false">IF($A10184="","",INDEX(CARTAO_COMPRAS!$C:$C,INT((ROW()-2)/20)+2))</f>
        <v/>
      </c>
      <c r="C10184" s="0" t="str">
        <f aca="false">IF($A10184="","",INDEX(CARTAO_COMPRAS!$D:$D,INT((ROW()-2)/20)+2))</f>
        <v/>
      </c>
      <c r="D10184" s="0" t="str">
        <f aca="false">IF($A10184="","",INDEX(CARTAO_COMPRAS!$E:$E,INT((ROW()-2)/20)+2))</f>
        <v/>
      </c>
      <c r="E10184" s="0" t="str">
        <f aca="false">IF($A10184="","",INDEX(CARTAO_COMPRAS!$H:$H,INT((ROW()-2)/20)+2)+MOD(ROW()-2,20))</f>
        <v/>
      </c>
      <c r="F10184" s="0" t="str">
        <f aca="false">IF($A10184="","",INDEX(CARTAO_COMPRAS!$G:$G,INT((ROW()-2)/20)+2))</f>
        <v/>
      </c>
      <c r="G10184" s="5" t="str">
        <f aca="false">IF($A10184="","",INDEX(CARTAO_COMPRAS!$I:$I,INT((ROW()-2)/20)+2))</f>
        <v/>
      </c>
      <c r="H10184" s="4" t="str">
        <f aca="false">IF($A10184="","",EDATE(INDEX(CARTAO_COMPRAS!$J:$J,INT((ROW()-2)/20)+2),MOD(ROW()-2,20)))</f>
        <v/>
      </c>
      <c r="I10184" s="4" t="str">
        <f aca="false">IF($H10184="","",$H10184-WEEKDAY($H10184,2)+1)</f>
        <v/>
      </c>
      <c r="J10184" s="4" t="str">
        <f aca="false">IF($I10184="","",$I10184+6)</f>
        <v/>
      </c>
      <c r="K10184" s="6" t="str">
        <f aca="false">IF($H10184="","",DATE(YEAR($H10184),MONTH($H10184),1))</f>
        <v/>
      </c>
      <c r="L10184" s="0" t="str">
        <f aca="false">IF($A10184="","",INDEX(CARTAO_COMPRAS!$K:$K,INT((ROW()-2)/20)+2))</f>
        <v/>
      </c>
      <c r="M10184" s="0" t="str">
        <f aca="false">IF($A10184="","","Compra no cartão")</f>
        <v/>
      </c>
    </row>
    <row r="10185" customFormat="false" ht="13.5" hidden="false" customHeight="false" outlineLevel="0" collapsed="false">
      <c r="A10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5" s="0" t="str">
        <f aca="false">IF($A10185="","",INDEX(CARTAO_COMPRAS!$C:$C,INT((ROW()-2)/20)+2))</f>
        <v/>
      </c>
      <c r="C10185" s="0" t="str">
        <f aca="false">IF($A10185="","",INDEX(CARTAO_COMPRAS!$D:$D,INT((ROW()-2)/20)+2))</f>
        <v/>
      </c>
      <c r="D10185" s="0" t="str">
        <f aca="false">IF($A10185="","",INDEX(CARTAO_COMPRAS!$E:$E,INT((ROW()-2)/20)+2))</f>
        <v/>
      </c>
      <c r="E10185" s="0" t="str">
        <f aca="false">IF($A10185="","",INDEX(CARTAO_COMPRAS!$H:$H,INT((ROW()-2)/20)+2)+MOD(ROW()-2,20))</f>
        <v/>
      </c>
      <c r="F10185" s="0" t="str">
        <f aca="false">IF($A10185="","",INDEX(CARTAO_COMPRAS!$G:$G,INT((ROW()-2)/20)+2))</f>
        <v/>
      </c>
      <c r="G10185" s="5" t="str">
        <f aca="false">IF($A10185="","",INDEX(CARTAO_COMPRAS!$I:$I,INT((ROW()-2)/20)+2))</f>
        <v/>
      </c>
      <c r="H10185" s="4" t="str">
        <f aca="false">IF($A10185="","",EDATE(INDEX(CARTAO_COMPRAS!$J:$J,INT((ROW()-2)/20)+2),MOD(ROW()-2,20)))</f>
        <v/>
      </c>
      <c r="I10185" s="4" t="str">
        <f aca="false">IF($H10185="","",$H10185-WEEKDAY($H10185,2)+1)</f>
        <v/>
      </c>
      <c r="J10185" s="4" t="str">
        <f aca="false">IF($I10185="","",$I10185+6)</f>
        <v/>
      </c>
      <c r="K10185" s="6" t="str">
        <f aca="false">IF($H10185="","",DATE(YEAR($H10185),MONTH($H10185),1))</f>
        <v/>
      </c>
      <c r="L10185" s="0" t="str">
        <f aca="false">IF($A10185="","",INDEX(CARTAO_COMPRAS!$K:$K,INT((ROW()-2)/20)+2))</f>
        <v/>
      </c>
      <c r="M10185" s="0" t="str">
        <f aca="false">IF($A10185="","","Compra no cartão")</f>
        <v/>
      </c>
    </row>
    <row r="10186" customFormat="false" ht="13.5" hidden="false" customHeight="false" outlineLevel="0" collapsed="false">
      <c r="A10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6" s="0" t="str">
        <f aca="false">IF($A10186="","",INDEX(CARTAO_COMPRAS!$C:$C,INT((ROW()-2)/20)+2))</f>
        <v/>
      </c>
      <c r="C10186" s="0" t="str">
        <f aca="false">IF($A10186="","",INDEX(CARTAO_COMPRAS!$D:$D,INT((ROW()-2)/20)+2))</f>
        <v/>
      </c>
      <c r="D10186" s="0" t="str">
        <f aca="false">IF($A10186="","",INDEX(CARTAO_COMPRAS!$E:$E,INT((ROW()-2)/20)+2))</f>
        <v/>
      </c>
      <c r="E10186" s="0" t="str">
        <f aca="false">IF($A10186="","",INDEX(CARTAO_COMPRAS!$H:$H,INT((ROW()-2)/20)+2)+MOD(ROW()-2,20))</f>
        <v/>
      </c>
      <c r="F10186" s="0" t="str">
        <f aca="false">IF($A10186="","",INDEX(CARTAO_COMPRAS!$G:$G,INT((ROW()-2)/20)+2))</f>
        <v/>
      </c>
      <c r="G10186" s="5" t="str">
        <f aca="false">IF($A10186="","",INDEX(CARTAO_COMPRAS!$I:$I,INT((ROW()-2)/20)+2))</f>
        <v/>
      </c>
      <c r="H10186" s="4" t="str">
        <f aca="false">IF($A10186="","",EDATE(INDEX(CARTAO_COMPRAS!$J:$J,INT((ROW()-2)/20)+2),MOD(ROW()-2,20)))</f>
        <v/>
      </c>
      <c r="I10186" s="4" t="str">
        <f aca="false">IF($H10186="","",$H10186-WEEKDAY($H10186,2)+1)</f>
        <v/>
      </c>
      <c r="J10186" s="4" t="str">
        <f aca="false">IF($I10186="","",$I10186+6)</f>
        <v/>
      </c>
      <c r="K10186" s="6" t="str">
        <f aca="false">IF($H10186="","",DATE(YEAR($H10186),MONTH($H10186),1))</f>
        <v/>
      </c>
      <c r="L10186" s="0" t="str">
        <f aca="false">IF($A10186="","",INDEX(CARTAO_COMPRAS!$K:$K,INT((ROW()-2)/20)+2))</f>
        <v/>
      </c>
      <c r="M10186" s="0" t="str">
        <f aca="false">IF($A10186="","","Compra no cartão")</f>
        <v/>
      </c>
    </row>
    <row r="10187" customFormat="false" ht="13.5" hidden="false" customHeight="false" outlineLevel="0" collapsed="false">
      <c r="A10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7" s="0" t="str">
        <f aca="false">IF($A10187="","",INDEX(CARTAO_COMPRAS!$C:$C,INT((ROW()-2)/20)+2))</f>
        <v/>
      </c>
      <c r="C10187" s="0" t="str">
        <f aca="false">IF($A10187="","",INDEX(CARTAO_COMPRAS!$D:$D,INT((ROW()-2)/20)+2))</f>
        <v/>
      </c>
      <c r="D10187" s="0" t="str">
        <f aca="false">IF($A10187="","",INDEX(CARTAO_COMPRAS!$E:$E,INT((ROW()-2)/20)+2))</f>
        <v/>
      </c>
      <c r="E10187" s="0" t="str">
        <f aca="false">IF($A10187="","",INDEX(CARTAO_COMPRAS!$H:$H,INT((ROW()-2)/20)+2)+MOD(ROW()-2,20))</f>
        <v/>
      </c>
      <c r="F10187" s="0" t="str">
        <f aca="false">IF($A10187="","",INDEX(CARTAO_COMPRAS!$G:$G,INT((ROW()-2)/20)+2))</f>
        <v/>
      </c>
      <c r="G10187" s="5" t="str">
        <f aca="false">IF($A10187="","",INDEX(CARTAO_COMPRAS!$I:$I,INT((ROW()-2)/20)+2))</f>
        <v/>
      </c>
      <c r="H10187" s="4" t="str">
        <f aca="false">IF($A10187="","",EDATE(INDEX(CARTAO_COMPRAS!$J:$J,INT((ROW()-2)/20)+2),MOD(ROW()-2,20)))</f>
        <v/>
      </c>
      <c r="I10187" s="4" t="str">
        <f aca="false">IF($H10187="","",$H10187-WEEKDAY($H10187,2)+1)</f>
        <v/>
      </c>
      <c r="J10187" s="4" t="str">
        <f aca="false">IF($I10187="","",$I10187+6)</f>
        <v/>
      </c>
      <c r="K10187" s="6" t="str">
        <f aca="false">IF($H10187="","",DATE(YEAR($H10187),MONTH($H10187),1))</f>
        <v/>
      </c>
      <c r="L10187" s="0" t="str">
        <f aca="false">IF($A10187="","",INDEX(CARTAO_COMPRAS!$K:$K,INT((ROW()-2)/20)+2))</f>
        <v/>
      </c>
      <c r="M10187" s="0" t="str">
        <f aca="false">IF($A10187="","","Compra no cartão")</f>
        <v/>
      </c>
    </row>
    <row r="10188" customFormat="false" ht="13.5" hidden="false" customHeight="false" outlineLevel="0" collapsed="false">
      <c r="A10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8" s="0" t="str">
        <f aca="false">IF($A10188="","",INDEX(CARTAO_COMPRAS!$C:$C,INT((ROW()-2)/20)+2))</f>
        <v/>
      </c>
      <c r="C10188" s="0" t="str">
        <f aca="false">IF($A10188="","",INDEX(CARTAO_COMPRAS!$D:$D,INT((ROW()-2)/20)+2))</f>
        <v/>
      </c>
      <c r="D10188" s="0" t="str">
        <f aca="false">IF($A10188="","",INDEX(CARTAO_COMPRAS!$E:$E,INT((ROW()-2)/20)+2))</f>
        <v/>
      </c>
      <c r="E10188" s="0" t="str">
        <f aca="false">IF($A10188="","",INDEX(CARTAO_COMPRAS!$H:$H,INT((ROW()-2)/20)+2)+MOD(ROW()-2,20))</f>
        <v/>
      </c>
      <c r="F10188" s="0" t="str">
        <f aca="false">IF($A10188="","",INDEX(CARTAO_COMPRAS!$G:$G,INT((ROW()-2)/20)+2))</f>
        <v/>
      </c>
      <c r="G10188" s="5" t="str">
        <f aca="false">IF($A10188="","",INDEX(CARTAO_COMPRAS!$I:$I,INT((ROW()-2)/20)+2))</f>
        <v/>
      </c>
      <c r="H10188" s="4" t="str">
        <f aca="false">IF($A10188="","",EDATE(INDEX(CARTAO_COMPRAS!$J:$J,INT((ROW()-2)/20)+2),MOD(ROW()-2,20)))</f>
        <v/>
      </c>
      <c r="I10188" s="4" t="str">
        <f aca="false">IF($H10188="","",$H10188-WEEKDAY($H10188,2)+1)</f>
        <v/>
      </c>
      <c r="J10188" s="4" t="str">
        <f aca="false">IF($I10188="","",$I10188+6)</f>
        <v/>
      </c>
      <c r="K10188" s="6" t="str">
        <f aca="false">IF($H10188="","",DATE(YEAR($H10188),MONTH($H10188),1))</f>
        <v/>
      </c>
      <c r="L10188" s="0" t="str">
        <f aca="false">IF($A10188="","",INDEX(CARTAO_COMPRAS!$K:$K,INT((ROW()-2)/20)+2))</f>
        <v/>
      </c>
      <c r="M10188" s="0" t="str">
        <f aca="false">IF($A10188="","","Compra no cartão")</f>
        <v/>
      </c>
    </row>
    <row r="10189" customFormat="false" ht="13.5" hidden="false" customHeight="false" outlineLevel="0" collapsed="false">
      <c r="A10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89" s="0" t="str">
        <f aca="false">IF($A10189="","",INDEX(CARTAO_COMPRAS!$C:$C,INT((ROW()-2)/20)+2))</f>
        <v/>
      </c>
      <c r="C10189" s="0" t="str">
        <f aca="false">IF($A10189="","",INDEX(CARTAO_COMPRAS!$D:$D,INT((ROW()-2)/20)+2))</f>
        <v/>
      </c>
      <c r="D10189" s="0" t="str">
        <f aca="false">IF($A10189="","",INDEX(CARTAO_COMPRAS!$E:$E,INT((ROW()-2)/20)+2))</f>
        <v/>
      </c>
      <c r="E10189" s="0" t="str">
        <f aca="false">IF($A10189="","",INDEX(CARTAO_COMPRAS!$H:$H,INT((ROW()-2)/20)+2)+MOD(ROW()-2,20))</f>
        <v/>
      </c>
      <c r="F10189" s="0" t="str">
        <f aca="false">IF($A10189="","",INDEX(CARTAO_COMPRAS!$G:$G,INT((ROW()-2)/20)+2))</f>
        <v/>
      </c>
      <c r="G10189" s="5" t="str">
        <f aca="false">IF($A10189="","",INDEX(CARTAO_COMPRAS!$I:$I,INT((ROW()-2)/20)+2))</f>
        <v/>
      </c>
      <c r="H10189" s="4" t="str">
        <f aca="false">IF($A10189="","",EDATE(INDEX(CARTAO_COMPRAS!$J:$J,INT((ROW()-2)/20)+2),MOD(ROW()-2,20)))</f>
        <v/>
      </c>
      <c r="I10189" s="4" t="str">
        <f aca="false">IF($H10189="","",$H10189-WEEKDAY($H10189,2)+1)</f>
        <v/>
      </c>
      <c r="J10189" s="4" t="str">
        <f aca="false">IF($I10189="","",$I10189+6)</f>
        <v/>
      </c>
      <c r="K10189" s="6" t="str">
        <f aca="false">IF($H10189="","",DATE(YEAR($H10189),MONTH($H10189),1))</f>
        <v/>
      </c>
      <c r="L10189" s="0" t="str">
        <f aca="false">IF($A10189="","",INDEX(CARTAO_COMPRAS!$K:$K,INT((ROW()-2)/20)+2))</f>
        <v/>
      </c>
      <c r="M10189" s="0" t="str">
        <f aca="false">IF($A10189="","","Compra no cartão")</f>
        <v/>
      </c>
    </row>
    <row r="10190" customFormat="false" ht="13.5" hidden="false" customHeight="false" outlineLevel="0" collapsed="false">
      <c r="A10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0" s="0" t="str">
        <f aca="false">IF($A10190="","",INDEX(CARTAO_COMPRAS!$C:$C,INT((ROW()-2)/20)+2))</f>
        <v/>
      </c>
      <c r="C10190" s="0" t="str">
        <f aca="false">IF($A10190="","",INDEX(CARTAO_COMPRAS!$D:$D,INT((ROW()-2)/20)+2))</f>
        <v/>
      </c>
      <c r="D10190" s="0" t="str">
        <f aca="false">IF($A10190="","",INDEX(CARTAO_COMPRAS!$E:$E,INT((ROW()-2)/20)+2))</f>
        <v/>
      </c>
      <c r="E10190" s="0" t="str">
        <f aca="false">IF($A10190="","",INDEX(CARTAO_COMPRAS!$H:$H,INT((ROW()-2)/20)+2)+MOD(ROW()-2,20))</f>
        <v/>
      </c>
      <c r="F10190" s="0" t="str">
        <f aca="false">IF($A10190="","",INDEX(CARTAO_COMPRAS!$G:$G,INT((ROW()-2)/20)+2))</f>
        <v/>
      </c>
      <c r="G10190" s="5" t="str">
        <f aca="false">IF($A10190="","",INDEX(CARTAO_COMPRAS!$I:$I,INT((ROW()-2)/20)+2))</f>
        <v/>
      </c>
      <c r="H10190" s="4" t="str">
        <f aca="false">IF($A10190="","",EDATE(INDEX(CARTAO_COMPRAS!$J:$J,INT((ROW()-2)/20)+2),MOD(ROW()-2,20)))</f>
        <v/>
      </c>
      <c r="I10190" s="4" t="str">
        <f aca="false">IF($H10190="","",$H10190-WEEKDAY($H10190,2)+1)</f>
        <v/>
      </c>
      <c r="J10190" s="4" t="str">
        <f aca="false">IF($I10190="","",$I10190+6)</f>
        <v/>
      </c>
      <c r="K10190" s="6" t="str">
        <f aca="false">IF($H10190="","",DATE(YEAR($H10190),MONTH($H10190),1))</f>
        <v/>
      </c>
      <c r="L10190" s="0" t="str">
        <f aca="false">IF($A10190="","",INDEX(CARTAO_COMPRAS!$K:$K,INT((ROW()-2)/20)+2))</f>
        <v/>
      </c>
      <c r="M10190" s="0" t="str">
        <f aca="false">IF($A10190="","","Compra no cartão")</f>
        <v/>
      </c>
    </row>
    <row r="10191" customFormat="false" ht="13.5" hidden="false" customHeight="false" outlineLevel="0" collapsed="false">
      <c r="A10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1" s="0" t="str">
        <f aca="false">IF($A10191="","",INDEX(CARTAO_COMPRAS!$C:$C,INT((ROW()-2)/20)+2))</f>
        <v/>
      </c>
      <c r="C10191" s="0" t="str">
        <f aca="false">IF($A10191="","",INDEX(CARTAO_COMPRAS!$D:$D,INT((ROW()-2)/20)+2))</f>
        <v/>
      </c>
      <c r="D10191" s="0" t="str">
        <f aca="false">IF($A10191="","",INDEX(CARTAO_COMPRAS!$E:$E,INT((ROW()-2)/20)+2))</f>
        <v/>
      </c>
      <c r="E10191" s="0" t="str">
        <f aca="false">IF($A10191="","",INDEX(CARTAO_COMPRAS!$H:$H,INT((ROW()-2)/20)+2)+MOD(ROW()-2,20))</f>
        <v/>
      </c>
      <c r="F10191" s="0" t="str">
        <f aca="false">IF($A10191="","",INDEX(CARTAO_COMPRAS!$G:$G,INT((ROW()-2)/20)+2))</f>
        <v/>
      </c>
      <c r="G10191" s="5" t="str">
        <f aca="false">IF($A10191="","",INDEX(CARTAO_COMPRAS!$I:$I,INT((ROW()-2)/20)+2))</f>
        <v/>
      </c>
      <c r="H10191" s="4" t="str">
        <f aca="false">IF($A10191="","",EDATE(INDEX(CARTAO_COMPRAS!$J:$J,INT((ROW()-2)/20)+2),MOD(ROW()-2,20)))</f>
        <v/>
      </c>
      <c r="I10191" s="4" t="str">
        <f aca="false">IF($H10191="","",$H10191-WEEKDAY($H10191,2)+1)</f>
        <v/>
      </c>
      <c r="J10191" s="4" t="str">
        <f aca="false">IF($I10191="","",$I10191+6)</f>
        <v/>
      </c>
      <c r="K10191" s="6" t="str">
        <f aca="false">IF($H10191="","",DATE(YEAR($H10191),MONTH($H10191),1))</f>
        <v/>
      </c>
      <c r="L10191" s="0" t="str">
        <f aca="false">IF($A10191="","",INDEX(CARTAO_COMPRAS!$K:$K,INT((ROW()-2)/20)+2))</f>
        <v/>
      </c>
      <c r="M10191" s="0" t="str">
        <f aca="false">IF($A10191="","","Compra no cartão")</f>
        <v/>
      </c>
    </row>
    <row r="10192" customFormat="false" ht="13.5" hidden="false" customHeight="false" outlineLevel="0" collapsed="false">
      <c r="A10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2" s="0" t="str">
        <f aca="false">IF($A10192="","",INDEX(CARTAO_COMPRAS!$C:$C,INT((ROW()-2)/20)+2))</f>
        <v/>
      </c>
      <c r="C10192" s="0" t="str">
        <f aca="false">IF($A10192="","",INDEX(CARTAO_COMPRAS!$D:$D,INT((ROW()-2)/20)+2))</f>
        <v/>
      </c>
      <c r="D10192" s="0" t="str">
        <f aca="false">IF($A10192="","",INDEX(CARTAO_COMPRAS!$E:$E,INT((ROW()-2)/20)+2))</f>
        <v/>
      </c>
      <c r="E10192" s="0" t="str">
        <f aca="false">IF($A10192="","",INDEX(CARTAO_COMPRAS!$H:$H,INT((ROW()-2)/20)+2)+MOD(ROW()-2,20))</f>
        <v/>
      </c>
      <c r="F10192" s="0" t="str">
        <f aca="false">IF($A10192="","",INDEX(CARTAO_COMPRAS!$G:$G,INT((ROW()-2)/20)+2))</f>
        <v/>
      </c>
      <c r="G10192" s="5" t="str">
        <f aca="false">IF($A10192="","",INDEX(CARTAO_COMPRAS!$I:$I,INT((ROW()-2)/20)+2))</f>
        <v/>
      </c>
      <c r="H10192" s="4" t="str">
        <f aca="false">IF($A10192="","",EDATE(INDEX(CARTAO_COMPRAS!$J:$J,INT((ROW()-2)/20)+2),MOD(ROW()-2,20)))</f>
        <v/>
      </c>
      <c r="I10192" s="4" t="str">
        <f aca="false">IF($H10192="","",$H10192-WEEKDAY($H10192,2)+1)</f>
        <v/>
      </c>
      <c r="J10192" s="4" t="str">
        <f aca="false">IF($I10192="","",$I10192+6)</f>
        <v/>
      </c>
      <c r="K10192" s="6" t="str">
        <f aca="false">IF($H10192="","",DATE(YEAR($H10192),MONTH($H10192),1))</f>
        <v/>
      </c>
      <c r="L10192" s="0" t="str">
        <f aca="false">IF($A10192="","",INDEX(CARTAO_COMPRAS!$K:$K,INT((ROW()-2)/20)+2))</f>
        <v/>
      </c>
      <c r="M10192" s="0" t="str">
        <f aca="false">IF($A10192="","","Compra no cartão")</f>
        <v/>
      </c>
    </row>
    <row r="10193" customFormat="false" ht="13.5" hidden="false" customHeight="false" outlineLevel="0" collapsed="false">
      <c r="A10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3" s="0" t="str">
        <f aca="false">IF($A10193="","",INDEX(CARTAO_COMPRAS!$C:$C,INT((ROW()-2)/20)+2))</f>
        <v/>
      </c>
      <c r="C10193" s="0" t="str">
        <f aca="false">IF($A10193="","",INDEX(CARTAO_COMPRAS!$D:$D,INT((ROW()-2)/20)+2))</f>
        <v/>
      </c>
      <c r="D10193" s="0" t="str">
        <f aca="false">IF($A10193="","",INDEX(CARTAO_COMPRAS!$E:$E,INT((ROW()-2)/20)+2))</f>
        <v/>
      </c>
      <c r="E10193" s="0" t="str">
        <f aca="false">IF($A10193="","",INDEX(CARTAO_COMPRAS!$H:$H,INT((ROW()-2)/20)+2)+MOD(ROW()-2,20))</f>
        <v/>
      </c>
      <c r="F10193" s="0" t="str">
        <f aca="false">IF($A10193="","",INDEX(CARTAO_COMPRAS!$G:$G,INT((ROW()-2)/20)+2))</f>
        <v/>
      </c>
      <c r="G10193" s="5" t="str">
        <f aca="false">IF($A10193="","",INDEX(CARTAO_COMPRAS!$I:$I,INT((ROW()-2)/20)+2))</f>
        <v/>
      </c>
      <c r="H10193" s="4" t="str">
        <f aca="false">IF($A10193="","",EDATE(INDEX(CARTAO_COMPRAS!$J:$J,INT((ROW()-2)/20)+2),MOD(ROW()-2,20)))</f>
        <v/>
      </c>
      <c r="I10193" s="4" t="str">
        <f aca="false">IF($H10193="","",$H10193-WEEKDAY($H10193,2)+1)</f>
        <v/>
      </c>
      <c r="J10193" s="4" t="str">
        <f aca="false">IF($I10193="","",$I10193+6)</f>
        <v/>
      </c>
      <c r="K10193" s="6" t="str">
        <f aca="false">IF($H10193="","",DATE(YEAR($H10193),MONTH($H10193),1))</f>
        <v/>
      </c>
      <c r="L10193" s="0" t="str">
        <f aca="false">IF($A10193="","",INDEX(CARTAO_COMPRAS!$K:$K,INT((ROW()-2)/20)+2))</f>
        <v/>
      </c>
      <c r="M10193" s="0" t="str">
        <f aca="false">IF($A10193="","","Compra no cartão")</f>
        <v/>
      </c>
    </row>
    <row r="10194" customFormat="false" ht="13.5" hidden="false" customHeight="false" outlineLevel="0" collapsed="false">
      <c r="A10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4" s="0" t="str">
        <f aca="false">IF($A10194="","",INDEX(CARTAO_COMPRAS!$C:$C,INT((ROW()-2)/20)+2))</f>
        <v/>
      </c>
      <c r="C10194" s="0" t="str">
        <f aca="false">IF($A10194="","",INDEX(CARTAO_COMPRAS!$D:$D,INT((ROW()-2)/20)+2))</f>
        <v/>
      </c>
      <c r="D10194" s="0" t="str">
        <f aca="false">IF($A10194="","",INDEX(CARTAO_COMPRAS!$E:$E,INT((ROW()-2)/20)+2))</f>
        <v/>
      </c>
      <c r="E10194" s="0" t="str">
        <f aca="false">IF($A10194="","",INDEX(CARTAO_COMPRAS!$H:$H,INT((ROW()-2)/20)+2)+MOD(ROW()-2,20))</f>
        <v/>
      </c>
      <c r="F10194" s="0" t="str">
        <f aca="false">IF($A10194="","",INDEX(CARTAO_COMPRAS!$G:$G,INT((ROW()-2)/20)+2))</f>
        <v/>
      </c>
      <c r="G10194" s="5" t="str">
        <f aca="false">IF($A10194="","",INDEX(CARTAO_COMPRAS!$I:$I,INT((ROW()-2)/20)+2))</f>
        <v/>
      </c>
      <c r="H10194" s="4" t="str">
        <f aca="false">IF($A10194="","",EDATE(INDEX(CARTAO_COMPRAS!$J:$J,INT((ROW()-2)/20)+2),MOD(ROW()-2,20)))</f>
        <v/>
      </c>
      <c r="I10194" s="4" t="str">
        <f aca="false">IF($H10194="","",$H10194-WEEKDAY($H10194,2)+1)</f>
        <v/>
      </c>
      <c r="J10194" s="4" t="str">
        <f aca="false">IF($I10194="","",$I10194+6)</f>
        <v/>
      </c>
      <c r="K10194" s="6" t="str">
        <f aca="false">IF($H10194="","",DATE(YEAR($H10194),MONTH($H10194),1))</f>
        <v/>
      </c>
      <c r="L10194" s="0" t="str">
        <f aca="false">IF($A10194="","",INDEX(CARTAO_COMPRAS!$K:$K,INT((ROW()-2)/20)+2))</f>
        <v/>
      </c>
      <c r="M10194" s="0" t="str">
        <f aca="false">IF($A10194="","","Compra no cartão")</f>
        <v/>
      </c>
    </row>
    <row r="10195" customFormat="false" ht="13.5" hidden="false" customHeight="false" outlineLevel="0" collapsed="false">
      <c r="A10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5" s="0" t="str">
        <f aca="false">IF($A10195="","",INDEX(CARTAO_COMPRAS!$C:$C,INT((ROW()-2)/20)+2))</f>
        <v/>
      </c>
      <c r="C10195" s="0" t="str">
        <f aca="false">IF($A10195="","",INDEX(CARTAO_COMPRAS!$D:$D,INT((ROW()-2)/20)+2))</f>
        <v/>
      </c>
      <c r="D10195" s="0" t="str">
        <f aca="false">IF($A10195="","",INDEX(CARTAO_COMPRAS!$E:$E,INT((ROW()-2)/20)+2))</f>
        <v/>
      </c>
      <c r="E10195" s="0" t="str">
        <f aca="false">IF($A10195="","",INDEX(CARTAO_COMPRAS!$H:$H,INT((ROW()-2)/20)+2)+MOD(ROW()-2,20))</f>
        <v/>
      </c>
      <c r="F10195" s="0" t="str">
        <f aca="false">IF($A10195="","",INDEX(CARTAO_COMPRAS!$G:$G,INT((ROW()-2)/20)+2))</f>
        <v/>
      </c>
      <c r="G10195" s="5" t="str">
        <f aca="false">IF($A10195="","",INDEX(CARTAO_COMPRAS!$I:$I,INT((ROW()-2)/20)+2))</f>
        <v/>
      </c>
      <c r="H10195" s="4" t="str">
        <f aca="false">IF($A10195="","",EDATE(INDEX(CARTAO_COMPRAS!$J:$J,INT((ROW()-2)/20)+2),MOD(ROW()-2,20)))</f>
        <v/>
      </c>
      <c r="I10195" s="4" t="str">
        <f aca="false">IF($H10195="","",$H10195-WEEKDAY($H10195,2)+1)</f>
        <v/>
      </c>
      <c r="J10195" s="4" t="str">
        <f aca="false">IF($I10195="","",$I10195+6)</f>
        <v/>
      </c>
      <c r="K10195" s="6" t="str">
        <f aca="false">IF($H10195="","",DATE(YEAR($H10195),MONTH($H10195),1))</f>
        <v/>
      </c>
      <c r="L10195" s="0" t="str">
        <f aca="false">IF($A10195="","",INDEX(CARTAO_COMPRAS!$K:$K,INT((ROW()-2)/20)+2))</f>
        <v/>
      </c>
      <c r="M10195" s="0" t="str">
        <f aca="false">IF($A10195="","","Compra no cartão")</f>
        <v/>
      </c>
    </row>
    <row r="10196" customFormat="false" ht="13.5" hidden="false" customHeight="false" outlineLevel="0" collapsed="false">
      <c r="A10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6" s="0" t="str">
        <f aca="false">IF($A10196="","",INDEX(CARTAO_COMPRAS!$C:$C,INT((ROW()-2)/20)+2))</f>
        <v/>
      </c>
      <c r="C10196" s="0" t="str">
        <f aca="false">IF($A10196="","",INDEX(CARTAO_COMPRAS!$D:$D,INT((ROW()-2)/20)+2))</f>
        <v/>
      </c>
      <c r="D10196" s="0" t="str">
        <f aca="false">IF($A10196="","",INDEX(CARTAO_COMPRAS!$E:$E,INT((ROW()-2)/20)+2))</f>
        <v/>
      </c>
      <c r="E10196" s="0" t="str">
        <f aca="false">IF($A10196="","",INDEX(CARTAO_COMPRAS!$H:$H,INT((ROW()-2)/20)+2)+MOD(ROW()-2,20))</f>
        <v/>
      </c>
      <c r="F10196" s="0" t="str">
        <f aca="false">IF($A10196="","",INDEX(CARTAO_COMPRAS!$G:$G,INT((ROW()-2)/20)+2))</f>
        <v/>
      </c>
      <c r="G10196" s="5" t="str">
        <f aca="false">IF($A10196="","",INDEX(CARTAO_COMPRAS!$I:$I,INT((ROW()-2)/20)+2))</f>
        <v/>
      </c>
      <c r="H10196" s="4" t="str">
        <f aca="false">IF($A10196="","",EDATE(INDEX(CARTAO_COMPRAS!$J:$J,INT((ROW()-2)/20)+2),MOD(ROW()-2,20)))</f>
        <v/>
      </c>
      <c r="I10196" s="4" t="str">
        <f aca="false">IF($H10196="","",$H10196-WEEKDAY($H10196,2)+1)</f>
        <v/>
      </c>
      <c r="J10196" s="4" t="str">
        <f aca="false">IF($I10196="","",$I10196+6)</f>
        <v/>
      </c>
      <c r="K10196" s="6" t="str">
        <f aca="false">IF($H10196="","",DATE(YEAR($H10196),MONTH($H10196),1))</f>
        <v/>
      </c>
      <c r="L10196" s="0" t="str">
        <f aca="false">IF($A10196="","",INDEX(CARTAO_COMPRAS!$K:$K,INT((ROW()-2)/20)+2))</f>
        <v/>
      </c>
      <c r="M10196" s="0" t="str">
        <f aca="false">IF($A10196="","","Compra no cartão")</f>
        <v/>
      </c>
    </row>
    <row r="10197" customFormat="false" ht="13.5" hidden="false" customHeight="false" outlineLevel="0" collapsed="false">
      <c r="A10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7" s="0" t="str">
        <f aca="false">IF($A10197="","",INDEX(CARTAO_COMPRAS!$C:$C,INT((ROW()-2)/20)+2))</f>
        <v/>
      </c>
      <c r="C10197" s="0" t="str">
        <f aca="false">IF($A10197="","",INDEX(CARTAO_COMPRAS!$D:$D,INT((ROW()-2)/20)+2))</f>
        <v/>
      </c>
      <c r="D10197" s="0" t="str">
        <f aca="false">IF($A10197="","",INDEX(CARTAO_COMPRAS!$E:$E,INT((ROW()-2)/20)+2))</f>
        <v/>
      </c>
      <c r="E10197" s="0" t="str">
        <f aca="false">IF($A10197="","",INDEX(CARTAO_COMPRAS!$H:$H,INT((ROW()-2)/20)+2)+MOD(ROW()-2,20))</f>
        <v/>
      </c>
      <c r="F10197" s="0" t="str">
        <f aca="false">IF($A10197="","",INDEX(CARTAO_COMPRAS!$G:$G,INT((ROW()-2)/20)+2))</f>
        <v/>
      </c>
      <c r="G10197" s="5" t="str">
        <f aca="false">IF($A10197="","",INDEX(CARTAO_COMPRAS!$I:$I,INT((ROW()-2)/20)+2))</f>
        <v/>
      </c>
      <c r="H10197" s="4" t="str">
        <f aca="false">IF($A10197="","",EDATE(INDEX(CARTAO_COMPRAS!$J:$J,INT((ROW()-2)/20)+2),MOD(ROW()-2,20)))</f>
        <v/>
      </c>
      <c r="I10197" s="4" t="str">
        <f aca="false">IF($H10197="","",$H10197-WEEKDAY($H10197,2)+1)</f>
        <v/>
      </c>
      <c r="J10197" s="4" t="str">
        <f aca="false">IF($I10197="","",$I10197+6)</f>
        <v/>
      </c>
      <c r="K10197" s="6" t="str">
        <f aca="false">IF($H10197="","",DATE(YEAR($H10197),MONTH($H10197),1))</f>
        <v/>
      </c>
      <c r="L10197" s="0" t="str">
        <f aca="false">IF($A10197="","",INDEX(CARTAO_COMPRAS!$K:$K,INT((ROW()-2)/20)+2))</f>
        <v/>
      </c>
      <c r="M10197" s="0" t="str">
        <f aca="false">IF($A10197="","","Compra no cartão")</f>
        <v/>
      </c>
    </row>
    <row r="10198" customFormat="false" ht="13.5" hidden="false" customHeight="false" outlineLevel="0" collapsed="false">
      <c r="A10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8" s="0" t="str">
        <f aca="false">IF($A10198="","",INDEX(CARTAO_COMPRAS!$C:$C,INT((ROW()-2)/20)+2))</f>
        <v/>
      </c>
      <c r="C10198" s="0" t="str">
        <f aca="false">IF($A10198="","",INDEX(CARTAO_COMPRAS!$D:$D,INT((ROW()-2)/20)+2))</f>
        <v/>
      </c>
      <c r="D10198" s="0" t="str">
        <f aca="false">IF($A10198="","",INDEX(CARTAO_COMPRAS!$E:$E,INT((ROW()-2)/20)+2))</f>
        <v/>
      </c>
      <c r="E10198" s="0" t="str">
        <f aca="false">IF($A10198="","",INDEX(CARTAO_COMPRAS!$H:$H,INT((ROW()-2)/20)+2)+MOD(ROW()-2,20))</f>
        <v/>
      </c>
      <c r="F10198" s="0" t="str">
        <f aca="false">IF($A10198="","",INDEX(CARTAO_COMPRAS!$G:$G,INT((ROW()-2)/20)+2))</f>
        <v/>
      </c>
      <c r="G10198" s="5" t="str">
        <f aca="false">IF($A10198="","",INDEX(CARTAO_COMPRAS!$I:$I,INT((ROW()-2)/20)+2))</f>
        <v/>
      </c>
      <c r="H10198" s="4" t="str">
        <f aca="false">IF($A10198="","",EDATE(INDEX(CARTAO_COMPRAS!$J:$J,INT((ROW()-2)/20)+2),MOD(ROW()-2,20)))</f>
        <v/>
      </c>
      <c r="I10198" s="4" t="str">
        <f aca="false">IF($H10198="","",$H10198-WEEKDAY($H10198,2)+1)</f>
        <v/>
      </c>
      <c r="J10198" s="4" t="str">
        <f aca="false">IF($I10198="","",$I10198+6)</f>
        <v/>
      </c>
      <c r="K10198" s="6" t="str">
        <f aca="false">IF($H10198="","",DATE(YEAR($H10198),MONTH($H10198),1))</f>
        <v/>
      </c>
      <c r="L10198" s="0" t="str">
        <f aca="false">IF($A10198="","",INDEX(CARTAO_COMPRAS!$K:$K,INT((ROW()-2)/20)+2))</f>
        <v/>
      </c>
      <c r="M10198" s="0" t="str">
        <f aca="false">IF($A10198="","","Compra no cartão")</f>
        <v/>
      </c>
    </row>
    <row r="10199" customFormat="false" ht="13.5" hidden="false" customHeight="false" outlineLevel="0" collapsed="false">
      <c r="A10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199" s="0" t="str">
        <f aca="false">IF($A10199="","",INDEX(CARTAO_COMPRAS!$C:$C,INT((ROW()-2)/20)+2))</f>
        <v/>
      </c>
      <c r="C10199" s="0" t="str">
        <f aca="false">IF($A10199="","",INDEX(CARTAO_COMPRAS!$D:$D,INT((ROW()-2)/20)+2))</f>
        <v/>
      </c>
      <c r="D10199" s="0" t="str">
        <f aca="false">IF($A10199="","",INDEX(CARTAO_COMPRAS!$E:$E,INT((ROW()-2)/20)+2))</f>
        <v/>
      </c>
      <c r="E10199" s="0" t="str">
        <f aca="false">IF($A10199="","",INDEX(CARTAO_COMPRAS!$H:$H,INT((ROW()-2)/20)+2)+MOD(ROW()-2,20))</f>
        <v/>
      </c>
      <c r="F10199" s="0" t="str">
        <f aca="false">IF($A10199="","",INDEX(CARTAO_COMPRAS!$G:$G,INT((ROW()-2)/20)+2))</f>
        <v/>
      </c>
      <c r="G10199" s="5" t="str">
        <f aca="false">IF($A10199="","",INDEX(CARTAO_COMPRAS!$I:$I,INT((ROW()-2)/20)+2))</f>
        <v/>
      </c>
      <c r="H10199" s="4" t="str">
        <f aca="false">IF($A10199="","",EDATE(INDEX(CARTAO_COMPRAS!$J:$J,INT((ROW()-2)/20)+2),MOD(ROW()-2,20)))</f>
        <v/>
      </c>
      <c r="I10199" s="4" t="str">
        <f aca="false">IF($H10199="","",$H10199-WEEKDAY($H10199,2)+1)</f>
        <v/>
      </c>
      <c r="J10199" s="4" t="str">
        <f aca="false">IF($I10199="","",$I10199+6)</f>
        <v/>
      </c>
      <c r="K10199" s="6" t="str">
        <f aca="false">IF($H10199="","",DATE(YEAR($H10199),MONTH($H10199),1))</f>
        <v/>
      </c>
      <c r="L10199" s="0" t="str">
        <f aca="false">IF($A10199="","",INDEX(CARTAO_COMPRAS!$K:$K,INT((ROW()-2)/20)+2))</f>
        <v/>
      </c>
      <c r="M10199" s="0" t="str">
        <f aca="false">IF($A10199="","","Compra no cartão")</f>
        <v/>
      </c>
    </row>
    <row r="10200" customFormat="false" ht="13.5" hidden="false" customHeight="false" outlineLevel="0" collapsed="false">
      <c r="A10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0" s="0" t="str">
        <f aca="false">IF($A10200="","",INDEX(CARTAO_COMPRAS!$C:$C,INT((ROW()-2)/20)+2))</f>
        <v/>
      </c>
      <c r="C10200" s="0" t="str">
        <f aca="false">IF($A10200="","",INDEX(CARTAO_COMPRAS!$D:$D,INT((ROW()-2)/20)+2))</f>
        <v/>
      </c>
      <c r="D10200" s="0" t="str">
        <f aca="false">IF($A10200="","",INDEX(CARTAO_COMPRAS!$E:$E,INT((ROW()-2)/20)+2))</f>
        <v/>
      </c>
      <c r="E10200" s="0" t="str">
        <f aca="false">IF($A10200="","",INDEX(CARTAO_COMPRAS!$H:$H,INT((ROW()-2)/20)+2)+MOD(ROW()-2,20))</f>
        <v/>
      </c>
      <c r="F10200" s="0" t="str">
        <f aca="false">IF($A10200="","",INDEX(CARTAO_COMPRAS!$G:$G,INT((ROW()-2)/20)+2))</f>
        <v/>
      </c>
      <c r="G10200" s="5" t="str">
        <f aca="false">IF($A10200="","",INDEX(CARTAO_COMPRAS!$I:$I,INT((ROW()-2)/20)+2))</f>
        <v/>
      </c>
      <c r="H10200" s="4" t="str">
        <f aca="false">IF($A10200="","",EDATE(INDEX(CARTAO_COMPRAS!$J:$J,INT((ROW()-2)/20)+2),MOD(ROW()-2,20)))</f>
        <v/>
      </c>
      <c r="I10200" s="4" t="str">
        <f aca="false">IF($H10200="","",$H10200-WEEKDAY($H10200,2)+1)</f>
        <v/>
      </c>
      <c r="J10200" s="4" t="str">
        <f aca="false">IF($I10200="","",$I10200+6)</f>
        <v/>
      </c>
      <c r="K10200" s="6" t="str">
        <f aca="false">IF($H10200="","",DATE(YEAR($H10200),MONTH($H10200),1))</f>
        <v/>
      </c>
      <c r="L10200" s="0" t="str">
        <f aca="false">IF($A10200="","",INDEX(CARTAO_COMPRAS!$K:$K,INT((ROW()-2)/20)+2))</f>
        <v/>
      </c>
      <c r="M10200" s="0" t="str">
        <f aca="false">IF($A10200="","","Compra no cartão")</f>
        <v/>
      </c>
    </row>
    <row r="10201" customFormat="false" ht="13.5" hidden="false" customHeight="false" outlineLevel="0" collapsed="false">
      <c r="A10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1" s="0" t="str">
        <f aca="false">IF($A10201="","",INDEX(CARTAO_COMPRAS!$C:$C,INT((ROW()-2)/20)+2))</f>
        <v/>
      </c>
      <c r="C10201" s="0" t="str">
        <f aca="false">IF($A10201="","",INDEX(CARTAO_COMPRAS!$D:$D,INT((ROW()-2)/20)+2))</f>
        <v/>
      </c>
      <c r="D10201" s="0" t="str">
        <f aca="false">IF($A10201="","",INDEX(CARTAO_COMPRAS!$E:$E,INT((ROW()-2)/20)+2))</f>
        <v/>
      </c>
      <c r="E10201" s="0" t="str">
        <f aca="false">IF($A10201="","",INDEX(CARTAO_COMPRAS!$H:$H,INT((ROW()-2)/20)+2)+MOD(ROW()-2,20))</f>
        <v/>
      </c>
      <c r="F10201" s="0" t="str">
        <f aca="false">IF($A10201="","",INDEX(CARTAO_COMPRAS!$G:$G,INT((ROW()-2)/20)+2))</f>
        <v/>
      </c>
      <c r="G10201" s="5" t="str">
        <f aca="false">IF($A10201="","",INDEX(CARTAO_COMPRAS!$I:$I,INT((ROW()-2)/20)+2))</f>
        <v/>
      </c>
      <c r="H10201" s="4" t="str">
        <f aca="false">IF($A10201="","",EDATE(INDEX(CARTAO_COMPRAS!$J:$J,INT((ROW()-2)/20)+2),MOD(ROW()-2,20)))</f>
        <v/>
      </c>
      <c r="I10201" s="4" t="str">
        <f aca="false">IF($H10201="","",$H10201-WEEKDAY($H10201,2)+1)</f>
        <v/>
      </c>
      <c r="J10201" s="4" t="str">
        <f aca="false">IF($I10201="","",$I10201+6)</f>
        <v/>
      </c>
      <c r="K10201" s="6" t="str">
        <f aca="false">IF($H10201="","",DATE(YEAR($H10201),MONTH($H10201),1))</f>
        <v/>
      </c>
      <c r="L10201" s="0" t="str">
        <f aca="false">IF($A10201="","",INDEX(CARTAO_COMPRAS!$K:$K,INT((ROW()-2)/20)+2))</f>
        <v/>
      </c>
      <c r="M10201" s="0" t="str">
        <f aca="false">IF($A10201="","","Compra no cartão")</f>
        <v/>
      </c>
    </row>
    <row r="10202" customFormat="false" ht="13.5" hidden="false" customHeight="false" outlineLevel="0" collapsed="false">
      <c r="A102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2" s="0" t="str">
        <f aca="false">IF($A10202="","",INDEX(CARTAO_COMPRAS!$C:$C,INT((ROW()-2)/20)+2))</f>
        <v/>
      </c>
      <c r="C10202" s="0" t="str">
        <f aca="false">IF($A10202="","",INDEX(CARTAO_COMPRAS!$D:$D,INT((ROW()-2)/20)+2))</f>
        <v/>
      </c>
      <c r="D10202" s="0" t="str">
        <f aca="false">IF($A10202="","",INDEX(CARTAO_COMPRAS!$E:$E,INT((ROW()-2)/20)+2))</f>
        <v/>
      </c>
      <c r="E10202" s="0" t="str">
        <f aca="false">IF($A10202="","",INDEX(CARTAO_COMPRAS!$H:$H,INT((ROW()-2)/20)+2)+MOD(ROW()-2,20))</f>
        <v/>
      </c>
      <c r="F10202" s="0" t="str">
        <f aca="false">IF($A10202="","",INDEX(CARTAO_COMPRAS!$G:$G,INT((ROW()-2)/20)+2))</f>
        <v/>
      </c>
      <c r="G10202" s="5" t="str">
        <f aca="false">IF($A10202="","",INDEX(CARTAO_COMPRAS!$I:$I,INT((ROW()-2)/20)+2))</f>
        <v/>
      </c>
      <c r="H10202" s="4" t="str">
        <f aca="false">IF($A10202="","",EDATE(INDEX(CARTAO_COMPRAS!$J:$J,INT((ROW()-2)/20)+2),MOD(ROW()-2,20)))</f>
        <v/>
      </c>
      <c r="I10202" s="4" t="str">
        <f aca="false">IF($H10202="","",$H10202-WEEKDAY($H10202,2)+1)</f>
        <v/>
      </c>
      <c r="J10202" s="4" t="str">
        <f aca="false">IF($I10202="","",$I10202+6)</f>
        <v/>
      </c>
      <c r="K10202" s="6" t="str">
        <f aca="false">IF($H10202="","",DATE(YEAR($H10202),MONTH($H10202),1))</f>
        <v/>
      </c>
      <c r="L10202" s="0" t="str">
        <f aca="false">IF($A10202="","",INDEX(CARTAO_COMPRAS!$K:$K,INT((ROW()-2)/20)+2))</f>
        <v/>
      </c>
      <c r="M10202" s="0" t="str">
        <f aca="false">IF($A10202="","","Compra no cartão")</f>
        <v/>
      </c>
    </row>
    <row r="10203" customFormat="false" ht="13.5" hidden="false" customHeight="false" outlineLevel="0" collapsed="false">
      <c r="A10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3" s="0" t="str">
        <f aca="false">IF($A10203="","",INDEX(CARTAO_COMPRAS!$C:$C,INT((ROW()-2)/20)+2))</f>
        <v/>
      </c>
      <c r="C10203" s="0" t="str">
        <f aca="false">IF($A10203="","",INDEX(CARTAO_COMPRAS!$D:$D,INT((ROW()-2)/20)+2))</f>
        <v/>
      </c>
      <c r="D10203" s="0" t="str">
        <f aca="false">IF($A10203="","",INDEX(CARTAO_COMPRAS!$E:$E,INT((ROW()-2)/20)+2))</f>
        <v/>
      </c>
      <c r="E10203" s="0" t="str">
        <f aca="false">IF($A10203="","",INDEX(CARTAO_COMPRAS!$H:$H,INT((ROW()-2)/20)+2)+MOD(ROW()-2,20))</f>
        <v/>
      </c>
      <c r="F10203" s="0" t="str">
        <f aca="false">IF($A10203="","",INDEX(CARTAO_COMPRAS!$G:$G,INT((ROW()-2)/20)+2))</f>
        <v/>
      </c>
      <c r="G10203" s="5" t="str">
        <f aca="false">IF($A10203="","",INDEX(CARTAO_COMPRAS!$I:$I,INT((ROW()-2)/20)+2))</f>
        <v/>
      </c>
      <c r="H10203" s="4" t="str">
        <f aca="false">IF($A10203="","",EDATE(INDEX(CARTAO_COMPRAS!$J:$J,INT((ROW()-2)/20)+2),MOD(ROW()-2,20)))</f>
        <v/>
      </c>
      <c r="I10203" s="4" t="str">
        <f aca="false">IF($H10203="","",$H10203-WEEKDAY($H10203,2)+1)</f>
        <v/>
      </c>
      <c r="J10203" s="4" t="str">
        <f aca="false">IF($I10203="","",$I10203+6)</f>
        <v/>
      </c>
      <c r="K10203" s="6" t="str">
        <f aca="false">IF($H10203="","",DATE(YEAR($H10203),MONTH($H10203),1))</f>
        <v/>
      </c>
      <c r="L10203" s="0" t="str">
        <f aca="false">IF($A10203="","",INDEX(CARTAO_COMPRAS!$K:$K,INT((ROW()-2)/20)+2))</f>
        <v/>
      </c>
      <c r="M10203" s="0" t="str">
        <f aca="false">IF($A10203="","","Compra no cartão")</f>
        <v/>
      </c>
    </row>
    <row r="10204" customFormat="false" ht="13.5" hidden="false" customHeight="false" outlineLevel="0" collapsed="false">
      <c r="A10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4" s="0" t="str">
        <f aca="false">IF($A10204="","",INDEX(CARTAO_COMPRAS!$C:$C,INT((ROW()-2)/20)+2))</f>
        <v/>
      </c>
      <c r="C10204" s="0" t="str">
        <f aca="false">IF($A10204="","",INDEX(CARTAO_COMPRAS!$D:$D,INT((ROW()-2)/20)+2))</f>
        <v/>
      </c>
      <c r="D10204" s="0" t="str">
        <f aca="false">IF($A10204="","",INDEX(CARTAO_COMPRAS!$E:$E,INT((ROW()-2)/20)+2))</f>
        <v/>
      </c>
      <c r="E10204" s="0" t="str">
        <f aca="false">IF($A10204="","",INDEX(CARTAO_COMPRAS!$H:$H,INT((ROW()-2)/20)+2)+MOD(ROW()-2,20))</f>
        <v/>
      </c>
      <c r="F10204" s="0" t="str">
        <f aca="false">IF($A10204="","",INDEX(CARTAO_COMPRAS!$G:$G,INT((ROW()-2)/20)+2))</f>
        <v/>
      </c>
      <c r="G10204" s="5" t="str">
        <f aca="false">IF($A10204="","",INDEX(CARTAO_COMPRAS!$I:$I,INT((ROW()-2)/20)+2))</f>
        <v/>
      </c>
      <c r="H10204" s="4" t="str">
        <f aca="false">IF($A10204="","",EDATE(INDEX(CARTAO_COMPRAS!$J:$J,INT((ROW()-2)/20)+2),MOD(ROW()-2,20)))</f>
        <v/>
      </c>
      <c r="I10204" s="4" t="str">
        <f aca="false">IF($H10204="","",$H10204-WEEKDAY($H10204,2)+1)</f>
        <v/>
      </c>
      <c r="J10204" s="4" t="str">
        <f aca="false">IF($I10204="","",$I10204+6)</f>
        <v/>
      </c>
      <c r="K10204" s="6" t="str">
        <f aca="false">IF($H10204="","",DATE(YEAR($H10204),MONTH($H10204),1))</f>
        <v/>
      </c>
      <c r="L10204" s="0" t="str">
        <f aca="false">IF($A10204="","",INDEX(CARTAO_COMPRAS!$K:$K,INT((ROW()-2)/20)+2))</f>
        <v/>
      </c>
      <c r="M10204" s="0" t="str">
        <f aca="false">IF($A10204="","","Compra no cartão")</f>
        <v/>
      </c>
    </row>
    <row r="10205" customFormat="false" ht="13.5" hidden="false" customHeight="false" outlineLevel="0" collapsed="false">
      <c r="A10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5" s="0" t="str">
        <f aca="false">IF($A10205="","",INDEX(CARTAO_COMPRAS!$C:$C,INT((ROW()-2)/20)+2))</f>
        <v/>
      </c>
      <c r="C10205" s="0" t="str">
        <f aca="false">IF($A10205="","",INDEX(CARTAO_COMPRAS!$D:$D,INT((ROW()-2)/20)+2))</f>
        <v/>
      </c>
      <c r="D10205" s="0" t="str">
        <f aca="false">IF($A10205="","",INDEX(CARTAO_COMPRAS!$E:$E,INT((ROW()-2)/20)+2))</f>
        <v/>
      </c>
      <c r="E10205" s="0" t="str">
        <f aca="false">IF($A10205="","",INDEX(CARTAO_COMPRAS!$H:$H,INT((ROW()-2)/20)+2)+MOD(ROW()-2,20))</f>
        <v/>
      </c>
      <c r="F10205" s="0" t="str">
        <f aca="false">IF($A10205="","",INDEX(CARTAO_COMPRAS!$G:$G,INT((ROW()-2)/20)+2))</f>
        <v/>
      </c>
      <c r="G10205" s="5" t="str">
        <f aca="false">IF($A10205="","",INDEX(CARTAO_COMPRAS!$I:$I,INT((ROW()-2)/20)+2))</f>
        <v/>
      </c>
      <c r="H10205" s="4" t="str">
        <f aca="false">IF($A10205="","",EDATE(INDEX(CARTAO_COMPRAS!$J:$J,INT((ROW()-2)/20)+2),MOD(ROW()-2,20)))</f>
        <v/>
      </c>
      <c r="I10205" s="4" t="str">
        <f aca="false">IF($H10205="","",$H10205-WEEKDAY($H10205,2)+1)</f>
        <v/>
      </c>
      <c r="J10205" s="4" t="str">
        <f aca="false">IF($I10205="","",$I10205+6)</f>
        <v/>
      </c>
      <c r="K10205" s="6" t="str">
        <f aca="false">IF($H10205="","",DATE(YEAR($H10205),MONTH($H10205),1))</f>
        <v/>
      </c>
      <c r="L10205" s="0" t="str">
        <f aca="false">IF($A10205="","",INDEX(CARTAO_COMPRAS!$K:$K,INT((ROW()-2)/20)+2))</f>
        <v/>
      </c>
      <c r="M10205" s="0" t="str">
        <f aca="false">IF($A10205="","","Compra no cartão")</f>
        <v/>
      </c>
    </row>
    <row r="10206" customFormat="false" ht="13.5" hidden="false" customHeight="false" outlineLevel="0" collapsed="false">
      <c r="A10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6" s="0" t="str">
        <f aca="false">IF($A10206="","",INDEX(CARTAO_COMPRAS!$C:$C,INT((ROW()-2)/20)+2))</f>
        <v/>
      </c>
      <c r="C10206" s="0" t="str">
        <f aca="false">IF($A10206="","",INDEX(CARTAO_COMPRAS!$D:$D,INT((ROW()-2)/20)+2))</f>
        <v/>
      </c>
      <c r="D10206" s="0" t="str">
        <f aca="false">IF($A10206="","",INDEX(CARTAO_COMPRAS!$E:$E,INT((ROW()-2)/20)+2))</f>
        <v/>
      </c>
      <c r="E10206" s="0" t="str">
        <f aca="false">IF($A10206="","",INDEX(CARTAO_COMPRAS!$H:$H,INT((ROW()-2)/20)+2)+MOD(ROW()-2,20))</f>
        <v/>
      </c>
      <c r="F10206" s="0" t="str">
        <f aca="false">IF($A10206="","",INDEX(CARTAO_COMPRAS!$G:$G,INT((ROW()-2)/20)+2))</f>
        <v/>
      </c>
      <c r="G10206" s="5" t="str">
        <f aca="false">IF($A10206="","",INDEX(CARTAO_COMPRAS!$I:$I,INT((ROW()-2)/20)+2))</f>
        <v/>
      </c>
      <c r="H10206" s="4" t="str">
        <f aca="false">IF($A10206="","",EDATE(INDEX(CARTAO_COMPRAS!$J:$J,INT((ROW()-2)/20)+2),MOD(ROW()-2,20)))</f>
        <v/>
      </c>
      <c r="I10206" s="4" t="str">
        <f aca="false">IF($H10206="","",$H10206-WEEKDAY($H10206,2)+1)</f>
        <v/>
      </c>
      <c r="J10206" s="4" t="str">
        <f aca="false">IF($I10206="","",$I10206+6)</f>
        <v/>
      </c>
      <c r="K10206" s="6" t="str">
        <f aca="false">IF($H10206="","",DATE(YEAR($H10206),MONTH($H10206),1))</f>
        <v/>
      </c>
      <c r="L10206" s="0" t="str">
        <f aca="false">IF($A10206="","",INDEX(CARTAO_COMPRAS!$K:$K,INT((ROW()-2)/20)+2))</f>
        <v/>
      </c>
      <c r="M10206" s="0" t="str">
        <f aca="false">IF($A10206="","","Compra no cartão")</f>
        <v/>
      </c>
    </row>
    <row r="10207" customFormat="false" ht="13.5" hidden="false" customHeight="false" outlineLevel="0" collapsed="false">
      <c r="A10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7" s="0" t="str">
        <f aca="false">IF($A10207="","",INDEX(CARTAO_COMPRAS!$C:$C,INT((ROW()-2)/20)+2))</f>
        <v/>
      </c>
      <c r="C10207" s="0" t="str">
        <f aca="false">IF($A10207="","",INDEX(CARTAO_COMPRAS!$D:$D,INT((ROW()-2)/20)+2))</f>
        <v/>
      </c>
      <c r="D10207" s="0" t="str">
        <f aca="false">IF($A10207="","",INDEX(CARTAO_COMPRAS!$E:$E,INT((ROW()-2)/20)+2))</f>
        <v/>
      </c>
      <c r="E10207" s="0" t="str">
        <f aca="false">IF($A10207="","",INDEX(CARTAO_COMPRAS!$H:$H,INT((ROW()-2)/20)+2)+MOD(ROW()-2,20))</f>
        <v/>
      </c>
      <c r="F10207" s="0" t="str">
        <f aca="false">IF($A10207="","",INDEX(CARTAO_COMPRAS!$G:$G,INT((ROW()-2)/20)+2))</f>
        <v/>
      </c>
      <c r="G10207" s="5" t="str">
        <f aca="false">IF($A10207="","",INDEX(CARTAO_COMPRAS!$I:$I,INT((ROW()-2)/20)+2))</f>
        <v/>
      </c>
      <c r="H10207" s="4" t="str">
        <f aca="false">IF($A10207="","",EDATE(INDEX(CARTAO_COMPRAS!$J:$J,INT((ROW()-2)/20)+2),MOD(ROW()-2,20)))</f>
        <v/>
      </c>
      <c r="I10207" s="4" t="str">
        <f aca="false">IF($H10207="","",$H10207-WEEKDAY($H10207,2)+1)</f>
        <v/>
      </c>
      <c r="J10207" s="4" t="str">
        <f aca="false">IF($I10207="","",$I10207+6)</f>
        <v/>
      </c>
      <c r="K10207" s="6" t="str">
        <f aca="false">IF($H10207="","",DATE(YEAR($H10207),MONTH($H10207),1))</f>
        <v/>
      </c>
      <c r="L10207" s="0" t="str">
        <f aca="false">IF($A10207="","",INDEX(CARTAO_COMPRAS!$K:$K,INT((ROW()-2)/20)+2))</f>
        <v/>
      </c>
      <c r="M10207" s="0" t="str">
        <f aca="false">IF($A10207="","","Compra no cartão")</f>
        <v/>
      </c>
    </row>
    <row r="10208" customFormat="false" ht="13.5" hidden="false" customHeight="false" outlineLevel="0" collapsed="false">
      <c r="A10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8" s="0" t="str">
        <f aca="false">IF($A10208="","",INDEX(CARTAO_COMPRAS!$C:$C,INT((ROW()-2)/20)+2))</f>
        <v/>
      </c>
      <c r="C10208" s="0" t="str">
        <f aca="false">IF($A10208="","",INDEX(CARTAO_COMPRAS!$D:$D,INT((ROW()-2)/20)+2))</f>
        <v/>
      </c>
      <c r="D10208" s="0" t="str">
        <f aca="false">IF($A10208="","",INDEX(CARTAO_COMPRAS!$E:$E,INT((ROW()-2)/20)+2))</f>
        <v/>
      </c>
      <c r="E10208" s="0" t="str">
        <f aca="false">IF($A10208="","",INDEX(CARTAO_COMPRAS!$H:$H,INT((ROW()-2)/20)+2)+MOD(ROW()-2,20))</f>
        <v/>
      </c>
      <c r="F10208" s="0" t="str">
        <f aca="false">IF($A10208="","",INDEX(CARTAO_COMPRAS!$G:$G,INT((ROW()-2)/20)+2))</f>
        <v/>
      </c>
      <c r="G10208" s="5" t="str">
        <f aca="false">IF($A10208="","",INDEX(CARTAO_COMPRAS!$I:$I,INT((ROW()-2)/20)+2))</f>
        <v/>
      </c>
      <c r="H10208" s="4" t="str">
        <f aca="false">IF($A10208="","",EDATE(INDEX(CARTAO_COMPRAS!$J:$J,INT((ROW()-2)/20)+2),MOD(ROW()-2,20)))</f>
        <v/>
      </c>
      <c r="I10208" s="4" t="str">
        <f aca="false">IF($H10208="","",$H10208-WEEKDAY($H10208,2)+1)</f>
        <v/>
      </c>
      <c r="J10208" s="4" t="str">
        <f aca="false">IF($I10208="","",$I10208+6)</f>
        <v/>
      </c>
      <c r="K10208" s="6" t="str">
        <f aca="false">IF($H10208="","",DATE(YEAR($H10208),MONTH($H10208),1))</f>
        <v/>
      </c>
      <c r="L10208" s="0" t="str">
        <f aca="false">IF($A10208="","",INDEX(CARTAO_COMPRAS!$K:$K,INT((ROW()-2)/20)+2))</f>
        <v/>
      </c>
      <c r="M10208" s="0" t="str">
        <f aca="false">IF($A10208="","","Compra no cartão")</f>
        <v/>
      </c>
    </row>
    <row r="10209" customFormat="false" ht="13.5" hidden="false" customHeight="false" outlineLevel="0" collapsed="false">
      <c r="A10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09" s="0" t="str">
        <f aca="false">IF($A10209="","",INDEX(CARTAO_COMPRAS!$C:$C,INT((ROW()-2)/20)+2))</f>
        <v/>
      </c>
      <c r="C10209" s="0" t="str">
        <f aca="false">IF($A10209="","",INDEX(CARTAO_COMPRAS!$D:$D,INT((ROW()-2)/20)+2))</f>
        <v/>
      </c>
      <c r="D10209" s="0" t="str">
        <f aca="false">IF($A10209="","",INDEX(CARTAO_COMPRAS!$E:$E,INT((ROW()-2)/20)+2))</f>
        <v/>
      </c>
      <c r="E10209" s="0" t="str">
        <f aca="false">IF($A10209="","",INDEX(CARTAO_COMPRAS!$H:$H,INT((ROW()-2)/20)+2)+MOD(ROW()-2,20))</f>
        <v/>
      </c>
      <c r="F10209" s="0" t="str">
        <f aca="false">IF($A10209="","",INDEX(CARTAO_COMPRAS!$G:$G,INT((ROW()-2)/20)+2))</f>
        <v/>
      </c>
      <c r="G10209" s="5" t="str">
        <f aca="false">IF($A10209="","",INDEX(CARTAO_COMPRAS!$I:$I,INT((ROW()-2)/20)+2))</f>
        <v/>
      </c>
      <c r="H10209" s="4" t="str">
        <f aca="false">IF($A10209="","",EDATE(INDEX(CARTAO_COMPRAS!$J:$J,INT((ROW()-2)/20)+2),MOD(ROW()-2,20)))</f>
        <v/>
      </c>
      <c r="I10209" s="4" t="str">
        <f aca="false">IF($H10209="","",$H10209-WEEKDAY($H10209,2)+1)</f>
        <v/>
      </c>
      <c r="J10209" s="4" t="str">
        <f aca="false">IF($I10209="","",$I10209+6)</f>
        <v/>
      </c>
      <c r="K10209" s="6" t="str">
        <f aca="false">IF($H10209="","",DATE(YEAR($H10209),MONTH($H10209),1))</f>
        <v/>
      </c>
      <c r="L10209" s="0" t="str">
        <f aca="false">IF($A10209="","",INDEX(CARTAO_COMPRAS!$K:$K,INT((ROW()-2)/20)+2))</f>
        <v/>
      </c>
      <c r="M10209" s="0" t="str">
        <f aca="false">IF($A10209="","","Compra no cartão")</f>
        <v/>
      </c>
    </row>
    <row r="10210" customFormat="false" ht="13.5" hidden="false" customHeight="false" outlineLevel="0" collapsed="false">
      <c r="A10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0" s="0" t="str">
        <f aca="false">IF($A10210="","",INDEX(CARTAO_COMPRAS!$C:$C,INT((ROW()-2)/20)+2))</f>
        <v/>
      </c>
      <c r="C10210" s="0" t="str">
        <f aca="false">IF($A10210="","",INDEX(CARTAO_COMPRAS!$D:$D,INT((ROW()-2)/20)+2))</f>
        <v/>
      </c>
      <c r="D10210" s="0" t="str">
        <f aca="false">IF($A10210="","",INDEX(CARTAO_COMPRAS!$E:$E,INT((ROW()-2)/20)+2))</f>
        <v/>
      </c>
      <c r="E10210" s="0" t="str">
        <f aca="false">IF($A10210="","",INDEX(CARTAO_COMPRAS!$H:$H,INT((ROW()-2)/20)+2)+MOD(ROW()-2,20))</f>
        <v/>
      </c>
      <c r="F10210" s="0" t="str">
        <f aca="false">IF($A10210="","",INDEX(CARTAO_COMPRAS!$G:$G,INT((ROW()-2)/20)+2))</f>
        <v/>
      </c>
      <c r="G10210" s="5" t="str">
        <f aca="false">IF($A10210="","",INDEX(CARTAO_COMPRAS!$I:$I,INT((ROW()-2)/20)+2))</f>
        <v/>
      </c>
      <c r="H10210" s="4" t="str">
        <f aca="false">IF($A10210="","",EDATE(INDEX(CARTAO_COMPRAS!$J:$J,INT((ROW()-2)/20)+2),MOD(ROW()-2,20)))</f>
        <v/>
      </c>
      <c r="I10210" s="4" t="str">
        <f aca="false">IF($H10210="","",$H10210-WEEKDAY($H10210,2)+1)</f>
        <v/>
      </c>
      <c r="J10210" s="4" t="str">
        <f aca="false">IF($I10210="","",$I10210+6)</f>
        <v/>
      </c>
      <c r="K10210" s="6" t="str">
        <f aca="false">IF($H10210="","",DATE(YEAR($H10210),MONTH($H10210),1))</f>
        <v/>
      </c>
      <c r="L10210" s="0" t="str">
        <f aca="false">IF($A10210="","",INDEX(CARTAO_COMPRAS!$K:$K,INT((ROW()-2)/20)+2))</f>
        <v/>
      </c>
      <c r="M10210" s="0" t="str">
        <f aca="false">IF($A10210="","","Compra no cartão")</f>
        <v/>
      </c>
    </row>
    <row r="10211" customFormat="false" ht="13.5" hidden="false" customHeight="false" outlineLevel="0" collapsed="false">
      <c r="A10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1" s="0" t="str">
        <f aca="false">IF($A10211="","",INDEX(CARTAO_COMPRAS!$C:$C,INT((ROW()-2)/20)+2))</f>
        <v/>
      </c>
      <c r="C10211" s="0" t="str">
        <f aca="false">IF($A10211="","",INDEX(CARTAO_COMPRAS!$D:$D,INT((ROW()-2)/20)+2))</f>
        <v/>
      </c>
      <c r="D10211" s="0" t="str">
        <f aca="false">IF($A10211="","",INDEX(CARTAO_COMPRAS!$E:$E,INT((ROW()-2)/20)+2))</f>
        <v/>
      </c>
      <c r="E10211" s="0" t="str">
        <f aca="false">IF($A10211="","",INDEX(CARTAO_COMPRAS!$H:$H,INT((ROW()-2)/20)+2)+MOD(ROW()-2,20))</f>
        <v/>
      </c>
      <c r="F10211" s="0" t="str">
        <f aca="false">IF($A10211="","",INDEX(CARTAO_COMPRAS!$G:$G,INT((ROW()-2)/20)+2))</f>
        <v/>
      </c>
      <c r="G10211" s="5" t="str">
        <f aca="false">IF($A10211="","",INDEX(CARTAO_COMPRAS!$I:$I,INT((ROW()-2)/20)+2))</f>
        <v/>
      </c>
      <c r="H10211" s="4" t="str">
        <f aca="false">IF($A10211="","",EDATE(INDEX(CARTAO_COMPRAS!$J:$J,INT((ROW()-2)/20)+2),MOD(ROW()-2,20)))</f>
        <v/>
      </c>
      <c r="I10211" s="4" t="str">
        <f aca="false">IF($H10211="","",$H10211-WEEKDAY($H10211,2)+1)</f>
        <v/>
      </c>
      <c r="J10211" s="4" t="str">
        <f aca="false">IF($I10211="","",$I10211+6)</f>
        <v/>
      </c>
      <c r="K10211" s="6" t="str">
        <f aca="false">IF($H10211="","",DATE(YEAR($H10211),MONTH($H10211),1))</f>
        <v/>
      </c>
      <c r="L10211" s="0" t="str">
        <f aca="false">IF($A10211="","",INDEX(CARTAO_COMPRAS!$K:$K,INT((ROW()-2)/20)+2))</f>
        <v/>
      </c>
      <c r="M10211" s="0" t="str">
        <f aca="false">IF($A10211="","","Compra no cartão")</f>
        <v/>
      </c>
    </row>
    <row r="10212" customFormat="false" ht="13.5" hidden="false" customHeight="false" outlineLevel="0" collapsed="false">
      <c r="A10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2" s="0" t="str">
        <f aca="false">IF($A10212="","",INDEX(CARTAO_COMPRAS!$C:$C,INT((ROW()-2)/20)+2))</f>
        <v/>
      </c>
      <c r="C10212" s="0" t="str">
        <f aca="false">IF($A10212="","",INDEX(CARTAO_COMPRAS!$D:$D,INT((ROW()-2)/20)+2))</f>
        <v/>
      </c>
      <c r="D10212" s="0" t="str">
        <f aca="false">IF($A10212="","",INDEX(CARTAO_COMPRAS!$E:$E,INT((ROW()-2)/20)+2))</f>
        <v/>
      </c>
      <c r="E10212" s="0" t="str">
        <f aca="false">IF($A10212="","",INDEX(CARTAO_COMPRAS!$H:$H,INT((ROW()-2)/20)+2)+MOD(ROW()-2,20))</f>
        <v/>
      </c>
      <c r="F10212" s="0" t="str">
        <f aca="false">IF($A10212="","",INDEX(CARTAO_COMPRAS!$G:$G,INT((ROW()-2)/20)+2))</f>
        <v/>
      </c>
      <c r="G10212" s="5" t="str">
        <f aca="false">IF($A10212="","",INDEX(CARTAO_COMPRAS!$I:$I,INT((ROW()-2)/20)+2))</f>
        <v/>
      </c>
      <c r="H10212" s="4" t="str">
        <f aca="false">IF($A10212="","",EDATE(INDEX(CARTAO_COMPRAS!$J:$J,INT((ROW()-2)/20)+2),MOD(ROW()-2,20)))</f>
        <v/>
      </c>
      <c r="I10212" s="4" t="str">
        <f aca="false">IF($H10212="","",$H10212-WEEKDAY($H10212,2)+1)</f>
        <v/>
      </c>
      <c r="J10212" s="4" t="str">
        <f aca="false">IF($I10212="","",$I10212+6)</f>
        <v/>
      </c>
      <c r="K10212" s="6" t="str">
        <f aca="false">IF($H10212="","",DATE(YEAR($H10212),MONTH($H10212),1))</f>
        <v/>
      </c>
      <c r="L10212" s="0" t="str">
        <f aca="false">IF($A10212="","",INDEX(CARTAO_COMPRAS!$K:$K,INT((ROW()-2)/20)+2))</f>
        <v/>
      </c>
      <c r="M10212" s="0" t="str">
        <f aca="false">IF($A10212="","","Compra no cartão")</f>
        <v/>
      </c>
    </row>
    <row r="10213" customFormat="false" ht="13.5" hidden="false" customHeight="false" outlineLevel="0" collapsed="false">
      <c r="A10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3" s="0" t="str">
        <f aca="false">IF($A10213="","",INDEX(CARTAO_COMPRAS!$C:$C,INT((ROW()-2)/20)+2))</f>
        <v/>
      </c>
      <c r="C10213" s="0" t="str">
        <f aca="false">IF($A10213="","",INDEX(CARTAO_COMPRAS!$D:$D,INT((ROW()-2)/20)+2))</f>
        <v/>
      </c>
      <c r="D10213" s="0" t="str">
        <f aca="false">IF($A10213="","",INDEX(CARTAO_COMPRAS!$E:$E,INT((ROW()-2)/20)+2))</f>
        <v/>
      </c>
      <c r="E10213" s="0" t="str">
        <f aca="false">IF($A10213="","",INDEX(CARTAO_COMPRAS!$H:$H,INT((ROW()-2)/20)+2)+MOD(ROW()-2,20))</f>
        <v/>
      </c>
      <c r="F10213" s="0" t="str">
        <f aca="false">IF($A10213="","",INDEX(CARTAO_COMPRAS!$G:$G,INT((ROW()-2)/20)+2))</f>
        <v/>
      </c>
      <c r="G10213" s="5" t="str">
        <f aca="false">IF($A10213="","",INDEX(CARTAO_COMPRAS!$I:$I,INT((ROW()-2)/20)+2))</f>
        <v/>
      </c>
      <c r="H10213" s="4" t="str">
        <f aca="false">IF($A10213="","",EDATE(INDEX(CARTAO_COMPRAS!$J:$J,INT((ROW()-2)/20)+2),MOD(ROW()-2,20)))</f>
        <v/>
      </c>
      <c r="I10213" s="4" t="str">
        <f aca="false">IF($H10213="","",$H10213-WEEKDAY($H10213,2)+1)</f>
        <v/>
      </c>
      <c r="J10213" s="4" t="str">
        <f aca="false">IF($I10213="","",$I10213+6)</f>
        <v/>
      </c>
      <c r="K10213" s="6" t="str">
        <f aca="false">IF($H10213="","",DATE(YEAR($H10213),MONTH($H10213),1))</f>
        <v/>
      </c>
      <c r="L10213" s="0" t="str">
        <f aca="false">IF($A10213="","",INDEX(CARTAO_COMPRAS!$K:$K,INT((ROW()-2)/20)+2))</f>
        <v/>
      </c>
      <c r="M10213" s="0" t="str">
        <f aca="false">IF($A10213="","","Compra no cartão")</f>
        <v/>
      </c>
    </row>
    <row r="10214" customFormat="false" ht="13.5" hidden="false" customHeight="false" outlineLevel="0" collapsed="false">
      <c r="A10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4" s="0" t="str">
        <f aca="false">IF($A10214="","",INDEX(CARTAO_COMPRAS!$C:$C,INT((ROW()-2)/20)+2))</f>
        <v/>
      </c>
      <c r="C10214" s="0" t="str">
        <f aca="false">IF($A10214="","",INDEX(CARTAO_COMPRAS!$D:$D,INT((ROW()-2)/20)+2))</f>
        <v/>
      </c>
      <c r="D10214" s="0" t="str">
        <f aca="false">IF($A10214="","",INDEX(CARTAO_COMPRAS!$E:$E,INT((ROW()-2)/20)+2))</f>
        <v/>
      </c>
      <c r="E10214" s="0" t="str">
        <f aca="false">IF($A10214="","",INDEX(CARTAO_COMPRAS!$H:$H,INT((ROW()-2)/20)+2)+MOD(ROW()-2,20))</f>
        <v/>
      </c>
      <c r="F10214" s="0" t="str">
        <f aca="false">IF($A10214="","",INDEX(CARTAO_COMPRAS!$G:$G,INT((ROW()-2)/20)+2))</f>
        <v/>
      </c>
      <c r="G10214" s="5" t="str">
        <f aca="false">IF($A10214="","",INDEX(CARTAO_COMPRAS!$I:$I,INT((ROW()-2)/20)+2))</f>
        <v/>
      </c>
      <c r="H10214" s="4" t="str">
        <f aca="false">IF($A10214="","",EDATE(INDEX(CARTAO_COMPRAS!$J:$J,INT((ROW()-2)/20)+2),MOD(ROW()-2,20)))</f>
        <v/>
      </c>
      <c r="I10214" s="4" t="str">
        <f aca="false">IF($H10214="","",$H10214-WEEKDAY($H10214,2)+1)</f>
        <v/>
      </c>
      <c r="J10214" s="4" t="str">
        <f aca="false">IF($I10214="","",$I10214+6)</f>
        <v/>
      </c>
      <c r="K10214" s="6" t="str">
        <f aca="false">IF($H10214="","",DATE(YEAR($H10214),MONTH($H10214),1))</f>
        <v/>
      </c>
      <c r="L10214" s="0" t="str">
        <f aca="false">IF($A10214="","",INDEX(CARTAO_COMPRAS!$K:$K,INT((ROW()-2)/20)+2))</f>
        <v/>
      </c>
      <c r="M10214" s="0" t="str">
        <f aca="false">IF($A10214="","","Compra no cartão")</f>
        <v/>
      </c>
    </row>
    <row r="10215" customFormat="false" ht="13.5" hidden="false" customHeight="false" outlineLevel="0" collapsed="false">
      <c r="A10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5" s="0" t="str">
        <f aca="false">IF($A10215="","",INDEX(CARTAO_COMPRAS!$C:$C,INT((ROW()-2)/20)+2))</f>
        <v/>
      </c>
      <c r="C10215" s="0" t="str">
        <f aca="false">IF($A10215="","",INDEX(CARTAO_COMPRAS!$D:$D,INT((ROW()-2)/20)+2))</f>
        <v/>
      </c>
      <c r="D10215" s="0" t="str">
        <f aca="false">IF($A10215="","",INDEX(CARTAO_COMPRAS!$E:$E,INT((ROW()-2)/20)+2))</f>
        <v/>
      </c>
      <c r="E10215" s="0" t="str">
        <f aca="false">IF($A10215="","",INDEX(CARTAO_COMPRAS!$H:$H,INT((ROW()-2)/20)+2)+MOD(ROW()-2,20))</f>
        <v/>
      </c>
      <c r="F10215" s="0" t="str">
        <f aca="false">IF($A10215="","",INDEX(CARTAO_COMPRAS!$G:$G,INT((ROW()-2)/20)+2))</f>
        <v/>
      </c>
      <c r="G10215" s="5" t="str">
        <f aca="false">IF($A10215="","",INDEX(CARTAO_COMPRAS!$I:$I,INT((ROW()-2)/20)+2))</f>
        <v/>
      </c>
      <c r="H10215" s="4" t="str">
        <f aca="false">IF($A10215="","",EDATE(INDEX(CARTAO_COMPRAS!$J:$J,INT((ROW()-2)/20)+2),MOD(ROW()-2,20)))</f>
        <v/>
      </c>
      <c r="I10215" s="4" t="str">
        <f aca="false">IF($H10215="","",$H10215-WEEKDAY($H10215,2)+1)</f>
        <v/>
      </c>
      <c r="J10215" s="4" t="str">
        <f aca="false">IF($I10215="","",$I10215+6)</f>
        <v/>
      </c>
      <c r="K10215" s="6" t="str">
        <f aca="false">IF($H10215="","",DATE(YEAR($H10215),MONTH($H10215),1))</f>
        <v/>
      </c>
      <c r="L10215" s="0" t="str">
        <f aca="false">IF($A10215="","",INDEX(CARTAO_COMPRAS!$K:$K,INT((ROW()-2)/20)+2))</f>
        <v/>
      </c>
      <c r="M10215" s="0" t="str">
        <f aca="false">IF($A10215="","","Compra no cartão")</f>
        <v/>
      </c>
    </row>
    <row r="10216" customFormat="false" ht="13.5" hidden="false" customHeight="false" outlineLevel="0" collapsed="false">
      <c r="A10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6" s="0" t="str">
        <f aca="false">IF($A10216="","",INDEX(CARTAO_COMPRAS!$C:$C,INT((ROW()-2)/20)+2))</f>
        <v/>
      </c>
      <c r="C10216" s="0" t="str">
        <f aca="false">IF($A10216="","",INDEX(CARTAO_COMPRAS!$D:$D,INT((ROW()-2)/20)+2))</f>
        <v/>
      </c>
      <c r="D10216" s="0" t="str">
        <f aca="false">IF($A10216="","",INDEX(CARTAO_COMPRAS!$E:$E,INT((ROW()-2)/20)+2))</f>
        <v/>
      </c>
      <c r="E10216" s="0" t="str">
        <f aca="false">IF($A10216="","",INDEX(CARTAO_COMPRAS!$H:$H,INT((ROW()-2)/20)+2)+MOD(ROW()-2,20))</f>
        <v/>
      </c>
      <c r="F10216" s="0" t="str">
        <f aca="false">IF($A10216="","",INDEX(CARTAO_COMPRAS!$G:$G,INT((ROW()-2)/20)+2))</f>
        <v/>
      </c>
      <c r="G10216" s="5" t="str">
        <f aca="false">IF($A10216="","",INDEX(CARTAO_COMPRAS!$I:$I,INT((ROW()-2)/20)+2))</f>
        <v/>
      </c>
      <c r="H10216" s="4" t="str">
        <f aca="false">IF($A10216="","",EDATE(INDEX(CARTAO_COMPRAS!$J:$J,INT((ROW()-2)/20)+2),MOD(ROW()-2,20)))</f>
        <v/>
      </c>
      <c r="I10216" s="4" t="str">
        <f aca="false">IF($H10216="","",$H10216-WEEKDAY($H10216,2)+1)</f>
        <v/>
      </c>
      <c r="J10216" s="4" t="str">
        <f aca="false">IF($I10216="","",$I10216+6)</f>
        <v/>
      </c>
      <c r="K10216" s="6" t="str">
        <f aca="false">IF($H10216="","",DATE(YEAR($H10216),MONTH($H10216),1))</f>
        <v/>
      </c>
      <c r="L10216" s="0" t="str">
        <f aca="false">IF($A10216="","",INDEX(CARTAO_COMPRAS!$K:$K,INT((ROW()-2)/20)+2))</f>
        <v/>
      </c>
      <c r="M10216" s="0" t="str">
        <f aca="false">IF($A10216="","","Compra no cartão")</f>
        <v/>
      </c>
    </row>
    <row r="10217" customFormat="false" ht="13.5" hidden="false" customHeight="false" outlineLevel="0" collapsed="false">
      <c r="A10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7" s="0" t="str">
        <f aca="false">IF($A10217="","",INDEX(CARTAO_COMPRAS!$C:$C,INT((ROW()-2)/20)+2))</f>
        <v/>
      </c>
      <c r="C10217" s="0" t="str">
        <f aca="false">IF($A10217="","",INDEX(CARTAO_COMPRAS!$D:$D,INT((ROW()-2)/20)+2))</f>
        <v/>
      </c>
      <c r="D10217" s="0" t="str">
        <f aca="false">IF($A10217="","",INDEX(CARTAO_COMPRAS!$E:$E,INT((ROW()-2)/20)+2))</f>
        <v/>
      </c>
      <c r="E10217" s="0" t="str">
        <f aca="false">IF($A10217="","",INDEX(CARTAO_COMPRAS!$H:$H,INT((ROW()-2)/20)+2)+MOD(ROW()-2,20))</f>
        <v/>
      </c>
      <c r="F10217" s="0" t="str">
        <f aca="false">IF($A10217="","",INDEX(CARTAO_COMPRAS!$G:$G,INT((ROW()-2)/20)+2))</f>
        <v/>
      </c>
      <c r="G10217" s="5" t="str">
        <f aca="false">IF($A10217="","",INDEX(CARTAO_COMPRAS!$I:$I,INT((ROW()-2)/20)+2))</f>
        <v/>
      </c>
      <c r="H10217" s="4" t="str">
        <f aca="false">IF($A10217="","",EDATE(INDEX(CARTAO_COMPRAS!$J:$J,INT((ROW()-2)/20)+2),MOD(ROW()-2,20)))</f>
        <v/>
      </c>
      <c r="I10217" s="4" t="str">
        <f aca="false">IF($H10217="","",$H10217-WEEKDAY($H10217,2)+1)</f>
        <v/>
      </c>
      <c r="J10217" s="4" t="str">
        <f aca="false">IF($I10217="","",$I10217+6)</f>
        <v/>
      </c>
      <c r="K10217" s="6" t="str">
        <f aca="false">IF($H10217="","",DATE(YEAR($H10217),MONTH($H10217),1))</f>
        <v/>
      </c>
      <c r="L10217" s="0" t="str">
        <f aca="false">IF($A10217="","",INDEX(CARTAO_COMPRAS!$K:$K,INT((ROW()-2)/20)+2))</f>
        <v/>
      </c>
      <c r="M10217" s="0" t="str">
        <f aca="false">IF($A10217="","","Compra no cartão")</f>
        <v/>
      </c>
    </row>
    <row r="10218" customFormat="false" ht="13.5" hidden="false" customHeight="false" outlineLevel="0" collapsed="false">
      <c r="A10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8" s="0" t="str">
        <f aca="false">IF($A10218="","",INDEX(CARTAO_COMPRAS!$C:$C,INT((ROW()-2)/20)+2))</f>
        <v/>
      </c>
      <c r="C10218" s="0" t="str">
        <f aca="false">IF($A10218="","",INDEX(CARTAO_COMPRAS!$D:$D,INT((ROW()-2)/20)+2))</f>
        <v/>
      </c>
      <c r="D10218" s="0" t="str">
        <f aca="false">IF($A10218="","",INDEX(CARTAO_COMPRAS!$E:$E,INT((ROW()-2)/20)+2))</f>
        <v/>
      </c>
      <c r="E10218" s="0" t="str">
        <f aca="false">IF($A10218="","",INDEX(CARTAO_COMPRAS!$H:$H,INT((ROW()-2)/20)+2)+MOD(ROW()-2,20))</f>
        <v/>
      </c>
      <c r="F10218" s="0" t="str">
        <f aca="false">IF($A10218="","",INDEX(CARTAO_COMPRAS!$G:$G,INT((ROW()-2)/20)+2))</f>
        <v/>
      </c>
      <c r="G10218" s="5" t="str">
        <f aca="false">IF($A10218="","",INDEX(CARTAO_COMPRAS!$I:$I,INT((ROW()-2)/20)+2))</f>
        <v/>
      </c>
      <c r="H10218" s="4" t="str">
        <f aca="false">IF($A10218="","",EDATE(INDEX(CARTAO_COMPRAS!$J:$J,INT((ROW()-2)/20)+2),MOD(ROW()-2,20)))</f>
        <v/>
      </c>
      <c r="I10218" s="4" t="str">
        <f aca="false">IF($H10218="","",$H10218-WEEKDAY($H10218,2)+1)</f>
        <v/>
      </c>
      <c r="J10218" s="4" t="str">
        <f aca="false">IF($I10218="","",$I10218+6)</f>
        <v/>
      </c>
      <c r="K10218" s="6" t="str">
        <f aca="false">IF($H10218="","",DATE(YEAR($H10218),MONTH($H10218),1))</f>
        <v/>
      </c>
      <c r="L10218" s="0" t="str">
        <f aca="false">IF($A10218="","",INDEX(CARTAO_COMPRAS!$K:$K,INT((ROW()-2)/20)+2))</f>
        <v/>
      </c>
      <c r="M10218" s="0" t="str">
        <f aca="false">IF($A10218="","","Compra no cartão")</f>
        <v/>
      </c>
    </row>
    <row r="10219" customFormat="false" ht="13.5" hidden="false" customHeight="false" outlineLevel="0" collapsed="false">
      <c r="A10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19" s="0" t="str">
        <f aca="false">IF($A10219="","",INDEX(CARTAO_COMPRAS!$C:$C,INT((ROW()-2)/20)+2))</f>
        <v/>
      </c>
      <c r="C10219" s="0" t="str">
        <f aca="false">IF($A10219="","",INDEX(CARTAO_COMPRAS!$D:$D,INT((ROW()-2)/20)+2))</f>
        <v/>
      </c>
      <c r="D10219" s="0" t="str">
        <f aca="false">IF($A10219="","",INDEX(CARTAO_COMPRAS!$E:$E,INT((ROW()-2)/20)+2))</f>
        <v/>
      </c>
      <c r="E10219" s="0" t="str">
        <f aca="false">IF($A10219="","",INDEX(CARTAO_COMPRAS!$H:$H,INT((ROW()-2)/20)+2)+MOD(ROW()-2,20))</f>
        <v/>
      </c>
      <c r="F10219" s="0" t="str">
        <f aca="false">IF($A10219="","",INDEX(CARTAO_COMPRAS!$G:$G,INT((ROW()-2)/20)+2))</f>
        <v/>
      </c>
      <c r="G10219" s="5" t="str">
        <f aca="false">IF($A10219="","",INDEX(CARTAO_COMPRAS!$I:$I,INT((ROW()-2)/20)+2))</f>
        <v/>
      </c>
      <c r="H10219" s="4" t="str">
        <f aca="false">IF($A10219="","",EDATE(INDEX(CARTAO_COMPRAS!$J:$J,INT((ROW()-2)/20)+2),MOD(ROW()-2,20)))</f>
        <v/>
      </c>
      <c r="I10219" s="4" t="str">
        <f aca="false">IF($H10219="","",$H10219-WEEKDAY($H10219,2)+1)</f>
        <v/>
      </c>
      <c r="J10219" s="4" t="str">
        <f aca="false">IF($I10219="","",$I10219+6)</f>
        <v/>
      </c>
      <c r="K10219" s="6" t="str">
        <f aca="false">IF($H10219="","",DATE(YEAR($H10219),MONTH($H10219),1))</f>
        <v/>
      </c>
      <c r="L10219" s="0" t="str">
        <f aca="false">IF($A10219="","",INDEX(CARTAO_COMPRAS!$K:$K,INT((ROW()-2)/20)+2))</f>
        <v/>
      </c>
      <c r="M10219" s="0" t="str">
        <f aca="false">IF($A10219="","","Compra no cartão")</f>
        <v/>
      </c>
    </row>
    <row r="10220" customFormat="false" ht="13.5" hidden="false" customHeight="false" outlineLevel="0" collapsed="false">
      <c r="A10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0" s="0" t="str">
        <f aca="false">IF($A10220="","",INDEX(CARTAO_COMPRAS!$C:$C,INT((ROW()-2)/20)+2))</f>
        <v/>
      </c>
      <c r="C10220" s="0" t="str">
        <f aca="false">IF($A10220="","",INDEX(CARTAO_COMPRAS!$D:$D,INT((ROW()-2)/20)+2))</f>
        <v/>
      </c>
      <c r="D10220" s="0" t="str">
        <f aca="false">IF($A10220="","",INDEX(CARTAO_COMPRAS!$E:$E,INT((ROW()-2)/20)+2))</f>
        <v/>
      </c>
      <c r="E10220" s="0" t="str">
        <f aca="false">IF($A10220="","",INDEX(CARTAO_COMPRAS!$H:$H,INT((ROW()-2)/20)+2)+MOD(ROW()-2,20))</f>
        <v/>
      </c>
      <c r="F10220" s="0" t="str">
        <f aca="false">IF($A10220="","",INDEX(CARTAO_COMPRAS!$G:$G,INT((ROW()-2)/20)+2))</f>
        <v/>
      </c>
      <c r="G10220" s="5" t="str">
        <f aca="false">IF($A10220="","",INDEX(CARTAO_COMPRAS!$I:$I,INT((ROW()-2)/20)+2))</f>
        <v/>
      </c>
      <c r="H10220" s="4" t="str">
        <f aca="false">IF($A10220="","",EDATE(INDEX(CARTAO_COMPRAS!$J:$J,INT((ROW()-2)/20)+2),MOD(ROW()-2,20)))</f>
        <v/>
      </c>
      <c r="I10220" s="4" t="str">
        <f aca="false">IF($H10220="","",$H10220-WEEKDAY($H10220,2)+1)</f>
        <v/>
      </c>
      <c r="J10220" s="4" t="str">
        <f aca="false">IF($I10220="","",$I10220+6)</f>
        <v/>
      </c>
      <c r="K10220" s="6" t="str">
        <f aca="false">IF($H10220="","",DATE(YEAR($H10220),MONTH($H10220),1))</f>
        <v/>
      </c>
      <c r="L10220" s="0" t="str">
        <f aca="false">IF($A10220="","",INDEX(CARTAO_COMPRAS!$K:$K,INT((ROW()-2)/20)+2))</f>
        <v/>
      </c>
      <c r="M10220" s="0" t="str">
        <f aca="false">IF($A10220="","","Compra no cartão")</f>
        <v/>
      </c>
    </row>
    <row r="10221" customFormat="false" ht="13.5" hidden="false" customHeight="false" outlineLevel="0" collapsed="false">
      <c r="A10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1" s="0" t="str">
        <f aca="false">IF($A10221="","",INDEX(CARTAO_COMPRAS!$C:$C,INT((ROW()-2)/20)+2))</f>
        <v/>
      </c>
      <c r="C10221" s="0" t="str">
        <f aca="false">IF($A10221="","",INDEX(CARTAO_COMPRAS!$D:$D,INT((ROW()-2)/20)+2))</f>
        <v/>
      </c>
      <c r="D10221" s="0" t="str">
        <f aca="false">IF($A10221="","",INDEX(CARTAO_COMPRAS!$E:$E,INT((ROW()-2)/20)+2))</f>
        <v/>
      </c>
      <c r="E10221" s="0" t="str">
        <f aca="false">IF($A10221="","",INDEX(CARTAO_COMPRAS!$H:$H,INT((ROW()-2)/20)+2)+MOD(ROW()-2,20))</f>
        <v/>
      </c>
      <c r="F10221" s="0" t="str">
        <f aca="false">IF($A10221="","",INDEX(CARTAO_COMPRAS!$G:$G,INT((ROW()-2)/20)+2))</f>
        <v/>
      </c>
      <c r="G10221" s="5" t="str">
        <f aca="false">IF($A10221="","",INDEX(CARTAO_COMPRAS!$I:$I,INT((ROW()-2)/20)+2))</f>
        <v/>
      </c>
      <c r="H10221" s="4" t="str">
        <f aca="false">IF($A10221="","",EDATE(INDEX(CARTAO_COMPRAS!$J:$J,INT((ROW()-2)/20)+2),MOD(ROW()-2,20)))</f>
        <v/>
      </c>
      <c r="I10221" s="4" t="str">
        <f aca="false">IF($H10221="","",$H10221-WEEKDAY($H10221,2)+1)</f>
        <v/>
      </c>
      <c r="J10221" s="4" t="str">
        <f aca="false">IF($I10221="","",$I10221+6)</f>
        <v/>
      </c>
      <c r="K10221" s="6" t="str">
        <f aca="false">IF($H10221="","",DATE(YEAR($H10221),MONTH($H10221),1))</f>
        <v/>
      </c>
      <c r="L10221" s="0" t="str">
        <f aca="false">IF($A10221="","",INDEX(CARTAO_COMPRAS!$K:$K,INT((ROW()-2)/20)+2))</f>
        <v/>
      </c>
      <c r="M10221" s="0" t="str">
        <f aca="false">IF($A10221="","","Compra no cartão")</f>
        <v/>
      </c>
    </row>
    <row r="10222" customFormat="false" ht="13.5" hidden="false" customHeight="false" outlineLevel="0" collapsed="false">
      <c r="A102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2" s="0" t="str">
        <f aca="false">IF($A10222="","",INDEX(CARTAO_COMPRAS!$C:$C,INT((ROW()-2)/20)+2))</f>
        <v/>
      </c>
      <c r="C10222" s="0" t="str">
        <f aca="false">IF($A10222="","",INDEX(CARTAO_COMPRAS!$D:$D,INT((ROW()-2)/20)+2))</f>
        <v/>
      </c>
      <c r="D10222" s="0" t="str">
        <f aca="false">IF($A10222="","",INDEX(CARTAO_COMPRAS!$E:$E,INT((ROW()-2)/20)+2))</f>
        <v/>
      </c>
      <c r="E10222" s="0" t="str">
        <f aca="false">IF($A10222="","",INDEX(CARTAO_COMPRAS!$H:$H,INT((ROW()-2)/20)+2)+MOD(ROW()-2,20))</f>
        <v/>
      </c>
      <c r="F10222" s="0" t="str">
        <f aca="false">IF($A10222="","",INDEX(CARTAO_COMPRAS!$G:$G,INT((ROW()-2)/20)+2))</f>
        <v/>
      </c>
      <c r="G10222" s="5" t="str">
        <f aca="false">IF($A10222="","",INDEX(CARTAO_COMPRAS!$I:$I,INT((ROW()-2)/20)+2))</f>
        <v/>
      </c>
      <c r="H10222" s="4" t="str">
        <f aca="false">IF($A10222="","",EDATE(INDEX(CARTAO_COMPRAS!$J:$J,INT((ROW()-2)/20)+2),MOD(ROW()-2,20)))</f>
        <v/>
      </c>
      <c r="I10222" s="4" t="str">
        <f aca="false">IF($H10222="","",$H10222-WEEKDAY($H10222,2)+1)</f>
        <v/>
      </c>
      <c r="J10222" s="4" t="str">
        <f aca="false">IF($I10222="","",$I10222+6)</f>
        <v/>
      </c>
      <c r="K10222" s="6" t="str">
        <f aca="false">IF($H10222="","",DATE(YEAR($H10222),MONTH($H10222),1))</f>
        <v/>
      </c>
      <c r="L10222" s="0" t="str">
        <f aca="false">IF($A10222="","",INDEX(CARTAO_COMPRAS!$K:$K,INT((ROW()-2)/20)+2))</f>
        <v/>
      </c>
      <c r="M10222" s="0" t="str">
        <f aca="false">IF($A10222="","","Compra no cartão")</f>
        <v/>
      </c>
    </row>
    <row r="10223" customFormat="false" ht="13.5" hidden="false" customHeight="false" outlineLevel="0" collapsed="false">
      <c r="A10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3" s="0" t="str">
        <f aca="false">IF($A10223="","",INDEX(CARTAO_COMPRAS!$C:$C,INT((ROW()-2)/20)+2))</f>
        <v/>
      </c>
      <c r="C10223" s="0" t="str">
        <f aca="false">IF($A10223="","",INDEX(CARTAO_COMPRAS!$D:$D,INT((ROW()-2)/20)+2))</f>
        <v/>
      </c>
      <c r="D10223" s="0" t="str">
        <f aca="false">IF($A10223="","",INDEX(CARTAO_COMPRAS!$E:$E,INT((ROW()-2)/20)+2))</f>
        <v/>
      </c>
      <c r="E10223" s="0" t="str">
        <f aca="false">IF($A10223="","",INDEX(CARTAO_COMPRAS!$H:$H,INT((ROW()-2)/20)+2)+MOD(ROW()-2,20))</f>
        <v/>
      </c>
      <c r="F10223" s="0" t="str">
        <f aca="false">IF($A10223="","",INDEX(CARTAO_COMPRAS!$G:$G,INT((ROW()-2)/20)+2))</f>
        <v/>
      </c>
      <c r="G10223" s="5" t="str">
        <f aca="false">IF($A10223="","",INDEX(CARTAO_COMPRAS!$I:$I,INT((ROW()-2)/20)+2))</f>
        <v/>
      </c>
      <c r="H10223" s="4" t="str">
        <f aca="false">IF($A10223="","",EDATE(INDEX(CARTAO_COMPRAS!$J:$J,INT((ROW()-2)/20)+2),MOD(ROW()-2,20)))</f>
        <v/>
      </c>
      <c r="I10223" s="4" t="str">
        <f aca="false">IF($H10223="","",$H10223-WEEKDAY($H10223,2)+1)</f>
        <v/>
      </c>
      <c r="J10223" s="4" t="str">
        <f aca="false">IF($I10223="","",$I10223+6)</f>
        <v/>
      </c>
      <c r="K10223" s="6" t="str">
        <f aca="false">IF($H10223="","",DATE(YEAR($H10223),MONTH($H10223),1))</f>
        <v/>
      </c>
      <c r="L10223" s="0" t="str">
        <f aca="false">IF($A10223="","",INDEX(CARTAO_COMPRAS!$K:$K,INT((ROW()-2)/20)+2))</f>
        <v/>
      </c>
      <c r="M10223" s="0" t="str">
        <f aca="false">IF($A10223="","","Compra no cartão")</f>
        <v/>
      </c>
    </row>
    <row r="10224" customFormat="false" ht="13.5" hidden="false" customHeight="false" outlineLevel="0" collapsed="false">
      <c r="A10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4" s="0" t="str">
        <f aca="false">IF($A10224="","",INDEX(CARTAO_COMPRAS!$C:$C,INT((ROW()-2)/20)+2))</f>
        <v/>
      </c>
      <c r="C10224" s="0" t="str">
        <f aca="false">IF($A10224="","",INDEX(CARTAO_COMPRAS!$D:$D,INT((ROW()-2)/20)+2))</f>
        <v/>
      </c>
      <c r="D10224" s="0" t="str">
        <f aca="false">IF($A10224="","",INDEX(CARTAO_COMPRAS!$E:$E,INT((ROW()-2)/20)+2))</f>
        <v/>
      </c>
      <c r="E10224" s="0" t="str">
        <f aca="false">IF($A10224="","",INDEX(CARTAO_COMPRAS!$H:$H,INT((ROW()-2)/20)+2)+MOD(ROW()-2,20))</f>
        <v/>
      </c>
      <c r="F10224" s="0" t="str">
        <f aca="false">IF($A10224="","",INDEX(CARTAO_COMPRAS!$G:$G,INT((ROW()-2)/20)+2))</f>
        <v/>
      </c>
      <c r="G10224" s="5" t="str">
        <f aca="false">IF($A10224="","",INDEX(CARTAO_COMPRAS!$I:$I,INT((ROW()-2)/20)+2))</f>
        <v/>
      </c>
      <c r="H10224" s="4" t="str">
        <f aca="false">IF($A10224="","",EDATE(INDEX(CARTAO_COMPRAS!$J:$J,INT((ROW()-2)/20)+2),MOD(ROW()-2,20)))</f>
        <v/>
      </c>
      <c r="I10224" s="4" t="str">
        <f aca="false">IF($H10224="","",$H10224-WEEKDAY($H10224,2)+1)</f>
        <v/>
      </c>
      <c r="J10224" s="4" t="str">
        <f aca="false">IF($I10224="","",$I10224+6)</f>
        <v/>
      </c>
      <c r="K10224" s="6" t="str">
        <f aca="false">IF($H10224="","",DATE(YEAR($H10224),MONTH($H10224),1))</f>
        <v/>
      </c>
      <c r="L10224" s="0" t="str">
        <f aca="false">IF($A10224="","",INDEX(CARTAO_COMPRAS!$K:$K,INT((ROW()-2)/20)+2))</f>
        <v/>
      </c>
      <c r="M10224" s="0" t="str">
        <f aca="false">IF($A10224="","","Compra no cartão")</f>
        <v/>
      </c>
    </row>
    <row r="10225" customFormat="false" ht="13.5" hidden="false" customHeight="false" outlineLevel="0" collapsed="false">
      <c r="A10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5" s="0" t="str">
        <f aca="false">IF($A10225="","",INDEX(CARTAO_COMPRAS!$C:$C,INT((ROW()-2)/20)+2))</f>
        <v/>
      </c>
      <c r="C10225" s="0" t="str">
        <f aca="false">IF($A10225="","",INDEX(CARTAO_COMPRAS!$D:$D,INT((ROW()-2)/20)+2))</f>
        <v/>
      </c>
      <c r="D10225" s="0" t="str">
        <f aca="false">IF($A10225="","",INDEX(CARTAO_COMPRAS!$E:$E,INT((ROW()-2)/20)+2))</f>
        <v/>
      </c>
      <c r="E10225" s="0" t="str">
        <f aca="false">IF($A10225="","",INDEX(CARTAO_COMPRAS!$H:$H,INT((ROW()-2)/20)+2)+MOD(ROW()-2,20))</f>
        <v/>
      </c>
      <c r="F10225" s="0" t="str">
        <f aca="false">IF($A10225="","",INDEX(CARTAO_COMPRAS!$G:$G,INT((ROW()-2)/20)+2))</f>
        <v/>
      </c>
      <c r="G10225" s="5" t="str">
        <f aca="false">IF($A10225="","",INDEX(CARTAO_COMPRAS!$I:$I,INT((ROW()-2)/20)+2))</f>
        <v/>
      </c>
      <c r="H10225" s="4" t="str">
        <f aca="false">IF($A10225="","",EDATE(INDEX(CARTAO_COMPRAS!$J:$J,INT((ROW()-2)/20)+2),MOD(ROW()-2,20)))</f>
        <v/>
      </c>
      <c r="I10225" s="4" t="str">
        <f aca="false">IF($H10225="","",$H10225-WEEKDAY($H10225,2)+1)</f>
        <v/>
      </c>
      <c r="J10225" s="4" t="str">
        <f aca="false">IF($I10225="","",$I10225+6)</f>
        <v/>
      </c>
      <c r="K10225" s="6" t="str">
        <f aca="false">IF($H10225="","",DATE(YEAR($H10225),MONTH($H10225),1))</f>
        <v/>
      </c>
      <c r="L10225" s="0" t="str">
        <f aca="false">IF($A10225="","",INDEX(CARTAO_COMPRAS!$K:$K,INT((ROW()-2)/20)+2))</f>
        <v/>
      </c>
      <c r="M10225" s="0" t="str">
        <f aca="false">IF($A10225="","","Compra no cartão")</f>
        <v/>
      </c>
    </row>
    <row r="10226" customFormat="false" ht="13.5" hidden="false" customHeight="false" outlineLevel="0" collapsed="false">
      <c r="A10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6" s="0" t="str">
        <f aca="false">IF($A10226="","",INDEX(CARTAO_COMPRAS!$C:$C,INT((ROW()-2)/20)+2))</f>
        <v/>
      </c>
      <c r="C10226" s="0" t="str">
        <f aca="false">IF($A10226="","",INDEX(CARTAO_COMPRAS!$D:$D,INT((ROW()-2)/20)+2))</f>
        <v/>
      </c>
      <c r="D10226" s="0" t="str">
        <f aca="false">IF($A10226="","",INDEX(CARTAO_COMPRAS!$E:$E,INT((ROW()-2)/20)+2))</f>
        <v/>
      </c>
      <c r="E10226" s="0" t="str">
        <f aca="false">IF($A10226="","",INDEX(CARTAO_COMPRAS!$H:$H,INT((ROW()-2)/20)+2)+MOD(ROW()-2,20))</f>
        <v/>
      </c>
      <c r="F10226" s="0" t="str">
        <f aca="false">IF($A10226="","",INDEX(CARTAO_COMPRAS!$G:$G,INT((ROW()-2)/20)+2))</f>
        <v/>
      </c>
      <c r="G10226" s="5" t="str">
        <f aca="false">IF($A10226="","",INDEX(CARTAO_COMPRAS!$I:$I,INT((ROW()-2)/20)+2))</f>
        <v/>
      </c>
      <c r="H10226" s="4" t="str">
        <f aca="false">IF($A10226="","",EDATE(INDEX(CARTAO_COMPRAS!$J:$J,INT((ROW()-2)/20)+2),MOD(ROW()-2,20)))</f>
        <v/>
      </c>
      <c r="I10226" s="4" t="str">
        <f aca="false">IF($H10226="","",$H10226-WEEKDAY($H10226,2)+1)</f>
        <v/>
      </c>
      <c r="J10226" s="4" t="str">
        <f aca="false">IF($I10226="","",$I10226+6)</f>
        <v/>
      </c>
      <c r="K10226" s="6" t="str">
        <f aca="false">IF($H10226="","",DATE(YEAR($H10226),MONTH($H10226),1))</f>
        <v/>
      </c>
      <c r="L10226" s="0" t="str">
        <f aca="false">IF($A10226="","",INDEX(CARTAO_COMPRAS!$K:$K,INT((ROW()-2)/20)+2))</f>
        <v/>
      </c>
      <c r="M10226" s="0" t="str">
        <f aca="false">IF($A10226="","","Compra no cartão")</f>
        <v/>
      </c>
    </row>
    <row r="10227" customFormat="false" ht="13.5" hidden="false" customHeight="false" outlineLevel="0" collapsed="false">
      <c r="A10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7" s="0" t="str">
        <f aca="false">IF($A10227="","",INDEX(CARTAO_COMPRAS!$C:$C,INT((ROW()-2)/20)+2))</f>
        <v/>
      </c>
      <c r="C10227" s="0" t="str">
        <f aca="false">IF($A10227="","",INDEX(CARTAO_COMPRAS!$D:$D,INT((ROW()-2)/20)+2))</f>
        <v/>
      </c>
      <c r="D10227" s="0" t="str">
        <f aca="false">IF($A10227="","",INDEX(CARTAO_COMPRAS!$E:$E,INT((ROW()-2)/20)+2))</f>
        <v/>
      </c>
      <c r="E10227" s="0" t="str">
        <f aca="false">IF($A10227="","",INDEX(CARTAO_COMPRAS!$H:$H,INT((ROW()-2)/20)+2)+MOD(ROW()-2,20))</f>
        <v/>
      </c>
      <c r="F10227" s="0" t="str">
        <f aca="false">IF($A10227="","",INDEX(CARTAO_COMPRAS!$G:$G,INT((ROW()-2)/20)+2))</f>
        <v/>
      </c>
      <c r="G10227" s="5" t="str">
        <f aca="false">IF($A10227="","",INDEX(CARTAO_COMPRAS!$I:$I,INT((ROW()-2)/20)+2))</f>
        <v/>
      </c>
      <c r="H10227" s="4" t="str">
        <f aca="false">IF($A10227="","",EDATE(INDEX(CARTAO_COMPRAS!$J:$J,INT((ROW()-2)/20)+2),MOD(ROW()-2,20)))</f>
        <v/>
      </c>
      <c r="I10227" s="4" t="str">
        <f aca="false">IF($H10227="","",$H10227-WEEKDAY($H10227,2)+1)</f>
        <v/>
      </c>
      <c r="J10227" s="4" t="str">
        <f aca="false">IF($I10227="","",$I10227+6)</f>
        <v/>
      </c>
      <c r="K10227" s="6" t="str">
        <f aca="false">IF($H10227="","",DATE(YEAR($H10227),MONTH($H10227),1))</f>
        <v/>
      </c>
      <c r="L10227" s="0" t="str">
        <f aca="false">IF($A10227="","",INDEX(CARTAO_COMPRAS!$K:$K,INT((ROW()-2)/20)+2))</f>
        <v/>
      </c>
      <c r="M10227" s="0" t="str">
        <f aca="false">IF($A10227="","","Compra no cartão")</f>
        <v/>
      </c>
    </row>
    <row r="10228" customFormat="false" ht="13.5" hidden="false" customHeight="false" outlineLevel="0" collapsed="false">
      <c r="A10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8" s="0" t="str">
        <f aca="false">IF($A10228="","",INDEX(CARTAO_COMPRAS!$C:$C,INT((ROW()-2)/20)+2))</f>
        <v/>
      </c>
      <c r="C10228" s="0" t="str">
        <f aca="false">IF($A10228="","",INDEX(CARTAO_COMPRAS!$D:$D,INT((ROW()-2)/20)+2))</f>
        <v/>
      </c>
      <c r="D10228" s="0" t="str">
        <f aca="false">IF($A10228="","",INDEX(CARTAO_COMPRAS!$E:$E,INT((ROW()-2)/20)+2))</f>
        <v/>
      </c>
      <c r="E10228" s="0" t="str">
        <f aca="false">IF($A10228="","",INDEX(CARTAO_COMPRAS!$H:$H,INT((ROW()-2)/20)+2)+MOD(ROW()-2,20))</f>
        <v/>
      </c>
      <c r="F10228" s="0" t="str">
        <f aca="false">IF($A10228="","",INDEX(CARTAO_COMPRAS!$G:$G,INT((ROW()-2)/20)+2))</f>
        <v/>
      </c>
      <c r="G10228" s="5" t="str">
        <f aca="false">IF($A10228="","",INDEX(CARTAO_COMPRAS!$I:$I,INT((ROW()-2)/20)+2))</f>
        <v/>
      </c>
      <c r="H10228" s="4" t="str">
        <f aca="false">IF($A10228="","",EDATE(INDEX(CARTAO_COMPRAS!$J:$J,INT((ROW()-2)/20)+2),MOD(ROW()-2,20)))</f>
        <v/>
      </c>
      <c r="I10228" s="4" t="str">
        <f aca="false">IF($H10228="","",$H10228-WEEKDAY($H10228,2)+1)</f>
        <v/>
      </c>
      <c r="J10228" s="4" t="str">
        <f aca="false">IF($I10228="","",$I10228+6)</f>
        <v/>
      </c>
      <c r="K10228" s="6" t="str">
        <f aca="false">IF($H10228="","",DATE(YEAR($H10228),MONTH($H10228),1))</f>
        <v/>
      </c>
      <c r="L10228" s="0" t="str">
        <f aca="false">IF($A10228="","",INDEX(CARTAO_COMPRAS!$K:$K,INT((ROW()-2)/20)+2))</f>
        <v/>
      </c>
      <c r="M10228" s="0" t="str">
        <f aca="false">IF($A10228="","","Compra no cartão")</f>
        <v/>
      </c>
    </row>
    <row r="10229" customFormat="false" ht="13.5" hidden="false" customHeight="false" outlineLevel="0" collapsed="false">
      <c r="A10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29" s="0" t="str">
        <f aca="false">IF($A10229="","",INDEX(CARTAO_COMPRAS!$C:$C,INT((ROW()-2)/20)+2))</f>
        <v/>
      </c>
      <c r="C10229" s="0" t="str">
        <f aca="false">IF($A10229="","",INDEX(CARTAO_COMPRAS!$D:$D,INT((ROW()-2)/20)+2))</f>
        <v/>
      </c>
      <c r="D10229" s="0" t="str">
        <f aca="false">IF($A10229="","",INDEX(CARTAO_COMPRAS!$E:$E,INT((ROW()-2)/20)+2))</f>
        <v/>
      </c>
      <c r="E10229" s="0" t="str">
        <f aca="false">IF($A10229="","",INDEX(CARTAO_COMPRAS!$H:$H,INT((ROW()-2)/20)+2)+MOD(ROW()-2,20))</f>
        <v/>
      </c>
      <c r="F10229" s="0" t="str">
        <f aca="false">IF($A10229="","",INDEX(CARTAO_COMPRAS!$G:$G,INT((ROW()-2)/20)+2))</f>
        <v/>
      </c>
      <c r="G10229" s="5" t="str">
        <f aca="false">IF($A10229="","",INDEX(CARTAO_COMPRAS!$I:$I,INT((ROW()-2)/20)+2))</f>
        <v/>
      </c>
      <c r="H10229" s="4" t="str">
        <f aca="false">IF($A10229="","",EDATE(INDEX(CARTAO_COMPRAS!$J:$J,INT((ROW()-2)/20)+2),MOD(ROW()-2,20)))</f>
        <v/>
      </c>
      <c r="I10229" s="4" t="str">
        <f aca="false">IF($H10229="","",$H10229-WEEKDAY($H10229,2)+1)</f>
        <v/>
      </c>
      <c r="J10229" s="4" t="str">
        <f aca="false">IF($I10229="","",$I10229+6)</f>
        <v/>
      </c>
      <c r="K10229" s="6" t="str">
        <f aca="false">IF($H10229="","",DATE(YEAR($H10229),MONTH($H10229),1))</f>
        <v/>
      </c>
      <c r="L10229" s="0" t="str">
        <f aca="false">IF($A10229="","",INDEX(CARTAO_COMPRAS!$K:$K,INT((ROW()-2)/20)+2))</f>
        <v/>
      </c>
      <c r="M10229" s="0" t="str">
        <f aca="false">IF($A10229="","","Compra no cartão")</f>
        <v/>
      </c>
    </row>
    <row r="10230" customFormat="false" ht="13.5" hidden="false" customHeight="false" outlineLevel="0" collapsed="false">
      <c r="A10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0" s="0" t="str">
        <f aca="false">IF($A10230="","",INDEX(CARTAO_COMPRAS!$C:$C,INT((ROW()-2)/20)+2))</f>
        <v/>
      </c>
      <c r="C10230" s="0" t="str">
        <f aca="false">IF($A10230="","",INDEX(CARTAO_COMPRAS!$D:$D,INT((ROW()-2)/20)+2))</f>
        <v/>
      </c>
      <c r="D10230" s="0" t="str">
        <f aca="false">IF($A10230="","",INDEX(CARTAO_COMPRAS!$E:$E,INT((ROW()-2)/20)+2))</f>
        <v/>
      </c>
      <c r="E10230" s="0" t="str">
        <f aca="false">IF($A10230="","",INDEX(CARTAO_COMPRAS!$H:$H,INT((ROW()-2)/20)+2)+MOD(ROW()-2,20))</f>
        <v/>
      </c>
      <c r="F10230" s="0" t="str">
        <f aca="false">IF($A10230="","",INDEX(CARTAO_COMPRAS!$G:$G,INT((ROW()-2)/20)+2))</f>
        <v/>
      </c>
      <c r="G10230" s="5" t="str">
        <f aca="false">IF($A10230="","",INDEX(CARTAO_COMPRAS!$I:$I,INT((ROW()-2)/20)+2))</f>
        <v/>
      </c>
      <c r="H10230" s="4" t="str">
        <f aca="false">IF($A10230="","",EDATE(INDEX(CARTAO_COMPRAS!$J:$J,INT((ROW()-2)/20)+2),MOD(ROW()-2,20)))</f>
        <v/>
      </c>
      <c r="I10230" s="4" t="str">
        <f aca="false">IF($H10230="","",$H10230-WEEKDAY($H10230,2)+1)</f>
        <v/>
      </c>
      <c r="J10230" s="4" t="str">
        <f aca="false">IF($I10230="","",$I10230+6)</f>
        <v/>
      </c>
      <c r="K10230" s="6" t="str">
        <f aca="false">IF($H10230="","",DATE(YEAR($H10230),MONTH($H10230),1))</f>
        <v/>
      </c>
      <c r="L10230" s="0" t="str">
        <f aca="false">IF($A10230="","",INDEX(CARTAO_COMPRAS!$K:$K,INT((ROW()-2)/20)+2))</f>
        <v/>
      </c>
      <c r="M10230" s="0" t="str">
        <f aca="false">IF($A10230="","","Compra no cartão")</f>
        <v/>
      </c>
    </row>
    <row r="10231" customFormat="false" ht="13.5" hidden="false" customHeight="false" outlineLevel="0" collapsed="false">
      <c r="A10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1" s="0" t="str">
        <f aca="false">IF($A10231="","",INDEX(CARTAO_COMPRAS!$C:$C,INT((ROW()-2)/20)+2))</f>
        <v/>
      </c>
      <c r="C10231" s="0" t="str">
        <f aca="false">IF($A10231="","",INDEX(CARTAO_COMPRAS!$D:$D,INT((ROW()-2)/20)+2))</f>
        <v/>
      </c>
      <c r="D10231" s="0" t="str">
        <f aca="false">IF($A10231="","",INDEX(CARTAO_COMPRAS!$E:$E,INT((ROW()-2)/20)+2))</f>
        <v/>
      </c>
      <c r="E10231" s="0" t="str">
        <f aca="false">IF($A10231="","",INDEX(CARTAO_COMPRAS!$H:$H,INT((ROW()-2)/20)+2)+MOD(ROW()-2,20))</f>
        <v/>
      </c>
      <c r="F10231" s="0" t="str">
        <f aca="false">IF($A10231="","",INDEX(CARTAO_COMPRAS!$G:$G,INT((ROW()-2)/20)+2))</f>
        <v/>
      </c>
      <c r="G10231" s="5" t="str">
        <f aca="false">IF($A10231="","",INDEX(CARTAO_COMPRAS!$I:$I,INT((ROW()-2)/20)+2))</f>
        <v/>
      </c>
      <c r="H10231" s="4" t="str">
        <f aca="false">IF($A10231="","",EDATE(INDEX(CARTAO_COMPRAS!$J:$J,INT((ROW()-2)/20)+2),MOD(ROW()-2,20)))</f>
        <v/>
      </c>
      <c r="I10231" s="4" t="str">
        <f aca="false">IF($H10231="","",$H10231-WEEKDAY($H10231,2)+1)</f>
        <v/>
      </c>
      <c r="J10231" s="4" t="str">
        <f aca="false">IF($I10231="","",$I10231+6)</f>
        <v/>
      </c>
      <c r="K10231" s="6" t="str">
        <f aca="false">IF($H10231="","",DATE(YEAR($H10231),MONTH($H10231),1))</f>
        <v/>
      </c>
      <c r="L10231" s="0" t="str">
        <f aca="false">IF($A10231="","",INDEX(CARTAO_COMPRAS!$K:$K,INT((ROW()-2)/20)+2))</f>
        <v/>
      </c>
      <c r="M10231" s="0" t="str">
        <f aca="false">IF($A10231="","","Compra no cartão")</f>
        <v/>
      </c>
    </row>
    <row r="10232" customFormat="false" ht="13.5" hidden="false" customHeight="false" outlineLevel="0" collapsed="false">
      <c r="A10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2" s="0" t="str">
        <f aca="false">IF($A10232="","",INDEX(CARTAO_COMPRAS!$C:$C,INT((ROW()-2)/20)+2))</f>
        <v/>
      </c>
      <c r="C10232" s="0" t="str">
        <f aca="false">IF($A10232="","",INDEX(CARTAO_COMPRAS!$D:$D,INT((ROW()-2)/20)+2))</f>
        <v/>
      </c>
      <c r="D10232" s="0" t="str">
        <f aca="false">IF($A10232="","",INDEX(CARTAO_COMPRAS!$E:$E,INT((ROW()-2)/20)+2))</f>
        <v/>
      </c>
      <c r="E10232" s="0" t="str">
        <f aca="false">IF($A10232="","",INDEX(CARTAO_COMPRAS!$H:$H,INT((ROW()-2)/20)+2)+MOD(ROW()-2,20))</f>
        <v/>
      </c>
      <c r="F10232" s="0" t="str">
        <f aca="false">IF($A10232="","",INDEX(CARTAO_COMPRAS!$G:$G,INT((ROW()-2)/20)+2))</f>
        <v/>
      </c>
      <c r="G10232" s="5" t="str">
        <f aca="false">IF($A10232="","",INDEX(CARTAO_COMPRAS!$I:$I,INT((ROW()-2)/20)+2))</f>
        <v/>
      </c>
      <c r="H10232" s="4" t="str">
        <f aca="false">IF($A10232="","",EDATE(INDEX(CARTAO_COMPRAS!$J:$J,INT((ROW()-2)/20)+2),MOD(ROW()-2,20)))</f>
        <v/>
      </c>
      <c r="I10232" s="4" t="str">
        <f aca="false">IF($H10232="","",$H10232-WEEKDAY($H10232,2)+1)</f>
        <v/>
      </c>
      <c r="J10232" s="4" t="str">
        <f aca="false">IF($I10232="","",$I10232+6)</f>
        <v/>
      </c>
      <c r="K10232" s="6" t="str">
        <f aca="false">IF($H10232="","",DATE(YEAR($H10232),MONTH($H10232),1))</f>
        <v/>
      </c>
      <c r="L10232" s="0" t="str">
        <f aca="false">IF($A10232="","",INDEX(CARTAO_COMPRAS!$K:$K,INT((ROW()-2)/20)+2))</f>
        <v/>
      </c>
      <c r="M10232" s="0" t="str">
        <f aca="false">IF($A10232="","","Compra no cartão")</f>
        <v/>
      </c>
    </row>
    <row r="10233" customFormat="false" ht="13.5" hidden="false" customHeight="false" outlineLevel="0" collapsed="false">
      <c r="A10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3" s="0" t="str">
        <f aca="false">IF($A10233="","",INDEX(CARTAO_COMPRAS!$C:$C,INT((ROW()-2)/20)+2))</f>
        <v/>
      </c>
      <c r="C10233" s="0" t="str">
        <f aca="false">IF($A10233="","",INDEX(CARTAO_COMPRAS!$D:$D,INT((ROW()-2)/20)+2))</f>
        <v/>
      </c>
      <c r="D10233" s="0" t="str">
        <f aca="false">IF($A10233="","",INDEX(CARTAO_COMPRAS!$E:$E,INT((ROW()-2)/20)+2))</f>
        <v/>
      </c>
      <c r="E10233" s="0" t="str">
        <f aca="false">IF($A10233="","",INDEX(CARTAO_COMPRAS!$H:$H,INT((ROW()-2)/20)+2)+MOD(ROW()-2,20))</f>
        <v/>
      </c>
      <c r="F10233" s="0" t="str">
        <f aca="false">IF($A10233="","",INDEX(CARTAO_COMPRAS!$G:$G,INT((ROW()-2)/20)+2))</f>
        <v/>
      </c>
      <c r="G10233" s="5" t="str">
        <f aca="false">IF($A10233="","",INDEX(CARTAO_COMPRAS!$I:$I,INT((ROW()-2)/20)+2))</f>
        <v/>
      </c>
      <c r="H10233" s="4" t="str">
        <f aca="false">IF($A10233="","",EDATE(INDEX(CARTAO_COMPRAS!$J:$J,INT((ROW()-2)/20)+2),MOD(ROW()-2,20)))</f>
        <v/>
      </c>
      <c r="I10233" s="4" t="str">
        <f aca="false">IF($H10233="","",$H10233-WEEKDAY($H10233,2)+1)</f>
        <v/>
      </c>
      <c r="J10233" s="4" t="str">
        <f aca="false">IF($I10233="","",$I10233+6)</f>
        <v/>
      </c>
      <c r="K10233" s="6" t="str">
        <f aca="false">IF($H10233="","",DATE(YEAR($H10233),MONTH($H10233),1))</f>
        <v/>
      </c>
      <c r="L10233" s="0" t="str">
        <f aca="false">IF($A10233="","",INDEX(CARTAO_COMPRAS!$K:$K,INT((ROW()-2)/20)+2))</f>
        <v/>
      </c>
      <c r="M10233" s="0" t="str">
        <f aca="false">IF($A10233="","","Compra no cartão")</f>
        <v/>
      </c>
    </row>
    <row r="10234" customFormat="false" ht="13.5" hidden="false" customHeight="false" outlineLevel="0" collapsed="false">
      <c r="A10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4" s="0" t="str">
        <f aca="false">IF($A10234="","",INDEX(CARTAO_COMPRAS!$C:$C,INT((ROW()-2)/20)+2))</f>
        <v/>
      </c>
      <c r="C10234" s="0" t="str">
        <f aca="false">IF($A10234="","",INDEX(CARTAO_COMPRAS!$D:$D,INT((ROW()-2)/20)+2))</f>
        <v/>
      </c>
      <c r="D10234" s="0" t="str">
        <f aca="false">IF($A10234="","",INDEX(CARTAO_COMPRAS!$E:$E,INT((ROW()-2)/20)+2))</f>
        <v/>
      </c>
      <c r="E10234" s="0" t="str">
        <f aca="false">IF($A10234="","",INDEX(CARTAO_COMPRAS!$H:$H,INT((ROW()-2)/20)+2)+MOD(ROW()-2,20))</f>
        <v/>
      </c>
      <c r="F10234" s="0" t="str">
        <f aca="false">IF($A10234="","",INDEX(CARTAO_COMPRAS!$G:$G,INT((ROW()-2)/20)+2))</f>
        <v/>
      </c>
      <c r="G10234" s="5" t="str">
        <f aca="false">IF($A10234="","",INDEX(CARTAO_COMPRAS!$I:$I,INT((ROW()-2)/20)+2))</f>
        <v/>
      </c>
      <c r="H10234" s="4" t="str">
        <f aca="false">IF($A10234="","",EDATE(INDEX(CARTAO_COMPRAS!$J:$J,INT((ROW()-2)/20)+2),MOD(ROW()-2,20)))</f>
        <v/>
      </c>
      <c r="I10234" s="4" t="str">
        <f aca="false">IF($H10234="","",$H10234-WEEKDAY($H10234,2)+1)</f>
        <v/>
      </c>
      <c r="J10234" s="4" t="str">
        <f aca="false">IF($I10234="","",$I10234+6)</f>
        <v/>
      </c>
      <c r="K10234" s="6" t="str">
        <f aca="false">IF($H10234="","",DATE(YEAR($H10234),MONTH($H10234),1))</f>
        <v/>
      </c>
      <c r="L10234" s="0" t="str">
        <f aca="false">IF($A10234="","",INDEX(CARTAO_COMPRAS!$K:$K,INT((ROW()-2)/20)+2))</f>
        <v/>
      </c>
      <c r="M10234" s="0" t="str">
        <f aca="false">IF($A10234="","","Compra no cartão")</f>
        <v/>
      </c>
    </row>
    <row r="10235" customFormat="false" ht="13.5" hidden="false" customHeight="false" outlineLevel="0" collapsed="false">
      <c r="A10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5" s="0" t="str">
        <f aca="false">IF($A10235="","",INDEX(CARTAO_COMPRAS!$C:$C,INT((ROW()-2)/20)+2))</f>
        <v/>
      </c>
      <c r="C10235" s="0" t="str">
        <f aca="false">IF($A10235="","",INDEX(CARTAO_COMPRAS!$D:$D,INT((ROW()-2)/20)+2))</f>
        <v/>
      </c>
      <c r="D10235" s="0" t="str">
        <f aca="false">IF($A10235="","",INDEX(CARTAO_COMPRAS!$E:$E,INT((ROW()-2)/20)+2))</f>
        <v/>
      </c>
      <c r="E10235" s="0" t="str">
        <f aca="false">IF($A10235="","",INDEX(CARTAO_COMPRAS!$H:$H,INT((ROW()-2)/20)+2)+MOD(ROW()-2,20))</f>
        <v/>
      </c>
      <c r="F10235" s="0" t="str">
        <f aca="false">IF($A10235="","",INDEX(CARTAO_COMPRAS!$G:$G,INT((ROW()-2)/20)+2))</f>
        <v/>
      </c>
      <c r="G10235" s="5" t="str">
        <f aca="false">IF($A10235="","",INDEX(CARTAO_COMPRAS!$I:$I,INT((ROW()-2)/20)+2))</f>
        <v/>
      </c>
      <c r="H10235" s="4" t="str">
        <f aca="false">IF($A10235="","",EDATE(INDEX(CARTAO_COMPRAS!$J:$J,INT((ROW()-2)/20)+2),MOD(ROW()-2,20)))</f>
        <v/>
      </c>
      <c r="I10235" s="4" t="str">
        <f aca="false">IF($H10235="","",$H10235-WEEKDAY($H10235,2)+1)</f>
        <v/>
      </c>
      <c r="J10235" s="4" t="str">
        <f aca="false">IF($I10235="","",$I10235+6)</f>
        <v/>
      </c>
      <c r="K10235" s="6" t="str">
        <f aca="false">IF($H10235="","",DATE(YEAR($H10235),MONTH($H10235),1))</f>
        <v/>
      </c>
      <c r="L10235" s="0" t="str">
        <f aca="false">IF($A10235="","",INDEX(CARTAO_COMPRAS!$K:$K,INT((ROW()-2)/20)+2))</f>
        <v/>
      </c>
      <c r="M10235" s="0" t="str">
        <f aca="false">IF($A10235="","","Compra no cartão")</f>
        <v/>
      </c>
    </row>
    <row r="10236" customFormat="false" ht="13.5" hidden="false" customHeight="false" outlineLevel="0" collapsed="false">
      <c r="A10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6" s="0" t="str">
        <f aca="false">IF($A10236="","",INDEX(CARTAO_COMPRAS!$C:$C,INT((ROW()-2)/20)+2))</f>
        <v/>
      </c>
      <c r="C10236" s="0" t="str">
        <f aca="false">IF($A10236="","",INDEX(CARTAO_COMPRAS!$D:$D,INT((ROW()-2)/20)+2))</f>
        <v/>
      </c>
      <c r="D10236" s="0" t="str">
        <f aca="false">IF($A10236="","",INDEX(CARTAO_COMPRAS!$E:$E,INT((ROW()-2)/20)+2))</f>
        <v/>
      </c>
      <c r="E10236" s="0" t="str">
        <f aca="false">IF($A10236="","",INDEX(CARTAO_COMPRAS!$H:$H,INT((ROW()-2)/20)+2)+MOD(ROW()-2,20))</f>
        <v/>
      </c>
      <c r="F10236" s="0" t="str">
        <f aca="false">IF($A10236="","",INDEX(CARTAO_COMPRAS!$G:$G,INT((ROW()-2)/20)+2))</f>
        <v/>
      </c>
      <c r="G10236" s="5" t="str">
        <f aca="false">IF($A10236="","",INDEX(CARTAO_COMPRAS!$I:$I,INT((ROW()-2)/20)+2))</f>
        <v/>
      </c>
      <c r="H10236" s="4" t="str">
        <f aca="false">IF($A10236="","",EDATE(INDEX(CARTAO_COMPRAS!$J:$J,INT((ROW()-2)/20)+2),MOD(ROW()-2,20)))</f>
        <v/>
      </c>
      <c r="I10236" s="4" t="str">
        <f aca="false">IF($H10236="","",$H10236-WEEKDAY($H10236,2)+1)</f>
        <v/>
      </c>
      <c r="J10236" s="4" t="str">
        <f aca="false">IF($I10236="","",$I10236+6)</f>
        <v/>
      </c>
      <c r="K10236" s="6" t="str">
        <f aca="false">IF($H10236="","",DATE(YEAR($H10236),MONTH($H10236),1))</f>
        <v/>
      </c>
      <c r="L10236" s="0" t="str">
        <f aca="false">IF($A10236="","",INDEX(CARTAO_COMPRAS!$K:$K,INT((ROW()-2)/20)+2))</f>
        <v/>
      </c>
      <c r="M10236" s="0" t="str">
        <f aca="false">IF($A10236="","","Compra no cartão")</f>
        <v/>
      </c>
    </row>
    <row r="10237" customFormat="false" ht="13.5" hidden="false" customHeight="false" outlineLevel="0" collapsed="false">
      <c r="A10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7" s="0" t="str">
        <f aca="false">IF($A10237="","",INDEX(CARTAO_COMPRAS!$C:$C,INT((ROW()-2)/20)+2))</f>
        <v/>
      </c>
      <c r="C10237" s="0" t="str">
        <f aca="false">IF($A10237="","",INDEX(CARTAO_COMPRAS!$D:$D,INT((ROW()-2)/20)+2))</f>
        <v/>
      </c>
      <c r="D10237" s="0" t="str">
        <f aca="false">IF($A10237="","",INDEX(CARTAO_COMPRAS!$E:$E,INT((ROW()-2)/20)+2))</f>
        <v/>
      </c>
      <c r="E10237" s="0" t="str">
        <f aca="false">IF($A10237="","",INDEX(CARTAO_COMPRAS!$H:$H,INT((ROW()-2)/20)+2)+MOD(ROW()-2,20))</f>
        <v/>
      </c>
      <c r="F10237" s="0" t="str">
        <f aca="false">IF($A10237="","",INDEX(CARTAO_COMPRAS!$G:$G,INT((ROW()-2)/20)+2))</f>
        <v/>
      </c>
      <c r="G10237" s="5" t="str">
        <f aca="false">IF($A10237="","",INDEX(CARTAO_COMPRAS!$I:$I,INT((ROW()-2)/20)+2))</f>
        <v/>
      </c>
      <c r="H10237" s="4" t="str">
        <f aca="false">IF($A10237="","",EDATE(INDEX(CARTAO_COMPRAS!$J:$J,INT((ROW()-2)/20)+2),MOD(ROW()-2,20)))</f>
        <v/>
      </c>
      <c r="I10237" s="4" t="str">
        <f aca="false">IF($H10237="","",$H10237-WEEKDAY($H10237,2)+1)</f>
        <v/>
      </c>
      <c r="J10237" s="4" t="str">
        <f aca="false">IF($I10237="","",$I10237+6)</f>
        <v/>
      </c>
      <c r="K10237" s="6" t="str">
        <f aca="false">IF($H10237="","",DATE(YEAR($H10237),MONTH($H10237),1))</f>
        <v/>
      </c>
      <c r="L10237" s="0" t="str">
        <f aca="false">IF($A10237="","",INDEX(CARTAO_COMPRAS!$K:$K,INT((ROW()-2)/20)+2))</f>
        <v/>
      </c>
      <c r="M10237" s="0" t="str">
        <f aca="false">IF($A10237="","","Compra no cartão")</f>
        <v/>
      </c>
    </row>
    <row r="10238" customFormat="false" ht="13.5" hidden="false" customHeight="false" outlineLevel="0" collapsed="false">
      <c r="A10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8" s="0" t="str">
        <f aca="false">IF($A10238="","",INDEX(CARTAO_COMPRAS!$C:$C,INT((ROW()-2)/20)+2))</f>
        <v/>
      </c>
      <c r="C10238" s="0" t="str">
        <f aca="false">IF($A10238="","",INDEX(CARTAO_COMPRAS!$D:$D,INT((ROW()-2)/20)+2))</f>
        <v/>
      </c>
      <c r="D10238" s="0" t="str">
        <f aca="false">IF($A10238="","",INDEX(CARTAO_COMPRAS!$E:$E,INT((ROW()-2)/20)+2))</f>
        <v/>
      </c>
      <c r="E10238" s="0" t="str">
        <f aca="false">IF($A10238="","",INDEX(CARTAO_COMPRAS!$H:$H,INT((ROW()-2)/20)+2)+MOD(ROW()-2,20))</f>
        <v/>
      </c>
      <c r="F10238" s="0" t="str">
        <f aca="false">IF($A10238="","",INDEX(CARTAO_COMPRAS!$G:$G,INT((ROW()-2)/20)+2))</f>
        <v/>
      </c>
      <c r="G10238" s="5" t="str">
        <f aca="false">IF($A10238="","",INDEX(CARTAO_COMPRAS!$I:$I,INT((ROW()-2)/20)+2))</f>
        <v/>
      </c>
      <c r="H10238" s="4" t="str">
        <f aca="false">IF($A10238="","",EDATE(INDEX(CARTAO_COMPRAS!$J:$J,INT((ROW()-2)/20)+2),MOD(ROW()-2,20)))</f>
        <v/>
      </c>
      <c r="I10238" s="4" t="str">
        <f aca="false">IF($H10238="","",$H10238-WEEKDAY($H10238,2)+1)</f>
        <v/>
      </c>
      <c r="J10238" s="4" t="str">
        <f aca="false">IF($I10238="","",$I10238+6)</f>
        <v/>
      </c>
      <c r="K10238" s="6" t="str">
        <f aca="false">IF($H10238="","",DATE(YEAR($H10238),MONTH($H10238),1))</f>
        <v/>
      </c>
      <c r="L10238" s="0" t="str">
        <f aca="false">IF($A10238="","",INDEX(CARTAO_COMPRAS!$K:$K,INT((ROW()-2)/20)+2))</f>
        <v/>
      </c>
      <c r="M10238" s="0" t="str">
        <f aca="false">IF($A10238="","","Compra no cartão")</f>
        <v/>
      </c>
    </row>
    <row r="10239" customFormat="false" ht="13.5" hidden="false" customHeight="false" outlineLevel="0" collapsed="false">
      <c r="A10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39" s="0" t="str">
        <f aca="false">IF($A10239="","",INDEX(CARTAO_COMPRAS!$C:$C,INT((ROW()-2)/20)+2))</f>
        <v/>
      </c>
      <c r="C10239" s="0" t="str">
        <f aca="false">IF($A10239="","",INDEX(CARTAO_COMPRAS!$D:$D,INT((ROW()-2)/20)+2))</f>
        <v/>
      </c>
      <c r="D10239" s="0" t="str">
        <f aca="false">IF($A10239="","",INDEX(CARTAO_COMPRAS!$E:$E,INT((ROW()-2)/20)+2))</f>
        <v/>
      </c>
      <c r="E10239" s="0" t="str">
        <f aca="false">IF($A10239="","",INDEX(CARTAO_COMPRAS!$H:$H,INT((ROW()-2)/20)+2)+MOD(ROW()-2,20))</f>
        <v/>
      </c>
      <c r="F10239" s="0" t="str">
        <f aca="false">IF($A10239="","",INDEX(CARTAO_COMPRAS!$G:$G,INT((ROW()-2)/20)+2))</f>
        <v/>
      </c>
      <c r="G10239" s="5" t="str">
        <f aca="false">IF($A10239="","",INDEX(CARTAO_COMPRAS!$I:$I,INT((ROW()-2)/20)+2))</f>
        <v/>
      </c>
      <c r="H10239" s="4" t="str">
        <f aca="false">IF($A10239="","",EDATE(INDEX(CARTAO_COMPRAS!$J:$J,INT((ROW()-2)/20)+2),MOD(ROW()-2,20)))</f>
        <v/>
      </c>
      <c r="I10239" s="4" t="str">
        <f aca="false">IF($H10239="","",$H10239-WEEKDAY($H10239,2)+1)</f>
        <v/>
      </c>
      <c r="J10239" s="4" t="str">
        <f aca="false">IF($I10239="","",$I10239+6)</f>
        <v/>
      </c>
      <c r="K10239" s="6" t="str">
        <f aca="false">IF($H10239="","",DATE(YEAR($H10239),MONTH($H10239),1))</f>
        <v/>
      </c>
      <c r="L10239" s="0" t="str">
        <f aca="false">IF($A10239="","",INDEX(CARTAO_COMPRAS!$K:$K,INT((ROW()-2)/20)+2))</f>
        <v/>
      </c>
      <c r="M10239" s="0" t="str">
        <f aca="false">IF($A10239="","","Compra no cartão")</f>
        <v/>
      </c>
    </row>
    <row r="10240" customFormat="false" ht="13.5" hidden="false" customHeight="false" outlineLevel="0" collapsed="false">
      <c r="A10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0" s="0" t="str">
        <f aca="false">IF($A10240="","",INDEX(CARTAO_COMPRAS!$C:$C,INT((ROW()-2)/20)+2))</f>
        <v/>
      </c>
      <c r="C10240" s="0" t="str">
        <f aca="false">IF($A10240="","",INDEX(CARTAO_COMPRAS!$D:$D,INT((ROW()-2)/20)+2))</f>
        <v/>
      </c>
      <c r="D10240" s="0" t="str">
        <f aca="false">IF($A10240="","",INDEX(CARTAO_COMPRAS!$E:$E,INT((ROW()-2)/20)+2))</f>
        <v/>
      </c>
      <c r="E10240" s="0" t="str">
        <f aca="false">IF($A10240="","",INDEX(CARTAO_COMPRAS!$H:$H,INT((ROW()-2)/20)+2)+MOD(ROW()-2,20))</f>
        <v/>
      </c>
      <c r="F10240" s="0" t="str">
        <f aca="false">IF($A10240="","",INDEX(CARTAO_COMPRAS!$G:$G,INT((ROW()-2)/20)+2))</f>
        <v/>
      </c>
      <c r="G10240" s="5" t="str">
        <f aca="false">IF($A10240="","",INDEX(CARTAO_COMPRAS!$I:$I,INT((ROW()-2)/20)+2))</f>
        <v/>
      </c>
      <c r="H10240" s="4" t="str">
        <f aca="false">IF($A10240="","",EDATE(INDEX(CARTAO_COMPRAS!$J:$J,INT((ROW()-2)/20)+2),MOD(ROW()-2,20)))</f>
        <v/>
      </c>
      <c r="I10240" s="4" t="str">
        <f aca="false">IF($H10240="","",$H10240-WEEKDAY($H10240,2)+1)</f>
        <v/>
      </c>
      <c r="J10240" s="4" t="str">
        <f aca="false">IF($I10240="","",$I10240+6)</f>
        <v/>
      </c>
      <c r="K10240" s="6" t="str">
        <f aca="false">IF($H10240="","",DATE(YEAR($H10240),MONTH($H10240),1))</f>
        <v/>
      </c>
      <c r="L10240" s="0" t="str">
        <f aca="false">IF($A10240="","",INDEX(CARTAO_COMPRAS!$K:$K,INT((ROW()-2)/20)+2))</f>
        <v/>
      </c>
      <c r="M10240" s="0" t="str">
        <f aca="false">IF($A10240="","","Compra no cartão")</f>
        <v/>
      </c>
    </row>
    <row r="10241" customFormat="false" ht="13.5" hidden="false" customHeight="false" outlineLevel="0" collapsed="false">
      <c r="A10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1" s="0" t="str">
        <f aca="false">IF($A10241="","",INDEX(CARTAO_COMPRAS!$C:$C,INT((ROW()-2)/20)+2))</f>
        <v/>
      </c>
      <c r="C10241" s="0" t="str">
        <f aca="false">IF($A10241="","",INDEX(CARTAO_COMPRAS!$D:$D,INT((ROW()-2)/20)+2))</f>
        <v/>
      </c>
      <c r="D10241" s="0" t="str">
        <f aca="false">IF($A10241="","",INDEX(CARTAO_COMPRAS!$E:$E,INT((ROW()-2)/20)+2))</f>
        <v/>
      </c>
      <c r="E10241" s="0" t="str">
        <f aca="false">IF($A10241="","",INDEX(CARTAO_COMPRAS!$H:$H,INT((ROW()-2)/20)+2)+MOD(ROW()-2,20))</f>
        <v/>
      </c>
      <c r="F10241" s="0" t="str">
        <f aca="false">IF($A10241="","",INDEX(CARTAO_COMPRAS!$G:$G,INT((ROW()-2)/20)+2))</f>
        <v/>
      </c>
      <c r="G10241" s="5" t="str">
        <f aca="false">IF($A10241="","",INDEX(CARTAO_COMPRAS!$I:$I,INT((ROW()-2)/20)+2))</f>
        <v/>
      </c>
      <c r="H10241" s="4" t="str">
        <f aca="false">IF($A10241="","",EDATE(INDEX(CARTAO_COMPRAS!$J:$J,INT((ROW()-2)/20)+2),MOD(ROW()-2,20)))</f>
        <v/>
      </c>
      <c r="I10241" s="4" t="str">
        <f aca="false">IF($H10241="","",$H10241-WEEKDAY($H10241,2)+1)</f>
        <v/>
      </c>
      <c r="J10241" s="4" t="str">
        <f aca="false">IF($I10241="","",$I10241+6)</f>
        <v/>
      </c>
      <c r="K10241" s="6" t="str">
        <f aca="false">IF($H10241="","",DATE(YEAR($H10241),MONTH($H10241),1))</f>
        <v/>
      </c>
      <c r="L10241" s="0" t="str">
        <f aca="false">IF($A10241="","",INDEX(CARTAO_COMPRAS!$K:$K,INT((ROW()-2)/20)+2))</f>
        <v/>
      </c>
      <c r="M10241" s="0" t="str">
        <f aca="false">IF($A10241="","","Compra no cartão")</f>
        <v/>
      </c>
    </row>
    <row r="10242" customFormat="false" ht="13.5" hidden="false" customHeight="false" outlineLevel="0" collapsed="false">
      <c r="A102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2" s="0" t="str">
        <f aca="false">IF($A10242="","",INDEX(CARTAO_COMPRAS!$C:$C,INT((ROW()-2)/20)+2))</f>
        <v/>
      </c>
      <c r="C10242" s="0" t="str">
        <f aca="false">IF($A10242="","",INDEX(CARTAO_COMPRAS!$D:$D,INT((ROW()-2)/20)+2))</f>
        <v/>
      </c>
      <c r="D10242" s="0" t="str">
        <f aca="false">IF($A10242="","",INDEX(CARTAO_COMPRAS!$E:$E,INT((ROW()-2)/20)+2))</f>
        <v/>
      </c>
      <c r="E10242" s="0" t="str">
        <f aca="false">IF($A10242="","",INDEX(CARTAO_COMPRAS!$H:$H,INT((ROW()-2)/20)+2)+MOD(ROW()-2,20))</f>
        <v/>
      </c>
      <c r="F10242" s="0" t="str">
        <f aca="false">IF($A10242="","",INDEX(CARTAO_COMPRAS!$G:$G,INT((ROW()-2)/20)+2))</f>
        <v/>
      </c>
      <c r="G10242" s="5" t="str">
        <f aca="false">IF($A10242="","",INDEX(CARTAO_COMPRAS!$I:$I,INT((ROW()-2)/20)+2))</f>
        <v/>
      </c>
      <c r="H10242" s="4" t="str">
        <f aca="false">IF($A10242="","",EDATE(INDEX(CARTAO_COMPRAS!$J:$J,INT((ROW()-2)/20)+2),MOD(ROW()-2,20)))</f>
        <v/>
      </c>
      <c r="I10242" s="4" t="str">
        <f aca="false">IF($H10242="","",$H10242-WEEKDAY($H10242,2)+1)</f>
        <v/>
      </c>
      <c r="J10242" s="4" t="str">
        <f aca="false">IF($I10242="","",$I10242+6)</f>
        <v/>
      </c>
      <c r="K10242" s="6" t="str">
        <f aca="false">IF($H10242="","",DATE(YEAR($H10242),MONTH($H10242),1))</f>
        <v/>
      </c>
      <c r="L10242" s="0" t="str">
        <f aca="false">IF($A10242="","",INDEX(CARTAO_COMPRAS!$K:$K,INT((ROW()-2)/20)+2))</f>
        <v/>
      </c>
      <c r="M10242" s="0" t="str">
        <f aca="false">IF($A10242="","","Compra no cartão")</f>
        <v/>
      </c>
    </row>
    <row r="10243" customFormat="false" ht="13.5" hidden="false" customHeight="false" outlineLevel="0" collapsed="false">
      <c r="A10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3" s="0" t="str">
        <f aca="false">IF($A10243="","",INDEX(CARTAO_COMPRAS!$C:$C,INT((ROW()-2)/20)+2))</f>
        <v/>
      </c>
      <c r="C10243" s="0" t="str">
        <f aca="false">IF($A10243="","",INDEX(CARTAO_COMPRAS!$D:$D,INT((ROW()-2)/20)+2))</f>
        <v/>
      </c>
      <c r="D10243" s="0" t="str">
        <f aca="false">IF($A10243="","",INDEX(CARTAO_COMPRAS!$E:$E,INT((ROW()-2)/20)+2))</f>
        <v/>
      </c>
      <c r="E10243" s="0" t="str">
        <f aca="false">IF($A10243="","",INDEX(CARTAO_COMPRAS!$H:$H,INT((ROW()-2)/20)+2)+MOD(ROW()-2,20))</f>
        <v/>
      </c>
      <c r="F10243" s="0" t="str">
        <f aca="false">IF($A10243="","",INDEX(CARTAO_COMPRAS!$G:$G,INT((ROW()-2)/20)+2))</f>
        <v/>
      </c>
      <c r="G10243" s="5" t="str">
        <f aca="false">IF($A10243="","",INDEX(CARTAO_COMPRAS!$I:$I,INT((ROW()-2)/20)+2))</f>
        <v/>
      </c>
      <c r="H10243" s="4" t="str">
        <f aca="false">IF($A10243="","",EDATE(INDEX(CARTAO_COMPRAS!$J:$J,INT((ROW()-2)/20)+2),MOD(ROW()-2,20)))</f>
        <v/>
      </c>
      <c r="I10243" s="4" t="str">
        <f aca="false">IF($H10243="","",$H10243-WEEKDAY($H10243,2)+1)</f>
        <v/>
      </c>
      <c r="J10243" s="4" t="str">
        <f aca="false">IF($I10243="","",$I10243+6)</f>
        <v/>
      </c>
      <c r="K10243" s="6" t="str">
        <f aca="false">IF($H10243="","",DATE(YEAR($H10243),MONTH($H10243),1))</f>
        <v/>
      </c>
      <c r="L10243" s="0" t="str">
        <f aca="false">IF($A10243="","",INDEX(CARTAO_COMPRAS!$K:$K,INT((ROW()-2)/20)+2))</f>
        <v/>
      </c>
      <c r="M10243" s="0" t="str">
        <f aca="false">IF($A10243="","","Compra no cartão")</f>
        <v/>
      </c>
    </row>
    <row r="10244" customFormat="false" ht="13.5" hidden="false" customHeight="false" outlineLevel="0" collapsed="false">
      <c r="A10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4" s="0" t="str">
        <f aca="false">IF($A10244="","",INDEX(CARTAO_COMPRAS!$C:$C,INT((ROW()-2)/20)+2))</f>
        <v/>
      </c>
      <c r="C10244" s="0" t="str">
        <f aca="false">IF($A10244="","",INDEX(CARTAO_COMPRAS!$D:$D,INT((ROW()-2)/20)+2))</f>
        <v/>
      </c>
      <c r="D10244" s="0" t="str">
        <f aca="false">IF($A10244="","",INDEX(CARTAO_COMPRAS!$E:$E,INT((ROW()-2)/20)+2))</f>
        <v/>
      </c>
      <c r="E10244" s="0" t="str">
        <f aca="false">IF($A10244="","",INDEX(CARTAO_COMPRAS!$H:$H,INT((ROW()-2)/20)+2)+MOD(ROW()-2,20))</f>
        <v/>
      </c>
      <c r="F10244" s="0" t="str">
        <f aca="false">IF($A10244="","",INDEX(CARTAO_COMPRAS!$G:$G,INT((ROW()-2)/20)+2))</f>
        <v/>
      </c>
      <c r="G10244" s="5" t="str">
        <f aca="false">IF($A10244="","",INDEX(CARTAO_COMPRAS!$I:$I,INT((ROW()-2)/20)+2))</f>
        <v/>
      </c>
      <c r="H10244" s="4" t="str">
        <f aca="false">IF($A10244="","",EDATE(INDEX(CARTAO_COMPRAS!$J:$J,INT((ROW()-2)/20)+2),MOD(ROW()-2,20)))</f>
        <v/>
      </c>
      <c r="I10244" s="4" t="str">
        <f aca="false">IF($H10244="","",$H10244-WEEKDAY($H10244,2)+1)</f>
        <v/>
      </c>
      <c r="J10244" s="4" t="str">
        <f aca="false">IF($I10244="","",$I10244+6)</f>
        <v/>
      </c>
      <c r="K10244" s="6" t="str">
        <f aca="false">IF($H10244="","",DATE(YEAR($H10244),MONTH($H10244),1))</f>
        <v/>
      </c>
      <c r="L10244" s="0" t="str">
        <f aca="false">IF($A10244="","",INDEX(CARTAO_COMPRAS!$K:$K,INT((ROW()-2)/20)+2))</f>
        <v/>
      </c>
      <c r="M10244" s="0" t="str">
        <f aca="false">IF($A10244="","","Compra no cartão")</f>
        <v/>
      </c>
    </row>
    <row r="10245" customFormat="false" ht="13.5" hidden="false" customHeight="false" outlineLevel="0" collapsed="false">
      <c r="A10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5" s="0" t="str">
        <f aca="false">IF($A10245="","",INDEX(CARTAO_COMPRAS!$C:$C,INT((ROW()-2)/20)+2))</f>
        <v/>
      </c>
      <c r="C10245" s="0" t="str">
        <f aca="false">IF($A10245="","",INDEX(CARTAO_COMPRAS!$D:$D,INT((ROW()-2)/20)+2))</f>
        <v/>
      </c>
      <c r="D10245" s="0" t="str">
        <f aca="false">IF($A10245="","",INDEX(CARTAO_COMPRAS!$E:$E,INT((ROW()-2)/20)+2))</f>
        <v/>
      </c>
      <c r="E10245" s="0" t="str">
        <f aca="false">IF($A10245="","",INDEX(CARTAO_COMPRAS!$H:$H,INT((ROW()-2)/20)+2)+MOD(ROW()-2,20))</f>
        <v/>
      </c>
      <c r="F10245" s="0" t="str">
        <f aca="false">IF($A10245="","",INDEX(CARTAO_COMPRAS!$G:$G,INT((ROW()-2)/20)+2))</f>
        <v/>
      </c>
      <c r="G10245" s="5" t="str">
        <f aca="false">IF($A10245="","",INDEX(CARTAO_COMPRAS!$I:$I,INT((ROW()-2)/20)+2))</f>
        <v/>
      </c>
      <c r="H10245" s="4" t="str">
        <f aca="false">IF($A10245="","",EDATE(INDEX(CARTAO_COMPRAS!$J:$J,INT((ROW()-2)/20)+2),MOD(ROW()-2,20)))</f>
        <v/>
      </c>
      <c r="I10245" s="4" t="str">
        <f aca="false">IF($H10245="","",$H10245-WEEKDAY($H10245,2)+1)</f>
        <v/>
      </c>
      <c r="J10245" s="4" t="str">
        <f aca="false">IF($I10245="","",$I10245+6)</f>
        <v/>
      </c>
      <c r="K10245" s="6" t="str">
        <f aca="false">IF($H10245="","",DATE(YEAR($H10245),MONTH($H10245),1))</f>
        <v/>
      </c>
      <c r="L10245" s="0" t="str">
        <f aca="false">IF($A10245="","",INDEX(CARTAO_COMPRAS!$K:$K,INT((ROW()-2)/20)+2))</f>
        <v/>
      </c>
      <c r="M10245" s="0" t="str">
        <f aca="false">IF($A10245="","","Compra no cartão")</f>
        <v/>
      </c>
    </row>
    <row r="10246" customFormat="false" ht="13.5" hidden="false" customHeight="false" outlineLevel="0" collapsed="false">
      <c r="A10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6" s="0" t="str">
        <f aca="false">IF($A10246="","",INDEX(CARTAO_COMPRAS!$C:$C,INT((ROW()-2)/20)+2))</f>
        <v/>
      </c>
      <c r="C10246" s="0" t="str">
        <f aca="false">IF($A10246="","",INDEX(CARTAO_COMPRAS!$D:$D,INT((ROW()-2)/20)+2))</f>
        <v/>
      </c>
      <c r="D10246" s="0" t="str">
        <f aca="false">IF($A10246="","",INDEX(CARTAO_COMPRAS!$E:$E,INT((ROW()-2)/20)+2))</f>
        <v/>
      </c>
      <c r="E10246" s="0" t="str">
        <f aca="false">IF($A10246="","",INDEX(CARTAO_COMPRAS!$H:$H,INT((ROW()-2)/20)+2)+MOD(ROW()-2,20))</f>
        <v/>
      </c>
      <c r="F10246" s="0" t="str">
        <f aca="false">IF($A10246="","",INDEX(CARTAO_COMPRAS!$G:$G,INT((ROW()-2)/20)+2))</f>
        <v/>
      </c>
      <c r="G10246" s="5" t="str">
        <f aca="false">IF($A10246="","",INDEX(CARTAO_COMPRAS!$I:$I,INT((ROW()-2)/20)+2))</f>
        <v/>
      </c>
      <c r="H10246" s="4" t="str">
        <f aca="false">IF($A10246="","",EDATE(INDEX(CARTAO_COMPRAS!$J:$J,INT((ROW()-2)/20)+2),MOD(ROW()-2,20)))</f>
        <v/>
      </c>
      <c r="I10246" s="4" t="str">
        <f aca="false">IF($H10246="","",$H10246-WEEKDAY($H10246,2)+1)</f>
        <v/>
      </c>
      <c r="J10246" s="4" t="str">
        <f aca="false">IF($I10246="","",$I10246+6)</f>
        <v/>
      </c>
      <c r="K10246" s="6" t="str">
        <f aca="false">IF($H10246="","",DATE(YEAR($H10246),MONTH($H10246),1))</f>
        <v/>
      </c>
      <c r="L10246" s="0" t="str">
        <f aca="false">IF($A10246="","",INDEX(CARTAO_COMPRAS!$K:$K,INT((ROW()-2)/20)+2))</f>
        <v/>
      </c>
      <c r="M10246" s="0" t="str">
        <f aca="false">IF($A10246="","","Compra no cartão")</f>
        <v/>
      </c>
    </row>
    <row r="10247" customFormat="false" ht="13.5" hidden="false" customHeight="false" outlineLevel="0" collapsed="false">
      <c r="A10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7" s="0" t="str">
        <f aca="false">IF($A10247="","",INDEX(CARTAO_COMPRAS!$C:$C,INT((ROW()-2)/20)+2))</f>
        <v/>
      </c>
      <c r="C10247" s="0" t="str">
        <f aca="false">IF($A10247="","",INDEX(CARTAO_COMPRAS!$D:$D,INT((ROW()-2)/20)+2))</f>
        <v/>
      </c>
      <c r="D10247" s="0" t="str">
        <f aca="false">IF($A10247="","",INDEX(CARTAO_COMPRAS!$E:$E,INT((ROW()-2)/20)+2))</f>
        <v/>
      </c>
      <c r="E10247" s="0" t="str">
        <f aca="false">IF($A10247="","",INDEX(CARTAO_COMPRAS!$H:$H,INT((ROW()-2)/20)+2)+MOD(ROW()-2,20))</f>
        <v/>
      </c>
      <c r="F10247" s="0" t="str">
        <f aca="false">IF($A10247="","",INDEX(CARTAO_COMPRAS!$G:$G,INT((ROW()-2)/20)+2))</f>
        <v/>
      </c>
      <c r="G10247" s="5" t="str">
        <f aca="false">IF($A10247="","",INDEX(CARTAO_COMPRAS!$I:$I,INT((ROW()-2)/20)+2))</f>
        <v/>
      </c>
      <c r="H10247" s="4" t="str">
        <f aca="false">IF($A10247="","",EDATE(INDEX(CARTAO_COMPRAS!$J:$J,INT((ROW()-2)/20)+2),MOD(ROW()-2,20)))</f>
        <v/>
      </c>
      <c r="I10247" s="4" t="str">
        <f aca="false">IF($H10247="","",$H10247-WEEKDAY($H10247,2)+1)</f>
        <v/>
      </c>
      <c r="J10247" s="4" t="str">
        <f aca="false">IF($I10247="","",$I10247+6)</f>
        <v/>
      </c>
      <c r="K10247" s="6" t="str">
        <f aca="false">IF($H10247="","",DATE(YEAR($H10247),MONTH($H10247),1))</f>
        <v/>
      </c>
      <c r="L10247" s="0" t="str">
        <f aca="false">IF($A10247="","",INDEX(CARTAO_COMPRAS!$K:$K,INT((ROW()-2)/20)+2))</f>
        <v/>
      </c>
      <c r="M10247" s="0" t="str">
        <f aca="false">IF($A10247="","","Compra no cartão")</f>
        <v/>
      </c>
    </row>
    <row r="10248" customFormat="false" ht="13.5" hidden="false" customHeight="false" outlineLevel="0" collapsed="false">
      <c r="A10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8" s="0" t="str">
        <f aca="false">IF($A10248="","",INDEX(CARTAO_COMPRAS!$C:$C,INT((ROW()-2)/20)+2))</f>
        <v/>
      </c>
      <c r="C10248" s="0" t="str">
        <f aca="false">IF($A10248="","",INDEX(CARTAO_COMPRAS!$D:$D,INT((ROW()-2)/20)+2))</f>
        <v/>
      </c>
      <c r="D10248" s="0" t="str">
        <f aca="false">IF($A10248="","",INDEX(CARTAO_COMPRAS!$E:$E,INT((ROW()-2)/20)+2))</f>
        <v/>
      </c>
      <c r="E10248" s="0" t="str">
        <f aca="false">IF($A10248="","",INDEX(CARTAO_COMPRAS!$H:$H,INT((ROW()-2)/20)+2)+MOD(ROW()-2,20))</f>
        <v/>
      </c>
      <c r="F10248" s="0" t="str">
        <f aca="false">IF($A10248="","",INDEX(CARTAO_COMPRAS!$G:$G,INT((ROW()-2)/20)+2))</f>
        <v/>
      </c>
      <c r="G10248" s="5" t="str">
        <f aca="false">IF($A10248="","",INDEX(CARTAO_COMPRAS!$I:$I,INT((ROW()-2)/20)+2))</f>
        <v/>
      </c>
      <c r="H10248" s="4" t="str">
        <f aca="false">IF($A10248="","",EDATE(INDEX(CARTAO_COMPRAS!$J:$J,INT((ROW()-2)/20)+2),MOD(ROW()-2,20)))</f>
        <v/>
      </c>
      <c r="I10248" s="4" t="str">
        <f aca="false">IF($H10248="","",$H10248-WEEKDAY($H10248,2)+1)</f>
        <v/>
      </c>
      <c r="J10248" s="4" t="str">
        <f aca="false">IF($I10248="","",$I10248+6)</f>
        <v/>
      </c>
      <c r="K10248" s="6" t="str">
        <f aca="false">IF($H10248="","",DATE(YEAR($H10248),MONTH($H10248),1))</f>
        <v/>
      </c>
      <c r="L10248" s="0" t="str">
        <f aca="false">IF($A10248="","",INDEX(CARTAO_COMPRAS!$K:$K,INT((ROW()-2)/20)+2))</f>
        <v/>
      </c>
      <c r="M10248" s="0" t="str">
        <f aca="false">IF($A10248="","","Compra no cartão")</f>
        <v/>
      </c>
    </row>
    <row r="10249" customFormat="false" ht="13.5" hidden="false" customHeight="false" outlineLevel="0" collapsed="false">
      <c r="A10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49" s="0" t="str">
        <f aca="false">IF($A10249="","",INDEX(CARTAO_COMPRAS!$C:$C,INT((ROW()-2)/20)+2))</f>
        <v/>
      </c>
      <c r="C10249" s="0" t="str">
        <f aca="false">IF($A10249="","",INDEX(CARTAO_COMPRAS!$D:$D,INT((ROW()-2)/20)+2))</f>
        <v/>
      </c>
      <c r="D10249" s="0" t="str">
        <f aca="false">IF($A10249="","",INDEX(CARTAO_COMPRAS!$E:$E,INT((ROW()-2)/20)+2))</f>
        <v/>
      </c>
      <c r="E10249" s="0" t="str">
        <f aca="false">IF($A10249="","",INDEX(CARTAO_COMPRAS!$H:$H,INT((ROW()-2)/20)+2)+MOD(ROW()-2,20))</f>
        <v/>
      </c>
      <c r="F10249" s="0" t="str">
        <f aca="false">IF($A10249="","",INDEX(CARTAO_COMPRAS!$G:$G,INT((ROW()-2)/20)+2))</f>
        <v/>
      </c>
      <c r="G10249" s="5" t="str">
        <f aca="false">IF($A10249="","",INDEX(CARTAO_COMPRAS!$I:$I,INT((ROW()-2)/20)+2))</f>
        <v/>
      </c>
      <c r="H10249" s="4" t="str">
        <f aca="false">IF($A10249="","",EDATE(INDEX(CARTAO_COMPRAS!$J:$J,INT((ROW()-2)/20)+2),MOD(ROW()-2,20)))</f>
        <v/>
      </c>
      <c r="I10249" s="4" t="str">
        <f aca="false">IF($H10249="","",$H10249-WEEKDAY($H10249,2)+1)</f>
        <v/>
      </c>
      <c r="J10249" s="4" t="str">
        <f aca="false">IF($I10249="","",$I10249+6)</f>
        <v/>
      </c>
      <c r="K10249" s="6" t="str">
        <f aca="false">IF($H10249="","",DATE(YEAR($H10249),MONTH($H10249),1))</f>
        <v/>
      </c>
      <c r="L10249" s="0" t="str">
        <f aca="false">IF($A10249="","",INDEX(CARTAO_COMPRAS!$K:$K,INT((ROW()-2)/20)+2))</f>
        <v/>
      </c>
      <c r="M10249" s="0" t="str">
        <f aca="false">IF($A10249="","","Compra no cartão")</f>
        <v/>
      </c>
    </row>
    <row r="10250" customFormat="false" ht="13.5" hidden="false" customHeight="false" outlineLevel="0" collapsed="false">
      <c r="A10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0" s="0" t="str">
        <f aca="false">IF($A10250="","",INDEX(CARTAO_COMPRAS!$C:$C,INT((ROW()-2)/20)+2))</f>
        <v/>
      </c>
      <c r="C10250" s="0" t="str">
        <f aca="false">IF($A10250="","",INDEX(CARTAO_COMPRAS!$D:$D,INT((ROW()-2)/20)+2))</f>
        <v/>
      </c>
      <c r="D10250" s="0" t="str">
        <f aca="false">IF($A10250="","",INDEX(CARTAO_COMPRAS!$E:$E,INT((ROW()-2)/20)+2))</f>
        <v/>
      </c>
      <c r="E10250" s="0" t="str">
        <f aca="false">IF($A10250="","",INDEX(CARTAO_COMPRAS!$H:$H,INT((ROW()-2)/20)+2)+MOD(ROW()-2,20))</f>
        <v/>
      </c>
      <c r="F10250" s="0" t="str">
        <f aca="false">IF($A10250="","",INDEX(CARTAO_COMPRAS!$G:$G,INT((ROW()-2)/20)+2))</f>
        <v/>
      </c>
      <c r="G10250" s="5" t="str">
        <f aca="false">IF($A10250="","",INDEX(CARTAO_COMPRAS!$I:$I,INT((ROW()-2)/20)+2))</f>
        <v/>
      </c>
      <c r="H10250" s="4" t="str">
        <f aca="false">IF($A10250="","",EDATE(INDEX(CARTAO_COMPRAS!$J:$J,INT((ROW()-2)/20)+2),MOD(ROW()-2,20)))</f>
        <v/>
      </c>
      <c r="I10250" s="4" t="str">
        <f aca="false">IF($H10250="","",$H10250-WEEKDAY($H10250,2)+1)</f>
        <v/>
      </c>
      <c r="J10250" s="4" t="str">
        <f aca="false">IF($I10250="","",$I10250+6)</f>
        <v/>
      </c>
      <c r="K10250" s="6" t="str">
        <f aca="false">IF($H10250="","",DATE(YEAR($H10250),MONTH($H10250),1))</f>
        <v/>
      </c>
      <c r="L10250" s="0" t="str">
        <f aca="false">IF($A10250="","",INDEX(CARTAO_COMPRAS!$K:$K,INT((ROW()-2)/20)+2))</f>
        <v/>
      </c>
      <c r="M10250" s="0" t="str">
        <f aca="false">IF($A10250="","","Compra no cartão")</f>
        <v/>
      </c>
    </row>
    <row r="10251" customFormat="false" ht="13.5" hidden="false" customHeight="false" outlineLevel="0" collapsed="false">
      <c r="A10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1" s="0" t="str">
        <f aca="false">IF($A10251="","",INDEX(CARTAO_COMPRAS!$C:$C,INT((ROW()-2)/20)+2))</f>
        <v/>
      </c>
      <c r="C10251" s="0" t="str">
        <f aca="false">IF($A10251="","",INDEX(CARTAO_COMPRAS!$D:$D,INT((ROW()-2)/20)+2))</f>
        <v/>
      </c>
      <c r="D10251" s="0" t="str">
        <f aca="false">IF($A10251="","",INDEX(CARTAO_COMPRAS!$E:$E,INT((ROW()-2)/20)+2))</f>
        <v/>
      </c>
      <c r="E10251" s="0" t="str">
        <f aca="false">IF($A10251="","",INDEX(CARTAO_COMPRAS!$H:$H,INT((ROW()-2)/20)+2)+MOD(ROW()-2,20))</f>
        <v/>
      </c>
      <c r="F10251" s="0" t="str">
        <f aca="false">IF($A10251="","",INDEX(CARTAO_COMPRAS!$G:$G,INT((ROW()-2)/20)+2))</f>
        <v/>
      </c>
      <c r="G10251" s="5" t="str">
        <f aca="false">IF($A10251="","",INDEX(CARTAO_COMPRAS!$I:$I,INT((ROW()-2)/20)+2))</f>
        <v/>
      </c>
      <c r="H10251" s="4" t="str">
        <f aca="false">IF($A10251="","",EDATE(INDEX(CARTAO_COMPRAS!$J:$J,INT((ROW()-2)/20)+2),MOD(ROW()-2,20)))</f>
        <v/>
      </c>
      <c r="I10251" s="4" t="str">
        <f aca="false">IF($H10251="","",$H10251-WEEKDAY($H10251,2)+1)</f>
        <v/>
      </c>
      <c r="J10251" s="4" t="str">
        <f aca="false">IF($I10251="","",$I10251+6)</f>
        <v/>
      </c>
      <c r="K10251" s="6" t="str">
        <f aca="false">IF($H10251="","",DATE(YEAR($H10251),MONTH($H10251),1))</f>
        <v/>
      </c>
      <c r="L10251" s="0" t="str">
        <f aca="false">IF($A10251="","",INDEX(CARTAO_COMPRAS!$K:$K,INT((ROW()-2)/20)+2))</f>
        <v/>
      </c>
      <c r="M10251" s="0" t="str">
        <f aca="false">IF($A10251="","","Compra no cartão")</f>
        <v/>
      </c>
    </row>
    <row r="10252" customFormat="false" ht="13.5" hidden="false" customHeight="false" outlineLevel="0" collapsed="false">
      <c r="A10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2" s="0" t="str">
        <f aca="false">IF($A10252="","",INDEX(CARTAO_COMPRAS!$C:$C,INT((ROW()-2)/20)+2))</f>
        <v/>
      </c>
      <c r="C10252" s="0" t="str">
        <f aca="false">IF($A10252="","",INDEX(CARTAO_COMPRAS!$D:$D,INT((ROW()-2)/20)+2))</f>
        <v/>
      </c>
      <c r="D10252" s="0" t="str">
        <f aca="false">IF($A10252="","",INDEX(CARTAO_COMPRAS!$E:$E,INT((ROW()-2)/20)+2))</f>
        <v/>
      </c>
      <c r="E10252" s="0" t="str">
        <f aca="false">IF($A10252="","",INDEX(CARTAO_COMPRAS!$H:$H,INT((ROW()-2)/20)+2)+MOD(ROW()-2,20))</f>
        <v/>
      </c>
      <c r="F10252" s="0" t="str">
        <f aca="false">IF($A10252="","",INDEX(CARTAO_COMPRAS!$G:$G,INT((ROW()-2)/20)+2))</f>
        <v/>
      </c>
      <c r="G10252" s="5" t="str">
        <f aca="false">IF($A10252="","",INDEX(CARTAO_COMPRAS!$I:$I,INT((ROW()-2)/20)+2))</f>
        <v/>
      </c>
      <c r="H10252" s="4" t="str">
        <f aca="false">IF($A10252="","",EDATE(INDEX(CARTAO_COMPRAS!$J:$J,INT((ROW()-2)/20)+2),MOD(ROW()-2,20)))</f>
        <v/>
      </c>
      <c r="I10252" s="4" t="str">
        <f aca="false">IF($H10252="","",$H10252-WEEKDAY($H10252,2)+1)</f>
        <v/>
      </c>
      <c r="J10252" s="4" t="str">
        <f aca="false">IF($I10252="","",$I10252+6)</f>
        <v/>
      </c>
      <c r="K10252" s="6" t="str">
        <f aca="false">IF($H10252="","",DATE(YEAR($H10252),MONTH($H10252),1))</f>
        <v/>
      </c>
      <c r="L10252" s="0" t="str">
        <f aca="false">IF($A10252="","",INDEX(CARTAO_COMPRAS!$K:$K,INT((ROW()-2)/20)+2))</f>
        <v/>
      </c>
      <c r="M10252" s="0" t="str">
        <f aca="false">IF($A10252="","","Compra no cartão")</f>
        <v/>
      </c>
    </row>
    <row r="10253" customFormat="false" ht="13.5" hidden="false" customHeight="false" outlineLevel="0" collapsed="false">
      <c r="A10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3" s="0" t="str">
        <f aca="false">IF($A10253="","",INDEX(CARTAO_COMPRAS!$C:$C,INT((ROW()-2)/20)+2))</f>
        <v/>
      </c>
      <c r="C10253" s="0" t="str">
        <f aca="false">IF($A10253="","",INDEX(CARTAO_COMPRAS!$D:$D,INT((ROW()-2)/20)+2))</f>
        <v/>
      </c>
      <c r="D10253" s="0" t="str">
        <f aca="false">IF($A10253="","",INDEX(CARTAO_COMPRAS!$E:$E,INT((ROW()-2)/20)+2))</f>
        <v/>
      </c>
      <c r="E10253" s="0" t="str">
        <f aca="false">IF($A10253="","",INDEX(CARTAO_COMPRAS!$H:$H,INT((ROW()-2)/20)+2)+MOD(ROW()-2,20))</f>
        <v/>
      </c>
      <c r="F10253" s="0" t="str">
        <f aca="false">IF($A10253="","",INDEX(CARTAO_COMPRAS!$G:$G,INT((ROW()-2)/20)+2))</f>
        <v/>
      </c>
      <c r="G10253" s="5" t="str">
        <f aca="false">IF($A10253="","",INDEX(CARTAO_COMPRAS!$I:$I,INT((ROW()-2)/20)+2))</f>
        <v/>
      </c>
      <c r="H10253" s="4" t="str">
        <f aca="false">IF($A10253="","",EDATE(INDEX(CARTAO_COMPRAS!$J:$J,INT((ROW()-2)/20)+2),MOD(ROW()-2,20)))</f>
        <v/>
      </c>
      <c r="I10253" s="4" t="str">
        <f aca="false">IF($H10253="","",$H10253-WEEKDAY($H10253,2)+1)</f>
        <v/>
      </c>
      <c r="J10253" s="4" t="str">
        <f aca="false">IF($I10253="","",$I10253+6)</f>
        <v/>
      </c>
      <c r="K10253" s="6" t="str">
        <f aca="false">IF($H10253="","",DATE(YEAR($H10253),MONTH($H10253),1))</f>
        <v/>
      </c>
      <c r="L10253" s="0" t="str">
        <f aca="false">IF($A10253="","",INDEX(CARTAO_COMPRAS!$K:$K,INT((ROW()-2)/20)+2))</f>
        <v/>
      </c>
      <c r="M10253" s="0" t="str">
        <f aca="false">IF($A10253="","","Compra no cartão")</f>
        <v/>
      </c>
    </row>
    <row r="10254" customFormat="false" ht="13.5" hidden="false" customHeight="false" outlineLevel="0" collapsed="false">
      <c r="A10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4" s="0" t="str">
        <f aca="false">IF($A10254="","",INDEX(CARTAO_COMPRAS!$C:$C,INT((ROW()-2)/20)+2))</f>
        <v/>
      </c>
      <c r="C10254" s="0" t="str">
        <f aca="false">IF($A10254="","",INDEX(CARTAO_COMPRAS!$D:$D,INT((ROW()-2)/20)+2))</f>
        <v/>
      </c>
      <c r="D10254" s="0" t="str">
        <f aca="false">IF($A10254="","",INDEX(CARTAO_COMPRAS!$E:$E,INT((ROW()-2)/20)+2))</f>
        <v/>
      </c>
      <c r="E10254" s="0" t="str">
        <f aca="false">IF($A10254="","",INDEX(CARTAO_COMPRAS!$H:$H,INT((ROW()-2)/20)+2)+MOD(ROW()-2,20))</f>
        <v/>
      </c>
      <c r="F10254" s="0" t="str">
        <f aca="false">IF($A10254="","",INDEX(CARTAO_COMPRAS!$G:$G,INT((ROW()-2)/20)+2))</f>
        <v/>
      </c>
      <c r="G10254" s="5" t="str">
        <f aca="false">IF($A10254="","",INDEX(CARTAO_COMPRAS!$I:$I,INT((ROW()-2)/20)+2))</f>
        <v/>
      </c>
      <c r="H10254" s="4" t="str">
        <f aca="false">IF($A10254="","",EDATE(INDEX(CARTAO_COMPRAS!$J:$J,INT((ROW()-2)/20)+2),MOD(ROW()-2,20)))</f>
        <v/>
      </c>
      <c r="I10254" s="4" t="str">
        <f aca="false">IF($H10254="","",$H10254-WEEKDAY($H10254,2)+1)</f>
        <v/>
      </c>
      <c r="J10254" s="4" t="str">
        <f aca="false">IF($I10254="","",$I10254+6)</f>
        <v/>
      </c>
      <c r="K10254" s="6" t="str">
        <f aca="false">IF($H10254="","",DATE(YEAR($H10254),MONTH($H10254),1))</f>
        <v/>
      </c>
      <c r="L10254" s="0" t="str">
        <f aca="false">IF($A10254="","",INDEX(CARTAO_COMPRAS!$K:$K,INT((ROW()-2)/20)+2))</f>
        <v/>
      </c>
      <c r="M10254" s="0" t="str">
        <f aca="false">IF($A10254="","","Compra no cartão")</f>
        <v/>
      </c>
    </row>
    <row r="10255" customFormat="false" ht="13.5" hidden="false" customHeight="false" outlineLevel="0" collapsed="false">
      <c r="A10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5" s="0" t="str">
        <f aca="false">IF($A10255="","",INDEX(CARTAO_COMPRAS!$C:$C,INT((ROW()-2)/20)+2))</f>
        <v/>
      </c>
      <c r="C10255" s="0" t="str">
        <f aca="false">IF($A10255="","",INDEX(CARTAO_COMPRAS!$D:$D,INT((ROW()-2)/20)+2))</f>
        <v/>
      </c>
      <c r="D10255" s="0" t="str">
        <f aca="false">IF($A10255="","",INDEX(CARTAO_COMPRAS!$E:$E,INT((ROW()-2)/20)+2))</f>
        <v/>
      </c>
      <c r="E10255" s="0" t="str">
        <f aca="false">IF($A10255="","",INDEX(CARTAO_COMPRAS!$H:$H,INT((ROW()-2)/20)+2)+MOD(ROW()-2,20))</f>
        <v/>
      </c>
      <c r="F10255" s="0" t="str">
        <f aca="false">IF($A10255="","",INDEX(CARTAO_COMPRAS!$G:$G,INT((ROW()-2)/20)+2))</f>
        <v/>
      </c>
      <c r="G10255" s="5" t="str">
        <f aca="false">IF($A10255="","",INDEX(CARTAO_COMPRAS!$I:$I,INT((ROW()-2)/20)+2))</f>
        <v/>
      </c>
      <c r="H10255" s="4" t="str">
        <f aca="false">IF($A10255="","",EDATE(INDEX(CARTAO_COMPRAS!$J:$J,INT((ROW()-2)/20)+2),MOD(ROW()-2,20)))</f>
        <v/>
      </c>
      <c r="I10255" s="4" t="str">
        <f aca="false">IF($H10255="","",$H10255-WEEKDAY($H10255,2)+1)</f>
        <v/>
      </c>
      <c r="J10255" s="4" t="str">
        <f aca="false">IF($I10255="","",$I10255+6)</f>
        <v/>
      </c>
      <c r="K10255" s="6" t="str">
        <f aca="false">IF($H10255="","",DATE(YEAR($H10255),MONTH($H10255),1))</f>
        <v/>
      </c>
      <c r="L10255" s="0" t="str">
        <f aca="false">IF($A10255="","",INDEX(CARTAO_COMPRAS!$K:$K,INT((ROW()-2)/20)+2))</f>
        <v/>
      </c>
      <c r="M10255" s="0" t="str">
        <f aca="false">IF($A10255="","","Compra no cartão")</f>
        <v/>
      </c>
    </row>
    <row r="10256" customFormat="false" ht="13.5" hidden="false" customHeight="false" outlineLevel="0" collapsed="false">
      <c r="A10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6" s="0" t="str">
        <f aca="false">IF($A10256="","",INDEX(CARTAO_COMPRAS!$C:$C,INT((ROW()-2)/20)+2))</f>
        <v/>
      </c>
      <c r="C10256" s="0" t="str">
        <f aca="false">IF($A10256="","",INDEX(CARTAO_COMPRAS!$D:$D,INT((ROW()-2)/20)+2))</f>
        <v/>
      </c>
      <c r="D10256" s="0" t="str">
        <f aca="false">IF($A10256="","",INDEX(CARTAO_COMPRAS!$E:$E,INT((ROW()-2)/20)+2))</f>
        <v/>
      </c>
      <c r="E10256" s="0" t="str">
        <f aca="false">IF($A10256="","",INDEX(CARTAO_COMPRAS!$H:$H,INT((ROW()-2)/20)+2)+MOD(ROW()-2,20))</f>
        <v/>
      </c>
      <c r="F10256" s="0" t="str">
        <f aca="false">IF($A10256="","",INDEX(CARTAO_COMPRAS!$G:$G,INT((ROW()-2)/20)+2))</f>
        <v/>
      </c>
      <c r="G10256" s="5" t="str">
        <f aca="false">IF($A10256="","",INDEX(CARTAO_COMPRAS!$I:$I,INT((ROW()-2)/20)+2))</f>
        <v/>
      </c>
      <c r="H10256" s="4" t="str">
        <f aca="false">IF($A10256="","",EDATE(INDEX(CARTAO_COMPRAS!$J:$J,INT((ROW()-2)/20)+2),MOD(ROW()-2,20)))</f>
        <v/>
      </c>
      <c r="I10256" s="4" t="str">
        <f aca="false">IF($H10256="","",$H10256-WEEKDAY($H10256,2)+1)</f>
        <v/>
      </c>
      <c r="J10256" s="4" t="str">
        <f aca="false">IF($I10256="","",$I10256+6)</f>
        <v/>
      </c>
      <c r="K10256" s="6" t="str">
        <f aca="false">IF($H10256="","",DATE(YEAR($H10256),MONTH($H10256),1))</f>
        <v/>
      </c>
      <c r="L10256" s="0" t="str">
        <f aca="false">IF($A10256="","",INDEX(CARTAO_COMPRAS!$K:$K,INT((ROW()-2)/20)+2))</f>
        <v/>
      </c>
      <c r="M10256" s="0" t="str">
        <f aca="false">IF($A10256="","","Compra no cartão")</f>
        <v/>
      </c>
    </row>
    <row r="10257" customFormat="false" ht="13.5" hidden="false" customHeight="false" outlineLevel="0" collapsed="false">
      <c r="A10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7" s="0" t="str">
        <f aca="false">IF($A10257="","",INDEX(CARTAO_COMPRAS!$C:$C,INT((ROW()-2)/20)+2))</f>
        <v/>
      </c>
      <c r="C10257" s="0" t="str">
        <f aca="false">IF($A10257="","",INDEX(CARTAO_COMPRAS!$D:$D,INT((ROW()-2)/20)+2))</f>
        <v/>
      </c>
      <c r="D10257" s="0" t="str">
        <f aca="false">IF($A10257="","",INDEX(CARTAO_COMPRAS!$E:$E,INT((ROW()-2)/20)+2))</f>
        <v/>
      </c>
      <c r="E10257" s="0" t="str">
        <f aca="false">IF($A10257="","",INDEX(CARTAO_COMPRAS!$H:$H,INT((ROW()-2)/20)+2)+MOD(ROW()-2,20))</f>
        <v/>
      </c>
      <c r="F10257" s="0" t="str">
        <f aca="false">IF($A10257="","",INDEX(CARTAO_COMPRAS!$G:$G,INT((ROW()-2)/20)+2))</f>
        <v/>
      </c>
      <c r="G10257" s="5" t="str">
        <f aca="false">IF($A10257="","",INDEX(CARTAO_COMPRAS!$I:$I,INT((ROW()-2)/20)+2))</f>
        <v/>
      </c>
      <c r="H10257" s="4" t="str">
        <f aca="false">IF($A10257="","",EDATE(INDEX(CARTAO_COMPRAS!$J:$J,INT((ROW()-2)/20)+2),MOD(ROW()-2,20)))</f>
        <v/>
      </c>
      <c r="I10257" s="4" t="str">
        <f aca="false">IF($H10257="","",$H10257-WEEKDAY($H10257,2)+1)</f>
        <v/>
      </c>
      <c r="J10257" s="4" t="str">
        <f aca="false">IF($I10257="","",$I10257+6)</f>
        <v/>
      </c>
      <c r="K10257" s="6" t="str">
        <f aca="false">IF($H10257="","",DATE(YEAR($H10257),MONTH($H10257),1))</f>
        <v/>
      </c>
      <c r="L10257" s="0" t="str">
        <f aca="false">IF($A10257="","",INDEX(CARTAO_COMPRAS!$K:$K,INT((ROW()-2)/20)+2))</f>
        <v/>
      </c>
      <c r="M10257" s="0" t="str">
        <f aca="false">IF($A10257="","","Compra no cartão")</f>
        <v/>
      </c>
    </row>
    <row r="10258" customFormat="false" ht="13.5" hidden="false" customHeight="false" outlineLevel="0" collapsed="false">
      <c r="A10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8" s="0" t="str">
        <f aca="false">IF($A10258="","",INDEX(CARTAO_COMPRAS!$C:$C,INT((ROW()-2)/20)+2))</f>
        <v/>
      </c>
      <c r="C10258" s="0" t="str">
        <f aca="false">IF($A10258="","",INDEX(CARTAO_COMPRAS!$D:$D,INT((ROW()-2)/20)+2))</f>
        <v/>
      </c>
      <c r="D10258" s="0" t="str">
        <f aca="false">IF($A10258="","",INDEX(CARTAO_COMPRAS!$E:$E,INT((ROW()-2)/20)+2))</f>
        <v/>
      </c>
      <c r="E10258" s="0" t="str">
        <f aca="false">IF($A10258="","",INDEX(CARTAO_COMPRAS!$H:$H,INT((ROW()-2)/20)+2)+MOD(ROW()-2,20))</f>
        <v/>
      </c>
      <c r="F10258" s="0" t="str">
        <f aca="false">IF($A10258="","",INDEX(CARTAO_COMPRAS!$G:$G,INT((ROW()-2)/20)+2))</f>
        <v/>
      </c>
      <c r="G10258" s="5" t="str">
        <f aca="false">IF($A10258="","",INDEX(CARTAO_COMPRAS!$I:$I,INT((ROW()-2)/20)+2))</f>
        <v/>
      </c>
      <c r="H10258" s="4" t="str">
        <f aca="false">IF($A10258="","",EDATE(INDEX(CARTAO_COMPRAS!$J:$J,INT((ROW()-2)/20)+2),MOD(ROW()-2,20)))</f>
        <v/>
      </c>
      <c r="I10258" s="4" t="str">
        <f aca="false">IF($H10258="","",$H10258-WEEKDAY($H10258,2)+1)</f>
        <v/>
      </c>
      <c r="J10258" s="4" t="str">
        <f aca="false">IF($I10258="","",$I10258+6)</f>
        <v/>
      </c>
      <c r="K10258" s="6" t="str">
        <f aca="false">IF($H10258="","",DATE(YEAR($H10258),MONTH($H10258),1))</f>
        <v/>
      </c>
      <c r="L10258" s="0" t="str">
        <f aca="false">IF($A10258="","",INDEX(CARTAO_COMPRAS!$K:$K,INT((ROW()-2)/20)+2))</f>
        <v/>
      </c>
      <c r="M10258" s="0" t="str">
        <f aca="false">IF($A10258="","","Compra no cartão")</f>
        <v/>
      </c>
    </row>
    <row r="10259" customFormat="false" ht="13.5" hidden="false" customHeight="false" outlineLevel="0" collapsed="false">
      <c r="A10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59" s="0" t="str">
        <f aca="false">IF($A10259="","",INDEX(CARTAO_COMPRAS!$C:$C,INT((ROW()-2)/20)+2))</f>
        <v/>
      </c>
      <c r="C10259" s="0" t="str">
        <f aca="false">IF($A10259="","",INDEX(CARTAO_COMPRAS!$D:$D,INT((ROW()-2)/20)+2))</f>
        <v/>
      </c>
      <c r="D10259" s="0" t="str">
        <f aca="false">IF($A10259="","",INDEX(CARTAO_COMPRAS!$E:$E,INT((ROW()-2)/20)+2))</f>
        <v/>
      </c>
      <c r="E10259" s="0" t="str">
        <f aca="false">IF($A10259="","",INDEX(CARTAO_COMPRAS!$H:$H,INT((ROW()-2)/20)+2)+MOD(ROW()-2,20))</f>
        <v/>
      </c>
      <c r="F10259" s="0" t="str">
        <f aca="false">IF($A10259="","",INDEX(CARTAO_COMPRAS!$G:$G,INT((ROW()-2)/20)+2))</f>
        <v/>
      </c>
      <c r="G10259" s="5" t="str">
        <f aca="false">IF($A10259="","",INDEX(CARTAO_COMPRAS!$I:$I,INT((ROW()-2)/20)+2))</f>
        <v/>
      </c>
      <c r="H10259" s="4" t="str">
        <f aca="false">IF($A10259="","",EDATE(INDEX(CARTAO_COMPRAS!$J:$J,INT((ROW()-2)/20)+2),MOD(ROW()-2,20)))</f>
        <v/>
      </c>
      <c r="I10259" s="4" t="str">
        <f aca="false">IF($H10259="","",$H10259-WEEKDAY($H10259,2)+1)</f>
        <v/>
      </c>
      <c r="J10259" s="4" t="str">
        <f aca="false">IF($I10259="","",$I10259+6)</f>
        <v/>
      </c>
      <c r="K10259" s="6" t="str">
        <f aca="false">IF($H10259="","",DATE(YEAR($H10259),MONTH($H10259),1))</f>
        <v/>
      </c>
      <c r="L10259" s="0" t="str">
        <f aca="false">IF($A10259="","",INDEX(CARTAO_COMPRAS!$K:$K,INT((ROW()-2)/20)+2))</f>
        <v/>
      </c>
      <c r="M10259" s="0" t="str">
        <f aca="false">IF($A10259="","","Compra no cartão")</f>
        <v/>
      </c>
    </row>
    <row r="10260" customFormat="false" ht="13.5" hidden="false" customHeight="false" outlineLevel="0" collapsed="false">
      <c r="A10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0" s="0" t="str">
        <f aca="false">IF($A10260="","",INDEX(CARTAO_COMPRAS!$C:$C,INT((ROW()-2)/20)+2))</f>
        <v/>
      </c>
      <c r="C10260" s="0" t="str">
        <f aca="false">IF($A10260="","",INDEX(CARTAO_COMPRAS!$D:$D,INT((ROW()-2)/20)+2))</f>
        <v/>
      </c>
      <c r="D10260" s="0" t="str">
        <f aca="false">IF($A10260="","",INDEX(CARTAO_COMPRAS!$E:$E,INT((ROW()-2)/20)+2))</f>
        <v/>
      </c>
      <c r="E10260" s="0" t="str">
        <f aca="false">IF($A10260="","",INDEX(CARTAO_COMPRAS!$H:$H,INT((ROW()-2)/20)+2)+MOD(ROW()-2,20))</f>
        <v/>
      </c>
      <c r="F10260" s="0" t="str">
        <f aca="false">IF($A10260="","",INDEX(CARTAO_COMPRAS!$G:$G,INT((ROW()-2)/20)+2))</f>
        <v/>
      </c>
      <c r="G10260" s="5" t="str">
        <f aca="false">IF($A10260="","",INDEX(CARTAO_COMPRAS!$I:$I,INT((ROW()-2)/20)+2))</f>
        <v/>
      </c>
      <c r="H10260" s="4" t="str">
        <f aca="false">IF($A10260="","",EDATE(INDEX(CARTAO_COMPRAS!$J:$J,INT((ROW()-2)/20)+2),MOD(ROW()-2,20)))</f>
        <v/>
      </c>
      <c r="I10260" s="4" t="str">
        <f aca="false">IF($H10260="","",$H10260-WEEKDAY($H10260,2)+1)</f>
        <v/>
      </c>
      <c r="J10260" s="4" t="str">
        <f aca="false">IF($I10260="","",$I10260+6)</f>
        <v/>
      </c>
      <c r="K10260" s="6" t="str">
        <f aca="false">IF($H10260="","",DATE(YEAR($H10260),MONTH($H10260),1))</f>
        <v/>
      </c>
      <c r="L10260" s="0" t="str">
        <f aca="false">IF($A10260="","",INDEX(CARTAO_COMPRAS!$K:$K,INT((ROW()-2)/20)+2))</f>
        <v/>
      </c>
      <c r="M10260" s="0" t="str">
        <f aca="false">IF($A10260="","","Compra no cartão")</f>
        <v/>
      </c>
    </row>
    <row r="10261" customFormat="false" ht="13.5" hidden="false" customHeight="false" outlineLevel="0" collapsed="false">
      <c r="A10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1" s="0" t="str">
        <f aca="false">IF($A10261="","",INDEX(CARTAO_COMPRAS!$C:$C,INT((ROW()-2)/20)+2))</f>
        <v/>
      </c>
      <c r="C10261" s="0" t="str">
        <f aca="false">IF($A10261="","",INDEX(CARTAO_COMPRAS!$D:$D,INT((ROW()-2)/20)+2))</f>
        <v/>
      </c>
      <c r="D10261" s="0" t="str">
        <f aca="false">IF($A10261="","",INDEX(CARTAO_COMPRAS!$E:$E,INT((ROW()-2)/20)+2))</f>
        <v/>
      </c>
      <c r="E10261" s="0" t="str">
        <f aca="false">IF($A10261="","",INDEX(CARTAO_COMPRAS!$H:$H,INT((ROW()-2)/20)+2)+MOD(ROW()-2,20))</f>
        <v/>
      </c>
      <c r="F10261" s="0" t="str">
        <f aca="false">IF($A10261="","",INDEX(CARTAO_COMPRAS!$G:$G,INT((ROW()-2)/20)+2))</f>
        <v/>
      </c>
      <c r="G10261" s="5" t="str">
        <f aca="false">IF($A10261="","",INDEX(CARTAO_COMPRAS!$I:$I,INT((ROW()-2)/20)+2))</f>
        <v/>
      </c>
      <c r="H10261" s="4" t="str">
        <f aca="false">IF($A10261="","",EDATE(INDEX(CARTAO_COMPRAS!$J:$J,INT((ROW()-2)/20)+2),MOD(ROW()-2,20)))</f>
        <v/>
      </c>
      <c r="I10261" s="4" t="str">
        <f aca="false">IF($H10261="","",$H10261-WEEKDAY($H10261,2)+1)</f>
        <v/>
      </c>
      <c r="J10261" s="4" t="str">
        <f aca="false">IF($I10261="","",$I10261+6)</f>
        <v/>
      </c>
      <c r="K10261" s="6" t="str">
        <f aca="false">IF($H10261="","",DATE(YEAR($H10261),MONTH($H10261),1))</f>
        <v/>
      </c>
      <c r="L10261" s="0" t="str">
        <f aca="false">IF($A10261="","",INDEX(CARTAO_COMPRAS!$K:$K,INT((ROW()-2)/20)+2))</f>
        <v/>
      </c>
      <c r="M10261" s="0" t="str">
        <f aca="false">IF($A10261="","","Compra no cartão")</f>
        <v/>
      </c>
    </row>
    <row r="10262" customFormat="false" ht="13.5" hidden="false" customHeight="false" outlineLevel="0" collapsed="false">
      <c r="A102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2" s="0" t="str">
        <f aca="false">IF($A10262="","",INDEX(CARTAO_COMPRAS!$C:$C,INT((ROW()-2)/20)+2))</f>
        <v/>
      </c>
      <c r="C10262" s="0" t="str">
        <f aca="false">IF($A10262="","",INDEX(CARTAO_COMPRAS!$D:$D,INT((ROW()-2)/20)+2))</f>
        <v/>
      </c>
      <c r="D10262" s="0" t="str">
        <f aca="false">IF($A10262="","",INDEX(CARTAO_COMPRAS!$E:$E,INT((ROW()-2)/20)+2))</f>
        <v/>
      </c>
      <c r="E10262" s="0" t="str">
        <f aca="false">IF($A10262="","",INDEX(CARTAO_COMPRAS!$H:$H,INT((ROW()-2)/20)+2)+MOD(ROW()-2,20))</f>
        <v/>
      </c>
      <c r="F10262" s="0" t="str">
        <f aca="false">IF($A10262="","",INDEX(CARTAO_COMPRAS!$G:$G,INT((ROW()-2)/20)+2))</f>
        <v/>
      </c>
      <c r="G10262" s="5" t="str">
        <f aca="false">IF($A10262="","",INDEX(CARTAO_COMPRAS!$I:$I,INT((ROW()-2)/20)+2))</f>
        <v/>
      </c>
      <c r="H10262" s="4" t="str">
        <f aca="false">IF($A10262="","",EDATE(INDEX(CARTAO_COMPRAS!$J:$J,INT((ROW()-2)/20)+2),MOD(ROW()-2,20)))</f>
        <v/>
      </c>
      <c r="I10262" s="4" t="str">
        <f aca="false">IF($H10262="","",$H10262-WEEKDAY($H10262,2)+1)</f>
        <v/>
      </c>
      <c r="J10262" s="4" t="str">
        <f aca="false">IF($I10262="","",$I10262+6)</f>
        <v/>
      </c>
      <c r="K10262" s="6" t="str">
        <f aca="false">IF($H10262="","",DATE(YEAR($H10262),MONTH($H10262),1))</f>
        <v/>
      </c>
      <c r="L10262" s="0" t="str">
        <f aca="false">IF($A10262="","",INDEX(CARTAO_COMPRAS!$K:$K,INT((ROW()-2)/20)+2))</f>
        <v/>
      </c>
      <c r="M10262" s="0" t="str">
        <f aca="false">IF($A10262="","","Compra no cartão")</f>
        <v/>
      </c>
    </row>
    <row r="10263" customFormat="false" ht="13.5" hidden="false" customHeight="false" outlineLevel="0" collapsed="false">
      <c r="A10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3" s="0" t="str">
        <f aca="false">IF($A10263="","",INDEX(CARTAO_COMPRAS!$C:$C,INT((ROW()-2)/20)+2))</f>
        <v/>
      </c>
      <c r="C10263" s="0" t="str">
        <f aca="false">IF($A10263="","",INDEX(CARTAO_COMPRAS!$D:$D,INT((ROW()-2)/20)+2))</f>
        <v/>
      </c>
      <c r="D10263" s="0" t="str">
        <f aca="false">IF($A10263="","",INDEX(CARTAO_COMPRAS!$E:$E,INT((ROW()-2)/20)+2))</f>
        <v/>
      </c>
      <c r="E10263" s="0" t="str">
        <f aca="false">IF($A10263="","",INDEX(CARTAO_COMPRAS!$H:$H,INT((ROW()-2)/20)+2)+MOD(ROW()-2,20))</f>
        <v/>
      </c>
      <c r="F10263" s="0" t="str">
        <f aca="false">IF($A10263="","",INDEX(CARTAO_COMPRAS!$G:$G,INT((ROW()-2)/20)+2))</f>
        <v/>
      </c>
      <c r="G10263" s="5" t="str">
        <f aca="false">IF($A10263="","",INDEX(CARTAO_COMPRAS!$I:$I,INT((ROW()-2)/20)+2))</f>
        <v/>
      </c>
      <c r="H10263" s="4" t="str">
        <f aca="false">IF($A10263="","",EDATE(INDEX(CARTAO_COMPRAS!$J:$J,INT((ROW()-2)/20)+2),MOD(ROW()-2,20)))</f>
        <v/>
      </c>
      <c r="I10263" s="4" t="str">
        <f aca="false">IF($H10263="","",$H10263-WEEKDAY($H10263,2)+1)</f>
        <v/>
      </c>
      <c r="J10263" s="4" t="str">
        <f aca="false">IF($I10263="","",$I10263+6)</f>
        <v/>
      </c>
      <c r="K10263" s="6" t="str">
        <f aca="false">IF($H10263="","",DATE(YEAR($H10263),MONTH($H10263),1))</f>
        <v/>
      </c>
      <c r="L10263" s="0" t="str">
        <f aca="false">IF($A10263="","",INDEX(CARTAO_COMPRAS!$K:$K,INT((ROW()-2)/20)+2))</f>
        <v/>
      </c>
      <c r="M10263" s="0" t="str">
        <f aca="false">IF($A10263="","","Compra no cartão")</f>
        <v/>
      </c>
    </row>
    <row r="10264" customFormat="false" ht="13.5" hidden="false" customHeight="false" outlineLevel="0" collapsed="false">
      <c r="A10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4" s="0" t="str">
        <f aca="false">IF($A10264="","",INDEX(CARTAO_COMPRAS!$C:$C,INT((ROW()-2)/20)+2))</f>
        <v/>
      </c>
      <c r="C10264" s="0" t="str">
        <f aca="false">IF($A10264="","",INDEX(CARTAO_COMPRAS!$D:$D,INT((ROW()-2)/20)+2))</f>
        <v/>
      </c>
      <c r="D10264" s="0" t="str">
        <f aca="false">IF($A10264="","",INDEX(CARTAO_COMPRAS!$E:$E,INT((ROW()-2)/20)+2))</f>
        <v/>
      </c>
      <c r="E10264" s="0" t="str">
        <f aca="false">IF($A10264="","",INDEX(CARTAO_COMPRAS!$H:$H,INT((ROW()-2)/20)+2)+MOD(ROW()-2,20))</f>
        <v/>
      </c>
      <c r="F10264" s="0" t="str">
        <f aca="false">IF($A10264="","",INDEX(CARTAO_COMPRAS!$G:$G,INT((ROW()-2)/20)+2))</f>
        <v/>
      </c>
      <c r="G10264" s="5" t="str">
        <f aca="false">IF($A10264="","",INDEX(CARTAO_COMPRAS!$I:$I,INT((ROW()-2)/20)+2))</f>
        <v/>
      </c>
      <c r="H10264" s="4" t="str">
        <f aca="false">IF($A10264="","",EDATE(INDEX(CARTAO_COMPRAS!$J:$J,INT((ROW()-2)/20)+2),MOD(ROW()-2,20)))</f>
        <v/>
      </c>
      <c r="I10264" s="4" t="str">
        <f aca="false">IF($H10264="","",$H10264-WEEKDAY($H10264,2)+1)</f>
        <v/>
      </c>
      <c r="J10264" s="4" t="str">
        <f aca="false">IF($I10264="","",$I10264+6)</f>
        <v/>
      </c>
      <c r="K10264" s="6" t="str">
        <f aca="false">IF($H10264="","",DATE(YEAR($H10264),MONTH($H10264),1))</f>
        <v/>
      </c>
      <c r="L10264" s="0" t="str">
        <f aca="false">IF($A10264="","",INDEX(CARTAO_COMPRAS!$K:$K,INT((ROW()-2)/20)+2))</f>
        <v/>
      </c>
      <c r="M10264" s="0" t="str">
        <f aca="false">IF($A10264="","","Compra no cartão")</f>
        <v/>
      </c>
    </row>
    <row r="10265" customFormat="false" ht="13.5" hidden="false" customHeight="false" outlineLevel="0" collapsed="false">
      <c r="A10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5" s="0" t="str">
        <f aca="false">IF($A10265="","",INDEX(CARTAO_COMPRAS!$C:$C,INT((ROW()-2)/20)+2))</f>
        <v/>
      </c>
      <c r="C10265" s="0" t="str">
        <f aca="false">IF($A10265="","",INDEX(CARTAO_COMPRAS!$D:$D,INT((ROW()-2)/20)+2))</f>
        <v/>
      </c>
      <c r="D10265" s="0" t="str">
        <f aca="false">IF($A10265="","",INDEX(CARTAO_COMPRAS!$E:$E,INT((ROW()-2)/20)+2))</f>
        <v/>
      </c>
      <c r="E10265" s="0" t="str">
        <f aca="false">IF($A10265="","",INDEX(CARTAO_COMPRAS!$H:$H,INT((ROW()-2)/20)+2)+MOD(ROW()-2,20))</f>
        <v/>
      </c>
      <c r="F10265" s="0" t="str">
        <f aca="false">IF($A10265="","",INDEX(CARTAO_COMPRAS!$G:$G,INT((ROW()-2)/20)+2))</f>
        <v/>
      </c>
      <c r="G10265" s="5" t="str">
        <f aca="false">IF($A10265="","",INDEX(CARTAO_COMPRAS!$I:$I,INT((ROW()-2)/20)+2))</f>
        <v/>
      </c>
      <c r="H10265" s="4" t="str">
        <f aca="false">IF($A10265="","",EDATE(INDEX(CARTAO_COMPRAS!$J:$J,INT((ROW()-2)/20)+2),MOD(ROW()-2,20)))</f>
        <v/>
      </c>
      <c r="I10265" s="4" t="str">
        <f aca="false">IF($H10265="","",$H10265-WEEKDAY($H10265,2)+1)</f>
        <v/>
      </c>
      <c r="J10265" s="4" t="str">
        <f aca="false">IF($I10265="","",$I10265+6)</f>
        <v/>
      </c>
      <c r="K10265" s="6" t="str">
        <f aca="false">IF($H10265="","",DATE(YEAR($H10265),MONTH($H10265),1))</f>
        <v/>
      </c>
      <c r="L10265" s="0" t="str">
        <f aca="false">IF($A10265="","",INDEX(CARTAO_COMPRAS!$K:$K,INT((ROW()-2)/20)+2))</f>
        <v/>
      </c>
      <c r="M10265" s="0" t="str">
        <f aca="false">IF($A10265="","","Compra no cartão")</f>
        <v/>
      </c>
    </row>
    <row r="10266" customFormat="false" ht="13.5" hidden="false" customHeight="false" outlineLevel="0" collapsed="false">
      <c r="A10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6" s="0" t="str">
        <f aca="false">IF($A10266="","",INDEX(CARTAO_COMPRAS!$C:$C,INT((ROW()-2)/20)+2))</f>
        <v/>
      </c>
      <c r="C10266" s="0" t="str">
        <f aca="false">IF($A10266="","",INDEX(CARTAO_COMPRAS!$D:$D,INT((ROW()-2)/20)+2))</f>
        <v/>
      </c>
      <c r="D10266" s="0" t="str">
        <f aca="false">IF($A10266="","",INDEX(CARTAO_COMPRAS!$E:$E,INT((ROW()-2)/20)+2))</f>
        <v/>
      </c>
      <c r="E10266" s="0" t="str">
        <f aca="false">IF($A10266="","",INDEX(CARTAO_COMPRAS!$H:$H,INT((ROW()-2)/20)+2)+MOD(ROW()-2,20))</f>
        <v/>
      </c>
      <c r="F10266" s="0" t="str">
        <f aca="false">IF($A10266="","",INDEX(CARTAO_COMPRAS!$G:$G,INT((ROW()-2)/20)+2))</f>
        <v/>
      </c>
      <c r="G10266" s="5" t="str">
        <f aca="false">IF($A10266="","",INDEX(CARTAO_COMPRAS!$I:$I,INT((ROW()-2)/20)+2))</f>
        <v/>
      </c>
      <c r="H10266" s="4" t="str">
        <f aca="false">IF($A10266="","",EDATE(INDEX(CARTAO_COMPRAS!$J:$J,INT((ROW()-2)/20)+2),MOD(ROW()-2,20)))</f>
        <v/>
      </c>
      <c r="I10266" s="4" t="str">
        <f aca="false">IF($H10266="","",$H10266-WEEKDAY($H10266,2)+1)</f>
        <v/>
      </c>
      <c r="J10266" s="4" t="str">
        <f aca="false">IF($I10266="","",$I10266+6)</f>
        <v/>
      </c>
      <c r="K10266" s="6" t="str">
        <f aca="false">IF($H10266="","",DATE(YEAR($H10266),MONTH($H10266),1))</f>
        <v/>
      </c>
      <c r="L10266" s="0" t="str">
        <f aca="false">IF($A10266="","",INDEX(CARTAO_COMPRAS!$K:$K,INT((ROW()-2)/20)+2))</f>
        <v/>
      </c>
      <c r="M10266" s="0" t="str">
        <f aca="false">IF($A10266="","","Compra no cartão")</f>
        <v/>
      </c>
    </row>
    <row r="10267" customFormat="false" ht="13.5" hidden="false" customHeight="false" outlineLevel="0" collapsed="false">
      <c r="A10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7" s="0" t="str">
        <f aca="false">IF($A10267="","",INDEX(CARTAO_COMPRAS!$C:$C,INT((ROW()-2)/20)+2))</f>
        <v/>
      </c>
      <c r="C10267" s="0" t="str">
        <f aca="false">IF($A10267="","",INDEX(CARTAO_COMPRAS!$D:$D,INT((ROW()-2)/20)+2))</f>
        <v/>
      </c>
      <c r="D10267" s="0" t="str">
        <f aca="false">IF($A10267="","",INDEX(CARTAO_COMPRAS!$E:$E,INT((ROW()-2)/20)+2))</f>
        <v/>
      </c>
      <c r="E10267" s="0" t="str">
        <f aca="false">IF($A10267="","",INDEX(CARTAO_COMPRAS!$H:$H,INT((ROW()-2)/20)+2)+MOD(ROW()-2,20))</f>
        <v/>
      </c>
      <c r="F10267" s="0" t="str">
        <f aca="false">IF($A10267="","",INDEX(CARTAO_COMPRAS!$G:$G,INT((ROW()-2)/20)+2))</f>
        <v/>
      </c>
      <c r="G10267" s="5" t="str">
        <f aca="false">IF($A10267="","",INDEX(CARTAO_COMPRAS!$I:$I,INT((ROW()-2)/20)+2))</f>
        <v/>
      </c>
      <c r="H10267" s="4" t="str">
        <f aca="false">IF($A10267="","",EDATE(INDEX(CARTAO_COMPRAS!$J:$J,INT((ROW()-2)/20)+2),MOD(ROW()-2,20)))</f>
        <v/>
      </c>
      <c r="I10267" s="4" t="str">
        <f aca="false">IF($H10267="","",$H10267-WEEKDAY($H10267,2)+1)</f>
        <v/>
      </c>
      <c r="J10267" s="4" t="str">
        <f aca="false">IF($I10267="","",$I10267+6)</f>
        <v/>
      </c>
      <c r="K10267" s="6" t="str">
        <f aca="false">IF($H10267="","",DATE(YEAR($H10267),MONTH($H10267),1))</f>
        <v/>
      </c>
      <c r="L10267" s="0" t="str">
        <f aca="false">IF($A10267="","",INDEX(CARTAO_COMPRAS!$K:$K,INT((ROW()-2)/20)+2))</f>
        <v/>
      </c>
      <c r="M10267" s="0" t="str">
        <f aca="false">IF($A10267="","","Compra no cartão")</f>
        <v/>
      </c>
    </row>
    <row r="10268" customFormat="false" ht="13.5" hidden="false" customHeight="false" outlineLevel="0" collapsed="false">
      <c r="A10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8" s="0" t="str">
        <f aca="false">IF($A10268="","",INDEX(CARTAO_COMPRAS!$C:$C,INT((ROW()-2)/20)+2))</f>
        <v/>
      </c>
      <c r="C10268" s="0" t="str">
        <f aca="false">IF($A10268="","",INDEX(CARTAO_COMPRAS!$D:$D,INT((ROW()-2)/20)+2))</f>
        <v/>
      </c>
      <c r="D10268" s="0" t="str">
        <f aca="false">IF($A10268="","",INDEX(CARTAO_COMPRAS!$E:$E,INT((ROW()-2)/20)+2))</f>
        <v/>
      </c>
      <c r="E10268" s="0" t="str">
        <f aca="false">IF($A10268="","",INDEX(CARTAO_COMPRAS!$H:$H,INT((ROW()-2)/20)+2)+MOD(ROW()-2,20))</f>
        <v/>
      </c>
      <c r="F10268" s="0" t="str">
        <f aca="false">IF($A10268="","",INDEX(CARTAO_COMPRAS!$G:$G,INT((ROW()-2)/20)+2))</f>
        <v/>
      </c>
      <c r="G10268" s="5" t="str">
        <f aca="false">IF($A10268="","",INDEX(CARTAO_COMPRAS!$I:$I,INT((ROW()-2)/20)+2))</f>
        <v/>
      </c>
      <c r="H10268" s="4" t="str">
        <f aca="false">IF($A10268="","",EDATE(INDEX(CARTAO_COMPRAS!$J:$J,INT((ROW()-2)/20)+2),MOD(ROW()-2,20)))</f>
        <v/>
      </c>
      <c r="I10268" s="4" t="str">
        <f aca="false">IF($H10268="","",$H10268-WEEKDAY($H10268,2)+1)</f>
        <v/>
      </c>
      <c r="J10268" s="4" t="str">
        <f aca="false">IF($I10268="","",$I10268+6)</f>
        <v/>
      </c>
      <c r="K10268" s="6" t="str">
        <f aca="false">IF($H10268="","",DATE(YEAR($H10268),MONTH($H10268),1))</f>
        <v/>
      </c>
      <c r="L10268" s="0" t="str">
        <f aca="false">IF($A10268="","",INDEX(CARTAO_COMPRAS!$K:$K,INT((ROW()-2)/20)+2))</f>
        <v/>
      </c>
      <c r="M10268" s="0" t="str">
        <f aca="false">IF($A10268="","","Compra no cartão")</f>
        <v/>
      </c>
    </row>
    <row r="10269" customFormat="false" ht="13.5" hidden="false" customHeight="false" outlineLevel="0" collapsed="false">
      <c r="A10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69" s="0" t="str">
        <f aca="false">IF($A10269="","",INDEX(CARTAO_COMPRAS!$C:$C,INT((ROW()-2)/20)+2))</f>
        <v/>
      </c>
      <c r="C10269" s="0" t="str">
        <f aca="false">IF($A10269="","",INDEX(CARTAO_COMPRAS!$D:$D,INT((ROW()-2)/20)+2))</f>
        <v/>
      </c>
      <c r="D10269" s="0" t="str">
        <f aca="false">IF($A10269="","",INDEX(CARTAO_COMPRAS!$E:$E,INT((ROW()-2)/20)+2))</f>
        <v/>
      </c>
      <c r="E10269" s="0" t="str">
        <f aca="false">IF($A10269="","",INDEX(CARTAO_COMPRAS!$H:$H,INT((ROW()-2)/20)+2)+MOD(ROW()-2,20))</f>
        <v/>
      </c>
      <c r="F10269" s="0" t="str">
        <f aca="false">IF($A10269="","",INDEX(CARTAO_COMPRAS!$G:$G,INT((ROW()-2)/20)+2))</f>
        <v/>
      </c>
      <c r="G10269" s="5" t="str">
        <f aca="false">IF($A10269="","",INDEX(CARTAO_COMPRAS!$I:$I,INT((ROW()-2)/20)+2))</f>
        <v/>
      </c>
      <c r="H10269" s="4" t="str">
        <f aca="false">IF($A10269="","",EDATE(INDEX(CARTAO_COMPRAS!$J:$J,INT((ROW()-2)/20)+2),MOD(ROW()-2,20)))</f>
        <v/>
      </c>
      <c r="I10269" s="4" t="str">
        <f aca="false">IF($H10269="","",$H10269-WEEKDAY($H10269,2)+1)</f>
        <v/>
      </c>
      <c r="J10269" s="4" t="str">
        <f aca="false">IF($I10269="","",$I10269+6)</f>
        <v/>
      </c>
      <c r="K10269" s="6" t="str">
        <f aca="false">IF($H10269="","",DATE(YEAR($H10269),MONTH($H10269),1))</f>
        <v/>
      </c>
      <c r="L10269" s="0" t="str">
        <f aca="false">IF($A10269="","",INDEX(CARTAO_COMPRAS!$K:$K,INT((ROW()-2)/20)+2))</f>
        <v/>
      </c>
      <c r="M10269" s="0" t="str">
        <f aca="false">IF($A10269="","","Compra no cartão")</f>
        <v/>
      </c>
    </row>
    <row r="10270" customFormat="false" ht="13.5" hidden="false" customHeight="false" outlineLevel="0" collapsed="false">
      <c r="A10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0" s="0" t="str">
        <f aca="false">IF($A10270="","",INDEX(CARTAO_COMPRAS!$C:$C,INT((ROW()-2)/20)+2))</f>
        <v/>
      </c>
      <c r="C10270" s="0" t="str">
        <f aca="false">IF($A10270="","",INDEX(CARTAO_COMPRAS!$D:$D,INT((ROW()-2)/20)+2))</f>
        <v/>
      </c>
      <c r="D10270" s="0" t="str">
        <f aca="false">IF($A10270="","",INDEX(CARTAO_COMPRAS!$E:$E,INT((ROW()-2)/20)+2))</f>
        <v/>
      </c>
      <c r="E10270" s="0" t="str">
        <f aca="false">IF($A10270="","",INDEX(CARTAO_COMPRAS!$H:$H,INT((ROW()-2)/20)+2)+MOD(ROW()-2,20))</f>
        <v/>
      </c>
      <c r="F10270" s="0" t="str">
        <f aca="false">IF($A10270="","",INDEX(CARTAO_COMPRAS!$G:$G,INT((ROW()-2)/20)+2))</f>
        <v/>
      </c>
      <c r="G10270" s="5" t="str">
        <f aca="false">IF($A10270="","",INDEX(CARTAO_COMPRAS!$I:$I,INT((ROW()-2)/20)+2))</f>
        <v/>
      </c>
      <c r="H10270" s="4" t="str">
        <f aca="false">IF($A10270="","",EDATE(INDEX(CARTAO_COMPRAS!$J:$J,INT((ROW()-2)/20)+2),MOD(ROW()-2,20)))</f>
        <v/>
      </c>
      <c r="I10270" s="4" t="str">
        <f aca="false">IF($H10270="","",$H10270-WEEKDAY($H10270,2)+1)</f>
        <v/>
      </c>
      <c r="J10270" s="4" t="str">
        <f aca="false">IF($I10270="","",$I10270+6)</f>
        <v/>
      </c>
      <c r="K10270" s="6" t="str">
        <f aca="false">IF($H10270="","",DATE(YEAR($H10270),MONTH($H10270),1))</f>
        <v/>
      </c>
      <c r="L10270" s="0" t="str">
        <f aca="false">IF($A10270="","",INDEX(CARTAO_COMPRAS!$K:$K,INT((ROW()-2)/20)+2))</f>
        <v/>
      </c>
      <c r="M10270" s="0" t="str">
        <f aca="false">IF($A10270="","","Compra no cartão")</f>
        <v/>
      </c>
    </row>
    <row r="10271" customFormat="false" ht="13.5" hidden="false" customHeight="false" outlineLevel="0" collapsed="false">
      <c r="A10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1" s="0" t="str">
        <f aca="false">IF($A10271="","",INDEX(CARTAO_COMPRAS!$C:$C,INT((ROW()-2)/20)+2))</f>
        <v/>
      </c>
      <c r="C10271" s="0" t="str">
        <f aca="false">IF($A10271="","",INDEX(CARTAO_COMPRAS!$D:$D,INT((ROW()-2)/20)+2))</f>
        <v/>
      </c>
      <c r="D10271" s="0" t="str">
        <f aca="false">IF($A10271="","",INDEX(CARTAO_COMPRAS!$E:$E,INT((ROW()-2)/20)+2))</f>
        <v/>
      </c>
      <c r="E10271" s="0" t="str">
        <f aca="false">IF($A10271="","",INDEX(CARTAO_COMPRAS!$H:$H,INT((ROW()-2)/20)+2)+MOD(ROW()-2,20))</f>
        <v/>
      </c>
      <c r="F10271" s="0" t="str">
        <f aca="false">IF($A10271="","",INDEX(CARTAO_COMPRAS!$G:$G,INT((ROW()-2)/20)+2))</f>
        <v/>
      </c>
      <c r="G10271" s="5" t="str">
        <f aca="false">IF($A10271="","",INDEX(CARTAO_COMPRAS!$I:$I,INT((ROW()-2)/20)+2))</f>
        <v/>
      </c>
      <c r="H10271" s="4" t="str">
        <f aca="false">IF($A10271="","",EDATE(INDEX(CARTAO_COMPRAS!$J:$J,INT((ROW()-2)/20)+2),MOD(ROW()-2,20)))</f>
        <v/>
      </c>
      <c r="I10271" s="4" t="str">
        <f aca="false">IF($H10271="","",$H10271-WEEKDAY($H10271,2)+1)</f>
        <v/>
      </c>
      <c r="J10271" s="4" t="str">
        <f aca="false">IF($I10271="","",$I10271+6)</f>
        <v/>
      </c>
      <c r="K10271" s="6" t="str">
        <f aca="false">IF($H10271="","",DATE(YEAR($H10271),MONTH($H10271),1))</f>
        <v/>
      </c>
      <c r="L10271" s="0" t="str">
        <f aca="false">IF($A10271="","",INDEX(CARTAO_COMPRAS!$K:$K,INT((ROW()-2)/20)+2))</f>
        <v/>
      </c>
      <c r="M10271" s="0" t="str">
        <f aca="false">IF($A10271="","","Compra no cartão")</f>
        <v/>
      </c>
    </row>
    <row r="10272" customFormat="false" ht="13.5" hidden="false" customHeight="false" outlineLevel="0" collapsed="false">
      <c r="A10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2" s="0" t="str">
        <f aca="false">IF($A10272="","",INDEX(CARTAO_COMPRAS!$C:$C,INT((ROW()-2)/20)+2))</f>
        <v/>
      </c>
      <c r="C10272" s="0" t="str">
        <f aca="false">IF($A10272="","",INDEX(CARTAO_COMPRAS!$D:$D,INT((ROW()-2)/20)+2))</f>
        <v/>
      </c>
      <c r="D10272" s="0" t="str">
        <f aca="false">IF($A10272="","",INDEX(CARTAO_COMPRAS!$E:$E,INT((ROW()-2)/20)+2))</f>
        <v/>
      </c>
      <c r="E10272" s="0" t="str">
        <f aca="false">IF($A10272="","",INDEX(CARTAO_COMPRAS!$H:$H,INT((ROW()-2)/20)+2)+MOD(ROW()-2,20))</f>
        <v/>
      </c>
      <c r="F10272" s="0" t="str">
        <f aca="false">IF($A10272="","",INDEX(CARTAO_COMPRAS!$G:$G,INT((ROW()-2)/20)+2))</f>
        <v/>
      </c>
      <c r="G10272" s="5" t="str">
        <f aca="false">IF($A10272="","",INDEX(CARTAO_COMPRAS!$I:$I,INT((ROW()-2)/20)+2))</f>
        <v/>
      </c>
      <c r="H10272" s="4" t="str">
        <f aca="false">IF($A10272="","",EDATE(INDEX(CARTAO_COMPRAS!$J:$J,INT((ROW()-2)/20)+2),MOD(ROW()-2,20)))</f>
        <v/>
      </c>
      <c r="I10272" s="4" t="str">
        <f aca="false">IF($H10272="","",$H10272-WEEKDAY($H10272,2)+1)</f>
        <v/>
      </c>
      <c r="J10272" s="4" t="str">
        <f aca="false">IF($I10272="","",$I10272+6)</f>
        <v/>
      </c>
      <c r="K10272" s="6" t="str">
        <f aca="false">IF($H10272="","",DATE(YEAR($H10272),MONTH($H10272),1))</f>
        <v/>
      </c>
      <c r="L10272" s="0" t="str">
        <f aca="false">IF($A10272="","",INDEX(CARTAO_COMPRAS!$K:$K,INT((ROW()-2)/20)+2))</f>
        <v/>
      </c>
      <c r="M10272" s="0" t="str">
        <f aca="false">IF($A10272="","","Compra no cartão")</f>
        <v/>
      </c>
    </row>
    <row r="10273" customFormat="false" ht="13.5" hidden="false" customHeight="false" outlineLevel="0" collapsed="false">
      <c r="A10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3" s="0" t="str">
        <f aca="false">IF($A10273="","",INDEX(CARTAO_COMPRAS!$C:$C,INT((ROW()-2)/20)+2))</f>
        <v/>
      </c>
      <c r="C10273" s="0" t="str">
        <f aca="false">IF($A10273="","",INDEX(CARTAO_COMPRAS!$D:$D,INT((ROW()-2)/20)+2))</f>
        <v/>
      </c>
      <c r="D10273" s="0" t="str">
        <f aca="false">IF($A10273="","",INDEX(CARTAO_COMPRAS!$E:$E,INT((ROW()-2)/20)+2))</f>
        <v/>
      </c>
      <c r="E10273" s="0" t="str">
        <f aca="false">IF($A10273="","",INDEX(CARTAO_COMPRAS!$H:$H,INT((ROW()-2)/20)+2)+MOD(ROW()-2,20))</f>
        <v/>
      </c>
      <c r="F10273" s="0" t="str">
        <f aca="false">IF($A10273="","",INDEX(CARTAO_COMPRAS!$G:$G,INT((ROW()-2)/20)+2))</f>
        <v/>
      </c>
      <c r="G10273" s="5" t="str">
        <f aca="false">IF($A10273="","",INDEX(CARTAO_COMPRAS!$I:$I,INT((ROW()-2)/20)+2))</f>
        <v/>
      </c>
      <c r="H10273" s="4" t="str">
        <f aca="false">IF($A10273="","",EDATE(INDEX(CARTAO_COMPRAS!$J:$J,INT((ROW()-2)/20)+2),MOD(ROW()-2,20)))</f>
        <v/>
      </c>
      <c r="I10273" s="4" t="str">
        <f aca="false">IF($H10273="","",$H10273-WEEKDAY($H10273,2)+1)</f>
        <v/>
      </c>
      <c r="J10273" s="4" t="str">
        <f aca="false">IF($I10273="","",$I10273+6)</f>
        <v/>
      </c>
      <c r="K10273" s="6" t="str">
        <f aca="false">IF($H10273="","",DATE(YEAR($H10273),MONTH($H10273),1))</f>
        <v/>
      </c>
      <c r="L10273" s="0" t="str">
        <f aca="false">IF($A10273="","",INDEX(CARTAO_COMPRAS!$K:$K,INT((ROW()-2)/20)+2))</f>
        <v/>
      </c>
      <c r="M10273" s="0" t="str">
        <f aca="false">IF($A10273="","","Compra no cartão")</f>
        <v/>
      </c>
    </row>
    <row r="10274" customFormat="false" ht="13.5" hidden="false" customHeight="false" outlineLevel="0" collapsed="false">
      <c r="A10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4" s="0" t="str">
        <f aca="false">IF($A10274="","",INDEX(CARTAO_COMPRAS!$C:$C,INT((ROW()-2)/20)+2))</f>
        <v/>
      </c>
      <c r="C10274" s="0" t="str">
        <f aca="false">IF($A10274="","",INDEX(CARTAO_COMPRAS!$D:$D,INT((ROW()-2)/20)+2))</f>
        <v/>
      </c>
      <c r="D10274" s="0" t="str">
        <f aca="false">IF($A10274="","",INDEX(CARTAO_COMPRAS!$E:$E,INT((ROW()-2)/20)+2))</f>
        <v/>
      </c>
      <c r="E10274" s="0" t="str">
        <f aca="false">IF($A10274="","",INDEX(CARTAO_COMPRAS!$H:$H,INT((ROW()-2)/20)+2)+MOD(ROW()-2,20))</f>
        <v/>
      </c>
      <c r="F10274" s="0" t="str">
        <f aca="false">IF($A10274="","",INDEX(CARTAO_COMPRAS!$G:$G,INT((ROW()-2)/20)+2))</f>
        <v/>
      </c>
      <c r="G10274" s="5" t="str">
        <f aca="false">IF($A10274="","",INDEX(CARTAO_COMPRAS!$I:$I,INT((ROW()-2)/20)+2))</f>
        <v/>
      </c>
      <c r="H10274" s="4" t="str">
        <f aca="false">IF($A10274="","",EDATE(INDEX(CARTAO_COMPRAS!$J:$J,INT((ROW()-2)/20)+2),MOD(ROW()-2,20)))</f>
        <v/>
      </c>
      <c r="I10274" s="4" t="str">
        <f aca="false">IF($H10274="","",$H10274-WEEKDAY($H10274,2)+1)</f>
        <v/>
      </c>
      <c r="J10274" s="4" t="str">
        <f aca="false">IF($I10274="","",$I10274+6)</f>
        <v/>
      </c>
      <c r="K10274" s="6" t="str">
        <f aca="false">IF($H10274="","",DATE(YEAR($H10274),MONTH($H10274),1))</f>
        <v/>
      </c>
      <c r="L10274" s="0" t="str">
        <f aca="false">IF($A10274="","",INDEX(CARTAO_COMPRAS!$K:$K,INT((ROW()-2)/20)+2))</f>
        <v/>
      </c>
      <c r="M10274" s="0" t="str">
        <f aca="false">IF($A10274="","","Compra no cartão")</f>
        <v/>
      </c>
    </row>
    <row r="10275" customFormat="false" ht="13.5" hidden="false" customHeight="false" outlineLevel="0" collapsed="false">
      <c r="A10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5" s="0" t="str">
        <f aca="false">IF($A10275="","",INDEX(CARTAO_COMPRAS!$C:$C,INT((ROW()-2)/20)+2))</f>
        <v/>
      </c>
      <c r="C10275" s="0" t="str">
        <f aca="false">IF($A10275="","",INDEX(CARTAO_COMPRAS!$D:$D,INT((ROW()-2)/20)+2))</f>
        <v/>
      </c>
      <c r="D10275" s="0" t="str">
        <f aca="false">IF($A10275="","",INDEX(CARTAO_COMPRAS!$E:$E,INT((ROW()-2)/20)+2))</f>
        <v/>
      </c>
      <c r="E10275" s="0" t="str">
        <f aca="false">IF($A10275="","",INDEX(CARTAO_COMPRAS!$H:$H,INT((ROW()-2)/20)+2)+MOD(ROW()-2,20))</f>
        <v/>
      </c>
      <c r="F10275" s="0" t="str">
        <f aca="false">IF($A10275="","",INDEX(CARTAO_COMPRAS!$G:$G,INT((ROW()-2)/20)+2))</f>
        <v/>
      </c>
      <c r="G10275" s="5" t="str">
        <f aca="false">IF($A10275="","",INDEX(CARTAO_COMPRAS!$I:$I,INT((ROW()-2)/20)+2))</f>
        <v/>
      </c>
      <c r="H10275" s="4" t="str">
        <f aca="false">IF($A10275="","",EDATE(INDEX(CARTAO_COMPRAS!$J:$J,INT((ROW()-2)/20)+2),MOD(ROW()-2,20)))</f>
        <v/>
      </c>
      <c r="I10275" s="4" t="str">
        <f aca="false">IF($H10275="","",$H10275-WEEKDAY($H10275,2)+1)</f>
        <v/>
      </c>
      <c r="J10275" s="4" t="str">
        <f aca="false">IF($I10275="","",$I10275+6)</f>
        <v/>
      </c>
      <c r="K10275" s="6" t="str">
        <f aca="false">IF($H10275="","",DATE(YEAR($H10275),MONTH($H10275),1))</f>
        <v/>
      </c>
      <c r="L10275" s="0" t="str">
        <f aca="false">IF($A10275="","",INDEX(CARTAO_COMPRAS!$K:$K,INT((ROW()-2)/20)+2))</f>
        <v/>
      </c>
      <c r="M10275" s="0" t="str">
        <f aca="false">IF($A10275="","","Compra no cartão")</f>
        <v/>
      </c>
    </row>
    <row r="10276" customFormat="false" ht="13.5" hidden="false" customHeight="false" outlineLevel="0" collapsed="false">
      <c r="A10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6" s="0" t="str">
        <f aca="false">IF($A10276="","",INDEX(CARTAO_COMPRAS!$C:$C,INT((ROW()-2)/20)+2))</f>
        <v/>
      </c>
      <c r="C10276" s="0" t="str">
        <f aca="false">IF($A10276="","",INDEX(CARTAO_COMPRAS!$D:$D,INT((ROW()-2)/20)+2))</f>
        <v/>
      </c>
      <c r="D10276" s="0" t="str">
        <f aca="false">IF($A10276="","",INDEX(CARTAO_COMPRAS!$E:$E,INT((ROW()-2)/20)+2))</f>
        <v/>
      </c>
      <c r="E10276" s="0" t="str">
        <f aca="false">IF($A10276="","",INDEX(CARTAO_COMPRAS!$H:$H,INT((ROW()-2)/20)+2)+MOD(ROW()-2,20))</f>
        <v/>
      </c>
      <c r="F10276" s="0" t="str">
        <f aca="false">IF($A10276="","",INDEX(CARTAO_COMPRAS!$G:$G,INT((ROW()-2)/20)+2))</f>
        <v/>
      </c>
      <c r="G10276" s="5" t="str">
        <f aca="false">IF($A10276="","",INDEX(CARTAO_COMPRAS!$I:$I,INT((ROW()-2)/20)+2))</f>
        <v/>
      </c>
      <c r="H10276" s="4" t="str">
        <f aca="false">IF($A10276="","",EDATE(INDEX(CARTAO_COMPRAS!$J:$J,INT((ROW()-2)/20)+2),MOD(ROW()-2,20)))</f>
        <v/>
      </c>
      <c r="I10276" s="4" t="str">
        <f aca="false">IF($H10276="","",$H10276-WEEKDAY($H10276,2)+1)</f>
        <v/>
      </c>
      <c r="J10276" s="4" t="str">
        <f aca="false">IF($I10276="","",$I10276+6)</f>
        <v/>
      </c>
      <c r="K10276" s="6" t="str">
        <f aca="false">IF($H10276="","",DATE(YEAR($H10276),MONTH($H10276),1))</f>
        <v/>
      </c>
      <c r="L10276" s="0" t="str">
        <f aca="false">IF($A10276="","",INDEX(CARTAO_COMPRAS!$K:$K,INT((ROW()-2)/20)+2))</f>
        <v/>
      </c>
      <c r="M10276" s="0" t="str">
        <f aca="false">IF($A10276="","","Compra no cartão")</f>
        <v/>
      </c>
    </row>
    <row r="10277" customFormat="false" ht="13.5" hidden="false" customHeight="false" outlineLevel="0" collapsed="false">
      <c r="A10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7" s="0" t="str">
        <f aca="false">IF($A10277="","",INDEX(CARTAO_COMPRAS!$C:$C,INT((ROW()-2)/20)+2))</f>
        <v/>
      </c>
      <c r="C10277" s="0" t="str">
        <f aca="false">IF($A10277="","",INDEX(CARTAO_COMPRAS!$D:$D,INT((ROW()-2)/20)+2))</f>
        <v/>
      </c>
      <c r="D10277" s="0" t="str">
        <f aca="false">IF($A10277="","",INDEX(CARTAO_COMPRAS!$E:$E,INT((ROW()-2)/20)+2))</f>
        <v/>
      </c>
      <c r="E10277" s="0" t="str">
        <f aca="false">IF($A10277="","",INDEX(CARTAO_COMPRAS!$H:$H,INT((ROW()-2)/20)+2)+MOD(ROW()-2,20))</f>
        <v/>
      </c>
      <c r="F10277" s="0" t="str">
        <f aca="false">IF($A10277="","",INDEX(CARTAO_COMPRAS!$G:$G,INT((ROW()-2)/20)+2))</f>
        <v/>
      </c>
      <c r="G10277" s="5" t="str">
        <f aca="false">IF($A10277="","",INDEX(CARTAO_COMPRAS!$I:$I,INT((ROW()-2)/20)+2))</f>
        <v/>
      </c>
      <c r="H10277" s="4" t="str">
        <f aca="false">IF($A10277="","",EDATE(INDEX(CARTAO_COMPRAS!$J:$J,INT((ROW()-2)/20)+2),MOD(ROW()-2,20)))</f>
        <v/>
      </c>
      <c r="I10277" s="4" t="str">
        <f aca="false">IF($H10277="","",$H10277-WEEKDAY($H10277,2)+1)</f>
        <v/>
      </c>
      <c r="J10277" s="4" t="str">
        <f aca="false">IF($I10277="","",$I10277+6)</f>
        <v/>
      </c>
      <c r="K10277" s="6" t="str">
        <f aca="false">IF($H10277="","",DATE(YEAR($H10277),MONTH($H10277),1))</f>
        <v/>
      </c>
      <c r="L10277" s="0" t="str">
        <f aca="false">IF($A10277="","",INDEX(CARTAO_COMPRAS!$K:$K,INT((ROW()-2)/20)+2))</f>
        <v/>
      </c>
      <c r="M10277" s="0" t="str">
        <f aca="false">IF($A10277="","","Compra no cartão")</f>
        <v/>
      </c>
    </row>
    <row r="10278" customFormat="false" ht="13.5" hidden="false" customHeight="false" outlineLevel="0" collapsed="false">
      <c r="A10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8" s="0" t="str">
        <f aca="false">IF($A10278="","",INDEX(CARTAO_COMPRAS!$C:$C,INT((ROW()-2)/20)+2))</f>
        <v/>
      </c>
      <c r="C10278" s="0" t="str">
        <f aca="false">IF($A10278="","",INDEX(CARTAO_COMPRAS!$D:$D,INT((ROW()-2)/20)+2))</f>
        <v/>
      </c>
      <c r="D10278" s="0" t="str">
        <f aca="false">IF($A10278="","",INDEX(CARTAO_COMPRAS!$E:$E,INT((ROW()-2)/20)+2))</f>
        <v/>
      </c>
      <c r="E10278" s="0" t="str">
        <f aca="false">IF($A10278="","",INDEX(CARTAO_COMPRAS!$H:$H,INT((ROW()-2)/20)+2)+MOD(ROW()-2,20))</f>
        <v/>
      </c>
      <c r="F10278" s="0" t="str">
        <f aca="false">IF($A10278="","",INDEX(CARTAO_COMPRAS!$G:$G,INT((ROW()-2)/20)+2))</f>
        <v/>
      </c>
      <c r="G10278" s="5" t="str">
        <f aca="false">IF($A10278="","",INDEX(CARTAO_COMPRAS!$I:$I,INT((ROW()-2)/20)+2))</f>
        <v/>
      </c>
      <c r="H10278" s="4" t="str">
        <f aca="false">IF($A10278="","",EDATE(INDEX(CARTAO_COMPRAS!$J:$J,INT((ROW()-2)/20)+2),MOD(ROW()-2,20)))</f>
        <v/>
      </c>
      <c r="I10278" s="4" t="str">
        <f aca="false">IF($H10278="","",$H10278-WEEKDAY($H10278,2)+1)</f>
        <v/>
      </c>
      <c r="J10278" s="4" t="str">
        <f aca="false">IF($I10278="","",$I10278+6)</f>
        <v/>
      </c>
      <c r="K10278" s="6" t="str">
        <f aca="false">IF($H10278="","",DATE(YEAR($H10278),MONTH($H10278),1))</f>
        <v/>
      </c>
      <c r="L10278" s="0" t="str">
        <f aca="false">IF($A10278="","",INDEX(CARTAO_COMPRAS!$K:$K,INT((ROW()-2)/20)+2))</f>
        <v/>
      </c>
      <c r="M10278" s="0" t="str">
        <f aca="false">IF($A10278="","","Compra no cartão")</f>
        <v/>
      </c>
    </row>
    <row r="10279" customFormat="false" ht="13.5" hidden="false" customHeight="false" outlineLevel="0" collapsed="false">
      <c r="A10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79" s="0" t="str">
        <f aca="false">IF($A10279="","",INDEX(CARTAO_COMPRAS!$C:$C,INT((ROW()-2)/20)+2))</f>
        <v/>
      </c>
      <c r="C10279" s="0" t="str">
        <f aca="false">IF($A10279="","",INDEX(CARTAO_COMPRAS!$D:$D,INT((ROW()-2)/20)+2))</f>
        <v/>
      </c>
      <c r="D10279" s="0" t="str">
        <f aca="false">IF($A10279="","",INDEX(CARTAO_COMPRAS!$E:$E,INT((ROW()-2)/20)+2))</f>
        <v/>
      </c>
      <c r="E10279" s="0" t="str">
        <f aca="false">IF($A10279="","",INDEX(CARTAO_COMPRAS!$H:$H,INT((ROW()-2)/20)+2)+MOD(ROW()-2,20))</f>
        <v/>
      </c>
      <c r="F10279" s="0" t="str">
        <f aca="false">IF($A10279="","",INDEX(CARTAO_COMPRAS!$G:$G,INT((ROW()-2)/20)+2))</f>
        <v/>
      </c>
      <c r="G10279" s="5" t="str">
        <f aca="false">IF($A10279="","",INDEX(CARTAO_COMPRAS!$I:$I,INT((ROW()-2)/20)+2))</f>
        <v/>
      </c>
      <c r="H10279" s="4" t="str">
        <f aca="false">IF($A10279="","",EDATE(INDEX(CARTAO_COMPRAS!$J:$J,INT((ROW()-2)/20)+2),MOD(ROW()-2,20)))</f>
        <v/>
      </c>
      <c r="I10279" s="4" t="str">
        <f aca="false">IF($H10279="","",$H10279-WEEKDAY($H10279,2)+1)</f>
        <v/>
      </c>
      <c r="J10279" s="4" t="str">
        <f aca="false">IF($I10279="","",$I10279+6)</f>
        <v/>
      </c>
      <c r="K10279" s="6" t="str">
        <f aca="false">IF($H10279="","",DATE(YEAR($H10279),MONTH($H10279),1))</f>
        <v/>
      </c>
      <c r="L10279" s="0" t="str">
        <f aca="false">IF($A10279="","",INDEX(CARTAO_COMPRAS!$K:$K,INT((ROW()-2)/20)+2))</f>
        <v/>
      </c>
      <c r="M10279" s="0" t="str">
        <f aca="false">IF($A10279="","","Compra no cartão")</f>
        <v/>
      </c>
    </row>
    <row r="10280" customFormat="false" ht="13.5" hidden="false" customHeight="false" outlineLevel="0" collapsed="false">
      <c r="A10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0" s="0" t="str">
        <f aca="false">IF($A10280="","",INDEX(CARTAO_COMPRAS!$C:$C,INT((ROW()-2)/20)+2))</f>
        <v/>
      </c>
      <c r="C10280" s="0" t="str">
        <f aca="false">IF($A10280="","",INDEX(CARTAO_COMPRAS!$D:$D,INT((ROW()-2)/20)+2))</f>
        <v/>
      </c>
      <c r="D10280" s="0" t="str">
        <f aca="false">IF($A10280="","",INDEX(CARTAO_COMPRAS!$E:$E,INT((ROW()-2)/20)+2))</f>
        <v/>
      </c>
      <c r="E10280" s="0" t="str">
        <f aca="false">IF($A10280="","",INDEX(CARTAO_COMPRAS!$H:$H,INT((ROW()-2)/20)+2)+MOD(ROW()-2,20))</f>
        <v/>
      </c>
      <c r="F10280" s="0" t="str">
        <f aca="false">IF($A10280="","",INDEX(CARTAO_COMPRAS!$G:$G,INT((ROW()-2)/20)+2))</f>
        <v/>
      </c>
      <c r="G10280" s="5" t="str">
        <f aca="false">IF($A10280="","",INDEX(CARTAO_COMPRAS!$I:$I,INT((ROW()-2)/20)+2))</f>
        <v/>
      </c>
      <c r="H10280" s="4" t="str">
        <f aca="false">IF($A10280="","",EDATE(INDEX(CARTAO_COMPRAS!$J:$J,INT((ROW()-2)/20)+2),MOD(ROW()-2,20)))</f>
        <v/>
      </c>
      <c r="I10280" s="4" t="str">
        <f aca="false">IF($H10280="","",$H10280-WEEKDAY($H10280,2)+1)</f>
        <v/>
      </c>
      <c r="J10280" s="4" t="str">
        <f aca="false">IF($I10280="","",$I10280+6)</f>
        <v/>
      </c>
      <c r="K10280" s="6" t="str">
        <f aca="false">IF($H10280="","",DATE(YEAR($H10280),MONTH($H10280),1))</f>
        <v/>
      </c>
      <c r="L10280" s="0" t="str">
        <f aca="false">IF($A10280="","",INDEX(CARTAO_COMPRAS!$K:$K,INT((ROW()-2)/20)+2))</f>
        <v/>
      </c>
      <c r="M10280" s="0" t="str">
        <f aca="false">IF($A10280="","","Compra no cartão")</f>
        <v/>
      </c>
    </row>
    <row r="10281" customFormat="false" ht="13.5" hidden="false" customHeight="false" outlineLevel="0" collapsed="false">
      <c r="A10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1" s="0" t="str">
        <f aca="false">IF($A10281="","",INDEX(CARTAO_COMPRAS!$C:$C,INT((ROW()-2)/20)+2))</f>
        <v/>
      </c>
      <c r="C10281" s="0" t="str">
        <f aca="false">IF($A10281="","",INDEX(CARTAO_COMPRAS!$D:$D,INT((ROW()-2)/20)+2))</f>
        <v/>
      </c>
      <c r="D10281" s="0" t="str">
        <f aca="false">IF($A10281="","",INDEX(CARTAO_COMPRAS!$E:$E,INT((ROW()-2)/20)+2))</f>
        <v/>
      </c>
      <c r="E10281" s="0" t="str">
        <f aca="false">IF($A10281="","",INDEX(CARTAO_COMPRAS!$H:$H,INT((ROW()-2)/20)+2)+MOD(ROW()-2,20))</f>
        <v/>
      </c>
      <c r="F10281" s="0" t="str">
        <f aca="false">IF($A10281="","",INDEX(CARTAO_COMPRAS!$G:$G,INT((ROW()-2)/20)+2))</f>
        <v/>
      </c>
      <c r="G10281" s="5" t="str">
        <f aca="false">IF($A10281="","",INDEX(CARTAO_COMPRAS!$I:$I,INT((ROW()-2)/20)+2))</f>
        <v/>
      </c>
      <c r="H10281" s="4" t="str">
        <f aca="false">IF($A10281="","",EDATE(INDEX(CARTAO_COMPRAS!$J:$J,INT((ROW()-2)/20)+2),MOD(ROW()-2,20)))</f>
        <v/>
      </c>
      <c r="I10281" s="4" t="str">
        <f aca="false">IF($H10281="","",$H10281-WEEKDAY($H10281,2)+1)</f>
        <v/>
      </c>
      <c r="J10281" s="4" t="str">
        <f aca="false">IF($I10281="","",$I10281+6)</f>
        <v/>
      </c>
      <c r="K10281" s="6" t="str">
        <f aca="false">IF($H10281="","",DATE(YEAR($H10281),MONTH($H10281),1))</f>
        <v/>
      </c>
      <c r="L10281" s="0" t="str">
        <f aca="false">IF($A10281="","",INDEX(CARTAO_COMPRAS!$K:$K,INT((ROW()-2)/20)+2))</f>
        <v/>
      </c>
      <c r="M10281" s="0" t="str">
        <f aca="false">IF($A10281="","","Compra no cartão")</f>
        <v/>
      </c>
    </row>
    <row r="10282" customFormat="false" ht="13.5" hidden="false" customHeight="false" outlineLevel="0" collapsed="false">
      <c r="A102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2" s="0" t="str">
        <f aca="false">IF($A10282="","",INDEX(CARTAO_COMPRAS!$C:$C,INT((ROW()-2)/20)+2))</f>
        <v/>
      </c>
      <c r="C10282" s="0" t="str">
        <f aca="false">IF($A10282="","",INDEX(CARTAO_COMPRAS!$D:$D,INT((ROW()-2)/20)+2))</f>
        <v/>
      </c>
      <c r="D10282" s="0" t="str">
        <f aca="false">IF($A10282="","",INDEX(CARTAO_COMPRAS!$E:$E,INT((ROW()-2)/20)+2))</f>
        <v/>
      </c>
      <c r="E10282" s="0" t="str">
        <f aca="false">IF($A10282="","",INDEX(CARTAO_COMPRAS!$H:$H,INT((ROW()-2)/20)+2)+MOD(ROW()-2,20))</f>
        <v/>
      </c>
      <c r="F10282" s="0" t="str">
        <f aca="false">IF($A10282="","",INDEX(CARTAO_COMPRAS!$G:$G,INT((ROW()-2)/20)+2))</f>
        <v/>
      </c>
      <c r="G10282" s="5" t="str">
        <f aca="false">IF($A10282="","",INDEX(CARTAO_COMPRAS!$I:$I,INT((ROW()-2)/20)+2))</f>
        <v/>
      </c>
      <c r="H10282" s="4" t="str">
        <f aca="false">IF($A10282="","",EDATE(INDEX(CARTAO_COMPRAS!$J:$J,INT((ROW()-2)/20)+2),MOD(ROW()-2,20)))</f>
        <v/>
      </c>
      <c r="I10282" s="4" t="str">
        <f aca="false">IF($H10282="","",$H10282-WEEKDAY($H10282,2)+1)</f>
        <v/>
      </c>
      <c r="J10282" s="4" t="str">
        <f aca="false">IF($I10282="","",$I10282+6)</f>
        <v/>
      </c>
      <c r="K10282" s="6" t="str">
        <f aca="false">IF($H10282="","",DATE(YEAR($H10282),MONTH($H10282),1))</f>
        <v/>
      </c>
      <c r="L10282" s="0" t="str">
        <f aca="false">IF($A10282="","",INDEX(CARTAO_COMPRAS!$K:$K,INT((ROW()-2)/20)+2))</f>
        <v/>
      </c>
      <c r="M10282" s="0" t="str">
        <f aca="false">IF($A10282="","","Compra no cartão")</f>
        <v/>
      </c>
    </row>
    <row r="10283" customFormat="false" ht="13.5" hidden="false" customHeight="false" outlineLevel="0" collapsed="false">
      <c r="A10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3" s="0" t="str">
        <f aca="false">IF($A10283="","",INDEX(CARTAO_COMPRAS!$C:$C,INT((ROW()-2)/20)+2))</f>
        <v/>
      </c>
      <c r="C10283" s="0" t="str">
        <f aca="false">IF($A10283="","",INDEX(CARTAO_COMPRAS!$D:$D,INT((ROW()-2)/20)+2))</f>
        <v/>
      </c>
      <c r="D10283" s="0" t="str">
        <f aca="false">IF($A10283="","",INDEX(CARTAO_COMPRAS!$E:$E,INT((ROW()-2)/20)+2))</f>
        <v/>
      </c>
      <c r="E10283" s="0" t="str">
        <f aca="false">IF($A10283="","",INDEX(CARTAO_COMPRAS!$H:$H,INT((ROW()-2)/20)+2)+MOD(ROW()-2,20))</f>
        <v/>
      </c>
      <c r="F10283" s="0" t="str">
        <f aca="false">IF($A10283="","",INDEX(CARTAO_COMPRAS!$G:$G,INT((ROW()-2)/20)+2))</f>
        <v/>
      </c>
      <c r="G10283" s="5" t="str">
        <f aca="false">IF($A10283="","",INDEX(CARTAO_COMPRAS!$I:$I,INT((ROW()-2)/20)+2))</f>
        <v/>
      </c>
      <c r="H10283" s="4" t="str">
        <f aca="false">IF($A10283="","",EDATE(INDEX(CARTAO_COMPRAS!$J:$J,INT((ROW()-2)/20)+2),MOD(ROW()-2,20)))</f>
        <v/>
      </c>
      <c r="I10283" s="4" t="str">
        <f aca="false">IF($H10283="","",$H10283-WEEKDAY($H10283,2)+1)</f>
        <v/>
      </c>
      <c r="J10283" s="4" t="str">
        <f aca="false">IF($I10283="","",$I10283+6)</f>
        <v/>
      </c>
      <c r="K10283" s="6" t="str">
        <f aca="false">IF($H10283="","",DATE(YEAR($H10283),MONTH($H10283),1))</f>
        <v/>
      </c>
      <c r="L10283" s="0" t="str">
        <f aca="false">IF($A10283="","",INDEX(CARTAO_COMPRAS!$K:$K,INT((ROW()-2)/20)+2))</f>
        <v/>
      </c>
      <c r="M10283" s="0" t="str">
        <f aca="false">IF($A10283="","","Compra no cartão")</f>
        <v/>
      </c>
    </row>
    <row r="10284" customFormat="false" ht="13.5" hidden="false" customHeight="false" outlineLevel="0" collapsed="false">
      <c r="A10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4" s="0" t="str">
        <f aca="false">IF($A10284="","",INDEX(CARTAO_COMPRAS!$C:$C,INT((ROW()-2)/20)+2))</f>
        <v/>
      </c>
      <c r="C10284" s="0" t="str">
        <f aca="false">IF($A10284="","",INDEX(CARTAO_COMPRAS!$D:$D,INT((ROW()-2)/20)+2))</f>
        <v/>
      </c>
      <c r="D10284" s="0" t="str">
        <f aca="false">IF($A10284="","",INDEX(CARTAO_COMPRAS!$E:$E,INT((ROW()-2)/20)+2))</f>
        <v/>
      </c>
      <c r="E10284" s="0" t="str">
        <f aca="false">IF($A10284="","",INDEX(CARTAO_COMPRAS!$H:$H,INT((ROW()-2)/20)+2)+MOD(ROW()-2,20))</f>
        <v/>
      </c>
      <c r="F10284" s="0" t="str">
        <f aca="false">IF($A10284="","",INDEX(CARTAO_COMPRAS!$G:$G,INT((ROW()-2)/20)+2))</f>
        <v/>
      </c>
      <c r="G10284" s="5" t="str">
        <f aca="false">IF($A10284="","",INDEX(CARTAO_COMPRAS!$I:$I,INT((ROW()-2)/20)+2))</f>
        <v/>
      </c>
      <c r="H10284" s="4" t="str">
        <f aca="false">IF($A10284="","",EDATE(INDEX(CARTAO_COMPRAS!$J:$J,INT((ROW()-2)/20)+2),MOD(ROW()-2,20)))</f>
        <v/>
      </c>
      <c r="I10284" s="4" t="str">
        <f aca="false">IF($H10284="","",$H10284-WEEKDAY($H10284,2)+1)</f>
        <v/>
      </c>
      <c r="J10284" s="4" t="str">
        <f aca="false">IF($I10284="","",$I10284+6)</f>
        <v/>
      </c>
      <c r="K10284" s="6" t="str">
        <f aca="false">IF($H10284="","",DATE(YEAR($H10284),MONTH($H10284),1))</f>
        <v/>
      </c>
      <c r="L10284" s="0" t="str">
        <f aca="false">IF($A10284="","",INDEX(CARTAO_COMPRAS!$K:$K,INT((ROW()-2)/20)+2))</f>
        <v/>
      </c>
      <c r="M10284" s="0" t="str">
        <f aca="false">IF($A10284="","","Compra no cartão")</f>
        <v/>
      </c>
    </row>
    <row r="10285" customFormat="false" ht="13.5" hidden="false" customHeight="false" outlineLevel="0" collapsed="false">
      <c r="A10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5" s="0" t="str">
        <f aca="false">IF($A10285="","",INDEX(CARTAO_COMPRAS!$C:$C,INT((ROW()-2)/20)+2))</f>
        <v/>
      </c>
      <c r="C10285" s="0" t="str">
        <f aca="false">IF($A10285="","",INDEX(CARTAO_COMPRAS!$D:$D,INT((ROW()-2)/20)+2))</f>
        <v/>
      </c>
      <c r="D10285" s="0" t="str">
        <f aca="false">IF($A10285="","",INDEX(CARTAO_COMPRAS!$E:$E,INT((ROW()-2)/20)+2))</f>
        <v/>
      </c>
      <c r="E10285" s="0" t="str">
        <f aca="false">IF($A10285="","",INDEX(CARTAO_COMPRAS!$H:$H,INT((ROW()-2)/20)+2)+MOD(ROW()-2,20))</f>
        <v/>
      </c>
      <c r="F10285" s="0" t="str">
        <f aca="false">IF($A10285="","",INDEX(CARTAO_COMPRAS!$G:$G,INT((ROW()-2)/20)+2))</f>
        <v/>
      </c>
      <c r="G10285" s="5" t="str">
        <f aca="false">IF($A10285="","",INDEX(CARTAO_COMPRAS!$I:$I,INT((ROW()-2)/20)+2))</f>
        <v/>
      </c>
      <c r="H10285" s="4" t="str">
        <f aca="false">IF($A10285="","",EDATE(INDEX(CARTAO_COMPRAS!$J:$J,INT((ROW()-2)/20)+2),MOD(ROW()-2,20)))</f>
        <v/>
      </c>
      <c r="I10285" s="4" t="str">
        <f aca="false">IF($H10285="","",$H10285-WEEKDAY($H10285,2)+1)</f>
        <v/>
      </c>
      <c r="J10285" s="4" t="str">
        <f aca="false">IF($I10285="","",$I10285+6)</f>
        <v/>
      </c>
      <c r="K10285" s="6" t="str">
        <f aca="false">IF($H10285="","",DATE(YEAR($H10285),MONTH($H10285),1))</f>
        <v/>
      </c>
      <c r="L10285" s="0" t="str">
        <f aca="false">IF($A10285="","",INDEX(CARTAO_COMPRAS!$K:$K,INT((ROW()-2)/20)+2))</f>
        <v/>
      </c>
      <c r="M10285" s="0" t="str">
        <f aca="false">IF($A10285="","","Compra no cartão")</f>
        <v/>
      </c>
    </row>
    <row r="10286" customFormat="false" ht="13.5" hidden="false" customHeight="false" outlineLevel="0" collapsed="false">
      <c r="A10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6" s="0" t="str">
        <f aca="false">IF($A10286="","",INDEX(CARTAO_COMPRAS!$C:$C,INT((ROW()-2)/20)+2))</f>
        <v/>
      </c>
      <c r="C10286" s="0" t="str">
        <f aca="false">IF($A10286="","",INDEX(CARTAO_COMPRAS!$D:$D,INT((ROW()-2)/20)+2))</f>
        <v/>
      </c>
      <c r="D10286" s="0" t="str">
        <f aca="false">IF($A10286="","",INDEX(CARTAO_COMPRAS!$E:$E,INT((ROW()-2)/20)+2))</f>
        <v/>
      </c>
      <c r="E10286" s="0" t="str">
        <f aca="false">IF($A10286="","",INDEX(CARTAO_COMPRAS!$H:$H,INT((ROW()-2)/20)+2)+MOD(ROW()-2,20))</f>
        <v/>
      </c>
      <c r="F10286" s="0" t="str">
        <f aca="false">IF($A10286="","",INDEX(CARTAO_COMPRAS!$G:$G,INT((ROW()-2)/20)+2))</f>
        <v/>
      </c>
      <c r="G10286" s="5" t="str">
        <f aca="false">IF($A10286="","",INDEX(CARTAO_COMPRAS!$I:$I,INT((ROW()-2)/20)+2))</f>
        <v/>
      </c>
      <c r="H10286" s="4" t="str">
        <f aca="false">IF($A10286="","",EDATE(INDEX(CARTAO_COMPRAS!$J:$J,INT((ROW()-2)/20)+2),MOD(ROW()-2,20)))</f>
        <v/>
      </c>
      <c r="I10286" s="4" t="str">
        <f aca="false">IF($H10286="","",$H10286-WEEKDAY($H10286,2)+1)</f>
        <v/>
      </c>
      <c r="J10286" s="4" t="str">
        <f aca="false">IF($I10286="","",$I10286+6)</f>
        <v/>
      </c>
      <c r="K10286" s="6" t="str">
        <f aca="false">IF($H10286="","",DATE(YEAR($H10286),MONTH($H10286),1))</f>
        <v/>
      </c>
      <c r="L10286" s="0" t="str">
        <f aca="false">IF($A10286="","",INDEX(CARTAO_COMPRAS!$K:$K,INT((ROW()-2)/20)+2))</f>
        <v/>
      </c>
      <c r="M10286" s="0" t="str">
        <f aca="false">IF($A10286="","","Compra no cartão")</f>
        <v/>
      </c>
    </row>
    <row r="10287" customFormat="false" ht="13.5" hidden="false" customHeight="false" outlineLevel="0" collapsed="false">
      <c r="A10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7" s="0" t="str">
        <f aca="false">IF($A10287="","",INDEX(CARTAO_COMPRAS!$C:$C,INT((ROW()-2)/20)+2))</f>
        <v/>
      </c>
      <c r="C10287" s="0" t="str">
        <f aca="false">IF($A10287="","",INDEX(CARTAO_COMPRAS!$D:$D,INT((ROW()-2)/20)+2))</f>
        <v/>
      </c>
      <c r="D10287" s="0" t="str">
        <f aca="false">IF($A10287="","",INDEX(CARTAO_COMPRAS!$E:$E,INT((ROW()-2)/20)+2))</f>
        <v/>
      </c>
      <c r="E10287" s="0" t="str">
        <f aca="false">IF($A10287="","",INDEX(CARTAO_COMPRAS!$H:$H,INT((ROW()-2)/20)+2)+MOD(ROW()-2,20))</f>
        <v/>
      </c>
      <c r="F10287" s="0" t="str">
        <f aca="false">IF($A10287="","",INDEX(CARTAO_COMPRAS!$G:$G,INT((ROW()-2)/20)+2))</f>
        <v/>
      </c>
      <c r="G10287" s="5" t="str">
        <f aca="false">IF($A10287="","",INDEX(CARTAO_COMPRAS!$I:$I,INT((ROW()-2)/20)+2))</f>
        <v/>
      </c>
      <c r="H10287" s="4" t="str">
        <f aca="false">IF($A10287="","",EDATE(INDEX(CARTAO_COMPRAS!$J:$J,INT((ROW()-2)/20)+2),MOD(ROW()-2,20)))</f>
        <v/>
      </c>
      <c r="I10287" s="4" t="str">
        <f aca="false">IF($H10287="","",$H10287-WEEKDAY($H10287,2)+1)</f>
        <v/>
      </c>
      <c r="J10287" s="4" t="str">
        <f aca="false">IF($I10287="","",$I10287+6)</f>
        <v/>
      </c>
      <c r="K10287" s="6" t="str">
        <f aca="false">IF($H10287="","",DATE(YEAR($H10287),MONTH($H10287),1))</f>
        <v/>
      </c>
      <c r="L10287" s="0" t="str">
        <f aca="false">IF($A10287="","",INDEX(CARTAO_COMPRAS!$K:$K,INT((ROW()-2)/20)+2))</f>
        <v/>
      </c>
      <c r="M10287" s="0" t="str">
        <f aca="false">IF($A10287="","","Compra no cartão")</f>
        <v/>
      </c>
    </row>
    <row r="10288" customFormat="false" ht="13.5" hidden="false" customHeight="false" outlineLevel="0" collapsed="false">
      <c r="A10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8" s="0" t="str">
        <f aca="false">IF($A10288="","",INDEX(CARTAO_COMPRAS!$C:$C,INT((ROW()-2)/20)+2))</f>
        <v/>
      </c>
      <c r="C10288" s="0" t="str">
        <f aca="false">IF($A10288="","",INDEX(CARTAO_COMPRAS!$D:$D,INT((ROW()-2)/20)+2))</f>
        <v/>
      </c>
      <c r="D10288" s="0" t="str">
        <f aca="false">IF($A10288="","",INDEX(CARTAO_COMPRAS!$E:$E,INT((ROW()-2)/20)+2))</f>
        <v/>
      </c>
      <c r="E10288" s="0" t="str">
        <f aca="false">IF($A10288="","",INDEX(CARTAO_COMPRAS!$H:$H,INT((ROW()-2)/20)+2)+MOD(ROW()-2,20))</f>
        <v/>
      </c>
      <c r="F10288" s="0" t="str">
        <f aca="false">IF($A10288="","",INDEX(CARTAO_COMPRAS!$G:$G,INT((ROW()-2)/20)+2))</f>
        <v/>
      </c>
      <c r="G10288" s="5" t="str">
        <f aca="false">IF($A10288="","",INDEX(CARTAO_COMPRAS!$I:$I,INT((ROW()-2)/20)+2))</f>
        <v/>
      </c>
      <c r="H10288" s="4" t="str">
        <f aca="false">IF($A10288="","",EDATE(INDEX(CARTAO_COMPRAS!$J:$J,INT((ROW()-2)/20)+2),MOD(ROW()-2,20)))</f>
        <v/>
      </c>
      <c r="I10288" s="4" t="str">
        <f aca="false">IF($H10288="","",$H10288-WEEKDAY($H10288,2)+1)</f>
        <v/>
      </c>
      <c r="J10288" s="4" t="str">
        <f aca="false">IF($I10288="","",$I10288+6)</f>
        <v/>
      </c>
      <c r="K10288" s="6" t="str">
        <f aca="false">IF($H10288="","",DATE(YEAR($H10288),MONTH($H10288),1))</f>
        <v/>
      </c>
      <c r="L10288" s="0" t="str">
        <f aca="false">IF($A10288="","",INDEX(CARTAO_COMPRAS!$K:$K,INT((ROW()-2)/20)+2))</f>
        <v/>
      </c>
      <c r="M10288" s="0" t="str">
        <f aca="false">IF($A10288="","","Compra no cartão")</f>
        <v/>
      </c>
    </row>
    <row r="10289" customFormat="false" ht="13.5" hidden="false" customHeight="false" outlineLevel="0" collapsed="false">
      <c r="A10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89" s="0" t="str">
        <f aca="false">IF($A10289="","",INDEX(CARTAO_COMPRAS!$C:$C,INT((ROW()-2)/20)+2))</f>
        <v/>
      </c>
      <c r="C10289" s="0" t="str">
        <f aca="false">IF($A10289="","",INDEX(CARTAO_COMPRAS!$D:$D,INT((ROW()-2)/20)+2))</f>
        <v/>
      </c>
      <c r="D10289" s="0" t="str">
        <f aca="false">IF($A10289="","",INDEX(CARTAO_COMPRAS!$E:$E,INT((ROW()-2)/20)+2))</f>
        <v/>
      </c>
      <c r="E10289" s="0" t="str">
        <f aca="false">IF($A10289="","",INDEX(CARTAO_COMPRAS!$H:$H,INT((ROW()-2)/20)+2)+MOD(ROW()-2,20))</f>
        <v/>
      </c>
      <c r="F10289" s="0" t="str">
        <f aca="false">IF($A10289="","",INDEX(CARTAO_COMPRAS!$G:$G,INT((ROW()-2)/20)+2))</f>
        <v/>
      </c>
      <c r="G10289" s="5" t="str">
        <f aca="false">IF($A10289="","",INDEX(CARTAO_COMPRAS!$I:$I,INT((ROW()-2)/20)+2))</f>
        <v/>
      </c>
      <c r="H10289" s="4" t="str">
        <f aca="false">IF($A10289="","",EDATE(INDEX(CARTAO_COMPRAS!$J:$J,INT((ROW()-2)/20)+2),MOD(ROW()-2,20)))</f>
        <v/>
      </c>
      <c r="I10289" s="4" t="str">
        <f aca="false">IF($H10289="","",$H10289-WEEKDAY($H10289,2)+1)</f>
        <v/>
      </c>
      <c r="J10289" s="4" t="str">
        <f aca="false">IF($I10289="","",$I10289+6)</f>
        <v/>
      </c>
      <c r="K10289" s="6" t="str">
        <f aca="false">IF($H10289="","",DATE(YEAR($H10289),MONTH($H10289),1))</f>
        <v/>
      </c>
      <c r="L10289" s="0" t="str">
        <f aca="false">IF($A10289="","",INDEX(CARTAO_COMPRAS!$K:$K,INT((ROW()-2)/20)+2))</f>
        <v/>
      </c>
      <c r="M10289" s="0" t="str">
        <f aca="false">IF($A10289="","","Compra no cartão")</f>
        <v/>
      </c>
    </row>
    <row r="10290" customFormat="false" ht="13.5" hidden="false" customHeight="false" outlineLevel="0" collapsed="false">
      <c r="A10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0" s="0" t="str">
        <f aca="false">IF($A10290="","",INDEX(CARTAO_COMPRAS!$C:$C,INT((ROW()-2)/20)+2))</f>
        <v/>
      </c>
      <c r="C10290" s="0" t="str">
        <f aca="false">IF($A10290="","",INDEX(CARTAO_COMPRAS!$D:$D,INT((ROW()-2)/20)+2))</f>
        <v/>
      </c>
      <c r="D10290" s="0" t="str">
        <f aca="false">IF($A10290="","",INDEX(CARTAO_COMPRAS!$E:$E,INT((ROW()-2)/20)+2))</f>
        <v/>
      </c>
      <c r="E10290" s="0" t="str">
        <f aca="false">IF($A10290="","",INDEX(CARTAO_COMPRAS!$H:$H,INT((ROW()-2)/20)+2)+MOD(ROW()-2,20))</f>
        <v/>
      </c>
      <c r="F10290" s="0" t="str">
        <f aca="false">IF($A10290="","",INDEX(CARTAO_COMPRAS!$G:$G,INT((ROW()-2)/20)+2))</f>
        <v/>
      </c>
      <c r="G10290" s="5" t="str">
        <f aca="false">IF($A10290="","",INDEX(CARTAO_COMPRAS!$I:$I,INT((ROW()-2)/20)+2))</f>
        <v/>
      </c>
      <c r="H10290" s="4" t="str">
        <f aca="false">IF($A10290="","",EDATE(INDEX(CARTAO_COMPRAS!$J:$J,INT((ROW()-2)/20)+2),MOD(ROW()-2,20)))</f>
        <v/>
      </c>
      <c r="I10290" s="4" t="str">
        <f aca="false">IF($H10290="","",$H10290-WEEKDAY($H10290,2)+1)</f>
        <v/>
      </c>
      <c r="J10290" s="4" t="str">
        <f aca="false">IF($I10290="","",$I10290+6)</f>
        <v/>
      </c>
      <c r="K10290" s="6" t="str">
        <f aca="false">IF($H10290="","",DATE(YEAR($H10290),MONTH($H10290),1))</f>
        <v/>
      </c>
      <c r="L10290" s="0" t="str">
        <f aca="false">IF($A10290="","",INDEX(CARTAO_COMPRAS!$K:$K,INT((ROW()-2)/20)+2))</f>
        <v/>
      </c>
      <c r="M10290" s="0" t="str">
        <f aca="false">IF($A10290="","","Compra no cartão")</f>
        <v/>
      </c>
    </row>
    <row r="10291" customFormat="false" ht="13.5" hidden="false" customHeight="false" outlineLevel="0" collapsed="false">
      <c r="A10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1" s="0" t="str">
        <f aca="false">IF($A10291="","",INDEX(CARTAO_COMPRAS!$C:$C,INT((ROW()-2)/20)+2))</f>
        <v/>
      </c>
      <c r="C10291" s="0" t="str">
        <f aca="false">IF($A10291="","",INDEX(CARTAO_COMPRAS!$D:$D,INT((ROW()-2)/20)+2))</f>
        <v/>
      </c>
      <c r="D10291" s="0" t="str">
        <f aca="false">IF($A10291="","",INDEX(CARTAO_COMPRAS!$E:$E,INT((ROW()-2)/20)+2))</f>
        <v/>
      </c>
      <c r="E10291" s="0" t="str">
        <f aca="false">IF($A10291="","",INDEX(CARTAO_COMPRAS!$H:$H,INT((ROW()-2)/20)+2)+MOD(ROW()-2,20))</f>
        <v/>
      </c>
      <c r="F10291" s="0" t="str">
        <f aca="false">IF($A10291="","",INDEX(CARTAO_COMPRAS!$G:$G,INT((ROW()-2)/20)+2))</f>
        <v/>
      </c>
      <c r="G10291" s="5" t="str">
        <f aca="false">IF($A10291="","",INDEX(CARTAO_COMPRAS!$I:$I,INT((ROW()-2)/20)+2))</f>
        <v/>
      </c>
      <c r="H10291" s="4" t="str">
        <f aca="false">IF($A10291="","",EDATE(INDEX(CARTAO_COMPRAS!$J:$J,INT((ROW()-2)/20)+2),MOD(ROW()-2,20)))</f>
        <v/>
      </c>
      <c r="I10291" s="4" t="str">
        <f aca="false">IF($H10291="","",$H10291-WEEKDAY($H10291,2)+1)</f>
        <v/>
      </c>
      <c r="J10291" s="4" t="str">
        <f aca="false">IF($I10291="","",$I10291+6)</f>
        <v/>
      </c>
      <c r="K10291" s="6" t="str">
        <f aca="false">IF($H10291="","",DATE(YEAR($H10291),MONTH($H10291),1))</f>
        <v/>
      </c>
      <c r="L10291" s="0" t="str">
        <f aca="false">IF($A10291="","",INDEX(CARTAO_COMPRAS!$K:$K,INT((ROW()-2)/20)+2))</f>
        <v/>
      </c>
      <c r="M10291" s="0" t="str">
        <f aca="false">IF($A10291="","","Compra no cartão")</f>
        <v/>
      </c>
    </row>
    <row r="10292" customFormat="false" ht="13.5" hidden="false" customHeight="false" outlineLevel="0" collapsed="false">
      <c r="A10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2" s="0" t="str">
        <f aca="false">IF($A10292="","",INDEX(CARTAO_COMPRAS!$C:$C,INT((ROW()-2)/20)+2))</f>
        <v/>
      </c>
      <c r="C10292" s="0" t="str">
        <f aca="false">IF($A10292="","",INDEX(CARTAO_COMPRAS!$D:$D,INT((ROW()-2)/20)+2))</f>
        <v/>
      </c>
      <c r="D10292" s="0" t="str">
        <f aca="false">IF($A10292="","",INDEX(CARTAO_COMPRAS!$E:$E,INT((ROW()-2)/20)+2))</f>
        <v/>
      </c>
      <c r="E10292" s="0" t="str">
        <f aca="false">IF($A10292="","",INDEX(CARTAO_COMPRAS!$H:$H,INT((ROW()-2)/20)+2)+MOD(ROW()-2,20))</f>
        <v/>
      </c>
      <c r="F10292" s="0" t="str">
        <f aca="false">IF($A10292="","",INDEX(CARTAO_COMPRAS!$G:$G,INT((ROW()-2)/20)+2))</f>
        <v/>
      </c>
      <c r="G10292" s="5" t="str">
        <f aca="false">IF($A10292="","",INDEX(CARTAO_COMPRAS!$I:$I,INT((ROW()-2)/20)+2))</f>
        <v/>
      </c>
      <c r="H10292" s="4" t="str">
        <f aca="false">IF($A10292="","",EDATE(INDEX(CARTAO_COMPRAS!$J:$J,INT((ROW()-2)/20)+2),MOD(ROW()-2,20)))</f>
        <v/>
      </c>
      <c r="I10292" s="4" t="str">
        <f aca="false">IF($H10292="","",$H10292-WEEKDAY($H10292,2)+1)</f>
        <v/>
      </c>
      <c r="J10292" s="4" t="str">
        <f aca="false">IF($I10292="","",$I10292+6)</f>
        <v/>
      </c>
      <c r="K10292" s="6" t="str">
        <f aca="false">IF($H10292="","",DATE(YEAR($H10292),MONTH($H10292),1))</f>
        <v/>
      </c>
      <c r="L10292" s="0" t="str">
        <f aca="false">IF($A10292="","",INDEX(CARTAO_COMPRAS!$K:$K,INT((ROW()-2)/20)+2))</f>
        <v/>
      </c>
      <c r="M10292" s="0" t="str">
        <f aca="false">IF($A10292="","","Compra no cartão")</f>
        <v/>
      </c>
    </row>
    <row r="10293" customFormat="false" ht="13.5" hidden="false" customHeight="false" outlineLevel="0" collapsed="false">
      <c r="A10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3" s="0" t="str">
        <f aca="false">IF($A10293="","",INDEX(CARTAO_COMPRAS!$C:$C,INT((ROW()-2)/20)+2))</f>
        <v/>
      </c>
      <c r="C10293" s="0" t="str">
        <f aca="false">IF($A10293="","",INDEX(CARTAO_COMPRAS!$D:$D,INT((ROW()-2)/20)+2))</f>
        <v/>
      </c>
      <c r="D10293" s="0" t="str">
        <f aca="false">IF($A10293="","",INDEX(CARTAO_COMPRAS!$E:$E,INT((ROW()-2)/20)+2))</f>
        <v/>
      </c>
      <c r="E10293" s="0" t="str">
        <f aca="false">IF($A10293="","",INDEX(CARTAO_COMPRAS!$H:$H,INT((ROW()-2)/20)+2)+MOD(ROW()-2,20))</f>
        <v/>
      </c>
      <c r="F10293" s="0" t="str">
        <f aca="false">IF($A10293="","",INDEX(CARTAO_COMPRAS!$G:$G,INT((ROW()-2)/20)+2))</f>
        <v/>
      </c>
      <c r="G10293" s="5" t="str">
        <f aca="false">IF($A10293="","",INDEX(CARTAO_COMPRAS!$I:$I,INT((ROW()-2)/20)+2))</f>
        <v/>
      </c>
      <c r="H10293" s="4" t="str">
        <f aca="false">IF($A10293="","",EDATE(INDEX(CARTAO_COMPRAS!$J:$J,INT((ROW()-2)/20)+2),MOD(ROW()-2,20)))</f>
        <v/>
      </c>
      <c r="I10293" s="4" t="str">
        <f aca="false">IF($H10293="","",$H10293-WEEKDAY($H10293,2)+1)</f>
        <v/>
      </c>
      <c r="J10293" s="4" t="str">
        <f aca="false">IF($I10293="","",$I10293+6)</f>
        <v/>
      </c>
      <c r="K10293" s="6" t="str">
        <f aca="false">IF($H10293="","",DATE(YEAR($H10293),MONTH($H10293),1))</f>
        <v/>
      </c>
      <c r="L10293" s="0" t="str">
        <f aca="false">IF($A10293="","",INDEX(CARTAO_COMPRAS!$K:$K,INT((ROW()-2)/20)+2))</f>
        <v/>
      </c>
      <c r="M10293" s="0" t="str">
        <f aca="false">IF($A10293="","","Compra no cartão")</f>
        <v/>
      </c>
    </row>
    <row r="10294" customFormat="false" ht="13.5" hidden="false" customHeight="false" outlineLevel="0" collapsed="false">
      <c r="A10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4" s="0" t="str">
        <f aca="false">IF($A10294="","",INDEX(CARTAO_COMPRAS!$C:$C,INT((ROW()-2)/20)+2))</f>
        <v/>
      </c>
      <c r="C10294" s="0" t="str">
        <f aca="false">IF($A10294="","",INDEX(CARTAO_COMPRAS!$D:$D,INT((ROW()-2)/20)+2))</f>
        <v/>
      </c>
      <c r="D10294" s="0" t="str">
        <f aca="false">IF($A10294="","",INDEX(CARTAO_COMPRAS!$E:$E,INT((ROW()-2)/20)+2))</f>
        <v/>
      </c>
      <c r="E10294" s="0" t="str">
        <f aca="false">IF($A10294="","",INDEX(CARTAO_COMPRAS!$H:$H,INT((ROW()-2)/20)+2)+MOD(ROW()-2,20))</f>
        <v/>
      </c>
      <c r="F10294" s="0" t="str">
        <f aca="false">IF($A10294="","",INDEX(CARTAO_COMPRAS!$G:$G,INT((ROW()-2)/20)+2))</f>
        <v/>
      </c>
      <c r="G10294" s="5" t="str">
        <f aca="false">IF($A10294="","",INDEX(CARTAO_COMPRAS!$I:$I,INT((ROW()-2)/20)+2))</f>
        <v/>
      </c>
      <c r="H10294" s="4" t="str">
        <f aca="false">IF($A10294="","",EDATE(INDEX(CARTAO_COMPRAS!$J:$J,INT((ROW()-2)/20)+2),MOD(ROW()-2,20)))</f>
        <v/>
      </c>
      <c r="I10294" s="4" t="str">
        <f aca="false">IF($H10294="","",$H10294-WEEKDAY($H10294,2)+1)</f>
        <v/>
      </c>
      <c r="J10294" s="4" t="str">
        <f aca="false">IF($I10294="","",$I10294+6)</f>
        <v/>
      </c>
      <c r="K10294" s="6" t="str">
        <f aca="false">IF($H10294="","",DATE(YEAR($H10294),MONTH($H10294),1))</f>
        <v/>
      </c>
      <c r="L10294" s="0" t="str">
        <f aca="false">IF($A10294="","",INDEX(CARTAO_COMPRAS!$K:$K,INT((ROW()-2)/20)+2))</f>
        <v/>
      </c>
      <c r="M10294" s="0" t="str">
        <f aca="false">IF($A10294="","","Compra no cartão")</f>
        <v/>
      </c>
    </row>
    <row r="10295" customFormat="false" ht="13.5" hidden="false" customHeight="false" outlineLevel="0" collapsed="false">
      <c r="A10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5" s="0" t="str">
        <f aca="false">IF($A10295="","",INDEX(CARTAO_COMPRAS!$C:$C,INT((ROW()-2)/20)+2))</f>
        <v/>
      </c>
      <c r="C10295" s="0" t="str">
        <f aca="false">IF($A10295="","",INDEX(CARTAO_COMPRAS!$D:$D,INT((ROW()-2)/20)+2))</f>
        <v/>
      </c>
      <c r="D10295" s="0" t="str">
        <f aca="false">IF($A10295="","",INDEX(CARTAO_COMPRAS!$E:$E,INT((ROW()-2)/20)+2))</f>
        <v/>
      </c>
      <c r="E10295" s="0" t="str">
        <f aca="false">IF($A10295="","",INDEX(CARTAO_COMPRAS!$H:$H,INT((ROW()-2)/20)+2)+MOD(ROW()-2,20))</f>
        <v/>
      </c>
      <c r="F10295" s="0" t="str">
        <f aca="false">IF($A10295="","",INDEX(CARTAO_COMPRAS!$G:$G,INT((ROW()-2)/20)+2))</f>
        <v/>
      </c>
      <c r="G10295" s="5" t="str">
        <f aca="false">IF($A10295="","",INDEX(CARTAO_COMPRAS!$I:$I,INT((ROW()-2)/20)+2))</f>
        <v/>
      </c>
      <c r="H10295" s="4" t="str">
        <f aca="false">IF($A10295="","",EDATE(INDEX(CARTAO_COMPRAS!$J:$J,INT((ROW()-2)/20)+2),MOD(ROW()-2,20)))</f>
        <v/>
      </c>
      <c r="I10295" s="4" t="str">
        <f aca="false">IF($H10295="","",$H10295-WEEKDAY($H10295,2)+1)</f>
        <v/>
      </c>
      <c r="J10295" s="4" t="str">
        <f aca="false">IF($I10295="","",$I10295+6)</f>
        <v/>
      </c>
      <c r="K10295" s="6" t="str">
        <f aca="false">IF($H10295="","",DATE(YEAR($H10295),MONTH($H10295),1))</f>
        <v/>
      </c>
      <c r="L10295" s="0" t="str">
        <f aca="false">IF($A10295="","",INDEX(CARTAO_COMPRAS!$K:$K,INT((ROW()-2)/20)+2))</f>
        <v/>
      </c>
      <c r="M10295" s="0" t="str">
        <f aca="false">IF($A10295="","","Compra no cartão")</f>
        <v/>
      </c>
    </row>
    <row r="10296" customFormat="false" ht="13.5" hidden="false" customHeight="false" outlineLevel="0" collapsed="false">
      <c r="A10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6" s="0" t="str">
        <f aca="false">IF($A10296="","",INDEX(CARTAO_COMPRAS!$C:$C,INT((ROW()-2)/20)+2))</f>
        <v/>
      </c>
      <c r="C10296" s="0" t="str">
        <f aca="false">IF($A10296="","",INDEX(CARTAO_COMPRAS!$D:$D,INT((ROW()-2)/20)+2))</f>
        <v/>
      </c>
      <c r="D10296" s="0" t="str">
        <f aca="false">IF($A10296="","",INDEX(CARTAO_COMPRAS!$E:$E,INT((ROW()-2)/20)+2))</f>
        <v/>
      </c>
      <c r="E10296" s="0" t="str">
        <f aca="false">IF($A10296="","",INDEX(CARTAO_COMPRAS!$H:$H,INT((ROW()-2)/20)+2)+MOD(ROW()-2,20))</f>
        <v/>
      </c>
      <c r="F10296" s="0" t="str">
        <f aca="false">IF($A10296="","",INDEX(CARTAO_COMPRAS!$G:$G,INT((ROW()-2)/20)+2))</f>
        <v/>
      </c>
      <c r="G10296" s="5" t="str">
        <f aca="false">IF($A10296="","",INDEX(CARTAO_COMPRAS!$I:$I,INT((ROW()-2)/20)+2))</f>
        <v/>
      </c>
      <c r="H10296" s="4" t="str">
        <f aca="false">IF($A10296="","",EDATE(INDEX(CARTAO_COMPRAS!$J:$J,INT((ROW()-2)/20)+2),MOD(ROW()-2,20)))</f>
        <v/>
      </c>
      <c r="I10296" s="4" t="str">
        <f aca="false">IF($H10296="","",$H10296-WEEKDAY($H10296,2)+1)</f>
        <v/>
      </c>
      <c r="J10296" s="4" t="str">
        <f aca="false">IF($I10296="","",$I10296+6)</f>
        <v/>
      </c>
      <c r="K10296" s="6" t="str">
        <f aca="false">IF($H10296="","",DATE(YEAR($H10296),MONTH($H10296),1))</f>
        <v/>
      </c>
      <c r="L10296" s="0" t="str">
        <f aca="false">IF($A10296="","",INDEX(CARTAO_COMPRAS!$K:$K,INT((ROW()-2)/20)+2))</f>
        <v/>
      </c>
      <c r="M10296" s="0" t="str">
        <f aca="false">IF($A10296="","","Compra no cartão")</f>
        <v/>
      </c>
    </row>
    <row r="10297" customFormat="false" ht="13.5" hidden="false" customHeight="false" outlineLevel="0" collapsed="false">
      <c r="A10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7" s="0" t="str">
        <f aca="false">IF($A10297="","",INDEX(CARTAO_COMPRAS!$C:$C,INT((ROW()-2)/20)+2))</f>
        <v/>
      </c>
      <c r="C10297" s="0" t="str">
        <f aca="false">IF($A10297="","",INDEX(CARTAO_COMPRAS!$D:$D,INT((ROW()-2)/20)+2))</f>
        <v/>
      </c>
      <c r="D10297" s="0" t="str">
        <f aca="false">IF($A10297="","",INDEX(CARTAO_COMPRAS!$E:$E,INT((ROW()-2)/20)+2))</f>
        <v/>
      </c>
      <c r="E10297" s="0" t="str">
        <f aca="false">IF($A10297="","",INDEX(CARTAO_COMPRAS!$H:$H,INT((ROW()-2)/20)+2)+MOD(ROW()-2,20))</f>
        <v/>
      </c>
      <c r="F10297" s="0" t="str">
        <f aca="false">IF($A10297="","",INDEX(CARTAO_COMPRAS!$G:$G,INT((ROW()-2)/20)+2))</f>
        <v/>
      </c>
      <c r="G10297" s="5" t="str">
        <f aca="false">IF($A10297="","",INDEX(CARTAO_COMPRAS!$I:$I,INT((ROW()-2)/20)+2))</f>
        <v/>
      </c>
      <c r="H10297" s="4" t="str">
        <f aca="false">IF($A10297="","",EDATE(INDEX(CARTAO_COMPRAS!$J:$J,INT((ROW()-2)/20)+2),MOD(ROW()-2,20)))</f>
        <v/>
      </c>
      <c r="I10297" s="4" t="str">
        <f aca="false">IF($H10297="","",$H10297-WEEKDAY($H10297,2)+1)</f>
        <v/>
      </c>
      <c r="J10297" s="4" t="str">
        <f aca="false">IF($I10297="","",$I10297+6)</f>
        <v/>
      </c>
      <c r="K10297" s="6" t="str">
        <f aca="false">IF($H10297="","",DATE(YEAR($H10297),MONTH($H10297),1))</f>
        <v/>
      </c>
      <c r="L10297" s="0" t="str">
        <f aca="false">IF($A10297="","",INDEX(CARTAO_COMPRAS!$K:$K,INT((ROW()-2)/20)+2))</f>
        <v/>
      </c>
      <c r="M10297" s="0" t="str">
        <f aca="false">IF($A10297="","","Compra no cartão")</f>
        <v/>
      </c>
    </row>
    <row r="10298" customFormat="false" ht="13.5" hidden="false" customHeight="false" outlineLevel="0" collapsed="false">
      <c r="A10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8" s="0" t="str">
        <f aca="false">IF($A10298="","",INDEX(CARTAO_COMPRAS!$C:$C,INT((ROW()-2)/20)+2))</f>
        <v/>
      </c>
      <c r="C10298" s="0" t="str">
        <f aca="false">IF($A10298="","",INDEX(CARTAO_COMPRAS!$D:$D,INT((ROW()-2)/20)+2))</f>
        <v/>
      </c>
      <c r="D10298" s="0" t="str">
        <f aca="false">IF($A10298="","",INDEX(CARTAO_COMPRAS!$E:$E,INT((ROW()-2)/20)+2))</f>
        <v/>
      </c>
      <c r="E10298" s="0" t="str">
        <f aca="false">IF($A10298="","",INDEX(CARTAO_COMPRAS!$H:$H,INT((ROW()-2)/20)+2)+MOD(ROW()-2,20))</f>
        <v/>
      </c>
      <c r="F10298" s="0" t="str">
        <f aca="false">IF($A10298="","",INDEX(CARTAO_COMPRAS!$G:$G,INT((ROW()-2)/20)+2))</f>
        <v/>
      </c>
      <c r="G10298" s="5" t="str">
        <f aca="false">IF($A10298="","",INDEX(CARTAO_COMPRAS!$I:$I,INT((ROW()-2)/20)+2))</f>
        <v/>
      </c>
      <c r="H10298" s="4" t="str">
        <f aca="false">IF($A10298="","",EDATE(INDEX(CARTAO_COMPRAS!$J:$J,INT((ROW()-2)/20)+2),MOD(ROW()-2,20)))</f>
        <v/>
      </c>
      <c r="I10298" s="4" t="str">
        <f aca="false">IF($H10298="","",$H10298-WEEKDAY($H10298,2)+1)</f>
        <v/>
      </c>
      <c r="J10298" s="4" t="str">
        <f aca="false">IF($I10298="","",$I10298+6)</f>
        <v/>
      </c>
      <c r="K10298" s="6" t="str">
        <f aca="false">IF($H10298="","",DATE(YEAR($H10298),MONTH($H10298),1))</f>
        <v/>
      </c>
      <c r="L10298" s="0" t="str">
        <f aca="false">IF($A10298="","",INDEX(CARTAO_COMPRAS!$K:$K,INT((ROW()-2)/20)+2))</f>
        <v/>
      </c>
      <c r="M10298" s="0" t="str">
        <f aca="false">IF($A10298="","","Compra no cartão")</f>
        <v/>
      </c>
    </row>
    <row r="10299" customFormat="false" ht="13.5" hidden="false" customHeight="false" outlineLevel="0" collapsed="false">
      <c r="A10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299" s="0" t="str">
        <f aca="false">IF($A10299="","",INDEX(CARTAO_COMPRAS!$C:$C,INT((ROW()-2)/20)+2))</f>
        <v/>
      </c>
      <c r="C10299" s="0" t="str">
        <f aca="false">IF($A10299="","",INDEX(CARTAO_COMPRAS!$D:$D,INT((ROW()-2)/20)+2))</f>
        <v/>
      </c>
      <c r="D10299" s="0" t="str">
        <f aca="false">IF($A10299="","",INDEX(CARTAO_COMPRAS!$E:$E,INT((ROW()-2)/20)+2))</f>
        <v/>
      </c>
      <c r="E10299" s="0" t="str">
        <f aca="false">IF($A10299="","",INDEX(CARTAO_COMPRAS!$H:$H,INT((ROW()-2)/20)+2)+MOD(ROW()-2,20))</f>
        <v/>
      </c>
      <c r="F10299" s="0" t="str">
        <f aca="false">IF($A10299="","",INDEX(CARTAO_COMPRAS!$G:$G,INT((ROW()-2)/20)+2))</f>
        <v/>
      </c>
      <c r="G10299" s="5" t="str">
        <f aca="false">IF($A10299="","",INDEX(CARTAO_COMPRAS!$I:$I,INT((ROW()-2)/20)+2))</f>
        <v/>
      </c>
      <c r="H10299" s="4" t="str">
        <f aca="false">IF($A10299="","",EDATE(INDEX(CARTAO_COMPRAS!$J:$J,INT((ROW()-2)/20)+2),MOD(ROW()-2,20)))</f>
        <v/>
      </c>
      <c r="I10299" s="4" t="str">
        <f aca="false">IF($H10299="","",$H10299-WEEKDAY($H10299,2)+1)</f>
        <v/>
      </c>
      <c r="J10299" s="4" t="str">
        <f aca="false">IF($I10299="","",$I10299+6)</f>
        <v/>
      </c>
      <c r="K10299" s="6" t="str">
        <f aca="false">IF($H10299="","",DATE(YEAR($H10299),MONTH($H10299),1))</f>
        <v/>
      </c>
      <c r="L10299" s="0" t="str">
        <f aca="false">IF($A10299="","",INDEX(CARTAO_COMPRAS!$K:$K,INT((ROW()-2)/20)+2))</f>
        <v/>
      </c>
      <c r="M10299" s="0" t="str">
        <f aca="false">IF($A10299="","","Compra no cartão")</f>
        <v/>
      </c>
    </row>
    <row r="10300" customFormat="false" ht="13.5" hidden="false" customHeight="false" outlineLevel="0" collapsed="false">
      <c r="A10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0" s="0" t="str">
        <f aca="false">IF($A10300="","",INDEX(CARTAO_COMPRAS!$C:$C,INT((ROW()-2)/20)+2))</f>
        <v/>
      </c>
      <c r="C10300" s="0" t="str">
        <f aca="false">IF($A10300="","",INDEX(CARTAO_COMPRAS!$D:$D,INT((ROW()-2)/20)+2))</f>
        <v/>
      </c>
      <c r="D10300" s="0" t="str">
        <f aca="false">IF($A10300="","",INDEX(CARTAO_COMPRAS!$E:$E,INT((ROW()-2)/20)+2))</f>
        <v/>
      </c>
      <c r="E10300" s="0" t="str">
        <f aca="false">IF($A10300="","",INDEX(CARTAO_COMPRAS!$H:$H,INT((ROW()-2)/20)+2)+MOD(ROW()-2,20))</f>
        <v/>
      </c>
      <c r="F10300" s="0" t="str">
        <f aca="false">IF($A10300="","",INDEX(CARTAO_COMPRAS!$G:$G,INT((ROW()-2)/20)+2))</f>
        <v/>
      </c>
      <c r="G10300" s="5" t="str">
        <f aca="false">IF($A10300="","",INDEX(CARTAO_COMPRAS!$I:$I,INT((ROW()-2)/20)+2))</f>
        <v/>
      </c>
      <c r="H10300" s="4" t="str">
        <f aca="false">IF($A10300="","",EDATE(INDEX(CARTAO_COMPRAS!$J:$J,INT((ROW()-2)/20)+2),MOD(ROW()-2,20)))</f>
        <v/>
      </c>
      <c r="I10300" s="4" t="str">
        <f aca="false">IF($H10300="","",$H10300-WEEKDAY($H10300,2)+1)</f>
        <v/>
      </c>
      <c r="J10300" s="4" t="str">
        <f aca="false">IF($I10300="","",$I10300+6)</f>
        <v/>
      </c>
      <c r="K10300" s="6" t="str">
        <f aca="false">IF($H10300="","",DATE(YEAR($H10300),MONTH($H10300),1))</f>
        <v/>
      </c>
      <c r="L10300" s="0" t="str">
        <f aca="false">IF($A10300="","",INDEX(CARTAO_COMPRAS!$K:$K,INT((ROW()-2)/20)+2))</f>
        <v/>
      </c>
      <c r="M10300" s="0" t="str">
        <f aca="false">IF($A10300="","","Compra no cartão")</f>
        <v/>
      </c>
    </row>
    <row r="10301" customFormat="false" ht="13.5" hidden="false" customHeight="false" outlineLevel="0" collapsed="false">
      <c r="A10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1" s="0" t="str">
        <f aca="false">IF($A10301="","",INDEX(CARTAO_COMPRAS!$C:$C,INT((ROW()-2)/20)+2))</f>
        <v/>
      </c>
      <c r="C10301" s="0" t="str">
        <f aca="false">IF($A10301="","",INDEX(CARTAO_COMPRAS!$D:$D,INT((ROW()-2)/20)+2))</f>
        <v/>
      </c>
      <c r="D10301" s="0" t="str">
        <f aca="false">IF($A10301="","",INDEX(CARTAO_COMPRAS!$E:$E,INT((ROW()-2)/20)+2))</f>
        <v/>
      </c>
      <c r="E10301" s="0" t="str">
        <f aca="false">IF($A10301="","",INDEX(CARTAO_COMPRAS!$H:$H,INT((ROW()-2)/20)+2)+MOD(ROW()-2,20))</f>
        <v/>
      </c>
      <c r="F10301" s="0" t="str">
        <f aca="false">IF($A10301="","",INDEX(CARTAO_COMPRAS!$G:$G,INT((ROW()-2)/20)+2))</f>
        <v/>
      </c>
      <c r="G10301" s="5" t="str">
        <f aca="false">IF($A10301="","",INDEX(CARTAO_COMPRAS!$I:$I,INT((ROW()-2)/20)+2))</f>
        <v/>
      </c>
      <c r="H10301" s="4" t="str">
        <f aca="false">IF($A10301="","",EDATE(INDEX(CARTAO_COMPRAS!$J:$J,INT((ROW()-2)/20)+2),MOD(ROW()-2,20)))</f>
        <v/>
      </c>
      <c r="I10301" s="4" t="str">
        <f aca="false">IF($H10301="","",$H10301-WEEKDAY($H10301,2)+1)</f>
        <v/>
      </c>
      <c r="J10301" s="4" t="str">
        <f aca="false">IF($I10301="","",$I10301+6)</f>
        <v/>
      </c>
      <c r="K10301" s="6" t="str">
        <f aca="false">IF($H10301="","",DATE(YEAR($H10301),MONTH($H10301),1))</f>
        <v/>
      </c>
      <c r="L10301" s="0" t="str">
        <f aca="false">IF($A10301="","",INDEX(CARTAO_COMPRAS!$K:$K,INT((ROW()-2)/20)+2))</f>
        <v/>
      </c>
      <c r="M10301" s="0" t="str">
        <f aca="false">IF($A10301="","","Compra no cartão")</f>
        <v/>
      </c>
    </row>
    <row r="10302" customFormat="false" ht="13.5" hidden="false" customHeight="false" outlineLevel="0" collapsed="false">
      <c r="A103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2" s="0" t="str">
        <f aca="false">IF($A10302="","",INDEX(CARTAO_COMPRAS!$C:$C,INT((ROW()-2)/20)+2))</f>
        <v/>
      </c>
      <c r="C10302" s="0" t="str">
        <f aca="false">IF($A10302="","",INDEX(CARTAO_COMPRAS!$D:$D,INT((ROW()-2)/20)+2))</f>
        <v/>
      </c>
      <c r="D10302" s="0" t="str">
        <f aca="false">IF($A10302="","",INDEX(CARTAO_COMPRAS!$E:$E,INT((ROW()-2)/20)+2))</f>
        <v/>
      </c>
      <c r="E10302" s="0" t="str">
        <f aca="false">IF($A10302="","",INDEX(CARTAO_COMPRAS!$H:$H,INT((ROW()-2)/20)+2)+MOD(ROW()-2,20))</f>
        <v/>
      </c>
      <c r="F10302" s="0" t="str">
        <f aca="false">IF($A10302="","",INDEX(CARTAO_COMPRAS!$G:$G,INT((ROW()-2)/20)+2))</f>
        <v/>
      </c>
      <c r="G10302" s="5" t="str">
        <f aca="false">IF($A10302="","",INDEX(CARTAO_COMPRAS!$I:$I,INT((ROW()-2)/20)+2))</f>
        <v/>
      </c>
      <c r="H10302" s="4" t="str">
        <f aca="false">IF($A10302="","",EDATE(INDEX(CARTAO_COMPRAS!$J:$J,INT((ROW()-2)/20)+2),MOD(ROW()-2,20)))</f>
        <v/>
      </c>
      <c r="I10302" s="4" t="str">
        <f aca="false">IF($H10302="","",$H10302-WEEKDAY($H10302,2)+1)</f>
        <v/>
      </c>
      <c r="J10302" s="4" t="str">
        <f aca="false">IF($I10302="","",$I10302+6)</f>
        <v/>
      </c>
      <c r="K10302" s="6" t="str">
        <f aca="false">IF($H10302="","",DATE(YEAR($H10302),MONTH($H10302),1))</f>
        <v/>
      </c>
      <c r="L10302" s="0" t="str">
        <f aca="false">IF($A10302="","",INDEX(CARTAO_COMPRAS!$K:$K,INT((ROW()-2)/20)+2))</f>
        <v/>
      </c>
      <c r="M10302" s="0" t="str">
        <f aca="false">IF($A10302="","","Compra no cartão")</f>
        <v/>
      </c>
    </row>
    <row r="10303" customFormat="false" ht="13.5" hidden="false" customHeight="false" outlineLevel="0" collapsed="false">
      <c r="A10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3" s="0" t="str">
        <f aca="false">IF($A10303="","",INDEX(CARTAO_COMPRAS!$C:$C,INT((ROW()-2)/20)+2))</f>
        <v/>
      </c>
      <c r="C10303" s="0" t="str">
        <f aca="false">IF($A10303="","",INDEX(CARTAO_COMPRAS!$D:$D,INT((ROW()-2)/20)+2))</f>
        <v/>
      </c>
      <c r="D10303" s="0" t="str">
        <f aca="false">IF($A10303="","",INDEX(CARTAO_COMPRAS!$E:$E,INT((ROW()-2)/20)+2))</f>
        <v/>
      </c>
      <c r="E10303" s="0" t="str">
        <f aca="false">IF($A10303="","",INDEX(CARTAO_COMPRAS!$H:$H,INT((ROW()-2)/20)+2)+MOD(ROW()-2,20))</f>
        <v/>
      </c>
      <c r="F10303" s="0" t="str">
        <f aca="false">IF($A10303="","",INDEX(CARTAO_COMPRAS!$G:$G,INT((ROW()-2)/20)+2))</f>
        <v/>
      </c>
      <c r="G10303" s="5" t="str">
        <f aca="false">IF($A10303="","",INDEX(CARTAO_COMPRAS!$I:$I,INT((ROW()-2)/20)+2))</f>
        <v/>
      </c>
      <c r="H10303" s="4" t="str">
        <f aca="false">IF($A10303="","",EDATE(INDEX(CARTAO_COMPRAS!$J:$J,INT((ROW()-2)/20)+2),MOD(ROW()-2,20)))</f>
        <v/>
      </c>
      <c r="I10303" s="4" t="str">
        <f aca="false">IF($H10303="","",$H10303-WEEKDAY($H10303,2)+1)</f>
        <v/>
      </c>
      <c r="J10303" s="4" t="str">
        <f aca="false">IF($I10303="","",$I10303+6)</f>
        <v/>
      </c>
      <c r="K10303" s="6" t="str">
        <f aca="false">IF($H10303="","",DATE(YEAR($H10303),MONTH($H10303),1))</f>
        <v/>
      </c>
      <c r="L10303" s="0" t="str">
        <f aca="false">IF($A10303="","",INDEX(CARTAO_COMPRAS!$K:$K,INT((ROW()-2)/20)+2))</f>
        <v/>
      </c>
      <c r="M10303" s="0" t="str">
        <f aca="false">IF($A10303="","","Compra no cartão")</f>
        <v/>
      </c>
    </row>
    <row r="10304" customFormat="false" ht="13.5" hidden="false" customHeight="false" outlineLevel="0" collapsed="false">
      <c r="A10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4" s="0" t="str">
        <f aca="false">IF($A10304="","",INDEX(CARTAO_COMPRAS!$C:$C,INT((ROW()-2)/20)+2))</f>
        <v/>
      </c>
      <c r="C10304" s="0" t="str">
        <f aca="false">IF($A10304="","",INDEX(CARTAO_COMPRAS!$D:$D,INT((ROW()-2)/20)+2))</f>
        <v/>
      </c>
      <c r="D10304" s="0" t="str">
        <f aca="false">IF($A10304="","",INDEX(CARTAO_COMPRAS!$E:$E,INT((ROW()-2)/20)+2))</f>
        <v/>
      </c>
      <c r="E10304" s="0" t="str">
        <f aca="false">IF($A10304="","",INDEX(CARTAO_COMPRAS!$H:$H,INT((ROW()-2)/20)+2)+MOD(ROW()-2,20))</f>
        <v/>
      </c>
      <c r="F10304" s="0" t="str">
        <f aca="false">IF($A10304="","",INDEX(CARTAO_COMPRAS!$G:$G,INT((ROW()-2)/20)+2))</f>
        <v/>
      </c>
      <c r="G10304" s="5" t="str">
        <f aca="false">IF($A10304="","",INDEX(CARTAO_COMPRAS!$I:$I,INT((ROW()-2)/20)+2))</f>
        <v/>
      </c>
      <c r="H10304" s="4" t="str">
        <f aca="false">IF($A10304="","",EDATE(INDEX(CARTAO_COMPRAS!$J:$J,INT((ROW()-2)/20)+2),MOD(ROW()-2,20)))</f>
        <v/>
      </c>
      <c r="I10304" s="4" t="str">
        <f aca="false">IF($H10304="","",$H10304-WEEKDAY($H10304,2)+1)</f>
        <v/>
      </c>
      <c r="J10304" s="4" t="str">
        <f aca="false">IF($I10304="","",$I10304+6)</f>
        <v/>
      </c>
      <c r="K10304" s="6" t="str">
        <f aca="false">IF($H10304="","",DATE(YEAR($H10304),MONTH($H10304),1))</f>
        <v/>
      </c>
      <c r="L10304" s="0" t="str">
        <f aca="false">IF($A10304="","",INDEX(CARTAO_COMPRAS!$K:$K,INT((ROW()-2)/20)+2))</f>
        <v/>
      </c>
      <c r="M10304" s="0" t="str">
        <f aca="false">IF($A10304="","","Compra no cartão")</f>
        <v/>
      </c>
    </row>
    <row r="10305" customFormat="false" ht="13.5" hidden="false" customHeight="false" outlineLevel="0" collapsed="false">
      <c r="A10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5" s="0" t="str">
        <f aca="false">IF($A10305="","",INDEX(CARTAO_COMPRAS!$C:$C,INT((ROW()-2)/20)+2))</f>
        <v/>
      </c>
      <c r="C10305" s="0" t="str">
        <f aca="false">IF($A10305="","",INDEX(CARTAO_COMPRAS!$D:$D,INT((ROW()-2)/20)+2))</f>
        <v/>
      </c>
      <c r="D10305" s="0" t="str">
        <f aca="false">IF($A10305="","",INDEX(CARTAO_COMPRAS!$E:$E,INT((ROW()-2)/20)+2))</f>
        <v/>
      </c>
      <c r="E10305" s="0" t="str">
        <f aca="false">IF($A10305="","",INDEX(CARTAO_COMPRAS!$H:$H,INT((ROW()-2)/20)+2)+MOD(ROW()-2,20))</f>
        <v/>
      </c>
      <c r="F10305" s="0" t="str">
        <f aca="false">IF($A10305="","",INDEX(CARTAO_COMPRAS!$G:$G,INT((ROW()-2)/20)+2))</f>
        <v/>
      </c>
      <c r="G10305" s="5" t="str">
        <f aca="false">IF($A10305="","",INDEX(CARTAO_COMPRAS!$I:$I,INT((ROW()-2)/20)+2))</f>
        <v/>
      </c>
      <c r="H10305" s="4" t="str">
        <f aca="false">IF($A10305="","",EDATE(INDEX(CARTAO_COMPRAS!$J:$J,INT((ROW()-2)/20)+2),MOD(ROW()-2,20)))</f>
        <v/>
      </c>
      <c r="I10305" s="4" t="str">
        <f aca="false">IF($H10305="","",$H10305-WEEKDAY($H10305,2)+1)</f>
        <v/>
      </c>
      <c r="J10305" s="4" t="str">
        <f aca="false">IF($I10305="","",$I10305+6)</f>
        <v/>
      </c>
      <c r="K10305" s="6" t="str">
        <f aca="false">IF($H10305="","",DATE(YEAR($H10305),MONTH($H10305),1))</f>
        <v/>
      </c>
      <c r="L10305" s="0" t="str">
        <f aca="false">IF($A10305="","",INDEX(CARTAO_COMPRAS!$K:$K,INT((ROW()-2)/20)+2))</f>
        <v/>
      </c>
      <c r="M10305" s="0" t="str">
        <f aca="false">IF($A10305="","","Compra no cartão")</f>
        <v/>
      </c>
    </row>
    <row r="10306" customFormat="false" ht="13.5" hidden="false" customHeight="false" outlineLevel="0" collapsed="false">
      <c r="A10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6" s="0" t="str">
        <f aca="false">IF($A10306="","",INDEX(CARTAO_COMPRAS!$C:$C,INT((ROW()-2)/20)+2))</f>
        <v/>
      </c>
      <c r="C10306" s="0" t="str">
        <f aca="false">IF($A10306="","",INDEX(CARTAO_COMPRAS!$D:$D,INT((ROW()-2)/20)+2))</f>
        <v/>
      </c>
      <c r="D10306" s="0" t="str">
        <f aca="false">IF($A10306="","",INDEX(CARTAO_COMPRAS!$E:$E,INT((ROW()-2)/20)+2))</f>
        <v/>
      </c>
      <c r="E10306" s="0" t="str">
        <f aca="false">IF($A10306="","",INDEX(CARTAO_COMPRAS!$H:$H,INT((ROW()-2)/20)+2)+MOD(ROW()-2,20))</f>
        <v/>
      </c>
      <c r="F10306" s="0" t="str">
        <f aca="false">IF($A10306="","",INDEX(CARTAO_COMPRAS!$G:$G,INT((ROW()-2)/20)+2))</f>
        <v/>
      </c>
      <c r="G10306" s="5" t="str">
        <f aca="false">IF($A10306="","",INDEX(CARTAO_COMPRAS!$I:$I,INT((ROW()-2)/20)+2))</f>
        <v/>
      </c>
      <c r="H10306" s="4" t="str">
        <f aca="false">IF($A10306="","",EDATE(INDEX(CARTAO_COMPRAS!$J:$J,INT((ROW()-2)/20)+2),MOD(ROW()-2,20)))</f>
        <v/>
      </c>
      <c r="I10306" s="4" t="str">
        <f aca="false">IF($H10306="","",$H10306-WEEKDAY($H10306,2)+1)</f>
        <v/>
      </c>
      <c r="J10306" s="4" t="str">
        <f aca="false">IF($I10306="","",$I10306+6)</f>
        <v/>
      </c>
      <c r="K10306" s="6" t="str">
        <f aca="false">IF($H10306="","",DATE(YEAR($H10306),MONTH($H10306),1))</f>
        <v/>
      </c>
      <c r="L10306" s="0" t="str">
        <f aca="false">IF($A10306="","",INDEX(CARTAO_COMPRAS!$K:$K,INT((ROW()-2)/20)+2))</f>
        <v/>
      </c>
      <c r="M10306" s="0" t="str">
        <f aca="false">IF($A10306="","","Compra no cartão")</f>
        <v/>
      </c>
    </row>
    <row r="10307" customFormat="false" ht="13.5" hidden="false" customHeight="false" outlineLevel="0" collapsed="false">
      <c r="A10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7" s="0" t="str">
        <f aca="false">IF($A10307="","",INDEX(CARTAO_COMPRAS!$C:$C,INT((ROW()-2)/20)+2))</f>
        <v/>
      </c>
      <c r="C10307" s="0" t="str">
        <f aca="false">IF($A10307="","",INDEX(CARTAO_COMPRAS!$D:$D,INT((ROW()-2)/20)+2))</f>
        <v/>
      </c>
      <c r="D10307" s="0" t="str">
        <f aca="false">IF($A10307="","",INDEX(CARTAO_COMPRAS!$E:$E,INT((ROW()-2)/20)+2))</f>
        <v/>
      </c>
      <c r="E10307" s="0" t="str">
        <f aca="false">IF($A10307="","",INDEX(CARTAO_COMPRAS!$H:$H,INT((ROW()-2)/20)+2)+MOD(ROW()-2,20))</f>
        <v/>
      </c>
      <c r="F10307" s="0" t="str">
        <f aca="false">IF($A10307="","",INDEX(CARTAO_COMPRAS!$G:$G,INT((ROW()-2)/20)+2))</f>
        <v/>
      </c>
      <c r="G10307" s="5" t="str">
        <f aca="false">IF($A10307="","",INDEX(CARTAO_COMPRAS!$I:$I,INT((ROW()-2)/20)+2))</f>
        <v/>
      </c>
      <c r="H10307" s="4" t="str">
        <f aca="false">IF($A10307="","",EDATE(INDEX(CARTAO_COMPRAS!$J:$J,INT((ROW()-2)/20)+2),MOD(ROW()-2,20)))</f>
        <v/>
      </c>
      <c r="I10307" s="4" t="str">
        <f aca="false">IF($H10307="","",$H10307-WEEKDAY($H10307,2)+1)</f>
        <v/>
      </c>
      <c r="J10307" s="4" t="str">
        <f aca="false">IF($I10307="","",$I10307+6)</f>
        <v/>
      </c>
      <c r="K10307" s="6" t="str">
        <f aca="false">IF($H10307="","",DATE(YEAR($H10307),MONTH($H10307),1))</f>
        <v/>
      </c>
      <c r="L10307" s="0" t="str">
        <f aca="false">IF($A10307="","",INDEX(CARTAO_COMPRAS!$K:$K,INT((ROW()-2)/20)+2))</f>
        <v/>
      </c>
      <c r="M10307" s="0" t="str">
        <f aca="false">IF($A10307="","","Compra no cartão")</f>
        <v/>
      </c>
    </row>
    <row r="10308" customFormat="false" ht="13.5" hidden="false" customHeight="false" outlineLevel="0" collapsed="false">
      <c r="A10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8" s="0" t="str">
        <f aca="false">IF($A10308="","",INDEX(CARTAO_COMPRAS!$C:$C,INT((ROW()-2)/20)+2))</f>
        <v/>
      </c>
      <c r="C10308" s="0" t="str">
        <f aca="false">IF($A10308="","",INDEX(CARTAO_COMPRAS!$D:$D,INT((ROW()-2)/20)+2))</f>
        <v/>
      </c>
      <c r="D10308" s="0" t="str">
        <f aca="false">IF($A10308="","",INDEX(CARTAO_COMPRAS!$E:$E,INT((ROW()-2)/20)+2))</f>
        <v/>
      </c>
      <c r="E10308" s="0" t="str">
        <f aca="false">IF($A10308="","",INDEX(CARTAO_COMPRAS!$H:$H,INT((ROW()-2)/20)+2)+MOD(ROW()-2,20))</f>
        <v/>
      </c>
      <c r="F10308" s="0" t="str">
        <f aca="false">IF($A10308="","",INDEX(CARTAO_COMPRAS!$G:$G,INT((ROW()-2)/20)+2))</f>
        <v/>
      </c>
      <c r="G10308" s="5" t="str">
        <f aca="false">IF($A10308="","",INDEX(CARTAO_COMPRAS!$I:$I,INT((ROW()-2)/20)+2))</f>
        <v/>
      </c>
      <c r="H10308" s="4" t="str">
        <f aca="false">IF($A10308="","",EDATE(INDEX(CARTAO_COMPRAS!$J:$J,INT((ROW()-2)/20)+2),MOD(ROW()-2,20)))</f>
        <v/>
      </c>
      <c r="I10308" s="4" t="str">
        <f aca="false">IF($H10308="","",$H10308-WEEKDAY($H10308,2)+1)</f>
        <v/>
      </c>
      <c r="J10308" s="4" t="str">
        <f aca="false">IF($I10308="","",$I10308+6)</f>
        <v/>
      </c>
      <c r="K10308" s="6" t="str">
        <f aca="false">IF($H10308="","",DATE(YEAR($H10308),MONTH($H10308),1))</f>
        <v/>
      </c>
      <c r="L10308" s="0" t="str">
        <f aca="false">IF($A10308="","",INDEX(CARTAO_COMPRAS!$K:$K,INT((ROW()-2)/20)+2))</f>
        <v/>
      </c>
      <c r="M10308" s="0" t="str">
        <f aca="false">IF($A10308="","","Compra no cartão")</f>
        <v/>
      </c>
    </row>
    <row r="10309" customFormat="false" ht="13.5" hidden="false" customHeight="false" outlineLevel="0" collapsed="false">
      <c r="A10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09" s="0" t="str">
        <f aca="false">IF($A10309="","",INDEX(CARTAO_COMPRAS!$C:$C,INT((ROW()-2)/20)+2))</f>
        <v/>
      </c>
      <c r="C10309" s="0" t="str">
        <f aca="false">IF($A10309="","",INDEX(CARTAO_COMPRAS!$D:$D,INT((ROW()-2)/20)+2))</f>
        <v/>
      </c>
      <c r="D10309" s="0" t="str">
        <f aca="false">IF($A10309="","",INDEX(CARTAO_COMPRAS!$E:$E,INT((ROW()-2)/20)+2))</f>
        <v/>
      </c>
      <c r="E10309" s="0" t="str">
        <f aca="false">IF($A10309="","",INDEX(CARTAO_COMPRAS!$H:$H,INT((ROW()-2)/20)+2)+MOD(ROW()-2,20))</f>
        <v/>
      </c>
      <c r="F10309" s="0" t="str">
        <f aca="false">IF($A10309="","",INDEX(CARTAO_COMPRAS!$G:$G,INT((ROW()-2)/20)+2))</f>
        <v/>
      </c>
      <c r="G10309" s="5" t="str">
        <f aca="false">IF($A10309="","",INDEX(CARTAO_COMPRAS!$I:$I,INT((ROW()-2)/20)+2))</f>
        <v/>
      </c>
      <c r="H10309" s="4" t="str">
        <f aca="false">IF($A10309="","",EDATE(INDEX(CARTAO_COMPRAS!$J:$J,INT((ROW()-2)/20)+2),MOD(ROW()-2,20)))</f>
        <v/>
      </c>
      <c r="I10309" s="4" t="str">
        <f aca="false">IF($H10309="","",$H10309-WEEKDAY($H10309,2)+1)</f>
        <v/>
      </c>
      <c r="J10309" s="4" t="str">
        <f aca="false">IF($I10309="","",$I10309+6)</f>
        <v/>
      </c>
      <c r="K10309" s="6" t="str">
        <f aca="false">IF($H10309="","",DATE(YEAR($H10309),MONTH($H10309),1))</f>
        <v/>
      </c>
      <c r="L10309" s="0" t="str">
        <f aca="false">IF($A10309="","",INDEX(CARTAO_COMPRAS!$K:$K,INT((ROW()-2)/20)+2))</f>
        <v/>
      </c>
      <c r="M10309" s="0" t="str">
        <f aca="false">IF($A10309="","","Compra no cartão")</f>
        <v/>
      </c>
    </row>
    <row r="10310" customFormat="false" ht="13.5" hidden="false" customHeight="false" outlineLevel="0" collapsed="false">
      <c r="A10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0" s="0" t="str">
        <f aca="false">IF($A10310="","",INDEX(CARTAO_COMPRAS!$C:$C,INT((ROW()-2)/20)+2))</f>
        <v/>
      </c>
      <c r="C10310" s="0" t="str">
        <f aca="false">IF($A10310="","",INDEX(CARTAO_COMPRAS!$D:$D,INT((ROW()-2)/20)+2))</f>
        <v/>
      </c>
      <c r="D10310" s="0" t="str">
        <f aca="false">IF($A10310="","",INDEX(CARTAO_COMPRAS!$E:$E,INT((ROW()-2)/20)+2))</f>
        <v/>
      </c>
      <c r="E10310" s="0" t="str">
        <f aca="false">IF($A10310="","",INDEX(CARTAO_COMPRAS!$H:$H,INT((ROW()-2)/20)+2)+MOD(ROW()-2,20))</f>
        <v/>
      </c>
      <c r="F10310" s="0" t="str">
        <f aca="false">IF($A10310="","",INDEX(CARTAO_COMPRAS!$G:$G,INT((ROW()-2)/20)+2))</f>
        <v/>
      </c>
      <c r="G10310" s="5" t="str">
        <f aca="false">IF($A10310="","",INDEX(CARTAO_COMPRAS!$I:$I,INT((ROW()-2)/20)+2))</f>
        <v/>
      </c>
      <c r="H10310" s="4" t="str">
        <f aca="false">IF($A10310="","",EDATE(INDEX(CARTAO_COMPRAS!$J:$J,INT((ROW()-2)/20)+2),MOD(ROW()-2,20)))</f>
        <v/>
      </c>
      <c r="I10310" s="4" t="str">
        <f aca="false">IF($H10310="","",$H10310-WEEKDAY($H10310,2)+1)</f>
        <v/>
      </c>
      <c r="J10310" s="4" t="str">
        <f aca="false">IF($I10310="","",$I10310+6)</f>
        <v/>
      </c>
      <c r="K10310" s="6" t="str">
        <f aca="false">IF($H10310="","",DATE(YEAR($H10310),MONTH($H10310),1))</f>
        <v/>
      </c>
      <c r="L10310" s="0" t="str">
        <f aca="false">IF($A10310="","",INDEX(CARTAO_COMPRAS!$K:$K,INT((ROW()-2)/20)+2))</f>
        <v/>
      </c>
      <c r="M10310" s="0" t="str">
        <f aca="false">IF($A10310="","","Compra no cartão")</f>
        <v/>
      </c>
    </row>
    <row r="10311" customFormat="false" ht="13.5" hidden="false" customHeight="false" outlineLevel="0" collapsed="false">
      <c r="A10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1" s="0" t="str">
        <f aca="false">IF($A10311="","",INDEX(CARTAO_COMPRAS!$C:$C,INT((ROW()-2)/20)+2))</f>
        <v/>
      </c>
      <c r="C10311" s="0" t="str">
        <f aca="false">IF($A10311="","",INDEX(CARTAO_COMPRAS!$D:$D,INT((ROW()-2)/20)+2))</f>
        <v/>
      </c>
      <c r="D10311" s="0" t="str">
        <f aca="false">IF($A10311="","",INDEX(CARTAO_COMPRAS!$E:$E,INT((ROW()-2)/20)+2))</f>
        <v/>
      </c>
      <c r="E10311" s="0" t="str">
        <f aca="false">IF($A10311="","",INDEX(CARTAO_COMPRAS!$H:$H,INT((ROW()-2)/20)+2)+MOD(ROW()-2,20))</f>
        <v/>
      </c>
      <c r="F10311" s="0" t="str">
        <f aca="false">IF($A10311="","",INDEX(CARTAO_COMPRAS!$G:$G,INT((ROW()-2)/20)+2))</f>
        <v/>
      </c>
      <c r="G10311" s="5" t="str">
        <f aca="false">IF($A10311="","",INDEX(CARTAO_COMPRAS!$I:$I,INT((ROW()-2)/20)+2))</f>
        <v/>
      </c>
      <c r="H10311" s="4" t="str">
        <f aca="false">IF($A10311="","",EDATE(INDEX(CARTAO_COMPRAS!$J:$J,INT((ROW()-2)/20)+2),MOD(ROW()-2,20)))</f>
        <v/>
      </c>
      <c r="I10311" s="4" t="str">
        <f aca="false">IF($H10311="","",$H10311-WEEKDAY($H10311,2)+1)</f>
        <v/>
      </c>
      <c r="J10311" s="4" t="str">
        <f aca="false">IF($I10311="","",$I10311+6)</f>
        <v/>
      </c>
      <c r="K10311" s="6" t="str">
        <f aca="false">IF($H10311="","",DATE(YEAR($H10311),MONTH($H10311),1))</f>
        <v/>
      </c>
      <c r="L10311" s="0" t="str">
        <f aca="false">IF($A10311="","",INDEX(CARTAO_COMPRAS!$K:$K,INT((ROW()-2)/20)+2))</f>
        <v/>
      </c>
      <c r="M10311" s="0" t="str">
        <f aca="false">IF($A10311="","","Compra no cartão")</f>
        <v/>
      </c>
    </row>
    <row r="10312" customFormat="false" ht="13.5" hidden="false" customHeight="false" outlineLevel="0" collapsed="false">
      <c r="A10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2" s="0" t="str">
        <f aca="false">IF($A10312="","",INDEX(CARTAO_COMPRAS!$C:$C,INT((ROW()-2)/20)+2))</f>
        <v/>
      </c>
      <c r="C10312" s="0" t="str">
        <f aca="false">IF($A10312="","",INDEX(CARTAO_COMPRAS!$D:$D,INT((ROW()-2)/20)+2))</f>
        <v/>
      </c>
      <c r="D10312" s="0" t="str">
        <f aca="false">IF($A10312="","",INDEX(CARTAO_COMPRAS!$E:$E,INT((ROW()-2)/20)+2))</f>
        <v/>
      </c>
      <c r="E10312" s="0" t="str">
        <f aca="false">IF($A10312="","",INDEX(CARTAO_COMPRAS!$H:$H,INT((ROW()-2)/20)+2)+MOD(ROW()-2,20))</f>
        <v/>
      </c>
      <c r="F10312" s="0" t="str">
        <f aca="false">IF($A10312="","",INDEX(CARTAO_COMPRAS!$G:$G,INT((ROW()-2)/20)+2))</f>
        <v/>
      </c>
      <c r="G10312" s="5" t="str">
        <f aca="false">IF($A10312="","",INDEX(CARTAO_COMPRAS!$I:$I,INT((ROW()-2)/20)+2))</f>
        <v/>
      </c>
      <c r="H10312" s="4" t="str">
        <f aca="false">IF($A10312="","",EDATE(INDEX(CARTAO_COMPRAS!$J:$J,INT((ROW()-2)/20)+2),MOD(ROW()-2,20)))</f>
        <v/>
      </c>
      <c r="I10312" s="4" t="str">
        <f aca="false">IF($H10312="","",$H10312-WEEKDAY($H10312,2)+1)</f>
        <v/>
      </c>
      <c r="J10312" s="4" t="str">
        <f aca="false">IF($I10312="","",$I10312+6)</f>
        <v/>
      </c>
      <c r="K10312" s="6" t="str">
        <f aca="false">IF($H10312="","",DATE(YEAR($H10312),MONTH($H10312),1))</f>
        <v/>
      </c>
      <c r="L10312" s="0" t="str">
        <f aca="false">IF($A10312="","",INDEX(CARTAO_COMPRAS!$K:$K,INT((ROW()-2)/20)+2))</f>
        <v/>
      </c>
      <c r="M10312" s="0" t="str">
        <f aca="false">IF($A10312="","","Compra no cartão")</f>
        <v/>
      </c>
    </row>
    <row r="10313" customFormat="false" ht="13.5" hidden="false" customHeight="false" outlineLevel="0" collapsed="false">
      <c r="A10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3" s="0" t="str">
        <f aca="false">IF($A10313="","",INDEX(CARTAO_COMPRAS!$C:$C,INT((ROW()-2)/20)+2))</f>
        <v/>
      </c>
      <c r="C10313" s="0" t="str">
        <f aca="false">IF($A10313="","",INDEX(CARTAO_COMPRAS!$D:$D,INT((ROW()-2)/20)+2))</f>
        <v/>
      </c>
      <c r="D10313" s="0" t="str">
        <f aca="false">IF($A10313="","",INDEX(CARTAO_COMPRAS!$E:$E,INT((ROW()-2)/20)+2))</f>
        <v/>
      </c>
      <c r="E10313" s="0" t="str">
        <f aca="false">IF($A10313="","",INDEX(CARTAO_COMPRAS!$H:$H,INT((ROW()-2)/20)+2)+MOD(ROW()-2,20))</f>
        <v/>
      </c>
      <c r="F10313" s="0" t="str">
        <f aca="false">IF($A10313="","",INDEX(CARTAO_COMPRAS!$G:$G,INT((ROW()-2)/20)+2))</f>
        <v/>
      </c>
      <c r="G10313" s="5" t="str">
        <f aca="false">IF($A10313="","",INDEX(CARTAO_COMPRAS!$I:$I,INT((ROW()-2)/20)+2))</f>
        <v/>
      </c>
      <c r="H10313" s="4" t="str">
        <f aca="false">IF($A10313="","",EDATE(INDEX(CARTAO_COMPRAS!$J:$J,INT((ROW()-2)/20)+2),MOD(ROW()-2,20)))</f>
        <v/>
      </c>
      <c r="I10313" s="4" t="str">
        <f aca="false">IF($H10313="","",$H10313-WEEKDAY($H10313,2)+1)</f>
        <v/>
      </c>
      <c r="J10313" s="4" t="str">
        <f aca="false">IF($I10313="","",$I10313+6)</f>
        <v/>
      </c>
      <c r="K10313" s="6" t="str">
        <f aca="false">IF($H10313="","",DATE(YEAR($H10313),MONTH($H10313),1))</f>
        <v/>
      </c>
      <c r="L10313" s="0" t="str">
        <f aca="false">IF($A10313="","",INDEX(CARTAO_COMPRAS!$K:$K,INT((ROW()-2)/20)+2))</f>
        <v/>
      </c>
      <c r="M10313" s="0" t="str">
        <f aca="false">IF($A10313="","","Compra no cartão")</f>
        <v/>
      </c>
    </row>
    <row r="10314" customFormat="false" ht="13.5" hidden="false" customHeight="false" outlineLevel="0" collapsed="false">
      <c r="A10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4" s="0" t="str">
        <f aca="false">IF($A10314="","",INDEX(CARTAO_COMPRAS!$C:$C,INT((ROW()-2)/20)+2))</f>
        <v/>
      </c>
      <c r="C10314" s="0" t="str">
        <f aca="false">IF($A10314="","",INDEX(CARTAO_COMPRAS!$D:$D,INT((ROW()-2)/20)+2))</f>
        <v/>
      </c>
      <c r="D10314" s="0" t="str">
        <f aca="false">IF($A10314="","",INDEX(CARTAO_COMPRAS!$E:$E,INT((ROW()-2)/20)+2))</f>
        <v/>
      </c>
      <c r="E10314" s="0" t="str">
        <f aca="false">IF($A10314="","",INDEX(CARTAO_COMPRAS!$H:$H,INT((ROW()-2)/20)+2)+MOD(ROW()-2,20))</f>
        <v/>
      </c>
      <c r="F10314" s="0" t="str">
        <f aca="false">IF($A10314="","",INDEX(CARTAO_COMPRAS!$G:$G,INT((ROW()-2)/20)+2))</f>
        <v/>
      </c>
      <c r="G10314" s="5" t="str">
        <f aca="false">IF($A10314="","",INDEX(CARTAO_COMPRAS!$I:$I,INT((ROW()-2)/20)+2))</f>
        <v/>
      </c>
      <c r="H10314" s="4" t="str">
        <f aca="false">IF($A10314="","",EDATE(INDEX(CARTAO_COMPRAS!$J:$J,INT((ROW()-2)/20)+2),MOD(ROW()-2,20)))</f>
        <v/>
      </c>
      <c r="I10314" s="4" t="str">
        <f aca="false">IF($H10314="","",$H10314-WEEKDAY($H10314,2)+1)</f>
        <v/>
      </c>
      <c r="J10314" s="4" t="str">
        <f aca="false">IF($I10314="","",$I10314+6)</f>
        <v/>
      </c>
      <c r="K10314" s="6" t="str">
        <f aca="false">IF($H10314="","",DATE(YEAR($H10314),MONTH($H10314),1))</f>
        <v/>
      </c>
      <c r="L10314" s="0" t="str">
        <f aca="false">IF($A10314="","",INDEX(CARTAO_COMPRAS!$K:$K,INT((ROW()-2)/20)+2))</f>
        <v/>
      </c>
      <c r="M10314" s="0" t="str">
        <f aca="false">IF($A10314="","","Compra no cartão")</f>
        <v/>
      </c>
    </row>
    <row r="10315" customFormat="false" ht="13.5" hidden="false" customHeight="false" outlineLevel="0" collapsed="false">
      <c r="A10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5" s="0" t="str">
        <f aca="false">IF($A10315="","",INDEX(CARTAO_COMPRAS!$C:$C,INT((ROW()-2)/20)+2))</f>
        <v/>
      </c>
      <c r="C10315" s="0" t="str">
        <f aca="false">IF($A10315="","",INDEX(CARTAO_COMPRAS!$D:$D,INT((ROW()-2)/20)+2))</f>
        <v/>
      </c>
      <c r="D10315" s="0" t="str">
        <f aca="false">IF($A10315="","",INDEX(CARTAO_COMPRAS!$E:$E,INT((ROW()-2)/20)+2))</f>
        <v/>
      </c>
      <c r="E10315" s="0" t="str">
        <f aca="false">IF($A10315="","",INDEX(CARTAO_COMPRAS!$H:$H,INT((ROW()-2)/20)+2)+MOD(ROW()-2,20))</f>
        <v/>
      </c>
      <c r="F10315" s="0" t="str">
        <f aca="false">IF($A10315="","",INDEX(CARTAO_COMPRAS!$G:$G,INT((ROW()-2)/20)+2))</f>
        <v/>
      </c>
      <c r="G10315" s="5" t="str">
        <f aca="false">IF($A10315="","",INDEX(CARTAO_COMPRAS!$I:$I,INT((ROW()-2)/20)+2))</f>
        <v/>
      </c>
      <c r="H10315" s="4" t="str">
        <f aca="false">IF($A10315="","",EDATE(INDEX(CARTAO_COMPRAS!$J:$J,INT((ROW()-2)/20)+2),MOD(ROW()-2,20)))</f>
        <v/>
      </c>
      <c r="I10315" s="4" t="str">
        <f aca="false">IF($H10315="","",$H10315-WEEKDAY($H10315,2)+1)</f>
        <v/>
      </c>
      <c r="J10315" s="4" t="str">
        <f aca="false">IF($I10315="","",$I10315+6)</f>
        <v/>
      </c>
      <c r="K10315" s="6" t="str">
        <f aca="false">IF($H10315="","",DATE(YEAR($H10315),MONTH($H10315),1))</f>
        <v/>
      </c>
      <c r="L10315" s="0" t="str">
        <f aca="false">IF($A10315="","",INDEX(CARTAO_COMPRAS!$K:$K,INT((ROW()-2)/20)+2))</f>
        <v/>
      </c>
      <c r="M10315" s="0" t="str">
        <f aca="false">IF($A10315="","","Compra no cartão")</f>
        <v/>
      </c>
    </row>
    <row r="10316" customFormat="false" ht="13.5" hidden="false" customHeight="false" outlineLevel="0" collapsed="false">
      <c r="A10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6" s="0" t="str">
        <f aca="false">IF($A10316="","",INDEX(CARTAO_COMPRAS!$C:$C,INT((ROW()-2)/20)+2))</f>
        <v/>
      </c>
      <c r="C10316" s="0" t="str">
        <f aca="false">IF($A10316="","",INDEX(CARTAO_COMPRAS!$D:$D,INT((ROW()-2)/20)+2))</f>
        <v/>
      </c>
      <c r="D10316" s="0" t="str">
        <f aca="false">IF($A10316="","",INDEX(CARTAO_COMPRAS!$E:$E,INT((ROW()-2)/20)+2))</f>
        <v/>
      </c>
      <c r="E10316" s="0" t="str">
        <f aca="false">IF($A10316="","",INDEX(CARTAO_COMPRAS!$H:$H,INT((ROW()-2)/20)+2)+MOD(ROW()-2,20))</f>
        <v/>
      </c>
      <c r="F10316" s="0" t="str">
        <f aca="false">IF($A10316="","",INDEX(CARTAO_COMPRAS!$G:$G,INT((ROW()-2)/20)+2))</f>
        <v/>
      </c>
      <c r="G10316" s="5" t="str">
        <f aca="false">IF($A10316="","",INDEX(CARTAO_COMPRAS!$I:$I,INT((ROW()-2)/20)+2))</f>
        <v/>
      </c>
      <c r="H10316" s="4" t="str">
        <f aca="false">IF($A10316="","",EDATE(INDEX(CARTAO_COMPRAS!$J:$J,INT((ROW()-2)/20)+2),MOD(ROW()-2,20)))</f>
        <v/>
      </c>
      <c r="I10316" s="4" t="str">
        <f aca="false">IF($H10316="","",$H10316-WEEKDAY($H10316,2)+1)</f>
        <v/>
      </c>
      <c r="J10316" s="4" t="str">
        <f aca="false">IF($I10316="","",$I10316+6)</f>
        <v/>
      </c>
      <c r="K10316" s="6" t="str">
        <f aca="false">IF($H10316="","",DATE(YEAR($H10316),MONTH($H10316),1))</f>
        <v/>
      </c>
      <c r="L10316" s="0" t="str">
        <f aca="false">IF($A10316="","",INDEX(CARTAO_COMPRAS!$K:$K,INT((ROW()-2)/20)+2))</f>
        <v/>
      </c>
      <c r="M10316" s="0" t="str">
        <f aca="false">IF($A10316="","","Compra no cartão")</f>
        <v/>
      </c>
    </row>
    <row r="10317" customFormat="false" ht="13.5" hidden="false" customHeight="false" outlineLevel="0" collapsed="false">
      <c r="A10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7" s="0" t="str">
        <f aca="false">IF($A10317="","",INDEX(CARTAO_COMPRAS!$C:$C,INT((ROW()-2)/20)+2))</f>
        <v/>
      </c>
      <c r="C10317" s="0" t="str">
        <f aca="false">IF($A10317="","",INDEX(CARTAO_COMPRAS!$D:$D,INT((ROW()-2)/20)+2))</f>
        <v/>
      </c>
      <c r="D10317" s="0" t="str">
        <f aca="false">IF($A10317="","",INDEX(CARTAO_COMPRAS!$E:$E,INT((ROW()-2)/20)+2))</f>
        <v/>
      </c>
      <c r="E10317" s="0" t="str">
        <f aca="false">IF($A10317="","",INDEX(CARTAO_COMPRAS!$H:$H,INT((ROW()-2)/20)+2)+MOD(ROW()-2,20))</f>
        <v/>
      </c>
      <c r="F10317" s="0" t="str">
        <f aca="false">IF($A10317="","",INDEX(CARTAO_COMPRAS!$G:$G,INT((ROW()-2)/20)+2))</f>
        <v/>
      </c>
      <c r="G10317" s="5" t="str">
        <f aca="false">IF($A10317="","",INDEX(CARTAO_COMPRAS!$I:$I,INT((ROW()-2)/20)+2))</f>
        <v/>
      </c>
      <c r="H10317" s="4" t="str">
        <f aca="false">IF($A10317="","",EDATE(INDEX(CARTAO_COMPRAS!$J:$J,INT((ROW()-2)/20)+2),MOD(ROW()-2,20)))</f>
        <v/>
      </c>
      <c r="I10317" s="4" t="str">
        <f aca="false">IF($H10317="","",$H10317-WEEKDAY($H10317,2)+1)</f>
        <v/>
      </c>
      <c r="J10317" s="4" t="str">
        <f aca="false">IF($I10317="","",$I10317+6)</f>
        <v/>
      </c>
      <c r="K10317" s="6" t="str">
        <f aca="false">IF($H10317="","",DATE(YEAR($H10317),MONTH($H10317),1))</f>
        <v/>
      </c>
      <c r="L10317" s="0" t="str">
        <f aca="false">IF($A10317="","",INDEX(CARTAO_COMPRAS!$K:$K,INT((ROW()-2)/20)+2))</f>
        <v/>
      </c>
      <c r="M10317" s="0" t="str">
        <f aca="false">IF($A10317="","","Compra no cartão")</f>
        <v/>
      </c>
    </row>
    <row r="10318" customFormat="false" ht="13.5" hidden="false" customHeight="false" outlineLevel="0" collapsed="false">
      <c r="A10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8" s="0" t="str">
        <f aca="false">IF($A10318="","",INDEX(CARTAO_COMPRAS!$C:$C,INT((ROW()-2)/20)+2))</f>
        <v/>
      </c>
      <c r="C10318" s="0" t="str">
        <f aca="false">IF($A10318="","",INDEX(CARTAO_COMPRAS!$D:$D,INT((ROW()-2)/20)+2))</f>
        <v/>
      </c>
      <c r="D10318" s="0" t="str">
        <f aca="false">IF($A10318="","",INDEX(CARTAO_COMPRAS!$E:$E,INT((ROW()-2)/20)+2))</f>
        <v/>
      </c>
      <c r="E10318" s="0" t="str">
        <f aca="false">IF($A10318="","",INDEX(CARTAO_COMPRAS!$H:$H,INT((ROW()-2)/20)+2)+MOD(ROW()-2,20))</f>
        <v/>
      </c>
      <c r="F10318" s="0" t="str">
        <f aca="false">IF($A10318="","",INDEX(CARTAO_COMPRAS!$G:$G,INT((ROW()-2)/20)+2))</f>
        <v/>
      </c>
      <c r="G10318" s="5" t="str">
        <f aca="false">IF($A10318="","",INDEX(CARTAO_COMPRAS!$I:$I,INT((ROW()-2)/20)+2))</f>
        <v/>
      </c>
      <c r="H10318" s="4" t="str">
        <f aca="false">IF($A10318="","",EDATE(INDEX(CARTAO_COMPRAS!$J:$J,INT((ROW()-2)/20)+2),MOD(ROW()-2,20)))</f>
        <v/>
      </c>
      <c r="I10318" s="4" t="str">
        <f aca="false">IF($H10318="","",$H10318-WEEKDAY($H10318,2)+1)</f>
        <v/>
      </c>
      <c r="J10318" s="4" t="str">
        <f aca="false">IF($I10318="","",$I10318+6)</f>
        <v/>
      </c>
      <c r="K10318" s="6" t="str">
        <f aca="false">IF($H10318="","",DATE(YEAR($H10318),MONTH($H10318),1))</f>
        <v/>
      </c>
      <c r="L10318" s="0" t="str">
        <f aca="false">IF($A10318="","",INDEX(CARTAO_COMPRAS!$K:$K,INT((ROW()-2)/20)+2))</f>
        <v/>
      </c>
      <c r="M10318" s="0" t="str">
        <f aca="false">IF($A10318="","","Compra no cartão")</f>
        <v/>
      </c>
    </row>
    <row r="10319" customFormat="false" ht="13.5" hidden="false" customHeight="false" outlineLevel="0" collapsed="false">
      <c r="A10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19" s="0" t="str">
        <f aca="false">IF($A10319="","",INDEX(CARTAO_COMPRAS!$C:$C,INT((ROW()-2)/20)+2))</f>
        <v/>
      </c>
      <c r="C10319" s="0" t="str">
        <f aca="false">IF($A10319="","",INDEX(CARTAO_COMPRAS!$D:$D,INT((ROW()-2)/20)+2))</f>
        <v/>
      </c>
      <c r="D10319" s="0" t="str">
        <f aca="false">IF($A10319="","",INDEX(CARTAO_COMPRAS!$E:$E,INT((ROW()-2)/20)+2))</f>
        <v/>
      </c>
      <c r="E10319" s="0" t="str">
        <f aca="false">IF($A10319="","",INDEX(CARTAO_COMPRAS!$H:$H,INT((ROW()-2)/20)+2)+MOD(ROW()-2,20))</f>
        <v/>
      </c>
      <c r="F10319" s="0" t="str">
        <f aca="false">IF($A10319="","",INDEX(CARTAO_COMPRAS!$G:$G,INT((ROW()-2)/20)+2))</f>
        <v/>
      </c>
      <c r="G10319" s="5" t="str">
        <f aca="false">IF($A10319="","",INDEX(CARTAO_COMPRAS!$I:$I,INT((ROW()-2)/20)+2))</f>
        <v/>
      </c>
      <c r="H10319" s="4" t="str">
        <f aca="false">IF($A10319="","",EDATE(INDEX(CARTAO_COMPRAS!$J:$J,INT((ROW()-2)/20)+2),MOD(ROW()-2,20)))</f>
        <v/>
      </c>
      <c r="I10319" s="4" t="str">
        <f aca="false">IF($H10319="","",$H10319-WEEKDAY($H10319,2)+1)</f>
        <v/>
      </c>
      <c r="J10319" s="4" t="str">
        <f aca="false">IF($I10319="","",$I10319+6)</f>
        <v/>
      </c>
      <c r="K10319" s="6" t="str">
        <f aca="false">IF($H10319="","",DATE(YEAR($H10319),MONTH($H10319),1))</f>
        <v/>
      </c>
      <c r="L10319" s="0" t="str">
        <f aca="false">IF($A10319="","",INDEX(CARTAO_COMPRAS!$K:$K,INT((ROW()-2)/20)+2))</f>
        <v/>
      </c>
      <c r="M10319" s="0" t="str">
        <f aca="false">IF($A10319="","","Compra no cartão")</f>
        <v/>
      </c>
    </row>
    <row r="10320" customFormat="false" ht="13.5" hidden="false" customHeight="false" outlineLevel="0" collapsed="false">
      <c r="A10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0" s="0" t="str">
        <f aca="false">IF($A10320="","",INDEX(CARTAO_COMPRAS!$C:$C,INT((ROW()-2)/20)+2))</f>
        <v/>
      </c>
      <c r="C10320" s="0" t="str">
        <f aca="false">IF($A10320="","",INDEX(CARTAO_COMPRAS!$D:$D,INT((ROW()-2)/20)+2))</f>
        <v/>
      </c>
      <c r="D10320" s="0" t="str">
        <f aca="false">IF($A10320="","",INDEX(CARTAO_COMPRAS!$E:$E,INT((ROW()-2)/20)+2))</f>
        <v/>
      </c>
      <c r="E10320" s="0" t="str">
        <f aca="false">IF($A10320="","",INDEX(CARTAO_COMPRAS!$H:$H,INT((ROW()-2)/20)+2)+MOD(ROW()-2,20))</f>
        <v/>
      </c>
      <c r="F10320" s="0" t="str">
        <f aca="false">IF($A10320="","",INDEX(CARTAO_COMPRAS!$G:$G,INT((ROW()-2)/20)+2))</f>
        <v/>
      </c>
      <c r="G10320" s="5" t="str">
        <f aca="false">IF($A10320="","",INDEX(CARTAO_COMPRAS!$I:$I,INT((ROW()-2)/20)+2))</f>
        <v/>
      </c>
      <c r="H10320" s="4" t="str">
        <f aca="false">IF($A10320="","",EDATE(INDEX(CARTAO_COMPRAS!$J:$J,INT((ROW()-2)/20)+2),MOD(ROW()-2,20)))</f>
        <v/>
      </c>
      <c r="I10320" s="4" t="str">
        <f aca="false">IF($H10320="","",$H10320-WEEKDAY($H10320,2)+1)</f>
        <v/>
      </c>
      <c r="J10320" s="4" t="str">
        <f aca="false">IF($I10320="","",$I10320+6)</f>
        <v/>
      </c>
      <c r="K10320" s="6" t="str">
        <f aca="false">IF($H10320="","",DATE(YEAR($H10320),MONTH($H10320),1))</f>
        <v/>
      </c>
      <c r="L10320" s="0" t="str">
        <f aca="false">IF($A10320="","",INDEX(CARTAO_COMPRAS!$K:$K,INT((ROW()-2)/20)+2))</f>
        <v/>
      </c>
      <c r="M10320" s="0" t="str">
        <f aca="false">IF($A10320="","","Compra no cartão")</f>
        <v/>
      </c>
    </row>
    <row r="10321" customFormat="false" ht="13.5" hidden="false" customHeight="false" outlineLevel="0" collapsed="false">
      <c r="A10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1" s="0" t="str">
        <f aca="false">IF($A10321="","",INDEX(CARTAO_COMPRAS!$C:$C,INT((ROW()-2)/20)+2))</f>
        <v/>
      </c>
      <c r="C10321" s="0" t="str">
        <f aca="false">IF($A10321="","",INDEX(CARTAO_COMPRAS!$D:$D,INT((ROW()-2)/20)+2))</f>
        <v/>
      </c>
      <c r="D10321" s="0" t="str">
        <f aca="false">IF($A10321="","",INDEX(CARTAO_COMPRAS!$E:$E,INT((ROW()-2)/20)+2))</f>
        <v/>
      </c>
      <c r="E10321" s="0" t="str">
        <f aca="false">IF($A10321="","",INDEX(CARTAO_COMPRAS!$H:$H,INT((ROW()-2)/20)+2)+MOD(ROW()-2,20))</f>
        <v/>
      </c>
      <c r="F10321" s="0" t="str">
        <f aca="false">IF($A10321="","",INDEX(CARTAO_COMPRAS!$G:$G,INT((ROW()-2)/20)+2))</f>
        <v/>
      </c>
      <c r="G10321" s="5" t="str">
        <f aca="false">IF($A10321="","",INDEX(CARTAO_COMPRAS!$I:$I,INT((ROW()-2)/20)+2))</f>
        <v/>
      </c>
      <c r="H10321" s="4" t="str">
        <f aca="false">IF($A10321="","",EDATE(INDEX(CARTAO_COMPRAS!$J:$J,INT((ROW()-2)/20)+2),MOD(ROW()-2,20)))</f>
        <v/>
      </c>
      <c r="I10321" s="4" t="str">
        <f aca="false">IF($H10321="","",$H10321-WEEKDAY($H10321,2)+1)</f>
        <v/>
      </c>
      <c r="J10321" s="4" t="str">
        <f aca="false">IF($I10321="","",$I10321+6)</f>
        <v/>
      </c>
      <c r="K10321" s="6" t="str">
        <f aca="false">IF($H10321="","",DATE(YEAR($H10321),MONTH($H10321),1))</f>
        <v/>
      </c>
      <c r="L10321" s="0" t="str">
        <f aca="false">IF($A10321="","",INDEX(CARTAO_COMPRAS!$K:$K,INT((ROW()-2)/20)+2))</f>
        <v/>
      </c>
      <c r="M10321" s="0" t="str">
        <f aca="false">IF($A10321="","","Compra no cartão")</f>
        <v/>
      </c>
    </row>
    <row r="10322" customFormat="false" ht="13.5" hidden="false" customHeight="false" outlineLevel="0" collapsed="false">
      <c r="A103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2" s="0" t="str">
        <f aca="false">IF($A10322="","",INDEX(CARTAO_COMPRAS!$C:$C,INT((ROW()-2)/20)+2))</f>
        <v/>
      </c>
      <c r="C10322" s="0" t="str">
        <f aca="false">IF($A10322="","",INDEX(CARTAO_COMPRAS!$D:$D,INT((ROW()-2)/20)+2))</f>
        <v/>
      </c>
      <c r="D10322" s="0" t="str">
        <f aca="false">IF($A10322="","",INDEX(CARTAO_COMPRAS!$E:$E,INT((ROW()-2)/20)+2))</f>
        <v/>
      </c>
      <c r="E10322" s="0" t="str">
        <f aca="false">IF($A10322="","",INDEX(CARTAO_COMPRAS!$H:$H,INT((ROW()-2)/20)+2)+MOD(ROW()-2,20))</f>
        <v/>
      </c>
      <c r="F10322" s="0" t="str">
        <f aca="false">IF($A10322="","",INDEX(CARTAO_COMPRAS!$G:$G,INT((ROW()-2)/20)+2))</f>
        <v/>
      </c>
      <c r="G10322" s="5" t="str">
        <f aca="false">IF($A10322="","",INDEX(CARTAO_COMPRAS!$I:$I,INT((ROW()-2)/20)+2))</f>
        <v/>
      </c>
      <c r="H10322" s="4" t="str">
        <f aca="false">IF($A10322="","",EDATE(INDEX(CARTAO_COMPRAS!$J:$J,INT((ROW()-2)/20)+2),MOD(ROW()-2,20)))</f>
        <v/>
      </c>
      <c r="I10322" s="4" t="str">
        <f aca="false">IF($H10322="","",$H10322-WEEKDAY($H10322,2)+1)</f>
        <v/>
      </c>
      <c r="J10322" s="4" t="str">
        <f aca="false">IF($I10322="","",$I10322+6)</f>
        <v/>
      </c>
      <c r="K10322" s="6" t="str">
        <f aca="false">IF($H10322="","",DATE(YEAR($H10322),MONTH($H10322),1))</f>
        <v/>
      </c>
      <c r="L10322" s="0" t="str">
        <f aca="false">IF($A10322="","",INDEX(CARTAO_COMPRAS!$K:$K,INT((ROW()-2)/20)+2))</f>
        <v/>
      </c>
      <c r="M10322" s="0" t="str">
        <f aca="false">IF($A10322="","","Compra no cartão")</f>
        <v/>
      </c>
    </row>
    <row r="10323" customFormat="false" ht="13.5" hidden="false" customHeight="false" outlineLevel="0" collapsed="false">
      <c r="A10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3" s="0" t="str">
        <f aca="false">IF($A10323="","",INDEX(CARTAO_COMPRAS!$C:$C,INT((ROW()-2)/20)+2))</f>
        <v/>
      </c>
      <c r="C10323" s="0" t="str">
        <f aca="false">IF($A10323="","",INDEX(CARTAO_COMPRAS!$D:$D,INT((ROW()-2)/20)+2))</f>
        <v/>
      </c>
      <c r="D10323" s="0" t="str">
        <f aca="false">IF($A10323="","",INDEX(CARTAO_COMPRAS!$E:$E,INT((ROW()-2)/20)+2))</f>
        <v/>
      </c>
      <c r="E10323" s="0" t="str">
        <f aca="false">IF($A10323="","",INDEX(CARTAO_COMPRAS!$H:$H,INT((ROW()-2)/20)+2)+MOD(ROW()-2,20))</f>
        <v/>
      </c>
      <c r="F10323" s="0" t="str">
        <f aca="false">IF($A10323="","",INDEX(CARTAO_COMPRAS!$G:$G,INT((ROW()-2)/20)+2))</f>
        <v/>
      </c>
      <c r="G10323" s="5" t="str">
        <f aca="false">IF($A10323="","",INDEX(CARTAO_COMPRAS!$I:$I,INT((ROW()-2)/20)+2))</f>
        <v/>
      </c>
      <c r="H10323" s="4" t="str">
        <f aca="false">IF($A10323="","",EDATE(INDEX(CARTAO_COMPRAS!$J:$J,INT((ROW()-2)/20)+2),MOD(ROW()-2,20)))</f>
        <v/>
      </c>
      <c r="I10323" s="4" t="str">
        <f aca="false">IF($H10323="","",$H10323-WEEKDAY($H10323,2)+1)</f>
        <v/>
      </c>
      <c r="J10323" s="4" t="str">
        <f aca="false">IF($I10323="","",$I10323+6)</f>
        <v/>
      </c>
      <c r="K10323" s="6" t="str">
        <f aca="false">IF($H10323="","",DATE(YEAR($H10323),MONTH($H10323),1))</f>
        <v/>
      </c>
      <c r="L10323" s="0" t="str">
        <f aca="false">IF($A10323="","",INDEX(CARTAO_COMPRAS!$K:$K,INT((ROW()-2)/20)+2))</f>
        <v/>
      </c>
      <c r="M10323" s="0" t="str">
        <f aca="false">IF($A10323="","","Compra no cartão")</f>
        <v/>
      </c>
    </row>
    <row r="10324" customFormat="false" ht="13.5" hidden="false" customHeight="false" outlineLevel="0" collapsed="false">
      <c r="A10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4" s="0" t="str">
        <f aca="false">IF($A10324="","",INDEX(CARTAO_COMPRAS!$C:$C,INT((ROW()-2)/20)+2))</f>
        <v/>
      </c>
      <c r="C10324" s="0" t="str">
        <f aca="false">IF($A10324="","",INDEX(CARTAO_COMPRAS!$D:$D,INT((ROW()-2)/20)+2))</f>
        <v/>
      </c>
      <c r="D10324" s="0" t="str">
        <f aca="false">IF($A10324="","",INDEX(CARTAO_COMPRAS!$E:$E,INT((ROW()-2)/20)+2))</f>
        <v/>
      </c>
      <c r="E10324" s="0" t="str">
        <f aca="false">IF($A10324="","",INDEX(CARTAO_COMPRAS!$H:$H,INT((ROW()-2)/20)+2)+MOD(ROW()-2,20))</f>
        <v/>
      </c>
      <c r="F10324" s="0" t="str">
        <f aca="false">IF($A10324="","",INDEX(CARTAO_COMPRAS!$G:$G,INT((ROW()-2)/20)+2))</f>
        <v/>
      </c>
      <c r="G10324" s="5" t="str">
        <f aca="false">IF($A10324="","",INDEX(CARTAO_COMPRAS!$I:$I,INT((ROW()-2)/20)+2))</f>
        <v/>
      </c>
      <c r="H10324" s="4" t="str">
        <f aca="false">IF($A10324="","",EDATE(INDEX(CARTAO_COMPRAS!$J:$J,INT((ROW()-2)/20)+2),MOD(ROW()-2,20)))</f>
        <v/>
      </c>
      <c r="I10324" s="4" t="str">
        <f aca="false">IF($H10324="","",$H10324-WEEKDAY($H10324,2)+1)</f>
        <v/>
      </c>
      <c r="J10324" s="4" t="str">
        <f aca="false">IF($I10324="","",$I10324+6)</f>
        <v/>
      </c>
      <c r="K10324" s="6" t="str">
        <f aca="false">IF($H10324="","",DATE(YEAR($H10324),MONTH($H10324),1))</f>
        <v/>
      </c>
      <c r="L10324" s="0" t="str">
        <f aca="false">IF($A10324="","",INDEX(CARTAO_COMPRAS!$K:$K,INT((ROW()-2)/20)+2))</f>
        <v/>
      </c>
      <c r="M10324" s="0" t="str">
        <f aca="false">IF($A10324="","","Compra no cartão")</f>
        <v/>
      </c>
    </row>
    <row r="10325" customFormat="false" ht="13.5" hidden="false" customHeight="false" outlineLevel="0" collapsed="false">
      <c r="A10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5" s="0" t="str">
        <f aca="false">IF($A10325="","",INDEX(CARTAO_COMPRAS!$C:$C,INT((ROW()-2)/20)+2))</f>
        <v/>
      </c>
      <c r="C10325" s="0" t="str">
        <f aca="false">IF($A10325="","",INDEX(CARTAO_COMPRAS!$D:$D,INT((ROW()-2)/20)+2))</f>
        <v/>
      </c>
      <c r="D10325" s="0" t="str">
        <f aca="false">IF($A10325="","",INDEX(CARTAO_COMPRAS!$E:$E,INT((ROW()-2)/20)+2))</f>
        <v/>
      </c>
      <c r="E10325" s="0" t="str">
        <f aca="false">IF($A10325="","",INDEX(CARTAO_COMPRAS!$H:$H,INT((ROW()-2)/20)+2)+MOD(ROW()-2,20))</f>
        <v/>
      </c>
      <c r="F10325" s="0" t="str">
        <f aca="false">IF($A10325="","",INDEX(CARTAO_COMPRAS!$G:$G,INT((ROW()-2)/20)+2))</f>
        <v/>
      </c>
      <c r="G10325" s="5" t="str">
        <f aca="false">IF($A10325="","",INDEX(CARTAO_COMPRAS!$I:$I,INT((ROW()-2)/20)+2))</f>
        <v/>
      </c>
      <c r="H10325" s="4" t="str">
        <f aca="false">IF($A10325="","",EDATE(INDEX(CARTAO_COMPRAS!$J:$J,INT((ROW()-2)/20)+2),MOD(ROW()-2,20)))</f>
        <v/>
      </c>
      <c r="I10325" s="4" t="str">
        <f aca="false">IF($H10325="","",$H10325-WEEKDAY($H10325,2)+1)</f>
        <v/>
      </c>
      <c r="J10325" s="4" t="str">
        <f aca="false">IF($I10325="","",$I10325+6)</f>
        <v/>
      </c>
      <c r="K10325" s="6" t="str">
        <f aca="false">IF($H10325="","",DATE(YEAR($H10325),MONTH($H10325),1))</f>
        <v/>
      </c>
      <c r="L10325" s="0" t="str">
        <f aca="false">IF($A10325="","",INDEX(CARTAO_COMPRAS!$K:$K,INT((ROW()-2)/20)+2))</f>
        <v/>
      </c>
      <c r="M10325" s="0" t="str">
        <f aca="false">IF($A10325="","","Compra no cartão")</f>
        <v/>
      </c>
    </row>
    <row r="10326" customFormat="false" ht="13.5" hidden="false" customHeight="false" outlineLevel="0" collapsed="false">
      <c r="A10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6" s="0" t="str">
        <f aca="false">IF($A10326="","",INDEX(CARTAO_COMPRAS!$C:$C,INT((ROW()-2)/20)+2))</f>
        <v/>
      </c>
      <c r="C10326" s="0" t="str">
        <f aca="false">IF($A10326="","",INDEX(CARTAO_COMPRAS!$D:$D,INT((ROW()-2)/20)+2))</f>
        <v/>
      </c>
      <c r="D10326" s="0" t="str">
        <f aca="false">IF($A10326="","",INDEX(CARTAO_COMPRAS!$E:$E,INT((ROW()-2)/20)+2))</f>
        <v/>
      </c>
      <c r="E10326" s="0" t="str">
        <f aca="false">IF($A10326="","",INDEX(CARTAO_COMPRAS!$H:$H,INT((ROW()-2)/20)+2)+MOD(ROW()-2,20))</f>
        <v/>
      </c>
      <c r="F10326" s="0" t="str">
        <f aca="false">IF($A10326="","",INDEX(CARTAO_COMPRAS!$G:$G,INT((ROW()-2)/20)+2))</f>
        <v/>
      </c>
      <c r="G10326" s="5" t="str">
        <f aca="false">IF($A10326="","",INDEX(CARTAO_COMPRAS!$I:$I,INT((ROW()-2)/20)+2))</f>
        <v/>
      </c>
      <c r="H10326" s="4" t="str">
        <f aca="false">IF($A10326="","",EDATE(INDEX(CARTAO_COMPRAS!$J:$J,INT((ROW()-2)/20)+2),MOD(ROW()-2,20)))</f>
        <v/>
      </c>
      <c r="I10326" s="4" t="str">
        <f aca="false">IF($H10326="","",$H10326-WEEKDAY($H10326,2)+1)</f>
        <v/>
      </c>
      <c r="J10326" s="4" t="str">
        <f aca="false">IF($I10326="","",$I10326+6)</f>
        <v/>
      </c>
      <c r="K10326" s="6" t="str">
        <f aca="false">IF($H10326="","",DATE(YEAR($H10326),MONTH($H10326),1))</f>
        <v/>
      </c>
      <c r="L10326" s="0" t="str">
        <f aca="false">IF($A10326="","",INDEX(CARTAO_COMPRAS!$K:$K,INT((ROW()-2)/20)+2))</f>
        <v/>
      </c>
      <c r="M10326" s="0" t="str">
        <f aca="false">IF($A10326="","","Compra no cartão")</f>
        <v/>
      </c>
    </row>
    <row r="10327" customFormat="false" ht="13.5" hidden="false" customHeight="false" outlineLevel="0" collapsed="false">
      <c r="A10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7" s="0" t="str">
        <f aca="false">IF($A10327="","",INDEX(CARTAO_COMPRAS!$C:$C,INT((ROW()-2)/20)+2))</f>
        <v/>
      </c>
      <c r="C10327" s="0" t="str">
        <f aca="false">IF($A10327="","",INDEX(CARTAO_COMPRAS!$D:$D,INT((ROW()-2)/20)+2))</f>
        <v/>
      </c>
      <c r="D10327" s="0" t="str">
        <f aca="false">IF($A10327="","",INDEX(CARTAO_COMPRAS!$E:$E,INT((ROW()-2)/20)+2))</f>
        <v/>
      </c>
      <c r="E10327" s="0" t="str">
        <f aca="false">IF($A10327="","",INDEX(CARTAO_COMPRAS!$H:$H,INT((ROW()-2)/20)+2)+MOD(ROW()-2,20))</f>
        <v/>
      </c>
      <c r="F10327" s="0" t="str">
        <f aca="false">IF($A10327="","",INDEX(CARTAO_COMPRAS!$G:$G,INT((ROW()-2)/20)+2))</f>
        <v/>
      </c>
      <c r="G10327" s="5" t="str">
        <f aca="false">IF($A10327="","",INDEX(CARTAO_COMPRAS!$I:$I,INT((ROW()-2)/20)+2))</f>
        <v/>
      </c>
      <c r="H10327" s="4" t="str">
        <f aca="false">IF($A10327="","",EDATE(INDEX(CARTAO_COMPRAS!$J:$J,INT((ROW()-2)/20)+2),MOD(ROW()-2,20)))</f>
        <v/>
      </c>
      <c r="I10327" s="4" t="str">
        <f aca="false">IF($H10327="","",$H10327-WEEKDAY($H10327,2)+1)</f>
        <v/>
      </c>
      <c r="J10327" s="4" t="str">
        <f aca="false">IF($I10327="","",$I10327+6)</f>
        <v/>
      </c>
      <c r="K10327" s="6" t="str">
        <f aca="false">IF($H10327="","",DATE(YEAR($H10327),MONTH($H10327),1))</f>
        <v/>
      </c>
      <c r="L10327" s="0" t="str">
        <f aca="false">IF($A10327="","",INDEX(CARTAO_COMPRAS!$K:$K,INT((ROW()-2)/20)+2))</f>
        <v/>
      </c>
      <c r="M10327" s="0" t="str">
        <f aca="false">IF($A10327="","","Compra no cartão")</f>
        <v/>
      </c>
    </row>
    <row r="10328" customFormat="false" ht="13.5" hidden="false" customHeight="false" outlineLevel="0" collapsed="false">
      <c r="A10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8" s="0" t="str">
        <f aca="false">IF($A10328="","",INDEX(CARTAO_COMPRAS!$C:$C,INT((ROW()-2)/20)+2))</f>
        <v/>
      </c>
      <c r="C10328" s="0" t="str">
        <f aca="false">IF($A10328="","",INDEX(CARTAO_COMPRAS!$D:$D,INT((ROW()-2)/20)+2))</f>
        <v/>
      </c>
      <c r="D10328" s="0" t="str">
        <f aca="false">IF($A10328="","",INDEX(CARTAO_COMPRAS!$E:$E,INT((ROW()-2)/20)+2))</f>
        <v/>
      </c>
      <c r="E10328" s="0" t="str">
        <f aca="false">IF($A10328="","",INDEX(CARTAO_COMPRAS!$H:$H,INT((ROW()-2)/20)+2)+MOD(ROW()-2,20))</f>
        <v/>
      </c>
      <c r="F10328" s="0" t="str">
        <f aca="false">IF($A10328="","",INDEX(CARTAO_COMPRAS!$G:$G,INT((ROW()-2)/20)+2))</f>
        <v/>
      </c>
      <c r="G10328" s="5" t="str">
        <f aca="false">IF($A10328="","",INDEX(CARTAO_COMPRAS!$I:$I,INT((ROW()-2)/20)+2))</f>
        <v/>
      </c>
      <c r="H10328" s="4" t="str">
        <f aca="false">IF($A10328="","",EDATE(INDEX(CARTAO_COMPRAS!$J:$J,INT((ROW()-2)/20)+2),MOD(ROW()-2,20)))</f>
        <v/>
      </c>
      <c r="I10328" s="4" t="str">
        <f aca="false">IF($H10328="","",$H10328-WEEKDAY($H10328,2)+1)</f>
        <v/>
      </c>
      <c r="J10328" s="4" t="str">
        <f aca="false">IF($I10328="","",$I10328+6)</f>
        <v/>
      </c>
      <c r="K10328" s="6" t="str">
        <f aca="false">IF($H10328="","",DATE(YEAR($H10328),MONTH($H10328),1))</f>
        <v/>
      </c>
      <c r="L10328" s="0" t="str">
        <f aca="false">IF($A10328="","",INDEX(CARTAO_COMPRAS!$K:$K,INT((ROW()-2)/20)+2))</f>
        <v/>
      </c>
      <c r="M10328" s="0" t="str">
        <f aca="false">IF($A10328="","","Compra no cartão")</f>
        <v/>
      </c>
    </row>
    <row r="10329" customFormat="false" ht="13.5" hidden="false" customHeight="false" outlineLevel="0" collapsed="false">
      <c r="A10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29" s="0" t="str">
        <f aca="false">IF($A10329="","",INDEX(CARTAO_COMPRAS!$C:$C,INT((ROW()-2)/20)+2))</f>
        <v/>
      </c>
      <c r="C10329" s="0" t="str">
        <f aca="false">IF($A10329="","",INDEX(CARTAO_COMPRAS!$D:$D,INT((ROW()-2)/20)+2))</f>
        <v/>
      </c>
      <c r="D10329" s="0" t="str">
        <f aca="false">IF($A10329="","",INDEX(CARTAO_COMPRAS!$E:$E,INT((ROW()-2)/20)+2))</f>
        <v/>
      </c>
      <c r="E10329" s="0" t="str">
        <f aca="false">IF($A10329="","",INDEX(CARTAO_COMPRAS!$H:$H,INT((ROW()-2)/20)+2)+MOD(ROW()-2,20))</f>
        <v/>
      </c>
      <c r="F10329" s="0" t="str">
        <f aca="false">IF($A10329="","",INDEX(CARTAO_COMPRAS!$G:$G,INT((ROW()-2)/20)+2))</f>
        <v/>
      </c>
      <c r="G10329" s="5" t="str">
        <f aca="false">IF($A10329="","",INDEX(CARTAO_COMPRAS!$I:$I,INT((ROW()-2)/20)+2))</f>
        <v/>
      </c>
      <c r="H10329" s="4" t="str">
        <f aca="false">IF($A10329="","",EDATE(INDEX(CARTAO_COMPRAS!$J:$J,INT((ROW()-2)/20)+2),MOD(ROW()-2,20)))</f>
        <v/>
      </c>
      <c r="I10329" s="4" t="str">
        <f aca="false">IF($H10329="","",$H10329-WEEKDAY($H10329,2)+1)</f>
        <v/>
      </c>
      <c r="J10329" s="4" t="str">
        <f aca="false">IF($I10329="","",$I10329+6)</f>
        <v/>
      </c>
      <c r="K10329" s="6" t="str">
        <f aca="false">IF($H10329="","",DATE(YEAR($H10329),MONTH($H10329),1))</f>
        <v/>
      </c>
      <c r="L10329" s="0" t="str">
        <f aca="false">IF($A10329="","",INDEX(CARTAO_COMPRAS!$K:$K,INT((ROW()-2)/20)+2))</f>
        <v/>
      </c>
      <c r="M10329" s="0" t="str">
        <f aca="false">IF($A10329="","","Compra no cartão")</f>
        <v/>
      </c>
    </row>
    <row r="10330" customFormat="false" ht="13.5" hidden="false" customHeight="false" outlineLevel="0" collapsed="false">
      <c r="A10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0" s="0" t="str">
        <f aca="false">IF($A10330="","",INDEX(CARTAO_COMPRAS!$C:$C,INT((ROW()-2)/20)+2))</f>
        <v/>
      </c>
      <c r="C10330" s="0" t="str">
        <f aca="false">IF($A10330="","",INDEX(CARTAO_COMPRAS!$D:$D,INT((ROW()-2)/20)+2))</f>
        <v/>
      </c>
      <c r="D10330" s="0" t="str">
        <f aca="false">IF($A10330="","",INDEX(CARTAO_COMPRAS!$E:$E,INT((ROW()-2)/20)+2))</f>
        <v/>
      </c>
      <c r="E10330" s="0" t="str">
        <f aca="false">IF($A10330="","",INDEX(CARTAO_COMPRAS!$H:$H,INT((ROW()-2)/20)+2)+MOD(ROW()-2,20))</f>
        <v/>
      </c>
      <c r="F10330" s="0" t="str">
        <f aca="false">IF($A10330="","",INDEX(CARTAO_COMPRAS!$G:$G,INT((ROW()-2)/20)+2))</f>
        <v/>
      </c>
      <c r="G10330" s="5" t="str">
        <f aca="false">IF($A10330="","",INDEX(CARTAO_COMPRAS!$I:$I,INT((ROW()-2)/20)+2))</f>
        <v/>
      </c>
      <c r="H10330" s="4" t="str">
        <f aca="false">IF($A10330="","",EDATE(INDEX(CARTAO_COMPRAS!$J:$J,INT((ROW()-2)/20)+2),MOD(ROW()-2,20)))</f>
        <v/>
      </c>
      <c r="I10330" s="4" t="str">
        <f aca="false">IF($H10330="","",$H10330-WEEKDAY($H10330,2)+1)</f>
        <v/>
      </c>
      <c r="J10330" s="4" t="str">
        <f aca="false">IF($I10330="","",$I10330+6)</f>
        <v/>
      </c>
      <c r="K10330" s="6" t="str">
        <f aca="false">IF($H10330="","",DATE(YEAR($H10330),MONTH($H10330),1))</f>
        <v/>
      </c>
      <c r="L10330" s="0" t="str">
        <f aca="false">IF($A10330="","",INDEX(CARTAO_COMPRAS!$K:$K,INT((ROW()-2)/20)+2))</f>
        <v/>
      </c>
      <c r="M10330" s="0" t="str">
        <f aca="false">IF($A10330="","","Compra no cartão")</f>
        <v/>
      </c>
    </row>
    <row r="10331" customFormat="false" ht="13.5" hidden="false" customHeight="false" outlineLevel="0" collapsed="false">
      <c r="A10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1" s="0" t="str">
        <f aca="false">IF($A10331="","",INDEX(CARTAO_COMPRAS!$C:$C,INT((ROW()-2)/20)+2))</f>
        <v/>
      </c>
      <c r="C10331" s="0" t="str">
        <f aca="false">IF($A10331="","",INDEX(CARTAO_COMPRAS!$D:$D,INT((ROW()-2)/20)+2))</f>
        <v/>
      </c>
      <c r="D10331" s="0" t="str">
        <f aca="false">IF($A10331="","",INDEX(CARTAO_COMPRAS!$E:$E,INT((ROW()-2)/20)+2))</f>
        <v/>
      </c>
      <c r="E10331" s="0" t="str">
        <f aca="false">IF($A10331="","",INDEX(CARTAO_COMPRAS!$H:$H,INT((ROW()-2)/20)+2)+MOD(ROW()-2,20))</f>
        <v/>
      </c>
      <c r="F10331" s="0" t="str">
        <f aca="false">IF($A10331="","",INDEX(CARTAO_COMPRAS!$G:$G,INT((ROW()-2)/20)+2))</f>
        <v/>
      </c>
      <c r="G10331" s="5" t="str">
        <f aca="false">IF($A10331="","",INDEX(CARTAO_COMPRAS!$I:$I,INT((ROW()-2)/20)+2))</f>
        <v/>
      </c>
      <c r="H10331" s="4" t="str">
        <f aca="false">IF($A10331="","",EDATE(INDEX(CARTAO_COMPRAS!$J:$J,INT((ROW()-2)/20)+2),MOD(ROW()-2,20)))</f>
        <v/>
      </c>
      <c r="I10331" s="4" t="str">
        <f aca="false">IF($H10331="","",$H10331-WEEKDAY($H10331,2)+1)</f>
        <v/>
      </c>
      <c r="J10331" s="4" t="str">
        <f aca="false">IF($I10331="","",$I10331+6)</f>
        <v/>
      </c>
      <c r="K10331" s="6" t="str">
        <f aca="false">IF($H10331="","",DATE(YEAR($H10331),MONTH($H10331),1))</f>
        <v/>
      </c>
      <c r="L10331" s="0" t="str">
        <f aca="false">IF($A10331="","",INDEX(CARTAO_COMPRAS!$K:$K,INT((ROW()-2)/20)+2))</f>
        <v/>
      </c>
      <c r="M10331" s="0" t="str">
        <f aca="false">IF($A10331="","","Compra no cartão")</f>
        <v/>
      </c>
    </row>
    <row r="10332" customFormat="false" ht="13.5" hidden="false" customHeight="false" outlineLevel="0" collapsed="false">
      <c r="A10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2" s="0" t="str">
        <f aca="false">IF($A10332="","",INDEX(CARTAO_COMPRAS!$C:$C,INT((ROW()-2)/20)+2))</f>
        <v/>
      </c>
      <c r="C10332" s="0" t="str">
        <f aca="false">IF($A10332="","",INDEX(CARTAO_COMPRAS!$D:$D,INT((ROW()-2)/20)+2))</f>
        <v/>
      </c>
      <c r="D10332" s="0" t="str">
        <f aca="false">IF($A10332="","",INDEX(CARTAO_COMPRAS!$E:$E,INT((ROW()-2)/20)+2))</f>
        <v/>
      </c>
      <c r="E10332" s="0" t="str">
        <f aca="false">IF($A10332="","",INDEX(CARTAO_COMPRAS!$H:$H,INT((ROW()-2)/20)+2)+MOD(ROW()-2,20))</f>
        <v/>
      </c>
      <c r="F10332" s="0" t="str">
        <f aca="false">IF($A10332="","",INDEX(CARTAO_COMPRAS!$G:$G,INT((ROW()-2)/20)+2))</f>
        <v/>
      </c>
      <c r="G10332" s="5" t="str">
        <f aca="false">IF($A10332="","",INDEX(CARTAO_COMPRAS!$I:$I,INT((ROW()-2)/20)+2))</f>
        <v/>
      </c>
      <c r="H10332" s="4" t="str">
        <f aca="false">IF($A10332="","",EDATE(INDEX(CARTAO_COMPRAS!$J:$J,INT((ROW()-2)/20)+2),MOD(ROW()-2,20)))</f>
        <v/>
      </c>
      <c r="I10332" s="4" t="str">
        <f aca="false">IF($H10332="","",$H10332-WEEKDAY($H10332,2)+1)</f>
        <v/>
      </c>
      <c r="J10332" s="4" t="str">
        <f aca="false">IF($I10332="","",$I10332+6)</f>
        <v/>
      </c>
      <c r="K10332" s="6" t="str">
        <f aca="false">IF($H10332="","",DATE(YEAR($H10332),MONTH($H10332),1))</f>
        <v/>
      </c>
      <c r="L10332" s="0" t="str">
        <f aca="false">IF($A10332="","",INDEX(CARTAO_COMPRAS!$K:$K,INT((ROW()-2)/20)+2))</f>
        <v/>
      </c>
      <c r="M10332" s="0" t="str">
        <f aca="false">IF($A10332="","","Compra no cartão")</f>
        <v/>
      </c>
    </row>
    <row r="10333" customFormat="false" ht="13.5" hidden="false" customHeight="false" outlineLevel="0" collapsed="false">
      <c r="A10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3" s="0" t="str">
        <f aca="false">IF($A10333="","",INDEX(CARTAO_COMPRAS!$C:$C,INT((ROW()-2)/20)+2))</f>
        <v/>
      </c>
      <c r="C10333" s="0" t="str">
        <f aca="false">IF($A10333="","",INDEX(CARTAO_COMPRAS!$D:$D,INT((ROW()-2)/20)+2))</f>
        <v/>
      </c>
      <c r="D10333" s="0" t="str">
        <f aca="false">IF($A10333="","",INDEX(CARTAO_COMPRAS!$E:$E,INT((ROW()-2)/20)+2))</f>
        <v/>
      </c>
      <c r="E10333" s="0" t="str">
        <f aca="false">IF($A10333="","",INDEX(CARTAO_COMPRAS!$H:$H,INT((ROW()-2)/20)+2)+MOD(ROW()-2,20))</f>
        <v/>
      </c>
      <c r="F10333" s="0" t="str">
        <f aca="false">IF($A10333="","",INDEX(CARTAO_COMPRAS!$G:$G,INT((ROW()-2)/20)+2))</f>
        <v/>
      </c>
      <c r="G10333" s="5" t="str">
        <f aca="false">IF($A10333="","",INDEX(CARTAO_COMPRAS!$I:$I,INT((ROW()-2)/20)+2))</f>
        <v/>
      </c>
      <c r="H10333" s="4" t="str">
        <f aca="false">IF($A10333="","",EDATE(INDEX(CARTAO_COMPRAS!$J:$J,INT((ROW()-2)/20)+2),MOD(ROW()-2,20)))</f>
        <v/>
      </c>
      <c r="I10333" s="4" t="str">
        <f aca="false">IF($H10333="","",$H10333-WEEKDAY($H10333,2)+1)</f>
        <v/>
      </c>
      <c r="J10333" s="4" t="str">
        <f aca="false">IF($I10333="","",$I10333+6)</f>
        <v/>
      </c>
      <c r="K10333" s="6" t="str">
        <f aca="false">IF($H10333="","",DATE(YEAR($H10333),MONTH($H10333),1))</f>
        <v/>
      </c>
      <c r="L10333" s="0" t="str">
        <f aca="false">IF($A10333="","",INDEX(CARTAO_COMPRAS!$K:$K,INT((ROW()-2)/20)+2))</f>
        <v/>
      </c>
      <c r="M10333" s="0" t="str">
        <f aca="false">IF($A10333="","","Compra no cartão")</f>
        <v/>
      </c>
    </row>
    <row r="10334" customFormat="false" ht="13.5" hidden="false" customHeight="false" outlineLevel="0" collapsed="false">
      <c r="A10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4" s="0" t="str">
        <f aca="false">IF($A10334="","",INDEX(CARTAO_COMPRAS!$C:$C,INT((ROW()-2)/20)+2))</f>
        <v/>
      </c>
      <c r="C10334" s="0" t="str">
        <f aca="false">IF($A10334="","",INDEX(CARTAO_COMPRAS!$D:$D,INT((ROW()-2)/20)+2))</f>
        <v/>
      </c>
      <c r="D10334" s="0" t="str">
        <f aca="false">IF($A10334="","",INDEX(CARTAO_COMPRAS!$E:$E,INT((ROW()-2)/20)+2))</f>
        <v/>
      </c>
      <c r="E10334" s="0" t="str">
        <f aca="false">IF($A10334="","",INDEX(CARTAO_COMPRAS!$H:$H,INT((ROW()-2)/20)+2)+MOD(ROW()-2,20))</f>
        <v/>
      </c>
      <c r="F10334" s="0" t="str">
        <f aca="false">IF($A10334="","",INDEX(CARTAO_COMPRAS!$G:$G,INT((ROW()-2)/20)+2))</f>
        <v/>
      </c>
      <c r="G10334" s="5" t="str">
        <f aca="false">IF($A10334="","",INDEX(CARTAO_COMPRAS!$I:$I,INT((ROW()-2)/20)+2))</f>
        <v/>
      </c>
      <c r="H10334" s="4" t="str">
        <f aca="false">IF($A10334="","",EDATE(INDEX(CARTAO_COMPRAS!$J:$J,INT((ROW()-2)/20)+2),MOD(ROW()-2,20)))</f>
        <v/>
      </c>
      <c r="I10334" s="4" t="str">
        <f aca="false">IF($H10334="","",$H10334-WEEKDAY($H10334,2)+1)</f>
        <v/>
      </c>
      <c r="J10334" s="4" t="str">
        <f aca="false">IF($I10334="","",$I10334+6)</f>
        <v/>
      </c>
      <c r="K10334" s="6" t="str">
        <f aca="false">IF($H10334="","",DATE(YEAR($H10334),MONTH($H10334),1))</f>
        <v/>
      </c>
      <c r="L10334" s="0" t="str">
        <f aca="false">IF($A10334="","",INDEX(CARTAO_COMPRAS!$K:$K,INT((ROW()-2)/20)+2))</f>
        <v/>
      </c>
      <c r="M10334" s="0" t="str">
        <f aca="false">IF($A10334="","","Compra no cartão")</f>
        <v/>
      </c>
    </row>
    <row r="10335" customFormat="false" ht="13.5" hidden="false" customHeight="false" outlineLevel="0" collapsed="false">
      <c r="A10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5" s="0" t="str">
        <f aca="false">IF($A10335="","",INDEX(CARTAO_COMPRAS!$C:$C,INT((ROW()-2)/20)+2))</f>
        <v/>
      </c>
      <c r="C10335" s="0" t="str">
        <f aca="false">IF($A10335="","",INDEX(CARTAO_COMPRAS!$D:$D,INT((ROW()-2)/20)+2))</f>
        <v/>
      </c>
      <c r="D10335" s="0" t="str">
        <f aca="false">IF($A10335="","",INDEX(CARTAO_COMPRAS!$E:$E,INT((ROW()-2)/20)+2))</f>
        <v/>
      </c>
      <c r="E10335" s="0" t="str">
        <f aca="false">IF($A10335="","",INDEX(CARTAO_COMPRAS!$H:$H,INT((ROW()-2)/20)+2)+MOD(ROW()-2,20))</f>
        <v/>
      </c>
      <c r="F10335" s="0" t="str">
        <f aca="false">IF($A10335="","",INDEX(CARTAO_COMPRAS!$G:$G,INT((ROW()-2)/20)+2))</f>
        <v/>
      </c>
      <c r="G10335" s="5" t="str">
        <f aca="false">IF($A10335="","",INDEX(CARTAO_COMPRAS!$I:$I,INT((ROW()-2)/20)+2))</f>
        <v/>
      </c>
      <c r="H10335" s="4" t="str">
        <f aca="false">IF($A10335="","",EDATE(INDEX(CARTAO_COMPRAS!$J:$J,INT((ROW()-2)/20)+2),MOD(ROW()-2,20)))</f>
        <v/>
      </c>
      <c r="I10335" s="4" t="str">
        <f aca="false">IF($H10335="","",$H10335-WEEKDAY($H10335,2)+1)</f>
        <v/>
      </c>
      <c r="J10335" s="4" t="str">
        <f aca="false">IF($I10335="","",$I10335+6)</f>
        <v/>
      </c>
      <c r="K10335" s="6" t="str">
        <f aca="false">IF($H10335="","",DATE(YEAR($H10335),MONTH($H10335),1))</f>
        <v/>
      </c>
      <c r="L10335" s="0" t="str">
        <f aca="false">IF($A10335="","",INDEX(CARTAO_COMPRAS!$K:$K,INT((ROW()-2)/20)+2))</f>
        <v/>
      </c>
      <c r="M10335" s="0" t="str">
        <f aca="false">IF($A10335="","","Compra no cartão")</f>
        <v/>
      </c>
    </row>
    <row r="10336" customFormat="false" ht="13.5" hidden="false" customHeight="false" outlineLevel="0" collapsed="false">
      <c r="A10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6" s="0" t="str">
        <f aca="false">IF($A10336="","",INDEX(CARTAO_COMPRAS!$C:$C,INT((ROW()-2)/20)+2))</f>
        <v/>
      </c>
      <c r="C10336" s="0" t="str">
        <f aca="false">IF($A10336="","",INDEX(CARTAO_COMPRAS!$D:$D,INT((ROW()-2)/20)+2))</f>
        <v/>
      </c>
      <c r="D10336" s="0" t="str">
        <f aca="false">IF($A10336="","",INDEX(CARTAO_COMPRAS!$E:$E,INT((ROW()-2)/20)+2))</f>
        <v/>
      </c>
      <c r="E10336" s="0" t="str">
        <f aca="false">IF($A10336="","",INDEX(CARTAO_COMPRAS!$H:$H,INT((ROW()-2)/20)+2)+MOD(ROW()-2,20))</f>
        <v/>
      </c>
      <c r="F10336" s="0" t="str">
        <f aca="false">IF($A10336="","",INDEX(CARTAO_COMPRAS!$G:$G,INT((ROW()-2)/20)+2))</f>
        <v/>
      </c>
      <c r="G10336" s="5" t="str">
        <f aca="false">IF($A10336="","",INDEX(CARTAO_COMPRAS!$I:$I,INT((ROW()-2)/20)+2))</f>
        <v/>
      </c>
      <c r="H10336" s="4" t="str">
        <f aca="false">IF($A10336="","",EDATE(INDEX(CARTAO_COMPRAS!$J:$J,INT((ROW()-2)/20)+2),MOD(ROW()-2,20)))</f>
        <v/>
      </c>
      <c r="I10336" s="4" t="str">
        <f aca="false">IF($H10336="","",$H10336-WEEKDAY($H10336,2)+1)</f>
        <v/>
      </c>
      <c r="J10336" s="4" t="str">
        <f aca="false">IF($I10336="","",$I10336+6)</f>
        <v/>
      </c>
      <c r="K10336" s="6" t="str">
        <f aca="false">IF($H10336="","",DATE(YEAR($H10336),MONTH($H10336),1))</f>
        <v/>
      </c>
      <c r="L10336" s="0" t="str">
        <f aca="false">IF($A10336="","",INDEX(CARTAO_COMPRAS!$K:$K,INT((ROW()-2)/20)+2))</f>
        <v/>
      </c>
      <c r="M10336" s="0" t="str">
        <f aca="false">IF($A10336="","","Compra no cartão")</f>
        <v/>
      </c>
    </row>
    <row r="10337" customFormat="false" ht="13.5" hidden="false" customHeight="false" outlineLevel="0" collapsed="false">
      <c r="A10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7" s="0" t="str">
        <f aca="false">IF($A10337="","",INDEX(CARTAO_COMPRAS!$C:$C,INT((ROW()-2)/20)+2))</f>
        <v/>
      </c>
      <c r="C10337" s="0" t="str">
        <f aca="false">IF($A10337="","",INDEX(CARTAO_COMPRAS!$D:$D,INT((ROW()-2)/20)+2))</f>
        <v/>
      </c>
      <c r="D10337" s="0" t="str">
        <f aca="false">IF($A10337="","",INDEX(CARTAO_COMPRAS!$E:$E,INT((ROW()-2)/20)+2))</f>
        <v/>
      </c>
      <c r="E10337" s="0" t="str">
        <f aca="false">IF($A10337="","",INDEX(CARTAO_COMPRAS!$H:$H,INT((ROW()-2)/20)+2)+MOD(ROW()-2,20))</f>
        <v/>
      </c>
      <c r="F10337" s="0" t="str">
        <f aca="false">IF($A10337="","",INDEX(CARTAO_COMPRAS!$G:$G,INT((ROW()-2)/20)+2))</f>
        <v/>
      </c>
      <c r="G10337" s="5" t="str">
        <f aca="false">IF($A10337="","",INDEX(CARTAO_COMPRAS!$I:$I,INT((ROW()-2)/20)+2))</f>
        <v/>
      </c>
      <c r="H10337" s="4" t="str">
        <f aca="false">IF($A10337="","",EDATE(INDEX(CARTAO_COMPRAS!$J:$J,INT((ROW()-2)/20)+2),MOD(ROW()-2,20)))</f>
        <v/>
      </c>
      <c r="I10337" s="4" t="str">
        <f aca="false">IF($H10337="","",$H10337-WEEKDAY($H10337,2)+1)</f>
        <v/>
      </c>
      <c r="J10337" s="4" t="str">
        <f aca="false">IF($I10337="","",$I10337+6)</f>
        <v/>
      </c>
      <c r="K10337" s="6" t="str">
        <f aca="false">IF($H10337="","",DATE(YEAR($H10337),MONTH($H10337),1))</f>
        <v/>
      </c>
      <c r="L10337" s="0" t="str">
        <f aca="false">IF($A10337="","",INDEX(CARTAO_COMPRAS!$K:$K,INT((ROW()-2)/20)+2))</f>
        <v/>
      </c>
      <c r="M10337" s="0" t="str">
        <f aca="false">IF($A10337="","","Compra no cartão")</f>
        <v/>
      </c>
    </row>
    <row r="10338" customFormat="false" ht="13.5" hidden="false" customHeight="false" outlineLevel="0" collapsed="false">
      <c r="A10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8" s="0" t="str">
        <f aca="false">IF($A10338="","",INDEX(CARTAO_COMPRAS!$C:$C,INT((ROW()-2)/20)+2))</f>
        <v/>
      </c>
      <c r="C10338" s="0" t="str">
        <f aca="false">IF($A10338="","",INDEX(CARTAO_COMPRAS!$D:$D,INT((ROW()-2)/20)+2))</f>
        <v/>
      </c>
      <c r="D10338" s="0" t="str">
        <f aca="false">IF($A10338="","",INDEX(CARTAO_COMPRAS!$E:$E,INT((ROW()-2)/20)+2))</f>
        <v/>
      </c>
      <c r="E10338" s="0" t="str">
        <f aca="false">IF($A10338="","",INDEX(CARTAO_COMPRAS!$H:$H,INT((ROW()-2)/20)+2)+MOD(ROW()-2,20))</f>
        <v/>
      </c>
      <c r="F10338" s="0" t="str">
        <f aca="false">IF($A10338="","",INDEX(CARTAO_COMPRAS!$G:$G,INT((ROW()-2)/20)+2))</f>
        <v/>
      </c>
      <c r="G10338" s="5" t="str">
        <f aca="false">IF($A10338="","",INDEX(CARTAO_COMPRAS!$I:$I,INT((ROW()-2)/20)+2))</f>
        <v/>
      </c>
      <c r="H10338" s="4" t="str">
        <f aca="false">IF($A10338="","",EDATE(INDEX(CARTAO_COMPRAS!$J:$J,INT((ROW()-2)/20)+2),MOD(ROW()-2,20)))</f>
        <v/>
      </c>
      <c r="I10338" s="4" t="str">
        <f aca="false">IF($H10338="","",$H10338-WEEKDAY($H10338,2)+1)</f>
        <v/>
      </c>
      <c r="J10338" s="4" t="str">
        <f aca="false">IF($I10338="","",$I10338+6)</f>
        <v/>
      </c>
      <c r="K10338" s="6" t="str">
        <f aca="false">IF($H10338="","",DATE(YEAR($H10338),MONTH($H10338),1))</f>
        <v/>
      </c>
      <c r="L10338" s="0" t="str">
        <f aca="false">IF($A10338="","",INDEX(CARTAO_COMPRAS!$K:$K,INT((ROW()-2)/20)+2))</f>
        <v/>
      </c>
      <c r="M10338" s="0" t="str">
        <f aca="false">IF($A10338="","","Compra no cartão")</f>
        <v/>
      </c>
    </row>
    <row r="10339" customFormat="false" ht="13.5" hidden="false" customHeight="false" outlineLevel="0" collapsed="false">
      <c r="A10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39" s="0" t="str">
        <f aca="false">IF($A10339="","",INDEX(CARTAO_COMPRAS!$C:$C,INT((ROW()-2)/20)+2))</f>
        <v/>
      </c>
      <c r="C10339" s="0" t="str">
        <f aca="false">IF($A10339="","",INDEX(CARTAO_COMPRAS!$D:$D,INT((ROW()-2)/20)+2))</f>
        <v/>
      </c>
      <c r="D10339" s="0" t="str">
        <f aca="false">IF($A10339="","",INDEX(CARTAO_COMPRAS!$E:$E,INT((ROW()-2)/20)+2))</f>
        <v/>
      </c>
      <c r="E10339" s="0" t="str">
        <f aca="false">IF($A10339="","",INDEX(CARTAO_COMPRAS!$H:$H,INT((ROW()-2)/20)+2)+MOD(ROW()-2,20))</f>
        <v/>
      </c>
      <c r="F10339" s="0" t="str">
        <f aca="false">IF($A10339="","",INDEX(CARTAO_COMPRAS!$G:$G,INT((ROW()-2)/20)+2))</f>
        <v/>
      </c>
      <c r="G10339" s="5" t="str">
        <f aca="false">IF($A10339="","",INDEX(CARTAO_COMPRAS!$I:$I,INT((ROW()-2)/20)+2))</f>
        <v/>
      </c>
      <c r="H10339" s="4" t="str">
        <f aca="false">IF($A10339="","",EDATE(INDEX(CARTAO_COMPRAS!$J:$J,INT((ROW()-2)/20)+2),MOD(ROW()-2,20)))</f>
        <v/>
      </c>
      <c r="I10339" s="4" t="str">
        <f aca="false">IF($H10339="","",$H10339-WEEKDAY($H10339,2)+1)</f>
        <v/>
      </c>
      <c r="J10339" s="4" t="str">
        <f aca="false">IF($I10339="","",$I10339+6)</f>
        <v/>
      </c>
      <c r="K10339" s="6" t="str">
        <f aca="false">IF($H10339="","",DATE(YEAR($H10339),MONTH($H10339),1))</f>
        <v/>
      </c>
      <c r="L10339" s="0" t="str">
        <f aca="false">IF($A10339="","",INDEX(CARTAO_COMPRAS!$K:$K,INT((ROW()-2)/20)+2))</f>
        <v/>
      </c>
      <c r="M10339" s="0" t="str">
        <f aca="false">IF($A10339="","","Compra no cartão")</f>
        <v/>
      </c>
    </row>
    <row r="10340" customFormat="false" ht="13.5" hidden="false" customHeight="false" outlineLevel="0" collapsed="false">
      <c r="A10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0" s="0" t="str">
        <f aca="false">IF($A10340="","",INDEX(CARTAO_COMPRAS!$C:$C,INT((ROW()-2)/20)+2))</f>
        <v/>
      </c>
      <c r="C10340" s="0" t="str">
        <f aca="false">IF($A10340="","",INDEX(CARTAO_COMPRAS!$D:$D,INT((ROW()-2)/20)+2))</f>
        <v/>
      </c>
      <c r="D10340" s="0" t="str">
        <f aca="false">IF($A10340="","",INDEX(CARTAO_COMPRAS!$E:$E,INT((ROW()-2)/20)+2))</f>
        <v/>
      </c>
      <c r="E10340" s="0" t="str">
        <f aca="false">IF($A10340="","",INDEX(CARTAO_COMPRAS!$H:$H,INT((ROW()-2)/20)+2)+MOD(ROW()-2,20))</f>
        <v/>
      </c>
      <c r="F10340" s="0" t="str">
        <f aca="false">IF($A10340="","",INDEX(CARTAO_COMPRAS!$G:$G,INT((ROW()-2)/20)+2))</f>
        <v/>
      </c>
      <c r="G10340" s="5" t="str">
        <f aca="false">IF($A10340="","",INDEX(CARTAO_COMPRAS!$I:$I,INT((ROW()-2)/20)+2))</f>
        <v/>
      </c>
      <c r="H10340" s="4" t="str">
        <f aca="false">IF($A10340="","",EDATE(INDEX(CARTAO_COMPRAS!$J:$J,INT((ROW()-2)/20)+2),MOD(ROW()-2,20)))</f>
        <v/>
      </c>
      <c r="I10340" s="4" t="str">
        <f aca="false">IF($H10340="","",$H10340-WEEKDAY($H10340,2)+1)</f>
        <v/>
      </c>
      <c r="J10340" s="4" t="str">
        <f aca="false">IF($I10340="","",$I10340+6)</f>
        <v/>
      </c>
      <c r="K10340" s="6" t="str">
        <f aca="false">IF($H10340="","",DATE(YEAR($H10340),MONTH($H10340),1))</f>
        <v/>
      </c>
      <c r="L10340" s="0" t="str">
        <f aca="false">IF($A10340="","",INDEX(CARTAO_COMPRAS!$K:$K,INT((ROW()-2)/20)+2))</f>
        <v/>
      </c>
      <c r="M10340" s="0" t="str">
        <f aca="false">IF($A10340="","","Compra no cartão")</f>
        <v/>
      </c>
    </row>
    <row r="10341" customFormat="false" ht="13.5" hidden="false" customHeight="false" outlineLevel="0" collapsed="false">
      <c r="A10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1" s="0" t="str">
        <f aca="false">IF($A10341="","",INDEX(CARTAO_COMPRAS!$C:$C,INT((ROW()-2)/20)+2))</f>
        <v/>
      </c>
      <c r="C10341" s="0" t="str">
        <f aca="false">IF($A10341="","",INDEX(CARTAO_COMPRAS!$D:$D,INT((ROW()-2)/20)+2))</f>
        <v/>
      </c>
      <c r="D10341" s="0" t="str">
        <f aca="false">IF($A10341="","",INDEX(CARTAO_COMPRAS!$E:$E,INT((ROW()-2)/20)+2))</f>
        <v/>
      </c>
      <c r="E10341" s="0" t="str">
        <f aca="false">IF($A10341="","",INDEX(CARTAO_COMPRAS!$H:$H,INT((ROW()-2)/20)+2)+MOD(ROW()-2,20))</f>
        <v/>
      </c>
      <c r="F10341" s="0" t="str">
        <f aca="false">IF($A10341="","",INDEX(CARTAO_COMPRAS!$G:$G,INT((ROW()-2)/20)+2))</f>
        <v/>
      </c>
      <c r="G10341" s="5" t="str">
        <f aca="false">IF($A10341="","",INDEX(CARTAO_COMPRAS!$I:$I,INT((ROW()-2)/20)+2))</f>
        <v/>
      </c>
      <c r="H10341" s="4" t="str">
        <f aca="false">IF($A10341="","",EDATE(INDEX(CARTAO_COMPRAS!$J:$J,INT((ROW()-2)/20)+2),MOD(ROW()-2,20)))</f>
        <v/>
      </c>
      <c r="I10341" s="4" t="str">
        <f aca="false">IF($H10341="","",$H10341-WEEKDAY($H10341,2)+1)</f>
        <v/>
      </c>
      <c r="J10341" s="4" t="str">
        <f aca="false">IF($I10341="","",$I10341+6)</f>
        <v/>
      </c>
      <c r="K10341" s="6" t="str">
        <f aca="false">IF($H10341="","",DATE(YEAR($H10341),MONTH($H10341),1))</f>
        <v/>
      </c>
      <c r="L10341" s="0" t="str">
        <f aca="false">IF($A10341="","",INDEX(CARTAO_COMPRAS!$K:$K,INT((ROW()-2)/20)+2))</f>
        <v/>
      </c>
      <c r="M10341" s="0" t="str">
        <f aca="false">IF($A10341="","","Compra no cartão")</f>
        <v/>
      </c>
    </row>
    <row r="10342" customFormat="false" ht="13.5" hidden="false" customHeight="false" outlineLevel="0" collapsed="false">
      <c r="A103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2" s="0" t="str">
        <f aca="false">IF($A10342="","",INDEX(CARTAO_COMPRAS!$C:$C,INT((ROW()-2)/20)+2))</f>
        <v/>
      </c>
      <c r="C10342" s="0" t="str">
        <f aca="false">IF($A10342="","",INDEX(CARTAO_COMPRAS!$D:$D,INT((ROW()-2)/20)+2))</f>
        <v/>
      </c>
      <c r="D10342" s="0" t="str">
        <f aca="false">IF($A10342="","",INDEX(CARTAO_COMPRAS!$E:$E,INT((ROW()-2)/20)+2))</f>
        <v/>
      </c>
      <c r="E10342" s="0" t="str">
        <f aca="false">IF($A10342="","",INDEX(CARTAO_COMPRAS!$H:$H,INT((ROW()-2)/20)+2)+MOD(ROW()-2,20))</f>
        <v/>
      </c>
      <c r="F10342" s="0" t="str">
        <f aca="false">IF($A10342="","",INDEX(CARTAO_COMPRAS!$G:$G,INT((ROW()-2)/20)+2))</f>
        <v/>
      </c>
      <c r="G10342" s="5" t="str">
        <f aca="false">IF($A10342="","",INDEX(CARTAO_COMPRAS!$I:$I,INT((ROW()-2)/20)+2))</f>
        <v/>
      </c>
      <c r="H10342" s="4" t="str">
        <f aca="false">IF($A10342="","",EDATE(INDEX(CARTAO_COMPRAS!$J:$J,INT((ROW()-2)/20)+2),MOD(ROW()-2,20)))</f>
        <v/>
      </c>
      <c r="I10342" s="4" t="str">
        <f aca="false">IF($H10342="","",$H10342-WEEKDAY($H10342,2)+1)</f>
        <v/>
      </c>
      <c r="J10342" s="4" t="str">
        <f aca="false">IF($I10342="","",$I10342+6)</f>
        <v/>
      </c>
      <c r="K10342" s="6" t="str">
        <f aca="false">IF($H10342="","",DATE(YEAR($H10342),MONTH($H10342),1))</f>
        <v/>
      </c>
      <c r="L10342" s="0" t="str">
        <f aca="false">IF($A10342="","",INDEX(CARTAO_COMPRAS!$K:$K,INT((ROW()-2)/20)+2))</f>
        <v/>
      </c>
      <c r="M10342" s="0" t="str">
        <f aca="false">IF($A10342="","","Compra no cartão")</f>
        <v/>
      </c>
    </row>
    <row r="10343" customFormat="false" ht="13.5" hidden="false" customHeight="false" outlineLevel="0" collapsed="false">
      <c r="A10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3" s="0" t="str">
        <f aca="false">IF($A10343="","",INDEX(CARTAO_COMPRAS!$C:$C,INT((ROW()-2)/20)+2))</f>
        <v/>
      </c>
      <c r="C10343" s="0" t="str">
        <f aca="false">IF($A10343="","",INDEX(CARTAO_COMPRAS!$D:$D,INT((ROW()-2)/20)+2))</f>
        <v/>
      </c>
      <c r="D10343" s="0" t="str">
        <f aca="false">IF($A10343="","",INDEX(CARTAO_COMPRAS!$E:$E,INT((ROW()-2)/20)+2))</f>
        <v/>
      </c>
      <c r="E10343" s="0" t="str">
        <f aca="false">IF($A10343="","",INDEX(CARTAO_COMPRAS!$H:$H,INT((ROW()-2)/20)+2)+MOD(ROW()-2,20))</f>
        <v/>
      </c>
      <c r="F10343" s="0" t="str">
        <f aca="false">IF($A10343="","",INDEX(CARTAO_COMPRAS!$G:$G,INT((ROW()-2)/20)+2))</f>
        <v/>
      </c>
      <c r="G10343" s="5" t="str">
        <f aca="false">IF($A10343="","",INDEX(CARTAO_COMPRAS!$I:$I,INT((ROW()-2)/20)+2))</f>
        <v/>
      </c>
      <c r="H10343" s="4" t="str">
        <f aca="false">IF($A10343="","",EDATE(INDEX(CARTAO_COMPRAS!$J:$J,INT((ROW()-2)/20)+2),MOD(ROW()-2,20)))</f>
        <v/>
      </c>
      <c r="I10343" s="4" t="str">
        <f aca="false">IF($H10343="","",$H10343-WEEKDAY($H10343,2)+1)</f>
        <v/>
      </c>
      <c r="J10343" s="4" t="str">
        <f aca="false">IF($I10343="","",$I10343+6)</f>
        <v/>
      </c>
      <c r="K10343" s="6" t="str">
        <f aca="false">IF($H10343="","",DATE(YEAR($H10343),MONTH($H10343),1))</f>
        <v/>
      </c>
      <c r="L10343" s="0" t="str">
        <f aca="false">IF($A10343="","",INDEX(CARTAO_COMPRAS!$K:$K,INT((ROW()-2)/20)+2))</f>
        <v/>
      </c>
      <c r="M10343" s="0" t="str">
        <f aca="false">IF($A10343="","","Compra no cartão")</f>
        <v/>
      </c>
    </row>
    <row r="10344" customFormat="false" ht="13.5" hidden="false" customHeight="false" outlineLevel="0" collapsed="false">
      <c r="A10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4" s="0" t="str">
        <f aca="false">IF($A10344="","",INDEX(CARTAO_COMPRAS!$C:$C,INT((ROW()-2)/20)+2))</f>
        <v/>
      </c>
      <c r="C10344" s="0" t="str">
        <f aca="false">IF($A10344="","",INDEX(CARTAO_COMPRAS!$D:$D,INT((ROW()-2)/20)+2))</f>
        <v/>
      </c>
      <c r="D10344" s="0" t="str">
        <f aca="false">IF($A10344="","",INDEX(CARTAO_COMPRAS!$E:$E,INT((ROW()-2)/20)+2))</f>
        <v/>
      </c>
      <c r="E10344" s="0" t="str">
        <f aca="false">IF($A10344="","",INDEX(CARTAO_COMPRAS!$H:$H,INT((ROW()-2)/20)+2)+MOD(ROW()-2,20))</f>
        <v/>
      </c>
      <c r="F10344" s="0" t="str">
        <f aca="false">IF($A10344="","",INDEX(CARTAO_COMPRAS!$G:$G,INT((ROW()-2)/20)+2))</f>
        <v/>
      </c>
      <c r="G10344" s="5" t="str">
        <f aca="false">IF($A10344="","",INDEX(CARTAO_COMPRAS!$I:$I,INT((ROW()-2)/20)+2))</f>
        <v/>
      </c>
      <c r="H10344" s="4" t="str">
        <f aca="false">IF($A10344="","",EDATE(INDEX(CARTAO_COMPRAS!$J:$J,INT((ROW()-2)/20)+2),MOD(ROW()-2,20)))</f>
        <v/>
      </c>
      <c r="I10344" s="4" t="str">
        <f aca="false">IF($H10344="","",$H10344-WEEKDAY($H10344,2)+1)</f>
        <v/>
      </c>
      <c r="J10344" s="4" t="str">
        <f aca="false">IF($I10344="","",$I10344+6)</f>
        <v/>
      </c>
      <c r="K10344" s="6" t="str">
        <f aca="false">IF($H10344="","",DATE(YEAR($H10344),MONTH($H10344),1))</f>
        <v/>
      </c>
      <c r="L10344" s="0" t="str">
        <f aca="false">IF($A10344="","",INDEX(CARTAO_COMPRAS!$K:$K,INT((ROW()-2)/20)+2))</f>
        <v/>
      </c>
      <c r="M10344" s="0" t="str">
        <f aca="false">IF($A10344="","","Compra no cartão")</f>
        <v/>
      </c>
    </row>
    <row r="10345" customFormat="false" ht="13.5" hidden="false" customHeight="false" outlineLevel="0" collapsed="false">
      <c r="A10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5" s="0" t="str">
        <f aca="false">IF($A10345="","",INDEX(CARTAO_COMPRAS!$C:$C,INT((ROW()-2)/20)+2))</f>
        <v/>
      </c>
      <c r="C10345" s="0" t="str">
        <f aca="false">IF($A10345="","",INDEX(CARTAO_COMPRAS!$D:$D,INT((ROW()-2)/20)+2))</f>
        <v/>
      </c>
      <c r="D10345" s="0" t="str">
        <f aca="false">IF($A10345="","",INDEX(CARTAO_COMPRAS!$E:$E,INT((ROW()-2)/20)+2))</f>
        <v/>
      </c>
      <c r="E10345" s="0" t="str">
        <f aca="false">IF($A10345="","",INDEX(CARTAO_COMPRAS!$H:$H,INT((ROW()-2)/20)+2)+MOD(ROW()-2,20))</f>
        <v/>
      </c>
      <c r="F10345" s="0" t="str">
        <f aca="false">IF($A10345="","",INDEX(CARTAO_COMPRAS!$G:$G,INT((ROW()-2)/20)+2))</f>
        <v/>
      </c>
      <c r="G10345" s="5" t="str">
        <f aca="false">IF($A10345="","",INDEX(CARTAO_COMPRAS!$I:$I,INT((ROW()-2)/20)+2))</f>
        <v/>
      </c>
      <c r="H10345" s="4" t="str">
        <f aca="false">IF($A10345="","",EDATE(INDEX(CARTAO_COMPRAS!$J:$J,INT((ROW()-2)/20)+2),MOD(ROW()-2,20)))</f>
        <v/>
      </c>
      <c r="I10345" s="4" t="str">
        <f aca="false">IF($H10345="","",$H10345-WEEKDAY($H10345,2)+1)</f>
        <v/>
      </c>
      <c r="J10345" s="4" t="str">
        <f aca="false">IF($I10345="","",$I10345+6)</f>
        <v/>
      </c>
      <c r="K10345" s="6" t="str">
        <f aca="false">IF($H10345="","",DATE(YEAR($H10345),MONTH($H10345),1))</f>
        <v/>
      </c>
      <c r="L10345" s="0" t="str">
        <f aca="false">IF($A10345="","",INDEX(CARTAO_COMPRAS!$K:$K,INT((ROW()-2)/20)+2))</f>
        <v/>
      </c>
      <c r="M10345" s="0" t="str">
        <f aca="false">IF($A10345="","","Compra no cartão")</f>
        <v/>
      </c>
    </row>
    <row r="10346" customFormat="false" ht="13.5" hidden="false" customHeight="false" outlineLevel="0" collapsed="false">
      <c r="A10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6" s="0" t="str">
        <f aca="false">IF($A10346="","",INDEX(CARTAO_COMPRAS!$C:$C,INT((ROW()-2)/20)+2))</f>
        <v/>
      </c>
      <c r="C10346" s="0" t="str">
        <f aca="false">IF($A10346="","",INDEX(CARTAO_COMPRAS!$D:$D,INT((ROW()-2)/20)+2))</f>
        <v/>
      </c>
      <c r="D10346" s="0" t="str">
        <f aca="false">IF($A10346="","",INDEX(CARTAO_COMPRAS!$E:$E,INT((ROW()-2)/20)+2))</f>
        <v/>
      </c>
      <c r="E10346" s="0" t="str">
        <f aca="false">IF($A10346="","",INDEX(CARTAO_COMPRAS!$H:$H,INT((ROW()-2)/20)+2)+MOD(ROW()-2,20))</f>
        <v/>
      </c>
      <c r="F10346" s="0" t="str">
        <f aca="false">IF($A10346="","",INDEX(CARTAO_COMPRAS!$G:$G,INT((ROW()-2)/20)+2))</f>
        <v/>
      </c>
      <c r="G10346" s="5" t="str">
        <f aca="false">IF($A10346="","",INDEX(CARTAO_COMPRAS!$I:$I,INT((ROW()-2)/20)+2))</f>
        <v/>
      </c>
      <c r="H10346" s="4" t="str">
        <f aca="false">IF($A10346="","",EDATE(INDEX(CARTAO_COMPRAS!$J:$J,INT((ROW()-2)/20)+2),MOD(ROW()-2,20)))</f>
        <v/>
      </c>
      <c r="I10346" s="4" t="str">
        <f aca="false">IF($H10346="","",$H10346-WEEKDAY($H10346,2)+1)</f>
        <v/>
      </c>
      <c r="J10346" s="4" t="str">
        <f aca="false">IF($I10346="","",$I10346+6)</f>
        <v/>
      </c>
      <c r="K10346" s="6" t="str">
        <f aca="false">IF($H10346="","",DATE(YEAR($H10346),MONTH($H10346),1))</f>
        <v/>
      </c>
      <c r="L10346" s="0" t="str">
        <f aca="false">IF($A10346="","",INDEX(CARTAO_COMPRAS!$K:$K,INT((ROW()-2)/20)+2))</f>
        <v/>
      </c>
      <c r="M10346" s="0" t="str">
        <f aca="false">IF($A10346="","","Compra no cartão")</f>
        <v/>
      </c>
    </row>
    <row r="10347" customFormat="false" ht="13.5" hidden="false" customHeight="false" outlineLevel="0" collapsed="false">
      <c r="A10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7" s="0" t="str">
        <f aca="false">IF($A10347="","",INDEX(CARTAO_COMPRAS!$C:$C,INT((ROW()-2)/20)+2))</f>
        <v/>
      </c>
      <c r="C10347" s="0" t="str">
        <f aca="false">IF($A10347="","",INDEX(CARTAO_COMPRAS!$D:$D,INT((ROW()-2)/20)+2))</f>
        <v/>
      </c>
      <c r="D10347" s="0" t="str">
        <f aca="false">IF($A10347="","",INDEX(CARTAO_COMPRAS!$E:$E,INT((ROW()-2)/20)+2))</f>
        <v/>
      </c>
      <c r="E10347" s="0" t="str">
        <f aca="false">IF($A10347="","",INDEX(CARTAO_COMPRAS!$H:$H,INT((ROW()-2)/20)+2)+MOD(ROW()-2,20))</f>
        <v/>
      </c>
      <c r="F10347" s="0" t="str">
        <f aca="false">IF($A10347="","",INDEX(CARTAO_COMPRAS!$G:$G,INT((ROW()-2)/20)+2))</f>
        <v/>
      </c>
      <c r="G10347" s="5" t="str">
        <f aca="false">IF($A10347="","",INDEX(CARTAO_COMPRAS!$I:$I,INT((ROW()-2)/20)+2))</f>
        <v/>
      </c>
      <c r="H10347" s="4" t="str">
        <f aca="false">IF($A10347="","",EDATE(INDEX(CARTAO_COMPRAS!$J:$J,INT((ROW()-2)/20)+2),MOD(ROW()-2,20)))</f>
        <v/>
      </c>
      <c r="I10347" s="4" t="str">
        <f aca="false">IF($H10347="","",$H10347-WEEKDAY($H10347,2)+1)</f>
        <v/>
      </c>
      <c r="J10347" s="4" t="str">
        <f aca="false">IF($I10347="","",$I10347+6)</f>
        <v/>
      </c>
      <c r="K10347" s="6" t="str">
        <f aca="false">IF($H10347="","",DATE(YEAR($H10347),MONTH($H10347),1))</f>
        <v/>
      </c>
      <c r="L10347" s="0" t="str">
        <f aca="false">IF($A10347="","",INDEX(CARTAO_COMPRAS!$K:$K,INT((ROW()-2)/20)+2))</f>
        <v/>
      </c>
      <c r="M10347" s="0" t="str">
        <f aca="false">IF($A10347="","","Compra no cartão")</f>
        <v/>
      </c>
    </row>
    <row r="10348" customFormat="false" ht="13.5" hidden="false" customHeight="false" outlineLevel="0" collapsed="false">
      <c r="A10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8" s="0" t="str">
        <f aca="false">IF($A10348="","",INDEX(CARTAO_COMPRAS!$C:$C,INT((ROW()-2)/20)+2))</f>
        <v/>
      </c>
      <c r="C10348" s="0" t="str">
        <f aca="false">IF($A10348="","",INDEX(CARTAO_COMPRAS!$D:$D,INT((ROW()-2)/20)+2))</f>
        <v/>
      </c>
      <c r="D10348" s="0" t="str">
        <f aca="false">IF($A10348="","",INDEX(CARTAO_COMPRAS!$E:$E,INT((ROW()-2)/20)+2))</f>
        <v/>
      </c>
      <c r="E10348" s="0" t="str">
        <f aca="false">IF($A10348="","",INDEX(CARTAO_COMPRAS!$H:$H,INT((ROW()-2)/20)+2)+MOD(ROW()-2,20))</f>
        <v/>
      </c>
      <c r="F10348" s="0" t="str">
        <f aca="false">IF($A10348="","",INDEX(CARTAO_COMPRAS!$G:$G,INT((ROW()-2)/20)+2))</f>
        <v/>
      </c>
      <c r="G10348" s="5" t="str">
        <f aca="false">IF($A10348="","",INDEX(CARTAO_COMPRAS!$I:$I,INT((ROW()-2)/20)+2))</f>
        <v/>
      </c>
      <c r="H10348" s="4" t="str">
        <f aca="false">IF($A10348="","",EDATE(INDEX(CARTAO_COMPRAS!$J:$J,INT((ROW()-2)/20)+2),MOD(ROW()-2,20)))</f>
        <v/>
      </c>
      <c r="I10348" s="4" t="str">
        <f aca="false">IF($H10348="","",$H10348-WEEKDAY($H10348,2)+1)</f>
        <v/>
      </c>
      <c r="J10348" s="4" t="str">
        <f aca="false">IF($I10348="","",$I10348+6)</f>
        <v/>
      </c>
      <c r="K10348" s="6" t="str">
        <f aca="false">IF($H10348="","",DATE(YEAR($H10348),MONTH($H10348),1))</f>
        <v/>
      </c>
      <c r="L10348" s="0" t="str">
        <f aca="false">IF($A10348="","",INDEX(CARTAO_COMPRAS!$K:$K,INT((ROW()-2)/20)+2))</f>
        <v/>
      </c>
      <c r="M10348" s="0" t="str">
        <f aca="false">IF($A10348="","","Compra no cartão")</f>
        <v/>
      </c>
    </row>
    <row r="10349" customFormat="false" ht="13.5" hidden="false" customHeight="false" outlineLevel="0" collapsed="false">
      <c r="A10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49" s="0" t="str">
        <f aca="false">IF($A10349="","",INDEX(CARTAO_COMPRAS!$C:$C,INT((ROW()-2)/20)+2))</f>
        <v/>
      </c>
      <c r="C10349" s="0" t="str">
        <f aca="false">IF($A10349="","",INDEX(CARTAO_COMPRAS!$D:$D,INT((ROW()-2)/20)+2))</f>
        <v/>
      </c>
      <c r="D10349" s="0" t="str">
        <f aca="false">IF($A10349="","",INDEX(CARTAO_COMPRAS!$E:$E,INT((ROW()-2)/20)+2))</f>
        <v/>
      </c>
      <c r="E10349" s="0" t="str">
        <f aca="false">IF($A10349="","",INDEX(CARTAO_COMPRAS!$H:$H,INT((ROW()-2)/20)+2)+MOD(ROW()-2,20))</f>
        <v/>
      </c>
      <c r="F10349" s="0" t="str">
        <f aca="false">IF($A10349="","",INDEX(CARTAO_COMPRAS!$G:$G,INT((ROW()-2)/20)+2))</f>
        <v/>
      </c>
      <c r="G10349" s="5" t="str">
        <f aca="false">IF($A10349="","",INDEX(CARTAO_COMPRAS!$I:$I,INT((ROW()-2)/20)+2))</f>
        <v/>
      </c>
      <c r="H10349" s="4" t="str">
        <f aca="false">IF($A10349="","",EDATE(INDEX(CARTAO_COMPRAS!$J:$J,INT((ROW()-2)/20)+2),MOD(ROW()-2,20)))</f>
        <v/>
      </c>
      <c r="I10349" s="4" t="str">
        <f aca="false">IF($H10349="","",$H10349-WEEKDAY($H10349,2)+1)</f>
        <v/>
      </c>
      <c r="J10349" s="4" t="str">
        <f aca="false">IF($I10349="","",$I10349+6)</f>
        <v/>
      </c>
      <c r="K10349" s="6" t="str">
        <f aca="false">IF($H10349="","",DATE(YEAR($H10349),MONTH($H10349),1))</f>
        <v/>
      </c>
      <c r="L10349" s="0" t="str">
        <f aca="false">IF($A10349="","",INDEX(CARTAO_COMPRAS!$K:$K,INT((ROW()-2)/20)+2))</f>
        <v/>
      </c>
      <c r="M10349" s="0" t="str">
        <f aca="false">IF($A10349="","","Compra no cartão")</f>
        <v/>
      </c>
    </row>
    <row r="10350" customFormat="false" ht="13.5" hidden="false" customHeight="false" outlineLevel="0" collapsed="false">
      <c r="A10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0" s="0" t="str">
        <f aca="false">IF($A10350="","",INDEX(CARTAO_COMPRAS!$C:$C,INT((ROW()-2)/20)+2))</f>
        <v/>
      </c>
      <c r="C10350" s="0" t="str">
        <f aca="false">IF($A10350="","",INDEX(CARTAO_COMPRAS!$D:$D,INT((ROW()-2)/20)+2))</f>
        <v/>
      </c>
      <c r="D10350" s="0" t="str">
        <f aca="false">IF($A10350="","",INDEX(CARTAO_COMPRAS!$E:$E,INT((ROW()-2)/20)+2))</f>
        <v/>
      </c>
      <c r="E10350" s="0" t="str">
        <f aca="false">IF($A10350="","",INDEX(CARTAO_COMPRAS!$H:$H,INT((ROW()-2)/20)+2)+MOD(ROW()-2,20))</f>
        <v/>
      </c>
      <c r="F10350" s="0" t="str">
        <f aca="false">IF($A10350="","",INDEX(CARTAO_COMPRAS!$G:$G,INT((ROW()-2)/20)+2))</f>
        <v/>
      </c>
      <c r="G10350" s="5" t="str">
        <f aca="false">IF($A10350="","",INDEX(CARTAO_COMPRAS!$I:$I,INT((ROW()-2)/20)+2))</f>
        <v/>
      </c>
      <c r="H10350" s="4" t="str">
        <f aca="false">IF($A10350="","",EDATE(INDEX(CARTAO_COMPRAS!$J:$J,INT((ROW()-2)/20)+2),MOD(ROW()-2,20)))</f>
        <v/>
      </c>
      <c r="I10350" s="4" t="str">
        <f aca="false">IF($H10350="","",$H10350-WEEKDAY($H10350,2)+1)</f>
        <v/>
      </c>
      <c r="J10350" s="4" t="str">
        <f aca="false">IF($I10350="","",$I10350+6)</f>
        <v/>
      </c>
      <c r="K10350" s="6" t="str">
        <f aca="false">IF($H10350="","",DATE(YEAR($H10350),MONTH($H10350),1))</f>
        <v/>
      </c>
      <c r="L10350" s="0" t="str">
        <f aca="false">IF($A10350="","",INDEX(CARTAO_COMPRAS!$K:$K,INT((ROW()-2)/20)+2))</f>
        <v/>
      </c>
      <c r="M10350" s="0" t="str">
        <f aca="false">IF($A10350="","","Compra no cartão")</f>
        <v/>
      </c>
    </row>
    <row r="10351" customFormat="false" ht="13.5" hidden="false" customHeight="false" outlineLevel="0" collapsed="false">
      <c r="A10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1" s="0" t="str">
        <f aca="false">IF($A10351="","",INDEX(CARTAO_COMPRAS!$C:$C,INT((ROW()-2)/20)+2))</f>
        <v/>
      </c>
      <c r="C10351" s="0" t="str">
        <f aca="false">IF($A10351="","",INDEX(CARTAO_COMPRAS!$D:$D,INT((ROW()-2)/20)+2))</f>
        <v/>
      </c>
      <c r="D10351" s="0" t="str">
        <f aca="false">IF($A10351="","",INDEX(CARTAO_COMPRAS!$E:$E,INT((ROW()-2)/20)+2))</f>
        <v/>
      </c>
      <c r="E10351" s="0" t="str">
        <f aca="false">IF($A10351="","",INDEX(CARTAO_COMPRAS!$H:$H,INT((ROW()-2)/20)+2)+MOD(ROW()-2,20))</f>
        <v/>
      </c>
      <c r="F10351" s="0" t="str">
        <f aca="false">IF($A10351="","",INDEX(CARTAO_COMPRAS!$G:$G,INT((ROW()-2)/20)+2))</f>
        <v/>
      </c>
      <c r="G10351" s="5" t="str">
        <f aca="false">IF($A10351="","",INDEX(CARTAO_COMPRAS!$I:$I,INT((ROW()-2)/20)+2))</f>
        <v/>
      </c>
      <c r="H10351" s="4" t="str">
        <f aca="false">IF($A10351="","",EDATE(INDEX(CARTAO_COMPRAS!$J:$J,INT((ROW()-2)/20)+2),MOD(ROW()-2,20)))</f>
        <v/>
      </c>
      <c r="I10351" s="4" t="str">
        <f aca="false">IF($H10351="","",$H10351-WEEKDAY($H10351,2)+1)</f>
        <v/>
      </c>
      <c r="J10351" s="4" t="str">
        <f aca="false">IF($I10351="","",$I10351+6)</f>
        <v/>
      </c>
      <c r="K10351" s="6" t="str">
        <f aca="false">IF($H10351="","",DATE(YEAR($H10351),MONTH($H10351),1))</f>
        <v/>
      </c>
      <c r="L10351" s="0" t="str">
        <f aca="false">IF($A10351="","",INDEX(CARTAO_COMPRAS!$K:$K,INT((ROW()-2)/20)+2))</f>
        <v/>
      </c>
      <c r="M10351" s="0" t="str">
        <f aca="false">IF($A10351="","","Compra no cartão")</f>
        <v/>
      </c>
    </row>
    <row r="10352" customFormat="false" ht="13.5" hidden="false" customHeight="false" outlineLevel="0" collapsed="false">
      <c r="A10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2" s="0" t="str">
        <f aca="false">IF($A10352="","",INDEX(CARTAO_COMPRAS!$C:$C,INT((ROW()-2)/20)+2))</f>
        <v/>
      </c>
      <c r="C10352" s="0" t="str">
        <f aca="false">IF($A10352="","",INDEX(CARTAO_COMPRAS!$D:$D,INT((ROW()-2)/20)+2))</f>
        <v/>
      </c>
      <c r="D10352" s="0" t="str">
        <f aca="false">IF($A10352="","",INDEX(CARTAO_COMPRAS!$E:$E,INT((ROW()-2)/20)+2))</f>
        <v/>
      </c>
      <c r="E10352" s="0" t="str">
        <f aca="false">IF($A10352="","",INDEX(CARTAO_COMPRAS!$H:$H,INT((ROW()-2)/20)+2)+MOD(ROW()-2,20))</f>
        <v/>
      </c>
      <c r="F10352" s="0" t="str">
        <f aca="false">IF($A10352="","",INDEX(CARTAO_COMPRAS!$G:$G,INT((ROW()-2)/20)+2))</f>
        <v/>
      </c>
      <c r="G10352" s="5" t="str">
        <f aca="false">IF($A10352="","",INDEX(CARTAO_COMPRAS!$I:$I,INT((ROW()-2)/20)+2))</f>
        <v/>
      </c>
      <c r="H10352" s="4" t="str">
        <f aca="false">IF($A10352="","",EDATE(INDEX(CARTAO_COMPRAS!$J:$J,INT((ROW()-2)/20)+2),MOD(ROW()-2,20)))</f>
        <v/>
      </c>
      <c r="I10352" s="4" t="str">
        <f aca="false">IF($H10352="","",$H10352-WEEKDAY($H10352,2)+1)</f>
        <v/>
      </c>
      <c r="J10352" s="4" t="str">
        <f aca="false">IF($I10352="","",$I10352+6)</f>
        <v/>
      </c>
      <c r="K10352" s="6" t="str">
        <f aca="false">IF($H10352="","",DATE(YEAR($H10352),MONTH($H10352),1))</f>
        <v/>
      </c>
      <c r="L10352" s="0" t="str">
        <f aca="false">IF($A10352="","",INDEX(CARTAO_COMPRAS!$K:$K,INT((ROW()-2)/20)+2))</f>
        <v/>
      </c>
      <c r="M10352" s="0" t="str">
        <f aca="false">IF($A10352="","","Compra no cartão")</f>
        <v/>
      </c>
    </row>
    <row r="10353" customFormat="false" ht="13.5" hidden="false" customHeight="false" outlineLevel="0" collapsed="false">
      <c r="A10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3" s="0" t="str">
        <f aca="false">IF($A10353="","",INDEX(CARTAO_COMPRAS!$C:$C,INT((ROW()-2)/20)+2))</f>
        <v/>
      </c>
      <c r="C10353" s="0" t="str">
        <f aca="false">IF($A10353="","",INDEX(CARTAO_COMPRAS!$D:$D,INT((ROW()-2)/20)+2))</f>
        <v/>
      </c>
      <c r="D10353" s="0" t="str">
        <f aca="false">IF($A10353="","",INDEX(CARTAO_COMPRAS!$E:$E,INT((ROW()-2)/20)+2))</f>
        <v/>
      </c>
      <c r="E10353" s="0" t="str">
        <f aca="false">IF($A10353="","",INDEX(CARTAO_COMPRAS!$H:$H,INT((ROW()-2)/20)+2)+MOD(ROW()-2,20))</f>
        <v/>
      </c>
      <c r="F10353" s="0" t="str">
        <f aca="false">IF($A10353="","",INDEX(CARTAO_COMPRAS!$G:$G,INT((ROW()-2)/20)+2))</f>
        <v/>
      </c>
      <c r="G10353" s="5" t="str">
        <f aca="false">IF($A10353="","",INDEX(CARTAO_COMPRAS!$I:$I,INT((ROW()-2)/20)+2))</f>
        <v/>
      </c>
      <c r="H10353" s="4" t="str">
        <f aca="false">IF($A10353="","",EDATE(INDEX(CARTAO_COMPRAS!$J:$J,INT((ROW()-2)/20)+2),MOD(ROW()-2,20)))</f>
        <v/>
      </c>
      <c r="I10353" s="4" t="str">
        <f aca="false">IF($H10353="","",$H10353-WEEKDAY($H10353,2)+1)</f>
        <v/>
      </c>
      <c r="J10353" s="4" t="str">
        <f aca="false">IF($I10353="","",$I10353+6)</f>
        <v/>
      </c>
      <c r="K10353" s="6" t="str">
        <f aca="false">IF($H10353="","",DATE(YEAR($H10353),MONTH($H10353),1))</f>
        <v/>
      </c>
      <c r="L10353" s="0" t="str">
        <f aca="false">IF($A10353="","",INDEX(CARTAO_COMPRAS!$K:$K,INT((ROW()-2)/20)+2))</f>
        <v/>
      </c>
      <c r="M10353" s="0" t="str">
        <f aca="false">IF($A10353="","","Compra no cartão")</f>
        <v/>
      </c>
    </row>
    <row r="10354" customFormat="false" ht="13.5" hidden="false" customHeight="false" outlineLevel="0" collapsed="false">
      <c r="A10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4" s="0" t="str">
        <f aca="false">IF($A10354="","",INDEX(CARTAO_COMPRAS!$C:$C,INT((ROW()-2)/20)+2))</f>
        <v/>
      </c>
      <c r="C10354" s="0" t="str">
        <f aca="false">IF($A10354="","",INDEX(CARTAO_COMPRAS!$D:$D,INT((ROW()-2)/20)+2))</f>
        <v/>
      </c>
      <c r="D10354" s="0" t="str">
        <f aca="false">IF($A10354="","",INDEX(CARTAO_COMPRAS!$E:$E,INT((ROW()-2)/20)+2))</f>
        <v/>
      </c>
      <c r="E10354" s="0" t="str">
        <f aca="false">IF($A10354="","",INDEX(CARTAO_COMPRAS!$H:$H,INT((ROW()-2)/20)+2)+MOD(ROW()-2,20))</f>
        <v/>
      </c>
      <c r="F10354" s="0" t="str">
        <f aca="false">IF($A10354="","",INDEX(CARTAO_COMPRAS!$G:$G,INT((ROW()-2)/20)+2))</f>
        <v/>
      </c>
      <c r="G10354" s="5" t="str">
        <f aca="false">IF($A10354="","",INDEX(CARTAO_COMPRAS!$I:$I,INT((ROW()-2)/20)+2))</f>
        <v/>
      </c>
      <c r="H10354" s="4" t="str">
        <f aca="false">IF($A10354="","",EDATE(INDEX(CARTAO_COMPRAS!$J:$J,INT((ROW()-2)/20)+2),MOD(ROW()-2,20)))</f>
        <v/>
      </c>
      <c r="I10354" s="4" t="str">
        <f aca="false">IF($H10354="","",$H10354-WEEKDAY($H10354,2)+1)</f>
        <v/>
      </c>
      <c r="J10354" s="4" t="str">
        <f aca="false">IF($I10354="","",$I10354+6)</f>
        <v/>
      </c>
      <c r="K10354" s="6" t="str">
        <f aca="false">IF($H10354="","",DATE(YEAR($H10354),MONTH($H10354),1))</f>
        <v/>
      </c>
      <c r="L10354" s="0" t="str">
        <f aca="false">IF($A10354="","",INDEX(CARTAO_COMPRAS!$K:$K,INT((ROW()-2)/20)+2))</f>
        <v/>
      </c>
      <c r="M10354" s="0" t="str">
        <f aca="false">IF($A10354="","","Compra no cartão")</f>
        <v/>
      </c>
    </row>
    <row r="10355" customFormat="false" ht="13.5" hidden="false" customHeight="false" outlineLevel="0" collapsed="false">
      <c r="A10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5" s="0" t="str">
        <f aca="false">IF($A10355="","",INDEX(CARTAO_COMPRAS!$C:$C,INT((ROW()-2)/20)+2))</f>
        <v/>
      </c>
      <c r="C10355" s="0" t="str">
        <f aca="false">IF($A10355="","",INDEX(CARTAO_COMPRAS!$D:$D,INT((ROW()-2)/20)+2))</f>
        <v/>
      </c>
      <c r="D10355" s="0" t="str">
        <f aca="false">IF($A10355="","",INDEX(CARTAO_COMPRAS!$E:$E,INT((ROW()-2)/20)+2))</f>
        <v/>
      </c>
      <c r="E10355" s="0" t="str">
        <f aca="false">IF($A10355="","",INDEX(CARTAO_COMPRAS!$H:$H,INT((ROW()-2)/20)+2)+MOD(ROW()-2,20))</f>
        <v/>
      </c>
      <c r="F10355" s="0" t="str">
        <f aca="false">IF($A10355="","",INDEX(CARTAO_COMPRAS!$G:$G,INT((ROW()-2)/20)+2))</f>
        <v/>
      </c>
      <c r="G10355" s="5" t="str">
        <f aca="false">IF($A10355="","",INDEX(CARTAO_COMPRAS!$I:$I,INT((ROW()-2)/20)+2))</f>
        <v/>
      </c>
      <c r="H10355" s="4" t="str">
        <f aca="false">IF($A10355="","",EDATE(INDEX(CARTAO_COMPRAS!$J:$J,INT((ROW()-2)/20)+2),MOD(ROW()-2,20)))</f>
        <v/>
      </c>
      <c r="I10355" s="4" t="str">
        <f aca="false">IF($H10355="","",$H10355-WEEKDAY($H10355,2)+1)</f>
        <v/>
      </c>
      <c r="J10355" s="4" t="str">
        <f aca="false">IF($I10355="","",$I10355+6)</f>
        <v/>
      </c>
      <c r="K10355" s="6" t="str">
        <f aca="false">IF($H10355="","",DATE(YEAR($H10355),MONTH($H10355),1))</f>
        <v/>
      </c>
      <c r="L10355" s="0" t="str">
        <f aca="false">IF($A10355="","",INDEX(CARTAO_COMPRAS!$K:$K,INT((ROW()-2)/20)+2))</f>
        <v/>
      </c>
      <c r="M10355" s="0" t="str">
        <f aca="false">IF($A10355="","","Compra no cartão")</f>
        <v/>
      </c>
    </row>
    <row r="10356" customFormat="false" ht="13.5" hidden="false" customHeight="false" outlineLevel="0" collapsed="false">
      <c r="A10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6" s="0" t="str">
        <f aca="false">IF($A10356="","",INDEX(CARTAO_COMPRAS!$C:$C,INT((ROW()-2)/20)+2))</f>
        <v/>
      </c>
      <c r="C10356" s="0" t="str">
        <f aca="false">IF($A10356="","",INDEX(CARTAO_COMPRAS!$D:$D,INT((ROW()-2)/20)+2))</f>
        <v/>
      </c>
      <c r="D10356" s="0" t="str">
        <f aca="false">IF($A10356="","",INDEX(CARTAO_COMPRAS!$E:$E,INT((ROW()-2)/20)+2))</f>
        <v/>
      </c>
      <c r="E10356" s="0" t="str">
        <f aca="false">IF($A10356="","",INDEX(CARTAO_COMPRAS!$H:$H,INT((ROW()-2)/20)+2)+MOD(ROW()-2,20))</f>
        <v/>
      </c>
      <c r="F10356" s="0" t="str">
        <f aca="false">IF($A10356="","",INDEX(CARTAO_COMPRAS!$G:$G,INT((ROW()-2)/20)+2))</f>
        <v/>
      </c>
      <c r="G10356" s="5" t="str">
        <f aca="false">IF($A10356="","",INDEX(CARTAO_COMPRAS!$I:$I,INT((ROW()-2)/20)+2))</f>
        <v/>
      </c>
      <c r="H10356" s="4" t="str">
        <f aca="false">IF($A10356="","",EDATE(INDEX(CARTAO_COMPRAS!$J:$J,INT((ROW()-2)/20)+2),MOD(ROW()-2,20)))</f>
        <v/>
      </c>
      <c r="I10356" s="4" t="str">
        <f aca="false">IF($H10356="","",$H10356-WEEKDAY($H10356,2)+1)</f>
        <v/>
      </c>
      <c r="J10356" s="4" t="str">
        <f aca="false">IF($I10356="","",$I10356+6)</f>
        <v/>
      </c>
      <c r="K10356" s="6" t="str">
        <f aca="false">IF($H10356="","",DATE(YEAR($H10356),MONTH($H10356),1))</f>
        <v/>
      </c>
      <c r="L10356" s="0" t="str">
        <f aca="false">IF($A10356="","",INDEX(CARTAO_COMPRAS!$K:$K,INT((ROW()-2)/20)+2))</f>
        <v/>
      </c>
      <c r="M10356" s="0" t="str">
        <f aca="false">IF($A10356="","","Compra no cartão")</f>
        <v/>
      </c>
    </row>
    <row r="10357" customFormat="false" ht="13.5" hidden="false" customHeight="false" outlineLevel="0" collapsed="false">
      <c r="A10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7" s="0" t="str">
        <f aca="false">IF($A10357="","",INDEX(CARTAO_COMPRAS!$C:$C,INT((ROW()-2)/20)+2))</f>
        <v/>
      </c>
      <c r="C10357" s="0" t="str">
        <f aca="false">IF($A10357="","",INDEX(CARTAO_COMPRAS!$D:$D,INT((ROW()-2)/20)+2))</f>
        <v/>
      </c>
      <c r="D10357" s="0" t="str">
        <f aca="false">IF($A10357="","",INDEX(CARTAO_COMPRAS!$E:$E,INT((ROW()-2)/20)+2))</f>
        <v/>
      </c>
      <c r="E10357" s="0" t="str">
        <f aca="false">IF($A10357="","",INDEX(CARTAO_COMPRAS!$H:$H,INT((ROW()-2)/20)+2)+MOD(ROW()-2,20))</f>
        <v/>
      </c>
      <c r="F10357" s="0" t="str">
        <f aca="false">IF($A10357="","",INDEX(CARTAO_COMPRAS!$G:$G,INT((ROW()-2)/20)+2))</f>
        <v/>
      </c>
      <c r="G10357" s="5" t="str">
        <f aca="false">IF($A10357="","",INDEX(CARTAO_COMPRAS!$I:$I,INT((ROW()-2)/20)+2))</f>
        <v/>
      </c>
      <c r="H10357" s="4" t="str">
        <f aca="false">IF($A10357="","",EDATE(INDEX(CARTAO_COMPRAS!$J:$J,INT((ROW()-2)/20)+2),MOD(ROW()-2,20)))</f>
        <v/>
      </c>
      <c r="I10357" s="4" t="str">
        <f aca="false">IF($H10357="","",$H10357-WEEKDAY($H10357,2)+1)</f>
        <v/>
      </c>
      <c r="J10357" s="4" t="str">
        <f aca="false">IF($I10357="","",$I10357+6)</f>
        <v/>
      </c>
      <c r="K10357" s="6" t="str">
        <f aca="false">IF($H10357="","",DATE(YEAR($H10357),MONTH($H10357),1))</f>
        <v/>
      </c>
      <c r="L10357" s="0" t="str">
        <f aca="false">IF($A10357="","",INDEX(CARTAO_COMPRAS!$K:$K,INT((ROW()-2)/20)+2))</f>
        <v/>
      </c>
      <c r="M10357" s="0" t="str">
        <f aca="false">IF($A10357="","","Compra no cartão")</f>
        <v/>
      </c>
    </row>
    <row r="10358" customFormat="false" ht="13.5" hidden="false" customHeight="false" outlineLevel="0" collapsed="false">
      <c r="A10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8" s="0" t="str">
        <f aca="false">IF($A10358="","",INDEX(CARTAO_COMPRAS!$C:$C,INT((ROW()-2)/20)+2))</f>
        <v/>
      </c>
      <c r="C10358" s="0" t="str">
        <f aca="false">IF($A10358="","",INDEX(CARTAO_COMPRAS!$D:$D,INT((ROW()-2)/20)+2))</f>
        <v/>
      </c>
      <c r="D10358" s="0" t="str">
        <f aca="false">IF($A10358="","",INDEX(CARTAO_COMPRAS!$E:$E,INT((ROW()-2)/20)+2))</f>
        <v/>
      </c>
      <c r="E10358" s="0" t="str">
        <f aca="false">IF($A10358="","",INDEX(CARTAO_COMPRAS!$H:$H,INT((ROW()-2)/20)+2)+MOD(ROW()-2,20))</f>
        <v/>
      </c>
      <c r="F10358" s="0" t="str">
        <f aca="false">IF($A10358="","",INDEX(CARTAO_COMPRAS!$G:$G,INT((ROW()-2)/20)+2))</f>
        <v/>
      </c>
      <c r="G10358" s="5" t="str">
        <f aca="false">IF($A10358="","",INDEX(CARTAO_COMPRAS!$I:$I,INT((ROW()-2)/20)+2))</f>
        <v/>
      </c>
      <c r="H10358" s="4" t="str">
        <f aca="false">IF($A10358="","",EDATE(INDEX(CARTAO_COMPRAS!$J:$J,INT((ROW()-2)/20)+2),MOD(ROW()-2,20)))</f>
        <v/>
      </c>
      <c r="I10358" s="4" t="str">
        <f aca="false">IF($H10358="","",$H10358-WEEKDAY($H10358,2)+1)</f>
        <v/>
      </c>
      <c r="J10358" s="4" t="str">
        <f aca="false">IF($I10358="","",$I10358+6)</f>
        <v/>
      </c>
      <c r="K10358" s="6" t="str">
        <f aca="false">IF($H10358="","",DATE(YEAR($H10358),MONTH($H10358),1))</f>
        <v/>
      </c>
      <c r="L10358" s="0" t="str">
        <f aca="false">IF($A10358="","",INDEX(CARTAO_COMPRAS!$K:$K,INT((ROW()-2)/20)+2))</f>
        <v/>
      </c>
      <c r="M10358" s="0" t="str">
        <f aca="false">IF($A10358="","","Compra no cartão")</f>
        <v/>
      </c>
    </row>
    <row r="10359" customFormat="false" ht="13.5" hidden="false" customHeight="false" outlineLevel="0" collapsed="false">
      <c r="A10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59" s="0" t="str">
        <f aca="false">IF($A10359="","",INDEX(CARTAO_COMPRAS!$C:$C,INT((ROW()-2)/20)+2))</f>
        <v/>
      </c>
      <c r="C10359" s="0" t="str">
        <f aca="false">IF($A10359="","",INDEX(CARTAO_COMPRAS!$D:$D,INT((ROW()-2)/20)+2))</f>
        <v/>
      </c>
      <c r="D10359" s="0" t="str">
        <f aca="false">IF($A10359="","",INDEX(CARTAO_COMPRAS!$E:$E,INT((ROW()-2)/20)+2))</f>
        <v/>
      </c>
      <c r="E10359" s="0" t="str">
        <f aca="false">IF($A10359="","",INDEX(CARTAO_COMPRAS!$H:$H,INT((ROW()-2)/20)+2)+MOD(ROW()-2,20))</f>
        <v/>
      </c>
      <c r="F10359" s="0" t="str">
        <f aca="false">IF($A10359="","",INDEX(CARTAO_COMPRAS!$G:$G,INT((ROW()-2)/20)+2))</f>
        <v/>
      </c>
      <c r="G10359" s="5" t="str">
        <f aca="false">IF($A10359="","",INDEX(CARTAO_COMPRAS!$I:$I,INT((ROW()-2)/20)+2))</f>
        <v/>
      </c>
      <c r="H10359" s="4" t="str">
        <f aca="false">IF($A10359="","",EDATE(INDEX(CARTAO_COMPRAS!$J:$J,INT((ROW()-2)/20)+2),MOD(ROW()-2,20)))</f>
        <v/>
      </c>
      <c r="I10359" s="4" t="str">
        <f aca="false">IF($H10359="","",$H10359-WEEKDAY($H10359,2)+1)</f>
        <v/>
      </c>
      <c r="J10359" s="4" t="str">
        <f aca="false">IF($I10359="","",$I10359+6)</f>
        <v/>
      </c>
      <c r="K10359" s="6" t="str">
        <f aca="false">IF($H10359="","",DATE(YEAR($H10359),MONTH($H10359),1))</f>
        <v/>
      </c>
      <c r="L10359" s="0" t="str">
        <f aca="false">IF($A10359="","",INDEX(CARTAO_COMPRAS!$K:$K,INT((ROW()-2)/20)+2))</f>
        <v/>
      </c>
      <c r="M10359" s="0" t="str">
        <f aca="false">IF($A10359="","","Compra no cartão")</f>
        <v/>
      </c>
    </row>
    <row r="10360" customFormat="false" ht="13.5" hidden="false" customHeight="false" outlineLevel="0" collapsed="false">
      <c r="A10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0" s="0" t="str">
        <f aca="false">IF($A10360="","",INDEX(CARTAO_COMPRAS!$C:$C,INT((ROW()-2)/20)+2))</f>
        <v/>
      </c>
      <c r="C10360" s="0" t="str">
        <f aca="false">IF($A10360="","",INDEX(CARTAO_COMPRAS!$D:$D,INT((ROW()-2)/20)+2))</f>
        <v/>
      </c>
      <c r="D10360" s="0" t="str">
        <f aca="false">IF($A10360="","",INDEX(CARTAO_COMPRAS!$E:$E,INT((ROW()-2)/20)+2))</f>
        <v/>
      </c>
      <c r="E10360" s="0" t="str">
        <f aca="false">IF($A10360="","",INDEX(CARTAO_COMPRAS!$H:$H,INT((ROW()-2)/20)+2)+MOD(ROW()-2,20))</f>
        <v/>
      </c>
      <c r="F10360" s="0" t="str">
        <f aca="false">IF($A10360="","",INDEX(CARTAO_COMPRAS!$G:$G,INT((ROW()-2)/20)+2))</f>
        <v/>
      </c>
      <c r="G10360" s="5" t="str">
        <f aca="false">IF($A10360="","",INDEX(CARTAO_COMPRAS!$I:$I,INT((ROW()-2)/20)+2))</f>
        <v/>
      </c>
      <c r="H10360" s="4" t="str">
        <f aca="false">IF($A10360="","",EDATE(INDEX(CARTAO_COMPRAS!$J:$J,INT((ROW()-2)/20)+2),MOD(ROW()-2,20)))</f>
        <v/>
      </c>
      <c r="I10360" s="4" t="str">
        <f aca="false">IF($H10360="","",$H10360-WEEKDAY($H10360,2)+1)</f>
        <v/>
      </c>
      <c r="J10360" s="4" t="str">
        <f aca="false">IF($I10360="","",$I10360+6)</f>
        <v/>
      </c>
      <c r="K10360" s="6" t="str">
        <f aca="false">IF($H10360="","",DATE(YEAR($H10360),MONTH($H10360),1))</f>
        <v/>
      </c>
      <c r="L10360" s="0" t="str">
        <f aca="false">IF($A10360="","",INDEX(CARTAO_COMPRAS!$K:$K,INT((ROW()-2)/20)+2))</f>
        <v/>
      </c>
      <c r="M10360" s="0" t="str">
        <f aca="false">IF($A10360="","","Compra no cartão")</f>
        <v/>
      </c>
    </row>
    <row r="10361" customFormat="false" ht="13.5" hidden="false" customHeight="false" outlineLevel="0" collapsed="false">
      <c r="A10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1" s="0" t="str">
        <f aca="false">IF($A10361="","",INDEX(CARTAO_COMPRAS!$C:$C,INT((ROW()-2)/20)+2))</f>
        <v/>
      </c>
      <c r="C10361" s="0" t="str">
        <f aca="false">IF($A10361="","",INDEX(CARTAO_COMPRAS!$D:$D,INT((ROW()-2)/20)+2))</f>
        <v/>
      </c>
      <c r="D10361" s="0" t="str">
        <f aca="false">IF($A10361="","",INDEX(CARTAO_COMPRAS!$E:$E,INT((ROW()-2)/20)+2))</f>
        <v/>
      </c>
      <c r="E10361" s="0" t="str">
        <f aca="false">IF($A10361="","",INDEX(CARTAO_COMPRAS!$H:$H,INT((ROW()-2)/20)+2)+MOD(ROW()-2,20))</f>
        <v/>
      </c>
      <c r="F10361" s="0" t="str">
        <f aca="false">IF($A10361="","",INDEX(CARTAO_COMPRAS!$G:$G,INT((ROW()-2)/20)+2))</f>
        <v/>
      </c>
      <c r="G10361" s="5" t="str">
        <f aca="false">IF($A10361="","",INDEX(CARTAO_COMPRAS!$I:$I,INT((ROW()-2)/20)+2))</f>
        <v/>
      </c>
      <c r="H10361" s="4" t="str">
        <f aca="false">IF($A10361="","",EDATE(INDEX(CARTAO_COMPRAS!$J:$J,INT((ROW()-2)/20)+2),MOD(ROW()-2,20)))</f>
        <v/>
      </c>
      <c r="I10361" s="4" t="str">
        <f aca="false">IF($H10361="","",$H10361-WEEKDAY($H10361,2)+1)</f>
        <v/>
      </c>
      <c r="J10361" s="4" t="str">
        <f aca="false">IF($I10361="","",$I10361+6)</f>
        <v/>
      </c>
      <c r="K10361" s="6" t="str">
        <f aca="false">IF($H10361="","",DATE(YEAR($H10361),MONTH($H10361),1))</f>
        <v/>
      </c>
      <c r="L10361" s="0" t="str">
        <f aca="false">IF($A10361="","",INDEX(CARTAO_COMPRAS!$K:$K,INT((ROW()-2)/20)+2))</f>
        <v/>
      </c>
      <c r="M10361" s="0" t="str">
        <f aca="false">IF($A10361="","","Compra no cartão")</f>
        <v/>
      </c>
    </row>
    <row r="10362" customFormat="false" ht="13.5" hidden="false" customHeight="false" outlineLevel="0" collapsed="false">
      <c r="A103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2" s="0" t="str">
        <f aca="false">IF($A10362="","",INDEX(CARTAO_COMPRAS!$C:$C,INT((ROW()-2)/20)+2))</f>
        <v/>
      </c>
      <c r="C10362" s="0" t="str">
        <f aca="false">IF($A10362="","",INDEX(CARTAO_COMPRAS!$D:$D,INT((ROW()-2)/20)+2))</f>
        <v/>
      </c>
      <c r="D10362" s="0" t="str">
        <f aca="false">IF($A10362="","",INDEX(CARTAO_COMPRAS!$E:$E,INT((ROW()-2)/20)+2))</f>
        <v/>
      </c>
      <c r="E10362" s="0" t="str">
        <f aca="false">IF($A10362="","",INDEX(CARTAO_COMPRAS!$H:$H,INT((ROW()-2)/20)+2)+MOD(ROW()-2,20))</f>
        <v/>
      </c>
      <c r="F10362" s="0" t="str">
        <f aca="false">IF($A10362="","",INDEX(CARTAO_COMPRAS!$G:$G,INT((ROW()-2)/20)+2))</f>
        <v/>
      </c>
      <c r="G10362" s="5" t="str">
        <f aca="false">IF($A10362="","",INDEX(CARTAO_COMPRAS!$I:$I,INT((ROW()-2)/20)+2))</f>
        <v/>
      </c>
      <c r="H10362" s="4" t="str">
        <f aca="false">IF($A10362="","",EDATE(INDEX(CARTAO_COMPRAS!$J:$J,INT((ROW()-2)/20)+2),MOD(ROW()-2,20)))</f>
        <v/>
      </c>
      <c r="I10362" s="4" t="str">
        <f aca="false">IF($H10362="","",$H10362-WEEKDAY($H10362,2)+1)</f>
        <v/>
      </c>
      <c r="J10362" s="4" t="str">
        <f aca="false">IF($I10362="","",$I10362+6)</f>
        <v/>
      </c>
      <c r="K10362" s="6" t="str">
        <f aca="false">IF($H10362="","",DATE(YEAR($H10362),MONTH($H10362),1))</f>
        <v/>
      </c>
      <c r="L10362" s="0" t="str">
        <f aca="false">IF($A10362="","",INDEX(CARTAO_COMPRAS!$K:$K,INT((ROW()-2)/20)+2))</f>
        <v/>
      </c>
      <c r="M10362" s="0" t="str">
        <f aca="false">IF($A10362="","","Compra no cartão")</f>
        <v/>
      </c>
    </row>
    <row r="10363" customFormat="false" ht="13.5" hidden="false" customHeight="false" outlineLevel="0" collapsed="false">
      <c r="A10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3" s="0" t="str">
        <f aca="false">IF($A10363="","",INDEX(CARTAO_COMPRAS!$C:$C,INT((ROW()-2)/20)+2))</f>
        <v/>
      </c>
      <c r="C10363" s="0" t="str">
        <f aca="false">IF($A10363="","",INDEX(CARTAO_COMPRAS!$D:$D,INT((ROW()-2)/20)+2))</f>
        <v/>
      </c>
      <c r="D10363" s="0" t="str">
        <f aca="false">IF($A10363="","",INDEX(CARTAO_COMPRAS!$E:$E,INT((ROW()-2)/20)+2))</f>
        <v/>
      </c>
      <c r="E10363" s="0" t="str">
        <f aca="false">IF($A10363="","",INDEX(CARTAO_COMPRAS!$H:$H,INT((ROW()-2)/20)+2)+MOD(ROW()-2,20))</f>
        <v/>
      </c>
      <c r="F10363" s="0" t="str">
        <f aca="false">IF($A10363="","",INDEX(CARTAO_COMPRAS!$G:$G,INT((ROW()-2)/20)+2))</f>
        <v/>
      </c>
      <c r="G10363" s="5" t="str">
        <f aca="false">IF($A10363="","",INDEX(CARTAO_COMPRAS!$I:$I,INT((ROW()-2)/20)+2))</f>
        <v/>
      </c>
      <c r="H10363" s="4" t="str">
        <f aca="false">IF($A10363="","",EDATE(INDEX(CARTAO_COMPRAS!$J:$J,INT((ROW()-2)/20)+2),MOD(ROW()-2,20)))</f>
        <v/>
      </c>
      <c r="I10363" s="4" t="str">
        <f aca="false">IF($H10363="","",$H10363-WEEKDAY($H10363,2)+1)</f>
        <v/>
      </c>
      <c r="J10363" s="4" t="str">
        <f aca="false">IF($I10363="","",$I10363+6)</f>
        <v/>
      </c>
      <c r="K10363" s="6" t="str">
        <f aca="false">IF($H10363="","",DATE(YEAR($H10363),MONTH($H10363),1))</f>
        <v/>
      </c>
      <c r="L10363" s="0" t="str">
        <f aca="false">IF($A10363="","",INDEX(CARTAO_COMPRAS!$K:$K,INT((ROW()-2)/20)+2))</f>
        <v/>
      </c>
      <c r="M10363" s="0" t="str">
        <f aca="false">IF($A10363="","","Compra no cartão")</f>
        <v/>
      </c>
    </row>
    <row r="10364" customFormat="false" ht="13.5" hidden="false" customHeight="false" outlineLevel="0" collapsed="false">
      <c r="A10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4" s="0" t="str">
        <f aca="false">IF($A10364="","",INDEX(CARTAO_COMPRAS!$C:$C,INT((ROW()-2)/20)+2))</f>
        <v/>
      </c>
      <c r="C10364" s="0" t="str">
        <f aca="false">IF($A10364="","",INDEX(CARTAO_COMPRAS!$D:$D,INT((ROW()-2)/20)+2))</f>
        <v/>
      </c>
      <c r="D10364" s="0" t="str">
        <f aca="false">IF($A10364="","",INDEX(CARTAO_COMPRAS!$E:$E,INT((ROW()-2)/20)+2))</f>
        <v/>
      </c>
      <c r="E10364" s="0" t="str">
        <f aca="false">IF($A10364="","",INDEX(CARTAO_COMPRAS!$H:$H,INT((ROW()-2)/20)+2)+MOD(ROW()-2,20))</f>
        <v/>
      </c>
      <c r="F10364" s="0" t="str">
        <f aca="false">IF($A10364="","",INDEX(CARTAO_COMPRAS!$G:$G,INT((ROW()-2)/20)+2))</f>
        <v/>
      </c>
      <c r="G10364" s="5" t="str">
        <f aca="false">IF($A10364="","",INDEX(CARTAO_COMPRAS!$I:$I,INT((ROW()-2)/20)+2))</f>
        <v/>
      </c>
      <c r="H10364" s="4" t="str">
        <f aca="false">IF($A10364="","",EDATE(INDEX(CARTAO_COMPRAS!$J:$J,INT((ROW()-2)/20)+2),MOD(ROW()-2,20)))</f>
        <v/>
      </c>
      <c r="I10364" s="4" t="str">
        <f aca="false">IF($H10364="","",$H10364-WEEKDAY($H10364,2)+1)</f>
        <v/>
      </c>
      <c r="J10364" s="4" t="str">
        <f aca="false">IF($I10364="","",$I10364+6)</f>
        <v/>
      </c>
      <c r="K10364" s="6" t="str">
        <f aca="false">IF($H10364="","",DATE(YEAR($H10364),MONTH($H10364),1))</f>
        <v/>
      </c>
      <c r="L10364" s="0" t="str">
        <f aca="false">IF($A10364="","",INDEX(CARTAO_COMPRAS!$K:$K,INT((ROW()-2)/20)+2))</f>
        <v/>
      </c>
      <c r="M10364" s="0" t="str">
        <f aca="false">IF($A10364="","","Compra no cartão")</f>
        <v/>
      </c>
    </row>
    <row r="10365" customFormat="false" ht="13.5" hidden="false" customHeight="false" outlineLevel="0" collapsed="false">
      <c r="A10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5" s="0" t="str">
        <f aca="false">IF($A10365="","",INDEX(CARTAO_COMPRAS!$C:$C,INT((ROW()-2)/20)+2))</f>
        <v/>
      </c>
      <c r="C10365" s="0" t="str">
        <f aca="false">IF($A10365="","",INDEX(CARTAO_COMPRAS!$D:$D,INT((ROW()-2)/20)+2))</f>
        <v/>
      </c>
      <c r="D10365" s="0" t="str">
        <f aca="false">IF($A10365="","",INDEX(CARTAO_COMPRAS!$E:$E,INT((ROW()-2)/20)+2))</f>
        <v/>
      </c>
      <c r="E10365" s="0" t="str">
        <f aca="false">IF($A10365="","",INDEX(CARTAO_COMPRAS!$H:$H,INT((ROW()-2)/20)+2)+MOD(ROW()-2,20))</f>
        <v/>
      </c>
      <c r="F10365" s="0" t="str">
        <f aca="false">IF($A10365="","",INDEX(CARTAO_COMPRAS!$G:$G,INT((ROW()-2)/20)+2))</f>
        <v/>
      </c>
      <c r="G10365" s="5" t="str">
        <f aca="false">IF($A10365="","",INDEX(CARTAO_COMPRAS!$I:$I,INT((ROW()-2)/20)+2))</f>
        <v/>
      </c>
      <c r="H10365" s="4" t="str">
        <f aca="false">IF($A10365="","",EDATE(INDEX(CARTAO_COMPRAS!$J:$J,INT((ROW()-2)/20)+2),MOD(ROW()-2,20)))</f>
        <v/>
      </c>
      <c r="I10365" s="4" t="str">
        <f aca="false">IF($H10365="","",$H10365-WEEKDAY($H10365,2)+1)</f>
        <v/>
      </c>
      <c r="J10365" s="4" t="str">
        <f aca="false">IF($I10365="","",$I10365+6)</f>
        <v/>
      </c>
      <c r="K10365" s="6" t="str">
        <f aca="false">IF($H10365="","",DATE(YEAR($H10365),MONTH($H10365),1))</f>
        <v/>
      </c>
      <c r="L10365" s="0" t="str">
        <f aca="false">IF($A10365="","",INDEX(CARTAO_COMPRAS!$K:$K,INT((ROW()-2)/20)+2))</f>
        <v/>
      </c>
      <c r="M10365" s="0" t="str">
        <f aca="false">IF($A10365="","","Compra no cartão")</f>
        <v/>
      </c>
    </row>
    <row r="10366" customFormat="false" ht="13.5" hidden="false" customHeight="false" outlineLevel="0" collapsed="false">
      <c r="A10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6" s="0" t="str">
        <f aca="false">IF($A10366="","",INDEX(CARTAO_COMPRAS!$C:$C,INT((ROW()-2)/20)+2))</f>
        <v/>
      </c>
      <c r="C10366" s="0" t="str">
        <f aca="false">IF($A10366="","",INDEX(CARTAO_COMPRAS!$D:$D,INT((ROW()-2)/20)+2))</f>
        <v/>
      </c>
      <c r="D10366" s="0" t="str">
        <f aca="false">IF($A10366="","",INDEX(CARTAO_COMPRAS!$E:$E,INT((ROW()-2)/20)+2))</f>
        <v/>
      </c>
      <c r="E10366" s="0" t="str">
        <f aca="false">IF($A10366="","",INDEX(CARTAO_COMPRAS!$H:$H,INT((ROW()-2)/20)+2)+MOD(ROW()-2,20))</f>
        <v/>
      </c>
      <c r="F10366" s="0" t="str">
        <f aca="false">IF($A10366="","",INDEX(CARTAO_COMPRAS!$G:$G,INT((ROW()-2)/20)+2))</f>
        <v/>
      </c>
      <c r="G10366" s="5" t="str">
        <f aca="false">IF($A10366="","",INDEX(CARTAO_COMPRAS!$I:$I,INT((ROW()-2)/20)+2))</f>
        <v/>
      </c>
      <c r="H10366" s="4" t="str">
        <f aca="false">IF($A10366="","",EDATE(INDEX(CARTAO_COMPRAS!$J:$J,INT((ROW()-2)/20)+2),MOD(ROW()-2,20)))</f>
        <v/>
      </c>
      <c r="I10366" s="4" t="str">
        <f aca="false">IF($H10366="","",$H10366-WEEKDAY($H10366,2)+1)</f>
        <v/>
      </c>
      <c r="J10366" s="4" t="str">
        <f aca="false">IF($I10366="","",$I10366+6)</f>
        <v/>
      </c>
      <c r="K10366" s="6" t="str">
        <f aca="false">IF($H10366="","",DATE(YEAR($H10366),MONTH($H10366),1))</f>
        <v/>
      </c>
      <c r="L10366" s="0" t="str">
        <f aca="false">IF($A10366="","",INDEX(CARTAO_COMPRAS!$K:$K,INT((ROW()-2)/20)+2))</f>
        <v/>
      </c>
      <c r="M10366" s="0" t="str">
        <f aca="false">IF($A10366="","","Compra no cartão")</f>
        <v/>
      </c>
    </row>
    <row r="10367" customFormat="false" ht="13.5" hidden="false" customHeight="false" outlineLevel="0" collapsed="false">
      <c r="A10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7" s="0" t="str">
        <f aca="false">IF($A10367="","",INDEX(CARTAO_COMPRAS!$C:$C,INT((ROW()-2)/20)+2))</f>
        <v/>
      </c>
      <c r="C10367" s="0" t="str">
        <f aca="false">IF($A10367="","",INDEX(CARTAO_COMPRAS!$D:$D,INT((ROW()-2)/20)+2))</f>
        <v/>
      </c>
      <c r="D10367" s="0" t="str">
        <f aca="false">IF($A10367="","",INDEX(CARTAO_COMPRAS!$E:$E,INT((ROW()-2)/20)+2))</f>
        <v/>
      </c>
      <c r="E10367" s="0" t="str">
        <f aca="false">IF($A10367="","",INDEX(CARTAO_COMPRAS!$H:$H,INT((ROW()-2)/20)+2)+MOD(ROW()-2,20))</f>
        <v/>
      </c>
      <c r="F10367" s="0" t="str">
        <f aca="false">IF($A10367="","",INDEX(CARTAO_COMPRAS!$G:$G,INT((ROW()-2)/20)+2))</f>
        <v/>
      </c>
      <c r="G10367" s="5" t="str">
        <f aca="false">IF($A10367="","",INDEX(CARTAO_COMPRAS!$I:$I,INT((ROW()-2)/20)+2))</f>
        <v/>
      </c>
      <c r="H10367" s="4" t="str">
        <f aca="false">IF($A10367="","",EDATE(INDEX(CARTAO_COMPRAS!$J:$J,INT((ROW()-2)/20)+2),MOD(ROW()-2,20)))</f>
        <v/>
      </c>
      <c r="I10367" s="4" t="str">
        <f aca="false">IF($H10367="","",$H10367-WEEKDAY($H10367,2)+1)</f>
        <v/>
      </c>
      <c r="J10367" s="4" t="str">
        <f aca="false">IF($I10367="","",$I10367+6)</f>
        <v/>
      </c>
      <c r="K10367" s="6" t="str">
        <f aca="false">IF($H10367="","",DATE(YEAR($H10367),MONTH($H10367),1))</f>
        <v/>
      </c>
      <c r="L10367" s="0" t="str">
        <f aca="false">IF($A10367="","",INDEX(CARTAO_COMPRAS!$K:$K,INT((ROW()-2)/20)+2))</f>
        <v/>
      </c>
      <c r="M10367" s="0" t="str">
        <f aca="false">IF($A10367="","","Compra no cartão")</f>
        <v/>
      </c>
    </row>
    <row r="10368" customFormat="false" ht="13.5" hidden="false" customHeight="false" outlineLevel="0" collapsed="false">
      <c r="A10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8" s="0" t="str">
        <f aca="false">IF($A10368="","",INDEX(CARTAO_COMPRAS!$C:$C,INT((ROW()-2)/20)+2))</f>
        <v/>
      </c>
      <c r="C10368" s="0" t="str">
        <f aca="false">IF($A10368="","",INDEX(CARTAO_COMPRAS!$D:$D,INT((ROW()-2)/20)+2))</f>
        <v/>
      </c>
      <c r="D10368" s="0" t="str">
        <f aca="false">IF($A10368="","",INDEX(CARTAO_COMPRAS!$E:$E,INT((ROW()-2)/20)+2))</f>
        <v/>
      </c>
      <c r="E10368" s="0" t="str">
        <f aca="false">IF($A10368="","",INDEX(CARTAO_COMPRAS!$H:$H,INT((ROW()-2)/20)+2)+MOD(ROW()-2,20))</f>
        <v/>
      </c>
      <c r="F10368" s="0" t="str">
        <f aca="false">IF($A10368="","",INDEX(CARTAO_COMPRAS!$G:$G,INT((ROW()-2)/20)+2))</f>
        <v/>
      </c>
      <c r="G10368" s="5" t="str">
        <f aca="false">IF($A10368="","",INDEX(CARTAO_COMPRAS!$I:$I,INT((ROW()-2)/20)+2))</f>
        <v/>
      </c>
      <c r="H10368" s="4" t="str">
        <f aca="false">IF($A10368="","",EDATE(INDEX(CARTAO_COMPRAS!$J:$J,INT((ROW()-2)/20)+2),MOD(ROW()-2,20)))</f>
        <v/>
      </c>
      <c r="I10368" s="4" t="str">
        <f aca="false">IF($H10368="","",$H10368-WEEKDAY($H10368,2)+1)</f>
        <v/>
      </c>
      <c r="J10368" s="4" t="str">
        <f aca="false">IF($I10368="","",$I10368+6)</f>
        <v/>
      </c>
      <c r="K10368" s="6" t="str">
        <f aca="false">IF($H10368="","",DATE(YEAR($H10368),MONTH($H10368),1))</f>
        <v/>
      </c>
      <c r="L10368" s="0" t="str">
        <f aca="false">IF($A10368="","",INDEX(CARTAO_COMPRAS!$K:$K,INT((ROW()-2)/20)+2))</f>
        <v/>
      </c>
      <c r="M10368" s="0" t="str">
        <f aca="false">IF($A10368="","","Compra no cartão")</f>
        <v/>
      </c>
    </row>
    <row r="10369" customFormat="false" ht="13.5" hidden="false" customHeight="false" outlineLevel="0" collapsed="false">
      <c r="A10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69" s="0" t="str">
        <f aca="false">IF($A10369="","",INDEX(CARTAO_COMPRAS!$C:$C,INT((ROW()-2)/20)+2))</f>
        <v/>
      </c>
      <c r="C10369" s="0" t="str">
        <f aca="false">IF($A10369="","",INDEX(CARTAO_COMPRAS!$D:$D,INT((ROW()-2)/20)+2))</f>
        <v/>
      </c>
      <c r="D10369" s="0" t="str">
        <f aca="false">IF($A10369="","",INDEX(CARTAO_COMPRAS!$E:$E,INT((ROW()-2)/20)+2))</f>
        <v/>
      </c>
      <c r="E10369" s="0" t="str">
        <f aca="false">IF($A10369="","",INDEX(CARTAO_COMPRAS!$H:$H,INT((ROW()-2)/20)+2)+MOD(ROW()-2,20))</f>
        <v/>
      </c>
      <c r="F10369" s="0" t="str">
        <f aca="false">IF($A10369="","",INDEX(CARTAO_COMPRAS!$G:$G,INT((ROW()-2)/20)+2))</f>
        <v/>
      </c>
      <c r="G10369" s="5" t="str">
        <f aca="false">IF($A10369="","",INDEX(CARTAO_COMPRAS!$I:$I,INT((ROW()-2)/20)+2))</f>
        <v/>
      </c>
      <c r="H10369" s="4" t="str">
        <f aca="false">IF($A10369="","",EDATE(INDEX(CARTAO_COMPRAS!$J:$J,INT((ROW()-2)/20)+2),MOD(ROW()-2,20)))</f>
        <v/>
      </c>
      <c r="I10369" s="4" t="str">
        <f aca="false">IF($H10369="","",$H10369-WEEKDAY($H10369,2)+1)</f>
        <v/>
      </c>
      <c r="J10369" s="4" t="str">
        <f aca="false">IF($I10369="","",$I10369+6)</f>
        <v/>
      </c>
      <c r="K10369" s="6" t="str">
        <f aca="false">IF($H10369="","",DATE(YEAR($H10369),MONTH($H10369),1))</f>
        <v/>
      </c>
      <c r="L10369" s="0" t="str">
        <f aca="false">IF($A10369="","",INDEX(CARTAO_COMPRAS!$K:$K,INT((ROW()-2)/20)+2))</f>
        <v/>
      </c>
      <c r="M10369" s="0" t="str">
        <f aca="false">IF($A10369="","","Compra no cartão")</f>
        <v/>
      </c>
    </row>
    <row r="10370" customFormat="false" ht="13.5" hidden="false" customHeight="false" outlineLevel="0" collapsed="false">
      <c r="A10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0" s="0" t="str">
        <f aca="false">IF($A10370="","",INDEX(CARTAO_COMPRAS!$C:$C,INT((ROW()-2)/20)+2))</f>
        <v/>
      </c>
      <c r="C10370" s="0" t="str">
        <f aca="false">IF($A10370="","",INDEX(CARTAO_COMPRAS!$D:$D,INT((ROW()-2)/20)+2))</f>
        <v/>
      </c>
      <c r="D10370" s="0" t="str">
        <f aca="false">IF($A10370="","",INDEX(CARTAO_COMPRAS!$E:$E,INT((ROW()-2)/20)+2))</f>
        <v/>
      </c>
      <c r="E10370" s="0" t="str">
        <f aca="false">IF($A10370="","",INDEX(CARTAO_COMPRAS!$H:$H,INT((ROW()-2)/20)+2)+MOD(ROW()-2,20))</f>
        <v/>
      </c>
      <c r="F10370" s="0" t="str">
        <f aca="false">IF($A10370="","",INDEX(CARTAO_COMPRAS!$G:$G,INT((ROW()-2)/20)+2))</f>
        <v/>
      </c>
      <c r="G10370" s="5" t="str">
        <f aca="false">IF($A10370="","",INDEX(CARTAO_COMPRAS!$I:$I,INT((ROW()-2)/20)+2))</f>
        <v/>
      </c>
      <c r="H10370" s="4" t="str">
        <f aca="false">IF($A10370="","",EDATE(INDEX(CARTAO_COMPRAS!$J:$J,INT((ROW()-2)/20)+2),MOD(ROW()-2,20)))</f>
        <v/>
      </c>
      <c r="I10370" s="4" t="str">
        <f aca="false">IF($H10370="","",$H10370-WEEKDAY($H10370,2)+1)</f>
        <v/>
      </c>
      <c r="J10370" s="4" t="str">
        <f aca="false">IF($I10370="","",$I10370+6)</f>
        <v/>
      </c>
      <c r="K10370" s="6" t="str">
        <f aca="false">IF($H10370="","",DATE(YEAR($H10370),MONTH($H10370),1))</f>
        <v/>
      </c>
      <c r="L10370" s="0" t="str">
        <f aca="false">IF($A10370="","",INDEX(CARTAO_COMPRAS!$K:$K,INT((ROW()-2)/20)+2))</f>
        <v/>
      </c>
      <c r="M10370" s="0" t="str">
        <f aca="false">IF($A10370="","","Compra no cartão")</f>
        <v/>
      </c>
    </row>
    <row r="10371" customFormat="false" ht="13.5" hidden="false" customHeight="false" outlineLevel="0" collapsed="false">
      <c r="A10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1" s="0" t="str">
        <f aca="false">IF($A10371="","",INDEX(CARTAO_COMPRAS!$C:$C,INT((ROW()-2)/20)+2))</f>
        <v/>
      </c>
      <c r="C10371" s="0" t="str">
        <f aca="false">IF($A10371="","",INDEX(CARTAO_COMPRAS!$D:$D,INT((ROW()-2)/20)+2))</f>
        <v/>
      </c>
      <c r="D10371" s="0" t="str">
        <f aca="false">IF($A10371="","",INDEX(CARTAO_COMPRAS!$E:$E,INT((ROW()-2)/20)+2))</f>
        <v/>
      </c>
      <c r="E10371" s="0" t="str">
        <f aca="false">IF($A10371="","",INDEX(CARTAO_COMPRAS!$H:$H,INT((ROW()-2)/20)+2)+MOD(ROW()-2,20))</f>
        <v/>
      </c>
      <c r="F10371" s="0" t="str">
        <f aca="false">IF($A10371="","",INDEX(CARTAO_COMPRAS!$G:$G,INT((ROW()-2)/20)+2))</f>
        <v/>
      </c>
      <c r="G10371" s="5" t="str">
        <f aca="false">IF($A10371="","",INDEX(CARTAO_COMPRAS!$I:$I,INT((ROW()-2)/20)+2))</f>
        <v/>
      </c>
      <c r="H10371" s="4" t="str">
        <f aca="false">IF($A10371="","",EDATE(INDEX(CARTAO_COMPRAS!$J:$J,INT((ROW()-2)/20)+2),MOD(ROW()-2,20)))</f>
        <v/>
      </c>
      <c r="I10371" s="4" t="str">
        <f aca="false">IF($H10371="","",$H10371-WEEKDAY($H10371,2)+1)</f>
        <v/>
      </c>
      <c r="J10371" s="4" t="str">
        <f aca="false">IF($I10371="","",$I10371+6)</f>
        <v/>
      </c>
      <c r="K10371" s="6" t="str">
        <f aca="false">IF($H10371="","",DATE(YEAR($H10371),MONTH($H10371),1))</f>
        <v/>
      </c>
      <c r="L10371" s="0" t="str">
        <f aca="false">IF($A10371="","",INDEX(CARTAO_COMPRAS!$K:$K,INT((ROW()-2)/20)+2))</f>
        <v/>
      </c>
      <c r="M10371" s="0" t="str">
        <f aca="false">IF($A10371="","","Compra no cartão")</f>
        <v/>
      </c>
    </row>
    <row r="10372" customFormat="false" ht="13.5" hidden="false" customHeight="false" outlineLevel="0" collapsed="false">
      <c r="A10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2" s="0" t="str">
        <f aca="false">IF($A10372="","",INDEX(CARTAO_COMPRAS!$C:$C,INT((ROW()-2)/20)+2))</f>
        <v/>
      </c>
      <c r="C10372" s="0" t="str">
        <f aca="false">IF($A10372="","",INDEX(CARTAO_COMPRAS!$D:$D,INT((ROW()-2)/20)+2))</f>
        <v/>
      </c>
      <c r="D10372" s="0" t="str">
        <f aca="false">IF($A10372="","",INDEX(CARTAO_COMPRAS!$E:$E,INT((ROW()-2)/20)+2))</f>
        <v/>
      </c>
      <c r="E10372" s="0" t="str">
        <f aca="false">IF($A10372="","",INDEX(CARTAO_COMPRAS!$H:$H,INT((ROW()-2)/20)+2)+MOD(ROW()-2,20))</f>
        <v/>
      </c>
      <c r="F10372" s="0" t="str">
        <f aca="false">IF($A10372="","",INDEX(CARTAO_COMPRAS!$G:$G,INT((ROW()-2)/20)+2))</f>
        <v/>
      </c>
      <c r="G10372" s="5" t="str">
        <f aca="false">IF($A10372="","",INDEX(CARTAO_COMPRAS!$I:$I,INT((ROW()-2)/20)+2))</f>
        <v/>
      </c>
      <c r="H10372" s="4" t="str">
        <f aca="false">IF($A10372="","",EDATE(INDEX(CARTAO_COMPRAS!$J:$J,INT((ROW()-2)/20)+2),MOD(ROW()-2,20)))</f>
        <v/>
      </c>
      <c r="I10372" s="4" t="str">
        <f aca="false">IF($H10372="","",$H10372-WEEKDAY($H10372,2)+1)</f>
        <v/>
      </c>
      <c r="J10372" s="4" t="str">
        <f aca="false">IF($I10372="","",$I10372+6)</f>
        <v/>
      </c>
      <c r="K10372" s="6" t="str">
        <f aca="false">IF($H10372="","",DATE(YEAR($H10372),MONTH($H10372),1))</f>
        <v/>
      </c>
      <c r="L10372" s="0" t="str">
        <f aca="false">IF($A10372="","",INDEX(CARTAO_COMPRAS!$K:$K,INT((ROW()-2)/20)+2))</f>
        <v/>
      </c>
      <c r="M10372" s="0" t="str">
        <f aca="false">IF($A10372="","","Compra no cartão")</f>
        <v/>
      </c>
    </row>
    <row r="10373" customFormat="false" ht="13.5" hidden="false" customHeight="false" outlineLevel="0" collapsed="false">
      <c r="A10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3" s="0" t="str">
        <f aca="false">IF($A10373="","",INDEX(CARTAO_COMPRAS!$C:$C,INT((ROW()-2)/20)+2))</f>
        <v/>
      </c>
      <c r="C10373" s="0" t="str">
        <f aca="false">IF($A10373="","",INDEX(CARTAO_COMPRAS!$D:$D,INT((ROW()-2)/20)+2))</f>
        <v/>
      </c>
      <c r="D10373" s="0" t="str">
        <f aca="false">IF($A10373="","",INDEX(CARTAO_COMPRAS!$E:$E,INT((ROW()-2)/20)+2))</f>
        <v/>
      </c>
      <c r="E10373" s="0" t="str">
        <f aca="false">IF($A10373="","",INDEX(CARTAO_COMPRAS!$H:$H,INT((ROW()-2)/20)+2)+MOD(ROW()-2,20))</f>
        <v/>
      </c>
      <c r="F10373" s="0" t="str">
        <f aca="false">IF($A10373="","",INDEX(CARTAO_COMPRAS!$G:$G,INT((ROW()-2)/20)+2))</f>
        <v/>
      </c>
      <c r="G10373" s="5" t="str">
        <f aca="false">IF($A10373="","",INDEX(CARTAO_COMPRAS!$I:$I,INT((ROW()-2)/20)+2))</f>
        <v/>
      </c>
      <c r="H10373" s="4" t="str">
        <f aca="false">IF($A10373="","",EDATE(INDEX(CARTAO_COMPRAS!$J:$J,INT((ROW()-2)/20)+2),MOD(ROW()-2,20)))</f>
        <v/>
      </c>
      <c r="I10373" s="4" t="str">
        <f aca="false">IF($H10373="","",$H10373-WEEKDAY($H10373,2)+1)</f>
        <v/>
      </c>
      <c r="J10373" s="4" t="str">
        <f aca="false">IF($I10373="","",$I10373+6)</f>
        <v/>
      </c>
      <c r="K10373" s="6" t="str">
        <f aca="false">IF($H10373="","",DATE(YEAR($H10373),MONTH($H10373),1))</f>
        <v/>
      </c>
      <c r="L10373" s="0" t="str">
        <f aca="false">IF($A10373="","",INDEX(CARTAO_COMPRAS!$K:$K,INT((ROW()-2)/20)+2))</f>
        <v/>
      </c>
      <c r="M10373" s="0" t="str">
        <f aca="false">IF($A10373="","","Compra no cartão")</f>
        <v/>
      </c>
    </row>
    <row r="10374" customFormat="false" ht="13.5" hidden="false" customHeight="false" outlineLevel="0" collapsed="false">
      <c r="A10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4" s="0" t="str">
        <f aca="false">IF($A10374="","",INDEX(CARTAO_COMPRAS!$C:$C,INT((ROW()-2)/20)+2))</f>
        <v/>
      </c>
      <c r="C10374" s="0" t="str">
        <f aca="false">IF($A10374="","",INDEX(CARTAO_COMPRAS!$D:$D,INT((ROW()-2)/20)+2))</f>
        <v/>
      </c>
      <c r="D10374" s="0" t="str">
        <f aca="false">IF($A10374="","",INDEX(CARTAO_COMPRAS!$E:$E,INT((ROW()-2)/20)+2))</f>
        <v/>
      </c>
      <c r="E10374" s="0" t="str">
        <f aca="false">IF($A10374="","",INDEX(CARTAO_COMPRAS!$H:$H,INT((ROW()-2)/20)+2)+MOD(ROW()-2,20))</f>
        <v/>
      </c>
      <c r="F10374" s="0" t="str">
        <f aca="false">IF($A10374="","",INDEX(CARTAO_COMPRAS!$G:$G,INT((ROW()-2)/20)+2))</f>
        <v/>
      </c>
      <c r="G10374" s="5" t="str">
        <f aca="false">IF($A10374="","",INDEX(CARTAO_COMPRAS!$I:$I,INT((ROW()-2)/20)+2))</f>
        <v/>
      </c>
      <c r="H10374" s="4" t="str">
        <f aca="false">IF($A10374="","",EDATE(INDEX(CARTAO_COMPRAS!$J:$J,INT((ROW()-2)/20)+2),MOD(ROW()-2,20)))</f>
        <v/>
      </c>
      <c r="I10374" s="4" t="str">
        <f aca="false">IF($H10374="","",$H10374-WEEKDAY($H10374,2)+1)</f>
        <v/>
      </c>
      <c r="J10374" s="4" t="str">
        <f aca="false">IF($I10374="","",$I10374+6)</f>
        <v/>
      </c>
      <c r="K10374" s="6" t="str">
        <f aca="false">IF($H10374="","",DATE(YEAR($H10374),MONTH($H10374),1))</f>
        <v/>
      </c>
      <c r="L10374" s="0" t="str">
        <f aca="false">IF($A10374="","",INDEX(CARTAO_COMPRAS!$K:$K,INT((ROW()-2)/20)+2))</f>
        <v/>
      </c>
      <c r="M10374" s="0" t="str">
        <f aca="false">IF($A10374="","","Compra no cartão")</f>
        <v/>
      </c>
    </row>
    <row r="10375" customFormat="false" ht="13.5" hidden="false" customHeight="false" outlineLevel="0" collapsed="false">
      <c r="A10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5" s="0" t="str">
        <f aca="false">IF($A10375="","",INDEX(CARTAO_COMPRAS!$C:$C,INT((ROW()-2)/20)+2))</f>
        <v/>
      </c>
      <c r="C10375" s="0" t="str">
        <f aca="false">IF($A10375="","",INDEX(CARTAO_COMPRAS!$D:$D,INT((ROW()-2)/20)+2))</f>
        <v/>
      </c>
      <c r="D10375" s="0" t="str">
        <f aca="false">IF($A10375="","",INDEX(CARTAO_COMPRAS!$E:$E,INT((ROW()-2)/20)+2))</f>
        <v/>
      </c>
      <c r="E10375" s="0" t="str">
        <f aca="false">IF($A10375="","",INDEX(CARTAO_COMPRAS!$H:$H,INT((ROW()-2)/20)+2)+MOD(ROW()-2,20))</f>
        <v/>
      </c>
      <c r="F10375" s="0" t="str">
        <f aca="false">IF($A10375="","",INDEX(CARTAO_COMPRAS!$G:$G,INT((ROW()-2)/20)+2))</f>
        <v/>
      </c>
      <c r="G10375" s="5" t="str">
        <f aca="false">IF($A10375="","",INDEX(CARTAO_COMPRAS!$I:$I,INT((ROW()-2)/20)+2))</f>
        <v/>
      </c>
      <c r="H10375" s="4" t="str">
        <f aca="false">IF($A10375="","",EDATE(INDEX(CARTAO_COMPRAS!$J:$J,INT((ROW()-2)/20)+2),MOD(ROW()-2,20)))</f>
        <v/>
      </c>
      <c r="I10375" s="4" t="str">
        <f aca="false">IF($H10375="","",$H10375-WEEKDAY($H10375,2)+1)</f>
        <v/>
      </c>
      <c r="J10375" s="4" t="str">
        <f aca="false">IF($I10375="","",$I10375+6)</f>
        <v/>
      </c>
      <c r="K10375" s="6" t="str">
        <f aca="false">IF($H10375="","",DATE(YEAR($H10375),MONTH($H10375),1))</f>
        <v/>
      </c>
      <c r="L10375" s="0" t="str">
        <f aca="false">IF($A10375="","",INDEX(CARTAO_COMPRAS!$K:$K,INT((ROW()-2)/20)+2))</f>
        <v/>
      </c>
      <c r="M10375" s="0" t="str">
        <f aca="false">IF($A10375="","","Compra no cartão")</f>
        <v/>
      </c>
    </row>
    <row r="10376" customFormat="false" ht="13.5" hidden="false" customHeight="false" outlineLevel="0" collapsed="false">
      <c r="A10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6" s="0" t="str">
        <f aca="false">IF($A10376="","",INDEX(CARTAO_COMPRAS!$C:$C,INT((ROW()-2)/20)+2))</f>
        <v/>
      </c>
      <c r="C10376" s="0" t="str">
        <f aca="false">IF($A10376="","",INDEX(CARTAO_COMPRAS!$D:$D,INT((ROW()-2)/20)+2))</f>
        <v/>
      </c>
      <c r="D10376" s="0" t="str">
        <f aca="false">IF($A10376="","",INDEX(CARTAO_COMPRAS!$E:$E,INT((ROW()-2)/20)+2))</f>
        <v/>
      </c>
      <c r="E10376" s="0" t="str">
        <f aca="false">IF($A10376="","",INDEX(CARTAO_COMPRAS!$H:$H,INT((ROW()-2)/20)+2)+MOD(ROW()-2,20))</f>
        <v/>
      </c>
      <c r="F10376" s="0" t="str">
        <f aca="false">IF($A10376="","",INDEX(CARTAO_COMPRAS!$G:$G,INT((ROW()-2)/20)+2))</f>
        <v/>
      </c>
      <c r="G10376" s="5" t="str">
        <f aca="false">IF($A10376="","",INDEX(CARTAO_COMPRAS!$I:$I,INT((ROW()-2)/20)+2))</f>
        <v/>
      </c>
      <c r="H10376" s="4" t="str">
        <f aca="false">IF($A10376="","",EDATE(INDEX(CARTAO_COMPRAS!$J:$J,INT((ROW()-2)/20)+2),MOD(ROW()-2,20)))</f>
        <v/>
      </c>
      <c r="I10376" s="4" t="str">
        <f aca="false">IF($H10376="","",$H10376-WEEKDAY($H10376,2)+1)</f>
        <v/>
      </c>
      <c r="J10376" s="4" t="str">
        <f aca="false">IF($I10376="","",$I10376+6)</f>
        <v/>
      </c>
      <c r="K10376" s="6" t="str">
        <f aca="false">IF($H10376="","",DATE(YEAR($H10376),MONTH($H10376),1))</f>
        <v/>
      </c>
      <c r="L10376" s="0" t="str">
        <f aca="false">IF($A10376="","",INDEX(CARTAO_COMPRAS!$K:$K,INT((ROW()-2)/20)+2))</f>
        <v/>
      </c>
      <c r="M10376" s="0" t="str">
        <f aca="false">IF($A10376="","","Compra no cartão")</f>
        <v/>
      </c>
    </row>
    <row r="10377" customFormat="false" ht="13.5" hidden="false" customHeight="false" outlineLevel="0" collapsed="false">
      <c r="A10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7" s="0" t="str">
        <f aca="false">IF($A10377="","",INDEX(CARTAO_COMPRAS!$C:$C,INT((ROW()-2)/20)+2))</f>
        <v/>
      </c>
      <c r="C10377" s="0" t="str">
        <f aca="false">IF($A10377="","",INDEX(CARTAO_COMPRAS!$D:$D,INT((ROW()-2)/20)+2))</f>
        <v/>
      </c>
      <c r="D10377" s="0" t="str">
        <f aca="false">IF($A10377="","",INDEX(CARTAO_COMPRAS!$E:$E,INT((ROW()-2)/20)+2))</f>
        <v/>
      </c>
      <c r="E10377" s="0" t="str">
        <f aca="false">IF($A10377="","",INDEX(CARTAO_COMPRAS!$H:$H,INT((ROW()-2)/20)+2)+MOD(ROW()-2,20))</f>
        <v/>
      </c>
      <c r="F10377" s="0" t="str">
        <f aca="false">IF($A10377="","",INDEX(CARTAO_COMPRAS!$G:$G,INT((ROW()-2)/20)+2))</f>
        <v/>
      </c>
      <c r="G10377" s="5" t="str">
        <f aca="false">IF($A10377="","",INDEX(CARTAO_COMPRAS!$I:$I,INT((ROW()-2)/20)+2))</f>
        <v/>
      </c>
      <c r="H10377" s="4" t="str">
        <f aca="false">IF($A10377="","",EDATE(INDEX(CARTAO_COMPRAS!$J:$J,INT((ROW()-2)/20)+2),MOD(ROW()-2,20)))</f>
        <v/>
      </c>
      <c r="I10377" s="4" t="str">
        <f aca="false">IF($H10377="","",$H10377-WEEKDAY($H10377,2)+1)</f>
        <v/>
      </c>
      <c r="J10377" s="4" t="str">
        <f aca="false">IF($I10377="","",$I10377+6)</f>
        <v/>
      </c>
      <c r="K10377" s="6" t="str">
        <f aca="false">IF($H10377="","",DATE(YEAR($H10377),MONTH($H10377),1))</f>
        <v/>
      </c>
      <c r="L10377" s="0" t="str">
        <f aca="false">IF($A10377="","",INDEX(CARTAO_COMPRAS!$K:$K,INT((ROW()-2)/20)+2))</f>
        <v/>
      </c>
      <c r="M10377" s="0" t="str">
        <f aca="false">IF($A10377="","","Compra no cartão")</f>
        <v/>
      </c>
    </row>
    <row r="10378" customFormat="false" ht="13.5" hidden="false" customHeight="false" outlineLevel="0" collapsed="false">
      <c r="A10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8" s="0" t="str">
        <f aca="false">IF($A10378="","",INDEX(CARTAO_COMPRAS!$C:$C,INT((ROW()-2)/20)+2))</f>
        <v/>
      </c>
      <c r="C10378" s="0" t="str">
        <f aca="false">IF($A10378="","",INDEX(CARTAO_COMPRAS!$D:$D,INT((ROW()-2)/20)+2))</f>
        <v/>
      </c>
      <c r="D10378" s="0" t="str">
        <f aca="false">IF($A10378="","",INDEX(CARTAO_COMPRAS!$E:$E,INT((ROW()-2)/20)+2))</f>
        <v/>
      </c>
      <c r="E10378" s="0" t="str">
        <f aca="false">IF($A10378="","",INDEX(CARTAO_COMPRAS!$H:$H,INT((ROW()-2)/20)+2)+MOD(ROW()-2,20))</f>
        <v/>
      </c>
      <c r="F10378" s="0" t="str">
        <f aca="false">IF($A10378="","",INDEX(CARTAO_COMPRAS!$G:$G,INT((ROW()-2)/20)+2))</f>
        <v/>
      </c>
      <c r="G10378" s="5" t="str">
        <f aca="false">IF($A10378="","",INDEX(CARTAO_COMPRAS!$I:$I,INT((ROW()-2)/20)+2))</f>
        <v/>
      </c>
      <c r="H10378" s="4" t="str">
        <f aca="false">IF($A10378="","",EDATE(INDEX(CARTAO_COMPRAS!$J:$J,INT((ROW()-2)/20)+2),MOD(ROW()-2,20)))</f>
        <v/>
      </c>
      <c r="I10378" s="4" t="str">
        <f aca="false">IF($H10378="","",$H10378-WEEKDAY($H10378,2)+1)</f>
        <v/>
      </c>
      <c r="J10378" s="4" t="str">
        <f aca="false">IF($I10378="","",$I10378+6)</f>
        <v/>
      </c>
      <c r="K10378" s="6" t="str">
        <f aca="false">IF($H10378="","",DATE(YEAR($H10378),MONTH($H10378),1))</f>
        <v/>
      </c>
      <c r="L10378" s="0" t="str">
        <f aca="false">IF($A10378="","",INDEX(CARTAO_COMPRAS!$K:$K,INT((ROW()-2)/20)+2))</f>
        <v/>
      </c>
      <c r="M10378" s="0" t="str">
        <f aca="false">IF($A10378="","","Compra no cartão")</f>
        <v/>
      </c>
    </row>
    <row r="10379" customFormat="false" ht="13.5" hidden="false" customHeight="false" outlineLevel="0" collapsed="false">
      <c r="A10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79" s="0" t="str">
        <f aca="false">IF($A10379="","",INDEX(CARTAO_COMPRAS!$C:$C,INT((ROW()-2)/20)+2))</f>
        <v/>
      </c>
      <c r="C10379" s="0" t="str">
        <f aca="false">IF($A10379="","",INDEX(CARTAO_COMPRAS!$D:$D,INT((ROW()-2)/20)+2))</f>
        <v/>
      </c>
      <c r="D10379" s="0" t="str">
        <f aca="false">IF($A10379="","",INDEX(CARTAO_COMPRAS!$E:$E,INT((ROW()-2)/20)+2))</f>
        <v/>
      </c>
      <c r="E10379" s="0" t="str">
        <f aca="false">IF($A10379="","",INDEX(CARTAO_COMPRAS!$H:$H,INT((ROW()-2)/20)+2)+MOD(ROW()-2,20))</f>
        <v/>
      </c>
      <c r="F10379" s="0" t="str">
        <f aca="false">IF($A10379="","",INDEX(CARTAO_COMPRAS!$G:$G,INT((ROW()-2)/20)+2))</f>
        <v/>
      </c>
      <c r="G10379" s="5" t="str">
        <f aca="false">IF($A10379="","",INDEX(CARTAO_COMPRAS!$I:$I,INT((ROW()-2)/20)+2))</f>
        <v/>
      </c>
      <c r="H10379" s="4" t="str">
        <f aca="false">IF($A10379="","",EDATE(INDEX(CARTAO_COMPRAS!$J:$J,INT((ROW()-2)/20)+2),MOD(ROW()-2,20)))</f>
        <v/>
      </c>
      <c r="I10379" s="4" t="str">
        <f aca="false">IF($H10379="","",$H10379-WEEKDAY($H10379,2)+1)</f>
        <v/>
      </c>
      <c r="J10379" s="4" t="str">
        <f aca="false">IF($I10379="","",$I10379+6)</f>
        <v/>
      </c>
      <c r="K10379" s="6" t="str">
        <f aca="false">IF($H10379="","",DATE(YEAR($H10379),MONTH($H10379),1))</f>
        <v/>
      </c>
      <c r="L10379" s="0" t="str">
        <f aca="false">IF($A10379="","",INDEX(CARTAO_COMPRAS!$K:$K,INT((ROW()-2)/20)+2))</f>
        <v/>
      </c>
      <c r="M10379" s="0" t="str">
        <f aca="false">IF($A10379="","","Compra no cartão")</f>
        <v/>
      </c>
    </row>
    <row r="10380" customFormat="false" ht="13.5" hidden="false" customHeight="false" outlineLevel="0" collapsed="false">
      <c r="A10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0" s="0" t="str">
        <f aca="false">IF($A10380="","",INDEX(CARTAO_COMPRAS!$C:$C,INT((ROW()-2)/20)+2))</f>
        <v/>
      </c>
      <c r="C10380" s="0" t="str">
        <f aca="false">IF($A10380="","",INDEX(CARTAO_COMPRAS!$D:$D,INT((ROW()-2)/20)+2))</f>
        <v/>
      </c>
      <c r="D10380" s="0" t="str">
        <f aca="false">IF($A10380="","",INDEX(CARTAO_COMPRAS!$E:$E,INT((ROW()-2)/20)+2))</f>
        <v/>
      </c>
      <c r="E10380" s="0" t="str">
        <f aca="false">IF($A10380="","",INDEX(CARTAO_COMPRAS!$H:$H,INT((ROW()-2)/20)+2)+MOD(ROW()-2,20))</f>
        <v/>
      </c>
      <c r="F10380" s="0" t="str">
        <f aca="false">IF($A10380="","",INDEX(CARTAO_COMPRAS!$G:$G,INT((ROW()-2)/20)+2))</f>
        <v/>
      </c>
      <c r="G10380" s="5" t="str">
        <f aca="false">IF($A10380="","",INDEX(CARTAO_COMPRAS!$I:$I,INT((ROW()-2)/20)+2))</f>
        <v/>
      </c>
      <c r="H10380" s="4" t="str">
        <f aca="false">IF($A10380="","",EDATE(INDEX(CARTAO_COMPRAS!$J:$J,INT((ROW()-2)/20)+2),MOD(ROW()-2,20)))</f>
        <v/>
      </c>
      <c r="I10380" s="4" t="str">
        <f aca="false">IF($H10380="","",$H10380-WEEKDAY($H10380,2)+1)</f>
        <v/>
      </c>
      <c r="J10380" s="4" t="str">
        <f aca="false">IF($I10380="","",$I10380+6)</f>
        <v/>
      </c>
      <c r="K10380" s="6" t="str">
        <f aca="false">IF($H10380="","",DATE(YEAR($H10380),MONTH($H10380),1))</f>
        <v/>
      </c>
      <c r="L10380" s="0" t="str">
        <f aca="false">IF($A10380="","",INDEX(CARTAO_COMPRAS!$K:$K,INT((ROW()-2)/20)+2))</f>
        <v/>
      </c>
      <c r="M10380" s="0" t="str">
        <f aca="false">IF($A10380="","","Compra no cartão")</f>
        <v/>
      </c>
    </row>
    <row r="10381" customFormat="false" ht="13.5" hidden="false" customHeight="false" outlineLevel="0" collapsed="false">
      <c r="A10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1" s="0" t="str">
        <f aca="false">IF($A10381="","",INDEX(CARTAO_COMPRAS!$C:$C,INT((ROW()-2)/20)+2))</f>
        <v/>
      </c>
      <c r="C10381" s="0" t="str">
        <f aca="false">IF($A10381="","",INDEX(CARTAO_COMPRAS!$D:$D,INT((ROW()-2)/20)+2))</f>
        <v/>
      </c>
      <c r="D10381" s="0" t="str">
        <f aca="false">IF($A10381="","",INDEX(CARTAO_COMPRAS!$E:$E,INT((ROW()-2)/20)+2))</f>
        <v/>
      </c>
      <c r="E10381" s="0" t="str">
        <f aca="false">IF($A10381="","",INDEX(CARTAO_COMPRAS!$H:$H,INT((ROW()-2)/20)+2)+MOD(ROW()-2,20))</f>
        <v/>
      </c>
      <c r="F10381" s="0" t="str">
        <f aca="false">IF($A10381="","",INDEX(CARTAO_COMPRAS!$G:$G,INT((ROW()-2)/20)+2))</f>
        <v/>
      </c>
      <c r="G10381" s="5" t="str">
        <f aca="false">IF($A10381="","",INDEX(CARTAO_COMPRAS!$I:$I,INT((ROW()-2)/20)+2))</f>
        <v/>
      </c>
      <c r="H10381" s="4" t="str">
        <f aca="false">IF($A10381="","",EDATE(INDEX(CARTAO_COMPRAS!$J:$J,INT((ROW()-2)/20)+2),MOD(ROW()-2,20)))</f>
        <v/>
      </c>
      <c r="I10381" s="4" t="str">
        <f aca="false">IF($H10381="","",$H10381-WEEKDAY($H10381,2)+1)</f>
        <v/>
      </c>
      <c r="J10381" s="4" t="str">
        <f aca="false">IF($I10381="","",$I10381+6)</f>
        <v/>
      </c>
      <c r="K10381" s="6" t="str">
        <f aca="false">IF($H10381="","",DATE(YEAR($H10381),MONTH($H10381),1))</f>
        <v/>
      </c>
      <c r="L10381" s="0" t="str">
        <f aca="false">IF($A10381="","",INDEX(CARTAO_COMPRAS!$K:$K,INT((ROW()-2)/20)+2))</f>
        <v/>
      </c>
      <c r="M10381" s="0" t="str">
        <f aca="false">IF($A10381="","","Compra no cartão")</f>
        <v/>
      </c>
    </row>
    <row r="10382" customFormat="false" ht="13.5" hidden="false" customHeight="false" outlineLevel="0" collapsed="false">
      <c r="A103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2" s="0" t="str">
        <f aca="false">IF($A10382="","",INDEX(CARTAO_COMPRAS!$C:$C,INT((ROW()-2)/20)+2))</f>
        <v/>
      </c>
      <c r="C10382" s="0" t="str">
        <f aca="false">IF($A10382="","",INDEX(CARTAO_COMPRAS!$D:$D,INT((ROW()-2)/20)+2))</f>
        <v/>
      </c>
      <c r="D10382" s="0" t="str">
        <f aca="false">IF($A10382="","",INDEX(CARTAO_COMPRAS!$E:$E,INT((ROW()-2)/20)+2))</f>
        <v/>
      </c>
      <c r="E10382" s="0" t="str">
        <f aca="false">IF($A10382="","",INDEX(CARTAO_COMPRAS!$H:$H,INT((ROW()-2)/20)+2)+MOD(ROW()-2,20))</f>
        <v/>
      </c>
      <c r="F10382" s="0" t="str">
        <f aca="false">IF($A10382="","",INDEX(CARTAO_COMPRAS!$G:$G,INT((ROW()-2)/20)+2))</f>
        <v/>
      </c>
      <c r="G10382" s="5" t="str">
        <f aca="false">IF($A10382="","",INDEX(CARTAO_COMPRAS!$I:$I,INT((ROW()-2)/20)+2))</f>
        <v/>
      </c>
      <c r="H10382" s="4" t="str">
        <f aca="false">IF($A10382="","",EDATE(INDEX(CARTAO_COMPRAS!$J:$J,INT((ROW()-2)/20)+2),MOD(ROW()-2,20)))</f>
        <v/>
      </c>
      <c r="I10382" s="4" t="str">
        <f aca="false">IF($H10382="","",$H10382-WEEKDAY($H10382,2)+1)</f>
        <v/>
      </c>
      <c r="J10382" s="4" t="str">
        <f aca="false">IF($I10382="","",$I10382+6)</f>
        <v/>
      </c>
      <c r="K10382" s="6" t="str">
        <f aca="false">IF($H10382="","",DATE(YEAR($H10382),MONTH($H10382),1))</f>
        <v/>
      </c>
      <c r="L10382" s="0" t="str">
        <f aca="false">IF($A10382="","",INDEX(CARTAO_COMPRAS!$K:$K,INT((ROW()-2)/20)+2))</f>
        <v/>
      </c>
      <c r="M10382" s="0" t="str">
        <f aca="false">IF($A10382="","","Compra no cartão")</f>
        <v/>
      </c>
    </row>
    <row r="10383" customFormat="false" ht="13.5" hidden="false" customHeight="false" outlineLevel="0" collapsed="false">
      <c r="A10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3" s="0" t="str">
        <f aca="false">IF($A10383="","",INDEX(CARTAO_COMPRAS!$C:$C,INT((ROW()-2)/20)+2))</f>
        <v/>
      </c>
      <c r="C10383" s="0" t="str">
        <f aca="false">IF($A10383="","",INDEX(CARTAO_COMPRAS!$D:$D,INT((ROW()-2)/20)+2))</f>
        <v/>
      </c>
      <c r="D10383" s="0" t="str">
        <f aca="false">IF($A10383="","",INDEX(CARTAO_COMPRAS!$E:$E,INT((ROW()-2)/20)+2))</f>
        <v/>
      </c>
      <c r="E10383" s="0" t="str">
        <f aca="false">IF($A10383="","",INDEX(CARTAO_COMPRAS!$H:$H,INT((ROW()-2)/20)+2)+MOD(ROW()-2,20))</f>
        <v/>
      </c>
      <c r="F10383" s="0" t="str">
        <f aca="false">IF($A10383="","",INDEX(CARTAO_COMPRAS!$G:$G,INT((ROW()-2)/20)+2))</f>
        <v/>
      </c>
      <c r="G10383" s="5" t="str">
        <f aca="false">IF($A10383="","",INDEX(CARTAO_COMPRAS!$I:$I,INT((ROW()-2)/20)+2))</f>
        <v/>
      </c>
      <c r="H10383" s="4" t="str">
        <f aca="false">IF($A10383="","",EDATE(INDEX(CARTAO_COMPRAS!$J:$J,INT((ROW()-2)/20)+2),MOD(ROW()-2,20)))</f>
        <v/>
      </c>
      <c r="I10383" s="4" t="str">
        <f aca="false">IF($H10383="","",$H10383-WEEKDAY($H10383,2)+1)</f>
        <v/>
      </c>
      <c r="J10383" s="4" t="str">
        <f aca="false">IF($I10383="","",$I10383+6)</f>
        <v/>
      </c>
      <c r="K10383" s="6" t="str">
        <f aca="false">IF($H10383="","",DATE(YEAR($H10383),MONTH($H10383),1))</f>
        <v/>
      </c>
      <c r="L10383" s="0" t="str">
        <f aca="false">IF($A10383="","",INDEX(CARTAO_COMPRAS!$K:$K,INT((ROW()-2)/20)+2))</f>
        <v/>
      </c>
      <c r="M10383" s="0" t="str">
        <f aca="false">IF($A10383="","","Compra no cartão")</f>
        <v/>
      </c>
    </row>
    <row r="10384" customFormat="false" ht="13.5" hidden="false" customHeight="false" outlineLevel="0" collapsed="false">
      <c r="A10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4" s="0" t="str">
        <f aca="false">IF($A10384="","",INDEX(CARTAO_COMPRAS!$C:$C,INT((ROW()-2)/20)+2))</f>
        <v/>
      </c>
      <c r="C10384" s="0" t="str">
        <f aca="false">IF($A10384="","",INDEX(CARTAO_COMPRAS!$D:$D,INT((ROW()-2)/20)+2))</f>
        <v/>
      </c>
      <c r="D10384" s="0" t="str">
        <f aca="false">IF($A10384="","",INDEX(CARTAO_COMPRAS!$E:$E,INT((ROW()-2)/20)+2))</f>
        <v/>
      </c>
      <c r="E10384" s="0" t="str">
        <f aca="false">IF($A10384="","",INDEX(CARTAO_COMPRAS!$H:$H,INT((ROW()-2)/20)+2)+MOD(ROW()-2,20))</f>
        <v/>
      </c>
      <c r="F10384" s="0" t="str">
        <f aca="false">IF($A10384="","",INDEX(CARTAO_COMPRAS!$G:$G,INT((ROW()-2)/20)+2))</f>
        <v/>
      </c>
      <c r="G10384" s="5" t="str">
        <f aca="false">IF($A10384="","",INDEX(CARTAO_COMPRAS!$I:$I,INT((ROW()-2)/20)+2))</f>
        <v/>
      </c>
      <c r="H10384" s="4" t="str">
        <f aca="false">IF($A10384="","",EDATE(INDEX(CARTAO_COMPRAS!$J:$J,INT((ROW()-2)/20)+2),MOD(ROW()-2,20)))</f>
        <v/>
      </c>
      <c r="I10384" s="4" t="str">
        <f aca="false">IF($H10384="","",$H10384-WEEKDAY($H10384,2)+1)</f>
        <v/>
      </c>
      <c r="J10384" s="4" t="str">
        <f aca="false">IF($I10384="","",$I10384+6)</f>
        <v/>
      </c>
      <c r="K10384" s="6" t="str">
        <f aca="false">IF($H10384="","",DATE(YEAR($H10384),MONTH($H10384),1))</f>
        <v/>
      </c>
      <c r="L10384" s="0" t="str">
        <f aca="false">IF($A10384="","",INDEX(CARTAO_COMPRAS!$K:$K,INT((ROW()-2)/20)+2))</f>
        <v/>
      </c>
      <c r="M10384" s="0" t="str">
        <f aca="false">IF($A10384="","","Compra no cartão")</f>
        <v/>
      </c>
    </row>
    <row r="10385" customFormat="false" ht="13.5" hidden="false" customHeight="false" outlineLevel="0" collapsed="false">
      <c r="A10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5" s="0" t="str">
        <f aca="false">IF($A10385="","",INDEX(CARTAO_COMPRAS!$C:$C,INT((ROW()-2)/20)+2))</f>
        <v/>
      </c>
      <c r="C10385" s="0" t="str">
        <f aca="false">IF($A10385="","",INDEX(CARTAO_COMPRAS!$D:$D,INT((ROW()-2)/20)+2))</f>
        <v/>
      </c>
      <c r="D10385" s="0" t="str">
        <f aca="false">IF($A10385="","",INDEX(CARTAO_COMPRAS!$E:$E,INT((ROW()-2)/20)+2))</f>
        <v/>
      </c>
      <c r="E10385" s="0" t="str">
        <f aca="false">IF($A10385="","",INDEX(CARTAO_COMPRAS!$H:$H,INT((ROW()-2)/20)+2)+MOD(ROW()-2,20))</f>
        <v/>
      </c>
      <c r="F10385" s="0" t="str">
        <f aca="false">IF($A10385="","",INDEX(CARTAO_COMPRAS!$G:$G,INT((ROW()-2)/20)+2))</f>
        <v/>
      </c>
      <c r="G10385" s="5" t="str">
        <f aca="false">IF($A10385="","",INDEX(CARTAO_COMPRAS!$I:$I,INT((ROW()-2)/20)+2))</f>
        <v/>
      </c>
      <c r="H10385" s="4" t="str">
        <f aca="false">IF($A10385="","",EDATE(INDEX(CARTAO_COMPRAS!$J:$J,INT((ROW()-2)/20)+2),MOD(ROW()-2,20)))</f>
        <v/>
      </c>
      <c r="I10385" s="4" t="str">
        <f aca="false">IF($H10385="","",$H10385-WEEKDAY($H10385,2)+1)</f>
        <v/>
      </c>
      <c r="J10385" s="4" t="str">
        <f aca="false">IF($I10385="","",$I10385+6)</f>
        <v/>
      </c>
      <c r="K10385" s="6" t="str">
        <f aca="false">IF($H10385="","",DATE(YEAR($H10385),MONTH($H10385),1))</f>
        <v/>
      </c>
      <c r="L10385" s="0" t="str">
        <f aca="false">IF($A10385="","",INDEX(CARTAO_COMPRAS!$K:$K,INT((ROW()-2)/20)+2))</f>
        <v/>
      </c>
      <c r="M10385" s="0" t="str">
        <f aca="false">IF($A10385="","","Compra no cartão")</f>
        <v/>
      </c>
    </row>
    <row r="10386" customFormat="false" ht="13.5" hidden="false" customHeight="false" outlineLevel="0" collapsed="false">
      <c r="A10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6" s="0" t="str">
        <f aca="false">IF($A10386="","",INDEX(CARTAO_COMPRAS!$C:$C,INT((ROW()-2)/20)+2))</f>
        <v/>
      </c>
      <c r="C10386" s="0" t="str">
        <f aca="false">IF($A10386="","",INDEX(CARTAO_COMPRAS!$D:$D,INT((ROW()-2)/20)+2))</f>
        <v/>
      </c>
      <c r="D10386" s="0" t="str">
        <f aca="false">IF($A10386="","",INDEX(CARTAO_COMPRAS!$E:$E,INT((ROW()-2)/20)+2))</f>
        <v/>
      </c>
      <c r="E10386" s="0" t="str">
        <f aca="false">IF($A10386="","",INDEX(CARTAO_COMPRAS!$H:$H,INT((ROW()-2)/20)+2)+MOD(ROW()-2,20))</f>
        <v/>
      </c>
      <c r="F10386" s="0" t="str">
        <f aca="false">IF($A10386="","",INDEX(CARTAO_COMPRAS!$G:$G,INT((ROW()-2)/20)+2))</f>
        <v/>
      </c>
      <c r="G10386" s="5" t="str">
        <f aca="false">IF($A10386="","",INDEX(CARTAO_COMPRAS!$I:$I,INT((ROW()-2)/20)+2))</f>
        <v/>
      </c>
      <c r="H10386" s="4" t="str">
        <f aca="false">IF($A10386="","",EDATE(INDEX(CARTAO_COMPRAS!$J:$J,INT((ROW()-2)/20)+2),MOD(ROW()-2,20)))</f>
        <v/>
      </c>
      <c r="I10386" s="4" t="str">
        <f aca="false">IF($H10386="","",$H10386-WEEKDAY($H10386,2)+1)</f>
        <v/>
      </c>
      <c r="J10386" s="4" t="str">
        <f aca="false">IF($I10386="","",$I10386+6)</f>
        <v/>
      </c>
      <c r="K10386" s="6" t="str">
        <f aca="false">IF($H10386="","",DATE(YEAR($H10386),MONTH($H10386),1))</f>
        <v/>
      </c>
      <c r="L10386" s="0" t="str">
        <f aca="false">IF($A10386="","",INDEX(CARTAO_COMPRAS!$K:$K,INT((ROW()-2)/20)+2))</f>
        <v/>
      </c>
      <c r="M10386" s="0" t="str">
        <f aca="false">IF($A10386="","","Compra no cartão")</f>
        <v/>
      </c>
    </row>
    <row r="10387" customFormat="false" ht="13.5" hidden="false" customHeight="false" outlineLevel="0" collapsed="false">
      <c r="A10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7" s="0" t="str">
        <f aca="false">IF($A10387="","",INDEX(CARTAO_COMPRAS!$C:$C,INT((ROW()-2)/20)+2))</f>
        <v/>
      </c>
      <c r="C10387" s="0" t="str">
        <f aca="false">IF($A10387="","",INDEX(CARTAO_COMPRAS!$D:$D,INT((ROW()-2)/20)+2))</f>
        <v/>
      </c>
      <c r="D10387" s="0" t="str">
        <f aca="false">IF($A10387="","",INDEX(CARTAO_COMPRAS!$E:$E,INT((ROW()-2)/20)+2))</f>
        <v/>
      </c>
      <c r="E10387" s="0" t="str">
        <f aca="false">IF($A10387="","",INDEX(CARTAO_COMPRAS!$H:$H,INT((ROW()-2)/20)+2)+MOD(ROW()-2,20))</f>
        <v/>
      </c>
      <c r="F10387" s="0" t="str">
        <f aca="false">IF($A10387="","",INDEX(CARTAO_COMPRAS!$G:$G,INT((ROW()-2)/20)+2))</f>
        <v/>
      </c>
      <c r="G10387" s="5" t="str">
        <f aca="false">IF($A10387="","",INDEX(CARTAO_COMPRAS!$I:$I,INT((ROW()-2)/20)+2))</f>
        <v/>
      </c>
      <c r="H10387" s="4" t="str">
        <f aca="false">IF($A10387="","",EDATE(INDEX(CARTAO_COMPRAS!$J:$J,INT((ROW()-2)/20)+2),MOD(ROW()-2,20)))</f>
        <v/>
      </c>
      <c r="I10387" s="4" t="str">
        <f aca="false">IF($H10387="","",$H10387-WEEKDAY($H10387,2)+1)</f>
        <v/>
      </c>
      <c r="J10387" s="4" t="str">
        <f aca="false">IF($I10387="","",$I10387+6)</f>
        <v/>
      </c>
      <c r="K10387" s="6" t="str">
        <f aca="false">IF($H10387="","",DATE(YEAR($H10387),MONTH($H10387),1))</f>
        <v/>
      </c>
      <c r="L10387" s="0" t="str">
        <f aca="false">IF($A10387="","",INDEX(CARTAO_COMPRAS!$K:$K,INT((ROW()-2)/20)+2))</f>
        <v/>
      </c>
      <c r="M10387" s="0" t="str">
        <f aca="false">IF($A10387="","","Compra no cartão")</f>
        <v/>
      </c>
    </row>
    <row r="10388" customFormat="false" ht="13.5" hidden="false" customHeight="false" outlineLevel="0" collapsed="false">
      <c r="A10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8" s="0" t="str">
        <f aca="false">IF($A10388="","",INDEX(CARTAO_COMPRAS!$C:$C,INT((ROW()-2)/20)+2))</f>
        <v/>
      </c>
      <c r="C10388" s="0" t="str">
        <f aca="false">IF($A10388="","",INDEX(CARTAO_COMPRAS!$D:$D,INT((ROW()-2)/20)+2))</f>
        <v/>
      </c>
      <c r="D10388" s="0" t="str">
        <f aca="false">IF($A10388="","",INDEX(CARTAO_COMPRAS!$E:$E,INT((ROW()-2)/20)+2))</f>
        <v/>
      </c>
      <c r="E10388" s="0" t="str">
        <f aca="false">IF($A10388="","",INDEX(CARTAO_COMPRAS!$H:$H,INT((ROW()-2)/20)+2)+MOD(ROW()-2,20))</f>
        <v/>
      </c>
      <c r="F10388" s="0" t="str">
        <f aca="false">IF($A10388="","",INDEX(CARTAO_COMPRAS!$G:$G,INT((ROW()-2)/20)+2))</f>
        <v/>
      </c>
      <c r="G10388" s="5" t="str">
        <f aca="false">IF($A10388="","",INDEX(CARTAO_COMPRAS!$I:$I,INT((ROW()-2)/20)+2))</f>
        <v/>
      </c>
      <c r="H10388" s="4" t="str">
        <f aca="false">IF($A10388="","",EDATE(INDEX(CARTAO_COMPRAS!$J:$J,INT((ROW()-2)/20)+2),MOD(ROW()-2,20)))</f>
        <v/>
      </c>
      <c r="I10388" s="4" t="str">
        <f aca="false">IF($H10388="","",$H10388-WEEKDAY($H10388,2)+1)</f>
        <v/>
      </c>
      <c r="J10388" s="4" t="str">
        <f aca="false">IF($I10388="","",$I10388+6)</f>
        <v/>
      </c>
      <c r="K10388" s="6" t="str">
        <f aca="false">IF($H10388="","",DATE(YEAR($H10388),MONTH($H10388),1))</f>
        <v/>
      </c>
      <c r="L10388" s="0" t="str">
        <f aca="false">IF($A10388="","",INDEX(CARTAO_COMPRAS!$K:$K,INT((ROW()-2)/20)+2))</f>
        <v/>
      </c>
      <c r="M10388" s="0" t="str">
        <f aca="false">IF($A10388="","","Compra no cartão")</f>
        <v/>
      </c>
    </row>
    <row r="10389" customFormat="false" ht="13.5" hidden="false" customHeight="false" outlineLevel="0" collapsed="false">
      <c r="A10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89" s="0" t="str">
        <f aca="false">IF($A10389="","",INDEX(CARTAO_COMPRAS!$C:$C,INT((ROW()-2)/20)+2))</f>
        <v/>
      </c>
      <c r="C10389" s="0" t="str">
        <f aca="false">IF($A10389="","",INDEX(CARTAO_COMPRAS!$D:$D,INT((ROW()-2)/20)+2))</f>
        <v/>
      </c>
      <c r="D10389" s="0" t="str">
        <f aca="false">IF($A10389="","",INDEX(CARTAO_COMPRAS!$E:$E,INT((ROW()-2)/20)+2))</f>
        <v/>
      </c>
      <c r="E10389" s="0" t="str">
        <f aca="false">IF($A10389="","",INDEX(CARTAO_COMPRAS!$H:$H,INT((ROW()-2)/20)+2)+MOD(ROW()-2,20))</f>
        <v/>
      </c>
      <c r="F10389" s="0" t="str">
        <f aca="false">IF($A10389="","",INDEX(CARTAO_COMPRAS!$G:$G,INT((ROW()-2)/20)+2))</f>
        <v/>
      </c>
      <c r="G10389" s="5" t="str">
        <f aca="false">IF($A10389="","",INDEX(CARTAO_COMPRAS!$I:$I,INT((ROW()-2)/20)+2))</f>
        <v/>
      </c>
      <c r="H10389" s="4" t="str">
        <f aca="false">IF($A10389="","",EDATE(INDEX(CARTAO_COMPRAS!$J:$J,INT((ROW()-2)/20)+2),MOD(ROW()-2,20)))</f>
        <v/>
      </c>
      <c r="I10389" s="4" t="str">
        <f aca="false">IF($H10389="","",$H10389-WEEKDAY($H10389,2)+1)</f>
        <v/>
      </c>
      <c r="J10389" s="4" t="str">
        <f aca="false">IF($I10389="","",$I10389+6)</f>
        <v/>
      </c>
      <c r="K10389" s="6" t="str">
        <f aca="false">IF($H10389="","",DATE(YEAR($H10389),MONTH($H10389),1))</f>
        <v/>
      </c>
      <c r="L10389" s="0" t="str">
        <f aca="false">IF($A10389="","",INDEX(CARTAO_COMPRAS!$K:$K,INT((ROW()-2)/20)+2))</f>
        <v/>
      </c>
      <c r="M10389" s="0" t="str">
        <f aca="false">IF($A10389="","","Compra no cartão")</f>
        <v/>
      </c>
    </row>
    <row r="10390" customFormat="false" ht="13.5" hidden="false" customHeight="false" outlineLevel="0" collapsed="false">
      <c r="A10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0" s="0" t="str">
        <f aca="false">IF($A10390="","",INDEX(CARTAO_COMPRAS!$C:$C,INT((ROW()-2)/20)+2))</f>
        <v/>
      </c>
      <c r="C10390" s="0" t="str">
        <f aca="false">IF($A10390="","",INDEX(CARTAO_COMPRAS!$D:$D,INT((ROW()-2)/20)+2))</f>
        <v/>
      </c>
      <c r="D10390" s="0" t="str">
        <f aca="false">IF($A10390="","",INDEX(CARTAO_COMPRAS!$E:$E,INT((ROW()-2)/20)+2))</f>
        <v/>
      </c>
      <c r="E10390" s="0" t="str">
        <f aca="false">IF($A10390="","",INDEX(CARTAO_COMPRAS!$H:$H,INT((ROW()-2)/20)+2)+MOD(ROW()-2,20))</f>
        <v/>
      </c>
      <c r="F10390" s="0" t="str">
        <f aca="false">IF($A10390="","",INDEX(CARTAO_COMPRAS!$G:$G,INT((ROW()-2)/20)+2))</f>
        <v/>
      </c>
      <c r="G10390" s="5" t="str">
        <f aca="false">IF($A10390="","",INDEX(CARTAO_COMPRAS!$I:$I,INT((ROW()-2)/20)+2))</f>
        <v/>
      </c>
      <c r="H10390" s="4" t="str">
        <f aca="false">IF($A10390="","",EDATE(INDEX(CARTAO_COMPRAS!$J:$J,INT((ROW()-2)/20)+2),MOD(ROW()-2,20)))</f>
        <v/>
      </c>
      <c r="I10390" s="4" t="str">
        <f aca="false">IF($H10390="","",$H10390-WEEKDAY($H10390,2)+1)</f>
        <v/>
      </c>
      <c r="J10390" s="4" t="str">
        <f aca="false">IF($I10390="","",$I10390+6)</f>
        <v/>
      </c>
      <c r="K10390" s="6" t="str">
        <f aca="false">IF($H10390="","",DATE(YEAR($H10390),MONTH($H10390),1))</f>
        <v/>
      </c>
      <c r="L10390" s="0" t="str">
        <f aca="false">IF($A10390="","",INDEX(CARTAO_COMPRAS!$K:$K,INT((ROW()-2)/20)+2))</f>
        <v/>
      </c>
      <c r="M10390" s="0" t="str">
        <f aca="false">IF($A10390="","","Compra no cartão")</f>
        <v/>
      </c>
    </row>
    <row r="10391" customFormat="false" ht="13.5" hidden="false" customHeight="false" outlineLevel="0" collapsed="false">
      <c r="A10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1" s="0" t="str">
        <f aca="false">IF($A10391="","",INDEX(CARTAO_COMPRAS!$C:$C,INT((ROW()-2)/20)+2))</f>
        <v/>
      </c>
      <c r="C10391" s="0" t="str">
        <f aca="false">IF($A10391="","",INDEX(CARTAO_COMPRAS!$D:$D,INT((ROW()-2)/20)+2))</f>
        <v/>
      </c>
      <c r="D10391" s="0" t="str">
        <f aca="false">IF($A10391="","",INDEX(CARTAO_COMPRAS!$E:$E,INT((ROW()-2)/20)+2))</f>
        <v/>
      </c>
      <c r="E10391" s="0" t="str">
        <f aca="false">IF($A10391="","",INDEX(CARTAO_COMPRAS!$H:$H,INT((ROW()-2)/20)+2)+MOD(ROW()-2,20))</f>
        <v/>
      </c>
      <c r="F10391" s="0" t="str">
        <f aca="false">IF($A10391="","",INDEX(CARTAO_COMPRAS!$G:$G,INT((ROW()-2)/20)+2))</f>
        <v/>
      </c>
      <c r="G10391" s="5" t="str">
        <f aca="false">IF($A10391="","",INDEX(CARTAO_COMPRAS!$I:$I,INT((ROW()-2)/20)+2))</f>
        <v/>
      </c>
      <c r="H10391" s="4" t="str">
        <f aca="false">IF($A10391="","",EDATE(INDEX(CARTAO_COMPRAS!$J:$J,INT((ROW()-2)/20)+2),MOD(ROW()-2,20)))</f>
        <v/>
      </c>
      <c r="I10391" s="4" t="str">
        <f aca="false">IF($H10391="","",$H10391-WEEKDAY($H10391,2)+1)</f>
        <v/>
      </c>
      <c r="J10391" s="4" t="str">
        <f aca="false">IF($I10391="","",$I10391+6)</f>
        <v/>
      </c>
      <c r="K10391" s="6" t="str">
        <f aca="false">IF($H10391="","",DATE(YEAR($H10391),MONTH($H10391),1))</f>
        <v/>
      </c>
      <c r="L10391" s="0" t="str">
        <f aca="false">IF($A10391="","",INDEX(CARTAO_COMPRAS!$K:$K,INT((ROW()-2)/20)+2))</f>
        <v/>
      </c>
      <c r="M10391" s="0" t="str">
        <f aca="false">IF($A10391="","","Compra no cartão")</f>
        <v/>
      </c>
    </row>
    <row r="10392" customFormat="false" ht="13.5" hidden="false" customHeight="false" outlineLevel="0" collapsed="false">
      <c r="A10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2" s="0" t="str">
        <f aca="false">IF($A10392="","",INDEX(CARTAO_COMPRAS!$C:$C,INT((ROW()-2)/20)+2))</f>
        <v/>
      </c>
      <c r="C10392" s="0" t="str">
        <f aca="false">IF($A10392="","",INDEX(CARTAO_COMPRAS!$D:$D,INT((ROW()-2)/20)+2))</f>
        <v/>
      </c>
      <c r="D10392" s="0" t="str">
        <f aca="false">IF($A10392="","",INDEX(CARTAO_COMPRAS!$E:$E,INT((ROW()-2)/20)+2))</f>
        <v/>
      </c>
      <c r="E10392" s="0" t="str">
        <f aca="false">IF($A10392="","",INDEX(CARTAO_COMPRAS!$H:$H,INT((ROW()-2)/20)+2)+MOD(ROW()-2,20))</f>
        <v/>
      </c>
      <c r="F10392" s="0" t="str">
        <f aca="false">IF($A10392="","",INDEX(CARTAO_COMPRAS!$G:$G,INT((ROW()-2)/20)+2))</f>
        <v/>
      </c>
      <c r="G10392" s="5" t="str">
        <f aca="false">IF($A10392="","",INDEX(CARTAO_COMPRAS!$I:$I,INT((ROW()-2)/20)+2))</f>
        <v/>
      </c>
      <c r="H10392" s="4" t="str">
        <f aca="false">IF($A10392="","",EDATE(INDEX(CARTAO_COMPRAS!$J:$J,INT((ROW()-2)/20)+2),MOD(ROW()-2,20)))</f>
        <v/>
      </c>
      <c r="I10392" s="4" t="str">
        <f aca="false">IF($H10392="","",$H10392-WEEKDAY($H10392,2)+1)</f>
        <v/>
      </c>
      <c r="J10392" s="4" t="str">
        <f aca="false">IF($I10392="","",$I10392+6)</f>
        <v/>
      </c>
      <c r="K10392" s="6" t="str">
        <f aca="false">IF($H10392="","",DATE(YEAR($H10392),MONTH($H10392),1))</f>
        <v/>
      </c>
      <c r="L10392" s="0" t="str">
        <f aca="false">IF($A10392="","",INDEX(CARTAO_COMPRAS!$K:$K,INT((ROW()-2)/20)+2))</f>
        <v/>
      </c>
      <c r="M10392" s="0" t="str">
        <f aca="false">IF($A10392="","","Compra no cartão")</f>
        <v/>
      </c>
    </row>
    <row r="10393" customFormat="false" ht="13.5" hidden="false" customHeight="false" outlineLevel="0" collapsed="false">
      <c r="A10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3" s="0" t="str">
        <f aca="false">IF($A10393="","",INDEX(CARTAO_COMPRAS!$C:$C,INT((ROW()-2)/20)+2))</f>
        <v/>
      </c>
      <c r="C10393" s="0" t="str">
        <f aca="false">IF($A10393="","",INDEX(CARTAO_COMPRAS!$D:$D,INT((ROW()-2)/20)+2))</f>
        <v/>
      </c>
      <c r="D10393" s="0" t="str">
        <f aca="false">IF($A10393="","",INDEX(CARTAO_COMPRAS!$E:$E,INT((ROW()-2)/20)+2))</f>
        <v/>
      </c>
      <c r="E10393" s="0" t="str">
        <f aca="false">IF($A10393="","",INDEX(CARTAO_COMPRAS!$H:$H,INT((ROW()-2)/20)+2)+MOD(ROW()-2,20))</f>
        <v/>
      </c>
      <c r="F10393" s="0" t="str">
        <f aca="false">IF($A10393="","",INDEX(CARTAO_COMPRAS!$G:$G,INT((ROW()-2)/20)+2))</f>
        <v/>
      </c>
      <c r="G10393" s="5" t="str">
        <f aca="false">IF($A10393="","",INDEX(CARTAO_COMPRAS!$I:$I,INT((ROW()-2)/20)+2))</f>
        <v/>
      </c>
      <c r="H10393" s="4" t="str">
        <f aca="false">IF($A10393="","",EDATE(INDEX(CARTAO_COMPRAS!$J:$J,INT((ROW()-2)/20)+2),MOD(ROW()-2,20)))</f>
        <v/>
      </c>
      <c r="I10393" s="4" t="str">
        <f aca="false">IF($H10393="","",$H10393-WEEKDAY($H10393,2)+1)</f>
        <v/>
      </c>
      <c r="J10393" s="4" t="str">
        <f aca="false">IF($I10393="","",$I10393+6)</f>
        <v/>
      </c>
      <c r="K10393" s="6" t="str">
        <f aca="false">IF($H10393="","",DATE(YEAR($H10393),MONTH($H10393),1))</f>
        <v/>
      </c>
      <c r="L10393" s="0" t="str">
        <f aca="false">IF($A10393="","",INDEX(CARTAO_COMPRAS!$K:$K,INT((ROW()-2)/20)+2))</f>
        <v/>
      </c>
      <c r="M10393" s="0" t="str">
        <f aca="false">IF($A10393="","","Compra no cartão")</f>
        <v/>
      </c>
    </row>
    <row r="10394" customFormat="false" ht="13.5" hidden="false" customHeight="false" outlineLevel="0" collapsed="false">
      <c r="A10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4" s="0" t="str">
        <f aca="false">IF($A10394="","",INDEX(CARTAO_COMPRAS!$C:$C,INT((ROW()-2)/20)+2))</f>
        <v/>
      </c>
      <c r="C10394" s="0" t="str">
        <f aca="false">IF($A10394="","",INDEX(CARTAO_COMPRAS!$D:$D,INT((ROW()-2)/20)+2))</f>
        <v/>
      </c>
      <c r="D10394" s="0" t="str">
        <f aca="false">IF($A10394="","",INDEX(CARTAO_COMPRAS!$E:$E,INT((ROW()-2)/20)+2))</f>
        <v/>
      </c>
      <c r="E10394" s="0" t="str">
        <f aca="false">IF($A10394="","",INDEX(CARTAO_COMPRAS!$H:$H,INT((ROW()-2)/20)+2)+MOD(ROW()-2,20))</f>
        <v/>
      </c>
      <c r="F10394" s="0" t="str">
        <f aca="false">IF($A10394="","",INDEX(CARTAO_COMPRAS!$G:$G,INT((ROW()-2)/20)+2))</f>
        <v/>
      </c>
      <c r="G10394" s="5" t="str">
        <f aca="false">IF($A10394="","",INDEX(CARTAO_COMPRAS!$I:$I,INT((ROW()-2)/20)+2))</f>
        <v/>
      </c>
      <c r="H10394" s="4" t="str">
        <f aca="false">IF($A10394="","",EDATE(INDEX(CARTAO_COMPRAS!$J:$J,INT((ROW()-2)/20)+2),MOD(ROW()-2,20)))</f>
        <v/>
      </c>
      <c r="I10394" s="4" t="str">
        <f aca="false">IF($H10394="","",$H10394-WEEKDAY($H10394,2)+1)</f>
        <v/>
      </c>
      <c r="J10394" s="4" t="str">
        <f aca="false">IF($I10394="","",$I10394+6)</f>
        <v/>
      </c>
      <c r="K10394" s="6" t="str">
        <f aca="false">IF($H10394="","",DATE(YEAR($H10394),MONTH($H10394),1))</f>
        <v/>
      </c>
      <c r="L10394" s="0" t="str">
        <f aca="false">IF($A10394="","",INDEX(CARTAO_COMPRAS!$K:$K,INT((ROW()-2)/20)+2))</f>
        <v/>
      </c>
      <c r="M10394" s="0" t="str">
        <f aca="false">IF($A10394="","","Compra no cartão")</f>
        <v/>
      </c>
    </row>
    <row r="10395" customFormat="false" ht="13.5" hidden="false" customHeight="false" outlineLevel="0" collapsed="false">
      <c r="A10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5" s="0" t="str">
        <f aca="false">IF($A10395="","",INDEX(CARTAO_COMPRAS!$C:$C,INT((ROW()-2)/20)+2))</f>
        <v/>
      </c>
      <c r="C10395" s="0" t="str">
        <f aca="false">IF($A10395="","",INDEX(CARTAO_COMPRAS!$D:$D,INT((ROW()-2)/20)+2))</f>
        <v/>
      </c>
      <c r="D10395" s="0" t="str">
        <f aca="false">IF($A10395="","",INDEX(CARTAO_COMPRAS!$E:$E,INT((ROW()-2)/20)+2))</f>
        <v/>
      </c>
      <c r="E10395" s="0" t="str">
        <f aca="false">IF($A10395="","",INDEX(CARTAO_COMPRAS!$H:$H,INT((ROW()-2)/20)+2)+MOD(ROW()-2,20))</f>
        <v/>
      </c>
      <c r="F10395" s="0" t="str">
        <f aca="false">IF($A10395="","",INDEX(CARTAO_COMPRAS!$G:$G,INT((ROW()-2)/20)+2))</f>
        <v/>
      </c>
      <c r="G10395" s="5" t="str">
        <f aca="false">IF($A10395="","",INDEX(CARTAO_COMPRAS!$I:$I,INT((ROW()-2)/20)+2))</f>
        <v/>
      </c>
      <c r="H10395" s="4" t="str">
        <f aca="false">IF($A10395="","",EDATE(INDEX(CARTAO_COMPRAS!$J:$J,INT((ROW()-2)/20)+2),MOD(ROW()-2,20)))</f>
        <v/>
      </c>
      <c r="I10395" s="4" t="str">
        <f aca="false">IF($H10395="","",$H10395-WEEKDAY($H10395,2)+1)</f>
        <v/>
      </c>
      <c r="J10395" s="4" t="str">
        <f aca="false">IF($I10395="","",$I10395+6)</f>
        <v/>
      </c>
      <c r="K10395" s="6" t="str">
        <f aca="false">IF($H10395="","",DATE(YEAR($H10395),MONTH($H10395),1))</f>
        <v/>
      </c>
      <c r="L10395" s="0" t="str">
        <f aca="false">IF($A10395="","",INDEX(CARTAO_COMPRAS!$K:$K,INT((ROW()-2)/20)+2))</f>
        <v/>
      </c>
      <c r="M10395" s="0" t="str">
        <f aca="false">IF($A10395="","","Compra no cartão")</f>
        <v/>
      </c>
    </row>
    <row r="10396" customFormat="false" ht="13.5" hidden="false" customHeight="false" outlineLevel="0" collapsed="false">
      <c r="A10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6" s="0" t="str">
        <f aca="false">IF($A10396="","",INDEX(CARTAO_COMPRAS!$C:$C,INT((ROW()-2)/20)+2))</f>
        <v/>
      </c>
      <c r="C10396" s="0" t="str">
        <f aca="false">IF($A10396="","",INDEX(CARTAO_COMPRAS!$D:$D,INT((ROW()-2)/20)+2))</f>
        <v/>
      </c>
      <c r="D10396" s="0" t="str">
        <f aca="false">IF($A10396="","",INDEX(CARTAO_COMPRAS!$E:$E,INT((ROW()-2)/20)+2))</f>
        <v/>
      </c>
      <c r="E10396" s="0" t="str">
        <f aca="false">IF($A10396="","",INDEX(CARTAO_COMPRAS!$H:$H,INT((ROW()-2)/20)+2)+MOD(ROW()-2,20))</f>
        <v/>
      </c>
      <c r="F10396" s="0" t="str">
        <f aca="false">IF($A10396="","",INDEX(CARTAO_COMPRAS!$G:$G,INT((ROW()-2)/20)+2))</f>
        <v/>
      </c>
      <c r="G10396" s="5" t="str">
        <f aca="false">IF($A10396="","",INDEX(CARTAO_COMPRAS!$I:$I,INT((ROW()-2)/20)+2))</f>
        <v/>
      </c>
      <c r="H10396" s="4" t="str">
        <f aca="false">IF($A10396="","",EDATE(INDEX(CARTAO_COMPRAS!$J:$J,INT((ROW()-2)/20)+2),MOD(ROW()-2,20)))</f>
        <v/>
      </c>
      <c r="I10396" s="4" t="str">
        <f aca="false">IF($H10396="","",$H10396-WEEKDAY($H10396,2)+1)</f>
        <v/>
      </c>
      <c r="J10396" s="4" t="str">
        <f aca="false">IF($I10396="","",$I10396+6)</f>
        <v/>
      </c>
      <c r="K10396" s="6" t="str">
        <f aca="false">IF($H10396="","",DATE(YEAR($H10396),MONTH($H10396),1))</f>
        <v/>
      </c>
      <c r="L10396" s="0" t="str">
        <f aca="false">IF($A10396="","",INDEX(CARTAO_COMPRAS!$K:$K,INT((ROW()-2)/20)+2))</f>
        <v/>
      </c>
      <c r="M10396" s="0" t="str">
        <f aca="false">IF($A10396="","","Compra no cartão")</f>
        <v/>
      </c>
    </row>
    <row r="10397" customFormat="false" ht="13.5" hidden="false" customHeight="false" outlineLevel="0" collapsed="false">
      <c r="A10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7" s="0" t="str">
        <f aca="false">IF($A10397="","",INDEX(CARTAO_COMPRAS!$C:$C,INT((ROW()-2)/20)+2))</f>
        <v/>
      </c>
      <c r="C10397" s="0" t="str">
        <f aca="false">IF($A10397="","",INDEX(CARTAO_COMPRAS!$D:$D,INT((ROW()-2)/20)+2))</f>
        <v/>
      </c>
      <c r="D10397" s="0" t="str">
        <f aca="false">IF($A10397="","",INDEX(CARTAO_COMPRAS!$E:$E,INT((ROW()-2)/20)+2))</f>
        <v/>
      </c>
      <c r="E10397" s="0" t="str">
        <f aca="false">IF($A10397="","",INDEX(CARTAO_COMPRAS!$H:$H,INT((ROW()-2)/20)+2)+MOD(ROW()-2,20))</f>
        <v/>
      </c>
      <c r="F10397" s="0" t="str">
        <f aca="false">IF($A10397="","",INDEX(CARTAO_COMPRAS!$G:$G,INT((ROW()-2)/20)+2))</f>
        <v/>
      </c>
      <c r="G10397" s="5" t="str">
        <f aca="false">IF($A10397="","",INDEX(CARTAO_COMPRAS!$I:$I,INT((ROW()-2)/20)+2))</f>
        <v/>
      </c>
      <c r="H10397" s="4" t="str">
        <f aca="false">IF($A10397="","",EDATE(INDEX(CARTAO_COMPRAS!$J:$J,INT((ROW()-2)/20)+2),MOD(ROW()-2,20)))</f>
        <v/>
      </c>
      <c r="I10397" s="4" t="str">
        <f aca="false">IF($H10397="","",$H10397-WEEKDAY($H10397,2)+1)</f>
        <v/>
      </c>
      <c r="J10397" s="4" t="str">
        <f aca="false">IF($I10397="","",$I10397+6)</f>
        <v/>
      </c>
      <c r="K10397" s="6" t="str">
        <f aca="false">IF($H10397="","",DATE(YEAR($H10397),MONTH($H10397),1))</f>
        <v/>
      </c>
      <c r="L10397" s="0" t="str">
        <f aca="false">IF($A10397="","",INDEX(CARTAO_COMPRAS!$K:$K,INT((ROW()-2)/20)+2))</f>
        <v/>
      </c>
      <c r="M10397" s="0" t="str">
        <f aca="false">IF($A10397="","","Compra no cartão")</f>
        <v/>
      </c>
    </row>
    <row r="10398" customFormat="false" ht="13.5" hidden="false" customHeight="false" outlineLevel="0" collapsed="false">
      <c r="A10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8" s="0" t="str">
        <f aca="false">IF($A10398="","",INDEX(CARTAO_COMPRAS!$C:$C,INT((ROW()-2)/20)+2))</f>
        <v/>
      </c>
      <c r="C10398" s="0" t="str">
        <f aca="false">IF($A10398="","",INDEX(CARTAO_COMPRAS!$D:$D,INT((ROW()-2)/20)+2))</f>
        <v/>
      </c>
      <c r="D10398" s="0" t="str">
        <f aca="false">IF($A10398="","",INDEX(CARTAO_COMPRAS!$E:$E,INT((ROW()-2)/20)+2))</f>
        <v/>
      </c>
      <c r="E10398" s="0" t="str">
        <f aca="false">IF($A10398="","",INDEX(CARTAO_COMPRAS!$H:$H,INT((ROW()-2)/20)+2)+MOD(ROW()-2,20))</f>
        <v/>
      </c>
      <c r="F10398" s="0" t="str">
        <f aca="false">IF($A10398="","",INDEX(CARTAO_COMPRAS!$G:$G,INT((ROW()-2)/20)+2))</f>
        <v/>
      </c>
      <c r="G10398" s="5" t="str">
        <f aca="false">IF($A10398="","",INDEX(CARTAO_COMPRAS!$I:$I,INT((ROW()-2)/20)+2))</f>
        <v/>
      </c>
      <c r="H10398" s="4" t="str">
        <f aca="false">IF($A10398="","",EDATE(INDEX(CARTAO_COMPRAS!$J:$J,INT((ROW()-2)/20)+2),MOD(ROW()-2,20)))</f>
        <v/>
      </c>
      <c r="I10398" s="4" t="str">
        <f aca="false">IF($H10398="","",$H10398-WEEKDAY($H10398,2)+1)</f>
        <v/>
      </c>
      <c r="J10398" s="4" t="str">
        <f aca="false">IF($I10398="","",$I10398+6)</f>
        <v/>
      </c>
      <c r="K10398" s="6" t="str">
        <f aca="false">IF($H10398="","",DATE(YEAR($H10398),MONTH($H10398),1))</f>
        <v/>
      </c>
      <c r="L10398" s="0" t="str">
        <f aca="false">IF($A10398="","",INDEX(CARTAO_COMPRAS!$K:$K,INT((ROW()-2)/20)+2))</f>
        <v/>
      </c>
      <c r="M10398" s="0" t="str">
        <f aca="false">IF($A10398="","","Compra no cartão")</f>
        <v/>
      </c>
    </row>
    <row r="10399" customFormat="false" ht="13.5" hidden="false" customHeight="false" outlineLevel="0" collapsed="false">
      <c r="A10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399" s="0" t="str">
        <f aca="false">IF($A10399="","",INDEX(CARTAO_COMPRAS!$C:$C,INT((ROW()-2)/20)+2))</f>
        <v/>
      </c>
      <c r="C10399" s="0" t="str">
        <f aca="false">IF($A10399="","",INDEX(CARTAO_COMPRAS!$D:$D,INT((ROW()-2)/20)+2))</f>
        <v/>
      </c>
      <c r="D10399" s="0" t="str">
        <f aca="false">IF($A10399="","",INDEX(CARTAO_COMPRAS!$E:$E,INT((ROW()-2)/20)+2))</f>
        <v/>
      </c>
      <c r="E10399" s="0" t="str">
        <f aca="false">IF($A10399="","",INDEX(CARTAO_COMPRAS!$H:$H,INT((ROW()-2)/20)+2)+MOD(ROW()-2,20))</f>
        <v/>
      </c>
      <c r="F10399" s="0" t="str">
        <f aca="false">IF($A10399="","",INDEX(CARTAO_COMPRAS!$G:$G,INT((ROW()-2)/20)+2))</f>
        <v/>
      </c>
      <c r="G10399" s="5" t="str">
        <f aca="false">IF($A10399="","",INDEX(CARTAO_COMPRAS!$I:$I,INT((ROW()-2)/20)+2))</f>
        <v/>
      </c>
      <c r="H10399" s="4" t="str">
        <f aca="false">IF($A10399="","",EDATE(INDEX(CARTAO_COMPRAS!$J:$J,INT((ROW()-2)/20)+2),MOD(ROW()-2,20)))</f>
        <v/>
      </c>
      <c r="I10399" s="4" t="str">
        <f aca="false">IF($H10399="","",$H10399-WEEKDAY($H10399,2)+1)</f>
        <v/>
      </c>
      <c r="J10399" s="4" t="str">
        <f aca="false">IF($I10399="","",$I10399+6)</f>
        <v/>
      </c>
      <c r="K10399" s="6" t="str">
        <f aca="false">IF($H10399="","",DATE(YEAR($H10399),MONTH($H10399),1))</f>
        <v/>
      </c>
      <c r="L10399" s="0" t="str">
        <f aca="false">IF($A10399="","",INDEX(CARTAO_COMPRAS!$K:$K,INT((ROW()-2)/20)+2))</f>
        <v/>
      </c>
      <c r="M10399" s="0" t="str">
        <f aca="false">IF($A10399="","","Compra no cartão")</f>
        <v/>
      </c>
    </row>
    <row r="10400" customFormat="false" ht="13.5" hidden="false" customHeight="false" outlineLevel="0" collapsed="false">
      <c r="A10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0" s="0" t="str">
        <f aca="false">IF($A10400="","",INDEX(CARTAO_COMPRAS!$C:$C,INT((ROW()-2)/20)+2))</f>
        <v/>
      </c>
      <c r="C10400" s="0" t="str">
        <f aca="false">IF($A10400="","",INDEX(CARTAO_COMPRAS!$D:$D,INT((ROW()-2)/20)+2))</f>
        <v/>
      </c>
      <c r="D10400" s="0" t="str">
        <f aca="false">IF($A10400="","",INDEX(CARTAO_COMPRAS!$E:$E,INT((ROW()-2)/20)+2))</f>
        <v/>
      </c>
      <c r="E10400" s="0" t="str">
        <f aca="false">IF($A10400="","",INDEX(CARTAO_COMPRAS!$H:$H,INT((ROW()-2)/20)+2)+MOD(ROW()-2,20))</f>
        <v/>
      </c>
      <c r="F10400" s="0" t="str">
        <f aca="false">IF($A10400="","",INDEX(CARTAO_COMPRAS!$G:$G,INT((ROW()-2)/20)+2))</f>
        <v/>
      </c>
      <c r="G10400" s="5" t="str">
        <f aca="false">IF($A10400="","",INDEX(CARTAO_COMPRAS!$I:$I,INT((ROW()-2)/20)+2))</f>
        <v/>
      </c>
      <c r="H10400" s="4" t="str">
        <f aca="false">IF($A10400="","",EDATE(INDEX(CARTAO_COMPRAS!$J:$J,INT((ROW()-2)/20)+2),MOD(ROW()-2,20)))</f>
        <v/>
      </c>
      <c r="I10400" s="4" t="str">
        <f aca="false">IF($H10400="","",$H10400-WEEKDAY($H10400,2)+1)</f>
        <v/>
      </c>
      <c r="J10400" s="4" t="str">
        <f aca="false">IF($I10400="","",$I10400+6)</f>
        <v/>
      </c>
      <c r="K10400" s="6" t="str">
        <f aca="false">IF($H10400="","",DATE(YEAR($H10400),MONTH($H10400),1))</f>
        <v/>
      </c>
      <c r="L10400" s="0" t="str">
        <f aca="false">IF($A10400="","",INDEX(CARTAO_COMPRAS!$K:$K,INT((ROW()-2)/20)+2))</f>
        <v/>
      </c>
      <c r="M10400" s="0" t="str">
        <f aca="false">IF($A10400="","","Compra no cartão")</f>
        <v/>
      </c>
    </row>
    <row r="10401" customFormat="false" ht="13.5" hidden="false" customHeight="false" outlineLevel="0" collapsed="false">
      <c r="A10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1" s="0" t="str">
        <f aca="false">IF($A10401="","",INDEX(CARTAO_COMPRAS!$C:$C,INT((ROW()-2)/20)+2))</f>
        <v/>
      </c>
      <c r="C10401" s="0" t="str">
        <f aca="false">IF($A10401="","",INDEX(CARTAO_COMPRAS!$D:$D,INT((ROW()-2)/20)+2))</f>
        <v/>
      </c>
      <c r="D10401" s="0" t="str">
        <f aca="false">IF($A10401="","",INDEX(CARTAO_COMPRAS!$E:$E,INT((ROW()-2)/20)+2))</f>
        <v/>
      </c>
      <c r="E10401" s="0" t="str">
        <f aca="false">IF($A10401="","",INDEX(CARTAO_COMPRAS!$H:$H,INT((ROW()-2)/20)+2)+MOD(ROW()-2,20))</f>
        <v/>
      </c>
      <c r="F10401" s="0" t="str">
        <f aca="false">IF($A10401="","",INDEX(CARTAO_COMPRAS!$G:$G,INT((ROW()-2)/20)+2))</f>
        <v/>
      </c>
      <c r="G10401" s="5" t="str">
        <f aca="false">IF($A10401="","",INDEX(CARTAO_COMPRAS!$I:$I,INT((ROW()-2)/20)+2))</f>
        <v/>
      </c>
      <c r="H10401" s="4" t="str">
        <f aca="false">IF($A10401="","",EDATE(INDEX(CARTAO_COMPRAS!$J:$J,INT((ROW()-2)/20)+2),MOD(ROW()-2,20)))</f>
        <v/>
      </c>
      <c r="I10401" s="4" t="str">
        <f aca="false">IF($H10401="","",$H10401-WEEKDAY($H10401,2)+1)</f>
        <v/>
      </c>
      <c r="J10401" s="4" t="str">
        <f aca="false">IF($I10401="","",$I10401+6)</f>
        <v/>
      </c>
      <c r="K10401" s="6" t="str">
        <f aca="false">IF($H10401="","",DATE(YEAR($H10401),MONTH($H10401),1))</f>
        <v/>
      </c>
      <c r="L10401" s="0" t="str">
        <f aca="false">IF($A10401="","",INDEX(CARTAO_COMPRAS!$K:$K,INT((ROW()-2)/20)+2))</f>
        <v/>
      </c>
      <c r="M10401" s="0" t="str">
        <f aca="false">IF($A10401="","","Compra no cartão")</f>
        <v/>
      </c>
    </row>
    <row r="10402" customFormat="false" ht="13.5" hidden="false" customHeight="false" outlineLevel="0" collapsed="false">
      <c r="A104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2" s="0" t="str">
        <f aca="false">IF($A10402="","",INDEX(CARTAO_COMPRAS!$C:$C,INT((ROW()-2)/20)+2))</f>
        <v/>
      </c>
      <c r="C10402" s="0" t="str">
        <f aca="false">IF($A10402="","",INDEX(CARTAO_COMPRAS!$D:$D,INT((ROW()-2)/20)+2))</f>
        <v/>
      </c>
      <c r="D10402" s="0" t="str">
        <f aca="false">IF($A10402="","",INDEX(CARTAO_COMPRAS!$E:$E,INT((ROW()-2)/20)+2))</f>
        <v/>
      </c>
      <c r="E10402" s="0" t="str">
        <f aca="false">IF($A10402="","",INDEX(CARTAO_COMPRAS!$H:$H,INT((ROW()-2)/20)+2)+MOD(ROW()-2,20))</f>
        <v/>
      </c>
      <c r="F10402" s="0" t="str">
        <f aca="false">IF($A10402="","",INDEX(CARTAO_COMPRAS!$G:$G,INT((ROW()-2)/20)+2))</f>
        <v/>
      </c>
      <c r="G10402" s="5" t="str">
        <f aca="false">IF($A10402="","",INDEX(CARTAO_COMPRAS!$I:$I,INT((ROW()-2)/20)+2))</f>
        <v/>
      </c>
      <c r="H10402" s="4" t="str">
        <f aca="false">IF($A10402="","",EDATE(INDEX(CARTAO_COMPRAS!$J:$J,INT((ROW()-2)/20)+2),MOD(ROW()-2,20)))</f>
        <v/>
      </c>
      <c r="I10402" s="4" t="str">
        <f aca="false">IF($H10402="","",$H10402-WEEKDAY($H10402,2)+1)</f>
        <v/>
      </c>
      <c r="J10402" s="4" t="str">
        <f aca="false">IF($I10402="","",$I10402+6)</f>
        <v/>
      </c>
      <c r="K10402" s="6" t="str">
        <f aca="false">IF($H10402="","",DATE(YEAR($H10402),MONTH($H10402),1))</f>
        <v/>
      </c>
      <c r="L10402" s="0" t="str">
        <f aca="false">IF($A10402="","",INDEX(CARTAO_COMPRAS!$K:$K,INT((ROW()-2)/20)+2))</f>
        <v/>
      </c>
      <c r="M10402" s="0" t="str">
        <f aca="false">IF($A10402="","","Compra no cartão")</f>
        <v/>
      </c>
    </row>
    <row r="10403" customFormat="false" ht="13.5" hidden="false" customHeight="false" outlineLevel="0" collapsed="false">
      <c r="A10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3" s="0" t="str">
        <f aca="false">IF($A10403="","",INDEX(CARTAO_COMPRAS!$C:$C,INT((ROW()-2)/20)+2))</f>
        <v/>
      </c>
      <c r="C10403" s="0" t="str">
        <f aca="false">IF($A10403="","",INDEX(CARTAO_COMPRAS!$D:$D,INT((ROW()-2)/20)+2))</f>
        <v/>
      </c>
      <c r="D10403" s="0" t="str">
        <f aca="false">IF($A10403="","",INDEX(CARTAO_COMPRAS!$E:$E,INT((ROW()-2)/20)+2))</f>
        <v/>
      </c>
      <c r="E10403" s="0" t="str">
        <f aca="false">IF($A10403="","",INDEX(CARTAO_COMPRAS!$H:$H,INT((ROW()-2)/20)+2)+MOD(ROW()-2,20))</f>
        <v/>
      </c>
      <c r="F10403" s="0" t="str">
        <f aca="false">IF($A10403="","",INDEX(CARTAO_COMPRAS!$G:$G,INT((ROW()-2)/20)+2))</f>
        <v/>
      </c>
      <c r="G10403" s="5" t="str">
        <f aca="false">IF($A10403="","",INDEX(CARTAO_COMPRAS!$I:$I,INT((ROW()-2)/20)+2))</f>
        <v/>
      </c>
      <c r="H10403" s="4" t="str">
        <f aca="false">IF($A10403="","",EDATE(INDEX(CARTAO_COMPRAS!$J:$J,INT((ROW()-2)/20)+2),MOD(ROW()-2,20)))</f>
        <v/>
      </c>
      <c r="I10403" s="4" t="str">
        <f aca="false">IF($H10403="","",$H10403-WEEKDAY($H10403,2)+1)</f>
        <v/>
      </c>
      <c r="J10403" s="4" t="str">
        <f aca="false">IF($I10403="","",$I10403+6)</f>
        <v/>
      </c>
      <c r="K10403" s="6" t="str">
        <f aca="false">IF($H10403="","",DATE(YEAR($H10403),MONTH($H10403),1))</f>
        <v/>
      </c>
      <c r="L10403" s="0" t="str">
        <f aca="false">IF($A10403="","",INDEX(CARTAO_COMPRAS!$K:$K,INT((ROW()-2)/20)+2))</f>
        <v/>
      </c>
      <c r="M10403" s="0" t="str">
        <f aca="false">IF($A10403="","","Compra no cartão")</f>
        <v/>
      </c>
    </row>
    <row r="10404" customFormat="false" ht="13.5" hidden="false" customHeight="false" outlineLevel="0" collapsed="false">
      <c r="A10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4" s="0" t="str">
        <f aca="false">IF($A10404="","",INDEX(CARTAO_COMPRAS!$C:$C,INT((ROW()-2)/20)+2))</f>
        <v/>
      </c>
      <c r="C10404" s="0" t="str">
        <f aca="false">IF($A10404="","",INDEX(CARTAO_COMPRAS!$D:$D,INT((ROW()-2)/20)+2))</f>
        <v/>
      </c>
      <c r="D10404" s="0" t="str">
        <f aca="false">IF($A10404="","",INDEX(CARTAO_COMPRAS!$E:$E,INT((ROW()-2)/20)+2))</f>
        <v/>
      </c>
      <c r="E10404" s="0" t="str">
        <f aca="false">IF($A10404="","",INDEX(CARTAO_COMPRAS!$H:$H,INT((ROW()-2)/20)+2)+MOD(ROW()-2,20))</f>
        <v/>
      </c>
      <c r="F10404" s="0" t="str">
        <f aca="false">IF($A10404="","",INDEX(CARTAO_COMPRAS!$G:$G,INT((ROW()-2)/20)+2))</f>
        <v/>
      </c>
      <c r="G10404" s="5" t="str">
        <f aca="false">IF($A10404="","",INDEX(CARTAO_COMPRAS!$I:$I,INT((ROW()-2)/20)+2))</f>
        <v/>
      </c>
      <c r="H10404" s="4" t="str">
        <f aca="false">IF($A10404="","",EDATE(INDEX(CARTAO_COMPRAS!$J:$J,INT((ROW()-2)/20)+2),MOD(ROW()-2,20)))</f>
        <v/>
      </c>
      <c r="I10404" s="4" t="str">
        <f aca="false">IF($H10404="","",$H10404-WEEKDAY($H10404,2)+1)</f>
        <v/>
      </c>
      <c r="J10404" s="4" t="str">
        <f aca="false">IF($I10404="","",$I10404+6)</f>
        <v/>
      </c>
      <c r="K10404" s="6" t="str">
        <f aca="false">IF($H10404="","",DATE(YEAR($H10404),MONTH($H10404),1))</f>
        <v/>
      </c>
      <c r="L10404" s="0" t="str">
        <f aca="false">IF($A10404="","",INDEX(CARTAO_COMPRAS!$K:$K,INT((ROW()-2)/20)+2))</f>
        <v/>
      </c>
      <c r="M10404" s="0" t="str">
        <f aca="false">IF($A10404="","","Compra no cartão")</f>
        <v/>
      </c>
    </row>
    <row r="10405" customFormat="false" ht="13.5" hidden="false" customHeight="false" outlineLevel="0" collapsed="false">
      <c r="A10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5" s="0" t="str">
        <f aca="false">IF($A10405="","",INDEX(CARTAO_COMPRAS!$C:$C,INT((ROW()-2)/20)+2))</f>
        <v/>
      </c>
      <c r="C10405" s="0" t="str">
        <f aca="false">IF($A10405="","",INDEX(CARTAO_COMPRAS!$D:$D,INT((ROW()-2)/20)+2))</f>
        <v/>
      </c>
      <c r="D10405" s="0" t="str">
        <f aca="false">IF($A10405="","",INDEX(CARTAO_COMPRAS!$E:$E,INT((ROW()-2)/20)+2))</f>
        <v/>
      </c>
      <c r="E10405" s="0" t="str">
        <f aca="false">IF($A10405="","",INDEX(CARTAO_COMPRAS!$H:$H,INT((ROW()-2)/20)+2)+MOD(ROW()-2,20))</f>
        <v/>
      </c>
      <c r="F10405" s="0" t="str">
        <f aca="false">IF($A10405="","",INDEX(CARTAO_COMPRAS!$G:$G,INT((ROW()-2)/20)+2))</f>
        <v/>
      </c>
      <c r="G10405" s="5" t="str">
        <f aca="false">IF($A10405="","",INDEX(CARTAO_COMPRAS!$I:$I,INT((ROW()-2)/20)+2))</f>
        <v/>
      </c>
      <c r="H10405" s="4" t="str">
        <f aca="false">IF($A10405="","",EDATE(INDEX(CARTAO_COMPRAS!$J:$J,INT((ROW()-2)/20)+2),MOD(ROW()-2,20)))</f>
        <v/>
      </c>
      <c r="I10405" s="4" t="str">
        <f aca="false">IF($H10405="","",$H10405-WEEKDAY($H10405,2)+1)</f>
        <v/>
      </c>
      <c r="J10405" s="4" t="str">
        <f aca="false">IF($I10405="","",$I10405+6)</f>
        <v/>
      </c>
      <c r="K10405" s="6" t="str">
        <f aca="false">IF($H10405="","",DATE(YEAR($H10405),MONTH($H10405),1))</f>
        <v/>
      </c>
      <c r="L10405" s="0" t="str">
        <f aca="false">IF($A10405="","",INDEX(CARTAO_COMPRAS!$K:$K,INT((ROW()-2)/20)+2))</f>
        <v/>
      </c>
      <c r="M10405" s="0" t="str">
        <f aca="false">IF($A10405="","","Compra no cartão")</f>
        <v/>
      </c>
    </row>
    <row r="10406" customFormat="false" ht="13.5" hidden="false" customHeight="false" outlineLevel="0" collapsed="false">
      <c r="A10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6" s="0" t="str">
        <f aca="false">IF($A10406="","",INDEX(CARTAO_COMPRAS!$C:$C,INT((ROW()-2)/20)+2))</f>
        <v/>
      </c>
      <c r="C10406" s="0" t="str">
        <f aca="false">IF($A10406="","",INDEX(CARTAO_COMPRAS!$D:$D,INT((ROW()-2)/20)+2))</f>
        <v/>
      </c>
      <c r="D10406" s="0" t="str">
        <f aca="false">IF($A10406="","",INDEX(CARTAO_COMPRAS!$E:$E,INT((ROW()-2)/20)+2))</f>
        <v/>
      </c>
      <c r="E10406" s="0" t="str">
        <f aca="false">IF($A10406="","",INDEX(CARTAO_COMPRAS!$H:$H,INT((ROW()-2)/20)+2)+MOD(ROW()-2,20))</f>
        <v/>
      </c>
      <c r="F10406" s="0" t="str">
        <f aca="false">IF($A10406="","",INDEX(CARTAO_COMPRAS!$G:$G,INT((ROW()-2)/20)+2))</f>
        <v/>
      </c>
      <c r="G10406" s="5" t="str">
        <f aca="false">IF($A10406="","",INDEX(CARTAO_COMPRAS!$I:$I,INT((ROW()-2)/20)+2))</f>
        <v/>
      </c>
      <c r="H10406" s="4" t="str">
        <f aca="false">IF($A10406="","",EDATE(INDEX(CARTAO_COMPRAS!$J:$J,INT((ROW()-2)/20)+2),MOD(ROW()-2,20)))</f>
        <v/>
      </c>
      <c r="I10406" s="4" t="str">
        <f aca="false">IF($H10406="","",$H10406-WEEKDAY($H10406,2)+1)</f>
        <v/>
      </c>
      <c r="J10406" s="4" t="str">
        <f aca="false">IF($I10406="","",$I10406+6)</f>
        <v/>
      </c>
      <c r="K10406" s="6" t="str">
        <f aca="false">IF($H10406="","",DATE(YEAR($H10406),MONTH($H10406),1))</f>
        <v/>
      </c>
      <c r="L10406" s="0" t="str">
        <f aca="false">IF($A10406="","",INDEX(CARTAO_COMPRAS!$K:$K,INT((ROW()-2)/20)+2))</f>
        <v/>
      </c>
      <c r="M10406" s="0" t="str">
        <f aca="false">IF($A10406="","","Compra no cartão")</f>
        <v/>
      </c>
    </row>
    <row r="10407" customFormat="false" ht="13.5" hidden="false" customHeight="false" outlineLevel="0" collapsed="false">
      <c r="A10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7" s="0" t="str">
        <f aca="false">IF($A10407="","",INDEX(CARTAO_COMPRAS!$C:$C,INT((ROW()-2)/20)+2))</f>
        <v/>
      </c>
      <c r="C10407" s="0" t="str">
        <f aca="false">IF($A10407="","",INDEX(CARTAO_COMPRAS!$D:$D,INT((ROW()-2)/20)+2))</f>
        <v/>
      </c>
      <c r="D10407" s="0" t="str">
        <f aca="false">IF($A10407="","",INDEX(CARTAO_COMPRAS!$E:$E,INT((ROW()-2)/20)+2))</f>
        <v/>
      </c>
      <c r="E10407" s="0" t="str">
        <f aca="false">IF($A10407="","",INDEX(CARTAO_COMPRAS!$H:$H,INT((ROW()-2)/20)+2)+MOD(ROW()-2,20))</f>
        <v/>
      </c>
      <c r="F10407" s="0" t="str">
        <f aca="false">IF($A10407="","",INDEX(CARTAO_COMPRAS!$G:$G,INT((ROW()-2)/20)+2))</f>
        <v/>
      </c>
      <c r="G10407" s="5" t="str">
        <f aca="false">IF($A10407="","",INDEX(CARTAO_COMPRAS!$I:$I,INT((ROW()-2)/20)+2))</f>
        <v/>
      </c>
      <c r="H10407" s="4" t="str">
        <f aca="false">IF($A10407="","",EDATE(INDEX(CARTAO_COMPRAS!$J:$J,INT((ROW()-2)/20)+2),MOD(ROW()-2,20)))</f>
        <v/>
      </c>
      <c r="I10407" s="4" t="str">
        <f aca="false">IF($H10407="","",$H10407-WEEKDAY($H10407,2)+1)</f>
        <v/>
      </c>
      <c r="J10407" s="4" t="str">
        <f aca="false">IF($I10407="","",$I10407+6)</f>
        <v/>
      </c>
      <c r="K10407" s="6" t="str">
        <f aca="false">IF($H10407="","",DATE(YEAR($H10407),MONTH($H10407),1))</f>
        <v/>
      </c>
      <c r="L10407" s="0" t="str">
        <f aca="false">IF($A10407="","",INDEX(CARTAO_COMPRAS!$K:$K,INT((ROW()-2)/20)+2))</f>
        <v/>
      </c>
      <c r="M10407" s="0" t="str">
        <f aca="false">IF($A10407="","","Compra no cartão")</f>
        <v/>
      </c>
    </row>
    <row r="10408" customFormat="false" ht="13.5" hidden="false" customHeight="false" outlineLevel="0" collapsed="false">
      <c r="A10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8" s="0" t="str">
        <f aca="false">IF($A10408="","",INDEX(CARTAO_COMPRAS!$C:$C,INT((ROW()-2)/20)+2))</f>
        <v/>
      </c>
      <c r="C10408" s="0" t="str">
        <f aca="false">IF($A10408="","",INDEX(CARTAO_COMPRAS!$D:$D,INT((ROW()-2)/20)+2))</f>
        <v/>
      </c>
      <c r="D10408" s="0" t="str">
        <f aca="false">IF($A10408="","",INDEX(CARTAO_COMPRAS!$E:$E,INT((ROW()-2)/20)+2))</f>
        <v/>
      </c>
      <c r="E10408" s="0" t="str">
        <f aca="false">IF($A10408="","",INDEX(CARTAO_COMPRAS!$H:$H,INT((ROW()-2)/20)+2)+MOD(ROW()-2,20))</f>
        <v/>
      </c>
      <c r="F10408" s="0" t="str">
        <f aca="false">IF($A10408="","",INDEX(CARTAO_COMPRAS!$G:$G,INT((ROW()-2)/20)+2))</f>
        <v/>
      </c>
      <c r="G10408" s="5" t="str">
        <f aca="false">IF($A10408="","",INDEX(CARTAO_COMPRAS!$I:$I,INT((ROW()-2)/20)+2))</f>
        <v/>
      </c>
      <c r="H10408" s="4" t="str">
        <f aca="false">IF($A10408="","",EDATE(INDEX(CARTAO_COMPRAS!$J:$J,INT((ROW()-2)/20)+2),MOD(ROW()-2,20)))</f>
        <v/>
      </c>
      <c r="I10408" s="4" t="str">
        <f aca="false">IF($H10408="","",$H10408-WEEKDAY($H10408,2)+1)</f>
        <v/>
      </c>
      <c r="J10408" s="4" t="str">
        <f aca="false">IF($I10408="","",$I10408+6)</f>
        <v/>
      </c>
      <c r="K10408" s="6" t="str">
        <f aca="false">IF($H10408="","",DATE(YEAR($H10408),MONTH($H10408),1))</f>
        <v/>
      </c>
      <c r="L10408" s="0" t="str">
        <f aca="false">IF($A10408="","",INDEX(CARTAO_COMPRAS!$K:$K,INT((ROW()-2)/20)+2))</f>
        <v/>
      </c>
      <c r="M10408" s="0" t="str">
        <f aca="false">IF($A10408="","","Compra no cartão")</f>
        <v/>
      </c>
    </row>
    <row r="10409" customFormat="false" ht="13.5" hidden="false" customHeight="false" outlineLevel="0" collapsed="false">
      <c r="A10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09" s="0" t="str">
        <f aca="false">IF($A10409="","",INDEX(CARTAO_COMPRAS!$C:$C,INT((ROW()-2)/20)+2))</f>
        <v/>
      </c>
      <c r="C10409" s="0" t="str">
        <f aca="false">IF($A10409="","",INDEX(CARTAO_COMPRAS!$D:$D,INT((ROW()-2)/20)+2))</f>
        <v/>
      </c>
      <c r="D10409" s="0" t="str">
        <f aca="false">IF($A10409="","",INDEX(CARTAO_COMPRAS!$E:$E,INT((ROW()-2)/20)+2))</f>
        <v/>
      </c>
      <c r="E10409" s="0" t="str">
        <f aca="false">IF($A10409="","",INDEX(CARTAO_COMPRAS!$H:$H,INT((ROW()-2)/20)+2)+MOD(ROW()-2,20))</f>
        <v/>
      </c>
      <c r="F10409" s="0" t="str">
        <f aca="false">IF($A10409="","",INDEX(CARTAO_COMPRAS!$G:$G,INT((ROW()-2)/20)+2))</f>
        <v/>
      </c>
      <c r="G10409" s="5" t="str">
        <f aca="false">IF($A10409="","",INDEX(CARTAO_COMPRAS!$I:$I,INT((ROW()-2)/20)+2))</f>
        <v/>
      </c>
      <c r="H10409" s="4" t="str">
        <f aca="false">IF($A10409="","",EDATE(INDEX(CARTAO_COMPRAS!$J:$J,INT((ROW()-2)/20)+2),MOD(ROW()-2,20)))</f>
        <v/>
      </c>
      <c r="I10409" s="4" t="str">
        <f aca="false">IF($H10409="","",$H10409-WEEKDAY($H10409,2)+1)</f>
        <v/>
      </c>
      <c r="J10409" s="4" t="str">
        <f aca="false">IF($I10409="","",$I10409+6)</f>
        <v/>
      </c>
      <c r="K10409" s="6" t="str">
        <f aca="false">IF($H10409="","",DATE(YEAR($H10409),MONTH($H10409),1))</f>
        <v/>
      </c>
      <c r="L10409" s="0" t="str">
        <f aca="false">IF($A10409="","",INDEX(CARTAO_COMPRAS!$K:$K,INT((ROW()-2)/20)+2))</f>
        <v/>
      </c>
      <c r="M10409" s="0" t="str">
        <f aca="false">IF($A10409="","","Compra no cartão")</f>
        <v/>
      </c>
    </row>
    <row r="10410" customFormat="false" ht="13.5" hidden="false" customHeight="false" outlineLevel="0" collapsed="false">
      <c r="A10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0" s="0" t="str">
        <f aca="false">IF($A10410="","",INDEX(CARTAO_COMPRAS!$C:$C,INT((ROW()-2)/20)+2))</f>
        <v/>
      </c>
      <c r="C10410" s="0" t="str">
        <f aca="false">IF($A10410="","",INDEX(CARTAO_COMPRAS!$D:$D,INT((ROW()-2)/20)+2))</f>
        <v/>
      </c>
      <c r="D10410" s="0" t="str">
        <f aca="false">IF($A10410="","",INDEX(CARTAO_COMPRAS!$E:$E,INT((ROW()-2)/20)+2))</f>
        <v/>
      </c>
      <c r="E10410" s="0" t="str">
        <f aca="false">IF($A10410="","",INDEX(CARTAO_COMPRAS!$H:$H,INT((ROW()-2)/20)+2)+MOD(ROW()-2,20))</f>
        <v/>
      </c>
      <c r="F10410" s="0" t="str">
        <f aca="false">IF($A10410="","",INDEX(CARTAO_COMPRAS!$G:$G,INT((ROW()-2)/20)+2))</f>
        <v/>
      </c>
      <c r="G10410" s="5" t="str">
        <f aca="false">IF($A10410="","",INDEX(CARTAO_COMPRAS!$I:$I,INT((ROW()-2)/20)+2))</f>
        <v/>
      </c>
      <c r="H10410" s="4" t="str">
        <f aca="false">IF($A10410="","",EDATE(INDEX(CARTAO_COMPRAS!$J:$J,INT((ROW()-2)/20)+2),MOD(ROW()-2,20)))</f>
        <v/>
      </c>
      <c r="I10410" s="4" t="str">
        <f aca="false">IF($H10410="","",$H10410-WEEKDAY($H10410,2)+1)</f>
        <v/>
      </c>
      <c r="J10410" s="4" t="str">
        <f aca="false">IF($I10410="","",$I10410+6)</f>
        <v/>
      </c>
      <c r="K10410" s="6" t="str">
        <f aca="false">IF($H10410="","",DATE(YEAR($H10410),MONTH($H10410),1))</f>
        <v/>
      </c>
      <c r="L10410" s="0" t="str">
        <f aca="false">IF($A10410="","",INDEX(CARTAO_COMPRAS!$K:$K,INT((ROW()-2)/20)+2))</f>
        <v/>
      </c>
      <c r="M10410" s="0" t="str">
        <f aca="false">IF($A10410="","","Compra no cartão")</f>
        <v/>
      </c>
    </row>
    <row r="10411" customFormat="false" ht="13.5" hidden="false" customHeight="false" outlineLevel="0" collapsed="false">
      <c r="A10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1" s="0" t="str">
        <f aca="false">IF($A10411="","",INDEX(CARTAO_COMPRAS!$C:$C,INT((ROW()-2)/20)+2))</f>
        <v/>
      </c>
      <c r="C10411" s="0" t="str">
        <f aca="false">IF($A10411="","",INDEX(CARTAO_COMPRAS!$D:$D,INT((ROW()-2)/20)+2))</f>
        <v/>
      </c>
      <c r="D10411" s="0" t="str">
        <f aca="false">IF($A10411="","",INDEX(CARTAO_COMPRAS!$E:$E,INT((ROW()-2)/20)+2))</f>
        <v/>
      </c>
      <c r="E10411" s="0" t="str">
        <f aca="false">IF($A10411="","",INDEX(CARTAO_COMPRAS!$H:$H,INT((ROW()-2)/20)+2)+MOD(ROW()-2,20))</f>
        <v/>
      </c>
      <c r="F10411" s="0" t="str">
        <f aca="false">IF($A10411="","",INDEX(CARTAO_COMPRAS!$G:$G,INT((ROW()-2)/20)+2))</f>
        <v/>
      </c>
      <c r="G10411" s="5" t="str">
        <f aca="false">IF($A10411="","",INDEX(CARTAO_COMPRAS!$I:$I,INT((ROW()-2)/20)+2))</f>
        <v/>
      </c>
      <c r="H10411" s="4" t="str">
        <f aca="false">IF($A10411="","",EDATE(INDEX(CARTAO_COMPRAS!$J:$J,INT((ROW()-2)/20)+2),MOD(ROW()-2,20)))</f>
        <v/>
      </c>
      <c r="I10411" s="4" t="str">
        <f aca="false">IF($H10411="","",$H10411-WEEKDAY($H10411,2)+1)</f>
        <v/>
      </c>
      <c r="J10411" s="4" t="str">
        <f aca="false">IF($I10411="","",$I10411+6)</f>
        <v/>
      </c>
      <c r="K10411" s="6" t="str">
        <f aca="false">IF($H10411="","",DATE(YEAR($H10411),MONTH($H10411),1))</f>
        <v/>
      </c>
      <c r="L10411" s="0" t="str">
        <f aca="false">IF($A10411="","",INDEX(CARTAO_COMPRAS!$K:$K,INT((ROW()-2)/20)+2))</f>
        <v/>
      </c>
      <c r="M10411" s="0" t="str">
        <f aca="false">IF($A10411="","","Compra no cartão")</f>
        <v/>
      </c>
    </row>
    <row r="10412" customFormat="false" ht="13.5" hidden="false" customHeight="false" outlineLevel="0" collapsed="false">
      <c r="A10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2" s="0" t="str">
        <f aca="false">IF($A10412="","",INDEX(CARTAO_COMPRAS!$C:$C,INT((ROW()-2)/20)+2))</f>
        <v/>
      </c>
      <c r="C10412" s="0" t="str">
        <f aca="false">IF($A10412="","",INDEX(CARTAO_COMPRAS!$D:$D,INT((ROW()-2)/20)+2))</f>
        <v/>
      </c>
      <c r="D10412" s="0" t="str">
        <f aca="false">IF($A10412="","",INDEX(CARTAO_COMPRAS!$E:$E,INT((ROW()-2)/20)+2))</f>
        <v/>
      </c>
      <c r="E10412" s="0" t="str">
        <f aca="false">IF($A10412="","",INDEX(CARTAO_COMPRAS!$H:$H,INT((ROW()-2)/20)+2)+MOD(ROW()-2,20))</f>
        <v/>
      </c>
      <c r="F10412" s="0" t="str">
        <f aca="false">IF($A10412="","",INDEX(CARTAO_COMPRAS!$G:$G,INT((ROW()-2)/20)+2))</f>
        <v/>
      </c>
      <c r="G10412" s="5" t="str">
        <f aca="false">IF($A10412="","",INDEX(CARTAO_COMPRAS!$I:$I,INT((ROW()-2)/20)+2))</f>
        <v/>
      </c>
      <c r="H10412" s="4" t="str">
        <f aca="false">IF($A10412="","",EDATE(INDEX(CARTAO_COMPRAS!$J:$J,INT((ROW()-2)/20)+2),MOD(ROW()-2,20)))</f>
        <v/>
      </c>
      <c r="I10412" s="4" t="str">
        <f aca="false">IF($H10412="","",$H10412-WEEKDAY($H10412,2)+1)</f>
        <v/>
      </c>
      <c r="J10412" s="4" t="str">
        <f aca="false">IF($I10412="","",$I10412+6)</f>
        <v/>
      </c>
      <c r="K10412" s="6" t="str">
        <f aca="false">IF($H10412="","",DATE(YEAR($H10412),MONTH($H10412),1))</f>
        <v/>
      </c>
      <c r="L10412" s="0" t="str">
        <f aca="false">IF($A10412="","",INDEX(CARTAO_COMPRAS!$K:$K,INT((ROW()-2)/20)+2))</f>
        <v/>
      </c>
      <c r="M10412" s="0" t="str">
        <f aca="false">IF($A10412="","","Compra no cartão")</f>
        <v/>
      </c>
    </row>
    <row r="10413" customFormat="false" ht="13.5" hidden="false" customHeight="false" outlineLevel="0" collapsed="false">
      <c r="A10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3" s="0" t="str">
        <f aca="false">IF($A10413="","",INDEX(CARTAO_COMPRAS!$C:$C,INT((ROW()-2)/20)+2))</f>
        <v/>
      </c>
      <c r="C10413" s="0" t="str">
        <f aca="false">IF($A10413="","",INDEX(CARTAO_COMPRAS!$D:$D,INT((ROW()-2)/20)+2))</f>
        <v/>
      </c>
      <c r="D10413" s="0" t="str">
        <f aca="false">IF($A10413="","",INDEX(CARTAO_COMPRAS!$E:$E,INT((ROW()-2)/20)+2))</f>
        <v/>
      </c>
      <c r="E10413" s="0" t="str">
        <f aca="false">IF($A10413="","",INDEX(CARTAO_COMPRAS!$H:$H,INT((ROW()-2)/20)+2)+MOD(ROW()-2,20))</f>
        <v/>
      </c>
      <c r="F10413" s="0" t="str">
        <f aca="false">IF($A10413="","",INDEX(CARTAO_COMPRAS!$G:$G,INT((ROW()-2)/20)+2))</f>
        <v/>
      </c>
      <c r="G10413" s="5" t="str">
        <f aca="false">IF($A10413="","",INDEX(CARTAO_COMPRAS!$I:$I,INT((ROW()-2)/20)+2))</f>
        <v/>
      </c>
      <c r="H10413" s="4" t="str">
        <f aca="false">IF($A10413="","",EDATE(INDEX(CARTAO_COMPRAS!$J:$J,INT((ROW()-2)/20)+2),MOD(ROW()-2,20)))</f>
        <v/>
      </c>
      <c r="I10413" s="4" t="str">
        <f aca="false">IF($H10413="","",$H10413-WEEKDAY($H10413,2)+1)</f>
        <v/>
      </c>
      <c r="J10413" s="4" t="str">
        <f aca="false">IF($I10413="","",$I10413+6)</f>
        <v/>
      </c>
      <c r="K10413" s="6" t="str">
        <f aca="false">IF($H10413="","",DATE(YEAR($H10413),MONTH($H10413),1))</f>
        <v/>
      </c>
      <c r="L10413" s="0" t="str">
        <f aca="false">IF($A10413="","",INDEX(CARTAO_COMPRAS!$K:$K,INT((ROW()-2)/20)+2))</f>
        <v/>
      </c>
      <c r="M10413" s="0" t="str">
        <f aca="false">IF($A10413="","","Compra no cartão")</f>
        <v/>
      </c>
    </row>
    <row r="10414" customFormat="false" ht="13.5" hidden="false" customHeight="false" outlineLevel="0" collapsed="false">
      <c r="A10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4" s="0" t="str">
        <f aca="false">IF($A10414="","",INDEX(CARTAO_COMPRAS!$C:$C,INT((ROW()-2)/20)+2))</f>
        <v/>
      </c>
      <c r="C10414" s="0" t="str">
        <f aca="false">IF($A10414="","",INDEX(CARTAO_COMPRAS!$D:$D,INT((ROW()-2)/20)+2))</f>
        <v/>
      </c>
      <c r="D10414" s="0" t="str">
        <f aca="false">IF($A10414="","",INDEX(CARTAO_COMPRAS!$E:$E,INT((ROW()-2)/20)+2))</f>
        <v/>
      </c>
      <c r="E10414" s="0" t="str">
        <f aca="false">IF($A10414="","",INDEX(CARTAO_COMPRAS!$H:$H,INT((ROW()-2)/20)+2)+MOD(ROW()-2,20))</f>
        <v/>
      </c>
      <c r="F10414" s="0" t="str">
        <f aca="false">IF($A10414="","",INDEX(CARTAO_COMPRAS!$G:$G,INT((ROW()-2)/20)+2))</f>
        <v/>
      </c>
      <c r="G10414" s="5" t="str">
        <f aca="false">IF($A10414="","",INDEX(CARTAO_COMPRAS!$I:$I,INT((ROW()-2)/20)+2))</f>
        <v/>
      </c>
      <c r="H10414" s="4" t="str">
        <f aca="false">IF($A10414="","",EDATE(INDEX(CARTAO_COMPRAS!$J:$J,INT((ROW()-2)/20)+2),MOD(ROW()-2,20)))</f>
        <v/>
      </c>
      <c r="I10414" s="4" t="str">
        <f aca="false">IF($H10414="","",$H10414-WEEKDAY($H10414,2)+1)</f>
        <v/>
      </c>
      <c r="J10414" s="4" t="str">
        <f aca="false">IF($I10414="","",$I10414+6)</f>
        <v/>
      </c>
      <c r="K10414" s="6" t="str">
        <f aca="false">IF($H10414="","",DATE(YEAR($H10414),MONTH($H10414),1))</f>
        <v/>
      </c>
      <c r="L10414" s="0" t="str">
        <f aca="false">IF($A10414="","",INDEX(CARTAO_COMPRAS!$K:$K,INT((ROW()-2)/20)+2))</f>
        <v/>
      </c>
      <c r="M10414" s="0" t="str">
        <f aca="false">IF($A10414="","","Compra no cartão")</f>
        <v/>
      </c>
    </row>
    <row r="10415" customFormat="false" ht="13.5" hidden="false" customHeight="false" outlineLevel="0" collapsed="false">
      <c r="A10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5" s="0" t="str">
        <f aca="false">IF($A10415="","",INDEX(CARTAO_COMPRAS!$C:$C,INT((ROW()-2)/20)+2))</f>
        <v/>
      </c>
      <c r="C10415" s="0" t="str">
        <f aca="false">IF($A10415="","",INDEX(CARTAO_COMPRAS!$D:$D,INT((ROW()-2)/20)+2))</f>
        <v/>
      </c>
      <c r="D10415" s="0" t="str">
        <f aca="false">IF($A10415="","",INDEX(CARTAO_COMPRAS!$E:$E,INT((ROW()-2)/20)+2))</f>
        <v/>
      </c>
      <c r="E10415" s="0" t="str">
        <f aca="false">IF($A10415="","",INDEX(CARTAO_COMPRAS!$H:$H,INT((ROW()-2)/20)+2)+MOD(ROW()-2,20))</f>
        <v/>
      </c>
      <c r="F10415" s="0" t="str">
        <f aca="false">IF($A10415="","",INDEX(CARTAO_COMPRAS!$G:$G,INT((ROW()-2)/20)+2))</f>
        <v/>
      </c>
      <c r="G10415" s="5" t="str">
        <f aca="false">IF($A10415="","",INDEX(CARTAO_COMPRAS!$I:$I,INT((ROW()-2)/20)+2))</f>
        <v/>
      </c>
      <c r="H10415" s="4" t="str">
        <f aca="false">IF($A10415="","",EDATE(INDEX(CARTAO_COMPRAS!$J:$J,INT((ROW()-2)/20)+2),MOD(ROW()-2,20)))</f>
        <v/>
      </c>
      <c r="I10415" s="4" t="str">
        <f aca="false">IF($H10415="","",$H10415-WEEKDAY($H10415,2)+1)</f>
        <v/>
      </c>
      <c r="J10415" s="4" t="str">
        <f aca="false">IF($I10415="","",$I10415+6)</f>
        <v/>
      </c>
      <c r="K10415" s="6" t="str">
        <f aca="false">IF($H10415="","",DATE(YEAR($H10415),MONTH($H10415),1))</f>
        <v/>
      </c>
      <c r="L10415" s="0" t="str">
        <f aca="false">IF($A10415="","",INDEX(CARTAO_COMPRAS!$K:$K,INT((ROW()-2)/20)+2))</f>
        <v/>
      </c>
      <c r="M10415" s="0" t="str">
        <f aca="false">IF($A10415="","","Compra no cartão")</f>
        <v/>
      </c>
    </row>
    <row r="10416" customFormat="false" ht="13.5" hidden="false" customHeight="false" outlineLevel="0" collapsed="false">
      <c r="A10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6" s="0" t="str">
        <f aca="false">IF($A10416="","",INDEX(CARTAO_COMPRAS!$C:$C,INT((ROW()-2)/20)+2))</f>
        <v/>
      </c>
      <c r="C10416" s="0" t="str">
        <f aca="false">IF($A10416="","",INDEX(CARTAO_COMPRAS!$D:$D,INT((ROW()-2)/20)+2))</f>
        <v/>
      </c>
      <c r="D10416" s="0" t="str">
        <f aca="false">IF($A10416="","",INDEX(CARTAO_COMPRAS!$E:$E,INT((ROW()-2)/20)+2))</f>
        <v/>
      </c>
      <c r="E10416" s="0" t="str">
        <f aca="false">IF($A10416="","",INDEX(CARTAO_COMPRAS!$H:$H,INT((ROW()-2)/20)+2)+MOD(ROW()-2,20))</f>
        <v/>
      </c>
      <c r="F10416" s="0" t="str">
        <f aca="false">IF($A10416="","",INDEX(CARTAO_COMPRAS!$G:$G,INT((ROW()-2)/20)+2))</f>
        <v/>
      </c>
      <c r="G10416" s="5" t="str">
        <f aca="false">IF($A10416="","",INDEX(CARTAO_COMPRAS!$I:$I,INT((ROW()-2)/20)+2))</f>
        <v/>
      </c>
      <c r="H10416" s="4" t="str">
        <f aca="false">IF($A10416="","",EDATE(INDEX(CARTAO_COMPRAS!$J:$J,INT((ROW()-2)/20)+2),MOD(ROW()-2,20)))</f>
        <v/>
      </c>
      <c r="I10416" s="4" t="str">
        <f aca="false">IF($H10416="","",$H10416-WEEKDAY($H10416,2)+1)</f>
        <v/>
      </c>
      <c r="J10416" s="4" t="str">
        <f aca="false">IF($I10416="","",$I10416+6)</f>
        <v/>
      </c>
      <c r="K10416" s="6" t="str">
        <f aca="false">IF($H10416="","",DATE(YEAR($H10416),MONTH($H10416),1))</f>
        <v/>
      </c>
      <c r="L10416" s="0" t="str">
        <f aca="false">IF($A10416="","",INDEX(CARTAO_COMPRAS!$K:$K,INT((ROW()-2)/20)+2))</f>
        <v/>
      </c>
      <c r="M10416" s="0" t="str">
        <f aca="false">IF($A10416="","","Compra no cartão")</f>
        <v/>
      </c>
    </row>
    <row r="10417" customFormat="false" ht="13.5" hidden="false" customHeight="false" outlineLevel="0" collapsed="false">
      <c r="A10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7" s="0" t="str">
        <f aca="false">IF($A10417="","",INDEX(CARTAO_COMPRAS!$C:$C,INT((ROW()-2)/20)+2))</f>
        <v/>
      </c>
      <c r="C10417" s="0" t="str">
        <f aca="false">IF($A10417="","",INDEX(CARTAO_COMPRAS!$D:$D,INT((ROW()-2)/20)+2))</f>
        <v/>
      </c>
      <c r="D10417" s="0" t="str">
        <f aca="false">IF($A10417="","",INDEX(CARTAO_COMPRAS!$E:$E,INT((ROW()-2)/20)+2))</f>
        <v/>
      </c>
      <c r="E10417" s="0" t="str">
        <f aca="false">IF($A10417="","",INDEX(CARTAO_COMPRAS!$H:$H,INT((ROW()-2)/20)+2)+MOD(ROW()-2,20))</f>
        <v/>
      </c>
      <c r="F10417" s="0" t="str">
        <f aca="false">IF($A10417="","",INDEX(CARTAO_COMPRAS!$G:$G,INT((ROW()-2)/20)+2))</f>
        <v/>
      </c>
      <c r="G10417" s="5" t="str">
        <f aca="false">IF($A10417="","",INDEX(CARTAO_COMPRAS!$I:$I,INT((ROW()-2)/20)+2))</f>
        <v/>
      </c>
      <c r="H10417" s="4" t="str">
        <f aca="false">IF($A10417="","",EDATE(INDEX(CARTAO_COMPRAS!$J:$J,INT((ROW()-2)/20)+2),MOD(ROW()-2,20)))</f>
        <v/>
      </c>
      <c r="I10417" s="4" t="str">
        <f aca="false">IF($H10417="","",$H10417-WEEKDAY($H10417,2)+1)</f>
        <v/>
      </c>
      <c r="J10417" s="4" t="str">
        <f aca="false">IF($I10417="","",$I10417+6)</f>
        <v/>
      </c>
      <c r="K10417" s="6" t="str">
        <f aca="false">IF($H10417="","",DATE(YEAR($H10417),MONTH($H10417),1))</f>
        <v/>
      </c>
      <c r="L10417" s="0" t="str">
        <f aca="false">IF($A10417="","",INDEX(CARTAO_COMPRAS!$K:$K,INT((ROW()-2)/20)+2))</f>
        <v/>
      </c>
      <c r="M10417" s="0" t="str">
        <f aca="false">IF($A10417="","","Compra no cartão")</f>
        <v/>
      </c>
    </row>
    <row r="10418" customFormat="false" ht="13.5" hidden="false" customHeight="false" outlineLevel="0" collapsed="false">
      <c r="A10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8" s="0" t="str">
        <f aca="false">IF($A10418="","",INDEX(CARTAO_COMPRAS!$C:$C,INT((ROW()-2)/20)+2))</f>
        <v/>
      </c>
      <c r="C10418" s="0" t="str">
        <f aca="false">IF($A10418="","",INDEX(CARTAO_COMPRAS!$D:$D,INT((ROW()-2)/20)+2))</f>
        <v/>
      </c>
      <c r="D10418" s="0" t="str">
        <f aca="false">IF($A10418="","",INDEX(CARTAO_COMPRAS!$E:$E,INT((ROW()-2)/20)+2))</f>
        <v/>
      </c>
      <c r="E10418" s="0" t="str">
        <f aca="false">IF($A10418="","",INDEX(CARTAO_COMPRAS!$H:$H,INT((ROW()-2)/20)+2)+MOD(ROW()-2,20))</f>
        <v/>
      </c>
      <c r="F10418" s="0" t="str">
        <f aca="false">IF($A10418="","",INDEX(CARTAO_COMPRAS!$G:$G,INT((ROW()-2)/20)+2))</f>
        <v/>
      </c>
      <c r="G10418" s="5" t="str">
        <f aca="false">IF($A10418="","",INDEX(CARTAO_COMPRAS!$I:$I,INT((ROW()-2)/20)+2))</f>
        <v/>
      </c>
      <c r="H10418" s="4" t="str">
        <f aca="false">IF($A10418="","",EDATE(INDEX(CARTAO_COMPRAS!$J:$J,INT((ROW()-2)/20)+2),MOD(ROW()-2,20)))</f>
        <v/>
      </c>
      <c r="I10418" s="4" t="str">
        <f aca="false">IF($H10418="","",$H10418-WEEKDAY($H10418,2)+1)</f>
        <v/>
      </c>
      <c r="J10418" s="4" t="str">
        <f aca="false">IF($I10418="","",$I10418+6)</f>
        <v/>
      </c>
      <c r="K10418" s="6" t="str">
        <f aca="false">IF($H10418="","",DATE(YEAR($H10418),MONTH($H10418),1))</f>
        <v/>
      </c>
      <c r="L10418" s="0" t="str">
        <f aca="false">IF($A10418="","",INDEX(CARTAO_COMPRAS!$K:$K,INT((ROW()-2)/20)+2))</f>
        <v/>
      </c>
      <c r="M10418" s="0" t="str">
        <f aca="false">IF($A10418="","","Compra no cartão")</f>
        <v/>
      </c>
    </row>
    <row r="10419" customFormat="false" ht="13.5" hidden="false" customHeight="false" outlineLevel="0" collapsed="false">
      <c r="A10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19" s="0" t="str">
        <f aca="false">IF($A10419="","",INDEX(CARTAO_COMPRAS!$C:$C,INT((ROW()-2)/20)+2))</f>
        <v/>
      </c>
      <c r="C10419" s="0" t="str">
        <f aca="false">IF($A10419="","",INDEX(CARTAO_COMPRAS!$D:$D,INT((ROW()-2)/20)+2))</f>
        <v/>
      </c>
      <c r="D10419" s="0" t="str">
        <f aca="false">IF($A10419="","",INDEX(CARTAO_COMPRAS!$E:$E,INT((ROW()-2)/20)+2))</f>
        <v/>
      </c>
      <c r="E10419" s="0" t="str">
        <f aca="false">IF($A10419="","",INDEX(CARTAO_COMPRAS!$H:$H,INT((ROW()-2)/20)+2)+MOD(ROW()-2,20))</f>
        <v/>
      </c>
      <c r="F10419" s="0" t="str">
        <f aca="false">IF($A10419="","",INDEX(CARTAO_COMPRAS!$G:$G,INT((ROW()-2)/20)+2))</f>
        <v/>
      </c>
      <c r="G10419" s="5" t="str">
        <f aca="false">IF($A10419="","",INDEX(CARTAO_COMPRAS!$I:$I,INT((ROW()-2)/20)+2))</f>
        <v/>
      </c>
      <c r="H10419" s="4" t="str">
        <f aca="false">IF($A10419="","",EDATE(INDEX(CARTAO_COMPRAS!$J:$J,INT((ROW()-2)/20)+2),MOD(ROW()-2,20)))</f>
        <v/>
      </c>
      <c r="I10419" s="4" t="str">
        <f aca="false">IF($H10419="","",$H10419-WEEKDAY($H10419,2)+1)</f>
        <v/>
      </c>
      <c r="J10419" s="4" t="str">
        <f aca="false">IF($I10419="","",$I10419+6)</f>
        <v/>
      </c>
      <c r="K10419" s="6" t="str">
        <f aca="false">IF($H10419="","",DATE(YEAR($H10419),MONTH($H10419),1))</f>
        <v/>
      </c>
      <c r="L10419" s="0" t="str">
        <f aca="false">IF($A10419="","",INDEX(CARTAO_COMPRAS!$K:$K,INT((ROW()-2)/20)+2))</f>
        <v/>
      </c>
      <c r="M10419" s="0" t="str">
        <f aca="false">IF($A10419="","","Compra no cartão")</f>
        <v/>
      </c>
    </row>
    <row r="10420" customFormat="false" ht="13.5" hidden="false" customHeight="false" outlineLevel="0" collapsed="false">
      <c r="A10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0" s="0" t="str">
        <f aca="false">IF($A10420="","",INDEX(CARTAO_COMPRAS!$C:$C,INT((ROW()-2)/20)+2))</f>
        <v/>
      </c>
      <c r="C10420" s="0" t="str">
        <f aca="false">IF($A10420="","",INDEX(CARTAO_COMPRAS!$D:$D,INT((ROW()-2)/20)+2))</f>
        <v/>
      </c>
      <c r="D10420" s="0" t="str">
        <f aca="false">IF($A10420="","",INDEX(CARTAO_COMPRAS!$E:$E,INT((ROW()-2)/20)+2))</f>
        <v/>
      </c>
      <c r="E10420" s="0" t="str">
        <f aca="false">IF($A10420="","",INDEX(CARTAO_COMPRAS!$H:$H,INT((ROW()-2)/20)+2)+MOD(ROW()-2,20))</f>
        <v/>
      </c>
      <c r="F10420" s="0" t="str">
        <f aca="false">IF($A10420="","",INDEX(CARTAO_COMPRAS!$G:$G,INT((ROW()-2)/20)+2))</f>
        <v/>
      </c>
      <c r="G10420" s="5" t="str">
        <f aca="false">IF($A10420="","",INDEX(CARTAO_COMPRAS!$I:$I,INT((ROW()-2)/20)+2))</f>
        <v/>
      </c>
      <c r="H10420" s="4" t="str">
        <f aca="false">IF($A10420="","",EDATE(INDEX(CARTAO_COMPRAS!$J:$J,INT((ROW()-2)/20)+2),MOD(ROW()-2,20)))</f>
        <v/>
      </c>
      <c r="I10420" s="4" t="str">
        <f aca="false">IF($H10420="","",$H10420-WEEKDAY($H10420,2)+1)</f>
        <v/>
      </c>
      <c r="J10420" s="4" t="str">
        <f aca="false">IF($I10420="","",$I10420+6)</f>
        <v/>
      </c>
      <c r="K10420" s="6" t="str">
        <f aca="false">IF($H10420="","",DATE(YEAR($H10420),MONTH($H10420),1))</f>
        <v/>
      </c>
      <c r="L10420" s="0" t="str">
        <f aca="false">IF($A10420="","",INDEX(CARTAO_COMPRAS!$K:$K,INT((ROW()-2)/20)+2))</f>
        <v/>
      </c>
      <c r="M10420" s="0" t="str">
        <f aca="false">IF($A10420="","","Compra no cartão")</f>
        <v/>
      </c>
    </row>
    <row r="10421" customFormat="false" ht="13.5" hidden="false" customHeight="false" outlineLevel="0" collapsed="false">
      <c r="A10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1" s="0" t="str">
        <f aca="false">IF($A10421="","",INDEX(CARTAO_COMPRAS!$C:$C,INT((ROW()-2)/20)+2))</f>
        <v/>
      </c>
      <c r="C10421" s="0" t="str">
        <f aca="false">IF($A10421="","",INDEX(CARTAO_COMPRAS!$D:$D,INT((ROW()-2)/20)+2))</f>
        <v/>
      </c>
      <c r="D10421" s="0" t="str">
        <f aca="false">IF($A10421="","",INDEX(CARTAO_COMPRAS!$E:$E,INT((ROW()-2)/20)+2))</f>
        <v/>
      </c>
      <c r="E10421" s="0" t="str">
        <f aca="false">IF($A10421="","",INDEX(CARTAO_COMPRAS!$H:$H,INT((ROW()-2)/20)+2)+MOD(ROW()-2,20))</f>
        <v/>
      </c>
      <c r="F10421" s="0" t="str">
        <f aca="false">IF($A10421="","",INDEX(CARTAO_COMPRAS!$G:$G,INT((ROW()-2)/20)+2))</f>
        <v/>
      </c>
      <c r="G10421" s="5" t="str">
        <f aca="false">IF($A10421="","",INDEX(CARTAO_COMPRAS!$I:$I,INT((ROW()-2)/20)+2))</f>
        <v/>
      </c>
      <c r="H10421" s="4" t="str">
        <f aca="false">IF($A10421="","",EDATE(INDEX(CARTAO_COMPRAS!$J:$J,INT((ROW()-2)/20)+2),MOD(ROW()-2,20)))</f>
        <v/>
      </c>
      <c r="I10421" s="4" t="str">
        <f aca="false">IF($H10421="","",$H10421-WEEKDAY($H10421,2)+1)</f>
        <v/>
      </c>
      <c r="J10421" s="4" t="str">
        <f aca="false">IF($I10421="","",$I10421+6)</f>
        <v/>
      </c>
      <c r="K10421" s="6" t="str">
        <f aca="false">IF($H10421="","",DATE(YEAR($H10421),MONTH($H10421),1))</f>
        <v/>
      </c>
      <c r="L10421" s="0" t="str">
        <f aca="false">IF($A10421="","",INDEX(CARTAO_COMPRAS!$K:$K,INT((ROW()-2)/20)+2))</f>
        <v/>
      </c>
      <c r="M10421" s="0" t="str">
        <f aca="false">IF($A10421="","","Compra no cartão")</f>
        <v/>
      </c>
    </row>
    <row r="10422" customFormat="false" ht="13.5" hidden="false" customHeight="false" outlineLevel="0" collapsed="false">
      <c r="A104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2" s="0" t="str">
        <f aca="false">IF($A10422="","",INDEX(CARTAO_COMPRAS!$C:$C,INT((ROW()-2)/20)+2))</f>
        <v/>
      </c>
      <c r="C10422" s="0" t="str">
        <f aca="false">IF($A10422="","",INDEX(CARTAO_COMPRAS!$D:$D,INT((ROW()-2)/20)+2))</f>
        <v/>
      </c>
      <c r="D10422" s="0" t="str">
        <f aca="false">IF($A10422="","",INDEX(CARTAO_COMPRAS!$E:$E,INT((ROW()-2)/20)+2))</f>
        <v/>
      </c>
      <c r="E10422" s="0" t="str">
        <f aca="false">IF($A10422="","",INDEX(CARTAO_COMPRAS!$H:$H,INT((ROW()-2)/20)+2)+MOD(ROW()-2,20))</f>
        <v/>
      </c>
      <c r="F10422" s="0" t="str">
        <f aca="false">IF($A10422="","",INDEX(CARTAO_COMPRAS!$G:$G,INT((ROW()-2)/20)+2))</f>
        <v/>
      </c>
      <c r="G10422" s="5" t="str">
        <f aca="false">IF($A10422="","",INDEX(CARTAO_COMPRAS!$I:$I,INT((ROW()-2)/20)+2))</f>
        <v/>
      </c>
      <c r="H10422" s="4" t="str">
        <f aca="false">IF($A10422="","",EDATE(INDEX(CARTAO_COMPRAS!$J:$J,INT((ROW()-2)/20)+2),MOD(ROW()-2,20)))</f>
        <v/>
      </c>
      <c r="I10422" s="4" t="str">
        <f aca="false">IF($H10422="","",$H10422-WEEKDAY($H10422,2)+1)</f>
        <v/>
      </c>
      <c r="J10422" s="4" t="str">
        <f aca="false">IF($I10422="","",$I10422+6)</f>
        <v/>
      </c>
      <c r="K10422" s="6" t="str">
        <f aca="false">IF($H10422="","",DATE(YEAR($H10422),MONTH($H10422),1))</f>
        <v/>
      </c>
      <c r="L10422" s="0" t="str">
        <f aca="false">IF($A10422="","",INDEX(CARTAO_COMPRAS!$K:$K,INT((ROW()-2)/20)+2))</f>
        <v/>
      </c>
      <c r="M10422" s="0" t="str">
        <f aca="false">IF($A10422="","","Compra no cartão")</f>
        <v/>
      </c>
    </row>
    <row r="10423" customFormat="false" ht="13.5" hidden="false" customHeight="false" outlineLevel="0" collapsed="false">
      <c r="A104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3" s="0" t="str">
        <f aca="false">IF($A10423="","",INDEX(CARTAO_COMPRAS!$C:$C,INT((ROW()-2)/20)+2))</f>
        <v/>
      </c>
      <c r="C10423" s="0" t="str">
        <f aca="false">IF($A10423="","",INDEX(CARTAO_COMPRAS!$D:$D,INT((ROW()-2)/20)+2))</f>
        <v/>
      </c>
      <c r="D10423" s="0" t="str">
        <f aca="false">IF($A10423="","",INDEX(CARTAO_COMPRAS!$E:$E,INT((ROW()-2)/20)+2))</f>
        <v/>
      </c>
      <c r="E10423" s="0" t="str">
        <f aca="false">IF($A10423="","",INDEX(CARTAO_COMPRAS!$H:$H,INT((ROW()-2)/20)+2)+MOD(ROW()-2,20))</f>
        <v/>
      </c>
      <c r="F10423" s="0" t="str">
        <f aca="false">IF($A10423="","",INDEX(CARTAO_COMPRAS!$G:$G,INT((ROW()-2)/20)+2))</f>
        <v/>
      </c>
      <c r="G10423" s="5" t="str">
        <f aca="false">IF($A10423="","",INDEX(CARTAO_COMPRAS!$I:$I,INT((ROW()-2)/20)+2))</f>
        <v/>
      </c>
      <c r="H10423" s="4" t="str">
        <f aca="false">IF($A10423="","",EDATE(INDEX(CARTAO_COMPRAS!$J:$J,INT((ROW()-2)/20)+2),MOD(ROW()-2,20)))</f>
        <v/>
      </c>
      <c r="I10423" s="4" t="str">
        <f aca="false">IF($H10423="","",$H10423-WEEKDAY($H10423,2)+1)</f>
        <v/>
      </c>
      <c r="J10423" s="4" t="str">
        <f aca="false">IF($I10423="","",$I10423+6)</f>
        <v/>
      </c>
      <c r="K10423" s="6" t="str">
        <f aca="false">IF($H10423="","",DATE(YEAR($H10423),MONTH($H10423),1))</f>
        <v/>
      </c>
      <c r="L10423" s="0" t="str">
        <f aca="false">IF($A10423="","",INDEX(CARTAO_COMPRAS!$K:$K,INT((ROW()-2)/20)+2))</f>
        <v/>
      </c>
      <c r="M10423" s="0" t="str">
        <f aca="false">IF($A10423="","","Compra no cartão")</f>
        <v/>
      </c>
    </row>
    <row r="10424" customFormat="false" ht="13.5" hidden="false" customHeight="false" outlineLevel="0" collapsed="false">
      <c r="A104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4" s="0" t="str">
        <f aca="false">IF($A10424="","",INDEX(CARTAO_COMPRAS!$C:$C,INT((ROW()-2)/20)+2))</f>
        <v/>
      </c>
      <c r="C10424" s="0" t="str">
        <f aca="false">IF($A10424="","",INDEX(CARTAO_COMPRAS!$D:$D,INT((ROW()-2)/20)+2))</f>
        <v/>
      </c>
      <c r="D10424" s="0" t="str">
        <f aca="false">IF($A10424="","",INDEX(CARTAO_COMPRAS!$E:$E,INT((ROW()-2)/20)+2))</f>
        <v/>
      </c>
      <c r="E10424" s="0" t="str">
        <f aca="false">IF($A10424="","",INDEX(CARTAO_COMPRAS!$H:$H,INT((ROW()-2)/20)+2)+MOD(ROW()-2,20))</f>
        <v/>
      </c>
      <c r="F10424" s="0" t="str">
        <f aca="false">IF($A10424="","",INDEX(CARTAO_COMPRAS!$G:$G,INT((ROW()-2)/20)+2))</f>
        <v/>
      </c>
      <c r="G10424" s="5" t="str">
        <f aca="false">IF($A10424="","",INDEX(CARTAO_COMPRAS!$I:$I,INT((ROW()-2)/20)+2))</f>
        <v/>
      </c>
      <c r="H10424" s="4" t="str">
        <f aca="false">IF($A10424="","",EDATE(INDEX(CARTAO_COMPRAS!$J:$J,INT((ROW()-2)/20)+2),MOD(ROW()-2,20)))</f>
        <v/>
      </c>
      <c r="I10424" s="4" t="str">
        <f aca="false">IF($H10424="","",$H10424-WEEKDAY($H10424,2)+1)</f>
        <v/>
      </c>
      <c r="J10424" s="4" t="str">
        <f aca="false">IF($I10424="","",$I10424+6)</f>
        <v/>
      </c>
      <c r="K10424" s="6" t="str">
        <f aca="false">IF($H10424="","",DATE(YEAR($H10424),MONTH($H10424),1))</f>
        <v/>
      </c>
      <c r="L10424" s="0" t="str">
        <f aca="false">IF($A10424="","",INDEX(CARTAO_COMPRAS!$K:$K,INT((ROW()-2)/20)+2))</f>
        <v/>
      </c>
      <c r="M10424" s="0" t="str">
        <f aca="false">IF($A10424="","","Compra no cartão")</f>
        <v/>
      </c>
    </row>
    <row r="10425" customFormat="false" ht="13.5" hidden="false" customHeight="false" outlineLevel="0" collapsed="false">
      <c r="A10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5" s="0" t="str">
        <f aca="false">IF($A10425="","",INDEX(CARTAO_COMPRAS!$C:$C,INT((ROW()-2)/20)+2))</f>
        <v/>
      </c>
      <c r="C10425" s="0" t="str">
        <f aca="false">IF($A10425="","",INDEX(CARTAO_COMPRAS!$D:$D,INT((ROW()-2)/20)+2))</f>
        <v/>
      </c>
      <c r="D10425" s="0" t="str">
        <f aca="false">IF($A10425="","",INDEX(CARTAO_COMPRAS!$E:$E,INT((ROW()-2)/20)+2))</f>
        <v/>
      </c>
      <c r="E10425" s="0" t="str">
        <f aca="false">IF($A10425="","",INDEX(CARTAO_COMPRAS!$H:$H,INT((ROW()-2)/20)+2)+MOD(ROW()-2,20))</f>
        <v/>
      </c>
      <c r="F10425" s="0" t="str">
        <f aca="false">IF($A10425="","",INDEX(CARTAO_COMPRAS!$G:$G,INT((ROW()-2)/20)+2))</f>
        <v/>
      </c>
      <c r="G10425" s="5" t="str">
        <f aca="false">IF($A10425="","",INDEX(CARTAO_COMPRAS!$I:$I,INT((ROW()-2)/20)+2))</f>
        <v/>
      </c>
      <c r="H10425" s="4" t="str">
        <f aca="false">IF($A10425="","",EDATE(INDEX(CARTAO_COMPRAS!$J:$J,INT((ROW()-2)/20)+2),MOD(ROW()-2,20)))</f>
        <v/>
      </c>
      <c r="I10425" s="4" t="str">
        <f aca="false">IF($H10425="","",$H10425-WEEKDAY($H10425,2)+1)</f>
        <v/>
      </c>
      <c r="J10425" s="4" t="str">
        <f aca="false">IF($I10425="","",$I10425+6)</f>
        <v/>
      </c>
      <c r="K10425" s="6" t="str">
        <f aca="false">IF($H10425="","",DATE(YEAR($H10425),MONTH($H10425),1))</f>
        <v/>
      </c>
      <c r="L10425" s="0" t="str">
        <f aca="false">IF($A10425="","",INDEX(CARTAO_COMPRAS!$K:$K,INT((ROW()-2)/20)+2))</f>
        <v/>
      </c>
      <c r="M10425" s="0" t="str">
        <f aca="false">IF($A10425="","","Compra no cartão")</f>
        <v/>
      </c>
    </row>
    <row r="10426" customFormat="false" ht="13.5" hidden="false" customHeight="false" outlineLevel="0" collapsed="false">
      <c r="A10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6" s="0" t="str">
        <f aca="false">IF($A10426="","",INDEX(CARTAO_COMPRAS!$C:$C,INT((ROW()-2)/20)+2))</f>
        <v/>
      </c>
      <c r="C10426" s="0" t="str">
        <f aca="false">IF($A10426="","",INDEX(CARTAO_COMPRAS!$D:$D,INT((ROW()-2)/20)+2))</f>
        <v/>
      </c>
      <c r="D10426" s="0" t="str">
        <f aca="false">IF($A10426="","",INDEX(CARTAO_COMPRAS!$E:$E,INT((ROW()-2)/20)+2))</f>
        <v/>
      </c>
      <c r="E10426" s="0" t="str">
        <f aca="false">IF($A10426="","",INDEX(CARTAO_COMPRAS!$H:$H,INT((ROW()-2)/20)+2)+MOD(ROW()-2,20))</f>
        <v/>
      </c>
      <c r="F10426" s="0" t="str">
        <f aca="false">IF($A10426="","",INDEX(CARTAO_COMPRAS!$G:$G,INT((ROW()-2)/20)+2))</f>
        <v/>
      </c>
      <c r="G10426" s="5" t="str">
        <f aca="false">IF($A10426="","",INDEX(CARTAO_COMPRAS!$I:$I,INT((ROW()-2)/20)+2))</f>
        <v/>
      </c>
      <c r="H10426" s="4" t="str">
        <f aca="false">IF($A10426="","",EDATE(INDEX(CARTAO_COMPRAS!$J:$J,INT((ROW()-2)/20)+2),MOD(ROW()-2,20)))</f>
        <v/>
      </c>
      <c r="I10426" s="4" t="str">
        <f aca="false">IF($H10426="","",$H10426-WEEKDAY($H10426,2)+1)</f>
        <v/>
      </c>
      <c r="J10426" s="4" t="str">
        <f aca="false">IF($I10426="","",$I10426+6)</f>
        <v/>
      </c>
      <c r="K10426" s="6" t="str">
        <f aca="false">IF($H10426="","",DATE(YEAR($H10426),MONTH($H10426),1))</f>
        <v/>
      </c>
      <c r="L10426" s="0" t="str">
        <f aca="false">IF($A10426="","",INDEX(CARTAO_COMPRAS!$K:$K,INT((ROW()-2)/20)+2))</f>
        <v/>
      </c>
      <c r="M10426" s="0" t="str">
        <f aca="false">IF($A10426="","","Compra no cartão")</f>
        <v/>
      </c>
    </row>
    <row r="10427" customFormat="false" ht="13.5" hidden="false" customHeight="false" outlineLevel="0" collapsed="false">
      <c r="A10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7" s="0" t="str">
        <f aca="false">IF($A10427="","",INDEX(CARTAO_COMPRAS!$C:$C,INT((ROW()-2)/20)+2))</f>
        <v/>
      </c>
      <c r="C10427" s="0" t="str">
        <f aca="false">IF($A10427="","",INDEX(CARTAO_COMPRAS!$D:$D,INT((ROW()-2)/20)+2))</f>
        <v/>
      </c>
      <c r="D10427" s="0" t="str">
        <f aca="false">IF($A10427="","",INDEX(CARTAO_COMPRAS!$E:$E,INT((ROW()-2)/20)+2))</f>
        <v/>
      </c>
      <c r="E10427" s="0" t="str">
        <f aca="false">IF($A10427="","",INDEX(CARTAO_COMPRAS!$H:$H,INT((ROW()-2)/20)+2)+MOD(ROW()-2,20))</f>
        <v/>
      </c>
      <c r="F10427" s="0" t="str">
        <f aca="false">IF($A10427="","",INDEX(CARTAO_COMPRAS!$G:$G,INT((ROW()-2)/20)+2))</f>
        <v/>
      </c>
      <c r="G10427" s="5" t="str">
        <f aca="false">IF($A10427="","",INDEX(CARTAO_COMPRAS!$I:$I,INT((ROW()-2)/20)+2))</f>
        <v/>
      </c>
      <c r="H10427" s="4" t="str">
        <f aca="false">IF($A10427="","",EDATE(INDEX(CARTAO_COMPRAS!$J:$J,INT((ROW()-2)/20)+2),MOD(ROW()-2,20)))</f>
        <v/>
      </c>
      <c r="I10427" s="4" t="str">
        <f aca="false">IF($H10427="","",$H10427-WEEKDAY($H10427,2)+1)</f>
        <v/>
      </c>
      <c r="J10427" s="4" t="str">
        <f aca="false">IF($I10427="","",$I10427+6)</f>
        <v/>
      </c>
      <c r="K10427" s="6" t="str">
        <f aca="false">IF($H10427="","",DATE(YEAR($H10427),MONTH($H10427),1))</f>
        <v/>
      </c>
      <c r="L10427" s="0" t="str">
        <f aca="false">IF($A10427="","",INDEX(CARTAO_COMPRAS!$K:$K,INT((ROW()-2)/20)+2))</f>
        <v/>
      </c>
      <c r="M10427" s="0" t="str">
        <f aca="false">IF($A10427="","","Compra no cartão")</f>
        <v/>
      </c>
    </row>
    <row r="10428" customFormat="false" ht="13.5" hidden="false" customHeight="false" outlineLevel="0" collapsed="false">
      <c r="A10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8" s="0" t="str">
        <f aca="false">IF($A10428="","",INDEX(CARTAO_COMPRAS!$C:$C,INT((ROW()-2)/20)+2))</f>
        <v/>
      </c>
      <c r="C10428" s="0" t="str">
        <f aca="false">IF($A10428="","",INDEX(CARTAO_COMPRAS!$D:$D,INT((ROW()-2)/20)+2))</f>
        <v/>
      </c>
      <c r="D10428" s="0" t="str">
        <f aca="false">IF($A10428="","",INDEX(CARTAO_COMPRAS!$E:$E,INT((ROW()-2)/20)+2))</f>
        <v/>
      </c>
      <c r="E10428" s="0" t="str">
        <f aca="false">IF($A10428="","",INDEX(CARTAO_COMPRAS!$H:$H,INT((ROW()-2)/20)+2)+MOD(ROW()-2,20))</f>
        <v/>
      </c>
      <c r="F10428" s="0" t="str">
        <f aca="false">IF($A10428="","",INDEX(CARTAO_COMPRAS!$G:$G,INT((ROW()-2)/20)+2))</f>
        <v/>
      </c>
      <c r="G10428" s="5" t="str">
        <f aca="false">IF($A10428="","",INDEX(CARTAO_COMPRAS!$I:$I,INT((ROW()-2)/20)+2))</f>
        <v/>
      </c>
      <c r="H10428" s="4" t="str">
        <f aca="false">IF($A10428="","",EDATE(INDEX(CARTAO_COMPRAS!$J:$J,INT((ROW()-2)/20)+2),MOD(ROW()-2,20)))</f>
        <v/>
      </c>
      <c r="I10428" s="4" t="str">
        <f aca="false">IF($H10428="","",$H10428-WEEKDAY($H10428,2)+1)</f>
        <v/>
      </c>
      <c r="J10428" s="4" t="str">
        <f aca="false">IF($I10428="","",$I10428+6)</f>
        <v/>
      </c>
      <c r="K10428" s="6" t="str">
        <f aca="false">IF($H10428="","",DATE(YEAR($H10428),MONTH($H10428),1))</f>
        <v/>
      </c>
      <c r="L10428" s="0" t="str">
        <f aca="false">IF($A10428="","",INDEX(CARTAO_COMPRAS!$K:$K,INT((ROW()-2)/20)+2))</f>
        <v/>
      </c>
      <c r="M10428" s="0" t="str">
        <f aca="false">IF($A10428="","","Compra no cartão")</f>
        <v/>
      </c>
    </row>
    <row r="10429" customFormat="false" ht="13.5" hidden="false" customHeight="false" outlineLevel="0" collapsed="false">
      <c r="A10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29" s="0" t="str">
        <f aca="false">IF($A10429="","",INDEX(CARTAO_COMPRAS!$C:$C,INT((ROW()-2)/20)+2))</f>
        <v/>
      </c>
      <c r="C10429" s="0" t="str">
        <f aca="false">IF($A10429="","",INDEX(CARTAO_COMPRAS!$D:$D,INT((ROW()-2)/20)+2))</f>
        <v/>
      </c>
      <c r="D10429" s="0" t="str">
        <f aca="false">IF($A10429="","",INDEX(CARTAO_COMPRAS!$E:$E,INT((ROW()-2)/20)+2))</f>
        <v/>
      </c>
      <c r="E10429" s="0" t="str">
        <f aca="false">IF($A10429="","",INDEX(CARTAO_COMPRAS!$H:$H,INT((ROW()-2)/20)+2)+MOD(ROW()-2,20))</f>
        <v/>
      </c>
      <c r="F10429" s="0" t="str">
        <f aca="false">IF($A10429="","",INDEX(CARTAO_COMPRAS!$G:$G,INT((ROW()-2)/20)+2))</f>
        <v/>
      </c>
      <c r="G10429" s="5" t="str">
        <f aca="false">IF($A10429="","",INDEX(CARTAO_COMPRAS!$I:$I,INT((ROW()-2)/20)+2))</f>
        <v/>
      </c>
      <c r="H10429" s="4" t="str">
        <f aca="false">IF($A10429="","",EDATE(INDEX(CARTAO_COMPRAS!$J:$J,INT((ROW()-2)/20)+2),MOD(ROW()-2,20)))</f>
        <v/>
      </c>
      <c r="I10429" s="4" t="str">
        <f aca="false">IF($H10429="","",$H10429-WEEKDAY($H10429,2)+1)</f>
        <v/>
      </c>
      <c r="J10429" s="4" t="str">
        <f aca="false">IF($I10429="","",$I10429+6)</f>
        <v/>
      </c>
      <c r="K10429" s="6" t="str">
        <f aca="false">IF($H10429="","",DATE(YEAR($H10429),MONTH($H10429),1))</f>
        <v/>
      </c>
      <c r="L10429" s="0" t="str">
        <f aca="false">IF($A10429="","",INDEX(CARTAO_COMPRAS!$K:$K,INT((ROW()-2)/20)+2))</f>
        <v/>
      </c>
      <c r="M10429" s="0" t="str">
        <f aca="false">IF($A10429="","","Compra no cartão")</f>
        <v/>
      </c>
    </row>
    <row r="10430" customFormat="false" ht="13.5" hidden="false" customHeight="false" outlineLevel="0" collapsed="false">
      <c r="A10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0" s="0" t="str">
        <f aca="false">IF($A10430="","",INDEX(CARTAO_COMPRAS!$C:$C,INT((ROW()-2)/20)+2))</f>
        <v/>
      </c>
      <c r="C10430" s="0" t="str">
        <f aca="false">IF($A10430="","",INDEX(CARTAO_COMPRAS!$D:$D,INT((ROW()-2)/20)+2))</f>
        <v/>
      </c>
      <c r="D10430" s="0" t="str">
        <f aca="false">IF($A10430="","",INDEX(CARTAO_COMPRAS!$E:$E,INT((ROW()-2)/20)+2))</f>
        <v/>
      </c>
      <c r="E10430" s="0" t="str">
        <f aca="false">IF($A10430="","",INDEX(CARTAO_COMPRAS!$H:$H,INT((ROW()-2)/20)+2)+MOD(ROW()-2,20))</f>
        <v/>
      </c>
      <c r="F10430" s="0" t="str">
        <f aca="false">IF($A10430="","",INDEX(CARTAO_COMPRAS!$G:$G,INT((ROW()-2)/20)+2))</f>
        <v/>
      </c>
      <c r="G10430" s="5" t="str">
        <f aca="false">IF($A10430="","",INDEX(CARTAO_COMPRAS!$I:$I,INT((ROW()-2)/20)+2))</f>
        <v/>
      </c>
      <c r="H10430" s="4" t="str">
        <f aca="false">IF($A10430="","",EDATE(INDEX(CARTAO_COMPRAS!$J:$J,INT((ROW()-2)/20)+2),MOD(ROW()-2,20)))</f>
        <v/>
      </c>
      <c r="I10430" s="4" t="str">
        <f aca="false">IF($H10430="","",$H10430-WEEKDAY($H10430,2)+1)</f>
        <v/>
      </c>
      <c r="J10430" s="4" t="str">
        <f aca="false">IF($I10430="","",$I10430+6)</f>
        <v/>
      </c>
      <c r="K10430" s="6" t="str">
        <f aca="false">IF($H10430="","",DATE(YEAR($H10430),MONTH($H10430),1))</f>
        <v/>
      </c>
      <c r="L10430" s="0" t="str">
        <f aca="false">IF($A10430="","",INDEX(CARTAO_COMPRAS!$K:$K,INT((ROW()-2)/20)+2))</f>
        <v/>
      </c>
      <c r="M10430" s="0" t="str">
        <f aca="false">IF($A10430="","","Compra no cartão")</f>
        <v/>
      </c>
    </row>
    <row r="10431" customFormat="false" ht="13.5" hidden="false" customHeight="false" outlineLevel="0" collapsed="false">
      <c r="A10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1" s="0" t="str">
        <f aca="false">IF($A10431="","",INDEX(CARTAO_COMPRAS!$C:$C,INT((ROW()-2)/20)+2))</f>
        <v/>
      </c>
      <c r="C10431" s="0" t="str">
        <f aca="false">IF($A10431="","",INDEX(CARTAO_COMPRAS!$D:$D,INT((ROW()-2)/20)+2))</f>
        <v/>
      </c>
      <c r="D10431" s="0" t="str">
        <f aca="false">IF($A10431="","",INDEX(CARTAO_COMPRAS!$E:$E,INT((ROW()-2)/20)+2))</f>
        <v/>
      </c>
      <c r="E10431" s="0" t="str">
        <f aca="false">IF($A10431="","",INDEX(CARTAO_COMPRAS!$H:$H,INT((ROW()-2)/20)+2)+MOD(ROW()-2,20))</f>
        <v/>
      </c>
      <c r="F10431" s="0" t="str">
        <f aca="false">IF($A10431="","",INDEX(CARTAO_COMPRAS!$G:$G,INT((ROW()-2)/20)+2))</f>
        <v/>
      </c>
      <c r="G10431" s="5" t="str">
        <f aca="false">IF($A10431="","",INDEX(CARTAO_COMPRAS!$I:$I,INT((ROW()-2)/20)+2))</f>
        <v/>
      </c>
      <c r="H10431" s="4" t="str">
        <f aca="false">IF($A10431="","",EDATE(INDEX(CARTAO_COMPRAS!$J:$J,INT((ROW()-2)/20)+2),MOD(ROW()-2,20)))</f>
        <v/>
      </c>
      <c r="I10431" s="4" t="str">
        <f aca="false">IF($H10431="","",$H10431-WEEKDAY($H10431,2)+1)</f>
        <v/>
      </c>
      <c r="J10431" s="4" t="str">
        <f aca="false">IF($I10431="","",$I10431+6)</f>
        <v/>
      </c>
      <c r="K10431" s="6" t="str">
        <f aca="false">IF($H10431="","",DATE(YEAR($H10431),MONTH($H10431),1))</f>
        <v/>
      </c>
      <c r="L10431" s="0" t="str">
        <f aca="false">IF($A10431="","",INDEX(CARTAO_COMPRAS!$K:$K,INT((ROW()-2)/20)+2))</f>
        <v/>
      </c>
      <c r="M10431" s="0" t="str">
        <f aca="false">IF($A10431="","","Compra no cartão")</f>
        <v/>
      </c>
    </row>
    <row r="10432" customFormat="false" ht="13.5" hidden="false" customHeight="false" outlineLevel="0" collapsed="false">
      <c r="A10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2" s="0" t="str">
        <f aca="false">IF($A10432="","",INDEX(CARTAO_COMPRAS!$C:$C,INT((ROW()-2)/20)+2))</f>
        <v/>
      </c>
      <c r="C10432" s="0" t="str">
        <f aca="false">IF($A10432="","",INDEX(CARTAO_COMPRAS!$D:$D,INT((ROW()-2)/20)+2))</f>
        <v/>
      </c>
      <c r="D10432" s="0" t="str">
        <f aca="false">IF($A10432="","",INDEX(CARTAO_COMPRAS!$E:$E,INT((ROW()-2)/20)+2))</f>
        <v/>
      </c>
      <c r="E10432" s="0" t="str">
        <f aca="false">IF($A10432="","",INDEX(CARTAO_COMPRAS!$H:$H,INT((ROW()-2)/20)+2)+MOD(ROW()-2,20))</f>
        <v/>
      </c>
      <c r="F10432" s="0" t="str">
        <f aca="false">IF($A10432="","",INDEX(CARTAO_COMPRAS!$G:$G,INT((ROW()-2)/20)+2))</f>
        <v/>
      </c>
      <c r="G10432" s="5" t="str">
        <f aca="false">IF($A10432="","",INDEX(CARTAO_COMPRAS!$I:$I,INT((ROW()-2)/20)+2))</f>
        <v/>
      </c>
      <c r="H10432" s="4" t="str">
        <f aca="false">IF($A10432="","",EDATE(INDEX(CARTAO_COMPRAS!$J:$J,INT((ROW()-2)/20)+2),MOD(ROW()-2,20)))</f>
        <v/>
      </c>
      <c r="I10432" s="4" t="str">
        <f aca="false">IF($H10432="","",$H10432-WEEKDAY($H10432,2)+1)</f>
        <v/>
      </c>
      <c r="J10432" s="4" t="str">
        <f aca="false">IF($I10432="","",$I10432+6)</f>
        <v/>
      </c>
      <c r="K10432" s="6" t="str">
        <f aca="false">IF($H10432="","",DATE(YEAR($H10432),MONTH($H10432),1))</f>
        <v/>
      </c>
      <c r="L10432" s="0" t="str">
        <f aca="false">IF($A10432="","",INDEX(CARTAO_COMPRAS!$K:$K,INT((ROW()-2)/20)+2))</f>
        <v/>
      </c>
      <c r="M10432" s="0" t="str">
        <f aca="false">IF($A10432="","","Compra no cartão")</f>
        <v/>
      </c>
    </row>
    <row r="10433" customFormat="false" ht="13.5" hidden="false" customHeight="false" outlineLevel="0" collapsed="false">
      <c r="A10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3" s="0" t="str">
        <f aca="false">IF($A10433="","",INDEX(CARTAO_COMPRAS!$C:$C,INT((ROW()-2)/20)+2))</f>
        <v/>
      </c>
      <c r="C10433" s="0" t="str">
        <f aca="false">IF($A10433="","",INDEX(CARTAO_COMPRAS!$D:$D,INT((ROW()-2)/20)+2))</f>
        <v/>
      </c>
      <c r="D10433" s="0" t="str">
        <f aca="false">IF($A10433="","",INDEX(CARTAO_COMPRAS!$E:$E,INT((ROW()-2)/20)+2))</f>
        <v/>
      </c>
      <c r="E10433" s="0" t="str">
        <f aca="false">IF($A10433="","",INDEX(CARTAO_COMPRAS!$H:$H,INT((ROW()-2)/20)+2)+MOD(ROW()-2,20))</f>
        <v/>
      </c>
      <c r="F10433" s="0" t="str">
        <f aca="false">IF($A10433="","",INDEX(CARTAO_COMPRAS!$G:$G,INT((ROW()-2)/20)+2))</f>
        <v/>
      </c>
      <c r="G10433" s="5" t="str">
        <f aca="false">IF($A10433="","",INDEX(CARTAO_COMPRAS!$I:$I,INT((ROW()-2)/20)+2))</f>
        <v/>
      </c>
      <c r="H10433" s="4" t="str">
        <f aca="false">IF($A10433="","",EDATE(INDEX(CARTAO_COMPRAS!$J:$J,INT((ROW()-2)/20)+2),MOD(ROW()-2,20)))</f>
        <v/>
      </c>
      <c r="I10433" s="4" t="str">
        <f aca="false">IF($H10433="","",$H10433-WEEKDAY($H10433,2)+1)</f>
        <v/>
      </c>
      <c r="J10433" s="4" t="str">
        <f aca="false">IF($I10433="","",$I10433+6)</f>
        <v/>
      </c>
      <c r="K10433" s="6" t="str">
        <f aca="false">IF($H10433="","",DATE(YEAR($H10433),MONTH($H10433),1))</f>
        <v/>
      </c>
      <c r="L10433" s="0" t="str">
        <f aca="false">IF($A10433="","",INDEX(CARTAO_COMPRAS!$K:$K,INT((ROW()-2)/20)+2))</f>
        <v/>
      </c>
      <c r="M10433" s="0" t="str">
        <f aca="false">IF($A10433="","","Compra no cartão")</f>
        <v/>
      </c>
    </row>
    <row r="10434" customFormat="false" ht="13.5" hidden="false" customHeight="false" outlineLevel="0" collapsed="false">
      <c r="A10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4" s="0" t="str">
        <f aca="false">IF($A10434="","",INDEX(CARTAO_COMPRAS!$C:$C,INT((ROW()-2)/20)+2))</f>
        <v/>
      </c>
      <c r="C10434" s="0" t="str">
        <f aca="false">IF($A10434="","",INDEX(CARTAO_COMPRAS!$D:$D,INT((ROW()-2)/20)+2))</f>
        <v/>
      </c>
      <c r="D10434" s="0" t="str">
        <f aca="false">IF($A10434="","",INDEX(CARTAO_COMPRAS!$E:$E,INT((ROW()-2)/20)+2))</f>
        <v/>
      </c>
      <c r="E10434" s="0" t="str">
        <f aca="false">IF($A10434="","",INDEX(CARTAO_COMPRAS!$H:$H,INT((ROW()-2)/20)+2)+MOD(ROW()-2,20))</f>
        <v/>
      </c>
      <c r="F10434" s="0" t="str">
        <f aca="false">IF($A10434="","",INDEX(CARTAO_COMPRAS!$G:$G,INT((ROW()-2)/20)+2))</f>
        <v/>
      </c>
      <c r="G10434" s="5" t="str">
        <f aca="false">IF($A10434="","",INDEX(CARTAO_COMPRAS!$I:$I,INT((ROW()-2)/20)+2))</f>
        <v/>
      </c>
      <c r="H10434" s="4" t="str">
        <f aca="false">IF($A10434="","",EDATE(INDEX(CARTAO_COMPRAS!$J:$J,INT((ROW()-2)/20)+2),MOD(ROW()-2,20)))</f>
        <v/>
      </c>
      <c r="I10434" s="4" t="str">
        <f aca="false">IF($H10434="","",$H10434-WEEKDAY($H10434,2)+1)</f>
        <v/>
      </c>
      <c r="J10434" s="4" t="str">
        <f aca="false">IF($I10434="","",$I10434+6)</f>
        <v/>
      </c>
      <c r="K10434" s="6" t="str">
        <f aca="false">IF($H10434="","",DATE(YEAR($H10434),MONTH($H10434),1))</f>
        <v/>
      </c>
      <c r="L10434" s="0" t="str">
        <f aca="false">IF($A10434="","",INDEX(CARTAO_COMPRAS!$K:$K,INT((ROW()-2)/20)+2))</f>
        <v/>
      </c>
      <c r="M10434" s="0" t="str">
        <f aca="false">IF($A10434="","","Compra no cartão")</f>
        <v/>
      </c>
    </row>
    <row r="10435" customFormat="false" ht="13.5" hidden="false" customHeight="false" outlineLevel="0" collapsed="false">
      <c r="A10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5" s="0" t="str">
        <f aca="false">IF($A10435="","",INDEX(CARTAO_COMPRAS!$C:$C,INT((ROW()-2)/20)+2))</f>
        <v/>
      </c>
      <c r="C10435" s="0" t="str">
        <f aca="false">IF($A10435="","",INDEX(CARTAO_COMPRAS!$D:$D,INT((ROW()-2)/20)+2))</f>
        <v/>
      </c>
      <c r="D10435" s="0" t="str">
        <f aca="false">IF($A10435="","",INDEX(CARTAO_COMPRAS!$E:$E,INT((ROW()-2)/20)+2))</f>
        <v/>
      </c>
      <c r="E10435" s="0" t="str">
        <f aca="false">IF($A10435="","",INDEX(CARTAO_COMPRAS!$H:$H,INT((ROW()-2)/20)+2)+MOD(ROW()-2,20))</f>
        <v/>
      </c>
      <c r="F10435" s="0" t="str">
        <f aca="false">IF($A10435="","",INDEX(CARTAO_COMPRAS!$G:$G,INT((ROW()-2)/20)+2))</f>
        <v/>
      </c>
      <c r="G10435" s="5" t="str">
        <f aca="false">IF($A10435="","",INDEX(CARTAO_COMPRAS!$I:$I,INT((ROW()-2)/20)+2))</f>
        <v/>
      </c>
      <c r="H10435" s="4" t="str">
        <f aca="false">IF($A10435="","",EDATE(INDEX(CARTAO_COMPRAS!$J:$J,INT((ROW()-2)/20)+2),MOD(ROW()-2,20)))</f>
        <v/>
      </c>
      <c r="I10435" s="4" t="str">
        <f aca="false">IF($H10435="","",$H10435-WEEKDAY($H10435,2)+1)</f>
        <v/>
      </c>
      <c r="J10435" s="4" t="str">
        <f aca="false">IF($I10435="","",$I10435+6)</f>
        <v/>
      </c>
      <c r="K10435" s="6" t="str">
        <f aca="false">IF($H10435="","",DATE(YEAR($H10435),MONTH($H10435),1))</f>
        <v/>
      </c>
      <c r="L10435" s="0" t="str">
        <f aca="false">IF($A10435="","",INDEX(CARTAO_COMPRAS!$K:$K,INT((ROW()-2)/20)+2))</f>
        <v/>
      </c>
      <c r="M10435" s="0" t="str">
        <f aca="false">IF($A10435="","","Compra no cartão")</f>
        <v/>
      </c>
    </row>
    <row r="10436" customFormat="false" ht="13.5" hidden="false" customHeight="false" outlineLevel="0" collapsed="false">
      <c r="A10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6" s="0" t="str">
        <f aca="false">IF($A10436="","",INDEX(CARTAO_COMPRAS!$C:$C,INT((ROW()-2)/20)+2))</f>
        <v/>
      </c>
      <c r="C10436" s="0" t="str">
        <f aca="false">IF($A10436="","",INDEX(CARTAO_COMPRAS!$D:$D,INT((ROW()-2)/20)+2))</f>
        <v/>
      </c>
      <c r="D10436" s="0" t="str">
        <f aca="false">IF($A10436="","",INDEX(CARTAO_COMPRAS!$E:$E,INT((ROW()-2)/20)+2))</f>
        <v/>
      </c>
      <c r="E10436" s="0" t="str">
        <f aca="false">IF($A10436="","",INDEX(CARTAO_COMPRAS!$H:$H,INT((ROW()-2)/20)+2)+MOD(ROW()-2,20))</f>
        <v/>
      </c>
      <c r="F10436" s="0" t="str">
        <f aca="false">IF($A10436="","",INDEX(CARTAO_COMPRAS!$G:$G,INT((ROW()-2)/20)+2))</f>
        <v/>
      </c>
      <c r="G10436" s="5" t="str">
        <f aca="false">IF($A10436="","",INDEX(CARTAO_COMPRAS!$I:$I,INT((ROW()-2)/20)+2))</f>
        <v/>
      </c>
      <c r="H10436" s="4" t="str">
        <f aca="false">IF($A10436="","",EDATE(INDEX(CARTAO_COMPRAS!$J:$J,INT((ROW()-2)/20)+2),MOD(ROW()-2,20)))</f>
        <v/>
      </c>
      <c r="I10436" s="4" t="str">
        <f aca="false">IF($H10436="","",$H10436-WEEKDAY($H10436,2)+1)</f>
        <v/>
      </c>
      <c r="J10436" s="4" t="str">
        <f aca="false">IF($I10436="","",$I10436+6)</f>
        <v/>
      </c>
      <c r="K10436" s="6" t="str">
        <f aca="false">IF($H10436="","",DATE(YEAR($H10436),MONTH($H10436),1))</f>
        <v/>
      </c>
      <c r="L10436" s="0" t="str">
        <f aca="false">IF($A10436="","",INDEX(CARTAO_COMPRAS!$K:$K,INT((ROW()-2)/20)+2))</f>
        <v/>
      </c>
      <c r="M10436" s="0" t="str">
        <f aca="false">IF($A10436="","","Compra no cartão")</f>
        <v/>
      </c>
    </row>
    <row r="10437" customFormat="false" ht="13.5" hidden="false" customHeight="false" outlineLevel="0" collapsed="false">
      <c r="A10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7" s="0" t="str">
        <f aca="false">IF($A10437="","",INDEX(CARTAO_COMPRAS!$C:$C,INT((ROW()-2)/20)+2))</f>
        <v/>
      </c>
      <c r="C10437" s="0" t="str">
        <f aca="false">IF($A10437="","",INDEX(CARTAO_COMPRAS!$D:$D,INT((ROW()-2)/20)+2))</f>
        <v/>
      </c>
      <c r="D10437" s="0" t="str">
        <f aca="false">IF($A10437="","",INDEX(CARTAO_COMPRAS!$E:$E,INT((ROW()-2)/20)+2))</f>
        <v/>
      </c>
      <c r="E10437" s="0" t="str">
        <f aca="false">IF($A10437="","",INDEX(CARTAO_COMPRAS!$H:$H,INT((ROW()-2)/20)+2)+MOD(ROW()-2,20))</f>
        <v/>
      </c>
      <c r="F10437" s="0" t="str">
        <f aca="false">IF($A10437="","",INDEX(CARTAO_COMPRAS!$G:$G,INT((ROW()-2)/20)+2))</f>
        <v/>
      </c>
      <c r="G10437" s="5" t="str">
        <f aca="false">IF($A10437="","",INDEX(CARTAO_COMPRAS!$I:$I,INT((ROW()-2)/20)+2))</f>
        <v/>
      </c>
      <c r="H10437" s="4" t="str">
        <f aca="false">IF($A10437="","",EDATE(INDEX(CARTAO_COMPRAS!$J:$J,INT((ROW()-2)/20)+2),MOD(ROW()-2,20)))</f>
        <v/>
      </c>
      <c r="I10437" s="4" t="str">
        <f aca="false">IF($H10437="","",$H10437-WEEKDAY($H10437,2)+1)</f>
        <v/>
      </c>
      <c r="J10437" s="4" t="str">
        <f aca="false">IF($I10437="","",$I10437+6)</f>
        <v/>
      </c>
      <c r="K10437" s="6" t="str">
        <f aca="false">IF($H10437="","",DATE(YEAR($H10437),MONTH($H10437),1))</f>
        <v/>
      </c>
      <c r="L10437" s="0" t="str">
        <f aca="false">IF($A10437="","",INDEX(CARTAO_COMPRAS!$K:$K,INT((ROW()-2)/20)+2))</f>
        <v/>
      </c>
      <c r="M10437" s="0" t="str">
        <f aca="false">IF($A10437="","","Compra no cartão")</f>
        <v/>
      </c>
    </row>
    <row r="10438" customFormat="false" ht="13.5" hidden="false" customHeight="false" outlineLevel="0" collapsed="false">
      <c r="A10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8" s="0" t="str">
        <f aca="false">IF($A10438="","",INDEX(CARTAO_COMPRAS!$C:$C,INT((ROW()-2)/20)+2))</f>
        <v/>
      </c>
      <c r="C10438" s="0" t="str">
        <f aca="false">IF($A10438="","",INDEX(CARTAO_COMPRAS!$D:$D,INT((ROW()-2)/20)+2))</f>
        <v/>
      </c>
      <c r="D10438" s="0" t="str">
        <f aca="false">IF($A10438="","",INDEX(CARTAO_COMPRAS!$E:$E,INT((ROW()-2)/20)+2))</f>
        <v/>
      </c>
      <c r="E10438" s="0" t="str">
        <f aca="false">IF($A10438="","",INDEX(CARTAO_COMPRAS!$H:$H,INT((ROW()-2)/20)+2)+MOD(ROW()-2,20))</f>
        <v/>
      </c>
      <c r="F10438" s="0" t="str">
        <f aca="false">IF($A10438="","",INDEX(CARTAO_COMPRAS!$G:$G,INT((ROW()-2)/20)+2))</f>
        <v/>
      </c>
      <c r="G10438" s="5" t="str">
        <f aca="false">IF($A10438="","",INDEX(CARTAO_COMPRAS!$I:$I,INT((ROW()-2)/20)+2))</f>
        <v/>
      </c>
      <c r="H10438" s="4" t="str">
        <f aca="false">IF($A10438="","",EDATE(INDEX(CARTAO_COMPRAS!$J:$J,INT((ROW()-2)/20)+2),MOD(ROW()-2,20)))</f>
        <v/>
      </c>
      <c r="I10438" s="4" t="str">
        <f aca="false">IF($H10438="","",$H10438-WEEKDAY($H10438,2)+1)</f>
        <v/>
      </c>
      <c r="J10438" s="4" t="str">
        <f aca="false">IF($I10438="","",$I10438+6)</f>
        <v/>
      </c>
      <c r="K10438" s="6" t="str">
        <f aca="false">IF($H10438="","",DATE(YEAR($H10438),MONTH($H10438),1))</f>
        <v/>
      </c>
      <c r="L10438" s="0" t="str">
        <f aca="false">IF($A10438="","",INDEX(CARTAO_COMPRAS!$K:$K,INT((ROW()-2)/20)+2))</f>
        <v/>
      </c>
      <c r="M10438" s="0" t="str">
        <f aca="false">IF($A10438="","","Compra no cartão")</f>
        <v/>
      </c>
    </row>
    <row r="10439" customFormat="false" ht="13.5" hidden="false" customHeight="false" outlineLevel="0" collapsed="false">
      <c r="A10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39" s="0" t="str">
        <f aca="false">IF($A10439="","",INDEX(CARTAO_COMPRAS!$C:$C,INT((ROW()-2)/20)+2))</f>
        <v/>
      </c>
      <c r="C10439" s="0" t="str">
        <f aca="false">IF($A10439="","",INDEX(CARTAO_COMPRAS!$D:$D,INT((ROW()-2)/20)+2))</f>
        <v/>
      </c>
      <c r="D10439" s="0" t="str">
        <f aca="false">IF($A10439="","",INDEX(CARTAO_COMPRAS!$E:$E,INT((ROW()-2)/20)+2))</f>
        <v/>
      </c>
      <c r="E10439" s="0" t="str">
        <f aca="false">IF($A10439="","",INDEX(CARTAO_COMPRAS!$H:$H,INT((ROW()-2)/20)+2)+MOD(ROW()-2,20))</f>
        <v/>
      </c>
      <c r="F10439" s="0" t="str">
        <f aca="false">IF($A10439="","",INDEX(CARTAO_COMPRAS!$G:$G,INT((ROW()-2)/20)+2))</f>
        <v/>
      </c>
      <c r="G10439" s="5" t="str">
        <f aca="false">IF($A10439="","",INDEX(CARTAO_COMPRAS!$I:$I,INT((ROW()-2)/20)+2))</f>
        <v/>
      </c>
      <c r="H10439" s="4" t="str">
        <f aca="false">IF($A10439="","",EDATE(INDEX(CARTAO_COMPRAS!$J:$J,INT((ROW()-2)/20)+2),MOD(ROW()-2,20)))</f>
        <v/>
      </c>
      <c r="I10439" s="4" t="str">
        <f aca="false">IF($H10439="","",$H10439-WEEKDAY($H10439,2)+1)</f>
        <v/>
      </c>
      <c r="J10439" s="4" t="str">
        <f aca="false">IF($I10439="","",$I10439+6)</f>
        <v/>
      </c>
      <c r="K10439" s="6" t="str">
        <f aca="false">IF($H10439="","",DATE(YEAR($H10439),MONTH($H10439),1))</f>
        <v/>
      </c>
      <c r="L10439" s="0" t="str">
        <f aca="false">IF($A10439="","",INDEX(CARTAO_COMPRAS!$K:$K,INT((ROW()-2)/20)+2))</f>
        <v/>
      </c>
      <c r="M10439" s="0" t="str">
        <f aca="false">IF($A10439="","","Compra no cartão")</f>
        <v/>
      </c>
    </row>
    <row r="10440" customFormat="false" ht="13.5" hidden="false" customHeight="false" outlineLevel="0" collapsed="false">
      <c r="A10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0" s="0" t="str">
        <f aca="false">IF($A10440="","",INDEX(CARTAO_COMPRAS!$C:$C,INT((ROW()-2)/20)+2))</f>
        <v/>
      </c>
      <c r="C10440" s="0" t="str">
        <f aca="false">IF($A10440="","",INDEX(CARTAO_COMPRAS!$D:$D,INT((ROW()-2)/20)+2))</f>
        <v/>
      </c>
      <c r="D10440" s="0" t="str">
        <f aca="false">IF($A10440="","",INDEX(CARTAO_COMPRAS!$E:$E,INT((ROW()-2)/20)+2))</f>
        <v/>
      </c>
      <c r="E10440" s="0" t="str">
        <f aca="false">IF($A10440="","",INDEX(CARTAO_COMPRAS!$H:$H,INT((ROW()-2)/20)+2)+MOD(ROW()-2,20))</f>
        <v/>
      </c>
      <c r="F10440" s="0" t="str">
        <f aca="false">IF($A10440="","",INDEX(CARTAO_COMPRAS!$G:$G,INT((ROW()-2)/20)+2))</f>
        <v/>
      </c>
      <c r="G10440" s="5" t="str">
        <f aca="false">IF($A10440="","",INDEX(CARTAO_COMPRAS!$I:$I,INT((ROW()-2)/20)+2))</f>
        <v/>
      </c>
      <c r="H10440" s="4" t="str">
        <f aca="false">IF($A10440="","",EDATE(INDEX(CARTAO_COMPRAS!$J:$J,INT((ROW()-2)/20)+2),MOD(ROW()-2,20)))</f>
        <v/>
      </c>
      <c r="I10440" s="4" t="str">
        <f aca="false">IF($H10440="","",$H10440-WEEKDAY($H10440,2)+1)</f>
        <v/>
      </c>
      <c r="J10440" s="4" t="str">
        <f aca="false">IF($I10440="","",$I10440+6)</f>
        <v/>
      </c>
      <c r="K10440" s="6" t="str">
        <f aca="false">IF($H10440="","",DATE(YEAR($H10440),MONTH($H10440),1))</f>
        <v/>
      </c>
      <c r="L10440" s="0" t="str">
        <f aca="false">IF($A10440="","",INDEX(CARTAO_COMPRAS!$K:$K,INT((ROW()-2)/20)+2))</f>
        <v/>
      </c>
      <c r="M10440" s="0" t="str">
        <f aca="false">IF($A10440="","","Compra no cartão")</f>
        <v/>
      </c>
    </row>
    <row r="10441" customFormat="false" ht="13.5" hidden="false" customHeight="false" outlineLevel="0" collapsed="false">
      <c r="A10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1" s="0" t="str">
        <f aca="false">IF($A10441="","",INDEX(CARTAO_COMPRAS!$C:$C,INT((ROW()-2)/20)+2))</f>
        <v/>
      </c>
      <c r="C10441" s="0" t="str">
        <f aca="false">IF($A10441="","",INDEX(CARTAO_COMPRAS!$D:$D,INT((ROW()-2)/20)+2))</f>
        <v/>
      </c>
      <c r="D10441" s="0" t="str">
        <f aca="false">IF($A10441="","",INDEX(CARTAO_COMPRAS!$E:$E,INT((ROW()-2)/20)+2))</f>
        <v/>
      </c>
      <c r="E10441" s="0" t="str">
        <f aca="false">IF($A10441="","",INDEX(CARTAO_COMPRAS!$H:$H,INT((ROW()-2)/20)+2)+MOD(ROW()-2,20))</f>
        <v/>
      </c>
      <c r="F10441" s="0" t="str">
        <f aca="false">IF($A10441="","",INDEX(CARTAO_COMPRAS!$G:$G,INT((ROW()-2)/20)+2))</f>
        <v/>
      </c>
      <c r="G10441" s="5" t="str">
        <f aca="false">IF($A10441="","",INDEX(CARTAO_COMPRAS!$I:$I,INT((ROW()-2)/20)+2))</f>
        <v/>
      </c>
      <c r="H10441" s="4" t="str">
        <f aca="false">IF($A10441="","",EDATE(INDEX(CARTAO_COMPRAS!$J:$J,INT((ROW()-2)/20)+2),MOD(ROW()-2,20)))</f>
        <v/>
      </c>
      <c r="I10441" s="4" t="str">
        <f aca="false">IF($H10441="","",$H10441-WEEKDAY($H10441,2)+1)</f>
        <v/>
      </c>
      <c r="J10441" s="4" t="str">
        <f aca="false">IF($I10441="","",$I10441+6)</f>
        <v/>
      </c>
      <c r="K10441" s="6" t="str">
        <f aca="false">IF($H10441="","",DATE(YEAR($H10441),MONTH($H10441),1))</f>
        <v/>
      </c>
      <c r="L10441" s="0" t="str">
        <f aca="false">IF($A10441="","",INDEX(CARTAO_COMPRAS!$K:$K,INT((ROW()-2)/20)+2))</f>
        <v/>
      </c>
      <c r="M10441" s="0" t="str">
        <f aca="false">IF($A10441="","","Compra no cartão")</f>
        <v/>
      </c>
    </row>
    <row r="10442" customFormat="false" ht="13.5" hidden="false" customHeight="false" outlineLevel="0" collapsed="false">
      <c r="A104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2" s="0" t="str">
        <f aca="false">IF($A10442="","",INDEX(CARTAO_COMPRAS!$C:$C,INT((ROW()-2)/20)+2))</f>
        <v/>
      </c>
      <c r="C10442" s="0" t="str">
        <f aca="false">IF($A10442="","",INDEX(CARTAO_COMPRAS!$D:$D,INT((ROW()-2)/20)+2))</f>
        <v/>
      </c>
      <c r="D10442" s="0" t="str">
        <f aca="false">IF($A10442="","",INDEX(CARTAO_COMPRAS!$E:$E,INT((ROW()-2)/20)+2))</f>
        <v/>
      </c>
      <c r="E10442" s="0" t="str">
        <f aca="false">IF($A10442="","",INDEX(CARTAO_COMPRAS!$H:$H,INT((ROW()-2)/20)+2)+MOD(ROW()-2,20))</f>
        <v/>
      </c>
      <c r="F10442" s="0" t="str">
        <f aca="false">IF($A10442="","",INDEX(CARTAO_COMPRAS!$G:$G,INT((ROW()-2)/20)+2))</f>
        <v/>
      </c>
      <c r="G10442" s="5" t="str">
        <f aca="false">IF($A10442="","",INDEX(CARTAO_COMPRAS!$I:$I,INT((ROW()-2)/20)+2))</f>
        <v/>
      </c>
      <c r="H10442" s="4" t="str">
        <f aca="false">IF($A10442="","",EDATE(INDEX(CARTAO_COMPRAS!$J:$J,INT((ROW()-2)/20)+2),MOD(ROW()-2,20)))</f>
        <v/>
      </c>
      <c r="I10442" s="4" t="str">
        <f aca="false">IF($H10442="","",$H10442-WEEKDAY($H10442,2)+1)</f>
        <v/>
      </c>
      <c r="J10442" s="4" t="str">
        <f aca="false">IF($I10442="","",$I10442+6)</f>
        <v/>
      </c>
      <c r="K10442" s="6" t="str">
        <f aca="false">IF($H10442="","",DATE(YEAR($H10442),MONTH($H10442),1))</f>
        <v/>
      </c>
      <c r="L10442" s="0" t="str">
        <f aca="false">IF($A10442="","",INDEX(CARTAO_COMPRAS!$K:$K,INT((ROW()-2)/20)+2))</f>
        <v/>
      </c>
      <c r="M10442" s="0" t="str">
        <f aca="false">IF($A10442="","","Compra no cartão")</f>
        <v/>
      </c>
    </row>
    <row r="10443" customFormat="false" ht="13.5" hidden="false" customHeight="false" outlineLevel="0" collapsed="false">
      <c r="A10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3" s="0" t="str">
        <f aca="false">IF($A10443="","",INDEX(CARTAO_COMPRAS!$C:$C,INT((ROW()-2)/20)+2))</f>
        <v/>
      </c>
      <c r="C10443" s="0" t="str">
        <f aca="false">IF($A10443="","",INDEX(CARTAO_COMPRAS!$D:$D,INT((ROW()-2)/20)+2))</f>
        <v/>
      </c>
      <c r="D10443" s="0" t="str">
        <f aca="false">IF($A10443="","",INDEX(CARTAO_COMPRAS!$E:$E,INT((ROW()-2)/20)+2))</f>
        <v/>
      </c>
      <c r="E10443" s="0" t="str">
        <f aca="false">IF($A10443="","",INDEX(CARTAO_COMPRAS!$H:$H,INT((ROW()-2)/20)+2)+MOD(ROW()-2,20))</f>
        <v/>
      </c>
      <c r="F10443" s="0" t="str">
        <f aca="false">IF($A10443="","",INDEX(CARTAO_COMPRAS!$G:$G,INT((ROW()-2)/20)+2))</f>
        <v/>
      </c>
      <c r="G10443" s="5" t="str">
        <f aca="false">IF($A10443="","",INDEX(CARTAO_COMPRAS!$I:$I,INT((ROW()-2)/20)+2))</f>
        <v/>
      </c>
      <c r="H10443" s="4" t="str">
        <f aca="false">IF($A10443="","",EDATE(INDEX(CARTAO_COMPRAS!$J:$J,INT((ROW()-2)/20)+2),MOD(ROW()-2,20)))</f>
        <v/>
      </c>
      <c r="I10443" s="4" t="str">
        <f aca="false">IF($H10443="","",$H10443-WEEKDAY($H10443,2)+1)</f>
        <v/>
      </c>
      <c r="J10443" s="4" t="str">
        <f aca="false">IF($I10443="","",$I10443+6)</f>
        <v/>
      </c>
      <c r="K10443" s="6" t="str">
        <f aca="false">IF($H10443="","",DATE(YEAR($H10443),MONTH($H10443),1))</f>
        <v/>
      </c>
      <c r="L10443" s="0" t="str">
        <f aca="false">IF($A10443="","",INDEX(CARTAO_COMPRAS!$K:$K,INT((ROW()-2)/20)+2))</f>
        <v/>
      </c>
      <c r="M10443" s="0" t="str">
        <f aca="false">IF($A10443="","","Compra no cartão")</f>
        <v/>
      </c>
    </row>
    <row r="10444" customFormat="false" ht="13.5" hidden="false" customHeight="false" outlineLevel="0" collapsed="false">
      <c r="A10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4" s="0" t="str">
        <f aca="false">IF($A10444="","",INDEX(CARTAO_COMPRAS!$C:$C,INT((ROW()-2)/20)+2))</f>
        <v/>
      </c>
      <c r="C10444" s="0" t="str">
        <f aca="false">IF($A10444="","",INDEX(CARTAO_COMPRAS!$D:$D,INT((ROW()-2)/20)+2))</f>
        <v/>
      </c>
      <c r="D10444" s="0" t="str">
        <f aca="false">IF($A10444="","",INDEX(CARTAO_COMPRAS!$E:$E,INT((ROW()-2)/20)+2))</f>
        <v/>
      </c>
      <c r="E10444" s="0" t="str">
        <f aca="false">IF($A10444="","",INDEX(CARTAO_COMPRAS!$H:$H,INT((ROW()-2)/20)+2)+MOD(ROW()-2,20))</f>
        <v/>
      </c>
      <c r="F10444" s="0" t="str">
        <f aca="false">IF($A10444="","",INDEX(CARTAO_COMPRAS!$G:$G,INT((ROW()-2)/20)+2))</f>
        <v/>
      </c>
      <c r="G10444" s="5" t="str">
        <f aca="false">IF($A10444="","",INDEX(CARTAO_COMPRAS!$I:$I,INT((ROW()-2)/20)+2))</f>
        <v/>
      </c>
      <c r="H10444" s="4" t="str">
        <f aca="false">IF($A10444="","",EDATE(INDEX(CARTAO_COMPRAS!$J:$J,INT((ROW()-2)/20)+2),MOD(ROW()-2,20)))</f>
        <v/>
      </c>
      <c r="I10444" s="4" t="str">
        <f aca="false">IF($H10444="","",$H10444-WEEKDAY($H10444,2)+1)</f>
        <v/>
      </c>
      <c r="J10444" s="4" t="str">
        <f aca="false">IF($I10444="","",$I10444+6)</f>
        <v/>
      </c>
      <c r="K10444" s="6" t="str">
        <f aca="false">IF($H10444="","",DATE(YEAR($H10444),MONTH($H10444),1))</f>
        <v/>
      </c>
      <c r="L10444" s="0" t="str">
        <f aca="false">IF($A10444="","",INDEX(CARTAO_COMPRAS!$K:$K,INT((ROW()-2)/20)+2))</f>
        <v/>
      </c>
      <c r="M10444" s="0" t="str">
        <f aca="false">IF($A10444="","","Compra no cartão")</f>
        <v/>
      </c>
    </row>
    <row r="10445" customFormat="false" ht="13.5" hidden="false" customHeight="false" outlineLevel="0" collapsed="false">
      <c r="A10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5" s="0" t="str">
        <f aca="false">IF($A10445="","",INDEX(CARTAO_COMPRAS!$C:$C,INT((ROW()-2)/20)+2))</f>
        <v/>
      </c>
      <c r="C10445" s="0" t="str">
        <f aca="false">IF($A10445="","",INDEX(CARTAO_COMPRAS!$D:$D,INT((ROW()-2)/20)+2))</f>
        <v/>
      </c>
      <c r="D10445" s="0" t="str">
        <f aca="false">IF($A10445="","",INDEX(CARTAO_COMPRAS!$E:$E,INT((ROW()-2)/20)+2))</f>
        <v/>
      </c>
      <c r="E10445" s="0" t="str">
        <f aca="false">IF($A10445="","",INDEX(CARTAO_COMPRAS!$H:$H,INT((ROW()-2)/20)+2)+MOD(ROW()-2,20))</f>
        <v/>
      </c>
      <c r="F10445" s="0" t="str">
        <f aca="false">IF($A10445="","",INDEX(CARTAO_COMPRAS!$G:$G,INT((ROW()-2)/20)+2))</f>
        <v/>
      </c>
      <c r="G10445" s="5" t="str">
        <f aca="false">IF($A10445="","",INDEX(CARTAO_COMPRAS!$I:$I,INT((ROW()-2)/20)+2))</f>
        <v/>
      </c>
      <c r="H10445" s="4" t="str">
        <f aca="false">IF($A10445="","",EDATE(INDEX(CARTAO_COMPRAS!$J:$J,INT((ROW()-2)/20)+2),MOD(ROW()-2,20)))</f>
        <v/>
      </c>
      <c r="I10445" s="4" t="str">
        <f aca="false">IF($H10445="","",$H10445-WEEKDAY($H10445,2)+1)</f>
        <v/>
      </c>
      <c r="J10445" s="4" t="str">
        <f aca="false">IF($I10445="","",$I10445+6)</f>
        <v/>
      </c>
      <c r="K10445" s="6" t="str">
        <f aca="false">IF($H10445="","",DATE(YEAR($H10445),MONTH($H10445),1))</f>
        <v/>
      </c>
      <c r="L10445" s="0" t="str">
        <f aca="false">IF($A10445="","",INDEX(CARTAO_COMPRAS!$K:$K,INT((ROW()-2)/20)+2))</f>
        <v/>
      </c>
      <c r="M10445" s="0" t="str">
        <f aca="false">IF($A10445="","","Compra no cartão")</f>
        <v/>
      </c>
    </row>
    <row r="10446" customFormat="false" ht="13.5" hidden="false" customHeight="false" outlineLevel="0" collapsed="false">
      <c r="A10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6" s="0" t="str">
        <f aca="false">IF($A10446="","",INDEX(CARTAO_COMPRAS!$C:$C,INT((ROW()-2)/20)+2))</f>
        <v/>
      </c>
      <c r="C10446" s="0" t="str">
        <f aca="false">IF($A10446="","",INDEX(CARTAO_COMPRAS!$D:$D,INT((ROW()-2)/20)+2))</f>
        <v/>
      </c>
      <c r="D10446" s="0" t="str">
        <f aca="false">IF($A10446="","",INDEX(CARTAO_COMPRAS!$E:$E,INT((ROW()-2)/20)+2))</f>
        <v/>
      </c>
      <c r="E10446" s="0" t="str">
        <f aca="false">IF($A10446="","",INDEX(CARTAO_COMPRAS!$H:$H,INT((ROW()-2)/20)+2)+MOD(ROW()-2,20))</f>
        <v/>
      </c>
      <c r="F10446" s="0" t="str">
        <f aca="false">IF($A10446="","",INDEX(CARTAO_COMPRAS!$G:$G,INT((ROW()-2)/20)+2))</f>
        <v/>
      </c>
      <c r="G10446" s="5" t="str">
        <f aca="false">IF($A10446="","",INDEX(CARTAO_COMPRAS!$I:$I,INT((ROW()-2)/20)+2))</f>
        <v/>
      </c>
      <c r="H10446" s="4" t="str">
        <f aca="false">IF($A10446="","",EDATE(INDEX(CARTAO_COMPRAS!$J:$J,INT((ROW()-2)/20)+2),MOD(ROW()-2,20)))</f>
        <v/>
      </c>
      <c r="I10446" s="4" t="str">
        <f aca="false">IF($H10446="","",$H10446-WEEKDAY($H10446,2)+1)</f>
        <v/>
      </c>
      <c r="J10446" s="4" t="str">
        <f aca="false">IF($I10446="","",$I10446+6)</f>
        <v/>
      </c>
      <c r="K10446" s="6" t="str">
        <f aca="false">IF($H10446="","",DATE(YEAR($H10446),MONTH($H10446),1))</f>
        <v/>
      </c>
      <c r="L10446" s="0" t="str">
        <f aca="false">IF($A10446="","",INDEX(CARTAO_COMPRAS!$K:$K,INT((ROW()-2)/20)+2))</f>
        <v/>
      </c>
      <c r="M10446" s="0" t="str">
        <f aca="false">IF($A10446="","","Compra no cartão")</f>
        <v/>
      </c>
    </row>
    <row r="10447" customFormat="false" ht="13.5" hidden="false" customHeight="false" outlineLevel="0" collapsed="false">
      <c r="A10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7" s="0" t="str">
        <f aca="false">IF($A10447="","",INDEX(CARTAO_COMPRAS!$C:$C,INT((ROW()-2)/20)+2))</f>
        <v/>
      </c>
      <c r="C10447" s="0" t="str">
        <f aca="false">IF($A10447="","",INDEX(CARTAO_COMPRAS!$D:$D,INT((ROW()-2)/20)+2))</f>
        <v/>
      </c>
      <c r="D10447" s="0" t="str">
        <f aca="false">IF($A10447="","",INDEX(CARTAO_COMPRAS!$E:$E,INT((ROW()-2)/20)+2))</f>
        <v/>
      </c>
      <c r="E10447" s="0" t="str">
        <f aca="false">IF($A10447="","",INDEX(CARTAO_COMPRAS!$H:$H,INT((ROW()-2)/20)+2)+MOD(ROW()-2,20))</f>
        <v/>
      </c>
      <c r="F10447" s="0" t="str">
        <f aca="false">IF($A10447="","",INDEX(CARTAO_COMPRAS!$G:$G,INT((ROW()-2)/20)+2))</f>
        <v/>
      </c>
      <c r="G10447" s="5" t="str">
        <f aca="false">IF($A10447="","",INDEX(CARTAO_COMPRAS!$I:$I,INT((ROW()-2)/20)+2))</f>
        <v/>
      </c>
      <c r="H10447" s="4" t="str">
        <f aca="false">IF($A10447="","",EDATE(INDEX(CARTAO_COMPRAS!$J:$J,INT((ROW()-2)/20)+2),MOD(ROW()-2,20)))</f>
        <v/>
      </c>
      <c r="I10447" s="4" t="str">
        <f aca="false">IF($H10447="","",$H10447-WEEKDAY($H10447,2)+1)</f>
        <v/>
      </c>
      <c r="J10447" s="4" t="str">
        <f aca="false">IF($I10447="","",$I10447+6)</f>
        <v/>
      </c>
      <c r="K10447" s="6" t="str">
        <f aca="false">IF($H10447="","",DATE(YEAR($H10447),MONTH($H10447),1))</f>
        <v/>
      </c>
      <c r="L10447" s="0" t="str">
        <f aca="false">IF($A10447="","",INDEX(CARTAO_COMPRAS!$K:$K,INT((ROW()-2)/20)+2))</f>
        <v/>
      </c>
      <c r="M10447" s="0" t="str">
        <f aca="false">IF($A10447="","","Compra no cartão")</f>
        <v/>
      </c>
    </row>
    <row r="10448" customFormat="false" ht="13.5" hidden="false" customHeight="false" outlineLevel="0" collapsed="false">
      <c r="A10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8" s="0" t="str">
        <f aca="false">IF($A10448="","",INDEX(CARTAO_COMPRAS!$C:$C,INT((ROW()-2)/20)+2))</f>
        <v/>
      </c>
      <c r="C10448" s="0" t="str">
        <f aca="false">IF($A10448="","",INDEX(CARTAO_COMPRAS!$D:$D,INT((ROW()-2)/20)+2))</f>
        <v/>
      </c>
      <c r="D10448" s="0" t="str">
        <f aca="false">IF($A10448="","",INDEX(CARTAO_COMPRAS!$E:$E,INT((ROW()-2)/20)+2))</f>
        <v/>
      </c>
      <c r="E10448" s="0" t="str">
        <f aca="false">IF($A10448="","",INDEX(CARTAO_COMPRAS!$H:$H,INT((ROW()-2)/20)+2)+MOD(ROW()-2,20))</f>
        <v/>
      </c>
      <c r="F10448" s="0" t="str">
        <f aca="false">IF($A10448="","",INDEX(CARTAO_COMPRAS!$G:$G,INT((ROW()-2)/20)+2))</f>
        <v/>
      </c>
      <c r="G10448" s="5" t="str">
        <f aca="false">IF($A10448="","",INDEX(CARTAO_COMPRAS!$I:$I,INT((ROW()-2)/20)+2))</f>
        <v/>
      </c>
      <c r="H10448" s="4" t="str">
        <f aca="false">IF($A10448="","",EDATE(INDEX(CARTAO_COMPRAS!$J:$J,INT((ROW()-2)/20)+2),MOD(ROW()-2,20)))</f>
        <v/>
      </c>
      <c r="I10448" s="4" t="str">
        <f aca="false">IF($H10448="","",$H10448-WEEKDAY($H10448,2)+1)</f>
        <v/>
      </c>
      <c r="J10448" s="4" t="str">
        <f aca="false">IF($I10448="","",$I10448+6)</f>
        <v/>
      </c>
      <c r="K10448" s="6" t="str">
        <f aca="false">IF($H10448="","",DATE(YEAR($H10448),MONTH($H10448),1))</f>
        <v/>
      </c>
      <c r="L10448" s="0" t="str">
        <f aca="false">IF($A10448="","",INDEX(CARTAO_COMPRAS!$K:$K,INT((ROW()-2)/20)+2))</f>
        <v/>
      </c>
      <c r="M10448" s="0" t="str">
        <f aca="false">IF($A10448="","","Compra no cartão")</f>
        <v/>
      </c>
    </row>
    <row r="10449" customFormat="false" ht="13.5" hidden="false" customHeight="false" outlineLevel="0" collapsed="false">
      <c r="A10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49" s="0" t="str">
        <f aca="false">IF($A10449="","",INDEX(CARTAO_COMPRAS!$C:$C,INT((ROW()-2)/20)+2))</f>
        <v/>
      </c>
      <c r="C10449" s="0" t="str">
        <f aca="false">IF($A10449="","",INDEX(CARTAO_COMPRAS!$D:$D,INT((ROW()-2)/20)+2))</f>
        <v/>
      </c>
      <c r="D10449" s="0" t="str">
        <f aca="false">IF($A10449="","",INDEX(CARTAO_COMPRAS!$E:$E,INT((ROW()-2)/20)+2))</f>
        <v/>
      </c>
      <c r="E10449" s="0" t="str">
        <f aca="false">IF($A10449="","",INDEX(CARTAO_COMPRAS!$H:$H,INT((ROW()-2)/20)+2)+MOD(ROW()-2,20))</f>
        <v/>
      </c>
      <c r="F10449" s="0" t="str">
        <f aca="false">IF($A10449="","",INDEX(CARTAO_COMPRAS!$G:$G,INT((ROW()-2)/20)+2))</f>
        <v/>
      </c>
      <c r="G10449" s="5" t="str">
        <f aca="false">IF($A10449="","",INDEX(CARTAO_COMPRAS!$I:$I,INT((ROW()-2)/20)+2))</f>
        <v/>
      </c>
      <c r="H10449" s="4" t="str">
        <f aca="false">IF($A10449="","",EDATE(INDEX(CARTAO_COMPRAS!$J:$J,INT((ROW()-2)/20)+2),MOD(ROW()-2,20)))</f>
        <v/>
      </c>
      <c r="I10449" s="4" t="str">
        <f aca="false">IF($H10449="","",$H10449-WEEKDAY($H10449,2)+1)</f>
        <v/>
      </c>
      <c r="J10449" s="4" t="str">
        <f aca="false">IF($I10449="","",$I10449+6)</f>
        <v/>
      </c>
      <c r="K10449" s="6" t="str">
        <f aca="false">IF($H10449="","",DATE(YEAR($H10449),MONTH($H10449),1))</f>
        <v/>
      </c>
      <c r="L10449" s="0" t="str">
        <f aca="false">IF($A10449="","",INDEX(CARTAO_COMPRAS!$K:$K,INT((ROW()-2)/20)+2))</f>
        <v/>
      </c>
      <c r="M10449" s="0" t="str">
        <f aca="false">IF($A10449="","","Compra no cartão")</f>
        <v/>
      </c>
    </row>
    <row r="10450" customFormat="false" ht="13.5" hidden="false" customHeight="false" outlineLevel="0" collapsed="false">
      <c r="A10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0" s="0" t="str">
        <f aca="false">IF($A10450="","",INDEX(CARTAO_COMPRAS!$C:$C,INT((ROW()-2)/20)+2))</f>
        <v/>
      </c>
      <c r="C10450" s="0" t="str">
        <f aca="false">IF($A10450="","",INDEX(CARTAO_COMPRAS!$D:$D,INT((ROW()-2)/20)+2))</f>
        <v/>
      </c>
      <c r="D10450" s="0" t="str">
        <f aca="false">IF($A10450="","",INDEX(CARTAO_COMPRAS!$E:$E,INT((ROW()-2)/20)+2))</f>
        <v/>
      </c>
      <c r="E10450" s="0" t="str">
        <f aca="false">IF($A10450="","",INDEX(CARTAO_COMPRAS!$H:$H,INT((ROW()-2)/20)+2)+MOD(ROW()-2,20))</f>
        <v/>
      </c>
      <c r="F10450" s="0" t="str">
        <f aca="false">IF($A10450="","",INDEX(CARTAO_COMPRAS!$G:$G,INT((ROW()-2)/20)+2))</f>
        <v/>
      </c>
      <c r="G10450" s="5" t="str">
        <f aca="false">IF($A10450="","",INDEX(CARTAO_COMPRAS!$I:$I,INT((ROW()-2)/20)+2))</f>
        <v/>
      </c>
      <c r="H10450" s="4" t="str">
        <f aca="false">IF($A10450="","",EDATE(INDEX(CARTAO_COMPRAS!$J:$J,INT((ROW()-2)/20)+2),MOD(ROW()-2,20)))</f>
        <v/>
      </c>
      <c r="I10450" s="4" t="str">
        <f aca="false">IF($H10450="","",$H10450-WEEKDAY($H10450,2)+1)</f>
        <v/>
      </c>
      <c r="J10450" s="4" t="str">
        <f aca="false">IF($I10450="","",$I10450+6)</f>
        <v/>
      </c>
      <c r="K10450" s="6" t="str">
        <f aca="false">IF($H10450="","",DATE(YEAR($H10450),MONTH($H10450),1))</f>
        <v/>
      </c>
      <c r="L10450" s="0" t="str">
        <f aca="false">IF($A10450="","",INDEX(CARTAO_COMPRAS!$K:$K,INT((ROW()-2)/20)+2))</f>
        <v/>
      </c>
      <c r="M10450" s="0" t="str">
        <f aca="false">IF($A10450="","","Compra no cartão")</f>
        <v/>
      </c>
    </row>
    <row r="10451" customFormat="false" ht="13.5" hidden="false" customHeight="false" outlineLevel="0" collapsed="false">
      <c r="A10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1" s="0" t="str">
        <f aca="false">IF($A10451="","",INDEX(CARTAO_COMPRAS!$C:$C,INT((ROW()-2)/20)+2))</f>
        <v/>
      </c>
      <c r="C10451" s="0" t="str">
        <f aca="false">IF($A10451="","",INDEX(CARTAO_COMPRAS!$D:$D,INT((ROW()-2)/20)+2))</f>
        <v/>
      </c>
      <c r="D10451" s="0" t="str">
        <f aca="false">IF($A10451="","",INDEX(CARTAO_COMPRAS!$E:$E,INT((ROW()-2)/20)+2))</f>
        <v/>
      </c>
      <c r="E10451" s="0" t="str">
        <f aca="false">IF($A10451="","",INDEX(CARTAO_COMPRAS!$H:$H,INT((ROW()-2)/20)+2)+MOD(ROW()-2,20))</f>
        <v/>
      </c>
      <c r="F10451" s="0" t="str">
        <f aca="false">IF($A10451="","",INDEX(CARTAO_COMPRAS!$G:$G,INT((ROW()-2)/20)+2))</f>
        <v/>
      </c>
      <c r="G10451" s="5" t="str">
        <f aca="false">IF($A10451="","",INDEX(CARTAO_COMPRAS!$I:$I,INT((ROW()-2)/20)+2))</f>
        <v/>
      </c>
      <c r="H10451" s="4" t="str">
        <f aca="false">IF($A10451="","",EDATE(INDEX(CARTAO_COMPRAS!$J:$J,INT((ROW()-2)/20)+2),MOD(ROW()-2,20)))</f>
        <v/>
      </c>
      <c r="I10451" s="4" t="str">
        <f aca="false">IF($H10451="","",$H10451-WEEKDAY($H10451,2)+1)</f>
        <v/>
      </c>
      <c r="J10451" s="4" t="str">
        <f aca="false">IF($I10451="","",$I10451+6)</f>
        <v/>
      </c>
      <c r="K10451" s="6" t="str">
        <f aca="false">IF($H10451="","",DATE(YEAR($H10451),MONTH($H10451),1))</f>
        <v/>
      </c>
      <c r="L10451" s="0" t="str">
        <f aca="false">IF($A10451="","",INDEX(CARTAO_COMPRAS!$K:$K,INT((ROW()-2)/20)+2))</f>
        <v/>
      </c>
      <c r="M10451" s="0" t="str">
        <f aca="false">IF($A10451="","","Compra no cartão")</f>
        <v/>
      </c>
    </row>
    <row r="10452" customFormat="false" ht="13.5" hidden="false" customHeight="false" outlineLevel="0" collapsed="false">
      <c r="A10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2" s="0" t="str">
        <f aca="false">IF($A10452="","",INDEX(CARTAO_COMPRAS!$C:$C,INT((ROW()-2)/20)+2))</f>
        <v/>
      </c>
      <c r="C10452" s="0" t="str">
        <f aca="false">IF($A10452="","",INDEX(CARTAO_COMPRAS!$D:$D,INT((ROW()-2)/20)+2))</f>
        <v/>
      </c>
      <c r="D10452" s="0" t="str">
        <f aca="false">IF($A10452="","",INDEX(CARTAO_COMPRAS!$E:$E,INT((ROW()-2)/20)+2))</f>
        <v/>
      </c>
      <c r="E10452" s="0" t="str">
        <f aca="false">IF($A10452="","",INDEX(CARTAO_COMPRAS!$H:$H,INT((ROW()-2)/20)+2)+MOD(ROW()-2,20))</f>
        <v/>
      </c>
      <c r="F10452" s="0" t="str">
        <f aca="false">IF($A10452="","",INDEX(CARTAO_COMPRAS!$G:$G,INT((ROW()-2)/20)+2))</f>
        <v/>
      </c>
      <c r="G10452" s="5" t="str">
        <f aca="false">IF($A10452="","",INDEX(CARTAO_COMPRAS!$I:$I,INT((ROW()-2)/20)+2))</f>
        <v/>
      </c>
      <c r="H10452" s="4" t="str">
        <f aca="false">IF($A10452="","",EDATE(INDEX(CARTAO_COMPRAS!$J:$J,INT((ROW()-2)/20)+2),MOD(ROW()-2,20)))</f>
        <v/>
      </c>
      <c r="I10452" s="4" t="str">
        <f aca="false">IF($H10452="","",$H10452-WEEKDAY($H10452,2)+1)</f>
        <v/>
      </c>
      <c r="J10452" s="4" t="str">
        <f aca="false">IF($I10452="","",$I10452+6)</f>
        <v/>
      </c>
      <c r="K10452" s="6" t="str">
        <f aca="false">IF($H10452="","",DATE(YEAR($H10452),MONTH($H10452),1))</f>
        <v/>
      </c>
      <c r="L10452" s="0" t="str">
        <f aca="false">IF($A10452="","",INDEX(CARTAO_COMPRAS!$K:$K,INT((ROW()-2)/20)+2))</f>
        <v/>
      </c>
      <c r="M10452" s="0" t="str">
        <f aca="false">IF($A10452="","","Compra no cartão")</f>
        <v/>
      </c>
    </row>
    <row r="10453" customFormat="false" ht="13.5" hidden="false" customHeight="false" outlineLevel="0" collapsed="false">
      <c r="A10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3" s="0" t="str">
        <f aca="false">IF($A10453="","",INDEX(CARTAO_COMPRAS!$C:$C,INT((ROW()-2)/20)+2))</f>
        <v/>
      </c>
      <c r="C10453" s="0" t="str">
        <f aca="false">IF($A10453="","",INDEX(CARTAO_COMPRAS!$D:$D,INT((ROW()-2)/20)+2))</f>
        <v/>
      </c>
      <c r="D10453" s="0" t="str">
        <f aca="false">IF($A10453="","",INDEX(CARTAO_COMPRAS!$E:$E,INT((ROW()-2)/20)+2))</f>
        <v/>
      </c>
      <c r="E10453" s="0" t="str">
        <f aca="false">IF($A10453="","",INDEX(CARTAO_COMPRAS!$H:$H,INT((ROW()-2)/20)+2)+MOD(ROW()-2,20))</f>
        <v/>
      </c>
      <c r="F10453" s="0" t="str">
        <f aca="false">IF($A10453="","",INDEX(CARTAO_COMPRAS!$G:$G,INT((ROW()-2)/20)+2))</f>
        <v/>
      </c>
      <c r="G10453" s="5" t="str">
        <f aca="false">IF($A10453="","",INDEX(CARTAO_COMPRAS!$I:$I,INT((ROW()-2)/20)+2))</f>
        <v/>
      </c>
      <c r="H10453" s="4" t="str">
        <f aca="false">IF($A10453="","",EDATE(INDEX(CARTAO_COMPRAS!$J:$J,INT((ROW()-2)/20)+2),MOD(ROW()-2,20)))</f>
        <v/>
      </c>
      <c r="I10453" s="4" t="str">
        <f aca="false">IF($H10453="","",$H10453-WEEKDAY($H10453,2)+1)</f>
        <v/>
      </c>
      <c r="J10453" s="4" t="str">
        <f aca="false">IF($I10453="","",$I10453+6)</f>
        <v/>
      </c>
      <c r="K10453" s="6" t="str">
        <f aca="false">IF($H10453="","",DATE(YEAR($H10453),MONTH($H10453),1))</f>
        <v/>
      </c>
      <c r="L10453" s="0" t="str">
        <f aca="false">IF($A10453="","",INDEX(CARTAO_COMPRAS!$K:$K,INT((ROW()-2)/20)+2))</f>
        <v/>
      </c>
      <c r="M10453" s="0" t="str">
        <f aca="false">IF($A10453="","","Compra no cartão")</f>
        <v/>
      </c>
    </row>
    <row r="10454" customFormat="false" ht="13.5" hidden="false" customHeight="false" outlineLevel="0" collapsed="false">
      <c r="A10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4" s="0" t="str">
        <f aca="false">IF($A10454="","",INDEX(CARTAO_COMPRAS!$C:$C,INT((ROW()-2)/20)+2))</f>
        <v/>
      </c>
      <c r="C10454" s="0" t="str">
        <f aca="false">IF($A10454="","",INDEX(CARTAO_COMPRAS!$D:$D,INT((ROW()-2)/20)+2))</f>
        <v/>
      </c>
      <c r="D10454" s="0" t="str">
        <f aca="false">IF($A10454="","",INDEX(CARTAO_COMPRAS!$E:$E,INT((ROW()-2)/20)+2))</f>
        <v/>
      </c>
      <c r="E10454" s="0" t="str">
        <f aca="false">IF($A10454="","",INDEX(CARTAO_COMPRAS!$H:$H,INT((ROW()-2)/20)+2)+MOD(ROW()-2,20))</f>
        <v/>
      </c>
      <c r="F10454" s="0" t="str">
        <f aca="false">IF($A10454="","",INDEX(CARTAO_COMPRAS!$G:$G,INT((ROW()-2)/20)+2))</f>
        <v/>
      </c>
      <c r="G10454" s="5" t="str">
        <f aca="false">IF($A10454="","",INDEX(CARTAO_COMPRAS!$I:$I,INT((ROW()-2)/20)+2))</f>
        <v/>
      </c>
      <c r="H10454" s="4" t="str">
        <f aca="false">IF($A10454="","",EDATE(INDEX(CARTAO_COMPRAS!$J:$J,INT((ROW()-2)/20)+2),MOD(ROW()-2,20)))</f>
        <v/>
      </c>
      <c r="I10454" s="4" t="str">
        <f aca="false">IF($H10454="","",$H10454-WEEKDAY($H10454,2)+1)</f>
        <v/>
      </c>
      <c r="J10454" s="4" t="str">
        <f aca="false">IF($I10454="","",$I10454+6)</f>
        <v/>
      </c>
      <c r="K10454" s="6" t="str">
        <f aca="false">IF($H10454="","",DATE(YEAR($H10454),MONTH($H10454),1))</f>
        <v/>
      </c>
      <c r="L10454" s="0" t="str">
        <f aca="false">IF($A10454="","",INDEX(CARTAO_COMPRAS!$K:$K,INT((ROW()-2)/20)+2))</f>
        <v/>
      </c>
      <c r="M10454" s="0" t="str">
        <f aca="false">IF($A10454="","","Compra no cartão")</f>
        <v/>
      </c>
    </row>
    <row r="10455" customFormat="false" ht="13.5" hidden="false" customHeight="false" outlineLevel="0" collapsed="false">
      <c r="A10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5" s="0" t="str">
        <f aca="false">IF($A10455="","",INDEX(CARTAO_COMPRAS!$C:$C,INT((ROW()-2)/20)+2))</f>
        <v/>
      </c>
      <c r="C10455" s="0" t="str">
        <f aca="false">IF($A10455="","",INDEX(CARTAO_COMPRAS!$D:$D,INT((ROW()-2)/20)+2))</f>
        <v/>
      </c>
      <c r="D10455" s="0" t="str">
        <f aca="false">IF($A10455="","",INDEX(CARTAO_COMPRAS!$E:$E,INT((ROW()-2)/20)+2))</f>
        <v/>
      </c>
      <c r="E10455" s="0" t="str">
        <f aca="false">IF($A10455="","",INDEX(CARTAO_COMPRAS!$H:$H,INT((ROW()-2)/20)+2)+MOD(ROW()-2,20))</f>
        <v/>
      </c>
      <c r="F10455" s="0" t="str">
        <f aca="false">IF($A10455="","",INDEX(CARTAO_COMPRAS!$G:$G,INT((ROW()-2)/20)+2))</f>
        <v/>
      </c>
      <c r="G10455" s="5" t="str">
        <f aca="false">IF($A10455="","",INDEX(CARTAO_COMPRAS!$I:$I,INT((ROW()-2)/20)+2))</f>
        <v/>
      </c>
      <c r="H10455" s="4" t="str">
        <f aca="false">IF($A10455="","",EDATE(INDEX(CARTAO_COMPRAS!$J:$J,INT((ROW()-2)/20)+2),MOD(ROW()-2,20)))</f>
        <v/>
      </c>
      <c r="I10455" s="4" t="str">
        <f aca="false">IF($H10455="","",$H10455-WEEKDAY($H10455,2)+1)</f>
        <v/>
      </c>
      <c r="J10455" s="4" t="str">
        <f aca="false">IF($I10455="","",$I10455+6)</f>
        <v/>
      </c>
      <c r="K10455" s="6" t="str">
        <f aca="false">IF($H10455="","",DATE(YEAR($H10455),MONTH($H10455),1))</f>
        <v/>
      </c>
      <c r="L10455" s="0" t="str">
        <f aca="false">IF($A10455="","",INDEX(CARTAO_COMPRAS!$K:$K,INT((ROW()-2)/20)+2))</f>
        <v/>
      </c>
      <c r="M10455" s="0" t="str">
        <f aca="false">IF($A10455="","","Compra no cartão")</f>
        <v/>
      </c>
    </row>
    <row r="10456" customFormat="false" ht="13.5" hidden="false" customHeight="false" outlineLevel="0" collapsed="false">
      <c r="A10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6" s="0" t="str">
        <f aca="false">IF($A10456="","",INDEX(CARTAO_COMPRAS!$C:$C,INT((ROW()-2)/20)+2))</f>
        <v/>
      </c>
      <c r="C10456" s="0" t="str">
        <f aca="false">IF($A10456="","",INDEX(CARTAO_COMPRAS!$D:$D,INT((ROW()-2)/20)+2))</f>
        <v/>
      </c>
      <c r="D10456" s="0" t="str">
        <f aca="false">IF($A10456="","",INDEX(CARTAO_COMPRAS!$E:$E,INT((ROW()-2)/20)+2))</f>
        <v/>
      </c>
      <c r="E10456" s="0" t="str">
        <f aca="false">IF($A10456="","",INDEX(CARTAO_COMPRAS!$H:$H,INT((ROW()-2)/20)+2)+MOD(ROW()-2,20))</f>
        <v/>
      </c>
      <c r="F10456" s="0" t="str">
        <f aca="false">IF($A10456="","",INDEX(CARTAO_COMPRAS!$G:$G,INT((ROW()-2)/20)+2))</f>
        <v/>
      </c>
      <c r="G10456" s="5" t="str">
        <f aca="false">IF($A10456="","",INDEX(CARTAO_COMPRAS!$I:$I,INT((ROW()-2)/20)+2))</f>
        <v/>
      </c>
      <c r="H10456" s="4" t="str">
        <f aca="false">IF($A10456="","",EDATE(INDEX(CARTAO_COMPRAS!$J:$J,INT((ROW()-2)/20)+2),MOD(ROW()-2,20)))</f>
        <v/>
      </c>
      <c r="I10456" s="4" t="str">
        <f aca="false">IF($H10456="","",$H10456-WEEKDAY($H10456,2)+1)</f>
        <v/>
      </c>
      <c r="J10456" s="4" t="str">
        <f aca="false">IF($I10456="","",$I10456+6)</f>
        <v/>
      </c>
      <c r="K10456" s="6" t="str">
        <f aca="false">IF($H10456="","",DATE(YEAR($H10456),MONTH($H10456),1))</f>
        <v/>
      </c>
      <c r="L10456" s="0" t="str">
        <f aca="false">IF($A10456="","",INDEX(CARTAO_COMPRAS!$K:$K,INT((ROW()-2)/20)+2))</f>
        <v/>
      </c>
      <c r="M10456" s="0" t="str">
        <f aca="false">IF($A10456="","","Compra no cartão")</f>
        <v/>
      </c>
    </row>
    <row r="10457" customFormat="false" ht="13.5" hidden="false" customHeight="false" outlineLevel="0" collapsed="false">
      <c r="A10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7" s="0" t="str">
        <f aca="false">IF($A10457="","",INDEX(CARTAO_COMPRAS!$C:$C,INT((ROW()-2)/20)+2))</f>
        <v/>
      </c>
      <c r="C10457" s="0" t="str">
        <f aca="false">IF($A10457="","",INDEX(CARTAO_COMPRAS!$D:$D,INT((ROW()-2)/20)+2))</f>
        <v/>
      </c>
      <c r="D10457" s="0" t="str">
        <f aca="false">IF($A10457="","",INDEX(CARTAO_COMPRAS!$E:$E,INT((ROW()-2)/20)+2))</f>
        <v/>
      </c>
      <c r="E10457" s="0" t="str">
        <f aca="false">IF($A10457="","",INDEX(CARTAO_COMPRAS!$H:$H,INT((ROW()-2)/20)+2)+MOD(ROW()-2,20))</f>
        <v/>
      </c>
      <c r="F10457" s="0" t="str">
        <f aca="false">IF($A10457="","",INDEX(CARTAO_COMPRAS!$G:$G,INT((ROW()-2)/20)+2))</f>
        <v/>
      </c>
      <c r="G10457" s="5" t="str">
        <f aca="false">IF($A10457="","",INDEX(CARTAO_COMPRAS!$I:$I,INT((ROW()-2)/20)+2))</f>
        <v/>
      </c>
      <c r="H10457" s="4" t="str">
        <f aca="false">IF($A10457="","",EDATE(INDEX(CARTAO_COMPRAS!$J:$J,INT((ROW()-2)/20)+2),MOD(ROW()-2,20)))</f>
        <v/>
      </c>
      <c r="I10457" s="4" t="str">
        <f aca="false">IF($H10457="","",$H10457-WEEKDAY($H10457,2)+1)</f>
        <v/>
      </c>
      <c r="J10457" s="4" t="str">
        <f aca="false">IF($I10457="","",$I10457+6)</f>
        <v/>
      </c>
      <c r="K10457" s="6" t="str">
        <f aca="false">IF($H10457="","",DATE(YEAR($H10457),MONTH($H10457),1))</f>
        <v/>
      </c>
      <c r="L10457" s="0" t="str">
        <f aca="false">IF($A10457="","",INDEX(CARTAO_COMPRAS!$K:$K,INT((ROW()-2)/20)+2))</f>
        <v/>
      </c>
      <c r="M10457" s="0" t="str">
        <f aca="false">IF($A10457="","","Compra no cartão")</f>
        <v/>
      </c>
    </row>
    <row r="10458" customFormat="false" ht="13.5" hidden="false" customHeight="false" outlineLevel="0" collapsed="false">
      <c r="A10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8" s="0" t="str">
        <f aca="false">IF($A10458="","",INDEX(CARTAO_COMPRAS!$C:$C,INT((ROW()-2)/20)+2))</f>
        <v/>
      </c>
      <c r="C10458" s="0" t="str">
        <f aca="false">IF($A10458="","",INDEX(CARTAO_COMPRAS!$D:$D,INT((ROW()-2)/20)+2))</f>
        <v/>
      </c>
      <c r="D10458" s="0" t="str">
        <f aca="false">IF($A10458="","",INDEX(CARTAO_COMPRAS!$E:$E,INT((ROW()-2)/20)+2))</f>
        <v/>
      </c>
      <c r="E10458" s="0" t="str">
        <f aca="false">IF($A10458="","",INDEX(CARTAO_COMPRAS!$H:$H,INT((ROW()-2)/20)+2)+MOD(ROW()-2,20))</f>
        <v/>
      </c>
      <c r="F10458" s="0" t="str">
        <f aca="false">IF($A10458="","",INDEX(CARTAO_COMPRAS!$G:$G,INT((ROW()-2)/20)+2))</f>
        <v/>
      </c>
      <c r="G10458" s="5" t="str">
        <f aca="false">IF($A10458="","",INDEX(CARTAO_COMPRAS!$I:$I,INT((ROW()-2)/20)+2))</f>
        <v/>
      </c>
      <c r="H10458" s="4" t="str">
        <f aca="false">IF($A10458="","",EDATE(INDEX(CARTAO_COMPRAS!$J:$J,INT((ROW()-2)/20)+2),MOD(ROW()-2,20)))</f>
        <v/>
      </c>
      <c r="I10458" s="4" t="str">
        <f aca="false">IF($H10458="","",$H10458-WEEKDAY($H10458,2)+1)</f>
        <v/>
      </c>
      <c r="J10458" s="4" t="str">
        <f aca="false">IF($I10458="","",$I10458+6)</f>
        <v/>
      </c>
      <c r="K10458" s="6" t="str">
        <f aca="false">IF($H10458="","",DATE(YEAR($H10458),MONTH($H10458),1))</f>
        <v/>
      </c>
      <c r="L10458" s="0" t="str">
        <f aca="false">IF($A10458="","",INDEX(CARTAO_COMPRAS!$K:$K,INT((ROW()-2)/20)+2))</f>
        <v/>
      </c>
      <c r="M10458" s="0" t="str">
        <f aca="false">IF($A10458="","","Compra no cartão")</f>
        <v/>
      </c>
    </row>
    <row r="10459" customFormat="false" ht="13.5" hidden="false" customHeight="false" outlineLevel="0" collapsed="false">
      <c r="A10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59" s="0" t="str">
        <f aca="false">IF($A10459="","",INDEX(CARTAO_COMPRAS!$C:$C,INT((ROW()-2)/20)+2))</f>
        <v/>
      </c>
      <c r="C10459" s="0" t="str">
        <f aca="false">IF($A10459="","",INDEX(CARTAO_COMPRAS!$D:$D,INT((ROW()-2)/20)+2))</f>
        <v/>
      </c>
      <c r="D10459" s="0" t="str">
        <f aca="false">IF($A10459="","",INDEX(CARTAO_COMPRAS!$E:$E,INT((ROW()-2)/20)+2))</f>
        <v/>
      </c>
      <c r="E10459" s="0" t="str">
        <f aca="false">IF($A10459="","",INDEX(CARTAO_COMPRAS!$H:$H,INT((ROW()-2)/20)+2)+MOD(ROW()-2,20))</f>
        <v/>
      </c>
      <c r="F10459" s="0" t="str">
        <f aca="false">IF($A10459="","",INDEX(CARTAO_COMPRAS!$G:$G,INT((ROW()-2)/20)+2))</f>
        <v/>
      </c>
      <c r="G10459" s="5" t="str">
        <f aca="false">IF($A10459="","",INDEX(CARTAO_COMPRAS!$I:$I,INT((ROW()-2)/20)+2))</f>
        <v/>
      </c>
      <c r="H10459" s="4" t="str">
        <f aca="false">IF($A10459="","",EDATE(INDEX(CARTAO_COMPRAS!$J:$J,INT((ROW()-2)/20)+2),MOD(ROW()-2,20)))</f>
        <v/>
      </c>
      <c r="I10459" s="4" t="str">
        <f aca="false">IF($H10459="","",$H10459-WEEKDAY($H10459,2)+1)</f>
        <v/>
      </c>
      <c r="J10459" s="4" t="str">
        <f aca="false">IF($I10459="","",$I10459+6)</f>
        <v/>
      </c>
      <c r="K10459" s="6" t="str">
        <f aca="false">IF($H10459="","",DATE(YEAR($H10459),MONTH($H10459),1))</f>
        <v/>
      </c>
      <c r="L10459" s="0" t="str">
        <f aca="false">IF($A10459="","",INDEX(CARTAO_COMPRAS!$K:$K,INT((ROW()-2)/20)+2))</f>
        <v/>
      </c>
      <c r="M10459" s="0" t="str">
        <f aca="false">IF($A10459="","","Compra no cartão")</f>
        <v/>
      </c>
    </row>
    <row r="10460" customFormat="false" ht="13.5" hidden="false" customHeight="false" outlineLevel="0" collapsed="false">
      <c r="A10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0" s="0" t="str">
        <f aca="false">IF($A10460="","",INDEX(CARTAO_COMPRAS!$C:$C,INT((ROW()-2)/20)+2))</f>
        <v/>
      </c>
      <c r="C10460" s="0" t="str">
        <f aca="false">IF($A10460="","",INDEX(CARTAO_COMPRAS!$D:$D,INT((ROW()-2)/20)+2))</f>
        <v/>
      </c>
      <c r="D10460" s="0" t="str">
        <f aca="false">IF($A10460="","",INDEX(CARTAO_COMPRAS!$E:$E,INT((ROW()-2)/20)+2))</f>
        <v/>
      </c>
      <c r="E10460" s="0" t="str">
        <f aca="false">IF($A10460="","",INDEX(CARTAO_COMPRAS!$H:$H,INT((ROW()-2)/20)+2)+MOD(ROW()-2,20))</f>
        <v/>
      </c>
      <c r="F10460" s="0" t="str">
        <f aca="false">IF($A10460="","",INDEX(CARTAO_COMPRAS!$G:$G,INT((ROW()-2)/20)+2))</f>
        <v/>
      </c>
      <c r="G10460" s="5" t="str">
        <f aca="false">IF($A10460="","",INDEX(CARTAO_COMPRAS!$I:$I,INT((ROW()-2)/20)+2))</f>
        <v/>
      </c>
      <c r="H10460" s="4" t="str">
        <f aca="false">IF($A10460="","",EDATE(INDEX(CARTAO_COMPRAS!$J:$J,INT((ROW()-2)/20)+2),MOD(ROW()-2,20)))</f>
        <v/>
      </c>
      <c r="I10460" s="4" t="str">
        <f aca="false">IF($H10460="","",$H10460-WEEKDAY($H10460,2)+1)</f>
        <v/>
      </c>
      <c r="J10460" s="4" t="str">
        <f aca="false">IF($I10460="","",$I10460+6)</f>
        <v/>
      </c>
      <c r="K10460" s="6" t="str">
        <f aca="false">IF($H10460="","",DATE(YEAR($H10460),MONTH($H10460),1))</f>
        <v/>
      </c>
      <c r="L10460" s="0" t="str">
        <f aca="false">IF($A10460="","",INDEX(CARTAO_COMPRAS!$K:$K,INT((ROW()-2)/20)+2))</f>
        <v/>
      </c>
      <c r="M10460" s="0" t="str">
        <f aca="false">IF($A10460="","","Compra no cartão")</f>
        <v/>
      </c>
    </row>
    <row r="10461" customFormat="false" ht="13.5" hidden="false" customHeight="false" outlineLevel="0" collapsed="false">
      <c r="A10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1" s="0" t="str">
        <f aca="false">IF($A10461="","",INDEX(CARTAO_COMPRAS!$C:$C,INT((ROW()-2)/20)+2))</f>
        <v/>
      </c>
      <c r="C10461" s="0" t="str">
        <f aca="false">IF($A10461="","",INDEX(CARTAO_COMPRAS!$D:$D,INT((ROW()-2)/20)+2))</f>
        <v/>
      </c>
      <c r="D10461" s="0" t="str">
        <f aca="false">IF($A10461="","",INDEX(CARTAO_COMPRAS!$E:$E,INT((ROW()-2)/20)+2))</f>
        <v/>
      </c>
      <c r="E10461" s="0" t="str">
        <f aca="false">IF($A10461="","",INDEX(CARTAO_COMPRAS!$H:$H,INT((ROW()-2)/20)+2)+MOD(ROW()-2,20))</f>
        <v/>
      </c>
      <c r="F10461" s="0" t="str">
        <f aca="false">IF($A10461="","",INDEX(CARTAO_COMPRAS!$G:$G,INT((ROW()-2)/20)+2))</f>
        <v/>
      </c>
      <c r="G10461" s="5" t="str">
        <f aca="false">IF($A10461="","",INDEX(CARTAO_COMPRAS!$I:$I,INT((ROW()-2)/20)+2))</f>
        <v/>
      </c>
      <c r="H10461" s="4" t="str">
        <f aca="false">IF($A10461="","",EDATE(INDEX(CARTAO_COMPRAS!$J:$J,INT((ROW()-2)/20)+2),MOD(ROW()-2,20)))</f>
        <v/>
      </c>
      <c r="I10461" s="4" t="str">
        <f aca="false">IF($H10461="","",$H10461-WEEKDAY($H10461,2)+1)</f>
        <v/>
      </c>
      <c r="J10461" s="4" t="str">
        <f aca="false">IF($I10461="","",$I10461+6)</f>
        <v/>
      </c>
      <c r="K10461" s="6" t="str">
        <f aca="false">IF($H10461="","",DATE(YEAR($H10461),MONTH($H10461),1))</f>
        <v/>
      </c>
      <c r="L10461" s="0" t="str">
        <f aca="false">IF($A10461="","",INDEX(CARTAO_COMPRAS!$K:$K,INT((ROW()-2)/20)+2))</f>
        <v/>
      </c>
      <c r="M10461" s="0" t="str">
        <f aca="false">IF($A10461="","","Compra no cartão")</f>
        <v/>
      </c>
    </row>
    <row r="10462" customFormat="false" ht="13.5" hidden="false" customHeight="false" outlineLevel="0" collapsed="false">
      <c r="A104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2" s="0" t="str">
        <f aca="false">IF($A10462="","",INDEX(CARTAO_COMPRAS!$C:$C,INT((ROW()-2)/20)+2))</f>
        <v/>
      </c>
      <c r="C10462" s="0" t="str">
        <f aca="false">IF($A10462="","",INDEX(CARTAO_COMPRAS!$D:$D,INT((ROW()-2)/20)+2))</f>
        <v/>
      </c>
      <c r="D10462" s="0" t="str">
        <f aca="false">IF($A10462="","",INDEX(CARTAO_COMPRAS!$E:$E,INT((ROW()-2)/20)+2))</f>
        <v/>
      </c>
      <c r="E10462" s="0" t="str">
        <f aca="false">IF($A10462="","",INDEX(CARTAO_COMPRAS!$H:$H,INT((ROW()-2)/20)+2)+MOD(ROW()-2,20))</f>
        <v/>
      </c>
      <c r="F10462" s="0" t="str">
        <f aca="false">IF($A10462="","",INDEX(CARTAO_COMPRAS!$G:$G,INT((ROW()-2)/20)+2))</f>
        <v/>
      </c>
      <c r="G10462" s="5" t="str">
        <f aca="false">IF($A10462="","",INDEX(CARTAO_COMPRAS!$I:$I,INT((ROW()-2)/20)+2))</f>
        <v/>
      </c>
      <c r="H10462" s="4" t="str">
        <f aca="false">IF($A10462="","",EDATE(INDEX(CARTAO_COMPRAS!$J:$J,INT((ROW()-2)/20)+2),MOD(ROW()-2,20)))</f>
        <v/>
      </c>
      <c r="I10462" s="4" t="str">
        <f aca="false">IF($H10462="","",$H10462-WEEKDAY($H10462,2)+1)</f>
        <v/>
      </c>
      <c r="J10462" s="4" t="str">
        <f aca="false">IF($I10462="","",$I10462+6)</f>
        <v/>
      </c>
      <c r="K10462" s="6" t="str">
        <f aca="false">IF($H10462="","",DATE(YEAR($H10462),MONTH($H10462),1))</f>
        <v/>
      </c>
      <c r="L10462" s="0" t="str">
        <f aca="false">IF($A10462="","",INDEX(CARTAO_COMPRAS!$K:$K,INT((ROW()-2)/20)+2))</f>
        <v/>
      </c>
      <c r="M10462" s="0" t="str">
        <f aca="false">IF($A10462="","","Compra no cartão")</f>
        <v/>
      </c>
    </row>
    <row r="10463" customFormat="false" ht="13.5" hidden="false" customHeight="false" outlineLevel="0" collapsed="false">
      <c r="A10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3" s="0" t="str">
        <f aca="false">IF($A10463="","",INDEX(CARTAO_COMPRAS!$C:$C,INT((ROW()-2)/20)+2))</f>
        <v/>
      </c>
      <c r="C10463" s="0" t="str">
        <f aca="false">IF($A10463="","",INDEX(CARTAO_COMPRAS!$D:$D,INT((ROW()-2)/20)+2))</f>
        <v/>
      </c>
      <c r="D10463" s="0" t="str">
        <f aca="false">IF($A10463="","",INDEX(CARTAO_COMPRAS!$E:$E,INT((ROW()-2)/20)+2))</f>
        <v/>
      </c>
      <c r="E10463" s="0" t="str">
        <f aca="false">IF($A10463="","",INDEX(CARTAO_COMPRAS!$H:$H,INT((ROW()-2)/20)+2)+MOD(ROW()-2,20))</f>
        <v/>
      </c>
      <c r="F10463" s="0" t="str">
        <f aca="false">IF($A10463="","",INDEX(CARTAO_COMPRAS!$G:$G,INT((ROW()-2)/20)+2))</f>
        <v/>
      </c>
      <c r="G10463" s="5" t="str">
        <f aca="false">IF($A10463="","",INDEX(CARTAO_COMPRAS!$I:$I,INT((ROW()-2)/20)+2))</f>
        <v/>
      </c>
      <c r="H10463" s="4" t="str">
        <f aca="false">IF($A10463="","",EDATE(INDEX(CARTAO_COMPRAS!$J:$J,INT((ROW()-2)/20)+2),MOD(ROW()-2,20)))</f>
        <v/>
      </c>
      <c r="I10463" s="4" t="str">
        <f aca="false">IF($H10463="","",$H10463-WEEKDAY($H10463,2)+1)</f>
        <v/>
      </c>
      <c r="J10463" s="4" t="str">
        <f aca="false">IF($I10463="","",$I10463+6)</f>
        <v/>
      </c>
      <c r="K10463" s="6" t="str">
        <f aca="false">IF($H10463="","",DATE(YEAR($H10463),MONTH($H10463),1))</f>
        <v/>
      </c>
      <c r="L10463" s="0" t="str">
        <f aca="false">IF($A10463="","",INDEX(CARTAO_COMPRAS!$K:$K,INT((ROW()-2)/20)+2))</f>
        <v/>
      </c>
      <c r="M10463" s="0" t="str">
        <f aca="false">IF($A10463="","","Compra no cartão")</f>
        <v/>
      </c>
    </row>
    <row r="10464" customFormat="false" ht="13.5" hidden="false" customHeight="false" outlineLevel="0" collapsed="false">
      <c r="A10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4" s="0" t="str">
        <f aca="false">IF($A10464="","",INDEX(CARTAO_COMPRAS!$C:$C,INT((ROW()-2)/20)+2))</f>
        <v/>
      </c>
      <c r="C10464" s="0" t="str">
        <f aca="false">IF($A10464="","",INDEX(CARTAO_COMPRAS!$D:$D,INT((ROW()-2)/20)+2))</f>
        <v/>
      </c>
      <c r="D10464" s="0" t="str">
        <f aca="false">IF($A10464="","",INDEX(CARTAO_COMPRAS!$E:$E,INT((ROW()-2)/20)+2))</f>
        <v/>
      </c>
      <c r="E10464" s="0" t="str">
        <f aca="false">IF($A10464="","",INDEX(CARTAO_COMPRAS!$H:$H,INT((ROW()-2)/20)+2)+MOD(ROW()-2,20))</f>
        <v/>
      </c>
      <c r="F10464" s="0" t="str">
        <f aca="false">IF($A10464="","",INDEX(CARTAO_COMPRAS!$G:$G,INT((ROW()-2)/20)+2))</f>
        <v/>
      </c>
      <c r="G10464" s="5" t="str">
        <f aca="false">IF($A10464="","",INDEX(CARTAO_COMPRAS!$I:$I,INT((ROW()-2)/20)+2))</f>
        <v/>
      </c>
      <c r="H10464" s="4" t="str">
        <f aca="false">IF($A10464="","",EDATE(INDEX(CARTAO_COMPRAS!$J:$J,INT((ROW()-2)/20)+2),MOD(ROW()-2,20)))</f>
        <v/>
      </c>
      <c r="I10464" s="4" t="str">
        <f aca="false">IF($H10464="","",$H10464-WEEKDAY($H10464,2)+1)</f>
        <v/>
      </c>
      <c r="J10464" s="4" t="str">
        <f aca="false">IF($I10464="","",$I10464+6)</f>
        <v/>
      </c>
      <c r="K10464" s="6" t="str">
        <f aca="false">IF($H10464="","",DATE(YEAR($H10464),MONTH($H10464),1))</f>
        <v/>
      </c>
      <c r="L10464" s="0" t="str">
        <f aca="false">IF($A10464="","",INDEX(CARTAO_COMPRAS!$K:$K,INT((ROW()-2)/20)+2))</f>
        <v/>
      </c>
      <c r="M10464" s="0" t="str">
        <f aca="false">IF($A10464="","","Compra no cartão")</f>
        <v/>
      </c>
    </row>
    <row r="10465" customFormat="false" ht="13.5" hidden="false" customHeight="false" outlineLevel="0" collapsed="false">
      <c r="A10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5" s="0" t="str">
        <f aca="false">IF($A10465="","",INDEX(CARTAO_COMPRAS!$C:$C,INT((ROW()-2)/20)+2))</f>
        <v/>
      </c>
      <c r="C10465" s="0" t="str">
        <f aca="false">IF($A10465="","",INDEX(CARTAO_COMPRAS!$D:$D,INT((ROW()-2)/20)+2))</f>
        <v/>
      </c>
      <c r="D10465" s="0" t="str">
        <f aca="false">IF($A10465="","",INDEX(CARTAO_COMPRAS!$E:$E,INT((ROW()-2)/20)+2))</f>
        <v/>
      </c>
      <c r="E10465" s="0" t="str">
        <f aca="false">IF($A10465="","",INDEX(CARTAO_COMPRAS!$H:$H,INT((ROW()-2)/20)+2)+MOD(ROW()-2,20))</f>
        <v/>
      </c>
      <c r="F10465" s="0" t="str">
        <f aca="false">IF($A10465="","",INDEX(CARTAO_COMPRAS!$G:$G,INT((ROW()-2)/20)+2))</f>
        <v/>
      </c>
      <c r="G10465" s="5" t="str">
        <f aca="false">IF($A10465="","",INDEX(CARTAO_COMPRAS!$I:$I,INT((ROW()-2)/20)+2))</f>
        <v/>
      </c>
      <c r="H10465" s="4" t="str">
        <f aca="false">IF($A10465="","",EDATE(INDEX(CARTAO_COMPRAS!$J:$J,INT((ROW()-2)/20)+2),MOD(ROW()-2,20)))</f>
        <v/>
      </c>
      <c r="I10465" s="4" t="str">
        <f aca="false">IF($H10465="","",$H10465-WEEKDAY($H10465,2)+1)</f>
        <v/>
      </c>
      <c r="J10465" s="4" t="str">
        <f aca="false">IF($I10465="","",$I10465+6)</f>
        <v/>
      </c>
      <c r="K10465" s="6" t="str">
        <f aca="false">IF($H10465="","",DATE(YEAR($H10465),MONTH($H10465),1))</f>
        <v/>
      </c>
      <c r="L10465" s="0" t="str">
        <f aca="false">IF($A10465="","",INDEX(CARTAO_COMPRAS!$K:$K,INT((ROW()-2)/20)+2))</f>
        <v/>
      </c>
      <c r="M10465" s="0" t="str">
        <f aca="false">IF($A10465="","","Compra no cartão")</f>
        <v/>
      </c>
    </row>
    <row r="10466" customFormat="false" ht="13.5" hidden="false" customHeight="false" outlineLevel="0" collapsed="false">
      <c r="A10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6" s="0" t="str">
        <f aca="false">IF($A10466="","",INDEX(CARTAO_COMPRAS!$C:$C,INT((ROW()-2)/20)+2))</f>
        <v/>
      </c>
      <c r="C10466" s="0" t="str">
        <f aca="false">IF($A10466="","",INDEX(CARTAO_COMPRAS!$D:$D,INT((ROW()-2)/20)+2))</f>
        <v/>
      </c>
      <c r="D10466" s="0" t="str">
        <f aca="false">IF($A10466="","",INDEX(CARTAO_COMPRAS!$E:$E,INT((ROW()-2)/20)+2))</f>
        <v/>
      </c>
      <c r="E10466" s="0" t="str">
        <f aca="false">IF($A10466="","",INDEX(CARTAO_COMPRAS!$H:$H,INT((ROW()-2)/20)+2)+MOD(ROW()-2,20))</f>
        <v/>
      </c>
      <c r="F10466" s="0" t="str">
        <f aca="false">IF($A10466="","",INDEX(CARTAO_COMPRAS!$G:$G,INT((ROW()-2)/20)+2))</f>
        <v/>
      </c>
      <c r="G10466" s="5" t="str">
        <f aca="false">IF($A10466="","",INDEX(CARTAO_COMPRAS!$I:$I,INT((ROW()-2)/20)+2))</f>
        <v/>
      </c>
      <c r="H10466" s="4" t="str">
        <f aca="false">IF($A10466="","",EDATE(INDEX(CARTAO_COMPRAS!$J:$J,INT((ROW()-2)/20)+2),MOD(ROW()-2,20)))</f>
        <v/>
      </c>
      <c r="I10466" s="4" t="str">
        <f aca="false">IF($H10466="","",$H10466-WEEKDAY($H10466,2)+1)</f>
        <v/>
      </c>
      <c r="J10466" s="4" t="str">
        <f aca="false">IF($I10466="","",$I10466+6)</f>
        <v/>
      </c>
      <c r="K10466" s="6" t="str">
        <f aca="false">IF($H10466="","",DATE(YEAR($H10466),MONTH($H10466),1))</f>
        <v/>
      </c>
      <c r="L10466" s="0" t="str">
        <f aca="false">IF($A10466="","",INDEX(CARTAO_COMPRAS!$K:$K,INT((ROW()-2)/20)+2))</f>
        <v/>
      </c>
      <c r="M10466" s="0" t="str">
        <f aca="false">IF($A10466="","","Compra no cartão")</f>
        <v/>
      </c>
    </row>
    <row r="10467" customFormat="false" ht="13.5" hidden="false" customHeight="false" outlineLevel="0" collapsed="false">
      <c r="A10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7" s="0" t="str">
        <f aca="false">IF($A10467="","",INDEX(CARTAO_COMPRAS!$C:$C,INT((ROW()-2)/20)+2))</f>
        <v/>
      </c>
      <c r="C10467" s="0" t="str">
        <f aca="false">IF($A10467="","",INDEX(CARTAO_COMPRAS!$D:$D,INT((ROW()-2)/20)+2))</f>
        <v/>
      </c>
      <c r="D10467" s="0" t="str">
        <f aca="false">IF($A10467="","",INDEX(CARTAO_COMPRAS!$E:$E,INT((ROW()-2)/20)+2))</f>
        <v/>
      </c>
      <c r="E10467" s="0" t="str">
        <f aca="false">IF($A10467="","",INDEX(CARTAO_COMPRAS!$H:$H,INT((ROW()-2)/20)+2)+MOD(ROW()-2,20))</f>
        <v/>
      </c>
      <c r="F10467" s="0" t="str">
        <f aca="false">IF($A10467="","",INDEX(CARTAO_COMPRAS!$G:$G,INT((ROW()-2)/20)+2))</f>
        <v/>
      </c>
      <c r="G10467" s="5" t="str">
        <f aca="false">IF($A10467="","",INDEX(CARTAO_COMPRAS!$I:$I,INT((ROW()-2)/20)+2))</f>
        <v/>
      </c>
      <c r="H10467" s="4" t="str">
        <f aca="false">IF($A10467="","",EDATE(INDEX(CARTAO_COMPRAS!$J:$J,INT((ROW()-2)/20)+2),MOD(ROW()-2,20)))</f>
        <v/>
      </c>
      <c r="I10467" s="4" t="str">
        <f aca="false">IF($H10467="","",$H10467-WEEKDAY($H10467,2)+1)</f>
        <v/>
      </c>
      <c r="J10467" s="4" t="str">
        <f aca="false">IF($I10467="","",$I10467+6)</f>
        <v/>
      </c>
      <c r="K10467" s="6" t="str">
        <f aca="false">IF($H10467="","",DATE(YEAR($H10467),MONTH($H10467),1))</f>
        <v/>
      </c>
      <c r="L10467" s="0" t="str">
        <f aca="false">IF($A10467="","",INDEX(CARTAO_COMPRAS!$K:$K,INT((ROW()-2)/20)+2))</f>
        <v/>
      </c>
      <c r="M10467" s="0" t="str">
        <f aca="false">IF($A10467="","","Compra no cartão")</f>
        <v/>
      </c>
    </row>
    <row r="10468" customFormat="false" ht="13.5" hidden="false" customHeight="false" outlineLevel="0" collapsed="false">
      <c r="A10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8" s="0" t="str">
        <f aca="false">IF($A10468="","",INDEX(CARTAO_COMPRAS!$C:$C,INT((ROW()-2)/20)+2))</f>
        <v/>
      </c>
      <c r="C10468" s="0" t="str">
        <f aca="false">IF($A10468="","",INDEX(CARTAO_COMPRAS!$D:$D,INT((ROW()-2)/20)+2))</f>
        <v/>
      </c>
      <c r="D10468" s="0" t="str">
        <f aca="false">IF($A10468="","",INDEX(CARTAO_COMPRAS!$E:$E,INT((ROW()-2)/20)+2))</f>
        <v/>
      </c>
      <c r="E10468" s="0" t="str">
        <f aca="false">IF($A10468="","",INDEX(CARTAO_COMPRAS!$H:$H,INT((ROW()-2)/20)+2)+MOD(ROW()-2,20))</f>
        <v/>
      </c>
      <c r="F10468" s="0" t="str">
        <f aca="false">IF($A10468="","",INDEX(CARTAO_COMPRAS!$G:$G,INT((ROW()-2)/20)+2))</f>
        <v/>
      </c>
      <c r="G10468" s="5" t="str">
        <f aca="false">IF($A10468="","",INDEX(CARTAO_COMPRAS!$I:$I,INT((ROW()-2)/20)+2))</f>
        <v/>
      </c>
      <c r="H10468" s="4" t="str">
        <f aca="false">IF($A10468="","",EDATE(INDEX(CARTAO_COMPRAS!$J:$J,INT((ROW()-2)/20)+2),MOD(ROW()-2,20)))</f>
        <v/>
      </c>
      <c r="I10468" s="4" t="str">
        <f aca="false">IF($H10468="","",$H10468-WEEKDAY($H10468,2)+1)</f>
        <v/>
      </c>
      <c r="J10468" s="4" t="str">
        <f aca="false">IF($I10468="","",$I10468+6)</f>
        <v/>
      </c>
      <c r="K10468" s="6" t="str">
        <f aca="false">IF($H10468="","",DATE(YEAR($H10468),MONTH($H10468),1))</f>
        <v/>
      </c>
      <c r="L10468" s="0" t="str">
        <f aca="false">IF($A10468="","",INDEX(CARTAO_COMPRAS!$K:$K,INT((ROW()-2)/20)+2))</f>
        <v/>
      </c>
      <c r="M10468" s="0" t="str">
        <f aca="false">IF($A10468="","","Compra no cartão")</f>
        <v/>
      </c>
    </row>
    <row r="10469" customFormat="false" ht="13.5" hidden="false" customHeight="false" outlineLevel="0" collapsed="false">
      <c r="A10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69" s="0" t="str">
        <f aca="false">IF($A10469="","",INDEX(CARTAO_COMPRAS!$C:$C,INT((ROW()-2)/20)+2))</f>
        <v/>
      </c>
      <c r="C10469" s="0" t="str">
        <f aca="false">IF($A10469="","",INDEX(CARTAO_COMPRAS!$D:$D,INT((ROW()-2)/20)+2))</f>
        <v/>
      </c>
      <c r="D10469" s="0" t="str">
        <f aca="false">IF($A10469="","",INDEX(CARTAO_COMPRAS!$E:$E,INT((ROW()-2)/20)+2))</f>
        <v/>
      </c>
      <c r="E10469" s="0" t="str">
        <f aca="false">IF($A10469="","",INDEX(CARTAO_COMPRAS!$H:$H,INT((ROW()-2)/20)+2)+MOD(ROW()-2,20))</f>
        <v/>
      </c>
      <c r="F10469" s="0" t="str">
        <f aca="false">IF($A10469="","",INDEX(CARTAO_COMPRAS!$G:$G,INT((ROW()-2)/20)+2))</f>
        <v/>
      </c>
      <c r="G10469" s="5" t="str">
        <f aca="false">IF($A10469="","",INDEX(CARTAO_COMPRAS!$I:$I,INT((ROW()-2)/20)+2))</f>
        <v/>
      </c>
      <c r="H10469" s="4" t="str">
        <f aca="false">IF($A10469="","",EDATE(INDEX(CARTAO_COMPRAS!$J:$J,INT((ROW()-2)/20)+2),MOD(ROW()-2,20)))</f>
        <v/>
      </c>
      <c r="I10469" s="4" t="str">
        <f aca="false">IF($H10469="","",$H10469-WEEKDAY($H10469,2)+1)</f>
        <v/>
      </c>
      <c r="J10469" s="4" t="str">
        <f aca="false">IF($I10469="","",$I10469+6)</f>
        <v/>
      </c>
      <c r="K10469" s="6" t="str">
        <f aca="false">IF($H10469="","",DATE(YEAR($H10469),MONTH($H10469),1))</f>
        <v/>
      </c>
      <c r="L10469" s="0" t="str">
        <f aca="false">IF($A10469="","",INDEX(CARTAO_COMPRAS!$K:$K,INT((ROW()-2)/20)+2))</f>
        <v/>
      </c>
      <c r="M10469" s="0" t="str">
        <f aca="false">IF($A10469="","","Compra no cartão")</f>
        <v/>
      </c>
    </row>
    <row r="10470" customFormat="false" ht="13.5" hidden="false" customHeight="false" outlineLevel="0" collapsed="false">
      <c r="A10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0" s="0" t="str">
        <f aca="false">IF($A10470="","",INDEX(CARTAO_COMPRAS!$C:$C,INT((ROW()-2)/20)+2))</f>
        <v/>
      </c>
      <c r="C10470" s="0" t="str">
        <f aca="false">IF($A10470="","",INDEX(CARTAO_COMPRAS!$D:$D,INT((ROW()-2)/20)+2))</f>
        <v/>
      </c>
      <c r="D10470" s="0" t="str">
        <f aca="false">IF($A10470="","",INDEX(CARTAO_COMPRAS!$E:$E,INT((ROW()-2)/20)+2))</f>
        <v/>
      </c>
      <c r="E10470" s="0" t="str">
        <f aca="false">IF($A10470="","",INDEX(CARTAO_COMPRAS!$H:$H,INT((ROW()-2)/20)+2)+MOD(ROW()-2,20))</f>
        <v/>
      </c>
      <c r="F10470" s="0" t="str">
        <f aca="false">IF($A10470="","",INDEX(CARTAO_COMPRAS!$G:$G,INT((ROW()-2)/20)+2))</f>
        <v/>
      </c>
      <c r="G10470" s="5" t="str">
        <f aca="false">IF($A10470="","",INDEX(CARTAO_COMPRAS!$I:$I,INT((ROW()-2)/20)+2))</f>
        <v/>
      </c>
      <c r="H10470" s="4" t="str">
        <f aca="false">IF($A10470="","",EDATE(INDEX(CARTAO_COMPRAS!$J:$J,INT((ROW()-2)/20)+2),MOD(ROW()-2,20)))</f>
        <v/>
      </c>
      <c r="I10470" s="4" t="str">
        <f aca="false">IF($H10470="","",$H10470-WEEKDAY($H10470,2)+1)</f>
        <v/>
      </c>
      <c r="J10470" s="4" t="str">
        <f aca="false">IF($I10470="","",$I10470+6)</f>
        <v/>
      </c>
      <c r="K10470" s="6" t="str">
        <f aca="false">IF($H10470="","",DATE(YEAR($H10470),MONTH($H10470),1))</f>
        <v/>
      </c>
      <c r="L10470" s="0" t="str">
        <f aca="false">IF($A10470="","",INDEX(CARTAO_COMPRAS!$K:$K,INT((ROW()-2)/20)+2))</f>
        <v/>
      </c>
      <c r="M10470" s="0" t="str">
        <f aca="false">IF($A10470="","","Compra no cartão")</f>
        <v/>
      </c>
    </row>
    <row r="10471" customFormat="false" ht="13.5" hidden="false" customHeight="false" outlineLevel="0" collapsed="false">
      <c r="A10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1" s="0" t="str">
        <f aca="false">IF($A10471="","",INDEX(CARTAO_COMPRAS!$C:$C,INT((ROW()-2)/20)+2))</f>
        <v/>
      </c>
      <c r="C10471" s="0" t="str">
        <f aca="false">IF($A10471="","",INDEX(CARTAO_COMPRAS!$D:$D,INT((ROW()-2)/20)+2))</f>
        <v/>
      </c>
      <c r="D10471" s="0" t="str">
        <f aca="false">IF($A10471="","",INDEX(CARTAO_COMPRAS!$E:$E,INT((ROW()-2)/20)+2))</f>
        <v/>
      </c>
      <c r="E10471" s="0" t="str">
        <f aca="false">IF($A10471="","",INDEX(CARTAO_COMPRAS!$H:$H,INT((ROW()-2)/20)+2)+MOD(ROW()-2,20))</f>
        <v/>
      </c>
      <c r="F10471" s="0" t="str">
        <f aca="false">IF($A10471="","",INDEX(CARTAO_COMPRAS!$G:$G,INT((ROW()-2)/20)+2))</f>
        <v/>
      </c>
      <c r="G10471" s="5" t="str">
        <f aca="false">IF($A10471="","",INDEX(CARTAO_COMPRAS!$I:$I,INT((ROW()-2)/20)+2))</f>
        <v/>
      </c>
      <c r="H10471" s="4" t="str">
        <f aca="false">IF($A10471="","",EDATE(INDEX(CARTAO_COMPRAS!$J:$J,INT((ROW()-2)/20)+2),MOD(ROW()-2,20)))</f>
        <v/>
      </c>
      <c r="I10471" s="4" t="str">
        <f aca="false">IF($H10471="","",$H10471-WEEKDAY($H10471,2)+1)</f>
        <v/>
      </c>
      <c r="J10471" s="4" t="str">
        <f aca="false">IF($I10471="","",$I10471+6)</f>
        <v/>
      </c>
      <c r="K10471" s="6" t="str">
        <f aca="false">IF($H10471="","",DATE(YEAR($H10471),MONTH($H10471),1))</f>
        <v/>
      </c>
      <c r="L10471" s="0" t="str">
        <f aca="false">IF($A10471="","",INDEX(CARTAO_COMPRAS!$K:$K,INT((ROW()-2)/20)+2))</f>
        <v/>
      </c>
      <c r="M10471" s="0" t="str">
        <f aca="false">IF($A10471="","","Compra no cartão")</f>
        <v/>
      </c>
    </row>
    <row r="10472" customFormat="false" ht="13.5" hidden="false" customHeight="false" outlineLevel="0" collapsed="false">
      <c r="A10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2" s="0" t="str">
        <f aca="false">IF($A10472="","",INDEX(CARTAO_COMPRAS!$C:$C,INT((ROW()-2)/20)+2))</f>
        <v/>
      </c>
      <c r="C10472" s="0" t="str">
        <f aca="false">IF($A10472="","",INDEX(CARTAO_COMPRAS!$D:$D,INT((ROW()-2)/20)+2))</f>
        <v/>
      </c>
      <c r="D10472" s="0" t="str">
        <f aca="false">IF($A10472="","",INDEX(CARTAO_COMPRAS!$E:$E,INT((ROW()-2)/20)+2))</f>
        <v/>
      </c>
      <c r="E10472" s="0" t="str">
        <f aca="false">IF($A10472="","",INDEX(CARTAO_COMPRAS!$H:$H,INT((ROW()-2)/20)+2)+MOD(ROW()-2,20))</f>
        <v/>
      </c>
      <c r="F10472" s="0" t="str">
        <f aca="false">IF($A10472="","",INDEX(CARTAO_COMPRAS!$G:$G,INT((ROW()-2)/20)+2))</f>
        <v/>
      </c>
      <c r="G10472" s="5" t="str">
        <f aca="false">IF($A10472="","",INDEX(CARTAO_COMPRAS!$I:$I,INT((ROW()-2)/20)+2))</f>
        <v/>
      </c>
      <c r="H10472" s="4" t="str">
        <f aca="false">IF($A10472="","",EDATE(INDEX(CARTAO_COMPRAS!$J:$J,INT((ROW()-2)/20)+2),MOD(ROW()-2,20)))</f>
        <v/>
      </c>
      <c r="I10472" s="4" t="str">
        <f aca="false">IF($H10472="","",$H10472-WEEKDAY($H10472,2)+1)</f>
        <v/>
      </c>
      <c r="J10472" s="4" t="str">
        <f aca="false">IF($I10472="","",$I10472+6)</f>
        <v/>
      </c>
      <c r="K10472" s="6" t="str">
        <f aca="false">IF($H10472="","",DATE(YEAR($H10472),MONTH($H10472),1))</f>
        <v/>
      </c>
      <c r="L10472" s="0" t="str">
        <f aca="false">IF($A10472="","",INDEX(CARTAO_COMPRAS!$K:$K,INT((ROW()-2)/20)+2))</f>
        <v/>
      </c>
      <c r="M10472" s="0" t="str">
        <f aca="false">IF($A10472="","","Compra no cartão")</f>
        <v/>
      </c>
    </row>
    <row r="10473" customFormat="false" ht="13.5" hidden="false" customHeight="false" outlineLevel="0" collapsed="false">
      <c r="A10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3" s="0" t="str">
        <f aca="false">IF($A10473="","",INDEX(CARTAO_COMPRAS!$C:$C,INT((ROW()-2)/20)+2))</f>
        <v/>
      </c>
      <c r="C10473" s="0" t="str">
        <f aca="false">IF($A10473="","",INDEX(CARTAO_COMPRAS!$D:$D,INT((ROW()-2)/20)+2))</f>
        <v/>
      </c>
      <c r="D10473" s="0" t="str">
        <f aca="false">IF($A10473="","",INDEX(CARTAO_COMPRAS!$E:$E,INT((ROW()-2)/20)+2))</f>
        <v/>
      </c>
      <c r="E10473" s="0" t="str">
        <f aca="false">IF($A10473="","",INDEX(CARTAO_COMPRAS!$H:$H,INT((ROW()-2)/20)+2)+MOD(ROW()-2,20))</f>
        <v/>
      </c>
      <c r="F10473" s="0" t="str">
        <f aca="false">IF($A10473="","",INDEX(CARTAO_COMPRAS!$G:$G,INT((ROW()-2)/20)+2))</f>
        <v/>
      </c>
      <c r="G10473" s="5" t="str">
        <f aca="false">IF($A10473="","",INDEX(CARTAO_COMPRAS!$I:$I,INT((ROW()-2)/20)+2))</f>
        <v/>
      </c>
      <c r="H10473" s="4" t="str">
        <f aca="false">IF($A10473="","",EDATE(INDEX(CARTAO_COMPRAS!$J:$J,INT((ROW()-2)/20)+2),MOD(ROW()-2,20)))</f>
        <v/>
      </c>
      <c r="I10473" s="4" t="str">
        <f aca="false">IF($H10473="","",$H10473-WEEKDAY($H10473,2)+1)</f>
        <v/>
      </c>
      <c r="J10473" s="4" t="str">
        <f aca="false">IF($I10473="","",$I10473+6)</f>
        <v/>
      </c>
      <c r="K10473" s="6" t="str">
        <f aca="false">IF($H10473="","",DATE(YEAR($H10473),MONTH($H10473),1))</f>
        <v/>
      </c>
      <c r="L10473" s="0" t="str">
        <f aca="false">IF($A10473="","",INDEX(CARTAO_COMPRAS!$K:$K,INT((ROW()-2)/20)+2))</f>
        <v/>
      </c>
      <c r="M10473" s="0" t="str">
        <f aca="false">IF($A10473="","","Compra no cartão")</f>
        <v/>
      </c>
    </row>
    <row r="10474" customFormat="false" ht="13.5" hidden="false" customHeight="false" outlineLevel="0" collapsed="false">
      <c r="A10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4" s="0" t="str">
        <f aca="false">IF($A10474="","",INDEX(CARTAO_COMPRAS!$C:$C,INT((ROW()-2)/20)+2))</f>
        <v/>
      </c>
      <c r="C10474" s="0" t="str">
        <f aca="false">IF($A10474="","",INDEX(CARTAO_COMPRAS!$D:$D,INT((ROW()-2)/20)+2))</f>
        <v/>
      </c>
      <c r="D10474" s="0" t="str">
        <f aca="false">IF($A10474="","",INDEX(CARTAO_COMPRAS!$E:$E,INT((ROW()-2)/20)+2))</f>
        <v/>
      </c>
      <c r="E10474" s="0" t="str">
        <f aca="false">IF($A10474="","",INDEX(CARTAO_COMPRAS!$H:$H,INT((ROW()-2)/20)+2)+MOD(ROW()-2,20))</f>
        <v/>
      </c>
      <c r="F10474" s="0" t="str">
        <f aca="false">IF($A10474="","",INDEX(CARTAO_COMPRAS!$G:$G,INT((ROW()-2)/20)+2))</f>
        <v/>
      </c>
      <c r="G10474" s="5" t="str">
        <f aca="false">IF($A10474="","",INDEX(CARTAO_COMPRAS!$I:$I,INT((ROW()-2)/20)+2))</f>
        <v/>
      </c>
      <c r="H10474" s="4" t="str">
        <f aca="false">IF($A10474="","",EDATE(INDEX(CARTAO_COMPRAS!$J:$J,INT((ROW()-2)/20)+2),MOD(ROW()-2,20)))</f>
        <v/>
      </c>
      <c r="I10474" s="4" t="str">
        <f aca="false">IF($H10474="","",$H10474-WEEKDAY($H10474,2)+1)</f>
        <v/>
      </c>
      <c r="J10474" s="4" t="str">
        <f aca="false">IF($I10474="","",$I10474+6)</f>
        <v/>
      </c>
      <c r="K10474" s="6" t="str">
        <f aca="false">IF($H10474="","",DATE(YEAR($H10474),MONTH($H10474),1))</f>
        <v/>
      </c>
      <c r="L10474" s="0" t="str">
        <f aca="false">IF($A10474="","",INDEX(CARTAO_COMPRAS!$K:$K,INT((ROW()-2)/20)+2))</f>
        <v/>
      </c>
      <c r="M10474" s="0" t="str">
        <f aca="false">IF($A10474="","","Compra no cartão")</f>
        <v/>
      </c>
    </row>
    <row r="10475" customFormat="false" ht="13.5" hidden="false" customHeight="false" outlineLevel="0" collapsed="false">
      <c r="A10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5" s="0" t="str">
        <f aca="false">IF($A10475="","",INDEX(CARTAO_COMPRAS!$C:$C,INT((ROW()-2)/20)+2))</f>
        <v/>
      </c>
      <c r="C10475" s="0" t="str">
        <f aca="false">IF($A10475="","",INDEX(CARTAO_COMPRAS!$D:$D,INT((ROW()-2)/20)+2))</f>
        <v/>
      </c>
      <c r="D10475" s="0" t="str">
        <f aca="false">IF($A10475="","",INDEX(CARTAO_COMPRAS!$E:$E,INT((ROW()-2)/20)+2))</f>
        <v/>
      </c>
      <c r="E10475" s="0" t="str">
        <f aca="false">IF($A10475="","",INDEX(CARTAO_COMPRAS!$H:$H,INT((ROW()-2)/20)+2)+MOD(ROW()-2,20))</f>
        <v/>
      </c>
      <c r="F10475" s="0" t="str">
        <f aca="false">IF($A10475="","",INDEX(CARTAO_COMPRAS!$G:$G,INT((ROW()-2)/20)+2))</f>
        <v/>
      </c>
      <c r="G10475" s="5" t="str">
        <f aca="false">IF($A10475="","",INDEX(CARTAO_COMPRAS!$I:$I,INT((ROW()-2)/20)+2))</f>
        <v/>
      </c>
      <c r="H10475" s="4" t="str">
        <f aca="false">IF($A10475="","",EDATE(INDEX(CARTAO_COMPRAS!$J:$J,INT((ROW()-2)/20)+2),MOD(ROW()-2,20)))</f>
        <v/>
      </c>
      <c r="I10475" s="4" t="str">
        <f aca="false">IF($H10475="","",$H10475-WEEKDAY($H10475,2)+1)</f>
        <v/>
      </c>
      <c r="J10475" s="4" t="str">
        <f aca="false">IF($I10475="","",$I10475+6)</f>
        <v/>
      </c>
      <c r="K10475" s="6" t="str">
        <f aca="false">IF($H10475="","",DATE(YEAR($H10475),MONTH($H10475),1))</f>
        <v/>
      </c>
      <c r="L10475" s="0" t="str">
        <f aca="false">IF($A10475="","",INDEX(CARTAO_COMPRAS!$K:$K,INT((ROW()-2)/20)+2))</f>
        <v/>
      </c>
      <c r="M10475" s="0" t="str">
        <f aca="false">IF($A10475="","","Compra no cartão")</f>
        <v/>
      </c>
    </row>
    <row r="10476" customFormat="false" ht="13.5" hidden="false" customHeight="false" outlineLevel="0" collapsed="false">
      <c r="A10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6" s="0" t="str">
        <f aca="false">IF($A10476="","",INDEX(CARTAO_COMPRAS!$C:$C,INT((ROW()-2)/20)+2))</f>
        <v/>
      </c>
      <c r="C10476" s="0" t="str">
        <f aca="false">IF($A10476="","",INDEX(CARTAO_COMPRAS!$D:$D,INT((ROW()-2)/20)+2))</f>
        <v/>
      </c>
      <c r="D10476" s="0" t="str">
        <f aca="false">IF($A10476="","",INDEX(CARTAO_COMPRAS!$E:$E,INT((ROW()-2)/20)+2))</f>
        <v/>
      </c>
      <c r="E10476" s="0" t="str">
        <f aca="false">IF($A10476="","",INDEX(CARTAO_COMPRAS!$H:$H,INT((ROW()-2)/20)+2)+MOD(ROW()-2,20))</f>
        <v/>
      </c>
      <c r="F10476" s="0" t="str">
        <f aca="false">IF($A10476="","",INDEX(CARTAO_COMPRAS!$G:$G,INT((ROW()-2)/20)+2))</f>
        <v/>
      </c>
      <c r="G10476" s="5" t="str">
        <f aca="false">IF($A10476="","",INDEX(CARTAO_COMPRAS!$I:$I,INT((ROW()-2)/20)+2))</f>
        <v/>
      </c>
      <c r="H10476" s="4" t="str">
        <f aca="false">IF($A10476="","",EDATE(INDEX(CARTAO_COMPRAS!$J:$J,INT((ROW()-2)/20)+2),MOD(ROW()-2,20)))</f>
        <v/>
      </c>
      <c r="I10476" s="4" t="str">
        <f aca="false">IF($H10476="","",$H10476-WEEKDAY($H10476,2)+1)</f>
        <v/>
      </c>
      <c r="J10476" s="4" t="str">
        <f aca="false">IF($I10476="","",$I10476+6)</f>
        <v/>
      </c>
      <c r="K10476" s="6" t="str">
        <f aca="false">IF($H10476="","",DATE(YEAR($H10476),MONTH($H10476),1))</f>
        <v/>
      </c>
      <c r="L10476" s="0" t="str">
        <f aca="false">IF($A10476="","",INDEX(CARTAO_COMPRAS!$K:$K,INT((ROW()-2)/20)+2))</f>
        <v/>
      </c>
      <c r="M10476" s="0" t="str">
        <f aca="false">IF($A10476="","","Compra no cartão")</f>
        <v/>
      </c>
    </row>
    <row r="10477" customFormat="false" ht="13.5" hidden="false" customHeight="false" outlineLevel="0" collapsed="false">
      <c r="A10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7" s="0" t="str">
        <f aca="false">IF($A10477="","",INDEX(CARTAO_COMPRAS!$C:$C,INT((ROW()-2)/20)+2))</f>
        <v/>
      </c>
      <c r="C10477" s="0" t="str">
        <f aca="false">IF($A10477="","",INDEX(CARTAO_COMPRAS!$D:$D,INT((ROW()-2)/20)+2))</f>
        <v/>
      </c>
      <c r="D10477" s="0" t="str">
        <f aca="false">IF($A10477="","",INDEX(CARTAO_COMPRAS!$E:$E,INT((ROW()-2)/20)+2))</f>
        <v/>
      </c>
      <c r="E10477" s="0" t="str">
        <f aca="false">IF($A10477="","",INDEX(CARTAO_COMPRAS!$H:$H,INT((ROW()-2)/20)+2)+MOD(ROW()-2,20))</f>
        <v/>
      </c>
      <c r="F10477" s="0" t="str">
        <f aca="false">IF($A10477="","",INDEX(CARTAO_COMPRAS!$G:$G,INT((ROW()-2)/20)+2))</f>
        <v/>
      </c>
      <c r="G10477" s="5" t="str">
        <f aca="false">IF($A10477="","",INDEX(CARTAO_COMPRAS!$I:$I,INT((ROW()-2)/20)+2))</f>
        <v/>
      </c>
      <c r="H10477" s="4" t="str">
        <f aca="false">IF($A10477="","",EDATE(INDEX(CARTAO_COMPRAS!$J:$J,INT((ROW()-2)/20)+2),MOD(ROW()-2,20)))</f>
        <v/>
      </c>
      <c r="I10477" s="4" t="str">
        <f aca="false">IF($H10477="","",$H10477-WEEKDAY($H10477,2)+1)</f>
        <v/>
      </c>
      <c r="J10477" s="4" t="str">
        <f aca="false">IF($I10477="","",$I10477+6)</f>
        <v/>
      </c>
      <c r="K10477" s="6" t="str">
        <f aca="false">IF($H10477="","",DATE(YEAR($H10477),MONTH($H10477),1))</f>
        <v/>
      </c>
      <c r="L10477" s="0" t="str">
        <f aca="false">IF($A10477="","",INDEX(CARTAO_COMPRAS!$K:$K,INT((ROW()-2)/20)+2))</f>
        <v/>
      </c>
      <c r="M10477" s="0" t="str">
        <f aca="false">IF($A10477="","","Compra no cartão")</f>
        <v/>
      </c>
    </row>
    <row r="10478" customFormat="false" ht="13.5" hidden="false" customHeight="false" outlineLevel="0" collapsed="false">
      <c r="A10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8" s="0" t="str">
        <f aca="false">IF($A10478="","",INDEX(CARTAO_COMPRAS!$C:$C,INT((ROW()-2)/20)+2))</f>
        <v/>
      </c>
      <c r="C10478" s="0" t="str">
        <f aca="false">IF($A10478="","",INDEX(CARTAO_COMPRAS!$D:$D,INT((ROW()-2)/20)+2))</f>
        <v/>
      </c>
      <c r="D10478" s="0" t="str">
        <f aca="false">IF($A10478="","",INDEX(CARTAO_COMPRAS!$E:$E,INT((ROW()-2)/20)+2))</f>
        <v/>
      </c>
      <c r="E10478" s="0" t="str">
        <f aca="false">IF($A10478="","",INDEX(CARTAO_COMPRAS!$H:$H,INT((ROW()-2)/20)+2)+MOD(ROW()-2,20))</f>
        <v/>
      </c>
      <c r="F10478" s="0" t="str">
        <f aca="false">IF($A10478="","",INDEX(CARTAO_COMPRAS!$G:$G,INT((ROW()-2)/20)+2))</f>
        <v/>
      </c>
      <c r="G10478" s="5" t="str">
        <f aca="false">IF($A10478="","",INDEX(CARTAO_COMPRAS!$I:$I,INT((ROW()-2)/20)+2))</f>
        <v/>
      </c>
      <c r="H10478" s="4" t="str">
        <f aca="false">IF($A10478="","",EDATE(INDEX(CARTAO_COMPRAS!$J:$J,INT((ROW()-2)/20)+2),MOD(ROW()-2,20)))</f>
        <v/>
      </c>
      <c r="I10478" s="4" t="str">
        <f aca="false">IF($H10478="","",$H10478-WEEKDAY($H10478,2)+1)</f>
        <v/>
      </c>
      <c r="J10478" s="4" t="str">
        <f aca="false">IF($I10478="","",$I10478+6)</f>
        <v/>
      </c>
      <c r="K10478" s="6" t="str">
        <f aca="false">IF($H10478="","",DATE(YEAR($H10478),MONTH($H10478),1))</f>
        <v/>
      </c>
      <c r="L10478" s="0" t="str">
        <f aca="false">IF($A10478="","",INDEX(CARTAO_COMPRAS!$K:$K,INT((ROW()-2)/20)+2))</f>
        <v/>
      </c>
      <c r="M10478" s="0" t="str">
        <f aca="false">IF($A10478="","","Compra no cartão")</f>
        <v/>
      </c>
    </row>
    <row r="10479" customFormat="false" ht="13.5" hidden="false" customHeight="false" outlineLevel="0" collapsed="false">
      <c r="A10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79" s="0" t="str">
        <f aca="false">IF($A10479="","",INDEX(CARTAO_COMPRAS!$C:$C,INT((ROW()-2)/20)+2))</f>
        <v/>
      </c>
      <c r="C10479" s="0" t="str">
        <f aca="false">IF($A10479="","",INDEX(CARTAO_COMPRAS!$D:$D,INT((ROW()-2)/20)+2))</f>
        <v/>
      </c>
      <c r="D10479" s="0" t="str">
        <f aca="false">IF($A10479="","",INDEX(CARTAO_COMPRAS!$E:$E,INT((ROW()-2)/20)+2))</f>
        <v/>
      </c>
      <c r="E10479" s="0" t="str">
        <f aca="false">IF($A10479="","",INDEX(CARTAO_COMPRAS!$H:$H,INT((ROW()-2)/20)+2)+MOD(ROW()-2,20))</f>
        <v/>
      </c>
      <c r="F10479" s="0" t="str">
        <f aca="false">IF($A10479="","",INDEX(CARTAO_COMPRAS!$G:$G,INT((ROW()-2)/20)+2))</f>
        <v/>
      </c>
      <c r="G10479" s="5" t="str">
        <f aca="false">IF($A10479="","",INDEX(CARTAO_COMPRAS!$I:$I,INT((ROW()-2)/20)+2))</f>
        <v/>
      </c>
      <c r="H10479" s="4" t="str">
        <f aca="false">IF($A10479="","",EDATE(INDEX(CARTAO_COMPRAS!$J:$J,INT((ROW()-2)/20)+2),MOD(ROW()-2,20)))</f>
        <v/>
      </c>
      <c r="I10479" s="4" t="str">
        <f aca="false">IF($H10479="","",$H10479-WEEKDAY($H10479,2)+1)</f>
        <v/>
      </c>
      <c r="J10479" s="4" t="str">
        <f aca="false">IF($I10479="","",$I10479+6)</f>
        <v/>
      </c>
      <c r="K10479" s="6" t="str">
        <f aca="false">IF($H10479="","",DATE(YEAR($H10479),MONTH($H10479),1))</f>
        <v/>
      </c>
      <c r="L10479" s="0" t="str">
        <f aca="false">IF($A10479="","",INDEX(CARTAO_COMPRAS!$K:$K,INT((ROW()-2)/20)+2))</f>
        <v/>
      </c>
      <c r="M10479" s="0" t="str">
        <f aca="false">IF($A10479="","","Compra no cartão")</f>
        <v/>
      </c>
    </row>
    <row r="10480" customFormat="false" ht="13.5" hidden="false" customHeight="false" outlineLevel="0" collapsed="false">
      <c r="A10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0" s="0" t="str">
        <f aca="false">IF($A10480="","",INDEX(CARTAO_COMPRAS!$C:$C,INT((ROW()-2)/20)+2))</f>
        <v/>
      </c>
      <c r="C10480" s="0" t="str">
        <f aca="false">IF($A10480="","",INDEX(CARTAO_COMPRAS!$D:$D,INT((ROW()-2)/20)+2))</f>
        <v/>
      </c>
      <c r="D10480" s="0" t="str">
        <f aca="false">IF($A10480="","",INDEX(CARTAO_COMPRAS!$E:$E,INT((ROW()-2)/20)+2))</f>
        <v/>
      </c>
      <c r="E10480" s="0" t="str">
        <f aca="false">IF($A10480="","",INDEX(CARTAO_COMPRAS!$H:$H,INT((ROW()-2)/20)+2)+MOD(ROW()-2,20))</f>
        <v/>
      </c>
      <c r="F10480" s="0" t="str">
        <f aca="false">IF($A10480="","",INDEX(CARTAO_COMPRAS!$G:$G,INT((ROW()-2)/20)+2))</f>
        <v/>
      </c>
      <c r="G10480" s="5" t="str">
        <f aca="false">IF($A10480="","",INDEX(CARTAO_COMPRAS!$I:$I,INT((ROW()-2)/20)+2))</f>
        <v/>
      </c>
      <c r="H10480" s="4" t="str">
        <f aca="false">IF($A10480="","",EDATE(INDEX(CARTAO_COMPRAS!$J:$J,INT((ROW()-2)/20)+2),MOD(ROW()-2,20)))</f>
        <v/>
      </c>
      <c r="I10480" s="4" t="str">
        <f aca="false">IF($H10480="","",$H10480-WEEKDAY($H10480,2)+1)</f>
        <v/>
      </c>
      <c r="J10480" s="4" t="str">
        <f aca="false">IF($I10480="","",$I10480+6)</f>
        <v/>
      </c>
      <c r="K10480" s="6" t="str">
        <f aca="false">IF($H10480="","",DATE(YEAR($H10480),MONTH($H10480),1))</f>
        <v/>
      </c>
      <c r="L10480" s="0" t="str">
        <f aca="false">IF($A10480="","",INDEX(CARTAO_COMPRAS!$K:$K,INT((ROW()-2)/20)+2))</f>
        <v/>
      </c>
      <c r="M10480" s="0" t="str">
        <f aca="false">IF($A10480="","","Compra no cartão")</f>
        <v/>
      </c>
    </row>
    <row r="10481" customFormat="false" ht="13.5" hidden="false" customHeight="false" outlineLevel="0" collapsed="false">
      <c r="A10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1" s="0" t="str">
        <f aca="false">IF($A10481="","",INDEX(CARTAO_COMPRAS!$C:$C,INT((ROW()-2)/20)+2))</f>
        <v/>
      </c>
      <c r="C10481" s="0" t="str">
        <f aca="false">IF($A10481="","",INDEX(CARTAO_COMPRAS!$D:$D,INT((ROW()-2)/20)+2))</f>
        <v/>
      </c>
      <c r="D10481" s="0" t="str">
        <f aca="false">IF($A10481="","",INDEX(CARTAO_COMPRAS!$E:$E,INT((ROW()-2)/20)+2))</f>
        <v/>
      </c>
      <c r="E10481" s="0" t="str">
        <f aca="false">IF($A10481="","",INDEX(CARTAO_COMPRAS!$H:$H,INT((ROW()-2)/20)+2)+MOD(ROW()-2,20))</f>
        <v/>
      </c>
      <c r="F10481" s="0" t="str">
        <f aca="false">IF($A10481="","",INDEX(CARTAO_COMPRAS!$G:$G,INT((ROW()-2)/20)+2))</f>
        <v/>
      </c>
      <c r="G10481" s="5" t="str">
        <f aca="false">IF($A10481="","",INDEX(CARTAO_COMPRAS!$I:$I,INT((ROW()-2)/20)+2))</f>
        <v/>
      </c>
      <c r="H10481" s="4" t="str">
        <f aca="false">IF($A10481="","",EDATE(INDEX(CARTAO_COMPRAS!$J:$J,INT((ROW()-2)/20)+2),MOD(ROW()-2,20)))</f>
        <v/>
      </c>
      <c r="I10481" s="4" t="str">
        <f aca="false">IF($H10481="","",$H10481-WEEKDAY($H10481,2)+1)</f>
        <v/>
      </c>
      <c r="J10481" s="4" t="str">
        <f aca="false">IF($I10481="","",$I10481+6)</f>
        <v/>
      </c>
      <c r="K10481" s="6" t="str">
        <f aca="false">IF($H10481="","",DATE(YEAR($H10481),MONTH($H10481),1))</f>
        <v/>
      </c>
      <c r="L10481" s="0" t="str">
        <f aca="false">IF($A10481="","",INDEX(CARTAO_COMPRAS!$K:$K,INT((ROW()-2)/20)+2))</f>
        <v/>
      </c>
      <c r="M10481" s="0" t="str">
        <f aca="false">IF($A10481="","","Compra no cartão")</f>
        <v/>
      </c>
    </row>
    <row r="10482" customFormat="false" ht="13.5" hidden="false" customHeight="false" outlineLevel="0" collapsed="false">
      <c r="A104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2" s="0" t="str">
        <f aca="false">IF($A10482="","",INDEX(CARTAO_COMPRAS!$C:$C,INT((ROW()-2)/20)+2))</f>
        <v/>
      </c>
      <c r="C10482" s="0" t="str">
        <f aca="false">IF($A10482="","",INDEX(CARTAO_COMPRAS!$D:$D,INT((ROW()-2)/20)+2))</f>
        <v/>
      </c>
      <c r="D10482" s="0" t="str">
        <f aca="false">IF($A10482="","",INDEX(CARTAO_COMPRAS!$E:$E,INT((ROW()-2)/20)+2))</f>
        <v/>
      </c>
      <c r="E10482" s="0" t="str">
        <f aca="false">IF($A10482="","",INDEX(CARTAO_COMPRAS!$H:$H,INT((ROW()-2)/20)+2)+MOD(ROW()-2,20))</f>
        <v/>
      </c>
      <c r="F10482" s="0" t="str">
        <f aca="false">IF($A10482="","",INDEX(CARTAO_COMPRAS!$G:$G,INT((ROW()-2)/20)+2))</f>
        <v/>
      </c>
      <c r="G10482" s="5" t="str">
        <f aca="false">IF($A10482="","",INDEX(CARTAO_COMPRAS!$I:$I,INT((ROW()-2)/20)+2))</f>
        <v/>
      </c>
      <c r="H10482" s="4" t="str">
        <f aca="false">IF($A10482="","",EDATE(INDEX(CARTAO_COMPRAS!$J:$J,INT((ROW()-2)/20)+2),MOD(ROW()-2,20)))</f>
        <v/>
      </c>
      <c r="I10482" s="4" t="str">
        <f aca="false">IF($H10482="","",$H10482-WEEKDAY($H10482,2)+1)</f>
        <v/>
      </c>
      <c r="J10482" s="4" t="str">
        <f aca="false">IF($I10482="","",$I10482+6)</f>
        <v/>
      </c>
      <c r="K10482" s="6" t="str">
        <f aca="false">IF($H10482="","",DATE(YEAR($H10482),MONTH($H10482),1))</f>
        <v/>
      </c>
      <c r="L10482" s="0" t="str">
        <f aca="false">IF($A10482="","",INDEX(CARTAO_COMPRAS!$K:$K,INT((ROW()-2)/20)+2))</f>
        <v/>
      </c>
      <c r="M10482" s="0" t="str">
        <f aca="false">IF($A10482="","","Compra no cartão")</f>
        <v/>
      </c>
    </row>
    <row r="10483" customFormat="false" ht="13.5" hidden="false" customHeight="false" outlineLevel="0" collapsed="false">
      <c r="A10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3" s="0" t="str">
        <f aca="false">IF($A10483="","",INDEX(CARTAO_COMPRAS!$C:$C,INT((ROW()-2)/20)+2))</f>
        <v/>
      </c>
      <c r="C10483" s="0" t="str">
        <f aca="false">IF($A10483="","",INDEX(CARTAO_COMPRAS!$D:$D,INT((ROW()-2)/20)+2))</f>
        <v/>
      </c>
      <c r="D10483" s="0" t="str">
        <f aca="false">IF($A10483="","",INDEX(CARTAO_COMPRAS!$E:$E,INT((ROW()-2)/20)+2))</f>
        <v/>
      </c>
      <c r="E10483" s="0" t="str">
        <f aca="false">IF($A10483="","",INDEX(CARTAO_COMPRAS!$H:$H,INT((ROW()-2)/20)+2)+MOD(ROW()-2,20))</f>
        <v/>
      </c>
      <c r="F10483" s="0" t="str">
        <f aca="false">IF($A10483="","",INDEX(CARTAO_COMPRAS!$G:$G,INT((ROW()-2)/20)+2))</f>
        <v/>
      </c>
      <c r="G10483" s="5" t="str">
        <f aca="false">IF($A10483="","",INDEX(CARTAO_COMPRAS!$I:$I,INT((ROW()-2)/20)+2))</f>
        <v/>
      </c>
      <c r="H10483" s="4" t="str">
        <f aca="false">IF($A10483="","",EDATE(INDEX(CARTAO_COMPRAS!$J:$J,INT((ROW()-2)/20)+2),MOD(ROW()-2,20)))</f>
        <v/>
      </c>
      <c r="I10483" s="4" t="str">
        <f aca="false">IF($H10483="","",$H10483-WEEKDAY($H10483,2)+1)</f>
        <v/>
      </c>
      <c r="J10483" s="4" t="str">
        <f aca="false">IF($I10483="","",$I10483+6)</f>
        <v/>
      </c>
      <c r="K10483" s="6" t="str">
        <f aca="false">IF($H10483="","",DATE(YEAR($H10483),MONTH($H10483),1))</f>
        <v/>
      </c>
      <c r="L10483" s="0" t="str">
        <f aca="false">IF($A10483="","",INDEX(CARTAO_COMPRAS!$K:$K,INT((ROW()-2)/20)+2))</f>
        <v/>
      </c>
      <c r="M10483" s="0" t="str">
        <f aca="false">IF($A10483="","","Compra no cartão")</f>
        <v/>
      </c>
    </row>
    <row r="10484" customFormat="false" ht="13.5" hidden="false" customHeight="false" outlineLevel="0" collapsed="false">
      <c r="A10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4" s="0" t="str">
        <f aca="false">IF($A10484="","",INDEX(CARTAO_COMPRAS!$C:$C,INT((ROW()-2)/20)+2))</f>
        <v/>
      </c>
      <c r="C10484" s="0" t="str">
        <f aca="false">IF($A10484="","",INDEX(CARTAO_COMPRAS!$D:$D,INT((ROW()-2)/20)+2))</f>
        <v/>
      </c>
      <c r="D10484" s="0" t="str">
        <f aca="false">IF($A10484="","",INDEX(CARTAO_COMPRAS!$E:$E,INT((ROW()-2)/20)+2))</f>
        <v/>
      </c>
      <c r="E10484" s="0" t="str">
        <f aca="false">IF($A10484="","",INDEX(CARTAO_COMPRAS!$H:$H,INT((ROW()-2)/20)+2)+MOD(ROW()-2,20))</f>
        <v/>
      </c>
      <c r="F10484" s="0" t="str">
        <f aca="false">IF($A10484="","",INDEX(CARTAO_COMPRAS!$G:$G,INT((ROW()-2)/20)+2))</f>
        <v/>
      </c>
      <c r="G10484" s="5" t="str">
        <f aca="false">IF($A10484="","",INDEX(CARTAO_COMPRAS!$I:$I,INT((ROW()-2)/20)+2))</f>
        <v/>
      </c>
      <c r="H10484" s="4" t="str">
        <f aca="false">IF($A10484="","",EDATE(INDEX(CARTAO_COMPRAS!$J:$J,INT((ROW()-2)/20)+2),MOD(ROW()-2,20)))</f>
        <v/>
      </c>
      <c r="I10484" s="4" t="str">
        <f aca="false">IF($H10484="","",$H10484-WEEKDAY($H10484,2)+1)</f>
        <v/>
      </c>
      <c r="J10484" s="4" t="str">
        <f aca="false">IF($I10484="","",$I10484+6)</f>
        <v/>
      </c>
      <c r="K10484" s="6" t="str">
        <f aca="false">IF($H10484="","",DATE(YEAR($H10484),MONTH($H10484),1))</f>
        <v/>
      </c>
      <c r="L10484" s="0" t="str">
        <f aca="false">IF($A10484="","",INDEX(CARTAO_COMPRAS!$K:$K,INT((ROW()-2)/20)+2))</f>
        <v/>
      </c>
      <c r="M10484" s="0" t="str">
        <f aca="false">IF($A10484="","","Compra no cartão")</f>
        <v/>
      </c>
    </row>
    <row r="10485" customFormat="false" ht="13.5" hidden="false" customHeight="false" outlineLevel="0" collapsed="false">
      <c r="A10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5" s="0" t="str">
        <f aca="false">IF($A10485="","",INDEX(CARTAO_COMPRAS!$C:$C,INT((ROW()-2)/20)+2))</f>
        <v/>
      </c>
      <c r="C10485" s="0" t="str">
        <f aca="false">IF($A10485="","",INDEX(CARTAO_COMPRAS!$D:$D,INT((ROW()-2)/20)+2))</f>
        <v/>
      </c>
      <c r="D10485" s="0" t="str">
        <f aca="false">IF($A10485="","",INDEX(CARTAO_COMPRAS!$E:$E,INT((ROW()-2)/20)+2))</f>
        <v/>
      </c>
      <c r="E10485" s="0" t="str">
        <f aca="false">IF($A10485="","",INDEX(CARTAO_COMPRAS!$H:$H,INT((ROW()-2)/20)+2)+MOD(ROW()-2,20))</f>
        <v/>
      </c>
      <c r="F10485" s="0" t="str">
        <f aca="false">IF($A10485="","",INDEX(CARTAO_COMPRAS!$G:$G,INT((ROW()-2)/20)+2))</f>
        <v/>
      </c>
      <c r="G10485" s="5" t="str">
        <f aca="false">IF($A10485="","",INDEX(CARTAO_COMPRAS!$I:$I,INT((ROW()-2)/20)+2))</f>
        <v/>
      </c>
      <c r="H10485" s="4" t="str">
        <f aca="false">IF($A10485="","",EDATE(INDEX(CARTAO_COMPRAS!$J:$J,INT((ROW()-2)/20)+2),MOD(ROW()-2,20)))</f>
        <v/>
      </c>
      <c r="I10485" s="4" t="str">
        <f aca="false">IF($H10485="","",$H10485-WEEKDAY($H10485,2)+1)</f>
        <v/>
      </c>
      <c r="J10485" s="4" t="str">
        <f aca="false">IF($I10485="","",$I10485+6)</f>
        <v/>
      </c>
      <c r="K10485" s="6" t="str">
        <f aca="false">IF($H10485="","",DATE(YEAR($H10485),MONTH($H10485),1))</f>
        <v/>
      </c>
      <c r="L10485" s="0" t="str">
        <f aca="false">IF($A10485="","",INDEX(CARTAO_COMPRAS!$K:$K,INT((ROW()-2)/20)+2))</f>
        <v/>
      </c>
      <c r="M10485" s="0" t="str">
        <f aca="false">IF($A10485="","","Compra no cartão")</f>
        <v/>
      </c>
    </row>
    <row r="10486" customFormat="false" ht="13.5" hidden="false" customHeight="false" outlineLevel="0" collapsed="false">
      <c r="A10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6" s="0" t="str">
        <f aca="false">IF($A10486="","",INDEX(CARTAO_COMPRAS!$C:$C,INT((ROW()-2)/20)+2))</f>
        <v/>
      </c>
      <c r="C10486" s="0" t="str">
        <f aca="false">IF($A10486="","",INDEX(CARTAO_COMPRAS!$D:$D,INT((ROW()-2)/20)+2))</f>
        <v/>
      </c>
      <c r="D10486" s="0" t="str">
        <f aca="false">IF($A10486="","",INDEX(CARTAO_COMPRAS!$E:$E,INT((ROW()-2)/20)+2))</f>
        <v/>
      </c>
      <c r="E10486" s="0" t="str">
        <f aca="false">IF($A10486="","",INDEX(CARTAO_COMPRAS!$H:$H,INT((ROW()-2)/20)+2)+MOD(ROW()-2,20))</f>
        <v/>
      </c>
      <c r="F10486" s="0" t="str">
        <f aca="false">IF($A10486="","",INDEX(CARTAO_COMPRAS!$G:$G,INT((ROW()-2)/20)+2))</f>
        <v/>
      </c>
      <c r="G10486" s="5" t="str">
        <f aca="false">IF($A10486="","",INDEX(CARTAO_COMPRAS!$I:$I,INT((ROW()-2)/20)+2))</f>
        <v/>
      </c>
      <c r="H10486" s="4" t="str">
        <f aca="false">IF($A10486="","",EDATE(INDEX(CARTAO_COMPRAS!$J:$J,INT((ROW()-2)/20)+2),MOD(ROW()-2,20)))</f>
        <v/>
      </c>
      <c r="I10486" s="4" t="str">
        <f aca="false">IF($H10486="","",$H10486-WEEKDAY($H10486,2)+1)</f>
        <v/>
      </c>
      <c r="J10486" s="4" t="str">
        <f aca="false">IF($I10486="","",$I10486+6)</f>
        <v/>
      </c>
      <c r="K10486" s="6" t="str">
        <f aca="false">IF($H10486="","",DATE(YEAR($H10486),MONTH($H10486),1))</f>
        <v/>
      </c>
      <c r="L10486" s="0" t="str">
        <f aca="false">IF($A10486="","",INDEX(CARTAO_COMPRAS!$K:$K,INT((ROW()-2)/20)+2))</f>
        <v/>
      </c>
      <c r="M10486" s="0" t="str">
        <f aca="false">IF($A10486="","","Compra no cartão")</f>
        <v/>
      </c>
    </row>
    <row r="10487" customFormat="false" ht="13.5" hidden="false" customHeight="false" outlineLevel="0" collapsed="false">
      <c r="A10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7" s="0" t="str">
        <f aca="false">IF($A10487="","",INDEX(CARTAO_COMPRAS!$C:$C,INT((ROW()-2)/20)+2))</f>
        <v/>
      </c>
      <c r="C10487" s="0" t="str">
        <f aca="false">IF($A10487="","",INDEX(CARTAO_COMPRAS!$D:$D,INT((ROW()-2)/20)+2))</f>
        <v/>
      </c>
      <c r="D10487" s="0" t="str">
        <f aca="false">IF($A10487="","",INDEX(CARTAO_COMPRAS!$E:$E,INT((ROW()-2)/20)+2))</f>
        <v/>
      </c>
      <c r="E10487" s="0" t="str">
        <f aca="false">IF($A10487="","",INDEX(CARTAO_COMPRAS!$H:$H,INT((ROW()-2)/20)+2)+MOD(ROW()-2,20))</f>
        <v/>
      </c>
      <c r="F10487" s="0" t="str">
        <f aca="false">IF($A10487="","",INDEX(CARTAO_COMPRAS!$G:$G,INT((ROW()-2)/20)+2))</f>
        <v/>
      </c>
      <c r="G10487" s="5" t="str">
        <f aca="false">IF($A10487="","",INDEX(CARTAO_COMPRAS!$I:$I,INT((ROW()-2)/20)+2))</f>
        <v/>
      </c>
      <c r="H10487" s="4" t="str">
        <f aca="false">IF($A10487="","",EDATE(INDEX(CARTAO_COMPRAS!$J:$J,INT((ROW()-2)/20)+2),MOD(ROW()-2,20)))</f>
        <v/>
      </c>
      <c r="I10487" s="4" t="str">
        <f aca="false">IF($H10487="","",$H10487-WEEKDAY($H10487,2)+1)</f>
        <v/>
      </c>
      <c r="J10487" s="4" t="str">
        <f aca="false">IF($I10487="","",$I10487+6)</f>
        <v/>
      </c>
      <c r="K10487" s="6" t="str">
        <f aca="false">IF($H10487="","",DATE(YEAR($H10487),MONTH($H10487),1))</f>
        <v/>
      </c>
      <c r="L10487" s="0" t="str">
        <f aca="false">IF($A10487="","",INDEX(CARTAO_COMPRAS!$K:$K,INT((ROW()-2)/20)+2))</f>
        <v/>
      </c>
      <c r="M10487" s="0" t="str">
        <f aca="false">IF($A10487="","","Compra no cartão")</f>
        <v/>
      </c>
    </row>
    <row r="10488" customFormat="false" ht="13.5" hidden="false" customHeight="false" outlineLevel="0" collapsed="false">
      <c r="A10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8" s="0" t="str">
        <f aca="false">IF($A10488="","",INDEX(CARTAO_COMPRAS!$C:$C,INT((ROW()-2)/20)+2))</f>
        <v/>
      </c>
      <c r="C10488" s="0" t="str">
        <f aca="false">IF($A10488="","",INDEX(CARTAO_COMPRAS!$D:$D,INT((ROW()-2)/20)+2))</f>
        <v/>
      </c>
      <c r="D10488" s="0" t="str">
        <f aca="false">IF($A10488="","",INDEX(CARTAO_COMPRAS!$E:$E,INT((ROW()-2)/20)+2))</f>
        <v/>
      </c>
      <c r="E10488" s="0" t="str">
        <f aca="false">IF($A10488="","",INDEX(CARTAO_COMPRAS!$H:$H,INT((ROW()-2)/20)+2)+MOD(ROW()-2,20))</f>
        <v/>
      </c>
      <c r="F10488" s="0" t="str">
        <f aca="false">IF($A10488="","",INDEX(CARTAO_COMPRAS!$G:$G,INT((ROW()-2)/20)+2))</f>
        <v/>
      </c>
      <c r="G10488" s="5" t="str">
        <f aca="false">IF($A10488="","",INDEX(CARTAO_COMPRAS!$I:$I,INT((ROW()-2)/20)+2))</f>
        <v/>
      </c>
      <c r="H10488" s="4" t="str">
        <f aca="false">IF($A10488="","",EDATE(INDEX(CARTAO_COMPRAS!$J:$J,INT((ROW()-2)/20)+2),MOD(ROW()-2,20)))</f>
        <v/>
      </c>
      <c r="I10488" s="4" t="str">
        <f aca="false">IF($H10488="","",$H10488-WEEKDAY($H10488,2)+1)</f>
        <v/>
      </c>
      <c r="J10488" s="4" t="str">
        <f aca="false">IF($I10488="","",$I10488+6)</f>
        <v/>
      </c>
      <c r="K10488" s="6" t="str">
        <f aca="false">IF($H10488="","",DATE(YEAR($H10488),MONTH($H10488),1))</f>
        <v/>
      </c>
      <c r="L10488" s="0" t="str">
        <f aca="false">IF($A10488="","",INDEX(CARTAO_COMPRAS!$K:$K,INT((ROW()-2)/20)+2))</f>
        <v/>
      </c>
      <c r="M10488" s="0" t="str">
        <f aca="false">IF($A10488="","","Compra no cartão")</f>
        <v/>
      </c>
    </row>
    <row r="10489" customFormat="false" ht="13.5" hidden="false" customHeight="false" outlineLevel="0" collapsed="false">
      <c r="A10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89" s="0" t="str">
        <f aca="false">IF($A10489="","",INDEX(CARTAO_COMPRAS!$C:$C,INT((ROW()-2)/20)+2))</f>
        <v/>
      </c>
      <c r="C10489" s="0" t="str">
        <f aca="false">IF($A10489="","",INDEX(CARTAO_COMPRAS!$D:$D,INT((ROW()-2)/20)+2))</f>
        <v/>
      </c>
      <c r="D10489" s="0" t="str">
        <f aca="false">IF($A10489="","",INDEX(CARTAO_COMPRAS!$E:$E,INT((ROW()-2)/20)+2))</f>
        <v/>
      </c>
      <c r="E10489" s="0" t="str">
        <f aca="false">IF($A10489="","",INDEX(CARTAO_COMPRAS!$H:$H,INT((ROW()-2)/20)+2)+MOD(ROW()-2,20))</f>
        <v/>
      </c>
      <c r="F10489" s="0" t="str">
        <f aca="false">IF($A10489="","",INDEX(CARTAO_COMPRAS!$G:$G,INT((ROW()-2)/20)+2))</f>
        <v/>
      </c>
      <c r="G10489" s="5" t="str">
        <f aca="false">IF($A10489="","",INDEX(CARTAO_COMPRAS!$I:$I,INT((ROW()-2)/20)+2))</f>
        <v/>
      </c>
      <c r="H10489" s="4" t="str">
        <f aca="false">IF($A10489="","",EDATE(INDEX(CARTAO_COMPRAS!$J:$J,INT((ROW()-2)/20)+2),MOD(ROW()-2,20)))</f>
        <v/>
      </c>
      <c r="I10489" s="4" t="str">
        <f aca="false">IF($H10489="","",$H10489-WEEKDAY($H10489,2)+1)</f>
        <v/>
      </c>
      <c r="J10489" s="4" t="str">
        <f aca="false">IF($I10489="","",$I10489+6)</f>
        <v/>
      </c>
      <c r="K10489" s="6" t="str">
        <f aca="false">IF($H10489="","",DATE(YEAR($H10489),MONTH($H10489),1))</f>
        <v/>
      </c>
      <c r="L10489" s="0" t="str">
        <f aca="false">IF($A10489="","",INDEX(CARTAO_COMPRAS!$K:$K,INT((ROW()-2)/20)+2))</f>
        <v/>
      </c>
      <c r="M10489" s="0" t="str">
        <f aca="false">IF($A10489="","","Compra no cartão")</f>
        <v/>
      </c>
    </row>
    <row r="10490" customFormat="false" ht="13.5" hidden="false" customHeight="false" outlineLevel="0" collapsed="false">
      <c r="A10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0" s="0" t="str">
        <f aca="false">IF($A10490="","",INDEX(CARTAO_COMPRAS!$C:$C,INT((ROW()-2)/20)+2))</f>
        <v/>
      </c>
      <c r="C10490" s="0" t="str">
        <f aca="false">IF($A10490="","",INDEX(CARTAO_COMPRAS!$D:$D,INT((ROW()-2)/20)+2))</f>
        <v/>
      </c>
      <c r="D10490" s="0" t="str">
        <f aca="false">IF($A10490="","",INDEX(CARTAO_COMPRAS!$E:$E,INT((ROW()-2)/20)+2))</f>
        <v/>
      </c>
      <c r="E10490" s="0" t="str">
        <f aca="false">IF($A10490="","",INDEX(CARTAO_COMPRAS!$H:$H,INT((ROW()-2)/20)+2)+MOD(ROW()-2,20))</f>
        <v/>
      </c>
      <c r="F10490" s="0" t="str">
        <f aca="false">IF($A10490="","",INDEX(CARTAO_COMPRAS!$G:$G,INT((ROW()-2)/20)+2))</f>
        <v/>
      </c>
      <c r="G10490" s="5" t="str">
        <f aca="false">IF($A10490="","",INDEX(CARTAO_COMPRAS!$I:$I,INT((ROW()-2)/20)+2))</f>
        <v/>
      </c>
      <c r="H10490" s="4" t="str">
        <f aca="false">IF($A10490="","",EDATE(INDEX(CARTAO_COMPRAS!$J:$J,INT((ROW()-2)/20)+2),MOD(ROW()-2,20)))</f>
        <v/>
      </c>
      <c r="I10490" s="4" t="str">
        <f aca="false">IF($H10490="","",$H10490-WEEKDAY($H10490,2)+1)</f>
        <v/>
      </c>
      <c r="J10490" s="4" t="str">
        <f aca="false">IF($I10490="","",$I10490+6)</f>
        <v/>
      </c>
      <c r="K10490" s="6" t="str">
        <f aca="false">IF($H10490="","",DATE(YEAR($H10490),MONTH($H10490),1))</f>
        <v/>
      </c>
      <c r="L10490" s="0" t="str">
        <f aca="false">IF($A10490="","",INDEX(CARTAO_COMPRAS!$K:$K,INT((ROW()-2)/20)+2))</f>
        <v/>
      </c>
      <c r="M10490" s="0" t="str">
        <f aca="false">IF($A10490="","","Compra no cartão")</f>
        <v/>
      </c>
    </row>
    <row r="10491" customFormat="false" ht="13.5" hidden="false" customHeight="false" outlineLevel="0" collapsed="false">
      <c r="A10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1" s="0" t="str">
        <f aca="false">IF($A10491="","",INDEX(CARTAO_COMPRAS!$C:$C,INT((ROW()-2)/20)+2))</f>
        <v/>
      </c>
      <c r="C10491" s="0" t="str">
        <f aca="false">IF($A10491="","",INDEX(CARTAO_COMPRAS!$D:$D,INT((ROW()-2)/20)+2))</f>
        <v/>
      </c>
      <c r="D10491" s="0" t="str">
        <f aca="false">IF($A10491="","",INDEX(CARTAO_COMPRAS!$E:$E,INT((ROW()-2)/20)+2))</f>
        <v/>
      </c>
      <c r="E10491" s="0" t="str">
        <f aca="false">IF($A10491="","",INDEX(CARTAO_COMPRAS!$H:$H,INT((ROW()-2)/20)+2)+MOD(ROW()-2,20))</f>
        <v/>
      </c>
      <c r="F10491" s="0" t="str">
        <f aca="false">IF($A10491="","",INDEX(CARTAO_COMPRAS!$G:$G,INT((ROW()-2)/20)+2))</f>
        <v/>
      </c>
      <c r="G10491" s="5" t="str">
        <f aca="false">IF($A10491="","",INDEX(CARTAO_COMPRAS!$I:$I,INT((ROW()-2)/20)+2))</f>
        <v/>
      </c>
      <c r="H10491" s="4" t="str">
        <f aca="false">IF($A10491="","",EDATE(INDEX(CARTAO_COMPRAS!$J:$J,INT((ROW()-2)/20)+2),MOD(ROW()-2,20)))</f>
        <v/>
      </c>
      <c r="I10491" s="4" t="str">
        <f aca="false">IF($H10491="","",$H10491-WEEKDAY($H10491,2)+1)</f>
        <v/>
      </c>
      <c r="J10491" s="4" t="str">
        <f aca="false">IF($I10491="","",$I10491+6)</f>
        <v/>
      </c>
      <c r="K10491" s="6" t="str">
        <f aca="false">IF($H10491="","",DATE(YEAR($H10491),MONTH($H10491),1))</f>
        <v/>
      </c>
      <c r="L10491" s="0" t="str">
        <f aca="false">IF($A10491="","",INDEX(CARTAO_COMPRAS!$K:$K,INT((ROW()-2)/20)+2))</f>
        <v/>
      </c>
      <c r="M10491" s="0" t="str">
        <f aca="false">IF($A10491="","","Compra no cartão")</f>
        <v/>
      </c>
    </row>
    <row r="10492" customFormat="false" ht="13.5" hidden="false" customHeight="false" outlineLevel="0" collapsed="false">
      <c r="A10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2" s="0" t="str">
        <f aca="false">IF($A10492="","",INDEX(CARTAO_COMPRAS!$C:$C,INT((ROW()-2)/20)+2))</f>
        <v/>
      </c>
      <c r="C10492" s="0" t="str">
        <f aca="false">IF($A10492="","",INDEX(CARTAO_COMPRAS!$D:$D,INT((ROW()-2)/20)+2))</f>
        <v/>
      </c>
      <c r="D10492" s="0" t="str">
        <f aca="false">IF($A10492="","",INDEX(CARTAO_COMPRAS!$E:$E,INT((ROW()-2)/20)+2))</f>
        <v/>
      </c>
      <c r="E10492" s="0" t="str">
        <f aca="false">IF($A10492="","",INDEX(CARTAO_COMPRAS!$H:$H,INT((ROW()-2)/20)+2)+MOD(ROW()-2,20))</f>
        <v/>
      </c>
      <c r="F10492" s="0" t="str">
        <f aca="false">IF($A10492="","",INDEX(CARTAO_COMPRAS!$G:$G,INT((ROW()-2)/20)+2))</f>
        <v/>
      </c>
      <c r="G10492" s="5" t="str">
        <f aca="false">IF($A10492="","",INDEX(CARTAO_COMPRAS!$I:$I,INT((ROW()-2)/20)+2))</f>
        <v/>
      </c>
      <c r="H10492" s="4" t="str">
        <f aca="false">IF($A10492="","",EDATE(INDEX(CARTAO_COMPRAS!$J:$J,INT((ROW()-2)/20)+2),MOD(ROW()-2,20)))</f>
        <v/>
      </c>
      <c r="I10492" s="4" t="str">
        <f aca="false">IF($H10492="","",$H10492-WEEKDAY($H10492,2)+1)</f>
        <v/>
      </c>
      <c r="J10492" s="4" t="str">
        <f aca="false">IF($I10492="","",$I10492+6)</f>
        <v/>
      </c>
      <c r="K10492" s="6" t="str">
        <f aca="false">IF($H10492="","",DATE(YEAR($H10492),MONTH($H10492),1))</f>
        <v/>
      </c>
      <c r="L10492" s="0" t="str">
        <f aca="false">IF($A10492="","",INDEX(CARTAO_COMPRAS!$K:$K,INT((ROW()-2)/20)+2))</f>
        <v/>
      </c>
      <c r="M10492" s="0" t="str">
        <f aca="false">IF($A10492="","","Compra no cartão")</f>
        <v/>
      </c>
    </row>
    <row r="10493" customFormat="false" ht="13.5" hidden="false" customHeight="false" outlineLevel="0" collapsed="false">
      <c r="A10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3" s="0" t="str">
        <f aca="false">IF($A10493="","",INDEX(CARTAO_COMPRAS!$C:$C,INT((ROW()-2)/20)+2))</f>
        <v/>
      </c>
      <c r="C10493" s="0" t="str">
        <f aca="false">IF($A10493="","",INDEX(CARTAO_COMPRAS!$D:$D,INT((ROW()-2)/20)+2))</f>
        <v/>
      </c>
      <c r="D10493" s="0" t="str">
        <f aca="false">IF($A10493="","",INDEX(CARTAO_COMPRAS!$E:$E,INT((ROW()-2)/20)+2))</f>
        <v/>
      </c>
      <c r="E10493" s="0" t="str">
        <f aca="false">IF($A10493="","",INDEX(CARTAO_COMPRAS!$H:$H,INT((ROW()-2)/20)+2)+MOD(ROW()-2,20))</f>
        <v/>
      </c>
      <c r="F10493" s="0" t="str">
        <f aca="false">IF($A10493="","",INDEX(CARTAO_COMPRAS!$G:$G,INT((ROW()-2)/20)+2))</f>
        <v/>
      </c>
      <c r="G10493" s="5" t="str">
        <f aca="false">IF($A10493="","",INDEX(CARTAO_COMPRAS!$I:$I,INT((ROW()-2)/20)+2))</f>
        <v/>
      </c>
      <c r="H10493" s="4" t="str">
        <f aca="false">IF($A10493="","",EDATE(INDEX(CARTAO_COMPRAS!$J:$J,INT((ROW()-2)/20)+2),MOD(ROW()-2,20)))</f>
        <v/>
      </c>
      <c r="I10493" s="4" t="str">
        <f aca="false">IF($H10493="","",$H10493-WEEKDAY($H10493,2)+1)</f>
        <v/>
      </c>
      <c r="J10493" s="4" t="str">
        <f aca="false">IF($I10493="","",$I10493+6)</f>
        <v/>
      </c>
      <c r="K10493" s="6" t="str">
        <f aca="false">IF($H10493="","",DATE(YEAR($H10493),MONTH($H10493),1))</f>
        <v/>
      </c>
      <c r="L10493" s="0" t="str">
        <f aca="false">IF($A10493="","",INDEX(CARTAO_COMPRAS!$K:$K,INT((ROW()-2)/20)+2))</f>
        <v/>
      </c>
      <c r="M10493" s="0" t="str">
        <f aca="false">IF($A10493="","","Compra no cartão")</f>
        <v/>
      </c>
    </row>
    <row r="10494" customFormat="false" ht="13.5" hidden="false" customHeight="false" outlineLevel="0" collapsed="false">
      <c r="A10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4" s="0" t="str">
        <f aca="false">IF($A10494="","",INDEX(CARTAO_COMPRAS!$C:$C,INT((ROW()-2)/20)+2))</f>
        <v/>
      </c>
      <c r="C10494" s="0" t="str">
        <f aca="false">IF($A10494="","",INDEX(CARTAO_COMPRAS!$D:$D,INT((ROW()-2)/20)+2))</f>
        <v/>
      </c>
      <c r="D10494" s="0" t="str">
        <f aca="false">IF($A10494="","",INDEX(CARTAO_COMPRAS!$E:$E,INT((ROW()-2)/20)+2))</f>
        <v/>
      </c>
      <c r="E10494" s="0" t="str">
        <f aca="false">IF($A10494="","",INDEX(CARTAO_COMPRAS!$H:$H,INT((ROW()-2)/20)+2)+MOD(ROW()-2,20))</f>
        <v/>
      </c>
      <c r="F10494" s="0" t="str">
        <f aca="false">IF($A10494="","",INDEX(CARTAO_COMPRAS!$G:$G,INT((ROW()-2)/20)+2))</f>
        <v/>
      </c>
      <c r="G10494" s="5" t="str">
        <f aca="false">IF($A10494="","",INDEX(CARTAO_COMPRAS!$I:$I,INT((ROW()-2)/20)+2))</f>
        <v/>
      </c>
      <c r="H10494" s="4" t="str">
        <f aca="false">IF($A10494="","",EDATE(INDEX(CARTAO_COMPRAS!$J:$J,INT((ROW()-2)/20)+2),MOD(ROW()-2,20)))</f>
        <v/>
      </c>
      <c r="I10494" s="4" t="str">
        <f aca="false">IF($H10494="","",$H10494-WEEKDAY($H10494,2)+1)</f>
        <v/>
      </c>
      <c r="J10494" s="4" t="str">
        <f aca="false">IF($I10494="","",$I10494+6)</f>
        <v/>
      </c>
      <c r="K10494" s="6" t="str">
        <f aca="false">IF($H10494="","",DATE(YEAR($H10494),MONTH($H10494),1))</f>
        <v/>
      </c>
      <c r="L10494" s="0" t="str">
        <f aca="false">IF($A10494="","",INDEX(CARTAO_COMPRAS!$K:$K,INT((ROW()-2)/20)+2))</f>
        <v/>
      </c>
      <c r="M10494" s="0" t="str">
        <f aca="false">IF($A10494="","","Compra no cartão")</f>
        <v/>
      </c>
    </row>
    <row r="10495" customFormat="false" ht="13.5" hidden="false" customHeight="false" outlineLevel="0" collapsed="false">
      <c r="A10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5" s="0" t="str">
        <f aca="false">IF($A10495="","",INDEX(CARTAO_COMPRAS!$C:$C,INT((ROW()-2)/20)+2))</f>
        <v/>
      </c>
      <c r="C10495" s="0" t="str">
        <f aca="false">IF($A10495="","",INDEX(CARTAO_COMPRAS!$D:$D,INT((ROW()-2)/20)+2))</f>
        <v/>
      </c>
      <c r="D10495" s="0" t="str">
        <f aca="false">IF($A10495="","",INDEX(CARTAO_COMPRAS!$E:$E,INT((ROW()-2)/20)+2))</f>
        <v/>
      </c>
      <c r="E10495" s="0" t="str">
        <f aca="false">IF($A10495="","",INDEX(CARTAO_COMPRAS!$H:$H,INT((ROW()-2)/20)+2)+MOD(ROW()-2,20))</f>
        <v/>
      </c>
      <c r="F10495" s="0" t="str">
        <f aca="false">IF($A10495="","",INDEX(CARTAO_COMPRAS!$G:$G,INT((ROW()-2)/20)+2))</f>
        <v/>
      </c>
      <c r="G10495" s="5" t="str">
        <f aca="false">IF($A10495="","",INDEX(CARTAO_COMPRAS!$I:$I,INT((ROW()-2)/20)+2))</f>
        <v/>
      </c>
      <c r="H10495" s="4" t="str">
        <f aca="false">IF($A10495="","",EDATE(INDEX(CARTAO_COMPRAS!$J:$J,INT((ROW()-2)/20)+2),MOD(ROW()-2,20)))</f>
        <v/>
      </c>
      <c r="I10495" s="4" t="str">
        <f aca="false">IF($H10495="","",$H10495-WEEKDAY($H10495,2)+1)</f>
        <v/>
      </c>
      <c r="J10495" s="4" t="str">
        <f aca="false">IF($I10495="","",$I10495+6)</f>
        <v/>
      </c>
      <c r="K10495" s="6" t="str">
        <f aca="false">IF($H10495="","",DATE(YEAR($H10495),MONTH($H10495),1))</f>
        <v/>
      </c>
      <c r="L10495" s="0" t="str">
        <f aca="false">IF($A10495="","",INDEX(CARTAO_COMPRAS!$K:$K,INT((ROW()-2)/20)+2))</f>
        <v/>
      </c>
      <c r="M10495" s="0" t="str">
        <f aca="false">IF($A10495="","","Compra no cartão")</f>
        <v/>
      </c>
    </row>
    <row r="10496" customFormat="false" ht="13.5" hidden="false" customHeight="false" outlineLevel="0" collapsed="false">
      <c r="A10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6" s="0" t="str">
        <f aca="false">IF($A10496="","",INDEX(CARTAO_COMPRAS!$C:$C,INT((ROW()-2)/20)+2))</f>
        <v/>
      </c>
      <c r="C10496" s="0" t="str">
        <f aca="false">IF($A10496="","",INDEX(CARTAO_COMPRAS!$D:$D,INT((ROW()-2)/20)+2))</f>
        <v/>
      </c>
      <c r="D10496" s="0" t="str">
        <f aca="false">IF($A10496="","",INDEX(CARTAO_COMPRAS!$E:$E,INT((ROW()-2)/20)+2))</f>
        <v/>
      </c>
      <c r="E10496" s="0" t="str">
        <f aca="false">IF($A10496="","",INDEX(CARTAO_COMPRAS!$H:$H,INT((ROW()-2)/20)+2)+MOD(ROW()-2,20))</f>
        <v/>
      </c>
      <c r="F10496" s="0" t="str">
        <f aca="false">IF($A10496="","",INDEX(CARTAO_COMPRAS!$G:$G,INT((ROW()-2)/20)+2))</f>
        <v/>
      </c>
      <c r="G10496" s="5" t="str">
        <f aca="false">IF($A10496="","",INDEX(CARTAO_COMPRAS!$I:$I,INT((ROW()-2)/20)+2))</f>
        <v/>
      </c>
      <c r="H10496" s="4" t="str">
        <f aca="false">IF($A10496="","",EDATE(INDEX(CARTAO_COMPRAS!$J:$J,INT((ROW()-2)/20)+2),MOD(ROW()-2,20)))</f>
        <v/>
      </c>
      <c r="I10496" s="4" t="str">
        <f aca="false">IF($H10496="","",$H10496-WEEKDAY($H10496,2)+1)</f>
        <v/>
      </c>
      <c r="J10496" s="4" t="str">
        <f aca="false">IF($I10496="","",$I10496+6)</f>
        <v/>
      </c>
      <c r="K10496" s="6" t="str">
        <f aca="false">IF($H10496="","",DATE(YEAR($H10496),MONTH($H10496),1))</f>
        <v/>
      </c>
      <c r="L10496" s="0" t="str">
        <f aca="false">IF($A10496="","",INDEX(CARTAO_COMPRAS!$K:$K,INT((ROW()-2)/20)+2))</f>
        <v/>
      </c>
      <c r="M10496" s="0" t="str">
        <f aca="false">IF($A10496="","","Compra no cartão")</f>
        <v/>
      </c>
    </row>
    <row r="10497" customFormat="false" ht="13.5" hidden="false" customHeight="false" outlineLevel="0" collapsed="false">
      <c r="A10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7" s="0" t="str">
        <f aca="false">IF($A10497="","",INDEX(CARTAO_COMPRAS!$C:$C,INT((ROW()-2)/20)+2))</f>
        <v/>
      </c>
      <c r="C10497" s="0" t="str">
        <f aca="false">IF($A10497="","",INDEX(CARTAO_COMPRAS!$D:$D,INT((ROW()-2)/20)+2))</f>
        <v/>
      </c>
      <c r="D10497" s="0" t="str">
        <f aca="false">IF($A10497="","",INDEX(CARTAO_COMPRAS!$E:$E,INT((ROW()-2)/20)+2))</f>
        <v/>
      </c>
      <c r="E10497" s="0" t="str">
        <f aca="false">IF($A10497="","",INDEX(CARTAO_COMPRAS!$H:$H,INT((ROW()-2)/20)+2)+MOD(ROW()-2,20))</f>
        <v/>
      </c>
      <c r="F10497" s="0" t="str">
        <f aca="false">IF($A10497="","",INDEX(CARTAO_COMPRAS!$G:$G,INT((ROW()-2)/20)+2))</f>
        <v/>
      </c>
      <c r="G10497" s="5" t="str">
        <f aca="false">IF($A10497="","",INDEX(CARTAO_COMPRAS!$I:$I,INT((ROW()-2)/20)+2))</f>
        <v/>
      </c>
      <c r="H10497" s="4" t="str">
        <f aca="false">IF($A10497="","",EDATE(INDEX(CARTAO_COMPRAS!$J:$J,INT((ROW()-2)/20)+2),MOD(ROW()-2,20)))</f>
        <v/>
      </c>
      <c r="I10497" s="4" t="str">
        <f aca="false">IF($H10497="","",$H10497-WEEKDAY($H10497,2)+1)</f>
        <v/>
      </c>
      <c r="J10497" s="4" t="str">
        <f aca="false">IF($I10497="","",$I10497+6)</f>
        <v/>
      </c>
      <c r="K10497" s="6" t="str">
        <f aca="false">IF($H10497="","",DATE(YEAR($H10497),MONTH($H10497),1))</f>
        <v/>
      </c>
      <c r="L10497" s="0" t="str">
        <f aca="false">IF($A10497="","",INDEX(CARTAO_COMPRAS!$K:$K,INT((ROW()-2)/20)+2))</f>
        <v/>
      </c>
      <c r="M10497" s="0" t="str">
        <f aca="false">IF($A10497="","","Compra no cartão")</f>
        <v/>
      </c>
    </row>
    <row r="10498" customFormat="false" ht="13.5" hidden="false" customHeight="false" outlineLevel="0" collapsed="false">
      <c r="A10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8" s="0" t="str">
        <f aca="false">IF($A10498="","",INDEX(CARTAO_COMPRAS!$C:$C,INT((ROW()-2)/20)+2))</f>
        <v/>
      </c>
      <c r="C10498" s="0" t="str">
        <f aca="false">IF($A10498="","",INDEX(CARTAO_COMPRAS!$D:$D,INT((ROW()-2)/20)+2))</f>
        <v/>
      </c>
      <c r="D10498" s="0" t="str">
        <f aca="false">IF($A10498="","",INDEX(CARTAO_COMPRAS!$E:$E,INT((ROW()-2)/20)+2))</f>
        <v/>
      </c>
      <c r="E10498" s="0" t="str">
        <f aca="false">IF($A10498="","",INDEX(CARTAO_COMPRAS!$H:$H,INT((ROW()-2)/20)+2)+MOD(ROW()-2,20))</f>
        <v/>
      </c>
      <c r="F10498" s="0" t="str">
        <f aca="false">IF($A10498="","",INDEX(CARTAO_COMPRAS!$G:$G,INT((ROW()-2)/20)+2))</f>
        <v/>
      </c>
      <c r="G10498" s="5" t="str">
        <f aca="false">IF($A10498="","",INDEX(CARTAO_COMPRAS!$I:$I,INT((ROW()-2)/20)+2))</f>
        <v/>
      </c>
      <c r="H10498" s="4" t="str">
        <f aca="false">IF($A10498="","",EDATE(INDEX(CARTAO_COMPRAS!$J:$J,INT((ROW()-2)/20)+2),MOD(ROW()-2,20)))</f>
        <v/>
      </c>
      <c r="I10498" s="4" t="str">
        <f aca="false">IF($H10498="","",$H10498-WEEKDAY($H10498,2)+1)</f>
        <v/>
      </c>
      <c r="J10498" s="4" t="str">
        <f aca="false">IF($I10498="","",$I10498+6)</f>
        <v/>
      </c>
      <c r="K10498" s="6" t="str">
        <f aca="false">IF($H10498="","",DATE(YEAR($H10498),MONTH($H10498),1))</f>
        <v/>
      </c>
      <c r="L10498" s="0" t="str">
        <f aca="false">IF($A10498="","",INDEX(CARTAO_COMPRAS!$K:$K,INT((ROW()-2)/20)+2))</f>
        <v/>
      </c>
      <c r="M10498" s="0" t="str">
        <f aca="false">IF($A10498="","","Compra no cartão")</f>
        <v/>
      </c>
    </row>
    <row r="10499" customFormat="false" ht="13.5" hidden="false" customHeight="false" outlineLevel="0" collapsed="false">
      <c r="A10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499" s="0" t="str">
        <f aca="false">IF($A10499="","",INDEX(CARTAO_COMPRAS!$C:$C,INT((ROW()-2)/20)+2))</f>
        <v/>
      </c>
      <c r="C10499" s="0" t="str">
        <f aca="false">IF($A10499="","",INDEX(CARTAO_COMPRAS!$D:$D,INT((ROW()-2)/20)+2))</f>
        <v/>
      </c>
      <c r="D10499" s="0" t="str">
        <f aca="false">IF($A10499="","",INDEX(CARTAO_COMPRAS!$E:$E,INT((ROW()-2)/20)+2))</f>
        <v/>
      </c>
      <c r="E10499" s="0" t="str">
        <f aca="false">IF($A10499="","",INDEX(CARTAO_COMPRAS!$H:$H,INT((ROW()-2)/20)+2)+MOD(ROW()-2,20))</f>
        <v/>
      </c>
      <c r="F10499" s="0" t="str">
        <f aca="false">IF($A10499="","",INDEX(CARTAO_COMPRAS!$G:$G,INT((ROW()-2)/20)+2))</f>
        <v/>
      </c>
      <c r="G10499" s="5" t="str">
        <f aca="false">IF($A10499="","",INDEX(CARTAO_COMPRAS!$I:$I,INT((ROW()-2)/20)+2))</f>
        <v/>
      </c>
      <c r="H10499" s="4" t="str">
        <f aca="false">IF($A10499="","",EDATE(INDEX(CARTAO_COMPRAS!$J:$J,INT((ROW()-2)/20)+2),MOD(ROW()-2,20)))</f>
        <v/>
      </c>
      <c r="I10499" s="4" t="str">
        <f aca="false">IF($H10499="","",$H10499-WEEKDAY($H10499,2)+1)</f>
        <v/>
      </c>
      <c r="J10499" s="4" t="str">
        <f aca="false">IF($I10499="","",$I10499+6)</f>
        <v/>
      </c>
      <c r="K10499" s="6" t="str">
        <f aca="false">IF($H10499="","",DATE(YEAR($H10499),MONTH($H10499),1))</f>
        <v/>
      </c>
      <c r="L10499" s="0" t="str">
        <f aca="false">IF($A10499="","",INDEX(CARTAO_COMPRAS!$K:$K,INT((ROW()-2)/20)+2))</f>
        <v/>
      </c>
      <c r="M10499" s="0" t="str">
        <f aca="false">IF($A10499="","","Compra no cartão")</f>
        <v/>
      </c>
    </row>
    <row r="10500" customFormat="false" ht="13.5" hidden="false" customHeight="false" outlineLevel="0" collapsed="false">
      <c r="A10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0" s="0" t="str">
        <f aca="false">IF($A10500="","",INDEX(CARTAO_COMPRAS!$C:$C,INT((ROW()-2)/20)+2))</f>
        <v/>
      </c>
      <c r="C10500" s="0" t="str">
        <f aca="false">IF($A10500="","",INDEX(CARTAO_COMPRAS!$D:$D,INT((ROW()-2)/20)+2))</f>
        <v/>
      </c>
      <c r="D10500" s="0" t="str">
        <f aca="false">IF($A10500="","",INDEX(CARTAO_COMPRAS!$E:$E,INT((ROW()-2)/20)+2))</f>
        <v/>
      </c>
      <c r="E10500" s="0" t="str">
        <f aca="false">IF($A10500="","",INDEX(CARTAO_COMPRAS!$H:$H,INT((ROW()-2)/20)+2)+MOD(ROW()-2,20))</f>
        <v/>
      </c>
      <c r="F10500" s="0" t="str">
        <f aca="false">IF($A10500="","",INDEX(CARTAO_COMPRAS!$G:$G,INT((ROW()-2)/20)+2))</f>
        <v/>
      </c>
      <c r="G10500" s="5" t="str">
        <f aca="false">IF($A10500="","",INDEX(CARTAO_COMPRAS!$I:$I,INT((ROW()-2)/20)+2))</f>
        <v/>
      </c>
      <c r="H10500" s="4" t="str">
        <f aca="false">IF($A10500="","",EDATE(INDEX(CARTAO_COMPRAS!$J:$J,INT((ROW()-2)/20)+2),MOD(ROW()-2,20)))</f>
        <v/>
      </c>
      <c r="I10500" s="4" t="str">
        <f aca="false">IF($H10500="","",$H10500-WEEKDAY($H10500,2)+1)</f>
        <v/>
      </c>
      <c r="J10500" s="4" t="str">
        <f aca="false">IF($I10500="","",$I10500+6)</f>
        <v/>
      </c>
      <c r="K10500" s="6" t="str">
        <f aca="false">IF($H10500="","",DATE(YEAR($H10500),MONTH($H10500),1))</f>
        <v/>
      </c>
      <c r="L10500" s="0" t="str">
        <f aca="false">IF($A10500="","",INDEX(CARTAO_COMPRAS!$K:$K,INT((ROW()-2)/20)+2))</f>
        <v/>
      </c>
      <c r="M10500" s="0" t="str">
        <f aca="false">IF($A10500="","","Compra no cartão")</f>
        <v/>
      </c>
    </row>
    <row r="10501" customFormat="false" ht="13.5" hidden="false" customHeight="false" outlineLevel="0" collapsed="false">
      <c r="A10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1" s="0" t="str">
        <f aca="false">IF($A10501="","",INDEX(CARTAO_COMPRAS!$C:$C,INT((ROW()-2)/20)+2))</f>
        <v/>
      </c>
      <c r="C10501" s="0" t="str">
        <f aca="false">IF($A10501="","",INDEX(CARTAO_COMPRAS!$D:$D,INT((ROW()-2)/20)+2))</f>
        <v/>
      </c>
      <c r="D10501" s="0" t="str">
        <f aca="false">IF($A10501="","",INDEX(CARTAO_COMPRAS!$E:$E,INT((ROW()-2)/20)+2))</f>
        <v/>
      </c>
      <c r="E10501" s="0" t="str">
        <f aca="false">IF($A10501="","",INDEX(CARTAO_COMPRAS!$H:$H,INT((ROW()-2)/20)+2)+MOD(ROW()-2,20))</f>
        <v/>
      </c>
      <c r="F10501" s="0" t="str">
        <f aca="false">IF($A10501="","",INDEX(CARTAO_COMPRAS!$G:$G,INT((ROW()-2)/20)+2))</f>
        <v/>
      </c>
      <c r="G10501" s="5" t="str">
        <f aca="false">IF($A10501="","",INDEX(CARTAO_COMPRAS!$I:$I,INT((ROW()-2)/20)+2))</f>
        <v/>
      </c>
      <c r="H10501" s="4" t="str">
        <f aca="false">IF($A10501="","",EDATE(INDEX(CARTAO_COMPRAS!$J:$J,INT((ROW()-2)/20)+2),MOD(ROW()-2,20)))</f>
        <v/>
      </c>
      <c r="I10501" s="4" t="str">
        <f aca="false">IF($H10501="","",$H10501-WEEKDAY($H10501,2)+1)</f>
        <v/>
      </c>
      <c r="J10501" s="4" t="str">
        <f aca="false">IF($I10501="","",$I10501+6)</f>
        <v/>
      </c>
      <c r="K10501" s="6" t="str">
        <f aca="false">IF($H10501="","",DATE(YEAR($H10501),MONTH($H10501),1))</f>
        <v/>
      </c>
      <c r="L10501" s="0" t="str">
        <f aca="false">IF($A10501="","",INDEX(CARTAO_COMPRAS!$K:$K,INT((ROW()-2)/20)+2))</f>
        <v/>
      </c>
      <c r="M10501" s="0" t="str">
        <f aca="false">IF($A10501="","","Compra no cartão")</f>
        <v/>
      </c>
    </row>
    <row r="10502" customFormat="false" ht="13.5" hidden="false" customHeight="false" outlineLevel="0" collapsed="false">
      <c r="A105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2" s="0" t="str">
        <f aca="false">IF($A10502="","",INDEX(CARTAO_COMPRAS!$C:$C,INT((ROW()-2)/20)+2))</f>
        <v/>
      </c>
      <c r="C10502" s="0" t="str">
        <f aca="false">IF($A10502="","",INDEX(CARTAO_COMPRAS!$D:$D,INT((ROW()-2)/20)+2))</f>
        <v/>
      </c>
      <c r="D10502" s="0" t="str">
        <f aca="false">IF($A10502="","",INDEX(CARTAO_COMPRAS!$E:$E,INT((ROW()-2)/20)+2))</f>
        <v/>
      </c>
      <c r="E10502" s="0" t="str">
        <f aca="false">IF($A10502="","",INDEX(CARTAO_COMPRAS!$H:$H,INT((ROW()-2)/20)+2)+MOD(ROW()-2,20))</f>
        <v/>
      </c>
      <c r="F10502" s="0" t="str">
        <f aca="false">IF($A10502="","",INDEX(CARTAO_COMPRAS!$G:$G,INT((ROW()-2)/20)+2))</f>
        <v/>
      </c>
      <c r="G10502" s="5" t="str">
        <f aca="false">IF($A10502="","",INDEX(CARTAO_COMPRAS!$I:$I,INT((ROW()-2)/20)+2))</f>
        <v/>
      </c>
      <c r="H10502" s="4" t="str">
        <f aca="false">IF($A10502="","",EDATE(INDEX(CARTAO_COMPRAS!$J:$J,INT((ROW()-2)/20)+2),MOD(ROW()-2,20)))</f>
        <v/>
      </c>
      <c r="I10502" s="4" t="str">
        <f aca="false">IF($H10502="","",$H10502-WEEKDAY($H10502,2)+1)</f>
        <v/>
      </c>
      <c r="J10502" s="4" t="str">
        <f aca="false">IF($I10502="","",$I10502+6)</f>
        <v/>
      </c>
      <c r="K10502" s="6" t="str">
        <f aca="false">IF($H10502="","",DATE(YEAR($H10502),MONTH($H10502),1))</f>
        <v/>
      </c>
      <c r="L10502" s="0" t="str">
        <f aca="false">IF($A10502="","",INDEX(CARTAO_COMPRAS!$K:$K,INT((ROW()-2)/20)+2))</f>
        <v/>
      </c>
      <c r="M10502" s="0" t="str">
        <f aca="false">IF($A10502="","","Compra no cartão")</f>
        <v/>
      </c>
    </row>
    <row r="10503" customFormat="false" ht="13.5" hidden="false" customHeight="false" outlineLevel="0" collapsed="false">
      <c r="A10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3" s="0" t="str">
        <f aca="false">IF($A10503="","",INDEX(CARTAO_COMPRAS!$C:$C,INT((ROW()-2)/20)+2))</f>
        <v/>
      </c>
      <c r="C10503" s="0" t="str">
        <f aca="false">IF($A10503="","",INDEX(CARTAO_COMPRAS!$D:$D,INT((ROW()-2)/20)+2))</f>
        <v/>
      </c>
      <c r="D10503" s="0" t="str">
        <f aca="false">IF($A10503="","",INDEX(CARTAO_COMPRAS!$E:$E,INT((ROW()-2)/20)+2))</f>
        <v/>
      </c>
      <c r="E10503" s="0" t="str">
        <f aca="false">IF($A10503="","",INDEX(CARTAO_COMPRAS!$H:$H,INT((ROW()-2)/20)+2)+MOD(ROW()-2,20))</f>
        <v/>
      </c>
      <c r="F10503" s="0" t="str">
        <f aca="false">IF($A10503="","",INDEX(CARTAO_COMPRAS!$G:$G,INT((ROW()-2)/20)+2))</f>
        <v/>
      </c>
      <c r="G10503" s="5" t="str">
        <f aca="false">IF($A10503="","",INDEX(CARTAO_COMPRAS!$I:$I,INT((ROW()-2)/20)+2))</f>
        <v/>
      </c>
      <c r="H10503" s="4" t="str">
        <f aca="false">IF($A10503="","",EDATE(INDEX(CARTAO_COMPRAS!$J:$J,INT((ROW()-2)/20)+2),MOD(ROW()-2,20)))</f>
        <v/>
      </c>
      <c r="I10503" s="4" t="str">
        <f aca="false">IF($H10503="","",$H10503-WEEKDAY($H10503,2)+1)</f>
        <v/>
      </c>
      <c r="J10503" s="4" t="str">
        <f aca="false">IF($I10503="","",$I10503+6)</f>
        <v/>
      </c>
      <c r="K10503" s="6" t="str">
        <f aca="false">IF($H10503="","",DATE(YEAR($H10503),MONTH($H10503),1))</f>
        <v/>
      </c>
      <c r="L10503" s="0" t="str">
        <f aca="false">IF($A10503="","",INDEX(CARTAO_COMPRAS!$K:$K,INT((ROW()-2)/20)+2))</f>
        <v/>
      </c>
      <c r="M10503" s="0" t="str">
        <f aca="false">IF($A10503="","","Compra no cartão")</f>
        <v/>
      </c>
    </row>
    <row r="10504" customFormat="false" ht="13.5" hidden="false" customHeight="false" outlineLevel="0" collapsed="false">
      <c r="A10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4" s="0" t="str">
        <f aca="false">IF($A10504="","",INDEX(CARTAO_COMPRAS!$C:$C,INT((ROW()-2)/20)+2))</f>
        <v/>
      </c>
      <c r="C10504" s="0" t="str">
        <f aca="false">IF($A10504="","",INDEX(CARTAO_COMPRAS!$D:$D,INT((ROW()-2)/20)+2))</f>
        <v/>
      </c>
      <c r="D10504" s="0" t="str">
        <f aca="false">IF($A10504="","",INDEX(CARTAO_COMPRAS!$E:$E,INT((ROW()-2)/20)+2))</f>
        <v/>
      </c>
      <c r="E10504" s="0" t="str">
        <f aca="false">IF($A10504="","",INDEX(CARTAO_COMPRAS!$H:$H,INT((ROW()-2)/20)+2)+MOD(ROW()-2,20))</f>
        <v/>
      </c>
      <c r="F10504" s="0" t="str">
        <f aca="false">IF($A10504="","",INDEX(CARTAO_COMPRAS!$G:$G,INT((ROW()-2)/20)+2))</f>
        <v/>
      </c>
      <c r="G10504" s="5" t="str">
        <f aca="false">IF($A10504="","",INDEX(CARTAO_COMPRAS!$I:$I,INT((ROW()-2)/20)+2))</f>
        <v/>
      </c>
      <c r="H10504" s="4" t="str">
        <f aca="false">IF($A10504="","",EDATE(INDEX(CARTAO_COMPRAS!$J:$J,INT((ROW()-2)/20)+2),MOD(ROW()-2,20)))</f>
        <v/>
      </c>
      <c r="I10504" s="4" t="str">
        <f aca="false">IF($H10504="","",$H10504-WEEKDAY($H10504,2)+1)</f>
        <v/>
      </c>
      <c r="J10504" s="4" t="str">
        <f aca="false">IF($I10504="","",$I10504+6)</f>
        <v/>
      </c>
      <c r="K10504" s="6" t="str">
        <f aca="false">IF($H10504="","",DATE(YEAR($H10504),MONTH($H10504),1))</f>
        <v/>
      </c>
      <c r="L10504" s="0" t="str">
        <f aca="false">IF($A10504="","",INDEX(CARTAO_COMPRAS!$K:$K,INT((ROW()-2)/20)+2))</f>
        <v/>
      </c>
      <c r="M10504" s="0" t="str">
        <f aca="false">IF($A10504="","","Compra no cartão")</f>
        <v/>
      </c>
    </row>
    <row r="10505" customFormat="false" ht="13.5" hidden="false" customHeight="false" outlineLevel="0" collapsed="false">
      <c r="A10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5" s="0" t="str">
        <f aca="false">IF($A10505="","",INDEX(CARTAO_COMPRAS!$C:$C,INT((ROW()-2)/20)+2))</f>
        <v/>
      </c>
      <c r="C10505" s="0" t="str">
        <f aca="false">IF($A10505="","",INDEX(CARTAO_COMPRAS!$D:$D,INT((ROW()-2)/20)+2))</f>
        <v/>
      </c>
      <c r="D10505" s="0" t="str">
        <f aca="false">IF($A10505="","",INDEX(CARTAO_COMPRAS!$E:$E,INT((ROW()-2)/20)+2))</f>
        <v/>
      </c>
      <c r="E10505" s="0" t="str">
        <f aca="false">IF($A10505="","",INDEX(CARTAO_COMPRAS!$H:$H,INT((ROW()-2)/20)+2)+MOD(ROW()-2,20))</f>
        <v/>
      </c>
      <c r="F10505" s="0" t="str">
        <f aca="false">IF($A10505="","",INDEX(CARTAO_COMPRAS!$G:$G,INT((ROW()-2)/20)+2))</f>
        <v/>
      </c>
      <c r="G10505" s="5" t="str">
        <f aca="false">IF($A10505="","",INDEX(CARTAO_COMPRAS!$I:$I,INT((ROW()-2)/20)+2))</f>
        <v/>
      </c>
      <c r="H10505" s="4" t="str">
        <f aca="false">IF($A10505="","",EDATE(INDEX(CARTAO_COMPRAS!$J:$J,INT((ROW()-2)/20)+2),MOD(ROW()-2,20)))</f>
        <v/>
      </c>
      <c r="I10505" s="4" t="str">
        <f aca="false">IF($H10505="","",$H10505-WEEKDAY($H10505,2)+1)</f>
        <v/>
      </c>
      <c r="J10505" s="4" t="str">
        <f aca="false">IF($I10505="","",$I10505+6)</f>
        <v/>
      </c>
      <c r="K10505" s="6" t="str">
        <f aca="false">IF($H10505="","",DATE(YEAR($H10505),MONTH($H10505),1))</f>
        <v/>
      </c>
      <c r="L10505" s="0" t="str">
        <f aca="false">IF($A10505="","",INDEX(CARTAO_COMPRAS!$K:$K,INT((ROW()-2)/20)+2))</f>
        <v/>
      </c>
      <c r="M10505" s="0" t="str">
        <f aca="false">IF($A10505="","","Compra no cartão")</f>
        <v/>
      </c>
    </row>
    <row r="10506" customFormat="false" ht="13.5" hidden="false" customHeight="false" outlineLevel="0" collapsed="false">
      <c r="A10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6" s="0" t="str">
        <f aca="false">IF($A10506="","",INDEX(CARTAO_COMPRAS!$C:$C,INT((ROW()-2)/20)+2))</f>
        <v/>
      </c>
      <c r="C10506" s="0" t="str">
        <f aca="false">IF($A10506="","",INDEX(CARTAO_COMPRAS!$D:$D,INT((ROW()-2)/20)+2))</f>
        <v/>
      </c>
      <c r="D10506" s="0" t="str">
        <f aca="false">IF($A10506="","",INDEX(CARTAO_COMPRAS!$E:$E,INT((ROW()-2)/20)+2))</f>
        <v/>
      </c>
      <c r="E10506" s="0" t="str">
        <f aca="false">IF($A10506="","",INDEX(CARTAO_COMPRAS!$H:$H,INT((ROW()-2)/20)+2)+MOD(ROW()-2,20))</f>
        <v/>
      </c>
      <c r="F10506" s="0" t="str">
        <f aca="false">IF($A10506="","",INDEX(CARTAO_COMPRAS!$G:$G,INT((ROW()-2)/20)+2))</f>
        <v/>
      </c>
      <c r="G10506" s="5" t="str">
        <f aca="false">IF($A10506="","",INDEX(CARTAO_COMPRAS!$I:$I,INT((ROW()-2)/20)+2))</f>
        <v/>
      </c>
      <c r="H10506" s="4" t="str">
        <f aca="false">IF($A10506="","",EDATE(INDEX(CARTAO_COMPRAS!$J:$J,INT((ROW()-2)/20)+2),MOD(ROW()-2,20)))</f>
        <v/>
      </c>
      <c r="I10506" s="4" t="str">
        <f aca="false">IF($H10506="","",$H10506-WEEKDAY($H10506,2)+1)</f>
        <v/>
      </c>
      <c r="J10506" s="4" t="str">
        <f aca="false">IF($I10506="","",$I10506+6)</f>
        <v/>
      </c>
      <c r="K10506" s="6" t="str">
        <f aca="false">IF($H10506="","",DATE(YEAR($H10506),MONTH($H10506),1))</f>
        <v/>
      </c>
      <c r="L10506" s="0" t="str">
        <f aca="false">IF($A10506="","",INDEX(CARTAO_COMPRAS!$K:$K,INT((ROW()-2)/20)+2))</f>
        <v/>
      </c>
      <c r="M10506" s="0" t="str">
        <f aca="false">IF($A10506="","","Compra no cartão")</f>
        <v/>
      </c>
    </row>
    <row r="10507" customFormat="false" ht="13.5" hidden="false" customHeight="false" outlineLevel="0" collapsed="false">
      <c r="A10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7" s="0" t="str">
        <f aca="false">IF($A10507="","",INDEX(CARTAO_COMPRAS!$C:$C,INT((ROW()-2)/20)+2))</f>
        <v/>
      </c>
      <c r="C10507" s="0" t="str">
        <f aca="false">IF($A10507="","",INDEX(CARTAO_COMPRAS!$D:$D,INT((ROW()-2)/20)+2))</f>
        <v/>
      </c>
      <c r="D10507" s="0" t="str">
        <f aca="false">IF($A10507="","",INDEX(CARTAO_COMPRAS!$E:$E,INT((ROW()-2)/20)+2))</f>
        <v/>
      </c>
      <c r="E10507" s="0" t="str">
        <f aca="false">IF($A10507="","",INDEX(CARTAO_COMPRAS!$H:$H,INT((ROW()-2)/20)+2)+MOD(ROW()-2,20))</f>
        <v/>
      </c>
      <c r="F10507" s="0" t="str">
        <f aca="false">IF($A10507="","",INDEX(CARTAO_COMPRAS!$G:$G,INT((ROW()-2)/20)+2))</f>
        <v/>
      </c>
      <c r="G10507" s="5" t="str">
        <f aca="false">IF($A10507="","",INDEX(CARTAO_COMPRAS!$I:$I,INT((ROW()-2)/20)+2))</f>
        <v/>
      </c>
      <c r="H10507" s="4" t="str">
        <f aca="false">IF($A10507="","",EDATE(INDEX(CARTAO_COMPRAS!$J:$J,INT((ROW()-2)/20)+2),MOD(ROW()-2,20)))</f>
        <v/>
      </c>
      <c r="I10507" s="4" t="str">
        <f aca="false">IF($H10507="","",$H10507-WEEKDAY($H10507,2)+1)</f>
        <v/>
      </c>
      <c r="J10507" s="4" t="str">
        <f aca="false">IF($I10507="","",$I10507+6)</f>
        <v/>
      </c>
      <c r="K10507" s="6" t="str">
        <f aca="false">IF($H10507="","",DATE(YEAR($H10507),MONTH($H10507),1))</f>
        <v/>
      </c>
      <c r="L10507" s="0" t="str">
        <f aca="false">IF($A10507="","",INDEX(CARTAO_COMPRAS!$K:$K,INT((ROW()-2)/20)+2))</f>
        <v/>
      </c>
      <c r="M10507" s="0" t="str">
        <f aca="false">IF($A10507="","","Compra no cartão")</f>
        <v/>
      </c>
    </row>
    <row r="10508" customFormat="false" ht="13.5" hidden="false" customHeight="false" outlineLevel="0" collapsed="false">
      <c r="A10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8" s="0" t="str">
        <f aca="false">IF($A10508="","",INDEX(CARTAO_COMPRAS!$C:$C,INT((ROW()-2)/20)+2))</f>
        <v/>
      </c>
      <c r="C10508" s="0" t="str">
        <f aca="false">IF($A10508="","",INDEX(CARTAO_COMPRAS!$D:$D,INT((ROW()-2)/20)+2))</f>
        <v/>
      </c>
      <c r="D10508" s="0" t="str">
        <f aca="false">IF($A10508="","",INDEX(CARTAO_COMPRAS!$E:$E,INT((ROW()-2)/20)+2))</f>
        <v/>
      </c>
      <c r="E10508" s="0" t="str">
        <f aca="false">IF($A10508="","",INDEX(CARTAO_COMPRAS!$H:$H,INT((ROW()-2)/20)+2)+MOD(ROW()-2,20))</f>
        <v/>
      </c>
      <c r="F10508" s="0" t="str">
        <f aca="false">IF($A10508="","",INDEX(CARTAO_COMPRAS!$G:$G,INT((ROW()-2)/20)+2))</f>
        <v/>
      </c>
      <c r="G10508" s="5" t="str">
        <f aca="false">IF($A10508="","",INDEX(CARTAO_COMPRAS!$I:$I,INT((ROW()-2)/20)+2))</f>
        <v/>
      </c>
      <c r="H10508" s="4" t="str">
        <f aca="false">IF($A10508="","",EDATE(INDEX(CARTAO_COMPRAS!$J:$J,INT((ROW()-2)/20)+2),MOD(ROW()-2,20)))</f>
        <v/>
      </c>
      <c r="I10508" s="4" t="str">
        <f aca="false">IF($H10508="","",$H10508-WEEKDAY($H10508,2)+1)</f>
        <v/>
      </c>
      <c r="J10508" s="4" t="str">
        <f aca="false">IF($I10508="","",$I10508+6)</f>
        <v/>
      </c>
      <c r="K10508" s="6" t="str">
        <f aca="false">IF($H10508="","",DATE(YEAR($H10508),MONTH($H10508),1))</f>
        <v/>
      </c>
      <c r="L10508" s="0" t="str">
        <f aca="false">IF($A10508="","",INDEX(CARTAO_COMPRAS!$K:$K,INT((ROW()-2)/20)+2))</f>
        <v/>
      </c>
      <c r="M10508" s="0" t="str">
        <f aca="false">IF($A10508="","","Compra no cartão")</f>
        <v/>
      </c>
    </row>
    <row r="10509" customFormat="false" ht="13.5" hidden="false" customHeight="false" outlineLevel="0" collapsed="false">
      <c r="A10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09" s="0" t="str">
        <f aca="false">IF($A10509="","",INDEX(CARTAO_COMPRAS!$C:$C,INT((ROW()-2)/20)+2))</f>
        <v/>
      </c>
      <c r="C10509" s="0" t="str">
        <f aca="false">IF($A10509="","",INDEX(CARTAO_COMPRAS!$D:$D,INT((ROW()-2)/20)+2))</f>
        <v/>
      </c>
      <c r="D10509" s="0" t="str">
        <f aca="false">IF($A10509="","",INDEX(CARTAO_COMPRAS!$E:$E,INT((ROW()-2)/20)+2))</f>
        <v/>
      </c>
      <c r="E10509" s="0" t="str">
        <f aca="false">IF($A10509="","",INDEX(CARTAO_COMPRAS!$H:$H,INT((ROW()-2)/20)+2)+MOD(ROW()-2,20))</f>
        <v/>
      </c>
      <c r="F10509" s="0" t="str">
        <f aca="false">IF($A10509="","",INDEX(CARTAO_COMPRAS!$G:$G,INT((ROW()-2)/20)+2))</f>
        <v/>
      </c>
      <c r="G10509" s="5" t="str">
        <f aca="false">IF($A10509="","",INDEX(CARTAO_COMPRAS!$I:$I,INT((ROW()-2)/20)+2))</f>
        <v/>
      </c>
      <c r="H10509" s="4" t="str">
        <f aca="false">IF($A10509="","",EDATE(INDEX(CARTAO_COMPRAS!$J:$J,INT((ROW()-2)/20)+2),MOD(ROW()-2,20)))</f>
        <v/>
      </c>
      <c r="I10509" s="4" t="str">
        <f aca="false">IF($H10509="","",$H10509-WEEKDAY($H10509,2)+1)</f>
        <v/>
      </c>
      <c r="J10509" s="4" t="str">
        <f aca="false">IF($I10509="","",$I10509+6)</f>
        <v/>
      </c>
      <c r="K10509" s="6" t="str">
        <f aca="false">IF($H10509="","",DATE(YEAR($H10509),MONTH($H10509),1))</f>
        <v/>
      </c>
      <c r="L10509" s="0" t="str">
        <f aca="false">IF($A10509="","",INDEX(CARTAO_COMPRAS!$K:$K,INT((ROW()-2)/20)+2))</f>
        <v/>
      </c>
      <c r="M10509" s="0" t="str">
        <f aca="false">IF($A10509="","","Compra no cartão")</f>
        <v/>
      </c>
    </row>
    <row r="10510" customFormat="false" ht="13.5" hidden="false" customHeight="false" outlineLevel="0" collapsed="false">
      <c r="A10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0" s="0" t="str">
        <f aca="false">IF($A10510="","",INDEX(CARTAO_COMPRAS!$C:$C,INT((ROW()-2)/20)+2))</f>
        <v/>
      </c>
      <c r="C10510" s="0" t="str">
        <f aca="false">IF($A10510="","",INDEX(CARTAO_COMPRAS!$D:$D,INT((ROW()-2)/20)+2))</f>
        <v/>
      </c>
      <c r="D10510" s="0" t="str">
        <f aca="false">IF($A10510="","",INDEX(CARTAO_COMPRAS!$E:$E,INT((ROW()-2)/20)+2))</f>
        <v/>
      </c>
      <c r="E10510" s="0" t="str">
        <f aca="false">IF($A10510="","",INDEX(CARTAO_COMPRAS!$H:$H,INT((ROW()-2)/20)+2)+MOD(ROW()-2,20))</f>
        <v/>
      </c>
      <c r="F10510" s="0" t="str">
        <f aca="false">IF($A10510="","",INDEX(CARTAO_COMPRAS!$G:$G,INT((ROW()-2)/20)+2))</f>
        <v/>
      </c>
      <c r="G10510" s="5" t="str">
        <f aca="false">IF($A10510="","",INDEX(CARTAO_COMPRAS!$I:$I,INT((ROW()-2)/20)+2))</f>
        <v/>
      </c>
      <c r="H10510" s="4" t="str">
        <f aca="false">IF($A10510="","",EDATE(INDEX(CARTAO_COMPRAS!$J:$J,INT((ROW()-2)/20)+2),MOD(ROW()-2,20)))</f>
        <v/>
      </c>
      <c r="I10510" s="4" t="str">
        <f aca="false">IF($H10510="","",$H10510-WEEKDAY($H10510,2)+1)</f>
        <v/>
      </c>
      <c r="J10510" s="4" t="str">
        <f aca="false">IF($I10510="","",$I10510+6)</f>
        <v/>
      </c>
      <c r="K10510" s="6" t="str">
        <f aca="false">IF($H10510="","",DATE(YEAR($H10510),MONTH($H10510),1))</f>
        <v/>
      </c>
      <c r="L10510" s="0" t="str">
        <f aca="false">IF($A10510="","",INDEX(CARTAO_COMPRAS!$K:$K,INT((ROW()-2)/20)+2))</f>
        <v/>
      </c>
      <c r="M10510" s="0" t="str">
        <f aca="false">IF($A10510="","","Compra no cartão")</f>
        <v/>
      </c>
    </row>
    <row r="10511" customFormat="false" ht="13.5" hidden="false" customHeight="false" outlineLevel="0" collapsed="false">
      <c r="A10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1" s="0" t="str">
        <f aca="false">IF($A10511="","",INDEX(CARTAO_COMPRAS!$C:$C,INT((ROW()-2)/20)+2))</f>
        <v/>
      </c>
      <c r="C10511" s="0" t="str">
        <f aca="false">IF($A10511="","",INDEX(CARTAO_COMPRAS!$D:$D,INT((ROW()-2)/20)+2))</f>
        <v/>
      </c>
      <c r="D10511" s="0" t="str">
        <f aca="false">IF($A10511="","",INDEX(CARTAO_COMPRAS!$E:$E,INT((ROW()-2)/20)+2))</f>
        <v/>
      </c>
      <c r="E10511" s="0" t="str">
        <f aca="false">IF($A10511="","",INDEX(CARTAO_COMPRAS!$H:$H,INT((ROW()-2)/20)+2)+MOD(ROW()-2,20))</f>
        <v/>
      </c>
      <c r="F10511" s="0" t="str">
        <f aca="false">IF($A10511="","",INDEX(CARTAO_COMPRAS!$G:$G,INT((ROW()-2)/20)+2))</f>
        <v/>
      </c>
      <c r="G10511" s="5" t="str">
        <f aca="false">IF($A10511="","",INDEX(CARTAO_COMPRAS!$I:$I,INT((ROW()-2)/20)+2))</f>
        <v/>
      </c>
      <c r="H10511" s="4" t="str">
        <f aca="false">IF($A10511="","",EDATE(INDEX(CARTAO_COMPRAS!$J:$J,INT((ROW()-2)/20)+2),MOD(ROW()-2,20)))</f>
        <v/>
      </c>
      <c r="I10511" s="4" t="str">
        <f aca="false">IF($H10511="","",$H10511-WEEKDAY($H10511,2)+1)</f>
        <v/>
      </c>
      <c r="J10511" s="4" t="str">
        <f aca="false">IF($I10511="","",$I10511+6)</f>
        <v/>
      </c>
      <c r="K10511" s="6" t="str">
        <f aca="false">IF($H10511="","",DATE(YEAR($H10511),MONTH($H10511),1))</f>
        <v/>
      </c>
      <c r="L10511" s="0" t="str">
        <f aca="false">IF($A10511="","",INDEX(CARTAO_COMPRAS!$K:$K,INT((ROW()-2)/20)+2))</f>
        <v/>
      </c>
      <c r="M10511" s="0" t="str">
        <f aca="false">IF($A10511="","","Compra no cartão")</f>
        <v/>
      </c>
    </row>
    <row r="10512" customFormat="false" ht="13.5" hidden="false" customHeight="false" outlineLevel="0" collapsed="false">
      <c r="A10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2" s="0" t="str">
        <f aca="false">IF($A10512="","",INDEX(CARTAO_COMPRAS!$C:$C,INT((ROW()-2)/20)+2))</f>
        <v/>
      </c>
      <c r="C10512" s="0" t="str">
        <f aca="false">IF($A10512="","",INDEX(CARTAO_COMPRAS!$D:$D,INT((ROW()-2)/20)+2))</f>
        <v/>
      </c>
      <c r="D10512" s="0" t="str">
        <f aca="false">IF($A10512="","",INDEX(CARTAO_COMPRAS!$E:$E,INT((ROW()-2)/20)+2))</f>
        <v/>
      </c>
      <c r="E10512" s="0" t="str">
        <f aca="false">IF($A10512="","",INDEX(CARTAO_COMPRAS!$H:$H,INT((ROW()-2)/20)+2)+MOD(ROW()-2,20))</f>
        <v/>
      </c>
      <c r="F10512" s="0" t="str">
        <f aca="false">IF($A10512="","",INDEX(CARTAO_COMPRAS!$G:$G,INT((ROW()-2)/20)+2))</f>
        <v/>
      </c>
      <c r="G10512" s="5" t="str">
        <f aca="false">IF($A10512="","",INDEX(CARTAO_COMPRAS!$I:$I,INT((ROW()-2)/20)+2))</f>
        <v/>
      </c>
      <c r="H10512" s="4" t="str">
        <f aca="false">IF($A10512="","",EDATE(INDEX(CARTAO_COMPRAS!$J:$J,INT((ROW()-2)/20)+2),MOD(ROW()-2,20)))</f>
        <v/>
      </c>
      <c r="I10512" s="4" t="str">
        <f aca="false">IF($H10512="","",$H10512-WEEKDAY($H10512,2)+1)</f>
        <v/>
      </c>
      <c r="J10512" s="4" t="str">
        <f aca="false">IF($I10512="","",$I10512+6)</f>
        <v/>
      </c>
      <c r="K10512" s="6" t="str">
        <f aca="false">IF($H10512="","",DATE(YEAR($H10512),MONTH($H10512),1))</f>
        <v/>
      </c>
      <c r="L10512" s="0" t="str">
        <f aca="false">IF($A10512="","",INDEX(CARTAO_COMPRAS!$K:$K,INT((ROW()-2)/20)+2))</f>
        <v/>
      </c>
      <c r="M10512" s="0" t="str">
        <f aca="false">IF($A10512="","","Compra no cartão")</f>
        <v/>
      </c>
    </row>
    <row r="10513" customFormat="false" ht="13.5" hidden="false" customHeight="false" outlineLevel="0" collapsed="false">
      <c r="A10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3" s="0" t="str">
        <f aca="false">IF($A10513="","",INDEX(CARTAO_COMPRAS!$C:$C,INT((ROW()-2)/20)+2))</f>
        <v/>
      </c>
      <c r="C10513" s="0" t="str">
        <f aca="false">IF($A10513="","",INDEX(CARTAO_COMPRAS!$D:$D,INT((ROW()-2)/20)+2))</f>
        <v/>
      </c>
      <c r="D10513" s="0" t="str">
        <f aca="false">IF($A10513="","",INDEX(CARTAO_COMPRAS!$E:$E,INT((ROW()-2)/20)+2))</f>
        <v/>
      </c>
      <c r="E10513" s="0" t="str">
        <f aca="false">IF($A10513="","",INDEX(CARTAO_COMPRAS!$H:$H,INT((ROW()-2)/20)+2)+MOD(ROW()-2,20))</f>
        <v/>
      </c>
      <c r="F10513" s="0" t="str">
        <f aca="false">IF($A10513="","",INDEX(CARTAO_COMPRAS!$G:$G,INT((ROW()-2)/20)+2))</f>
        <v/>
      </c>
      <c r="G10513" s="5" t="str">
        <f aca="false">IF($A10513="","",INDEX(CARTAO_COMPRAS!$I:$I,INT((ROW()-2)/20)+2))</f>
        <v/>
      </c>
      <c r="H10513" s="4" t="str">
        <f aca="false">IF($A10513="","",EDATE(INDEX(CARTAO_COMPRAS!$J:$J,INT((ROW()-2)/20)+2),MOD(ROW()-2,20)))</f>
        <v/>
      </c>
      <c r="I10513" s="4" t="str">
        <f aca="false">IF($H10513="","",$H10513-WEEKDAY($H10513,2)+1)</f>
        <v/>
      </c>
      <c r="J10513" s="4" t="str">
        <f aca="false">IF($I10513="","",$I10513+6)</f>
        <v/>
      </c>
      <c r="K10513" s="6" t="str">
        <f aca="false">IF($H10513="","",DATE(YEAR($H10513),MONTH($H10513),1))</f>
        <v/>
      </c>
      <c r="L10513" s="0" t="str">
        <f aca="false">IF($A10513="","",INDEX(CARTAO_COMPRAS!$K:$K,INT((ROW()-2)/20)+2))</f>
        <v/>
      </c>
      <c r="M10513" s="0" t="str">
        <f aca="false">IF($A10513="","","Compra no cartão")</f>
        <v/>
      </c>
    </row>
    <row r="10514" customFormat="false" ht="13.5" hidden="false" customHeight="false" outlineLevel="0" collapsed="false">
      <c r="A10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4" s="0" t="str">
        <f aca="false">IF($A10514="","",INDEX(CARTAO_COMPRAS!$C:$C,INT((ROW()-2)/20)+2))</f>
        <v/>
      </c>
      <c r="C10514" s="0" t="str">
        <f aca="false">IF($A10514="","",INDEX(CARTAO_COMPRAS!$D:$D,INT((ROW()-2)/20)+2))</f>
        <v/>
      </c>
      <c r="D10514" s="0" t="str">
        <f aca="false">IF($A10514="","",INDEX(CARTAO_COMPRAS!$E:$E,INT((ROW()-2)/20)+2))</f>
        <v/>
      </c>
      <c r="E10514" s="0" t="str">
        <f aca="false">IF($A10514="","",INDEX(CARTAO_COMPRAS!$H:$H,INT((ROW()-2)/20)+2)+MOD(ROW()-2,20))</f>
        <v/>
      </c>
      <c r="F10514" s="0" t="str">
        <f aca="false">IF($A10514="","",INDEX(CARTAO_COMPRAS!$G:$G,INT((ROW()-2)/20)+2))</f>
        <v/>
      </c>
      <c r="G10514" s="5" t="str">
        <f aca="false">IF($A10514="","",INDEX(CARTAO_COMPRAS!$I:$I,INT((ROW()-2)/20)+2))</f>
        <v/>
      </c>
      <c r="H10514" s="4" t="str">
        <f aca="false">IF($A10514="","",EDATE(INDEX(CARTAO_COMPRAS!$J:$J,INT((ROW()-2)/20)+2),MOD(ROW()-2,20)))</f>
        <v/>
      </c>
      <c r="I10514" s="4" t="str">
        <f aca="false">IF($H10514="","",$H10514-WEEKDAY($H10514,2)+1)</f>
        <v/>
      </c>
      <c r="J10514" s="4" t="str">
        <f aca="false">IF($I10514="","",$I10514+6)</f>
        <v/>
      </c>
      <c r="K10514" s="6" t="str">
        <f aca="false">IF($H10514="","",DATE(YEAR($H10514),MONTH($H10514),1))</f>
        <v/>
      </c>
      <c r="L10514" s="0" t="str">
        <f aca="false">IF($A10514="","",INDEX(CARTAO_COMPRAS!$K:$K,INT((ROW()-2)/20)+2))</f>
        <v/>
      </c>
      <c r="M10514" s="0" t="str">
        <f aca="false">IF($A10514="","","Compra no cartão")</f>
        <v/>
      </c>
    </row>
    <row r="10515" customFormat="false" ht="13.5" hidden="false" customHeight="false" outlineLevel="0" collapsed="false">
      <c r="A10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5" s="0" t="str">
        <f aca="false">IF($A10515="","",INDEX(CARTAO_COMPRAS!$C:$C,INT((ROW()-2)/20)+2))</f>
        <v/>
      </c>
      <c r="C10515" s="0" t="str">
        <f aca="false">IF($A10515="","",INDEX(CARTAO_COMPRAS!$D:$D,INT((ROW()-2)/20)+2))</f>
        <v/>
      </c>
      <c r="D10515" s="0" t="str">
        <f aca="false">IF($A10515="","",INDEX(CARTAO_COMPRAS!$E:$E,INT((ROW()-2)/20)+2))</f>
        <v/>
      </c>
      <c r="E10515" s="0" t="str">
        <f aca="false">IF($A10515="","",INDEX(CARTAO_COMPRAS!$H:$H,INT((ROW()-2)/20)+2)+MOD(ROW()-2,20))</f>
        <v/>
      </c>
      <c r="F10515" s="0" t="str">
        <f aca="false">IF($A10515="","",INDEX(CARTAO_COMPRAS!$G:$G,INT((ROW()-2)/20)+2))</f>
        <v/>
      </c>
      <c r="G10515" s="5" t="str">
        <f aca="false">IF($A10515="","",INDEX(CARTAO_COMPRAS!$I:$I,INT((ROW()-2)/20)+2))</f>
        <v/>
      </c>
      <c r="H10515" s="4" t="str">
        <f aca="false">IF($A10515="","",EDATE(INDEX(CARTAO_COMPRAS!$J:$J,INT((ROW()-2)/20)+2),MOD(ROW()-2,20)))</f>
        <v/>
      </c>
      <c r="I10515" s="4" t="str">
        <f aca="false">IF($H10515="","",$H10515-WEEKDAY($H10515,2)+1)</f>
        <v/>
      </c>
      <c r="J10515" s="4" t="str">
        <f aca="false">IF($I10515="","",$I10515+6)</f>
        <v/>
      </c>
      <c r="K10515" s="6" t="str">
        <f aca="false">IF($H10515="","",DATE(YEAR($H10515),MONTH($H10515),1))</f>
        <v/>
      </c>
      <c r="L10515" s="0" t="str">
        <f aca="false">IF($A10515="","",INDEX(CARTAO_COMPRAS!$K:$K,INT((ROW()-2)/20)+2))</f>
        <v/>
      </c>
      <c r="M10515" s="0" t="str">
        <f aca="false">IF($A10515="","","Compra no cartão")</f>
        <v/>
      </c>
    </row>
    <row r="10516" customFormat="false" ht="13.5" hidden="false" customHeight="false" outlineLevel="0" collapsed="false">
      <c r="A10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6" s="0" t="str">
        <f aca="false">IF($A10516="","",INDEX(CARTAO_COMPRAS!$C:$C,INT((ROW()-2)/20)+2))</f>
        <v/>
      </c>
      <c r="C10516" s="0" t="str">
        <f aca="false">IF($A10516="","",INDEX(CARTAO_COMPRAS!$D:$D,INT((ROW()-2)/20)+2))</f>
        <v/>
      </c>
      <c r="D10516" s="0" t="str">
        <f aca="false">IF($A10516="","",INDEX(CARTAO_COMPRAS!$E:$E,INT((ROW()-2)/20)+2))</f>
        <v/>
      </c>
      <c r="E10516" s="0" t="str">
        <f aca="false">IF($A10516="","",INDEX(CARTAO_COMPRAS!$H:$H,INT((ROW()-2)/20)+2)+MOD(ROW()-2,20))</f>
        <v/>
      </c>
      <c r="F10516" s="0" t="str">
        <f aca="false">IF($A10516="","",INDEX(CARTAO_COMPRAS!$G:$G,INT((ROW()-2)/20)+2))</f>
        <v/>
      </c>
      <c r="G10516" s="5" t="str">
        <f aca="false">IF($A10516="","",INDEX(CARTAO_COMPRAS!$I:$I,INT((ROW()-2)/20)+2))</f>
        <v/>
      </c>
      <c r="H10516" s="4" t="str">
        <f aca="false">IF($A10516="","",EDATE(INDEX(CARTAO_COMPRAS!$J:$J,INT((ROW()-2)/20)+2),MOD(ROW()-2,20)))</f>
        <v/>
      </c>
      <c r="I10516" s="4" t="str">
        <f aca="false">IF($H10516="","",$H10516-WEEKDAY($H10516,2)+1)</f>
        <v/>
      </c>
      <c r="J10516" s="4" t="str">
        <f aca="false">IF($I10516="","",$I10516+6)</f>
        <v/>
      </c>
      <c r="K10516" s="6" t="str">
        <f aca="false">IF($H10516="","",DATE(YEAR($H10516),MONTH($H10516),1))</f>
        <v/>
      </c>
      <c r="L10516" s="0" t="str">
        <f aca="false">IF($A10516="","",INDEX(CARTAO_COMPRAS!$K:$K,INT((ROW()-2)/20)+2))</f>
        <v/>
      </c>
      <c r="M10516" s="0" t="str">
        <f aca="false">IF($A10516="","","Compra no cartão")</f>
        <v/>
      </c>
    </row>
    <row r="10517" customFormat="false" ht="13.5" hidden="false" customHeight="false" outlineLevel="0" collapsed="false">
      <c r="A10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7" s="0" t="str">
        <f aca="false">IF($A10517="","",INDEX(CARTAO_COMPRAS!$C:$C,INT((ROW()-2)/20)+2))</f>
        <v/>
      </c>
      <c r="C10517" s="0" t="str">
        <f aca="false">IF($A10517="","",INDEX(CARTAO_COMPRAS!$D:$D,INT((ROW()-2)/20)+2))</f>
        <v/>
      </c>
      <c r="D10517" s="0" t="str">
        <f aca="false">IF($A10517="","",INDEX(CARTAO_COMPRAS!$E:$E,INT((ROW()-2)/20)+2))</f>
        <v/>
      </c>
      <c r="E10517" s="0" t="str">
        <f aca="false">IF($A10517="","",INDEX(CARTAO_COMPRAS!$H:$H,INT((ROW()-2)/20)+2)+MOD(ROW()-2,20))</f>
        <v/>
      </c>
      <c r="F10517" s="0" t="str">
        <f aca="false">IF($A10517="","",INDEX(CARTAO_COMPRAS!$G:$G,INT((ROW()-2)/20)+2))</f>
        <v/>
      </c>
      <c r="G10517" s="5" t="str">
        <f aca="false">IF($A10517="","",INDEX(CARTAO_COMPRAS!$I:$I,INT((ROW()-2)/20)+2))</f>
        <v/>
      </c>
      <c r="H10517" s="4" t="str">
        <f aca="false">IF($A10517="","",EDATE(INDEX(CARTAO_COMPRAS!$J:$J,INT((ROW()-2)/20)+2),MOD(ROW()-2,20)))</f>
        <v/>
      </c>
      <c r="I10517" s="4" t="str">
        <f aca="false">IF($H10517="","",$H10517-WEEKDAY($H10517,2)+1)</f>
        <v/>
      </c>
      <c r="J10517" s="4" t="str">
        <f aca="false">IF($I10517="","",$I10517+6)</f>
        <v/>
      </c>
      <c r="K10517" s="6" t="str">
        <f aca="false">IF($H10517="","",DATE(YEAR($H10517),MONTH($H10517),1))</f>
        <v/>
      </c>
      <c r="L10517" s="0" t="str">
        <f aca="false">IF($A10517="","",INDEX(CARTAO_COMPRAS!$K:$K,INT((ROW()-2)/20)+2))</f>
        <v/>
      </c>
      <c r="M10517" s="0" t="str">
        <f aca="false">IF($A10517="","","Compra no cartão")</f>
        <v/>
      </c>
    </row>
    <row r="10518" customFormat="false" ht="13.5" hidden="false" customHeight="false" outlineLevel="0" collapsed="false">
      <c r="A10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8" s="0" t="str">
        <f aca="false">IF($A10518="","",INDEX(CARTAO_COMPRAS!$C:$C,INT((ROW()-2)/20)+2))</f>
        <v/>
      </c>
      <c r="C10518" s="0" t="str">
        <f aca="false">IF($A10518="","",INDEX(CARTAO_COMPRAS!$D:$D,INT((ROW()-2)/20)+2))</f>
        <v/>
      </c>
      <c r="D10518" s="0" t="str">
        <f aca="false">IF($A10518="","",INDEX(CARTAO_COMPRAS!$E:$E,INT((ROW()-2)/20)+2))</f>
        <v/>
      </c>
      <c r="E10518" s="0" t="str">
        <f aca="false">IF($A10518="","",INDEX(CARTAO_COMPRAS!$H:$H,INT((ROW()-2)/20)+2)+MOD(ROW()-2,20))</f>
        <v/>
      </c>
      <c r="F10518" s="0" t="str">
        <f aca="false">IF($A10518="","",INDEX(CARTAO_COMPRAS!$G:$G,INT((ROW()-2)/20)+2))</f>
        <v/>
      </c>
      <c r="G10518" s="5" t="str">
        <f aca="false">IF($A10518="","",INDEX(CARTAO_COMPRAS!$I:$I,INT((ROW()-2)/20)+2))</f>
        <v/>
      </c>
      <c r="H10518" s="4" t="str">
        <f aca="false">IF($A10518="","",EDATE(INDEX(CARTAO_COMPRAS!$J:$J,INT((ROW()-2)/20)+2),MOD(ROW()-2,20)))</f>
        <v/>
      </c>
      <c r="I10518" s="4" t="str">
        <f aca="false">IF($H10518="","",$H10518-WEEKDAY($H10518,2)+1)</f>
        <v/>
      </c>
      <c r="J10518" s="4" t="str">
        <f aca="false">IF($I10518="","",$I10518+6)</f>
        <v/>
      </c>
      <c r="K10518" s="6" t="str">
        <f aca="false">IF($H10518="","",DATE(YEAR($H10518),MONTH($H10518),1))</f>
        <v/>
      </c>
      <c r="L10518" s="0" t="str">
        <f aca="false">IF($A10518="","",INDEX(CARTAO_COMPRAS!$K:$K,INT((ROW()-2)/20)+2))</f>
        <v/>
      </c>
      <c r="M10518" s="0" t="str">
        <f aca="false">IF($A10518="","","Compra no cartão")</f>
        <v/>
      </c>
    </row>
    <row r="10519" customFormat="false" ht="13.5" hidden="false" customHeight="false" outlineLevel="0" collapsed="false">
      <c r="A10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19" s="0" t="str">
        <f aca="false">IF($A10519="","",INDEX(CARTAO_COMPRAS!$C:$C,INT((ROW()-2)/20)+2))</f>
        <v/>
      </c>
      <c r="C10519" s="0" t="str">
        <f aca="false">IF($A10519="","",INDEX(CARTAO_COMPRAS!$D:$D,INT((ROW()-2)/20)+2))</f>
        <v/>
      </c>
      <c r="D10519" s="0" t="str">
        <f aca="false">IF($A10519="","",INDEX(CARTAO_COMPRAS!$E:$E,INT((ROW()-2)/20)+2))</f>
        <v/>
      </c>
      <c r="E10519" s="0" t="str">
        <f aca="false">IF($A10519="","",INDEX(CARTAO_COMPRAS!$H:$H,INT((ROW()-2)/20)+2)+MOD(ROW()-2,20))</f>
        <v/>
      </c>
      <c r="F10519" s="0" t="str">
        <f aca="false">IF($A10519="","",INDEX(CARTAO_COMPRAS!$G:$G,INT((ROW()-2)/20)+2))</f>
        <v/>
      </c>
      <c r="G10519" s="5" t="str">
        <f aca="false">IF($A10519="","",INDEX(CARTAO_COMPRAS!$I:$I,INT((ROW()-2)/20)+2))</f>
        <v/>
      </c>
      <c r="H10519" s="4" t="str">
        <f aca="false">IF($A10519="","",EDATE(INDEX(CARTAO_COMPRAS!$J:$J,INT((ROW()-2)/20)+2),MOD(ROW()-2,20)))</f>
        <v/>
      </c>
      <c r="I10519" s="4" t="str">
        <f aca="false">IF($H10519="","",$H10519-WEEKDAY($H10519,2)+1)</f>
        <v/>
      </c>
      <c r="J10519" s="4" t="str">
        <f aca="false">IF($I10519="","",$I10519+6)</f>
        <v/>
      </c>
      <c r="K10519" s="6" t="str">
        <f aca="false">IF($H10519="","",DATE(YEAR($H10519),MONTH($H10519),1))</f>
        <v/>
      </c>
      <c r="L10519" s="0" t="str">
        <f aca="false">IF($A10519="","",INDEX(CARTAO_COMPRAS!$K:$K,INT((ROW()-2)/20)+2))</f>
        <v/>
      </c>
      <c r="M10519" s="0" t="str">
        <f aca="false">IF($A10519="","","Compra no cartão")</f>
        <v/>
      </c>
    </row>
    <row r="10520" customFormat="false" ht="13.5" hidden="false" customHeight="false" outlineLevel="0" collapsed="false">
      <c r="A10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0" s="0" t="str">
        <f aca="false">IF($A10520="","",INDEX(CARTAO_COMPRAS!$C:$C,INT((ROW()-2)/20)+2))</f>
        <v/>
      </c>
      <c r="C10520" s="0" t="str">
        <f aca="false">IF($A10520="","",INDEX(CARTAO_COMPRAS!$D:$D,INT((ROW()-2)/20)+2))</f>
        <v/>
      </c>
      <c r="D10520" s="0" t="str">
        <f aca="false">IF($A10520="","",INDEX(CARTAO_COMPRAS!$E:$E,INT((ROW()-2)/20)+2))</f>
        <v/>
      </c>
      <c r="E10520" s="0" t="str">
        <f aca="false">IF($A10520="","",INDEX(CARTAO_COMPRAS!$H:$H,INT((ROW()-2)/20)+2)+MOD(ROW()-2,20))</f>
        <v/>
      </c>
      <c r="F10520" s="0" t="str">
        <f aca="false">IF($A10520="","",INDEX(CARTAO_COMPRAS!$G:$G,INT((ROW()-2)/20)+2))</f>
        <v/>
      </c>
      <c r="G10520" s="5" t="str">
        <f aca="false">IF($A10520="","",INDEX(CARTAO_COMPRAS!$I:$I,INT((ROW()-2)/20)+2))</f>
        <v/>
      </c>
      <c r="H10520" s="4" t="str">
        <f aca="false">IF($A10520="","",EDATE(INDEX(CARTAO_COMPRAS!$J:$J,INT((ROW()-2)/20)+2),MOD(ROW()-2,20)))</f>
        <v/>
      </c>
      <c r="I10520" s="4" t="str">
        <f aca="false">IF($H10520="","",$H10520-WEEKDAY($H10520,2)+1)</f>
        <v/>
      </c>
      <c r="J10520" s="4" t="str">
        <f aca="false">IF($I10520="","",$I10520+6)</f>
        <v/>
      </c>
      <c r="K10520" s="6" t="str">
        <f aca="false">IF($H10520="","",DATE(YEAR($H10520),MONTH($H10520),1))</f>
        <v/>
      </c>
      <c r="L10520" s="0" t="str">
        <f aca="false">IF($A10520="","",INDEX(CARTAO_COMPRAS!$K:$K,INT((ROW()-2)/20)+2))</f>
        <v/>
      </c>
      <c r="M10520" s="0" t="str">
        <f aca="false">IF($A10520="","","Compra no cartão")</f>
        <v/>
      </c>
    </row>
    <row r="10521" customFormat="false" ht="13.5" hidden="false" customHeight="false" outlineLevel="0" collapsed="false">
      <c r="A10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1" s="0" t="str">
        <f aca="false">IF($A10521="","",INDEX(CARTAO_COMPRAS!$C:$C,INT((ROW()-2)/20)+2))</f>
        <v/>
      </c>
      <c r="C10521" s="0" t="str">
        <f aca="false">IF($A10521="","",INDEX(CARTAO_COMPRAS!$D:$D,INT((ROW()-2)/20)+2))</f>
        <v/>
      </c>
      <c r="D10521" s="0" t="str">
        <f aca="false">IF($A10521="","",INDEX(CARTAO_COMPRAS!$E:$E,INT((ROW()-2)/20)+2))</f>
        <v/>
      </c>
      <c r="E10521" s="0" t="str">
        <f aca="false">IF($A10521="","",INDEX(CARTAO_COMPRAS!$H:$H,INT((ROW()-2)/20)+2)+MOD(ROW()-2,20))</f>
        <v/>
      </c>
      <c r="F10521" s="0" t="str">
        <f aca="false">IF($A10521="","",INDEX(CARTAO_COMPRAS!$G:$G,INT((ROW()-2)/20)+2))</f>
        <v/>
      </c>
      <c r="G10521" s="5" t="str">
        <f aca="false">IF($A10521="","",INDEX(CARTAO_COMPRAS!$I:$I,INT((ROW()-2)/20)+2))</f>
        <v/>
      </c>
      <c r="H10521" s="4" t="str">
        <f aca="false">IF($A10521="","",EDATE(INDEX(CARTAO_COMPRAS!$J:$J,INT((ROW()-2)/20)+2),MOD(ROW()-2,20)))</f>
        <v/>
      </c>
      <c r="I10521" s="4" t="str">
        <f aca="false">IF($H10521="","",$H10521-WEEKDAY($H10521,2)+1)</f>
        <v/>
      </c>
      <c r="J10521" s="4" t="str">
        <f aca="false">IF($I10521="","",$I10521+6)</f>
        <v/>
      </c>
      <c r="K10521" s="6" t="str">
        <f aca="false">IF($H10521="","",DATE(YEAR($H10521),MONTH($H10521),1))</f>
        <v/>
      </c>
      <c r="L10521" s="0" t="str">
        <f aca="false">IF($A10521="","",INDEX(CARTAO_COMPRAS!$K:$K,INT((ROW()-2)/20)+2))</f>
        <v/>
      </c>
      <c r="M10521" s="0" t="str">
        <f aca="false">IF($A10521="","","Compra no cartão")</f>
        <v/>
      </c>
    </row>
    <row r="10522" customFormat="false" ht="13.5" hidden="false" customHeight="false" outlineLevel="0" collapsed="false">
      <c r="A105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2" s="0" t="str">
        <f aca="false">IF($A10522="","",INDEX(CARTAO_COMPRAS!$C:$C,INT((ROW()-2)/20)+2))</f>
        <v/>
      </c>
      <c r="C10522" s="0" t="str">
        <f aca="false">IF($A10522="","",INDEX(CARTAO_COMPRAS!$D:$D,INT((ROW()-2)/20)+2))</f>
        <v/>
      </c>
      <c r="D10522" s="0" t="str">
        <f aca="false">IF($A10522="","",INDEX(CARTAO_COMPRAS!$E:$E,INT((ROW()-2)/20)+2))</f>
        <v/>
      </c>
      <c r="E10522" s="0" t="str">
        <f aca="false">IF($A10522="","",INDEX(CARTAO_COMPRAS!$H:$H,INT((ROW()-2)/20)+2)+MOD(ROW()-2,20))</f>
        <v/>
      </c>
      <c r="F10522" s="0" t="str">
        <f aca="false">IF($A10522="","",INDEX(CARTAO_COMPRAS!$G:$G,INT((ROW()-2)/20)+2))</f>
        <v/>
      </c>
      <c r="G10522" s="5" t="str">
        <f aca="false">IF($A10522="","",INDEX(CARTAO_COMPRAS!$I:$I,INT((ROW()-2)/20)+2))</f>
        <v/>
      </c>
      <c r="H10522" s="4" t="str">
        <f aca="false">IF($A10522="","",EDATE(INDEX(CARTAO_COMPRAS!$J:$J,INT((ROW()-2)/20)+2),MOD(ROW()-2,20)))</f>
        <v/>
      </c>
      <c r="I10522" s="4" t="str">
        <f aca="false">IF($H10522="","",$H10522-WEEKDAY($H10522,2)+1)</f>
        <v/>
      </c>
      <c r="J10522" s="4" t="str">
        <f aca="false">IF($I10522="","",$I10522+6)</f>
        <v/>
      </c>
      <c r="K10522" s="6" t="str">
        <f aca="false">IF($H10522="","",DATE(YEAR($H10522),MONTH($H10522),1))</f>
        <v/>
      </c>
      <c r="L10522" s="0" t="str">
        <f aca="false">IF($A10522="","",INDEX(CARTAO_COMPRAS!$K:$K,INT((ROW()-2)/20)+2))</f>
        <v/>
      </c>
      <c r="M10522" s="0" t="str">
        <f aca="false">IF($A10522="","","Compra no cartão")</f>
        <v/>
      </c>
    </row>
    <row r="10523" customFormat="false" ht="13.5" hidden="false" customHeight="false" outlineLevel="0" collapsed="false">
      <c r="A10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3" s="0" t="str">
        <f aca="false">IF($A10523="","",INDEX(CARTAO_COMPRAS!$C:$C,INT((ROW()-2)/20)+2))</f>
        <v/>
      </c>
      <c r="C10523" s="0" t="str">
        <f aca="false">IF($A10523="","",INDEX(CARTAO_COMPRAS!$D:$D,INT((ROW()-2)/20)+2))</f>
        <v/>
      </c>
      <c r="D10523" s="0" t="str">
        <f aca="false">IF($A10523="","",INDEX(CARTAO_COMPRAS!$E:$E,INT((ROW()-2)/20)+2))</f>
        <v/>
      </c>
      <c r="E10523" s="0" t="str">
        <f aca="false">IF($A10523="","",INDEX(CARTAO_COMPRAS!$H:$H,INT((ROW()-2)/20)+2)+MOD(ROW()-2,20))</f>
        <v/>
      </c>
      <c r="F10523" s="0" t="str">
        <f aca="false">IF($A10523="","",INDEX(CARTAO_COMPRAS!$G:$G,INT((ROW()-2)/20)+2))</f>
        <v/>
      </c>
      <c r="G10523" s="5" t="str">
        <f aca="false">IF($A10523="","",INDEX(CARTAO_COMPRAS!$I:$I,INT((ROW()-2)/20)+2))</f>
        <v/>
      </c>
      <c r="H10523" s="4" t="str">
        <f aca="false">IF($A10523="","",EDATE(INDEX(CARTAO_COMPRAS!$J:$J,INT((ROW()-2)/20)+2),MOD(ROW()-2,20)))</f>
        <v/>
      </c>
      <c r="I10523" s="4" t="str">
        <f aca="false">IF($H10523="","",$H10523-WEEKDAY($H10523,2)+1)</f>
        <v/>
      </c>
      <c r="J10523" s="4" t="str">
        <f aca="false">IF($I10523="","",$I10523+6)</f>
        <v/>
      </c>
      <c r="K10523" s="6" t="str">
        <f aca="false">IF($H10523="","",DATE(YEAR($H10523),MONTH($H10523),1))</f>
        <v/>
      </c>
      <c r="L10523" s="0" t="str">
        <f aca="false">IF($A10523="","",INDEX(CARTAO_COMPRAS!$K:$K,INT((ROW()-2)/20)+2))</f>
        <v/>
      </c>
      <c r="M10523" s="0" t="str">
        <f aca="false">IF($A10523="","","Compra no cartão")</f>
        <v/>
      </c>
    </row>
    <row r="10524" customFormat="false" ht="13.5" hidden="false" customHeight="false" outlineLevel="0" collapsed="false">
      <c r="A10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4" s="0" t="str">
        <f aca="false">IF($A10524="","",INDEX(CARTAO_COMPRAS!$C:$C,INT((ROW()-2)/20)+2))</f>
        <v/>
      </c>
      <c r="C10524" s="0" t="str">
        <f aca="false">IF($A10524="","",INDEX(CARTAO_COMPRAS!$D:$D,INT((ROW()-2)/20)+2))</f>
        <v/>
      </c>
      <c r="D10524" s="0" t="str">
        <f aca="false">IF($A10524="","",INDEX(CARTAO_COMPRAS!$E:$E,INT((ROW()-2)/20)+2))</f>
        <v/>
      </c>
      <c r="E10524" s="0" t="str">
        <f aca="false">IF($A10524="","",INDEX(CARTAO_COMPRAS!$H:$H,INT((ROW()-2)/20)+2)+MOD(ROW()-2,20))</f>
        <v/>
      </c>
      <c r="F10524" s="0" t="str">
        <f aca="false">IF($A10524="","",INDEX(CARTAO_COMPRAS!$G:$G,INT((ROW()-2)/20)+2))</f>
        <v/>
      </c>
      <c r="G10524" s="5" t="str">
        <f aca="false">IF($A10524="","",INDEX(CARTAO_COMPRAS!$I:$I,INT((ROW()-2)/20)+2))</f>
        <v/>
      </c>
      <c r="H10524" s="4" t="str">
        <f aca="false">IF($A10524="","",EDATE(INDEX(CARTAO_COMPRAS!$J:$J,INT((ROW()-2)/20)+2),MOD(ROW()-2,20)))</f>
        <v/>
      </c>
      <c r="I10524" s="4" t="str">
        <f aca="false">IF($H10524="","",$H10524-WEEKDAY($H10524,2)+1)</f>
        <v/>
      </c>
      <c r="J10524" s="4" t="str">
        <f aca="false">IF($I10524="","",$I10524+6)</f>
        <v/>
      </c>
      <c r="K10524" s="6" t="str">
        <f aca="false">IF($H10524="","",DATE(YEAR($H10524),MONTH($H10524),1))</f>
        <v/>
      </c>
      <c r="L10524" s="0" t="str">
        <f aca="false">IF($A10524="","",INDEX(CARTAO_COMPRAS!$K:$K,INT((ROW()-2)/20)+2))</f>
        <v/>
      </c>
      <c r="M10524" s="0" t="str">
        <f aca="false">IF($A10524="","","Compra no cartão")</f>
        <v/>
      </c>
    </row>
    <row r="10525" customFormat="false" ht="13.5" hidden="false" customHeight="false" outlineLevel="0" collapsed="false">
      <c r="A10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5" s="0" t="str">
        <f aca="false">IF($A10525="","",INDEX(CARTAO_COMPRAS!$C:$C,INT((ROW()-2)/20)+2))</f>
        <v/>
      </c>
      <c r="C10525" s="0" t="str">
        <f aca="false">IF($A10525="","",INDEX(CARTAO_COMPRAS!$D:$D,INT((ROW()-2)/20)+2))</f>
        <v/>
      </c>
      <c r="D10525" s="0" t="str">
        <f aca="false">IF($A10525="","",INDEX(CARTAO_COMPRAS!$E:$E,INT((ROW()-2)/20)+2))</f>
        <v/>
      </c>
      <c r="E10525" s="0" t="str">
        <f aca="false">IF($A10525="","",INDEX(CARTAO_COMPRAS!$H:$H,INT((ROW()-2)/20)+2)+MOD(ROW()-2,20))</f>
        <v/>
      </c>
      <c r="F10525" s="0" t="str">
        <f aca="false">IF($A10525="","",INDEX(CARTAO_COMPRAS!$G:$G,INT((ROW()-2)/20)+2))</f>
        <v/>
      </c>
      <c r="G10525" s="5" t="str">
        <f aca="false">IF($A10525="","",INDEX(CARTAO_COMPRAS!$I:$I,INT((ROW()-2)/20)+2))</f>
        <v/>
      </c>
      <c r="H10525" s="4" t="str">
        <f aca="false">IF($A10525="","",EDATE(INDEX(CARTAO_COMPRAS!$J:$J,INT((ROW()-2)/20)+2),MOD(ROW()-2,20)))</f>
        <v/>
      </c>
      <c r="I10525" s="4" t="str">
        <f aca="false">IF($H10525="","",$H10525-WEEKDAY($H10525,2)+1)</f>
        <v/>
      </c>
      <c r="J10525" s="4" t="str">
        <f aca="false">IF($I10525="","",$I10525+6)</f>
        <v/>
      </c>
      <c r="K10525" s="6" t="str">
        <f aca="false">IF($H10525="","",DATE(YEAR($H10525),MONTH($H10525),1))</f>
        <v/>
      </c>
      <c r="L10525" s="0" t="str">
        <f aca="false">IF($A10525="","",INDEX(CARTAO_COMPRAS!$K:$K,INT((ROW()-2)/20)+2))</f>
        <v/>
      </c>
      <c r="M10525" s="0" t="str">
        <f aca="false">IF($A10525="","","Compra no cartão")</f>
        <v/>
      </c>
    </row>
    <row r="10526" customFormat="false" ht="13.5" hidden="false" customHeight="false" outlineLevel="0" collapsed="false">
      <c r="A10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6" s="0" t="str">
        <f aca="false">IF($A10526="","",INDEX(CARTAO_COMPRAS!$C:$C,INT((ROW()-2)/20)+2))</f>
        <v/>
      </c>
      <c r="C10526" s="0" t="str">
        <f aca="false">IF($A10526="","",INDEX(CARTAO_COMPRAS!$D:$D,INT((ROW()-2)/20)+2))</f>
        <v/>
      </c>
      <c r="D10526" s="0" t="str">
        <f aca="false">IF($A10526="","",INDEX(CARTAO_COMPRAS!$E:$E,INT((ROW()-2)/20)+2))</f>
        <v/>
      </c>
      <c r="E10526" s="0" t="str">
        <f aca="false">IF($A10526="","",INDEX(CARTAO_COMPRAS!$H:$H,INT((ROW()-2)/20)+2)+MOD(ROW()-2,20))</f>
        <v/>
      </c>
      <c r="F10526" s="0" t="str">
        <f aca="false">IF($A10526="","",INDEX(CARTAO_COMPRAS!$G:$G,INT((ROW()-2)/20)+2))</f>
        <v/>
      </c>
      <c r="G10526" s="5" t="str">
        <f aca="false">IF($A10526="","",INDEX(CARTAO_COMPRAS!$I:$I,INT((ROW()-2)/20)+2))</f>
        <v/>
      </c>
      <c r="H10526" s="4" t="str">
        <f aca="false">IF($A10526="","",EDATE(INDEX(CARTAO_COMPRAS!$J:$J,INT((ROW()-2)/20)+2),MOD(ROW()-2,20)))</f>
        <v/>
      </c>
      <c r="I10526" s="4" t="str">
        <f aca="false">IF($H10526="","",$H10526-WEEKDAY($H10526,2)+1)</f>
        <v/>
      </c>
      <c r="J10526" s="4" t="str">
        <f aca="false">IF($I10526="","",$I10526+6)</f>
        <v/>
      </c>
      <c r="K10526" s="6" t="str">
        <f aca="false">IF($H10526="","",DATE(YEAR($H10526),MONTH($H10526),1))</f>
        <v/>
      </c>
      <c r="L10526" s="0" t="str">
        <f aca="false">IF($A10526="","",INDEX(CARTAO_COMPRAS!$K:$K,INT((ROW()-2)/20)+2))</f>
        <v/>
      </c>
      <c r="M10526" s="0" t="str">
        <f aca="false">IF($A10526="","","Compra no cartão")</f>
        <v/>
      </c>
    </row>
    <row r="10527" customFormat="false" ht="13.5" hidden="false" customHeight="false" outlineLevel="0" collapsed="false">
      <c r="A10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7" s="0" t="str">
        <f aca="false">IF($A10527="","",INDEX(CARTAO_COMPRAS!$C:$C,INT((ROW()-2)/20)+2))</f>
        <v/>
      </c>
      <c r="C10527" s="0" t="str">
        <f aca="false">IF($A10527="","",INDEX(CARTAO_COMPRAS!$D:$D,INT((ROW()-2)/20)+2))</f>
        <v/>
      </c>
      <c r="D10527" s="0" t="str">
        <f aca="false">IF($A10527="","",INDEX(CARTAO_COMPRAS!$E:$E,INT((ROW()-2)/20)+2))</f>
        <v/>
      </c>
      <c r="E10527" s="0" t="str">
        <f aca="false">IF($A10527="","",INDEX(CARTAO_COMPRAS!$H:$H,INT((ROW()-2)/20)+2)+MOD(ROW()-2,20))</f>
        <v/>
      </c>
      <c r="F10527" s="0" t="str">
        <f aca="false">IF($A10527="","",INDEX(CARTAO_COMPRAS!$G:$G,INT((ROW()-2)/20)+2))</f>
        <v/>
      </c>
      <c r="G10527" s="5" t="str">
        <f aca="false">IF($A10527="","",INDEX(CARTAO_COMPRAS!$I:$I,INT((ROW()-2)/20)+2))</f>
        <v/>
      </c>
      <c r="H10527" s="4" t="str">
        <f aca="false">IF($A10527="","",EDATE(INDEX(CARTAO_COMPRAS!$J:$J,INT((ROW()-2)/20)+2),MOD(ROW()-2,20)))</f>
        <v/>
      </c>
      <c r="I10527" s="4" t="str">
        <f aca="false">IF($H10527="","",$H10527-WEEKDAY($H10527,2)+1)</f>
        <v/>
      </c>
      <c r="J10527" s="4" t="str">
        <f aca="false">IF($I10527="","",$I10527+6)</f>
        <v/>
      </c>
      <c r="K10527" s="6" t="str">
        <f aca="false">IF($H10527="","",DATE(YEAR($H10527),MONTH($H10527),1))</f>
        <v/>
      </c>
      <c r="L10527" s="0" t="str">
        <f aca="false">IF($A10527="","",INDEX(CARTAO_COMPRAS!$K:$K,INT((ROW()-2)/20)+2))</f>
        <v/>
      </c>
      <c r="M10527" s="0" t="str">
        <f aca="false">IF($A10527="","","Compra no cartão")</f>
        <v/>
      </c>
    </row>
    <row r="10528" customFormat="false" ht="13.5" hidden="false" customHeight="false" outlineLevel="0" collapsed="false">
      <c r="A10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8" s="0" t="str">
        <f aca="false">IF($A10528="","",INDEX(CARTAO_COMPRAS!$C:$C,INT((ROW()-2)/20)+2))</f>
        <v/>
      </c>
      <c r="C10528" s="0" t="str">
        <f aca="false">IF($A10528="","",INDEX(CARTAO_COMPRAS!$D:$D,INT((ROW()-2)/20)+2))</f>
        <v/>
      </c>
      <c r="D10528" s="0" t="str">
        <f aca="false">IF($A10528="","",INDEX(CARTAO_COMPRAS!$E:$E,INT((ROW()-2)/20)+2))</f>
        <v/>
      </c>
      <c r="E10528" s="0" t="str">
        <f aca="false">IF($A10528="","",INDEX(CARTAO_COMPRAS!$H:$H,INT((ROW()-2)/20)+2)+MOD(ROW()-2,20))</f>
        <v/>
      </c>
      <c r="F10528" s="0" t="str">
        <f aca="false">IF($A10528="","",INDEX(CARTAO_COMPRAS!$G:$G,INT((ROW()-2)/20)+2))</f>
        <v/>
      </c>
      <c r="G10528" s="5" t="str">
        <f aca="false">IF($A10528="","",INDEX(CARTAO_COMPRAS!$I:$I,INT((ROW()-2)/20)+2))</f>
        <v/>
      </c>
      <c r="H10528" s="4" t="str">
        <f aca="false">IF($A10528="","",EDATE(INDEX(CARTAO_COMPRAS!$J:$J,INT((ROW()-2)/20)+2),MOD(ROW()-2,20)))</f>
        <v/>
      </c>
      <c r="I10528" s="4" t="str">
        <f aca="false">IF($H10528="","",$H10528-WEEKDAY($H10528,2)+1)</f>
        <v/>
      </c>
      <c r="J10528" s="4" t="str">
        <f aca="false">IF($I10528="","",$I10528+6)</f>
        <v/>
      </c>
      <c r="K10528" s="6" t="str">
        <f aca="false">IF($H10528="","",DATE(YEAR($H10528),MONTH($H10528),1))</f>
        <v/>
      </c>
      <c r="L10528" s="0" t="str">
        <f aca="false">IF($A10528="","",INDEX(CARTAO_COMPRAS!$K:$K,INT((ROW()-2)/20)+2))</f>
        <v/>
      </c>
      <c r="M10528" s="0" t="str">
        <f aca="false">IF($A10528="","","Compra no cartão")</f>
        <v/>
      </c>
    </row>
    <row r="10529" customFormat="false" ht="13.5" hidden="false" customHeight="false" outlineLevel="0" collapsed="false">
      <c r="A10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29" s="0" t="str">
        <f aca="false">IF($A10529="","",INDEX(CARTAO_COMPRAS!$C:$C,INT((ROW()-2)/20)+2))</f>
        <v/>
      </c>
      <c r="C10529" s="0" t="str">
        <f aca="false">IF($A10529="","",INDEX(CARTAO_COMPRAS!$D:$D,INT((ROW()-2)/20)+2))</f>
        <v/>
      </c>
      <c r="D10529" s="0" t="str">
        <f aca="false">IF($A10529="","",INDEX(CARTAO_COMPRAS!$E:$E,INT((ROW()-2)/20)+2))</f>
        <v/>
      </c>
      <c r="E10529" s="0" t="str">
        <f aca="false">IF($A10529="","",INDEX(CARTAO_COMPRAS!$H:$H,INT((ROW()-2)/20)+2)+MOD(ROW()-2,20))</f>
        <v/>
      </c>
      <c r="F10529" s="0" t="str">
        <f aca="false">IF($A10529="","",INDEX(CARTAO_COMPRAS!$G:$G,INT((ROW()-2)/20)+2))</f>
        <v/>
      </c>
      <c r="G10529" s="5" t="str">
        <f aca="false">IF($A10529="","",INDEX(CARTAO_COMPRAS!$I:$I,INT((ROW()-2)/20)+2))</f>
        <v/>
      </c>
      <c r="H10529" s="4" t="str">
        <f aca="false">IF($A10529="","",EDATE(INDEX(CARTAO_COMPRAS!$J:$J,INT((ROW()-2)/20)+2),MOD(ROW()-2,20)))</f>
        <v/>
      </c>
      <c r="I10529" s="4" t="str">
        <f aca="false">IF($H10529="","",$H10529-WEEKDAY($H10529,2)+1)</f>
        <v/>
      </c>
      <c r="J10529" s="4" t="str">
        <f aca="false">IF($I10529="","",$I10529+6)</f>
        <v/>
      </c>
      <c r="K10529" s="6" t="str">
        <f aca="false">IF($H10529="","",DATE(YEAR($H10529),MONTH($H10529),1))</f>
        <v/>
      </c>
      <c r="L10529" s="0" t="str">
        <f aca="false">IF($A10529="","",INDEX(CARTAO_COMPRAS!$K:$K,INT((ROW()-2)/20)+2))</f>
        <v/>
      </c>
      <c r="M10529" s="0" t="str">
        <f aca="false">IF($A10529="","","Compra no cartão")</f>
        <v/>
      </c>
    </row>
    <row r="10530" customFormat="false" ht="13.5" hidden="false" customHeight="false" outlineLevel="0" collapsed="false">
      <c r="A10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0" s="0" t="str">
        <f aca="false">IF($A10530="","",INDEX(CARTAO_COMPRAS!$C:$C,INT((ROW()-2)/20)+2))</f>
        <v/>
      </c>
      <c r="C10530" s="0" t="str">
        <f aca="false">IF($A10530="","",INDEX(CARTAO_COMPRAS!$D:$D,INT((ROW()-2)/20)+2))</f>
        <v/>
      </c>
      <c r="D10530" s="0" t="str">
        <f aca="false">IF($A10530="","",INDEX(CARTAO_COMPRAS!$E:$E,INT((ROW()-2)/20)+2))</f>
        <v/>
      </c>
      <c r="E10530" s="0" t="str">
        <f aca="false">IF($A10530="","",INDEX(CARTAO_COMPRAS!$H:$H,INT((ROW()-2)/20)+2)+MOD(ROW()-2,20))</f>
        <v/>
      </c>
      <c r="F10530" s="0" t="str">
        <f aca="false">IF($A10530="","",INDEX(CARTAO_COMPRAS!$G:$G,INT((ROW()-2)/20)+2))</f>
        <v/>
      </c>
      <c r="G10530" s="5" t="str">
        <f aca="false">IF($A10530="","",INDEX(CARTAO_COMPRAS!$I:$I,INT((ROW()-2)/20)+2))</f>
        <v/>
      </c>
      <c r="H10530" s="4" t="str">
        <f aca="false">IF($A10530="","",EDATE(INDEX(CARTAO_COMPRAS!$J:$J,INT((ROW()-2)/20)+2),MOD(ROW()-2,20)))</f>
        <v/>
      </c>
      <c r="I10530" s="4" t="str">
        <f aca="false">IF($H10530="","",$H10530-WEEKDAY($H10530,2)+1)</f>
        <v/>
      </c>
      <c r="J10530" s="4" t="str">
        <f aca="false">IF($I10530="","",$I10530+6)</f>
        <v/>
      </c>
      <c r="K10530" s="6" t="str">
        <f aca="false">IF($H10530="","",DATE(YEAR($H10530),MONTH($H10530),1))</f>
        <v/>
      </c>
      <c r="L10530" s="0" t="str">
        <f aca="false">IF($A10530="","",INDEX(CARTAO_COMPRAS!$K:$K,INT((ROW()-2)/20)+2))</f>
        <v/>
      </c>
      <c r="M10530" s="0" t="str">
        <f aca="false">IF($A10530="","","Compra no cartão")</f>
        <v/>
      </c>
    </row>
    <row r="10531" customFormat="false" ht="13.5" hidden="false" customHeight="false" outlineLevel="0" collapsed="false">
      <c r="A10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1" s="0" t="str">
        <f aca="false">IF($A10531="","",INDEX(CARTAO_COMPRAS!$C:$C,INT((ROW()-2)/20)+2))</f>
        <v/>
      </c>
      <c r="C10531" s="0" t="str">
        <f aca="false">IF($A10531="","",INDEX(CARTAO_COMPRAS!$D:$D,INT((ROW()-2)/20)+2))</f>
        <v/>
      </c>
      <c r="D10531" s="0" t="str">
        <f aca="false">IF($A10531="","",INDEX(CARTAO_COMPRAS!$E:$E,INT((ROW()-2)/20)+2))</f>
        <v/>
      </c>
      <c r="E10531" s="0" t="str">
        <f aca="false">IF($A10531="","",INDEX(CARTAO_COMPRAS!$H:$H,INT((ROW()-2)/20)+2)+MOD(ROW()-2,20))</f>
        <v/>
      </c>
      <c r="F10531" s="0" t="str">
        <f aca="false">IF($A10531="","",INDEX(CARTAO_COMPRAS!$G:$G,INT((ROW()-2)/20)+2))</f>
        <v/>
      </c>
      <c r="G10531" s="5" t="str">
        <f aca="false">IF($A10531="","",INDEX(CARTAO_COMPRAS!$I:$I,INT((ROW()-2)/20)+2))</f>
        <v/>
      </c>
      <c r="H10531" s="4" t="str">
        <f aca="false">IF($A10531="","",EDATE(INDEX(CARTAO_COMPRAS!$J:$J,INT((ROW()-2)/20)+2),MOD(ROW()-2,20)))</f>
        <v/>
      </c>
      <c r="I10531" s="4" t="str">
        <f aca="false">IF($H10531="","",$H10531-WEEKDAY($H10531,2)+1)</f>
        <v/>
      </c>
      <c r="J10531" s="4" t="str">
        <f aca="false">IF($I10531="","",$I10531+6)</f>
        <v/>
      </c>
      <c r="K10531" s="6" t="str">
        <f aca="false">IF($H10531="","",DATE(YEAR($H10531),MONTH($H10531),1))</f>
        <v/>
      </c>
      <c r="L10531" s="0" t="str">
        <f aca="false">IF($A10531="","",INDEX(CARTAO_COMPRAS!$K:$K,INT((ROW()-2)/20)+2))</f>
        <v/>
      </c>
      <c r="M10531" s="0" t="str">
        <f aca="false">IF($A10531="","","Compra no cartão")</f>
        <v/>
      </c>
    </row>
    <row r="10532" customFormat="false" ht="13.5" hidden="false" customHeight="false" outlineLevel="0" collapsed="false">
      <c r="A10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2" s="0" t="str">
        <f aca="false">IF($A10532="","",INDEX(CARTAO_COMPRAS!$C:$C,INT((ROW()-2)/20)+2))</f>
        <v/>
      </c>
      <c r="C10532" s="0" t="str">
        <f aca="false">IF($A10532="","",INDEX(CARTAO_COMPRAS!$D:$D,INT((ROW()-2)/20)+2))</f>
        <v/>
      </c>
      <c r="D10532" s="0" t="str">
        <f aca="false">IF($A10532="","",INDEX(CARTAO_COMPRAS!$E:$E,INT((ROW()-2)/20)+2))</f>
        <v/>
      </c>
      <c r="E10532" s="0" t="str">
        <f aca="false">IF($A10532="","",INDEX(CARTAO_COMPRAS!$H:$H,INT((ROW()-2)/20)+2)+MOD(ROW()-2,20))</f>
        <v/>
      </c>
      <c r="F10532" s="0" t="str">
        <f aca="false">IF($A10532="","",INDEX(CARTAO_COMPRAS!$G:$G,INT((ROW()-2)/20)+2))</f>
        <v/>
      </c>
      <c r="G10532" s="5" t="str">
        <f aca="false">IF($A10532="","",INDEX(CARTAO_COMPRAS!$I:$I,INT((ROW()-2)/20)+2))</f>
        <v/>
      </c>
      <c r="H10532" s="4" t="str">
        <f aca="false">IF($A10532="","",EDATE(INDEX(CARTAO_COMPRAS!$J:$J,INT((ROW()-2)/20)+2),MOD(ROW()-2,20)))</f>
        <v/>
      </c>
      <c r="I10532" s="4" t="str">
        <f aca="false">IF($H10532="","",$H10532-WEEKDAY($H10532,2)+1)</f>
        <v/>
      </c>
      <c r="J10532" s="4" t="str">
        <f aca="false">IF($I10532="","",$I10532+6)</f>
        <v/>
      </c>
      <c r="K10532" s="6" t="str">
        <f aca="false">IF($H10532="","",DATE(YEAR($H10532),MONTH($H10532),1))</f>
        <v/>
      </c>
      <c r="L10532" s="0" t="str">
        <f aca="false">IF($A10532="","",INDEX(CARTAO_COMPRAS!$K:$K,INT((ROW()-2)/20)+2))</f>
        <v/>
      </c>
      <c r="M10532" s="0" t="str">
        <f aca="false">IF($A10532="","","Compra no cartão")</f>
        <v/>
      </c>
    </row>
    <row r="10533" customFormat="false" ht="13.5" hidden="false" customHeight="false" outlineLevel="0" collapsed="false">
      <c r="A10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3" s="0" t="str">
        <f aca="false">IF($A10533="","",INDEX(CARTAO_COMPRAS!$C:$C,INT((ROW()-2)/20)+2))</f>
        <v/>
      </c>
      <c r="C10533" s="0" t="str">
        <f aca="false">IF($A10533="","",INDEX(CARTAO_COMPRAS!$D:$D,INT((ROW()-2)/20)+2))</f>
        <v/>
      </c>
      <c r="D10533" s="0" t="str">
        <f aca="false">IF($A10533="","",INDEX(CARTAO_COMPRAS!$E:$E,INT((ROW()-2)/20)+2))</f>
        <v/>
      </c>
      <c r="E10533" s="0" t="str">
        <f aca="false">IF($A10533="","",INDEX(CARTAO_COMPRAS!$H:$H,INT((ROW()-2)/20)+2)+MOD(ROW()-2,20))</f>
        <v/>
      </c>
      <c r="F10533" s="0" t="str">
        <f aca="false">IF($A10533="","",INDEX(CARTAO_COMPRAS!$G:$G,INT((ROW()-2)/20)+2))</f>
        <v/>
      </c>
      <c r="G10533" s="5" t="str">
        <f aca="false">IF($A10533="","",INDEX(CARTAO_COMPRAS!$I:$I,INT((ROW()-2)/20)+2))</f>
        <v/>
      </c>
      <c r="H10533" s="4" t="str">
        <f aca="false">IF($A10533="","",EDATE(INDEX(CARTAO_COMPRAS!$J:$J,INT((ROW()-2)/20)+2),MOD(ROW()-2,20)))</f>
        <v/>
      </c>
      <c r="I10533" s="4" t="str">
        <f aca="false">IF($H10533="","",$H10533-WEEKDAY($H10533,2)+1)</f>
        <v/>
      </c>
      <c r="J10533" s="4" t="str">
        <f aca="false">IF($I10533="","",$I10533+6)</f>
        <v/>
      </c>
      <c r="K10533" s="6" t="str">
        <f aca="false">IF($H10533="","",DATE(YEAR($H10533),MONTH($H10533),1))</f>
        <v/>
      </c>
      <c r="L10533" s="0" t="str">
        <f aca="false">IF($A10533="","",INDEX(CARTAO_COMPRAS!$K:$K,INT((ROW()-2)/20)+2))</f>
        <v/>
      </c>
      <c r="M10533" s="0" t="str">
        <f aca="false">IF($A10533="","","Compra no cartão")</f>
        <v/>
      </c>
    </row>
    <row r="10534" customFormat="false" ht="13.5" hidden="false" customHeight="false" outlineLevel="0" collapsed="false">
      <c r="A10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4" s="0" t="str">
        <f aca="false">IF($A10534="","",INDEX(CARTAO_COMPRAS!$C:$C,INT((ROW()-2)/20)+2))</f>
        <v/>
      </c>
      <c r="C10534" s="0" t="str">
        <f aca="false">IF($A10534="","",INDEX(CARTAO_COMPRAS!$D:$D,INT((ROW()-2)/20)+2))</f>
        <v/>
      </c>
      <c r="D10534" s="0" t="str">
        <f aca="false">IF($A10534="","",INDEX(CARTAO_COMPRAS!$E:$E,INT((ROW()-2)/20)+2))</f>
        <v/>
      </c>
      <c r="E10534" s="0" t="str">
        <f aca="false">IF($A10534="","",INDEX(CARTAO_COMPRAS!$H:$H,INT((ROW()-2)/20)+2)+MOD(ROW()-2,20))</f>
        <v/>
      </c>
      <c r="F10534" s="0" t="str">
        <f aca="false">IF($A10534="","",INDEX(CARTAO_COMPRAS!$G:$G,INT((ROW()-2)/20)+2))</f>
        <v/>
      </c>
      <c r="G10534" s="5" t="str">
        <f aca="false">IF($A10534="","",INDEX(CARTAO_COMPRAS!$I:$I,INT((ROW()-2)/20)+2))</f>
        <v/>
      </c>
      <c r="H10534" s="4" t="str">
        <f aca="false">IF($A10534="","",EDATE(INDEX(CARTAO_COMPRAS!$J:$J,INT((ROW()-2)/20)+2),MOD(ROW()-2,20)))</f>
        <v/>
      </c>
      <c r="I10534" s="4" t="str">
        <f aca="false">IF($H10534="","",$H10534-WEEKDAY($H10534,2)+1)</f>
        <v/>
      </c>
      <c r="J10534" s="4" t="str">
        <f aca="false">IF($I10534="","",$I10534+6)</f>
        <v/>
      </c>
      <c r="K10534" s="6" t="str">
        <f aca="false">IF($H10534="","",DATE(YEAR($H10534),MONTH($H10534),1))</f>
        <v/>
      </c>
      <c r="L10534" s="0" t="str">
        <f aca="false">IF($A10534="","",INDEX(CARTAO_COMPRAS!$K:$K,INT((ROW()-2)/20)+2))</f>
        <v/>
      </c>
      <c r="M10534" s="0" t="str">
        <f aca="false">IF($A10534="","","Compra no cartão")</f>
        <v/>
      </c>
    </row>
    <row r="10535" customFormat="false" ht="13.5" hidden="false" customHeight="false" outlineLevel="0" collapsed="false">
      <c r="A10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5" s="0" t="str">
        <f aca="false">IF($A10535="","",INDEX(CARTAO_COMPRAS!$C:$C,INT((ROW()-2)/20)+2))</f>
        <v/>
      </c>
      <c r="C10535" s="0" t="str">
        <f aca="false">IF($A10535="","",INDEX(CARTAO_COMPRAS!$D:$D,INT((ROW()-2)/20)+2))</f>
        <v/>
      </c>
      <c r="D10535" s="0" t="str">
        <f aca="false">IF($A10535="","",INDEX(CARTAO_COMPRAS!$E:$E,INT((ROW()-2)/20)+2))</f>
        <v/>
      </c>
      <c r="E10535" s="0" t="str">
        <f aca="false">IF($A10535="","",INDEX(CARTAO_COMPRAS!$H:$H,INT((ROW()-2)/20)+2)+MOD(ROW()-2,20))</f>
        <v/>
      </c>
      <c r="F10535" s="0" t="str">
        <f aca="false">IF($A10535="","",INDEX(CARTAO_COMPRAS!$G:$G,INT((ROW()-2)/20)+2))</f>
        <v/>
      </c>
      <c r="G10535" s="5" t="str">
        <f aca="false">IF($A10535="","",INDEX(CARTAO_COMPRAS!$I:$I,INT((ROW()-2)/20)+2))</f>
        <v/>
      </c>
      <c r="H10535" s="4" t="str">
        <f aca="false">IF($A10535="","",EDATE(INDEX(CARTAO_COMPRAS!$J:$J,INT((ROW()-2)/20)+2),MOD(ROW()-2,20)))</f>
        <v/>
      </c>
      <c r="I10535" s="4" t="str">
        <f aca="false">IF($H10535="","",$H10535-WEEKDAY($H10535,2)+1)</f>
        <v/>
      </c>
      <c r="J10535" s="4" t="str">
        <f aca="false">IF($I10535="","",$I10535+6)</f>
        <v/>
      </c>
      <c r="K10535" s="6" t="str">
        <f aca="false">IF($H10535="","",DATE(YEAR($H10535),MONTH($H10535),1))</f>
        <v/>
      </c>
      <c r="L10535" s="0" t="str">
        <f aca="false">IF($A10535="","",INDEX(CARTAO_COMPRAS!$K:$K,INT((ROW()-2)/20)+2))</f>
        <v/>
      </c>
      <c r="M10535" s="0" t="str">
        <f aca="false">IF($A10535="","","Compra no cartão")</f>
        <v/>
      </c>
    </row>
    <row r="10536" customFormat="false" ht="13.5" hidden="false" customHeight="false" outlineLevel="0" collapsed="false">
      <c r="A10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6" s="0" t="str">
        <f aca="false">IF($A10536="","",INDEX(CARTAO_COMPRAS!$C:$C,INT((ROW()-2)/20)+2))</f>
        <v/>
      </c>
      <c r="C10536" s="0" t="str">
        <f aca="false">IF($A10536="","",INDEX(CARTAO_COMPRAS!$D:$D,INT((ROW()-2)/20)+2))</f>
        <v/>
      </c>
      <c r="D10536" s="0" t="str">
        <f aca="false">IF($A10536="","",INDEX(CARTAO_COMPRAS!$E:$E,INT((ROW()-2)/20)+2))</f>
        <v/>
      </c>
      <c r="E10536" s="0" t="str">
        <f aca="false">IF($A10536="","",INDEX(CARTAO_COMPRAS!$H:$H,INT((ROW()-2)/20)+2)+MOD(ROW()-2,20))</f>
        <v/>
      </c>
      <c r="F10536" s="0" t="str">
        <f aca="false">IF($A10536="","",INDEX(CARTAO_COMPRAS!$G:$G,INT((ROW()-2)/20)+2))</f>
        <v/>
      </c>
      <c r="G10536" s="5" t="str">
        <f aca="false">IF($A10536="","",INDEX(CARTAO_COMPRAS!$I:$I,INT((ROW()-2)/20)+2))</f>
        <v/>
      </c>
      <c r="H10536" s="4" t="str">
        <f aca="false">IF($A10536="","",EDATE(INDEX(CARTAO_COMPRAS!$J:$J,INT((ROW()-2)/20)+2),MOD(ROW()-2,20)))</f>
        <v/>
      </c>
      <c r="I10536" s="4" t="str">
        <f aca="false">IF($H10536="","",$H10536-WEEKDAY($H10536,2)+1)</f>
        <v/>
      </c>
      <c r="J10536" s="4" t="str">
        <f aca="false">IF($I10536="","",$I10536+6)</f>
        <v/>
      </c>
      <c r="K10536" s="6" t="str">
        <f aca="false">IF($H10536="","",DATE(YEAR($H10536),MONTH($H10536),1))</f>
        <v/>
      </c>
      <c r="L10536" s="0" t="str">
        <f aca="false">IF($A10536="","",INDEX(CARTAO_COMPRAS!$K:$K,INT((ROW()-2)/20)+2))</f>
        <v/>
      </c>
      <c r="M10536" s="0" t="str">
        <f aca="false">IF($A10536="","","Compra no cartão")</f>
        <v/>
      </c>
    </row>
    <row r="10537" customFormat="false" ht="13.5" hidden="false" customHeight="false" outlineLevel="0" collapsed="false">
      <c r="A10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7" s="0" t="str">
        <f aca="false">IF($A10537="","",INDEX(CARTAO_COMPRAS!$C:$C,INT((ROW()-2)/20)+2))</f>
        <v/>
      </c>
      <c r="C10537" s="0" t="str">
        <f aca="false">IF($A10537="","",INDEX(CARTAO_COMPRAS!$D:$D,INT((ROW()-2)/20)+2))</f>
        <v/>
      </c>
      <c r="D10537" s="0" t="str">
        <f aca="false">IF($A10537="","",INDEX(CARTAO_COMPRAS!$E:$E,INT((ROW()-2)/20)+2))</f>
        <v/>
      </c>
      <c r="E10537" s="0" t="str">
        <f aca="false">IF($A10537="","",INDEX(CARTAO_COMPRAS!$H:$H,INT((ROW()-2)/20)+2)+MOD(ROW()-2,20))</f>
        <v/>
      </c>
      <c r="F10537" s="0" t="str">
        <f aca="false">IF($A10537="","",INDEX(CARTAO_COMPRAS!$G:$G,INT((ROW()-2)/20)+2))</f>
        <v/>
      </c>
      <c r="G10537" s="5" t="str">
        <f aca="false">IF($A10537="","",INDEX(CARTAO_COMPRAS!$I:$I,INT((ROW()-2)/20)+2))</f>
        <v/>
      </c>
      <c r="H10537" s="4" t="str">
        <f aca="false">IF($A10537="","",EDATE(INDEX(CARTAO_COMPRAS!$J:$J,INT((ROW()-2)/20)+2),MOD(ROW()-2,20)))</f>
        <v/>
      </c>
      <c r="I10537" s="4" t="str">
        <f aca="false">IF($H10537="","",$H10537-WEEKDAY($H10537,2)+1)</f>
        <v/>
      </c>
      <c r="J10537" s="4" t="str">
        <f aca="false">IF($I10537="","",$I10537+6)</f>
        <v/>
      </c>
      <c r="K10537" s="6" t="str">
        <f aca="false">IF($H10537="","",DATE(YEAR($H10537),MONTH($H10537),1))</f>
        <v/>
      </c>
      <c r="L10537" s="0" t="str">
        <f aca="false">IF($A10537="","",INDEX(CARTAO_COMPRAS!$K:$K,INT((ROW()-2)/20)+2))</f>
        <v/>
      </c>
      <c r="M10537" s="0" t="str">
        <f aca="false">IF($A10537="","","Compra no cartão")</f>
        <v/>
      </c>
    </row>
    <row r="10538" customFormat="false" ht="13.5" hidden="false" customHeight="false" outlineLevel="0" collapsed="false">
      <c r="A10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8" s="0" t="str">
        <f aca="false">IF($A10538="","",INDEX(CARTAO_COMPRAS!$C:$C,INT((ROW()-2)/20)+2))</f>
        <v/>
      </c>
      <c r="C10538" s="0" t="str">
        <f aca="false">IF($A10538="","",INDEX(CARTAO_COMPRAS!$D:$D,INT((ROW()-2)/20)+2))</f>
        <v/>
      </c>
      <c r="D10538" s="0" t="str">
        <f aca="false">IF($A10538="","",INDEX(CARTAO_COMPRAS!$E:$E,INT((ROW()-2)/20)+2))</f>
        <v/>
      </c>
      <c r="E10538" s="0" t="str">
        <f aca="false">IF($A10538="","",INDEX(CARTAO_COMPRAS!$H:$H,INT((ROW()-2)/20)+2)+MOD(ROW()-2,20))</f>
        <v/>
      </c>
      <c r="F10538" s="0" t="str">
        <f aca="false">IF($A10538="","",INDEX(CARTAO_COMPRAS!$G:$G,INT((ROW()-2)/20)+2))</f>
        <v/>
      </c>
      <c r="G10538" s="5" t="str">
        <f aca="false">IF($A10538="","",INDEX(CARTAO_COMPRAS!$I:$I,INT((ROW()-2)/20)+2))</f>
        <v/>
      </c>
      <c r="H10538" s="4" t="str">
        <f aca="false">IF($A10538="","",EDATE(INDEX(CARTAO_COMPRAS!$J:$J,INT((ROW()-2)/20)+2),MOD(ROW()-2,20)))</f>
        <v/>
      </c>
      <c r="I10538" s="4" t="str">
        <f aca="false">IF($H10538="","",$H10538-WEEKDAY($H10538,2)+1)</f>
        <v/>
      </c>
      <c r="J10538" s="4" t="str">
        <f aca="false">IF($I10538="","",$I10538+6)</f>
        <v/>
      </c>
      <c r="K10538" s="6" t="str">
        <f aca="false">IF($H10538="","",DATE(YEAR($H10538),MONTH($H10538),1))</f>
        <v/>
      </c>
      <c r="L10538" s="0" t="str">
        <f aca="false">IF($A10538="","",INDEX(CARTAO_COMPRAS!$K:$K,INT((ROW()-2)/20)+2))</f>
        <v/>
      </c>
      <c r="M10538" s="0" t="str">
        <f aca="false">IF($A10538="","","Compra no cartão")</f>
        <v/>
      </c>
    </row>
    <row r="10539" customFormat="false" ht="13.5" hidden="false" customHeight="false" outlineLevel="0" collapsed="false">
      <c r="A10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39" s="0" t="str">
        <f aca="false">IF($A10539="","",INDEX(CARTAO_COMPRAS!$C:$C,INT((ROW()-2)/20)+2))</f>
        <v/>
      </c>
      <c r="C10539" s="0" t="str">
        <f aca="false">IF($A10539="","",INDEX(CARTAO_COMPRAS!$D:$D,INT((ROW()-2)/20)+2))</f>
        <v/>
      </c>
      <c r="D10539" s="0" t="str">
        <f aca="false">IF($A10539="","",INDEX(CARTAO_COMPRAS!$E:$E,INT((ROW()-2)/20)+2))</f>
        <v/>
      </c>
      <c r="E10539" s="0" t="str">
        <f aca="false">IF($A10539="","",INDEX(CARTAO_COMPRAS!$H:$H,INT((ROW()-2)/20)+2)+MOD(ROW()-2,20))</f>
        <v/>
      </c>
      <c r="F10539" s="0" t="str">
        <f aca="false">IF($A10539="","",INDEX(CARTAO_COMPRAS!$G:$G,INT((ROW()-2)/20)+2))</f>
        <v/>
      </c>
      <c r="G10539" s="5" t="str">
        <f aca="false">IF($A10539="","",INDEX(CARTAO_COMPRAS!$I:$I,INT((ROW()-2)/20)+2))</f>
        <v/>
      </c>
      <c r="H10539" s="4" t="str">
        <f aca="false">IF($A10539="","",EDATE(INDEX(CARTAO_COMPRAS!$J:$J,INT((ROW()-2)/20)+2),MOD(ROW()-2,20)))</f>
        <v/>
      </c>
      <c r="I10539" s="4" t="str">
        <f aca="false">IF($H10539="","",$H10539-WEEKDAY($H10539,2)+1)</f>
        <v/>
      </c>
      <c r="J10539" s="4" t="str">
        <f aca="false">IF($I10539="","",$I10539+6)</f>
        <v/>
      </c>
      <c r="K10539" s="6" t="str">
        <f aca="false">IF($H10539="","",DATE(YEAR($H10539),MONTH($H10539),1))</f>
        <v/>
      </c>
      <c r="L10539" s="0" t="str">
        <f aca="false">IF($A10539="","",INDEX(CARTAO_COMPRAS!$K:$K,INT((ROW()-2)/20)+2))</f>
        <v/>
      </c>
      <c r="M10539" s="0" t="str">
        <f aca="false">IF($A10539="","","Compra no cartão")</f>
        <v/>
      </c>
    </row>
    <row r="10540" customFormat="false" ht="13.5" hidden="false" customHeight="false" outlineLevel="0" collapsed="false">
      <c r="A10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0" s="0" t="str">
        <f aca="false">IF($A10540="","",INDEX(CARTAO_COMPRAS!$C:$C,INT((ROW()-2)/20)+2))</f>
        <v/>
      </c>
      <c r="C10540" s="0" t="str">
        <f aca="false">IF($A10540="","",INDEX(CARTAO_COMPRAS!$D:$D,INT((ROW()-2)/20)+2))</f>
        <v/>
      </c>
      <c r="D10540" s="0" t="str">
        <f aca="false">IF($A10540="","",INDEX(CARTAO_COMPRAS!$E:$E,INT((ROW()-2)/20)+2))</f>
        <v/>
      </c>
      <c r="E10540" s="0" t="str">
        <f aca="false">IF($A10540="","",INDEX(CARTAO_COMPRAS!$H:$H,INT((ROW()-2)/20)+2)+MOD(ROW()-2,20))</f>
        <v/>
      </c>
      <c r="F10540" s="0" t="str">
        <f aca="false">IF($A10540="","",INDEX(CARTAO_COMPRAS!$G:$G,INT((ROW()-2)/20)+2))</f>
        <v/>
      </c>
      <c r="G10540" s="5" t="str">
        <f aca="false">IF($A10540="","",INDEX(CARTAO_COMPRAS!$I:$I,INT((ROW()-2)/20)+2))</f>
        <v/>
      </c>
      <c r="H10540" s="4" t="str">
        <f aca="false">IF($A10540="","",EDATE(INDEX(CARTAO_COMPRAS!$J:$J,INT((ROW()-2)/20)+2),MOD(ROW()-2,20)))</f>
        <v/>
      </c>
      <c r="I10540" s="4" t="str">
        <f aca="false">IF($H10540="","",$H10540-WEEKDAY($H10540,2)+1)</f>
        <v/>
      </c>
      <c r="J10540" s="4" t="str">
        <f aca="false">IF($I10540="","",$I10540+6)</f>
        <v/>
      </c>
      <c r="K10540" s="6" t="str">
        <f aca="false">IF($H10540="","",DATE(YEAR($H10540),MONTH($H10540),1))</f>
        <v/>
      </c>
      <c r="L10540" s="0" t="str">
        <f aca="false">IF($A10540="","",INDEX(CARTAO_COMPRAS!$K:$K,INT((ROW()-2)/20)+2))</f>
        <v/>
      </c>
      <c r="M10540" s="0" t="str">
        <f aca="false">IF($A10540="","","Compra no cartão")</f>
        <v/>
      </c>
    </row>
    <row r="10541" customFormat="false" ht="13.5" hidden="false" customHeight="false" outlineLevel="0" collapsed="false">
      <c r="A10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1" s="0" t="str">
        <f aca="false">IF($A10541="","",INDEX(CARTAO_COMPRAS!$C:$C,INT((ROW()-2)/20)+2))</f>
        <v/>
      </c>
      <c r="C10541" s="0" t="str">
        <f aca="false">IF($A10541="","",INDEX(CARTAO_COMPRAS!$D:$D,INT((ROW()-2)/20)+2))</f>
        <v/>
      </c>
      <c r="D10541" s="0" t="str">
        <f aca="false">IF($A10541="","",INDEX(CARTAO_COMPRAS!$E:$E,INT((ROW()-2)/20)+2))</f>
        <v/>
      </c>
      <c r="E10541" s="0" t="str">
        <f aca="false">IF($A10541="","",INDEX(CARTAO_COMPRAS!$H:$H,INT((ROW()-2)/20)+2)+MOD(ROW()-2,20))</f>
        <v/>
      </c>
      <c r="F10541" s="0" t="str">
        <f aca="false">IF($A10541="","",INDEX(CARTAO_COMPRAS!$G:$G,INT((ROW()-2)/20)+2))</f>
        <v/>
      </c>
      <c r="G10541" s="5" t="str">
        <f aca="false">IF($A10541="","",INDEX(CARTAO_COMPRAS!$I:$I,INT((ROW()-2)/20)+2))</f>
        <v/>
      </c>
      <c r="H10541" s="4" t="str">
        <f aca="false">IF($A10541="","",EDATE(INDEX(CARTAO_COMPRAS!$J:$J,INT((ROW()-2)/20)+2),MOD(ROW()-2,20)))</f>
        <v/>
      </c>
      <c r="I10541" s="4" t="str">
        <f aca="false">IF($H10541="","",$H10541-WEEKDAY($H10541,2)+1)</f>
        <v/>
      </c>
      <c r="J10541" s="4" t="str">
        <f aca="false">IF($I10541="","",$I10541+6)</f>
        <v/>
      </c>
      <c r="K10541" s="6" t="str">
        <f aca="false">IF($H10541="","",DATE(YEAR($H10541),MONTH($H10541),1))</f>
        <v/>
      </c>
      <c r="L10541" s="0" t="str">
        <f aca="false">IF($A10541="","",INDEX(CARTAO_COMPRAS!$K:$K,INT((ROW()-2)/20)+2))</f>
        <v/>
      </c>
      <c r="M10541" s="0" t="str">
        <f aca="false">IF($A10541="","","Compra no cartão")</f>
        <v/>
      </c>
    </row>
    <row r="10542" customFormat="false" ht="13.5" hidden="false" customHeight="false" outlineLevel="0" collapsed="false">
      <c r="A105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2" s="0" t="str">
        <f aca="false">IF($A10542="","",INDEX(CARTAO_COMPRAS!$C:$C,INT((ROW()-2)/20)+2))</f>
        <v/>
      </c>
      <c r="C10542" s="0" t="str">
        <f aca="false">IF($A10542="","",INDEX(CARTAO_COMPRAS!$D:$D,INT((ROW()-2)/20)+2))</f>
        <v/>
      </c>
      <c r="D10542" s="0" t="str">
        <f aca="false">IF($A10542="","",INDEX(CARTAO_COMPRAS!$E:$E,INT((ROW()-2)/20)+2))</f>
        <v/>
      </c>
      <c r="E10542" s="0" t="str">
        <f aca="false">IF($A10542="","",INDEX(CARTAO_COMPRAS!$H:$H,INT((ROW()-2)/20)+2)+MOD(ROW()-2,20))</f>
        <v/>
      </c>
      <c r="F10542" s="0" t="str">
        <f aca="false">IF($A10542="","",INDEX(CARTAO_COMPRAS!$G:$G,INT((ROW()-2)/20)+2))</f>
        <v/>
      </c>
      <c r="G10542" s="5" t="str">
        <f aca="false">IF($A10542="","",INDEX(CARTAO_COMPRAS!$I:$I,INT((ROW()-2)/20)+2))</f>
        <v/>
      </c>
      <c r="H10542" s="4" t="str">
        <f aca="false">IF($A10542="","",EDATE(INDEX(CARTAO_COMPRAS!$J:$J,INT((ROW()-2)/20)+2),MOD(ROW()-2,20)))</f>
        <v/>
      </c>
      <c r="I10542" s="4" t="str">
        <f aca="false">IF($H10542="","",$H10542-WEEKDAY($H10542,2)+1)</f>
        <v/>
      </c>
      <c r="J10542" s="4" t="str">
        <f aca="false">IF($I10542="","",$I10542+6)</f>
        <v/>
      </c>
      <c r="K10542" s="6" t="str">
        <f aca="false">IF($H10542="","",DATE(YEAR($H10542),MONTH($H10542),1))</f>
        <v/>
      </c>
      <c r="L10542" s="0" t="str">
        <f aca="false">IF($A10542="","",INDEX(CARTAO_COMPRAS!$K:$K,INT((ROW()-2)/20)+2))</f>
        <v/>
      </c>
      <c r="M10542" s="0" t="str">
        <f aca="false">IF($A10542="","","Compra no cartão")</f>
        <v/>
      </c>
    </row>
    <row r="10543" customFormat="false" ht="13.5" hidden="false" customHeight="false" outlineLevel="0" collapsed="false">
      <c r="A10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3" s="0" t="str">
        <f aca="false">IF($A10543="","",INDEX(CARTAO_COMPRAS!$C:$C,INT((ROW()-2)/20)+2))</f>
        <v/>
      </c>
      <c r="C10543" s="0" t="str">
        <f aca="false">IF($A10543="","",INDEX(CARTAO_COMPRAS!$D:$D,INT((ROW()-2)/20)+2))</f>
        <v/>
      </c>
      <c r="D10543" s="0" t="str">
        <f aca="false">IF($A10543="","",INDEX(CARTAO_COMPRAS!$E:$E,INT((ROW()-2)/20)+2))</f>
        <v/>
      </c>
      <c r="E10543" s="0" t="str">
        <f aca="false">IF($A10543="","",INDEX(CARTAO_COMPRAS!$H:$H,INT((ROW()-2)/20)+2)+MOD(ROW()-2,20))</f>
        <v/>
      </c>
      <c r="F10543" s="0" t="str">
        <f aca="false">IF($A10543="","",INDEX(CARTAO_COMPRAS!$G:$G,INT((ROW()-2)/20)+2))</f>
        <v/>
      </c>
      <c r="G10543" s="5" t="str">
        <f aca="false">IF($A10543="","",INDEX(CARTAO_COMPRAS!$I:$I,INT((ROW()-2)/20)+2))</f>
        <v/>
      </c>
      <c r="H10543" s="4" t="str">
        <f aca="false">IF($A10543="","",EDATE(INDEX(CARTAO_COMPRAS!$J:$J,INT((ROW()-2)/20)+2),MOD(ROW()-2,20)))</f>
        <v/>
      </c>
      <c r="I10543" s="4" t="str">
        <f aca="false">IF($H10543="","",$H10543-WEEKDAY($H10543,2)+1)</f>
        <v/>
      </c>
      <c r="J10543" s="4" t="str">
        <f aca="false">IF($I10543="","",$I10543+6)</f>
        <v/>
      </c>
      <c r="K10543" s="6" t="str">
        <f aca="false">IF($H10543="","",DATE(YEAR($H10543),MONTH($H10543),1))</f>
        <v/>
      </c>
      <c r="L10543" s="0" t="str">
        <f aca="false">IF($A10543="","",INDEX(CARTAO_COMPRAS!$K:$K,INT((ROW()-2)/20)+2))</f>
        <v/>
      </c>
      <c r="M10543" s="0" t="str">
        <f aca="false">IF($A10543="","","Compra no cartão")</f>
        <v/>
      </c>
    </row>
    <row r="10544" customFormat="false" ht="13.5" hidden="false" customHeight="false" outlineLevel="0" collapsed="false">
      <c r="A10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4" s="0" t="str">
        <f aca="false">IF($A10544="","",INDEX(CARTAO_COMPRAS!$C:$C,INT((ROW()-2)/20)+2))</f>
        <v/>
      </c>
      <c r="C10544" s="0" t="str">
        <f aca="false">IF($A10544="","",INDEX(CARTAO_COMPRAS!$D:$D,INT((ROW()-2)/20)+2))</f>
        <v/>
      </c>
      <c r="D10544" s="0" t="str">
        <f aca="false">IF($A10544="","",INDEX(CARTAO_COMPRAS!$E:$E,INT((ROW()-2)/20)+2))</f>
        <v/>
      </c>
      <c r="E10544" s="0" t="str">
        <f aca="false">IF($A10544="","",INDEX(CARTAO_COMPRAS!$H:$H,INT((ROW()-2)/20)+2)+MOD(ROW()-2,20))</f>
        <v/>
      </c>
      <c r="F10544" s="0" t="str">
        <f aca="false">IF($A10544="","",INDEX(CARTAO_COMPRAS!$G:$G,INT((ROW()-2)/20)+2))</f>
        <v/>
      </c>
      <c r="G10544" s="5" t="str">
        <f aca="false">IF($A10544="","",INDEX(CARTAO_COMPRAS!$I:$I,INT((ROW()-2)/20)+2))</f>
        <v/>
      </c>
      <c r="H10544" s="4" t="str">
        <f aca="false">IF($A10544="","",EDATE(INDEX(CARTAO_COMPRAS!$J:$J,INT((ROW()-2)/20)+2),MOD(ROW()-2,20)))</f>
        <v/>
      </c>
      <c r="I10544" s="4" t="str">
        <f aca="false">IF($H10544="","",$H10544-WEEKDAY($H10544,2)+1)</f>
        <v/>
      </c>
      <c r="J10544" s="4" t="str">
        <f aca="false">IF($I10544="","",$I10544+6)</f>
        <v/>
      </c>
      <c r="K10544" s="6" t="str">
        <f aca="false">IF($H10544="","",DATE(YEAR($H10544),MONTH($H10544),1))</f>
        <v/>
      </c>
      <c r="L10544" s="0" t="str">
        <f aca="false">IF($A10544="","",INDEX(CARTAO_COMPRAS!$K:$K,INT((ROW()-2)/20)+2))</f>
        <v/>
      </c>
      <c r="M10544" s="0" t="str">
        <f aca="false">IF($A10544="","","Compra no cartão")</f>
        <v/>
      </c>
    </row>
    <row r="10545" customFormat="false" ht="13.5" hidden="false" customHeight="false" outlineLevel="0" collapsed="false">
      <c r="A10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5" s="0" t="str">
        <f aca="false">IF($A10545="","",INDEX(CARTAO_COMPRAS!$C:$C,INT((ROW()-2)/20)+2))</f>
        <v/>
      </c>
      <c r="C10545" s="0" t="str">
        <f aca="false">IF($A10545="","",INDEX(CARTAO_COMPRAS!$D:$D,INT((ROW()-2)/20)+2))</f>
        <v/>
      </c>
      <c r="D10545" s="0" t="str">
        <f aca="false">IF($A10545="","",INDEX(CARTAO_COMPRAS!$E:$E,INT((ROW()-2)/20)+2))</f>
        <v/>
      </c>
      <c r="E10545" s="0" t="str">
        <f aca="false">IF($A10545="","",INDEX(CARTAO_COMPRAS!$H:$H,INT((ROW()-2)/20)+2)+MOD(ROW()-2,20))</f>
        <v/>
      </c>
      <c r="F10545" s="0" t="str">
        <f aca="false">IF($A10545="","",INDEX(CARTAO_COMPRAS!$G:$G,INT((ROW()-2)/20)+2))</f>
        <v/>
      </c>
      <c r="G10545" s="5" t="str">
        <f aca="false">IF($A10545="","",INDEX(CARTAO_COMPRAS!$I:$I,INT((ROW()-2)/20)+2))</f>
        <v/>
      </c>
      <c r="H10545" s="4" t="str">
        <f aca="false">IF($A10545="","",EDATE(INDEX(CARTAO_COMPRAS!$J:$J,INT((ROW()-2)/20)+2),MOD(ROW()-2,20)))</f>
        <v/>
      </c>
      <c r="I10545" s="4" t="str">
        <f aca="false">IF($H10545="","",$H10545-WEEKDAY($H10545,2)+1)</f>
        <v/>
      </c>
      <c r="J10545" s="4" t="str">
        <f aca="false">IF($I10545="","",$I10545+6)</f>
        <v/>
      </c>
      <c r="K10545" s="6" t="str">
        <f aca="false">IF($H10545="","",DATE(YEAR($H10545),MONTH($H10545),1))</f>
        <v/>
      </c>
      <c r="L10545" s="0" t="str">
        <f aca="false">IF($A10545="","",INDEX(CARTAO_COMPRAS!$K:$K,INT((ROW()-2)/20)+2))</f>
        <v/>
      </c>
      <c r="M10545" s="0" t="str">
        <f aca="false">IF($A10545="","","Compra no cartão")</f>
        <v/>
      </c>
    </row>
    <row r="10546" customFormat="false" ht="13.5" hidden="false" customHeight="false" outlineLevel="0" collapsed="false">
      <c r="A10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6" s="0" t="str">
        <f aca="false">IF($A10546="","",INDEX(CARTAO_COMPRAS!$C:$C,INT((ROW()-2)/20)+2))</f>
        <v/>
      </c>
      <c r="C10546" s="0" t="str">
        <f aca="false">IF($A10546="","",INDEX(CARTAO_COMPRAS!$D:$D,INT((ROW()-2)/20)+2))</f>
        <v/>
      </c>
      <c r="D10546" s="0" t="str">
        <f aca="false">IF($A10546="","",INDEX(CARTAO_COMPRAS!$E:$E,INT((ROW()-2)/20)+2))</f>
        <v/>
      </c>
      <c r="E10546" s="0" t="str">
        <f aca="false">IF($A10546="","",INDEX(CARTAO_COMPRAS!$H:$H,INT((ROW()-2)/20)+2)+MOD(ROW()-2,20))</f>
        <v/>
      </c>
      <c r="F10546" s="0" t="str">
        <f aca="false">IF($A10546="","",INDEX(CARTAO_COMPRAS!$G:$G,INT((ROW()-2)/20)+2))</f>
        <v/>
      </c>
      <c r="G10546" s="5" t="str">
        <f aca="false">IF($A10546="","",INDEX(CARTAO_COMPRAS!$I:$I,INT((ROW()-2)/20)+2))</f>
        <v/>
      </c>
      <c r="H10546" s="4" t="str">
        <f aca="false">IF($A10546="","",EDATE(INDEX(CARTAO_COMPRAS!$J:$J,INT((ROW()-2)/20)+2),MOD(ROW()-2,20)))</f>
        <v/>
      </c>
      <c r="I10546" s="4" t="str">
        <f aca="false">IF($H10546="","",$H10546-WEEKDAY($H10546,2)+1)</f>
        <v/>
      </c>
      <c r="J10546" s="4" t="str">
        <f aca="false">IF($I10546="","",$I10546+6)</f>
        <v/>
      </c>
      <c r="K10546" s="6" t="str">
        <f aca="false">IF($H10546="","",DATE(YEAR($H10546),MONTH($H10546),1))</f>
        <v/>
      </c>
      <c r="L10546" s="0" t="str">
        <f aca="false">IF($A10546="","",INDEX(CARTAO_COMPRAS!$K:$K,INT((ROW()-2)/20)+2))</f>
        <v/>
      </c>
      <c r="M10546" s="0" t="str">
        <f aca="false">IF($A10546="","","Compra no cartão")</f>
        <v/>
      </c>
    </row>
    <row r="10547" customFormat="false" ht="13.5" hidden="false" customHeight="false" outlineLevel="0" collapsed="false">
      <c r="A10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7" s="0" t="str">
        <f aca="false">IF($A10547="","",INDEX(CARTAO_COMPRAS!$C:$C,INT((ROW()-2)/20)+2))</f>
        <v/>
      </c>
      <c r="C10547" s="0" t="str">
        <f aca="false">IF($A10547="","",INDEX(CARTAO_COMPRAS!$D:$D,INT((ROW()-2)/20)+2))</f>
        <v/>
      </c>
      <c r="D10547" s="0" t="str">
        <f aca="false">IF($A10547="","",INDEX(CARTAO_COMPRAS!$E:$E,INT((ROW()-2)/20)+2))</f>
        <v/>
      </c>
      <c r="E10547" s="0" t="str">
        <f aca="false">IF($A10547="","",INDEX(CARTAO_COMPRAS!$H:$H,INT((ROW()-2)/20)+2)+MOD(ROW()-2,20))</f>
        <v/>
      </c>
      <c r="F10547" s="0" t="str">
        <f aca="false">IF($A10547="","",INDEX(CARTAO_COMPRAS!$G:$G,INT((ROW()-2)/20)+2))</f>
        <v/>
      </c>
      <c r="G10547" s="5" t="str">
        <f aca="false">IF($A10547="","",INDEX(CARTAO_COMPRAS!$I:$I,INT((ROW()-2)/20)+2))</f>
        <v/>
      </c>
      <c r="H10547" s="4" t="str">
        <f aca="false">IF($A10547="","",EDATE(INDEX(CARTAO_COMPRAS!$J:$J,INT((ROW()-2)/20)+2),MOD(ROW()-2,20)))</f>
        <v/>
      </c>
      <c r="I10547" s="4" t="str">
        <f aca="false">IF($H10547="","",$H10547-WEEKDAY($H10547,2)+1)</f>
        <v/>
      </c>
      <c r="J10547" s="4" t="str">
        <f aca="false">IF($I10547="","",$I10547+6)</f>
        <v/>
      </c>
      <c r="K10547" s="6" t="str">
        <f aca="false">IF($H10547="","",DATE(YEAR($H10547),MONTH($H10547),1))</f>
        <v/>
      </c>
      <c r="L10547" s="0" t="str">
        <f aca="false">IF($A10547="","",INDEX(CARTAO_COMPRAS!$K:$K,INT((ROW()-2)/20)+2))</f>
        <v/>
      </c>
      <c r="M10547" s="0" t="str">
        <f aca="false">IF($A10547="","","Compra no cartão")</f>
        <v/>
      </c>
    </row>
    <row r="10548" customFormat="false" ht="13.5" hidden="false" customHeight="false" outlineLevel="0" collapsed="false">
      <c r="A10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8" s="0" t="str">
        <f aca="false">IF($A10548="","",INDEX(CARTAO_COMPRAS!$C:$C,INT((ROW()-2)/20)+2))</f>
        <v/>
      </c>
      <c r="C10548" s="0" t="str">
        <f aca="false">IF($A10548="","",INDEX(CARTAO_COMPRAS!$D:$D,INT((ROW()-2)/20)+2))</f>
        <v/>
      </c>
      <c r="D10548" s="0" t="str">
        <f aca="false">IF($A10548="","",INDEX(CARTAO_COMPRAS!$E:$E,INT((ROW()-2)/20)+2))</f>
        <v/>
      </c>
      <c r="E10548" s="0" t="str">
        <f aca="false">IF($A10548="","",INDEX(CARTAO_COMPRAS!$H:$H,INT((ROW()-2)/20)+2)+MOD(ROW()-2,20))</f>
        <v/>
      </c>
      <c r="F10548" s="0" t="str">
        <f aca="false">IF($A10548="","",INDEX(CARTAO_COMPRAS!$G:$G,INT((ROW()-2)/20)+2))</f>
        <v/>
      </c>
      <c r="G10548" s="5" t="str">
        <f aca="false">IF($A10548="","",INDEX(CARTAO_COMPRAS!$I:$I,INT((ROW()-2)/20)+2))</f>
        <v/>
      </c>
      <c r="H10548" s="4" t="str">
        <f aca="false">IF($A10548="","",EDATE(INDEX(CARTAO_COMPRAS!$J:$J,INT((ROW()-2)/20)+2),MOD(ROW()-2,20)))</f>
        <v/>
      </c>
      <c r="I10548" s="4" t="str">
        <f aca="false">IF($H10548="","",$H10548-WEEKDAY($H10548,2)+1)</f>
        <v/>
      </c>
      <c r="J10548" s="4" t="str">
        <f aca="false">IF($I10548="","",$I10548+6)</f>
        <v/>
      </c>
      <c r="K10548" s="6" t="str">
        <f aca="false">IF($H10548="","",DATE(YEAR($H10548),MONTH($H10548),1))</f>
        <v/>
      </c>
      <c r="L10548" s="0" t="str">
        <f aca="false">IF($A10548="","",INDEX(CARTAO_COMPRAS!$K:$K,INT((ROW()-2)/20)+2))</f>
        <v/>
      </c>
      <c r="M10548" s="0" t="str">
        <f aca="false">IF($A10548="","","Compra no cartão")</f>
        <v/>
      </c>
    </row>
    <row r="10549" customFormat="false" ht="13.5" hidden="false" customHeight="false" outlineLevel="0" collapsed="false">
      <c r="A10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49" s="0" t="str">
        <f aca="false">IF($A10549="","",INDEX(CARTAO_COMPRAS!$C:$C,INT((ROW()-2)/20)+2))</f>
        <v/>
      </c>
      <c r="C10549" s="0" t="str">
        <f aca="false">IF($A10549="","",INDEX(CARTAO_COMPRAS!$D:$D,INT((ROW()-2)/20)+2))</f>
        <v/>
      </c>
      <c r="D10549" s="0" t="str">
        <f aca="false">IF($A10549="","",INDEX(CARTAO_COMPRAS!$E:$E,INT((ROW()-2)/20)+2))</f>
        <v/>
      </c>
      <c r="E10549" s="0" t="str">
        <f aca="false">IF($A10549="","",INDEX(CARTAO_COMPRAS!$H:$H,INT((ROW()-2)/20)+2)+MOD(ROW()-2,20))</f>
        <v/>
      </c>
      <c r="F10549" s="0" t="str">
        <f aca="false">IF($A10549="","",INDEX(CARTAO_COMPRAS!$G:$G,INT((ROW()-2)/20)+2))</f>
        <v/>
      </c>
      <c r="G10549" s="5" t="str">
        <f aca="false">IF($A10549="","",INDEX(CARTAO_COMPRAS!$I:$I,INT((ROW()-2)/20)+2))</f>
        <v/>
      </c>
      <c r="H10549" s="4" t="str">
        <f aca="false">IF($A10549="","",EDATE(INDEX(CARTAO_COMPRAS!$J:$J,INT((ROW()-2)/20)+2),MOD(ROW()-2,20)))</f>
        <v/>
      </c>
      <c r="I10549" s="4" t="str">
        <f aca="false">IF($H10549="","",$H10549-WEEKDAY($H10549,2)+1)</f>
        <v/>
      </c>
      <c r="J10549" s="4" t="str">
        <f aca="false">IF($I10549="","",$I10549+6)</f>
        <v/>
      </c>
      <c r="K10549" s="6" t="str">
        <f aca="false">IF($H10549="","",DATE(YEAR($H10549),MONTH($H10549),1))</f>
        <v/>
      </c>
      <c r="L10549" s="0" t="str">
        <f aca="false">IF($A10549="","",INDEX(CARTAO_COMPRAS!$K:$K,INT((ROW()-2)/20)+2))</f>
        <v/>
      </c>
      <c r="M10549" s="0" t="str">
        <f aca="false">IF($A10549="","","Compra no cartão")</f>
        <v/>
      </c>
    </row>
    <row r="10550" customFormat="false" ht="13.5" hidden="false" customHeight="false" outlineLevel="0" collapsed="false">
      <c r="A10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0" s="0" t="str">
        <f aca="false">IF($A10550="","",INDEX(CARTAO_COMPRAS!$C:$C,INT((ROW()-2)/20)+2))</f>
        <v/>
      </c>
      <c r="C10550" s="0" t="str">
        <f aca="false">IF($A10550="","",INDEX(CARTAO_COMPRAS!$D:$D,INT((ROW()-2)/20)+2))</f>
        <v/>
      </c>
      <c r="D10550" s="0" t="str">
        <f aca="false">IF($A10550="","",INDEX(CARTAO_COMPRAS!$E:$E,INT((ROW()-2)/20)+2))</f>
        <v/>
      </c>
      <c r="E10550" s="0" t="str">
        <f aca="false">IF($A10550="","",INDEX(CARTAO_COMPRAS!$H:$H,INT((ROW()-2)/20)+2)+MOD(ROW()-2,20))</f>
        <v/>
      </c>
      <c r="F10550" s="0" t="str">
        <f aca="false">IF($A10550="","",INDEX(CARTAO_COMPRAS!$G:$G,INT((ROW()-2)/20)+2))</f>
        <v/>
      </c>
      <c r="G10550" s="5" t="str">
        <f aca="false">IF($A10550="","",INDEX(CARTAO_COMPRAS!$I:$I,INT((ROW()-2)/20)+2))</f>
        <v/>
      </c>
      <c r="H10550" s="4" t="str">
        <f aca="false">IF($A10550="","",EDATE(INDEX(CARTAO_COMPRAS!$J:$J,INT((ROW()-2)/20)+2),MOD(ROW()-2,20)))</f>
        <v/>
      </c>
      <c r="I10550" s="4" t="str">
        <f aca="false">IF($H10550="","",$H10550-WEEKDAY($H10550,2)+1)</f>
        <v/>
      </c>
      <c r="J10550" s="4" t="str">
        <f aca="false">IF($I10550="","",$I10550+6)</f>
        <v/>
      </c>
      <c r="K10550" s="6" t="str">
        <f aca="false">IF($H10550="","",DATE(YEAR($H10550),MONTH($H10550),1))</f>
        <v/>
      </c>
      <c r="L10550" s="0" t="str">
        <f aca="false">IF($A10550="","",INDEX(CARTAO_COMPRAS!$K:$K,INT((ROW()-2)/20)+2))</f>
        <v/>
      </c>
      <c r="M10550" s="0" t="str">
        <f aca="false">IF($A10550="","","Compra no cartão")</f>
        <v/>
      </c>
    </row>
    <row r="10551" customFormat="false" ht="13.5" hidden="false" customHeight="false" outlineLevel="0" collapsed="false">
      <c r="A10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1" s="0" t="str">
        <f aca="false">IF($A10551="","",INDEX(CARTAO_COMPRAS!$C:$C,INT((ROW()-2)/20)+2))</f>
        <v/>
      </c>
      <c r="C10551" s="0" t="str">
        <f aca="false">IF($A10551="","",INDEX(CARTAO_COMPRAS!$D:$D,INT((ROW()-2)/20)+2))</f>
        <v/>
      </c>
      <c r="D10551" s="0" t="str">
        <f aca="false">IF($A10551="","",INDEX(CARTAO_COMPRAS!$E:$E,INT((ROW()-2)/20)+2))</f>
        <v/>
      </c>
      <c r="E10551" s="0" t="str">
        <f aca="false">IF($A10551="","",INDEX(CARTAO_COMPRAS!$H:$H,INT((ROW()-2)/20)+2)+MOD(ROW()-2,20))</f>
        <v/>
      </c>
      <c r="F10551" s="0" t="str">
        <f aca="false">IF($A10551="","",INDEX(CARTAO_COMPRAS!$G:$G,INT((ROW()-2)/20)+2))</f>
        <v/>
      </c>
      <c r="G10551" s="5" t="str">
        <f aca="false">IF($A10551="","",INDEX(CARTAO_COMPRAS!$I:$I,INT((ROW()-2)/20)+2))</f>
        <v/>
      </c>
      <c r="H10551" s="4" t="str">
        <f aca="false">IF($A10551="","",EDATE(INDEX(CARTAO_COMPRAS!$J:$J,INT((ROW()-2)/20)+2),MOD(ROW()-2,20)))</f>
        <v/>
      </c>
      <c r="I10551" s="4" t="str">
        <f aca="false">IF($H10551="","",$H10551-WEEKDAY($H10551,2)+1)</f>
        <v/>
      </c>
      <c r="J10551" s="4" t="str">
        <f aca="false">IF($I10551="","",$I10551+6)</f>
        <v/>
      </c>
      <c r="K10551" s="6" t="str">
        <f aca="false">IF($H10551="","",DATE(YEAR($H10551),MONTH($H10551),1))</f>
        <v/>
      </c>
      <c r="L10551" s="0" t="str">
        <f aca="false">IF($A10551="","",INDEX(CARTAO_COMPRAS!$K:$K,INT((ROW()-2)/20)+2))</f>
        <v/>
      </c>
      <c r="M10551" s="0" t="str">
        <f aca="false">IF($A10551="","","Compra no cartão")</f>
        <v/>
      </c>
    </row>
    <row r="10552" customFormat="false" ht="13.5" hidden="false" customHeight="false" outlineLevel="0" collapsed="false">
      <c r="A10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2" s="0" t="str">
        <f aca="false">IF($A10552="","",INDEX(CARTAO_COMPRAS!$C:$C,INT((ROW()-2)/20)+2))</f>
        <v/>
      </c>
      <c r="C10552" s="0" t="str">
        <f aca="false">IF($A10552="","",INDEX(CARTAO_COMPRAS!$D:$D,INT((ROW()-2)/20)+2))</f>
        <v/>
      </c>
      <c r="D10552" s="0" t="str">
        <f aca="false">IF($A10552="","",INDEX(CARTAO_COMPRAS!$E:$E,INT((ROW()-2)/20)+2))</f>
        <v/>
      </c>
      <c r="E10552" s="0" t="str">
        <f aca="false">IF($A10552="","",INDEX(CARTAO_COMPRAS!$H:$H,INT((ROW()-2)/20)+2)+MOD(ROW()-2,20))</f>
        <v/>
      </c>
      <c r="F10552" s="0" t="str">
        <f aca="false">IF($A10552="","",INDEX(CARTAO_COMPRAS!$G:$G,INT((ROW()-2)/20)+2))</f>
        <v/>
      </c>
      <c r="G10552" s="5" t="str">
        <f aca="false">IF($A10552="","",INDEX(CARTAO_COMPRAS!$I:$I,INT((ROW()-2)/20)+2))</f>
        <v/>
      </c>
      <c r="H10552" s="4" t="str">
        <f aca="false">IF($A10552="","",EDATE(INDEX(CARTAO_COMPRAS!$J:$J,INT((ROW()-2)/20)+2),MOD(ROW()-2,20)))</f>
        <v/>
      </c>
      <c r="I10552" s="4" t="str">
        <f aca="false">IF($H10552="","",$H10552-WEEKDAY($H10552,2)+1)</f>
        <v/>
      </c>
      <c r="J10552" s="4" t="str">
        <f aca="false">IF($I10552="","",$I10552+6)</f>
        <v/>
      </c>
      <c r="K10552" s="6" t="str">
        <f aca="false">IF($H10552="","",DATE(YEAR($H10552),MONTH($H10552),1))</f>
        <v/>
      </c>
      <c r="L10552" s="0" t="str">
        <f aca="false">IF($A10552="","",INDEX(CARTAO_COMPRAS!$K:$K,INT((ROW()-2)/20)+2))</f>
        <v/>
      </c>
      <c r="M10552" s="0" t="str">
        <f aca="false">IF($A10552="","","Compra no cartão")</f>
        <v/>
      </c>
    </row>
    <row r="10553" customFormat="false" ht="13.5" hidden="false" customHeight="false" outlineLevel="0" collapsed="false">
      <c r="A10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3" s="0" t="str">
        <f aca="false">IF($A10553="","",INDEX(CARTAO_COMPRAS!$C:$C,INT((ROW()-2)/20)+2))</f>
        <v/>
      </c>
      <c r="C10553" s="0" t="str">
        <f aca="false">IF($A10553="","",INDEX(CARTAO_COMPRAS!$D:$D,INT((ROW()-2)/20)+2))</f>
        <v/>
      </c>
      <c r="D10553" s="0" t="str">
        <f aca="false">IF($A10553="","",INDEX(CARTAO_COMPRAS!$E:$E,INT((ROW()-2)/20)+2))</f>
        <v/>
      </c>
      <c r="E10553" s="0" t="str">
        <f aca="false">IF($A10553="","",INDEX(CARTAO_COMPRAS!$H:$H,INT((ROW()-2)/20)+2)+MOD(ROW()-2,20))</f>
        <v/>
      </c>
      <c r="F10553" s="0" t="str">
        <f aca="false">IF($A10553="","",INDEX(CARTAO_COMPRAS!$G:$G,INT((ROW()-2)/20)+2))</f>
        <v/>
      </c>
      <c r="G10553" s="5" t="str">
        <f aca="false">IF($A10553="","",INDEX(CARTAO_COMPRAS!$I:$I,INT((ROW()-2)/20)+2))</f>
        <v/>
      </c>
      <c r="H10553" s="4" t="str">
        <f aca="false">IF($A10553="","",EDATE(INDEX(CARTAO_COMPRAS!$J:$J,INT((ROW()-2)/20)+2),MOD(ROW()-2,20)))</f>
        <v/>
      </c>
      <c r="I10553" s="4" t="str">
        <f aca="false">IF($H10553="","",$H10553-WEEKDAY($H10553,2)+1)</f>
        <v/>
      </c>
      <c r="J10553" s="4" t="str">
        <f aca="false">IF($I10553="","",$I10553+6)</f>
        <v/>
      </c>
      <c r="K10553" s="6" t="str">
        <f aca="false">IF($H10553="","",DATE(YEAR($H10553),MONTH($H10553),1))</f>
        <v/>
      </c>
      <c r="L10553" s="0" t="str">
        <f aca="false">IF($A10553="","",INDEX(CARTAO_COMPRAS!$K:$K,INT((ROW()-2)/20)+2))</f>
        <v/>
      </c>
      <c r="M10553" s="0" t="str">
        <f aca="false">IF($A10553="","","Compra no cartão")</f>
        <v/>
      </c>
    </row>
    <row r="10554" customFormat="false" ht="13.5" hidden="false" customHeight="false" outlineLevel="0" collapsed="false">
      <c r="A10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4" s="0" t="str">
        <f aca="false">IF($A10554="","",INDEX(CARTAO_COMPRAS!$C:$C,INT((ROW()-2)/20)+2))</f>
        <v/>
      </c>
      <c r="C10554" s="0" t="str">
        <f aca="false">IF($A10554="","",INDEX(CARTAO_COMPRAS!$D:$D,INT((ROW()-2)/20)+2))</f>
        <v/>
      </c>
      <c r="D10554" s="0" t="str">
        <f aca="false">IF($A10554="","",INDEX(CARTAO_COMPRAS!$E:$E,INT((ROW()-2)/20)+2))</f>
        <v/>
      </c>
      <c r="E10554" s="0" t="str">
        <f aca="false">IF($A10554="","",INDEX(CARTAO_COMPRAS!$H:$H,INT((ROW()-2)/20)+2)+MOD(ROW()-2,20))</f>
        <v/>
      </c>
      <c r="F10554" s="0" t="str">
        <f aca="false">IF($A10554="","",INDEX(CARTAO_COMPRAS!$G:$G,INT((ROW()-2)/20)+2))</f>
        <v/>
      </c>
      <c r="G10554" s="5" t="str">
        <f aca="false">IF($A10554="","",INDEX(CARTAO_COMPRAS!$I:$I,INT((ROW()-2)/20)+2))</f>
        <v/>
      </c>
      <c r="H10554" s="4" t="str">
        <f aca="false">IF($A10554="","",EDATE(INDEX(CARTAO_COMPRAS!$J:$J,INT((ROW()-2)/20)+2),MOD(ROW()-2,20)))</f>
        <v/>
      </c>
      <c r="I10554" s="4" t="str">
        <f aca="false">IF($H10554="","",$H10554-WEEKDAY($H10554,2)+1)</f>
        <v/>
      </c>
      <c r="J10554" s="4" t="str">
        <f aca="false">IF($I10554="","",$I10554+6)</f>
        <v/>
      </c>
      <c r="K10554" s="6" t="str">
        <f aca="false">IF($H10554="","",DATE(YEAR($H10554),MONTH($H10554),1))</f>
        <v/>
      </c>
      <c r="L10554" s="0" t="str">
        <f aca="false">IF($A10554="","",INDEX(CARTAO_COMPRAS!$K:$K,INT((ROW()-2)/20)+2))</f>
        <v/>
      </c>
      <c r="M10554" s="0" t="str">
        <f aca="false">IF($A10554="","","Compra no cartão")</f>
        <v/>
      </c>
    </row>
    <row r="10555" customFormat="false" ht="13.5" hidden="false" customHeight="false" outlineLevel="0" collapsed="false">
      <c r="A10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5" s="0" t="str">
        <f aca="false">IF($A10555="","",INDEX(CARTAO_COMPRAS!$C:$C,INT((ROW()-2)/20)+2))</f>
        <v/>
      </c>
      <c r="C10555" s="0" t="str">
        <f aca="false">IF($A10555="","",INDEX(CARTAO_COMPRAS!$D:$D,INT((ROW()-2)/20)+2))</f>
        <v/>
      </c>
      <c r="D10555" s="0" t="str">
        <f aca="false">IF($A10555="","",INDEX(CARTAO_COMPRAS!$E:$E,INT((ROW()-2)/20)+2))</f>
        <v/>
      </c>
      <c r="E10555" s="0" t="str">
        <f aca="false">IF($A10555="","",INDEX(CARTAO_COMPRAS!$H:$H,INT((ROW()-2)/20)+2)+MOD(ROW()-2,20))</f>
        <v/>
      </c>
      <c r="F10555" s="0" t="str">
        <f aca="false">IF($A10555="","",INDEX(CARTAO_COMPRAS!$G:$G,INT((ROW()-2)/20)+2))</f>
        <v/>
      </c>
      <c r="G10555" s="5" t="str">
        <f aca="false">IF($A10555="","",INDEX(CARTAO_COMPRAS!$I:$I,INT((ROW()-2)/20)+2))</f>
        <v/>
      </c>
      <c r="H10555" s="4" t="str">
        <f aca="false">IF($A10555="","",EDATE(INDEX(CARTAO_COMPRAS!$J:$J,INT((ROW()-2)/20)+2),MOD(ROW()-2,20)))</f>
        <v/>
      </c>
      <c r="I10555" s="4" t="str">
        <f aca="false">IF($H10555="","",$H10555-WEEKDAY($H10555,2)+1)</f>
        <v/>
      </c>
      <c r="J10555" s="4" t="str">
        <f aca="false">IF($I10555="","",$I10555+6)</f>
        <v/>
      </c>
      <c r="K10555" s="6" t="str">
        <f aca="false">IF($H10555="","",DATE(YEAR($H10555),MONTH($H10555),1))</f>
        <v/>
      </c>
      <c r="L10555" s="0" t="str">
        <f aca="false">IF($A10555="","",INDEX(CARTAO_COMPRAS!$K:$K,INT((ROW()-2)/20)+2))</f>
        <v/>
      </c>
      <c r="M10555" s="0" t="str">
        <f aca="false">IF($A10555="","","Compra no cartão")</f>
        <v/>
      </c>
    </row>
    <row r="10556" customFormat="false" ht="13.5" hidden="false" customHeight="false" outlineLevel="0" collapsed="false">
      <c r="A10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6" s="0" t="str">
        <f aca="false">IF($A10556="","",INDEX(CARTAO_COMPRAS!$C:$C,INT((ROW()-2)/20)+2))</f>
        <v/>
      </c>
      <c r="C10556" s="0" t="str">
        <f aca="false">IF($A10556="","",INDEX(CARTAO_COMPRAS!$D:$D,INT((ROW()-2)/20)+2))</f>
        <v/>
      </c>
      <c r="D10556" s="0" t="str">
        <f aca="false">IF($A10556="","",INDEX(CARTAO_COMPRAS!$E:$E,INT((ROW()-2)/20)+2))</f>
        <v/>
      </c>
      <c r="E10556" s="0" t="str">
        <f aca="false">IF($A10556="","",INDEX(CARTAO_COMPRAS!$H:$H,INT((ROW()-2)/20)+2)+MOD(ROW()-2,20))</f>
        <v/>
      </c>
      <c r="F10556" s="0" t="str">
        <f aca="false">IF($A10556="","",INDEX(CARTAO_COMPRAS!$G:$G,INT((ROW()-2)/20)+2))</f>
        <v/>
      </c>
      <c r="G10556" s="5" t="str">
        <f aca="false">IF($A10556="","",INDEX(CARTAO_COMPRAS!$I:$I,INT((ROW()-2)/20)+2))</f>
        <v/>
      </c>
      <c r="H10556" s="4" t="str">
        <f aca="false">IF($A10556="","",EDATE(INDEX(CARTAO_COMPRAS!$J:$J,INT((ROW()-2)/20)+2),MOD(ROW()-2,20)))</f>
        <v/>
      </c>
      <c r="I10556" s="4" t="str">
        <f aca="false">IF($H10556="","",$H10556-WEEKDAY($H10556,2)+1)</f>
        <v/>
      </c>
      <c r="J10556" s="4" t="str">
        <f aca="false">IF($I10556="","",$I10556+6)</f>
        <v/>
      </c>
      <c r="K10556" s="6" t="str">
        <f aca="false">IF($H10556="","",DATE(YEAR($H10556),MONTH($H10556),1))</f>
        <v/>
      </c>
      <c r="L10556" s="0" t="str">
        <f aca="false">IF($A10556="","",INDEX(CARTAO_COMPRAS!$K:$K,INT((ROW()-2)/20)+2))</f>
        <v/>
      </c>
      <c r="M10556" s="0" t="str">
        <f aca="false">IF($A10556="","","Compra no cartão")</f>
        <v/>
      </c>
    </row>
    <row r="10557" customFormat="false" ht="13.5" hidden="false" customHeight="false" outlineLevel="0" collapsed="false">
      <c r="A10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7" s="0" t="str">
        <f aca="false">IF($A10557="","",INDEX(CARTAO_COMPRAS!$C:$C,INT((ROW()-2)/20)+2))</f>
        <v/>
      </c>
      <c r="C10557" s="0" t="str">
        <f aca="false">IF($A10557="","",INDEX(CARTAO_COMPRAS!$D:$D,INT((ROW()-2)/20)+2))</f>
        <v/>
      </c>
      <c r="D10557" s="0" t="str">
        <f aca="false">IF($A10557="","",INDEX(CARTAO_COMPRAS!$E:$E,INT((ROW()-2)/20)+2))</f>
        <v/>
      </c>
      <c r="E10557" s="0" t="str">
        <f aca="false">IF($A10557="","",INDEX(CARTAO_COMPRAS!$H:$H,INT((ROW()-2)/20)+2)+MOD(ROW()-2,20))</f>
        <v/>
      </c>
      <c r="F10557" s="0" t="str">
        <f aca="false">IF($A10557="","",INDEX(CARTAO_COMPRAS!$G:$G,INT((ROW()-2)/20)+2))</f>
        <v/>
      </c>
      <c r="G10557" s="5" t="str">
        <f aca="false">IF($A10557="","",INDEX(CARTAO_COMPRAS!$I:$I,INT((ROW()-2)/20)+2))</f>
        <v/>
      </c>
      <c r="H10557" s="4" t="str">
        <f aca="false">IF($A10557="","",EDATE(INDEX(CARTAO_COMPRAS!$J:$J,INT((ROW()-2)/20)+2),MOD(ROW()-2,20)))</f>
        <v/>
      </c>
      <c r="I10557" s="4" t="str">
        <f aca="false">IF($H10557="","",$H10557-WEEKDAY($H10557,2)+1)</f>
        <v/>
      </c>
      <c r="J10557" s="4" t="str">
        <f aca="false">IF($I10557="","",$I10557+6)</f>
        <v/>
      </c>
      <c r="K10557" s="6" t="str">
        <f aca="false">IF($H10557="","",DATE(YEAR($H10557),MONTH($H10557),1))</f>
        <v/>
      </c>
      <c r="L10557" s="0" t="str">
        <f aca="false">IF($A10557="","",INDEX(CARTAO_COMPRAS!$K:$K,INT((ROW()-2)/20)+2))</f>
        <v/>
      </c>
      <c r="M10557" s="0" t="str">
        <f aca="false">IF($A10557="","","Compra no cartão")</f>
        <v/>
      </c>
    </row>
    <row r="10558" customFormat="false" ht="13.5" hidden="false" customHeight="false" outlineLevel="0" collapsed="false">
      <c r="A10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8" s="0" t="str">
        <f aca="false">IF($A10558="","",INDEX(CARTAO_COMPRAS!$C:$C,INT((ROW()-2)/20)+2))</f>
        <v/>
      </c>
      <c r="C10558" s="0" t="str">
        <f aca="false">IF($A10558="","",INDEX(CARTAO_COMPRAS!$D:$D,INT((ROW()-2)/20)+2))</f>
        <v/>
      </c>
      <c r="D10558" s="0" t="str">
        <f aca="false">IF($A10558="","",INDEX(CARTAO_COMPRAS!$E:$E,INT((ROW()-2)/20)+2))</f>
        <v/>
      </c>
      <c r="E10558" s="0" t="str">
        <f aca="false">IF($A10558="","",INDEX(CARTAO_COMPRAS!$H:$H,INT((ROW()-2)/20)+2)+MOD(ROW()-2,20))</f>
        <v/>
      </c>
      <c r="F10558" s="0" t="str">
        <f aca="false">IF($A10558="","",INDEX(CARTAO_COMPRAS!$G:$G,INT((ROW()-2)/20)+2))</f>
        <v/>
      </c>
      <c r="G10558" s="5" t="str">
        <f aca="false">IF($A10558="","",INDEX(CARTAO_COMPRAS!$I:$I,INT((ROW()-2)/20)+2))</f>
        <v/>
      </c>
      <c r="H10558" s="4" t="str">
        <f aca="false">IF($A10558="","",EDATE(INDEX(CARTAO_COMPRAS!$J:$J,INT((ROW()-2)/20)+2),MOD(ROW()-2,20)))</f>
        <v/>
      </c>
      <c r="I10558" s="4" t="str">
        <f aca="false">IF($H10558="","",$H10558-WEEKDAY($H10558,2)+1)</f>
        <v/>
      </c>
      <c r="J10558" s="4" t="str">
        <f aca="false">IF($I10558="","",$I10558+6)</f>
        <v/>
      </c>
      <c r="K10558" s="6" t="str">
        <f aca="false">IF($H10558="","",DATE(YEAR($H10558),MONTH($H10558),1))</f>
        <v/>
      </c>
      <c r="L10558" s="0" t="str">
        <f aca="false">IF($A10558="","",INDEX(CARTAO_COMPRAS!$K:$K,INT((ROW()-2)/20)+2))</f>
        <v/>
      </c>
      <c r="M10558" s="0" t="str">
        <f aca="false">IF($A10558="","","Compra no cartão")</f>
        <v/>
      </c>
    </row>
    <row r="10559" customFormat="false" ht="13.5" hidden="false" customHeight="false" outlineLevel="0" collapsed="false">
      <c r="A10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59" s="0" t="str">
        <f aca="false">IF($A10559="","",INDEX(CARTAO_COMPRAS!$C:$C,INT((ROW()-2)/20)+2))</f>
        <v/>
      </c>
      <c r="C10559" s="0" t="str">
        <f aca="false">IF($A10559="","",INDEX(CARTAO_COMPRAS!$D:$D,INT((ROW()-2)/20)+2))</f>
        <v/>
      </c>
      <c r="D10559" s="0" t="str">
        <f aca="false">IF($A10559="","",INDEX(CARTAO_COMPRAS!$E:$E,INT((ROW()-2)/20)+2))</f>
        <v/>
      </c>
      <c r="E10559" s="0" t="str">
        <f aca="false">IF($A10559="","",INDEX(CARTAO_COMPRAS!$H:$H,INT((ROW()-2)/20)+2)+MOD(ROW()-2,20))</f>
        <v/>
      </c>
      <c r="F10559" s="0" t="str">
        <f aca="false">IF($A10559="","",INDEX(CARTAO_COMPRAS!$G:$G,INT((ROW()-2)/20)+2))</f>
        <v/>
      </c>
      <c r="G10559" s="5" t="str">
        <f aca="false">IF($A10559="","",INDEX(CARTAO_COMPRAS!$I:$I,INT((ROW()-2)/20)+2))</f>
        <v/>
      </c>
      <c r="H10559" s="4" t="str">
        <f aca="false">IF($A10559="","",EDATE(INDEX(CARTAO_COMPRAS!$J:$J,INT((ROW()-2)/20)+2),MOD(ROW()-2,20)))</f>
        <v/>
      </c>
      <c r="I10559" s="4" t="str">
        <f aca="false">IF($H10559="","",$H10559-WEEKDAY($H10559,2)+1)</f>
        <v/>
      </c>
      <c r="J10559" s="4" t="str">
        <f aca="false">IF($I10559="","",$I10559+6)</f>
        <v/>
      </c>
      <c r="K10559" s="6" t="str">
        <f aca="false">IF($H10559="","",DATE(YEAR($H10559),MONTH($H10559),1))</f>
        <v/>
      </c>
      <c r="L10559" s="0" t="str">
        <f aca="false">IF($A10559="","",INDEX(CARTAO_COMPRAS!$K:$K,INT((ROW()-2)/20)+2))</f>
        <v/>
      </c>
      <c r="M10559" s="0" t="str">
        <f aca="false">IF($A10559="","","Compra no cartão")</f>
        <v/>
      </c>
    </row>
    <row r="10560" customFormat="false" ht="13.5" hidden="false" customHeight="false" outlineLevel="0" collapsed="false">
      <c r="A10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0" s="0" t="str">
        <f aca="false">IF($A10560="","",INDEX(CARTAO_COMPRAS!$C:$C,INT((ROW()-2)/20)+2))</f>
        <v/>
      </c>
      <c r="C10560" s="0" t="str">
        <f aca="false">IF($A10560="","",INDEX(CARTAO_COMPRAS!$D:$D,INT((ROW()-2)/20)+2))</f>
        <v/>
      </c>
      <c r="D10560" s="0" t="str">
        <f aca="false">IF($A10560="","",INDEX(CARTAO_COMPRAS!$E:$E,INT((ROW()-2)/20)+2))</f>
        <v/>
      </c>
      <c r="E10560" s="0" t="str">
        <f aca="false">IF($A10560="","",INDEX(CARTAO_COMPRAS!$H:$H,INT((ROW()-2)/20)+2)+MOD(ROW()-2,20))</f>
        <v/>
      </c>
      <c r="F10560" s="0" t="str">
        <f aca="false">IF($A10560="","",INDEX(CARTAO_COMPRAS!$G:$G,INT((ROW()-2)/20)+2))</f>
        <v/>
      </c>
      <c r="G10560" s="5" t="str">
        <f aca="false">IF($A10560="","",INDEX(CARTAO_COMPRAS!$I:$I,INT((ROW()-2)/20)+2))</f>
        <v/>
      </c>
      <c r="H10560" s="4" t="str">
        <f aca="false">IF($A10560="","",EDATE(INDEX(CARTAO_COMPRAS!$J:$J,INT((ROW()-2)/20)+2),MOD(ROW()-2,20)))</f>
        <v/>
      </c>
      <c r="I10560" s="4" t="str">
        <f aca="false">IF($H10560="","",$H10560-WEEKDAY($H10560,2)+1)</f>
        <v/>
      </c>
      <c r="J10560" s="4" t="str">
        <f aca="false">IF($I10560="","",$I10560+6)</f>
        <v/>
      </c>
      <c r="K10560" s="6" t="str">
        <f aca="false">IF($H10560="","",DATE(YEAR($H10560),MONTH($H10560),1))</f>
        <v/>
      </c>
      <c r="L10560" s="0" t="str">
        <f aca="false">IF($A10560="","",INDEX(CARTAO_COMPRAS!$K:$K,INT((ROW()-2)/20)+2))</f>
        <v/>
      </c>
      <c r="M10560" s="0" t="str">
        <f aca="false">IF($A10560="","","Compra no cartão")</f>
        <v/>
      </c>
    </row>
    <row r="10561" customFormat="false" ht="13.5" hidden="false" customHeight="false" outlineLevel="0" collapsed="false">
      <c r="A10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1" s="0" t="str">
        <f aca="false">IF($A10561="","",INDEX(CARTAO_COMPRAS!$C:$C,INT((ROW()-2)/20)+2))</f>
        <v/>
      </c>
      <c r="C10561" s="0" t="str">
        <f aca="false">IF($A10561="","",INDEX(CARTAO_COMPRAS!$D:$D,INT((ROW()-2)/20)+2))</f>
        <v/>
      </c>
      <c r="D10561" s="0" t="str">
        <f aca="false">IF($A10561="","",INDEX(CARTAO_COMPRAS!$E:$E,INT((ROW()-2)/20)+2))</f>
        <v/>
      </c>
      <c r="E10561" s="0" t="str">
        <f aca="false">IF($A10561="","",INDEX(CARTAO_COMPRAS!$H:$H,INT((ROW()-2)/20)+2)+MOD(ROW()-2,20))</f>
        <v/>
      </c>
      <c r="F10561" s="0" t="str">
        <f aca="false">IF($A10561="","",INDEX(CARTAO_COMPRAS!$G:$G,INT((ROW()-2)/20)+2))</f>
        <v/>
      </c>
      <c r="G10561" s="5" t="str">
        <f aca="false">IF($A10561="","",INDEX(CARTAO_COMPRAS!$I:$I,INT((ROW()-2)/20)+2))</f>
        <v/>
      </c>
      <c r="H10561" s="4" t="str">
        <f aca="false">IF($A10561="","",EDATE(INDEX(CARTAO_COMPRAS!$J:$J,INT((ROW()-2)/20)+2),MOD(ROW()-2,20)))</f>
        <v/>
      </c>
      <c r="I10561" s="4" t="str">
        <f aca="false">IF($H10561="","",$H10561-WEEKDAY($H10561,2)+1)</f>
        <v/>
      </c>
      <c r="J10561" s="4" t="str">
        <f aca="false">IF($I10561="","",$I10561+6)</f>
        <v/>
      </c>
      <c r="K10561" s="6" t="str">
        <f aca="false">IF($H10561="","",DATE(YEAR($H10561),MONTH($H10561),1))</f>
        <v/>
      </c>
      <c r="L10561" s="0" t="str">
        <f aca="false">IF($A10561="","",INDEX(CARTAO_COMPRAS!$K:$K,INT((ROW()-2)/20)+2))</f>
        <v/>
      </c>
      <c r="M10561" s="0" t="str">
        <f aca="false">IF($A10561="","","Compra no cartão")</f>
        <v/>
      </c>
    </row>
    <row r="10562" customFormat="false" ht="13.5" hidden="false" customHeight="false" outlineLevel="0" collapsed="false">
      <c r="A105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2" s="0" t="str">
        <f aca="false">IF($A10562="","",INDEX(CARTAO_COMPRAS!$C:$C,INT((ROW()-2)/20)+2))</f>
        <v/>
      </c>
      <c r="C10562" s="0" t="str">
        <f aca="false">IF($A10562="","",INDEX(CARTAO_COMPRAS!$D:$D,INT((ROW()-2)/20)+2))</f>
        <v/>
      </c>
      <c r="D10562" s="0" t="str">
        <f aca="false">IF($A10562="","",INDEX(CARTAO_COMPRAS!$E:$E,INT((ROW()-2)/20)+2))</f>
        <v/>
      </c>
      <c r="E10562" s="0" t="str">
        <f aca="false">IF($A10562="","",INDEX(CARTAO_COMPRAS!$H:$H,INT((ROW()-2)/20)+2)+MOD(ROW()-2,20))</f>
        <v/>
      </c>
      <c r="F10562" s="0" t="str">
        <f aca="false">IF($A10562="","",INDEX(CARTAO_COMPRAS!$G:$G,INT((ROW()-2)/20)+2))</f>
        <v/>
      </c>
      <c r="G10562" s="5" t="str">
        <f aca="false">IF($A10562="","",INDEX(CARTAO_COMPRAS!$I:$I,INT((ROW()-2)/20)+2))</f>
        <v/>
      </c>
      <c r="H10562" s="4" t="str">
        <f aca="false">IF($A10562="","",EDATE(INDEX(CARTAO_COMPRAS!$J:$J,INT((ROW()-2)/20)+2),MOD(ROW()-2,20)))</f>
        <v/>
      </c>
      <c r="I10562" s="4" t="str">
        <f aca="false">IF($H10562="","",$H10562-WEEKDAY($H10562,2)+1)</f>
        <v/>
      </c>
      <c r="J10562" s="4" t="str">
        <f aca="false">IF($I10562="","",$I10562+6)</f>
        <v/>
      </c>
      <c r="K10562" s="6" t="str">
        <f aca="false">IF($H10562="","",DATE(YEAR($H10562),MONTH($H10562),1))</f>
        <v/>
      </c>
      <c r="L10562" s="0" t="str">
        <f aca="false">IF($A10562="","",INDEX(CARTAO_COMPRAS!$K:$K,INT((ROW()-2)/20)+2))</f>
        <v/>
      </c>
      <c r="M10562" s="0" t="str">
        <f aca="false">IF($A10562="","","Compra no cartão")</f>
        <v/>
      </c>
    </row>
    <row r="10563" customFormat="false" ht="13.5" hidden="false" customHeight="false" outlineLevel="0" collapsed="false">
      <c r="A10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3" s="0" t="str">
        <f aca="false">IF($A10563="","",INDEX(CARTAO_COMPRAS!$C:$C,INT((ROW()-2)/20)+2))</f>
        <v/>
      </c>
      <c r="C10563" s="0" t="str">
        <f aca="false">IF($A10563="","",INDEX(CARTAO_COMPRAS!$D:$D,INT((ROW()-2)/20)+2))</f>
        <v/>
      </c>
      <c r="D10563" s="0" t="str">
        <f aca="false">IF($A10563="","",INDEX(CARTAO_COMPRAS!$E:$E,INT((ROW()-2)/20)+2))</f>
        <v/>
      </c>
      <c r="E10563" s="0" t="str">
        <f aca="false">IF($A10563="","",INDEX(CARTAO_COMPRAS!$H:$H,INT((ROW()-2)/20)+2)+MOD(ROW()-2,20))</f>
        <v/>
      </c>
      <c r="F10563" s="0" t="str">
        <f aca="false">IF($A10563="","",INDEX(CARTAO_COMPRAS!$G:$G,INT((ROW()-2)/20)+2))</f>
        <v/>
      </c>
      <c r="G10563" s="5" t="str">
        <f aca="false">IF($A10563="","",INDEX(CARTAO_COMPRAS!$I:$I,INT((ROW()-2)/20)+2))</f>
        <v/>
      </c>
      <c r="H10563" s="4" t="str">
        <f aca="false">IF($A10563="","",EDATE(INDEX(CARTAO_COMPRAS!$J:$J,INT((ROW()-2)/20)+2),MOD(ROW()-2,20)))</f>
        <v/>
      </c>
      <c r="I10563" s="4" t="str">
        <f aca="false">IF($H10563="","",$H10563-WEEKDAY($H10563,2)+1)</f>
        <v/>
      </c>
      <c r="J10563" s="4" t="str">
        <f aca="false">IF($I10563="","",$I10563+6)</f>
        <v/>
      </c>
      <c r="K10563" s="6" t="str">
        <f aca="false">IF($H10563="","",DATE(YEAR($H10563),MONTH($H10563),1))</f>
        <v/>
      </c>
      <c r="L10563" s="0" t="str">
        <f aca="false">IF($A10563="","",INDEX(CARTAO_COMPRAS!$K:$K,INT((ROW()-2)/20)+2))</f>
        <v/>
      </c>
      <c r="M10563" s="0" t="str">
        <f aca="false">IF($A10563="","","Compra no cartão")</f>
        <v/>
      </c>
    </row>
    <row r="10564" customFormat="false" ht="13.5" hidden="false" customHeight="false" outlineLevel="0" collapsed="false">
      <c r="A10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4" s="0" t="str">
        <f aca="false">IF($A10564="","",INDEX(CARTAO_COMPRAS!$C:$C,INT((ROW()-2)/20)+2))</f>
        <v/>
      </c>
      <c r="C10564" s="0" t="str">
        <f aca="false">IF($A10564="","",INDEX(CARTAO_COMPRAS!$D:$D,INT((ROW()-2)/20)+2))</f>
        <v/>
      </c>
      <c r="D10564" s="0" t="str">
        <f aca="false">IF($A10564="","",INDEX(CARTAO_COMPRAS!$E:$E,INT((ROW()-2)/20)+2))</f>
        <v/>
      </c>
      <c r="E10564" s="0" t="str">
        <f aca="false">IF($A10564="","",INDEX(CARTAO_COMPRAS!$H:$H,INT((ROW()-2)/20)+2)+MOD(ROW()-2,20))</f>
        <v/>
      </c>
      <c r="F10564" s="0" t="str">
        <f aca="false">IF($A10564="","",INDEX(CARTAO_COMPRAS!$G:$G,INT((ROW()-2)/20)+2))</f>
        <v/>
      </c>
      <c r="G10564" s="5" t="str">
        <f aca="false">IF($A10564="","",INDEX(CARTAO_COMPRAS!$I:$I,INT((ROW()-2)/20)+2))</f>
        <v/>
      </c>
      <c r="H10564" s="4" t="str">
        <f aca="false">IF($A10564="","",EDATE(INDEX(CARTAO_COMPRAS!$J:$J,INT((ROW()-2)/20)+2),MOD(ROW()-2,20)))</f>
        <v/>
      </c>
      <c r="I10564" s="4" t="str">
        <f aca="false">IF($H10564="","",$H10564-WEEKDAY($H10564,2)+1)</f>
        <v/>
      </c>
      <c r="J10564" s="4" t="str">
        <f aca="false">IF($I10564="","",$I10564+6)</f>
        <v/>
      </c>
      <c r="K10564" s="6" t="str">
        <f aca="false">IF($H10564="","",DATE(YEAR($H10564),MONTH($H10564),1))</f>
        <v/>
      </c>
      <c r="L10564" s="0" t="str">
        <f aca="false">IF($A10564="","",INDEX(CARTAO_COMPRAS!$K:$K,INT((ROW()-2)/20)+2))</f>
        <v/>
      </c>
      <c r="M10564" s="0" t="str">
        <f aca="false">IF($A10564="","","Compra no cartão")</f>
        <v/>
      </c>
    </row>
    <row r="10565" customFormat="false" ht="13.5" hidden="false" customHeight="false" outlineLevel="0" collapsed="false">
      <c r="A10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5" s="0" t="str">
        <f aca="false">IF($A10565="","",INDEX(CARTAO_COMPRAS!$C:$C,INT((ROW()-2)/20)+2))</f>
        <v/>
      </c>
      <c r="C10565" s="0" t="str">
        <f aca="false">IF($A10565="","",INDEX(CARTAO_COMPRAS!$D:$D,INT((ROW()-2)/20)+2))</f>
        <v/>
      </c>
      <c r="D10565" s="0" t="str">
        <f aca="false">IF($A10565="","",INDEX(CARTAO_COMPRAS!$E:$E,INT((ROW()-2)/20)+2))</f>
        <v/>
      </c>
      <c r="E10565" s="0" t="str">
        <f aca="false">IF($A10565="","",INDEX(CARTAO_COMPRAS!$H:$H,INT((ROW()-2)/20)+2)+MOD(ROW()-2,20))</f>
        <v/>
      </c>
      <c r="F10565" s="0" t="str">
        <f aca="false">IF($A10565="","",INDEX(CARTAO_COMPRAS!$G:$G,INT((ROW()-2)/20)+2))</f>
        <v/>
      </c>
      <c r="G10565" s="5" t="str">
        <f aca="false">IF($A10565="","",INDEX(CARTAO_COMPRAS!$I:$I,INT((ROW()-2)/20)+2))</f>
        <v/>
      </c>
      <c r="H10565" s="4" t="str">
        <f aca="false">IF($A10565="","",EDATE(INDEX(CARTAO_COMPRAS!$J:$J,INT((ROW()-2)/20)+2),MOD(ROW()-2,20)))</f>
        <v/>
      </c>
      <c r="I10565" s="4" t="str">
        <f aca="false">IF($H10565="","",$H10565-WEEKDAY($H10565,2)+1)</f>
        <v/>
      </c>
      <c r="J10565" s="4" t="str">
        <f aca="false">IF($I10565="","",$I10565+6)</f>
        <v/>
      </c>
      <c r="K10565" s="6" t="str">
        <f aca="false">IF($H10565="","",DATE(YEAR($H10565),MONTH($H10565),1))</f>
        <v/>
      </c>
      <c r="L10565" s="0" t="str">
        <f aca="false">IF($A10565="","",INDEX(CARTAO_COMPRAS!$K:$K,INT((ROW()-2)/20)+2))</f>
        <v/>
      </c>
      <c r="M10565" s="0" t="str">
        <f aca="false">IF($A10565="","","Compra no cartão")</f>
        <v/>
      </c>
    </row>
    <row r="10566" customFormat="false" ht="13.5" hidden="false" customHeight="false" outlineLevel="0" collapsed="false">
      <c r="A10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6" s="0" t="str">
        <f aca="false">IF($A10566="","",INDEX(CARTAO_COMPRAS!$C:$C,INT((ROW()-2)/20)+2))</f>
        <v/>
      </c>
      <c r="C10566" s="0" t="str">
        <f aca="false">IF($A10566="","",INDEX(CARTAO_COMPRAS!$D:$D,INT((ROW()-2)/20)+2))</f>
        <v/>
      </c>
      <c r="D10566" s="0" t="str">
        <f aca="false">IF($A10566="","",INDEX(CARTAO_COMPRAS!$E:$E,INT((ROW()-2)/20)+2))</f>
        <v/>
      </c>
      <c r="E10566" s="0" t="str">
        <f aca="false">IF($A10566="","",INDEX(CARTAO_COMPRAS!$H:$H,INT((ROW()-2)/20)+2)+MOD(ROW()-2,20))</f>
        <v/>
      </c>
      <c r="F10566" s="0" t="str">
        <f aca="false">IF($A10566="","",INDEX(CARTAO_COMPRAS!$G:$G,INT((ROW()-2)/20)+2))</f>
        <v/>
      </c>
      <c r="G10566" s="5" t="str">
        <f aca="false">IF($A10566="","",INDEX(CARTAO_COMPRAS!$I:$I,INT((ROW()-2)/20)+2))</f>
        <v/>
      </c>
      <c r="H10566" s="4" t="str">
        <f aca="false">IF($A10566="","",EDATE(INDEX(CARTAO_COMPRAS!$J:$J,INT((ROW()-2)/20)+2),MOD(ROW()-2,20)))</f>
        <v/>
      </c>
      <c r="I10566" s="4" t="str">
        <f aca="false">IF($H10566="","",$H10566-WEEKDAY($H10566,2)+1)</f>
        <v/>
      </c>
      <c r="J10566" s="4" t="str">
        <f aca="false">IF($I10566="","",$I10566+6)</f>
        <v/>
      </c>
      <c r="K10566" s="6" t="str">
        <f aca="false">IF($H10566="","",DATE(YEAR($H10566),MONTH($H10566),1))</f>
        <v/>
      </c>
      <c r="L10566" s="0" t="str">
        <f aca="false">IF($A10566="","",INDEX(CARTAO_COMPRAS!$K:$K,INT((ROW()-2)/20)+2))</f>
        <v/>
      </c>
      <c r="M10566" s="0" t="str">
        <f aca="false">IF($A10566="","","Compra no cartão")</f>
        <v/>
      </c>
    </row>
    <row r="10567" customFormat="false" ht="13.5" hidden="false" customHeight="false" outlineLevel="0" collapsed="false">
      <c r="A10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7" s="0" t="str">
        <f aca="false">IF($A10567="","",INDEX(CARTAO_COMPRAS!$C:$C,INT((ROW()-2)/20)+2))</f>
        <v/>
      </c>
      <c r="C10567" s="0" t="str">
        <f aca="false">IF($A10567="","",INDEX(CARTAO_COMPRAS!$D:$D,INT((ROW()-2)/20)+2))</f>
        <v/>
      </c>
      <c r="D10567" s="0" t="str">
        <f aca="false">IF($A10567="","",INDEX(CARTAO_COMPRAS!$E:$E,INT((ROW()-2)/20)+2))</f>
        <v/>
      </c>
      <c r="E10567" s="0" t="str">
        <f aca="false">IF($A10567="","",INDEX(CARTAO_COMPRAS!$H:$H,INT((ROW()-2)/20)+2)+MOD(ROW()-2,20))</f>
        <v/>
      </c>
      <c r="F10567" s="0" t="str">
        <f aca="false">IF($A10567="","",INDEX(CARTAO_COMPRAS!$G:$G,INT((ROW()-2)/20)+2))</f>
        <v/>
      </c>
      <c r="G10567" s="5" t="str">
        <f aca="false">IF($A10567="","",INDEX(CARTAO_COMPRAS!$I:$I,INT((ROW()-2)/20)+2))</f>
        <v/>
      </c>
      <c r="H10567" s="4" t="str">
        <f aca="false">IF($A10567="","",EDATE(INDEX(CARTAO_COMPRAS!$J:$J,INT((ROW()-2)/20)+2),MOD(ROW()-2,20)))</f>
        <v/>
      </c>
      <c r="I10567" s="4" t="str">
        <f aca="false">IF($H10567="","",$H10567-WEEKDAY($H10567,2)+1)</f>
        <v/>
      </c>
      <c r="J10567" s="4" t="str">
        <f aca="false">IF($I10567="","",$I10567+6)</f>
        <v/>
      </c>
      <c r="K10567" s="6" t="str">
        <f aca="false">IF($H10567="","",DATE(YEAR($H10567),MONTH($H10567),1))</f>
        <v/>
      </c>
      <c r="L10567" s="0" t="str">
        <f aca="false">IF($A10567="","",INDEX(CARTAO_COMPRAS!$K:$K,INT((ROW()-2)/20)+2))</f>
        <v/>
      </c>
      <c r="M10567" s="0" t="str">
        <f aca="false">IF($A10567="","","Compra no cartão")</f>
        <v/>
      </c>
    </row>
    <row r="10568" customFormat="false" ht="13.5" hidden="false" customHeight="false" outlineLevel="0" collapsed="false">
      <c r="A10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8" s="0" t="str">
        <f aca="false">IF($A10568="","",INDEX(CARTAO_COMPRAS!$C:$C,INT((ROW()-2)/20)+2))</f>
        <v/>
      </c>
      <c r="C10568" s="0" t="str">
        <f aca="false">IF($A10568="","",INDEX(CARTAO_COMPRAS!$D:$D,INT((ROW()-2)/20)+2))</f>
        <v/>
      </c>
      <c r="D10568" s="0" t="str">
        <f aca="false">IF($A10568="","",INDEX(CARTAO_COMPRAS!$E:$E,INT((ROW()-2)/20)+2))</f>
        <v/>
      </c>
      <c r="E10568" s="0" t="str">
        <f aca="false">IF($A10568="","",INDEX(CARTAO_COMPRAS!$H:$H,INT((ROW()-2)/20)+2)+MOD(ROW()-2,20))</f>
        <v/>
      </c>
      <c r="F10568" s="0" t="str">
        <f aca="false">IF($A10568="","",INDEX(CARTAO_COMPRAS!$G:$G,INT((ROW()-2)/20)+2))</f>
        <v/>
      </c>
      <c r="G10568" s="5" t="str">
        <f aca="false">IF($A10568="","",INDEX(CARTAO_COMPRAS!$I:$I,INT((ROW()-2)/20)+2))</f>
        <v/>
      </c>
      <c r="H10568" s="4" t="str">
        <f aca="false">IF($A10568="","",EDATE(INDEX(CARTAO_COMPRAS!$J:$J,INT((ROW()-2)/20)+2),MOD(ROW()-2,20)))</f>
        <v/>
      </c>
      <c r="I10568" s="4" t="str">
        <f aca="false">IF($H10568="","",$H10568-WEEKDAY($H10568,2)+1)</f>
        <v/>
      </c>
      <c r="J10568" s="4" t="str">
        <f aca="false">IF($I10568="","",$I10568+6)</f>
        <v/>
      </c>
      <c r="K10568" s="6" t="str">
        <f aca="false">IF($H10568="","",DATE(YEAR($H10568),MONTH($H10568),1))</f>
        <v/>
      </c>
      <c r="L10568" s="0" t="str">
        <f aca="false">IF($A10568="","",INDEX(CARTAO_COMPRAS!$K:$K,INT((ROW()-2)/20)+2))</f>
        <v/>
      </c>
      <c r="M10568" s="0" t="str">
        <f aca="false">IF($A10568="","","Compra no cartão")</f>
        <v/>
      </c>
    </row>
    <row r="10569" customFormat="false" ht="13.5" hidden="false" customHeight="false" outlineLevel="0" collapsed="false">
      <c r="A10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69" s="0" t="str">
        <f aca="false">IF($A10569="","",INDEX(CARTAO_COMPRAS!$C:$C,INT((ROW()-2)/20)+2))</f>
        <v/>
      </c>
      <c r="C10569" s="0" t="str">
        <f aca="false">IF($A10569="","",INDEX(CARTAO_COMPRAS!$D:$D,INT((ROW()-2)/20)+2))</f>
        <v/>
      </c>
      <c r="D10569" s="0" t="str">
        <f aca="false">IF($A10569="","",INDEX(CARTAO_COMPRAS!$E:$E,INT((ROW()-2)/20)+2))</f>
        <v/>
      </c>
      <c r="E10569" s="0" t="str">
        <f aca="false">IF($A10569="","",INDEX(CARTAO_COMPRAS!$H:$H,INT((ROW()-2)/20)+2)+MOD(ROW()-2,20))</f>
        <v/>
      </c>
      <c r="F10569" s="0" t="str">
        <f aca="false">IF($A10569="","",INDEX(CARTAO_COMPRAS!$G:$G,INT((ROW()-2)/20)+2))</f>
        <v/>
      </c>
      <c r="G10569" s="5" t="str">
        <f aca="false">IF($A10569="","",INDEX(CARTAO_COMPRAS!$I:$I,INT((ROW()-2)/20)+2))</f>
        <v/>
      </c>
      <c r="H10569" s="4" t="str">
        <f aca="false">IF($A10569="","",EDATE(INDEX(CARTAO_COMPRAS!$J:$J,INT((ROW()-2)/20)+2),MOD(ROW()-2,20)))</f>
        <v/>
      </c>
      <c r="I10569" s="4" t="str">
        <f aca="false">IF($H10569="","",$H10569-WEEKDAY($H10569,2)+1)</f>
        <v/>
      </c>
      <c r="J10569" s="4" t="str">
        <f aca="false">IF($I10569="","",$I10569+6)</f>
        <v/>
      </c>
      <c r="K10569" s="6" t="str">
        <f aca="false">IF($H10569="","",DATE(YEAR($H10569),MONTH($H10569),1))</f>
        <v/>
      </c>
      <c r="L10569" s="0" t="str">
        <f aca="false">IF($A10569="","",INDEX(CARTAO_COMPRAS!$K:$K,INT((ROW()-2)/20)+2))</f>
        <v/>
      </c>
      <c r="M10569" s="0" t="str">
        <f aca="false">IF($A10569="","","Compra no cartão")</f>
        <v/>
      </c>
    </row>
    <row r="10570" customFormat="false" ht="13.5" hidden="false" customHeight="false" outlineLevel="0" collapsed="false">
      <c r="A10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0" s="0" t="str">
        <f aca="false">IF($A10570="","",INDEX(CARTAO_COMPRAS!$C:$C,INT((ROW()-2)/20)+2))</f>
        <v/>
      </c>
      <c r="C10570" s="0" t="str">
        <f aca="false">IF($A10570="","",INDEX(CARTAO_COMPRAS!$D:$D,INT((ROW()-2)/20)+2))</f>
        <v/>
      </c>
      <c r="D10570" s="0" t="str">
        <f aca="false">IF($A10570="","",INDEX(CARTAO_COMPRAS!$E:$E,INT((ROW()-2)/20)+2))</f>
        <v/>
      </c>
      <c r="E10570" s="0" t="str">
        <f aca="false">IF($A10570="","",INDEX(CARTAO_COMPRAS!$H:$H,INT((ROW()-2)/20)+2)+MOD(ROW()-2,20))</f>
        <v/>
      </c>
      <c r="F10570" s="0" t="str">
        <f aca="false">IF($A10570="","",INDEX(CARTAO_COMPRAS!$G:$G,INT((ROW()-2)/20)+2))</f>
        <v/>
      </c>
      <c r="G10570" s="5" t="str">
        <f aca="false">IF($A10570="","",INDEX(CARTAO_COMPRAS!$I:$I,INT((ROW()-2)/20)+2))</f>
        <v/>
      </c>
      <c r="H10570" s="4" t="str">
        <f aca="false">IF($A10570="","",EDATE(INDEX(CARTAO_COMPRAS!$J:$J,INT((ROW()-2)/20)+2),MOD(ROW()-2,20)))</f>
        <v/>
      </c>
      <c r="I10570" s="4" t="str">
        <f aca="false">IF($H10570="","",$H10570-WEEKDAY($H10570,2)+1)</f>
        <v/>
      </c>
      <c r="J10570" s="4" t="str">
        <f aca="false">IF($I10570="","",$I10570+6)</f>
        <v/>
      </c>
      <c r="K10570" s="6" t="str">
        <f aca="false">IF($H10570="","",DATE(YEAR($H10570),MONTH($H10570),1))</f>
        <v/>
      </c>
      <c r="L10570" s="0" t="str">
        <f aca="false">IF($A10570="","",INDEX(CARTAO_COMPRAS!$K:$K,INT((ROW()-2)/20)+2))</f>
        <v/>
      </c>
      <c r="M10570" s="0" t="str">
        <f aca="false">IF($A10570="","","Compra no cartão")</f>
        <v/>
      </c>
    </row>
    <row r="10571" customFormat="false" ht="13.5" hidden="false" customHeight="false" outlineLevel="0" collapsed="false">
      <c r="A10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1" s="0" t="str">
        <f aca="false">IF($A10571="","",INDEX(CARTAO_COMPRAS!$C:$C,INT((ROW()-2)/20)+2))</f>
        <v/>
      </c>
      <c r="C10571" s="0" t="str">
        <f aca="false">IF($A10571="","",INDEX(CARTAO_COMPRAS!$D:$D,INT((ROW()-2)/20)+2))</f>
        <v/>
      </c>
      <c r="D10571" s="0" t="str">
        <f aca="false">IF($A10571="","",INDEX(CARTAO_COMPRAS!$E:$E,INT((ROW()-2)/20)+2))</f>
        <v/>
      </c>
      <c r="E10571" s="0" t="str">
        <f aca="false">IF($A10571="","",INDEX(CARTAO_COMPRAS!$H:$H,INT((ROW()-2)/20)+2)+MOD(ROW()-2,20))</f>
        <v/>
      </c>
      <c r="F10571" s="0" t="str">
        <f aca="false">IF($A10571="","",INDEX(CARTAO_COMPRAS!$G:$G,INT((ROW()-2)/20)+2))</f>
        <v/>
      </c>
      <c r="G10571" s="5" t="str">
        <f aca="false">IF($A10571="","",INDEX(CARTAO_COMPRAS!$I:$I,INT((ROW()-2)/20)+2))</f>
        <v/>
      </c>
      <c r="H10571" s="4" t="str">
        <f aca="false">IF($A10571="","",EDATE(INDEX(CARTAO_COMPRAS!$J:$J,INT((ROW()-2)/20)+2),MOD(ROW()-2,20)))</f>
        <v/>
      </c>
      <c r="I10571" s="4" t="str">
        <f aca="false">IF($H10571="","",$H10571-WEEKDAY($H10571,2)+1)</f>
        <v/>
      </c>
      <c r="J10571" s="4" t="str">
        <f aca="false">IF($I10571="","",$I10571+6)</f>
        <v/>
      </c>
      <c r="K10571" s="6" t="str">
        <f aca="false">IF($H10571="","",DATE(YEAR($H10571),MONTH($H10571),1))</f>
        <v/>
      </c>
      <c r="L10571" s="0" t="str">
        <f aca="false">IF($A10571="","",INDEX(CARTAO_COMPRAS!$K:$K,INT((ROW()-2)/20)+2))</f>
        <v/>
      </c>
      <c r="M10571" s="0" t="str">
        <f aca="false">IF($A10571="","","Compra no cartão")</f>
        <v/>
      </c>
    </row>
    <row r="10572" customFormat="false" ht="13.5" hidden="false" customHeight="false" outlineLevel="0" collapsed="false">
      <c r="A10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2" s="0" t="str">
        <f aca="false">IF($A10572="","",INDEX(CARTAO_COMPRAS!$C:$C,INT((ROW()-2)/20)+2))</f>
        <v/>
      </c>
      <c r="C10572" s="0" t="str">
        <f aca="false">IF($A10572="","",INDEX(CARTAO_COMPRAS!$D:$D,INT((ROW()-2)/20)+2))</f>
        <v/>
      </c>
      <c r="D10572" s="0" t="str">
        <f aca="false">IF($A10572="","",INDEX(CARTAO_COMPRAS!$E:$E,INT((ROW()-2)/20)+2))</f>
        <v/>
      </c>
      <c r="E10572" s="0" t="str">
        <f aca="false">IF($A10572="","",INDEX(CARTAO_COMPRAS!$H:$H,INT((ROW()-2)/20)+2)+MOD(ROW()-2,20))</f>
        <v/>
      </c>
      <c r="F10572" s="0" t="str">
        <f aca="false">IF($A10572="","",INDEX(CARTAO_COMPRAS!$G:$G,INT((ROW()-2)/20)+2))</f>
        <v/>
      </c>
      <c r="G10572" s="5" t="str">
        <f aca="false">IF($A10572="","",INDEX(CARTAO_COMPRAS!$I:$I,INT((ROW()-2)/20)+2))</f>
        <v/>
      </c>
      <c r="H10572" s="4" t="str">
        <f aca="false">IF($A10572="","",EDATE(INDEX(CARTAO_COMPRAS!$J:$J,INT((ROW()-2)/20)+2),MOD(ROW()-2,20)))</f>
        <v/>
      </c>
      <c r="I10572" s="4" t="str">
        <f aca="false">IF($H10572="","",$H10572-WEEKDAY($H10572,2)+1)</f>
        <v/>
      </c>
      <c r="J10572" s="4" t="str">
        <f aca="false">IF($I10572="","",$I10572+6)</f>
        <v/>
      </c>
      <c r="K10572" s="6" t="str">
        <f aca="false">IF($H10572="","",DATE(YEAR($H10572),MONTH($H10572),1))</f>
        <v/>
      </c>
      <c r="L10572" s="0" t="str">
        <f aca="false">IF($A10572="","",INDEX(CARTAO_COMPRAS!$K:$K,INT((ROW()-2)/20)+2))</f>
        <v/>
      </c>
      <c r="M10572" s="0" t="str">
        <f aca="false">IF($A10572="","","Compra no cartão")</f>
        <v/>
      </c>
    </row>
    <row r="10573" customFormat="false" ht="13.5" hidden="false" customHeight="false" outlineLevel="0" collapsed="false">
      <c r="A10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3" s="0" t="str">
        <f aca="false">IF($A10573="","",INDEX(CARTAO_COMPRAS!$C:$C,INT((ROW()-2)/20)+2))</f>
        <v/>
      </c>
      <c r="C10573" s="0" t="str">
        <f aca="false">IF($A10573="","",INDEX(CARTAO_COMPRAS!$D:$D,INT((ROW()-2)/20)+2))</f>
        <v/>
      </c>
      <c r="D10573" s="0" t="str">
        <f aca="false">IF($A10573="","",INDEX(CARTAO_COMPRAS!$E:$E,INT((ROW()-2)/20)+2))</f>
        <v/>
      </c>
      <c r="E10573" s="0" t="str">
        <f aca="false">IF($A10573="","",INDEX(CARTAO_COMPRAS!$H:$H,INT((ROW()-2)/20)+2)+MOD(ROW()-2,20))</f>
        <v/>
      </c>
      <c r="F10573" s="0" t="str">
        <f aca="false">IF($A10573="","",INDEX(CARTAO_COMPRAS!$G:$G,INT((ROW()-2)/20)+2))</f>
        <v/>
      </c>
      <c r="G10573" s="5" t="str">
        <f aca="false">IF($A10573="","",INDEX(CARTAO_COMPRAS!$I:$I,INT((ROW()-2)/20)+2))</f>
        <v/>
      </c>
      <c r="H10573" s="4" t="str">
        <f aca="false">IF($A10573="","",EDATE(INDEX(CARTAO_COMPRAS!$J:$J,INT((ROW()-2)/20)+2),MOD(ROW()-2,20)))</f>
        <v/>
      </c>
      <c r="I10573" s="4" t="str">
        <f aca="false">IF($H10573="","",$H10573-WEEKDAY($H10573,2)+1)</f>
        <v/>
      </c>
      <c r="J10573" s="4" t="str">
        <f aca="false">IF($I10573="","",$I10573+6)</f>
        <v/>
      </c>
      <c r="K10573" s="6" t="str">
        <f aca="false">IF($H10573="","",DATE(YEAR($H10573),MONTH($H10573),1))</f>
        <v/>
      </c>
      <c r="L10573" s="0" t="str">
        <f aca="false">IF($A10573="","",INDEX(CARTAO_COMPRAS!$K:$K,INT((ROW()-2)/20)+2))</f>
        <v/>
      </c>
      <c r="M10573" s="0" t="str">
        <f aca="false">IF($A10573="","","Compra no cartão")</f>
        <v/>
      </c>
    </row>
    <row r="10574" customFormat="false" ht="13.5" hidden="false" customHeight="false" outlineLevel="0" collapsed="false">
      <c r="A10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4" s="0" t="str">
        <f aca="false">IF($A10574="","",INDEX(CARTAO_COMPRAS!$C:$C,INT((ROW()-2)/20)+2))</f>
        <v/>
      </c>
      <c r="C10574" s="0" t="str">
        <f aca="false">IF($A10574="","",INDEX(CARTAO_COMPRAS!$D:$D,INT((ROW()-2)/20)+2))</f>
        <v/>
      </c>
      <c r="D10574" s="0" t="str">
        <f aca="false">IF($A10574="","",INDEX(CARTAO_COMPRAS!$E:$E,INT((ROW()-2)/20)+2))</f>
        <v/>
      </c>
      <c r="E10574" s="0" t="str">
        <f aca="false">IF($A10574="","",INDEX(CARTAO_COMPRAS!$H:$H,INT((ROW()-2)/20)+2)+MOD(ROW()-2,20))</f>
        <v/>
      </c>
      <c r="F10574" s="0" t="str">
        <f aca="false">IF($A10574="","",INDEX(CARTAO_COMPRAS!$G:$G,INT((ROW()-2)/20)+2))</f>
        <v/>
      </c>
      <c r="G10574" s="5" t="str">
        <f aca="false">IF($A10574="","",INDEX(CARTAO_COMPRAS!$I:$I,INT((ROW()-2)/20)+2))</f>
        <v/>
      </c>
      <c r="H10574" s="4" t="str">
        <f aca="false">IF($A10574="","",EDATE(INDEX(CARTAO_COMPRAS!$J:$J,INT((ROW()-2)/20)+2),MOD(ROW()-2,20)))</f>
        <v/>
      </c>
      <c r="I10574" s="4" t="str">
        <f aca="false">IF($H10574="","",$H10574-WEEKDAY($H10574,2)+1)</f>
        <v/>
      </c>
      <c r="J10574" s="4" t="str">
        <f aca="false">IF($I10574="","",$I10574+6)</f>
        <v/>
      </c>
      <c r="K10574" s="6" t="str">
        <f aca="false">IF($H10574="","",DATE(YEAR($H10574),MONTH($H10574),1))</f>
        <v/>
      </c>
      <c r="L10574" s="0" t="str">
        <f aca="false">IF($A10574="","",INDEX(CARTAO_COMPRAS!$K:$K,INT((ROW()-2)/20)+2))</f>
        <v/>
      </c>
      <c r="M10574" s="0" t="str">
        <f aca="false">IF($A10574="","","Compra no cartão")</f>
        <v/>
      </c>
    </row>
    <row r="10575" customFormat="false" ht="13.5" hidden="false" customHeight="false" outlineLevel="0" collapsed="false">
      <c r="A10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5" s="0" t="str">
        <f aca="false">IF($A10575="","",INDEX(CARTAO_COMPRAS!$C:$C,INT((ROW()-2)/20)+2))</f>
        <v/>
      </c>
      <c r="C10575" s="0" t="str">
        <f aca="false">IF($A10575="","",INDEX(CARTAO_COMPRAS!$D:$D,INT((ROW()-2)/20)+2))</f>
        <v/>
      </c>
      <c r="D10575" s="0" t="str">
        <f aca="false">IF($A10575="","",INDEX(CARTAO_COMPRAS!$E:$E,INT((ROW()-2)/20)+2))</f>
        <v/>
      </c>
      <c r="E10575" s="0" t="str">
        <f aca="false">IF($A10575="","",INDEX(CARTAO_COMPRAS!$H:$H,INT((ROW()-2)/20)+2)+MOD(ROW()-2,20))</f>
        <v/>
      </c>
      <c r="F10575" s="0" t="str">
        <f aca="false">IF($A10575="","",INDEX(CARTAO_COMPRAS!$G:$G,INT((ROW()-2)/20)+2))</f>
        <v/>
      </c>
      <c r="G10575" s="5" t="str">
        <f aca="false">IF($A10575="","",INDEX(CARTAO_COMPRAS!$I:$I,INT((ROW()-2)/20)+2))</f>
        <v/>
      </c>
      <c r="H10575" s="4" t="str">
        <f aca="false">IF($A10575="","",EDATE(INDEX(CARTAO_COMPRAS!$J:$J,INT((ROW()-2)/20)+2),MOD(ROW()-2,20)))</f>
        <v/>
      </c>
      <c r="I10575" s="4" t="str">
        <f aca="false">IF($H10575="","",$H10575-WEEKDAY($H10575,2)+1)</f>
        <v/>
      </c>
      <c r="J10575" s="4" t="str">
        <f aca="false">IF($I10575="","",$I10575+6)</f>
        <v/>
      </c>
      <c r="K10575" s="6" t="str">
        <f aca="false">IF($H10575="","",DATE(YEAR($H10575),MONTH($H10575),1))</f>
        <v/>
      </c>
      <c r="L10575" s="0" t="str">
        <f aca="false">IF($A10575="","",INDEX(CARTAO_COMPRAS!$K:$K,INT((ROW()-2)/20)+2))</f>
        <v/>
      </c>
      <c r="M10575" s="0" t="str">
        <f aca="false">IF($A10575="","","Compra no cartão")</f>
        <v/>
      </c>
    </row>
    <row r="10576" customFormat="false" ht="13.5" hidden="false" customHeight="false" outlineLevel="0" collapsed="false">
      <c r="A10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6" s="0" t="str">
        <f aca="false">IF($A10576="","",INDEX(CARTAO_COMPRAS!$C:$C,INT((ROW()-2)/20)+2))</f>
        <v/>
      </c>
      <c r="C10576" s="0" t="str">
        <f aca="false">IF($A10576="","",INDEX(CARTAO_COMPRAS!$D:$D,INT((ROW()-2)/20)+2))</f>
        <v/>
      </c>
      <c r="D10576" s="0" t="str">
        <f aca="false">IF($A10576="","",INDEX(CARTAO_COMPRAS!$E:$E,INT((ROW()-2)/20)+2))</f>
        <v/>
      </c>
      <c r="E10576" s="0" t="str">
        <f aca="false">IF($A10576="","",INDEX(CARTAO_COMPRAS!$H:$H,INT((ROW()-2)/20)+2)+MOD(ROW()-2,20))</f>
        <v/>
      </c>
      <c r="F10576" s="0" t="str">
        <f aca="false">IF($A10576="","",INDEX(CARTAO_COMPRAS!$G:$G,INT((ROW()-2)/20)+2))</f>
        <v/>
      </c>
      <c r="G10576" s="5" t="str">
        <f aca="false">IF($A10576="","",INDEX(CARTAO_COMPRAS!$I:$I,INT((ROW()-2)/20)+2))</f>
        <v/>
      </c>
      <c r="H10576" s="4" t="str">
        <f aca="false">IF($A10576="","",EDATE(INDEX(CARTAO_COMPRAS!$J:$J,INT((ROW()-2)/20)+2),MOD(ROW()-2,20)))</f>
        <v/>
      </c>
      <c r="I10576" s="4" t="str">
        <f aca="false">IF($H10576="","",$H10576-WEEKDAY($H10576,2)+1)</f>
        <v/>
      </c>
      <c r="J10576" s="4" t="str">
        <f aca="false">IF($I10576="","",$I10576+6)</f>
        <v/>
      </c>
      <c r="K10576" s="6" t="str">
        <f aca="false">IF($H10576="","",DATE(YEAR($H10576),MONTH($H10576),1))</f>
        <v/>
      </c>
      <c r="L10576" s="0" t="str">
        <f aca="false">IF($A10576="","",INDEX(CARTAO_COMPRAS!$K:$K,INT((ROW()-2)/20)+2))</f>
        <v/>
      </c>
      <c r="M10576" s="0" t="str">
        <f aca="false">IF($A10576="","","Compra no cartão")</f>
        <v/>
      </c>
    </row>
    <row r="10577" customFormat="false" ht="13.5" hidden="false" customHeight="false" outlineLevel="0" collapsed="false">
      <c r="A10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7" s="0" t="str">
        <f aca="false">IF($A10577="","",INDEX(CARTAO_COMPRAS!$C:$C,INT((ROW()-2)/20)+2))</f>
        <v/>
      </c>
      <c r="C10577" s="0" t="str">
        <f aca="false">IF($A10577="","",INDEX(CARTAO_COMPRAS!$D:$D,INT((ROW()-2)/20)+2))</f>
        <v/>
      </c>
      <c r="D10577" s="0" t="str">
        <f aca="false">IF($A10577="","",INDEX(CARTAO_COMPRAS!$E:$E,INT((ROW()-2)/20)+2))</f>
        <v/>
      </c>
      <c r="E10577" s="0" t="str">
        <f aca="false">IF($A10577="","",INDEX(CARTAO_COMPRAS!$H:$H,INT((ROW()-2)/20)+2)+MOD(ROW()-2,20))</f>
        <v/>
      </c>
      <c r="F10577" s="0" t="str">
        <f aca="false">IF($A10577="","",INDEX(CARTAO_COMPRAS!$G:$G,INT((ROW()-2)/20)+2))</f>
        <v/>
      </c>
      <c r="G10577" s="5" t="str">
        <f aca="false">IF($A10577="","",INDEX(CARTAO_COMPRAS!$I:$I,INT((ROW()-2)/20)+2))</f>
        <v/>
      </c>
      <c r="H10577" s="4" t="str">
        <f aca="false">IF($A10577="","",EDATE(INDEX(CARTAO_COMPRAS!$J:$J,INT((ROW()-2)/20)+2),MOD(ROW()-2,20)))</f>
        <v/>
      </c>
      <c r="I10577" s="4" t="str">
        <f aca="false">IF($H10577="","",$H10577-WEEKDAY($H10577,2)+1)</f>
        <v/>
      </c>
      <c r="J10577" s="4" t="str">
        <f aca="false">IF($I10577="","",$I10577+6)</f>
        <v/>
      </c>
      <c r="K10577" s="6" t="str">
        <f aca="false">IF($H10577="","",DATE(YEAR($H10577),MONTH($H10577),1))</f>
        <v/>
      </c>
      <c r="L10577" s="0" t="str">
        <f aca="false">IF($A10577="","",INDEX(CARTAO_COMPRAS!$K:$K,INT((ROW()-2)/20)+2))</f>
        <v/>
      </c>
      <c r="M10577" s="0" t="str">
        <f aca="false">IF($A10577="","","Compra no cartão")</f>
        <v/>
      </c>
    </row>
    <row r="10578" customFormat="false" ht="13.5" hidden="false" customHeight="false" outlineLevel="0" collapsed="false">
      <c r="A10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8" s="0" t="str">
        <f aca="false">IF($A10578="","",INDEX(CARTAO_COMPRAS!$C:$C,INT((ROW()-2)/20)+2))</f>
        <v/>
      </c>
      <c r="C10578" s="0" t="str">
        <f aca="false">IF($A10578="","",INDEX(CARTAO_COMPRAS!$D:$D,INT((ROW()-2)/20)+2))</f>
        <v/>
      </c>
      <c r="D10578" s="0" t="str">
        <f aca="false">IF($A10578="","",INDEX(CARTAO_COMPRAS!$E:$E,INT((ROW()-2)/20)+2))</f>
        <v/>
      </c>
      <c r="E10578" s="0" t="str">
        <f aca="false">IF($A10578="","",INDEX(CARTAO_COMPRAS!$H:$H,INT((ROW()-2)/20)+2)+MOD(ROW()-2,20))</f>
        <v/>
      </c>
      <c r="F10578" s="0" t="str">
        <f aca="false">IF($A10578="","",INDEX(CARTAO_COMPRAS!$G:$G,INT((ROW()-2)/20)+2))</f>
        <v/>
      </c>
      <c r="G10578" s="5" t="str">
        <f aca="false">IF($A10578="","",INDEX(CARTAO_COMPRAS!$I:$I,INT((ROW()-2)/20)+2))</f>
        <v/>
      </c>
      <c r="H10578" s="4" t="str">
        <f aca="false">IF($A10578="","",EDATE(INDEX(CARTAO_COMPRAS!$J:$J,INT((ROW()-2)/20)+2),MOD(ROW()-2,20)))</f>
        <v/>
      </c>
      <c r="I10578" s="4" t="str">
        <f aca="false">IF($H10578="","",$H10578-WEEKDAY($H10578,2)+1)</f>
        <v/>
      </c>
      <c r="J10578" s="4" t="str">
        <f aca="false">IF($I10578="","",$I10578+6)</f>
        <v/>
      </c>
      <c r="K10578" s="6" t="str">
        <f aca="false">IF($H10578="","",DATE(YEAR($H10578),MONTH($H10578),1))</f>
        <v/>
      </c>
      <c r="L10578" s="0" t="str">
        <f aca="false">IF($A10578="","",INDEX(CARTAO_COMPRAS!$K:$K,INT((ROW()-2)/20)+2))</f>
        <v/>
      </c>
      <c r="M10578" s="0" t="str">
        <f aca="false">IF($A10578="","","Compra no cartão")</f>
        <v/>
      </c>
    </row>
    <row r="10579" customFormat="false" ht="13.5" hidden="false" customHeight="false" outlineLevel="0" collapsed="false">
      <c r="A10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79" s="0" t="str">
        <f aca="false">IF($A10579="","",INDEX(CARTAO_COMPRAS!$C:$C,INT((ROW()-2)/20)+2))</f>
        <v/>
      </c>
      <c r="C10579" s="0" t="str">
        <f aca="false">IF($A10579="","",INDEX(CARTAO_COMPRAS!$D:$D,INT((ROW()-2)/20)+2))</f>
        <v/>
      </c>
      <c r="D10579" s="0" t="str">
        <f aca="false">IF($A10579="","",INDEX(CARTAO_COMPRAS!$E:$E,INT((ROW()-2)/20)+2))</f>
        <v/>
      </c>
      <c r="E10579" s="0" t="str">
        <f aca="false">IF($A10579="","",INDEX(CARTAO_COMPRAS!$H:$H,INT((ROW()-2)/20)+2)+MOD(ROW()-2,20))</f>
        <v/>
      </c>
      <c r="F10579" s="0" t="str">
        <f aca="false">IF($A10579="","",INDEX(CARTAO_COMPRAS!$G:$G,INT((ROW()-2)/20)+2))</f>
        <v/>
      </c>
      <c r="G10579" s="5" t="str">
        <f aca="false">IF($A10579="","",INDEX(CARTAO_COMPRAS!$I:$I,INT((ROW()-2)/20)+2))</f>
        <v/>
      </c>
      <c r="H10579" s="4" t="str">
        <f aca="false">IF($A10579="","",EDATE(INDEX(CARTAO_COMPRAS!$J:$J,INT((ROW()-2)/20)+2),MOD(ROW()-2,20)))</f>
        <v/>
      </c>
      <c r="I10579" s="4" t="str">
        <f aca="false">IF($H10579="","",$H10579-WEEKDAY($H10579,2)+1)</f>
        <v/>
      </c>
      <c r="J10579" s="4" t="str">
        <f aca="false">IF($I10579="","",$I10579+6)</f>
        <v/>
      </c>
      <c r="K10579" s="6" t="str">
        <f aca="false">IF($H10579="","",DATE(YEAR($H10579),MONTH($H10579),1))</f>
        <v/>
      </c>
      <c r="L10579" s="0" t="str">
        <f aca="false">IF($A10579="","",INDEX(CARTAO_COMPRAS!$K:$K,INT((ROW()-2)/20)+2))</f>
        <v/>
      </c>
      <c r="M10579" s="0" t="str">
        <f aca="false">IF($A10579="","","Compra no cartão")</f>
        <v/>
      </c>
    </row>
    <row r="10580" customFormat="false" ht="13.5" hidden="false" customHeight="false" outlineLevel="0" collapsed="false">
      <c r="A10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0" s="0" t="str">
        <f aca="false">IF($A10580="","",INDEX(CARTAO_COMPRAS!$C:$C,INT((ROW()-2)/20)+2))</f>
        <v/>
      </c>
      <c r="C10580" s="0" t="str">
        <f aca="false">IF($A10580="","",INDEX(CARTAO_COMPRAS!$D:$D,INT((ROW()-2)/20)+2))</f>
        <v/>
      </c>
      <c r="D10580" s="0" t="str">
        <f aca="false">IF($A10580="","",INDEX(CARTAO_COMPRAS!$E:$E,INT((ROW()-2)/20)+2))</f>
        <v/>
      </c>
      <c r="E10580" s="0" t="str">
        <f aca="false">IF($A10580="","",INDEX(CARTAO_COMPRAS!$H:$H,INT((ROW()-2)/20)+2)+MOD(ROW()-2,20))</f>
        <v/>
      </c>
      <c r="F10580" s="0" t="str">
        <f aca="false">IF($A10580="","",INDEX(CARTAO_COMPRAS!$G:$G,INT((ROW()-2)/20)+2))</f>
        <v/>
      </c>
      <c r="G10580" s="5" t="str">
        <f aca="false">IF($A10580="","",INDEX(CARTAO_COMPRAS!$I:$I,INT((ROW()-2)/20)+2))</f>
        <v/>
      </c>
      <c r="H10580" s="4" t="str">
        <f aca="false">IF($A10580="","",EDATE(INDEX(CARTAO_COMPRAS!$J:$J,INT((ROW()-2)/20)+2),MOD(ROW()-2,20)))</f>
        <v/>
      </c>
      <c r="I10580" s="4" t="str">
        <f aca="false">IF($H10580="","",$H10580-WEEKDAY($H10580,2)+1)</f>
        <v/>
      </c>
      <c r="J10580" s="4" t="str">
        <f aca="false">IF($I10580="","",$I10580+6)</f>
        <v/>
      </c>
      <c r="K10580" s="6" t="str">
        <f aca="false">IF($H10580="","",DATE(YEAR($H10580),MONTH($H10580),1))</f>
        <v/>
      </c>
      <c r="L10580" s="0" t="str">
        <f aca="false">IF($A10580="","",INDEX(CARTAO_COMPRAS!$K:$K,INT((ROW()-2)/20)+2))</f>
        <v/>
      </c>
      <c r="M10580" s="0" t="str">
        <f aca="false">IF($A10580="","","Compra no cartão")</f>
        <v/>
      </c>
    </row>
    <row r="10581" customFormat="false" ht="13.5" hidden="false" customHeight="false" outlineLevel="0" collapsed="false">
      <c r="A10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1" s="0" t="str">
        <f aca="false">IF($A10581="","",INDEX(CARTAO_COMPRAS!$C:$C,INT((ROW()-2)/20)+2))</f>
        <v/>
      </c>
      <c r="C10581" s="0" t="str">
        <f aca="false">IF($A10581="","",INDEX(CARTAO_COMPRAS!$D:$D,INT((ROW()-2)/20)+2))</f>
        <v/>
      </c>
      <c r="D10581" s="0" t="str">
        <f aca="false">IF($A10581="","",INDEX(CARTAO_COMPRAS!$E:$E,INT((ROW()-2)/20)+2))</f>
        <v/>
      </c>
      <c r="E10581" s="0" t="str">
        <f aca="false">IF($A10581="","",INDEX(CARTAO_COMPRAS!$H:$H,INT((ROW()-2)/20)+2)+MOD(ROW()-2,20))</f>
        <v/>
      </c>
      <c r="F10581" s="0" t="str">
        <f aca="false">IF($A10581="","",INDEX(CARTAO_COMPRAS!$G:$G,INT((ROW()-2)/20)+2))</f>
        <v/>
      </c>
      <c r="G10581" s="5" t="str">
        <f aca="false">IF($A10581="","",INDEX(CARTAO_COMPRAS!$I:$I,INT((ROW()-2)/20)+2))</f>
        <v/>
      </c>
      <c r="H10581" s="4" t="str">
        <f aca="false">IF($A10581="","",EDATE(INDEX(CARTAO_COMPRAS!$J:$J,INT((ROW()-2)/20)+2),MOD(ROW()-2,20)))</f>
        <v/>
      </c>
      <c r="I10581" s="4" t="str">
        <f aca="false">IF($H10581="","",$H10581-WEEKDAY($H10581,2)+1)</f>
        <v/>
      </c>
      <c r="J10581" s="4" t="str">
        <f aca="false">IF($I10581="","",$I10581+6)</f>
        <v/>
      </c>
      <c r="K10581" s="6" t="str">
        <f aca="false">IF($H10581="","",DATE(YEAR($H10581),MONTH($H10581),1))</f>
        <v/>
      </c>
      <c r="L10581" s="0" t="str">
        <f aca="false">IF($A10581="","",INDEX(CARTAO_COMPRAS!$K:$K,INT((ROW()-2)/20)+2))</f>
        <v/>
      </c>
      <c r="M10581" s="0" t="str">
        <f aca="false">IF($A10581="","","Compra no cartão")</f>
        <v/>
      </c>
    </row>
    <row r="10582" customFormat="false" ht="13.5" hidden="false" customHeight="false" outlineLevel="0" collapsed="false">
      <c r="A105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2" s="0" t="str">
        <f aca="false">IF($A10582="","",INDEX(CARTAO_COMPRAS!$C:$C,INT((ROW()-2)/20)+2))</f>
        <v/>
      </c>
      <c r="C10582" s="0" t="str">
        <f aca="false">IF($A10582="","",INDEX(CARTAO_COMPRAS!$D:$D,INT((ROW()-2)/20)+2))</f>
        <v/>
      </c>
      <c r="D10582" s="0" t="str">
        <f aca="false">IF($A10582="","",INDEX(CARTAO_COMPRAS!$E:$E,INT((ROW()-2)/20)+2))</f>
        <v/>
      </c>
      <c r="E10582" s="0" t="str">
        <f aca="false">IF($A10582="","",INDEX(CARTAO_COMPRAS!$H:$H,INT((ROW()-2)/20)+2)+MOD(ROW()-2,20))</f>
        <v/>
      </c>
      <c r="F10582" s="0" t="str">
        <f aca="false">IF($A10582="","",INDEX(CARTAO_COMPRAS!$G:$G,INT((ROW()-2)/20)+2))</f>
        <v/>
      </c>
      <c r="G10582" s="5" t="str">
        <f aca="false">IF($A10582="","",INDEX(CARTAO_COMPRAS!$I:$I,INT((ROW()-2)/20)+2))</f>
        <v/>
      </c>
      <c r="H10582" s="4" t="str">
        <f aca="false">IF($A10582="","",EDATE(INDEX(CARTAO_COMPRAS!$J:$J,INT((ROW()-2)/20)+2),MOD(ROW()-2,20)))</f>
        <v/>
      </c>
      <c r="I10582" s="4" t="str">
        <f aca="false">IF($H10582="","",$H10582-WEEKDAY($H10582,2)+1)</f>
        <v/>
      </c>
      <c r="J10582" s="4" t="str">
        <f aca="false">IF($I10582="","",$I10582+6)</f>
        <v/>
      </c>
      <c r="K10582" s="6" t="str">
        <f aca="false">IF($H10582="","",DATE(YEAR($H10582),MONTH($H10582),1))</f>
        <v/>
      </c>
      <c r="L10582" s="0" t="str">
        <f aca="false">IF($A10582="","",INDEX(CARTAO_COMPRAS!$K:$K,INT((ROW()-2)/20)+2))</f>
        <v/>
      </c>
      <c r="M10582" s="0" t="str">
        <f aca="false">IF($A10582="","","Compra no cartão")</f>
        <v/>
      </c>
    </row>
    <row r="10583" customFormat="false" ht="13.5" hidden="false" customHeight="false" outlineLevel="0" collapsed="false">
      <c r="A105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3" s="0" t="str">
        <f aca="false">IF($A10583="","",INDEX(CARTAO_COMPRAS!$C:$C,INT((ROW()-2)/20)+2))</f>
        <v/>
      </c>
      <c r="C10583" s="0" t="str">
        <f aca="false">IF($A10583="","",INDEX(CARTAO_COMPRAS!$D:$D,INT((ROW()-2)/20)+2))</f>
        <v/>
      </c>
      <c r="D10583" s="0" t="str">
        <f aca="false">IF($A10583="","",INDEX(CARTAO_COMPRAS!$E:$E,INT((ROW()-2)/20)+2))</f>
        <v/>
      </c>
      <c r="E10583" s="0" t="str">
        <f aca="false">IF($A10583="","",INDEX(CARTAO_COMPRAS!$H:$H,INT((ROW()-2)/20)+2)+MOD(ROW()-2,20))</f>
        <v/>
      </c>
      <c r="F10583" s="0" t="str">
        <f aca="false">IF($A10583="","",INDEX(CARTAO_COMPRAS!$G:$G,INT((ROW()-2)/20)+2))</f>
        <v/>
      </c>
      <c r="G10583" s="5" t="str">
        <f aca="false">IF($A10583="","",INDEX(CARTAO_COMPRAS!$I:$I,INT((ROW()-2)/20)+2))</f>
        <v/>
      </c>
      <c r="H10583" s="4" t="str">
        <f aca="false">IF($A10583="","",EDATE(INDEX(CARTAO_COMPRAS!$J:$J,INT((ROW()-2)/20)+2),MOD(ROW()-2,20)))</f>
        <v/>
      </c>
      <c r="I10583" s="4" t="str">
        <f aca="false">IF($H10583="","",$H10583-WEEKDAY($H10583,2)+1)</f>
        <v/>
      </c>
      <c r="J10583" s="4" t="str">
        <f aca="false">IF($I10583="","",$I10583+6)</f>
        <v/>
      </c>
      <c r="K10583" s="6" t="str">
        <f aca="false">IF($H10583="","",DATE(YEAR($H10583),MONTH($H10583),1))</f>
        <v/>
      </c>
      <c r="L10583" s="0" t="str">
        <f aca="false">IF($A10583="","",INDEX(CARTAO_COMPRAS!$K:$K,INT((ROW()-2)/20)+2))</f>
        <v/>
      </c>
      <c r="M10583" s="0" t="str">
        <f aca="false">IF($A10583="","","Compra no cartão")</f>
        <v/>
      </c>
    </row>
    <row r="10584" customFormat="false" ht="13.5" hidden="false" customHeight="false" outlineLevel="0" collapsed="false">
      <c r="A10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4" s="0" t="str">
        <f aca="false">IF($A10584="","",INDEX(CARTAO_COMPRAS!$C:$C,INT((ROW()-2)/20)+2))</f>
        <v/>
      </c>
      <c r="C10584" s="0" t="str">
        <f aca="false">IF($A10584="","",INDEX(CARTAO_COMPRAS!$D:$D,INT((ROW()-2)/20)+2))</f>
        <v/>
      </c>
      <c r="D10584" s="0" t="str">
        <f aca="false">IF($A10584="","",INDEX(CARTAO_COMPRAS!$E:$E,INT((ROW()-2)/20)+2))</f>
        <v/>
      </c>
      <c r="E10584" s="0" t="str">
        <f aca="false">IF($A10584="","",INDEX(CARTAO_COMPRAS!$H:$H,INT((ROW()-2)/20)+2)+MOD(ROW()-2,20))</f>
        <v/>
      </c>
      <c r="F10584" s="0" t="str">
        <f aca="false">IF($A10584="","",INDEX(CARTAO_COMPRAS!$G:$G,INT((ROW()-2)/20)+2))</f>
        <v/>
      </c>
      <c r="G10584" s="5" t="str">
        <f aca="false">IF($A10584="","",INDEX(CARTAO_COMPRAS!$I:$I,INT((ROW()-2)/20)+2))</f>
        <v/>
      </c>
      <c r="H10584" s="4" t="str">
        <f aca="false">IF($A10584="","",EDATE(INDEX(CARTAO_COMPRAS!$J:$J,INT((ROW()-2)/20)+2),MOD(ROW()-2,20)))</f>
        <v/>
      </c>
      <c r="I10584" s="4" t="str">
        <f aca="false">IF($H10584="","",$H10584-WEEKDAY($H10584,2)+1)</f>
        <v/>
      </c>
      <c r="J10584" s="4" t="str">
        <f aca="false">IF($I10584="","",$I10584+6)</f>
        <v/>
      </c>
      <c r="K10584" s="6" t="str">
        <f aca="false">IF($H10584="","",DATE(YEAR($H10584),MONTH($H10584),1))</f>
        <v/>
      </c>
      <c r="L10584" s="0" t="str">
        <f aca="false">IF($A10584="","",INDEX(CARTAO_COMPRAS!$K:$K,INT((ROW()-2)/20)+2))</f>
        <v/>
      </c>
      <c r="M10584" s="0" t="str">
        <f aca="false">IF($A10584="","","Compra no cartão")</f>
        <v/>
      </c>
    </row>
    <row r="10585" customFormat="false" ht="13.5" hidden="false" customHeight="false" outlineLevel="0" collapsed="false">
      <c r="A10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5" s="0" t="str">
        <f aca="false">IF($A10585="","",INDEX(CARTAO_COMPRAS!$C:$C,INT((ROW()-2)/20)+2))</f>
        <v/>
      </c>
      <c r="C10585" s="0" t="str">
        <f aca="false">IF($A10585="","",INDEX(CARTAO_COMPRAS!$D:$D,INT((ROW()-2)/20)+2))</f>
        <v/>
      </c>
      <c r="D10585" s="0" t="str">
        <f aca="false">IF($A10585="","",INDEX(CARTAO_COMPRAS!$E:$E,INT((ROW()-2)/20)+2))</f>
        <v/>
      </c>
      <c r="E10585" s="0" t="str">
        <f aca="false">IF($A10585="","",INDEX(CARTAO_COMPRAS!$H:$H,INT((ROW()-2)/20)+2)+MOD(ROW()-2,20))</f>
        <v/>
      </c>
      <c r="F10585" s="0" t="str">
        <f aca="false">IF($A10585="","",INDEX(CARTAO_COMPRAS!$G:$G,INT((ROW()-2)/20)+2))</f>
        <v/>
      </c>
      <c r="G10585" s="5" t="str">
        <f aca="false">IF($A10585="","",INDEX(CARTAO_COMPRAS!$I:$I,INT((ROW()-2)/20)+2))</f>
        <v/>
      </c>
      <c r="H10585" s="4" t="str">
        <f aca="false">IF($A10585="","",EDATE(INDEX(CARTAO_COMPRAS!$J:$J,INT((ROW()-2)/20)+2),MOD(ROW()-2,20)))</f>
        <v/>
      </c>
      <c r="I10585" s="4" t="str">
        <f aca="false">IF($H10585="","",$H10585-WEEKDAY($H10585,2)+1)</f>
        <v/>
      </c>
      <c r="J10585" s="4" t="str">
        <f aca="false">IF($I10585="","",$I10585+6)</f>
        <v/>
      </c>
      <c r="K10585" s="6" t="str">
        <f aca="false">IF($H10585="","",DATE(YEAR($H10585),MONTH($H10585),1))</f>
        <v/>
      </c>
      <c r="L10585" s="0" t="str">
        <f aca="false">IF($A10585="","",INDEX(CARTAO_COMPRAS!$K:$K,INT((ROW()-2)/20)+2))</f>
        <v/>
      </c>
      <c r="M10585" s="0" t="str">
        <f aca="false">IF($A10585="","","Compra no cartão")</f>
        <v/>
      </c>
    </row>
    <row r="10586" customFormat="false" ht="13.5" hidden="false" customHeight="false" outlineLevel="0" collapsed="false">
      <c r="A10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6" s="0" t="str">
        <f aca="false">IF($A10586="","",INDEX(CARTAO_COMPRAS!$C:$C,INT((ROW()-2)/20)+2))</f>
        <v/>
      </c>
      <c r="C10586" s="0" t="str">
        <f aca="false">IF($A10586="","",INDEX(CARTAO_COMPRAS!$D:$D,INT((ROW()-2)/20)+2))</f>
        <v/>
      </c>
      <c r="D10586" s="0" t="str">
        <f aca="false">IF($A10586="","",INDEX(CARTAO_COMPRAS!$E:$E,INT((ROW()-2)/20)+2))</f>
        <v/>
      </c>
      <c r="E10586" s="0" t="str">
        <f aca="false">IF($A10586="","",INDEX(CARTAO_COMPRAS!$H:$H,INT((ROW()-2)/20)+2)+MOD(ROW()-2,20))</f>
        <v/>
      </c>
      <c r="F10586" s="0" t="str">
        <f aca="false">IF($A10586="","",INDEX(CARTAO_COMPRAS!$G:$G,INT((ROW()-2)/20)+2))</f>
        <v/>
      </c>
      <c r="G10586" s="5" t="str">
        <f aca="false">IF($A10586="","",INDEX(CARTAO_COMPRAS!$I:$I,INT((ROW()-2)/20)+2))</f>
        <v/>
      </c>
      <c r="H10586" s="4" t="str">
        <f aca="false">IF($A10586="","",EDATE(INDEX(CARTAO_COMPRAS!$J:$J,INT((ROW()-2)/20)+2),MOD(ROW()-2,20)))</f>
        <v/>
      </c>
      <c r="I10586" s="4" t="str">
        <f aca="false">IF($H10586="","",$H10586-WEEKDAY($H10586,2)+1)</f>
        <v/>
      </c>
      <c r="J10586" s="4" t="str">
        <f aca="false">IF($I10586="","",$I10586+6)</f>
        <v/>
      </c>
      <c r="K10586" s="6" t="str">
        <f aca="false">IF($H10586="","",DATE(YEAR($H10586),MONTH($H10586),1))</f>
        <v/>
      </c>
      <c r="L10586" s="0" t="str">
        <f aca="false">IF($A10586="","",INDEX(CARTAO_COMPRAS!$K:$K,INT((ROW()-2)/20)+2))</f>
        <v/>
      </c>
      <c r="M10586" s="0" t="str">
        <f aca="false">IF($A10586="","","Compra no cartão")</f>
        <v/>
      </c>
    </row>
    <row r="10587" customFormat="false" ht="13.5" hidden="false" customHeight="false" outlineLevel="0" collapsed="false">
      <c r="A10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7" s="0" t="str">
        <f aca="false">IF($A10587="","",INDEX(CARTAO_COMPRAS!$C:$C,INT((ROW()-2)/20)+2))</f>
        <v/>
      </c>
      <c r="C10587" s="0" t="str">
        <f aca="false">IF($A10587="","",INDEX(CARTAO_COMPRAS!$D:$D,INT((ROW()-2)/20)+2))</f>
        <v/>
      </c>
      <c r="D10587" s="0" t="str">
        <f aca="false">IF($A10587="","",INDEX(CARTAO_COMPRAS!$E:$E,INT((ROW()-2)/20)+2))</f>
        <v/>
      </c>
      <c r="E10587" s="0" t="str">
        <f aca="false">IF($A10587="","",INDEX(CARTAO_COMPRAS!$H:$H,INT((ROW()-2)/20)+2)+MOD(ROW()-2,20))</f>
        <v/>
      </c>
      <c r="F10587" s="0" t="str">
        <f aca="false">IF($A10587="","",INDEX(CARTAO_COMPRAS!$G:$G,INT((ROW()-2)/20)+2))</f>
        <v/>
      </c>
      <c r="G10587" s="5" t="str">
        <f aca="false">IF($A10587="","",INDEX(CARTAO_COMPRAS!$I:$I,INT((ROW()-2)/20)+2))</f>
        <v/>
      </c>
      <c r="H10587" s="4" t="str">
        <f aca="false">IF($A10587="","",EDATE(INDEX(CARTAO_COMPRAS!$J:$J,INT((ROW()-2)/20)+2),MOD(ROW()-2,20)))</f>
        <v/>
      </c>
      <c r="I10587" s="4" t="str">
        <f aca="false">IF($H10587="","",$H10587-WEEKDAY($H10587,2)+1)</f>
        <v/>
      </c>
      <c r="J10587" s="4" t="str">
        <f aca="false">IF($I10587="","",$I10587+6)</f>
        <v/>
      </c>
      <c r="K10587" s="6" t="str">
        <f aca="false">IF($H10587="","",DATE(YEAR($H10587),MONTH($H10587),1))</f>
        <v/>
      </c>
      <c r="L10587" s="0" t="str">
        <f aca="false">IF($A10587="","",INDEX(CARTAO_COMPRAS!$K:$K,INT((ROW()-2)/20)+2))</f>
        <v/>
      </c>
      <c r="M10587" s="0" t="str">
        <f aca="false">IF($A10587="","","Compra no cartão")</f>
        <v/>
      </c>
    </row>
    <row r="10588" customFormat="false" ht="13.5" hidden="false" customHeight="false" outlineLevel="0" collapsed="false">
      <c r="A10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8" s="0" t="str">
        <f aca="false">IF($A10588="","",INDEX(CARTAO_COMPRAS!$C:$C,INT((ROW()-2)/20)+2))</f>
        <v/>
      </c>
      <c r="C10588" s="0" t="str">
        <f aca="false">IF($A10588="","",INDEX(CARTAO_COMPRAS!$D:$D,INT((ROW()-2)/20)+2))</f>
        <v/>
      </c>
      <c r="D10588" s="0" t="str">
        <f aca="false">IF($A10588="","",INDEX(CARTAO_COMPRAS!$E:$E,INT((ROW()-2)/20)+2))</f>
        <v/>
      </c>
      <c r="E10588" s="0" t="str">
        <f aca="false">IF($A10588="","",INDEX(CARTAO_COMPRAS!$H:$H,INT((ROW()-2)/20)+2)+MOD(ROW()-2,20))</f>
        <v/>
      </c>
      <c r="F10588" s="0" t="str">
        <f aca="false">IF($A10588="","",INDEX(CARTAO_COMPRAS!$G:$G,INT((ROW()-2)/20)+2))</f>
        <v/>
      </c>
      <c r="G10588" s="5" t="str">
        <f aca="false">IF($A10588="","",INDEX(CARTAO_COMPRAS!$I:$I,INT((ROW()-2)/20)+2))</f>
        <v/>
      </c>
      <c r="H10588" s="4" t="str">
        <f aca="false">IF($A10588="","",EDATE(INDEX(CARTAO_COMPRAS!$J:$J,INT((ROW()-2)/20)+2),MOD(ROW()-2,20)))</f>
        <v/>
      </c>
      <c r="I10588" s="4" t="str">
        <f aca="false">IF($H10588="","",$H10588-WEEKDAY($H10588,2)+1)</f>
        <v/>
      </c>
      <c r="J10588" s="4" t="str">
        <f aca="false">IF($I10588="","",$I10588+6)</f>
        <v/>
      </c>
      <c r="K10588" s="6" t="str">
        <f aca="false">IF($H10588="","",DATE(YEAR($H10588),MONTH($H10588),1))</f>
        <v/>
      </c>
      <c r="L10588" s="0" t="str">
        <f aca="false">IF($A10588="","",INDEX(CARTAO_COMPRAS!$K:$K,INT((ROW()-2)/20)+2))</f>
        <v/>
      </c>
      <c r="M10588" s="0" t="str">
        <f aca="false">IF($A10588="","","Compra no cartão")</f>
        <v/>
      </c>
    </row>
    <row r="10589" customFormat="false" ht="13.5" hidden="false" customHeight="false" outlineLevel="0" collapsed="false">
      <c r="A10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89" s="0" t="str">
        <f aca="false">IF($A10589="","",INDEX(CARTAO_COMPRAS!$C:$C,INT((ROW()-2)/20)+2))</f>
        <v/>
      </c>
      <c r="C10589" s="0" t="str">
        <f aca="false">IF($A10589="","",INDEX(CARTAO_COMPRAS!$D:$D,INT((ROW()-2)/20)+2))</f>
        <v/>
      </c>
      <c r="D10589" s="0" t="str">
        <f aca="false">IF($A10589="","",INDEX(CARTAO_COMPRAS!$E:$E,INT((ROW()-2)/20)+2))</f>
        <v/>
      </c>
      <c r="E10589" s="0" t="str">
        <f aca="false">IF($A10589="","",INDEX(CARTAO_COMPRAS!$H:$H,INT((ROW()-2)/20)+2)+MOD(ROW()-2,20))</f>
        <v/>
      </c>
      <c r="F10589" s="0" t="str">
        <f aca="false">IF($A10589="","",INDEX(CARTAO_COMPRAS!$G:$G,INT((ROW()-2)/20)+2))</f>
        <v/>
      </c>
      <c r="G10589" s="5" t="str">
        <f aca="false">IF($A10589="","",INDEX(CARTAO_COMPRAS!$I:$I,INT((ROW()-2)/20)+2))</f>
        <v/>
      </c>
      <c r="H10589" s="4" t="str">
        <f aca="false">IF($A10589="","",EDATE(INDEX(CARTAO_COMPRAS!$J:$J,INT((ROW()-2)/20)+2),MOD(ROW()-2,20)))</f>
        <v/>
      </c>
      <c r="I10589" s="4" t="str">
        <f aca="false">IF($H10589="","",$H10589-WEEKDAY($H10589,2)+1)</f>
        <v/>
      </c>
      <c r="J10589" s="4" t="str">
        <f aca="false">IF($I10589="","",$I10589+6)</f>
        <v/>
      </c>
      <c r="K10589" s="6" t="str">
        <f aca="false">IF($H10589="","",DATE(YEAR($H10589),MONTH($H10589),1))</f>
        <v/>
      </c>
      <c r="L10589" s="0" t="str">
        <f aca="false">IF($A10589="","",INDEX(CARTAO_COMPRAS!$K:$K,INT((ROW()-2)/20)+2))</f>
        <v/>
      </c>
      <c r="M10589" s="0" t="str">
        <f aca="false">IF($A10589="","","Compra no cartão")</f>
        <v/>
      </c>
    </row>
    <row r="10590" customFormat="false" ht="13.5" hidden="false" customHeight="false" outlineLevel="0" collapsed="false">
      <c r="A10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0" s="0" t="str">
        <f aca="false">IF($A10590="","",INDEX(CARTAO_COMPRAS!$C:$C,INT((ROW()-2)/20)+2))</f>
        <v/>
      </c>
      <c r="C10590" s="0" t="str">
        <f aca="false">IF($A10590="","",INDEX(CARTAO_COMPRAS!$D:$D,INT((ROW()-2)/20)+2))</f>
        <v/>
      </c>
      <c r="D10590" s="0" t="str">
        <f aca="false">IF($A10590="","",INDEX(CARTAO_COMPRAS!$E:$E,INT((ROW()-2)/20)+2))</f>
        <v/>
      </c>
      <c r="E10590" s="0" t="str">
        <f aca="false">IF($A10590="","",INDEX(CARTAO_COMPRAS!$H:$H,INT((ROW()-2)/20)+2)+MOD(ROW()-2,20))</f>
        <v/>
      </c>
      <c r="F10590" s="0" t="str">
        <f aca="false">IF($A10590="","",INDEX(CARTAO_COMPRAS!$G:$G,INT((ROW()-2)/20)+2))</f>
        <v/>
      </c>
      <c r="G10590" s="5" t="str">
        <f aca="false">IF($A10590="","",INDEX(CARTAO_COMPRAS!$I:$I,INT((ROW()-2)/20)+2))</f>
        <v/>
      </c>
      <c r="H10590" s="4" t="str">
        <f aca="false">IF($A10590="","",EDATE(INDEX(CARTAO_COMPRAS!$J:$J,INT((ROW()-2)/20)+2),MOD(ROW()-2,20)))</f>
        <v/>
      </c>
      <c r="I10590" s="4" t="str">
        <f aca="false">IF($H10590="","",$H10590-WEEKDAY($H10590,2)+1)</f>
        <v/>
      </c>
      <c r="J10590" s="4" t="str">
        <f aca="false">IF($I10590="","",$I10590+6)</f>
        <v/>
      </c>
      <c r="K10590" s="6" t="str">
        <f aca="false">IF($H10590="","",DATE(YEAR($H10590),MONTH($H10590),1))</f>
        <v/>
      </c>
      <c r="L10590" s="0" t="str">
        <f aca="false">IF($A10590="","",INDEX(CARTAO_COMPRAS!$K:$K,INT((ROW()-2)/20)+2))</f>
        <v/>
      </c>
      <c r="M10590" s="0" t="str">
        <f aca="false">IF($A10590="","","Compra no cartão")</f>
        <v/>
      </c>
    </row>
    <row r="10591" customFormat="false" ht="13.5" hidden="false" customHeight="false" outlineLevel="0" collapsed="false">
      <c r="A10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1" s="0" t="str">
        <f aca="false">IF($A10591="","",INDEX(CARTAO_COMPRAS!$C:$C,INT((ROW()-2)/20)+2))</f>
        <v/>
      </c>
      <c r="C10591" s="0" t="str">
        <f aca="false">IF($A10591="","",INDEX(CARTAO_COMPRAS!$D:$D,INT((ROW()-2)/20)+2))</f>
        <v/>
      </c>
      <c r="D10591" s="0" t="str">
        <f aca="false">IF($A10591="","",INDEX(CARTAO_COMPRAS!$E:$E,INT((ROW()-2)/20)+2))</f>
        <v/>
      </c>
      <c r="E10591" s="0" t="str">
        <f aca="false">IF($A10591="","",INDEX(CARTAO_COMPRAS!$H:$H,INT((ROW()-2)/20)+2)+MOD(ROW()-2,20))</f>
        <v/>
      </c>
      <c r="F10591" s="0" t="str">
        <f aca="false">IF($A10591="","",INDEX(CARTAO_COMPRAS!$G:$G,INT((ROW()-2)/20)+2))</f>
        <v/>
      </c>
      <c r="G10591" s="5" t="str">
        <f aca="false">IF($A10591="","",INDEX(CARTAO_COMPRAS!$I:$I,INT((ROW()-2)/20)+2))</f>
        <v/>
      </c>
      <c r="H10591" s="4" t="str">
        <f aca="false">IF($A10591="","",EDATE(INDEX(CARTAO_COMPRAS!$J:$J,INT((ROW()-2)/20)+2),MOD(ROW()-2,20)))</f>
        <v/>
      </c>
      <c r="I10591" s="4" t="str">
        <f aca="false">IF($H10591="","",$H10591-WEEKDAY($H10591,2)+1)</f>
        <v/>
      </c>
      <c r="J10591" s="4" t="str">
        <f aca="false">IF($I10591="","",$I10591+6)</f>
        <v/>
      </c>
      <c r="K10591" s="6" t="str">
        <f aca="false">IF($H10591="","",DATE(YEAR($H10591),MONTH($H10591),1))</f>
        <v/>
      </c>
      <c r="L10591" s="0" t="str">
        <f aca="false">IF($A10591="","",INDEX(CARTAO_COMPRAS!$K:$K,INT((ROW()-2)/20)+2))</f>
        <v/>
      </c>
      <c r="M10591" s="0" t="str">
        <f aca="false">IF($A10591="","","Compra no cartão")</f>
        <v/>
      </c>
    </row>
    <row r="10592" customFormat="false" ht="13.5" hidden="false" customHeight="false" outlineLevel="0" collapsed="false">
      <c r="A10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2" s="0" t="str">
        <f aca="false">IF($A10592="","",INDEX(CARTAO_COMPRAS!$C:$C,INT((ROW()-2)/20)+2))</f>
        <v/>
      </c>
      <c r="C10592" s="0" t="str">
        <f aca="false">IF($A10592="","",INDEX(CARTAO_COMPRAS!$D:$D,INT((ROW()-2)/20)+2))</f>
        <v/>
      </c>
      <c r="D10592" s="0" t="str">
        <f aca="false">IF($A10592="","",INDEX(CARTAO_COMPRAS!$E:$E,INT((ROW()-2)/20)+2))</f>
        <v/>
      </c>
      <c r="E10592" s="0" t="str">
        <f aca="false">IF($A10592="","",INDEX(CARTAO_COMPRAS!$H:$H,INT((ROW()-2)/20)+2)+MOD(ROW()-2,20))</f>
        <v/>
      </c>
      <c r="F10592" s="0" t="str">
        <f aca="false">IF($A10592="","",INDEX(CARTAO_COMPRAS!$G:$G,INT((ROW()-2)/20)+2))</f>
        <v/>
      </c>
      <c r="G10592" s="5" t="str">
        <f aca="false">IF($A10592="","",INDEX(CARTAO_COMPRAS!$I:$I,INT((ROW()-2)/20)+2))</f>
        <v/>
      </c>
      <c r="H10592" s="4" t="str">
        <f aca="false">IF($A10592="","",EDATE(INDEX(CARTAO_COMPRAS!$J:$J,INT((ROW()-2)/20)+2),MOD(ROW()-2,20)))</f>
        <v/>
      </c>
      <c r="I10592" s="4" t="str">
        <f aca="false">IF($H10592="","",$H10592-WEEKDAY($H10592,2)+1)</f>
        <v/>
      </c>
      <c r="J10592" s="4" t="str">
        <f aca="false">IF($I10592="","",$I10592+6)</f>
        <v/>
      </c>
      <c r="K10592" s="6" t="str">
        <f aca="false">IF($H10592="","",DATE(YEAR($H10592),MONTH($H10592),1))</f>
        <v/>
      </c>
      <c r="L10592" s="0" t="str">
        <f aca="false">IF($A10592="","",INDEX(CARTAO_COMPRAS!$K:$K,INT((ROW()-2)/20)+2))</f>
        <v/>
      </c>
      <c r="M10592" s="0" t="str">
        <f aca="false">IF($A10592="","","Compra no cartão")</f>
        <v/>
      </c>
    </row>
    <row r="10593" customFormat="false" ht="13.5" hidden="false" customHeight="false" outlineLevel="0" collapsed="false">
      <c r="A10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3" s="0" t="str">
        <f aca="false">IF($A10593="","",INDEX(CARTAO_COMPRAS!$C:$C,INT((ROW()-2)/20)+2))</f>
        <v/>
      </c>
      <c r="C10593" s="0" t="str">
        <f aca="false">IF($A10593="","",INDEX(CARTAO_COMPRAS!$D:$D,INT((ROW()-2)/20)+2))</f>
        <v/>
      </c>
      <c r="D10593" s="0" t="str">
        <f aca="false">IF($A10593="","",INDEX(CARTAO_COMPRAS!$E:$E,INT((ROW()-2)/20)+2))</f>
        <v/>
      </c>
      <c r="E10593" s="0" t="str">
        <f aca="false">IF($A10593="","",INDEX(CARTAO_COMPRAS!$H:$H,INT((ROW()-2)/20)+2)+MOD(ROW()-2,20))</f>
        <v/>
      </c>
      <c r="F10593" s="0" t="str">
        <f aca="false">IF($A10593="","",INDEX(CARTAO_COMPRAS!$G:$G,INT((ROW()-2)/20)+2))</f>
        <v/>
      </c>
      <c r="G10593" s="5" t="str">
        <f aca="false">IF($A10593="","",INDEX(CARTAO_COMPRAS!$I:$I,INT((ROW()-2)/20)+2))</f>
        <v/>
      </c>
      <c r="H10593" s="4" t="str">
        <f aca="false">IF($A10593="","",EDATE(INDEX(CARTAO_COMPRAS!$J:$J,INT((ROW()-2)/20)+2),MOD(ROW()-2,20)))</f>
        <v/>
      </c>
      <c r="I10593" s="4" t="str">
        <f aca="false">IF($H10593="","",$H10593-WEEKDAY($H10593,2)+1)</f>
        <v/>
      </c>
      <c r="J10593" s="4" t="str">
        <f aca="false">IF($I10593="","",$I10593+6)</f>
        <v/>
      </c>
      <c r="K10593" s="6" t="str">
        <f aca="false">IF($H10593="","",DATE(YEAR($H10593),MONTH($H10593),1))</f>
        <v/>
      </c>
      <c r="L10593" s="0" t="str">
        <f aca="false">IF($A10593="","",INDEX(CARTAO_COMPRAS!$K:$K,INT((ROW()-2)/20)+2))</f>
        <v/>
      </c>
      <c r="M10593" s="0" t="str">
        <f aca="false">IF($A10593="","","Compra no cartão")</f>
        <v/>
      </c>
    </row>
    <row r="10594" customFormat="false" ht="13.5" hidden="false" customHeight="false" outlineLevel="0" collapsed="false">
      <c r="A10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4" s="0" t="str">
        <f aca="false">IF($A10594="","",INDEX(CARTAO_COMPRAS!$C:$C,INT((ROW()-2)/20)+2))</f>
        <v/>
      </c>
      <c r="C10594" s="0" t="str">
        <f aca="false">IF($A10594="","",INDEX(CARTAO_COMPRAS!$D:$D,INT((ROW()-2)/20)+2))</f>
        <v/>
      </c>
      <c r="D10594" s="0" t="str">
        <f aca="false">IF($A10594="","",INDEX(CARTAO_COMPRAS!$E:$E,INT((ROW()-2)/20)+2))</f>
        <v/>
      </c>
      <c r="E10594" s="0" t="str">
        <f aca="false">IF($A10594="","",INDEX(CARTAO_COMPRAS!$H:$H,INT((ROW()-2)/20)+2)+MOD(ROW()-2,20))</f>
        <v/>
      </c>
      <c r="F10594" s="0" t="str">
        <f aca="false">IF($A10594="","",INDEX(CARTAO_COMPRAS!$G:$G,INT((ROW()-2)/20)+2))</f>
        <v/>
      </c>
      <c r="G10594" s="5" t="str">
        <f aca="false">IF($A10594="","",INDEX(CARTAO_COMPRAS!$I:$I,INT((ROW()-2)/20)+2))</f>
        <v/>
      </c>
      <c r="H10594" s="4" t="str">
        <f aca="false">IF($A10594="","",EDATE(INDEX(CARTAO_COMPRAS!$J:$J,INT((ROW()-2)/20)+2),MOD(ROW()-2,20)))</f>
        <v/>
      </c>
      <c r="I10594" s="4" t="str">
        <f aca="false">IF($H10594="","",$H10594-WEEKDAY($H10594,2)+1)</f>
        <v/>
      </c>
      <c r="J10594" s="4" t="str">
        <f aca="false">IF($I10594="","",$I10594+6)</f>
        <v/>
      </c>
      <c r="K10594" s="6" t="str">
        <f aca="false">IF($H10594="","",DATE(YEAR($H10594),MONTH($H10594),1))</f>
        <v/>
      </c>
      <c r="L10594" s="0" t="str">
        <f aca="false">IF($A10594="","",INDEX(CARTAO_COMPRAS!$K:$K,INT((ROW()-2)/20)+2))</f>
        <v/>
      </c>
      <c r="M10594" s="0" t="str">
        <f aca="false">IF($A10594="","","Compra no cartão")</f>
        <v/>
      </c>
    </row>
    <row r="10595" customFormat="false" ht="13.5" hidden="false" customHeight="false" outlineLevel="0" collapsed="false">
      <c r="A10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5" s="0" t="str">
        <f aca="false">IF($A10595="","",INDEX(CARTAO_COMPRAS!$C:$C,INT((ROW()-2)/20)+2))</f>
        <v/>
      </c>
      <c r="C10595" s="0" t="str">
        <f aca="false">IF($A10595="","",INDEX(CARTAO_COMPRAS!$D:$D,INT((ROW()-2)/20)+2))</f>
        <v/>
      </c>
      <c r="D10595" s="0" t="str">
        <f aca="false">IF($A10595="","",INDEX(CARTAO_COMPRAS!$E:$E,INT((ROW()-2)/20)+2))</f>
        <v/>
      </c>
      <c r="E10595" s="0" t="str">
        <f aca="false">IF($A10595="","",INDEX(CARTAO_COMPRAS!$H:$H,INT((ROW()-2)/20)+2)+MOD(ROW()-2,20))</f>
        <v/>
      </c>
      <c r="F10595" s="0" t="str">
        <f aca="false">IF($A10595="","",INDEX(CARTAO_COMPRAS!$G:$G,INT((ROW()-2)/20)+2))</f>
        <v/>
      </c>
      <c r="G10595" s="5" t="str">
        <f aca="false">IF($A10595="","",INDEX(CARTAO_COMPRAS!$I:$I,INT((ROW()-2)/20)+2))</f>
        <v/>
      </c>
      <c r="H10595" s="4" t="str">
        <f aca="false">IF($A10595="","",EDATE(INDEX(CARTAO_COMPRAS!$J:$J,INT((ROW()-2)/20)+2),MOD(ROW()-2,20)))</f>
        <v/>
      </c>
      <c r="I10595" s="4" t="str">
        <f aca="false">IF($H10595="","",$H10595-WEEKDAY($H10595,2)+1)</f>
        <v/>
      </c>
      <c r="J10595" s="4" t="str">
        <f aca="false">IF($I10595="","",$I10595+6)</f>
        <v/>
      </c>
      <c r="K10595" s="6" t="str">
        <f aca="false">IF($H10595="","",DATE(YEAR($H10595),MONTH($H10595),1))</f>
        <v/>
      </c>
      <c r="L10595" s="0" t="str">
        <f aca="false">IF($A10595="","",INDEX(CARTAO_COMPRAS!$K:$K,INT((ROW()-2)/20)+2))</f>
        <v/>
      </c>
      <c r="M10595" s="0" t="str">
        <f aca="false">IF($A10595="","","Compra no cartão")</f>
        <v/>
      </c>
    </row>
    <row r="10596" customFormat="false" ht="13.5" hidden="false" customHeight="false" outlineLevel="0" collapsed="false">
      <c r="A10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6" s="0" t="str">
        <f aca="false">IF($A10596="","",INDEX(CARTAO_COMPRAS!$C:$C,INT((ROW()-2)/20)+2))</f>
        <v/>
      </c>
      <c r="C10596" s="0" t="str">
        <f aca="false">IF($A10596="","",INDEX(CARTAO_COMPRAS!$D:$D,INT((ROW()-2)/20)+2))</f>
        <v/>
      </c>
      <c r="D10596" s="0" t="str">
        <f aca="false">IF($A10596="","",INDEX(CARTAO_COMPRAS!$E:$E,INT((ROW()-2)/20)+2))</f>
        <v/>
      </c>
      <c r="E10596" s="0" t="str">
        <f aca="false">IF($A10596="","",INDEX(CARTAO_COMPRAS!$H:$H,INT((ROW()-2)/20)+2)+MOD(ROW()-2,20))</f>
        <v/>
      </c>
      <c r="F10596" s="0" t="str">
        <f aca="false">IF($A10596="","",INDEX(CARTAO_COMPRAS!$G:$G,INT((ROW()-2)/20)+2))</f>
        <v/>
      </c>
      <c r="G10596" s="5" t="str">
        <f aca="false">IF($A10596="","",INDEX(CARTAO_COMPRAS!$I:$I,INT((ROW()-2)/20)+2))</f>
        <v/>
      </c>
      <c r="H10596" s="4" t="str">
        <f aca="false">IF($A10596="","",EDATE(INDEX(CARTAO_COMPRAS!$J:$J,INT((ROW()-2)/20)+2),MOD(ROW()-2,20)))</f>
        <v/>
      </c>
      <c r="I10596" s="4" t="str">
        <f aca="false">IF($H10596="","",$H10596-WEEKDAY($H10596,2)+1)</f>
        <v/>
      </c>
      <c r="J10596" s="4" t="str">
        <f aca="false">IF($I10596="","",$I10596+6)</f>
        <v/>
      </c>
      <c r="K10596" s="6" t="str">
        <f aca="false">IF($H10596="","",DATE(YEAR($H10596),MONTH($H10596),1))</f>
        <v/>
      </c>
      <c r="L10596" s="0" t="str">
        <f aca="false">IF($A10596="","",INDEX(CARTAO_COMPRAS!$K:$K,INT((ROW()-2)/20)+2))</f>
        <v/>
      </c>
      <c r="M10596" s="0" t="str">
        <f aca="false">IF($A10596="","","Compra no cartão")</f>
        <v/>
      </c>
    </row>
    <row r="10597" customFormat="false" ht="13.5" hidden="false" customHeight="false" outlineLevel="0" collapsed="false">
      <c r="A10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7" s="0" t="str">
        <f aca="false">IF($A10597="","",INDEX(CARTAO_COMPRAS!$C:$C,INT((ROW()-2)/20)+2))</f>
        <v/>
      </c>
      <c r="C10597" s="0" t="str">
        <f aca="false">IF($A10597="","",INDEX(CARTAO_COMPRAS!$D:$D,INT((ROW()-2)/20)+2))</f>
        <v/>
      </c>
      <c r="D10597" s="0" t="str">
        <f aca="false">IF($A10597="","",INDEX(CARTAO_COMPRAS!$E:$E,INT((ROW()-2)/20)+2))</f>
        <v/>
      </c>
      <c r="E10597" s="0" t="str">
        <f aca="false">IF($A10597="","",INDEX(CARTAO_COMPRAS!$H:$H,INT((ROW()-2)/20)+2)+MOD(ROW()-2,20))</f>
        <v/>
      </c>
      <c r="F10597" s="0" t="str">
        <f aca="false">IF($A10597="","",INDEX(CARTAO_COMPRAS!$G:$G,INT((ROW()-2)/20)+2))</f>
        <v/>
      </c>
      <c r="G10597" s="5" t="str">
        <f aca="false">IF($A10597="","",INDEX(CARTAO_COMPRAS!$I:$I,INT((ROW()-2)/20)+2))</f>
        <v/>
      </c>
      <c r="H10597" s="4" t="str">
        <f aca="false">IF($A10597="","",EDATE(INDEX(CARTAO_COMPRAS!$J:$J,INT((ROW()-2)/20)+2),MOD(ROW()-2,20)))</f>
        <v/>
      </c>
      <c r="I10597" s="4" t="str">
        <f aca="false">IF($H10597="","",$H10597-WEEKDAY($H10597,2)+1)</f>
        <v/>
      </c>
      <c r="J10597" s="4" t="str">
        <f aca="false">IF($I10597="","",$I10597+6)</f>
        <v/>
      </c>
      <c r="K10597" s="6" t="str">
        <f aca="false">IF($H10597="","",DATE(YEAR($H10597),MONTH($H10597),1))</f>
        <v/>
      </c>
      <c r="L10597" s="0" t="str">
        <f aca="false">IF($A10597="","",INDEX(CARTAO_COMPRAS!$K:$K,INT((ROW()-2)/20)+2))</f>
        <v/>
      </c>
      <c r="M10597" s="0" t="str">
        <f aca="false">IF($A10597="","","Compra no cartão")</f>
        <v/>
      </c>
    </row>
    <row r="10598" customFormat="false" ht="13.5" hidden="false" customHeight="false" outlineLevel="0" collapsed="false">
      <c r="A10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8" s="0" t="str">
        <f aca="false">IF($A10598="","",INDEX(CARTAO_COMPRAS!$C:$C,INT((ROW()-2)/20)+2))</f>
        <v/>
      </c>
      <c r="C10598" s="0" t="str">
        <f aca="false">IF($A10598="","",INDEX(CARTAO_COMPRAS!$D:$D,INT((ROW()-2)/20)+2))</f>
        <v/>
      </c>
      <c r="D10598" s="0" t="str">
        <f aca="false">IF($A10598="","",INDEX(CARTAO_COMPRAS!$E:$E,INT((ROW()-2)/20)+2))</f>
        <v/>
      </c>
      <c r="E10598" s="0" t="str">
        <f aca="false">IF($A10598="","",INDEX(CARTAO_COMPRAS!$H:$H,INT((ROW()-2)/20)+2)+MOD(ROW()-2,20))</f>
        <v/>
      </c>
      <c r="F10598" s="0" t="str">
        <f aca="false">IF($A10598="","",INDEX(CARTAO_COMPRAS!$G:$G,INT((ROW()-2)/20)+2))</f>
        <v/>
      </c>
      <c r="G10598" s="5" t="str">
        <f aca="false">IF($A10598="","",INDEX(CARTAO_COMPRAS!$I:$I,INT((ROW()-2)/20)+2))</f>
        <v/>
      </c>
      <c r="H10598" s="4" t="str">
        <f aca="false">IF($A10598="","",EDATE(INDEX(CARTAO_COMPRAS!$J:$J,INT((ROW()-2)/20)+2),MOD(ROW()-2,20)))</f>
        <v/>
      </c>
      <c r="I10598" s="4" t="str">
        <f aca="false">IF($H10598="","",$H10598-WEEKDAY($H10598,2)+1)</f>
        <v/>
      </c>
      <c r="J10598" s="4" t="str">
        <f aca="false">IF($I10598="","",$I10598+6)</f>
        <v/>
      </c>
      <c r="K10598" s="6" t="str">
        <f aca="false">IF($H10598="","",DATE(YEAR($H10598),MONTH($H10598),1))</f>
        <v/>
      </c>
      <c r="L10598" s="0" t="str">
        <f aca="false">IF($A10598="","",INDEX(CARTAO_COMPRAS!$K:$K,INT((ROW()-2)/20)+2))</f>
        <v/>
      </c>
      <c r="M10598" s="0" t="str">
        <f aca="false">IF($A10598="","","Compra no cartão")</f>
        <v/>
      </c>
    </row>
    <row r="10599" customFormat="false" ht="13.5" hidden="false" customHeight="false" outlineLevel="0" collapsed="false">
      <c r="A10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599" s="0" t="str">
        <f aca="false">IF($A10599="","",INDEX(CARTAO_COMPRAS!$C:$C,INT((ROW()-2)/20)+2))</f>
        <v/>
      </c>
      <c r="C10599" s="0" t="str">
        <f aca="false">IF($A10599="","",INDEX(CARTAO_COMPRAS!$D:$D,INT((ROW()-2)/20)+2))</f>
        <v/>
      </c>
      <c r="D10599" s="0" t="str">
        <f aca="false">IF($A10599="","",INDEX(CARTAO_COMPRAS!$E:$E,INT((ROW()-2)/20)+2))</f>
        <v/>
      </c>
      <c r="E10599" s="0" t="str">
        <f aca="false">IF($A10599="","",INDEX(CARTAO_COMPRAS!$H:$H,INT((ROW()-2)/20)+2)+MOD(ROW()-2,20))</f>
        <v/>
      </c>
      <c r="F10599" s="0" t="str">
        <f aca="false">IF($A10599="","",INDEX(CARTAO_COMPRAS!$G:$G,INT((ROW()-2)/20)+2))</f>
        <v/>
      </c>
      <c r="G10599" s="5" t="str">
        <f aca="false">IF($A10599="","",INDEX(CARTAO_COMPRAS!$I:$I,INT((ROW()-2)/20)+2))</f>
        <v/>
      </c>
      <c r="H10599" s="4" t="str">
        <f aca="false">IF($A10599="","",EDATE(INDEX(CARTAO_COMPRAS!$J:$J,INT((ROW()-2)/20)+2),MOD(ROW()-2,20)))</f>
        <v/>
      </c>
      <c r="I10599" s="4" t="str">
        <f aca="false">IF($H10599="","",$H10599-WEEKDAY($H10599,2)+1)</f>
        <v/>
      </c>
      <c r="J10599" s="4" t="str">
        <f aca="false">IF($I10599="","",$I10599+6)</f>
        <v/>
      </c>
      <c r="K10599" s="6" t="str">
        <f aca="false">IF($H10599="","",DATE(YEAR($H10599),MONTH($H10599),1))</f>
        <v/>
      </c>
      <c r="L10599" s="0" t="str">
        <f aca="false">IF($A10599="","",INDEX(CARTAO_COMPRAS!$K:$K,INT((ROW()-2)/20)+2))</f>
        <v/>
      </c>
      <c r="M10599" s="0" t="str">
        <f aca="false">IF($A10599="","","Compra no cartão")</f>
        <v/>
      </c>
    </row>
    <row r="10600" customFormat="false" ht="13.5" hidden="false" customHeight="false" outlineLevel="0" collapsed="false">
      <c r="A10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0" s="0" t="str">
        <f aca="false">IF($A10600="","",INDEX(CARTAO_COMPRAS!$C:$C,INT((ROW()-2)/20)+2))</f>
        <v/>
      </c>
      <c r="C10600" s="0" t="str">
        <f aca="false">IF($A10600="","",INDEX(CARTAO_COMPRAS!$D:$D,INT((ROW()-2)/20)+2))</f>
        <v/>
      </c>
      <c r="D10600" s="0" t="str">
        <f aca="false">IF($A10600="","",INDEX(CARTAO_COMPRAS!$E:$E,INT((ROW()-2)/20)+2))</f>
        <v/>
      </c>
      <c r="E10600" s="0" t="str">
        <f aca="false">IF($A10600="","",INDEX(CARTAO_COMPRAS!$H:$H,INT((ROW()-2)/20)+2)+MOD(ROW()-2,20))</f>
        <v/>
      </c>
      <c r="F10600" s="0" t="str">
        <f aca="false">IF($A10600="","",INDEX(CARTAO_COMPRAS!$G:$G,INT((ROW()-2)/20)+2))</f>
        <v/>
      </c>
      <c r="G10600" s="5" t="str">
        <f aca="false">IF($A10600="","",INDEX(CARTAO_COMPRAS!$I:$I,INT((ROW()-2)/20)+2))</f>
        <v/>
      </c>
      <c r="H10600" s="4" t="str">
        <f aca="false">IF($A10600="","",EDATE(INDEX(CARTAO_COMPRAS!$J:$J,INT((ROW()-2)/20)+2),MOD(ROW()-2,20)))</f>
        <v/>
      </c>
      <c r="I10600" s="4" t="str">
        <f aca="false">IF($H10600="","",$H10600-WEEKDAY($H10600,2)+1)</f>
        <v/>
      </c>
      <c r="J10600" s="4" t="str">
        <f aca="false">IF($I10600="","",$I10600+6)</f>
        <v/>
      </c>
      <c r="K10600" s="6" t="str">
        <f aca="false">IF($H10600="","",DATE(YEAR($H10600),MONTH($H10600),1))</f>
        <v/>
      </c>
      <c r="L10600" s="0" t="str">
        <f aca="false">IF($A10600="","",INDEX(CARTAO_COMPRAS!$K:$K,INT((ROW()-2)/20)+2))</f>
        <v/>
      </c>
      <c r="M10600" s="0" t="str">
        <f aca="false">IF($A10600="","","Compra no cartão")</f>
        <v/>
      </c>
    </row>
    <row r="10601" customFormat="false" ht="13.5" hidden="false" customHeight="false" outlineLevel="0" collapsed="false">
      <c r="A10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1" s="0" t="str">
        <f aca="false">IF($A10601="","",INDEX(CARTAO_COMPRAS!$C:$C,INT((ROW()-2)/20)+2))</f>
        <v/>
      </c>
      <c r="C10601" s="0" t="str">
        <f aca="false">IF($A10601="","",INDEX(CARTAO_COMPRAS!$D:$D,INT((ROW()-2)/20)+2))</f>
        <v/>
      </c>
      <c r="D10601" s="0" t="str">
        <f aca="false">IF($A10601="","",INDEX(CARTAO_COMPRAS!$E:$E,INT((ROW()-2)/20)+2))</f>
        <v/>
      </c>
      <c r="E10601" s="0" t="str">
        <f aca="false">IF($A10601="","",INDEX(CARTAO_COMPRAS!$H:$H,INT((ROW()-2)/20)+2)+MOD(ROW()-2,20))</f>
        <v/>
      </c>
      <c r="F10601" s="0" t="str">
        <f aca="false">IF($A10601="","",INDEX(CARTAO_COMPRAS!$G:$G,INT((ROW()-2)/20)+2))</f>
        <v/>
      </c>
      <c r="G10601" s="5" t="str">
        <f aca="false">IF($A10601="","",INDEX(CARTAO_COMPRAS!$I:$I,INT((ROW()-2)/20)+2))</f>
        <v/>
      </c>
      <c r="H10601" s="4" t="str">
        <f aca="false">IF($A10601="","",EDATE(INDEX(CARTAO_COMPRAS!$J:$J,INT((ROW()-2)/20)+2),MOD(ROW()-2,20)))</f>
        <v/>
      </c>
      <c r="I10601" s="4" t="str">
        <f aca="false">IF($H10601="","",$H10601-WEEKDAY($H10601,2)+1)</f>
        <v/>
      </c>
      <c r="J10601" s="4" t="str">
        <f aca="false">IF($I10601="","",$I10601+6)</f>
        <v/>
      </c>
      <c r="K10601" s="6" t="str">
        <f aca="false">IF($H10601="","",DATE(YEAR($H10601),MONTH($H10601),1))</f>
        <v/>
      </c>
      <c r="L10601" s="0" t="str">
        <f aca="false">IF($A10601="","",INDEX(CARTAO_COMPRAS!$K:$K,INT((ROW()-2)/20)+2))</f>
        <v/>
      </c>
      <c r="M10601" s="0" t="str">
        <f aca="false">IF($A10601="","","Compra no cartão")</f>
        <v/>
      </c>
    </row>
    <row r="10602" customFormat="false" ht="13.5" hidden="false" customHeight="false" outlineLevel="0" collapsed="false">
      <c r="A106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2" s="0" t="str">
        <f aca="false">IF($A10602="","",INDEX(CARTAO_COMPRAS!$C:$C,INT((ROW()-2)/20)+2))</f>
        <v/>
      </c>
      <c r="C10602" s="0" t="str">
        <f aca="false">IF($A10602="","",INDEX(CARTAO_COMPRAS!$D:$D,INT((ROW()-2)/20)+2))</f>
        <v/>
      </c>
      <c r="D10602" s="0" t="str">
        <f aca="false">IF($A10602="","",INDEX(CARTAO_COMPRAS!$E:$E,INT((ROW()-2)/20)+2))</f>
        <v/>
      </c>
      <c r="E10602" s="0" t="str">
        <f aca="false">IF($A10602="","",INDEX(CARTAO_COMPRAS!$H:$H,INT((ROW()-2)/20)+2)+MOD(ROW()-2,20))</f>
        <v/>
      </c>
      <c r="F10602" s="0" t="str">
        <f aca="false">IF($A10602="","",INDEX(CARTAO_COMPRAS!$G:$G,INT((ROW()-2)/20)+2))</f>
        <v/>
      </c>
      <c r="G10602" s="5" t="str">
        <f aca="false">IF($A10602="","",INDEX(CARTAO_COMPRAS!$I:$I,INT((ROW()-2)/20)+2))</f>
        <v/>
      </c>
      <c r="H10602" s="4" t="str">
        <f aca="false">IF($A10602="","",EDATE(INDEX(CARTAO_COMPRAS!$J:$J,INT((ROW()-2)/20)+2),MOD(ROW()-2,20)))</f>
        <v/>
      </c>
      <c r="I10602" s="4" t="str">
        <f aca="false">IF($H10602="","",$H10602-WEEKDAY($H10602,2)+1)</f>
        <v/>
      </c>
      <c r="J10602" s="4" t="str">
        <f aca="false">IF($I10602="","",$I10602+6)</f>
        <v/>
      </c>
      <c r="K10602" s="6" t="str">
        <f aca="false">IF($H10602="","",DATE(YEAR($H10602),MONTH($H10602),1))</f>
        <v/>
      </c>
      <c r="L10602" s="0" t="str">
        <f aca="false">IF($A10602="","",INDEX(CARTAO_COMPRAS!$K:$K,INT((ROW()-2)/20)+2))</f>
        <v/>
      </c>
      <c r="M10602" s="0" t="str">
        <f aca="false">IF($A10602="","","Compra no cartão")</f>
        <v/>
      </c>
    </row>
    <row r="10603" customFormat="false" ht="13.5" hidden="false" customHeight="false" outlineLevel="0" collapsed="false">
      <c r="A10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3" s="0" t="str">
        <f aca="false">IF($A10603="","",INDEX(CARTAO_COMPRAS!$C:$C,INT((ROW()-2)/20)+2))</f>
        <v/>
      </c>
      <c r="C10603" s="0" t="str">
        <f aca="false">IF($A10603="","",INDEX(CARTAO_COMPRAS!$D:$D,INT((ROW()-2)/20)+2))</f>
        <v/>
      </c>
      <c r="D10603" s="0" t="str">
        <f aca="false">IF($A10603="","",INDEX(CARTAO_COMPRAS!$E:$E,INT((ROW()-2)/20)+2))</f>
        <v/>
      </c>
      <c r="E10603" s="0" t="str">
        <f aca="false">IF($A10603="","",INDEX(CARTAO_COMPRAS!$H:$H,INT((ROW()-2)/20)+2)+MOD(ROW()-2,20))</f>
        <v/>
      </c>
      <c r="F10603" s="0" t="str">
        <f aca="false">IF($A10603="","",INDEX(CARTAO_COMPRAS!$G:$G,INT((ROW()-2)/20)+2))</f>
        <v/>
      </c>
      <c r="G10603" s="5" t="str">
        <f aca="false">IF($A10603="","",INDEX(CARTAO_COMPRAS!$I:$I,INT((ROW()-2)/20)+2))</f>
        <v/>
      </c>
      <c r="H10603" s="4" t="str">
        <f aca="false">IF($A10603="","",EDATE(INDEX(CARTAO_COMPRAS!$J:$J,INT((ROW()-2)/20)+2),MOD(ROW()-2,20)))</f>
        <v/>
      </c>
      <c r="I10603" s="4" t="str">
        <f aca="false">IF($H10603="","",$H10603-WEEKDAY($H10603,2)+1)</f>
        <v/>
      </c>
      <c r="J10603" s="4" t="str">
        <f aca="false">IF($I10603="","",$I10603+6)</f>
        <v/>
      </c>
      <c r="K10603" s="6" t="str">
        <f aca="false">IF($H10603="","",DATE(YEAR($H10603),MONTH($H10603),1))</f>
        <v/>
      </c>
      <c r="L10603" s="0" t="str">
        <f aca="false">IF($A10603="","",INDEX(CARTAO_COMPRAS!$K:$K,INT((ROW()-2)/20)+2))</f>
        <v/>
      </c>
      <c r="M10603" s="0" t="str">
        <f aca="false">IF($A10603="","","Compra no cartão")</f>
        <v/>
      </c>
    </row>
    <row r="10604" customFormat="false" ht="13.5" hidden="false" customHeight="false" outlineLevel="0" collapsed="false">
      <c r="A10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4" s="0" t="str">
        <f aca="false">IF($A10604="","",INDEX(CARTAO_COMPRAS!$C:$C,INT((ROW()-2)/20)+2))</f>
        <v/>
      </c>
      <c r="C10604" s="0" t="str">
        <f aca="false">IF($A10604="","",INDEX(CARTAO_COMPRAS!$D:$D,INT((ROW()-2)/20)+2))</f>
        <v/>
      </c>
      <c r="D10604" s="0" t="str">
        <f aca="false">IF($A10604="","",INDEX(CARTAO_COMPRAS!$E:$E,INT((ROW()-2)/20)+2))</f>
        <v/>
      </c>
      <c r="E10604" s="0" t="str">
        <f aca="false">IF($A10604="","",INDEX(CARTAO_COMPRAS!$H:$H,INT((ROW()-2)/20)+2)+MOD(ROW()-2,20))</f>
        <v/>
      </c>
      <c r="F10604" s="0" t="str">
        <f aca="false">IF($A10604="","",INDEX(CARTAO_COMPRAS!$G:$G,INT((ROW()-2)/20)+2))</f>
        <v/>
      </c>
      <c r="G10604" s="5" t="str">
        <f aca="false">IF($A10604="","",INDEX(CARTAO_COMPRAS!$I:$I,INT((ROW()-2)/20)+2))</f>
        <v/>
      </c>
      <c r="H10604" s="4" t="str">
        <f aca="false">IF($A10604="","",EDATE(INDEX(CARTAO_COMPRAS!$J:$J,INT((ROW()-2)/20)+2),MOD(ROW()-2,20)))</f>
        <v/>
      </c>
      <c r="I10604" s="4" t="str">
        <f aca="false">IF($H10604="","",$H10604-WEEKDAY($H10604,2)+1)</f>
        <v/>
      </c>
      <c r="J10604" s="4" t="str">
        <f aca="false">IF($I10604="","",$I10604+6)</f>
        <v/>
      </c>
      <c r="K10604" s="6" t="str">
        <f aca="false">IF($H10604="","",DATE(YEAR($H10604),MONTH($H10604),1))</f>
        <v/>
      </c>
      <c r="L10604" s="0" t="str">
        <f aca="false">IF($A10604="","",INDEX(CARTAO_COMPRAS!$K:$K,INT((ROW()-2)/20)+2))</f>
        <v/>
      </c>
      <c r="M10604" s="0" t="str">
        <f aca="false">IF($A10604="","","Compra no cartão")</f>
        <v/>
      </c>
    </row>
    <row r="10605" customFormat="false" ht="13.5" hidden="false" customHeight="false" outlineLevel="0" collapsed="false">
      <c r="A10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5" s="0" t="str">
        <f aca="false">IF($A10605="","",INDEX(CARTAO_COMPRAS!$C:$C,INT((ROW()-2)/20)+2))</f>
        <v/>
      </c>
      <c r="C10605" s="0" t="str">
        <f aca="false">IF($A10605="","",INDEX(CARTAO_COMPRAS!$D:$D,INT((ROW()-2)/20)+2))</f>
        <v/>
      </c>
      <c r="D10605" s="0" t="str">
        <f aca="false">IF($A10605="","",INDEX(CARTAO_COMPRAS!$E:$E,INT((ROW()-2)/20)+2))</f>
        <v/>
      </c>
      <c r="E10605" s="0" t="str">
        <f aca="false">IF($A10605="","",INDEX(CARTAO_COMPRAS!$H:$H,INT((ROW()-2)/20)+2)+MOD(ROW()-2,20))</f>
        <v/>
      </c>
      <c r="F10605" s="0" t="str">
        <f aca="false">IF($A10605="","",INDEX(CARTAO_COMPRAS!$G:$G,INT((ROW()-2)/20)+2))</f>
        <v/>
      </c>
      <c r="G10605" s="5" t="str">
        <f aca="false">IF($A10605="","",INDEX(CARTAO_COMPRAS!$I:$I,INT((ROW()-2)/20)+2))</f>
        <v/>
      </c>
      <c r="H10605" s="4" t="str">
        <f aca="false">IF($A10605="","",EDATE(INDEX(CARTAO_COMPRAS!$J:$J,INT((ROW()-2)/20)+2),MOD(ROW()-2,20)))</f>
        <v/>
      </c>
      <c r="I10605" s="4" t="str">
        <f aca="false">IF($H10605="","",$H10605-WEEKDAY($H10605,2)+1)</f>
        <v/>
      </c>
      <c r="J10605" s="4" t="str">
        <f aca="false">IF($I10605="","",$I10605+6)</f>
        <v/>
      </c>
      <c r="K10605" s="6" t="str">
        <f aca="false">IF($H10605="","",DATE(YEAR($H10605),MONTH($H10605),1))</f>
        <v/>
      </c>
      <c r="L10605" s="0" t="str">
        <f aca="false">IF($A10605="","",INDEX(CARTAO_COMPRAS!$K:$K,INT((ROW()-2)/20)+2))</f>
        <v/>
      </c>
      <c r="M10605" s="0" t="str">
        <f aca="false">IF($A10605="","","Compra no cartão")</f>
        <v/>
      </c>
    </row>
    <row r="10606" customFormat="false" ht="13.5" hidden="false" customHeight="false" outlineLevel="0" collapsed="false">
      <c r="A10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6" s="0" t="str">
        <f aca="false">IF($A10606="","",INDEX(CARTAO_COMPRAS!$C:$C,INT((ROW()-2)/20)+2))</f>
        <v/>
      </c>
      <c r="C10606" s="0" t="str">
        <f aca="false">IF($A10606="","",INDEX(CARTAO_COMPRAS!$D:$D,INT((ROW()-2)/20)+2))</f>
        <v/>
      </c>
      <c r="D10606" s="0" t="str">
        <f aca="false">IF($A10606="","",INDEX(CARTAO_COMPRAS!$E:$E,INT((ROW()-2)/20)+2))</f>
        <v/>
      </c>
      <c r="E10606" s="0" t="str">
        <f aca="false">IF($A10606="","",INDEX(CARTAO_COMPRAS!$H:$H,INT((ROW()-2)/20)+2)+MOD(ROW()-2,20))</f>
        <v/>
      </c>
      <c r="F10606" s="0" t="str">
        <f aca="false">IF($A10606="","",INDEX(CARTAO_COMPRAS!$G:$G,INT((ROW()-2)/20)+2))</f>
        <v/>
      </c>
      <c r="G10606" s="5" t="str">
        <f aca="false">IF($A10606="","",INDEX(CARTAO_COMPRAS!$I:$I,INT((ROW()-2)/20)+2))</f>
        <v/>
      </c>
      <c r="H10606" s="4" t="str">
        <f aca="false">IF($A10606="","",EDATE(INDEX(CARTAO_COMPRAS!$J:$J,INT((ROW()-2)/20)+2),MOD(ROW()-2,20)))</f>
        <v/>
      </c>
      <c r="I10606" s="4" t="str">
        <f aca="false">IF($H10606="","",$H10606-WEEKDAY($H10606,2)+1)</f>
        <v/>
      </c>
      <c r="J10606" s="4" t="str">
        <f aca="false">IF($I10606="","",$I10606+6)</f>
        <v/>
      </c>
      <c r="K10606" s="6" t="str">
        <f aca="false">IF($H10606="","",DATE(YEAR($H10606),MONTH($H10606),1))</f>
        <v/>
      </c>
      <c r="L10606" s="0" t="str">
        <f aca="false">IF($A10606="","",INDEX(CARTAO_COMPRAS!$K:$K,INT((ROW()-2)/20)+2))</f>
        <v/>
      </c>
      <c r="M10606" s="0" t="str">
        <f aca="false">IF($A10606="","","Compra no cartão")</f>
        <v/>
      </c>
    </row>
    <row r="10607" customFormat="false" ht="13.5" hidden="false" customHeight="false" outlineLevel="0" collapsed="false">
      <c r="A10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7" s="0" t="str">
        <f aca="false">IF($A10607="","",INDEX(CARTAO_COMPRAS!$C:$C,INT((ROW()-2)/20)+2))</f>
        <v/>
      </c>
      <c r="C10607" s="0" t="str">
        <f aca="false">IF($A10607="","",INDEX(CARTAO_COMPRAS!$D:$D,INT((ROW()-2)/20)+2))</f>
        <v/>
      </c>
      <c r="D10607" s="0" t="str">
        <f aca="false">IF($A10607="","",INDEX(CARTAO_COMPRAS!$E:$E,INT((ROW()-2)/20)+2))</f>
        <v/>
      </c>
      <c r="E10607" s="0" t="str">
        <f aca="false">IF($A10607="","",INDEX(CARTAO_COMPRAS!$H:$H,INT((ROW()-2)/20)+2)+MOD(ROW()-2,20))</f>
        <v/>
      </c>
      <c r="F10607" s="0" t="str">
        <f aca="false">IF($A10607="","",INDEX(CARTAO_COMPRAS!$G:$G,INT((ROW()-2)/20)+2))</f>
        <v/>
      </c>
      <c r="G10607" s="5" t="str">
        <f aca="false">IF($A10607="","",INDEX(CARTAO_COMPRAS!$I:$I,INT((ROW()-2)/20)+2))</f>
        <v/>
      </c>
      <c r="H10607" s="4" t="str">
        <f aca="false">IF($A10607="","",EDATE(INDEX(CARTAO_COMPRAS!$J:$J,INT((ROW()-2)/20)+2),MOD(ROW()-2,20)))</f>
        <v/>
      </c>
      <c r="I10607" s="4" t="str">
        <f aca="false">IF($H10607="","",$H10607-WEEKDAY($H10607,2)+1)</f>
        <v/>
      </c>
      <c r="J10607" s="4" t="str">
        <f aca="false">IF($I10607="","",$I10607+6)</f>
        <v/>
      </c>
      <c r="K10607" s="6" t="str">
        <f aca="false">IF($H10607="","",DATE(YEAR($H10607),MONTH($H10607),1))</f>
        <v/>
      </c>
      <c r="L10607" s="0" t="str">
        <f aca="false">IF($A10607="","",INDEX(CARTAO_COMPRAS!$K:$K,INT((ROW()-2)/20)+2))</f>
        <v/>
      </c>
      <c r="M10607" s="0" t="str">
        <f aca="false">IF($A10607="","","Compra no cartão")</f>
        <v/>
      </c>
    </row>
    <row r="10608" customFormat="false" ht="13.5" hidden="false" customHeight="false" outlineLevel="0" collapsed="false">
      <c r="A10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8" s="0" t="str">
        <f aca="false">IF($A10608="","",INDEX(CARTAO_COMPRAS!$C:$C,INT((ROW()-2)/20)+2))</f>
        <v/>
      </c>
      <c r="C10608" s="0" t="str">
        <f aca="false">IF($A10608="","",INDEX(CARTAO_COMPRAS!$D:$D,INT((ROW()-2)/20)+2))</f>
        <v/>
      </c>
      <c r="D10608" s="0" t="str">
        <f aca="false">IF($A10608="","",INDEX(CARTAO_COMPRAS!$E:$E,INT((ROW()-2)/20)+2))</f>
        <v/>
      </c>
      <c r="E10608" s="0" t="str">
        <f aca="false">IF($A10608="","",INDEX(CARTAO_COMPRAS!$H:$H,INT((ROW()-2)/20)+2)+MOD(ROW()-2,20))</f>
        <v/>
      </c>
      <c r="F10608" s="0" t="str">
        <f aca="false">IF($A10608="","",INDEX(CARTAO_COMPRAS!$G:$G,INT((ROW()-2)/20)+2))</f>
        <v/>
      </c>
      <c r="G10608" s="5" t="str">
        <f aca="false">IF($A10608="","",INDEX(CARTAO_COMPRAS!$I:$I,INT((ROW()-2)/20)+2))</f>
        <v/>
      </c>
      <c r="H10608" s="4" t="str">
        <f aca="false">IF($A10608="","",EDATE(INDEX(CARTAO_COMPRAS!$J:$J,INT((ROW()-2)/20)+2),MOD(ROW()-2,20)))</f>
        <v/>
      </c>
      <c r="I10608" s="4" t="str">
        <f aca="false">IF($H10608="","",$H10608-WEEKDAY($H10608,2)+1)</f>
        <v/>
      </c>
      <c r="J10608" s="4" t="str">
        <f aca="false">IF($I10608="","",$I10608+6)</f>
        <v/>
      </c>
      <c r="K10608" s="6" t="str">
        <f aca="false">IF($H10608="","",DATE(YEAR($H10608),MONTH($H10608),1))</f>
        <v/>
      </c>
      <c r="L10608" s="0" t="str">
        <f aca="false">IF($A10608="","",INDEX(CARTAO_COMPRAS!$K:$K,INT((ROW()-2)/20)+2))</f>
        <v/>
      </c>
      <c r="M10608" s="0" t="str">
        <f aca="false">IF($A10608="","","Compra no cartão")</f>
        <v/>
      </c>
    </row>
    <row r="10609" customFormat="false" ht="13.5" hidden="false" customHeight="false" outlineLevel="0" collapsed="false">
      <c r="A10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09" s="0" t="str">
        <f aca="false">IF($A10609="","",INDEX(CARTAO_COMPRAS!$C:$C,INT((ROW()-2)/20)+2))</f>
        <v/>
      </c>
      <c r="C10609" s="0" t="str">
        <f aca="false">IF($A10609="","",INDEX(CARTAO_COMPRAS!$D:$D,INT((ROW()-2)/20)+2))</f>
        <v/>
      </c>
      <c r="D10609" s="0" t="str">
        <f aca="false">IF($A10609="","",INDEX(CARTAO_COMPRAS!$E:$E,INT((ROW()-2)/20)+2))</f>
        <v/>
      </c>
      <c r="E10609" s="0" t="str">
        <f aca="false">IF($A10609="","",INDEX(CARTAO_COMPRAS!$H:$H,INT((ROW()-2)/20)+2)+MOD(ROW()-2,20))</f>
        <v/>
      </c>
      <c r="F10609" s="0" t="str">
        <f aca="false">IF($A10609="","",INDEX(CARTAO_COMPRAS!$G:$G,INT((ROW()-2)/20)+2))</f>
        <v/>
      </c>
      <c r="G10609" s="5" t="str">
        <f aca="false">IF($A10609="","",INDEX(CARTAO_COMPRAS!$I:$I,INT((ROW()-2)/20)+2))</f>
        <v/>
      </c>
      <c r="H10609" s="4" t="str">
        <f aca="false">IF($A10609="","",EDATE(INDEX(CARTAO_COMPRAS!$J:$J,INT((ROW()-2)/20)+2),MOD(ROW()-2,20)))</f>
        <v/>
      </c>
      <c r="I10609" s="4" t="str">
        <f aca="false">IF($H10609="","",$H10609-WEEKDAY($H10609,2)+1)</f>
        <v/>
      </c>
      <c r="J10609" s="4" t="str">
        <f aca="false">IF($I10609="","",$I10609+6)</f>
        <v/>
      </c>
      <c r="K10609" s="6" t="str">
        <f aca="false">IF($H10609="","",DATE(YEAR($H10609),MONTH($H10609),1))</f>
        <v/>
      </c>
      <c r="L10609" s="0" t="str">
        <f aca="false">IF($A10609="","",INDEX(CARTAO_COMPRAS!$K:$K,INT((ROW()-2)/20)+2))</f>
        <v/>
      </c>
      <c r="M10609" s="0" t="str">
        <f aca="false">IF($A10609="","","Compra no cartão")</f>
        <v/>
      </c>
    </row>
    <row r="10610" customFormat="false" ht="13.5" hidden="false" customHeight="false" outlineLevel="0" collapsed="false">
      <c r="A10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0" s="0" t="str">
        <f aca="false">IF($A10610="","",INDEX(CARTAO_COMPRAS!$C:$C,INT((ROW()-2)/20)+2))</f>
        <v/>
      </c>
      <c r="C10610" s="0" t="str">
        <f aca="false">IF($A10610="","",INDEX(CARTAO_COMPRAS!$D:$D,INT((ROW()-2)/20)+2))</f>
        <v/>
      </c>
      <c r="D10610" s="0" t="str">
        <f aca="false">IF($A10610="","",INDEX(CARTAO_COMPRAS!$E:$E,INT((ROW()-2)/20)+2))</f>
        <v/>
      </c>
      <c r="E10610" s="0" t="str">
        <f aca="false">IF($A10610="","",INDEX(CARTAO_COMPRAS!$H:$H,INT((ROW()-2)/20)+2)+MOD(ROW()-2,20))</f>
        <v/>
      </c>
      <c r="F10610" s="0" t="str">
        <f aca="false">IF($A10610="","",INDEX(CARTAO_COMPRAS!$G:$G,INT((ROW()-2)/20)+2))</f>
        <v/>
      </c>
      <c r="G10610" s="5" t="str">
        <f aca="false">IF($A10610="","",INDEX(CARTAO_COMPRAS!$I:$I,INT((ROW()-2)/20)+2))</f>
        <v/>
      </c>
      <c r="H10610" s="4" t="str">
        <f aca="false">IF($A10610="","",EDATE(INDEX(CARTAO_COMPRAS!$J:$J,INT((ROW()-2)/20)+2),MOD(ROW()-2,20)))</f>
        <v/>
      </c>
      <c r="I10610" s="4" t="str">
        <f aca="false">IF($H10610="","",$H10610-WEEKDAY($H10610,2)+1)</f>
        <v/>
      </c>
      <c r="J10610" s="4" t="str">
        <f aca="false">IF($I10610="","",$I10610+6)</f>
        <v/>
      </c>
      <c r="K10610" s="6" t="str">
        <f aca="false">IF($H10610="","",DATE(YEAR($H10610),MONTH($H10610),1))</f>
        <v/>
      </c>
      <c r="L10610" s="0" t="str">
        <f aca="false">IF($A10610="","",INDEX(CARTAO_COMPRAS!$K:$K,INT((ROW()-2)/20)+2))</f>
        <v/>
      </c>
      <c r="M10610" s="0" t="str">
        <f aca="false">IF($A10610="","","Compra no cartão")</f>
        <v/>
      </c>
    </row>
    <row r="10611" customFormat="false" ht="13.5" hidden="false" customHeight="false" outlineLevel="0" collapsed="false">
      <c r="A10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1" s="0" t="str">
        <f aca="false">IF($A10611="","",INDEX(CARTAO_COMPRAS!$C:$C,INT((ROW()-2)/20)+2))</f>
        <v/>
      </c>
      <c r="C10611" s="0" t="str">
        <f aca="false">IF($A10611="","",INDEX(CARTAO_COMPRAS!$D:$D,INT((ROW()-2)/20)+2))</f>
        <v/>
      </c>
      <c r="D10611" s="0" t="str">
        <f aca="false">IF($A10611="","",INDEX(CARTAO_COMPRAS!$E:$E,INT((ROW()-2)/20)+2))</f>
        <v/>
      </c>
      <c r="E10611" s="0" t="str">
        <f aca="false">IF($A10611="","",INDEX(CARTAO_COMPRAS!$H:$H,INT((ROW()-2)/20)+2)+MOD(ROW()-2,20))</f>
        <v/>
      </c>
      <c r="F10611" s="0" t="str">
        <f aca="false">IF($A10611="","",INDEX(CARTAO_COMPRAS!$G:$G,INT((ROW()-2)/20)+2))</f>
        <v/>
      </c>
      <c r="G10611" s="5" t="str">
        <f aca="false">IF($A10611="","",INDEX(CARTAO_COMPRAS!$I:$I,INT((ROW()-2)/20)+2))</f>
        <v/>
      </c>
      <c r="H10611" s="4" t="str">
        <f aca="false">IF($A10611="","",EDATE(INDEX(CARTAO_COMPRAS!$J:$J,INT((ROW()-2)/20)+2),MOD(ROW()-2,20)))</f>
        <v/>
      </c>
      <c r="I10611" s="4" t="str">
        <f aca="false">IF($H10611="","",$H10611-WEEKDAY($H10611,2)+1)</f>
        <v/>
      </c>
      <c r="J10611" s="4" t="str">
        <f aca="false">IF($I10611="","",$I10611+6)</f>
        <v/>
      </c>
      <c r="K10611" s="6" t="str">
        <f aca="false">IF($H10611="","",DATE(YEAR($H10611),MONTH($H10611),1))</f>
        <v/>
      </c>
      <c r="L10611" s="0" t="str">
        <f aca="false">IF($A10611="","",INDEX(CARTAO_COMPRAS!$K:$K,INT((ROW()-2)/20)+2))</f>
        <v/>
      </c>
      <c r="M10611" s="0" t="str">
        <f aca="false">IF($A10611="","","Compra no cartão")</f>
        <v/>
      </c>
    </row>
    <row r="10612" customFormat="false" ht="13.5" hidden="false" customHeight="false" outlineLevel="0" collapsed="false">
      <c r="A10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2" s="0" t="str">
        <f aca="false">IF($A10612="","",INDEX(CARTAO_COMPRAS!$C:$C,INT((ROW()-2)/20)+2))</f>
        <v/>
      </c>
      <c r="C10612" s="0" t="str">
        <f aca="false">IF($A10612="","",INDEX(CARTAO_COMPRAS!$D:$D,INT((ROW()-2)/20)+2))</f>
        <v/>
      </c>
      <c r="D10612" s="0" t="str">
        <f aca="false">IF($A10612="","",INDEX(CARTAO_COMPRAS!$E:$E,INT((ROW()-2)/20)+2))</f>
        <v/>
      </c>
      <c r="E10612" s="0" t="str">
        <f aca="false">IF($A10612="","",INDEX(CARTAO_COMPRAS!$H:$H,INT((ROW()-2)/20)+2)+MOD(ROW()-2,20))</f>
        <v/>
      </c>
      <c r="F10612" s="0" t="str">
        <f aca="false">IF($A10612="","",INDEX(CARTAO_COMPRAS!$G:$G,INT((ROW()-2)/20)+2))</f>
        <v/>
      </c>
      <c r="G10612" s="5" t="str">
        <f aca="false">IF($A10612="","",INDEX(CARTAO_COMPRAS!$I:$I,INT((ROW()-2)/20)+2))</f>
        <v/>
      </c>
      <c r="H10612" s="4" t="str">
        <f aca="false">IF($A10612="","",EDATE(INDEX(CARTAO_COMPRAS!$J:$J,INT((ROW()-2)/20)+2),MOD(ROW()-2,20)))</f>
        <v/>
      </c>
      <c r="I10612" s="4" t="str">
        <f aca="false">IF($H10612="","",$H10612-WEEKDAY($H10612,2)+1)</f>
        <v/>
      </c>
      <c r="J10612" s="4" t="str">
        <f aca="false">IF($I10612="","",$I10612+6)</f>
        <v/>
      </c>
      <c r="K10612" s="6" t="str">
        <f aca="false">IF($H10612="","",DATE(YEAR($H10612),MONTH($H10612),1))</f>
        <v/>
      </c>
      <c r="L10612" s="0" t="str">
        <f aca="false">IF($A10612="","",INDEX(CARTAO_COMPRAS!$K:$K,INT((ROW()-2)/20)+2))</f>
        <v/>
      </c>
      <c r="M10612" s="0" t="str">
        <f aca="false">IF($A10612="","","Compra no cartão")</f>
        <v/>
      </c>
    </row>
    <row r="10613" customFormat="false" ht="13.5" hidden="false" customHeight="false" outlineLevel="0" collapsed="false">
      <c r="A10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3" s="0" t="str">
        <f aca="false">IF($A10613="","",INDEX(CARTAO_COMPRAS!$C:$C,INT((ROW()-2)/20)+2))</f>
        <v/>
      </c>
      <c r="C10613" s="0" t="str">
        <f aca="false">IF($A10613="","",INDEX(CARTAO_COMPRAS!$D:$D,INT((ROW()-2)/20)+2))</f>
        <v/>
      </c>
      <c r="D10613" s="0" t="str">
        <f aca="false">IF($A10613="","",INDEX(CARTAO_COMPRAS!$E:$E,INT((ROW()-2)/20)+2))</f>
        <v/>
      </c>
      <c r="E10613" s="0" t="str">
        <f aca="false">IF($A10613="","",INDEX(CARTAO_COMPRAS!$H:$H,INT((ROW()-2)/20)+2)+MOD(ROW()-2,20))</f>
        <v/>
      </c>
      <c r="F10613" s="0" t="str">
        <f aca="false">IF($A10613="","",INDEX(CARTAO_COMPRAS!$G:$G,INT((ROW()-2)/20)+2))</f>
        <v/>
      </c>
      <c r="G10613" s="5" t="str">
        <f aca="false">IF($A10613="","",INDEX(CARTAO_COMPRAS!$I:$I,INT((ROW()-2)/20)+2))</f>
        <v/>
      </c>
      <c r="H10613" s="4" t="str">
        <f aca="false">IF($A10613="","",EDATE(INDEX(CARTAO_COMPRAS!$J:$J,INT((ROW()-2)/20)+2),MOD(ROW()-2,20)))</f>
        <v/>
      </c>
      <c r="I10613" s="4" t="str">
        <f aca="false">IF($H10613="","",$H10613-WEEKDAY($H10613,2)+1)</f>
        <v/>
      </c>
      <c r="J10613" s="4" t="str">
        <f aca="false">IF($I10613="","",$I10613+6)</f>
        <v/>
      </c>
      <c r="K10613" s="6" t="str">
        <f aca="false">IF($H10613="","",DATE(YEAR($H10613),MONTH($H10613),1))</f>
        <v/>
      </c>
      <c r="L10613" s="0" t="str">
        <f aca="false">IF($A10613="","",INDEX(CARTAO_COMPRAS!$K:$K,INT((ROW()-2)/20)+2))</f>
        <v/>
      </c>
      <c r="M10613" s="0" t="str">
        <f aca="false">IF($A10613="","","Compra no cartão")</f>
        <v/>
      </c>
    </row>
    <row r="10614" customFormat="false" ht="13.5" hidden="false" customHeight="false" outlineLevel="0" collapsed="false">
      <c r="A10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4" s="0" t="str">
        <f aca="false">IF($A10614="","",INDEX(CARTAO_COMPRAS!$C:$C,INT((ROW()-2)/20)+2))</f>
        <v/>
      </c>
      <c r="C10614" s="0" t="str">
        <f aca="false">IF($A10614="","",INDEX(CARTAO_COMPRAS!$D:$D,INT((ROW()-2)/20)+2))</f>
        <v/>
      </c>
      <c r="D10614" s="0" t="str">
        <f aca="false">IF($A10614="","",INDEX(CARTAO_COMPRAS!$E:$E,INT((ROW()-2)/20)+2))</f>
        <v/>
      </c>
      <c r="E10614" s="0" t="str">
        <f aca="false">IF($A10614="","",INDEX(CARTAO_COMPRAS!$H:$H,INT((ROW()-2)/20)+2)+MOD(ROW()-2,20))</f>
        <v/>
      </c>
      <c r="F10614" s="0" t="str">
        <f aca="false">IF($A10614="","",INDEX(CARTAO_COMPRAS!$G:$G,INT((ROW()-2)/20)+2))</f>
        <v/>
      </c>
      <c r="G10614" s="5" t="str">
        <f aca="false">IF($A10614="","",INDEX(CARTAO_COMPRAS!$I:$I,INT((ROW()-2)/20)+2))</f>
        <v/>
      </c>
      <c r="H10614" s="4" t="str">
        <f aca="false">IF($A10614="","",EDATE(INDEX(CARTAO_COMPRAS!$J:$J,INT((ROW()-2)/20)+2),MOD(ROW()-2,20)))</f>
        <v/>
      </c>
      <c r="I10614" s="4" t="str">
        <f aca="false">IF($H10614="","",$H10614-WEEKDAY($H10614,2)+1)</f>
        <v/>
      </c>
      <c r="J10614" s="4" t="str">
        <f aca="false">IF($I10614="","",$I10614+6)</f>
        <v/>
      </c>
      <c r="K10614" s="6" t="str">
        <f aca="false">IF($H10614="","",DATE(YEAR($H10614),MONTH($H10614),1))</f>
        <v/>
      </c>
      <c r="L10614" s="0" t="str">
        <f aca="false">IF($A10614="","",INDEX(CARTAO_COMPRAS!$K:$K,INT((ROW()-2)/20)+2))</f>
        <v/>
      </c>
      <c r="M10614" s="0" t="str">
        <f aca="false">IF($A10614="","","Compra no cartão")</f>
        <v/>
      </c>
    </row>
    <row r="10615" customFormat="false" ht="13.5" hidden="false" customHeight="false" outlineLevel="0" collapsed="false">
      <c r="A10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5" s="0" t="str">
        <f aca="false">IF($A10615="","",INDEX(CARTAO_COMPRAS!$C:$C,INT((ROW()-2)/20)+2))</f>
        <v/>
      </c>
      <c r="C10615" s="0" t="str">
        <f aca="false">IF($A10615="","",INDEX(CARTAO_COMPRAS!$D:$D,INT((ROW()-2)/20)+2))</f>
        <v/>
      </c>
      <c r="D10615" s="0" t="str">
        <f aca="false">IF($A10615="","",INDEX(CARTAO_COMPRAS!$E:$E,INT((ROW()-2)/20)+2))</f>
        <v/>
      </c>
      <c r="E10615" s="0" t="str">
        <f aca="false">IF($A10615="","",INDEX(CARTAO_COMPRAS!$H:$H,INT((ROW()-2)/20)+2)+MOD(ROW()-2,20))</f>
        <v/>
      </c>
      <c r="F10615" s="0" t="str">
        <f aca="false">IF($A10615="","",INDEX(CARTAO_COMPRAS!$G:$G,INT((ROW()-2)/20)+2))</f>
        <v/>
      </c>
      <c r="G10615" s="5" t="str">
        <f aca="false">IF($A10615="","",INDEX(CARTAO_COMPRAS!$I:$I,INT((ROW()-2)/20)+2))</f>
        <v/>
      </c>
      <c r="H10615" s="4" t="str">
        <f aca="false">IF($A10615="","",EDATE(INDEX(CARTAO_COMPRAS!$J:$J,INT((ROW()-2)/20)+2),MOD(ROW()-2,20)))</f>
        <v/>
      </c>
      <c r="I10615" s="4" t="str">
        <f aca="false">IF($H10615="","",$H10615-WEEKDAY($H10615,2)+1)</f>
        <v/>
      </c>
      <c r="J10615" s="4" t="str">
        <f aca="false">IF($I10615="","",$I10615+6)</f>
        <v/>
      </c>
      <c r="K10615" s="6" t="str">
        <f aca="false">IF($H10615="","",DATE(YEAR($H10615),MONTH($H10615),1))</f>
        <v/>
      </c>
      <c r="L10615" s="0" t="str">
        <f aca="false">IF($A10615="","",INDEX(CARTAO_COMPRAS!$K:$K,INT((ROW()-2)/20)+2))</f>
        <v/>
      </c>
      <c r="M10615" s="0" t="str">
        <f aca="false">IF($A10615="","","Compra no cartão")</f>
        <v/>
      </c>
    </row>
    <row r="10616" customFormat="false" ht="13.5" hidden="false" customHeight="false" outlineLevel="0" collapsed="false">
      <c r="A10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6" s="0" t="str">
        <f aca="false">IF($A10616="","",INDEX(CARTAO_COMPRAS!$C:$C,INT((ROW()-2)/20)+2))</f>
        <v/>
      </c>
      <c r="C10616" s="0" t="str">
        <f aca="false">IF($A10616="","",INDEX(CARTAO_COMPRAS!$D:$D,INT((ROW()-2)/20)+2))</f>
        <v/>
      </c>
      <c r="D10616" s="0" t="str">
        <f aca="false">IF($A10616="","",INDEX(CARTAO_COMPRAS!$E:$E,INT((ROW()-2)/20)+2))</f>
        <v/>
      </c>
      <c r="E10616" s="0" t="str">
        <f aca="false">IF($A10616="","",INDEX(CARTAO_COMPRAS!$H:$H,INT((ROW()-2)/20)+2)+MOD(ROW()-2,20))</f>
        <v/>
      </c>
      <c r="F10616" s="0" t="str">
        <f aca="false">IF($A10616="","",INDEX(CARTAO_COMPRAS!$G:$G,INT((ROW()-2)/20)+2))</f>
        <v/>
      </c>
      <c r="G10616" s="5" t="str">
        <f aca="false">IF($A10616="","",INDEX(CARTAO_COMPRAS!$I:$I,INT((ROW()-2)/20)+2))</f>
        <v/>
      </c>
      <c r="H10616" s="4" t="str">
        <f aca="false">IF($A10616="","",EDATE(INDEX(CARTAO_COMPRAS!$J:$J,INT((ROW()-2)/20)+2),MOD(ROW()-2,20)))</f>
        <v/>
      </c>
      <c r="I10616" s="4" t="str">
        <f aca="false">IF($H10616="","",$H10616-WEEKDAY($H10616,2)+1)</f>
        <v/>
      </c>
      <c r="J10616" s="4" t="str">
        <f aca="false">IF($I10616="","",$I10616+6)</f>
        <v/>
      </c>
      <c r="K10616" s="6" t="str">
        <f aca="false">IF($H10616="","",DATE(YEAR($H10616),MONTH($H10616),1))</f>
        <v/>
      </c>
      <c r="L10616" s="0" t="str">
        <f aca="false">IF($A10616="","",INDEX(CARTAO_COMPRAS!$K:$K,INT((ROW()-2)/20)+2))</f>
        <v/>
      </c>
      <c r="M10616" s="0" t="str">
        <f aca="false">IF($A10616="","","Compra no cartão")</f>
        <v/>
      </c>
    </row>
    <row r="10617" customFormat="false" ht="13.5" hidden="false" customHeight="false" outlineLevel="0" collapsed="false">
      <c r="A10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7" s="0" t="str">
        <f aca="false">IF($A10617="","",INDEX(CARTAO_COMPRAS!$C:$C,INT((ROW()-2)/20)+2))</f>
        <v/>
      </c>
      <c r="C10617" s="0" t="str">
        <f aca="false">IF($A10617="","",INDEX(CARTAO_COMPRAS!$D:$D,INT((ROW()-2)/20)+2))</f>
        <v/>
      </c>
      <c r="D10617" s="0" t="str">
        <f aca="false">IF($A10617="","",INDEX(CARTAO_COMPRAS!$E:$E,INT((ROW()-2)/20)+2))</f>
        <v/>
      </c>
      <c r="E10617" s="0" t="str">
        <f aca="false">IF($A10617="","",INDEX(CARTAO_COMPRAS!$H:$H,INT((ROW()-2)/20)+2)+MOD(ROW()-2,20))</f>
        <v/>
      </c>
      <c r="F10617" s="0" t="str">
        <f aca="false">IF($A10617="","",INDEX(CARTAO_COMPRAS!$G:$G,INT((ROW()-2)/20)+2))</f>
        <v/>
      </c>
      <c r="G10617" s="5" t="str">
        <f aca="false">IF($A10617="","",INDEX(CARTAO_COMPRAS!$I:$I,INT((ROW()-2)/20)+2))</f>
        <v/>
      </c>
      <c r="H10617" s="4" t="str">
        <f aca="false">IF($A10617="","",EDATE(INDEX(CARTAO_COMPRAS!$J:$J,INT((ROW()-2)/20)+2),MOD(ROW()-2,20)))</f>
        <v/>
      </c>
      <c r="I10617" s="4" t="str">
        <f aca="false">IF($H10617="","",$H10617-WEEKDAY($H10617,2)+1)</f>
        <v/>
      </c>
      <c r="J10617" s="4" t="str">
        <f aca="false">IF($I10617="","",$I10617+6)</f>
        <v/>
      </c>
      <c r="K10617" s="6" t="str">
        <f aca="false">IF($H10617="","",DATE(YEAR($H10617),MONTH($H10617),1))</f>
        <v/>
      </c>
      <c r="L10617" s="0" t="str">
        <f aca="false">IF($A10617="","",INDEX(CARTAO_COMPRAS!$K:$K,INT((ROW()-2)/20)+2))</f>
        <v/>
      </c>
      <c r="M10617" s="0" t="str">
        <f aca="false">IF($A10617="","","Compra no cartão")</f>
        <v/>
      </c>
    </row>
    <row r="10618" customFormat="false" ht="13.5" hidden="false" customHeight="false" outlineLevel="0" collapsed="false">
      <c r="A10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8" s="0" t="str">
        <f aca="false">IF($A10618="","",INDEX(CARTAO_COMPRAS!$C:$C,INT((ROW()-2)/20)+2))</f>
        <v/>
      </c>
      <c r="C10618" s="0" t="str">
        <f aca="false">IF($A10618="","",INDEX(CARTAO_COMPRAS!$D:$D,INT((ROW()-2)/20)+2))</f>
        <v/>
      </c>
      <c r="D10618" s="0" t="str">
        <f aca="false">IF($A10618="","",INDEX(CARTAO_COMPRAS!$E:$E,INT((ROW()-2)/20)+2))</f>
        <v/>
      </c>
      <c r="E10618" s="0" t="str">
        <f aca="false">IF($A10618="","",INDEX(CARTAO_COMPRAS!$H:$H,INT((ROW()-2)/20)+2)+MOD(ROW()-2,20))</f>
        <v/>
      </c>
      <c r="F10618" s="0" t="str">
        <f aca="false">IF($A10618="","",INDEX(CARTAO_COMPRAS!$G:$G,INT((ROW()-2)/20)+2))</f>
        <v/>
      </c>
      <c r="G10618" s="5" t="str">
        <f aca="false">IF($A10618="","",INDEX(CARTAO_COMPRAS!$I:$I,INT((ROW()-2)/20)+2))</f>
        <v/>
      </c>
      <c r="H10618" s="4" t="str">
        <f aca="false">IF($A10618="","",EDATE(INDEX(CARTAO_COMPRAS!$J:$J,INT((ROW()-2)/20)+2),MOD(ROW()-2,20)))</f>
        <v/>
      </c>
      <c r="I10618" s="4" t="str">
        <f aca="false">IF($H10618="","",$H10618-WEEKDAY($H10618,2)+1)</f>
        <v/>
      </c>
      <c r="J10618" s="4" t="str">
        <f aca="false">IF($I10618="","",$I10618+6)</f>
        <v/>
      </c>
      <c r="K10618" s="6" t="str">
        <f aca="false">IF($H10618="","",DATE(YEAR($H10618),MONTH($H10618),1))</f>
        <v/>
      </c>
      <c r="L10618" s="0" t="str">
        <f aca="false">IF($A10618="","",INDEX(CARTAO_COMPRAS!$K:$K,INT((ROW()-2)/20)+2))</f>
        <v/>
      </c>
      <c r="M10618" s="0" t="str">
        <f aca="false">IF($A10618="","","Compra no cartão")</f>
        <v/>
      </c>
    </row>
    <row r="10619" customFormat="false" ht="13.5" hidden="false" customHeight="false" outlineLevel="0" collapsed="false">
      <c r="A10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19" s="0" t="str">
        <f aca="false">IF($A10619="","",INDEX(CARTAO_COMPRAS!$C:$C,INT((ROW()-2)/20)+2))</f>
        <v/>
      </c>
      <c r="C10619" s="0" t="str">
        <f aca="false">IF($A10619="","",INDEX(CARTAO_COMPRAS!$D:$D,INT((ROW()-2)/20)+2))</f>
        <v/>
      </c>
      <c r="D10619" s="0" t="str">
        <f aca="false">IF($A10619="","",INDEX(CARTAO_COMPRAS!$E:$E,INT((ROW()-2)/20)+2))</f>
        <v/>
      </c>
      <c r="E10619" s="0" t="str">
        <f aca="false">IF($A10619="","",INDEX(CARTAO_COMPRAS!$H:$H,INT((ROW()-2)/20)+2)+MOD(ROW()-2,20))</f>
        <v/>
      </c>
      <c r="F10619" s="0" t="str">
        <f aca="false">IF($A10619="","",INDEX(CARTAO_COMPRAS!$G:$G,INT((ROW()-2)/20)+2))</f>
        <v/>
      </c>
      <c r="G10619" s="5" t="str">
        <f aca="false">IF($A10619="","",INDEX(CARTAO_COMPRAS!$I:$I,INT((ROW()-2)/20)+2))</f>
        <v/>
      </c>
      <c r="H10619" s="4" t="str">
        <f aca="false">IF($A10619="","",EDATE(INDEX(CARTAO_COMPRAS!$J:$J,INT((ROW()-2)/20)+2),MOD(ROW()-2,20)))</f>
        <v/>
      </c>
      <c r="I10619" s="4" t="str">
        <f aca="false">IF($H10619="","",$H10619-WEEKDAY($H10619,2)+1)</f>
        <v/>
      </c>
      <c r="J10619" s="4" t="str">
        <f aca="false">IF($I10619="","",$I10619+6)</f>
        <v/>
      </c>
      <c r="K10619" s="6" t="str">
        <f aca="false">IF($H10619="","",DATE(YEAR($H10619),MONTH($H10619),1))</f>
        <v/>
      </c>
      <c r="L10619" s="0" t="str">
        <f aca="false">IF($A10619="","",INDEX(CARTAO_COMPRAS!$K:$K,INT((ROW()-2)/20)+2))</f>
        <v/>
      </c>
      <c r="M10619" s="0" t="str">
        <f aca="false">IF($A10619="","","Compra no cartão")</f>
        <v/>
      </c>
    </row>
    <row r="10620" customFormat="false" ht="13.5" hidden="false" customHeight="false" outlineLevel="0" collapsed="false">
      <c r="A10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0" s="0" t="str">
        <f aca="false">IF($A10620="","",INDEX(CARTAO_COMPRAS!$C:$C,INT((ROW()-2)/20)+2))</f>
        <v/>
      </c>
      <c r="C10620" s="0" t="str">
        <f aca="false">IF($A10620="","",INDEX(CARTAO_COMPRAS!$D:$D,INT((ROW()-2)/20)+2))</f>
        <v/>
      </c>
      <c r="D10620" s="0" t="str">
        <f aca="false">IF($A10620="","",INDEX(CARTAO_COMPRAS!$E:$E,INT((ROW()-2)/20)+2))</f>
        <v/>
      </c>
      <c r="E10620" s="0" t="str">
        <f aca="false">IF($A10620="","",INDEX(CARTAO_COMPRAS!$H:$H,INT((ROW()-2)/20)+2)+MOD(ROW()-2,20))</f>
        <v/>
      </c>
      <c r="F10620" s="0" t="str">
        <f aca="false">IF($A10620="","",INDEX(CARTAO_COMPRAS!$G:$G,INT((ROW()-2)/20)+2))</f>
        <v/>
      </c>
      <c r="G10620" s="5" t="str">
        <f aca="false">IF($A10620="","",INDEX(CARTAO_COMPRAS!$I:$I,INT((ROW()-2)/20)+2))</f>
        <v/>
      </c>
      <c r="H10620" s="4" t="str">
        <f aca="false">IF($A10620="","",EDATE(INDEX(CARTAO_COMPRAS!$J:$J,INT((ROW()-2)/20)+2),MOD(ROW()-2,20)))</f>
        <v/>
      </c>
      <c r="I10620" s="4" t="str">
        <f aca="false">IF($H10620="","",$H10620-WEEKDAY($H10620,2)+1)</f>
        <v/>
      </c>
      <c r="J10620" s="4" t="str">
        <f aca="false">IF($I10620="","",$I10620+6)</f>
        <v/>
      </c>
      <c r="K10620" s="6" t="str">
        <f aca="false">IF($H10620="","",DATE(YEAR($H10620),MONTH($H10620),1))</f>
        <v/>
      </c>
      <c r="L10620" s="0" t="str">
        <f aca="false">IF($A10620="","",INDEX(CARTAO_COMPRAS!$K:$K,INT((ROW()-2)/20)+2))</f>
        <v/>
      </c>
      <c r="M10620" s="0" t="str">
        <f aca="false">IF($A10620="","","Compra no cartão")</f>
        <v/>
      </c>
    </row>
    <row r="10621" customFormat="false" ht="13.5" hidden="false" customHeight="false" outlineLevel="0" collapsed="false">
      <c r="A10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1" s="0" t="str">
        <f aca="false">IF($A10621="","",INDEX(CARTAO_COMPRAS!$C:$C,INT((ROW()-2)/20)+2))</f>
        <v/>
      </c>
      <c r="C10621" s="0" t="str">
        <f aca="false">IF($A10621="","",INDEX(CARTAO_COMPRAS!$D:$D,INT((ROW()-2)/20)+2))</f>
        <v/>
      </c>
      <c r="D10621" s="0" t="str">
        <f aca="false">IF($A10621="","",INDEX(CARTAO_COMPRAS!$E:$E,INT((ROW()-2)/20)+2))</f>
        <v/>
      </c>
      <c r="E10621" s="0" t="str">
        <f aca="false">IF($A10621="","",INDEX(CARTAO_COMPRAS!$H:$H,INT((ROW()-2)/20)+2)+MOD(ROW()-2,20))</f>
        <v/>
      </c>
      <c r="F10621" s="0" t="str">
        <f aca="false">IF($A10621="","",INDEX(CARTAO_COMPRAS!$G:$G,INT((ROW()-2)/20)+2))</f>
        <v/>
      </c>
      <c r="G10621" s="5" t="str">
        <f aca="false">IF($A10621="","",INDEX(CARTAO_COMPRAS!$I:$I,INT((ROW()-2)/20)+2))</f>
        <v/>
      </c>
      <c r="H10621" s="4" t="str">
        <f aca="false">IF($A10621="","",EDATE(INDEX(CARTAO_COMPRAS!$J:$J,INT((ROW()-2)/20)+2),MOD(ROW()-2,20)))</f>
        <v/>
      </c>
      <c r="I10621" s="4" t="str">
        <f aca="false">IF($H10621="","",$H10621-WEEKDAY($H10621,2)+1)</f>
        <v/>
      </c>
      <c r="J10621" s="4" t="str">
        <f aca="false">IF($I10621="","",$I10621+6)</f>
        <v/>
      </c>
      <c r="K10621" s="6" t="str">
        <f aca="false">IF($H10621="","",DATE(YEAR($H10621),MONTH($H10621),1))</f>
        <v/>
      </c>
      <c r="L10621" s="0" t="str">
        <f aca="false">IF($A10621="","",INDEX(CARTAO_COMPRAS!$K:$K,INT((ROW()-2)/20)+2))</f>
        <v/>
      </c>
      <c r="M10621" s="0" t="str">
        <f aca="false">IF($A10621="","","Compra no cartão")</f>
        <v/>
      </c>
    </row>
    <row r="10622" customFormat="false" ht="13.5" hidden="false" customHeight="false" outlineLevel="0" collapsed="false">
      <c r="A106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2" s="0" t="str">
        <f aca="false">IF($A10622="","",INDEX(CARTAO_COMPRAS!$C:$C,INT((ROW()-2)/20)+2))</f>
        <v/>
      </c>
      <c r="C10622" s="0" t="str">
        <f aca="false">IF($A10622="","",INDEX(CARTAO_COMPRAS!$D:$D,INT((ROW()-2)/20)+2))</f>
        <v/>
      </c>
      <c r="D10622" s="0" t="str">
        <f aca="false">IF($A10622="","",INDEX(CARTAO_COMPRAS!$E:$E,INT((ROW()-2)/20)+2))</f>
        <v/>
      </c>
      <c r="E10622" s="0" t="str">
        <f aca="false">IF($A10622="","",INDEX(CARTAO_COMPRAS!$H:$H,INT((ROW()-2)/20)+2)+MOD(ROW()-2,20))</f>
        <v/>
      </c>
      <c r="F10622" s="0" t="str">
        <f aca="false">IF($A10622="","",INDEX(CARTAO_COMPRAS!$G:$G,INT((ROW()-2)/20)+2))</f>
        <v/>
      </c>
      <c r="G10622" s="5" t="str">
        <f aca="false">IF($A10622="","",INDEX(CARTAO_COMPRAS!$I:$I,INT((ROW()-2)/20)+2))</f>
        <v/>
      </c>
      <c r="H10622" s="4" t="str">
        <f aca="false">IF($A10622="","",EDATE(INDEX(CARTAO_COMPRAS!$J:$J,INT((ROW()-2)/20)+2),MOD(ROW()-2,20)))</f>
        <v/>
      </c>
      <c r="I10622" s="4" t="str">
        <f aca="false">IF($H10622="","",$H10622-WEEKDAY($H10622,2)+1)</f>
        <v/>
      </c>
      <c r="J10622" s="4" t="str">
        <f aca="false">IF($I10622="","",$I10622+6)</f>
        <v/>
      </c>
      <c r="K10622" s="6" t="str">
        <f aca="false">IF($H10622="","",DATE(YEAR($H10622),MONTH($H10622),1))</f>
        <v/>
      </c>
      <c r="L10622" s="0" t="str">
        <f aca="false">IF($A10622="","",INDEX(CARTAO_COMPRAS!$K:$K,INT((ROW()-2)/20)+2))</f>
        <v/>
      </c>
      <c r="M10622" s="0" t="str">
        <f aca="false">IF($A10622="","","Compra no cartão")</f>
        <v/>
      </c>
    </row>
    <row r="10623" customFormat="false" ht="13.5" hidden="false" customHeight="false" outlineLevel="0" collapsed="false">
      <c r="A10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3" s="0" t="str">
        <f aca="false">IF($A10623="","",INDEX(CARTAO_COMPRAS!$C:$C,INT((ROW()-2)/20)+2))</f>
        <v/>
      </c>
      <c r="C10623" s="0" t="str">
        <f aca="false">IF($A10623="","",INDEX(CARTAO_COMPRAS!$D:$D,INT((ROW()-2)/20)+2))</f>
        <v/>
      </c>
      <c r="D10623" s="0" t="str">
        <f aca="false">IF($A10623="","",INDEX(CARTAO_COMPRAS!$E:$E,INT((ROW()-2)/20)+2))</f>
        <v/>
      </c>
      <c r="E10623" s="0" t="str">
        <f aca="false">IF($A10623="","",INDEX(CARTAO_COMPRAS!$H:$H,INT((ROW()-2)/20)+2)+MOD(ROW()-2,20))</f>
        <v/>
      </c>
      <c r="F10623" s="0" t="str">
        <f aca="false">IF($A10623="","",INDEX(CARTAO_COMPRAS!$G:$G,INT((ROW()-2)/20)+2))</f>
        <v/>
      </c>
      <c r="G10623" s="5" t="str">
        <f aca="false">IF($A10623="","",INDEX(CARTAO_COMPRAS!$I:$I,INT((ROW()-2)/20)+2))</f>
        <v/>
      </c>
      <c r="H10623" s="4" t="str">
        <f aca="false">IF($A10623="","",EDATE(INDEX(CARTAO_COMPRAS!$J:$J,INT((ROW()-2)/20)+2),MOD(ROW()-2,20)))</f>
        <v/>
      </c>
      <c r="I10623" s="4" t="str">
        <f aca="false">IF($H10623="","",$H10623-WEEKDAY($H10623,2)+1)</f>
        <v/>
      </c>
      <c r="J10623" s="4" t="str">
        <f aca="false">IF($I10623="","",$I10623+6)</f>
        <v/>
      </c>
      <c r="K10623" s="6" t="str">
        <f aca="false">IF($H10623="","",DATE(YEAR($H10623),MONTH($H10623),1))</f>
        <v/>
      </c>
      <c r="L10623" s="0" t="str">
        <f aca="false">IF($A10623="","",INDEX(CARTAO_COMPRAS!$K:$K,INT((ROW()-2)/20)+2))</f>
        <v/>
      </c>
      <c r="M10623" s="0" t="str">
        <f aca="false">IF($A10623="","","Compra no cartão")</f>
        <v/>
      </c>
    </row>
    <row r="10624" customFormat="false" ht="13.5" hidden="false" customHeight="false" outlineLevel="0" collapsed="false">
      <c r="A10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4" s="0" t="str">
        <f aca="false">IF($A10624="","",INDEX(CARTAO_COMPRAS!$C:$C,INT((ROW()-2)/20)+2))</f>
        <v/>
      </c>
      <c r="C10624" s="0" t="str">
        <f aca="false">IF($A10624="","",INDEX(CARTAO_COMPRAS!$D:$D,INT((ROW()-2)/20)+2))</f>
        <v/>
      </c>
      <c r="D10624" s="0" t="str">
        <f aca="false">IF($A10624="","",INDEX(CARTAO_COMPRAS!$E:$E,INT((ROW()-2)/20)+2))</f>
        <v/>
      </c>
      <c r="E10624" s="0" t="str">
        <f aca="false">IF($A10624="","",INDEX(CARTAO_COMPRAS!$H:$H,INT((ROW()-2)/20)+2)+MOD(ROW()-2,20))</f>
        <v/>
      </c>
      <c r="F10624" s="0" t="str">
        <f aca="false">IF($A10624="","",INDEX(CARTAO_COMPRAS!$G:$G,INT((ROW()-2)/20)+2))</f>
        <v/>
      </c>
      <c r="G10624" s="5" t="str">
        <f aca="false">IF($A10624="","",INDEX(CARTAO_COMPRAS!$I:$I,INT((ROW()-2)/20)+2))</f>
        <v/>
      </c>
      <c r="H10624" s="4" t="str">
        <f aca="false">IF($A10624="","",EDATE(INDEX(CARTAO_COMPRAS!$J:$J,INT((ROW()-2)/20)+2),MOD(ROW()-2,20)))</f>
        <v/>
      </c>
      <c r="I10624" s="4" t="str">
        <f aca="false">IF($H10624="","",$H10624-WEEKDAY($H10624,2)+1)</f>
        <v/>
      </c>
      <c r="J10624" s="4" t="str">
        <f aca="false">IF($I10624="","",$I10624+6)</f>
        <v/>
      </c>
      <c r="K10624" s="6" t="str">
        <f aca="false">IF($H10624="","",DATE(YEAR($H10624),MONTH($H10624),1))</f>
        <v/>
      </c>
      <c r="L10624" s="0" t="str">
        <f aca="false">IF($A10624="","",INDEX(CARTAO_COMPRAS!$K:$K,INT((ROW()-2)/20)+2))</f>
        <v/>
      </c>
      <c r="M10624" s="0" t="str">
        <f aca="false">IF($A10624="","","Compra no cartão")</f>
        <v/>
      </c>
    </row>
    <row r="10625" customFormat="false" ht="13.5" hidden="false" customHeight="false" outlineLevel="0" collapsed="false">
      <c r="A10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5" s="0" t="str">
        <f aca="false">IF($A10625="","",INDEX(CARTAO_COMPRAS!$C:$C,INT((ROW()-2)/20)+2))</f>
        <v/>
      </c>
      <c r="C10625" s="0" t="str">
        <f aca="false">IF($A10625="","",INDEX(CARTAO_COMPRAS!$D:$D,INT((ROW()-2)/20)+2))</f>
        <v/>
      </c>
      <c r="D10625" s="0" t="str">
        <f aca="false">IF($A10625="","",INDEX(CARTAO_COMPRAS!$E:$E,INT((ROW()-2)/20)+2))</f>
        <v/>
      </c>
      <c r="E10625" s="0" t="str">
        <f aca="false">IF($A10625="","",INDEX(CARTAO_COMPRAS!$H:$H,INT((ROW()-2)/20)+2)+MOD(ROW()-2,20))</f>
        <v/>
      </c>
      <c r="F10625" s="0" t="str">
        <f aca="false">IF($A10625="","",INDEX(CARTAO_COMPRAS!$G:$G,INT((ROW()-2)/20)+2))</f>
        <v/>
      </c>
      <c r="G10625" s="5" t="str">
        <f aca="false">IF($A10625="","",INDEX(CARTAO_COMPRAS!$I:$I,INT((ROW()-2)/20)+2))</f>
        <v/>
      </c>
      <c r="H10625" s="4" t="str">
        <f aca="false">IF($A10625="","",EDATE(INDEX(CARTAO_COMPRAS!$J:$J,INT((ROW()-2)/20)+2),MOD(ROW()-2,20)))</f>
        <v/>
      </c>
      <c r="I10625" s="4" t="str">
        <f aca="false">IF($H10625="","",$H10625-WEEKDAY($H10625,2)+1)</f>
        <v/>
      </c>
      <c r="J10625" s="4" t="str">
        <f aca="false">IF($I10625="","",$I10625+6)</f>
        <v/>
      </c>
      <c r="K10625" s="6" t="str">
        <f aca="false">IF($H10625="","",DATE(YEAR($H10625),MONTH($H10625),1))</f>
        <v/>
      </c>
      <c r="L10625" s="0" t="str">
        <f aca="false">IF($A10625="","",INDEX(CARTAO_COMPRAS!$K:$K,INT((ROW()-2)/20)+2))</f>
        <v/>
      </c>
      <c r="M10625" s="0" t="str">
        <f aca="false">IF($A10625="","","Compra no cartão")</f>
        <v/>
      </c>
    </row>
    <row r="10626" customFormat="false" ht="13.5" hidden="false" customHeight="false" outlineLevel="0" collapsed="false">
      <c r="A10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6" s="0" t="str">
        <f aca="false">IF($A10626="","",INDEX(CARTAO_COMPRAS!$C:$C,INT((ROW()-2)/20)+2))</f>
        <v/>
      </c>
      <c r="C10626" s="0" t="str">
        <f aca="false">IF($A10626="","",INDEX(CARTAO_COMPRAS!$D:$D,INT((ROW()-2)/20)+2))</f>
        <v/>
      </c>
      <c r="D10626" s="0" t="str">
        <f aca="false">IF($A10626="","",INDEX(CARTAO_COMPRAS!$E:$E,INT((ROW()-2)/20)+2))</f>
        <v/>
      </c>
      <c r="E10626" s="0" t="str">
        <f aca="false">IF($A10626="","",INDEX(CARTAO_COMPRAS!$H:$H,INT((ROW()-2)/20)+2)+MOD(ROW()-2,20))</f>
        <v/>
      </c>
      <c r="F10626" s="0" t="str">
        <f aca="false">IF($A10626="","",INDEX(CARTAO_COMPRAS!$G:$G,INT((ROW()-2)/20)+2))</f>
        <v/>
      </c>
      <c r="G10626" s="5" t="str">
        <f aca="false">IF($A10626="","",INDEX(CARTAO_COMPRAS!$I:$I,INT((ROW()-2)/20)+2))</f>
        <v/>
      </c>
      <c r="H10626" s="4" t="str">
        <f aca="false">IF($A10626="","",EDATE(INDEX(CARTAO_COMPRAS!$J:$J,INT((ROW()-2)/20)+2),MOD(ROW()-2,20)))</f>
        <v/>
      </c>
      <c r="I10626" s="4" t="str">
        <f aca="false">IF($H10626="","",$H10626-WEEKDAY($H10626,2)+1)</f>
        <v/>
      </c>
      <c r="J10626" s="4" t="str">
        <f aca="false">IF($I10626="","",$I10626+6)</f>
        <v/>
      </c>
      <c r="K10626" s="6" t="str">
        <f aca="false">IF($H10626="","",DATE(YEAR($H10626),MONTH($H10626),1))</f>
        <v/>
      </c>
      <c r="L10626" s="0" t="str">
        <f aca="false">IF($A10626="","",INDEX(CARTAO_COMPRAS!$K:$K,INT((ROW()-2)/20)+2))</f>
        <v/>
      </c>
      <c r="M10626" s="0" t="str">
        <f aca="false">IF($A10626="","","Compra no cartão")</f>
        <v/>
      </c>
    </row>
    <row r="10627" customFormat="false" ht="13.5" hidden="false" customHeight="false" outlineLevel="0" collapsed="false">
      <c r="A10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7" s="0" t="str">
        <f aca="false">IF($A10627="","",INDEX(CARTAO_COMPRAS!$C:$C,INT((ROW()-2)/20)+2))</f>
        <v/>
      </c>
      <c r="C10627" s="0" t="str">
        <f aca="false">IF($A10627="","",INDEX(CARTAO_COMPRAS!$D:$D,INT((ROW()-2)/20)+2))</f>
        <v/>
      </c>
      <c r="D10627" s="0" t="str">
        <f aca="false">IF($A10627="","",INDEX(CARTAO_COMPRAS!$E:$E,INT((ROW()-2)/20)+2))</f>
        <v/>
      </c>
      <c r="E10627" s="0" t="str">
        <f aca="false">IF($A10627="","",INDEX(CARTAO_COMPRAS!$H:$H,INT((ROW()-2)/20)+2)+MOD(ROW()-2,20))</f>
        <v/>
      </c>
      <c r="F10627" s="0" t="str">
        <f aca="false">IF($A10627="","",INDEX(CARTAO_COMPRAS!$G:$G,INT((ROW()-2)/20)+2))</f>
        <v/>
      </c>
      <c r="G10627" s="5" t="str">
        <f aca="false">IF($A10627="","",INDEX(CARTAO_COMPRAS!$I:$I,INT((ROW()-2)/20)+2))</f>
        <v/>
      </c>
      <c r="H10627" s="4" t="str">
        <f aca="false">IF($A10627="","",EDATE(INDEX(CARTAO_COMPRAS!$J:$J,INT((ROW()-2)/20)+2),MOD(ROW()-2,20)))</f>
        <v/>
      </c>
      <c r="I10627" s="4" t="str">
        <f aca="false">IF($H10627="","",$H10627-WEEKDAY($H10627,2)+1)</f>
        <v/>
      </c>
      <c r="J10627" s="4" t="str">
        <f aca="false">IF($I10627="","",$I10627+6)</f>
        <v/>
      </c>
      <c r="K10627" s="6" t="str">
        <f aca="false">IF($H10627="","",DATE(YEAR($H10627),MONTH($H10627),1))</f>
        <v/>
      </c>
      <c r="L10627" s="0" t="str">
        <f aca="false">IF($A10627="","",INDEX(CARTAO_COMPRAS!$K:$K,INT((ROW()-2)/20)+2))</f>
        <v/>
      </c>
      <c r="M10627" s="0" t="str">
        <f aca="false">IF($A10627="","","Compra no cartão")</f>
        <v/>
      </c>
    </row>
    <row r="10628" customFormat="false" ht="13.5" hidden="false" customHeight="false" outlineLevel="0" collapsed="false">
      <c r="A10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8" s="0" t="str">
        <f aca="false">IF($A10628="","",INDEX(CARTAO_COMPRAS!$C:$C,INT((ROW()-2)/20)+2))</f>
        <v/>
      </c>
      <c r="C10628" s="0" t="str">
        <f aca="false">IF($A10628="","",INDEX(CARTAO_COMPRAS!$D:$D,INT((ROW()-2)/20)+2))</f>
        <v/>
      </c>
      <c r="D10628" s="0" t="str">
        <f aca="false">IF($A10628="","",INDEX(CARTAO_COMPRAS!$E:$E,INT((ROW()-2)/20)+2))</f>
        <v/>
      </c>
      <c r="E10628" s="0" t="str">
        <f aca="false">IF($A10628="","",INDEX(CARTAO_COMPRAS!$H:$H,INT((ROW()-2)/20)+2)+MOD(ROW()-2,20))</f>
        <v/>
      </c>
      <c r="F10628" s="0" t="str">
        <f aca="false">IF($A10628="","",INDEX(CARTAO_COMPRAS!$G:$G,INT((ROW()-2)/20)+2))</f>
        <v/>
      </c>
      <c r="G10628" s="5" t="str">
        <f aca="false">IF($A10628="","",INDEX(CARTAO_COMPRAS!$I:$I,INT((ROW()-2)/20)+2))</f>
        <v/>
      </c>
      <c r="H10628" s="4" t="str">
        <f aca="false">IF($A10628="","",EDATE(INDEX(CARTAO_COMPRAS!$J:$J,INT((ROW()-2)/20)+2),MOD(ROW()-2,20)))</f>
        <v/>
      </c>
      <c r="I10628" s="4" t="str">
        <f aca="false">IF($H10628="","",$H10628-WEEKDAY($H10628,2)+1)</f>
        <v/>
      </c>
      <c r="J10628" s="4" t="str">
        <f aca="false">IF($I10628="","",$I10628+6)</f>
        <v/>
      </c>
      <c r="K10628" s="6" t="str">
        <f aca="false">IF($H10628="","",DATE(YEAR($H10628),MONTH($H10628),1))</f>
        <v/>
      </c>
      <c r="L10628" s="0" t="str">
        <f aca="false">IF($A10628="","",INDEX(CARTAO_COMPRAS!$K:$K,INT((ROW()-2)/20)+2))</f>
        <v/>
      </c>
      <c r="M10628" s="0" t="str">
        <f aca="false">IF($A10628="","","Compra no cartão")</f>
        <v/>
      </c>
    </row>
    <row r="10629" customFormat="false" ht="13.5" hidden="false" customHeight="false" outlineLevel="0" collapsed="false">
      <c r="A10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29" s="0" t="str">
        <f aca="false">IF($A10629="","",INDEX(CARTAO_COMPRAS!$C:$C,INT((ROW()-2)/20)+2))</f>
        <v/>
      </c>
      <c r="C10629" s="0" t="str">
        <f aca="false">IF($A10629="","",INDEX(CARTAO_COMPRAS!$D:$D,INT((ROW()-2)/20)+2))</f>
        <v/>
      </c>
      <c r="D10629" s="0" t="str">
        <f aca="false">IF($A10629="","",INDEX(CARTAO_COMPRAS!$E:$E,INT((ROW()-2)/20)+2))</f>
        <v/>
      </c>
      <c r="E10629" s="0" t="str">
        <f aca="false">IF($A10629="","",INDEX(CARTAO_COMPRAS!$H:$H,INT((ROW()-2)/20)+2)+MOD(ROW()-2,20))</f>
        <v/>
      </c>
      <c r="F10629" s="0" t="str">
        <f aca="false">IF($A10629="","",INDEX(CARTAO_COMPRAS!$G:$G,INT((ROW()-2)/20)+2))</f>
        <v/>
      </c>
      <c r="G10629" s="5" t="str">
        <f aca="false">IF($A10629="","",INDEX(CARTAO_COMPRAS!$I:$I,INT((ROW()-2)/20)+2))</f>
        <v/>
      </c>
      <c r="H10629" s="4" t="str">
        <f aca="false">IF($A10629="","",EDATE(INDEX(CARTAO_COMPRAS!$J:$J,INT((ROW()-2)/20)+2),MOD(ROW()-2,20)))</f>
        <v/>
      </c>
      <c r="I10629" s="4" t="str">
        <f aca="false">IF($H10629="","",$H10629-WEEKDAY($H10629,2)+1)</f>
        <v/>
      </c>
      <c r="J10629" s="4" t="str">
        <f aca="false">IF($I10629="","",$I10629+6)</f>
        <v/>
      </c>
      <c r="K10629" s="6" t="str">
        <f aca="false">IF($H10629="","",DATE(YEAR($H10629),MONTH($H10629),1))</f>
        <v/>
      </c>
      <c r="L10629" s="0" t="str">
        <f aca="false">IF($A10629="","",INDEX(CARTAO_COMPRAS!$K:$K,INT((ROW()-2)/20)+2))</f>
        <v/>
      </c>
      <c r="M10629" s="0" t="str">
        <f aca="false">IF($A10629="","","Compra no cartão")</f>
        <v/>
      </c>
    </row>
    <row r="10630" customFormat="false" ht="13.5" hidden="false" customHeight="false" outlineLevel="0" collapsed="false">
      <c r="A10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0" s="0" t="str">
        <f aca="false">IF($A10630="","",INDEX(CARTAO_COMPRAS!$C:$C,INT((ROW()-2)/20)+2))</f>
        <v/>
      </c>
      <c r="C10630" s="0" t="str">
        <f aca="false">IF($A10630="","",INDEX(CARTAO_COMPRAS!$D:$D,INT((ROW()-2)/20)+2))</f>
        <v/>
      </c>
      <c r="D10630" s="0" t="str">
        <f aca="false">IF($A10630="","",INDEX(CARTAO_COMPRAS!$E:$E,INT((ROW()-2)/20)+2))</f>
        <v/>
      </c>
      <c r="E10630" s="0" t="str">
        <f aca="false">IF($A10630="","",INDEX(CARTAO_COMPRAS!$H:$H,INT((ROW()-2)/20)+2)+MOD(ROW()-2,20))</f>
        <v/>
      </c>
      <c r="F10630" s="0" t="str">
        <f aca="false">IF($A10630="","",INDEX(CARTAO_COMPRAS!$G:$G,INT((ROW()-2)/20)+2))</f>
        <v/>
      </c>
      <c r="G10630" s="5" t="str">
        <f aca="false">IF($A10630="","",INDEX(CARTAO_COMPRAS!$I:$I,INT((ROW()-2)/20)+2))</f>
        <v/>
      </c>
      <c r="H10630" s="4" t="str">
        <f aca="false">IF($A10630="","",EDATE(INDEX(CARTAO_COMPRAS!$J:$J,INT((ROW()-2)/20)+2),MOD(ROW()-2,20)))</f>
        <v/>
      </c>
      <c r="I10630" s="4" t="str">
        <f aca="false">IF($H10630="","",$H10630-WEEKDAY($H10630,2)+1)</f>
        <v/>
      </c>
      <c r="J10630" s="4" t="str">
        <f aca="false">IF($I10630="","",$I10630+6)</f>
        <v/>
      </c>
      <c r="K10630" s="6" t="str">
        <f aca="false">IF($H10630="","",DATE(YEAR($H10630),MONTH($H10630),1))</f>
        <v/>
      </c>
      <c r="L10630" s="0" t="str">
        <f aca="false">IF($A10630="","",INDEX(CARTAO_COMPRAS!$K:$K,INT((ROW()-2)/20)+2))</f>
        <v/>
      </c>
      <c r="M10630" s="0" t="str">
        <f aca="false">IF($A10630="","","Compra no cartão")</f>
        <v/>
      </c>
    </row>
    <row r="10631" customFormat="false" ht="13.5" hidden="false" customHeight="false" outlineLevel="0" collapsed="false">
      <c r="A10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1" s="0" t="str">
        <f aca="false">IF($A10631="","",INDEX(CARTAO_COMPRAS!$C:$C,INT((ROW()-2)/20)+2))</f>
        <v/>
      </c>
      <c r="C10631" s="0" t="str">
        <f aca="false">IF($A10631="","",INDEX(CARTAO_COMPRAS!$D:$D,INT((ROW()-2)/20)+2))</f>
        <v/>
      </c>
      <c r="D10631" s="0" t="str">
        <f aca="false">IF($A10631="","",INDEX(CARTAO_COMPRAS!$E:$E,INT((ROW()-2)/20)+2))</f>
        <v/>
      </c>
      <c r="E10631" s="0" t="str">
        <f aca="false">IF($A10631="","",INDEX(CARTAO_COMPRAS!$H:$H,INT((ROW()-2)/20)+2)+MOD(ROW()-2,20))</f>
        <v/>
      </c>
      <c r="F10631" s="0" t="str">
        <f aca="false">IF($A10631="","",INDEX(CARTAO_COMPRAS!$G:$G,INT((ROW()-2)/20)+2))</f>
        <v/>
      </c>
      <c r="G10631" s="5" t="str">
        <f aca="false">IF($A10631="","",INDEX(CARTAO_COMPRAS!$I:$I,INT((ROW()-2)/20)+2))</f>
        <v/>
      </c>
      <c r="H10631" s="4" t="str">
        <f aca="false">IF($A10631="","",EDATE(INDEX(CARTAO_COMPRAS!$J:$J,INT((ROW()-2)/20)+2),MOD(ROW()-2,20)))</f>
        <v/>
      </c>
      <c r="I10631" s="4" t="str">
        <f aca="false">IF($H10631="","",$H10631-WEEKDAY($H10631,2)+1)</f>
        <v/>
      </c>
      <c r="J10631" s="4" t="str">
        <f aca="false">IF($I10631="","",$I10631+6)</f>
        <v/>
      </c>
      <c r="K10631" s="6" t="str">
        <f aca="false">IF($H10631="","",DATE(YEAR($H10631),MONTH($H10631),1))</f>
        <v/>
      </c>
      <c r="L10631" s="0" t="str">
        <f aca="false">IF($A10631="","",INDEX(CARTAO_COMPRAS!$K:$K,INT((ROW()-2)/20)+2))</f>
        <v/>
      </c>
      <c r="M10631" s="0" t="str">
        <f aca="false">IF($A10631="","","Compra no cartão")</f>
        <v/>
      </c>
    </row>
    <row r="10632" customFormat="false" ht="13.5" hidden="false" customHeight="false" outlineLevel="0" collapsed="false">
      <c r="A10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2" s="0" t="str">
        <f aca="false">IF($A10632="","",INDEX(CARTAO_COMPRAS!$C:$C,INT((ROW()-2)/20)+2))</f>
        <v/>
      </c>
      <c r="C10632" s="0" t="str">
        <f aca="false">IF($A10632="","",INDEX(CARTAO_COMPRAS!$D:$D,INT((ROW()-2)/20)+2))</f>
        <v/>
      </c>
      <c r="D10632" s="0" t="str">
        <f aca="false">IF($A10632="","",INDEX(CARTAO_COMPRAS!$E:$E,INT((ROW()-2)/20)+2))</f>
        <v/>
      </c>
      <c r="E10632" s="0" t="str">
        <f aca="false">IF($A10632="","",INDEX(CARTAO_COMPRAS!$H:$H,INT((ROW()-2)/20)+2)+MOD(ROW()-2,20))</f>
        <v/>
      </c>
      <c r="F10632" s="0" t="str">
        <f aca="false">IF($A10632="","",INDEX(CARTAO_COMPRAS!$G:$G,INT((ROW()-2)/20)+2))</f>
        <v/>
      </c>
      <c r="G10632" s="5" t="str">
        <f aca="false">IF($A10632="","",INDEX(CARTAO_COMPRAS!$I:$I,INT((ROW()-2)/20)+2))</f>
        <v/>
      </c>
      <c r="H10632" s="4" t="str">
        <f aca="false">IF($A10632="","",EDATE(INDEX(CARTAO_COMPRAS!$J:$J,INT((ROW()-2)/20)+2),MOD(ROW()-2,20)))</f>
        <v/>
      </c>
      <c r="I10632" s="4" t="str">
        <f aca="false">IF($H10632="","",$H10632-WEEKDAY($H10632,2)+1)</f>
        <v/>
      </c>
      <c r="J10632" s="4" t="str">
        <f aca="false">IF($I10632="","",$I10632+6)</f>
        <v/>
      </c>
      <c r="K10632" s="6" t="str">
        <f aca="false">IF($H10632="","",DATE(YEAR($H10632),MONTH($H10632),1))</f>
        <v/>
      </c>
      <c r="L10632" s="0" t="str">
        <f aca="false">IF($A10632="","",INDEX(CARTAO_COMPRAS!$K:$K,INT((ROW()-2)/20)+2))</f>
        <v/>
      </c>
      <c r="M10632" s="0" t="str">
        <f aca="false">IF($A10632="","","Compra no cartão")</f>
        <v/>
      </c>
    </row>
    <row r="10633" customFormat="false" ht="13.5" hidden="false" customHeight="false" outlineLevel="0" collapsed="false">
      <c r="A10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3" s="0" t="str">
        <f aca="false">IF($A10633="","",INDEX(CARTAO_COMPRAS!$C:$C,INT((ROW()-2)/20)+2))</f>
        <v/>
      </c>
      <c r="C10633" s="0" t="str">
        <f aca="false">IF($A10633="","",INDEX(CARTAO_COMPRAS!$D:$D,INT((ROW()-2)/20)+2))</f>
        <v/>
      </c>
      <c r="D10633" s="0" t="str">
        <f aca="false">IF($A10633="","",INDEX(CARTAO_COMPRAS!$E:$E,INT((ROW()-2)/20)+2))</f>
        <v/>
      </c>
      <c r="E10633" s="0" t="str">
        <f aca="false">IF($A10633="","",INDEX(CARTAO_COMPRAS!$H:$H,INT((ROW()-2)/20)+2)+MOD(ROW()-2,20))</f>
        <v/>
      </c>
      <c r="F10633" s="0" t="str">
        <f aca="false">IF($A10633="","",INDEX(CARTAO_COMPRAS!$G:$G,INT((ROW()-2)/20)+2))</f>
        <v/>
      </c>
      <c r="G10633" s="5" t="str">
        <f aca="false">IF($A10633="","",INDEX(CARTAO_COMPRAS!$I:$I,INT((ROW()-2)/20)+2))</f>
        <v/>
      </c>
      <c r="H10633" s="4" t="str">
        <f aca="false">IF($A10633="","",EDATE(INDEX(CARTAO_COMPRAS!$J:$J,INT((ROW()-2)/20)+2),MOD(ROW()-2,20)))</f>
        <v/>
      </c>
      <c r="I10633" s="4" t="str">
        <f aca="false">IF($H10633="","",$H10633-WEEKDAY($H10633,2)+1)</f>
        <v/>
      </c>
      <c r="J10633" s="4" t="str">
        <f aca="false">IF($I10633="","",$I10633+6)</f>
        <v/>
      </c>
      <c r="K10633" s="6" t="str">
        <f aca="false">IF($H10633="","",DATE(YEAR($H10633),MONTH($H10633),1))</f>
        <v/>
      </c>
      <c r="L10633" s="0" t="str">
        <f aca="false">IF($A10633="","",INDEX(CARTAO_COMPRAS!$K:$K,INT((ROW()-2)/20)+2))</f>
        <v/>
      </c>
      <c r="M10633" s="0" t="str">
        <f aca="false">IF($A10633="","","Compra no cartão")</f>
        <v/>
      </c>
    </row>
    <row r="10634" customFormat="false" ht="13.5" hidden="false" customHeight="false" outlineLevel="0" collapsed="false">
      <c r="A10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4" s="0" t="str">
        <f aca="false">IF($A10634="","",INDEX(CARTAO_COMPRAS!$C:$C,INT((ROW()-2)/20)+2))</f>
        <v/>
      </c>
      <c r="C10634" s="0" t="str">
        <f aca="false">IF($A10634="","",INDEX(CARTAO_COMPRAS!$D:$D,INT((ROW()-2)/20)+2))</f>
        <v/>
      </c>
      <c r="D10634" s="0" t="str">
        <f aca="false">IF($A10634="","",INDEX(CARTAO_COMPRAS!$E:$E,INT((ROW()-2)/20)+2))</f>
        <v/>
      </c>
      <c r="E10634" s="0" t="str">
        <f aca="false">IF($A10634="","",INDEX(CARTAO_COMPRAS!$H:$H,INT((ROW()-2)/20)+2)+MOD(ROW()-2,20))</f>
        <v/>
      </c>
      <c r="F10634" s="0" t="str">
        <f aca="false">IF($A10634="","",INDEX(CARTAO_COMPRAS!$G:$G,INT((ROW()-2)/20)+2))</f>
        <v/>
      </c>
      <c r="G10634" s="5" t="str">
        <f aca="false">IF($A10634="","",INDEX(CARTAO_COMPRAS!$I:$I,INT((ROW()-2)/20)+2))</f>
        <v/>
      </c>
      <c r="H10634" s="4" t="str">
        <f aca="false">IF($A10634="","",EDATE(INDEX(CARTAO_COMPRAS!$J:$J,INT((ROW()-2)/20)+2),MOD(ROW()-2,20)))</f>
        <v/>
      </c>
      <c r="I10634" s="4" t="str">
        <f aca="false">IF($H10634="","",$H10634-WEEKDAY($H10634,2)+1)</f>
        <v/>
      </c>
      <c r="J10634" s="4" t="str">
        <f aca="false">IF($I10634="","",$I10634+6)</f>
        <v/>
      </c>
      <c r="K10634" s="6" t="str">
        <f aca="false">IF($H10634="","",DATE(YEAR($H10634),MONTH($H10634),1))</f>
        <v/>
      </c>
      <c r="L10634" s="0" t="str">
        <f aca="false">IF($A10634="","",INDEX(CARTAO_COMPRAS!$K:$K,INT((ROW()-2)/20)+2))</f>
        <v/>
      </c>
      <c r="M10634" s="0" t="str">
        <f aca="false">IF($A10634="","","Compra no cartão")</f>
        <v/>
      </c>
    </row>
    <row r="10635" customFormat="false" ht="13.5" hidden="false" customHeight="false" outlineLevel="0" collapsed="false">
      <c r="A10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5" s="0" t="str">
        <f aca="false">IF($A10635="","",INDEX(CARTAO_COMPRAS!$C:$C,INT((ROW()-2)/20)+2))</f>
        <v/>
      </c>
      <c r="C10635" s="0" t="str">
        <f aca="false">IF($A10635="","",INDEX(CARTAO_COMPRAS!$D:$D,INT((ROW()-2)/20)+2))</f>
        <v/>
      </c>
      <c r="D10635" s="0" t="str">
        <f aca="false">IF($A10635="","",INDEX(CARTAO_COMPRAS!$E:$E,INT((ROW()-2)/20)+2))</f>
        <v/>
      </c>
      <c r="E10635" s="0" t="str">
        <f aca="false">IF($A10635="","",INDEX(CARTAO_COMPRAS!$H:$H,INT((ROW()-2)/20)+2)+MOD(ROW()-2,20))</f>
        <v/>
      </c>
      <c r="F10635" s="0" t="str">
        <f aca="false">IF($A10635="","",INDEX(CARTAO_COMPRAS!$G:$G,INT((ROW()-2)/20)+2))</f>
        <v/>
      </c>
      <c r="G10635" s="5" t="str">
        <f aca="false">IF($A10635="","",INDEX(CARTAO_COMPRAS!$I:$I,INT((ROW()-2)/20)+2))</f>
        <v/>
      </c>
      <c r="H10635" s="4" t="str">
        <f aca="false">IF($A10635="","",EDATE(INDEX(CARTAO_COMPRAS!$J:$J,INT((ROW()-2)/20)+2),MOD(ROW()-2,20)))</f>
        <v/>
      </c>
      <c r="I10635" s="4" t="str">
        <f aca="false">IF($H10635="","",$H10635-WEEKDAY($H10635,2)+1)</f>
        <v/>
      </c>
      <c r="J10635" s="4" t="str">
        <f aca="false">IF($I10635="","",$I10635+6)</f>
        <v/>
      </c>
      <c r="K10635" s="6" t="str">
        <f aca="false">IF($H10635="","",DATE(YEAR($H10635),MONTH($H10635),1))</f>
        <v/>
      </c>
      <c r="L10635" s="0" t="str">
        <f aca="false">IF($A10635="","",INDEX(CARTAO_COMPRAS!$K:$K,INT((ROW()-2)/20)+2))</f>
        <v/>
      </c>
      <c r="M10635" s="0" t="str">
        <f aca="false">IF($A10635="","","Compra no cartão")</f>
        <v/>
      </c>
    </row>
    <row r="10636" customFormat="false" ht="13.5" hidden="false" customHeight="false" outlineLevel="0" collapsed="false">
      <c r="A10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6" s="0" t="str">
        <f aca="false">IF($A10636="","",INDEX(CARTAO_COMPRAS!$C:$C,INT((ROW()-2)/20)+2))</f>
        <v/>
      </c>
      <c r="C10636" s="0" t="str">
        <f aca="false">IF($A10636="","",INDEX(CARTAO_COMPRAS!$D:$D,INT((ROW()-2)/20)+2))</f>
        <v/>
      </c>
      <c r="D10636" s="0" t="str">
        <f aca="false">IF($A10636="","",INDEX(CARTAO_COMPRAS!$E:$E,INT((ROW()-2)/20)+2))</f>
        <v/>
      </c>
      <c r="E10636" s="0" t="str">
        <f aca="false">IF($A10636="","",INDEX(CARTAO_COMPRAS!$H:$H,INT((ROW()-2)/20)+2)+MOD(ROW()-2,20))</f>
        <v/>
      </c>
      <c r="F10636" s="0" t="str">
        <f aca="false">IF($A10636="","",INDEX(CARTAO_COMPRAS!$G:$G,INT((ROW()-2)/20)+2))</f>
        <v/>
      </c>
      <c r="G10636" s="5" t="str">
        <f aca="false">IF($A10636="","",INDEX(CARTAO_COMPRAS!$I:$I,INT((ROW()-2)/20)+2))</f>
        <v/>
      </c>
      <c r="H10636" s="4" t="str">
        <f aca="false">IF($A10636="","",EDATE(INDEX(CARTAO_COMPRAS!$J:$J,INT((ROW()-2)/20)+2),MOD(ROW()-2,20)))</f>
        <v/>
      </c>
      <c r="I10636" s="4" t="str">
        <f aca="false">IF($H10636="","",$H10636-WEEKDAY($H10636,2)+1)</f>
        <v/>
      </c>
      <c r="J10636" s="4" t="str">
        <f aca="false">IF($I10636="","",$I10636+6)</f>
        <v/>
      </c>
      <c r="K10636" s="6" t="str">
        <f aca="false">IF($H10636="","",DATE(YEAR($H10636),MONTH($H10636),1))</f>
        <v/>
      </c>
      <c r="L10636" s="0" t="str">
        <f aca="false">IF($A10636="","",INDEX(CARTAO_COMPRAS!$K:$K,INT((ROW()-2)/20)+2))</f>
        <v/>
      </c>
      <c r="M10636" s="0" t="str">
        <f aca="false">IF($A10636="","","Compra no cartão")</f>
        <v/>
      </c>
    </row>
    <row r="10637" customFormat="false" ht="13.5" hidden="false" customHeight="false" outlineLevel="0" collapsed="false">
      <c r="A10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7" s="0" t="str">
        <f aca="false">IF($A10637="","",INDEX(CARTAO_COMPRAS!$C:$C,INT((ROW()-2)/20)+2))</f>
        <v/>
      </c>
      <c r="C10637" s="0" t="str">
        <f aca="false">IF($A10637="","",INDEX(CARTAO_COMPRAS!$D:$D,INT((ROW()-2)/20)+2))</f>
        <v/>
      </c>
      <c r="D10637" s="0" t="str">
        <f aca="false">IF($A10637="","",INDEX(CARTAO_COMPRAS!$E:$E,INT((ROW()-2)/20)+2))</f>
        <v/>
      </c>
      <c r="E10637" s="0" t="str">
        <f aca="false">IF($A10637="","",INDEX(CARTAO_COMPRAS!$H:$H,INT((ROW()-2)/20)+2)+MOD(ROW()-2,20))</f>
        <v/>
      </c>
      <c r="F10637" s="0" t="str">
        <f aca="false">IF($A10637="","",INDEX(CARTAO_COMPRAS!$G:$G,INT((ROW()-2)/20)+2))</f>
        <v/>
      </c>
      <c r="G10637" s="5" t="str">
        <f aca="false">IF($A10637="","",INDEX(CARTAO_COMPRAS!$I:$I,INT((ROW()-2)/20)+2))</f>
        <v/>
      </c>
      <c r="H10637" s="4" t="str">
        <f aca="false">IF($A10637="","",EDATE(INDEX(CARTAO_COMPRAS!$J:$J,INT((ROW()-2)/20)+2),MOD(ROW()-2,20)))</f>
        <v/>
      </c>
      <c r="I10637" s="4" t="str">
        <f aca="false">IF($H10637="","",$H10637-WEEKDAY($H10637,2)+1)</f>
        <v/>
      </c>
      <c r="J10637" s="4" t="str">
        <f aca="false">IF($I10637="","",$I10637+6)</f>
        <v/>
      </c>
      <c r="K10637" s="6" t="str">
        <f aca="false">IF($H10637="","",DATE(YEAR($H10637),MONTH($H10637),1))</f>
        <v/>
      </c>
      <c r="L10637" s="0" t="str">
        <f aca="false">IF($A10637="","",INDEX(CARTAO_COMPRAS!$K:$K,INT((ROW()-2)/20)+2))</f>
        <v/>
      </c>
      <c r="M10637" s="0" t="str">
        <f aca="false">IF($A10637="","","Compra no cartão")</f>
        <v/>
      </c>
    </row>
    <row r="10638" customFormat="false" ht="13.5" hidden="false" customHeight="false" outlineLevel="0" collapsed="false">
      <c r="A10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8" s="0" t="str">
        <f aca="false">IF($A10638="","",INDEX(CARTAO_COMPRAS!$C:$C,INT((ROW()-2)/20)+2))</f>
        <v/>
      </c>
      <c r="C10638" s="0" t="str">
        <f aca="false">IF($A10638="","",INDEX(CARTAO_COMPRAS!$D:$D,INT((ROW()-2)/20)+2))</f>
        <v/>
      </c>
      <c r="D10638" s="0" t="str">
        <f aca="false">IF($A10638="","",INDEX(CARTAO_COMPRAS!$E:$E,INT((ROW()-2)/20)+2))</f>
        <v/>
      </c>
      <c r="E10638" s="0" t="str">
        <f aca="false">IF($A10638="","",INDEX(CARTAO_COMPRAS!$H:$H,INT((ROW()-2)/20)+2)+MOD(ROW()-2,20))</f>
        <v/>
      </c>
      <c r="F10638" s="0" t="str">
        <f aca="false">IF($A10638="","",INDEX(CARTAO_COMPRAS!$G:$G,INT((ROW()-2)/20)+2))</f>
        <v/>
      </c>
      <c r="G10638" s="5" t="str">
        <f aca="false">IF($A10638="","",INDEX(CARTAO_COMPRAS!$I:$I,INT((ROW()-2)/20)+2))</f>
        <v/>
      </c>
      <c r="H10638" s="4" t="str">
        <f aca="false">IF($A10638="","",EDATE(INDEX(CARTAO_COMPRAS!$J:$J,INT((ROW()-2)/20)+2),MOD(ROW()-2,20)))</f>
        <v/>
      </c>
      <c r="I10638" s="4" t="str">
        <f aca="false">IF($H10638="","",$H10638-WEEKDAY($H10638,2)+1)</f>
        <v/>
      </c>
      <c r="J10638" s="4" t="str">
        <f aca="false">IF($I10638="","",$I10638+6)</f>
        <v/>
      </c>
      <c r="K10638" s="6" t="str">
        <f aca="false">IF($H10638="","",DATE(YEAR($H10638),MONTH($H10638),1))</f>
        <v/>
      </c>
      <c r="L10638" s="0" t="str">
        <f aca="false">IF($A10638="","",INDEX(CARTAO_COMPRAS!$K:$K,INT((ROW()-2)/20)+2))</f>
        <v/>
      </c>
      <c r="M10638" s="0" t="str">
        <f aca="false">IF($A10638="","","Compra no cartão")</f>
        <v/>
      </c>
    </row>
    <row r="10639" customFormat="false" ht="13.5" hidden="false" customHeight="false" outlineLevel="0" collapsed="false">
      <c r="A10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39" s="0" t="str">
        <f aca="false">IF($A10639="","",INDEX(CARTAO_COMPRAS!$C:$C,INT((ROW()-2)/20)+2))</f>
        <v/>
      </c>
      <c r="C10639" s="0" t="str">
        <f aca="false">IF($A10639="","",INDEX(CARTAO_COMPRAS!$D:$D,INT((ROW()-2)/20)+2))</f>
        <v/>
      </c>
      <c r="D10639" s="0" t="str">
        <f aca="false">IF($A10639="","",INDEX(CARTAO_COMPRAS!$E:$E,INT((ROW()-2)/20)+2))</f>
        <v/>
      </c>
      <c r="E10639" s="0" t="str">
        <f aca="false">IF($A10639="","",INDEX(CARTAO_COMPRAS!$H:$H,INT((ROW()-2)/20)+2)+MOD(ROW()-2,20))</f>
        <v/>
      </c>
      <c r="F10639" s="0" t="str">
        <f aca="false">IF($A10639="","",INDEX(CARTAO_COMPRAS!$G:$G,INT((ROW()-2)/20)+2))</f>
        <v/>
      </c>
      <c r="G10639" s="5" t="str">
        <f aca="false">IF($A10639="","",INDEX(CARTAO_COMPRAS!$I:$I,INT((ROW()-2)/20)+2))</f>
        <v/>
      </c>
      <c r="H10639" s="4" t="str">
        <f aca="false">IF($A10639="","",EDATE(INDEX(CARTAO_COMPRAS!$J:$J,INT((ROW()-2)/20)+2),MOD(ROW()-2,20)))</f>
        <v/>
      </c>
      <c r="I10639" s="4" t="str">
        <f aca="false">IF($H10639="","",$H10639-WEEKDAY($H10639,2)+1)</f>
        <v/>
      </c>
      <c r="J10639" s="4" t="str">
        <f aca="false">IF($I10639="","",$I10639+6)</f>
        <v/>
      </c>
      <c r="K10639" s="6" t="str">
        <f aca="false">IF($H10639="","",DATE(YEAR($H10639),MONTH($H10639),1))</f>
        <v/>
      </c>
      <c r="L10639" s="0" t="str">
        <f aca="false">IF($A10639="","",INDEX(CARTAO_COMPRAS!$K:$K,INT((ROW()-2)/20)+2))</f>
        <v/>
      </c>
      <c r="M10639" s="0" t="str">
        <f aca="false">IF($A10639="","","Compra no cartão")</f>
        <v/>
      </c>
    </row>
    <row r="10640" customFormat="false" ht="13.5" hidden="false" customHeight="false" outlineLevel="0" collapsed="false">
      <c r="A10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0" s="0" t="str">
        <f aca="false">IF($A10640="","",INDEX(CARTAO_COMPRAS!$C:$C,INT((ROW()-2)/20)+2))</f>
        <v/>
      </c>
      <c r="C10640" s="0" t="str">
        <f aca="false">IF($A10640="","",INDEX(CARTAO_COMPRAS!$D:$D,INT((ROW()-2)/20)+2))</f>
        <v/>
      </c>
      <c r="D10640" s="0" t="str">
        <f aca="false">IF($A10640="","",INDEX(CARTAO_COMPRAS!$E:$E,INT((ROW()-2)/20)+2))</f>
        <v/>
      </c>
      <c r="E10640" s="0" t="str">
        <f aca="false">IF($A10640="","",INDEX(CARTAO_COMPRAS!$H:$H,INT((ROW()-2)/20)+2)+MOD(ROW()-2,20))</f>
        <v/>
      </c>
      <c r="F10640" s="0" t="str">
        <f aca="false">IF($A10640="","",INDEX(CARTAO_COMPRAS!$G:$G,INT((ROW()-2)/20)+2))</f>
        <v/>
      </c>
      <c r="G10640" s="5" t="str">
        <f aca="false">IF($A10640="","",INDEX(CARTAO_COMPRAS!$I:$I,INT((ROW()-2)/20)+2))</f>
        <v/>
      </c>
      <c r="H10640" s="4" t="str">
        <f aca="false">IF($A10640="","",EDATE(INDEX(CARTAO_COMPRAS!$J:$J,INT((ROW()-2)/20)+2),MOD(ROW()-2,20)))</f>
        <v/>
      </c>
      <c r="I10640" s="4" t="str">
        <f aca="false">IF($H10640="","",$H10640-WEEKDAY($H10640,2)+1)</f>
        <v/>
      </c>
      <c r="J10640" s="4" t="str">
        <f aca="false">IF($I10640="","",$I10640+6)</f>
        <v/>
      </c>
      <c r="K10640" s="6" t="str">
        <f aca="false">IF($H10640="","",DATE(YEAR($H10640),MONTH($H10640),1))</f>
        <v/>
      </c>
      <c r="L10640" s="0" t="str">
        <f aca="false">IF($A10640="","",INDEX(CARTAO_COMPRAS!$K:$K,INT((ROW()-2)/20)+2))</f>
        <v/>
      </c>
      <c r="M10640" s="0" t="str">
        <f aca="false">IF($A10640="","","Compra no cartão")</f>
        <v/>
      </c>
    </row>
    <row r="10641" customFormat="false" ht="13.5" hidden="false" customHeight="false" outlineLevel="0" collapsed="false">
      <c r="A10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1" s="0" t="str">
        <f aca="false">IF($A10641="","",INDEX(CARTAO_COMPRAS!$C:$C,INT((ROW()-2)/20)+2))</f>
        <v/>
      </c>
      <c r="C10641" s="0" t="str">
        <f aca="false">IF($A10641="","",INDEX(CARTAO_COMPRAS!$D:$D,INT((ROW()-2)/20)+2))</f>
        <v/>
      </c>
      <c r="D10641" s="0" t="str">
        <f aca="false">IF($A10641="","",INDEX(CARTAO_COMPRAS!$E:$E,INT((ROW()-2)/20)+2))</f>
        <v/>
      </c>
      <c r="E10641" s="0" t="str">
        <f aca="false">IF($A10641="","",INDEX(CARTAO_COMPRAS!$H:$H,INT((ROW()-2)/20)+2)+MOD(ROW()-2,20))</f>
        <v/>
      </c>
      <c r="F10641" s="0" t="str">
        <f aca="false">IF($A10641="","",INDEX(CARTAO_COMPRAS!$G:$G,INT((ROW()-2)/20)+2))</f>
        <v/>
      </c>
      <c r="G10641" s="5" t="str">
        <f aca="false">IF($A10641="","",INDEX(CARTAO_COMPRAS!$I:$I,INT((ROW()-2)/20)+2))</f>
        <v/>
      </c>
      <c r="H10641" s="4" t="str">
        <f aca="false">IF($A10641="","",EDATE(INDEX(CARTAO_COMPRAS!$J:$J,INT((ROW()-2)/20)+2),MOD(ROW()-2,20)))</f>
        <v/>
      </c>
      <c r="I10641" s="4" t="str">
        <f aca="false">IF($H10641="","",$H10641-WEEKDAY($H10641,2)+1)</f>
        <v/>
      </c>
      <c r="J10641" s="4" t="str">
        <f aca="false">IF($I10641="","",$I10641+6)</f>
        <v/>
      </c>
      <c r="K10641" s="6" t="str">
        <f aca="false">IF($H10641="","",DATE(YEAR($H10641),MONTH($H10641),1))</f>
        <v/>
      </c>
      <c r="L10641" s="0" t="str">
        <f aca="false">IF($A10641="","",INDEX(CARTAO_COMPRAS!$K:$K,INT((ROW()-2)/20)+2))</f>
        <v/>
      </c>
      <c r="M10641" s="0" t="str">
        <f aca="false">IF($A10641="","","Compra no cartão")</f>
        <v/>
      </c>
    </row>
    <row r="10642" customFormat="false" ht="13.5" hidden="false" customHeight="false" outlineLevel="0" collapsed="false">
      <c r="A106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2" s="0" t="str">
        <f aca="false">IF($A10642="","",INDEX(CARTAO_COMPRAS!$C:$C,INT((ROW()-2)/20)+2))</f>
        <v/>
      </c>
      <c r="C10642" s="0" t="str">
        <f aca="false">IF($A10642="","",INDEX(CARTAO_COMPRAS!$D:$D,INT((ROW()-2)/20)+2))</f>
        <v/>
      </c>
      <c r="D10642" s="0" t="str">
        <f aca="false">IF($A10642="","",INDEX(CARTAO_COMPRAS!$E:$E,INT((ROW()-2)/20)+2))</f>
        <v/>
      </c>
      <c r="E10642" s="0" t="str">
        <f aca="false">IF($A10642="","",INDEX(CARTAO_COMPRAS!$H:$H,INT((ROW()-2)/20)+2)+MOD(ROW()-2,20))</f>
        <v/>
      </c>
      <c r="F10642" s="0" t="str">
        <f aca="false">IF($A10642="","",INDEX(CARTAO_COMPRAS!$G:$G,INT((ROW()-2)/20)+2))</f>
        <v/>
      </c>
      <c r="G10642" s="5" t="str">
        <f aca="false">IF($A10642="","",INDEX(CARTAO_COMPRAS!$I:$I,INT((ROW()-2)/20)+2))</f>
        <v/>
      </c>
      <c r="H10642" s="4" t="str">
        <f aca="false">IF($A10642="","",EDATE(INDEX(CARTAO_COMPRAS!$J:$J,INT((ROW()-2)/20)+2),MOD(ROW()-2,20)))</f>
        <v/>
      </c>
      <c r="I10642" s="4" t="str">
        <f aca="false">IF($H10642="","",$H10642-WEEKDAY($H10642,2)+1)</f>
        <v/>
      </c>
      <c r="J10642" s="4" t="str">
        <f aca="false">IF($I10642="","",$I10642+6)</f>
        <v/>
      </c>
      <c r="K10642" s="6" t="str">
        <f aca="false">IF($H10642="","",DATE(YEAR($H10642),MONTH($H10642),1))</f>
        <v/>
      </c>
      <c r="L10642" s="0" t="str">
        <f aca="false">IF($A10642="","",INDEX(CARTAO_COMPRAS!$K:$K,INT((ROW()-2)/20)+2))</f>
        <v/>
      </c>
      <c r="M10642" s="0" t="str">
        <f aca="false">IF($A10642="","","Compra no cartão")</f>
        <v/>
      </c>
    </row>
    <row r="10643" customFormat="false" ht="13.5" hidden="false" customHeight="false" outlineLevel="0" collapsed="false">
      <c r="A10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3" s="0" t="str">
        <f aca="false">IF($A10643="","",INDEX(CARTAO_COMPRAS!$C:$C,INT((ROW()-2)/20)+2))</f>
        <v/>
      </c>
      <c r="C10643" s="0" t="str">
        <f aca="false">IF($A10643="","",INDEX(CARTAO_COMPRAS!$D:$D,INT((ROW()-2)/20)+2))</f>
        <v/>
      </c>
      <c r="D10643" s="0" t="str">
        <f aca="false">IF($A10643="","",INDEX(CARTAO_COMPRAS!$E:$E,INT((ROW()-2)/20)+2))</f>
        <v/>
      </c>
      <c r="E10643" s="0" t="str">
        <f aca="false">IF($A10643="","",INDEX(CARTAO_COMPRAS!$H:$H,INT((ROW()-2)/20)+2)+MOD(ROW()-2,20))</f>
        <v/>
      </c>
      <c r="F10643" s="0" t="str">
        <f aca="false">IF($A10643="","",INDEX(CARTAO_COMPRAS!$G:$G,INT((ROW()-2)/20)+2))</f>
        <v/>
      </c>
      <c r="G10643" s="5" t="str">
        <f aca="false">IF($A10643="","",INDEX(CARTAO_COMPRAS!$I:$I,INT((ROW()-2)/20)+2))</f>
        <v/>
      </c>
      <c r="H10643" s="4" t="str">
        <f aca="false">IF($A10643="","",EDATE(INDEX(CARTAO_COMPRAS!$J:$J,INT((ROW()-2)/20)+2),MOD(ROW()-2,20)))</f>
        <v/>
      </c>
      <c r="I10643" s="4" t="str">
        <f aca="false">IF($H10643="","",$H10643-WEEKDAY($H10643,2)+1)</f>
        <v/>
      </c>
      <c r="J10643" s="4" t="str">
        <f aca="false">IF($I10643="","",$I10643+6)</f>
        <v/>
      </c>
      <c r="K10643" s="6" t="str">
        <f aca="false">IF($H10643="","",DATE(YEAR($H10643),MONTH($H10643),1))</f>
        <v/>
      </c>
      <c r="L10643" s="0" t="str">
        <f aca="false">IF($A10643="","",INDEX(CARTAO_COMPRAS!$K:$K,INT((ROW()-2)/20)+2))</f>
        <v/>
      </c>
      <c r="M10643" s="0" t="str">
        <f aca="false">IF($A10643="","","Compra no cartão")</f>
        <v/>
      </c>
    </row>
    <row r="10644" customFormat="false" ht="13.5" hidden="false" customHeight="false" outlineLevel="0" collapsed="false">
      <c r="A10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4" s="0" t="str">
        <f aca="false">IF($A10644="","",INDEX(CARTAO_COMPRAS!$C:$C,INT((ROW()-2)/20)+2))</f>
        <v/>
      </c>
      <c r="C10644" s="0" t="str">
        <f aca="false">IF($A10644="","",INDEX(CARTAO_COMPRAS!$D:$D,INT((ROW()-2)/20)+2))</f>
        <v/>
      </c>
      <c r="D10644" s="0" t="str">
        <f aca="false">IF($A10644="","",INDEX(CARTAO_COMPRAS!$E:$E,INT((ROW()-2)/20)+2))</f>
        <v/>
      </c>
      <c r="E10644" s="0" t="str">
        <f aca="false">IF($A10644="","",INDEX(CARTAO_COMPRAS!$H:$H,INT((ROW()-2)/20)+2)+MOD(ROW()-2,20))</f>
        <v/>
      </c>
      <c r="F10644" s="0" t="str">
        <f aca="false">IF($A10644="","",INDEX(CARTAO_COMPRAS!$G:$G,INT((ROW()-2)/20)+2))</f>
        <v/>
      </c>
      <c r="G10644" s="5" t="str">
        <f aca="false">IF($A10644="","",INDEX(CARTAO_COMPRAS!$I:$I,INT((ROW()-2)/20)+2))</f>
        <v/>
      </c>
      <c r="H10644" s="4" t="str">
        <f aca="false">IF($A10644="","",EDATE(INDEX(CARTAO_COMPRAS!$J:$J,INT((ROW()-2)/20)+2),MOD(ROW()-2,20)))</f>
        <v/>
      </c>
      <c r="I10644" s="4" t="str">
        <f aca="false">IF($H10644="","",$H10644-WEEKDAY($H10644,2)+1)</f>
        <v/>
      </c>
      <c r="J10644" s="4" t="str">
        <f aca="false">IF($I10644="","",$I10644+6)</f>
        <v/>
      </c>
      <c r="K10644" s="6" t="str">
        <f aca="false">IF($H10644="","",DATE(YEAR($H10644),MONTH($H10644),1))</f>
        <v/>
      </c>
      <c r="L10644" s="0" t="str">
        <f aca="false">IF($A10644="","",INDEX(CARTAO_COMPRAS!$K:$K,INT((ROW()-2)/20)+2))</f>
        <v/>
      </c>
      <c r="M10644" s="0" t="str">
        <f aca="false">IF($A10644="","","Compra no cartão")</f>
        <v/>
      </c>
    </row>
    <row r="10645" customFormat="false" ht="13.5" hidden="false" customHeight="false" outlineLevel="0" collapsed="false">
      <c r="A10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5" s="0" t="str">
        <f aca="false">IF($A10645="","",INDEX(CARTAO_COMPRAS!$C:$C,INT((ROW()-2)/20)+2))</f>
        <v/>
      </c>
      <c r="C10645" s="0" t="str">
        <f aca="false">IF($A10645="","",INDEX(CARTAO_COMPRAS!$D:$D,INT((ROW()-2)/20)+2))</f>
        <v/>
      </c>
      <c r="D10645" s="0" t="str">
        <f aca="false">IF($A10645="","",INDEX(CARTAO_COMPRAS!$E:$E,INT((ROW()-2)/20)+2))</f>
        <v/>
      </c>
      <c r="E10645" s="0" t="str">
        <f aca="false">IF($A10645="","",INDEX(CARTAO_COMPRAS!$H:$H,INT((ROW()-2)/20)+2)+MOD(ROW()-2,20))</f>
        <v/>
      </c>
      <c r="F10645" s="0" t="str">
        <f aca="false">IF($A10645="","",INDEX(CARTAO_COMPRAS!$G:$G,INT((ROW()-2)/20)+2))</f>
        <v/>
      </c>
      <c r="G10645" s="5" t="str">
        <f aca="false">IF($A10645="","",INDEX(CARTAO_COMPRAS!$I:$I,INT((ROW()-2)/20)+2))</f>
        <v/>
      </c>
      <c r="H10645" s="4" t="str">
        <f aca="false">IF($A10645="","",EDATE(INDEX(CARTAO_COMPRAS!$J:$J,INT((ROW()-2)/20)+2),MOD(ROW()-2,20)))</f>
        <v/>
      </c>
      <c r="I10645" s="4" t="str">
        <f aca="false">IF($H10645="","",$H10645-WEEKDAY($H10645,2)+1)</f>
        <v/>
      </c>
      <c r="J10645" s="4" t="str">
        <f aca="false">IF($I10645="","",$I10645+6)</f>
        <v/>
      </c>
      <c r="K10645" s="6" t="str">
        <f aca="false">IF($H10645="","",DATE(YEAR($H10645),MONTH($H10645),1))</f>
        <v/>
      </c>
      <c r="L10645" s="0" t="str">
        <f aca="false">IF($A10645="","",INDEX(CARTAO_COMPRAS!$K:$K,INT((ROW()-2)/20)+2))</f>
        <v/>
      </c>
      <c r="M10645" s="0" t="str">
        <f aca="false">IF($A10645="","","Compra no cartão")</f>
        <v/>
      </c>
    </row>
    <row r="10646" customFormat="false" ht="13.5" hidden="false" customHeight="false" outlineLevel="0" collapsed="false">
      <c r="A10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6" s="0" t="str">
        <f aca="false">IF($A10646="","",INDEX(CARTAO_COMPRAS!$C:$C,INT((ROW()-2)/20)+2))</f>
        <v/>
      </c>
      <c r="C10646" s="0" t="str">
        <f aca="false">IF($A10646="","",INDEX(CARTAO_COMPRAS!$D:$D,INT((ROW()-2)/20)+2))</f>
        <v/>
      </c>
      <c r="D10646" s="0" t="str">
        <f aca="false">IF($A10646="","",INDEX(CARTAO_COMPRAS!$E:$E,INT((ROW()-2)/20)+2))</f>
        <v/>
      </c>
      <c r="E10646" s="0" t="str">
        <f aca="false">IF($A10646="","",INDEX(CARTAO_COMPRAS!$H:$H,INT((ROW()-2)/20)+2)+MOD(ROW()-2,20))</f>
        <v/>
      </c>
      <c r="F10646" s="0" t="str">
        <f aca="false">IF($A10646="","",INDEX(CARTAO_COMPRAS!$G:$G,INT((ROW()-2)/20)+2))</f>
        <v/>
      </c>
      <c r="G10646" s="5" t="str">
        <f aca="false">IF($A10646="","",INDEX(CARTAO_COMPRAS!$I:$I,INT((ROW()-2)/20)+2))</f>
        <v/>
      </c>
      <c r="H10646" s="4" t="str">
        <f aca="false">IF($A10646="","",EDATE(INDEX(CARTAO_COMPRAS!$J:$J,INT((ROW()-2)/20)+2),MOD(ROW()-2,20)))</f>
        <v/>
      </c>
      <c r="I10646" s="4" t="str">
        <f aca="false">IF($H10646="","",$H10646-WEEKDAY($H10646,2)+1)</f>
        <v/>
      </c>
      <c r="J10646" s="4" t="str">
        <f aca="false">IF($I10646="","",$I10646+6)</f>
        <v/>
      </c>
      <c r="K10646" s="6" t="str">
        <f aca="false">IF($H10646="","",DATE(YEAR($H10646),MONTH($H10646),1))</f>
        <v/>
      </c>
      <c r="L10646" s="0" t="str">
        <f aca="false">IF($A10646="","",INDEX(CARTAO_COMPRAS!$K:$K,INT((ROW()-2)/20)+2))</f>
        <v/>
      </c>
      <c r="M10646" s="0" t="str">
        <f aca="false">IF($A10646="","","Compra no cartão")</f>
        <v/>
      </c>
    </row>
    <row r="10647" customFormat="false" ht="13.5" hidden="false" customHeight="false" outlineLevel="0" collapsed="false">
      <c r="A10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7" s="0" t="str">
        <f aca="false">IF($A10647="","",INDEX(CARTAO_COMPRAS!$C:$C,INT((ROW()-2)/20)+2))</f>
        <v/>
      </c>
      <c r="C10647" s="0" t="str">
        <f aca="false">IF($A10647="","",INDEX(CARTAO_COMPRAS!$D:$D,INT((ROW()-2)/20)+2))</f>
        <v/>
      </c>
      <c r="D10647" s="0" t="str">
        <f aca="false">IF($A10647="","",INDEX(CARTAO_COMPRAS!$E:$E,INT((ROW()-2)/20)+2))</f>
        <v/>
      </c>
      <c r="E10647" s="0" t="str">
        <f aca="false">IF($A10647="","",INDEX(CARTAO_COMPRAS!$H:$H,INT((ROW()-2)/20)+2)+MOD(ROW()-2,20))</f>
        <v/>
      </c>
      <c r="F10647" s="0" t="str">
        <f aca="false">IF($A10647="","",INDEX(CARTAO_COMPRAS!$G:$G,INT((ROW()-2)/20)+2))</f>
        <v/>
      </c>
      <c r="G10647" s="5" t="str">
        <f aca="false">IF($A10647="","",INDEX(CARTAO_COMPRAS!$I:$I,INT((ROW()-2)/20)+2))</f>
        <v/>
      </c>
      <c r="H10647" s="4" t="str">
        <f aca="false">IF($A10647="","",EDATE(INDEX(CARTAO_COMPRAS!$J:$J,INT((ROW()-2)/20)+2),MOD(ROW()-2,20)))</f>
        <v/>
      </c>
      <c r="I10647" s="4" t="str">
        <f aca="false">IF($H10647="","",$H10647-WEEKDAY($H10647,2)+1)</f>
        <v/>
      </c>
      <c r="J10647" s="4" t="str">
        <f aca="false">IF($I10647="","",$I10647+6)</f>
        <v/>
      </c>
      <c r="K10647" s="6" t="str">
        <f aca="false">IF($H10647="","",DATE(YEAR($H10647),MONTH($H10647),1))</f>
        <v/>
      </c>
      <c r="L10647" s="0" t="str">
        <f aca="false">IF($A10647="","",INDEX(CARTAO_COMPRAS!$K:$K,INT((ROW()-2)/20)+2))</f>
        <v/>
      </c>
      <c r="M10647" s="0" t="str">
        <f aca="false">IF($A10647="","","Compra no cartão")</f>
        <v/>
      </c>
    </row>
    <row r="10648" customFormat="false" ht="13.5" hidden="false" customHeight="false" outlineLevel="0" collapsed="false">
      <c r="A10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8" s="0" t="str">
        <f aca="false">IF($A10648="","",INDEX(CARTAO_COMPRAS!$C:$C,INT((ROW()-2)/20)+2))</f>
        <v/>
      </c>
      <c r="C10648" s="0" t="str">
        <f aca="false">IF($A10648="","",INDEX(CARTAO_COMPRAS!$D:$D,INT((ROW()-2)/20)+2))</f>
        <v/>
      </c>
      <c r="D10648" s="0" t="str">
        <f aca="false">IF($A10648="","",INDEX(CARTAO_COMPRAS!$E:$E,INT((ROW()-2)/20)+2))</f>
        <v/>
      </c>
      <c r="E10648" s="0" t="str">
        <f aca="false">IF($A10648="","",INDEX(CARTAO_COMPRAS!$H:$H,INT((ROW()-2)/20)+2)+MOD(ROW()-2,20))</f>
        <v/>
      </c>
      <c r="F10648" s="0" t="str">
        <f aca="false">IF($A10648="","",INDEX(CARTAO_COMPRAS!$G:$G,INT((ROW()-2)/20)+2))</f>
        <v/>
      </c>
      <c r="G10648" s="5" t="str">
        <f aca="false">IF($A10648="","",INDEX(CARTAO_COMPRAS!$I:$I,INT((ROW()-2)/20)+2))</f>
        <v/>
      </c>
      <c r="H10648" s="4" t="str">
        <f aca="false">IF($A10648="","",EDATE(INDEX(CARTAO_COMPRAS!$J:$J,INT((ROW()-2)/20)+2),MOD(ROW()-2,20)))</f>
        <v/>
      </c>
      <c r="I10648" s="4" t="str">
        <f aca="false">IF($H10648="","",$H10648-WEEKDAY($H10648,2)+1)</f>
        <v/>
      </c>
      <c r="J10648" s="4" t="str">
        <f aca="false">IF($I10648="","",$I10648+6)</f>
        <v/>
      </c>
      <c r="K10648" s="6" t="str">
        <f aca="false">IF($H10648="","",DATE(YEAR($H10648),MONTH($H10648),1))</f>
        <v/>
      </c>
      <c r="L10648" s="0" t="str">
        <f aca="false">IF($A10648="","",INDEX(CARTAO_COMPRAS!$K:$K,INT((ROW()-2)/20)+2))</f>
        <v/>
      </c>
      <c r="M10648" s="0" t="str">
        <f aca="false">IF($A10648="","","Compra no cartão")</f>
        <v/>
      </c>
    </row>
    <row r="10649" customFormat="false" ht="13.5" hidden="false" customHeight="false" outlineLevel="0" collapsed="false">
      <c r="A10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49" s="0" t="str">
        <f aca="false">IF($A10649="","",INDEX(CARTAO_COMPRAS!$C:$C,INT((ROW()-2)/20)+2))</f>
        <v/>
      </c>
      <c r="C10649" s="0" t="str">
        <f aca="false">IF($A10649="","",INDEX(CARTAO_COMPRAS!$D:$D,INT((ROW()-2)/20)+2))</f>
        <v/>
      </c>
      <c r="D10649" s="0" t="str">
        <f aca="false">IF($A10649="","",INDEX(CARTAO_COMPRAS!$E:$E,INT((ROW()-2)/20)+2))</f>
        <v/>
      </c>
      <c r="E10649" s="0" t="str">
        <f aca="false">IF($A10649="","",INDEX(CARTAO_COMPRAS!$H:$H,INT((ROW()-2)/20)+2)+MOD(ROW()-2,20))</f>
        <v/>
      </c>
      <c r="F10649" s="0" t="str">
        <f aca="false">IF($A10649="","",INDEX(CARTAO_COMPRAS!$G:$G,INT((ROW()-2)/20)+2))</f>
        <v/>
      </c>
      <c r="G10649" s="5" t="str">
        <f aca="false">IF($A10649="","",INDEX(CARTAO_COMPRAS!$I:$I,INT((ROW()-2)/20)+2))</f>
        <v/>
      </c>
      <c r="H10649" s="4" t="str">
        <f aca="false">IF($A10649="","",EDATE(INDEX(CARTAO_COMPRAS!$J:$J,INT((ROW()-2)/20)+2),MOD(ROW()-2,20)))</f>
        <v/>
      </c>
      <c r="I10649" s="4" t="str">
        <f aca="false">IF($H10649="","",$H10649-WEEKDAY($H10649,2)+1)</f>
        <v/>
      </c>
      <c r="J10649" s="4" t="str">
        <f aca="false">IF($I10649="","",$I10649+6)</f>
        <v/>
      </c>
      <c r="K10649" s="6" t="str">
        <f aca="false">IF($H10649="","",DATE(YEAR($H10649),MONTH($H10649),1))</f>
        <v/>
      </c>
      <c r="L10649" s="0" t="str">
        <f aca="false">IF($A10649="","",INDEX(CARTAO_COMPRAS!$K:$K,INT((ROW()-2)/20)+2))</f>
        <v/>
      </c>
      <c r="M10649" s="0" t="str">
        <f aca="false">IF($A10649="","","Compra no cartão")</f>
        <v/>
      </c>
    </row>
    <row r="10650" customFormat="false" ht="13.5" hidden="false" customHeight="false" outlineLevel="0" collapsed="false">
      <c r="A10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0" s="0" t="str">
        <f aca="false">IF($A10650="","",INDEX(CARTAO_COMPRAS!$C:$C,INT((ROW()-2)/20)+2))</f>
        <v/>
      </c>
      <c r="C10650" s="0" t="str">
        <f aca="false">IF($A10650="","",INDEX(CARTAO_COMPRAS!$D:$D,INT((ROW()-2)/20)+2))</f>
        <v/>
      </c>
      <c r="D10650" s="0" t="str">
        <f aca="false">IF($A10650="","",INDEX(CARTAO_COMPRAS!$E:$E,INT((ROW()-2)/20)+2))</f>
        <v/>
      </c>
      <c r="E10650" s="0" t="str">
        <f aca="false">IF($A10650="","",INDEX(CARTAO_COMPRAS!$H:$H,INT((ROW()-2)/20)+2)+MOD(ROW()-2,20))</f>
        <v/>
      </c>
      <c r="F10650" s="0" t="str">
        <f aca="false">IF($A10650="","",INDEX(CARTAO_COMPRAS!$G:$G,INT((ROW()-2)/20)+2))</f>
        <v/>
      </c>
      <c r="G10650" s="5" t="str">
        <f aca="false">IF($A10650="","",INDEX(CARTAO_COMPRAS!$I:$I,INT((ROW()-2)/20)+2))</f>
        <v/>
      </c>
      <c r="H10650" s="4" t="str">
        <f aca="false">IF($A10650="","",EDATE(INDEX(CARTAO_COMPRAS!$J:$J,INT((ROW()-2)/20)+2),MOD(ROW()-2,20)))</f>
        <v/>
      </c>
      <c r="I10650" s="4" t="str">
        <f aca="false">IF($H10650="","",$H10650-WEEKDAY($H10650,2)+1)</f>
        <v/>
      </c>
      <c r="J10650" s="4" t="str">
        <f aca="false">IF($I10650="","",$I10650+6)</f>
        <v/>
      </c>
      <c r="K10650" s="6" t="str">
        <f aca="false">IF($H10650="","",DATE(YEAR($H10650),MONTH($H10650),1))</f>
        <v/>
      </c>
      <c r="L10650" s="0" t="str">
        <f aca="false">IF($A10650="","",INDEX(CARTAO_COMPRAS!$K:$K,INT((ROW()-2)/20)+2))</f>
        <v/>
      </c>
      <c r="M10650" s="0" t="str">
        <f aca="false">IF($A10650="","","Compra no cartão")</f>
        <v/>
      </c>
    </row>
    <row r="10651" customFormat="false" ht="13.5" hidden="false" customHeight="false" outlineLevel="0" collapsed="false">
      <c r="A10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1" s="0" t="str">
        <f aca="false">IF($A10651="","",INDEX(CARTAO_COMPRAS!$C:$C,INT((ROW()-2)/20)+2))</f>
        <v/>
      </c>
      <c r="C10651" s="0" t="str">
        <f aca="false">IF($A10651="","",INDEX(CARTAO_COMPRAS!$D:$D,INT((ROW()-2)/20)+2))</f>
        <v/>
      </c>
      <c r="D10651" s="0" t="str">
        <f aca="false">IF($A10651="","",INDEX(CARTAO_COMPRAS!$E:$E,INT((ROW()-2)/20)+2))</f>
        <v/>
      </c>
      <c r="E10651" s="0" t="str">
        <f aca="false">IF($A10651="","",INDEX(CARTAO_COMPRAS!$H:$H,INT((ROW()-2)/20)+2)+MOD(ROW()-2,20))</f>
        <v/>
      </c>
      <c r="F10651" s="0" t="str">
        <f aca="false">IF($A10651="","",INDEX(CARTAO_COMPRAS!$G:$G,INT((ROW()-2)/20)+2))</f>
        <v/>
      </c>
      <c r="G10651" s="5" t="str">
        <f aca="false">IF($A10651="","",INDEX(CARTAO_COMPRAS!$I:$I,INT((ROW()-2)/20)+2))</f>
        <v/>
      </c>
      <c r="H10651" s="4" t="str">
        <f aca="false">IF($A10651="","",EDATE(INDEX(CARTAO_COMPRAS!$J:$J,INT((ROW()-2)/20)+2),MOD(ROW()-2,20)))</f>
        <v/>
      </c>
      <c r="I10651" s="4" t="str">
        <f aca="false">IF($H10651="","",$H10651-WEEKDAY($H10651,2)+1)</f>
        <v/>
      </c>
      <c r="J10651" s="4" t="str">
        <f aca="false">IF($I10651="","",$I10651+6)</f>
        <v/>
      </c>
      <c r="K10651" s="6" t="str">
        <f aca="false">IF($H10651="","",DATE(YEAR($H10651),MONTH($H10651),1))</f>
        <v/>
      </c>
      <c r="L10651" s="0" t="str">
        <f aca="false">IF($A10651="","",INDEX(CARTAO_COMPRAS!$K:$K,INT((ROW()-2)/20)+2))</f>
        <v/>
      </c>
      <c r="M10651" s="0" t="str">
        <f aca="false">IF($A10651="","","Compra no cartão")</f>
        <v/>
      </c>
    </row>
    <row r="10652" customFormat="false" ht="13.5" hidden="false" customHeight="false" outlineLevel="0" collapsed="false">
      <c r="A10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2" s="0" t="str">
        <f aca="false">IF($A10652="","",INDEX(CARTAO_COMPRAS!$C:$C,INT((ROW()-2)/20)+2))</f>
        <v/>
      </c>
      <c r="C10652" s="0" t="str">
        <f aca="false">IF($A10652="","",INDEX(CARTAO_COMPRAS!$D:$D,INT((ROW()-2)/20)+2))</f>
        <v/>
      </c>
      <c r="D10652" s="0" t="str">
        <f aca="false">IF($A10652="","",INDEX(CARTAO_COMPRAS!$E:$E,INT((ROW()-2)/20)+2))</f>
        <v/>
      </c>
      <c r="E10652" s="0" t="str">
        <f aca="false">IF($A10652="","",INDEX(CARTAO_COMPRAS!$H:$H,INT((ROW()-2)/20)+2)+MOD(ROW()-2,20))</f>
        <v/>
      </c>
      <c r="F10652" s="0" t="str">
        <f aca="false">IF($A10652="","",INDEX(CARTAO_COMPRAS!$G:$G,INT((ROW()-2)/20)+2))</f>
        <v/>
      </c>
      <c r="G10652" s="5" t="str">
        <f aca="false">IF($A10652="","",INDEX(CARTAO_COMPRAS!$I:$I,INT((ROW()-2)/20)+2))</f>
        <v/>
      </c>
      <c r="H10652" s="4" t="str">
        <f aca="false">IF($A10652="","",EDATE(INDEX(CARTAO_COMPRAS!$J:$J,INT((ROW()-2)/20)+2),MOD(ROW()-2,20)))</f>
        <v/>
      </c>
      <c r="I10652" s="4" t="str">
        <f aca="false">IF($H10652="","",$H10652-WEEKDAY($H10652,2)+1)</f>
        <v/>
      </c>
      <c r="J10652" s="4" t="str">
        <f aca="false">IF($I10652="","",$I10652+6)</f>
        <v/>
      </c>
      <c r="K10652" s="6" t="str">
        <f aca="false">IF($H10652="","",DATE(YEAR($H10652),MONTH($H10652),1))</f>
        <v/>
      </c>
      <c r="L10652" s="0" t="str">
        <f aca="false">IF($A10652="","",INDEX(CARTAO_COMPRAS!$K:$K,INT((ROW()-2)/20)+2))</f>
        <v/>
      </c>
      <c r="M10652" s="0" t="str">
        <f aca="false">IF($A10652="","","Compra no cartão")</f>
        <v/>
      </c>
    </row>
    <row r="10653" customFormat="false" ht="13.5" hidden="false" customHeight="false" outlineLevel="0" collapsed="false">
      <c r="A10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3" s="0" t="str">
        <f aca="false">IF($A10653="","",INDEX(CARTAO_COMPRAS!$C:$C,INT((ROW()-2)/20)+2))</f>
        <v/>
      </c>
      <c r="C10653" s="0" t="str">
        <f aca="false">IF($A10653="","",INDEX(CARTAO_COMPRAS!$D:$D,INT((ROW()-2)/20)+2))</f>
        <v/>
      </c>
      <c r="D10653" s="0" t="str">
        <f aca="false">IF($A10653="","",INDEX(CARTAO_COMPRAS!$E:$E,INT((ROW()-2)/20)+2))</f>
        <v/>
      </c>
      <c r="E10653" s="0" t="str">
        <f aca="false">IF($A10653="","",INDEX(CARTAO_COMPRAS!$H:$H,INT((ROW()-2)/20)+2)+MOD(ROW()-2,20))</f>
        <v/>
      </c>
      <c r="F10653" s="0" t="str">
        <f aca="false">IF($A10653="","",INDEX(CARTAO_COMPRAS!$G:$G,INT((ROW()-2)/20)+2))</f>
        <v/>
      </c>
      <c r="G10653" s="5" t="str">
        <f aca="false">IF($A10653="","",INDEX(CARTAO_COMPRAS!$I:$I,INT((ROW()-2)/20)+2))</f>
        <v/>
      </c>
      <c r="H10653" s="4" t="str">
        <f aca="false">IF($A10653="","",EDATE(INDEX(CARTAO_COMPRAS!$J:$J,INT((ROW()-2)/20)+2),MOD(ROW()-2,20)))</f>
        <v/>
      </c>
      <c r="I10653" s="4" t="str">
        <f aca="false">IF($H10653="","",$H10653-WEEKDAY($H10653,2)+1)</f>
        <v/>
      </c>
      <c r="J10653" s="4" t="str">
        <f aca="false">IF($I10653="","",$I10653+6)</f>
        <v/>
      </c>
      <c r="K10653" s="6" t="str">
        <f aca="false">IF($H10653="","",DATE(YEAR($H10653),MONTH($H10653),1))</f>
        <v/>
      </c>
      <c r="L10653" s="0" t="str">
        <f aca="false">IF($A10653="","",INDEX(CARTAO_COMPRAS!$K:$K,INT((ROW()-2)/20)+2))</f>
        <v/>
      </c>
      <c r="M10653" s="0" t="str">
        <f aca="false">IF($A10653="","","Compra no cartão")</f>
        <v/>
      </c>
    </row>
    <row r="10654" customFormat="false" ht="13.5" hidden="false" customHeight="false" outlineLevel="0" collapsed="false">
      <c r="A10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4" s="0" t="str">
        <f aca="false">IF($A10654="","",INDEX(CARTAO_COMPRAS!$C:$C,INT((ROW()-2)/20)+2))</f>
        <v/>
      </c>
      <c r="C10654" s="0" t="str">
        <f aca="false">IF($A10654="","",INDEX(CARTAO_COMPRAS!$D:$D,INT((ROW()-2)/20)+2))</f>
        <v/>
      </c>
      <c r="D10654" s="0" t="str">
        <f aca="false">IF($A10654="","",INDEX(CARTAO_COMPRAS!$E:$E,INT((ROW()-2)/20)+2))</f>
        <v/>
      </c>
      <c r="E10654" s="0" t="str">
        <f aca="false">IF($A10654="","",INDEX(CARTAO_COMPRAS!$H:$H,INT((ROW()-2)/20)+2)+MOD(ROW()-2,20))</f>
        <v/>
      </c>
      <c r="F10654" s="0" t="str">
        <f aca="false">IF($A10654="","",INDEX(CARTAO_COMPRAS!$G:$G,INT((ROW()-2)/20)+2))</f>
        <v/>
      </c>
      <c r="G10654" s="5" t="str">
        <f aca="false">IF($A10654="","",INDEX(CARTAO_COMPRAS!$I:$I,INT((ROW()-2)/20)+2))</f>
        <v/>
      </c>
      <c r="H10654" s="4" t="str">
        <f aca="false">IF($A10654="","",EDATE(INDEX(CARTAO_COMPRAS!$J:$J,INT((ROW()-2)/20)+2),MOD(ROW()-2,20)))</f>
        <v/>
      </c>
      <c r="I10654" s="4" t="str">
        <f aca="false">IF($H10654="","",$H10654-WEEKDAY($H10654,2)+1)</f>
        <v/>
      </c>
      <c r="J10654" s="4" t="str">
        <f aca="false">IF($I10654="","",$I10654+6)</f>
        <v/>
      </c>
      <c r="K10654" s="6" t="str">
        <f aca="false">IF($H10654="","",DATE(YEAR($H10654),MONTH($H10654),1))</f>
        <v/>
      </c>
      <c r="L10654" s="0" t="str">
        <f aca="false">IF($A10654="","",INDEX(CARTAO_COMPRAS!$K:$K,INT((ROW()-2)/20)+2))</f>
        <v/>
      </c>
      <c r="M10654" s="0" t="str">
        <f aca="false">IF($A10654="","","Compra no cartão")</f>
        <v/>
      </c>
    </row>
    <row r="10655" customFormat="false" ht="13.5" hidden="false" customHeight="false" outlineLevel="0" collapsed="false">
      <c r="A10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5" s="0" t="str">
        <f aca="false">IF($A10655="","",INDEX(CARTAO_COMPRAS!$C:$C,INT((ROW()-2)/20)+2))</f>
        <v/>
      </c>
      <c r="C10655" s="0" t="str">
        <f aca="false">IF($A10655="","",INDEX(CARTAO_COMPRAS!$D:$D,INT((ROW()-2)/20)+2))</f>
        <v/>
      </c>
      <c r="D10655" s="0" t="str">
        <f aca="false">IF($A10655="","",INDEX(CARTAO_COMPRAS!$E:$E,INT((ROW()-2)/20)+2))</f>
        <v/>
      </c>
      <c r="E10655" s="0" t="str">
        <f aca="false">IF($A10655="","",INDEX(CARTAO_COMPRAS!$H:$H,INT((ROW()-2)/20)+2)+MOD(ROW()-2,20))</f>
        <v/>
      </c>
      <c r="F10655" s="0" t="str">
        <f aca="false">IF($A10655="","",INDEX(CARTAO_COMPRAS!$G:$G,INT((ROW()-2)/20)+2))</f>
        <v/>
      </c>
      <c r="G10655" s="5" t="str">
        <f aca="false">IF($A10655="","",INDEX(CARTAO_COMPRAS!$I:$I,INT((ROW()-2)/20)+2))</f>
        <v/>
      </c>
      <c r="H10655" s="4" t="str">
        <f aca="false">IF($A10655="","",EDATE(INDEX(CARTAO_COMPRAS!$J:$J,INT((ROW()-2)/20)+2),MOD(ROW()-2,20)))</f>
        <v/>
      </c>
      <c r="I10655" s="4" t="str">
        <f aca="false">IF($H10655="","",$H10655-WEEKDAY($H10655,2)+1)</f>
        <v/>
      </c>
      <c r="J10655" s="4" t="str">
        <f aca="false">IF($I10655="","",$I10655+6)</f>
        <v/>
      </c>
      <c r="K10655" s="6" t="str">
        <f aca="false">IF($H10655="","",DATE(YEAR($H10655),MONTH($H10655),1))</f>
        <v/>
      </c>
      <c r="L10655" s="0" t="str">
        <f aca="false">IF($A10655="","",INDEX(CARTAO_COMPRAS!$K:$K,INT((ROW()-2)/20)+2))</f>
        <v/>
      </c>
      <c r="M10655" s="0" t="str">
        <f aca="false">IF($A10655="","","Compra no cartão")</f>
        <v/>
      </c>
    </row>
    <row r="10656" customFormat="false" ht="13.5" hidden="false" customHeight="false" outlineLevel="0" collapsed="false">
      <c r="A10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6" s="0" t="str">
        <f aca="false">IF($A10656="","",INDEX(CARTAO_COMPRAS!$C:$C,INT((ROW()-2)/20)+2))</f>
        <v/>
      </c>
      <c r="C10656" s="0" t="str">
        <f aca="false">IF($A10656="","",INDEX(CARTAO_COMPRAS!$D:$D,INT((ROW()-2)/20)+2))</f>
        <v/>
      </c>
      <c r="D10656" s="0" t="str">
        <f aca="false">IF($A10656="","",INDEX(CARTAO_COMPRAS!$E:$E,INT((ROW()-2)/20)+2))</f>
        <v/>
      </c>
      <c r="E10656" s="0" t="str">
        <f aca="false">IF($A10656="","",INDEX(CARTAO_COMPRAS!$H:$H,INT((ROW()-2)/20)+2)+MOD(ROW()-2,20))</f>
        <v/>
      </c>
      <c r="F10656" s="0" t="str">
        <f aca="false">IF($A10656="","",INDEX(CARTAO_COMPRAS!$G:$G,INT((ROW()-2)/20)+2))</f>
        <v/>
      </c>
      <c r="G10656" s="5" t="str">
        <f aca="false">IF($A10656="","",INDEX(CARTAO_COMPRAS!$I:$I,INT((ROW()-2)/20)+2))</f>
        <v/>
      </c>
      <c r="H10656" s="4" t="str">
        <f aca="false">IF($A10656="","",EDATE(INDEX(CARTAO_COMPRAS!$J:$J,INT((ROW()-2)/20)+2),MOD(ROW()-2,20)))</f>
        <v/>
      </c>
      <c r="I10656" s="4" t="str">
        <f aca="false">IF($H10656="","",$H10656-WEEKDAY($H10656,2)+1)</f>
        <v/>
      </c>
      <c r="J10656" s="4" t="str">
        <f aca="false">IF($I10656="","",$I10656+6)</f>
        <v/>
      </c>
      <c r="K10656" s="6" t="str">
        <f aca="false">IF($H10656="","",DATE(YEAR($H10656),MONTH($H10656),1))</f>
        <v/>
      </c>
      <c r="L10656" s="0" t="str">
        <f aca="false">IF($A10656="","",INDEX(CARTAO_COMPRAS!$K:$K,INT((ROW()-2)/20)+2))</f>
        <v/>
      </c>
      <c r="M10656" s="0" t="str">
        <f aca="false">IF($A10656="","","Compra no cartão")</f>
        <v/>
      </c>
    </row>
    <row r="10657" customFormat="false" ht="13.5" hidden="false" customHeight="false" outlineLevel="0" collapsed="false">
      <c r="A10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7" s="0" t="str">
        <f aca="false">IF($A10657="","",INDEX(CARTAO_COMPRAS!$C:$C,INT((ROW()-2)/20)+2))</f>
        <v/>
      </c>
      <c r="C10657" s="0" t="str">
        <f aca="false">IF($A10657="","",INDEX(CARTAO_COMPRAS!$D:$D,INT((ROW()-2)/20)+2))</f>
        <v/>
      </c>
      <c r="D10657" s="0" t="str">
        <f aca="false">IF($A10657="","",INDEX(CARTAO_COMPRAS!$E:$E,INT((ROW()-2)/20)+2))</f>
        <v/>
      </c>
      <c r="E10657" s="0" t="str">
        <f aca="false">IF($A10657="","",INDEX(CARTAO_COMPRAS!$H:$H,INT((ROW()-2)/20)+2)+MOD(ROW()-2,20))</f>
        <v/>
      </c>
      <c r="F10657" s="0" t="str">
        <f aca="false">IF($A10657="","",INDEX(CARTAO_COMPRAS!$G:$G,INT((ROW()-2)/20)+2))</f>
        <v/>
      </c>
      <c r="G10657" s="5" t="str">
        <f aca="false">IF($A10657="","",INDEX(CARTAO_COMPRAS!$I:$I,INT((ROW()-2)/20)+2))</f>
        <v/>
      </c>
      <c r="H10657" s="4" t="str">
        <f aca="false">IF($A10657="","",EDATE(INDEX(CARTAO_COMPRAS!$J:$J,INT((ROW()-2)/20)+2),MOD(ROW()-2,20)))</f>
        <v/>
      </c>
      <c r="I10657" s="4" t="str">
        <f aca="false">IF($H10657="","",$H10657-WEEKDAY($H10657,2)+1)</f>
        <v/>
      </c>
      <c r="J10657" s="4" t="str">
        <f aca="false">IF($I10657="","",$I10657+6)</f>
        <v/>
      </c>
      <c r="K10657" s="6" t="str">
        <f aca="false">IF($H10657="","",DATE(YEAR($H10657),MONTH($H10657),1))</f>
        <v/>
      </c>
      <c r="L10657" s="0" t="str">
        <f aca="false">IF($A10657="","",INDEX(CARTAO_COMPRAS!$K:$K,INT((ROW()-2)/20)+2))</f>
        <v/>
      </c>
      <c r="M10657" s="0" t="str">
        <f aca="false">IF($A10657="","","Compra no cartão")</f>
        <v/>
      </c>
    </row>
    <row r="10658" customFormat="false" ht="13.5" hidden="false" customHeight="false" outlineLevel="0" collapsed="false">
      <c r="A10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8" s="0" t="str">
        <f aca="false">IF($A10658="","",INDEX(CARTAO_COMPRAS!$C:$C,INT((ROW()-2)/20)+2))</f>
        <v/>
      </c>
      <c r="C10658" s="0" t="str">
        <f aca="false">IF($A10658="","",INDEX(CARTAO_COMPRAS!$D:$D,INT((ROW()-2)/20)+2))</f>
        <v/>
      </c>
      <c r="D10658" s="0" t="str">
        <f aca="false">IF($A10658="","",INDEX(CARTAO_COMPRAS!$E:$E,INT((ROW()-2)/20)+2))</f>
        <v/>
      </c>
      <c r="E10658" s="0" t="str">
        <f aca="false">IF($A10658="","",INDEX(CARTAO_COMPRAS!$H:$H,INT((ROW()-2)/20)+2)+MOD(ROW()-2,20))</f>
        <v/>
      </c>
      <c r="F10658" s="0" t="str">
        <f aca="false">IF($A10658="","",INDEX(CARTAO_COMPRAS!$G:$G,INT((ROW()-2)/20)+2))</f>
        <v/>
      </c>
      <c r="G10658" s="5" t="str">
        <f aca="false">IF($A10658="","",INDEX(CARTAO_COMPRAS!$I:$I,INT((ROW()-2)/20)+2))</f>
        <v/>
      </c>
      <c r="H10658" s="4" t="str">
        <f aca="false">IF($A10658="","",EDATE(INDEX(CARTAO_COMPRAS!$J:$J,INT((ROW()-2)/20)+2),MOD(ROW()-2,20)))</f>
        <v/>
      </c>
      <c r="I10658" s="4" t="str">
        <f aca="false">IF($H10658="","",$H10658-WEEKDAY($H10658,2)+1)</f>
        <v/>
      </c>
      <c r="J10658" s="4" t="str">
        <f aca="false">IF($I10658="","",$I10658+6)</f>
        <v/>
      </c>
      <c r="K10658" s="6" t="str">
        <f aca="false">IF($H10658="","",DATE(YEAR($H10658),MONTH($H10658),1))</f>
        <v/>
      </c>
      <c r="L10658" s="0" t="str">
        <f aca="false">IF($A10658="","",INDEX(CARTAO_COMPRAS!$K:$K,INT((ROW()-2)/20)+2))</f>
        <v/>
      </c>
      <c r="M10658" s="0" t="str">
        <f aca="false">IF($A10658="","","Compra no cartão")</f>
        <v/>
      </c>
    </row>
    <row r="10659" customFormat="false" ht="13.5" hidden="false" customHeight="false" outlineLevel="0" collapsed="false">
      <c r="A10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59" s="0" t="str">
        <f aca="false">IF($A10659="","",INDEX(CARTAO_COMPRAS!$C:$C,INT((ROW()-2)/20)+2))</f>
        <v/>
      </c>
      <c r="C10659" s="0" t="str">
        <f aca="false">IF($A10659="","",INDEX(CARTAO_COMPRAS!$D:$D,INT((ROW()-2)/20)+2))</f>
        <v/>
      </c>
      <c r="D10659" s="0" t="str">
        <f aca="false">IF($A10659="","",INDEX(CARTAO_COMPRAS!$E:$E,INT((ROW()-2)/20)+2))</f>
        <v/>
      </c>
      <c r="E10659" s="0" t="str">
        <f aca="false">IF($A10659="","",INDEX(CARTAO_COMPRAS!$H:$H,INT((ROW()-2)/20)+2)+MOD(ROW()-2,20))</f>
        <v/>
      </c>
      <c r="F10659" s="0" t="str">
        <f aca="false">IF($A10659="","",INDEX(CARTAO_COMPRAS!$G:$G,INT((ROW()-2)/20)+2))</f>
        <v/>
      </c>
      <c r="G10659" s="5" t="str">
        <f aca="false">IF($A10659="","",INDEX(CARTAO_COMPRAS!$I:$I,INT((ROW()-2)/20)+2))</f>
        <v/>
      </c>
      <c r="H10659" s="4" t="str">
        <f aca="false">IF($A10659="","",EDATE(INDEX(CARTAO_COMPRAS!$J:$J,INT((ROW()-2)/20)+2),MOD(ROW()-2,20)))</f>
        <v/>
      </c>
      <c r="I10659" s="4" t="str">
        <f aca="false">IF($H10659="","",$H10659-WEEKDAY($H10659,2)+1)</f>
        <v/>
      </c>
      <c r="J10659" s="4" t="str">
        <f aca="false">IF($I10659="","",$I10659+6)</f>
        <v/>
      </c>
      <c r="K10659" s="6" t="str">
        <f aca="false">IF($H10659="","",DATE(YEAR($H10659),MONTH($H10659),1))</f>
        <v/>
      </c>
      <c r="L10659" s="0" t="str">
        <f aca="false">IF($A10659="","",INDEX(CARTAO_COMPRAS!$K:$K,INT((ROW()-2)/20)+2))</f>
        <v/>
      </c>
      <c r="M10659" s="0" t="str">
        <f aca="false">IF($A10659="","","Compra no cartão")</f>
        <v/>
      </c>
    </row>
    <row r="10660" customFormat="false" ht="13.5" hidden="false" customHeight="false" outlineLevel="0" collapsed="false">
      <c r="A10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0" s="0" t="str">
        <f aca="false">IF($A10660="","",INDEX(CARTAO_COMPRAS!$C:$C,INT((ROW()-2)/20)+2))</f>
        <v/>
      </c>
      <c r="C10660" s="0" t="str">
        <f aca="false">IF($A10660="","",INDEX(CARTAO_COMPRAS!$D:$D,INT((ROW()-2)/20)+2))</f>
        <v/>
      </c>
      <c r="D10660" s="0" t="str">
        <f aca="false">IF($A10660="","",INDEX(CARTAO_COMPRAS!$E:$E,INT((ROW()-2)/20)+2))</f>
        <v/>
      </c>
      <c r="E10660" s="0" t="str">
        <f aca="false">IF($A10660="","",INDEX(CARTAO_COMPRAS!$H:$H,INT((ROW()-2)/20)+2)+MOD(ROW()-2,20))</f>
        <v/>
      </c>
      <c r="F10660" s="0" t="str">
        <f aca="false">IF($A10660="","",INDEX(CARTAO_COMPRAS!$G:$G,INT((ROW()-2)/20)+2))</f>
        <v/>
      </c>
      <c r="G10660" s="5" t="str">
        <f aca="false">IF($A10660="","",INDEX(CARTAO_COMPRAS!$I:$I,INT((ROW()-2)/20)+2))</f>
        <v/>
      </c>
      <c r="H10660" s="4" t="str">
        <f aca="false">IF($A10660="","",EDATE(INDEX(CARTAO_COMPRAS!$J:$J,INT((ROW()-2)/20)+2),MOD(ROW()-2,20)))</f>
        <v/>
      </c>
      <c r="I10660" s="4" t="str">
        <f aca="false">IF($H10660="","",$H10660-WEEKDAY($H10660,2)+1)</f>
        <v/>
      </c>
      <c r="J10660" s="4" t="str">
        <f aca="false">IF($I10660="","",$I10660+6)</f>
        <v/>
      </c>
      <c r="K10660" s="6" t="str">
        <f aca="false">IF($H10660="","",DATE(YEAR($H10660),MONTH($H10660),1))</f>
        <v/>
      </c>
      <c r="L10660" s="0" t="str">
        <f aca="false">IF($A10660="","",INDEX(CARTAO_COMPRAS!$K:$K,INT((ROW()-2)/20)+2))</f>
        <v/>
      </c>
      <c r="M10660" s="0" t="str">
        <f aca="false">IF($A10660="","","Compra no cartão")</f>
        <v/>
      </c>
    </row>
    <row r="10661" customFormat="false" ht="13.5" hidden="false" customHeight="false" outlineLevel="0" collapsed="false">
      <c r="A10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1" s="0" t="str">
        <f aca="false">IF($A10661="","",INDEX(CARTAO_COMPRAS!$C:$C,INT((ROW()-2)/20)+2))</f>
        <v/>
      </c>
      <c r="C10661" s="0" t="str">
        <f aca="false">IF($A10661="","",INDEX(CARTAO_COMPRAS!$D:$D,INT((ROW()-2)/20)+2))</f>
        <v/>
      </c>
      <c r="D10661" s="0" t="str">
        <f aca="false">IF($A10661="","",INDEX(CARTAO_COMPRAS!$E:$E,INT((ROW()-2)/20)+2))</f>
        <v/>
      </c>
      <c r="E10661" s="0" t="str">
        <f aca="false">IF($A10661="","",INDEX(CARTAO_COMPRAS!$H:$H,INT((ROW()-2)/20)+2)+MOD(ROW()-2,20))</f>
        <v/>
      </c>
      <c r="F10661" s="0" t="str">
        <f aca="false">IF($A10661="","",INDEX(CARTAO_COMPRAS!$G:$G,INT((ROW()-2)/20)+2))</f>
        <v/>
      </c>
      <c r="G10661" s="5" t="str">
        <f aca="false">IF($A10661="","",INDEX(CARTAO_COMPRAS!$I:$I,INT((ROW()-2)/20)+2))</f>
        <v/>
      </c>
      <c r="H10661" s="4" t="str">
        <f aca="false">IF($A10661="","",EDATE(INDEX(CARTAO_COMPRAS!$J:$J,INT((ROW()-2)/20)+2),MOD(ROW()-2,20)))</f>
        <v/>
      </c>
      <c r="I10661" s="4" t="str">
        <f aca="false">IF($H10661="","",$H10661-WEEKDAY($H10661,2)+1)</f>
        <v/>
      </c>
      <c r="J10661" s="4" t="str">
        <f aca="false">IF($I10661="","",$I10661+6)</f>
        <v/>
      </c>
      <c r="K10661" s="6" t="str">
        <f aca="false">IF($H10661="","",DATE(YEAR($H10661),MONTH($H10661),1))</f>
        <v/>
      </c>
      <c r="L10661" s="0" t="str">
        <f aca="false">IF($A10661="","",INDEX(CARTAO_COMPRAS!$K:$K,INT((ROW()-2)/20)+2))</f>
        <v/>
      </c>
      <c r="M10661" s="0" t="str">
        <f aca="false">IF($A10661="","","Compra no cartão")</f>
        <v/>
      </c>
    </row>
    <row r="10662" customFormat="false" ht="13.5" hidden="false" customHeight="false" outlineLevel="0" collapsed="false">
      <c r="A106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2" s="0" t="str">
        <f aca="false">IF($A10662="","",INDEX(CARTAO_COMPRAS!$C:$C,INT((ROW()-2)/20)+2))</f>
        <v/>
      </c>
      <c r="C10662" s="0" t="str">
        <f aca="false">IF($A10662="","",INDEX(CARTAO_COMPRAS!$D:$D,INT((ROW()-2)/20)+2))</f>
        <v/>
      </c>
      <c r="D10662" s="0" t="str">
        <f aca="false">IF($A10662="","",INDEX(CARTAO_COMPRAS!$E:$E,INT((ROW()-2)/20)+2))</f>
        <v/>
      </c>
      <c r="E10662" s="0" t="str">
        <f aca="false">IF($A10662="","",INDEX(CARTAO_COMPRAS!$H:$H,INT((ROW()-2)/20)+2)+MOD(ROW()-2,20))</f>
        <v/>
      </c>
      <c r="F10662" s="0" t="str">
        <f aca="false">IF($A10662="","",INDEX(CARTAO_COMPRAS!$G:$G,INT((ROW()-2)/20)+2))</f>
        <v/>
      </c>
      <c r="G10662" s="5" t="str">
        <f aca="false">IF($A10662="","",INDEX(CARTAO_COMPRAS!$I:$I,INT((ROW()-2)/20)+2))</f>
        <v/>
      </c>
      <c r="H10662" s="4" t="str">
        <f aca="false">IF($A10662="","",EDATE(INDEX(CARTAO_COMPRAS!$J:$J,INT((ROW()-2)/20)+2),MOD(ROW()-2,20)))</f>
        <v/>
      </c>
      <c r="I10662" s="4" t="str">
        <f aca="false">IF($H10662="","",$H10662-WEEKDAY($H10662,2)+1)</f>
        <v/>
      </c>
      <c r="J10662" s="4" t="str">
        <f aca="false">IF($I10662="","",$I10662+6)</f>
        <v/>
      </c>
      <c r="K10662" s="6" t="str">
        <f aca="false">IF($H10662="","",DATE(YEAR($H10662),MONTH($H10662),1))</f>
        <v/>
      </c>
      <c r="L10662" s="0" t="str">
        <f aca="false">IF($A10662="","",INDEX(CARTAO_COMPRAS!$K:$K,INT((ROW()-2)/20)+2))</f>
        <v/>
      </c>
      <c r="M10662" s="0" t="str">
        <f aca="false">IF($A10662="","","Compra no cartão")</f>
        <v/>
      </c>
    </row>
    <row r="10663" customFormat="false" ht="13.5" hidden="false" customHeight="false" outlineLevel="0" collapsed="false">
      <c r="A106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3" s="0" t="str">
        <f aca="false">IF($A10663="","",INDEX(CARTAO_COMPRAS!$C:$C,INT((ROW()-2)/20)+2))</f>
        <v/>
      </c>
      <c r="C10663" s="0" t="str">
        <f aca="false">IF($A10663="","",INDEX(CARTAO_COMPRAS!$D:$D,INT((ROW()-2)/20)+2))</f>
        <v/>
      </c>
      <c r="D10663" s="0" t="str">
        <f aca="false">IF($A10663="","",INDEX(CARTAO_COMPRAS!$E:$E,INT((ROW()-2)/20)+2))</f>
        <v/>
      </c>
      <c r="E10663" s="0" t="str">
        <f aca="false">IF($A10663="","",INDEX(CARTAO_COMPRAS!$H:$H,INT((ROW()-2)/20)+2)+MOD(ROW()-2,20))</f>
        <v/>
      </c>
      <c r="F10663" s="0" t="str">
        <f aca="false">IF($A10663="","",INDEX(CARTAO_COMPRAS!$G:$G,INT((ROW()-2)/20)+2))</f>
        <v/>
      </c>
      <c r="G10663" s="5" t="str">
        <f aca="false">IF($A10663="","",INDEX(CARTAO_COMPRAS!$I:$I,INT((ROW()-2)/20)+2))</f>
        <v/>
      </c>
      <c r="H10663" s="4" t="str">
        <f aca="false">IF($A10663="","",EDATE(INDEX(CARTAO_COMPRAS!$J:$J,INT((ROW()-2)/20)+2),MOD(ROW()-2,20)))</f>
        <v/>
      </c>
      <c r="I10663" s="4" t="str">
        <f aca="false">IF($H10663="","",$H10663-WEEKDAY($H10663,2)+1)</f>
        <v/>
      </c>
      <c r="J10663" s="4" t="str">
        <f aca="false">IF($I10663="","",$I10663+6)</f>
        <v/>
      </c>
      <c r="K10663" s="6" t="str">
        <f aca="false">IF($H10663="","",DATE(YEAR($H10663),MONTH($H10663),1))</f>
        <v/>
      </c>
      <c r="L10663" s="0" t="str">
        <f aca="false">IF($A10663="","",INDEX(CARTAO_COMPRAS!$K:$K,INT((ROW()-2)/20)+2))</f>
        <v/>
      </c>
      <c r="M10663" s="0" t="str">
        <f aca="false">IF($A10663="","","Compra no cartão")</f>
        <v/>
      </c>
    </row>
    <row r="10664" customFormat="false" ht="13.5" hidden="false" customHeight="false" outlineLevel="0" collapsed="false">
      <c r="A10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4" s="0" t="str">
        <f aca="false">IF($A10664="","",INDEX(CARTAO_COMPRAS!$C:$C,INT((ROW()-2)/20)+2))</f>
        <v/>
      </c>
      <c r="C10664" s="0" t="str">
        <f aca="false">IF($A10664="","",INDEX(CARTAO_COMPRAS!$D:$D,INT((ROW()-2)/20)+2))</f>
        <v/>
      </c>
      <c r="D10664" s="0" t="str">
        <f aca="false">IF($A10664="","",INDEX(CARTAO_COMPRAS!$E:$E,INT((ROW()-2)/20)+2))</f>
        <v/>
      </c>
      <c r="E10664" s="0" t="str">
        <f aca="false">IF($A10664="","",INDEX(CARTAO_COMPRAS!$H:$H,INT((ROW()-2)/20)+2)+MOD(ROW()-2,20))</f>
        <v/>
      </c>
      <c r="F10664" s="0" t="str">
        <f aca="false">IF($A10664="","",INDEX(CARTAO_COMPRAS!$G:$G,INT((ROW()-2)/20)+2))</f>
        <v/>
      </c>
      <c r="G10664" s="5" t="str">
        <f aca="false">IF($A10664="","",INDEX(CARTAO_COMPRAS!$I:$I,INT((ROW()-2)/20)+2))</f>
        <v/>
      </c>
      <c r="H10664" s="4" t="str">
        <f aca="false">IF($A10664="","",EDATE(INDEX(CARTAO_COMPRAS!$J:$J,INT((ROW()-2)/20)+2),MOD(ROW()-2,20)))</f>
        <v/>
      </c>
      <c r="I10664" s="4" t="str">
        <f aca="false">IF($H10664="","",$H10664-WEEKDAY($H10664,2)+1)</f>
        <v/>
      </c>
      <c r="J10664" s="4" t="str">
        <f aca="false">IF($I10664="","",$I10664+6)</f>
        <v/>
      </c>
      <c r="K10664" s="6" t="str">
        <f aca="false">IF($H10664="","",DATE(YEAR($H10664),MONTH($H10664),1))</f>
        <v/>
      </c>
      <c r="L10664" s="0" t="str">
        <f aca="false">IF($A10664="","",INDEX(CARTAO_COMPRAS!$K:$K,INT((ROW()-2)/20)+2))</f>
        <v/>
      </c>
      <c r="M10664" s="0" t="str">
        <f aca="false">IF($A10664="","","Compra no cartão")</f>
        <v/>
      </c>
    </row>
    <row r="10665" customFormat="false" ht="13.5" hidden="false" customHeight="false" outlineLevel="0" collapsed="false">
      <c r="A10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5" s="0" t="str">
        <f aca="false">IF($A10665="","",INDEX(CARTAO_COMPRAS!$C:$C,INT((ROW()-2)/20)+2))</f>
        <v/>
      </c>
      <c r="C10665" s="0" t="str">
        <f aca="false">IF($A10665="","",INDEX(CARTAO_COMPRAS!$D:$D,INT((ROW()-2)/20)+2))</f>
        <v/>
      </c>
      <c r="D10665" s="0" t="str">
        <f aca="false">IF($A10665="","",INDEX(CARTAO_COMPRAS!$E:$E,INT((ROW()-2)/20)+2))</f>
        <v/>
      </c>
      <c r="E10665" s="0" t="str">
        <f aca="false">IF($A10665="","",INDEX(CARTAO_COMPRAS!$H:$H,INT((ROW()-2)/20)+2)+MOD(ROW()-2,20))</f>
        <v/>
      </c>
      <c r="F10665" s="0" t="str">
        <f aca="false">IF($A10665="","",INDEX(CARTAO_COMPRAS!$G:$G,INT((ROW()-2)/20)+2))</f>
        <v/>
      </c>
      <c r="G10665" s="5" t="str">
        <f aca="false">IF($A10665="","",INDEX(CARTAO_COMPRAS!$I:$I,INT((ROW()-2)/20)+2))</f>
        <v/>
      </c>
      <c r="H10665" s="4" t="str">
        <f aca="false">IF($A10665="","",EDATE(INDEX(CARTAO_COMPRAS!$J:$J,INT((ROW()-2)/20)+2),MOD(ROW()-2,20)))</f>
        <v/>
      </c>
      <c r="I10665" s="4" t="str">
        <f aca="false">IF($H10665="","",$H10665-WEEKDAY($H10665,2)+1)</f>
        <v/>
      </c>
      <c r="J10665" s="4" t="str">
        <f aca="false">IF($I10665="","",$I10665+6)</f>
        <v/>
      </c>
      <c r="K10665" s="6" t="str">
        <f aca="false">IF($H10665="","",DATE(YEAR($H10665),MONTH($H10665),1))</f>
        <v/>
      </c>
      <c r="L10665" s="0" t="str">
        <f aca="false">IF($A10665="","",INDEX(CARTAO_COMPRAS!$K:$K,INT((ROW()-2)/20)+2))</f>
        <v/>
      </c>
      <c r="M10665" s="0" t="str">
        <f aca="false">IF($A10665="","","Compra no cartão")</f>
        <v/>
      </c>
    </row>
    <row r="10666" customFormat="false" ht="13.5" hidden="false" customHeight="false" outlineLevel="0" collapsed="false">
      <c r="A10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6" s="0" t="str">
        <f aca="false">IF($A10666="","",INDEX(CARTAO_COMPRAS!$C:$C,INT((ROW()-2)/20)+2))</f>
        <v/>
      </c>
      <c r="C10666" s="0" t="str">
        <f aca="false">IF($A10666="","",INDEX(CARTAO_COMPRAS!$D:$D,INT((ROW()-2)/20)+2))</f>
        <v/>
      </c>
      <c r="D10666" s="0" t="str">
        <f aca="false">IF($A10666="","",INDEX(CARTAO_COMPRAS!$E:$E,INT((ROW()-2)/20)+2))</f>
        <v/>
      </c>
      <c r="E10666" s="0" t="str">
        <f aca="false">IF($A10666="","",INDEX(CARTAO_COMPRAS!$H:$H,INT((ROW()-2)/20)+2)+MOD(ROW()-2,20))</f>
        <v/>
      </c>
      <c r="F10666" s="0" t="str">
        <f aca="false">IF($A10666="","",INDEX(CARTAO_COMPRAS!$G:$G,INT((ROW()-2)/20)+2))</f>
        <v/>
      </c>
      <c r="G10666" s="5" t="str">
        <f aca="false">IF($A10666="","",INDEX(CARTAO_COMPRAS!$I:$I,INT((ROW()-2)/20)+2))</f>
        <v/>
      </c>
      <c r="H10666" s="4" t="str">
        <f aca="false">IF($A10666="","",EDATE(INDEX(CARTAO_COMPRAS!$J:$J,INT((ROW()-2)/20)+2),MOD(ROW()-2,20)))</f>
        <v/>
      </c>
      <c r="I10666" s="4" t="str">
        <f aca="false">IF($H10666="","",$H10666-WEEKDAY($H10666,2)+1)</f>
        <v/>
      </c>
      <c r="J10666" s="4" t="str">
        <f aca="false">IF($I10666="","",$I10666+6)</f>
        <v/>
      </c>
      <c r="K10666" s="6" t="str">
        <f aca="false">IF($H10666="","",DATE(YEAR($H10666),MONTH($H10666),1))</f>
        <v/>
      </c>
      <c r="L10666" s="0" t="str">
        <f aca="false">IF($A10666="","",INDEX(CARTAO_COMPRAS!$K:$K,INT((ROW()-2)/20)+2))</f>
        <v/>
      </c>
      <c r="M10666" s="0" t="str">
        <f aca="false">IF($A10666="","","Compra no cartão")</f>
        <v/>
      </c>
    </row>
    <row r="10667" customFormat="false" ht="13.5" hidden="false" customHeight="false" outlineLevel="0" collapsed="false">
      <c r="A10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7" s="0" t="str">
        <f aca="false">IF($A10667="","",INDEX(CARTAO_COMPRAS!$C:$C,INT((ROW()-2)/20)+2))</f>
        <v/>
      </c>
      <c r="C10667" s="0" t="str">
        <f aca="false">IF($A10667="","",INDEX(CARTAO_COMPRAS!$D:$D,INT((ROW()-2)/20)+2))</f>
        <v/>
      </c>
      <c r="D10667" s="0" t="str">
        <f aca="false">IF($A10667="","",INDEX(CARTAO_COMPRAS!$E:$E,INT((ROW()-2)/20)+2))</f>
        <v/>
      </c>
      <c r="E10667" s="0" t="str">
        <f aca="false">IF($A10667="","",INDEX(CARTAO_COMPRAS!$H:$H,INT((ROW()-2)/20)+2)+MOD(ROW()-2,20))</f>
        <v/>
      </c>
      <c r="F10667" s="0" t="str">
        <f aca="false">IF($A10667="","",INDEX(CARTAO_COMPRAS!$G:$G,INT((ROW()-2)/20)+2))</f>
        <v/>
      </c>
      <c r="G10667" s="5" t="str">
        <f aca="false">IF($A10667="","",INDEX(CARTAO_COMPRAS!$I:$I,INT((ROW()-2)/20)+2))</f>
        <v/>
      </c>
      <c r="H10667" s="4" t="str">
        <f aca="false">IF($A10667="","",EDATE(INDEX(CARTAO_COMPRAS!$J:$J,INT((ROW()-2)/20)+2),MOD(ROW()-2,20)))</f>
        <v/>
      </c>
      <c r="I10667" s="4" t="str">
        <f aca="false">IF($H10667="","",$H10667-WEEKDAY($H10667,2)+1)</f>
        <v/>
      </c>
      <c r="J10667" s="4" t="str">
        <f aca="false">IF($I10667="","",$I10667+6)</f>
        <v/>
      </c>
      <c r="K10667" s="6" t="str">
        <f aca="false">IF($H10667="","",DATE(YEAR($H10667),MONTH($H10667),1))</f>
        <v/>
      </c>
      <c r="L10667" s="0" t="str">
        <f aca="false">IF($A10667="","",INDEX(CARTAO_COMPRAS!$K:$K,INT((ROW()-2)/20)+2))</f>
        <v/>
      </c>
      <c r="M10667" s="0" t="str">
        <f aca="false">IF($A10667="","","Compra no cartão")</f>
        <v/>
      </c>
    </row>
    <row r="10668" customFormat="false" ht="13.5" hidden="false" customHeight="false" outlineLevel="0" collapsed="false">
      <c r="A10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8" s="0" t="str">
        <f aca="false">IF($A10668="","",INDEX(CARTAO_COMPRAS!$C:$C,INT((ROW()-2)/20)+2))</f>
        <v/>
      </c>
      <c r="C10668" s="0" t="str">
        <f aca="false">IF($A10668="","",INDEX(CARTAO_COMPRAS!$D:$D,INT((ROW()-2)/20)+2))</f>
        <v/>
      </c>
      <c r="D10668" s="0" t="str">
        <f aca="false">IF($A10668="","",INDEX(CARTAO_COMPRAS!$E:$E,INT((ROW()-2)/20)+2))</f>
        <v/>
      </c>
      <c r="E10668" s="0" t="str">
        <f aca="false">IF($A10668="","",INDEX(CARTAO_COMPRAS!$H:$H,INT((ROW()-2)/20)+2)+MOD(ROW()-2,20))</f>
        <v/>
      </c>
      <c r="F10668" s="0" t="str">
        <f aca="false">IF($A10668="","",INDEX(CARTAO_COMPRAS!$G:$G,INT((ROW()-2)/20)+2))</f>
        <v/>
      </c>
      <c r="G10668" s="5" t="str">
        <f aca="false">IF($A10668="","",INDEX(CARTAO_COMPRAS!$I:$I,INT((ROW()-2)/20)+2))</f>
        <v/>
      </c>
      <c r="H10668" s="4" t="str">
        <f aca="false">IF($A10668="","",EDATE(INDEX(CARTAO_COMPRAS!$J:$J,INT((ROW()-2)/20)+2),MOD(ROW()-2,20)))</f>
        <v/>
      </c>
      <c r="I10668" s="4" t="str">
        <f aca="false">IF($H10668="","",$H10668-WEEKDAY($H10668,2)+1)</f>
        <v/>
      </c>
      <c r="J10668" s="4" t="str">
        <f aca="false">IF($I10668="","",$I10668+6)</f>
        <v/>
      </c>
      <c r="K10668" s="6" t="str">
        <f aca="false">IF($H10668="","",DATE(YEAR($H10668),MONTH($H10668),1))</f>
        <v/>
      </c>
      <c r="L10668" s="0" t="str">
        <f aca="false">IF($A10668="","",INDEX(CARTAO_COMPRAS!$K:$K,INT((ROW()-2)/20)+2))</f>
        <v/>
      </c>
      <c r="M10668" s="0" t="str">
        <f aca="false">IF($A10668="","","Compra no cartão")</f>
        <v/>
      </c>
    </row>
    <row r="10669" customFormat="false" ht="13.5" hidden="false" customHeight="false" outlineLevel="0" collapsed="false">
      <c r="A10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69" s="0" t="str">
        <f aca="false">IF($A10669="","",INDEX(CARTAO_COMPRAS!$C:$C,INT((ROW()-2)/20)+2))</f>
        <v/>
      </c>
      <c r="C10669" s="0" t="str">
        <f aca="false">IF($A10669="","",INDEX(CARTAO_COMPRAS!$D:$D,INT((ROW()-2)/20)+2))</f>
        <v/>
      </c>
      <c r="D10669" s="0" t="str">
        <f aca="false">IF($A10669="","",INDEX(CARTAO_COMPRAS!$E:$E,INT((ROW()-2)/20)+2))</f>
        <v/>
      </c>
      <c r="E10669" s="0" t="str">
        <f aca="false">IF($A10669="","",INDEX(CARTAO_COMPRAS!$H:$H,INT((ROW()-2)/20)+2)+MOD(ROW()-2,20))</f>
        <v/>
      </c>
      <c r="F10669" s="0" t="str">
        <f aca="false">IF($A10669="","",INDEX(CARTAO_COMPRAS!$G:$G,INT((ROW()-2)/20)+2))</f>
        <v/>
      </c>
      <c r="G10669" s="5" t="str">
        <f aca="false">IF($A10669="","",INDEX(CARTAO_COMPRAS!$I:$I,INT((ROW()-2)/20)+2))</f>
        <v/>
      </c>
      <c r="H10669" s="4" t="str">
        <f aca="false">IF($A10669="","",EDATE(INDEX(CARTAO_COMPRAS!$J:$J,INT((ROW()-2)/20)+2),MOD(ROW()-2,20)))</f>
        <v/>
      </c>
      <c r="I10669" s="4" t="str">
        <f aca="false">IF($H10669="","",$H10669-WEEKDAY($H10669,2)+1)</f>
        <v/>
      </c>
      <c r="J10669" s="4" t="str">
        <f aca="false">IF($I10669="","",$I10669+6)</f>
        <v/>
      </c>
      <c r="K10669" s="6" t="str">
        <f aca="false">IF($H10669="","",DATE(YEAR($H10669),MONTH($H10669),1))</f>
        <v/>
      </c>
      <c r="L10669" s="0" t="str">
        <f aca="false">IF($A10669="","",INDEX(CARTAO_COMPRAS!$K:$K,INT((ROW()-2)/20)+2))</f>
        <v/>
      </c>
      <c r="M10669" s="0" t="str">
        <f aca="false">IF($A10669="","","Compra no cartão")</f>
        <v/>
      </c>
    </row>
    <row r="10670" customFormat="false" ht="13.5" hidden="false" customHeight="false" outlineLevel="0" collapsed="false">
      <c r="A10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0" s="0" t="str">
        <f aca="false">IF($A10670="","",INDEX(CARTAO_COMPRAS!$C:$C,INT((ROW()-2)/20)+2))</f>
        <v/>
      </c>
      <c r="C10670" s="0" t="str">
        <f aca="false">IF($A10670="","",INDEX(CARTAO_COMPRAS!$D:$D,INT((ROW()-2)/20)+2))</f>
        <v/>
      </c>
      <c r="D10670" s="0" t="str">
        <f aca="false">IF($A10670="","",INDEX(CARTAO_COMPRAS!$E:$E,INT((ROW()-2)/20)+2))</f>
        <v/>
      </c>
      <c r="E10670" s="0" t="str">
        <f aca="false">IF($A10670="","",INDEX(CARTAO_COMPRAS!$H:$H,INT((ROW()-2)/20)+2)+MOD(ROW()-2,20))</f>
        <v/>
      </c>
      <c r="F10670" s="0" t="str">
        <f aca="false">IF($A10670="","",INDEX(CARTAO_COMPRAS!$G:$G,INT((ROW()-2)/20)+2))</f>
        <v/>
      </c>
      <c r="G10670" s="5" t="str">
        <f aca="false">IF($A10670="","",INDEX(CARTAO_COMPRAS!$I:$I,INT((ROW()-2)/20)+2))</f>
        <v/>
      </c>
      <c r="H10670" s="4" t="str">
        <f aca="false">IF($A10670="","",EDATE(INDEX(CARTAO_COMPRAS!$J:$J,INT((ROW()-2)/20)+2),MOD(ROW()-2,20)))</f>
        <v/>
      </c>
      <c r="I10670" s="4" t="str">
        <f aca="false">IF($H10670="","",$H10670-WEEKDAY($H10670,2)+1)</f>
        <v/>
      </c>
      <c r="J10670" s="4" t="str">
        <f aca="false">IF($I10670="","",$I10670+6)</f>
        <v/>
      </c>
      <c r="K10670" s="6" t="str">
        <f aca="false">IF($H10670="","",DATE(YEAR($H10670),MONTH($H10670),1))</f>
        <v/>
      </c>
      <c r="L10670" s="0" t="str">
        <f aca="false">IF($A10670="","",INDEX(CARTAO_COMPRAS!$K:$K,INT((ROW()-2)/20)+2))</f>
        <v/>
      </c>
      <c r="M10670" s="0" t="str">
        <f aca="false">IF($A10670="","","Compra no cartão")</f>
        <v/>
      </c>
    </row>
    <row r="10671" customFormat="false" ht="13.5" hidden="false" customHeight="false" outlineLevel="0" collapsed="false">
      <c r="A10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1" s="0" t="str">
        <f aca="false">IF($A10671="","",INDEX(CARTAO_COMPRAS!$C:$C,INT((ROW()-2)/20)+2))</f>
        <v/>
      </c>
      <c r="C10671" s="0" t="str">
        <f aca="false">IF($A10671="","",INDEX(CARTAO_COMPRAS!$D:$D,INT((ROW()-2)/20)+2))</f>
        <v/>
      </c>
      <c r="D10671" s="0" t="str">
        <f aca="false">IF($A10671="","",INDEX(CARTAO_COMPRAS!$E:$E,INT((ROW()-2)/20)+2))</f>
        <v/>
      </c>
      <c r="E10671" s="0" t="str">
        <f aca="false">IF($A10671="","",INDEX(CARTAO_COMPRAS!$H:$H,INT((ROW()-2)/20)+2)+MOD(ROW()-2,20))</f>
        <v/>
      </c>
      <c r="F10671" s="0" t="str">
        <f aca="false">IF($A10671="","",INDEX(CARTAO_COMPRAS!$G:$G,INT((ROW()-2)/20)+2))</f>
        <v/>
      </c>
      <c r="G10671" s="5" t="str">
        <f aca="false">IF($A10671="","",INDEX(CARTAO_COMPRAS!$I:$I,INT((ROW()-2)/20)+2))</f>
        <v/>
      </c>
      <c r="H10671" s="4" t="str">
        <f aca="false">IF($A10671="","",EDATE(INDEX(CARTAO_COMPRAS!$J:$J,INT((ROW()-2)/20)+2),MOD(ROW()-2,20)))</f>
        <v/>
      </c>
      <c r="I10671" s="4" t="str">
        <f aca="false">IF($H10671="","",$H10671-WEEKDAY($H10671,2)+1)</f>
        <v/>
      </c>
      <c r="J10671" s="4" t="str">
        <f aca="false">IF($I10671="","",$I10671+6)</f>
        <v/>
      </c>
      <c r="K10671" s="6" t="str">
        <f aca="false">IF($H10671="","",DATE(YEAR($H10671),MONTH($H10671),1))</f>
        <v/>
      </c>
      <c r="L10671" s="0" t="str">
        <f aca="false">IF($A10671="","",INDEX(CARTAO_COMPRAS!$K:$K,INT((ROW()-2)/20)+2))</f>
        <v/>
      </c>
      <c r="M10671" s="0" t="str">
        <f aca="false">IF($A10671="","","Compra no cartão")</f>
        <v/>
      </c>
    </row>
    <row r="10672" customFormat="false" ht="13.5" hidden="false" customHeight="false" outlineLevel="0" collapsed="false">
      <c r="A10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2" s="0" t="str">
        <f aca="false">IF($A10672="","",INDEX(CARTAO_COMPRAS!$C:$C,INT((ROW()-2)/20)+2))</f>
        <v/>
      </c>
      <c r="C10672" s="0" t="str">
        <f aca="false">IF($A10672="","",INDEX(CARTAO_COMPRAS!$D:$D,INT((ROW()-2)/20)+2))</f>
        <v/>
      </c>
      <c r="D10672" s="0" t="str">
        <f aca="false">IF($A10672="","",INDEX(CARTAO_COMPRAS!$E:$E,INT((ROW()-2)/20)+2))</f>
        <v/>
      </c>
      <c r="E10672" s="0" t="str">
        <f aca="false">IF($A10672="","",INDEX(CARTAO_COMPRAS!$H:$H,INT((ROW()-2)/20)+2)+MOD(ROW()-2,20))</f>
        <v/>
      </c>
      <c r="F10672" s="0" t="str">
        <f aca="false">IF($A10672="","",INDEX(CARTAO_COMPRAS!$G:$G,INT((ROW()-2)/20)+2))</f>
        <v/>
      </c>
      <c r="G10672" s="5" t="str">
        <f aca="false">IF($A10672="","",INDEX(CARTAO_COMPRAS!$I:$I,INT((ROW()-2)/20)+2))</f>
        <v/>
      </c>
      <c r="H10672" s="4" t="str">
        <f aca="false">IF($A10672="","",EDATE(INDEX(CARTAO_COMPRAS!$J:$J,INT((ROW()-2)/20)+2),MOD(ROW()-2,20)))</f>
        <v/>
      </c>
      <c r="I10672" s="4" t="str">
        <f aca="false">IF($H10672="","",$H10672-WEEKDAY($H10672,2)+1)</f>
        <v/>
      </c>
      <c r="J10672" s="4" t="str">
        <f aca="false">IF($I10672="","",$I10672+6)</f>
        <v/>
      </c>
      <c r="K10672" s="6" t="str">
        <f aca="false">IF($H10672="","",DATE(YEAR($H10672),MONTH($H10672),1))</f>
        <v/>
      </c>
      <c r="L10672" s="0" t="str">
        <f aca="false">IF($A10672="","",INDEX(CARTAO_COMPRAS!$K:$K,INT((ROW()-2)/20)+2))</f>
        <v/>
      </c>
      <c r="M10672" s="0" t="str">
        <f aca="false">IF($A10672="","","Compra no cartão")</f>
        <v/>
      </c>
    </row>
    <row r="10673" customFormat="false" ht="13.5" hidden="false" customHeight="false" outlineLevel="0" collapsed="false">
      <c r="A10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3" s="0" t="str">
        <f aca="false">IF($A10673="","",INDEX(CARTAO_COMPRAS!$C:$C,INT((ROW()-2)/20)+2))</f>
        <v/>
      </c>
      <c r="C10673" s="0" t="str">
        <f aca="false">IF($A10673="","",INDEX(CARTAO_COMPRAS!$D:$D,INT((ROW()-2)/20)+2))</f>
        <v/>
      </c>
      <c r="D10673" s="0" t="str">
        <f aca="false">IF($A10673="","",INDEX(CARTAO_COMPRAS!$E:$E,INT((ROW()-2)/20)+2))</f>
        <v/>
      </c>
      <c r="E10673" s="0" t="str">
        <f aca="false">IF($A10673="","",INDEX(CARTAO_COMPRAS!$H:$H,INT((ROW()-2)/20)+2)+MOD(ROW()-2,20))</f>
        <v/>
      </c>
      <c r="F10673" s="0" t="str">
        <f aca="false">IF($A10673="","",INDEX(CARTAO_COMPRAS!$G:$G,INT((ROW()-2)/20)+2))</f>
        <v/>
      </c>
      <c r="G10673" s="5" t="str">
        <f aca="false">IF($A10673="","",INDEX(CARTAO_COMPRAS!$I:$I,INT((ROW()-2)/20)+2))</f>
        <v/>
      </c>
      <c r="H10673" s="4" t="str">
        <f aca="false">IF($A10673="","",EDATE(INDEX(CARTAO_COMPRAS!$J:$J,INT((ROW()-2)/20)+2),MOD(ROW()-2,20)))</f>
        <v/>
      </c>
      <c r="I10673" s="4" t="str">
        <f aca="false">IF($H10673="","",$H10673-WEEKDAY($H10673,2)+1)</f>
        <v/>
      </c>
      <c r="J10673" s="4" t="str">
        <f aca="false">IF($I10673="","",$I10673+6)</f>
        <v/>
      </c>
      <c r="K10673" s="6" t="str">
        <f aca="false">IF($H10673="","",DATE(YEAR($H10673),MONTH($H10673),1))</f>
        <v/>
      </c>
      <c r="L10673" s="0" t="str">
        <f aca="false">IF($A10673="","",INDEX(CARTAO_COMPRAS!$K:$K,INT((ROW()-2)/20)+2))</f>
        <v/>
      </c>
      <c r="M10673" s="0" t="str">
        <f aca="false">IF($A10673="","","Compra no cartão")</f>
        <v/>
      </c>
    </row>
    <row r="10674" customFormat="false" ht="13.5" hidden="false" customHeight="false" outlineLevel="0" collapsed="false">
      <c r="A10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4" s="0" t="str">
        <f aca="false">IF($A10674="","",INDEX(CARTAO_COMPRAS!$C:$C,INT((ROW()-2)/20)+2))</f>
        <v/>
      </c>
      <c r="C10674" s="0" t="str">
        <f aca="false">IF($A10674="","",INDEX(CARTAO_COMPRAS!$D:$D,INT((ROW()-2)/20)+2))</f>
        <v/>
      </c>
      <c r="D10674" s="0" t="str">
        <f aca="false">IF($A10674="","",INDEX(CARTAO_COMPRAS!$E:$E,INT((ROW()-2)/20)+2))</f>
        <v/>
      </c>
      <c r="E10674" s="0" t="str">
        <f aca="false">IF($A10674="","",INDEX(CARTAO_COMPRAS!$H:$H,INT((ROW()-2)/20)+2)+MOD(ROW()-2,20))</f>
        <v/>
      </c>
      <c r="F10674" s="0" t="str">
        <f aca="false">IF($A10674="","",INDEX(CARTAO_COMPRAS!$G:$G,INT((ROW()-2)/20)+2))</f>
        <v/>
      </c>
      <c r="G10674" s="5" t="str">
        <f aca="false">IF($A10674="","",INDEX(CARTAO_COMPRAS!$I:$I,INT((ROW()-2)/20)+2))</f>
        <v/>
      </c>
      <c r="H10674" s="4" t="str">
        <f aca="false">IF($A10674="","",EDATE(INDEX(CARTAO_COMPRAS!$J:$J,INT((ROW()-2)/20)+2),MOD(ROW()-2,20)))</f>
        <v/>
      </c>
      <c r="I10674" s="4" t="str">
        <f aca="false">IF($H10674="","",$H10674-WEEKDAY($H10674,2)+1)</f>
        <v/>
      </c>
      <c r="J10674" s="4" t="str">
        <f aca="false">IF($I10674="","",$I10674+6)</f>
        <v/>
      </c>
      <c r="K10674" s="6" t="str">
        <f aca="false">IF($H10674="","",DATE(YEAR($H10674),MONTH($H10674),1))</f>
        <v/>
      </c>
      <c r="L10674" s="0" t="str">
        <f aca="false">IF($A10674="","",INDEX(CARTAO_COMPRAS!$K:$K,INT((ROW()-2)/20)+2))</f>
        <v/>
      </c>
      <c r="M10674" s="0" t="str">
        <f aca="false">IF($A10674="","","Compra no cartão")</f>
        <v/>
      </c>
    </row>
    <row r="10675" customFormat="false" ht="13.5" hidden="false" customHeight="false" outlineLevel="0" collapsed="false">
      <c r="A10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5" s="0" t="str">
        <f aca="false">IF($A10675="","",INDEX(CARTAO_COMPRAS!$C:$C,INT((ROW()-2)/20)+2))</f>
        <v/>
      </c>
      <c r="C10675" s="0" t="str">
        <f aca="false">IF($A10675="","",INDEX(CARTAO_COMPRAS!$D:$D,INT((ROW()-2)/20)+2))</f>
        <v/>
      </c>
      <c r="D10675" s="0" t="str">
        <f aca="false">IF($A10675="","",INDEX(CARTAO_COMPRAS!$E:$E,INT((ROW()-2)/20)+2))</f>
        <v/>
      </c>
      <c r="E10675" s="0" t="str">
        <f aca="false">IF($A10675="","",INDEX(CARTAO_COMPRAS!$H:$H,INT((ROW()-2)/20)+2)+MOD(ROW()-2,20))</f>
        <v/>
      </c>
      <c r="F10675" s="0" t="str">
        <f aca="false">IF($A10675="","",INDEX(CARTAO_COMPRAS!$G:$G,INT((ROW()-2)/20)+2))</f>
        <v/>
      </c>
      <c r="G10675" s="5" t="str">
        <f aca="false">IF($A10675="","",INDEX(CARTAO_COMPRAS!$I:$I,INT((ROW()-2)/20)+2))</f>
        <v/>
      </c>
      <c r="H10675" s="4" t="str">
        <f aca="false">IF($A10675="","",EDATE(INDEX(CARTAO_COMPRAS!$J:$J,INT((ROW()-2)/20)+2),MOD(ROW()-2,20)))</f>
        <v/>
      </c>
      <c r="I10675" s="4" t="str">
        <f aca="false">IF($H10675="","",$H10675-WEEKDAY($H10675,2)+1)</f>
        <v/>
      </c>
      <c r="J10675" s="4" t="str">
        <f aca="false">IF($I10675="","",$I10675+6)</f>
        <v/>
      </c>
      <c r="K10675" s="6" t="str">
        <f aca="false">IF($H10675="","",DATE(YEAR($H10675),MONTH($H10675),1))</f>
        <v/>
      </c>
      <c r="L10675" s="0" t="str">
        <f aca="false">IF($A10675="","",INDEX(CARTAO_COMPRAS!$K:$K,INT((ROW()-2)/20)+2))</f>
        <v/>
      </c>
      <c r="M10675" s="0" t="str">
        <f aca="false">IF($A10675="","","Compra no cartão")</f>
        <v/>
      </c>
    </row>
    <row r="10676" customFormat="false" ht="13.5" hidden="false" customHeight="false" outlineLevel="0" collapsed="false">
      <c r="A10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6" s="0" t="str">
        <f aca="false">IF($A10676="","",INDEX(CARTAO_COMPRAS!$C:$C,INT((ROW()-2)/20)+2))</f>
        <v/>
      </c>
      <c r="C10676" s="0" t="str">
        <f aca="false">IF($A10676="","",INDEX(CARTAO_COMPRAS!$D:$D,INT((ROW()-2)/20)+2))</f>
        <v/>
      </c>
      <c r="D10676" s="0" t="str">
        <f aca="false">IF($A10676="","",INDEX(CARTAO_COMPRAS!$E:$E,INT((ROW()-2)/20)+2))</f>
        <v/>
      </c>
      <c r="E10676" s="0" t="str">
        <f aca="false">IF($A10676="","",INDEX(CARTAO_COMPRAS!$H:$H,INT((ROW()-2)/20)+2)+MOD(ROW()-2,20))</f>
        <v/>
      </c>
      <c r="F10676" s="0" t="str">
        <f aca="false">IF($A10676="","",INDEX(CARTAO_COMPRAS!$G:$G,INT((ROW()-2)/20)+2))</f>
        <v/>
      </c>
      <c r="G10676" s="5" t="str">
        <f aca="false">IF($A10676="","",INDEX(CARTAO_COMPRAS!$I:$I,INT((ROW()-2)/20)+2))</f>
        <v/>
      </c>
      <c r="H10676" s="4" t="str">
        <f aca="false">IF($A10676="","",EDATE(INDEX(CARTAO_COMPRAS!$J:$J,INT((ROW()-2)/20)+2),MOD(ROW()-2,20)))</f>
        <v/>
      </c>
      <c r="I10676" s="4" t="str">
        <f aca="false">IF($H10676="","",$H10676-WEEKDAY($H10676,2)+1)</f>
        <v/>
      </c>
      <c r="J10676" s="4" t="str">
        <f aca="false">IF($I10676="","",$I10676+6)</f>
        <v/>
      </c>
      <c r="K10676" s="6" t="str">
        <f aca="false">IF($H10676="","",DATE(YEAR($H10676),MONTH($H10676),1))</f>
        <v/>
      </c>
      <c r="L10676" s="0" t="str">
        <f aca="false">IF($A10676="","",INDEX(CARTAO_COMPRAS!$K:$K,INT((ROW()-2)/20)+2))</f>
        <v/>
      </c>
      <c r="M10676" s="0" t="str">
        <f aca="false">IF($A10676="","","Compra no cartão")</f>
        <v/>
      </c>
    </row>
    <row r="10677" customFormat="false" ht="13.5" hidden="false" customHeight="false" outlineLevel="0" collapsed="false">
      <c r="A10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7" s="0" t="str">
        <f aca="false">IF($A10677="","",INDEX(CARTAO_COMPRAS!$C:$C,INT((ROW()-2)/20)+2))</f>
        <v/>
      </c>
      <c r="C10677" s="0" t="str">
        <f aca="false">IF($A10677="","",INDEX(CARTAO_COMPRAS!$D:$D,INT((ROW()-2)/20)+2))</f>
        <v/>
      </c>
      <c r="D10677" s="0" t="str">
        <f aca="false">IF($A10677="","",INDEX(CARTAO_COMPRAS!$E:$E,INT((ROW()-2)/20)+2))</f>
        <v/>
      </c>
      <c r="E10677" s="0" t="str">
        <f aca="false">IF($A10677="","",INDEX(CARTAO_COMPRAS!$H:$H,INT((ROW()-2)/20)+2)+MOD(ROW()-2,20))</f>
        <v/>
      </c>
      <c r="F10677" s="0" t="str">
        <f aca="false">IF($A10677="","",INDEX(CARTAO_COMPRAS!$G:$G,INT((ROW()-2)/20)+2))</f>
        <v/>
      </c>
      <c r="G10677" s="5" t="str">
        <f aca="false">IF($A10677="","",INDEX(CARTAO_COMPRAS!$I:$I,INT((ROW()-2)/20)+2))</f>
        <v/>
      </c>
      <c r="H10677" s="4" t="str">
        <f aca="false">IF($A10677="","",EDATE(INDEX(CARTAO_COMPRAS!$J:$J,INT((ROW()-2)/20)+2),MOD(ROW()-2,20)))</f>
        <v/>
      </c>
      <c r="I10677" s="4" t="str">
        <f aca="false">IF($H10677="","",$H10677-WEEKDAY($H10677,2)+1)</f>
        <v/>
      </c>
      <c r="J10677" s="4" t="str">
        <f aca="false">IF($I10677="","",$I10677+6)</f>
        <v/>
      </c>
      <c r="K10677" s="6" t="str">
        <f aca="false">IF($H10677="","",DATE(YEAR($H10677),MONTH($H10677),1))</f>
        <v/>
      </c>
      <c r="L10677" s="0" t="str">
        <f aca="false">IF($A10677="","",INDEX(CARTAO_COMPRAS!$K:$K,INT((ROW()-2)/20)+2))</f>
        <v/>
      </c>
      <c r="M10677" s="0" t="str">
        <f aca="false">IF($A10677="","","Compra no cartão")</f>
        <v/>
      </c>
    </row>
    <row r="10678" customFormat="false" ht="13.5" hidden="false" customHeight="false" outlineLevel="0" collapsed="false">
      <c r="A10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8" s="0" t="str">
        <f aca="false">IF($A10678="","",INDEX(CARTAO_COMPRAS!$C:$C,INT((ROW()-2)/20)+2))</f>
        <v/>
      </c>
      <c r="C10678" s="0" t="str">
        <f aca="false">IF($A10678="","",INDEX(CARTAO_COMPRAS!$D:$D,INT((ROW()-2)/20)+2))</f>
        <v/>
      </c>
      <c r="D10678" s="0" t="str">
        <f aca="false">IF($A10678="","",INDEX(CARTAO_COMPRAS!$E:$E,INT((ROW()-2)/20)+2))</f>
        <v/>
      </c>
      <c r="E10678" s="0" t="str">
        <f aca="false">IF($A10678="","",INDEX(CARTAO_COMPRAS!$H:$H,INT((ROW()-2)/20)+2)+MOD(ROW()-2,20))</f>
        <v/>
      </c>
      <c r="F10678" s="0" t="str">
        <f aca="false">IF($A10678="","",INDEX(CARTAO_COMPRAS!$G:$G,INT((ROW()-2)/20)+2))</f>
        <v/>
      </c>
      <c r="G10678" s="5" t="str">
        <f aca="false">IF($A10678="","",INDEX(CARTAO_COMPRAS!$I:$I,INT((ROW()-2)/20)+2))</f>
        <v/>
      </c>
      <c r="H10678" s="4" t="str">
        <f aca="false">IF($A10678="","",EDATE(INDEX(CARTAO_COMPRAS!$J:$J,INT((ROW()-2)/20)+2),MOD(ROW()-2,20)))</f>
        <v/>
      </c>
      <c r="I10678" s="4" t="str">
        <f aca="false">IF($H10678="","",$H10678-WEEKDAY($H10678,2)+1)</f>
        <v/>
      </c>
      <c r="J10678" s="4" t="str">
        <f aca="false">IF($I10678="","",$I10678+6)</f>
        <v/>
      </c>
      <c r="K10678" s="6" t="str">
        <f aca="false">IF($H10678="","",DATE(YEAR($H10678),MONTH($H10678),1))</f>
        <v/>
      </c>
      <c r="L10678" s="0" t="str">
        <f aca="false">IF($A10678="","",INDEX(CARTAO_COMPRAS!$K:$K,INT((ROW()-2)/20)+2))</f>
        <v/>
      </c>
      <c r="M10678" s="0" t="str">
        <f aca="false">IF($A10678="","","Compra no cartão")</f>
        <v/>
      </c>
    </row>
    <row r="10679" customFormat="false" ht="13.5" hidden="false" customHeight="false" outlineLevel="0" collapsed="false">
      <c r="A10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79" s="0" t="str">
        <f aca="false">IF($A10679="","",INDEX(CARTAO_COMPRAS!$C:$C,INT((ROW()-2)/20)+2))</f>
        <v/>
      </c>
      <c r="C10679" s="0" t="str">
        <f aca="false">IF($A10679="","",INDEX(CARTAO_COMPRAS!$D:$D,INT((ROW()-2)/20)+2))</f>
        <v/>
      </c>
      <c r="D10679" s="0" t="str">
        <f aca="false">IF($A10679="","",INDEX(CARTAO_COMPRAS!$E:$E,INT((ROW()-2)/20)+2))</f>
        <v/>
      </c>
      <c r="E10679" s="0" t="str">
        <f aca="false">IF($A10679="","",INDEX(CARTAO_COMPRAS!$H:$H,INT((ROW()-2)/20)+2)+MOD(ROW()-2,20))</f>
        <v/>
      </c>
      <c r="F10679" s="0" t="str">
        <f aca="false">IF($A10679="","",INDEX(CARTAO_COMPRAS!$G:$G,INT((ROW()-2)/20)+2))</f>
        <v/>
      </c>
      <c r="G10679" s="5" t="str">
        <f aca="false">IF($A10679="","",INDEX(CARTAO_COMPRAS!$I:$I,INT((ROW()-2)/20)+2))</f>
        <v/>
      </c>
      <c r="H10679" s="4" t="str">
        <f aca="false">IF($A10679="","",EDATE(INDEX(CARTAO_COMPRAS!$J:$J,INT((ROW()-2)/20)+2),MOD(ROW()-2,20)))</f>
        <v/>
      </c>
      <c r="I10679" s="4" t="str">
        <f aca="false">IF($H10679="","",$H10679-WEEKDAY($H10679,2)+1)</f>
        <v/>
      </c>
      <c r="J10679" s="4" t="str">
        <f aca="false">IF($I10679="","",$I10679+6)</f>
        <v/>
      </c>
      <c r="K10679" s="6" t="str">
        <f aca="false">IF($H10679="","",DATE(YEAR($H10679),MONTH($H10679),1))</f>
        <v/>
      </c>
      <c r="L10679" s="0" t="str">
        <f aca="false">IF($A10679="","",INDEX(CARTAO_COMPRAS!$K:$K,INT((ROW()-2)/20)+2))</f>
        <v/>
      </c>
      <c r="M10679" s="0" t="str">
        <f aca="false">IF($A10679="","","Compra no cartão")</f>
        <v/>
      </c>
    </row>
    <row r="10680" customFormat="false" ht="13.5" hidden="false" customHeight="false" outlineLevel="0" collapsed="false">
      <c r="A10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0" s="0" t="str">
        <f aca="false">IF($A10680="","",INDEX(CARTAO_COMPRAS!$C:$C,INT((ROW()-2)/20)+2))</f>
        <v/>
      </c>
      <c r="C10680" s="0" t="str">
        <f aca="false">IF($A10680="","",INDEX(CARTAO_COMPRAS!$D:$D,INT((ROW()-2)/20)+2))</f>
        <v/>
      </c>
      <c r="D10680" s="0" t="str">
        <f aca="false">IF($A10680="","",INDEX(CARTAO_COMPRAS!$E:$E,INT((ROW()-2)/20)+2))</f>
        <v/>
      </c>
      <c r="E10680" s="0" t="str">
        <f aca="false">IF($A10680="","",INDEX(CARTAO_COMPRAS!$H:$H,INT((ROW()-2)/20)+2)+MOD(ROW()-2,20))</f>
        <v/>
      </c>
      <c r="F10680" s="0" t="str">
        <f aca="false">IF($A10680="","",INDEX(CARTAO_COMPRAS!$G:$G,INT((ROW()-2)/20)+2))</f>
        <v/>
      </c>
      <c r="G10680" s="5" t="str">
        <f aca="false">IF($A10680="","",INDEX(CARTAO_COMPRAS!$I:$I,INT((ROW()-2)/20)+2))</f>
        <v/>
      </c>
      <c r="H10680" s="4" t="str">
        <f aca="false">IF($A10680="","",EDATE(INDEX(CARTAO_COMPRAS!$J:$J,INT((ROW()-2)/20)+2),MOD(ROW()-2,20)))</f>
        <v/>
      </c>
      <c r="I10680" s="4" t="str">
        <f aca="false">IF($H10680="","",$H10680-WEEKDAY($H10680,2)+1)</f>
        <v/>
      </c>
      <c r="J10680" s="4" t="str">
        <f aca="false">IF($I10680="","",$I10680+6)</f>
        <v/>
      </c>
      <c r="K10680" s="6" t="str">
        <f aca="false">IF($H10680="","",DATE(YEAR($H10680),MONTH($H10680),1))</f>
        <v/>
      </c>
      <c r="L10680" s="0" t="str">
        <f aca="false">IF($A10680="","",INDEX(CARTAO_COMPRAS!$K:$K,INT((ROW()-2)/20)+2))</f>
        <v/>
      </c>
      <c r="M10680" s="0" t="str">
        <f aca="false">IF($A10680="","","Compra no cartão")</f>
        <v/>
      </c>
    </row>
    <row r="10681" customFormat="false" ht="13.5" hidden="false" customHeight="false" outlineLevel="0" collapsed="false">
      <c r="A10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1" s="0" t="str">
        <f aca="false">IF($A10681="","",INDEX(CARTAO_COMPRAS!$C:$C,INT((ROW()-2)/20)+2))</f>
        <v/>
      </c>
      <c r="C10681" s="0" t="str">
        <f aca="false">IF($A10681="","",INDEX(CARTAO_COMPRAS!$D:$D,INT((ROW()-2)/20)+2))</f>
        <v/>
      </c>
      <c r="D10681" s="0" t="str">
        <f aca="false">IF($A10681="","",INDEX(CARTAO_COMPRAS!$E:$E,INT((ROW()-2)/20)+2))</f>
        <v/>
      </c>
      <c r="E10681" s="0" t="str">
        <f aca="false">IF($A10681="","",INDEX(CARTAO_COMPRAS!$H:$H,INT((ROW()-2)/20)+2)+MOD(ROW()-2,20))</f>
        <v/>
      </c>
      <c r="F10681" s="0" t="str">
        <f aca="false">IF($A10681="","",INDEX(CARTAO_COMPRAS!$G:$G,INT((ROW()-2)/20)+2))</f>
        <v/>
      </c>
      <c r="G10681" s="5" t="str">
        <f aca="false">IF($A10681="","",INDEX(CARTAO_COMPRAS!$I:$I,INT((ROW()-2)/20)+2))</f>
        <v/>
      </c>
      <c r="H10681" s="4" t="str">
        <f aca="false">IF($A10681="","",EDATE(INDEX(CARTAO_COMPRAS!$J:$J,INT((ROW()-2)/20)+2),MOD(ROW()-2,20)))</f>
        <v/>
      </c>
      <c r="I10681" s="4" t="str">
        <f aca="false">IF($H10681="","",$H10681-WEEKDAY($H10681,2)+1)</f>
        <v/>
      </c>
      <c r="J10681" s="4" t="str">
        <f aca="false">IF($I10681="","",$I10681+6)</f>
        <v/>
      </c>
      <c r="K10681" s="6" t="str">
        <f aca="false">IF($H10681="","",DATE(YEAR($H10681),MONTH($H10681),1))</f>
        <v/>
      </c>
      <c r="L10681" s="0" t="str">
        <f aca="false">IF($A10681="","",INDEX(CARTAO_COMPRAS!$K:$K,INT((ROW()-2)/20)+2))</f>
        <v/>
      </c>
      <c r="M10681" s="0" t="str">
        <f aca="false">IF($A10681="","","Compra no cartão")</f>
        <v/>
      </c>
    </row>
    <row r="10682" customFormat="false" ht="13.5" hidden="false" customHeight="false" outlineLevel="0" collapsed="false">
      <c r="A106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2" s="0" t="str">
        <f aca="false">IF($A10682="","",INDEX(CARTAO_COMPRAS!$C:$C,INT((ROW()-2)/20)+2))</f>
        <v/>
      </c>
      <c r="C10682" s="0" t="str">
        <f aca="false">IF($A10682="","",INDEX(CARTAO_COMPRAS!$D:$D,INT((ROW()-2)/20)+2))</f>
        <v/>
      </c>
      <c r="D10682" s="0" t="str">
        <f aca="false">IF($A10682="","",INDEX(CARTAO_COMPRAS!$E:$E,INT((ROW()-2)/20)+2))</f>
        <v/>
      </c>
      <c r="E10682" s="0" t="str">
        <f aca="false">IF($A10682="","",INDEX(CARTAO_COMPRAS!$H:$H,INT((ROW()-2)/20)+2)+MOD(ROW()-2,20))</f>
        <v/>
      </c>
      <c r="F10682" s="0" t="str">
        <f aca="false">IF($A10682="","",INDEX(CARTAO_COMPRAS!$G:$G,INT((ROW()-2)/20)+2))</f>
        <v/>
      </c>
      <c r="G10682" s="5" t="str">
        <f aca="false">IF($A10682="","",INDEX(CARTAO_COMPRAS!$I:$I,INT((ROW()-2)/20)+2))</f>
        <v/>
      </c>
      <c r="H10682" s="4" t="str">
        <f aca="false">IF($A10682="","",EDATE(INDEX(CARTAO_COMPRAS!$J:$J,INT((ROW()-2)/20)+2),MOD(ROW()-2,20)))</f>
        <v/>
      </c>
      <c r="I10682" s="4" t="str">
        <f aca="false">IF($H10682="","",$H10682-WEEKDAY($H10682,2)+1)</f>
        <v/>
      </c>
      <c r="J10682" s="4" t="str">
        <f aca="false">IF($I10682="","",$I10682+6)</f>
        <v/>
      </c>
      <c r="K10682" s="6" t="str">
        <f aca="false">IF($H10682="","",DATE(YEAR($H10682),MONTH($H10682),1))</f>
        <v/>
      </c>
      <c r="L10682" s="0" t="str">
        <f aca="false">IF($A10682="","",INDEX(CARTAO_COMPRAS!$K:$K,INT((ROW()-2)/20)+2))</f>
        <v/>
      </c>
      <c r="M10682" s="0" t="str">
        <f aca="false">IF($A10682="","","Compra no cartão")</f>
        <v/>
      </c>
    </row>
    <row r="10683" customFormat="false" ht="13.5" hidden="false" customHeight="false" outlineLevel="0" collapsed="false">
      <c r="A10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3" s="0" t="str">
        <f aca="false">IF($A10683="","",INDEX(CARTAO_COMPRAS!$C:$C,INT((ROW()-2)/20)+2))</f>
        <v/>
      </c>
      <c r="C10683" s="0" t="str">
        <f aca="false">IF($A10683="","",INDEX(CARTAO_COMPRAS!$D:$D,INT((ROW()-2)/20)+2))</f>
        <v/>
      </c>
      <c r="D10683" s="0" t="str">
        <f aca="false">IF($A10683="","",INDEX(CARTAO_COMPRAS!$E:$E,INT((ROW()-2)/20)+2))</f>
        <v/>
      </c>
      <c r="E10683" s="0" t="str">
        <f aca="false">IF($A10683="","",INDEX(CARTAO_COMPRAS!$H:$H,INT((ROW()-2)/20)+2)+MOD(ROW()-2,20))</f>
        <v/>
      </c>
      <c r="F10683" s="0" t="str">
        <f aca="false">IF($A10683="","",INDEX(CARTAO_COMPRAS!$G:$G,INT((ROW()-2)/20)+2))</f>
        <v/>
      </c>
      <c r="G10683" s="5" t="str">
        <f aca="false">IF($A10683="","",INDEX(CARTAO_COMPRAS!$I:$I,INT((ROW()-2)/20)+2))</f>
        <v/>
      </c>
      <c r="H10683" s="4" t="str">
        <f aca="false">IF($A10683="","",EDATE(INDEX(CARTAO_COMPRAS!$J:$J,INT((ROW()-2)/20)+2),MOD(ROW()-2,20)))</f>
        <v/>
      </c>
      <c r="I10683" s="4" t="str">
        <f aca="false">IF($H10683="","",$H10683-WEEKDAY($H10683,2)+1)</f>
        <v/>
      </c>
      <c r="J10683" s="4" t="str">
        <f aca="false">IF($I10683="","",$I10683+6)</f>
        <v/>
      </c>
      <c r="K10683" s="6" t="str">
        <f aca="false">IF($H10683="","",DATE(YEAR($H10683),MONTH($H10683),1))</f>
        <v/>
      </c>
      <c r="L10683" s="0" t="str">
        <f aca="false">IF($A10683="","",INDEX(CARTAO_COMPRAS!$K:$K,INT((ROW()-2)/20)+2))</f>
        <v/>
      </c>
      <c r="M10683" s="0" t="str">
        <f aca="false">IF($A10683="","","Compra no cartão")</f>
        <v/>
      </c>
    </row>
    <row r="10684" customFormat="false" ht="13.5" hidden="false" customHeight="false" outlineLevel="0" collapsed="false">
      <c r="A10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4" s="0" t="str">
        <f aca="false">IF($A10684="","",INDEX(CARTAO_COMPRAS!$C:$C,INT((ROW()-2)/20)+2))</f>
        <v/>
      </c>
      <c r="C10684" s="0" t="str">
        <f aca="false">IF($A10684="","",INDEX(CARTAO_COMPRAS!$D:$D,INT((ROW()-2)/20)+2))</f>
        <v/>
      </c>
      <c r="D10684" s="0" t="str">
        <f aca="false">IF($A10684="","",INDEX(CARTAO_COMPRAS!$E:$E,INT((ROW()-2)/20)+2))</f>
        <v/>
      </c>
      <c r="E10684" s="0" t="str">
        <f aca="false">IF($A10684="","",INDEX(CARTAO_COMPRAS!$H:$H,INT((ROW()-2)/20)+2)+MOD(ROW()-2,20))</f>
        <v/>
      </c>
      <c r="F10684" s="0" t="str">
        <f aca="false">IF($A10684="","",INDEX(CARTAO_COMPRAS!$G:$G,INT((ROW()-2)/20)+2))</f>
        <v/>
      </c>
      <c r="G10684" s="5" t="str">
        <f aca="false">IF($A10684="","",INDEX(CARTAO_COMPRAS!$I:$I,INT((ROW()-2)/20)+2))</f>
        <v/>
      </c>
      <c r="H10684" s="4" t="str">
        <f aca="false">IF($A10684="","",EDATE(INDEX(CARTAO_COMPRAS!$J:$J,INT((ROW()-2)/20)+2),MOD(ROW()-2,20)))</f>
        <v/>
      </c>
      <c r="I10684" s="4" t="str">
        <f aca="false">IF($H10684="","",$H10684-WEEKDAY($H10684,2)+1)</f>
        <v/>
      </c>
      <c r="J10684" s="4" t="str">
        <f aca="false">IF($I10684="","",$I10684+6)</f>
        <v/>
      </c>
      <c r="K10684" s="6" t="str">
        <f aca="false">IF($H10684="","",DATE(YEAR($H10684),MONTH($H10684),1))</f>
        <v/>
      </c>
      <c r="L10684" s="0" t="str">
        <f aca="false">IF($A10684="","",INDEX(CARTAO_COMPRAS!$K:$K,INT((ROW()-2)/20)+2))</f>
        <v/>
      </c>
      <c r="M10684" s="0" t="str">
        <f aca="false">IF($A10684="","","Compra no cartão")</f>
        <v/>
      </c>
    </row>
    <row r="10685" customFormat="false" ht="13.5" hidden="false" customHeight="false" outlineLevel="0" collapsed="false">
      <c r="A10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5" s="0" t="str">
        <f aca="false">IF($A10685="","",INDEX(CARTAO_COMPRAS!$C:$C,INT((ROW()-2)/20)+2))</f>
        <v/>
      </c>
      <c r="C10685" s="0" t="str">
        <f aca="false">IF($A10685="","",INDEX(CARTAO_COMPRAS!$D:$D,INT((ROW()-2)/20)+2))</f>
        <v/>
      </c>
      <c r="D10685" s="0" t="str">
        <f aca="false">IF($A10685="","",INDEX(CARTAO_COMPRAS!$E:$E,INT((ROW()-2)/20)+2))</f>
        <v/>
      </c>
      <c r="E10685" s="0" t="str">
        <f aca="false">IF($A10685="","",INDEX(CARTAO_COMPRAS!$H:$H,INT((ROW()-2)/20)+2)+MOD(ROW()-2,20))</f>
        <v/>
      </c>
      <c r="F10685" s="0" t="str">
        <f aca="false">IF($A10685="","",INDEX(CARTAO_COMPRAS!$G:$G,INT((ROW()-2)/20)+2))</f>
        <v/>
      </c>
      <c r="G10685" s="5" t="str">
        <f aca="false">IF($A10685="","",INDEX(CARTAO_COMPRAS!$I:$I,INT((ROW()-2)/20)+2))</f>
        <v/>
      </c>
      <c r="H10685" s="4" t="str">
        <f aca="false">IF($A10685="","",EDATE(INDEX(CARTAO_COMPRAS!$J:$J,INT((ROW()-2)/20)+2),MOD(ROW()-2,20)))</f>
        <v/>
      </c>
      <c r="I10685" s="4" t="str">
        <f aca="false">IF($H10685="","",$H10685-WEEKDAY($H10685,2)+1)</f>
        <v/>
      </c>
      <c r="J10685" s="4" t="str">
        <f aca="false">IF($I10685="","",$I10685+6)</f>
        <v/>
      </c>
      <c r="K10685" s="6" t="str">
        <f aca="false">IF($H10685="","",DATE(YEAR($H10685),MONTH($H10685),1))</f>
        <v/>
      </c>
      <c r="L10685" s="0" t="str">
        <f aca="false">IF($A10685="","",INDEX(CARTAO_COMPRAS!$K:$K,INT((ROW()-2)/20)+2))</f>
        <v/>
      </c>
      <c r="M10685" s="0" t="str">
        <f aca="false">IF($A10685="","","Compra no cartão")</f>
        <v/>
      </c>
    </row>
    <row r="10686" customFormat="false" ht="13.5" hidden="false" customHeight="false" outlineLevel="0" collapsed="false">
      <c r="A10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6" s="0" t="str">
        <f aca="false">IF($A10686="","",INDEX(CARTAO_COMPRAS!$C:$C,INT((ROW()-2)/20)+2))</f>
        <v/>
      </c>
      <c r="C10686" s="0" t="str">
        <f aca="false">IF($A10686="","",INDEX(CARTAO_COMPRAS!$D:$D,INT((ROW()-2)/20)+2))</f>
        <v/>
      </c>
      <c r="D10686" s="0" t="str">
        <f aca="false">IF($A10686="","",INDEX(CARTAO_COMPRAS!$E:$E,INT((ROW()-2)/20)+2))</f>
        <v/>
      </c>
      <c r="E10686" s="0" t="str">
        <f aca="false">IF($A10686="","",INDEX(CARTAO_COMPRAS!$H:$H,INT((ROW()-2)/20)+2)+MOD(ROW()-2,20))</f>
        <v/>
      </c>
      <c r="F10686" s="0" t="str">
        <f aca="false">IF($A10686="","",INDEX(CARTAO_COMPRAS!$G:$G,INT((ROW()-2)/20)+2))</f>
        <v/>
      </c>
      <c r="G10686" s="5" t="str">
        <f aca="false">IF($A10686="","",INDEX(CARTAO_COMPRAS!$I:$I,INT((ROW()-2)/20)+2))</f>
        <v/>
      </c>
      <c r="H10686" s="4" t="str">
        <f aca="false">IF($A10686="","",EDATE(INDEX(CARTAO_COMPRAS!$J:$J,INT((ROW()-2)/20)+2),MOD(ROW()-2,20)))</f>
        <v/>
      </c>
      <c r="I10686" s="4" t="str">
        <f aca="false">IF($H10686="","",$H10686-WEEKDAY($H10686,2)+1)</f>
        <v/>
      </c>
      <c r="J10686" s="4" t="str">
        <f aca="false">IF($I10686="","",$I10686+6)</f>
        <v/>
      </c>
      <c r="K10686" s="6" t="str">
        <f aca="false">IF($H10686="","",DATE(YEAR($H10686),MONTH($H10686),1))</f>
        <v/>
      </c>
      <c r="L10686" s="0" t="str">
        <f aca="false">IF($A10686="","",INDEX(CARTAO_COMPRAS!$K:$K,INT((ROW()-2)/20)+2))</f>
        <v/>
      </c>
      <c r="M10686" s="0" t="str">
        <f aca="false">IF($A10686="","","Compra no cartão")</f>
        <v/>
      </c>
    </row>
    <row r="10687" customFormat="false" ht="13.5" hidden="false" customHeight="false" outlineLevel="0" collapsed="false">
      <c r="A10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7" s="0" t="str">
        <f aca="false">IF($A10687="","",INDEX(CARTAO_COMPRAS!$C:$C,INT((ROW()-2)/20)+2))</f>
        <v/>
      </c>
      <c r="C10687" s="0" t="str">
        <f aca="false">IF($A10687="","",INDEX(CARTAO_COMPRAS!$D:$D,INT((ROW()-2)/20)+2))</f>
        <v/>
      </c>
      <c r="D10687" s="0" t="str">
        <f aca="false">IF($A10687="","",INDEX(CARTAO_COMPRAS!$E:$E,INT((ROW()-2)/20)+2))</f>
        <v/>
      </c>
      <c r="E10687" s="0" t="str">
        <f aca="false">IF($A10687="","",INDEX(CARTAO_COMPRAS!$H:$H,INT((ROW()-2)/20)+2)+MOD(ROW()-2,20))</f>
        <v/>
      </c>
      <c r="F10687" s="0" t="str">
        <f aca="false">IF($A10687="","",INDEX(CARTAO_COMPRAS!$G:$G,INT((ROW()-2)/20)+2))</f>
        <v/>
      </c>
      <c r="G10687" s="5" t="str">
        <f aca="false">IF($A10687="","",INDEX(CARTAO_COMPRAS!$I:$I,INT((ROW()-2)/20)+2))</f>
        <v/>
      </c>
      <c r="H10687" s="4" t="str">
        <f aca="false">IF($A10687="","",EDATE(INDEX(CARTAO_COMPRAS!$J:$J,INT((ROW()-2)/20)+2),MOD(ROW()-2,20)))</f>
        <v/>
      </c>
      <c r="I10687" s="4" t="str">
        <f aca="false">IF($H10687="","",$H10687-WEEKDAY($H10687,2)+1)</f>
        <v/>
      </c>
      <c r="J10687" s="4" t="str">
        <f aca="false">IF($I10687="","",$I10687+6)</f>
        <v/>
      </c>
      <c r="K10687" s="6" t="str">
        <f aca="false">IF($H10687="","",DATE(YEAR($H10687),MONTH($H10687),1))</f>
        <v/>
      </c>
      <c r="L10687" s="0" t="str">
        <f aca="false">IF($A10687="","",INDEX(CARTAO_COMPRAS!$K:$K,INT((ROW()-2)/20)+2))</f>
        <v/>
      </c>
      <c r="M10687" s="0" t="str">
        <f aca="false">IF($A10687="","","Compra no cartão")</f>
        <v/>
      </c>
    </row>
    <row r="10688" customFormat="false" ht="13.5" hidden="false" customHeight="false" outlineLevel="0" collapsed="false">
      <c r="A10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8" s="0" t="str">
        <f aca="false">IF($A10688="","",INDEX(CARTAO_COMPRAS!$C:$C,INT((ROW()-2)/20)+2))</f>
        <v/>
      </c>
      <c r="C10688" s="0" t="str">
        <f aca="false">IF($A10688="","",INDEX(CARTAO_COMPRAS!$D:$D,INT((ROW()-2)/20)+2))</f>
        <v/>
      </c>
      <c r="D10688" s="0" t="str">
        <f aca="false">IF($A10688="","",INDEX(CARTAO_COMPRAS!$E:$E,INT((ROW()-2)/20)+2))</f>
        <v/>
      </c>
      <c r="E10688" s="0" t="str">
        <f aca="false">IF($A10688="","",INDEX(CARTAO_COMPRAS!$H:$H,INT((ROW()-2)/20)+2)+MOD(ROW()-2,20))</f>
        <v/>
      </c>
      <c r="F10688" s="0" t="str">
        <f aca="false">IF($A10688="","",INDEX(CARTAO_COMPRAS!$G:$G,INT((ROW()-2)/20)+2))</f>
        <v/>
      </c>
      <c r="G10688" s="5" t="str">
        <f aca="false">IF($A10688="","",INDEX(CARTAO_COMPRAS!$I:$I,INT((ROW()-2)/20)+2))</f>
        <v/>
      </c>
      <c r="H10688" s="4" t="str">
        <f aca="false">IF($A10688="","",EDATE(INDEX(CARTAO_COMPRAS!$J:$J,INT((ROW()-2)/20)+2),MOD(ROW()-2,20)))</f>
        <v/>
      </c>
      <c r="I10688" s="4" t="str">
        <f aca="false">IF($H10688="","",$H10688-WEEKDAY($H10688,2)+1)</f>
        <v/>
      </c>
      <c r="J10688" s="4" t="str">
        <f aca="false">IF($I10688="","",$I10688+6)</f>
        <v/>
      </c>
      <c r="K10688" s="6" t="str">
        <f aca="false">IF($H10688="","",DATE(YEAR($H10688),MONTH($H10688),1))</f>
        <v/>
      </c>
      <c r="L10688" s="0" t="str">
        <f aca="false">IF($A10688="","",INDEX(CARTAO_COMPRAS!$K:$K,INT((ROW()-2)/20)+2))</f>
        <v/>
      </c>
      <c r="M10688" s="0" t="str">
        <f aca="false">IF($A10688="","","Compra no cartão")</f>
        <v/>
      </c>
    </row>
    <row r="10689" customFormat="false" ht="13.5" hidden="false" customHeight="false" outlineLevel="0" collapsed="false">
      <c r="A10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89" s="0" t="str">
        <f aca="false">IF($A10689="","",INDEX(CARTAO_COMPRAS!$C:$C,INT((ROW()-2)/20)+2))</f>
        <v/>
      </c>
      <c r="C10689" s="0" t="str">
        <f aca="false">IF($A10689="","",INDEX(CARTAO_COMPRAS!$D:$D,INT((ROW()-2)/20)+2))</f>
        <v/>
      </c>
      <c r="D10689" s="0" t="str">
        <f aca="false">IF($A10689="","",INDEX(CARTAO_COMPRAS!$E:$E,INT((ROW()-2)/20)+2))</f>
        <v/>
      </c>
      <c r="E10689" s="0" t="str">
        <f aca="false">IF($A10689="","",INDEX(CARTAO_COMPRAS!$H:$H,INT((ROW()-2)/20)+2)+MOD(ROW()-2,20))</f>
        <v/>
      </c>
      <c r="F10689" s="0" t="str">
        <f aca="false">IF($A10689="","",INDEX(CARTAO_COMPRAS!$G:$G,INT((ROW()-2)/20)+2))</f>
        <v/>
      </c>
      <c r="G10689" s="5" t="str">
        <f aca="false">IF($A10689="","",INDEX(CARTAO_COMPRAS!$I:$I,INT((ROW()-2)/20)+2))</f>
        <v/>
      </c>
      <c r="H10689" s="4" t="str">
        <f aca="false">IF($A10689="","",EDATE(INDEX(CARTAO_COMPRAS!$J:$J,INT((ROW()-2)/20)+2),MOD(ROW()-2,20)))</f>
        <v/>
      </c>
      <c r="I10689" s="4" t="str">
        <f aca="false">IF($H10689="","",$H10689-WEEKDAY($H10689,2)+1)</f>
        <v/>
      </c>
      <c r="J10689" s="4" t="str">
        <f aca="false">IF($I10689="","",$I10689+6)</f>
        <v/>
      </c>
      <c r="K10689" s="6" t="str">
        <f aca="false">IF($H10689="","",DATE(YEAR($H10689),MONTH($H10689),1))</f>
        <v/>
      </c>
      <c r="L10689" s="0" t="str">
        <f aca="false">IF($A10689="","",INDEX(CARTAO_COMPRAS!$K:$K,INT((ROW()-2)/20)+2))</f>
        <v/>
      </c>
      <c r="M10689" s="0" t="str">
        <f aca="false">IF($A10689="","","Compra no cartão")</f>
        <v/>
      </c>
    </row>
    <row r="10690" customFormat="false" ht="13.5" hidden="false" customHeight="false" outlineLevel="0" collapsed="false">
      <c r="A10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0" s="0" t="str">
        <f aca="false">IF($A10690="","",INDEX(CARTAO_COMPRAS!$C:$C,INT((ROW()-2)/20)+2))</f>
        <v/>
      </c>
      <c r="C10690" s="0" t="str">
        <f aca="false">IF($A10690="","",INDEX(CARTAO_COMPRAS!$D:$D,INT((ROW()-2)/20)+2))</f>
        <v/>
      </c>
      <c r="D10690" s="0" t="str">
        <f aca="false">IF($A10690="","",INDEX(CARTAO_COMPRAS!$E:$E,INT((ROW()-2)/20)+2))</f>
        <v/>
      </c>
      <c r="E10690" s="0" t="str">
        <f aca="false">IF($A10690="","",INDEX(CARTAO_COMPRAS!$H:$H,INT((ROW()-2)/20)+2)+MOD(ROW()-2,20))</f>
        <v/>
      </c>
      <c r="F10690" s="0" t="str">
        <f aca="false">IF($A10690="","",INDEX(CARTAO_COMPRAS!$G:$G,INT((ROW()-2)/20)+2))</f>
        <v/>
      </c>
      <c r="G10690" s="5" t="str">
        <f aca="false">IF($A10690="","",INDEX(CARTAO_COMPRAS!$I:$I,INT((ROW()-2)/20)+2))</f>
        <v/>
      </c>
      <c r="H10690" s="4" t="str">
        <f aca="false">IF($A10690="","",EDATE(INDEX(CARTAO_COMPRAS!$J:$J,INT((ROW()-2)/20)+2),MOD(ROW()-2,20)))</f>
        <v/>
      </c>
      <c r="I10690" s="4" t="str">
        <f aca="false">IF($H10690="","",$H10690-WEEKDAY($H10690,2)+1)</f>
        <v/>
      </c>
      <c r="J10690" s="4" t="str">
        <f aca="false">IF($I10690="","",$I10690+6)</f>
        <v/>
      </c>
      <c r="K10690" s="6" t="str">
        <f aca="false">IF($H10690="","",DATE(YEAR($H10690),MONTH($H10690),1))</f>
        <v/>
      </c>
      <c r="L10690" s="0" t="str">
        <f aca="false">IF($A10690="","",INDEX(CARTAO_COMPRAS!$K:$K,INT((ROW()-2)/20)+2))</f>
        <v/>
      </c>
      <c r="M10690" s="0" t="str">
        <f aca="false">IF($A10690="","","Compra no cartão")</f>
        <v/>
      </c>
    </row>
    <row r="10691" customFormat="false" ht="13.5" hidden="false" customHeight="false" outlineLevel="0" collapsed="false">
      <c r="A10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1" s="0" t="str">
        <f aca="false">IF($A10691="","",INDEX(CARTAO_COMPRAS!$C:$C,INT((ROW()-2)/20)+2))</f>
        <v/>
      </c>
      <c r="C10691" s="0" t="str">
        <f aca="false">IF($A10691="","",INDEX(CARTAO_COMPRAS!$D:$D,INT((ROW()-2)/20)+2))</f>
        <v/>
      </c>
      <c r="D10691" s="0" t="str">
        <f aca="false">IF($A10691="","",INDEX(CARTAO_COMPRAS!$E:$E,INT((ROW()-2)/20)+2))</f>
        <v/>
      </c>
      <c r="E10691" s="0" t="str">
        <f aca="false">IF($A10691="","",INDEX(CARTAO_COMPRAS!$H:$H,INT((ROW()-2)/20)+2)+MOD(ROW()-2,20))</f>
        <v/>
      </c>
      <c r="F10691" s="0" t="str">
        <f aca="false">IF($A10691="","",INDEX(CARTAO_COMPRAS!$G:$G,INT((ROW()-2)/20)+2))</f>
        <v/>
      </c>
      <c r="G10691" s="5" t="str">
        <f aca="false">IF($A10691="","",INDEX(CARTAO_COMPRAS!$I:$I,INT((ROW()-2)/20)+2))</f>
        <v/>
      </c>
      <c r="H10691" s="4" t="str">
        <f aca="false">IF($A10691="","",EDATE(INDEX(CARTAO_COMPRAS!$J:$J,INT((ROW()-2)/20)+2),MOD(ROW()-2,20)))</f>
        <v/>
      </c>
      <c r="I10691" s="4" t="str">
        <f aca="false">IF($H10691="","",$H10691-WEEKDAY($H10691,2)+1)</f>
        <v/>
      </c>
      <c r="J10691" s="4" t="str">
        <f aca="false">IF($I10691="","",$I10691+6)</f>
        <v/>
      </c>
      <c r="K10691" s="6" t="str">
        <f aca="false">IF($H10691="","",DATE(YEAR($H10691),MONTH($H10691),1))</f>
        <v/>
      </c>
      <c r="L10691" s="0" t="str">
        <f aca="false">IF($A10691="","",INDEX(CARTAO_COMPRAS!$K:$K,INT((ROW()-2)/20)+2))</f>
        <v/>
      </c>
      <c r="M10691" s="0" t="str">
        <f aca="false">IF($A10691="","","Compra no cartão")</f>
        <v/>
      </c>
    </row>
    <row r="10692" customFormat="false" ht="13.5" hidden="false" customHeight="false" outlineLevel="0" collapsed="false">
      <c r="A10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2" s="0" t="str">
        <f aca="false">IF($A10692="","",INDEX(CARTAO_COMPRAS!$C:$C,INT((ROW()-2)/20)+2))</f>
        <v/>
      </c>
      <c r="C10692" s="0" t="str">
        <f aca="false">IF($A10692="","",INDEX(CARTAO_COMPRAS!$D:$D,INT((ROW()-2)/20)+2))</f>
        <v/>
      </c>
      <c r="D10692" s="0" t="str">
        <f aca="false">IF($A10692="","",INDEX(CARTAO_COMPRAS!$E:$E,INT((ROW()-2)/20)+2))</f>
        <v/>
      </c>
      <c r="E10692" s="0" t="str">
        <f aca="false">IF($A10692="","",INDEX(CARTAO_COMPRAS!$H:$H,INT((ROW()-2)/20)+2)+MOD(ROW()-2,20))</f>
        <v/>
      </c>
      <c r="F10692" s="0" t="str">
        <f aca="false">IF($A10692="","",INDEX(CARTAO_COMPRAS!$G:$G,INT((ROW()-2)/20)+2))</f>
        <v/>
      </c>
      <c r="G10692" s="5" t="str">
        <f aca="false">IF($A10692="","",INDEX(CARTAO_COMPRAS!$I:$I,INT((ROW()-2)/20)+2))</f>
        <v/>
      </c>
      <c r="H10692" s="4" t="str">
        <f aca="false">IF($A10692="","",EDATE(INDEX(CARTAO_COMPRAS!$J:$J,INT((ROW()-2)/20)+2),MOD(ROW()-2,20)))</f>
        <v/>
      </c>
      <c r="I10692" s="4" t="str">
        <f aca="false">IF($H10692="","",$H10692-WEEKDAY($H10692,2)+1)</f>
        <v/>
      </c>
      <c r="J10692" s="4" t="str">
        <f aca="false">IF($I10692="","",$I10692+6)</f>
        <v/>
      </c>
      <c r="K10692" s="6" t="str">
        <f aca="false">IF($H10692="","",DATE(YEAR($H10692),MONTH($H10692),1))</f>
        <v/>
      </c>
      <c r="L10692" s="0" t="str">
        <f aca="false">IF($A10692="","",INDEX(CARTAO_COMPRAS!$K:$K,INT((ROW()-2)/20)+2))</f>
        <v/>
      </c>
      <c r="M10692" s="0" t="str">
        <f aca="false">IF($A10692="","","Compra no cartão")</f>
        <v/>
      </c>
    </row>
    <row r="10693" customFormat="false" ht="13.5" hidden="false" customHeight="false" outlineLevel="0" collapsed="false">
      <c r="A10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3" s="0" t="str">
        <f aca="false">IF($A10693="","",INDEX(CARTAO_COMPRAS!$C:$C,INT((ROW()-2)/20)+2))</f>
        <v/>
      </c>
      <c r="C10693" s="0" t="str">
        <f aca="false">IF($A10693="","",INDEX(CARTAO_COMPRAS!$D:$D,INT((ROW()-2)/20)+2))</f>
        <v/>
      </c>
      <c r="D10693" s="0" t="str">
        <f aca="false">IF($A10693="","",INDEX(CARTAO_COMPRAS!$E:$E,INT((ROW()-2)/20)+2))</f>
        <v/>
      </c>
      <c r="E10693" s="0" t="str">
        <f aca="false">IF($A10693="","",INDEX(CARTAO_COMPRAS!$H:$H,INT((ROW()-2)/20)+2)+MOD(ROW()-2,20))</f>
        <v/>
      </c>
      <c r="F10693" s="0" t="str">
        <f aca="false">IF($A10693="","",INDEX(CARTAO_COMPRAS!$G:$G,INT((ROW()-2)/20)+2))</f>
        <v/>
      </c>
      <c r="G10693" s="5" t="str">
        <f aca="false">IF($A10693="","",INDEX(CARTAO_COMPRAS!$I:$I,INT((ROW()-2)/20)+2))</f>
        <v/>
      </c>
      <c r="H10693" s="4" t="str">
        <f aca="false">IF($A10693="","",EDATE(INDEX(CARTAO_COMPRAS!$J:$J,INT((ROW()-2)/20)+2),MOD(ROW()-2,20)))</f>
        <v/>
      </c>
      <c r="I10693" s="4" t="str">
        <f aca="false">IF($H10693="","",$H10693-WEEKDAY($H10693,2)+1)</f>
        <v/>
      </c>
      <c r="J10693" s="4" t="str">
        <f aca="false">IF($I10693="","",$I10693+6)</f>
        <v/>
      </c>
      <c r="K10693" s="6" t="str">
        <f aca="false">IF($H10693="","",DATE(YEAR($H10693),MONTH($H10693),1))</f>
        <v/>
      </c>
      <c r="L10693" s="0" t="str">
        <f aca="false">IF($A10693="","",INDEX(CARTAO_COMPRAS!$K:$K,INT((ROW()-2)/20)+2))</f>
        <v/>
      </c>
      <c r="M10693" s="0" t="str">
        <f aca="false">IF($A10693="","","Compra no cartão")</f>
        <v/>
      </c>
    </row>
    <row r="10694" customFormat="false" ht="13.5" hidden="false" customHeight="false" outlineLevel="0" collapsed="false">
      <c r="A10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4" s="0" t="str">
        <f aca="false">IF($A10694="","",INDEX(CARTAO_COMPRAS!$C:$C,INT((ROW()-2)/20)+2))</f>
        <v/>
      </c>
      <c r="C10694" s="0" t="str">
        <f aca="false">IF($A10694="","",INDEX(CARTAO_COMPRAS!$D:$D,INT((ROW()-2)/20)+2))</f>
        <v/>
      </c>
      <c r="D10694" s="0" t="str">
        <f aca="false">IF($A10694="","",INDEX(CARTAO_COMPRAS!$E:$E,INT((ROW()-2)/20)+2))</f>
        <v/>
      </c>
      <c r="E10694" s="0" t="str">
        <f aca="false">IF($A10694="","",INDEX(CARTAO_COMPRAS!$H:$H,INT((ROW()-2)/20)+2)+MOD(ROW()-2,20))</f>
        <v/>
      </c>
      <c r="F10694" s="0" t="str">
        <f aca="false">IF($A10694="","",INDEX(CARTAO_COMPRAS!$G:$G,INT((ROW()-2)/20)+2))</f>
        <v/>
      </c>
      <c r="G10694" s="5" t="str">
        <f aca="false">IF($A10694="","",INDEX(CARTAO_COMPRAS!$I:$I,INT((ROW()-2)/20)+2))</f>
        <v/>
      </c>
      <c r="H10694" s="4" t="str">
        <f aca="false">IF($A10694="","",EDATE(INDEX(CARTAO_COMPRAS!$J:$J,INT((ROW()-2)/20)+2),MOD(ROW()-2,20)))</f>
        <v/>
      </c>
      <c r="I10694" s="4" t="str">
        <f aca="false">IF($H10694="","",$H10694-WEEKDAY($H10694,2)+1)</f>
        <v/>
      </c>
      <c r="J10694" s="4" t="str">
        <f aca="false">IF($I10694="","",$I10694+6)</f>
        <v/>
      </c>
      <c r="K10694" s="6" t="str">
        <f aca="false">IF($H10694="","",DATE(YEAR($H10694),MONTH($H10694),1))</f>
        <v/>
      </c>
      <c r="L10694" s="0" t="str">
        <f aca="false">IF($A10694="","",INDEX(CARTAO_COMPRAS!$K:$K,INT((ROW()-2)/20)+2))</f>
        <v/>
      </c>
      <c r="M10694" s="0" t="str">
        <f aca="false">IF($A10694="","","Compra no cartão")</f>
        <v/>
      </c>
    </row>
    <row r="10695" customFormat="false" ht="13.5" hidden="false" customHeight="false" outlineLevel="0" collapsed="false">
      <c r="A10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5" s="0" t="str">
        <f aca="false">IF($A10695="","",INDEX(CARTAO_COMPRAS!$C:$C,INT((ROW()-2)/20)+2))</f>
        <v/>
      </c>
      <c r="C10695" s="0" t="str">
        <f aca="false">IF($A10695="","",INDEX(CARTAO_COMPRAS!$D:$D,INT((ROW()-2)/20)+2))</f>
        <v/>
      </c>
      <c r="D10695" s="0" t="str">
        <f aca="false">IF($A10695="","",INDEX(CARTAO_COMPRAS!$E:$E,INT((ROW()-2)/20)+2))</f>
        <v/>
      </c>
      <c r="E10695" s="0" t="str">
        <f aca="false">IF($A10695="","",INDEX(CARTAO_COMPRAS!$H:$H,INT((ROW()-2)/20)+2)+MOD(ROW()-2,20))</f>
        <v/>
      </c>
      <c r="F10695" s="0" t="str">
        <f aca="false">IF($A10695="","",INDEX(CARTAO_COMPRAS!$G:$G,INT((ROW()-2)/20)+2))</f>
        <v/>
      </c>
      <c r="G10695" s="5" t="str">
        <f aca="false">IF($A10695="","",INDEX(CARTAO_COMPRAS!$I:$I,INT((ROW()-2)/20)+2))</f>
        <v/>
      </c>
      <c r="H10695" s="4" t="str">
        <f aca="false">IF($A10695="","",EDATE(INDEX(CARTAO_COMPRAS!$J:$J,INT((ROW()-2)/20)+2),MOD(ROW()-2,20)))</f>
        <v/>
      </c>
      <c r="I10695" s="4" t="str">
        <f aca="false">IF($H10695="","",$H10695-WEEKDAY($H10695,2)+1)</f>
        <v/>
      </c>
      <c r="J10695" s="4" t="str">
        <f aca="false">IF($I10695="","",$I10695+6)</f>
        <v/>
      </c>
      <c r="K10695" s="6" t="str">
        <f aca="false">IF($H10695="","",DATE(YEAR($H10695),MONTH($H10695),1))</f>
        <v/>
      </c>
      <c r="L10695" s="0" t="str">
        <f aca="false">IF($A10695="","",INDEX(CARTAO_COMPRAS!$K:$K,INT((ROW()-2)/20)+2))</f>
        <v/>
      </c>
      <c r="M10695" s="0" t="str">
        <f aca="false">IF($A10695="","","Compra no cartão")</f>
        <v/>
      </c>
    </row>
    <row r="10696" customFormat="false" ht="13.5" hidden="false" customHeight="false" outlineLevel="0" collapsed="false">
      <c r="A10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6" s="0" t="str">
        <f aca="false">IF($A10696="","",INDEX(CARTAO_COMPRAS!$C:$C,INT((ROW()-2)/20)+2))</f>
        <v/>
      </c>
      <c r="C10696" s="0" t="str">
        <f aca="false">IF($A10696="","",INDEX(CARTAO_COMPRAS!$D:$D,INT((ROW()-2)/20)+2))</f>
        <v/>
      </c>
      <c r="D10696" s="0" t="str">
        <f aca="false">IF($A10696="","",INDEX(CARTAO_COMPRAS!$E:$E,INT((ROW()-2)/20)+2))</f>
        <v/>
      </c>
      <c r="E10696" s="0" t="str">
        <f aca="false">IF($A10696="","",INDEX(CARTAO_COMPRAS!$H:$H,INT((ROW()-2)/20)+2)+MOD(ROW()-2,20))</f>
        <v/>
      </c>
      <c r="F10696" s="0" t="str">
        <f aca="false">IF($A10696="","",INDEX(CARTAO_COMPRAS!$G:$G,INT((ROW()-2)/20)+2))</f>
        <v/>
      </c>
      <c r="G10696" s="5" t="str">
        <f aca="false">IF($A10696="","",INDEX(CARTAO_COMPRAS!$I:$I,INT((ROW()-2)/20)+2))</f>
        <v/>
      </c>
      <c r="H10696" s="4" t="str">
        <f aca="false">IF($A10696="","",EDATE(INDEX(CARTAO_COMPRAS!$J:$J,INT((ROW()-2)/20)+2),MOD(ROW()-2,20)))</f>
        <v/>
      </c>
      <c r="I10696" s="4" t="str">
        <f aca="false">IF($H10696="","",$H10696-WEEKDAY($H10696,2)+1)</f>
        <v/>
      </c>
      <c r="J10696" s="4" t="str">
        <f aca="false">IF($I10696="","",$I10696+6)</f>
        <v/>
      </c>
      <c r="K10696" s="6" t="str">
        <f aca="false">IF($H10696="","",DATE(YEAR($H10696),MONTH($H10696),1))</f>
        <v/>
      </c>
      <c r="L10696" s="0" t="str">
        <f aca="false">IF($A10696="","",INDEX(CARTAO_COMPRAS!$K:$K,INT((ROW()-2)/20)+2))</f>
        <v/>
      </c>
      <c r="M10696" s="0" t="str">
        <f aca="false">IF($A10696="","","Compra no cartão")</f>
        <v/>
      </c>
    </row>
    <row r="10697" customFormat="false" ht="13.5" hidden="false" customHeight="false" outlineLevel="0" collapsed="false">
      <c r="A10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7" s="0" t="str">
        <f aca="false">IF($A10697="","",INDEX(CARTAO_COMPRAS!$C:$C,INT((ROW()-2)/20)+2))</f>
        <v/>
      </c>
      <c r="C10697" s="0" t="str">
        <f aca="false">IF($A10697="","",INDEX(CARTAO_COMPRAS!$D:$D,INT((ROW()-2)/20)+2))</f>
        <v/>
      </c>
      <c r="D10697" s="0" t="str">
        <f aca="false">IF($A10697="","",INDEX(CARTAO_COMPRAS!$E:$E,INT((ROW()-2)/20)+2))</f>
        <v/>
      </c>
      <c r="E10697" s="0" t="str">
        <f aca="false">IF($A10697="","",INDEX(CARTAO_COMPRAS!$H:$H,INT((ROW()-2)/20)+2)+MOD(ROW()-2,20))</f>
        <v/>
      </c>
      <c r="F10697" s="0" t="str">
        <f aca="false">IF($A10697="","",INDEX(CARTAO_COMPRAS!$G:$G,INT((ROW()-2)/20)+2))</f>
        <v/>
      </c>
      <c r="G10697" s="5" t="str">
        <f aca="false">IF($A10697="","",INDEX(CARTAO_COMPRAS!$I:$I,INT((ROW()-2)/20)+2))</f>
        <v/>
      </c>
      <c r="H10697" s="4" t="str">
        <f aca="false">IF($A10697="","",EDATE(INDEX(CARTAO_COMPRAS!$J:$J,INT((ROW()-2)/20)+2),MOD(ROW()-2,20)))</f>
        <v/>
      </c>
      <c r="I10697" s="4" t="str">
        <f aca="false">IF($H10697="","",$H10697-WEEKDAY($H10697,2)+1)</f>
        <v/>
      </c>
      <c r="J10697" s="4" t="str">
        <f aca="false">IF($I10697="","",$I10697+6)</f>
        <v/>
      </c>
      <c r="K10697" s="6" t="str">
        <f aca="false">IF($H10697="","",DATE(YEAR($H10697),MONTH($H10697),1))</f>
        <v/>
      </c>
      <c r="L10697" s="0" t="str">
        <f aca="false">IF($A10697="","",INDEX(CARTAO_COMPRAS!$K:$K,INT((ROW()-2)/20)+2))</f>
        <v/>
      </c>
      <c r="M10697" s="0" t="str">
        <f aca="false">IF($A10697="","","Compra no cartão")</f>
        <v/>
      </c>
    </row>
    <row r="10698" customFormat="false" ht="13.5" hidden="false" customHeight="false" outlineLevel="0" collapsed="false">
      <c r="A10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8" s="0" t="str">
        <f aca="false">IF($A10698="","",INDEX(CARTAO_COMPRAS!$C:$C,INT((ROW()-2)/20)+2))</f>
        <v/>
      </c>
      <c r="C10698" s="0" t="str">
        <f aca="false">IF($A10698="","",INDEX(CARTAO_COMPRAS!$D:$D,INT((ROW()-2)/20)+2))</f>
        <v/>
      </c>
      <c r="D10698" s="0" t="str">
        <f aca="false">IF($A10698="","",INDEX(CARTAO_COMPRAS!$E:$E,INT((ROW()-2)/20)+2))</f>
        <v/>
      </c>
      <c r="E10698" s="0" t="str">
        <f aca="false">IF($A10698="","",INDEX(CARTAO_COMPRAS!$H:$H,INT((ROW()-2)/20)+2)+MOD(ROW()-2,20))</f>
        <v/>
      </c>
      <c r="F10698" s="0" t="str">
        <f aca="false">IF($A10698="","",INDEX(CARTAO_COMPRAS!$G:$G,INT((ROW()-2)/20)+2))</f>
        <v/>
      </c>
      <c r="G10698" s="5" t="str">
        <f aca="false">IF($A10698="","",INDEX(CARTAO_COMPRAS!$I:$I,INT((ROW()-2)/20)+2))</f>
        <v/>
      </c>
      <c r="H10698" s="4" t="str">
        <f aca="false">IF($A10698="","",EDATE(INDEX(CARTAO_COMPRAS!$J:$J,INT((ROW()-2)/20)+2),MOD(ROW()-2,20)))</f>
        <v/>
      </c>
      <c r="I10698" s="4" t="str">
        <f aca="false">IF($H10698="","",$H10698-WEEKDAY($H10698,2)+1)</f>
        <v/>
      </c>
      <c r="J10698" s="4" t="str">
        <f aca="false">IF($I10698="","",$I10698+6)</f>
        <v/>
      </c>
      <c r="K10698" s="6" t="str">
        <f aca="false">IF($H10698="","",DATE(YEAR($H10698),MONTH($H10698),1))</f>
        <v/>
      </c>
      <c r="L10698" s="0" t="str">
        <f aca="false">IF($A10698="","",INDEX(CARTAO_COMPRAS!$K:$K,INT((ROW()-2)/20)+2))</f>
        <v/>
      </c>
      <c r="M10698" s="0" t="str">
        <f aca="false">IF($A10698="","","Compra no cartão")</f>
        <v/>
      </c>
    </row>
    <row r="10699" customFormat="false" ht="13.5" hidden="false" customHeight="false" outlineLevel="0" collapsed="false">
      <c r="A10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699" s="0" t="str">
        <f aca="false">IF($A10699="","",INDEX(CARTAO_COMPRAS!$C:$C,INT((ROW()-2)/20)+2))</f>
        <v/>
      </c>
      <c r="C10699" s="0" t="str">
        <f aca="false">IF($A10699="","",INDEX(CARTAO_COMPRAS!$D:$D,INT((ROW()-2)/20)+2))</f>
        <v/>
      </c>
      <c r="D10699" s="0" t="str">
        <f aca="false">IF($A10699="","",INDEX(CARTAO_COMPRAS!$E:$E,INT((ROW()-2)/20)+2))</f>
        <v/>
      </c>
      <c r="E10699" s="0" t="str">
        <f aca="false">IF($A10699="","",INDEX(CARTAO_COMPRAS!$H:$H,INT((ROW()-2)/20)+2)+MOD(ROW()-2,20))</f>
        <v/>
      </c>
      <c r="F10699" s="0" t="str">
        <f aca="false">IF($A10699="","",INDEX(CARTAO_COMPRAS!$G:$G,INT((ROW()-2)/20)+2))</f>
        <v/>
      </c>
      <c r="G10699" s="5" t="str">
        <f aca="false">IF($A10699="","",INDEX(CARTAO_COMPRAS!$I:$I,INT((ROW()-2)/20)+2))</f>
        <v/>
      </c>
      <c r="H10699" s="4" t="str">
        <f aca="false">IF($A10699="","",EDATE(INDEX(CARTAO_COMPRAS!$J:$J,INT((ROW()-2)/20)+2),MOD(ROW()-2,20)))</f>
        <v/>
      </c>
      <c r="I10699" s="4" t="str">
        <f aca="false">IF($H10699="","",$H10699-WEEKDAY($H10699,2)+1)</f>
        <v/>
      </c>
      <c r="J10699" s="4" t="str">
        <f aca="false">IF($I10699="","",$I10699+6)</f>
        <v/>
      </c>
      <c r="K10699" s="6" t="str">
        <f aca="false">IF($H10699="","",DATE(YEAR($H10699),MONTH($H10699),1))</f>
        <v/>
      </c>
      <c r="L10699" s="0" t="str">
        <f aca="false">IF($A10699="","",INDEX(CARTAO_COMPRAS!$K:$K,INT((ROW()-2)/20)+2))</f>
        <v/>
      </c>
      <c r="M10699" s="0" t="str">
        <f aca="false">IF($A10699="","","Compra no cartão")</f>
        <v/>
      </c>
    </row>
    <row r="10700" customFormat="false" ht="13.5" hidden="false" customHeight="false" outlineLevel="0" collapsed="false">
      <c r="A10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0" s="0" t="str">
        <f aca="false">IF($A10700="","",INDEX(CARTAO_COMPRAS!$C:$C,INT((ROW()-2)/20)+2))</f>
        <v/>
      </c>
      <c r="C10700" s="0" t="str">
        <f aca="false">IF($A10700="","",INDEX(CARTAO_COMPRAS!$D:$D,INT((ROW()-2)/20)+2))</f>
        <v/>
      </c>
      <c r="D10700" s="0" t="str">
        <f aca="false">IF($A10700="","",INDEX(CARTAO_COMPRAS!$E:$E,INT((ROW()-2)/20)+2))</f>
        <v/>
      </c>
      <c r="E10700" s="0" t="str">
        <f aca="false">IF($A10700="","",INDEX(CARTAO_COMPRAS!$H:$H,INT((ROW()-2)/20)+2)+MOD(ROW()-2,20))</f>
        <v/>
      </c>
      <c r="F10700" s="0" t="str">
        <f aca="false">IF($A10700="","",INDEX(CARTAO_COMPRAS!$G:$G,INT((ROW()-2)/20)+2))</f>
        <v/>
      </c>
      <c r="G10700" s="5" t="str">
        <f aca="false">IF($A10700="","",INDEX(CARTAO_COMPRAS!$I:$I,INT((ROW()-2)/20)+2))</f>
        <v/>
      </c>
      <c r="H10700" s="4" t="str">
        <f aca="false">IF($A10700="","",EDATE(INDEX(CARTAO_COMPRAS!$J:$J,INT((ROW()-2)/20)+2),MOD(ROW()-2,20)))</f>
        <v/>
      </c>
      <c r="I10700" s="4" t="str">
        <f aca="false">IF($H10700="","",$H10700-WEEKDAY($H10700,2)+1)</f>
        <v/>
      </c>
      <c r="J10700" s="4" t="str">
        <f aca="false">IF($I10700="","",$I10700+6)</f>
        <v/>
      </c>
      <c r="K10700" s="6" t="str">
        <f aca="false">IF($H10700="","",DATE(YEAR($H10700),MONTH($H10700),1))</f>
        <v/>
      </c>
      <c r="L10700" s="0" t="str">
        <f aca="false">IF($A10700="","",INDEX(CARTAO_COMPRAS!$K:$K,INT((ROW()-2)/20)+2))</f>
        <v/>
      </c>
      <c r="M10700" s="0" t="str">
        <f aca="false">IF($A10700="","","Compra no cartão")</f>
        <v/>
      </c>
    </row>
    <row r="10701" customFormat="false" ht="13.5" hidden="false" customHeight="false" outlineLevel="0" collapsed="false">
      <c r="A10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1" s="0" t="str">
        <f aca="false">IF($A10701="","",INDEX(CARTAO_COMPRAS!$C:$C,INT((ROW()-2)/20)+2))</f>
        <v/>
      </c>
      <c r="C10701" s="0" t="str">
        <f aca="false">IF($A10701="","",INDEX(CARTAO_COMPRAS!$D:$D,INT((ROW()-2)/20)+2))</f>
        <v/>
      </c>
      <c r="D10701" s="0" t="str">
        <f aca="false">IF($A10701="","",INDEX(CARTAO_COMPRAS!$E:$E,INT((ROW()-2)/20)+2))</f>
        <v/>
      </c>
      <c r="E10701" s="0" t="str">
        <f aca="false">IF($A10701="","",INDEX(CARTAO_COMPRAS!$H:$H,INT((ROW()-2)/20)+2)+MOD(ROW()-2,20))</f>
        <v/>
      </c>
      <c r="F10701" s="0" t="str">
        <f aca="false">IF($A10701="","",INDEX(CARTAO_COMPRAS!$G:$G,INT((ROW()-2)/20)+2))</f>
        <v/>
      </c>
      <c r="G10701" s="5" t="str">
        <f aca="false">IF($A10701="","",INDEX(CARTAO_COMPRAS!$I:$I,INT((ROW()-2)/20)+2))</f>
        <v/>
      </c>
      <c r="H10701" s="4" t="str">
        <f aca="false">IF($A10701="","",EDATE(INDEX(CARTAO_COMPRAS!$J:$J,INT((ROW()-2)/20)+2),MOD(ROW()-2,20)))</f>
        <v/>
      </c>
      <c r="I10701" s="4" t="str">
        <f aca="false">IF($H10701="","",$H10701-WEEKDAY($H10701,2)+1)</f>
        <v/>
      </c>
      <c r="J10701" s="4" t="str">
        <f aca="false">IF($I10701="","",$I10701+6)</f>
        <v/>
      </c>
      <c r="K10701" s="6" t="str">
        <f aca="false">IF($H10701="","",DATE(YEAR($H10701),MONTH($H10701),1))</f>
        <v/>
      </c>
      <c r="L10701" s="0" t="str">
        <f aca="false">IF($A10701="","",INDEX(CARTAO_COMPRAS!$K:$K,INT((ROW()-2)/20)+2))</f>
        <v/>
      </c>
      <c r="M10701" s="0" t="str">
        <f aca="false">IF($A10701="","","Compra no cartão")</f>
        <v/>
      </c>
    </row>
    <row r="10702" customFormat="false" ht="13.5" hidden="false" customHeight="false" outlineLevel="0" collapsed="false">
      <c r="A107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2" s="0" t="str">
        <f aca="false">IF($A10702="","",INDEX(CARTAO_COMPRAS!$C:$C,INT((ROW()-2)/20)+2))</f>
        <v/>
      </c>
      <c r="C10702" s="0" t="str">
        <f aca="false">IF($A10702="","",INDEX(CARTAO_COMPRAS!$D:$D,INT((ROW()-2)/20)+2))</f>
        <v/>
      </c>
      <c r="D10702" s="0" t="str">
        <f aca="false">IF($A10702="","",INDEX(CARTAO_COMPRAS!$E:$E,INT((ROW()-2)/20)+2))</f>
        <v/>
      </c>
      <c r="E10702" s="0" t="str">
        <f aca="false">IF($A10702="","",INDEX(CARTAO_COMPRAS!$H:$H,INT((ROW()-2)/20)+2)+MOD(ROW()-2,20))</f>
        <v/>
      </c>
      <c r="F10702" s="0" t="str">
        <f aca="false">IF($A10702="","",INDEX(CARTAO_COMPRAS!$G:$G,INT((ROW()-2)/20)+2))</f>
        <v/>
      </c>
      <c r="G10702" s="5" t="str">
        <f aca="false">IF($A10702="","",INDEX(CARTAO_COMPRAS!$I:$I,INT((ROW()-2)/20)+2))</f>
        <v/>
      </c>
      <c r="H10702" s="4" t="str">
        <f aca="false">IF($A10702="","",EDATE(INDEX(CARTAO_COMPRAS!$J:$J,INT((ROW()-2)/20)+2),MOD(ROW()-2,20)))</f>
        <v/>
      </c>
      <c r="I10702" s="4" t="str">
        <f aca="false">IF($H10702="","",$H10702-WEEKDAY($H10702,2)+1)</f>
        <v/>
      </c>
      <c r="J10702" s="4" t="str">
        <f aca="false">IF($I10702="","",$I10702+6)</f>
        <v/>
      </c>
      <c r="K10702" s="6" t="str">
        <f aca="false">IF($H10702="","",DATE(YEAR($H10702),MONTH($H10702),1))</f>
        <v/>
      </c>
      <c r="L10702" s="0" t="str">
        <f aca="false">IF($A10702="","",INDEX(CARTAO_COMPRAS!$K:$K,INT((ROW()-2)/20)+2))</f>
        <v/>
      </c>
      <c r="M10702" s="0" t="str">
        <f aca="false">IF($A10702="","","Compra no cartão")</f>
        <v/>
      </c>
    </row>
    <row r="10703" customFormat="false" ht="13.5" hidden="false" customHeight="false" outlineLevel="0" collapsed="false">
      <c r="A10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3" s="0" t="str">
        <f aca="false">IF($A10703="","",INDEX(CARTAO_COMPRAS!$C:$C,INT((ROW()-2)/20)+2))</f>
        <v/>
      </c>
      <c r="C10703" s="0" t="str">
        <f aca="false">IF($A10703="","",INDEX(CARTAO_COMPRAS!$D:$D,INT((ROW()-2)/20)+2))</f>
        <v/>
      </c>
      <c r="D10703" s="0" t="str">
        <f aca="false">IF($A10703="","",INDEX(CARTAO_COMPRAS!$E:$E,INT((ROW()-2)/20)+2))</f>
        <v/>
      </c>
      <c r="E10703" s="0" t="str">
        <f aca="false">IF($A10703="","",INDEX(CARTAO_COMPRAS!$H:$H,INT((ROW()-2)/20)+2)+MOD(ROW()-2,20))</f>
        <v/>
      </c>
      <c r="F10703" s="0" t="str">
        <f aca="false">IF($A10703="","",INDEX(CARTAO_COMPRAS!$G:$G,INT((ROW()-2)/20)+2))</f>
        <v/>
      </c>
      <c r="G10703" s="5" t="str">
        <f aca="false">IF($A10703="","",INDEX(CARTAO_COMPRAS!$I:$I,INT((ROW()-2)/20)+2))</f>
        <v/>
      </c>
      <c r="H10703" s="4" t="str">
        <f aca="false">IF($A10703="","",EDATE(INDEX(CARTAO_COMPRAS!$J:$J,INT((ROW()-2)/20)+2),MOD(ROW()-2,20)))</f>
        <v/>
      </c>
      <c r="I10703" s="4" t="str">
        <f aca="false">IF($H10703="","",$H10703-WEEKDAY($H10703,2)+1)</f>
        <v/>
      </c>
      <c r="J10703" s="4" t="str">
        <f aca="false">IF($I10703="","",$I10703+6)</f>
        <v/>
      </c>
      <c r="K10703" s="6" t="str">
        <f aca="false">IF($H10703="","",DATE(YEAR($H10703),MONTH($H10703),1))</f>
        <v/>
      </c>
      <c r="L10703" s="0" t="str">
        <f aca="false">IF($A10703="","",INDEX(CARTAO_COMPRAS!$K:$K,INT((ROW()-2)/20)+2))</f>
        <v/>
      </c>
      <c r="M10703" s="0" t="str">
        <f aca="false">IF($A10703="","","Compra no cartão")</f>
        <v/>
      </c>
    </row>
    <row r="10704" customFormat="false" ht="13.5" hidden="false" customHeight="false" outlineLevel="0" collapsed="false">
      <c r="A10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4" s="0" t="str">
        <f aca="false">IF($A10704="","",INDEX(CARTAO_COMPRAS!$C:$C,INT((ROW()-2)/20)+2))</f>
        <v/>
      </c>
      <c r="C10704" s="0" t="str">
        <f aca="false">IF($A10704="","",INDEX(CARTAO_COMPRAS!$D:$D,INT((ROW()-2)/20)+2))</f>
        <v/>
      </c>
      <c r="D10704" s="0" t="str">
        <f aca="false">IF($A10704="","",INDEX(CARTAO_COMPRAS!$E:$E,INT((ROW()-2)/20)+2))</f>
        <v/>
      </c>
      <c r="E10704" s="0" t="str">
        <f aca="false">IF($A10704="","",INDEX(CARTAO_COMPRAS!$H:$H,INT((ROW()-2)/20)+2)+MOD(ROW()-2,20))</f>
        <v/>
      </c>
      <c r="F10704" s="0" t="str">
        <f aca="false">IF($A10704="","",INDEX(CARTAO_COMPRAS!$G:$G,INT((ROW()-2)/20)+2))</f>
        <v/>
      </c>
      <c r="G10704" s="5" t="str">
        <f aca="false">IF($A10704="","",INDEX(CARTAO_COMPRAS!$I:$I,INT((ROW()-2)/20)+2))</f>
        <v/>
      </c>
      <c r="H10704" s="4" t="str">
        <f aca="false">IF($A10704="","",EDATE(INDEX(CARTAO_COMPRAS!$J:$J,INT((ROW()-2)/20)+2),MOD(ROW()-2,20)))</f>
        <v/>
      </c>
      <c r="I10704" s="4" t="str">
        <f aca="false">IF($H10704="","",$H10704-WEEKDAY($H10704,2)+1)</f>
        <v/>
      </c>
      <c r="J10704" s="4" t="str">
        <f aca="false">IF($I10704="","",$I10704+6)</f>
        <v/>
      </c>
      <c r="K10704" s="6" t="str">
        <f aca="false">IF($H10704="","",DATE(YEAR($H10704),MONTH($H10704),1))</f>
        <v/>
      </c>
      <c r="L10704" s="0" t="str">
        <f aca="false">IF($A10704="","",INDEX(CARTAO_COMPRAS!$K:$K,INT((ROW()-2)/20)+2))</f>
        <v/>
      </c>
      <c r="M10704" s="0" t="str">
        <f aca="false">IF($A10704="","","Compra no cartão")</f>
        <v/>
      </c>
    </row>
    <row r="10705" customFormat="false" ht="13.5" hidden="false" customHeight="false" outlineLevel="0" collapsed="false">
      <c r="A10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5" s="0" t="str">
        <f aca="false">IF($A10705="","",INDEX(CARTAO_COMPRAS!$C:$C,INT((ROW()-2)/20)+2))</f>
        <v/>
      </c>
      <c r="C10705" s="0" t="str">
        <f aca="false">IF($A10705="","",INDEX(CARTAO_COMPRAS!$D:$D,INT((ROW()-2)/20)+2))</f>
        <v/>
      </c>
      <c r="D10705" s="0" t="str">
        <f aca="false">IF($A10705="","",INDEX(CARTAO_COMPRAS!$E:$E,INT((ROW()-2)/20)+2))</f>
        <v/>
      </c>
      <c r="E10705" s="0" t="str">
        <f aca="false">IF($A10705="","",INDEX(CARTAO_COMPRAS!$H:$H,INT((ROW()-2)/20)+2)+MOD(ROW()-2,20))</f>
        <v/>
      </c>
      <c r="F10705" s="0" t="str">
        <f aca="false">IF($A10705="","",INDEX(CARTAO_COMPRAS!$G:$G,INT((ROW()-2)/20)+2))</f>
        <v/>
      </c>
      <c r="G10705" s="5" t="str">
        <f aca="false">IF($A10705="","",INDEX(CARTAO_COMPRAS!$I:$I,INT((ROW()-2)/20)+2))</f>
        <v/>
      </c>
      <c r="H10705" s="4" t="str">
        <f aca="false">IF($A10705="","",EDATE(INDEX(CARTAO_COMPRAS!$J:$J,INT((ROW()-2)/20)+2),MOD(ROW()-2,20)))</f>
        <v/>
      </c>
      <c r="I10705" s="4" t="str">
        <f aca="false">IF($H10705="","",$H10705-WEEKDAY($H10705,2)+1)</f>
        <v/>
      </c>
      <c r="J10705" s="4" t="str">
        <f aca="false">IF($I10705="","",$I10705+6)</f>
        <v/>
      </c>
      <c r="K10705" s="6" t="str">
        <f aca="false">IF($H10705="","",DATE(YEAR($H10705),MONTH($H10705),1))</f>
        <v/>
      </c>
      <c r="L10705" s="0" t="str">
        <f aca="false">IF($A10705="","",INDEX(CARTAO_COMPRAS!$K:$K,INT((ROW()-2)/20)+2))</f>
        <v/>
      </c>
      <c r="M10705" s="0" t="str">
        <f aca="false">IF($A10705="","","Compra no cartão")</f>
        <v/>
      </c>
    </row>
    <row r="10706" customFormat="false" ht="13.5" hidden="false" customHeight="false" outlineLevel="0" collapsed="false">
      <c r="A10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6" s="0" t="str">
        <f aca="false">IF($A10706="","",INDEX(CARTAO_COMPRAS!$C:$C,INT((ROW()-2)/20)+2))</f>
        <v/>
      </c>
      <c r="C10706" s="0" t="str">
        <f aca="false">IF($A10706="","",INDEX(CARTAO_COMPRAS!$D:$D,INT((ROW()-2)/20)+2))</f>
        <v/>
      </c>
      <c r="D10706" s="0" t="str">
        <f aca="false">IF($A10706="","",INDEX(CARTAO_COMPRAS!$E:$E,INT((ROW()-2)/20)+2))</f>
        <v/>
      </c>
      <c r="E10706" s="0" t="str">
        <f aca="false">IF($A10706="","",INDEX(CARTAO_COMPRAS!$H:$H,INT((ROW()-2)/20)+2)+MOD(ROW()-2,20))</f>
        <v/>
      </c>
      <c r="F10706" s="0" t="str">
        <f aca="false">IF($A10706="","",INDEX(CARTAO_COMPRAS!$G:$G,INT((ROW()-2)/20)+2))</f>
        <v/>
      </c>
      <c r="G10706" s="5" t="str">
        <f aca="false">IF($A10706="","",INDEX(CARTAO_COMPRAS!$I:$I,INT((ROW()-2)/20)+2))</f>
        <v/>
      </c>
      <c r="H10706" s="4" t="str">
        <f aca="false">IF($A10706="","",EDATE(INDEX(CARTAO_COMPRAS!$J:$J,INT((ROW()-2)/20)+2),MOD(ROW()-2,20)))</f>
        <v/>
      </c>
      <c r="I10706" s="4" t="str">
        <f aca="false">IF($H10706="","",$H10706-WEEKDAY($H10706,2)+1)</f>
        <v/>
      </c>
      <c r="J10706" s="4" t="str">
        <f aca="false">IF($I10706="","",$I10706+6)</f>
        <v/>
      </c>
      <c r="K10706" s="6" t="str">
        <f aca="false">IF($H10706="","",DATE(YEAR($H10706),MONTH($H10706),1))</f>
        <v/>
      </c>
      <c r="L10706" s="0" t="str">
        <f aca="false">IF($A10706="","",INDEX(CARTAO_COMPRAS!$K:$K,INT((ROW()-2)/20)+2))</f>
        <v/>
      </c>
      <c r="M10706" s="0" t="str">
        <f aca="false">IF($A10706="","","Compra no cartão")</f>
        <v/>
      </c>
    </row>
    <row r="10707" customFormat="false" ht="13.5" hidden="false" customHeight="false" outlineLevel="0" collapsed="false">
      <c r="A10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7" s="0" t="str">
        <f aca="false">IF($A10707="","",INDEX(CARTAO_COMPRAS!$C:$C,INT((ROW()-2)/20)+2))</f>
        <v/>
      </c>
      <c r="C10707" s="0" t="str">
        <f aca="false">IF($A10707="","",INDEX(CARTAO_COMPRAS!$D:$D,INT((ROW()-2)/20)+2))</f>
        <v/>
      </c>
      <c r="D10707" s="0" t="str">
        <f aca="false">IF($A10707="","",INDEX(CARTAO_COMPRAS!$E:$E,INT((ROW()-2)/20)+2))</f>
        <v/>
      </c>
      <c r="E10707" s="0" t="str">
        <f aca="false">IF($A10707="","",INDEX(CARTAO_COMPRAS!$H:$H,INT((ROW()-2)/20)+2)+MOD(ROW()-2,20))</f>
        <v/>
      </c>
      <c r="F10707" s="0" t="str">
        <f aca="false">IF($A10707="","",INDEX(CARTAO_COMPRAS!$G:$G,INT((ROW()-2)/20)+2))</f>
        <v/>
      </c>
      <c r="G10707" s="5" t="str">
        <f aca="false">IF($A10707="","",INDEX(CARTAO_COMPRAS!$I:$I,INT((ROW()-2)/20)+2))</f>
        <v/>
      </c>
      <c r="H10707" s="4" t="str">
        <f aca="false">IF($A10707="","",EDATE(INDEX(CARTAO_COMPRAS!$J:$J,INT((ROW()-2)/20)+2),MOD(ROW()-2,20)))</f>
        <v/>
      </c>
      <c r="I10707" s="4" t="str">
        <f aca="false">IF($H10707="","",$H10707-WEEKDAY($H10707,2)+1)</f>
        <v/>
      </c>
      <c r="J10707" s="4" t="str">
        <f aca="false">IF($I10707="","",$I10707+6)</f>
        <v/>
      </c>
      <c r="K10707" s="6" t="str">
        <f aca="false">IF($H10707="","",DATE(YEAR($H10707),MONTH($H10707),1))</f>
        <v/>
      </c>
      <c r="L10707" s="0" t="str">
        <f aca="false">IF($A10707="","",INDEX(CARTAO_COMPRAS!$K:$K,INT((ROW()-2)/20)+2))</f>
        <v/>
      </c>
      <c r="M10707" s="0" t="str">
        <f aca="false">IF($A10707="","","Compra no cartão")</f>
        <v/>
      </c>
    </row>
    <row r="10708" customFormat="false" ht="13.5" hidden="false" customHeight="false" outlineLevel="0" collapsed="false">
      <c r="A10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8" s="0" t="str">
        <f aca="false">IF($A10708="","",INDEX(CARTAO_COMPRAS!$C:$C,INT((ROW()-2)/20)+2))</f>
        <v/>
      </c>
      <c r="C10708" s="0" t="str">
        <f aca="false">IF($A10708="","",INDEX(CARTAO_COMPRAS!$D:$D,INT((ROW()-2)/20)+2))</f>
        <v/>
      </c>
      <c r="D10708" s="0" t="str">
        <f aca="false">IF($A10708="","",INDEX(CARTAO_COMPRAS!$E:$E,INT((ROW()-2)/20)+2))</f>
        <v/>
      </c>
      <c r="E10708" s="0" t="str">
        <f aca="false">IF($A10708="","",INDEX(CARTAO_COMPRAS!$H:$H,INT((ROW()-2)/20)+2)+MOD(ROW()-2,20))</f>
        <v/>
      </c>
      <c r="F10708" s="0" t="str">
        <f aca="false">IF($A10708="","",INDEX(CARTAO_COMPRAS!$G:$G,INT((ROW()-2)/20)+2))</f>
        <v/>
      </c>
      <c r="G10708" s="5" t="str">
        <f aca="false">IF($A10708="","",INDEX(CARTAO_COMPRAS!$I:$I,INT((ROW()-2)/20)+2))</f>
        <v/>
      </c>
      <c r="H10708" s="4" t="str">
        <f aca="false">IF($A10708="","",EDATE(INDEX(CARTAO_COMPRAS!$J:$J,INT((ROW()-2)/20)+2),MOD(ROW()-2,20)))</f>
        <v/>
      </c>
      <c r="I10708" s="4" t="str">
        <f aca="false">IF($H10708="","",$H10708-WEEKDAY($H10708,2)+1)</f>
        <v/>
      </c>
      <c r="J10708" s="4" t="str">
        <f aca="false">IF($I10708="","",$I10708+6)</f>
        <v/>
      </c>
      <c r="K10708" s="6" t="str">
        <f aca="false">IF($H10708="","",DATE(YEAR($H10708),MONTH($H10708),1))</f>
        <v/>
      </c>
      <c r="L10708" s="0" t="str">
        <f aca="false">IF($A10708="","",INDEX(CARTAO_COMPRAS!$K:$K,INT((ROW()-2)/20)+2))</f>
        <v/>
      </c>
      <c r="M10708" s="0" t="str">
        <f aca="false">IF($A10708="","","Compra no cartão")</f>
        <v/>
      </c>
    </row>
    <row r="10709" customFormat="false" ht="13.5" hidden="false" customHeight="false" outlineLevel="0" collapsed="false">
      <c r="A10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09" s="0" t="str">
        <f aca="false">IF($A10709="","",INDEX(CARTAO_COMPRAS!$C:$C,INT((ROW()-2)/20)+2))</f>
        <v/>
      </c>
      <c r="C10709" s="0" t="str">
        <f aca="false">IF($A10709="","",INDEX(CARTAO_COMPRAS!$D:$D,INT((ROW()-2)/20)+2))</f>
        <v/>
      </c>
      <c r="D10709" s="0" t="str">
        <f aca="false">IF($A10709="","",INDEX(CARTAO_COMPRAS!$E:$E,INT((ROW()-2)/20)+2))</f>
        <v/>
      </c>
      <c r="E10709" s="0" t="str">
        <f aca="false">IF($A10709="","",INDEX(CARTAO_COMPRAS!$H:$H,INT((ROW()-2)/20)+2)+MOD(ROW()-2,20))</f>
        <v/>
      </c>
      <c r="F10709" s="0" t="str">
        <f aca="false">IF($A10709="","",INDEX(CARTAO_COMPRAS!$G:$G,INT((ROW()-2)/20)+2))</f>
        <v/>
      </c>
      <c r="G10709" s="5" t="str">
        <f aca="false">IF($A10709="","",INDEX(CARTAO_COMPRAS!$I:$I,INT((ROW()-2)/20)+2))</f>
        <v/>
      </c>
      <c r="H10709" s="4" t="str">
        <f aca="false">IF($A10709="","",EDATE(INDEX(CARTAO_COMPRAS!$J:$J,INT((ROW()-2)/20)+2),MOD(ROW()-2,20)))</f>
        <v/>
      </c>
      <c r="I10709" s="4" t="str">
        <f aca="false">IF($H10709="","",$H10709-WEEKDAY($H10709,2)+1)</f>
        <v/>
      </c>
      <c r="J10709" s="4" t="str">
        <f aca="false">IF($I10709="","",$I10709+6)</f>
        <v/>
      </c>
      <c r="K10709" s="6" t="str">
        <f aca="false">IF($H10709="","",DATE(YEAR($H10709),MONTH($H10709),1))</f>
        <v/>
      </c>
      <c r="L10709" s="0" t="str">
        <f aca="false">IF($A10709="","",INDEX(CARTAO_COMPRAS!$K:$K,INT((ROW()-2)/20)+2))</f>
        <v/>
      </c>
      <c r="M10709" s="0" t="str">
        <f aca="false">IF($A10709="","","Compra no cartão")</f>
        <v/>
      </c>
    </row>
    <row r="10710" customFormat="false" ht="13.5" hidden="false" customHeight="false" outlineLevel="0" collapsed="false">
      <c r="A10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0" s="0" t="str">
        <f aca="false">IF($A10710="","",INDEX(CARTAO_COMPRAS!$C:$C,INT((ROW()-2)/20)+2))</f>
        <v/>
      </c>
      <c r="C10710" s="0" t="str">
        <f aca="false">IF($A10710="","",INDEX(CARTAO_COMPRAS!$D:$D,INT((ROW()-2)/20)+2))</f>
        <v/>
      </c>
      <c r="D10710" s="0" t="str">
        <f aca="false">IF($A10710="","",INDEX(CARTAO_COMPRAS!$E:$E,INT((ROW()-2)/20)+2))</f>
        <v/>
      </c>
      <c r="E10710" s="0" t="str">
        <f aca="false">IF($A10710="","",INDEX(CARTAO_COMPRAS!$H:$H,INT((ROW()-2)/20)+2)+MOD(ROW()-2,20))</f>
        <v/>
      </c>
      <c r="F10710" s="0" t="str">
        <f aca="false">IF($A10710="","",INDEX(CARTAO_COMPRAS!$G:$G,INT((ROW()-2)/20)+2))</f>
        <v/>
      </c>
      <c r="G10710" s="5" t="str">
        <f aca="false">IF($A10710="","",INDEX(CARTAO_COMPRAS!$I:$I,INT((ROW()-2)/20)+2))</f>
        <v/>
      </c>
      <c r="H10710" s="4" t="str">
        <f aca="false">IF($A10710="","",EDATE(INDEX(CARTAO_COMPRAS!$J:$J,INT((ROW()-2)/20)+2),MOD(ROW()-2,20)))</f>
        <v/>
      </c>
      <c r="I10710" s="4" t="str">
        <f aca="false">IF($H10710="","",$H10710-WEEKDAY($H10710,2)+1)</f>
        <v/>
      </c>
      <c r="J10710" s="4" t="str">
        <f aca="false">IF($I10710="","",$I10710+6)</f>
        <v/>
      </c>
      <c r="K10710" s="6" t="str">
        <f aca="false">IF($H10710="","",DATE(YEAR($H10710),MONTH($H10710),1))</f>
        <v/>
      </c>
      <c r="L10710" s="0" t="str">
        <f aca="false">IF($A10710="","",INDEX(CARTAO_COMPRAS!$K:$K,INT((ROW()-2)/20)+2))</f>
        <v/>
      </c>
      <c r="M10710" s="0" t="str">
        <f aca="false">IF($A10710="","","Compra no cartão")</f>
        <v/>
      </c>
    </row>
    <row r="10711" customFormat="false" ht="13.5" hidden="false" customHeight="false" outlineLevel="0" collapsed="false">
      <c r="A10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1" s="0" t="str">
        <f aca="false">IF($A10711="","",INDEX(CARTAO_COMPRAS!$C:$C,INT((ROW()-2)/20)+2))</f>
        <v/>
      </c>
      <c r="C10711" s="0" t="str">
        <f aca="false">IF($A10711="","",INDEX(CARTAO_COMPRAS!$D:$D,INT((ROW()-2)/20)+2))</f>
        <v/>
      </c>
      <c r="D10711" s="0" t="str">
        <f aca="false">IF($A10711="","",INDEX(CARTAO_COMPRAS!$E:$E,INT((ROW()-2)/20)+2))</f>
        <v/>
      </c>
      <c r="E10711" s="0" t="str">
        <f aca="false">IF($A10711="","",INDEX(CARTAO_COMPRAS!$H:$H,INT((ROW()-2)/20)+2)+MOD(ROW()-2,20))</f>
        <v/>
      </c>
      <c r="F10711" s="0" t="str">
        <f aca="false">IF($A10711="","",INDEX(CARTAO_COMPRAS!$G:$G,INT((ROW()-2)/20)+2))</f>
        <v/>
      </c>
      <c r="G10711" s="5" t="str">
        <f aca="false">IF($A10711="","",INDEX(CARTAO_COMPRAS!$I:$I,INT((ROW()-2)/20)+2))</f>
        <v/>
      </c>
      <c r="H10711" s="4" t="str">
        <f aca="false">IF($A10711="","",EDATE(INDEX(CARTAO_COMPRAS!$J:$J,INT((ROW()-2)/20)+2),MOD(ROW()-2,20)))</f>
        <v/>
      </c>
      <c r="I10711" s="4" t="str">
        <f aca="false">IF($H10711="","",$H10711-WEEKDAY($H10711,2)+1)</f>
        <v/>
      </c>
      <c r="J10711" s="4" t="str">
        <f aca="false">IF($I10711="","",$I10711+6)</f>
        <v/>
      </c>
      <c r="K10711" s="6" t="str">
        <f aca="false">IF($H10711="","",DATE(YEAR($H10711),MONTH($H10711),1))</f>
        <v/>
      </c>
      <c r="L10711" s="0" t="str">
        <f aca="false">IF($A10711="","",INDEX(CARTAO_COMPRAS!$K:$K,INT((ROW()-2)/20)+2))</f>
        <v/>
      </c>
      <c r="M10711" s="0" t="str">
        <f aca="false">IF($A10711="","","Compra no cartão")</f>
        <v/>
      </c>
    </row>
    <row r="10712" customFormat="false" ht="13.5" hidden="false" customHeight="false" outlineLevel="0" collapsed="false">
      <c r="A10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2" s="0" t="str">
        <f aca="false">IF($A10712="","",INDEX(CARTAO_COMPRAS!$C:$C,INT((ROW()-2)/20)+2))</f>
        <v/>
      </c>
      <c r="C10712" s="0" t="str">
        <f aca="false">IF($A10712="","",INDEX(CARTAO_COMPRAS!$D:$D,INT((ROW()-2)/20)+2))</f>
        <v/>
      </c>
      <c r="D10712" s="0" t="str">
        <f aca="false">IF($A10712="","",INDEX(CARTAO_COMPRAS!$E:$E,INT((ROW()-2)/20)+2))</f>
        <v/>
      </c>
      <c r="E10712" s="0" t="str">
        <f aca="false">IF($A10712="","",INDEX(CARTAO_COMPRAS!$H:$H,INT((ROW()-2)/20)+2)+MOD(ROW()-2,20))</f>
        <v/>
      </c>
      <c r="F10712" s="0" t="str">
        <f aca="false">IF($A10712="","",INDEX(CARTAO_COMPRAS!$G:$G,INT((ROW()-2)/20)+2))</f>
        <v/>
      </c>
      <c r="G10712" s="5" t="str">
        <f aca="false">IF($A10712="","",INDEX(CARTAO_COMPRAS!$I:$I,INT((ROW()-2)/20)+2))</f>
        <v/>
      </c>
      <c r="H10712" s="4" t="str">
        <f aca="false">IF($A10712="","",EDATE(INDEX(CARTAO_COMPRAS!$J:$J,INT((ROW()-2)/20)+2),MOD(ROW()-2,20)))</f>
        <v/>
      </c>
      <c r="I10712" s="4" t="str">
        <f aca="false">IF($H10712="","",$H10712-WEEKDAY($H10712,2)+1)</f>
        <v/>
      </c>
      <c r="J10712" s="4" t="str">
        <f aca="false">IF($I10712="","",$I10712+6)</f>
        <v/>
      </c>
      <c r="K10712" s="6" t="str">
        <f aca="false">IF($H10712="","",DATE(YEAR($H10712),MONTH($H10712),1))</f>
        <v/>
      </c>
      <c r="L10712" s="0" t="str">
        <f aca="false">IF($A10712="","",INDEX(CARTAO_COMPRAS!$K:$K,INT((ROW()-2)/20)+2))</f>
        <v/>
      </c>
      <c r="M10712" s="0" t="str">
        <f aca="false">IF($A10712="","","Compra no cartão")</f>
        <v/>
      </c>
    </row>
    <row r="10713" customFormat="false" ht="13.5" hidden="false" customHeight="false" outlineLevel="0" collapsed="false">
      <c r="A10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3" s="0" t="str">
        <f aca="false">IF($A10713="","",INDEX(CARTAO_COMPRAS!$C:$C,INT((ROW()-2)/20)+2))</f>
        <v/>
      </c>
      <c r="C10713" s="0" t="str">
        <f aca="false">IF($A10713="","",INDEX(CARTAO_COMPRAS!$D:$D,INT((ROW()-2)/20)+2))</f>
        <v/>
      </c>
      <c r="D10713" s="0" t="str">
        <f aca="false">IF($A10713="","",INDEX(CARTAO_COMPRAS!$E:$E,INT((ROW()-2)/20)+2))</f>
        <v/>
      </c>
      <c r="E10713" s="0" t="str">
        <f aca="false">IF($A10713="","",INDEX(CARTAO_COMPRAS!$H:$H,INT((ROW()-2)/20)+2)+MOD(ROW()-2,20))</f>
        <v/>
      </c>
      <c r="F10713" s="0" t="str">
        <f aca="false">IF($A10713="","",INDEX(CARTAO_COMPRAS!$G:$G,INT((ROW()-2)/20)+2))</f>
        <v/>
      </c>
      <c r="G10713" s="5" t="str">
        <f aca="false">IF($A10713="","",INDEX(CARTAO_COMPRAS!$I:$I,INT((ROW()-2)/20)+2))</f>
        <v/>
      </c>
      <c r="H10713" s="4" t="str">
        <f aca="false">IF($A10713="","",EDATE(INDEX(CARTAO_COMPRAS!$J:$J,INT((ROW()-2)/20)+2),MOD(ROW()-2,20)))</f>
        <v/>
      </c>
      <c r="I10713" s="4" t="str">
        <f aca="false">IF($H10713="","",$H10713-WEEKDAY($H10713,2)+1)</f>
        <v/>
      </c>
      <c r="J10713" s="4" t="str">
        <f aca="false">IF($I10713="","",$I10713+6)</f>
        <v/>
      </c>
      <c r="K10713" s="6" t="str">
        <f aca="false">IF($H10713="","",DATE(YEAR($H10713),MONTH($H10713),1))</f>
        <v/>
      </c>
      <c r="L10713" s="0" t="str">
        <f aca="false">IF($A10713="","",INDEX(CARTAO_COMPRAS!$K:$K,INT((ROW()-2)/20)+2))</f>
        <v/>
      </c>
      <c r="M10713" s="0" t="str">
        <f aca="false">IF($A10713="","","Compra no cartão")</f>
        <v/>
      </c>
    </row>
    <row r="10714" customFormat="false" ht="13.5" hidden="false" customHeight="false" outlineLevel="0" collapsed="false">
      <c r="A10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4" s="0" t="str">
        <f aca="false">IF($A10714="","",INDEX(CARTAO_COMPRAS!$C:$C,INT((ROW()-2)/20)+2))</f>
        <v/>
      </c>
      <c r="C10714" s="0" t="str">
        <f aca="false">IF($A10714="","",INDEX(CARTAO_COMPRAS!$D:$D,INT((ROW()-2)/20)+2))</f>
        <v/>
      </c>
      <c r="D10714" s="0" t="str">
        <f aca="false">IF($A10714="","",INDEX(CARTAO_COMPRAS!$E:$E,INT((ROW()-2)/20)+2))</f>
        <v/>
      </c>
      <c r="E10714" s="0" t="str">
        <f aca="false">IF($A10714="","",INDEX(CARTAO_COMPRAS!$H:$H,INT((ROW()-2)/20)+2)+MOD(ROW()-2,20))</f>
        <v/>
      </c>
      <c r="F10714" s="0" t="str">
        <f aca="false">IF($A10714="","",INDEX(CARTAO_COMPRAS!$G:$G,INT((ROW()-2)/20)+2))</f>
        <v/>
      </c>
      <c r="G10714" s="5" t="str">
        <f aca="false">IF($A10714="","",INDEX(CARTAO_COMPRAS!$I:$I,INT((ROW()-2)/20)+2))</f>
        <v/>
      </c>
      <c r="H10714" s="4" t="str">
        <f aca="false">IF($A10714="","",EDATE(INDEX(CARTAO_COMPRAS!$J:$J,INT((ROW()-2)/20)+2),MOD(ROW()-2,20)))</f>
        <v/>
      </c>
      <c r="I10714" s="4" t="str">
        <f aca="false">IF($H10714="","",$H10714-WEEKDAY($H10714,2)+1)</f>
        <v/>
      </c>
      <c r="J10714" s="4" t="str">
        <f aca="false">IF($I10714="","",$I10714+6)</f>
        <v/>
      </c>
      <c r="K10714" s="6" t="str">
        <f aca="false">IF($H10714="","",DATE(YEAR($H10714),MONTH($H10714),1))</f>
        <v/>
      </c>
      <c r="L10714" s="0" t="str">
        <f aca="false">IF($A10714="","",INDEX(CARTAO_COMPRAS!$K:$K,INT((ROW()-2)/20)+2))</f>
        <v/>
      </c>
      <c r="M10714" s="0" t="str">
        <f aca="false">IF($A10714="","","Compra no cartão")</f>
        <v/>
      </c>
    </row>
    <row r="10715" customFormat="false" ht="13.5" hidden="false" customHeight="false" outlineLevel="0" collapsed="false">
      <c r="A10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5" s="0" t="str">
        <f aca="false">IF($A10715="","",INDEX(CARTAO_COMPRAS!$C:$C,INT((ROW()-2)/20)+2))</f>
        <v/>
      </c>
      <c r="C10715" s="0" t="str">
        <f aca="false">IF($A10715="","",INDEX(CARTAO_COMPRAS!$D:$D,INT((ROW()-2)/20)+2))</f>
        <v/>
      </c>
      <c r="D10715" s="0" t="str">
        <f aca="false">IF($A10715="","",INDEX(CARTAO_COMPRAS!$E:$E,INT((ROW()-2)/20)+2))</f>
        <v/>
      </c>
      <c r="E10715" s="0" t="str">
        <f aca="false">IF($A10715="","",INDEX(CARTAO_COMPRAS!$H:$H,INT((ROW()-2)/20)+2)+MOD(ROW()-2,20))</f>
        <v/>
      </c>
      <c r="F10715" s="0" t="str">
        <f aca="false">IF($A10715="","",INDEX(CARTAO_COMPRAS!$G:$G,INT((ROW()-2)/20)+2))</f>
        <v/>
      </c>
      <c r="G10715" s="5" t="str">
        <f aca="false">IF($A10715="","",INDEX(CARTAO_COMPRAS!$I:$I,INT((ROW()-2)/20)+2))</f>
        <v/>
      </c>
      <c r="H10715" s="4" t="str">
        <f aca="false">IF($A10715="","",EDATE(INDEX(CARTAO_COMPRAS!$J:$J,INT((ROW()-2)/20)+2),MOD(ROW()-2,20)))</f>
        <v/>
      </c>
      <c r="I10715" s="4" t="str">
        <f aca="false">IF($H10715="","",$H10715-WEEKDAY($H10715,2)+1)</f>
        <v/>
      </c>
      <c r="J10715" s="4" t="str">
        <f aca="false">IF($I10715="","",$I10715+6)</f>
        <v/>
      </c>
      <c r="K10715" s="6" t="str">
        <f aca="false">IF($H10715="","",DATE(YEAR($H10715),MONTH($H10715),1))</f>
        <v/>
      </c>
      <c r="L10715" s="0" t="str">
        <f aca="false">IF($A10715="","",INDEX(CARTAO_COMPRAS!$K:$K,INT((ROW()-2)/20)+2))</f>
        <v/>
      </c>
      <c r="M10715" s="0" t="str">
        <f aca="false">IF($A10715="","","Compra no cartão")</f>
        <v/>
      </c>
    </row>
    <row r="10716" customFormat="false" ht="13.5" hidden="false" customHeight="false" outlineLevel="0" collapsed="false">
      <c r="A10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6" s="0" t="str">
        <f aca="false">IF($A10716="","",INDEX(CARTAO_COMPRAS!$C:$C,INT((ROW()-2)/20)+2))</f>
        <v/>
      </c>
      <c r="C10716" s="0" t="str">
        <f aca="false">IF($A10716="","",INDEX(CARTAO_COMPRAS!$D:$D,INT((ROW()-2)/20)+2))</f>
        <v/>
      </c>
      <c r="D10716" s="0" t="str">
        <f aca="false">IF($A10716="","",INDEX(CARTAO_COMPRAS!$E:$E,INT((ROW()-2)/20)+2))</f>
        <v/>
      </c>
      <c r="E10716" s="0" t="str">
        <f aca="false">IF($A10716="","",INDEX(CARTAO_COMPRAS!$H:$H,INT((ROW()-2)/20)+2)+MOD(ROW()-2,20))</f>
        <v/>
      </c>
      <c r="F10716" s="0" t="str">
        <f aca="false">IF($A10716="","",INDEX(CARTAO_COMPRAS!$G:$G,INT((ROW()-2)/20)+2))</f>
        <v/>
      </c>
      <c r="G10716" s="5" t="str">
        <f aca="false">IF($A10716="","",INDEX(CARTAO_COMPRAS!$I:$I,INT((ROW()-2)/20)+2))</f>
        <v/>
      </c>
      <c r="H10716" s="4" t="str">
        <f aca="false">IF($A10716="","",EDATE(INDEX(CARTAO_COMPRAS!$J:$J,INT((ROW()-2)/20)+2),MOD(ROW()-2,20)))</f>
        <v/>
      </c>
      <c r="I10716" s="4" t="str">
        <f aca="false">IF($H10716="","",$H10716-WEEKDAY($H10716,2)+1)</f>
        <v/>
      </c>
      <c r="J10716" s="4" t="str">
        <f aca="false">IF($I10716="","",$I10716+6)</f>
        <v/>
      </c>
      <c r="K10716" s="6" t="str">
        <f aca="false">IF($H10716="","",DATE(YEAR($H10716),MONTH($H10716),1))</f>
        <v/>
      </c>
      <c r="L10716" s="0" t="str">
        <f aca="false">IF($A10716="","",INDEX(CARTAO_COMPRAS!$K:$K,INT((ROW()-2)/20)+2))</f>
        <v/>
      </c>
      <c r="M10716" s="0" t="str">
        <f aca="false">IF($A10716="","","Compra no cartão")</f>
        <v/>
      </c>
    </row>
    <row r="10717" customFormat="false" ht="13.5" hidden="false" customHeight="false" outlineLevel="0" collapsed="false">
      <c r="A10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7" s="0" t="str">
        <f aca="false">IF($A10717="","",INDEX(CARTAO_COMPRAS!$C:$C,INT((ROW()-2)/20)+2))</f>
        <v/>
      </c>
      <c r="C10717" s="0" t="str">
        <f aca="false">IF($A10717="","",INDEX(CARTAO_COMPRAS!$D:$D,INT((ROW()-2)/20)+2))</f>
        <v/>
      </c>
      <c r="D10717" s="0" t="str">
        <f aca="false">IF($A10717="","",INDEX(CARTAO_COMPRAS!$E:$E,INT((ROW()-2)/20)+2))</f>
        <v/>
      </c>
      <c r="E10717" s="0" t="str">
        <f aca="false">IF($A10717="","",INDEX(CARTAO_COMPRAS!$H:$H,INT((ROW()-2)/20)+2)+MOD(ROW()-2,20))</f>
        <v/>
      </c>
      <c r="F10717" s="0" t="str">
        <f aca="false">IF($A10717="","",INDEX(CARTAO_COMPRAS!$G:$G,INT((ROW()-2)/20)+2))</f>
        <v/>
      </c>
      <c r="G10717" s="5" t="str">
        <f aca="false">IF($A10717="","",INDEX(CARTAO_COMPRAS!$I:$I,INT((ROW()-2)/20)+2))</f>
        <v/>
      </c>
      <c r="H10717" s="4" t="str">
        <f aca="false">IF($A10717="","",EDATE(INDEX(CARTAO_COMPRAS!$J:$J,INT((ROW()-2)/20)+2),MOD(ROW()-2,20)))</f>
        <v/>
      </c>
      <c r="I10717" s="4" t="str">
        <f aca="false">IF($H10717="","",$H10717-WEEKDAY($H10717,2)+1)</f>
        <v/>
      </c>
      <c r="J10717" s="4" t="str">
        <f aca="false">IF($I10717="","",$I10717+6)</f>
        <v/>
      </c>
      <c r="K10717" s="6" t="str">
        <f aca="false">IF($H10717="","",DATE(YEAR($H10717),MONTH($H10717),1))</f>
        <v/>
      </c>
      <c r="L10717" s="0" t="str">
        <f aca="false">IF($A10717="","",INDEX(CARTAO_COMPRAS!$K:$K,INT((ROW()-2)/20)+2))</f>
        <v/>
      </c>
      <c r="M10717" s="0" t="str">
        <f aca="false">IF($A10717="","","Compra no cartão")</f>
        <v/>
      </c>
    </row>
    <row r="10718" customFormat="false" ht="13.5" hidden="false" customHeight="false" outlineLevel="0" collapsed="false">
      <c r="A10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8" s="0" t="str">
        <f aca="false">IF($A10718="","",INDEX(CARTAO_COMPRAS!$C:$C,INT((ROW()-2)/20)+2))</f>
        <v/>
      </c>
      <c r="C10718" s="0" t="str">
        <f aca="false">IF($A10718="","",INDEX(CARTAO_COMPRAS!$D:$D,INT((ROW()-2)/20)+2))</f>
        <v/>
      </c>
      <c r="D10718" s="0" t="str">
        <f aca="false">IF($A10718="","",INDEX(CARTAO_COMPRAS!$E:$E,INT((ROW()-2)/20)+2))</f>
        <v/>
      </c>
      <c r="E10718" s="0" t="str">
        <f aca="false">IF($A10718="","",INDEX(CARTAO_COMPRAS!$H:$H,INT((ROW()-2)/20)+2)+MOD(ROW()-2,20))</f>
        <v/>
      </c>
      <c r="F10718" s="0" t="str">
        <f aca="false">IF($A10718="","",INDEX(CARTAO_COMPRAS!$G:$G,INT((ROW()-2)/20)+2))</f>
        <v/>
      </c>
      <c r="G10718" s="5" t="str">
        <f aca="false">IF($A10718="","",INDEX(CARTAO_COMPRAS!$I:$I,INT((ROW()-2)/20)+2))</f>
        <v/>
      </c>
      <c r="H10718" s="4" t="str">
        <f aca="false">IF($A10718="","",EDATE(INDEX(CARTAO_COMPRAS!$J:$J,INT((ROW()-2)/20)+2),MOD(ROW()-2,20)))</f>
        <v/>
      </c>
      <c r="I10718" s="4" t="str">
        <f aca="false">IF($H10718="","",$H10718-WEEKDAY($H10718,2)+1)</f>
        <v/>
      </c>
      <c r="J10718" s="4" t="str">
        <f aca="false">IF($I10718="","",$I10718+6)</f>
        <v/>
      </c>
      <c r="K10718" s="6" t="str">
        <f aca="false">IF($H10718="","",DATE(YEAR($H10718),MONTH($H10718),1))</f>
        <v/>
      </c>
      <c r="L10718" s="0" t="str">
        <f aca="false">IF($A10718="","",INDEX(CARTAO_COMPRAS!$K:$K,INT((ROW()-2)/20)+2))</f>
        <v/>
      </c>
      <c r="M10718" s="0" t="str">
        <f aca="false">IF($A10718="","","Compra no cartão")</f>
        <v/>
      </c>
    </row>
    <row r="10719" customFormat="false" ht="13.5" hidden="false" customHeight="false" outlineLevel="0" collapsed="false">
      <c r="A10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19" s="0" t="str">
        <f aca="false">IF($A10719="","",INDEX(CARTAO_COMPRAS!$C:$C,INT((ROW()-2)/20)+2))</f>
        <v/>
      </c>
      <c r="C10719" s="0" t="str">
        <f aca="false">IF($A10719="","",INDEX(CARTAO_COMPRAS!$D:$D,INT((ROW()-2)/20)+2))</f>
        <v/>
      </c>
      <c r="D10719" s="0" t="str">
        <f aca="false">IF($A10719="","",INDEX(CARTAO_COMPRAS!$E:$E,INT((ROW()-2)/20)+2))</f>
        <v/>
      </c>
      <c r="E10719" s="0" t="str">
        <f aca="false">IF($A10719="","",INDEX(CARTAO_COMPRAS!$H:$H,INT((ROW()-2)/20)+2)+MOD(ROW()-2,20))</f>
        <v/>
      </c>
      <c r="F10719" s="0" t="str">
        <f aca="false">IF($A10719="","",INDEX(CARTAO_COMPRAS!$G:$G,INT((ROW()-2)/20)+2))</f>
        <v/>
      </c>
      <c r="G10719" s="5" t="str">
        <f aca="false">IF($A10719="","",INDEX(CARTAO_COMPRAS!$I:$I,INT((ROW()-2)/20)+2))</f>
        <v/>
      </c>
      <c r="H10719" s="4" t="str">
        <f aca="false">IF($A10719="","",EDATE(INDEX(CARTAO_COMPRAS!$J:$J,INT((ROW()-2)/20)+2),MOD(ROW()-2,20)))</f>
        <v/>
      </c>
      <c r="I10719" s="4" t="str">
        <f aca="false">IF($H10719="","",$H10719-WEEKDAY($H10719,2)+1)</f>
        <v/>
      </c>
      <c r="J10719" s="4" t="str">
        <f aca="false">IF($I10719="","",$I10719+6)</f>
        <v/>
      </c>
      <c r="K10719" s="6" t="str">
        <f aca="false">IF($H10719="","",DATE(YEAR($H10719),MONTH($H10719),1))</f>
        <v/>
      </c>
      <c r="L10719" s="0" t="str">
        <f aca="false">IF($A10719="","",INDEX(CARTAO_COMPRAS!$K:$K,INT((ROW()-2)/20)+2))</f>
        <v/>
      </c>
      <c r="M10719" s="0" t="str">
        <f aca="false">IF($A10719="","","Compra no cartão")</f>
        <v/>
      </c>
    </row>
    <row r="10720" customFormat="false" ht="13.5" hidden="false" customHeight="false" outlineLevel="0" collapsed="false">
      <c r="A10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0" s="0" t="str">
        <f aca="false">IF($A10720="","",INDEX(CARTAO_COMPRAS!$C:$C,INT((ROW()-2)/20)+2))</f>
        <v/>
      </c>
      <c r="C10720" s="0" t="str">
        <f aca="false">IF($A10720="","",INDEX(CARTAO_COMPRAS!$D:$D,INT((ROW()-2)/20)+2))</f>
        <v/>
      </c>
      <c r="D10720" s="0" t="str">
        <f aca="false">IF($A10720="","",INDEX(CARTAO_COMPRAS!$E:$E,INT((ROW()-2)/20)+2))</f>
        <v/>
      </c>
      <c r="E10720" s="0" t="str">
        <f aca="false">IF($A10720="","",INDEX(CARTAO_COMPRAS!$H:$H,INT((ROW()-2)/20)+2)+MOD(ROW()-2,20))</f>
        <v/>
      </c>
      <c r="F10720" s="0" t="str">
        <f aca="false">IF($A10720="","",INDEX(CARTAO_COMPRAS!$G:$G,INT((ROW()-2)/20)+2))</f>
        <v/>
      </c>
      <c r="G10720" s="5" t="str">
        <f aca="false">IF($A10720="","",INDEX(CARTAO_COMPRAS!$I:$I,INT((ROW()-2)/20)+2))</f>
        <v/>
      </c>
      <c r="H10720" s="4" t="str">
        <f aca="false">IF($A10720="","",EDATE(INDEX(CARTAO_COMPRAS!$J:$J,INT((ROW()-2)/20)+2),MOD(ROW()-2,20)))</f>
        <v/>
      </c>
      <c r="I10720" s="4" t="str">
        <f aca="false">IF($H10720="","",$H10720-WEEKDAY($H10720,2)+1)</f>
        <v/>
      </c>
      <c r="J10720" s="4" t="str">
        <f aca="false">IF($I10720="","",$I10720+6)</f>
        <v/>
      </c>
      <c r="K10720" s="6" t="str">
        <f aca="false">IF($H10720="","",DATE(YEAR($H10720),MONTH($H10720),1))</f>
        <v/>
      </c>
      <c r="L10720" s="0" t="str">
        <f aca="false">IF($A10720="","",INDEX(CARTAO_COMPRAS!$K:$K,INT((ROW()-2)/20)+2))</f>
        <v/>
      </c>
      <c r="M10720" s="0" t="str">
        <f aca="false">IF($A10720="","","Compra no cartão")</f>
        <v/>
      </c>
    </row>
    <row r="10721" customFormat="false" ht="13.5" hidden="false" customHeight="false" outlineLevel="0" collapsed="false">
      <c r="A10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1" s="0" t="str">
        <f aca="false">IF($A10721="","",INDEX(CARTAO_COMPRAS!$C:$C,INT((ROW()-2)/20)+2))</f>
        <v/>
      </c>
      <c r="C10721" s="0" t="str">
        <f aca="false">IF($A10721="","",INDEX(CARTAO_COMPRAS!$D:$D,INT((ROW()-2)/20)+2))</f>
        <v/>
      </c>
      <c r="D10721" s="0" t="str">
        <f aca="false">IF($A10721="","",INDEX(CARTAO_COMPRAS!$E:$E,INT((ROW()-2)/20)+2))</f>
        <v/>
      </c>
      <c r="E10721" s="0" t="str">
        <f aca="false">IF($A10721="","",INDEX(CARTAO_COMPRAS!$H:$H,INT((ROW()-2)/20)+2)+MOD(ROW()-2,20))</f>
        <v/>
      </c>
      <c r="F10721" s="0" t="str">
        <f aca="false">IF($A10721="","",INDEX(CARTAO_COMPRAS!$G:$G,INT((ROW()-2)/20)+2))</f>
        <v/>
      </c>
      <c r="G10721" s="5" t="str">
        <f aca="false">IF($A10721="","",INDEX(CARTAO_COMPRAS!$I:$I,INT((ROW()-2)/20)+2))</f>
        <v/>
      </c>
      <c r="H10721" s="4" t="str">
        <f aca="false">IF($A10721="","",EDATE(INDEX(CARTAO_COMPRAS!$J:$J,INT((ROW()-2)/20)+2),MOD(ROW()-2,20)))</f>
        <v/>
      </c>
      <c r="I10721" s="4" t="str">
        <f aca="false">IF($H10721="","",$H10721-WEEKDAY($H10721,2)+1)</f>
        <v/>
      </c>
      <c r="J10721" s="4" t="str">
        <f aca="false">IF($I10721="","",$I10721+6)</f>
        <v/>
      </c>
      <c r="K10721" s="6" t="str">
        <f aca="false">IF($H10721="","",DATE(YEAR($H10721),MONTH($H10721),1))</f>
        <v/>
      </c>
      <c r="L10721" s="0" t="str">
        <f aca="false">IF($A10721="","",INDEX(CARTAO_COMPRAS!$K:$K,INT((ROW()-2)/20)+2))</f>
        <v/>
      </c>
      <c r="M10721" s="0" t="str">
        <f aca="false">IF($A10721="","","Compra no cartão")</f>
        <v/>
      </c>
    </row>
    <row r="10722" customFormat="false" ht="13.5" hidden="false" customHeight="false" outlineLevel="0" collapsed="false">
      <c r="A107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2" s="0" t="str">
        <f aca="false">IF($A10722="","",INDEX(CARTAO_COMPRAS!$C:$C,INT((ROW()-2)/20)+2))</f>
        <v/>
      </c>
      <c r="C10722" s="0" t="str">
        <f aca="false">IF($A10722="","",INDEX(CARTAO_COMPRAS!$D:$D,INT((ROW()-2)/20)+2))</f>
        <v/>
      </c>
      <c r="D10722" s="0" t="str">
        <f aca="false">IF($A10722="","",INDEX(CARTAO_COMPRAS!$E:$E,INT((ROW()-2)/20)+2))</f>
        <v/>
      </c>
      <c r="E10722" s="0" t="str">
        <f aca="false">IF($A10722="","",INDEX(CARTAO_COMPRAS!$H:$H,INT((ROW()-2)/20)+2)+MOD(ROW()-2,20))</f>
        <v/>
      </c>
      <c r="F10722" s="0" t="str">
        <f aca="false">IF($A10722="","",INDEX(CARTAO_COMPRAS!$G:$G,INT((ROW()-2)/20)+2))</f>
        <v/>
      </c>
      <c r="G10722" s="5" t="str">
        <f aca="false">IF($A10722="","",INDEX(CARTAO_COMPRAS!$I:$I,INT((ROW()-2)/20)+2))</f>
        <v/>
      </c>
      <c r="H10722" s="4" t="str">
        <f aca="false">IF($A10722="","",EDATE(INDEX(CARTAO_COMPRAS!$J:$J,INT((ROW()-2)/20)+2),MOD(ROW()-2,20)))</f>
        <v/>
      </c>
      <c r="I10722" s="4" t="str">
        <f aca="false">IF($H10722="","",$H10722-WEEKDAY($H10722,2)+1)</f>
        <v/>
      </c>
      <c r="J10722" s="4" t="str">
        <f aca="false">IF($I10722="","",$I10722+6)</f>
        <v/>
      </c>
      <c r="K10722" s="6" t="str">
        <f aca="false">IF($H10722="","",DATE(YEAR($H10722),MONTH($H10722),1))</f>
        <v/>
      </c>
      <c r="L10722" s="0" t="str">
        <f aca="false">IF($A10722="","",INDEX(CARTAO_COMPRAS!$K:$K,INT((ROW()-2)/20)+2))</f>
        <v/>
      </c>
      <c r="M10722" s="0" t="str">
        <f aca="false">IF($A10722="","","Compra no cartão")</f>
        <v/>
      </c>
    </row>
    <row r="10723" customFormat="false" ht="13.5" hidden="false" customHeight="false" outlineLevel="0" collapsed="false">
      <c r="A10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3" s="0" t="str">
        <f aca="false">IF($A10723="","",INDEX(CARTAO_COMPRAS!$C:$C,INT((ROW()-2)/20)+2))</f>
        <v/>
      </c>
      <c r="C10723" s="0" t="str">
        <f aca="false">IF($A10723="","",INDEX(CARTAO_COMPRAS!$D:$D,INT((ROW()-2)/20)+2))</f>
        <v/>
      </c>
      <c r="D10723" s="0" t="str">
        <f aca="false">IF($A10723="","",INDEX(CARTAO_COMPRAS!$E:$E,INT((ROW()-2)/20)+2))</f>
        <v/>
      </c>
      <c r="E10723" s="0" t="str">
        <f aca="false">IF($A10723="","",INDEX(CARTAO_COMPRAS!$H:$H,INT((ROW()-2)/20)+2)+MOD(ROW()-2,20))</f>
        <v/>
      </c>
      <c r="F10723" s="0" t="str">
        <f aca="false">IF($A10723="","",INDEX(CARTAO_COMPRAS!$G:$G,INT((ROW()-2)/20)+2))</f>
        <v/>
      </c>
      <c r="G10723" s="5" t="str">
        <f aca="false">IF($A10723="","",INDEX(CARTAO_COMPRAS!$I:$I,INT((ROW()-2)/20)+2))</f>
        <v/>
      </c>
      <c r="H10723" s="4" t="str">
        <f aca="false">IF($A10723="","",EDATE(INDEX(CARTAO_COMPRAS!$J:$J,INT((ROW()-2)/20)+2),MOD(ROW()-2,20)))</f>
        <v/>
      </c>
      <c r="I10723" s="4" t="str">
        <f aca="false">IF($H10723="","",$H10723-WEEKDAY($H10723,2)+1)</f>
        <v/>
      </c>
      <c r="J10723" s="4" t="str">
        <f aca="false">IF($I10723="","",$I10723+6)</f>
        <v/>
      </c>
      <c r="K10723" s="6" t="str">
        <f aca="false">IF($H10723="","",DATE(YEAR($H10723),MONTH($H10723),1))</f>
        <v/>
      </c>
      <c r="L10723" s="0" t="str">
        <f aca="false">IF($A10723="","",INDEX(CARTAO_COMPRAS!$K:$K,INT((ROW()-2)/20)+2))</f>
        <v/>
      </c>
      <c r="M10723" s="0" t="str">
        <f aca="false">IF($A10723="","","Compra no cartão")</f>
        <v/>
      </c>
    </row>
    <row r="10724" customFormat="false" ht="13.5" hidden="false" customHeight="false" outlineLevel="0" collapsed="false">
      <c r="A10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4" s="0" t="str">
        <f aca="false">IF($A10724="","",INDEX(CARTAO_COMPRAS!$C:$C,INT((ROW()-2)/20)+2))</f>
        <v/>
      </c>
      <c r="C10724" s="0" t="str">
        <f aca="false">IF($A10724="","",INDEX(CARTAO_COMPRAS!$D:$D,INT((ROW()-2)/20)+2))</f>
        <v/>
      </c>
      <c r="D10724" s="0" t="str">
        <f aca="false">IF($A10724="","",INDEX(CARTAO_COMPRAS!$E:$E,INT((ROW()-2)/20)+2))</f>
        <v/>
      </c>
      <c r="E10724" s="0" t="str">
        <f aca="false">IF($A10724="","",INDEX(CARTAO_COMPRAS!$H:$H,INT((ROW()-2)/20)+2)+MOD(ROW()-2,20))</f>
        <v/>
      </c>
      <c r="F10724" s="0" t="str">
        <f aca="false">IF($A10724="","",INDEX(CARTAO_COMPRAS!$G:$G,INT((ROW()-2)/20)+2))</f>
        <v/>
      </c>
      <c r="G10724" s="5" t="str">
        <f aca="false">IF($A10724="","",INDEX(CARTAO_COMPRAS!$I:$I,INT((ROW()-2)/20)+2))</f>
        <v/>
      </c>
      <c r="H10724" s="4" t="str">
        <f aca="false">IF($A10724="","",EDATE(INDEX(CARTAO_COMPRAS!$J:$J,INT((ROW()-2)/20)+2),MOD(ROW()-2,20)))</f>
        <v/>
      </c>
      <c r="I10724" s="4" t="str">
        <f aca="false">IF($H10724="","",$H10724-WEEKDAY($H10724,2)+1)</f>
        <v/>
      </c>
      <c r="J10724" s="4" t="str">
        <f aca="false">IF($I10724="","",$I10724+6)</f>
        <v/>
      </c>
      <c r="K10724" s="6" t="str">
        <f aca="false">IF($H10724="","",DATE(YEAR($H10724),MONTH($H10724),1))</f>
        <v/>
      </c>
      <c r="L10724" s="0" t="str">
        <f aca="false">IF($A10724="","",INDEX(CARTAO_COMPRAS!$K:$K,INT((ROW()-2)/20)+2))</f>
        <v/>
      </c>
      <c r="M10724" s="0" t="str">
        <f aca="false">IF($A10724="","","Compra no cartão")</f>
        <v/>
      </c>
    </row>
    <row r="10725" customFormat="false" ht="13.5" hidden="false" customHeight="false" outlineLevel="0" collapsed="false">
      <c r="A10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5" s="0" t="str">
        <f aca="false">IF($A10725="","",INDEX(CARTAO_COMPRAS!$C:$C,INT((ROW()-2)/20)+2))</f>
        <v/>
      </c>
      <c r="C10725" s="0" t="str">
        <f aca="false">IF($A10725="","",INDEX(CARTAO_COMPRAS!$D:$D,INT((ROW()-2)/20)+2))</f>
        <v/>
      </c>
      <c r="D10725" s="0" t="str">
        <f aca="false">IF($A10725="","",INDEX(CARTAO_COMPRAS!$E:$E,INT((ROW()-2)/20)+2))</f>
        <v/>
      </c>
      <c r="E10725" s="0" t="str">
        <f aca="false">IF($A10725="","",INDEX(CARTAO_COMPRAS!$H:$H,INT((ROW()-2)/20)+2)+MOD(ROW()-2,20))</f>
        <v/>
      </c>
      <c r="F10725" s="0" t="str">
        <f aca="false">IF($A10725="","",INDEX(CARTAO_COMPRAS!$G:$G,INT((ROW()-2)/20)+2))</f>
        <v/>
      </c>
      <c r="G10725" s="5" t="str">
        <f aca="false">IF($A10725="","",INDEX(CARTAO_COMPRAS!$I:$I,INT((ROW()-2)/20)+2))</f>
        <v/>
      </c>
      <c r="H10725" s="4" t="str">
        <f aca="false">IF($A10725="","",EDATE(INDEX(CARTAO_COMPRAS!$J:$J,INT((ROW()-2)/20)+2),MOD(ROW()-2,20)))</f>
        <v/>
      </c>
      <c r="I10725" s="4" t="str">
        <f aca="false">IF($H10725="","",$H10725-WEEKDAY($H10725,2)+1)</f>
        <v/>
      </c>
      <c r="J10725" s="4" t="str">
        <f aca="false">IF($I10725="","",$I10725+6)</f>
        <v/>
      </c>
      <c r="K10725" s="6" t="str">
        <f aca="false">IF($H10725="","",DATE(YEAR($H10725),MONTH($H10725),1))</f>
        <v/>
      </c>
      <c r="L10725" s="0" t="str">
        <f aca="false">IF($A10725="","",INDEX(CARTAO_COMPRAS!$K:$K,INT((ROW()-2)/20)+2))</f>
        <v/>
      </c>
      <c r="M10725" s="0" t="str">
        <f aca="false">IF($A10725="","","Compra no cartão")</f>
        <v/>
      </c>
    </row>
    <row r="10726" customFormat="false" ht="13.5" hidden="false" customHeight="false" outlineLevel="0" collapsed="false">
      <c r="A10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6" s="0" t="str">
        <f aca="false">IF($A10726="","",INDEX(CARTAO_COMPRAS!$C:$C,INT((ROW()-2)/20)+2))</f>
        <v/>
      </c>
      <c r="C10726" s="0" t="str">
        <f aca="false">IF($A10726="","",INDEX(CARTAO_COMPRAS!$D:$D,INT((ROW()-2)/20)+2))</f>
        <v/>
      </c>
      <c r="D10726" s="0" t="str">
        <f aca="false">IF($A10726="","",INDEX(CARTAO_COMPRAS!$E:$E,INT((ROW()-2)/20)+2))</f>
        <v/>
      </c>
      <c r="E10726" s="0" t="str">
        <f aca="false">IF($A10726="","",INDEX(CARTAO_COMPRAS!$H:$H,INT((ROW()-2)/20)+2)+MOD(ROW()-2,20))</f>
        <v/>
      </c>
      <c r="F10726" s="0" t="str">
        <f aca="false">IF($A10726="","",INDEX(CARTAO_COMPRAS!$G:$G,INT((ROW()-2)/20)+2))</f>
        <v/>
      </c>
      <c r="G10726" s="5" t="str">
        <f aca="false">IF($A10726="","",INDEX(CARTAO_COMPRAS!$I:$I,INT((ROW()-2)/20)+2))</f>
        <v/>
      </c>
      <c r="H10726" s="4" t="str">
        <f aca="false">IF($A10726="","",EDATE(INDEX(CARTAO_COMPRAS!$J:$J,INT((ROW()-2)/20)+2),MOD(ROW()-2,20)))</f>
        <v/>
      </c>
      <c r="I10726" s="4" t="str">
        <f aca="false">IF($H10726="","",$H10726-WEEKDAY($H10726,2)+1)</f>
        <v/>
      </c>
      <c r="J10726" s="4" t="str">
        <f aca="false">IF($I10726="","",$I10726+6)</f>
        <v/>
      </c>
      <c r="K10726" s="6" t="str">
        <f aca="false">IF($H10726="","",DATE(YEAR($H10726),MONTH($H10726),1))</f>
        <v/>
      </c>
      <c r="L10726" s="0" t="str">
        <f aca="false">IF($A10726="","",INDEX(CARTAO_COMPRAS!$K:$K,INT((ROW()-2)/20)+2))</f>
        <v/>
      </c>
      <c r="M10726" s="0" t="str">
        <f aca="false">IF($A10726="","","Compra no cartão")</f>
        <v/>
      </c>
    </row>
    <row r="10727" customFormat="false" ht="13.5" hidden="false" customHeight="false" outlineLevel="0" collapsed="false">
      <c r="A10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7" s="0" t="str">
        <f aca="false">IF($A10727="","",INDEX(CARTAO_COMPRAS!$C:$C,INT((ROW()-2)/20)+2))</f>
        <v/>
      </c>
      <c r="C10727" s="0" t="str">
        <f aca="false">IF($A10727="","",INDEX(CARTAO_COMPRAS!$D:$D,INT((ROW()-2)/20)+2))</f>
        <v/>
      </c>
      <c r="D10727" s="0" t="str">
        <f aca="false">IF($A10727="","",INDEX(CARTAO_COMPRAS!$E:$E,INT((ROW()-2)/20)+2))</f>
        <v/>
      </c>
      <c r="E10727" s="0" t="str">
        <f aca="false">IF($A10727="","",INDEX(CARTAO_COMPRAS!$H:$H,INT((ROW()-2)/20)+2)+MOD(ROW()-2,20))</f>
        <v/>
      </c>
      <c r="F10727" s="0" t="str">
        <f aca="false">IF($A10727="","",INDEX(CARTAO_COMPRAS!$G:$G,INT((ROW()-2)/20)+2))</f>
        <v/>
      </c>
      <c r="G10727" s="5" t="str">
        <f aca="false">IF($A10727="","",INDEX(CARTAO_COMPRAS!$I:$I,INT((ROW()-2)/20)+2))</f>
        <v/>
      </c>
      <c r="H10727" s="4" t="str">
        <f aca="false">IF($A10727="","",EDATE(INDEX(CARTAO_COMPRAS!$J:$J,INT((ROW()-2)/20)+2),MOD(ROW()-2,20)))</f>
        <v/>
      </c>
      <c r="I10727" s="4" t="str">
        <f aca="false">IF($H10727="","",$H10727-WEEKDAY($H10727,2)+1)</f>
        <v/>
      </c>
      <c r="J10727" s="4" t="str">
        <f aca="false">IF($I10727="","",$I10727+6)</f>
        <v/>
      </c>
      <c r="K10727" s="6" t="str">
        <f aca="false">IF($H10727="","",DATE(YEAR($H10727),MONTH($H10727),1))</f>
        <v/>
      </c>
      <c r="L10727" s="0" t="str">
        <f aca="false">IF($A10727="","",INDEX(CARTAO_COMPRAS!$K:$K,INT((ROW()-2)/20)+2))</f>
        <v/>
      </c>
      <c r="M10727" s="0" t="str">
        <f aca="false">IF($A10727="","","Compra no cartão")</f>
        <v/>
      </c>
    </row>
    <row r="10728" customFormat="false" ht="13.5" hidden="false" customHeight="false" outlineLevel="0" collapsed="false">
      <c r="A10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8" s="0" t="str">
        <f aca="false">IF($A10728="","",INDEX(CARTAO_COMPRAS!$C:$C,INT((ROW()-2)/20)+2))</f>
        <v/>
      </c>
      <c r="C10728" s="0" t="str">
        <f aca="false">IF($A10728="","",INDEX(CARTAO_COMPRAS!$D:$D,INT((ROW()-2)/20)+2))</f>
        <v/>
      </c>
      <c r="D10728" s="0" t="str">
        <f aca="false">IF($A10728="","",INDEX(CARTAO_COMPRAS!$E:$E,INT((ROW()-2)/20)+2))</f>
        <v/>
      </c>
      <c r="E10728" s="0" t="str">
        <f aca="false">IF($A10728="","",INDEX(CARTAO_COMPRAS!$H:$H,INT((ROW()-2)/20)+2)+MOD(ROW()-2,20))</f>
        <v/>
      </c>
      <c r="F10728" s="0" t="str">
        <f aca="false">IF($A10728="","",INDEX(CARTAO_COMPRAS!$G:$G,INT((ROW()-2)/20)+2))</f>
        <v/>
      </c>
      <c r="G10728" s="5" t="str">
        <f aca="false">IF($A10728="","",INDEX(CARTAO_COMPRAS!$I:$I,INT((ROW()-2)/20)+2))</f>
        <v/>
      </c>
      <c r="H10728" s="4" t="str">
        <f aca="false">IF($A10728="","",EDATE(INDEX(CARTAO_COMPRAS!$J:$J,INT((ROW()-2)/20)+2),MOD(ROW()-2,20)))</f>
        <v/>
      </c>
      <c r="I10728" s="4" t="str">
        <f aca="false">IF($H10728="","",$H10728-WEEKDAY($H10728,2)+1)</f>
        <v/>
      </c>
      <c r="J10728" s="4" t="str">
        <f aca="false">IF($I10728="","",$I10728+6)</f>
        <v/>
      </c>
      <c r="K10728" s="6" t="str">
        <f aca="false">IF($H10728="","",DATE(YEAR($H10728),MONTH($H10728),1))</f>
        <v/>
      </c>
      <c r="L10728" s="0" t="str">
        <f aca="false">IF($A10728="","",INDEX(CARTAO_COMPRAS!$K:$K,INT((ROW()-2)/20)+2))</f>
        <v/>
      </c>
      <c r="M10728" s="0" t="str">
        <f aca="false">IF($A10728="","","Compra no cartão")</f>
        <v/>
      </c>
    </row>
    <row r="10729" customFormat="false" ht="13.5" hidden="false" customHeight="false" outlineLevel="0" collapsed="false">
      <c r="A10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29" s="0" t="str">
        <f aca="false">IF($A10729="","",INDEX(CARTAO_COMPRAS!$C:$C,INT((ROW()-2)/20)+2))</f>
        <v/>
      </c>
      <c r="C10729" s="0" t="str">
        <f aca="false">IF($A10729="","",INDEX(CARTAO_COMPRAS!$D:$D,INT((ROW()-2)/20)+2))</f>
        <v/>
      </c>
      <c r="D10729" s="0" t="str">
        <f aca="false">IF($A10729="","",INDEX(CARTAO_COMPRAS!$E:$E,INT((ROW()-2)/20)+2))</f>
        <v/>
      </c>
      <c r="E10729" s="0" t="str">
        <f aca="false">IF($A10729="","",INDEX(CARTAO_COMPRAS!$H:$H,INT((ROW()-2)/20)+2)+MOD(ROW()-2,20))</f>
        <v/>
      </c>
      <c r="F10729" s="0" t="str">
        <f aca="false">IF($A10729="","",INDEX(CARTAO_COMPRAS!$G:$G,INT((ROW()-2)/20)+2))</f>
        <v/>
      </c>
      <c r="G10729" s="5" t="str">
        <f aca="false">IF($A10729="","",INDEX(CARTAO_COMPRAS!$I:$I,INT((ROW()-2)/20)+2))</f>
        <v/>
      </c>
      <c r="H10729" s="4" t="str">
        <f aca="false">IF($A10729="","",EDATE(INDEX(CARTAO_COMPRAS!$J:$J,INT((ROW()-2)/20)+2),MOD(ROW()-2,20)))</f>
        <v/>
      </c>
      <c r="I10729" s="4" t="str">
        <f aca="false">IF($H10729="","",$H10729-WEEKDAY($H10729,2)+1)</f>
        <v/>
      </c>
      <c r="J10729" s="4" t="str">
        <f aca="false">IF($I10729="","",$I10729+6)</f>
        <v/>
      </c>
      <c r="K10729" s="6" t="str">
        <f aca="false">IF($H10729="","",DATE(YEAR($H10729),MONTH($H10729),1))</f>
        <v/>
      </c>
      <c r="L10729" s="0" t="str">
        <f aca="false">IF($A10729="","",INDEX(CARTAO_COMPRAS!$K:$K,INT((ROW()-2)/20)+2))</f>
        <v/>
      </c>
      <c r="M10729" s="0" t="str">
        <f aca="false">IF($A10729="","","Compra no cartão")</f>
        <v/>
      </c>
    </row>
    <row r="10730" customFormat="false" ht="13.5" hidden="false" customHeight="false" outlineLevel="0" collapsed="false">
      <c r="A10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0" s="0" t="str">
        <f aca="false">IF($A10730="","",INDEX(CARTAO_COMPRAS!$C:$C,INT((ROW()-2)/20)+2))</f>
        <v/>
      </c>
      <c r="C10730" s="0" t="str">
        <f aca="false">IF($A10730="","",INDEX(CARTAO_COMPRAS!$D:$D,INT((ROW()-2)/20)+2))</f>
        <v/>
      </c>
      <c r="D10730" s="0" t="str">
        <f aca="false">IF($A10730="","",INDEX(CARTAO_COMPRAS!$E:$E,INT((ROW()-2)/20)+2))</f>
        <v/>
      </c>
      <c r="E10730" s="0" t="str">
        <f aca="false">IF($A10730="","",INDEX(CARTAO_COMPRAS!$H:$H,INT((ROW()-2)/20)+2)+MOD(ROW()-2,20))</f>
        <v/>
      </c>
      <c r="F10730" s="0" t="str">
        <f aca="false">IF($A10730="","",INDEX(CARTAO_COMPRAS!$G:$G,INT((ROW()-2)/20)+2))</f>
        <v/>
      </c>
      <c r="G10730" s="5" t="str">
        <f aca="false">IF($A10730="","",INDEX(CARTAO_COMPRAS!$I:$I,INT((ROW()-2)/20)+2))</f>
        <v/>
      </c>
      <c r="H10730" s="4" t="str">
        <f aca="false">IF($A10730="","",EDATE(INDEX(CARTAO_COMPRAS!$J:$J,INT((ROW()-2)/20)+2),MOD(ROW()-2,20)))</f>
        <v/>
      </c>
      <c r="I10730" s="4" t="str">
        <f aca="false">IF($H10730="","",$H10730-WEEKDAY($H10730,2)+1)</f>
        <v/>
      </c>
      <c r="J10730" s="4" t="str">
        <f aca="false">IF($I10730="","",$I10730+6)</f>
        <v/>
      </c>
      <c r="K10730" s="6" t="str">
        <f aca="false">IF($H10730="","",DATE(YEAR($H10730),MONTH($H10730),1))</f>
        <v/>
      </c>
      <c r="L10730" s="0" t="str">
        <f aca="false">IF($A10730="","",INDEX(CARTAO_COMPRAS!$K:$K,INT((ROW()-2)/20)+2))</f>
        <v/>
      </c>
      <c r="M10730" s="0" t="str">
        <f aca="false">IF($A10730="","","Compra no cartão")</f>
        <v/>
      </c>
    </row>
    <row r="10731" customFormat="false" ht="13.5" hidden="false" customHeight="false" outlineLevel="0" collapsed="false">
      <c r="A10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1" s="0" t="str">
        <f aca="false">IF($A10731="","",INDEX(CARTAO_COMPRAS!$C:$C,INT((ROW()-2)/20)+2))</f>
        <v/>
      </c>
      <c r="C10731" s="0" t="str">
        <f aca="false">IF($A10731="","",INDEX(CARTAO_COMPRAS!$D:$D,INT((ROW()-2)/20)+2))</f>
        <v/>
      </c>
      <c r="D10731" s="0" t="str">
        <f aca="false">IF($A10731="","",INDEX(CARTAO_COMPRAS!$E:$E,INT((ROW()-2)/20)+2))</f>
        <v/>
      </c>
      <c r="E10731" s="0" t="str">
        <f aca="false">IF($A10731="","",INDEX(CARTAO_COMPRAS!$H:$H,INT((ROW()-2)/20)+2)+MOD(ROW()-2,20))</f>
        <v/>
      </c>
      <c r="F10731" s="0" t="str">
        <f aca="false">IF($A10731="","",INDEX(CARTAO_COMPRAS!$G:$G,INT((ROW()-2)/20)+2))</f>
        <v/>
      </c>
      <c r="G10731" s="5" t="str">
        <f aca="false">IF($A10731="","",INDEX(CARTAO_COMPRAS!$I:$I,INT((ROW()-2)/20)+2))</f>
        <v/>
      </c>
      <c r="H10731" s="4" t="str">
        <f aca="false">IF($A10731="","",EDATE(INDEX(CARTAO_COMPRAS!$J:$J,INT((ROW()-2)/20)+2),MOD(ROW()-2,20)))</f>
        <v/>
      </c>
      <c r="I10731" s="4" t="str">
        <f aca="false">IF($H10731="","",$H10731-WEEKDAY($H10731,2)+1)</f>
        <v/>
      </c>
      <c r="J10731" s="4" t="str">
        <f aca="false">IF($I10731="","",$I10731+6)</f>
        <v/>
      </c>
      <c r="K10731" s="6" t="str">
        <f aca="false">IF($H10731="","",DATE(YEAR($H10731),MONTH($H10731),1))</f>
        <v/>
      </c>
      <c r="L10731" s="0" t="str">
        <f aca="false">IF($A10731="","",INDEX(CARTAO_COMPRAS!$K:$K,INT((ROW()-2)/20)+2))</f>
        <v/>
      </c>
      <c r="M10731" s="0" t="str">
        <f aca="false">IF($A10731="","","Compra no cartão")</f>
        <v/>
      </c>
    </row>
    <row r="10732" customFormat="false" ht="13.5" hidden="false" customHeight="false" outlineLevel="0" collapsed="false">
      <c r="A10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2" s="0" t="str">
        <f aca="false">IF($A10732="","",INDEX(CARTAO_COMPRAS!$C:$C,INT((ROW()-2)/20)+2))</f>
        <v/>
      </c>
      <c r="C10732" s="0" t="str">
        <f aca="false">IF($A10732="","",INDEX(CARTAO_COMPRAS!$D:$D,INT((ROW()-2)/20)+2))</f>
        <v/>
      </c>
      <c r="D10732" s="0" t="str">
        <f aca="false">IF($A10732="","",INDEX(CARTAO_COMPRAS!$E:$E,INT((ROW()-2)/20)+2))</f>
        <v/>
      </c>
      <c r="E10732" s="0" t="str">
        <f aca="false">IF($A10732="","",INDEX(CARTAO_COMPRAS!$H:$H,INT((ROW()-2)/20)+2)+MOD(ROW()-2,20))</f>
        <v/>
      </c>
      <c r="F10732" s="0" t="str">
        <f aca="false">IF($A10732="","",INDEX(CARTAO_COMPRAS!$G:$G,INT((ROW()-2)/20)+2))</f>
        <v/>
      </c>
      <c r="G10732" s="5" t="str">
        <f aca="false">IF($A10732="","",INDEX(CARTAO_COMPRAS!$I:$I,INT((ROW()-2)/20)+2))</f>
        <v/>
      </c>
      <c r="H10732" s="4" t="str">
        <f aca="false">IF($A10732="","",EDATE(INDEX(CARTAO_COMPRAS!$J:$J,INT((ROW()-2)/20)+2),MOD(ROW()-2,20)))</f>
        <v/>
      </c>
      <c r="I10732" s="4" t="str">
        <f aca="false">IF($H10732="","",$H10732-WEEKDAY($H10732,2)+1)</f>
        <v/>
      </c>
      <c r="J10732" s="4" t="str">
        <f aca="false">IF($I10732="","",$I10732+6)</f>
        <v/>
      </c>
      <c r="K10732" s="6" t="str">
        <f aca="false">IF($H10732="","",DATE(YEAR($H10732),MONTH($H10732),1))</f>
        <v/>
      </c>
      <c r="L10732" s="0" t="str">
        <f aca="false">IF($A10732="","",INDEX(CARTAO_COMPRAS!$K:$K,INT((ROW()-2)/20)+2))</f>
        <v/>
      </c>
      <c r="M10732" s="0" t="str">
        <f aca="false">IF($A10732="","","Compra no cartão")</f>
        <v/>
      </c>
    </row>
    <row r="10733" customFormat="false" ht="13.5" hidden="false" customHeight="false" outlineLevel="0" collapsed="false">
      <c r="A10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3" s="0" t="str">
        <f aca="false">IF($A10733="","",INDEX(CARTAO_COMPRAS!$C:$C,INT((ROW()-2)/20)+2))</f>
        <v/>
      </c>
      <c r="C10733" s="0" t="str">
        <f aca="false">IF($A10733="","",INDEX(CARTAO_COMPRAS!$D:$D,INT((ROW()-2)/20)+2))</f>
        <v/>
      </c>
      <c r="D10733" s="0" t="str">
        <f aca="false">IF($A10733="","",INDEX(CARTAO_COMPRAS!$E:$E,INT((ROW()-2)/20)+2))</f>
        <v/>
      </c>
      <c r="E10733" s="0" t="str">
        <f aca="false">IF($A10733="","",INDEX(CARTAO_COMPRAS!$H:$H,INT((ROW()-2)/20)+2)+MOD(ROW()-2,20))</f>
        <v/>
      </c>
      <c r="F10733" s="0" t="str">
        <f aca="false">IF($A10733="","",INDEX(CARTAO_COMPRAS!$G:$G,INT((ROW()-2)/20)+2))</f>
        <v/>
      </c>
      <c r="G10733" s="5" t="str">
        <f aca="false">IF($A10733="","",INDEX(CARTAO_COMPRAS!$I:$I,INT((ROW()-2)/20)+2))</f>
        <v/>
      </c>
      <c r="H10733" s="4" t="str">
        <f aca="false">IF($A10733="","",EDATE(INDEX(CARTAO_COMPRAS!$J:$J,INT((ROW()-2)/20)+2),MOD(ROW()-2,20)))</f>
        <v/>
      </c>
      <c r="I10733" s="4" t="str">
        <f aca="false">IF($H10733="","",$H10733-WEEKDAY($H10733,2)+1)</f>
        <v/>
      </c>
      <c r="J10733" s="4" t="str">
        <f aca="false">IF($I10733="","",$I10733+6)</f>
        <v/>
      </c>
      <c r="K10733" s="6" t="str">
        <f aca="false">IF($H10733="","",DATE(YEAR($H10733),MONTH($H10733),1))</f>
        <v/>
      </c>
      <c r="L10733" s="0" t="str">
        <f aca="false">IF($A10733="","",INDEX(CARTAO_COMPRAS!$K:$K,INT((ROW()-2)/20)+2))</f>
        <v/>
      </c>
      <c r="M10733" s="0" t="str">
        <f aca="false">IF($A10733="","","Compra no cartão")</f>
        <v/>
      </c>
    </row>
    <row r="10734" customFormat="false" ht="13.5" hidden="false" customHeight="false" outlineLevel="0" collapsed="false">
      <c r="A10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4" s="0" t="str">
        <f aca="false">IF($A10734="","",INDEX(CARTAO_COMPRAS!$C:$C,INT((ROW()-2)/20)+2))</f>
        <v/>
      </c>
      <c r="C10734" s="0" t="str">
        <f aca="false">IF($A10734="","",INDEX(CARTAO_COMPRAS!$D:$D,INT((ROW()-2)/20)+2))</f>
        <v/>
      </c>
      <c r="D10734" s="0" t="str">
        <f aca="false">IF($A10734="","",INDEX(CARTAO_COMPRAS!$E:$E,INT((ROW()-2)/20)+2))</f>
        <v/>
      </c>
      <c r="E10734" s="0" t="str">
        <f aca="false">IF($A10734="","",INDEX(CARTAO_COMPRAS!$H:$H,INT((ROW()-2)/20)+2)+MOD(ROW()-2,20))</f>
        <v/>
      </c>
      <c r="F10734" s="0" t="str">
        <f aca="false">IF($A10734="","",INDEX(CARTAO_COMPRAS!$G:$G,INT((ROW()-2)/20)+2))</f>
        <v/>
      </c>
      <c r="G10734" s="5" t="str">
        <f aca="false">IF($A10734="","",INDEX(CARTAO_COMPRAS!$I:$I,INT((ROW()-2)/20)+2))</f>
        <v/>
      </c>
      <c r="H10734" s="4" t="str">
        <f aca="false">IF($A10734="","",EDATE(INDEX(CARTAO_COMPRAS!$J:$J,INT((ROW()-2)/20)+2),MOD(ROW()-2,20)))</f>
        <v/>
      </c>
      <c r="I10734" s="4" t="str">
        <f aca="false">IF($H10734="","",$H10734-WEEKDAY($H10734,2)+1)</f>
        <v/>
      </c>
      <c r="J10734" s="4" t="str">
        <f aca="false">IF($I10734="","",$I10734+6)</f>
        <v/>
      </c>
      <c r="K10734" s="6" t="str">
        <f aca="false">IF($H10734="","",DATE(YEAR($H10734),MONTH($H10734),1))</f>
        <v/>
      </c>
      <c r="L10734" s="0" t="str">
        <f aca="false">IF($A10734="","",INDEX(CARTAO_COMPRAS!$K:$K,INT((ROW()-2)/20)+2))</f>
        <v/>
      </c>
      <c r="M10734" s="0" t="str">
        <f aca="false">IF($A10734="","","Compra no cartão")</f>
        <v/>
      </c>
    </row>
    <row r="10735" customFormat="false" ht="13.5" hidden="false" customHeight="false" outlineLevel="0" collapsed="false">
      <c r="A10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5" s="0" t="str">
        <f aca="false">IF($A10735="","",INDEX(CARTAO_COMPRAS!$C:$C,INT((ROW()-2)/20)+2))</f>
        <v/>
      </c>
      <c r="C10735" s="0" t="str">
        <f aca="false">IF($A10735="","",INDEX(CARTAO_COMPRAS!$D:$D,INT((ROW()-2)/20)+2))</f>
        <v/>
      </c>
      <c r="D10735" s="0" t="str">
        <f aca="false">IF($A10735="","",INDEX(CARTAO_COMPRAS!$E:$E,INT((ROW()-2)/20)+2))</f>
        <v/>
      </c>
      <c r="E10735" s="0" t="str">
        <f aca="false">IF($A10735="","",INDEX(CARTAO_COMPRAS!$H:$H,INT((ROW()-2)/20)+2)+MOD(ROW()-2,20))</f>
        <v/>
      </c>
      <c r="F10735" s="0" t="str">
        <f aca="false">IF($A10735="","",INDEX(CARTAO_COMPRAS!$G:$G,INT((ROW()-2)/20)+2))</f>
        <v/>
      </c>
      <c r="G10735" s="5" t="str">
        <f aca="false">IF($A10735="","",INDEX(CARTAO_COMPRAS!$I:$I,INT((ROW()-2)/20)+2))</f>
        <v/>
      </c>
      <c r="H10735" s="4" t="str">
        <f aca="false">IF($A10735="","",EDATE(INDEX(CARTAO_COMPRAS!$J:$J,INT((ROW()-2)/20)+2),MOD(ROW()-2,20)))</f>
        <v/>
      </c>
      <c r="I10735" s="4" t="str">
        <f aca="false">IF($H10735="","",$H10735-WEEKDAY($H10735,2)+1)</f>
        <v/>
      </c>
      <c r="J10735" s="4" t="str">
        <f aca="false">IF($I10735="","",$I10735+6)</f>
        <v/>
      </c>
      <c r="K10735" s="6" t="str">
        <f aca="false">IF($H10735="","",DATE(YEAR($H10735),MONTH($H10735),1))</f>
        <v/>
      </c>
      <c r="L10735" s="0" t="str">
        <f aca="false">IF($A10735="","",INDEX(CARTAO_COMPRAS!$K:$K,INT((ROW()-2)/20)+2))</f>
        <v/>
      </c>
      <c r="M10735" s="0" t="str">
        <f aca="false">IF($A10735="","","Compra no cartão")</f>
        <v/>
      </c>
    </row>
    <row r="10736" customFormat="false" ht="13.5" hidden="false" customHeight="false" outlineLevel="0" collapsed="false">
      <c r="A10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6" s="0" t="str">
        <f aca="false">IF($A10736="","",INDEX(CARTAO_COMPRAS!$C:$C,INT((ROW()-2)/20)+2))</f>
        <v/>
      </c>
      <c r="C10736" s="0" t="str">
        <f aca="false">IF($A10736="","",INDEX(CARTAO_COMPRAS!$D:$D,INT((ROW()-2)/20)+2))</f>
        <v/>
      </c>
      <c r="D10736" s="0" t="str">
        <f aca="false">IF($A10736="","",INDEX(CARTAO_COMPRAS!$E:$E,INT((ROW()-2)/20)+2))</f>
        <v/>
      </c>
      <c r="E10736" s="0" t="str">
        <f aca="false">IF($A10736="","",INDEX(CARTAO_COMPRAS!$H:$H,INT((ROW()-2)/20)+2)+MOD(ROW()-2,20))</f>
        <v/>
      </c>
      <c r="F10736" s="0" t="str">
        <f aca="false">IF($A10736="","",INDEX(CARTAO_COMPRAS!$G:$G,INT((ROW()-2)/20)+2))</f>
        <v/>
      </c>
      <c r="G10736" s="5" t="str">
        <f aca="false">IF($A10736="","",INDEX(CARTAO_COMPRAS!$I:$I,INT((ROW()-2)/20)+2))</f>
        <v/>
      </c>
      <c r="H10736" s="4" t="str">
        <f aca="false">IF($A10736="","",EDATE(INDEX(CARTAO_COMPRAS!$J:$J,INT((ROW()-2)/20)+2),MOD(ROW()-2,20)))</f>
        <v/>
      </c>
      <c r="I10736" s="4" t="str">
        <f aca="false">IF($H10736="","",$H10736-WEEKDAY($H10736,2)+1)</f>
        <v/>
      </c>
      <c r="J10736" s="4" t="str">
        <f aca="false">IF($I10736="","",$I10736+6)</f>
        <v/>
      </c>
      <c r="K10736" s="6" t="str">
        <f aca="false">IF($H10736="","",DATE(YEAR($H10736),MONTH($H10736),1))</f>
        <v/>
      </c>
      <c r="L10736" s="0" t="str">
        <f aca="false">IF($A10736="","",INDEX(CARTAO_COMPRAS!$K:$K,INT((ROW()-2)/20)+2))</f>
        <v/>
      </c>
      <c r="M10736" s="0" t="str">
        <f aca="false">IF($A10736="","","Compra no cartão")</f>
        <v/>
      </c>
    </row>
    <row r="10737" customFormat="false" ht="13.5" hidden="false" customHeight="false" outlineLevel="0" collapsed="false">
      <c r="A10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7" s="0" t="str">
        <f aca="false">IF($A10737="","",INDEX(CARTAO_COMPRAS!$C:$C,INT((ROW()-2)/20)+2))</f>
        <v/>
      </c>
      <c r="C10737" s="0" t="str">
        <f aca="false">IF($A10737="","",INDEX(CARTAO_COMPRAS!$D:$D,INT((ROW()-2)/20)+2))</f>
        <v/>
      </c>
      <c r="D10737" s="0" t="str">
        <f aca="false">IF($A10737="","",INDEX(CARTAO_COMPRAS!$E:$E,INT((ROW()-2)/20)+2))</f>
        <v/>
      </c>
      <c r="E10737" s="0" t="str">
        <f aca="false">IF($A10737="","",INDEX(CARTAO_COMPRAS!$H:$H,INT((ROW()-2)/20)+2)+MOD(ROW()-2,20))</f>
        <v/>
      </c>
      <c r="F10737" s="0" t="str">
        <f aca="false">IF($A10737="","",INDEX(CARTAO_COMPRAS!$G:$G,INT((ROW()-2)/20)+2))</f>
        <v/>
      </c>
      <c r="G10737" s="5" t="str">
        <f aca="false">IF($A10737="","",INDEX(CARTAO_COMPRAS!$I:$I,INT((ROW()-2)/20)+2))</f>
        <v/>
      </c>
      <c r="H10737" s="4" t="str">
        <f aca="false">IF($A10737="","",EDATE(INDEX(CARTAO_COMPRAS!$J:$J,INT((ROW()-2)/20)+2),MOD(ROW()-2,20)))</f>
        <v/>
      </c>
      <c r="I10737" s="4" t="str">
        <f aca="false">IF($H10737="","",$H10737-WEEKDAY($H10737,2)+1)</f>
        <v/>
      </c>
      <c r="J10737" s="4" t="str">
        <f aca="false">IF($I10737="","",$I10737+6)</f>
        <v/>
      </c>
      <c r="K10737" s="6" t="str">
        <f aca="false">IF($H10737="","",DATE(YEAR($H10737),MONTH($H10737),1))</f>
        <v/>
      </c>
      <c r="L10737" s="0" t="str">
        <f aca="false">IF($A10737="","",INDEX(CARTAO_COMPRAS!$K:$K,INT((ROW()-2)/20)+2))</f>
        <v/>
      </c>
      <c r="M10737" s="0" t="str">
        <f aca="false">IF($A10737="","","Compra no cartão")</f>
        <v/>
      </c>
    </row>
    <row r="10738" customFormat="false" ht="13.5" hidden="false" customHeight="false" outlineLevel="0" collapsed="false">
      <c r="A10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8" s="0" t="str">
        <f aca="false">IF($A10738="","",INDEX(CARTAO_COMPRAS!$C:$C,INT((ROW()-2)/20)+2))</f>
        <v/>
      </c>
      <c r="C10738" s="0" t="str">
        <f aca="false">IF($A10738="","",INDEX(CARTAO_COMPRAS!$D:$D,INT((ROW()-2)/20)+2))</f>
        <v/>
      </c>
      <c r="D10738" s="0" t="str">
        <f aca="false">IF($A10738="","",INDEX(CARTAO_COMPRAS!$E:$E,INT((ROW()-2)/20)+2))</f>
        <v/>
      </c>
      <c r="E10738" s="0" t="str">
        <f aca="false">IF($A10738="","",INDEX(CARTAO_COMPRAS!$H:$H,INT((ROW()-2)/20)+2)+MOD(ROW()-2,20))</f>
        <v/>
      </c>
      <c r="F10738" s="0" t="str">
        <f aca="false">IF($A10738="","",INDEX(CARTAO_COMPRAS!$G:$G,INT((ROW()-2)/20)+2))</f>
        <v/>
      </c>
      <c r="G10738" s="5" t="str">
        <f aca="false">IF($A10738="","",INDEX(CARTAO_COMPRAS!$I:$I,INT((ROW()-2)/20)+2))</f>
        <v/>
      </c>
      <c r="H10738" s="4" t="str">
        <f aca="false">IF($A10738="","",EDATE(INDEX(CARTAO_COMPRAS!$J:$J,INT((ROW()-2)/20)+2),MOD(ROW()-2,20)))</f>
        <v/>
      </c>
      <c r="I10738" s="4" t="str">
        <f aca="false">IF($H10738="","",$H10738-WEEKDAY($H10738,2)+1)</f>
        <v/>
      </c>
      <c r="J10738" s="4" t="str">
        <f aca="false">IF($I10738="","",$I10738+6)</f>
        <v/>
      </c>
      <c r="K10738" s="6" t="str">
        <f aca="false">IF($H10738="","",DATE(YEAR($H10738),MONTH($H10738),1))</f>
        <v/>
      </c>
      <c r="L10738" s="0" t="str">
        <f aca="false">IF($A10738="","",INDEX(CARTAO_COMPRAS!$K:$K,INT((ROW()-2)/20)+2))</f>
        <v/>
      </c>
      <c r="M10738" s="0" t="str">
        <f aca="false">IF($A10738="","","Compra no cartão")</f>
        <v/>
      </c>
    </row>
    <row r="10739" customFormat="false" ht="13.5" hidden="false" customHeight="false" outlineLevel="0" collapsed="false">
      <c r="A10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39" s="0" t="str">
        <f aca="false">IF($A10739="","",INDEX(CARTAO_COMPRAS!$C:$C,INT((ROW()-2)/20)+2))</f>
        <v/>
      </c>
      <c r="C10739" s="0" t="str">
        <f aca="false">IF($A10739="","",INDEX(CARTAO_COMPRAS!$D:$D,INT((ROW()-2)/20)+2))</f>
        <v/>
      </c>
      <c r="D10739" s="0" t="str">
        <f aca="false">IF($A10739="","",INDEX(CARTAO_COMPRAS!$E:$E,INT((ROW()-2)/20)+2))</f>
        <v/>
      </c>
      <c r="E10739" s="0" t="str">
        <f aca="false">IF($A10739="","",INDEX(CARTAO_COMPRAS!$H:$H,INT((ROW()-2)/20)+2)+MOD(ROW()-2,20))</f>
        <v/>
      </c>
      <c r="F10739" s="0" t="str">
        <f aca="false">IF($A10739="","",INDEX(CARTAO_COMPRAS!$G:$G,INT((ROW()-2)/20)+2))</f>
        <v/>
      </c>
      <c r="G10739" s="5" t="str">
        <f aca="false">IF($A10739="","",INDEX(CARTAO_COMPRAS!$I:$I,INT((ROW()-2)/20)+2))</f>
        <v/>
      </c>
      <c r="H10739" s="4" t="str">
        <f aca="false">IF($A10739="","",EDATE(INDEX(CARTAO_COMPRAS!$J:$J,INT((ROW()-2)/20)+2),MOD(ROW()-2,20)))</f>
        <v/>
      </c>
      <c r="I10739" s="4" t="str">
        <f aca="false">IF($H10739="","",$H10739-WEEKDAY($H10739,2)+1)</f>
        <v/>
      </c>
      <c r="J10739" s="4" t="str">
        <f aca="false">IF($I10739="","",$I10739+6)</f>
        <v/>
      </c>
      <c r="K10739" s="6" t="str">
        <f aca="false">IF($H10739="","",DATE(YEAR($H10739),MONTH($H10739),1))</f>
        <v/>
      </c>
      <c r="L10739" s="0" t="str">
        <f aca="false">IF($A10739="","",INDEX(CARTAO_COMPRAS!$K:$K,INT((ROW()-2)/20)+2))</f>
        <v/>
      </c>
      <c r="M10739" s="0" t="str">
        <f aca="false">IF($A10739="","","Compra no cartão")</f>
        <v/>
      </c>
    </row>
    <row r="10740" customFormat="false" ht="13.5" hidden="false" customHeight="false" outlineLevel="0" collapsed="false">
      <c r="A10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0" s="0" t="str">
        <f aca="false">IF($A10740="","",INDEX(CARTAO_COMPRAS!$C:$C,INT((ROW()-2)/20)+2))</f>
        <v/>
      </c>
      <c r="C10740" s="0" t="str">
        <f aca="false">IF($A10740="","",INDEX(CARTAO_COMPRAS!$D:$D,INT((ROW()-2)/20)+2))</f>
        <v/>
      </c>
      <c r="D10740" s="0" t="str">
        <f aca="false">IF($A10740="","",INDEX(CARTAO_COMPRAS!$E:$E,INT((ROW()-2)/20)+2))</f>
        <v/>
      </c>
      <c r="E10740" s="0" t="str">
        <f aca="false">IF($A10740="","",INDEX(CARTAO_COMPRAS!$H:$H,INT((ROW()-2)/20)+2)+MOD(ROW()-2,20))</f>
        <v/>
      </c>
      <c r="F10740" s="0" t="str">
        <f aca="false">IF($A10740="","",INDEX(CARTAO_COMPRAS!$G:$G,INT((ROW()-2)/20)+2))</f>
        <v/>
      </c>
      <c r="G10740" s="5" t="str">
        <f aca="false">IF($A10740="","",INDEX(CARTAO_COMPRAS!$I:$I,INT((ROW()-2)/20)+2))</f>
        <v/>
      </c>
      <c r="H10740" s="4" t="str">
        <f aca="false">IF($A10740="","",EDATE(INDEX(CARTAO_COMPRAS!$J:$J,INT((ROW()-2)/20)+2),MOD(ROW()-2,20)))</f>
        <v/>
      </c>
      <c r="I10740" s="4" t="str">
        <f aca="false">IF($H10740="","",$H10740-WEEKDAY($H10740,2)+1)</f>
        <v/>
      </c>
      <c r="J10740" s="4" t="str">
        <f aca="false">IF($I10740="","",$I10740+6)</f>
        <v/>
      </c>
      <c r="K10740" s="6" t="str">
        <f aca="false">IF($H10740="","",DATE(YEAR($H10740),MONTH($H10740),1))</f>
        <v/>
      </c>
      <c r="L10740" s="0" t="str">
        <f aca="false">IF($A10740="","",INDEX(CARTAO_COMPRAS!$K:$K,INT((ROW()-2)/20)+2))</f>
        <v/>
      </c>
      <c r="M10740" s="0" t="str">
        <f aca="false">IF($A10740="","","Compra no cartão")</f>
        <v/>
      </c>
    </row>
    <row r="10741" customFormat="false" ht="13.5" hidden="false" customHeight="false" outlineLevel="0" collapsed="false">
      <c r="A10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1" s="0" t="str">
        <f aca="false">IF($A10741="","",INDEX(CARTAO_COMPRAS!$C:$C,INT((ROW()-2)/20)+2))</f>
        <v/>
      </c>
      <c r="C10741" s="0" t="str">
        <f aca="false">IF($A10741="","",INDEX(CARTAO_COMPRAS!$D:$D,INT((ROW()-2)/20)+2))</f>
        <v/>
      </c>
      <c r="D10741" s="0" t="str">
        <f aca="false">IF($A10741="","",INDEX(CARTAO_COMPRAS!$E:$E,INT((ROW()-2)/20)+2))</f>
        <v/>
      </c>
      <c r="E10741" s="0" t="str">
        <f aca="false">IF($A10741="","",INDEX(CARTAO_COMPRAS!$H:$H,INT((ROW()-2)/20)+2)+MOD(ROW()-2,20))</f>
        <v/>
      </c>
      <c r="F10741" s="0" t="str">
        <f aca="false">IF($A10741="","",INDEX(CARTAO_COMPRAS!$G:$G,INT((ROW()-2)/20)+2))</f>
        <v/>
      </c>
      <c r="G10741" s="5" t="str">
        <f aca="false">IF($A10741="","",INDEX(CARTAO_COMPRAS!$I:$I,INT((ROW()-2)/20)+2))</f>
        <v/>
      </c>
      <c r="H10741" s="4" t="str">
        <f aca="false">IF($A10741="","",EDATE(INDEX(CARTAO_COMPRAS!$J:$J,INT((ROW()-2)/20)+2),MOD(ROW()-2,20)))</f>
        <v/>
      </c>
      <c r="I10741" s="4" t="str">
        <f aca="false">IF($H10741="","",$H10741-WEEKDAY($H10741,2)+1)</f>
        <v/>
      </c>
      <c r="J10741" s="4" t="str">
        <f aca="false">IF($I10741="","",$I10741+6)</f>
        <v/>
      </c>
      <c r="K10741" s="6" t="str">
        <f aca="false">IF($H10741="","",DATE(YEAR($H10741),MONTH($H10741),1))</f>
        <v/>
      </c>
      <c r="L10741" s="0" t="str">
        <f aca="false">IF($A10741="","",INDEX(CARTAO_COMPRAS!$K:$K,INT((ROW()-2)/20)+2))</f>
        <v/>
      </c>
      <c r="M10741" s="0" t="str">
        <f aca="false">IF($A10741="","","Compra no cartão")</f>
        <v/>
      </c>
    </row>
    <row r="10742" customFormat="false" ht="13.5" hidden="false" customHeight="false" outlineLevel="0" collapsed="false">
      <c r="A107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2" s="0" t="str">
        <f aca="false">IF($A10742="","",INDEX(CARTAO_COMPRAS!$C:$C,INT((ROW()-2)/20)+2))</f>
        <v/>
      </c>
      <c r="C10742" s="0" t="str">
        <f aca="false">IF($A10742="","",INDEX(CARTAO_COMPRAS!$D:$D,INT((ROW()-2)/20)+2))</f>
        <v/>
      </c>
      <c r="D10742" s="0" t="str">
        <f aca="false">IF($A10742="","",INDEX(CARTAO_COMPRAS!$E:$E,INT((ROW()-2)/20)+2))</f>
        <v/>
      </c>
      <c r="E10742" s="0" t="str">
        <f aca="false">IF($A10742="","",INDEX(CARTAO_COMPRAS!$H:$H,INT((ROW()-2)/20)+2)+MOD(ROW()-2,20))</f>
        <v/>
      </c>
      <c r="F10742" s="0" t="str">
        <f aca="false">IF($A10742="","",INDEX(CARTAO_COMPRAS!$G:$G,INT((ROW()-2)/20)+2))</f>
        <v/>
      </c>
      <c r="G10742" s="5" t="str">
        <f aca="false">IF($A10742="","",INDEX(CARTAO_COMPRAS!$I:$I,INT((ROW()-2)/20)+2))</f>
        <v/>
      </c>
      <c r="H10742" s="4" t="str">
        <f aca="false">IF($A10742="","",EDATE(INDEX(CARTAO_COMPRAS!$J:$J,INT((ROW()-2)/20)+2),MOD(ROW()-2,20)))</f>
        <v/>
      </c>
      <c r="I10742" s="4" t="str">
        <f aca="false">IF($H10742="","",$H10742-WEEKDAY($H10742,2)+1)</f>
        <v/>
      </c>
      <c r="J10742" s="4" t="str">
        <f aca="false">IF($I10742="","",$I10742+6)</f>
        <v/>
      </c>
      <c r="K10742" s="6" t="str">
        <f aca="false">IF($H10742="","",DATE(YEAR($H10742),MONTH($H10742),1))</f>
        <v/>
      </c>
      <c r="L10742" s="0" t="str">
        <f aca="false">IF($A10742="","",INDEX(CARTAO_COMPRAS!$K:$K,INT((ROW()-2)/20)+2))</f>
        <v/>
      </c>
      <c r="M10742" s="0" t="str">
        <f aca="false">IF($A10742="","","Compra no cartão")</f>
        <v/>
      </c>
    </row>
    <row r="10743" customFormat="false" ht="13.5" hidden="false" customHeight="false" outlineLevel="0" collapsed="false">
      <c r="A10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3" s="0" t="str">
        <f aca="false">IF($A10743="","",INDEX(CARTAO_COMPRAS!$C:$C,INT((ROW()-2)/20)+2))</f>
        <v/>
      </c>
      <c r="C10743" s="0" t="str">
        <f aca="false">IF($A10743="","",INDEX(CARTAO_COMPRAS!$D:$D,INT((ROW()-2)/20)+2))</f>
        <v/>
      </c>
      <c r="D10743" s="0" t="str">
        <f aca="false">IF($A10743="","",INDEX(CARTAO_COMPRAS!$E:$E,INT((ROW()-2)/20)+2))</f>
        <v/>
      </c>
      <c r="E10743" s="0" t="str">
        <f aca="false">IF($A10743="","",INDEX(CARTAO_COMPRAS!$H:$H,INT((ROW()-2)/20)+2)+MOD(ROW()-2,20))</f>
        <v/>
      </c>
      <c r="F10743" s="0" t="str">
        <f aca="false">IF($A10743="","",INDEX(CARTAO_COMPRAS!$G:$G,INT((ROW()-2)/20)+2))</f>
        <v/>
      </c>
      <c r="G10743" s="5" t="str">
        <f aca="false">IF($A10743="","",INDEX(CARTAO_COMPRAS!$I:$I,INT((ROW()-2)/20)+2))</f>
        <v/>
      </c>
      <c r="H10743" s="4" t="str">
        <f aca="false">IF($A10743="","",EDATE(INDEX(CARTAO_COMPRAS!$J:$J,INT((ROW()-2)/20)+2),MOD(ROW()-2,20)))</f>
        <v/>
      </c>
      <c r="I10743" s="4" t="str">
        <f aca="false">IF($H10743="","",$H10743-WEEKDAY($H10743,2)+1)</f>
        <v/>
      </c>
      <c r="J10743" s="4" t="str">
        <f aca="false">IF($I10743="","",$I10743+6)</f>
        <v/>
      </c>
      <c r="K10743" s="6" t="str">
        <f aca="false">IF($H10743="","",DATE(YEAR($H10743),MONTH($H10743),1))</f>
        <v/>
      </c>
      <c r="L10743" s="0" t="str">
        <f aca="false">IF($A10743="","",INDEX(CARTAO_COMPRAS!$K:$K,INT((ROW()-2)/20)+2))</f>
        <v/>
      </c>
      <c r="M10743" s="0" t="str">
        <f aca="false">IF($A10743="","","Compra no cartão")</f>
        <v/>
      </c>
    </row>
    <row r="10744" customFormat="false" ht="13.5" hidden="false" customHeight="false" outlineLevel="0" collapsed="false">
      <c r="A10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4" s="0" t="str">
        <f aca="false">IF($A10744="","",INDEX(CARTAO_COMPRAS!$C:$C,INT((ROW()-2)/20)+2))</f>
        <v/>
      </c>
      <c r="C10744" s="0" t="str">
        <f aca="false">IF($A10744="","",INDEX(CARTAO_COMPRAS!$D:$D,INT((ROW()-2)/20)+2))</f>
        <v/>
      </c>
      <c r="D10744" s="0" t="str">
        <f aca="false">IF($A10744="","",INDEX(CARTAO_COMPRAS!$E:$E,INT((ROW()-2)/20)+2))</f>
        <v/>
      </c>
      <c r="E10744" s="0" t="str">
        <f aca="false">IF($A10744="","",INDEX(CARTAO_COMPRAS!$H:$H,INT((ROW()-2)/20)+2)+MOD(ROW()-2,20))</f>
        <v/>
      </c>
      <c r="F10744" s="0" t="str">
        <f aca="false">IF($A10744="","",INDEX(CARTAO_COMPRAS!$G:$G,INT((ROW()-2)/20)+2))</f>
        <v/>
      </c>
      <c r="G10744" s="5" t="str">
        <f aca="false">IF($A10744="","",INDEX(CARTAO_COMPRAS!$I:$I,INT((ROW()-2)/20)+2))</f>
        <v/>
      </c>
      <c r="H10744" s="4" t="str">
        <f aca="false">IF($A10744="","",EDATE(INDEX(CARTAO_COMPRAS!$J:$J,INT((ROW()-2)/20)+2),MOD(ROW()-2,20)))</f>
        <v/>
      </c>
      <c r="I10744" s="4" t="str">
        <f aca="false">IF($H10744="","",$H10744-WEEKDAY($H10744,2)+1)</f>
        <v/>
      </c>
      <c r="J10744" s="4" t="str">
        <f aca="false">IF($I10744="","",$I10744+6)</f>
        <v/>
      </c>
      <c r="K10744" s="6" t="str">
        <f aca="false">IF($H10744="","",DATE(YEAR($H10744),MONTH($H10744),1))</f>
        <v/>
      </c>
      <c r="L10744" s="0" t="str">
        <f aca="false">IF($A10744="","",INDEX(CARTAO_COMPRAS!$K:$K,INT((ROW()-2)/20)+2))</f>
        <v/>
      </c>
      <c r="M10744" s="0" t="str">
        <f aca="false">IF($A10744="","","Compra no cartão")</f>
        <v/>
      </c>
    </row>
    <row r="10745" customFormat="false" ht="13.5" hidden="false" customHeight="false" outlineLevel="0" collapsed="false">
      <c r="A10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5" s="0" t="str">
        <f aca="false">IF($A10745="","",INDEX(CARTAO_COMPRAS!$C:$C,INT((ROW()-2)/20)+2))</f>
        <v/>
      </c>
      <c r="C10745" s="0" t="str">
        <f aca="false">IF($A10745="","",INDEX(CARTAO_COMPRAS!$D:$D,INT((ROW()-2)/20)+2))</f>
        <v/>
      </c>
      <c r="D10745" s="0" t="str">
        <f aca="false">IF($A10745="","",INDEX(CARTAO_COMPRAS!$E:$E,INT((ROW()-2)/20)+2))</f>
        <v/>
      </c>
      <c r="E10745" s="0" t="str">
        <f aca="false">IF($A10745="","",INDEX(CARTAO_COMPRAS!$H:$H,INT((ROW()-2)/20)+2)+MOD(ROW()-2,20))</f>
        <v/>
      </c>
      <c r="F10745" s="0" t="str">
        <f aca="false">IF($A10745="","",INDEX(CARTAO_COMPRAS!$G:$G,INT((ROW()-2)/20)+2))</f>
        <v/>
      </c>
      <c r="G10745" s="5" t="str">
        <f aca="false">IF($A10745="","",INDEX(CARTAO_COMPRAS!$I:$I,INT((ROW()-2)/20)+2))</f>
        <v/>
      </c>
      <c r="H10745" s="4" t="str">
        <f aca="false">IF($A10745="","",EDATE(INDEX(CARTAO_COMPRAS!$J:$J,INT((ROW()-2)/20)+2),MOD(ROW()-2,20)))</f>
        <v/>
      </c>
      <c r="I10745" s="4" t="str">
        <f aca="false">IF($H10745="","",$H10745-WEEKDAY($H10745,2)+1)</f>
        <v/>
      </c>
      <c r="J10745" s="4" t="str">
        <f aca="false">IF($I10745="","",$I10745+6)</f>
        <v/>
      </c>
      <c r="K10745" s="6" t="str">
        <f aca="false">IF($H10745="","",DATE(YEAR($H10745),MONTH($H10745),1))</f>
        <v/>
      </c>
      <c r="L10745" s="0" t="str">
        <f aca="false">IF($A10745="","",INDEX(CARTAO_COMPRAS!$K:$K,INT((ROW()-2)/20)+2))</f>
        <v/>
      </c>
      <c r="M10745" s="0" t="str">
        <f aca="false">IF($A10745="","","Compra no cartão")</f>
        <v/>
      </c>
    </row>
    <row r="10746" customFormat="false" ht="13.5" hidden="false" customHeight="false" outlineLevel="0" collapsed="false">
      <c r="A10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6" s="0" t="str">
        <f aca="false">IF($A10746="","",INDEX(CARTAO_COMPRAS!$C:$C,INT((ROW()-2)/20)+2))</f>
        <v/>
      </c>
      <c r="C10746" s="0" t="str">
        <f aca="false">IF($A10746="","",INDEX(CARTAO_COMPRAS!$D:$D,INT((ROW()-2)/20)+2))</f>
        <v/>
      </c>
      <c r="D10746" s="0" t="str">
        <f aca="false">IF($A10746="","",INDEX(CARTAO_COMPRAS!$E:$E,INT((ROW()-2)/20)+2))</f>
        <v/>
      </c>
      <c r="E10746" s="0" t="str">
        <f aca="false">IF($A10746="","",INDEX(CARTAO_COMPRAS!$H:$H,INT((ROW()-2)/20)+2)+MOD(ROW()-2,20))</f>
        <v/>
      </c>
      <c r="F10746" s="0" t="str">
        <f aca="false">IF($A10746="","",INDEX(CARTAO_COMPRAS!$G:$G,INT((ROW()-2)/20)+2))</f>
        <v/>
      </c>
      <c r="G10746" s="5" t="str">
        <f aca="false">IF($A10746="","",INDEX(CARTAO_COMPRAS!$I:$I,INT((ROW()-2)/20)+2))</f>
        <v/>
      </c>
      <c r="H10746" s="4" t="str">
        <f aca="false">IF($A10746="","",EDATE(INDEX(CARTAO_COMPRAS!$J:$J,INT((ROW()-2)/20)+2),MOD(ROW()-2,20)))</f>
        <v/>
      </c>
      <c r="I10746" s="4" t="str">
        <f aca="false">IF($H10746="","",$H10746-WEEKDAY($H10746,2)+1)</f>
        <v/>
      </c>
      <c r="J10746" s="4" t="str">
        <f aca="false">IF($I10746="","",$I10746+6)</f>
        <v/>
      </c>
      <c r="K10746" s="6" t="str">
        <f aca="false">IF($H10746="","",DATE(YEAR($H10746),MONTH($H10746),1))</f>
        <v/>
      </c>
      <c r="L10746" s="0" t="str">
        <f aca="false">IF($A10746="","",INDEX(CARTAO_COMPRAS!$K:$K,INT((ROW()-2)/20)+2))</f>
        <v/>
      </c>
      <c r="M10746" s="0" t="str">
        <f aca="false">IF($A10746="","","Compra no cartão")</f>
        <v/>
      </c>
    </row>
    <row r="10747" customFormat="false" ht="13.5" hidden="false" customHeight="false" outlineLevel="0" collapsed="false">
      <c r="A10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7" s="0" t="str">
        <f aca="false">IF($A10747="","",INDEX(CARTAO_COMPRAS!$C:$C,INT((ROW()-2)/20)+2))</f>
        <v/>
      </c>
      <c r="C10747" s="0" t="str">
        <f aca="false">IF($A10747="","",INDEX(CARTAO_COMPRAS!$D:$D,INT((ROW()-2)/20)+2))</f>
        <v/>
      </c>
      <c r="D10747" s="0" t="str">
        <f aca="false">IF($A10747="","",INDEX(CARTAO_COMPRAS!$E:$E,INT((ROW()-2)/20)+2))</f>
        <v/>
      </c>
      <c r="E10747" s="0" t="str">
        <f aca="false">IF($A10747="","",INDEX(CARTAO_COMPRAS!$H:$H,INT((ROW()-2)/20)+2)+MOD(ROW()-2,20))</f>
        <v/>
      </c>
      <c r="F10747" s="0" t="str">
        <f aca="false">IF($A10747="","",INDEX(CARTAO_COMPRAS!$G:$G,INT((ROW()-2)/20)+2))</f>
        <v/>
      </c>
      <c r="G10747" s="5" t="str">
        <f aca="false">IF($A10747="","",INDEX(CARTAO_COMPRAS!$I:$I,INT((ROW()-2)/20)+2))</f>
        <v/>
      </c>
      <c r="H10747" s="4" t="str">
        <f aca="false">IF($A10747="","",EDATE(INDEX(CARTAO_COMPRAS!$J:$J,INT((ROW()-2)/20)+2),MOD(ROW()-2,20)))</f>
        <v/>
      </c>
      <c r="I10747" s="4" t="str">
        <f aca="false">IF($H10747="","",$H10747-WEEKDAY($H10747,2)+1)</f>
        <v/>
      </c>
      <c r="J10747" s="4" t="str">
        <f aca="false">IF($I10747="","",$I10747+6)</f>
        <v/>
      </c>
      <c r="K10747" s="6" t="str">
        <f aca="false">IF($H10747="","",DATE(YEAR($H10747),MONTH($H10747),1))</f>
        <v/>
      </c>
      <c r="L10747" s="0" t="str">
        <f aca="false">IF($A10747="","",INDEX(CARTAO_COMPRAS!$K:$K,INT((ROW()-2)/20)+2))</f>
        <v/>
      </c>
      <c r="M10747" s="0" t="str">
        <f aca="false">IF($A10747="","","Compra no cartão")</f>
        <v/>
      </c>
    </row>
    <row r="10748" customFormat="false" ht="13.5" hidden="false" customHeight="false" outlineLevel="0" collapsed="false">
      <c r="A10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8" s="0" t="str">
        <f aca="false">IF($A10748="","",INDEX(CARTAO_COMPRAS!$C:$C,INT((ROW()-2)/20)+2))</f>
        <v/>
      </c>
      <c r="C10748" s="0" t="str">
        <f aca="false">IF($A10748="","",INDEX(CARTAO_COMPRAS!$D:$D,INT((ROW()-2)/20)+2))</f>
        <v/>
      </c>
      <c r="D10748" s="0" t="str">
        <f aca="false">IF($A10748="","",INDEX(CARTAO_COMPRAS!$E:$E,INT((ROW()-2)/20)+2))</f>
        <v/>
      </c>
      <c r="E10748" s="0" t="str">
        <f aca="false">IF($A10748="","",INDEX(CARTAO_COMPRAS!$H:$H,INT((ROW()-2)/20)+2)+MOD(ROW()-2,20))</f>
        <v/>
      </c>
      <c r="F10748" s="0" t="str">
        <f aca="false">IF($A10748="","",INDEX(CARTAO_COMPRAS!$G:$G,INT((ROW()-2)/20)+2))</f>
        <v/>
      </c>
      <c r="G10748" s="5" t="str">
        <f aca="false">IF($A10748="","",INDEX(CARTAO_COMPRAS!$I:$I,INT((ROW()-2)/20)+2))</f>
        <v/>
      </c>
      <c r="H10748" s="4" t="str">
        <f aca="false">IF($A10748="","",EDATE(INDEX(CARTAO_COMPRAS!$J:$J,INT((ROW()-2)/20)+2),MOD(ROW()-2,20)))</f>
        <v/>
      </c>
      <c r="I10748" s="4" t="str">
        <f aca="false">IF($H10748="","",$H10748-WEEKDAY($H10748,2)+1)</f>
        <v/>
      </c>
      <c r="J10748" s="4" t="str">
        <f aca="false">IF($I10748="","",$I10748+6)</f>
        <v/>
      </c>
      <c r="K10748" s="6" t="str">
        <f aca="false">IF($H10748="","",DATE(YEAR($H10748),MONTH($H10748),1))</f>
        <v/>
      </c>
      <c r="L10748" s="0" t="str">
        <f aca="false">IF($A10748="","",INDEX(CARTAO_COMPRAS!$K:$K,INT((ROW()-2)/20)+2))</f>
        <v/>
      </c>
      <c r="M10748" s="0" t="str">
        <f aca="false">IF($A10748="","","Compra no cartão")</f>
        <v/>
      </c>
    </row>
    <row r="10749" customFormat="false" ht="13.5" hidden="false" customHeight="false" outlineLevel="0" collapsed="false">
      <c r="A10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49" s="0" t="str">
        <f aca="false">IF($A10749="","",INDEX(CARTAO_COMPRAS!$C:$C,INT((ROW()-2)/20)+2))</f>
        <v/>
      </c>
      <c r="C10749" s="0" t="str">
        <f aca="false">IF($A10749="","",INDEX(CARTAO_COMPRAS!$D:$D,INT((ROW()-2)/20)+2))</f>
        <v/>
      </c>
      <c r="D10749" s="0" t="str">
        <f aca="false">IF($A10749="","",INDEX(CARTAO_COMPRAS!$E:$E,INT((ROW()-2)/20)+2))</f>
        <v/>
      </c>
      <c r="E10749" s="0" t="str">
        <f aca="false">IF($A10749="","",INDEX(CARTAO_COMPRAS!$H:$H,INT((ROW()-2)/20)+2)+MOD(ROW()-2,20))</f>
        <v/>
      </c>
      <c r="F10749" s="0" t="str">
        <f aca="false">IF($A10749="","",INDEX(CARTAO_COMPRAS!$G:$G,INT((ROW()-2)/20)+2))</f>
        <v/>
      </c>
      <c r="G10749" s="5" t="str">
        <f aca="false">IF($A10749="","",INDEX(CARTAO_COMPRAS!$I:$I,INT((ROW()-2)/20)+2))</f>
        <v/>
      </c>
      <c r="H10749" s="4" t="str">
        <f aca="false">IF($A10749="","",EDATE(INDEX(CARTAO_COMPRAS!$J:$J,INT((ROW()-2)/20)+2),MOD(ROW()-2,20)))</f>
        <v/>
      </c>
      <c r="I10749" s="4" t="str">
        <f aca="false">IF($H10749="","",$H10749-WEEKDAY($H10749,2)+1)</f>
        <v/>
      </c>
      <c r="J10749" s="4" t="str">
        <f aca="false">IF($I10749="","",$I10749+6)</f>
        <v/>
      </c>
      <c r="K10749" s="6" t="str">
        <f aca="false">IF($H10749="","",DATE(YEAR($H10749),MONTH($H10749),1))</f>
        <v/>
      </c>
      <c r="L10749" s="0" t="str">
        <f aca="false">IF($A10749="","",INDEX(CARTAO_COMPRAS!$K:$K,INT((ROW()-2)/20)+2))</f>
        <v/>
      </c>
      <c r="M10749" s="0" t="str">
        <f aca="false">IF($A10749="","","Compra no cartão")</f>
        <v/>
      </c>
    </row>
    <row r="10750" customFormat="false" ht="13.5" hidden="false" customHeight="false" outlineLevel="0" collapsed="false">
      <c r="A10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0" s="0" t="str">
        <f aca="false">IF($A10750="","",INDEX(CARTAO_COMPRAS!$C:$C,INT((ROW()-2)/20)+2))</f>
        <v/>
      </c>
      <c r="C10750" s="0" t="str">
        <f aca="false">IF($A10750="","",INDEX(CARTAO_COMPRAS!$D:$D,INT((ROW()-2)/20)+2))</f>
        <v/>
      </c>
      <c r="D10750" s="0" t="str">
        <f aca="false">IF($A10750="","",INDEX(CARTAO_COMPRAS!$E:$E,INT((ROW()-2)/20)+2))</f>
        <v/>
      </c>
      <c r="E10750" s="0" t="str">
        <f aca="false">IF($A10750="","",INDEX(CARTAO_COMPRAS!$H:$H,INT((ROW()-2)/20)+2)+MOD(ROW()-2,20))</f>
        <v/>
      </c>
      <c r="F10750" s="0" t="str">
        <f aca="false">IF($A10750="","",INDEX(CARTAO_COMPRAS!$G:$G,INT((ROW()-2)/20)+2))</f>
        <v/>
      </c>
      <c r="G10750" s="5" t="str">
        <f aca="false">IF($A10750="","",INDEX(CARTAO_COMPRAS!$I:$I,INT((ROW()-2)/20)+2))</f>
        <v/>
      </c>
      <c r="H10750" s="4" t="str">
        <f aca="false">IF($A10750="","",EDATE(INDEX(CARTAO_COMPRAS!$J:$J,INT((ROW()-2)/20)+2),MOD(ROW()-2,20)))</f>
        <v/>
      </c>
      <c r="I10750" s="4" t="str">
        <f aca="false">IF($H10750="","",$H10750-WEEKDAY($H10750,2)+1)</f>
        <v/>
      </c>
      <c r="J10750" s="4" t="str">
        <f aca="false">IF($I10750="","",$I10750+6)</f>
        <v/>
      </c>
      <c r="K10750" s="6" t="str">
        <f aca="false">IF($H10750="","",DATE(YEAR($H10750),MONTH($H10750),1))</f>
        <v/>
      </c>
      <c r="L10750" s="0" t="str">
        <f aca="false">IF($A10750="","",INDEX(CARTAO_COMPRAS!$K:$K,INT((ROW()-2)/20)+2))</f>
        <v/>
      </c>
      <c r="M10750" s="0" t="str">
        <f aca="false">IF($A10750="","","Compra no cartão")</f>
        <v/>
      </c>
    </row>
    <row r="10751" customFormat="false" ht="13.5" hidden="false" customHeight="false" outlineLevel="0" collapsed="false">
      <c r="A10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1" s="0" t="str">
        <f aca="false">IF($A10751="","",INDEX(CARTAO_COMPRAS!$C:$C,INT((ROW()-2)/20)+2))</f>
        <v/>
      </c>
      <c r="C10751" s="0" t="str">
        <f aca="false">IF($A10751="","",INDEX(CARTAO_COMPRAS!$D:$D,INT((ROW()-2)/20)+2))</f>
        <v/>
      </c>
      <c r="D10751" s="0" t="str">
        <f aca="false">IF($A10751="","",INDEX(CARTAO_COMPRAS!$E:$E,INT((ROW()-2)/20)+2))</f>
        <v/>
      </c>
      <c r="E10751" s="0" t="str">
        <f aca="false">IF($A10751="","",INDEX(CARTAO_COMPRAS!$H:$H,INT((ROW()-2)/20)+2)+MOD(ROW()-2,20))</f>
        <v/>
      </c>
      <c r="F10751" s="0" t="str">
        <f aca="false">IF($A10751="","",INDEX(CARTAO_COMPRAS!$G:$G,INT((ROW()-2)/20)+2))</f>
        <v/>
      </c>
      <c r="G10751" s="5" t="str">
        <f aca="false">IF($A10751="","",INDEX(CARTAO_COMPRAS!$I:$I,INT((ROW()-2)/20)+2))</f>
        <v/>
      </c>
      <c r="H10751" s="4" t="str">
        <f aca="false">IF($A10751="","",EDATE(INDEX(CARTAO_COMPRAS!$J:$J,INT((ROW()-2)/20)+2),MOD(ROW()-2,20)))</f>
        <v/>
      </c>
      <c r="I10751" s="4" t="str">
        <f aca="false">IF($H10751="","",$H10751-WEEKDAY($H10751,2)+1)</f>
        <v/>
      </c>
      <c r="J10751" s="4" t="str">
        <f aca="false">IF($I10751="","",$I10751+6)</f>
        <v/>
      </c>
      <c r="K10751" s="6" t="str">
        <f aca="false">IF($H10751="","",DATE(YEAR($H10751),MONTH($H10751),1))</f>
        <v/>
      </c>
      <c r="L10751" s="0" t="str">
        <f aca="false">IF($A10751="","",INDEX(CARTAO_COMPRAS!$K:$K,INT((ROW()-2)/20)+2))</f>
        <v/>
      </c>
      <c r="M10751" s="0" t="str">
        <f aca="false">IF($A10751="","","Compra no cartão")</f>
        <v/>
      </c>
    </row>
    <row r="10752" customFormat="false" ht="13.5" hidden="false" customHeight="false" outlineLevel="0" collapsed="false">
      <c r="A10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2" s="0" t="str">
        <f aca="false">IF($A10752="","",INDEX(CARTAO_COMPRAS!$C:$C,INT((ROW()-2)/20)+2))</f>
        <v/>
      </c>
      <c r="C10752" s="0" t="str">
        <f aca="false">IF($A10752="","",INDEX(CARTAO_COMPRAS!$D:$D,INT((ROW()-2)/20)+2))</f>
        <v/>
      </c>
      <c r="D10752" s="0" t="str">
        <f aca="false">IF($A10752="","",INDEX(CARTAO_COMPRAS!$E:$E,INT((ROW()-2)/20)+2))</f>
        <v/>
      </c>
      <c r="E10752" s="0" t="str">
        <f aca="false">IF($A10752="","",INDEX(CARTAO_COMPRAS!$H:$H,INT((ROW()-2)/20)+2)+MOD(ROW()-2,20))</f>
        <v/>
      </c>
      <c r="F10752" s="0" t="str">
        <f aca="false">IF($A10752="","",INDEX(CARTAO_COMPRAS!$G:$G,INT((ROW()-2)/20)+2))</f>
        <v/>
      </c>
      <c r="G10752" s="5" t="str">
        <f aca="false">IF($A10752="","",INDEX(CARTAO_COMPRAS!$I:$I,INT((ROW()-2)/20)+2))</f>
        <v/>
      </c>
      <c r="H10752" s="4" t="str">
        <f aca="false">IF($A10752="","",EDATE(INDEX(CARTAO_COMPRAS!$J:$J,INT((ROW()-2)/20)+2),MOD(ROW()-2,20)))</f>
        <v/>
      </c>
      <c r="I10752" s="4" t="str">
        <f aca="false">IF($H10752="","",$H10752-WEEKDAY($H10752,2)+1)</f>
        <v/>
      </c>
      <c r="J10752" s="4" t="str">
        <f aca="false">IF($I10752="","",$I10752+6)</f>
        <v/>
      </c>
      <c r="K10752" s="6" t="str">
        <f aca="false">IF($H10752="","",DATE(YEAR($H10752),MONTH($H10752),1))</f>
        <v/>
      </c>
      <c r="L10752" s="0" t="str">
        <f aca="false">IF($A10752="","",INDEX(CARTAO_COMPRAS!$K:$K,INT((ROW()-2)/20)+2))</f>
        <v/>
      </c>
      <c r="M10752" s="0" t="str">
        <f aca="false">IF($A10752="","","Compra no cartão")</f>
        <v/>
      </c>
    </row>
    <row r="10753" customFormat="false" ht="13.5" hidden="false" customHeight="false" outlineLevel="0" collapsed="false">
      <c r="A10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3" s="0" t="str">
        <f aca="false">IF($A10753="","",INDEX(CARTAO_COMPRAS!$C:$C,INT((ROW()-2)/20)+2))</f>
        <v/>
      </c>
      <c r="C10753" s="0" t="str">
        <f aca="false">IF($A10753="","",INDEX(CARTAO_COMPRAS!$D:$D,INT((ROW()-2)/20)+2))</f>
        <v/>
      </c>
      <c r="D10753" s="0" t="str">
        <f aca="false">IF($A10753="","",INDEX(CARTAO_COMPRAS!$E:$E,INT((ROW()-2)/20)+2))</f>
        <v/>
      </c>
      <c r="E10753" s="0" t="str">
        <f aca="false">IF($A10753="","",INDEX(CARTAO_COMPRAS!$H:$H,INT((ROW()-2)/20)+2)+MOD(ROW()-2,20))</f>
        <v/>
      </c>
      <c r="F10753" s="0" t="str">
        <f aca="false">IF($A10753="","",INDEX(CARTAO_COMPRAS!$G:$G,INT((ROW()-2)/20)+2))</f>
        <v/>
      </c>
      <c r="G10753" s="5" t="str">
        <f aca="false">IF($A10753="","",INDEX(CARTAO_COMPRAS!$I:$I,INT((ROW()-2)/20)+2))</f>
        <v/>
      </c>
      <c r="H10753" s="4" t="str">
        <f aca="false">IF($A10753="","",EDATE(INDEX(CARTAO_COMPRAS!$J:$J,INT((ROW()-2)/20)+2),MOD(ROW()-2,20)))</f>
        <v/>
      </c>
      <c r="I10753" s="4" t="str">
        <f aca="false">IF($H10753="","",$H10753-WEEKDAY($H10753,2)+1)</f>
        <v/>
      </c>
      <c r="J10753" s="4" t="str">
        <f aca="false">IF($I10753="","",$I10753+6)</f>
        <v/>
      </c>
      <c r="K10753" s="6" t="str">
        <f aca="false">IF($H10753="","",DATE(YEAR($H10753),MONTH($H10753),1))</f>
        <v/>
      </c>
      <c r="L10753" s="0" t="str">
        <f aca="false">IF($A10753="","",INDEX(CARTAO_COMPRAS!$K:$K,INT((ROW()-2)/20)+2))</f>
        <v/>
      </c>
      <c r="M10753" s="0" t="str">
        <f aca="false">IF($A10753="","","Compra no cartão")</f>
        <v/>
      </c>
    </row>
    <row r="10754" customFormat="false" ht="13.5" hidden="false" customHeight="false" outlineLevel="0" collapsed="false">
      <c r="A10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4" s="0" t="str">
        <f aca="false">IF($A10754="","",INDEX(CARTAO_COMPRAS!$C:$C,INT((ROW()-2)/20)+2))</f>
        <v/>
      </c>
      <c r="C10754" s="0" t="str">
        <f aca="false">IF($A10754="","",INDEX(CARTAO_COMPRAS!$D:$D,INT((ROW()-2)/20)+2))</f>
        <v/>
      </c>
      <c r="D10754" s="0" t="str">
        <f aca="false">IF($A10754="","",INDEX(CARTAO_COMPRAS!$E:$E,INT((ROW()-2)/20)+2))</f>
        <v/>
      </c>
      <c r="E10754" s="0" t="str">
        <f aca="false">IF($A10754="","",INDEX(CARTAO_COMPRAS!$H:$H,INT((ROW()-2)/20)+2)+MOD(ROW()-2,20))</f>
        <v/>
      </c>
      <c r="F10754" s="0" t="str">
        <f aca="false">IF($A10754="","",INDEX(CARTAO_COMPRAS!$G:$G,INT((ROW()-2)/20)+2))</f>
        <v/>
      </c>
      <c r="G10754" s="5" t="str">
        <f aca="false">IF($A10754="","",INDEX(CARTAO_COMPRAS!$I:$I,INT((ROW()-2)/20)+2))</f>
        <v/>
      </c>
      <c r="H10754" s="4" t="str">
        <f aca="false">IF($A10754="","",EDATE(INDEX(CARTAO_COMPRAS!$J:$J,INT((ROW()-2)/20)+2),MOD(ROW()-2,20)))</f>
        <v/>
      </c>
      <c r="I10754" s="4" t="str">
        <f aca="false">IF($H10754="","",$H10754-WEEKDAY($H10754,2)+1)</f>
        <v/>
      </c>
      <c r="J10754" s="4" t="str">
        <f aca="false">IF($I10754="","",$I10754+6)</f>
        <v/>
      </c>
      <c r="K10754" s="6" t="str">
        <f aca="false">IF($H10754="","",DATE(YEAR($H10754),MONTH($H10754),1))</f>
        <v/>
      </c>
      <c r="L10754" s="0" t="str">
        <f aca="false">IF($A10754="","",INDEX(CARTAO_COMPRAS!$K:$K,INT((ROW()-2)/20)+2))</f>
        <v/>
      </c>
      <c r="M10754" s="0" t="str">
        <f aca="false">IF($A10754="","","Compra no cartão")</f>
        <v/>
      </c>
    </row>
    <row r="10755" customFormat="false" ht="13.5" hidden="false" customHeight="false" outlineLevel="0" collapsed="false">
      <c r="A10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5" s="0" t="str">
        <f aca="false">IF($A10755="","",INDEX(CARTAO_COMPRAS!$C:$C,INT((ROW()-2)/20)+2))</f>
        <v/>
      </c>
      <c r="C10755" s="0" t="str">
        <f aca="false">IF($A10755="","",INDEX(CARTAO_COMPRAS!$D:$D,INT((ROW()-2)/20)+2))</f>
        <v/>
      </c>
      <c r="D10755" s="0" t="str">
        <f aca="false">IF($A10755="","",INDEX(CARTAO_COMPRAS!$E:$E,INT((ROW()-2)/20)+2))</f>
        <v/>
      </c>
      <c r="E10755" s="0" t="str">
        <f aca="false">IF($A10755="","",INDEX(CARTAO_COMPRAS!$H:$H,INT((ROW()-2)/20)+2)+MOD(ROW()-2,20))</f>
        <v/>
      </c>
      <c r="F10755" s="0" t="str">
        <f aca="false">IF($A10755="","",INDEX(CARTAO_COMPRAS!$G:$G,INT((ROW()-2)/20)+2))</f>
        <v/>
      </c>
      <c r="G10755" s="5" t="str">
        <f aca="false">IF($A10755="","",INDEX(CARTAO_COMPRAS!$I:$I,INT((ROW()-2)/20)+2))</f>
        <v/>
      </c>
      <c r="H10755" s="4" t="str">
        <f aca="false">IF($A10755="","",EDATE(INDEX(CARTAO_COMPRAS!$J:$J,INT((ROW()-2)/20)+2),MOD(ROW()-2,20)))</f>
        <v/>
      </c>
      <c r="I10755" s="4" t="str">
        <f aca="false">IF($H10755="","",$H10755-WEEKDAY($H10755,2)+1)</f>
        <v/>
      </c>
      <c r="J10755" s="4" t="str">
        <f aca="false">IF($I10755="","",$I10755+6)</f>
        <v/>
      </c>
      <c r="K10755" s="6" t="str">
        <f aca="false">IF($H10755="","",DATE(YEAR($H10755),MONTH($H10755),1))</f>
        <v/>
      </c>
      <c r="L10755" s="0" t="str">
        <f aca="false">IF($A10755="","",INDEX(CARTAO_COMPRAS!$K:$K,INT((ROW()-2)/20)+2))</f>
        <v/>
      </c>
      <c r="M10755" s="0" t="str">
        <f aca="false">IF($A10755="","","Compra no cartão")</f>
        <v/>
      </c>
    </row>
    <row r="10756" customFormat="false" ht="13.5" hidden="false" customHeight="false" outlineLevel="0" collapsed="false">
      <c r="A10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6" s="0" t="str">
        <f aca="false">IF($A10756="","",INDEX(CARTAO_COMPRAS!$C:$C,INT((ROW()-2)/20)+2))</f>
        <v/>
      </c>
      <c r="C10756" s="0" t="str">
        <f aca="false">IF($A10756="","",INDEX(CARTAO_COMPRAS!$D:$D,INT((ROW()-2)/20)+2))</f>
        <v/>
      </c>
      <c r="D10756" s="0" t="str">
        <f aca="false">IF($A10756="","",INDEX(CARTAO_COMPRAS!$E:$E,INT((ROW()-2)/20)+2))</f>
        <v/>
      </c>
      <c r="E10756" s="0" t="str">
        <f aca="false">IF($A10756="","",INDEX(CARTAO_COMPRAS!$H:$H,INT((ROW()-2)/20)+2)+MOD(ROW()-2,20))</f>
        <v/>
      </c>
      <c r="F10756" s="0" t="str">
        <f aca="false">IF($A10756="","",INDEX(CARTAO_COMPRAS!$G:$G,INT((ROW()-2)/20)+2))</f>
        <v/>
      </c>
      <c r="G10756" s="5" t="str">
        <f aca="false">IF($A10756="","",INDEX(CARTAO_COMPRAS!$I:$I,INT((ROW()-2)/20)+2))</f>
        <v/>
      </c>
      <c r="H10756" s="4" t="str">
        <f aca="false">IF($A10756="","",EDATE(INDEX(CARTAO_COMPRAS!$J:$J,INT((ROW()-2)/20)+2),MOD(ROW()-2,20)))</f>
        <v/>
      </c>
      <c r="I10756" s="4" t="str">
        <f aca="false">IF($H10756="","",$H10756-WEEKDAY($H10756,2)+1)</f>
        <v/>
      </c>
      <c r="J10756" s="4" t="str">
        <f aca="false">IF($I10756="","",$I10756+6)</f>
        <v/>
      </c>
      <c r="K10756" s="6" t="str">
        <f aca="false">IF($H10756="","",DATE(YEAR($H10756),MONTH($H10756),1))</f>
        <v/>
      </c>
      <c r="L10756" s="0" t="str">
        <f aca="false">IF($A10756="","",INDEX(CARTAO_COMPRAS!$K:$K,INT((ROW()-2)/20)+2))</f>
        <v/>
      </c>
      <c r="M10756" s="0" t="str">
        <f aca="false">IF($A10756="","","Compra no cartão")</f>
        <v/>
      </c>
    </row>
    <row r="10757" customFormat="false" ht="13.5" hidden="false" customHeight="false" outlineLevel="0" collapsed="false">
      <c r="A10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7" s="0" t="str">
        <f aca="false">IF($A10757="","",INDEX(CARTAO_COMPRAS!$C:$C,INT((ROW()-2)/20)+2))</f>
        <v/>
      </c>
      <c r="C10757" s="0" t="str">
        <f aca="false">IF($A10757="","",INDEX(CARTAO_COMPRAS!$D:$D,INT((ROW()-2)/20)+2))</f>
        <v/>
      </c>
      <c r="D10757" s="0" t="str">
        <f aca="false">IF($A10757="","",INDEX(CARTAO_COMPRAS!$E:$E,INT((ROW()-2)/20)+2))</f>
        <v/>
      </c>
      <c r="E10757" s="0" t="str">
        <f aca="false">IF($A10757="","",INDEX(CARTAO_COMPRAS!$H:$H,INT((ROW()-2)/20)+2)+MOD(ROW()-2,20))</f>
        <v/>
      </c>
      <c r="F10757" s="0" t="str">
        <f aca="false">IF($A10757="","",INDEX(CARTAO_COMPRAS!$G:$G,INT((ROW()-2)/20)+2))</f>
        <v/>
      </c>
      <c r="G10757" s="5" t="str">
        <f aca="false">IF($A10757="","",INDEX(CARTAO_COMPRAS!$I:$I,INT((ROW()-2)/20)+2))</f>
        <v/>
      </c>
      <c r="H10757" s="4" t="str">
        <f aca="false">IF($A10757="","",EDATE(INDEX(CARTAO_COMPRAS!$J:$J,INT((ROW()-2)/20)+2),MOD(ROW()-2,20)))</f>
        <v/>
      </c>
      <c r="I10757" s="4" t="str">
        <f aca="false">IF($H10757="","",$H10757-WEEKDAY($H10757,2)+1)</f>
        <v/>
      </c>
      <c r="J10757" s="4" t="str">
        <f aca="false">IF($I10757="","",$I10757+6)</f>
        <v/>
      </c>
      <c r="K10757" s="6" t="str">
        <f aca="false">IF($H10757="","",DATE(YEAR($H10757),MONTH($H10757),1))</f>
        <v/>
      </c>
      <c r="L10757" s="0" t="str">
        <f aca="false">IF($A10757="","",INDEX(CARTAO_COMPRAS!$K:$K,INT((ROW()-2)/20)+2))</f>
        <v/>
      </c>
      <c r="M10757" s="0" t="str">
        <f aca="false">IF($A10757="","","Compra no cartão")</f>
        <v/>
      </c>
    </row>
    <row r="10758" customFormat="false" ht="13.5" hidden="false" customHeight="false" outlineLevel="0" collapsed="false">
      <c r="A10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8" s="0" t="str">
        <f aca="false">IF($A10758="","",INDEX(CARTAO_COMPRAS!$C:$C,INT((ROW()-2)/20)+2))</f>
        <v/>
      </c>
      <c r="C10758" s="0" t="str">
        <f aca="false">IF($A10758="","",INDEX(CARTAO_COMPRAS!$D:$D,INT((ROW()-2)/20)+2))</f>
        <v/>
      </c>
      <c r="D10758" s="0" t="str">
        <f aca="false">IF($A10758="","",INDEX(CARTAO_COMPRAS!$E:$E,INT((ROW()-2)/20)+2))</f>
        <v/>
      </c>
      <c r="E10758" s="0" t="str">
        <f aca="false">IF($A10758="","",INDEX(CARTAO_COMPRAS!$H:$H,INT((ROW()-2)/20)+2)+MOD(ROW()-2,20))</f>
        <v/>
      </c>
      <c r="F10758" s="0" t="str">
        <f aca="false">IF($A10758="","",INDEX(CARTAO_COMPRAS!$G:$G,INT((ROW()-2)/20)+2))</f>
        <v/>
      </c>
      <c r="G10758" s="5" t="str">
        <f aca="false">IF($A10758="","",INDEX(CARTAO_COMPRAS!$I:$I,INT((ROW()-2)/20)+2))</f>
        <v/>
      </c>
      <c r="H10758" s="4" t="str">
        <f aca="false">IF($A10758="","",EDATE(INDEX(CARTAO_COMPRAS!$J:$J,INT((ROW()-2)/20)+2),MOD(ROW()-2,20)))</f>
        <v/>
      </c>
      <c r="I10758" s="4" t="str">
        <f aca="false">IF($H10758="","",$H10758-WEEKDAY($H10758,2)+1)</f>
        <v/>
      </c>
      <c r="J10758" s="4" t="str">
        <f aca="false">IF($I10758="","",$I10758+6)</f>
        <v/>
      </c>
      <c r="K10758" s="6" t="str">
        <f aca="false">IF($H10758="","",DATE(YEAR($H10758),MONTH($H10758),1))</f>
        <v/>
      </c>
      <c r="L10758" s="0" t="str">
        <f aca="false">IF($A10758="","",INDEX(CARTAO_COMPRAS!$K:$K,INT((ROW()-2)/20)+2))</f>
        <v/>
      </c>
      <c r="M10758" s="0" t="str">
        <f aca="false">IF($A10758="","","Compra no cartão")</f>
        <v/>
      </c>
    </row>
    <row r="10759" customFormat="false" ht="13.5" hidden="false" customHeight="false" outlineLevel="0" collapsed="false">
      <c r="A10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59" s="0" t="str">
        <f aca="false">IF($A10759="","",INDEX(CARTAO_COMPRAS!$C:$C,INT((ROW()-2)/20)+2))</f>
        <v/>
      </c>
      <c r="C10759" s="0" t="str">
        <f aca="false">IF($A10759="","",INDEX(CARTAO_COMPRAS!$D:$D,INT((ROW()-2)/20)+2))</f>
        <v/>
      </c>
      <c r="D10759" s="0" t="str">
        <f aca="false">IF($A10759="","",INDEX(CARTAO_COMPRAS!$E:$E,INT((ROW()-2)/20)+2))</f>
        <v/>
      </c>
      <c r="E10759" s="0" t="str">
        <f aca="false">IF($A10759="","",INDEX(CARTAO_COMPRAS!$H:$H,INT((ROW()-2)/20)+2)+MOD(ROW()-2,20))</f>
        <v/>
      </c>
      <c r="F10759" s="0" t="str">
        <f aca="false">IF($A10759="","",INDEX(CARTAO_COMPRAS!$G:$G,INT((ROW()-2)/20)+2))</f>
        <v/>
      </c>
      <c r="G10759" s="5" t="str">
        <f aca="false">IF($A10759="","",INDEX(CARTAO_COMPRAS!$I:$I,INT((ROW()-2)/20)+2))</f>
        <v/>
      </c>
      <c r="H10759" s="4" t="str">
        <f aca="false">IF($A10759="","",EDATE(INDEX(CARTAO_COMPRAS!$J:$J,INT((ROW()-2)/20)+2),MOD(ROW()-2,20)))</f>
        <v/>
      </c>
      <c r="I10759" s="4" t="str">
        <f aca="false">IF($H10759="","",$H10759-WEEKDAY($H10759,2)+1)</f>
        <v/>
      </c>
      <c r="J10759" s="4" t="str">
        <f aca="false">IF($I10759="","",$I10759+6)</f>
        <v/>
      </c>
      <c r="K10759" s="6" t="str">
        <f aca="false">IF($H10759="","",DATE(YEAR($H10759),MONTH($H10759),1))</f>
        <v/>
      </c>
      <c r="L10759" s="0" t="str">
        <f aca="false">IF($A10759="","",INDEX(CARTAO_COMPRAS!$K:$K,INT((ROW()-2)/20)+2))</f>
        <v/>
      </c>
      <c r="M10759" s="0" t="str">
        <f aca="false">IF($A10759="","","Compra no cartão")</f>
        <v/>
      </c>
    </row>
    <row r="10760" customFormat="false" ht="13.5" hidden="false" customHeight="false" outlineLevel="0" collapsed="false">
      <c r="A10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0" s="0" t="str">
        <f aca="false">IF($A10760="","",INDEX(CARTAO_COMPRAS!$C:$C,INT((ROW()-2)/20)+2))</f>
        <v/>
      </c>
      <c r="C10760" s="0" t="str">
        <f aca="false">IF($A10760="","",INDEX(CARTAO_COMPRAS!$D:$D,INT((ROW()-2)/20)+2))</f>
        <v/>
      </c>
      <c r="D10760" s="0" t="str">
        <f aca="false">IF($A10760="","",INDEX(CARTAO_COMPRAS!$E:$E,INT((ROW()-2)/20)+2))</f>
        <v/>
      </c>
      <c r="E10760" s="0" t="str">
        <f aca="false">IF($A10760="","",INDEX(CARTAO_COMPRAS!$H:$H,INT((ROW()-2)/20)+2)+MOD(ROW()-2,20))</f>
        <v/>
      </c>
      <c r="F10760" s="0" t="str">
        <f aca="false">IF($A10760="","",INDEX(CARTAO_COMPRAS!$G:$G,INT((ROW()-2)/20)+2))</f>
        <v/>
      </c>
      <c r="G10760" s="5" t="str">
        <f aca="false">IF($A10760="","",INDEX(CARTAO_COMPRAS!$I:$I,INT((ROW()-2)/20)+2))</f>
        <v/>
      </c>
      <c r="H10760" s="4" t="str">
        <f aca="false">IF($A10760="","",EDATE(INDEX(CARTAO_COMPRAS!$J:$J,INT((ROW()-2)/20)+2),MOD(ROW()-2,20)))</f>
        <v/>
      </c>
      <c r="I10760" s="4" t="str">
        <f aca="false">IF($H10760="","",$H10760-WEEKDAY($H10760,2)+1)</f>
        <v/>
      </c>
      <c r="J10760" s="4" t="str">
        <f aca="false">IF($I10760="","",$I10760+6)</f>
        <v/>
      </c>
      <c r="K10760" s="6" t="str">
        <f aca="false">IF($H10760="","",DATE(YEAR($H10760),MONTH($H10760),1))</f>
        <v/>
      </c>
      <c r="L10760" s="0" t="str">
        <f aca="false">IF($A10760="","",INDEX(CARTAO_COMPRAS!$K:$K,INT((ROW()-2)/20)+2))</f>
        <v/>
      </c>
      <c r="M10760" s="0" t="str">
        <f aca="false">IF($A10760="","","Compra no cartão")</f>
        <v/>
      </c>
    </row>
    <row r="10761" customFormat="false" ht="13.5" hidden="false" customHeight="false" outlineLevel="0" collapsed="false">
      <c r="A10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1" s="0" t="str">
        <f aca="false">IF($A10761="","",INDEX(CARTAO_COMPRAS!$C:$C,INT((ROW()-2)/20)+2))</f>
        <v/>
      </c>
      <c r="C10761" s="0" t="str">
        <f aca="false">IF($A10761="","",INDEX(CARTAO_COMPRAS!$D:$D,INT((ROW()-2)/20)+2))</f>
        <v/>
      </c>
      <c r="D10761" s="0" t="str">
        <f aca="false">IF($A10761="","",INDEX(CARTAO_COMPRAS!$E:$E,INT((ROW()-2)/20)+2))</f>
        <v/>
      </c>
      <c r="E10761" s="0" t="str">
        <f aca="false">IF($A10761="","",INDEX(CARTAO_COMPRAS!$H:$H,INT((ROW()-2)/20)+2)+MOD(ROW()-2,20))</f>
        <v/>
      </c>
      <c r="F10761" s="0" t="str">
        <f aca="false">IF($A10761="","",INDEX(CARTAO_COMPRAS!$G:$G,INT((ROW()-2)/20)+2))</f>
        <v/>
      </c>
      <c r="G10761" s="5" t="str">
        <f aca="false">IF($A10761="","",INDEX(CARTAO_COMPRAS!$I:$I,INT((ROW()-2)/20)+2))</f>
        <v/>
      </c>
      <c r="H10761" s="4" t="str">
        <f aca="false">IF($A10761="","",EDATE(INDEX(CARTAO_COMPRAS!$J:$J,INT((ROW()-2)/20)+2),MOD(ROW()-2,20)))</f>
        <v/>
      </c>
      <c r="I10761" s="4" t="str">
        <f aca="false">IF($H10761="","",$H10761-WEEKDAY($H10761,2)+1)</f>
        <v/>
      </c>
      <c r="J10761" s="4" t="str">
        <f aca="false">IF($I10761="","",$I10761+6)</f>
        <v/>
      </c>
      <c r="K10761" s="6" t="str">
        <f aca="false">IF($H10761="","",DATE(YEAR($H10761),MONTH($H10761),1))</f>
        <v/>
      </c>
      <c r="L10761" s="0" t="str">
        <f aca="false">IF($A10761="","",INDEX(CARTAO_COMPRAS!$K:$K,INT((ROW()-2)/20)+2))</f>
        <v/>
      </c>
      <c r="M10761" s="0" t="str">
        <f aca="false">IF($A10761="","","Compra no cartão")</f>
        <v/>
      </c>
    </row>
    <row r="10762" customFormat="false" ht="13.5" hidden="false" customHeight="false" outlineLevel="0" collapsed="false">
      <c r="A107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2" s="0" t="str">
        <f aca="false">IF($A10762="","",INDEX(CARTAO_COMPRAS!$C:$C,INT((ROW()-2)/20)+2))</f>
        <v/>
      </c>
      <c r="C10762" s="0" t="str">
        <f aca="false">IF($A10762="","",INDEX(CARTAO_COMPRAS!$D:$D,INT((ROW()-2)/20)+2))</f>
        <v/>
      </c>
      <c r="D10762" s="0" t="str">
        <f aca="false">IF($A10762="","",INDEX(CARTAO_COMPRAS!$E:$E,INT((ROW()-2)/20)+2))</f>
        <v/>
      </c>
      <c r="E10762" s="0" t="str">
        <f aca="false">IF($A10762="","",INDEX(CARTAO_COMPRAS!$H:$H,INT((ROW()-2)/20)+2)+MOD(ROW()-2,20))</f>
        <v/>
      </c>
      <c r="F10762" s="0" t="str">
        <f aca="false">IF($A10762="","",INDEX(CARTAO_COMPRAS!$G:$G,INT((ROW()-2)/20)+2))</f>
        <v/>
      </c>
      <c r="G10762" s="5" t="str">
        <f aca="false">IF($A10762="","",INDEX(CARTAO_COMPRAS!$I:$I,INT((ROW()-2)/20)+2))</f>
        <v/>
      </c>
      <c r="H10762" s="4" t="str">
        <f aca="false">IF($A10762="","",EDATE(INDEX(CARTAO_COMPRAS!$J:$J,INT((ROW()-2)/20)+2),MOD(ROW()-2,20)))</f>
        <v/>
      </c>
      <c r="I10762" s="4" t="str">
        <f aca="false">IF($H10762="","",$H10762-WEEKDAY($H10762,2)+1)</f>
        <v/>
      </c>
      <c r="J10762" s="4" t="str">
        <f aca="false">IF($I10762="","",$I10762+6)</f>
        <v/>
      </c>
      <c r="K10762" s="6" t="str">
        <f aca="false">IF($H10762="","",DATE(YEAR($H10762),MONTH($H10762),1))</f>
        <v/>
      </c>
      <c r="L10762" s="0" t="str">
        <f aca="false">IF($A10762="","",INDEX(CARTAO_COMPRAS!$K:$K,INT((ROW()-2)/20)+2))</f>
        <v/>
      </c>
      <c r="M10762" s="0" t="str">
        <f aca="false">IF($A10762="","","Compra no cartão")</f>
        <v/>
      </c>
    </row>
    <row r="10763" customFormat="false" ht="13.5" hidden="false" customHeight="false" outlineLevel="0" collapsed="false">
      <c r="A10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3" s="0" t="str">
        <f aca="false">IF($A10763="","",INDEX(CARTAO_COMPRAS!$C:$C,INT((ROW()-2)/20)+2))</f>
        <v/>
      </c>
      <c r="C10763" s="0" t="str">
        <f aca="false">IF($A10763="","",INDEX(CARTAO_COMPRAS!$D:$D,INT((ROW()-2)/20)+2))</f>
        <v/>
      </c>
      <c r="D10763" s="0" t="str">
        <f aca="false">IF($A10763="","",INDEX(CARTAO_COMPRAS!$E:$E,INT((ROW()-2)/20)+2))</f>
        <v/>
      </c>
      <c r="E10763" s="0" t="str">
        <f aca="false">IF($A10763="","",INDEX(CARTAO_COMPRAS!$H:$H,INT((ROW()-2)/20)+2)+MOD(ROW()-2,20))</f>
        <v/>
      </c>
      <c r="F10763" s="0" t="str">
        <f aca="false">IF($A10763="","",INDEX(CARTAO_COMPRAS!$G:$G,INT((ROW()-2)/20)+2))</f>
        <v/>
      </c>
      <c r="G10763" s="5" t="str">
        <f aca="false">IF($A10763="","",INDEX(CARTAO_COMPRAS!$I:$I,INT((ROW()-2)/20)+2))</f>
        <v/>
      </c>
      <c r="H10763" s="4" t="str">
        <f aca="false">IF($A10763="","",EDATE(INDEX(CARTAO_COMPRAS!$J:$J,INT((ROW()-2)/20)+2),MOD(ROW()-2,20)))</f>
        <v/>
      </c>
      <c r="I10763" s="4" t="str">
        <f aca="false">IF($H10763="","",$H10763-WEEKDAY($H10763,2)+1)</f>
        <v/>
      </c>
      <c r="J10763" s="4" t="str">
        <f aca="false">IF($I10763="","",$I10763+6)</f>
        <v/>
      </c>
      <c r="K10763" s="6" t="str">
        <f aca="false">IF($H10763="","",DATE(YEAR($H10763),MONTH($H10763),1))</f>
        <v/>
      </c>
      <c r="L10763" s="0" t="str">
        <f aca="false">IF($A10763="","",INDEX(CARTAO_COMPRAS!$K:$K,INT((ROW()-2)/20)+2))</f>
        <v/>
      </c>
      <c r="M10763" s="0" t="str">
        <f aca="false">IF($A10763="","","Compra no cartão")</f>
        <v/>
      </c>
    </row>
    <row r="10764" customFormat="false" ht="13.5" hidden="false" customHeight="false" outlineLevel="0" collapsed="false">
      <c r="A10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4" s="0" t="str">
        <f aca="false">IF($A10764="","",INDEX(CARTAO_COMPRAS!$C:$C,INT((ROW()-2)/20)+2))</f>
        <v/>
      </c>
      <c r="C10764" s="0" t="str">
        <f aca="false">IF($A10764="","",INDEX(CARTAO_COMPRAS!$D:$D,INT((ROW()-2)/20)+2))</f>
        <v/>
      </c>
      <c r="D10764" s="0" t="str">
        <f aca="false">IF($A10764="","",INDEX(CARTAO_COMPRAS!$E:$E,INT((ROW()-2)/20)+2))</f>
        <v/>
      </c>
      <c r="E10764" s="0" t="str">
        <f aca="false">IF($A10764="","",INDEX(CARTAO_COMPRAS!$H:$H,INT((ROW()-2)/20)+2)+MOD(ROW()-2,20))</f>
        <v/>
      </c>
      <c r="F10764" s="0" t="str">
        <f aca="false">IF($A10764="","",INDEX(CARTAO_COMPRAS!$G:$G,INT((ROW()-2)/20)+2))</f>
        <v/>
      </c>
      <c r="G10764" s="5" t="str">
        <f aca="false">IF($A10764="","",INDEX(CARTAO_COMPRAS!$I:$I,INT((ROW()-2)/20)+2))</f>
        <v/>
      </c>
      <c r="H10764" s="4" t="str">
        <f aca="false">IF($A10764="","",EDATE(INDEX(CARTAO_COMPRAS!$J:$J,INT((ROW()-2)/20)+2),MOD(ROW()-2,20)))</f>
        <v/>
      </c>
      <c r="I10764" s="4" t="str">
        <f aca="false">IF($H10764="","",$H10764-WEEKDAY($H10764,2)+1)</f>
        <v/>
      </c>
      <c r="J10764" s="4" t="str">
        <f aca="false">IF($I10764="","",$I10764+6)</f>
        <v/>
      </c>
      <c r="K10764" s="6" t="str">
        <f aca="false">IF($H10764="","",DATE(YEAR($H10764),MONTH($H10764),1))</f>
        <v/>
      </c>
      <c r="L10764" s="0" t="str">
        <f aca="false">IF($A10764="","",INDEX(CARTAO_COMPRAS!$K:$K,INT((ROW()-2)/20)+2))</f>
        <v/>
      </c>
      <c r="M10764" s="0" t="str">
        <f aca="false">IF($A10764="","","Compra no cartão")</f>
        <v/>
      </c>
    </row>
    <row r="10765" customFormat="false" ht="13.5" hidden="false" customHeight="false" outlineLevel="0" collapsed="false">
      <c r="A10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5" s="0" t="str">
        <f aca="false">IF($A10765="","",INDEX(CARTAO_COMPRAS!$C:$C,INT((ROW()-2)/20)+2))</f>
        <v/>
      </c>
      <c r="C10765" s="0" t="str">
        <f aca="false">IF($A10765="","",INDEX(CARTAO_COMPRAS!$D:$D,INT((ROW()-2)/20)+2))</f>
        <v/>
      </c>
      <c r="D10765" s="0" t="str">
        <f aca="false">IF($A10765="","",INDEX(CARTAO_COMPRAS!$E:$E,INT((ROW()-2)/20)+2))</f>
        <v/>
      </c>
      <c r="E10765" s="0" t="str">
        <f aca="false">IF($A10765="","",INDEX(CARTAO_COMPRAS!$H:$H,INT((ROW()-2)/20)+2)+MOD(ROW()-2,20))</f>
        <v/>
      </c>
      <c r="F10765" s="0" t="str">
        <f aca="false">IF($A10765="","",INDEX(CARTAO_COMPRAS!$G:$G,INT((ROW()-2)/20)+2))</f>
        <v/>
      </c>
      <c r="G10765" s="5" t="str">
        <f aca="false">IF($A10765="","",INDEX(CARTAO_COMPRAS!$I:$I,INT((ROW()-2)/20)+2))</f>
        <v/>
      </c>
      <c r="H10765" s="4" t="str">
        <f aca="false">IF($A10765="","",EDATE(INDEX(CARTAO_COMPRAS!$J:$J,INT((ROW()-2)/20)+2),MOD(ROW()-2,20)))</f>
        <v/>
      </c>
      <c r="I10765" s="4" t="str">
        <f aca="false">IF($H10765="","",$H10765-WEEKDAY($H10765,2)+1)</f>
        <v/>
      </c>
      <c r="J10765" s="4" t="str">
        <f aca="false">IF($I10765="","",$I10765+6)</f>
        <v/>
      </c>
      <c r="K10765" s="6" t="str">
        <f aca="false">IF($H10765="","",DATE(YEAR($H10765),MONTH($H10765),1))</f>
        <v/>
      </c>
      <c r="L10765" s="0" t="str">
        <f aca="false">IF($A10765="","",INDEX(CARTAO_COMPRAS!$K:$K,INT((ROW()-2)/20)+2))</f>
        <v/>
      </c>
      <c r="M10765" s="0" t="str">
        <f aca="false">IF($A10765="","","Compra no cartão")</f>
        <v/>
      </c>
    </row>
    <row r="10766" customFormat="false" ht="13.5" hidden="false" customHeight="false" outlineLevel="0" collapsed="false">
      <c r="A10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6" s="0" t="str">
        <f aca="false">IF($A10766="","",INDEX(CARTAO_COMPRAS!$C:$C,INT((ROW()-2)/20)+2))</f>
        <v/>
      </c>
      <c r="C10766" s="0" t="str">
        <f aca="false">IF($A10766="","",INDEX(CARTAO_COMPRAS!$D:$D,INT((ROW()-2)/20)+2))</f>
        <v/>
      </c>
      <c r="D10766" s="0" t="str">
        <f aca="false">IF($A10766="","",INDEX(CARTAO_COMPRAS!$E:$E,INT((ROW()-2)/20)+2))</f>
        <v/>
      </c>
      <c r="E10766" s="0" t="str">
        <f aca="false">IF($A10766="","",INDEX(CARTAO_COMPRAS!$H:$H,INT((ROW()-2)/20)+2)+MOD(ROW()-2,20))</f>
        <v/>
      </c>
      <c r="F10766" s="0" t="str">
        <f aca="false">IF($A10766="","",INDEX(CARTAO_COMPRAS!$G:$G,INT((ROW()-2)/20)+2))</f>
        <v/>
      </c>
      <c r="G10766" s="5" t="str">
        <f aca="false">IF($A10766="","",INDEX(CARTAO_COMPRAS!$I:$I,INT((ROW()-2)/20)+2))</f>
        <v/>
      </c>
      <c r="H10766" s="4" t="str">
        <f aca="false">IF($A10766="","",EDATE(INDEX(CARTAO_COMPRAS!$J:$J,INT((ROW()-2)/20)+2),MOD(ROW()-2,20)))</f>
        <v/>
      </c>
      <c r="I10766" s="4" t="str">
        <f aca="false">IF($H10766="","",$H10766-WEEKDAY($H10766,2)+1)</f>
        <v/>
      </c>
      <c r="J10766" s="4" t="str">
        <f aca="false">IF($I10766="","",$I10766+6)</f>
        <v/>
      </c>
      <c r="K10766" s="6" t="str">
        <f aca="false">IF($H10766="","",DATE(YEAR($H10766),MONTH($H10766),1))</f>
        <v/>
      </c>
      <c r="L10766" s="0" t="str">
        <f aca="false">IF($A10766="","",INDEX(CARTAO_COMPRAS!$K:$K,INT((ROW()-2)/20)+2))</f>
        <v/>
      </c>
      <c r="M10766" s="0" t="str">
        <f aca="false">IF($A10766="","","Compra no cartão")</f>
        <v/>
      </c>
    </row>
    <row r="10767" customFormat="false" ht="13.5" hidden="false" customHeight="false" outlineLevel="0" collapsed="false">
      <c r="A10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7" s="0" t="str">
        <f aca="false">IF($A10767="","",INDEX(CARTAO_COMPRAS!$C:$C,INT((ROW()-2)/20)+2))</f>
        <v/>
      </c>
      <c r="C10767" s="0" t="str">
        <f aca="false">IF($A10767="","",INDEX(CARTAO_COMPRAS!$D:$D,INT((ROW()-2)/20)+2))</f>
        <v/>
      </c>
      <c r="D10767" s="0" t="str">
        <f aca="false">IF($A10767="","",INDEX(CARTAO_COMPRAS!$E:$E,INT((ROW()-2)/20)+2))</f>
        <v/>
      </c>
      <c r="E10767" s="0" t="str">
        <f aca="false">IF($A10767="","",INDEX(CARTAO_COMPRAS!$H:$H,INT((ROW()-2)/20)+2)+MOD(ROW()-2,20))</f>
        <v/>
      </c>
      <c r="F10767" s="0" t="str">
        <f aca="false">IF($A10767="","",INDEX(CARTAO_COMPRAS!$G:$G,INT((ROW()-2)/20)+2))</f>
        <v/>
      </c>
      <c r="G10767" s="5" t="str">
        <f aca="false">IF($A10767="","",INDEX(CARTAO_COMPRAS!$I:$I,INT((ROW()-2)/20)+2))</f>
        <v/>
      </c>
      <c r="H10767" s="4" t="str">
        <f aca="false">IF($A10767="","",EDATE(INDEX(CARTAO_COMPRAS!$J:$J,INT((ROW()-2)/20)+2),MOD(ROW()-2,20)))</f>
        <v/>
      </c>
      <c r="I10767" s="4" t="str">
        <f aca="false">IF($H10767="","",$H10767-WEEKDAY($H10767,2)+1)</f>
        <v/>
      </c>
      <c r="J10767" s="4" t="str">
        <f aca="false">IF($I10767="","",$I10767+6)</f>
        <v/>
      </c>
      <c r="K10767" s="6" t="str">
        <f aca="false">IF($H10767="","",DATE(YEAR($H10767),MONTH($H10767),1))</f>
        <v/>
      </c>
      <c r="L10767" s="0" t="str">
        <f aca="false">IF($A10767="","",INDEX(CARTAO_COMPRAS!$K:$K,INT((ROW()-2)/20)+2))</f>
        <v/>
      </c>
      <c r="M10767" s="0" t="str">
        <f aca="false">IF($A10767="","","Compra no cartão")</f>
        <v/>
      </c>
    </row>
    <row r="10768" customFormat="false" ht="13.5" hidden="false" customHeight="false" outlineLevel="0" collapsed="false">
      <c r="A10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8" s="0" t="str">
        <f aca="false">IF($A10768="","",INDEX(CARTAO_COMPRAS!$C:$C,INT((ROW()-2)/20)+2))</f>
        <v/>
      </c>
      <c r="C10768" s="0" t="str">
        <f aca="false">IF($A10768="","",INDEX(CARTAO_COMPRAS!$D:$D,INT((ROW()-2)/20)+2))</f>
        <v/>
      </c>
      <c r="D10768" s="0" t="str">
        <f aca="false">IF($A10768="","",INDEX(CARTAO_COMPRAS!$E:$E,INT((ROW()-2)/20)+2))</f>
        <v/>
      </c>
      <c r="E10768" s="0" t="str">
        <f aca="false">IF($A10768="","",INDEX(CARTAO_COMPRAS!$H:$H,INT((ROW()-2)/20)+2)+MOD(ROW()-2,20))</f>
        <v/>
      </c>
      <c r="F10768" s="0" t="str">
        <f aca="false">IF($A10768="","",INDEX(CARTAO_COMPRAS!$G:$G,INT((ROW()-2)/20)+2))</f>
        <v/>
      </c>
      <c r="G10768" s="5" t="str">
        <f aca="false">IF($A10768="","",INDEX(CARTAO_COMPRAS!$I:$I,INT((ROW()-2)/20)+2))</f>
        <v/>
      </c>
      <c r="H10768" s="4" t="str">
        <f aca="false">IF($A10768="","",EDATE(INDEX(CARTAO_COMPRAS!$J:$J,INT((ROW()-2)/20)+2),MOD(ROW()-2,20)))</f>
        <v/>
      </c>
      <c r="I10768" s="4" t="str">
        <f aca="false">IF($H10768="","",$H10768-WEEKDAY($H10768,2)+1)</f>
        <v/>
      </c>
      <c r="J10768" s="4" t="str">
        <f aca="false">IF($I10768="","",$I10768+6)</f>
        <v/>
      </c>
      <c r="K10768" s="6" t="str">
        <f aca="false">IF($H10768="","",DATE(YEAR($H10768),MONTH($H10768),1))</f>
        <v/>
      </c>
      <c r="L10768" s="0" t="str">
        <f aca="false">IF($A10768="","",INDEX(CARTAO_COMPRAS!$K:$K,INT((ROW()-2)/20)+2))</f>
        <v/>
      </c>
      <c r="M10768" s="0" t="str">
        <f aca="false">IF($A10768="","","Compra no cartão")</f>
        <v/>
      </c>
    </row>
    <row r="10769" customFormat="false" ht="13.5" hidden="false" customHeight="false" outlineLevel="0" collapsed="false">
      <c r="A10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69" s="0" t="str">
        <f aca="false">IF($A10769="","",INDEX(CARTAO_COMPRAS!$C:$C,INT((ROW()-2)/20)+2))</f>
        <v/>
      </c>
      <c r="C10769" s="0" t="str">
        <f aca="false">IF($A10769="","",INDEX(CARTAO_COMPRAS!$D:$D,INT((ROW()-2)/20)+2))</f>
        <v/>
      </c>
      <c r="D10769" s="0" t="str">
        <f aca="false">IF($A10769="","",INDEX(CARTAO_COMPRAS!$E:$E,INT((ROW()-2)/20)+2))</f>
        <v/>
      </c>
      <c r="E10769" s="0" t="str">
        <f aca="false">IF($A10769="","",INDEX(CARTAO_COMPRAS!$H:$H,INT((ROW()-2)/20)+2)+MOD(ROW()-2,20))</f>
        <v/>
      </c>
      <c r="F10769" s="0" t="str">
        <f aca="false">IF($A10769="","",INDEX(CARTAO_COMPRAS!$G:$G,INT((ROW()-2)/20)+2))</f>
        <v/>
      </c>
      <c r="G10769" s="5" t="str">
        <f aca="false">IF($A10769="","",INDEX(CARTAO_COMPRAS!$I:$I,INT((ROW()-2)/20)+2))</f>
        <v/>
      </c>
      <c r="H10769" s="4" t="str">
        <f aca="false">IF($A10769="","",EDATE(INDEX(CARTAO_COMPRAS!$J:$J,INT((ROW()-2)/20)+2),MOD(ROW()-2,20)))</f>
        <v/>
      </c>
      <c r="I10769" s="4" t="str">
        <f aca="false">IF($H10769="","",$H10769-WEEKDAY($H10769,2)+1)</f>
        <v/>
      </c>
      <c r="J10769" s="4" t="str">
        <f aca="false">IF($I10769="","",$I10769+6)</f>
        <v/>
      </c>
      <c r="K10769" s="6" t="str">
        <f aca="false">IF($H10769="","",DATE(YEAR($H10769),MONTH($H10769),1))</f>
        <v/>
      </c>
      <c r="L10769" s="0" t="str">
        <f aca="false">IF($A10769="","",INDEX(CARTAO_COMPRAS!$K:$K,INT((ROW()-2)/20)+2))</f>
        <v/>
      </c>
      <c r="M10769" s="0" t="str">
        <f aca="false">IF($A10769="","","Compra no cartão")</f>
        <v/>
      </c>
    </row>
    <row r="10770" customFormat="false" ht="13.5" hidden="false" customHeight="false" outlineLevel="0" collapsed="false">
      <c r="A10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0" s="0" t="str">
        <f aca="false">IF($A10770="","",INDEX(CARTAO_COMPRAS!$C:$C,INT((ROW()-2)/20)+2))</f>
        <v/>
      </c>
      <c r="C10770" s="0" t="str">
        <f aca="false">IF($A10770="","",INDEX(CARTAO_COMPRAS!$D:$D,INT((ROW()-2)/20)+2))</f>
        <v/>
      </c>
      <c r="D10770" s="0" t="str">
        <f aca="false">IF($A10770="","",INDEX(CARTAO_COMPRAS!$E:$E,INT((ROW()-2)/20)+2))</f>
        <v/>
      </c>
      <c r="E10770" s="0" t="str">
        <f aca="false">IF($A10770="","",INDEX(CARTAO_COMPRAS!$H:$H,INT((ROW()-2)/20)+2)+MOD(ROW()-2,20))</f>
        <v/>
      </c>
      <c r="F10770" s="0" t="str">
        <f aca="false">IF($A10770="","",INDEX(CARTAO_COMPRAS!$G:$G,INT((ROW()-2)/20)+2))</f>
        <v/>
      </c>
      <c r="G10770" s="5" t="str">
        <f aca="false">IF($A10770="","",INDEX(CARTAO_COMPRAS!$I:$I,INT((ROW()-2)/20)+2))</f>
        <v/>
      </c>
      <c r="H10770" s="4" t="str">
        <f aca="false">IF($A10770="","",EDATE(INDEX(CARTAO_COMPRAS!$J:$J,INT((ROW()-2)/20)+2),MOD(ROW()-2,20)))</f>
        <v/>
      </c>
      <c r="I10770" s="4" t="str">
        <f aca="false">IF($H10770="","",$H10770-WEEKDAY($H10770,2)+1)</f>
        <v/>
      </c>
      <c r="J10770" s="4" t="str">
        <f aca="false">IF($I10770="","",$I10770+6)</f>
        <v/>
      </c>
      <c r="K10770" s="6" t="str">
        <f aca="false">IF($H10770="","",DATE(YEAR($H10770),MONTH($H10770),1))</f>
        <v/>
      </c>
      <c r="L10770" s="0" t="str">
        <f aca="false">IF($A10770="","",INDEX(CARTAO_COMPRAS!$K:$K,INT((ROW()-2)/20)+2))</f>
        <v/>
      </c>
      <c r="M10770" s="0" t="str">
        <f aca="false">IF($A10770="","","Compra no cartão")</f>
        <v/>
      </c>
    </row>
    <row r="10771" customFormat="false" ht="13.5" hidden="false" customHeight="false" outlineLevel="0" collapsed="false">
      <c r="A10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1" s="0" t="str">
        <f aca="false">IF($A10771="","",INDEX(CARTAO_COMPRAS!$C:$C,INT((ROW()-2)/20)+2))</f>
        <v/>
      </c>
      <c r="C10771" s="0" t="str">
        <f aca="false">IF($A10771="","",INDEX(CARTAO_COMPRAS!$D:$D,INT((ROW()-2)/20)+2))</f>
        <v/>
      </c>
      <c r="D10771" s="0" t="str">
        <f aca="false">IF($A10771="","",INDEX(CARTAO_COMPRAS!$E:$E,INT((ROW()-2)/20)+2))</f>
        <v/>
      </c>
      <c r="E10771" s="0" t="str">
        <f aca="false">IF($A10771="","",INDEX(CARTAO_COMPRAS!$H:$H,INT((ROW()-2)/20)+2)+MOD(ROW()-2,20))</f>
        <v/>
      </c>
      <c r="F10771" s="0" t="str">
        <f aca="false">IF($A10771="","",INDEX(CARTAO_COMPRAS!$G:$G,INT((ROW()-2)/20)+2))</f>
        <v/>
      </c>
      <c r="G10771" s="5" t="str">
        <f aca="false">IF($A10771="","",INDEX(CARTAO_COMPRAS!$I:$I,INT((ROW()-2)/20)+2))</f>
        <v/>
      </c>
      <c r="H10771" s="4" t="str">
        <f aca="false">IF($A10771="","",EDATE(INDEX(CARTAO_COMPRAS!$J:$J,INT((ROW()-2)/20)+2),MOD(ROW()-2,20)))</f>
        <v/>
      </c>
      <c r="I10771" s="4" t="str">
        <f aca="false">IF($H10771="","",$H10771-WEEKDAY($H10771,2)+1)</f>
        <v/>
      </c>
      <c r="J10771" s="4" t="str">
        <f aca="false">IF($I10771="","",$I10771+6)</f>
        <v/>
      </c>
      <c r="K10771" s="6" t="str">
        <f aca="false">IF($H10771="","",DATE(YEAR($H10771),MONTH($H10771),1))</f>
        <v/>
      </c>
      <c r="L10771" s="0" t="str">
        <f aca="false">IF($A10771="","",INDEX(CARTAO_COMPRAS!$K:$K,INT((ROW()-2)/20)+2))</f>
        <v/>
      </c>
      <c r="M10771" s="0" t="str">
        <f aca="false">IF($A10771="","","Compra no cartão")</f>
        <v/>
      </c>
    </row>
    <row r="10772" customFormat="false" ht="13.5" hidden="false" customHeight="false" outlineLevel="0" collapsed="false">
      <c r="A10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2" s="0" t="str">
        <f aca="false">IF($A10772="","",INDEX(CARTAO_COMPRAS!$C:$C,INT((ROW()-2)/20)+2))</f>
        <v/>
      </c>
      <c r="C10772" s="0" t="str">
        <f aca="false">IF($A10772="","",INDEX(CARTAO_COMPRAS!$D:$D,INT((ROW()-2)/20)+2))</f>
        <v/>
      </c>
      <c r="D10772" s="0" t="str">
        <f aca="false">IF($A10772="","",INDEX(CARTAO_COMPRAS!$E:$E,INT((ROW()-2)/20)+2))</f>
        <v/>
      </c>
      <c r="E10772" s="0" t="str">
        <f aca="false">IF($A10772="","",INDEX(CARTAO_COMPRAS!$H:$H,INT((ROW()-2)/20)+2)+MOD(ROW()-2,20))</f>
        <v/>
      </c>
      <c r="F10772" s="0" t="str">
        <f aca="false">IF($A10772="","",INDEX(CARTAO_COMPRAS!$G:$G,INT((ROW()-2)/20)+2))</f>
        <v/>
      </c>
      <c r="G10772" s="5" t="str">
        <f aca="false">IF($A10772="","",INDEX(CARTAO_COMPRAS!$I:$I,INT((ROW()-2)/20)+2))</f>
        <v/>
      </c>
      <c r="H10772" s="4" t="str">
        <f aca="false">IF($A10772="","",EDATE(INDEX(CARTAO_COMPRAS!$J:$J,INT((ROW()-2)/20)+2),MOD(ROW()-2,20)))</f>
        <v/>
      </c>
      <c r="I10772" s="4" t="str">
        <f aca="false">IF($H10772="","",$H10772-WEEKDAY($H10772,2)+1)</f>
        <v/>
      </c>
      <c r="J10772" s="4" t="str">
        <f aca="false">IF($I10772="","",$I10772+6)</f>
        <v/>
      </c>
      <c r="K10772" s="6" t="str">
        <f aca="false">IF($H10772="","",DATE(YEAR($H10772),MONTH($H10772),1))</f>
        <v/>
      </c>
      <c r="L10772" s="0" t="str">
        <f aca="false">IF($A10772="","",INDEX(CARTAO_COMPRAS!$K:$K,INT((ROW()-2)/20)+2))</f>
        <v/>
      </c>
      <c r="M10772" s="0" t="str">
        <f aca="false">IF($A10772="","","Compra no cartão")</f>
        <v/>
      </c>
    </row>
    <row r="10773" customFormat="false" ht="13.5" hidden="false" customHeight="false" outlineLevel="0" collapsed="false">
      <c r="A10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3" s="0" t="str">
        <f aca="false">IF($A10773="","",INDEX(CARTAO_COMPRAS!$C:$C,INT((ROW()-2)/20)+2))</f>
        <v/>
      </c>
      <c r="C10773" s="0" t="str">
        <f aca="false">IF($A10773="","",INDEX(CARTAO_COMPRAS!$D:$D,INT((ROW()-2)/20)+2))</f>
        <v/>
      </c>
      <c r="D10773" s="0" t="str">
        <f aca="false">IF($A10773="","",INDEX(CARTAO_COMPRAS!$E:$E,INT((ROW()-2)/20)+2))</f>
        <v/>
      </c>
      <c r="E10773" s="0" t="str">
        <f aca="false">IF($A10773="","",INDEX(CARTAO_COMPRAS!$H:$H,INT((ROW()-2)/20)+2)+MOD(ROW()-2,20))</f>
        <v/>
      </c>
      <c r="F10773" s="0" t="str">
        <f aca="false">IF($A10773="","",INDEX(CARTAO_COMPRAS!$G:$G,INT((ROW()-2)/20)+2))</f>
        <v/>
      </c>
      <c r="G10773" s="5" t="str">
        <f aca="false">IF($A10773="","",INDEX(CARTAO_COMPRAS!$I:$I,INT((ROW()-2)/20)+2))</f>
        <v/>
      </c>
      <c r="H10773" s="4" t="str">
        <f aca="false">IF($A10773="","",EDATE(INDEX(CARTAO_COMPRAS!$J:$J,INT((ROW()-2)/20)+2),MOD(ROW()-2,20)))</f>
        <v/>
      </c>
      <c r="I10773" s="4" t="str">
        <f aca="false">IF($H10773="","",$H10773-WEEKDAY($H10773,2)+1)</f>
        <v/>
      </c>
      <c r="J10773" s="4" t="str">
        <f aca="false">IF($I10773="","",$I10773+6)</f>
        <v/>
      </c>
      <c r="K10773" s="6" t="str">
        <f aca="false">IF($H10773="","",DATE(YEAR($H10773),MONTH($H10773),1))</f>
        <v/>
      </c>
      <c r="L10773" s="0" t="str">
        <f aca="false">IF($A10773="","",INDEX(CARTAO_COMPRAS!$K:$K,INT((ROW()-2)/20)+2))</f>
        <v/>
      </c>
      <c r="M10773" s="0" t="str">
        <f aca="false">IF($A10773="","","Compra no cartão")</f>
        <v/>
      </c>
    </row>
    <row r="10774" customFormat="false" ht="13.5" hidden="false" customHeight="false" outlineLevel="0" collapsed="false">
      <c r="A10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4" s="0" t="str">
        <f aca="false">IF($A10774="","",INDEX(CARTAO_COMPRAS!$C:$C,INT((ROW()-2)/20)+2))</f>
        <v/>
      </c>
      <c r="C10774" s="0" t="str">
        <f aca="false">IF($A10774="","",INDEX(CARTAO_COMPRAS!$D:$D,INT((ROW()-2)/20)+2))</f>
        <v/>
      </c>
      <c r="D10774" s="0" t="str">
        <f aca="false">IF($A10774="","",INDEX(CARTAO_COMPRAS!$E:$E,INT((ROW()-2)/20)+2))</f>
        <v/>
      </c>
      <c r="E10774" s="0" t="str">
        <f aca="false">IF($A10774="","",INDEX(CARTAO_COMPRAS!$H:$H,INT((ROW()-2)/20)+2)+MOD(ROW()-2,20))</f>
        <v/>
      </c>
      <c r="F10774" s="0" t="str">
        <f aca="false">IF($A10774="","",INDEX(CARTAO_COMPRAS!$G:$G,INT((ROW()-2)/20)+2))</f>
        <v/>
      </c>
      <c r="G10774" s="5" t="str">
        <f aca="false">IF($A10774="","",INDEX(CARTAO_COMPRAS!$I:$I,INT((ROW()-2)/20)+2))</f>
        <v/>
      </c>
      <c r="H10774" s="4" t="str">
        <f aca="false">IF($A10774="","",EDATE(INDEX(CARTAO_COMPRAS!$J:$J,INT((ROW()-2)/20)+2),MOD(ROW()-2,20)))</f>
        <v/>
      </c>
      <c r="I10774" s="4" t="str">
        <f aca="false">IF($H10774="","",$H10774-WEEKDAY($H10774,2)+1)</f>
        <v/>
      </c>
      <c r="J10774" s="4" t="str">
        <f aca="false">IF($I10774="","",$I10774+6)</f>
        <v/>
      </c>
      <c r="K10774" s="6" t="str">
        <f aca="false">IF($H10774="","",DATE(YEAR($H10774),MONTH($H10774),1))</f>
        <v/>
      </c>
      <c r="L10774" s="0" t="str">
        <f aca="false">IF($A10774="","",INDEX(CARTAO_COMPRAS!$K:$K,INT((ROW()-2)/20)+2))</f>
        <v/>
      </c>
      <c r="M10774" s="0" t="str">
        <f aca="false">IF($A10774="","","Compra no cartão")</f>
        <v/>
      </c>
    </row>
    <row r="10775" customFormat="false" ht="13.5" hidden="false" customHeight="false" outlineLevel="0" collapsed="false">
      <c r="A10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5" s="0" t="str">
        <f aca="false">IF($A10775="","",INDEX(CARTAO_COMPRAS!$C:$C,INT((ROW()-2)/20)+2))</f>
        <v/>
      </c>
      <c r="C10775" s="0" t="str">
        <f aca="false">IF($A10775="","",INDEX(CARTAO_COMPRAS!$D:$D,INT((ROW()-2)/20)+2))</f>
        <v/>
      </c>
      <c r="D10775" s="0" t="str">
        <f aca="false">IF($A10775="","",INDEX(CARTAO_COMPRAS!$E:$E,INT((ROW()-2)/20)+2))</f>
        <v/>
      </c>
      <c r="E10775" s="0" t="str">
        <f aca="false">IF($A10775="","",INDEX(CARTAO_COMPRAS!$H:$H,INT((ROW()-2)/20)+2)+MOD(ROW()-2,20))</f>
        <v/>
      </c>
      <c r="F10775" s="0" t="str">
        <f aca="false">IF($A10775="","",INDEX(CARTAO_COMPRAS!$G:$G,INT((ROW()-2)/20)+2))</f>
        <v/>
      </c>
      <c r="G10775" s="5" t="str">
        <f aca="false">IF($A10775="","",INDEX(CARTAO_COMPRAS!$I:$I,INT((ROW()-2)/20)+2))</f>
        <v/>
      </c>
      <c r="H10775" s="4" t="str">
        <f aca="false">IF($A10775="","",EDATE(INDEX(CARTAO_COMPRAS!$J:$J,INT((ROW()-2)/20)+2),MOD(ROW()-2,20)))</f>
        <v/>
      </c>
      <c r="I10775" s="4" t="str">
        <f aca="false">IF($H10775="","",$H10775-WEEKDAY($H10775,2)+1)</f>
        <v/>
      </c>
      <c r="J10775" s="4" t="str">
        <f aca="false">IF($I10775="","",$I10775+6)</f>
        <v/>
      </c>
      <c r="K10775" s="6" t="str">
        <f aca="false">IF($H10775="","",DATE(YEAR($H10775),MONTH($H10775),1))</f>
        <v/>
      </c>
      <c r="L10775" s="0" t="str">
        <f aca="false">IF($A10775="","",INDEX(CARTAO_COMPRAS!$K:$K,INT((ROW()-2)/20)+2))</f>
        <v/>
      </c>
      <c r="M10775" s="0" t="str">
        <f aca="false">IF($A10775="","","Compra no cartão")</f>
        <v/>
      </c>
    </row>
    <row r="10776" customFormat="false" ht="13.5" hidden="false" customHeight="false" outlineLevel="0" collapsed="false">
      <c r="A10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6" s="0" t="str">
        <f aca="false">IF($A10776="","",INDEX(CARTAO_COMPRAS!$C:$C,INT((ROW()-2)/20)+2))</f>
        <v/>
      </c>
      <c r="C10776" s="0" t="str">
        <f aca="false">IF($A10776="","",INDEX(CARTAO_COMPRAS!$D:$D,INT((ROW()-2)/20)+2))</f>
        <v/>
      </c>
      <c r="D10776" s="0" t="str">
        <f aca="false">IF($A10776="","",INDEX(CARTAO_COMPRAS!$E:$E,INT((ROW()-2)/20)+2))</f>
        <v/>
      </c>
      <c r="E10776" s="0" t="str">
        <f aca="false">IF($A10776="","",INDEX(CARTAO_COMPRAS!$H:$H,INT((ROW()-2)/20)+2)+MOD(ROW()-2,20))</f>
        <v/>
      </c>
      <c r="F10776" s="0" t="str">
        <f aca="false">IF($A10776="","",INDEX(CARTAO_COMPRAS!$G:$G,INT((ROW()-2)/20)+2))</f>
        <v/>
      </c>
      <c r="G10776" s="5" t="str">
        <f aca="false">IF($A10776="","",INDEX(CARTAO_COMPRAS!$I:$I,INT((ROW()-2)/20)+2))</f>
        <v/>
      </c>
      <c r="H10776" s="4" t="str">
        <f aca="false">IF($A10776="","",EDATE(INDEX(CARTAO_COMPRAS!$J:$J,INT((ROW()-2)/20)+2),MOD(ROW()-2,20)))</f>
        <v/>
      </c>
      <c r="I10776" s="4" t="str">
        <f aca="false">IF($H10776="","",$H10776-WEEKDAY($H10776,2)+1)</f>
        <v/>
      </c>
      <c r="J10776" s="4" t="str">
        <f aca="false">IF($I10776="","",$I10776+6)</f>
        <v/>
      </c>
      <c r="K10776" s="6" t="str">
        <f aca="false">IF($H10776="","",DATE(YEAR($H10776),MONTH($H10776),1))</f>
        <v/>
      </c>
      <c r="L10776" s="0" t="str">
        <f aca="false">IF($A10776="","",INDEX(CARTAO_COMPRAS!$K:$K,INT((ROW()-2)/20)+2))</f>
        <v/>
      </c>
      <c r="M10776" s="0" t="str">
        <f aca="false">IF($A10776="","","Compra no cartão")</f>
        <v/>
      </c>
    </row>
    <row r="10777" customFormat="false" ht="13.5" hidden="false" customHeight="false" outlineLevel="0" collapsed="false">
      <c r="A10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7" s="0" t="str">
        <f aca="false">IF($A10777="","",INDEX(CARTAO_COMPRAS!$C:$C,INT((ROW()-2)/20)+2))</f>
        <v/>
      </c>
      <c r="C10777" s="0" t="str">
        <f aca="false">IF($A10777="","",INDEX(CARTAO_COMPRAS!$D:$D,INT((ROW()-2)/20)+2))</f>
        <v/>
      </c>
      <c r="D10777" s="0" t="str">
        <f aca="false">IF($A10777="","",INDEX(CARTAO_COMPRAS!$E:$E,INT((ROW()-2)/20)+2))</f>
        <v/>
      </c>
      <c r="E10777" s="0" t="str">
        <f aca="false">IF($A10777="","",INDEX(CARTAO_COMPRAS!$H:$H,INT((ROW()-2)/20)+2)+MOD(ROW()-2,20))</f>
        <v/>
      </c>
      <c r="F10777" s="0" t="str">
        <f aca="false">IF($A10777="","",INDEX(CARTAO_COMPRAS!$G:$G,INT((ROW()-2)/20)+2))</f>
        <v/>
      </c>
      <c r="G10777" s="5" t="str">
        <f aca="false">IF($A10777="","",INDEX(CARTAO_COMPRAS!$I:$I,INT((ROW()-2)/20)+2))</f>
        <v/>
      </c>
      <c r="H10777" s="4" t="str">
        <f aca="false">IF($A10777="","",EDATE(INDEX(CARTAO_COMPRAS!$J:$J,INT((ROW()-2)/20)+2),MOD(ROW()-2,20)))</f>
        <v/>
      </c>
      <c r="I10777" s="4" t="str">
        <f aca="false">IF($H10777="","",$H10777-WEEKDAY($H10777,2)+1)</f>
        <v/>
      </c>
      <c r="J10777" s="4" t="str">
        <f aca="false">IF($I10777="","",$I10777+6)</f>
        <v/>
      </c>
      <c r="K10777" s="6" t="str">
        <f aca="false">IF($H10777="","",DATE(YEAR($H10777),MONTH($H10777),1))</f>
        <v/>
      </c>
      <c r="L10777" s="0" t="str">
        <f aca="false">IF($A10777="","",INDEX(CARTAO_COMPRAS!$K:$K,INT((ROW()-2)/20)+2))</f>
        <v/>
      </c>
      <c r="M10777" s="0" t="str">
        <f aca="false">IF($A10777="","","Compra no cartão")</f>
        <v/>
      </c>
    </row>
    <row r="10778" customFormat="false" ht="13.5" hidden="false" customHeight="false" outlineLevel="0" collapsed="false">
      <c r="A10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8" s="0" t="str">
        <f aca="false">IF($A10778="","",INDEX(CARTAO_COMPRAS!$C:$C,INT((ROW()-2)/20)+2))</f>
        <v/>
      </c>
      <c r="C10778" s="0" t="str">
        <f aca="false">IF($A10778="","",INDEX(CARTAO_COMPRAS!$D:$D,INT((ROW()-2)/20)+2))</f>
        <v/>
      </c>
      <c r="D10778" s="0" t="str">
        <f aca="false">IF($A10778="","",INDEX(CARTAO_COMPRAS!$E:$E,INT((ROW()-2)/20)+2))</f>
        <v/>
      </c>
      <c r="E10778" s="0" t="str">
        <f aca="false">IF($A10778="","",INDEX(CARTAO_COMPRAS!$H:$H,INT((ROW()-2)/20)+2)+MOD(ROW()-2,20))</f>
        <v/>
      </c>
      <c r="F10778" s="0" t="str">
        <f aca="false">IF($A10778="","",INDEX(CARTAO_COMPRAS!$G:$G,INT((ROW()-2)/20)+2))</f>
        <v/>
      </c>
      <c r="G10778" s="5" t="str">
        <f aca="false">IF($A10778="","",INDEX(CARTAO_COMPRAS!$I:$I,INT((ROW()-2)/20)+2))</f>
        <v/>
      </c>
      <c r="H10778" s="4" t="str">
        <f aca="false">IF($A10778="","",EDATE(INDEX(CARTAO_COMPRAS!$J:$J,INT((ROW()-2)/20)+2),MOD(ROW()-2,20)))</f>
        <v/>
      </c>
      <c r="I10778" s="4" t="str">
        <f aca="false">IF($H10778="","",$H10778-WEEKDAY($H10778,2)+1)</f>
        <v/>
      </c>
      <c r="J10778" s="4" t="str">
        <f aca="false">IF($I10778="","",$I10778+6)</f>
        <v/>
      </c>
      <c r="K10778" s="6" t="str">
        <f aca="false">IF($H10778="","",DATE(YEAR($H10778),MONTH($H10778),1))</f>
        <v/>
      </c>
      <c r="L10778" s="0" t="str">
        <f aca="false">IF($A10778="","",INDEX(CARTAO_COMPRAS!$K:$K,INT((ROW()-2)/20)+2))</f>
        <v/>
      </c>
      <c r="M10778" s="0" t="str">
        <f aca="false">IF($A10778="","","Compra no cartão")</f>
        <v/>
      </c>
    </row>
    <row r="10779" customFormat="false" ht="13.5" hidden="false" customHeight="false" outlineLevel="0" collapsed="false">
      <c r="A10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79" s="0" t="str">
        <f aca="false">IF($A10779="","",INDEX(CARTAO_COMPRAS!$C:$C,INT((ROW()-2)/20)+2))</f>
        <v/>
      </c>
      <c r="C10779" s="0" t="str">
        <f aca="false">IF($A10779="","",INDEX(CARTAO_COMPRAS!$D:$D,INT((ROW()-2)/20)+2))</f>
        <v/>
      </c>
      <c r="D10779" s="0" t="str">
        <f aca="false">IF($A10779="","",INDEX(CARTAO_COMPRAS!$E:$E,INT((ROW()-2)/20)+2))</f>
        <v/>
      </c>
      <c r="E10779" s="0" t="str">
        <f aca="false">IF($A10779="","",INDEX(CARTAO_COMPRAS!$H:$H,INT((ROW()-2)/20)+2)+MOD(ROW()-2,20))</f>
        <v/>
      </c>
      <c r="F10779" s="0" t="str">
        <f aca="false">IF($A10779="","",INDEX(CARTAO_COMPRAS!$G:$G,INT((ROW()-2)/20)+2))</f>
        <v/>
      </c>
      <c r="G10779" s="5" t="str">
        <f aca="false">IF($A10779="","",INDEX(CARTAO_COMPRAS!$I:$I,INT((ROW()-2)/20)+2))</f>
        <v/>
      </c>
      <c r="H10779" s="4" t="str">
        <f aca="false">IF($A10779="","",EDATE(INDEX(CARTAO_COMPRAS!$J:$J,INT((ROW()-2)/20)+2),MOD(ROW()-2,20)))</f>
        <v/>
      </c>
      <c r="I10779" s="4" t="str">
        <f aca="false">IF($H10779="","",$H10779-WEEKDAY($H10779,2)+1)</f>
        <v/>
      </c>
      <c r="J10779" s="4" t="str">
        <f aca="false">IF($I10779="","",$I10779+6)</f>
        <v/>
      </c>
      <c r="K10779" s="6" t="str">
        <f aca="false">IF($H10779="","",DATE(YEAR($H10779),MONTH($H10779),1))</f>
        <v/>
      </c>
      <c r="L10779" s="0" t="str">
        <f aca="false">IF($A10779="","",INDEX(CARTAO_COMPRAS!$K:$K,INT((ROW()-2)/20)+2))</f>
        <v/>
      </c>
      <c r="M10779" s="0" t="str">
        <f aca="false">IF($A10779="","","Compra no cartão")</f>
        <v/>
      </c>
    </row>
    <row r="10780" customFormat="false" ht="13.5" hidden="false" customHeight="false" outlineLevel="0" collapsed="false">
      <c r="A10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0" s="0" t="str">
        <f aca="false">IF($A10780="","",INDEX(CARTAO_COMPRAS!$C:$C,INT((ROW()-2)/20)+2))</f>
        <v/>
      </c>
      <c r="C10780" s="0" t="str">
        <f aca="false">IF($A10780="","",INDEX(CARTAO_COMPRAS!$D:$D,INT((ROW()-2)/20)+2))</f>
        <v/>
      </c>
      <c r="D10780" s="0" t="str">
        <f aca="false">IF($A10780="","",INDEX(CARTAO_COMPRAS!$E:$E,INT((ROW()-2)/20)+2))</f>
        <v/>
      </c>
      <c r="E10780" s="0" t="str">
        <f aca="false">IF($A10780="","",INDEX(CARTAO_COMPRAS!$H:$H,INT((ROW()-2)/20)+2)+MOD(ROW()-2,20))</f>
        <v/>
      </c>
      <c r="F10780" s="0" t="str">
        <f aca="false">IF($A10780="","",INDEX(CARTAO_COMPRAS!$G:$G,INT((ROW()-2)/20)+2))</f>
        <v/>
      </c>
      <c r="G10780" s="5" t="str">
        <f aca="false">IF($A10780="","",INDEX(CARTAO_COMPRAS!$I:$I,INT((ROW()-2)/20)+2))</f>
        <v/>
      </c>
      <c r="H10780" s="4" t="str">
        <f aca="false">IF($A10780="","",EDATE(INDEX(CARTAO_COMPRAS!$J:$J,INT((ROW()-2)/20)+2),MOD(ROW()-2,20)))</f>
        <v/>
      </c>
      <c r="I10780" s="4" t="str">
        <f aca="false">IF($H10780="","",$H10780-WEEKDAY($H10780,2)+1)</f>
        <v/>
      </c>
      <c r="J10780" s="4" t="str">
        <f aca="false">IF($I10780="","",$I10780+6)</f>
        <v/>
      </c>
      <c r="K10780" s="6" t="str">
        <f aca="false">IF($H10780="","",DATE(YEAR($H10780),MONTH($H10780),1))</f>
        <v/>
      </c>
      <c r="L10780" s="0" t="str">
        <f aca="false">IF($A10780="","",INDEX(CARTAO_COMPRAS!$K:$K,INT((ROW()-2)/20)+2))</f>
        <v/>
      </c>
      <c r="M10780" s="0" t="str">
        <f aca="false">IF($A10780="","","Compra no cartão")</f>
        <v/>
      </c>
    </row>
    <row r="10781" customFormat="false" ht="13.5" hidden="false" customHeight="false" outlineLevel="0" collapsed="false">
      <c r="A10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1" s="0" t="str">
        <f aca="false">IF($A10781="","",INDEX(CARTAO_COMPRAS!$C:$C,INT((ROW()-2)/20)+2))</f>
        <v/>
      </c>
      <c r="C10781" s="0" t="str">
        <f aca="false">IF($A10781="","",INDEX(CARTAO_COMPRAS!$D:$D,INT((ROW()-2)/20)+2))</f>
        <v/>
      </c>
      <c r="D10781" s="0" t="str">
        <f aca="false">IF($A10781="","",INDEX(CARTAO_COMPRAS!$E:$E,INT((ROW()-2)/20)+2))</f>
        <v/>
      </c>
      <c r="E10781" s="0" t="str">
        <f aca="false">IF($A10781="","",INDEX(CARTAO_COMPRAS!$H:$H,INT((ROW()-2)/20)+2)+MOD(ROW()-2,20))</f>
        <v/>
      </c>
      <c r="F10781" s="0" t="str">
        <f aca="false">IF($A10781="","",INDEX(CARTAO_COMPRAS!$G:$G,INT((ROW()-2)/20)+2))</f>
        <v/>
      </c>
      <c r="G10781" s="5" t="str">
        <f aca="false">IF($A10781="","",INDEX(CARTAO_COMPRAS!$I:$I,INT((ROW()-2)/20)+2))</f>
        <v/>
      </c>
      <c r="H10781" s="4" t="str">
        <f aca="false">IF($A10781="","",EDATE(INDEX(CARTAO_COMPRAS!$J:$J,INT((ROW()-2)/20)+2),MOD(ROW()-2,20)))</f>
        <v/>
      </c>
      <c r="I10781" s="4" t="str">
        <f aca="false">IF($H10781="","",$H10781-WEEKDAY($H10781,2)+1)</f>
        <v/>
      </c>
      <c r="J10781" s="4" t="str">
        <f aca="false">IF($I10781="","",$I10781+6)</f>
        <v/>
      </c>
      <c r="K10781" s="6" t="str">
        <f aca="false">IF($H10781="","",DATE(YEAR($H10781),MONTH($H10781),1))</f>
        <v/>
      </c>
      <c r="L10781" s="0" t="str">
        <f aca="false">IF($A10781="","",INDEX(CARTAO_COMPRAS!$K:$K,INT((ROW()-2)/20)+2))</f>
        <v/>
      </c>
      <c r="M10781" s="0" t="str">
        <f aca="false">IF($A10781="","","Compra no cartão")</f>
        <v/>
      </c>
    </row>
    <row r="10782" customFormat="false" ht="13.5" hidden="false" customHeight="false" outlineLevel="0" collapsed="false">
      <c r="A107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2" s="0" t="str">
        <f aca="false">IF($A10782="","",INDEX(CARTAO_COMPRAS!$C:$C,INT((ROW()-2)/20)+2))</f>
        <v/>
      </c>
      <c r="C10782" s="0" t="str">
        <f aca="false">IF($A10782="","",INDEX(CARTAO_COMPRAS!$D:$D,INT((ROW()-2)/20)+2))</f>
        <v/>
      </c>
      <c r="D10782" s="0" t="str">
        <f aca="false">IF($A10782="","",INDEX(CARTAO_COMPRAS!$E:$E,INT((ROW()-2)/20)+2))</f>
        <v/>
      </c>
      <c r="E10782" s="0" t="str">
        <f aca="false">IF($A10782="","",INDEX(CARTAO_COMPRAS!$H:$H,INT((ROW()-2)/20)+2)+MOD(ROW()-2,20))</f>
        <v/>
      </c>
      <c r="F10782" s="0" t="str">
        <f aca="false">IF($A10782="","",INDEX(CARTAO_COMPRAS!$G:$G,INT((ROW()-2)/20)+2))</f>
        <v/>
      </c>
      <c r="G10782" s="5" t="str">
        <f aca="false">IF($A10782="","",INDEX(CARTAO_COMPRAS!$I:$I,INT((ROW()-2)/20)+2))</f>
        <v/>
      </c>
      <c r="H10782" s="4" t="str">
        <f aca="false">IF($A10782="","",EDATE(INDEX(CARTAO_COMPRAS!$J:$J,INT((ROW()-2)/20)+2),MOD(ROW()-2,20)))</f>
        <v/>
      </c>
      <c r="I10782" s="4" t="str">
        <f aca="false">IF($H10782="","",$H10782-WEEKDAY($H10782,2)+1)</f>
        <v/>
      </c>
      <c r="J10782" s="4" t="str">
        <f aca="false">IF($I10782="","",$I10782+6)</f>
        <v/>
      </c>
      <c r="K10782" s="6" t="str">
        <f aca="false">IF($H10782="","",DATE(YEAR($H10782),MONTH($H10782),1))</f>
        <v/>
      </c>
      <c r="L10782" s="0" t="str">
        <f aca="false">IF($A10782="","",INDEX(CARTAO_COMPRAS!$K:$K,INT((ROW()-2)/20)+2))</f>
        <v/>
      </c>
      <c r="M10782" s="0" t="str">
        <f aca="false">IF($A10782="","","Compra no cartão")</f>
        <v/>
      </c>
    </row>
    <row r="10783" customFormat="false" ht="13.5" hidden="false" customHeight="false" outlineLevel="0" collapsed="false">
      <c r="A10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3" s="0" t="str">
        <f aca="false">IF($A10783="","",INDEX(CARTAO_COMPRAS!$C:$C,INT((ROW()-2)/20)+2))</f>
        <v/>
      </c>
      <c r="C10783" s="0" t="str">
        <f aca="false">IF($A10783="","",INDEX(CARTAO_COMPRAS!$D:$D,INT((ROW()-2)/20)+2))</f>
        <v/>
      </c>
      <c r="D10783" s="0" t="str">
        <f aca="false">IF($A10783="","",INDEX(CARTAO_COMPRAS!$E:$E,INT((ROW()-2)/20)+2))</f>
        <v/>
      </c>
      <c r="E10783" s="0" t="str">
        <f aca="false">IF($A10783="","",INDEX(CARTAO_COMPRAS!$H:$H,INT((ROW()-2)/20)+2)+MOD(ROW()-2,20))</f>
        <v/>
      </c>
      <c r="F10783" s="0" t="str">
        <f aca="false">IF($A10783="","",INDEX(CARTAO_COMPRAS!$G:$G,INT((ROW()-2)/20)+2))</f>
        <v/>
      </c>
      <c r="G10783" s="5" t="str">
        <f aca="false">IF($A10783="","",INDEX(CARTAO_COMPRAS!$I:$I,INT((ROW()-2)/20)+2))</f>
        <v/>
      </c>
      <c r="H10783" s="4" t="str">
        <f aca="false">IF($A10783="","",EDATE(INDEX(CARTAO_COMPRAS!$J:$J,INT((ROW()-2)/20)+2),MOD(ROW()-2,20)))</f>
        <v/>
      </c>
      <c r="I10783" s="4" t="str">
        <f aca="false">IF($H10783="","",$H10783-WEEKDAY($H10783,2)+1)</f>
        <v/>
      </c>
      <c r="J10783" s="4" t="str">
        <f aca="false">IF($I10783="","",$I10783+6)</f>
        <v/>
      </c>
      <c r="K10783" s="6" t="str">
        <f aca="false">IF($H10783="","",DATE(YEAR($H10783),MONTH($H10783),1))</f>
        <v/>
      </c>
      <c r="L10783" s="0" t="str">
        <f aca="false">IF($A10783="","",INDEX(CARTAO_COMPRAS!$K:$K,INT((ROW()-2)/20)+2))</f>
        <v/>
      </c>
      <c r="M10783" s="0" t="str">
        <f aca="false">IF($A10783="","","Compra no cartão")</f>
        <v/>
      </c>
    </row>
    <row r="10784" customFormat="false" ht="13.5" hidden="false" customHeight="false" outlineLevel="0" collapsed="false">
      <c r="A10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4" s="0" t="str">
        <f aca="false">IF($A10784="","",INDEX(CARTAO_COMPRAS!$C:$C,INT((ROW()-2)/20)+2))</f>
        <v/>
      </c>
      <c r="C10784" s="0" t="str">
        <f aca="false">IF($A10784="","",INDEX(CARTAO_COMPRAS!$D:$D,INT((ROW()-2)/20)+2))</f>
        <v/>
      </c>
      <c r="D10784" s="0" t="str">
        <f aca="false">IF($A10784="","",INDEX(CARTAO_COMPRAS!$E:$E,INT((ROW()-2)/20)+2))</f>
        <v/>
      </c>
      <c r="E10784" s="0" t="str">
        <f aca="false">IF($A10784="","",INDEX(CARTAO_COMPRAS!$H:$H,INT((ROW()-2)/20)+2)+MOD(ROW()-2,20))</f>
        <v/>
      </c>
      <c r="F10784" s="0" t="str">
        <f aca="false">IF($A10784="","",INDEX(CARTAO_COMPRAS!$G:$G,INT((ROW()-2)/20)+2))</f>
        <v/>
      </c>
      <c r="G10784" s="5" t="str">
        <f aca="false">IF($A10784="","",INDEX(CARTAO_COMPRAS!$I:$I,INT((ROW()-2)/20)+2))</f>
        <v/>
      </c>
      <c r="H10784" s="4" t="str">
        <f aca="false">IF($A10784="","",EDATE(INDEX(CARTAO_COMPRAS!$J:$J,INT((ROW()-2)/20)+2),MOD(ROW()-2,20)))</f>
        <v/>
      </c>
      <c r="I10784" s="4" t="str">
        <f aca="false">IF($H10784="","",$H10784-WEEKDAY($H10784,2)+1)</f>
        <v/>
      </c>
      <c r="J10784" s="4" t="str">
        <f aca="false">IF($I10784="","",$I10784+6)</f>
        <v/>
      </c>
      <c r="K10784" s="6" t="str">
        <f aca="false">IF($H10784="","",DATE(YEAR($H10784),MONTH($H10784),1))</f>
        <v/>
      </c>
      <c r="L10784" s="0" t="str">
        <f aca="false">IF($A10784="","",INDEX(CARTAO_COMPRAS!$K:$K,INT((ROW()-2)/20)+2))</f>
        <v/>
      </c>
      <c r="M10784" s="0" t="str">
        <f aca="false">IF($A10784="","","Compra no cartão")</f>
        <v/>
      </c>
    </row>
    <row r="10785" customFormat="false" ht="13.5" hidden="false" customHeight="false" outlineLevel="0" collapsed="false">
      <c r="A10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5" s="0" t="str">
        <f aca="false">IF($A10785="","",INDEX(CARTAO_COMPRAS!$C:$C,INT((ROW()-2)/20)+2))</f>
        <v/>
      </c>
      <c r="C10785" s="0" t="str">
        <f aca="false">IF($A10785="","",INDEX(CARTAO_COMPRAS!$D:$D,INT((ROW()-2)/20)+2))</f>
        <v/>
      </c>
      <c r="D10785" s="0" t="str">
        <f aca="false">IF($A10785="","",INDEX(CARTAO_COMPRAS!$E:$E,INT((ROW()-2)/20)+2))</f>
        <v/>
      </c>
      <c r="E10785" s="0" t="str">
        <f aca="false">IF($A10785="","",INDEX(CARTAO_COMPRAS!$H:$H,INT((ROW()-2)/20)+2)+MOD(ROW()-2,20))</f>
        <v/>
      </c>
      <c r="F10785" s="0" t="str">
        <f aca="false">IF($A10785="","",INDEX(CARTAO_COMPRAS!$G:$G,INT((ROW()-2)/20)+2))</f>
        <v/>
      </c>
      <c r="G10785" s="5" t="str">
        <f aca="false">IF($A10785="","",INDEX(CARTAO_COMPRAS!$I:$I,INT((ROW()-2)/20)+2))</f>
        <v/>
      </c>
      <c r="H10785" s="4" t="str">
        <f aca="false">IF($A10785="","",EDATE(INDEX(CARTAO_COMPRAS!$J:$J,INT((ROW()-2)/20)+2),MOD(ROW()-2,20)))</f>
        <v/>
      </c>
      <c r="I10785" s="4" t="str">
        <f aca="false">IF($H10785="","",$H10785-WEEKDAY($H10785,2)+1)</f>
        <v/>
      </c>
      <c r="J10785" s="4" t="str">
        <f aca="false">IF($I10785="","",$I10785+6)</f>
        <v/>
      </c>
      <c r="K10785" s="6" t="str">
        <f aca="false">IF($H10785="","",DATE(YEAR($H10785),MONTH($H10785),1))</f>
        <v/>
      </c>
      <c r="L10785" s="0" t="str">
        <f aca="false">IF($A10785="","",INDEX(CARTAO_COMPRAS!$K:$K,INT((ROW()-2)/20)+2))</f>
        <v/>
      </c>
      <c r="M10785" s="0" t="str">
        <f aca="false">IF($A10785="","","Compra no cartão")</f>
        <v/>
      </c>
    </row>
    <row r="10786" customFormat="false" ht="13.5" hidden="false" customHeight="false" outlineLevel="0" collapsed="false">
      <c r="A10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6" s="0" t="str">
        <f aca="false">IF($A10786="","",INDEX(CARTAO_COMPRAS!$C:$C,INT((ROW()-2)/20)+2))</f>
        <v/>
      </c>
      <c r="C10786" s="0" t="str">
        <f aca="false">IF($A10786="","",INDEX(CARTAO_COMPRAS!$D:$D,INT((ROW()-2)/20)+2))</f>
        <v/>
      </c>
      <c r="D10786" s="0" t="str">
        <f aca="false">IF($A10786="","",INDEX(CARTAO_COMPRAS!$E:$E,INT((ROW()-2)/20)+2))</f>
        <v/>
      </c>
      <c r="E10786" s="0" t="str">
        <f aca="false">IF($A10786="","",INDEX(CARTAO_COMPRAS!$H:$H,INT((ROW()-2)/20)+2)+MOD(ROW()-2,20))</f>
        <v/>
      </c>
      <c r="F10786" s="0" t="str">
        <f aca="false">IF($A10786="","",INDEX(CARTAO_COMPRAS!$G:$G,INT((ROW()-2)/20)+2))</f>
        <v/>
      </c>
      <c r="G10786" s="5" t="str">
        <f aca="false">IF($A10786="","",INDEX(CARTAO_COMPRAS!$I:$I,INT((ROW()-2)/20)+2))</f>
        <v/>
      </c>
      <c r="H10786" s="4" t="str">
        <f aca="false">IF($A10786="","",EDATE(INDEX(CARTAO_COMPRAS!$J:$J,INT((ROW()-2)/20)+2),MOD(ROW()-2,20)))</f>
        <v/>
      </c>
      <c r="I10786" s="4" t="str">
        <f aca="false">IF($H10786="","",$H10786-WEEKDAY($H10786,2)+1)</f>
        <v/>
      </c>
      <c r="J10786" s="4" t="str">
        <f aca="false">IF($I10786="","",$I10786+6)</f>
        <v/>
      </c>
      <c r="K10786" s="6" t="str">
        <f aca="false">IF($H10786="","",DATE(YEAR($H10786),MONTH($H10786),1))</f>
        <v/>
      </c>
      <c r="L10786" s="0" t="str">
        <f aca="false">IF($A10786="","",INDEX(CARTAO_COMPRAS!$K:$K,INT((ROW()-2)/20)+2))</f>
        <v/>
      </c>
      <c r="M10786" s="0" t="str">
        <f aca="false">IF($A10786="","","Compra no cartão")</f>
        <v/>
      </c>
    </row>
    <row r="10787" customFormat="false" ht="13.5" hidden="false" customHeight="false" outlineLevel="0" collapsed="false">
      <c r="A10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7" s="0" t="str">
        <f aca="false">IF($A10787="","",INDEX(CARTAO_COMPRAS!$C:$C,INT((ROW()-2)/20)+2))</f>
        <v/>
      </c>
      <c r="C10787" s="0" t="str">
        <f aca="false">IF($A10787="","",INDEX(CARTAO_COMPRAS!$D:$D,INT((ROW()-2)/20)+2))</f>
        <v/>
      </c>
      <c r="D10787" s="0" t="str">
        <f aca="false">IF($A10787="","",INDEX(CARTAO_COMPRAS!$E:$E,INT((ROW()-2)/20)+2))</f>
        <v/>
      </c>
      <c r="E10787" s="0" t="str">
        <f aca="false">IF($A10787="","",INDEX(CARTAO_COMPRAS!$H:$H,INT((ROW()-2)/20)+2)+MOD(ROW()-2,20))</f>
        <v/>
      </c>
      <c r="F10787" s="0" t="str">
        <f aca="false">IF($A10787="","",INDEX(CARTAO_COMPRAS!$G:$G,INT((ROW()-2)/20)+2))</f>
        <v/>
      </c>
      <c r="G10787" s="5" t="str">
        <f aca="false">IF($A10787="","",INDEX(CARTAO_COMPRAS!$I:$I,INT((ROW()-2)/20)+2))</f>
        <v/>
      </c>
      <c r="H10787" s="4" t="str">
        <f aca="false">IF($A10787="","",EDATE(INDEX(CARTAO_COMPRAS!$J:$J,INT((ROW()-2)/20)+2),MOD(ROW()-2,20)))</f>
        <v/>
      </c>
      <c r="I10787" s="4" t="str">
        <f aca="false">IF($H10787="","",$H10787-WEEKDAY($H10787,2)+1)</f>
        <v/>
      </c>
      <c r="J10787" s="4" t="str">
        <f aca="false">IF($I10787="","",$I10787+6)</f>
        <v/>
      </c>
      <c r="K10787" s="6" t="str">
        <f aca="false">IF($H10787="","",DATE(YEAR($H10787),MONTH($H10787),1))</f>
        <v/>
      </c>
      <c r="L10787" s="0" t="str">
        <f aca="false">IF($A10787="","",INDEX(CARTAO_COMPRAS!$K:$K,INT((ROW()-2)/20)+2))</f>
        <v/>
      </c>
      <c r="M10787" s="0" t="str">
        <f aca="false">IF($A10787="","","Compra no cartão")</f>
        <v/>
      </c>
    </row>
    <row r="10788" customFormat="false" ht="13.5" hidden="false" customHeight="false" outlineLevel="0" collapsed="false">
      <c r="A10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8" s="0" t="str">
        <f aca="false">IF($A10788="","",INDEX(CARTAO_COMPRAS!$C:$C,INT((ROW()-2)/20)+2))</f>
        <v/>
      </c>
      <c r="C10788" s="0" t="str">
        <f aca="false">IF($A10788="","",INDEX(CARTAO_COMPRAS!$D:$D,INT((ROW()-2)/20)+2))</f>
        <v/>
      </c>
      <c r="D10788" s="0" t="str">
        <f aca="false">IF($A10788="","",INDEX(CARTAO_COMPRAS!$E:$E,INT((ROW()-2)/20)+2))</f>
        <v/>
      </c>
      <c r="E10788" s="0" t="str">
        <f aca="false">IF($A10788="","",INDEX(CARTAO_COMPRAS!$H:$H,INT((ROW()-2)/20)+2)+MOD(ROW()-2,20))</f>
        <v/>
      </c>
      <c r="F10788" s="0" t="str">
        <f aca="false">IF($A10788="","",INDEX(CARTAO_COMPRAS!$G:$G,INT((ROW()-2)/20)+2))</f>
        <v/>
      </c>
      <c r="G10788" s="5" t="str">
        <f aca="false">IF($A10788="","",INDEX(CARTAO_COMPRAS!$I:$I,INT((ROW()-2)/20)+2))</f>
        <v/>
      </c>
      <c r="H10788" s="4" t="str">
        <f aca="false">IF($A10788="","",EDATE(INDEX(CARTAO_COMPRAS!$J:$J,INT((ROW()-2)/20)+2),MOD(ROW()-2,20)))</f>
        <v/>
      </c>
      <c r="I10788" s="4" t="str">
        <f aca="false">IF($H10788="","",$H10788-WEEKDAY($H10788,2)+1)</f>
        <v/>
      </c>
      <c r="J10788" s="4" t="str">
        <f aca="false">IF($I10788="","",$I10788+6)</f>
        <v/>
      </c>
      <c r="K10788" s="6" t="str">
        <f aca="false">IF($H10788="","",DATE(YEAR($H10788),MONTH($H10788),1))</f>
        <v/>
      </c>
      <c r="L10788" s="0" t="str">
        <f aca="false">IF($A10788="","",INDEX(CARTAO_COMPRAS!$K:$K,INT((ROW()-2)/20)+2))</f>
        <v/>
      </c>
      <c r="M10788" s="0" t="str">
        <f aca="false">IF($A10788="","","Compra no cartão")</f>
        <v/>
      </c>
    </row>
    <row r="10789" customFormat="false" ht="13.5" hidden="false" customHeight="false" outlineLevel="0" collapsed="false">
      <c r="A10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89" s="0" t="str">
        <f aca="false">IF($A10789="","",INDEX(CARTAO_COMPRAS!$C:$C,INT((ROW()-2)/20)+2))</f>
        <v/>
      </c>
      <c r="C10789" s="0" t="str">
        <f aca="false">IF($A10789="","",INDEX(CARTAO_COMPRAS!$D:$D,INT((ROW()-2)/20)+2))</f>
        <v/>
      </c>
      <c r="D10789" s="0" t="str">
        <f aca="false">IF($A10789="","",INDEX(CARTAO_COMPRAS!$E:$E,INT((ROW()-2)/20)+2))</f>
        <v/>
      </c>
      <c r="E10789" s="0" t="str">
        <f aca="false">IF($A10789="","",INDEX(CARTAO_COMPRAS!$H:$H,INT((ROW()-2)/20)+2)+MOD(ROW()-2,20))</f>
        <v/>
      </c>
      <c r="F10789" s="0" t="str">
        <f aca="false">IF($A10789="","",INDEX(CARTAO_COMPRAS!$G:$G,INT((ROW()-2)/20)+2))</f>
        <v/>
      </c>
      <c r="G10789" s="5" t="str">
        <f aca="false">IF($A10789="","",INDEX(CARTAO_COMPRAS!$I:$I,INT((ROW()-2)/20)+2))</f>
        <v/>
      </c>
      <c r="H10789" s="4" t="str">
        <f aca="false">IF($A10789="","",EDATE(INDEX(CARTAO_COMPRAS!$J:$J,INT((ROW()-2)/20)+2),MOD(ROW()-2,20)))</f>
        <v/>
      </c>
      <c r="I10789" s="4" t="str">
        <f aca="false">IF($H10789="","",$H10789-WEEKDAY($H10789,2)+1)</f>
        <v/>
      </c>
      <c r="J10789" s="4" t="str">
        <f aca="false">IF($I10789="","",$I10789+6)</f>
        <v/>
      </c>
      <c r="K10789" s="6" t="str">
        <f aca="false">IF($H10789="","",DATE(YEAR($H10789),MONTH($H10789),1))</f>
        <v/>
      </c>
      <c r="L10789" s="0" t="str">
        <f aca="false">IF($A10789="","",INDEX(CARTAO_COMPRAS!$K:$K,INT((ROW()-2)/20)+2))</f>
        <v/>
      </c>
      <c r="M10789" s="0" t="str">
        <f aca="false">IF($A10789="","","Compra no cartão")</f>
        <v/>
      </c>
    </row>
    <row r="10790" customFormat="false" ht="13.5" hidden="false" customHeight="false" outlineLevel="0" collapsed="false">
      <c r="A10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0" s="0" t="str">
        <f aca="false">IF($A10790="","",INDEX(CARTAO_COMPRAS!$C:$C,INT((ROW()-2)/20)+2))</f>
        <v/>
      </c>
      <c r="C10790" s="0" t="str">
        <f aca="false">IF($A10790="","",INDEX(CARTAO_COMPRAS!$D:$D,INT((ROW()-2)/20)+2))</f>
        <v/>
      </c>
      <c r="D10790" s="0" t="str">
        <f aca="false">IF($A10790="","",INDEX(CARTAO_COMPRAS!$E:$E,INT((ROW()-2)/20)+2))</f>
        <v/>
      </c>
      <c r="E10790" s="0" t="str">
        <f aca="false">IF($A10790="","",INDEX(CARTAO_COMPRAS!$H:$H,INT((ROW()-2)/20)+2)+MOD(ROW()-2,20))</f>
        <v/>
      </c>
      <c r="F10790" s="0" t="str">
        <f aca="false">IF($A10790="","",INDEX(CARTAO_COMPRAS!$G:$G,INT((ROW()-2)/20)+2))</f>
        <v/>
      </c>
      <c r="G10790" s="5" t="str">
        <f aca="false">IF($A10790="","",INDEX(CARTAO_COMPRAS!$I:$I,INT((ROW()-2)/20)+2))</f>
        <v/>
      </c>
      <c r="H10790" s="4" t="str">
        <f aca="false">IF($A10790="","",EDATE(INDEX(CARTAO_COMPRAS!$J:$J,INT((ROW()-2)/20)+2),MOD(ROW()-2,20)))</f>
        <v/>
      </c>
      <c r="I10790" s="4" t="str">
        <f aca="false">IF($H10790="","",$H10790-WEEKDAY($H10790,2)+1)</f>
        <v/>
      </c>
      <c r="J10790" s="4" t="str">
        <f aca="false">IF($I10790="","",$I10790+6)</f>
        <v/>
      </c>
      <c r="K10790" s="6" t="str">
        <f aca="false">IF($H10790="","",DATE(YEAR($H10790),MONTH($H10790),1))</f>
        <v/>
      </c>
      <c r="L10790" s="0" t="str">
        <f aca="false">IF($A10790="","",INDEX(CARTAO_COMPRAS!$K:$K,INT((ROW()-2)/20)+2))</f>
        <v/>
      </c>
      <c r="M10790" s="0" t="str">
        <f aca="false">IF($A10790="","","Compra no cartão")</f>
        <v/>
      </c>
    </row>
    <row r="10791" customFormat="false" ht="13.5" hidden="false" customHeight="false" outlineLevel="0" collapsed="false">
      <c r="A10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1" s="0" t="str">
        <f aca="false">IF($A10791="","",INDEX(CARTAO_COMPRAS!$C:$C,INT((ROW()-2)/20)+2))</f>
        <v/>
      </c>
      <c r="C10791" s="0" t="str">
        <f aca="false">IF($A10791="","",INDEX(CARTAO_COMPRAS!$D:$D,INT((ROW()-2)/20)+2))</f>
        <v/>
      </c>
      <c r="D10791" s="0" t="str">
        <f aca="false">IF($A10791="","",INDEX(CARTAO_COMPRAS!$E:$E,INT((ROW()-2)/20)+2))</f>
        <v/>
      </c>
      <c r="E10791" s="0" t="str">
        <f aca="false">IF($A10791="","",INDEX(CARTAO_COMPRAS!$H:$H,INT((ROW()-2)/20)+2)+MOD(ROW()-2,20))</f>
        <v/>
      </c>
      <c r="F10791" s="0" t="str">
        <f aca="false">IF($A10791="","",INDEX(CARTAO_COMPRAS!$G:$G,INT((ROW()-2)/20)+2))</f>
        <v/>
      </c>
      <c r="G10791" s="5" t="str">
        <f aca="false">IF($A10791="","",INDEX(CARTAO_COMPRAS!$I:$I,INT((ROW()-2)/20)+2))</f>
        <v/>
      </c>
      <c r="H10791" s="4" t="str">
        <f aca="false">IF($A10791="","",EDATE(INDEX(CARTAO_COMPRAS!$J:$J,INT((ROW()-2)/20)+2),MOD(ROW()-2,20)))</f>
        <v/>
      </c>
      <c r="I10791" s="4" t="str">
        <f aca="false">IF($H10791="","",$H10791-WEEKDAY($H10791,2)+1)</f>
        <v/>
      </c>
      <c r="J10791" s="4" t="str">
        <f aca="false">IF($I10791="","",$I10791+6)</f>
        <v/>
      </c>
      <c r="K10791" s="6" t="str">
        <f aca="false">IF($H10791="","",DATE(YEAR($H10791),MONTH($H10791),1))</f>
        <v/>
      </c>
      <c r="L10791" s="0" t="str">
        <f aca="false">IF($A10791="","",INDEX(CARTAO_COMPRAS!$K:$K,INT((ROW()-2)/20)+2))</f>
        <v/>
      </c>
      <c r="M10791" s="0" t="str">
        <f aca="false">IF($A10791="","","Compra no cartão")</f>
        <v/>
      </c>
    </row>
    <row r="10792" customFormat="false" ht="13.5" hidden="false" customHeight="false" outlineLevel="0" collapsed="false">
      <c r="A10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2" s="0" t="str">
        <f aca="false">IF($A10792="","",INDEX(CARTAO_COMPRAS!$C:$C,INT((ROW()-2)/20)+2))</f>
        <v/>
      </c>
      <c r="C10792" s="0" t="str">
        <f aca="false">IF($A10792="","",INDEX(CARTAO_COMPRAS!$D:$D,INT((ROW()-2)/20)+2))</f>
        <v/>
      </c>
      <c r="D10792" s="0" t="str">
        <f aca="false">IF($A10792="","",INDEX(CARTAO_COMPRAS!$E:$E,INT((ROW()-2)/20)+2))</f>
        <v/>
      </c>
      <c r="E10792" s="0" t="str">
        <f aca="false">IF($A10792="","",INDEX(CARTAO_COMPRAS!$H:$H,INT((ROW()-2)/20)+2)+MOD(ROW()-2,20))</f>
        <v/>
      </c>
      <c r="F10792" s="0" t="str">
        <f aca="false">IF($A10792="","",INDEX(CARTAO_COMPRAS!$G:$G,INT((ROW()-2)/20)+2))</f>
        <v/>
      </c>
      <c r="G10792" s="5" t="str">
        <f aca="false">IF($A10792="","",INDEX(CARTAO_COMPRAS!$I:$I,INT((ROW()-2)/20)+2))</f>
        <v/>
      </c>
      <c r="H10792" s="4" t="str">
        <f aca="false">IF($A10792="","",EDATE(INDEX(CARTAO_COMPRAS!$J:$J,INT((ROW()-2)/20)+2),MOD(ROW()-2,20)))</f>
        <v/>
      </c>
      <c r="I10792" s="4" t="str">
        <f aca="false">IF($H10792="","",$H10792-WEEKDAY($H10792,2)+1)</f>
        <v/>
      </c>
      <c r="J10792" s="4" t="str">
        <f aca="false">IF($I10792="","",$I10792+6)</f>
        <v/>
      </c>
      <c r="K10792" s="6" t="str">
        <f aca="false">IF($H10792="","",DATE(YEAR($H10792),MONTH($H10792),1))</f>
        <v/>
      </c>
      <c r="L10792" s="0" t="str">
        <f aca="false">IF($A10792="","",INDEX(CARTAO_COMPRAS!$K:$K,INT((ROW()-2)/20)+2))</f>
        <v/>
      </c>
      <c r="M10792" s="0" t="str">
        <f aca="false">IF($A10792="","","Compra no cartão")</f>
        <v/>
      </c>
    </row>
    <row r="10793" customFormat="false" ht="13.5" hidden="false" customHeight="false" outlineLevel="0" collapsed="false">
      <c r="A10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3" s="0" t="str">
        <f aca="false">IF($A10793="","",INDEX(CARTAO_COMPRAS!$C:$C,INT((ROW()-2)/20)+2))</f>
        <v/>
      </c>
      <c r="C10793" s="0" t="str">
        <f aca="false">IF($A10793="","",INDEX(CARTAO_COMPRAS!$D:$D,INT((ROW()-2)/20)+2))</f>
        <v/>
      </c>
      <c r="D10793" s="0" t="str">
        <f aca="false">IF($A10793="","",INDEX(CARTAO_COMPRAS!$E:$E,INT((ROW()-2)/20)+2))</f>
        <v/>
      </c>
      <c r="E10793" s="0" t="str">
        <f aca="false">IF($A10793="","",INDEX(CARTAO_COMPRAS!$H:$H,INT((ROW()-2)/20)+2)+MOD(ROW()-2,20))</f>
        <v/>
      </c>
      <c r="F10793" s="0" t="str">
        <f aca="false">IF($A10793="","",INDEX(CARTAO_COMPRAS!$G:$G,INT((ROW()-2)/20)+2))</f>
        <v/>
      </c>
      <c r="G10793" s="5" t="str">
        <f aca="false">IF($A10793="","",INDEX(CARTAO_COMPRAS!$I:$I,INT((ROW()-2)/20)+2))</f>
        <v/>
      </c>
      <c r="H10793" s="4" t="str">
        <f aca="false">IF($A10793="","",EDATE(INDEX(CARTAO_COMPRAS!$J:$J,INT((ROW()-2)/20)+2),MOD(ROW()-2,20)))</f>
        <v/>
      </c>
      <c r="I10793" s="4" t="str">
        <f aca="false">IF($H10793="","",$H10793-WEEKDAY($H10793,2)+1)</f>
        <v/>
      </c>
      <c r="J10793" s="4" t="str">
        <f aca="false">IF($I10793="","",$I10793+6)</f>
        <v/>
      </c>
      <c r="K10793" s="6" t="str">
        <f aca="false">IF($H10793="","",DATE(YEAR($H10793),MONTH($H10793),1))</f>
        <v/>
      </c>
      <c r="L10793" s="0" t="str">
        <f aca="false">IF($A10793="","",INDEX(CARTAO_COMPRAS!$K:$K,INT((ROW()-2)/20)+2))</f>
        <v/>
      </c>
      <c r="M10793" s="0" t="str">
        <f aca="false">IF($A10793="","","Compra no cartão")</f>
        <v/>
      </c>
    </row>
    <row r="10794" customFormat="false" ht="13.5" hidden="false" customHeight="false" outlineLevel="0" collapsed="false">
      <c r="A10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4" s="0" t="str">
        <f aca="false">IF($A10794="","",INDEX(CARTAO_COMPRAS!$C:$C,INT((ROW()-2)/20)+2))</f>
        <v/>
      </c>
      <c r="C10794" s="0" t="str">
        <f aca="false">IF($A10794="","",INDEX(CARTAO_COMPRAS!$D:$D,INT((ROW()-2)/20)+2))</f>
        <v/>
      </c>
      <c r="D10794" s="0" t="str">
        <f aca="false">IF($A10794="","",INDEX(CARTAO_COMPRAS!$E:$E,INT((ROW()-2)/20)+2))</f>
        <v/>
      </c>
      <c r="E10794" s="0" t="str">
        <f aca="false">IF($A10794="","",INDEX(CARTAO_COMPRAS!$H:$H,INT((ROW()-2)/20)+2)+MOD(ROW()-2,20))</f>
        <v/>
      </c>
      <c r="F10794" s="0" t="str">
        <f aca="false">IF($A10794="","",INDEX(CARTAO_COMPRAS!$G:$G,INT((ROW()-2)/20)+2))</f>
        <v/>
      </c>
      <c r="G10794" s="5" t="str">
        <f aca="false">IF($A10794="","",INDEX(CARTAO_COMPRAS!$I:$I,INT((ROW()-2)/20)+2))</f>
        <v/>
      </c>
      <c r="H10794" s="4" t="str">
        <f aca="false">IF($A10794="","",EDATE(INDEX(CARTAO_COMPRAS!$J:$J,INT((ROW()-2)/20)+2),MOD(ROW()-2,20)))</f>
        <v/>
      </c>
      <c r="I10794" s="4" t="str">
        <f aca="false">IF($H10794="","",$H10794-WEEKDAY($H10794,2)+1)</f>
        <v/>
      </c>
      <c r="J10794" s="4" t="str">
        <f aca="false">IF($I10794="","",$I10794+6)</f>
        <v/>
      </c>
      <c r="K10794" s="6" t="str">
        <f aca="false">IF($H10794="","",DATE(YEAR($H10794),MONTH($H10794),1))</f>
        <v/>
      </c>
      <c r="L10794" s="0" t="str">
        <f aca="false">IF($A10794="","",INDEX(CARTAO_COMPRAS!$K:$K,INT((ROW()-2)/20)+2))</f>
        <v/>
      </c>
      <c r="M10794" s="0" t="str">
        <f aca="false">IF($A10794="","","Compra no cartão")</f>
        <v/>
      </c>
    </row>
    <row r="10795" customFormat="false" ht="13.5" hidden="false" customHeight="false" outlineLevel="0" collapsed="false">
      <c r="A10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5" s="0" t="str">
        <f aca="false">IF($A10795="","",INDEX(CARTAO_COMPRAS!$C:$C,INT((ROW()-2)/20)+2))</f>
        <v/>
      </c>
      <c r="C10795" s="0" t="str">
        <f aca="false">IF($A10795="","",INDEX(CARTAO_COMPRAS!$D:$D,INT((ROW()-2)/20)+2))</f>
        <v/>
      </c>
      <c r="D10795" s="0" t="str">
        <f aca="false">IF($A10795="","",INDEX(CARTAO_COMPRAS!$E:$E,INT((ROW()-2)/20)+2))</f>
        <v/>
      </c>
      <c r="E10795" s="0" t="str">
        <f aca="false">IF($A10795="","",INDEX(CARTAO_COMPRAS!$H:$H,INT((ROW()-2)/20)+2)+MOD(ROW()-2,20))</f>
        <v/>
      </c>
      <c r="F10795" s="0" t="str">
        <f aca="false">IF($A10795="","",INDEX(CARTAO_COMPRAS!$G:$G,INT((ROW()-2)/20)+2))</f>
        <v/>
      </c>
      <c r="G10795" s="5" t="str">
        <f aca="false">IF($A10795="","",INDEX(CARTAO_COMPRAS!$I:$I,INT((ROW()-2)/20)+2))</f>
        <v/>
      </c>
      <c r="H10795" s="4" t="str">
        <f aca="false">IF($A10795="","",EDATE(INDEX(CARTAO_COMPRAS!$J:$J,INT((ROW()-2)/20)+2),MOD(ROW()-2,20)))</f>
        <v/>
      </c>
      <c r="I10795" s="4" t="str">
        <f aca="false">IF($H10795="","",$H10795-WEEKDAY($H10795,2)+1)</f>
        <v/>
      </c>
      <c r="J10795" s="4" t="str">
        <f aca="false">IF($I10795="","",$I10795+6)</f>
        <v/>
      </c>
      <c r="K10795" s="6" t="str">
        <f aca="false">IF($H10795="","",DATE(YEAR($H10795),MONTH($H10795),1))</f>
        <v/>
      </c>
      <c r="L10795" s="0" t="str">
        <f aca="false">IF($A10795="","",INDEX(CARTAO_COMPRAS!$K:$K,INT((ROW()-2)/20)+2))</f>
        <v/>
      </c>
      <c r="M10795" s="0" t="str">
        <f aca="false">IF($A10795="","","Compra no cartão")</f>
        <v/>
      </c>
    </row>
    <row r="10796" customFormat="false" ht="13.5" hidden="false" customHeight="false" outlineLevel="0" collapsed="false">
      <c r="A10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6" s="0" t="str">
        <f aca="false">IF($A10796="","",INDEX(CARTAO_COMPRAS!$C:$C,INT((ROW()-2)/20)+2))</f>
        <v/>
      </c>
      <c r="C10796" s="0" t="str">
        <f aca="false">IF($A10796="","",INDEX(CARTAO_COMPRAS!$D:$D,INT((ROW()-2)/20)+2))</f>
        <v/>
      </c>
      <c r="D10796" s="0" t="str">
        <f aca="false">IF($A10796="","",INDEX(CARTAO_COMPRAS!$E:$E,INT((ROW()-2)/20)+2))</f>
        <v/>
      </c>
      <c r="E10796" s="0" t="str">
        <f aca="false">IF($A10796="","",INDEX(CARTAO_COMPRAS!$H:$H,INT((ROW()-2)/20)+2)+MOD(ROW()-2,20))</f>
        <v/>
      </c>
      <c r="F10796" s="0" t="str">
        <f aca="false">IF($A10796="","",INDEX(CARTAO_COMPRAS!$G:$G,INT((ROW()-2)/20)+2))</f>
        <v/>
      </c>
      <c r="G10796" s="5" t="str">
        <f aca="false">IF($A10796="","",INDEX(CARTAO_COMPRAS!$I:$I,INT((ROW()-2)/20)+2))</f>
        <v/>
      </c>
      <c r="H10796" s="4" t="str">
        <f aca="false">IF($A10796="","",EDATE(INDEX(CARTAO_COMPRAS!$J:$J,INT((ROW()-2)/20)+2),MOD(ROW()-2,20)))</f>
        <v/>
      </c>
      <c r="I10796" s="4" t="str">
        <f aca="false">IF($H10796="","",$H10796-WEEKDAY($H10796,2)+1)</f>
        <v/>
      </c>
      <c r="J10796" s="4" t="str">
        <f aca="false">IF($I10796="","",$I10796+6)</f>
        <v/>
      </c>
      <c r="K10796" s="6" t="str">
        <f aca="false">IF($H10796="","",DATE(YEAR($H10796),MONTH($H10796),1))</f>
        <v/>
      </c>
      <c r="L10796" s="0" t="str">
        <f aca="false">IF($A10796="","",INDEX(CARTAO_COMPRAS!$K:$K,INT((ROW()-2)/20)+2))</f>
        <v/>
      </c>
      <c r="M10796" s="0" t="str">
        <f aca="false">IF($A10796="","","Compra no cartão")</f>
        <v/>
      </c>
    </row>
    <row r="10797" customFormat="false" ht="13.5" hidden="false" customHeight="false" outlineLevel="0" collapsed="false">
      <c r="A10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7" s="0" t="str">
        <f aca="false">IF($A10797="","",INDEX(CARTAO_COMPRAS!$C:$C,INT((ROW()-2)/20)+2))</f>
        <v/>
      </c>
      <c r="C10797" s="0" t="str">
        <f aca="false">IF($A10797="","",INDEX(CARTAO_COMPRAS!$D:$D,INT((ROW()-2)/20)+2))</f>
        <v/>
      </c>
      <c r="D10797" s="0" t="str">
        <f aca="false">IF($A10797="","",INDEX(CARTAO_COMPRAS!$E:$E,INT((ROW()-2)/20)+2))</f>
        <v/>
      </c>
      <c r="E10797" s="0" t="str">
        <f aca="false">IF($A10797="","",INDEX(CARTAO_COMPRAS!$H:$H,INT((ROW()-2)/20)+2)+MOD(ROW()-2,20))</f>
        <v/>
      </c>
      <c r="F10797" s="0" t="str">
        <f aca="false">IF($A10797="","",INDEX(CARTAO_COMPRAS!$G:$G,INT((ROW()-2)/20)+2))</f>
        <v/>
      </c>
      <c r="G10797" s="5" t="str">
        <f aca="false">IF($A10797="","",INDEX(CARTAO_COMPRAS!$I:$I,INT((ROW()-2)/20)+2))</f>
        <v/>
      </c>
      <c r="H10797" s="4" t="str">
        <f aca="false">IF($A10797="","",EDATE(INDEX(CARTAO_COMPRAS!$J:$J,INT((ROW()-2)/20)+2),MOD(ROW()-2,20)))</f>
        <v/>
      </c>
      <c r="I10797" s="4" t="str">
        <f aca="false">IF($H10797="","",$H10797-WEEKDAY($H10797,2)+1)</f>
        <v/>
      </c>
      <c r="J10797" s="4" t="str">
        <f aca="false">IF($I10797="","",$I10797+6)</f>
        <v/>
      </c>
      <c r="K10797" s="6" t="str">
        <f aca="false">IF($H10797="","",DATE(YEAR($H10797),MONTH($H10797),1))</f>
        <v/>
      </c>
      <c r="L10797" s="0" t="str">
        <f aca="false">IF($A10797="","",INDEX(CARTAO_COMPRAS!$K:$K,INT((ROW()-2)/20)+2))</f>
        <v/>
      </c>
      <c r="M10797" s="0" t="str">
        <f aca="false">IF($A10797="","","Compra no cartão")</f>
        <v/>
      </c>
    </row>
    <row r="10798" customFormat="false" ht="13.5" hidden="false" customHeight="false" outlineLevel="0" collapsed="false">
      <c r="A10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8" s="0" t="str">
        <f aca="false">IF($A10798="","",INDEX(CARTAO_COMPRAS!$C:$C,INT((ROW()-2)/20)+2))</f>
        <v/>
      </c>
      <c r="C10798" s="0" t="str">
        <f aca="false">IF($A10798="","",INDEX(CARTAO_COMPRAS!$D:$D,INT((ROW()-2)/20)+2))</f>
        <v/>
      </c>
      <c r="D10798" s="0" t="str">
        <f aca="false">IF($A10798="","",INDEX(CARTAO_COMPRAS!$E:$E,INT((ROW()-2)/20)+2))</f>
        <v/>
      </c>
      <c r="E10798" s="0" t="str">
        <f aca="false">IF($A10798="","",INDEX(CARTAO_COMPRAS!$H:$H,INT((ROW()-2)/20)+2)+MOD(ROW()-2,20))</f>
        <v/>
      </c>
      <c r="F10798" s="0" t="str">
        <f aca="false">IF($A10798="","",INDEX(CARTAO_COMPRAS!$G:$G,INT((ROW()-2)/20)+2))</f>
        <v/>
      </c>
      <c r="G10798" s="5" t="str">
        <f aca="false">IF($A10798="","",INDEX(CARTAO_COMPRAS!$I:$I,INT((ROW()-2)/20)+2))</f>
        <v/>
      </c>
      <c r="H10798" s="4" t="str">
        <f aca="false">IF($A10798="","",EDATE(INDEX(CARTAO_COMPRAS!$J:$J,INT((ROW()-2)/20)+2),MOD(ROW()-2,20)))</f>
        <v/>
      </c>
      <c r="I10798" s="4" t="str">
        <f aca="false">IF($H10798="","",$H10798-WEEKDAY($H10798,2)+1)</f>
        <v/>
      </c>
      <c r="J10798" s="4" t="str">
        <f aca="false">IF($I10798="","",$I10798+6)</f>
        <v/>
      </c>
      <c r="K10798" s="6" t="str">
        <f aca="false">IF($H10798="","",DATE(YEAR($H10798),MONTH($H10798),1))</f>
        <v/>
      </c>
      <c r="L10798" s="0" t="str">
        <f aca="false">IF($A10798="","",INDEX(CARTAO_COMPRAS!$K:$K,INT((ROW()-2)/20)+2))</f>
        <v/>
      </c>
      <c r="M10798" s="0" t="str">
        <f aca="false">IF($A10798="","","Compra no cartão")</f>
        <v/>
      </c>
    </row>
    <row r="10799" customFormat="false" ht="13.5" hidden="false" customHeight="false" outlineLevel="0" collapsed="false">
      <c r="A10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799" s="0" t="str">
        <f aca="false">IF($A10799="","",INDEX(CARTAO_COMPRAS!$C:$C,INT((ROW()-2)/20)+2))</f>
        <v/>
      </c>
      <c r="C10799" s="0" t="str">
        <f aca="false">IF($A10799="","",INDEX(CARTAO_COMPRAS!$D:$D,INT((ROW()-2)/20)+2))</f>
        <v/>
      </c>
      <c r="D10799" s="0" t="str">
        <f aca="false">IF($A10799="","",INDEX(CARTAO_COMPRAS!$E:$E,INT((ROW()-2)/20)+2))</f>
        <v/>
      </c>
      <c r="E10799" s="0" t="str">
        <f aca="false">IF($A10799="","",INDEX(CARTAO_COMPRAS!$H:$H,INT((ROW()-2)/20)+2)+MOD(ROW()-2,20))</f>
        <v/>
      </c>
      <c r="F10799" s="0" t="str">
        <f aca="false">IF($A10799="","",INDEX(CARTAO_COMPRAS!$G:$G,INT((ROW()-2)/20)+2))</f>
        <v/>
      </c>
      <c r="G10799" s="5" t="str">
        <f aca="false">IF($A10799="","",INDEX(CARTAO_COMPRAS!$I:$I,INT((ROW()-2)/20)+2))</f>
        <v/>
      </c>
      <c r="H10799" s="4" t="str">
        <f aca="false">IF($A10799="","",EDATE(INDEX(CARTAO_COMPRAS!$J:$J,INT((ROW()-2)/20)+2),MOD(ROW()-2,20)))</f>
        <v/>
      </c>
      <c r="I10799" s="4" t="str">
        <f aca="false">IF($H10799="","",$H10799-WEEKDAY($H10799,2)+1)</f>
        <v/>
      </c>
      <c r="J10799" s="4" t="str">
        <f aca="false">IF($I10799="","",$I10799+6)</f>
        <v/>
      </c>
      <c r="K10799" s="6" t="str">
        <f aca="false">IF($H10799="","",DATE(YEAR($H10799),MONTH($H10799),1))</f>
        <v/>
      </c>
      <c r="L10799" s="0" t="str">
        <f aca="false">IF($A10799="","",INDEX(CARTAO_COMPRAS!$K:$K,INT((ROW()-2)/20)+2))</f>
        <v/>
      </c>
      <c r="M10799" s="0" t="str">
        <f aca="false">IF($A10799="","","Compra no cartão")</f>
        <v/>
      </c>
    </row>
    <row r="10800" customFormat="false" ht="13.5" hidden="false" customHeight="false" outlineLevel="0" collapsed="false">
      <c r="A10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0" s="0" t="str">
        <f aca="false">IF($A10800="","",INDEX(CARTAO_COMPRAS!$C:$C,INT((ROW()-2)/20)+2))</f>
        <v/>
      </c>
      <c r="C10800" s="0" t="str">
        <f aca="false">IF($A10800="","",INDEX(CARTAO_COMPRAS!$D:$D,INT((ROW()-2)/20)+2))</f>
        <v/>
      </c>
      <c r="D10800" s="0" t="str">
        <f aca="false">IF($A10800="","",INDEX(CARTAO_COMPRAS!$E:$E,INT((ROW()-2)/20)+2))</f>
        <v/>
      </c>
      <c r="E10800" s="0" t="str">
        <f aca="false">IF($A10800="","",INDEX(CARTAO_COMPRAS!$H:$H,INT((ROW()-2)/20)+2)+MOD(ROW()-2,20))</f>
        <v/>
      </c>
      <c r="F10800" s="0" t="str">
        <f aca="false">IF($A10800="","",INDEX(CARTAO_COMPRAS!$G:$G,INT((ROW()-2)/20)+2))</f>
        <v/>
      </c>
      <c r="G10800" s="5" t="str">
        <f aca="false">IF($A10800="","",INDEX(CARTAO_COMPRAS!$I:$I,INT((ROW()-2)/20)+2))</f>
        <v/>
      </c>
      <c r="H10800" s="4" t="str">
        <f aca="false">IF($A10800="","",EDATE(INDEX(CARTAO_COMPRAS!$J:$J,INT((ROW()-2)/20)+2),MOD(ROW()-2,20)))</f>
        <v/>
      </c>
      <c r="I10800" s="4" t="str">
        <f aca="false">IF($H10800="","",$H10800-WEEKDAY($H10800,2)+1)</f>
        <v/>
      </c>
      <c r="J10800" s="4" t="str">
        <f aca="false">IF($I10800="","",$I10800+6)</f>
        <v/>
      </c>
      <c r="K10800" s="6" t="str">
        <f aca="false">IF($H10800="","",DATE(YEAR($H10800),MONTH($H10800),1))</f>
        <v/>
      </c>
      <c r="L10800" s="0" t="str">
        <f aca="false">IF($A10800="","",INDEX(CARTAO_COMPRAS!$K:$K,INT((ROW()-2)/20)+2))</f>
        <v/>
      </c>
      <c r="M10800" s="0" t="str">
        <f aca="false">IF($A10800="","","Compra no cartão")</f>
        <v/>
      </c>
    </row>
    <row r="10801" customFormat="false" ht="13.5" hidden="false" customHeight="false" outlineLevel="0" collapsed="false">
      <c r="A10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1" s="0" t="str">
        <f aca="false">IF($A10801="","",INDEX(CARTAO_COMPRAS!$C:$C,INT((ROW()-2)/20)+2))</f>
        <v/>
      </c>
      <c r="C10801" s="0" t="str">
        <f aca="false">IF($A10801="","",INDEX(CARTAO_COMPRAS!$D:$D,INT((ROW()-2)/20)+2))</f>
        <v/>
      </c>
      <c r="D10801" s="0" t="str">
        <f aca="false">IF($A10801="","",INDEX(CARTAO_COMPRAS!$E:$E,INT((ROW()-2)/20)+2))</f>
        <v/>
      </c>
      <c r="E10801" s="0" t="str">
        <f aca="false">IF($A10801="","",INDEX(CARTAO_COMPRAS!$H:$H,INT((ROW()-2)/20)+2)+MOD(ROW()-2,20))</f>
        <v/>
      </c>
      <c r="F10801" s="0" t="str">
        <f aca="false">IF($A10801="","",INDEX(CARTAO_COMPRAS!$G:$G,INT((ROW()-2)/20)+2))</f>
        <v/>
      </c>
      <c r="G10801" s="5" t="str">
        <f aca="false">IF($A10801="","",INDEX(CARTAO_COMPRAS!$I:$I,INT((ROW()-2)/20)+2))</f>
        <v/>
      </c>
      <c r="H10801" s="4" t="str">
        <f aca="false">IF($A10801="","",EDATE(INDEX(CARTAO_COMPRAS!$J:$J,INT((ROW()-2)/20)+2),MOD(ROW()-2,20)))</f>
        <v/>
      </c>
      <c r="I10801" s="4" t="str">
        <f aca="false">IF($H10801="","",$H10801-WEEKDAY($H10801,2)+1)</f>
        <v/>
      </c>
      <c r="J10801" s="4" t="str">
        <f aca="false">IF($I10801="","",$I10801+6)</f>
        <v/>
      </c>
      <c r="K10801" s="6" t="str">
        <f aca="false">IF($H10801="","",DATE(YEAR($H10801),MONTH($H10801),1))</f>
        <v/>
      </c>
      <c r="L10801" s="0" t="str">
        <f aca="false">IF($A10801="","",INDEX(CARTAO_COMPRAS!$K:$K,INT((ROW()-2)/20)+2))</f>
        <v/>
      </c>
      <c r="M10801" s="0" t="str">
        <f aca="false">IF($A10801="","","Compra no cartão")</f>
        <v/>
      </c>
    </row>
    <row r="10802" customFormat="false" ht="13.5" hidden="false" customHeight="false" outlineLevel="0" collapsed="false">
      <c r="A108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2" s="0" t="str">
        <f aca="false">IF($A10802="","",INDEX(CARTAO_COMPRAS!$C:$C,INT((ROW()-2)/20)+2))</f>
        <v/>
      </c>
      <c r="C10802" s="0" t="str">
        <f aca="false">IF($A10802="","",INDEX(CARTAO_COMPRAS!$D:$D,INT((ROW()-2)/20)+2))</f>
        <v/>
      </c>
      <c r="D10802" s="0" t="str">
        <f aca="false">IF($A10802="","",INDEX(CARTAO_COMPRAS!$E:$E,INT((ROW()-2)/20)+2))</f>
        <v/>
      </c>
      <c r="E10802" s="0" t="str">
        <f aca="false">IF($A10802="","",INDEX(CARTAO_COMPRAS!$H:$H,INT((ROW()-2)/20)+2)+MOD(ROW()-2,20))</f>
        <v/>
      </c>
      <c r="F10802" s="0" t="str">
        <f aca="false">IF($A10802="","",INDEX(CARTAO_COMPRAS!$G:$G,INT((ROW()-2)/20)+2))</f>
        <v/>
      </c>
      <c r="G10802" s="5" t="str">
        <f aca="false">IF($A10802="","",INDEX(CARTAO_COMPRAS!$I:$I,INT((ROW()-2)/20)+2))</f>
        <v/>
      </c>
      <c r="H10802" s="4" t="str">
        <f aca="false">IF($A10802="","",EDATE(INDEX(CARTAO_COMPRAS!$J:$J,INT((ROW()-2)/20)+2),MOD(ROW()-2,20)))</f>
        <v/>
      </c>
      <c r="I10802" s="4" t="str">
        <f aca="false">IF($H10802="","",$H10802-WEEKDAY($H10802,2)+1)</f>
        <v/>
      </c>
      <c r="J10802" s="4" t="str">
        <f aca="false">IF($I10802="","",$I10802+6)</f>
        <v/>
      </c>
      <c r="K10802" s="6" t="str">
        <f aca="false">IF($H10802="","",DATE(YEAR($H10802),MONTH($H10802),1))</f>
        <v/>
      </c>
      <c r="L10802" s="0" t="str">
        <f aca="false">IF($A10802="","",INDEX(CARTAO_COMPRAS!$K:$K,INT((ROW()-2)/20)+2))</f>
        <v/>
      </c>
      <c r="M10802" s="0" t="str">
        <f aca="false">IF($A10802="","","Compra no cartão")</f>
        <v/>
      </c>
    </row>
    <row r="10803" customFormat="false" ht="13.5" hidden="false" customHeight="false" outlineLevel="0" collapsed="false">
      <c r="A10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3" s="0" t="str">
        <f aca="false">IF($A10803="","",INDEX(CARTAO_COMPRAS!$C:$C,INT((ROW()-2)/20)+2))</f>
        <v/>
      </c>
      <c r="C10803" s="0" t="str">
        <f aca="false">IF($A10803="","",INDEX(CARTAO_COMPRAS!$D:$D,INT((ROW()-2)/20)+2))</f>
        <v/>
      </c>
      <c r="D10803" s="0" t="str">
        <f aca="false">IF($A10803="","",INDEX(CARTAO_COMPRAS!$E:$E,INT((ROW()-2)/20)+2))</f>
        <v/>
      </c>
      <c r="E10803" s="0" t="str">
        <f aca="false">IF($A10803="","",INDEX(CARTAO_COMPRAS!$H:$H,INT((ROW()-2)/20)+2)+MOD(ROW()-2,20))</f>
        <v/>
      </c>
      <c r="F10803" s="0" t="str">
        <f aca="false">IF($A10803="","",INDEX(CARTAO_COMPRAS!$G:$G,INT((ROW()-2)/20)+2))</f>
        <v/>
      </c>
      <c r="G10803" s="5" t="str">
        <f aca="false">IF($A10803="","",INDEX(CARTAO_COMPRAS!$I:$I,INT((ROW()-2)/20)+2))</f>
        <v/>
      </c>
      <c r="H10803" s="4" t="str">
        <f aca="false">IF($A10803="","",EDATE(INDEX(CARTAO_COMPRAS!$J:$J,INT((ROW()-2)/20)+2),MOD(ROW()-2,20)))</f>
        <v/>
      </c>
      <c r="I10803" s="4" t="str">
        <f aca="false">IF($H10803="","",$H10803-WEEKDAY($H10803,2)+1)</f>
        <v/>
      </c>
      <c r="J10803" s="4" t="str">
        <f aca="false">IF($I10803="","",$I10803+6)</f>
        <v/>
      </c>
      <c r="K10803" s="6" t="str">
        <f aca="false">IF($H10803="","",DATE(YEAR($H10803),MONTH($H10803),1))</f>
        <v/>
      </c>
      <c r="L10803" s="0" t="str">
        <f aca="false">IF($A10803="","",INDEX(CARTAO_COMPRAS!$K:$K,INT((ROW()-2)/20)+2))</f>
        <v/>
      </c>
      <c r="M10803" s="0" t="str">
        <f aca="false">IF($A10803="","","Compra no cartão")</f>
        <v/>
      </c>
    </row>
    <row r="10804" customFormat="false" ht="13.5" hidden="false" customHeight="false" outlineLevel="0" collapsed="false">
      <c r="A10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4" s="0" t="str">
        <f aca="false">IF($A10804="","",INDEX(CARTAO_COMPRAS!$C:$C,INT((ROW()-2)/20)+2))</f>
        <v/>
      </c>
      <c r="C10804" s="0" t="str">
        <f aca="false">IF($A10804="","",INDEX(CARTAO_COMPRAS!$D:$D,INT((ROW()-2)/20)+2))</f>
        <v/>
      </c>
      <c r="D10804" s="0" t="str">
        <f aca="false">IF($A10804="","",INDEX(CARTAO_COMPRAS!$E:$E,INT((ROW()-2)/20)+2))</f>
        <v/>
      </c>
      <c r="E10804" s="0" t="str">
        <f aca="false">IF($A10804="","",INDEX(CARTAO_COMPRAS!$H:$H,INT((ROW()-2)/20)+2)+MOD(ROW()-2,20))</f>
        <v/>
      </c>
      <c r="F10804" s="0" t="str">
        <f aca="false">IF($A10804="","",INDEX(CARTAO_COMPRAS!$G:$G,INT((ROW()-2)/20)+2))</f>
        <v/>
      </c>
      <c r="G10804" s="5" t="str">
        <f aca="false">IF($A10804="","",INDEX(CARTAO_COMPRAS!$I:$I,INT((ROW()-2)/20)+2))</f>
        <v/>
      </c>
      <c r="H10804" s="4" t="str">
        <f aca="false">IF($A10804="","",EDATE(INDEX(CARTAO_COMPRAS!$J:$J,INT((ROW()-2)/20)+2),MOD(ROW()-2,20)))</f>
        <v/>
      </c>
      <c r="I10804" s="4" t="str">
        <f aca="false">IF($H10804="","",$H10804-WEEKDAY($H10804,2)+1)</f>
        <v/>
      </c>
      <c r="J10804" s="4" t="str">
        <f aca="false">IF($I10804="","",$I10804+6)</f>
        <v/>
      </c>
      <c r="K10804" s="6" t="str">
        <f aca="false">IF($H10804="","",DATE(YEAR($H10804),MONTH($H10804),1))</f>
        <v/>
      </c>
      <c r="L10804" s="0" t="str">
        <f aca="false">IF($A10804="","",INDEX(CARTAO_COMPRAS!$K:$K,INT((ROW()-2)/20)+2))</f>
        <v/>
      </c>
      <c r="M10804" s="0" t="str">
        <f aca="false">IF($A10804="","","Compra no cartão")</f>
        <v/>
      </c>
    </row>
    <row r="10805" customFormat="false" ht="13.5" hidden="false" customHeight="false" outlineLevel="0" collapsed="false">
      <c r="A10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5" s="0" t="str">
        <f aca="false">IF($A10805="","",INDEX(CARTAO_COMPRAS!$C:$C,INT((ROW()-2)/20)+2))</f>
        <v/>
      </c>
      <c r="C10805" s="0" t="str">
        <f aca="false">IF($A10805="","",INDEX(CARTAO_COMPRAS!$D:$D,INT((ROW()-2)/20)+2))</f>
        <v/>
      </c>
      <c r="D10805" s="0" t="str">
        <f aca="false">IF($A10805="","",INDEX(CARTAO_COMPRAS!$E:$E,INT((ROW()-2)/20)+2))</f>
        <v/>
      </c>
      <c r="E10805" s="0" t="str">
        <f aca="false">IF($A10805="","",INDEX(CARTAO_COMPRAS!$H:$H,INT((ROW()-2)/20)+2)+MOD(ROW()-2,20))</f>
        <v/>
      </c>
      <c r="F10805" s="0" t="str">
        <f aca="false">IF($A10805="","",INDEX(CARTAO_COMPRAS!$G:$G,INT((ROW()-2)/20)+2))</f>
        <v/>
      </c>
      <c r="G10805" s="5" t="str">
        <f aca="false">IF($A10805="","",INDEX(CARTAO_COMPRAS!$I:$I,INT((ROW()-2)/20)+2))</f>
        <v/>
      </c>
      <c r="H10805" s="4" t="str">
        <f aca="false">IF($A10805="","",EDATE(INDEX(CARTAO_COMPRAS!$J:$J,INT((ROW()-2)/20)+2),MOD(ROW()-2,20)))</f>
        <v/>
      </c>
      <c r="I10805" s="4" t="str">
        <f aca="false">IF($H10805="","",$H10805-WEEKDAY($H10805,2)+1)</f>
        <v/>
      </c>
      <c r="J10805" s="4" t="str">
        <f aca="false">IF($I10805="","",$I10805+6)</f>
        <v/>
      </c>
      <c r="K10805" s="6" t="str">
        <f aca="false">IF($H10805="","",DATE(YEAR($H10805),MONTH($H10805),1))</f>
        <v/>
      </c>
      <c r="L10805" s="0" t="str">
        <f aca="false">IF($A10805="","",INDEX(CARTAO_COMPRAS!$K:$K,INT((ROW()-2)/20)+2))</f>
        <v/>
      </c>
      <c r="M10805" s="0" t="str">
        <f aca="false">IF($A10805="","","Compra no cartão")</f>
        <v/>
      </c>
    </row>
    <row r="10806" customFormat="false" ht="13.5" hidden="false" customHeight="false" outlineLevel="0" collapsed="false">
      <c r="A10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6" s="0" t="str">
        <f aca="false">IF($A10806="","",INDEX(CARTAO_COMPRAS!$C:$C,INT((ROW()-2)/20)+2))</f>
        <v/>
      </c>
      <c r="C10806" s="0" t="str">
        <f aca="false">IF($A10806="","",INDEX(CARTAO_COMPRAS!$D:$D,INT((ROW()-2)/20)+2))</f>
        <v/>
      </c>
      <c r="D10806" s="0" t="str">
        <f aca="false">IF($A10806="","",INDEX(CARTAO_COMPRAS!$E:$E,INT((ROW()-2)/20)+2))</f>
        <v/>
      </c>
      <c r="E10806" s="0" t="str">
        <f aca="false">IF($A10806="","",INDEX(CARTAO_COMPRAS!$H:$H,INT((ROW()-2)/20)+2)+MOD(ROW()-2,20))</f>
        <v/>
      </c>
      <c r="F10806" s="0" t="str">
        <f aca="false">IF($A10806="","",INDEX(CARTAO_COMPRAS!$G:$G,INT((ROW()-2)/20)+2))</f>
        <v/>
      </c>
      <c r="G10806" s="5" t="str">
        <f aca="false">IF($A10806="","",INDEX(CARTAO_COMPRAS!$I:$I,INT((ROW()-2)/20)+2))</f>
        <v/>
      </c>
      <c r="H10806" s="4" t="str">
        <f aca="false">IF($A10806="","",EDATE(INDEX(CARTAO_COMPRAS!$J:$J,INT((ROW()-2)/20)+2),MOD(ROW()-2,20)))</f>
        <v/>
      </c>
      <c r="I10806" s="4" t="str">
        <f aca="false">IF($H10806="","",$H10806-WEEKDAY($H10806,2)+1)</f>
        <v/>
      </c>
      <c r="J10806" s="4" t="str">
        <f aca="false">IF($I10806="","",$I10806+6)</f>
        <v/>
      </c>
      <c r="K10806" s="6" t="str">
        <f aca="false">IF($H10806="","",DATE(YEAR($H10806),MONTH($H10806),1))</f>
        <v/>
      </c>
      <c r="L10806" s="0" t="str">
        <f aca="false">IF($A10806="","",INDEX(CARTAO_COMPRAS!$K:$K,INT((ROW()-2)/20)+2))</f>
        <v/>
      </c>
      <c r="M10806" s="0" t="str">
        <f aca="false">IF($A10806="","","Compra no cartão")</f>
        <v/>
      </c>
    </row>
    <row r="10807" customFormat="false" ht="13.5" hidden="false" customHeight="false" outlineLevel="0" collapsed="false">
      <c r="A10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7" s="0" t="str">
        <f aca="false">IF($A10807="","",INDEX(CARTAO_COMPRAS!$C:$C,INT((ROW()-2)/20)+2))</f>
        <v/>
      </c>
      <c r="C10807" s="0" t="str">
        <f aca="false">IF($A10807="","",INDEX(CARTAO_COMPRAS!$D:$D,INT((ROW()-2)/20)+2))</f>
        <v/>
      </c>
      <c r="D10807" s="0" t="str">
        <f aca="false">IF($A10807="","",INDEX(CARTAO_COMPRAS!$E:$E,INT((ROW()-2)/20)+2))</f>
        <v/>
      </c>
      <c r="E10807" s="0" t="str">
        <f aca="false">IF($A10807="","",INDEX(CARTAO_COMPRAS!$H:$H,INT((ROW()-2)/20)+2)+MOD(ROW()-2,20))</f>
        <v/>
      </c>
      <c r="F10807" s="0" t="str">
        <f aca="false">IF($A10807="","",INDEX(CARTAO_COMPRAS!$G:$G,INT((ROW()-2)/20)+2))</f>
        <v/>
      </c>
      <c r="G10807" s="5" t="str">
        <f aca="false">IF($A10807="","",INDEX(CARTAO_COMPRAS!$I:$I,INT((ROW()-2)/20)+2))</f>
        <v/>
      </c>
      <c r="H10807" s="4" t="str">
        <f aca="false">IF($A10807="","",EDATE(INDEX(CARTAO_COMPRAS!$J:$J,INT((ROW()-2)/20)+2),MOD(ROW()-2,20)))</f>
        <v/>
      </c>
      <c r="I10807" s="4" t="str">
        <f aca="false">IF($H10807="","",$H10807-WEEKDAY($H10807,2)+1)</f>
        <v/>
      </c>
      <c r="J10807" s="4" t="str">
        <f aca="false">IF($I10807="","",$I10807+6)</f>
        <v/>
      </c>
      <c r="K10807" s="6" t="str">
        <f aca="false">IF($H10807="","",DATE(YEAR($H10807),MONTH($H10807),1))</f>
        <v/>
      </c>
      <c r="L10807" s="0" t="str">
        <f aca="false">IF($A10807="","",INDEX(CARTAO_COMPRAS!$K:$K,INT((ROW()-2)/20)+2))</f>
        <v/>
      </c>
      <c r="M10807" s="0" t="str">
        <f aca="false">IF($A10807="","","Compra no cartão")</f>
        <v/>
      </c>
    </row>
    <row r="10808" customFormat="false" ht="13.5" hidden="false" customHeight="false" outlineLevel="0" collapsed="false">
      <c r="A10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8" s="0" t="str">
        <f aca="false">IF($A10808="","",INDEX(CARTAO_COMPRAS!$C:$C,INT((ROW()-2)/20)+2))</f>
        <v/>
      </c>
      <c r="C10808" s="0" t="str">
        <f aca="false">IF($A10808="","",INDEX(CARTAO_COMPRAS!$D:$D,INT((ROW()-2)/20)+2))</f>
        <v/>
      </c>
      <c r="D10808" s="0" t="str">
        <f aca="false">IF($A10808="","",INDEX(CARTAO_COMPRAS!$E:$E,INT((ROW()-2)/20)+2))</f>
        <v/>
      </c>
      <c r="E10808" s="0" t="str">
        <f aca="false">IF($A10808="","",INDEX(CARTAO_COMPRAS!$H:$H,INT((ROW()-2)/20)+2)+MOD(ROW()-2,20))</f>
        <v/>
      </c>
      <c r="F10808" s="0" t="str">
        <f aca="false">IF($A10808="","",INDEX(CARTAO_COMPRAS!$G:$G,INT((ROW()-2)/20)+2))</f>
        <v/>
      </c>
      <c r="G10808" s="5" t="str">
        <f aca="false">IF($A10808="","",INDEX(CARTAO_COMPRAS!$I:$I,INT((ROW()-2)/20)+2))</f>
        <v/>
      </c>
      <c r="H10808" s="4" t="str">
        <f aca="false">IF($A10808="","",EDATE(INDEX(CARTAO_COMPRAS!$J:$J,INT((ROW()-2)/20)+2),MOD(ROW()-2,20)))</f>
        <v/>
      </c>
      <c r="I10808" s="4" t="str">
        <f aca="false">IF($H10808="","",$H10808-WEEKDAY($H10808,2)+1)</f>
        <v/>
      </c>
      <c r="J10808" s="4" t="str">
        <f aca="false">IF($I10808="","",$I10808+6)</f>
        <v/>
      </c>
      <c r="K10808" s="6" t="str">
        <f aca="false">IF($H10808="","",DATE(YEAR($H10808),MONTH($H10808),1))</f>
        <v/>
      </c>
      <c r="L10808" s="0" t="str">
        <f aca="false">IF($A10808="","",INDEX(CARTAO_COMPRAS!$K:$K,INT((ROW()-2)/20)+2))</f>
        <v/>
      </c>
      <c r="M10808" s="0" t="str">
        <f aca="false">IF($A10808="","","Compra no cartão")</f>
        <v/>
      </c>
    </row>
    <row r="10809" customFormat="false" ht="13.5" hidden="false" customHeight="false" outlineLevel="0" collapsed="false">
      <c r="A10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09" s="0" t="str">
        <f aca="false">IF($A10809="","",INDEX(CARTAO_COMPRAS!$C:$C,INT((ROW()-2)/20)+2))</f>
        <v/>
      </c>
      <c r="C10809" s="0" t="str">
        <f aca="false">IF($A10809="","",INDEX(CARTAO_COMPRAS!$D:$D,INT((ROW()-2)/20)+2))</f>
        <v/>
      </c>
      <c r="D10809" s="0" t="str">
        <f aca="false">IF($A10809="","",INDEX(CARTAO_COMPRAS!$E:$E,INT((ROW()-2)/20)+2))</f>
        <v/>
      </c>
      <c r="E10809" s="0" t="str">
        <f aca="false">IF($A10809="","",INDEX(CARTAO_COMPRAS!$H:$H,INT((ROW()-2)/20)+2)+MOD(ROW()-2,20))</f>
        <v/>
      </c>
      <c r="F10809" s="0" t="str">
        <f aca="false">IF($A10809="","",INDEX(CARTAO_COMPRAS!$G:$G,INT((ROW()-2)/20)+2))</f>
        <v/>
      </c>
      <c r="G10809" s="5" t="str">
        <f aca="false">IF($A10809="","",INDEX(CARTAO_COMPRAS!$I:$I,INT((ROW()-2)/20)+2))</f>
        <v/>
      </c>
      <c r="H10809" s="4" t="str">
        <f aca="false">IF($A10809="","",EDATE(INDEX(CARTAO_COMPRAS!$J:$J,INT((ROW()-2)/20)+2),MOD(ROW()-2,20)))</f>
        <v/>
      </c>
      <c r="I10809" s="4" t="str">
        <f aca="false">IF($H10809="","",$H10809-WEEKDAY($H10809,2)+1)</f>
        <v/>
      </c>
      <c r="J10809" s="4" t="str">
        <f aca="false">IF($I10809="","",$I10809+6)</f>
        <v/>
      </c>
      <c r="K10809" s="6" t="str">
        <f aca="false">IF($H10809="","",DATE(YEAR($H10809),MONTH($H10809),1))</f>
        <v/>
      </c>
      <c r="L10809" s="0" t="str">
        <f aca="false">IF($A10809="","",INDEX(CARTAO_COMPRAS!$K:$K,INT((ROW()-2)/20)+2))</f>
        <v/>
      </c>
      <c r="M10809" s="0" t="str">
        <f aca="false">IF($A10809="","","Compra no cartão")</f>
        <v/>
      </c>
    </row>
    <row r="10810" customFormat="false" ht="13.5" hidden="false" customHeight="false" outlineLevel="0" collapsed="false">
      <c r="A10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0" s="0" t="str">
        <f aca="false">IF($A10810="","",INDEX(CARTAO_COMPRAS!$C:$C,INT((ROW()-2)/20)+2))</f>
        <v/>
      </c>
      <c r="C10810" s="0" t="str">
        <f aca="false">IF($A10810="","",INDEX(CARTAO_COMPRAS!$D:$D,INT((ROW()-2)/20)+2))</f>
        <v/>
      </c>
      <c r="D10810" s="0" t="str">
        <f aca="false">IF($A10810="","",INDEX(CARTAO_COMPRAS!$E:$E,INT((ROW()-2)/20)+2))</f>
        <v/>
      </c>
      <c r="E10810" s="0" t="str">
        <f aca="false">IF($A10810="","",INDEX(CARTAO_COMPRAS!$H:$H,INT((ROW()-2)/20)+2)+MOD(ROW()-2,20))</f>
        <v/>
      </c>
      <c r="F10810" s="0" t="str">
        <f aca="false">IF($A10810="","",INDEX(CARTAO_COMPRAS!$G:$G,INT((ROW()-2)/20)+2))</f>
        <v/>
      </c>
      <c r="G10810" s="5" t="str">
        <f aca="false">IF($A10810="","",INDEX(CARTAO_COMPRAS!$I:$I,INT((ROW()-2)/20)+2))</f>
        <v/>
      </c>
      <c r="H10810" s="4" t="str">
        <f aca="false">IF($A10810="","",EDATE(INDEX(CARTAO_COMPRAS!$J:$J,INT((ROW()-2)/20)+2),MOD(ROW()-2,20)))</f>
        <v/>
      </c>
      <c r="I10810" s="4" t="str">
        <f aca="false">IF($H10810="","",$H10810-WEEKDAY($H10810,2)+1)</f>
        <v/>
      </c>
      <c r="J10810" s="4" t="str">
        <f aca="false">IF($I10810="","",$I10810+6)</f>
        <v/>
      </c>
      <c r="K10810" s="6" t="str">
        <f aca="false">IF($H10810="","",DATE(YEAR($H10810),MONTH($H10810),1))</f>
        <v/>
      </c>
      <c r="L10810" s="0" t="str">
        <f aca="false">IF($A10810="","",INDEX(CARTAO_COMPRAS!$K:$K,INT((ROW()-2)/20)+2))</f>
        <v/>
      </c>
      <c r="M10810" s="0" t="str">
        <f aca="false">IF($A10810="","","Compra no cartão")</f>
        <v/>
      </c>
    </row>
    <row r="10811" customFormat="false" ht="13.5" hidden="false" customHeight="false" outlineLevel="0" collapsed="false">
      <c r="A10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1" s="0" t="str">
        <f aca="false">IF($A10811="","",INDEX(CARTAO_COMPRAS!$C:$C,INT((ROW()-2)/20)+2))</f>
        <v/>
      </c>
      <c r="C10811" s="0" t="str">
        <f aca="false">IF($A10811="","",INDEX(CARTAO_COMPRAS!$D:$D,INT((ROW()-2)/20)+2))</f>
        <v/>
      </c>
      <c r="D10811" s="0" t="str">
        <f aca="false">IF($A10811="","",INDEX(CARTAO_COMPRAS!$E:$E,INT((ROW()-2)/20)+2))</f>
        <v/>
      </c>
      <c r="E10811" s="0" t="str">
        <f aca="false">IF($A10811="","",INDEX(CARTAO_COMPRAS!$H:$H,INT((ROW()-2)/20)+2)+MOD(ROW()-2,20))</f>
        <v/>
      </c>
      <c r="F10811" s="0" t="str">
        <f aca="false">IF($A10811="","",INDEX(CARTAO_COMPRAS!$G:$G,INT((ROW()-2)/20)+2))</f>
        <v/>
      </c>
      <c r="G10811" s="5" t="str">
        <f aca="false">IF($A10811="","",INDEX(CARTAO_COMPRAS!$I:$I,INT((ROW()-2)/20)+2))</f>
        <v/>
      </c>
      <c r="H10811" s="4" t="str">
        <f aca="false">IF($A10811="","",EDATE(INDEX(CARTAO_COMPRAS!$J:$J,INT((ROW()-2)/20)+2),MOD(ROW()-2,20)))</f>
        <v/>
      </c>
      <c r="I10811" s="4" t="str">
        <f aca="false">IF($H10811="","",$H10811-WEEKDAY($H10811,2)+1)</f>
        <v/>
      </c>
      <c r="J10811" s="4" t="str">
        <f aca="false">IF($I10811="","",$I10811+6)</f>
        <v/>
      </c>
      <c r="K10811" s="6" t="str">
        <f aca="false">IF($H10811="","",DATE(YEAR($H10811),MONTH($H10811),1))</f>
        <v/>
      </c>
      <c r="L10811" s="0" t="str">
        <f aca="false">IF($A10811="","",INDEX(CARTAO_COMPRAS!$K:$K,INT((ROW()-2)/20)+2))</f>
        <v/>
      </c>
      <c r="M10811" s="0" t="str">
        <f aca="false">IF($A10811="","","Compra no cartão")</f>
        <v/>
      </c>
    </row>
    <row r="10812" customFormat="false" ht="13.5" hidden="false" customHeight="false" outlineLevel="0" collapsed="false">
      <c r="A10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2" s="0" t="str">
        <f aca="false">IF($A10812="","",INDEX(CARTAO_COMPRAS!$C:$C,INT((ROW()-2)/20)+2))</f>
        <v/>
      </c>
      <c r="C10812" s="0" t="str">
        <f aca="false">IF($A10812="","",INDEX(CARTAO_COMPRAS!$D:$D,INT((ROW()-2)/20)+2))</f>
        <v/>
      </c>
      <c r="D10812" s="0" t="str">
        <f aca="false">IF($A10812="","",INDEX(CARTAO_COMPRAS!$E:$E,INT((ROW()-2)/20)+2))</f>
        <v/>
      </c>
      <c r="E10812" s="0" t="str">
        <f aca="false">IF($A10812="","",INDEX(CARTAO_COMPRAS!$H:$H,INT((ROW()-2)/20)+2)+MOD(ROW()-2,20))</f>
        <v/>
      </c>
      <c r="F10812" s="0" t="str">
        <f aca="false">IF($A10812="","",INDEX(CARTAO_COMPRAS!$G:$G,INT((ROW()-2)/20)+2))</f>
        <v/>
      </c>
      <c r="G10812" s="5" t="str">
        <f aca="false">IF($A10812="","",INDEX(CARTAO_COMPRAS!$I:$I,INT((ROW()-2)/20)+2))</f>
        <v/>
      </c>
      <c r="H10812" s="4" t="str">
        <f aca="false">IF($A10812="","",EDATE(INDEX(CARTAO_COMPRAS!$J:$J,INT((ROW()-2)/20)+2),MOD(ROW()-2,20)))</f>
        <v/>
      </c>
      <c r="I10812" s="4" t="str">
        <f aca="false">IF($H10812="","",$H10812-WEEKDAY($H10812,2)+1)</f>
        <v/>
      </c>
      <c r="J10812" s="4" t="str">
        <f aca="false">IF($I10812="","",$I10812+6)</f>
        <v/>
      </c>
      <c r="K10812" s="6" t="str">
        <f aca="false">IF($H10812="","",DATE(YEAR($H10812),MONTH($H10812),1))</f>
        <v/>
      </c>
      <c r="L10812" s="0" t="str">
        <f aca="false">IF($A10812="","",INDEX(CARTAO_COMPRAS!$K:$K,INT((ROW()-2)/20)+2))</f>
        <v/>
      </c>
      <c r="M10812" s="0" t="str">
        <f aca="false">IF($A10812="","","Compra no cartão")</f>
        <v/>
      </c>
    </row>
    <row r="10813" customFormat="false" ht="13.5" hidden="false" customHeight="false" outlineLevel="0" collapsed="false">
      <c r="A10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3" s="0" t="str">
        <f aca="false">IF($A10813="","",INDEX(CARTAO_COMPRAS!$C:$C,INT((ROW()-2)/20)+2))</f>
        <v/>
      </c>
      <c r="C10813" s="0" t="str">
        <f aca="false">IF($A10813="","",INDEX(CARTAO_COMPRAS!$D:$D,INT((ROW()-2)/20)+2))</f>
        <v/>
      </c>
      <c r="D10813" s="0" t="str">
        <f aca="false">IF($A10813="","",INDEX(CARTAO_COMPRAS!$E:$E,INT((ROW()-2)/20)+2))</f>
        <v/>
      </c>
      <c r="E10813" s="0" t="str">
        <f aca="false">IF($A10813="","",INDEX(CARTAO_COMPRAS!$H:$H,INT((ROW()-2)/20)+2)+MOD(ROW()-2,20))</f>
        <v/>
      </c>
      <c r="F10813" s="0" t="str">
        <f aca="false">IF($A10813="","",INDEX(CARTAO_COMPRAS!$G:$G,INT((ROW()-2)/20)+2))</f>
        <v/>
      </c>
      <c r="G10813" s="5" t="str">
        <f aca="false">IF($A10813="","",INDEX(CARTAO_COMPRAS!$I:$I,INT((ROW()-2)/20)+2))</f>
        <v/>
      </c>
      <c r="H10813" s="4" t="str">
        <f aca="false">IF($A10813="","",EDATE(INDEX(CARTAO_COMPRAS!$J:$J,INT((ROW()-2)/20)+2),MOD(ROW()-2,20)))</f>
        <v/>
      </c>
      <c r="I10813" s="4" t="str">
        <f aca="false">IF($H10813="","",$H10813-WEEKDAY($H10813,2)+1)</f>
        <v/>
      </c>
      <c r="J10813" s="4" t="str">
        <f aca="false">IF($I10813="","",$I10813+6)</f>
        <v/>
      </c>
      <c r="K10813" s="6" t="str">
        <f aca="false">IF($H10813="","",DATE(YEAR($H10813),MONTH($H10813),1))</f>
        <v/>
      </c>
      <c r="L10813" s="0" t="str">
        <f aca="false">IF($A10813="","",INDEX(CARTAO_COMPRAS!$K:$K,INT((ROW()-2)/20)+2))</f>
        <v/>
      </c>
      <c r="M10813" s="0" t="str">
        <f aca="false">IF($A10813="","","Compra no cartão")</f>
        <v/>
      </c>
    </row>
    <row r="10814" customFormat="false" ht="13.5" hidden="false" customHeight="false" outlineLevel="0" collapsed="false">
      <c r="A10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4" s="0" t="str">
        <f aca="false">IF($A10814="","",INDEX(CARTAO_COMPRAS!$C:$C,INT((ROW()-2)/20)+2))</f>
        <v/>
      </c>
      <c r="C10814" s="0" t="str">
        <f aca="false">IF($A10814="","",INDEX(CARTAO_COMPRAS!$D:$D,INT((ROW()-2)/20)+2))</f>
        <v/>
      </c>
      <c r="D10814" s="0" t="str">
        <f aca="false">IF($A10814="","",INDEX(CARTAO_COMPRAS!$E:$E,INT((ROW()-2)/20)+2))</f>
        <v/>
      </c>
      <c r="E10814" s="0" t="str">
        <f aca="false">IF($A10814="","",INDEX(CARTAO_COMPRAS!$H:$H,INT((ROW()-2)/20)+2)+MOD(ROW()-2,20))</f>
        <v/>
      </c>
      <c r="F10814" s="0" t="str">
        <f aca="false">IF($A10814="","",INDEX(CARTAO_COMPRAS!$G:$G,INT((ROW()-2)/20)+2))</f>
        <v/>
      </c>
      <c r="G10814" s="5" t="str">
        <f aca="false">IF($A10814="","",INDEX(CARTAO_COMPRAS!$I:$I,INT((ROW()-2)/20)+2))</f>
        <v/>
      </c>
      <c r="H10814" s="4" t="str">
        <f aca="false">IF($A10814="","",EDATE(INDEX(CARTAO_COMPRAS!$J:$J,INT((ROW()-2)/20)+2),MOD(ROW()-2,20)))</f>
        <v/>
      </c>
      <c r="I10814" s="4" t="str">
        <f aca="false">IF($H10814="","",$H10814-WEEKDAY($H10814,2)+1)</f>
        <v/>
      </c>
      <c r="J10814" s="4" t="str">
        <f aca="false">IF($I10814="","",$I10814+6)</f>
        <v/>
      </c>
      <c r="K10814" s="6" t="str">
        <f aca="false">IF($H10814="","",DATE(YEAR($H10814),MONTH($H10814),1))</f>
        <v/>
      </c>
      <c r="L10814" s="0" t="str">
        <f aca="false">IF($A10814="","",INDEX(CARTAO_COMPRAS!$K:$K,INT((ROW()-2)/20)+2))</f>
        <v/>
      </c>
      <c r="M10814" s="0" t="str">
        <f aca="false">IF($A10814="","","Compra no cartão")</f>
        <v/>
      </c>
    </row>
    <row r="10815" customFormat="false" ht="13.5" hidden="false" customHeight="false" outlineLevel="0" collapsed="false">
      <c r="A10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5" s="0" t="str">
        <f aca="false">IF($A10815="","",INDEX(CARTAO_COMPRAS!$C:$C,INT((ROW()-2)/20)+2))</f>
        <v/>
      </c>
      <c r="C10815" s="0" t="str">
        <f aca="false">IF($A10815="","",INDEX(CARTAO_COMPRAS!$D:$D,INT((ROW()-2)/20)+2))</f>
        <v/>
      </c>
      <c r="D10815" s="0" t="str">
        <f aca="false">IF($A10815="","",INDEX(CARTAO_COMPRAS!$E:$E,INT((ROW()-2)/20)+2))</f>
        <v/>
      </c>
      <c r="E10815" s="0" t="str">
        <f aca="false">IF($A10815="","",INDEX(CARTAO_COMPRAS!$H:$H,INT((ROW()-2)/20)+2)+MOD(ROW()-2,20))</f>
        <v/>
      </c>
      <c r="F10815" s="0" t="str">
        <f aca="false">IF($A10815="","",INDEX(CARTAO_COMPRAS!$G:$G,INT((ROW()-2)/20)+2))</f>
        <v/>
      </c>
      <c r="G10815" s="5" t="str">
        <f aca="false">IF($A10815="","",INDEX(CARTAO_COMPRAS!$I:$I,INT((ROW()-2)/20)+2))</f>
        <v/>
      </c>
      <c r="H10815" s="4" t="str">
        <f aca="false">IF($A10815="","",EDATE(INDEX(CARTAO_COMPRAS!$J:$J,INT((ROW()-2)/20)+2),MOD(ROW()-2,20)))</f>
        <v/>
      </c>
      <c r="I10815" s="4" t="str">
        <f aca="false">IF($H10815="","",$H10815-WEEKDAY($H10815,2)+1)</f>
        <v/>
      </c>
      <c r="J10815" s="4" t="str">
        <f aca="false">IF($I10815="","",$I10815+6)</f>
        <v/>
      </c>
      <c r="K10815" s="6" t="str">
        <f aca="false">IF($H10815="","",DATE(YEAR($H10815),MONTH($H10815),1))</f>
        <v/>
      </c>
      <c r="L10815" s="0" t="str">
        <f aca="false">IF($A10815="","",INDEX(CARTAO_COMPRAS!$K:$K,INT((ROW()-2)/20)+2))</f>
        <v/>
      </c>
      <c r="M10815" s="0" t="str">
        <f aca="false">IF($A10815="","","Compra no cartão")</f>
        <v/>
      </c>
    </row>
    <row r="10816" customFormat="false" ht="13.5" hidden="false" customHeight="false" outlineLevel="0" collapsed="false">
      <c r="A10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6" s="0" t="str">
        <f aca="false">IF($A10816="","",INDEX(CARTAO_COMPRAS!$C:$C,INT((ROW()-2)/20)+2))</f>
        <v/>
      </c>
      <c r="C10816" s="0" t="str">
        <f aca="false">IF($A10816="","",INDEX(CARTAO_COMPRAS!$D:$D,INT((ROW()-2)/20)+2))</f>
        <v/>
      </c>
      <c r="D10816" s="0" t="str">
        <f aca="false">IF($A10816="","",INDEX(CARTAO_COMPRAS!$E:$E,INT((ROW()-2)/20)+2))</f>
        <v/>
      </c>
      <c r="E10816" s="0" t="str">
        <f aca="false">IF($A10816="","",INDEX(CARTAO_COMPRAS!$H:$H,INT((ROW()-2)/20)+2)+MOD(ROW()-2,20))</f>
        <v/>
      </c>
      <c r="F10816" s="0" t="str">
        <f aca="false">IF($A10816="","",INDEX(CARTAO_COMPRAS!$G:$G,INT((ROW()-2)/20)+2))</f>
        <v/>
      </c>
      <c r="G10816" s="5" t="str">
        <f aca="false">IF($A10816="","",INDEX(CARTAO_COMPRAS!$I:$I,INT((ROW()-2)/20)+2))</f>
        <v/>
      </c>
      <c r="H10816" s="4" t="str">
        <f aca="false">IF($A10816="","",EDATE(INDEX(CARTAO_COMPRAS!$J:$J,INT((ROW()-2)/20)+2),MOD(ROW()-2,20)))</f>
        <v/>
      </c>
      <c r="I10816" s="4" t="str">
        <f aca="false">IF($H10816="","",$H10816-WEEKDAY($H10816,2)+1)</f>
        <v/>
      </c>
      <c r="J10816" s="4" t="str">
        <f aca="false">IF($I10816="","",$I10816+6)</f>
        <v/>
      </c>
      <c r="K10816" s="6" t="str">
        <f aca="false">IF($H10816="","",DATE(YEAR($H10816),MONTH($H10816),1))</f>
        <v/>
      </c>
      <c r="L10816" s="0" t="str">
        <f aca="false">IF($A10816="","",INDEX(CARTAO_COMPRAS!$K:$K,INT((ROW()-2)/20)+2))</f>
        <v/>
      </c>
      <c r="M10816" s="0" t="str">
        <f aca="false">IF($A10816="","","Compra no cartão")</f>
        <v/>
      </c>
    </row>
    <row r="10817" customFormat="false" ht="13.5" hidden="false" customHeight="false" outlineLevel="0" collapsed="false">
      <c r="A10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7" s="0" t="str">
        <f aca="false">IF($A10817="","",INDEX(CARTAO_COMPRAS!$C:$C,INT((ROW()-2)/20)+2))</f>
        <v/>
      </c>
      <c r="C10817" s="0" t="str">
        <f aca="false">IF($A10817="","",INDEX(CARTAO_COMPRAS!$D:$D,INT((ROW()-2)/20)+2))</f>
        <v/>
      </c>
      <c r="D10817" s="0" t="str">
        <f aca="false">IF($A10817="","",INDEX(CARTAO_COMPRAS!$E:$E,INT((ROW()-2)/20)+2))</f>
        <v/>
      </c>
      <c r="E10817" s="0" t="str">
        <f aca="false">IF($A10817="","",INDEX(CARTAO_COMPRAS!$H:$H,INT((ROW()-2)/20)+2)+MOD(ROW()-2,20))</f>
        <v/>
      </c>
      <c r="F10817" s="0" t="str">
        <f aca="false">IF($A10817="","",INDEX(CARTAO_COMPRAS!$G:$G,INT((ROW()-2)/20)+2))</f>
        <v/>
      </c>
      <c r="G10817" s="5" t="str">
        <f aca="false">IF($A10817="","",INDEX(CARTAO_COMPRAS!$I:$I,INT((ROW()-2)/20)+2))</f>
        <v/>
      </c>
      <c r="H10817" s="4" t="str">
        <f aca="false">IF($A10817="","",EDATE(INDEX(CARTAO_COMPRAS!$J:$J,INT((ROW()-2)/20)+2),MOD(ROW()-2,20)))</f>
        <v/>
      </c>
      <c r="I10817" s="4" t="str">
        <f aca="false">IF($H10817="","",$H10817-WEEKDAY($H10817,2)+1)</f>
        <v/>
      </c>
      <c r="J10817" s="4" t="str">
        <f aca="false">IF($I10817="","",$I10817+6)</f>
        <v/>
      </c>
      <c r="K10817" s="6" t="str">
        <f aca="false">IF($H10817="","",DATE(YEAR($H10817),MONTH($H10817),1))</f>
        <v/>
      </c>
      <c r="L10817" s="0" t="str">
        <f aca="false">IF($A10817="","",INDEX(CARTAO_COMPRAS!$K:$K,INT((ROW()-2)/20)+2))</f>
        <v/>
      </c>
      <c r="M10817" s="0" t="str">
        <f aca="false">IF($A10817="","","Compra no cartão")</f>
        <v/>
      </c>
    </row>
    <row r="10818" customFormat="false" ht="13.5" hidden="false" customHeight="false" outlineLevel="0" collapsed="false">
      <c r="A10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8" s="0" t="str">
        <f aca="false">IF($A10818="","",INDEX(CARTAO_COMPRAS!$C:$C,INT((ROW()-2)/20)+2))</f>
        <v/>
      </c>
      <c r="C10818" s="0" t="str">
        <f aca="false">IF($A10818="","",INDEX(CARTAO_COMPRAS!$D:$D,INT((ROW()-2)/20)+2))</f>
        <v/>
      </c>
      <c r="D10818" s="0" t="str">
        <f aca="false">IF($A10818="","",INDEX(CARTAO_COMPRAS!$E:$E,INT((ROW()-2)/20)+2))</f>
        <v/>
      </c>
      <c r="E10818" s="0" t="str">
        <f aca="false">IF($A10818="","",INDEX(CARTAO_COMPRAS!$H:$H,INT((ROW()-2)/20)+2)+MOD(ROW()-2,20))</f>
        <v/>
      </c>
      <c r="F10818" s="0" t="str">
        <f aca="false">IF($A10818="","",INDEX(CARTAO_COMPRAS!$G:$G,INT((ROW()-2)/20)+2))</f>
        <v/>
      </c>
      <c r="G10818" s="5" t="str">
        <f aca="false">IF($A10818="","",INDEX(CARTAO_COMPRAS!$I:$I,INT((ROW()-2)/20)+2))</f>
        <v/>
      </c>
      <c r="H10818" s="4" t="str">
        <f aca="false">IF($A10818="","",EDATE(INDEX(CARTAO_COMPRAS!$J:$J,INT((ROW()-2)/20)+2),MOD(ROW()-2,20)))</f>
        <v/>
      </c>
      <c r="I10818" s="4" t="str">
        <f aca="false">IF($H10818="","",$H10818-WEEKDAY($H10818,2)+1)</f>
        <v/>
      </c>
      <c r="J10818" s="4" t="str">
        <f aca="false">IF($I10818="","",$I10818+6)</f>
        <v/>
      </c>
      <c r="K10818" s="6" t="str">
        <f aca="false">IF($H10818="","",DATE(YEAR($H10818),MONTH($H10818),1))</f>
        <v/>
      </c>
      <c r="L10818" s="0" t="str">
        <f aca="false">IF($A10818="","",INDEX(CARTAO_COMPRAS!$K:$K,INT((ROW()-2)/20)+2))</f>
        <v/>
      </c>
      <c r="M10818" s="0" t="str">
        <f aca="false">IF($A10818="","","Compra no cartão")</f>
        <v/>
      </c>
    </row>
    <row r="10819" customFormat="false" ht="13.5" hidden="false" customHeight="false" outlineLevel="0" collapsed="false">
      <c r="A10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19" s="0" t="str">
        <f aca="false">IF($A10819="","",INDEX(CARTAO_COMPRAS!$C:$C,INT((ROW()-2)/20)+2))</f>
        <v/>
      </c>
      <c r="C10819" s="0" t="str">
        <f aca="false">IF($A10819="","",INDEX(CARTAO_COMPRAS!$D:$D,INT((ROW()-2)/20)+2))</f>
        <v/>
      </c>
      <c r="D10819" s="0" t="str">
        <f aca="false">IF($A10819="","",INDEX(CARTAO_COMPRAS!$E:$E,INT((ROW()-2)/20)+2))</f>
        <v/>
      </c>
      <c r="E10819" s="0" t="str">
        <f aca="false">IF($A10819="","",INDEX(CARTAO_COMPRAS!$H:$H,INT((ROW()-2)/20)+2)+MOD(ROW()-2,20))</f>
        <v/>
      </c>
      <c r="F10819" s="0" t="str">
        <f aca="false">IF($A10819="","",INDEX(CARTAO_COMPRAS!$G:$G,INT((ROW()-2)/20)+2))</f>
        <v/>
      </c>
      <c r="G10819" s="5" t="str">
        <f aca="false">IF($A10819="","",INDEX(CARTAO_COMPRAS!$I:$I,INT((ROW()-2)/20)+2))</f>
        <v/>
      </c>
      <c r="H10819" s="4" t="str">
        <f aca="false">IF($A10819="","",EDATE(INDEX(CARTAO_COMPRAS!$J:$J,INT((ROW()-2)/20)+2),MOD(ROW()-2,20)))</f>
        <v/>
      </c>
      <c r="I10819" s="4" t="str">
        <f aca="false">IF($H10819="","",$H10819-WEEKDAY($H10819,2)+1)</f>
        <v/>
      </c>
      <c r="J10819" s="4" t="str">
        <f aca="false">IF($I10819="","",$I10819+6)</f>
        <v/>
      </c>
      <c r="K10819" s="6" t="str">
        <f aca="false">IF($H10819="","",DATE(YEAR($H10819),MONTH($H10819),1))</f>
        <v/>
      </c>
      <c r="L10819" s="0" t="str">
        <f aca="false">IF($A10819="","",INDEX(CARTAO_COMPRAS!$K:$K,INT((ROW()-2)/20)+2))</f>
        <v/>
      </c>
      <c r="M10819" s="0" t="str">
        <f aca="false">IF($A10819="","","Compra no cartão")</f>
        <v/>
      </c>
    </row>
    <row r="10820" customFormat="false" ht="13.5" hidden="false" customHeight="false" outlineLevel="0" collapsed="false">
      <c r="A10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0" s="0" t="str">
        <f aca="false">IF($A10820="","",INDEX(CARTAO_COMPRAS!$C:$C,INT((ROW()-2)/20)+2))</f>
        <v/>
      </c>
      <c r="C10820" s="0" t="str">
        <f aca="false">IF($A10820="","",INDEX(CARTAO_COMPRAS!$D:$D,INT((ROW()-2)/20)+2))</f>
        <v/>
      </c>
      <c r="D10820" s="0" t="str">
        <f aca="false">IF($A10820="","",INDEX(CARTAO_COMPRAS!$E:$E,INT((ROW()-2)/20)+2))</f>
        <v/>
      </c>
      <c r="E10820" s="0" t="str">
        <f aca="false">IF($A10820="","",INDEX(CARTAO_COMPRAS!$H:$H,INT((ROW()-2)/20)+2)+MOD(ROW()-2,20))</f>
        <v/>
      </c>
      <c r="F10820" s="0" t="str">
        <f aca="false">IF($A10820="","",INDEX(CARTAO_COMPRAS!$G:$G,INT((ROW()-2)/20)+2))</f>
        <v/>
      </c>
      <c r="G10820" s="5" t="str">
        <f aca="false">IF($A10820="","",INDEX(CARTAO_COMPRAS!$I:$I,INT((ROW()-2)/20)+2))</f>
        <v/>
      </c>
      <c r="H10820" s="4" t="str">
        <f aca="false">IF($A10820="","",EDATE(INDEX(CARTAO_COMPRAS!$J:$J,INT((ROW()-2)/20)+2),MOD(ROW()-2,20)))</f>
        <v/>
      </c>
      <c r="I10820" s="4" t="str">
        <f aca="false">IF($H10820="","",$H10820-WEEKDAY($H10820,2)+1)</f>
        <v/>
      </c>
      <c r="J10820" s="4" t="str">
        <f aca="false">IF($I10820="","",$I10820+6)</f>
        <v/>
      </c>
      <c r="K10820" s="6" t="str">
        <f aca="false">IF($H10820="","",DATE(YEAR($H10820),MONTH($H10820),1))</f>
        <v/>
      </c>
      <c r="L10820" s="0" t="str">
        <f aca="false">IF($A10820="","",INDEX(CARTAO_COMPRAS!$K:$K,INT((ROW()-2)/20)+2))</f>
        <v/>
      </c>
      <c r="M10820" s="0" t="str">
        <f aca="false">IF($A10820="","","Compra no cartão")</f>
        <v/>
      </c>
    </row>
    <row r="10821" customFormat="false" ht="13.5" hidden="false" customHeight="false" outlineLevel="0" collapsed="false">
      <c r="A10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1" s="0" t="str">
        <f aca="false">IF($A10821="","",INDEX(CARTAO_COMPRAS!$C:$C,INT((ROW()-2)/20)+2))</f>
        <v/>
      </c>
      <c r="C10821" s="0" t="str">
        <f aca="false">IF($A10821="","",INDEX(CARTAO_COMPRAS!$D:$D,INT((ROW()-2)/20)+2))</f>
        <v/>
      </c>
      <c r="D10821" s="0" t="str">
        <f aca="false">IF($A10821="","",INDEX(CARTAO_COMPRAS!$E:$E,INT((ROW()-2)/20)+2))</f>
        <v/>
      </c>
      <c r="E10821" s="0" t="str">
        <f aca="false">IF($A10821="","",INDEX(CARTAO_COMPRAS!$H:$H,INT((ROW()-2)/20)+2)+MOD(ROW()-2,20))</f>
        <v/>
      </c>
      <c r="F10821" s="0" t="str">
        <f aca="false">IF($A10821="","",INDEX(CARTAO_COMPRAS!$G:$G,INT((ROW()-2)/20)+2))</f>
        <v/>
      </c>
      <c r="G10821" s="5" t="str">
        <f aca="false">IF($A10821="","",INDEX(CARTAO_COMPRAS!$I:$I,INT((ROW()-2)/20)+2))</f>
        <v/>
      </c>
      <c r="H10821" s="4" t="str">
        <f aca="false">IF($A10821="","",EDATE(INDEX(CARTAO_COMPRAS!$J:$J,INT((ROW()-2)/20)+2),MOD(ROW()-2,20)))</f>
        <v/>
      </c>
      <c r="I10821" s="4" t="str">
        <f aca="false">IF($H10821="","",$H10821-WEEKDAY($H10821,2)+1)</f>
        <v/>
      </c>
      <c r="J10821" s="4" t="str">
        <f aca="false">IF($I10821="","",$I10821+6)</f>
        <v/>
      </c>
      <c r="K10821" s="6" t="str">
        <f aca="false">IF($H10821="","",DATE(YEAR($H10821),MONTH($H10821),1))</f>
        <v/>
      </c>
      <c r="L10821" s="0" t="str">
        <f aca="false">IF($A10821="","",INDEX(CARTAO_COMPRAS!$K:$K,INT((ROW()-2)/20)+2))</f>
        <v/>
      </c>
      <c r="M10821" s="0" t="str">
        <f aca="false">IF($A10821="","","Compra no cartão")</f>
        <v/>
      </c>
    </row>
    <row r="10822" customFormat="false" ht="13.5" hidden="false" customHeight="false" outlineLevel="0" collapsed="false">
      <c r="A108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2" s="0" t="str">
        <f aca="false">IF($A10822="","",INDEX(CARTAO_COMPRAS!$C:$C,INT((ROW()-2)/20)+2))</f>
        <v/>
      </c>
      <c r="C10822" s="0" t="str">
        <f aca="false">IF($A10822="","",INDEX(CARTAO_COMPRAS!$D:$D,INT((ROW()-2)/20)+2))</f>
        <v/>
      </c>
      <c r="D10822" s="0" t="str">
        <f aca="false">IF($A10822="","",INDEX(CARTAO_COMPRAS!$E:$E,INT((ROW()-2)/20)+2))</f>
        <v/>
      </c>
      <c r="E10822" s="0" t="str">
        <f aca="false">IF($A10822="","",INDEX(CARTAO_COMPRAS!$H:$H,INT((ROW()-2)/20)+2)+MOD(ROW()-2,20))</f>
        <v/>
      </c>
      <c r="F10822" s="0" t="str">
        <f aca="false">IF($A10822="","",INDEX(CARTAO_COMPRAS!$G:$G,INT((ROW()-2)/20)+2))</f>
        <v/>
      </c>
      <c r="G10822" s="5" t="str">
        <f aca="false">IF($A10822="","",INDEX(CARTAO_COMPRAS!$I:$I,INT((ROW()-2)/20)+2))</f>
        <v/>
      </c>
      <c r="H10822" s="4" t="str">
        <f aca="false">IF($A10822="","",EDATE(INDEX(CARTAO_COMPRAS!$J:$J,INT((ROW()-2)/20)+2),MOD(ROW()-2,20)))</f>
        <v/>
      </c>
      <c r="I10822" s="4" t="str">
        <f aca="false">IF($H10822="","",$H10822-WEEKDAY($H10822,2)+1)</f>
        <v/>
      </c>
      <c r="J10822" s="4" t="str">
        <f aca="false">IF($I10822="","",$I10822+6)</f>
        <v/>
      </c>
      <c r="K10822" s="6" t="str">
        <f aca="false">IF($H10822="","",DATE(YEAR($H10822),MONTH($H10822),1))</f>
        <v/>
      </c>
      <c r="L10822" s="0" t="str">
        <f aca="false">IF($A10822="","",INDEX(CARTAO_COMPRAS!$K:$K,INT((ROW()-2)/20)+2))</f>
        <v/>
      </c>
      <c r="M10822" s="0" t="str">
        <f aca="false">IF($A10822="","","Compra no cartão")</f>
        <v/>
      </c>
    </row>
    <row r="10823" customFormat="false" ht="13.5" hidden="false" customHeight="false" outlineLevel="0" collapsed="false">
      <c r="A10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3" s="0" t="str">
        <f aca="false">IF($A10823="","",INDEX(CARTAO_COMPRAS!$C:$C,INT((ROW()-2)/20)+2))</f>
        <v/>
      </c>
      <c r="C10823" s="0" t="str">
        <f aca="false">IF($A10823="","",INDEX(CARTAO_COMPRAS!$D:$D,INT((ROW()-2)/20)+2))</f>
        <v/>
      </c>
      <c r="D10823" s="0" t="str">
        <f aca="false">IF($A10823="","",INDEX(CARTAO_COMPRAS!$E:$E,INT((ROW()-2)/20)+2))</f>
        <v/>
      </c>
      <c r="E10823" s="0" t="str">
        <f aca="false">IF($A10823="","",INDEX(CARTAO_COMPRAS!$H:$H,INT((ROW()-2)/20)+2)+MOD(ROW()-2,20))</f>
        <v/>
      </c>
      <c r="F10823" s="0" t="str">
        <f aca="false">IF($A10823="","",INDEX(CARTAO_COMPRAS!$G:$G,INT((ROW()-2)/20)+2))</f>
        <v/>
      </c>
      <c r="G10823" s="5" t="str">
        <f aca="false">IF($A10823="","",INDEX(CARTAO_COMPRAS!$I:$I,INT((ROW()-2)/20)+2))</f>
        <v/>
      </c>
      <c r="H10823" s="4" t="str">
        <f aca="false">IF($A10823="","",EDATE(INDEX(CARTAO_COMPRAS!$J:$J,INT((ROW()-2)/20)+2),MOD(ROW()-2,20)))</f>
        <v/>
      </c>
      <c r="I10823" s="4" t="str">
        <f aca="false">IF($H10823="","",$H10823-WEEKDAY($H10823,2)+1)</f>
        <v/>
      </c>
      <c r="J10823" s="4" t="str">
        <f aca="false">IF($I10823="","",$I10823+6)</f>
        <v/>
      </c>
      <c r="K10823" s="6" t="str">
        <f aca="false">IF($H10823="","",DATE(YEAR($H10823),MONTH($H10823),1))</f>
        <v/>
      </c>
      <c r="L10823" s="0" t="str">
        <f aca="false">IF($A10823="","",INDEX(CARTAO_COMPRAS!$K:$K,INT((ROW()-2)/20)+2))</f>
        <v/>
      </c>
      <c r="M10823" s="0" t="str">
        <f aca="false">IF($A10823="","","Compra no cartão")</f>
        <v/>
      </c>
    </row>
    <row r="10824" customFormat="false" ht="13.5" hidden="false" customHeight="false" outlineLevel="0" collapsed="false">
      <c r="A10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4" s="0" t="str">
        <f aca="false">IF($A10824="","",INDEX(CARTAO_COMPRAS!$C:$C,INT((ROW()-2)/20)+2))</f>
        <v/>
      </c>
      <c r="C10824" s="0" t="str">
        <f aca="false">IF($A10824="","",INDEX(CARTAO_COMPRAS!$D:$D,INT((ROW()-2)/20)+2))</f>
        <v/>
      </c>
      <c r="D10824" s="0" t="str">
        <f aca="false">IF($A10824="","",INDEX(CARTAO_COMPRAS!$E:$E,INT((ROW()-2)/20)+2))</f>
        <v/>
      </c>
      <c r="E10824" s="0" t="str">
        <f aca="false">IF($A10824="","",INDEX(CARTAO_COMPRAS!$H:$H,INT((ROW()-2)/20)+2)+MOD(ROW()-2,20))</f>
        <v/>
      </c>
      <c r="F10824" s="0" t="str">
        <f aca="false">IF($A10824="","",INDEX(CARTAO_COMPRAS!$G:$G,INT((ROW()-2)/20)+2))</f>
        <v/>
      </c>
      <c r="G10824" s="5" t="str">
        <f aca="false">IF($A10824="","",INDEX(CARTAO_COMPRAS!$I:$I,INT((ROW()-2)/20)+2))</f>
        <v/>
      </c>
      <c r="H10824" s="4" t="str">
        <f aca="false">IF($A10824="","",EDATE(INDEX(CARTAO_COMPRAS!$J:$J,INT((ROW()-2)/20)+2),MOD(ROW()-2,20)))</f>
        <v/>
      </c>
      <c r="I10824" s="4" t="str">
        <f aca="false">IF($H10824="","",$H10824-WEEKDAY($H10824,2)+1)</f>
        <v/>
      </c>
      <c r="J10824" s="4" t="str">
        <f aca="false">IF($I10824="","",$I10824+6)</f>
        <v/>
      </c>
      <c r="K10824" s="6" t="str">
        <f aca="false">IF($H10824="","",DATE(YEAR($H10824),MONTH($H10824),1))</f>
        <v/>
      </c>
      <c r="L10824" s="0" t="str">
        <f aca="false">IF($A10824="","",INDEX(CARTAO_COMPRAS!$K:$K,INT((ROW()-2)/20)+2))</f>
        <v/>
      </c>
      <c r="M10824" s="0" t="str">
        <f aca="false">IF($A10824="","","Compra no cartão")</f>
        <v/>
      </c>
    </row>
    <row r="10825" customFormat="false" ht="13.5" hidden="false" customHeight="false" outlineLevel="0" collapsed="false">
      <c r="A10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5" s="0" t="str">
        <f aca="false">IF($A10825="","",INDEX(CARTAO_COMPRAS!$C:$C,INT((ROW()-2)/20)+2))</f>
        <v/>
      </c>
      <c r="C10825" s="0" t="str">
        <f aca="false">IF($A10825="","",INDEX(CARTAO_COMPRAS!$D:$D,INT((ROW()-2)/20)+2))</f>
        <v/>
      </c>
      <c r="D10825" s="0" t="str">
        <f aca="false">IF($A10825="","",INDEX(CARTAO_COMPRAS!$E:$E,INT((ROW()-2)/20)+2))</f>
        <v/>
      </c>
      <c r="E10825" s="0" t="str">
        <f aca="false">IF($A10825="","",INDEX(CARTAO_COMPRAS!$H:$H,INT((ROW()-2)/20)+2)+MOD(ROW()-2,20))</f>
        <v/>
      </c>
      <c r="F10825" s="0" t="str">
        <f aca="false">IF($A10825="","",INDEX(CARTAO_COMPRAS!$G:$G,INT((ROW()-2)/20)+2))</f>
        <v/>
      </c>
      <c r="G10825" s="5" t="str">
        <f aca="false">IF($A10825="","",INDEX(CARTAO_COMPRAS!$I:$I,INT((ROW()-2)/20)+2))</f>
        <v/>
      </c>
      <c r="H10825" s="4" t="str">
        <f aca="false">IF($A10825="","",EDATE(INDEX(CARTAO_COMPRAS!$J:$J,INT((ROW()-2)/20)+2),MOD(ROW()-2,20)))</f>
        <v/>
      </c>
      <c r="I10825" s="4" t="str">
        <f aca="false">IF($H10825="","",$H10825-WEEKDAY($H10825,2)+1)</f>
        <v/>
      </c>
      <c r="J10825" s="4" t="str">
        <f aca="false">IF($I10825="","",$I10825+6)</f>
        <v/>
      </c>
      <c r="K10825" s="6" t="str">
        <f aca="false">IF($H10825="","",DATE(YEAR($H10825),MONTH($H10825),1))</f>
        <v/>
      </c>
      <c r="L10825" s="0" t="str">
        <f aca="false">IF($A10825="","",INDEX(CARTAO_COMPRAS!$K:$K,INT((ROW()-2)/20)+2))</f>
        <v/>
      </c>
      <c r="M10825" s="0" t="str">
        <f aca="false">IF($A10825="","","Compra no cartão")</f>
        <v/>
      </c>
    </row>
    <row r="10826" customFormat="false" ht="13.5" hidden="false" customHeight="false" outlineLevel="0" collapsed="false">
      <c r="A10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6" s="0" t="str">
        <f aca="false">IF($A10826="","",INDEX(CARTAO_COMPRAS!$C:$C,INT((ROW()-2)/20)+2))</f>
        <v/>
      </c>
      <c r="C10826" s="0" t="str">
        <f aca="false">IF($A10826="","",INDEX(CARTAO_COMPRAS!$D:$D,INT((ROW()-2)/20)+2))</f>
        <v/>
      </c>
      <c r="D10826" s="0" t="str">
        <f aca="false">IF($A10826="","",INDEX(CARTAO_COMPRAS!$E:$E,INT((ROW()-2)/20)+2))</f>
        <v/>
      </c>
      <c r="E10826" s="0" t="str">
        <f aca="false">IF($A10826="","",INDEX(CARTAO_COMPRAS!$H:$H,INT((ROW()-2)/20)+2)+MOD(ROW()-2,20))</f>
        <v/>
      </c>
      <c r="F10826" s="0" t="str">
        <f aca="false">IF($A10826="","",INDEX(CARTAO_COMPRAS!$G:$G,INT((ROW()-2)/20)+2))</f>
        <v/>
      </c>
      <c r="G10826" s="5" t="str">
        <f aca="false">IF($A10826="","",INDEX(CARTAO_COMPRAS!$I:$I,INT((ROW()-2)/20)+2))</f>
        <v/>
      </c>
      <c r="H10826" s="4" t="str">
        <f aca="false">IF($A10826="","",EDATE(INDEX(CARTAO_COMPRAS!$J:$J,INT((ROW()-2)/20)+2),MOD(ROW()-2,20)))</f>
        <v/>
      </c>
      <c r="I10826" s="4" t="str">
        <f aca="false">IF($H10826="","",$H10826-WEEKDAY($H10826,2)+1)</f>
        <v/>
      </c>
      <c r="J10826" s="4" t="str">
        <f aca="false">IF($I10826="","",$I10826+6)</f>
        <v/>
      </c>
      <c r="K10826" s="6" t="str">
        <f aca="false">IF($H10826="","",DATE(YEAR($H10826),MONTH($H10826),1))</f>
        <v/>
      </c>
      <c r="L10826" s="0" t="str">
        <f aca="false">IF($A10826="","",INDEX(CARTAO_COMPRAS!$K:$K,INT((ROW()-2)/20)+2))</f>
        <v/>
      </c>
      <c r="M10826" s="0" t="str">
        <f aca="false">IF($A10826="","","Compra no cartão")</f>
        <v/>
      </c>
    </row>
    <row r="10827" customFormat="false" ht="13.5" hidden="false" customHeight="false" outlineLevel="0" collapsed="false">
      <c r="A10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7" s="0" t="str">
        <f aca="false">IF($A10827="","",INDEX(CARTAO_COMPRAS!$C:$C,INT((ROW()-2)/20)+2))</f>
        <v/>
      </c>
      <c r="C10827" s="0" t="str">
        <f aca="false">IF($A10827="","",INDEX(CARTAO_COMPRAS!$D:$D,INT((ROW()-2)/20)+2))</f>
        <v/>
      </c>
      <c r="D10827" s="0" t="str">
        <f aca="false">IF($A10827="","",INDEX(CARTAO_COMPRAS!$E:$E,INT((ROW()-2)/20)+2))</f>
        <v/>
      </c>
      <c r="E10827" s="0" t="str">
        <f aca="false">IF($A10827="","",INDEX(CARTAO_COMPRAS!$H:$H,INT((ROW()-2)/20)+2)+MOD(ROW()-2,20))</f>
        <v/>
      </c>
      <c r="F10827" s="0" t="str">
        <f aca="false">IF($A10827="","",INDEX(CARTAO_COMPRAS!$G:$G,INT((ROW()-2)/20)+2))</f>
        <v/>
      </c>
      <c r="G10827" s="5" t="str">
        <f aca="false">IF($A10827="","",INDEX(CARTAO_COMPRAS!$I:$I,INT((ROW()-2)/20)+2))</f>
        <v/>
      </c>
      <c r="H10827" s="4" t="str">
        <f aca="false">IF($A10827="","",EDATE(INDEX(CARTAO_COMPRAS!$J:$J,INT((ROW()-2)/20)+2),MOD(ROW()-2,20)))</f>
        <v/>
      </c>
      <c r="I10827" s="4" t="str">
        <f aca="false">IF($H10827="","",$H10827-WEEKDAY($H10827,2)+1)</f>
        <v/>
      </c>
      <c r="J10827" s="4" t="str">
        <f aca="false">IF($I10827="","",$I10827+6)</f>
        <v/>
      </c>
      <c r="K10827" s="6" t="str">
        <f aca="false">IF($H10827="","",DATE(YEAR($H10827),MONTH($H10827),1))</f>
        <v/>
      </c>
      <c r="L10827" s="0" t="str">
        <f aca="false">IF($A10827="","",INDEX(CARTAO_COMPRAS!$K:$K,INT((ROW()-2)/20)+2))</f>
        <v/>
      </c>
      <c r="M10827" s="0" t="str">
        <f aca="false">IF($A10827="","","Compra no cartão")</f>
        <v/>
      </c>
    </row>
    <row r="10828" customFormat="false" ht="13.5" hidden="false" customHeight="false" outlineLevel="0" collapsed="false">
      <c r="A10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8" s="0" t="str">
        <f aca="false">IF($A10828="","",INDEX(CARTAO_COMPRAS!$C:$C,INT((ROW()-2)/20)+2))</f>
        <v/>
      </c>
      <c r="C10828" s="0" t="str">
        <f aca="false">IF($A10828="","",INDEX(CARTAO_COMPRAS!$D:$D,INT((ROW()-2)/20)+2))</f>
        <v/>
      </c>
      <c r="D10828" s="0" t="str">
        <f aca="false">IF($A10828="","",INDEX(CARTAO_COMPRAS!$E:$E,INT((ROW()-2)/20)+2))</f>
        <v/>
      </c>
      <c r="E10828" s="0" t="str">
        <f aca="false">IF($A10828="","",INDEX(CARTAO_COMPRAS!$H:$H,INT((ROW()-2)/20)+2)+MOD(ROW()-2,20))</f>
        <v/>
      </c>
      <c r="F10828" s="0" t="str">
        <f aca="false">IF($A10828="","",INDEX(CARTAO_COMPRAS!$G:$G,INT((ROW()-2)/20)+2))</f>
        <v/>
      </c>
      <c r="G10828" s="5" t="str">
        <f aca="false">IF($A10828="","",INDEX(CARTAO_COMPRAS!$I:$I,INT((ROW()-2)/20)+2))</f>
        <v/>
      </c>
      <c r="H10828" s="4" t="str">
        <f aca="false">IF($A10828="","",EDATE(INDEX(CARTAO_COMPRAS!$J:$J,INT((ROW()-2)/20)+2),MOD(ROW()-2,20)))</f>
        <v/>
      </c>
      <c r="I10828" s="4" t="str">
        <f aca="false">IF($H10828="","",$H10828-WEEKDAY($H10828,2)+1)</f>
        <v/>
      </c>
      <c r="J10828" s="4" t="str">
        <f aca="false">IF($I10828="","",$I10828+6)</f>
        <v/>
      </c>
      <c r="K10828" s="6" t="str">
        <f aca="false">IF($H10828="","",DATE(YEAR($H10828),MONTH($H10828),1))</f>
        <v/>
      </c>
      <c r="L10828" s="0" t="str">
        <f aca="false">IF($A10828="","",INDEX(CARTAO_COMPRAS!$K:$K,INT((ROW()-2)/20)+2))</f>
        <v/>
      </c>
      <c r="M10828" s="0" t="str">
        <f aca="false">IF($A10828="","","Compra no cartão")</f>
        <v/>
      </c>
    </row>
    <row r="10829" customFormat="false" ht="13.5" hidden="false" customHeight="false" outlineLevel="0" collapsed="false">
      <c r="A10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29" s="0" t="str">
        <f aca="false">IF($A10829="","",INDEX(CARTAO_COMPRAS!$C:$C,INT((ROW()-2)/20)+2))</f>
        <v/>
      </c>
      <c r="C10829" s="0" t="str">
        <f aca="false">IF($A10829="","",INDEX(CARTAO_COMPRAS!$D:$D,INT((ROW()-2)/20)+2))</f>
        <v/>
      </c>
      <c r="D10829" s="0" t="str">
        <f aca="false">IF($A10829="","",INDEX(CARTAO_COMPRAS!$E:$E,INT((ROW()-2)/20)+2))</f>
        <v/>
      </c>
      <c r="E10829" s="0" t="str">
        <f aca="false">IF($A10829="","",INDEX(CARTAO_COMPRAS!$H:$H,INT((ROW()-2)/20)+2)+MOD(ROW()-2,20))</f>
        <v/>
      </c>
      <c r="F10829" s="0" t="str">
        <f aca="false">IF($A10829="","",INDEX(CARTAO_COMPRAS!$G:$G,INT((ROW()-2)/20)+2))</f>
        <v/>
      </c>
      <c r="G10829" s="5" t="str">
        <f aca="false">IF($A10829="","",INDEX(CARTAO_COMPRAS!$I:$I,INT((ROW()-2)/20)+2))</f>
        <v/>
      </c>
      <c r="H10829" s="4" t="str">
        <f aca="false">IF($A10829="","",EDATE(INDEX(CARTAO_COMPRAS!$J:$J,INT((ROW()-2)/20)+2),MOD(ROW()-2,20)))</f>
        <v/>
      </c>
      <c r="I10829" s="4" t="str">
        <f aca="false">IF($H10829="","",$H10829-WEEKDAY($H10829,2)+1)</f>
        <v/>
      </c>
      <c r="J10829" s="4" t="str">
        <f aca="false">IF($I10829="","",$I10829+6)</f>
        <v/>
      </c>
      <c r="K10829" s="6" t="str">
        <f aca="false">IF($H10829="","",DATE(YEAR($H10829),MONTH($H10829),1))</f>
        <v/>
      </c>
      <c r="L10829" s="0" t="str">
        <f aca="false">IF($A10829="","",INDEX(CARTAO_COMPRAS!$K:$K,INT((ROW()-2)/20)+2))</f>
        <v/>
      </c>
      <c r="M10829" s="0" t="str">
        <f aca="false">IF($A10829="","","Compra no cartão")</f>
        <v/>
      </c>
    </row>
    <row r="10830" customFormat="false" ht="13.5" hidden="false" customHeight="false" outlineLevel="0" collapsed="false">
      <c r="A10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0" s="0" t="str">
        <f aca="false">IF($A10830="","",INDEX(CARTAO_COMPRAS!$C:$C,INT((ROW()-2)/20)+2))</f>
        <v/>
      </c>
      <c r="C10830" s="0" t="str">
        <f aca="false">IF($A10830="","",INDEX(CARTAO_COMPRAS!$D:$D,INT((ROW()-2)/20)+2))</f>
        <v/>
      </c>
      <c r="D10830" s="0" t="str">
        <f aca="false">IF($A10830="","",INDEX(CARTAO_COMPRAS!$E:$E,INT((ROW()-2)/20)+2))</f>
        <v/>
      </c>
      <c r="E10830" s="0" t="str">
        <f aca="false">IF($A10830="","",INDEX(CARTAO_COMPRAS!$H:$H,INT((ROW()-2)/20)+2)+MOD(ROW()-2,20))</f>
        <v/>
      </c>
      <c r="F10830" s="0" t="str">
        <f aca="false">IF($A10830="","",INDEX(CARTAO_COMPRAS!$G:$G,INT((ROW()-2)/20)+2))</f>
        <v/>
      </c>
      <c r="G10830" s="5" t="str">
        <f aca="false">IF($A10830="","",INDEX(CARTAO_COMPRAS!$I:$I,INT((ROW()-2)/20)+2))</f>
        <v/>
      </c>
      <c r="H10830" s="4" t="str">
        <f aca="false">IF($A10830="","",EDATE(INDEX(CARTAO_COMPRAS!$J:$J,INT((ROW()-2)/20)+2),MOD(ROW()-2,20)))</f>
        <v/>
      </c>
      <c r="I10830" s="4" t="str">
        <f aca="false">IF($H10830="","",$H10830-WEEKDAY($H10830,2)+1)</f>
        <v/>
      </c>
      <c r="J10830" s="4" t="str">
        <f aca="false">IF($I10830="","",$I10830+6)</f>
        <v/>
      </c>
      <c r="K10830" s="6" t="str">
        <f aca="false">IF($H10830="","",DATE(YEAR($H10830),MONTH($H10830),1))</f>
        <v/>
      </c>
      <c r="L10830" s="0" t="str">
        <f aca="false">IF($A10830="","",INDEX(CARTAO_COMPRAS!$K:$K,INT((ROW()-2)/20)+2))</f>
        <v/>
      </c>
      <c r="M10830" s="0" t="str">
        <f aca="false">IF($A10830="","","Compra no cartão")</f>
        <v/>
      </c>
    </row>
    <row r="10831" customFormat="false" ht="13.5" hidden="false" customHeight="false" outlineLevel="0" collapsed="false">
      <c r="A10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1" s="0" t="str">
        <f aca="false">IF($A10831="","",INDEX(CARTAO_COMPRAS!$C:$C,INT((ROW()-2)/20)+2))</f>
        <v/>
      </c>
      <c r="C10831" s="0" t="str">
        <f aca="false">IF($A10831="","",INDEX(CARTAO_COMPRAS!$D:$D,INT((ROW()-2)/20)+2))</f>
        <v/>
      </c>
      <c r="D10831" s="0" t="str">
        <f aca="false">IF($A10831="","",INDEX(CARTAO_COMPRAS!$E:$E,INT((ROW()-2)/20)+2))</f>
        <v/>
      </c>
      <c r="E10831" s="0" t="str">
        <f aca="false">IF($A10831="","",INDEX(CARTAO_COMPRAS!$H:$H,INT((ROW()-2)/20)+2)+MOD(ROW()-2,20))</f>
        <v/>
      </c>
      <c r="F10831" s="0" t="str">
        <f aca="false">IF($A10831="","",INDEX(CARTAO_COMPRAS!$G:$G,INT((ROW()-2)/20)+2))</f>
        <v/>
      </c>
      <c r="G10831" s="5" t="str">
        <f aca="false">IF($A10831="","",INDEX(CARTAO_COMPRAS!$I:$I,INT((ROW()-2)/20)+2))</f>
        <v/>
      </c>
      <c r="H10831" s="4" t="str">
        <f aca="false">IF($A10831="","",EDATE(INDEX(CARTAO_COMPRAS!$J:$J,INT((ROW()-2)/20)+2),MOD(ROW()-2,20)))</f>
        <v/>
      </c>
      <c r="I10831" s="4" t="str">
        <f aca="false">IF($H10831="","",$H10831-WEEKDAY($H10831,2)+1)</f>
        <v/>
      </c>
      <c r="J10831" s="4" t="str">
        <f aca="false">IF($I10831="","",$I10831+6)</f>
        <v/>
      </c>
      <c r="K10831" s="6" t="str">
        <f aca="false">IF($H10831="","",DATE(YEAR($H10831),MONTH($H10831),1))</f>
        <v/>
      </c>
      <c r="L10831" s="0" t="str">
        <f aca="false">IF($A10831="","",INDEX(CARTAO_COMPRAS!$K:$K,INT((ROW()-2)/20)+2))</f>
        <v/>
      </c>
      <c r="M10831" s="0" t="str">
        <f aca="false">IF($A10831="","","Compra no cartão")</f>
        <v/>
      </c>
    </row>
    <row r="10832" customFormat="false" ht="13.5" hidden="false" customHeight="false" outlineLevel="0" collapsed="false">
      <c r="A10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2" s="0" t="str">
        <f aca="false">IF($A10832="","",INDEX(CARTAO_COMPRAS!$C:$C,INT((ROW()-2)/20)+2))</f>
        <v/>
      </c>
      <c r="C10832" s="0" t="str">
        <f aca="false">IF($A10832="","",INDEX(CARTAO_COMPRAS!$D:$D,INT((ROW()-2)/20)+2))</f>
        <v/>
      </c>
      <c r="D10832" s="0" t="str">
        <f aca="false">IF($A10832="","",INDEX(CARTAO_COMPRAS!$E:$E,INT((ROW()-2)/20)+2))</f>
        <v/>
      </c>
      <c r="E10832" s="0" t="str">
        <f aca="false">IF($A10832="","",INDEX(CARTAO_COMPRAS!$H:$H,INT((ROW()-2)/20)+2)+MOD(ROW()-2,20))</f>
        <v/>
      </c>
      <c r="F10832" s="0" t="str">
        <f aca="false">IF($A10832="","",INDEX(CARTAO_COMPRAS!$G:$G,INT((ROW()-2)/20)+2))</f>
        <v/>
      </c>
      <c r="G10832" s="5" t="str">
        <f aca="false">IF($A10832="","",INDEX(CARTAO_COMPRAS!$I:$I,INT((ROW()-2)/20)+2))</f>
        <v/>
      </c>
      <c r="H10832" s="4" t="str">
        <f aca="false">IF($A10832="","",EDATE(INDEX(CARTAO_COMPRAS!$J:$J,INT((ROW()-2)/20)+2),MOD(ROW()-2,20)))</f>
        <v/>
      </c>
      <c r="I10832" s="4" t="str">
        <f aca="false">IF($H10832="","",$H10832-WEEKDAY($H10832,2)+1)</f>
        <v/>
      </c>
      <c r="J10832" s="4" t="str">
        <f aca="false">IF($I10832="","",$I10832+6)</f>
        <v/>
      </c>
      <c r="K10832" s="6" t="str">
        <f aca="false">IF($H10832="","",DATE(YEAR($H10832),MONTH($H10832),1))</f>
        <v/>
      </c>
      <c r="L10832" s="0" t="str">
        <f aca="false">IF($A10832="","",INDEX(CARTAO_COMPRAS!$K:$K,INT((ROW()-2)/20)+2))</f>
        <v/>
      </c>
      <c r="M10832" s="0" t="str">
        <f aca="false">IF($A10832="","","Compra no cartão")</f>
        <v/>
      </c>
    </row>
    <row r="10833" customFormat="false" ht="13.5" hidden="false" customHeight="false" outlineLevel="0" collapsed="false">
      <c r="A10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3" s="0" t="str">
        <f aca="false">IF($A10833="","",INDEX(CARTAO_COMPRAS!$C:$C,INT((ROW()-2)/20)+2))</f>
        <v/>
      </c>
      <c r="C10833" s="0" t="str">
        <f aca="false">IF($A10833="","",INDEX(CARTAO_COMPRAS!$D:$D,INT((ROW()-2)/20)+2))</f>
        <v/>
      </c>
      <c r="D10833" s="0" t="str">
        <f aca="false">IF($A10833="","",INDEX(CARTAO_COMPRAS!$E:$E,INT((ROW()-2)/20)+2))</f>
        <v/>
      </c>
      <c r="E10833" s="0" t="str">
        <f aca="false">IF($A10833="","",INDEX(CARTAO_COMPRAS!$H:$H,INT((ROW()-2)/20)+2)+MOD(ROW()-2,20))</f>
        <v/>
      </c>
      <c r="F10833" s="0" t="str">
        <f aca="false">IF($A10833="","",INDEX(CARTAO_COMPRAS!$G:$G,INT((ROW()-2)/20)+2))</f>
        <v/>
      </c>
      <c r="G10833" s="5" t="str">
        <f aca="false">IF($A10833="","",INDEX(CARTAO_COMPRAS!$I:$I,INT((ROW()-2)/20)+2))</f>
        <v/>
      </c>
      <c r="H10833" s="4" t="str">
        <f aca="false">IF($A10833="","",EDATE(INDEX(CARTAO_COMPRAS!$J:$J,INT((ROW()-2)/20)+2),MOD(ROW()-2,20)))</f>
        <v/>
      </c>
      <c r="I10833" s="4" t="str">
        <f aca="false">IF($H10833="","",$H10833-WEEKDAY($H10833,2)+1)</f>
        <v/>
      </c>
      <c r="J10833" s="4" t="str">
        <f aca="false">IF($I10833="","",$I10833+6)</f>
        <v/>
      </c>
      <c r="K10833" s="6" t="str">
        <f aca="false">IF($H10833="","",DATE(YEAR($H10833),MONTH($H10833),1))</f>
        <v/>
      </c>
      <c r="L10833" s="0" t="str">
        <f aca="false">IF($A10833="","",INDEX(CARTAO_COMPRAS!$K:$K,INT((ROW()-2)/20)+2))</f>
        <v/>
      </c>
      <c r="M10833" s="0" t="str">
        <f aca="false">IF($A10833="","","Compra no cartão")</f>
        <v/>
      </c>
    </row>
    <row r="10834" customFormat="false" ht="13.5" hidden="false" customHeight="false" outlineLevel="0" collapsed="false">
      <c r="A10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4" s="0" t="str">
        <f aca="false">IF($A10834="","",INDEX(CARTAO_COMPRAS!$C:$C,INT((ROW()-2)/20)+2))</f>
        <v/>
      </c>
      <c r="C10834" s="0" t="str">
        <f aca="false">IF($A10834="","",INDEX(CARTAO_COMPRAS!$D:$D,INT((ROW()-2)/20)+2))</f>
        <v/>
      </c>
      <c r="D10834" s="0" t="str">
        <f aca="false">IF($A10834="","",INDEX(CARTAO_COMPRAS!$E:$E,INT((ROW()-2)/20)+2))</f>
        <v/>
      </c>
      <c r="E10834" s="0" t="str">
        <f aca="false">IF($A10834="","",INDEX(CARTAO_COMPRAS!$H:$H,INT((ROW()-2)/20)+2)+MOD(ROW()-2,20))</f>
        <v/>
      </c>
      <c r="F10834" s="0" t="str">
        <f aca="false">IF($A10834="","",INDEX(CARTAO_COMPRAS!$G:$G,INT((ROW()-2)/20)+2))</f>
        <v/>
      </c>
      <c r="G10834" s="5" t="str">
        <f aca="false">IF($A10834="","",INDEX(CARTAO_COMPRAS!$I:$I,INT((ROW()-2)/20)+2))</f>
        <v/>
      </c>
      <c r="H10834" s="4" t="str">
        <f aca="false">IF($A10834="","",EDATE(INDEX(CARTAO_COMPRAS!$J:$J,INT((ROW()-2)/20)+2),MOD(ROW()-2,20)))</f>
        <v/>
      </c>
      <c r="I10834" s="4" t="str">
        <f aca="false">IF($H10834="","",$H10834-WEEKDAY($H10834,2)+1)</f>
        <v/>
      </c>
      <c r="J10834" s="4" t="str">
        <f aca="false">IF($I10834="","",$I10834+6)</f>
        <v/>
      </c>
      <c r="K10834" s="6" t="str">
        <f aca="false">IF($H10834="","",DATE(YEAR($H10834),MONTH($H10834),1))</f>
        <v/>
      </c>
      <c r="L10834" s="0" t="str">
        <f aca="false">IF($A10834="","",INDEX(CARTAO_COMPRAS!$K:$K,INT((ROW()-2)/20)+2))</f>
        <v/>
      </c>
      <c r="M10834" s="0" t="str">
        <f aca="false">IF($A10834="","","Compra no cartão")</f>
        <v/>
      </c>
    </row>
    <row r="10835" customFormat="false" ht="13.5" hidden="false" customHeight="false" outlineLevel="0" collapsed="false">
      <c r="A10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5" s="0" t="str">
        <f aca="false">IF($A10835="","",INDEX(CARTAO_COMPRAS!$C:$C,INT((ROW()-2)/20)+2))</f>
        <v/>
      </c>
      <c r="C10835" s="0" t="str">
        <f aca="false">IF($A10835="","",INDEX(CARTAO_COMPRAS!$D:$D,INT((ROW()-2)/20)+2))</f>
        <v/>
      </c>
      <c r="D10835" s="0" t="str">
        <f aca="false">IF($A10835="","",INDEX(CARTAO_COMPRAS!$E:$E,INT((ROW()-2)/20)+2))</f>
        <v/>
      </c>
      <c r="E10835" s="0" t="str">
        <f aca="false">IF($A10835="","",INDEX(CARTAO_COMPRAS!$H:$H,INT((ROW()-2)/20)+2)+MOD(ROW()-2,20))</f>
        <v/>
      </c>
      <c r="F10835" s="0" t="str">
        <f aca="false">IF($A10835="","",INDEX(CARTAO_COMPRAS!$G:$G,INT((ROW()-2)/20)+2))</f>
        <v/>
      </c>
      <c r="G10835" s="5" t="str">
        <f aca="false">IF($A10835="","",INDEX(CARTAO_COMPRAS!$I:$I,INT((ROW()-2)/20)+2))</f>
        <v/>
      </c>
      <c r="H10835" s="4" t="str">
        <f aca="false">IF($A10835="","",EDATE(INDEX(CARTAO_COMPRAS!$J:$J,INT((ROW()-2)/20)+2),MOD(ROW()-2,20)))</f>
        <v/>
      </c>
      <c r="I10835" s="4" t="str">
        <f aca="false">IF($H10835="","",$H10835-WEEKDAY($H10835,2)+1)</f>
        <v/>
      </c>
      <c r="J10835" s="4" t="str">
        <f aca="false">IF($I10835="","",$I10835+6)</f>
        <v/>
      </c>
      <c r="K10835" s="6" t="str">
        <f aca="false">IF($H10835="","",DATE(YEAR($H10835),MONTH($H10835),1))</f>
        <v/>
      </c>
      <c r="L10835" s="0" t="str">
        <f aca="false">IF($A10835="","",INDEX(CARTAO_COMPRAS!$K:$K,INT((ROW()-2)/20)+2))</f>
        <v/>
      </c>
      <c r="M10835" s="0" t="str">
        <f aca="false">IF($A10835="","","Compra no cartão")</f>
        <v/>
      </c>
    </row>
    <row r="10836" customFormat="false" ht="13.5" hidden="false" customHeight="false" outlineLevel="0" collapsed="false">
      <c r="A10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6" s="0" t="str">
        <f aca="false">IF($A10836="","",INDEX(CARTAO_COMPRAS!$C:$C,INT((ROW()-2)/20)+2))</f>
        <v/>
      </c>
      <c r="C10836" s="0" t="str">
        <f aca="false">IF($A10836="","",INDEX(CARTAO_COMPRAS!$D:$D,INT((ROW()-2)/20)+2))</f>
        <v/>
      </c>
      <c r="D10836" s="0" t="str">
        <f aca="false">IF($A10836="","",INDEX(CARTAO_COMPRAS!$E:$E,INT((ROW()-2)/20)+2))</f>
        <v/>
      </c>
      <c r="E10836" s="0" t="str">
        <f aca="false">IF($A10836="","",INDEX(CARTAO_COMPRAS!$H:$H,INT((ROW()-2)/20)+2)+MOD(ROW()-2,20))</f>
        <v/>
      </c>
      <c r="F10836" s="0" t="str">
        <f aca="false">IF($A10836="","",INDEX(CARTAO_COMPRAS!$G:$G,INT((ROW()-2)/20)+2))</f>
        <v/>
      </c>
      <c r="G10836" s="5" t="str">
        <f aca="false">IF($A10836="","",INDEX(CARTAO_COMPRAS!$I:$I,INT((ROW()-2)/20)+2))</f>
        <v/>
      </c>
      <c r="H10836" s="4" t="str">
        <f aca="false">IF($A10836="","",EDATE(INDEX(CARTAO_COMPRAS!$J:$J,INT((ROW()-2)/20)+2),MOD(ROW()-2,20)))</f>
        <v/>
      </c>
      <c r="I10836" s="4" t="str">
        <f aca="false">IF($H10836="","",$H10836-WEEKDAY($H10836,2)+1)</f>
        <v/>
      </c>
      <c r="J10836" s="4" t="str">
        <f aca="false">IF($I10836="","",$I10836+6)</f>
        <v/>
      </c>
      <c r="K10836" s="6" t="str">
        <f aca="false">IF($H10836="","",DATE(YEAR($H10836),MONTH($H10836),1))</f>
        <v/>
      </c>
      <c r="L10836" s="0" t="str">
        <f aca="false">IF($A10836="","",INDEX(CARTAO_COMPRAS!$K:$K,INT((ROW()-2)/20)+2))</f>
        <v/>
      </c>
      <c r="M10836" s="0" t="str">
        <f aca="false">IF($A10836="","","Compra no cartão")</f>
        <v/>
      </c>
    </row>
    <row r="10837" customFormat="false" ht="13.5" hidden="false" customHeight="false" outlineLevel="0" collapsed="false">
      <c r="A10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7" s="0" t="str">
        <f aca="false">IF($A10837="","",INDEX(CARTAO_COMPRAS!$C:$C,INT((ROW()-2)/20)+2))</f>
        <v/>
      </c>
      <c r="C10837" s="0" t="str">
        <f aca="false">IF($A10837="","",INDEX(CARTAO_COMPRAS!$D:$D,INT((ROW()-2)/20)+2))</f>
        <v/>
      </c>
      <c r="D10837" s="0" t="str">
        <f aca="false">IF($A10837="","",INDEX(CARTAO_COMPRAS!$E:$E,INT((ROW()-2)/20)+2))</f>
        <v/>
      </c>
      <c r="E10837" s="0" t="str">
        <f aca="false">IF($A10837="","",INDEX(CARTAO_COMPRAS!$H:$H,INT((ROW()-2)/20)+2)+MOD(ROW()-2,20))</f>
        <v/>
      </c>
      <c r="F10837" s="0" t="str">
        <f aca="false">IF($A10837="","",INDEX(CARTAO_COMPRAS!$G:$G,INT((ROW()-2)/20)+2))</f>
        <v/>
      </c>
      <c r="G10837" s="5" t="str">
        <f aca="false">IF($A10837="","",INDEX(CARTAO_COMPRAS!$I:$I,INT((ROW()-2)/20)+2))</f>
        <v/>
      </c>
      <c r="H10837" s="4" t="str">
        <f aca="false">IF($A10837="","",EDATE(INDEX(CARTAO_COMPRAS!$J:$J,INT((ROW()-2)/20)+2),MOD(ROW()-2,20)))</f>
        <v/>
      </c>
      <c r="I10837" s="4" t="str">
        <f aca="false">IF($H10837="","",$H10837-WEEKDAY($H10837,2)+1)</f>
        <v/>
      </c>
      <c r="J10837" s="4" t="str">
        <f aca="false">IF($I10837="","",$I10837+6)</f>
        <v/>
      </c>
      <c r="K10837" s="6" t="str">
        <f aca="false">IF($H10837="","",DATE(YEAR($H10837),MONTH($H10837),1))</f>
        <v/>
      </c>
      <c r="L10837" s="0" t="str">
        <f aca="false">IF($A10837="","",INDEX(CARTAO_COMPRAS!$K:$K,INT((ROW()-2)/20)+2))</f>
        <v/>
      </c>
      <c r="M10837" s="0" t="str">
        <f aca="false">IF($A10837="","","Compra no cartão")</f>
        <v/>
      </c>
    </row>
    <row r="10838" customFormat="false" ht="13.5" hidden="false" customHeight="false" outlineLevel="0" collapsed="false">
      <c r="A10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8" s="0" t="str">
        <f aca="false">IF($A10838="","",INDEX(CARTAO_COMPRAS!$C:$C,INT((ROW()-2)/20)+2))</f>
        <v/>
      </c>
      <c r="C10838" s="0" t="str">
        <f aca="false">IF($A10838="","",INDEX(CARTAO_COMPRAS!$D:$D,INT((ROW()-2)/20)+2))</f>
        <v/>
      </c>
      <c r="D10838" s="0" t="str">
        <f aca="false">IF($A10838="","",INDEX(CARTAO_COMPRAS!$E:$E,INT((ROW()-2)/20)+2))</f>
        <v/>
      </c>
      <c r="E10838" s="0" t="str">
        <f aca="false">IF($A10838="","",INDEX(CARTAO_COMPRAS!$H:$H,INT((ROW()-2)/20)+2)+MOD(ROW()-2,20))</f>
        <v/>
      </c>
      <c r="F10838" s="0" t="str">
        <f aca="false">IF($A10838="","",INDEX(CARTAO_COMPRAS!$G:$G,INT((ROW()-2)/20)+2))</f>
        <v/>
      </c>
      <c r="G10838" s="5" t="str">
        <f aca="false">IF($A10838="","",INDEX(CARTAO_COMPRAS!$I:$I,INT((ROW()-2)/20)+2))</f>
        <v/>
      </c>
      <c r="H10838" s="4" t="str">
        <f aca="false">IF($A10838="","",EDATE(INDEX(CARTAO_COMPRAS!$J:$J,INT((ROW()-2)/20)+2),MOD(ROW()-2,20)))</f>
        <v/>
      </c>
      <c r="I10838" s="4" t="str">
        <f aca="false">IF($H10838="","",$H10838-WEEKDAY($H10838,2)+1)</f>
        <v/>
      </c>
      <c r="J10838" s="4" t="str">
        <f aca="false">IF($I10838="","",$I10838+6)</f>
        <v/>
      </c>
      <c r="K10838" s="6" t="str">
        <f aca="false">IF($H10838="","",DATE(YEAR($H10838),MONTH($H10838),1))</f>
        <v/>
      </c>
      <c r="L10838" s="0" t="str">
        <f aca="false">IF($A10838="","",INDEX(CARTAO_COMPRAS!$K:$K,INT((ROW()-2)/20)+2))</f>
        <v/>
      </c>
      <c r="M10838" s="0" t="str">
        <f aca="false">IF($A10838="","","Compra no cartão")</f>
        <v/>
      </c>
    </row>
    <row r="10839" customFormat="false" ht="13.5" hidden="false" customHeight="false" outlineLevel="0" collapsed="false">
      <c r="A10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39" s="0" t="str">
        <f aca="false">IF($A10839="","",INDEX(CARTAO_COMPRAS!$C:$C,INT((ROW()-2)/20)+2))</f>
        <v/>
      </c>
      <c r="C10839" s="0" t="str">
        <f aca="false">IF($A10839="","",INDEX(CARTAO_COMPRAS!$D:$D,INT((ROW()-2)/20)+2))</f>
        <v/>
      </c>
      <c r="D10839" s="0" t="str">
        <f aca="false">IF($A10839="","",INDEX(CARTAO_COMPRAS!$E:$E,INT((ROW()-2)/20)+2))</f>
        <v/>
      </c>
      <c r="E10839" s="0" t="str">
        <f aca="false">IF($A10839="","",INDEX(CARTAO_COMPRAS!$H:$H,INT((ROW()-2)/20)+2)+MOD(ROW()-2,20))</f>
        <v/>
      </c>
      <c r="F10839" s="0" t="str">
        <f aca="false">IF($A10839="","",INDEX(CARTAO_COMPRAS!$G:$G,INT((ROW()-2)/20)+2))</f>
        <v/>
      </c>
      <c r="G10839" s="5" t="str">
        <f aca="false">IF($A10839="","",INDEX(CARTAO_COMPRAS!$I:$I,INT((ROW()-2)/20)+2))</f>
        <v/>
      </c>
      <c r="H10839" s="4" t="str">
        <f aca="false">IF($A10839="","",EDATE(INDEX(CARTAO_COMPRAS!$J:$J,INT((ROW()-2)/20)+2),MOD(ROW()-2,20)))</f>
        <v/>
      </c>
      <c r="I10839" s="4" t="str">
        <f aca="false">IF($H10839="","",$H10839-WEEKDAY($H10839,2)+1)</f>
        <v/>
      </c>
      <c r="J10839" s="4" t="str">
        <f aca="false">IF($I10839="","",$I10839+6)</f>
        <v/>
      </c>
      <c r="K10839" s="6" t="str">
        <f aca="false">IF($H10839="","",DATE(YEAR($H10839),MONTH($H10839),1))</f>
        <v/>
      </c>
      <c r="L10839" s="0" t="str">
        <f aca="false">IF($A10839="","",INDEX(CARTAO_COMPRAS!$K:$K,INT((ROW()-2)/20)+2))</f>
        <v/>
      </c>
      <c r="M10839" s="0" t="str">
        <f aca="false">IF($A10839="","","Compra no cartão")</f>
        <v/>
      </c>
    </row>
    <row r="10840" customFormat="false" ht="13.5" hidden="false" customHeight="false" outlineLevel="0" collapsed="false">
      <c r="A10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0" s="0" t="str">
        <f aca="false">IF($A10840="","",INDEX(CARTAO_COMPRAS!$C:$C,INT((ROW()-2)/20)+2))</f>
        <v/>
      </c>
      <c r="C10840" s="0" t="str">
        <f aca="false">IF($A10840="","",INDEX(CARTAO_COMPRAS!$D:$D,INT((ROW()-2)/20)+2))</f>
        <v/>
      </c>
      <c r="D10840" s="0" t="str">
        <f aca="false">IF($A10840="","",INDEX(CARTAO_COMPRAS!$E:$E,INT((ROW()-2)/20)+2))</f>
        <v/>
      </c>
      <c r="E10840" s="0" t="str">
        <f aca="false">IF($A10840="","",INDEX(CARTAO_COMPRAS!$H:$H,INT((ROW()-2)/20)+2)+MOD(ROW()-2,20))</f>
        <v/>
      </c>
      <c r="F10840" s="0" t="str">
        <f aca="false">IF($A10840="","",INDEX(CARTAO_COMPRAS!$G:$G,INT((ROW()-2)/20)+2))</f>
        <v/>
      </c>
      <c r="G10840" s="5" t="str">
        <f aca="false">IF($A10840="","",INDEX(CARTAO_COMPRAS!$I:$I,INT((ROW()-2)/20)+2))</f>
        <v/>
      </c>
      <c r="H10840" s="4" t="str">
        <f aca="false">IF($A10840="","",EDATE(INDEX(CARTAO_COMPRAS!$J:$J,INT((ROW()-2)/20)+2),MOD(ROW()-2,20)))</f>
        <v/>
      </c>
      <c r="I10840" s="4" t="str">
        <f aca="false">IF($H10840="","",$H10840-WEEKDAY($H10840,2)+1)</f>
        <v/>
      </c>
      <c r="J10840" s="4" t="str">
        <f aca="false">IF($I10840="","",$I10840+6)</f>
        <v/>
      </c>
      <c r="K10840" s="6" t="str">
        <f aca="false">IF($H10840="","",DATE(YEAR($H10840),MONTH($H10840),1))</f>
        <v/>
      </c>
      <c r="L10840" s="0" t="str">
        <f aca="false">IF($A10840="","",INDEX(CARTAO_COMPRAS!$K:$K,INT((ROW()-2)/20)+2))</f>
        <v/>
      </c>
      <c r="M10840" s="0" t="str">
        <f aca="false">IF($A10840="","","Compra no cartão")</f>
        <v/>
      </c>
    </row>
    <row r="10841" customFormat="false" ht="13.5" hidden="false" customHeight="false" outlineLevel="0" collapsed="false">
      <c r="A10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1" s="0" t="str">
        <f aca="false">IF($A10841="","",INDEX(CARTAO_COMPRAS!$C:$C,INT((ROW()-2)/20)+2))</f>
        <v/>
      </c>
      <c r="C10841" s="0" t="str">
        <f aca="false">IF($A10841="","",INDEX(CARTAO_COMPRAS!$D:$D,INT((ROW()-2)/20)+2))</f>
        <v/>
      </c>
      <c r="D10841" s="0" t="str">
        <f aca="false">IF($A10841="","",INDEX(CARTAO_COMPRAS!$E:$E,INT((ROW()-2)/20)+2))</f>
        <v/>
      </c>
      <c r="E10841" s="0" t="str">
        <f aca="false">IF($A10841="","",INDEX(CARTAO_COMPRAS!$H:$H,INT((ROW()-2)/20)+2)+MOD(ROW()-2,20))</f>
        <v/>
      </c>
      <c r="F10841" s="0" t="str">
        <f aca="false">IF($A10841="","",INDEX(CARTAO_COMPRAS!$G:$G,INT((ROW()-2)/20)+2))</f>
        <v/>
      </c>
      <c r="G10841" s="5" t="str">
        <f aca="false">IF($A10841="","",INDEX(CARTAO_COMPRAS!$I:$I,INT((ROW()-2)/20)+2))</f>
        <v/>
      </c>
      <c r="H10841" s="4" t="str">
        <f aca="false">IF($A10841="","",EDATE(INDEX(CARTAO_COMPRAS!$J:$J,INT((ROW()-2)/20)+2),MOD(ROW()-2,20)))</f>
        <v/>
      </c>
      <c r="I10841" s="4" t="str">
        <f aca="false">IF($H10841="","",$H10841-WEEKDAY($H10841,2)+1)</f>
        <v/>
      </c>
      <c r="J10841" s="4" t="str">
        <f aca="false">IF($I10841="","",$I10841+6)</f>
        <v/>
      </c>
      <c r="K10841" s="6" t="str">
        <f aca="false">IF($H10841="","",DATE(YEAR($H10841),MONTH($H10841),1))</f>
        <v/>
      </c>
      <c r="L10841" s="0" t="str">
        <f aca="false">IF($A10841="","",INDEX(CARTAO_COMPRAS!$K:$K,INT((ROW()-2)/20)+2))</f>
        <v/>
      </c>
      <c r="M10841" s="0" t="str">
        <f aca="false">IF($A10841="","","Compra no cartão")</f>
        <v/>
      </c>
    </row>
    <row r="10842" customFormat="false" ht="13.5" hidden="false" customHeight="false" outlineLevel="0" collapsed="false">
      <c r="A108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2" s="0" t="str">
        <f aca="false">IF($A10842="","",INDEX(CARTAO_COMPRAS!$C:$C,INT((ROW()-2)/20)+2))</f>
        <v/>
      </c>
      <c r="C10842" s="0" t="str">
        <f aca="false">IF($A10842="","",INDEX(CARTAO_COMPRAS!$D:$D,INT((ROW()-2)/20)+2))</f>
        <v/>
      </c>
      <c r="D10842" s="0" t="str">
        <f aca="false">IF($A10842="","",INDEX(CARTAO_COMPRAS!$E:$E,INT((ROW()-2)/20)+2))</f>
        <v/>
      </c>
      <c r="E10842" s="0" t="str">
        <f aca="false">IF($A10842="","",INDEX(CARTAO_COMPRAS!$H:$H,INT((ROW()-2)/20)+2)+MOD(ROW()-2,20))</f>
        <v/>
      </c>
      <c r="F10842" s="0" t="str">
        <f aca="false">IF($A10842="","",INDEX(CARTAO_COMPRAS!$G:$G,INT((ROW()-2)/20)+2))</f>
        <v/>
      </c>
      <c r="G10842" s="5" t="str">
        <f aca="false">IF($A10842="","",INDEX(CARTAO_COMPRAS!$I:$I,INT((ROW()-2)/20)+2))</f>
        <v/>
      </c>
      <c r="H10842" s="4" t="str">
        <f aca="false">IF($A10842="","",EDATE(INDEX(CARTAO_COMPRAS!$J:$J,INT((ROW()-2)/20)+2),MOD(ROW()-2,20)))</f>
        <v/>
      </c>
      <c r="I10842" s="4" t="str">
        <f aca="false">IF($H10842="","",$H10842-WEEKDAY($H10842,2)+1)</f>
        <v/>
      </c>
      <c r="J10842" s="4" t="str">
        <f aca="false">IF($I10842="","",$I10842+6)</f>
        <v/>
      </c>
      <c r="K10842" s="6" t="str">
        <f aca="false">IF($H10842="","",DATE(YEAR($H10842),MONTH($H10842),1))</f>
        <v/>
      </c>
      <c r="L10842" s="0" t="str">
        <f aca="false">IF($A10842="","",INDEX(CARTAO_COMPRAS!$K:$K,INT((ROW()-2)/20)+2))</f>
        <v/>
      </c>
      <c r="M10842" s="0" t="str">
        <f aca="false">IF($A10842="","","Compra no cartão")</f>
        <v/>
      </c>
    </row>
    <row r="10843" customFormat="false" ht="13.5" hidden="false" customHeight="false" outlineLevel="0" collapsed="false">
      <c r="A10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3" s="0" t="str">
        <f aca="false">IF($A10843="","",INDEX(CARTAO_COMPRAS!$C:$C,INT((ROW()-2)/20)+2))</f>
        <v/>
      </c>
      <c r="C10843" s="0" t="str">
        <f aca="false">IF($A10843="","",INDEX(CARTAO_COMPRAS!$D:$D,INT((ROW()-2)/20)+2))</f>
        <v/>
      </c>
      <c r="D10843" s="0" t="str">
        <f aca="false">IF($A10843="","",INDEX(CARTAO_COMPRAS!$E:$E,INT((ROW()-2)/20)+2))</f>
        <v/>
      </c>
      <c r="E10843" s="0" t="str">
        <f aca="false">IF($A10843="","",INDEX(CARTAO_COMPRAS!$H:$H,INT((ROW()-2)/20)+2)+MOD(ROW()-2,20))</f>
        <v/>
      </c>
      <c r="F10843" s="0" t="str">
        <f aca="false">IF($A10843="","",INDEX(CARTAO_COMPRAS!$G:$G,INT((ROW()-2)/20)+2))</f>
        <v/>
      </c>
      <c r="G10843" s="5" t="str">
        <f aca="false">IF($A10843="","",INDEX(CARTAO_COMPRAS!$I:$I,INT((ROW()-2)/20)+2))</f>
        <v/>
      </c>
      <c r="H10843" s="4" t="str">
        <f aca="false">IF($A10843="","",EDATE(INDEX(CARTAO_COMPRAS!$J:$J,INT((ROW()-2)/20)+2),MOD(ROW()-2,20)))</f>
        <v/>
      </c>
      <c r="I10843" s="4" t="str">
        <f aca="false">IF($H10843="","",$H10843-WEEKDAY($H10843,2)+1)</f>
        <v/>
      </c>
      <c r="J10843" s="4" t="str">
        <f aca="false">IF($I10843="","",$I10843+6)</f>
        <v/>
      </c>
      <c r="K10843" s="6" t="str">
        <f aca="false">IF($H10843="","",DATE(YEAR($H10843),MONTH($H10843),1))</f>
        <v/>
      </c>
      <c r="L10843" s="0" t="str">
        <f aca="false">IF($A10843="","",INDEX(CARTAO_COMPRAS!$K:$K,INT((ROW()-2)/20)+2))</f>
        <v/>
      </c>
      <c r="M10843" s="0" t="str">
        <f aca="false">IF($A10843="","","Compra no cartão")</f>
        <v/>
      </c>
    </row>
    <row r="10844" customFormat="false" ht="13.5" hidden="false" customHeight="false" outlineLevel="0" collapsed="false">
      <c r="A10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4" s="0" t="str">
        <f aca="false">IF($A10844="","",INDEX(CARTAO_COMPRAS!$C:$C,INT((ROW()-2)/20)+2))</f>
        <v/>
      </c>
      <c r="C10844" s="0" t="str">
        <f aca="false">IF($A10844="","",INDEX(CARTAO_COMPRAS!$D:$D,INT((ROW()-2)/20)+2))</f>
        <v/>
      </c>
      <c r="D10844" s="0" t="str">
        <f aca="false">IF($A10844="","",INDEX(CARTAO_COMPRAS!$E:$E,INT((ROW()-2)/20)+2))</f>
        <v/>
      </c>
      <c r="E10844" s="0" t="str">
        <f aca="false">IF($A10844="","",INDEX(CARTAO_COMPRAS!$H:$H,INT((ROW()-2)/20)+2)+MOD(ROW()-2,20))</f>
        <v/>
      </c>
      <c r="F10844" s="0" t="str">
        <f aca="false">IF($A10844="","",INDEX(CARTAO_COMPRAS!$G:$G,INT((ROW()-2)/20)+2))</f>
        <v/>
      </c>
      <c r="G10844" s="5" t="str">
        <f aca="false">IF($A10844="","",INDEX(CARTAO_COMPRAS!$I:$I,INT((ROW()-2)/20)+2))</f>
        <v/>
      </c>
      <c r="H10844" s="4" t="str">
        <f aca="false">IF($A10844="","",EDATE(INDEX(CARTAO_COMPRAS!$J:$J,INT((ROW()-2)/20)+2),MOD(ROW()-2,20)))</f>
        <v/>
      </c>
      <c r="I10844" s="4" t="str">
        <f aca="false">IF($H10844="","",$H10844-WEEKDAY($H10844,2)+1)</f>
        <v/>
      </c>
      <c r="J10844" s="4" t="str">
        <f aca="false">IF($I10844="","",$I10844+6)</f>
        <v/>
      </c>
      <c r="K10844" s="6" t="str">
        <f aca="false">IF($H10844="","",DATE(YEAR($H10844),MONTH($H10844),1))</f>
        <v/>
      </c>
      <c r="L10844" s="0" t="str">
        <f aca="false">IF($A10844="","",INDEX(CARTAO_COMPRAS!$K:$K,INT((ROW()-2)/20)+2))</f>
        <v/>
      </c>
      <c r="M10844" s="0" t="str">
        <f aca="false">IF($A10844="","","Compra no cartão")</f>
        <v/>
      </c>
    </row>
    <row r="10845" customFormat="false" ht="13.5" hidden="false" customHeight="false" outlineLevel="0" collapsed="false">
      <c r="A10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5" s="0" t="str">
        <f aca="false">IF($A10845="","",INDEX(CARTAO_COMPRAS!$C:$C,INT((ROW()-2)/20)+2))</f>
        <v/>
      </c>
      <c r="C10845" s="0" t="str">
        <f aca="false">IF($A10845="","",INDEX(CARTAO_COMPRAS!$D:$D,INT((ROW()-2)/20)+2))</f>
        <v/>
      </c>
      <c r="D10845" s="0" t="str">
        <f aca="false">IF($A10845="","",INDEX(CARTAO_COMPRAS!$E:$E,INT((ROW()-2)/20)+2))</f>
        <v/>
      </c>
      <c r="E10845" s="0" t="str">
        <f aca="false">IF($A10845="","",INDEX(CARTAO_COMPRAS!$H:$H,INT((ROW()-2)/20)+2)+MOD(ROW()-2,20))</f>
        <v/>
      </c>
      <c r="F10845" s="0" t="str">
        <f aca="false">IF($A10845="","",INDEX(CARTAO_COMPRAS!$G:$G,INT((ROW()-2)/20)+2))</f>
        <v/>
      </c>
      <c r="G10845" s="5" t="str">
        <f aca="false">IF($A10845="","",INDEX(CARTAO_COMPRAS!$I:$I,INT((ROW()-2)/20)+2))</f>
        <v/>
      </c>
      <c r="H10845" s="4" t="str">
        <f aca="false">IF($A10845="","",EDATE(INDEX(CARTAO_COMPRAS!$J:$J,INT((ROW()-2)/20)+2),MOD(ROW()-2,20)))</f>
        <v/>
      </c>
      <c r="I10845" s="4" t="str">
        <f aca="false">IF($H10845="","",$H10845-WEEKDAY($H10845,2)+1)</f>
        <v/>
      </c>
      <c r="J10845" s="4" t="str">
        <f aca="false">IF($I10845="","",$I10845+6)</f>
        <v/>
      </c>
      <c r="K10845" s="6" t="str">
        <f aca="false">IF($H10845="","",DATE(YEAR($H10845),MONTH($H10845),1))</f>
        <v/>
      </c>
      <c r="L10845" s="0" t="str">
        <f aca="false">IF($A10845="","",INDEX(CARTAO_COMPRAS!$K:$K,INT((ROW()-2)/20)+2))</f>
        <v/>
      </c>
      <c r="M10845" s="0" t="str">
        <f aca="false">IF($A10845="","","Compra no cartão")</f>
        <v/>
      </c>
    </row>
    <row r="10846" customFormat="false" ht="13.5" hidden="false" customHeight="false" outlineLevel="0" collapsed="false">
      <c r="A10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6" s="0" t="str">
        <f aca="false">IF($A10846="","",INDEX(CARTAO_COMPRAS!$C:$C,INT((ROW()-2)/20)+2))</f>
        <v/>
      </c>
      <c r="C10846" s="0" t="str">
        <f aca="false">IF($A10846="","",INDEX(CARTAO_COMPRAS!$D:$D,INT((ROW()-2)/20)+2))</f>
        <v/>
      </c>
      <c r="D10846" s="0" t="str">
        <f aca="false">IF($A10846="","",INDEX(CARTAO_COMPRAS!$E:$E,INT((ROW()-2)/20)+2))</f>
        <v/>
      </c>
      <c r="E10846" s="0" t="str">
        <f aca="false">IF($A10846="","",INDEX(CARTAO_COMPRAS!$H:$H,INT((ROW()-2)/20)+2)+MOD(ROW()-2,20))</f>
        <v/>
      </c>
      <c r="F10846" s="0" t="str">
        <f aca="false">IF($A10846="","",INDEX(CARTAO_COMPRAS!$G:$G,INT((ROW()-2)/20)+2))</f>
        <v/>
      </c>
      <c r="G10846" s="5" t="str">
        <f aca="false">IF($A10846="","",INDEX(CARTAO_COMPRAS!$I:$I,INT((ROW()-2)/20)+2))</f>
        <v/>
      </c>
      <c r="H10846" s="4" t="str">
        <f aca="false">IF($A10846="","",EDATE(INDEX(CARTAO_COMPRAS!$J:$J,INT((ROW()-2)/20)+2),MOD(ROW()-2,20)))</f>
        <v/>
      </c>
      <c r="I10846" s="4" t="str">
        <f aca="false">IF($H10846="","",$H10846-WEEKDAY($H10846,2)+1)</f>
        <v/>
      </c>
      <c r="J10846" s="4" t="str">
        <f aca="false">IF($I10846="","",$I10846+6)</f>
        <v/>
      </c>
      <c r="K10846" s="6" t="str">
        <f aca="false">IF($H10846="","",DATE(YEAR($H10846),MONTH($H10846),1))</f>
        <v/>
      </c>
      <c r="L10846" s="0" t="str">
        <f aca="false">IF($A10846="","",INDEX(CARTAO_COMPRAS!$K:$K,INT((ROW()-2)/20)+2))</f>
        <v/>
      </c>
      <c r="M10846" s="0" t="str">
        <f aca="false">IF($A10846="","","Compra no cartão")</f>
        <v/>
      </c>
    </row>
    <row r="10847" customFormat="false" ht="13.5" hidden="false" customHeight="false" outlineLevel="0" collapsed="false">
      <c r="A10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7" s="0" t="str">
        <f aca="false">IF($A10847="","",INDEX(CARTAO_COMPRAS!$C:$C,INT((ROW()-2)/20)+2))</f>
        <v/>
      </c>
      <c r="C10847" s="0" t="str">
        <f aca="false">IF($A10847="","",INDEX(CARTAO_COMPRAS!$D:$D,INT((ROW()-2)/20)+2))</f>
        <v/>
      </c>
      <c r="D10847" s="0" t="str">
        <f aca="false">IF($A10847="","",INDEX(CARTAO_COMPRAS!$E:$E,INT((ROW()-2)/20)+2))</f>
        <v/>
      </c>
      <c r="E10847" s="0" t="str">
        <f aca="false">IF($A10847="","",INDEX(CARTAO_COMPRAS!$H:$H,INT((ROW()-2)/20)+2)+MOD(ROW()-2,20))</f>
        <v/>
      </c>
      <c r="F10847" s="0" t="str">
        <f aca="false">IF($A10847="","",INDEX(CARTAO_COMPRAS!$G:$G,INT((ROW()-2)/20)+2))</f>
        <v/>
      </c>
      <c r="G10847" s="5" t="str">
        <f aca="false">IF($A10847="","",INDEX(CARTAO_COMPRAS!$I:$I,INT((ROW()-2)/20)+2))</f>
        <v/>
      </c>
      <c r="H10847" s="4" t="str">
        <f aca="false">IF($A10847="","",EDATE(INDEX(CARTAO_COMPRAS!$J:$J,INT((ROW()-2)/20)+2),MOD(ROW()-2,20)))</f>
        <v/>
      </c>
      <c r="I10847" s="4" t="str">
        <f aca="false">IF($H10847="","",$H10847-WEEKDAY($H10847,2)+1)</f>
        <v/>
      </c>
      <c r="J10847" s="4" t="str">
        <f aca="false">IF($I10847="","",$I10847+6)</f>
        <v/>
      </c>
      <c r="K10847" s="6" t="str">
        <f aca="false">IF($H10847="","",DATE(YEAR($H10847),MONTH($H10847),1))</f>
        <v/>
      </c>
      <c r="L10847" s="0" t="str">
        <f aca="false">IF($A10847="","",INDEX(CARTAO_COMPRAS!$K:$K,INT((ROW()-2)/20)+2))</f>
        <v/>
      </c>
      <c r="M10847" s="0" t="str">
        <f aca="false">IF($A10847="","","Compra no cartão")</f>
        <v/>
      </c>
    </row>
    <row r="10848" customFormat="false" ht="13.5" hidden="false" customHeight="false" outlineLevel="0" collapsed="false">
      <c r="A10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8" s="0" t="str">
        <f aca="false">IF($A10848="","",INDEX(CARTAO_COMPRAS!$C:$C,INT((ROW()-2)/20)+2))</f>
        <v/>
      </c>
      <c r="C10848" s="0" t="str">
        <f aca="false">IF($A10848="","",INDEX(CARTAO_COMPRAS!$D:$D,INT((ROW()-2)/20)+2))</f>
        <v/>
      </c>
      <c r="D10848" s="0" t="str">
        <f aca="false">IF($A10848="","",INDEX(CARTAO_COMPRAS!$E:$E,INT((ROW()-2)/20)+2))</f>
        <v/>
      </c>
      <c r="E10848" s="0" t="str">
        <f aca="false">IF($A10848="","",INDEX(CARTAO_COMPRAS!$H:$H,INT((ROW()-2)/20)+2)+MOD(ROW()-2,20))</f>
        <v/>
      </c>
      <c r="F10848" s="0" t="str">
        <f aca="false">IF($A10848="","",INDEX(CARTAO_COMPRAS!$G:$G,INT((ROW()-2)/20)+2))</f>
        <v/>
      </c>
      <c r="G10848" s="5" t="str">
        <f aca="false">IF($A10848="","",INDEX(CARTAO_COMPRAS!$I:$I,INT((ROW()-2)/20)+2))</f>
        <v/>
      </c>
      <c r="H10848" s="4" t="str">
        <f aca="false">IF($A10848="","",EDATE(INDEX(CARTAO_COMPRAS!$J:$J,INT((ROW()-2)/20)+2),MOD(ROW()-2,20)))</f>
        <v/>
      </c>
      <c r="I10848" s="4" t="str">
        <f aca="false">IF($H10848="","",$H10848-WEEKDAY($H10848,2)+1)</f>
        <v/>
      </c>
      <c r="J10848" s="4" t="str">
        <f aca="false">IF($I10848="","",$I10848+6)</f>
        <v/>
      </c>
      <c r="K10848" s="6" t="str">
        <f aca="false">IF($H10848="","",DATE(YEAR($H10848),MONTH($H10848),1))</f>
        <v/>
      </c>
      <c r="L10848" s="0" t="str">
        <f aca="false">IF($A10848="","",INDEX(CARTAO_COMPRAS!$K:$K,INT((ROW()-2)/20)+2))</f>
        <v/>
      </c>
      <c r="M10848" s="0" t="str">
        <f aca="false">IF($A10848="","","Compra no cartão")</f>
        <v/>
      </c>
    </row>
    <row r="10849" customFormat="false" ht="13.5" hidden="false" customHeight="false" outlineLevel="0" collapsed="false">
      <c r="A10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49" s="0" t="str">
        <f aca="false">IF($A10849="","",INDEX(CARTAO_COMPRAS!$C:$C,INT((ROW()-2)/20)+2))</f>
        <v/>
      </c>
      <c r="C10849" s="0" t="str">
        <f aca="false">IF($A10849="","",INDEX(CARTAO_COMPRAS!$D:$D,INT((ROW()-2)/20)+2))</f>
        <v/>
      </c>
      <c r="D10849" s="0" t="str">
        <f aca="false">IF($A10849="","",INDEX(CARTAO_COMPRAS!$E:$E,INT((ROW()-2)/20)+2))</f>
        <v/>
      </c>
      <c r="E10849" s="0" t="str">
        <f aca="false">IF($A10849="","",INDEX(CARTAO_COMPRAS!$H:$H,INT((ROW()-2)/20)+2)+MOD(ROW()-2,20))</f>
        <v/>
      </c>
      <c r="F10849" s="0" t="str">
        <f aca="false">IF($A10849="","",INDEX(CARTAO_COMPRAS!$G:$G,INT((ROW()-2)/20)+2))</f>
        <v/>
      </c>
      <c r="G10849" s="5" t="str">
        <f aca="false">IF($A10849="","",INDEX(CARTAO_COMPRAS!$I:$I,INT((ROW()-2)/20)+2))</f>
        <v/>
      </c>
      <c r="H10849" s="4" t="str">
        <f aca="false">IF($A10849="","",EDATE(INDEX(CARTAO_COMPRAS!$J:$J,INT((ROW()-2)/20)+2),MOD(ROW()-2,20)))</f>
        <v/>
      </c>
      <c r="I10849" s="4" t="str">
        <f aca="false">IF($H10849="","",$H10849-WEEKDAY($H10849,2)+1)</f>
        <v/>
      </c>
      <c r="J10849" s="4" t="str">
        <f aca="false">IF($I10849="","",$I10849+6)</f>
        <v/>
      </c>
      <c r="K10849" s="6" t="str">
        <f aca="false">IF($H10849="","",DATE(YEAR($H10849),MONTH($H10849),1))</f>
        <v/>
      </c>
      <c r="L10849" s="0" t="str">
        <f aca="false">IF($A10849="","",INDEX(CARTAO_COMPRAS!$K:$K,INT((ROW()-2)/20)+2))</f>
        <v/>
      </c>
      <c r="M10849" s="0" t="str">
        <f aca="false">IF($A10849="","","Compra no cartão")</f>
        <v/>
      </c>
    </row>
    <row r="10850" customFormat="false" ht="13.5" hidden="false" customHeight="false" outlineLevel="0" collapsed="false">
      <c r="A10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0" s="0" t="str">
        <f aca="false">IF($A10850="","",INDEX(CARTAO_COMPRAS!$C:$C,INT((ROW()-2)/20)+2))</f>
        <v/>
      </c>
      <c r="C10850" s="0" t="str">
        <f aca="false">IF($A10850="","",INDEX(CARTAO_COMPRAS!$D:$D,INT((ROW()-2)/20)+2))</f>
        <v/>
      </c>
      <c r="D10850" s="0" t="str">
        <f aca="false">IF($A10850="","",INDEX(CARTAO_COMPRAS!$E:$E,INT((ROW()-2)/20)+2))</f>
        <v/>
      </c>
      <c r="E10850" s="0" t="str">
        <f aca="false">IF($A10850="","",INDEX(CARTAO_COMPRAS!$H:$H,INT((ROW()-2)/20)+2)+MOD(ROW()-2,20))</f>
        <v/>
      </c>
      <c r="F10850" s="0" t="str">
        <f aca="false">IF($A10850="","",INDEX(CARTAO_COMPRAS!$G:$G,INT((ROW()-2)/20)+2))</f>
        <v/>
      </c>
      <c r="G10850" s="5" t="str">
        <f aca="false">IF($A10850="","",INDEX(CARTAO_COMPRAS!$I:$I,INT((ROW()-2)/20)+2))</f>
        <v/>
      </c>
      <c r="H10850" s="4" t="str">
        <f aca="false">IF($A10850="","",EDATE(INDEX(CARTAO_COMPRAS!$J:$J,INT((ROW()-2)/20)+2),MOD(ROW()-2,20)))</f>
        <v/>
      </c>
      <c r="I10850" s="4" t="str">
        <f aca="false">IF($H10850="","",$H10850-WEEKDAY($H10850,2)+1)</f>
        <v/>
      </c>
      <c r="J10850" s="4" t="str">
        <f aca="false">IF($I10850="","",$I10850+6)</f>
        <v/>
      </c>
      <c r="K10850" s="6" t="str">
        <f aca="false">IF($H10850="","",DATE(YEAR($H10850),MONTH($H10850),1))</f>
        <v/>
      </c>
      <c r="L10850" s="0" t="str">
        <f aca="false">IF($A10850="","",INDEX(CARTAO_COMPRAS!$K:$K,INT((ROW()-2)/20)+2))</f>
        <v/>
      </c>
      <c r="M10850" s="0" t="str">
        <f aca="false">IF($A10850="","","Compra no cartão")</f>
        <v/>
      </c>
    </row>
    <row r="10851" customFormat="false" ht="13.5" hidden="false" customHeight="false" outlineLevel="0" collapsed="false">
      <c r="A10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1" s="0" t="str">
        <f aca="false">IF($A10851="","",INDEX(CARTAO_COMPRAS!$C:$C,INT((ROW()-2)/20)+2))</f>
        <v/>
      </c>
      <c r="C10851" s="0" t="str">
        <f aca="false">IF($A10851="","",INDEX(CARTAO_COMPRAS!$D:$D,INT((ROW()-2)/20)+2))</f>
        <v/>
      </c>
      <c r="D10851" s="0" t="str">
        <f aca="false">IF($A10851="","",INDEX(CARTAO_COMPRAS!$E:$E,INT((ROW()-2)/20)+2))</f>
        <v/>
      </c>
      <c r="E10851" s="0" t="str">
        <f aca="false">IF($A10851="","",INDEX(CARTAO_COMPRAS!$H:$H,INT((ROW()-2)/20)+2)+MOD(ROW()-2,20))</f>
        <v/>
      </c>
      <c r="F10851" s="0" t="str">
        <f aca="false">IF($A10851="","",INDEX(CARTAO_COMPRAS!$G:$G,INT((ROW()-2)/20)+2))</f>
        <v/>
      </c>
      <c r="G10851" s="5" t="str">
        <f aca="false">IF($A10851="","",INDEX(CARTAO_COMPRAS!$I:$I,INT((ROW()-2)/20)+2))</f>
        <v/>
      </c>
      <c r="H10851" s="4" t="str">
        <f aca="false">IF($A10851="","",EDATE(INDEX(CARTAO_COMPRAS!$J:$J,INT((ROW()-2)/20)+2),MOD(ROW()-2,20)))</f>
        <v/>
      </c>
      <c r="I10851" s="4" t="str">
        <f aca="false">IF($H10851="","",$H10851-WEEKDAY($H10851,2)+1)</f>
        <v/>
      </c>
      <c r="J10851" s="4" t="str">
        <f aca="false">IF($I10851="","",$I10851+6)</f>
        <v/>
      </c>
      <c r="K10851" s="6" t="str">
        <f aca="false">IF($H10851="","",DATE(YEAR($H10851),MONTH($H10851),1))</f>
        <v/>
      </c>
      <c r="L10851" s="0" t="str">
        <f aca="false">IF($A10851="","",INDEX(CARTAO_COMPRAS!$K:$K,INT((ROW()-2)/20)+2))</f>
        <v/>
      </c>
      <c r="M10851" s="0" t="str">
        <f aca="false">IF($A10851="","","Compra no cartão")</f>
        <v/>
      </c>
    </row>
    <row r="10852" customFormat="false" ht="13.5" hidden="false" customHeight="false" outlineLevel="0" collapsed="false">
      <c r="A10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2" s="0" t="str">
        <f aca="false">IF($A10852="","",INDEX(CARTAO_COMPRAS!$C:$C,INT((ROW()-2)/20)+2))</f>
        <v/>
      </c>
      <c r="C10852" s="0" t="str">
        <f aca="false">IF($A10852="","",INDEX(CARTAO_COMPRAS!$D:$D,INT((ROW()-2)/20)+2))</f>
        <v/>
      </c>
      <c r="D10852" s="0" t="str">
        <f aca="false">IF($A10852="","",INDEX(CARTAO_COMPRAS!$E:$E,INT((ROW()-2)/20)+2))</f>
        <v/>
      </c>
      <c r="E10852" s="0" t="str">
        <f aca="false">IF($A10852="","",INDEX(CARTAO_COMPRAS!$H:$H,INT((ROW()-2)/20)+2)+MOD(ROW()-2,20))</f>
        <v/>
      </c>
      <c r="F10852" s="0" t="str">
        <f aca="false">IF($A10852="","",INDEX(CARTAO_COMPRAS!$G:$G,INT((ROW()-2)/20)+2))</f>
        <v/>
      </c>
      <c r="G10852" s="5" t="str">
        <f aca="false">IF($A10852="","",INDEX(CARTAO_COMPRAS!$I:$I,INT((ROW()-2)/20)+2))</f>
        <v/>
      </c>
      <c r="H10852" s="4" t="str">
        <f aca="false">IF($A10852="","",EDATE(INDEX(CARTAO_COMPRAS!$J:$J,INT((ROW()-2)/20)+2),MOD(ROW()-2,20)))</f>
        <v/>
      </c>
      <c r="I10852" s="4" t="str">
        <f aca="false">IF($H10852="","",$H10852-WEEKDAY($H10852,2)+1)</f>
        <v/>
      </c>
      <c r="J10852" s="4" t="str">
        <f aca="false">IF($I10852="","",$I10852+6)</f>
        <v/>
      </c>
      <c r="K10852" s="6" t="str">
        <f aca="false">IF($H10852="","",DATE(YEAR($H10852),MONTH($H10852),1))</f>
        <v/>
      </c>
      <c r="L10852" s="0" t="str">
        <f aca="false">IF($A10852="","",INDEX(CARTAO_COMPRAS!$K:$K,INT((ROW()-2)/20)+2))</f>
        <v/>
      </c>
      <c r="M10852" s="0" t="str">
        <f aca="false">IF($A10852="","","Compra no cartão")</f>
        <v/>
      </c>
    </row>
    <row r="10853" customFormat="false" ht="13.5" hidden="false" customHeight="false" outlineLevel="0" collapsed="false">
      <c r="A10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3" s="0" t="str">
        <f aca="false">IF($A10853="","",INDEX(CARTAO_COMPRAS!$C:$C,INT((ROW()-2)/20)+2))</f>
        <v/>
      </c>
      <c r="C10853" s="0" t="str">
        <f aca="false">IF($A10853="","",INDEX(CARTAO_COMPRAS!$D:$D,INT((ROW()-2)/20)+2))</f>
        <v/>
      </c>
      <c r="D10853" s="0" t="str">
        <f aca="false">IF($A10853="","",INDEX(CARTAO_COMPRAS!$E:$E,INT((ROW()-2)/20)+2))</f>
        <v/>
      </c>
      <c r="E10853" s="0" t="str">
        <f aca="false">IF($A10853="","",INDEX(CARTAO_COMPRAS!$H:$H,INT((ROW()-2)/20)+2)+MOD(ROW()-2,20))</f>
        <v/>
      </c>
      <c r="F10853" s="0" t="str">
        <f aca="false">IF($A10853="","",INDEX(CARTAO_COMPRAS!$G:$G,INT((ROW()-2)/20)+2))</f>
        <v/>
      </c>
      <c r="G10853" s="5" t="str">
        <f aca="false">IF($A10853="","",INDEX(CARTAO_COMPRAS!$I:$I,INT((ROW()-2)/20)+2))</f>
        <v/>
      </c>
      <c r="H10853" s="4" t="str">
        <f aca="false">IF($A10853="","",EDATE(INDEX(CARTAO_COMPRAS!$J:$J,INT((ROW()-2)/20)+2),MOD(ROW()-2,20)))</f>
        <v/>
      </c>
      <c r="I10853" s="4" t="str">
        <f aca="false">IF($H10853="","",$H10853-WEEKDAY($H10853,2)+1)</f>
        <v/>
      </c>
      <c r="J10853" s="4" t="str">
        <f aca="false">IF($I10853="","",$I10853+6)</f>
        <v/>
      </c>
      <c r="K10853" s="6" t="str">
        <f aca="false">IF($H10853="","",DATE(YEAR($H10853),MONTH($H10853),1))</f>
        <v/>
      </c>
      <c r="L10853" s="0" t="str">
        <f aca="false">IF($A10853="","",INDEX(CARTAO_COMPRAS!$K:$K,INT((ROW()-2)/20)+2))</f>
        <v/>
      </c>
      <c r="M10853" s="0" t="str">
        <f aca="false">IF($A10853="","","Compra no cartão")</f>
        <v/>
      </c>
    </row>
    <row r="10854" customFormat="false" ht="13.5" hidden="false" customHeight="false" outlineLevel="0" collapsed="false">
      <c r="A10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4" s="0" t="str">
        <f aca="false">IF($A10854="","",INDEX(CARTAO_COMPRAS!$C:$C,INT((ROW()-2)/20)+2))</f>
        <v/>
      </c>
      <c r="C10854" s="0" t="str">
        <f aca="false">IF($A10854="","",INDEX(CARTAO_COMPRAS!$D:$D,INT((ROW()-2)/20)+2))</f>
        <v/>
      </c>
      <c r="D10854" s="0" t="str">
        <f aca="false">IF($A10854="","",INDEX(CARTAO_COMPRAS!$E:$E,INT((ROW()-2)/20)+2))</f>
        <v/>
      </c>
      <c r="E10854" s="0" t="str">
        <f aca="false">IF($A10854="","",INDEX(CARTAO_COMPRAS!$H:$H,INT((ROW()-2)/20)+2)+MOD(ROW()-2,20))</f>
        <v/>
      </c>
      <c r="F10854" s="0" t="str">
        <f aca="false">IF($A10854="","",INDEX(CARTAO_COMPRAS!$G:$G,INT((ROW()-2)/20)+2))</f>
        <v/>
      </c>
      <c r="G10854" s="5" t="str">
        <f aca="false">IF($A10854="","",INDEX(CARTAO_COMPRAS!$I:$I,INT((ROW()-2)/20)+2))</f>
        <v/>
      </c>
      <c r="H10854" s="4" t="str">
        <f aca="false">IF($A10854="","",EDATE(INDEX(CARTAO_COMPRAS!$J:$J,INT((ROW()-2)/20)+2),MOD(ROW()-2,20)))</f>
        <v/>
      </c>
      <c r="I10854" s="4" t="str">
        <f aca="false">IF($H10854="","",$H10854-WEEKDAY($H10854,2)+1)</f>
        <v/>
      </c>
      <c r="J10854" s="4" t="str">
        <f aca="false">IF($I10854="","",$I10854+6)</f>
        <v/>
      </c>
      <c r="K10854" s="6" t="str">
        <f aca="false">IF($H10854="","",DATE(YEAR($H10854),MONTH($H10854),1))</f>
        <v/>
      </c>
      <c r="L10854" s="0" t="str">
        <f aca="false">IF($A10854="","",INDEX(CARTAO_COMPRAS!$K:$K,INT((ROW()-2)/20)+2))</f>
        <v/>
      </c>
      <c r="M10854" s="0" t="str">
        <f aca="false">IF($A10854="","","Compra no cartão")</f>
        <v/>
      </c>
    </row>
    <row r="10855" customFormat="false" ht="13.5" hidden="false" customHeight="false" outlineLevel="0" collapsed="false">
      <c r="A10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5" s="0" t="str">
        <f aca="false">IF($A10855="","",INDEX(CARTAO_COMPRAS!$C:$C,INT((ROW()-2)/20)+2))</f>
        <v/>
      </c>
      <c r="C10855" s="0" t="str">
        <f aca="false">IF($A10855="","",INDEX(CARTAO_COMPRAS!$D:$D,INT((ROW()-2)/20)+2))</f>
        <v/>
      </c>
      <c r="D10855" s="0" t="str">
        <f aca="false">IF($A10855="","",INDEX(CARTAO_COMPRAS!$E:$E,INT((ROW()-2)/20)+2))</f>
        <v/>
      </c>
      <c r="E10855" s="0" t="str">
        <f aca="false">IF($A10855="","",INDEX(CARTAO_COMPRAS!$H:$H,INT((ROW()-2)/20)+2)+MOD(ROW()-2,20))</f>
        <v/>
      </c>
      <c r="F10855" s="0" t="str">
        <f aca="false">IF($A10855="","",INDEX(CARTAO_COMPRAS!$G:$G,INT((ROW()-2)/20)+2))</f>
        <v/>
      </c>
      <c r="G10855" s="5" t="str">
        <f aca="false">IF($A10855="","",INDEX(CARTAO_COMPRAS!$I:$I,INT((ROW()-2)/20)+2))</f>
        <v/>
      </c>
      <c r="H10855" s="4" t="str">
        <f aca="false">IF($A10855="","",EDATE(INDEX(CARTAO_COMPRAS!$J:$J,INT((ROW()-2)/20)+2),MOD(ROW()-2,20)))</f>
        <v/>
      </c>
      <c r="I10855" s="4" t="str">
        <f aca="false">IF($H10855="","",$H10855-WEEKDAY($H10855,2)+1)</f>
        <v/>
      </c>
      <c r="J10855" s="4" t="str">
        <f aca="false">IF($I10855="","",$I10855+6)</f>
        <v/>
      </c>
      <c r="K10855" s="6" t="str">
        <f aca="false">IF($H10855="","",DATE(YEAR($H10855),MONTH($H10855),1))</f>
        <v/>
      </c>
      <c r="L10855" s="0" t="str">
        <f aca="false">IF($A10855="","",INDEX(CARTAO_COMPRAS!$K:$K,INT((ROW()-2)/20)+2))</f>
        <v/>
      </c>
      <c r="M10855" s="0" t="str">
        <f aca="false">IF($A10855="","","Compra no cartão")</f>
        <v/>
      </c>
    </row>
    <row r="10856" customFormat="false" ht="13.5" hidden="false" customHeight="false" outlineLevel="0" collapsed="false">
      <c r="A10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6" s="0" t="str">
        <f aca="false">IF($A10856="","",INDEX(CARTAO_COMPRAS!$C:$C,INT((ROW()-2)/20)+2))</f>
        <v/>
      </c>
      <c r="C10856" s="0" t="str">
        <f aca="false">IF($A10856="","",INDEX(CARTAO_COMPRAS!$D:$D,INT((ROW()-2)/20)+2))</f>
        <v/>
      </c>
      <c r="D10856" s="0" t="str">
        <f aca="false">IF($A10856="","",INDEX(CARTAO_COMPRAS!$E:$E,INT((ROW()-2)/20)+2))</f>
        <v/>
      </c>
      <c r="E10856" s="0" t="str">
        <f aca="false">IF($A10856="","",INDEX(CARTAO_COMPRAS!$H:$H,INT((ROW()-2)/20)+2)+MOD(ROW()-2,20))</f>
        <v/>
      </c>
      <c r="F10856" s="0" t="str">
        <f aca="false">IF($A10856="","",INDEX(CARTAO_COMPRAS!$G:$G,INT((ROW()-2)/20)+2))</f>
        <v/>
      </c>
      <c r="G10856" s="5" t="str">
        <f aca="false">IF($A10856="","",INDEX(CARTAO_COMPRAS!$I:$I,INT((ROW()-2)/20)+2))</f>
        <v/>
      </c>
      <c r="H10856" s="4" t="str">
        <f aca="false">IF($A10856="","",EDATE(INDEX(CARTAO_COMPRAS!$J:$J,INT((ROW()-2)/20)+2),MOD(ROW()-2,20)))</f>
        <v/>
      </c>
      <c r="I10856" s="4" t="str">
        <f aca="false">IF($H10856="","",$H10856-WEEKDAY($H10856,2)+1)</f>
        <v/>
      </c>
      <c r="J10856" s="4" t="str">
        <f aca="false">IF($I10856="","",$I10856+6)</f>
        <v/>
      </c>
      <c r="K10856" s="6" t="str">
        <f aca="false">IF($H10856="","",DATE(YEAR($H10856),MONTH($H10856),1))</f>
        <v/>
      </c>
      <c r="L10856" s="0" t="str">
        <f aca="false">IF($A10856="","",INDEX(CARTAO_COMPRAS!$K:$K,INT((ROW()-2)/20)+2))</f>
        <v/>
      </c>
      <c r="M10856" s="0" t="str">
        <f aca="false">IF($A10856="","","Compra no cartão")</f>
        <v/>
      </c>
    </row>
    <row r="10857" customFormat="false" ht="13.5" hidden="false" customHeight="false" outlineLevel="0" collapsed="false">
      <c r="A10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7" s="0" t="str">
        <f aca="false">IF($A10857="","",INDEX(CARTAO_COMPRAS!$C:$C,INT((ROW()-2)/20)+2))</f>
        <v/>
      </c>
      <c r="C10857" s="0" t="str">
        <f aca="false">IF($A10857="","",INDEX(CARTAO_COMPRAS!$D:$D,INT((ROW()-2)/20)+2))</f>
        <v/>
      </c>
      <c r="D10857" s="0" t="str">
        <f aca="false">IF($A10857="","",INDEX(CARTAO_COMPRAS!$E:$E,INT((ROW()-2)/20)+2))</f>
        <v/>
      </c>
      <c r="E10857" s="0" t="str">
        <f aca="false">IF($A10857="","",INDEX(CARTAO_COMPRAS!$H:$H,INT((ROW()-2)/20)+2)+MOD(ROW()-2,20))</f>
        <v/>
      </c>
      <c r="F10857" s="0" t="str">
        <f aca="false">IF($A10857="","",INDEX(CARTAO_COMPRAS!$G:$G,INT((ROW()-2)/20)+2))</f>
        <v/>
      </c>
      <c r="G10857" s="5" t="str">
        <f aca="false">IF($A10857="","",INDEX(CARTAO_COMPRAS!$I:$I,INT((ROW()-2)/20)+2))</f>
        <v/>
      </c>
      <c r="H10857" s="4" t="str">
        <f aca="false">IF($A10857="","",EDATE(INDEX(CARTAO_COMPRAS!$J:$J,INT((ROW()-2)/20)+2),MOD(ROW()-2,20)))</f>
        <v/>
      </c>
      <c r="I10857" s="4" t="str">
        <f aca="false">IF($H10857="","",$H10857-WEEKDAY($H10857,2)+1)</f>
        <v/>
      </c>
      <c r="J10857" s="4" t="str">
        <f aca="false">IF($I10857="","",$I10857+6)</f>
        <v/>
      </c>
      <c r="K10857" s="6" t="str">
        <f aca="false">IF($H10857="","",DATE(YEAR($H10857),MONTH($H10857),1))</f>
        <v/>
      </c>
      <c r="L10857" s="0" t="str">
        <f aca="false">IF($A10857="","",INDEX(CARTAO_COMPRAS!$K:$K,INT((ROW()-2)/20)+2))</f>
        <v/>
      </c>
      <c r="M10857" s="0" t="str">
        <f aca="false">IF($A10857="","","Compra no cartão")</f>
        <v/>
      </c>
    </row>
    <row r="10858" customFormat="false" ht="13.5" hidden="false" customHeight="false" outlineLevel="0" collapsed="false">
      <c r="A10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8" s="0" t="str">
        <f aca="false">IF($A10858="","",INDEX(CARTAO_COMPRAS!$C:$C,INT((ROW()-2)/20)+2))</f>
        <v/>
      </c>
      <c r="C10858" s="0" t="str">
        <f aca="false">IF($A10858="","",INDEX(CARTAO_COMPRAS!$D:$D,INT((ROW()-2)/20)+2))</f>
        <v/>
      </c>
      <c r="D10858" s="0" t="str">
        <f aca="false">IF($A10858="","",INDEX(CARTAO_COMPRAS!$E:$E,INT((ROW()-2)/20)+2))</f>
        <v/>
      </c>
      <c r="E10858" s="0" t="str">
        <f aca="false">IF($A10858="","",INDEX(CARTAO_COMPRAS!$H:$H,INT((ROW()-2)/20)+2)+MOD(ROW()-2,20))</f>
        <v/>
      </c>
      <c r="F10858" s="0" t="str">
        <f aca="false">IF($A10858="","",INDEX(CARTAO_COMPRAS!$G:$G,INT((ROW()-2)/20)+2))</f>
        <v/>
      </c>
      <c r="G10858" s="5" t="str">
        <f aca="false">IF($A10858="","",INDEX(CARTAO_COMPRAS!$I:$I,INT((ROW()-2)/20)+2))</f>
        <v/>
      </c>
      <c r="H10858" s="4" t="str">
        <f aca="false">IF($A10858="","",EDATE(INDEX(CARTAO_COMPRAS!$J:$J,INT((ROW()-2)/20)+2),MOD(ROW()-2,20)))</f>
        <v/>
      </c>
      <c r="I10858" s="4" t="str">
        <f aca="false">IF($H10858="","",$H10858-WEEKDAY($H10858,2)+1)</f>
        <v/>
      </c>
      <c r="J10858" s="4" t="str">
        <f aca="false">IF($I10858="","",$I10858+6)</f>
        <v/>
      </c>
      <c r="K10858" s="6" t="str">
        <f aca="false">IF($H10858="","",DATE(YEAR($H10858),MONTH($H10858),1))</f>
        <v/>
      </c>
      <c r="L10858" s="0" t="str">
        <f aca="false">IF($A10858="","",INDEX(CARTAO_COMPRAS!$K:$K,INT((ROW()-2)/20)+2))</f>
        <v/>
      </c>
      <c r="M10858" s="0" t="str">
        <f aca="false">IF($A10858="","","Compra no cartão")</f>
        <v/>
      </c>
    </row>
    <row r="10859" customFormat="false" ht="13.5" hidden="false" customHeight="false" outlineLevel="0" collapsed="false">
      <c r="A10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59" s="0" t="str">
        <f aca="false">IF($A10859="","",INDEX(CARTAO_COMPRAS!$C:$C,INT((ROW()-2)/20)+2))</f>
        <v/>
      </c>
      <c r="C10859" s="0" t="str">
        <f aca="false">IF($A10859="","",INDEX(CARTAO_COMPRAS!$D:$D,INT((ROW()-2)/20)+2))</f>
        <v/>
      </c>
      <c r="D10859" s="0" t="str">
        <f aca="false">IF($A10859="","",INDEX(CARTAO_COMPRAS!$E:$E,INT((ROW()-2)/20)+2))</f>
        <v/>
      </c>
      <c r="E10859" s="0" t="str">
        <f aca="false">IF($A10859="","",INDEX(CARTAO_COMPRAS!$H:$H,INT((ROW()-2)/20)+2)+MOD(ROW()-2,20))</f>
        <v/>
      </c>
      <c r="F10859" s="0" t="str">
        <f aca="false">IF($A10859="","",INDEX(CARTAO_COMPRAS!$G:$G,INT((ROW()-2)/20)+2))</f>
        <v/>
      </c>
      <c r="G10859" s="5" t="str">
        <f aca="false">IF($A10859="","",INDEX(CARTAO_COMPRAS!$I:$I,INT((ROW()-2)/20)+2))</f>
        <v/>
      </c>
      <c r="H10859" s="4" t="str">
        <f aca="false">IF($A10859="","",EDATE(INDEX(CARTAO_COMPRAS!$J:$J,INT((ROW()-2)/20)+2),MOD(ROW()-2,20)))</f>
        <v/>
      </c>
      <c r="I10859" s="4" t="str">
        <f aca="false">IF($H10859="","",$H10859-WEEKDAY($H10859,2)+1)</f>
        <v/>
      </c>
      <c r="J10859" s="4" t="str">
        <f aca="false">IF($I10859="","",$I10859+6)</f>
        <v/>
      </c>
      <c r="K10859" s="6" t="str">
        <f aca="false">IF($H10859="","",DATE(YEAR($H10859),MONTH($H10859),1))</f>
        <v/>
      </c>
      <c r="L10859" s="0" t="str">
        <f aca="false">IF($A10859="","",INDEX(CARTAO_COMPRAS!$K:$K,INT((ROW()-2)/20)+2))</f>
        <v/>
      </c>
      <c r="M10859" s="0" t="str">
        <f aca="false">IF($A10859="","","Compra no cartão")</f>
        <v/>
      </c>
    </row>
    <row r="10860" customFormat="false" ht="13.5" hidden="false" customHeight="false" outlineLevel="0" collapsed="false">
      <c r="A10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0" s="0" t="str">
        <f aca="false">IF($A10860="","",INDEX(CARTAO_COMPRAS!$C:$C,INT((ROW()-2)/20)+2))</f>
        <v/>
      </c>
      <c r="C10860" s="0" t="str">
        <f aca="false">IF($A10860="","",INDEX(CARTAO_COMPRAS!$D:$D,INT((ROW()-2)/20)+2))</f>
        <v/>
      </c>
      <c r="D10860" s="0" t="str">
        <f aca="false">IF($A10860="","",INDEX(CARTAO_COMPRAS!$E:$E,INT((ROW()-2)/20)+2))</f>
        <v/>
      </c>
      <c r="E10860" s="0" t="str">
        <f aca="false">IF($A10860="","",INDEX(CARTAO_COMPRAS!$H:$H,INT((ROW()-2)/20)+2)+MOD(ROW()-2,20))</f>
        <v/>
      </c>
      <c r="F10860" s="0" t="str">
        <f aca="false">IF($A10860="","",INDEX(CARTAO_COMPRAS!$G:$G,INT((ROW()-2)/20)+2))</f>
        <v/>
      </c>
      <c r="G10860" s="5" t="str">
        <f aca="false">IF($A10860="","",INDEX(CARTAO_COMPRAS!$I:$I,INT((ROW()-2)/20)+2))</f>
        <v/>
      </c>
      <c r="H10860" s="4" t="str">
        <f aca="false">IF($A10860="","",EDATE(INDEX(CARTAO_COMPRAS!$J:$J,INT((ROW()-2)/20)+2),MOD(ROW()-2,20)))</f>
        <v/>
      </c>
      <c r="I10860" s="4" t="str">
        <f aca="false">IF($H10860="","",$H10860-WEEKDAY($H10860,2)+1)</f>
        <v/>
      </c>
      <c r="J10860" s="4" t="str">
        <f aca="false">IF($I10860="","",$I10860+6)</f>
        <v/>
      </c>
      <c r="K10860" s="6" t="str">
        <f aca="false">IF($H10860="","",DATE(YEAR($H10860),MONTH($H10860),1))</f>
        <v/>
      </c>
      <c r="L10860" s="0" t="str">
        <f aca="false">IF($A10860="","",INDEX(CARTAO_COMPRAS!$K:$K,INT((ROW()-2)/20)+2))</f>
        <v/>
      </c>
      <c r="M10860" s="0" t="str">
        <f aca="false">IF($A10860="","","Compra no cartão")</f>
        <v/>
      </c>
    </row>
    <row r="10861" customFormat="false" ht="13.5" hidden="false" customHeight="false" outlineLevel="0" collapsed="false">
      <c r="A10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1" s="0" t="str">
        <f aca="false">IF($A10861="","",INDEX(CARTAO_COMPRAS!$C:$C,INT((ROW()-2)/20)+2))</f>
        <v/>
      </c>
      <c r="C10861" s="0" t="str">
        <f aca="false">IF($A10861="","",INDEX(CARTAO_COMPRAS!$D:$D,INT((ROW()-2)/20)+2))</f>
        <v/>
      </c>
      <c r="D10861" s="0" t="str">
        <f aca="false">IF($A10861="","",INDEX(CARTAO_COMPRAS!$E:$E,INT((ROW()-2)/20)+2))</f>
        <v/>
      </c>
      <c r="E10861" s="0" t="str">
        <f aca="false">IF($A10861="","",INDEX(CARTAO_COMPRAS!$H:$H,INT((ROW()-2)/20)+2)+MOD(ROW()-2,20))</f>
        <v/>
      </c>
      <c r="F10861" s="0" t="str">
        <f aca="false">IF($A10861="","",INDEX(CARTAO_COMPRAS!$G:$G,INT((ROW()-2)/20)+2))</f>
        <v/>
      </c>
      <c r="G10861" s="5" t="str">
        <f aca="false">IF($A10861="","",INDEX(CARTAO_COMPRAS!$I:$I,INT((ROW()-2)/20)+2))</f>
        <v/>
      </c>
      <c r="H10861" s="4" t="str">
        <f aca="false">IF($A10861="","",EDATE(INDEX(CARTAO_COMPRAS!$J:$J,INT((ROW()-2)/20)+2),MOD(ROW()-2,20)))</f>
        <v/>
      </c>
      <c r="I10861" s="4" t="str">
        <f aca="false">IF($H10861="","",$H10861-WEEKDAY($H10861,2)+1)</f>
        <v/>
      </c>
      <c r="J10861" s="4" t="str">
        <f aca="false">IF($I10861="","",$I10861+6)</f>
        <v/>
      </c>
      <c r="K10861" s="6" t="str">
        <f aca="false">IF($H10861="","",DATE(YEAR($H10861),MONTH($H10861),1))</f>
        <v/>
      </c>
      <c r="L10861" s="0" t="str">
        <f aca="false">IF($A10861="","",INDEX(CARTAO_COMPRAS!$K:$K,INT((ROW()-2)/20)+2))</f>
        <v/>
      </c>
      <c r="M10861" s="0" t="str">
        <f aca="false">IF($A10861="","","Compra no cartão")</f>
        <v/>
      </c>
    </row>
    <row r="10862" customFormat="false" ht="13.5" hidden="false" customHeight="false" outlineLevel="0" collapsed="false">
      <c r="A108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2" s="0" t="str">
        <f aca="false">IF($A10862="","",INDEX(CARTAO_COMPRAS!$C:$C,INT((ROW()-2)/20)+2))</f>
        <v/>
      </c>
      <c r="C10862" s="0" t="str">
        <f aca="false">IF($A10862="","",INDEX(CARTAO_COMPRAS!$D:$D,INT((ROW()-2)/20)+2))</f>
        <v/>
      </c>
      <c r="D10862" s="0" t="str">
        <f aca="false">IF($A10862="","",INDEX(CARTAO_COMPRAS!$E:$E,INT((ROW()-2)/20)+2))</f>
        <v/>
      </c>
      <c r="E10862" s="0" t="str">
        <f aca="false">IF($A10862="","",INDEX(CARTAO_COMPRAS!$H:$H,INT((ROW()-2)/20)+2)+MOD(ROW()-2,20))</f>
        <v/>
      </c>
      <c r="F10862" s="0" t="str">
        <f aca="false">IF($A10862="","",INDEX(CARTAO_COMPRAS!$G:$G,INT((ROW()-2)/20)+2))</f>
        <v/>
      </c>
      <c r="G10862" s="5" t="str">
        <f aca="false">IF($A10862="","",INDEX(CARTAO_COMPRAS!$I:$I,INT((ROW()-2)/20)+2))</f>
        <v/>
      </c>
      <c r="H10862" s="4" t="str">
        <f aca="false">IF($A10862="","",EDATE(INDEX(CARTAO_COMPRAS!$J:$J,INT((ROW()-2)/20)+2),MOD(ROW()-2,20)))</f>
        <v/>
      </c>
      <c r="I10862" s="4" t="str">
        <f aca="false">IF($H10862="","",$H10862-WEEKDAY($H10862,2)+1)</f>
        <v/>
      </c>
      <c r="J10862" s="4" t="str">
        <f aca="false">IF($I10862="","",$I10862+6)</f>
        <v/>
      </c>
      <c r="K10862" s="6" t="str">
        <f aca="false">IF($H10862="","",DATE(YEAR($H10862),MONTH($H10862),1))</f>
        <v/>
      </c>
      <c r="L10862" s="0" t="str">
        <f aca="false">IF($A10862="","",INDEX(CARTAO_COMPRAS!$K:$K,INT((ROW()-2)/20)+2))</f>
        <v/>
      </c>
      <c r="M10862" s="0" t="str">
        <f aca="false">IF($A10862="","","Compra no cartão")</f>
        <v/>
      </c>
    </row>
    <row r="10863" customFormat="false" ht="13.5" hidden="false" customHeight="false" outlineLevel="0" collapsed="false">
      <c r="A10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3" s="0" t="str">
        <f aca="false">IF($A10863="","",INDEX(CARTAO_COMPRAS!$C:$C,INT((ROW()-2)/20)+2))</f>
        <v/>
      </c>
      <c r="C10863" s="0" t="str">
        <f aca="false">IF($A10863="","",INDEX(CARTAO_COMPRAS!$D:$D,INT((ROW()-2)/20)+2))</f>
        <v/>
      </c>
      <c r="D10863" s="0" t="str">
        <f aca="false">IF($A10863="","",INDEX(CARTAO_COMPRAS!$E:$E,INT((ROW()-2)/20)+2))</f>
        <v/>
      </c>
      <c r="E10863" s="0" t="str">
        <f aca="false">IF($A10863="","",INDEX(CARTAO_COMPRAS!$H:$H,INT((ROW()-2)/20)+2)+MOD(ROW()-2,20))</f>
        <v/>
      </c>
      <c r="F10863" s="0" t="str">
        <f aca="false">IF($A10863="","",INDEX(CARTAO_COMPRAS!$G:$G,INT((ROW()-2)/20)+2))</f>
        <v/>
      </c>
      <c r="G10863" s="5" t="str">
        <f aca="false">IF($A10863="","",INDEX(CARTAO_COMPRAS!$I:$I,INT((ROW()-2)/20)+2))</f>
        <v/>
      </c>
      <c r="H10863" s="4" t="str">
        <f aca="false">IF($A10863="","",EDATE(INDEX(CARTAO_COMPRAS!$J:$J,INT((ROW()-2)/20)+2),MOD(ROW()-2,20)))</f>
        <v/>
      </c>
      <c r="I10863" s="4" t="str">
        <f aca="false">IF($H10863="","",$H10863-WEEKDAY($H10863,2)+1)</f>
        <v/>
      </c>
      <c r="J10863" s="4" t="str">
        <f aca="false">IF($I10863="","",$I10863+6)</f>
        <v/>
      </c>
      <c r="K10863" s="6" t="str">
        <f aca="false">IF($H10863="","",DATE(YEAR($H10863),MONTH($H10863),1))</f>
        <v/>
      </c>
      <c r="L10863" s="0" t="str">
        <f aca="false">IF($A10863="","",INDEX(CARTAO_COMPRAS!$K:$K,INT((ROW()-2)/20)+2))</f>
        <v/>
      </c>
      <c r="M10863" s="0" t="str">
        <f aca="false">IF($A10863="","","Compra no cartão")</f>
        <v/>
      </c>
    </row>
    <row r="10864" customFormat="false" ht="13.5" hidden="false" customHeight="false" outlineLevel="0" collapsed="false">
      <c r="A10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4" s="0" t="str">
        <f aca="false">IF($A10864="","",INDEX(CARTAO_COMPRAS!$C:$C,INT((ROW()-2)/20)+2))</f>
        <v/>
      </c>
      <c r="C10864" s="0" t="str">
        <f aca="false">IF($A10864="","",INDEX(CARTAO_COMPRAS!$D:$D,INT((ROW()-2)/20)+2))</f>
        <v/>
      </c>
      <c r="D10864" s="0" t="str">
        <f aca="false">IF($A10864="","",INDEX(CARTAO_COMPRAS!$E:$E,INT((ROW()-2)/20)+2))</f>
        <v/>
      </c>
      <c r="E10864" s="0" t="str">
        <f aca="false">IF($A10864="","",INDEX(CARTAO_COMPRAS!$H:$H,INT((ROW()-2)/20)+2)+MOD(ROW()-2,20))</f>
        <v/>
      </c>
      <c r="F10864" s="0" t="str">
        <f aca="false">IF($A10864="","",INDEX(CARTAO_COMPRAS!$G:$G,INT((ROW()-2)/20)+2))</f>
        <v/>
      </c>
      <c r="G10864" s="5" t="str">
        <f aca="false">IF($A10864="","",INDEX(CARTAO_COMPRAS!$I:$I,INT((ROW()-2)/20)+2))</f>
        <v/>
      </c>
      <c r="H10864" s="4" t="str">
        <f aca="false">IF($A10864="","",EDATE(INDEX(CARTAO_COMPRAS!$J:$J,INT((ROW()-2)/20)+2),MOD(ROW()-2,20)))</f>
        <v/>
      </c>
      <c r="I10864" s="4" t="str">
        <f aca="false">IF($H10864="","",$H10864-WEEKDAY($H10864,2)+1)</f>
        <v/>
      </c>
      <c r="J10864" s="4" t="str">
        <f aca="false">IF($I10864="","",$I10864+6)</f>
        <v/>
      </c>
      <c r="K10864" s="6" t="str">
        <f aca="false">IF($H10864="","",DATE(YEAR($H10864),MONTH($H10864),1))</f>
        <v/>
      </c>
      <c r="L10864" s="0" t="str">
        <f aca="false">IF($A10864="","",INDEX(CARTAO_COMPRAS!$K:$K,INT((ROW()-2)/20)+2))</f>
        <v/>
      </c>
      <c r="M10864" s="0" t="str">
        <f aca="false">IF($A10864="","","Compra no cartão")</f>
        <v/>
      </c>
    </row>
    <row r="10865" customFormat="false" ht="13.5" hidden="false" customHeight="false" outlineLevel="0" collapsed="false">
      <c r="A10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5" s="0" t="str">
        <f aca="false">IF($A10865="","",INDEX(CARTAO_COMPRAS!$C:$C,INT((ROW()-2)/20)+2))</f>
        <v/>
      </c>
      <c r="C10865" s="0" t="str">
        <f aca="false">IF($A10865="","",INDEX(CARTAO_COMPRAS!$D:$D,INT((ROW()-2)/20)+2))</f>
        <v/>
      </c>
      <c r="D10865" s="0" t="str">
        <f aca="false">IF($A10865="","",INDEX(CARTAO_COMPRAS!$E:$E,INT((ROW()-2)/20)+2))</f>
        <v/>
      </c>
      <c r="E10865" s="0" t="str">
        <f aca="false">IF($A10865="","",INDEX(CARTAO_COMPRAS!$H:$H,INT((ROW()-2)/20)+2)+MOD(ROW()-2,20))</f>
        <v/>
      </c>
      <c r="F10865" s="0" t="str">
        <f aca="false">IF($A10865="","",INDEX(CARTAO_COMPRAS!$G:$G,INT((ROW()-2)/20)+2))</f>
        <v/>
      </c>
      <c r="G10865" s="5" t="str">
        <f aca="false">IF($A10865="","",INDEX(CARTAO_COMPRAS!$I:$I,INT((ROW()-2)/20)+2))</f>
        <v/>
      </c>
      <c r="H10865" s="4" t="str">
        <f aca="false">IF($A10865="","",EDATE(INDEX(CARTAO_COMPRAS!$J:$J,INT((ROW()-2)/20)+2),MOD(ROW()-2,20)))</f>
        <v/>
      </c>
      <c r="I10865" s="4" t="str">
        <f aca="false">IF($H10865="","",$H10865-WEEKDAY($H10865,2)+1)</f>
        <v/>
      </c>
      <c r="J10865" s="4" t="str">
        <f aca="false">IF($I10865="","",$I10865+6)</f>
        <v/>
      </c>
      <c r="K10865" s="6" t="str">
        <f aca="false">IF($H10865="","",DATE(YEAR($H10865),MONTH($H10865),1))</f>
        <v/>
      </c>
      <c r="L10865" s="0" t="str">
        <f aca="false">IF($A10865="","",INDEX(CARTAO_COMPRAS!$K:$K,INT((ROW()-2)/20)+2))</f>
        <v/>
      </c>
      <c r="M10865" s="0" t="str">
        <f aca="false">IF($A10865="","","Compra no cartão")</f>
        <v/>
      </c>
    </row>
    <row r="10866" customFormat="false" ht="13.5" hidden="false" customHeight="false" outlineLevel="0" collapsed="false">
      <c r="A10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6" s="0" t="str">
        <f aca="false">IF($A10866="","",INDEX(CARTAO_COMPRAS!$C:$C,INT((ROW()-2)/20)+2))</f>
        <v/>
      </c>
      <c r="C10866" s="0" t="str">
        <f aca="false">IF($A10866="","",INDEX(CARTAO_COMPRAS!$D:$D,INT((ROW()-2)/20)+2))</f>
        <v/>
      </c>
      <c r="D10866" s="0" t="str">
        <f aca="false">IF($A10866="","",INDEX(CARTAO_COMPRAS!$E:$E,INT((ROW()-2)/20)+2))</f>
        <v/>
      </c>
      <c r="E10866" s="0" t="str">
        <f aca="false">IF($A10866="","",INDEX(CARTAO_COMPRAS!$H:$H,INT((ROW()-2)/20)+2)+MOD(ROW()-2,20))</f>
        <v/>
      </c>
      <c r="F10866" s="0" t="str">
        <f aca="false">IF($A10866="","",INDEX(CARTAO_COMPRAS!$G:$G,INT((ROW()-2)/20)+2))</f>
        <v/>
      </c>
      <c r="G10866" s="5" t="str">
        <f aca="false">IF($A10866="","",INDEX(CARTAO_COMPRAS!$I:$I,INT((ROW()-2)/20)+2))</f>
        <v/>
      </c>
      <c r="H10866" s="4" t="str">
        <f aca="false">IF($A10866="","",EDATE(INDEX(CARTAO_COMPRAS!$J:$J,INT((ROW()-2)/20)+2),MOD(ROW()-2,20)))</f>
        <v/>
      </c>
      <c r="I10866" s="4" t="str">
        <f aca="false">IF($H10866="","",$H10866-WEEKDAY($H10866,2)+1)</f>
        <v/>
      </c>
      <c r="J10866" s="4" t="str">
        <f aca="false">IF($I10866="","",$I10866+6)</f>
        <v/>
      </c>
      <c r="K10866" s="6" t="str">
        <f aca="false">IF($H10866="","",DATE(YEAR($H10866),MONTH($H10866),1))</f>
        <v/>
      </c>
      <c r="L10866" s="0" t="str">
        <f aca="false">IF($A10866="","",INDEX(CARTAO_COMPRAS!$K:$K,INT((ROW()-2)/20)+2))</f>
        <v/>
      </c>
      <c r="M10866" s="0" t="str">
        <f aca="false">IF($A10866="","","Compra no cartão")</f>
        <v/>
      </c>
    </row>
    <row r="10867" customFormat="false" ht="13.5" hidden="false" customHeight="false" outlineLevel="0" collapsed="false">
      <c r="A10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7" s="0" t="str">
        <f aca="false">IF($A10867="","",INDEX(CARTAO_COMPRAS!$C:$C,INT((ROW()-2)/20)+2))</f>
        <v/>
      </c>
      <c r="C10867" s="0" t="str">
        <f aca="false">IF($A10867="","",INDEX(CARTAO_COMPRAS!$D:$D,INT((ROW()-2)/20)+2))</f>
        <v/>
      </c>
      <c r="D10867" s="0" t="str">
        <f aca="false">IF($A10867="","",INDEX(CARTAO_COMPRAS!$E:$E,INT((ROW()-2)/20)+2))</f>
        <v/>
      </c>
      <c r="E10867" s="0" t="str">
        <f aca="false">IF($A10867="","",INDEX(CARTAO_COMPRAS!$H:$H,INT((ROW()-2)/20)+2)+MOD(ROW()-2,20))</f>
        <v/>
      </c>
      <c r="F10867" s="0" t="str">
        <f aca="false">IF($A10867="","",INDEX(CARTAO_COMPRAS!$G:$G,INT((ROW()-2)/20)+2))</f>
        <v/>
      </c>
      <c r="G10867" s="5" t="str">
        <f aca="false">IF($A10867="","",INDEX(CARTAO_COMPRAS!$I:$I,INT((ROW()-2)/20)+2))</f>
        <v/>
      </c>
      <c r="H10867" s="4" t="str">
        <f aca="false">IF($A10867="","",EDATE(INDEX(CARTAO_COMPRAS!$J:$J,INT((ROW()-2)/20)+2),MOD(ROW()-2,20)))</f>
        <v/>
      </c>
      <c r="I10867" s="4" t="str">
        <f aca="false">IF($H10867="","",$H10867-WEEKDAY($H10867,2)+1)</f>
        <v/>
      </c>
      <c r="J10867" s="4" t="str">
        <f aca="false">IF($I10867="","",$I10867+6)</f>
        <v/>
      </c>
      <c r="K10867" s="6" t="str">
        <f aca="false">IF($H10867="","",DATE(YEAR($H10867),MONTH($H10867),1))</f>
        <v/>
      </c>
      <c r="L10867" s="0" t="str">
        <f aca="false">IF($A10867="","",INDEX(CARTAO_COMPRAS!$K:$K,INT((ROW()-2)/20)+2))</f>
        <v/>
      </c>
      <c r="M10867" s="0" t="str">
        <f aca="false">IF($A10867="","","Compra no cartão")</f>
        <v/>
      </c>
    </row>
    <row r="10868" customFormat="false" ht="13.5" hidden="false" customHeight="false" outlineLevel="0" collapsed="false">
      <c r="A10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8" s="0" t="str">
        <f aca="false">IF($A10868="","",INDEX(CARTAO_COMPRAS!$C:$C,INT((ROW()-2)/20)+2))</f>
        <v/>
      </c>
      <c r="C10868" s="0" t="str">
        <f aca="false">IF($A10868="","",INDEX(CARTAO_COMPRAS!$D:$D,INT((ROW()-2)/20)+2))</f>
        <v/>
      </c>
      <c r="D10868" s="0" t="str">
        <f aca="false">IF($A10868="","",INDEX(CARTAO_COMPRAS!$E:$E,INT((ROW()-2)/20)+2))</f>
        <v/>
      </c>
      <c r="E10868" s="0" t="str">
        <f aca="false">IF($A10868="","",INDEX(CARTAO_COMPRAS!$H:$H,INT((ROW()-2)/20)+2)+MOD(ROW()-2,20))</f>
        <v/>
      </c>
      <c r="F10868" s="0" t="str">
        <f aca="false">IF($A10868="","",INDEX(CARTAO_COMPRAS!$G:$G,INT((ROW()-2)/20)+2))</f>
        <v/>
      </c>
      <c r="G10868" s="5" t="str">
        <f aca="false">IF($A10868="","",INDEX(CARTAO_COMPRAS!$I:$I,INT((ROW()-2)/20)+2))</f>
        <v/>
      </c>
      <c r="H10868" s="4" t="str">
        <f aca="false">IF($A10868="","",EDATE(INDEX(CARTAO_COMPRAS!$J:$J,INT((ROW()-2)/20)+2),MOD(ROW()-2,20)))</f>
        <v/>
      </c>
      <c r="I10868" s="4" t="str">
        <f aca="false">IF($H10868="","",$H10868-WEEKDAY($H10868,2)+1)</f>
        <v/>
      </c>
      <c r="J10868" s="4" t="str">
        <f aca="false">IF($I10868="","",$I10868+6)</f>
        <v/>
      </c>
      <c r="K10868" s="6" t="str">
        <f aca="false">IF($H10868="","",DATE(YEAR($H10868),MONTH($H10868),1))</f>
        <v/>
      </c>
      <c r="L10868" s="0" t="str">
        <f aca="false">IF($A10868="","",INDEX(CARTAO_COMPRAS!$K:$K,INT((ROW()-2)/20)+2))</f>
        <v/>
      </c>
      <c r="M10868" s="0" t="str">
        <f aca="false">IF($A10868="","","Compra no cartão")</f>
        <v/>
      </c>
    </row>
    <row r="10869" customFormat="false" ht="13.5" hidden="false" customHeight="false" outlineLevel="0" collapsed="false">
      <c r="A10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69" s="0" t="str">
        <f aca="false">IF($A10869="","",INDEX(CARTAO_COMPRAS!$C:$C,INT((ROW()-2)/20)+2))</f>
        <v/>
      </c>
      <c r="C10869" s="0" t="str">
        <f aca="false">IF($A10869="","",INDEX(CARTAO_COMPRAS!$D:$D,INT((ROW()-2)/20)+2))</f>
        <v/>
      </c>
      <c r="D10869" s="0" t="str">
        <f aca="false">IF($A10869="","",INDEX(CARTAO_COMPRAS!$E:$E,INT((ROW()-2)/20)+2))</f>
        <v/>
      </c>
      <c r="E10869" s="0" t="str">
        <f aca="false">IF($A10869="","",INDEX(CARTAO_COMPRAS!$H:$H,INT((ROW()-2)/20)+2)+MOD(ROW()-2,20))</f>
        <v/>
      </c>
      <c r="F10869" s="0" t="str">
        <f aca="false">IF($A10869="","",INDEX(CARTAO_COMPRAS!$G:$G,INT((ROW()-2)/20)+2))</f>
        <v/>
      </c>
      <c r="G10869" s="5" t="str">
        <f aca="false">IF($A10869="","",INDEX(CARTAO_COMPRAS!$I:$I,INT((ROW()-2)/20)+2))</f>
        <v/>
      </c>
      <c r="H10869" s="4" t="str">
        <f aca="false">IF($A10869="","",EDATE(INDEX(CARTAO_COMPRAS!$J:$J,INT((ROW()-2)/20)+2),MOD(ROW()-2,20)))</f>
        <v/>
      </c>
      <c r="I10869" s="4" t="str">
        <f aca="false">IF($H10869="","",$H10869-WEEKDAY($H10869,2)+1)</f>
        <v/>
      </c>
      <c r="J10869" s="4" t="str">
        <f aca="false">IF($I10869="","",$I10869+6)</f>
        <v/>
      </c>
      <c r="K10869" s="6" t="str">
        <f aca="false">IF($H10869="","",DATE(YEAR($H10869),MONTH($H10869),1))</f>
        <v/>
      </c>
      <c r="L10869" s="0" t="str">
        <f aca="false">IF($A10869="","",INDEX(CARTAO_COMPRAS!$K:$K,INT((ROW()-2)/20)+2))</f>
        <v/>
      </c>
      <c r="M10869" s="0" t="str">
        <f aca="false">IF($A10869="","","Compra no cartão")</f>
        <v/>
      </c>
    </row>
    <row r="10870" customFormat="false" ht="13.5" hidden="false" customHeight="false" outlineLevel="0" collapsed="false">
      <c r="A10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0" s="0" t="str">
        <f aca="false">IF($A10870="","",INDEX(CARTAO_COMPRAS!$C:$C,INT((ROW()-2)/20)+2))</f>
        <v/>
      </c>
      <c r="C10870" s="0" t="str">
        <f aca="false">IF($A10870="","",INDEX(CARTAO_COMPRAS!$D:$D,INT((ROW()-2)/20)+2))</f>
        <v/>
      </c>
      <c r="D10870" s="0" t="str">
        <f aca="false">IF($A10870="","",INDEX(CARTAO_COMPRAS!$E:$E,INT((ROW()-2)/20)+2))</f>
        <v/>
      </c>
      <c r="E10870" s="0" t="str">
        <f aca="false">IF($A10870="","",INDEX(CARTAO_COMPRAS!$H:$H,INT((ROW()-2)/20)+2)+MOD(ROW()-2,20))</f>
        <v/>
      </c>
      <c r="F10870" s="0" t="str">
        <f aca="false">IF($A10870="","",INDEX(CARTAO_COMPRAS!$G:$G,INT((ROW()-2)/20)+2))</f>
        <v/>
      </c>
      <c r="G10870" s="5" t="str">
        <f aca="false">IF($A10870="","",INDEX(CARTAO_COMPRAS!$I:$I,INT((ROW()-2)/20)+2))</f>
        <v/>
      </c>
      <c r="H10870" s="4" t="str">
        <f aca="false">IF($A10870="","",EDATE(INDEX(CARTAO_COMPRAS!$J:$J,INT((ROW()-2)/20)+2),MOD(ROW()-2,20)))</f>
        <v/>
      </c>
      <c r="I10870" s="4" t="str">
        <f aca="false">IF($H10870="","",$H10870-WEEKDAY($H10870,2)+1)</f>
        <v/>
      </c>
      <c r="J10870" s="4" t="str">
        <f aca="false">IF($I10870="","",$I10870+6)</f>
        <v/>
      </c>
      <c r="K10870" s="6" t="str">
        <f aca="false">IF($H10870="","",DATE(YEAR($H10870),MONTH($H10870),1))</f>
        <v/>
      </c>
      <c r="L10870" s="0" t="str">
        <f aca="false">IF($A10870="","",INDEX(CARTAO_COMPRAS!$K:$K,INT((ROW()-2)/20)+2))</f>
        <v/>
      </c>
      <c r="M10870" s="0" t="str">
        <f aca="false">IF($A10870="","","Compra no cartão")</f>
        <v/>
      </c>
    </row>
    <row r="10871" customFormat="false" ht="13.5" hidden="false" customHeight="false" outlineLevel="0" collapsed="false">
      <c r="A10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1" s="0" t="str">
        <f aca="false">IF($A10871="","",INDEX(CARTAO_COMPRAS!$C:$C,INT((ROW()-2)/20)+2))</f>
        <v/>
      </c>
      <c r="C10871" s="0" t="str">
        <f aca="false">IF($A10871="","",INDEX(CARTAO_COMPRAS!$D:$D,INT((ROW()-2)/20)+2))</f>
        <v/>
      </c>
      <c r="D10871" s="0" t="str">
        <f aca="false">IF($A10871="","",INDEX(CARTAO_COMPRAS!$E:$E,INT((ROW()-2)/20)+2))</f>
        <v/>
      </c>
      <c r="E10871" s="0" t="str">
        <f aca="false">IF($A10871="","",INDEX(CARTAO_COMPRAS!$H:$H,INT((ROW()-2)/20)+2)+MOD(ROW()-2,20))</f>
        <v/>
      </c>
      <c r="F10871" s="0" t="str">
        <f aca="false">IF($A10871="","",INDEX(CARTAO_COMPRAS!$G:$G,INT((ROW()-2)/20)+2))</f>
        <v/>
      </c>
      <c r="G10871" s="5" t="str">
        <f aca="false">IF($A10871="","",INDEX(CARTAO_COMPRAS!$I:$I,INT((ROW()-2)/20)+2))</f>
        <v/>
      </c>
      <c r="H10871" s="4" t="str">
        <f aca="false">IF($A10871="","",EDATE(INDEX(CARTAO_COMPRAS!$J:$J,INT((ROW()-2)/20)+2),MOD(ROW()-2,20)))</f>
        <v/>
      </c>
      <c r="I10871" s="4" t="str">
        <f aca="false">IF($H10871="","",$H10871-WEEKDAY($H10871,2)+1)</f>
        <v/>
      </c>
      <c r="J10871" s="4" t="str">
        <f aca="false">IF($I10871="","",$I10871+6)</f>
        <v/>
      </c>
      <c r="K10871" s="6" t="str">
        <f aca="false">IF($H10871="","",DATE(YEAR($H10871),MONTH($H10871),1))</f>
        <v/>
      </c>
      <c r="L10871" s="0" t="str">
        <f aca="false">IF($A10871="","",INDEX(CARTAO_COMPRAS!$K:$K,INT((ROW()-2)/20)+2))</f>
        <v/>
      </c>
      <c r="M10871" s="0" t="str">
        <f aca="false">IF($A10871="","","Compra no cartão")</f>
        <v/>
      </c>
    </row>
    <row r="10872" customFormat="false" ht="13.5" hidden="false" customHeight="false" outlineLevel="0" collapsed="false">
      <c r="A10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2" s="0" t="str">
        <f aca="false">IF($A10872="","",INDEX(CARTAO_COMPRAS!$C:$C,INT((ROW()-2)/20)+2))</f>
        <v/>
      </c>
      <c r="C10872" s="0" t="str">
        <f aca="false">IF($A10872="","",INDEX(CARTAO_COMPRAS!$D:$D,INT((ROW()-2)/20)+2))</f>
        <v/>
      </c>
      <c r="D10872" s="0" t="str">
        <f aca="false">IF($A10872="","",INDEX(CARTAO_COMPRAS!$E:$E,INT((ROW()-2)/20)+2))</f>
        <v/>
      </c>
      <c r="E10872" s="0" t="str">
        <f aca="false">IF($A10872="","",INDEX(CARTAO_COMPRAS!$H:$H,INT((ROW()-2)/20)+2)+MOD(ROW()-2,20))</f>
        <v/>
      </c>
      <c r="F10872" s="0" t="str">
        <f aca="false">IF($A10872="","",INDEX(CARTAO_COMPRAS!$G:$G,INT((ROW()-2)/20)+2))</f>
        <v/>
      </c>
      <c r="G10872" s="5" t="str">
        <f aca="false">IF($A10872="","",INDEX(CARTAO_COMPRAS!$I:$I,INT((ROW()-2)/20)+2))</f>
        <v/>
      </c>
      <c r="H10872" s="4" t="str">
        <f aca="false">IF($A10872="","",EDATE(INDEX(CARTAO_COMPRAS!$J:$J,INT((ROW()-2)/20)+2),MOD(ROW()-2,20)))</f>
        <v/>
      </c>
      <c r="I10872" s="4" t="str">
        <f aca="false">IF($H10872="","",$H10872-WEEKDAY($H10872,2)+1)</f>
        <v/>
      </c>
      <c r="J10872" s="4" t="str">
        <f aca="false">IF($I10872="","",$I10872+6)</f>
        <v/>
      </c>
      <c r="K10872" s="6" t="str">
        <f aca="false">IF($H10872="","",DATE(YEAR($H10872),MONTH($H10872),1))</f>
        <v/>
      </c>
      <c r="L10872" s="0" t="str">
        <f aca="false">IF($A10872="","",INDEX(CARTAO_COMPRAS!$K:$K,INT((ROW()-2)/20)+2))</f>
        <v/>
      </c>
      <c r="M10872" s="0" t="str">
        <f aca="false">IF($A10872="","","Compra no cartão")</f>
        <v/>
      </c>
    </row>
    <row r="10873" customFormat="false" ht="13.5" hidden="false" customHeight="false" outlineLevel="0" collapsed="false">
      <c r="A10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3" s="0" t="str">
        <f aca="false">IF($A10873="","",INDEX(CARTAO_COMPRAS!$C:$C,INT((ROW()-2)/20)+2))</f>
        <v/>
      </c>
      <c r="C10873" s="0" t="str">
        <f aca="false">IF($A10873="","",INDEX(CARTAO_COMPRAS!$D:$D,INT((ROW()-2)/20)+2))</f>
        <v/>
      </c>
      <c r="D10873" s="0" t="str">
        <f aca="false">IF($A10873="","",INDEX(CARTAO_COMPRAS!$E:$E,INT((ROW()-2)/20)+2))</f>
        <v/>
      </c>
      <c r="E10873" s="0" t="str">
        <f aca="false">IF($A10873="","",INDEX(CARTAO_COMPRAS!$H:$H,INT((ROW()-2)/20)+2)+MOD(ROW()-2,20))</f>
        <v/>
      </c>
      <c r="F10873" s="0" t="str">
        <f aca="false">IF($A10873="","",INDEX(CARTAO_COMPRAS!$G:$G,INT((ROW()-2)/20)+2))</f>
        <v/>
      </c>
      <c r="G10873" s="5" t="str">
        <f aca="false">IF($A10873="","",INDEX(CARTAO_COMPRAS!$I:$I,INT((ROW()-2)/20)+2))</f>
        <v/>
      </c>
      <c r="H10873" s="4" t="str">
        <f aca="false">IF($A10873="","",EDATE(INDEX(CARTAO_COMPRAS!$J:$J,INT((ROW()-2)/20)+2),MOD(ROW()-2,20)))</f>
        <v/>
      </c>
      <c r="I10873" s="4" t="str">
        <f aca="false">IF($H10873="","",$H10873-WEEKDAY($H10873,2)+1)</f>
        <v/>
      </c>
      <c r="J10873" s="4" t="str">
        <f aca="false">IF($I10873="","",$I10873+6)</f>
        <v/>
      </c>
      <c r="K10873" s="6" t="str">
        <f aca="false">IF($H10873="","",DATE(YEAR($H10873),MONTH($H10873),1))</f>
        <v/>
      </c>
      <c r="L10873" s="0" t="str">
        <f aca="false">IF($A10873="","",INDEX(CARTAO_COMPRAS!$K:$K,INT((ROW()-2)/20)+2))</f>
        <v/>
      </c>
      <c r="M10873" s="0" t="str">
        <f aca="false">IF($A10873="","","Compra no cartão")</f>
        <v/>
      </c>
    </row>
    <row r="10874" customFormat="false" ht="13.5" hidden="false" customHeight="false" outlineLevel="0" collapsed="false">
      <c r="A10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4" s="0" t="str">
        <f aca="false">IF($A10874="","",INDEX(CARTAO_COMPRAS!$C:$C,INT((ROW()-2)/20)+2))</f>
        <v/>
      </c>
      <c r="C10874" s="0" t="str">
        <f aca="false">IF($A10874="","",INDEX(CARTAO_COMPRAS!$D:$D,INT((ROW()-2)/20)+2))</f>
        <v/>
      </c>
      <c r="D10874" s="0" t="str">
        <f aca="false">IF($A10874="","",INDEX(CARTAO_COMPRAS!$E:$E,INT((ROW()-2)/20)+2))</f>
        <v/>
      </c>
      <c r="E10874" s="0" t="str">
        <f aca="false">IF($A10874="","",INDEX(CARTAO_COMPRAS!$H:$H,INT((ROW()-2)/20)+2)+MOD(ROW()-2,20))</f>
        <v/>
      </c>
      <c r="F10874" s="0" t="str">
        <f aca="false">IF($A10874="","",INDEX(CARTAO_COMPRAS!$G:$G,INT((ROW()-2)/20)+2))</f>
        <v/>
      </c>
      <c r="G10874" s="5" t="str">
        <f aca="false">IF($A10874="","",INDEX(CARTAO_COMPRAS!$I:$I,INT((ROW()-2)/20)+2))</f>
        <v/>
      </c>
      <c r="H10874" s="4" t="str">
        <f aca="false">IF($A10874="","",EDATE(INDEX(CARTAO_COMPRAS!$J:$J,INT((ROW()-2)/20)+2),MOD(ROW()-2,20)))</f>
        <v/>
      </c>
      <c r="I10874" s="4" t="str">
        <f aca="false">IF($H10874="","",$H10874-WEEKDAY($H10874,2)+1)</f>
        <v/>
      </c>
      <c r="J10874" s="4" t="str">
        <f aca="false">IF($I10874="","",$I10874+6)</f>
        <v/>
      </c>
      <c r="K10874" s="6" t="str">
        <f aca="false">IF($H10874="","",DATE(YEAR($H10874),MONTH($H10874),1))</f>
        <v/>
      </c>
      <c r="L10874" s="0" t="str">
        <f aca="false">IF($A10874="","",INDEX(CARTAO_COMPRAS!$K:$K,INT((ROW()-2)/20)+2))</f>
        <v/>
      </c>
      <c r="M10874" s="0" t="str">
        <f aca="false">IF($A10874="","","Compra no cartão")</f>
        <v/>
      </c>
    </row>
    <row r="10875" customFormat="false" ht="13.5" hidden="false" customHeight="false" outlineLevel="0" collapsed="false">
      <c r="A10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5" s="0" t="str">
        <f aca="false">IF($A10875="","",INDEX(CARTAO_COMPRAS!$C:$C,INT((ROW()-2)/20)+2))</f>
        <v/>
      </c>
      <c r="C10875" s="0" t="str">
        <f aca="false">IF($A10875="","",INDEX(CARTAO_COMPRAS!$D:$D,INT((ROW()-2)/20)+2))</f>
        <v/>
      </c>
      <c r="D10875" s="0" t="str">
        <f aca="false">IF($A10875="","",INDEX(CARTAO_COMPRAS!$E:$E,INT((ROW()-2)/20)+2))</f>
        <v/>
      </c>
      <c r="E10875" s="0" t="str">
        <f aca="false">IF($A10875="","",INDEX(CARTAO_COMPRAS!$H:$H,INT((ROW()-2)/20)+2)+MOD(ROW()-2,20))</f>
        <v/>
      </c>
      <c r="F10875" s="0" t="str">
        <f aca="false">IF($A10875="","",INDEX(CARTAO_COMPRAS!$G:$G,INT((ROW()-2)/20)+2))</f>
        <v/>
      </c>
      <c r="G10875" s="5" t="str">
        <f aca="false">IF($A10875="","",INDEX(CARTAO_COMPRAS!$I:$I,INT((ROW()-2)/20)+2))</f>
        <v/>
      </c>
      <c r="H10875" s="4" t="str">
        <f aca="false">IF($A10875="","",EDATE(INDEX(CARTAO_COMPRAS!$J:$J,INT((ROW()-2)/20)+2),MOD(ROW()-2,20)))</f>
        <v/>
      </c>
      <c r="I10875" s="4" t="str">
        <f aca="false">IF($H10875="","",$H10875-WEEKDAY($H10875,2)+1)</f>
        <v/>
      </c>
      <c r="J10875" s="4" t="str">
        <f aca="false">IF($I10875="","",$I10875+6)</f>
        <v/>
      </c>
      <c r="K10875" s="6" t="str">
        <f aca="false">IF($H10875="","",DATE(YEAR($H10875),MONTH($H10875),1))</f>
        <v/>
      </c>
      <c r="L10875" s="0" t="str">
        <f aca="false">IF($A10875="","",INDEX(CARTAO_COMPRAS!$K:$K,INT((ROW()-2)/20)+2))</f>
        <v/>
      </c>
      <c r="M10875" s="0" t="str">
        <f aca="false">IF($A10875="","","Compra no cartão")</f>
        <v/>
      </c>
    </row>
    <row r="10876" customFormat="false" ht="13.5" hidden="false" customHeight="false" outlineLevel="0" collapsed="false">
      <c r="A10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6" s="0" t="str">
        <f aca="false">IF($A10876="","",INDEX(CARTAO_COMPRAS!$C:$C,INT((ROW()-2)/20)+2))</f>
        <v/>
      </c>
      <c r="C10876" s="0" t="str">
        <f aca="false">IF($A10876="","",INDEX(CARTAO_COMPRAS!$D:$D,INT((ROW()-2)/20)+2))</f>
        <v/>
      </c>
      <c r="D10876" s="0" t="str">
        <f aca="false">IF($A10876="","",INDEX(CARTAO_COMPRAS!$E:$E,INT((ROW()-2)/20)+2))</f>
        <v/>
      </c>
      <c r="E10876" s="0" t="str">
        <f aca="false">IF($A10876="","",INDEX(CARTAO_COMPRAS!$H:$H,INT((ROW()-2)/20)+2)+MOD(ROW()-2,20))</f>
        <v/>
      </c>
      <c r="F10876" s="0" t="str">
        <f aca="false">IF($A10876="","",INDEX(CARTAO_COMPRAS!$G:$G,INT((ROW()-2)/20)+2))</f>
        <v/>
      </c>
      <c r="G10876" s="5" t="str">
        <f aca="false">IF($A10876="","",INDEX(CARTAO_COMPRAS!$I:$I,INT((ROW()-2)/20)+2))</f>
        <v/>
      </c>
      <c r="H10876" s="4" t="str">
        <f aca="false">IF($A10876="","",EDATE(INDEX(CARTAO_COMPRAS!$J:$J,INT((ROW()-2)/20)+2),MOD(ROW()-2,20)))</f>
        <v/>
      </c>
      <c r="I10876" s="4" t="str">
        <f aca="false">IF($H10876="","",$H10876-WEEKDAY($H10876,2)+1)</f>
        <v/>
      </c>
      <c r="J10876" s="4" t="str">
        <f aca="false">IF($I10876="","",$I10876+6)</f>
        <v/>
      </c>
      <c r="K10876" s="6" t="str">
        <f aca="false">IF($H10876="","",DATE(YEAR($H10876),MONTH($H10876),1))</f>
        <v/>
      </c>
      <c r="L10876" s="0" t="str">
        <f aca="false">IF($A10876="","",INDEX(CARTAO_COMPRAS!$K:$K,INT((ROW()-2)/20)+2))</f>
        <v/>
      </c>
      <c r="M10876" s="0" t="str">
        <f aca="false">IF($A10876="","","Compra no cartão")</f>
        <v/>
      </c>
    </row>
    <row r="10877" customFormat="false" ht="13.5" hidden="false" customHeight="false" outlineLevel="0" collapsed="false">
      <c r="A10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7" s="0" t="str">
        <f aca="false">IF($A10877="","",INDEX(CARTAO_COMPRAS!$C:$C,INT((ROW()-2)/20)+2))</f>
        <v/>
      </c>
      <c r="C10877" s="0" t="str">
        <f aca="false">IF($A10877="","",INDEX(CARTAO_COMPRAS!$D:$D,INT((ROW()-2)/20)+2))</f>
        <v/>
      </c>
      <c r="D10877" s="0" t="str">
        <f aca="false">IF($A10877="","",INDEX(CARTAO_COMPRAS!$E:$E,INT((ROW()-2)/20)+2))</f>
        <v/>
      </c>
      <c r="E10877" s="0" t="str">
        <f aca="false">IF($A10877="","",INDEX(CARTAO_COMPRAS!$H:$H,INT((ROW()-2)/20)+2)+MOD(ROW()-2,20))</f>
        <v/>
      </c>
      <c r="F10877" s="0" t="str">
        <f aca="false">IF($A10877="","",INDEX(CARTAO_COMPRAS!$G:$G,INT((ROW()-2)/20)+2))</f>
        <v/>
      </c>
      <c r="G10877" s="5" t="str">
        <f aca="false">IF($A10877="","",INDEX(CARTAO_COMPRAS!$I:$I,INT((ROW()-2)/20)+2))</f>
        <v/>
      </c>
      <c r="H10877" s="4" t="str">
        <f aca="false">IF($A10877="","",EDATE(INDEX(CARTAO_COMPRAS!$J:$J,INT((ROW()-2)/20)+2),MOD(ROW()-2,20)))</f>
        <v/>
      </c>
      <c r="I10877" s="4" t="str">
        <f aca="false">IF($H10877="","",$H10877-WEEKDAY($H10877,2)+1)</f>
        <v/>
      </c>
      <c r="J10877" s="4" t="str">
        <f aca="false">IF($I10877="","",$I10877+6)</f>
        <v/>
      </c>
      <c r="K10877" s="6" t="str">
        <f aca="false">IF($H10877="","",DATE(YEAR($H10877),MONTH($H10877),1))</f>
        <v/>
      </c>
      <c r="L10877" s="0" t="str">
        <f aca="false">IF($A10877="","",INDEX(CARTAO_COMPRAS!$K:$K,INT((ROW()-2)/20)+2))</f>
        <v/>
      </c>
      <c r="M10877" s="0" t="str">
        <f aca="false">IF($A10877="","","Compra no cartão")</f>
        <v/>
      </c>
    </row>
    <row r="10878" customFormat="false" ht="13.5" hidden="false" customHeight="false" outlineLevel="0" collapsed="false">
      <c r="A10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8" s="0" t="str">
        <f aca="false">IF($A10878="","",INDEX(CARTAO_COMPRAS!$C:$C,INT((ROW()-2)/20)+2))</f>
        <v/>
      </c>
      <c r="C10878" s="0" t="str">
        <f aca="false">IF($A10878="","",INDEX(CARTAO_COMPRAS!$D:$D,INT((ROW()-2)/20)+2))</f>
        <v/>
      </c>
      <c r="D10878" s="0" t="str">
        <f aca="false">IF($A10878="","",INDEX(CARTAO_COMPRAS!$E:$E,INT((ROW()-2)/20)+2))</f>
        <v/>
      </c>
      <c r="E10878" s="0" t="str">
        <f aca="false">IF($A10878="","",INDEX(CARTAO_COMPRAS!$H:$H,INT((ROW()-2)/20)+2)+MOD(ROW()-2,20))</f>
        <v/>
      </c>
      <c r="F10878" s="0" t="str">
        <f aca="false">IF($A10878="","",INDEX(CARTAO_COMPRAS!$G:$G,INT((ROW()-2)/20)+2))</f>
        <v/>
      </c>
      <c r="G10878" s="5" t="str">
        <f aca="false">IF($A10878="","",INDEX(CARTAO_COMPRAS!$I:$I,INT((ROW()-2)/20)+2))</f>
        <v/>
      </c>
      <c r="H10878" s="4" t="str">
        <f aca="false">IF($A10878="","",EDATE(INDEX(CARTAO_COMPRAS!$J:$J,INT((ROW()-2)/20)+2),MOD(ROW()-2,20)))</f>
        <v/>
      </c>
      <c r="I10878" s="4" t="str">
        <f aca="false">IF($H10878="","",$H10878-WEEKDAY($H10878,2)+1)</f>
        <v/>
      </c>
      <c r="J10878" s="4" t="str">
        <f aca="false">IF($I10878="","",$I10878+6)</f>
        <v/>
      </c>
      <c r="K10878" s="6" t="str">
        <f aca="false">IF($H10878="","",DATE(YEAR($H10878),MONTH($H10878),1))</f>
        <v/>
      </c>
      <c r="L10878" s="0" t="str">
        <f aca="false">IF($A10878="","",INDEX(CARTAO_COMPRAS!$K:$K,INT((ROW()-2)/20)+2))</f>
        <v/>
      </c>
      <c r="M10878" s="0" t="str">
        <f aca="false">IF($A10878="","","Compra no cartão")</f>
        <v/>
      </c>
    </row>
    <row r="10879" customFormat="false" ht="13.5" hidden="false" customHeight="false" outlineLevel="0" collapsed="false">
      <c r="A10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79" s="0" t="str">
        <f aca="false">IF($A10879="","",INDEX(CARTAO_COMPRAS!$C:$C,INT((ROW()-2)/20)+2))</f>
        <v/>
      </c>
      <c r="C10879" s="0" t="str">
        <f aca="false">IF($A10879="","",INDEX(CARTAO_COMPRAS!$D:$D,INT((ROW()-2)/20)+2))</f>
        <v/>
      </c>
      <c r="D10879" s="0" t="str">
        <f aca="false">IF($A10879="","",INDEX(CARTAO_COMPRAS!$E:$E,INT((ROW()-2)/20)+2))</f>
        <v/>
      </c>
      <c r="E10879" s="0" t="str">
        <f aca="false">IF($A10879="","",INDEX(CARTAO_COMPRAS!$H:$H,INT((ROW()-2)/20)+2)+MOD(ROW()-2,20))</f>
        <v/>
      </c>
      <c r="F10879" s="0" t="str">
        <f aca="false">IF($A10879="","",INDEX(CARTAO_COMPRAS!$G:$G,INT((ROW()-2)/20)+2))</f>
        <v/>
      </c>
      <c r="G10879" s="5" t="str">
        <f aca="false">IF($A10879="","",INDEX(CARTAO_COMPRAS!$I:$I,INT((ROW()-2)/20)+2))</f>
        <v/>
      </c>
      <c r="H10879" s="4" t="str">
        <f aca="false">IF($A10879="","",EDATE(INDEX(CARTAO_COMPRAS!$J:$J,INT((ROW()-2)/20)+2),MOD(ROW()-2,20)))</f>
        <v/>
      </c>
      <c r="I10879" s="4" t="str">
        <f aca="false">IF($H10879="","",$H10879-WEEKDAY($H10879,2)+1)</f>
        <v/>
      </c>
      <c r="J10879" s="4" t="str">
        <f aca="false">IF($I10879="","",$I10879+6)</f>
        <v/>
      </c>
      <c r="K10879" s="6" t="str">
        <f aca="false">IF($H10879="","",DATE(YEAR($H10879),MONTH($H10879),1))</f>
        <v/>
      </c>
      <c r="L10879" s="0" t="str">
        <f aca="false">IF($A10879="","",INDEX(CARTAO_COMPRAS!$K:$K,INT((ROW()-2)/20)+2))</f>
        <v/>
      </c>
      <c r="M10879" s="0" t="str">
        <f aca="false">IF($A10879="","","Compra no cartão")</f>
        <v/>
      </c>
    </row>
    <row r="10880" customFormat="false" ht="13.5" hidden="false" customHeight="false" outlineLevel="0" collapsed="false">
      <c r="A10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0" s="0" t="str">
        <f aca="false">IF($A10880="","",INDEX(CARTAO_COMPRAS!$C:$C,INT((ROW()-2)/20)+2))</f>
        <v/>
      </c>
      <c r="C10880" s="0" t="str">
        <f aca="false">IF($A10880="","",INDEX(CARTAO_COMPRAS!$D:$D,INT((ROW()-2)/20)+2))</f>
        <v/>
      </c>
      <c r="D10880" s="0" t="str">
        <f aca="false">IF($A10880="","",INDEX(CARTAO_COMPRAS!$E:$E,INT((ROW()-2)/20)+2))</f>
        <v/>
      </c>
      <c r="E10880" s="0" t="str">
        <f aca="false">IF($A10880="","",INDEX(CARTAO_COMPRAS!$H:$H,INT((ROW()-2)/20)+2)+MOD(ROW()-2,20))</f>
        <v/>
      </c>
      <c r="F10880" s="0" t="str">
        <f aca="false">IF($A10880="","",INDEX(CARTAO_COMPRAS!$G:$G,INT((ROW()-2)/20)+2))</f>
        <v/>
      </c>
      <c r="G10880" s="5" t="str">
        <f aca="false">IF($A10880="","",INDEX(CARTAO_COMPRAS!$I:$I,INT((ROW()-2)/20)+2))</f>
        <v/>
      </c>
      <c r="H10880" s="4" t="str">
        <f aca="false">IF($A10880="","",EDATE(INDEX(CARTAO_COMPRAS!$J:$J,INT((ROW()-2)/20)+2),MOD(ROW()-2,20)))</f>
        <v/>
      </c>
      <c r="I10880" s="4" t="str">
        <f aca="false">IF($H10880="","",$H10880-WEEKDAY($H10880,2)+1)</f>
        <v/>
      </c>
      <c r="J10880" s="4" t="str">
        <f aca="false">IF($I10880="","",$I10880+6)</f>
        <v/>
      </c>
      <c r="K10880" s="6" t="str">
        <f aca="false">IF($H10880="","",DATE(YEAR($H10880),MONTH($H10880),1))</f>
        <v/>
      </c>
      <c r="L10880" s="0" t="str">
        <f aca="false">IF($A10880="","",INDEX(CARTAO_COMPRAS!$K:$K,INT((ROW()-2)/20)+2))</f>
        <v/>
      </c>
      <c r="M10880" s="0" t="str">
        <f aca="false">IF($A10880="","","Compra no cartão")</f>
        <v/>
      </c>
    </row>
    <row r="10881" customFormat="false" ht="13.5" hidden="false" customHeight="false" outlineLevel="0" collapsed="false">
      <c r="A10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1" s="0" t="str">
        <f aca="false">IF($A10881="","",INDEX(CARTAO_COMPRAS!$C:$C,INT((ROW()-2)/20)+2))</f>
        <v/>
      </c>
      <c r="C10881" s="0" t="str">
        <f aca="false">IF($A10881="","",INDEX(CARTAO_COMPRAS!$D:$D,INT((ROW()-2)/20)+2))</f>
        <v/>
      </c>
      <c r="D10881" s="0" t="str">
        <f aca="false">IF($A10881="","",INDEX(CARTAO_COMPRAS!$E:$E,INT((ROW()-2)/20)+2))</f>
        <v/>
      </c>
      <c r="E10881" s="0" t="str">
        <f aca="false">IF($A10881="","",INDEX(CARTAO_COMPRAS!$H:$H,INT((ROW()-2)/20)+2)+MOD(ROW()-2,20))</f>
        <v/>
      </c>
      <c r="F10881" s="0" t="str">
        <f aca="false">IF($A10881="","",INDEX(CARTAO_COMPRAS!$G:$G,INT((ROW()-2)/20)+2))</f>
        <v/>
      </c>
      <c r="G10881" s="5" t="str">
        <f aca="false">IF($A10881="","",INDEX(CARTAO_COMPRAS!$I:$I,INT((ROW()-2)/20)+2))</f>
        <v/>
      </c>
      <c r="H10881" s="4" t="str">
        <f aca="false">IF($A10881="","",EDATE(INDEX(CARTAO_COMPRAS!$J:$J,INT((ROW()-2)/20)+2),MOD(ROW()-2,20)))</f>
        <v/>
      </c>
      <c r="I10881" s="4" t="str">
        <f aca="false">IF($H10881="","",$H10881-WEEKDAY($H10881,2)+1)</f>
        <v/>
      </c>
      <c r="J10881" s="4" t="str">
        <f aca="false">IF($I10881="","",$I10881+6)</f>
        <v/>
      </c>
      <c r="K10881" s="6" t="str">
        <f aca="false">IF($H10881="","",DATE(YEAR($H10881),MONTH($H10881),1))</f>
        <v/>
      </c>
      <c r="L10881" s="0" t="str">
        <f aca="false">IF($A10881="","",INDEX(CARTAO_COMPRAS!$K:$K,INT((ROW()-2)/20)+2))</f>
        <v/>
      </c>
      <c r="M10881" s="0" t="str">
        <f aca="false">IF($A10881="","","Compra no cartão")</f>
        <v/>
      </c>
    </row>
    <row r="10882" customFormat="false" ht="13.5" hidden="false" customHeight="false" outlineLevel="0" collapsed="false">
      <c r="A108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2" s="0" t="str">
        <f aca="false">IF($A10882="","",INDEX(CARTAO_COMPRAS!$C:$C,INT((ROW()-2)/20)+2))</f>
        <v/>
      </c>
      <c r="C10882" s="0" t="str">
        <f aca="false">IF($A10882="","",INDEX(CARTAO_COMPRAS!$D:$D,INT((ROW()-2)/20)+2))</f>
        <v/>
      </c>
      <c r="D10882" s="0" t="str">
        <f aca="false">IF($A10882="","",INDEX(CARTAO_COMPRAS!$E:$E,INT((ROW()-2)/20)+2))</f>
        <v/>
      </c>
      <c r="E10882" s="0" t="str">
        <f aca="false">IF($A10882="","",INDEX(CARTAO_COMPRAS!$H:$H,INT((ROW()-2)/20)+2)+MOD(ROW()-2,20))</f>
        <v/>
      </c>
      <c r="F10882" s="0" t="str">
        <f aca="false">IF($A10882="","",INDEX(CARTAO_COMPRAS!$G:$G,INT((ROW()-2)/20)+2))</f>
        <v/>
      </c>
      <c r="G10882" s="5" t="str">
        <f aca="false">IF($A10882="","",INDEX(CARTAO_COMPRAS!$I:$I,INT((ROW()-2)/20)+2))</f>
        <v/>
      </c>
      <c r="H10882" s="4" t="str">
        <f aca="false">IF($A10882="","",EDATE(INDEX(CARTAO_COMPRAS!$J:$J,INT((ROW()-2)/20)+2),MOD(ROW()-2,20)))</f>
        <v/>
      </c>
      <c r="I10882" s="4" t="str">
        <f aca="false">IF($H10882="","",$H10882-WEEKDAY($H10882,2)+1)</f>
        <v/>
      </c>
      <c r="J10882" s="4" t="str">
        <f aca="false">IF($I10882="","",$I10882+6)</f>
        <v/>
      </c>
      <c r="K10882" s="6" t="str">
        <f aca="false">IF($H10882="","",DATE(YEAR($H10882),MONTH($H10882),1))</f>
        <v/>
      </c>
      <c r="L10882" s="0" t="str">
        <f aca="false">IF($A10882="","",INDEX(CARTAO_COMPRAS!$K:$K,INT((ROW()-2)/20)+2))</f>
        <v/>
      </c>
      <c r="M10882" s="0" t="str">
        <f aca="false">IF($A10882="","","Compra no cartão")</f>
        <v/>
      </c>
    </row>
    <row r="10883" customFormat="false" ht="13.5" hidden="false" customHeight="false" outlineLevel="0" collapsed="false">
      <c r="A10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3" s="0" t="str">
        <f aca="false">IF($A10883="","",INDEX(CARTAO_COMPRAS!$C:$C,INT((ROW()-2)/20)+2))</f>
        <v/>
      </c>
      <c r="C10883" s="0" t="str">
        <f aca="false">IF($A10883="","",INDEX(CARTAO_COMPRAS!$D:$D,INT((ROW()-2)/20)+2))</f>
        <v/>
      </c>
      <c r="D10883" s="0" t="str">
        <f aca="false">IF($A10883="","",INDEX(CARTAO_COMPRAS!$E:$E,INT((ROW()-2)/20)+2))</f>
        <v/>
      </c>
      <c r="E10883" s="0" t="str">
        <f aca="false">IF($A10883="","",INDEX(CARTAO_COMPRAS!$H:$H,INT((ROW()-2)/20)+2)+MOD(ROW()-2,20))</f>
        <v/>
      </c>
      <c r="F10883" s="0" t="str">
        <f aca="false">IF($A10883="","",INDEX(CARTAO_COMPRAS!$G:$G,INT((ROW()-2)/20)+2))</f>
        <v/>
      </c>
      <c r="G10883" s="5" t="str">
        <f aca="false">IF($A10883="","",INDEX(CARTAO_COMPRAS!$I:$I,INT((ROW()-2)/20)+2))</f>
        <v/>
      </c>
      <c r="H10883" s="4" t="str">
        <f aca="false">IF($A10883="","",EDATE(INDEX(CARTAO_COMPRAS!$J:$J,INT((ROW()-2)/20)+2),MOD(ROW()-2,20)))</f>
        <v/>
      </c>
      <c r="I10883" s="4" t="str">
        <f aca="false">IF($H10883="","",$H10883-WEEKDAY($H10883,2)+1)</f>
        <v/>
      </c>
      <c r="J10883" s="4" t="str">
        <f aca="false">IF($I10883="","",$I10883+6)</f>
        <v/>
      </c>
      <c r="K10883" s="6" t="str">
        <f aca="false">IF($H10883="","",DATE(YEAR($H10883),MONTH($H10883),1))</f>
        <v/>
      </c>
      <c r="L10883" s="0" t="str">
        <f aca="false">IF($A10883="","",INDEX(CARTAO_COMPRAS!$K:$K,INT((ROW()-2)/20)+2))</f>
        <v/>
      </c>
      <c r="M10883" s="0" t="str">
        <f aca="false">IF($A10883="","","Compra no cartão")</f>
        <v/>
      </c>
    </row>
    <row r="10884" customFormat="false" ht="13.5" hidden="false" customHeight="false" outlineLevel="0" collapsed="false">
      <c r="A10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4" s="0" t="str">
        <f aca="false">IF($A10884="","",INDEX(CARTAO_COMPRAS!$C:$C,INT((ROW()-2)/20)+2))</f>
        <v/>
      </c>
      <c r="C10884" s="0" t="str">
        <f aca="false">IF($A10884="","",INDEX(CARTAO_COMPRAS!$D:$D,INT((ROW()-2)/20)+2))</f>
        <v/>
      </c>
      <c r="D10884" s="0" t="str">
        <f aca="false">IF($A10884="","",INDEX(CARTAO_COMPRAS!$E:$E,INT((ROW()-2)/20)+2))</f>
        <v/>
      </c>
      <c r="E10884" s="0" t="str">
        <f aca="false">IF($A10884="","",INDEX(CARTAO_COMPRAS!$H:$H,INT((ROW()-2)/20)+2)+MOD(ROW()-2,20))</f>
        <v/>
      </c>
      <c r="F10884" s="0" t="str">
        <f aca="false">IF($A10884="","",INDEX(CARTAO_COMPRAS!$G:$G,INT((ROW()-2)/20)+2))</f>
        <v/>
      </c>
      <c r="G10884" s="5" t="str">
        <f aca="false">IF($A10884="","",INDEX(CARTAO_COMPRAS!$I:$I,INT((ROW()-2)/20)+2))</f>
        <v/>
      </c>
      <c r="H10884" s="4" t="str">
        <f aca="false">IF($A10884="","",EDATE(INDEX(CARTAO_COMPRAS!$J:$J,INT((ROW()-2)/20)+2),MOD(ROW()-2,20)))</f>
        <v/>
      </c>
      <c r="I10884" s="4" t="str">
        <f aca="false">IF($H10884="","",$H10884-WEEKDAY($H10884,2)+1)</f>
        <v/>
      </c>
      <c r="J10884" s="4" t="str">
        <f aca="false">IF($I10884="","",$I10884+6)</f>
        <v/>
      </c>
      <c r="K10884" s="6" t="str">
        <f aca="false">IF($H10884="","",DATE(YEAR($H10884),MONTH($H10884),1))</f>
        <v/>
      </c>
      <c r="L10884" s="0" t="str">
        <f aca="false">IF($A10884="","",INDEX(CARTAO_COMPRAS!$K:$K,INT((ROW()-2)/20)+2))</f>
        <v/>
      </c>
      <c r="M10884" s="0" t="str">
        <f aca="false">IF($A10884="","","Compra no cartão")</f>
        <v/>
      </c>
    </row>
    <row r="10885" customFormat="false" ht="13.5" hidden="false" customHeight="false" outlineLevel="0" collapsed="false">
      <c r="A10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5" s="0" t="str">
        <f aca="false">IF($A10885="","",INDEX(CARTAO_COMPRAS!$C:$C,INT((ROW()-2)/20)+2))</f>
        <v/>
      </c>
      <c r="C10885" s="0" t="str">
        <f aca="false">IF($A10885="","",INDEX(CARTAO_COMPRAS!$D:$D,INT((ROW()-2)/20)+2))</f>
        <v/>
      </c>
      <c r="D10885" s="0" t="str">
        <f aca="false">IF($A10885="","",INDEX(CARTAO_COMPRAS!$E:$E,INT((ROW()-2)/20)+2))</f>
        <v/>
      </c>
      <c r="E10885" s="0" t="str">
        <f aca="false">IF($A10885="","",INDEX(CARTAO_COMPRAS!$H:$H,INT((ROW()-2)/20)+2)+MOD(ROW()-2,20))</f>
        <v/>
      </c>
      <c r="F10885" s="0" t="str">
        <f aca="false">IF($A10885="","",INDEX(CARTAO_COMPRAS!$G:$G,INT((ROW()-2)/20)+2))</f>
        <v/>
      </c>
      <c r="G10885" s="5" t="str">
        <f aca="false">IF($A10885="","",INDEX(CARTAO_COMPRAS!$I:$I,INT((ROW()-2)/20)+2))</f>
        <v/>
      </c>
      <c r="H10885" s="4" t="str">
        <f aca="false">IF($A10885="","",EDATE(INDEX(CARTAO_COMPRAS!$J:$J,INT((ROW()-2)/20)+2),MOD(ROW()-2,20)))</f>
        <v/>
      </c>
      <c r="I10885" s="4" t="str">
        <f aca="false">IF($H10885="","",$H10885-WEEKDAY($H10885,2)+1)</f>
        <v/>
      </c>
      <c r="J10885" s="4" t="str">
        <f aca="false">IF($I10885="","",$I10885+6)</f>
        <v/>
      </c>
      <c r="K10885" s="6" t="str">
        <f aca="false">IF($H10885="","",DATE(YEAR($H10885),MONTH($H10885),1))</f>
        <v/>
      </c>
      <c r="L10885" s="0" t="str">
        <f aca="false">IF($A10885="","",INDEX(CARTAO_COMPRAS!$K:$K,INT((ROW()-2)/20)+2))</f>
        <v/>
      </c>
      <c r="M10885" s="0" t="str">
        <f aca="false">IF($A10885="","","Compra no cartão")</f>
        <v/>
      </c>
    </row>
    <row r="10886" customFormat="false" ht="13.5" hidden="false" customHeight="false" outlineLevel="0" collapsed="false">
      <c r="A10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6" s="0" t="str">
        <f aca="false">IF($A10886="","",INDEX(CARTAO_COMPRAS!$C:$C,INT((ROW()-2)/20)+2))</f>
        <v/>
      </c>
      <c r="C10886" s="0" t="str">
        <f aca="false">IF($A10886="","",INDEX(CARTAO_COMPRAS!$D:$D,INT((ROW()-2)/20)+2))</f>
        <v/>
      </c>
      <c r="D10886" s="0" t="str">
        <f aca="false">IF($A10886="","",INDEX(CARTAO_COMPRAS!$E:$E,INT((ROW()-2)/20)+2))</f>
        <v/>
      </c>
      <c r="E10886" s="0" t="str">
        <f aca="false">IF($A10886="","",INDEX(CARTAO_COMPRAS!$H:$H,INT((ROW()-2)/20)+2)+MOD(ROW()-2,20))</f>
        <v/>
      </c>
      <c r="F10886" s="0" t="str">
        <f aca="false">IF($A10886="","",INDEX(CARTAO_COMPRAS!$G:$G,INT((ROW()-2)/20)+2))</f>
        <v/>
      </c>
      <c r="G10886" s="5" t="str">
        <f aca="false">IF($A10886="","",INDEX(CARTAO_COMPRAS!$I:$I,INT((ROW()-2)/20)+2))</f>
        <v/>
      </c>
      <c r="H10886" s="4" t="str">
        <f aca="false">IF($A10886="","",EDATE(INDEX(CARTAO_COMPRAS!$J:$J,INT((ROW()-2)/20)+2),MOD(ROW()-2,20)))</f>
        <v/>
      </c>
      <c r="I10886" s="4" t="str">
        <f aca="false">IF($H10886="","",$H10886-WEEKDAY($H10886,2)+1)</f>
        <v/>
      </c>
      <c r="J10886" s="4" t="str">
        <f aca="false">IF($I10886="","",$I10886+6)</f>
        <v/>
      </c>
      <c r="K10886" s="6" t="str">
        <f aca="false">IF($H10886="","",DATE(YEAR($H10886),MONTH($H10886),1))</f>
        <v/>
      </c>
      <c r="L10886" s="0" t="str">
        <f aca="false">IF($A10886="","",INDEX(CARTAO_COMPRAS!$K:$K,INT((ROW()-2)/20)+2))</f>
        <v/>
      </c>
      <c r="M10886" s="0" t="str">
        <f aca="false">IF($A10886="","","Compra no cartão")</f>
        <v/>
      </c>
    </row>
    <row r="10887" customFormat="false" ht="13.5" hidden="false" customHeight="false" outlineLevel="0" collapsed="false">
      <c r="A10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7" s="0" t="str">
        <f aca="false">IF($A10887="","",INDEX(CARTAO_COMPRAS!$C:$C,INT((ROW()-2)/20)+2))</f>
        <v/>
      </c>
      <c r="C10887" s="0" t="str">
        <f aca="false">IF($A10887="","",INDEX(CARTAO_COMPRAS!$D:$D,INT((ROW()-2)/20)+2))</f>
        <v/>
      </c>
      <c r="D10887" s="0" t="str">
        <f aca="false">IF($A10887="","",INDEX(CARTAO_COMPRAS!$E:$E,INT((ROW()-2)/20)+2))</f>
        <v/>
      </c>
      <c r="E10887" s="0" t="str">
        <f aca="false">IF($A10887="","",INDEX(CARTAO_COMPRAS!$H:$H,INT((ROW()-2)/20)+2)+MOD(ROW()-2,20))</f>
        <v/>
      </c>
      <c r="F10887" s="0" t="str">
        <f aca="false">IF($A10887="","",INDEX(CARTAO_COMPRAS!$G:$G,INT((ROW()-2)/20)+2))</f>
        <v/>
      </c>
      <c r="G10887" s="5" t="str">
        <f aca="false">IF($A10887="","",INDEX(CARTAO_COMPRAS!$I:$I,INT((ROW()-2)/20)+2))</f>
        <v/>
      </c>
      <c r="H10887" s="4" t="str">
        <f aca="false">IF($A10887="","",EDATE(INDEX(CARTAO_COMPRAS!$J:$J,INT((ROW()-2)/20)+2),MOD(ROW()-2,20)))</f>
        <v/>
      </c>
      <c r="I10887" s="4" t="str">
        <f aca="false">IF($H10887="","",$H10887-WEEKDAY($H10887,2)+1)</f>
        <v/>
      </c>
      <c r="J10887" s="4" t="str">
        <f aca="false">IF($I10887="","",$I10887+6)</f>
        <v/>
      </c>
      <c r="K10887" s="6" t="str">
        <f aca="false">IF($H10887="","",DATE(YEAR($H10887),MONTH($H10887),1))</f>
        <v/>
      </c>
      <c r="L10887" s="0" t="str">
        <f aca="false">IF($A10887="","",INDEX(CARTAO_COMPRAS!$K:$K,INT((ROW()-2)/20)+2))</f>
        <v/>
      </c>
      <c r="M10887" s="0" t="str">
        <f aca="false">IF($A10887="","","Compra no cartão")</f>
        <v/>
      </c>
    </row>
    <row r="10888" customFormat="false" ht="13.5" hidden="false" customHeight="false" outlineLevel="0" collapsed="false">
      <c r="A10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8" s="0" t="str">
        <f aca="false">IF($A10888="","",INDEX(CARTAO_COMPRAS!$C:$C,INT((ROW()-2)/20)+2))</f>
        <v/>
      </c>
      <c r="C10888" s="0" t="str">
        <f aca="false">IF($A10888="","",INDEX(CARTAO_COMPRAS!$D:$D,INT((ROW()-2)/20)+2))</f>
        <v/>
      </c>
      <c r="D10888" s="0" t="str">
        <f aca="false">IF($A10888="","",INDEX(CARTAO_COMPRAS!$E:$E,INT((ROW()-2)/20)+2))</f>
        <v/>
      </c>
      <c r="E10888" s="0" t="str">
        <f aca="false">IF($A10888="","",INDEX(CARTAO_COMPRAS!$H:$H,INT((ROW()-2)/20)+2)+MOD(ROW()-2,20))</f>
        <v/>
      </c>
      <c r="F10888" s="0" t="str">
        <f aca="false">IF($A10888="","",INDEX(CARTAO_COMPRAS!$G:$G,INT((ROW()-2)/20)+2))</f>
        <v/>
      </c>
      <c r="G10888" s="5" t="str">
        <f aca="false">IF($A10888="","",INDEX(CARTAO_COMPRAS!$I:$I,INT((ROW()-2)/20)+2))</f>
        <v/>
      </c>
      <c r="H10888" s="4" t="str">
        <f aca="false">IF($A10888="","",EDATE(INDEX(CARTAO_COMPRAS!$J:$J,INT((ROW()-2)/20)+2),MOD(ROW()-2,20)))</f>
        <v/>
      </c>
      <c r="I10888" s="4" t="str">
        <f aca="false">IF($H10888="","",$H10888-WEEKDAY($H10888,2)+1)</f>
        <v/>
      </c>
      <c r="J10888" s="4" t="str">
        <f aca="false">IF($I10888="","",$I10888+6)</f>
        <v/>
      </c>
      <c r="K10888" s="6" t="str">
        <f aca="false">IF($H10888="","",DATE(YEAR($H10888),MONTH($H10888),1))</f>
        <v/>
      </c>
      <c r="L10888" s="0" t="str">
        <f aca="false">IF($A10888="","",INDEX(CARTAO_COMPRAS!$K:$K,INT((ROW()-2)/20)+2))</f>
        <v/>
      </c>
      <c r="M10888" s="0" t="str">
        <f aca="false">IF($A10888="","","Compra no cartão")</f>
        <v/>
      </c>
    </row>
    <row r="10889" customFormat="false" ht="13.5" hidden="false" customHeight="false" outlineLevel="0" collapsed="false">
      <c r="A10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89" s="0" t="str">
        <f aca="false">IF($A10889="","",INDEX(CARTAO_COMPRAS!$C:$C,INT((ROW()-2)/20)+2))</f>
        <v/>
      </c>
      <c r="C10889" s="0" t="str">
        <f aca="false">IF($A10889="","",INDEX(CARTAO_COMPRAS!$D:$D,INT((ROW()-2)/20)+2))</f>
        <v/>
      </c>
      <c r="D10889" s="0" t="str">
        <f aca="false">IF($A10889="","",INDEX(CARTAO_COMPRAS!$E:$E,INT((ROW()-2)/20)+2))</f>
        <v/>
      </c>
      <c r="E10889" s="0" t="str">
        <f aca="false">IF($A10889="","",INDEX(CARTAO_COMPRAS!$H:$H,INT((ROW()-2)/20)+2)+MOD(ROW()-2,20))</f>
        <v/>
      </c>
      <c r="F10889" s="0" t="str">
        <f aca="false">IF($A10889="","",INDEX(CARTAO_COMPRAS!$G:$G,INT((ROW()-2)/20)+2))</f>
        <v/>
      </c>
      <c r="G10889" s="5" t="str">
        <f aca="false">IF($A10889="","",INDEX(CARTAO_COMPRAS!$I:$I,INT((ROW()-2)/20)+2))</f>
        <v/>
      </c>
      <c r="H10889" s="4" t="str">
        <f aca="false">IF($A10889="","",EDATE(INDEX(CARTAO_COMPRAS!$J:$J,INT((ROW()-2)/20)+2),MOD(ROW()-2,20)))</f>
        <v/>
      </c>
      <c r="I10889" s="4" t="str">
        <f aca="false">IF($H10889="","",$H10889-WEEKDAY($H10889,2)+1)</f>
        <v/>
      </c>
      <c r="J10889" s="4" t="str">
        <f aca="false">IF($I10889="","",$I10889+6)</f>
        <v/>
      </c>
      <c r="K10889" s="6" t="str">
        <f aca="false">IF($H10889="","",DATE(YEAR($H10889),MONTH($H10889),1))</f>
        <v/>
      </c>
      <c r="L10889" s="0" t="str">
        <f aca="false">IF($A10889="","",INDEX(CARTAO_COMPRAS!$K:$K,INT((ROW()-2)/20)+2))</f>
        <v/>
      </c>
      <c r="M10889" s="0" t="str">
        <f aca="false">IF($A10889="","","Compra no cartão")</f>
        <v/>
      </c>
    </row>
    <row r="10890" customFormat="false" ht="13.5" hidden="false" customHeight="false" outlineLevel="0" collapsed="false">
      <c r="A10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0" s="0" t="str">
        <f aca="false">IF($A10890="","",INDEX(CARTAO_COMPRAS!$C:$C,INT((ROW()-2)/20)+2))</f>
        <v/>
      </c>
      <c r="C10890" s="0" t="str">
        <f aca="false">IF($A10890="","",INDEX(CARTAO_COMPRAS!$D:$D,INT((ROW()-2)/20)+2))</f>
        <v/>
      </c>
      <c r="D10890" s="0" t="str">
        <f aca="false">IF($A10890="","",INDEX(CARTAO_COMPRAS!$E:$E,INT((ROW()-2)/20)+2))</f>
        <v/>
      </c>
      <c r="E10890" s="0" t="str">
        <f aca="false">IF($A10890="","",INDEX(CARTAO_COMPRAS!$H:$H,INT((ROW()-2)/20)+2)+MOD(ROW()-2,20))</f>
        <v/>
      </c>
      <c r="F10890" s="0" t="str">
        <f aca="false">IF($A10890="","",INDEX(CARTAO_COMPRAS!$G:$G,INT((ROW()-2)/20)+2))</f>
        <v/>
      </c>
      <c r="G10890" s="5" t="str">
        <f aca="false">IF($A10890="","",INDEX(CARTAO_COMPRAS!$I:$I,INT((ROW()-2)/20)+2))</f>
        <v/>
      </c>
      <c r="H10890" s="4" t="str">
        <f aca="false">IF($A10890="","",EDATE(INDEX(CARTAO_COMPRAS!$J:$J,INT((ROW()-2)/20)+2),MOD(ROW()-2,20)))</f>
        <v/>
      </c>
      <c r="I10890" s="4" t="str">
        <f aca="false">IF($H10890="","",$H10890-WEEKDAY($H10890,2)+1)</f>
        <v/>
      </c>
      <c r="J10890" s="4" t="str">
        <f aca="false">IF($I10890="","",$I10890+6)</f>
        <v/>
      </c>
      <c r="K10890" s="6" t="str">
        <f aca="false">IF($H10890="","",DATE(YEAR($H10890),MONTH($H10890),1))</f>
        <v/>
      </c>
      <c r="L10890" s="0" t="str">
        <f aca="false">IF($A10890="","",INDEX(CARTAO_COMPRAS!$K:$K,INT((ROW()-2)/20)+2))</f>
        <v/>
      </c>
      <c r="M10890" s="0" t="str">
        <f aca="false">IF($A10890="","","Compra no cartão")</f>
        <v/>
      </c>
    </row>
    <row r="10891" customFormat="false" ht="13.5" hidden="false" customHeight="false" outlineLevel="0" collapsed="false">
      <c r="A10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1" s="0" t="str">
        <f aca="false">IF($A10891="","",INDEX(CARTAO_COMPRAS!$C:$C,INT((ROW()-2)/20)+2))</f>
        <v/>
      </c>
      <c r="C10891" s="0" t="str">
        <f aca="false">IF($A10891="","",INDEX(CARTAO_COMPRAS!$D:$D,INT((ROW()-2)/20)+2))</f>
        <v/>
      </c>
      <c r="D10891" s="0" t="str">
        <f aca="false">IF($A10891="","",INDEX(CARTAO_COMPRAS!$E:$E,INT((ROW()-2)/20)+2))</f>
        <v/>
      </c>
      <c r="E10891" s="0" t="str">
        <f aca="false">IF($A10891="","",INDEX(CARTAO_COMPRAS!$H:$H,INT((ROW()-2)/20)+2)+MOD(ROW()-2,20))</f>
        <v/>
      </c>
      <c r="F10891" s="0" t="str">
        <f aca="false">IF($A10891="","",INDEX(CARTAO_COMPRAS!$G:$G,INT((ROW()-2)/20)+2))</f>
        <v/>
      </c>
      <c r="G10891" s="5" t="str">
        <f aca="false">IF($A10891="","",INDEX(CARTAO_COMPRAS!$I:$I,INT((ROW()-2)/20)+2))</f>
        <v/>
      </c>
      <c r="H10891" s="4" t="str">
        <f aca="false">IF($A10891="","",EDATE(INDEX(CARTAO_COMPRAS!$J:$J,INT((ROW()-2)/20)+2),MOD(ROW()-2,20)))</f>
        <v/>
      </c>
      <c r="I10891" s="4" t="str">
        <f aca="false">IF($H10891="","",$H10891-WEEKDAY($H10891,2)+1)</f>
        <v/>
      </c>
      <c r="J10891" s="4" t="str">
        <f aca="false">IF($I10891="","",$I10891+6)</f>
        <v/>
      </c>
      <c r="K10891" s="6" t="str">
        <f aca="false">IF($H10891="","",DATE(YEAR($H10891),MONTH($H10891),1))</f>
        <v/>
      </c>
      <c r="L10891" s="0" t="str">
        <f aca="false">IF($A10891="","",INDEX(CARTAO_COMPRAS!$K:$K,INT((ROW()-2)/20)+2))</f>
        <v/>
      </c>
      <c r="M10891" s="0" t="str">
        <f aca="false">IF($A10891="","","Compra no cartão")</f>
        <v/>
      </c>
    </row>
    <row r="10892" customFormat="false" ht="13.5" hidden="false" customHeight="false" outlineLevel="0" collapsed="false">
      <c r="A10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2" s="0" t="str">
        <f aca="false">IF($A10892="","",INDEX(CARTAO_COMPRAS!$C:$C,INT((ROW()-2)/20)+2))</f>
        <v/>
      </c>
      <c r="C10892" s="0" t="str">
        <f aca="false">IF($A10892="","",INDEX(CARTAO_COMPRAS!$D:$D,INT((ROW()-2)/20)+2))</f>
        <v/>
      </c>
      <c r="D10892" s="0" t="str">
        <f aca="false">IF($A10892="","",INDEX(CARTAO_COMPRAS!$E:$E,INT((ROW()-2)/20)+2))</f>
        <v/>
      </c>
      <c r="E10892" s="0" t="str">
        <f aca="false">IF($A10892="","",INDEX(CARTAO_COMPRAS!$H:$H,INT((ROW()-2)/20)+2)+MOD(ROW()-2,20))</f>
        <v/>
      </c>
      <c r="F10892" s="0" t="str">
        <f aca="false">IF($A10892="","",INDEX(CARTAO_COMPRAS!$G:$G,INT((ROW()-2)/20)+2))</f>
        <v/>
      </c>
      <c r="G10892" s="5" t="str">
        <f aca="false">IF($A10892="","",INDEX(CARTAO_COMPRAS!$I:$I,INT((ROW()-2)/20)+2))</f>
        <v/>
      </c>
      <c r="H10892" s="4" t="str">
        <f aca="false">IF($A10892="","",EDATE(INDEX(CARTAO_COMPRAS!$J:$J,INT((ROW()-2)/20)+2),MOD(ROW()-2,20)))</f>
        <v/>
      </c>
      <c r="I10892" s="4" t="str">
        <f aca="false">IF($H10892="","",$H10892-WEEKDAY($H10892,2)+1)</f>
        <v/>
      </c>
      <c r="J10892" s="4" t="str">
        <f aca="false">IF($I10892="","",$I10892+6)</f>
        <v/>
      </c>
      <c r="K10892" s="6" t="str">
        <f aca="false">IF($H10892="","",DATE(YEAR($H10892),MONTH($H10892),1))</f>
        <v/>
      </c>
      <c r="L10892" s="0" t="str">
        <f aca="false">IF($A10892="","",INDEX(CARTAO_COMPRAS!$K:$K,INT((ROW()-2)/20)+2))</f>
        <v/>
      </c>
      <c r="M10892" s="0" t="str">
        <f aca="false">IF($A10892="","","Compra no cartão")</f>
        <v/>
      </c>
    </row>
    <row r="10893" customFormat="false" ht="13.5" hidden="false" customHeight="false" outlineLevel="0" collapsed="false">
      <c r="A10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3" s="0" t="str">
        <f aca="false">IF($A10893="","",INDEX(CARTAO_COMPRAS!$C:$C,INT((ROW()-2)/20)+2))</f>
        <v/>
      </c>
      <c r="C10893" s="0" t="str">
        <f aca="false">IF($A10893="","",INDEX(CARTAO_COMPRAS!$D:$D,INT((ROW()-2)/20)+2))</f>
        <v/>
      </c>
      <c r="D10893" s="0" t="str">
        <f aca="false">IF($A10893="","",INDEX(CARTAO_COMPRAS!$E:$E,INT((ROW()-2)/20)+2))</f>
        <v/>
      </c>
      <c r="E10893" s="0" t="str">
        <f aca="false">IF($A10893="","",INDEX(CARTAO_COMPRAS!$H:$H,INT((ROW()-2)/20)+2)+MOD(ROW()-2,20))</f>
        <v/>
      </c>
      <c r="F10893" s="0" t="str">
        <f aca="false">IF($A10893="","",INDEX(CARTAO_COMPRAS!$G:$G,INT((ROW()-2)/20)+2))</f>
        <v/>
      </c>
      <c r="G10893" s="5" t="str">
        <f aca="false">IF($A10893="","",INDEX(CARTAO_COMPRAS!$I:$I,INT((ROW()-2)/20)+2))</f>
        <v/>
      </c>
      <c r="H10893" s="4" t="str">
        <f aca="false">IF($A10893="","",EDATE(INDEX(CARTAO_COMPRAS!$J:$J,INT((ROW()-2)/20)+2),MOD(ROW()-2,20)))</f>
        <v/>
      </c>
      <c r="I10893" s="4" t="str">
        <f aca="false">IF($H10893="","",$H10893-WEEKDAY($H10893,2)+1)</f>
        <v/>
      </c>
      <c r="J10893" s="4" t="str">
        <f aca="false">IF($I10893="","",$I10893+6)</f>
        <v/>
      </c>
      <c r="K10893" s="6" t="str">
        <f aca="false">IF($H10893="","",DATE(YEAR($H10893),MONTH($H10893),1))</f>
        <v/>
      </c>
      <c r="L10893" s="0" t="str">
        <f aca="false">IF($A10893="","",INDEX(CARTAO_COMPRAS!$K:$K,INT((ROW()-2)/20)+2))</f>
        <v/>
      </c>
      <c r="M10893" s="0" t="str">
        <f aca="false">IF($A10893="","","Compra no cartão")</f>
        <v/>
      </c>
    </row>
    <row r="10894" customFormat="false" ht="13.5" hidden="false" customHeight="false" outlineLevel="0" collapsed="false">
      <c r="A10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4" s="0" t="str">
        <f aca="false">IF($A10894="","",INDEX(CARTAO_COMPRAS!$C:$C,INT((ROW()-2)/20)+2))</f>
        <v/>
      </c>
      <c r="C10894" s="0" t="str">
        <f aca="false">IF($A10894="","",INDEX(CARTAO_COMPRAS!$D:$D,INT((ROW()-2)/20)+2))</f>
        <v/>
      </c>
      <c r="D10894" s="0" t="str">
        <f aca="false">IF($A10894="","",INDEX(CARTAO_COMPRAS!$E:$E,INT((ROW()-2)/20)+2))</f>
        <v/>
      </c>
      <c r="E10894" s="0" t="str">
        <f aca="false">IF($A10894="","",INDEX(CARTAO_COMPRAS!$H:$H,INT((ROW()-2)/20)+2)+MOD(ROW()-2,20))</f>
        <v/>
      </c>
      <c r="F10894" s="0" t="str">
        <f aca="false">IF($A10894="","",INDEX(CARTAO_COMPRAS!$G:$G,INT((ROW()-2)/20)+2))</f>
        <v/>
      </c>
      <c r="G10894" s="5" t="str">
        <f aca="false">IF($A10894="","",INDEX(CARTAO_COMPRAS!$I:$I,INT((ROW()-2)/20)+2))</f>
        <v/>
      </c>
      <c r="H10894" s="4" t="str">
        <f aca="false">IF($A10894="","",EDATE(INDEX(CARTAO_COMPRAS!$J:$J,INT((ROW()-2)/20)+2),MOD(ROW()-2,20)))</f>
        <v/>
      </c>
      <c r="I10894" s="4" t="str">
        <f aca="false">IF($H10894="","",$H10894-WEEKDAY($H10894,2)+1)</f>
        <v/>
      </c>
      <c r="J10894" s="4" t="str">
        <f aca="false">IF($I10894="","",$I10894+6)</f>
        <v/>
      </c>
      <c r="K10894" s="6" t="str">
        <f aca="false">IF($H10894="","",DATE(YEAR($H10894),MONTH($H10894),1))</f>
        <v/>
      </c>
      <c r="L10894" s="0" t="str">
        <f aca="false">IF($A10894="","",INDEX(CARTAO_COMPRAS!$K:$K,INT((ROW()-2)/20)+2))</f>
        <v/>
      </c>
      <c r="M10894" s="0" t="str">
        <f aca="false">IF($A10894="","","Compra no cartão")</f>
        <v/>
      </c>
    </row>
    <row r="10895" customFormat="false" ht="13.5" hidden="false" customHeight="false" outlineLevel="0" collapsed="false">
      <c r="A10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5" s="0" t="str">
        <f aca="false">IF($A10895="","",INDEX(CARTAO_COMPRAS!$C:$C,INT((ROW()-2)/20)+2))</f>
        <v/>
      </c>
      <c r="C10895" s="0" t="str">
        <f aca="false">IF($A10895="","",INDEX(CARTAO_COMPRAS!$D:$D,INT((ROW()-2)/20)+2))</f>
        <v/>
      </c>
      <c r="D10895" s="0" t="str">
        <f aca="false">IF($A10895="","",INDEX(CARTAO_COMPRAS!$E:$E,INT((ROW()-2)/20)+2))</f>
        <v/>
      </c>
      <c r="E10895" s="0" t="str">
        <f aca="false">IF($A10895="","",INDEX(CARTAO_COMPRAS!$H:$H,INT((ROW()-2)/20)+2)+MOD(ROW()-2,20))</f>
        <v/>
      </c>
      <c r="F10895" s="0" t="str">
        <f aca="false">IF($A10895="","",INDEX(CARTAO_COMPRAS!$G:$G,INT((ROW()-2)/20)+2))</f>
        <v/>
      </c>
      <c r="G10895" s="5" t="str">
        <f aca="false">IF($A10895="","",INDEX(CARTAO_COMPRAS!$I:$I,INT((ROW()-2)/20)+2))</f>
        <v/>
      </c>
      <c r="H10895" s="4" t="str">
        <f aca="false">IF($A10895="","",EDATE(INDEX(CARTAO_COMPRAS!$J:$J,INT((ROW()-2)/20)+2),MOD(ROW()-2,20)))</f>
        <v/>
      </c>
      <c r="I10895" s="4" t="str">
        <f aca="false">IF($H10895="","",$H10895-WEEKDAY($H10895,2)+1)</f>
        <v/>
      </c>
      <c r="J10895" s="4" t="str">
        <f aca="false">IF($I10895="","",$I10895+6)</f>
        <v/>
      </c>
      <c r="K10895" s="6" t="str">
        <f aca="false">IF($H10895="","",DATE(YEAR($H10895),MONTH($H10895),1))</f>
        <v/>
      </c>
      <c r="L10895" s="0" t="str">
        <f aca="false">IF($A10895="","",INDEX(CARTAO_COMPRAS!$K:$K,INT((ROW()-2)/20)+2))</f>
        <v/>
      </c>
      <c r="M10895" s="0" t="str">
        <f aca="false">IF($A10895="","","Compra no cartão")</f>
        <v/>
      </c>
    </row>
    <row r="10896" customFormat="false" ht="13.5" hidden="false" customHeight="false" outlineLevel="0" collapsed="false">
      <c r="A10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6" s="0" t="str">
        <f aca="false">IF($A10896="","",INDEX(CARTAO_COMPRAS!$C:$C,INT((ROW()-2)/20)+2))</f>
        <v/>
      </c>
      <c r="C10896" s="0" t="str">
        <f aca="false">IF($A10896="","",INDEX(CARTAO_COMPRAS!$D:$D,INT((ROW()-2)/20)+2))</f>
        <v/>
      </c>
      <c r="D10896" s="0" t="str">
        <f aca="false">IF($A10896="","",INDEX(CARTAO_COMPRAS!$E:$E,INT((ROW()-2)/20)+2))</f>
        <v/>
      </c>
      <c r="E10896" s="0" t="str">
        <f aca="false">IF($A10896="","",INDEX(CARTAO_COMPRAS!$H:$H,INT((ROW()-2)/20)+2)+MOD(ROW()-2,20))</f>
        <v/>
      </c>
      <c r="F10896" s="0" t="str">
        <f aca="false">IF($A10896="","",INDEX(CARTAO_COMPRAS!$G:$G,INT((ROW()-2)/20)+2))</f>
        <v/>
      </c>
      <c r="G10896" s="5" t="str">
        <f aca="false">IF($A10896="","",INDEX(CARTAO_COMPRAS!$I:$I,INT((ROW()-2)/20)+2))</f>
        <v/>
      </c>
      <c r="H10896" s="4" t="str">
        <f aca="false">IF($A10896="","",EDATE(INDEX(CARTAO_COMPRAS!$J:$J,INT((ROW()-2)/20)+2),MOD(ROW()-2,20)))</f>
        <v/>
      </c>
      <c r="I10896" s="4" t="str">
        <f aca="false">IF($H10896="","",$H10896-WEEKDAY($H10896,2)+1)</f>
        <v/>
      </c>
      <c r="J10896" s="4" t="str">
        <f aca="false">IF($I10896="","",$I10896+6)</f>
        <v/>
      </c>
      <c r="K10896" s="6" t="str">
        <f aca="false">IF($H10896="","",DATE(YEAR($H10896),MONTH($H10896),1))</f>
        <v/>
      </c>
      <c r="L10896" s="0" t="str">
        <f aca="false">IF($A10896="","",INDEX(CARTAO_COMPRAS!$K:$K,INT((ROW()-2)/20)+2))</f>
        <v/>
      </c>
      <c r="M10896" s="0" t="str">
        <f aca="false">IF($A10896="","","Compra no cartão")</f>
        <v/>
      </c>
    </row>
    <row r="10897" customFormat="false" ht="13.5" hidden="false" customHeight="false" outlineLevel="0" collapsed="false">
      <c r="A10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7" s="0" t="str">
        <f aca="false">IF($A10897="","",INDEX(CARTAO_COMPRAS!$C:$C,INT((ROW()-2)/20)+2))</f>
        <v/>
      </c>
      <c r="C10897" s="0" t="str">
        <f aca="false">IF($A10897="","",INDEX(CARTAO_COMPRAS!$D:$D,INT((ROW()-2)/20)+2))</f>
        <v/>
      </c>
      <c r="D10897" s="0" t="str">
        <f aca="false">IF($A10897="","",INDEX(CARTAO_COMPRAS!$E:$E,INT((ROW()-2)/20)+2))</f>
        <v/>
      </c>
      <c r="E10897" s="0" t="str">
        <f aca="false">IF($A10897="","",INDEX(CARTAO_COMPRAS!$H:$H,INT((ROW()-2)/20)+2)+MOD(ROW()-2,20))</f>
        <v/>
      </c>
      <c r="F10897" s="0" t="str">
        <f aca="false">IF($A10897="","",INDEX(CARTAO_COMPRAS!$G:$G,INT((ROW()-2)/20)+2))</f>
        <v/>
      </c>
      <c r="G10897" s="5" t="str">
        <f aca="false">IF($A10897="","",INDEX(CARTAO_COMPRAS!$I:$I,INT((ROW()-2)/20)+2))</f>
        <v/>
      </c>
      <c r="H10897" s="4" t="str">
        <f aca="false">IF($A10897="","",EDATE(INDEX(CARTAO_COMPRAS!$J:$J,INT((ROW()-2)/20)+2),MOD(ROW()-2,20)))</f>
        <v/>
      </c>
      <c r="I10897" s="4" t="str">
        <f aca="false">IF($H10897="","",$H10897-WEEKDAY($H10897,2)+1)</f>
        <v/>
      </c>
      <c r="J10897" s="4" t="str">
        <f aca="false">IF($I10897="","",$I10897+6)</f>
        <v/>
      </c>
      <c r="K10897" s="6" t="str">
        <f aca="false">IF($H10897="","",DATE(YEAR($H10897),MONTH($H10897),1))</f>
        <v/>
      </c>
      <c r="L10897" s="0" t="str">
        <f aca="false">IF($A10897="","",INDEX(CARTAO_COMPRAS!$K:$K,INT((ROW()-2)/20)+2))</f>
        <v/>
      </c>
      <c r="M10897" s="0" t="str">
        <f aca="false">IF($A10897="","","Compra no cartão")</f>
        <v/>
      </c>
    </row>
    <row r="10898" customFormat="false" ht="13.5" hidden="false" customHeight="false" outlineLevel="0" collapsed="false">
      <c r="A10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8" s="0" t="str">
        <f aca="false">IF($A10898="","",INDEX(CARTAO_COMPRAS!$C:$C,INT((ROW()-2)/20)+2))</f>
        <v/>
      </c>
      <c r="C10898" s="0" t="str">
        <f aca="false">IF($A10898="","",INDEX(CARTAO_COMPRAS!$D:$D,INT((ROW()-2)/20)+2))</f>
        <v/>
      </c>
      <c r="D10898" s="0" t="str">
        <f aca="false">IF($A10898="","",INDEX(CARTAO_COMPRAS!$E:$E,INT((ROW()-2)/20)+2))</f>
        <v/>
      </c>
      <c r="E10898" s="0" t="str">
        <f aca="false">IF($A10898="","",INDEX(CARTAO_COMPRAS!$H:$H,INT((ROW()-2)/20)+2)+MOD(ROW()-2,20))</f>
        <v/>
      </c>
      <c r="F10898" s="0" t="str">
        <f aca="false">IF($A10898="","",INDEX(CARTAO_COMPRAS!$G:$G,INT((ROW()-2)/20)+2))</f>
        <v/>
      </c>
      <c r="G10898" s="5" t="str">
        <f aca="false">IF($A10898="","",INDEX(CARTAO_COMPRAS!$I:$I,INT((ROW()-2)/20)+2))</f>
        <v/>
      </c>
      <c r="H10898" s="4" t="str">
        <f aca="false">IF($A10898="","",EDATE(INDEX(CARTAO_COMPRAS!$J:$J,INT((ROW()-2)/20)+2),MOD(ROW()-2,20)))</f>
        <v/>
      </c>
      <c r="I10898" s="4" t="str">
        <f aca="false">IF($H10898="","",$H10898-WEEKDAY($H10898,2)+1)</f>
        <v/>
      </c>
      <c r="J10898" s="4" t="str">
        <f aca="false">IF($I10898="","",$I10898+6)</f>
        <v/>
      </c>
      <c r="K10898" s="6" t="str">
        <f aca="false">IF($H10898="","",DATE(YEAR($H10898),MONTH($H10898),1))</f>
        <v/>
      </c>
      <c r="L10898" s="0" t="str">
        <f aca="false">IF($A10898="","",INDEX(CARTAO_COMPRAS!$K:$K,INT((ROW()-2)/20)+2))</f>
        <v/>
      </c>
      <c r="M10898" s="0" t="str">
        <f aca="false">IF($A10898="","","Compra no cartão")</f>
        <v/>
      </c>
    </row>
    <row r="10899" customFormat="false" ht="13.5" hidden="false" customHeight="false" outlineLevel="0" collapsed="false">
      <c r="A10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899" s="0" t="str">
        <f aca="false">IF($A10899="","",INDEX(CARTAO_COMPRAS!$C:$C,INT((ROW()-2)/20)+2))</f>
        <v/>
      </c>
      <c r="C10899" s="0" t="str">
        <f aca="false">IF($A10899="","",INDEX(CARTAO_COMPRAS!$D:$D,INT((ROW()-2)/20)+2))</f>
        <v/>
      </c>
      <c r="D10899" s="0" t="str">
        <f aca="false">IF($A10899="","",INDEX(CARTAO_COMPRAS!$E:$E,INT((ROW()-2)/20)+2))</f>
        <v/>
      </c>
      <c r="E10899" s="0" t="str">
        <f aca="false">IF($A10899="","",INDEX(CARTAO_COMPRAS!$H:$H,INT((ROW()-2)/20)+2)+MOD(ROW()-2,20))</f>
        <v/>
      </c>
      <c r="F10899" s="0" t="str">
        <f aca="false">IF($A10899="","",INDEX(CARTAO_COMPRAS!$G:$G,INT((ROW()-2)/20)+2))</f>
        <v/>
      </c>
      <c r="G10899" s="5" t="str">
        <f aca="false">IF($A10899="","",INDEX(CARTAO_COMPRAS!$I:$I,INT((ROW()-2)/20)+2))</f>
        <v/>
      </c>
      <c r="H10899" s="4" t="str">
        <f aca="false">IF($A10899="","",EDATE(INDEX(CARTAO_COMPRAS!$J:$J,INT((ROW()-2)/20)+2),MOD(ROW()-2,20)))</f>
        <v/>
      </c>
      <c r="I10899" s="4" t="str">
        <f aca="false">IF($H10899="","",$H10899-WEEKDAY($H10899,2)+1)</f>
        <v/>
      </c>
      <c r="J10899" s="4" t="str">
        <f aca="false">IF($I10899="","",$I10899+6)</f>
        <v/>
      </c>
      <c r="K10899" s="6" t="str">
        <f aca="false">IF($H10899="","",DATE(YEAR($H10899),MONTH($H10899),1))</f>
        <v/>
      </c>
      <c r="L10899" s="0" t="str">
        <f aca="false">IF($A10899="","",INDEX(CARTAO_COMPRAS!$K:$K,INT((ROW()-2)/20)+2))</f>
        <v/>
      </c>
      <c r="M10899" s="0" t="str">
        <f aca="false">IF($A10899="","","Compra no cartão")</f>
        <v/>
      </c>
    </row>
    <row r="10900" customFormat="false" ht="13.5" hidden="false" customHeight="false" outlineLevel="0" collapsed="false">
      <c r="A10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0" s="0" t="str">
        <f aca="false">IF($A10900="","",INDEX(CARTAO_COMPRAS!$C:$C,INT((ROW()-2)/20)+2))</f>
        <v/>
      </c>
      <c r="C10900" s="0" t="str">
        <f aca="false">IF($A10900="","",INDEX(CARTAO_COMPRAS!$D:$D,INT((ROW()-2)/20)+2))</f>
        <v/>
      </c>
      <c r="D10900" s="0" t="str">
        <f aca="false">IF($A10900="","",INDEX(CARTAO_COMPRAS!$E:$E,INT((ROW()-2)/20)+2))</f>
        <v/>
      </c>
      <c r="E10900" s="0" t="str">
        <f aca="false">IF($A10900="","",INDEX(CARTAO_COMPRAS!$H:$H,INT((ROW()-2)/20)+2)+MOD(ROW()-2,20))</f>
        <v/>
      </c>
      <c r="F10900" s="0" t="str">
        <f aca="false">IF($A10900="","",INDEX(CARTAO_COMPRAS!$G:$G,INT((ROW()-2)/20)+2))</f>
        <v/>
      </c>
      <c r="G10900" s="5" t="str">
        <f aca="false">IF($A10900="","",INDEX(CARTAO_COMPRAS!$I:$I,INT((ROW()-2)/20)+2))</f>
        <v/>
      </c>
      <c r="H10900" s="4" t="str">
        <f aca="false">IF($A10900="","",EDATE(INDEX(CARTAO_COMPRAS!$J:$J,INT((ROW()-2)/20)+2),MOD(ROW()-2,20)))</f>
        <v/>
      </c>
      <c r="I10900" s="4" t="str">
        <f aca="false">IF($H10900="","",$H10900-WEEKDAY($H10900,2)+1)</f>
        <v/>
      </c>
      <c r="J10900" s="4" t="str">
        <f aca="false">IF($I10900="","",$I10900+6)</f>
        <v/>
      </c>
      <c r="K10900" s="6" t="str">
        <f aca="false">IF($H10900="","",DATE(YEAR($H10900),MONTH($H10900),1))</f>
        <v/>
      </c>
      <c r="L10900" s="0" t="str">
        <f aca="false">IF($A10900="","",INDEX(CARTAO_COMPRAS!$K:$K,INT((ROW()-2)/20)+2))</f>
        <v/>
      </c>
      <c r="M10900" s="0" t="str">
        <f aca="false">IF($A10900="","","Compra no cartão")</f>
        <v/>
      </c>
    </row>
    <row r="10901" customFormat="false" ht="13.5" hidden="false" customHeight="false" outlineLevel="0" collapsed="false">
      <c r="A10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1" s="0" t="str">
        <f aca="false">IF($A10901="","",INDEX(CARTAO_COMPRAS!$C:$C,INT((ROW()-2)/20)+2))</f>
        <v/>
      </c>
      <c r="C10901" s="0" t="str">
        <f aca="false">IF($A10901="","",INDEX(CARTAO_COMPRAS!$D:$D,INT((ROW()-2)/20)+2))</f>
        <v/>
      </c>
      <c r="D10901" s="0" t="str">
        <f aca="false">IF($A10901="","",INDEX(CARTAO_COMPRAS!$E:$E,INT((ROW()-2)/20)+2))</f>
        <v/>
      </c>
      <c r="E10901" s="0" t="str">
        <f aca="false">IF($A10901="","",INDEX(CARTAO_COMPRAS!$H:$H,INT((ROW()-2)/20)+2)+MOD(ROW()-2,20))</f>
        <v/>
      </c>
      <c r="F10901" s="0" t="str">
        <f aca="false">IF($A10901="","",INDEX(CARTAO_COMPRAS!$G:$G,INT((ROW()-2)/20)+2))</f>
        <v/>
      </c>
      <c r="G10901" s="5" t="str">
        <f aca="false">IF($A10901="","",INDEX(CARTAO_COMPRAS!$I:$I,INT((ROW()-2)/20)+2))</f>
        <v/>
      </c>
      <c r="H10901" s="4" t="str">
        <f aca="false">IF($A10901="","",EDATE(INDEX(CARTAO_COMPRAS!$J:$J,INT((ROW()-2)/20)+2),MOD(ROW()-2,20)))</f>
        <v/>
      </c>
      <c r="I10901" s="4" t="str">
        <f aca="false">IF($H10901="","",$H10901-WEEKDAY($H10901,2)+1)</f>
        <v/>
      </c>
      <c r="J10901" s="4" t="str">
        <f aca="false">IF($I10901="","",$I10901+6)</f>
        <v/>
      </c>
      <c r="K10901" s="6" t="str">
        <f aca="false">IF($H10901="","",DATE(YEAR($H10901),MONTH($H10901),1))</f>
        <v/>
      </c>
      <c r="L10901" s="0" t="str">
        <f aca="false">IF($A10901="","",INDEX(CARTAO_COMPRAS!$K:$K,INT((ROW()-2)/20)+2))</f>
        <v/>
      </c>
      <c r="M10901" s="0" t="str">
        <f aca="false">IF($A10901="","","Compra no cartão")</f>
        <v/>
      </c>
    </row>
    <row r="10902" customFormat="false" ht="13.5" hidden="false" customHeight="false" outlineLevel="0" collapsed="false">
      <c r="A109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2" s="0" t="str">
        <f aca="false">IF($A10902="","",INDEX(CARTAO_COMPRAS!$C:$C,INT((ROW()-2)/20)+2))</f>
        <v/>
      </c>
      <c r="C10902" s="0" t="str">
        <f aca="false">IF($A10902="","",INDEX(CARTAO_COMPRAS!$D:$D,INT((ROW()-2)/20)+2))</f>
        <v/>
      </c>
      <c r="D10902" s="0" t="str">
        <f aca="false">IF($A10902="","",INDEX(CARTAO_COMPRAS!$E:$E,INT((ROW()-2)/20)+2))</f>
        <v/>
      </c>
      <c r="E10902" s="0" t="str">
        <f aca="false">IF($A10902="","",INDEX(CARTAO_COMPRAS!$H:$H,INT((ROW()-2)/20)+2)+MOD(ROW()-2,20))</f>
        <v/>
      </c>
      <c r="F10902" s="0" t="str">
        <f aca="false">IF($A10902="","",INDEX(CARTAO_COMPRAS!$G:$G,INT((ROW()-2)/20)+2))</f>
        <v/>
      </c>
      <c r="G10902" s="5" t="str">
        <f aca="false">IF($A10902="","",INDEX(CARTAO_COMPRAS!$I:$I,INT((ROW()-2)/20)+2))</f>
        <v/>
      </c>
      <c r="H10902" s="4" t="str">
        <f aca="false">IF($A10902="","",EDATE(INDEX(CARTAO_COMPRAS!$J:$J,INT((ROW()-2)/20)+2),MOD(ROW()-2,20)))</f>
        <v/>
      </c>
      <c r="I10902" s="4" t="str">
        <f aca="false">IF($H10902="","",$H10902-WEEKDAY($H10902,2)+1)</f>
        <v/>
      </c>
      <c r="J10902" s="4" t="str">
        <f aca="false">IF($I10902="","",$I10902+6)</f>
        <v/>
      </c>
      <c r="K10902" s="6" t="str">
        <f aca="false">IF($H10902="","",DATE(YEAR($H10902),MONTH($H10902),1))</f>
        <v/>
      </c>
      <c r="L10902" s="0" t="str">
        <f aca="false">IF($A10902="","",INDEX(CARTAO_COMPRAS!$K:$K,INT((ROW()-2)/20)+2))</f>
        <v/>
      </c>
      <c r="M10902" s="0" t="str">
        <f aca="false">IF($A10902="","","Compra no cartão")</f>
        <v/>
      </c>
    </row>
    <row r="10903" customFormat="false" ht="13.5" hidden="false" customHeight="false" outlineLevel="0" collapsed="false">
      <c r="A10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3" s="0" t="str">
        <f aca="false">IF($A10903="","",INDEX(CARTAO_COMPRAS!$C:$C,INT((ROW()-2)/20)+2))</f>
        <v/>
      </c>
      <c r="C10903" s="0" t="str">
        <f aca="false">IF($A10903="","",INDEX(CARTAO_COMPRAS!$D:$D,INT((ROW()-2)/20)+2))</f>
        <v/>
      </c>
      <c r="D10903" s="0" t="str">
        <f aca="false">IF($A10903="","",INDEX(CARTAO_COMPRAS!$E:$E,INT((ROW()-2)/20)+2))</f>
        <v/>
      </c>
      <c r="E10903" s="0" t="str">
        <f aca="false">IF($A10903="","",INDEX(CARTAO_COMPRAS!$H:$H,INT((ROW()-2)/20)+2)+MOD(ROW()-2,20))</f>
        <v/>
      </c>
      <c r="F10903" s="0" t="str">
        <f aca="false">IF($A10903="","",INDEX(CARTAO_COMPRAS!$G:$G,INT((ROW()-2)/20)+2))</f>
        <v/>
      </c>
      <c r="G10903" s="5" t="str">
        <f aca="false">IF($A10903="","",INDEX(CARTAO_COMPRAS!$I:$I,INT((ROW()-2)/20)+2))</f>
        <v/>
      </c>
      <c r="H10903" s="4" t="str">
        <f aca="false">IF($A10903="","",EDATE(INDEX(CARTAO_COMPRAS!$J:$J,INT((ROW()-2)/20)+2),MOD(ROW()-2,20)))</f>
        <v/>
      </c>
      <c r="I10903" s="4" t="str">
        <f aca="false">IF($H10903="","",$H10903-WEEKDAY($H10903,2)+1)</f>
        <v/>
      </c>
      <c r="J10903" s="4" t="str">
        <f aca="false">IF($I10903="","",$I10903+6)</f>
        <v/>
      </c>
      <c r="K10903" s="6" t="str">
        <f aca="false">IF($H10903="","",DATE(YEAR($H10903),MONTH($H10903),1))</f>
        <v/>
      </c>
      <c r="L10903" s="0" t="str">
        <f aca="false">IF($A10903="","",INDEX(CARTAO_COMPRAS!$K:$K,INT((ROW()-2)/20)+2))</f>
        <v/>
      </c>
      <c r="M10903" s="0" t="str">
        <f aca="false">IF($A10903="","","Compra no cartão")</f>
        <v/>
      </c>
    </row>
    <row r="10904" customFormat="false" ht="13.5" hidden="false" customHeight="false" outlineLevel="0" collapsed="false">
      <c r="A10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4" s="0" t="str">
        <f aca="false">IF($A10904="","",INDEX(CARTAO_COMPRAS!$C:$C,INT((ROW()-2)/20)+2))</f>
        <v/>
      </c>
      <c r="C10904" s="0" t="str">
        <f aca="false">IF($A10904="","",INDEX(CARTAO_COMPRAS!$D:$D,INT((ROW()-2)/20)+2))</f>
        <v/>
      </c>
      <c r="D10904" s="0" t="str">
        <f aca="false">IF($A10904="","",INDEX(CARTAO_COMPRAS!$E:$E,INT((ROW()-2)/20)+2))</f>
        <v/>
      </c>
      <c r="E10904" s="0" t="str">
        <f aca="false">IF($A10904="","",INDEX(CARTAO_COMPRAS!$H:$H,INT((ROW()-2)/20)+2)+MOD(ROW()-2,20))</f>
        <v/>
      </c>
      <c r="F10904" s="0" t="str">
        <f aca="false">IF($A10904="","",INDEX(CARTAO_COMPRAS!$G:$G,INT((ROW()-2)/20)+2))</f>
        <v/>
      </c>
      <c r="G10904" s="5" t="str">
        <f aca="false">IF($A10904="","",INDEX(CARTAO_COMPRAS!$I:$I,INT((ROW()-2)/20)+2))</f>
        <v/>
      </c>
      <c r="H10904" s="4" t="str">
        <f aca="false">IF($A10904="","",EDATE(INDEX(CARTAO_COMPRAS!$J:$J,INT((ROW()-2)/20)+2),MOD(ROW()-2,20)))</f>
        <v/>
      </c>
      <c r="I10904" s="4" t="str">
        <f aca="false">IF($H10904="","",$H10904-WEEKDAY($H10904,2)+1)</f>
        <v/>
      </c>
      <c r="J10904" s="4" t="str">
        <f aca="false">IF($I10904="","",$I10904+6)</f>
        <v/>
      </c>
      <c r="K10904" s="6" t="str">
        <f aca="false">IF($H10904="","",DATE(YEAR($H10904),MONTH($H10904),1))</f>
        <v/>
      </c>
      <c r="L10904" s="0" t="str">
        <f aca="false">IF($A10904="","",INDEX(CARTAO_COMPRAS!$K:$K,INT((ROW()-2)/20)+2))</f>
        <v/>
      </c>
      <c r="M10904" s="0" t="str">
        <f aca="false">IF($A10904="","","Compra no cartão")</f>
        <v/>
      </c>
    </row>
    <row r="10905" customFormat="false" ht="13.5" hidden="false" customHeight="false" outlineLevel="0" collapsed="false">
      <c r="A10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5" s="0" t="str">
        <f aca="false">IF($A10905="","",INDEX(CARTAO_COMPRAS!$C:$C,INT((ROW()-2)/20)+2))</f>
        <v/>
      </c>
      <c r="C10905" s="0" t="str">
        <f aca="false">IF($A10905="","",INDEX(CARTAO_COMPRAS!$D:$D,INT((ROW()-2)/20)+2))</f>
        <v/>
      </c>
      <c r="D10905" s="0" t="str">
        <f aca="false">IF($A10905="","",INDEX(CARTAO_COMPRAS!$E:$E,INT((ROW()-2)/20)+2))</f>
        <v/>
      </c>
      <c r="E10905" s="0" t="str">
        <f aca="false">IF($A10905="","",INDEX(CARTAO_COMPRAS!$H:$H,INT((ROW()-2)/20)+2)+MOD(ROW()-2,20))</f>
        <v/>
      </c>
      <c r="F10905" s="0" t="str">
        <f aca="false">IF($A10905="","",INDEX(CARTAO_COMPRAS!$G:$G,INT((ROW()-2)/20)+2))</f>
        <v/>
      </c>
      <c r="G10905" s="5" t="str">
        <f aca="false">IF($A10905="","",INDEX(CARTAO_COMPRAS!$I:$I,INT((ROW()-2)/20)+2))</f>
        <v/>
      </c>
      <c r="H10905" s="4" t="str">
        <f aca="false">IF($A10905="","",EDATE(INDEX(CARTAO_COMPRAS!$J:$J,INT((ROW()-2)/20)+2),MOD(ROW()-2,20)))</f>
        <v/>
      </c>
      <c r="I10905" s="4" t="str">
        <f aca="false">IF($H10905="","",$H10905-WEEKDAY($H10905,2)+1)</f>
        <v/>
      </c>
      <c r="J10905" s="4" t="str">
        <f aca="false">IF($I10905="","",$I10905+6)</f>
        <v/>
      </c>
      <c r="K10905" s="6" t="str">
        <f aca="false">IF($H10905="","",DATE(YEAR($H10905),MONTH($H10905),1))</f>
        <v/>
      </c>
      <c r="L10905" s="0" t="str">
        <f aca="false">IF($A10905="","",INDEX(CARTAO_COMPRAS!$K:$K,INT((ROW()-2)/20)+2))</f>
        <v/>
      </c>
      <c r="M10905" s="0" t="str">
        <f aca="false">IF($A10905="","","Compra no cartão")</f>
        <v/>
      </c>
    </row>
    <row r="10906" customFormat="false" ht="13.5" hidden="false" customHeight="false" outlineLevel="0" collapsed="false">
      <c r="A10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6" s="0" t="str">
        <f aca="false">IF($A10906="","",INDEX(CARTAO_COMPRAS!$C:$C,INT((ROW()-2)/20)+2))</f>
        <v/>
      </c>
      <c r="C10906" s="0" t="str">
        <f aca="false">IF($A10906="","",INDEX(CARTAO_COMPRAS!$D:$D,INT((ROW()-2)/20)+2))</f>
        <v/>
      </c>
      <c r="D10906" s="0" t="str">
        <f aca="false">IF($A10906="","",INDEX(CARTAO_COMPRAS!$E:$E,INT((ROW()-2)/20)+2))</f>
        <v/>
      </c>
      <c r="E10906" s="0" t="str">
        <f aca="false">IF($A10906="","",INDEX(CARTAO_COMPRAS!$H:$H,INT((ROW()-2)/20)+2)+MOD(ROW()-2,20))</f>
        <v/>
      </c>
      <c r="F10906" s="0" t="str">
        <f aca="false">IF($A10906="","",INDEX(CARTAO_COMPRAS!$G:$G,INT((ROW()-2)/20)+2))</f>
        <v/>
      </c>
      <c r="G10906" s="5" t="str">
        <f aca="false">IF($A10906="","",INDEX(CARTAO_COMPRAS!$I:$I,INT((ROW()-2)/20)+2))</f>
        <v/>
      </c>
      <c r="H10906" s="4" t="str">
        <f aca="false">IF($A10906="","",EDATE(INDEX(CARTAO_COMPRAS!$J:$J,INT((ROW()-2)/20)+2),MOD(ROW()-2,20)))</f>
        <v/>
      </c>
      <c r="I10906" s="4" t="str">
        <f aca="false">IF($H10906="","",$H10906-WEEKDAY($H10906,2)+1)</f>
        <v/>
      </c>
      <c r="J10906" s="4" t="str">
        <f aca="false">IF($I10906="","",$I10906+6)</f>
        <v/>
      </c>
      <c r="K10906" s="6" t="str">
        <f aca="false">IF($H10906="","",DATE(YEAR($H10906),MONTH($H10906),1))</f>
        <v/>
      </c>
      <c r="L10906" s="0" t="str">
        <f aca="false">IF($A10906="","",INDEX(CARTAO_COMPRAS!$K:$K,INT((ROW()-2)/20)+2))</f>
        <v/>
      </c>
      <c r="M10906" s="0" t="str">
        <f aca="false">IF($A10906="","","Compra no cartão")</f>
        <v/>
      </c>
    </row>
    <row r="10907" customFormat="false" ht="13.5" hidden="false" customHeight="false" outlineLevel="0" collapsed="false">
      <c r="A10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7" s="0" t="str">
        <f aca="false">IF($A10907="","",INDEX(CARTAO_COMPRAS!$C:$C,INT((ROW()-2)/20)+2))</f>
        <v/>
      </c>
      <c r="C10907" s="0" t="str">
        <f aca="false">IF($A10907="","",INDEX(CARTAO_COMPRAS!$D:$D,INT((ROW()-2)/20)+2))</f>
        <v/>
      </c>
      <c r="D10907" s="0" t="str">
        <f aca="false">IF($A10907="","",INDEX(CARTAO_COMPRAS!$E:$E,INT((ROW()-2)/20)+2))</f>
        <v/>
      </c>
      <c r="E10907" s="0" t="str">
        <f aca="false">IF($A10907="","",INDEX(CARTAO_COMPRAS!$H:$H,INT((ROW()-2)/20)+2)+MOD(ROW()-2,20))</f>
        <v/>
      </c>
      <c r="F10907" s="0" t="str">
        <f aca="false">IF($A10907="","",INDEX(CARTAO_COMPRAS!$G:$G,INT((ROW()-2)/20)+2))</f>
        <v/>
      </c>
      <c r="G10907" s="5" t="str">
        <f aca="false">IF($A10907="","",INDEX(CARTAO_COMPRAS!$I:$I,INT((ROW()-2)/20)+2))</f>
        <v/>
      </c>
      <c r="H10907" s="4" t="str">
        <f aca="false">IF($A10907="","",EDATE(INDEX(CARTAO_COMPRAS!$J:$J,INT((ROW()-2)/20)+2),MOD(ROW()-2,20)))</f>
        <v/>
      </c>
      <c r="I10907" s="4" t="str">
        <f aca="false">IF($H10907="","",$H10907-WEEKDAY($H10907,2)+1)</f>
        <v/>
      </c>
      <c r="J10907" s="4" t="str">
        <f aca="false">IF($I10907="","",$I10907+6)</f>
        <v/>
      </c>
      <c r="K10907" s="6" t="str">
        <f aca="false">IF($H10907="","",DATE(YEAR($H10907),MONTH($H10907),1))</f>
        <v/>
      </c>
      <c r="L10907" s="0" t="str">
        <f aca="false">IF($A10907="","",INDEX(CARTAO_COMPRAS!$K:$K,INT((ROW()-2)/20)+2))</f>
        <v/>
      </c>
      <c r="M10907" s="0" t="str">
        <f aca="false">IF($A10907="","","Compra no cartão")</f>
        <v/>
      </c>
    </row>
    <row r="10908" customFormat="false" ht="13.5" hidden="false" customHeight="false" outlineLevel="0" collapsed="false">
      <c r="A10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8" s="0" t="str">
        <f aca="false">IF($A10908="","",INDEX(CARTAO_COMPRAS!$C:$C,INT((ROW()-2)/20)+2))</f>
        <v/>
      </c>
      <c r="C10908" s="0" t="str">
        <f aca="false">IF($A10908="","",INDEX(CARTAO_COMPRAS!$D:$D,INT((ROW()-2)/20)+2))</f>
        <v/>
      </c>
      <c r="D10908" s="0" t="str">
        <f aca="false">IF($A10908="","",INDEX(CARTAO_COMPRAS!$E:$E,INT((ROW()-2)/20)+2))</f>
        <v/>
      </c>
      <c r="E10908" s="0" t="str">
        <f aca="false">IF($A10908="","",INDEX(CARTAO_COMPRAS!$H:$H,INT((ROW()-2)/20)+2)+MOD(ROW()-2,20))</f>
        <v/>
      </c>
      <c r="F10908" s="0" t="str">
        <f aca="false">IF($A10908="","",INDEX(CARTAO_COMPRAS!$G:$G,INT((ROW()-2)/20)+2))</f>
        <v/>
      </c>
      <c r="G10908" s="5" t="str">
        <f aca="false">IF($A10908="","",INDEX(CARTAO_COMPRAS!$I:$I,INT((ROW()-2)/20)+2))</f>
        <v/>
      </c>
      <c r="H10908" s="4" t="str">
        <f aca="false">IF($A10908="","",EDATE(INDEX(CARTAO_COMPRAS!$J:$J,INT((ROW()-2)/20)+2),MOD(ROW()-2,20)))</f>
        <v/>
      </c>
      <c r="I10908" s="4" t="str">
        <f aca="false">IF($H10908="","",$H10908-WEEKDAY($H10908,2)+1)</f>
        <v/>
      </c>
      <c r="J10908" s="4" t="str">
        <f aca="false">IF($I10908="","",$I10908+6)</f>
        <v/>
      </c>
      <c r="K10908" s="6" t="str">
        <f aca="false">IF($H10908="","",DATE(YEAR($H10908),MONTH($H10908),1))</f>
        <v/>
      </c>
      <c r="L10908" s="0" t="str">
        <f aca="false">IF($A10908="","",INDEX(CARTAO_COMPRAS!$K:$K,INT((ROW()-2)/20)+2))</f>
        <v/>
      </c>
      <c r="M10908" s="0" t="str">
        <f aca="false">IF($A10908="","","Compra no cartão")</f>
        <v/>
      </c>
    </row>
    <row r="10909" customFormat="false" ht="13.5" hidden="false" customHeight="false" outlineLevel="0" collapsed="false">
      <c r="A10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09" s="0" t="str">
        <f aca="false">IF($A10909="","",INDEX(CARTAO_COMPRAS!$C:$C,INT((ROW()-2)/20)+2))</f>
        <v/>
      </c>
      <c r="C10909" s="0" t="str">
        <f aca="false">IF($A10909="","",INDEX(CARTAO_COMPRAS!$D:$D,INT((ROW()-2)/20)+2))</f>
        <v/>
      </c>
      <c r="D10909" s="0" t="str">
        <f aca="false">IF($A10909="","",INDEX(CARTAO_COMPRAS!$E:$E,INT((ROW()-2)/20)+2))</f>
        <v/>
      </c>
      <c r="E10909" s="0" t="str">
        <f aca="false">IF($A10909="","",INDEX(CARTAO_COMPRAS!$H:$H,INT((ROW()-2)/20)+2)+MOD(ROW()-2,20))</f>
        <v/>
      </c>
      <c r="F10909" s="0" t="str">
        <f aca="false">IF($A10909="","",INDEX(CARTAO_COMPRAS!$G:$G,INT((ROW()-2)/20)+2))</f>
        <v/>
      </c>
      <c r="G10909" s="5" t="str">
        <f aca="false">IF($A10909="","",INDEX(CARTAO_COMPRAS!$I:$I,INT((ROW()-2)/20)+2))</f>
        <v/>
      </c>
      <c r="H10909" s="4" t="str">
        <f aca="false">IF($A10909="","",EDATE(INDEX(CARTAO_COMPRAS!$J:$J,INT((ROW()-2)/20)+2),MOD(ROW()-2,20)))</f>
        <v/>
      </c>
      <c r="I10909" s="4" t="str">
        <f aca="false">IF($H10909="","",$H10909-WEEKDAY($H10909,2)+1)</f>
        <v/>
      </c>
      <c r="J10909" s="4" t="str">
        <f aca="false">IF($I10909="","",$I10909+6)</f>
        <v/>
      </c>
      <c r="K10909" s="6" t="str">
        <f aca="false">IF($H10909="","",DATE(YEAR($H10909),MONTH($H10909),1))</f>
        <v/>
      </c>
      <c r="L10909" s="0" t="str">
        <f aca="false">IF($A10909="","",INDEX(CARTAO_COMPRAS!$K:$K,INT((ROW()-2)/20)+2))</f>
        <v/>
      </c>
      <c r="M10909" s="0" t="str">
        <f aca="false">IF($A10909="","","Compra no cartão")</f>
        <v/>
      </c>
    </row>
    <row r="10910" customFormat="false" ht="13.5" hidden="false" customHeight="false" outlineLevel="0" collapsed="false">
      <c r="A10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0" s="0" t="str">
        <f aca="false">IF($A10910="","",INDEX(CARTAO_COMPRAS!$C:$C,INT((ROW()-2)/20)+2))</f>
        <v/>
      </c>
      <c r="C10910" s="0" t="str">
        <f aca="false">IF($A10910="","",INDEX(CARTAO_COMPRAS!$D:$D,INT((ROW()-2)/20)+2))</f>
        <v/>
      </c>
      <c r="D10910" s="0" t="str">
        <f aca="false">IF($A10910="","",INDEX(CARTAO_COMPRAS!$E:$E,INT((ROW()-2)/20)+2))</f>
        <v/>
      </c>
      <c r="E10910" s="0" t="str">
        <f aca="false">IF($A10910="","",INDEX(CARTAO_COMPRAS!$H:$H,INT((ROW()-2)/20)+2)+MOD(ROW()-2,20))</f>
        <v/>
      </c>
      <c r="F10910" s="0" t="str">
        <f aca="false">IF($A10910="","",INDEX(CARTAO_COMPRAS!$G:$G,INT((ROW()-2)/20)+2))</f>
        <v/>
      </c>
      <c r="G10910" s="5" t="str">
        <f aca="false">IF($A10910="","",INDEX(CARTAO_COMPRAS!$I:$I,INT((ROW()-2)/20)+2))</f>
        <v/>
      </c>
      <c r="H10910" s="4" t="str">
        <f aca="false">IF($A10910="","",EDATE(INDEX(CARTAO_COMPRAS!$J:$J,INT((ROW()-2)/20)+2),MOD(ROW()-2,20)))</f>
        <v/>
      </c>
      <c r="I10910" s="4" t="str">
        <f aca="false">IF($H10910="","",$H10910-WEEKDAY($H10910,2)+1)</f>
        <v/>
      </c>
      <c r="J10910" s="4" t="str">
        <f aca="false">IF($I10910="","",$I10910+6)</f>
        <v/>
      </c>
      <c r="K10910" s="6" t="str">
        <f aca="false">IF($H10910="","",DATE(YEAR($H10910),MONTH($H10910),1))</f>
        <v/>
      </c>
      <c r="L10910" s="0" t="str">
        <f aca="false">IF($A10910="","",INDEX(CARTAO_COMPRAS!$K:$K,INT((ROW()-2)/20)+2))</f>
        <v/>
      </c>
      <c r="M10910" s="0" t="str">
        <f aca="false">IF($A10910="","","Compra no cartão")</f>
        <v/>
      </c>
    </row>
    <row r="10911" customFormat="false" ht="13.5" hidden="false" customHeight="false" outlineLevel="0" collapsed="false">
      <c r="A10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1" s="0" t="str">
        <f aca="false">IF($A10911="","",INDEX(CARTAO_COMPRAS!$C:$C,INT((ROW()-2)/20)+2))</f>
        <v/>
      </c>
      <c r="C10911" s="0" t="str">
        <f aca="false">IF($A10911="","",INDEX(CARTAO_COMPRAS!$D:$D,INT((ROW()-2)/20)+2))</f>
        <v/>
      </c>
      <c r="D10911" s="0" t="str">
        <f aca="false">IF($A10911="","",INDEX(CARTAO_COMPRAS!$E:$E,INT((ROW()-2)/20)+2))</f>
        <v/>
      </c>
      <c r="E10911" s="0" t="str">
        <f aca="false">IF($A10911="","",INDEX(CARTAO_COMPRAS!$H:$H,INT((ROW()-2)/20)+2)+MOD(ROW()-2,20))</f>
        <v/>
      </c>
      <c r="F10911" s="0" t="str">
        <f aca="false">IF($A10911="","",INDEX(CARTAO_COMPRAS!$G:$G,INT((ROW()-2)/20)+2))</f>
        <v/>
      </c>
      <c r="G10911" s="5" t="str">
        <f aca="false">IF($A10911="","",INDEX(CARTAO_COMPRAS!$I:$I,INT((ROW()-2)/20)+2))</f>
        <v/>
      </c>
      <c r="H10911" s="4" t="str">
        <f aca="false">IF($A10911="","",EDATE(INDEX(CARTAO_COMPRAS!$J:$J,INT((ROW()-2)/20)+2),MOD(ROW()-2,20)))</f>
        <v/>
      </c>
      <c r="I10911" s="4" t="str">
        <f aca="false">IF($H10911="","",$H10911-WEEKDAY($H10911,2)+1)</f>
        <v/>
      </c>
      <c r="J10911" s="4" t="str">
        <f aca="false">IF($I10911="","",$I10911+6)</f>
        <v/>
      </c>
      <c r="K10911" s="6" t="str">
        <f aca="false">IF($H10911="","",DATE(YEAR($H10911),MONTH($H10911),1))</f>
        <v/>
      </c>
      <c r="L10911" s="0" t="str">
        <f aca="false">IF($A10911="","",INDEX(CARTAO_COMPRAS!$K:$K,INT((ROW()-2)/20)+2))</f>
        <v/>
      </c>
      <c r="M10911" s="0" t="str">
        <f aca="false">IF($A10911="","","Compra no cartão")</f>
        <v/>
      </c>
    </row>
    <row r="10912" customFormat="false" ht="13.5" hidden="false" customHeight="false" outlineLevel="0" collapsed="false">
      <c r="A10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2" s="0" t="str">
        <f aca="false">IF($A10912="","",INDEX(CARTAO_COMPRAS!$C:$C,INT((ROW()-2)/20)+2))</f>
        <v/>
      </c>
      <c r="C10912" s="0" t="str">
        <f aca="false">IF($A10912="","",INDEX(CARTAO_COMPRAS!$D:$D,INT((ROW()-2)/20)+2))</f>
        <v/>
      </c>
      <c r="D10912" s="0" t="str">
        <f aca="false">IF($A10912="","",INDEX(CARTAO_COMPRAS!$E:$E,INT((ROW()-2)/20)+2))</f>
        <v/>
      </c>
      <c r="E10912" s="0" t="str">
        <f aca="false">IF($A10912="","",INDEX(CARTAO_COMPRAS!$H:$H,INT((ROW()-2)/20)+2)+MOD(ROW()-2,20))</f>
        <v/>
      </c>
      <c r="F10912" s="0" t="str">
        <f aca="false">IF($A10912="","",INDEX(CARTAO_COMPRAS!$G:$G,INT((ROW()-2)/20)+2))</f>
        <v/>
      </c>
      <c r="G10912" s="5" t="str">
        <f aca="false">IF($A10912="","",INDEX(CARTAO_COMPRAS!$I:$I,INT((ROW()-2)/20)+2))</f>
        <v/>
      </c>
      <c r="H10912" s="4" t="str">
        <f aca="false">IF($A10912="","",EDATE(INDEX(CARTAO_COMPRAS!$J:$J,INT((ROW()-2)/20)+2),MOD(ROW()-2,20)))</f>
        <v/>
      </c>
      <c r="I10912" s="4" t="str">
        <f aca="false">IF($H10912="","",$H10912-WEEKDAY($H10912,2)+1)</f>
        <v/>
      </c>
      <c r="J10912" s="4" t="str">
        <f aca="false">IF($I10912="","",$I10912+6)</f>
        <v/>
      </c>
      <c r="K10912" s="6" t="str">
        <f aca="false">IF($H10912="","",DATE(YEAR($H10912),MONTH($H10912),1))</f>
        <v/>
      </c>
      <c r="L10912" s="0" t="str">
        <f aca="false">IF($A10912="","",INDEX(CARTAO_COMPRAS!$K:$K,INT((ROW()-2)/20)+2))</f>
        <v/>
      </c>
      <c r="M10912" s="0" t="str">
        <f aca="false">IF($A10912="","","Compra no cartão")</f>
        <v/>
      </c>
    </row>
    <row r="10913" customFormat="false" ht="13.5" hidden="false" customHeight="false" outlineLevel="0" collapsed="false">
      <c r="A10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3" s="0" t="str">
        <f aca="false">IF($A10913="","",INDEX(CARTAO_COMPRAS!$C:$C,INT((ROW()-2)/20)+2))</f>
        <v/>
      </c>
      <c r="C10913" s="0" t="str">
        <f aca="false">IF($A10913="","",INDEX(CARTAO_COMPRAS!$D:$D,INT((ROW()-2)/20)+2))</f>
        <v/>
      </c>
      <c r="D10913" s="0" t="str">
        <f aca="false">IF($A10913="","",INDEX(CARTAO_COMPRAS!$E:$E,INT((ROW()-2)/20)+2))</f>
        <v/>
      </c>
      <c r="E10913" s="0" t="str">
        <f aca="false">IF($A10913="","",INDEX(CARTAO_COMPRAS!$H:$H,INT((ROW()-2)/20)+2)+MOD(ROW()-2,20))</f>
        <v/>
      </c>
      <c r="F10913" s="0" t="str">
        <f aca="false">IF($A10913="","",INDEX(CARTAO_COMPRAS!$G:$G,INT((ROW()-2)/20)+2))</f>
        <v/>
      </c>
      <c r="G10913" s="5" t="str">
        <f aca="false">IF($A10913="","",INDEX(CARTAO_COMPRAS!$I:$I,INT((ROW()-2)/20)+2))</f>
        <v/>
      </c>
      <c r="H10913" s="4" t="str">
        <f aca="false">IF($A10913="","",EDATE(INDEX(CARTAO_COMPRAS!$J:$J,INT((ROW()-2)/20)+2),MOD(ROW()-2,20)))</f>
        <v/>
      </c>
      <c r="I10913" s="4" t="str">
        <f aca="false">IF($H10913="","",$H10913-WEEKDAY($H10913,2)+1)</f>
        <v/>
      </c>
      <c r="J10913" s="4" t="str">
        <f aca="false">IF($I10913="","",$I10913+6)</f>
        <v/>
      </c>
      <c r="K10913" s="6" t="str">
        <f aca="false">IF($H10913="","",DATE(YEAR($H10913),MONTH($H10913),1))</f>
        <v/>
      </c>
      <c r="L10913" s="0" t="str">
        <f aca="false">IF($A10913="","",INDEX(CARTAO_COMPRAS!$K:$K,INT((ROW()-2)/20)+2))</f>
        <v/>
      </c>
      <c r="M10913" s="0" t="str">
        <f aca="false">IF($A10913="","","Compra no cartão")</f>
        <v/>
      </c>
    </row>
    <row r="10914" customFormat="false" ht="13.5" hidden="false" customHeight="false" outlineLevel="0" collapsed="false">
      <c r="A10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4" s="0" t="str">
        <f aca="false">IF($A10914="","",INDEX(CARTAO_COMPRAS!$C:$C,INT((ROW()-2)/20)+2))</f>
        <v/>
      </c>
      <c r="C10914" s="0" t="str">
        <f aca="false">IF($A10914="","",INDEX(CARTAO_COMPRAS!$D:$D,INT((ROW()-2)/20)+2))</f>
        <v/>
      </c>
      <c r="D10914" s="0" t="str">
        <f aca="false">IF($A10914="","",INDEX(CARTAO_COMPRAS!$E:$E,INT((ROW()-2)/20)+2))</f>
        <v/>
      </c>
      <c r="E10914" s="0" t="str">
        <f aca="false">IF($A10914="","",INDEX(CARTAO_COMPRAS!$H:$H,INT((ROW()-2)/20)+2)+MOD(ROW()-2,20))</f>
        <v/>
      </c>
      <c r="F10914" s="0" t="str">
        <f aca="false">IF($A10914="","",INDEX(CARTAO_COMPRAS!$G:$G,INT((ROW()-2)/20)+2))</f>
        <v/>
      </c>
      <c r="G10914" s="5" t="str">
        <f aca="false">IF($A10914="","",INDEX(CARTAO_COMPRAS!$I:$I,INT((ROW()-2)/20)+2))</f>
        <v/>
      </c>
      <c r="H10914" s="4" t="str">
        <f aca="false">IF($A10914="","",EDATE(INDEX(CARTAO_COMPRAS!$J:$J,INT((ROW()-2)/20)+2),MOD(ROW()-2,20)))</f>
        <v/>
      </c>
      <c r="I10914" s="4" t="str">
        <f aca="false">IF($H10914="","",$H10914-WEEKDAY($H10914,2)+1)</f>
        <v/>
      </c>
      <c r="J10914" s="4" t="str">
        <f aca="false">IF($I10914="","",$I10914+6)</f>
        <v/>
      </c>
      <c r="K10914" s="6" t="str">
        <f aca="false">IF($H10914="","",DATE(YEAR($H10914),MONTH($H10914),1))</f>
        <v/>
      </c>
      <c r="L10914" s="0" t="str">
        <f aca="false">IF($A10914="","",INDEX(CARTAO_COMPRAS!$K:$K,INT((ROW()-2)/20)+2))</f>
        <v/>
      </c>
      <c r="M10914" s="0" t="str">
        <f aca="false">IF($A10914="","","Compra no cartão")</f>
        <v/>
      </c>
    </row>
    <row r="10915" customFormat="false" ht="13.5" hidden="false" customHeight="false" outlineLevel="0" collapsed="false">
      <c r="A10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5" s="0" t="str">
        <f aca="false">IF($A10915="","",INDEX(CARTAO_COMPRAS!$C:$C,INT((ROW()-2)/20)+2))</f>
        <v/>
      </c>
      <c r="C10915" s="0" t="str">
        <f aca="false">IF($A10915="","",INDEX(CARTAO_COMPRAS!$D:$D,INT((ROW()-2)/20)+2))</f>
        <v/>
      </c>
      <c r="D10915" s="0" t="str">
        <f aca="false">IF($A10915="","",INDEX(CARTAO_COMPRAS!$E:$E,INT((ROW()-2)/20)+2))</f>
        <v/>
      </c>
      <c r="E10915" s="0" t="str">
        <f aca="false">IF($A10915="","",INDEX(CARTAO_COMPRAS!$H:$H,INT((ROW()-2)/20)+2)+MOD(ROW()-2,20))</f>
        <v/>
      </c>
      <c r="F10915" s="0" t="str">
        <f aca="false">IF($A10915="","",INDEX(CARTAO_COMPRAS!$G:$G,INT((ROW()-2)/20)+2))</f>
        <v/>
      </c>
      <c r="G10915" s="5" t="str">
        <f aca="false">IF($A10915="","",INDEX(CARTAO_COMPRAS!$I:$I,INT((ROW()-2)/20)+2))</f>
        <v/>
      </c>
      <c r="H10915" s="4" t="str">
        <f aca="false">IF($A10915="","",EDATE(INDEX(CARTAO_COMPRAS!$J:$J,INT((ROW()-2)/20)+2),MOD(ROW()-2,20)))</f>
        <v/>
      </c>
      <c r="I10915" s="4" t="str">
        <f aca="false">IF($H10915="","",$H10915-WEEKDAY($H10915,2)+1)</f>
        <v/>
      </c>
      <c r="J10915" s="4" t="str">
        <f aca="false">IF($I10915="","",$I10915+6)</f>
        <v/>
      </c>
      <c r="K10915" s="6" t="str">
        <f aca="false">IF($H10915="","",DATE(YEAR($H10915),MONTH($H10915),1))</f>
        <v/>
      </c>
      <c r="L10915" s="0" t="str">
        <f aca="false">IF($A10915="","",INDEX(CARTAO_COMPRAS!$K:$K,INT((ROW()-2)/20)+2))</f>
        <v/>
      </c>
      <c r="M10915" s="0" t="str">
        <f aca="false">IF($A10915="","","Compra no cartão")</f>
        <v/>
      </c>
    </row>
    <row r="10916" customFormat="false" ht="13.5" hidden="false" customHeight="false" outlineLevel="0" collapsed="false">
      <c r="A10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6" s="0" t="str">
        <f aca="false">IF($A10916="","",INDEX(CARTAO_COMPRAS!$C:$C,INT((ROW()-2)/20)+2))</f>
        <v/>
      </c>
      <c r="C10916" s="0" t="str">
        <f aca="false">IF($A10916="","",INDEX(CARTAO_COMPRAS!$D:$D,INT((ROW()-2)/20)+2))</f>
        <v/>
      </c>
      <c r="D10916" s="0" t="str">
        <f aca="false">IF($A10916="","",INDEX(CARTAO_COMPRAS!$E:$E,INT((ROW()-2)/20)+2))</f>
        <v/>
      </c>
      <c r="E10916" s="0" t="str">
        <f aca="false">IF($A10916="","",INDEX(CARTAO_COMPRAS!$H:$H,INT((ROW()-2)/20)+2)+MOD(ROW()-2,20))</f>
        <v/>
      </c>
      <c r="F10916" s="0" t="str">
        <f aca="false">IF($A10916="","",INDEX(CARTAO_COMPRAS!$G:$G,INT((ROW()-2)/20)+2))</f>
        <v/>
      </c>
      <c r="G10916" s="5" t="str">
        <f aca="false">IF($A10916="","",INDEX(CARTAO_COMPRAS!$I:$I,INT((ROW()-2)/20)+2))</f>
        <v/>
      </c>
      <c r="H10916" s="4" t="str">
        <f aca="false">IF($A10916="","",EDATE(INDEX(CARTAO_COMPRAS!$J:$J,INT((ROW()-2)/20)+2),MOD(ROW()-2,20)))</f>
        <v/>
      </c>
      <c r="I10916" s="4" t="str">
        <f aca="false">IF($H10916="","",$H10916-WEEKDAY($H10916,2)+1)</f>
        <v/>
      </c>
      <c r="J10916" s="4" t="str">
        <f aca="false">IF($I10916="","",$I10916+6)</f>
        <v/>
      </c>
      <c r="K10916" s="6" t="str">
        <f aca="false">IF($H10916="","",DATE(YEAR($H10916),MONTH($H10916),1))</f>
        <v/>
      </c>
      <c r="L10916" s="0" t="str">
        <f aca="false">IF($A10916="","",INDEX(CARTAO_COMPRAS!$K:$K,INT((ROW()-2)/20)+2))</f>
        <v/>
      </c>
      <c r="M10916" s="0" t="str">
        <f aca="false">IF($A10916="","","Compra no cartão")</f>
        <v/>
      </c>
    </row>
    <row r="10917" customFormat="false" ht="13.5" hidden="false" customHeight="false" outlineLevel="0" collapsed="false">
      <c r="A10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7" s="0" t="str">
        <f aca="false">IF($A10917="","",INDEX(CARTAO_COMPRAS!$C:$C,INT((ROW()-2)/20)+2))</f>
        <v/>
      </c>
      <c r="C10917" s="0" t="str">
        <f aca="false">IF($A10917="","",INDEX(CARTAO_COMPRAS!$D:$D,INT((ROW()-2)/20)+2))</f>
        <v/>
      </c>
      <c r="D10917" s="0" t="str">
        <f aca="false">IF($A10917="","",INDEX(CARTAO_COMPRAS!$E:$E,INT((ROW()-2)/20)+2))</f>
        <v/>
      </c>
      <c r="E10917" s="0" t="str">
        <f aca="false">IF($A10917="","",INDEX(CARTAO_COMPRAS!$H:$H,INT((ROW()-2)/20)+2)+MOD(ROW()-2,20))</f>
        <v/>
      </c>
      <c r="F10917" s="0" t="str">
        <f aca="false">IF($A10917="","",INDEX(CARTAO_COMPRAS!$G:$G,INT((ROW()-2)/20)+2))</f>
        <v/>
      </c>
      <c r="G10917" s="5" t="str">
        <f aca="false">IF($A10917="","",INDEX(CARTAO_COMPRAS!$I:$I,INT((ROW()-2)/20)+2))</f>
        <v/>
      </c>
      <c r="H10917" s="4" t="str">
        <f aca="false">IF($A10917="","",EDATE(INDEX(CARTAO_COMPRAS!$J:$J,INT((ROW()-2)/20)+2),MOD(ROW()-2,20)))</f>
        <v/>
      </c>
      <c r="I10917" s="4" t="str">
        <f aca="false">IF($H10917="","",$H10917-WEEKDAY($H10917,2)+1)</f>
        <v/>
      </c>
      <c r="J10917" s="4" t="str">
        <f aca="false">IF($I10917="","",$I10917+6)</f>
        <v/>
      </c>
      <c r="K10917" s="6" t="str">
        <f aca="false">IF($H10917="","",DATE(YEAR($H10917),MONTH($H10917),1))</f>
        <v/>
      </c>
      <c r="L10917" s="0" t="str">
        <f aca="false">IF($A10917="","",INDEX(CARTAO_COMPRAS!$K:$K,INT((ROW()-2)/20)+2))</f>
        <v/>
      </c>
      <c r="M10917" s="0" t="str">
        <f aca="false">IF($A10917="","","Compra no cartão")</f>
        <v/>
      </c>
    </row>
    <row r="10918" customFormat="false" ht="13.5" hidden="false" customHeight="false" outlineLevel="0" collapsed="false">
      <c r="A10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8" s="0" t="str">
        <f aca="false">IF($A10918="","",INDEX(CARTAO_COMPRAS!$C:$C,INT((ROW()-2)/20)+2))</f>
        <v/>
      </c>
      <c r="C10918" s="0" t="str">
        <f aca="false">IF($A10918="","",INDEX(CARTAO_COMPRAS!$D:$D,INT((ROW()-2)/20)+2))</f>
        <v/>
      </c>
      <c r="D10918" s="0" t="str">
        <f aca="false">IF($A10918="","",INDEX(CARTAO_COMPRAS!$E:$E,INT((ROW()-2)/20)+2))</f>
        <v/>
      </c>
      <c r="E10918" s="0" t="str">
        <f aca="false">IF($A10918="","",INDEX(CARTAO_COMPRAS!$H:$H,INT((ROW()-2)/20)+2)+MOD(ROW()-2,20))</f>
        <v/>
      </c>
      <c r="F10918" s="0" t="str">
        <f aca="false">IF($A10918="","",INDEX(CARTAO_COMPRAS!$G:$G,INT((ROW()-2)/20)+2))</f>
        <v/>
      </c>
      <c r="G10918" s="5" t="str">
        <f aca="false">IF($A10918="","",INDEX(CARTAO_COMPRAS!$I:$I,INT((ROW()-2)/20)+2))</f>
        <v/>
      </c>
      <c r="H10918" s="4" t="str">
        <f aca="false">IF($A10918="","",EDATE(INDEX(CARTAO_COMPRAS!$J:$J,INT((ROW()-2)/20)+2),MOD(ROW()-2,20)))</f>
        <v/>
      </c>
      <c r="I10918" s="4" t="str">
        <f aca="false">IF($H10918="","",$H10918-WEEKDAY($H10918,2)+1)</f>
        <v/>
      </c>
      <c r="J10918" s="4" t="str">
        <f aca="false">IF($I10918="","",$I10918+6)</f>
        <v/>
      </c>
      <c r="K10918" s="6" t="str">
        <f aca="false">IF($H10918="","",DATE(YEAR($H10918),MONTH($H10918),1))</f>
        <v/>
      </c>
      <c r="L10918" s="0" t="str">
        <f aca="false">IF($A10918="","",INDEX(CARTAO_COMPRAS!$K:$K,INT((ROW()-2)/20)+2))</f>
        <v/>
      </c>
      <c r="M10918" s="0" t="str">
        <f aca="false">IF($A10918="","","Compra no cartão")</f>
        <v/>
      </c>
    </row>
    <row r="10919" customFormat="false" ht="13.5" hidden="false" customHeight="false" outlineLevel="0" collapsed="false">
      <c r="A10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19" s="0" t="str">
        <f aca="false">IF($A10919="","",INDEX(CARTAO_COMPRAS!$C:$C,INT((ROW()-2)/20)+2))</f>
        <v/>
      </c>
      <c r="C10919" s="0" t="str">
        <f aca="false">IF($A10919="","",INDEX(CARTAO_COMPRAS!$D:$D,INT((ROW()-2)/20)+2))</f>
        <v/>
      </c>
      <c r="D10919" s="0" t="str">
        <f aca="false">IF($A10919="","",INDEX(CARTAO_COMPRAS!$E:$E,INT((ROW()-2)/20)+2))</f>
        <v/>
      </c>
      <c r="E10919" s="0" t="str">
        <f aca="false">IF($A10919="","",INDEX(CARTAO_COMPRAS!$H:$H,INT((ROW()-2)/20)+2)+MOD(ROW()-2,20))</f>
        <v/>
      </c>
      <c r="F10919" s="0" t="str">
        <f aca="false">IF($A10919="","",INDEX(CARTAO_COMPRAS!$G:$G,INT((ROW()-2)/20)+2))</f>
        <v/>
      </c>
      <c r="G10919" s="5" t="str">
        <f aca="false">IF($A10919="","",INDEX(CARTAO_COMPRAS!$I:$I,INT((ROW()-2)/20)+2))</f>
        <v/>
      </c>
      <c r="H10919" s="4" t="str">
        <f aca="false">IF($A10919="","",EDATE(INDEX(CARTAO_COMPRAS!$J:$J,INT((ROW()-2)/20)+2),MOD(ROW()-2,20)))</f>
        <v/>
      </c>
      <c r="I10919" s="4" t="str">
        <f aca="false">IF($H10919="","",$H10919-WEEKDAY($H10919,2)+1)</f>
        <v/>
      </c>
      <c r="J10919" s="4" t="str">
        <f aca="false">IF($I10919="","",$I10919+6)</f>
        <v/>
      </c>
      <c r="K10919" s="6" t="str">
        <f aca="false">IF($H10919="","",DATE(YEAR($H10919),MONTH($H10919),1))</f>
        <v/>
      </c>
      <c r="L10919" s="0" t="str">
        <f aca="false">IF($A10919="","",INDEX(CARTAO_COMPRAS!$K:$K,INT((ROW()-2)/20)+2))</f>
        <v/>
      </c>
      <c r="M10919" s="0" t="str">
        <f aca="false">IF($A10919="","","Compra no cartão")</f>
        <v/>
      </c>
    </row>
    <row r="10920" customFormat="false" ht="13.5" hidden="false" customHeight="false" outlineLevel="0" collapsed="false">
      <c r="A10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0" s="0" t="str">
        <f aca="false">IF($A10920="","",INDEX(CARTAO_COMPRAS!$C:$C,INT((ROW()-2)/20)+2))</f>
        <v/>
      </c>
      <c r="C10920" s="0" t="str">
        <f aca="false">IF($A10920="","",INDEX(CARTAO_COMPRAS!$D:$D,INT((ROW()-2)/20)+2))</f>
        <v/>
      </c>
      <c r="D10920" s="0" t="str">
        <f aca="false">IF($A10920="","",INDEX(CARTAO_COMPRAS!$E:$E,INT((ROW()-2)/20)+2))</f>
        <v/>
      </c>
      <c r="E10920" s="0" t="str">
        <f aca="false">IF($A10920="","",INDEX(CARTAO_COMPRAS!$H:$H,INT((ROW()-2)/20)+2)+MOD(ROW()-2,20))</f>
        <v/>
      </c>
      <c r="F10920" s="0" t="str">
        <f aca="false">IF($A10920="","",INDEX(CARTAO_COMPRAS!$G:$G,INT((ROW()-2)/20)+2))</f>
        <v/>
      </c>
      <c r="G10920" s="5" t="str">
        <f aca="false">IF($A10920="","",INDEX(CARTAO_COMPRAS!$I:$I,INT((ROW()-2)/20)+2))</f>
        <v/>
      </c>
      <c r="H10920" s="4" t="str">
        <f aca="false">IF($A10920="","",EDATE(INDEX(CARTAO_COMPRAS!$J:$J,INT((ROW()-2)/20)+2),MOD(ROW()-2,20)))</f>
        <v/>
      </c>
      <c r="I10920" s="4" t="str">
        <f aca="false">IF($H10920="","",$H10920-WEEKDAY($H10920,2)+1)</f>
        <v/>
      </c>
      <c r="J10920" s="4" t="str">
        <f aca="false">IF($I10920="","",$I10920+6)</f>
        <v/>
      </c>
      <c r="K10920" s="6" t="str">
        <f aca="false">IF($H10920="","",DATE(YEAR($H10920),MONTH($H10920),1))</f>
        <v/>
      </c>
      <c r="L10920" s="0" t="str">
        <f aca="false">IF($A10920="","",INDEX(CARTAO_COMPRAS!$K:$K,INT((ROW()-2)/20)+2))</f>
        <v/>
      </c>
      <c r="M10920" s="0" t="str">
        <f aca="false">IF($A10920="","","Compra no cartão")</f>
        <v/>
      </c>
    </row>
    <row r="10921" customFormat="false" ht="13.5" hidden="false" customHeight="false" outlineLevel="0" collapsed="false">
      <c r="A10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1" s="0" t="str">
        <f aca="false">IF($A10921="","",INDEX(CARTAO_COMPRAS!$C:$C,INT((ROW()-2)/20)+2))</f>
        <v/>
      </c>
      <c r="C10921" s="0" t="str">
        <f aca="false">IF($A10921="","",INDEX(CARTAO_COMPRAS!$D:$D,INT((ROW()-2)/20)+2))</f>
        <v/>
      </c>
      <c r="D10921" s="0" t="str">
        <f aca="false">IF($A10921="","",INDEX(CARTAO_COMPRAS!$E:$E,INT((ROW()-2)/20)+2))</f>
        <v/>
      </c>
      <c r="E10921" s="0" t="str">
        <f aca="false">IF($A10921="","",INDEX(CARTAO_COMPRAS!$H:$H,INT((ROW()-2)/20)+2)+MOD(ROW()-2,20))</f>
        <v/>
      </c>
      <c r="F10921" s="0" t="str">
        <f aca="false">IF($A10921="","",INDEX(CARTAO_COMPRAS!$G:$G,INT((ROW()-2)/20)+2))</f>
        <v/>
      </c>
      <c r="G10921" s="5" t="str">
        <f aca="false">IF($A10921="","",INDEX(CARTAO_COMPRAS!$I:$I,INT((ROW()-2)/20)+2))</f>
        <v/>
      </c>
      <c r="H10921" s="4" t="str">
        <f aca="false">IF($A10921="","",EDATE(INDEX(CARTAO_COMPRAS!$J:$J,INT((ROW()-2)/20)+2),MOD(ROW()-2,20)))</f>
        <v/>
      </c>
      <c r="I10921" s="4" t="str">
        <f aca="false">IF($H10921="","",$H10921-WEEKDAY($H10921,2)+1)</f>
        <v/>
      </c>
      <c r="J10921" s="4" t="str">
        <f aca="false">IF($I10921="","",$I10921+6)</f>
        <v/>
      </c>
      <c r="K10921" s="6" t="str">
        <f aca="false">IF($H10921="","",DATE(YEAR($H10921),MONTH($H10921),1))</f>
        <v/>
      </c>
      <c r="L10921" s="0" t="str">
        <f aca="false">IF($A10921="","",INDEX(CARTAO_COMPRAS!$K:$K,INT((ROW()-2)/20)+2))</f>
        <v/>
      </c>
      <c r="M10921" s="0" t="str">
        <f aca="false">IF($A10921="","","Compra no cartão")</f>
        <v/>
      </c>
    </row>
    <row r="10922" customFormat="false" ht="13.5" hidden="false" customHeight="false" outlineLevel="0" collapsed="false">
      <c r="A10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2" s="0" t="str">
        <f aca="false">IF($A10922="","",INDEX(CARTAO_COMPRAS!$C:$C,INT((ROW()-2)/20)+2))</f>
        <v/>
      </c>
      <c r="C10922" s="0" t="str">
        <f aca="false">IF($A10922="","",INDEX(CARTAO_COMPRAS!$D:$D,INT((ROW()-2)/20)+2))</f>
        <v/>
      </c>
      <c r="D10922" s="0" t="str">
        <f aca="false">IF($A10922="","",INDEX(CARTAO_COMPRAS!$E:$E,INT((ROW()-2)/20)+2))</f>
        <v/>
      </c>
      <c r="E10922" s="0" t="str">
        <f aca="false">IF($A10922="","",INDEX(CARTAO_COMPRAS!$H:$H,INT((ROW()-2)/20)+2)+MOD(ROW()-2,20))</f>
        <v/>
      </c>
      <c r="F10922" s="0" t="str">
        <f aca="false">IF($A10922="","",INDEX(CARTAO_COMPRAS!$G:$G,INT((ROW()-2)/20)+2))</f>
        <v/>
      </c>
      <c r="G10922" s="5" t="str">
        <f aca="false">IF($A10922="","",INDEX(CARTAO_COMPRAS!$I:$I,INT((ROW()-2)/20)+2))</f>
        <v/>
      </c>
      <c r="H10922" s="4" t="str">
        <f aca="false">IF($A10922="","",EDATE(INDEX(CARTAO_COMPRAS!$J:$J,INT((ROW()-2)/20)+2),MOD(ROW()-2,20)))</f>
        <v/>
      </c>
      <c r="I10922" s="4" t="str">
        <f aca="false">IF($H10922="","",$H10922-WEEKDAY($H10922,2)+1)</f>
        <v/>
      </c>
      <c r="J10922" s="4" t="str">
        <f aca="false">IF($I10922="","",$I10922+6)</f>
        <v/>
      </c>
      <c r="K10922" s="6" t="str">
        <f aca="false">IF($H10922="","",DATE(YEAR($H10922),MONTH($H10922),1))</f>
        <v/>
      </c>
      <c r="L10922" s="0" t="str">
        <f aca="false">IF($A10922="","",INDEX(CARTAO_COMPRAS!$K:$K,INT((ROW()-2)/20)+2))</f>
        <v/>
      </c>
      <c r="M10922" s="0" t="str">
        <f aca="false">IF($A10922="","","Compra no cartão")</f>
        <v/>
      </c>
    </row>
    <row r="10923" customFormat="false" ht="13.5" hidden="false" customHeight="false" outlineLevel="0" collapsed="false">
      <c r="A10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3" s="0" t="str">
        <f aca="false">IF($A10923="","",INDEX(CARTAO_COMPRAS!$C:$C,INT((ROW()-2)/20)+2))</f>
        <v/>
      </c>
      <c r="C10923" s="0" t="str">
        <f aca="false">IF($A10923="","",INDEX(CARTAO_COMPRAS!$D:$D,INT((ROW()-2)/20)+2))</f>
        <v/>
      </c>
      <c r="D10923" s="0" t="str">
        <f aca="false">IF($A10923="","",INDEX(CARTAO_COMPRAS!$E:$E,INT((ROW()-2)/20)+2))</f>
        <v/>
      </c>
      <c r="E10923" s="0" t="str">
        <f aca="false">IF($A10923="","",INDEX(CARTAO_COMPRAS!$H:$H,INT((ROW()-2)/20)+2)+MOD(ROW()-2,20))</f>
        <v/>
      </c>
      <c r="F10923" s="0" t="str">
        <f aca="false">IF($A10923="","",INDEX(CARTAO_COMPRAS!$G:$G,INT((ROW()-2)/20)+2))</f>
        <v/>
      </c>
      <c r="G10923" s="5" t="str">
        <f aca="false">IF($A10923="","",INDEX(CARTAO_COMPRAS!$I:$I,INT((ROW()-2)/20)+2))</f>
        <v/>
      </c>
      <c r="H10923" s="4" t="str">
        <f aca="false">IF($A10923="","",EDATE(INDEX(CARTAO_COMPRAS!$J:$J,INT((ROW()-2)/20)+2),MOD(ROW()-2,20)))</f>
        <v/>
      </c>
      <c r="I10923" s="4" t="str">
        <f aca="false">IF($H10923="","",$H10923-WEEKDAY($H10923,2)+1)</f>
        <v/>
      </c>
      <c r="J10923" s="4" t="str">
        <f aca="false">IF($I10923="","",$I10923+6)</f>
        <v/>
      </c>
      <c r="K10923" s="6" t="str">
        <f aca="false">IF($H10923="","",DATE(YEAR($H10923),MONTH($H10923),1))</f>
        <v/>
      </c>
      <c r="L10923" s="0" t="str">
        <f aca="false">IF($A10923="","",INDEX(CARTAO_COMPRAS!$K:$K,INT((ROW()-2)/20)+2))</f>
        <v/>
      </c>
      <c r="M10923" s="0" t="str">
        <f aca="false">IF($A10923="","","Compra no cartão")</f>
        <v/>
      </c>
    </row>
    <row r="10924" customFormat="false" ht="13.5" hidden="false" customHeight="false" outlineLevel="0" collapsed="false">
      <c r="A10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4" s="0" t="str">
        <f aca="false">IF($A10924="","",INDEX(CARTAO_COMPRAS!$C:$C,INT((ROW()-2)/20)+2))</f>
        <v/>
      </c>
      <c r="C10924" s="0" t="str">
        <f aca="false">IF($A10924="","",INDEX(CARTAO_COMPRAS!$D:$D,INT((ROW()-2)/20)+2))</f>
        <v/>
      </c>
      <c r="D10924" s="0" t="str">
        <f aca="false">IF($A10924="","",INDEX(CARTAO_COMPRAS!$E:$E,INT((ROW()-2)/20)+2))</f>
        <v/>
      </c>
      <c r="E10924" s="0" t="str">
        <f aca="false">IF($A10924="","",INDEX(CARTAO_COMPRAS!$H:$H,INT((ROW()-2)/20)+2)+MOD(ROW()-2,20))</f>
        <v/>
      </c>
      <c r="F10924" s="0" t="str">
        <f aca="false">IF($A10924="","",INDEX(CARTAO_COMPRAS!$G:$G,INT((ROW()-2)/20)+2))</f>
        <v/>
      </c>
      <c r="G10924" s="5" t="str">
        <f aca="false">IF($A10924="","",INDEX(CARTAO_COMPRAS!$I:$I,INT((ROW()-2)/20)+2))</f>
        <v/>
      </c>
      <c r="H10924" s="4" t="str">
        <f aca="false">IF($A10924="","",EDATE(INDEX(CARTAO_COMPRAS!$J:$J,INT((ROW()-2)/20)+2),MOD(ROW()-2,20)))</f>
        <v/>
      </c>
      <c r="I10924" s="4" t="str">
        <f aca="false">IF($H10924="","",$H10924-WEEKDAY($H10924,2)+1)</f>
        <v/>
      </c>
      <c r="J10924" s="4" t="str">
        <f aca="false">IF($I10924="","",$I10924+6)</f>
        <v/>
      </c>
      <c r="K10924" s="6" t="str">
        <f aca="false">IF($H10924="","",DATE(YEAR($H10924),MONTH($H10924),1))</f>
        <v/>
      </c>
      <c r="L10924" s="0" t="str">
        <f aca="false">IF($A10924="","",INDEX(CARTAO_COMPRAS!$K:$K,INT((ROW()-2)/20)+2))</f>
        <v/>
      </c>
      <c r="M10924" s="0" t="str">
        <f aca="false">IF($A10924="","","Compra no cartão")</f>
        <v/>
      </c>
    </row>
    <row r="10925" customFormat="false" ht="13.5" hidden="false" customHeight="false" outlineLevel="0" collapsed="false">
      <c r="A10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5" s="0" t="str">
        <f aca="false">IF($A10925="","",INDEX(CARTAO_COMPRAS!$C:$C,INT((ROW()-2)/20)+2))</f>
        <v/>
      </c>
      <c r="C10925" s="0" t="str">
        <f aca="false">IF($A10925="","",INDEX(CARTAO_COMPRAS!$D:$D,INT((ROW()-2)/20)+2))</f>
        <v/>
      </c>
      <c r="D10925" s="0" t="str">
        <f aca="false">IF($A10925="","",INDEX(CARTAO_COMPRAS!$E:$E,INT((ROW()-2)/20)+2))</f>
        <v/>
      </c>
      <c r="E10925" s="0" t="str">
        <f aca="false">IF($A10925="","",INDEX(CARTAO_COMPRAS!$H:$H,INT((ROW()-2)/20)+2)+MOD(ROW()-2,20))</f>
        <v/>
      </c>
      <c r="F10925" s="0" t="str">
        <f aca="false">IF($A10925="","",INDEX(CARTAO_COMPRAS!$G:$G,INT((ROW()-2)/20)+2))</f>
        <v/>
      </c>
      <c r="G10925" s="5" t="str">
        <f aca="false">IF($A10925="","",INDEX(CARTAO_COMPRAS!$I:$I,INT((ROW()-2)/20)+2))</f>
        <v/>
      </c>
      <c r="H10925" s="4" t="str">
        <f aca="false">IF($A10925="","",EDATE(INDEX(CARTAO_COMPRAS!$J:$J,INT((ROW()-2)/20)+2),MOD(ROW()-2,20)))</f>
        <v/>
      </c>
      <c r="I10925" s="4" t="str">
        <f aca="false">IF($H10925="","",$H10925-WEEKDAY($H10925,2)+1)</f>
        <v/>
      </c>
      <c r="J10925" s="4" t="str">
        <f aca="false">IF($I10925="","",$I10925+6)</f>
        <v/>
      </c>
      <c r="K10925" s="6" t="str">
        <f aca="false">IF($H10925="","",DATE(YEAR($H10925),MONTH($H10925),1))</f>
        <v/>
      </c>
      <c r="L10925" s="0" t="str">
        <f aca="false">IF($A10925="","",INDEX(CARTAO_COMPRAS!$K:$K,INT((ROW()-2)/20)+2))</f>
        <v/>
      </c>
      <c r="M10925" s="0" t="str">
        <f aca="false">IF($A10925="","","Compra no cartão")</f>
        <v/>
      </c>
    </row>
    <row r="10926" customFormat="false" ht="13.5" hidden="false" customHeight="false" outlineLevel="0" collapsed="false">
      <c r="A10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6" s="0" t="str">
        <f aca="false">IF($A10926="","",INDEX(CARTAO_COMPRAS!$C:$C,INT((ROW()-2)/20)+2))</f>
        <v/>
      </c>
      <c r="C10926" s="0" t="str">
        <f aca="false">IF($A10926="","",INDEX(CARTAO_COMPRAS!$D:$D,INT((ROW()-2)/20)+2))</f>
        <v/>
      </c>
      <c r="D10926" s="0" t="str">
        <f aca="false">IF($A10926="","",INDEX(CARTAO_COMPRAS!$E:$E,INT((ROW()-2)/20)+2))</f>
        <v/>
      </c>
      <c r="E10926" s="0" t="str">
        <f aca="false">IF($A10926="","",INDEX(CARTAO_COMPRAS!$H:$H,INT((ROW()-2)/20)+2)+MOD(ROW()-2,20))</f>
        <v/>
      </c>
      <c r="F10926" s="0" t="str">
        <f aca="false">IF($A10926="","",INDEX(CARTAO_COMPRAS!$G:$G,INT((ROW()-2)/20)+2))</f>
        <v/>
      </c>
      <c r="G10926" s="5" t="str">
        <f aca="false">IF($A10926="","",INDEX(CARTAO_COMPRAS!$I:$I,INT((ROW()-2)/20)+2))</f>
        <v/>
      </c>
      <c r="H10926" s="4" t="str">
        <f aca="false">IF($A10926="","",EDATE(INDEX(CARTAO_COMPRAS!$J:$J,INT((ROW()-2)/20)+2),MOD(ROW()-2,20)))</f>
        <v/>
      </c>
      <c r="I10926" s="4" t="str">
        <f aca="false">IF($H10926="","",$H10926-WEEKDAY($H10926,2)+1)</f>
        <v/>
      </c>
      <c r="J10926" s="4" t="str">
        <f aca="false">IF($I10926="","",$I10926+6)</f>
        <v/>
      </c>
      <c r="K10926" s="6" t="str">
        <f aca="false">IF($H10926="","",DATE(YEAR($H10926),MONTH($H10926),1))</f>
        <v/>
      </c>
      <c r="L10926" s="0" t="str">
        <f aca="false">IF($A10926="","",INDEX(CARTAO_COMPRAS!$K:$K,INT((ROW()-2)/20)+2))</f>
        <v/>
      </c>
      <c r="M10926" s="0" t="str">
        <f aca="false">IF($A10926="","","Compra no cartão")</f>
        <v/>
      </c>
    </row>
    <row r="10927" customFormat="false" ht="13.5" hidden="false" customHeight="false" outlineLevel="0" collapsed="false">
      <c r="A10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7" s="0" t="str">
        <f aca="false">IF($A10927="","",INDEX(CARTAO_COMPRAS!$C:$C,INT((ROW()-2)/20)+2))</f>
        <v/>
      </c>
      <c r="C10927" s="0" t="str">
        <f aca="false">IF($A10927="","",INDEX(CARTAO_COMPRAS!$D:$D,INT((ROW()-2)/20)+2))</f>
        <v/>
      </c>
      <c r="D10927" s="0" t="str">
        <f aca="false">IF($A10927="","",INDEX(CARTAO_COMPRAS!$E:$E,INT((ROW()-2)/20)+2))</f>
        <v/>
      </c>
      <c r="E10927" s="0" t="str">
        <f aca="false">IF($A10927="","",INDEX(CARTAO_COMPRAS!$H:$H,INT((ROW()-2)/20)+2)+MOD(ROW()-2,20))</f>
        <v/>
      </c>
      <c r="F10927" s="0" t="str">
        <f aca="false">IF($A10927="","",INDEX(CARTAO_COMPRAS!$G:$G,INT((ROW()-2)/20)+2))</f>
        <v/>
      </c>
      <c r="G10927" s="5" t="str">
        <f aca="false">IF($A10927="","",INDEX(CARTAO_COMPRAS!$I:$I,INT((ROW()-2)/20)+2))</f>
        <v/>
      </c>
      <c r="H10927" s="4" t="str">
        <f aca="false">IF($A10927="","",EDATE(INDEX(CARTAO_COMPRAS!$J:$J,INT((ROW()-2)/20)+2),MOD(ROW()-2,20)))</f>
        <v/>
      </c>
      <c r="I10927" s="4" t="str">
        <f aca="false">IF($H10927="","",$H10927-WEEKDAY($H10927,2)+1)</f>
        <v/>
      </c>
      <c r="J10927" s="4" t="str">
        <f aca="false">IF($I10927="","",$I10927+6)</f>
        <v/>
      </c>
      <c r="K10927" s="6" t="str">
        <f aca="false">IF($H10927="","",DATE(YEAR($H10927),MONTH($H10927),1))</f>
        <v/>
      </c>
      <c r="L10927" s="0" t="str">
        <f aca="false">IF($A10927="","",INDEX(CARTAO_COMPRAS!$K:$K,INT((ROW()-2)/20)+2))</f>
        <v/>
      </c>
      <c r="M10927" s="0" t="str">
        <f aca="false">IF($A10927="","","Compra no cartão")</f>
        <v/>
      </c>
    </row>
    <row r="10928" customFormat="false" ht="13.5" hidden="false" customHeight="false" outlineLevel="0" collapsed="false">
      <c r="A10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8" s="0" t="str">
        <f aca="false">IF($A10928="","",INDEX(CARTAO_COMPRAS!$C:$C,INT((ROW()-2)/20)+2))</f>
        <v/>
      </c>
      <c r="C10928" s="0" t="str">
        <f aca="false">IF($A10928="","",INDEX(CARTAO_COMPRAS!$D:$D,INT((ROW()-2)/20)+2))</f>
        <v/>
      </c>
      <c r="D10928" s="0" t="str">
        <f aca="false">IF($A10928="","",INDEX(CARTAO_COMPRAS!$E:$E,INT((ROW()-2)/20)+2))</f>
        <v/>
      </c>
      <c r="E10928" s="0" t="str">
        <f aca="false">IF($A10928="","",INDEX(CARTAO_COMPRAS!$H:$H,INT((ROW()-2)/20)+2)+MOD(ROW()-2,20))</f>
        <v/>
      </c>
      <c r="F10928" s="0" t="str">
        <f aca="false">IF($A10928="","",INDEX(CARTAO_COMPRAS!$G:$G,INT((ROW()-2)/20)+2))</f>
        <v/>
      </c>
      <c r="G10928" s="5" t="str">
        <f aca="false">IF($A10928="","",INDEX(CARTAO_COMPRAS!$I:$I,INT((ROW()-2)/20)+2))</f>
        <v/>
      </c>
      <c r="H10928" s="4" t="str">
        <f aca="false">IF($A10928="","",EDATE(INDEX(CARTAO_COMPRAS!$J:$J,INT((ROW()-2)/20)+2),MOD(ROW()-2,20)))</f>
        <v/>
      </c>
      <c r="I10928" s="4" t="str">
        <f aca="false">IF($H10928="","",$H10928-WEEKDAY($H10928,2)+1)</f>
        <v/>
      </c>
      <c r="J10928" s="4" t="str">
        <f aca="false">IF($I10928="","",$I10928+6)</f>
        <v/>
      </c>
      <c r="K10928" s="6" t="str">
        <f aca="false">IF($H10928="","",DATE(YEAR($H10928),MONTH($H10928),1))</f>
        <v/>
      </c>
      <c r="L10928" s="0" t="str">
        <f aca="false">IF($A10928="","",INDEX(CARTAO_COMPRAS!$K:$K,INT((ROW()-2)/20)+2))</f>
        <v/>
      </c>
      <c r="M10928" s="0" t="str">
        <f aca="false">IF($A10928="","","Compra no cartão")</f>
        <v/>
      </c>
    </row>
    <row r="10929" customFormat="false" ht="13.5" hidden="false" customHeight="false" outlineLevel="0" collapsed="false">
      <c r="A10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29" s="0" t="str">
        <f aca="false">IF($A10929="","",INDEX(CARTAO_COMPRAS!$C:$C,INT((ROW()-2)/20)+2))</f>
        <v/>
      </c>
      <c r="C10929" s="0" t="str">
        <f aca="false">IF($A10929="","",INDEX(CARTAO_COMPRAS!$D:$D,INT((ROW()-2)/20)+2))</f>
        <v/>
      </c>
      <c r="D10929" s="0" t="str">
        <f aca="false">IF($A10929="","",INDEX(CARTAO_COMPRAS!$E:$E,INT((ROW()-2)/20)+2))</f>
        <v/>
      </c>
      <c r="E10929" s="0" t="str">
        <f aca="false">IF($A10929="","",INDEX(CARTAO_COMPRAS!$H:$H,INT((ROW()-2)/20)+2)+MOD(ROW()-2,20))</f>
        <v/>
      </c>
      <c r="F10929" s="0" t="str">
        <f aca="false">IF($A10929="","",INDEX(CARTAO_COMPRAS!$G:$G,INT((ROW()-2)/20)+2))</f>
        <v/>
      </c>
      <c r="G10929" s="5" t="str">
        <f aca="false">IF($A10929="","",INDEX(CARTAO_COMPRAS!$I:$I,INT((ROW()-2)/20)+2))</f>
        <v/>
      </c>
      <c r="H10929" s="4" t="str">
        <f aca="false">IF($A10929="","",EDATE(INDEX(CARTAO_COMPRAS!$J:$J,INT((ROW()-2)/20)+2),MOD(ROW()-2,20)))</f>
        <v/>
      </c>
      <c r="I10929" s="4" t="str">
        <f aca="false">IF($H10929="","",$H10929-WEEKDAY($H10929,2)+1)</f>
        <v/>
      </c>
      <c r="J10929" s="4" t="str">
        <f aca="false">IF($I10929="","",$I10929+6)</f>
        <v/>
      </c>
      <c r="K10929" s="6" t="str">
        <f aca="false">IF($H10929="","",DATE(YEAR($H10929),MONTH($H10929),1))</f>
        <v/>
      </c>
      <c r="L10929" s="0" t="str">
        <f aca="false">IF($A10929="","",INDEX(CARTAO_COMPRAS!$K:$K,INT((ROW()-2)/20)+2))</f>
        <v/>
      </c>
      <c r="M10929" s="0" t="str">
        <f aca="false">IF($A10929="","","Compra no cartão")</f>
        <v/>
      </c>
    </row>
    <row r="10930" customFormat="false" ht="13.5" hidden="false" customHeight="false" outlineLevel="0" collapsed="false">
      <c r="A10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0" s="0" t="str">
        <f aca="false">IF($A10930="","",INDEX(CARTAO_COMPRAS!$C:$C,INT((ROW()-2)/20)+2))</f>
        <v/>
      </c>
      <c r="C10930" s="0" t="str">
        <f aca="false">IF($A10930="","",INDEX(CARTAO_COMPRAS!$D:$D,INT((ROW()-2)/20)+2))</f>
        <v/>
      </c>
      <c r="D10930" s="0" t="str">
        <f aca="false">IF($A10930="","",INDEX(CARTAO_COMPRAS!$E:$E,INT((ROW()-2)/20)+2))</f>
        <v/>
      </c>
      <c r="E10930" s="0" t="str">
        <f aca="false">IF($A10930="","",INDEX(CARTAO_COMPRAS!$H:$H,INT((ROW()-2)/20)+2)+MOD(ROW()-2,20))</f>
        <v/>
      </c>
      <c r="F10930" s="0" t="str">
        <f aca="false">IF($A10930="","",INDEX(CARTAO_COMPRAS!$G:$G,INT((ROW()-2)/20)+2))</f>
        <v/>
      </c>
      <c r="G10930" s="5" t="str">
        <f aca="false">IF($A10930="","",INDEX(CARTAO_COMPRAS!$I:$I,INT((ROW()-2)/20)+2))</f>
        <v/>
      </c>
      <c r="H10930" s="4" t="str">
        <f aca="false">IF($A10930="","",EDATE(INDEX(CARTAO_COMPRAS!$J:$J,INT((ROW()-2)/20)+2),MOD(ROW()-2,20)))</f>
        <v/>
      </c>
      <c r="I10930" s="4" t="str">
        <f aca="false">IF($H10930="","",$H10930-WEEKDAY($H10930,2)+1)</f>
        <v/>
      </c>
      <c r="J10930" s="4" t="str">
        <f aca="false">IF($I10930="","",$I10930+6)</f>
        <v/>
      </c>
      <c r="K10930" s="6" t="str">
        <f aca="false">IF($H10930="","",DATE(YEAR($H10930),MONTH($H10930),1))</f>
        <v/>
      </c>
      <c r="L10930" s="0" t="str">
        <f aca="false">IF($A10930="","",INDEX(CARTAO_COMPRAS!$K:$K,INT((ROW()-2)/20)+2))</f>
        <v/>
      </c>
      <c r="M10930" s="0" t="str">
        <f aca="false">IF($A10930="","","Compra no cartão")</f>
        <v/>
      </c>
    </row>
    <row r="10931" customFormat="false" ht="13.5" hidden="false" customHeight="false" outlineLevel="0" collapsed="false">
      <c r="A10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1" s="0" t="str">
        <f aca="false">IF($A10931="","",INDEX(CARTAO_COMPRAS!$C:$C,INT((ROW()-2)/20)+2))</f>
        <v/>
      </c>
      <c r="C10931" s="0" t="str">
        <f aca="false">IF($A10931="","",INDEX(CARTAO_COMPRAS!$D:$D,INT((ROW()-2)/20)+2))</f>
        <v/>
      </c>
      <c r="D10931" s="0" t="str">
        <f aca="false">IF($A10931="","",INDEX(CARTAO_COMPRAS!$E:$E,INT((ROW()-2)/20)+2))</f>
        <v/>
      </c>
      <c r="E10931" s="0" t="str">
        <f aca="false">IF($A10931="","",INDEX(CARTAO_COMPRAS!$H:$H,INT((ROW()-2)/20)+2)+MOD(ROW()-2,20))</f>
        <v/>
      </c>
      <c r="F10931" s="0" t="str">
        <f aca="false">IF($A10931="","",INDEX(CARTAO_COMPRAS!$G:$G,INT((ROW()-2)/20)+2))</f>
        <v/>
      </c>
      <c r="G10931" s="5" t="str">
        <f aca="false">IF($A10931="","",INDEX(CARTAO_COMPRAS!$I:$I,INT((ROW()-2)/20)+2))</f>
        <v/>
      </c>
      <c r="H10931" s="4" t="str">
        <f aca="false">IF($A10931="","",EDATE(INDEX(CARTAO_COMPRAS!$J:$J,INT((ROW()-2)/20)+2),MOD(ROW()-2,20)))</f>
        <v/>
      </c>
      <c r="I10931" s="4" t="str">
        <f aca="false">IF($H10931="","",$H10931-WEEKDAY($H10931,2)+1)</f>
        <v/>
      </c>
      <c r="J10931" s="4" t="str">
        <f aca="false">IF($I10931="","",$I10931+6)</f>
        <v/>
      </c>
      <c r="K10931" s="6" t="str">
        <f aca="false">IF($H10931="","",DATE(YEAR($H10931),MONTH($H10931),1))</f>
        <v/>
      </c>
      <c r="L10931" s="0" t="str">
        <f aca="false">IF($A10931="","",INDEX(CARTAO_COMPRAS!$K:$K,INT((ROW()-2)/20)+2))</f>
        <v/>
      </c>
      <c r="M10931" s="0" t="str">
        <f aca="false">IF($A10931="","","Compra no cartão")</f>
        <v/>
      </c>
    </row>
    <row r="10932" customFormat="false" ht="13.5" hidden="false" customHeight="false" outlineLevel="0" collapsed="false">
      <c r="A10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2" s="0" t="str">
        <f aca="false">IF($A10932="","",INDEX(CARTAO_COMPRAS!$C:$C,INT((ROW()-2)/20)+2))</f>
        <v/>
      </c>
      <c r="C10932" s="0" t="str">
        <f aca="false">IF($A10932="","",INDEX(CARTAO_COMPRAS!$D:$D,INT((ROW()-2)/20)+2))</f>
        <v/>
      </c>
      <c r="D10932" s="0" t="str">
        <f aca="false">IF($A10932="","",INDEX(CARTAO_COMPRAS!$E:$E,INT((ROW()-2)/20)+2))</f>
        <v/>
      </c>
      <c r="E10932" s="0" t="str">
        <f aca="false">IF($A10932="","",INDEX(CARTAO_COMPRAS!$H:$H,INT((ROW()-2)/20)+2)+MOD(ROW()-2,20))</f>
        <v/>
      </c>
      <c r="F10932" s="0" t="str">
        <f aca="false">IF($A10932="","",INDEX(CARTAO_COMPRAS!$G:$G,INT((ROW()-2)/20)+2))</f>
        <v/>
      </c>
      <c r="G10932" s="5" t="str">
        <f aca="false">IF($A10932="","",INDEX(CARTAO_COMPRAS!$I:$I,INT((ROW()-2)/20)+2))</f>
        <v/>
      </c>
      <c r="H10932" s="4" t="str">
        <f aca="false">IF($A10932="","",EDATE(INDEX(CARTAO_COMPRAS!$J:$J,INT((ROW()-2)/20)+2),MOD(ROW()-2,20)))</f>
        <v/>
      </c>
      <c r="I10932" s="4" t="str">
        <f aca="false">IF($H10932="","",$H10932-WEEKDAY($H10932,2)+1)</f>
        <v/>
      </c>
      <c r="J10932" s="4" t="str">
        <f aca="false">IF($I10932="","",$I10932+6)</f>
        <v/>
      </c>
      <c r="K10932" s="6" t="str">
        <f aca="false">IF($H10932="","",DATE(YEAR($H10932),MONTH($H10932),1))</f>
        <v/>
      </c>
      <c r="L10932" s="0" t="str">
        <f aca="false">IF($A10932="","",INDEX(CARTAO_COMPRAS!$K:$K,INT((ROW()-2)/20)+2))</f>
        <v/>
      </c>
      <c r="M10932" s="0" t="str">
        <f aca="false">IF($A10932="","","Compra no cartão")</f>
        <v/>
      </c>
    </row>
    <row r="10933" customFormat="false" ht="13.5" hidden="false" customHeight="false" outlineLevel="0" collapsed="false">
      <c r="A10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3" s="0" t="str">
        <f aca="false">IF($A10933="","",INDEX(CARTAO_COMPRAS!$C:$C,INT((ROW()-2)/20)+2))</f>
        <v/>
      </c>
      <c r="C10933" s="0" t="str">
        <f aca="false">IF($A10933="","",INDEX(CARTAO_COMPRAS!$D:$D,INT((ROW()-2)/20)+2))</f>
        <v/>
      </c>
      <c r="D10933" s="0" t="str">
        <f aca="false">IF($A10933="","",INDEX(CARTAO_COMPRAS!$E:$E,INT((ROW()-2)/20)+2))</f>
        <v/>
      </c>
      <c r="E10933" s="0" t="str">
        <f aca="false">IF($A10933="","",INDEX(CARTAO_COMPRAS!$H:$H,INT((ROW()-2)/20)+2)+MOD(ROW()-2,20))</f>
        <v/>
      </c>
      <c r="F10933" s="0" t="str">
        <f aca="false">IF($A10933="","",INDEX(CARTAO_COMPRAS!$G:$G,INT((ROW()-2)/20)+2))</f>
        <v/>
      </c>
      <c r="G10933" s="5" t="str">
        <f aca="false">IF($A10933="","",INDEX(CARTAO_COMPRAS!$I:$I,INT((ROW()-2)/20)+2))</f>
        <v/>
      </c>
      <c r="H10933" s="4" t="str">
        <f aca="false">IF($A10933="","",EDATE(INDEX(CARTAO_COMPRAS!$J:$J,INT((ROW()-2)/20)+2),MOD(ROW()-2,20)))</f>
        <v/>
      </c>
      <c r="I10933" s="4" t="str">
        <f aca="false">IF($H10933="","",$H10933-WEEKDAY($H10933,2)+1)</f>
        <v/>
      </c>
      <c r="J10933" s="4" t="str">
        <f aca="false">IF($I10933="","",$I10933+6)</f>
        <v/>
      </c>
      <c r="K10933" s="6" t="str">
        <f aca="false">IF($H10933="","",DATE(YEAR($H10933),MONTH($H10933),1))</f>
        <v/>
      </c>
      <c r="L10933" s="0" t="str">
        <f aca="false">IF($A10933="","",INDEX(CARTAO_COMPRAS!$K:$K,INT((ROW()-2)/20)+2))</f>
        <v/>
      </c>
      <c r="M10933" s="0" t="str">
        <f aca="false">IF($A10933="","","Compra no cartão")</f>
        <v/>
      </c>
    </row>
    <row r="10934" customFormat="false" ht="13.5" hidden="false" customHeight="false" outlineLevel="0" collapsed="false">
      <c r="A10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4" s="0" t="str">
        <f aca="false">IF($A10934="","",INDEX(CARTAO_COMPRAS!$C:$C,INT((ROW()-2)/20)+2))</f>
        <v/>
      </c>
      <c r="C10934" s="0" t="str">
        <f aca="false">IF($A10934="","",INDEX(CARTAO_COMPRAS!$D:$D,INT((ROW()-2)/20)+2))</f>
        <v/>
      </c>
      <c r="D10934" s="0" t="str">
        <f aca="false">IF($A10934="","",INDEX(CARTAO_COMPRAS!$E:$E,INT((ROW()-2)/20)+2))</f>
        <v/>
      </c>
      <c r="E10934" s="0" t="str">
        <f aca="false">IF($A10934="","",INDEX(CARTAO_COMPRAS!$H:$H,INT((ROW()-2)/20)+2)+MOD(ROW()-2,20))</f>
        <v/>
      </c>
      <c r="F10934" s="0" t="str">
        <f aca="false">IF($A10934="","",INDEX(CARTAO_COMPRAS!$G:$G,INT((ROW()-2)/20)+2))</f>
        <v/>
      </c>
      <c r="G10934" s="5" t="str">
        <f aca="false">IF($A10934="","",INDEX(CARTAO_COMPRAS!$I:$I,INT((ROW()-2)/20)+2))</f>
        <v/>
      </c>
      <c r="H10934" s="4" t="str">
        <f aca="false">IF($A10934="","",EDATE(INDEX(CARTAO_COMPRAS!$J:$J,INT((ROW()-2)/20)+2),MOD(ROW()-2,20)))</f>
        <v/>
      </c>
      <c r="I10934" s="4" t="str">
        <f aca="false">IF($H10934="","",$H10934-WEEKDAY($H10934,2)+1)</f>
        <v/>
      </c>
      <c r="J10934" s="4" t="str">
        <f aca="false">IF($I10934="","",$I10934+6)</f>
        <v/>
      </c>
      <c r="K10934" s="6" t="str">
        <f aca="false">IF($H10934="","",DATE(YEAR($H10934),MONTH($H10934),1))</f>
        <v/>
      </c>
      <c r="L10934" s="0" t="str">
        <f aca="false">IF($A10934="","",INDEX(CARTAO_COMPRAS!$K:$K,INT((ROW()-2)/20)+2))</f>
        <v/>
      </c>
      <c r="M10934" s="0" t="str">
        <f aca="false">IF($A10934="","","Compra no cartão")</f>
        <v/>
      </c>
    </row>
    <row r="10935" customFormat="false" ht="13.5" hidden="false" customHeight="false" outlineLevel="0" collapsed="false">
      <c r="A10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5" s="0" t="str">
        <f aca="false">IF($A10935="","",INDEX(CARTAO_COMPRAS!$C:$C,INT((ROW()-2)/20)+2))</f>
        <v/>
      </c>
      <c r="C10935" s="0" t="str">
        <f aca="false">IF($A10935="","",INDEX(CARTAO_COMPRAS!$D:$D,INT((ROW()-2)/20)+2))</f>
        <v/>
      </c>
      <c r="D10935" s="0" t="str">
        <f aca="false">IF($A10935="","",INDEX(CARTAO_COMPRAS!$E:$E,INT((ROW()-2)/20)+2))</f>
        <v/>
      </c>
      <c r="E10935" s="0" t="str">
        <f aca="false">IF($A10935="","",INDEX(CARTAO_COMPRAS!$H:$H,INT((ROW()-2)/20)+2)+MOD(ROW()-2,20))</f>
        <v/>
      </c>
      <c r="F10935" s="0" t="str">
        <f aca="false">IF($A10935="","",INDEX(CARTAO_COMPRAS!$G:$G,INT((ROW()-2)/20)+2))</f>
        <v/>
      </c>
      <c r="G10935" s="5" t="str">
        <f aca="false">IF($A10935="","",INDEX(CARTAO_COMPRAS!$I:$I,INT((ROW()-2)/20)+2))</f>
        <v/>
      </c>
      <c r="H10935" s="4" t="str">
        <f aca="false">IF($A10935="","",EDATE(INDEX(CARTAO_COMPRAS!$J:$J,INT((ROW()-2)/20)+2),MOD(ROW()-2,20)))</f>
        <v/>
      </c>
      <c r="I10935" s="4" t="str">
        <f aca="false">IF($H10935="","",$H10935-WEEKDAY($H10935,2)+1)</f>
        <v/>
      </c>
      <c r="J10935" s="4" t="str">
        <f aca="false">IF($I10935="","",$I10935+6)</f>
        <v/>
      </c>
      <c r="K10935" s="6" t="str">
        <f aca="false">IF($H10935="","",DATE(YEAR($H10935),MONTH($H10935),1))</f>
        <v/>
      </c>
      <c r="L10935" s="0" t="str">
        <f aca="false">IF($A10935="","",INDEX(CARTAO_COMPRAS!$K:$K,INT((ROW()-2)/20)+2))</f>
        <v/>
      </c>
      <c r="M10935" s="0" t="str">
        <f aca="false">IF($A10935="","","Compra no cartão")</f>
        <v/>
      </c>
    </row>
    <row r="10936" customFormat="false" ht="13.5" hidden="false" customHeight="false" outlineLevel="0" collapsed="false">
      <c r="A10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6" s="0" t="str">
        <f aca="false">IF($A10936="","",INDEX(CARTAO_COMPRAS!$C:$C,INT((ROW()-2)/20)+2))</f>
        <v/>
      </c>
      <c r="C10936" s="0" t="str">
        <f aca="false">IF($A10936="","",INDEX(CARTAO_COMPRAS!$D:$D,INT((ROW()-2)/20)+2))</f>
        <v/>
      </c>
      <c r="D10936" s="0" t="str">
        <f aca="false">IF($A10936="","",INDEX(CARTAO_COMPRAS!$E:$E,INT((ROW()-2)/20)+2))</f>
        <v/>
      </c>
      <c r="E10936" s="0" t="str">
        <f aca="false">IF($A10936="","",INDEX(CARTAO_COMPRAS!$H:$H,INT((ROW()-2)/20)+2)+MOD(ROW()-2,20))</f>
        <v/>
      </c>
      <c r="F10936" s="0" t="str">
        <f aca="false">IF($A10936="","",INDEX(CARTAO_COMPRAS!$G:$G,INT((ROW()-2)/20)+2))</f>
        <v/>
      </c>
      <c r="G10936" s="5" t="str">
        <f aca="false">IF($A10936="","",INDEX(CARTAO_COMPRAS!$I:$I,INT((ROW()-2)/20)+2))</f>
        <v/>
      </c>
      <c r="H10936" s="4" t="str">
        <f aca="false">IF($A10936="","",EDATE(INDEX(CARTAO_COMPRAS!$J:$J,INT((ROW()-2)/20)+2),MOD(ROW()-2,20)))</f>
        <v/>
      </c>
      <c r="I10936" s="4" t="str">
        <f aca="false">IF($H10936="","",$H10936-WEEKDAY($H10936,2)+1)</f>
        <v/>
      </c>
      <c r="J10936" s="4" t="str">
        <f aca="false">IF($I10936="","",$I10936+6)</f>
        <v/>
      </c>
      <c r="K10936" s="6" t="str">
        <f aca="false">IF($H10936="","",DATE(YEAR($H10936),MONTH($H10936),1))</f>
        <v/>
      </c>
      <c r="L10936" s="0" t="str">
        <f aca="false">IF($A10936="","",INDEX(CARTAO_COMPRAS!$K:$K,INT((ROW()-2)/20)+2))</f>
        <v/>
      </c>
      <c r="M10936" s="0" t="str">
        <f aca="false">IF($A10936="","","Compra no cartão")</f>
        <v/>
      </c>
    </row>
    <row r="10937" customFormat="false" ht="13.5" hidden="false" customHeight="false" outlineLevel="0" collapsed="false">
      <c r="A10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7" s="0" t="str">
        <f aca="false">IF($A10937="","",INDEX(CARTAO_COMPRAS!$C:$C,INT((ROW()-2)/20)+2))</f>
        <v/>
      </c>
      <c r="C10937" s="0" t="str">
        <f aca="false">IF($A10937="","",INDEX(CARTAO_COMPRAS!$D:$D,INT((ROW()-2)/20)+2))</f>
        <v/>
      </c>
      <c r="D10937" s="0" t="str">
        <f aca="false">IF($A10937="","",INDEX(CARTAO_COMPRAS!$E:$E,INT((ROW()-2)/20)+2))</f>
        <v/>
      </c>
      <c r="E10937" s="0" t="str">
        <f aca="false">IF($A10937="","",INDEX(CARTAO_COMPRAS!$H:$H,INT((ROW()-2)/20)+2)+MOD(ROW()-2,20))</f>
        <v/>
      </c>
      <c r="F10937" s="0" t="str">
        <f aca="false">IF($A10937="","",INDEX(CARTAO_COMPRAS!$G:$G,INT((ROW()-2)/20)+2))</f>
        <v/>
      </c>
      <c r="G10937" s="5" t="str">
        <f aca="false">IF($A10937="","",INDEX(CARTAO_COMPRAS!$I:$I,INT((ROW()-2)/20)+2))</f>
        <v/>
      </c>
      <c r="H10937" s="4" t="str">
        <f aca="false">IF($A10937="","",EDATE(INDEX(CARTAO_COMPRAS!$J:$J,INT((ROW()-2)/20)+2),MOD(ROW()-2,20)))</f>
        <v/>
      </c>
      <c r="I10937" s="4" t="str">
        <f aca="false">IF($H10937="","",$H10937-WEEKDAY($H10937,2)+1)</f>
        <v/>
      </c>
      <c r="J10937" s="4" t="str">
        <f aca="false">IF($I10937="","",$I10937+6)</f>
        <v/>
      </c>
      <c r="K10937" s="6" t="str">
        <f aca="false">IF($H10937="","",DATE(YEAR($H10937),MONTH($H10937),1))</f>
        <v/>
      </c>
      <c r="L10937" s="0" t="str">
        <f aca="false">IF($A10937="","",INDEX(CARTAO_COMPRAS!$K:$K,INT((ROW()-2)/20)+2))</f>
        <v/>
      </c>
      <c r="M10937" s="0" t="str">
        <f aca="false">IF($A10937="","","Compra no cartão")</f>
        <v/>
      </c>
    </row>
    <row r="10938" customFormat="false" ht="13.5" hidden="false" customHeight="false" outlineLevel="0" collapsed="false">
      <c r="A10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8" s="0" t="str">
        <f aca="false">IF($A10938="","",INDEX(CARTAO_COMPRAS!$C:$C,INT((ROW()-2)/20)+2))</f>
        <v/>
      </c>
      <c r="C10938" s="0" t="str">
        <f aca="false">IF($A10938="","",INDEX(CARTAO_COMPRAS!$D:$D,INT((ROW()-2)/20)+2))</f>
        <v/>
      </c>
      <c r="D10938" s="0" t="str">
        <f aca="false">IF($A10938="","",INDEX(CARTAO_COMPRAS!$E:$E,INT((ROW()-2)/20)+2))</f>
        <v/>
      </c>
      <c r="E10938" s="0" t="str">
        <f aca="false">IF($A10938="","",INDEX(CARTAO_COMPRAS!$H:$H,INT((ROW()-2)/20)+2)+MOD(ROW()-2,20))</f>
        <v/>
      </c>
      <c r="F10938" s="0" t="str">
        <f aca="false">IF($A10938="","",INDEX(CARTAO_COMPRAS!$G:$G,INT((ROW()-2)/20)+2))</f>
        <v/>
      </c>
      <c r="G10938" s="5" t="str">
        <f aca="false">IF($A10938="","",INDEX(CARTAO_COMPRAS!$I:$I,INT((ROW()-2)/20)+2))</f>
        <v/>
      </c>
      <c r="H10938" s="4" t="str">
        <f aca="false">IF($A10938="","",EDATE(INDEX(CARTAO_COMPRAS!$J:$J,INT((ROW()-2)/20)+2),MOD(ROW()-2,20)))</f>
        <v/>
      </c>
      <c r="I10938" s="4" t="str">
        <f aca="false">IF($H10938="","",$H10938-WEEKDAY($H10938,2)+1)</f>
        <v/>
      </c>
      <c r="J10938" s="4" t="str">
        <f aca="false">IF($I10938="","",$I10938+6)</f>
        <v/>
      </c>
      <c r="K10938" s="6" t="str">
        <f aca="false">IF($H10938="","",DATE(YEAR($H10938),MONTH($H10938),1))</f>
        <v/>
      </c>
      <c r="L10938" s="0" t="str">
        <f aca="false">IF($A10938="","",INDEX(CARTAO_COMPRAS!$K:$K,INT((ROW()-2)/20)+2))</f>
        <v/>
      </c>
      <c r="M10938" s="0" t="str">
        <f aca="false">IF($A10938="","","Compra no cartão")</f>
        <v/>
      </c>
    </row>
    <row r="10939" customFormat="false" ht="13.5" hidden="false" customHeight="false" outlineLevel="0" collapsed="false">
      <c r="A10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39" s="0" t="str">
        <f aca="false">IF($A10939="","",INDEX(CARTAO_COMPRAS!$C:$C,INT((ROW()-2)/20)+2))</f>
        <v/>
      </c>
      <c r="C10939" s="0" t="str">
        <f aca="false">IF($A10939="","",INDEX(CARTAO_COMPRAS!$D:$D,INT((ROW()-2)/20)+2))</f>
        <v/>
      </c>
      <c r="D10939" s="0" t="str">
        <f aca="false">IF($A10939="","",INDEX(CARTAO_COMPRAS!$E:$E,INT((ROW()-2)/20)+2))</f>
        <v/>
      </c>
      <c r="E10939" s="0" t="str">
        <f aca="false">IF($A10939="","",INDEX(CARTAO_COMPRAS!$H:$H,INT((ROW()-2)/20)+2)+MOD(ROW()-2,20))</f>
        <v/>
      </c>
      <c r="F10939" s="0" t="str">
        <f aca="false">IF($A10939="","",INDEX(CARTAO_COMPRAS!$G:$G,INT((ROW()-2)/20)+2))</f>
        <v/>
      </c>
      <c r="G10939" s="5" t="str">
        <f aca="false">IF($A10939="","",INDEX(CARTAO_COMPRAS!$I:$I,INT((ROW()-2)/20)+2))</f>
        <v/>
      </c>
      <c r="H10939" s="4" t="str">
        <f aca="false">IF($A10939="","",EDATE(INDEX(CARTAO_COMPRAS!$J:$J,INT((ROW()-2)/20)+2),MOD(ROW()-2,20)))</f>
        <v/>
      </c>
      <c r="I10939" s="4" t="str">
        <f aca="false">IF($H10939="","",$H10939-WEEKDAY($H10939,2)+1)</f>
        <v/>
      </c>
      <c r="J10939" s="4" t="str">
        <f aca="false">IF($I10939="","",$I10939+6)</f>
        <v/>
      </c>
      <c r="K10939" s="6" t="str">
        <f aca="false">IF($H10939="","",DATE(YEAR($H10939),MONTH($H10939),1))</f>
        <v/>
      </c>
      <c r="L10939" s="0" t="str">
        <f aca="false">IF($A10939="","",INDEX(CARTAO_COMPRAS!$K:$K,INT((ROW()-2)/20)+2))</f>
        <v/>
      </c>
      <c r="M10939" s="0" t="str">
        <f aca="false">IF($A10939="","","Compra no cartão")</f>
        <v/>
      </c>
    </row>
    <row r="10940" customFormat="false" ht="13.5" hidden="false" customHeight="false" outlineLevel="0" collapsed="false">
      <c r="A10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0" s="0" t="str">
        <f aca="false">IF($A10940="","",INDEX(CARTAO_COMPRAS!$C:$C,INT((ROW()-2)/20)+2))</f>
        <v/>
      </c>
      <c r="C10940" s="0" t="str">
        <f aca="false">IF($A10940="","",INDEX(CARTAO_COMPRAS!$D:$D,INT((ROW()-2)/20)+2))</f>
        <v/>
      </c>
      <c r="D10940" s="0" t="str">
        <f aca="false">IF($A10940="","",INDEX(CARTAO_COMPRAS!$E:$E,INT((ROW()-2)/20)+2))</f>
        <v/>
      </c>
      <c r="E10940" s="0" t="str">
        <f aca="false">IF($A10940="","",INDEX(CARTAO_COMPRAS!$H:$H,INT((ROW()-2)/20)+2)+MOD(ROW()-2,20))</f>
        <v/>
      </c>
      <c r="F10940" s="0" t="str">
        <f aca="false">IF($A10940="","",INDEX(CARTAO_COMPRAS!$G:$G,INT((ROW()-2)/20)+2))</f>
        <v/>
      </c>
      <c r="G10940" s="5" t="str">
        <f aca="false">IF($A10940="","",INDEX(CARTAO_COMPRAS!$I:$I,INT((ROW()-2)/20)+2))</f>
        <v/>
      </c>
      <c r="H10940" s="4" t="str">
        <f aca="false">IF($A10940="","",EDATE(INDEX(CARTAO_COMPRAS!$J:$J,INT((ROW()-2)/20)+2),MOD(ROW()-2,20)))</f>
        <v/>
      </c>
      <c r="I10940" s="4" t="str">
        <f aca="false">IF($H10940="","",$H10940-WEEKDAY($H10940,2)+1)</f>
        <v/>
      </c>
      <c r="J10940" s="4" t="str">
        <f aca="false">IF($I10940="","",$I10940+6)</f>
        <v/>
      </c>
      <c r="K10940" s="6" t="str">
        <f aca="false">IF($H10940="","",DATE(YEAR($H10940),MONTH($H10940),1))</f>
        <v/>
      </c>
      <c r="L10940" s="0" t="str">
        <f aca="false">IF($A10940="","",INDEX(CARTAO_COMPRAS!$K:$K,INT((ROW()-2)/20)+2))</f>
        <v/>
      </c>
      <c r="M10940" s="0" t="str">
        <f aca="false">IF($A10940="","","Compra no cartão")</f>
        <v/>
      </c>
    </row>
    <row r="10941" customFormat="false" ht="13.5" hidden="false" customHeight="false" outlineLevel="0" collapsed="false">
      <c r="A10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1" s="0" t="str">
        <f aca="false">IF($A10941="","",INDEX(CARTAO_COMPRAS!$C:$C,INT((ROW()-2)/20)+2))</f>
        <v/>
      </c>
      <c r="C10941" s="0" t="str">
        <f aca="false">IF($A10941="","",INDEX(CARTAO_COMPRAS!$D:$D,INT((ROW()-2)/20)+2))</f>
        <v/>
      </c>
      <c r="D10941" s="0" t="str">
        <f aca="false">IF($A10941="","",INDEX(CARTAO_COMPRAS!$E:$E,INT((ROW()-2)/20)+2))</f>
        <v/>
      </c>
      <c r="E10941" s="0" t="str">
        <f aca="false">IF($A10941="","",INDEX(CARTAO_COMPRAS!$H:$H,INT((ROW()-2)/20)+2)+MOD(ROW()-2,20))</f>
        <v/>
      </c>
      <c r="F10941" s="0" t="str">
        <f aca="false">IF($A10941="","",INDEX(CARTAO_COMPRAS!$G:$G,INT((ROW()-2)/20)+2))</f>
        <v/>
      </c>
      <c r="G10941" s="5" t="str">
        <f aca="false">IF($A10941="","",INDEX(CARTAO_COMPRAS!$I:$I,INT((ROW()-2)/20)+2))</f>
        <v/>
      </c>
      <c r="H10941" s="4" t="str">
        <f aca="false">IF($A10941="","",EDATE(INDEX(CARTAO_COMPRAS!$J:$J,INT((ROW()-2)/20)+2),MOD(ROW()-2,20)))</f>
        <v/>
      </c>
      <c r="I10941" s="4" t="str">
        <f aca="false">IF($H10941="","",$H10941-WEEKDAY($H10941,2)+1)</f>
        <v/>
      </c>
      <c r="J10941" s="4" t="str">
        <f aca="false">IF($I10941="","",$I10941+6)</f>
        <v/>
      </c>
      <c r="K10941" s="6" t="str">
        <f aca="false">IF($H10941="","",DATE(YEAR($H10941),MONTH($H10941),1))</f>
        <v/>
      </c>
      <c r="L10941" s="0" t="str">
        <f aca="false">IF($A10941="","",INDEX(CARTAO_COMPRAS!$K:$K,INT((ROW()-2)/20)+2))</f>
        <v/>
      </c>
      <c r="M10941" s="0" t="str">
        <f aca="false">IF($A10941="","","Compra no cartão")</f>
        <v/>
      </c>
    </row>
    <row r="10942" customFormat="false" ht="13.5" hidden="false" customHeight="false" outlineLevel="0" collapsed="false">
      <c r="A10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2" s="0" t="str">
        <f aca="false">IF($A10942="","",INDEX(CARTAO_COMPRAS!$C:$C,INT((ROW()-2)/20)+2))</f>
        <v/>
      </c>
      <c r="C10942" s="0" t="str">
        <f aca="false">IF($A10942="","",INDEX(CARTAO_COMPRAS!$D:$D,INT((ROW()-2)/20)+2))</f>
        <v/>
      </c>
      <c r="D10942" s="0" t="str">
        <f aca="false">IF($A10942="","",INDEX(CARTAO_COMPRAS!$E:$E,INT((ROW()-2)/20)+2))</f>
        <v/>
      </c>
      <c r="E10942" s="0" t="str">
        <f aca="false">IF($A10942="","",INDEX(CARTAO_COMPRAS!$H:$H,INT((ROW()-2)/20)+2)+MOD(ROW()-2,20))</f>
        <v/>
      </c>
      <c r="F10942" s="0" t="str">
        <f aca="false">IF($A10942="","",INDEX(CARTAO_COMPRAS!$G:$G,INT((ROW()-2)/20)+2))</f>
        <v/>
      </c>
      <c r="G10942" s="5" t="str">
        <f aca="false">IF($A10942="","",INDEX(CARTAO_COMPRAS!$I:$I,INT((ROW()-2)/20)+2))</f>
        <v/>
      </c>
      <c r="H10942" s="4" t="str">
        <f aca="false">IF($A10942="","",EDATE(INDEX(CARTAO_COMPRAS!$J:$J,INT((ROW()-2)/20)+2),MOD(ROW()-2,20)))</f>
        <v/>
      </c>
      <c r="I10942" s="4" t="str">
        <f aca="false">IF($H10942="","",$H10942-WEEKDAY($H10942,2)+1)</f>
        <v/>
      </c>
      <c r="J10942" s="4" t="str">
        <f aca="false">IF($I10942="","",$I10942+6)</f>
        <v/>
      </c>
      <c r="K10942" s="6" t="str">
        <f aca="false">IF($H10942="","",DATE(YEAR($H10942),MONTH($H10942),1))</f>
        <v/>
      </c>
      <c r="L10942" s="0" t="str">
        <f aca="false">IF($A10942="","",INDEX(CARTAO_COMPRAS!$K:$K,INT((ROW()-2)/20)+2))</f>
        <v/>
      </c>
      <c r="M10942" s="0" t="str">
        <f aca="false">IF($A10942="","","Compra no cartão")</f>
        <v/>
      </c>
    </row>
    <row r="10943" customFormat="false" ht="13.5" hidden="false" customHeight="false" outlineLevel="0" collapsed="false">
      <c r="A10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3" s="0" t="str">
        <f aca="false">IF($A10943="","",INDEX(CARTAO_COMPRAS!$C:$C,INT((ROW()-2)/20)+2))</f>
        <v/>
      </c>
      <c r="C10943" s="0" t="str">
        <f aca="false">IF($A10943="","",INDEX(CARTAO_COMPRAS!$D:$D,INT((ROW()-2)/20)+2))</f>
        <v/>
      </c>
      <c r="D10943" s="0" t="str">
        <f aca="false">IF($A10943="","",INDEX(CARTAO_COMPRAS!$E:$E,INT((ROW()-2)/20)+2))</f>
        <v/>
      </c>
      <c r="E10943" s="0" t="str">
        <f aca="false">IF($A10943="","",INDEX(CARTAO_COMPRAS!$H:$H,INT((ROW()-2)/20)+2)+MOD(ROW()-2,20))</f>
        <v/>
      </c>
      <c r="F10943" s="0" t="str">
        <f aca="false">IF($A10943="","",INDEX(CARTAO_COMPRAS!$G:$G,INT((ROW()-2)/20)+2))</f>
        <v/>
      </c>
      <c r="G10943" s="5" t="str">
        <f aca="false">IF($A10943="","",INDEX(CARTAO_COMPRAS!$I:$I,INT((ROW()-2)/20)+2))</f>
        <v/>
      </c>
      <c r="H10943" s="4" t="str">
        <f aca="false">IF($A10943="","",EDATE(INDEX(CARTAO_COMPRAS!$J:$J,INT((ROW()-2)/20)+2),MOD(ROW()-2,20)))</f>
        <v/>
      </c>
      <c r="I10943" s="4" t="str">
        <f aca="false">IF($H10943="","",$H10943-WEEKDAY($H10943,2)+1)</f>
        <v/>
      </c>
      <c r="J10943" s="4" t="str">
        <f aca="false">IF($I10943="","",$I10943+6)</f>
        <v/>
      </c>
      <c r="K10943" s="6" t="str">
        <f aca="false">IF($H10943="","",DATE(YEAR($H10943),MONTH($H10943),1))</f>
        <v/>
      </c>
      <c r="L10943" s="0" t="str">
        <f aca="false">IF($A10943="","",INDEX(CARTAO_COMPRAS!$K:$K,INT((ROW()-2)/20)+2))</f>
        <v/>
      </c>
      <c r="M10943" s="0" t="str">
        <f aca="false">IF($A10943="","","Compra no cartão")</f>
        <v/>
      </c>
    </row>
    <row r="10944" customFormat="false" ht="13.5" hidden="false" customHeight="false" outlineLevel="0" collapsed="false">
      <c r="A10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4" s="0" t="str">
        <f aca="false">IF($A10944="","",INDEX(CARTAO_COMPRAS!$C:$C,INT((ROW()-2)/20)+2))</f>
        <v/>
      </c>
      <c r="C10944" s="0" t="str">
        <f aca="false">IF($A10944="","",INDEX(CARTAO_COMPRAS!$D:$D,INT((ROW()-2)/20)+2))</f>
        <v/>
      </c>
      <c r="D10944" s="0" t="str">
        <f aca="false">IF($A10944="","",INDEX(CARTAO_COMPRAS!$E:$E,INT((ROW()-2)/20)+2))</f>
        <v/>
      </c>
      <c r="E10944" s="0" t="str">
        <f aca="false">IF($A10944="","",INDEX(CARTAO_COMPRAS!$H:$H,INT((ROW()-2)/20)+2)+MOD(ROW()-2,20))</f>
        <v/>
      </c>
      <c r="F10944" s="0" t="str">
        <f aca="false">IF($A10944="","",INDEX(CARTAO_COMPRAS!$G:$G,INT((ROW()-2)/20)+2))</f>
        <v/>
      </c>
      <c r="G10944" s="5" t="str">
        <f aca="false">IF($A10944="","",INDEX(CARTAO_COMPRAS!$I:$I,INT((ROW()-2)/20)+2))</f>
        <v/>
      </c>
      <c r="H10944" s="4" t="str">
        <f aca="false">IF($A10944="","",EDATE(INDEX(CARTAO_COMPRAS!$J:$J,INT((ROW()-2)/20)+2),MOD(ROW()-2,20)))</f>
        <v/>
      </c>
      <c r="I10944" s="4" t="str">
        <f aca="false">IF($H10944="","",$H10944-WEEKDAY($H10944,2)+1)</f>
        <v/>
      </c>
      <c r="J10944" s="4" t="str">
        <f aca="false">IF($I10944="","",$I10944+6)</f>
        <v/>
      </c>
      <c r="K10944" s="6" t="str">
        <f aca="false">IF($H10944="","",DATE(YEAR($H10944),MONTH($H10944),1))</f>
        <v/>
      </c>
      <c r="L10944" s="0" t="str">
        <f aca="false">IF($A10944="","",INDEX(CARTAO_COMPRAS!$K:$K,INT((ROW()-2)/20)+2))</f>
        <v/>
      </c>
      <c r="M10944" s="0" t="str">
        <f aca="false">IF($A10944="","","Compra no cartão")</f>
        <v/>
      </c>
    </row>
    <row r="10945" customFormat="false" ht="13.5" hidden="false" customHeight="false" outlineLevel="0" collapsed="false">
      <c r="A10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5" s="0" t="str">
        <f aca="false">IF($A10945="","",INDEX(CARTAO_COMPRAS!$C:$C,INT((ROW()-2)/20)+2))</f>
        <v/>
      </c>
      <c r="C10945" s="0" t="str">
        <f aca="false">IF($A10945="","",INDEX(CARTAO_COMPRAS!$D:$D,INT((ROW()-2)/20)+2))</f>
        <v/>
      </c>
      <c r="D10945" s="0" t="str">
        <f aca="false">IF($A10945="","",INDEX(CARTAO_COMPRAS!$E:$E,INT((ROW()-2)/20)+2))</f>
        <v/>
      </c>
      <c r="E10945" s="0" t="str">
        <f aca="false">IF($A10945="","",INDEX(CARTAO_COMPRAS!$H:$H,INT((ROW()-2)/20)+2)+MOD(ROW()-2,20))</f>
        <v/>
      </c>
      <c r="F10945" s="0" t="str">
        <f aca="false">IF($A10945="","",INDEX(CARTAO_COMPRAS!$G:$G,INT((ROW()-2)/20)+2))</f>
        <v/>
      </c>
      <c r="G10945" s="5" t="str">
        <f aca="false">IF($A10945="","",INDEX(CARTAO_COMPRAS!$I:$I,INT((ROW()-2)/20)+2))</f>
        <v/>
      </c>
      <c r="H10945" s="4" t="str">
        <f aca="false">IF($A10945="","",EDATE(INDEX(CARTAO_COMPRAS!$J:$J,INT((ROW()-2)/20)+2),MOD(ROW()-2,20)))</f>
        <v/>
      </c>
      <c r="I10945" s="4" t="str">
        <f aca="false">IF($H10945="","",$H10945-WEEKDAY($H10945,2)+1)</f>
        <v/>
      </c>
      <c r="J10945" s="4" t="str">
        <f aca="false">IF($I10945="","",$I10945+6)</f>
        <v/>
      </c>
      <c r="K10945" s="6" t="str">
        <f aca="false">IF($H10945="","",DATE(YEAR($H10945),MONTH($H10945),1))</f>
        <v/>
      </c>
      <c r="L10945" s="0" t="str">
        <f aca="false">IF($A10945="","",INDEX(CARTAO_COMPRAS!$K:$K,INT((ROW()-2)/20)+2))</f>
        <v/>
      </c>
      <c r="M10945" s="0" t="str">
        <f aca="false">IF($A10945="","","Compra no cartão")</f>
        <v/>
      </c>
    </row>
    <row r="10946" customFormat="false" ht="13.5" hidden="false" customHeight="false" outlineLevel="0" collapsed="false">
      <c r="A10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6" s="0" t="str">
        <f aca="false">IF($A10946="","",INDEX(CARTAO_COMPRAS!$C:$C,INT((ROW()-2)/20)+2))</f>
        <v/>
      </c>
      <c r="C10946" s="0" t="str">
        <f aca="false">IF($A10946="","",INDEX(CARTAO_COMPRAS!$D:$D,INT((ROW()-2)/20)+2))</f>
        <v/>
      </c>
      <c r="D10946" s="0" t="str">
        <f aca="false">IF($A10946="","",INDEX(CARTAO_COMPRAS!$E:$E,INT((ROW()-2)/20)+2))</f>
        <v/>
      </c>
      <c r="E10946" s="0" t="str">
        <f aca="false">IF($A10946="","",INDEX(CARTAO_COMPRAS!$H:$H,INT((ROW()-2)/20)+2)+MOD(ROW()-2,20))</f>
        <v/>
      </c>
      <c r="F10946" s="0" t="str">
        <f aca="false">IF($A10946="","",INDEX(CARTAO_COMPRAS!$G:$G,INT((ROW()-2)/20)+2))</f>
        <v/>
      </c>
      <c r="G10946" s="5" t="str">
        <f aca="false">IF($A10946="","",INDEX(CARTAO_COMPRAS!$I:$I,INT((ROW()-2)/20)+2))</f>
        <v/>
      </c>
      <c r="H10946" s="4" t="str">
        <f aca="false">IF($A10946="","",EDATE(INDEX(CARTAO_COMPRAS!$J:$J,INT((ROW()-2)/20)+2),MOD(ROW()-2,20)))</f>
        <v/>
      </c>
      <c r="I10946" s="4" t="str">
        <f aca="false">IF($H10946="","",$H10946-WEEKDAY($H10946,2)+1)</f>
        <v/>
      </c>
      <c r="J10946" s="4" t="str">
        <f aca="false">IF($I10946="","",$I10946+6)</f>
        <v/>
      </c>
      <c r="K10946" s="6" t="str">
        <f aca="false">IF($H10946="","",DATE(YEAR($H10946),MONTH($H10946),1))</f>
        <v/>
      </c>
      <c r="L10946" s="0" t="str">
        <f aca="false">IF($A10946="","",INDEX(CARTAO_COMPRAS!$K:$K,INT((ROW()-2)/20)+2))</f>
        <v/>
      </c>
      <c r="M10946" s="0" t="str">
        <f aca="false">IF($A10946="","","Compra no cartão")</f>
        <v/>
      </c>
    </row>
    <row r="10947" customFormat="false" ht="13.5" hidden="false" customHeight="false" outlineLevel="0" collapsed="false">
      <c r="A10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7" s="0" t="str">
        <f aca="false">IF($A10947="","",INDEX(CARTAO_COMPRAS!$C:$C,INT((ROW()-2)/20)+2))</f>
        <v/>
      </c>
      <c r="C10947" s="0" t="str">
        <f aca="false">IF($A10947="","",INDEX(CARTAO_COMPRAS!$D:$D,INT((ROW()-2)/20)+2))</f>
        <v/>
      </c>
      <c r="D10947" s="0" t="str">
        <f aca="false">IF($A10947="","",INDEX(CARTAO_COMPRAS!$E:$E,INT((ROW()-2)/20)+2))</f>
        <v/>
      </c>
      <c r="E10947" s="0" t="str">
        <f aca="false">IF($A10947="","",INDEX(CARTAO_COMPRAS!$H:$H,INT((ROW()-2)/20)+2)+MOD(ROW()-2,20))</f>
        <v/>
      </c>
      <c r="F10947" s="0" t="str">
        <f aca="false">IF($A10947="","",INDEX(CARTAO_COMPRAS!$G:$G,INT((ROW()-2)/20)+2))</f>
        <v/>
      </c>
      <c r="G10947" s="5" t="str">
        <f aca="false">IF($A10947="","",INDEX(CARTAO_COMPRAS!$I:$I,INT((ROW()-2)/20)+2))</f>
        <v/>
      </c>
      <c r="H10947" s="4" t="str">
        <f aca="false">IF($A10947="","",EDATE(INDEX(CARTAO_COMPRAS!$J:$J,INT((ROW()-2)/20)+2),MOD(ROW()-2,20)))</f>
        <v/>
      </c>
      <c r="I10947" s="4" t="str">
        <f aca="false">IF($H10947="","",$H10947-WEEKDAY($H10947,2)+1)</f>
        <v/>
      </c>
      <c r="J10947" s="4" t="str">
        <f aca="false">IF($I10947="","",$I10947+6)</f>
        <v/>
      </c>
      <c r="K10947" s="6" t="str">
        <f aca="false">IF($H10947="","",DATE(YEAR($H10947),MONTH($H10947),1))</f>
        <v/>
      </c>
      <c r="L10947" s="0" t="str">
        <f aca="false">IF($A10947="","",INDEX(CARTAO_COMPRAS!$K:$K,INT((ROW()-2)/20)+2))</f>
        <v/>
      </c>
      <c r="M10947" s="0" t="str">
        <f aca="false">IF($A10947="","","Compra no cartão")</f>
        <v/>
      </c>
    </row>
    <row r="10948" customFormat="false" ht="13.5" hidden="false" customHeight="false" outlineLevel="0" collapsed="false">
      <c r="A10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8" s="0" t="str">
        <f aca="false">IF($A10948="","",INDEX(CARTAO_COMPRAS!$C:$C,INT((ROW()-2)/20)+2))</f>
        <v/>
      </c>
      <c r="C10948" s="0" t="str">
        <f aca="false">IF($A10948="","",INDEX(CARTAO_COMPRAS!$D:$D,INT((ROW()-2)/20)+2))</f>
        <v/>
      </c>
      <c r="D10948" s="0" t="str">
        <f aca="false">IF($A10948="","",INDEX(CARTAO_COMPRAS!$E:$E,INT((ROW()-2)/20)+2))</f>
        <v/>
      </c>
      <c r="E10948" s="0" t="str">
        <f aca="false">IF($A10948="","",INDEX(CARTAO_COMPRAS!$H:$H,INT((ROW()-2)/20)+2)+MOD(ROW()-2,20))</f>
        <v/>
      </c>
      <c r="F10948" s="0" t="str">
        <f aca="false">IF($A10948="","",INDEX(CARTAO_COMPRAS!$G:$G,INT((ROW()-2)/20)+2))</f>
        <v/>
      </c>
      <c r="G10948" s="5" t="str">
        <f aca="false">IF($A10948="","",INDEX(CARTAO_COMPRAS!$I:$I,INT((ROW()-2)/20)+2))</f>
        <v/>
      </c>
      <c r="H10948" s="4" t="str">
        <f aca="false">IF($A10948="","",EDATE(INDEX(CARTAO_COMPRAS!$J:$J,INT((ROW()-2)/20)+2),MOD(ROW()-2,20)))</f>
        <v/>
      </c>
      <c r="I10948" s="4" t="str">
        <f aca="false">IF($H10948="","",$H10948-WEEKDAY($H10948,2)+1)</f>
        <v/>
      </c>
      <c r="J10948" s="4" t="str">
        <f aca="false">IF($I10948="","",$I10948+6)</f>
        <v/>
      </c>
      <c r="K10948" s="6" t="str">
        <f aca="false">IF($H10948="","",DATE(YEAR($H10948),MONTH($H10948),1))</f>
        <v/>
      </c>
      <c r="L10948" s="0" t="str">
        <f aca="false">IF($A10948="","",INDEX(CARTAO_COMPRAS!$K:$K,INT((ROW()-2)/20)+2))</f>
        <v/>
      </c>
      <c r="M10948" s="0" t="str">
        <f aca="false">IF($A10948="","","Compra no cartão")</f>
        <v/>
      </c>
    </row>
    <row r="10949" customFormat="false" ht="13.5" hidden="false" customHeight="false" outlineLevel="0" collapsed="false">
      <c r="A10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49" s="0" t="str">
        <f aca="false">IF($A10949="","",INDEX(CARTAO_COMPRAS!$C:$C,INT((ROW()-2)/20)+2))</f>
        <v/>
      </c>
      <c r="C10949" s="0" t="str">
        <f aca="false">IF($A10949="","",INDEX(CARTAO_COMPRAS!$D:$D,INT((ROW()-2)/20)+2))</f>
        <v/>
      </c>
      <c r="D10949" s="0" t="str">
        <f aca="false">IF($A10949="","",INDEX(CARTAO_COMPRAS!$E:$E,INT((ROW()-2)/20)+2))</f>
        <v/>
      </c>
      <c r="E10949" s="0" t="str">
        <f aca="false">IF($A10949="","",INDEX(CARTAO_COMPRAS!$H:$H,INT((ROW()-2)/20)+2)+MOD(ROW()-2,20))</f>
        <v/>
      </c>
      <c r="F10949" s="0" t="str">
        <f aca="false">IF($A10949="","",INDEX(CARTAO_COMPRAS!$G:$G,INT((ROW()-2)/20)+2))</f>
        <v/>
      </c>
      <c r="G10949" s="5" t="str">
        <f aca="false">IF($A10949="","",INDEX(CARTAO_COMPRAS!$I:$I,INT((ROW()-2)/20)+2))</f>
        <v/>
      </c>
      <c r="H10949" s="4" t="str">
        <f aca="false">IF($A10949="","",EDATE(INDEX(CARTAO_COMPRAS!$J:$J,INT((ROW()-2)/20)+2),MOD(ROW()-2,20)))</f>
        <v/>
      </c>
      <c r="I10949" s="4" t="str">
        <f aca="false">IF($H10949="","",$H10949-WEEKDAY($H10949,2)+1)</f>
        <v/>
      </c>
      <c r="J10949" s="4" t="str">
        <f aca="false">IF($I10949="","",$I10949+6)</f>
        <v/>
      </c>
      <c r="K10949" s="6" t="str">
        <f aca="false">IF($H10949="","",DATE(YEAR($H10949),MONTH($H10949),1))</f>
        <v/>
      </c>
      <c r="L10949" s="0" t="str">
        <f aca="false">IF($A10949="","",INDEX(CARTAO_COMPRAS!$K:$K,INT((ROW()-2)/20)+2))</f>
        <v/>
      </c>
      <c r="M10949" s="0" t="str">
        <f aca="false">IF($A10949="","","Compra no cartão")</f>
        <v/>
      </c>
    </row>
    <row r="10950" customFormat="false" ht="13.5" hidden="false" customHeight="false" outlineLevel="0" collapsed="false">
      <c r="A10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0" s="0" t="str">
        <f aca="false">IF($A10950="","",INDEX(CARTAO_COMPRAS!$C:$C,INT((ROW()-2)/20)+2))</f>
        <v/>
      </c>
      <c r="C10950" s="0" t="str">
        <f aca="false">IF($A10950="","",INDEX(CARTAO_COMPRAS!$D:$D,INT((ROW()-2)/20)+2))</f>
        <v/>
      </c>
      <c r="D10950" s="0" t="str">
        <f aca="false">IF($A10950="","",INDEX(CARTAO_COMPRAS!$E:$E,INT((ROW()-2)/20)+2))</f>
        <v/>
      </c>
      <c r="E10950" s="0" t="str">
        <f aca="false">IF($A10950="","",INDEX(CARTAO_COMPRAS!$H:$H,INT((ROW()-2)/20)+2)+MOD(ROW()-2,20))</f>
        <v/>
      </c>
      <c r="F10950" s="0" t="str">
        <f aca="false">IF($A10950="","",INDEX(CARTAO_COMPRAS!$G:$G,INT((ROW()-2)/20)+2))</f>
        <v/>
      </c>
      <c r="G10950" s="5" t="str">
        <f aca="false">IF($A10950="","",INDEX(CARTAO_COMPRAS!$I:$I,INT((ROW()-2)/20)+2))</f>
        <v/>
      </c>
      <c r="H10950" s="4" t="str">
        <f aca="false">IF($A10950="","",EDATE(INDEX(CARTAO_COMPRAS!$J:$J,INT((ROW()-2)/20)+2),MOD(ROW()-2,20)))</f>
        <v/>
      </c>
      <c r="I10950" s="4" t="str">
        <f aca="false">IF($H10950="","",$H10950-WEEKDAY($H10950,2)+1)</f>
        <v/>
      </c>
      <c r="J10950" s="4" t="str">
        <f aca="false">IF($I10950="","",$I10950+6)</f>
        <v/>
      </c>
      <c r="K10950" s="6" t="str">
        <f aca="false">IF($H10950="","",DATE(YEAR($H10950),MONTH($H10950),1))</f>
        <v/>
      </c>
      <c r="L10950" s="0" t="str">
        <f aca="false">IF($A10950="","",INDEX(CARTAO_COMPRAS!$K:$K,INT((ROW()-2)/20)+2))</f>
        <v/>
      </c>
      <c r="M10950" s="0" t="str">
        <f aca="false">IF($A10950="","","Compra no cartão")</f>
        <v/>
      </c>
    </row>
    <row r="10951" customFormat="false" ht="13.5" hidden="false" customHeight="false" outlineLevel="0" collapsed="false">
      <c r="A10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1" s="0" t="str">
        <f aca="false">IF($A10951="","",INDEX(CARTAO_COMPRAS!$C:$C,INT((ROW()-2)/20)+2))</f>
        <v/>
      </c>
      <c r="C10951" s="0" t="str">
        <f aca="false">IF($A10951="","",INDEX(CARTAO_COMPRAS!$D:$D,INT((ROW()-2)/20)+2))</f>
        <v/>
      </c>
      <c r="D10951" s="0" t="str">
        <f aca="false">IF($A10951="","",INDEX(CARTAO_COMPRAS!$E:$E,INT((ROW()-2)/20)+2))</f>
        <v/>
      </c>
      <c r="E10951" s="0" t="str">
        <f aca="false">IF($A10951="","",INDEX(CARTAO_COMPRAS!$H:$H,INT((ROW()-2)/20)+2)+MOD(ROW()-2,20))</f>
        <v/>
      </c>
      <c r="F10951" s="0" t="str">
        <f aca="false">IF($A10951="","",INDEX(CARTAO_COMPRAS!$G:$G,INT((ROW()-2)/20)+2))</f>
        <v/>
      </c>
      <c r="G10951" s="5" t="str">
        <f aca="false">IF($A10951="","",INDEX(CARTAO_COMPRAS!$I:$I,INT((ROW()-2)/20)+2))</f>
        <v/>
      </c>
      <c r="H10951" s="4" t="str">
        <f aca="false">IF($A10951="","",EDATE(INDEX(CARTAO_COMPRAS!$J:$J,INT((ROW()-2)/20)+2),MOD(ROW()-2,20)))</f>
        <v/>
      </c>
      <c r="I10951" s="4" t="str">
        <f aca="false">IF($H10951="","",$H10951-WEEKDAY($H10951,2)+1)</f>
        <v/>
      </c>
      <c r="J10951" s="4" t="str">
        <f aca="false">IF($I10951="","",$I10951+6)</f>
        <v/>
      </c>
      <c r="K10951" s="6" t="str">
        <f aca="false">IF($H10951="","",DATE(YEAR($H10951),MONTH($H10951),1))</f>
        <v/>
      </c>
      <c r="L10951" s="0" t="str">
        <f aca="false">IF($A10951="","",INDEX(CARTAO_COMPRAS!$K:$K,INT((ROW()-2)/20)+2))</f>
        <v/>
      </c>
      <c r="M10951" s="0" t="str">
        <f aca="false">IF($A10951="","","Compra no cartão")</f>
        <v/>
      </c>
    </row>
    <row r="10952" customFormat="false" ht="13.5" hidden="false" customHeight="false" outlineLevel="0" collapsed="false">
      <c r="A10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2" s="0" t="str">
        <f aca="false">IF($A10952="","",INDEX(CARTAO_COMPRAS!$C:$C,INT((ROW()-2)/20)+2))</f>
        <v/>
      </c>
      <c r="C10952" s="0" t="str">
        <f aca="false">IF($A10952="","",INDEX(CARTAO_COMPRAS!$D:$D,INT((ROW()-2)/20)+2))</f>
        <v/>
      </c>
      <c r="D10952" s="0" t="str">
        <f aca="false">IF($A10952="","",INDEX(CARTAO_COMPRAS!$E:$E,INT((ROW()-2)/20)+2))</f>
        <v/>
      </c>
      <c r="E10952" s="0" t="str">
        <f aca="false">IF($A10952="","",INDEX(CARTAO_COMPRAS!$H:$H,INT((ROW()-2)/20)+2)+MOD(ROW()-2,20))</f>
        <v/>
      </c>
      <c r="F10952" s="0" t="str">
        <f aca="false">IF($A10952="","",INDEX(CARTAO_COMPRAS!$G:$G,INT((ROW()-2)/20)+2))</f>
        <v/>
      </c>
      <c r="G10952" s="5" t="str">
        <f aca="false">IF($A10952="","",INDEX(CARTAO_COMPRAS!$I:$I,INT((ROW()-2)/20)+2))</f>
        <v/>
      </c>
      <c r="H10952" s="4" t="str">
        <f aca="false">IF($A10952="","",EDATE(INDEX(CARTAO_COMPRAS!$J:$J,INT((ROW()-2)/20)+2),MOD(ROW()-2,20)))</f>
        <v/>
      </c>
      <c r="I10952" s="4" t="str">
        <f aca="false">IF($H10952="","",$H10952-WEEKDAY($H10952,2)+1)</f>
        <v/>
      </c>
      <c r="J10952" s="4" t="str">
        <f aca="false">IF($I10952="","",$I10952+6)</f>
        <v/>
      </c>
      <c r="K10952" s="6" t="str">
        <f aca="false">IF($H10952="","",DATE(YEAR($H10952),MONTH($H10952),1))</f>
        <v/>
      </c>
      <c r="L10952" s="0" t="str">
        <f aca="false">IF($A10952="","",INDEX(CARTAO_COMPRAS!$K:$K,INT((ROW()-2)/20)+2))</f>
        <v/>
      </c>
      <c r="M10952" s="0" t="str">
        <f aca="false">IF($A10952="","","Compra no cartão")</f>
        <v/>
      </c>
    </row>
    <row r="10953" customFormat="false" ht="13.5" hidden="false" customHeight="false" outlineLevel="0" collapsed="false">
      <c r="A10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3" s="0" t="str">
        <f aca="false">IF($A10953="","",INDEX(CARTAO_COMPRAS!$C:$C,INT((ROW()-2)/20)+2))</f>
        <v/>
      </c>
      <c r="C10953" s="0" t="str">
        <f aca="false">IF($A10953="","",INDEX(CARTAO_COMPRAS!$D:$D,INT((ROW()-2)/20)+2))</f>
        <v/>
      </c>
      <c r="D10953" s="0" t="str">
        <f aca="false">IF($A10953="","",INDEX(CARTAO_COMPRAS!$E:$E,INT((ROW()-2)/20)+2))</f>
        <v/>
      </c>
      <c r="E10953" s="0" t="str">
        <f aca="false">IF($A10953="","",INDEX(CARTAO_COMPRAS!$H:$H,INT((ROW()-2)/20)+2)+MOD(ROW()-2,20))</f>
        <v/>
      </c>
      <c r="F10953" s="0" t="str">
        <f aca="false">IF($A10953="","",INDEX(CARTAO_COMPRAS!$G:$G,INT((ROW()-2)/20)+2))</f>
        <v/>
      </c>
      <c r="G10953" s="5" t="str">
        <f aca="false">IF($A10953="","",INDEX(CARTAO_COMPRAS!$I:$I,INT((ROW()-2)/20)+2))</f>
        <v/>
      </c>
      <c r="H10953" s="4" t="str">
        <f aca="false">IF($A10953="","",EDATE(INDEX(CARTAO_COMPRAS!$J:$J,INT((ROW()-2)/20)+2),MOD(ROW()-2,20)))</f>
        <v/>
      </c>
      <c r="I10953" s="4" t="str">
        <f aca="false">IF($H10953="","",$H10953-WEEKDAY($H10953,2)+1)</f>
        <v/>
      </c>
      <c r="J10953" s="4" t="str">
        <f aca="false">IF($I10953="","",$I10953+6)</f>
        <v/>
      </c>
      <c r="K10953" s="6" t="str">
        <f aca="false">IF($H10953="","",DATE(YEAR($H10953),MONTH($H10953),1))</f>
        <v/>
      </c>
      <c r="L10953" s="0" t="str">
        <f aca="false">IF($A10953="","",INDEX(CARTAO_COMPRAS!$K:$K,INT((ROW()-2)/20)+2))</f>
        <v/>
      </c>
      <c r="M10953" s="0" t="str">
        <f aca="false">IF($A10953="","","Compra no cartão")</f>
        <v/>
      </c>
    </row>
    <row r="10954" customFormat="false" ht="13.5" hidden="false" customHeight="false" outlineLevel="0" collapsed="false">
      <c r="A10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4" s="0" t="str">
        <f aca="false">IF($A10954="","",INDEX(CARTAO_COMPRAS!$C:$C,INT((ROW()-2)/20)+2))</f>
        <v/>
      </c>
      <c r="C10954" s="0" t="str">
        <f aca="false">IF($A10954="","",INDEX(CARTAO_COMPRAS!$D:$D,INT((ROW()-2)/20)+2))</f>
        <v/>
      </c>
      <c r="D10954" s="0" t="str">
        <f aca="false">IF($A10954="","",INDEX(CARTAO_COMPRAS!$E:$E,INT((ROW()-2)/20)+2))</f>
        <v/>
      </c>
      <c r="E10954" s="0" t="str">
        <f aca="false">IF($A10954="","",INDEX(CARTAO_COMPRAS!$H:$H,INT((ROW()-2)/20)+2)+MOD(ROW()-2,20))</f>
        <v/>
      </c>
      <c r="F10954" s="0" t="str">
        <f aca="false">IF($A10954="","",INDEX(CARTAO_COMPRAS!$G:$G,INT((ROW()-2)/20)+2))</f>
        <v/>
      </c>
      <c r="G10954" s="5" t="str">
        <f aca="false">IF($A10954="","",INDEX(CARTAO_COMPRAS!$I:$I,INT((ROW()-2)/20)+2))</f>
        <v/>
      </c>
      <c r="H10954" s="4" t="str">
        <f aca="false">IF($A10954="","",EDATE(INDEX(CARTAO_COMPRAS!$J:$J,INT((ROW()-2)/20)+2),MOD(ROW()-2,20)))</f>
        <v/>
      </c>
      <c r="I10954" s="4" t="str">
        <f aca="false">IF($H10954="","",$H10954-WEEKDAY($H10954,2)+1)</f>
        <v/>
      </c>
      <c r="J10954" s="4" t="str">
        <f aca="false">IF($I10954="","",$I10954+6)</f>
        <v/>
      </c>
      <c r="K10954" s="6" t="str">
        <f aca="false">IF($H10954="","",DATE(YEAR($H10954),MONTH($H10954),1))</f>
        <v/>
      </c>
      <c r="L10954" s="0" t="str">
        <f aca="false">IF($A10954="","",INDEX(CARTAO_COMPRAS!$K:$K,INT((ROW()-2)/20)+2))</f>
        <v/>
      </c>
      <c r="M10954" s="0" t="str">
        <f aca="false">IF($A10954="","","Compra no cartão")</f>
        <v/>
      </c>
    </row>
    <row r="10955" customFormat="false" ht="13.5" hidden="false" customHeight="false" outlineLevel="0" collapsed="false">
      <c r="A10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5" s="0" t="str">
        <f aca="false">IF($A10955="","",INDEX(CARTAO_COMPRAS!$C:$C,INT((ROW()-2)/20)+2))</f>
        <v/>
      </c>
      <c r="C10955" s="0" t="str">
        <f aca="false">IF($A10955="","",INDEX(CARTAO_COMPRAS!$D:$D,INT((ROW()-2)/20)+2))</f>
        <v/>
      </c>
      <c r="D10955" s="0" t="str">
        <f aca="false">IF($A10955="","",INDEX(CARTAO_COMPRAS!$E:$E,INT((ROW()-2)/20)+2))</f>
        <v/>
      </c>
      <c r="E10955" s="0" t="str">
        <f aca="false">IF($A10955="","",INDEX(CARTAO_COMPRAS!$H:$H,INT((ROW()-2)/20)+2)+MOD(ROW()-2,20))</f>
        <v/>
      </c>
      <c r="F10955" s="0" t="str">
        <f aca="false">IF($A10955="","",INDEX(CARTAO_COMPRAS!$G:$G,INT((ROW()-2)/20)+2))</f>
        <v/>
      </c>
      <c r="G10955" s="5" t="str">
        <f aca="false">IF($A10955="","",INDEX(CARTAO_COMPRAS!$I:$I,INT((ROW()-2)/20)+2))</f>
        <v/>
      </c>
      <c r="H10955" s="4" t="str">
        <f aca="false">IF($A10955="","",EDATE(INDEX(CARTAO_COMPRAS!$J:$J,INT((ROW()-2)/20)+2),MOD(ROW()-2,20)))</f>
        <v/>
      </c>
      <c r="I10955" s="4" t="str">
        <f aca="false">IF($H10955="","",$H10955-WEEKDAY($H10955,2)+1)</f>
        <v/>
      </c>
      <c r="J10955" s="4" t="str">
        <f aca="false">IF($I10955="","",$I10955+6)</f>
        <v/>
      </c>
      <c r="K10955" s="6" t="str">
        <f aca="false">IF($H10955="","",DATE(YEAR($H10955),MONTH($H10955),1))</f>
        <v/>
      </c>
      <c r="L10955" s="0" t="str">
        <f aca="false">IF($A10955="","",INDEX(CARTAO_COMPRAS!$K:$K,INT((ROW()-2)/20)+2))</f>
        <v/>
      </c>
      <c r="M10955" s="0" t="str">
        <f aca="false">IF($A10955="","","Compra no cartão")</f>
        <v/>
      </c>
    </row>
    <row r="10956" customFormat="false" ht="13.5" hidden="false" customHeight="false" outlineLevel="0" collapsed="false">
      <c r="A10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6" s="0" t="str">
        <f aca="false">IF($A10956="","",INDEX(CARTAO_COMPRAS!$C:$C,INT((ROW()-2)/20)+2))</f>
        <v/>
      </c>
      <c r="C10956" s="0" t="str">
        <f aca="false">IF($A10956="","",INDEX(CARTAO_COMPRAS!$D:$D,INT((ROW()-2)/20)+2))</f>
        <v/>
      </c>
      <c r="D10956" s="0" t="str">
        <f aca="false">IF($A10956="","",INDEX(CARTAO_COMPRAS!$E:$E,INT((ROW()-2)/20)+2))</f>
        <v/>
      </c>
      <c r="E10956" s="0" t="str">
        <f aca="false">IF($A10956="","",INDEX(CARTAO_COMPRAS!$H:$H,INT((ROW()-2)/20)+2)+MOD(ROW()-2,20))</f>
        <v/>
      </c>
      <c r="F10956" s="0" t="str">
        <f aca="false">IF($A10956="","",INDEX(CARTAO_COMPRAS!$G:$G,INT((ROW()-2)/20)+2))</f>
        <v/>
      </c>
      <c r="G10956" s="5" t="str">
        <f aca="false">IF($A10956="","",INDEX(CARTAO_COMPRAS!$I:$I,INT((ROW()-2)/20)+2))</f>
        <v/>
      </c>
      <c r="H10956" s="4" t="str">
        <f aca="false">IF($A10956="","",EDATE(INDEX(CARTAO_COMPRAS!$J:$J,INT((ROW()-2)/20)+2),MOD(ROW()-2,20)))</f>
        <v/>
      </c>
      <c r="I10956" s="4" t="str">
        <f aca="false">IF($H10956="","",$H10956-WEEKDAY($H10956,2)+1)</f>
        <v/>
      </c>
      <c r="J10956" s="4" t="str">
        <f aca="false">IF($I10956="","",$I10956+6)</f>
        <v/>
      </c>
      <c r="K10956" s="6" t="str">
        <f aca="false">IF($H10956="","",DATE(YEAR($H10956),MONTH($H10956),1))</f>
        <v/>
      </c>
      <c r="L10956" s="0" t="str">
        <f aca="false">IF($A10956="","",INDEX(CARTAO_COMPRAS!$K:$K,INT((ROW()-2)/20)+2))</f>
        <v/>
      </c>
      <c r="M10956" s="0" t="str">
        <f aca="false">IF($A10956="","","Compra no cartão")</f>
        <v/>
      </c>
    </row>
    <row r="10957" customFormat="false" ht="13.5" hidden="false" customHeight="false" outlineLevel="0" collapsed="false">
      <c r="A10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7" s="0" t="str">
        <f aca="false">IF($A10957="","",INDEX(CARTAO_COMPRAS!$C:$C,INT((ROW()-2)/20)+2))</f>
        <v/>
      </c>
      <c r="C10957" s="0" t="str">
        <f aca="false">IF($A10957="","",INDEX(CARTAO_COMPRAS!$D:$D,INT((ROW()-2)/20)+2))</f>
        <v/>
      </c>
      <c r="D10957" s="0" t="str">
        <f aca="false">IF($A10957="","",INDEX(CARTAO_COMPRAS!$E:$E,INT((ROW()-2)/20)+2))</f>
        <v/>
      </c>
      <c r="E10957" s="0" t="str">
        <f aca="false">IF($A10957="","",INDEX(CARTAO_COMPRAS!$H:$H,INT((ROW()-2)/20)+2)+MOD(ROW()-2,20))</f>
        <v/>
      </c>
      <c r="F10957" s="0" t="str">
        <f aca="false">IF($A10957="","",INDEX(CARTAO_COMPRAS!$G:$G,INT((ROW()-2)/20)+2))</f>
        <v/>
      </c>
      <c r="G10957" s="5" t="str">
        <f aca="false">IF($A10957="","",INDEX(CARTAO_COMPRAS!$I:$I,INT((ROW()-2)/20)+2))</f>
        <v/>
      </c>
      <c r="H10957" s="4" t="str">
        <f aca="false">IF($A10957="","",EDATE(INDEX(CARTAO_COMPRAS!$J:$J,INT((ROW()-2)/20)+2),MOD(ROW()-2,20)))</f>
        <v/>
      </c>
      <c r="I10957" s="4" t="str">
        <f aca="false">IF($H10957="","",$H10957-WEEKDAY($H10957,2)+1)</f>
        <v/>
      </c>
      <c r="J10957" s="4" t="str">
        <f aca="false">IF($I10957="","",$I10957+6)</f>
        <v/>
      </c>
      <c r="K10957" s="6" t="str">
        <f aca="false">IF($H10957="","",DATE(YEAR($H10957),MONTH($H10957),1))</f>
        <v/>
      </c>
      <c r="L10957" s="0" t="str">
        <f aca="false">IF($A10957="","",INDEX(CARTAO_COMPRAS!$K:$K,INT((ROW()-2)/20)+2))</f>
        <v/>
      </c>
      <c r="M10957" s="0" t="str">
        <f aca="false">IF($A10957="","","Compra no cartão")</f>
        <v/>
      </c>
    </row>
    <row r="10958" customFormat="false" ht="13.5" hidden="false" customHeight="false" outlineLevel="0" collapsed="false">
      <c r="A10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8" s="0" t="str">
        <f aca="false">IF($A10958="","",INDEX(CARTAO_COMPRAS!$C:$C,INT((ROW()-2)/20)+2))</f>
        <v/>
      </c>
      <c r="C10958" s="0" t="str">
        <f aca="false">IF($A10958="","",INDEX(CARTAO_COMPRAS!$D:$D,INT((ROW()-2)/20)+2))</f>
        <v/>
      </c>
      <c r="D10958" s="0" t="str">
        <f aca="false">IF($A10958="","",INDEX(CARTAO_COMPRAS!$E:$E,INT((ROW()-2)/20)+2))</f>
        <v/>
      </c>
      <c r="E10958" s="0" t="str">
        <f aca="false">IF($A10958="","",INDEX(CARTAO_COMPRAS!$H:$H,INT((ROW()-2)/20)+2)+MOD(ROW()-2,20))</f>
        <v/>
      </c>
      <c r="F10958" s="0" t="str">
        <f aca="false">IF($A10958="","",INDEX(CARTAO_COMPRAS!$G:$G,INT((ROW()-2)/20)+2))</f>
        <v/>
      </c>
      <c r="G10958" s="5" t="str">
        <f aca="false">IF($A10958="","",INDEX(CARTAO_COMPRAS!$I:$I,INT((ROW()-2)/20)+2))</f>
        <v/>
      </c>
      <c r="H10958" s="4" t="str">
        <f aca="false">IF($A10958="","",EDATE(INDEX(CARTAO_COMPRAS!$J:$J,INT((ROW()-2)/20)+2),MOD(ROW()-2,20)))</f>
        <v/>
      </c>
      <c r="I10958" s="4" t="str">
        <f aca="false">IF($H10958="","",$H10958-WEEKDAY($H10958,2)+1)</f>
        <v/>
      </c>
      <c r="J10958" s="4" t="str">
        <f aca="false">IF($I10958="","",$I10958+6)</f>
        <v/>
      </c>
      <c r="K10958" s="6" t="str">
        <f aca="false">IF($H10958="","",DATE(YEAR($H10958),MONTH($H10958),1))</f>
        <v/>
      </c>
      <c r="L10958" s="0" t="str">
        <f aca="false">IF($A10958="","",INDEX(CARTAO_COMPRAS!$K:$K,INT((ROW()-2)/20)+2))</f>
        <v/>
      </c>
      <c r="M10958" s="0" t="str">
        <f aca="false">IF($A10958="","","Compra no cartão")</f>
        <v/>
      </c>
    </row>
    <row r="10959" customFormat="false" ht="13.5" hidden="false" customHeight="false" outlineLevel="0" collapsed="false">
      <c r="A10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59" s="0" t="str">
        <f aca="false">IF($A10959="","",INDEX(CARTAO_COMPRAS!$C:$C,INT((ROW()-2)/20)+2))</f>
        <v/>
      </c>
      <c r="C10959" s="0" t="str">
        <f aca="false">IF($A10959="","",INDEX(CARTAO_COMPRAS!$D:$D,INT((ROW()-2)/20)+2))</f>
        <v/>
      </c>
      <c r="D10959" s="0" t="str">
        <f aca="false">IF($A10959="","",INDEX(CARTAO_COMPRAS!$E:$E,INT((ROW()-2)/20)+2))</f>
        <v/>
      </c>
      <c r="E10959" s="0" t="str">
        <f aca="false">IF($A10959="","",INDEX(CARTAO_COMPRAS!$H:$H,INT((ROW()-2)/20)+2)+MOD(ROW()-2,20))</f>
        <v/>
      </c>
      <c r="F10959" s="0" t="str">
        <f aca="false">IF($A10959="","",INDEX(CARTAO_COMPRAS!$G:$G,INT((ROW()-2)/20)+2))</f>
        <v/>
      </c>
      <c r="G10959" s="5" t="str">
        <f aca="false">IF($A10959="","",INDEX(CARTAO_COMPRAS!$I:$I,INT((ROW()-2)/20)+2))</f>
        <v/>
      </c>
      <c r="H10959" s="4" t="str">
        <f aca="false">IF($A10959="","",EDATE(INDEX(CARTAO_COMPRAS!$J:$J,INT((ROW()-2)/20)+2),MOD(ROW()-2,20)))</f>
        <v/>
      </c>
      <c r="I10959" s="4" t="str">
        <f aca="false">IF($H10959="","",$H10959-WEEKDAY($H10959,2)+1)</f>
        <v/>
      </c>
      <c r="J10959" s="4" t="str">
        <f aca="false">IF($I10959="","",$I10959+6)</f>
        <v/>
      </c>
      <c r="K10959" s="6" t="str">
        <f aca="false">IF($H10959="","",DATE(YEAR($H10959),MONTH($H10959),1))</f>
        <v/>
      </c>
      <c r="L10959" s="0" t="str">
        <f aca="false">IF($A10959="","",INDEX(CARTAO_COMPRAS!$K:$K,INT((ROW()-2)/20)+2))</f>
        <v/>
      </c>
      <c r="M10959" s="0" t="str">
        <f aca="false">IF($A10959="","","Compra no cartão")</f>
        <v/>
      </c>
    </row>
    <row r="10960" customFormat="false" ht="13.5" hidden="false" customHeight="false" outlineLevel="0" collapsed="false">
      <c r="A10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0" s="0" t="str">
        <f aca="false">IF($A10960="","",INDEX(CARTAO_COMPRAS!$C:$C,INT((ROW()-2)/20)+2))</f>
        <v/>
      </c>
      <c r="C10960" s="0" t="str">
        <f aca="false">IF($A10960="","",INDEX(CARTAO_COMPRAS!$D:$D,INT((ROW()-2)/20)+2))</f>
        <v/>
      </c>
      <c r="D10960" s="0" t="str">
        <f aca="false">IF($A10960="","",INDEX(CARTAO_COMPRAS!$E:$E,INT((ROW()-2)/20)+2))</f>
        <v/>
      </c>
      <c r="E10960" s="0" t="str">
        <f aca="false">IF($A10960="","",INDEX(CARTAO_COMPRAS!$H:$H,INT((ROW()-2)/20)+2)+MOD(ROW()-2,20))</f>
        <v/>
      </c>
      <c r="F10960" s="0" t="str">
        <f aca="false">IF($A10960="","",INDEX(CARTAO_COMPRAS!$G:$G,INT((ROW()-2)/20)+2))</f>
        <v/>
      </c>
      <c r="G10960" s="5" t="str">
        <f aca="false">IF($A10960="","",INDEX(CARTAO_COMPRAS!$I:$I,INT((ROW()-2)/20)+2))</f>
        <v/>
      </c>
      <c r="H10960" s="4" t="str">
        <f aca="false">IF($A10960="","",EDATE(INDEX(CARTAO_COMPRAS!$J:$J,INT((ROW()-2)/20)+2),MOD(ROW()-2,20)))</f>
        <v/>
      </c>
      <c r="I10960" s="4" t="str">
        <f aca="false">IF($H10960="","",$H10960-WEEKDAY($H10960,2)+1)</f>
        <v/>
      </c>
      <c r="J10960" s="4" t="str">
        <f aca="false">IF($I10960="","",$I10960+6)</f>
        <v/>
      </c>
      <c r="K10960" s="6" t="str">
        <f aca="false">IF($H10960="","",DATE(YEAR($H10960),MONTH($H10960),1))</f>
        <v/>
      </c>
      <c r="L10960" s="0" t="str">
        <f aca="false">IF($A10960="","",INDEX(CARTAO_COMPRAS!$K:$K,INT((ROW()-2)/20)+2))</f>
        <v/>
      </c>
      <c r="M10960" s="0" t="str">
        <f aca="false">IF($A10960="","","Compra no cartão")</f>
        <v/>
      </c>
    </row>
    <row r="10961" customFormat="false" ht="13.5" hidden="false" customHeight="false" outlineLevel="0" collapsed="false">
      <c r="A10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1" s="0" t="str">
        <f aca="false">IF($A10961="","",INDEX(CARTAO_COMPRAS!$C:$C,INT((ROW()-2)/20)+2))</f>
        <v/>
      </c>
      <c r="C10961" s="0" t="str">
        <f aca="false">IF($A10961="","",INDEX(CARTAO_COMPRAS!$D:$D,INT((ROW()-2)/20)+2))</f>
        <v/>
      </c>
      <c r="D10961" s="0" t="str">
        <f aca="false">IF($A10961="","",INDEX(CARTAO_COMPRAS!$E:$E,INT((ROW()-2)/20)+2))</f>
        <v/>
      </c>
      <c r="E10961" s="0" t="str">
        <f aca="false">IF($A10961="","",INDEX(CARTAO_COMPRAS!$H:$H,INT((ROW()-2)/20)+2)+MOD(ROW()-2,20))</f>
        <v/>
      </c>
      <c r="F10961" s="0" t="str">
        <f aca="false">IF($A10961="","",INDEX(CARTAO_COMPRAS!$G:$G,INT((ROW()-2)/20)+2))</f>
        <v/>
      </c>
      <c r="G10961" s="5" t="str">
        <f aca="false">IF($A10961="","",INDEX(CARTAO_COMPRAS!$I:$I,INT((ROW()-2)/20)+2))</f>
        <v/>
      </c>
      <c r="H10961" s="4" t="str">
        <f aca="false">IF($A10961="","",EDATE(INDEX(CARTAO_COMPRAS!$J:$J,INT((ROW()-2)/20)+2),MOD(ROW()-2,20)))</f>
        <v/>
      </c>
      <c r="I10961" s="4" t="str">
        <f aca="false">IF($H10961="","",$H10961-WEEKDAY($H10961,2)+1)</f>
        <v/>
      </c>
      <c r="J10961" s="4" t="str">
        <f aca="false">IF($I10961="","",$I10961+6)</f>
        <v/>
      </c>
      <c r="K10961" s="6" t="str">
        <f aca="false">IF($H10961="","",DATE(YEAR($H10961),MONTH($H10961),1))</f>
        <v/>
      </c>
      <c r="L10961" s="0" t="str">
        <f aca="false">IF($A10961="","",INDEX(CARTAO_COMPRAS!$K:$K,INT((ROW()-2)/20)+2))</f>
        <v/>
      </c>
      <c r="M10961" s="0" t="str">
        <f aca="false">IF($A10961="","","Compra no cartão")</f>
        <v/>
      </c>
    </row>
    <row r="10962" customFormat="false" ht="13.5" hidden="false" customHeight="false" outlineLevel="0" collapsed="false">
      <c r="A10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2" s="0" t="str">
        <f aca="false">IF($A10962="","",INDEX(CARTAO_COMPRAS!$C:$C,INT((ROW()-2)/20)+2))</f>
        <v/>
      </c>
      <c r="C10962" s="0" t="str">
        <f aca="false">IF($A10962="","",INDEX(CARTAO_COMPRAS!$D:$D,INT((ROW()-2)/20)+2))</f>
        <v/>
      </c>
      <c r="D10962" s="0" t="str">
        <f aca="false">IF($A10962="","",INDEX(CARTAO_COMPRAS!$E:$E,INT((ROW()-2)/20)+2))</f>
        <v/>
      </c>
      <c r="E10962" s="0" t="str">
        <f aca="false">IF($A10962="","",INDEX(CARTAO_COMPRAS!$H:$H,INT((ROW()-2)/20)+2)+MOD(ROW()-2,20))</f>
        <v/>
      </c>
      <c r="F10962" s="0" t="str">
        <f aca="false">IF($A10962="","",INDEX(CARTAO_COMPRAS!$G:$G,INT((ROW()-2)/20)+2))</f>
        <v/>
      </c>
      <c r="G10962" s="5" t="str">
        <f aca="false">IF($A10962="","",INDEX(CARTAO_COMPRAS!$I:$I,INT((ROW()-2)/20)+2))</f>
        <v/>
      </c>
      <c r="H10962" s="4" t="str">
        <f aca="false">IF($A10962="","",EDATE(INDEX(CARTAO_COMPRAS!$J:$J,INT((ROW()-2)/20)+2),MOD(ROW()-2,20)))</f>
        <v/>
      </c>
      <c r="I10962" s="4" t="str">
        <f aca="false">IF($H10962="","",$H10962-WEEKDAY($H10962,2)+1)</f>
        <v/>
      </c>
      <c r="J10962" s="4" t="str">
        <f aca="false">IF($I10962="","",$I10962+6)</f>
        <v/>
      </c>
      <c r="K10962" s="6" t="str">
        <f aca="false">IF($H10962="","",DATE(YEAR($H10962),MONTH($H10962),1))</f>
        <v/>
      </c>
      <c r="L10962" s="0" t="str">
        <f aca="false">IF($A10962="","",INDEX(CARTAO_COMPRAS!$K:$K,INT((ROW()-2)/20)+2))</f>
        <v/>
      </c>
      <c r="M10962" s="0" t="str">
        <f aca="false">IF($A10962="","","Compra no cartão")</f>
        <v/>
      </c>
    </row>
    <row r="10963" customFormat="false" ht="13.5" hidden="false" customHeight="false" outlineLevel="0" collapsed="false">
      <c r="A10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3" s="0" t="str">
        <f aca="false">IF($A10963="","",INDEX(CARTAO_COMPRAS!$C:$C,INT((ROW()-2)/20)+2))</f>
        <v/>
      </c>
      <c r="C10963" s="0" t="str">
        <f aca="false">IF($A10963="","",INDEX(CARTAO_COMPRAS!$D:$D,INT((ROW()-2)/20)+2))</f>
        <v/>
      </c>
      <c r="D10963" s="0" t="str">
        <f aca="false">IF($A10963="","",INDEX(CARTAO_COMPRAS!$E:$E,INT((ROW()-2)/20)+2))</f>
        <v/>
      </c>
      <c r="E10963" s="0" t="str">
        <f aca="false">IF($A10963="","",INDEX(CARTAO_COMPRAS!$H:$H,INT((ROW()-2)/20)+2)+MOD(ROW()-2,20))</f>
        <v/>
      </c>
      <c r="F10963" s="0" t="str">
        <f aca="false">IF($A10963="","",INDEX(CARTAO_COMPRAS!$G:$G,INT((ROW()-2)/20)+2))</f>
        <v/>
      </c>
      <c r="G10963" s="5" t="str">
        <f aca="false">IF($A10963="","",INDEX(CARTAO_COMPRAS!$I:$I,INT((ROW()-2)/20)+2))</f>
        <v/>
      </c>
      <c r="H10963" s="4" t="str">
        <f aca="false">IF($A10963="","",EDATE(INDEX(CARTAO_COMPRAS!$J:$J,INT((ROW()-2)/20)+2),MOD(ROW()-2,20)))</f>
        <v/>
      </c>
      <c r="I10963" s="4" t="str">
        <f aca="false">IF($H10963="","",$H10963-WEEKDAY($H10963,2)+1)</f>
        <v/>
      </c>
      <c r="J10963" s="4" t="str">
        <f aca="false">IF($I10963="","",$I10963+6)</f>
        <v/>
      </c>
      <c r="K10963" s="6" t="str">
        <f aca="false">IF($H10963="","",DATE(YEAR($H10963),MONTH($H10963),1))</f>
        <v/>
      </c>
      <c r="L10963" s="0" t="str">
        <f aca="false">IF($A10963="","",INDEX(CARTAO_COMPRAS!$K:$K,INT((ROW()-2)/20)+2))</f>
        <v/>
      </c>
      <c r="M10963" s="0" t="str">
        <f aca="false">IF($A10963="","","Compra no cartão")</f>
        <v/>
      </c>
    </row>
    <row r="10964" customFormat="false" ht="13.5" hidden="false" customHeight="false" outlineLevel="0" collapsed="false">
      <c r="A10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4" s="0" t="str">
        <f aca="false">IF($A10964="","",INDEX(CARTAO_COMPRAS!$C:$C,INT((ROW()-2)/20)+2))</f>
        <v/>
      </c>
      <c r="C10964" s="0" t="str">
        <f aca="false">IF($A10964="","",INDEX(CARTAO_COMPRAS!$D:$D,INT((ROW()-2)/20)+2))</f>
        <v/>
      </c>
      <c r="D10964" s="0" t="str">
        <f aca="false">IF($A10964="","",INDEX(CARTAO_COMPRAS!$E:$E,INT((ROW()-2)/20)+2))</f>
        <v/>
      </c>
      <c r="E10964" s="0" t="str">
        <f aca="false">IF($A10964="","",INDEX(CARTAO_COMPRAS!$H:$H,INT((ROW()-2)/20)+2)+MOD(ROW()-2,20))</f>
        <v/>
      </c>
      <c r="F10964" s="0" t="str">
        <f aca="false">IF($A10964="","",INDEX(CARTAO_COMPRAS!$G:$G,INT((ROW()-2)/20)+2))</f>
        <v/>
      </c>
      <c r="G10964" s="5" t="str">
        <f aca="false">IF($A10964="","",INDEX(CARTAO_COMPRAS!$I:$I,INT((ROW()-2)/20)+2))</f>
        <v/>
      </c>
      <c r="H10964" s="4" t="str">
        <f aca="false">IF($A10964="","",EDATE(INDEX(CARTAO_COMPRAS!$J:$J,INT((ROW()-2)/20)+2),MOD(ROW()-2,20)))</f>
        <v/>
      </c>
      <c r="I10964" s="4" t="str">
        <f aca="false">IF($H10964="","",$H10964-WEEKDAY($H10964,2)+1)</f>
        <v/>
      </c>
      <c r="J10964" s="4" t="str">
        <f aca="false">IF($I10964="","",$I10964+6)</f>
        <v/>
      </c>
      <c r="K10964" s="6" t="str">
        <f aca="false">IF($H10964="","",DATE(YEAR($H10964),MONTH($H10964),1))</f>
        <v/>
      </c>
      <c r="L10964" s="0" t="str">
        <f aca="false">IF($A10964="","",INDEX(CARTAO_COMPRAS!$K:$K,INT((ROW()-2)/20)+2))</f>
        <v/>
      </c>
      <c r="M10964" s="0" t="str">
        <f aca="false">IF($A10964="","","Compra no cartão")</f>
        <v/>
      </c>
    </row>
    <row r="10965" customFormat="false" ht="13.5" hidden="false" customHeight="false" outlineLevel="0" collapsed="false">
      <c r="A10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5" s="0" t="str">
        <f aca="false">IF($A10965="","",INDEX(CARTAO_COMPRAS!$C:$C,INT((ROW()-2)/20)+2))</f>
        <v/>
      </c>
      <c r="C10965" s="0" t="str">
        <f aca="false">IF($A10965="","",INDEX(CARTAO_COMPRAS!$D:$D,INT((ROW()-2)/20)+2))</f>
        <v/>
      </c>
      <c r="D10965" s="0" t="str">
        <f aca="false">IF($A10965="","",INDEX(CARTAO_COMPRAS!$E:$E,INT((ROW()-2)/20)+2))</f>
        <v/>
      </c>
      <c r="E10965" s="0" t="str">
        <f aca="false">IF($A10965="","",INDEX(CARTAO_COMPRAS!$H:$H,INT((ROW()-2)/20)+2)+MOD(ROW()-2,20))</f>
        <v/>
      </c>
      <c r="F10965" s="0" t="str">
        <f aca="false">IF($A10965="","",INDEX(CARTAO_COMPRAS!$G:$G,INT((ROW()-2)/20)+2))</f>
        <v/>
      </c>
      <c r="G10965" s="5" t="str">
        <f aca="false">IF($A10965="","",INDEX(CARTAO_COMPRAS!$I:$I,INT((ROW()-2)/20)+2))</f>
        <v/>
      </c>
      <c r="H10965" s="4" t="str">
        <f aca="false">IF($A10965="","",EDATE(INDEX(CARTAO_COMPRAS!$J:$J,INT((ROW()-2)/20)+2),MOD(ROW()-2,20)))</f>
        <v/>
      </c>
      <c r="I10965" s="4" t="str">
        <f aca="false">IF($H10965="","",$H10965-WEEKDAY($H10965,2)+1)</f>
        <v/>
      </c>
      <c r="J10965" s="4" t="str">
        <f aca="false">IF($I10965="","",$I10965+6)</f>
        <v/>
      </c>
      <c r="K10965" s="6" t="str">
        <f aca="false">IF($H10965="","",DATE(YEAR($H10965),MONTH($H10965),1))</f>
        <v/>
      </c>
      <c r="L10965" s="0" t="str">
        <f aca="false">IF($A10965="","",INDEX(CARTAO_COMPRAS!$K:$K,INT((ROW()-2)/20)+2))</f>
        <v/>
      </c>
      <c r="M10965" s="0" t="str">
        <f aca="false">IF($A10965="","","Compra no cartão")</f>
        <v/>
      </c>
    </row>
    <row r="10966" customFormat="false" ht="13.5" hidden="false" customHeight="false" outlineLevel="0" collapsed="false">
      <c r="A10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6" s="0" t="str">
        <f aca="false">IF($A10966="","",INDEX(CARTAO_COMPRAS!$C:$C,INT((ROW()-2)/20)+2))</f>
        <v/>
      </c>
      <c r="C10966" s="0" t="str">
        <f aca="false">IF($A10966="","",INDEX(CARTAO_COMPRAS!$D:$D,INT((ROW()-2)/20)+2))</f>
        <v/>
      </c>
      <c r="D10966" s="0" t="str">
        <f aca="false">IF($A10966="","",INDEX(CARTAO_COMPRAS!$E:$E,INT((ROW()-2)/20)+2))</f>
        <v/>
      </c>
      <c r="E10966" s="0" t="str">
        <f aca="false">IF($A10966="","",INDEX(CARTAO_COMPRAS!$H:$H,INT((ROW()-2)/20)+2)+MOD(ROW()-2,20))</f>
        <v/>
      </c>
      <c r="F10966" s="0" t="str">
        <f aca="false">IF($A10966="","",INDEX(CARTAO_COMPRAS!$G:$G,INT((ROW()-2)/20)+2))</f>
        <v/>
      </c>
      <c r="G10966" s="5" t="str">
        <f aca="false">IF($A10966="","",INDEX(CARTAO_COMPRAS!$I:$I,INT((ROW()-2)/20)+2))</f>
        <v/>
      </c>
      <c r="H10966" s="4" t="str">
        <f aca="false">IF($A10966="","",EDATE(INDEX(CARTAO_COMPRAS!$J:$J,INT((ROW()-2)/20)+2),MOD(ROW()-2,20)))</f>
        <v/>
      </c>
      <c r="I10966" s="4" t="str">
        <f aca="false">IF($H10966="","",$H10966-WEEKDAY($H10966,2)+1)</f>
        <v/>
      </c>
      <c r="J10966" s="4" t="str">
        <f aca="false">IF($I10966="","",$I10966+6)</f>
        <v/>
      </c>
      <c r="K10966" s="6" t="str">
        <f aca="false">IF($H10966="","",DATE(YEAR($H10966),MONTH($H10966),1))</f>
        <v/>
      </c>
      <c r="L10966" s="0" t="str">
        <f aca="false">IF($A10966="","",INDEX(CARTAO_COMPRAS!$K:$K,INT((ROW()-2)/20)+2))</f>
        <v/>
      </c>
      <c r="M10966" s="0" t="str">
        <f aca="false">IF($A10966="","","Compra no cartão")</f>
        <v/>
      </c>
    </row>
    <row r="10967" customFormat="false" ht="13.5" hidden="false" customHeight="false" outlineLevel="0" collapsed="false">
      <c r="A10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7" s="0" t="str">
        <f aca="false">IF($A10967="","",INDEX(CARTAO_COMPRAS!$C:$C,INT((ROW()-2)/20)+2))</f>
        <v/>
      </c>
      <c r="C10967" s="0" t="str">
        <f aca="false">IF($A10967="","",INDEX(CARTAO_COMPRAS!$D:$D,INT((ROW()-2)/20)+2))</f>
        <v/>
      </c>
      <c r="D10967" s="0" t="str">
        <f aca="false">IF($A10967="","",INDEX(CARTAO_COMPRAS!$E:$E,INT((ROW()-2)/20)+2))</f>
        <v/>
      </c>
      <c r="E10967" s="0" t="str">
        <f aca="false">IF($A10967="","",INDEX(CARTAO_COMPRAS!$H:$H,INT((ROW()-2)/20)+2)+MOD(ROW()-2,20))</f>
        <v/>
      </c>
      <c r="F10967" s="0" t="str">
        <f aca="false">IF($A10967="","",INDEX(CARTAO_COMPRAS!$G:$G,INT((ROW()-2)/20)+2))</f>
        <v/>
      </c>
      <c r="G10967" s="5" t="str">
        <f aca="false">IF($A10967="","",INDEX(CARTAO_COMPRAS!$I:$I,INT((ROW()-2)/20)+2))</f>
        <v/>
      </c>
      <c r="H10967" s="4" t="str">
        <f aca="false">IF($A10967="","",EDATE(INDEX(CARTAO_COMPRAS!$J:$J,INT((ROW()-2)/20)+2),MOD(ROW()-2,20)))</f>
        <v/>
      </c>
      <c r="I10967" s="4" t="str">
        <f aca="false">IF($H10967="","",$H10967-WEEKDAY($H10967,2)+1)</f>
        <v/>
      </c>
      <c r="J10967" s="4" t="str">
        <f aca="false">IF($I10967="","",$I10967+6)</f>
        <v/>
      </c>
      <c r="K10967" s="6" t="str">
        <f aca="false">IF($H10967="","",DATE(YEAR($H10967),MONTH($H10967),1))</f>
        <v/>
      </c>
      <c r="L10967" s="0" t="str">
        <f aca="false">IF($A10967="","",INDEX(CARTAO_COMPRAS!$K:$K,INT((ROW()-2)/20)+2))</f>
        <v/>
      </c>
      <c r="M10967" s="0" t="str">
        <f aca="false">IF($A10967="","","Compra no cartão")</f>
        <v/>
      </c>
    </row>
    <row r="10968" customFormat="false" ht="13.5" hidden="false" customHeight="false" outlineLevel="0" collapsed="false">
      <c r="A10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8" s="0" t="str">
        <f aca="false">IF($A10968="","",INDEX(CARTAO_COMPRAS!$C:$C,INT((ROW()-2)/20)+2))</f>
        <v/>
      </c>
      <c r="C10968" s="0" t="str">
        <f aca="false">IF($A10968="","",INDEX(CARTAO_COMPRAS!$D:$D,INT((ROW()-2)/20)+2))</f>
        <v/>
      </c>
      <c r="D10968" s="0" t="str">
        <f aca="false">IF($A10968="","",INDEX(CARTAO_COMPRAS!$E:$E,INT((ROW()-2)/20)+2))</f>
        <v/>
      </c>
      <c r="E10968" s="0" t="str">
        <f aca="false">IF($A10968="","",INDEX(CARTAO_COMPRAS!$H:$H,INT((ROW()-2)/20)+2)+MOD(ROW()-2,20))</f>
        <v/>
      </c>
      <c r="F10968" s="0" t="str">
        <f aca="false">IF($A10968="","",INDEX(CARTAO_COMPRAS!$G:$G,INT((ROW()-2)/20)+2))</f>
        <v/>
      </c>
      <c r="G10968" s="5" t="str">
        <f aca="false">IF($A10968="","",INDEX(CARTAO_COMPRAS!$I:$I,INT((ROW()-2)/20)+2))</f>
        <v/>
      </c>
      <c r="H10968" s="4" t="str">
        <f aca="false">IF($A10968="","",EDATE(INDEX(CARTAO_COMPRAS!$J:$J,INT((ROW()-2)/20)+2),MOD(ROW()-2,20)))</f>
        <v/>
      </c>
      <c r="I10968" s="4" t="str">
        <f aca="false">IF($H10968="","",$H10968-WEEKDAY($H10968,2)+1)</f>
        <v/>
      </c>
      <c r="J10968" s="4" t="str">
        <f aca="false">IF($I10968="","",$I10968+6)</f>
        <v/>
      </c>
      <c r="K10968" s="6" t="str">
        <f aca="false">IF($H10968="","",DATE(YEAR($H10968),MONTH($H10968),1))</f>
        <v/>
      </c>
      <c r="L10968" s="0" t="str">
        <f aca="false">IF($A10968="","",INDEX(CARTAO_COMPRAS!$K:$K,INT((ROW()-2)/20)+2))</f>
        <v/>
      </c>
      <c r="M10968" s="0" t="str">
        <f aca="false">IF($A10968="","","Compra no cartão")</f>
        <v/>
      </c>
    </row>
    <row r="10969" customFormat="false" ht="13.5" hidden="false" customHeight="false" outlineLevel="0" collapsed="false">
      <c r="A10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69" s="0" t="str">
        <f aca="false">IF($A10969="","",INDEX(CARTAO_COMPRAS!$C:$C,INT((ROW()-2)/20)+2))</f>
        <v/>
      </c>
      <c r="C10969" s="0" t="str">
        <f aca="false">IF($A10969="","",INDEX(CARTAO_COMPRAS!$D:$D,INT((ROW()-2)/20)+2))</f>
        <v/>
      </c>
      <c r="D10969" s="0" t="str">
        <f aca="false">IF($A10969="","",INDEX(CARTAO_COMPRAS!$E:$E,INT((ROW()-2)/20)+2))</f>
        <v/>
      </c>
      <c r="E10969" s="0" t="str">
        <f aca="false">IF($A10969="","",INDEX(CARTAO_COMPRAS!$H:$H,INT((ROW()-2)/20)+2)+MOD(ROW()-2,20))</f>
        <v/>
      </c>
      <c r="F10969" s="0" t="str">
        <f aca="false">IF($A10969="","",INDEX(CARTAO_COMPRAS!$G:$G,INT((ROW()-2)/20)+2))</f>
        <v/>
      </c>
      <c r="G10969" s="5" t="str">
        <f aca="false">IF($A10969="","",INDEX(CARTAO_COMPRAS!$I:$I,INT((ROW()-2)/20)+2))</f>
        <v/>
      </c>
      <c r="H10969" s="4" t="str">
        <f aca="false">IF($A10969="","",EDATE(INDEX(CARTAO_COMPRAS!$J:$J,INT((ROW()-2)/20)+2),MOD(ROW()-2,20)))</f>
        <v/>
      </c>
      <c r="I10969" s="4" t="str">
        <f aca="false">IF($H10969="","",$H10969-WEEKDAY($H10969,2)+1)</f>
        <v/>
      </c>
      <c r="J10969" s="4" t="str">
        <f aca="false">IF($I10969="","",$I10969+6)</f>
        <v/>
      </c>
      <c r="K10969" s="6" t="str">
        <f aca="false">IF($H10969="","",DATE(YEAR($H10969),MONTH($H10969),1))</f>
        <v/>
      </c>
      <c r="L10969" s="0" t="str">
        <f aca="false">IF($A10969="","",INDEX(CARTAO_COMPRAS!$K:$K,INT((ROW()-2)/20)+2))</f>
        <v/>
      </c>
      <c r="M10969" s="0" t="str">
        <f aca="false">IF($A10969="","","Compra no cartão")</f>
        <v/>
      </c>
    </row>
    <row r="10970" customFormat="false" ht="13.5" hidden="false" customHeight="false" outlineLevel="0" collapsed="false">
      <c r="A10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0" s="0" t="str">
        <f aca="false">IF($A10970="","",INDEX(CARTAO_COMPRAS!$C:$C,INT((ROW()-2)/20)+2))</f>
        <v/>
      </c>
      <c r="C10970" s="0" t="str">
        <f aca="false">IF($A10970="","",INDEX(CARTAO_COMPRAS!$D:$D,INT((ROW()-2)/20)+2))</f>
        <v/>
      </c>
      <c r="D10970" s="0" t="str">
        <f aca="false">IF($A10970="","",INDEX(CARTAO_COMPRAS!$E:$E,INT((ROW()-2)/20)+2))</f>
        <v/>
      </c>
      <c r="E10970" s="0" t="str">
        <f aca="false">IF($A10970="","",INDEX(CARTAO_COMPRAS!$H:$H,INT((ROW()-2)/20)+2)+MOD(ROW()-2,20))</f>
        <v/>
      </c>
      <c r="F10970" s="0" t="str">
        <f aca="false">IF($A10970="","",INDEX(CARTAO_COMPRAS!$G:$G,INT((ROW()-2)/20)+2))</f>
        <v/>
      </c>
      <c r="G10970" s="5" t="str">
        <f aca="false">IF($A10970="","",INDEX(CARTAO_COMPRAS!$I:$I,INT((ROW()-2)/20)+2))</f>
        <v/>
      </c>
      <c r="H10970" s="4" t="str">
        <f aca="false">IF($A10970="","",EDATE(INDEX(CARTAO_COMPRAS!$J:$J,INT((ROW()-2)/20)+2),MOD(ROW()-2,20)))</f>
        <v/>
      </c>
      <c r="I10970" s="4" t="str">
        <f aca="false">IF($H10970="","",$H10970-WEEKDAY($H10970,2)+1)</f>
        <v/>
      </c>
      <c r="J10970" s="4" t="str">
        <f aca="false">IF($I10970="","",$I10970+6)</f>
        <v/>
      </c>
      <c r="K10970" s="6" t="str">
        <f aca="false">IF($H10970="","",DATE(YEAR($H10970),MONTH($H10970),1))</f>
        <v/>
      </c>
      <c r="L10970" s="0" t="str">
        <f aca="false">IF($A10970="","",INDEX(CARTAO_COMPRAS!$K:$K,INT((ROW()-2)/20)+2))</f>
        <v/>
      </c>
      <c r="M10970" s="0" t="str">
        <f aca="false">IF($A10970="","","Compra no cartão")</f>
        <v/>
      </c>
    </row>
    <row r="10971" customFormat="false" ht="13.5" hidden="false" customHeight="false" outlineLevel="0" collapsed="false">
      <c r="A10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1" s="0" t="str">
        <f aca="false">IF($A10971="","",INDEX(CARTAO_COMPRAS!$C:$C,INT((ROW()-2)/20)+2))</f>
        <v/>
      </c>
      <c r="C10971" s="0" t="str">
        <f aca="false">IF($A10971="","",INDEX(CARTAO_COMPRAS!$D:$D,INT((ROW()-2)/20)+2))</f>
        <v/>
      </c>
      <c r="D10971" s="0" t="str">
        <f aca="false">IF($A10971="","",INDEX(CARTAO_COMPRAS!$E:$E,INT((ROW()-2)/20)+2))</f>
        <v/>
      </c>
      <c r="E10971" s="0" t="str">
        <f aca="false">IF($A10971="","",INDEX(CARTAO_COMPRAS!$H:$H,INT((ROW()-2)/20)+2)+MOD(ROW()-2,20))</f>
        <v/>
      </c>
      <c r="F10971" s="0" t="str">
        <f aca="false">IF($A10971="","",INDEX(CARTAO_COMPRAS!$G:$G,INT((ROW()-2)/20)+2))</f>
        <v/>
      </c>
      <c r="G10971" s="5" t="str">
        <f aca="false">IF($A10971="","",INDEX(CARTAO_COMPRAS!$I:$I,INT((ROW()-2)/20)+2))</f>
        <v/>
      </c>
      <c r="H10971" s="4" t="str">
        <f aca="false">IF($A10971="","",EDATE(INDEX(CARTAO_COMPRAS!$J:$J,INT((ROW()-2)/20)+2),MOD(ROW()-2,20)))</f>
        <v/>
      </c>
      <c r="I10971" s="4" t="str">
        <f aca="false">IF($H10971="","",$H10971-WEEKDAY($H10971,2)+1)</f>
        <v/>
      </c>
      <c r="J10971" s="4" t="str">
        <f aca="false">IF($I10971="","",$I10971+6)</f>
        <v/>
      </c>
      <c r="K10971" s="6" t="str">
        <f aca="false">IF($H10971="","",DATE(YEAR($H10971),MONTH($H10971),1))</f>
        <v/>
      </c>
      <c r="L10971" s="0" t="str">
        <f aca="false">IF($A10971="","",INDEX(CARTAO_COMPRAS!$K:$K,INT((ROW()-2)/20)+2))</f>
        <v/>
      </c>
      <c r="M10971" s="0" t="str">
        <f aca="false">IF($A10971="","","Compra no cartão")</f>
        <v/>
      </c>
    </row>
    <row r="10972" customFormat="false" ht="13.5" hidden="false" customHeight="false" outlineLevel="0" collapsed="false">
      <c r="A10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2" s="0" t="str">
        <f aca="false">IF($A10972="","",INDEX(CARTAO_COMPRAS!$C:$C,INT((ROW()-2)/20)+2))</f>
        <v/>
      </c>
      <c r="C10972" s="0" t="str">
        <f aca="false">IF($A10972="","",INDEX(CARTAO_COMPRAS!$D:$D,INT((ROW()-2)/20)+2))</f>
        <v/>
      </c>
      <c r="D10972" s="0" t="str">
        <f aca="false">IF($A10972="","",INDEX(CARTAO_COMPRAS!$E:$E,INT((ROW()-2)/20)+2))</f>
        <v/>
      </c>
      <c r="E10972" s="0" t="str">
        <f aca="false">IF($A10972="","",INDEX(CARTAO_COMPRAS!$H:$H,INT((ROW()-2)/20)+2)+MOD(ROW()-2,20))</f>
        <v/>
      </c>
      <c r="F10972" s="0" t="str">
        <f aca="false">IF($A10972="","",INDEX(CARTAO_COMPRAS!$G:$G,INT((ROW()-2)/20)+2))</f>
        <v/>
      </c>
      <c r="G10972" s="5" t="str">
        <f aca="false">IF($A10972="","",INDEX(CARTAO_COMPRAS!$I:$I,INT((ROW()-2)/20)+2))</f>
        <v/>
      </c>
      <c r="H10972" s="4" t="str">
        <f aca="false">IF($A10972="","",EDATE(INDEX(CARTAO_COMPRAS!$J:$J,INT((ROW()-2)/20)+2),MOD(ROW()-2,20)))</f>
        <v/>
      </c>
      <c r="I10972" s="4" t="str">
        <f aca="false">IF($H10972="","",$H10972-WEEKDAY($H10972,2)+1)</f>
        <v/>
      </c>
      <c r="J10972" s="4" t="str">
        <f aca="false">IF($I10972="","",$I10972+6)</f>
        <v/>
      </c>
      <c r="K10972" s="6" t="str">
        <f aca="false">IF($H10972="","",DATE(YEAR($H10972),MONTH($H10972),1))</f>
        <v/>
      </c>
      <c r="L10972" s="0" t="str">
        <f aca="false">IF($A10972="","",INDEX(CARTAO_COMPRAS!$K:$K,INT((ROW()-2)/20)+2))</f>
        <v/>
      </c>
      <c r="M10972" s="0" t="str">
        <f aca="false">IF($A10972="","","Compra no cartão")</f>
        <v/>
      </c>
    </row>
    <row r="10973" customFormat="false" ht="13.5" hidden="false" customHeight="false" outlineLevel="0" collapsed="false">
      <c r="A10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3" s="0" t="str">
        <f aca="false">IF($A10973="","",INDEX(CARTAO_COMPRAS!$C:$C,INT((ROW()-2)/20)+2))</f>
        <v/>
      </c>
      <c r="C10973" s="0" t="str">
        <f aca="false">IF($A10973="","",INDEX(CARTAO_COMPRAS!$D:$D,INT((ROW()-2)/20)+2))</f>
        <v/>
      </c>
      <c r="D10973" s="0" t="str">
        <f aca="false">IF($A10973="","",INDEX(CARTAO_COMPRAS!$E:$E,INT((ROW()-2)/20)+2))</f>
        <v/>
      </c>
      <c r="E10973" s="0" t="str">
        <f aca="false">IF($A10973="","",INDEX(CARTAO_COMPRAS!$H:$H,INT((ROW()-2)/20)+2)+MOD(ROW()-2,20))</f>
        <v/>
      </c>
      <c r="F10973" s="0" t="str">
        <f aca="false">IF($A10973="","",INDEX(CARTAO_COMPRAS!$G:$G,INT((ROW()-2)/20)+2))</f>
        <v/>
      </c>
      <c r="G10973" s="5" t="str">
        <f aca="false">IF($A10973="","",INDEX(CARTAO_COMPRAS!$I:$I,INT((ROW()-2)/20)+2))</f>
        <v/>
      </c>
      <c r="H10973" s="4" t="str">
        <f aca="false">IF($A10973="","",EDATE(INDEX(CARTAO_COMPRAS!$J:$J,INT((ROW()-2)/20)+2),MOD(ROW()-2,20)))</f>
        <v/>
      </c>
      <c r="I10973" s="4" t="str">
        <f aca="false">IF($H10973="","",$H10973-WEEKDAY($H10973,2)+1)</f>
        <v/>
      </c>
      <c r="J10973" s="4" t="str">
        <f aca="false">IF($I10973="","",$I10973+6)</f>
        <v/>
      </c>
      <c r="K10973" s="6" t="str">
        <f aca="false">IF($H10973="","",DATE(YEAR($H10973),MONTH($H10973),1))</f>
        <v/>
      </c>
      <c r="L10973" s="0" t="str">
        <f aca="false">IF($A10973="","",INDEX(CARTAO_COMPRAS!$K:$K,INT((ROW()-2)/20)+2))</f>
        <v/>
      </c>
      <c r="M10973" s="0" t="str">
        <f aca="false">IF($A10973="","","Compra no cartão")</f>
        <v/>
      </c>
    </row>
    <row r="10974" customFormat="false" ht="13.5" hidden="false" customHeight="false" outlineLevel="0" collapsed="false">
      <c r="A10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4" s="0" t="str">
        <f aca="false">IF($A10974="","",INDEX(CARTAO_COMPRAS!$C:$C,INT((ROW()-2)/20)+2))</f>
        <v/>
      </c>
      <c r="C10974" s="0" t="str">
        <f aca="false">IF($A10974="","",INDEX(CARTAO_COMPRAS!$D:$D,INT((ROW()-2)/20)+2))</f>
        <v/>
      </c>
      <c r="D10974" s="0" t="str">
        <f aca="false">IF($A10974="","",INDEX(CARTAO_COMPRAS!$E:$E,INT((ROW()-2)/20)+2))</f>
        <v/>
      </c>
      <c r="E10974" s="0" t="str">
        <f aca="false">IF($A10974="","",INDEX(CARTAO_COMPRAS!$H:$H,INT((ROW()-2)/20)+2)+MOD(ROW()-2,20))</f>
        <v/>
      </c>
      <c r="F10974" s="0" t="str">
        <f aca="false">IF($A10974="","",INDEX(CARTAO_COMPRAS!$G:$G,INT((ROW()-2)/20)+2))</f>
        <v/>
      </c>
      <c r="G10974" s="5" t="str">
        <f aca="false">IF($A10974="","",INDEX(CARTAO_COMPRAS!$I:$I,INT((ROW()-2)/20)+2))</f>
        <v/>
      </c>
      <c r="H10974" s="4" t="str">
        <f aca="false">IF($A10974="","",EDATE(INDEX(CARTAO_COMPRAS!$J:$J,INT((ROW()-2)/20)+2),MOD(ROW()-2,20)))</f>
        <v/>
      </c>
      <c r="I10974" s="4" t="str">
        <f aca="false">IF($H10974="","",$H10974-WEEKDAY($H10974,2)+1)</f>
        <v/>
      </c>
      <c r="J10974" s="4" t="str">
        <f aca="false">IF($I10974="","",$I10974+6)</f>
        <v/>
      </c>
      <c r="K10974" s="6" t="str">
        <f aca="false">IF($H10974="","",DATE(YEAR($H10974),MONTH($H10974),1))</f>
        <v/>
      </c>
      <c r="L10974" s="0" t="str">
        <f aca="false">IF($A10974="","",INDEX(CARTAO_COMPRAS!$K:$K,INT((ROW()-2)/20)+2))</f>
        <v/>
      </c>
      <c r="M10974" s="0" t="str">
        <f aca="false">IF($A10974="","","Compra no cartão")</f>
        <v/>
      </c>
    </row>
    <row r="10975" customFormat="false" ht="13.5" hidden="false" customHeight="false" outlineLevel="0" collapsed="false">
      <c r="A10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5" s="0" t="str">
        <f aca="false">IF($A10975="","",INDEX(CARTAO_COMPRAS!$C:$C,INT((ROW()-2)/20)+2))</f>
        <v/>
      </c>
      <c r="C10975" s="0" t="str">
        <f aca="false">IF($A10975="","",INDEX(CARTAO_COMPRAS!$D:$D,INT((ROW()-2)/20)+2))</f>
        <v/>
      </c>
      <c r="D10975" s="0" t="str">
        <f aca="false">IF($A10975="","",INDEX(CARTAO_COMPRAS!$E:$E,INT((ROW()-2)/20)+2))</f>
        <v/>
      </c>
      <c r="E10975" s="0" t="str">
        <f aca="false">IF($A10975="","",INDEX(CARTAO_COMPRAS!$H:$H,INT((ROW()-2)/20)+2)+MOD(ROW()-2,20))</f>
        <v/>
      </c>
      <c r="F10975" s="0" t="str">
        <f aca="false">IF($A10975="","",INDEX(CARTAO_COMPRAS!$G:$G,INT((ROW()-2)/20)+2))</f>
        <v/>
      </c>
      <c r="G10975" s="5" t="str">
        <f aca="false">IF($A10975="","",INDEX(CARTAO_COMPRAS!$I:$I,INT((ROW()-2)/20)+2))</f>
        <v/>
      </c>
      <c r="H10975" s="4" t="str">
        <f aca="false">IF($A10975="","",EDATE(INDEX(CARTAO_COMPRAS!$J:$J,INT((ROW()-2)/20)+2),MOD(ROW()-2,20)))</f>
        <v/>
      </c>
      <c r="I10975" s="4" t="str">
        <f aca="false">IF($H10975="","",$H10975-WEEKDAY($H10975,2)+1)</f>
        <v/>
      </c>
      <c r="J10975" s="4" t="str">
        <f aca="false">IF($I10975="","",$I10975+6)</f>
        <v/>
      </c>
      <c r="K10975" s="6" t="str">
        <f aca="false">IF($H10975="","",DATE(YEAR($H10975),MONTH($H10975),1))</f>
        <v/>
      </c>
      <c r="L10975" s="0" t="str">
        <f aca="false">IF($A10975="","",INDEX(CARTAO_COMPRAS!$K:$K,INT((ROW()-2)/20)+2))</f>
        <v/>
      </c>
      <c r="M10975" s="0" t="str">
        <f aca="false">IF($A10975="","","Compra no cartão")</f>
        <v/>
      </c>
    </row>
    <row r="10976" customFormat="false" ht="13.5" hidden="false" customHeight="false" outlineLevel="0" collapsed="false">
      <c r="A10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6" s="0" t="str">
        <f aca="false">IF($A10976="","",INDEX(CARTAO_COMPRAS!$C:$C,INT((ROW()-2)/20)+2))</f>
        <v/>
      </c>
      <c r="C10976" s="0" t="str">
        <f aca="false">IF($A10976="","",INDEX(CARTAO_COMPRAS!$D:$D,INT((ROW()-2)/20)+2))</f>
        <v/>
      </c>
      <c r="D10976" s="0" t="str">
        <f aca="false">IF($A10976="","",INDEX(CARTAO_COMPRAS!$E:$E,INT((ROW()-2)/20)+2))</f>
        <v/>
      </c>
      <c r="E10976" s="0" t="str">
        <f aca="false">IF($A10976="","",INDEX(CARTAO_COMPRAS!$H:$H,INT((ROW()-2)/20)+2)+MOD(ROW()-2,20))</f>
        <v/>
      </c>
      <c r="F10976" s="0" t="str">
        <f aca="false">IF($A10976="","",INDEX(CARTAO_COMPRAS!$G:$G,INT((ROW()-2)/20)+2))</f>
        <v/>
      </c>
      <c r="G10976" s="5" t="str">
        <f aca="false">IF($A10976="","",INDEX(CARTAO_COMPRAS!$I:$I,INT((ROW()-2)/20)+2))</f>
        <v/>
      </c>
      <c r="H10976" s="4" t="str">
        <f aca="false">IF($A10976="","",EDATE(INDEX(CARTAO_COMPRAS!$J:$J,INT((ROW()-2)/20)+2),MOD(ROW()-2,20)))</f>
        <v/>
      </c>
      <c r="I10976" s="4" t="str">
        <f aca="false">IF($H10976="","",$H10976-WEEKDAY($H10976,2)+1)</f>
        <v/>
      </c>
      <c r="J10976" s="4" t="str">
        <f aca="false">IF($I10976="","",$I10976+6)</f>
        <v/>
      </c>
      <c r="K10976" s="6" t="str">
        <f aca="false">IF($H10976="","",DATE(YEAR($H10976),MONTH($H10976),1))</f>
        <v/>
      </c>
      <c r="L10976" s="0" t="str">
        <f aca="false">IF($A10976="","",INDEX(CARTAO_COMPRAS!$K:$K,INT((ROW()-2)/20)+2))</f>
        <v/>
      </c>
      <c r="M10976" s="0" t="str">
        <f aca="false">IF($A10976="","","Compra no cartão")</f>
        <v/>
      </c>
    </row>
    <row r="10977" customFormat="false" ht="13.5" hidden="false" customHeight="false" outlineLevel="0" collapsed="false">
      <c r="A10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7" s="0" t="str">
        <f aca="false">IF($A10977="","",INDEX(CARTAO_COMPRAS!$C:$C,INT((ROW()-2)/20)+2))</f>
        <v/>
      </c>
      <c r="C10977" s="0" t="str">
        <f aca="false">IF($A10977="","",INDEX(CARTAO_COMPRAS!$D:$D,INT((ROW()-2)/20)+2))</f>
        <v/>
      </c>
      <c r="D10977" s="0" t="str">
        <f aca="false">IF($A10977="","",INDEX(CARTAO_COMPRAS!$E:$E,INT((ROW()-2)/20)+2))</f>
        <v/>
      </c>
      <c r="E10977" s="0" t="str">
        <f aca="false">IF($A10977="","",INDEX(CARTAO_COMPRAS!$H:$H,INT((ROW()-2)/20)+2)+MOD(ROW()-2,20))</f>
        <v/>
      </c>
      <c r="F10977" s="0" t="str">
        <f aca="false">IF($A10977="","",INDEX(CARTAO_COMPRAS!$G:$G,INT((ROW()-2)/20)+2))</f>
        <v/>
      </c>
      <c r="G10977" s="5" t="str">
        <f aca="false">IF($A10977="","",INDEX(CARTAO_COMPRAS!$I:$I,INT((ROW()-2)/20)+2))</f>
        <v/>
      </c>
      <c r="H10977" s="4" t="str">
        <f aca="false">IF($A10977="","",EDATE(INDEX(CARTAO_COMPRAS!$J:$J,INT((ROW()-2)/20)+2),MOD(ROW()-2,20)))</f>
        <v/>
      </c>
      <c r="I10977" s="4" t="str">
        <f aca="false">IF($H10977="","",$H10977-WEEKDAY($H10977,2)+1)</f>
        <v/>
      </c>
      <c r="J10977" s="4" t="str">
        <f aca="false">IF($I10977="","",$I10977+6)</f>
        <v/>
      </c>
      <c r="K10977" s="6" t="str">
        <f aca="false">IF($H10977="","",DATE(YEAR($H10977),MONTH($H10977),1))</f>
        <v/>
      </c>
      <c r="L10977" s="0" t="str">
        <f aca="false">IF($A10977="","",INDEX(CARTAO_COMPRAS!$K:$K,INT((ROW()-2)/20)+2))</f>
        <v/>
      </c>
      <c r="M10977" s="0" t="str">
        <f aca="false">IF($A10977="","","Compra no cartão")</f>
        <v/>
      </c>
    </row>
    <row r="10978" customFormat="false" ht="13.5" hidden="false" customHeight="false" outlineLevel="0" collapsed="false">
      <c r="A10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8" s="0" t="str">
        <f aca="false">IF($A10978="","",INDEX(CARTAO_COMPRAS!$C:$C,INT((ROW()-2)/20)+2))</f>
        <v/>
      </c>
      <c r="C10978" s="0" t="str">
        <f aca="false">IF($A10978="","",INDEX(CARTAO_COMPRAS!$D:$D,INT((ROW()-2)/20)+2))</f>
        <v/>
      </c>
      <c r="D10978" s="0" t="str">
        <f aca="false">IF($A10978="","",INDEX(CARTAO_COMPRAS!$E:$E,INT((ROW()-2)/20)+2))</f>
        <v/>
      </c>
      <c r="E10978" s="0" t="str">
        <f aca="false">IF($A10978="","",INDEX(CARTAO_COMPRAS!$H:$H,INT((ROW()-2)/20)+2)+MOD(ROW()-2,20))</f>
        <v/>
      </c>
      <c r="F10978" s="0" t="str">
        <f aca="false">IF($A10978="","",INDEX(CARTAO_COMPRAS!$G:$G,INT((ROW()-2)/20)+2))</f>
        <v/>
      </c>
      <c r="G10978" s="5" t="str">
        <f aca="false">IF($A10978="","",INDEX(CARTAO_COMPRAS!$I:$I,INT((ROW()-2)/20)+2))</f>
        <v/>
      </c>
      <c r="H10978" s="4" t="str">
        <f aca="false">IF($A10978="","",EDATE(INDEX(CARTAO_COMPRAS!$J:$J,INT((ROW()-2)/20)+2),MOD(ROW()-2,20)))</f>
        <v/>
      </c>
      <c r="I10978" s="4" t="str">
        <f aca="false">IF($H10978="","",$H10978-WEEKDAY($H10978,2)+1)</f>
        <v/>
      </c>
      <c r="J10978" s="4" t="str">
        <f aca="false">IF($I10978="","",$I10978+6)</f>
        <v/>
      </c>
      <c r="K10978" s="6" t="str">
        <f aca="false">IF($H10978="","",DATE(YEAR($H10978),MONTH($H10978),1))</f>
        <v/>
      </c>
      <c r="L10978" s="0" t="str">
        <f aca="false">IF($A10978="","",INDEX(CARTAO_COMPRAS!$K:$K,INT((ROW()-2)/20)+2))</f>
        <v/>
      </c>
      <c r="M10978" s="0" t="str">
        <f aca="false">IF($A10978="","","Compra no cartão")</f>
        <v/>
      </c>
    </row>
    <row r="10979" customFormat="false" ht="13.5" hidden="false" customHeight="false" outlineLevel="0" collapsed="false">
      <c r="A10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79" s="0" t="str">
        <f aca="false">IF($A10979="","",INDEX(CARTAO_COMPRAS!$C:$C,INT((ROW()-2)/20)+2))</f>
        <v/>
      </c>
      <c r="C10979" s="0" t="str">
        <f aca="false">IF($A10979="","",INDEX(CARTAO_COMPRAS!$D:$D,INT((ROW()-2)/20)+2))</f>
        <v/>
      </c>
      <c r="D10979" s="0" t="str">
        <f aca="false">IF($A10979="","",INDEX(CARTAO_COMPRAS!$E:$E,INT((ROW()-2)/20)+2))</f>
        <v/>
      </c>
      <c r="E10979" s="0" t="str">
        <f aca="false">IF($A10979="","",INDEX(CARTAO_COMPRAS!$H:$H,INT((ROW()-2)/20)+2)+MOD(ROW()-2,20))</f>
        <v/>
      </c>
      <c r="F10979" s="0" t="str">
        <f aca="false">IF($A10979="","",INDEX(CARTAO_COMPRAS!$G:$G,INT((ROW()-2)/20)+2))</f>
        <v/>
      </c>
      <c r="G10979" s="5" t="str">
        <f aca="false">IF($A10979="","",INDEX(CARTAO_COMPRAS!$I:$I,INT((ROW()-2)/20)+2))</f>
        <v/>
      </c>
      <c r="H10979" s="4" t="str">
        <f aca="false">IF($A10979="","",EDATE(INDEX(CARTAO_COMPRAS!$J:$J,INT((ROW()-2)/20)+2),MOD(ROW()-2,20)))</f>
        <v/>
      </c>
      <c r="I10979" s="4" t="str">
        <f aca="false">IF($H10979="","",$H10979-WEEKDAY($H10979,2)+1)</f>
        <v/>
      </c>
      <c r="J10979" s="4" t="str">
        <f aca="false">IF($I10979="","",$I10979+6)</f>
        <v/>
      </c>
      <c r="K10979" s="6" t="str">
        <f aca="false">IF($H10979="","",DATE(YEAR($H10979),MONTH($H10979),1))</f>
        <v/>
      </c>
      <c r="L10979" s="0" t="str">
        <f aca="false">IF($A10979="","",INDEX(CARTAO_COMPRAS!$K:$K,INT((ROW()-2)/20)+2))</f>
        <v/>
      </c>
      <c r="M10979" s="0" t="str">
        <f aca="false">IF($A10979="","","Compra no cartão")</f>
        <v/>
      </c>
    </row>
    <row r="10980" customFormat="false" ht="13.5" hidden="false" customHeight="false" outlineLevel="0" collapsed="false">
      <c r="A10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0" s="0" t="str">
        <f aca="false">IF($A10980="","",INDEX(CARTAO_COMPRAS!$C:$C,INT((ROW()-2)/20)+2))</f>
        <v/>
      </c>
      <c r="C10980" s="0" t="str">
        <f aca="false">IF($A10980="","",INDEX(CARTAO_COMPRAS!$D:$D,INT((ROW()-2)/20)+2))</f>
        <v/>
      </c>
      <c r="D10980" s="0" t="str">
        <f aca="false">IF($A10980="","",INDEX(CARTAO_COMPRAS!$E:$E,INT((ROW()-2)/20)+2))</f>
        <v/>
      </c>
      <c r="E10980" s="0" t="str">
        <f aca="false">IF($A10980="","",INDEX(CARTAO_COMPRAS!$H:$H,INT((ROW()-2)/20)+2)+MOD(ROW()-2,20))</f>
        <v/>
      </c>
      <c r="F10980" s="0" t="str">
        <f aca="false">IF($A10980="","",INDEX(CARTAO_COMPRAS!$G:$G,INT((ROW()-2)/20)+2))</f>
        <v/>
      </c>
      <c r="G10980" s="5" t="str">
        <f aca="false">IF($A10980="","",INDEX(CARTAO_COMPRAS!$I:$I,INT((ROW()-2)/20)+2))</f>
        <v/>
      </c>
      <c r="H10980" s="4" t="str">
        <f aca="false">IF($A10980="","",EDATE(INDEX(CARTAO_COMPRAS!$J:$J,INT((ROW()-2)/20)+2),MOD(ROW()-2,20)))</f>
        <v/>
      </c>
      <c r="I10980" s="4" t="str">
        <f aca="false">IF($H10980="","",$H10980-WEEKDAY($H10980,2)+1)</f>
        <v/>
      </c>
      <c r="J10980" s="4" t="str">
        <f aca="false">IF($I10980="","",$I10980+6)</f>
        <v/>
      </c>
      <c r="K10980" s="6" t="str">
        <f aca="false">IF($H10980="","",DATE(YEAR($H10980),MONTH($H10980),1))</f>
        <v/>
      </c>
      <c r="L10980" s="0" t="str">
        <f aca="false">IF($A10980="","",INDEX(CARTAO_COMPRAS!$K:$K,INT((ROW()-2)/20)+2))</f>
        <v/>
      </c>
      <c r="M10980" s="0" t="str">
        <f aca="false">IF($A10980="","","Compra no cartão")</f>
        <v/>
      </c>
    </row>
    <row r="10981" customFormat="false" ht="13.5" hidden="false" customHeight="false" outlineLevel="0" collapsed="false">
      <c r="A10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1" s="0" t="str">
        <f aca="false">IF($A10981="","",INDEX(CARTAO_COMPRAS!$C:$C,INT((ROW()-2)/20)+2))</f>
        <v/>
      </c>
      <c r="C10981" s="0" t="str">
        <f aca="false">IF($A10981="","",INDEX(CARTAO_COMPRAS!$D:$D,INT((ROW()-2)/20)+2))</f>
        <v/>
      </c>
      <c r="D10981" s="0" t="str">
        <f aca="false">IF($A10981="","",INDEX(CARTAO_COMPRAS!$E:$E,INT((ROW()-2)/20)+2))</f>
        <v/>
      </c>
      <c r="E10981" s="0" t="str">
        <f aca="false">IF($A10981="","",INDEX(CARTAO_COMPRAS!$H:$H,INT((ROW()-2)/20)+2)+MOD(ROW()-2,20))</f>
        <v/>
      </c>
      <c r="F10981" s="0" t="str">
        <f aca="false">IF($A10981="","",INDEX(CARTAO_COMPRAS!$G:$G,INT((ROW()-2)/20)+2))</f>
        <v/>
      </c>
      <c r="G10981" s="5" t="str">
        <f aca="false">IF($A10981="","",INDEX(CARTAO_COMPRAS!$I:$I,INT((ROW()-2)/20)+2))</f>
        <v/>
      </c>
      <c r="H10981" s="4" t="str">
        <f aca="false">IF($A10981="","",EDATE(INDEX(CARTAO_COMPRAS!$J:$J,INT((ROW()-2)/20)+2),MOD(ROW()-2,20)))</f>
        <v/>
      </c>
      <c r="I10981" s="4" t="str">
        <f aca="false">IF($H10981="","",$H10981-WEEKDAY($H10981,2)+1)</f>
        <v/>
      </c>
      <c r="J10981" s="4" t="str">
        <f aca="false">IF($I10981="","",$I10981+6)</f>
        <v/>
      </c>
      <c r="K10981" s="6" t="str">
        <f aca="false">IF($H10981="","",DATE(YEAR($H10981),MONTH($H10981),1))</f>
        <v/>
      </c>
      <c r="L10981" s="0" t="str">
        <f aca="false">IF($A10981="","",INDEX(CARTAO_COMPRAS!$K:$K,INT((ROW()-2)/20)+2))</f>
        <v/>
      </c>
      <c r="M10981" s="0" t="str">
        <f aca="false">IF($A10981="","","Compra no cartão")</f>
        <v/>
      </c>
    </row>
    <row r="10982" customFormat="false" ht="13.5" hidden="false" customHeight="false" outlineLevel="0" collapsed="false">
      <c r="A109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2" s="0" t="str">
        <f aca="false">IF($A10982="","",INDEX(CARTAO_COMPRAS!$C:$C,INT((ROW()-2)/20)+2))</f>
        <v/>
      </c>
      <c r="C10982" s="0" t="str">
        <f aca="false">IF($A10982="","",INDEX(CARTAO_COMPRAS!$D:$D,INT((ROW()-2)/20)+2))</f>
        <v/>
      </c>
      <c r="D10982" s="0" t="str">
        <f aca="false">IF($A10982="","",INDEX(CARTAO_COMPRAS!$E:$E,INT((ROW()-2)/20)+2))</f>
        <v/>
      </c>
      <c r="E10982" s="0" t="str">
        <f aca="false">IF($A10982="","",INDEX(CARTAO_COMPRAS!$H:$H,INT((ROW()-2)/20)+2)+MOD(ROW()-2,20))</f>
        <v/>
      </c>
      <c r="F10982" s="0" t="str">
        <f aca="false">IF($A10982="","",INDEX(CARTAO_COMPRAS!$G:$G,INT((ROW()-2)/20)+2))</f>
        <v/>
      </c>
      <c r="G10982" s="5" t="str">
        <f aca="false">IF($A10982="","",INDEX(CARTAO_COMPRAS!$I:$I,INT((ROW()-2)/20)+2))</f>
        <v/>
      </c>
      <c r="H10982" s="4" t="str">
        <f aca="false">IF($A10982="","",EDATE(INDEX(CARTAO_COMPRAS!$J:$J,INT((ROW()-2)/20)+2),MOD(ROW()-2,20)))</f>
        <v/>
      </c>
      <c r="I10982" s="4" t="str">
        <f aca="false">IF($H10982="","",$H10982-WEEKDAY($H10982,2)+1)</f>
        <v/>
      </c>
      <c r="J10982" s="4" t="str">
        <f aca="false">IF($I10982="","",$I10982+6)</f>
        <v/>
      </c>
      <c r="K10982" s="6" t="str">
        <f aca="false">IF($H10982="","",DATE(YEAR($H10982),MONTH($H10982),1))</f>
        <v/>
      </c>
      <c r="L10982" s="0" t="str">
        <f aca="false">IF($A10982="","",INDEX(CARTAO_COMPRAS!$K:$K,INT((ROW()-2)/20)+2))</f>
        <v/>
      </c>
      <c r="M10982" s="0" t="str">
        <f aca="false">IF($A10982="","","Compra no cartão")</f>
        <v/>
      </c>
    </row>
    <row r="10983" customFormat="false" ht="13.5" hidden="false" customHeight="false" outlineLevel="0" collapsed="false">
      <c r="A10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3" s="0" t="str">
        <f aca="false">IF($A10983="","",INDEX(CARTAO_COMPRAS!$C:$C,INT((ROW()-2)/20)+2))</f>
        <v/>
      </c>
      <c r="C10983" s="0" t="str">
        <f aca="false">IF($A10983="","",INDEX(CARTAO_COMPRAS!$D:$D,INT((ROW()-2)/20)+2))</f>
        <v/>
      </c>
      <c r="D10983" s="0" t="str">
        <f aca="false">IF($A10983="","",INDEX(CARTAO_COMPRAS!$E:$E,INT((ROW()-2)/20)+2))</f>
        <v/>
      </c>
      <c r="E10983" s="0" t="str">
        <f aca="false">IF($A10983="","",INDEX(CARTAO_COMPRAS!$H:$H,INT((ROW()-2)/20)+2)+MOD(ROW()-2,20))</f>
        <v/>
      </c>
      <c r="F10983" s="0" t="str">
        <f aca="false">IF($A10983="","",INDEX(CARTAO_COMPRAS!$G:$G,INT((ROW()-2)/20)+2))</f>
        <v/>
      </c>
      <c r="G10983" s="5" t="str">
        <f aca="false">IF($A10983="","",INDEX(CARTAO_COMPRAS!$I:$I,INT((ROW()-2)/20)+2))</f>
        <v/>
      </c>
      <c r="H10983" s="4" t="str">
        <f aca="false">IF($A10983="","",EDATE(INDEX(CARTAO_COMPRAS!$J:$J,INT((ROW()-2)/20)+2),MOD(ROW()-2,20)))</f>
        <v/>
      </c>
      <c r="I10983" s="4" t="str">
        <f aca="false">IF($H10983="","",$H10983-WEEKDAY($H10983,2)+1)</f>
        <v/>
      </c>
      <c r="J10983" s="4" t="str">
        <f aca="false">IF($I10983="","",$I10983+6)</f>
        <v/>
      </c>
      <c r="K10983" s="6" t="str">
        <f aca="false">IF($H10983="","",DATE(YEAR($H10983),MONTH($H10983),1))</f>
        <v/>
      </c>
      <c r="L10983" s="0" t="str">
        <f aca="false">IF($A10983="","",INDEX(CARTAO_COMPRAS!$K:$K,INT((ROW()-2)/20)+2))</f>
        <v/>
      </c>
      <c r="M10983" s="0" t="str">
        <f aca="false">IF($A10983="","","Compra no cartão")</f>
        <v/>
      </c>
    </row>
    <row r="10984" customFormat="false" ht="13.5" hidden="false" customHeight="false" outlineLevel="0" collapsed="false">
      <c r="A10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4" s="0" t="str">
        <f aca="false">IF($A10984="","",INDEX(CARTAO_COMPRAS!$C:$C,INT((ROW()-2)/20)+2))</f>
        <v/>
      </c>
      <c r="C10984" s="0" t="str">
        <f aca="false">IF($A10984="","",INDEX(CARTAO_COMPRAS!$D:$D,INT((ROW()-2)/20)+2))</f>
        <v/>
      </c>
      <c r="D10984" s="0" t="str">
        <f aca="false">IF($A10984="","",INDEX(CARTAO_COMPRAS!$E:$E,INT((ROW()-2)/20)+2))</f>
        <v/>
      </c>
      <c r="E10984" s="0" t="str">
        <f aca="false">IF($A10984="","",INDEX(CARTAO_COMPRAS!$H:$H,INT((ROW()-2)/20)+2)+MOD(ROW()-2,20))</f>
        <v/>
      </c>
      <c r="F10984" s="0" t="str">
        <f aca="false">IF($A10984="","",INDEX(CARTAO_COMPRAS!$G:$G,INT((ROW()-2)/20)+2))</f>
        <v/>
      </c>
      <c r="G10984" s="5" t="str">
        <f aca="false">IF($A10984="","",INDEX(CARTAO_COMPRAS!$I:$I,INT((ROW()-2)/20)+2))</f>
        <v/>
      </c>
      <c r="H10984" s="4" t="str">
        <f aca="false">IF($A10984="","",EDATE(INDEX(CARTAO_COMPRAS!$J:$J,INT((ROW()-2)/20)+2),MOD(ROW()-2,20)))</f>
        <v/>
      </c>
      <c r="I10984" s="4" t="str">
        <f aca="false">IF($H10984="","",$H10984-WEEKDAY($H10984,2)+1)</f>
        <v/>
      </c>
      <c r="J10984" s="4" t="str">
        <f aca="false">IF($I10984="","",$I10984+6)</f>
        <v/>
      </c>
      <c r="K10984" s="6" t="str">
        <f aca="false">IF($H10984="","",DATE(YEAR($H10984),MONTH($H10984),1))</f>
        <v/>
      </c>
      <c r="L10984" s="0" t="str">
        <f aca="false">IF($A10984="","",INDEX(CARTAO_COMPRAS!$K:$K,INT((ROW()-2)/20)+2))</f>
        <v/>
      </c>
      <c r="M10984" s="0" t="str">
        <f aca="false">IF($A10984="","","Compra no cartão")</f>
        <v/>
      </c>
    </row>
    <row r="10985" customFormat="false" ht="13.5" hidden="false" customHeight="false" outlineLevel="0" collapsed="false">
      <c r="A10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5" s="0" t="str">
        <f aca="false">IF($A10985="","",INDEX(CARTAO_COMPRAS!$C:$C,INT((ROW()-2)/20)+2))</f>
        <v/>
      </c>
      <c r="C10985" s="0" t="str">
        <f aca="false">IF($A10985="","",INDEX(CARTAO_COMPRAS!$D:$D,INT((ROW()-2)/20)+2))</f>
        <v/>
      </c>
      <c r="D10985" s="0" t="str">
        <f aca="false">IF($A10985="","",INDEX(CARTAO_COMPRAS!$E:$E,INT((ROW()-2)/20)+2))</f>
        <v/>
      </c>
      <c r="E10985" s="0" t="str">
        <f aca="false">IF($A10985="","",INDEX(CARTAO_COMPRAS!$H:$H,INT((ROW()-2)/20)+2)+MOD(ROW()-2,20))</f>
        <v/>
      </c>
      <c r="F10985" s="0" t="str">
        <f aca="false">IF($A10985="","",INDEX(CARTAO_COMPRAS!$G:$G,INT((ROW()-2)/20)+2))</f>
        <v/>
      </c>
      <c r="G10985" s="5" t="str">
        <f aca="false">IF($A10985="","",INDEX(CARTAO_COMPRAS!$I:$I,INT((ROW()-2)/20)+2))</f>
        <v/>
      </c>
      <c r="H10985" s="4" t="str">
        <f aca="false">IF($A10985="","",EDATE(INDEX(CARTAO_COMPRAS!$J:$J,INT((ROW()-2)/20)+2),MOD(ROW()-2,20)))</f>
        <v/>
      </c>
      <c r="I10985" s="4" t="str">
        <f aca="false">IF($H10985="","",$H10985-WEEKDAY($H10985,2)+1)</f>
        <v/>
      </c>
      <c r="J10985" s="4" t="str">
        <f aca="false">IF($I10985="","",$I10985+6)</f>
        <v/>
      </c>
      <c r="K10985" s="6" t="str">
        <f aca="false">IF($H10985="","",DATE(YEAR($H10985),MONTH($H10985),1))</f>
        <v/>
      </c>
      <c r="L10985" s="0" t="str">
        <f aca="false">IF($A10985="","",INDEX(CARTAO_COMPRAS!$K:$K,INT((ROW()-2)/20)+2))</f>
        <v/>
      </c>
      <c r="M10985" s="0" t="str">
        <f aca="false">IF($A10985="","","Compra no cartão")</f>
        <v/>
      </c>
    </row>
    <row r="10986" customFormat="false" ht="13.5" hidden="false" customHeight="false" outlineLevel="0" collapsed="false">
      <c r="A10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6" s="0" t="str">
        <f aca="false">IF($A10986="","",INDEX(CARTAO_COMPRAS!$C:$C,INT((ROW()-2)/20)+2))</f>
        <v/>
      </c>
      <c r="C10986" s="0" t="str">
        <f aca="false">IF($A10986="","",INDEX(CARTAO_COMPRAS!$D:$D,INT((ROW()-2)/20)+2))</f>
        <v/>
      </c>
      <c r="D10986" s="0" t="str">
        <f aca="false">IF($A10986="","",INDEX(CARTAO_COMPRAS!$E:$E,INT((ROW()-2)/20)+2))</f>
        <v/>
      </c>
      <c r="E10986" s="0" t="str">
        <f aca="false">IF($A10986="","",INDEX(CARTAO_COMPRAS!$H:$H,INT((ROW()-2)/20)+2)+MOD(ROW()-2,20))</f>
        <v/>
      </c>
      <c r="F10986" s="0" t="str">
        <f aca="false">IF($A10986="","",INDEX(CARTAO_COMPRAS!$G:$G,INT((ROW()-2)/20)+2))</f>
        <v/>
      </c>
      <c r="G10986" s="5" t="str">
        <f aca="false">IF($A10986="","",INDEX(CARTAO_COMPRAS!$I:$I,INT((ROW()-2)/20)+2))</f>
        <v/>
      </c>
      <c r="H10986" s="4" t="str">
        <f aca="false">IF($A10986="","",EDATE(INDEX(CARTAO_COMPRAS!$J:$J,INT((ROW()-2)/20)+2),MOD(ROW()-2,20)))</f>
        <v/>
      </c>
      <c r="I10986" s="4" t="str">
        <f aca="false">IF($H10986="","",$H10986-WEEKDAY($H10986,2)+1)</f>
        <v/>
      </c>
      <c r="J10986" s="4" t="str">
        <f aca="false">IF($I10986="","",$I10986+6)</f>
        <v/>
      </c>
      <c r="K10986" s="6" t="str">
        <f aca="false">IF($H10986="","",DATE(YEAR($H10986),MONTH($H10986),1))</f>
        <v/>
      </c>
      <c r="L10986" s="0" t="str">
        <f aca="false">IF($A10986="","",INDEX(CARTAO_COMPRAS!$K:$K,INT((ROW()-2)/20)+2))</f>
        <v/>
      </c>
      <c r="M10986" s="0" t="str">
        <f aca="false">IF($A10986="","","Compra no cartão")</f>
        <v/>
      </c>
    </row>
    <row r="10987" customFormat="false" ht="13.5" hidden="false" customHeight="false" outlineLevel="0" collapsed="false">
      <c r="A10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7" s="0" t="str">
        <f aca="false">IF($A10987="","",INDEX(CARTAO_COMPRAS!$C:$C,INT((ROW()-2)/20)+2))</f>
        <v/>
      </c>
      <c r="C10987" s="0" t="str">
        <f aca="false">IF($A10987="","",INDEX(CARTAO_COMPRAS!$D:$D,INT((ROW()-2)/20)+2))</f>
        <v/>
      </c>
      <c r="D10987" s="0" t="str">
        <f aca="false">IF($A10987="","",INDEX(CARTAO_COMPRAS!$E:$E,INT((ROW()-2)/20)+2))</f>
        <v/>
      </c>
      <c r="E10987" s="0" t="str">
        <f aca="false">IF($A10987="","",INDEX(CARTAO_COMPRAS!$H:$H,INT((ROW()-2)/20)+2)+MOD(ROW()-2,20))</f>
        <v/>
      </c>
      <c r="F10987" s="0" t="str">
        <f aca="false">IF($A10987="","",INDEX(CARTAO_COMPRAS!$G:$G,INT((ROW()-2)/20)+2))</f>
        <v/>
      </c>
      <c r="G10987" s="5" t="str">
        <f aca="false">IF($A10987="","",INDEX(CARTAO_COMPRAS!$I:$I,INT((ROW()-2)/20)+2))</f>
        <v/>
      </c>
      <c r="H10987" s="4" t="str">
        <f aca="false">IF($A10987="","",EDATE(INDEX(CARTAO_COMPRAS!$J:$J,INT((ROW()-2)/20)+2),MOD(ROW()-2,20)))</f>
        <v/>
      </c>
      <c r="I10987" s="4" t="str">
        <f aca="false">IF($H10987="","",$H10987-WEEKDAY($H10987,2)+1)</f>
        <v/>
      </c>
      <c r="J10987" s="4" t="str">
        <f aca="false">IF($I10987="","",$I10987+6)</f>
        <v/>
      </c>
      <c r="K10987" s="6" t="str">
        <f aca="false">IF($H10987="","",DATE(YEAR($H10987),MONTH($H10987),1))</f>
        <v/>
      </c>
      <c r="L10987" s="0" t="str">
        <f aca="false">IF($A10987="","",INDEX(CARTAO_COMPRAS!$K:$K,INT((ROW()-2)/20)+2))</f>
        <v/>
      </c>
      <c r="M10987" s="0" t="str">
        <f aca="false">IF($A10987="","","Compra no cartão")</f>
        <v/>
      </c>
    </row>
    <row r="10988" customFormat="false" ht="13.5" hidden="false" customHeight="false" outlineLevel="0" collapsed="false">
      <c r="A10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8" s="0" t="str">
        <f aca="false">IF($A10988="","",INDEX(CARTAO_COMPRAS!$C:$C,INT((ROW()-2)/20)+2))</f>
        <v/>
      </c>
      <c r="C10988" s="0" t="str">
        <f aca="false">IF($A10988="","",INDEX(CARTAO_COMPRAS!$D:$D,INT((ROW()-2)/20)+2))</f>
        <v/>
      </c>
      <c r="D10988" s="0" t="str">
        <f aca="false">IF($A10988="","",INDEX(CARTAO_COMPRAS!$E:$E,INT((ROW()-2)/20)+2))</f>
        <v/>
      </c>
      <c r="E10988" s="0" t="str">
        <f aca="false">IF($A10988="","",INDEX(CARTAO_COMPRAS!$H:$H,INT((ROW()-2)/20)+2)+MOD(ROW()-2,20))</f>
        <v/>
      </c>
      <c r="F10988" s="0" t="str">
        <f aca="false">IF($A10988="","",INDEX(CARTAO_COMPRAS!$G:$G,INT((ROW()-2)/20)+2))</f>
        <v/>
      </c>
      <c r="G10988" s="5" t="str">
        <f aca="false">IF($A10988="","",INDEX(CARTAO_COMPRAS!$I:$I,INT((ROW()-2)/20)+2))</f>
        <v/>
      </c>
      <c r="H10988" s="4" t="str">
        <f aca="false">IF($A10988="","",EDATE(INDEX(CARTAO_COMPRAS!$J:$J,INT((ROW()-2)/20)+2),MOD(ROW()-2,20)))</f>
        <v/>
      </c>
      <c r="I10988" s="4" t="str">
        <f aca="false">IF($H10988="","",$H10988-WEEKDAY($H10988,2)+1)</f>
        <v/>
      </c>
      <c r="J10988" s="4" t="str">
        <f aca="false">IF($I10988="","",$I10988+6)</f>
        <v/>
      </c>
      <c r="K10988" s="6" t="str">
        <f aca="false">IF($H10988="","",DATE(YEAR($H10988),MONTH($H10988),1))</f>
        <v/>
      </c>
      <c r="L10988" s="0" t="str">
        <f aca="false">IF($A10988="","",INDEX(CARTAO_COMPRAS!$K:$K,INT((ROW()-2)/20)+2))</f>
        <v/>
      </c>
      <c r="M10988" s="0" t="str">
        <f aca="false">IF($A10988="","","Compra no cartão")</f>
        <v/>
      </c>
    </row>
    <row r="10989" customFormat="false" ht="13.5" hidden="false" customHeight="false" outlineLevel="0" collapsed="false">
      <c r="A10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89" s="0" t="str">
        <f aca="false">IF($A10989="","",INDEX(CARTAO_COMPRAS!$C:$C,INT((ROW()-2)/20)+2))</f>
        <v/>
      </c>
      <c r="C10989" s="0" t="str">
        <f aca="false">IF($A10989="","",INDEX(CARTAO_COMPRAS!$D:$D,INT((ROW()-2)/20)+2))</f>
        <v/>
      </c>
      <c r="D10989" s="0" t="str">
        <f aca="false">IF($A10989="","",INDEX(CARTAO_COMPRAS!$E:$E,INT((ROW()-2)/20)+2))</f>
        <v/>
      </c>
      <c r="E10989" s="0" t="str">
        <f aca="false">IF($A10989="","",INDEX(CARTAO_COMPRAS!$H:$H,INT((ROW()-2)/20)+2)+MOD(ROW()-2,20))</f>
        <v/>
      </c>
      <c r="F10989" s="0" t="str">
        <f aca="false">IF($A10989="","",INDEX(CARTAO_COMPRAS!$G:$G,INT((ROW()-2)/20)+2))</f>
        <v/>
      </c>
      <c r="G10989" s="5" t="str">
        <f aca="false">IF($A10989="","",INDEX(CARTAO_COMPRAS!$I:$I,INT((ROW()-2)/20)+2))</f>
        <v/>
      </c>
      <c r="H10989" s="4" t="str">
        <f aca="false">IF($A10989="","",EDATE(INDEX(CARTAO_COMPRAS!$J:$J,INT((ROW()-2)/20)+2),MOD(ROW()-2,20)))</f>
        <v/>
      </c>
      <c r="I10989" s="4" t="str">
        <f aca="false">IF($H10989="","",$H10989-WEEKDAY($H10989,2)+1)</f>
        <v/>
      </c>
      <c r="J10989" s="4" t="str">
        <f aca="false">IF($I10989="","",$I10989+6)</f>
        <v/>
      </c>
      <c r="K10989" s="6" t="str">
        <f aca="false">IF($H10989="","",DATE(YEAR($H10989),MONTH($H10989),1))</f>
        <v/>
      </c>
      <c r="L10989" s="0" t="str">
        <f aca="false">IF($A10989="","",INDEX(CARTAO_COMPRAS!$K:$K,INT((ROW()-2)/20)+2))</f>
        <v/>
      </c>
      <c r="M10989" s="0" t="str">
        <f aca="false">IF($A10989="","","Compra no cartão")</f>
        <v/>
      </c>
    </row>
    <row r="10990" customFormat="false" ht="13.5" hidden="false" customHeight="false" outlineLevel="0" collapsed="false">
      <c r="A10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0" s="0" t="str">
        <f aca="false">IF($A10990="","",INDEX(CARTAO_COMPRAS!$C:$C,INT((ROW()-2)/20)+2))</f>
        <v/>
      </c>
      <c r="C10990" s="0" t="str">
        <f aca="false">IF($A10990="","",INDEX(CARTAO_COMPRAS!$D:$D,INT((ROW()-2)/20)+2))</f>
        <v/>
      </c>
      <c r="D10990" s="0" t="str">
        <f aca="false">IF($A10990="","",INDEX(CARTAO_COMPRAS!$E:$E,INT((ROW()-2)/20)+2))</f>
        <v/>
      </c>
      <c r="E10990" s="0" t="str">
        <f aca="false">IF($A10990="","",INDEX(CARTAO_COMPRAS!$H:$H,INT((ROW()-2)/20)+2)+MOD(ROW()-2,20))</f>
        <v/>
      </c>
      <c r="F10990" s="0" t="str">
        <f aca="false">IF($A10990="","",INDEX(CARTAO_COMPRAS!$G:$G,INT((ROW()-2)/20)+2))</f>
        <v/>
      </c>
      <c r="G10990" s="5" t="str">
        <f aca="false">IF($A10990="","",INDEX(CARTAO_COMPRAS!$I:$I,INT((ROW()-2)/20)+2))</f>
        <v/>
      </c>
      <c r="H10990" s="4" t="str">
        <f aca="false">IF($A10990="","",EDATE(INDEX(CARTAO_COMPRAS!$J:$J,INT((ROW()-2)/20)+2),MOD(ROW()-2,20)))</f>
        <v/>
      </c>
      <c r="I10990" s="4" t="str">
        <f aca="false">IF($H10990="","",$H10990-WEEKDAY($H10990,2)+1)</f>
        <v/>
      </c>
      <c r="J10990" s="4" t="str">
        <f aca="false">IF($I10990="","",$I10990+6)</f>
        <v/>
      </c>
      <c r="K10990" s="6" t="str">
        <f aca="false">IF($H10990="","",DATE(YEAR($H10990),MONTH($H10990),1))</f>
        <v/>
      </c>
      <c r="L10990" s="0" t="str">
        <f aca="false">IF($A10990="","",INDEX(CARTAO_COMPRAS!$K:$K,INT((ROW()-2)/20)+2))</f>
        <v/>
      </c>
      <c r="M10990" s="0" t="str">
        <f aca="false">IF($A10990="","","Compra no cartão")</f>
        <v/>
      </c>
    </row>
    <row r="10991" customFormat="false" ht="13.5" hidden="false" customHeight="false" outlineLevel="0" collapsed="false">
      <c r="A10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1" s="0" t="str">
        <f aca="false">IF($A10991="","",INDEX(CARTAO_COMPRAS!$C:$C,INT((ROW()-2)/20)+2))</f>
        <v/>
      </c>
      <c r="C10991" s="0" t="str">
        <f aca="false">IF($A10991="","",INDEX(CARTAO_COMPRAS!$D:$D,INT((ROW()-2)/20)+2))</f>
        <v/>
      </c>
      <c r="D10991" s="0" t="str">
        <f aca="false">IF($A10991="","",INDEX(CARTAO_COMPRAS!$E:$E,INT((ROW()-2)/20)+2))</f>
        <v/>
      </c>
      <c r="E10991" s="0" t="str">
        <f aca="false">IF($A10991="","",INDEX(CARTAO_COMPRAS!$H:$H,INT((ROW()-2)/20)+2)+MOD(ROW()-2,20))</f>
        <v/>
      </c>
      <c r="F10991" s="0" t="str">
        <f aca="false">IF($A10991="","",INDEX(CARTAO_COMPRAS!$G:$G,INT((ROW()-2)/20)+2))</f>
        <v/>
      </c>
      <c r="G10991" s="5" t="str">
        <f aca="false">IF($A10991="","",INDEX(CARTAO_COMPRAS!$I:$I,INT((ROW()-2)/20)+2))</f>
        <v/>
      </c>
      <c r="H10991" s="4" t="str">
        <f aca="false">IF($A10991="","",EDATE(INDEX(CARTAO_COMPRAS!$J:$J,INT((ROW()-2)/20)+2),MOD(ROW()-2,20)))</f>
        <v/>
      </c>
      <c r="I10991" s="4" t="str">
        <f aca="false">IF($H10991="","",$H10991-WEEKDAY($H10991,2)+1)</f>
        <v/>
      </c>
      <c r="J10991" s="4" t="str">
        <f aca="false">IF($I10991="","",$I10991+6)</f>
        <v/>
      </c>
      <c r="K10991" s="6" t="str">
        <f aca="false">IF($H10991="","",DATE(YEAR($H10991),MONTH($H10991),1))</f>
        <v/>
      </c>
      <c r="L10991" s="0" t="str">
        <f aca="false">IF($A10991="","",INDEX(CARTAO_COMPRAS!$K:$K,INT((ROW()-2)/20)+2))</f>
        <v/>
      </c>
      <c r="M10991" s="0" t="str">
        <f aca="false">IF($A10991="","","Compra no cartão")</f>
        <v/>
      </c>
    </row>
    <row r="10992" customFormat="false" ht="13.5" hidden="false" customHeight="false" outlineLevel="0" collapsed="false">
      <c r="A10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2" s="0" t="str">
        <f aca="false">IF($A10992="","",INDEX(CARTAO_COMPRAS!$C:$C,INT((ROW()-2)/20)+2))</f>
        <v/>
      </c>
      <c r="C10992" s="0" t="str">
        <f aca="false">IF($A10992="","",INDEX(CARTAO_COMPRAS!$D:$D,INT((ROW()-2)/20)+2))</f>
        <v/>
      </c>
      <c r="D10992" s="0" t="str">
        <f aca="false">IF($A10992="","",INDEX(CARTAO_COMPRAS!$E:$E,INT((ROW()-2)/20)+2))</f>
        <v/>
      </c>
      <c r="E10992" s="0" t="str">
        <f aca="false">IF($A10992="","",INDEX(CARTAO_COMPRAS!$H:$H,INT((ROW()-2)/20)+2)+MOD(ROW()-2,20))</f>
        <v/>
      </c>
      <c r="F10992" s="0" t="str">
        <f aca="false">IF($A10992="","",INDEX(CARTAO_COMPRAS!$G:$G,INT((ROW()-2)/20)+2))</f>
        <v/>
      </c>
      <c r="G10992" s="5" t="str">
        <f aca="false">IF($A10992="","",INDEX(CARTAO_COMPRAS!$I:$I,INT((ROW()-2)/20)+2))</f>
        <v/>
      </c>
      <c r="H10992" s="4" t="str">
        <f aca="false">IF($A10992="","",EDATE(INDEX(CARTAO_COMPRAS!$J:$J,INT((ROW()-2)/20)+2),MOD(ROW()-2,20)))</f>
        <v/>
      </c>
      <c r="I10992" s="4" t="str">
        <f aca="false">IF($H10992="","",$H10992-WEEKDAY($H10992,2)+1)</f>
        <v/>
      </c>
      <c r="J10992" s="4" t="str">
        <f aca="false">IF($I10992="","",$I10992+6)</f>
        <v/>
      </c>
      <c r="K10992" s="6" t="str">
        <f aca="false">IF($H10992="","",DATE(YEAR($H10992),MONTH($H10992),1))</f>
        <v/>
      </c>
      <c r="L10992" s="0" t="str">
        <f aca="false">IF($A10992="","",INDEX(CARTAO_COMPRAS!$K:$K,INT((ROW()-2)/20)+2))</f>
        <v/>
      </c>
      <c r="M10992" s="0" t="str">
        <f aca="false">IF($A10992="","","Compra no cartão")</f>
        <v/>
      </c>
    </row>
    <row r="10993" customFormat="false" ht="13.5" hidden="false" customHeight="false" outlineLevel="0" collapsed="false">
      <c r="A10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3" s="0" t="str">
        <f aca="false">IF($A10993="","",INDEX(CARTAO_COMPRAS!$C:$C,INT((ROW()-2)/20)+2))</f>
        <v/>
      </c>
      <c r="C10993" s="0" t="str">
        <f aca="false">IF($A10993="","",INDEX(CARTAO_COMPRAS!$D:$D,INT((ROW()-2)/20)+2))</f>
        <v/>
      </c>
      <c r="D10993" s="0" t="str">
        <f aca="false">IF($A10993="","",INDEX(CARTAO_COMPRAS!$E:$E,INT((ROW()-2)/20)+2))</f>
        <v/>
      </c>
      <c r="E10993" s="0" t="str">
        <f aca="false">IF($A10993="","",INDEX(CARTAO_COMPRAS!$H:$H,INT((ROW()-2)/20)+2)+MOD(ROW()-2,20))</f>
        <v/>
      </c>
      <c r="F10993" s="0" t="str">
        <f aca="false">IF($A10993="","",INDEX(CARTAO_COMPRAS!$G:$G,INT((ROW()-2)/20)+2))</f>
        <v/>
      </c>
      <c r="G10993" s="5" t="str">
        <f aca="false">IF($A10993="","",INDEX(CARTAO_COMPRAS!$I:$I,INT((ROW()-2)/20)+2))</f>
        <v/>
      </c>
      <c r="H10993" s="4" t="str">
        <f aca="false">IF($A10993="","",EDATE(INDEX(CARTAO_COMPRAS!$J:$J,INT((ROW()-2)/20)+2),MOD(ROW()-2,20)))</f>
        <v/>
      </c>
      <c r="I10993" s="4" t="str">
        <f aca="false">IF($H10993="","",$H10993-WEEKDAY($H10993,2)+1)</f>
        <v/>
      </c>
      <c r="J10993" s="4" t="str">
        <f aca="false">IF($I10993="","",$I10993+6)</f>
        <v/>
      </c>
      <c r="K10993" s="6" t="str">
        <f aca="false">IF($H10993="","",DATE(YEAR($H10993),MONTH($H10993),1))</f>
        <v/>
      </c>
      <c r="L10993" s="0" t="str">
        <f aca="false">IF($A10993="","",INDEX(CARTAO_COMPRAS!$K:$K,INT((ROW()-2)/20)+2))</f>
        <v/>
      </c>
      <c r="M10993" s="0" t="str">
        <f aca="false">IF($A10993="","","Compra no cartão")</f>
        <v/>
      </c>
    </row>
    <row r="10994" customFormat="false" ht="13.5" hidden="false" customHeight="false" outlineLevel="0" collapsed="false">
      <c r="A10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4" s="0" t="str">
        <f aca="false">IF($A10994="","",INDEX(CARTAO_COMPRAS!$C:$C,INT((ROW()-2)/20)+2))</f>
        <v/>
      </c>
      <c r="C10994" s="0" t="str">
        <f aca="false">IF($A10994="","",INDEX(CARTAO_COMPRAS!$D:$D,INT((ROW()-2)/20)+2))</f>
        <v/>
      </c>
      <c r="D10994" s="0" t="str">
        <f aca="false">IF($A10994="","",INDEX(CARTAO_COMPRAS!$E:$E,INT((ROW()-2)/20)+2))</f>
        <v/>
      </c>
      <c r="E10994" s="0" t="str">
        <f aca="false">IF($A10994="","",INDEX(CARTAO_COMPRAS!$H:$H,INT((ROW()-2)/20)+2)+MOD(ROW()-2,20))</f>
        <v/>
      </c>
      <c r="F10994" s="0" t="str">
        <f aca="false">IF($A10994="","",INDEX(CARTAO_COMPRAS!$G:$G,INT((ROW()-2)/20)+2))</f>
        <v/>
      </c>
      <c r="G10994" s="5" t="str">
        <f aca="false">IF($A10994="","",INDEX(CARTAO_COMPRAS!$I:$I,INT((ROW()-2)/20)+2))</f>
        <v/>
      </c>
      <c r="H10994" s="4" t="str">
        <f aca="false">IF($A10994="","",EDATE(INDEX(CARTAO_COMPRAS!$J:$J,INT((ROW()-2)/20)+2),MOD(ROW()-2,20)))</f>
        <v/>
      </c>
      <c r="I10994" s="4" t="str">
        <f aca="false">IF($H10994="","",$H10994-WEEKDAY($H10994,2)+1)</f>
        <v/>
      </c>
      <c r="J10994" s="4" t="str">
        <f aca="false">IF($I10994="","",$I10994+6)</f>
        <v/>
      </c>
      <c r="K10994" s="6" t="str">
        <f aca="false">IF($H10994="","",DATE(YEAR($H10994),MONTH($H10994),1))</f>
        <v/>
      </c>
      <c r="L10994" s="0" t="str">
        <f aca="false">IF($A10994="","",INDEX(CARTAO_COMPRAS!$K:$K,INT((ROW()-2)/20)+2))</f>
        <v/>
      </c>
      <c r="M10994" s="0" t="str">
        <f aca="false">IF($A10994="","","Compra no cartão")</f>
        <v/>
      </c>
    </row>
    <row r="10995" customFormat="false" ht="13.5" hidden="false" customHeight="false" outlineLevel="0" collapsed="false">
      <c r="A10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5" s="0" t="str">
        <f aca="false">IF($A10995="","",INDEX(CARTAO_COMPRAS!$C:$C,INT((ROW()-2)/20)+2))</f>
        <v/>
      </c>
      <c r="C10995" s="0" t="str">
        <f aca="false">IF($A10995="","",INDEX(CARTAO_COMPRAS!$D:$D,INT((ROW()-2)/20)+2))</f>
        <v/>
      </c>
      <c r="D10995" s="0" t="str">
        <f aca="false">IF($A10995="","",INDEX(CARTAO_COMPRAS!$E:$E,INT((ROW()-2)/20)+2))</f>
        <v/>
      </c>
      <c r="E10995" s="0" t="str">
        <f aca="false">IF($A10995="","",INDEX(CARTAO_COMPRAS!$H:$H,INT((ROW()-2)/20)+2)+MOD(ROW()-2,20))</f>
        <v/>
      </c>
      <c r="F10995" s="0" t="str">
        <f aca="false">IF($A10995="","",INDEX(CARTAO_COMPRAS!$G:$G,INT((ROW()-2)/20)+2))</f>
        <v/>
      </c>
      <c r="G10995" s="5" t="str">
        <f aca="false">IF($A10995="","",INDEX(CARTAO_COMPRAS!$I:$I,INT((ROW()-2)/20)+2))</f>
        <v/>
      </c>
      <c r="H10995" s="4" t="str">
        <f aca="false">IF($A10995="","",EDATE(INDEX(CARTAO_COMPRAS!$J:$J,INT((ROW()-2)/20)+2),MOD(ROW()-2,20)))</f>
        <v/>
      </c>
      <c r="I10995" s="4" t="str">
        <f aca="false">IF($H10995="","",$H10995-WEEKDAY($H10995,2)+1)</f>
        <v/>
      </c>
      <c r="J10995" s="4" t="str">
        <f aca="false">IF($I10995="","",$I10995+6)</f>
        <v/>
      </c>
      <c r="K10995" s="6" t="str">
        <f aca="false">IF($H10995="","",DATE(YEAR($H10995),MONTH($H10995),1))</f>
        <v/>
      </c>
      <c r="L10995" s="0" t="str">
        <f aca="false">IF($A10995="","",INDEX(CARTAO_COMPRAS!$K:$K,INT((ROW()-2)/20)+2))</f>
        <v/>
      </c>
      <c r="M10995" s="0" t="str">
        <f aca="false">IF($A10995="","","Compra no cartão")</f>
        <v/>
      </c>
    </row>
    <row r="10996" customFormat="false" ht="13.5" hidden="false" customHeight="false" outlineLevel="0" collapsed="false">
      <c r="A10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6" s="0" t="str">
        <f aca="false">IF($A10996="","",INDEX(CARTAO_COMPRAS!$C:$C,INT((ROW()-2)/20)+2))</f>
        <v/>
      </c>
      <c r="C10996" s="0" t="str">
        <f aca="false">IF($A10996="","",INDEX(CARTAO_COMPRAS!$D:$D,INT((ROW()-2)/20)+2))</f>
        <v/>
      </c>
      <c r="D10996" s="0" t="str">
        <f aca="false">IF($A10996="","",INDEX(CARTAO_COMPRAS!$E:$E,INT((ROW()-2)/20)+2))</f>
        <v/>
      </c>
      <c r="E10996" s="0" t="str">
        <f aca="false">IF($A10996="","",INDEX(CARTAO_COMPRAS!$H:$H,INT((ROW()-2)/20)+2)+MOD(ROW()-2,20))</f>
        <v/>
      </c>
      <c r="F10996" s="0" t="str">
        <f aca="false">IF($A10996="","",INDEX(CARTAO_COMPRAS!$G:$G,INT((ROW()-2)/20)+2))</f>
        <v/>
      </c>
      <c r="G10996" s="5" t="str">
        <f aca="false">IF($A10996="","",INDEX(CARTAO_COMPRAS!$I:$I,INT((ROW()-2)/20)+2))</f>
        <v/>
      </c>
      <c r="H10996" s="4" t="str">
        <f aca="false">IF($A10996="","",EDATE(INDEX(CARTAO_COMPRAS!$J:$J,INT((ROW()-2)/20)+2),MOD(ROW()-2,20)))</f>
        <v/>
      </c>
      <c r="I10996" s="4" t="str">
        <f aca="false">IF($H10996="","",$H10996-WEEKDAY($H10996,2)+1)</f>
        <v/>
      </c>
      <c r="J10996" s="4" t="str">
        <f aca="false">IF($I10996="","",$I10996+6)</f>
        <v/>
      </c>
      <c r="K10996" s="6" t="str">
        <f aca="false">IF($H10996="","",DATE(YEAR($H10996),MONTH($H10996),1))</f>
        <v/>
      </c>
      <c r="L10996" s="0" t="str">
        <f aca="false">IF($A10996="","",INDEX(CARTAO_COMPRAS!$K:$K,INT((ROW()-2)/20)+2))</f>
        <v/>
      </c>
      <c r="M10996" s="0" t="str">
        <f aca="false">IF($A10996="","","Compra no cartão")</f>
        <v/>
      </c>
    </row>
    <row r="10997" customFormat="false" ht="13.5" hidden="false" customHeight="false" outlineLevel="0" collapsed="false">
      <c r="A10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7" s="0" t="str">
        <f aca="false">IF($A10997="","",INDEX(CARTAO_COMPRAS!$C:$C,INT((ROW()-2)/20)+2))</f>
        <v/>
      </c>
      <c r="C10997" s="0" t="str">
        <f aca="false">IF($A10997="","",INDEX(CARTAO_COMPRAS!$D:$D,INT((ROW()-2)/20)+2))</f>
        <v/>
      </c>
      <c r="D10997" s="0" t="str">
        <f aca="false">IF($A10997="","",INDEX(CARTAO_COMPRAS!$E:$E,INT((ROW()-2)/20)+2))</f>
        <v/>
      </c>
      <c r="E10997" s="0" t="str">
        <f aca="false">IF($A10997="","",INDEX(CARTAO_COMPRAS!$H:$H,INT((ROW()-2)/20)+2)+MOD(ROW()-2,20))</f>
        <v/>
      </c>
      <c r="F10997" s="0" t="str">
        <f aca="false">IF($A10997="","",INDEX(CARTAO_COMPRAS!$G:$G,INT((ROW()-2)/20)+2))</f>
        <v/>
      </c>
      <c r="G10997" s="5" t="str">
        <f aca="false">IF($A10997="","",INDEX(CARTAO_COMPRAS!$I:$I,INT((ROW()-2)/20)+2))</f>
        <v/>
      </c>
      <c r="H10997" s="4" t="str">
        <f aca="false">IF($A10997="","",EDATE(INDEX(CARTAO_COMPRAS!$J:$J,INT((ROW()-2)/20)+2),MOD(ROW()-2,20)))</f>
        <v/>
      </c>
      <c r="I10997" s="4" t="str">
        <f aca="false">IF($H10997="","",$H10997-WEEKDAY($H10997,2)+1)</f>
        <v/>
      </c>
      <c r="J10997" s="4" t="str">
        <f aca="false">IF($I10997="","",$I10997+6)</f>
        <v/>
      </c>
      <c r="K10997" s="6" t="str">
        <f aca="false">IF($H10997="","",DATE(YEAR($H10997),MONTH($H10997),1))</f>
        <v/>
      </c>
      <c r="L10997" s="0" t="str">
        <f aca="false">IF($A10997="","",INDEX(CARTAO_COMPRAS!$K:$K,INT((ROW()-2)/20)+2))</f>
        <v/>
      </c>
      <c r="M10997" s="0" t="str">
        <f aca="false">IF($A10997="","","Compra no cartão")</f>
        <v/>
      </c>
    </row>
    <row r="10998" customFormat="false" ht="13.5" hidden="false" customHeight="false" outlineLevel="0" collapsed="false">
      <c r="A10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8" s="0" t="str">
        <f aca="false">IF($A10998="","",INDEX(CARTAO_COMPRAS!$C:$C,INT((ROW()-2)/20)+2))</f>
        <v/>
      </c>
      <c r="C10998" s="0" t="str">
        <f aca="false">IF($A10998="","",INDEX(CARTAO_COMPRAS!$D:$D,INT((ROW()-2)/20)+2))</f>
        <v/>
      </c>
      <c r="D10998" s="0" t="str">
        <f aca="false">IF($A10998="","",INDEX(CARTAO_COMPRAS!$E:$E,INT((ROW()-2)/20)+2))</f>
        <v/>
      </c>
      <c r="E10998" s="0" t="str">
        <f aca="false">IF($A10998="","",INDEX(CARTAO_COMPRAS!$H:$H,INT((ROW()-2)/20)+2)+MOD(ROW()-2,20))</f>
        <v/>
      </c>
      <c r="F10998" s="0" t="str">
        <f aca="false">IF($A10998="","",INDEX(CARTAO_COMPRAS!$G:$G,INT((ROW()-2)/20)+2))</f>
        <v/>
      </c>
      <c r="G10998" s="5" t="str">
        <f aca="false">IF($A10998="","",INDEX(CARTAO_COMPRAS!$I:$I,INT((ROW()-2)/20)+2))</f>
        <v/>
      </c>
      <c r="H10998" s="4" t="str">
        <f aca="false">IF($A10998="","",EDATE(INDEX(CARTAO_COMPRAS!$J:$J,INT((ROW()-2)/20)+2),MOD(ROW()-2,20)))</f>
        <v/>
      </c>
      <c r="I10998" s="4" t="str">
        <f aca="false">IF($H10998="","",$H10998-WEEKDAY($H10998,2)+1)</f>
        <v/>
      </c>
      <c r="J10998" s="4" t="str">
        <f aca="false">IF($I10998="","",$I10998+6)</f>
        <v/>
      </c>
      <c r="K10998" s="6" t="str">
        <f aca="false">IF($H10998="","",DATE(YEAR($H10998),MONTH($H10998),1))</f>
        <v/>
      </c>
      <c r="L10998" s="0" t="str">
        <f aca="false">IF($A10998="","",INDEX(CARTAO_COMPRAS!$K:$K,INT((ROW()-2)/20)+2))</f>
        <v/>
      </c>
      <c r="M10998" s="0" t="str">
        <f aca="false">IF($A10998="","","Compra no cartão")</f>
        <v/>
      </c>
    </row>
    <row r="10999" customFormat="false" ht="13.5" hidden="false" customHeight="false" outlineLevel="0" collapsed="false">
      <c r="A10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0999" s="0" t="str">
        <f aca="false">IF($A10999="","",INDEX(CARTAO_COMPRAS!$C:$C,INT((ROW()-2)/20)+2))</f>
        <v/>
      </c>
      <c r="C10999" s="0" t="str">
        <f aca="false">IF($A10999="","",INDEX(CARTAO_COMPRAS!$D:$D,INT((ROW()-2)/20)+2))</f>
        <v/>
      </c>
      <c r="D10999" s="0" t="str">
        <f aca="false">IF($A10999="","",INDEX(CARTAO_COMPRAS!$E:$E,INT((ROW()-2)/20)+2))</f>
        <v/>
      </c>
      <c r="E10999" s="0" t="str">
        <f aca="false">IF($A10999="","",INDEX(CARTAO_COMPRAS!$H:$H,INT((ROW()-2)/20)+2)+MOD(ROW()-2,20))</f>
        <v/>
      </c>
      <c r="F10999" s="0" t="str">
        <f aca="false">IF($A10999="","",INDEX(CARTAO_COMPRAS!$G:$G,INT((ROW()-2)/20)+2))</f>
        <v/>
      </c>
      <c r="G10999" s="5" t="str">
        <f aca="false">IF($A10999="","",INDEX(CARTAO_COMPRAS!$I:$I,INT((ROW()-2)/20)+2))</f>
        <v/>
      </c>
      <c r="H10999" s="4" t="str">
        <f aca="false">IF($A10999="","",EDATE(INDEX(CARTAO_COMPRAS!$J:$J,INT((ROW()-2)/20)+2),MOD(ROW()-2,20)))</f>
        <v/>
      </c>
      <c r="I10999" s="4" t="str">
        <f aca="false">IF($H10999="","",$H10999-WEEKDAY($H10999,2)+1)</f>
        <v/>
      </c>
      <c r="J10999" s="4" t="str">
        <f aca="false">IF($I10999="","",$I10999+6)</f>
        <v/>
      </c>
      <c r="K10999" s="6" t="str">
        <f aca="false">IF($H10999="","",DATE(YEAR($H10999),MONTH($H10999),1))</f>
        <v/>
      </c>
      <c r="L10999" s="0" t="str">
        <f aca="false">IF($A10999="","",INDEX(CARTAO_COMPRAS!$K:$K,INT((ROW()-2)/20)+2))</f>
        <v/>
      </c>
      <c r="M10999" s="0" t="str">
        <f aca="false">IF($A10999="","","Compra no cartão")</f>
        <v/>
      </c>
    </row>
    <row r="11000" customFormat="false" ht="13.5" hidden="false" customHeight="false" outlineLevel="0" collapsed="false">
      <c r="A11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0" s="0" t="str">
        <f aca="false">IF($A11000="","",INDEX(CARTAO_COMPRAS!$C:$C,INT((ROW()-2)/20)+2))</f>
        <v/>
      </c>
      <c r="C11000" s="0" t="str">
        <f aca="false">IF($A11000="","",INDEX(CARTAO_COMPRAS!$D:$D,INT((ROW()-2)/20)+2))</f>
        <v/>
      </c>
      <c r="D11000" s="0" t="str">
        <f aca="false">IF($A11000="","",INDEX(CARTAO_COMPRAS!$E:$E,INT((ROW()-2)/20)+2))</f>
        <v/>
      </c>
      <c r="E11000" s="0" t="str">
        <f aca="false">IF($A11000="","",INDEX(CARTAO_COMPRAS!$H:$H,INT((ROW()-2)/20)+2)+MOD(ROW()-2,20))</f>
        <v/>
      </c>
      <c r="F11000" s="0" t="str">
        <f aca="false">IF($A11000="","",INDEX(CARTAO_COMPRAS!$G:$G,INT((ROW()-2)/20)+2))</f>
        <v/>
      </c>
      <c r="G11000" s="5" t="str">
        <f aca="false">IF($A11000="","",INDEX(CARTAO_COMPRAS!$I:$I,INT((ROW()-2)/20)+2))</f>
        <v/>
      </c>
      <c r="H11000" s="4" t="str">
        <f aca="false">IF($A11000="","",EDATE(INDEX(CARTAO_COMPRAS!$J:$J,INT((ROW()-2)/20)+2),MOD(ROW()-2,20)))</f>
        <v/>
      </c>
      <c r="I11000" s="4" t="str">
        <f aca="false">IF($H11000="","",$H11000-WEEKDAY($H11000,2)+1)</f>
        <v/>
      </c>
      <c r="J11000" s="4" t="str">
        <f aca="false">IF($I11000="","",$I11000+6)</f>
        <v/>
      </c>
      <c r="K11000" s="6" t="str">
        <f aca="false">IF($H11000="","",DATE(YEAR($H11000),MONTH($H11000),1))</f>
        <v/>
      </c>
      <c r="L11000" s="0" t="str">
        <f aca="false">IF($A11000="","",INDEX(CARTAO_COMPRAS!$K:$K,INT((ROW()-2)/20)+2))</f>
        <v/>
      </c>
      <c r="M11000" s="0" t="str">
        <f aca="false">IF($A11000="","","Compra no cartão")</f>
        <v/>
      </c>
    </row>
    <row r="11001" customFormat="false" ht="13.5" hidden="false" customHeight="false" outlineLevel="0" collapsed="false">
      <c r="A11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1" s="0" t="str">
        <f aca="false">IF($A11001="","",INDEX(CARTAO_COMPRAS!$C:$C,INT((ROW()-2)/20)+2))</f>
        <v/>
      </c>
      <c r="C11001" s="0" t="str">
        <f aca="false">IF($A11001="","",INDEX(CARTAO_COMPRAS!$D:$D,INT((ROW()-2)/20)+2))</f>
        <v/>
      </c>
      <c r="D11001" s="0" t="str">
        <f aca="false">IF($A11001="","",INDEX(CARTAO_COMPRAS!$E:$E,INT((ROW()-2)/20)+2))</f>
        <v/>
      </c>
      <c r="E11001" s="0" t="str">
        <f aca="false">IF($A11001="","",INDEX(CARTAO_COMPRAS!$H:$H,INT((ROW()-2)/20)+2)+MOD(ROW()-2,20))</f>
        <v/>
      </c>
      <c r="F11001" s="0" t="str">
        <f aca="false">IF($A11001="","",INDEX(CARTAO_COMPRAS!$G:$G,INT((ROW()-2)/20)+2))</f>
        <v/>
      </c>
      <c r="G11001" s="5" t="str">
        <f aca="false">IF($A11001="","",INDEX(CARTAO_COMPRAS!$I:$I,INT((ROW()-2)/20)+2))</f>
        <v/>
      </c>
      <c r="H11001" s="4" t="str">
        <f aca="false">IF($A11001="","",EDATE(INDEX(CARTAO_COMPRAS!$J:$J,INT((ROW()-2)/20)+2),MOD(ROW()-2,20)))</f>
        <v/>
      </c>
      <c r="I11001" s="4" t="str">
        <f aca="false">IF($H11001="","",$H11001-WEEKDAY($H11001,2)+1)</f>
        <v/>
      </c>
      <c r="J11001" s="4" t="str">
        <f aca="false">IF($I11001="","",$I11001+6)</f>
        <v/>
      </c>
      <c r="K11001" s="6" t="str">
        <f aca="false">IF($H11001="","",DATE(YEAR($H11001),MONTH($H11001),1))</f>
        <v/>
      </c>
      <c r="L11001" s="0" t="str">
        <f aca="false">IF($A11001="","",INDEX(CARTAO_COMPRAS!$K:$K,INT((ROW()-2)/20)+2))</f>
        <v/>
      </c>
      <c r="M11001" s="0" t="str">
        <f aca="false">IF($A11001="","","Compra no cartão")</f>
        <v/>
      </c>
    </row>
    <row r="11002" customFormat="false" ht="13.5" hidden="false" customHeight="false" outlineLevel="0" collapsed="false">
      <c r="A110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2" s="0" t="str">
        <f aca="false">IF($A11002="","",INDEX(CARTAO_COMPRAS!$C:$C,INT((ROW()-2)/20)+2))</f>
        <v/>
      </c>
      <c r="C11002" s="0" t="str">
        <f aca="false">IF($A11002="","",INDEX(CARTAO_COMPRAS!$D:$D,INT((ROW()-2)/20)+2))</f>
        <v/>
      </c>
      <c r="D11002" s="0" t="str">
        <f aca="false">IF($A11002="","",INDEX(CARTAO_COMPRAS!$E:$E,INT((ROW()-2)/20)+2))</f>
        <v/>
      </c>
      <c r="E11002" s="0" t="str">
        <f aca="false">IF($A11002="","",INDEX(CARTAO_COMPRAS!$H:$H,INT((ROW()-2)/20)+2)+MOD(ROW()-2,20))</f>
        <v/>
      </c>
      <c r="F11002" s="0" t="str">
        <f aca="false">IF($A11002="","",INDEX(CARTAO_COMPRAS!$G:$G,INT((ROW()-2)/20)+2))</f>
        <v/>
      </c>
      <c r="G11002" s="5" t="str">
        <f aca="false">IF($A11002="","",INDEX(CARTAO_COMPRAS!$I:$I,INT((ROW()-2)/20)+2))</f>
        <v/>
      </c>
      <c r="H11002" s="4" t="str">
        <f aca="false">IF($A11002="","",EDATE(INDEX(CARTAO_COMPRAS!$J:$J,INT((ROW()-2)/20)+2),MOD(ROW()-2,20)))</f>
        <v/>
      </c>
      <c r="I11002" s="4" t="str">
        <f aca="false">IF($H11002="","",$H11002-WEEKDAY($H11002,2)+1)</f>
        <v/>
      </c>
      <c r="J11002" s="4" t="str">
        <f aca="false">IF($I11002="","",$I11002+6)</f>
        <v/>
      </c>
      <c r="K11002" s="6" t="str">
        <f aca="false">IF($H11002="","",DATE(YEAR($H11002),MONTH($H11002),1))</f>
        <v/>
      </c>
      <c r="L11002" s="0" t="str">
        <f aca="false">IF($A11002="","",INDEX(CARTAO_COMPRAS!$K:$K,INT((ROW()-2)/20)+2))</f>
        <v/>
      </c>
      <c r="M11002" s="0" t="str">
        <f aca="false">IF($A11002="","","Compra no cartão")</f>
        <v/>
      </c>
    </row>
    <row r="11003" customFormat="false" ht="13.5" hidden="false" customHeight="false" outlineLevel="0" collapsed="false">
      <c r="A11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3" s="0" t="str">
        <f aca="false">IF($A11003="","",INDEX(CARTAO_COMPRAS!$C:$C,INT((ROW()-2)/20)+2))</f>
        <v/>
      </c>
      <c r="C11003" s="0" t="str">
        <f aca="false">IF($A11003="","",INDEX(CARTAO_COMPRAS!$D:$D,INT((ROW()-2)/20)+2))</f>
        <v/>
      </c>
      <c r="D11003" s="0" t="str">
        <f aca="false">IF($A11003="","",INDEX(CARTAO_COMPRAS!$E:$E,INT((ROW()-2)/20)+2))</f>
        <v/>
      </c>
      <c r="E11003" s="0" t="str">
        <f aca="false">IF($A11003="","",INDEX(CARTAO_COMPRAS!$H:$H,INT((ROW()-2)/20)+2)+MOD(ROW()-2,20))</f>
        <v/>
      </c>
      <c r="F11003" s="0" t="str">
        <f aca="false">IF($A11003="","",INDEX(CARTAO_COMPRAS!$G:$G,INT((ROW()-2)/20)+2))</f>
        <v/>
      </c>
      <c r="G11003" s="5" t="str">
        <f aca="false">IF($A11003="","",INDEX(CARTAO_COMPRAS!$I:$I,INT((ROW()-2)/20)+2))</f>
        <v/>
      </c>
      <c r="H11003" s="4" t="str">
        <f aca="false">IF($A11003="","",EDATE(INDEX(CARTAO_COMPRAS!$J:$J,INT((ROW()-2)/20)+2),MOD(ROW()-2,20)))</f>
        <v/>
      </c>
      <c r="I11003" s="4" t="str">
        <f aca="false">IF($H11003="","",$H11003-WEEKDAY($H11003,2)+1)</f>
        <v/>
      </c>
      <c r="J11003" s="4" t="str">
        <f aca="false">IF($I11003="","",$I11003+6)</f>
        <v/>
      </c>
      <c r="K11003" s="6" t="str">
        <f aca="false">IF($H11003="","",DATE(YEAR($H11003),MONTH($H11003),1))</f>
        <v/>
      </c>
      <c r="L11003" s="0" t="str">
        <f aca="false">IF($A11003="","",INDEX(CARTAO_COMPRAS!$K:$K,INT((ROW()-2)/20)+2))</f>
        <v/>
      </c>
      <c r="M11003" s="0" t="str">
        <f aca="false">IF($A11003="","","Compra no cartão")</f>
        <v/>
      </c>
    </row>
    <row r="11004" customFormat="false" ht="13.5" hidden="false" customHeight="false" outlineLevel="0" collapsed="false">
      <c r="A11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4" s="0" t="str">
        <f aca="false">IF($A11004="","",INDEX(CARTAO_COMPRAS!$C:$C,INT((ROW()-2)/20)+2))</f>
        <v/>
      </c>
      <c r="C11004" s="0" t="str">
        <f aca="false">IF($A11004="","",INDEX(CARTAO_COMPRAS!$D:$D,INT((ROW()-2)/20)+2))</f>
        <v/>
      </c>
      <c r="D11004" s="0" t="str">
        <f aca="false">IF($A11004="","",INDEX(CARTAO_COMPRAS!$E:$E,INT((ROW()-2)/20)+2))</f>
        <v/>
      </c>
      <c r="E11004" s="0" t="str">
        <f aca="false">IF($A11004="","",INDEX(CARTAO_COMPRAS!$H:$H,INT((ROW()-2)/20)+2)+MOD(ROW()-2,20))</f>
        <v/>
      </c>
      <c r="F11004" s="0" t="str">
        <f aca="false">IF($A11004="","",INDEX(CARTAO_COMPRAS!$G:$G,INT((ROW()-2)/20)+2))</f>
        <v/>
      </c>
      <c r="G11004" s="5" t="str">
        <f aca="false">IF($A11004="","",INDEX(CARTAO_COMPRAS!$I:$I,INT((ROW()-2)/20)+2))</f>
        <v/>
      </c>
      <c r="H11004" s="4" t="str">
        <f aca="false">IF($A11004="","",EDATE(INDEX(CARTAO_COMPRAS!$J:$J,INT((ROW()-2)/20)+2),MOD(ROW()-2,20)))</f>
        <v/>
      </c>
      <c r="I11004" s="4" t="str">
        <f aca="false">IF($H11004="","",$H11004-WEEKDAY($H11004,2)+1)</f>
        <v/>
      </c>
      <c r="J11004" s="4" t="str">
        <f aca="false">IF($I11004="","",$I11004+6)</f>
        <v/>
      </c>
      <c r="K11004" s="6" t="str">
        <f aca="false">IF($H11004="","",DATE(YEAR($H11004),MONTH($H11004),1))</f>
        <v/>
      </c>
      <c r="L11004" s="0" t="str">
        <f aca="false">IF($A11004="","",INDEX(CARTAO_COMPRAS!$K:$K,INT((ROW()-2)/20)+2))</f>
        <v/>
      </c>
      <c r="M11004" s="0" t="str">
        <f aca="false">IF($A11004="","","Compra no cartão")</f>
        <v/>
      </c>
    </row>
    <row r="11005" customFormat="false" ht="13.5" hidden="false" customHeight="false" outlineLevel="0" collapsed="false">
      <c r="A11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5" s="0" t="str">
        <f aca="false">IF($A11005="","",INDEX(CARTAO_COMPRAS!$C:$C,INT((ROW()-2)/20)+2))</f>
        <v/>
      </c>
      <c r="C11005" s="0" t="str">
        <f aca="false">IF($A11005="","",INDEX(CARTAO_COMPRAS!$D:$D,INT((ROW()-2)/20)+2))</f>
        <v/>
      </c>
      <c r="D11005" s="0" t="str">
        <f aca="false">IF($A11005="","",INDEX(CARTAO_COMPRAS!$E:$E,INT((ROW()-2)/20)+2))</f>
        <v/>
      </c>
      <c r="E11005" s="0" t="str">
        <f aca="false">IF($A11005="","",INDEX(CARTAO_COMPRAS!$H:$H,INT((ROW()-2)/20)+2)+MOD(ROW()-2,20))</f>
        <v/>
      </c>
      <c r="F11005" s="0" t="str">
        <f aca="false">IF($A11005="","",INDEX(CARTAO_COMPRAS!$G:$G,INT((ROW()-2)/20)+2))</f>
        <v/>
      </c>
      <c r="G11005" s="5" t="str">
        <f aca="false">IF($A11005="","",INDEX(CARTAO_COMPRAS!$I:$I,INT((ROW()-2)/20)+2))</f>
        <v/>
      </c>
      <c r="H11005" s="4" t="str">
        <f aca="false">IF($A11005="","",EDATE(INDEX(CARTAO_COMPRAS!$J:$J,INT((ROW()-2)/20)+2),MOD(ROW()-2,20)))</f>
        <v/>
      </c>
      <c r="I11005" s="4" t="str">
        <f aca="false">IF($H11005="","",$H11005-WEEKDAY($H11005,2)+1)</f>
        <v/>
      </c>
      <c r="J11005" s="4" t="str">
        <f aca="false">IF($I11005="","",$I11005+6)</f>
        <v/>
      </c>
      <c r="K11005" s="6" t="str">
        <f aca="false">IF($H11005="","",DATE(YEAR($H11005),MONTH($H11005),1))</f>
        <v/>
      </c>
      <c r="L11005" s="0" t="str">
        <f aca="false">IF($A11005="","",INDEX(CARTAO_COMPRAS!$K:$K,INT((ROW()-2)/20)+2))</f>
        <v/>
      </c>
      <c r="M11005" s="0" t="str">
        <f aca="false">IF($A11005="","","Compra no cartão")</f>
        <v/>
      </c>
    </row>
    <row r="11006" customFormat="false" ht="13.5" hidden="false" customHeight="false" outlineLevel="0" collapsed="false">
      <c r="A11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6" s="0" t="str">
        <f aca="false">IF($A11006="","",INDEX(CARTAO_COMPRAS!$C:$C,INT((ROW()-2)/20)+2))</f>
        <v/>
      </c>
      <c r="C11006" s="0" t="str">
        <f aca="false">IF($A11006="","",INDEX(CARTAO_COMPRAS!$D:$D,INT((ROW()-2)/20)+2))</f>
        <v/>
      </c>
      <c r="D11006" s="0" t="str">
        <f aca="false">IF($A11006="","",INDEX(CARTAO_COMPRAS!$E:$E,INT((ROW()-2)/20)+2))</f>
        <v/>
      </c>
      <c r="E11006" s="0" t="str">
        <f aca="false">IF($A11006="","",INDEX(CARTAO_COMPRAS!$H:$H,INT((ROW()-2)/20)+2)+MOD(ROW()-2,20))</f>
        <v/>
      </c>
      <c r="F11006" s="0" t="str">
        <f aca="false">IF($A11006="","",INDEX(CARTAO_COMPRAS!$G:$G,INT((ROW()-2)/20)+2))</f>
        <v/>
      </c>
      <c r="G11006" s="5" t="str">
        <f aca="false">IF($A11006="","",INDEX(CARTAO_COMPRAS!$I:$I,INT((ROW()-2)/20)+2))</f>
        <v/>
      </c>
      <c r="H11006" s="4" t="str">
        <f aca="false">IF($A11006="","",EDATE(INDEX(CARTAO_COMPRAS!$J:$J,INT((ROW()-2)/20)+2),MOD(ROW()-2,20)))</f>
        <v/>
      </c>
      <c r="I11006" s="4" t="str">
        <f aca="false">IF($H11006="","",$H11006-WEEKDAY($H11006,2)+1)</f>
        <v/>
      </c>
      <c r="J11006" s="4" t="str">
        <f aca="false">IF($I11006="","",$I11006+6)</f>
        <v/>
      </c>
      <c r="K11006" s="6" t="str">
        <f aca="false">IF($H11006="","",DATE(YEAR($H11006),MONTH($H11006),1))</f>
        <v/>
      </c>
      <c r="L11006" s="0" t="str">
        <f aca="false">IF($A11006="","",INDEX(CARTAO_COMPRAS!$K:$K,INT((ROW()-2)/20)+2))</f>
        <v/>
      </c>
      <c r="M11006" s="0" t="str">
        <f aca="false">IF($A11006="","","Compra no cartão")</f>
        <v/>
      </c>
    </row>
    <row r="11007" customFormat="false" ht="13.5" hidden="false" customHeight="false" outlineLevel="0" collapsed="false">
      <c r="A11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7" s="0" t="str">
        <f aca="false">IF($A11007="","",INDEX(CARTAO_COMPRAS!$C:$C,INT((ROW()-2)/20)+2))</f>
        <v/>
      </c>
      <c r="C11007" s="0" t="str">
        <f aca="false">IF($A11007="","",INDEX(CARTAO_COMPRAS!$D:$D,INT((ROW()-2)/20)+2))</f>
        <v/>
      </c>
      <c r="D11007" s="0" t="str">
        <f aca="false">IF($A11007="","",INDEX(CARTAO_COMPRAS!$E:$E,INT((ROW()-2)/20)+2))</f>
        <v/>
      </c>
      <c r="E11007" s="0" t="str">
        <f aca="false">IF($A11007="","",INDEX(CARTAO_COMPRAS!$H:$H,INT((ROW()-2)/20)+2)+MOD(ROW()-2,20))</f>
        <v/>
      </c>
      <c r="F11007" s="0" t="str">
        <f aca="false">IF($A11007="","",INDEX(CARTAO_COMPRAS!$G:$G,INT((ROW()-2)/20)+2))</f>
        <v/>
      </c>
      <c r="G11007" s="5" t="str">
        <f aca="false">IF($A11007="","",INDEX(CARTAO_COMPRAS!$I:$I,INT((ROW()-2)/20)+2))</f>
        <v/>
      </c>
      <c r="H11007" s="4" t="str">
        <f aca="false">IF($A11007="","",EDATE(INDEX(CARTAO_COMPRAS!$J:$J,INT((ROW()-2)/20)+2),MOD(ROW()-2,20)))</f>
        <v/>
      </c>
      <c r="I11007" s="4" t="str">
        <f aca="false">IF($H11007="","",$H11007-WEEKDAY($H11007,2)+1)</f>
        <v/>
      </c>
      <c r="J11007" s="4" t="str">
        <f aca="false">IF($I11007="","",$I11007+6)</f>
        <v/>
      </c>
      <c r="K11007" s="6" t="str">
        <f aca="false">IF($H11007="","",DATE(YEAR($H11007),MONTH($H11007),1))</f>
        <v/>
      </c>
      <c r="L11007" s="0" t="str">
        <f aca="false">IF($A11007="","",INDEX(CARTAO_COMPRAS!$K:$K,INT((ROW()-2)/20)+2))</f>
        <v/>
      </c>
      <c r="M11007" s="0" t="str">
        <f aca="false">IF($A11007="","","Compra no cartão")</f>
        <v/>
      </c>
    </row>
    <row r="11008" customFormat="false" ht="13.5" hidden="false" customHeight="false" outlineLevel="0" collapsed="false">
      <c r="A11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8" s="0" t="str">
        <f aca="false">IF($A11008="","",INDEX(CARTAO_COMPRAS!$C:$C,INT((ROW()-2)/20)+2))</f>
        <v/>
      </c>
      <c r="C11008" s="0" t="str">
        <f aca="false">IF($A11008="","",INDEX(CARTAO_COMPRAS!$D:$D,INT((ROW()-2)/20)+2))</f>
        <v/>
      </c>
      <c r="D11008" s="0" t="str">
        <f aca="false">IF($A11008="","",INDEX(CARTAO_COMPRAS!$E:$E,INT((ROW()-2)/20)+2))</f>
        <v/>
      </c>
      <c r="E11008" s="0" t="str">
        <f aca="false">IF($A11008="","",INDEX(CARTAO_COMPRAS!$H:$H,INT((ROW()-2)/20)+2)+MOD(ROW()-2,20))</f>
        <v/>
      </c>
      <c r="F11008" s="0" t="str">
        <f aca="false">IF($A11008="","",INDEX(CARTAO_COMPRAS!$G:$G,INT((ROW()-2)/20)+2))</f>
        <v/>
      </c>
      <c r="G11008" s="5" t="str">
        <f aca="false">IF($A11008="","",INDEX(CARTAO_COMPRAS!$I:$I,INT((ROW()-2)/20)+2))</f>
        <v/>
      </c>
      <c r="H11008" s="4" t="str">
        <f aca="false">IF($A11008="","",EDATE(INDEX(CARTAO_COMPRAS!$J:$J,INT((ROW()-2)/20)+2),MOD(ROW()-2,20)))</f>
        <v/>
      </c>
      <c r="I11008" s="4" t="str">
        <f aca="false">IF($H11008="","",$H11008-WEEKDAY($H11008,2)+1)</f>
        <v/>
      </c>
      <c r="J11008" s="4" t="str">
        <f aca="false">IF($I11008="","",$I11008+6)</f>
        <v/>
      </c>
      <c r="K11008" s="6" t="str">
        <f aca="false">IF($H11008="","",DATE(YEAR($H11008),MONTH($H11008),1))</f>
        <v/>
      </c>
      <c r="L11008" s="0" t="str">
        <f aca="false">IF($A11008="","",INDEX(CARTAO_COMPRAS!$K:$K,INT((ROW()-2)/20)+2))</f>
        <v/>
      </c>
      <c r="M11008" s="0" t="str">
        <f aca="false">IF($A11008="","","Compra no cartão")</f>
        <v/>
      </c>
    </row>
    <row r="11009" customFormat="false" ht="13.5" hidden="false" customHeight="false" outlineLevel="0" collapsed="false">
      <c r="A11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09" s="0" t="str">
        <f aca="false">IF($A11009="","",INDEX(CARTAO_COMPRAS!$C:$C,INT((ROW()-2)/20)+2))</f>
        <v/>
      </c>
      <c r="C11009" s="0" t="str">
        <f aca="false">IF($A11009="","",INDEX(CARTAO_COMPRAS!$D:$D,INT((ROW()-2)/20)+2))</f>
        <v/>
      </c>
      <c r="D11009" s="0" t="str">
        <f aca="false">IF($A11009="","",INDEX(CARTAO_COMPRAS!$E:$E,INT((ROW()-2)/20)+2))</f>
        <v/>
      </c>
      <c r="E11009" s="0" t="str">
        <f aca="false">IF($A11009="","",INDEX(CARTAO_COMPRAS!$H:$H,INT((ROW()-2)/20)+2)+MOD(ROW()-2,20))</f>
        <v/>
      </c>
      <c r="F11009" s="0" t="str">
        <f aca="false">IF($A11009="","",INDEX(CARTAO_COMPRAS!$G:$G,INT((ROW()-2)/20)+2))</f>
        <v/>
      </c>
      <c r="G11009" s="5" t="str">
        <f aca="false">IF($A11009="","",INDEX(CARTAO_COMPRAS!$I:$I,INT((ROW()-2)/20)+2))</f>
        <v/>
      </c>
      <c r="H11009" s="4" t="str">
        <f aca="false">IF($A11009="","",EDATE(INDEX(CARTAO_COMPRAS!$J:$J,INT((ROW()-2)/20)+2),MOD(ROW()-2,20)))</f>
        <v/>
      </c>
      <c r="I11009" s="4" t="str">
        <f aca="false">IF($H11009="","",$H11009-WEEKDAY($H11009,2)+1)</f>
        <v/>
      </c>
      <c r="J11009" s="4" t="str">
        <f aca="false">IF($I11009="","",$I11009+6)</f>
        <v/>
      </c>
      <c r="K11009" s="6" t="str">
        <f aca="false">IF($H11009="","",DATE(YEAR($H11009),MONTH($H11009),1))</f>
        <v/>
      </c>
      <c r="L11009" s="0" t="str">
        <f aca="false">IF($A11009="","",INDEX(CARTAO_COMPRAS!$K:$K,INT((ROW()-2)/20)+2))</f>
        <v/>
      </c>
      <c r="M11009" s="0" t="str">
        <f aca="false">IF($A11009="","","Compra no cartão")</f>
        <v/>
      </c>
    </row>
    <row r="11010" customFormat="false" ht="13.5" hidden="false" customHeight="false" outlineLevel="0" collapsed="false">
      <c r="A11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0" s="0" t="str">
        <f aca="false">IF($A11010="","",INDEX(CARTAO_COMPRAS!$C:$C,INT((ROW()-2)/20)+2))</f>
        <v/>
      </c>
      <c r="C11010" s="0" t="str">
        <f aca="false">IF($A11010="","",INDEX(CARTAO_COMPRAS!$D:$D,INT((ROW()-2)/20)+2))</f>
        <v/>
      </c>
      <c r="D11010" s="0" t="str">
        <f aca="false">IF($A11010="","",INDEX(CARTAO_COMPRAS!$E:$E,INT((ROW()-2)/20)+2))</f>
        <v/>
      </c>
      <c r="E11010" s="0" t="str">
        <f aca="false">IF($A11010="","",INDEX(CARTAO_COMPRAS!$H:$H,INT((ROW()-2)/20)+2)+MOD(ROW()-2,20))</f>
        <v/>
      </c>
      <c r="F11010" s="0" t="str">
        <f aca="false">IF($A11010="","",INDEX(CARTAO_COMPRAS!$G:$G,INT((ROW()-2)/20)+2))</f>
        <v/>
      </c>
      <c r="G11010" s="5" t="str">
        <f aca="false">IF($A11010="","",INDEX(CARTAO_COMPRAS!$I:$I,INT((ROW()-2)/20)+2))</f>
        <v/>
      </c>
      <c r="H11010" s="4" t="str">
        <f aca="false">IF($A11010="","",EDATE(INDEX(CARTAO_COMPRAS!$J:$J,INT((ROW()-2)/20)+2),MOD(ROW()-2,20)))</f>
        <v/>
      </c>
      <c r="I11010" s="4" t="str">
        <f aca="false">IF($H11010="","",$H11010-WEEKDAY($H11010,2)+1)</f>
        <v/>
      </c>
      <c r="J11010" s="4" t="str">
        <f aca="false">IF($I11010="","",$I11010+6)</f>
        <v/>
      </c>
      <c r="K11010" s="6" t="str">
        <f aca="false">IF($H11010="","",DATE(YEAR($H11010),MONTH($H11010),1))</f>
        <v/>
      </c>
      <c r="L11010" s="0" t="str">
        <f aca="false">IF($A11010="","",INDEX(CARTAO_COMPRAS!$K:$K,INT((ROW()-2)/20)+2))</f>
        <v/>
      </c>
      <c r="M11010" s="0" t="str">
        <f aca="false">IF($A11010="","","Compra no cartão")</f>
        <v/>
      </c>
    </row>
    <row r="11011" customFormat="false" ht="13.5" hidden="false" customHeight="false" outlineLevel="0" collapsed="false">
      <c r="A11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1" s="0" t="str">
        <f aca="false">IF($A11011="","",INDEX(CARTAO_COMPRAS!$C:$C,INT((ROW()-2)/20)+2))</f>
        <v/>
      </c>
      <c r="C11011" s="0" t="str">
        <f aca="false">IF($A11011="","",INDEX(CARTAO_COMPRAS!$D:$D,INT((ROW()-2)/20)+2))</f>
        <v/>
      </c>
      <c r="D11011" s="0" t="str">
        <f aca="false">IF($A11011="","",INDEX(CARTAO_COMPRAS!$E:$E,INT((ROW()-2)/20)+2))</f>
        <v/>
      </c>
      <c r="E11011" s="0" t="str">
        <f aca="false">IF($A11011="","",INDEX(CARTAO_COMPRAS!$H:$H,INT((ROW()-2)/20)+2)+MOD(ROW()-2,20))</f>
        <v/>
      </c>
      <c r="F11011" s="0" t="str">
        <f aca="false">IF($A11011="","",INDEX(CARTAO_COMPRAS!$G:$G,INT((ROW()-2)/20)+2))</f>
        <v/>
      </c>
      <c r="G11011" s="5" t="str">
        <f aca="false">IF($A11011="","",INDEX(CARTAO_COMPRAS!$I:$I,INT((ROW()-2)/20)+2))</f>
        <v/>
      </c>
      <c r="H11011" s="4" t="str">
        <f aca="false">IF($A11011="","",EDATE(INDEX(CARTAO_COMPRAS!$J:$J,INT((ROW()-2)/20)+2),MOD(ROW()-2,20)))</f>
        <v/>
      </c>
      <c r="I11011" s="4" t="str">
        <f aca="false">IF($H11011="","",$H11011-WEEKDAY($H11011,2)+1)</f>
        <v/>
      </c>
      <c r="J11011" s="4" t="str">
        <f aca="false">IF($I11011="","",$I11011+6)</f>
        <v/>
      </c>
      <c r="K11011" s="6" t="str">
        <f aca="false">IF($H11011="","",DATE(YEAR($H11011),MONTH($H11011),1))</f>
        <v/>
      </c>
      <c r="L11011" s="0" t="str">
        <f aca="false">IF($A11011="","",INDEX(CARTAO_COMPRAS!$K:$K,INT((ROW()-2)/20)+2))</f>
        <v/>
      </c>
      <c r="M11011" s="0" t="str">
        <f aca="false">IF($A11011="","","Compra no cartão")</f>
        <v/>
      </c>
    </row>
    <row r="11012" customFormat="false" ht="13.5" hidden="false" customHeight="false" outlineLevel="0" collapsed="false">
      <c r="A11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2" s="0" t="str">
        <f aca="false">IF($A11012="","",INDEX(CARTAO_COMPRAS!$C:$C,INT((ROW()-2)/20)+2))</f>
        <v/>
      </c>
      <c r="C11012" s="0" t="str">
        <f aca="false">IF($A11012="","",INDEX(CARTAO_COMPRAS!$D:$D,INT((ROW()-2)/20)+2))</f>
        <v/>
      </c>
      <c r="D11012" s="0" t="str">
        <f aca="false">IF($A11012="","",INDEX(CARTAO_COMPRAS!$E:$E,INT((ROW()-2)/20)+2))</f>
        <v/>
      </c>
      <c r="E11012" s="0" t="str">
        <f aca="false">IF($A11012="","",INDEX(CARTAO_COMPRAS!$H:$H,INT((ROW()-2)/20)+2)+MOD(ROW()-2,20))</f>
        <v/>
      </c>
      <c r="F11012" s="0" t="str">
        <f aca="false">IF($A11012="","",INDEX(CARTAO_COMPRAS!$G:$G,INT((ROW()-2)/20)+2))</f>
        <v/>
      </c>
      <c r="G11012" s="5" t="str">
        <f aca="false">IF($A11012="","",INDEX(CARTAO_COMPRAS!$I:$I,INT((ROW()-2)/20)+2))</f>
        <v/>
      </c>
      <c r="H11012" s="4" t="str">
        <f aca="false">IF($A11012="","",EDATE(INDEX(CARTAO_COMPRAS!$J:$J,INT((ROW()-2)/20)+2),MOD(ROW()-2,20)))</f>
        <v/>
      </c>
      <c r="I11012" s="4" t="str">
        <f aca="false">IF($H11012="","",$H11012-WEEKDAY($H11012,2)+1)</f>
        <v/>
      </c>
      <c r="J11012" s="4" t="str">
        <f aca="false">IF($I11012="","",$I11012+6)</f>
        <v/>
      </c>
      <c r="K11012" s="6" t="str">
        <f aca="false">IF($H11012="","",DATE(YEAR($H11012),MONTH($H11012),1))</f>
        <v/>
      </c>
      <c r="L11012" s="0" t="str">
        <f aca="false">IF($A11012="","",INDEX(CARTAO_COMPRAS!$K:$K,INT((ROW()-2)/20)+2))</f>
        <v/>
      </c>
      <c r="M11012" s="0" t="str">
        <f aca="false">IF($A11012="","","Compra no cartão")</f>
        <v/>
      </c>
    </row>
    <row r="11013" customFormat="false" ht="13.5" hidden="false" customHeight="false" outlineLevel="0" collapsed="false">
      <c r="A11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3" s="0" t="str">
        <f aca="false">IF($A11013="","",INDEX(CARTAO_COMPRAS!$C:$C,INT((ROW()-2)/20)+2))</f>
        <v/>
      </c>
      <c r="C11013" s="0" t="str">
        <f aca="false">IF($A11013="","",INDEX(CARTAO_COMPRAS!$D:$D,INT((ROW()-2)/20)+2))</f>
        <v/>
      </c>
      <c r="D11013" s="0" t="str">
        <f aca="false">IF($A11013="","",INDEX(CARTAO_COMPRAS!$E:$E,INT((ROW()-2)/20)+2))</f>
        <v/>
      </c>
      <c r="E11013" s="0" t="str">
        <f aca="false">IF($A11013="","",INDEX(CARTAO_COMPRAS!$H:$H,INT((ROW()-2)/20)+2)+MOD(ROW()-2,20))</f>
        <v/>
      </c>
      <c r="F11013" s="0" t="str">
        <f aca="false">IF($A11013="","",INDEX(CARTAO_COMPRAS!$G:$G,INT((ROW()-2)/20)+2))</f>
        <v/>
      </c>
      <c r="G11013" s="5" t="str">
        <f aca="false">IF($A11013="","",INDEX(CARTAO_COMPRAS!$I:$I,INT((ROW()-2)/20)+2))</f>
        <v/>
      </c>
      <c r="H11013" s="4" t="str">
        <f aca="false">IF($A11013="","",EDATE(INDEX(CARTAO_COMPRAS!$J:$J,INT((ROW()-2)/20)+2),MOD(ROW()-2,20)))</f>
        <v/>
      </c>
      <c r="I11013" s="4" t="str">
        <f aca="false">IF($H11013="","",$H11013-WEEKDAY($H11013,2)+1)</f>
        <v/>
      </c>
      <c r="J11013" s="4" t="str">
        <f aca="false">IF($I11013="","",$I11013+6)</f>
        <v/>
      </c>
      <c r="K11013" s="6" t="str">
        <f aca="false">IF($H11013="","",DATE(YEAR($H11013),MONTH($H11013),1))</f>
        <v/>
      </c>
      <c r="L11013" s="0" t="str">
        <f aca="false">IF($A11013="","",INDEX(CARTAO_COMPRAS!$K:$K,INT((ROW()-2)/20)+2))</f>
        <v/>
      </c>
      <c r="M11013" s="0" t="str">
        <f aca="false">IF($A11013="","","Compra no cartão")</f>
        <v/>
      </c>
    </row>
    <row r="11014" customFormat="false" ht="13.5" hidden="false" customHeight="false" outlineLevel="0" collapsed="false">
      <c r="A11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4" s="0" t="str">
        <f aca="false">IF($A11014="","",INDEX(CARTAO_COMPRAS!$C:$C,INT((ROW()-2)/20)+2))</f>
        <v/>
      </c>
      <c r="C11014" s="0" t="str">
        <f aca="false">IF($A11014="","",INDEX(CARTAO_COMPRAS!$D:$D,INT((ROW()-2)/20)+2))</f>
        <v/>
      </c>
      <c r="D11014" s="0" t="str">
        <f aca="false">IF($A11014="","",INDEX(CARTAO_COMPRAS!$E:$E,INT((ROW()-2)/20)+2))</f>
        <v/>
      </c>
      <c r="E11014" s="0" t="str">
        <f aca="false">IF($A11014="","",INDEX(CARTAO_COMPRAS!$H:$H,INT((ROW()-2)/20)+2)+MOD(ROW()-2,20))</f>
        <v/>
      </c>
      <c r="F11014" s="0" t="str">
        <f aca="false">IF($A11014="","",INDEX(CARTAO_COMPRAS!$G:$G,INT((ROW()-2)/20)+2))</f>
        <v/>
      </c>
      <c r="G11014" s="5" t="str">
        <f aca="false">IF($A11014="","",INDEX(CARTAO_COMPRAS!$I:$I,INT((ROW()-2)/20)+2))</f>
        <v/>
      </c>
      <c r="H11014" s="4" t="str">
        <f aca="false">IF($A11014="","",EDATE(INDEX(CARTAO_COMPRAS!$J:$J,INT((ROW()-2)/20)+2),MOD(ROW()-2,20)))</f>
        <v/>
      </c>
      <c r="I11014" s="4" t="str">
        <f aca="false">IF($H11014="","",$H11014-WEEKDAY($H11014,2)+1)</f>
        <v/>
      </c>
      <c r="J11014" s="4" t="str">
        <f aca="false">IF($I11014="","",$I11014+6)</f>
        <v/>
      </c>
      <c r="K11014" s="6" t="str">
        <f aca="false">IF($H11014="","",DATE(YEAR($H11014),MONTH($H11014),1))</f>
        <v/>
      </c>
      <c r="L11014" s="0" t="str">
        <f aca="false">IF($A11014="","",INDEX(CARTAO_COMPRAS!$K:$K,INT((ROW()-2)/20)+2))</f>
        <v/>
      </c>
      <c r="M11014" s="0" t="str">
        <f aca="false">IF($A11014="","","Compra no cartão")</f>
        <v/>
      </c>
    </row>
    <row r="11015" customFormat="false" ht="13.5" hidden="false" customHeight="false" outlineLevel="0" collapsed="false">
      <c r="A11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5" s="0" t="str">
        <f aca="false">IF($A11015="","",INDEX(CARTAO_COMPRAS!$C:$C,INT((ROW()-2)/20)+2))</f>
        <v/>
      </c>
      <c r="C11015" s="0" t="str">
        <f aca="false">IF($A11015="","",INDEX(CARTAO_COMPRAS!$D:$D,INT((ROW()-2)/20)+2))</f>
        <v/>
      </c>
      <c r="D11015" s="0" t="str">
        <f aca="false">IF($A11015="","",INDEX(CARTAO_COMPRAS!$E:$E,INT((ROW()-2)/20)+2))</f>
        <v/>
      </c>
      <c r="E11015" s="0" t="str">
        <f aca="false">IF($A11015="","",INDEX(CARTAO_COMPRAS!$H:$H,INT((ROW()-2)/20)+2)+MOD(ROW()-2,20))</f>
        <v/>
      </c>
      <c r="F11015" s="0" t="str">
        <f aca="false">IF($A11015="","",INDEX(CARTAO_COMPRAS!$G:$G,INT((ROW()-2)/20)+2))</f>
        <v/>
      </c>
      <c r="G11015" s="5" t="str">
        <f aca="false">IF($A11015="","",INDEX(CARTAO_COMPRAS!$I:$I,INT((ROW()-2)/20)+2))</f>
        <v/>
      </c>
      <c r="H11015" s="4" t="str">
        <f aca="false">IF($A11015="","",EDATE(INDEX(CARTAO_COMPRAS!$J:$J,INT((ROW()-2)/20)+2),MOD(ROW()-2,20)))</f>
        <v/>
      </c>
      <c r="I11015" s="4" t="str">
        <f aca="false">IF($H11015="","",$H11015-WEEKDAY($H11015,2)+1)</f>
        <v/>
      </c>
      <c r="J11015" s="4" t="str">
        <f aca="false">IF($I11015="","",$I11015+6)</f>
        <v/>
      </c>
      <c r="K11015" s="6" t="str">
        <f aca="false">IF($H11015="","",DATE(YEAR($H11015),MONTH($H11015),1))</f>
        <v/>
      </c>
      <c r="L11015" s="0" t="str">
        <f aca="false">IF($A11015="","",INDEX(CARTAO_COMPRAS!$K:$K,INT((ROW()-2)/20)+2))</f>
        <v/>
      </c>
      <c r="M11015" s="0" t="str">
        <f aca="false">IF($A11015="","","Compra no cartão")</f>
        <v/>
      </c>
    </row>
    <row r="11016" customFormat="false" ht="13.5" hidden="false" customHeight="false" outlineLevel="0" collapsed="false">
      <c r="A11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6" s="0" t="str">
        <f aca="false">IF($A11016="","",INDEX(CARTAO_COMPRAS!$C:$C,INT((ROW()-2)/20)+2))</f>
        <v/>
      </c>
      <c r="C11016" s="0" t="str">
        <f aca="false">IF($A11016="","",INDEX(CARTAO_COMPRAS!$D:$D,INT((ROW()-2)/20)+2))</f>
        <v/>
      </c>
      <c r="D11016" s="0" t="str">
        <f aca="false">IF($A11016="","",INDEX(CARTAO_COMPRAS!$E:$E,INT((ROW()-2)/20)+2))</f>
        <v/>
      </c>
      <c r="E11016" s="0" t="str">
        <f aca="false">IF($A11016="","",INDEX(CARTAO_COMPRAS!$H:$H,INT((ROW()-2)/20)+2)+MOD(ROW()-2,20))</f>
        <v/>
      </c>
      <c r="F11016" s="0" t="str">
        <f aca="false">IF($A11016="","",INDEX(CARTAO_COMPRAS!$G:$G,INT((ROW()-2)/20)+2))</f>
        <v/>
      </c>
      <c r="G11016" s="5" t="str">
        <f aca="false">IF($A11016="","",INDEX(CARTAO_COMPRAS!$I:$I,INT((ROW()-2)/20)+2))</f>
        <v/>
      </c>
      <c r="H11016" s="4" t="str">
        <f aca="false">IF($A11016="","",EDATE(INDEX(CARTAO_COMPRAS!$J:$J,INT((ROW()-2)/20)+2),MOD(ROW()-2,20)))</f>
        <v/>
      </c>
      <c r="I11016" s="4" t="str">
        <f aca="false">IF($H11016="","",$H11016-WEEKDAY($H11016,2)+1)</f>
        <v/>
      </c>
      <c r="J11016" s="4" t="str">
        <f aca="false">IF($I11016="","",$I11016+6)</f>
        <v/>
      </c>
      <c r="K11016" s="6" t="str">
        <f aca="false">IF($H11016="","",DATE(YEAR($H11016),MONTH($H11016),1))</f>
        <v/>
      </c>
      <c r="L11016" s="0" t="str">
        <f aca="false">IF($A11016="","",INDEX(CARTAO_COMPRAS!$K:$K,INT((ROW()-2)/20)+2))</f>
        <v/>
      </c>
      <c r="M11016" s="0" t="str">
        <f aca="false">IF($A11016="","","Compra no cartão")</f>
        <v/>
      </c>
    </row>
    <row r="11017" customFormat="false" ht="13.5" hidden="false" customHeight="false" outlineLevel="0" collapsed="false">
      <c r="A11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7" s="0" t="str">
        <f aca="false">IF($A11017="","",INDEX(CARTAO_COMPRAS!$C:$C,INT((ROW()-2)/20)+2))</f>
        <v/>
      </c>
      <c r="C11017" s="0" t="str">
        <f aca="false">IF($A11017="","",INDEX(CARTAO_COMPRAS!$D:$D,INT((ROW()-2)/20)+2))</f>
        <v/>
      </c>
      <c r="D11017" s="0" t="str">
        <f aca="false">IF($A11017="","",INDEX(CARTAO_COMPRAS!$E:$E,INT((ROW()-2)/20)+2))</f>
        <v/>
      </c>
      <c r="E11017" s="0" t="str">
        <f aca="false">IF($A11017="","",INDEX(CARTAO_COMPRAS!$H:$H,INT((ROW()-2)/20)+2)+MOD(ROW()-2,20))</f>
        <v/>
      </c>
      <c r="F11017" s="0" t="str">
        <f aca="false">IF($A11017="","",INDEX(CARTAO_COMPRAS!$G:$G,INT((ROW()-2)/20)+2))</f>
        <v/>
      </c>
      <c r="G11017" s="5" t="str">
        <f aca="false">IF($A11017="","",INDEX(CARTAO_COMPRAS!$I:$I,INT((ROW()-2)/20)+2))</f>
        <v/>
      </c>
      <c r="H11017" s="4" t="str">
        <f aca="false">IF($A11017="","",EDATE(INDEX(CARTAO_COMPRAS!$J:$J,INT((ROW()-2)/20)+2),MOD(ROW()-2,20)))</f>
        <v/>
      </c>
      <c r="I11017" s="4" t="str">
        <f aca="false">IF($H11017="","",$H11017-WEEKDAY($H11017,2)+1)</f>
        <v/>
      </c>
      <c r="J11017" s="4" t="str">
        <f aca="false">IF($I11017="","",$I11017+6)</f>
        <v/>
      </c>
      <c r="K11017" s="6" t="str">
        <f aca="false">IF($H11017="","",DATE(YEAR($H11017),MONTH($H11017),1))</f>
        <v/>
      </c>
      <c r="L11017" s="0" t="str">
        <f aca="false">IF($A11017="","",INDEX(CARTAO_COMPRAS!$K:$K,INT((ROW()-2)/20)+2))</f>
        <v/>
      </c>
      <c r="M11017" s="0" t="str">
        <f aca="false">IF($A11017="","","Compra no cartão")</f>
        <v/>
      </c>
    </row>
    <row r="11018" customFormat="false" ht="13.5" hidden="false" customHeight="false" outlineLevel="0" collapsed="false">
      <c r="A11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8" s="0" t="str">
        <f aca="false">IF($A11018="","",INDEX(CARTAO_COMPRAS!$C:$C,INT((ROW()-2)/20)+2))</f>
        <v/>
      </c>
      <c r="C11018" s="0" t="str">
        <f aca="false">IF($A11018="","",INDEX(CARTAO_COMPRAS!$D:$D,INT((ROW()-2)/20)+2))</f>
        <v/>
      </c>
      <c r="D11018" s="0" t="str">
        <f aca="false">IF($A11018="","",INDEX(CARTAO_COMPRAS!$E:$E,INT((ROW()-2)/20)+2))</f>
        <v/>
      </c>
      <c r="E11018" s="0" t="str">
        <f aca="false">IF($A11018="","",INDEX(CARTAO_COMPRAS!$H:$H,INT((ROW()-2)/20)+2)+MOD(ROW()-2,20))</f>
        <v/>
      </c>
      <c r="F11018" s="0" t="str">
        <f aca="false">IF($A11018="","",INDEX(CARTAO_COMPRAS!$G:$G,INT((ROW()-2)/20)+2))</f>
        <v/>
      </c>
      <c r="G11018" s="5" t="str">
        <f aca="false">IF($A11018="","",INDEX(CARTAO_COMPRAS!$I:$I,INT((ROW()-2)/20)+2))</f>
        <v/>
      </c>
      <c r="H11018" s="4" t="str">
        <f aca="false">IF($A11018="","",EDATE(INDEX(CARTAO_COMPRAS!$J:$J,INT((ROW()-2)/20)+2),MOD(ROW()-2,20)))</f>
        <v/>
      </c>
      <c r="I11018" s="4" t="str">
        <f aca="false">IF($H11018="","",$H11018-WEEKDAY($H11018,2)+1)</f>
        <v/>
      </c>
      <c r="J11018" s="4" t="str">
        <f aca="false">IF($I11018="","",$I11018+6)</f>
        <v/>
      </c>
      <c r="K11018" s="6" t="str">
        <f aca="false">IF($H11018="","",DATE(YEAR($H11018),MONTH($H11018),1))</f>
        <v/>
      </c>
      <c r="L11018" s="0" t="str">
        <f aca="false">IF($A11018="","",INDEX(CARTAO_COMPRAS!$K:$K,INT((ROW()-2)/20)+2))</f>
        <v/>
      </c>
      <c r="M11018" s="0" t="str">
        <f aca="false">IF($A11018="","","Compra no cartão")</f>
        <v/>
      </c>
    </row>
    <row r="11019" customFormat="false" ht="13.5" hidden="false" customHeight="false" outlineLevel="0" collapsed="false">
      <c r="A11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19" s="0" t="str">
        <f aca="false">IF($A11019="","",INDEX(CARTAO_COMPRAS!$C:$C,INT((ROW()-2)/20)+2))</f>
        <v/>
      </c>
      <c r="C11019" s="0" t="str">
        <f aca="false">IF($A11019="","",INDEX(CARTAO_COMPRAS!$D:$D,INT((ROW()-2)/20)+2))</f>
        <v/>
      </c>
      <c r="D11019" s="0" t="str">
        <f aca="false">IF($A11019="","",INDEX(CARTAO_COMPRAS!$E:$E,INT((ROW()-2)/20)+2))</f>
        <v/>
      </c>
      <c r="E11019" s="0" t="str">
        <f aca="false">IF($A11019="","",INDEX(CARTAO_COMPRAS!$H:$H,INT((ROW()-2)/20)+2)+MOD(ROW()-2,20))</f>
        <v/>
      </c>
      <c r="F11019" s="0" t="str">
        <f aca="false">IF($A11019="","",INDEX(CARTAO_COMPRAS!$G:$G,INT((ROW()-2)/20)+2))</f>
        <v/>
      </c>
      <c r="G11019" s="5" t="str">
        <f aca="false">IF($A11019="","",INDEX(CARTAO_COMPRAS!$I:$I,INT((ROW()-2)/20)+2))</f>
        <v/>
      </c>
      <c r="H11019" s="4" t="str">
        <f aca="false">IF($A11019="","",EDATE(INDEX(CARTAO_COMPRAS!$J:$J,INT((ROW()-2)/20)+2),MOD(ROW()-2,20)))</f>
        <v/>
      </c>
      <c r="I11019" s="4" t="str">
        <f aca="false">IF($H11019="","",$H11019-WEEKDAY($H11019,2)+1)</f>
        <v/>
      </c>
      <c r="J11019" s="4" t="str">
        <f aca="false">IF($I11019="","",$I11019+6)</f>
        <v/>
      </c>
      <c r="K11019" s="6" t="str">
        <f aca="false">IF($H11019="","",DATE(YEAR($H11019),MONTH($H11019),1))</f>
        <v/>
      </c>
      <c r="L11019" s="0" t="str">
        <f aca="false">IF($A11019="","",INDEX(CARTAO_COMPRAS!$K:$K,INT((ROW()-2)/20)+2))</f>
        <v/>
      </c>
      <c r="M11019" s="0" t="str">
        <f aca="false">IF($A11019="","","Compra no cartão")</f>
        <v/>
      </c>
    </row>
    <row r="11020" customFormat="false" ht="13.5" hidden="false" customHeight="false" outlineLevel="0" collapsed="false">
      <c r="A11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0" s="0" t="str">
        <f aca="false">IF($A11020="","",INDEX(CARTAO_COMPRAS!$C:$C,INT((ROW()-2)/20)+2))</f>
        <v/>
      </c>
      <c r="C11020" s="0" t="str">
        <f aca="false">IF($A11020="","",INDEX(CARTAO_COMPRAS!$D:$D,INT((ROW()-2)/20)+2))</f>
        <v/>
      </c>
      <c r="D11020" s="0" t="str">
        <f aca="false">IF($A11020="","",INDEX(CARTAO_COMPRAS!$E:$E,INT((ROW()-2)/20)+2))</f>
        <v/>
      </c>
      <c r="E11020" s="0" t="str">
        <f aca="false">IF($A11020="","",INDEX(CARTAO_COMPRAS!$H:$H,INT((ROW()-2)/20)+2)+MOD(ROW()-2,20))</f>
        <v/>
      </c>
      <c r="F11020" s="0" t="str">
        <f aca="false">IF($A11020="","",INDEX(CARTAO_COMPRAS!$G:$G,INT((ROW()-2)/20)+2))</f>
        <v/>
      </c>
      <c r="G11020" s="5" t="str">
        <f aca="false">IF($A11020="","",INDEX(CARTAO_COMPRAS!$I:$I,INT((ROW()-2)/20)+2))</f>
        <v/>
      </c>
      <c r="H11020" s="4" t="str">
        <f aca="false">IF($A11020="","",EDATE(INDEX(CARTAO_COMPRAS!$J:$J,INT((ROW()-2)/20)+2),MOD(ROW()-2,20)))</f>
        <v/>
      </c>
      <c r="I11020" s="4" t="str">
        <f aca="false">IF($H11020="","",$H11020-WEEKDAY($H11020,2)+1)</f>
        <v/>
      </c>
      <c r="J11020" s="4" t="str">
        <f aca="false">IF($I11020="","",$I11020+6)</f>
        <v/>
      </c>
      <c r="K11020" s="6" t="str">
        <f aca="false">IF($H11020="","",DATE(YEAR($H11020),MONTH($H11020),1))</f>
        <v/>
      </c>
      <c r="L11020" s="0" t="str">
        <f aca="false">IF($A11020="","",INDEX(CARTAO_COMPRAS!$K:$K,INT((ROW()-2)/20)+2))</f>
        <v/>
      </c>
      <c r="M11020" s="0" t="str">
        <f aca="false">IF($A11020="","","Compra no cartão")</f>
        <v/>
      </c>
    </row>
    <row r="11021" customFormat="false" ht="13.5" hidden="false" customHeight="false" outlineLevel="0" collapsed="false">
      <c r="A11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1" s="0" t="str">
        <f aca="false">IF($A11021="","",INDEX(CARTAO_COMPRAS!$C:$C,INT((ROW()-2)/20)+2))</f>
        <v/>
      </c>
      <c r="C11021" s="0" t="str">
        <f aca="false">IF($A11021="","",INDEX(CARTAO_COMPRAS!$D:$D,INT((ROW()-2)/20)+2))</f>
        <v/>
      </c>
      <c r="D11021" s="0" t="str">
        <f aca="false">IF($A11021="","",INDEX(CARTAO_COMPRAS!$E:$E,INT((ROW()-2)/20)+2))</f>
        <v/>
      </c>
      <c r="E11021" s="0" t="str">
        <f aca="false">IF($A11021="","",INDEX(CARTAO_COMPRAS!$H:$H,INT((ROW()-2)/20)+2)+MOD(ROW()-2,20))</f>
        <v/>
      </c>
      <c r="F11021" s="0" t="str">
        <f aca="false">IF($A11021="","",INDEX(CARTAO_COMPRAS!$G:$G,INT((ROW()-2)/20)+2))</f>
        <v/>
      </c>
      <c r="G11021" s="5" t="str">
        <f aca="false">IF($A11021="","",INDEX(CARTAO_COMPRAS!$I:$I,INT((ROW()-2)/20)+2))</f>
        <v/>
      </c>
      <c r="H11021" s="4" t="str">
        <f aca="false">IF($A11021="","",EDATE(INDEX(CARTAO_COMPRAS!$J:$J,INT((ROW()-2)/20)+2),MOD(ROW()-2,20)))</f>
        <v/>
      </c>
      <c r="I11021" s="4" t="str">
        <f aca="false">IF($H11021="","",$H11021-WEEKDAY($H11021,2)+1)</f>
        <v/>
      </c>
      <c r="J11021" s="4" t="str">
        <f aca="false">IF($I11021="","",$I11021+6)</f>
        <v/>
      </c>
      <c r="K11021" s="6" t="str">
        <f aca="false">IF($H11021="","",DATE(YEAR($H11021),MONTH($H11021),1))</f>
        <v/>
      </c>
      <c r="L11021" s="0" t="str">
        <f aca="false">IF($A11021="","",INDEX(CARTAO_COMPRAS!$K:$K,INT((ROW()-2)/20)+2))</f>
        <v/>
      </c>
      <c r="M11021" s="0" t="str">
        <f aca="false">IF($A11021="","","Compra no cartão")</f>
        <v/>
      </c>
    </row>
    <row r="11022" customFormat="false" ht="13.5" hidden="false" customHeight="false" outlineLevel="0" collapsed="false">
      <c r="A110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2" s="0" t="str">
        <f aca="false">IF($A11022="","",INDEX(CARTAO_COMPRAS!$C:$C,INT((ROW()-2)/20)+2))</f>
        <v/>
      </c>
      <c r="C11022" s="0" t="str">
        <f aca="false">IF($A11022="","",INDEX(CARTAO_COMPRAS!$D:$D,INT((ROW()-2)/20)+2))</f>
        <v/>
      </c>
      <c r="D11022" s="0" t="str">
        <f aca="false">IF($A11022="","",INDEX(CARTAO_COMPRAS!$E:$E,INT((ROW()-2)/20)+2))</f>
        <v/>
      </c>
      <c r="E11022" s="0" t="str">
        <f aca="false">IF($A11022="","",INDEX(CARTAO_COMPRAS!$H:$H,INT((ROW()-2)/20)+2)+MOD(ROW()-2,20))</f>
        <v/>
      </c>
      <c r="F11022" s="0" t="str">
        <f aca="false">IF($A11022="","",INDEX(CARTAO_COMPRAS!$G:$G,INT((ROW()-2)/20)+2))</f>
        <v/>
      </c>
      <c r="G11022" s="5" t="str">
        <f aca="false">IF($A11022="","",INDEX(CARTAO_COMPRAS!$I:$I,INT((ROW()-2)/20)+2))</f>
        <v/>
      </c>
      <c r="H11022" s="4" t="str">
        <f aca="false">IF($A11022="","",EDATE(INDEX(CARTAO_COMPRAS!$J:$J,INT((ROW()-2)/20)+2),MOD(ROW()-2,20)))</f>
        <v/>
      </c>
      <c r="I11022" s="4" t="str">
        <f aca="false">IF($H11022="","",$H11022-WEEKDAY($H11022,2)+1)</f>
        <v/>
      </c>
      <c r="J11022" s="4" t="str">
        <f aca="false">IF($I11022="","",$I11022+6)</f>
        <v/>
      </c>
      <c r="K11022" s="6" t="str">
        <f aca="false">IF($H11022="","",DATE(YEAR($H11022),MONTH($H11022),1))</f>
        <v/>
      </c>
      <c r="L11022" s="0" t="str">
        <f aca="false">IF($A11022="","",INDEX(CARTAO_COMPRAS!$K:$K,INT((ROW()-2)/20)+2))</f>
        <v/>
      </c>
      <c r="M11022" s="0" t="str">
        <f aca="false">IF($A11022="","","Compra no cartão")</f>
        <v/>
      </c>
    </row>
    <row r="11023" customFormat="false" ht="13.5" hidden="false" customHeight="false" outlineLevel="0" collapsed="false">
      <c r="A11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3" s="0" t="str">
        <f aca="false">IF($A11023="","",INDEX(CARTAO_COMPRAS!$C:$C,INT((ROW()-2)/20)+2))</f>
        <v/>
      </c>
      <c r="C11023" s="0" t="str">
        <f aca="false">IF($A11023="","",INDEX(CARTAO_COMPRAS!$D:$D,INT((ROW()-2)/20)+2))</f>
        <v/>
      </c>
      <c r="D11023" s="0" t="str">
        <f aca="false">IF($A11023="","",INDEX(CARTAO_COMPRAS!$E:$E,INT((ROW()-2)/20)+2))</f>
        <v/>
      </c>
      <c r="E11023" s="0" t="str">
        <f aca="false">IF($A11023="","",INDEX(CARTAO_COMPRAS!$H:$H,INT((ROW()-2)/20)+2)+MOD(ROW()-2,20))</f>
        <v/>
      </c>
      <c r="F11023" s="0" t="str">
        <f aca="false">IF($A11023="","",INDEX(CARTAO_COMPRAS!$G:$G,INT((ROW()-2)/20)+2))</f>
        <v/>
      </c>
      <c r="G11023" s="5" t="str">
        <f aca="false">IF($A11023="","",INDEX(CARTAO_COMPRAS!$I:$I,INT((ROW()-2)/20)+2))</f>
        <v/>
      </c>
      <c r="H11023" s="4" t="str">
        <f aca="false">IF($A11023="","",EDATE(INDEX(CARTAO_COMPRAS!$J:$J,INT((ROW()-2)/20)+2),MOD(ROW()-2,20)))</f>
        <v/>
      </c>
      <c r="I11023" s="4" t="str">
        <f aca="false">IF($H11023="","",$H11023-WEEKDAY($H11023,2)+1)</f>
        <v/>
      </c>
      <c r="J11023" s="4" t="str">
        <f aca="false">IF($I11023="","",$I11023+6)</f>
        <v/>
      </c>
      <c r="K11023" s="6" t="str">
        <f aca="false">IF($H11023="","",DATE(YEAR($H11023),MONTH($H11023),1))</f>
        <v/>
      </c>
      <c r="L11023" s="0" t="str">
        <f aca="false">IF($A11023="","",INDEX(CARTAO_COMPRAS!$K:$K,INT((ROW()-2)/20)+2))</f>
        <v/>
      </c>
      <c r="M11023" s="0" t="str">
        <f aca="false">IF($A11023="","","Compra no cartão")</f>
        <v/>
      </c>
    </row>
    <row r="11024" customFormat="false" ht="13.5" hidden="false" customHeight="false" outlineLevel="0" collapsed="false">
      <c r="A11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4" s="0" t="str">
        <f aca="false">IF($A11024="","",INDEX(CARTAO_COMPRAS!$C:$C,INT((ROW()-2)/20)+2))</f>
        <v/>
      </c>
      <c r="C11024" s="0" t="str">
        <f aca="false">IF($A11024="","",INDEX(CARTAO_COMPRAS!$D:$D,INT((ROW()-2)/20)+2))</f>
        <v/>
      </c>
      <c r="D11024" s="0" t="str">
        <f aca="false">IF($A11024="","",INDEX(CARTAO_COMPRAS!$E:$E,INT((ROW()-2)/20)+2))</f>
        <v/>
      </c>
      <c r="E11024" s="0" t="str">
        <f aca="false">IF($A11024="","",INDEX(CARTAO_COMPRAS!$H:$H,INT((ROW()-2)/20)+2)+MOD(ROW()-2,20))</f>
        <v/>
      </c>
      <c r="F11024" s="0" t="str">
        <f aca="false">IF($A11024="","",INDEX(CARTAO_COMPRAS!$G:$G,INT((ROW()-2)/20)+2))</f>
        <v/>
      </c>
      <c r="G11024" s="5" t="str">
        <f aca="false">IF($A11024="","",INDEX(CARTAO_COMPRAS!$I:$I,INT((ROW()-2)/20)+2))</f>
        <v/>
      </c>
      <c r="H11024" s="4" t="str">
        <f aca="false">IF($A11024="","",EDATE(INDEX(CARTAO_COMPRAS!$J:$J,INT((ROW()-2)/20)+2),MOD(ROW()-2,20)))</f>
        <v/>
      </c>
      <c r="I11024" s="4" t="str">
        <f aca="false">IF($H11024="","",$H11024-WEEKDAY($H11024,2)+1)</f>
        <v/>
      </c>
      <c r="J11024" s="4" t="str">
        <f aca="false">IF($I11024="","",$I11024+6)</f>
        <v/>
      </c>
      <c r="K11024" s="6" t="str">
        <f aca="false">IF($H11024="","",DATE(YEAR($H11024),MONTH($H11024),1))</f>
        <v/>
      </c>
      <c r="L11024" s="0" t="str">
        <f aca="false">IF($A11024="","",INDEX(CARTAO_COMPRAS!$K:$K,INT((ROW()-2)/20)+2))</f>
        <v/>
      </c>
      <c r="M11024" s="0" t="str">
        <f aca="false">IF($A11024="","","Compra no cartão")</f>
        <v/>
      </c>
    </row>
    <row r="11025" customFormat="false" ht="13.5" hidden="false" customHeight="false" outlineLevel="0" collapsed="false">
      <c r="A11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5" s="0" t="str">
        <f aca="false">IF($A11025="","",INDEX(CARTAO_COMPRAS!$C:$C,INT((ROW()-2)/20)+2))</f>
        <v/>
      </c>
      <c r="C11025" s="0" t="str">
        <f aca="false">IF($A11025="","",INDEX(CARTAO_COMPRAS!$D:$D,INT((ROW()-2)/20)+2))</f>
        <v/>
      </c>
      <c r="D11025" s="0" t="str">
        <f aca="false">IF($A11025="","",INDEX(CARTAO_COMPRAS!$E:$E,INT((ROW()-2)/20)+2))</f>
        <v/>
      </c>
      <c r="E11025" s="0" t="str">
        <f aca="false">IF($A11025="","",INDEX(CARTAO_COMPRAS!$H:$H,INT((ROW()-2)/20)+2)+MOD(ROW()-2,20))</f>
        <v/>
      </c>
      <c r="F11025" s="0" t="str">
        <f aca="false">IF($A11025="","",INDEX(CARTAO_COMPRAS!$G:$G,INT((ROW()-2)/20)+2))</f>
        <v/>
      </c>
      <c r="G11025" s="5" t="str">
        <f aca="false">IF($A11025="","",INDEX(CARTAO_COMPRAS!$I:$I,INT((ROW()-2)/20)+2))</f>
        <v/>
      </c>
      <c r="H11025" s="4" t="str">
        <f aca="false">IF($A11025="","",EDATE(INDEX(CARTAO_COMPRAS!$J:$J,INT((ROW()-2)/20)+2),MOD(ROW()-2,20)))</f>
        <v/>
      </c>
      <c r="I11025" s="4" t="str">
        <f aca="false">IF($H11025="","",$H11025-WEEKDAY($H11025,2)+1)</f>
        <v/>
      </c>
      <c r="J11025" s="4" t="str">
        <f aca="false">IF($I11025="","",$I11025+6)</f>
        <v/>
      </c>
      <c r="K11025" s="6" t="str">
        <f aca="false">IF($H11025="","",DATE(YEAR($H11025),MONTH($H11025),1))</f>
        <v/>
      </c>
      <c r="L11025" s="0" t="str">
        <f aca="false">IF($A11025="","",INDEX(CARTAO_COMPRAS!$K:$K,INT((ROW()-2)/20)+2))</f>
        <v/>
      </c>
      <c r="M11025" s="0" t="str">
        <f aca="false">IF($A11025="","","Compra no cartão")</f>
        <v/>
      </c>
    </row>
    <row r="11026" customFormat="false" ht="13.5" hidden="false" customHeight="false" outlineLevel="0" collapsed="false">
      <c r="A11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6" s="0" t="str">
        <f aca="false">IF($A11026="","",INDEX(CARTAO_COMPRAS!$C:$C,INT((ROW()-2)/20)+2))</f>
        <v/>
      </c>
      <c r="C11026" s="0" t="str">
        <f aca="false">IF($A11026="","",INDEX(CARTAO_COMPRAS!$D:$D,INT((ROW()-2)/20)+2))</f>
        <v/>
      </c>
      <c r="D11026" s="0" t="str">
        <f aca="false">IF($A11026="","",INDEX(CARTAO_COMPRAS!$E:$E,INT((ROW()-2)/20)+2))</f>
        <v/>
      </c>
      <c r="E11026" s="0" t="str">
        <f aca="false">IF($A11026="","",INDEX(CARTAO_COMPRAS!$H:$H,INT((ROW()-2)/20)+2)+MOD(ROW()-2,20))</f>
        <v/>
      </c>
      <c r="F11026" s="0" t="str">
        <f aca="false">IF($A11026="","",INDEX(CARTAO_COMPRAS!$G:$G,INT((ROW()-2)/20)+2))</f>
        <v/>
      </c>
      <c r="G11026" s="5" t="str">
        <f aca="false">IF($A11026="","",INDEX(CARTAO_COMPRAS!$I:$I,INT((ROW()-2)/20)+2))</f>
        <v/>
      </c>
      <c r="H11026" s="4" t="str">
        <f aca="false">IF($A11026="","",EDATE(INDEX(CARTAO_COMPRAS!$J:$J,INT((ROW()-2)/20)+2),MOD(ROW()-2,20)))</f>
        <v/>
      </c>
      <c r="I11026" s="4" t="str">
        <f aca="false">IF($H11026="","",$H11026-WEEKDAY($H11026,2)+1)</f>
        <v/>
      </c>
      <c r="J11026" s="4" t="str">
        <f aca="false">IF($I11026="","",$I11026+6)</f>
        <v/>
      </c>
      <c r="K11026" s="6" t="str">
        <f aca="false">IF($H11026="","",DATE(YEAR($H11026),MONTH($H11026),1))</f>
        <v/>
      </c>
      <c r="L11026" s="0" t="str">
        <f aca="false">IF($A11026="","",INDEX(CARTAO_COMPRAS!$K:$K,INT((ROW()-2)/20)+2))</f>
        <v/>
      </c>
      <c r="M11026" s="0" t="str">
        <f aca="false">IF($A11026="","","Compra no cartão")</f>
        <v/>
      </c>
    </row>
    <row r="11027" customFormat="false" ht="13.5" hidden="false" customHeight="false" outlineLevel="0" collapsed="false">
      <c r="A11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7" s="0" t="str">
        <f aca="false">IF($A11027="","",INDEX(CARTAO_COMPRAS!$C:$C,INT((ROW()-2)/20)+2))</f>
        <v/>
      </c>
      <c r="C11027" s="0" t="str">
        <f aca="false">IF($A11027="","",INDEX(CARTAO_COMPRAS!$D:$D,INT((ROW()-2)/20)+2))</f>
        <v/>
      </c>
      <c r="D11027" s="0" t="str">
        <f aca="false">IF($A11027="","",INDEX(CARTAO_COMPRAS!$E:$E,INT((ROW()-2)/20)+2))</f>
        <v/>
      </c>
      <c r="E11027" s="0" t="str">
        <f aca="false">IF($A11027="","",INDEX(CARTAO_COMPRAS!$H:$H,INT((ROW()-2)/20)+2)+MOD(ROW()-2,20))</f>
        <v/>
      </c>
      <c r="F11027" s="0" t="str">
        <f aca="false">IF($A11027="","",INDEX(CARTAO_COMPRAS!$G:$G,INT((ROW()-2)/20)+2))</f>
        <v/>
      </c>
      <c r="G11027" s="5" t="str">
        <f aca="false">IF($A11027="","",INDEX(CARTAO_COMPRAS!$I:$I,INT((ROW()-2)/20)+2))</f>
        <v/>
      </c>
      <c r="H11027" s="4" t="str">
        <f aca="false">IF($A11027="","",EDATE(INDEX(CARTAO_COMPRAS!$J:$J,INT((ROW()-2)/20)+2),MOD(ROW()-2,20)))</f>
        <v/>
      </c>
      <c r="I11027" s="4" t="str">
        <f aca="false">IF($H11027="","",$H11027-WEEKDAY($H11027,2)+1)</f>
        <v/>
      </c>
      <c r="J11027" s="4" t="str">
        <f aca="false">IF($I11027="","",$I11027+6)</f>
        <v/>
      </c>
      <c r="K11027" s="6" t="str">
        <f aca="false">IF($H11027="","",DATE(YEAR($H11027),MONTH($H11027),1))</f>
        <v/>
      </c>
      <c r="L11027" s="0" t="str">
        <f aca="false">IF($A11027="","",INDEX(CARTAO_COMPRAS!$K:$K,INT((ROW()-2)/20)+2))</f>
        <v/>
      </c>
      <c r="M11027" s="0" t="str">
        <f aca="false">IF($A11027="","","Compra no cartão")</f>
        <v/>
      </c>
    </row>
    <row r="11028" customFormat="false" ht="13.5" hidden="false" customHeight="false" outlineLevel="0" collapsed="false">
      <c r="A11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8" s="0" t="str">
        <f aca="false">IF($A11028="","",INDEX(CARTAO_COMPRAS!$C:$C,INT((ROW()-2)/20)+2))</f>
        <v/>
      </c>
      <c r="C11028" s="0" t="str">
        <f aca="false">IF($A11028="","",INDEX(CARTAO_COMPRAS!$D:$D,INT((ROW()-2)/20)+2))</f>
        <v/>
      </c>
      <c r="D11028" s="0" t="str">
        <f aca="false">IF($A11028="","",INDEX(CARTAO_COMPRAS!$E:$E,INT((ROW()-2)/20)+2))</f>
        <v/>
      </c>
      <c r="E11028" s="0" t="str">
        <f aca="false">IF($A11028="","",INDEX(CARTAO_COMPRAS!$H:$H,INT((ROW()-2)/20)+2)+MOD(ROW()-2,20))</f>
        <v/>
      </c>
      <c r="F11028" s="0" t="str">
        <f aca="false">IF($A11028="","",INDEX(CARTAO_COMPRAS!$G:$G,INT((ROW()-2)/20)+2))</f>
        <v/>
      </c>
      <c r="G11028" s="5" t="str">
        <f aca="false">IF($A11028="","",INDEX(CARTAO_COMPRAS!$I:$I,INT((ROW()-2)/20)+2))</f>
        <v/>
      </c>
      <c r="H11028" s="4" t="str">
        <f aca="false">IF($A11028="","",EDATE(INDEX(CARTAO_COMPRAS!$J:$J,INT((ROW()-2)/20)+2),MOD(ROW()-2,20)))</f>
        <v/>
      </c>
      <c r="I11028" s="4" t="str">
        <f aca="false">IF($H11028="","",$H11028-WEEKDAY($H11028,2)+1)</f>
        <v/>
      </c>
      <c r="J11028" s="4" t="str">
        <f aca="false">IF($I11028="","",$I11028+6)</f>
        <v/>
      </c>
      <c r="K11028" s="6" t="str">
        <f aca="false">IF($H11028="","",DATE(YEAR($H11028),MONTH($H11028),1))</f>
        <v/>
      </c>
      <c r="L11028" s="0" t="str">
        <f aca="false">IF($A11028="","",INDEX(CARTAO_COMPRAS!$K:$K,INT((ROW()-2)/20)+2))</f>
        <v/>
      </c>
      <c r="M11028" s="0" t="str">
        <f aca="false">IF($A11028="","","Compra no cartão")</f>
        <v/>
      </c>
    </row>
    <row r="11029" customFormat="false" ht="13.5" hidden="false" customHeight="false" outlineLevel="0" collapsed="false">
      <c r="A11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29" s="0" t="str">
        <f aca="false">IF($A11029="","",INDEX(CARTAO_COMPRAS!$C:$C,INT((ROW()-2)/20)+2))</f>
        <v/>
      </c>
      <c r="C11029" s="0" t="str">
        <f aca="false">IF($A11029="","",INDEX(CARTAO_COMPRAS!$D:$D,INT((ROW()-2)/20)+2))</f>
        <v/>
      </c>
      <c r="D11029" s="0" t="str">
        <f aca="false">IF($A11029="","",INDEX(CARTAO_COMPRAS!$E:$E,INT((ROW()-2)/20)+2))</f>
        <v/>
      </c>
      <c r="E11029" s="0" t="str">
        <f aca="false">IF($A11029="","",INDEX(CARTAO_COMPRAS!$H:$H,INT((ROW()-2)/20)+2)+MOD(ROW()-2,20))</f>
        <v/>
      </c>
      <c r="F11029" s="0" t="str">
        <f aca="false">IF($A11029="","",INDEX(CARTAO_COMPRAS!$G:$G,INT((ROW()-2)/20)+2))</f>
        <v/>
      </c>
      <c r="G11029" s="5" t="str">
        <f aca="false">IF($A11029="","",INDEX(CARTAO_COMPRAS!$I:$I,INT((ROW()-2)/20)+2))</f>
        <v/>
      </c>
      <c r="H11029" s="4" t="str">
        <f aca="false">IF($A11029="","",EDATE(INDEX(CARTAO_COMPRAS!$J:$J,INT((ROW()-2)/20)+2),MOD(ROW()-2,20)))</f>
        <v/>
      </c>
      <c r="I11029" s="4" t="str">
        <f aca="false">IF($H11029="","",$H11029-WEEKDAY($H11029,2)+1)</f>
        <v/>
      </c>
      <c r="J11029" s="4" t="str">
        <f aca="false">IF($I11029="","",$I11029+6)</f>
        <v/>
      </c>
      <c r="K11029" s="6" t="str">
        <f aca="false">IF($H11029="","",DATE(YEAR($H11029),MONTH($H11029),1))</f>
        <v/>
      </c>
      <c r="L11029" s="0" t="str">
        <f aca="false">IF($A11029="","",INDEX(CARTAO_COMPRAS!$K:$K,INT((ROW()-2)/20)+2))</f>
        <v/>
      </c>
      <c r="M11029" s="0" t="str">
        <f aca="false">IF($A11029="","","Compra no cartão")</f>
        <v/>
      </c>
    </row>
    <row r="11030" customFormat="false" ht="13.5" hidden="false" customHeight="false" outlineLevel="0" collapsed="false">
      <c r="A11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0" s="0" t="str">
        <f aca="false">IF($A11030="","",INDEX(CARTAO_COMPRAS!$C:$C,INT((ROW()-2)/20)+2))</f>
        <v/>
      </c>
      <c r="C11030" s="0" t="str">
        <f aca="false">IF($A11030="","",INDEX(CARTAO_COMPRAS!$D:$D,INT((ROW()-2)/20)+2))</f>
        <v/>
      </c>
      <c r="D11030" s="0" t="str">
        <f aca="false">IF($A11030="","",INDEX(CARTAO_COMPRAS!$E:$E,INT((ROW()-2)/20)+2))</f>
        <v/>
      </c>
      <c r="E11030" s="0" t="str">
        <f aca="false">IF($A11030="","",INDEX(CARTAO_COMPRAS!$H:$H,INT((ROW()-2)/20)+2)+MOD(ROW()-2,20))</f>
        <v/>
      </c>
      <c r="F11030" s="0" t="str">
        <f aca="false">IF($A11030="","",INDEX(CARTAO_COMPRAS!$G:$G,INT((ROW()-2)/20)+2))</f>
        <v/>
      </c>
      <c r="G11030" s="5" t="str">
        <f aca="false">IF($A11030="","",INDEX(CARTAO_COMPRAS!$I:$I,INT((ROW()-2)/20)+2))</f>
        <v/>
      </c>
      <c r="H11030" s="4" t="str">
        <f aca="false">IF($A11030="","",EDATE(INDEX(CARTAO_COMPRAS!$J:$J,INT((ROW()-2)/20)+2),MOD(ROW()-2,20)))</f>
        <v/>
      </c>
      <c r="I11030" s="4" t="str">
        <f aca="false">IF($H11030="","",$H11030-WEEKDAY($H11030,2)+1)</f>
        <v/>
      </c>
      <c r="J11030" s="4" t="str">
        <f aca="false">IF($I11030="","",$I11030+6)</f>
        <v/>
      </c>
      <c r="K11030" s="6" t="str">
        <f aca="false">IF($H11030="","",DATE(YEAR($H11030),MONTH($H11030),1))</f>
        <v/>
      </c>
      <c r="L11030" s="0" t="str">
        <f aca="false">IF($A11030="","",INDEX(CARTAO_COMPRAS!$K:$K,INT((ROW()-2)/20)+2))</f>
        <v/>
      </c>
      <c r="M11030" s="0" t="str">
        <f aca="false">IF($A11030="","","Compra no cartão")</f>
        <v/>
      </c>
    </row>
    <row r="11031" customFormat="false" ht="13.5" hidden="false" customHeight="false" outlineLevel="0" collapsed="false">
      <c r="A11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1" s="0" t="str">
        <f aca="false">IF($A11031="","",INDEX(CARTAO_COMPRAS!$C:$C,INT((ROW()-2)/20)+2))</f>
        <v/>
      </c>
      <c r="C11031" s="0" t="str">
        <f aca="false">IF($A11031="","",INDEX(CARTAO_COMPRAS!$D:$D,INT((ROW()-2)/20)+2))</f>
        <v/>
      </c>
      <c r="D11031" s="0" t="str">
        <f aca="false">IF($A11031="","",INDEX(CARTAO_COMPRAS!$E:$E,INT((ROW()-2)/20)+2))</f>
        <v/>
      </c>
      <c r="E11031" s="0" t="str">
        <f aca="false">IF($A11031="","",INDEX(CARTAO_COMPRAS!$H:$H,INT((ROW()-2)/20)+2)+MOD(ROW()-2,20))</f>
        <v/>
      </c>
      <c r="F11031" s="0" t="str">
        <f aca="false">IF($A11031="","",INDEX(CARTAO_COMPRAS!$G:$G,INT((ROW()-2)/20)+2))</f>
        <v/>
      </c>
      <c r="G11031" s="5" t="str">
        <f aca="false">IF($A11031="","",INDEX(CARTAO_COMPRAS!$I:$I,INT((ROW()-2)/20)+2))</f>
        <v/>
      </c>
      <c r="H11031" s="4" t="str">
        <f aca="false">IF($A11031="","",EDATE(INDEX(CARTAO_COMPRAS!$J:$J,INT((ROW()-2)/20)+2),MOD(ROW()-2,20)))</f>
        <v/>
      </c>
      <c r="I11031" s="4" t="str">
        <f aca="false">IF($H11031="","",$H11031-WEEKDAY($H11031,2)+1)</f>
        <v/>
      </c>
      <c r="J11031" s="4" t="str">
        <f aca="false">IF($I11031="","",$I11031+6)</f>
        <v/>
      </c>
      <c r="K11031" s="6" t="str">
        <f aca="false">IF($H11031="","",DATE(YEAR($H11031),MONTH($H11031),1))</f>
        <v/>
      </c>
      <c r="L11031" s="0" t="str">
        <f aca="false">IF($A11031="","",INDEX(CARTAO_COMPRAS!$K:$K,INT((ROW()-2)/20)+2))</f>
        <v/>
      </c>
      <c r="M11031" s="0" t="str">
        <f aca="false">IF($A11031="","","Compra no cartão")</f>
        <v/>
      </c>
    </row>
    <row r="11032" customFormat="false" ht="13.5" hidden="false" customHeight="false" outlineLevel="0" collapsed="false">
      <c r="A11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2" s="0" t="str">
        <f aca="false">IF($A11032="","",INDEX(CARTAO_COMPRAS!$C:$C,INT((ROW()-2)/20)+2))</f>
        <v/>
      </c>
      <c r="C11032" s="0" t="str">
        <f aca="false">IF($A11032="","",INDEX(CARTAO_COMPRAS!$D:$D,INT((ROW()-2)/20)+2))</f>
        <v/>
      </c>
      <c r="D11032" s="0" t="str">
        <f aca="false">IF($A11032="","",INDEX(CARTAO_COMPRAS!$E:$E,INT((ROW()-2)/20)+2))</f>
        <v/>
      </c>
      <c r="E11032" s="0" t="str">
        <f aca="false">IF($A11032="","",INDEX(CARTAO_COMPRAS!$H:$H,INT((ROW()-2)/20)+2)+MOD(ROW()-2,20))</f>
        <v/>
      </c>
      <c r="F11032" s="0" t="str">
        <f aca="false">IF($A11032="","",INDEX(CARTAO_COMPRAS!$G:$G,INT((ROW()-2)/20)+2))</f>
        <v/>
      </c>
      <c r="G11032" s="5" t="str">
        <f aca="false">IF($A11032="","",INDEX(CARTAO_COMPRAS!$I:$I,INT((ROW()-2)/20)+2))</f>
        <v/>
      </c>
      <c r="H11032" s="4" t="str">
        <f aca="false">IF($A11032="","",EDATE(INDEX(CARTAO_COMPRAS!$J:$J,INT((ROW()-2)/20)+2),MOD(ROW()-2,20)))</f>
        <v/>
      </c>
      <c r="I11032" s="4" t="str">
        <f aca="false">IF($H11032="","",$H11032-WEEKDAY($H11032,2)+1)</f>
        <v/>
      </c>
      <c r="J11032" s="4" t="str">
        <f aca="false">IF($I11032="","",$I11032+6)</f>
        <v/>
      </c>
      <c r="K11032" s="6" t="str">
        <f aca="false">IF($H11032="","",DATE(YEAR($H11032),MONTH($H11032),1))</f>
        <v/>
      </c>
      <c r="L11032" s="0" t="str">
        <f aca="false">IF($A11032="","",INDEX(CARTAO_COMPRAS!$K:$K,INT((ROW()-2)/20)+2))</f>
        <v/>
      </c>
      <c r="M11032" s="0" t="str">
        <f aca="false">IF($A11032="","","Compra no cartão")</f>
        <v/>
      </c>
    </row>
    <row r="11033" customFormat="false" ht="13.5" hidden="false" customHeight="false" outlineLevel="0" collapsed="false">
      <c r="A11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3" s="0" t="str">
        <f aca="false">IF($A11033="","",INDEX(CARTAO_COMPRAS!$C:$C,INT((ROW()-2)/20)+2))</f>
        <v/>
      </c>
      <c r="C11033" s="0" t="str">
        <f aca="false">IF($A11033="","",INDEX(CARTAO_COMPRAS!$D:$D,INT((ROW()-2)/20)+2))</f>
        <v/>
      </c>
      <c r="D11033" s="0" t="str">
        <f aca="false">IF($A11033="","",INDEX(CARTAO_COMPRAS!$E:$E,INT((ROW()-2)/20)+2))</f>
        <v/>
      </c>
      <c r="E11033" s="0" t="str">
        <f aca="false">IF($A11033="","",INDEX(CARTAO_COMPRAS!$H:$H,INT((ROW()-2)/20)+2)+MOD(ROW()-2,20))</f>
        <v/>
      </c>
      <c r="F11033" s="0" t="str">
        <f aca="false">IF($A11033="","",INDEX(CARTAO_COMPRAS!$G:$G,INT((ROW()-2)/20)+2))</f>
        <v/>
      </c>
      <c r="G11033" s="5" t="str">
        <f aca="false">IF($A11033="","",INDEX(CARTAO_COMPRAS!$I:$I,INT((ROW()-2)/20)+2))</f>
        <v/>
      </c>
      <c r="H11033" s="4" t="str">
        <f aca="false">IF($A11033="","",EDATE(INDEX(CARTAO_COMPRAS!$J:$J,INT((ROW()-2)/20)+2),MOD(ROW()-2,20)))</f>
        <v/>
      </c>
      <c r="I11033" s="4" t="str">
        <f aca="false">IF($H11033="","",$H11033-WEEKDAY($H11033,2)+1)</f>
        <v/>
      </c>
      <c r="J11033" s="4" t="str">
        <f aca="false">IF($I11033="","",$I11033+6)</f>
        <v/>
      </c>
      <c r="K11033" s="6" t="str">
        <f aca="false">IF($H11033="","",DATE(YEAR($H11033),MONTH($H11033),1))</f>
        <v/>
      </c>
      <c r="L11033" s="0" t="str">
        <f aca="false">IF($A11033="","",INDEX(CARTAO_COMPRAS!$K:$K,INT((ROW()-2)/20)+2))</f>
        <v/>
      </c>
      <c r="M11033" s="0" t="str">
        <f aca="false">IF($A11033="","","Compra no cartão")</f>
        <v/>
      </c>
    </row>
    <row r="11034" customFormat="false" ht="13.5" hidden="false" customHeight="false" outlineLevel="0" collapsed="false">
      <c r="A11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4" s="0" t="str">
        <f aca="false">IF($A11034="","",INDEX(CARTAO_COMPRAS!$C:$C,INT((ROW()-2)/20)+2))</f>
        <v/>
      </c>
      <c r="C11034" s="0" t="str">
        <f aca="false">IF($A11034="","",INDEX(CARTAO_COMPRAS!$D:$D,INT((ROW()-2)/20)+2))</f>
        <v/>
      </c>
      <c r="D11034" s="0" t="str">
        <f aca="false">IF($A11034="","",INDEX(CARTAO_COMPRAS!$E:$E,INT((ROW()-2)/20)+2))</f>
        <v/>
      </c>
      <c r="E11034" s="0" t="str">
        <f aca="false">IF($A11034="","",INDEX(CARTAO_COMPRAS!$H:$H,INT((ROW()-2)/20)+2)+MOD(ROW()-2,20))</f>
        <v/>
      </c>
      <c r="F11034" s="0" t="str">
        <f aca="false">IF($A11034="","",INDEX(CARTAO_COMPRAS!$G:$G,INT((ROW()-2)/20)+2))</f>
        <v/>
      </c>
      <c r="G11034" s="5" t="str">
        <f aca="false">IF($A11034="","",INDEX(CARTAO_COMPRAS!$I:$I,INT((ROW()-2)/20)+2))</f>
        <v/>
      </c>
      <c r="H11034" s="4" t="str">
        <f aca="false">IF($A11034="","",EDATE(INDEX(CARTAO_COMPRAS!$J:$J,INT((ROW()-2)/20)+2),MOD(ROW()-2,20)))</f>
        <v/>
      </c>
      <c r="I11034" s="4" t="str">
        <f aca="false">IF($H11034="","",$H11034-WEEKDAY($H11034,2)+1)</f>
        <v/>
      </c>
      <c r="J11034" s="4" t="str">
        <f aca="false">IF($I11034="","",$I11034+6)</f>
        <v/>
      </c>
      <c r="K11034" s="6" t="str">
        <f aca="false">IF($H11034="","",DATE(YEAR($H11034),MONTH($H11034),1))</f>
        <v/>
      </c>
      <c r="L11034" s="0" t="str">
        <f aca="false">IF($A11034="","",INDEX(CARTAO_COMPRAS!$K:$K,INT((ROW()-2)/20)+2))</f>
        <v/>
      </c>
      <c r="M11034" s="0" t="str">
        <f aca="false">IF($A11034="","","Compra no cartão")</f>
        <v/>
      </c>
    </row>
    <row r="11035" customFormat="false" ht="13.5" hidden="false" customHeight="false" outlineLevel="0" collapsed="false">
      <c r="A11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5" s="0" t="str">
        <f aca="false">IF($A11035="","",INDEX(CARTAO_COMPRAS!$C:$C,INT((ROW()-2)/20)+2))</f>
        <v/>
      </c>
      <c r="C11035" s="0" t="str">
        <f aca="false">IF($A11035="","",INDEX(CARTAO_COMPRAS!$D:$D,INT((ROW()-2)/20)+2))</f>
        <v/>
      </c>
      <c r="D11035" s="0" t="str">
        <f aca="false">IF($A11035="","",INDEX(CARTAO_COMPRAS!$E:$E,INT((ROW()-2)/20)+2))</f>
        <v/>
      </c>
      <c r="E11035" s="0" t="str">
        <f aca="false">IF($A11035="","",INDEX(CARTAO_COMPRAS!$H:$H,INT((ROW()-2)/20)+2)+MOD(ROW()-2,20))</f>
        <v/>
      </c>
      <c r="F11035" s="0" t="str">
        <f aca="false">IF($A11035="","",INDEX(CARTAO_COMPRAS!$G:$G,INT((ROW()-2)/20)+2))</f>
        <v/>
      </c>
      <c r="G11035" s="5" t="str">
        <f aca="false">IF($A11035="","",INDEX(CARTAO_COMPRAS!$I:$I,INT((ROW()-2)/20)+2))</f>
        <v/>
      </c>
      <c r="H11035" s="4" t="str">
        <f aca="false">IF($A11035="","",EDATE(INDEX(CARTAO_COMPRAS!$J:$J,INT((ROW()-2)/20)+2),MOD(ROW()-2,20)))</f>
        <v/>
      </c>
      <c r="I11035" s="4" t="str">
        <f aca="false">IF($H11035="","",$H11035-WEEKDAY($H11035,2)+1)</f>
        <v/>
      </c>
      <c r="J11035" s="4" t="str">
        <f aca="false">IF($I11035="","",$I11035+6)</f>
        <v/>
      </c>
      <c r="K11035" s="6" t="str">
        <f aca="false">IF($H11035="","",DATE(YEAR($H11035),MONTH($H11035),1))</f>
        <v/>
      </c>
      <c r="L11035" s="0" t="str">
        <f aca="false">IF($A11035="","",INDEX(CARTAO_COMPRAS!$K:$K,INT((ROW()-2)/20)+2))</f>
        <v/>
      </c>
      <c r="M11035" s="0" t="str">
        <f aca="false">IF($A11035="","","Compra no cartão")</f>
        <v/>
      </c>
    </row>
    <row r="11036" customFormat="false" ht="13.5" hidden="false" customHeight="false" outlineLevel="0" collapsed="false">
      <c r="A11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6" s="0" t="str">
        <f aca="false">IF($A11036="","",INDEX(CARTAO_COMPRAS!$C:$C,INT((ROW()-2)/20)+2))</f>
        <v/>
      </c>
      <c r="C11036" s="0" t="str">
        <f aca="false">IF($A11036="","",INDEX(CARTAO_COMPRAS!$D:$D,INT((ROW()-2)/20)+2))</f>
        <v/>
      </c>
      <c r="D11036" s="0" t="str">
        <f aca="false">IF($A11036="","",INDEX(CARTAO_COMPRAS!$E:$E,INT((ROW()-2)/20)+2))</f>
        <v/>
      </c>
      <c r="E11036" s="0" t="str">
        <f aca="false">IF($A11036="","",INDEX(CARTAO_COMPRAS!$H:$H,INT((ROW()-2)/20)+2)+MOD(ROW()-2,20))</f>
        <v/>
      </c>
      <c r="F11036" s="0" t="str">
        <f aca="false">IF($A11036="","",INDEX(CARTAO_COMPRAS!$G:$G,INT((ROW()-2)/20)+2))</f>
        <v/>
      </c>
      <c r="G11036" s="5" t="str">
        <f aca="false">IF($A11036="","",INDEX(CARTAO_COMPRAS!$I:$I,INT((ROW()-2)/20)+2))</f>
        <v/>
      </c>
      <c r="H11036" s="4" t="str">
        <f aca="false">IF($A11036="","",EDATE(INDEX(CARTAO_COMPRAS!$J:$J,INT((ROW()-2)/20)+2),MOD(ROW()-2,20)))</f>
        <v/>
      </c>
      <c r="I11036" s="4" t="str">
        <f aca="false">IF($H11036="","",$H11036-WEEKDAY($H11036,2)+1)</f>
        <v/>
      </c>
      <c r="J11036" s="4" t="str">
        <f aca="false">IF($I11036="","",$I11036+6)</f>
        <v/>
      </c>
      <c r="K11036" s="6" t="str">
        <f aca="false">IF($H11036="","",DATE(YEAR($H11036),MONTH($H11036),1))</f>
        <v/>
      </c>
      <c r="L11036" s="0" t="str">
        <f aca="false">IF($A11036="","",INDEX(CARTAO_COMPRAS!$K:$K,INT((ROW()-2)/20)+2))</f>
        <v/>
      </c>
      <c r="M11036" s="0" t="str">
        <f aca="false">IF($A11036="","","Compra no cartão")</f>
        <v/>
      </c>
    </row>
    <row r="11037" customFormat="false" ht="13.5" hidden="false" customHeight="false" outlineLevel="0" collapsed="false">
      <c r="A11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7" s="0" t="str">
        <f aca="false">IF($A11037="","",INDEX(CARTAO_COMPRAS!$C:$C,INT((ROW()-2)/20)+2))</f>
        <v/>
      </c>
      <c r="C11037" s="0" t="str">
        <f aca="false">IF($A11037="","",INDEX(CARTAO_COMPRAS!$D:$D,INT((ROW()-2)/20)+2))</f>
        <v/>
      </c>
      <c r="D11037" s="0" t="str">
        <f aca="false">IF($A11037="","",INDEX(CARTAO_COMPRAS!$E:$E,INT((ROW()-2)/20)+2))</f>
        <v/>
      </c>
      <c r="E11037" s="0" t="str">
        <f aca="false">IF($A11037="","",INDEX(CARTAO_COMPRAS!$H:$H,INT((ROW()-2)/20)+2)+MOD(ROW()-2,20))</f>
        <v/>
      </c>
      <c r="F11037" s="0" t="str">
        <f aca="false">IF($A11037="","",INDEX(CARTAO_COMPRAS!$G:$G,INT((ROW()-2)/20)+2))</f>
        <v/>
      </c>
      <c r="G11037" s="5" t="str">
        <f aca="false">IF($A11037="","",INDEX(CARTAO_COMPRAS!$I:$I,INT((ROW()-2)/20)+2))</f>
        <v/>
      </c>
      <c r="H11037" s="4" t="str">
        <f aca="false">IF($A11037="","",EDATE(INDEX(CARTAO_COMPRAS!$J:$J,INT((ROW()-2)/20)+2),MOD(ROW()-2,20)))</f>
        <v/>
      </c>
      <c r="I11037" s="4" t="str">
        <f aca="false">IF($H11037="","",$H11037-WEEKDAY($H11037,2)+1)</f>
        <v/>
      </c>
      <c r="J11037" s="4" t="str">
        <f aca="false">IF($I11037="","",$I11037+6)</f>
        <v/>
      </c>
      <c r="K11037" s="6" t="str">
        <f aca="false">IF($H11037="","",DATE(YEAR($H11037),MONTH($H11037),1))</f>
        <v/>
      </c>
      <c r="L11037" s="0" t="str">
        <f aca="false">IF($A11037="","",INDEX(CARTAO_COMPRAS!$K:$K,INT((ROW()-2)/20)+2))</f>
        <v/>
      </c>
      <c r="M11037" s="0" t="str">
        <f aca="false">IF($A11037="","","Compra no cartão")</f>
        <v/>
      </c>
    </row>
    <row r="11038" customFormat="false" ht="13.5" hidden="false" customHeight="false" outlineLevel="0" collapsed="false">
      <c r="A11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8" s="0" t="str">
        <f aca="false">IF($A11038="","",INDEX(CARTAO_COMPRAS!$C:$C,INT((ROW()-2)/20)+2))</f>
        <v/>
      </c>
      <c r="C11038" s="0" t="str">
        <f aca="false">IF($A11038="","",INDEX(CARTAO_COMPRAS!$D:$D,INT((ROW()-2)/20)+2))</f>
        <v/>
      </c>
      <c r="D11038" s="0" t="str">
        <f aca="false">IF($A11038="","",INDEX(CARTAO_COMPRAS!$E:$E,INT((ROW()-2)/20)+2))</f>
        <v/>
      </c>
      <c r="E11038" s="0" t="str">
        <f aca="false">IF($A11038="","",INDEX(CARTAO_COMPRAS!$H:$H,INT((ROW()-2)/20)+2)+MOD(ROW()-2,20))</f>
        <v/>
      </c>
      <c r="F11038" s="0" t="str">
        <f aca="false">IF($A11038="","",INDEX(CARTAO_COMPRAS!$G:$G,INT((ROW()-2)/20)+2))</f>
        <v/>
      </c>
      <c r="G11038" s="5" t="str">
        <f aca="false">IF($A11038="","",INDEX(CARTAO_COMPRAS!$I:$I,INT((ROW()-2)/20)+2))</f>
        <v/>
      </c>
      <c r="H11038" s="4" t="str">
        <f aca="false">IF($A11038="","",EDATE(INDEX(CARTAO_COMPRAS!$J:$J,INT((ROW()-2)/20)+2),MOD(ROW()-2,20)))</f>
        <v/>
      </c>
      <c r="I11038" s="4" t="str">
        <f aca="false">IF($H11038="","",$H11038-WEEKDAY($H11038,2)+1)</f>
        <v/>
      </c>
      <c r="J11038" s="4" t="str">
        <f aca="false">IF($I11038="","",$I11038+6)</f>
        <v/>
      </c>
      <c r="K11038" s="6" t="str">
        <f aca="false">IF($H11038="","",DATE(YEAR($H11038),MONTH($H11038),1))</f>
        <v/>
      </c>
      <c r="L11038" s="0" t="str">
        <f aca="false">IF($A11038="","",INDEX(CARTAO_COMPRAS!$K:$K,INT((ROW()-2)/20)+2))</f>
        <v/>
      </c>
      <c r="M11038" s="0" t="str">
        <f aca="false">IF($A11038="","","Compra no cartão")</f>
        <v/>
      </c>
    </row>
    <row r="11039" customFormat="false" ht="13.5" hidden="false" customHeight="false" outlineLevel="0" collapsed="false">
      <c r="A11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39" s="0" t="str">
        <f aca="false">IF($A11039="","",INDEX(CARTAO_COMPRAS!$C:$C,INT((ROW()-2)/20)+2))</f>
        <v/>
      </c>
      <c r="C11039" s="0" t="str">
        <f aca="false">IF($A11039="","",INDEX(CARTAO_COMPRAS!$D:$D,INT((ROW()-2)/20)+2))</f>
        <v/>
      </c>
      <c r="D11039" s="0" t="str">
        <f aca="false">IF($A11039="","",INDEX(CARTAO_COMPRAS!$E:$E,INT((ROW()-2)/20)+2))</f>
        <v/>
      </c>
      <c r="E11039" s="0" t="str">
        <f aca="false">IF($A11039="","",INDEX(CARTAO_COMPRAS!$H:$H,INT((ROW()-2)/20)+2)+MOD(ROW()-2,20))</f>
        <v/>
      </c>
      <c r="F11039" s="0" t="str">
        <f aca="false">IF($A11039="","",INDEX(CARTAO_COMPRAS!$G:$G,INT((ROW()-2)/20)+2))</f>
        <v/>
      </c>
      <c r="G11039" s="5" t="str">
        <f aca="false">IF($A11039="","",INDEX(CARTAO_COMPRAS!$I:$I,INT((ROW()-2)/20)+2))</f>
        <v/>
      </c>
      <c r="H11039" s="4" t="str">
        <f aca="false">IF($A11039="","",EDATE(INDEX(CARTAO_COMPRAS!$J:$J,INT((ROW()-2)/20)+2),MOD(ROW()-2,20)))</f>
        <v/>
      </c>
      <c r="I11039" s="4" t="str">
        <f aca="false">IF($H11039="","",$H11039-WEEKDAY($H11039,2)+1)</f>
        <v/>
      </c>
      <c r="J11039" s="4" t="str">
        <f aca="false">IF($I11039="","",$I11039+6)</f>
        <v/>
      </c>
      <c r="K11039" s="6" t="str">
        <f aca="false">IF($H11039="","",DATE(YEAR($H11039),MONTH($H11039),1))</f>
        <v/>
      </c>
      <c r="L11039" s="0" t="str">
        <f aca="false">IF($A11039="","",INDEX(CARTAO_COMPRAS!$K:$K,INT((ROW()-2)/20)+2))</f>
        <v/>
      </c>
      <c r="M11039" s="0" t="str">
        <f aca="false">IF($A11039="","","Compra no cartão")</f>
        <v/>
      </c>
    </row>
    <row r="11040" customFormat="false" ht="13.5" hidden="false" customHeight="false" outlineLevel="0" collapsed="false">
      <c r="A11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0" s="0" t="str">
        <f aca="false">IF($A11040="","",INDEX(CARTAO_COMPRAS!$C:$C,INT((ROW()-2)/20)+2))</f>
        <v/>
      </c>
      <c r="C11040" s="0" t="str">
        <f aca="false">IF($A11040="","",INDEX(CARTAO_COMPRAS!$D:$D,INT((ROW()-2)/20)+2))</f>
        <v/>
      </c>
      <c r="D11040" s="0" t="str">
        <f aca="false">IF($A11040="","",INDEX(CARTAO_COMPRAS!$E:$E,INT((ROW()-2)/20)+2))</f>
        <v/>
      </c>
      <c r="E11040" s="0" t="str">
        <f aca="false">IF($A11040="","",INDEX(CARTAO_COMPRAS!$H:$H,INT((ROW()-2)/20)+2)+MOD(ROW()-2,20))</f>
        <v/>
      </c>
      <c r="F11040" s="0" t="str">
        <f aca="false">IF($A11040="","",INDEX(CARTAO_COMPRAS!$G:$G,INT((ROW()-2)/20)+2))</f>
        <v/>
      </c>
      <c r="G11040" s="5" t="str">
        <f aca="false">IF($A11040="","",INDEX(CARTAO_COMPRAS!$I:$I,INT((ROW()-2)/20)+2))</f>
        <v/>
      </c>
      <c r="H11040" s="4" t="str">
        <f aca="false">IF($A11040="","",EDATE(INDEX(CARTAO_COMPRAS!$J:$J,INT((ROW()-2)/20)+2),MOD(ROW()-2,20)))</f>
        <v/>
      </c>
      <c r="I11040" s="4" t="str">
        <f aca="false">IF($H11040="","",$H11040-WEEKDAY($H11040,2)+1)</f>
        <v/>
      </c>
      <c r="J11040" s="4" t="str">
        <f aca="false">IF($I11040="","",$I11040+6)</f>
        <v/>
      </c>
      <c r="K11040" s="6" t="str">
        <f aca="false">IF($H11040="","",DATE(YEAR($H11040),MONTH($H11040),1))</f>
        <v/>
      </c>
      <c r="L11040" s="0" t="str">
        <f aca="false">IF($A11040="","",INDEX(CARTAO_COMPRAS!$K:$K,INT((ROW()-2)/20)+2))</f>
        <v/>
      </c>
      <c r="M11040" s="0" t="str">
        <f aca="false">IF($A11040="","","Compra no cartão")</f>
        <v/>
      </c>
    </row>
    <row r="11041" customFormat="false" ht="13.5" hidden="false" customHeight="false" outlineLevel="0" collapsed="false">
      <c r="A11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1" s="0" t="str">
        <f aca="false">IF($A11041="","",INDEX(CARTAO_COMPRAS!$C:$C,INT((ROW()-2)/20)+2))</f>
        <v/>
      </c>
      <c r="C11041" s="0" t="str">
        <f aca="false">IF($A11041="","",INDEX(CARTAO_COMPRAS!$D:$D,INT((ROW()-2)/20)+2))</f>
        <v/>
      </c>
      <c r="D11041" s="0" t="str">
        <f aca="false">IF($A11041="","",INDEX(CARTAO_COMPRAS!$E:$E,INT((ROW()-2)/20)+2))</f>
        <v/>
      </c>
      <c r="E11041" s="0" t="str">
        <f aca="false">IF($A11041="","",INDEX(CARTAO_COMPRAS!$H:$H,INT((ROW()-2)/20)+2)+MOD(ROW()-2,20))</f>
        <v/>
      </c>
      <c r="F11041" s="0" t="str">
        <f aca="false">IF($A11041="","",INDEX(CARTAO_COMPRAS!$G:$G,INT((ROW()-2)/20)+2))</f>
        <v/>
      </c>
      <c r="G11041" s="5" t="str">
        <f aca="false">IF($A11041="","",INDEX(CARTAO_COMPRAS!$I:$I,INT((ROW()-2)/20)+2))</f>
        <v/>
      </c>
      <c r="H11041" s="4" t="str">
        <f aca="false">IF($A11041="","",EDATE(INDEX(CARTAO_COMPRAS!$J:$J,INT((ROW()-2)/20)+2),MOD(ROW()-2,20)))</f>
        <v/>
      </c>
      <c r="I11041" s="4" t="str">
        <f aca="false">IF($H11041="","",$H11041-WEEKDAY($H11041,2)+1)</f>
        <v/>
      </c>
      <c r="J11041" s="4" t="str">
        <f aca="false">IF($I11041="","",$I11041+6)</f>
        <v/>
      </c>
      <c r="K11041" s="6" t="str">
        <f aca="false">IF($H11041="","",DATE(YEAR($H11041),MONTH($H11041),1))</f>
        <v/>
      </c>
      <c r="L11041" s="0" t="str">
        <f aca="false">IF($A11041="","",INDEX(CARTAO_COMPRAS!$K:$K,INT((ROW()-2)/20)+2))</f>
        <v/>
      </c>
      <c r="M11041" s="0" t="str">
        <f aca="false">IF($A11041="","","Compra no cartão")</f>
        <v/>
      </c>
    </row>
    <row r="11042" customFormat="false" ht="13.5" hidden="false" customHeight="false" outlineLevel="0" collapsed="false">
      <c r="A110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2" s="0" t="str">
        <f aca="false">IF($A11042="","",INDEX(CARTAO_COMPRAS!$C:$C,INT((ROW()-2)/20)+2))</f>
        <v/>
      </c>
      <c r="C11042" s="0" t="str">
        <f aca="false">IF($A11042="","",INDEX(CARTAO_COMPRAS!$D:$D,INT((ROW()-2)/20)+2))</f>
        <v/>
      </c>
      <c r="D11042" s="0" t="str">
        <f aca="false">IF($A11042="","",INDEX(CARTAO_COMPRAS!$E:$E,INT((ROW()-2)/20)+2))</f>
        <v/>
      </c>
      <c r="E11042" s="0" t="str">
        <f aca="false">IF($A11042="","",INDEX(CARTAO_COMPRAS!$H:$H,INT((ROW()-2)/20)+2)+MOD(ROW()-2,20))</f>
        <v/>
      </c>
      <c r="F11042" s="0" t="str">
        <f aca="false">IF($A11042="","",INDEX(CARTAO_COMPRAS!$G:$G,INT((ROW()-2)/20)+2))</f>
        <v/>
      </c>
      <c r="G11042" s="5" t="str">
        <f aca="false">IF($A11042="","",INDEX(CARTAO_COMPRAS!$I:$I,INT((ROW()-2)/20)+2))</f>
        <v/>
      </c>
      <c r="H11042" s="4" t="str">
        <f aca="false">IF($A11042="","",EDATE(INDEX(CARTAO_COMPRAS!$J:$J,INT((ROW()-2)/20)+2),MOD(ROW()-2,20)))</f>
        <v/>
      </c>
      <c r="I11042" s="4" t="str">
        <f aca="false">IF($H11042="","",$H11042-WEEKDAY($H11042,2)+1)</f>
        <v/>
      </c>
      <c r="J11042" s="4" t="str">
        <f aca="false">IF($I11042="","",$I11042+6)</f>
        <v/>
      </c>
      <c r="K11042" s="6" t="str">
        <f aca="false">IF($H11042="","",DATE(YEAR($H11042),MONTH($H11042),1))</f>
        <v/>
      </c>
      <c r="L11042" s="0" t="str">
        <f aca="false">IF($A11042="","",INDEX(CARTAO_COMPRAS!$K:$K,INT((ROW()-2)/20)+2))</f>
        <v/>
      </c>
      <c r="M11042" s="0" t="str">
        <f aca="false">IF($A11042="","","Compra no cartão")</f>
        <v/>
      </c>
    </row>
    <row r="11043" customFormat="false" ht="13.5" hidden="false" customHeight="false" outlineLevel="0" collapsed="false">
      <c r="A11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3" s="0" t="str">
        <f aca="false">IF($A11043="","",INDEX(CARTAO_COMPRAS!$C:$C,INT((ROW()-2)/20)+2))</f>
        <v/>
      </c>
      <c r="C11043" s="0" t="str">
        <f aca="false">IF($A11043="","",INDEX(CARTAO_COMPRAS!$D:$D,INT((ROW()-2)/20)+2))</f>
        <v/>
      </c>
      <c r="D11043" s="0" t="str">
        <f aca="false">IF($A11043="","",INDEX(CARTAO_COMPRAS!$E:$E,INT((ROW()-2)/20)+2))</f>
        <v/>
      </c>
      <c r="E11043" s="0" t="str">
        <f aca="false">IF($A11043="","",INDEX(CARTAO_COMPRAS!$H:$H,INT((ROW()-2)/20)+2)+MOD(ROW()-2,20))</f>
        <v/>
      </c>
      <c r="F11043" s="0" t="str">
        <f aca="false">IF($A11043="","",INDEX(CARTAO_COMPRAS!$G:$G,INT((ROW()-2)/20)+2))</f>
        <v/>
      </c>
      <c r="G11043" s="5" t="str">
        <f aca="false">IF($A11043="","",INDEX(CARTAO_COMPRAS!$I:$I,INT((ROW()-2)/20)+2))</f>
        <v/>
      </c>
      <c r="H11043" s="4" t="str">
        <f aca="false">IF($A11043="","",EDATE(INDEX(CARTAO_COMPRAS!$J:$J,INT((ROW()-2)/20)+2),MOD(ROW()-2,20)))</f>
        <v/>
      </c>
      <c r="I11043" s="4" t="str">
        <f aca="false">IF($H11043="","",$H11043-WEEKDAY($H11043,2)+1)</f>
        <v/>
      </c>
      <c r="J11043" s="4" t="str">
        <f aca="false">IF($I11043="","",$I11043+6)</f>
        <v/>
      </c>
      <c r="K11043" s="6" t="str">
        <f aca="false">IF($H11043="","",DATE(YEAR($H11043),MONTH($H11043),1))</f>
        <v/>
      </c>
      <c r="L11043" s="0" t="str">
        <f aca="false">IF($A11043="","",INDEX(CARTAO_COMPRAS!$K:$K,INT((ROW()-2)/20)+2))</f>
        <v/>
      </c>
      <c r="M11043" s="0" t="str">
        <f aca="false">IF($A11043="","","Compra no cartão")</f>
        <v/>
      </c>
    </row>
    <row r="11044" customFormat="false" ht="13.5" hidden="false" customHeight="false" outlineLevel="0" collapsed="false">
      <c r="A11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4" s="0" t="str">
        <f aca="false">IF($A11044="","",INDEX(CARTAO_COMPRAS!$C:$C,INT((ROW()-2)/20)+2))</f>
        <v/>
      </c>
      <c r="C11044" s="0" t="str">
        <f aca="false">IF($A11044="","",INDEX(CARTAO_COMPRAS!$D:$D,INT((ROW()-2)/20)+2))</f>
        <v/>
      </c>
      <c r="D11044" s="0" t="str">
        <f aca="false">IF($A11044="","",INDEX(CARTAO_COMPRAS!$E:$E,INT((ROW()-2)/20)+2))</f>
        <v/>
      </c>
      <c r="E11044" s="0" t="str">
        <f aca="false">IF($A11044="","",INDEX(CARTAO_COMPRAS!$H:$H,INT((ROW()-2)/20)+2)+MOD(ROW()-2,20))</f>
        <v/>
      </c>
      <c r="F11044" s="0" t="str">
        <f aca="false">IF($A11044="","",INDEX(CARTAO_COMPRAS!$G:$G,INT((ROW()-2)/20)+2))</f>
        <v/>
      </c>
      <c r="G11044" s="5" t="str">
        <f aca="false">IF($A11044="","",INDEX(CARTAO_COMPRAS!$I:$I,INT((ROW()-2)/20)+2))</f>
        <v/>
      </c>
      <c r="H11044" s="4" t="str">
        <f aca="false">IF($A11044="","",EDATE(INDEX(CARTAO_COMPRAS!$J:$J,INT((ROW()-2)/20)+2),MOD(ROW()-2,20)))</f>
        <v/>
      </c>
      <c r="I11044" s="4" t="str">
        <f aca="false">IF($H11044="","",$H11044-WEEKDAY($H11044,2)+1)</f>
        <v/>
      </c>
      <c r="J11044" s="4" t="str">
        <f aca="false">IF($I11044="","",$I11044+6)</f>
        <v/>
      </c>
      <c r="K11044" s="6" t="str">
        <f aca="false">IF($H11044="","",DATE(YEAR($H11044),MONTH($H11044),1))</f>
        <v/>
      </c>
      <c r="L11044" s="0" t="str">
        <f aca="false">IF($A11044="","",INDEX(CARTAO_COMPRAS!$K:$K,INT((ROW()-2)/20)+2))</f>
        <v/>
      </c>
      <c r="M11044" s="0" t="str">
        <f aca="false">IF($A11044="","","Compra no cartão")</f>
        <v/>
      </c>
    </row>
    <row r="11045" customFormat="false" ht="13.5" hidden="false" customHeight="false" outlineLevel="0" collapsed="false">
      <c r="A11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5" s="0" t="str">
        <f aca="false">IF($A11045="","",INDEX(CARTAO_COMPRAS!$C:$C,INT((ROW()-2)/20)+2))</f>
        <v/>
      </c>
      <c r="C11045" s="0" t="str">
        <f aca="false">IF($A11045="","",INDEX(CARTAO_COMPRAS!$D:$D,INT((ROW()-2)/20)+2))</f>
        <v/>
      </c>
      <c r="D11045" s="0" t="str">
        <f aca="false">IF($A11045="","",INDEX(CARTAO_COMPRAS!$E:$E,INT((ROW()-2)/20)+2))</f>
        <v/>
      </c>
      <c r="E11045" s="0" t="str">
        <f aca="false">IF($A11045="","",INDEX(CARTAO_COMPRAS!$H:$H,INT((ROW()-2)/20)+2)+MOD(ROW()-2,20))</f>
        <v/>
      </c>
      <c r="F11045" s="0" t="str">
        <f aca="false">IF($A11045="","",INDEX(CARTAO_COMPRAS!$G:$G,INT((ROW()-2)/20)+2))</f>
        <v/>
      </c>
      <c r="G11045" s="5" t="str">
        <f aca="false">IF($A11045="","",INDEX(CARTAO_COMPRAS!$I:$I,INT((ROW()-2)/20)+2))</f>
        <v/>
      </c>
      <c r="H11045" s="4" t="str">
        <f aca="false">IF($A11045="","",EDATE(INDEX(CARTAO_COMPRAS!$J:$J,INT((ROW()-2)/20)+2),MOD(ROW()-2,20)))</f>
        <v/>
      </c>
      <c r="I11045" s="4" t="str">
        <f aca="false">IF($H11045="","",$H11045-WEEKDAY($H11045,2)+1)</f>
        <v/>
      </c>
      <c r="J11045" s="4" t="str">
        <f aca="false">IF($I11045="","",$I11045+6)</f>
        <v/>
      </c>
      <c r="K11045" s="6" t="str">
        <f aca="false">IF($H11045="","",DATE(YEAR($H11045),MONTH($H11045),1))</f>
        <v/>
      </c>
      <c r="L11045" s="0" t="str">
        <f aca="false">IF($A11045="","",INDEX(CARTAO_COMPRAS!$K:$K,INT((ROW()-2)/20)+2))</f>
        <v/>
      </c>
      <c r="M11045" s="0" t="str">
        <f aca="false">IF($A11045="","","Compra no cartão")</f>
        <v/>
      </c>
    </row>
    <row r="11046" customFormat="false" ht="13.5" hidden="false" customHeight="false" outlineLevel="0" collapsed="false">
      <c r="A11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6" s="0" t="str">
        <f aca="false">IF($A11046="","",INDEX(CARTAO_COMPRAS!$C:$C,INT((ROW()-2)/20)+2))</f>
        <v/>
      </c>
      <c r="C11046" s="0" t="str">
        <f aca="false">IF($A11046="","",INDEX(CARTAO_COMPRAS!$D:$D,INT((ROW()-2)/20)+2))</f>
        <v/>
      </c>
      <c r="D11046" s="0" t="str">
        <f aca="false">IF($A11046="","",INDEX(CARTAO_COMPRAS!$E:$E,INT((ROW()-2)/20)+2))</f>
        <v/>
      </c>
      <c r="E11046" s="0" t="str">
        <f aca="false">IF($A11046="","",INDEX(CARTAO_COMPRAS!$H:$H,INT((ROW()-2)/20)+2)+MOD(ROW()-2,20))</f>
        <v/>
      </c>
      <c r="F11046" s="0" t="str">
        <f aca="false">IF($A11046="","",INDEX(CARTAO_COMPRAS!$G:$G,INT((ROW()-2)/20)+2))</f>
        <v/>
      </c>
      <c r="G11046" s="5" t="str">
        <f aca="false">IF($A11046="","",INDEX(CARTAO_COMPRAS!$I:$I,INT((ROW()-2)/20)+2))</f>
        <v/>
      </c>
      <c r="H11046" s="4" t="str">
        <f aca="false">IF($A11046="","",EDATE(INDEX(CARTAO_COMPRAS!$J:$J,INT((ROW()-2)/20)+2),MOD(ROW()-2,20)))</f>
        <v/>
      </c>
      <c r="I11046" s="4" t="str">
        <f aca="false">IF($H11046="","",$H11046-WEEKDAY($H11046,2)+1)</f>
        <v/>
      </c>
      <c r="J11046" s="4" t="str">
        <f aca="false">IF($I11046="","",$I11046+6)</f>
        <v/>
      </c>
      <c r="K11046" s="6" t="str">
        <f aca="false">IF($H11046="","",DATE(YEAR($H11046),MONTH($H11046),1))</f>
        <v/>
      </c>
      <c r="L11046" s="0" t="str">
        <f aca="false">IF($A11046="","",INDEX(CARTAO_COMPRAS!$K:$K,INT((ROW()-2)/20)+2))</f>
        <v/>
      </c>
      <c r="M11046" s="0" t="str">
        <f aca="false">IF($A11046="","","Compra no cartão")</f>
        <v/>
      </c>
    </row>
    <row r="11047" customFormat="false" ht="13.5" hidden="false" customHeight="false" outlineLevel="0" collapsed="false">
      <c r="A11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7" s="0" t="str">
        <f aca="false">IF($A11047="","",INDEX(CARTAO_COMPRAS!$C:$C,INT((ROW()-2)/20)+2))</f>
        <v/>
      </c>
      <c r="C11047" s="0" t="str">
        <f aca="false">IF($A11047="","",INDEX(CARTAO_COMPRAS!$D:$D,INT((ROW()-2)/20)+2))</f>
        <v/>
      </c>
      <c r="D11047" s="0" t="str">
        <f aca="false">IF($A11047="","",INDEX(CARTAO_COMPRAS!$E:$E,INT((ROW()-2)/20)+2))</f>
        <v/>
      </c>
      <c r="E11047" s="0" t="str">
        <f aca="false">IF($A11047="","",INDEX(CARTAO_COMPRAS!$H:$H,INT((ROW()-2)/20)+2)+MOD(ROW()-2,20))</f>
        <v/>
      </c>
      <c r="F11047" s="0" t="str">
        <f aca="false">IF($A11047="","",INDEX(CARTAO_COMPRAS!$G:$G,INT((ROW()-2)/20)+2))</f>
        <v/>
      </c>
      <c r="G11047" s="5" t="str">
        <f aca="false">IF($A11047="","",INDEX(CARTAO_COMPRAS!$I:$I,INT((ROW()-2)/20)+2))</f>
        <v/>
      </c>
      <c r="H11047" s="4" t="str">
        <f aca="false">IF($A11047="","",EDATE(INDEX(CARTAO_COMPRAS!$J:$J,INT((ROW()-2)/20)+2),MOD(ROW()-2,20)))</f>
        <v/>
      </c>
      <c r="I11047" s="4" t="str">
        <f aca="false">IF($H11047="","",$H11047-WEEKDAY($H11047,2)+1)</f>
        <v/>
      </c>
      <c r="J11047" s="4" t="str">
        <f aca="false">IF($I11047="","",$I11047+6)</f>
        <v/>
      </c>
      <c r="K11047" s="6" t="str">
        <f aca="false">IF($H11047="","",DATE(YEAR($H11047),MONTH($H11047),1))</f>
        <v/>
      </c>
      <c r="L11047" s="0" t="str">
        <f aca="false">IF($A11047="","",INDEX(CARTAO_COMPRAS!$K:$K,INT((ROW()-2)/20)+2))</f>
        <v/>
      </c>
      <c r="M11047" s="0" t="str">
        <f aca="false">IF($A11047="","","Compra no cartão")</f>
        <v/>
      </c>
    </row>
    <row r="11048" customFormat="false" ht="13.5" hidden="false" customHeight="false" outlineLevel="0" collapsed="false">
      <c r="A11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8" s="0" t="str">
        <f aca="false">IF($A11048="","",INDEX(CARTAO_COMPRAS!$C:$C,INT((ROW()-2)/20)+2))</f>
        <v/>
      </c>
      <c r="C11048" s="0" t="str">
        <f aca="false">IF($A11048="","",INDEX(CARTAO_COMPRAS!$D:$D,INT((ROW()-2)/20)+2))</f>
        <v/>
      </c>
      <c r="D11048" s="0" t="str">
        <f aca="false">IF($A11048="","",INDEX(CARTAO_COMPRAS!$E:$E,INT((ROW()-2)/20)+2))</f>
        <v/>
      </c>
      <c r="E11048" s="0" t="str">
        <f aca="false">IF($A11048="","",INDEX(CARTAO_COMPRAS!$H:$H,INT((ROW()-2)/20)+2)+MOD(ROW()-2,20))</f>
        <v/>
      </c>
      <c r="F11048" s="0" t="str">
        <f aca="false">IF($A11048="","",INDEX(CARTAO_COMPRAS!$G:$G,INT((ROW()-2)/20)+2))</f>
        <v/>
      </c>
      <c r="G11048" s="5" t="str">
        <f aca="false">IF($A11048="","",INDEX(CARTAO_COMPRAS!$I:$I,INT((ROW()-2)/20)+2))</f>
        <v/>
      </c>
      <c r="H11048" s="4" t="str">
        <f aca="false">IF($A11048="","",EDATE(INDEX(CARTAO_COMPRAS!$J:$J,INT((ROW()-2)/20)+2),MOD(ROW()-2,20)))</f>
        <v/>
      </c>
      <c r="I11048" s="4" t="str">
        <f aca="false">IF($H11048="","",$H11048-WEEKDAY($H11048,2)+1)</f>
        <v/>
      </c>
      <c r="J11048" s="4" t="str">
        <f aca="false">IF($I11048="","",$I11048+6)</f>
        <v/>
      </c>
      <c r="K11048" s="6" t="str">
        <f aca="false">IF($H11048="","",DATE(YEAR($H11048),MONTH($H11048),1))</f>
        <v/>
      </c>
      <c r="L11048" s="0" t="str">
        <f aca="false">IF($A11048="","",INDEX(CARTAO_COMPRAS!$K:$K,INT((ROW()-2)/20)+2))</f>
        <v/>
      </c>
      <c r="M11048" s="0" t="str">
        <f aca="false">IF($A11048="","","Compra no cartão")</f>
        <v/>
      </c>
    </row>
    <row r="11049" customFormat="false" ht="13.5" hidden="false" customHeight="false" outlineLevel="0" collapsed="false">
      <c r="A11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49" s="0" t="str">
        <f aca="false">IF($A11049="","",INDEX(CARTAO_COMPRAS!$C:$C,INT((ROW()-2)/20)+2))</f>
        <v/>
      </c>
      <c r="C11049" s="0" t="str">
        <f aca="false">IF($A11049="","",INDEX(CARTAO_COMPRAS!$D:$D,INT((ROW()-2)/20)+2))</f>
        <v/>
      </c>
      <c r="D11049" s="0" t="str">
        <f aca="false">IF($A11049="","",INDEX(CARTAO_COMPRAS!$E:$E,INT((ROW()-2)/20)+2))</f>
        <v/>
      </c>
      <c r="E11049" s="0" t="str">
        <f aca="false">IF($A11049="","",INDEX(CARTAO_COMPRAS!$H:$H,INT((ROW()-2)/20)+2)+MOD(ROW()-2,20))</f>
        <v/>
      </c>
      <c r="F11049" s="0" t="str">
        <f aca="false">IF($A11049="","",INDEX(CARTAO_COMPRAS!$G:$G,INT((ROW()-2)/20)+2))</f>
        <v/>
      </c>
      <c r="G11049" s="5" t="str">
        <f aca="false">IF($A11049="","",INDEX(CARTAO_COMPRAS!$I:$I,INT((ROW()-2)/20)+2))</f>
        <v/>
      </c>
      <c r="H11049" s="4" t="str">
        <f aca="false">IF($A11049="","",EDATE(INDEX(CARTAO_COMPRAS!$J:$J,INT((ROW()-2)/20)+2),MOD(ROW()-2,20)))</f>
        <v/>
      </c>
      <c r="I11049" s="4" t="str">
        <f aca="false">IF($H11049="","",$H11049-WEEKDAY($H11049,2)+1)</f>
        <v/>
      </c>
      <c r="J11049" s="4" t="str">
        <f aca="false">IF($I11049="","",$I11049+6)</f>
        <v/>
      </c>
      <c r="K11049" s="6" t="str">
        <f aca="false">IF($H11049="","",DATE(YEAR($H11049),MONTH($H11049),1))</f>
        <v/>
      </c>
      <c r="L11049" s="0" t="str">
        <f aca="false">IF($A11049="","",INDEX(CARTAO_COMPRAS!$K:$K,INT((ROW()-2)/20)+2))</f>
        <v/>
      </c>
      <c r="M11049" s="0" t="str">
        <f aca="false">IF($A11049="","","Compra no cartão")</f>
        <v/>
      </c>
    </row>
    <row r="11050" customFormat="false" ht="13.5" hidden="false" customHeight="false" outlineLevel="0" collapsed="false">
      <c r="A11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0" s="0" t="str">
        <f aca="false">IF($A11050="","",INDEX(CARTAO_COMPRAS!$C:$C,INT((ROW()-2)/20)+2))</f>
        <v/>
      </c>
      <c r="C11050" s="0" t="str">
        <f aca="false">IF($A11050="","",INDEX(CARTAO_COMPRAS!$D:$D,INT((ROW()-2)/20)+2))</f>
        <v/>
      </c>
      <c r="D11050" s="0" t="str">
        <f aca="false">IF($A11050="","",INDEX(CARTAO_COMPRAS!$E:$E,INT((ROW()-2)/20)+2))</f>
        <v/>
      </c>
      <c r="E11050" s="0" t="str">
        <f aca="false">IF($A11050="","",INDEX(CARTAO_COMPRAS!$H:$H,INT((ROW()-2)/20)+2)+MOD(ROW()-2,20))</f>
        <v/>
      </c>
      <c r="F11050" s="0" t="str">
        <f aca="false">IF($A11050="","",INDEX(CARTAO_COMPRAS!$G:$G,INT((ROW()-2)/20)+2))</f>
        <v/>
      </c>
      <c r="G11050" s="5" t="str">
        <f aca="false">IF($A11050="","",INDEX(CARTAO_COMPRAS!$I:$I,INT((ROW()-2)/20)+2))</f>
        <v/>
      </c>
      <c r="H11050" s="4" t="str">
        <f aca="false">IF($A11050="","",EDATE(INDEX(CARTAO_COMPRAS!$J:$J,INT((ROW()-2)/20)+2),MOD(ROW()-2,20)))</f>
        <v/>
      </c>
      <c r="I11050" s="4" t="str">
        <f aca="false">IF($H11050="","",$H11050-WEEKDAY($H11050,2)+1)</f>
        <v/>
      </c>
      <c r="J11050" s="4" t="str">
        <f aca="false">IF($I11050="","",$I11050+6)</f>
        <v/>
      </c>
      <c r="K11050" s="6" t="str">
        <f aca="false">IF($H11050="","",DATE(YEAR($H11050),MONTH($H11050),1))</f>
        <v/>
      </c>
      <c r="L11050" s="0" t="str">
        <f aca="false">IF($A11050="","",INDEX(CARTAO_COMPRAS!$K:$K,INT((ROW()-2)/20)+2))</f>
        <v/>
      </c>
      <c r="M11050" s="0" t="str">
        <f aca="false">IF($A11050="","","Compra no cartão")</f>
        <v/>
      </c>
    </row>
    <row r="11051" customFormat="false" ht="13.5" hidden="false" customHeight="false" outlineLevel="0" collapsed="false">
      <c r="A11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1" s="0" t="str">
        <f aca="false">IF($A11051="","",INDEX(CARTAO_COMPRAS!$C:$C,INT((ROW()-2)/20)+2))</f>
        <v/>
      </c>
      <c r="C11051" s="0" t="str">
        <f aca="false">IF($A11051="","",INDEX(CARTAO_COMPRAS!$D:$D,INT((ROW()-2)/20)+2))</f>
        <v/>
      </c>
      <c r="D11051" s="0" t="str">
        <f aca="false">IF($A11051="","",INDEX(CARTAO_COMPRAS!$E:$E,INT((ROW()-2)/20)+2))</f>
        <v/>
      </c>
      <c r="E11051" s="0" t="str">
        <f aca="false">IF($A11051="","",INDEX(CARTAO_COMPRAS!$H:$H,INT((ROW()-2)/20)+2)+MOD(ROW()-2,20))</f>
        <v/>
      </c>
      <c r="F11051" s="0" t="str">
        <f aca="false">IF($A11051="","",INDEX(CARTAO_COMPRAS!$G:$G,INT((ROW()-2)/20)+2))</f>
        <v/>
      </c>
      <c r="G11051" s="5" t="str">
        <f aca="false">IF($A11051="","",INDEX(CARTAO_COMPRAS!$I:$I,INT((ROW()-2)/20)+2))</f>
        <v/>
      </c>
      <c r="H11051" s="4" t="str">
        <f aca="false">IF($A11051="","",EDATE(INDEX(CARTAO_COMPRAS!$J:$J,INT((ROW()-2)/20)+2),MOD(ROW()-2,20)))</f>
        <v/>
      </c>
      <c r="I11051" s="4" t="str">
        <f aca="false">IF($H11051="","",$H11051-WEEKDAY($H11051,2)+1)</f>
        <v/>
      </c>
      <c r="J11051" s="4" t="str">
        <f aca="false">IF($I11051="","",$I11051+6)</f>
        <v/>
      </c>
      <c r="K11051" s="6" t="str">
        <f aca="false">IF($H11051="","",DATE(YEAR($H11051),MONTH($H11051),1))</f>
        <v/>
      </c>
      <c r="L11051" s="0" t="str">
        <f aca="false">IF($A11051="","",INDEX(CARTAO_COMPRAS!$K:$K,INT((ROW()-2)/20)+2))</f>
        <v/>
      </c>
      <c r="M11051" s="0" t="str">
        <f aca="false">IF($A11051="","","Compra no cartão")</f>
        <v/>
      </c>
    </row>
    <row r="11052" customFormat="false" ht="13.5" hidden="false" customHeight="false" outlineLevel="0" collapsed="false">
      <c r="A11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2" s="0" t="str">
        <f aca="false">IF($A11052="","",INDEX(CARTAO_COMPRAS!$C:$C,INT((ROW()-2)/20)+2))</f>
        <v/>
      </c>
      <c r="C11052" s="0" t="str">
        <f aca="false">IF($A11052="","",INDEX(CARTAO_COMPRAS!$D:$D,INT((ROW()-2)/20)+2))</f>
        <v/>
      </c>
      <c r="D11052" s="0" t="str">
        <f aca="false">IF($A11052="","",INDEX(CARTAO_COMPRAS!$E:$E,INT((ROW()-2)/20)+2))</f>
        <v/>
      </c>
      <c r="E11052" s="0" t="str">
        <f aca="false">IF($A11052="","",INDEX(CARTAO_COMPRAS!$H:$H,INT((ROW()-2)/20)+2)+MOD(ROW()-2,20))</f>
        <v/>
      </c>
      <c r="F11052" s="0" t="str">
        <f aca="false">IF($A11052="","",INDEX(CARTAO_COMPRAS!$G:$G,INT((ROW()-2)/20)+2))</f>
        <v/>
      </c>
      <c r="G11052" s="5" t="str">
        <f aca="false">IF($A11052="","",INDEX(CARTAO_COMPRAS!$I:$I,INT((ROW()-2)/20)+2))</f>
        <v/>
      </c>
      <c r="H11052" s="4" t="str">
        <f aca="false">IF($A11052="","",EDATE(INDEX(CARTAO_COMPRAS!$J:$J,INT((ROW()-2)/20)+2),MOD(ROW()-2,20)))</f>
        <v/>
      </c>
      <c r="I11052" s="4" t="str">
        <f aca="false">IF($H11052="","",$H11052-WEEKDAY($H11052,2)+1)</f>
        <v/>
      </c>
      <c r="J11052" s="4" t="str">
        <f aca="false">IF($I11052="","",$I11052+6)</f>
        <v/>
      </c>
      <c r="K11052" s="6" t="str">
        <f aca="false">IF($H11052="","",DATE(YEAR($H11052),MONTH($H11052),1))</f>
        <v/>
      </c>
      <c r="L11052" s="0" t="str">
        <f aca="false">IF($A11052="","",INDEX(CARTAO_COMPRAS!$K:$K,INT((ROW()-2)/20)+2))</f>
        <v/>
      </c>
      <c r="M11052" s="0" t="str">
        <f aca="false">IF($A11052="","","Compra no cartão")</f>
        <v/>
      </c>
    </row>
    <row r="11053" customFormat="false" ht="13.5" hidden="false" customHeight="false" outlineLevel="0" collapsed="false">
      <c r="A11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3" s="0" t="str">
        <f aca="false">IF($A11053="","",INDEX(CARTAO_COMPRAS!$C:$C,INT((ROW()-2)/20)+2))</f>
        <v/>
      </c>
      <c r="C11053" s="0" t="str">
        <f aca="false">IF($A11053="","",INDEX(CARTAO_COMPRAS!$D:$D,INT((ROW()-2)/20)+2))</f>
        <v/>
      </c>
      <c r="D11053" s="0" t="str">
        <f aca="false">IF($A11053="","",INDEX(CARTAO_COMPRAS!$E:$E,INT((ROW()-2)/20)+2))</f>
        <v/>
      </c>
      <c r="E11053" s="0" t="str">
        <f aca="false">IF($A11053="","",INDEX(CARTAO_COMPRAS!$H:$H,INT((ROW()-2)/20)+2)+MOD(ROW()-2,20))</f>
        <v/>
      </c>
      <c r="F11053" s="0" t="str">
        <f aca="false">IF($A11053="","",INDEX(CARTAO_COMPRAS!$G:$G,INT((ROW()-2)/20)+2))</f>
        <v/>
      </c>
      <c r="G11053" s="5" t="str">
        <f aca="false">IF($A11053="","",INDEX(CARTAO_COMPRAS!$I:$I,INT((ROW()-2)/20)+2))</f>
        <v/>
      </c>
      <c r="H11053" s="4" t="str">
        <f aca="false">IF($A11053="","",EDATE(INDEX(CARTAO_COMPRAS!$J:$J,INT((ROW()-2)/20)+2),MOD(ROW()-2,20)))</f>
        <v/>
      </c>
      <c r="I11053" s="4" t="str">
        <f aca="false">IF($H11053="","",$H11053-WEEKDAY($H11053,2)+1)</f>
        <v/>
      </c>
      <c r="J11053" s="4" t="str">
        <f aca="false">IF($I11053="","",$I11053+6)</f>
        <v/>
      </c>
      <c r="K11053" s="6" t="str">
        <f aca="false">IF($H11053="","",DATE(YEAR($H11053),MONTH($H11053),1))</f>
        <v/>
      </c>
      <c r="L11053" s="0" t="str">
        <f aca="false">IF($A11053="","",INDEX(CARTAO_COMPRAS!$K:$K,INT((ROW()-2)/20)+2))</f>
        <v/>
      </c>
      <c r="M11053" s="0" t="str">
        <f aca="false">IF($A11053="","","Compra no cartão")</f>
        <v/>
      </c>
    </row>
    <row r="11054" customFormat="false" ht="13.5" hidden="false" customHeight="false" outlineLevel="0" collapsed="false">
      <c r="A11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4" s="0" t="str">
        <f aca="false">IF($A11054="","",INDEX(CARTAO_COMPRAS!$C:$C,INT((ROW()-2)/20)+2))</f>
        <v/>
      </c>
      <c r="C11054" s="0" t="str">
        <f aca="false">IF($A11054="","",INDEX(CARTAO_COMPRAS!$D:$D,INT((ROW()-2)/20)+2))</f>
        <v/>
      </c>
      <c r="D11054" s="0" t="str">
        <f aca="false">IF($A11054="","",INDEX(CARTAO_COMPRAS!$E:$E,INT((ROW()-2)/20)+2))</f>
        <v/>
      </c>
      <c r="E11054" s="0" t="str">
        <f aca="false">IF($A11054="","",INDEX(CARTAO_COMPRAS!$H:$H,INT((ROW()-2)/20)+2)+MOD(ROW()-2,20))</f>
        <v/>
      </c>
      <c r="F11054" s="0" t="str">
        <f aca="false">IF($A11054="","",INDEX(CARTAO_COMPRAS!$G:$G,INT((ROW()-2)/20)+2))</f>
        <v/>
      </c>
      <c r="G11054" s="5" t="str">
        <f aca="false">IF($A11054="","",INDEX(CARTAO_COMPRAS!$I:$I,INT((ROW()-2)/20)+2))</f>
        <v/>
      </c>
      <c r="H11054" s="4" t="str">
        <f aca="false">IF($A11054="","",EDATE(INDEX(CARTAO_COMPRAS!$J:$J,INT((ROW()-2)/20)+2),MOD(ROW()-2,20)))</f>
        <v/>
      </c>
      <c r="I11054" s="4" t="str">
        <f aca="false">IF($H11054="","",$H11054-WEEKDAY($H11054,2)+1)</f>
        <v/>
      </c>
      <c r="J11054" s="4" t="str">
        <f aca="false">IF($I11054="","",$I11054+6)</f>
        <v/>
      </c>
      <c r="K11054" s="6" t="str">
        <f aca="false">IF($H11054="","",DATE(YEAR($H11054),MONTH($H11054),1))</f>
        <v/>
      </c>
      <c r="L11054" s="0" t="str">
        <f aca="false">IF($A11054="","",INDEX(CARTAO_COMPRAS!$K:$K,INT((ROW()-2)/20)+2))</f>
        <v/>
      </c>
      <c r="M11054" s="0" t="str">
        <f aca="false">IF($A11054="","","Compra no cartão")</f>
        <v/>
      </c>
    </row>
    <row r="11055" customFormat="false" ht="13.5" hidden="false" customHeight="false" outlineLevel="0" collapsed="false">
      <c r="A11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5" s="0" t="str">
        <f aca="false">IF($A11055="","",INDEX(CARTAO_COMPRAS!$C:$C,INT((ROW()-2)/20)+2))</f>
        <v/>
      </c>
      <c r="C11055" s="0" t="str">
        <f aca="false">IF($A11055="","",INDEX(CARTAO_COMPRAS!$D:$D,INT((ROW()-2)/20)+2))</f>
        <v/>
      </c>
      <c r="D11055" s="0" t="str">
        <f aca="false">IF($A11055="","",INDEX(CARTAO_COMPRAS!$E:$E,INT((ROW()-2)/20)+2))</f>
        <v/>
      </c>
      <c r="E11055" s="0" t="str">
        <f aca="false">IF($A11055="","",INDEX(CARTAO_COMPRAS!$H:$H,INT((ROW()-2)/20)+2)+MOD(ROW()-2,20))</f>
        <v/>
      </c>
      <c r="F11055" s="0" t="str">
        <f aca="false">IF($A11055="","",INDEX(CARTAO_COMPRAS!$G:$G,INT((ROW()-2)/20)+2))</f>
        <v/>
      </c>
      <c r="G11055" s="5" t="str">
        <f aca="false">IF($A11055="","",INDEX(CARTAO_COMPRAS!$I:$I,INT((ROW()-2)/20)+2))</f>
        <v/>
      </c>
      <c r="H11055" s="4" t="str">
        <f aca="false">IF($A11055="","",EDATE(INDEX(CARTAO_COMPRAS!$J:$J,INT((ROW()-2)/20)+2),MOD(ROW()-2,20)))</f>
        <v/>
      </c>
      <c r="I11055" s="4" t="str">
        <f aca="false">IF($H11055="","",$H11055-WEEKDAY($H11055,2)+1)</f>
        <v/>
      </c>
      <c r="J11055" s="4" t="str">
        <f aca="false">IF($I11055="","",$I11055+6)</f>
        <v/>
      </c>
      <c r="K11055" s="6" t="str">
        <f aca="false">IF($H11055="","",DATE(YEAR($H11055),MONTH($H11055),1))</f>
        <v/>
      </c>
      <c r="L11055" s="0" t="str">
        <f aca="false">IF($A11055="","",INDEX(CARTAO_COMPRAS!$K:$K,INT((ROW()-2)/20)+2))</f>
        <v/>
      </c>
      <c r="M11055" s="0" t="str">
        <f aca="false">IF($A11055="","","Compra no cartão")</f>
        <v/>
      </c>
    </row>
    <row r="11056" customFormat="false" ht="13.5" hidden="false" customHeight="false" outlineLevel="0" collapsed="false">
      <c r="A11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6" s="0" t="str">
        <f aca="false">IF($A11056="","",INDEX(CARTAO_COMPRAS!$C:$C,INT((ROW()-2)/20)+2))</f>
        <v/>
      </c>
      <c r="C11056" s="0" t="str">
        <f aca="false">IF($A11056="","",INDEX(CARTAO_COMPRAS!$D:$D,INT((ROW()-2)/20)+2))</f>
        <v/>
      </c>
      <c r="D11056" s="0" t="str">
        <f aca="false">IF($A11056="","",INDEX(CARTAO_COMPRAS!$E:$E,INT((ROW()-2)/20)+2))</f>
        <v/>
      </c>
      <c r="E11056" s="0" t="str">
        <f aca="false">IF($A11056="","",INDEX(CARTAO_COMPRAS!$H:$H,INT((ROW()-2)/20)+2)+MOD(ROW()-2,20))</f>
        <v/>
      </c>
      <c r="F11056" s="0" t="str">
        <f aca="false">IF($A11056="","",INDEX(CARTAO_COMPRAS!$G:$G,INT((ROW()-2)/20)+2))</f>
        <v/>
      </c>
      <c r="G11056" s="5" t="str">
        <f aca="false">IF($A11056="","",INDEX(CARTAO_COMPRAS!$I:$I,INT((ROW()-2)/20)+2))</f>
        <v/>
      </c>
      <c r="H11056" s="4" t="str">
        <f aca="false">IF($A11056="","",EDATE(INDEX(CARTAO_COMPRAS!$J:$J,INT((ROW()-2)/20)+2),MOD(ROW()-2,20)))</f>
        <v/>
      </c>
      <c r="I11056" s="4" t="str">
        <f aca="false">IF($H11056="","",$H11056-WEEKDAY($H11056,2)+1)</f>
        <v/>
      </c>
      <c r="J11056" s="4" t="str">
        <f aca="false">IF($I11056="","",$I11056+6)</f>
        <v/>
      </c>
      <c r="K11056" s="6" t="str">
        <f aca="false">IF($H11056="","",DATE(YEAR($H11056),MONTH($H11056),1))</f>
        <v/>
      </c>
      <c r="L11056" s="0" t="str">
        <f aca="false">IF($A11056="","",INDEX(CARTAO_COMPRAS!$K:$K,INT((ROW()-2)/20)+2))</f>
        <v/>
      </c>
      <c r="M11056" s="0" t="str">
        <f aca="false">IF($A11056="","","Compra no cartão")</f>
        <v/>
      </c>
    </row>
    <row r="11057" customFormat="false" ht="13.5" hidden="false" customHeight="false" outlineLevel="0" collapsed="false">
      <c r="A11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7" s="0" t="str">
        <f aca="false">IF($A11057="","",INDEX(CARTAO_COMPRAS!$C:$C,INT((ROW()-2)/20)+2))</f>
        <v/>
      </c>
      <c r="C11057" s="0" t="str">
        <f aca="false">IF($A11057="","",INDEX(CARTAO_COMPRAS!$D:$D,INT((ROW()-2)/20)+2))</f>
        <v/>
      </c>
      <c r="D11057" s="0" t="str">
        <f aca="false">IF($A11057="","",INDEX(CARTAO_COMPRAS!$E:$E,INT((ROW()-2)/20)+2))</f>
        <v/>
      </c>
      <c r="E11057" s="0" t="str">
        <f aca="false">IF($A11057="","",INDEX(CARTAO_COMPRAS!$H:$H,INT((ROW()-2)/20)+2)+MOD(ROW()-2,20))</f>
        <v/>
      </c>
      <c r="F11057" s="0" t="str">
        <f aca="false">IF($A11057="","",INDEX(CARTAO_COMPRAS!$G:$G,INT((ROW()-2)/20)+2))</f>
        <v/>
      </c>
      <c r="G11057" s="5" t="str">
        <f aca="false">IF($A11057="","",INDEX(CARTAO_COMPRAS!$I:$I,INT((ROW()-2)/20)+2))</f>
        <v/>
      </c>
      <c r="H11057" s="4" t="str">
        <f aca="false">IF($A11057="","",EDATE(INDEX(CARTAO_COMPRAS!$J:$J,INT((ROW()-2)/20)+2),MOD(ROW()-2,20)))</f>
        <v/>
      </c>
      <c r="I11057" s="4" t="str">
        <f aca="false">IF($H11057="","",$H11057-WEEKDAY($H11057,2)+1)</f>
        <v/>
      </c>
      <c r="J11057" s="4" t="str">
        <f aca="false">IF($I11057="","",$I11057+6)</f>
        <v/>
      </c>
      <c r="K11057" s="6" t="str">
        <f aca="false">IF($H11057="","",DATE(YEAR($H11057),MONTH($H11057),1))</f>
        <v/>
      </c>
      <c r="L11057" s="0" t="str">
        <f aca="false">IF($A11057="","",INDEX(CARTAO_COMPRAS!$K:$K,INT((ROW()-2)/20)+2))</f>
        <v/>
      </c>
      <c r="M11057" s="0" t="str">
        <f aca="false">IF($A11057="","","Compra no cartão")</f>
        <v/>
      </c>
    </row>
    <row r="11058" customFormat="false" ht="13.5" hidden="false" customHeight="false" outlineLevel="0" collapsed="false">
      <c r="A11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8" s="0" t="str">
        <f aca="false">IF($A11058="","",INDEX(CARTAO_COMPRAS!$C:$C,INT((ROW()-2)/20)+2))</f>
        <v/>
      </c>
      <c r="C11058" s="0" t="str">
        <f aca="false">IF($A11058="","",INDEX(CARTAO_COMPRAS!$D:$D,INT((ROW()-2)/20)+2))</f>
        <v/>
      </c>
      <c r="D11058" s="0" t="str">
        <f aca="false">IF($A11058="","",INDEX(CARTAO_COMPRAS!$E:$E,INT((ROW()-2)/20)+2))</f>
        <v/>
      </c>
      <c r="E11058" s="0" t="str">
        <f aca="false">IF($A11058="","",INDEX(CARTAO_COMPRAS!$H:$H,INT((ROW()-2)/20)+2)+MOD(ROW()-2,20))</f>
        <v/>
      </c>
      <c r="F11058" s="0" t="str">
        <f aca="false">IF($A11058="","",INDEX(CARTAO_COMPRAS!$G:$G,INT((ROW()-2)/20)+2))</f>
        <v/>
      </c>
      <c r="G11058" s="5" t="str">
        <f aca="false">IF($A11058="","",INDEX(CARTAO_COMPRAS!$I:$I,INT((ROW()-2)/20)+2))</f>
        <v/>
      </c>
      <c r="H11058" s="4" t="str">
        <f aca="false">IF($A11058="","",EDATE(INDEX(CARTAO_COMPRAS!$J:$J,INT((ROW()-2)/20)+2),MOD(ROW()-2,20)))</f>
        <v/>
      </c>
      <c r="I11058" s="4" t="str">
        <f aca="false">IF($H11058="","",$H11058-WEEKDAY($H11058,2)+1)</f>
        <v/>
      </c>
      <c r="J11058" s="4" t="str">
        <f aca="false">IF($I11058="","",$I11058+6)</f>
        <v/>
      </c>
      <c r="K11058" s="6" t="str">
        <f aca="false">IF($H11058="","",DATE(YEAR($H11058),MONTH($H11058),1))</f>
        <v/>
      </c>
      <c r="L11058" s="0" t="str">
        <f aca="false">IF($A11058="","",INDEX(CARTAO_COMPRAS!$K:$K,INT((ROW()-2)/20)+2))</f>
        <v/>
      </c>
      <c r="M11058" s="0" t="str">
        <f aca="false">IF($A11058="","","Compra no cartão")</f>
        <v/>
      </c>
    </row>
    <row r="11059" customFormat="false" ht="13.5" hidden="false" customHeight="false" outlineLevel="0" collapsed="false">
      <c r="A11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59" s="0" t="str">
        <f aca="false">IF($A11059="","",INDEX(CARTAO_COMPRAS!$C:$C,INT((ROW()-2)/20)+2))</f>
        <v/>
      </c>
      <c r="C11059" s="0" t="str">
        <f aca="false">IF($A11059="","",INDEX(CARTAO_COMPRAS!$D:$D,INT((ROW()-2)/20)+2))</f>
        <v/>
      </c>
      <c r="D11059" s="0" t="str">
        <f aca="false">IF($A11059="","",INDEX(CARTAO_COMPRAS!$E:$E,INT((ROW()-2)/20)+2))</f>
        <v/>
      </c>
      <c r="E11059" s="0" t="str">
        <f aca="false">IF($A11059="","",INDEX(CARTAO_COMPRAS!$H:$H,INT((ROW()-2)/20)+2)+MOD(ROW()-2,20))</f>
        <v/>
      </c>
      <c r="F11059" s="0" t="str">
        <f aca="false">IF($A11059="","",INDEX(CARTAO_COMPRAS!$G:$G,INT((ROW()-2)/20)+2))</f>
        <v/>
      </c>
      <c r="G11059" s="5" t="str">
        <f aca="false">IF($A11059="","",INDEX(CARTAO_COMPRAS!$I:$I,INT((ROW()-2)/20)+2))</f>
        <v/>
      </c>
      <c r="H11059" s="4" t="str">
        <f aca="false">IF($A11059="","",EDATE(INDEX(CARTAO_COMPRAS!$J:$J,INT((ROW()-2)/20)+2),MOD(ROW()-2,20)))</f>
        <v/>
      </c>
      <c r="I11059" s="4" t="str">
        <f aca="false">IF($H11059="","",$H11059-WEEKDAY($H11059,2)+1)</f>
        <v/>
      </c>
      <c r="J11059" s="4" t="str">
        <f aca="false">IF($I11059="","",$I11059+6)</f>
        <v/>
      </c>
      <c r="K11059" s="6" t="str">
        <f aca="false">IF($H11059="","",DATE(YEAR($H11059),MONTH($H11059),1))</f>
        <v/>
      </c>
      <c r="L11059" s="0" t="str">
        <f aca="false">IF($A11059="","",INDEX(CARTAO_COMPRAS!$K:$K,INT((ROW()-2)/20)+2))</f>
        <v/>
      </c>
      <c r="M11059" s="0" t="str">
        <f aca="false">IF($A11059="","","Compra no cartão")</f>
        <v/>
      </c>
    </row>
    <row r="11060" customFormat="false" ht="13.5" hidden="false" customHeight="false" outlineLevel="0" collapsed="false">
      <c r="A11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0" s="0" t="str">
        <f aca="false">IF($A11060="","",INDEX(CARTAO_COMPRAS!$C:$C,INT((ROW()-2)/20)+2))</f>
        <v/>
      </c>
      <c r="C11060" s="0" t="str">
        <f aca="false">IF($A11060="","",INDEX(CARTAO_COMPRAS!$D:$D,INT((ROW()-2)/20)+2))</f>
        <v/>
      </c>
      <c r="D11060" s="0" t="str">
        <f aca="false">IF($A11060="","",INDEX(CARTAO_COMPRAS!$E:$E,INT((ROW()-2)/20)+2))</f>
        <v/>
      </c>
      <c r="E11060" s="0" t="str">
        <f aca="false">IF($A11060="","",INDEX(CARTAO_COMPRAS!$H:$H,INT((ROW()-2)/20)+2)+MOD(ROW()-2,20))</f>
        <v/>
      </c>
      <c r="F11060" s="0" t="str">
        <f aca="false">IF($A11060="","",INDEX(CARTAO_COMPRAS!$G:$G,INT((ROW()-2)/20)+2))</f>
        <v/>
      </c>
      <c r="G11060" s="5" t="str">
        <f aca="false">IF($A11060="","",INDEX(CARTAO_COMPRAS!$I:$I,INT((ROW()-2)/20)+2))</f>
        <v/>
      </c>
      <c r="H11060" s="4" t="str">
        <f aca="false">IF($A11060="","",EDATE(INDEX(CARTAO_COMPRAS!$J:$J,INT((ROW()-2)/20)+2),MOD(ROW()-2,20)))</f>
        <v/>
      </c>
      <c r="I11060" s="4" t="str">
        <f aca="false">IF($H11060="","",$H11060-WEEKDAY($H11060,2)+1)</f>
        <v/>
      </c>
      <c r="J11060" s="4" t="str">
        <f aca="false">IF($I11060="","",$I11060+6)</f>
        <v/>
      </c>
      <c r="K11060" s="6" t="str">
        <f aca="false">IF($H11060="","",DATE(YEAR($H11060),MONTH($H11060),1))</f>
        <v/>
      </c>
      <c r="L11060" s="0" t="str">
        <f aca="false">IF($A11060="","",INDEX(CARTAO_COMPRAS!$K:$K,INT((ROW()-2)/20)+2))</f>
        <v/>
      </c>
      <c r="M11060" s="0" t="str">
        <f aca="false">IF($A11060="","","Compra no cartão")</f>
        <v/>
      </c>
    </row>
    <row r="11061" customFormat="false" ht="13.5" hidden="false" customHeight="false" outlineLevel="0" collapsed="false">
      <c r="A11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1" s="0" t="str">
        <f aca="false">IF($A11061="","",INDEX(CARTAO_COMPRAS!$C:$C,INT((ROW()-2)/20)+2))</f>
        <v/>
      </c>
      <c r="C11061" s="0" t="str">
        <f aca="false">IF($A11061="","",INDEX(CARTAO_COMPRAS!$D:$D,INT((ROW()-2)/20)+2))</f>
        <v/>
      </c>
      <c r="D11061" s="0" t="str">
        <f aca="false">IF($A11061="","",INDEX(CARTAO_COMPRAS!$E:$E,INT((ROW()-2)/20)+2))</f>
        <v/>
      </c>
      <c r="E11061" s="0" t="str">
        <f aca="false">IF($A11061="","",INDEX(CARTAO_COMPRAS!$H:$H,INT((ROW()-2)/20)+2)+MOD(ROW()-2,20))</f>
        <v/>
      </c>
      <c r="F11061" s="0" t="str">
        <f aca="false">IF($A11061="","",INDEX(CARTAO_COMPRAS!$G:$G,INT((ROW()-2)/20)+2))</f>
        <v/>
      </c>
      <c r="G11061" s="5" t="str">
        <f aca="false">IF($A11061="","",INDEX(CARTAO_COMPRAS!$I:$I,INT((ROW()-2)/20)+2))</f>
        <v/>
      </c>
      <c r="H11061" s="4" t="str">
        <f aca="false">IF($A11061="","",EDATE(INDEX(CARTAO_COMPRAS!$J:$J,INT((ROW()-2)/20)+2),MOD(ROW()-2,20)))</f>
        <v/>
      </c>
      <c r="I11061" s="4" t="str">
        <f aca="false">IF($H11061="","",$H11061-WEEKDAY($H11061,2)+1)</f>
        <v/>
      </c>
      <c r="J11061" s="4" t="str">
        <f aca="false">IF($I11061="","",$I11061+6)</f>
        <v/>
      </c>
      <c r="K11061" s="6" t="str">
        <f aca="false">IF($H11061="","",DATE(YEAR($H11061),MONTH($H11061),1))</f>
        <v/>
      </c>
      <c r="L11061" s="0" t="str">
        <f aca="false">IF($A11061="","",INDEX(CARTAO_COMPRAS!$K:$K,INT((ROW()-2)/20)+2))</f>
        <v/>
      </c>
      <c r="M11061" s="0" t="str">
        <f aca="false">IF($A11061="","","Compra no cartão")</f>
        <v/>
      </c>
    </row>
    <row r="11062" customFormat="false" ht="13.5" hidden="false" customHeight="false" outlineLevel="0" collapsed="false">
      <c r="A110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2" s="0" t="str">
        <f aca="false">IF($A11062="","",INDEX(CARTAO_COMPRAS!$C:$C,INT((ROW()-2)/20)+2))</f>
        <v/>
      </c>
      <c r="C11062" s="0" t="str">
        <f aca="false">IF($A11062="","",INDEX(CARTAO_COMPRAS!$D:$D,INT((ROW()-2)/20)+2))</f>
        <v/>
      </c>
      <c r="D11062" s="0" t="str">
        <f aca="false">IF($A11062="","",INDEX(CARTAO_COMPRAS!$E:$E,INT((ROW()-2)/20)+2))</f>
        <v/>
      </c>
      <c r="E11062" s="0" t="str">
        <f aca="false">IF($A11062="","",INDEX(CARTAO_COMPRAS!$H:$H,INT((ROW()-2)/20)+2)+MOD(ROW()-2,20))</f>
        <v/>
      </c>
      <c r="F11062" s="0" t="str">
        <f aca="false">IF($A11062="","",INDEX(CARTAO_COMPRAS!$G:$G,INT((ROW()-2)/20)+2))</f>
        <v/>
      </c>
      <c r="G11062" s="5" t="str">
        <f aca="false">IF($A11062="","",INDEX(CARTAO_COMPRAS!$I:$I,INT((ROW()-2)/20)+2))</f>
        <v/>
      </c>
      <c r="H11062" s="4" t="str">
        <f aca="false">IF($A11062="","",EDATE(INDEX(CARTAO_COMPRAS!$J:$J,INT((ROW()-2)/20)+2),MOD(ROW()-2,20)))</f>
        <v/>
      </c>
      <c r="I11062" s="4" t="str">
        <f aca="false">IF($H11062="","",$H11062-WEEKDAY($H11062,2)+1)</f>
        <v/>
      </c>
      <c r="J11062" s="4" t="str">
        <f aca="false">IF($I11062="","",$I11062+6)</f>
        <v/>
      </c>
      <c r="K11062" s="6" t="str">
        <f aca="false">IF($H11062="","",DATE(YEAR($H11062),MONTH($H11062),1))</f>
        <v/>
      </c>
      <c r="L11062" s="0" t="str">
        <f aca="false">IF($A11062="","",INDEX(CARTAO_COMPRAS!$K:$K,INT((ROW()-2)/20)+2))</f>
        <v/>
      </c>
      <c r="M11062" s="0" t="str">
        <f aca="false">IF($A11062="","","Compra no cartão")</f>
        <v/>
      </c>
    </row>
    <row r="11063" customFormat="false" ht="13.5" hidden="false" customHeight="false" outlineLevel="0" collapsed="false">
      <c r="A11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3" s="0" t="str">
        <f aca="false">IF($A11063="","",INDEX(CARTAO_COMPRAS!$C:$C,INT((ROW()-2)/20)+2))</f>
        <v/>
      </c>
      <c r="C11063" s="0" t="str">
        <f aca="false">IF($A11063="","",INDEX(CARTAO_COMPRAS!$D:$D,INT((ROW()-2)/20)+2))</f>
        <v/>
      </c>
      <c r="D11063" s="0" t="str">
        <f aca="false">IF($A11063="","",INDEX(CARTAO_COMPRAS!$E:$E,INT((ROW()-2)/20)+2))</f>
        <v/>
      </c>
      <c r="E11063" s="0" t="str">
        <f aca="false">IF($A11063="","",INDEX(CARTAO_COMPRAS!$H:$H,INT((ROW()-2)/20)+2)+MOD(ROW()-2,20))</f>
        <v/>
      </c>
      <c r="F11063" s="0" t="str">
        <f aca="false">IF($A11063="","",INDEX(CARTAO_COMPRAS!$G:$G,INT((ROW()-2)/20)+2))</f>
        <v/>
      </c>
      <c r="G11063" s="5" t="str">
        <f aca="false">IF($A11063="","",INDEX(CARTAO_COMPRAS!$I:$I,INT((ROW()-2)/20)+2))</f>
        <v/>
      </c>
      <c r="H11063" s="4" t="str">
        <f aca="false">IF($A11063="","",EDATE(INDEX(CARTAO_COMPRAS!$J:$J,INT((ROW()-2)/20)+2),MOD(ROW()-2,20)))</f>
        <v/>
      </c>
      <c r="I11063" s="4" t="str">
        <f aca="false">IF($H11063="","",$H11063-WEEKDAY($H11063,2)+1)</f>
        <v/>
      </c>
      <c r="J11063" s="4" t="str">
        <f aca="false">IF($I11063="","",$I11063+6)</f>
        <v/>
      </c>
      <c r="K11063" s="6" t="str">
        <f aca="false">IF($H11063="","",DATE(YEAR($H11063),MONTH($H11063),1))</f>
        <v/>
      </c>
      <c r="L11063" s="0" t="str">
        <f aca="false">IF($A11063="","",INDEX(CARTAO_COMPRAS!$K:$K,INT((ROW()-2)/20)+2))</f>
        <v/>
      </c>
      <c r="M11063" s="0" t="str">
        <f aca="false">IF($A11063="","","Compra no cartão")</f>
        <v/>
      </c>
    </row>
    <row r="11064" customFormat="false" ht="13.5" hidden="false" customHeight="false" outlineLevel="0" collapsed="false">
      <c r="A11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4" s="0" t="str">
        <f aca="false">IF($A11064="","",INDEX(CARTAO_COMPRAS!$C:$C,INT((ROW()-2)/20)+2))</f>
        <v/>
      </c>
      <c r="C11064" s="0" t="str">
        <f aca="false">IF($A11064="","",INDEX(CARTAO_COMPRAS!$D:$D,INT((ROW()-2)/20)+2))</f>
        <v/>
      </c>
      <c r="D11064" s="0" t="str">
        <f aca="false">IF($A11064="","",INDEX(CARTAO_COMPRAS!$E:$E,INT((ROW()-2)/20)+2))</f>
        <v/>
      </c>
      <c r="E11064" s="0" t="str">
        <f aca="false">IF($A11064="","",INDEX(CARTAO_COMPRAS!$H:$H,INT((ROW()-2)/20)+2)+MOD(ROW()-2,20))</f>
        <v/>
      </c>
      <c r="F11064" s="0" t="str">
        <f aca="false">IF($A11064="","",INDEX(CARTAO_COMPRAS!$G:$G,INT((ROW()-2)/20)+2))</f>
        <v/>
      </c>
      <c r="G11064" s="5" t="str">
        <f aca="false">IF($A11064="","",INDEX(CARTAO_COMPRAS!$I:$I,INT((ROW()-2)/20)+2))</f>
        <v/>
      </c>
      <c r="H11064" s="4" t="str">
        <f aca="false">IF($A11064="","",EDATE(INDEX(CARTAO_COMPRAS!$J:$J,INT((ROW()-2)/20)+2),MOD(ROW()-2,20)))</f>
        <v/>
      </c>
      <c r="I11064" s="4" t="str">
        <f aca="false">IF($H11064="","",$H11064-WEEKDAY($H11064,2)+1)</f>
        <v/>
      </c>
      <c r="J11064" s="4" t="str">
        <f aca="false">IF($I11064="","",$I11064+6)</f>
        <v/>
      </c>
      <c r="K11064" s="6" t="str">
        <f aca="false">IF($H11064="","",DATE(YEAR($H11064),MONTH($H11064),1))</f>
        <v/>
      </c>
      <c r="L11064" s="0" t="str">
        <f aca="false">IF($A11064="","",INDEX(CARTAO_COMPRAS!$K:$K,INT((ROW()-2)/20)+2))</f>
        <v/>
      </c>
      <c r="M11064" s="0" t="str">
        <f aca="false">IF($A11064="","","Compra no cartão")</f>
        <v/>
      </c>
    </row>
    <row r="11065" customFormat="false" ht="13.5" hidden="false" customHeight="false" outlineLevel="0" collapsed="false">
      <c r="A11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5" s="0" t="str">
        <f aca="false">IF($A11065="","",INDEX(CARTAO_COMPRAS!$C:$C,INT((ROW()-2)/20)+2))</f>
        <v/>
      </c>
      <c r="C11065" s="0" t="str">
        <f aca="false">IF($A11065="","",INDEX(CARTAO_COMPRAS!$D:$D,INT((ROW()-2)/20)+2))</f>
        <v/>
      </c>
      <c r="D11065" s="0" t="str">
        <f aca="false">IF($A11065="","",INDEX(CARTAO_COMPRAS!$E:$E,INT((ROW()-2)/20)+2))</f>
        <v/>
      </c>
      <c r="E11065" s="0" t="str">
        <f aca="false">IF($A11065="","",INDEX(CARTAO_COMPRAS!$H:$H,INT((ROW()-2)/20)+2)+MOD(ROW()-2,20))</f>
        <v/>
      </c>
      <c r="F11065" s="0" t="str">
        <f aca="false">IF($A11065="","",INDEX(CARTAO_COMPRAS!$G:$G,INT((ROW()-2)/20)+2))</f>
        <v/>
      </c>
      <c r="G11065" s="5" t="str">
        <f aca="false">IF($A11065="","",INDEX(CARTAO_COMPRAS!$I:$I,INT((ROW()-2)/20)+2))</f>
        <v/>
      </c>
      <c r="H11065" s="4" t="str">
        <f aca="false">IF($A11065="","",EDATE(INDEX(CARTAO_COMPRAS!$J:$J,INT((ROW()-2)/20)+2),MOD(ROW()-2,20)))</f>
        <v/>
      </c>
      <c r="I11065" s="4" t="str">
        <f aca="false">IF($H11065="","",$H11065-WEEKDAY($H11065,2)+1)</f>
        <v/>
      </c>
      <c r="J11065" s="4" t="str">
        <f aca="false">IF($I11065="","",$I11065+6)</f>
        <v/>
      </c>
      <c r="K11065" s="6" t="str">
        <f aca="false">IF($H11065="","",DATE(YEAR($H11065),MONTH($H11065),1))</f>
        <v/>
      </c>
      <c r="L11065" s="0" t="str">
        <f aca="false">IF($A11065="","",INDEX(CARTAO_COMPRAS!$K:$K,INT((ROW()-2)/20)+2))</f>
        <v/>
      </c>
      <c r="M11065" s="0" t="str">
        <f aca="false">IF($A11065="","","Compra no cartão")</f>
        <v/>
      </c>
    </row>
    <row r="11066" customFormat="false" ht="13.5" hidden="false" customHeight="false" outlineLevel="0" collapsed="false">
      <c r="A11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6" s="0" t="str">
        <f aca="false">IF($A11066="","",INDEX(CARTAO_COMPRAS!$C:$C,INT((ROW()-2)/20)+2))</f>
        <v/>
      </c>
      <c r="C11066" s="0" t="str">
        <f aca="false">IF($A11066="","",INDEX(CARTAO_COMPRAS!$D:$D,INT((ROW()-2)/20)+2))</f>
        <v/>
      </c>
      <c r="D11066" s="0" t="str">
        <f aca="false">IF($A11066="","",INDEX(CARTAO_COMPRAS!$E:$E,INT((ROW()-2)/20)+2))</f>
        <v/>
      </c>
      <c r="E11066" s="0" t="str">
        <f aca="false">IF($A11066="","",INDEX(CARTAO_COMPRAS!$H:$H,INT((ROW()-2)/20)+2)+MOD(ROW()-2,20))</f>
        <v/>
      </c>
      <c r="F11066" s="0" t="str">
        <f aca="false">IF($A11066="","",INDEX(CARTAO_COMPRAS!$G:$G,INT((ROW()-2)/20)+2))</f>
        <v/>
      </c>
      <c r="G11066" s="5" t="str">
        <f aca="false">IF($A11066="","",INDEX(CARTAO_COMPRAS!$I:$I,INT((ROW()-2)/20)+2))</f>
        <v/>
      </c>
      <c r="H11066" s="4" t="str">
        <f aca="false">IF($A11066="","",EDATE(INDEX(CARTAO_COMPRAS!$J:$J,INT((ROW()-2)/20)+2),MOD(ROW()-2,20)))</f>
        <v/>
      </c>
      <c r="I11066" s="4" t="str">
        <f aca="false">IF($H11066="","",$H11066-WEEKDAY($H11066,2)+1)</f>
        <v/>
      </c>
      <c r="J11066" s="4" t="str">
        <f aca="false">IF($I11066="","",$I11066+6)</f>
        <v/>
      </c>
      <c r="K11066" s="6" t="str">
        <f aca="false">IF($H11066="","",DATE(YEAR($H11066),MONTH($H11066),1))</f>
        <v/>
      </c>
      <c r="L11066" s="0" t="str">
        <f aca="false">IF($A11066="","",INDEX(CARTAO_COMPRAS!$K:$K,INT((ROW()-2)/20)+2))</f>
        <v/>
      </c>
      <c r="M11066" s="0" t="str">
        <f aca="false">IF($A11066="","","Compra no cartão")</f>
        <v/>
      </c>
    </row>
    <row r="11067" customFormat="false" ht="13.5" hidden="false" customHeight="false" outlineLevel="0" collapsed="false">
      <c r="A11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7" s="0" t="str">
        <f aca="false">IF($A11067="","",INDEX(CARTAO_COMPRAS!$C:$C,INT((ROW()-2)/20)+2))</f>
        <v/>
      </c>
      <c r="C11067" s="0" t="str">
        <f aca="false">IF($A11067="","",INDEX(CARTAO_COMPRAS!$D:$D,INT((ROW()-2)/20)+2))</f>
        <v/>
      </c>
      <c r="D11067" s="0" t="str">
        <f aca="false">IF($A11067="","",INDEX(CARTAO_COMPRAS!$E:$E,INT((ROW()-2)/20)+2))</f>
        <v/>
      </c>
      <c r="E11067" s="0" t="str">
        <f aca="false">IF($A11067="","",INDEX(CARTAO_COMPRAS!$H:$H,INT((ROW()-2)/20)+2)+MOD(ROW()-2,20))</f>
        <v/>
      </c>
      <c r="F11067" s="0" t="str">
        <f aca="false">IF($A11067="","",INDEX(CARTAO_COMPRAS!$G:$G,INT((ROW()-2)/20)+2))</f>
        <v/>
      </c>
      <c r="G11067" s="5" t="str">
        <f aca="false">IF($A11067="","",INDEX(CARTAO_COMPRAS!$I:$I,INT((ROW()-2)/20)+2))</f>
        <v/>
      </c>
      <c r="H11067" s="4" t="str">
        <f aca="false">IF($A11067="","",EDATE(INDEX(CARTAO_COMPRAS!$J:$J,INT((ROW()-2)/20)+2),MOD(ROW()-2,20)))</f>
        <v/>
      </c>
      <c r="I11067" s="4" t="str">
        <f aca="false">IF($H11067="","",$H11067-WEEKDAY($H11067,2)+1)</f>
        <v/>
      </c>
      <c r="J11067" s="4" t="str">
        <f aca="false">IF($I11067="","",$I11067+6)</f>
        <v/>
      </c>
      <c r="K11067" s="6" t="str">
        <f aca="false">IF($H11067="","",DATE(YEAR($H11067),MONTH($H11067),1))</f>
        <v/>
      </c>
      <c r="L11067" s="0" t="str">
        <f aca="false">IF($A11067="","",INDEX(CARTAO_COMPRAS!$K:$K,INT((ROW()-2)/20)+2))</f>
        <v/>
      </c>
      <c r="M11067" s="0" t="str">
        <f aca="false">IF($A11067="","","Compra no cartão")</f>
        <v/>
      </c>
    </row>
    <row r="11068" customFormat="false" ht="13.5" hidden="false" customHeight="false" outlineLevel="0" collapsed="false">
      <c r="A11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8" s="0" t="str">
        <f aca="false">IF($A11068="","",INDEX(CARTAO_COMPRAS!$C:$C,INT((ROW()-2)/20)+2))</f>
        <v/>
      </c>
      <c r="C11068" s="0" t="str">
        <f aca="false">IF($A11068="","",INDEX(CARTAO_COMPRAS!$D:$D,INT((ROW()-2)/20)+2))</f>
        <v/>
      </c>
      <c r="D11068" s="0" t="str">
        <f aca="false">IF($A11068="","",INDEX(CARTAO_COMPRAS!$E:$E,INT((ROW()-2)/20)+2))</f>
        <v/>
      </c>
      <c r="E11068" s="0" t="str">
        <f aca="false">IF($A11068="","",INDEX(CARTAO_COMPRAS!$H:$H,INT((ROW()-2)/20)+2)+MOD(ROW()-2,20))</f>
        <v/>
      </c>
      <c r="F11068" s="0" t="str">
        <f aca="false">IF($A11068="","",INDEX(CARTAO_COMPRAS!$G:$G,INT((ROW()-2)/20)+2))</f>
        <v/>
      </c>
      <c r="G11068" s="5" t="str">
        <f aca="false">IF($A11068="","",INDEX(CARTAO_COMPRAS!$I:$I,INT((ROW()-2)/20)+2))</f>
        <v/>
      </c>
      <c r="H11068" s="4" t="str">
        <f aca="false">IF($A11068="","",EDATE(INDEX(CARTAO_COMPRAS!$J:$J,INT((ROW()-2)/20)+2),MOD(ROW()-2,20)))</f>
        <v/>
      </c>
      <c r="I11068" s="4" t="str">
        <f aca="false">IF($H11068="","",$H11068-WEEKDAY($H11068,2)+1)</f>
        <v/>
      </c>
      <c r="J11068" s="4" t="str">
        <f aca="false">IF($I11068="","",$I11068+6)</f>
        <v/>
      </c>
      <c r="K11068" s="6" t="str">
        <f aca="false">IF($H11068="","",DATE(YEAR($H11068),MONTH($H11068),1))</f>
        <v/>
      </c>
      <c r="L11068" s="0" t="str">
        <f aca="false">IF($A11068="","",INDEX(CARTAO_COMPRAS!$K:$K,INT((ROW()-2)/20)+2))</f>
        <v/>
      </c>
      <c r="M11068" s="0" t="str">
        <f aca="false">IF($A11068="","","Compra no cartão")</f>
        <v/>
      </c>
    </row>
    <row r="11069" customFormat="false" ht="13.5" hidden="false" customHeight="false" outlineLevel="0" collapsed="false">
      <c r="A11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69" s="0" t="str">
        <f aca="false">IF($A11069="","",INDEX(CARTAO_COMPRAS!$C:$C,INT((ROW()-2)/20)+2))</f>
        <v/>
      </c>
      <c r="C11069" s="0" t="str">
        <f aca="false">IF($A11069="","",INDEX(CARTAO_COMPRAS!$D:$D,INT((ROW()-2)/20)+2))</f>
        <v/>
      </c>
      <c r="D11069" s="0" t="str">
        <f aca="false">IF($A11069="","",INDEX(CARTAO_COMPRAS!$E:$E,INT((ROW()-2)/20)+2))</f>
        <v/>
      </c>
      <c r="E11069" s="0" t="str">
        <f aca="false">IF($A11069="","",INDEX(CARTAO_COMPRAS!$H:$H,INT((ROW()-2)/20)+2)+MOD(ROW()-2,20))</f>
        <v/>
      </c>
      <c r="F11069" s="0" t="str">
        <f aca="false">IF($A11069="","",INDEX(CARTAO_COMPRAS!$G:$G,INT((ROW()-2)/20)+2))</f>
        <v/>
      </c>
      <c r="G11069" s="5" t="str">
        <f aca="false">IF($A11069="","",INDEX(CARTAO_COMPRAS!$I:$I,INT((ROW()-2)/20)+2))</f>
        <v/>
      </c>
      <c r="H11069" s="4" t="str">
        <f aca="false">IF($A11069="","",EDATE(INDEX(CARTAO_COMPRAS!$J:$J,INT((ROW()-2)/20)+2),MOD(ROW()-2,20)))</f>
        <v/>
      </c>
      <c r="I11069" s="4" t="str">
        <f aca="false">IF($H11069="","",$H11069-WEEKDAY($H11069,2)+1)</f>
        <v/>
      </c>
      <c r="J11069" s="4" t="str">
        <f aca="false">IF($I11069="","",$I11069+6)</f>
        <v/>
      </c>
      <c r="K11069" s="6" t="str">
        <f aca="false">IF($H11069="","",DATE(YEAR($H11069),MONTH($H11069),1))</f>
        <v/>
      </c>
      <c r="L11069" s="0" t="str">
        <f aca="false">IF($A11069="","",INDEX(CARTAO_COMPRAS!$K:$K,INT((ROW()-2)/20)+2))</f>
        <v/>
      </c>
      <c r="M11069" s="0" t="str">
        <f aca="false">IF($A11069="","","Compra no cartão")</f>
        <v/>
      </c>
    </row>
    <row r="11070" customFormat="false" ht="13.5" hidden="false" customHeight="false" outlineLevel="0" collapsed="false">
      <c r="A11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0" s="0" t="str">
        <f aca="false">IF($A11070="","",INDEX(CARTAO_COMPRAS!$C:$C,INT((ROW()-2)/20)+2))</f>
        <v/>
      </c>
      <c r="C11070" s="0" t="str">
        <f aca="false">IF($A11070="","",INDEX(CARTAO_COMPRAS!$D:$D,INT((ROW()-2)/20)+2))</f>
        <v/>
      </c>
      <c r="D11070" s="0" t="str">
        <f aca="false">IF($A11070="","",INDEX(CARTAO_COMPRAS!$E:$E,INT((ROW()-2)/20)+2))</f>
        <v/>
      </c>
      <c r="E11070" s="0" t="str">
        <f aca="false">IF($A11070="","",INDEX(CARTAO_COMPRAS!$H:$H,INT((ROW()-2)/20)+2)+MOD(ROW()-2,20))</f>
        <v/>
      </c>
      <c r="F11070" s="0" t="str">
        <f aca="false">IF($A11070="","",INDEX(CARTAO_COMPRAS!$G:$G,INT((ROW()-2)/20)+2))</f>
        <v/>
      </c>
      <c r="G11070" s="5" t="str">
        <f aca="false">IF($A11070="","",INDEX(CARTAO_COMPRAS!$I:$I,INT((ROW()-2)/20)+2))</f>
        <v/>
      </c>
      <c r="H11070" s="4" t="str">
        <f aca="false">IF($A11070="","",EDATE(INDEX(CARTAO_COMPRAS!$J:$J,INT((ROW()-2)/20)+2),MOD(ROW()-2,20)))</f>
        <v/>
      </c>
      <c r="I11070" s="4" t="str">
        <f aca="false">IF($H11070="","",$H11070-WEEKDAY($H11070,2)+1)</f>
        <v/>
      </c>
      <c r="J11070" s="4" t="str">
        <f aca="false">IF($I11070="","",$I11070+6)</f>
        <v/>
      </c>
      <c r="K11070" s="6" t="str">
        <f aca="false">IF($H11070="","",DATE(YEAR($H11070),MONTH($H11070),1))</f>
        <v/>
      </c>
      <c r="L11070" s="0" t="str">
        <f aca="false">IF($A11070="","",INDEX(CARTAO_COMPRAS!$K:$K,INT((ROW()-2)/20)+2))</f>
        <v/>
      </c>
      <c r="M11070" s="0" t="str">
        <f aca="false">IF($A11070="","","Compra no cartão")</f>
        <v/>
      </c>
    </row>
    <row r="11071" customFormat="false" ht="13.5" hidden="false" customHeight="false" outlineLevel="0" collapsed="false">
      <c r="A11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1" s="0" t="str">
        <f aca="false">IF($A11071="","",INDEX(CARTAO_COMPRAS!$C:$C,INT((ROW()-2)/20)+2))</f>
        <v/>
      </c>
      <c r="C11071" s="0" t="str">
        <f aca="false">IF($A11071="","",INDEX(CARTAO_COMPRAS!$D:$D,INT((ROW()-2)/20)+2))</f>
        <v/>
      </c>
      <c r="D11071" s="0" t="str">
        <f aca="false">IF($A11071="","",INDEX(CARTAO_COMPRAS!$E:$E,INT((ROW()-2)/20)+2))</f>
        <v/>
      </c>
      <c r="E11071" s="0" t="str">
        <f aca="false">IF($A11071="","",INDEX(CARTAO_COMPRAS!$H:$H,INT((ROW()-2)/20)+2)+MOD(ROW()-2,20))</f>
        <v/>
      </c>
      <c r="F11071" s="0" t="str">
        <f aca="false">IF($A11071="","",INDEX(CARTAO_COMPRAS!$G:$G,INT((ROW()-2)/20)+2))</f>
        <v/>
      </c>
      <c r="G11071" s="5" t="str">
        <f aca="false">IF($A11071="","",INDEX(CARTAO_COMPRAS!$I:$I,INT((ROW()-2)/20)+2))</f>
        <v/>
      </c>
      <c r="H11071" s="4" t="str">
        <f aca="false">IF($A11071="","",EDATE(INDEX(CARTAO_COMPRAS!$J:$J,INT((ROW()-2)/20)+2),MOD(ROW()-2,20)))</f>
        <v/>
      </c>
      <c r="I11071" s="4" t="str">
        <f aca="false">IF($H11071="","",$H11071-WEEKDAY($H11071,2)+1)</f>
        <v/>
      </c>
      <c r="J11071" s="4" t="str">
        <f aca="false">IF($I11071="","",$I11071+6)</f>
        <v/>
      </c>
      <c r="K11071" s="6" t="str">
        <f aca="false">IF($H11071="","",DATE(YEAR($H11071),MONTH($H11071),1))</f>
        <v/>
      </c>
      <c r="L11071" s="0" t="str">
        <f aca="false">IF($A11071="","",INDEX(CARTAO_COMPRAS!$K:$K,INT((ROW()-2)/20)+2))</f>
        <v/>
      </c>
      <c r="M11071" s="0" t="str">
        <f aca="false">IF($A11071="","","Compra no cartão")</f>
        <v/>
      </c>
    </row>
    <row r="11072" customFormat="false" ht="13.5" hidden="false" customHeight="false" outlineLevel="0" collapsed="false">
      <c r="A11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2" s="0" t="str">
        <f aca="false">IF($A11072="","",INDEX(CARTAO_COMPRAS!$C:$C,INT((ROW()-2)/20)+2))</f>
        <v/>
      </c>
      <c r="C11072" s="0" t="str">
        <f aca="false">IF($A11072="","",INDEX(CARTAO_COMPRAS!$D:$D,INT((ROW()-2)/20)+2))</f>
        <v/>
      </c>
      <c r="D11072" s="0" t="str">
        <f aca="false">IF($A11072="","",INDEX(CARTAO_COMPRAS!$E:$E,INT((ROW()-2)/20)+2))</f>
        <v/>
      </c>
      <c r="E11072" s="0" t="str">
        <f aca="false">IF($A11072="","",INDEX(CARTAO_COMPRAS!$H:$H,INT((ROW()-2)/20)+2)+MOD(ROW()-2,20))</f>
        <v/>
      </c>
      <c r="F11072" s="0" t="str">
        <f aca="false">IF($A11072="","",INDEX(CARTAO_COMPRAS!$G:$G,INT((ROW()-2)/20)+2))</f>
        <v/>
      </c>
      <c r="G11072" s="5" t="str">
        <f aca="false">IF($A11072="","",INDEX(CARTAO_COMPRAS!$I:$I,INT((ROW()-2)/20)+2))</f>
        <v/>
      </c>
      <c r="H11072" s="4" t="str">
        <f aca="false">IF($A11072="","",EDATE(INDEX(CARTAO_COMPRAS!$J:$J,INT((ROW()-2)/20)+2),MOD(ROW()-2,20)))</f>
        <v/>
      </c>
      <c r="I11072" s="4" t="str">
        <f aca="false">IF($H11072="","",$H11072-WEEKDAY($H11072,2)+1)</f>
        <v/>
      </c>
      <c r="J11072" s="4" t="str">
        <f aca="false">IF($I11072="","",$I11072+6)</f>
        <v/>
      </c>
      <c r="K11072" s="6" t="str">
        <f aca="false">IF($H11072="","",DATE(YEAR($H11072),MONTH($H11072),1))</f>
        <v/>
      </c>
      <c r="L11072" s="0" t="str">
        <f aca="false">IF($A11072="","",INDEX(CARTAO_COMPRAS!$K:$K,INT((ROW()-2)/20)+2))</f>
        <v/>
      </c>
      <c r="M11072" s="0" t="str">
        <f aca="false">IF($A11072="","","Compra no cartão")</f>
        <v/>
      </c>
    </row>
    <row r="11073" customFormat="false" ht="13.5" hidden="false" customHeight="false" outlineLevel="0" collapsed="false">
      <c r="A11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3" s="0" t="str">
        <f aca="false">IF($A11073="","",INDEX(CARTAO_COMPRAS!$C:$C,INT((ROW()-2)/20)+2))</f>
        <v/>
      </c>
      <c r="C11073" s="0" t="str">
        <f aca="false">IF($A11073="","",INDEX(CARTAO_COMPRAS!$D:$D,INT((ROW()-2)/20)+2))</f>
        <v/>
      </c>
      <c r="D11073" s="0" t="str">
        <f aca="false">IF($A11073="","",INDEX(CARTAO_COMPRAS!$E:$E,INT((ROW()-2)/20)+2))</f>
        <v/>
      </c>
      <c r="E11073" s="0" t="str">
        <f aca="false">IF($A11073="","",INDEX(CARTAO_COMPRAS!$H:$H,INT((ROW()-2)/20)+2)+MOD(ROW()-2,20))</f>
        <v/>
      </c>
      <c r="F11073" s="0" t="str">
        <f aca="false">IF($A11073="","",INDEX(CARTAO_COMPRAS!$G:$G,INT((ROW()-2)/20)+2))</f>
        <v/>
      </c>
      <c r="G11073" s="5" t="str">
        <f aca="false">IF($A11073="","",INDEX(CARTAO_COMPRAS!$I:$I,INT((ROW()-2)/20)+2))</f>
        <v/>
      </c>
      <c r="H11073" s="4" t="str">
        <f aca="false">IF($A11073="","",EDATE(INDEX(CARTAO_COMPRAS!$J:$J,INT((ROW()-2)/20)+2),MOD(ROW()-2,20)))</f>
        <v/>
      </c>
      <c r="I11073" s="4" t="str">
        <f aca="false">IF($H11073="","",$H11073-WEEKDAY($H11073,2)+1)</f>
        <v/>
      </c>
      <c r="J11073" s="4" t="str">
        <f aca="false">IF($I11073="","",$I11073+6)</f>
        <v/>
      </c>
      <c r="K11073" s="6" t="str">
        <f aca="false">IF($H11073="","",DATE(YEAR($H11073),MONTH($H11073),1))</f>
        <v/>
      </c>
      <c r="L11073" s="0" t="str">
        <f aca="false">IF($A11073="","",INDEX(CARTAO_COMPRAS!$K:$K,INT((ROW()-2)/20)+2))</f>
        <v/>
      </c>
      <c r="M11073" s="0" t="str">
        <f aca="false">IF($A11073="","","Compra no cartão")</f>
        <v/>
      </c>
    </row>
    <row r="11074" customFormat="false" ht="13.5" hidden="false" customHeight="false" outlineLevel="0" collapsed="false">
      <c r="A11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4" s="0" t="str">
        <f aca="false">IF($A11074="","",INDEX(CARTAO_COMPRAS!$C:$C,INT((ROW()-2)/20)+2))</f>
        <v/>
      </c>
      <c r="C11074" s="0" t="str">
        <f aca="false">IF($A11074="","",INDEX(CARTAO_COMPRAS!$D:$D,INT((ROW()-2)/20)+2))</f>
        <v/>
      </c>
      <c r="D11074" s="0" t="str">
        <f aca="false">IF($A11074="","",INDEX(CARTAO_COMPRAS!$E:$E,INT((ROW()-2)/20)+2))</f>
        <v/>
      </c>
      <c r="E11074" s="0" t="str">
        <f aca="false">IF($A11074="","",INDEX(CARTAO_COMPRAS!$H:$H,INT((ROW()-2)/20)+2)+MOD(ROW()-2,20))</f>
        <v/>
      </c>
      <c r="F11074" s="0" t="str">
        <f aca="false">IF($A11074="","",INDEX(CARTAO_COMPRAS!$G:$G,INT((ROW()-2)/20)+2))</f>
        <v/>
      </c>
      <c r="G11074" s="5" t="str">
        <f aca="false">IF($A11074="","",INDEX(CARTAO_COMPRAS!$I:$I,INT((ROW()-2)/20)+2))</f>
        <v/>
      </c>
      <c r="H11074" s="4" t="str">
        <f aca="false">IF($A11074="","",EDATE(INDEX(CARTAO_COMPRAS!$J:$J,INT((ROW()-2)/20)+2),MOD(ROW()-2,20)))</f>
        <v/>
      </c>
      <c r="I11074" s="4" t="str">
        <f aca="false">IF($H11074="","",$H11074-WEEKDAY($H11074,2)+1)</f>
        <v/>
      </c>
      <c r="J11074" s="4" t="str">
        <f aca="false">IF($I11074="","",$I11074+6)</f>
        <v/>
      </c>
      <c r="K11074" s="6" t="str">
        <f aca="false">IF($H11074="","",DATE(YEAR($H11074),MONTH($H11074),1))</f>
        <v/>
      </c>
      <c r="L11074" s="0" t="str">
        <f aca="false">IF($A11074="","",INDEX(CARTAO_COMPRAS!$K:$K,INT((ROW()-2)/20)+2))</f>
        <v/>
      </c>
      <c r="M11074" s="0" t="str">
        <f aca="false">IF($A11074="","","Compra no cartão")</f>
        <v/>
      </c>
    </row>
    <row r="11075" customFormat="false" ht="13.5" hidden="false" customHeight="false" outlineLevel="0" collapsed="false">
      <c r="A11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5" s="0" t="str">
        <f aca="false">IF($A11075="","",INDEX(CARTAO_COMPRAS!$C:$C,INT((ROW()-2)/20)+2))</f>
        <v/>
      </c>
      <c r="C11075" s="0" t="str">
        <f aca="false">IF($A11075="","",INDEX(CARTAO_COMPRAS!$D:$D,INT((ROW()-2)/20)+2))</f>
        <v/>
      </c>
      <c r="D11075" s="0" t="str">
        <f aca="false">IF($A11075="","",INDEX(CARTAO_COMPRAS!$E:$E,INT((ROW()-2)/20)+2))</f>
        <v/>
      </c>
      <c r="E11075" s="0" t="str">
        <f aca="false">IF($A11075="","",INDEX(CARTAO_COMPRAS!$H:$H,INT((ROW()-2)/20)+2)+MOD(ROW()-2,20))</f>
        <v/>
      </c>
      <c r="F11075" s="0" t="str">
        <f aca="false">IF($A11075="","",INDEX(CARTAO_COMPRAS!$G:$G,INT((ROW()-2)/20)+2))</f>
        <v/>
      </c>
      <c r="G11075" s="5" t="str">
        <f aca="false">IF($A11075="","",INDEX(CARTAO_COMPRAS!$I:$I,INT((ROW()-2)/20)+2))</f>
        <v/>
      </c>
      <c r="H11075" s="4" t="str">
        <f aca="false">IF($A11075="","",EDATE(INDEX(CARTAO_COMPRAS!$J:$J,INT((ROW()-2)/20)+2),MOD(ROW()-2,20)))</f>
        <v/>
      </c>
      <c r="I11075" s="4" t="str">
        <f aca="false">IF($H11075="","",$H11075-WEEKDAY($H11075,2)+1)</f>
        <v/>
      </c>
      <c r="J11075" s="4" t="str">
        <f aca="false">IF($I11075="","",$I11075+6)</f>
        <v/>
      </c>
      <c r="K11075" s="6" t="str">
        <f aca="false">IF($H11075="","",DATE(YEAR($H11075),MONTH($H11075),1))</f>
        <v/>
      </c>
      <c r="L11075" s="0" t="str">
        <f aca="false">IF($A11075="","",INDEX(CARTAO_COMPRAS!$K:$K,INT((ROW()-2)/20)+2))</f>
        <v/>
      </c>
      <c r="M11075" s="0" t="str">
        <f aca="false">IF($A11075="","","Compra no cartão")</f>
        <v/>
      </c>
    </row>
    <row r="11076" customFormat="false" ht="13.5" hidden="false" customHeight="false" outlineLevel="0" collapsed="false">
      <c r="A11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6" s="0" t="str">
        <f aca="false">IF($A11076="","",INDEX(CARTAO_COMPRAS!$C:$C,INT((ROW()-2)/20)+2))</f>
        <v/>
      </c>
      <c r="C11076" s="0" t="str">
        <f aca="false">IF($A11076="","",INDEX(CARTAO_COMPRAS!$D:$D,INT((ROW()-2)/20)+2))</f>
        <v/>
      </c>
      <c r="D11076" s="0" t="str">
        <f aca="false">IF($A11076="","",INDEX(CARTAO_COMPRAS!$E:$E,INT((ROW()-2)/20)+2))</f>
        <v/>
      </c>
      <c r="E11076" s="0" t="str">
        <f aca="false">IF($A11076="","",INDEX(CARTAO_COMPRAS!$H:$H,INT((ROW()-2)/20)+2)+MOD(ROW()-2,20))</f>
        <v/>
      </c>
      <c r="F11076" s="0" t="str">
        <f aca="false">IF($A11076="","",INDEX(CARTAO_COMPRAS!$G:$G,INT((ROW()-2)/20)+2))</f>
        <v/>
      </c>
      <c r="G11076" s="5" t="str">
        <f aca="false">IF($A11076="","",INDEX(CARTAO_COMPRAS!$I:$I,INT((ROW()-2)/20)+2))</f>
        <v/>
      </c>
      <c r="H11076" s="4" t="str">
        <f aca="false">IF($A11076="","",EDATE(INDEX(CARTAO_COMPRAS!$J:$J,INT((ROW()-2)/20)+2),MOD(ROW()-2,20)))</f>
        <v/>
      </c>
      <c r="I11076" s="4" t="str">
        <f aca="false">IF($H11076="","",$H11076-WEEKDAY($H11076,2)+1)</f>
        <v/>
      </c>
      <c r="J11076" s="4" t="str">
        <f aca="false">IF($I11076="","",$I11076+6)</f>
        <v/>
      </c>
      <c r="K11076" s="6" t="str">
        <f aca="false">IF($H11076="","",DATE(YEAR($H11076),MONTH($H11076),1))</f>
        <v/>
      </c>
      <c r="L11076" s="0" t="str">
        <f aca="false">IF($A11076="","",INDEX(CARTAO_COMPRAS!$K:$K,INT((ROW()-2)/20)+2))</f>
        <v/>
      </c>
      <c r="M11076" s="0" t="str">
        <f aca="false">IF($A11076="","","Compra no cartão")</f>
        <v/>
      </c>
    </row>
    <row r="11077" customFormat="false" ht="13.5" hidden="false" customHeight="false" outlineLevel="0" collapsed="false">
      <c r="A11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7" s="0" t="str">
        <f aca="false">IF($A11077="","",INDEX(CARTAO_COMPRAS!$C:$C,INT((ROW()-2)/20)+2))</f>
        <v/>
      </c>
      <c r="C11077" s="0" t="str">
        <f aca="false">IF($A11077="","",INDEX(CARTAO_COMPRAS!$D:$D,INT((ROW()-2)/20)+2))</f>
        <v/>
      </c>
      <c r="D11077" s="0" t="str">
        <f aca="false">IF($A11077="","",INDEX(CARTAO_COMPRAS!$E:$E,INT((ROW()-2)/20)+2))</f>
        <v/>
      </c>
      <c r="E11077" s="0" t="str">
        <f aca="false">IF($A11077="","",INDEX(CARTAO_COMPRAS!$H:$H,INT((ROW()-2)/20)+2)+MOD(ROW()-2,20))</f>
        <v/>
      </c>
      <c r="F11077" s="0" t="str">
        <f aca="false">IF($A11077="","",INDEX(CARTAO_COMPRAS!$G:$G,INT((ROW()-2)/20)+2))</f>
        <v/>
      </c>
      <c r="G11077" s="5" t="str">
        <f aca="false">IF($A11077="","",INDEX(CARTAO_COMPRAS!$I:$I,INT((ROW()-2)/20)+2))</f>
        <v/>
      </c>
      <c r="H11077" s="4" t="str">
        <f aca="false">IF($A11077="","",EDATE(INDEX(CARTAO_COMPRAS!$J:$J,INT((ROW()-2)/20)+2),MOD(ROW()-2,20)))</f>
        <v/>
      </c>
      <c r="I11077" s="4" t="str">
        <f aca="false">IF($H11077="","",$H11077-WEEKDAY($H11077,2)+1)</f>
        <v/>
      </c>
      <c r="J11077" s="4" t="str">
        <f aca="false">IF($I11077="","",$I11077+6)</f>
        <v/>
      </c>
      <c r="K11077" s="6" t="str">
        <f aca="false">IF($H11077="","",DATE(YEAR($H11077),MONTH($H11077),1))</f>
        <v/>
      </c>
      <c r="L11077" s="0" t="str">
        <f aca="false">IF($A11077="","",INDEX(CARTAO_COMPRAS!$K:$K,INT((ROW()-2)/20)+2))</f>
        <v/>
      </c>
      <c r="M11077" s="0" t="str">
        <f aca="false">IF($A11077="","","Compra no cartão")</f>
        <v/>
      </c>
    </row>
    <row r="11078" customFormat="false" ht="13.5" hidden="false" customHeight="false" outlineLevel="0" collapsed="false">
      <c r="A11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8" s="0" t="str">
        <f aca="false">IF($A11078="","",INDEX(CARTAO_COMPRAS!$C:$C,INT((ROW()-2)/20)+2))</f>
        <v/>
      </c>
      <c r="C11078" s="0" t="str">
        <f aca="false">IF($A11078="","",INDEX(CARTAO_COMPRAS!$D:$D,INT((ROW()-2)/20)+2))</f>
        <v/>
      </c>
      <c r="D11078" s="0" t="str">
        <f aca="false">IF($A11078="","",INDEX(CARTAO_COMPRAS!$E:$E,INT((ROW()-2)/20)+2))</f>
        <v/>
      </c>
      <c r="E11078" s="0" t="str">
        <f aca="false">IF($A11078="","",INDEX(CARTAO_COMPRAS!$H:$H,INT((ROW()-2)/20)+2)+MOD(ROW()-2,20))</f>
        <v/>
      </c>
      <c r="F11078" s="0" t="str">
        <f aca="false">IF($A11078="","",INDEX(CARTAO_COMPRAS!$G:$G,INT((ROW()-2)/20)+2))</f>
        <v/>
      </c>
      <c r="G11078" s="5" t="str">
        <f aca="false">IF($A11078="","",INDEX(CARTAO_COMPRAS!$I:$I,INT((ROW()-2)/20)+2))</f>
        <v/>
      </c>
      <c r="H11078" s="4" t="str">
        <f aca="false">IF($A11078="","",EDATE(INDEX(CARTAO_COMPRAS!$J:$J,INT((ROW()-2)/20)+2),MOD(ROW()-2,20)))</f>
        <v/>
      </c>
      <c r="I11078" s="4" t="str">
        <f aca="false">IF($H11078="","",$H11078-WEEKDAY($H11078,2)+1)</f>
        <v/>
      </c>
      <c r="J11078" s="4" t="str">
        <f aca="false">IF($I11078="","",$I11078+6)</f>
        <v/>
      </c>
      <c r="K11078" s="6" t="str">
        <f aca="false">IF($H11078="","",DATE(YEAR($H11078),MONTH($H11078),1))</f>
        <v/>
      </c>
      <c r="L11078" s="0" t="str">
        <f aca="false">IF($A11078="","",INDEX(CARTAO_COMPRAS!$K:$K,INT((ROW()-2)/20)+2))</f>
        <v/>
      </c>
      <c r="M11078" s="0" t="str">
        <f aca="false">IF($A11078="","","Compra no cartão")</f>
        <v/>
      </c>
    </row>
    <row r="11079" customFormat="false" ht="13.5" hidden="false" customHeight="false" outlineLevel="0" collapsed="false">
      <c r="A11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79" s="0" t="str">
        <f aca="false">IF($A11079="","",INDEX(CARTAO_COMPRAS!$C:$C,INT((ROW()-2)/20)+2))</f>
        <v/>
      </c>
      <c r="C11079" s="0" t="str">
        <f aca="false">IF($A11079="","",INDEX(CARTAO_COMPRAS!$D:$D,INT((ROW()-2)/20)+2))</f>
        <v/>
      </c>
      <c r="D11079" s="0" t="str">
        <f aca="false">IF($A11079="","",INDEX(CARTAO_COMPRAS!$E:$E,INT((ROW()-2)/20)+2))</f>
        <v/>
      </c>
      <c r="E11079" s="0" t="str">
        <f aca="false">IF($A11079="","",INDEX(CARTAO_COMPRAS!$H:$H,INT((ROW()-2)/20)+2)+MOD(ROW()-2,20))</f>
        <v/>
      </c>
      <c r="F11079" s="0" t="str">
        <f aca="false">IF($A11079="","",INDEX(CARTAO_COMPRAS!$G:$G,INT((ROW()-2)/20)+2))</f>
        <v/>
      </c>
      <c r="G11079" s="5" t="str">
        <f aca="false">IF($A11079="","",INDEX(CARTAO_COMPRAS!$I:$I,INT((ROW()-2)/20)+2))</f>
        <v/>
      </c>
      <c r="H11079" s="4" t="str">
        <f aca="false">IF($A11079="","",EDATE(INDEX(CARTAO_COMPRAS!$J:$J,INT((ROW()-2)/20)+2),MOD(ROW()-2,20)))</f>
        <v/>
      </c>
      <c r="I11079" s="4" t="str">
        <f aca="false">IF($H11079="","",$H11079-WEEKDAY($H11079,2)+1)</f>
        <v/>
      </c>
      <c r="J11079" s="4" t="str">
        <f aca="false">IF($I11079="","",$I11079+6)</f>
        <v/>
      </c>
      <c r="K11079" s="6" t="str">
        <f aca="false">IF($H11079="","",DATE(YEAR($H11079),MONTH($H11079),1))</f>
        <v/>
      </c>
      <c r="L11079" s="0" t="str">
        <f aca="false">IF($A11079="","",INDEX(CARTAO_COMPRAS!$K:$K,INT((ROW()-2)/20)+2))</f>
        <v/>
      </c>
      <c r="M11079" s="0" t="str">
        <f aca="false">IF($A11079="","","Compra no cartão")</f>
        <v/>
      </c>
    </row>
    <row r="11080" customFormat="false" ht="13.5" hidden="false" customHeight="false" outlineLevel="0" collapsed="false">
      <c r="A11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0" s="0" t="str">
        <f aca="false">IF($A11080="","",INDEX(CARTAO_COMPRAS!$C:$C,INT((ROW()-2)/20)+2))</f>
        <v/>
      </c>
      <c r="C11080" s="0" t="str">
        <f aca="false">IF($A11080="","",INDEX(CARTAO_COMPRAS!$D:$D,INT((ROW()-2)/20)+2))</f>
        <v/>
      </c>
      <c r="D11080" s="0" t="str">
        <f aca="false">IF($A11080="","",INDEX(CARTAO_COMPRAS!$E:$E,INT((ROW()-2)/20)+2))</f>
        <v/>
      </c>
      <c r="E11080" s="0" t="str">
        <f aca="false">IF($A11080="","",INDEX(CARTAO_COMPRAS!$H:$H,INT((ROW()-2)/20)+2)+MOD(ROW()-2,20))</f>
        <v/>
      </c>
      <c r="F11080" s="0" t="str">
        <f aca="false">IF($A11080="","",INDEX(CARTAO_COMPRAS!$G:$G,INT((ROW()-2)/20)+2))</f>
        <v/>
      </c>
      <c r="G11080" s="5" t="str">
        <f aca="false">IF($A11080="","",INDEX(CARTAO_COMPRAS!$I:$I,INT((ROW()-2)/20)+2))</f>
        <v/>
      </c>
      <c r="H11080" s="4" t="str">
        <f aca="false">IF($A11080="","",EDATE(INDEX(CARTAO_COMPRAS!$J:$J,INT((ROW()-2)/20)+2),MOD(ROW()-2,20)))</f>
        <v/>
      </c>
      <c r="I11080" s="4" t="str">
        <f aca="false">IF($H11080="","",$H11080-WEEKDAY($H11080,2)+1)</f>
        <v/>
      </c>
      <c r="J11080" s="4" t="str">
        <f aca="false">IF($I11080="","",$I11080+6)</f>
        <v/>
      </c>
      <c r="K11080" s="6" t="str">
        <f aca="false">IF($H11080="","",DATE(YEAR($H11080),MONTH($H11080),1))</f>
        <v/>
      </c>
      <c r="L11080" s="0" t="str">
        <f aca="false">IF($A11080="","",INDEX(CARTAO_COMPRAS!$K:$K,INT((ROW()-2)/20)+2))</f>
        <v/>
      </c>
      <c r="M11080" s="0" t="str">
        <f aca="false">IF($A11080="","","Compra no cartão")</f>
        <v/>
      </c>
    </row>
    <row r="11081" customFormat="false" ht="13.5" hidden="false" customHeight="false" outlineLevel="0" collapsed="false">
      <c r="A11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1" s="0" t="str">
        <f aca="false">IF($A11081="","",INDEX(CARTAO_COMPRAS!$C:$C,INT((ROW()-2)/20)+2))</f>
        <v/>
      </c>
      <c r="C11081" s="0" t="str">
        <f aca="false">IF($A11081="","",INDEX(CARTAO_COMPRAS!$D:$D,INT((ROW()-2)/20)+2))</f>
        <v/>
      </c>
      <c r="D11081" s="0" t="str">
        <f aca="false">IF($A11081="","",INDEX(CARTAO_COMPRAS!$E:$E,INT((ROW()-2)/20)+2))</f>
        <v/>
      </c>
      <c r="E11081" s="0" t="str">
        <f aca="false">IF($A11081="","",INDEX(CARTAO_COMPRAS!$H:$H,INT((ROW()-2)/20)+2)+MOD(ROW()-2,20))</f>
        <v/>
      </c>
      <c r="F11081" s="0" t="str">
        <f aca="false">IF($A11081="","",INDEX(CARTAO_COMPRAS!$G:$G,INT((ROW()-2)/20)+2))</f>
        <v/>
      </c>
      <c r="G11081" s="5" t="str">
        <f aca="false">IF($A11081="","",INDEX(CARTAO_COMPRAS!$I:$I,INT((ROW()-2)/20)+2))</f>
        <v/>
      </c>
      <c r="H11081" s="4" t="str">
        <f aca="false">IF($A11081="","",EDATE(INDEX(CARTAO_COMPRAS!$J:$J,INT((ROW()-2)/20)+2),MOD(ROW()-2,20)))</f>
        <v/>
      </c>
      <c r="I11081" s="4" t="str">
        <f aca="false">IF($H11081="","",$H11081-WEEKDAY($H11081,2)+1)</f>
        <v/>
      </c>
      <c r="J11081" s="4" t="str">
        <f aca="false">IF($I11081="","",$I11081+6)</f>
        <v/>
      </c>
      <c r="K11081" s="6" t="str">
        <f aca="false">IF($H11081="","",DATE(YEAR($H11081),MONTH($H11081),1))</f>
        <v/>
      </c>
      <c r="L11081" s="0" t="str">
        <f aca="false">IF($A11081="","",INDEX(CARTAO_COMPRAS!$K:$K,INT((ROW()-2)/20)+2))</f>
        <v/>
      </c>
      <c r="M11081" s="0" t="str">
        <f aca="false">IF($A11081="","","Compra no cartão")</f>
        <v/>
      </c>
    </row>
    <row r="11082" customFormat="false" ht="13.5" hidden="false" customHeight="false" outlineLevel="0" collapsed="false">
      <c r="A110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2" s="0" t="str">
        <f aca="false">IF($A11082="","",INDEX(CARTAO_COMPRAS!$C:$C,INT((ROW()-2)/20)+2))</f>
        <v/>
      </c>
      <c r="C11082" s="0" t="str">
        <f aca="false">IF($A11082="","",INDEX(CARTAO_COMPRAS!$D:$D,INT((ROW()-2)/20)+2))</f>
        <v/>
      </c>
      <c r="D11082" s="0" t="str">
        <f aca="false">IF($A11082="","",INDEX(CARTAO_COMPRAS!$E:$E,INT((ROW()-2)/20)+2))</f>
        <v/>
      </c>
      <c r="E11082" s="0" t="str">
        <f aca="false">IF($A11082="","",INDEX(CARTAO_COMPRAS!$H:$H,INT((ROW()-2)/20)+2)+MOD(ROW()-2,20))</f>
        <v/>
      </c>
      <c r="F11082" s="0" t="str">
        <f aca="false">IF($A11082="","",INDEX(CARTAO_COMPRAS!$G:$G,INT((ROW()-2)/20)+2))</f>
        <v/>
      </c>
      <c r="G11082" s="5" t="str">
        <f aca="false">IF($A11082="","",INDEX(CARTAO_COMPRAS!$I:$I,INT((ROW()-2)/20)+2))</f>
        <v/>
      </c>
      <c r="H11082" s="4" t="str">
        <f aca="false">IF($A11082="","",EDATE(INDEX(CARTAO_COMPRAS!$J:$J,INT((ROW()-2)/20)+2),MOD(ROW()-2,20)))</f>
        <v/>
      </c>
      <c r="I11082" s="4" t="str">
        <f aca="false">IF($H11082="","",$H11082-WEEKDAY($H11082,2)+1)</f>
        <v/>
      </c>
      <c r="J11082" s="4" t="str">
        <f aca="false">IF($I11082="","",$I11082+6)</f>
        <v/>
      </c>
      <c r="K11082" s="6" t="str">
        <f aca="false">IF($H11082="","",DATE(YEAR($H11082),MONTH($H11082),1))</f>
        <v/>
      </c>
      <c r="L11082" s="0" t="str">
        <f aca="false">IF($A11082="","",INDEX(CARTAO_COMPRAS!$K:$K,INT((ROW()-2)/20)+2))</f>
        <v/>
      </c>
      <c r="M11082" s="0" t="str">
        <f aca="false">IF($A11082="","","Compra no cartão")</f>
        <v/>
      </c>
    </row>
    <row r="11083" customFormat="false" ht="13.5" hidden="false" customHeight="false" outlineLevel="0" collapsed="false">
      <c r="A11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3" s="0" t="str">
        <f aca="false">IF($A11083="","",INDEX(CARTAO_COMPRAS!$C:$C,INT((ROW()-2)/20)+2))</f>
        <v/>
      </c>
      <c r="C11083" s="0" t="str">
        <f aca="false">IF($A11083="","",INDEX(CARTAO_COMPRAS!$D:$D,INT((ROW()-2)/20)+2))</f>
        <v/>
      </c>
      <c r="D11083" s="0" t="str">
        <f aca="false">IF($A11083="","",INDEX(CARTAO_COMPRAS!$E:$E,INT((ROW()-2)/20)+2))</f>
        <v/>
      </c>
      <c r="E11083" s="0" t="str">
        <f aca="false">IF($A11083="","",INDEX(CARTAO_COMPRAS!$H:$H,INT((ROW()-2)/20)+2)+MOD(ROW()-2,20))</f>
        <v/>
      </c>
      <c r="F11083" s="0" t="str">
        <f aca="false">IF($A11083="","",INDEX(CARTAO_COMPRAS!$G:$G,INT((ROW()-2)/20)+2))</f>
        <v/>
      </c>
      <c r="G11083" s="5" t="str">
        <f aca="false">IF($A11083="","",INDEX(CARTAO_COMPRAS!$I:$I,INT((ROW()-2)/20)+2))</f>
        <v/>
      </c>
      <c r="H11083" s="4" t="str">
        <f aca="false">IF($A11083="","",EDATE(INDEX(CARTAO_COMPRAS!$J:$J,INT((ROW()-2)/20)+2),MOD(ROW()-2,20)))</f>
        <v/>
      </c>
      <c r="I11083" s="4" t="str">
        <f aca="false">IF($H11083="","",$H11083-WEEKDAY($H11083,2)+1)</f>
        <v/>
      </c>
      <c r="J11083" s="4" t="str">
        <f aca="false">IF($I11083="","",$I11083+6)</f>
        <v/>
      </c>
      <c r="K11083" s="6" t="str">
        <f aca="false">IF($H11083="","",DATE(YEAR($H11083),MONTH($H11083),1))</f>
        <v/>
      </c>
      <c r="L11083" s="0" t="str">
        <f aca="false">IF($A11083="","",INDEX(CARTAO_COMPRAS!$K:$K,INT((ROW()-2)/20)+2))</f>
        <v/>
      </c>
      <c r="M11083" s="0" t="str">
        <f aca="false">IF($A11083="","","Compra no cartão")</f>
        <v/>
      </c>
    </row>
    <row r="11084" customFormat="false" ht="13.5" hidden="false" customHeight="false" outlineLevel="0" collapsed="false">
      <c r="A110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4" s="0" t="str">
        <f aca="false">IF($A11084="","",INDEX(CARTAO_COMPRAS!$C:$C,INT((ROW()-2)/20)+2))</f>
        <v/>
      </c>
      <c r="C11084" s="0" t="str">
        <f aca="false">IF($A11084="","",INDEX(CARTAO_COMPRAS!$D:$D,INT((ROW()-2)/20)+2))</f>
        <v/>
      </c>
      <c r="D11084" s="0" t="str">
        <f aca="false">IF($A11084="","",INDEX(CARTAO_COMPRAS!$E:$E,INT((ROW()-2)/20)+2))</f>
        <v/>
      </c>
      <c r="E11084" s="0" t="str">
        <f aca="false">IF($A11084="","",INDEX(CARTAO_COMPRAS!$H:$H,INT((ROW()-2)/20)+2)+MOD(ROW()-2,20))</f>
        <v/>
      </c>
      <c r="F11084" s="0" t="str">
        <f aca="false">IF($A11084="","",INDEX(CARTAO_COMPRAS!$G:$G,INT((ROW()-2)/20)+2))</f>
        <v/>
      </c>
      <c r="G11084" s="5" t="str">
        <f aca="false">IF($A11084="","",INDEX(CARTAO_COMPRAS!$I:$I,INT((ROW()-2)/20)+2))</f>
        <v/>
      </c>
      <c r="H11084" s="4" t="str">
        <f aca="false">IF($A11084="","",EDATE(INDEX(CARTAO_COMPRAS!$J:$J,INT((ROW()-2)/20)+2),MOD(ROW()-2,20)))</f>
        <v/>
      </c>
      <c r="I11084" s="4" t="str">
        <f aca="false">IF($H11084="","",$H11084-WEEKDAY($H11084,2)+1)</f>
        <v/>
      </c>
      <c r="J11084" s="4" t="str">
        <f aca="false">IF($I11084="","",$I11084+6)</f>
        <v/>
      </c>
      <c r="K11084" s="6" t="str">
        <f aca="false">IF($H11084="","",DATE(YEAR($H11084),MONTH($H11084),1))</f>
        <v/>
      </c>
      <c r="L11084" s="0" t="str">
        <f aca="false">IF($A11084="","",INDEX(CARTAO_COMPRAS!$K:$K,INT((ROW()-2)/20)+2))</f>
        <v/>
      </c>
      <c r="M11084" s="0" t="str">
        <f aca="false">IF($A11084="","","Compra no cartão")</f>
        <v/>
      </c>
    </row>
    <row r="11085" customFormat="false" ht="13.5" hidden="false" customHeight="false" outlineLevel="0" collapsed="false">
      <c r="A110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5" s="0" t="str">
        <f aca="false">IF($A11085="","",INDEX(CARTAO_COMPRAS!$C:$C,INT((ROW()-2)/20)+2))</f>
        <v/>
      </c>
      <c r="C11085" s="0" t="str">
        <f aca="false">IF($A11085="","",INDEX(CARTAO_COMPRAS!$D:$D,INT((ROW()-2)/20)+2))</f>
        <v/>
      </c>
      <c r="D11085" s="0" t="str">
        <f aca="false">IF($A11085="","",INDEX(CARTAO_COMPRAS!$E:$E,INT((ROW()-2)/20)+2))</f>
        <v/>
      </c>
      <c r="E11085" s="0" t="str">
        <f aca="false">IF($A11085="","",INDEX(CARTAO_COMPRAS!$H:$H,INT((ROW()-2)/20)+2)+MOD(ROW()-2,20))</f>
        <v/>
      </c>
      <c r="F11085" s="0" t="str">
        <f aca="false">IF($A11085="","",INDEX(CARTAO_COMPRAS!$G:$G,INT((ROW()-2)/20)+2))</f>
        <v/>
      </c>
      <c r="G11085" s="5" t="str">
        <f aca="false">IF($A11085="","",INDEX(CARTAO_COMPRAS!$I:$I,INT((ROW()-2)/20)+2))</f>
        <v/>
      </c>
      <c r="H11085" s="4" t="str">
        <f aca="false">IF($A11085="","",EDATE(INDEX(CARTAO_COMPRAS!$J:$J,INT((ROW()-2)/20)+2),MOD(ROW()-2,20)))</f>
        <v/>
      </c>
      <c r="I11085" s="4" t="str">
        <f aca="false">IF($H11085="","",$H11085-WEEKDAY($H11085,2)+1)</f>
        <v/>
      </c>
      <c r="J11085" s="4" t="str">
        <f aca="false">IF($I11085="","",$I11085+6)</f>
        <v/>
      </c>
      <c r="K11085" s="6" t="str">
        <f aca="false">IF($H11085="","",DATE(YEAR($H11085),MONTH($H11085),1))</f>
        <v/>
      </c>
      <c r="L11085" s="0" t="str">
        <f aca="false">IF($A11085="","",INDEX(CARTAO_COMPRAS!$K:$K,INT((ROW()-2)/20)+2))</f>
        <v/>
      </c>
      <c r="M11085" s="0" t="str">
        <f aca="false">IF($A11085="","","Compra no cartão")</f>
        <v/>
      </c>
    </row>
    <row r="11086" customFormat="false" ht="13.5" hidden="false" customHeight="false" outlineLevel="0" collapsed="false">
      <c r="A110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6" s="0" t="str">
        <f aca="false">IF($A11086="","",INDEX(CARTAO_COMPRAS!$C:$C,INT((ROW()-2)/20)+2))</f>
        <v/>
      </c>
      <c r="C11086" s="0" t="str">
        <f aca="false">IF($A11086="","",INDEX(CARTAO_COMPRAS!$D:$D,INT((ROW()-2)/20)+2))</f>
        <v/>
      </c>
      <c r="D11086" s="0" t="str">
        <f aca="false">IF($A11086="","",INDEX(CARTAO_COMPRAS!$E:$E,INT((ROW()-2)/20)+2))</f>
        <v/>
      </c>
      <c r="E11086" s="0" t="str">
        <f aca="false">IF($A11086="","",INDEX(CARTAO_COMPRAS!$H:$H,INT((ROW()-2)/20)+2)+MOD(ROW()-2,20))</f>
        <v/>
      </c>
      <c r="F11086" s="0" t="str">
        <f aca="false">IF($A11086="","",INDEX(CARTAO_COMPRAS!$G:$G,INT((ROW()-2)/20)+2))</f>
        <v/>
      </c>
      <c r="G11086" s="5" t="str">
        <f aca="false">IF($A11086="","",INDEX(CARTAO_COMPRAS!$I:$I,INT((ROW()-2)/20)+2))</f>
        <v/>
      </c>
      <c r="H11086" s="4" t="str">
        <f aca="false">IF($A11086="","",EDATE(INDEX(CARTAO_COMPRAS!$J:$J,INT((ROW()-2)/20)+2),MOD(ROW()-2,20)))</f>
        <v/>
      </c>
      <c r="I11086" s="4" t="str">
        <f aca="false">IF($H11086="","",$H11086-WEEKDAY($H11086,2)+1)</f>
        <v/>
      </c>
      <c r="J11086" s="4" t="str">
        <f aca="false">IF($I11086="","",$I11086+6)</f>
        <v/>
      </c>
      <c r="K11086" s="6" t="str">
        <f aca="false">IF($H11086="","",DATE(YEAR($H11086),MONTH($H11086),1))</f>
        <v/>
      </c>
      <c r="L11086" s="0" t="str">
        <f aca="false">IF($A11086="","",INDEX(CARTAO_COMPRAS!$K:$K,INT((ROW()-2)/20)+2))</f>
        <v/>
      </c>
      <c r="M11086" s="0" t="str">
        <f aca="false">IF($A11086="","","Compra no cartão")</f>
        <v/>
      </c>
    </row>
    <row r="11087" customFormat="false" ht="13.5" hidden="false" customHeight="false" outlineLevel="0" collapsed="false">
      <c r="A110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7" s="0" t="str">
        <f aca="false">IF($A11087="","",INDEX(CARTAO_COMPRAS!$C:$C,INT((ROW()-2)/20)+2))</f>
        <v/>
      </c>
      <c r="C11087" s="0" t="str">
        <f aca="false">IF($A11087="","",INDEX(CARTAO_COMPRAS!$D:$D,INT((ROW()-2)/20)+2))</f>
        <v/>
      </c>
      <c r="D11087" s="0" t="str">
        <f aca="false">IF($A11087="","",INDEX(CARTAO_COMPRAS!$E:$E,INT((ROW()-2)/20)+2))</f>
        <v/>
      </c>
      <c r="E11087" s="0" t="str">
        <f aca="false">IF($A11087="","",INDEX(CARTAO_COMPRAS!$H:$H,INT((ROW()-2)/20)+2)+MOD(ROW()-2,20))</f>
        <v/>
      </c>
      <c r="F11087" s="0" t="str">
        <f aca="false">IF($A11087="","",INDEX(CARTAO_COMPRAS!$G:$G,INT((ROW()-2)/20)+2))</f>
        <v/>
      </c>
      <c r="G11087" s="5" t="str">
        <f aca="false">IF($A11087="","",INDEX(CARTAO_COMPRAS!$I:$I,INT((ROW()-2)/20)+2))</f>
        <v/>
      </c>
      <c r="H11087" s="4" t="str">
        <f aca="false">IF($A11087="","",EDATE(INDEX(CARTAO_COMPRAS!$J:$J,INT((ROW()-2)/20)+2),MOD(ROW()-2,20)))</f>
        <v/>
      </c>
      <c r="I11087" s="4" t="str">
        <f aca="false">IF($H11087="","",$H11087-WEEKDAY($H11087,2)+1)</f>
        <v/>
      </c>
      <c r="J11087" s="4" t="str">
        <f aca="false">IF($I11087="","",$I11087+6)</f>
        <v/>
      </c>
      <c r="K11087" s="6" t="str">
        <f aca="false">IF($H11087="","",DATE(YEAR($H11087),MONTH($H11087),1))</f>
        <v/>
      </c>
      <c r="L11087" s="0" t="str">
        <f aca="false">IF($A11087="","",INDEX(CARTAO_COMPRAS!$K:$K,INT((ROW()-2)/20)+2))</f>
        <v/>
      </c>
      <c r="M11087" s="0" t="str">
        <f aca="false">IF($A11087="","","Compra no cartão")</f>
        <v/>
      </c>
    </row>
    <row r="11088" customFormat="false" ht="13.5" hidden="false" customHeight="false" outlineLevel="0" collapsed="false">
      <c r="A110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8" s="0" t="str">
        <f aca="false">IF($A11088="","",INDEX(CARTAO_COMPRAS!$C:$C,INT((ROW()-2)/20)+2))</f>
        <v/>
      </c>
      <c r="C11088" s="0" t="str">
        <f aca="false">IF($A11088="","",INDEX(CARTAO_COMPRAS!$D:$D,INT((ROW()-2)/20)+2))</f>
        <v/>
      </c>
      <c r="D11088" s="0" t="str">
        <f aca="false">IF($A11088="","",INDEX(CARTAO_COMPRAS!$E:$E,INT((ROW()-2)/20)+2))</f>
        <v/>
      </c>
      <c r="E11088" s="0" t="str">
        <f aca="false">IF($A11088="","",INDEX(CARTAO_COMPRAS!$H:$H,INT((ROW()-2)/20)+2)+MOD(ROW()-2,20))</f>
        <v/>
      </c>
      <c r="F11088" s="0" t="str">
        <f aca="false">IF($A11088="","",INDEX(CARTAO_COMPRAS!$G:$G,INT((ROW()-2)/20)+2))</f>
        <v/>
      </c>
      <c r="G11088" s="5" t="str">
        <f aca="false">IF($A11088="","",INDEX(CARTAO_COMPRAS!$I:$I,INT((ROW()-2)/20)+2))</f>
        <v/>
      </c>
      <c r="H11088" s="4" t="str">
        <f aca="false">IF($A11088="","",EDATE(INDEX(CARTAO_COMPRAS!$J:$J,INT((ROW()-2)/20)+2),MOD(ROW()-2,20)))</f>
        <v/>
      </c>
      <c r="I11088" s="4" t="str">
        <f aca="false">IF($H11088="","",$H11088-WEEKDAY($H11088,2)+1)</f>
        <v/>
      </c>
      <c r="J11088" s="4" t="str">
        <f aca="false">IF($I11088="","",$I11088+6)</f>
        <v/>
      </c>
      <c r="K11088" s="6" t="str">
        <f aca="false">IF($H11088="","",DATE(YEAR($H11088),MONTH($H11088),1))</f>
        <v/>
      </c>
      <c r="L11088" s="0" t="str">
        <f aca="false">IF($A11088="","",INDEX(CARTAO_COMPRAS!$K:$K,INT((ROW()-2)/20)+2))</f>
        <v/>
      </c>
      <c r="M11088" s="0" t="str">
        <f aca="false">IF($A11088="","","Compra no cartão")</f>
        <v/>
      </c>
    </row>
    <row r="11089" customFormat="false" ht="13.5" hidden="false" customHeight="false" outlineLevel="0" collapsed="false">
      <c r="A110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89" s="0" t="str">
        <f aca="false">IF($A11089="","",INDEX(CARTAO_COMPRAS!$C:$C,INT((ROW()-2)/20)+2))</f>
        <v/>
      </c>
      <c r="C11089" s="0" t="str">
        <f aca="false">IF($A11089="","",INDEX(CARTAO_COMPRAS!$D:$D,INT((ROW()-2)/20)+2))</f>
        <v/>
      </c>
      <c r="D11089" s="0" t="str">
        <f aca="false">IF($A11089="","",INDEX(CARTAO_COMPRAS!$E:$E,INT((ROW()-2)/20)+2))</f>
        <v/>
      </c>
      <c r="E11089" s="0" t="str">
        <f aca="false">IF($A11089="","",INDEX(CARTAO_COMPRAS!$H:$H,INT((ROW()-2)/20)+2)+MOD(ROW()-2,20))</f>
        <v/>
      </c>
      <c r="F11089" s="0" t="str">
        <f aca="false">IF($A11089="","",INDEX(CARTAO_COMPRAS!$G:$G,INT((ROW()-2)/20)+2))</f>
        <v/>
      </c>
      <c r="G11089" s="5" t="str">
        <f aca="false">IF($A11089="","",INDEX(CARTAO_COMPRAS!$I:$I,INT((ROW()-2)/20)+2))</f>
        <v/>
      </c>
      <c r="H11089" s="4" t="str">
        <f aca="false">IF($A11089="","",EDATE(INDEX(CARTAO_COMPRAS!$J:$J,INT((ROW()-2)/20)+2),MOD(ROW()-2,20)))</f>
        <v/>
      </c>
      <c r="I11089" s="4" t="str">
        <f aca="false">IF($H11089="","",$H11089-WEEKDAY($H11089,2)+1)</f>
        <v/>
      </c>
      <c r="J11089" s="4" t="str">
        <f aca="false">IF($I11089="","",$I11089+6)</f>
        <v/>
      </c>
      <c r="K11089" s="6" t="str">
        <f aca="false">IF($H11089="","",DATE(YEAR($H11089),MONTH($H11089),1))</f>
        <v/>
      </c>
      <c r="L11089" s="0" t="str">
        <f aca="false">IF($A11089="","",INDEX(CARTAO_COMPRAS!$K:$K,INT((ROW()-2)/20)+2))</f>
        <v/>
      </c>
      <c r="M11089" s="0" t="str">
        <f aca="false">IF($A11089="","","Compra no cartão")</f>
        <v/>
      </c>
    </row>
    <row r="11090" customFormat="false" ht="13.5" hidden="false" customHeight="false" outlineLevel="0" collapsed="false">
      <c r="A110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0" s="0" t="str">
        <f aca="false">IF($A11090="","",INDEX(CARTAO_COMPRAS!$C:$C,INT((ROW()-2)/20)+2))</f>
        <v/>
      </c>
      <c r="C11090" s="0" t="str">
        <f aca="false">IF($A11090="","",INDEX(CARTAO_COMPRAS!$D:$D,INT((ROW()-2)/20)+2))</f>
        <v/>
      </c>
      <c r="D11090" s="0" t="str">
        <f aca="false">IF($A11090="","",INDEX(CARTAO_COMPRAS!$E:$E,INT((ROW()-2)/20)+2))</f>
        <v/>
      </c>
      <c r="E11090" s="0" t="str">
        <f aca="false">IF($A11090="","",INDEX(CARTAO_COMPRAS!$H:$H,INT((ROW()-2)/20)+2)+MOD(ROW()-2,20))</f>
        <v/>
      </c>
      <c r="F11090" s="0" t="str">
        <f aca="false">IF($A11090="","",INDEX(CARTAO_COMPRAS!$G:$G,INT((ROW()-2)/20)+2))</f>
        <v/>
      </c>
      <c r="G11090" s="5" t="str">
        <f aca="false">IF($A11090="","",INDEX(CARTAO_COMPRAS!$I:$I,INT((ROW()-2)/20)+2))</f>
        <v/>
      </c>
      <c r="H11090" s="4" t="str">
        <f aca="false">IF($A11090="","",EDATE(INDEX(CARTAO_COMPRAS!$J:$J,INT((ROW()-2)/20)+2),MOD(ROW()-2,20)))</f>
        <v/>
      </c>
      <c r="I11090" s="4" t="str">
        <f aca="false">IF($H11090="","",$H11090-WEEKDAY($H11090,2)+1)</f>
        <v/>
      </c>
      <c r="J11090" s="4" t="str">
        <f aca="false">IF($I11090="","",$I11090+6)</f>
        <v/>
      </c>
      <c r="K11090" s="6" t="str">
        <f aca="false">IF($H11090="","",DATE(YEAR($H11090),MONTH($H11090),1))</f>
        <v/>
      </c>
      <c r="L11090" s="0" t="str">
        <f aca="false">IF($A11090="","",INDEX(CARTAO_COMPRAS!$K:$K,INT((ROW()-2)/20)+2))</f>
        <v/>
      </c>
      <c r="M11090" s="0" t="str">
        <f aca="false">IF($A11090="","","Compra no cartão")</f>
        <v/>
      </c>
    </row>
    <row r="11091" customFormat="false" ht="13.5" hidden="false" customHeight="false" outlineLevel="0" collapsed="false">
      <c r="A110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1" s="0" t="str">
        <f aca="false">IF($A11091="","",INDEX(CARTAO_COMPRAS!$C:$C,INT((ROW()-2)/20)+2))</f>
        <v/>
      </c>
      <c r="C11091" s="0" t="str">
        <f aca="false">IF($A11091="","",INDEX(CARTAO_COMPRAS!$D:$D,INT((ROW()-2)/20)+2))</f>
        <v/>
      </c>
      <c r="D11091" s="0" t="str">
        <f aca="false">IF($A11091="","",INDEX(CARTAO_COMPRAS!$E:$E,INT((ROW()-2)/20)+2))</f>
        <v/>
      </c>
      <c r="E11091" s="0" t="str">
        <f aca="false">IF($A11091="","",INDEX(CARTAO_COMPRAS!$H:$H,INT((ROW()-2)/20)+2)+MOD(ROW()-2,20))</f>
        <v/>
      </c>
      <c r="F11091" s="0" t="str">
        <f aca="false">IF($A11091="","",INDEX(CARTAO_COMPRAS!$G:$G,INT((ROW()-2)/20)+2))</f>
        <v/>
      </c>
      <c r="G11091" s="5" t="str">
        <f aca="false">IF($A11091="","",INDEX(CARTAO_COMPRAS!$I:$I,INT((ROW()-2)/20)+2))</f>
        <v/>
      </c>
      <c r="H11091" s="4" t="str">
        <f aca="false">IF($A11091="","",EDATE(INDEX(CARTAO_COMPRAS!$J:$J,INT((ROW()-2)/20)+2),MOD(ROW()-2,20)))</f>
        <v/>
      </c>
      <c r="I11091" s="4" t="str">
        <f aca="false">IF($H11091="","",$H11091-WEEKDAY($H11091,2)+1)</f>
        <v/>
      </c>
      <c r="J11091" s="4" t="str">
        <f aca="false">IF($I11091="","",$I11091+6)</f>
        <v/>
      </c>
      <c r="K11091" s="6" t="str">
        <f aca="false">IF($H11091="","",DATE(YEAR($H11091),MONTH($H11091),1))</f>
        <v/>
      </c>
      <c r="L11091" s="0" t="str">
        <f aca="false">IF($A11091="","",INDEX(CARTAO_COMPRAS!$K:$K,INT((ROW()-2)/20)+2))</f>
        <v/>
      </c>
      <c r="M11091" s="0" t="str">
        <f aca="false">IF($A11091="","","Compra no cartão")</f>
        <v/>
      </c>
    </row>
    <row r="11092" customFormat="false" ht="13.5" hidden="false" customHeight="false" outlineLevel="0" collapsed="false">
      <c r="A110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2" s="0" t="str">
        <f aca="false">IF($A11092="","",INDEX(CARTAO_COMPRAS!$C:$C,INT((ROW()-2)/20)+2))</f>
        <v/>
      </c>
      <c r="C11092" s="0" t="str">
        <f aca="false">IF($A11092="","",INDEX(CARTAO_COMPRAS!$D:$D,INT((ROW()-2)/20)+2))</f>
        <v/>
      </c>
      <c r="D11092" s="0" t="str">
        <f aca="false">IF($A11092="","",INDEX(CARTAO_COMPRAS!$E:$E,INT((ROW()-2)/20)+2))</f>
        <v/>
      </c>
      <c r="E11092" s="0" t="str">
        <f aca="false">IF($A11092="","",INDEX(CARTAO_COMPRAS!$H:$H,INT((ROW()-2)/20)+2)+MOD(ROW()-2,20))</f>
        <v/>
      </c>
      <c r="F11092" s="0" t="str">
        <f aca="false">IF($A11092="","",INDEX(CARTAO_COMPRAS!$G:$G,INT((ROW()-2)/20)+2))</f>
        <v/>
      </c>
      <c r="G11092" s="5" t="str">
        <f aca="false">IF($A11092="","",INDEX(CARTAO_COMPRAS!$I:$I,INT((ROW()-2)/20)+2))</f>
        <v/>
      </c>
      <c r="H11092" s="4" t="str">
        <f aca="false">IF($A11092="","",EDATE(INDEX(CARTAO_COMPRAS!$J:$J,INT((ROW()-2)/20)+2),MOD(ROW()-2,20)))</f>
        <v/>
      </c>
      <c r="I11092" s="4" t="str">
        <f aca="false">IF($H11092="","",$H11092-WEEKDAY($H11092,2)+1)</f>
        <v/>
      </c>
      <c r="J11092" s="4" t="str">
        <f aca="false">IF($I11092="","",$I11092+6)</f>
        <v/>
      </c>
      <c r="K11092" s="6" t="str">
        <f aca="false">IF($H11092="","",DATE(YEAR($H11092),MONTH($H11092),1))</f>
        <v/>
      </c>
      <c r="L11092" s="0" t="str">
        <f aca="false">IF($A11092="","",INDEX(CARTAO_COMPRAS!$K:$K,INT((ROW()-2)/20)+2))</f>
        <v/>
      </c>
      <c r="M11092" s="0" t="str">
        <f aca="false">IF($A11092="","","Compra no cartão")</f>
        <v/>
      </c>
    </row>
    <row r="11093" customFormat="false" ht="13.5" hidden="false" customHeight="false" outlineLevel="0" collapsed="false">
      <c r="A110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3" s="0" t="str">
        <f aca="false">IF($A11093="","",INDEX(CARTAO_COMPRAS!$C:$C,INT((ROW()-2)/20)+2))</f>
        <v/>
      </c>
      <c r="C11093" s="0" t="str">
        <f aca="false">IF($A11093="","",INDEX(CARTAO_COMPRAS!$D:$D,INT((ROW()-2)/20)+2))</f>
        <v/>
      </c>
      <c r="D11093" s="0" t="str">
        <f aca="false">IF($A11093="","",INDEX(CARTAO_COMPRAS!$E:$E,INT((ROW()-2)/20)+2))</f>
        <v/>
      </c>
      <c r="E11093" s="0" t="str">
        <f aca="false">IF($A11093="","",INDEX(CARTAO_COMPRAS!$H:$H,INT((ROW()-2)/20)+2)+MOD(ROW()-2,20))</f>
        <v/>
      </c>
      <c r="F11093" s="0" t="str">
        <f aca="false">IF($A11093="","",INDEX(CARTAO_COMPRAS!$G:$G,INT((ROW()-2)/20)+2))</f>
        <v/>
      </c>
      <c r="G11093" s="5" t="str">
        <f aca="false">IF($A11093="","",INDEX(CARTAO_COMPRAS!$I:$I,INT((ROW()-2)/20)+2))</f>
        <v/>
      </c>
      <c r="H11093" s="4" t="str">
        <f aca="false">IF($A11093="","",EDATE(INDEX(CARTAO_COMPRAS!$J:$J,INT((ROW()-2)/20)+2),MOD(ROW()-2,20)))</f>
        <v/>
      </c>
      <c r="I11093" s="4" t="str">
        <f aca="false">IF($H11093="","",$H11093-WEEKDAY($H11093,2)+1)</f>
        <v/>
      </c>
      <c r="J11093" s="4" t="str">
        <f aca="false">IF($I11093="","",$I11093+6)</f>
        <v/>
      </c>
      <c r="K11093" s="6" t="str">
        <f aca="false">IF($H11093="","",DATE(YEAR($H11093),MONTH($H11093),1))</f>
        <v/>
      </c>
      <c r="L11093" s="0" t="str">
        <f aca="false">IF($A11093="","",INDEX(CARTAO_COMPRAS!$K:$K,INT((ROW()-2)/20)+2))</f>
        <v/>
      </c>
      <c r="M11093" s="0" t="str">
        <f aca="false">IF($A11093="","","Compra no cartão")</f>
        <v/>
      </c>
    </row>
    <row r="11094" customFormat="false" ht="13.5" hidden="false" customHeight="false" outlineLevel="0" collapsed="false">
      <c r="A110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4" s="0" t="str">
        <f aca="false">IF($A11094="","",INDEX(CARTAO_COMPRAS!$C:$C,INT((ROW()-2)/20)+2))</f>
        <v/>
      </c>
      <c r="C11094" s="0" t="str">
        <f aca="false">IF($A11094="","",INDEX(CARTAO_COMPRAS!$D:$D,INT((ROW()-2)/20)+2))</f>
        <v/>
      </c>
      <c r="D11094" s="0" t="str">
        <f aca="false">IF($A11094="","",INDEX(CARTAO_COMPRAS!$E:$E,INT((ROW()-2)/20)+2))</f>
        <v/>
      </c>
      <c r="E11094" s="0" t="str">
        <f aca="false">IF($A11094="","",INDEX(CARTAO_COMPRAS!$H:$H,INT((ROW()-2)/20)+2)+MOD(ROW()-2,20))</f>
        <v/>
      </c>
      <c r="F11094" s="0" t="str">
        <f aca="false">IF($A11094="","",INDEX(CARTAO_COMPRAS!$G:$G,INT((ROW()-2)/20)+2))</f>
        <v/>
      </c>
      <c r="G11094" s="5" t="str">
        <f aca="false">IF($A11094="","",INDEX(CARTAO_COMPRAS!$I:$I,INT((ROW()-2)/20)+2))</f>
        <v/>
      </c>
      <c r="H11094" s="4" t="str">
        <f aca="false">IF($A11094="","",EDATE(INDEX(CARTAO_COMPRAS!$J:$J,INT((ROW()-2)/20)+2),MOD(ROW()-2,20)))</f>
        <v/>
      </c>
      <c r="I11094" s="4" t="str">
        <f aca="false">IF($H11094="","",$H11094-WEEKDAY($H11094,2)+1)</f>
        <v/>
      </c>
      <c r="J11094" s="4" t="str">
        <f aca="false">IF($I11094="","",$I11094+6)</f>
        <v/>
      </c>
      <c r="K11094" s="6" t="str">
        <f aca="false">IF($H11094="","",DATE(YEAR($H11094),MONTH($H11094),1))</f>
        <v/>
      </c>
      <c r="L11094" s="0" t="str">
        <f aca="false">IF($A11094="","",INDEX(CARTAO_COMPRAS!$K:$K,INT((ROW()-2)/20)+2))</f>
        <v/>
      </c>
      <c r="M11094" s="0" t="str">
        <f aca="false">IF($A11094="","","Compra no cartão")</f>
        <v/>
      </c>
    </row>
    <row r="11095" customFormat="false" ht="13.5" hidden="false" customHeight="false" outlineLevel="0" collapsed="false">
      <c r="A110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5" s="0" t="str">
        <f aca="false">IF($A11095="","",INDEX(CARTAO_COMPRAS!$C:$C,INT((ROW()-2)/20)+2))</f>
        <v/>
      </c>
      <c r="C11095" s="0" t="str">
        <f aca="false">IF($A11095="","",INDEX(CARTAO_COMPRAS!$D:$D,INT((ROW()-2)/20)+2))</f>
        <v/>
      </c>
      <c r="D11095" s="0" t="str">
        <f aca="false">IF($A11095="","",INDEX(CARTAO_COMPRAS!$E:$E,INT((ROW()-2)/20)+2))</f>
        <v/>
      </c>
      <c r="E11095" s="0" t="str">
        <f aca="false">IF($A11095="","",INDEX(CARTAO_COMPRAS!$H:$H,INT((ROW()-2)/20)+2)+MOD(ROW()-2,20))</f>
        <v/>
      </c>
      <c r="F11095" s="0" t="str">
        <f aca="false">IF($A11095="","",INDEX(CARTAO_COMPRAS!$G:$G,INT((ROW()-2)/20)+2))</f>
        <v/>
      </c>
      <c r="G11095" s="5" t="str">
        <f aca="false">IF($A11095="","",INDEX(CARTAO_COMPRAS!$I:$I,INT((ROW()-2)/20)+2))</f>
        <v/>
      </c>
      <c r="H11095" s="4" t="str">
        <f aca="false">IF($A11095="","",EDATE(INDEX(CARTAO_COMPRAS!$J:$J,INT((ROW()-2)/20)+2),MOD(ROW()-2,20)))</f>
        <v/>
      </c>
      <c r="I11095" s="4" t="str">
        <f aca="false">IF($H11095="","",$H11095-WEEKDAY($H11095,2)+1)</f>
        <v/>
      </c>
      <c r="J11095" s="4" t="str">
        <f aca="false">IF($I11095="","",$I11095+6)</f>
        <v/>
      </c>
      <c r="K11095" s="6" t="str">
        <f aca="false">IF($H11095="","",DATE(YEAR($H11095),MONTH($H11095),1))</f>
        <v/>
      </c>
      <c r="L11095" s="0" t="str">
        <f aca="false">IF($A11095="","",INDEX(CARTAO_COMPRAS!$K:$K,INT((ROW()-2)/20)+2))</f>
        <v/>
      </c>
      <c r="M11095" s="0" t="str">
        <f aca="false">IF($A11095="","","Compra no cartão")</f>
        <v/>
      </c>
    </row>
    <row r="11096" customFormat="false" ht="13.5" hidden="false" customHeight="false" outlineLevel="0" collapsed="false">
      <c r="A110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6" s="0" t="str">
        <f aca="false">IF($A11096="","",INDEX(CARTAO_COMPRAS!$C:$C,INT((ROW()-2)/20)+2))</f>
        <v/>
      </c>
      <c r="C11096" s="0" t="str">
        <f aca="false">IF($A11096="","",INDEX(CARTAO_COMPRAS!$D:$D,INT((ROW()-2)/20)+2))</f>
        <v/>
      </c>
      <c r="D11096" s="0" t="str">
        <f aca="false">IF($A11096="","",INDEX(CARTAO_COMPRAS!$E:$E,INT((ROW()-2)/20)+2))</f>
        <v/>
      </c>
      <c r="E11096" s="0" t="str">
        <f aca="false">IF($A11096="","",INDEX(CARTAO_COMPRAS!$H:$H,INT((ROW()-2)/20)+2)+MOD(ROW()-2,20))</f>
        <v/>
      </c>
      <c r="F11096" s="0" t="str">
        <f aca="false">IF($A11096="","",INDEX(CARTAO_COMPRAS!$G:$G,INT((ROW()-2)/20)+2))</f>
        <v/>
      </c>
      <c r="G11096" s="5" t="str">
        <f aca="false">IF($A11096="","",INDEX(CARTAO_COMPRAS!$I:$I,INT((ROW()-2)/20)+2))</f>
        <v/>
      </c>
      <c r="H11096" s="4" t="str">
        <f aca="false">IF($A11096="","",EDATE(INDEX(CARTAO_COMPRAS!$J:$J,INT((ROW()-2)/20)+2),MOD(ROW()-2,20)))</f>
        <v/>
      </c>
      <c r="I11096" s="4" t="str">
        <f aca="false">IF($H11096="","",$H11096-WEEKDAY($H11096,2)+1)</f>
        <v/>
      </c>
      <c r="J11096" s="4" t="str">
        <f aca="false">IF($I11096="","",$I11096+6)</f>
        <v/>
      </c>
      <c r="K11096" s="6" t="str">
        <f aca="false">IF($H11096="","",DATE(YEAR($H11096),MONTH($H11096),1))</f>
        <v/>
      </c>
      <c r="L11096" s="0" t="str">
        <f aca="false">IF($A11096="","",INDEX(CARTAO_COMPRAS!$K:$K,INT((ROW()-2)/20)+2))</f>
        <v/>
      </c>
      <c r="M11096" s="0" t="str">
        <f aca="false">IF($A11096="","","Compra no cartão")</f>
        <v/>
      </c>
    </row>
    <row r="11097" customFormat="false" ht="13.5" hidden="false" customHeight="false" outlineLevel="0" collapsed="false">
      <c r="A110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7" s="0" t="str">
        <f aca="false">IF($A11097="","",INDEX(CARTAO_COMPRAS!$C:$C,INT((ROW()-2)/20)+2))</f>
        <v/>
      </c>
      <c r="C11097" s="0" t="str">
        <f aca="false">IF($A11097="","",INDEX(CARTAO_COMPRAS!$D:$D,INT((ROW()-2)/20)+2))</f>
        <v/>
      </c>
      <c r="D11097" s="0" t="str">
        <f aca="false">IF($A11097="","",INDEX(CARTAO_COMPRAS!$E:$E,INT((ROW()-2)/20)+2))</f>
        <v/>
      </c>
      <c r="E11097" s="0" t="str">
        <f aca="false">IF($A11097="","",INDEX(CARTAO_COMPRAS!$H:$H,INT((ROW()-2)/20)+2)+MOD(ROW()-2,20))</f>
        <v/>
      </c>
      <c r="F11097" s="0" t="str">
        <f aca="false">IF($A11097="","",INDEX(CARTAO_COMPRAS!$G:$G,INT((ROW()-2)/20)+2))</f>
        <v/>
      </c>
      <c r="G11097" s="5" t="str">
        <f aca="false">IF($A11097="","",INDEX(CARTAO_COMPRAS!$I:$I,INT((ROW()-2)/20)+2))</f>
        <v/>
      </c>
      <c r="H11097" s="4" t="str">
        <f aca="false">IF($A11097="","",EDATE(INDEX(CARTAO_COMPRAS!$J:$J,INT((ROW()-2)/20)+2),MOD(ROW()-2,20)))</f>
        <v/>
      </c>
      <c r="I11097" s="4" t="str">
        <f aca="false">IF($H11097="","",$H11097-WEEKDAY($H11097,2)+1)</f>
        <v/>
      </c>
      <c r="J11097" s="4" t="str">
        <f aca="false">IF($I11097="","",$I11097+6)</f>
        <v/>
      </c>
      <c r="K11097" s="6" t="str">
        <f aca="false">IF($H11097="","",DATE(YEAR($H11097),MONTH($H11097),1))</f>
        <v/>
      </c>
      <c r="L11097" s="0" t="str">
        <f aca="false">IF($A11097="","",INDEX(CARTAO_COMPRAS!$K:$K,INT((ROW()-2)/20)+2))</f>
        <v/>
      </c>
      <c r="M11097" s="0" t="str">
        <f aca="false">IF($A11097="","","Compra no cartão")</f>
        <v/>
      </c>
    </row>
    <row r="11098" customFormat="false" ht="13.5" hidden="false" customHeight="false" outlineLevel="0" collapsed="false">
      <c r="A110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8" s="0" t="str">
        <f aca="false">IF($A11098="","",INDEX(CARTAO_COMPRAS!$C:$C,INT((ROW()-2)/20)+2))</f>
        <v/>
      </c>
      <c r="C11098" s="0" t="str">
        <f aca="false">IF($A11098="","",INDEX(CARTAO_COMPRAS!$D:$D,INT((ROW()-2)/20)+2))</f>
        <v/>
      </c>
      <c r="D11098" s="0" t="str">
        <f aca="false">IF($A11098="","",INDEX(CARTAO_COMPRAS!$E:$E,INT((ROW()-2)/20)+2))</f>
        <v/>
      </c>
      <c r="E11098" s="0" t="str">
        <f aca="false">IF($A11098="","",INDEX(CARTAO_COMPRAS!$H:$H,INT((ROW()-2)/20)+2)+MOD(ROW()-2,20))</f>
        <v/>
      </c>
      <c r="F11098" s="0" t="str">
        <f aca="false">IF($A11098="","",INDEX(CARTAO_COMPRAS!$G:$G,INT((ROW()-2)/20)+2))</f>
        <v/>
      </c>
      <c r="G11098" s="5" t="str">
        <f aca="false">IF($A11098="","",INDEX(CARTAO_COMPRAS!$I:$I,INT((ROW()-2)/20)+2))</f>
        <v/>
      </c>
      <c r="H11098" s="4" t="str">
        <f aca="false">IF($A11098="","",EDATE(INDEX(CARTAO_COMPRAS!$J:$J,INT((ROW()-2)/20)+2),MOD(ROW()-2,20)))</f>
        <v/>
      </c>
      <c r="I11098" s="4" t="str">
        <f aca="false">IF($H11098="","",$H11098-WEEKDAY($H11098,2)+1)</f>
        <v/>
      </c>
      <c r="J11098" s="4" t="str">
        <f aca="false">IF($I11098="","",$I11098+6)</f>
        <v/>
      </c>
      <c r="K11098" s="6" t="str">
        <f aca="false">IF($H11098="","",DATE(YEAR($H11098),MONTH($H11098),1))</f>
        <v/>
      </c>
      <c r="L11098" s="0" t="str">
        <f aca="false">IF($A11098="","",INDEX(CARTAO_COMPRAS!$K:$K,INT((ROW()-2)/20)+2))</f>
        <v/>
      </c>
      <c r="M11098" s="0" t="str">
        <f aca="false">IF($A11098="","","Compra no cartão")</f>
        <v/>
      </c>
    </row>
    <row r="11099" customFormat="false" ht="13.5" hidden="false" customHeight="false" outlineLevel="0" collapsed="false">
      <c r="A110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099" s="0" t="str">
        <f aca="false">IF($A11099="","",INDEX(CARTAO_COMPRAS!$C:$C,INT((ROW()-2)/20)+2))</f>
        <v/>
      </c>
      <c r="C11099" s="0" t="str">
        <f aca="false">IF($A11099="","",INDEX(CARTAO_COMPRAS!$D:$D,INT((ROW()-2)/20)+2))</f>
        <v/>
      </c>
      <c r="D11099" s="0" t="str">
        <f aca="false">IF($A11099="","",INDEX(CARTAO_COMPRAS!$E:$E,INT((ROW()-2)/20)+2))</f>
        <v/>
      </c>
      <c r="E11099" s="0" t="str">
        <f aca="false">IF($A11099="","",INDEX(CARTAO_COMPRAS!$H:$H,INT((ROW()-2)/20)+2)+MOD(ROW()-2,20))</f>
        <v/>
      </c>
      <c r="F11099" s="0" t="str">
        <f aca="false">IF($A11099="","",INDEX(CARTAO_COMPRAS!$G:$G,INT((ROW()-2)/20)+2))</f>
        <v/>
      </c>
      <c r="G11099" s="5" t="str">
        <f aca="false">IF($A11099="","",INDEX(CARTAO_COMPRAS!$I:$I,INT((ROW()-2)/20)+2))</f>
        <v/>
      </c>
      <c r="H11099" s="4" t="str">
        <f aca="false">IF($A11099="","",EDATE(INDEX(CARTAO_COMPRAS!$J:$J,INT((ROW()-2)/20)+2),MOD(ROW()-2,20)))</f>
        <v/>
      </c>
      <c r="I11099" s="4" t="str">
        <f aca="false">IF($H11099="","",$H11099-WEEKDAY($H11099,2)+1)</f>
        <v/>
      </c>
      <c r="J11099" s="4" t="str">
        <f aca="false">IF($I11099="","",$I11099+6)</f>
        <v/>
      </c>
      <c r="K11099" s="6" t="str">
        <f aca="false">IF($H11099="","",DATE(YEAR($H11099),MONTH($H11099),1))</f>
        <v/>
      </c>
      <c r="L11099" s="0" t="str">
        <f aca="false">IF($A11099="","",INDEX(CARTAO_COMPRAS!$K:$K,INT((ROW()-2)/20)+2))</f>
        <v/>
      </c>
      <c r="M11099" s="0" t="str">
        <f aca="false">IF($A11099="","","Compra no cartão")</f>
        <v/>
      </c>
    </row>
    <row r="11100" customFormat="false" ht="13.5" hidden="false" customHeight="false" outlineLevel="0" collapsed="false">
      <c r="A111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0" s="0" t="str">
        <f aca="false">IF($A11100="","",INDEX(CARTAO_COMPRAS!$C:$C,INT((ROW()-2)/20)+2))</f>
        <v/>
      </c>
      <c r="C11100" s="0" t="str">
        <f aca="false">IF($A11100="","",INDEX(CARTAO_COMPRAS!$D:$D,INT((ROW()-2)/20)+2))</f>
        <v/>
      </c>
      <c r="D11100" s="0" t="str">
        <f aca="false">IF($A11100="","",INDEX(CARTAO_COMPRAS!$E:$E,INT((ROW()-2)/20)+2))</f>
        <v/>
      </c>
      <c r="E11100" s="0" t="str">
        <f aca="false">IF($A11100="","",INDEX(CARTAO_COMPRAS!$H:$H,INT((ROW()-2)/20)+2)+MOD(ROW()-2,20))</f>
        <v/>
      </c>
      <c r="F11100" s="0" t="str">
        <f aca="false">IF($A11100="","",INDEX(CARTAO_COMPRAS!$G:$G,INT((ROW()-2)/20)+2))</f>
        <v/>
      </c>
      <c r="G11100" s="5" t="str">
        <f aca="false">IF($A11100="","",INDEX(CARTAO_COMPRAS!$I:$I,INT((ROW()-2)/20)+2))</f>
        <v/>
      </c>
      <c r="H11100" s="4" t="str">
        <f aca="false">IF($A11100="","",EDATE(INDEX(CARTAO_COMPRAS!$J:$J,INT((ROW()-2)/20)+2),MOD(ROW()-2,20)))</f>
        <v/>
      </c>
      <c r="I11100" s="4" t="str">
        <f aca="false">IF($H11100="","",$H11100-WEEKDAY($H11100,2)+1)</f>
        <v/>
      </c>
      <c r="J11100" s="4" t="str">
        <f aca="false">IF($I11100="","",$I11100+6)</f>
        <v/>
      </c>
      <c r="K11100" s="6" t="str">
        <f aca="false">IF($H11100="","",DATE(YEAR($H11100),MONTH($H11100),1))</f>
        <v/>
      </c>
      <c r="L11100" s="0" t="str">
        <f aca="false">IF($A11100="","",INDEX(CARTAO_COMPRAS!$K:$K,INT((ROW()-2)/20)+2))</f>
        <v/>
      </c>
      <c r="M11100" s="0" t="str">
        <f aca="false">IF($A11100="","","Compra no cartão")</f>
        <v/>
      </c>
    </row>
    <row r="11101" customFormat="false" ht="13.5" hidden="false" customHeight="false" outlineLevel="0" collapsed="false">
      <c r="A111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1" s="0" t="str">
        <f aca="false">IF($A11101="","",INDEX(CARTAO_COMPRAS!$C:$C,INT((ROW()-2)/20)+2))</f>
        <v/>
      </c>
      <c r="C11101" s="0" t="str">
        <f aca="false">IF($A11101="","",INDEX(CARTAO_COMPRAS!$D:$D,INT((ROW()-2)/20)+2))</f>
        <v/>
      </c>
      <c r="D11101" s="0" t="str">
        <f aca="false">IF($A11101="","",INDEX(CARTAO_COMPRAS!$E:$E,INT((ROW()-2)/20)+2))</f>
        <v/>
      </c>
      <c r="E11101" s="0" t="str">
        <f aca="false">IF($A11101="","",INDEX(CARTAO_COMPRAS!$H:$H,INT((ROW()-2)/20)+2)+MOD(ROW()-2,20))</f>
        <v/>
      </c>
      <c r="F11101" s="0" t="str">
        <f aca="false">IF($A11101="","",INDEX(CARTAO_COMPRAS!$G:$G,INT((ROW()-2)/20)+2))</f>
        <v/>
      </c>
      <c r="G11101" s="5" t="str">
        <f aca="false">IF($A11101="","",INDEX(CARTAO_COMPRAS!$I:$I,INT((ROW()-2)/20)+2))</f>
        <v/>
      </c>
      <c r="H11101" s="4" t="str">
        <f aca="false">IF($A11101="","",EDATE(INDEX(CARTAO_COMPRAS!$J:$J,INT((ROW()-2)/20)+2),MOD(ROW()-2,20)))</f>
        <v/>
      </c>
      <c r="I11101" s="4" t="str">
        <f aca="false">IF($H11101="","",$H11101-WEEKDAY($H11101,2)+1)</f>
        <v/>
      </c>
      <c r="J11101" s="4" t="str">
        <f aca="false">IF($I11101="","",$I11101+6)</f>
        <v/>
      </c>
      <c r="K11101" s="6" t="str">
        <f aca="false">IF($H11101="","",DATE(YEAR($H11101),MONTH($H11101),1))</f>
        <v/>
      </c>
      <c r="L11101" s="0" t="str">
        <f aca="false">IF($A11101="","",INDEX(CARTAO_COMPRAS!$K:$K,INT((ROW()-2)/20)+2))</f>
        <v/>
      </c>
      <c r="M11101" s="0" t="str">
        <f aca="false">IF($A11101="","","Compra no cartão")</f>
        <v/>
      </c>
    </row>
    <row r="11102" customFormat="false" ht="13.5" hidden="false" customHeight="false" outlineLevel="0" collapsed="false">
      <c r="A111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2" s="0" t="str">
        <f aca="false">IF($A11102="","",INDEX(CARTAO_COMPRAS!$C:$C,INT((ROW()-2)/20)+2))</f>
        <v/>
      </c>
      <c r="C11102" s="0" t="str">
        <f aca="false">IF($A11102="","",INDEX(CARTAO_COMPRAS!$D:$D,INT((ROW()-2)/20)+2))</f>
        <v/>
      </c>
      <c r="D11102" s="0" t="str">
        <f aca="false">IF($A11102="","",INDEX(CARTAO_COMPRAS!$E:$E,INT((ROW()-2)/20)+2))</f>
        <v/>
      </c>
      <c r="E11102" s="0" t="str">
        <f aca="false">IF($A11102="","",INDEX(CARTAO_COMPRAS!$H:$H,INT((ROW()-2)/20)+2)+MOD(ROW()-2,20))</f>
        <v/>
      </c>
      <c r="F11102" s="0" t="str">
        <f aca="false">IF($A11102="","",INDEX(CARTAO_COMPRAS!$G:$G,INT((ROW()-2)/20)+2))</f>
        <v/>
      </c>
      <c r="G11102" s="5" t="str">
        <f aca="false">IF($A11102="","",INDEX(CARTAO_COMPRAS!$I:$I,INT((ROW()-2)/20)+2))</f>
        <v/>
      </c>
      <c r="H11102" s="4" t="str">
        <f aca="false">IF($A11102="","",EDATE(INDEX(CARTAO_COMPRAS!$J:$J,INT((ROW()-2)/20)+2),MOD(ROW()-2,20)))</f>
        <v/>
      </c>
      <c r="I11102" s="4" t="str">
        <f aca="false">IF($H11102="","",$H11102-WEEKDAY($H11102,2)+1)</f>
        <v/>
      </c>
      <c r="J11102" s="4" t="str">
        <f aca="false">IF($I11102="","",$I11102+6)</f>
        <v/>
      </c>
      <c r="K11102" s="6" t="str">
        <f aca="false">IF($H11102="","",DATE(YEAR($H11102),MONTH($H11102),1))</f>
        <v/>
      </c>
      <c r="L11102" s="0" t="str">
        <f aca="false">IF($A11102="","",INDEX(CARTAO_COMPRAS!$K:$K,INT((ROW()-2)/20)+2))</f>
        <v/>
      </c>
      <c r="M11102" s="0" t="str">
        <f aca="false">IF($A11102="","","Compra no cartão")</f>
        <v/>
      </c>
    </row>
    <row r="11103" customFormat="false" ht="13.5" hidden="false" customHeight="false" outlineLevel="0" collapsed="false">
      <c r="A111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3" s="0" t="str">
        <f aca="false">IF($A11103="","",INDEX(CARTAO_COMPRAS!$C:$C,INT((ROW()-2)/20)+2))</f>
        <v/>
      </c>
      <c r="C11103" s="0" t="str">
        <f aca="false">IF($A11103="","",INDEX(CARTAO_COMPRAS!$D:$D,INT((ROW()-2)/20)+2))</f>
        <v/>
      </c>
      <c r="D11103" s="0" t="str">
        <f aca="false">IF($A11103="","",INDEX(CARTAO_COMPRAS!$E:$E,INT((ROW()-2)/20)+2))</f>
        <v/>
      </c>
      <c r="E11103" s="0" t="str">
        <f aca="false">IF($A11103="","",INDEX(CARTAO_COMPRAS!$H:$H,INT((ROW()-2)/20)+2)+MOD(ROW()-2,20))</f>
        <v/>
      </c>
      <c r="F11103" s="0" t="str">
        <f aca="false">IF($A11103="","",INDEX(CARTAO_COMPRAS!$G:$G,INT((ROW()-2)/20)+2))</f>
        <v/>
      </c>
      <c r="G11103" s="5" t="str">
        <f aca="false">IF($A11103="","",INDEX(CARTAO_COMPRAS!$I:$I,INT((ROW()-2)/20)+2))</f>
        <v/>
      </c>
      <c r="H11103" s="4" t="str">
        <f aca="false">IF($A11103="","",EDATE(INDEX(CARTAO_COMPRAS!$J:$J,INT((ROW()-2)/20)+2),MOD(ROW()-2,20)))</f>
        <v/>
      </c>
      <c r="I11103" s="4" t="str">
        <f aca="false">IF($H11103="","",$H11103-WEEKDAY($H11103,2)+1)</f>
        <v/>
      </c>
      <c r="J11103" s="4" t="str">
        <f aca="false">IF($I11103="","",$I11103+6)</f>
        <v/>
      </c>
      <c r="K11103" s="6" t="str">
        <f aca="false">IF($H11103="","",DATE(YEAR($H11103),MONTH($H11103),1))</f>
        <v/>
      </c>
      <c r="L11103" s="0" t="str">
        <f aca="false">IF($A11103="","",INDEX(CARTAO_COMPRAS!$K:$K,INT((ROW()-2)/20)+2))</f>
        <v/>
      </c>
      <c r="M11103" s="0" t="str">
        <f aca="false">IF($A11103="","","Compra no cartão")</f>
        <v/>
      </c>
    </row>
    <row r="11104" customFormat="false" ht="13.5" hidden="false" customHeight="false" outlineLevel="0" collapsed="false">
      <c r="A111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4" s="0" t="str">
        <f aca="false">IF($A11104="","",INDEX(CARTAO_COMPRAS!$C:$C,INT((ROW()-2)/20)+2))</f>
        <v/>
      </c>
      <c r="C11104" s="0" t="str">
        <f aca="false">IF($A11104="","",INDEX(CARTAO_COMPRAS!$D:$D,INT((ROW()-2)/20)+2))</f>
        <v/>
      </c>
      <c r="D11104" s="0" t="str">
        <f aca="false">IF($A11104="","",INDEX(CARTAO_COMPRAS!$E:$E,INT((ROW()-2)/20)+2))</f>
        <v/>
      </c>
      <c r="E11104" s="0" t="str">
        <f aca="false">IF($A11104="","",INDEX(CARTAO_COMPRAS!$H:$H,INT((ROW()-2)/20)+2)+MOD(ROW()-2,20))</f>
        <v/>
      </c>
      <c r="F11104" s="0" t="str">
        <f aca="false">IF($A11104="","",INDEX(CARTAO_COMPRAS!$G:$G,INT((ROW()-2)/20)+2))</f>
        <v/>
      </c>
      <c r="G11104" s="5" t="str">
        <f aca="false">IF($A11104="","",INDEX(CARTAO_COMPRAS!$I:$I,INT((ROW()-2)/20)+2))</f>
        <v/>
      </c>
      <c r="H11104" s="4" t="str">
        <f aca="false">IF($A11104="","",EDATE(INDEX(CARTAO_COMPRAS!$J:$J,INT((ROW()-2)/20)+2),MOD(ROW()-2,20)))</f>
        <v/>
      </c>
      <c r="I11104" s="4" t="str">
        <f aca="false">IF($H11104="","",$H11104-WEEKDAY($H11104,2)+1)</f>
        <v/>
      </c>
      <c r="J11104" s="4" t="str">
        <f aca="false">IF($I11104="","",$I11104+6)</f>
        <v/>
      </c>
      <c r="K11104" s="6" t="str">
        <f aca="false">IF($H11104="","",DATE(YEAR($H11104),MONTH($H11104),1))</f>
        <v/>
      </c>
      <c r="L11104" s="0" t="str">
        <f aca="false">IF($A11104="","",INDEX(CARTAO_COMPRAS!$K:$K,INT((ROW()-2)/20)+2))</f>
        <v/>
      </c>
      <c r="M11104" s="0" t="str">
        <f aca="false">IF($A11104="","","Compra no cartão")</f>
        <v/>
      </c>
    </row>
    <row r="11105" customFormat="false" ht="13.5" hidden="false" customHeight="false" outlineLevel="0" collapsed="false">
      <c r="A111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5" s="0" t="str">
        <f aca="false">IF($A11105="","",INDEX(CARTAO_COMPRAS!$C:$C,INT((ROW()-2)/20)+2))</f>
        <v/>
      </c>
      <c r="C11105" s="0" t="str">
        <f aca="false">IF($A11105="","",INDEX(CARTAO_COMPRAS!$D:$D,INT((ROW()-2)/20)+2))</f>
        <v/>
      </c>
      <c r="D11105" s="0" t="str">
        <f aca="false">IF($A11105="","",INDEX(CARTAO_COMPRAS!$E:$E,INT((ROW()-2)/20)+2))</f>
        <v/>
      </c>
      <c r="E11105" s="0" t="str">
        <f aca="false">IF($A11105="","",INDEX(CARTAO_COMPRAS!$H:$H,INT((ROW()-2)/20)+2)+MOD(ROW()-2,20))</f>
        <v/>
      </c>
      <c r="F11105" s="0" t="str">
        <f aca="false">IF($A11105="","",INDEX(CARTAO_COMPRAS!$G:$G,INT((ROW()-2)/20)+2))</f>
        <v/>
      </c>
      <c r="G11105" s="5" t="str">
        <f aca="false">IF($A11105="","",INDEX(CARTAO_COMPRAS!$I:$I,INT((ROW()-2)/20)+2))</f>
        <v/>
      </c>
      <c r="H11105" s="4" t="str">
        <f aca="false">IF($A11105="","",EDATE(INDEX(CARTAO_COMPRAS!$J:$J,INT((ROW()-2)/20)+2),MOD(ROW()-2,20)))</f>
        <v/>
      </c>
      <c r="I11105" s="4" t="str">
        <f aca="false">IF($H11105="","",$H11105-WEEKDAY($H11105,2)+1)</f>
        <v/>
      </c>
      <c r="J11105" s="4" t="str">
        <f aca="false">IF($I11105="","",$I11105+6)</f>
        <v/>
      </c>
      <c r="K11105" s="6" t="str">
        <f aca="false">IF($H11105="","",DATE(YEAR($H11105),MONTH($H11105),1))</f>
        <v/>
      </c>
      <c r="L11105" s="0" t="str">
        <f aca="false">IF($A11105="","",INDEX(CARTAO_COMPRAS!$K:$K,INT((ROW()-2)/20)+2))</f>
        <v/>
      </c>
      <c r="M11105" s="0" t="str">
        <f aca="false">IF($A11105="","","Compra no cartão")</f>
        <v/>
      </c>
    </row>
    <row r="11106" customFormat="false" ht="13.5" hidden="false" customHeight="false" outlineLevel="0" collapsed="false">
      <c r="A111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6" s="0" t="str">
        <f aca="false">IF($A11106="","",INDEX(CARTAO_COMPRAS!$C:$C,INT((ROW()-2)/20)+2))</f>
        <v/>
      </c>
      <c r="C11106" s="0" t="str">
        <f aca="false">IF($A11106="","",INDEX(CARTAO_COMPRAS!$D:$D,INT((ROW()-2)/20)+2))</f>
        <v/>
      </c>
      <c r="D11106" s="0" t="str">
        <f aca="false">IF($A11106="","",INDEX(CARTAO_COMPRAS!$E:$E,INT((ROW()-2)/20)+2))</f>
        <v/>
      </c>
      <c r="E11106" s="0" t="str">
        <f aca="false">IF($A11106="","",INDEX(CARTAO_COMPRAS!$H:$H,INT((ROW()-2)/20)+2)+MOD(ROW()-2,20))</f>
        <v/>
      </c>
      <c r="F11106" s="0" t="str">
        <f aca="false">IF($A11106="","",INDEX(CARTAO_COMPRAS!$G:$G,INT((ROW()-2)/20)+2))</f>
        <v/>
      </c>
      <c r="G11106" s="5" t="str">
        <f aca="false">IF($A11106="","",INDEX(CARTAO_COMPRAS!$I:$I,INT((ROW()-2)/20)+2))</f>
        <v/>
      </c>
      <c r="H11106" s="4" t="str">
        <f aca="false">IF($A11106="","",EDATE(INDEX(CARTAO_COMPRAS!$J:$J,INT((ROW()-2)/20)+2),MOD(ROW()-2,20)))</f>
        <v/>
      </c>
      <c r="I11106" s="4" t="str">
        <f aca="false">IF($H11106="","",$H11106-WEEKDAY($H11106,2)+1)</f>
        <v/>
      </c>
      <c r="J11106" s="4" t="str">
        <f aca="false">IF($I11106="","",$I11106+6)</f>
        <v/>
      </c>
      <c r="K11106" s="6" t="str">
        <f aca="false">IF($H11106="","",DATE(YEAR($H11106),MONTH($H11106),1))</f>
        <v/>
      </c>
      <c r="L11106" s="0" t="str">
        <f aca="false">IF($A11106="","",INDEX(CARTAO_COMPRAS!$K:$K,INT((ROW()-2)/20)+2))</f>
        <v/>
      </c>
      <c r="M11106" s="0" t="str">
        <f aca="false">IF($A11106="","","Compra no cartão")</f>
        <v/>
      </c>
    </row>
    <row r="11107" customFormat="false" ht="13.5" hidden="false" customHeight="false" outlineLevel="0" collapsed="false">
      <c r="A111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7" s="0" t="str">
        <f aca="false">IF($A11107="","",INDEX(CARTAO_COMPRAS!$C:$C,INT((ROW()-2)/20)+2))</f>
        <v/>
      </c>
      <c r="C11107" s="0" t="str">
        <f aca="false">IF($A11107="","",INDEX(CARTAO_COMPRAS!$D:$D,INT((ROW()-2)/20)+2))</f>
        <v/>
      </c>
      <c r="D11107" s="0" t="str">
        <f aca="false">IF($A11107="","",INDEX(CARTAO_COMPRAS!$E:$E,INT((ROW()-2)/20)+2))</f>
        <v/>
      </c>
      <c r="E11107" s="0" t="str">
        <f aca="false">IF($A11107="","",INDEX(CARTAO_COMPRAS!$H:$H,INT((ROW()-2)/20)+2)+MOD(ROW()-2,20))</f>
        <v/>
      </c>
      <c r="F11107" s="0" t="str">
        <f aca="false">IF($A11107="","",INDEX(CARTAO_COMPRAS!$G:$G,INT((ROW()-2)/20)+2))</f>
        <v/>
      </c>
      <c r="G11107" s="5" t="str">
        <f aca="false">IF($A11107="","",INDEX(CARTAO_COMPRAS!$I:$I,INT((ROW()-2)/20)+2))</f>
        <v/>
      </c>
      <c r="H11107" s="4" t="str">
        <f aca="false">IF($A11107="","",EDATE(INDEX(CARTAO_COMPRAS!$J:$J,INT((ROW()-2)/20)+2),MOD(ROW()-2,20)))</f>
        <v/>
      </c>
      <c r="I11107" s="4" t="str">
        <f aca="false">IF($H11107="","",$H11107-WEEKDAY($H11107,2)+1)</f>
        <v/>
      </c>
      <c r="J11107" s="4" t="str">
        <f aca="false">IF($I11107="","",$I11107+6)</f>
        <v/>
      </c>
      <c r="K11107" s="6" t="str">
        <f aca="false">IF($H11107="","",DATE(YEAR($H11107),MONTH($H11107),1))</f>
        <v/>
      </c>
      <c r="L11107" s="0" t="str">
        <f aca="false">IF($A11107="","",INDEX(CARTAO_COMPRAS!$K:$K,INT((ROW()-2)/20)+2))</f>
        <v/>
      </c>
      <c r="M11107" s="0" t="str">
        <f aca="false">IF($A11107="","","Compra no cartão")</f>
        <v/>
      </c>
    </row>
    <row r="11108" customFormat="false" ht="13.5" hidden="false" customHeight="false" outlineLevel="0" collapsed="false">
      <c r="A111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8" s="0" t="str">
        <f aca="false">IF($A11108="","",INDEX(CARTAO_COMPRAS!$C:$C,INT((ROW()-2)/20)+2))</f>
        <v/>
      </c>
      <c r="C11108" s="0" t="str">
        <f aca="false">IF($A11108="","",INDEX(CARTAO_COMPRAS!$D:$D,INT((ROW()-2)/20)+2))</f>
        <v/>
      </c>
      <c r="D11108" s="0" t="str">
        <f aca="false">IF($A11108="","",INDEX(CARTAO_COMPRAS!$E:$E,INT((ROW()-2)/20)+2))</f>
        <v/>
      </c>
      <c r="E11108" s="0" t="str">
        <f aca="false">IF($A11108="","",INDEX(CARTAO_COMPRAS!$H:$H,INT((ROW()-2)/20)+2)+MOD(ROW()-2,20))</f>
        <v/>
      </c>
      <c r="F11108" s="0" t="str">
        <f aca="false">IF($A11108="","",INDEX(CARTAO_COMPRAS!$G:$G,INT((ROW()-2)/20)+2))</f>
        <v/>
      </c>
      <c r="G11108" s="5" t="str">
        <f aca="false">IF($A11108="","",INDEX(CARTAO_COMPRAS!$I:$I,INT((ROW()-2)/20)+2))</f>
        <v/>
      </c>
      <c r="H11108" s="4" t="str">
        <f aca="false">IF($A11108="","",EDATE(INDEX(CARTAO_COMPRAS!$J:$J,INT((ROW()-2)/20)+2),MOD(ROW()-2,20)))</f>
        <v/>
      </c>
      <c r="I11108" s="4" t="str">
        <f aca="false">IF($H11108="","",$H11108-WEEKDAY($H11108,2)+1)</f>
        <v/>
      </c>
      <c r="J11108" s="4" t="str">
        <f aca="false">IF($I11108="","",$I11108+6)</f>
        <v/>
      </c>
      <c r="K11108" s="6" t="str">
        <f aca="false">IF($H11108="","",DATE(YEAR($H11108),MONTH($H11108),1))</f>
        <v/>
      </c>
      <c r="L11108" s="0" t="str">
        <f aca="false">IF($A11108="","",INDEX(CARTAO_COMPRAS!$K:$K,INT((ROW()-2)/20)+2))</f>
        <v/>
      </c>
      <c r="M11108" s="0" t="str">
        <f aca="false">IF($A11108="","","Compra no cartão")</f>
        <v/>
      </c>
    </row>
    <row r="11109" customFormat="false" ht="13.5" hidden="false" customHeight="false" outlineLevel="0" collapsed="false">
      <c r="A111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09" s="0" t="str">
        <f aca="false">IF($A11109="","",INDEX(CARTAO_COMPRAS!$C:$C,INT((ROW()-2)/20)+2))</f>
        <v/>
      </c>
      <c r="C11109" s="0" t="str">
        <f aca="false">IF($A11109="","",INDEX(CARTAO_COMPRAS!$D:$D,INT((ROW()-2)/20)+2))</f>
        <v/>
      </c>
      <c r="D11109" s="0" t="str">
        <f aca="false">IF($A11109="","",INDEX(CARTAO_COMPRAS!$E:$E,INT((ROW()-2)/20)+2))</f>
        <v/>
      </c>
      <c r="E11109" s="0" t="str">
        <f aca="false">IF($A11109="","",INDEX(CARTAO_COMPRAS!$H:$H,INT((ROW()-2)/20)+2)+MOD(ROW()-2,20))</f>
        <v/>
      </c>
      <c r="F11109" s="0" t="str">
        <f aca="false">IF($A11109="","",INDEX(CARTAO_COMPRAS!$G:$G,INT((ROW()-2)/20)+2))</f>
        <v/>
      </c>
      <c r="G11109" s="5" t="str">
        <f aca="false">IF($A11109="","",INDEX(CARTAO_COMPRAS!$I:$I,INT((ROW()-2)/20)+2))</f>
        <v/>
      </c>
      <c r="H11109" s="4" t="str">
        <f aca="false">IF($A11109="","",EDATE(INDEX(CARTAO_COMPRAS!$J:$J,INT((ROW()-2)/20)+2),MOD(ROW()-2,20)))</f>
        <v/>
      </c>
      <c r="I11109" s="4" t="str">
        <f aca="false">IF($H11109="","",$H11109-WEEKDAY($H11109,2)+1)</f>
        <v/>
      </c>
      <c r="J11109" s="4" t="str">
        <f aca="false">IF($I11109="","",$I11109+6)</f>
        <v/>
      </c>
      <c r="K11109" s="6" t="str">
        <f aca="false">IF($H11109="","",DATE(YEAR($H11109),MONTH($H11109),1))</f>
        <v/>
      </c>
      <c r="L11109" s="0" t="str">
        <f aca="false">IF($A11109="","",INDEX(CARTAO_COMPRAS!$K:$K,INT((ROW()-2)/20)+2))</f>
        <v/>
      </c>
      <c r="M11109" s="0" t="str">
        <f aca="false">IF($A11109="","","Compra no cartão")</f>
        <v/>
      </c>
    </row>
    <row r="11110" customFormat="false" ht="13.5" hidden="false" customHeight="false" outlineLevel="0" collapsed="false">
      <c r="A111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0" s="0" t="str">
        <f aca="false">IF($A11110="","",INDEX(CARTAO_COMPRAS!$C:$C,INT((ROW()-2)/20)+2))</f>
        <v/>
      </c>
      <c r="C11110" s="0" t="str">
        <f aca="false">IF($A11110="","",INDEX(CARTAO_COMPRAS!$D:$D,INT((ROW()-2)/20)+2))</f>
        <v/>
      </c>
      <c r="D11110" s="0" t="str">
        <f aca="false">IF($A11110="","",INDEX(CARTAO_COMPRAS!$E:$E,INT((ROW()-2)/20)+2))</f>
        <v/>
      </c>
      <c r="E11110" s="0" t="str">
        <f aca="false">IF($A11110="","",INDEX(CARTAO_COMPRAS!$H:$H,INT((ROW()-2)/20)+2)+MOD(ROW()-2,20))</f>
        <v/>
      </c>
      <c r="F11110" s="0" t="str">
        <f aca="false">IF($A11110="","",INDEX(CARTAO_COMPRAS!$G:$G,INT((ROW()-2)/20)+2))</f>
        <v/>
      </c>
      <c r="G11110" s="5" t="str">
        <f aca="false">IF($A11110="","",INDEX(CARTAO_COMPRAS!$I:$I,INT((ROW()-2)/20)+2))</f>
        <v/>
      </c>
      <c r="H11110" s="4" t="str">
        <f aca="false">IF($A11110="","",EDATE(INDEX(CARTAO_COMPRAS!$J:$J,INT((ROW()-2)/20)+2),MOD(ROW()-2,20)))</f>
        <v/>
      </c>
      <c r="I11110" s="4" t="str">
        <f aca="false">IF($H11110="","",$H11110-WEEKDAY($H11110,2)+1)</f>
        <v/>
      </c>
      <c r="J11110" s="4" t="str">
        <f aca="false">IF($I11110="","",$I11110+6)</f>
        <v/>
      </c>
      <c r="K11110" s="6" t="str">
        <f aca="false">IF($H11110="","",DATE(YEAR($H11110),MONTH($H11110),1))</f>
        <v/>
      </c>
      <c r="L11110" s="0" t="str">
        <f aca="false">IF($A11110="","",INDEX(CARTAO_COMPRAS!$K:$K,INT((ROW()-2)/20)+2))</f>
        <v/>
      </c>
      <c r="M11110" s="0" t="str">
        <f aca="false">IF($A11110="","","Compra no cartão")</f>
        <v/>
      </c>
    </row>
    <row r="11111" customFormat="false" ht="13.5" hidden="false" customHeight="false" outlineLevel="0" collapsed="false">
      <c r="A111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1" s="0" t="str">
        <f aca="false">IF($A11111="","",INDEX(CARTAO_COMPRAS!$C:$C,INT((ROW()-2)/20)+2))</f>
        <v/>
      </c>
      <c r="C11111" s="0" t="str">
        <f aca="false">IF($A11111="","",INDEX(CARTAO_COMPRAS!$D:$D,INT((ROW()-2)/20)+2))</f>
        <v/>
      </c>
      <c r="D11111" s="0" t="str">
        <f aca="false">IF($A11111="","",INDEX(CARTAO_COMPRAS!$E:$E,INT((ROW()-2)/20)+2))</f>
        <v/>
      </c>
      <c r="E11111" s="0" t="str">
        <f aca="false">IF($A11111="","",INDEX(CARTAO_COMPRAS!$H:$H,INT((ROW()-2)/20)+2)+MOD(ROW()-2,20))</f>
        <v/>
      </c>
      <c r="F11111" s="0" t="str">
        <f aca="false">IF($A11111="","",INDEX(CARTAO_COMPRAS!$G:$G,INT((ROW()-2)/20)+2))</f>
        <v/>
      </c>
      <c r="G11111" s="5" t="str">
        <f aca="false">IF($A11111="","",INDEX(CARTAO_COMPRAS!$I:$I,INT((ROW()-2)/20)+2))</f>
        <v/>
      </c>
      <c r="H11111" s="4" t="str">
        <f aca="false">IF($A11111="","",EDATE(INDEX(CARTAO_COMPRAS!$J:$J,INT((ROW()-2)/20)+2),MOD(ROW()-2,20)))</f>
        <v/>
      </c>
      <c r="I11111" s="4" t="str">
        <f aca="false">IF($H11111="","",$H11111-WEEKDAY($H11111,2)+1)</f>
        <v/>
      </c>
      <c r="J11111" s="4" t="str">
        <f aca="false">IF($I11111="","",$I11111+6)</f>
        <v/>
      </c>
      <c r="K11111" s="6" t="str">
        <f aca="false">IF($H11111="","",DATE(YEAR($H11111),MONTH($H11111),1))</f>
        <v/>
      </c>
      <c r="L11111" s="0" t="str">
        <f aca="false">IF($A11111="","",INDEX(CARTAO_COMPRAS!$K:$K,INT((ROW()-2)/20)+2))</f>
        <v/>
      </c>
      <c r="M11111" s="0" t="str">
        <f aca="false">IF($A11111="","","Compra no cartão")</f>
        <v/>
      </c>
    </row>
    <row r="11112" customFormat="false" ht="13.5" hidden="false" customHeight="false" outlineLevel="0" collapsed="false">
      <c r="A111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2" s="0" t="str">
        <f aca="false">IF($A11112="","",INDEX(CARTAO_COMPRAS!$C:$C,INT((ROW()-2)/20)+2))</f>
        <v/>
      </c>
      <c r="C11112" s="0" t="str">
        <f aca="false">IF($A11112="","",INDEX(CARTAO_COMPRAS!$D:$D,INT((ROW()-2)/20)+2))</f>
        <v/>
      </c>
      <c r="D11112" s="0" t="str">
        <f aca="false">IF($A11112="","",INDEX(CARTAO_COMPRAS!$E:$E,INT((ROW()-2)/20)+2))</f>
        <v/>
      </c>
      <c r="E11112" s="0" t="str">
        <f aca="false">IF($A11112="","",INDEX(CARTAO_COMPRAS!$H:$H,INT((ROW()-2)/20)+2)+MOD(ROW()-2,20))</f>
        <v/>
      </c>
      <c r="F11112" s="0" t="str">
        <f aca="false">IF($A11112="","",INDEX(CARTAO_COMPRAS!$G:$G,INT((ROW()-2)/20)+2))</f>
        <v/>
      </c>
      <c r="G11112" s="5" t="str">
        <f aca="false">IF($A11112="","",INDEX(CARTAO_COMPRAS!$I:$I,INT((ROW()-2)/20)+2))</f>
        <v/>
      </c>
      <c r="H11112" s="4" t="str">
        <f aca="false">IF($A11112="","",EDATE(INDEX(CARTAO_COMPRAS!$J:$J,INT((ROW()-2)/20)+2),MOD(ROW()-2,20)))</f>
        <v/>
      </c>
      <c r="I11112" s="4" t="str">
        <f aca="false">IF($H11112="","",$H11112-WEEKDAY($H11112,2)+1)</f>
        <v/>
      </c>
      <c r="J11112" s="4" t="str">
        <f aca="false">IF($I11112="","",$I11112+6)</f>
        <v/>
      </c>
      <c r="K11112" s="6" t="str">
        <f aca="false">IF($H11112="","",DATE(YEAR($H11112),MONTH($H11112),1))</f>
        <v/>
      </c>
      <c r="L11112" s="0" t="str">
        <f aca="false">IF($A11112="","",INDEX(CARTAO_COMPRAS!$K:$K,INT((ROW()-2)/20)+2))</f>
        <v/>
      </c>
      <c r="M11112" s="0" t="str">
        <f aca="false">IF($A11112="","","Compra no cartão")</f>
        <v/>
      </c>
    </row>
    <row r="11113" customFormat="false" ht="13.5" hidden="false" customHeight="false" outlineLevel="0" collapsed="false">
      <c r="A111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3" s="0" t="str">
        <f aca="false">IF($A11113="","",INDEX(CARTAO_COMPRAS!$C:$C,INT((ROW()-2)/20)+2))</f>
        <v/>
      </c>
      <c r="C11113" s="0" t="str">
        <f aca="false">IF($A11113="","",INDEX(CARTAO_COMPRAS!$D:$D,INT((ROW()-2)/20)+2))</f>
        <v/>
      </c>
      <c r="D11113" s="0" t="str">
        <f aca="false">IF($A11113="","",INDEX(CARTAO_COMPRAS!$E:$E,INT((ROW()-2)/20)+2))</f>
        <v/>
      </c>
      <c r="E11113" s="0" t="str">
        <f aca="false">IF($A11113="","",INDEX(CARTAO_COMPRAS!$H:$H,INT((ROW()-2)/20)+2)+MOD(ROW()-2,20))</f>
        <v/>
      </c>
      <c r="F11113" s="0" t="str">
        <f aca="false">IF($A11113="","",INDEX(CARTAO_COMPRAS!$G:$G,INT((ROW()-2)/20)+2))</f>
        <v/>
      </c>
      <c r="G11113" s="5" t="str">
        <f aca="false">IF($A11113="","",INDEX(CARTAO_COMPRAS!$I:$I,INT((ROW()-2)/20)+2))</f>
        <v/>
      </c>
      <c r="H11113" s="4" t="str">
        <f aca="false">IF($A11113="","",EDATE(INDEX(CARTAO_COMPRAS!$J:$J,INT((ROW()-2)/20)+2),MOD(ROW()-2,20)))</f>
        <v/>
      </c>
      <c r="I11113" s="4" t="str">
        <f aca="false">IF($H11113="","",$H11113-WEEKDAY($H11113,2)+1)</f>
        <v/>
      </c>
      <c r="J11113" s="4" t="str">
        <f aca="false">IF($I11113="","",$I11113+6)</f>
        <v/>
      </c>
      <c r="K11113" s="6" t="str">
        <f aca="false">IF($H11113="","",DATE(YEAR($H11113),MONTH($H11113),1))</f>
        <v/>
      </c>
      <c r="L11113" s="0" t="str">
        <f aca="false">IF($A11113="","",INDEX(CARTAO_COMPRAS!$K:$K,INT((ROW()-2)/20)+2))</f>
        <v/>
      </c>
      <c r="M11113" s="0" t="str">
        <f aca="false">IF($A11113="","","Compra no cartão")</f>
        <v/>
      </c>
    </row>
    <row r="11114" customFormat="false" ht="13.5" hidden="false" customHeight="false" outlineLevel="0" collapsed="false">
      <c r="A111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4" s="0" t="str">
        <f aca="false">IF($A11114="","",INDEX(CARTAO_COMPRAS!$C:$C,INT((ROW()-2)/20)+2))</f>
        <v/>
      </c>
      <c r="C11114" s="0" t="str">
        <f aca="false">IF($A11114="","",INDEX(CARTAO_COMPRAS!$D:$D,INT((ROW()-2)/20)+2))</f>
        <v/>
      </c>
      <c r="D11114" s="0" t="str">
        <f aca="false">IF($A11114="","",INDEX(CARTAO_COMPRAS!$E:$E,INT((ROW()-2)/20)+2))</f>
        <v/>
      </c>
      <c r="E11114" s="0" t="str">
        <f aca="false">IF($A11114="","",INDEX(CARTAO_COMPRAS!$H:$H,INT((ROW()-2)/20)+2)+MOD(ROW()-2,20))</f>
        <v/>
      </c>
      <c r="F11114" s="0" t="str">
        <f aca="false">IF($A11114="","",INDEX(CARTAO_COMPRAS!$G:$G,INT((ROW()-2)/20)+2))</f>
        <v/>
      </c>
      <c r="G11114" s="5" t="str">
        <f aca="false">IF($A11114="","",INDEX(CARTAO_COMPRAS!$I:$I,INT((ROW()-2)/20)+2))</f>
        <v/>
      </c>
      <c r="H11114" s="4" t="str">
        <f aca="false">IF($A11114="","",EDATE(INDEX(CARTAO_COMPRAS!$J:$J,INT((ROW()-2)/20)+2),MOD(ROW()-2,20)))</f>
        <v/>
      </c>
      <c r="I11114" s="4" t="str">
        <f aca="false">IF($H11114="","",$H11114-WEEKDAY($H11114,2)+1)</f>
        <v/>
      </c>
      <c r="J11114" s="4" t="str">
        <f aca="false">IF($I11114="","",$I11114+6)</f>
        <v/>
      </c>
      <c r="K11114" s="6" t="str">
        <f aca="false">IF($H11114="","",DATE(YEAR($H11114),MONTH($H11114),1))</f>
        <v/>
      </c>
      <c r="L11114" s="0" t="str">
        <f aca="false">IF($A11114="","",INDEX(CARTAO_COMPRAS!$K:$K,INT((ROW()-2)/20)+2))</f>
        <v/>
      </c>
      <c r="M11114" s="0" t="str">
        <f aca="false">IF($A11114="","","Compra no cartão")</f>
        <v/>
      </c>
    </row>
    <row r="11115" customFormat="false" ht="13.5" hidden="false" customHeight="false" outlineLevel="0" collapsed="false">
      <c r="A111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5" s="0" t="str">
        <f aca="false">IF($A11115="","",INDEX(CARTAO_COMPRAS!$C:$C,INT((ROW()-2)/20)+2))</f>
        <v/>
      </c>
      <c r="C11115" s="0" t="str">
        <f aca="false">IF($A11115="","",INDEX(CARTAO_COMPRAS!$D:$D,INT((ROW()-2)/20)+2))</f>
        <v/>
      </c>
      <c r="D11115" s="0" t="str">
        <f aca="false">IF($A11115="","",INDEX(CARTAO_COMPRAS!$E:$E,INT((ROW()-2)/20)+2))</f>
        <v/>
      </c>
      <c r="E11115" s="0" t="str">
        <f aca="false">IF($A11115="","",INDEX(CARTAO_COMPRAS!$H:$H,INT((ROW()-2)/20)+2)+MOD(ROW()-2,20))</f>
        <v/>
      </c>
      <c r="F11115" s="0" t="str">
        <f aca="false">IF($A11115="","",INDEX(CARTAO_COMPRAS!$G:$G,INT((ROW()-2)/20)+2))</f>
        <v/>
      </c>
      <c r="G11115" s="5" t="str">
        <f aca="false">IF($A11115="","",INDEX(CARTAO_COMPRAS!$I:$I,INT((ROW()-2)/20)+2))</f>
        <v/>
      </c>
      <c r="H11115" s="4" t="str">
        <f aca="false">IF($A11115="","",EDATE(INDEX(CARTAO_COMPRAS!$J:$J,INT((ROW()-2)/20)+2),MOD(ROW()-2,20)))</f>
        <v/>
      </c>
      <c r="I11115" s="4" t="str">
        <f aca="false">IF($H11115="","",$H11115-WEEKDAY($H11115,2)+1)</f>
        <v/>
      </c>
      <c r="J11115" s="4" t="str">
        <f aca="false">IF($I11115="","",$I11115+6)</f>
        <v/>
      </c>
      <c r="K11115" s="6" t="str">
        <f aca="false">IF($H11115="","",DATE(YEAR($H11115),MONTH($H11115),1))</f>
        <v/>
      </c>
      <c r="L11115" s="0" t="str">
        <f aca="false">IF($A11115="","",INDEX(CARTAO_COMPRAS!$K:$K,INT((ROW()-2)/20)+2))</f>
        <v/>
      </c>
      <c r="M11115" s="0" t="str">
        <f aca="false">IF($A11115="","","Compra no cartão")</f>
        <v/>
      </c>
    </row>
    <row r="11116" customFormat="false" ht="13.5" hidden="false" customHeight="false" outlineLevel="0" collapsed="false">
      <c r="A111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6" s="0" t="str">
        <f aca="false">IF($A11116="","",INDEX(CARTAO_COMPRAS!$C:$C,INT((ROW()-2)/20)+2))</f>
        <v/>
      </c>
      <c r="C11116" s="0" t="str">
        <f aca="false">IF($A11116="","",INDEX(CARTAO_COMPRAS!$D:$D,INT((ROW()-2)/20)+2))</f>
        <v/>
      </c>
      <c r="D11116" s="0" t="str">
        <f aca="false">IF($A11116="","",INDEX(CARTAO_COMPRAS!$E:$E,INT((ROW()-2)/20)+2))</f>
        <v/>
      </c>
      <c r="E11116" s="0" t="str">
        <f aca="false">IF($A11116="","",INDEX(CARTAO_COMPRAS!$H:$H,INT((ROW()-2)/20)+2)+MOD(ROW()-2,20))</f>
        <v/>
      </c>
      <c r="F11116" s="0" t="str">
        <f aca="false">IF($A11116="","",INDEX(CARTAO_COMPRAS!$G:$G,INT((ROW()-2)/20)+2))</f>
        <v/>
      </c>
      <c r="G11116" s="5" t="str">
        <f aca="false">IF($A11116="","",INDEX(CARTAO_COMPRAS!$I:$I,INT((ROW()-2)/20)+2))</f>
        <v/>
      </c>
      <c r="H11116" s="4" t="str">
        <f aca="false">IF($A11116="","",EDATE(INDEX(CARTAO_COMPRAS!$J:$J,INT((ROW()-2)/20)+2),MOD(ROW()-2,20)))</f>
        <v/>
      </c>
      <c r="I11116" s="4" t="str">
        <f aca="false">IF($H11116="","",$H11116-WEEKDAY($H11116,2)+1)</f>
        <v/>
      </c>
      <c r="J11116" s="4" t="str">
        <f aca="false">IF($I11116="","",$I11116+6)</f>
        <v/>
      </c>
      <c r="K11116" s="6" t="str">
        <f aca="false">IF($H11116="","",DATE(YEAR($H11116),MONTH($H11116),1))</f>
        <v/>
      </c>
      <c r="L11116" s="0" t="str">
        <f aca="false">IF($A11116="","",INDEX(CARTAO_COMPRAS!$K:$K,INT((ROW()-2)/20)+2))</f>
        <v/>
      </c>
      <c r="M11116" s="0" t="str">
        <f aca="false">IF($A11116="","","Compra no cartão")</f>
        <v/>
      </c>
    </row>
    <row r="11117" customFormat="false" ht="13.5" hidden="false" customHeight="false" outlineLevel="0" collapsed="false">
      <c r="A111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7" s="0" t="str">
        <f aca="false">IF($A11117="","",INDEX(CARTAO_COMPRAS!$C:$C,INT((ROW()-2)/20)+2))</f>
        <v/>
      </c>
      <c r="C11117" s="0" t="str">
        <f aca="false">IF($A11117="","",INDEX(CARTAO_COMPRAS!$D:$D,INT((ROW()-2)/20)+2))</f>
        <v/>
      </c>
      <c r="D11117" s="0" t="str">
        <f aca="false">IF($A11117="","",INDEX(CARTAO_COMPRAS!$E:$E,INT((ROW()-2)/20)+2))</f>
        <v/>
      </c>
      <c r="E11117" s="0" t="str">
        <f aca="false">IF($A11117="","",INDEX(CARTAO_COMPRAS!$H:$H,INT((ROW()-2)/20)+2)+MOD(ROW()-2,20))</f>
        <v/>
      </c>
      <c r="F11117" s="0" t="str">
        <f aca="false">IF($A11117="","",INDEX(CARTAO_COMPRAS!$G:$G,INT((ROW()-2)/20)+2))</f>
        <v/>
      </c>
      <c r="G11117" s="5" t="str">
        <f aca="false">IF($A11117="","",INDEX(CARTAO_COMPRAS!$I:$I,INT((ROW()-2)/20)+2))</f>
        <v/>
      </c>
      <c r="H11117" s="4" t="str">
        <f aca="false">IF($A11117="","",EDATE(INDEX(CARTAO_COMPRAS!$J:$J,INT((ROW()-2)/20)+2),MOD(ROW()-2,20)))</f>
        <v/>
      </c>
      <c r="I11117" s="4" t="str">
        <f aca="false">IF($H11117="","",$H11117-WEEKDAY($H11117,2)+1)</f>
        <v/>
      </c>
      <c r="J11117" s="4" t="str">
        <f aca="false">IF($I11117="","",$I11117+6)</f>
        <v/>
      </c>
      <c r="K11117" s="6" t="str">
        <f aca="false">IF($H11117="","",DATE(YEAR($H11117),MONTH($H11117),1))</f>
        <v/>
      </c>
      <c r="L11117" s="0" t="str">
        <f aca="false">IF($A11117="","",INDEX(CARTAO_COMPRAS!$K:$K,INT((ROW()-2)/20)+2))</f>
        <v/>
      </c>
      <c r="M11117" s="0" t="str">
        <f aca="false">IF($A11117="","","Compra no cartão")</f>
        <v/>
      </c>
    </row>
    <row r="11118" customFormat="false" ht="13.5" hidden="false" customHeight="false" outlineLevel="0" collapsed="false">
      <c r="A111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8" s="0" t="str">
        <f aca="false">IF($A11118="","",INDEX(CARTAO_COMPRAS!$C:$C,INT((ROW()-2)/20)+2))</f>
        <v/>
      </c>
      <c r="C11118" s="0" t="str">
        <f aca="false">IF($A11118="","",INDEX(CARTAO_COMPRAS!$D:$D,INT((ROW()-2)/20)+2))</f>
        <v/>
      </c>
      <c r="D11118" s="0" t="str">
        <f aca="false">IF($A11118="","",INDEX(CARTAO_COMPRAS!$E:$E,INT((ROW()-2)/20)+2))</f>
        <v/>
      </c>
      <c r="E11118" s="0" t="str">
        <f aca="false">IF($A11118="","",INDEX(CARTAO_COMPRAS!$H:$H,INT((ROW()-2)/20)+2)+MOD(ROW()-2,20))</f>
        <v/>
      </c>
      <c r="F11118" s="0" t="str">
        <f aca="false">IF($A11118="","",INDEX(CARTAO_COMPRAS!$G:$G,INT((ROW()-2)/20)+2))</f>
        <v/>
      </c>
      <c r="G11118" s="5" t="str">
        <f aca="false">IF($A11118="","",INDEX(CARTAO_COMPRAS!$I:$I,INT((ROW()-2)/20)+2))</f>
        <v/>
      </c>
      <c r="H11118" s="4" t="str">
        <f aca="false">IF($A11118="","",EDATE(INDEX(CARTAO_COMPRAS!$J:$J,INT((ROW()-2)/20)+2),MOD(ROW()-2,20)))</f>
        <v/>
      </c>
      <c r="I11118" s="4" t="str">
        <f aca="false">IF($H11118="","",$H11118-WEEKDAY($H11118,2)+1)</f>
        <v/>
      </c>
      <c r="J11118" s="4" t="str">
        <f aca="false">IF($I11118="","",$I11118+6)</f>
        <v/>
      </c>
      <c r="K11118" s="6" t="str">
        <f aca="false">IF($H11118="","",DATE(YEAR($H11118),MONTH($H11118),1))</f>
        <v/>
      </c>
      <c r="L11118" s="0" t="str">
        <f aca="false">IF($A11118="","",INDEX(CARTAO_COMPRAS!$K:$K,INT((ROW()-2)/20)+2))</f>
        <v/>
      </c>
      <c r="M11118" s="0" t="str">
        <f aca="false">IF($A11118="","","Compra no cartão")</f>
        <v/>
      </c>
    </row>
    <row r="11119" customFormat="false" ht="13.5" hidden="false" customHeight="false" outlineLevel="0" collapsed="false">
      <c r="A111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19" s="0" t="str">
        <f aca="false">IF($A11119="","",INDEX(CARTAO_COMPRAS!$C:$C,INT((ROW()-2)/20)+2))</f>
        <v/>
      </c>
      <c r="C11119" s="0" t="str">
        <f aca="false">IF($A11119="","",INDEX(CARTAO_COMPRAS!$D:$D,INT((ROW()-2)/20)+2))</f>
        <v/>
      </c>
      <c r="D11119" s="0" t="str">
        <f aca="false">IF($A11119="","",INDEX(CARTAO_COMPRAS!$E:$E,INT((ROW()-2)/20)+2))</f>
        <v/>
      </c>
      <c r="E11119" s="0" t="str">
        <f aca="false">IF($A11119="","",INDEX(CARTAO_COMPRAS!$H:$H,INT((ROW()-2)/20)+2)+MOD(ROW()-2,20))</f>
        <v/>
      </c>
      <c r="F11119" s="0" t="str">
        <f aca="false">IF($A11119="","",INDEX(CARTAO_COMPRAS!$G:$G,INT((ROW()-2)/20)+2))</f>
        <v/>
      </c>
      <c r="G11119" s="5" t="str">
        <f aca="false">IF($A11119="","",INDEX(CARTAO_COMPRAS!$I:$I,INT((ROW()-2)/20)+2))</f>
        <v/>
      </c>
      <c r="H11119" s="4" t="str">
        <f aca="false">IF($A11119="","",EDATE(INDEX(CARTAO_COMPRAS!$J:$J,INT((ROW()-2)/20)+2),MOD(ROW()-2,20)))</f>
        <v/>
      </c>
      <c r="I11119" s="4" t="str">
        <f aca="false">IF($H11119="","",$H11119-WEEKDAY($H11119,2)+1)</f>
        <v/>
      </c>
      <c r="J11119" s="4" t="str">
        <f aca="false">IF($I11119="","",$I11119+6)</f>
        <v/>
      </c>
      <c r="K11119" s="6" t="str">
        <f aca="false">IF($H11119="","",DATE(YEAR($H11119),MONTH($H11119),1))</f>
        <v/>
      </c>
      <c r="L11119" s="0" t="str">
        <f aca="false">IF($A11119="","",INDEX(CARTAO_COMPRAS!$K:$K,INT((ROW()-2)/20)+2))</f>
        <v/>
      </c>
      <c r="M11119" s="0" t="str">
        <f aca="false">IF($A11119="","","Compra no cartão")</f>
        <v/>
      </c>
    </row>
    <row r="11120" customFormat="false" ht="13.5" hidden="false" customHeight="false" outlineLevel="0" collapsed="false">
      <c r="A111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0" s="0" t="str">
        <f aca="false">IF($A11120="","",INDEX(CARTAO_COMPRAS!$C:$C,INT((ROW()-2)/20)+2))</f>
        <v/>
      </c>
      <c r="C11120" s="0" t="str">
        <f aca="false">IF($A11120="","",INDEX(CARTAO_COMPRAS!$D:$D,INT((ROW()-2)/20)+2))</f>
        <v/>
      </c>
      <c r="D11120" s="0" t="str">
        <f aca="false">IF($A11120="","",INDEX(CARTAO_COMPRAS!$E:$E,INT((ROW()-2)/20)+2))</f>
        <v/>
      </c>
      <c r="E11120" s="0" t="str">
        <f aca="false">IF($A11120="","",INDEX(CARTAO_COMPRAS!$H:$H,INT((ROW()-2)/20)+2)+MOD(ROW()-2,20))</f>
        <v/>
      </c>
      <c r="F11120" s="0" t="str">
        <f aca="false">IF($A11120="","",INDEX(CARTAO_COMPRAS!$G:$G,INT((ROW()-2)/20)+2))</f>
        <v/>
      </c>
      <c r="G11120" s="5" t="str">
        <f aca="false">IF($A11120="","",INDEX(CARTAO_COMPRAS!$I:$I,INT((ROW()-2)/20)+2))</f>
        <v/>
      </c>
      <c r="H11120" s="4" t="str">
        <f aca="false">IF($A11120="","",EDATE(INDEX(CARTAO_COMPRAS!$J:$J,INT((ROW()-2)/20)+2),MOD(ROW()-2,20)))</f>
        <v/>
      </c>
      <c r="I11120" s="4" t="str">
        <f aca="false">IF($H11120="","",$H11120-WEEKDAY($H11120,2)+1)</f>
        <v/>
      </c>
      <c r="J11120" s="4" t="str">
        <f aca="false">IF($I11120="","",$I11120+6)</f>
        <v/>
      </c>
      <c r="K11120" s="6" t="str">
        <f aca="false">IF($H11120="","",DATE(YEAR($H11120),MONTH($H11120),1))</f>
        <v/>
      </c>
      <c r="L11120" s="0" t="str">
        <f aca="false">IF($A11120="","",INDEX(CARTAO_COMPRAS!$K:$K,INT((ROW()-2)/20)+2))</f>
        <v/>
      </c>
      <c r="M11120" s="0" t="str">
        <f aca="false">IF($A11120="","","Compra no cartão")</f>
        <v/>
      </c>
    </row>
    <row r="11121" customFormat="false" ht="13.5" hidden="false" customHeight="false" outlineLevel="0" collapsed="false">
      <c r="A111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1" s="0" t="str">
        <f aca="false">IF($A11121="","",INDEX(CARTAO_COMPRAS!$C:$C,INT((ROW()-2)/20)+2))</f>
        <v/>
      </c>
      <c r="C11121" s="0" t="str">
        <f aca="false">IF($A11121="","",INDEX(CARTAO_COMPRAS!$D:$D,INT((ROW()-2)/20)+2))</f>
        <v/>
      </c>
      <c r="D11121" s="0" t="str">
        <f aca="false">IF($A11121="","",INDEX(CARTAO_COMPRAS!$E:$E,INT((ROW()-2)/20)+2))</f>
        <v/>
      </c>
      <c r="E11121" s="0" t="str">
        <f aca="false">IF($A11121="","",INDEX(CARTAO_COMPRAS!$H:$H,INT((ROW()-2)/20)+2)+MOD(ROW()-2,20))</f>
        <v/>
      </c>
      <c r="F11121" s="0" t="str">
        <f aca="false">IF($A11121="","",INDEX(CARTAO_COMPRAS!$G:$G,INT((ROW()-2)/20)+2))</f>
        <v/>
      </c>
      <c r="G11121" s="5" t="str">
        <f aca="false">IF($A11121="","",INDEX(CARTAO_COMPRAS!$I:$I,INT((ROW()-2)/20)+2))</f>
        <v/>
      </c>
      <c r="H11121" s="4" t="str">
        <f aca="false">IF($A11121="","",EDATE(INDEX(CARTAO_COMPRAS!$J:$J,INT((ROW()-2)/20)+2),MOD(ROW()-2,20)))</f>
        <v/>
      </c>
      <c r="I11121" s="4" t="str">
        <f aca="false">IF($H11121="","",$H11121-WEEKDAY($H11121,2)+1)</f>
        <v/>
      </c>
      <c r="J11121" s="4" t="str">
        <f aca="false">IF($I11121="","",$I11121+6)</f>
        <v/>
      </c>
      <c r="K11121" s="6" t="str">
        <f aca="false">IF($H11121="","",DATE(YEAR($H11121),MONTH($H11121),1))</f>
        <v/>
      </c>
      <c r="L11121" s="0" t="str">
        <f aca="false">IF($A11121="","",INDEX(CARTAO_COMPRAS!$K:$K,INT((ROW()-2)/20)+2))</f>
        <v/>
      </c>
      <c r="M11121" s="0" t="str">
        <f aca="false">IF($A11121="","","Compra no cartão")</f>
        <v/>
      </c>
    </row>
    <row r="11122" customFormat="false" ht="13.5" hidden="false" customHeight="false" outlineLevel="0" collapsed="false">
      <c r="A111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2" s="0" t="str">
        <f aca="false">IF($A11122="","",INDEX(CARTAO_COMPRAS!$C:$C,INT((ROW()-2)/20)+2))</f>
        <v/>
      </c>
      <c r="C11122" s="0" t="str">
        <f aca="false">IF($A11122="","",INDEX(CARTAO_COMPRAS!$D:$D,INT((ROW()-2)/20)+2))</f>
        <v/>
      </c>
      <c r="D11122" s="0" t="str">
        <f aca="false">IF($A11122="","",INDEX(CARTAO_COMPRAS!$E:$E,INT((ROW()-2)/20)+2))</f>
        <v/>
      </c>
      <c r="E11122" s="0" t="str">
        <f aca="false">IF($A11122="","",INDEX(CARTAO_COMPRAS!$H:$H,INT((ROW()-2)/20)+2)+MOD(ROW()-2,20))</f>
        <v/>
      </c>
      <c r="F11122" s="0" t="str">
        <f aca="false">IF($A11122="","",INDEX(CARTAO_COMPRAS!$G:$G,INT((ROW()-2)/20)+2))</f>
        <v/>
      </c>
      <c r="G11122" s="5" t="str">
        <f aca="false">IF($A11122="","",INDEX(CARTAO_COMPRAS!$I:$I,INT((ROW()-2)/20)+2))</f>
        <v/>
      </c>
      <c r="H11122" s="4" t="str">
        <f aca="false">IF($A11122="","",EDATE(INDEX(CARTAO_COMPRAS!$J:$J,INT((ROW()-2)/20)+2),MOD(ROW()-2,20)))</f>
        <v/>
      </c>
      <c r="I11122" s="4" t="str">
        <f aca="false">IF($H11122="","",$H11122-WEEKDAY($H11122,2)+1)</f>
        <v/>
      </c>
      <c r="J11122" s="4" t="str">
        <f aca="false">IF($I11122="","",$I11122+6)</f>
        <v/>
      </c>
      <c r="K11122" s="6" t="str">
        <f aca="false">IF($H11122="","",DATE(YEAR($H11122),MONTH($H11122),1))</f>
        <v/>
      </c>
      <c r="L11122" s="0" t="str">
        <f aca="false">IF($A11122="","",INDEX(CARTAO_COMPRAS!$K:$K,INT((ROW()-2)/20)+2))</f>
        <v/>
      </c>
      <c r="M11122" s="0" t="str">
        <f aca="false">IF($A11122="","","Compra no cartão")</f>
        <v/>
      </c>
    </row>
    <row r="11123" customFormat="false" ht="13.5" hidden="false" customHeight="false" outlineLevel="0" collapsed="false">
      <c r="A111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3" s="0" t="str">
        <f aca="false">IF($A11123="","",INDEX(CARTAO_COMPRAS!$C:$C,INT((ROW()-2)/20)+2))</f>
        <v/>
      </c>
      <c r="C11123" s="0" t="str">
        <f aca="false">IF($A11123="","",INDEX(CARTAO_COMPRAS!$D:$D,INT((ROW()-2)/20)+2))</f>
        <v/>
      </c>
      <c r="D11123" s="0" t="str">
        <f aca="false">IF($A11123="","",INDEX(CARTAO_COMPRAS!$E:$E,INT((ROW()-2)/20)+2))</f>
        <v/>
      </c>
      <c r="E11123" s="0" t="str">
        <f aca="false">IF($A11123="","",INDEX(CARTAO_COMPRAS!$H:$H,INT((ROW()-2)/20)+2)+MOD(ROW()-2,20))</f>
        <v/>
      </c>
      <c r="F11123" s="0" t="str">
        <f aca="false">IF($A11123="","",INDEX(CARTAO_COMPRAS!$G:$G,INT((ROW()-2)/20)+2))</f>
        <v/>
      </c>
      <c r="G11123" s="5" t="str">
        <f aca="false">IF($A11123="","",INDEX(CARTAO_COMPRAS!$I:$I,INT((ROW()-2)/20)+2))</f>
        <v/>
      </c>
      <c r="H11123" s="4" t="str">
        <f aca="false">IF($A11123="","",EDATE(INDEX(CARTAO_COMPRAS!$J:$J,INT((ROW()-2)/20)+2),MOD(ROW()-2,20)))</f>
        <v/>
      </c>
      <c r="I11123" s="4" t="str">
        <f aca="false">IF($H11123="","",$H11123-WEEKDAY($H11123,2)+1)</f>
        <v/>
      </c>
      <c r="J11123" s="4" t="str">
        <f aca="false">IF($I11123="","",$I11123+6)</f>
        <v/>
      </c>
      <c r="K11123" s="6" t="str">
        <f aca="false">IF($H11123="","",DATE(YEAR($H11123),MONTH($H11123),1))</f>
        <v/>
      </c>
      <c r="L11123" s="0" t="str">
        <f aca="false">IF($A11123="","",INDEX(CARTAO_COMPRAS!$K:$K,INT((ROW()-2)/20)+2))</f>
        <v/>
      </c>
      <c r="M11123" s="0" t="str">
        <f aca="false">IF($A11123="","","Compra no cartão")</f>
        <v/>
      </c>
    </row>
    <row r="11124" customFormat="false" ht="13.5" hidden="false" customHeight="false" outlineLevel="0" collapsed="false">
      <c r="A111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4" s="0" t="str">
        <f aca="false">IF($A11124="","",INDEX(CARTAO_COMPRAS!$C:$C,INT((ROW()-2)/20)+2))</f>
        <v/>
      </c>
      <c r="C11124" s="0" t="str">
        <f aca="false">IF($A11124="","",INDEX(CARTAO_COMPRAS!$D:$D,INT((ROW()-2)/20)+2))</f>
        <v/>
      </c>
      <c r="D11124" s="0" t="str">
        <f aca="false">IF($A11124="","",INDEX(CARTAO_COMPRAS!$E:$E,INT((ROW()-2)/20)+2))</f>
        <v/>
      </c>
      <c r="E11124" s="0" t="str">
        <f aca="false">IF($A11124="","",INDEX(CARTAO_COMPRAS!$H:$H,INT((ROW()-2)/20)+2)+MOD(ROW()-2,20))</f>
        <v/>
      </c>
      <c r="F11124" s="0" t="str">
        <f aca="false">IF($A11124="","",INDEX(CARTAO_COMPRAS!$G:$G,INT((ROW()-2)/20)+2))</f>
        <v/>
      </c>
      <c r="G11124" s="5" t="str">
        <f aca="false">IF($A11124="","",INDEX(CARTAO_COMPRAS!$I:$I,INT((ROW()-2)/20)+2))</f>
        <v/>
      </c>
      <c r="H11124" s="4" t="str">
        <f aca="false">IF($A11124="","",EDATE(INDEX(CARTAO_COMPRAS!$J:$J,INT((ROW()-2)/20)+2),MOD(ROW()-2,20)))</f>
        <v/>
      </c>
      <c r="I11124" s="4" t="str">
        <f aca="false">IF($H11124="","",$H11124-WEEKDAY($H11124,2)+1)</f>
        <v/>
      </c>
      <c r="J11124" s="4" t="str">
        <f aca="false">IF($I11124="","",$I11124+6)</f>
        <v/>
      </c>
      <c r="K11124" s="6" t="str">
        <f aca="false">IF($H11124="","",DATE(YEAR($H11124),MONTH($H11124),1))</f>
        <v/>
      </c>
      <c r="L11124" s="0" t="str">
        <f aca="false">IF($A11124="","",INDEX(CARTAO_COMPRAS!$K:$K,INT((ROW()-2)/20)+2))</f>
        <v/>
      </c>
      <c r="M11124" s="0" t="str">
        <f aca="false">IF($A11124="","","Compra no cartão")</f>
        <v/>
      </c>
    </row>
    <row r="11125" customFormat="false" ht="13.5" hidden="false" customHeight="false" outlineLevel="0" collapsed="false">
      <c r="A111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5" s="0" t="str">
        <f aca="false">IF($A11125="","",INDEX(CARTAO_COMPRAS!$C:$C,INT((ROW()-2)/20)+2))</f>
        <v/>
      </c>
      <c r="C11125" s="0" t="str">
        <f aca="false">IF($A11125="","",INDEX(CARTAO_COMPRAS!$D:$D,INT((ROW()-2)/20)+2))</f>
        <v/>
      </c>
      <c r="D11125" s="0" t="str">
        <f aca="false">IF($A11125="","",INDEX(CARTAO_COMPRAS!$E:$E,INT((ROW()-2)/20)+2))</f>
        <v/>
      </c>
      <c r="E11125" s="0" t="str">
        <f aca="false">IF($A11125="","",INDEX(CARTAO_COMPRAS!$H:$H,INT((ROW()-2)/20)+2)+MOD(ROW()-2,20))</f>
        <v/>
      </c>
      <c r="F11125" s="0" t="str">
        <f aca="false">IF($A11125="","",INDEX(CARTAO_COMPRAS!$G:$G,INT((ROW()-2)/20)+2))</f>
        <v/>
      </c>
      <c r="G11125" s="5" t="str">
        <f aca="false">IF($A11125="","",INDEX(CARTAO_COMPRAS!$I:$I,INT((ROW()-2)/20)+2))</f>
        <v/>
      </c>
      <c r="H11125" s="4" t="str">
        <f aca="false">IF($A11125="","",EDATE(INDEX(CARTAO_COMPRAS!$J:$J,INT((ROW()-2)/20)+2),MOD(ROW()-2,20)))</f>
        <v/>
      </c>
      <c r="I11125" s="4" t="str">
        <f aca="false">IF($H11125="","",$H11125-WEEKDAY($H11125,2)+1)</f>
        <v/>
      </c>
      <c r="J11125" s="4" t="str">
        <f aca="false">IF($I11125="","",$I11125+6)</f>
        <v/>
      </c>
      <c r="K11125" s="6" t="str">
        <f aca="false">IF($H11125="","",DATE(YEAR($H11125),MONTH($H11125),1))</f>
        <v/>
      </c>
      <c r="L11125" s="0" t="str">
        <f aca="false">IF($A11125="","",INDEX(CARTAO_COMPRAS!$K:$K,INT((ROW()-2)/20)+2))</f>
        <v/>
      </c>
      <c r="M11125" s="0" t="str">
        <f aca="false">IF($A11125="","","Compra no cartão")</f>
        <v/>
      </c>
    </row>
    <row r="11126" customFormat="false" ht="13.5" hidden="false" customHeight="false" outlineLevel="0" collapsed="false">
      <c r="A111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6" s="0" t="str">
        <f aca="false">IF($A11126="","",INDEX(CARTAO_COMPRAS!$C:$C,INT((ROW()-2)/20)+2))</f>
        <v/>
      </c>
      <c r="C11126" s="0" t="str">
        <f aca="false">IF($A11126="","",INDEX(CARTAO_COMPRAS!$D:$D,INT((ROW()-2)/20)+2))</f>
        <v/>
      </c>
      <c r="D11126" s="0" t="str">
        <f aca="false">IF($A11126="","",INDEX(CARTAO_COMPRAS!$E:$E,INT((ROW()-2)/20)+2))</f>
        <v/>
      </c>
      <c r="E11126" s="0" t="str">
        <f aca="false">IF($A11126="","",INDEX(CARTAO_COMPRAS!$H:$H,INT((ROW()-2)/20)+2)+MOD(ROW()-2,20))</f>
        <v/>
      </c>
      <c r="F11126" s="0" t="str">
        <f aca="false">IF($A11126="","",INDEX(CARTAO_COMPRAS!$G:$G,INT((ROW()-2)/20)+2))</f>
        <v/>
      </c>
      <c r="G11126" s="5" t="str">
        <f aca="false">IF($A11126="","",INDEX(CARTAO_COMPRAS!$I:$I,INT((ROW()-2)/20)+2))</f>
        <v/>
      </c>
      <c r="H11126" s="4" t="str">
        <f aca="false">IF($A11126="","",EDATE(INDEX(CARTAO_COMPRAS!$J:$J,INT((ROW()-2)/20)+2),MOD(ROW()-2,20)))</f>
        <v/>
      </c>
      <c r="I11126" s="4" t="str">
        <f aca="false">IF($H11126="","",$H11126-WEEKDAY($H11126,2)+1)</f>
        <v/>
      </c>
      <c r="J11126" s="4" t="str">
        <f aca="false">IF($I11126="","",$I11126+6)</f>
        <v/>
      </c>
      <c r="K11126" s="6" t="str">
        <f aca="false">IF($H11126="","",DATE(YEAR($H11126),MONTH($H11126),1))</f>
        <v/>
      </c>
      <c r="L11126" s="0" t="str">
        <f aca="false">IF($A11126="","",INDEX(CARTAO_COMPRAS!$K:$K,INT((ROW()-2)/20)+2))</f>
        <v/>
      </c>
      <c r="M11126" s="0" t="str">
        <f aca="false">IF($A11126="","","Compra no cartão")</f>
        <v/>
      </c>
    </row>
    <row r="11127" customFormat="false" ht="13.5" hidden="false" customHeight="false" outlineLevel="0" collapsed="false">
      <c r="A111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7" s="0" t="str">
        <f aca="false">IF($A11127="","",INDEX(CARTAO_COMPRAS!$C:$C,INT((ROW()-2)/20)+2))</f>
        <v/>
      </c>
      <c r="C11127" s="0" t="str">
        <f aca="false">IF($A11127="","",INDEX(CARTAO_COMPRAS!$D:$D,INT((ROW()-2)/20)+2))</f>
        <v/>
      </c>
      <c r="D11127" s="0" t="str">
        <f aca="false">IF($A11127="","",INDEX(CARTAO_COMPRAS!$E:$E,INT((ROW()-2)/20)+2))</f>
        <v/>
      </c>
      <c r="E11127" s="0" t="str">
        <f aca="false">IF($A11127="","",INDEX(CARTAO_COMPRAS!$H:$H,INT((ROW()-2)/20)+2)+MOD(ROW()-2,20))</f>
        <v/>
      </c>
      <c r="F11127" s="0" t="str">
        <f aca="false">IF($A11127="","",INDEX(CARTAO_COMPRAS!$G:$G,INT((ROW()-2)/20)+2))</f>
        <v/>
      </c>
      <c r="G11127" s="5" t="str">
        <f aca="false">IF($A11127="","",INDEX(CARTAO_COMPRAS!$I:$I,INT((ROW()-2)/20)+2))</f>
        <v/>
      </c>
      <c r="H11127" s="4" t="str">
        <f aca="false">IF($A11127="","",EDATE(INDEX(CARTAO_COMPRAS!$J:$J,INT((ROW()-2)/20)+2),MOD(ROW()-2,20)))</f>
        <v/>
      </c>
      <c r="I11127" s="4" t="str">
        <f aca="false">IF($H11127="","",$H11127-WEEKDAY($H11127,2)+1)</f>
        <v/>
      </c>
      <c r="J11127" s="4" t="str">
        <f aca="false">IF($I11127="","",$I11127+6)</f>
        <v/>
      </c>
      <c r="K11127" s="6" t="str">
        <f aca="false">IF($H11127="","",DATE(YEAR($H11127),MONTH($H11127),1))</f>
        <v/>
      </c>
      <c r="L11127" s="0" t="str">
        <f aca="false">IF($A11127="","",INDEX(CARTAO_COMPRAS!$K:$K,INT((ROW()-2)/20)+2))</f>
        <v/>
      </c>
      <c r="M11127" s="0" t="str">
        <f aca="false">IF($A11127="","","Compra no cartão")</f>
        <v/>
      </c>
    </row>
    <row r="11128" customFormat="false" ht="13.5" hidden="false" customHeight="false" outlineLevel="0" collapsed="false">
      <c r="A111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8" s="0" t="str">
        <f aca="false">IF($A11128="","",INDEX(CARTAO_COMPRAS!$C:$C,INT((ROW()-2)/20)+2))</f>
        <v/>
      </c>
      <c r="C11128" s="0" t="str">
        <f aca="false">IF($A11128="","",INDEX(CARTAO_COMPRAS!$D:$D,INT((ROW()-2)/20)+2))</f>
        <v/>
      </c>
      <c r="D11128" s="0" t="str">
        <f aca="false">IF($A11128="","",INDEX(CARTAO_COMPRAS!$E:$E,INT((ROW()-2)/20)+2))</f>
        <v/>
      </c>
      <c r="E11128" s="0" t="str">
        <f aca="false">IF($A11128="","",INDEX(CARTAO_COMPRAS!$H:$H,INT((ROW()-2)/20)+2)+MOD(ROW()-2,20))</f>
        <v/>
      </c>
      <c r="F11128" s="0" t="str">
        <f aca="false">IF($A11128="","",INDEX(CARTAO_COMPRAS!$G:$G,INT((ROW()-2)/20)+2))</f>
        <v/>
      </c>
      <c r="G11128" s="5" t="str">
        <f aca="false">IF($A11128="","",INDEX(CARTAO_COMPRAS!$I:$I,INT((ROW()-2)/20)+2))</f>
        <v/>
      </c>
      <c r="H11128" s="4" t="str">
        <f aca="false">IF($A11128="","",EDATE(INDEX(CARTAO_COMPRAS!$J:$J,INT((ROW()-2)/20)+2),MOD(ROW()-2,20)))</f>
        <v/>
      </c>
      <c r="I11128" s="4" t="str">
        <f aca="false">IF($H11128="","",$H11128-WEEKDAY($H11128,2)+1)</f>
        <v/>
      </c>
      <c r="J11128" s="4" t="str">
        <f aca="false">IF($I11128="","",$I11128+6)</f>
        <v/>
      </c>
      <c r="K11128" s="6" t="str">
        <f aca="false">IF($H11128="","",DATE(YEAR($H11128),MONTH($H11128),1))</f>
        <v/>
      </c>
      <c r="L11128" s="0" t="str">
        <f aca="false">IF($A11128="","",INDEX(CARTAO_COMPRAS!$K:$K,INT((ROW()-2)/20)+2))</f>
        <v/>
      </c>
      <c r="M11128" s="0" t="str">
        <f aca="false">IF($A11128="","","Compra no cartão")</f>
        <v/>
      </c>
    </row>
    <row r="11129" customFormat="false" ht="13.5" hidden="false" customHeight="false" outlineLevel="0" collapsed="false">
      <c r="A111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29" s="0" t="str">
        <f aca="false">IF($A11129="","",INDEX(CARTAO_COMPRAS!$C:$C,INT((ROW()-2)/20)+2))</f>
        <v/>
      </c>
      <c r="C11129" s="0" t="str">
        <f aca="false">IF($A11129="","",INDEX(CARTAO_COMPRAS!$D:$D,INT((ROW()-2)/20)+2))</f>
        <v/>
      </c>
      <c r="D11129" s="0" t="str">
        <f aca="false">IF($A11129="","",INDEX(CARTAO_COMPRAS!$E:$E,INT((ROW()-2)/20)+2))</f>
        <v/>
      </c>
      <c r="E11129" s="0" t="str">
        <f aca="false">IF($A11129="","",INDEX(CARTAO_COMPRAS!$H:$H,INT((ROW()-2)/20)+2)+MOD(ROW()-2,20))</f>
        <v/>
      </c>
      <c r="F11129" s="0" t="str">
        <f aca="false">IF($A11129="","",INDEX(CARTAO_COMPRAS!$G:$G,INT((ROW()-2)/20)+2))</f>
        <v/>
      </c>
      <c r="G11129" s="5" t="str">
        <f aca="false">IF($A11129="","",INDEX(CARTAO_COMPRAS!$I:$I,INT((ROW()-2)/20)+2))</f>
        <v/>
      </c>
      <c r="H11129" s="4" t="str">
        <f aca="false">IF($A11129="","",EDATE(INDEX(CARTAO_COMPRAS!$J:$J,INT((ROW()-2)/20)+2),MOD(ROW()-2,20)))</f>
        <v/>
      </c>
      <c r="I11129" s="4" t="str">
        <f aca="false">IF($H11129="","",$H11129-WEEKDAY($H11129,2)+1)</f>
        <v/>
      </c>
      <c r="J11129" s="4" t="str">
        <f aca="false">IF($I11129="","",$I11129+6)</f>
        <v/>
      </c>
      <c r="K11129" s="6" t="str">
        <f aca="false">IF($H11129="","",DATE(YEAR($H11129),MONTH($H11129),1))</f>
        <v/>
      </c>
      <c r="L11129" s="0" t="str">
        <f aca="false">IF($A11129="","",INDEX(CARTAO_COMPRAS!$K:$K,INT((ROW()-2)/20)+2))</f>
        <v/>
      </c>
      <c r="M11129" s="0" t="str">
        <f aca="false">IF($A11129="","","Compra no cartão")</f>
        <v/>
      </c>
    </row>
    <row r="11130" customFormat="false" ht="13.5" hidden="false" customHeight="false" outlineLevel="0" collapsed="false">
      <c r="A111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0" s="0" t="str">
        <f aca="false">IF($A11130="","",INDEX(CARTAO_COMPRAS!$C:$C,INT((ROW()-2)/20)+2))</f>
        <v/>
      </c>
      <c r="C11130" s="0" t="str">
        <f aca="false">IF($A11130="","",INDEX(CARTAO_COMPRAS!$D:$D,INT((ROW()-2)/20)+2))</f>
        <v/>
      </c>
      <c r="D11130" s="0" t="str">
        <f aca="false">IF($A11130="","",INDEX(CARTAO_COMPRAS!$E:$E,INT((ROW()-2)/20)+2))</f>
        <v/>
      </c>
      <c r="E11130" s="0" t="str">
        <f aca="false">IF($A11130="","",INDEX(CARTAO_COMPRAS!$H:$H,INT((ROW()-2)/20)+2)+MOD(ROW()-2,20))</f>
        <v/>
      </c>
      <c r="F11130" s="0" t="str">
        <f aca="false">IF($A11130="","",INDEX(CARTAO_COMPRAS!$G:$G,INT((ROW()-2)/20)+2))</f>
        <v/>
      </c>
      <c r="G11130" s="5" t="str">
        <f aca="false">IF($A11130="","",INDEX(CARTAO_COMPRAS!$I:$I,INT((ROW()-2)/20)+2))</f>
        <v/>
      </c>
      <c r="H11130" s="4" t="str">
        <f aca="false">IF($A11130="","",EDATE(INDEX(CARTAO_COMPRAS!$J:$J,INT((ROW()-2)/20)+2),MOD(ROW()-2,20)))</f>
        <v/>
      </c>
      <c r="I11130" s="4" t="str">
        <f aca="false">IF($H11130="","",$H11130-WEEKDAY($H11130,2)+1)</f>
        <v/>
      </c>
      <c r="J11130" s="4" t="str">
        <f aca="false">IF($I11130="","",$I11130+6)</f>
        <v/>
      </c>
      <c r="K11130" s="6" t="str">
        <f aca="false">IF($H11130="","",DATE(YEAR($H11130),MONTH($H11130),1))</f>
        <v/>
      </c>
      <c r="L11130" s="0" t="str">
        <f aca="false">IF($A11130="","",INDEX(CARTAO_COMPRAS!$K:$K,INT((ROW()-2)/20)+2))</f>
        <v/>
      </c>
      <c r="M11130" s="0" t="str">
        <f aca="false">IF($A11130="","","Compra no cartão")</f>
        <v/>
      </c>
    </row>
    <row r="11131" customFormat="false" ht="13.5" hidden="false" customHeight="false" outlineLevel="0" collapsed="false">
      <c r="A111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1" s="0" t="str">
        <f aca="false">IF($A11131="","",INDEX(CARTAO_COMPRAS!$C:$C,INT((ROW()-2)/20)+2))</f>
        <v/>
      </c>
      <c r="C11131" s="0" t="str">
        <f aca="false">IF($A11131="","",INDEX(CARTAO_COMPRAS!$D:$D,INT((ROW()-2)/20)+2))</f>
        <v/>
      </c>
      <c r="D11131" s="0" t="str">
        <f aca="false">IF($A11131="","",INDEX(CARTAO_COMPRAS!$E:$E,INT((ROW()-2)/20)+2))</f>
        <v/>
      </c>
      <c r="E11131" s="0" t="str">
        <f aca="false">IF($A11131="","",INDEX(CARTAO_COMPRAS!$H:$H,INT((ROW()-2)/20)+2)+MOD(ROW()-2,20))</f>
        <v/>
      </c>
      <c r="F11131" s="0" t="str">
        <f aca="false">IF($A11131="","",INDEX(CARTAO_COMPRAS!$G:$G,INT((ROW()-2)/20)+2))</f>
        <v/>
      </c>
      <c r="G11131" s="5" t="str">
        <f aca="false">IF($A11131="","",INDEX(CARTAO_COMPRAS!$I:$I,INT((ROW()-2)/20)+2))</f>
        <v/>
      </c>
      <c r="H11131" s="4" t="str">
        <f aca="false">IF($A11131="","",EDATE(INDEX(CARTAO_COMPRAS!$J:$J,INT((ROW()-2)/20)+2),MOD(ROW()-2,20)))</f>
        <v/>
      </c>
      <c r="I11131" s="4" t="str">
        <f aca="false">IF($H11131="","",$H11131-WEEKDAY($H11131,2)+1)</f>
        <v/>
      </c>
      <c r="J11131" s="4" t="str">
        <f aca="false">IF($I11131="","",$I11131+6)</f>
        <v/>
      </c>
      <c r="K11131" s="6" t="str">
        <f aca="false">IF($H11131="","",DATE(YEAR($H11131),MONTH($H11131),1))</f>
        <v/>
      </c>
      <c r="L11131" s="0" t="str">
        <f aca="false">IF($A11131="","",INDEX(CARTAO_COMPRAS!$K:$K,INT((ROW()-2)/20)+2))</f>
        <v/>
      </c>
      <c r="M11131" s="0" t="str">
        <f aca="false">IF($A11131="","","Compra no cartão")</f>
        <v/>
      </c>
    </row>
    <row r="11132" customFormat="false" ht="13.5" hidden="false" customHeight="false" outlineLevel="0" collapsed="false">
      <c r="A111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2" s="0" t="str">
        <f aca="false">IF($A11132="","",INDEX(CARTAO_COMPRAS!$C:$C,INT((ROW()-2)/20)+2))</f>
        <v/>
      </c>
      <c r="C11132" s="0" t="str">
        <f aca="false">IF($A11132="","",INDEX(CARTAO_COMPRAS!$D:$D,INT((ROW()-2)/20)+2))</f>
        <v/>
      </c>
      <c r="D11132" s="0" t="str">
        <f aca="false">IF($A11132="","",INDEX(CARTAO_COMPRAS!$E:$E,INT((ROW()-2)/20)+2))</f>
        <v/>
      </c>
      <c r="E11132" s="0" t="str">
        <f aca="false">IF($A11132="","",INDEX(CARTAO_COMPRAS!$H:$H,INT((ROW()-2)/20)+2)+MOD(ROW()-2,20))</f>
        <v/>
      </c>
      <c r="F11132" s="0" t="str">
        <f aca="false">IF($A11132="","",INDEX(CARTAO_COMPRAS!$G:$G,INT((ROW()-2)/20)+2))</f>
        <v/>
      </c>
      <c r="G11132" s="5" t="str">
        <f aca="false">IF($A11132="","",INDEX(CARTAO_COMPRAS!$I:$I,INT((ROW()-2)/20)+2))</f>
        <v/>
      </c>
      <c r="H11132" s="4" t="str">
        <f aca="false">IF($A11132="","",EDATE(INDEX(CARTAO_COMPRAS!$J:$J,INT((ROW()-2)/20)+2),MOD(ROW()-2,20)))</f>
        <v/>
      </c>
      <c r="I11132" s="4" t="str">
        <f aca="false">IF($H11132="","",$H11132-WEEKDAY($H11132,2)+1)</f>
        <v/>
      </c>
      <c r="J11132" s="4" t="str">
        <f aca="false">IF($I11132="","",$I11132+6)</f>
        <v/>
      </c>
      <c r="K11132" s="6" t="str">
        <f aca="false">IF($H11132="","",DATE(YEAR($H11132),MONTH($H11132),1))</f>
        <v/>
      </c>
      <c r="L11132" s="0" t="str">
        <f aca="false">IF($A11132="","",INDEX(CARTAO_COMPRAS!$K:$K,INT((ROW()-2)/20)+2))</f>
        <v/>
      </c>
      <c r="M11132" s="0" t="str">
        <f aca="false">IF($A11132="","","Compra no cartão")</f>
        <v/>
      </c>
    </row>
    <row r="11133" customFormat="false" ht="13.5" hidden="false" customHeight="false" outlineLevel="0" collapsed="false">
      <c r="A111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3" s="0" t="str">
        <f aca="false">IF($A11133="","",INDEX(CARTAO_COMPRAS!$C:$C,INT((ROW()-2)/20)+2))</f>
        <v/>
      </c>
      <c r="C11133" s="0" t="str">
        <f aca="false">IF($A11133="","",INDEX(CARTAO_COMPRAS!$D:$D,INT((ROW()-2)/20)+2))</f>
        <v/>
      </c>
      <c r="D11133" s="0" t="str">
        <f aca="false">IF($A11133="","",INDEX(CARTAO_COMPRAS!$E:$E,INT((ROW()-2)/20)+2))</f>
        <v/>
      </c>
      <c r="E11133" s="0" t="str">
        <f aca="false">IF($A11133="","",INDEX(CARTAO_COMPRAS!$H:$H,INT((ROW()-2)/20)+2)+MOD(ROW()-2,20))</f>
        <v/>
      </c>
      <c r="F11133" s="0" t="str">
        <f aca="false">IF($A11133="","",INDEX(CARTAO_COMPRAS!$G:$G,INT((ROW()-2)/20)+2))</f>
        <v/>
      </c>
      <c r="G11133" s="5" t="str">
        <f aca="false">IF($A11133="","",INDEX(CARTAO_COMPRAS!$I:$I,INT((ROW()-2)/20)+2))</f>
        <v/>
      </c>
      <c r="H11133" s="4" t="str">
        <f aca="false">IF($A11133="","",EDATE(INDEX(CARTAO_COMPRAS!$J:$J,INT((ROW()-2)/20)+2),MOD(ROW()-2,20)))</f>
        <v/>
      </c>
      <c r="I11133" s="4" t="str">
        <f aca="false">IF($H11133="","",$H11133-WEEKDAY($H11133,2)+1)</f>
        <v/>
      </c>
      <c r="J11133" s="4" t="str">
        <f aca="false">IF($I11133="","",$I11133+6)</f>
        <v/>
      </c>
      <c r="K11133" s="6" t="str">
        <f aca="false">IF($H11133="","",DATE(YEAR($H11133),MONTH($H11133),1))</f>
        <v/>
      </c>
      <c r="L11133" s="0" t="str">
        <f aca="false">IF($A11133="","",INDEX(CARTAO_COMPRAS!$K:$K,INT((ROW()-2)/20)+2))</f>
        <v/>
      </c>
      <c r="M11133" s="0" t="str">
        <f aca="false">IF($A11133="","","Compra no cartão")</f>
        <v/>
      </c>
    </row>
    <row r="11134" customFormat="false" ht="13.5" hidden="false" customHeight="false" outlineLevel="0" collapsed="false">
      <c r="A111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4" s="0" t="str">
        <f aca="false">IF($A11134="","",INDEX(CARTAO_COMPRAS!$C:$C,INT((ROW()-2)/20)+2))</f>
        <v/>
      </c>
      <c r="C11134" s="0" t="str">
        <f aca="false">IF($A11134="","",INDEX(CARTAO_COMPRAS!$D:$D,INT((ROW()-2)/20)+2))</f>
        <v/>
      </c>
      <c r="D11134" s="0" t="str">
        <f aca="false">IF($A11134="","",INDEX(CARTAO_COMPRAS!$E:$E,INT((ROW()-2)/20)+2))</f>
        <v/>
      </c>
      <c r="E11134" s="0" t="str">
        <f aca="false">IF($A11134="","",INDEX(CARTAO_COMPRAS!$H:$H,INT((ROW()-2)/20)+2)+MOD(ROW()-2,20))</f>
        <v/>
      </c>
      <c r="F11134" s="0" t="str">
        <f aca="false">IF($A11134="","",INDEX(CARTAO_COMPRAS!$G:$G,INT((ROW()-2)/20)+2))</f>
        <v/>
      </c>
      <c r="G11134" s="5" t="str">
        <f aca="false">IF($A11134="","",INDEX(CARTAO_COMPRAS!$I:$I,INT((ROW()-2)/20)+2))</f>
        <v/>
      </c>
      <c r="H11134" s="4" t="str">
        <f aca="false">IF($A11134="","",EDATE(INDEX(CARTAO_COMPRAS!$J:$J,INT((ROW()-2)/20)+2),MOD(ROW()-2,20)))</f>
        <v/>
      </c>
      <c r="I11134" s="4" t="str">
        <f aca="false">IF($H11134="","",$H11134-WEEKDAY($H11134,2)+1)</f>
        <v/>
      </c>
      <c r="J11134" s="4" t="str">
        <f aca="false">IF($I11134="","",$I11134+6)</f>
        <v/>
      </c>
      <c r="K11134" s="6" t="str">
        <f aca="false">IF($H11134="","",DATE(YEAR($H11134),MONTH($H11134),1))</f>
        <v/>
      </c>
      <c r="L11134" s="0" t="str">
        <f aca="false">IF($A11134="","",INDEX(CARTAO_COMPRAS!$K:$K,INT((ROW()-2)/20)+2))</f>
        <v/>
      </c>
      <c r="M11134" s="0" t="str">
        <f aca="false">IF($A11134="","","Compra no cartão")</f>
        <v/>
      </c>
    </row>
    <row r="11135" customFormat="false" ht="13.5" hidden="false" customHeight="false" outlineLevel="0" collapsed="false">
      <c r="A111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5" s="0" t="str">
        <f aca="false">IF($A11135="","",INDEX(CARTAO_COMPRAS!$C:$C,INT((ROW()-2)/20)+2))</f>
        <v/>
      </c>
      <c r="C11135" s="0" t="str">
        <f aca="false">IF($A11135="","",INDEX(CARTAO_COMPRAS!$D:$D,INT((ROW()-2)/20)+2))</f>
        <v/>
      </c>
      <c r="D11135" s="0" t="str">
        <f aca="false">IF($A11135="","",INDEX(CARTAO_COMPRAS!$E:$E,INT((ROW()-2)/20)+2))</f>
        <v/>
      </c>
      <c r="E11135" s="0" t="str">
        <f aca="false">IF($A11135="","",INDEX(CARTAO_COMPRAS!$H:$H,INT((ROW()-2)/20)+2)+MOD(ROW()-2,20))</f>
        <v/>
      </c>
      <c r="F11135" s="0" t="str">
        <f aca="false">IF($A11135="","",INDEX(CARTAO_COMPRAS!$G:$G,INT((ROW()-2)/20)+2))</f>
        <v/>
      </c>
      <c r="G11135" s="5" t="str">
        <f aca="false">IF($A11135="","",INDEX(CARTAO_COMPRAS!$I:$I,INT((ROW()-2)/20)+2))</f>
        <v/>
      </c>
      <c r="H11135" s="4" t="str">
        <f aca="false">IF($A11135="","",EDATE(INDEX(CARTAO_COMPRAS!$J:$J,INT((ROW()-2)/20)+2),MOD(ROW()-2,20)))</f>
        <v/>
      </c>
      <c r="I11135" s="4" t="str">
        <f aca="false">IF($H11135="","",$H11135-WEEKDAY($H11135,2)+1)</f>
        <v/>
      </c>
      <c r="J11135" s="4" t="str">
        <f aca="false">IF($I11135="","",$I11135+6)</f>
        <v/>
      </c>
      <c r="K11135" s="6" t="str">
        <f aca="false">IF($H11135="","",DATE(YEAR($H11135),MONTH($H11135),1))</f>
        <v/>
      </c>
      <c r="L11135" s="0" t="str">
        <f aca="false">IF($A11135="","",INDEX(CARTAO_COMPRAS!$K:$K,INT((ROW()-2)/20)+2))</f>
        <v/>
      </c>
      <c r="M11135" s="0" t="str">
        <f aca="false">IF($A11135="","","Compra no cartão")</f>
        <v/>
      </c>
    </row>
    <row r="11136" customFormat="false" ht="13.5" hidden="false" customHeight="false" outlineLevel="0" collapsed="false">
      <c r="A111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6" s="0" t="str">
        <f aca="false">IF($A11136="","",INDEX(CARTAO_COMPRAS!$C:$C,INT((ROW()-2)/20)+2))</f>
        <v/>
      </c>
      <c r="C11136" s="0" t="str">
        <f aca="false">IF($A11136="","",INDEX(CARTAO_COMPRAS!$D:$D,INT((ROW()-2)/20)+2))</f>
        <v/>
      </c>
      <c r="D11136" s="0" t="str">
        <f aca="false">IF($A11136="","",INDEX(CARTAO_COMPRAS!$E:$E,INT((ROW()-2)/20)+2))</f>
        <v/>
      </c>
      <c r="E11136" s="0" t="str">
        <f aca="false">IF($A11136="","",INDEX(CARTAO_COMPRAS!$H:$H,INT((ROW()-2)/20)+2)+MOD(ROW()-2,20))</f>
        <v/>
      </c>
      <c r="F11136" s="0" t="str">
        <f aca="false">IF($A11136="","",INDEX(CARTAO_COMPRAS!$G:$G,INT((ROW()-2)/20)+2))</f>
        <v/>
      </c>
      <c r="G11136" s="5" t="str">
        <f aca="false">IF($A11136="","",INDEX(CARTAO_COMPRAS!$I:$I,INT((ROW()-2)/20)+2))</f>
        <v/>
      </c>
      <c r="H11136" s="4" t="str">
        <f aca="false">IF($A11136="","",EDATE(INDEX(CARTAO_COMPRAS!$J:$J,INT((ROW()-2)/20)+2),MOD(ROW()-2,20)))</f>
        <v/>
      </c>
      <c r="I11136" s="4" t="str">
        <f aca="false">IF($H11136="","",$H11136-WEEKDAY($H11136,2)+1)</f>
        <v/>
      </c>
      <c r="J11136" s="4" t="str">
        <f aca="false">IF($I11136="","",$I11136+6)</f>
        <v/>
      </c>
      <c r="K11136" s="6" t="str">
        <f aca="false">IF($H11136="","",DATE(YEAR($H11136),MONTH($H11136),1))</f>
        <v/>
      </c>
      <c r="L11136" s="0" t="str">
        <f aca="false">IF($A11136="","",INDEX(CARTAO_COMPRAS!$K:$K,INT((ROW()-2)/20)+2))</f>
        <v/>
      </c>
      <c r="M11136" s="0" t="str">
        <f aca="false">IF($A11136="","","Compra no cartão")</f>
        <v/>
      </c>
    </row>
    <row r="11137" customFormat="false" ht="13.5" hidden="false" customHeight="false" outlineLevel="0" collapsed="false">
      <c r="A111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7" s="0" t="str">
        <f aca="false">IF($A11137="","",INDEX(CARTAO_COMPRAS!$C:$C,INT((ROW()-2)/20)+2))</f>
        <v/>
      </c>
      <c r="C11137" s="0" t="str">
        <f aca="false">IF($A11137="","",INDEX(CARTAO_COMPRAS!$D:$D,INT((ROW()-2)/20)+2))</f>
        <v/>
      </c>
      <c r="D11137" s="0" t="str">
        <f aca="false">IF($A11137="","",INDEX(CARTAO_COMPRAS!$E:$E,INT((ROW()-2)/20)+2))</f>
        <v/>
      </c>
      <c r="E11137" s="0" t="str">
        <f aca="false">IF($A11137="","",INDEX(CARTAO_COMPRAS!$H:$H,INT((ROW()-2)/20)+2)+MOD(ROW()-2,20))</f>
        <v/>
      </c>
      <c r="F11137" s="0" t="str">
        <f aca="false">IF($A11137="","",INDEX(CARTAO_COMPRAS!$G:$G,INT((ROW()-2)/20)+2))</f>
        <v/>
      </c>
      <c r="G11137" s="5" t="str">
        <f aca="false">IF($A11137="","",INDEX(CARTAO_COMPRAS!$I:$I,INT((ROW()-2)/20)+2))</f>
        <v/>
      </c>
      <c r="H11137" s="4" t="str">
        <f aca="false">IF($A11137="","",EDATE(INDEX(CARTAO_COMPRAS!$J:$J,INT((ROW()-2)/20)+2),MOD(ROW()-2,20)))</f>
        <v/>
      </c>
      <c r="I11137" s="4" t="str">
        <f aca="false">IF($H11137="","",$H11137-WEEKDAY($H11137,2)+1)</f>
        <v/>
      </c>
      <c r="J11137" s="4" t="str">
        <f aca="false">IF($I11137="","",$I11137+6)</f>
        <v/>
      </c>
      <c r="K11137" s="6" t="str">
        <f aca="false">IF($H11137="","",DATE(YEAR($H11137),MONTH($H11137),1))</f>
        <v/>
      </c>
      <c r="L11137" s="0" t="str">
        <f aca="false">IF($A11137="","",INDEX(CARTAO_COMPRAS!$K:$K,INT((ROW()-2)/20)+2))</f>
        <v/>
      </c>
      <c r="M11137" s="0" t="str">
        <f aca="false">IF($A11137="","","Compra no cartão")</f>
        <v/>
      </c>
    </row>
    <row r="11138" customFormat="false" ht="13.5" hidden="false" customHeight="false" outlineLevel="0" collapsed="false">
      <c r="A111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8" s="0" t="str">
        <f aca="false">IF($A11138="","",INDEX(CARTAO_COMPRAS!$C:$C,INT((ROW()-2)/20)+2))</f>
        <v/>
      </c>
      <c r="C11138" s="0" t="str">
        <f aca="false">IF($A11138="","",INDEX(CARTAO_COMPRAS!$D:$D,INT((ROW()-2)/20)+2))</f>
        <v/>
      </c>
      <c r="D11138" s="0" t="str">
        <f aca="false">IF($A11138="","",INDEX(CARTAO_COMPRAS!$E:$E,INT((ROW()-2)/20)+2))</f>
        <v/>
      </c>
      <c r="E11138" s="0" t="str">
        <f aca="false">IF($A11138="","",INDEX(CARTAO_COMPRAS!$H:$H,INT((ROW()-2)/20)+2)+MOD(ROW()-2,20))</f>
        <v/>
      </c>
      <c r="F11138" s="0" t="str">
        <f aca="false">IF($A11138="","",INDEX(CARTAO_COMPRAS!$G:$G,INT((ROW()-2)/20)+2))</f>
        <v/>
      </c>
      <c r="G11138" s="5" t="str">
        <f aca="false">IF($A11138="","",INDEX(CARTAO_COMPRAS!$I:$I,INT((ROW()-2)/20)+2))</f>
        <v/>
      </c>
      <c r="H11138" s="4" t="str">
        <f aca="false">IF($A11138="","",EDATE(INDEX(CARTAO_COMPRAS!$J:$J,INT((ROW()-2)/20)+2),MOD(ROW()-2,20)))</f>
        <v/>
      </c>
      <c r="I11138" s="4" t="str">
        <f aca="false">IF($H11138="","",$H11138-WEEKDAY($H11138,2)+1)</f>
        <v/>
      </c>
      <c r="J11138" s="4" t="str">
        <f aca="false">IF($I11138="","",$I11138+6)</f>
        <v/>
      </c>
      <c r="K11138" s="6" t="str">
        <f aca="false">IF($H11138="","",DATE(YEAR($H11138),MONTH($H11138),1))</f>
        <v/>
      </c>
      <c r="L11138" s="0" t="str">
        <f aca="false">IF($A11138="","",INDEX(CARTAO_COMPRAS!$K:$K,INT((ROW()-2)/20)+2))</f>
        <v/>
      </c>
      <c r="M11138" s="0" t="str">
        <f aca="false">IF($A11138="","","Compra no cartão")</f>
        <v/>
      </c>
    </row>
    <row r="11139" customFormat="false" ht="13.5" hidden="false" customHeight="false" outlineLevel="0" collapsed="false">
      <c r="A111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39" s="0" t="str">
        <f aca="false">IF($A11139="","",INDEX(CARTAO_COMPRAS!$C:$C,INT((ROW()-2)/20)+2))</f>
        <v/>
      </c>
      <c r="C11139" s="0" t="str">
        <f aca="false">IF($A11139="","",INDEX(CARTAO_COMPRAS!$D:$D,INT((ROW()-2)/20)+2))</f>
        <v/>
      </c>
      <c r="D11139" s="0" t="str">
        <f aca="false">IF($A11139="","",INDEX(CARTAO_COMPRAS!$E:$E,INT((ROW()-2)/20)+2))</f>
        <v/>
      </c>
      <c r="E11139" s="0" t="str">
        <f aca="false">IF($A11139="","",INDEX(CARTAO_COMPRAS!$H:$H,INT((ROW()-2)/20)+2)+MOD(ROW()-2,20))</f>
        <v/>
      </c>
      <c r="F11139" s="0" t="str">
        <f aca="false">IF($A11139="","",INDEX(CARTAO_COMPRAS!$G:$G,INT((ROW()-2)/20)+2))</f>
        <v/>
      </c>
      <c r="G11139" s="5" t="str">
        <f aca="false">IF($A11139="","",INDEX(CARTAO_COMPRAS!$I:$I,INT((ROW()-2)/20)+2))</f>
        <v/>
      </c>
      <c r="H11139" s="4" t="str">
        <f aca="false">IF($A11139="","",EDATE(INDEX(CARTAO_COMPRAS!$J:$J,INT((ROW()-2)/20)+2),MOD(ROW()-2,20)))</f>
        <v/>
      </c>
      <c r="I11139" s="4" t="str">
        <f aca="false">IF($H11139="","",$H11139-WEEKDAY($H11139,2)+1)</f>
        <v/>
      </c>
      <c r="J11139" s="4" t="str">
        <f aca="false">IF($I11139="","",$I11139+6)</f>
        <v/>
      </c>
      <c r="K11139" s="6" t="str">
        <f aca="false">IF($H11139="","",DATE(YEAR($H11139),MONTH($H11139),1))</f>
        <v/>
      </c>
      <c r="L11139" s="0" t="str">
        <f aca="false">IF($A11139="","",INDEX(CARTAO_COMPRAS!$K:$K,INT((ROW()-2)/20)+2))</f>
        <v/>
      </c>
      <c r="M11139" s="0" t="str">
        <f aca="false">IF($A11139="","","Compra no cartão")</f>
        <v/>
      </c>
    </row>
    <row r="11140" customFormat="false" ht="13.5" hidden="false" customHeight="false" outlineLevel="0" collapsed="false">
      <c r="A111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0" s="0" t="str">
        <f aca="false">IF($A11140="","",INDEX(CARTAO_COMPRAS!$C:$C,INT((ROW()-2)/20)+2))</f>
        <v/>
      </c>
      <c r="C11140" s="0" t="str">
        <f aca="false">IF($A11140="","",INDEX(CARTAO_COMPRAS!$D:$D,INT((ROW()-2)/20)+2))</f>
        <v/>
      </c>
      <c r="D11140" s="0" t="str">
        <f aca="false">IF($A11140="","",INDEX(CARTAO_COMPRAS!$E:$E,INT((ROW()-2)/20)+2))</f>
        <v/>
      </c>
      <c r="E11140" s="0" t="str">
        <f aca="false">IF($A11140="","",INDEX(CARTAO_COMPRAS!$H:$H,INT((ROW()-2)/20)+2)+MOD(ROW()-2,20))</f>
        <v/>
      </c>
      <c r="F11140" s="0" t="str">
        <f aca="false">IF($A11140="","",INDEX(CARTAO_COMPRAS!$G:$G,INT((ROW()-2)/20)+2))</f>
        <v/>
      </c>
      <c r="G11140" s="5" t="str">
        <f aca="false">IF($A11140="","",INDEX(CARTAO_COMPRAS!$I:$I,INT((ROW()-2)/20)+2))</f>
        <v/>
      </c>
      <c r="H11140" s="4" t="str">
        <f aca="false">IF($A11140="","",EDATE(INDEX(CARTAO_COMPRAS!$J:$J,INT((ROW()-2)/20)+2),MOD(ROW()-2,20)))</f>
        <v/>
      </c>
      <c r="I11140" s="4" t="str">
        <f aca="false">IF($H11140="","",$H11140-WEEKDAY($H11140,2)+1)</f>
        <v/>
      </c>
      <c r="J11140" s="4" t="str">
        <f aca="false">IF($I11140="","",$I11140+6)</f>
        <v/>
      </c>
      <c r="K11140" s="6" t="str">
        <f aca="false">IF($H11140="","",DATE(YEAR($H11140),MONTH($H11140),1))</f>
        <v/>
      </c>
      <c r="L11140" s="0" t="str">
        <f aca="false">IF($A11140="","",INDEX(CARTAO_COMPRAS!$K:$K,INT((ROW()-2)/20)+2))</f>
        <v/>
      </c>
      <c r="M11140" s="0" t="str">
        <f aca="false">IF($A11140="","","Compra no cartão")</f>
        <v/>
      </c>
    </row>
    <row r="11141" customFormat="false" ht="13.5" hidden="false" customHeight="false" outlineLevel="0" collapsed="false">
      <c r="A111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1" s="0" t="str">
        <f aca="false">IF($A11141="","",INDEX(CARTAO_COMPRAS!$C:$C,INT((ROW()-2)/20)+2))</f>
        <v/>
      </c>
      <c r="C11141" s="0" t="str">
        <f aca="false">IF($A11141="","",INDEX(CARTAO_COMPRAS!$D:$D,INT((ROW()-2)/20)+2))</f>
        <v/>
      </c>
      <c r="D11141" s="0" t="str">
        <f aca="false">IF($A11141="","",INDEX(CARTAO_COMPRAS!$E:$E,INT((ROW()-2)/20)+2))</f>
        <v/>
      </c>
      <c r="E11141" s="0" t="str">
        <f aca="false">IF($A11141="","",INDEX(CARTAO_COMPRAS!$H:$H,INT((ROW()-2)/20)+2)+MOD(ROW()-2,20))</f>
        <v/>
      </c>
      <c r="F11141" s="0" t="str">
        <f aca="false">IF($A11141="","",INDEX(CARTAO_COMPRAS!$G:$G,INT((ROW()-2)/20)+2))</f>
        <v/>
      </c>
      <c r="G11141" s="5" t="str">
        <f aca="false">IF($A11141="","",INDEX(CARTAO_COMPRAS!$I:$I,INT((ROW()-2)/20)+2))</f>
        <v/>
      </c>
      <c r="H11141" s="4" t="str">
        <f aca="false">IF($A11141="","",EDATE(INDEX(CARTAO_COMPRAS!$J:$J,INT((ROW()-2)/20)+2),MOD(ROW()-2,20)))</f>
        <v/>
      </c>
      <c r="I11141" s="4" t="str">
        <f aca="false">IF($H11141="","",$H11141-WEEKDAY($H11141,2)+1)</f>
        <v/>
      </c>
      <c r="J11141" s="4" t="str">
        <f aca="false">IF($I11141="","",$I11141+6)</f>
        <v/>
      </c>
      <c r="K11141" s="6" t="str">
        <f aca="false">IF($H11141="","",DATE(YEAR($H11141),MONTH($H11141),1))</f>
        <v/>
      </c>
      <c r="L11141" s="0" t="str">
        <f aca="false">IF($A11141="","",INDEX(CARTAO_COMPRAS!$K:$K,INT((ROW()-2)/20)+2))</f>
        <v/>
      </c>
      <c r="M11141" s="0" t="str">
        <f aca="false">IF($A11141="","","Compra no cartão")</f>
        <v/>
      </c>
    </row>
    <row r="11142" customFormat="false" ht="13.5" hidden="false" customHeight="false" outlineLevel="0" collapsed="false">
      <c r="A111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2" s="0" t="str">
        <f aca="false">IF($A11142="","",INDEX(CARTAO_COMPRAS!$C:$C,INT((ROW()-2)/20)+2))</f>
        <v/>
      </c>
      <c r="C11142" s="0" t="str">
        <f aca="false">IF($A11142="","",INDEX(CARTAO_COMPRAS!$D:$D,INT((ROW()-2)/20)+2))</f>
        <v/>
      </c>
      <c r="D11142" s="0" t="str">
        <f aca="false">IF($A11142="","",INDEX(CARTAO_COMPRAS!$E:$E,INT((ROW()-2)/20)+2))</f>
        <v/>
      </c>
      <c r="E11142" s="0" t="str">
        <f aca="false">IF($A11142="","",INDEX(CARTAO_COMPRAS!$H:$H,INT((ROW()-2)/20)+2)+MOD(ROW()-2,20))</f>
        <v/>
      </c>
      <c r="F11142" s="0" t="str">
        <f aca="false">IF($A11142="","",INDEX(CARTAO_COMPRAS!$G:$G,INT((ROW()-2)/20)+2))</f>
        <v/>
      </c>
      <c r="G11142" s="5" t="str">
        <f aca="false">IF($A11142="","",INDEX(CARTAO_COMPRAS!$I:$I,INT((ROW()-2)/20)+2))</f>
        <v/>
      </c>
      <c r="H11142" s="4" t="str">
        <f aca="false">IF($A11142="","",EDATE(INDEX(CARTAO_COMPRAS!$J:$J,INT((ROW()-2)/20)+2),MOD(ROW()-2,20)))</f>
        <v/>
      </c>
      <c r="I11142" s="4" t="str">
        <f aca="false">IF($H11142="","",$H11142-WEEKDAY($H11142,2)+1)</f>
        <v/>
      </c>
      <c r="J11142" s="4" t="str">
        <f aca="false">IF($I11142="","",$I11142+6)</f>
        <v/>
      </c>
      <c r="K11142" s="6" t="str">
        <f aca="false">IF($H11142="","",DATE(YEAR($H11142),MONTH($H11142),1))</f>
        <v/>
      </c>
      <c r="L11142" s="0" t="str">
        <f aca="false">IF($A11142="","",INDEX(CARTAO_COMPRAS!$K:$K,INT((ROW()-2)/20)+2))</f>
        <v/>
      </c>
      <c r="M11142" s="0" t="str">
        <f aca="false">IF($A11142="","","Compra no cartão")</f>
        <v/>
      </c>
    </row>
    <row r="11143" customFormat="false" ht="13.5" hidden="false" customHeight="false" outlineLevel="0" collapsed="false">
      <c r="A111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3" s="0" t="str">
        <f aca="false">IF($A11143="","",INDEX(CARTAO_COMPRAS!$C:$C,INT((ROW()-2)/20)+2))</f>
        <v/>
      </c>
      <c r="C11143" s="0" t="str">
        <f aca="false">IF($A11143="","",INDEX(CARTAO_COMPRAS!$D:$D,INT((ROW()-2)/20)+2))</f>
        <v/>
      </c>
      <c r="D11143" s="0" t="str">
        <f aca="false">IF($A11143="","",INDEX(CARTAO_COMPRAS!$E:$E,INT((ROW()-2)/20)+2))</f>
        <v/>
      </c>
      <c r="E11143" s="0" t="str">
        <f aca="false">IF($A11143="","",INDEX(CARTAO_COMPRAS!$H:$H,INT((ROW()-2)/20)+2)+MOD(ROW()-2,20))</f>
        <v/>
      </c>
      <c r="F11143" s="0" t="str">
        <f aca="false">IF($A11143="","",INDEX(CARTAO_COMPRAS!$G:$G,INT((ROW()-2)/20)+2))</f>
        <v/>
      </c>
      <c r="G11143" s="5" t="str">
        <f aca="false">IF($A11143="","",INDEX(CARTAO_COMPRAS!$I:$I,INT((ROW()-2)/20)+2))</f>
        <v/>
      </c>
      <c r="H11143" s="4" t="str">
        <f aca="false">IF($A11143="","",EDATE(INDEX(CARTAO_COMPRAS!$J:$J,INT((ROW()-2)/20)+2),MOD(ROW()-2,20)))</f>
        <v/>
      </c>
      <c r="I11143" s="4" t="str">
        <f aca="false">IF($H11143="","",$H11143-WEEKDAY($H11143,2)+1)</f>
        <v/>
      </c>
      <c r="J11143" s="4" t="str">
        <f aca="false">IF($I11143="","",$I11143+6)</f>
        <v/>
      </c>
      <c r="K11143" s="6" t="str">
        <f aca="false">IF($H11143="","",DATE(YEAR($H11143),MONTH($H11143),1))</f>
        <v/>
      </c>
      <c r="L11143" s="0" t="str">
        <f aca="false">IF($A11143="","",INDEX(CARTAO_COMPRAS!$K:$K,INT((ROW()-2)/20)+2))</f>
        <v/>
      </c>
      <c r="M11143" s="0" t="str">
        <f aca="false">IF($A11143="","","Compra no cartão")</f>
        <v/>
      </c>
    </row>
    <row r="11144" customFormat="false" ht="13.5" hidden="false" customHeight="false" outlineLevel="0" collapsed="false">
      <c r="A111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4" s="0" t="str">
        <f aca="false">IF($A11144="","",INDEX(CARTAO_COMPRAS!$C:$C,INT((ROW()-2)/20)+2))</f>
        <v/>
      </c>
      <c r="C11144" s="0" t="str">
        <f aca="false">IF($A11144="","",INDEX(CARTAO_COMPRAS!$D:$D,INT((ROW()-2)/20)+2))</f>
        <v/>
      </c>
      <c r="D11144" s="0" t="str">
        <f aca="false">IF($A11144="","",INDEX(CARTAO_COMPRAS!$E:$E,INT((ROW()-2)/20)+2))</f>
        <v/>
      </c>
      <c r="E11144" s="0" t="str">
        <f aca="false">IF($A11144="","",INDEX(CARTAO_COMPRAS!$H:$H,INT((ROW()-2)/20)+2)+MOD(ROW()-2,20))</f>
        <v/>
      </c>
      <c r="F11144" s="0" t="str">
        <f aca="false">IF($A11144="","",INDEX(CARTAO_COMPRAS!$G:$G,INT((ROW()-2)/20)+2))</f>
        <v/>
      </c>
      <c r="G11144" s="5" t="str">
        <f aca="false">IF($A11144="","",INDEX(CARTAO_COMPRAS!$I:$I,INT((ROW()-2)/20)+2))</f>
        <v/>
      </c>
      <c r="H11144" s="4" t="str">
        <f aca="false">IF($A11144="","",EDATE(INDEX(CARTAO_COMPRAS!$J:$J,INT((ROW()-2)/20)+2),MOD(ROW()-2,20)))</f>
        <v/>
      </c>
      <c r="I11144" s="4" t="str">
        <f aca="false">IF($H11144="","",$H11144-WEEKDAY($H11144,2)+1)</f>
        <v/>
      </c>
      <c r="J11144" s="4" t="str">
        <f aca="false">IF($I11144="","",$I11144+6)</f>
        <v/>
      </c>
      <c r="K11144" s="6" t="str">
        <f aca="false">IF($H11144="","",DATE(YEAR($H11144),MONTH($H11144),1))</f>
        <v/>
      </c>
      <c r="L11144" s="0" t="str">
        <f aca="false">IF($A11144="","",INDEX(CARTAO_COMPRAS!$K:$K,INT((ROW()-2)/20)+2))</f>
        <v/>
      </c>
      <c r="M11144" s="0" t="str">
        <f aca="false">IF($A11144="","","Compra no cartão")</f>
        <v/>
      </c>
    </row>
    <row r="11145" customFormat="false" ht="13.5" hidden="false" customHeight="false" outlineLevel="0" collapsed="false">
      <c r="A111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5" s="0" t="str">
        <f aca="false">IF($A11145="","",INDEX(CARTAO_COMPRAS!$C:$C,INT((ROW()-2)/20)+2))</f>
        <v/>
      </c>
      <c r="C11145" s="0" t="str">
        <f aca="false">IF($A11145="","",INDEX(CARTAO_COMPRAS!$D:$D,INT((ROW()-2)/20)+2))</f>
        <v/>
      </c>
      <c r="D11145" s="0" t="str">
        <f aca="false">IF($A11145="","",INDEX(CARTAO_COMPRAS!$E:$E,INT((ROW()-2)/20)+2))</f>
        <v/>
      </c>
      <c r="E11145" s="0" t="str">
        <f aca="false">IF($A11145="","",INDEX(CARTAO_COMPRAS!$H:$H,INT((ROW()-2)/20)+2)+MOD(ROW()-2,20))</f>
        <v/>
      </c>
      <c r="F11145" s="0" t="str">
        <f aca="false">IF($A11145="","",INDEX(CARTAO_COMPRAS!$G:$G,INT((ROW()-2)/20)+2))</f>
        <v/>
      </c>
      <c r="G11145" s="5" t="str">
        <f aca="false">IF($A11145="","",INDEX(CARTAO_COMPRAS!$I:$I,INT((ROW()-2)/20)+2))</f>
        <v/>
      </c>
      <c r="H11145" s="4" t="str">
        <f aca="false">IF($A11145="","",EDATE(INDEX(CARTAO_COMPRAS!$J:$J,INT((ROW()-2)/20)+2),MOD(ROW()-2,20)))</f>
        <v/>
      </c>
      <c r="I11145" s="4" t="str">
        <f aca="false">IF($H11145="","",$H11145-WEEKDAY($H11145,2)+1)</f>
        <v/>
      </c>
      <c r="J11145" s="4" t="str">
        <f aca="false">IF($I11145="","",$I11145+6)</f>
        <v/>
      </c>
      <c r="K11145" s="6" t="str">
        <f aca="false">IF($H11145="","",DATE(YEAR($H11145),MONTH($H11145),1))</f>
        <v/>
      </c>
      <c r="L11145" s="0" t="str">
        <f aca="false">IF($A11145="","",INDEX(CARTAO_COMPRAS!$K:$K,INT((ROW()-2)/20)+2))</f>
        <v/>
      </c>
      <c r="M11145" s="0" t="str">
        <f aca="false">IF($A11145="","","Compra no cartão")</f>
        <v/>
      </c>
    </row>
    <row r="11146" customFormat="false" ht="13.5" hidden="false" customHeight="false" outlineLevel="0" collapsed="false">
      <c r="A111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6" s="0" t="str">
        <f aca="false">IF($A11146="","",INDEX(CARTAO_COMPRAS!$C:$C,INT((ROW()-2)/20)+2))</f>
        <v/>
      </c>
      <c r="C11146" s="0" t="str">
        <f aca="false">IF($A11146="","",INDEX(CARTAO_COMPRAS!$D:$D,INT((ROW()-2)/20)+2))</f>
        <v/>
      </c>
      <c r="D11146" s="0" t="str">
        <f aca="false">IF($A11146="","",INDEX(CARTAO_COMPRAS!$E:$E,INT((ROW()-2)/20)+2))</f>
        <v/>
      </c>
      <c r="E11146" s="0" t="str">
        <f aca="false">IF($A11146="","",INDEX(CARTAO_COMPRAS!$H:$H,INT((ROW()-2)/20)+2)+MOD(ROW()-2,20))</f>
        <v/>
      </c>
      <c r="F11146" s="0" t="str">
        <f aca="false">IF($A11146="","",INDEX(CARTAO_COMPRAS!$G:$G,INT((ROW()-2)/20)+2))</f>
        <v/>
      </c>
      <c r="G11146" s="5" t="str">
        <f aca="false">IF($A11146="","",INDEX(CARTAO_COMPRAS!$I:$I,INT((ROW()-2)/20)+2))</f>
        <v/>
      </c>
      <c r="H11146" s="4" t="str">
        <f aca="false">IF($A11146="","",EDATE(INDEX(CARTAO_COMPRAS!$J:$J,INT((ROW()-2)/20)+2),MOD(ROW()-2,20)))</f>
        <v/>
      </c>
      <c r="I11146" s="4" t="str">
        <f aca="false">IF($H11146="","",$H11146-WEEKDAY($H11146,2)+1)</f>
        <v/>
      </c>
      <c r="J11146" s="4" t="str">
        <f aca="false">IF($I11146="","",$I11146+6)</f>
        <v/>
      </c>
      <c r="K11146" s="6" t="str">
        <f aca="false">IF($H11146="","",DATE(YEAR($H11146),MONTH($H11146),1))</f>
        <v/>
      </c>
      <c r="L11146" s="0" t="str">
        <f aca="false">IF($A11146="","",INDEX(CARTAO_COMPRAS!$K:$K,INT((ROW()-2)/20)+2))</f>
        <v/>
      </c>
      <c r="M11146" s="0" t="str">
        <f aca="false">IF($A11146="","","Compra no cartão")</f>
        <v/>
      </c>
    </row>
    <row r="11147" customFormat="false" ht="13.5" hidden="false" customHeight="false" outlineLevel="0" collapsed="false">
      <c r="A111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7" s="0" t="str">
        <f aca="false">IF($A11147="","",INDEX(CARTAO_COMPRAS!$C:$C,INT((ROW()-2)/20)+2))</f>
        <v/>
      </c>
      <c r="C11147" s="0" t="str">
        <f aca="false">IF($A11147="","",INDEX(CARTAO_COMPRAS!$D:$D,INT((ROW()-2)/20)+2))</f>
        <v/>
      </c>
      <c r="D11147" s="0" t="str">
        <f aca="false">IF($A11147="","",INDEX(CARTAO_COMPRAS!$E:$E,INT((ROW()-2)/20)+2))</f>
        <v/>
      </c>
      <c r="E11147" s="0" t="str">
        <f aca="false">IF($A11147="","",INDEX(CARTAO_COMPRAS!$H:$H,INT((ROW()-2)/20)+2)+MOD(ROW()-2,20))</f>
        <v/>
      </c>
      <c r="F11147" s="0" t="str">
        <f aca="false">IF($A11147="","",INDEX(CARTAO_COMPRAS!$G:$G,INT((ROW()-2)/20)+2))</f>
        <v/>
      </c>
      <c r="G11147" s="5" t="str">
        <f aca="false">IF($A11147="","",INDEX(CARTAO_COMPRAS!$I:$I,INT((ROW()-2)/20)+2))</f>
        <v/>
      </c>
      <c r="H11147" s="4" t="str">
        <f aca="false">IF($A11147="","",EDATE(INDEX(CARTAO_COMPRAS!$J:$J,INT((ROW()-2)/20)+2),MOD(ROW()-2,20)))</f>
        <v/>
      </c>
      <c r="I11147" s="4" t="str">
        <f aca="false">IF($H11147="","",$H11147-WEEKDAY($H11147,2)+1)</f>
        <v/>
      </c>
      <c r="J11147" s="4" t="str">
        <f aca="false">IF($I11147="","",$I11147+6)</f>
        <v/>
      </c>
      <c r="K11147" s="6" t="str">
        <f aca="false">IF($H11147="","",DATE(YEAR($H11147),MONTH($H11147),1))</f>
        <v/>
      </c>
      <c r="L11147" s="0" t="str">
        <f aca="false">IF($A11147="","",INDEX(CARTAO_COMPRAS!$K:$K,INT((ROW()-2)/20)+2))</f>
        <v/>
      </c>
      <c r="M11147" s="0" t="str">
        <f aca="false">IF($A11147="","","Compra no cartão")</f>
        <v/>
      </c>
    </row>
    <row r="11148" customFormat="false" ht="13.5" hidden="false" customHeight="false" outlineLevel="0" collapsed="false">
      <c r="A111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8" s="0" t="str">
        <f aca="false">IF($A11148="","",INDEX(CARTAO_COMPRAS!$C:$C,INT((ROW()-2)/20)+2))</f>
        <v/>
      </c>
      <c r="C11148" s="0" t="str">
        <f aca="false">IF($A11148="","",INDEX(CARTAO_COMPRAS!$D:$D,INT((ROW()-2)/20)+2))</f>
        <v/>
      </c>
      <c r="D11148" s="0" t="str">
        <f aca="false">IF($A11148="","",INDEX(CARTAO_COMPRAS!$E:$E,INT((ROW()-2)/20)+2))</f>
        <v/>
      </c>
      <c r="E11148" s="0" t="str">
        <f aca="false">IF($A11148="","",INDEX(CARTAO_COMPRAS!$H:$H,INT((ROW()-2)/20)+2)+MOD(ROW()-2,20))</f>
        <v/>
      </c>
      <c r="F11148" s="0" t="str">
        <f aca="false">IF($A11148="","",INDEX(CARTAO_COMPRAS!$G:$G,INT((ROW()-2)/20)+2))</f>
        <v/>
      </c>
      <c r="G11148" s="5" t="str">
        <f aca="false">IF($A11148="","",INDEX(CARTAO_COMPRAS!$I:$I,INT((ROW()-2)/20)+2))</f>
        <v/>
      </c>
      <c r="H11148" s="4" t="str">
        <f aca="false">IF($A11148="","",EDATE(INDEX(CARTAO_COMPRAS!$J:$J,INT((ROW()-2)/20)+2),MOD(ROW()-2,20)))</f>
        <v/>
      </c>
      <c r="I11148" s="4" t="str">
        <f aca="false">IF($H11148="","",$H11148-WEEKDAY($H11148,2)+1)</f>
        <v/>
      </c>
      <c r="J11148" s="4" t="str">
        <f aca="false">IF($I11148="","",$I11148+6)</f>
        <v/>
      </c>
      <c r="K11148" s="6" t="str">
        <f aca="false">IF($H11148="","",DATE(YEAR($H11148),MONTH($H11148),1))</f>
        <v/>
      </c>
      <c r="L11148" s="0" t="str">
        <f aca="false">IF($A11148="","",INDEX(CARTAO_COMPRAS!$K:$K,INT((ROW()-2)/20)+2))</f>
        <v/>
      </c>
      <c r="M11148" s="0" t="str">
        <f aca="false">IF($A11148="","","Compra no cartão")</f>
        <v/>
      </c>
    </row>
    <row r="11149" customFormat="false" ht="13.5" hidden="false" customHeight="false" outlineLevel="0" collapsed="false">
      <c r="A111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49" s="0" t="str">
        <f aca="false">IF($A11149="","",INDEX(CARTAO_COMPRAS!$C:$C,INT((ROW()-2)/20)+2))</f>
        <v/>
      </c>
      <c r="C11149" s="0" t="str">
        <f aca="false">IF($A11149="","",INDEX(CARTAO_COMPRAS!$D:$D,INT((ROW()-2)/20)+2))</f>
        <v/>
      </c>
      <c r="D11149" s="0" t="str">
        <f aca="false">IF($A11149="","",INDEX(CARTAO_COMPRAS!$E:$E,INT((ROW()-2)/20)+2))</f>
        <v/>
      </c>
      <c r="E11149" s="0" t="str">
        <f aca="false">IF($A11149="","",INDEX(CARTAO_COMPRAS!$H:$H,INT((ROW()-2)/20)+2)+MOD(ROW()-2,20))</f>
        <v/>
      </c>
      <c r="F11149" s="0" t="str">
        <f aca="false">IF($A11149="","",INDEX(CARTAO_COMPRAS!$G:$G,INT((ROW()-2)/20)+2))</f>
        <v/>
      </c>
      <c r="G11149" s="5" t="str">
        <f aca="false">IF($A11149="","",INDEX(CARTAO_COMPRAS!$I:$I,INT((ROW()-2)/20)+2))</f>
        <v/>
      </c>
      <c r="H11149" s="4" t="str">
        <f aca="false">IF($A11149="","",EDATE(INDEX(CARTAO_COMPRAS!$J:$J,INT((ROW()-2)/20)+2),MOD(ROW()-2,20)))</f>
        <v/>
      </c>
      <c r="I11149" s="4" t="str">
        <f aca="false">IF($H11149="","",$H11149-WEEKDAY($H11149,2)+1)</f>
        <v/>
      </c>
      <c r="J11149" s="4" t="str">
        <f aca="false">IF($I11149="","",$I11149+6)</f>
        <v/>
      </c>
      <c r="K11149" s="6" t="str">
        <f aca="false">IF($H11149="","",DATE(YEAR($H11149),MONTH($H11149),1))</f>
        <v/>
      </c>
      <c r="L11149" s="0" t="str">
        <f aca="false">IF($A11149="","",INDEX(CARTAO_COMPRAS!$K:$K,INT((ROW()-2)/20)+2))</f>
        <v/>
      </c>
      <c r="M11149" s="0" t="str">
        <f aca="false">IF($A11149="","","Compra no cartão")</f>
        <v/>
      </c>
    </row>
    <row r="11150" customFormat="false" ht="13.5" hidden="false" customHeight="false" outlineLevel="0" collapsed="false">
      <c r="A111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0" s="0" t="str">
        <f aca="false">IF($A11150="","",INDEX(CARTAO_COMPRAS!$C:$C,INT((ROW()-2)/20)+2))</f>
        <v/>
      </c>
      <c r="C11150" s="0" t="str">
        <f aca="false">IF($A11150="","",INDEX(CARTAO_COMPRAS!$D:$D,INT((ROW()-2)/20)+2))</f>
        <v/>
      </c>
      <c r="D11150" s="0" t="str">
        <f aca="false">IF($A11150="","",INDEX(CARTAO_COMPRAS!$E:$E,INT((ROW()-2)/20)+2))</f>
        <v/>
      </c>
      <c r="E11150" s="0" t="str">
        <f aca="false">IF($A11150="","",INDEX(CARTAO_COMPRAS!$H:$H,INT((ROW()-2)/20)+2)+MOD(ROW()-2,20))</f>
        <v/>
      </c>
      <c r="F11150" s="0" t="str">
        <f aca="false">IF($A11150="","",INDEX(CARTAO_COMPRAS!$G:$G,INT((ROW()-2)/20)+2))</f>
        <v/>
      </c>
      <c r="G11150" s="5" t="str">
        <f aca="false">IF($A11150="","",INDEX(CARTAO_COMPRAS!$I:$I,INT((ROW()-2)/20)+2))</f>
        <v/>
      </c>
      <c r="H11150" s="4" t="str">
        <f aca="false">IF($A11150="","",EDATE(INDEX(CARTAO_COMPRAS!$J:$J,INT((ROW()-2)/20)+2),MOD(ROW()-2,20)))</f>
        <v/>
      </c>
      <c r="I11150" s="4" t="str">
        <f aca="false">IF($H11150="","",$H11150-WEEKDAY($H11150,2)+1)</f>
        <v/>
      </c>
      <c r="J11150" s="4" t="str">
        <f aca="false">IF($I11150="","",$I11150+6)</f>
        <v/>
      </c>
      <c r="K11150" s="6" t="str">
        <f aca="false">IF($H11150="","",DATE(YEAR($H11150),MONTH($H11150),1))</f>
        <v/>
      </c>
      <c r="L11150" s="0" t="str">
        <f aca="false">IF($A11150="","",INDEX(CARTAO_COMPRAS!$K:$K,INT((ROW()-2)/20)+2))</f>
        <v/>
      </c>
      <c r="M11150" s="0" t="str">
        <f aca="false">IF($A11150="","","Compra no cartão")</f>
        <v/>
      </c>
    </row>
    <row r="11151" customFormat="false" ht="13.5" hidden="false" customHeight="false" outlineLevel="0" collapsed="false">
      <c r="A111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1" s="0" t="str">
        <f aca="false">IF($A11151="","",INDEX(CARTAO_COMPRAS!$C:$C,INT((ROW()-2)/20)+2))</f>
        <v/>
      </c>
      <c r="C11151" s="0" t="str">
        <f aca="false">IF($A11151="","",INDEX(CARTAO_COMPRAS!$D:$D,INT((ROW()-2)/20)+2))</f>
        <v/>
      </c>
      <c r="D11151" s="0" t="str">
        <f aca="false">IF($A11151="","",INDEX(CARTAO_COMPRAS!$E:$E,INT((ROW()-2)/20)+2))</f>
        <v/>
      </c>
      <c r="E11151" s="0" t="str">
        <f aca="false">IF($A11151="","",INDEX(CARTAO_COMPRAS!$H:$H,INT((ROW()-2)/20)+2)+MOD(ROW()-2,20))</f>
        <v/>
      </c>
      <c r="F11151" s="0" t="str">
        <f aca="false">IF($A11151="","",INDEX(CARTAO_COMPRAS!$G:$G,INT((ROW()-2)/20)+2))</f>
        <v/>
      </c>
      <c r="G11151" s="5" t="str">
        <f aca="false">IF($A11151="","",INDEX(CARTAO_COMPRAS!$I:$I,INT((ROW()-2)/20)+2))</f>
        <v/>
      </c>
      <c r="H11151" s="4" t="str">
        <f aca="false">IF($A11151="","",EDATE(INDEX(CARTAO_COMPRAS!$J:$J,INT((ROW()-2)/20)+2),MOD(ROW()-2,20)))</f>
        <v/>
      </c>
      <c r="I11151" s="4" t="str">
        <f aca="false">IF($H11151="","",$H11151-WEEKDAY($H11151,2)+1)</f>
        <v/>
      </c>
      <c r="J11151" s="4" t="str">
        <f aca="false">IF($I11151="","",$I11151+6)</f>
        <v/>
      </c>
      <c r="K11151" s="6" t="str">
        <f aca="false">IF($H11151="","",DATE(YEAR($H11151),MONTH($H11151),1))</f>
        <v/>
      </c>
      <c r="L11151" s="0" t="str">
        <f aca="false">IF($A11151="","",INDEX(CARTAO_COMPRAS!$K:$K,INT((ROW()-2)/20)+2))</f>
        <v/>
      </c>
      <c r="M11151" s="0" t="str">
        <f aca="false">IF($A11151="","","Compra no cartão")</f>
        <v/>
      </c>
    </row>
    <row r="11152" customFormat="false" ht="13.5" hidden="false" customHeight="false" outlineLevel="0" collapsed="false">
      <c r="A111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2" s="0" t="str">
        <f aca="false">IF($A11152="","",INDEX(CARTAO_COMPRAS!$C:$C,INT((ROW()-2)/20)+2))</f>
        <v/>
      </c>
      <c r="C11152" s="0" t="str">
        <f aca="false">IF($A11152="","",INDEX(CARTAO_COMPRAS!$D:$D,INT((ROW()-2)/20)+2))</f>
        <v/>
      </c>
      <c r="D11152" s="0" t="str">
        <f aca="false">IF($A11152="","",INDEX(CARTAO_COMPRAS!$E:$E,INT((ROW()-2)/20)+2))</f>
        <v/>
      </c>
      <c r="E11152" s="0" t="str">
        <f aca="false">IF($A11152="","",INDEX(CARTAO_COMPRAS!$H:$H,INT((ROW()-2)/20)+2)+MOD(ROW()-2,20))</f>
        <v/>
      </c>
      <c r="F11152" s="0" t="str">
        <f aca="false">IF($A11152="","",INDEX(CARTAO_COMPRAS!$G:$G,INT((ROW()-2)/20)+2))</f>
        <v/>
      </c>
      <c r="G11152" s="5" t="str">
        <f aca="false">IF($A11152="","",INDEX(CARTAO_COMPRAS!$I:$I,INT((ROW()-2)/20)+2))</f>
        <v/>
      </c>
      <c r="H11152" s="4" t="str">
        <f aca="false">IF($A11152="","",EDATE(INDEX(CARTAO_COMPRAS!$J:$J,INT((ROW()-2)/20)+2),MOD(ROW()-2,20)))</f>
        <v/>
      </c>
      <c r="I11152" s="4" t="str">
        <f aca="false">IF($H11152="","",$H11152-WEEKDAY($H11152,2)+1)</f>
        <v/>
      </c>
      <c r="J11152" s="4" t="str">
        <f aca="false">IF($I11152="","",$I11152+6)</f>
        <v/>
      </c>
      <c r="K11152" s="6" t="str">
        <f aca="false">IF($H11152="","",DATE(YEAR($H11152),MONTH($H11152),1))</f>
        <v/>
      </c>
      <c r="L11152" s="0" t="str">
        <f aca="false">IF($A11152="","",INDEX(CARTAO_COMPRAS!$K:$K,INT((ROW()-2)/20)+2))</f>
        <v/>
      </c>
      <c r="M11152" s="0" t="str">
        <f aca="false">IF($A11152="","","Compra no cartão")</f>
        <v/>
      </c>
    </row>
    <row r="11153" customFormat="false" ht="13.5" hidden="false" customHeight="false" outlineLevel="0" collapsed="false">
      <c r="A111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3" s="0" t="str">
        <f aca="false">IF($A11153="","",INDEX(CARTAO_COMPRAS!$C:$C,INT((ROW()-2)/20)+2))</f>
        <v/>
      </c>
      <c r="C11153" s="0" t="str">
        <f aca="false">IF($A11153="","",INDEX(CARTAO_COMPRAS!$D:$D,INT((ROW()-2)/20)+2))</f>
        <v/>
      </c>
      <c r="D11153" s="0" t="str">
        <f aca="false">IF($A11153="","",INDEX(CARTAO_COMPRAS!$E:$E,INT((ROW()-2)/20)+2))</f>
        <v/>
      </c>
      <c r="E11153" s="0" t="str">
        <f aca="false">IF($A11153="","",INDEX(CARTAO_COMPRAS!$H:$H,INT((ROW()-2)/20)+2)+MOD(ROW()-2,20))</f>
        <v/>
      </c>
      <c r="F11153" s="0" t="str">
        <f aca="false">IF($A11153="","",INDEX(CARTAO_COMPRAS!$G:$G,INT((ROW()-2)/20)+2))</f>
        <v/>
      </c>
      <c r="G11153" s="5" t="str">
        <f aca="false">IF($A11153="","",INDEX(CARTAO_COMPRAS!$I:$I,INT((ROW()-2)/20)+2))</f>
        <v/>
      </c>
      <c r="H11153" s="4" t="str">
        <f aca="false">IF($A11153="","",EDATE(INDEX(CARTAO_COMPRAS!$J:$J,INT((ROW()-2)/20)+2),MOD(ROW()-2,20)))</f>
        <v/>
      </c>
      <c r="I11153" s="4" t="str">
        <f aca="false">IF($H11153="","",$H11153-WEEKDAY($H11153,2)+1)</f>
        <v/>
      </c>
      <c r="J11153" s="4" t="str">
        <f aca="false">IF($I11153="","",$I11153+6)</f>
        <v/>
      </c>
      <c r="K11153" s="6" t="str">
        <f aca="false">IF($H11153="","",DATE(YEAR($H11153),MONTH($H11153),1))</f>
        <v/>
      </c>
      <c r="L11153" s="0" t="str">
        <f aca="false">IF($A11153="","",INDEX(CARTAO_COMPRAS!$K:$K,INT((ROW()-2)/20)+2))</f>
        <v/>
      </c>
      <c r="M11153" s="0" t="str">
        <f aca="false">IF($A11153="","","Compra no cartão")</f>
        <v/>
      </c>
    </row>
    <row r="11154" customFormat="false" ht="13.5" hidden="false" customHeight="false" outlineLevel="0" collapsed="false">
      <c r="A111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4" s="0" t="str">
        <f aca="false">IF($A11154="","",INDEX(CARTAO_COMPRAS!$C:$C,INT((ROW()-2)/20)+2))</f>
        <v/>
      </c>
      <c r="C11154" s="0" t="str">
        <f aca="false">IF($A11154="","",INDEX(CARTAO_COMPRAS!$D:$D,INT((ROW()-2)/20)+2))</f>
        <v/>
      </c>
      <c r="D11154" s="0" t="str">
        <f aca="false">IF($A11154="","",INDEX(CARTAO_COMPRAS!$E:$E,INT((ROW()-2)/20)+2))</f>
        <v/>
      </c>
      <c r="E11154" s="0" t="str">
        <f aca="false">IF($A11154="","",INDEX(CARTAO_COMPRAS!$H:$H,INT((ROW()-2)/20)+2)+MOD(ROW()-2,20))</f>
        <v/>
      </c>
      <c r="F11154" s="0" t="str">
        <f aca="false">IF($A11154="","",INDEX(CARTAO_COMPRAS!$G:$G,INT((ROW()-2)/20)+2))</f>
        <v/>
      </c>
      <c r="G11154" s="5" t="str">
        <f aca="false">IF($A11154="","",INDEX(CARTAO_COMPRAS!$I:$I,INT((ROW()-2)/20)+2))</f>
        <v/>
      </c>
      <c r="H11154" s="4" t="str">
        <f aca="false">IF($A11154="","",EDATE(INDEX(CARTAO_COMPRAS!$J:$J,INT((ROW()-2)/20)+2),MOD(ROW()-2,20)))</f>
        <v/>
      </c>
      <c r="I11154" s="4" t="str">
        <f aca="false">IF($H11154="","",$H11154-WEEKDAY($H11154,2)+1)</f>
        <v/>
      </c>
      <c r="J11154" s="4" t="str">
        <f aca="false">IF($I11154="","",$I11154+6)</f>
        <v/>
      </c>
      <c r="K11154" s="6" t="str">
        <f aca="false">IF($H11154="","",DATE(YEAR($H11154),MONTH($H11154),1))</f>
        <v/>
      </c>
      <c r="L11154" s="0" t="str">
        <f aca="false">IF($A11154="","",INDEX(CARTAO_COMPRAS!$K:$K,INT((ROW()-2)/20)+2))</f>
        <v/>
      </c>
      <c r="M11154" s="0" t="str">
        <f aca="false">IF($A11154="","","Compra no cartão")</f>
        <v/>
      </c>
    </row>
    <row r="11155" customFormat="false" ht="13.5" hidden="false" customHeight="false" outlineLevel="0" collapsed="false">
      <c r="A111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5" s="0" t="str">
        <f aca="false">IF($A11155="","",INDEX(CARTAO_COMPRAS!$C:$C,INT((ROW()-2)/20)+2))</f>
        <v/>
      </c>
      <c r="C11155" s="0" t="str">
        <f aca="false">IF($A11155="","",INDEX(CARTAO_COMPRAS!$D:$D,INT((ROW()-2)/20)+2))</f>
        <v/>
      </c>
      <c r="D11155" s="0" t="str">
        <f aca="false">IF($A11155="","",INDEX(CARTAO_COMPRAS!$E:$E,INT((ROW()-2)/20)+2))</f>
        <v/>
      </c>
      <c r="E11155" s="0" t="str">
        <f aca="false">IF($A11155="","",INDEX(CARTAO_COMPRAS!$H:$H,INT((ROW()-2)/20)+2)+MOD(ROW()-2,20))</f>
        <v/>
      </c>
      <c r="F11155" s="0" t="str">
        <f aca="false">IF($A11155="","",INDEX(CARTAO_COMPRAS!$G:$G,INT((ROW()-2)/20)+2))</f>
        <v/>
      </c>
      <c r="G11155" s="5" t="str">
        <f aca="false">IF($A11155="","",INDEX(CARTAO_COMPRAS!$I:$I,INT((ROW()-2)/20)+2))</f>
        <v/>
      </c>
      <c r="H11155" s="4" t="str">
        <f aca="false">IF($A11155="","",EDATE(INDEX(CARTAO_COMPRAS!$J:$J,INT((ROW()-2)/20)+2),MOD(ROW()-2,20)))</f>
        <v/>
      </c>
      <c r="I11155" s="4" t="str">
        <f aca="false">IF($H11155="","",$H11155-WEEKDAY($H11155,2)+1)</f>
        <v/>
      </c>
      <c r="J11155" s="4" t="str">
        <f aca="false">IF($I11155="","",$I11155+6)</f>
        <v/>
      </c>
      <c r="K11155" s="6" t="str">
        <f aca="false">IF($H11155="","",DATE(YEAR($H11155),MONTH($H11155),1))</f>
        <v/>
      </c>
      <c r="L11155" s="0" t="str">
        <f aca="false">IF($A11155="","",INDEX(CARTAO_COMPRAS!$K:$K,INT((ROW()-2)/20)+2))</f>
        <v/>
      </c>
      <c r="M11155" s="0" t="str">
        <f aca="false">IF($A11155="","","Compra no cartão")</f>
        <v/>
      </c>
    </row>
    <row r="11156" customFormat="false" ht="13.5" hidden="false" customHeight="false" outlineLevel="0" collapsed="false">
      <c r="A111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6" s="0" t="str">
        <f aca="false">IF($A11156="","",INDEX(CARTAO_COMPRAS!$C:$C,INT((ROW()-2)/20)+2))</f>
        <v/>
      </c>
      <c r="C11156" s="0" t="str">
        <f aca="false">IF($A11156="","",INDEX(CARTAO_COMPRAS!$D:$D,INT((ROW()-2)/20)+2))</f>
        <v/>
      </c>
      <c r="D11156" s="0" t="str">
        <f aca="false">IF($A11156="","",INDEX(CARTAO_COMPRAS!$E:$E,INT((ROW()-2)/20)+2))</f>
        <v/>
      </c>
      <c r="E11156" s="0" t="str">
        <f aca="false">IF($A11156="","",INDEX(CARTAO_COMPRAS!$H:$H,INT((ROW()-2)/20)+2)+MOD(ROW()-2,20))</f>
        <v/>
      </c>
      <c r="F11156" s="0" t="str">
        <f aca="false">IF($A11156="","",INDEX(CARTAO_COMPRAS!$G:$G,INT((ROW()-2)/20)+2))</f>
        <v/>
      </c>
      <c r="G11156" s="5" t="str">
        <f aca="false">IF($A11156="","",INDEX(CARTAO_COMPRAS!$I:$I,INT((ROW()-2)/20)+2))</f>
        <v/>
      </c>
      <c r="H11156" s="4" t="str">
        <f aca="false">IF($A11156="","",EDATE(INDEX(CARTAO_COMPRAS!$J:$J,INT((ROW()-2)/20)+2),MOD(ROW()-2,20)))</f>
        <v/>
      </c>
      <c r="I11156" s="4" t="str">
        <f aca="false">IF($H11156="","",$H11156-WEEKDAY($H11156,2)+1)</f>
        <v/>
      </c>
      <c r="J11156" s="4" t="str">
        <f aca="false">IF($I11156="","",$I11156+6)</f>
        <v/>
      </c>
      <c r="K11156" s="6" t="str">
        <f aca="false">IF($H11156="","",DATE(YEAR($H11156),MONTH($H11156),1))</f>
        <v/>
      </c>
      <c r="L11156" s="0" t="str">
        <f aca="false">IF($A11156="","",INDEX(CARTAO_COMPRAS!$K:$K,INT((ROW()-2)/20)+2))</f>
        <v/>
      </c>
      <c r="M11156" s="0" t="str">
        <f aca="false">IF($A11156="","","Compra no cartão")</f>
        <v/>
      </c>
    </row>
    <row r="11157" customFormat="false" ht="13.5" hidden="false" customHeight="false" outlineLevel="0" collapsed="false">
      <c r="A111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7" s="0" t="str">
        <f aca="false">IF($A11157="","",INDEX(CARTAO_COMPRAS!$C:$C,INT((ROW()-2)/20)+2))</f>
        <v/>
      </c>
      <c r="C11157" s="0" t="str">
        <f aca="false">IF($A11157="","",INDEX(CARTAO_COMPRAS!$D:$D,INT((ROW()-2)/20)+2))</f>
        <v/>
      </c>
      <c r="D11157" s="0" t="str">
        <f aca="false">IF($A11157="","",INDEX(CARTAO_COMPRAS!$E:$E,INT((ROW()-2)/20)+2))</f>
        <v/>
      </c>
      <c r="E11157" s="0" t="str">
        <f aca="false">IF($A11157="","",INDEX(CARTAO_COMPRAS!$H:$H,INT((ROW()-2)/20)+2)+MOD(ROW()-2,20))</f>
        <v/>
      </c>
      <c r="F11157" s="0" t="str">
        <f aca="false">IF($A11157="","",INDEX(CARTAO_COMPRAS!$G:$G,INT((ROW()-2)/20)+2))</f>
        <v/>
      </c>
      <c r="G11157" s="5" t="str">
        <f aca="false">IF($A11157="","",INDEX(CARTAO_COMPRAS!$I:$I,INT((ROW()-2)/20)+2))</f>
        <v/>
      </c>
      <c r="H11157" s="4" t="str">
        <f aca="false">IF($A11157="","",EDATE(INDEX(CARTAO_COMPRAS!$J:$J,INT((ROW()-2)/20)+2),MOD(ROW()-2,20)))</f>
        <v/>
      </c>
      <c r="I11157" s="4" t="str">
        <f aca="false">IF($H11157="","",$H11157-WEEKDAY($H11157,2)+1)</f>
        <v/>
      </c>
      <c r="J11157" s="4" t="str">
        <f aca="false">IF($I11157="","",$I11157+6)</f>
        <v/>
      </c>
      <c r="K11157" s="6" t="str">
        <f aca="false">IF($H11157="","",DATE(YEAR($H11157),MONTH($H11157),1))</f>
        <v/>
      </c>
      <c r="L11157" s="0" t="str">
        <f aca="false">IF($A11157="","",INDEX(CARTAO_COMPRAS!$K:$K,INT((ROW()-2)/20)+2))</f>
        <v/>
      </c>
      <c r="M11157" s="0" t="str">
        <f aca="false">IF($A11157="","","Compra no cartão")</f>
        <v/>
      </c>
    </row>
    <row r="11158" customFormat="false" ht="13.5" hidden="false" customHeight="false" outlineLevel="0" collapsed="false">
      <c r="A111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8" s="0" t="str">
        <f aca="false">IF($A11158="","",INDEX(CARTAO_COMPRAS!$C:$C,INT((ROW()-2)/20)+2))</f>
        <v/>
      </c>
      <c r="C11158" s="0" t="str">
        <f aca="false">IF($A11158="","",INDEX(CARTAO_COMPRAS!$D:$D,INT((ROW()-2)/20)+2))</f>
        <v/>
      </c>
      <c r="D11158" s="0" t="str">
        <f aca="false">IF($A11158="","",INDEX(CARTAO_COMPRAS!$E:$E,INT((ROW()-2)/20)+2))</f>
        <v/>
      </c>
      <c r="E11158" s="0" t="str">
        <f aca="false">IF($A11158="","",INDEX(CARTAO_COMPRAS!$H:$H,INT((ROW()-2)/20)+2)+MOD(ROW()-2,20))</f>
        <v/>
      </c>
      <c r="F11158" s="0" t="str">
        <f aca="false">IF($A11158="","",INDEX(CARTAO_COMPRAS!$G:$G,INT((ROW()-2)/20)+2))</f>
        <v/>
      </c>
      <c r="G11158" s="5" t="str">
        <f aca="false">IF($A11158="","",INDEX(CARTAO_COMPRAS!$I:$I,INT((ROW()-2)/20)+2))</f>
        <v/>
      </c>
      <c r="H11158" s="4" t="str">
        <f aca="false">IF($A11158="","",EDATE(INDEX(CARTAO_COMPRAS!$J:$J,INT((ROW()-2)/20)+2),MOD(ROW()-2,20)))</f>
        <v/>
      </c>
      <c r="I11158" s="4" t="str">
        <f aca="false">IF($H11158="","",$H11158-WEEKDAY($H11158,2)+1)</f>
        <v/>
      </c>
      <c r="J11158" s="4" t="str">
        <f aca="false">IF($I11158="","",$I11158+6)</f>
        <v/>
      </c>
      <c r="K11158" s="6" t="str">
        <f aca="false">IF($H11158="","",DATE(YEAR($H11158),MONTH($H11158),1))</f>
        <v/>
      </c>
      <c r="L11158" s="0" t="str">
        <f aca="false">IF($A11158="","",INDEX(CARTAO_COMPRAS!$K:$K,INT((ROW()-2)/20)+2))</f>
        <v/>
      </c>
      <c r="M11158" s="0" t="str">
        <f aca="false">IF($A11158="","","Compra no cartão")</f>
        <v/>
      </c>
    </row>
    <row r="11159" customFormat="false" ht="13.5" hidden="false" customHeight="false" outlineLevel="0" collapsed="false">
      <c r="A111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59" s="0" t="str">
        <f aca="false">IF($A11159="","",INDEX(CARTAO_COMPRAS!$C:$C,INT((ROW()-2)/20)+2))</f>
        <v/>
      </c>
      <c r="C11159" s="0" t="str">
        <f aca="false">IF($A11159="","",INDEX(CARTAO_COMPRAS!$D:$D,INT((ROW()-2)/20)+2))</f>
        <v/>
      </c>
      <c r="D11159" s="0" t="str">
        <f aca="false">IF($A11159="","",INDEX(CARTAO_COMPRAS!$E:$E,INT((ROW()-2)/20)+2))</f>
        <v/>
      </c>
      <c r="E11159" s="0" t="str">
        <f aca="false">IF($A11159="","",INDEX(CARTAO_COMPRAS!$H:$H,INT((ROW()-2)/20)+2)+MOD(ROW()-2,20))</f>
        <v/>
      </c>
      <c r="F11159" s="0" t="str">
        <f aca="false">IF($A11159="","",INDEX(CARTAO_COMPRAS!$G:$G,INT((ROW()-2)/20)+2))</f>
        <v/>
      </c>
      <c r="G11159" s="5" t="str">
        <f aca="false">IF($A11159="","",INDEX(CARTAO_COMPRAS!$I:$I,INT((ROW()-2)/20)+2))</f>
        <v/>
      </c>
      <c r="H11159" s="4" t="str">
        <f aca="false">IF($A11159="","",EDATE(INDEX(CARTAO_COMPRAS!$J:$J,INT((ROW()-2)/20)+2),MOD(ROW()-2,20)))</f>
        <v/>
      </c>
      <c r="I11159" s="4" t="str">
        <f aca="false">IF($H11159="","",$H11159-WEEKDAY($H11159,2)+1)</f>
        <v/>
      </c>
      <c r="J11159" s="4" t="str">
        <f aca="false">IF($I11159="","",$I11159+6)</f>
        <v/>
      </c>
      <c r="K11159" s="6" t="str">
        <f aca="false">IF($H11159="","",DATE(YEAR($H11159),MONTH($H11159),1))</f>
        <v/>
      </c>
      <c r="L11159" s="0" t="str">
        <f aca="false">IF($A11159="","",INDEX(CARTAO_COMPRAS!$K:$K,INT((ROW()-2)/20)+2))</f>
        <v/>
      </c>
      <c r="M11159" s="0" t="str">
        <f aca="false">IF($A11159="","","Compra no cartão")</f>
        <v/>
      </c>
    </row>
    <row r="11160" customFormat="false" ht="13.5" hidden="false" customHeight="false" outlineLevel="0" collapsed="false">
      <c r="A111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0" s="0" t="str">
        <f aca="false">IF($A11160="","",INDEX(CARTAO_COMPRAS!$C:$C,INT((ROW()-2)/20)+2))</f>
        <v/>
      </c>
      <c r="C11160" s="0" t="str">
        <f aca="false">IF($A11160="","",INDEX(CARTAO_COMPRAS!$D:$D,INT((ROW()-2)/20)+2))</f>
        <v/>
      </c>
      <c r="D11160" s="0" t="str">
        <f aca="false">IF($A11160="","",INDEX(CARTAO_COMPRAS!$E:$E,INT((ROW()-2)/20)+2))</f>
        <v/>
      </c>
      <c r="E11160" s="0" t="str">
        <f aca="false">IF($A11160="","",INDEX(CARTAO_COMPRAS!$H:$H,INT((ROW()-2)/20)+2)+MOD(ROW()-2,20))</f>
        <v/>
      </c>
      <c r="F11160" s="0" t="str">
        <f aca="false">IF($A11160="","",INDEX(CARTAO_COMPRAS!$G:$G,INT((ROW()-2)/20)+2))</f>
        <v/>
      </c>
      <c r="G11160" s="5" t="str">
        <f aca="false">IF($A11160="","",INDEX(CARTAO_COMPRAS!$I:$I,INT((ROW()-2)/20)+2))</f>
        <v/>
      </c>
      <c r="H11160" s="4" t="str">
        <f aca="false">IF($A11160="","",EDATE(INDEX(CARTAO_COMPRAS!$J:$J,INT((ROW()-2)/20)+2),MOD(ROW()-2,20)))</f>
        <v/>
      </c>
      <c r="I11160" s="4" t="str">
        <f aca="false">IF($H11160="","",$H11160-WEEKDAY($H11160,2)+1)</f>
        <v/>
      </c>
      <c r="J11160" s="4" t="str">
        <f aca="false">IF($I11160="","",$I11160+6)</f>
        <v/>
      </c>
      <c r="K11160" s="6" t="str">
        <f aca="false">IF($H11160="","",DATE(YEAR($H11160),MONTH($H11160),1))</f>
        <v/>
      </c>
      <c r="L11160" s="0" t="str">
        <f aca="false">IF($A11160="","",INDEX(CARTAO_COMPRAS!$K:$K,INT((ROW()-2)/20)+2))</f>
        <v/>
      </c>
      <c r="M11160" s="0" t="str">
        <f aca="false">IF($A11160="","","Compra no cartão")</f>
        <v/>
      </c>
    </row>
    <row r="11161" customFormat="false" ht="13.5" hidden="false" customHeight="false" outlineLevel="0" collapsed="false">
      <c r="A111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1" s="0" t="str">
        <f aca="false">IF($A11161="","",INDEX(CARTAO_COMPRAS!$C:$C,INT((ROW()-2)/20)+2))</f>
        <v/>
      </c>
      <c r="C11161" s="0" t="str">
        <f aca="false">IF($A11161="","",INDEX(CARTAO_COMPRAS!$D:$D,INT((ROW()-2)/20)+2))</f>
        <v/>
      </c>
      <c r="D11161" s="0" t="str">
        <f aca="false">IF($A11161="","",INDEX(CARTAO_COMPRAS!$E:$E,INT((ROW()-2)/20)+2))</f>
        <v/>
      </c>
      <c r="E11161" s="0" t="str">
        <f aca="false">IF($A11161="","",INDEX(CARTAO_COMPRAS!$H:$H,INT((ROW()-2)/20)+2)+MOD(ROW()-2,20))</f>
        <v/>
      </c>
      <c r="F11161" s="0" t="str">
        <f aca="false">IF($A11161="","",INDEX(CARTAO_COMPRAS!$G:$G,INT((ROW()-2)/20)+2))</f>
        <v/>
      </c>
      <c r="G11161" s="5" t="str">
        <f aca="false">IF($A11161="","",INDEX(CARTAO_COMPRAS!$I:$I,INT((ROW()-2)/20)+2))</f>
        <v/>
      </c>
      <c r="H11161" s="4" t="str">
        <f aca="false">IF($A11161="","",EDATE(INDEX(CARTAO_COMPRAS!$J:$J,INT((ROW()-2)/20)+2),MOD(ROW()-2,20)))</f>
        <v/>
      </c>
      <c r="I11161" s="4" t="str">
        <f aca="false">IF($H11161="","",$H11161-WEEKDAY($H11161,2)+1)</f>
        <v/>
      </c>
      <c r="J11161" s="4" t="str">
        <f aca="false">IF($I11161="","",$I11161+6)</f>
        <v/>
      </c>
      <c r="K11161" s="6" t="str">
        <f aca="false">IF($H11161="","",DATE(YEAR($H11161),MONTH($H11161),1))</f>
        <v/>
      </c>
      <c r="L11161" s="0" t="str">
        <f aca="false">IF($A11161="","",INDEX(CARTAO_COMPRAS!$K:$K,INT((ROW()-2)/20)+2))</f>
        <v/>
      </c>
      <c r="M11161" s="0" t="str">
        <f aca="false">IF($A11161="","","Compra no cartão")</f>
        <v/>
      </c>
    </row>
    <row r="11162" customFormat="false" ht="13.5" hidden="false" customHeight="false" outlineLevel="0" collapsed="false">
      <c r="A111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2" s="0" t="str">
        <f aca="false">IF($A11162="","",INDEX(CARTAO_COMPRAS!$C:$C,INT((ROW()-2)/20)+2))</f>
        <v/>
      </c>
      <c r="C11162" s="0" t="str">
        <f aca="false">IF($A11162="","",INDEX(CARTAO_COMPRAS!$D:$D,INT((ROW()-2)/20)+2))</f>
        <v/>
      </c>
      <c r="D11162" s="0" t="str">
        <f aca="false">IF($A11162="","",INDEX(CARTAO_COMPRAS!$E:$E,INT((ROW()-2)/20)+2))</f>
        <v/>
      </c>
      <c r="E11162" s="0" t="str">
        <f aca="false">IF($A11162="","",INDEX(CARTAO_COMPRAS!$H:$H,INT((ROW()-2)/20)+2)+MOD(ROW()-2,20))</f>
        <v/>
      </c>
      <c r="F11162" s="0" t="str">
        <f aca="false">IF($A11162="","",INDEX(CARTAO_COMPRAS!$G:$G,INT((ROW()-2)/20)+2))</f>
        <v/>
      </c>
      <c r="G11162" s="5" t="str">
        <f aca="false">IF($A11162="","",INDEX(CARTAO_COMPRAS!$I:$I,INT((ROW()-2)/20)+2))</f>
        <v/>
      </c>
      <c r="H11162" s="4" t="str">
        <f aca="false">IF($A11162="","",EDATE(INDEX(CARTAO_COMPRAS!$J:$J,INT((ROW()-2)/20)+2),MOD(ROW()-2,20)))</f>
        <v/>
      </c>
      <c r="I11162" s="4" t="str">
        <f aca="false">IF($H11162="","",$H11162-WEEKDAY($H11162,2)+1)</f>
        <v/>
      </c>
      <c r="J11162" s="4" t="str">
        <f aca="false">IF($I11162="","",$I11162+6)</f>
        <v/>
      </c>
      <c r="K11162" s="6" t="str">
        <f aca="false">IF($H11162="","",DATE(YEAR($H11162),MONTH($H11162),1))</f>
        <v/>
      </c>
      <c r="L11162" s="0" t="str">
        <f aca="false">IF($A11162="","",INDEX(CARTAO_COMPRAS!$K:$K,INT((ROW()-2)/20)+2))</f>
        <v/>
      </c>
      <c r="M11162" s="0" t="str">
        <f aca="false">IF($A11162="","","Compra no cartão")</f>
        <v/>
      </c>
    </row>
    <row r="11163" customFormat="false" ht="13.5" hidden="false" customHeight="false" outlineLevel="0" collapsed="false">
      <c r="A111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3" s="0" t="str">
        <f aca="false">IF($A11163="","",INDEX(CARTAO_COMPRAS!$C:$C,INT((ROW()-2)/20)+2))</f>
        <v/>
      </c>
      <c r="C11163" s="0" t="str">
        <f aca="false">IF($A11163="","",INDEX(CARTAO_COMPRAS!$D:$D,INT((ROW()-2)/20)+2))</f>
        <v/>
      </c>
      <c r="D11163" s="0" t="str">
        <f aca="false">IF($A11163="","",INDEX(CARTAO_COMPRAS!$E:$E,INT((ROW()-2)/20)+2))</f>
        <v/>
      </c>
      <c r="E11163" s="0" t="str">
        <f aca="false">IF($A11163="","",INDEX(CARTAO_COMPRAS!$H:$H,INT((ROW()-2)/20)+2)+MOD(ROW()-2,20))</f>
        <v/>
      </c>
      <c r="F11163" s="0" t="str">
        <f aca="false">IF($A11163="","",INDEX(CARTAO_COMPRAS!$G:$G,INT((ROW()-2)/20)+2))</f>
        <v/>
      </c>
      <c r="G11163" s="5" t="str">
        <f aca="false">IF($A11163="","",INDEX(CARTAO_COMPRAS!$I:$I,INT((ROW()-2)/20)+2))</f>
        <v/>
      </c>
      <c r="H11163" s="4" t="str">
        <f aca="false">IF($A11163="","",EDATE(INDEX(CARTAO_COMPRAS!$J:$J,INT((ROW()-2)/20)+2),MOD(ROW()-2,20)))</f>
        <v/>
      </c>
      <c r="I11163" s="4" t="str">
        <f aca="false">IF($H11163="","",$H11163-WEEKDAY($H11163,2)+1)</f>
        <v/>
      </c>
      <c r="J11163" s="4" t="str">
        <f aca="false">IF($I11163="","",$I11163+6)</f>
        <v/>
      </c>
      <c r="K11163" s="6" t="str">
        <f aca="false">IF($H11163="","",DATE(YEAR($H11163),MONTH($H11163),1))</f>
        <v/>
      </c>
      <c r="L11163" s="0" t="str">
        <f aca="false">IF($A11163="","",INDEX(CARTAO_COMPRAS!$K:$K,INT((ROW()-2)/20)+2))</f>
        <v/>
      </c>
      <c r="M11163" s="0" t="str">
        <f aca="false">IF($A11163="","","Compra no cartão")</f>
        <v/>
      </c>
    </row>
    <row r="11164" customFormat="false" ht="13.5" hidden="false" customHeight="false" outlineLevel="0" collapsed="false">
      <c r="A111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4" s="0" t="str">
        <f aca="false">IF($A11164="","",INDEX(CARTAO_COMPRAS!$C:$C,INT((ROW()-2)/20)+2))</f>
        <v/>
      </c>
      <c r="C11164" s="0" t="str">
        <f aca="false">IF($A11164="","",INDEX(CARTAO_COMPRAS!$D:$D,INT((ROW()-2)/20)+2))</f>
        <v/>
      </c>
      <c r="D11164" s="0" t="str">
        <f aca="false">IF($A11164="","",INDEX(CARTAO_COMPRAS!$E:$E,INT((ROW()-2)/20)+2))</f>
        <v/>
      </c>
      <c r="E11164" s="0" t="str">
        <f aca="false">IF($A11164="","",INDEX(CARTAO_COMPRAS!$H:$H,INT((ROW()-2)/20)+2)+MOD(ROW()-2,20))</f>
        <v/>
      </c>
      <c r="F11164" s="0" t="str">
        <f aca="false">IF($A11164="","",INDEX(CARTAO_COMPRAS!$G:$G,INT((ROW()-2)/20)+2))</f>
        <v/>
      </c>
      <c r="G11164" s="5" t="str">
        <f aca="false">IF($A11164="","",INDEX(CARTAO_COMPRAS!$I:$I,INT((ROW()-2)/20)+2))</f>
        <v/>
      </c>
      <c r="H11164" s="4" t="str">
        <f aca="false">IF($A11164="","",EDATE(INDEX(CARTAO_COMPRAS!$J:$J,INT((ROW()-2)/20)+2),MOD(ROW()-2,20)))</f>
        <v/>
      </c>
      <c r="I11164" s="4" t="str">
        <f aca="false">IF($H11164="","",$H11164-WEEKDAY($H11164,2)+1)</f>
        <v/>
      </c>
      <c r="J11164" s="4" t="str">
        <f aca="false">IF($I11164="","",$I11164+6)</f>
        <v/>
      </c>
      <c r="K11164" s="6" t="str">
        <f aca="false">IF($H11164="","",DATE(YEAR($H11164),MONTH($H11164),1))</f>
        <v/>
      </c>
      <c r="L11164" s="0" t="str">
        <f aca="false">IF($A11164="","",INDEX(CARTAO_COMPRAS!$K:$K,INT((ROW()-2)/20)+2))</f>
        <v/>
      </c>
      <c r="M11164" s="0" t="str">
        <f aca="false">IF($A11164="","","Compra no cartão")</f>
        <v/>
      </c>
    </row>
    <row r="11165" customFormat="false" ht="13.5" hidden="false" customHeight="false" outlineLevel="0" collapsed="false">
      <c r="A111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5" s="0" t="str">
        <f aca="false">IF($A11165="","",INDEX(CARTAO_COMPRAS!$C:$C,INT((ROW()-2)/20)+2))</f>
        <v/>
      </c>
      <c r="C11165" s="0" t="str">
        <f aca="false">IF($A11165="","",INDEX(CARTAO_COMPRAS!$D:$D,INT((ROW()-2)/20)+2))</f>
        <v/>
      </c>
      <c r="D11165" s="0" t="str">
        <f aca="false">IF($A11165="","",INDEX(CARTAO_COMPRAS!$E:$E,INT((ROW()-2)/20)+2))</f>
        <v/>
      </c>
      <c r="E11165" s="0" t="str">
        <f aca="false">IF($A11165="","",INDEX(CARTAO_COMPRAS!$H:$H,INT((ROW()-2)/20)+2)+MOD(ROW()-2,20))</f>
        <v/>
      </c>
      <c r="F11165" s="0" t="str">
        <f aca="false">IF($A11165="","",INDEX(CARTAO_COMPRAS!$G:$G,INT((ROW()-2)/20)+2))</f>
        <v/>
      </c>
      <c r="G11165" s="5" t="str">
        <f aca="false">IF($A11165="","",INDEX(CARTAO_COMPRAS!$I:$I,INT((ROW()-2)/20)+2))</f>
        <v/>
      </c>
      <c r="H11165" s="4" t="str">
        <f aca="false">IF($A11165="","",EDATE(INDEX(CARTAO_COMPRAS!$J:$J,INT((ROW()-2)/20)+2),MOD(ROW()-2,20)))</f>
        <v/>
      </c>
      <c r="I11165" s="4" t="str">
        <f aca="false">IF($H11165="","",$H11165-WEEKDAY($H11165,2)+1)</f>
        <v/>
      </c>
      <c r="J11165" s="4" t="str">
        <f aca="false">IF($I11165="","",$I11165+6)</f>
        <v/>
      </c>
      <c r="K11165" s="6" t="str">
        <f aca="false">IF($H11165="","",DATE(YEAR($H11165),MONTH($H11165),1))</f>
        <v/>
      </c>
      <c r="L11165" s="0" t="str">
        <f aca="false">IF($A11165="","",INDEX(CARTAO_COMPRAS!$K:$K,INT((ROW()-2)/20)+2))</f>
        <v/>
      </c>
      <c r="M11165" s="0" t="str">
        <f aca="false">IF($A11165="","","Compra no cartão")</f>
        <v/>
      </c>
    </row>
    <row r="11166" customFormat="false" ht="13.5" hidden="false" customHeight="false" outlineLevel="0" collapsed="false">
      <c r="A111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6" s="0" t="str">
        <f aca="false">IF($A11166="","",INDEX(CARTAO_COMPRAS!$C:$C,INT((ROW()-2)/20)+2))</f>
        <v/>
      </c>
      <c r="C11166" s="0" t="str">
        <f aca="false">IF($A11166="","",INDEX(CARTAO_COMPRAS!$D:$D,INT((ROW()-2)/20)+2))</f>
        <v/>
      </c>
      <c r="D11166" s="0" t="str">
        <f aca="false">IF($A11166="","",INDEX(CARTAO_COMPRAS!$E:$E,INT((ROW()-2)/20)+2))</f>
        <v/>
      </c>
      <c r="E11166" s="0" t="str">
        <f aca="false">IF($A11166="","",INDEX(CARTAO_COMPRAS!$H:$H,INT((ROW()-2)/20)+2)+MOD(ROW()-2,20))</f>
        <v/>
      </c>
      <c r="F11166" s="0" t="str">
        <f aca="false">IF($A11166="","",INDEX(CARTAO_COMPRAS!$G:$G,INT((ROW()-2)/20)+2))</f>
        <v/>
      </c>
      <c r="G11166" s="5" t="str">
        <f aca="false">IF($A11166="","",INDEX(CARTAO_COMPRAS!$I:$I,INT((ROW()-2)/20)+2))</f>
        <v/>
      </c>
      <c r="H11166" s="4" t="str">
        <f aca="false">IF($A11166="","",EDATE(INDEX(CARTAO_COMPRAS!$J:$J,INT((ROW()-2)/20)+2),MOD(ROW()-2,20)))</f>
        <v/>
      </c>
      <c r="I11166" s="4" t="str">
        <f aca="false">IF($H11166="","",$H11166-WEEKDAY($H11166,2)+1)</f>
        <v/>
      </c>
      <c r="J11166" s="4" t="str">
        <f aca="false">IF($I11166="","",$I11166+6)</f>
        <v/>
      </c>
      <c r="K11166" s="6" t="str">
        <f aca="false">IF($H11166="","",DATE(YEAR($H11166),MONTH($H11166),1))</f>
        <v/>
      </c>
      <c r="L11166" s="0" t="str">
        <f aca="false">IF($A11166="","",INDEX(CARTAO_COMPRAS!$K:$K,INT((ROW()-2)/20)+2))</f>
        <v/>
      </c>
      <c r="M11166" s="0" t="str">
        <f aca="false">IF($A11166="","","Compra no cartão")</f>
        <v/>
      </c>
    </row>
    <row r="11167" customFormat="false" ht="13.5" hidden="false" customHeight="false" outlineLevel="0" collapsed="false">
      <c r="A111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7" s="0" t="str">
        <f aca="false">IF($A11167="","",INDEX(CARTAO_COMPRAS!$C:$C,INT((ROW()-2)/20)+2))</f>
        <v/>
      </c>
      <c r="C11167" s="0" t="str">
        <f aca="false">IF($A11167="","",INDEX(CARTAO_COMPRAS!$D:$D,INT((ROW()-2)/20)+2))</f>
        <v/>
      </c>
      <c r="D11167" s="0" t="str">
        <f aca="false">IF($A11167="","",INDEX(CARTAO_COMPRAS!$E:$E,INT((ROW()-2)/20)+2))</f>
        <v/>
      </c>
      <c r="E11167" s="0" t="str">
        <f aca="false">IF($A11167="","",INDEX(CARTAO_COMPRAS!$H:$H,INT((ROW()-2)/20)+2)+MOD(ROW()-2,20))</f>
        <v/>
      </c>
      <c r="F11167" s="0" t="str">
        <f aca="false">IF($A11167="","",INDEX(CARTAO_COMPRAS!$G:$G,INT((ROW()-2)/20)+2))</f>
        <v/>
      </c>
      <c r="G11167" s="5" t="str">
        <f aca="false">IF($A11167="","",INDEX(CARTAO_COMPRAS!$I:$I,INT((ROW()-2)/20)+2))</f>
        <v/>
      </c>
      <c r="H11167" s="4" t="str">
        <f aca="false">IF($A11167="","",EDATE(INDEX(CARTAO_COMPRAS!$J:$J,INT((ROW()-2)/20)+2),MOD(ROW()-2,20)))</f>
        <v/>
      </c>
      <c r="I11167" s="4" t="str">
        <f aca="false">IF($H11167="","",$H11167-WEEKDAY($H11167,2)+1)</f>
        <v/>
      </c>
      <c r="J11167" s="4" t="str">
        <f aca="false">IF($I11167="","",$I11167+6)</f>
        <v/>
      </c>
      <c r="K11167" s="6" t="str">
        <f aca="false">IF($H11167="","",DATE(YEAR($H11167),MONTH($H11167),1))</f>
        <v/>
      </c>
      <c r="L11167" s="0" t="str">
        <f aca="false">IF($A11167="","",INDEX(CARTAO_COMPRAS!$K:$K,INT((ROW()-2)/20)+2))</f>
        <v/>
      </c>
      <c r="M11167" s="0" t="str">
        <f aca="false">IF($A11167="","","Compra no cartão")</f>
        <v/>
      </c>
    </row>
    <row r="11168" customFormat="false" ht="13.5" hidden="false" customHeight="false" outlineLevel="0" collapsed="false">
      <c r="A111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8" s="0" t="str">
        <f aca="false">IF($A11168="","",INDEX(CARTAO_COMPRAS!$C:$C,INT((ROW()-2)/20)+2))</f>
        <v/>
      </c>
      <c r="C11168" s="0" t="str">
        <f aca="false">IF($A11168="","",INDEX(CARTAO_COMPRAS!$D:$D,INT((ROW()-2)/20)+2))</f>
        <v/>
      </c>
      <c r="D11168" s="0" t="str">
        <f aca="false">IF($A11168="","",INDEX(CARTAO_COMPRAS!$E:$E,INT((ROW()-2)/20)+2))</f>
        <v/>
      </c>
      <c r="E11168" s="0" t="str">
        <f aca="false">IF($A11168="","",INDEX(CARTAO_COMPRAS!$H:$H,INT((ROW()-2)/20)+2)+MOD(ROW()-2,20))</f>
        <v/>
      </c>
      <c r="F11168" s="0" t="str">
        <f aca="false">IF($A11168="","",INDEX(CARTAO_COMPRAS!$G:$G,INT((ROW()-2)/20)+2))</f>
        <v/>
      </c>
      <c r="G11168" s="5" t="str">
        <f aca="false">IF($A11168="","",INDEX(CARTAO_COMPRAS!$I:$I,INT((ROW()-2)/20)+2))</f>
        <v/>
      </c>
      <c r="H11168" s="4" t="str">
        <f aca="false">IF($A11168="","",EDATE(INDEX(CARTAO_COMPRAS!$J:$J,INT((ROW()-2)/20)+2),MOD(ROW()-2,20)))</f>
        <v/>
      </c>
      <c r="I11168" s="4" t="str">
        <f aca="false">IF($H11168="","",$H11168-WEEKDAY($H11168,2)+1)</f>
        <v/>
      </c>
      <c r="J11168" s="4" t="str">
        <f aca="false">IF($I11168="","",$I11168+6)</f>
        <v/>
      </c>
      <c r="K11168" s="6" t="str">
        <f aca="false">IF($H11168="","",DATE(YEAR($H11168),MONTH($H11168),1))</f>
        <v/>
      </c>
      <c r="L11168" s="0" t="str">
        <f aca="false">IF($A11168="","",INDEX(CARTAO_COMPRAS!$K:$K,INT((ROW()-2)/20)+2))</f>
        <v/>
      </c>
      <c r="M11168" s="0" t="str">
        <f aca="false">IF($A11168="","","Compra no cartão")</f>
        <v/>
      </c>
    </row>
    <row r="11169" customFormat="false" ht="13.5" hidden="false" customHeight="false" outlineLevel="0" collapsed="false">
      <c r="A111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69" s="0" t="str">
        <f aca="false">IF($A11169="","",INDEX(CARTAO_COMPRAS!$C:$C,INT((ROW()-2)/20)+2))</f>
        <v/>
      </c>
      <c r="C11169" s="0" t="str">
        <f aca="false">IF($A11169="","",INDEX(CARTAO_COMPRAS!$D:$D,INT((ROW()-2)/20)+2))</f>
        <v/>
      </c>
      <c r="D11169" s="0" t="str">
        <f aca="false">IF($A11169="","",INDEX(CARTAO_COMPRAS!$E:$E,INT((ROW()-2)/20)+2))</f>
        <v/>
      </c>
      <c r="E11169" s="0" t="str">
        <f aca="false">IF($A11169="","",INDEX(CARTAO_COMPRAS!$H:$H,INT((ROW()-2)/20)+2)+MOD(ROW()-2,20))</f>
        <v/>
      </c>
      <c r="F11169" s="0" t="str">
        <f aca="false">IF($A11169="","",INDEX(CARTAO_COMPRAS!$G:$G,INT((ROW()-2)/20)+2))</f>
        <v/>
      </c>
      <c r="G11169" s="5" t="str">
        <f aca="false">IF($A11169="","",INDEX(CARTAO_COMPRAS!$I:$I,INT((ROW()-2)/20)+2))</f>
        <v/>
      </c>
      <c r="H11169" s="4" t="str">
        <f aca="false">IF($A11169="","",EDATE(INDEX(CARTAO_COMPRAS!$J:$J,INT((ROW()-2)/20)+2),MOD(ROW()-2,20)))</f>
        <v/>
      </c>
      <c r="I11169" s="4" t="str">
        <f aca="false">IF($H11169="","",$H11169-WEEKDAY($H11169,2)+1)</f>
        <v/>
      </c>
      <c r="J11169" s="4" t="str">
        <f aca="false">IF($I11169="","",$I11169+6)</f>
        <v/>
      </c>
      <c r="K11169" s="6" t="str">
        <f aca="false">IF($H11169="","",DATE(YEAR($H11169),MONTH($H11169),1))</f>
        <v/>
      </c>
      <c r="L11169" s="0" t="str">
        <f aca="false">IF($A11169="","",INDEX(CARTAO_COMPRAS!$K:$K,INT((ROW()-2)/20)+2))</f>
        <v/>
      </c>
      <c r="M11169" s="0" t="str">
        <f aca="false">IF($A11169="","","Compra no cartão")</f>
        <v/>
      </c>
    </row>
    <row r="11170" customFormat="false" ht="13.5" hidden="false" customHeight="false" outlineLevel="0" collapsed="false">
      <c r="A111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0" s="0" t="str">
        <f aca="false">IF($A11170="","",INDEX(CARTAO_COMPRAS!$C:$C,INT((ROW()-2)/20)+2))</f>
        <v/>
      </c>
      <c r="C11170" s="0" t="str">
        <f aca="false">IF($A11170="","",INDEX(CARTAO_COMPRAS!$D:$D,INT((ROW()-2)/20)+2))</f>
        <v/>
      </c>
      <c r="D11170" s="0" t="str">
        <f aca="false">IF($A11170="","",INDEX(CARTAO_COMPRAS!$E:$E,INT((ROW()-2)/20)+2))</f>
        <v/>
      </c>
      <c r="E11170" s="0" t="str">
        <f aca="false">IF($A11170="","",INDEX(CARTAO_COMPRAS!$H:$H,INT((ROW()-2)/20)+2)+MOD(ROW()-2,20))</f>
        <v/>
      </c>
      <c r="F11170" s="0" t="str">
        <f aca="false">IF($A11170="","",INDEX(CARTAO_COMPRAS!$G:$G,INT((ROW()-2)/20)+2))</f>
        <v/>
      </c>
      <c r="G11170" s="5" t="str">
        <f aca="false">IF($A11170="","",INDEX(CARTAO_COMPRAS!$I:$I,INT((ROW()-2)/20)+2))</f>
        <v/>
      </c>
      <c r="H11170" s="4" t="str">
        <f aca="false">IF($A11170="","",EDATE(INDEX(CARTAO_COMPRAS!$J:$J,INT((ROW()-2)/20)+2),MOD(ROW()-2,20)))</f>
        <v/>
      </c>
      <c r="I11170" s="4" t="str">
        <f aca="false">IF($H11170="","",$H11170-WEEKDAY($H11170,2)+1)</f>
        <v/>
      </c>
      <c r="J11170" s="4" t="str">
        <f aca="false">IF($I11170="","",$I11170+6)</f>
        <v/>
      </c>
      <c r="K11170" s="6" t="str">
        <f aca="false">IF($H11170="","",DATE(YEAR($H11170),MONTH($H11170),1))</f>
        <v/>
      </c>
      <c r="L11170" s="0" t="str">
        <f aca="false">IF($A11170="","",INDEX(CARTAO_COMPRAS!$K:$K,INT((ROW()-2)/20)+2))</f>
        <v/>
      </c>
      <c r="M11170" s="0" t="str">
        <f aca="false">IF($A11170="","","Compra no cartão")</f>
        <v/>
      </c>
    </row>
    <row r="11171" customFormat="false" ht="13.5" hidden="false" customHeight="false" outlineLevel="0" collapsed="false">
      <c r="A111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1" s="0" t="str">
        <f aca="false">IF($A11171="","",INDEX(CARTAO_COMPRAS!$C:$C,INT((ROW()-2)/20)+2))</f>
        <v/>
      </c>
      <c r="C11171" s="0" t="str">
        <f aca="false">IF($A11171="","",INDEX(CARTAO_COMPRAS!$D:$D,INT((ROW()-2)/20)+2))</f>
        <v/>
      </c>
      <c r="D11171" s="0" t="str">
        <f aca="false">IF($A11171="","",INDEX(CARTAO_COMPRAS!$E:$E,INT((ROW()-2)/20)+2))</f>
        <v/>
      </c>
      <c r="E11171" s="0" t="str">
        <f aca="false">IF($A11171="","",INDEX(CARTAO_COMPRAS!$H:$H,INT((ROW()-2)/20)+2)+MOD(ROW()-2,20))</f>
        <v/>
      </c>
      <c r="F11171" s="0" t="str">
        <f aca="false">IF($A11171="","",INDEX(CARTAO_COMPRAS!$G:$G,INT((ROW()-2)/20)+2))</f>
        <v/>
      </c>
      <c r="G11171" s="5" t="str">
        <f aca="false">IF($A11171="","",INDEX(CARTAO_COMPRAS!$I:$I,INT((ROW()-2)/20)+2))</f>
        <v/>
      </c>
      <c r="H11171" s="4" t="str">
        <f aca="false">IF($A11171="","",EDATE(INDEX(CARTAO_COMPRAS!$J:$J,INT((ROW()-2)/20)+2),MOD(ROW()-2,20)))</f>
        <v/>
      </c>
      <c r="I11171" s="4" t="str">
        <f aca="false">IF($H11171="","",$H11171-WEEKDAY($H11171,2)+1)</f>
        <v/>
      </c>
      <c r="J11171" s="4" t="str">
        <f aca="false">IF($I11171="","",$I11171+6)</f>
        <v/>
      </c>
      <c r="K11171" s="6" t="str">
        <f aca="false">IF($H11171="","",DATE(YEAR($H11171),MONTH($H11171),1))</f>
        <v/>
      </c>
      <c r="L11171" s="0" t="str">
        <f aca="false">IF($A11171="","",INDEX(CARTAO_COMPRAS!$K:$K,INT((ROW()-2)/20)+2))</f>
        <v/>
      </c>
      <c r="M11171" s="0" t="str">
        <f aca="false">IF($A11171="","","Compra no cartão")</f>
        <v/>
      </c>
    </row>
    <row r="11172" customFormat="false" ht="13.5" hidden="false" customHeight="false" outlineLevel="0" collapsed="false">
      <c r="A111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2" s="0" t="str">
        <f aca="false">IF($A11172="","",INDEX(CARTAO_COMPRAS!$C:$C,INT((ROW()-2)/20)+2))</f>
        <v/>
      </c>
      <c r="C11172" s="0" t="str">
        <f aca="false">IF($A11172="","",INDEX(CARTAO_COMPRAS!$D:$D,INT((ROW()-2)/20)+2))</f>
        <v/>
      </c>
      <c r="D11172" s="0" t="str">
        <f aca="false">IF($A11172="","",INDEX(CARTAO_COMPRAS!$E:$E,INT((ROW()-2)/20)+2))</f>
        <v/>
      </c>
      <c r="E11172" s="0" t="str">
        <f aca="false">IF($A11172="","",INDEX(CARTAO_COMPRAS!$H:$H,INT((ROW()-2)/20)+2)+MOD(ROW()-2,20))</f>
        <v/>
      </c>
      <c r="F11172" s="0" t="str">
        <f aca="false">IF($A11172="","",INDEX(CARTAO_COMPRAS!$G:$G,INT((ROW()-2)/20)+2))</f>
        <v/>
      </c>
      <c r="G11172" s="5" t="str">
        <f aca="false">IF($A11172="","",INDEX(CARTAO_COMPRAS!$I:$I,INT((ROW()-2)/20)+2))</f>
        <v/>
      </c>
      <c r="H11172" s="4" t="str">
        <f aca="false">IF($A11172="","",EDATE(INDEX(CARTAO_COMPRAS!$J:$J,INT((ROW()-2)/20)+2),MOD(ROW()-2,20)))</f>
        <v/>
      </c>
      <c r="I11172" s="4" t="str">
        <f aca="false">IF($H11172="","",$H11172-WEEKDAY($H11172,2)+1)</f>
        <v/>
      </c>
      <c r="J11172" s="4" t="str">
        <f aca="false">IF($I11172="","",$I11172+6)</f>
        <v/>
      </c>
      <c r="K11172" s="6" t="str">
        <f aca="false">IF($H11172="","",DATE(YEAR($H11172),MONTH($H11172),1))</f>
        <v/>
      </c>
      <c r="L11172" s="0" t="str">
        <f aca="false">IF($A11172="","",INDEX(CARTAO_COMPRAS!$K:$K,INT((ROW()-2)/20)+2))</f>
        <v/>
      </c>
      <c r="M11172" s="0" t="str">
        <f aca="false">IF($A11172="","","Compra no cartão")</f>
        <v/>
      </c>
    </row>
    <row r="11173" customFormat="false" ht="13.5" hidden="false" customHeight="false" outlineLevel="0" collapsed="false">
      <c r="A111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3" s="0" t="str">
        <f aca="false">IF($A11173="","",INDEX(CARTAO_COMPRAS!$C:$C,INT((ROW()-2)/20)+2))</f>
        <v/>
      </c>
      <c r="C11173" s="0" t="str">
        <f aca="false">IF($A11173="","",INDEX(CARTAO_COMPRAS!$D:$D,INT((ROW()-2)/20)+2))</f>
        <v/>
      </c>
      <c r="D11173" s="0" t="str">
        <f aca="false">IF($A11173="","",INDEX(CARTAO_COMPRAS!$E:$E,INT((ROW()-2)/20)+2))</f>
        <v/>
      </c>
      <c r="E11173" s="0" t="str">
        <f aca="false">IF($A11173="","",INDEX(CARTAO_COMPRAS!$H:$H,INT((ROW()-2)/20)+2)+MOD(ROW()-2,20))</f>
        <v/>
      </c>
      <c r="F11173" s="0" t="str">
        <f aca="false">IF($A11173="","",INDEX(CARTAO_COMPRAS!$G:$G,INT((ROW()-2)/20)+2))</f>
        <v/>
      </c>
      <c r="G11173" s="5" t="str">
        <f aca="false">IF($A11173="","",INDEX(CARTAO_COMPRAS!$I:$I,INT((ROW()-2)/20)+2))</f>
        <v/>
      </c>
      <c r="H11173" s="4" t="str">
        <f aca="false">IF($A11173="","",EDATE(INDEX(CARTAO_COMPRAS!$J:$J,INT((ROW()-2)/20)+2),MOD(ROW()-2,20)))</f>
        <v/>
      </c>
      <c r="I11173" s="4" t="str">
        <f aca="false">IF($H11173="","",$H11173-WEEKDAY($H11173,2)+1)</f>
        <v/>
      </c>
      <c r="J11173" s="4" t="str">
        <f aca="false">IF($I11173="","",$I11173+6)</f>
        <v/>
      </c>
      <c r="K11173" s="6" t="str">
        <f aca="false">IF($H11173="","",DATE(YEAR($H11173),MONTH($H11173),1))</f>
        <v/>
      </c>
      <c r="L11173" s="0" t="str">
        <f aca="false">IF($A11173="","",INDEX(CARTAO_COMPRAS!$K:$K,INT((ROW()-2)/20)+2))</f>
        <v/>
      </c>
      <c r="M11173" s="0" t="str">
        <f aca="false">IF($A11173="","","Compra no cartão")</f>
        <v/>
      </c>
    </row>
    <row r="11174" customFormat="false" ht="13.5" hidden="false" customHeight="false" outlineLevel="0" collapsed="false">
      <c r="A111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4" s="0" t="str">
        <f aca="false">IF($A11174="","",INDEX(CARTAO_COMPRAS!$C:$C,INT((ROW()-2)/20)+2))</f>
        <v/>
      </c>
      <c r="C11174" s="0" t="str">
        <f aca="false">IF($A11174="","",INDEX(CARTAO_COMPRAS!$D:$D,INT((ROW()-2)/20)+2))</f>
        <v/>
      </c>
      <c r="D11174" s="0" t="str">
        <f aca="false">IF($A11174="","",INDEX(CARTAO_COMPRAS!$E:$E,INT((ROW()-2)/20)+2))</f>
        <v/>
      </c>
      <c r="E11174" s="0" t="str">
        <f aca="false">IF($A11174="","",INDEX(CARTAO_COMPRAS!$H:$H,INT((ROW()-2)/20)+2)+MOD(ROW()-2,20))</f>
        <v/>
      </c>
      <c r="F11174" s="0" t="str">
        <f aca="false">IF($A11174="","",INDEX(CARTAO_COMPRAS!$G:$G,INT((ROW()-2)/20)+2))</f>
        <v/>
      </c>
      <c r="G11174" s="5" t="str">
        <f aca="false">IF($A11174="","",INDEX(CARTAO_COMPRAS!$I:$I,INT((ROW()-2)/20)+2))</f>
        <v/>
      </c>
      <c r="H11174" s="4" t="str">
        <f aca="false">IF($A11174="","",EDATE(INDEX(CARTAO_COMPRAS!$J:$J,INT((ROW()-2)/20)+2),MOD(ROW()-2,20)))</f>
        <v/>
      </c>
      <c r="I11174" s="4" t="str">
        <f aca="false">IF($H11174="","",$H11174-WEEKDAY($H11174,2)+1)</f>
        <v/>
      </c>
      <c r="J11174" s="4" t="str">
        <f aca="false">IF($I11174="","",$I11174+6)</f>
        <v/>
      </c>
      <c r="K11174" s="6" t="str">
        <f aca="false">IF($H11174="","",DATE(YEAR($H11174),MONTH($H11174),1))</f>
        <v/>
      </c>
      <c r="L11174" s="0" t="str">
        <f aca="false">IF($A11174="","",INDEX(CARTAO_COMPRAS!$K:$K,INT((ROW()-2)/20)+2))</f>
        <v/>
      </c>
      <c r="M11174" s="0" t="str">
        <f aca="false">IF($A11174="","","Compra no cartão")</f>
        <v/>
      </c>
    </row>
    <row r="11175" customFormat="false" ht="13.5" hidden="false" customHeight="false" outlineLevel="0" collapsed="false">
      <c r="A111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5" s="0" t="str">
        <f aca="false">IF($A11175="","",INDEX(CARTAO_COMPRAS!$C:$C,INT((ROW()-2)/20)+2))</f>
        <v/>
      </c>
      <c r="C11175" s="0" t="str">
        <f aca="false">IF($A11175="","",INDEX(CARTAO_COMPRAS!$D:$D,INT((ROW()-2)/20)+2))</f>
        <v/>
      </c>
      <c r="D11175" s="0" t="str">
        <f aca="false">IF($A11175="","",INDEX(CARTAO_COMPRAS!$E:$E,INT((ROW()-2)/20)+2))</f>
        <v/>
      </c>
      <c r="E11175" s="0" t="str">
        <f aca="false">IF($A11175="","",INDEX(CARTAO_COMPRAS!$H:$H,INT((ROW()-2)/20)+2)+MOD(ROW()-2,20))</f>
        <v/>
      </c>
      <c r="F11175" s="0" t="str">
        <f aca="false">IF($A11175="","",INDEX(CARTAO_COMPRAS!$G:$G,INT((ROW()-2)/20)+2))</f>
        <v/>
      </c>
      <c r="G11175" s="5" t="str">
        <f aca="false">IF($A11175="","",INDEX(CARTAO_COMPRAS!$I:$I,INT((ROW()-2)/20)+2))</f>
        <v/>
      </c>
      <c r="H11175" s="4" t="str">
        <f aca="false">IF($A11175="","",EDATE(INDEX(CARTAO_COMPRAS!$J:$J,INT((ROW()-2)/20)+2),MOD(ROW()-2,20)))</f>
        <v/>
      </c>
      <c r="I11175" s="4" t="str">
        <f aca="false">IF($H11175="","",$H11175-WEEKDAY($H11175,2)+1)</f>
        <v/>
      </c>
      <c r="J11175" s="4" t="str">
        <f aca="false">IF($I11175="","",$I11175+6)</f>
        <v/>
      </c>
      <c r="K11175" s="6" t="str">
        <f aca="false">IF($H11175="","",DATE(YEAR($H11175),MONTH($H11175),1))</f>
        <v/>
      </c>
      <c r="L11175" s="0" t="str">
        <f aca="false">IF($A11175="","",INDEX(CARTAO_COMPRAS!$K:$K,INT((ROW()-2)/20)+2))</f>
        <v/>
      </c>
      <c r="M11175" s="0" t="str">
        <f aca="false">IF($A11175="","","Compra no cartão")</f>
        <v/>
      </c>
    </row>
    <row r="11176" customFormat="false" ht="13.5" hidden="false" customHeight="false" outlineLevel="0" collapsed="false">
      <c r="A111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6" s="0" t="str">
        <f aca="false">IF($A11176="","",INDEX(CARTAO_COMPRAS!$C:$C,INT((ROW()-2)/20)+2))</f>
        <v/>
      </c>
      <c r="C11176" s="0" t="str">
        <f aca="false">IF($A11176="","",INDEX(CARTAO_COMPRAS!$D:$D,INT((ROW()-2)/20)+2))</f>
        <v/>
      </c>
      <c r="D11176" s="0" t="str">
        <f aca="false">IF($A11176="","",INDEX(CARTAO_COMPRAS!$E:$E,INT((ROW()-2)/20)+2))</f>
        <v/>
      </c>
      <c r="E11176" s="0" t="str">
        <f aca="false">IF($A11176="","",INDEX(CARTAO_COMPRAS!$H:$H,INT((ROW()-2)/20)+2)+MOD(ROW()-2,20))</f>
        <v/>
      </c>
      <c r="F11176" s="0" t="str">
        <f aca="false">IF($A11176="","",INDEX(CARTAO_COMPRAS!$G:$G,INT((ROW()-2)/20)+2))</f>
        <v/>
      </c>
      <c r="G11176" s="5" t="str">
        <f aca="false">IF($A11176="","",INDEX(CARTAO_COMPRAS!$I:$I,INT((ROW()-2)/20)+2))</f>
        <v/>
      </c>
      <c r="H11176" s="4" t="str">
        <f aca="false">IF($A11176="","",EDATE(INDEX(CARTAO_COMPRAS!$J:$J,INT((ROW()-2)/20)+2),MOD(ROW()-2,20)))</f>
        <v/>
      </c>
      <c r="I11176" s="4" t="str">
        <f aca="false">IF($H11176="","",$H11176-WEEKDAY($H11176,2)+1)</f>
        <v/>
      </c>
      <c r="J11176" s="4" t="str">
        <f aca="false">IF($I11176="","",$I11176+6)</f>
        <v/>
      </c>
      <c r="K11176" s="6" t="str">
        <f aca="false">IF($H11176="","",DATE(YEAR($H11176),MONTH($H11176),1))</f>
        <v/>
      </c>
      <c r="L11176" s="0" t="str">
        <f aca="false">IF($A11176="","",INDEX(CARTAO_COMPRAS!$K:$K,INT((ROW()-2)/20)+2))</f>
        <v/>
      </c>
      <c r="M11176" s="0" t="str">
        <f aca="false">IF($A11176="","","Compra no cartão")</f>
        <v/>
      </c>
    </row>
    <row r="11177" customFormat="false" ht="13.5" hidden="false" customHeight="false" outlineLevel="0" collapsed="false">
      <c r="A111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7" s="0" t="str">
        <f aca="false">IF($A11177="","",INDEX(CARTAO_COMPRAS!$C:$C,INT((ROW()-2)/20)+2))</f>
        <v/>
      </c>
      <c r="C11177" s="0" t="str">
        <f aca="false">IF($A11177="","",INDEX(CARTAO_COMPRAS!$D:$D,INT((ROW()-2)/20)+2))</f>
        <v/>
      </c>
      <c r="D11177" s="0" t="str">
        <f aca="false">IF($A11177="","",INDEX(CARTAO_COMPRAS!$E:$E,INT((ROW()-2)/20)+2))</f>
        <v/>
      </c>
      <c r="E11177" s="0" t="str">
        <f aca="false">IF($A11177="","",INDEX(CARTAO_COMPRAS!$H:$H,INT((ROW()-2)/20)+2)+MOD(ROW()-2,20))</f>
        <v/>
      </c>
      <c r="F11177" s="0" t="str">
        <f aca="false">IF($A11177="","",INDEX(CARTAO_COMPRAS!$G:$G,INT((ROW()-2)/20)+2))</f>
        <v/>
      </c>
      <c r="G11177" s="5" t="str">
        <f aca="false">IF($A11177="","",INDEX(CARTAO_COMPRAS!$I:$I,INT((ROW()-2)/20)+2))</f>
        <v/>
      </c>
      <c r="H11177" s="4" t="str">
        <f aca="false">IF($A11177="","",EDATE(INDEX(CARTAO_COMPRAS!$J:$J,INT((ROW()-2)/20)+2),MOD(ROW()-2,20)))</f>
        <v/>
      </c>
      <c r="I11177" s="4" t="str">
        <f aca="false">IF($H11177="","",$H11177-WEEKDAY($H11177,2)+1)</f>
        <v/>
      </c>
      <c r="J11177" s="4" t="str">
        <f aca="false">IF($I11177="","",$I11177+6)</f>
        <v/>
      </c>
      <c r="K11177" s="6" t="str">
        <f aca="false">IF($H11177="","",DATE(YEAR($H11177),MONTH($H11177),1))</f>
        <v/>
      </c>
      <c r="L11177" s="0" t="str">
        <f aca="false">IF($A11177="","",INDEX(CARTAO_COMPRAS!$K:$K,INT((ROW()-2)/20)+2))</f>
        <v/>
      </c>
      <c r="M11177" s="0" t="str">
        <f aca="false">IF($A11177="","","Compra no cartão")</f>
        <v/>
      </c>
    </row>
    <row r="11178" customFormat="false" ht="13.5" hidden="false" customHeight="false" outlineLevel="0" collapsed="false">
      <c r="A111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8" s="0" t="str">
        <f aca="false">IF($A11178="","",INDEX(CARTAO_COMPRAS!$C:$C,INT((ROW()-2)/20)+2))</f>
        <v/>
      </c>
      <c r="C11178" s="0" t="str">
        <f aca="false">IF($A11178="","",INDEX(CARTAO_COMPRAS!$D:$D,INT((ROW()-2)/20)+2))</f>
        <v/>
      </c>
      <c r="D11178" s="0" t="str">
        <f aca="false">IF($A11178="","",INDEX(CARTAO_COMPRAS!$E:$E,INT((ROW()-2)/20)+2))</f>
        <v/>
      </c>
      <c r="E11178" s="0" t="str">
        <f aca="false">IF($A11178="","",INDEX(CARTAO_COMPRAS!$H:$H,INT((ROW()-2)/20)+2)+MOD(ROW()-2,20))</f>
        <v/>
      </c>
      <c r="F11178" s="0" t="str">
        <f aca="false">IF($A11178="","",INDEX(CARTAO_COMPRAS!$G:$G,INT((ROW()-2)/20)+2))</f>
        <v/>
      </c>
      <c r="G11178" s="5" t="str">
        <f aca="false">IF($A11178="","",INDEX(CARTAO_COMPRAS!$I:$I,INT((ROW()-2)/20)+2))</f>
        <v/>
      </c>
      <c r="H11178" s="4" t="str">
        <f aca="false">IF($A11178="","",EDATE(INDEX(CARTAO_COMPRAS!$J:$J,INT((ROW()-2)/20)+2),MOD(ROW()-2,20)))</f>
        <v/>
      </c>
      <c r="I11178" s="4" t="str">
        <f aca="false">IF($H11178="","",$H11178-WEEKDAY($H11178,2)+1)</f>
        <v/>
      </c>
      <c r="J11178" s="4" t="str">
        <f aca="false">IF($I11178="","",$I11178+6)</f>
        <v/>
      </c>
      <c r="K11178" s="6" t="str">
        <f aca="false">IF($H11178="","",DATE(YEAR($H11178),MONTH($H11178),1))</f>
        <v/>
      </c>
      <c r="L11178" s="0" t="str">
        <f aca="false">IF($A11178="","",INDEX(CARTAO_COMPRAS!$K:$K,INT((ROW()-2)/20)+2))</f>
        <v/>
      </c>
      <c r="M11178" s="0" t="str">
        <f aca="false">IF($A11178="","","Compra no cartão")</f>
        <v/>
      </c>
    </row>
    <row r="11179" customFormat="false" ht="13.5" hidden="false" customHeight="false" outlineLevel="0" collapsed="false">
      <c r="A111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79" s="0" t="str">
        <f aca="false">IF($A11179="","",INDEX(CARTAO_COMPRAS!$C:$C,INT((ROW()-2)/20)+2))</f>
        <v/>
      </c>
      <c r="C11179" s="0" t="str">
        <f aca="false">IF($A11179="","",INDEX(CARTAO_COMPRAS!$D:$D,INT((ROW()-2)/20)+2))</f>
        <v/>
      </c>
      <c r="D11179" s="0" t="str">
        <f aca="false">IF($A11179="","",INDEX(CARTAO_COMPRAS!$E:$E,INT((ROW()-2)/20)+2))</f>
        <v/>
      </c>
      <c r="E11179" s="0" t="str">
        <f aca="false">IF($A11179="","",INDEX(CARTAO_COMPRAS!$H:$H,INT((ROW()-2)/20)+2)+MOD(ROW()-2,20))</f>
        <v/>
      </c>
      <c r="F11179" s="0" t="str">
        <f aca="false">IF($A11179="","",INDEX(CARTAO_COMPRAS!$G:$G,INT((ROW()-2)/20)+2))</f>
        <v/>
      </c>
      <c r="G11179" s="5" t="str">
        <f aca="false">IF($A11179="","",INDEX(CARTAO_COMPRAS!$I:$I,INT((ROW()-2)/20)+2))</f>
        <v/>
      </c>
      <c r="H11179" s="4" t="str">
        <f aca="false">IF($A11179="","",EDATE(INDEX(CARTAO_COMPRAS!$J:$J,INT((ROW()-2)/20)+2),MOD(ROW()-2,20)))</f>
        <v/>
      </c>
      <c r="I11179" s="4" t="str">
        <f aca="false">IF($H11179="","",$H11179-WEEKDAY($H11179,2)+1)</f>
        <v/>
      </c>
      <c r="J11179" s="4" t="str">
        <f aca="false">IF($I11179="","",$I11179+6)</f>
        <v/>
      </c>
      <c r="K11179" s="6" t="str">
        <f aca="false">IF($H11179="","",DATE(YEAR($H11179),MONTH($H11179),1))</f>
        <v/>
      </c>
      <c r="L11179" s="0" t="str">
        <f aca="false">IF($A11179="","",INDEX(CARTAO_COMPRAS!$K:$K,INT((ROW()-2)/20)+2))</f>
        <v/>
      </c>
      <c r="M11179" s="0" t="str">
        <f aca="false">IF($A11179="","","Compra no cartão")</f>
        <v/>
      </c>
    </row>
    <row r="11180" customFormat="false" ht="13.5" hidden="false" customHeight="false" outlineLevel="0" collapsed="false">
      <c r="A111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0" s="0" t="str">
        <f aca="false">IF($A11180="","",INDEX(CARTAO_COMPRAS!$C:$C,INT((ROW()-2)/20)+2))</f>
        <v/>
      </c>
      <c r="C11180" s="0" t="str">
        <f aca="false">IF($A11180="","",INDEX(CARTAO_COMPRAS!$D:$D,INT((ROW()-2)/20)+2))</f>
        <v/>
      </c>
      <c r="D11180" s="0" t="str">
        <f aca="false">IF($A11180="","",INDEX(CARTAO_COMPRAS!$E:$E,INT((ROW()-2)/20)+2))</f>
        <v/>
      </c>
      <c r="E11180" s="0" t="str">
        <f aca="false">IF($A11180="","",INDEX(CARTAO_COMPRAS!$H:$H,INT((ROW()-2)/20)+2)+MOD(ROW()-2,20))</f>
        <v/>
      </c>
      <c r="F11180" s="0" t="str">
        <f aca="false">IF($A11180="","",INDEX(CARTAO_COMPRAS!$G:$G,INT((ROW()-2)/20)+2))</f>
        <v/>
      </c>
      <c r="G11180" s="5" t="str">
        <f aca="false">IF($A11180="","",INDEX(CARTAO_COMPRAS!$I:$I,INT((ROW()-2)/20)+2))</f>
        <v/>
      </c>
      <c r="H11180" s="4" t="str">
        <f aca="false">IF($A11180="","",EDATE(INDEX(CARTAO_COMPRAS!$J:$J,INT((ROW()-2)/20)+2),MOD(ROW()-2,20)))</f>
        <v/>
      </c>
      <c r="I11180" s="4" t="str">
        <f aca="false">IF($H11180="","",$H11180-WEEKDAY($H11180,2)+1)</f>
        <v/>
      </c>
      <c r="J11180" s="4" t="str">
        <f aca="false">IF($I11180="","",$I11180+6)</f>
        <v/>
      </c>
      <c r="K11180" s="6" t="str">
        <f aca="false">IF($H11180="","",DATE(YEAR($H11180),MONTH($H11180),1))</f>
        <v/>
      </c>
      <c r="L11180" s="0" t="str">
        <f aca="false">IF($A11180="","",INDEX(CARTAO_COMPRAS!$K:$K,INT((ROW()-2)/20)+2))</f>
        <v/>
      </c>
      <c r="M11180" s="0" t="str">
        <f aca="false">IF($A11180="","","Compra no cartão")</f>
        <v/>
      </c>
    </row>
    <row r="11181" customFormat="false" ht="13.5" hidden="false" customHeight="false" outlineLevel="0" collapsed="false">
      <c r="A111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1" s="0" t="str">
        <f aca="false">IF($A11181="","",INDEX(CARTAO_COMPRAS!$C:$C,INT((ROW()-2)/20)+2))</f>
        <v/>
      </c>
      <c r="C11181" s="0" t="str">
        <f aca="false">IF($A11181="","",INDEX(CARTAO_COMPRAS!$D:$D,INT((ROW()-2)/20)+2))</f>
        <v/>
      </c>
      <c r="D11181" s="0" t="str">
        <f aca="false">IF($A11181="","",INDEX(CARTAO_COMPRAS!$E:$E,INT((ROW()-2)/20)+2))</f>
        <v/>
      </c>
      <c r="E11181" s="0" t="str">
        <f aca="false">IF($A11181="","",INDEX(CARTAO_COMPRAS!$H:$H,INT((ROW()-2)/20)+2)+MOD(ROW()-2,20))</f>
        <v/>
      </c>
      <c r="F11181" s="0" t="str">
        <f aca="false">IF($A11181="","",INDEX(CARTAO_COMPRAS!$G:$G,INT((ROW()-2)/20)+2))</f>
        <v/>
      </c>
      <c r="G11181" s="5" t="str">
        <f aca="false">IF($A11181="","",INDEX(CARTAO_COMPRAS!$I:$I,INT((ROW()-2)/20)+2))</f>
        <v/>
      </c>
      <c r="H11181" s="4" t="str">
        <f aca="false">IF($A11181="","",EDATE(INDEX(CARTAO_COMPRAS!$J:$J,INT((ROW()-2)/20)+2),MOD(ROW()-2,20)))</f>
        <v/>
      </c>
      <c r="I11181" s="4" t="str">
        <f aca="false">IF($H11181="","",$H11181-WEEKDAY($H11181,2)+1)</f>
        <v/>
      </c>
      <c r="J11181" s="4" t="str">
        <f aca="false">IF($I11181="","",$I11181+6)</f>
        <v/>
      </c>
      <c r="K11181" s="6" t="str">
        <f aca="false">IF($H11181="","",DATE(YEAR($H11181),MONTH($H11181),1))</f>
        <v/>
      </c>
      <c r="L11181" s="0" t="str">
        <f aca="false">IF($A11181="","",INDEX(CARTAO_COMPRAS!$K:$K,INT((ROW()-2)/20)+2))</f>
        <v/>
      </c>
      <c r="M11181" s="0" t="str">
        <f aca="false">IF($A11181="","","Compra no cartão")</f>
        <v/>
      </c>
    </row>
    <row r="11182" customFormat="false" ht="13.5" hidden="false" customHeight="false" outlineLevel="0" collapsed="false">
      <c r="A111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2" s="0" t="str">
        <f aca="false">IF($A11182="","",INDEX(CARTAO_COMPRAS!$C:$C,INT((ROW()-2)/20)+2))</f>
        <v/>
      </c>
      <c r="C11182" s="0" t="str">
        <f aca="false">IF($A11182="","",INDEX(CARTAO_COMPRAS!$D:$D,INT((ROW()-2)/20)+2))</f>
        <v/>
      </c>
      <c r="D11182" s="0" t="str">
        <f aca="false">IF($A11182="","",INDEX(CARTAO_COMPRAS!$E:$E,INT((ROW()-2)/20)+2))</f>
        <v/>
      </c>
      <c r="E11182" s="0" t="str">
        <f aca="false">IF($A11182="","",INDEX(CARTAO_COMPRAS!$H:$H,INT((ROW()-2)/20)+2)+MOD(ROW()-2,20))</f>
        <v/>
      </c>
      <c r="F11182" s="0" t="str">
        <f aca="false">IF($A11182="","",INDEX(CARTAO_COMPRAS!$G:$G,INT((ROW()-2)/20)+2))</f>
        <v/>
      </c>
      <c r="G11182" s="5" t="str">
        <f aca="false">IF($A11182="","",INDEX(CARTAO_COMPRAS!$I:$I,INT((ROW()-2)/20)+2))</f>
        <v/>
      </c>
      <c r="H11182" s="4" t="str">
        <f aca="false">IF($A11182="","",EDATE(INDEX(CARTAO_COMPRAS!$J:$J,INT((ROW()-2)/20)+2),MOD(ROW()-2,20)))</f>
        <v/>
      </c>
      <c r="I11182" s="4" t="str">
        <f aca="false">IF($H11182="","",$H11182-WEEKDAY($H11182,2)+1)</f>
        <v/>
      </c>
      <c r="J11182" s="4" t="str">
        <f aca="false">IF($I11182="","",$I11182+6)</f>
        <v/>
      </c>
      <c r="K11182" s="6" t="str">
        <f aca="false">IF($H11182="","",DATE(YEAR($H11182),MONTH($H11182),1))</f>
        <v/>
      </c>
      <c r="L11182" s="0" t="str">
        <f aca="false">IF($A11182="","",INDEX(CARTAO_COMPRAS!$K:$K,INT((ROW()-2)/20)+2))</f>
        <v/>
      </c>
      <c r="M11182" s="0" t="str">
        <f aca="false">IF($A11182="","","Compra no cartão")</f>
        <v/>
      </c>
    </row>
    <row r="11183" customFormat="false" ht="13.5" hidden="false" customHeight="false" outlineLevel="0" collapsed="false">
      <c r="A111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3" s="0" t="str">
        <f aca="false">IF($A11183="","",INDEX(CARTAO_COMPRAS!$C:$C,INT((ROW()-2)/20)+2))</f>
        <v/>
      </c>
      <c r="C11183" s="0" t="str">
        <f aca="false">IF($A11183="","",INDEX(CARTAO_COMPRAS!$D:$D,INT((ROW()-2)/20)+2))</f>
        <v/>
      </c>
      <c r="D11183" s="0" t="str">
        <f aca="false">IF($A11183="","",INDEX(CARTAO_COMPRAS!$E:$E,INT((ROW()-2)/20)+2))</f>
        <v/>
      </c>
      <c r="E11183" s="0" t="str">
        <f aca="false">IF($A11183="","",INDEX(CARTAO_COMPRAS!$H:$H,INT((ROW()-2)/20)+2)+MOD(ROW()-2,20))</f>
        <v/>
      </c>
      <c r="F11183" s="0" t="str">
        <f aca="false">IF($A11183="","",INDEX(CARTAO_COMPRAS!$G:$G,INT((ROW()-2)/20)+2))</f>
        <v/>
      </c>
      <c r="G11183" s="5" t="str">
        <f aca="false">IF($A11183="","",INDEX(CARTAO_COMPRAS!$I:$I,INT((ROW()-2)/20)+2))</f>
        <v/>
      </c>
      <c r="H11183" s="4" t="str">
        <f aca="false">IF($A11183="","",EDATE(INDEX(CARTAO_COMPRAS!$J:$J,INT((ROW()-2)/20)+2),MOD(ROW()-2,20)))</f>
        <v/>
      </c>
      <c r="I11183" s="4" t="str">
        <f aca="false">IF($H11183="","",$H11183-WEEKDAY($H11183,2)+1)</f>
        <v/>
      </c>
      <c r="J11183" s="4" t="str">
        <f aca="false">IF($I11183="","",$I11183+6)</f>
        <v/>
      </c>
      <c r="K11183" s="6" t="str">
        <f aca="false">IF($H11183="","",DATE(YEAR($H11183),MONTH($H11183),1))</f>
        <v/>
      </c>
      <c r="L11183" s="0" t="str">
        <f aca="false">IF($A11183="","",INDEX(CARTAO_COMPRAS!$K:$K,INT((ROW()-2)/20)+2))</f>
        <v/>
      </c>
      <c r="M11183" s="0" t="str">
        <f aca="false">IF($A11183="","","Compra no cartão")</f>
        <v/>
      </c>
    </row>
    <row r="11184" customFormat="false" ht="13.5" hidden="false" customHeight="false" outlineLevel="0" collapsed="false">
      <c r="A111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4" s="0" t="str">
        <f aca="false">IF($A11184="","",INDEX(CARTAO_COMPRAS!$C:$C,INT((ROW()-2)/20)+2))</f>
        <v/>
      </c>
      <c r="C11184" s="0" t="str">
        <f aca="false">IF($A11184="","",INDEX(CARTAO_COMPRAS!$D:$D,INT((ROW()-2)/20)+2))</f>
        <v/>
      </c>
      <c r="D11184" s="0" t="str">
        <f aca="false">IF($A11184="","",INDEX(CARTAO_COMPRAS!$E:$E,INT((ROW()-2)/20)+2))</f>
        <v/>
      </c>
      <c r="E11184" s="0" t="str">
        <f aca="false">IF($A11184="","",INDEX(CARTAO_COMPRAS!$H:$H,INT((ROW()-2)/20)+2)+MOD(ROW()-2,20))</f>
        <v/>
      </c>
      <c r="F11184" s="0" t="str">
        <f aca="false">IF($A11184="","",INDEX(CARTAO_COMPRAS!$G:$G,INT((ROW()-2)/20)+2))</f>
        <v/>
      </c>
      <c r="G11184" s="5" t="str">
        <f aca="false">IF($A11184="","",INDEX(CARTAO_COMPRAS!$I:$I,INT((ROW()-2)/20)+2))</f>
        <v/>
      </c>
      <c r="H11184" s="4" t="str">
        <f aca="false">IF($A11184="","",EDATE(INDEX(CARTAO_COMPRAS!$J:$J,INT((ROW()-2)/20)+2),MOD(ROW()-2,20)))</f>
        <v/>
      </c>
      <c r="I11184" s="4" t="str">
        <f aca="false">IF($H11184="","",$H11184-WEEKDAY($H11184,2)+1)</f>
        <v/>
      </c>
      <c r="J11184" s="4" t="str">
        <f aca="false">IF($I11184="","",$I11184+6)</f>
        <v/>
      </c>
      <c r="K11184" s="6" t="str">
        <f aca="false">IF($H11184="","",DATE(YEAR($H11184),MONTH($H11184),1))</f>
        <v/>
      </c>
      <c r="L11184" s="0" t="str">
        <f aca="false">IF($A11184="","",INDEX(CARTAO_COMPRAS!$K:$K,INT((ROW()-2)/20)+2))</f>
        <v/>
      </c>
      <c r="M11184" s="0" t="str">
        <f aca="false">IF($A11184="","","Compra no cartão")</f>
        <v/>
      </c>
    </row>
    <row r="11185" customFormat="false" ht="13.5" hidden="false" customHeight="false" outlineLevel="0" collapsed="false">
      <c r="A111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5" s="0" t="str">
        <f aca="false">IF($A11185="","",INDEX(CARTAO_COMPRAS!$C:$C,INT((ROW()-2)/20)+2))</f>
        <v/>
      </c>
      <c r="C11185" s="0" t="str">
        <f aca="false">IF($A11185="","",INDEX(CARTAO_COMPRAS!$D:$D,INT((ROW()-2)/20)+2))</f>
        <v/>
      </c>
      <c r="D11185" s="0" t="str">
        <f aca="false">IF($A11185="","",INDEX(CARTAO_COMPRAS!$E:$E,INT((ROW()-2)/20)+2))</f>
        <v/>
      </c>
      <c r="E11185" s="0" t="str">
        <f aca="false">IF($A11185="","",INDEX(CARTAO_COMPRAS!$H:$H,INT((ROW()-2)/20)+2)+MOD(ROW()-2,20))</f>
        <v/>
      </c>
      <c r="F11185" s="0" t="str">
        <f aca="false">IF($A11185="","",INDEX(CARTAO_COMPRAS!$G:$G,INT((ROW()-2)/20)+2))</f>
        <v/>
      </c>
      <c r="G11185" s="5" t="str">
        <f aca="false">IF($A11185="","",INDEX(CARTAO_COMPRAS!$I:$I,INT((ROW()-2)/20)+2))</f>
        <v/>
      </c>
      <c r="H11185" s="4" t="str">
        <f aca="false">IF($A11185="","",EDATE(INDEX(CARTAO_COMPRAS!$J:$J,INT((ROW()-2)/20)+2),MOD(ROW()-2,20)))</f>
        <v/>
      </c>
      <c r="I11185" s="4" t="str">
        <f aca="false">IF($H11185="","",$H11185-WEEKDAY($H11185,2)+1)</f>
        <v/>
      </c>
      <c r="J11185" s="4" t="str">
        <f aca="false">IF($I11185="","",$I11185+6)</f>
        <v/>
      </c>
      <c r="K11185" s="6" t="str">
        <f aca="false">IF($H11185="","",DATE(YEAR($H11185),MONTH($H11185),1))</f>
        <v/>
      </c>
      <c r="L11185" s="0" t="str">
        <f aca="false">IF($A11185="","",INDEX(CARTAO_COMPRAS!$K:$K,INT((ROW()-2)/20)+2))</f>
        <v/>
      </c>
      <c r="M11185" s="0" t="str">
        <f aca="false">IF($A11185="","","Compra no cartão")</f>
        <v/>
      </c>
    </row>
    <row r="11186" customFormat="false" ht="13.5" hidden="false" customHeight="false" outlineLevel="0" collapsed="false">
      <c r="A111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6" s="0" t="str">
        <f aca="false">IF($A11186="","",INDEX(CARTAO_COMPRAS!$C:$C,INT((ROW()-2)/20)+2))</f>
        <v/>
      </c>
      <c r="C11186" s="0" t="str">
        <f aca="false">IF($A11186="","",INDEX(CARTAO_COMPRAS!$D:$D,INT((ROW()-2)/20)+2))</f>
        <v/>
      </c>
      <c r="D11186" s="0" t="str">
        <f aca="false">IF($A11186="","",INDEX(CARTAO_COMPRAS!$E:$E,INT((ROW()-2)/20)+2))</f>
        <v/>
      </c>
      <c r="E11186" s="0" t="str">
        <f aca="false">IF($A11186="","",INDEX(CARTAO_COMPRAS!$H:$H,INT((ROW()-2)/20)+2)+MOD(ROW()-2,20))</f>
        <v/>
      </c>
      <c r="F11186" s="0" t="str">
        <f aca="false">IF($A11186="","",INDEX(CARTAO_COMPRAS!$G:$G,INT((ROW()-2)/20)+2))</f>
        <v/>
      </c>
      <c r="G11186" s="5" t="str">
        <f aca="false">IF($A11186="","",INDEX(CARTAO_COMPRAS!$I:$I,INT((ROW()-2)/20)+2))</f>
        <v/>
      </c>
      <c r="H11186" s="4" t="str">
        <f aca="false">IF($A11186="","",EDATE(INDEX(CARTAO_COMPRAS!$J:$J,INT((ROW()-2)/20)+2),MOD(ROW()-2,20)))</f>
        <v/>
      </c>
      <c r="I11186" s="4" t="str">
        <f aca="false">IF($H11186="","",$H11186-WEEKDAY($H11186,2)+1)</f>
        <v/>
      </c>
      <c r="J11186" s="4" t="str">
        <f aca="false">IF($I11186="","",$I11186+6)</f>
        <v/>
      </c>
      <c r="K11186" s="6" t="str">
        <f aca="false">IF($H11186="","",DATE(YEAR($H11186),MONTH($H11186),1))</f>
        <v/>
      </c>
      <c r="L11186" s="0" t="str">
        <f aca="false">IF($A11186="","",INDEX(CARTAO_COMPRAS!$K:$K,INT((ROW()-2)/20)+2))</f>
        <v/>
      </c>
      <c r="M11186" s="0" t="str">
        <f aca="false">IF($A11186="","","Compra no cartão")</f>
        <v/>
      </c>
    </row>
    <row r="11187" customFormat="false" ht="13.5" hidden="false" customHeight="false" outlineLevel="0" collapsed="false">
      <c r="A111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7" s="0" t="str">
        <f aca="false">IF($A11187="","",INDEX(CARTAO_COMPRAS!$C:$C,INT((ROW()-2)/20)+2))</f>
        <v/>
      </c>
      <c r="C11187" s="0" t="str">
        <f aca="false">IF($A11187="","",INDEX(CARTAO_COMPRAS!$D:$D,INT((ROW()-2)/20)+2))</f>
        <v/>
      </c>
      <c r="D11187" s="0" t="str">
        <f aca="false">IF($A11187="","",INDEX(CARTAO_COMPRAS!$E:$E,INT((ROW()-2)/20)+2))</f>
        <v/>
      </c>
      <c r="E11187" s="0" t="str">
        <f aca="false">IF($A11187="","",INDEX(CARTAO_COMPRAS!$H:$H,INT((ROW()-2)/20)+2)+MOD(ROW()-2,20))</f>
        <v/>
      </c>
      <c r="F11187" s="0" t="str">
        <f aca="false">IF($A11187="","",INDEX(CARTAO_COMPRAS!$G:$G,INT((ROW()-2)/20)+2))</f>
        <v/>
      </c>
      <c r="G11187" s="5" t="str">
        <f aca="false">IF($A11187="","",INDEX(CARTAO_COMPRAS!$I:$I,INT((ROW()-2)/20)+2))</f>
        <v/>
      </c>
      <c r="H11187" s="4" t="str">
        <f aca="false">IF($A11187="","",EDATE(INDEX(CARTAO_COMPRAS!$J:$J,INT((ROW()-2)/20)+2),MOD(ROW()-2,20)))</f>
        <v/>
      </c>
      <c r="I11187" s="4" t="str">
        <f aca="false">IF($H11187="","",$H11187-WEEKDAY($H11187,2)+1)</f>
        <v/>
      </c>
      <c r="J11187" s="4" t="str">
        <f aca="false">IF($I11187="","",$I11187+6)</f>
        <v/>
      </c>
      <c r="K11187" s="6" t="str">
        <f aca="false">IF($H11187="","",DATE(YEAR($H11187),MONTH($H11187),1))</f>
        <v/>
      </c>
      <c r="L11187" s="0" t="str">
        <f aca="false">IF($A11187="","",INDEX(CARTAO_COMPRAS!$K:$K,INT((ROW()-2)/20)+2))</f>
        <v/>
      </c>
      <c r="M11187" s="0" t="str">
        <f aca="false">IF($A11187="","","Compra no cartão")</f>
        <v/>
      </c>
    </row>
    <row r="11188" customFormat="false" ht="13.5" hidden="false" customHeight="false" outlineLevel="0" collapsed="false">
      <c r="A111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8" s="0" t="str">
        <f aca="false">IF($A11188="","",INDEX(CARTAO_COMPRAS!$C:$C,INT((ROW()-2)/20)+2))</f>
        <v/>
      </c>
      <c r="C11188" s="0" t="str">
        <f aca="false">IF($A11188="","",INDEX(CARTAO_COMPRAS!$D:$D,INT((ROW()-2)/20)+2))</f>
        <v/>
      </c>
      <c r="D11188" s="0" t="str">
        <f aca="false">IF($A11188="","",INDEX(CARTAO_COMPRAS!$E:$E,INT((ROW()-2)/20)+2))</f>
        <v/>
      </c>
      <c r="E11188" s="0" t="str">
        <f aca="false">IF($A11188="","",INDEX(CARTAO_COMPRAS!$H:$H,INT((ROW()-2)/20)+2)+MOD(ROW()-2,20))</f>
        <v/>
      </c>
      <c r="F11188" s="0" t="str">
        <f aca="false">IF($A11188="","",INDEX(CARTAO_COMPRAS!$G:$G,INT((ROW()-2)/20)+2))</f>
        <v/>
      </c>
      <c r="G11188" s="5" t="str">
        <f aca="false">IF($A11188="","",INDEX(CARTAO_COMPRAS!$I:$I,INT((ROW()-2)/20)+2))</f>
        <v/>
      </c>
      <c r="H11188" s="4" t="str">
        <f aca="false">IF($A11188="","",EDATE(INDEX(CARTAO_COMPRAS!$J:$J,INT((ROW()-2)/20)+2),MOD(ROW()-2,20)))</f>
        <v/>
      </c>
      <c r="I11188" s="4" t="str">
        <f aca="false">IF($H11188="","",$H11188-WEEKDAY($H11188,2)+1)</f>
        <v/>
      </c>
      <c r="J11188" s="4" t="str">
        <f aca="false">IF($I11188="","",$I11188+6)</f>
        <v/>
      </c>
      <c r="K11188" s="6" t="str">
        <f aca="false">IF($H11188="","",DATE(YEAR($H11188),MONTH($H11188),1))</f>
        <v/>
      </c>
      <c r="L11188" s="0" t="str">
        <f aca="false">IF($A11188="","",INDEX(CARTAO_COMPRAS!$K:$K,INT((ROW()-2)/20)+2))</f>
        <v/>
      </c>
      <c r="M11188" s="0" t="str">
        <f aca="false">IF($A11188="","","Compra no cartão")</f>
        <v/>
      </c>
    </row>
    <row r="11189" customFormat="false" ht="13.5" hidden="false" customHeight="false" outlineLevel="0" collapsed="false">
      <c r="A111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89" s="0" t="str">
        <f aca="false">IF($A11189="","",INDEX(CARTAO_COMPRAS!$C:$C,INT((ROW()-2)/20)+2))</f>
        <v/>
      </c>
      <c r="C11189" s="0" t="str">
        <f aca="false">IF($A11189="","",INDEX(CARTAO_COMPRAS!$D:$D,INT((ROW()-2)/20)+2))</f>
        <v/>
      </c>
      <c r="D11189" s="0" t="str">
        <f aca="false">IF($A11189="","",INDEX(CARTAO_COMPRAS!$E:$E,INT((ROW()-2)/20)+2))</f>
        <v/>
      </c>
      <c r="E11189" s="0" t="str">
        <f aca="false">IF($A11189="","",INDEX(CARTAO_COMPRAS!$H:$H,INT((ROW()-2)/20)+2)+MOD(ROW()-2,20))</f>
        <v/>
      </c>
      <c r="F11189" s="0" t="str">
        <f aca="false">IF($A11189="","",INDEX(CARTAO_COMPRAS!$G:$G,INT((ROW()-2)/20)+2))</f>
        <v/>
      </c>
      <c r="G11189" s="5" t="str">
        <f aca="false">IF($A11189="","",INDEX(CARTAO_COMPRAS!$I:$I,INT((ROW()-2)/20)+2))</f>
        <v/>
      </c>
      <c r="H11189" s="4" t="str">
        <f aca="false">IF($A11189="","",EDATE(INDEX(CARTAO_COMPRAS!$J:$J,INT((ROW()-2)/20)+2),MOD(ROW()-2,20)))</f>
        <v/>
      </c>
      <c r="I11189" s="4" t="str">
        <f aca="false">IF($H11189="","",$H11189-WEEKDAY($H11189,2)+1)</f>
        <v/>
      </c>
      <c r="J11189" s="4" t="str">
        <f aca="false">IF($I11189="","",$I11189+6)</f>
        <v/>
      </c>
      <c r="K11189" s="6" t="str">
        <f aca="false">IF($H11189="","",DATE(YEAR($H11189),MONTH($H11189),1))</f>
        <v/>
      </c>
      <c r="L11189" s="0" t="str">
        <f aca="false">IF($A11189="","",INDEX(CARTAO_COMPRAS!$K:$K,INT((ROW()-2)/20)+2))</f>
        <v/>
      </c>
      <c r="M11189" s="0" t="str">
        <f aca="false">IF($A11189="","","Compra no cartão")</f>
        <v/>
      </c>
    </row>
    <row r="11190" customFormat="false" ht="13.5" hidden="false" customHeight="false" outlineLevel="0" collapsed="false">
      <c r="A111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0" s="0" t="str">
        <f aca="false">IF($A11190="","",INDEX(CARTAO_COMPRAS!$C:$C,INT((ROW()-2)/20)+2))</f>
        <v/>
      </c>
      <c r="C11190" s="0" t="str">
        <f aca="false">IF($A11190="","",INDEX(CARTAO_COMPRAS!$D:$D,INT((ROW()-2)/20)+2))</f>
        <v/>
      </c>
      <c r="D11190" s="0" t="str">
        <f aca="false">IF($A11190="","",INDEX(CARTAO_COMPRAS!$E:$E,INT((ROW()-2)/20)+2))</f>
        <v/>
      </c>
      <c r="E11190" s="0" t="str">
        <f aca="false">IF($A11190="","",INDEX(CARTAO_COMPRAS!$H:$H,INT((ROW()-2)/20)+2)+MOD(ROW()-2,20))</f>
        <v/>
      </c>
      <c r="F11190" s="0" t="str">
        <f aca="false">IF($A11190="","",INDEX(CARTAO_COMPRAS!$G:$G,INT((ROW()-2)/20)+2))</f>
        <v/>
      </c>
      <c r="G11190" s="5" t="str">
        <f aca="false">IF($A11190="","",INDEX(CARTAO_COMPRAS!$I:$I,INT((ROW()-2)/20)+2))</f>
        <v/>
      </c>
      <c r="H11190" s="4" t="str">
        <f aca="false">IF($A11190="","",EDATE(INDEX(CARTAO_COMPRAS!$J:$J,INT((ROW()-2)/20)+2),MOD(ROW()-2,20)))</f>
        <v/>
      </c>
      <c r="I11190" s="4" t="str">
        <f aca="false">IF($H11190="","",$H11190-WEEKDAY($H11190,2)+1)</f>
        <v/>
      </c>
      <c r="J11190" s="4" t="str">
        <f aca="false">IF($I11190="","",$I11190+6)</f>
        <v/>
      </c>
      <c r="K11190" s="6" t="str">
        <f aca="false">IF($H11190="","",DATE(YEAR($H11190),MONTH($H11190),1))</f>
        <v/>
      </c>
      <c r="L11190" s="0" t="str">
        <f aca="false">IF($A11190="","",INDEX(CARTAO_COMPRAS!$K:$K,INT((ROW()-2)/20)+2))</f>
        <v/>
      </c>
      <c r="M11190" s="0" t="str">
        <f aca="false">IF($A11190="","","Compra no cartão")</f>
        <v/>
      </c>
    </row>
    <row r="11191" customFormat="false" ht="13.5" hidden="false" customHeight="false" outlineLevel="0" collapsed="false">
      <c r="A111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1" s="0" t="str">
        <f aca="false">IF($A11191="","",INDEX(CARTAO_COMPRAS!$C:$C,INT((ROW()-2)/20)+2))</f>
        <v/>
      </c>
      <c r="C11191" s="0" t="str">
        <f aca="false">IF($A11191="","",INDEX(CARTAO_COMPRAS!$D:$D,INT((ROW()-2)/20)+2))</f>
        <v/>
      </c>
      <c r="D11191" s="0" t="str">
        <f aca="false">IF($A11191="","",INDEX(CARTAO_COMPRAS!$E:$E,INT((ROW()-2)/20)+2))</f>
        <v/>
      </c>
      <c r="E11191" s="0" t="str">
        <f aca="false">IF($A11191="","",INDEX(CARTAO_COMPRAS!$H:$H,INT((ROW()-2)/20)+2)+MOD(ROW()-2,20))</f>
        <v/>
      </c>
      <c r="F11191" s="0" t="str">
        <f aca="false">IF($A11191="","",INDEX(CARTAO_COMPRAS!$G:$G,INT((ROW()-2)/20)+2))</f>
        <v/>
      </c>
      <c r="G11191" s="5" t="str">
        <f aca="false">IF($A11191="","",INDEX(CARTAO_COMPRAS!$I:$I,INT((ROW()-2)/20)+2))</f>
        <v/>
      </c>
      <c r="H11191" s="4" t="str">
        <f aca="false">IF($A11191="","",EDATE(INDEX(CARTAO_COMPRAS!$J:$J,INT((ROW()-2)/20)+2),MOD(ROW()-2,20)))</f>
        <v/>
      </c>
      <c r="I11191" s="4" t="str">
        <f aca="false">IF($H11191="","",$H11191-WEEKDAY($H11191,2)+1)</f>
        <v/>
      </c>
      <c r="J11191" s="4" t="str">
        <f aca="false">IF($I11191="","",$I11191+6)</f>
        <v/>
      </c>
      <c r="K11191" s="6" t="str">
        <f aca="false">IF($H11191="","",DATE(YEAR($H11191),MONTH($H11191),1))</f>
        <v/>
      </c>
      <c r="L11191" s="0" t="str">
        <f aca="false">IF($A11191="","",INDEX(CARTAO_COMPRAS!$K:$K,INT((ROW()-2)/20)+2))</f>
        <v/>
      </c>
      <c r="M11191" s="0" t="str">
        <f aca="false">IF($A11191="","","Compra no cartão")</f>
        <v/>
      </c>
    </row>
    <row r="11192" customFormat="false" ht="13.5" hidden="false" customHeight="false" outlineLevel="0" collapsed="false">
      <c r="A111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2" s="0" t="str">
        <f aca="false">IF($A11192="","",INDEX(CARTAO_COMPRAS!$C:$C,INT((ROW()-2)/20)+2))</f>
        <v/>
      </c>
      <c r="C11192" s="0" t="str">
        <f aca="false">IF($A11192="","",INDEX(CARTAO_COMPRAS!$D:$D,INT((ROW()-2)/20)+2))</f>
        <v/>
      </c>
      <c r="D11192" s="0" t="str">
        <f aca="false">IF($A11192="","",INDEX(CARTAO_COMPRAS!$E:$E,INT((ROW()-2)/20)+2))</f>
        <v/>
      </c>
      <c r="E11192" s="0" t="str">
        <f aca="false">IF($A11192="","",INDEX(CARTAO_COMPRAS!$H:$H,INT((ROW()-2)/20)+2)+MOD(ROW()-2,20))</f>
        <v/>
      </c>
      <c r="F11192" s="0" t="str">
        <f aca="false">IF($A11192="","",INDEX(CARTAO_COMPRAS!$G:$G,INT((ROW()-2)/20)+2))</f>
        <v/>
      </c>
      <c r="G11192" s="5" t="str">
        <f aca="false">IF($A11192="","",INDEX(CARTAO_COMPRAS!$I:$I,INT((ROW()-2)/20)+2))</f>
        <v/>
      </c>
      <c r="H11192" s="4" t="str">
        <f aca="false">IF($A11192="","",EDATE(INDEX(CARTAO_COMPRAS!$J:$J,INT((ROW()-2)/20)+2),MOD(ROW()-2,20)))</f>
        <v/>
      </c>
      <c r="I11192" s="4" t="str">
        <f aca="false">IF($H11192="","",$H11192-WEEKDAY($H11192,2)+1)</f>
        <v/>
      </c>
      <c r="J11192" s="4" t="str">
        <f aca="false">IF($I11192="","",$I11192+6)</f>
        <v/>
      </c>
      <c r="K11192" s="6" t="str">
        <f aca="false">IF($H11192="","",DATE(YEAR($H11192),MONTH($H11192),1))</f>
        <v/>
      </c>
      <c r="L11192" s="0" t="str">
        <f aca="false">IF($A11192="","",INDEX(CARTAO_COMPRAS!$K:$K,INT((ROW()-2)/20)+2))</f>
        <v/>
      </c>
      <c r="M11192" s="0" t="str">
        <f aca="false">IF($A11192="","","Compra no cartão")</f>
        <v/>
      </c>
    </row>
    <row r="11193" customFormat="false" ht="13.5" hidden="false" customHeight="false" outlineLevel="0" collapsed="false">
      <c r="A111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3" s="0" t="str">
        <f aca="false">IF($A11193="","",INDEX(CARTAO_COMPRAS!$C:$C,INT((ROW()-2)/20)+2))</f>
        <v/>
      </c>
      <c r="C11193" s="0" t="str">
        <f aca="false">IF($A11193="","",INDEX(CARTAO_COMPRAS!$D:$D,INT((ROW()-2)/20)+2))</f>
        <v/>
      </c>
      <c r="D11193" s="0" t="str">
        <f aca="false">IF($A11193="","",INDEX(CARTAO_COMPRAS!$E:$E,INT((ROW()-2)/20)+2))</f>
        <v/>
      </c>
      <c r="E11193" s="0" t="str">
        <f aca="false">IF($A11193="","",INDEX(CARTAO_COMPRAS!$H:$H,INT((ROW()-2)/20)+2)+MOD(ROW()-2,20))</f>
        <v/>
      </c>
      <c r="F11193" s="0" t="str">
        <f aca="false">IF($A11193="","",INDEX(CARTAO_COMPRAS!$G:$G,INT((ROW()-2)/20)+2))</f>
        <v/>
      </c>
      <c r="G11193" s="5" t="str">
        <f aca="false">IF($A11193="","",INDEX(CARTAO_COMPRAS!$I:$I,INT((ROW()-2)/20)+2))</f>
        <v/>
      </c>
      <c r="H11193" s="4" t="str">
        <f aca="false">IF($A11193="","",EDATE(INDEX(CARTAO_COMPRAS!$J:$J,INT((ROW()-2)/20)+2),MOD(ROW()-2,20)))</f>
        <v/>
      </c>
      <c r="I11193" s="4" t="str">
        <f aca="false">IF($H11193="","",$H11193-WEEKDAY($H11193,2)+1)</f>
        <v/>
      </c>
      <c r="J11193" s="4" t="str">
        <f aca="false">IF($I11193="","",$I11193+6)</f>
        <v/>
      </c>
      <c r="K11193" s="6" t="str">
        <f aca="false">IF($H11193="","",DATE(YEAR($H11193),MONTH($H11193),1))</f>
        <v/>
      </c>
      <c r="L11193" s="0" t="str">
        <f aca="false">IF($A11193="","",INDEX(CARTAO_COMPRAS!$K:$K,INT((ROW()-2)/20)+2))</f>
        <v/>
      </c>
      <c r="M11193" s="0" t="str">
        <f aca="false">IF($A11193="","","Compra no cartão")</f>
        <v/>
      </c>
    </row>
    <row r="11194" customFormat="false" ht="13.5" hidden="false" customHeight="false" outlineLevel="0" collapsed="false">
      <c r="A111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4" s="0" t="str">
        <f aca="false">IF($A11194="","",INDEX(CARTAO_COMPRAS!$C:$C,INT((ROW()-2)/20)+2))</f>
        <v/>
      </c>
      <c r="C11194" s="0" t="str">
        <f aca="false">IF($A11194="","",INDEX(CARTAO_COMPRAS!$D:$D,INT((ROW()-2)/20)+2))</f>
        <v/>
      </c>
      <c r="D11194" s="0" t="str">
        <f aca="false">IF($A11194="","",INDEX(CARTAO_COMPRAS!$E:$E,INT((ROW()-2)/20)+2))</f>
        <v/>
      </c>
      <c r="E11194" s="0" t="str">
        <f aca="false">IF($A11194="","",INDEX(CARTAO_COMPRAS!$H:$H,INT((ROW()-2)/20)+2)+MOD(ROW()-2,20))</f>
        <v/>
      </c>
      <c r="F11194" s="0" t="str">
        <f aca="false">IF($A11194="","",INDEX(CARTAO_COMPRAS!$G:$G,INT((ROW()-2)/20)+2))</f>
        <v/>
      </c>
      <c r="G11194" s="5" t="str">
        <f aca="false">IF($A11194="","",INDEX(CARTAO_COMPRAS!$I:$I,INT((ROW()-2)/20)+2))</f>
        <v/>
      </c>
      <c r="H11194" s="4" t="str">
        <f aca="false">IF($A11194="","",EDATE(INDEX(CARTAO_COMPRAS!$J:$J,INT((ROW()-2)/20)+2),MOD(ROW()-2,20)))</f>
        <v/>
      </c>
      <c r="I11194" s="4" t="str">
        <f aca="false">IF($H11194="","",$H11194-WEEKDAY($H11194,2)+1)</f>
        <v/>
      </c>
      <c r="J11194" s="4" t="str">
        <f aca="false">IF($I11194="","",$I11194+6)</f>
        <v/>
      </c>
      <c r="K11194" s="6" t="str">
        <f aca="false">IF($H11194="","",DATE(YEAR($H11194),MONTH($H11194),1))</f>
        <v/>
      </c>
      <c r="L11194" s="0" t="str">
        <f aca="false">IF($A11194="","",INDEX(CARTAO_COMPRAS!$K:$K,INT((ROW()-2)/20)+2))</f>
        <v/>
      </c>
      <c r="M11194" s="0" t="str">
        <f aca="false">IF($A11194="","","Compra no cartão")</f>
        <v/>
      </c>
    </row>
    <row r="11195" customFormat="false" ht="13.5" hidden="false" customHeight="false" outlineLevel="0" collapsed="false">
      <c r="A111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5" s="0" t="str">
        <f aca="false">IF($A11195="","",INDEX(CARTAO_COMPRAS!$C:$C,INT((ROW()-2)/20)+2))</f>
        <v/>
      </c>
      <c r="C11195" s="0" t="str">
        <f aca="false">IF($A11195="","",INDEX(CARTAO_COMPRAS!$D:$D,INT((ROW()-2)/20)+2))</f>
        <v/>
      </c>
      <c r="D11195" s="0" t="str">
        <f aca="false">IF($A11195="","",INDEX(CARTAO_COMPRAS!$E:$E,INT((ROW()-2)/20)+2))</f>
        <v/>
      </c>
      <c r="E11195" s="0" t="str">
        <f aca="false">IF($A11195="","",INDEX(CARTAO_COMPRAS!$H:$H,INT((ROW()-2)/20)+2)+MOD(ROW()-2,20))</f>
        <v/>
      </c>
      <c r="F11195" s="0" t="str">
        <f aca="false">IF($A11195="","",INDEX(CARTAO_COMPRAS!$G:$G,INT((ROW()-2)/20)+2))</f>
        <v/>
      </c>
      <c r="G11195" s="5" t="str">
        <f aca="false">IF($A11195="","",INDEX(CARTAO_COMPRAS!$I:$I,INT((ROW()-2)/20)+2))</f>
        <v/>
      </c>
      <c r="H11195" s="4" t="str">
        <f aca="false">IF($A11195="","",EDATE(INDEX(CARTAO_COMPRAS!$J:$J,INT((ROW()-2)/20)+2),MOD(ROW()-2,20)))</f>
        <v/>
      </c>
      <c r="I11195" s="4" t="str">
        <f aca="false">IF($H11195="","",$H11195-WEEKDAY($H11195,2)+1)</f>
        <v/>
      </c>
      <c r="J11195" s="4" t="str">
        <f aca="false">IF($I11195="","",$I11195+6)</f>
        <v/>
      </c>
      <c r="K11195" s="6" t="str">
        <f aca="false">IF($H11195="","",DATE(YEAR($H11195),MONTH($H11195),1))</f>
        <v/>
      </c>
      <c r="L11195" s="0" t="str">
        <f aca="false">IF($A11195="","",INDEX(CARTAO_COMPRAS!$K:$K,INT((ROW()-2)/20)+2))</f>
        <v/>
      </c>
      <c r="M11195" s="0" t="str">
        <f aca="false">IF($A11195="","","Compra no cartão")</f>
        <v/>
      </c>
    </row>
    <row r="11196" customFormat="false" ht="13.5" hidden="false" customHeight="false" outlineLevel="0" collapsed="false">
      <c r="A111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6" s="0" t="str">
        <f aca="false">IF($A11196="","",INDEX(CARTAO_COMPRAS!$C:$C,INT((ROW()-2)/20)+2))</f>
        <v/>
      </c>
      <c r="C11196" s="0" t="str">
        <f aca="false">IF($A11196="","",INDEX(CARTAO_COMPRAS!$D:$D,INT((ROW()-2)/20)+2))</f>
        <v/>
      </c>
      <c r="D11196" s="0" t="str">
        <f aca="false">IF($A11196="","",INDEX(CARTAO_COMPRAS!$E:$E,INT((ROW()-2)/20)+2))</f>
        <v/>
      </c>
      <c r="E11196" s="0" t="str">
        <f aca="false">IF($A11196="","",INDEX(CARTAO_COMPRAS!$H:$H,INT((ROW()-2)/20)+2)+MOD(ROW()-2,20))</f>
        <v/>
      </c>
      <c r="F11196" s="0" t="str">
        <f aca="false">IF($A11196="","",INDEX(CARTAO_COMPRAS!$G:$G,INT((ROW()-2)/20)+2))</f>
        <v/>
      </c>
      <c r="G11196" s="5" t="str">
        <f aca="false">IF($A11196="","",INDEX(CARTAO_COMPRAS!$I:$I,INT((ROW()-2)/20)+2))</f>
        <v/>
      </c>
      <c r="H11196" s="4" t="str">
        <f aca="false">IF($A11196="","",EDATE(INDEX(CARTAO_COMPRAS!$J:$J,INT((ROW()-2)/20)+2),MOD(ROW()-2,20)))</f>
        <v/>
      </c>
      <c r="I11196" s="4" t="str">
        <f aca="false">IF($H11196="","",$H11196-WEEKDAY($H11196,2)+1)</f>
        <v/>
      </c>
      <c r="J11196" s="4" t="str">
        <f aca="false">IF($I11196="","",$I11196+6)</f>
        <v/>
      </c>
      <c r="K11196" s="6" t="str">
        <f aca="false">IF($H11196="","",DATE(YEAR($H11196),MONTH($H11196),1))</f>
        <v/>
      </c>
      <c r="L11196" s="0" t="str">
        <f aca="false">IF($A11196="","",INDEX(CARTAO_COMPRAS!$K:$K,INT((ROW()-2)/20)+2))</f>
        <v/>
      </c>
      <c r="M11196" s="0" t="str">
        <f aca="false">IF($A11196="","","Compra no cartão")</f>
        <v/>
      </c>
    </row>
    <row r="11197" customFormat="false" ht="13.5" hidden="false" customHeight="false" outlineLevel="0" collapsed="false">
      <c r="A111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7" s="0" t="str">
        <f aca="false">IF($A11197="","",INDEX(CARTAO_COMPRAS!$C:$C,INT((ROW()-2)/20)+2))</f>
        <v/>
      </c>
      <c r="C11197" s="0" t="str">
        <f aca="false">IF($A11197="","",INDEX(CARTAO_COMPRAS!$D:$D,INT((ROW()-2)/20)+2))</f>
        <v/>
      </c>
      <c r="D11197" s="0" t="str">
        <f aca="false">IF($A11197="","",INDEX(CARTAO_COMPRAS!$E:$E,INT((ROW()-2)/20)+2))</f>
        <v/>
      </c>
      <c r="E11197" s="0" t="str">
        <f aca="false">IF($A11197="","",INDEX(CARTAO_COMPRAS!$H:$H,INT((ROW()-2)/20)+2)+MOD(ROW()-2,20))</f>
        <v/>
      </c>
      <c r="F11197" s="0" t="str">
        <f aca="false">IF($A11197="","",INDEX(CARTAO_COMPRAS!$G:$G,INT((ROW()-2)/20)+2))</f>
        <v/>
      </c>
      <c r="G11197" s="5" t="str">
        <f aca="false">IF($A11197="","",INDEX(CARTAO_COMPRAS!$I:$I,INT((ROW()-2)/20)+2))</f>
        <v/>
      </c>
      <c r="H11197" s="4" t="str">
        <f aca="false">IF($A11197="","",EDATE(INDEX(CARTAO_COMPRAS!$J:$J,INT((ROW()-2)/20)+2),MOD(ROW()-2,20)))</f>
        <v/>
      </c>
      <c r="I11197" s="4" t="str">
        <f aca="false">IF($H11197="","",$H11197-WEEKDAY($H11197,2)+1)</f>
        <v/>
      </c>
      <c r="J11197" s="4" t="str">
        <f aca="false">IF($I11197="","",$I11197+6)</f>
        <v/>
      </c>
      <c r="K11197" s="6" t="str">
        <f aca="false">IF($H11197="","",DATE(YEAR($H11197),MONTH($H11197),1))</f>
        <v/>
      </c>
      <c r="L11197" s="0" t="str">
        <f aca="false">IF($A11197="","",INDEX(CARTAO_COMPRAS!$K:$K,INT((ROW()-2)/20)+2))</f>
        <v/>
      </c>
      <c r="M11197" s="0" t="str">
        <f aca="false">IF($A11197="","","Compra no cartão")</f>
        <v/>
      </c>
    </row>
    <row r="11198" customFormat="false" ht="13.5" hidden="false" customHeight="false" outlineLevel="0" collapsed="false">
      <c r="A111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8" s="0" t="str">
        <f aca="false">IF($A11198="","",INDEX(CARTAO_COMPRAS!$C:$C,INT((ROW()-2)/20)+2))</f>
        <v/>
      </c>
      <c r="C11198" s="0" t="str">
        <f aca="false">IF($A11198="","",INDEX(CARTAO_COMPRAS!$D:$D,INT((ROW()-2)/20)+2))</f>
        <v/>
      </c>
      <c r="D11198" s="0" t="str">
        <f aca="false">IF($A11198="","",INDEX(CARTAO_COMPRAS!$E:$E,INT((ROW()-2)/20)+2))</f>
        <v/>
      </c>
      <c r="E11198" s="0" t="str">
        <f aca="false">IF($A11198="","",INDEX(CARTAO_COMPRAS!$H:$H,INT((ROW()-2)/20)+2)+MOD(ROW()-2,20))</f>
        <v/>
      </c>
      <c r="F11198" s="0" t="str">
        <f aca="false">IF($A11198="","",INDEX(CARTAO_COMPRAS!$G:$G,INT((ROW()-2)/20)+2))</f>
        <v/>
      </c>
      <c r="G11198" s="5" t="str">
        <f aca="false">IF($A11198="","",INDEX(CARTAO_COMPRAS!$I:$I,INT((ROW()-2)/20)+2))</f>
        <v/>
      </c>
      <c r="H11198" s="4" t="str">
        <f aca="false">IF($A11198="","",EDATE(INDEX(CARTAO_COMPRAS!$J:$J,INT((ROW()-2)/20)+2),MOD(ROW()-2,20)))</f>
        <v/>
      </c>
      <c r="I11198" s="4" t="str">
        <f aca="false">IF($H11198="","",$H11198-WEEKDAY($H11198,2)+1)</f>
        <v/>
      </c>
      <c r="J11198" s="4" t="str">
        <f aca="false">IF($I11198="","",$I11198+6)</f>
        <v/>
      </c>
      <c r="K11198" s="6" t="str">
        <f aca="false">IF($H11198="","",DATE(YEAR($H11198),MONTH($H11198),1))</f>
        <v/>
      </c>
      <c r="L11198" s="0" t="str">
        <f aca="false">IF($A11198="","",INDEX(CARTAO_COMPRAS!$K:$K,INT((ROW()-2)/20)+2))</f>
        <v/>
      </c>
      <c r="M11198" s="0" t="str">
        <f aca="false">IF($A11198="","","Compra no cartão")</f>
        <v/>
      </c>
    </row>
    <row r="11199" customFormat="false" ht="13.5" hidden="false" customHeight="false" outlineLevel="0" collapsed="false">
      <c r="A111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199" s="0" t="str">
        <f aca="false">IF($A11199="","",INDEX(CARTAO_COMPRAS!$C:$C,INT((ROW()-2)/20)+2))</f>
        <v/>
      </c>
      <c r="C11199" s="0" t="str">
        <f aca="false">IF($A11199="","",INDEX(CARTAO_COMPRAS!$D:$D,INT((ROW()-2)/20)+2))</f>
        <v/>
      </c>
      <c r="D11199" s="0" t="str">
        <f aca="false">IF($A11199="","",INDEX(CARTAO_COMPRAS!$E:$E,INT((ROW()-2)/20)+2))</f>
        <v/>
      </c>
      <c r="E11199" s="0" t="str">
        <f aca="false">IF($A11199="","",INDEX(CARTAO_COMPRAS!$H:$H,INT((ROW()-2)/20)+2)+MOD(ROW()-2,20))</f>
        <v/>
      </c>
      <c r="F11199" s="0" t="str">
        <f aca="false">IF($A11199="","",INDEX(CARTAO_COMPRAS!$G:$G,INT((ROW()-2)/20)+2))</f>
        <v/>
      </c>
      <c r="G11199" s="5" t="str">
        <f aca="false">IF($A11199="","",INDEX(CARTAO_COMPRAS!$I:$I,INT((ROW()-2)/20)+2))</f>
        <v/>
      </c>
      <c r="H11199" s="4" t="str">
        <f aca="false">IF($A11199="","",EDATE(INDEX(CARTAO_COMPRAS!$J:$J,INT((ROW()-2)/20)+2),MOD(ROW()-2,20)))</f>
        <v/>
      </c>
      <c r="I11199" s="4" t="str">
        <f aca="false">IF($H11199="","",$H11199-WEEKDAY($H11199,2)+1)</f>
        <v/>
      </c>
      <c r="J11199" s="4" t="str">
        <f aca="false">IF($I11199="","",$I11199+6)</f>
        <v/>
      </c>
      <c r="K11199" s="6" t="str">
        <f aca="false">IF($H11199="","",DATE(YEAR($H11199),MONTH($H11199),1))</f>
        <v/>
      </c>
      <c r="L11199" s="0" t="str">
        <f aca="false">IF($A11199="","",INDEX(CARTAO_COMPRAS!$K:$K,INT((ROW()-2)/20)+2))</f>
        <v/>
      </c>
      <c r="M11199" s="0" t="str">
        <f aca="false">IF($A11199="","","Compra no cartão")</f>
        <v/>
      </c>
    </row>
    <row r="11200" customFormat="false" ht="13.5" hidden="false" customHeight="false" outlineLevel="0" collapsed="false">
      <c r="A112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0" s="0" t="str">
        <f aca="false">IF($A11200="","",INDEX(CARTAO_COMPRAS!$C:$C,INT((ROW()-2)/20)+2))</f>
        <v/>
      </c>
      <c r="C11200" s="0" t="str">
        <f aca="false">IF($A11200="","",INDEX(CARTAO_COMPRAS!$D:$D,INT((ROW()-2)/20)+2))</f>
        <v/>
      </c>
      <c r="D11200" s="0" t="str">
        <f aca="false">IF($A11200="","",INDEX(CARTAO_COMPRAS!$E:$E,INT((ROW()-2)/20)+2))</f>
        <v/>
      </c>
      <c r="E11200" s="0" t="str">
        <f aca="false">IF($A11200="","",INDEX(CARTAO_COMPRAS!$H:$H,INT((ROW()-2)/20)+2)+MOD(ROW()-2,20))</f>
        <v/>
      </c>
      <c r="F11200" s="0" t="str">
        <f aca="false">IF($A11200="","",INDEX(CARTAO_COMPRAS!$G:$G,INT((ROW()-2)/20)+2))</f>
        <v/>
      </c>
      <c r="G11200" s="5" t="str">
        <f aca="false">IF($A11200="","",INDEX(CARTAO_COMPRAS!$I:$I,INT((ROW()-2)/20)+2))</f>
        <v/>
      </c>
      <c r="H11200" s="4" t="str">
        <f aca="false">IF($A11200="","",EDATE(INDEX(CARTAO_COMPRAS!$J:$J,INT((ROW()-2)/20)+2),MOD(ROW()-2,20)))</f>
        <v/>
      </c>
      <c r="I11200" s="4" t="str">
        <f aca="false">IF($H11200="","",$H11200-WEEKDAY($H11200,2)+1)</f>
        <v/>
      </c>
      <c r="J11200" s="4" t="str">
        <f aca="false">IF($I11200="","",$I11200+6)</f>
        <v/>
      </c>
      <c r="K11200" s="6" t="str">
        <f aca="false">IF($H11200="","",DATE(YEAR($H11200),MONTH($H11200),1))</f>
        <v/>
      </c>
      <c r="L11200" s="0" t="str">
        <f aca="false">IF($A11200="","",INDEX(CARTAO_COMPRAS!$K:$K,INT((ROW()-2)/20)+2))</f>
        <v/>
      </c>
      <c r="M11200" s="0" t="str">
        <f aca="false">IF($A11200="","","Compra no cartão")</f>
        <v/>
      </c>
    </row>
    <row r="11201" customFormat="false" ht="13.5" hidden="false" customHeight="false" outlineLevel="0" collapsed="false">
      <c r="A112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1" s="0" t="str">
        <f aca="false">IF($A11201="","",INDEX(CARTAO_COMPRAS!$C:$C,INT((ROW()-2)/20)+2))</f>
        <v/>
      </c>
      <c r="C11201" s="0" t="str">
        <f aca="false">IF($A11201="","",INDEX(CARTAO_COMPRAS!$D:$D,INT((ROW()-2)/20)+2))</f>
        <v/>
      </c>
      <c r="D11201" s="0" t="str">
        <f aca="false">IF($A11201="","",INDEX(CARTAO_COMPRAS!$E:$E,INT((ROW()-2)/20)+2))</f>
        <v/>
      </c>
      <c r="E11201" s="0" t="str">
        <f aca="false">IF($A11201="","",INDEX(CARTAO_COMPRAS!$H:$H,INT((ROW()-2)/20)+2)+MOD(ROW()-2,20))</f>
        <v/>
      </c>
      <c r="F11201" s="0" t="str">
        <f aca="false">IF($A11201="","",INDEX(CARTAO_COMPRAS!$G:$G,INT((ROW()-2)/20)+2))</f>
        <v/>
      </c>
      <c r="G11201" s="5" t="str">
        <f aca="false">IF($A11201="","",INDEX(CARTAO_COMPRAS!$I:$I,INT((ROW()-2)/20)+2))</f>
        <v/>
      </c>
      <c r="H11201" s="4" t="str">
        <f aca="false">IF($A11201="","",EDATE(INDEX(CARTAO_COMPRAS!$J:$J,INT((ROW()-2)/20)+2),MOD(ROW()-2,20)))</f>
        <v/>
      </c>
      <c r="I11201" s="4" t="str">
        <f aca="false">IF($H11201="","",$H11201-WEEKDAY($H11201,2)+1)</f>
        <v/>
      </c>
      <c r="J11201" s="4" t="str">
        <f aca="false">IF($I11201="","",$I11201+6)</f>
        <v/>
      </c>
      <c r="K11201" s="6" t="str">
        <f aca="false">IF($H11201="","",DATE(YEAR($H11201),MONTH($H11201),1))</f>
        <v/>
      </c>
      <c r="L11201" s="0" t="str">
        <f aca="false">IF($A11201="","",INDEX(CARTAO_COMPRAS!$K:$K,INT((ROW()-2)/20)+2))</f>
        <v/>
      </c>
      <c r="M11201" s="0" t="str">
        <f aca="false">IF($A11201="","","Compra no cartão")</f>
        <v/>
      </c>
    </row>
    <row r="11202" customFormat="false" ht="13.5" hidden="false" customHeight="false" outlineLevel="0" collapsed="false">
      <c r="A112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2" s="0" t="str">
        <f aca="false">IF($A11202="","",INDEX(CARTAO_COMPRAS!$C:$C,INT((ROW()-2)/20)+2))</f>
        <v/>
      </c>
      <c r="C11202" s="0" t="str">
        <f aca="false">IF($A11202="","",INDEX(CARTAO_COMPRAS!$D:$D,INT((ROW()-2)/20)+2))</f>
        <v/>
      </c>
      <c r="D11202" s="0" t="str">
        <f aca="false">IF($A11202="","",INDEX(CARTAO_COMPRAS!$E:$E,INT((ROW()-2)/20)+2))</f>
        <v/>
      </c>
      <c r="E11202" s="0" t="str">
        <f aca="false">IF($A11202="","",INDEX(CARTAO_COMPRAS!$H:$H,INT((ROW()-2)/20)+2)+MOD(ROW()-2,20))</f>
        <v/>
      </c>
      <c r="F11202" s="0" t="str">
        <f aca="false">IF($A11202="","",INDEX(CARTAO_COMPRAS!$G:$G,INT((ROW()-2)/20)+2))</f>
        <v/>
      </c>
      <c r="G11202" s="5" t="str">
        <f aca="false">IF($A11202="","",INDEX(CARTAO_COMPRAS!$I:$I,INT((ROW()-2)/20)+2))</f>
        <v/>
      </c>
      <c r="H11202" s="4" t="str">
        <f aca="false">IF($A11202="","",EDATE(INDEX(CARTAO_COMPRAS!$J:$J,INT((ROW()-2)/20)+2),MOD(ROW()-2,20)))</f>
        <v/>
      </c>
      <c r="I11202" s="4" t="str">
        <f aca="false">IF($H11202="","",$H11202-WEEKDAY($H11202,2)+1)</f>
        <v/>
      </c>
      <c r="J11202" s="4" t="str">
        <f aca="false">IF($I11202="","",$I11202+6)</f>
        <v/>
      </c>
      <c r="K11202" s="6" t="str">
        <f aca="false">IF($H11202="","",DATE(YEAR($H11202),MONTH($H11202),1))</f>
        <v/>
      </c>
      <c r="L11202" s="0" t="str">
        <f aca="false">IF($A11202="","",INDEX(CARTAO_COMPRAS!$K:$K,INT((ROW()-2)/20)+2))</f>
        <v/>
      </c>
      <c r="M11202" s="0" t="str">
        <f aca="false">IF($A11202="","","Compra no cartão")</f>
        <v/>
      </c>
    </row>
    <row r="11203" customFormat="false" ht="13.5" hidden="false" customHeight="false" outlineLevel="0" collapsed="false">
      <c r="A112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3" s="0" t="str">
        <f aca="false">IF($A11203="","",INDEX(CARTAO_COMPRAS!$C:$C,INT((ROW()-2)/20)+2))</f>
        <v/>
      </c>
      <c r="C11203" s="0" t="str">
        <f aca="false">IF($A11203="","",INDEX(CARTAO_COMPRAS!$D:$D,INT((ROW()-2)/20)+2))</f>
        <v/>
      </c>
      <c r="D11203" s="0" t="str">
        <f aca="false">IF($A11203="","",INDEX(CARTAO_COMPRAS!$E:$E,INT((ROW()-2)/20)+2))</f>
        <v/>
      </c>
      <c r="E11203" s="0" t="str">
        <f aca="false">IF($A11203="","",INDEX(CARTAO_COMPRAS!$H:$H,INT((ROW()-2)/20)+2)+MOD(ROW()-2,20))</f>
        <v/>
      </c>
      <c r="F11203" s="0" t="str">
        <f aca="false">IF($A11203="","",INDEX(CARTAO_COMPRAS!$G:$G,INT((ROW()-2)/20)+2))</f>
        <v/>
      </c>
      <c r="G11203" s="5" t="str">
        <f aca="false">IF($A11203="","",INDEX(CARTAO_COMPRAS!$I:$I,INT((ROW()-2)/20)+2))</f>
        <v/>
      </c>
      <c r="H11203" s="4" t="str">
        <f aca="false">IF($A11203="","",EDATE(INDEX(CARTAO_COMPRAS!$J:$J,INT((ROW()-2)/20)+2),MOD(ROW()-2,20)))</f>
        <v/>
      </c>
      <c r="I11203" s="4" t="str">
        <f aca="false">IF($H11203="","",$H11203-WEEKDAY($H11203,2)+1)</f>
        <v/>
      </c>
      <c r="J11203" s="4" t="str">
        <f aca="false">IF($I11203="","",$I11203+6)</f>
        <v/>
      </c>
      <c r="K11203" s="6" t="str">
        <f aca="false">IF($H11203="","",DATE(YEAR($H11203),MONTH($H11203),1))</f>
        <v/>
      </c>
      <c r="L11203" s="0" t="str">
        <f aca="false">IF($A11203="","",INDEX(CARTAO_COMPRAS!$K:$K,INT((ROW()-2)/20)+2))</f>
        <v/>
      </c>
      <c r="M11203" s="0" t="str">
        <f aca="false">IF($A11203="","","Compra no cartão")</f>
        <v/>
      </c>
    </row>
    <row r="11204" customFormat="false" ht="13.5" hidden="false" customHeight="false" outlineLevel="0" collapsed="false">
      <c r="A112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4" s="0" t="str">
        <f aca="false">IF($A11204="","",INDEX(CARTAO_COMPRAS!$C:$C,INT((ROW()-2)/20)+2))</f>
        <v/>
      </c>
      <c r="C11204" s="0" t="str">
        <f aca="false">IF($A11204="","",INDEX(CARTAO_COMPRAS!$D:$D,INT((ROW()-2)/20)+2))</f>
        <v/>
      </c>
      <c r="D11204" s="0" t="str">
        <f aca="false">IF($A11204="","",INDEX(CARTAO_COMPRAS!$E:$E,INT((ROW()-2)/20)+2))</f>
        <v/>
      </c>
      <c r="E11204" s="0" t="str">
        <f aca="false">IF($A11204="","",INDEX(CARTAO_COMPRAS!$H:$H,INT((ROW()-2)/20)+2)+MOD(ROW()-2,20))</f>
        <v/>
      </c>
      <c r="F11204" s="0" t="str">
        <f aca="false">IF($A11204="","",INDEX(CARTAO_COMPRAS!$G:$G,INT((ROW()-2)/20)+2))</f>
        <v/>
      </c>
      <c r="G11204" s="5" t="str">
        <f aca="false">IF($A11204="","",INDEX(CARTAO_COMPRAS!$I:$I,INT((ROW()-2)/20)+2))</f>
        <v/>
      </c>
      <c r="H11204" s="4" t="str">
        <f aca="false">IF($A11204="","",EDATE(INDEX(CARTAO_COMPRAS!$J:$J,INT((ROW()-2)/20)+2),MOD(ROW()-2,20)))</f>
        <v/>
      </c>
      <c r="I11204" s="4" t="str">
        <f aca="false">IF($H11204="","",$H11204-WEEKDAY($H11204,2)+1)</f>
        <v/>
      </c>
      <c r="J11204" s="4" t="str">
        <f aca="false">IF($I11204="","",$I11204+6)</f>
        <v/>
      </c>
      <c r="K11204" s="6" t="str">
        <f aca="false">IF($H11204="","",DATE(YEAR($H11204),MONTH($H11204),1))</f>
        <v/>
      </c>
      <c r="L11204" s="0" t="str">
        <f aca="false">IF($A11204="","",INDEX(CARTAO_COMPRAS!$K:$K,INT((ROW()-2)/20)+2))</f>
        <v/>
      </c>
      <c r="M11204" s="0" t="str">
        <f aca="false">IF($A11204="","","Compra no cartão")</f>
        <v/>
      </c>
    </row>
    <row r="11205" customFormat="false" ht="13.5" hidden="false" customHeight="false" outlineLevel="0" collapsed="false">
      <c r="A112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5" s="0" t="str">
        <f aca="false">IF($A11205="","",INDEX(CARTAO_COMPRAS!$C:$C,INT((ROW()-2)/20)+2))</f>
        <v/>
      </c>
      <c r="C11205" s="0" t="str">
        <f aca="false">IF($A11205="","",INDEX(CARTAO_COMPRAS!$D:$D,INT((ROW()-2)/20)+2))</f>
        <v/>
      </c>
      <c r="D11205" s="0" t="str">
        <f aca="false">IF($A11205="","",INDEX(CARTAO_COMPRAS!$E:$E,INT((ROW()-2)/20)+2))</f>
        <v/>
      </c>
      <c r="E11205" s="0" t="str">
        <f aca="false">IF($A11205="","",INDEX(CARTAO_COMPRAS!$H:$H,INT((ROW()-2)/20)+2)+MOD(ROW()-2,20))</f>
        <v/>
      </c>
      <c r="F11205" s="0" t="str">
        <f aca="false">IF($A11205="","",INDEX(CARTAO_COMPRAS!$G:$G,INT((ROW()-2)/20)+2))</f>
        <v/>
      </c>
      <c r="G11205" s="5" t="str">
        <f aca="false">IF($A11205="","",INDEX(CARTAO_COMPRAS!$I:$I,INT((ROW()-2)/20)+2))</f>
        <v/>
      </c>
      <c r="H11205" s="4" t="str">
        <f aca="false">IF($A11205="","",EDATE(INDEX(CARTAO_COMPRAS!$J:$J,INT((ROW()-2)/20)+2),MOD(ROW()-2,20)))</f>
        <v/>
      </c>
      <c r="I11205" s="4" t="str">
        <f aca="false">IF($H11205="","",$H11205-WEEKDAY($H11205,2)+1)</f>
        <v/>
      </c>
      <c r="J11205" s="4" t="str">
        <f aca="false">IF($I11205="","",$I11205+6)</f>
        <v/>
      </c>
      <c r="K11205" s="6" t="str">
        <f aca="false">IF($H11205="","",DATE(YEAR($H11205),MONTH($H11205),1))</f>
        <v/>
      </c>
      <c r="L11205" s="0" t="str">
        <f aca="false">IF($A11205="","",INDEX(CARTAO_COMPRAS!$K:$K,INT((ROW()-2)/20)+2))</f>
        <v/>
      </c>
      <c r="M11205" s="0" t="str">
        <f aca="false">IF($A11205="","","Compra no cartão")</f>
        <v/>
      </c>
    </row>
    <row r="11206" customFormat="false" ht="13.5" hidden="false" customHeight="false" outlineLevel="0" collapsed="false">
      <c r="A112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6" s="0" t="str">
        <f aca="false">IF($A11206="","",INDEX(CARTAO_COMPRAS!$C:$C,INT((ROW()-2)/20)+2))</f>
        <v/>
      </c>
      <c r="C11206" s="0" t="str">
        <f aca="false">IF($A11206="","",INDEX(CARTAO_COMPRAS!$D:$D,INT((ROW()-2)/20)+2))</f>
        <v/>
      </c>
      <c r="D11206" s="0" t="str">
        <f aca="false">IF($A11206="","",INDEX(CARTAO_COMPRAS!$E:$E,INT((ROW()-2)/20)+2))</f>
        <v/>
      </c>
      <c r="E11206" s="0" t="str">
        <f aca="false">IF($A11206="","",INDEX(CARTAO_COMPRAS!$H:$H,INT((ROW()-2)/20)+2)+MOD(ROW()-2,20))</f>
        <v/>
      </c>
      <c r="F11206" s="0" t="str">
        <f aca="false">IF($A11206="","",INDEX(CARTAO_COMPRAS!$G:$G,INT((ROW()-2)/20)+2))</f>
        <v/>
      </c>
      <c r="G11206" s="5" t="str">
        <f aca="false">IF($A11206="","",INDEX(CARTAO_COMPRAS!$I:$I,INT((ROW()-2)/20)+2))</f>
        <v/>
      </c>
      <c r="H11206" s="4" t="str">
        <f aca="false">IF($A11206="","",EDATE(INDEX(CARTAO_COMPRAS!$J:$J,INT((ROW()-2)/20)+2),MOD(ROW()-2,20)))</f>
        <v/>
      </c>
      <c r="I11206" s="4" t="str">
        <f aca="false">IF($H11206="","",$H11206-WEEKDAY($H11206,2)+1)</f>
        <v/>
      </c>
      <c r="J11206" s="4" t="str">
        <f aca="false">IF($I11206="","",$I11206+6)</f>
        <v/>
      </c>
      <c r="K11206" s="6" t="str">
        <f aca="false">IF($H11206="","",DATE(YEAR($H11206),MONTH($H11206),1))</f>
        <v/>
      </c>
      <c r="L11206" s="0" t="str">
        <f aca="false">IF($A11206="","",INDEX(CARTAO_COMPRAS!$K:$K,INT((ROW()-2)/20)+2))</f>
        <v/>
      </c>
      <c r="M11206" s="0" t="str">
        <f aca="false">IF($A11206="","","Compra no cartão")</f>
        <v/>
      </c>
    </row>
    <row r="11207" customFormat="false" ht="13.5" hidden="false" customHeight="false" outlineLevel="0" collapsed="false">
      <c r="A112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7" s="0" t="str">
        <f aca="false">IF($A11207="","",INDEX(CARTAO_COMPRAS!$C:$C,INT((ROW()-2)/20)+2))</f>
        <v/>
      </c>
      <c r="C11207" s="0" t="str">
        <f aca="false">IF($A11207="","",INDEX(CARTAO_COMPRAS!$D:$D,INT((ROW()-2)/20)+2))</f>
        <v/>
      </c>
      <c r="D11207" s="0" t="str">
        <f aca="false">IF($A11207="","",INDEX(CARTAO_COMPRAS!$E:$E,INT((ROW()-2)/20)+2))</f>
        <v/>
      </c>
      <c r="E11207" s="0" t="str">
        <f aca="false">IF($A11207="","",INDEX(CARTAO_COMPRAS!$H:$H,INT((ROW()-2)/20)+2)+MOD(ROW()-2,20))</f>
        <v/>
      </c>
      <c r="F11207" s="0" t="str">
        <f aca="false">IF($A11207="","",INDEX(CARTAO_COMPRAS!$G:$G,INT((ROW()-2)/20)+2))</f>
        <v/>
      </c>
      <c r="G11207" s="5" t="str">
        <f aca="false">IF($A11207="","",INDEX(CARTAO_COMPRAS!$I:$I,INT((ROW()-2)/20)+2))</f>
        <v/>
      </c>
      <c r="H11207" s="4" t="str">
        <f aca="false">IF($A11207="","",EDATE(INDEX(CARTAO_COMPRAS!$J:$J,INT((ROW()-2)/20)+2),MOD(ROW()-2,20)))</f>
        <v/>
      </c>
      <c r="I11207" s="4" t="str">
        <f aca="false">IF($H11207="","",$H11207-WEEKDAY($H11207,2)+1)</f>
        <v/>
      </c>
      <c r="J11207" s="4" t="str">
        <f aca="false">IF($I11207="","",$I11207+6)</f>
        <v/>
      </c>
      <c r="K11207" s="6" t="str">
        <f aca="false">IF($H11207="","",DATE(YEAR($H11207),MONTH($H11207),1))</f>
        <v/>
      </c>
      <c r="L11207" s="0" t="str">
        <f aca="false">IF($A11207="","",INDEX(CARTAO_COMPRAS!$K:$K,INT((ROW()-2)/20)+2))</f>
        <v/>
      </c>
      <c r="M11207" s="0" t="str">
        <f aca="false">IF($A11207="","","Compra no cartão")</f>
        <v/>
      </c>
    </row>
    <row r="11208" customFormat="false" ht="13.5" hidden="false" customHeight="false" outlineLevel="0" collapsed="false">
      <c r="A112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8" s="0" t="str">
        <f aca="false">IF($A11208="","",INDEX(CARTAO_COMPRAS!$C:$C,INT((ROW()-2)/20)+2))</f>
        <v/>
      </c>
      <c r="C11208" s="0" t="str">
        <f aca="false">IF($A11208="","",INDEX(CARTAO_COMPRAS!$D:$D,INT((ROW()-2)/20)+2))</f>
        <v/>
      </c>
      <c r="D11208" s="0" t="str">
        <f aca="false">IF($A11208="","",INDEX(CARTAO_COMPRAS!$E:$E,INT((ROW()-2)/20)+2))</f>
        <v/>
      </c>
      <c r="E11208" s="0" t="str">
        <f aca="false">IF($A11208="","",INDEX(CARTAO_COMPRAS!$H:$H,INT((ROW()-2)/20)+2)+MOD(ROW()-2,20))</f>
        <v/>
      </c>
      <c r="F11208" s="0" t="str">
        <f aca="false">IF($A11208="","",INDEX(CARTAO_COMPRAS!$G:$G,INT((ROW()-2)/20)+2))</f>
        <v/>
      </c>
      <c r="G11208" s="5" t="str">
        <f aca="false">IF($A11208="","",INDEX(CARTAO_COMPRAS!$I:$I,INT((ROW()-2)/20)+2))</f>
        <v/>
      </c>
      <c r="H11208" s="4" t="str">
        <f aca="false">IF($A11208="","",EDATE(INDEX(CARTAO_COMPRAS!$J:$J,INT((ROW()-2)/20)+2),MOD(ROW()-2,20)))</f>
        <v/>
      </c>
      <c r="I11208" s="4" t="str">
        <f aca="false">IF($H11208="","",$H11208-WEEKDAY($H11208,2)+1)</f>
        <v/>
      </c>
      <c r="J11208" s="4" t="str">
        <f aca="false">IF($I11208="","",$I11208+6)</f>
        <v/>
      </c>
      <c r="K11208" s="6" t="str">
        <f aca="false">IF($H11208="","",DATE(YEAR($H11208),MONTH($H11208),1))</f>
        <v/>
      </c>
      <c r="L11208" s="0" t="str">
        <f aca="false">IF($A11208="","",INDEX(CARTAO_COMPRAS!$K:$K,INT((ROW()-2)/20)+2))</f>
        <v/>
      </c>
      <c r="M11208" s="0" t="str">
        <f aca="false">IF($A11208="","","Compra no cartão")</f>
        <v/>
      </c>
    </row>
    <row r="11209" customFormat="false" ht="13.5" hidden="false" customHeight="false" outlineLevel="0" collapsed="false">
      <c r="A112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09" s="0" t="str">
        <f aca="false">IF($A11209="","",INDEX(CARTAO_COMPRAS!$C:$C,INT((ROW()-2)/20)+2))</f>
        <v/>
      </c>
      <c r="C11209" s="0" t="str">
        <f aca="false">IF($A11209="","",INDEX(CARTAO_COMPRAS!$D:$D,INT((ROW()-2)/20)+2))</f>
        <v/>
      </c>
      <c r="D11209" s="0" t="str">
        <f aca="false">IF($A11209="","",INDEX(CARTAO_COMPRAS!$E:$E,INT((ROW()-2)/20)+2))</f>
        <v/>
      </c>
      <c r="E11209" s="0" t="str">
        <f aca="false">IF($A11209="","",INDEX(CARTAO_COMPRAS!$H:$H,INT((ROW()-2)/20)+2)+MOD(ROW()-2,20))</f>
        <v/>
      </c>
      <c r="F11209" s="0" t="str">
        <f aca="false">IF($A11209="","",INDEX(CARTAO_COMPRAS!$G:$G,INT((ROW()-2)/20)+2))</f>
        <v/>
      </c>
      <c r="G11209" s="5" t="str">
        <f aca="false">IF($A11209="","",INDEX(CARTAO_COMPRAS!$I:$I,INT((ROW()-2)/20)+2))</f>
        <v/>
      </c>
      <c r="H11209" s="4" t="str">
        <f aca="false">IF($A11209="","",EDATE(INDEX(CARTAO_COMPRAS!$J:$J,INT((ROW()-2)/20)+2),MOD(ROW()-2,20)))</f>
        <v/>
      </c>
      <c r="I11209" s="4" t="str">
        <f aca="false">IF($H11209="","",$H11209-WEEKDAY($H11209,2)+1)</f>
        <v/>
      </c>
      <c r="J11209" s="4" t="str">
        <f aca="false">IF($I11209="","",$I11209+6)</f>
        <v/>
      </c>
      <c r="K11209" s="6" t="str">
        <f aca="false">IF($H11209="","",DATE(YEAR($H11209),MONTH($H11209),1))</f>
        <v/>
      </c>
      <c r="L11209" s="0" t="str">
        <f aca="false">IF($A11209="","",INDEX(CARTAO_COMPRAS!$K:$K,INT((ROW()-2)/20)+2))</f>
        <v/>
      </c>
      <c r="M11209" s="0" t="str">
        <f aca="false">IF($A11209="","","Compra no cartão")</f>
        <v/>
      </c>
    </row>
    <row r="11210" customFormat="false" ht="13.5" hidden="false" customHeight="false" outlineLevel="0" collapsed="false">
      <c r="A112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0" s="0" t="str">
        <f aca="false">IF($A11210="","",INDEX(CARTAO_COMPRAS!$C:$C,INT((ROW()-2)/20)+2))</f>
        <v/>
      </c>
      <c r="C11210" s="0" t="str">
        <f aca="false">IF($A11210="","",INDEX(CARTAO_COMPRAS!$D:$D,INT((ROW()-2)/20)+2))</f>
        <v/>
      </c>
      <c r="D11210" s="0" t="str">
        <f aca="false">IF($A11210="","",INDEX(CARTAO_COMPRAS!$E:$E,INT((ROW()-2)/20)+2))</f>
        <v/>
      </c>
      <c r="E11210" s="0" t="str">
        <f aca="false">IF($A11210="","",INDEX(CARTAO_COMPRAS!$H:$H,INT((ROW()-2)/20)+2)+MOD(ROW()-2,20))</f>
        <v/>
      </c>
      <c r="F11210" s="0" t="str">
        <f aca="false">IF($A11210="","",INDEX(CARTAO_COMPRAS!$G:$G,INT((ROW()-2)/20)+2))</f>
        <v/>
      </c>
      <c r="G11210" s="5" t="str">
        <f aca="false">IF($A11210="","",INDEX(CARTAO_COMPRAS!$I:$I,INT((ROW()-2)/20)+2))</f>
        <v/>
      </c>
      <c r="H11210" s="4" t="str">
        <f aca="false">IF($A11210="","",EDATE(INDEX(CARTAO_COMPRAS!$J:$J,INT((ROW()-2)/20)+2),MOD(ROW()-2,20)))</f>
        <v/>
      </c>
      <c r="I11210" s="4" t="str">
        <f aca="false">IF($H11210="","",$H11210-WEEKDAY($H11210,2)+1)</f>
        <v/>
      </c>
      <c r="J11210" s="4" t="str">
        <f aca="false">IF($I11210="","",$I11210+6)</f>
        <v/>
      </c>
      <c r="K11210" s="6" t="str">
        <f aca="false">IF($H11210="","",DATE(YEAR($H11210),MONTH($H11210),1))</f>
        <v/>
      </c>
      <c r="L11210" s="0" t="str">
        <f aca="false">IF($A11210="","",INDEX(CARTAO_COMPRAS!$K:$K,INT((ROW()-2)/20)+2))</f>
        <v/>
      </c>
      <c r="M11210" s="0" t="str">
        <f aca="false">IF($A11210="","","Compra no cartão")</f>
        <v/>
      </c>
    </row>
    <row r="11211" customFormat="false" ht="13.5" hidden="false" customHeight="false" outlineLevel="0" collapsed="false">
      <c r="A112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1" s="0" t="str">
        <f aca="false">IF($A11211="","",INDEX(CARTAO_COMPRAS!$C:$C,INT((ROW()-2)/20)+2))</f>
        <v/>
      </c>
      <c r="C11211" s="0" t="str">
        <f aca="false">IF($A11211="","",INDEX(CARTAO_COMPRAS!$D:$D,INT((ROW()-2)/20)+2))</f>
        <v/>
      </c>
      <c r="D11211" s="0" t="str">
        <f aca="false">IF($A11211="","",INDEX(CARTAO_COMPRAS!$E:$E,INT((ROW()-2)/20)+2))</f>
        <v/>
      </c>
      <c r="E11211" s="0" t="str">
        <f aca="false">IF($A11211="","",INDEX(CARTAO_COMPRAS!$H:$H,INT((ROW()-2)/20)+2)+MOD(ROW()-2,20))</f>
        <v/>
      </c>
      <c r="F11211" s="0" t="str">
        <f aca="false">IF($A11211="","",INDEX(CARTAO_COMPRAS!$G:$G,INT((ROW()-2)/20)+2))</f>
        <v/>
      </c>
      <c r="G11211" s="5" t="str">
        <f aca="false">IF($A11211="","",INDEX(CARTAO_COMPRAS!$I:$I,INT((ROW()-2)/20)+2))</f>
        <v/>
      </c>
      <c r="H11211" s="4" t="str">
        <f aca="false">IF($A11211="","",EDATE(INDEX(CARTAO_COMPRAS!$J:$J,INT((ROW()-2)/20)+2),MOD(ROW()-2,20)))</f>
        <v/>
      </c>
      <c r="I11211" s="4" t="str">
        <f aca="false">IF($H11211="","",$H11211-WEEKDAY($H11211,2)+1)</f>
        <v/>
      </c>
      <c r="J11211" s="4" t="str">
        <f aca="false">IF($I11211="","",$I11211+6)</f>
        <v/>
      </c>
      <c r="K11211" s="6" t="str">
        <f aca="false">IF($H11211="","",DATE(YEAR($H11211),MONTH($H11211),1))</f>
        <v/>
      </c>
      <c r="L11211" s="0" t="str">
        <f aca="false">IF($A11211="","",INDEX(CARTAO_COMPRAS!$K:$K,INT((ROW()-2)/20)+2))</f>
        <v/>
      </c>
      <c r="M11211" s="0" t="str">
        <f aca="false">IF($A11211="","","Compra no cartão")</f>
        <v/>
      </c>
    </row>
    <row r="11212" customFormat="false" ht="13.5" hidden="false" customHeight="false" outlineLevel="0" collapsed="false">
      <c r="A112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2" s="0" t="str">
        <f aca="false">IF($A11212="","",INDEX(CARTAO_COMPRAS!$C:$C,INT((ROW()-2)/20)+2))</f>
        <v/>
      </c>
      <c r="C11212" s="0" t="str">
        <f aca="false">IF($A11212="","",INDEX(CARTAO_COMPRAS!$D:$D,INT((ROW()-2)/20)+2))</f>
        <v/>
      </c>
      <c r="D11212" s="0" t="str">
        <f aca="false">IF($A11212="","",INDEX(CARTAO_COMPRAS!$E:$E,INT((ROW()-2)/20)+2))</f>
        <v/>
      </c>
      <c r="E11212" s="0" t="str">
        <f aca="false">IF($A11212="","",INDEX(CARTAO_COMPRAS!$H:$H,INT((ROW()-2)/20)+2)+MOD(ROW()-2,20))</f>
        <v/>
      </c>
      <c r="F11212" s="0" t="str">
        <f aca="false">IF($A11212="","",INDEX(CARTAO_COMPRAS!$G:$G,INT((ROW()-2)/20)+2))</f>
        <v/>
      </c>
      <c r="G11212" s="5" t="str">
        <f aca="false">IF($A11212="","",INDEX(CARTAO_COMPRAS!$I:$I,INT((ROW()-2)/20)+2))</f>
        <v/>
      </c>
      <c r="H11212" s="4" t="str">
        <f aca="false">IF($A11212="","",EDATE(INDEX(CARTAO_COMPRAS!$J:$J,INT((ROW()-2)/20)+2),MOD(ROW()-2,20)))</f>
        <v/>
      </c>
      <c r="I11212" s="4" t="str">
        <f aca="false">IF($H11212="","",$H11212-WEEKDAY($H11212,2)+1)</f>
        <v/>
      </c>
      <c r="J11212" s="4" t="str">
        <f aca="false">IF($I11212="","",$I11212+6)</f>
        <v/>
      </c>
      <c r="K11212" s="6" t="str">
        <f aca="false">IF($H11212="","",DATE(YEAR($H11212),MONTH($H11212),1))</f>
        <v/>
      </c>
      <c r="L11212" s="0" t="str">
        <f aca="false">IF($A11212="","",INDEX(CARTAO_COMPRAS!$K:$K,INT((ROW()-2)/20)+2))</f>
        <v/>
      </c>
      <c r="M11212" s="0" t="str">
        <f aca="false">IF($A11212="","","Compra no cartão")</f>
        <v/>
      </c>
    </row>
    <row r="11213" customFormat="false" ht="13.5" hidden="false" customHeight="false" outlineLevel="0" collapsed="false">
      <c r="A112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3" s="0" t="str">
        <f aca="false">IF($A11213="","",INDEX(CARTAO_COMPRAS!$C:$C,INT((ROW()-2)/20)+2))</f>
        <v/>
      </c>
      <c r="C11213" s="0" t="str">
        <f aca="false">IF($A11213="","",INDEX(CARTAO_COMPRAS!$D:$D,INT((ROW()-2)/20)+2))</f>
        <v/>
      </c>
      <c r="D11213" s="0" t="str">
        <f aca="false">IF($A11213="","",INDEX(CARTAO_COMPRAS!$E:$E,INT((ROW()-2)/20)+2))</f>
        <v/>
      </c>
      <c r="E11213" s="0" t="str">
        <f aca="false">IF($A11213="","",INDEX(CARTAO_COMPRAS!$H:$H,INT((ROW()-2)/20)+2)+MOD(ROW()-2,20))</f>
        <v/>
      </c>
      <c r="F11213" s="0" t="str">
        <f aca="false">IF($A11213="","",INDEX(CARTAO_COMPRAS!$G:$G,INT((ROW()-2)/20)+2))</f>
        <v/>
      </c>
      <c r="G11213" s="5" t="str">
        <f aca="false">IF($A11213="","",INDEX(CARTAO_COMPRAS!$I:$I,INT((ROW()-2)/20)+2))</f>
        <v/>
      </c>
      <c r="H11213" s="4" t="str">
        <f aca="false">IF($A11213="","",EDATE(INDEX(CARTAO_COMPRAS!$J:$J,INT((ROW()-2)/20)+2),MOD(ROW()-2,20)))</f>
        <v/>
      </c>
      <c r="I11213" s="4" t="str">
        <f aca="false">IF($H11213="","",$H11213-WEEKDAY($H11213,2)+1)</f>
        <v/>
      </c>
      <c r="J11213" s="4" t="str">
        <f aca="false">IF($I11213="","",$I11213+6)</f>
        <v/>
      </c>
      <c r="K11213" s="6" t="str">
        <f aca="false">IF($H11213="","",DATE(YEAR($H11213),MONTH($H11213),1))</f>
        <v/>
      </c>
      <c r="L11213" s="0" t="str">
        <f aca="false">IF($A11213="","",INDEX(CARTAO_COMPRAS!$K:$K,INT((ROW()-2)/20)+2))</f>
        <v/>
      </c>
      <c r="M11213" s="0" t="str">
        <f aca="false">IF($A11213="","","Compra no cartão")</f>
        <v/>
      </c>
    </row>
    <row r="11214" customFormat="false" ht="13.5" hidden="false" customHeight="false" outlineLevel="0" collapsed="false">
      <c r="A112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4" s="0" t="str">
        <f aca="false">IF($A11214="","",INDEX(CARTAO_COMPRAS!$C:$C,INT((ROW()-2)/20)+2))</f>
        <v/>
      </c>
      <c r="C11214" s="0" t="str">
        <f aca="false">IF($A11214="","",INDEX(CARTAO_COMPRAS!$D:$D,INT((ROW()-2)/20)+2))</f>
        <v/>
      </c>
      <c r="D11214" s="0" t="str">
        <f aca="false">IF($A11214="","",INDEX(CARTAO_COMPRAS!$E:$E,INT((ROW()-2)/20)+2))</f>
        <v/>
      </c>
      <c r="E11214" s="0" t="str">
        <f aca="false">IF($A11214="","",INDEX(CARTAO_COMPRAS!$H:$H,INT((ROW()-2)/20)+2)+MOD(ROW()-2,20))</f>
        <v/>
      </c>
      <c r="F11214" s="0" t="str">
        <f aca="false">IF($A11214="","",INDEX(CARTAO_COMPRAS!$G:$G,INT((ROW()-2)/20)+2))</f>
        <v/>
      </c>
      <c r="G11214" s="5" t="str">
        <f aca="false">IF($A11214="","",INDEX(CARTAO_COMPRAS!$I:$I,INT((ROW()-2)/20)+2))</f>
        <v/>
      </c>
      <c r="H11214" s="4" t="str">
        <f aca="false">IF($A11214="","",EDATE(INDEX(CARTAO_COMPRAS!$J:$J,INT((ROW()-2)/20)+2),MOD(ROW()-2,20)))</f>
        <v/>
      </c>
      <c r="I11214" s="4" t="str">
        <f aca="false">IF($H11214="","",$H11214-WEEKDAY($H11214,2)+1)</f>
        <v/>
      </c>
      <c r="J11214" s="4" t="str">
        <f aca="false">IF($I11214="","",$I11214+6)</f>
        <v/>
      </c>
      <c r="K11214" s="6" t="str">
        <f aca="false">IF($H11214="","",DATE(YEAR($H11214),MONTH($H11214),1))</f>
        <v/>
      </c>
      <c r="L11214" s="0" t="str">
        <f aca="false">IF($A11214="","",INDEX(CARTAO_COMPRAS!$K:$K,INT((ROW()-2)/20)+2))</f>
        <v/>
      </c>
      <c r="M11214" s="0" t="str">
        <f aca="false">IF($A11214="","","Compra no cartão")</f>
        <v/>
      </c>
    </row>
    <row r="11215" customFormat="false" ht="13.5" hidden="false" customHeight="false" outlineLevel="0" collapsed="false">
      <c r="A112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5" s="0" t="str">
        <f aca="false">IF($A11215="","",INDEX(CARTAO_COMPRAS!$C:$C,INT((ROW()-2)/20)+2))</f>
        <v/>
      </c>
      <c r="C11215" s="0" t="str">
        <f aca="false">IF($A11215="","",INDEX(CARTAO_COMPRAS!$D:$D,INT((ROW()-2)/20)+2))</f>
        <v/>
      </c>
      <c r="D11215" s="0" t="str">
        <f aca="false">IF($A11215="","",INDEX(CARTAO_COMPRAS!$E:$E,INT((ROW()-2)/20)+2))</f>
        <v/>
      </c>
      <c r="E11215" s="0" t="str">
        <f aca="false">IF($A11215="","",INDEX(CARTAO_COMPRAS!$H:$H,INT((ROW()-2)/20)+2)+MOD(ROW()-2,20))</f>
        <v/>
      </c>
      <c r="F11215" s="0" t="str">
        <f aca="false">IF($A11215="","",INDEX(CARTAO_COMPRAS!$G:$G,INT((ROW()-2)/20)+2))</f>
        <v/>
      </c>
      <c r="G11215" s="5" t="str">
        <f aca="false">IF($A11215="","",INDEX(CARTAO_COMPRAS!$I:$I,INT((ROW()-2)/20)+2))</f>
        <v/>
      </c>
      <c r="H11215" s="4" t="str">
        <f aca="false">IF($A11215="","",EDATE(INDEX(CARTAO_COMPRAS!$J:$J,INT((ROW()-2)/20)+2),MOD(ROW()-2,20)))</f>
        <v/>
      </c>
      <c r="I11215" s="4" t="str">
        <f aca="false">IF($H11215="","",$H11215-WEEKDAY($H11215,2)+1)</f>
        <v/>
      </c>
      <c r="J11215" s="4" t="str">
        <f aca="false">IF($I11215="","",$I11215+6)</f>
        <v/>
      </c>
      <c r="K11215" s="6" t="str">
        <f aca="false">IF($H11215="","",DATE(YEAR($H11215),MONTH($H11215),1))</f>
        <v/>
      </c>
      <c r="L11215" s="0" t="str">
        <f aca="false">IF($A11215="","",INDEX(CARTAO_COMPRAS!$K:$K,INT((ROW()-2)/20)+2))</f>
        <v/>
      </c>
      <c r="M11215" s="0" t="str">
        <f aca="false">IF($A11215="","","Compra no cartão")</f>
        <v/>
      </c>
    </row>
    <row r="11216" customFormat="false" ht="13.5" hidden="false" customHeight="false" outlineLevel="0" collapsed="false">
      <c r="A112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6" s="0" t="str">
        <f aca="false">IF($A11216="","",INDEX(CARTAO_COMPRAS!$C:$C,INT((ROW()-2)/20)+2))</f>
        <v/>
      </c>
      <c r="C11216" s="0" t="str">
        <f aca="false">IF($A11216="","",INDEX(CARTAO_COMPRAS!$D:$D,INT((ROW()-2)/20)+2))</f>
        <v/>
      </c>
      <c r="D11216" s="0" t="str">
        <f aca="false">IF($A11216="","",INDEX(CARTAO_COMPRAS!$E:$E,INT((ROW()-2)/20)+2))</f>
        <v/>
      </c>
      <c r="E11216" s="0" t="str">
        <f aca="false">IF($A11216="","",INDEX(CARTAO_COMPRAS!$H:$H,INT((ROW()-2)/20)+2)+MOD(ROW()-2,20))</f>
        <v/>
      </c>
      <c r="F11216" s="0" t="str">
        <f aca="false">IF($A11216="","",INDEX(CARTAO_COMPRAS!$G:$G,INT((ROW()-2)/20)+2))</f>
        <v/>
      </c>
      <c r="G11216" s="5" t="str">
        <f aca="false">IF($A11216="","",INDEX(CARTAO_COMPRAS!$I:$I,INT((ROW()-2)/20)+2))</f>
        <v/>
      </c>
      <c r="H11216" s="4" t="str">
        <f aca="false">IF($A11216="","",EDATE(INDEX(CARTAO_COMPRAS!$J:$J,INT((ROW()-2)/20)+2),MOD(ROW()-2,20)))</f>
        <v/>
      </c>
      <c r="I11216" s="4" t="str">
        <f aca="false">IF($H11216="","",$H11216-WEEKDAY($H11216,2)+1)</f>
        <v/>
      </c>
      <c r="J11216" s="4" t="str">
        <f aca="false">IF($I11216="","",$I11216+6)</f>
        <v/>
      </c>
      <c r="K11216" s="6" t="str">
        <f aca="false">IF($H11216="","",DATE(YEAR($H11216),MONTH($H11216),1))</f>
        <v/>
      </c>
      <c r="L11216" s="0" t="str">
        <f aca="false">IF($A11216="","",INDEX(CARTAO_COMPRAS!$K:$K,INT((ROW()-2)/20)+2))</f>
        <v/>
      </c>
      <c r="M11216" s="0" t="str">
        <f aca="false">IF($A11216="","","Compra no cartão")</f>
        <v/>
      </c>
    </row>
    <row r="11217" customFormat="false" ht="13.5" hidden="false" customHeight="false" outlineLevel="0" collapsed="false">
      <c r="A112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7" s="0" t="str">
        <f aca="false">IF($A11217="","",INDEX(CARTAO_COMPRAS!$C:$C,INT((ROW()-2)/20)+2))</f>
        <v/>
      </c>
      <c r="C11217" s="0" t="str">
        <f aca="false">IF($A11217="","",INDEX(CARTAO_COMPRAS!$D:$D,INT((ROW()-2)/20)+2))</f>
        <v/>
      </c>
      <c r="D11217" s="0" t="str">
        <f aca="false">IF($A11217="","",INDEX(CARTAO_COMPRAS!$E:$E,INT((ROW()-2)/20)+2))</f>
        <v/>
      </c>
      <c r="E11217" s="0" t="str">
        <f aca="false">IF($A11217="","",INDEX(CARTAO_COMPRAS!$H:$H,INT((ROW()-2)/20)+2)+MOD(ROW()-2,20))</f>
        <v/>
      </c>
      <c r="F11217" s="0" t="str">
        <f aca="false">IF($A11217="","",INDEX(CARTAO_COMPRAS!$G:$G,INT((ROW()-2)/20)+2))</f>
        <v/>
      </c>
      <c r="G11217" s="5" t="str">
        <f aca="false">IF($A11217="","",INDEX(CARTAO_COMPRAS!$I:$I,INT((ROW()-2)/20)+2))</f>
        <v/>
      </c>
      <c r="H11217" s="4" t="str">
        <f aca="false">IF($A11217="","",EDATE(INDEX(CARTAO_COMPRAS!$J:$J,INT((ROW()-2)/20)+2),MOD(ROW()-2,20)))</f>
        <v/>
      </c>
      <c r="I11217" s="4" t="str">
        <f aca="false">IF($H11217="","",$H11217-WEEKDAY($H11217,2)+1)</f>
        <v/>
      </c>
      <c r="J11217" s="4" t="str">
        <f aca="false">IF($I11217="","",$I11217+6)</f>
        <v/>
      </c>
      <c r="K11217" s="6" t="str">
        <f aca="false">IF($H11217="","",DATE(YEAR($H11217),MONTH($H11217),1))</f>
        <v/>
      </c>
      <c r="L11217" s="0" t="str">
        <f aca="false">IF($A11217="","",INDEX(CARTAO_COMPRAS!$K:$K,INT((ROW()-2)/20)+2))</f>
        <v/>
      </c>
      <c r="M11217" s="0" t="str">
        <f aca="false">IF($A11217="","","Compra no cartão")</f>
        <v/>
      </c>
    </row>
    <row r="11218" customFormat="false" ht="13.5" hidden="false" customHeight="false" outlineLevel="0" collapsed="false">
      <c r="A112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8" s="0" t="str">
        <f aca="false">IF($A11218="","",INDEX(CARTAO_COMPRAS!$C:$C,INT((ROW()-2)/20)+2))</f>
        <v/>
      </c>
      <c r="C11218" s="0" t="str">
        <f aca="false">IF($A11218="","",INDEX(CARTAO_COMPRAS!$D:$D,INT((ROW()-2)/20)+2))</f>
        <v/>
      </c>
      <c r="D11218" s="0" t="str">
        <f aca="false">IF($A11218="","",INDEX(CARTAO_COMPRAS!$E:$E,INT((ROW()-2)/20)+2))</f>
        <v/>
      </c>
      <c r="E11218" s="0" t="str">
        <f aca="false">IF($A11218="","",INDEX(CARTAO_COMPRAS!$H:$H,INT((ROW()-2)/20)+2)+MOD(ROW()-2,20))</f>
        <v/>
      </c>
      <c r="F11218" s="0" t="str">
        <f aca="false">IF($A11218="","",INDEX(CARTAO_COMPRAS!$G:$G,INT((ROW()-2)/20)+2))</f>
        <v/>
      </c>
      <c r="G11218" s="5" t="str">
        <f aca="false">IF($A11218="","",INDEX(CARTAO_COMPRAS!$I:$I,INT((ROW()-2)/20)+2))</f>
        <v/>
      </c>
      <c r="H11218" s="4" t="str">
        <f aca="false">IF($A11218="","",EDATE(INDEX(CARTAO_COMPRAS!$J:$J,INT((ROW()-2)/20)+2),MOD(ROW()-2,20)))</f>
        <v/>
      </c>
      <c r="I11218" s="4" t="str">
        <f aca="false">IF($H11218="","",$H11218-WEEKDAY($H11218,2)+1)</f>
        <v/>
      </c>
      <c r="J11218" s="4" t="str">
        <f aca="false">IF($I11218="","",$I11218+6)</f>
        <v/>
      </c>
      <c r="K11218" s="6" t="str">
        <f aca="false">IF($H11218="","",DATE(YEAR($H11218),MONTH($H11218),1))</f>
        <v/>
      </c>
      <c r="L11218" s="0" t="str">
        <f aca="false">IF($A11218="","",INDEX(CARTAO_COMPRAS!$K:$K,INT((ROW()-2)/20)+2))</f>
        <v/>
      </c>
      <c r="M11218" s="0" t="str">
        <f aca="false">IF($A11218="","","Compra no cartão")</f>
        <v/>
      </c>
    </row>
    <row r="11219" customFormat="false" ht="13.5" hidden="false" customHeight="false" outlineLevel="0" collapsed="false">
      <c r="A112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19" s="0" t="str">
        <f aca="false">IF($A11219="","",INDEX(CARTAO_COMPRAS!$C:$C,INT((ROW()-2)/20)+2))</f>
        <v/>
      </c>
      <c r="C11219" s="0" t="str">
        <f aca="false">IF($A11219="","",INDEX(CARTAO_COMPRAS!$D:$D,INT((ROW()-2)/20)+2))</f>
        <v/>
      </c>
      <c r="D11219" s="0" t="str">
        <f aca="false">IF($A11219="","",INDEX(CARTAO_COMPRAS!$E:$E,INT((ROW()-2)/20)+2))</f>
        <v/>
      </c>
      <c r="E11219" s="0" t="str">
        <f aca="false">IF($A11219="","",INDEX(CARTAO_COMPRAS!$H:$H,INT((ROW()-2)/20)+2)+MOD(ROW()-2,20))</f>
        <v/>
      </c>
      <c r="F11219" s="0" t="str">
        <f aca="false">IF($A11219="","",INDEX(CARTAO_COMPRAS!$G:$G,INT((ROW()-2)/20)+2))</f>
        <v/>
      </c>
      <c r="G11219" s="5" t="str">
        <f aca="false">IF($A11219="","",INDEX(CARTAO_COMPRAS!$I:$I,INT((ROW()-2)/20)+2))</f>
        <v/>
      </c>
      <c r="H11219" s="4" t="str">
        <f aca="false">IF($A11219="","",EDATE(INDEX(CARTAO_COMPRAS!$J:$J,INT((ROW()-2)/20)+2),MOD(ROW()-2,20)))</f>
        <v/>
      </c>
      <c r="I11219" s="4" t="str">
        <f aca="false">IF($H11219="","",$H11219-WEEKDAY($H11219,2)+1)</f>
        <v/>
      </c>
      <c r="J11219" s="4" t="str">
        <f aca="false">IF($I11219="","",$I11219+6)</f>
        <v/>
      </c>
      <c r="K11219" s="6" t="str">
        <f aca="false">IF($H11219="","",DATE(YEAR($H11219),MONTH($H11219),1))</f>
        <v/>
      </c>
      <c r="L11219" s="0" t="str">
        <f aca="false">IF($A11219="","",INDEX(CARTAO_COMPRAS!$K:$K,INT((ROW()-2)/20)+2))</f>
        <v/>
      </c>
      <c r="M11219" s="0" t="str">
        <f aca="false">IF($A11219="","","Compra no cartão")</f>
        <v/>
      </c>
    </row>
    <row r="11220" customFormat="false" ht="13.5" hidden="false" customHeight="false" outlineLevel="0" collapsed="false">
      <c r="A112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0" s="0" t="str">
        <f aca="false">IF($A11220="","",INDEX(CARTAO_COMPRAS!$C:$C,INT((ROW()-2)/20)+2))</f>
        <v/>
      </c>
      <c r="C11220" s="0" t="str">
        <f aca="false">IF($A11220="","",INDEX(CARTAO_COMPRAS!$D:$D,INT((ROW()-2)/20)+2))</f>
        <v/>
      </c>
      <c r="D11220" s="0" t="str">
        <f aca="false">IF($A11220="","",INDEX(CARTAO_COMPRAS!$E:$E,INT((ROW()-2)/20)+2))</f>
        <v/>
      </c>
      <c r="E11220" s="0" t="str">
        <f aca="false">IF($A11220="","",INDEX(CARTAO_COMPRAS!$H:$H,INT((ROW()-2)/20)+2)+MOD(ROW()-2,20))</f>
        <v/>
      </c>
      <c r="F11220" s="0" t="str">
        <f aca="false">IF($A11220="","",INDEX(CARTAO_COMPRAS!$G:$G,INT((ROW()-2)/20)+2))</f>
        <v/>
      </c>
      <c r="G11220" s="5" t="str">
        <f aca="false">IF($A11220="","",INDEX(CARTAO_COMPRAS!$I:$I,INT((ROW()-2)/20)+2))</f>
        <v/>
      </c>
      <c r="H11220" s="4" t="str">
        <f aca="false">IF($A11220="","",EDATE(INDEX(CARTAO_COMPRAS!$J:$J,INT((ROW()-2)/20)+2),MOD(ROW()-2,20)))</f>
        <v/>
      </c>
      <c r="I11220" s="4" t="str">
        <f aca="false">IF($H11220="","",$H11220-WEEKDAY($H11220,2)+1)</f>
        <v/>
      </c>
      <c r="J11220" s="4" t="str">
        <f aca="false">IF($I11220="","",$I11220+6)</f>
        <v/>
      </c>
      <c r="K11220" s="6" t="str">
        <f aca="false">IF($H11220="","",DATE(YEAR($H11220),MONTH($H11220),1))</f>
        <v/>
      </c>
      <c r="L11220" s="0" t="str">
        <f aca="false">IF($A11220="","",INDEX(CARTAO_COMPRAS!$K:$K,INT((ROW()-2)/20)+2))</f>
        <v/>
      </c>
      <c r="M11220" s="0" t="str">
        <f aca="false">IF($A11220="","","Compra no cartão")</f>
        <v/>
      </c>
    </row>
    <row r="11221" customFormat="false" ht="13.5" hidden="false" customHeight="false" outlineLevel="0" collapsed="false">
      <c r="A112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1" s="0" t="str">
        <f aca="false">IF($A11221="","",INDEX(CARTAO_COMPRAS!$C:$C,INT((ROW()-2)/20)+2))</f>
        <v/>
      </c>
      <c r="C11221" s="0" t="str">
        <f aca="false">IF($A11221="","",INDEX(CARTAO_COMPRAS!$D:$D,INT((ROW()-2)/20)+2))</f>
        <v/>
      </c>
      <c r="D11221" s="0" t="str">
        <f aca="false">IF($A11221="","",INDEX(CARTAO_COMPRAS!$E:$E,INT((ROW()-2)/20)+2))</f>
        <v/>
      </c>
      <c r="E11221" s="0" t="str">
        <f aca="false">IF($A11221="","",INDEX(CARTAO_COMPRAS!$H:$H,INT((ROW()-2)/20)+2)+MOD(ROW()-2,20))</f>
        <v/>
      </c>
      <c r="F11221" s="0" t="str">
        <f aca="false">IF($A11221="","",INDEX(CARTAO_COMPRAS!$G:$G,INT((ROW()-2)/20)+2))</f>
        <v/>
      </c>
      <c r="G11221" s="5" t="str">
        <f aca="false">IF($A11221="","",INDEX(CARTAO_COMPRAS!$I:$I,INT((ROW()-2)/20)+2))</f>
        <v/>
      </c>
      <c r="H11221" s="4" t="str">
        <f aca="false">IF($A11221="","",EDATE(INDEX(CARTAO_COMPRAS!$J:$J,INT((ROW()-2)/20)+2),MOD(ROW()-2,20)))</f>
        <v/>
      </c>
      <c r="I11221" s="4" t="str">
        <f aca="false">IF($H11221="","",$H11221-WEEKDAY($H11221,2)+1)</f>
        <v/>
      </c>
      <c r="J11221" s="4" t="str">
        <f aca="false">IF($I11221="","",$I11221+6)</f>
        <v/>
      </c>
      <c r="K11221" s="6" t="str">
        <f aca="false">IF($H11221="","",DATE(YEAR($H11221),MONTH($H11221),1))</f>
        <v/>
      </c>
      <c r="L11221" s="0" t="str">
        <f aca="false">IF($A11221="","",INDEX(CARTAO_COMPRAS!$K:$K,INT((ROW()-2)/20)+2))</f>
        <v/>
      </c>
      <c r="M11221" s="0" t="str">
        <f aca="false">IF($A11221="","","Compra no cartão")</f>
        <v/>
      </c>
    </row>
    <row r="11222" customFormat="false" ht="13.5" hidden="false" customHeight="false" outlineLevel="0" collapsed="false">
      <c r="A112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2" s="0" t="str">
        <f aca="false">IF($A11222="","",INDEX(CARTAO_COMPRAS!$C:$C,INT((ROW()-2)/20)+2))</f>
        <v/>
      </c>
      <c r="C11222" s="0" t="str">
        <f aca="false">IF($A11222="","",INDEX(CARTAO_COMPRAS!$D:$D,INT((ROW()-2)/20)+2))</f>
        <v/>
      </c>
      <c r="D11222" s="0" t="str">
        <f aca="false">IF($A11222="","",INDEX(CARTAO_COMPRAS!$E:$E,INT((ROW()-2)/20)+2))</f>
        <v/>
      </c>
      <c r="E11222" s="0" t="str">
        <f aca="false">IF($A11222="","",INDEX(CARTAO_COMPRAS!$H:$H,INT((ROW()-2)/20)+2)+MOD(ROW()-2,20))</f>
        <v/>
      </c>
      <c r="F11222" s="0" t="str">
        <f aca="false">IF($A11222="","",INDEX(CARTAO_COMPRAS!$G:$G,INT((ROW()-2)/20)+2))</f>
        <v/>
      </c>
      <c r="G11222" s="5" t="str">
        <f aca="false">IF($A11222="","",INDEX(CARTAO_COMPRAS!$I:$I,INT((ROW()-2)/20)+2))</f>
        <v/>
      </c>
      <c r="H11222" s="4" t="str">
        <f aca="false">IF($A11222="","",EDATE(INDEX(CARTAO_COMPRAS!$J:$J,INT((ROW()-2)/20)+2),MOD(ROW()-2,20)))</f>
        <v/>
      </c>
      <c r="I11222" s="4" t="str">
        <f aca="false">IF($H11222="","",$H11222-WEEKDAY($H11222,2)+1)</f>
        <v/>
      </c>
      <c r="J11222" s="4" t="str">
        <f aca="false">IF($I11222="","",$I11222+6)</f>
        <v/>
      </c>
      <c r="K11222" s="6" t="str">
        <f aca="false">IF($H11222="","",DATE(YEAR($H11222),MONTH($H11222),1))</f>
        <v/>
      </c>
      <c r="L11222" s="0" t="str">
        <f aca="false">IF($A11222="","",INDEX(CARTAO_COMPRAS!$K:$K,INT((ROW()-2)/20)+2))</f>
        <v/>
      </c>
      <c r="M11222" s="0" t="str">
        <f aca="false">IF($A11222="","","Compra no cartão")</f>
        <v/>
      </c>
    </row>
    <row r="11223" customFormat="false" ht="13.5" hidden="false" customHeight="false" outlineLevel="0" collapsed="false">
      <c r="A112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3" s="0" t="str">
        <f aca="false">IF($A11223="","",INDEX(CARTAO_COMPRAS!$C:$C,INT((ROW()-2)/20)+2))</f>
        <v/>
      </c>
      <c r="C11223" s="0" t="str">
        <f aca="false">IF($A11223="","",INDEX(CARTAO_COMPRAS!$D:$D,INT((ROW()-2)/20)+2))</f>
        <v/>
      </c>
      <c r="D11223" s="0" t="str">
        <f aca="false">IF($A11223="","",INDEX(CARTAO_COMPRAS!$E:$E,INT((ROW()-2)/20)+2))</f>
        <v/>
      </c>
      <c r="E11223" s="0" t="str">
        <f aca="false">IF($A11223="","",INDEX(CARTAO_COMPRAS!$H:$H,INT((ROW()-2)/20)+2)+MOD(ROW()-2,20))</f>
        <v/>
      </c>
      <c r="F11223" s="0" t="str">
        <f aca="false">IF($A11223="","",INDEX(CARTAO_COMPRAS!$G:$G,INT((ROW()-2)/20)+2))</f>
        <v/>
      </c>
      <c r="G11223" s="5" t="str">
        <f aca="false">IF($A11223="","",INDEX(CARTAO_COMPRAS!$I:$I,INT((ROW()-2)/20)+2))</f>
        <v/>
      </c>
      <c r="H11223" s="4" t="str">
        <f aca="false">IF($A11223="","",EDATE(INDEX(CARTAO_COMPRAS!$J:$J,INT((ROW()-2)/20)+2),MOD(ROW()-2,20)))</f>
        <v/>
      </c>
      <c r="I11223" s="4" t="str">
        <f aca="false">IF($H11223="","",$H11223-WEEKDAY($H11223,2)+1)</f>
        <v/>
      </c>
      <c r="J11223" s="4" t="str">
        <f aca="false">IF($I11223="","",$I11223+6)</f>
        <v/>
      </c>
      <c r="K11223" s="6" t="str">
        <f aca="false">IF($H11223="","",DATE(YEAR($H11223),MONTH($H11223),1))</f>
        <v/>
      </c>
      <c r="L11223" s="0" t="str">
        <f aca="false">IF($A11223="","",INDEX(CARTAO_COMPRAS!$K:$K,INT((ROW()-2)/20)+2))</f>
        <v/>
      </c>
      <c r="M11223" s="0" t="str">
        <f aca="false">IF($A11223="","","Compra no cartão")</f>
        <v/>
      </c>
    </row>
    <row r="11224" customFormat="false" ht="13.5" hidden="false" customHeight="false" outlineLevel="0" collapsed="false">
      <c r="A112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4" s="0" t="str">
        <f aca="false">IF($A11224="","",INDEX(CARTAO_COMPRAS!$C:$C,INT((ROW()-2)/20)+2))</f>
        <v/>
      </c>
      <c r="C11224" s="0" t="str">
        <f aca="false">IF($A11224="","",INDEX(CARTAO_COMPRAS!$D:$D,INT((ROW()-2)/20)+2))</f>
        <v/>
      </c>
      <c r="D11224" s="0" t="str">
        <f aca="false">IF($A11224="","",INDEX(CARTAO_COMPRAS!$E:$E,INT((ROW()-2)/20)+2))</f>
        <v/>
      </c>
      <c r="E11224" s="0" t="str">
        <f aca="false">IF($A11224="","",INDEX(CARTAO_COMPRAS!$H:$H,INT((ROW()-2)/20)+2)+MOD(ROW()-2,20))</f>
        <v/>
      </c>
      <c r="F11224" s="0" t="str">
        <f aca="false">IF($A11224="","",INDEX(CARTAO_COMPRAS!$G:$G,INT((ROW()-2)/20)+2))</f>
        <v/>
      </c>
      <c r="G11224" s="5" t="str">
        <f aca="false">IF($A11224="","",INDEX(CARTAO_COMPRAS!$I:$I,INT((ROW()-2)/20)+2))</f>
        <v/>
      </c>
      <c r="H11224" s="4" t="str">
        <f aca="false">IF($A11224="","",EDATE(INDEX(CARTAO_COMPRAS!$J:$J,INT((ROW()-2)/20)+2),MOD(ROW()-2,20)))</f>
        <v/>
      </c>
      <c r="I11224" s="4" t="str">
        <f aca="false">IF($H11224="","",$H11224-WEEKDAY($H11224,2)+1)</f>
        <v/>
      </c>
      <c r="J11224" s="4" t="str">
        <f aca="false">IF($I11224="","",$I11224+6)</f>
        <v/>
      </c>
      <c r="K11224" s="6" t="str">
        <f aca="false">IF($H11224="","",DATE(YEAR($H11224),MONTH($H11224),1))</f>
        <v/>
      </c>
      <c r="L11224" s="0" t="str">
        <f aca="false">IF($A11224="","",INDEX(CARTAO_COMPRAS!$K:$K,INT((ROW()-2)/20)+2))</f>
        <v/>
      </c>
      <c r="M11224" s="0" t="str">
        <f aca="false">IF($A11224="","","Compra no cartão")</f>
        <v/>
      </c>
    </row>
    <row r="11225" customFormat="false" ht="13.5" hidden="false" customHeight="false" outlineLevel="0" collapsed="false">
      <c r="A112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5" s="0" t="str">
        <f aca="false">IF($A11225="","",INDEX(CARTAO_COMPRAS!$C:$C,INT((ROW()-2)/20)+2))</f>
        <v/>
      </c>
      <c r="C11225" s="0" t="str">
        <f aca="false">IF($A11225="","",INDEX(CARTAO_COMPRAS!$D:$D,INT((ROW()-2)/20)+2))</f>
        <v/>
      </c>
      <c r="D11225" s="0" t="str">
        <f aca="false">IF($A11225="","",INDEX(CARTAO_COMPRAS!$E:$E,INT((ROW()-2)/20)+2))</f>
        <v/>
      </c>
      <c r="E11225" s="0" t="str">
        <f aca="false">IF($A11225="","",INDEX(CARTAO_COMPRAS!$H:$H,INT((ROW()-2)/20)+2)+MOD(ROW()-2,20))</f>
        <v/>
      </c>
      <c r="F11225" s="0" t="str">
        <f aca="false">IF($A11225="","",INDEX(CARTAO_COMPRAS!$G:$G,INT((ROW()-2)/20)+2))</f>
        <v/>
      </c>
      <c r="G11225" s="5" t="str">
        <f aca="false">IF($A11225="","",INDEX(CARTAO_COMPRAS!$I:$I,INT((ROW()-2)/20)+2))</f>
        <v/>
      </c>
      <c r="H11225" s="4" t="str">
        <f aca="false">IF($A11225="","",EDATE(INDEX(CARTAO_COMPRAS!$J:$J,INT((ROW()-2)/20)+2),MOD(ROW()-2,20)))</f>
        <v/>
      </c>
      <c r="I11225" s="4" t="str">
        <f aca="false">IF($H11225="","",$H11225-WEEKDAY($H11225,2)+1)</f>
        <v/>
      </c>
      <c r="J11225" s="4" t="str">
        <f aca="false">IF($I11225="","",$I11225+6)</f>
        <v/>
      </c>
      <c r="K11225" s="6" t="str">
        <f aca="false">IF($H11225="","",DATE(YEAR($H11225),MONTH($H11225),1))</f>
        <v/>
      </c>
      <c r="L11225" s="0" t="str">
        <f aca="false">IF($A11225="","",INDEX(CARTAO_COMPRAS!$K:$K,INT((ROW()-2)/20)+2))</f>
        <v/>
      </c>
      <c r="M11225" s="0" t="str">
        <f aca="false">IF($A11225="","","Compra no cartão")</f>
        <v/>
      </c>
    </row>
    <row r="11226" customFormat="false" ht="13.5" hidden="false" customHeight="false" outlineLevel="0" collapsed="false">
      <c r="A112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6" s="0" t="str">
        <f aca="false">IF($A11226="","",INDEX(CARTAO_COMPRAS!$C:$C,INT((ROW()-2)/20)+2))</f>
        <v/>
      </c>
      <c r="C11226" s="0" t="str">
        <f aca="false">IF($A11226="","",INDEX(CARTAO_COMPRAS!$D:$D,INT((ROW()-2)/20)+2))</f>
        <v/>
      </c>
      <c r="D11226" s="0" t="str">
        <f aca="false">IF($A11226="","",INDEX(CARTAO_COMPRAS!$E:$E,INT((ROW()-2)/20)+2))</f>
        <v/>
      </c>
      <c r="E11226" s="0" t="str">
        <f aca="false">IF($A11226="","",INDEX(CARTAO_COMPRAS!$H:$H,INT((ROW()-2)/20)+2)+MOD(ROW()-2,20))</f>
        <v/>
      </c>
      <c r="F11226" s="0" t="str">
        <f aca="false">IF($A11226="","",INDEX(CARTAO_COMPRAS!$G:$G,INT((ROW()-2)/20)+2))</f>
        <v/>
      </c>
      <c r="G11226" s="5" t="str">
        <f aca="false">IF($A11226="","",INDEX(CARTAO_COMPRAS!$I:$I,INT((ROW()-2)/20)+2))</f>
        <v/>
      </c>
      <c r="H11226" s="4" t="str">
        <f aca="false">IF($A11226="","",EDATE(INDEX(CARTAO_COMPRAS!$J:$J,INT((ROW()-2)/20)+2),MOD(ROW()-2,20)))</f>
        <v/>
      </c>
      <c r="I11226" s="4" t="str">
        <f aca="false">IF($H11226="","",$H11226-WEEKDAY($H11226,2)+1)</f>
        <v/>
      </c>
      <c r="J11226" s="4" t="str">
        <f aca="false">IF($I11226="","",$I11226+6)</f>
        <v/>
      </c>
      <c r="K11226" s="6" t="str">
        <f aca="false">IF($H11226="","",DATE(YEAR($H11226),MONTH($H11226),1))</f>
        <v/>
      </c>
      <c r="L11226" s="0" t="str">
        <f aca="false">IF($A11226="","",INDEX(CARTAO_COMPRAS!$K:$K,INT((ROW()-2)/20)+2))</f>
        <v/>
      </c>
      <c r="M11226" s="0" t="str">
        <f aca="false">IF($A11226="","","Compra no cartão")</f>
        <v/>
      </c>
    </row>
    <row r="11227" customFormat="false" ht="13.5" hidden="false" customHeight="false" outlineLevel="0" collapsed="false">
      <c r="A112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7" s="0" t="str">
        <f aca="false">IF($A11227="","",INDEX(CARTAO_COMPRAS!$C:$C,INT((ROW()-2)/20)+2))</f>
        <v/>
      </c>
      <c r="C11227" s="0" t="str">
        <f aca="false">IF($A11227="","",INDEX(CARTAO_COMPRAS!$D:$D,INT((ROW()-2)/20)+2))</f>
        <v/>
      </c>
      <c r="D11227" s="0" t="str">
        <f aca="false">IF($A11227="","",INDEX(CARTAO_COMPRAS!$E:$E,INT((ROW()-2)/20)+2))</f>
        <v/>
      </c>
      <c r="E11227" s="0" t="str">
        <f aca="false">IF($A11227="","",INDEX(CARTAO_COMPRAS!$H:$H,INT((ROW()-2)/20)+2)+MOD(ROW()-2,20))</f>
        <v/>
      </c>
      <c r="F11227" s="0" t="str">
        <f aca="false">IF($A11227="","",INDEX(CARTAO_COMPRAS!$G:$G,INT((ROW()-2)/20)+2))</f>
        <v/>
      </c>
      <c r="G11227" s="5" t="str">
        <f aca="false">IF($A11227="","",INDEX(CARTAO_COMPRAS!$I:$I,INT((ROW()-2)/20)+2))</f>
        <v/>
      </c>
      <c r="H11227" s="4" t="str">
        <f aca="false">IF($A11227="","",EDATE(INDEX(CARTAO_COMPRAS!$J:$J,INT((ROW()-2)/20)+2),MOD(ROW()-2,20)))</f>
        <v/>
      </c>
      <c r="I11227" s="4" t="str">
        <f aca="false">IF($H11227="","",$H11227-WEEKDAY($H11227,2)+1)</f>
        <v/>
      </c>
      <c r="J11227" s="4" t="str">
        <f aca="false">IF($I11227="","",$I11227+6)</f>
        <v/>
      </c>
      <c r="K11227" s="6" t="str">
        <f aca="false">IF($H11227="","",DATE(YEAR($H11227),MONTH($H11227),1))</f>
        <v/>
      </c>
      <c r="L11227" s="0" t="str">
        <f aca="false">IF($A11227="","",INDEX(CARTAO_COMPRAS!$K:$K,INT((ROW()-2)/20)+2))</f>
        <v/>
      </c>
      <c r="M11227" s="0" t="str">
        <f aca="false">IF($A11227="","","Compra no cartão")</f>
        <v/>
      </c>
    </row>
    <row r="11228" customFormat="false" ht="13.5" hidden="false" customHeight="false" outlineLevel="0" collapsed="false">
      <c r="A112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8" s="0" t="str">
        <f aca="false">IF($A11228="","",INDEX(CARTAO_COMPRAS!$C:$C,INT((ROW()-2)/20)+2))</f>
        <v/>
      </c>
      <c r="C11228" s="0" t="str">
        <f aca="false">IF($A11228="","",INDEX(CARTAO_COMPRAS!$D:$D,INT((ROW()-2)/20)+2))</f>
        <v/>
      </c>
      <c r="D11228" s="0" t="str">
        <f aca="false">IF($A11228="","",INDEX(CARTAO_COMPRAS!$E:$E,INT((ROW()-2)/20)+2))</f>
        <v/>
      </c>
      <c r="E11228" s="0" t="str">
        <f aca="false">IF($A11228="","",INDEX(CARTAO_COMPRAS!$H:$H,INT((ROW()-2)/20)+2)+MOD(ROW()-2,20))</f>
        <v/>
      </c>
      <c r="F11228" s="0" t="str">
        <f aca="false">IF($A11228="","",INDEX(CARTAO_COMPRAS!$G:$G,INT((ROW()-2)/20)+2))</f>
        <v/>
      </c>
      <c r="G11228" s="5" t="str">
        <f aca="false">IF($A11228="","",INDEX(CARTAO_COMPRAS!$I:$I,INT((ROW()-2)/20)+2))</f>
        <v/>
      </c>
      <c r="H11228" s="4" t="str">
        <f aca="false">IF($A11228="","",EDATE(INDEX(CARTAO_COMPRAS!$J:$J,INT((ROW()-2)/20)+2),MOD(ROW()-2,20)))</f>
        <v/>
      </c>
      <c r="I11228" s="4" t="str">
        <f aca="false">IF($H11228="","",$H11228-WEEKDAY($H11228,2)+1)</f>
        <v/>
      </c>
      <c r="J11228" s="4" t="str">
        <f aca="false">IF($I11228="","",$I11228+6)</f>
        <v/>
      </c>
      <c r="K11228" s="6" t="str">
        <f aca="false">IF($H11228="","",DATE(YEAR($H11228),MONTH($H11228),1))</f>
        <v/>
      </c>
      <c r="L11228" s="0" t="str">
        <f aca="false">IF($A11228="","",INDEX(CARTAO_COMPRAS!$K:$K,INT((ROW()-2)/20)+2))</f>
        <v/>
      </c>
      <c r="M11228" s="0" t="str">
        <f aca="false">IF($A11228="","","Compra no cartão")</f>
        <v/>
      </c>
    </row>
    <row r="11229" customFormat="false" ht="13.5" hidden="false" customHeight="false" outlineLevel="0" collapsed="false">
      <c r="A112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29" s="0" t="str">
        <f aca="false">IF($A11229="","",INDEX(CARTAO_COMPRAS!$C:$C,INT((ROW()-2)/20)+2))</f>
        <v/>
      </c>
      <c r="C11229" s="0" t="str">
        <f aca="false">IF($A11229="","",INDEX(CARTAO_COMPRAS!$D:$D,INT((ROW()-2)/20)+2))</f>
        <v/>
      </c>
      <c r="D11229" s="0" t="str">
        <f aca="false">IF($A11229="","",INDEX(CARTAO_COMPRAS!$E:$E,INT((ROW()-2)/20)+2))</f>
        <v/>
      </c>
      <c r="E11229" s="0" t="str">
        <f aca="false">IF($A11229="","",INDEX(CARTAO_COMPRAS!$H:$H,INT((ROW()-2)/20)+2)+MOD(ROW()-2,20))</f>
        <v/>
      </c>
      <c r="F11229" s="0" t="str">
        <f aca="false">IF($A11229="","",INDEX(CARTAO_COMPRAS!$G:$G,INT((ROW()-2)/20)+2))</f>
        <v/>
      </c>
      <c r="G11229" s="5" t="str">
        <f aca="false">IF($A11229="","",INDEX(CARTAO_COMPRAS!$I:$I,INT((ROW()-2)/20)+2))</f>
        <v/>
      </c>
      <c r="H11229" s="4" t="str">
        <f aca="false">IF($A11229="","",EDATE(INDEX(CARTAO_COMPRAS!$J:$J,INT((ROW()-2)/20)+2),MOD(ROW()-2,20)))</f>
        <v/>
      </c>
      <c r="I11229" s="4" t="str">
        <f aca="false">IF($H11229="","",$H11229-WEEKDAY($H11229,2)+1)</f>
        <v/>
      </c>
      <c r="J11229" s="4" t="str">
        <f aca="false">IF($I11229="","",$I11229+6)</f>
        <v/>
      </c>
      <c r="K11229" s="6" t="str">
        <f aca="false">IF($H11229="","",DATE(YEAR($H11229),MONTH($H11229),1))</f>
        <v/>
      </c>
      <c r="L11229" s="0" t="str">
        <f aca="false">IF($A11229="","",INDEX(CARTAO_COMPRAS!$K:$K,INT((ROW()-2)/20)+2))</f>
        <v/>
      </c>
      <c r="M11229" s="0" t="str">
        <f aca="false">IF($A11229="","","Compra no cartão")</f>
        <v/>
      </c>
    </row>
    <row r="11230" customFormat="false" ht="13.5" hidden="false" customHeight="false" outlineLevel="0" collapsed="false">
      <c r="A112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0" s="0" t="str">
        <f aca="false">IF($A11230="","",INDEX(CARTAO_COMPRAS!$C:$C,INT((ROW()-2)/20)+2))</f>
        <v/>
      </c>
      <c r="C11230" s="0" t="str">
        <f aca="false">IF($A11230="","",INDEX(CARTAO_COMPRAS!$D:$D,INT((ROW()-2)/20)+2))</f>
        <v/>
      </c>
      <c r="D11230" s="0" t="str">
        <f aca="false">IF($A11230="","",INDEX(CARTAO_COMPRAS!$E:$E,INT((ROW()-2)/20)+2))</f>
        <v/>
      </c>
      <c r="E11230" s="0" t="str">
        <f aca="false">IF($A11230="","",INDEX(CARTAO_COMPRAS!$H:$H,INT((ROW()-2)/20)+2)+MOD(ROW()-2,20))</f>
        <v/>
      </c>
      <c r="F11230" s="0" t="str">
        <f aca="false">IF($A11230="","",INDEX(CARTAO_COMPRAS!$G:$G,INT((ROW()-2)/20)+2))</f>
        <v/>
      </c>
      <c r="G11230" s="5" t="str">
        <f aca="false">IF($A11230="","",INDEX(CARTAO_COMPRAS!$I:$I,INT((ROW()-2)/20)+2))</f>
        <v/>
      </c>
      <c r="H11230" s="4" t="str">
        <f aca="false">IF($A11230="","",EDATE(INDEX(CARTAO_COMPRAS!$J:$J,INT((ROW()-2)/20)+2),MOD(ROW()-2,20)))</f>
        <v/>
      </c>
      <c r="I11230" s="4" t="str">
        <f aca="false">IF($H11230="","",$H11230-WEEKDAY($H11230,2)+1)</f>
        <v/>
      </c>
      <c r="J11230" s="4" t="str">
        <f aca="false">IF($I11230="","",$I11230+6)</f>
        <v/>
      </c>
      <c r="K11230" s="6" t="str">
        <f aca="false">IF($H11230="","",DATE(YEAR($H11230),MONTH($H11230),1))</f>
        <v/>
      </c>
      <c r="L11230" s="0" t="str">
        <f aca="false">IF($A11230="","",INDEX(CARTAO_COMPRAS!$K:$K,INT((ROW()-2)/20)+2))</f>
        <v/>
      </c>
      <c r="M11230" s="0" t="str">
        <f aca="false">IF($A11230="","","Compra no cartão")</f>
        <v/>
      </c>
    </row>
    <row r="11231" customFormat="false" ht="13.5" hidden="false" customHeight="false" outlineLevel="0" collapsed="false">
      <c r="A112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1" s="0" t="str">
        <f aca="false">IF($A11231="","",INDEX(CARTAO_COMPRAS!$C:$C,INT((ROW()-2)/20)+2))</f>
        <v/>
      </c>
      <c r="C11231" s="0" t="str">
        <f aca="false">IF($A11231="","",INDEX(CARTAO_COMPRAS!$D:$D,INT((ROW()-2)/20)+2))</f>
        <v/>
      </c>
      <c r="D11231" s="0" t="str">
        <f aca="false">IF($A11231="","",INDEX(CARTAO_COMPRAS!$E:$E,INT((ROW()-2)/20)+2))</f>
        <v/>
      </c>
      <c r="E11231" s="0" t="str">
        <f aca="false">IF($A11231="","",INDEX(CARTAO_COMPRAS!$H:$H,INT((ROW()-2)/20)+2)+MOD(ROW()-2,20))</f>
        <v/>
      </c>
      <c r="F11231" s="0" t="str">
        <f aca="false">IF($A11231="","",INDEX(CARTAO_COMPRAS!$G:$G,INT((ROW()-2)/20)+2))</f>
        <v/>
      </c>
      <c r="G11231" s="5" t="str">
        <f aca="false">IF($A11231="","",INDEX(CARTAO_COMPRAS!$I:$I,INT((ROW()-2)/20)+2))</f>
        <v/>
      </c>
      <c r="H11231" s="4" t="str">
        <f aca="false">IF($A11231="","",EDATE(INDEX(CARTAO_COMPRAS!$J:$J,INT((ROW()-2)/20)+2),MOD(ROW()-2,20)))</f>
        <v/>
      </c>
      <c r="I11231" s="4" t="str">
        <f aca="false">IF($H11231="","",$H11231-WEEKDAY($H11231,2)+1)</f>
        <v/>
      </c>
      <c r="J11231" s="4" t="str">
        <f aca="false">IF($I11231="","",$I11231+6)</f>
        <v/>
      </c>
      <c r="K11231" s="6" t="str">
        <f aca="false">IF($H11231="","",DATE(YEAR($H11231),MONTH($H11231),1))</f>
        <v/>
      </c>
      <c r="L11231" s="0" t="str">
        <f aca="false">IF($A11231="","",INDEX(CARTAO_COMPRAS!$K:$K,INT((ROW()-2)/20)+2))</f>
        <v/>
      </c>
      <c r="M11231" s="0" t="str">
        <f aca="false">IF($A11231="","","Compra no cartão")</f>
        <v/>
      </c>
    </row>
    <row r="11232" customFormat="false" ht="13.5" hidden="false" customHeight="false" outlineLevel="0" collapsed="false">
      <c r="A112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2" s="0" t="str">
        <f aca="false">IF($A11232="","",INDEX(CARTAO_COMPRAS!$C:$C,INT((ROW()-2)/20)+2))</f>
        <v/>
      </c>
      <c r="C11232" s="0" t="str">
        <f aca="false">IF($A11232="","",INDEX(CARTAO_COMPRAS!$D:$D,INT((ROW()-2)/20)+2))</f>
        <v/>
      </c>
      <c r="D11232" s="0" t="str">
        <f aca="false">IF($A11232="","",INDEX(CARTAO_COMPRAS!$E:$E,INT((ROW()-2)/20)+2))</f>
        <v/>
      </c>
      <c r="E11232" s="0" t="str">
        <f aca="false">IF($A11232="","",INDEX(CARTAO_COMPRAS!$H:$H,INT((ROW()-2)/20)+2)+MOD(ROW()-2,20))</f>
        <v/>
      </c>
      <c r="F11232" s="0" t="str">
        <f aca="false">IF($A11232="","",INDEX(CARTAO_COMPRAS!$G:$G,INT((ROW()-2)/20)+2))</f>
        <v/>
      </c>
      <c r="G11232" s="5" t="str">
        <f aca="false">IF($A11232="","",INDEX(CARTAO_COMPRAS!$I:$I,INT((ROW()-2)/20)+2))</f>
        <v/>
      </c>
      <c r="H11232" s="4" t="str">
        <f aca="false">IF($A11232="","",EDATE(INDEX(CARTAO_COMPRAS!$J:$J,INT((ROW()-2)/20)+2),MOD(ROW()-2,20)))</f>
        <v/>
      </c>
      <c r="I11232" s="4" t="str">
        <f aca="false">IF($H11232="","",$H11232-WEEKDAY($H11232,2)+1)</f>
        <v/>
      </c>
      <c r="J11232" s="4" t="str">
        <f aca="false">IF($I11232="","",$I11232+6)</f>
        <v/>
      </c>
      <c r="K11232" s="6" t="str">
        <f aca="false">IF($H11232="","",DATE(YEAR($H11232),MONTH($H11232),1))</f>
        <v/>
      </c>
      <c r="L11232" s="0" t="str">
        <f aca="false">IF($A11232="","",INDEX(CARTAO_COMPRAS!$K:$K,INT((ROW()-2)/20)+2))</f>
        <v/>
      </c>
      <c r="M11232" s="0" t="str">
        <f aca="false">IF($A11232="","","Compra no cartão")</f>
        <v/>
      </c>
    </row>
    <row r="11233" customFormat="false" ht="13.5" hidden="false" customHeight="false" outlineLevel="0" collapsed="false">
      <c r="A112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3" s="0" t="str">
        <f aca="false">IF($A11233="","",INDEX(CARTAO_COMPRAS!$C:$C,INT((ROW()-2)/20)+2))</f>
        <v/>
      </c>
      <c r="C11233" s="0" t="str">
        <f aca="false">IF($A11233="","",INDEX(CARTAO_COMPRAS!$D:$D,INT((ROW()-2)/20)+2))</f>
        <v/>
      </c>
      <c r="D11233" s="0" t="str">
        <f aca="false">IF($A11233="","",INDEX(CARTAO_COMPRAS!$E:$E,INT((ROW()-2)/20)+2))</f>
        <v/>
      </c>
      <c r="E11233" s="0" t="str">
        <f aca="false">IF($A11233="","",INDEX(CARTAO_COMPRAS!$H:$H,INT((ROW()-2)/20)+2)+MOD(ROW()-2,20))</f>
        <v/>
      </c>
      <c r="F11233" s="0" t="str">
        <f aca="false">IF($A11233="","",INDEX(CARTAO_COMPRAS!$G:$G,INT((ROW()-2)/20)+2))</f>
        <v/>
      </c>
      <c r="G11233" s="5" t="str">
        <f aca="false">IF($A11233="","",INDEX(CARTAO_COMPRAS!$I:$I,INT((ROW()-2)/20)+2))</f>
        <v/>
      </c>
      <c r="H11233" s="4" t="str">
        <f aca="false">IF($A11233="","",EDATE(INDEX(CARTAO_COMPRAS!$J:$J,INT((ROW()-2)/20)+2),MOD(ROW()-2,20)))</f>
        <v/>
      </c>
      <c r="I11233" s="4" t="str">
        <f aca="false">IF($H11233="","",$H11233-WEEKDAY($H11233,2)+1)</f>
        <v/>
      </c>
      <c r="J11233" s="4" t="str">
        <f aca="false">IF($I11233="","",$I11233+6)</f>
        <v/>
      </c>
      <c r="K11233" s="6" t="str">
        <f aca="false">IF($H11233="","",DATE(YEAR($H11233),MONTH($H11233),1))</f>
        <v/>
      </c>
      <c r="L11233" s="0" t="str">
        <f aca="false">IF($A11233="","",INDEX(CARTAO_COMPRAS!$K:$K,INT((ROW()-2)/20)+2))</f>
        <v/>
      </c>
      <c r="M11233" s="0" t="str">
        <f aca="false">IF($A11233="","","Compra no cartão")</f>
        <v/>
      </c>
    </row>
    <row r="11234" customFormat="false" ht="13.5" hidden="false" customHeight="false" outlineLevel="0" collapsed="false">
      <c r="A112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4" s="0" t="str">
        <f aca="false">IF($A11234="","",INDEX(CARTAO_COMPRAS!$C:$C,INT((ROW()-2)/20)+2))</f>
        <v/>
      </c>
      <c r="C11234" s="0" t="str">
        <f aca="false">IF($A11234="","",INDEX(CARTAO_COMPRAS!$D:$D,INT((ROW()-2)/20)+2))</f>
        <v/>
      </c>
      <c r="D11234" s="0" t="str">
        <f aca="false">IF($A11234="","",INDEX(CARTAO_COMPRAS!$E:$E,INT((ROW()-2)/20)+2))</f>
        <v/>
      </c>
      <c r="E11234" s="0" t="str">
        <f aca="false">IF($A11234="","",INDEX(CARTAO_COMPRAS!$H:$H,INT((ROW()-2)/20)+2)+MOD(ROW()-2,20))</f>
        <v/>
      </c>
      <c r="F11234" s="0" t="str">
        <f aca="false">IF($A11234="","",INDEX(CARTAO_COMPRAS!$G:$G,INT((ROW()-2)/20)+2))</f>
        <v/>
      </c>
      <c r="G11234" s="5" t="str">
        <f aca="false">IF($A11234="","",INDEX(CARTAO_COMPRAS!$I:$I,INT((ROW()-2)/20)+2))</f>
        <v/>
      </c>
      <c r="H11234" s="4" t="str">
        <f aca="false">IF($A11234="","",EDATE(INDEX(CARTAO_COMPRAS!$J:$J,INT((ROW()-2)/20)+2),MOD(ROW()-2,20)))</f>
        <v/>
      </c>
      <c r="I11234" s="4" t="str">
        <f aca="false">IF($H11234="","",$H11234-WEEKDAY($H11234,2)+1)</f>
        <v/>
      </c>
      <c r="J11234" s="4" t="str">
        <f aca="false">IF($I11234="","",$I11234+6)</f>
        <v/>
      </c>
      <c r="K11234" s="6" t="str">
        <f aca="false">IF($H11234="","",DATE(YEAR($H11234),MONTH($H11234),1))</f>
        <v/>
      </c>
      <c r="L11234" s="0" t="str">
        <f aca="false">IF($A11234="","",INDEX(CARTAO_COMPRAS!$K:$K,INT((ROW()-2)/20)+2))</f>
        <v/>
      </c>
      <c r="M11234" s="0" t="str">
        <f aca="false">IF($A11234="","","Compra no cartão")</f>
        <v/>
      </c>
    </row>
    <row r="11235" customFormat="false" ht="13.5" hidden="false" customHeight="false" outlineLevel="0" collapsed="false">
      <c r="A112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5" s="0" t="str">
        <f aca="false">IF($A11235="","",INDEX(CARTAO_COMPRAS!$C:$C,INT((ROW()-2)/20)+2))</f>
        <v/>
      </c>
      <c r="C11235" s="0" t="str">
        <f aca="false">IF($A11235="","",INDEX(CARTAO_COMPRAS!$D:$D,INT((ROW()-2)/20)+2))</f>
        <v/>
      </c>
      <c r="D11235" s="0" t="str">
        <f aca="false">IF($A11235="","",INDEX(CARTAO_COMPRAS!$E:$E,INT((ROW()-2)/20)+2))</f>
        <v/>
      </c>
      <c r="E11235" s="0" t="str">
        <f aca="false">IF($A11235="","",INDEX(CARTAO_COMPRAS!$H:$H,INT((ROW()-2)/20)+2)+MOD(ROW()-2,20))</f>
        <v/>
      </c>
      <c r="F11235" s="0" t="str">
        <f aca="false">IF($A11235="","",INDEX(CARTAO_COMPRAS!$G:$G,INT((ROW()-2)/20)+2))</f>
        <v/>
      </c>
      <c r="G11235" s="5" t="str">
        <f aca="false">IF($A11235="","",INDEX(CARTAO_COMPRAS!$I:$I,INT((ROW()-2)/20)+2))</f>
        <v/>
      </c>
      <c r="H11235" s="4" t="str">
        <f aca="false">IF($A11235="","",EDATE(INDEX(CARTAO_COMPRAS!$J:$J,INT((ROW()-2)/20)+2),MOD(ROW()-2,20)))</f>
        <v/>
      </c>
      <c r="I11235" s="4" t="str">
        <f aca="false">IF($H11235="","",$H11235-WEEKDAY($H11235,2)+1)</f>
        <v/>
      </c>
      <c r="J11235" s="4" t="str">
        <f aca="false">IF($I11235="","",$I11235+6)</f>
        <v/>
      </c>
      <c r="K11235" s="6" t="str">
        <f aca="false">IF($H11235="","",DATE(YEAR($H11235),MONTH($H11235),1))</f>
        <v/>
      </c>
      <c r="L11235" s="0" t="str">
        <f aca="false">IF($A11235="","",INDEX(CARTAO_COMPRAS!$K:$K,INT((ROW()-2)/20)+2))</f>
        <v/>
      </c>
      <c r="M11235" s="0" t="str">
        <f aca="false">IF($A11235="","","Compra no cartão")</f>
        <v/>
      </c>
    </row>
    <row r="11236" customFormat="false" ht="13.5" hidden="false" customHeight="false" outlineLevel="0" collapsed="false">
      <c r="A112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6" s="0" t="str">
        <f aca="false">IF($A11236="","",INDEX(CARTAO_COMPRAS!$C:$C,INT((ROW()-2)/20)+2))</f>
        <v/>
      </c>
      <c r="C11236" s="0" t="str">
        <f aca="false">IF($A11236="","",INDEX(CARTAO_COMPRAS!$D:$D,INT((ROW()-2)/20)+2))</f>
        <v/>
      </c>
      <c r="D11236" s="0" t="str">
        <f aca="false">IF($A11236="","",INDEX(CARTAO_COMPRAS!$E:$E,INT((ROW()-2)/20)+2))</f>
        <v/>
      </c>
      <c r="E11236" s="0" t="str">
        <f aca="false">IF($A11236="","",INDEX(CARTAO_COMPRAS!$H:$H,INT((ROW()-2)/20)+2)+MOD(ROW()-2,20))</f>
        <v/>
      </c>
      <c r="F11236" s="0" t="str">
        <f aca="false">IF($A11236="","",INDEX(CARTAO_COMPRAS!$G:$G,INT((ROW()-2)/20)+2))</f>
        <v/>
      </c>
      <c r="G11236" s="5" t="str">
        <f aca="false">IF($A11236="","",INDEX(CARTAO_COMPRAS!$I:$I,INT((ROW()-2)/20)+2))</f>
        <v/>
      </c>
      <c r="H11236" s="4" t="str">
        <f aca="false">IF($A11236="","",EDATE(INDEX(CARTAO_COMPRAS!$J:$J,INT((ROW()-2)/20)+2),MOD(ROW()-2,20)))</f>
        <v/>
      </c>
      <c r="I11236" s="4" t="str">
        <f aca="false">IF($H11236="","",$H11236-WEEKDAY($H11236,2)+1)</f>
        <v/>
      </c>
      <c r="J11236" s="4" t="str">
        <f aca="false">IF($I11236="","",$I11236+6)</f>
        <v/>
      </c>
      <c r="K11236" s="6" t="str">
        <f aca="false">IF($H11236="","",DATE(YEAR($H11236),MONTH($H11236),1))</f>
        <v/>
      </c>
      <c r="L11236" s="0" t="str">
        <f aca="false">IF($A11236="","",INDEX(CARTAO_COMPRAS!$K:$K,INT((ROW()-2)/20)+2))</f>
        <v/>
      </c>
      <c r="M11236" s="0" t="str">
        <f aca="false">IF($A11236="","","Compra no cartão")</f>
        <v/>
      </c>
    </row>
    <row r="11237" customFormat="false" ht="13.5" hidden="false" customHeight="false" outlineLevel="0" collapsed="false">
      <c r="A112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7" s="0" t="str">
        <f aca="false">IF($A11237="","",INDEX(CARTAO_COMPRAS!$C:$C,INT((ROW()-2)/20)+2))</f>
        <v/>
      </c>
      <c r="C11237" s="0" t="str">
        <f aca="false">IF($A11237="","",INDEX(CARTAO_COMPRAS!$D:$D,INT((ROW()-2)/20)+2))</f>
        <v/>
      </c>
      <c r="D11237" s="0" t="str">
        <f aca="false">IF($A11237="","",INDEX(CARTAO_COMPRAS!$E:$E,INT((ROW()-2)/20)+2))</f>
        <v/>
      </c>
      <c r="E11237" s="0" t="str">
        <f aca="false">IF($A11237="","",INDEX(CARTAO_COMPRAS!$H:$H,INT((ROW()-2)/20)+2)+MOD(ROW()-2,20))</f>
        <v/>
      </c>
      <c r="F11237" s="0" t="str">
        <f aca="false">IF($A11237="","",INDEX(CARTAO_COMPRAS!$G:$G,INT((ROW()-2)/20)+2))</f>
        <v/>
      </c>
      <c r="G11237" s="5" t="str">
        <f aca="false">IF($A11237="","",INDEX(CARTAO_COMPRAS!$I:$I,INT((ROW()-2)/20)+2))</f>
        <v/>
      </c>
      <c r="H11237" s="4" t="str">
        <f aca="false">IF($A11237="","",EDATE(INDEX(CARTAO_COMPRAS!$J:$J,INT((ROW()-2)/20)+2),MOD(ROW()-2,20)))</f>
        <v/>
      </c>
      <c r="I11237" s="4" t="str">
        <f aca="false">IF($H11237="","",$H11237-WEEKDAY($H11237,2)+1)</f>
        <v/>
      </c>
      <c r="J11237" s="4" t="str">
        <f aca="false">IF($I11237="","",$I11237+6)</f>
        <v/>
      </c>
      <c r="K11237" s="6" t="str">
        <f aca="false">IF($H11237="","",DATE(YEAR($H11237),MONTH($H11237),1))</f>
        <v/>
      </c>
      <c r="L11237" s="0" t="str">
        <f aca="false">IF($A11237="","",INDEX(CARTAO_COMPRAS!$K:$K,INT((ROW()-2)/20)+2))</f>
        <v/>
      </c>
      <c r="M11237" s="0" t="str">
        <f aca="false">IF($A11237="","","Compra no cartão")</f>
        <v/>
      </c>
    </row>
    <row r="11238" customFormat="false" ht="13.5" hidden="false" customHeight="false" outlineLevel="0" collapsed="false">
      <c r="A112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8" s="0" t="str">
        <f aca="false">IF($A11238="","",INDEX(CARTAO_COMPRAS!$C:$C,INT((ROW()-2)/20)+2))</f>
        <v/>
      </c>
      <c r="C11238" s="0" t="str">
        <f aca="false">IF($A11238="","",INDEX(CARTAO_COMPRAS!$D:$D,INT((ROW()-2)/20)+2))</f>
        <v/>
      </c>
      <c r="D11238" s="0" t="str">
        <f aca="false">IF($A11238="","",INDEX(CARTAO_COMPRAS!$E:$E,INT((ROW()-2)/20)+2))</f>
        <v/>
      </c>
      <c r="E11238" s="0" t="str">
        <f aca="false">IF($A11238="","",INDEX(CARTAO_COMPRAS!$H:$H,INT((ROW()-2)/20)+2)+MOD(ROW()-2,20))</f>
        <v/>
      </c>
      <c r="F11238" s="0" t="str">
        <f aca="false">IF($A11238="","",INDEX(CARTAO_COMPRAS!$G:$G,INT((ROW()-2)/20)+2))</f>
        <v/>
      </c>
      <c r="G11238" s="5" t="str">
        <f aca="false">IF($A11238="","",INDEX(CARTAO_COMPRAS!$I:$I,INT((ROW()-2)/20)+2))</f>
        <v/>
      </c>
      <c r="H11238" s="4" t="str">
        <f aca="false">IF($A11238="","",EDATE(INDEX(CARTAO_COMPRAS!$J:$J,INT((ROW()-2)/20)+2),MOD(ROW()-2,20)))</f>
        <v/>
      </c>
      <c r="I11238" s="4" t="str">
        <f aca="false">IF($H11238="","",$H11238-WEEKDAY($H11238,2)+1)</f>
        <v/>
      </c>
      <c r="J11238" s="4" t="str">
        <f aca="false">IF($I11238="","",$I11238+6)</f>
        <v/>
      </c>
      <c r="K11238" s="6" t="str">
        <f aca="false">IF($H11238="","",DATE(YEAR($H11238),MONTH($H11238),1))</f>
        <v/>
      </c>
      <c r="L11238" s="0" t="str">
        <f aca="false">IF($A11238="","",INDEX(CARTAO_COMPRAS!$K:$K,INT((ROW()-2)/20)+2))</f>
        <v/>
      </c>
      <c r="M11238" s="0" t="str">
        <f aca="false">IF($A11238="","","Compra no cartão")</f>
        <v/>
      </c>
    </row>
    <row r="11239" customFormat="false" ht="13.5" hidden="false" customHeight="false" outlineLevel="0" collapsed="false">
      <c r="A112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39" s="0" t="str">
        <f aca="false">IF($A11239="","",INDEX(CARTAO_COMPRAS!$C:$C,INT((ROW()-2)/20)+2))</f>
        <v/>
      </c>
      <c r="C11239" s="0" t="str">
        <f aca="false">IF($A11239="","",INDEX(CARTAO_COMPRAS!$D:$D,INT((ROW()-2)/20)+2))</f>
        <v/>
      </c>
      <c r="D11239" s="0" t="str">
        <f aca="false">IF($A11239="","",INDEX(CARTAO_COMPRAS!$E:$E,INT((ROW()-2)/20)+2))</f>
        <v/>
      </c>
      <c r="E11239" s="0" t="str">
        <f aca="false">IF($A11239="","",INDEX(CARTAO_COMPRAS!$H:$H,INT((ROW()-2)/20)+2)+MOD(ROW()-2,20))</f>
        <v/>
      </c>
      <c r="F11239" s="0" t="str">
        <f aca="false">IF($A11239="","",INDEX(CARTAO_COMPRAS!$G:$G,INT((ROW()-2)/20)+2))</f>
        <v/>
      </c>
      <c r="G11239" s="5" t="str">
        <f aca="false">IF($A11239="","",INDEX(CARTAO_COMPRAS!$I:$I,INT((ROW()-2)/20)+2))</f>
        <v/>
      </c>
      <c r="H11239" s="4" t="str">
        <f aca="false">IF($A11239="","",EDATE(INDEX(CARTAO_COMPRAS!$J:$J,INT((ROW()-2)/20)+2),MOD(ROW()-2,20)))</f>
        <v/>
      </c>
      <c r="I11239" s="4" t="str">
        <f aca="false">IF($H11239="","",$H11239-WEEKDAY($H11239,2)+1)</f>
        <v/>
      </c>
      <c r="J11239" s="4" t="str">
        <f aca="false">IF($I11239="","",$I11239+6)</f>
        <v/>
      </c>
      <c r="K11239" s="6" t="str">
        <f aca="false">IF($H11239="","",DATE(YEAR($H11239),MONTH($H11239),1))</f>
        <v/>
      </c>
      <c r="L11239" s="0" t="str">
        <f aca="false">IF($A11239="","",INDEX(CARTAO_COMPRAS!$K:$K,INT((ROW()-2)/20)+2))</f>
        <v/>
      </c>
      <c r="M11239" s="0" t="str">
        <f aca="false">IF($A11239="","","Compra no cartão")</f>
        <v/>
      </c>
    </row>
    <row r="11240" customFormat="false" ht="13.5" hidden="false" customHeight="false" outlineLevel="0" collapsed="false">
      <c r="A112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0" s="0" t="str">
        <f aca="false">IF($A11240="","",INDEX(CARTAO_COMPRAS!$C:$C,INT((ROW()-2)/20)+2))</f>
        <v/>
      </c>
      <c r="C11240" s="0" t="str">
        <f aca="false">IF($A11240="","",INDEX(CARTAO_COMPRAS!$D:$D,INT((ROW()-2)/20)+2))</f>
        <v/>
      </c>
      <c r="D11240" s="0" t="str">
        <f aca="false">IF($A11240="","",INDEX(CARTAO_COMPRAS!$E:$E,INT((ROW()-2)/20)+2))</f>
        <v/>
      </c>
      <c r="E11240" s="0" t="str">
        <f aca="false">IF($A11240="","",INDEX(CARTAO_COMPRAS!$H:$H,INT((ROW()-2)/20)+2)+MOD(ROW()-2,20))</f>
        <v/>
      </c>
      <c r="F11240" s="0" t="str">
        <f aca="false">IF($A11240="","",INDEX(CARTAO_COMPRAS!$G:$G,INT((ROW()-2)/20)+2))</f>
        <v/>
      </c>
      <c r="G11240" s="5" t="str">
        <f aca="false">IF($A11240="","",INDEX(CARTAO_COMPRAS!$I:$I,INT((ROW()-2)/20)+2))</f>
        <v/>
      </c>
      <c r="H11240" s="4" t="str">
        <f aca="false">IF($A11240="","",EDATE(INDEX(CARTAO_COMPRAS!$J:$J,INT((ROW()-2)/20)+2),MOD(ROW()-2,20)))</f>
        <v/>
      </c>
      <c r="I11240" s="4" t="str">
        <f aca="false">IF($H11240="","",$H11240-WEEKDAY($H11240,2)+1)</f>
        <v/>
      </c>
      <c r="J11240" s="4" t="str">
        <f aca="false">IF($I11240="","",$I11240+6)</f>
        <v/>
      </c>
      <c r="K11240" s="6" t="str">
        <f aca="false">IF($H11240="","",DATE(YEAR($H11240),MONTH($H11240),1))</f>
        <v/>
      </c>
      <c r="L11240" s="0" t="str">
        <f aca="false">IF($A11240="","",INDEX(CARTAO_COMPRAS!$K:$K,INT((ROW()-2)/20)+2))</f>
        <v/>
      </c>
      <c r="M11240" s="0" t="str">
        <f aca="false">IF($A11240="","","Compra no cartão")</f>
        <v/>
      </c>
    </row>
    <row r="11241" customFormat="false" ht="13.5" hidden="false" customHeight="false" outlineLevel="0" collapsed="false">
      <c r="A112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1" s="0" t="str">
        <f aca="false">IF($A11241="","",INDEX(CARTAO_COMPRAS!$C:$C,INT((ROW()-2)/20)+2))</f>
        <v/>
      </c>
      <c r="C11241" s="0" t="str">
        <f aca="false">IF($A11241="","",INDEX(CARTAO_COMPRAS!$D:$D,INT((ROW()-2)/20)+2))</f>
        <v/>
      </c>
      <c r="D11241" s="0" t="str">
        <f aca="false">IF($A11241="","",INDEX(CARTAO_COMPRAS!$E:$E,INT((ROW()-2)/20)+2))</f>
        <v/>
      </c>
      <c r="E11241" s="0" t="str">
        <f aca="false">IF($A11241="","",INDEX(CARTAO_COMPRAS!$H:$H,INT((ROW()-2)/20)+2)+MOD(ROW()-2,20))</f>
        <v/>
      </c>
      <c r="F11241" s="0" t="str">
        <f aca="false">IF($A11241="","",INDEX(CARTAO_COMPRAS!$G:$G,INT((ROW()-2)/20)+2))</f>
        <v/>
      </c>
      <c r="G11241" s="5" t="str">
        <f aca="false">IF($A11241="","",INDEX(CARTAO_COMPRAS!$I:$I,INT((ROW()-2)/20)+2))</f>
        <v/>
      </c>
      <c r="H11241" s="4" t="str">
        <f aca="false">IF($A11241="","",EDATE(INDEX(CARTAO_COMPRAS!$J:$J,INT((ROW()-2)/20)+2),MOD(ROW()-2,20)))</f>
        <v/>
      </c>
      <c r="I11241" s="4" t="str">
        <f aca="false">IF($H11241="","",$H11241-WEEKDAY($H11241,2)+1)</f>
        <v/>
      </c>
      <c r="J11241" s="4" t="str">
        <f aca="false">IF($I11241="","",$I11241+6)</f>
        <v/>
      </c>
      <c r="K11241" s="6" t="str">
        <f aca="false">IF($H11241="","",DATE(YEAR($H11241),MONTH($H11241),1))</f>
        <v/>
      </c>
      <c r="L11241" s="0" t="str">
        <f aca="false">IF($A11241="","",INDEX(CARTAO_COMPRAS!$K:$K,INT((ROW()-2)/20)+2))</f>
        <v/>
      </c>
      <c r="M11241" s="0" t="str">
        <f aca="false">IF($A11241="","","Compra no cartão")</f>
        <v/>
      </c>
    </row>
    <row r="11242" customFormat="false" ht="13.5" hidden="false" customHeight="false" outlineLevel="0" collapsed="false">
      <c r="A112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2" s="0" t="str">
        <f aca="false">IF($A11242="","",INDEX(CARTAO_COMPRAS!$C:$C,INT((ROW()-2)/20)+2))</f>
        <v/>
      </c>
      <c r="C11242" s="0" t="str">
        <f aca="false">IF($A11242="","",INDEX(CARTAO_COMPRAS!$D:$D,INT((ROW()-2)/20)+2))</f>
        <v/>
      </c>
      <c r="D11242" s="0" t="str">
        <f aca="false">IF($A11242="","",INDEX(CARTAO_COMPRAS!$E:$E,INT((ROW()-2)/20)+2))</f>
        <v/>
      </c>
      <c r="E11242" s="0" t="str">
        <f aca="false">IF($A11242="","",INDEX(CARTAO_COMPRAS!$H:$H,INT((ROW()-2)/20)+2)+MOD(ROW()-2,20))</f>
        <v/>
      </c>
      <c r="F11242" s="0" t="str">
        <f aca="false">IF($A11242="","",INDEX(CARTAO_COMPRAS!$G:$G,INT((ROW()-2)/20)+2))</f>
        <v/>
      </c>
      <c r="G11242" s="5" t="str">
        <f aca="false">IF($A11242="","",INDEX(CARTAO_COMPRAS!$I:$I,INT((ROW()-2)/20)+2))</f>
        <v/>
      </c>
      <c r="H11242" s="4" t="str">
        <f aca="false">IF($A11242="","",EDATE(INDEX(CARTAO_COMPRAS!$J:$J,INT((ROW()-2)/20)+2),MOD(ROW()-2,20)))</f>
        <v/>
      </c>
      <c r="I11242" s="4" t="str">
        <f aca="false">IF($H11242="","",$H11242-WEEKDAY($H11242,2)+1)</f>
        <v/>
      </c>
      <c r="J11242" s="4" t="str">
        <f aca="false">IF($I11242="","",$I11242+6)</f>
        <v/>
      </c>
      <c r="K11242" s="6" t="str">
        <f aca="false">IF($H11242="","",DATE(YEAR($H11242),MONTH($H11242),1))</f>
        <v/>
      </c>
      <c r="L11242" s="0" t="str">
        <f aca="false">IF($A11242="","",INDEX(CARTAO_COMPRAS!$K:$K,INT((ROW()-2)/20)+2))</f>
        <v/>
      </c>
      <c r="M11242" s="0" t="str">
        <f aca="false">IF($A11242="","","Compra no cartão")</f>
        <v/>
      </c>
    </row>
    <row r="11243" customFormat="false" ht="13.5" hidden="false" customHeight="false" outlineLevel="0" collapsed="false">
      <c r="A112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3" s="0" t="str">
        <f aca="false">IF($A11243="","",INDEX(CARTAO_COMPRAS!$C:$C,INT((ROW()-2)/20)+2))</f>
        <v/>
      </c>
      <c r="C11243" s="0" t="str">
        <f aca="false">IF($A11243="","",INDEX(CARTAO_COMPRAS!$D:$D,INT((ROW()-2)/20)+2))</f>
        <v/>
      </c>
      <c r="D11243" s="0" t="str">
        <f aca="false">IF($A11243="","",INDEX(CARTAO_COMPRAS!$E:$E,INT((ROW()-2)/20)+2))</f>
        <v/>
      </c>
      <c r="E11243" s="0" t="str">
        <f aca="false">IF($A11243="","",INDEX(CARTAO_COMPRAS!$H:$H,INT((ROW()-2)/20)+2)+MOD(ROW()-2,20))</f>
        <v/>
      </c>
      <c r="F11243" s="0" t="str">
        <f aca="false">IF($A11243="","",INDEX(CARTAO_COMPRAS!$G:$G,INT((ROW()-2)/20)+2))</f>
        <v/>
      </c>
      <c r="G11243" s="5" t="str">
        <f aca="false">IF($A11243="","",INDEX(CARTAO_COMPRAS!$I:$I,INT((ROW()-2)/20)+2))</f>
        <v/>
      </c>
      <c r="H11243" s="4" t="str">
        <f aca="false">IF($A11243="","",EDATE(INDEX(CARTAO_COMPRAS!$J:$J,INT((ROW()-2)/20)+2),MOD(ROW()-2,20)))</f>
        <v/>
      </c>
      <c r="I11243" s="4" t="str">
        <f aca="false">IF($H11243="","",$H11243-WEEKDAY($H11243,2)+1)</f>
        <v/>
      </c>
      <c r="J11243" s="4" t="str">
        <f aca="false">IF($I11243="","",$I11243+6)</f>
        <v/>
      </c>
      <c r="K11243" s="6" t="str">
        <f aca="false">IF($H11243="","",DATE(YEAR($H11243),MONTH($H11243),1))</f>
        <v/>
      </c>
      <c r="L11243" s="0" t="str">
        <f aca="false">IF($A11243="","",INDEX(CARTAO_COMPRAS!$K:$K,INT((ROW()-2)/20)+2))</f>
        <v/>
      </c>
      <c r="M11243" s="0" t="str">
        <f aca="false">IF($A11243="","","Compra no cartão")</f>
        <v/>
      </c>
    </row>
    <row r="11244" customFormat="false" ht="13.5" hidden="false" customHeight="false" outlineLevel="0" collapsed="false">
      <c r="A112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4" s="0" t="str">
        <f aca="false">IF($A11244="","",INDEX(CARTAO_COMPRAS!$C:$C,INT((ROW()-2)/20)+2))</f>
        <v/>
      </c>
      <c r="C11244" s="0" t="str">
        <f aca="false">IF($A11244="","",INDEX(CARTAO_COMPRAS!$D:$D,INT((ROW()-2)/20)+2))</f>
        <v/>
      </c>
      <c r="D11244" s="0" t="str">
        <f aca="false">IF($A11244="","",INDEX(CARTAO_COMPRAS!$E:$E,INT((ROW()-2)/20)+2))</f>
        <v/>
      </c>
      <c r="E11244" s="0" t="str">
        <f aca="false">IF($A11244="","",INDEX(CARTAO_COMPRAS!$H:$H,INT((ROW()-2)/20)+2)+MOD(ROW()-2,20))</f>
        <v/>
      </c>
      <c r="F11244" s="0" t="str">
        <f aca="false">IF($A11244="","",INDEX(CARTAO_COMPRAS!$G:$G,INT((ROW()-2)/20)+2))</f>
        <v/>
      </c>
      <c r="G11244" s="5" t="str">
        <f aca="false">IF($A11244="","",INDEX(CARTAO_COMPRAS!$I:$I,INT((ROW()-2)/20)+2))</f>
        <v/>
      </c>
      <c r="H11244" s="4" t="str">
        <f aca="false">IF($A11244="","",EDATE(INDEX(CARTAO_COMPRAS!$J:$J,INT((ROW()-2)/20)+2),MOD(ROW()-2,20)))</f>
        <v/>
      </c>
      <c r="I11244" s="4" t="str">
        <f aca="false">IF($H11244="","",$H11244-WEEKDAY($H11244,2)+1)</f>
        <v/>
      </c>
      <c r="J11244" s="4" t="str">
        <f aca="false">IF($I11244="","",$I11244+6)</f>
        <v/>
      </c>
      <c r="K11244" s="6" t="str">
        <f aca="false">IF($H11244="","",DATE(YEAR($H11244),MONTH($H11244),1))</f>
        <v/>
      </c>
      <c r="L11244" s="0" t="str">
        <f aca="false">IF($A11244="","",INDEX(CARTAO_COMPRAS!$K:$K,INT((ROW()-2)/20)+2))</f>
        <v/>
      </c>
      <c r="M11244" s="0" t="str">
        <f aca="false">IF($A11244="","","Compra no cartão")</f>
        <v/>
      </c>
    </row>
    <row r="11245" customFormat="false" ht="13.5" hidden="false" customHeight="false" outlineLevel="0" collapsed="false">
      <c r="A112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5" s="0" t="str">
        <f aca="false">IF($A11245="","",INDEX(CARTAO_COMPRAS!$C:$C,INT((ROW()-2)/20)+2))</f>
        <v/>
      </c>
      <c r="C11245" s="0" t="str">
        <f aca="false">IF($A11245="","",INDEX(CARTAO_COMPRAS!$D:$D,INT((ROW()-2)/20)+2))</f>
        <v/>
      </c>
      <c r="D11245" s="0" t="str">
        <f aca="false">IF($A11245="","",INDEX(CARTAO_COMPRAS!$E:$E,INT((ROW()-2)/20)+2))</f>
        <v/>
      </c>
      <c r="E11245" s="0" t="str">
        <f aca="false">IF($A11245="","",INDEX(CARTAO_COMPRAS!$H:$H,INT((ROW()-2)/20)+2)+MOD(ROW()-2,20))</f>
        <v/>
      </c>
      <c r="F11245" s="0" t="str">
        <f aca="false">IF($A11245="","",INDEX(CARTAO_COMPRAS!$G:$G,INT((ROW()-2)/20)+2))</f>
        <v/>
      </c>
      <c r="G11245" s="5" t="str">
        <f aca="false">IF($A11245="","",INDEX(CARTAO_COMPRAS!$I:$I,INT((ROW()-2)/20)+2))</f>
        <v/>
      </c>
      <c r="H11245" s="4" t="str">
        <f aca="false">IF($A11245="","",EDATE(INDEX(CARTAO_COMPRAS!$J:$J,INT((ROW()-2)/20)+2),MOD(ROW()-2,20)))</f>
        <v/>
      </c>
      <c r="I11245" s="4" t="str">
        <f aca="false">IF($H11245="","",$H11245-WEEKDAY($H11245,2)+1)</f>
        <v/>
      </c>
      <c r="J11245" s="4" t="str">
        <f aca="false">IF($I11245="","",$I11245+6)</f>
        <v/>
      </c>
      <c r="K11245" s="6" t="str">
        <f aca="false">IF($H11245="","",DATE(YEAR($H11245),MONTH($H11245),1))</f>
        <v/>
      </c>
      <c r="L11245" s="0" t="str">
        <f aca="false">IF($A11245="","",INDEX(CARTAO_COMPRAS!$K:$K,INT((ROW()-2)/20)+2))</f>
        <v/>
      </c>
      <c r="M11245" s="0" t="str">
        <f aca="false">IF($A11245="","","Compra no cartão")</f>
        <v/>
      </c>
    </row>
    <row r="11246" customFormat="false" ht="13.5" hidden="false" customHeight="false" outlineLevel="0" collapsed="false">
      <c r="A112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6" s="0" t="str">
        <f aca="false">IF($A11246="","",INDEX(CARTAO_COMPRAS!$C:$C,INT((ROW()-2)/20)+2))</f>
        <v/>
      </c>
      <c r="C11246" s="0" t="str">
        <f aca="false">IF($A11246="","",INDEX(CARTAO_COMPRAS!$D:$D,INT((ROW()-2)/20)+2))</f>
        <v/>
      </c>
      <c r="D11246" s="0" t="str">
        <f aca="false">IF($A11246="","",INDEX(CARTAO_COMPRAS!$E:$E,INT((ROW()-2)/20)+2))</f>
        <v/>
      </c>
      <c r="E11246" s="0" t="str">
        <f aca="false">IF($A11246="","",INDEX(CARTAO_COMPRAS!$H:$H,INT((ROW()-2)/20)+2)+MOD(ROW()-2,20))</f>
        <v/>
      </c>
      <c r="F11246" s="0" t="str">
        <f aca="false">IF($A11246="","",INDEX(CARTAO_COMPRAS!$G:$G,INT((ROW()-2)/20)+2))</f>
        <v/>
      </c>
      <c r="G11246" s="5" t="str">
        <f aca="false">IF($A11246="","",INDEX(CARTAO_COMPRAS!$I:$I,INT((ROW()-2)/20)+2))</f>
        <v/>
      </c>
      <c r="H11246" s="4" t="str">
        <f aca="false">IF($A11246="","",EDATE(INDEX(CARTAO_COMPRAS!$J:$J,INT((ROW()-2)/20)+2),MOD(ROW()-2,20)))</f>
        <v/>
      </c>
      <c r="I11246" s="4" t="str">
        <f aca="false">IF($H11246="","",$H11246-WEEKDAY($H11246,2)+1)</f>
        <v/>
      </c>
      <c r="J11246" s="4" t="str">
        <f aca="false">IF($I11246="","",$I11246+6)</f>
        <v/>
      </c>
      <c r="K11246" s="6" t="str">
        <f aca="false">IF($H11246="","",DATE(YEAR($H11246),MONTH($H11246),1))</f>
        <v/>
      </c>
      <c r="L11246" s="0" t="str">
        <f aca="false">IF($A11246="","",INDEX(CARTAO_COMPRAS!$K:$K,INT((ROW()-2)/20)+2))</f>
        <v/>
      </c>
      <c r="M11246" s="0" t="str">
        <f aca="false">IF($A11246="","","Compra no cartão")</f>
        <v/>
      </c>
    </row>
    <row r="11247" customFormat="false" ht="13.5" hidden="false" customHeight="false" outlineLevel="0" collapsed="false">
      <c r="A112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7" s="0" t="str">
        <f aca="false">IF($A11247="","",INDEX(CARTAO_COMPRAS!$C:$C,INT((ROW()-2)/20)+2))</f>
        <v/>
      </c>
      <c r="C11247" s="0" t="str">
        <f aca="false">IF($A11247="","",INDEX(CARTAO_COMPRAS!$D:$D,INT((ROW()-2)/20)+2))</f>
        <v/>
      </c>
      <c r="D11247" s="0" t="str">
        <f aca="false">IF($A11247="","",INDEX(CARTAO_COMPRAS!$E:$E,INT((ROW()-2)/20)+2))</f>
        <v/>
      </c>
      <c r="E11247" s="0" t="str">
        <f aca="false">IF($A11247="","",INDEX(CARTAO_COMPRAS!$H:$H,INT((ROW()-2)/20)+2)+MOD(ROW()-2,20))</f>
        <v/>
      </c>
      <c r="F11247" s="0" t="str">
        <f aca="false">IF($A11247="","",INDEX(CARTAO_COMPRAS!$G:$G,INT((ROW()-2)/20)+2))</f>
        <v/>
      </c>
      <c r="G11247" s="5" t="str">
        <f aca="false">IF($A11247="","",INDEX(CARTAO_COMPRAS!$I:$I,INT((ROW()-2)/20)+2))</f>
        <v/>
      </c>
      <c r="H11247" s="4" t="str">
        <f aca="false">IF($A11247="","",EDATE(INDEX(CARTAO_COMPRAS!$J:$J,INT((ROW()-2)/20)+2),MOD(ROW()-2,20)))</f>
        <v/>
      </c>
      <c r="I11247" s="4" t="str">
        <f aca="false">IF($H11247="","",$H11247-WEEKDAY($H11247,2)+1)</f>
        <v/>
      </c>
      <c r="J11247" s="4" t="str">
        <f aca="false">IF($I11247="","",$I11247+6)</f>
        <v/>
      </c>
      <c r="K11247" s="6" t="str">
        <f aca="false">IF($H11247="","",DATE(YEAR($H11247),MONTH($H11247),1))</f>
        <v/>
      </c>
      <c r="L11247" s="0" t="str">
        <f aca="false">IF($A11247="","",INDEX(CARTAO_COMPRAS!$K:$K,INT((ROW()-2)/20)+2))</f>
        <v/>
      </c>
      <c r="M11247" s="0" t="str">
        <f aca="false">IF($A11247="","","Compra no cartão")</f>
        <v/>
      </c>
    </row>
    <row r="11248" customFormat="false" ht="13.5" hidden="false" customHeight="false" outlineLevel="0" collapsed="false">
      <c r="A112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8" s="0" t="str">
        <f aca="false">IF($A11248="","",INDEX(CARTAO_COMPRAS!$C:$C,INT((ROW()-2)/20)+2))</f>
        <v/>
      </c>
      <c r="C11248" s="0" t="str">
        <f aca="false">IF($A11248="","",INDEX(CARTAO_COMPRAS!$D:$D,INT((ROW()-2)/20)+2))</f>
        <v/>
      </c>
      <c r="D11248" s="0" t="str">
        <f aca="false">IF($A11248="","",INDEX(CARTAO_COMPRAS!$E:$E,INT((ROW()-2)/20)+2))</f>
        <v/>
      </c>
      <c r="E11248" s="0" t="str">
        <f aca="false">IF($A11248="","",INDEX(CARTAO_COMPRAS!$H:$H,INT((ROW()-2)/20)+2)+MOD(ROW()-2,20))</f>
        <v/>
      </c>
      <c r="F11248" s="0" t="str">
        <f aca="false">IF($A11248="","",INDEX(CARTAO_COMPRAS!$G:$G,INT((ROW()-2)/20)+2))</f>
        <v/>
      </c>
      <c r="G11248" s="5" t="str">
        <f aca="false">IF($A11248="","",INDEX(CARTAO_COMPRAS!$I:$I,INT((ROW()-2)/20)+2))</f>
        <v/>
      </c>
      <c r="H11248" s="4" t="str">
        <f aca="false">IF($A11248="","",EDATE(INDEX(CARTAO_COMPRAS!$J:$J,INT((ROW()-2)/20)+2),MOD(ROW()-2,20)))</f>
        <v/>
      </c>
      <c r="I11248" s="4" t="str">
        <f aca="false">IF($H11248="","",$H11248-WEEKDAY($H11248,2)+1)</f>
        <v/>
      </c>
      <c r="J11248" s="4" t="str">
        <f aca="false">IF($I11248="","",$I11248+6)</f>
        <v/>
      </c>
      <c r="K11248" s="6" t="str">
        <f aca="false">IF($H11248="","",DATE(YEAR($H11248),MONTH($H11248),1))</f>
        <v/>
      </c>
      <c r="L11248" s="0" t="str">
        <f aca="false">IF($A11248="","",INDEX(CARTAO_COMPRAS!$K:$K,INT((ROW()-2)/20)+2))</f>
        <v/>
      </c>
      <c r="M11248" s="0" t="str">
        <f aca="false">IF($A11248="","","Compra no cartão")</f>
        <v/>
      </c>
    </row>
    <row r="11249" customFormat="false" ht="13.5" hidden="false" customHeight="false" outlineLevel="0" collapsed="false">
      <c r="A112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49" s="0" t="str">
        <f aca="false">IF($A11249="","",INDEX(CARTAO_COMPRAS!$C:$C,INT((ROW()-2)/20)+2))</f>
        <v/>
      </c>
      <c r="C11249" s="0" t="str">
        <f aca="false">IF($A11249="","",INDEX(CARTAO_COMPRAS!$D:$D,INT((ROW()-2)/20)+2))</f>
        <v/>
      </c>
      <c r="D11249" s="0" t="str">
        <f aca="false">IF($A11249="","",INDEX(CARTAO_COMPRAS!$E:$E,INT((ROW()-2)/20)+2))</f>
        <v/>
      </c>
      <c r="E11249" s="0" t="str">
        <f aca="false">IF($A11249="","",INDEX(CARTAO_COMPRAS!$H:$H,INT((ROW()-2)/20)+2)+MOD(ROW()-2,20))</f>
        <v/>
      </c>
      <c r="F11249" s="0" t="str">
        <f aca="false">IF($A11249="","",INDEX(CARTAO_COMPRAS!$G:$G,INT((ROW()-2)/20)+2))</f>
        <v/>
      </c>
      <c r="G11249" s="5" t="str">
        <f aca="false">IF($A11249="","",INDEX(CARTAO_COMPRAS!$I:$I,INT((ROW()-2)/20)+2))</f>
        <v/>
      </c>
      <c r="H11249" s="4" t="str">
        <f aca="false">IF($A11249="","",EDATE(INDEX(CARTAO_COMPRAS!$J:$J,INT((ROW()-2)/20)+2),MOD(ROW()-2,20)))</f>
        <v/>
      </c>
      <c r="I11249" s="4" t="str">
        <f aca="false">IF($H11249="","",$H11249-WEEKDAY($H11249,2)+1)</f>
        <v/>
      </c>
      <c r="J11249" s="4" t="str">
        <f aca="false">IF($I11249="","",$I11249+6)</f>
        <v/>
      </c>
      <c r="K11249" s="6" t="str">
        <f aca="false">IF($H11249="","",DATE(YEAR($H11249),MONTH($H11249),1))</f>
        <v/>
      </c>
      <c r="L11249" s="0" t="str">
        <f aca="false">IF($A11249="","",INDEX(CARTAO_COMPRAS!$K:$K,INT((ROW()-2)/20)+2))</f>
        <v/>
      </c>
      <c r="M11249" s="0" t="str">
        <f aca="false">IF($A11249="","","Compra no cartão")</f>
        <v/>
      </c>
    </row>
    <row r="11250" customFormat="false" ht="13.5" hidden="false" customHeight="false" outlineLevel="0" collapsed="false">
      <c r="A112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0" s="0" t="str">
        <f aca="false">IF($A11250="","",INDEX(CARTAO_COMPRAS!$C:$C,INT((ROW()-2)/20)+2))</f>
        <v/>
      </c>
      <c r="C11250" s="0" t="str">
        <f aca="false">IF($A11250="","",INDEX(CARTAO_COMPRAS!$D:$D,INT((ROW()-2)/20)+2))</f>
        <v/>
      </c>
      <c r="D11250" s="0" t="str">
        <f aca="false">IF($A11250="","",INDEX(CARTAO_COMPRAS!$E:$E,INT((ROW()-2)/20)+2))</f>
        <v/>
      </c>
      <c r="E11250" s="0" t="str">
        <f aca="false">IF($A11250="","",INDEX(CARTAO_COMPRAS!$H:$H,INT((ROW()-2)/20)+2)+MOD(ROW()-2,20))</f>
        <v/>
      </c>
      <c r="F11250" s="0" t="str">
        <f aca="false">IF($A11250="","",INDEX(CARTAO_COMPRAS!$G:$G,INT((ROW()-2)/20)+2))</f>
        <v/>
      </c>
      <c r="G11250" s="5" t="str">
        <f aca="false">IF($A11250="","",INDEX(CARTAO_COMPRAS!$I:$I,INT((ROW()-2)/20)+2))</f>
        <v/>
      </c>
      <c r="H11250" s="4" t="str">
        <f aca="false">IF($A11250="","",EDATE(INDEX(CARTAO_COMPRAS!$J:$J,INT((ROW()-2)/20)+2),MOD(ROW()-2,20)))</f>
        <v/>
      </c>
      <c r="I11250" s="4" t="str">
        <f aca="false">IF($H11250="","",$H11250-WEEKDAY($H11250,2)+1)</f>
        <v/>
      </c>
      <c r="J11250" s="4" t="str">
        <f aca="false">IF($I11250="","",$I11250+6)</f>
        <v/>
      </c>
      <c r="K11250" s="6" t="str">
        <f aca="false">IF($H11250="","",DATE(YEAR($H11250),MONTH($H11250),1))</f>
        <v/>
      </c>
      <c r="L11250" s="0" t="str">
        <f aca="false">IF($A11250="","",INDEX(CARTAO_COMPRAS!$K:$K,INT((ROW()-2)/20)+2))</f>
        <v/>
      </c>
      <c r="M11250" s="0" t="str">
        <f aca="false">IF($A11250="","","Compra no cartão")</f>
        <v/>
      </c>
    </row>
    <row r="11251" customFormat="false" ht="13.5" hidden="false" customHeight="false" outlineLevel="0" collapsed="false">
      <c r="A112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1" s="0" t="str">
        <f aca="false">IF($A11251="","",INDEX(CARTAO_COMPRAS!$C:$C,INT((ROW()-2)/20)+2))</f>
        <v/>
      </c>
      <c r="C11251" s="0" t="str">
        <f aca="false">IF($A11251="","",INDEX(CARTAO_COMPRAS!$D:$D,INT((ROW()-2)/20)+2))</f>
        <v/>
      </c>
      <c r="D11251" s="0" t="str">
        <f aca="false">IF($A11251="","",INDEX(CARTAO_COMPRAS!$E:$E,INT((ROW()-2)/20)+2))</f>
        <v/>
      </c>
      <c r="E11251" s="0" t="str">
        <f aca="false">IF($A11251="","",INDEX(CARTAO_COMPRAS!$H:$H,INT((ROW()-2)/20)+2)+MOD(ROW()-2,20))</f>
        <v/>
      </c>
      <c r="F11251" s="0" t="str">
        <f aca="false">IF($A11251="","",INDEX(CARTAO_COMPRAS!$G:$G,INT((ROW()-2)/20)+2))</f>
        <v/>
      </c>
      <c r="G11251" s="5" t="str">
        <f aca="false">IF($A11251="","",INDEX(CARTAO_COMPRAS!$I:$I,INT((ROW()-2)/20)+2))</f>
        <v/>
      </c>
      <c r="H11251" s="4" t="str">
        <f aca="false">IF($A11251="","",EDATE(INDEX(CARTAO_COMPRAS!$J:$J,INT((ROW()-2)/20)+2),MOD(ROW()-2,20)))</f>
        <v/>
      </c>
      <c r="I11251" s="4" t="str">
        <f aca="false">IF($H11251="","",$H11251-WEEKDAY($H11251,2)+1)</f>
        <v/>
      </c>
      <c r="J11251" s="4" t="str">
        <f aca="false">IF($I11251="","",$I11251+6)</f>
        <v/>
      </c>
      <c r="K11251" s="6" t="str">
        <f aca="false">IF($H11251="","",DATE(YEAR($H11251),MONTH($H11251),1))</f>
        <v/>
      </c>
      <c r="L11251" s="0" t="str">
        <f aca="false">IF($A11251="","",INDEX(CARTAO_COMPRAS!$K:$K,INT((ROW()-2)/20)+2))</f>
        <v/>
      </c>
      <c r="M11251" s="0" t="str">
        <f aca="false">IF($A11251="","","Compra no cartão")</f>
        <v/>
      </c>
    </row>
    <row r="11252" customFormat="false" ht="13.5" hidden="false" customHeight="false" outlineLevel="0" collapsed="false">
      <c r="A112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2" s="0" t="str">
        <f aca="false">IF($A11252="","",INDEX(CARTAO_COMPRAS!$C:$C,INT((ROW()-2)/20)+2))</f>
        <v/>
      </c>
      <c r="C11252" s="0" t="str">
        <f aca="false">IF($A11252="","",INDEX(CARTAO_COMPRAS!$D:$D,INT((ROW()-2)/20)+2))</f>
        <v/>
      </c>
      <c r="D11252" s="0" t="str">
        <f aca="false">IF($A11252="","",INDEX(CARTAO_COMPRAS!$E:$E,INT((ROW()-2)/20)+2))</f>
        <v/>
      </c>
      <c r="E11252" s="0" t="str">
        <f aca="false">IF($A11252="","",INDEX(CARTAO_COMPRAS!$H:$H,INT((ROW()-2)/20)+2)+MOD(ROW()-2,20))</f>
        <v/>
      </c>
      <c r="F11252" s="0" t="str">
        <f aca="false">IF($A11252="","",INDEX(CARTAO_COMPRAS!$G:$G,INT((ROW()-2)/20)+2))</f>
        <v/>
      </c>
      <c r="G11252" s="5" t="str">
        <f aca="false">IF($A11252="","",INDEX(CARTAO_COMPRAS!$I:$I,INT((ROW()-2)/20)+2))</f>
        <v/>
      </c>
      <c r="H11252" s="4" t="str">
        <f aca="false">IF($A11252="","",EDATE(INDEX(CARTAO_COMPRAS!$J:$J,INT((ROW()-2)/20)+2),MOD(ROW()-2,20)))</f>
        <v/>
      </c>
      <c r="I11252" s="4" t="str">
        <f aca="false">IF($H11252="","",$H11252-WEEKDAY($H11252,2)+1)</f>
        <v/>
      </c>
      <c r="J11252" s="4" t="str">
        <f aca="false">IF($I11252="","",$I11252+6)</f>
        <v/>
      </c>
      <c r="K11252" s="6" t="str">
        <f aca="false">IF($H11252="","",DATE(YEAR($H11252),MONTH($H11252),1))</f>
        <v/>
      </c>
      <c r="L11252" s="0" t="str">
        <f aca="false">IF($A11252="","",INDEX(CARTAO_COMPRAS!$K:$K,INT((ROW()-2)/20)+2))</f>
        <v/>
      </c>
      <c r="M11252" s="0" t="str">
        <f aca="false">IF($A11252="","","Compra no cartão")</f>
        <v/>
      </c>
    </row>
    <row r="11253" customFormat="false" ht="13.5" hidden="false" customHeight="false" outlineLevel="0" collapsed="false">
      <c r="A112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3" s="0" t="str">
        <f aca="false">IF($A11253="","",INDEX(CARTAO_COMPRAS!$C:$C,INT((ROW()-2)/20)+2))</f>
        <v/>
      </c>
      <c r="C11253" s="0" t="str">
        <f aca="false">IF($A11253="","",INDEX(CARTAO_COMPRAS!$D:$D,INT((ROW()-2)/20)+2))</f>
        <v/>
      </c>
      <c r="D11253" s="0" t="str">
        <f aca="false">IF($A11253="","",INDEX(CARTAO_COMPRAS!$E:$E,INT((ROW()-2)/20)+2))</f>
        <v/>
      </c>
      <c r="E11253" s="0" t="str">
        <f aca="false">IF($A11253="","",INDEX(CARTAO_COMPRAS!$H:$H,INT((ROW()-2)/20)+2)+MOD(ROW()-2,20))</f>
        <v/>
      </c>
      <c r="F11253" s="0" t="str">
        <f aca="false">IF($A11253="","",INDEX(CARTAO_COMPRAS!$G:$G,INT((ROW()-2)/20)+2))</f>
        <v/>
      </c>
      <c r="G11253" s="5" t="str">
        <f aca="false">IF($A11253="","",INDEX(CARTAO_COMPRAS!$I:$I,INT((ROW()-2)/20)+2))</f>
        <v/>
      </c>
      <c r="H11253" s="4" t="str">
        <f aca="false">IF($A11253="","",EDATE(INDEX(CARTAO_COMPRAS!$J:$J,INT((ROW()-2)/20)+2),MOD(ROW()-2,20)))</f>
        <v/>
      </c>
      <c r="I11253" s="4" t="str">
        <f aca="false">IF($H11253="","",$H11253-WEEKDAY($H11253,2)+1)</f>
        <v/>
      </c>
      <c r="J11253" s="4" t="str">
        <f aca="false">IF($I11253="","",$I11253+6)</f>
        <v/>
      </c>
      <c r="K11253" s="6" t="str">
        <f aca="false">IF($H11253="","",DATE(YEAR($H11253),MONTH($H11253),1))</f>
        <v/>
      </c>
      <c r="L11253" s="0" t="str">
        <f aca="false">IF($A11253="","",INDEX(CARTAO_COMPRAS!$K:$K,INT((ROW()-2)/20)+2))</f>
        <v/>
      </c>
      <c r="M11253" s="0" t="str">
        <f aca="false">IF($A11253="","","Compra no cartão")</f>
        <v/>
      </c>
    </row>
    <row r="11254" customFormat="false" ht="13.5" hidden="false" customHeight="false" outlineLevel="0" collapsed="false">
      <c r="A112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4" s="0" t="str">
        <f aca="false">IF($A11254="","",INDEX(CARTAO_COMPRAS!$C:$C,INT((ROW()-2)/20)+2))</f>
        <v/>
      </c>
      <c r="C11254" s="0" t="str">
        <f aca="false">IF($A11254="","",INDEX(CARTAO_COMPRAS!$D:$D,INT((ROW()-2)/20)+2))</f>
        <v/>
      </c>
      <c r="D11254" s="0" t="str">
        <f aca="false">IF($A11254="","",INDEX(CARTAO_COMPRAS!$E:$E,INT((ROW()-2)/20)+2))</f>
        <v/>
      </c>
      <c r="E11254" s="0" t="str">
        <f aca="false">IF($A11254="","",INDEX(CARTAO_COMPRAS!$H:$H,INT((ROW()-2)/20)+2)+MOD(ROW()-2,20))</f>
        <v/>
      </c>
      <c r="F11254" s="0" t="str">
        <f aca="false">IF($A11254="","",INDEX(CARTAO_COMPRAS!$G:$G,INT((ROW()-2)/20)+2))</f>
        <v/>
      </c>
      <c r="G11254" s="5" t="str">
        <f aca="false">IF($A11254="","",INDEX(CARTAO_COMPRAS!$I:$I,INT((ROW()-2)/20)+2))</f>
        <v/>
      </c>
      <c r="H11254" s="4" t="str">
        <f aca="false">IF($A11254="","",EDATE(INDEX(CARTAO_COMPRAS!$J:$J,INT((ROW()-2)/20)+2),MOD(ROW()-2,20)))</f>
        <v/>
      </c>
      <c r="I11254" s="4" t="str">
        <f aca="false">IF($H11254="","",$H11254-WEEKDAY($H11254,2)+1)</f>
        <v/>
      </c>
      <c r="J11254" s="4" t="str">
        <f aca="false">IF($I11254="","",$I11254+6)</f>
        <v/>
      </c>
      <c r="K11254" s="6" t="str">
        <f aca="false">IF($H11254="","",DATE(YEAR($H11254),MONTH($H11254),1))</f>
        <v/>
      </c>
      <c r="L11254" s="0" t="str">
        <f aca="false">IF($A11254="","",INDEX(CARTAO_COMPRAS!$K:$K,INT((ROW()-2)/20)+2))</f>
        <v/>
      </c>
      <c r="M11254" s="0" t="str">
        <f aca="false">IF($A11254="","","Compra no cartão")</f>
        <v/>
      </c>
    </row>
    <row r="11255" customFormat="false" ht="13.5" hidden="false" customHeight="false" outlineLevel="0" collapsed="false">
      <c r="A112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5" s="0" t="str">
        <f aca="false">IF($A11255="","",INDEX(CARTAO_COMPRAS!$C:$C,INT((ROW()-2)/20)+2))</f>
        <v/>
      </c>
      <c r="C11255" s="0" t="str">
        <f aca="false">IF($A11255="","",INDEX(CARTAO_COMPRAS!$D:$D,INT((ROW()-2)/20)+2))</f>
        <v/>
      </c>
      <c r="D11255" s="0" t="str">
        <f aca="false">IF($A11255="","",INDEX(CARTAO_COMPRAS!$E:$E,INT((ROW()-2)/20)+2))</f>
        <v/>
      </c>
      <c r="E11255" s="0" t="str">
        <f aca="false">IF($A11255="","",INDEX(CARTAO_COMPRAS!$H:$H,INT((ROW()-2)/20)+2)+MOD(ROW()-2,20))</f>
        <v/>
      </c>
      <c r="F11255" s="0" t="str">
        <f aca="false">IF($A11255="","",INDEX(CARTAO_COMPRAS!$G:$G,INT((ROW()-2)/20)+2))</f>
        <v/>
      </c>
      <c r="G11255" s="5" t="str">
        <f aca="false">IF($A11255="","",INDEX(CARTAO_COMPRAS!$I:$I,INT((ROW()-2)/20)+2))</f>
        <v/>
      </c>
      <c r="H11255" s="4" t="str">
        <f aca="false">IF($A11255="","",EDATE(INDEX(CARTAO_COMPRAS!$J:$J,INT((ROW()-2)/20)+2),MOD(ROW()-2,20)))</f>
        <v/>
      </c>
      <c r="I11255" s="4" t="str">
        <f aca="false">IF($H11255="","",$H11255-WEEKDAY($H11255,2)+1)</f>
        <v/>
      </c>
      <c r="J11255" s="4" t="str">
        <f aca="false">IF($I11255="","",$I11255+6)</f>
        <v/>
      </c>
      <c r="K11255" s="6" t="str">
        <f aca="false">IF($H11255="","",DATE(YEAR($H11255),MONTH($H11255),1))</f>
        <v/>
      </c>
      <c r="L11255" s="0" t="str">
        <f aca="false">IF($A11255="","",INDEX(CARTAO_COMPRAS!$K:$K,INT((ROW()-2)/20)+2))</f>
        <v/>
      </c>
      <c r="M11255" s="0" t="str">
        <f aca="false">IF($A11255="","","Compra no cartão")</f>
        <v/>
      </c>
    </row>
    <row r="11256" customFormat="false" ht="13.5" hidden="false" customHeight="false" outlineLevel="0" collapsed="false">
      <c r="A112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6" s="0" t="str">
        <f aca="false">IF($A11256="","",INDEX(CARTAO_COMPRAS!$C:$C,INT((ROW()-2)/20)+2))</f>
        <v/>
      </c>
      <c r="C11256" s="0" t="str">
        <f aca="false">IF($A11256="","",INDEX(CARTAO_COMPRAS!$D:$D,INT((ROW()-2)/20)+2))</f>
        <v/>
      </c>
      <c r="D11256" s="0" t="str">
        <f aca="false">IF($A11256="","",INDEX(CARTAO_COMPRAS!$E:$E,INT((ROW()-2)/20)+2))</f>
        <v/>
      </c>
      <c r="E11256" s="0" t="str">
        <f aca="false">IF($A11256="","",INDEX(CARTAO_COMPRAS!$H:$H,INT((ROW()-2)/20)+2)+MOD(ROW()-2,20))</f>
        <v/>
      </c>
      <c r="F11256" s="0" t="str">
        <f aca="false">IF($A11256="","",INDEX(CARTAO_COMPRAS!$G:$G,INT((ROW()-2)/20)+2))</f>
        <v/>
      </c>
      <c r="G11256" s="5" t="str">
        <f aca="false">IF($A11256="","",INDEX(CARTAO_COMPRAS!$I:$I,INT((ROW()-2)/20)+2))</f>
        <v/>
      </c>
      <c r="H11256" s="4" t="str">
        <f aca="false">IF($A11256="","",EDATE(INDEX(CARTAO_COMPRAS!$J:$J,INT((ROW()-2)/20)+2),MOD(ROW()-2,20)))</f>
        <v/>
      </c>
      <c r="I11256" s="4" t="str">
        <f aca="false">IF($H11256="","",$H11256-WEEKDAY($H11256,2)+1)</f>
        <v/>
      </c>
      <c r="J11256" s="4" t="str">
        <f aca="false">IF($I11256="","",$I11256+6)</f>
        <v/>
      </c>
      <c r="K11256" s="6" t="str">
        <f aca="false">IF($H11256="","",DATE(YEAR($H11256),MONTH($H11256),1))</f>
        <v/>
      </c>
      <c r="L11256" s="0" t="str">
        <f aca="false">IF($A11256="","",INDEX(CARTAO_COMPRAS!$K:$K,INT((ROW()-2)/20)+2))</f>
        <v/>
      </c>
      <c r="M11256" s="0" t="str">
        <f aca="false">IF($A11256="","","Compra no cartão")</f>
        <v/>
      </c>
    </row>
    <row r="11257" customFormat="false" ht="13.5" hidden="false" customHeight="false" outlineLevel="0" collapsed="false">
      <c r="A112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7" s="0" t="str">
        <f aca="false">IF($A11257="","",INDEX(CARTAO_COMPRAS!$C:$C,INT((ROW()-2)/20)+2))</f>
        <v/>
      </c>
      <c r="C11257" s="0" t="str">
        <f aca="false">IF($A11257="","",INDEX(CARTAO_COMPRAS!$D:$D,INT((ROW()-2)/20)+2))</f>
        <v/>
      </c>
      <c r="D11257" s="0" t="str">
        <f aca="false">IF($A11257="","",INDEX(CARTAO_COMPRAS!$E:$E,INT((ROW()-2)/20)+2))</f>
        <v/>
      </c>
      <c r="E11257" s="0" t="str">
        <f aca="false">IF($A11257="","",INDEX(CARTAO_COMPRAS!$H:$H,INT((ROW()-2)/20)+2)+MOD(ROW()-2,20))</f>
        <v/>
      </c>
      <c r="F11257" s="0" t="str">
        <f aca="false">IF($A11257="","",INDEX(CARTAO_COMPRAS!$G:$G,INT((ROW()-2)/20)+2))</f>
        <v/>
      </c>
      <c r="G11257" s="5" t="str">
        <f aca="false">IF($A11257="","",INDEX(CARTAO_COMPRAS!$I:$I,INT((ROW()-2)/20)+2))</f>
        <v/>
      </c>
      <c r="H11257" s="4" t="str">
        <f aca="false">IF($A11257="","",EDATE(INDEX(CARTAO_COMPRAS!$J:$J,INT((ROW()-2)/20)+2),MOD(ROW()-2,20)))</f>
        <v/>
      </c>
      <c r="I11257" s="4" t="str">
        <f aca="false">IF($H11257="","",$H11257-WEEKDAY($H11257,2)+1)</f>
        <v/>
      </c>
      <c r="J11257" s="4" t="str">
        <f aca="false">IF($I11257="","",$I11257+6)</f>
        <v/>
      </c>
      <c r="K11257" s="6" t="str">
        <f aca="false">IF($H11257="","",DATE(YEAR($H11257),MONTH($H11257),1))</f>
        <v/>
      </c>
      <c r="L11257" s="0" t="str">
        <f aca="false">IF($A11257="","",INDEX(CARTAO_COMPRAS!$K:$K,INT((ROW()-2)/20)+2))</f>
        <v/>
      </c>
      <c r="M11257" s="0" t="str">
        <f aca="false">IF($A11257="","","Compra no cartão")</f>
        <v/>
      </c>
    </row>
    <row r="11258" customFormat="false" ht="13.5" hidden="false" customHeight="false" outlineLevel="0" collapsed="false">
      <c r="A112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8" s="0" t="str">
        <f aca="false">IF($A11258="","",INDEX(CARTAO_COMPRAS!$C:$C,INT((ROW()-2)/20)+2))</f>
        <v/>
      </c>
      <c r="C11258" s="0" t="str">
        <f aca="false">IF($A11258="","",INDEX(CARTAO_COMPRAS!$D:$D,INT((ROW()-2)/20)+2))</f>
        <v/>
      </c>
      <c r="D11258" s="0" t="str">
        <f aca="false">IF($A11258="","",INDEX(CARTAO_COMPRAS!$E:$E,INT((ROW()-2)/20)+2))</f>
        <v/>
      </c>
      <c r="E11258" s="0" t="str">
        <f aca="false">IF($A11258="","",INDEX(CARTAO_COMPRAS!$H:$H,INT((ROW()-2)/20)+2)+MOD(ROW()-2,20))</f>
        <v/>
      </c>
      <c r="F11258" s="0" t="str">
        <f aca="false">IF($A11258="","",INDEX(CARTAO_COMPRAS!$G:$G,INT((ROW()-2)/20)+2))</f>
        <v/>
      </c>
      <c r="G11258" s="5" t="str">
        <f aca="false">IF($A11258="","",INDEX(CARTAO_COMPRAS!$I:$I,INT((ROW()-2)/20)+2))</f>
        <v/>
      </c>
      <c r="H11258" s="4" t="str">
        <f aca="false">IF($A11258="","",EDATE(INDEX(CARTAO_COMPRAS!$J:$J,INT((ROW()-2)/20)+2),MOD(ROW()-2,20)))</f>
        <v/>
      </c>
      <c r="I11258" s="4" t="str">
        <f aca="false">IF($H11258="","",$H11258-WEEKDAY($H11258,2)+1)</f>
        <v/>
      </c>
      <c r="J11258" s="4" t="str">
        <f aca="false">IF($I11258="","",$I11258+6)</f>
        <v/>
      </c>
      <c r="K11258" s="6" t="str">
        <f aca="false">IF($H11258="","",DATE(YEAR($H11258),MONTH($H11258),1))</f>
        <v/>
      </c>
      <c r="L11258" s="0" t="str">
        <f aca="false">IF($A11258="","",INDEX(CARTAO_COMPRAS!$K:$K,INT((ROW()-2)/20)+2))</f>
        <v/>
      </c>
      <c r="M11258" s="0" t="str">
        <f aca="false">IF($A11258="","","Compra no cartão")</f>
        <v/>
      </c>
    </row>
    <row r="11259" customFormat="false" ht="13.5" hidden="false" customHeight="false" outlineLevel="0" collapsed="false">
      <c r="A112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59" s="0" t="str">
        <f aca="false">IF($A11259="","",INDEX(CARTAO_COMPRAS!$C:$C,INT((ROW()-2)/20)+2))</f>
        <v/>
      </c>
      <c r="C11259" s="0" t="str">
        <f aca="false">IF($A11259="","",INDEX(CARTAO_COMPRAS!$D:$D,INT((ROW()-2)/20)+2))</f>
        <v/>
      </c>
      <c r="D11259" s="0" t="str">
        <f aca="false">IF($A11259="","",INDEX(CARTAO_COMPRAS!$E:$E,INT((ROW()-2)/20)+2))</f>
        <v/>
      </c>
      <c r="E11259" s="0" t="str">
        <f aca="false">IF($A11259="","",INDEX(CARTAO_COMPRAS!$H:$H,INT((ROW()-2)/20)+2)+MOD(ROW()-2,20))</f>
        <v/>
      </c>
      <c r="F11259" s="0" t="str">
        <f aca="false">IF($A11259="","",INDEX(CARTAO_COMPRAS!$G:$G,INT((ROW()-2)/20)+2))</f>
        <v/>
      </c>
      <c r="G11259" s="5" t="str">
        <f aca="false">IF($A11259="","",INDEX(CARTAO_COMPRAS!$I:$I,INT((ROW()-2)/20)+2))</f>
        <v/>
      </c>
      <c r="H11259" s="4" t="str">
        <f aca="false">IF($A11259="","",EDATE(INDEX(CARTAO_COMPRAS!$J:$J,INT((ROW()-2)/20)+2),MOD(ROW()-2,20)))</f>
        <v/>
      </c>
      <c r="I11259" s="4" t="str">
        <f aca="false">IF($H11259="","",$H11259-WEEKDAY($H11259,2)+1)</f>
        <v/>
      </c>
      <c r="J11259" s="4" t="str">
        <f aca="false">IF($I11259="","",$I11259+6)</f>
        <v/>
      </c>
      <c r="K11259" s="6" t="str">
        <f aca="false">IF($H11259="","",DATE(YEAR($H11259),MONTH($H11259),1))</f>
        <v/>
      </c>
      <c r="L11259" s="0" t="str">
        <f aca="false">IF($A11259="","",INDEX(CARTAO_COMPRAS!$K:$K,INT((ROW()-2)/20)+2))</f>
        <v/>
      </c>
      <c r="M11259" s="0" t="str">
        <f aca="false">IF($A11259="","","Compra no cartão")</f>
        <v/>
      </c>
    </row>
    <row r="11260" customFormat="false" ht="13.5" hidden="false" customHeight="false" outlineLevel="0" collapsed="false">
      <c r="A112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0" s="0" t="str">
        <f aca="false">IF($A11260="","",INDEX(CARTAO_COMPRAS!$C:$C,INT((ROW()-2)/20)+2))</f>
        <v/>
      </c>
      <c r="C11260" s="0" t="str">
        <f aca="false">IF($A11260="","",INDEX(CARTAO_COMPRAS!$D:$D,INT((ROW()-2)/20)+2))</f>
        <v/>
      </c>
      <c r="D11260" s="0" t="str">
        <f aca="false">IF($A11260="","",INDEX(CARTAO_COMPRAS!$E:$E,INT((ROW()-2)/20)+2))</f>
        <v/>
      </c>
      <c r="E11260" s="0" t="str">
        <f aca="false">IF($A11260="","",INDEX(CARTAO_COMPRAS!$H:$H,INT((ROW()-2)/20)+2)+MOD(ROW()-2,20))</f>
        <v/>
      </c>
      <c r="F11260" s="0" t="str">
        <f aca="false">IF($A11260="","",INDEX(CARTAO_COMPRAS!$G:$G,INT((ROW()-2)/20)+2))</f>
        <v/>
      </c>
      <c r="G11260" s="5" t="str">
        <f aca="false">IF($A11260="","",INDEX(CARTAO_COMPRAS!$I:$I,INT((ROW()-2)/20)+2))</f>
        <v/>
      </c>
      <c r="H11260" s="4" t="str">
        <f aca="false">IF($A11260="","",EDATE(INDEX(CARTAO_COMPRAS!$J:$J,INT((ROW()-2)/20)+2),MOD(ROW()-2,20)))</f>
        <v/>
      </c>
      <c r="I11260" s="4" t="str">
        <f aca="false">IF($H11260="","",$H11260-WEEKDAY($H11260,2)+1)</f>
        <v/>
      </c>
      <c r="J11260" s="4" t="str">
        <f aca="false">IF($I11260="","",$I11260+6)</f>
        <v/>
      </c>
      <c r="K11260" s="6" t="str">
        <f aca="false">IF($H11260="","",DATE(YEAR($H11260),MONTH($H11260),1))</f>
        <v/>
      </c>
      <c r="L11260" s="0" t="str">
        <f aca="false">IF($A11260="","",INDEX(CARTAO_COMPRAS!$K:$K,INT((ROW()-2)/20)+2))</f>
        <v/>
      </c>
      <c r="M11260" s="0" t="str">
        <f aca="false">IF($A11260="","","Compra no cartão")</f>
        <v/>
      </c>
    </row>
    <row r="11261" customFormat="false" ht="13.5" hidden="false" customHeight="false" outlineLevel="0" collapsed="false">
      <c r="A112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1" s="0" t="str">
        <f aca="false">IF($A11261="","",INDEX(CARTAO_COMPRAS!$C:$C,INT((ROW()-2)/20)+2))</f>
        <v/>
      </c>
      <c r="C11261" s="0" t="str">
        <f aca="false">IF($A11261="","",INDEX(CARTAO_COMPRAS!$D:$D,INT((ROW()-2)/20)+2))</f>
        <v/>
      </c>
      <c r="D11261" s="0" t="str">
        <f aca="false">IF($A11261="","",INDEX(CARTAO_COMPRAS!$E:$E,INT((ROW()-2)/20)+2))</f>
        <v/>
      </c>
      <c r="E11261" s="0" t="str">
        <f aca="false">IF($A11261="","",INDEX(CARTAO_COMPRAS!$H:$H,INT((ROW()-2)/20)+2)+MOD(ROW()-2,20))</f>
        <v/>
      </c>
      <c r="F11261" s="0" t="str">
        <f aca="false">IF($A11261="","",INDEX(CARTAO_COMPRAS!$G:$G,INT((ROW()-2)/20)+2))</f>
        <v/>
      </c>
      <c r="G11261" s="5" t="str">
        <f aca="false">IF($A11261="","",INDEX(CARTAO_COMPRAS!$I:$I,INT((ROW()-2)/20)+2))</f>
        <v/>
      </c>
      <c r="H11261" s="4" t="str">
        <f aca="false">IF($A11261="","",EDATE(INDEX(CARTAO_COMPRAS!$J:$J,INT((ROW()-2)/20)+2),MOD(ROW()-2,20)))</f>
        <v/>
      </c>
      <c r="I11261" s="4" t="str">
        <f aca="false">IF($H11261="","",$H11261-WEEKDAY($H11261,2)+1)</f>
        <v/>
      </c>
      <c r="J11261" s="4" t="str">
        <f aca="false">IF($I11261="","",$I11261+6)</f>
        <v/>
      </c>
      <c r="K11261" s="6" t="str">
        <f aca="false">IF($H11261="","",DATE(YEAR($H11261),MONTH($H11261),1))</f>
        <v/>
      </c>
      <c r="L11261" s="0" t="str">
        <f aca="false">IF($A11261="","",INDEX(CARTAO_COMPRAS!$K:$K,INT((ROW()-2)/20)+2))</f>
        <v/>
      </c>
      <c r="M11261" s="0" t="str">
        <f aca="false">IF($A11261="","","Compra no cartão")</f>
        <v/>
      </c>
    </row>
    <row r="11262" customFormat="false" ht="13.5" hidden="false" customHeight="false" outlineLevel="0" collapsed="false">
      <c r="A112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2" s="0" t="str">
        <f aca="false">IF($A11262="","",INDEX(CARTAO_COMPRAS!$C:$C,INT((ROW()-2)/20)+2))</f>
        <v/>
      </c>
      <c r="C11262" s="0" t="str">
        <f aca="false">IF($A11262="","",INDEX(CARTAO_COMPRAS!$D:$D,INT((ROW()-2)/20)+2))</f>
        <v/>
      </c>
      <c r="D11262" s="0" t="str">
        <f aca="false">IF($A11262="","",INDEX(CARTAO_COMPRAS!$E:$E,INT((ROW()-2)/20)+2))</f>
        <v/>
      </c>
      <c r="E11262" s="0" t="str">
        <f aca="false">IF($A11262="","",INDEX(CARTAO_COMPRAS!$H:$H,INT((ROW()-2)/20)+2)+MOD(ROW()-2,20))</f>
        <v/>
      </c>
      <c r="F11262" s="0" t="str">
        <f aca="false">IF($A11262="","",INDEX(CARTAO_COMPRAS!$G:$G,INT((ROW()-2)/20)+2))</f>
        <v/>
      </c>
      <c r="G11262" s="5" t="str">
        <f aca="false">IF($A11262="","",INDEX(CARTAO_COMPRAS!$I:$I,INT((ROW()-2)/20)+2))</f>
        <v/>
      </c>
      <c r="H11262" s="4" t="str">
        <f aca="false">IF($A11262="","",EDATE(INDEX(CARTAO_COMPRAS!$J:$J,INT((ROW()-2)/20)+2),MOD(ROW()-2,20)))</f>
        <v/>
      </c>
      <c r="I11262" s="4" t="str">
        <f aca="false">IF($H11262="","",$H11262-WEEKDAY($H11262,2)+1)</f>
        <v/>
      </c>
      <c r="J11262" s="4" t="str">
        <f aca="false">IF($I11262="","",$I11262+6)</f>
        <v/>
      </c>
      <c r="K11262" s="6" t="str">
        <f aca="false">IF($H11262="","",DATE(YEAR($H11262),MONTH($H11262),1))</f>
        <v/>
      </c>
      <c r="L11262" s="0" t="str">
        <f aca="false">IF($A11262="","",INDEX(CARTAO_COMPRAS!$K:$K,INT((ROW()-2)/20)+2))</f>
        <v/>
      </c>
      <c r="M11262" s="0" t="str">
        <f aca="false">IF($A11262="","","Compra no cartão")</f>
        <v/>
      </c>
    </row>
    <row r="11263" customFormat="false" ht="13.5" hidden="false" customHeight="false" outlineLevel="0" collapsed="false">
      <c r="A112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3" s="0" t="str">
        <f aca="false">IF($A11263="","",INDEX(CARTAO_COMPRAS!$C:$C,INT((ROW()-2)/20)+2))</f>
        <v/>
      </c>
      <c r="C11263" s="0" t="str">
        <f aca="false">IF($A11263="","",INDEX(CARTAO_COMPRAS!$D:$D,INT((ROW()-2)/20)+2))</f>
        <v/>
      </c>
      <c r="D11263" s="0" t="str">
        <f aca="false">IF($A11263="","",INDEX(CARTAO_COMPRAS!$E:$E,INT((ROW()-2)/20)+2))</f>
        <v/>
      </c>
      <c r="E11263" s="0" t="str">
        <f aca="false">IF($A11263="","",INDEX(CARTAO_COMPRAS!$H:$H,INT((ROW()-2)/20)+2)+MOD(ROW()-2,20))</f>
        <v/>
      </c>
      <c r="F11263" s="0" t="str">
        <f aca="false">IF($A11263="","",INDEX(CARTAO_COMPRAS!$G:$G,INT((ROW()-2)/20)+2))</f>
        <v/>
      </c>
      <c r="G11263" s="5" t="str">
        <f aca="false">IF($A11263="","",INDEX(CARTAO_COMPRAS!$I:$I,INT((ROW()-2)/20)+2))</f>
        <v/>
      </c>
      <c r="H11263" s="4" t="str">
        <f aca="false">IF($A11263="","",EDATE(INDEX(CARTAO_COMPRAS!$J:$J,INT((ROW()-2)/20)+2),MOD(ROW()-2,20)))</f>
        <v/>
      </c>
      <c r="I11263" s="4" t="str">
        <f aca="false">IF($H11263="","",$H11263-WEEKDAY($H11263,2)+1)</f>
        <v/>
      </c>
      <c r="J11263" s="4" t="str">
        <f aca="false">IF($I11263="","",$I11263+6)</f>
        <v/>
      </c>
      <c r="K11263" s="6" t="str">
        <f aca="false">IF($H11263="","",DATE(YEAR($H11263),MONTH($H11263),1))</f>
        <v/>
      </c>
      <c r="L11263" s="0" t="str">
        <f aca="false">IF($A11263="","",INDEX(CARTAO_COMPRAS!$K:$K,INT((ROW()-2)/20)+2))</f>
        <v/>
      </c>
      <c r="M11263" s="0" t="str">
        <f aca="false">IF($A11263="","","Compra no cartão")</f>
        <v/>
      </c>
    </row>
    <row r="11264" customFormat="false" ht="13.5" hidden="false" customHeight="false" outlineLevel="0" collapsed="false">
      <c r="A112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4" s="0" t="str">
        <f aca="false">IF($A11264="","",INDEX(CARTAO_COMPRAS!$C:$C,INT((ROW()-2)/20)+2))</f>
        <v/>
      </c>
      <c r="C11264" s="0" t="str">
        <f aca="false">IF($A11264="","",INDEX(CARTAO_COMPRAS!$D:$D,INT((ROW()-2)/20)+2))</f>
        <v/>
      </c>
      <c r="D11264" s="0" t="str">
        <f aca="false">IF($A11264="","",INDEX(CARTAO_COMPRAS!$E:$E,INT((ROW()-2)/20)+2))</f>
        <v/>
      </c>
      <c r="E11264" s="0" t="str">
        <f aca="false">IF($A11264="","",INDEX(CARTAO_COMPRAS!$H:$H,INT((ROW()-2)/20)+2)+MOD(ROW()-2,20))</f>
        <v/>
      </c>
      <c r="F11264" s="0" t="str">
        <f aca="false">IF($A11264="","",INDEX(CARTAO_COMPRAS!$G:$G,INT((ROW()-2)/20)+2))</f>
        <v/>
      </c>
      <c r="G11264" s="5" t="str">
        <f aca="false">IF($A11264="","",INDEX(CARTAO_COMPRAS!$I:$I,INT((ROW()-2)/20)+2))</f>
        <v/>
      </c>
      <c r="H11264" s="4" t="str">
        <f aca="false">IF($A11264="","",EDATE(INDEX(CARTAO_COMPRAS!$J:$J,INT((ROW()-2)/20)+2),MOD(ROW()-2,20)))</f>
        <v/>
      </c>
      <c r="I11264" s="4" t="str">
        <f aca="false">IF($H11264="","",$H11264-WEEKDAY($H11264,2)+1)</f>
        <v/>
      </c>
      <c r="J11264" s="4" t="str">
        <f aca="false">IF($I11264="","",$I11264+6)</f>
        <v/>
      </c>
      <c r="K11264" s="6" t="str">
        <f aca="false">IF($H11264="","",DATE(YEAR($H11264),MONTH($H11264),1))</f>
        <v/>
      </c>
      <c r="L11264" s="0" t="str">
        <f aca="false">IF($A11264="","",INDEX(CARTAO_COMPRAS!$K:$K,INT((ROW()-2)/20)+2))</f>
        <v/>
      </c>
      <c r="M11264" s="0" t="str">
        <f aca="false">IF($A11264="","","Compra no cartão")</f>
        <v/>
      </c>
    </row>
    <row r="11265" customFormat="false" ht="13.5" hidden="false" customHeight="false" outlineLevel="0" collapsed="false">
      <c r="A112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5" s="0" t="str">
        <f aca="false">IF($A11265="","",INDEX(CARTAO_COMPRAS!$C:$C,INT((ROW()-2)/20)+2))</f>
        <v/>
      </c>
      <c r="C11265" s="0" t="str">
        <f aca="false">IF($A11265="","",INDEX(CARTAO_COMPRAS!$D:$D,INT((ROW()-2)/20)+2))</f>
        <v/>
      </c>
      <c r="D11265" s="0" t="str">
        <f aca="false">IF($A11265="","",INDEX(CARTAO_COMPRAS!$E:$E,INT((ROW()-2)/20)+2))</f>
        <v/>
      </c>
      <c r="E11265" s="0" t="str">
        <f aca="false">IF($A11265="","",INDEX(CARTAO_COMPRAS!$H:$H,INT((ROW()-2)/20)+2)+MOD(ROW()-2,20))</f>
        <v/>
      </c>
      <c r="F11265" s="0" t="str">
        <f aca="false">IF($A11265="","",INDEX(CARTAO_COMPRAS!$G:$G,INT((ROW()-2)/20)+2))</f>
        <v/>
      </c>
      <c r="G11265" s="5" t="str">
        <f aca="false">IF($A11265="","",INDEX(CARTAO_COMPRAS!$I:$I,INT((ROW()-2)/20)+2))</f>
        <v/>
      </c>
      <c r="H11265" s="4" t="str">
        <f aca="false">IF($A11265="","",EDATE(INDEX(CARTAO_COMPRAS!$J:$J,INT((ROW()-2)/20)+2),MOD(ROW()-2,20)))</f>
        <v/>
      </c>
      <c r="I11265" s="4" t="str">
        <f aca="false">IF($H11265="","",$H11265-WEEKDAY($H11265,2)+1)</f>
        <v/>
      </c>
      <c r="J11265" s="4" t="str">
        <f aca="false">IF($I11265="","",$I11265+6)</f>
        <v/>
      </c>
      <c r="K11265" s="6" t="str">
        <f aca="false">IF($H11265="","",DATE(YEAR($H11265),MONTH($H11265),1))</f>
        <v/>
      </c>
      <c r="L11265" s="0" t="str">
        <f aca="false">IF($A11265="","",INDEX(CARTAO_COMPRAS!$K:$K,INT((ROW()-2)/20)+2))</f>
        <v/>
      </c>
      <c r="M11265" s="0" t="str">
        <f aca="false">IF($A11265="","","Compra no cartão")</f>
        <v/>
      </c>
    </row>
    <row r="11266" customFormat="false" ht="13.5" hidden="false" customHeight="false" outlineLevel="0" collapsed="false">
      <c r="A112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6" s="0" t="str">
        <f aca="false">IF($A11266="","",INDEX(CARTAO_COMPRAS!$C:$C,INT((ROW()-2)/20)+2))</f>
        <v/>
      </c>
      <c r="C11266" s="0" t="str">
        <f aca="false">IF($A11266="","",INDEX(CARTAO_COMPRAS!$D:$D,INT((ROW()-2)/20)+2))</f>
        <v/>
      </c>
      <c r="D11266" s="0" t="str">
        <f aca="false">IF($A11266="","",INDEX(CARTAO_COMPRAS!$E:$E,INT((ROW()-2)/20)+2))</f>
        <v/>
      </c>
      <c r="E11266" s="0" t="str">
        <f aca="false">IF($A11266="","",INDEX(CARTAO_COMPRAS!$H:$H,INT((ROW()-2)/20)+2)+MOD(ROW()-2,20))</f>
        <v/>
      </c>
      <c r="F11266" s="0" t="str">
        <f aca="false">IF($A11266="","",INDEX(CARTAO_COMPRAS!$G:$G,INT((ROW()-2)/20)+2))</f>
        <v/>
      </c>
      <c r="G11266" s="5" t="str">
        <f aca="false">IF($A11266="","",INDEX(CARTAO_COMPRAS!$I:$I,INT((ROW()-2)/20)+2))</f>
        <v/>
      </c>
      <c r="H11266" s="4" t="str">
        <f aca="false">IF($A11266="","",EDATE(INDEX(CARTAO_COMPRAS!$J:$J,INT((ROW()-2)/20)+2),MOD(ROW()-2,20)))</f>
        <v/>
      </c>
      <c r="I11266" s="4" t="str">
        <f aca="false">IF($H11266="","",$H11266-WEEKDAY($H11266,2)+1)</f>
        <v/>
      </c>
      <c r="J11266" s="4" t="str">
        <f aca="false">IF($I11266="","",$I11266+6)</f>
        <v/>
      </c>
      <c r="K11266" s="6" t="str">
        <f aca="false">IF($H11266="","",DATE(YEAR($H11266),MONTH($H11266),1))</f>
        <v/>
      </c>
      <c r="L11266" s="0" t="str">
        <f aca="false">IF($A11266="","",INDEX(CARTAO_COMPRAS!$K:$K,INT((ROW()-2)/20)+2))</f>
        <v/>
      </c>
      <c r="M11266" s="0" t="str">
        <f aca="false">IF($A11266="","","Compra no cartão")</f>
        <v/>
      </c>
    </row>
    <row r="11267" customFormat="false" ht="13.5" hidden="false" customHeight="false" outlineLevel="0" collapsed="false">
      <c r="A112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7" s="0" t="str">
        <f aca="false">IF($A11267="","",INDEX(CARTAO_COMPRAS!$C:$C,INT((ROW()-2)/20)+2))</f>
        <v/>
      </c>
      <c r="C11267" s="0" t="str">
        <f aca="false">IF($A11267="","",INDEX(CARTAO_COMPRAS!$D:$D,INT((ROW()-2)/20)+2))</f>
        <v/>
      </c>
      <c r="D11267" s="0" t="str">
        <f aca="false">IF($A11267="","",INDEX(CARTAO_COMPRAS!$E:$E,INT((ROW()-2)/20)+2))</f>
        <v/>
      </c>
      <c r="E11267" s="0" t="str">
        <f aca="false">IF($A11267="","",INDEX(CARTAO_COMPRAS!$H:$H,INT((ROW()-2)/20)+2)+MOD(ROW()-2,20))</f>
        <v/>
      </c>
      <c r="F11267" s="0" t="str">
        <f aca="false">IF($A11267="","",INDEX(CARTAO_COMPRAS!$G:$G,INT((ROW()-2)/20)+2))</f>
        <v/>
      </c>
      <c r="G11267" s="5" t="str">
        <f aca="false">IF($A11267="","",INDEX(CARTAO_COMPRAS!$I:$I,INT((ROW()-2)/20)+2))</f>
        <v/>
      </c>
      <c r="H11267" s="4" t="str">
        <f aca="false">IF($A11267="","",EDATE(INDEX(CARTAO_COMPRAS!$J:$J,INT((ROW()-2)/20)+2),MOD(ROW()-2,20)))</f>
        <v/>
      </c>
      <c r="I11267" s="4" t="str">
        <f aca="false">IF($H11267="","",$H11267-WEEKDAY($H11267,2)+1)</f>
        <v/>
      </c>
      <c r="J11267" s="4" t="str">
        <f aca="false">IF($I11267="","",$I11267+6)</f>
        <v/>
      </c>
      <c r="K11267" s="6" t="str">
        <f aca="false">IF($H11267="","",DATE(YEAR($H11267),MONTH($H11267),1))</f>
        <v/>
      </c>
      <c r="L11267" s="0" t="str">
        <f aca="false">IF($A11267="","",INDEX(CARTAO_COMPRAS!$K:$K,INT((ROW()-2)/20)+2))</f>
        <v/>
      </c>
      <c r="M11267" s="0" t="str">
        <f aca="false">IF($A11267="","","Compra no cartão")</f>
        <v/>
      </c>
    </row>
    <row r="11268" customFormat="false" ht="13.5" hidden="false" customHeight="false" outlineLevel="0" collapsed="false">
      <c r="A112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8" s="0" t="str">
        <f aca="false">IF($A11268="","",INDEX(CARTAO_COMPRAS!$C:$C,INT((ROW()-2)/20)+2))</f>
        <v/>
      </c>
      <c r="C11268" s="0" t="str">
        <f aca="false">IF($A11268="","",INDEX(CARTAO_COMPRAS!$D:$D,INT((ROW()-2)/20)+2))</f>
        <v/>
      </c>
      <c r="D11268" s="0" t="str">
        <f aca="false">IF($A11268="","",INDEX(CARTAO_COMPRAS!$E:$E,INT((ROW()-2)/20)+2))</f>
        <v/>
      </c>
      <c r="E11268" s="0" t="str">
        <f aca="false">IF($A11268="","",INDEX(CARTAO_COMPRAS!$H:$H,INT((ROW()-2)/20)+2)+MOD(ROW()-2,20))</f>
        <v/>
      </c>
      <c r="F11268" s="0" t="str">
        <f aca="false">IF($A11268="","",INDEX(CARTAO_COMPRAS!$G:$G,INT((ROW()-2)/20)+2))</f>
        <v/>
      </c>
      <c r="G11268" s="5" t="str">
        <f aca="false">IF($A11268="","",INDEX(CARTAO_COMPRAS!$I:$I,INT((ROW()-2)/20)+2))</f>
        <v/>
      </c>
      <c r="H11268" s="4" t="str">
        <f aca="false">IF($A11268="","",EDATE(INDEX(CARTAO_COMPRAS!$J:$J,INT((ROW()-2)/20)+2),MOD(ROW()-2,20)))</f>
        <v/>
      </c>
      <c r="I11268" s="4" t="str">
        <f aca="false">IF($H11268="","",$H11268-WEEKDAY($H11268,2)+1)</f>
        <v/>
      </c>
      <c r="J11268" s="4" t="str">
        <f aca="false">IF($I11268="","",$I11268+6)</f>
        <v/>
      </c>
      <c r="K11268" s="6" t="str">
        <f aca="false">IF($H11268="","",DATE(YEAR($H11268),MONTH($H11268),1))</f>
        <v/>
      </c>
      <c r="L11268" s="0" t="str">
        <f aca="false">IF($A11268="","",INDEX(CARTAO_COMPRAS!$K:$K,INT((ROW()-2)/20)+2))</f>
        <v/>
      </c>
      <c r="M11268" s="0" t="str">
        <f aca="false">IF($A11268="","","Compra no cartão")</f>
        <v/>
      </c>
    </row>
    <row r="11269" customFormat="false" ht="13.5" hidden="false" customHeight="false" outlineLevel="0" collapsed="false">
      <c r="A112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69" s="0" t="str">
        <f aca="false">IF($A11269="","",INDEX(CARTAO_COMPRAS!$C:$C,INT((ROW()-2)/20)+2))</f>
        <v/>
      </c>
      <c r="C11269" s="0" t="str">
        <f aca="false">IF($A11269="","",INDEX(CARTAO_COMPRAS!$D:$D,INT((ROW()-2)/20)+2))</f>
        <v/>
      </c>
      <c r="D11269" s="0" t="str">
        <f aca="false">IF($A11269="","",INDEX(CARTAO_COMPRAS!$E:$E,INT((ROW()-2)/20)+2))</f>
        <v/>
      </c>
      <c r="E11269" s="0" t="str">
        <f aca="false">IF($A11269="","",INDEX(CARTAO_COMPRAS!$H:$H,INT((ROW()-2)/20)+2)+MOD(ROW()-2,20))</f>
        <v/>
      </c>
      <c r="F11269" s="0" t="str">
        <f aca="false">IF($A11269="","",INDEX(CARTAO_COMPRAS!$G:$G,INT((ROW()-2)/20)+2))</f>
        <v/>
      </c>
      <c r="G11269" s="5" t="str">
        <f aca="false">IF($A11269="","",INDEX(CARTAO_COMPRAS!$I:$I,INT((ROW()-2)/20)+2))</f>
        <v/>
      </c>
      <c r="H11269" s="4" t="str">
        <f aca="false">IF($A11269="","",EDATE(INDEX(CARTAO_COMPRAS!$J:$J,INT((ROW()-2)/20)+2),MOD(ROW()-2,20)))</f>
        <v/>
      </c>
      <c r="I11269" s="4" t="str">
        <f aca="false">IF($H11269="","",$H11269-WEEKDAY($H11269,2)+1)</f>
        <v/>
      </c>
      <c r="J11269" s="4" t="str">
        <f aca="false">IF($I11269="","",$I11269+6)</f>
        <v/>
      </c>
      <c r="K11269" s="6" t="str">
        <f aca="false">IF($H11269="","",DATE(YEAR($H11269),MONTH($H11269),1))</f>
        <v/>
      </c>
      <c r="L11269" s="0" t="str">
        <f aca="false">IF($A11269="","",INDEX(CARTAO_COMPRAS!$K:$K,INT((ROW()-2)/20)+2))</f>
        <v/>
      </c>
      <c r="M11269" s="0" t="str">
        <f aca="false">IF($A11269="","","Compra no cartão")</f>
        <v/>
      </c>
    </row>
    <row r="11270" customFormat="false" ht="13.5" hidden="false" customHeight="false" outlineLevel="0" collapsed="false">
      <c r="A112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0" s="0" t="str">
        <f aca="false">IF($A11270="","",INDEX(CARTAO_COMPRAS!$C:$C,INT((ROW()-2)/20)+2))</f>
        <v/>
      </c>
      <c r="C11270" s="0" t="str">
        <f aca="false">IF($A11270="","",INDEX(CARTAO_COMPRAS!$D:$D,INT((ROW()-2)/20)+2))</f>
        <v/>
      </c>
      <c r="D11270" s="0" t="str">
        <f aca="false">IF($A11270="","",INDEX(CARTAO_COMPRAS!$E:$E,INT((ROW()-2)/20)+2))</f>
        <v/>
      </c>
      <c r="E11270" s="0" t="str">
        <f aca="false">IF($A11270="","",INDEX(CARTAO_COMPRAS!$H:$H,INT((ROW()-2)/20)+2)+MOD(ROW()-2,20))</f>
        <v/>
      </c>
      <c r="F11270" s="0" t="str">
        <f aca="false">IF($A11270="","",INDEX(CARTAO_COMPRAS!$G:$G,INT((ROW()-2)/20)+2))</f>
        <v/>
      </c>
      <c r="G11270" s="5" t="str">
        <f aca="false">IF($A11270="","",INDEX(CARTAO_COMPRAS!$I:$I,INT((ROW()-2)/20)+2))</f>
        <v/>
      </c>
      <c r="H11270" s="4" t="str">
        <f aca="false">IF($A11270="","",EDATE(INDEX(CARTAO_COMPRAS!$J:$J,INT((ROW()-2)/20)+2),MOD(ROW()-2,20)))</f>
        <v/>
      </c>
      <c r="I11270" s="4" t="str">
        <f aca="false">IF($H11270="","",$H11270-WEEKDAY($H11270,2)+1)</f>
        <v/>
      </c>
      <c r="J11270" s="4" t="str">
        <f aca="false">IF($I11270="","",$I11270+6)</f>
        <v/>
      </c>
      <c r="K11270" s="6" t="str">
        <f aca="false">IF($H11270="","",DATE(YEAR($H11270),MONTH($H11270),1))</f>
        <v/>
      </c>
      <c r="L11270" s="0" t="str">
        <f aca="false">IF($A11270="","",INDEX(CARTAO_COMPRAS!$K:$K,INT((ROW()-2)/20)+2))</f>
        <v/>
      </c>
      <c r="M11270" s="0" t="str">
        <f aca="false">IF($A11270="","","Compra no cartão")</f>
        <v/>
      </c>
    </row>
    <row r="11271" customFormat="false" ht="13.5" hidden="false" customHeight="false" outlineLevel="0" collapsed="false">
      <c r="A112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1" s="0" t="str">
        <f aca="false">IF($A11271="","",INDEX(CARTAO_COMPRAS!$C:$C,INT((ROW()-2)/20)+2))</f>
        <v/>
      </c>
      <c r="C11271" s="0" t="str">
        <f aca="false">IF($A11271="","",INDEX(CARTAO_COMPRAS!$D:$D,INT((ROW()-2)/20)+2))</f>
        <v/>
      </c>
      <c r="D11271" s="0" t="str">
        <f aca="false">IF($A11271="","",INDEX(CARTAO_COMPRAS!$E:$E,INT((ROW()-2)/20)+2))</f>
        <v/>
      </c>
      <c r="E11271" s="0" t="str">
        <f aca="false">IF($A11271="","",INDEX(CARTAO_COMPRAS!$H:$H,INT((ROW()-2)/20)+2)+MOD(ROW()-2,20))</f>
        <v/>
      </c>
      <c r="F11271" s="0" t="str">
        <f aca="false">IF($A11271="","",INDEX(CARTAO_COMPRAS!$G:$G,INT((ROW()-2)/20)+2))</f>
        <v/>
      </c>
      <c r="G11271" s="5" t="str">
        <f aca="false">IF($A11271="","",INDEX(CARTAO_COMPRAS!$I:$I,INT((ROW()-2)/20)+2))</f>
        <v/>
      </c>
      <c r="H11271" s="4" t="str">
        <f aca="false">IF($A11271="","",EDATE(INDEX(CARTAO_COMPRAS!$J:$J,INT((ROW()-2)/20)+2),MOD(ROW()-2,20)))</f>
        <v/>
      </c>
      <c r="I11271" s="4" t="str">
        <f aca="false">IF($H11271="","",$H11271-WEEKDAY($H11271,2)+1)</f>
        <v/>
      </c>
      <c r="J11271" s="4" t="str">
        <f aca="false">IF($I11271="","",$I11271+6)</f>
        <v/>
      </c>
      <c r="K11271" s="6" t="str">
        <f aca="false">IF($H11271="","",DATE(YEAR($H11271),MONTH($H11271),1))</f>
        <v/>
      </c>
      <c r="L11271" s="0" t="str">
        <f aca="false">IF($A11271="","",INDEX(CARTAO_COMPRAS!$K:$K,INT((ROW()-2)/20)+2))</f>
        <v/>
      </c>
      <c r="M11271" s="0" t="str">
        <f aca="false">IF($A11271="","","Compra no cartão")</f>
        <v/>
      </c>
    </row>
    <row r="11272" customFormat="false" ht="13.5" hidden="false" customHeight="false" outlineLevel="0" collapsed="false">
      <c r="A112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2" s="0" t="str">
        <f aca="false">IF($A11272="","",INDEX(CARTAO_COMPRAS!$C:$C,INT((ROW()-2)/20)+2))</f>
        <v/>
      </c>
      <c r="C11272" s="0" t="str">
        <f aca="false">IF($A11272="","",INDEX(CARTAO_COMPRAS!$D:$D,INT((ROW()-2)/20)+2))</f>
        <v/>
      </c>
      <c r="D11272" s="0" t="str">
        <f aca="false">IF($A11272="","",INDEX(CARTAO_COMPRAS!$E:$E,INT((ROW()-2)/20)+2))</f>
        <v/>
      </c>
      <c r="E11272" s="0" t="str">
        <f aca="false">IF($A11272="","",INDEX(CARTAO_COMPRAS!$H:$H,INT((ROW()-2)/20)+2)+MOD(ROW()-2,20))</f>
        <v/>
      </c>
      <c r="F11272" s="0" t="str">
        <f aca="false">IF($A11272="","",INDEX(CARTAO_COMPRAS!$G:$G,INT((ROW()-2)/20)+2))</f>
        <v/>
      </c>
      <c r="G11272" s="5" t="str">
        <f aca="false">IF($A11272="","",INDEX(CARTAO_COMPRAS!$I:$I,INT((ROW()-2)/20)+2))</f>
        <v/>
      </c>
      <c r="H11272" s="4" t="str">
        <f aca="false">IF($A11272="","",EDATE(INDEX(CARTAO_COMPRAS!$J:$J,INT((ROW()-2)/20)+2),MOD(ROW()-2,20)))</f>
        <v/>
      </c>
      <c r="I11272" s="4" t="str">
        <f aca="false">IF($H11272="","",$H11272-WEEKDAY($H11272,2)+1)</f>
        <v/>
      </c>
      <c r="J11272" s="4" t="str">
        <f aca="false">IF($I11272="","",$I11272+6)</f>
        <v/>
      </c>
      <c r="K11272" s="6" t="str">
        <f aca="false">IF($H11272="","",DATE(YEAR($H11272),MONTH($H11272),1))</f>
        <v/>
      </c>
      <c r="L11272" s="0" t="str">
        <f aca="false">IF($A11272="","",INDEX(CARTAO_COMPRAS!$K:$K,INT((ROW()-2)/20)+2))</f>
        <v/>
      </c>
      <c r="M11272" s="0" t="str">
        <f aca="false">IF($A11272="","","Compra no cartão")</f>
        <v/>
      </c>
    </row>
    <row r="11273" customFormat="false" ht="13.5" hidden="false" customHeight="false" outlineLevel="0" collapsed="false">
      <c r="A112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3" s="0" t="str">
        <f aca="false">IF($A11273="","",INDEX(CARTAO_COMPRAS!$C:$C,INT((ROW()-2)/20)+2))</f>
        <v/>
      </c>
      <c r="C11273" s="0" t="str">
        <f aca="false">IF($A11273="","",INDEX(CARTAO_COMPRAS!$D:$D,INT((ROW()-2)/20)+2))</f>
        <v/>
      </c>
      <c r="D11273" s="0" t="str">
        <f aca="false">IF($A11273="","",INDEX(CARTAO_COMPRAS!$E:$E,INT((ROW()-2)/20)+2))</f>
        <v/>
      </c>
      <c r="E11273" s="0" t="str">
        <f aca="false">IF($A11273="","",INDEX(CARTAO_COMPRAS!$H:$H,INT((ROW()-2)/20)+2)+MOD(ROW()-2,20))</f>
        <v/>
      </c>
      <c r="F11273" s="0" t="str">
        <f aca="false">IF($A11273="","",INDEX(CARTAO_COMPRAS!$G:$G,INT((ROW()-2)/20)+2))</f>
        <v/>
      </c>
      <c r="G11273" s="5" t="str">
        <f aca="false">IF($A11273="","",INDEX(CARTAO_COMPRAS!$I:$I,INT((ROW()-2)/20)+2))</f>
        <v/>
      </c>
      <c r="H11273" s="4" t="str">
        <f aca="false">IF($A11273="","",EDATE(INDEX(CARTAO_COMPRAS!$J:$J,INT((ROW()-2)/20)+2),MOD(ROW()-2,20)))</f>
        <v/>
      </c>
      <c r="I11273" s="4" t="str">
        <f aca="false">IF($H11273="","",$H11273-WEEKDAY($H11273,2)+1)</f>
        <v/>
      </c>
      <c r="J11273" s="4" t="str">
        <f aca="false">IF($I11273="","",$I11273+6)</f>
        <v/>
      </c>
      <c r="K11273" s="6" t="str">
        <f aca="false">IF($H11273="","",DATE(YEAR($H11273),MONTH($H11273),1))</f>
        <v/>
      </c>
      <c r="L11273" s="0" t="str">
        <f aca="false">IF($A11273="","",INDEX(CARTAO_COMPRAS!$K:$K,INT((ROW()-2)/20)+2))</f>
        <v/>
      </c>
      <c r="M11273" s="0" t="str">
        <f aca="false">IF($A11273="","","Compra no cartão")</f>
        <v/>
      </c>
    </row>
    <row r="11274" customFormat="false" ht="13.5" hidden="false" customHeight="false" outlineLevel="0" collapsed="false">
      <c r="A112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4" s="0" t="str">
        <f aca="false">IF($A11274="","",INDEX(CARTAO_COMPRAS!$C:$C,INT((ROW()-2)/20)+2))</f>
        <v/>
      </c>
      <c r="C11274" s="0" t="str">
        <f aca="false">IF($A11274="","",INDEX(CARTAO_COMPRAS!$D:$D,INT((ROW()-2)/20)+2))</f>
        <v/>
      </c>
      <c r="D11274" s="0" t="str">
        <f aca="false">IF($A11274="","",INDEX(CARTAO_COMPRAS!$E:$E,INT((ROW()-2)/20)+2))</f>
        <v/>
      </c>
      <c r="E11274" s="0" t="str">
        <f aca="false">IF($A11274="","",INDEX(CARTAO_COMPRAS!$H:$H,INT((ROW()-2)/20)+2)+MOD(ROW()-2,20))</f>
        <v/>
      </c>
      <c r="F11274" s="0" t="str">
        <f aca="false">IF($A11274="","",INDEX(CARTAO_COMPRAS!$G:$G,INT((ROW()-2)/20)+2))</f>
        <v/>
      </c>
      <c r="G11274" s="5" t="str">
        <f aca="false">IF($A11274="","",INDEX(CARTAO_COMPRAS!$I:$I,INT((ROW()-2)/20)+2))</f>
        <v/>
      </c>
      <c r="H11274" s="4" t="str">
        <f aca="false">IF($A11274="","",EDATE(INDEX(CARTAO_COMPRAS!$J:$J,INT((ROW()-2)/20)+2),MOD(ROW()-2,20)))</f>
        <v/>
      </c>
      <c r="I11274" s="4" t="str">
        <f aca="false">IF($H11274="","",$H11274-WEEKDAY($H11274,2)+1)</f>
        <v/>
      </c>
      <c r="J11274" s="4" t="str">
        <f aca="false">IF($I11274="","",$I11274+6)</f>
        <v/>
      </c>
      <c r="K11274" s="6" t="str">
        <f aca="false">IF($H11274="","",DATE(YEAR($H11274),MONTH($H11274),1))</f>
        <v/>
      </c>
      <c r="L11274" s="0" t="str">
        <f aca="false">IF($A11274="","",INDEX(CARTAO_COMPRAS!$K:$K,INT((ROW()-2)/20)+2))</f>
        <v/>
      </c>
      <c r="M11274" s="0" t="str">
        <f aca="false">IF($A11274="","","Compra no cartão")</f>
        <v/>
      </c>
    </row>
    <row r="11275" customFormat="false" ht="13.5" hidden="false" customHeight="false" outlineLevel="0" collapsed="false">
      <c r="A112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5" s="0" t="str">
        <f aca="false">IF($A11275="","",INDEX(CARTAO_COMPRAS!$C:$C,INT((ROW()-2)/20)+2))</f>
        <v/>
      </c>
      <c r="C11275" s="0" t="str">
        <f aca="false">IF($A11275="","",INDEX(CARTAO_COMPRAS!$D:$D,INT((ROW()-2)/20)+2))</f>
        <v/>
      </c>
      <c r="D11275" s="0" t="str">
        <f aca="false">IF($A11275="","",INDEX(CARTAO_COMPRAS!$E:$E,INT((ROW()-2)/20)+2))</f>
        <v/>
      </c>
      <c r="E11275" s="0" t="str">
        <f aca="false">IF($A11275="","",INDEX(CARTAO_COMPRAS!$H:$H,INT((ROW()-2)/20)+2)+MOD(ROW()-2,20))</f>
        <v/>
      </c>
      <c r="F11275" s="0" t="str">
        <f aca="false">IF($A11275="","",INDEX(CARTAO_COMPRAS!$G:$G,INT((ROW()-2)/20)+2))</f>
        <v/>
      </c>
      <c r="G11275" s="5" t="str">
        <f aca="false">IF($A11275="","",INDEX(CARTAO_COMPRAS!$I:$I,INT((ROW()-2)/20)+2))</f>
        <v/>
      </c>
      <c r="H11275" s="4" t="str">
        <f aca="false">IF($A11275="","",EDATE(INDEX(CARTAO_COMPRAS!$J:$J,INT((ROW()-2)/20)+2),MOD(ROW()-2,20)))</f>
        <v/>
      </c>
      <c r="I11275" s="4" t="str">
        <f aca="false">IF($H11275="","",$H11275-WEEKDAY($H11275,2)+1)</f>
        <v/>
      </c>
      <c r="J11275" s="4" t="str">
        <f aca="false">IF($I11275="","",$I11275+6)</f>
        <v/>
      </c>
      <c r="K11275" s="6" t="str">
        <f aca="false">IF($H11275="","",DATE(YEAR($H11275),MONTH($H11275),1))</f>
        <v/>
      </c>
      <c r="L11275" s="0" t="str">
        <f aca="false">IF($A11275="","",INDEX(CARTAO_COMPRAS!$K:$K,INT((ROW()-2)/20)+2))</f>
        <v/>
      </c>
      <c r="M11275" s="0" t="str">
        <f aca="false">IF($A11275="","","Compra no cartão")</f>
        <v/>
      </c>
    </row>
    <row r="11276" customFormat="false" ht="13.5" hidden="false" customHeight="false" outlineLevel="0" collapsed="false">
      <c r="A112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6" s="0" t="str">
        <f aca="false">IF($A11276="","",INDEX(CARTAO_COMPRAS!$C:$C,INT((ROW()-2)/20)+2))</f>
        <v/>
      </c>
      <c r="C11276" s="0" t="str">
        <f aca="false">IF($A11276="","",INDEX(CARTAO_COMPRAS!$D:$D,INT((ROW()-2)/20)+2))</f>
        <v/>
      </c>
      <c r="D11276" s="0" t="str">
        <f aca="false">IF($A11276="","",INDEX(CARTAO_COMPRAS!$E:$E,INT((ROW()-2)/20)+2))</f>
        <v/>
      </c>
      <c r="E11276" s="0" t="str">
        <f aca="false">IF($A11276="","",INDEX(CARTAO_COMPRAS!$H:$H,INT((ROW()-2)/20)+2)+MOD(ROW()-2,20))</f>
        <v/>
      </c>
      <c r="F11276" s="0" t="str">
        <f aca="false">IF($A11276="","",INDEX(CARTAO_COMPRAS!$G:$G,INT((ROW()-2)/20)+2))</f>
        <v/>
      </c>
      <c r="G11276" s="5" t="str">
        <f aca="false">IF($A11276="","",INDEX(CARTAO_COMPRAS!$I:$I,INT((ROW()-2)/20)+2))</f>
        <v/>
      </c>
      <c r="H11276" s="4" t="str">
        <f aca="false">IF($A11276="","",EDATE(INDEX(CARTAO_COMPRAS!$J:$J,INT((ROW()-2)/20)+2),MOD(ROW()-2,20)))</f>
        <v/>
      </c>
      <c r="I11276" s="4" t="str">
        <f aca="false">IF($H11276="","",$H11276-WEEKDAY($H11276,2)+1)</f>
        <v/>
      </c>
      <c r="J11276" s="4" t="str">
        <f aca="false">IF($I11276="","",$I11276+6)</f>
        <v/>
      </c>
      <c r="K11276" s="6" t="str">
        <f aca="false">IF($H11276="","",DATE(YEAR($H11276),MONTH($H11276),1))</f>
        <v/>
      </c>
      <c r="L11276" s="0" t="str">
        <f aca="false">IF($A11276="","",INDEX(CARTAO_COMPRAS!$K:$K,INT((ROW()-2)/20)+2))</f>
        <v/>
      </c>
      <c r="M11276" s="0" t="str">
        <f aca="false">IF($A11276="","","Compra no cartão")</f>
        <v/>
      </c>
    </row>
    <row r="11277" customFormat="false" ht="13.5" hidden="false" customHeight="false" outlineLevel="0" collapsed="false">
      <c r="A112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7" s="0" t="str">
        <f aca="false">IF($A11277="","",INDEX(CARTAO_COMPRAS!$C:$C,INT((ROW()-2)/20)+2))</f>
        <v/>
      </c>
      <c r="C11277" s="0" t="str">
        <f aca="false">IF($A11277="","",INDEX(CARTAO_COMPRAS!$D:$D,INT((ROW()-2)/20)+2))</f>
        <v/>
      </c>
      <c r="D11277" s="0" t="str">
        <f aca="false">IF($A11277="","",INDEX(CARTAO_COMPRAS!$E:$E,INT((ROW()-2)/20)+2))</f>
        <v/>
      </c>
      <c r="E11277" s="0" t="str">
        <f aca="false">IF($A11277="","",INDEX(CARTAO_COMPRAS!$H:$H,INT((ROW()-2)/20)+2)+MOD(ROW()-2,20))</f>
        <v/>
      </c>
      <c r="F11277" s="0" t="str">
        <f aca="false">IF($A11277="","",INDEX(CARTAO_COMPRAS!$G:$G,INT((ROW()-2)/20)+2))</f>
        <v/>
      </c>
      <c r="G11277" s="5" t="str">
        <f aca="false">IF($A11277="","",INDEX(CARTAO_COMPRAS!$I:$I,INT((ROW()-2)/20)+2))</f>
        <v/>
      </c>
      <c r="H11277" s="4" t="str">
        <f aca="false">IF($A11277="","",EDATE(INDEX(CARTAO_COMPRAS!$J:$J,INT((ROW()-2)/20)+2),MOD(ROW()-2,20)))</f>
        <v/>
      </c>
      <c r="I11277" s="4" t="str">
        <f aca="false">IF($H11277="","",$H11277-WEEKDAY($H11277,2)+1)</f>
        <v/>
      </c>
      <c r="J11277" s="4" t="str">
        <f aca="false">IF($I11277="","",$I11277+6)</f>
        <v/>
      </c>
      <c r="K11277" s="6" t="str">
        <f aca="false">IF($H11277="","",DATE(YEAR($H11277),MONTH($H11277),1))</f>
        <v/>
      </c>
      <c r="L11277" s="0" t="str">
        <f aca="false">IF($A11277="","",INDEX(CARTAO_COMPRAS!$K:$K,INT((ROW()-2)/20)+2))</f>
        <v/>
      </c>
      <c r="M11277" s="0" t="str">
        <f aca="false">IF($A11277="","","Compra no cartão")</f>
        <v/>
      </c>
    </row>
    <row r="11278" customFormat="false" ht="13.5" hidden="false" customHeight="false" outlineLevel="0" collapsed="false">
      <c r="A112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8" s="0" t="str">
        <f aca="false">IF($A11278="","",INDEX(CARTAO_COMPRAS!$C:$C,INT((ROW()-2)/20)+2))</f>
        <v/>
      </c>
      <c r="C11278" s="0" t="str">
        <f aca="false">IF($A11278="","",INDEX(CARTAO_COMPRAS!$D:$D,INT((ROW()-2)/20)+2))</f>
        <v/>
      </c>
      <c r="D11278" s="0" t="str">
        <f aca="false">IF($A11278="","",INDEX(CARTAO_COMPRAS!$E:$E,INT((ROW()-2)/20)+2))</f>
        <v/>
      </c>
      <c r="E11278" s="0" t="str">
        <f aca="false">IF($A11278="","",INDEX(CARTAO_COMPRAS!$H:$H,INT((ROW()-2)/20)+2)+MOD(ROW()-2,20))</f>
        <v/>
      </c>
      <c r="F11278" s="0" t="str">
        <f aca="false">IF($A11278="","",INDEX(CARTAO_COMPRAS!$G:$G,INT((ROW()-2)/20)+2))</f>
        <v/>
      </c>
      <c r="G11278" s="5" t="str">
        <f aca="false">IF($A11278="","",INDEX(CARTAO_COMPRAS!$I:$I,INT((ROW()-2)/20)+2))</f>
        <v/>
      </c>
      <c r="H11278" s="4" t="str">
        <f aca="false">IF($A11278="","",EDATE(INDEX(CARTAO_COMPRAS!$J:$J,INT((ROW()-2)/20)+2),MOD(ROW()-2,20)))</f>
        <v/>
      </c>
      <c r="I11278" s="4" t="str">
        <f aca="false">IF($H11278="","",$H11278-WEEKDAY($H11278,2)+1)</f>
        <v/>
      </c>
      <c r="J11278" s="4" t="str">
        <f aca="false">IF($I11278="","",$I11278+6)</f>
        <v/>
      </c>
      <c r="K11278" s="6" t="str">
        <f aca="false">IF($H11278="","",DATE(YEAR($H11278),MONTH($H11278),1))</f>
        <v/>
      </c>
      <c r="L11278" s="0" t="str">
        <f aca="false">IF($A11278="","",INDEX(CARTAO_COMPRAS!$K:$K,INT((ROW()-2)/20)+2))</f>
        <v/>
      </c>
      <c r="M11278" s="0" t="str">
        <f aca="false">IF($A11278="","","Compra no cartão")</f>
        <v/>
      </c>
    </row>
    <row r="11279" customFormat="false" ht="13.5" hidden="false" customHeight="false" outlineLevel="0" collapsed="false">
      <c r="A112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79" s="0" t="str">
        <f aca="false">IF($A11279="","",INDEX(CARTAO_COMPRAS!$C:$C,INT((ROW()-2)/20)+2))</f>
        <v/>
      </c>
      <c r="C11279" s="0" t="str">
        <f aca="false">IF($A11279="","",INDEX(CARTAO_COMPRAS!$D:$D,INT((ROW()-2)/20)+2))</f>
        <v/>
      </c>
      <c r="D11279" s="0" t="str">
        <f aca="false">IF($A11279="","",INDEX(CARTAO_COMPRAS!$E:$E,INT((ROW()-2)/20)+2))</f>
        <v/>
      </c>
      <c r="E11279" s="0" t="str">
        <f aca="false">IF($A11279="","",INDEX(CARTAO_COMPRAS!$H:$H,INT((ROW()-2)/20)+2)+MOD(ROW()-2,20))</f>
        <v/>
      </c>
      <c r="F11279" s="0" t="str">
        <f aca="false">IF($A11279="","",INDEX(CARTAO_COMPRAS!$G:$G,INT((ROW()-2)/20)+2))</f>
        <v/>
      </c>
      <c r="G11279" s="5" t="str">
        <f aca="false">IF($A11279="","",INDEX(CARTAO_COMPRAS!$I:$I,INT((ROW()-2)/20)+2))</f>
        <v/>
      </c>
      <c r="H11279" s="4" t="str">
        <f aca="false">IF($A11279="","",EDATE(INDEX(CARTAO_COMPRAS!$J:$J,INT((ROW()-2)/20)+2),MOD(ROW()-2,20)))</f>
        <v/>
      </c>
      <c r="I11279" s="4" t="str">
        <f aca="false">IF($H11279="","",$H11279-WEEKDAY($H11279,2)+1)</f>
        <v/>
      </c>
      <c r="J11279" s="4" t="str">
        <f aca="false">IF($I11279="","",$I11279+6)</f>
        <v/>
      </c>
      <c r="K11279" s="6" t="str">
        <f aca="false">IF($H11279="","",DATE(YEAR($H11279),MONTH($H11279),1))</f>
        <v/>
      </c>
      <c r="L11279" s="0" t="str">
        <f aca="false">IF($A11279="","",INDEX(CARTAO_COMPRAS!$K:$K,INT((ROW()-2)/20)+2))</f>
        <v/>
      </c>
      <c r="M11279" s="0" t="str">
        <f aca="false">IF($A11279="","","Compra no cartão")</f>
        <v/>
      </c>
    </row>
    <row r="11280" customFormat="false" ht="13.5" hidden="false" customHeight="false" outlineLevel="0" collapsed="false">
      <c r="A112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0" s="0" t="str">
        <f aca="false">IF($A11280="","",INDEX(CARTAO_COMPRAS!$C:$C,INT((ROW()-2)/20)+2))</f>
        <v/>
      </c>
      <c r="C11280" s="0" t="str">
        <f aca="false">IF($A11280="","",INDEX(CARTAO_COMPRAS!$D:$D,INT((ROW()-2)/20)+2))</f>
        <v/>
      </c>
      <c r="D11280" s="0" t="str">
        <f aca="false">IF($A11280="","",INDEX(CARTAO_COMPRAS!$E:$E,INT((ROW()-2)/20)+2))</f>
        <v/>
      </c>
      <c r="E11280" s="0" t="str">
        <f aca="false">IF($A11280="","",INDEX(CARTAO_COMPRAS!$H:$H,INT((ROW()-2)/20)+2)+MOD(ROW()-2,20))</f>
        <v/>
      </c>
      <c r="F11280" s="0" t="str">
        <f aca="false">IF($A11280="","",INDEX(CARTAO_COMPRAS!$G:$G,INT((ROW()-2)/20)+2))</f>
        <v/>
      </c>
      <c r="G11280" s="5" t="str">
        <f aca="false">IF($A11280="","",INDEX(CARTAO_COMPRAS!$I:$I,INT((ROW()-2)/20)+2))</f>
        <v/>
      </c>
      <c r="H11280" s="4" t="str">
        <f aca="false">IF($A11280="","",EDATE(INDEX(CARTAO_COMPRAS!$J:$J,INT((ROW()-2)/20)+2),MOD(ROW()-2,20)))</f>
        <v/>
      </c>
      <c r="I11280" s="4" t="str">
        <f aca="false">IF($H11280="","",$H11280-WEEKDAY($H11280,2)+1)</f>
        <v/>
      </c>
      <c r="J11280" s="4" t="str">
        <f aca="false">IF($I11280="","",$I11280+6)</f>
        <v/>
      </c>
      <c r="K11280" s="6" t="str">
        <f aca="false">IF($H11280="","",DATE(YEAR($H11280),MONTH($H11280),1))</f>
        <v/>
      </c>
      <c r="L11280" s="0" t="str">
        <f aca="false">IF($A11280="","",INDEX(CARTAO_COMPRAS!$K:$K,INT((ROW()-2)/20)+2))</f>
        <v/>
      </c>
      <c r="M11280" s="0" t="str">
        <f aca="false">IF($A11280="","","Compra no cartão")</f>
        <v/>
      </c>
    </row>
    <row r="11281" customFormat="false" ht="13.5" hidden="false" customHeight="false" outlineLevel="0" collapsed="false">
      <c r="A112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1" s="0" t="str">
        <f aca="false">IF($A11281="","",INDEX(CARTAO_COMPRAS!$C:$C,INT((ROW()-2)/20)+2))</f>
        <v/>
      </c>
      <c r="C11281" s="0" t="str">
        <f aca="false">IF($A11281="","",INDEX(CARTAO_COMPRAS!$D:$D,INT((ROW()-2)/20)+2))</f>
        <v/>
      </c>
      <c r="D11281" s="0" t="str">
        <f aca="false">IF($A11281="","",INDEX(CARTAO_COMPRAS!$E:$E,INT((ROW()-2)/20)+2))</f>
        <v/>
      </c>
      <c r="E11281" s="0" t="str">
        <f aca="false">IF($A11281="","",INDEX(CARTAO_COMPRAS!$H:$H,INT((ROW()-2)/20)+2)+MOD(ROW()-2,20))</f>
        <v/>
      </c>
      <c r="F11281" s="0" t="str">
        <f aca="false">IF($A11281="","",INDEX(CARTAO_COMPRAS!$G:$G,INT((ROW()-2)/20)+2))</f>
        <v/>
      </c>
      <c r="G11281" s="5" t="str">
        <f aca="false">IF($A11281="","",INDEX(CARTAO_COMPRAS!$I:$I,INT((ROW()-2)/20)+2))</f>
        <v/>
      </c>
      <c r="H11281" s="4" t="str">
        <f aca="false">IF($A11281="","",EDATE(INDEX(CARTAO_COMPRAS!$J:$J,INT((ROW()-2)/20)+2),MOD(ROW()-2,20)))</f>
        <v/>
      </c>
      <c r="I11281" s="4" t="str">
        <f aca="false">IF($H11281="","",$H11281-WEEKDAY($H11281,2)+1)</f>
        <v/>
      </c>
      <c r="J11281" s="4" t="str">
        <f aca="false">IF($I11281="","",$I11281+6)</f>
        <v/>
      </c>
      <c r="K11281" s="6" t="str">
        <f aca="false">IF($H11281="","",DATE(YEAR($H11281),MONTH($H11281),1))</f>
        <v/>
      </c>
      <c r="L11281" s="0" t="str">
        <f aca="false">IF($A11281="","",INDEX(CARTAO_COMPRAS!$K:$K,INT((ROW()-2)/20)+2))</f>
        <v/>
      </c>
      <c r="M11281" s="0" t="str">
        <f aca="false">IF($A11281="","","Compra no cartão")</f>
        <v/>
      </c>
    </row>
    <row r="11282" customFormat="false" ht="13.5" hidden="false" customHeight="false" outlineLevel="0" collapsed="false">
      <c r="A112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2" s="0" t="str">
        <f aca="false">IF($A11282="","",INDEX(CARTAO_COMPRAS!$C:$C,INT((ROW()-2)/20)+2))</f>
        <v/>
      </c>
      <c r="C11282" s="0" t="str">
        <f aca="false">IF($A11282="","",INDEX(CARTAO_COMPRAS!$D:$D,INT((ROW()-2)/20)+2))</f>
        <v/>
      </c>
      <c r="D11282" s="0" t="str">
        <f aca="false">IF($A11282="","",INDEX(CARTAO_COMPRAS!$E:$E,INT((ROW()-2)/20)+2))</f>
        <v/>
      </c>
      <c r="E11282" s="0" t="str">
        <f aca="false">IF($A11282="","",INDEX(CARTAO_COMPRAS!$H:$H,INT((ROW()-2)/20)+2)+MOD(ROW()-2,20))</f>
        <v/>
      </c>
      <c r="F11282" s="0" t="str">
        <f aca="false">IF($A11282="","",INDEX(CARTAO_COMPRAS!$G:$G,INT((ROW()-2)/20)+2))</f>
        <v/>
      </c>
      <c r="G11282" s="5" t="str">
        <f aca="false">IF($A11282="","",INDEX(CARTAO_COMPRAS!$I:$I,INT((ROW()-2)/20)+2))</f>
        <v/>
      </c>
      <c r="H11282" s="4" t="str">
        <f aca="false">IF($A11282="","",EDATE(INDEX(CARTAO_COMPRAS!$J:$J,INT((ROW()-2)/20)+2),MOD(ROW()-2,20)))</f>
        <v/>
      </c>
      <c r="I11282" s="4" t="str">
        <f aca="false">IF($H11282="","",$H11282-WEEKDAY($H11282,2)+1)</f>
        <v/>
      </c>
      <c r="J11282" s="4" t="str">
        <f aca="false">IF($I11282="","",$I11282+6)</f>
        <v/>
      </c>
      <c r="K11282" s="6" t="str">
        <f aca="false">IF($H11282="","",DATE(YEAR($H11282),MONTH($H11282),1))</f>
        <v/>
      </c>
      <c r="L11282" s="0" t="str">
        <f aca="false">IF($A11282="","",INDEX(CARTAO_COMPRAS!$K:$K,INT((ROW()-2)/20)+2))</f>
        <v/>
      </c>
      <c r="M11282" s="0" t="str">
        <f aca="false">IF($A11282="","","Compra no cartão")</f>
        <v/>
      </c>
    </row>
    <row r="11283" customFormat="false" ht="13.5" hidden="false" customHeight="false" outlineLevel="0" collapsed="false">
      <c r="A112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3" s="0" t="str">
        <f aca="false">IF($A11283="","",INDEX(CARTAO_COMPRAS!$C:$C,INT((ROW()-2)/20)+2))</f>
        <v/>
      </c>
      <c r="C11283" s="0" t="str">
        <f aca="false">IF($A11283="","",INDEX(CARTAO_COMPRAS!$D:$D,INT((ROW()-2)/20)+2))</f>
        <v/>
      </c>
      <c r="D11283" s="0" t="str">
        <f aca="false">IF($A11283="","",INDEX(CARTAO_COMPRAS!$E:$E,INT((ROW()-2)/20)+2))</f>
        <v/>
      </c>
      <c r="E11283" s="0" t="str">
        <f aca="false">IF($A11283="","",INDEX(CARTAO_COMPRAS!$H:$H,INT((ROW()-2)/20)+2)+MOD(ROW()-2,20))</f>
        <v/>
      </c>
      <c r="F11283" s="0" t="str">
        <f aca="false">IF($A11283="","",INDEX(CARTAO_COMPRAS!$G:$G,INT((ROW()-2)/20)+2))</f>
        <v/>
      </c>
      <c r="G11283" s="5" t="str">
        <f aca="false">IF($A11283="","",INDEX(CARTAO_COMPRAS!$I:$I,INT((ROW()-2)/20)+2))</f>
        <v/>
      </c>
      <c r="H11283" s="4" t="str">
        <f aca="false">IF($A11283="","",EDATE(INDEX(CARTAO_COMPRAS!$J:$J,INT((ROW()-2)/20)+2),MOD(ROW()-2,20)))</f>
        <v/>
      </c>
      <c r="I11283" s="4" t="str">
        <f aca="false">IF($H11283="","",$H11283-WEEKDAY($H11283,2)+1)</f>
        <v/>
      </c>
      <c r="J11283" s="4" t="str">
        <f aca="false">IF($I11283="","",$I11283+6)</f>
        <v/>
      </c>
      <c r="K11283" s="6" t="str">
        <f aca="false">IF($H11283="","",DATE(YEAR($H11283),MONTH($H11283),1))</f>
        <v/>
      </c>
      <c r="L11283" s="0" t="str">
        <f aca="false">IF($A11283="","",INDEX(CARTAO_COMPRAS!$K:$K,INT((ROW()-2)/20)+2))</f>
        <v/>
      </c>
      <c r="M11283" s="0" t="str">
        <f aca="false">IF($A11283="","","Compra no cartão")</f>
        <v/>
      </c>
    </row>
    <row r="11284" customFormat="false" ht="13.5" hidden="false" customHeight="false" outlineLevel="0" collapsed="false">
      <c r="A112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4" s="0" t="str">
        <f aca="false">IF($A11284="","",INDEX(CARTAO_COMPRAS!$C:$C,INT((ROW()-2)/20)+2))</f>
        <v/>
      </c>
      <c r="C11284" s="0" t="str">
        <f aca="false">IF($A11284="","",INDEX(CARTAO_COMPRAS!$D:$D,INT((ROW()-2)/20)+2))</f>
        <v/>
      </c>
      <c r="D11284" s="0" t="str">
        <f aca="false">IF($A11284="","",INDEX(CARTAO_COMPRAS!$E:$E,INT((ROW()-2)/20)+2))</f>
        <v/>
      </c>
      <c r="E11284" s="0" t="str">
        <f aca="false">IF($A11284="","",INDEX(CARTAO_COMPRAS!$H:$H,INT((ROW()-2)/20)+2)+MOD(ROW()-2,20))</f>
        <v/>
      </c>
      <c r="F11284" s="0" t="str">
        <f aca="false">IF($A11284="","",INDEX(CARTAO_COMPRAS!$G:$G,INT((ROW()-2)/20)+2))</f>
        <v/>
      </c>
      <c r="G11284" s="5" t="str">
        <f aca="false">IF($A11284="","",INDEX(CARTAO_COMPRAS!$I:$I,INT((ROW()-2)/20)+2))</f>
        <v/>
      </c>
      <c r="H11284" s="4" t="str">
        <f aca="false">IF($A11284="","",EDATE(INDEX(CARTAO_COMPRAS!$J:$J,INT((ROW()-2)/20)+2),MOD(ROW()-2,20)))</f>
        <v/>
      </c>
      <c r="I11284" s="4" t="str">
        <f aca="false">IF($H11284="","",$H11284-WEEKDAY($H11284,2)+1)</f>
        <v/>
      </c>
      <c r="J11284" s="4" t="str">
        <f aca="false">IF($I11284="","",$I11284+6)</f>
        <v/>
      </c>
      <c r="K11284" s="6" t="str">
        <f aca="false">IF($H11284="","",DATE(YEAR($H11284),MONTH($H11284),1))</f>
        <v/>
      </c>
      <c r="L11284" s="0" t="str">
        <f aca="false">IF($A11284="","",INDEX(CARTAO_COMPRAS!$K:$K,INT((ROW()-2)/20)+2))</f>
        <v/>
      </c>
      <c r="M11284" s="0" t="str">
        <f aca="false">IF($A11284="","","Compra no cartão")</f>
        <v/>
      </c>
    </row>
    <row r="11285" customFormat="false" ht="13.5" hidden="false" customHeight="false" outlineLevel="0" collapsed="false">
      <c r="A112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5" s="0" t="str">
        <f aca="false">IF($A11285="","",INDEX(CARTAO_COMPRAS!$C:$C,INT((ROW()-2)/20)+2))</f>
        <v/>
      </c>
      <c r="C11285" s="0" t="str">
        <f aca="false">IF($A11285="","",INDEX(CARTAO_COMPRAS!$D:$D,INT((ROW()-2)/20)+2))</f>
        <v/>
      </c>
      <c r="D11285" s="0" t="str">
        <f aca="false">IF($A11285="","",INDEX(CARTAO_COMPRAS!$E:$E,INT((ROW()-2)/20)+2))</f>
        <v/>
      </c>
      <c r="E11285" s="0" t="str">
        <f aca="false">IF($A11285="","",INDEX(CARTAO_COMPRAS!$H:$H,INT((ROW()-2)/20)+2)+MOD(ROW()-2,20))</f>
        <v/>
      </c>
      <c r="F11285" s="0" t="str">
        <f aca="false">IF($A11285="","",INDEX(CARTAO_COMPRAS!$G:$G,INT((ROW()-2)/20)+2))</f>
        <v/>
      </c>
      <c r="G11285" s="5" t="str">
        <f aca="false">IF($A11285="","",INDEX(CARTAO_COMPRAS!$I:$I,INT((ROW()-2)/20)+2))</f>
        <v/>
      </c>
      <c r="H11285" s="4" t="str">
        <f aca="false">IF($A11285="","",EDATE(INDEX(CARTAO_COMPRAS!$J:$J,INT((ROW()-2)/20)+2),MOD(ROW()-2,20)))</f>
        <v/>
      </c>
      <c r="I11285" s="4" t="str">
        <f aca="false">IF($H11285="","",$H11285-WEEKDAY($H11285,2)+1)</f>
        <v/>
      </c>
      <c r="J11285" s="4" t="str">
        <f aca="false">IF($I11285="","",$I11285+6)</f>
        <v/>
      </c>
      <c r="K11285" s="6" t="str">
        <f aca="false">IF($H11285="","",DATE(YEAR($H11285),MONTH($H11285),1))</f>
        <v/>
      </c>
      <c r="L11285" s="0" t="str">
        <f aca="false">IF($A11285="","",INDEX(CARTAO_COMPRAS!$K:$K,INT((ROW()-2)/20)+2))</f>
        <v/>
      </c>
      <c r="M11285" s="0" t="str">
        <f aca="false">IF($A11285="","","Compra no cartão")</f>
        <v/>
      </c>
    </row>
    <row r="11286" customFormat="false" ht="13.5" hidden="false" customHeight="false" outlineLevel="0" collapsed="false">
      <c r="A112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6" s="0" t="str">
        <f aca="false">IF($A11286="","",INDEX(CARTAO_COMPRAS!$C:$C,INT((ROW()-2)/20)+2))</f>
        <v/>
      </c>
      <c r="C11286" s="0" t="str">
        <f aca="false">IF($A11286="","",INDEX(CARTAO_COMPRAS!$D:$D,INT((ROW()-2)/20)+2))</f>
        <v/>
      </c>
      <c r="D11286" s="0" t="str">
        <f aca="false">IF($A11286="","",INDEX(CARTAO_COMPRAS!$E:$E,INT((ROW()-2)/20)+2))</f>
        <v/>
      </c>
      <c r="E11286" s="0" t="str">
        <f aca="false">IF($A11286="","",INDEX(CARTAO_COMPRAS!$H:$H,INT((ROW()-2)/20)+2)+MOD(ROW()-2,20))</f>
        <v/>
      </c>
      <c r="F11286" s="0" t="str">
        <f aca="false">IF($A11286="","",INDEX(CARTAO_COMPRAS!$G:$G,INT((ROW()-2)/20)+2))</f>
        <v/>
      </c>
      <c r="G11286" s="5" t="str">
        <f aca="false">IF($A11286="","",INDEX(CARTAO_COMPRAS!$I:$I,INT((ROW()-2)/20)+2))</f>
        <v/>
      </c>
      <c r="H11286" s="4" t="str">
        <f aca="false">IF($A11286="","",EDATE(INDEX(CARTAO_COMPRAS!$J:$J,INT((ROW()-2)/20)+2),MOD(ROW()-2,20)))</f>
        <v/>
      </c>
      <c r="I11286" s="4" t="str">
        <f aca="false">IF($H11286="","",$H11286-WEEKDAY($H11286,2)+1)</f>
        <v/>
      </c>
      <c r="J11286" s="4" t="str">
        <f aca="false">IF($I11286="","",$I11286+6)</f>
        <v/>
      </c>
      <c r="K11286" s="6" t="str">
        <f aca="false">IF($H11286="","",DATE(YEAR($H11286),MONTH($H11286),1))</f>
        <v/>
      </c>
      <c r="L11286" s="0" t="str">
        <f aca="false">IF($A11286="","",INDEX(CARTAO_COMPRAS!$K:$K,INT((ROW()-2)/20)+2))</f>
        <v/>
      </c>
      <c r="M11286" s="0" t="str">
        <f aca="false">IF($A11286="","","Compra no cartão")</f>
        <v/>
      </c>
    </row>
    <row r="11287" customFormat="false" ht="13.5" hidden="false" customHeight="false" outlineLevel="0" collapsed="false">
      <c r="A112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7" s="0" t="str">
        <f aca="false">IF($A11287="","",INDEX(CARTAO_COMPRAS!$C:$C,INT((ROW()-2)/20)+2))</f>
        <v/>
      </c>
      <c r="C11287" s="0" t="str">
        <f aca="false">IF($A11287="","",INDEX(CARTAO_COMPRAS!$D:$D,INT((ROW()-2)/20)+2))</f>
        <v/>
      </c>
      <c r="D11287" s="0" t="str">
        <f aca="false">IF($A11287="","",INDEX(CARTAO_COMPRAS!$E:$E,INT((ROW()-2)/20)+2))</f>
        <v/>
      </c>
      <c r="E11287" s="0" t="str">
        <f aca="false">IF($A11287="","",INDEX(CARTAO_COMPRAS!$H:$H,INT((ROW()-2)/20)+2)+MOD(ROW()-2,20))</f>
        <v/>
      </c>
      <c r="F11287" s="0" t="str">
        <f aca="false">IF($A11287="","",INDEX(CARTAO_COMPRAS!$G:$G,INT((ROW()-2)/20)+2))</f>
        <v/>
      </c>
      <c r="G11287" s="5" t="str">
        <f aca="false">IF($A11287="","",INDEX(CARTAO_COMPRAS!$I:$I,INT((ROW()-2)/20)+2))</f>
        <v/>
      </c>
      <c r="H11287" s="4" t="str">
        <f aca="false">IF($A11287="","",EDATE(INDEX(CARTAO_COMPRAS!$J:$J,INT((ROW()-2)/20)+2),MOD(ROW()-2,20)))</f>
        <v/>
      </c>
      <c r="I11287" s="4" t="str">
        <f aca="false">IF($H11287="","",$H11287-WEEKDAY($H11287,2)+1)</f>
        <v/>
      </c>
      <c r="J11287" s="4" t="str">
        <f aca="false">IF($I11287="","",$I11287+6)</f>
        <v/>
      </c>
      <c r="K11287" s="6" t="str">
        <f aca="false">IF($H11287="","",DATE(YEAR($H11287),MONTH($H11287),1))</f>
        <v/>
      </c>
      <c r="L11287" s="0" t="str">
        <f aca="false">IF($A11287="","",INDEX(CARTAO_COMPRAS!$K:$K,INT((ROW()-2)/20)+2))</f>
        <v/>
      </c>
      <c r="M11287" s="0" t="str">
        <f aca="false">IF($A11287="","","Compra no cartão")</f>
        <v/>
      </c>
    </row>
    <row r="11288" customFormat="false" ht="13.5" hidden="false" customHeight="false" outlineLevel="0" collapsed="false">
      <c r="A112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8" s="0" t="str">
        <f aca="false">IF($A11288="","",INDEX(CARTAO_COMPRAS!$C:$C,INT((ROW()-2)/20)+2))</f>
        <v/>
      </c>
      <c r="C11288" s="0" t="str">
        <f aca="false">IF($A11288="","",INDEX(CARTAO_COMPRAS!$D:$D,INT((ROW()-2)/20)+2))</f>
        <v/>
      </c>
      <c r="D11288" s="0" t="str">
        <f aca="false">IF($A11288="","",INDEX(CARTAO_COMPRAS!$E:$E,INT((ROW()-2)/20)+2))</f>
        <v/>
      </c>
      <c r="E11288" s="0" t="str">
        <f aca="false">IF($A11288="","",INDEX(CARTAO_COMPRAS!$H:$H,INT((ROW()-2)/20)+2)+MOD(ROW()-2,20))</f>
        <v/>
      </c>
      <c r="F11288" s="0" t="str">
        <f aca="false">IF($A11288="","",INDEX(CARTAO_COMPRAS!$G:$G,INT((ROW()-2)/20)+2))</f>
        <v/>
      </c>
      <c r="G11288" s="5" t="str">
        <f aca="false">IF($A11288="","",INDEX(CARTAO_COMPRAS!$I:$I,INT((ROW()-2)/20)+2))</f>
        <v/>
      </c>
      <c r="H11288" s="4" t="str">
        <f aca="false">IF($A11288="","",EDATE(INDEX(CARTAO_COMPRAS!$J:$J,INT((ROW()-2)/20)+2),MOD(ROW()-2,20)))</f>
        <v/>
      </c>
      <c r="I11288" s="4" t="str">
        <f aca="false">IF($H11288="","",$H11288-WEEKDAY($H11288,2)+1)</f>
        <v/>
      </c>
      <c r="J11288" s="4" t="str">
        <f aca="false">IF($I11288="","",$I11288+6)</f>
        <v/>
      </c>
      <c r="K11288" s="6" t="str">
        <f aca="false">IF($H11288="","",DATE(YEAR($H11288),MONTH($H11288),1))</f>
        <v/>
      </c>
      <c r="L11288" s="0" t="str">
        <f aca="false">IF($A11288="","",INDEX(CARTAO_COMPRAS!$K:$K,INT((ROW()-2)/20)+2))</f>
        <v/>
      </c>
      <c r="M11288" s="0" t="str">
        <f aca="false">IF($A11288="","","Compra no cartão")</f>
        <v/>
      </c>
    </row>
    <row r="11289" customFormat="false" ht="13.5" hidden="false" customHeight="false" outlineLevel="0" collapsed="false">
      <c r="A112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89" s="0" t="str">
        <f aca="false">IF($A11289="","",INDEX(CARTAO_COMPRAS!$C:$C,INT((ROW()-2)/20)+2))</f>
        <v/>
      </c>
      <c r="C11289" s="0" t="str">
        <f aca="false">IF($A11289="","",INDEX(CARTAO_COMPRAS!$D:$D,INT((ROW()-2)/20)+2))</f>
        <v/>
      </c>
      <c r="D11289" s="0" t="str">
        <f aca="false">IF($A11289="","",INDEX(CARTAO_COMPRAS!$E:$E,INT((ROW()-2)/20)+2))</f>
        <v/>
      </c>
      <c r="E11289" s="0" t="str">
        <f aca="false">IF($A11289="","",INDEX(CARTAO_COMPRAS!$H:$H,INT((ROW()-2)/20)+2)+MOD(ROW()-2,20))</f>
        <v/>
      </c>
      <c r="F11289" s="0" t="str">
        <f aca="false">IF($A11289="","",INDEX(CARTAO_COMPRAS!$G:$G,INT((ROW()-2)/20)+2))</f>
        <v/>
      </c>
      <c r="G11289" s="5" t="str">
        <f aca="false">IF($A11289="","",INDEX(CARTAO_COMPRAS!$I:$I,INT((ROW()-2)/20)+2))</f>
        <v/>
      </c>
      <c r="H11289" s="4" t="str">
        <f aca="false">IF($A11289="","",EDATE(INDEX(CARTAO_COMPRAS!$J:$J,INT((ROW()-2)/20)+2),MOD(ROW()-2,20)))</f>
        <v/>
      </c>
      <c r="I11289" s="4" t="str">
        <f aca="false">IF($H11289="","",$H11289-WEEKDAY($H11289,2)+1)</f>
        <v/>
      </c>
      <c r="J11289" s="4" t="str">
        <f aca="false">IF($I11289="","",$I11289+6)</f>
        <v/>
      </c>
      <c r="K11289" s="6" t="str">
        <f aca="false">IF($H11289="","",DATE(YEAR($H11289),MONTH($H11289),1))</f>
        <v/>
      </c>
      <c r="L11289" s="0" t="str">
        <f aca="false">IF($A11289="","",INDEX(CARTAO_COMPRAS!$K:$K,INT((ROW()-2)/20)+2))</f>
        <v/>
      </c>
      <c r="M11289" s="0" t="str">
        <f aca="false">IF($A11289="","","Compra no cartão")</f>
        <v/>
      </c>
    </row>
    <row r="11290" customFormat="false" ht="13.5" hidden="false" customHeight="false" outlineLevel="0" collapsed="false">
      <c r="A112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0" s="0" t="str">
        <f aca="false">IF($A11290="","",INDEX(CARTAO_COMPRAS!$C:$C,INT((ROW()-2)/20)+2))</f>
        <v/>
      </c>
      <c r="C11290" s="0" t="str">
        <f aca="false">IF($A11290="","",INDEX(CARTAO_COMPRAS!$D:$D,INT((ROW()-2)/20)+2))</f>
        <v/>
      </c>
      <c r="D11290" s="0" t="str">
        <f aca="false">IF($A11290="","",INDEX(CARTAO_COMPRAS!$E:$E,INT((ROW()-2)/20)+2))</f>
        <v/>
      </c>
      <c r="E11290" s="0" t="str">
        <f aca="false">IF($A11290="","",INDEX(CARTAO_COMPRAS!$H:$H,INT((ROW()-2)/20)+2)+MOD(ROW()-2,20))</f>
        <v/>
      </c>
      <c r="F11290" s="0" t="str">
        <f aca="false">IF($A11290="","",INDEX(CARTAO_COMPRAS!$G:$G,INT((ROW()-2)/20)+2))</f>
        <v/>
      </c>
      <c r="G11290" s="5" t="str">
        <f aca="false">IF($A11290="","",INDEX(CARTAO_COMPRAS!$I:$I,INT((ROW()-2)/20)+2))</f>
        <v/>
      </c>
      <c r="H11290" s="4" t="str">
        <f aca="false">IF($A11290="","",EDATE(INDEX(CARTAO_COMPRAS!$J:$J,INT((ROW()-2)/20)+2),MOD(ROW()-2,20)))</f>
        <v/>
      </c>
      <c r="I11290" s="4" t="str">
        <f aca="false">IF($H11290="","",$H11290-WEEKDAY($H11290,2)+1)</f>
        <v/>
      </c>
      <c r="J11290" s="4" t="str">
        <f aca="false">IF($I11290="","",$I11290+6)</f>
        <v/>
      </c>
      <c r="K11290" s="6" t="str">
        <f aca="false">IF($H11290="","",DATE(YEAR($H11290),MONTH($H11290),1))</f>
        <v/>
      </c>
      <c r="L11290" s="0" t="str">
        <f aca="false">IF($A11290="","",INDEX(CARTAO_COMPRAS!$K:$K,INT((ROW()-2)/20)+2))</f>
        <v/>
      </c>
      <c r="M11290" s="0" t="str">
        <f aca="false">IF($A11290="","","Compra no cartão")</f>
        <v/>
      </c>
    </row>
    <row r="11291" customFormat="false" ht="13.5" hidden="false" customHeight="false" outlineLevel="0" collapsed="false">
      <c r="A112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1" s="0" t="str">
        <f aca="false">IF($A11291="","",INDEX(CARTAO_COMPRAS!$C:$C,INT((ROW()-2)/20)+2))</f>
        <v/>
      </c>
      <c r="C11291" s="0" t="str">
        <f aca="false">IF($A11291="","",INDEX(CARTAO_COMPRAS!$D:$D,INT((ROW()-2)/20)+2))</f>
        <v/>
      </c>
      <c r="D11291" s="0" t="str">
        <f aca="false">IF($A11291="","",INDEX(CARTAO_COMPRAS!$E:$E,INT((ROW()-2)/20)+2))</f>
        <v/>
      </c>
      <c r="E11291" s="0" t="str">
        <f aca="false">IF($A11291="","",INDEX(CARTAO_COMPRAS!$H:$H,INT((ROW()-2)/20)+2)+MOD(ROW()-2,20))</f>
        <v/>
      </c>
      <c r="F11291" s="0" t="str">
        <f aca="false">IF($A11291="","",INDEX(CARTAO_COMPRAS!$G:$G,INT((ROW()-2)/20)+2))</f>
        <v/>
      </c>
      <c r="G11291" s="5" t="str">
        <f aca="false">IF($A11291="","",INDEX(CARTAO_COMPRAS!$I:$I,INT((ROW()-2)/20)+2))</f>
        <v/>
      </c>
      <c r="H11291" s="4" t="str">
        <f aca="false">IF($A11291="","",EDATE(INDEX(CARTAO_COMPRAS!$J:$J,INT((ROW()-2)/20)+2),MOD(ROW()-2,20)))</f>
        <v/>
      </c>
      <c r="I11291" s="4" t="str">
        <f aca="false">IF($H11291="","",$H11291-WEEKDAY($H11291,2)+1)</f>
        <v/>
      </c>
      <c r="J11291" s="4" t="str">
        <f aca="false">IF($I11291="","",$I11291+6)</f>
        <v/>
      </c>
      <c r="K11291" s="6" t="str">
        <f aca="false">IF($H11291="","",DATE(YEAR($H11291),MONTH($H11291),1))</f>
        <v/>
      </c>
      <c r="L11291" s="0" t="str">
        <f aca="false">IF($A11291="","",INDEX(CARTAO_COMPRAS!$K:$K,INT((ROW()-2)/20)+2))</f>
        <v/>
      </c>
      <c r="M11291" s="0" t="str">
        <f aca="false">IF($A11291="","","Compra no cartão")</f>
        <v/>
      </c>
    </row>
    <row r="11292" customFormat="false" ht="13.5" hidden="false" customHeight="false" outlineLevel="0" collapsed="false">
      <c r="A112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2" s="0" t="str">
        <f aca="false">IF($A11292="","",INDEX(CARTAO_COMPRAS!$C:$C,INT((ROW()-2)/20)+2))</f>
        <v/>
      </c>
      <c r="C11292" s="0" t="str">
        <f aca="false">IF($A11292="","",INDEX(CARTAO_COMPRAS!$D:$D,INT((ROW()-2)/20)+2))</f>
        <v/>
      </c>
      <c r="D11292" s="0" t="str">
        <f aca="false">IF($A11292="","",INDEX(CARTAO_COMPRAS!$E:$E,INT((ROW()-2)/20)+2))</f>
        <v/>
      </c>
      <c r="E11292" s="0" t="str">
        <f aca="false">IF($A11292="","",INDEX(CARTAO_COMPRAS!$H:$H,INT((ROW()-2)/20)+2)+MOD(ROW()-2,20))</f>
        <v/>
      </c>
      <c r="F11292" s="0" t="str">
        <f aca="false">IF($A11292="","",INDEX(CARTAO_COMPRAS!$G:$G,INT((ROW()-2)/20)+2))</f>
        <v/>
      </c>
      <c r="G11292" s="5" t="str">
        <f aca="false">IF($A11292="","",INDEX(CARTAO_COMPRAS!$I:$I,INT((ROW()-2)/20)+2))</f>
        <v/>
      </c>
      <c r="H11292" s="4" t="str">
        <f aca="false">IF($A11292="","",EDATE(INDEX(CARTAO_COMPRAS!$J:$J,INT((ROW()-2)/20)+2),MOD(ROW()-2,20)))</f>
        <v/>
      </c>
      <c r="I11292" s="4" t="str">
        <f aca="false">IF($H11292="","",$H11292-WEEKDAY($H11292,2)+1)</f>
        <v/>
      </c>
      <c r="J11292" s="4" t="str">
        <f aca="false">IF($I11292="","",$I11292+6)</f>
        <v/>
      </c>
      <c r="K11292" s="6" t="str">
        <f aca="false">IF($H11292="","",DATE(YEAR($H11292),MONTH($H11292),1))</f>
        <v/>
      </c>
      <c r="L11292" s="0" t="str">
        <f aca="false">IF($A11292="","",INDEX(CARTAO_COMPRAS!$K:$K,INT((ROW()-2)/20)+2))</f>
        <v/>
      </c>
      <c r="M11292" s="0" t="str">
        <f aca="false">IF($A11292="","","Compra no cartão")</f>
        <v/>
      </c>
    </row>
    <row r="11293" customFormat="false" ht="13.5" hidden="false" customHeight="false" outlineLevel="0" collapsed="false">
      <c r="A112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3" s="0" t="str">
        <f aca="false">IF($A11293="","",INDEX(CARTAO_COMPRAS!$C:$C,INT((ROW()-2)/20)+2))</f>
        <v/>
      </c>
      <c r="C11293" s="0" t="str">
        <f aca="false">IF($A11293="","",INDEX(CARTAO_COMPRAS!$D:$D,INT((ROW()-2)/20)+2))</f>
        <v/>
      </c>
      <c r="D11293" s="0" t="str">
        <f aca="false">IF($A11293="","",INDEX(CARTAO_COMPRAS!$E:$E,INT((ROW()-2)/20)+2))</f>
        <v/>
      </c>
      <c r="E11293" s="0" t="str">
        <f aca="false">IF($A11293="","",INDEX(CARTAO_COMPRAS!$H:$H,INT((ROW()-2)/20)+2)+MOD(ROW()-2,20))</f>
        <v/>
      </c>
      <c r="F11293" s="0" t="str">
        <f aca="false">IF($A11293="","",INDEX(CARTAO_COMPRAS!$G:$G,INT((ROW()-2)/20)+2))</f>
        <v/>
      </c>
      <c r="G11293" s="5" t="str">
        <f aca="false">IF($A11293="","",INDEX(CARTAO_COMPRAS!$I:$I,INT((ROW()-2)/20)+2))</f>
        <v/>
      </c>
      <c r="H11293" s="4" t="str">
        <f aca="false">IF($A11293="","",EDATE(INDEX(CARTAO_COMPRAS!$J:$J,INT((ROW()-2)/20)+2),MOD(ROW()-2,20)))</f>
        <v/>
      </c>
      <c r="I11293" s="4" t="str">
        <f aca="false">IF($H11293="","",$H11293-WEEKDAY($H11293,2)+1)</f>
        <v/>
      </c>
      <c r="J11293" s="4" t="str">
        <f aca="false">IF($I11293="","",$I11293+6)</f>
        <v/>
      </c>
      <c r="K11293" s="6" t="str">
        <f aca="false">IF($H11293="","",DATE(YEAR($H11293),MONTH($H11293),1))</f>
        <v/>
      </c>
      <c r="L11293" s="0" t="str">
        <f aca="false">IF($A11293="","",INDEX(CARTAO_COMPRAS!$K:$K,INT((ROW()-2)/20)+2))</f>
        <v/>
      </c>
      <c r="M11293" s="0" t="str">
        <f aca="false">IF($A11293="","","Compra no cartão")</f>
        <v/>
      </c>
    </row>
    <row r="11294" customFormat="false" ht="13.5" hidden="false" customHeight="false" outlineLevel="0" collapsed="false">
      <c r="A112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4" s="0" t="str">
        <f aca="false">IF($A11294="","",INDEX(CARTAO_COMPRAS!$C:$C,INT((ROW()-2)/20)+2))</f>
        <v/>
      </c>
      <c r="C11294" s="0" t="str">
        <f aca="false">IF($A11294="","",INDEX(CARTAO_COMPRAS!$D:$D,INT((ROW()-2)/20)+2))</f>
        <v/>
      </c>
      <c r="D11294" s="0" t="str">
        <f aca="false">IF($A11294="","",INDEX(CARTAO_COMPRAS!$E:$E,INT((ROW()-2)/20)+2))</f>
        <v/>
      </c>
      <c r="E11294" s="0" t="str">
        <f aca="false">IF($A11294="","",INDEX(CARTAO_COMPRAS!$H:$H,INT((ROW()-2)/20)+2)+MOD(ROW()-2,20))</f>
        <v/>
      </c>
      <c r="F11294" s="0" t="str">
        <f aca="false">IF($A11294="","",INDEX(CARTAO_COMPRAS!$G:$G,INT((ROW()-2)/20)+2))</f>
        <v/>
      </c>
      <c r="G11294" s="5" t="str">
        <f aca="false">IF($A11294="","",INDEX(CARTAO_COMPRAS!$I:$I,INT((ROW()-2)/20)+2))</f>
        <v/>
      </c>
      <c r="H11294" s="4" t="str">
        <f aca="false">IF($A11294="","",EDATE(INDEX(CARTAO_COMPRAS!$J:$J,INT((ROW()-2)/20)+2),MOD(ROW()-2,20)))</f>
        <v/>
      </c>
      <c r="I11294" s="4" t="str">
        <f aca="false">IF($H11294="","",$H11294-WEEKDAY($H11294,2)+1)</f>
        <v/>
      </c>
      <c r="J11294" s="4" t="str">
        <f aca="false">IF($I11294="","",$I11294+6)</f>
        <v/>
      </c>
      <c r="K11294" s="6" t="str">
        <f aca="false">IF($H11294="","",DATE(YEAR($H11294),MONTH($H11294),1))</f>
        <v/>
      </c>
      <c r="L11294" s="0" t="str">
        <f aca="false">IF($A11294="","",INDEX(CARTAO_COMPRAS!$K:$K,INT((ROW()-2)/20)+2))</f>
        <v/>
      </c>
      <c r="M11294" s="0" t="str">
        <f aca="false">IF($A11294="","","Compra no cartão")</f>
        <v/>
      </c>
    </row>
    <row r="11295" customFormat="false" ht="13.5" hidden="false" customHeight="false" outlineLevel="0" collapsed="false">
      <c r="A112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5" s="0" t="str">
        <f aca="false">IF($A11295="","",INDEX(CARTAO_COMPRAS!$C:$C,INT((ROW()-2)/20)+2))</f>
        <v/>
      </c>
      <c r="C11295" s="0" t="str">
        <f aca="false">IF($A11295="","",INDEX(CARTAO_COMPRAS!$D:$D,INT((ROW()-2)/20)+2))</f>
        <v/>
      </c>
      <c r="D11295" s="0" t="str">
        <f aca="false">IF($A11295="","",INDEX(CARTAO_COMPRAS!$E:$E,INT((ROW()-2)/20)+2))</f>
        <v/>
      </c>
      <c r="E11295" s="0" t="str">
        <f aca="false">IF($A11295="","",INDEX(CARTAO_COMPRAS!$H:$H,INT((ROW()-2)/20)+2)+MOD(ROW()-2,20))</f>
        <v/>
      </c>
      <c r="F11295" s="0" t="str">
        <f aca="false">IF($A11295="","",INDEX(CARTAO_COMPRAS!$G:$G,INT((ROW()-2)/20)+2))</f>
        <v/>
      </c>
      <c r="G11295" s="5" t="str">
        <f aca="false">IF($A11295="","",INDEX(CARTAO_COMPRAS!$I:$I,INT((ROW()-2)/20)+2))</f>
        <v/>
      </c>
      <c r="H11295" s="4" t="str">
        <f aca="false">IF($A11295="","",EDATE(INDEX(CARTAO_COMPRAS!$J:$J,INT((ROW()-2)/20)+2),MOD(ROW()-2,20)))</f>
        <v/>
      </c>
      <c r="I11295" s="4" t="str">
        <f aca="false">IF($H11295="","",$H11295-WEEKDAY($H11295,2)+1)</f>
        <v/>
      </c>
      <c r="J11295" s="4" t="str">
        <f aca="false">IF($I11295="","",$I11295+6)</f>
        <v/>
      </c>
      <c r="K11295" s="6" t="str">
        <f aca="false">IF($H11295="","",DATE(YEAR($H11295),MONTH($H11295),1))</f>
        <v/>
      </c>
      <c r="L11295" s="0" t="str">
        <f aca="false">IF($A11295="","",INDEX(CARTAO_COMPRAS!$K:$K,INT((ROW()-2)/20)+2))</f>
        <v/>
      </c>
      <c r="M11295" s="0" t="str">
        <f aca="false">IF($A11295="","","Compra no cartão")</f>
        <v/>
      </c>
    </row>
    <row r="11296" customFormat="false" ht="13.5" hidden="false" customHeight="false" outlineLevel="0" collapsed="false">
      <c r="A112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6" s="0" t="str">
        <f aca="false">IF($A11296="","",INDEX(CARTAO_COMPRAS!$C:$C,INT((ROW()-2)/20)+2))</f>
        <v/>
      </c>
      <c r="C11296" s="0" t="str">
        <f aca="false">IF($A11296="","",INDEX(CARTAO_COMPRAS!$D:$D,INT((ROW()-2)/20)+2))</f>
        <v/>
      </c>
      <c r="D11296" s="0" t="str">
        <f aca="false">IF($A11296="","",INDEX(CARTAO_COMPRAS!$E:$E,INT((ROW()-2)/20)+2))</f>
        <v/>
      </c>
      <c r="E11296" s="0" t="str">
        <f aca="false">IF($A11296="","",INDEX(CARTAO_COMPRAS!$H:$H,INT((ROW()-2)/20)+2)+MOD(ROW()-2,20))</f>
        <v/>
      </c>
      <c r="F11296" s="0" t="str">
        <f aca="false">IF($A11296="","",INDEX(CARTAO_COMPRAS!$G:$G,INT((ROW()-2)/20)+2))</f>
        <v/>
      </c>
      <c r="G11296" s="5" t="str">
        <f aca="false">IF($A11296="","",INDEX(CARTAO_COMPRAS!$I:$I,INT((ROW()-2)/20)+2))</f>
        <v/>
      </c>
      <c r="H11296" s="4" t="str">
        <f aca="false">IF($A11296="","",EDATE(INDEX(CARTAO_COMPRAS!$J:$J,INT((ROW()-2)/20)+2),MOD(ROW()-2,20)))</f>
        <v/>
      </c>
      <c r="I11296" s="4" t="str">
        <f aca="false">IF($H11296="","",$H11296-WEEKDAY($H11296,2)+1)</f>
        <v/>
      </c>
      <c r="J11296" s="4" t="str">
        <f aca="false">IF($I11296="","",$I11296+6)</f>
        <v/>
      </c>
      <c r="K11296" s="6" t="str">
        <f aca="false">IF($H11296="","",DATE(YEAR($H11296),MONTH($H11296),1))</f>
        <v/>
      </c>
      <c r="L11296" s="0" t="str">
        <f aca="false">IF($A11296="","",INDEX(CARTAO_COMPRAS!$K:$K,INT((ROW()-2)/20)+2))</f>
        <v/>
      </c>
      <c r="M11296" s="0" t="str">
        <f aca="false">IF($A11296="","","Compra no cartão")</f>
        <v/>
      </c>
    </row>
    <row r="11297" customFormat="false" ht="13.5" hidden="false" customHeight="false" outlineLevel="0" collapsed="false">
      <c r="A112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7" s="0" t="str">
        <f aca="false">IF($A11297="","",INDEX(CARTAO_COMPRAS!$C:$C,INT((ROW()-2)/20)+2))</f>
        <v/>
      </c>
      <c r="C11297" s="0" t="str">
        <f aca="false">IF($A11297="","",INDEX(CARTAO_COMPRAS!$D:$D,INT((ROW()-2)/20)+2))</f>
        <v/>
      </c>
      <c r="D11297" s="0" t="str">
        <f aca="false">IF($A11297="","",INDEX(CARTAO_COMPRAS!$E:$E,INT((ROW()-2)/20)+2))</f>
        <v/>
      </c>
      <c r="E11297" s="0" t="str">
        <f aca="false">IF($A11297="","",INDEX(CARTAO_COMPRAS!$H:$H,INT((ROW()-2)/20)+2)+MOD(ROW()-2,20))</f>
        <v/>
      </c>
      <c r="F11297" s="0" t="str">
        <f aca="false">IF($A11297="","",INDEX(CARTAO_COMPRAS!$G:$G,INT((ROW()-2)/20)+2))</f>
        <v/>
      </c>
      <c r="G11297" s="5" t="str">
        <f aca="false">IF($A11297="","",INDEX(CARTAO_COMPRAS!$I:$I,INT((ROW()-2)/20)+2))</f>
        <v/>
      </c>
      <c r="H11297" s="4" t="str">
        <f aca="false">IF($A11297="","",EDATE(INDEX(CARTAO_COMPRAS!$J:$J,INT((ROW()-2)/20)+2),MOD(ROW()-2,20)))</f>
        <v/>
      </c>
      <c r="I11297" s="4" t="str">
        <f aca="false">IF($H11297="","",$H11297-WEEKDAY($H11297,2)+1)</f>
        <v/>
      </c>
      <c r="J11297" s="4" t="str">
        <f aca="false">IF($I11297="","",$I11297+6)</f>
        <v/>
      </c>
      <c r="K11297" s="6" t="str">
        <f aca="false">IF($H11297="","",DATE(YEAR($H11297),MONTH($H11297),1))</f>
        <v/>
      </c>
      <c r="L11297" s="0" t="str">
        <f aca="false">IF($A11297="","",INDEX(CARTAO_COMPRAS!$K:$K,INT((ROW()-2)/20)+2))</f>
        <v/>
      </c>
      <c r="M11297" s="0" t="str">
        <f aca="false">IF($A11297="","","Compra no cartão")</f>
        <v/>
      </c>
    </row>
    <row r="11298" customFormat="false" ht="13.5" hidden="false" customHeight="false" outlineLevel="0" collapsed="false">
      <c r="A112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8" s="0" t="str">
        <f aca="false">IF($A11298="","",INDEX(CARTAO_COMPRAS!$C:$C,INT((ROW()-2)/20)+2))</f>
        <v/>
      </c>
      <c r="C11298" s="0" t="str">
        <f aca="false">IF($A11298="","",INDEX(CARTAO_COMPRAS!$D:$D,INT((ROW()-2)/20)+2))</f>
        <v/>
      </c>
      <c r="D11298" s="0" t="str">
        <f aca="false">IF($A11298="","",INDEX(CARTAO_COMPRAS!$E:$E,INT((ROW()-2)/20)+2))</f>
        <v/>
      </c>
      <c r="E11298" s="0" t="str">
        <f aca="false">IF($A11298="","",INDEX(CARTAO_COMPRAS!$H:$H,INT((ROW()-2)/20)+2)+MOD(ROW()-2,20))</f>
        <v/>
      </c>
      <c r="F11298" s="0" t="str">
        <f aca="false">IF($A11298="","",INDEX(CARTAO_COMPRAS!$G:$G,INT((ROW()-2)/20)+2))</f>
        <v/>
      </c>
      <c r="G11298" s="5" t="str">
        <f aca="false">IF($A11298="","",INDEX(CARTAO_COMPRAS!$I:$I,INT((ROW()-2)/20)+2))</f>
        <v/>
      </c>
      <c r="H11298" s="4" t="str">
        <f aca="false">IF($A11298="","",EDATE(INDEX(CARTAO_COMPRAS!$J:$J,INT((ROW()-2)/20)+2),MOD(ROW()-2,20)))</f>
        <v/>
      </c>
      <c r="I11298" s="4" t="str">
        <f aca="false">IF($H11298="","",$H11298-WEEKDAY($H11298,2)+1)</f>
        <v/>
      </c>
      <c r="J11298" s="4" t="str">
        <f aca="false">IF($I11298="","",$I11298+6)</f>
        <v/>
      </c>
      <c r="K11298" s="6" t="str">
        <f aca="false">IF($H11298="","",DATE(YEAR($H11298),MONTH($H11298),1))</f>
        <v/>
      </c>
      <c r="L11298" s="0" t="str">
        <f aca="false">IF($A11298="","",INDEX(CARTAO_COMPRAS!$K:$K,INT((ROW()-2)/20)+2))</f>
        <v/>
      </c>
      <c r="M11298" s="0" t="str">
        <f aca="false">IF($A11298="","","Compra no cartão")</f>
        <v/>
      </c>
    </row>
    <row r="11299" customFormat="false" ht="13.5" hidden="false" customHeight="false" outlineLevel="0" collapsed="false">
      <c r="A112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299" s="0" t="str">
        <f aca="false">IF($A11299="","",INDEX(CARTAO_COMPRAS!$C:$C,INT((ROW()-2)/20)+2))</f>
        <v/>
      </c>
      <c r="C11299" s="0" t="str">
        <f aca="false">IF($A11299="","",INDEX(CARTAO_COMPRAS!$D:$D,INT((ROW()-2)/20)+2))</f>
        <v/>
      </c>
      <c r="D11299" s="0" t="str">
        <f aca="false">IF($A11299="","",INDEX(CARTAO_COMPRAS!$E:$E,INT((ROW()-2)/20)+2))</f>
        <v/>
      </c>
      <c r="E11299" s="0" t="str">
        <f aca="false">IF($A11299="","",INDEX(CARTAO_COMPRAS!$H:$H,INT((ROW()-2)/20)+2)+MOD(ROW()-2,20))</f>
        <v/>
      </c>
      <c r="F11299" s="0" t="str">
        <f aca="false">IF($A11299="","",INDEX(CARTAO_COMPRAS!$G:$G,INT((ROW()-2)/20)+2))</f>
        <v/>
      </c>
      <c r="G11299" s="5" t="str">
        <f aca="false">IF($A11299="","",INDEX(CARTAO_COMPRAS!$I:$I,INT((ROW()-2)/20)+2))</f>
        <v/>
      </c>
      <c r="H11299" s="4" t="str">
        <f aca="false">IF($A11299="","",EDATE(INDEX(CARTAO_COMPRAS!$J:$J,INT((ROW()-2)/20)+2),MOD(ROW()-2,20)))</f>
        <v/>
      </c>
      <c r="I11299" s="4" t="str">
        <f aca="false">IF($H11299="","",$H11299-WEEKDAY($H11299,2)+1)</f>
        <v/>
      </c>
      <c r="J11299" s="4" t="str">
        <f aca="false">IF($I11299="","",$I11299+6)</f>
        <v/>
      </c>
      <c r="K11299" s="6" t="str">
        <f aca="false">IF($H11299="","",DATE(YEAR($H11299),MONTH($H11299),1))</f>
        <v/>
      </c>
      <c r="L11299" s="0" t="str">
        <f aca="false">IF($A11299="","",INDEX(CARTAO_COMPRAS!$K:$K,INT((ROW()-2)/20)+2))</f>
        <v/>
      </c>
      <c r="M11299" s="0" t="str">
        <f aca="false">IF($A11299="","","Compra no cartão")</f>
        <v/>
      </c>
    </row>
    <row r="11300" customFormat="false" ht="13.5" hidden="false" customHeight="false" outlineLevel="0" collapsed="false">
      <c r="A113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0" s="0" t="str">
        <f aca="false">IF($A11300="","",INDEX(CARTAO_COMPRAS!$C:$C,INT((ROW()-2)/20)+2))</f>
        <v/>
      </c>
      <c r="C11300" s="0" t="str">
        <f aca="false">IF($A11300="","",INDEX(CARTAO_COMPRAS!$D:$D,INT((ROW()-2)/20)+2))</f>
        <v/>
      </c>
      <c r="D11300" s="0" t="str">
        <f aca="false">IF($A11300="","",INDEX(CARTAO_COMPRAS!$E:$E,INT((ROW()-2)/20)+2))</f>
        <v/>
      </c>
      <c r="E11300" s="0" t="str">
        <f aca="false">IF($A11300="","",INDEX(CARTAO_COMPRAS!$H:$H,INT((ROW()-2)/20)+2)+MOD(ROW()-2,20))</f>
        <v/>
      </c>
      <c r="F11300" s="0" t="str">
        <f aca="false">IF($A11300="","",INDEX(CARTAO_COMPRAS!$G:$G,INT((ROW()-2)/20)+2))</f>
        <v/>
      </c>
      <c r="G11300" s="5" t="str">
        <f aca="false">IF($A11300="","",INDEX(CARTAO_COMPRAS!$I:$I,INT((ROW()-2)/20)+2))</f>
        <v/>
      </c>
      <c r="H11300" s="4" t="str">
        <f aca="false">IF($A11300="","",EDATE(INDEX(CARTAO_COMPRAS!$J:$J,INT((ROW()-2)/20)+2),MOD(ROW()-2,20)))</f>
        <v/>
      </c>
      <c r="I11300" s="4" t="str">
        <f aca="false">IF($H11300="","",$H11300-WEEKDAY($H11300,2)+1)</f>
        <v/>
      </c>
      <c r="J11300" s="4" t="str">
        <f aca="false">IF($I11300="","",$I11300+6)</f>
        <v/>
      </c>
      <c r="K11300" s="6" t="str">
        <f aca="false">IF($H11300="","",DATE(YEAR($H11300),MONTH($H11300),1))</f>
        <v/>
      </c>
      <c r="L11300" s="0" t="str">
        <f aca="false">IF($A11300="","",INDEX(CARTAO_COMPRAS!$K:$K,INT((ROW()-2)/20)+2))</f>
        <v/>
      </c>
      <c r="M11300" s="0" t="str">
        <f aca="false">IF($A11300="","","Compra no cartão")</f>
        <v/>
      </c>
    </row>
    <row r="11301" customFormat="false" ht="13.5" hidden="false" customHeight="false" outlineLevel="0" collapsed="false">
      <c r="A113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1" s="0" t="str">
        <f aca="false">IF($A11301="","",INDEX(CARTAO_COMPRAS!$C:$C,INT((ROW()-2)/20)+2))</f>
        <v/>
      </c>
      <c r="C11301" s="0" t="str">
        <f aca="false">IF($A11301="","",INDEX(CARTAO_COMPRAS!$D:$D,INT((ROW()-2)/20)+2))</f>
        <v/>
      </c>
      <c r="D11301" s="0" t="str">
        <f aca="false">IF($A11301="","",INDEX(CARTAO_COMPRAS!$E:$E,INT((ROW()-2)/20)+2))</f>
        <v/>
      </c>
      <c r="E11301" s="0" t="str">
        <f aca="false">IF($A11301="","",INDEX(CARTAO_COMPRAS!$H:$H,INT((ROW()-2)/20)+2)+MOD(ROW()-2,20))</f>
        <v/>
      </c>
      <c r="F11301" s="0" t="str">
        <f aca="false">IF($A11301="","",INDEX(CARTAO_COMPRAS!$G:$G,INT((ROW()-2)/20)+2))</f>
        <v/>
      </c>
      <c r="G11301" s="5" t="str">
        <f aca="false">IF($A11301="","",INDEX(CARTAO_COMPRAS!$I:$I,INT((ROW()-2)/20)+2))</f>
        <v/>
      </c>
      <c r="H11301" s="4" t="str">
        <f aca="false">IF($A11301="","",EDATE(INDEX(CARTAO_COMPRAS!$J:$J,INT((ROW()-2)/20)+2),MOD(ROW()-2,20)))</f>
        <v/>
      </c>
      <c r="I11301" s="4" t="str">
        <f aca="false">IF($H11301="","",$H11301-WEEKDAY($H11301,2)+1)</f>
        <v/>
      </c>
      <c r="J11301" s="4" t="str">
        <f aca="false">IF($I11301="","",$I11301+6)</f>
        <v/>
      </c>
      <c r="K11301" s="6" t="str">
        <f aca="false">IF($H11301="","",DATE(YEAR($H11301),MONTH($H11301),1))</f>
        <v/>
      </c>
      <c r="L11301" s="0" t="str">
        <f aca="false">IF($A11301="","",INDEX(CARTAO_COMPRAS!$K:$K,INT((ROW()-2)/20)+2))</f>
        <v/>
      </c>
      <c r="M11301" s="0" t="str">
        <f aca="false">IF($A11301="","","Compra no cartão")</f>
        <v/>
      </c>
    </row>
    <row r="11302" customFormat="false" ht="13.5" hidden="false" customHeight="false" outlineLevel="0" collapsed="false">
      <c r="A113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2" s="0" t="str">
        <f aca="false">IF($A11302="","",INDEX(CARTAO_COMPRAS!$C:$C,INT((ROW()-2)/20)+2))</f>
        <v/>
      </c>
      <c r="C11302" s="0" t="str">
        <f aca="false">IF($A11302="","",INDEX(CARTAO_COMPRAS!$D:$D,INT((ROW()-2)/20)+2))</f>
        <v/>
      </c>
      <c r="D11302" s="0" t="str">
        <f aca="false">IF($A11302="","",INDEX(CARTAO_COMPRAS!$E:$E,INT((ROW()-2)/20)+2))</f>
        <v/>
      </c>
      <c r="E11302" s="0" t="str">
        <f aca="false">IF($A11302="","",INDEX(CARTAO_COMPRAS!$H:$H,INT((ROW()-2)/20)+2)+MOD(ROW()-2,20))</f>
        <v/>
      </c>
      <c r="F11302" s="0" t="str">
        <f aca="false">IF($A11302="","",INDEX(CARTAO_COMPRAS!$G:$G,INT((ROW()-2)/20)+2))</f>
        <v/>
      </c>
      <c r="G11302" s="5" t="str">
        <f aca="false">IF($A11302="","",INDEX(CARTAO_COMPRAS!$I:$I,INT((ROW()-2)/20)+2))</f>
        <v/>
      </c>
      <c r="H11302" s="4" t="str">
        <f aca="false">IF($A11302="","",EDATE(INDEX(CARTAO_COMPRAS!$J:$J,INT((ROW()-2)/20)+2),MOD(ROW()-2,20)))</f>
        <v/>
      </c>
      <c r="I11302" s="4" t="str">
        <f aca="false">IF($H11302="","",$H11302-WEEKDAY($H11302,2)+1)</f>
        <v/>
      </c>
      <c r="J11302" s="4" t="str">
        <f aca="false">IF($I11302="","",$I11302+6)</f>
        <v/>
      </c>
      <c r="K11302" s="6" t="str">
        <f aca="false">IF($H11302="","",DATE(YEAR($H11302),MONTH($H11302),1))</f>
        <v/>
      </c>
      <c r="L11302" s="0" t="str">
        <f aca="false">IF($A11302="","",INDEX(CARTAO_COMPRAS!$K:$K,INT((ROW()-2)/20)+2))</f>
        <v/>
      </c>
      <c r="M11302" s="0" t="str">
        <f aca="false">IF($A11302="","","Compra no cartão")</f>
        <v/>
      </c>
    </row>
    <row r="11303" customFormat="false" ht="13.5" hidden="false" customHeight="false" outlineLevel="0" collapsed="false">
      <c r="A113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3" s="0" t="str">
        <f aca="false">IF($A11303="","",INDEX(CARTAO_COMPRAS!$C:$C,INT((ROW()-2)/20)+2))</f>
        <v/>
      </c>
      <c r="C11303" s="0" t="str">
        <f aca="false">IF($A11303="","",INDEX(CARTAO_COMPRAS!$D:$D,INT((ROW()-2)/20)+2))</f>
        <v/>
      </c>
      <c r="D11303" s="0" t="str">
        <f aca="false">IF($A11303="","",INDEX(CARTAO_COMPRAS!$E:$E,INT((ROW()-2)/20)+2))</f>
        <v/>
      </c>
      <c r="E11303" s="0" t="str">
        <f aca="false">IF($A11303="","",INDEX(CARTAO_COMPRAS!$H:$H,INT((ROW()-2)/20)+2)+MOD(ROW()-2,20))</f>
        <v/>
      </c>
      <c r="F11303" s="0" t="str">
        <f aca="false">IF($A11303="","",INDEX(CARTAO_COMPRAS!$G:$G,INT((ROW()-2)/20)+2))</f>
        <v/>
      </c>
      <c r="G11303" s="5" t="str">
        <f aca="false">IF($A11303="","",INDEX(CARTAO_COMPRAS!$I:$I,INT((ROW()-2)/20)+2))</f>
        <v/>
      </c>
      <c r="H11303" s="4" t="str">
        <f aca="false">IF($A11303="","",EDATE(INDEX(CARTAO_COMPRAS!$J:$J,INT((ROW()-2)/20)+2),MOD(ROW()-2,20)))</f>
        <v/>
      </c>
      <c r="I11303" s="4" t="str">
        <f aca="false">IF($H11303="","",$H11303-WEEKDAY($H11303,2)+1)</f>
        <v/>
      </c>
      <c r="J11303" s="4" t="str">
        <f aca="false">IF($I11303="","",$I11303+6)</f>
        <v/>
      </c>
      <c r="K11303" s="6" t="str">
        <f aca="false">IF($H11303="","",DATE(YEAR($H11303),MONTH($H11303),1))</f>
        <v/>
      </c>
      <c r="L11303" s="0" t="str">
        <f aca="false">IF($A11303="","",INDEX(CARTAO_COMPRAS!$K:$K,INT((ROW()-2)/20)+2))</f>
        <v/>
      </c>
      <c r="M11303" s="0" t="str">
        <f aca="false">IF($A11303="","","Compra no cartão")</f>
        <v/>
      </c>
    </row>
    <row r="11304" customFormat="false" ht="13.5" hidden="false" customHeight="false" outlineLevel="0" collapsed="false">
      <c r="A113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4" s="0" t="str">
        <f aca="false">IF($A11304="","",INDEX(CARTAO_COMPRAS!$C:$C,INT((ROW()-2)/20)+2))</f>
        <v/>
      </c>
      <c r="C11304" s="0" t="str">
        <f aca="false">IF($A11304="","",INDEX(CARTAO_COMPRAS!$D:$D,INT((ROW()-2)/20)+2))</f>
        <v/>
      </c>
      <c r="D11304" s="0" t="str">
        <f aca="false">IF($A11304="","",INDEX(CARTAO_COMPRAS!$E:$E,INT((ROW()-2)/20)+2))</f>
        <v/>
      </c>
      <c r="E11304" s="0" t="str">
        <f aca="false">IF($A11304="","",INDEX(CARTAO_COMPRAS!$H:$H,INT((ROW()-2)/20)+2)+MOD(ROW()-2,20))</f>
        <v/>
      </c>
      <c r="F11304" s="0" t="str">
        <f aca="false">IF($A11304="","",INDEX(CARTAO_COMPRAS!$G:$G,INT((ROW()-2)/20)+2))</f>
        <v/>
      </c>
      <c r="G11304" s="5" t="str">
        <f aca="false">IF($A11304="","",INDEX(CARTAO_COMPRAS!$I:$I,INT((ROW()-2)/20)+2))</f>
        <v/>
      </c>
      <c r="H11304" s="4" t="str">
        <f aca="false">IF($A11304="","",EDATE(INDEX(CARTAO_COMPRAS!$J:$J,INT((ROW()-2)/20)+2),MOD(ROW()-2,20)))</f>
        <v/>
      </c>
      <c r="I11304" s="4" t="str">
        <f aca="false">IF($H11304="","",$H11304-WEEKDAY($H11304,2)+1)</f>
        <v/>
      </c>
      <c r="J11304" s="4" t="str">
        <f aca="false">IF($I11304="","",$I11304+6)</f>
        <v/>
      </c>
      <c r="K11304" s="6" t="str">
        <f aca="false">IF($H11304="","",DATE(YEAR($H11304),MONTH($H11304),1))</f>
        <v/>
      </c>
      <c r="L11304" s="0" t="str">
        <f aca="false">IF($A11304="","",INDEX(CARTAO_COMPRAS!$K:$K,INT((ROW()-2)/20)+2))</f>
        <v/>
      </c>
      <c r="M11304" s="0" t="str">
        <f aca="false">IF($A11304="","","Compra no cartão")</f>
        <v/>
      </c>
    </row>
    <row r="11305" customFormat="false" ht="13.5" hidden="false" customHeight="false" outlineLevel="0" collapsed="false">
      <c r="A113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5" s="0" t="str">
        <f aca="false">IF($A11305="","",INDEX(CARTAO_COMPRAS!$C:$C,INT((ROW()-2)/20)+2))</f>
        <v/>
      </c>
      <c r="C11305" s="0" t="str">
        <f aca="false">IF($A11305="","",INDEX(CARTAO_COMPRAS!$D:$D,INT((ROW()-2)/20)+2))</f>
        <v/>
      </c>
      <c r="D11305" s="0" t="str">
        <f aca="false">IF($A11305="","",INDEX(CARTAO_COMPRAS!$E:$E,INT((ROW()-2)/20)+2))</f>
        <v/>
      </c>
      <c r="E11305" s="0" t="str">
        <f aca="false">IF($A11305="","",INDEX(CARTAO_COMPRAS!$H:$H,INT((ROW()-2)/20)+2)+MOD(ROW()-2,20))</f>
        <v/>
      </c>
      <c r="F11305" s="0" t="str">
        <f aca="false">IF($A11305="","",INDEX(CARTAO_COMPRAS!$G:$G,INT((ROW()-2)/20)+2))</f>
        <v/>
      </c>
      <c r="G11305" s="5" t="str">
        <f aca="false">IF($A11305="","",INDEX(CARTAO_COMPRAS!$I:$I,INT((ROW()-2)/20)+2))</f>
        <v/>
      </c>
      <c r="H11305" s="4" t="str">
        <f aca="false">IF($A11305="","",EDATE(INDEX(CARTAO_COMPRAS!$J:$J,INT((ROW()-2)/20)+2),MOD(ROW()-2,20)))</f>
        <v/>
      </c>
      <c r="I11305" s="4" t="str">
        <f aca="false">IF($H11305="","",$H11305-WEEKDAY($H11305,2)+1)</f>
        <v/>
      </c>
      <c r="J11305" s="4" t="str">
        <f aca="false">IF($I11305="","",$I11305+6)</f>
        <v/>
      </c>
      <c r="K11305" s="6" t="str">
        <f aca="false">IF($H11305="","",DATE(YEAR($H11305),MONTH($H11305),1))</f>
        <v/>
      </c>
      <c r="L11305" s="0" t="str">
        <f aca="false">IF($A11305="","",INDEX(CARTAO_COMPRAS!$K:$K,INT((ROW()-2)/20)+2))</f>
        <v/>
      </c>
      <c r="M11305" s="0" t="str">
        <f aca="false">IF($A11305="","","Compra no cartão")</f>
        <v/>
      </c>
    </row>
    <row r="11306" customFormat="false" ht="13.5" hidden="false" customHeight="false" outlineLevel="0" collapsed="false">
      <c r="A113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6" s="0" t="str">
        <f aca="false">IF($A11306="","",INDEX(CARTAO_COMPRAS!$C:$C,INT((ROW()-2)/20)+2))</f>
        <v/>
      </c>
      <c r="C11306" s="0" t="str">
        <f aca="false">IF($A11306="","",INDEX(CARTAO_COMPRAS!$D:$D,INT((ROW()-2)/20)+2))</f>
        <v/>
      </c>
      <c r="D11306" s="0" t="str">
        <f aca="false">IF($A11306="","",INDEX(CARTAO_COMPRAS!$E:$E,INT((ROW()-2)/20)+2))</f>
        <v/>
      </c>
      <c r="E11306" s="0" t="str">
        <f aca="false">IF($A11306="","",INDEX(CARTAO_COMPRAS!$H:$H,INT((ROW()-2)/20)+2)+MOD(ROW()-2,20))</f>
        <v/>
      </c>
      <c r="F11306" s="0" t="str">
        <f aca="false">IF($A11306="","",INDEX(CARTAO_COMPRAS!$G:$G,INT((ROW()-2)/20)+2))</f>
        <v/>
      </c>
      <c r="G11306" s="5" t="str">
        <f aca="false">IF($A11306="","",INDEX(CARTAO_COMPRAS!$I:$I,INT((ROW()-2)/20)+2))</f>
        <v/>
      </c>
      <c r="H11306" s="4" t="str">
        <f aca="false">IF($A11306="","",EDATE(INDEX(CARTAO_COMPRAS!$J:$J,INT((ROW()-2)/20)+2),MOD(ROW()-2,20)))</f>
        <v/>
      </c>
      <c r="I11306" s="4" t="str">
        <f aca="false">IF($H11306="","",$H11306-WEEKDAY($H11306,2)+1)</f>
        <v/>
      </c>
      <c r="J11306" s="4" t="str">
        <f aca="false">IF($I11306="","",$I11306+6)</f>
        <v/>
      </c>
      <c r="K11306" s="6" t="str">
        <f aca="false">IF($H11306="","",DATE(YEAR($H11306),MONTH($H11306),1))</f>
        <v/>
      </c>
      <c r="L11306" s="0" t="str">
        <f aca="false">IF($A11306="","",INDEX(CARTAO_COMPRAS!$K:$K,INT((ROW()-2)/20)+2))</f>
        <v/>
      </c>
      <c r="M11306" s="0" t="str">
        <f aca="false">IF($A11306="","","Compra no cartão")</f>
        <v/>
      </c>
    </row>
    <row r="11307" customFormat="false" ht="13.5" hidden="false" customHeight="false" outlineLevel="0" collapsed="false">
      <c r="A113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7" s="0" t="str">
        <f aca="false">IF($A11307="","",INDEX(CARTAO_COMPRAS!$C:$C,INT((ROW()-2)/20)+2))</f>
        <v/>
      </c>
      <c r="C11307" s="0" t="str">
        <f aca="false">IF($A11307="","",INDEX(CARTAO_COMPRAS!$D:$D,INT((ROW()-2)/20)+2))</f>
        <v/>
      </c>
      <c r="D11307" s="0" t="str">
        <f aca="false">IF($A11307="","",INDEX(CARTAO_COMPRAS!$E:$E,INT((ROW()-2)/20)+2))</f>
        <v/>
      </c>
      <c r="E11307" s="0" t="str">
        <f aca="false">IF($A11307="","",INDEX(CARTAO_COMPRAS!$H:$H,INT((ROW()-2)/20)+2)+MOD(ROW()-2,20))</f>
        <v/>
      </c>
      <c r="F11307" s="0" t="str">
        <f aca="false">IF($A11307="","",INDEX(CARTAO_COMPRAS!$G:$G,INT((ROW()-2)/20)+2))</f>
        <v/>
      </c>
      <c r="G11307" s="5" t="str">
        <f aca="false">IF($A11307="","",INDEX(CARTAO_COMPRAS!$I:$I,INT((ROW()-2)/20)+2))</f>
        <v/>
      </c>
      <c r="H11307" s="4" t="str">
        <f aca="false">IF($A11307="","",EDATE(INDEX(CARTAO_COMPRAS!$J:$J,INT((ROW()-2)/20)+2),MOD(ROW()-2,20)))</f>
        <v/>
      </c>
      <c r="I11307" s="4" t="str">
        <f aca="false">IF($H11307="","",$H11307-WEEKDAY($H11307,2)+1)</f>
        <v/>
      </c>
      <c r="J11307" s="4" t="str">
        <f aca="false">IF($I11307="","",$I11307+6)</f>
        <v/>
      </c>
      <c r="K11307" s="6" t="str">
        <f aca="false">IF($H11307="","",DATE(YEAR($H11307),MONTH($H11307),1))</f>
        <v/>
      </c>
      <c r="L11307" s="0" t="str">
        <f aca="false">IF($A11307="","",INDEX(CARTAO_COMPRAS!$K:$K,INT((ROW()-2)/20)+2))</f>
        <v/>
      </c>
      <c r="M11307" s="0" t="str">
        <f aca="false">IF($A11307="","","Compra no cartão")</f>
        <v/>
      </c>
    </row>
    <row r="11308" customFormat="false" ht="13.5" hidden="false" customHeight="false" outlineLevel="0" collapsed="false">
      <c r="A113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8" s="0" t="str">
        <f aca="false">IF($A11308="","",INDEX(CARTAO_COMPRAS!$C:$C,INT((ROW()-2)/20)+2))</f>
        <v/>
      </c>
      <c r="C11308" s="0" t="str">
        <f aca="false">IF($A11308="","",INDEX(CARTAO_COMPRAS!$D:$D,INT((ROW()-2)/20)+2))</f>
        <v/>
      </c>
      <c r="D11308" s="0" t="str">
        <f aca="false">IF($A11308="","",INDEX(CARTAO_COMPRAS!$E:$E,INT((ROW()-2)/20)+2))</f>
        <v/>
      </c>
      <c r="E11308" s="0" t="str">
        <f aca="false">IF($A11308="","",INDEX(CARTAO_COMPRAS!$H:$H,INT((ROW()-2)/20)+2)+MOD(ROW()-2,20))</f>
        <v/>
      </c>
      <c r="F11308" s="0" t="str">
        <f aca="false">IF($A11308="","",INDEX(CARTAO_COMPRAS!$G:$G,INT((ROW()-2)/20)+2))</f>
        <v/>
      </c>
      <c r="G11308" s="5" t="str">
        <f aca="false">IF($A11308="","",INDEX(CARTAO_COMPRAS!$I:$I,INT((ROW()-2)/20)+2))</f>
        <v/>
      </c>
      <c r="H11308" s="4" t="str">
        <f aca="false">IF($A11308="","",EDATE(INDEX(CARTAO_COMPRAS!$J:$J,INT((ROW()-2)/20)+2),MOD(ROW()-2,20)))</f>
        <v/>
      </c>
      <c r="I11308" s="4" t="str">
        <f aca="false">IF($H11308="","",$H11308-WEEKDAY($H11308,2)+1)</f>
        <v/>
      </c>
      <c r="J11308" s="4" t="str">
        <f aca="false">IF($I11308="","",$I11308+6)</f>
        <v/>
      </c>
      <c r="K11308" s="6" t="str">
        <f aca="false">IF($H11308="","",DATE(YEAR($H11308),MONTH($H11308),1))</f>
        <v/>
      </c>
      <c r="L11308" s="0" t="str">
        <f aca="false">IF($A11308="","",INDEX(CARTAO_COMPRAS!$K:$K,INT((ROW()-2)/20)+2))</f>
        <v/>
      </c>
      <c r="M11308" s="0" t="str">
        <f aca="false">IF($A11308="","","Compra no cartão")</f>
        <v/>
      </c>
    </row>
    <row r="11309" customFormat="false" ht="13.5" hidden="false" customHeight="false" outlineLevel="0" collapsed="false">
      <c r="A113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09" s="0" t="str">
        <f aca="false">IF($A11309="","",INDEX(CARTAO_COMPRAS!$C:$C,INT((ROW()-2)/20)+2))</f>
        <v/>
      </c>
      <c r="C11309" s="0" t="str">
        <f aca="false">IF($A11309="","",INDEX(CARTAO_COMPRAS!$D:$D,INT((ROW()-2)/20)+2))</f>
        <v/>
      </c>
      <c r="D11309" s="0" t="str">
        <f aca="false">IF($A11309="","",INDEX(CARTAO_COMPRAS!$E:$E,INT((ROW()-2)/20)+2))</f>
        <v/>
      </c>
      <c r="E11309" s="0" t="str">
        <f aca="false">IF($A11309="","",INDEX(CARTAO_COMPRAS!$H:$H,INT((ROW()-2)/20)+2)+MOD(ROW()-2,20))</f>
        <v/>
      </c>
      <c r="F11309" s="0" t="str">
        <f aca="false">IF($A11309="","",INDEX(CARTAO_COMPRAS!$G:$G,INT((ROW()-2)/20)+2))</f>
        <v/>
      </c>
      <c r="G11309" s="5" t="str">
        <f aca="false">IF($A11309="","",INDEX(CARTAO_COMPRAS!$I:$I,INT((ROW()-2)/20)+2))</f>
        <v/>
      </c>
      <c r="H11309" s="4" t="str">
        <f aca="false">IF($A11309="","",EDATE(INDEX(CARTAO_COMPRAS!$J:$J,INT((ROW()-2)/20)+2),MOD(ROW()-2,20)))</f>
        <v/>
      </c>
      <c r="I11309" s="4" t="str">
        <f aca="false">IF($H11309="","",$H11309-WEEKDAY($H11309,2)+1)</f>
        <v/>
      </c>
      <c r="J11309" s="4" t="str">
        <f aca="false">IF($I11309="","",$I11309+6)</f>
        <v/>
      </c>
      <c r="K11309" s="6" t="str">
        <f aca="false">IF($H11309="","",DATE(YEAR($H11309),MONTH($H11309),1))</f>
        <v/>
      </c>
      <c r="L11309" s="0" t="str">
        <f aca="false">IF($A11309="","",INDEX(CARTAO_COMPRAS!$K:$K,INT((ROW()-2)/20)+2))</f>
        <v/>
      </c>
      <c r="M11309" s="0" t="str">
        <f aca="false">IF($A11309="","","Compra no cartão")</f>
        <v/>
      </c>
    </row>
    <row r="11310" customFormat="false" ht="13.5" hidden="false" customHeight="false" outlineLevel="0" collapsed="false">
      <c r="A113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0" s="0" t="str">
        <f aca="false">IF($A11310="","",INDEX(CARTAO_COMPRAS!$C:$C,INT((ROW()-2)/20)+2))</f>
        <v/>
      </c>
      <c r="C11310" s="0" t="str">
        <f aca="false">IF($A11310="","",INDEX(CARTAO_COMPRAS!$D:$D,INT((ROW()-2)/20)+2))</f>
        <v/>
      </c>
      <c r="D11310" s="0" t="str">
        <f aca="false">IF($A11310="","",INDEX(CARTAO_COMPRAS!$E:$E,INT((ROW()-2)/20)+2))</f>
        <v/>
      </c>
      <c r="E11310" s="0" t="str">
        <f aca="false">IF($A11310="","",INDEX(CARTAO_COMPRAS!$H:$H,INT((ROW()-2)/20)+2)+MOD(ROW()-2,20))</f>
        <v/>
      </c>
      <c r="F11310" s="0" t="str">
        <f aca="false">IF($A11310="","",INDEX(CARTAO_COMPRAS!$G:$G,INT((ROW()-2)/20)+2))</f>
        <v/>
      </c>
      <c r="G11310" s="5" t="str">
        <f aca="false">IF($A11310="","",INDEX(CARTAO_COMPRAS!$I:$I,INT((ROW()-2)/20)+2))</f>
        <v/>
      </c>
      <c r="H11310" s="4" t="str">
        <f aca="false">IF($A11310="","",EDATE(INDEX(CARTAO_COMPRAS!$J:$J,INT((ROW()-2)/20)+2),MOD(ROW()-2,20)))</f>
        <v/>
      </c>
      <c r="I11310" s="4" t="str">
        <f aca="false">IF($H11310="","",$H11310-WEEKDAY($H11310,2)+1)</f>
        <v/>
      </c>
      <c r="J11310" s="4" t="str">
        <f aca="false">IF($I11310="","",$I11310+6)</f>
        <v/>
      </c>
      <c r="K11310" s="6" t="str">
        <f aca="false">IF($H11310="","",DATE(YEAR($H11310),MONTH($H11310),1))</f>
        <v/>
      </c>
      <c r="L11310" s="0" t="str">
        <f aca="false">IF($A11310="","",INDEX(CARTAO_COMPRAS!$K:$K,INT((ROW()-2)/20)+2))</f>
        <v/>
      </c>
      <c r="M11310" s="0" t="str">
        <f aca="false">IF($A11310="","","Compra no cartão")</f>
        <v/>
      </c>
    </row>
    <row r="11311" customFormat="false" ht="13.5" hidden="false" customHeight="false" outlineLevel="0" collapsed="false">
      <c r="A113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1" s="0" t="str">
        <f aca="false">IF($A11311="","",INDEX(CARTAO_COMPRAS!$C:$C,INT((ROW()-2)/20)+2))</f>
        <v/>
      </c>
      <c r="C11311" s="0" t="str">
        <f aca="false">IF($A11311="","",INDEX(CARTAO_COMPRAS!$D:$D,INT((ROW()-2)/20)+2))</f>
        <v/>
      </c>
      <c r="D11311" s="0" t="str">
        <f aca="false">IF($A11311="","",INDEX(CARTAO_COMPRAS!$E:$E,INT((ROW()-2)/20)+2))</f>
        <v/>
      </c>
      <c r="E11311" s="0" t="str">
        <f aca="false">IF($A11311="","",INDEX(CARTAO_COMPRAS!$H:$H,INT((ROW()-2)/20)+2)+MOD(ROW()-2,20))</f>
        <v/>
      </c>
      <c r="F11311" s="0" t="str">
        <f aca="false">IF($A11311="","",INDEX(CARTAO_COMPRAS!$G:$G,INT((ROW()-2)/20)+2))</f>
        <v/>
      </c>
      <c r="G11311" s="5" t="str">
        <f aca="false">IF($A11311="","",INDEX(CARTAO_COMPRAS!$I:$I,INT((ROW()-2)/20)+2))</f>
        <v/>
      </c>
      <c r="H11311" s="4" t="str">
        <f aca="false">IF($A11311="","",EDATE(INDEX(CARTAO_COMPRAS!$J:$J,INT((ROW()-2)/20)+2),MOD(ROW()-2,20)))</f>
        <v/>
      </c>
      <c r="I11311" s="4" t="str">
        <f aca="false">IF($H11311="","",$H11311-WEEKDAY($H11311,2)+1)</f>
        <v/>
      </c>
      <c r="J11311" s="4" t="str">
        <f aca="false">IF($I11311="","",$I11311+6)</f>
        <v/>
      </c>
      <c r="K11311" s="6" t="str">
        <f aca="false">IF($H11311="","",DATE(YEAR($H11311),MONTH($H11311),1))</f>
        <v/>
      </c>
      <c r="L11311" s="0" t="str">
        <f aca="false">IF($A11311="","",INDEX(CARTAO_COMPRAS!$K:$K,INT((ROW()-2)/20)+2))</f>
        <v/>
      </c>
      <c r="M11311" s="0" t="str">
        <f aca="false">IF($A11311="","","Compra no cartão")</f>
        <v/>
      </c>
    </row>
    <row r="11312" customFormat="false" ht="13.5" hidden="false" customHeight="false" outlineLevel="0" collapsed="false">
      <c r="A113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2" s="0" t="str">
        <f aca="false">IF($A11312="","",INDEX(CARTAO_COMPRAS!$C:$C,INT((ROW()-2)/20)+2))</f>
        <v/>
      </c>
      <c r="C11312" s="0" t="str">
        <f aca="false">IF($A11312="","",INDEX(CARTAO_COMPRAS!$D:$D,INT((ROW()-2)/20)+2))</f>
        <v/>
      </c>
      <c r="D11312" s="0" t="str">
        <f aca="false">IF($A11312="","",INDEX(CARTAO_COMPRAS!$E:$E,INT((ROW()-2)/20)+2))</f>
        <v/>
      </c>
      <c r="E11312" s="0" t="str">
        <f aca="false">IF($A11312="","",INDEX(CARTAO_COMPRAS!$H:$H,INT((ROW()-2)/20)+2)+MOD(ROW()-2,20))</f>
        <v/>
      </c>
      <c r="F11312" s="0" t="str">
        <f aca="false">IF($A11312="","",INDEX(CARTAO_COMPRAS!$G:$G,INT((ROW()-2)/20)+2))</f>
        <v/>
      </c>
      <c r="G11312" s="5" t="str">
        <f aca="false">IF($A11312="","",INDEX(CARTAO_COMPRAS!$I:$I,INT((ROW()-2)/20)+2))</f>
        <v/>
      </c>
      <c r="H11312" s="4" t="str">
        <f aca="false">IF($A11312="","",EDATE(INDEX(CARTAO_COMPRAS!$J:$J,INT((ROW()-2)/20)+2),MOD(ROW()-2,20)))</f>
        <v/>
      </c>
      <c r="I11312" s="4" t="str">
        <f aca="false">IF($H11312="","",$H11312-WEEKDAY($H11312,2)+1)</f>
        <v/>
      </c>
      <c r="J11312" s="4" t="str">
        <f aca="false">IF($I11312="","",$I11312+6)</f>
        <v/>
      </c>
      <c r="K11312" s="6" t="str">
        <f aca="false">IF($H11312="","",DATE(YEAR($H11312),MONTH($H11312),1))</f>
        <v/>
      </c>
      <c r="L11312" s="0" t="str">
        <f aca="false">IF($A11312="","",INDEX(CARTAO_COMPRAS!$K:$K,INT((ROW()-2)/20)+2))</f>
        <v/>
      </c>
      <c r="M11312" s="0" t="str">
        <f aca="false">IF($A11312="","","Compra no cartão")</f>
        <v/>
      </c>
    </row>
    <row r="11313" customFormat="false" ht="13.5" hidden="false" customHeight="false" outlineLevel="0" collapsed="false">
      <c r="A113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3" s="0" t="str">
        <f aca="false">IF($A11313="","",INDEX(CARTAO_COMPRAS!$C:$C,INT((ROW()-2)/20)+2))</f>
        <v/>
      </c>
      <c r="C11313" s="0" t="str">
        <f aca="false">IF($A11313="","",INDEX(CARTAO_COMPRAS!$D:$D,INT((ROW()-2)/20)+2))</f>
        <v/>
      </c>
      <c r="D11313" s="0" t="str">
        <f aca="false">IF($A11313="","",INDEX(CARTAO_COMPRAS!$E:$E,INT((ROW()-2)/20)+2))</f>
        <v/>
      </c>
      <c r="E11313" s="0" t="str">
        <f aca="false">IF($A11313="","",INDEX(CARTAO_COMPRAS!$H:$H,INT((ROW()-2)/20)+2)+MOD(ROW()-2,20))</f>
        <v/>
      </c>
      <c r="F11313" s="0" t="str">
        <f aca="false">IF($A11313="","",INDEX(CARTAO_COMPRAS!$G:$G,INT((ROW()-2)/20)+2))</f>
        <v/>
      </c>
      <c r="G11313" s="5" t="str">
        <f aca="false">IF($A11313="","",INDEX(CARTAO_COMPRAS!$I:$I,INT((ROW()-2)/20)+2))</f>
        <v/>
      </c>
      <c r="H11313" s="4" t="str">
        <f aca="false">IF($A11313="","",EDATE(INDEX(CARTAO_COMPRAS!$J:$J,INT((ROW()-2)/20)+2),MOD(ROW()-2,20)))</f>
        <v/>
      </c>
      <c r="I11313" s="4" t="str">
        <f aca="false">IF($H11313="","",$H11313-WEEKDAY($H11313,2)+1)</f>
        <v/>
      </c>
      <c r="J11313" s="4" t="str">
        <f aca="false">IF($I11313="","",$I11313+6)</f>
        <v/>
      </c>
      <c r="K11313" s="6" t="str">
        <f aca="false">IF($H11313="","",DATE(YEAR($H11313),MONTH($H11313),1))</f>
        <v/>
      </c>
      <c r="L11313" s="0" t="str">
        <f aca="false">IF($A11313="","",INDEX(CARTAO_COMPRAS!$K:$K,INT((ROW()-2)/20)+2))</f>
        <v/>
      </c>
      <c r="M11313" s="0" t="str">
        <f aca="false">IF($A11313="","","Compra no cartão")</f>
        <v/>
      </c>
    </row>
    <row r="11314" customFormat="false" ht="13.5" hidden="false" customHeight="false" outlineLevel="0" collapsed="false">
      <c r="A113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4" s="0" t="str">
        <f aca="false">IF($A11314="","",INDEX(CARTAO_COMPRAS!$C:$C,INT((ROW()-2)/20)+2))</f>
        <v/>
      </c>
      <c r="C11314" s="0" t="str">
        <f aca="false">IF($A11314="","",INDEX(CARTAO_COMPRAS!$D:$D,INT((ROW()-2)/20)+2))</f>
        <v/>
      </c>
      <c r="D11314" s="0" t="str">
        <f aca="false">IF($A11314="","",INDEX(CARTAO_COMPRAS!$E:$E,INT((ROW()-2)/20)+2))</f>
        <v/>
      </c>
      <c r="E11314" s="0" t="str">
        <f aca="false">IF($A11314="","",INDEX(CARTAO_COMPRAS!$H:$H,INT((ROW()-2)/20)+2)+MOD(ROW()-2,20))</f>
        <v/>
      </c>
      <c r="F11314" s="0" t="str">
        <f aca="false">IF($A11314="","",INDEX(CARTAO_COMPRAS!$G:$G,INT((ROW()-2)/20)+2))</f>
        <v/>
      </c>
      <c r="G11314" s="5" t="str">
        <f aca="false">IF($A11314="","",INDEX(CARTAO_COMPRAS!$I:$I,INT((ROW()-2)/20)+2))</f>
        <v/>
      </c>
      <c r="H11314" s="4" t="str">
        <f aca="false">IF($A11314="","",EDATE(INDEX(CARTAO_COMPRAS!$J:$J,INT((ROW()-2)/20)+2),MOD(ROW()-2,20)))</f>
        <v/>
      </c>
      <c r="I11314" s="4" t="str">
        <f aca="false">IF($H11314="","",$H11314-WEEKDAY($H11314,2)+1)</f>
        <v/>
      </c>
      <c r="J11314" s="4" t="str">
        <f aca="false">IF($I11314="","",$I11314+6)</f>
        <v/>
      </c>
      <c r="K11314" s="6" t="str">
        <f aca="false">IF($H11314="","",DATE(YEAR($H11314),MONTH($H11314),1))</f>
        <v/>
      </c>
      <c r="L11314" s="0" t="str">
        <f aca="false">IF($A11314="","",INDEX(CARTAO_COMPRAS!$K:$K,INT((ROW()-2)/20)+2))</f>
        <v/>
      </c>
      <c r="M11314" s="0" t="str">
        <f aca="false">IF($A11314="","","Compra no cartão")</f>
        <v/>
      </c>
    </row>
    <row r="11315" customFormat="false" ht="13.5" hidden="false" customHeight="false" outlineLevel="0" collapsed="false">
      <c r="A113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5" s="0" t="str">
        <f aca="false">IF($A11315="","",INDEX(CARTAO_COMPRAS!$C:$C,INT((ROW()-2)/20)+2))</f>
        <v/>
      </c>
      <c r="C11315" s="0" t="str">
        <f aca="false">IF($A11315="","",INDEX(CARTAO_COMPRAS!$D:$D,INT((ROW()-2)/20)+2))</f>
        <v/>
      </c>
      <c r="D11315" s="0" t="str">
        <f aca="false">IF($A11315="","",INDEX(CARTAO_COMPRAS!$E:$E,INT((ROW()-2)/20)+2))</f>
        <v/>
      </c>
      <c r="E11315" s="0" t="str">
        <f aca="false">IF($A11315="","",INDEX(CARTAO_COMPRAS!$H:$H,INT((ROW()-2)/20)+2)+MOD(ROW()-2,20))</f>
        <v/>
      </c>
      <c r="F11315" s="0" t="str">
        <f aca="false">IF($A11315="","",INDEX(CARTAO_COMPRAS!$G:$G,INT((ROW()-2)/20)+2))</f>
        <v/>
      </c>
      <c r="G11315" s="5" t="str">
        <f aca="false">IF($A11315="","",INDEX(CARTAO_COMPRAS!$I:$I,INT((ROW()-2)/20)+2))</f>
        <v/>
      </c>
      <c r="H11315" s="4" t="str">
        <f aca="false">IF($A11315="","",EDATE(INDEX(CARTAO_COMPRAS!$J:$J,INT((ROW()-2)/20)+2),MOD(ROW()-2,20)))</f>
        <v/>
      </c>
      <c r="I11315" s="4" t="str">
        <f aca="false">IF($H11315="","",$H11315-WEEKDAY($H11315,2)+1)</f>
        <v/>
      </c>
      <c r="J11315" s="4" t="str">
        <f aca="false">IF($I11315="","",$I11315+6)</f>
        <v/>
      </c>
      <c r="K11315" s="6" t="str">
        <f aca="false">IF($H11315="","",DATE(YEAR($H11315),MONTH($H11315),1))</f>
        <v/>
      </c>
      <c r="L11315" s="0" t="str">
        <f aca="false">IF($A11315="","",INDEX(CARTAO_COMPRAS!$K:$K,INT((ROW()-2)/20)+2))</f>
        <v/>
      </c>
      <c r="M11315" s="0" t="str">
        <f aca="false">IF($A11315="","","Compra no cartão")</f>
        <v/>
      </c>
    </row>
    <row r="11316" customFormat="false" ht="13.5" hidden="false" customHeight="false" outlineLevel="0" collapsed="false">
      <c r="A113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6" s="0" t="str">
        <f aca="false">IF($A11316="","",INDEX(CARTAO_COMPRAS!$C:$C,INT((ROW()-2)/20)+2))</f>
        <v/>
      </c>
      <c r="C11316" s="0" t="str">
        <f aca="false">IF($A11316="","",INDEX(CARTAO_COMPRAS!$D:$D,INT((ROW()-2)/20)+2))</f>
        <v/>
      </c>
      <c r="D11316" s="0" t="str">
        <f aca="false">IF($A11316="","",INDEX(CARTAO_COMPRAS!$E:$E,INT((ROW()-2)/20)+2))</f>
        <v/>
      </c>
      <c r="E11316" s="0" t="str">
        <f aca="false">IF($A11316="","",INDEX(CARTAO_COMPRAS!$H:$H,INT((ROW()-2)/20)+2)+MOD(ROW()-2,20))</f>
        <v/>
      </c>
      <c r="F11316" s="0" t="str">
        <f aca="false">IF($A11316="","",INDEX(CARTAO_COMPRAS!$G:$G,INT((ROW()-2)/20)+2))</f>
        <v/>
      </c>
      <c r="G11316" s="5" t="str">
        <f aca="false">IF($A11316="","",INDEX(CARTAO_COMPRAS!$I:$I,INT((ROW()-2)/20)+2))</f>
        <v/>
      </c>
      <c r="H11316" s="4" t="str">
        <f aca="false">IF($A11316="","",EDATE(INDEX(CARTAO_COMPRAS!$J:$J,INT((ROW()-2)/20)+2),MOD(ROW()-2,20)))</f>
        <v/>
      </c>
      <c r="I11316" s="4" t="str">
        <f aca="false">IF($H11316="","",$H11316-WEEKDAY($H11316,2)+1)</f>
        <v/>
      </c>
      <c r="J11316" s="4" t="str">
        <f aca="false">IF($I11316="","",$I11316+6)</f>
        <v/>
      </c>
      <c r="K11316" s="6" t="str">
        <f aca="false">IF($H11316="","",DATE(YEAR($H11316),MONTH($H11316),1))</f>
        <v/>
      </c>
      <c r="L11316" s="0" t="str">
        <f aca="false">IF($A11316="","",INDEX(CARTAO_COMPRAS!$K:$K,INT((ROW()-2)/20)+2))</f>
        <v/>
      </c>
      <c r="M11316" s="0" t="str">
        <f aca="false">IF($A11316="","","Compra no cartão")</f>
        <v/>
      </c>
    </row>
    <row r="11317" customFormat="false" ht="13.5" hidden="false" customHeight="false" outlineLevel="0" collapsed="false">
      <c r="A113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7" s="0" t="str">
        <f aca="false">IF($A11317="","",INDEX(CARTAO_COMPRAS!$C:$C,INT((ROW()-2)/20)+2))</f>
        <v/>
      </c>
      <c r="C11317" s="0" t="str">
        <f aca="false">IF($A11317="","",INDEX(CARTAO_COMPRAS!$D:$D,INT((ROW()-2)/20)+2))</f>
        <v/>
      </c>
      <c r="D11317" s="0" t="str">
        <f aca="false">IF($A11317="","",INDEX(CARTAO_COMPRAS!$E:$E,INT((ROW()-2)/20)+2))</f>
        <v/>
      </c>
      <c r="E11317" s="0" t="str">
        <f aca="false">IF($A11317="","",INDEX(CARTAO_COMPRAS!$H:$H,INT((ROW()-2)/20)+2)+MOD(ROW()-2,20))</f>
        <v/>
      </c>
      <c r="F11317" s="0" t="str">
        <f aca="false">IF($A11317="","",INDEX(CARTAO_COMPRAS!$G:$G,INT((ROW()-2)/20)+2))</f>
        <v/>
      </c>
      <c r="G11317" s="5" t="str">
        <f aca="false">IF($A11317="","",INDEX(CARTAO_COMPRAS!$I:$I,INT((ROW()-2)/20)+2))</f>
        <v/>
      </c>
      <c r="H11317" s="4" t="str">
        <f aca="false">IF($A11317="","",EDATE(INDEX(CARTAO_COMPRAS!$J:$J,INT((ROW()-2)/20)+2),MOD(ROW()-2,20)))</f>
        <v/>
      </c>
      <c r="I11317" s="4" t="str">
        <f aca="false">IF($H11317="","",$H11317-WEEKDAY($H11317,2)+1)</f>
        <v/>
      </c>
      <c r="J11317" s="4" t="str">
        <f aca="false">IF($I11317="","",$I11317+6)</f>
        <v/>
      </c>
      <c r="K11317" s="6" t="str">
        <f aca="false">IF($H11317="","",DATE(YEAR($H11317),MONTH($H11317),1))</f>
        <v/>
      </c>
      <c r="L11317" s="0" t="str">
        <f aca="false">IF($A11317="","",INDEX(CARTAO_COMPRAS!$K:$K,INT((ROW()-2)/20)+2))</f>
        <v/>
      </c>
      <c r="M11317" s="0" t="str">
        <f aca="false">IF($A11317="","","Compra no cartão")</f>
        <v/>
      </c>
    </row>
    <row r="11318" customFormat="false" ht="13.5" hidden="false" customHeight="false" outlineLevel="0" collapsed="false">
      <c r="A113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8" s="0" t="str">
        <f aca="false">IF($A11318="","",INDEX(CARTAO_COMPRAS!$C:$C,INT((ROW()-2)/20)+2))</f>
        <v/>
      </c>
      <c r="C11318" s="0" t="str">
        <f aca="false">IF($A11318="","",INDEX(CARTAO_COMPRAS!$D:$D,INT((ROW()-2)/20)+2))</f>
        <v/>
      </c>
      <c r="D11318" s="0" t="str">
        <f aca="false">IF($A11318="","",INDEX(CARTAO_COMPRAS!$E:$E,INT((ROW()-2)/20)+2))</f>
        <v/>
      </c>
      <c r="E11318" s="0" t="str">
        <f aca="false">IF($A11318="","",INDEX(CARTAO_COMPRAS!$H:$H,INT((ROW()-2)/20)+2)+MOD(ROW()-2,20))</f>
        <v/>
      </c>
      <c r="F11318" s="0" t="str">
        <f aca="false">IF($A11318="","",INDEX(CARTAO_COMPRAS!$G:$G,INT((ROW()-2)/20)+2))</f>
        <v/>
      </c>
      <c r="G11318" s="5" t="str">
        <f aca="false">IF($A11318="","",INDEX(CARTAO_COMPRAS!$I:$I,INT((ROW()-2)/20)+2))</f>
        <v/>
      </c>
      <c r="H11318" s="4" t="str">
        <f aca="false">IF($A11318="","",EDATE(INDEX(CARTAO_COMPRAS!$J:$J,INT((ROW()-2)/20)+2),MOD(ROW()-2,20)))</f>
        <v/>
      </c>
      <c r="I11318" s="4" t="str">
        <f aca="false">IF($H11318="","",$H11318-WEEKDAY($H11318,2)+1)</f>
        <v/>
      </c>
      <c r="J11318" s="4" t="str">
        <f aca="false">IF($I11318="","",$I11318+6)</f>
        <v/>
      </c>
      <c r="K11318" s="6" t="str">
        <f aca="false">IF($H11318="","",DATE(YEAR($H11318),MONTH($H11318),1))</f>
        <v/>
      </c>
      <c r="L11318" s="0" t="str">
        <f aca="false">IF($A11318="","",INDEX(CARTAO_COMPRAS!$K:$K,INT((ROW()-2)/20)+2))</f>
        <v/>
      </c>
      <c r="M11318" s="0" t="str">
        <f aca="false">IF($A11318="","","Compra no cartão")</f>
        <v/>
      </c>
    </row>
    <row r="11319" customFormat="false" ht="13.5" hidden="false" customHeight="false" outlineLevel="0" collapsed="false">
      <c r="A113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19" s="0" t="str">
        <f aca="false">IF($A11319="","",INDEX(CARTAO_COMPRAS!$C:$C,INT((ROW()-2)/20)+2))</f>
        <v/>
      </c>
      <c r="C11319" s="0" t="str">
        <f aca="false">IF($A11319="","",INDEX(CARTAO_COMPRAS!$D:$D,INT((ROW()-2)/20)+2))</f>
        <v/>
      </c>
      <c r="D11319" s="0" t="str">
        <f aca="false">IF($A11319="","",INDEX(CARTAO_COMPRAS!$E:$E,INT((ROW()-2)/20)+2))</f>
        <v/>
      </c>
      <c r="E11319" s="0" t="str">
        <f aca="false">IF($A11319="","",INDEX(CARTAO_COMPRAS!$H:$H,INT((ROW()-2)/20)+2)+MOD(ROW()-2,20))</f>
        <v/>
      </c>
      <c r="F11319" s="0" t="str">
        <f aca="false">IF($A11319="","",INDEX(CARTAO_COMPRAS!$G:$G,INT((ROW()-2)/20)+2))</f>
        <v/>
      </c>
      <c r="G11319" s="5" t="str">
        <f aca="false">IF($A11319="","",INDEX(CARTAO_COMPRAS!$I:$I,INT((ROW()-2)/20)+2))</f>
        <v/>
      </c>
      <c r="H11319" s="4" t="str">
        <f aca="false">IF($A11319="","",EDATE(INDEX(CARTAO_COMPRAS!$J:$J,INT((ROW()-2)/20)+2),MOD(ROW()-2,20)))</f>
        <v/>
      </c>
      <c r="I11319" s="4" t="str">
        <f aca="false">IF($H11319="","",$H11319-WEEKDAY($H11319,2)+1)</f>
        <v/>
      </c>
      <c r="J11319" s="4" t="str">
        <f aca="false">IF($I11319="","",$I11319+6)</f>
        <v/>
      </c>
      <c r="K11319" s="6" t="str">
        <f aca="false">IF($H11319="","",DATE(YEAR($H11319),MONTH($H11319),1))</f>
        <v/>
      </c>
      <c r="L11319" s="0" t="str">
        <f aca="false">IF($A11319="","",INDEX(CARTAO_COMPRAS!$K:$K,INT((ROW()-2)/20)+2))</f>
        <v/>
      </c>
      <c r="M11319" s="0" t="str">
        <f aca="false">IF($A11319="","","Compra no cartão")</f>
        <v/>
      </c>
    </row>
    <row r="11320" customFormat="false" ht="13.5" hidden="false" customHeight="false" outlineLevel="0" collapsed="false">
      <c r="A113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0" s="0" t="str">
        <f aca="false">IF($A11320="","",INDEX(CARTAO_COMPRAS!$C:$C,INT((ROW()-2)/20)+2))</f>
        <v/>
      </c>
      <c r="C11320" s="0" t="str">
        <f aca="false">IF($A11320="","",INDEX(CARTAO_COMPRAS!$D:$D,INT((ROW()-2)/20)+2))</f>
        <v/>
      </c>
      <c r="D11320" s="0" t="str">
        <f aca="false">IF($A11320="","",INDEX(CARTAO_COMPRAS!$E:$E,INT((ROW()-2)/20)+2))</f>
        <v/>
      </c>
      <c r="E11320" s="0" t="str">
        <f aca="false">IF($A11320="","",INDEX(CARTAO_COMPRAS!$H:$H,INT((ROW()-2)/20)+2)+MOD(ROW()-2,20))</f>
        <v/>
      </c>
      <c r="F11320" s="0" t="str">
        <f aca="false">IF($A11320="","",INDEX(CARTAO_COMPRAS!$G:$G,INT((ROW()-2)/20)+2))</f>
        <v/>
      </c>
      <c r="G11320" s="5" t="str">
        <f aca="false">IF($A11320="","",INDEX(CARTAO_COMPRAS!$I:$I,INT((ROW()-2)/20)+2))</f>
        <v/>
      </c>
      <c r="H11320" s="4" t="str">
        <f aca="false">IF($A11320="","",EDATE(INDEX(CARTAO_COMPRAS!$J:$J,INT((ROW()-2)/20)+2),MOD(ROW()-2,20)))</f>
        <v/>
      </c>
      <c r="I11320" s="4" t="str">
        <f aca="false">IF($H11320="","",$H11320-WEEKDAY($H11320,2)+1)</f>
        <v/>
      </c>
      <c r="J11320" s="4" t="str">
        <f aca="false">IF($I11320="","",$I11320+6)</f>
        <v/>
      </c>
      <c r="K11320" s="6" t="str">
        <f aca="false">IF($H11320="","",DATE(YEAR($H11320),MONTH($H11320),1))</f>
        <v/>
      </c>
      <c r="L11320" s="0" t="str">
        <f aca="false">IF($A11320="","",INDEX(CARTAO_COMPRAS!$K:$K,INT((ROW()-2)/20)+2))</f>
        <v/>
      </c>
      <c r="M11320" s="0" t="str">
        <f aca="false">IF($A11320="","","Compra no cartão")</f>
        <v/>
      </c>
    </row>
    <row r="11321" customFormat="false" ht="13.5" hidden="false" customHeight="false" outlineLevel="0" collapsed="false">
      <c r="A113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1" s="0" t="str">
        <f aca="false">IF($A11321="","",INDEX(CARTAO_COMPRAS!$C:$C,INT((ROW()-2)/20)+2))</f>
        <v/>
      </c>
      <c r="C11321" s="0" t="str">
        <f aca="false">IF($A11321="","",INDEX(CARTAO_COMPRAS!$D:$D,INT((ROW()-2)/20)+2))</f>
        <v/>
      </c>
      <c r="D11321" s="0" t="str">
        <f aca="false">IF($A11321="","",INDEX(CARTAO_COMPRAS!$E:$E,INT((ROW()-2)/20)+2))</f>
        <v/>
      </c>
      <c r="E11321" s="0" t="str">
        <f aca="false">IF($A11321="","",INDEX(CARTAO_COMPRAS!$H:$H,INT((ROW()-2)/20)+2)+MOD(ROW()-2,20))</f>
        <v/>
      </c>
      <c r="F11321" s="0" t="str">
        <f aca="false">IF($A11321="","",INDEX(CARTAO_COMPRAS!$G:$G,INT((ROW()-2)/20)+2))</f>
        <v/>
      </c>
      <c r="G11321" s="5" t="str">
        <f aca="false">IF($A11321="","",INDEX(CARTAO_COMPRAS!$I:$I,INT((ROW()-2)/20)+2))</f>
        <v/>
      </c>
      <c r="H11321" s="4" t="str">
        <f aca="false">IF($A11321="","",EDATE(INDEX(CARTAO_COMPRAS!$J:$J,INT((ROW()-2)/20)+2),MOD(ROW()-2,20)))</f>
        <v/>
      </c>
      <c r="I11321" s="4" t="str">
        <f aca="false">IF($H11321="","",$H11321-WEEKDAY($H11321,2)+1)</f>
        <v/>
      </c>
      <c r="J11321" s="4" t="str">
        <f aca="false">IF($I11321="","",$I11321+6)</f>
        <v/>
      </c>
      <c r="K11321" s="6" t="str">
        <f aca="false">IF($H11321="","",DATE(YEAR($H11321),MONTH($H11321),1))</f>
        <v/>
      </c>
      <c r="L11321" s="0" t="str">
        <f aca="false">IF($A11321="","",INDEX(CARTAO_COMPRAS!$K:$K,INT((ROW()-2)/20)+2))</f>
        <v/>
      </c>
      <c r="M11321" s="0" t="str">
        <f aca="false">IF($A11321="","","Compra no cartão")</f>
        <v/>
      </c>
    </row>
    <row r="11322" customFormat="false" ht="13.5" hidden="false" customHeight="false" outlineLevel="0" collapsed="false">
      <c r="A113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2" s="0" t="str">
        <f aca="false">IF($A11322="","",INDEX(CARTAO_COMPRAS!$C:$C,INT((ROW()-2)/20)+2))</f>
        <v/>
      </c>
      <c r="C11322" s="0" t="str">
        <f aca="false">IF($A11322="","",INDEX(CARTAO_COMPRAS!$D:$D,INT((ROW()-2)/20)+2))</f>
        <v/>
      </c>
      <c r="D11322" s="0" t="str">
        <f aca="false">IF($A11322="","",INDEX(CARTAO_COMPRAS!$E:$E,INT((ROW()-2)/20)+2))</f>
        <v/>
      </c>
      <c r="E11322" s="0" t="str">
        <f aca="false">IF($A11322="","",INDEX(CARTAO_COMPRAS!$H:$H,INT((ROW()-2)/20)+2)+MOD(ROW()-2,20))</f>
        <v/>
      </c>
      <c r="F11322" s="0" t="str">
        <f aca="false">IF($A11322="","",INDEX(CARTAO_COMPRAS!$G:$G,INT((ROW()-2)/20)+2))</f>
        <v/>
      </c>
      <c r="G11322" s="5" t="str">
        <f aca="false">IF($A11322="","",INDEX(CARTAO_COMPRAS!$I:$I,INT((ROW()-2)/20)+2))</f>
        <v/>
      </c>
      <c r="H11322" s="4" t="str">
        <f aca="false">IF($A11322="","",EDATE(INDEX(CARTAO_COMPRAS!$J:$J,INT((ROW()-2)/20)+2),MOD(ROW()-2,20)))</f>
        <v/>
      </c>
      <c r="I11322" s="4" t="str">
        <f aca="false">IF($H11322="","",$H11322-WEEKDAY($H11322,2)+1)</f>
        <v/>
      </c>
      <c r="J11322" s="4" t="str">
        <f aca="false">IF($I11322="","",$I11322+6)</f>
        <v/>
      </c>
      <c r="K11322" s="6" t="str">
        <f aca="false">IF($H11322="","",DATE(YEAR($H11322),MONTH($H11322),1))</f>
        <v/>
      </c>
      <c r="L11322" s="0" t="str">
        <f aca="false">IF($A11322="","",INDEX(CARTAO_COMPRAS!$K:$K,INT((ROW()-2)/20)+2))</f>
        <v/>
      </c>
      <c r="M11322" s="0" t="str">
        <f aca="false">IF($A11322="","","Compra no cartão")</f>
        <v/>
      </c>
    </row>
    <row r="11323" customFormat="false" ht="13.5" hidden="false" customHeight="false" outlineLevel="0" collapsed="false">
      <c r="A113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3" s="0" t="str">
        <f aca="false">IF($A11323="","",INDEX(CARTAO_COMPRAS!$C:$C,INT((ROW()-2)/20)+2))</f>
        <v/>
      </c>
      <c r="C11323" s="0" t="str">
        <f aca="false">IF($A11323="","",INDEX(CARTAO_COMPRAS!$D:$D,INT((ROW()-2)/20)+2))</f>
        <v/>
      </c>
      <c r="D11323" s="0" t="str">
        <f aca="false">IF($A11323="","",INDEX(CARTAO_COMPRAS!$E:$E,INT((ROW()-2)/20)+2))</f>
        <v/>
      </c>
      <c r="E11323" s="0" t="str">
        <f aca="false">IF($A11323="","",INDEX(CARTAO_COMPRAS!$H:$H,INT((ROW()-2)/20)+2)+MOD(ROW()-2,20))</f>
        <v/>
      </c>
      <c r="F11323" s="0" t="str">
        <f aca="false">IF($A11323="","",INDEX(CARTAO_COMPRAS!$G:$G,INT((ROW()-2)/20)+2))</f>
        <v/>
      </c>
      <c r="G11323" s="5" t="str">
        <f aca="false">IF($A11323="","",INDEX(CARTAO_COMPRAS!$I:$I,INT((ROW()-2)/20)+2))</f>
        <v/>
      </c>
      <c r="H11323" s="4" t="str">
        <f aca="false">IF($A11323="","",EDATE(INDEX(CARTAO_COMPRAS!$J:$J,INT((ROW()-2)/20)+2),MOD(ROW()-2,20)))</f>
        <v/>
      </c>
      <c r="I11323" s="4" t="str">
        <f aca="false">IF($H11323="","",$H11323-WEEKDAY($H11323,2)+1)</f>
        <v/>
      </c>
      <c r="J11323" s="4" t="str">
        <f aca="false">IF($I11323="","",$I11323+6)</f>
        <v/>
      </c>
      <c r="K11323" s="6" t="str">
        <f aca="false">IF($H11323="","",DATE(YEAR($H11323),MONTH($H11323),1))</f>
        <v/>
      </c>
      <c r="L11323" s="0" t="str">
        <f aca="false">IF($A11323="","",INDEX(CARTAO_COMPRAS!$K:$K,INT((ROW()-2)/20)+2))</f>
        <v/>
      </c>
      <c r="M11323" s="0" t="str">
        <f aca="false">IF($A11323="","","Compra no cartão")</f>
        <v/>
      </c>
    </row>
    <row r="11324" customFormat="false" ht="13.5" hidden="false" customHeight="false" outlineLevel="0" collapsed="false">
      <c r="A113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4" s="0" t="str">
        <f aca="false">IF($A11324="","",INDEX(CARTAO_COMPRAS!$C:$C,INT((ROW()-2)/20)+2))</f>
        <v/>
      </c>
      <c r="C11324" s="0" t="str">
        <f aca="false">IF($A11324="","",INDEX(CARTAO_COMPRAS!$D:$D,INT((ROW()-2)/20)+2))</f>
        <v/>
      </c>
      <c r="D11324" s="0" t="str">
        <f aca="false">IF($A11324="","",INDEX(CARTAO_COMPRAS!$E:$E,INT((ROW()-2)/20)+2))</f>
        <v/>
      </c>
      <c r="E11324" s="0" t="str">
        <f aca="false">IF($A11324="","",INDEX(CARTAO_COMPRAS!$H:$H,INT((ROW()-2)/20)+2)+MOD(ROW()-2,20))</f>
        <v/>
      </c>
      <c r="F11324" s="0" t="str">
        <f aca="false">IF($A11324="","",INDEX(CARTAO_COMPRAS!$G:$G,INT((ROW()-2)/20)+2))</f>
        <v/>
      </c>
      <c r="G11324" s="5" t="str">
        <f aca="false">IF($A11324="","",INDEX(CARTAO_COMPRAS!$I:$I,INT((ROW()-2)/20)+2))</f>
        <v/>
      </c>
      <c r="H11324" s="4" t="str">
        <f aca="false">IF($A11324="","",EDATE(INDEX(CARTAO_COMPRAS!$J:$J,INT((ROW()-2)/20)+2),MOD(ROW()-2,20)))</f>
        <v/>
      </c>
      <c r="I11324" s="4" t="str">
        <f aca="false">IF($H11324="","",$H11324-WEEKDAY($H11324,2)+1)</f>
        <v/>
      </c>
      <c r="J11324" s="4" t="str">
        <f aca="false">IF($I11324="","",$I11324+6)</f>
        <v/>
      </c>
      <c r="K11324" s="6" t="str">
        <f aca="false">IF($H11324="","",DATE(YEAR($H11324),MONTH($H11324),1))</f>
        <v/>
      </c>
      <c r="L11324" s="0" t="str">
        <f aca="false">IF($A11324="","",INDEX(CARTAO_COMPRAS!$K:$K,INT((ROW()-2)/20)+2))</f>
        <v/>
      </c>
      <c r="M11324" s="0" t="str">
        <f aca="false">IF($A11324="","","Compra no cartão")</f>
        <v/>
      </c>
    </row>
    <row r="11325" customFormat="false" ht="13.5" hidden="false" customHeight="false" outlineLevel="0" collapsed="false">
      <c r="A113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5" s="0" t="str">
        <f aca="false">IF($A11325="","",INDEX(CARTAO_COMPRAS!$C:$C,INT((ROW()-2)/20)+2))</f>
        <v/>
      </c>
      <c r="C11325" s="0" t="str">
        <f aca="false">IF($A11325="","",INDEX(CARTAO_COMPRAS!$D:$D,INT((ROW()-2)/20)+2))</f>
        <v/>
      </c>
      <c r="D11325" s="0" t="str">
        <f aca="false">IF($A11325="","",INDEX(CARTAO_COMPRAS!$E:$E,INT((ROW()-2)/20)+2))</f>
        <v/>
      </c>
      <c r="E11325" s="0" t="str">
        <f aca="false">IF($A11325="","",INDEX(CARTAO_COMPRAS!$H:$H,INT((ROW()-2)/20)+2)+MOD(ROW()-2,20))</f>
        <v/>
      </c>
      <c r="F11325" s="0" t="str">
        <f aca="false">IF($A11325="","",INDEX(CARTAO_COMPRAS!$G:$G,INT((ROW()-2)/20)+2))</f>
        <v/>
      </c>
      <c r="G11325" s="5" t="str">
        <f aca="false">IF($A11325="","",INDEX(CARTAO_COMPRAS!$I:$I,INT((ROW()-2)/20)+2))</f>
        <v/>
      </c>
      <c r="H11325" s="4" t="str">
        <f aca="false">IF($A11325="","",EDATE(INDEX(CARTAO_COMPRAS!$J:$J,INT((ROW()-2)/20)+2),MOD(ROW()-2,20)))</f>
        <v/>
      </c>
      <c r="I11325" s="4" t="str">
        <f aca="false">IF($H11325="","",$H11325-WEEKDAY($H11325,2)+1)</f>
        <v/>
      </c>
      <c r="J11325" s="4" t="str">
        <f aca="false">IF($I11325="","",$I11325+6)</f>
        <v/>
      </c>
      <c r="K11325" s="6" t="str">
        <f aca="false">IF($H11325="","",DATE(YEAR($H11325),MONTH($H11325),1))</f>
        <v/>
      </c>
      <c r="L11325" s="0" t="str">
        <f aca="false">IF($A11325="","",INDEX(CARTAO_COMPRAS!$K:$K,INT((ROW()-2)/20)+2))</f>
        <v/>
      </c>
      <c r="M11325" s="0" t="str">
        <f aca="false">IF($A11325="","","Compra no cartão")</f>
        <v/>
      </c>
    </row>
    <row r="11326" customFormat="false" ht="13.5" hidden="false" customHeight="false" outlineLevel="0" collapsed="false">
      <c r="A113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6" s="0" t="str">
        <f aca="false">IF($A11326="","",INDEX(CARTAO_COMPRAS!$C:$C,INT((ROW()-2)/20)+2))</f>
        <v/>
      </c>
      <c r="C11326" s="0" t="str">
        <f aca="false">IF($A11326="","",INDEX(CARTAO_COMPRAS!$D:$D,INT((ROW()-2)/20)+2))</f>
        <v/>
      </c>
      <c r="D11326" s="0" t="str">
        <f aca="false">IF($A11326="","",INDEX(CARTAO_COMPRAS!$E:$E,INT((ROW()-2)/20)+2))</f>
        <v/>
      </c>
      <c r="E11326" s="0" t="str">
        <f aca="false">IF($A11326="","",INDEX(CARTAO_COMPRAS!$H:$H,INT((ROW()-2)/20)+2)+MOD(ROW()-2,20))</f>
        <v/>
      </c>
      <c r="F11326" s="0" t="str">
        <f aca="false">IF($A11326="","",INDEX(CARTAO_COMPRAS!$G:$G,INT((ROW()-2)/20)+2))</f>
        <v/>
      </c>
      <c r="G11326" s="5" t="str">
        <f aca="false">IF($A11326="","",INDEX(CARTAO_COMPRAS!$I:$I,INT((ROW()-2)/20)+2))</f>
        <v/>
      </c>
      <c r="H11326" s="4" t="str">
        <f aca="false">IF($A11326="","",EDATE(INDEX(CARTAO_COMPRAS!$J:$J,INT((ROW()-2)/20)+2),MOD(ROW()-2,20)))</f>
        <v/>
      </c>
      <c r="I11326" s="4" t="str">
        <f aca="false">IF($H11326="","",$H11326-WEEKDAY($H11326,2)+1)</f>
        <v/>
      </c>
      <c r="J11326" s="4" t="str">
        <f aca="false">IF($I11326="","",$I11326+6)</f>
        <v/>
      </c>
      <c r="K11326" s="6" t="str">
        <f aca="false">IF($H11326="","",DATE(YEAR($H11326),MONTH($H11326),1))</f>
        <v/>
      </c>
      <c r="L11326" s="0" t="str">
        <f aca="false">IF($A11326="","",INDEX(CARTAO_COMPRAS!$K:$K,INT((ROW()-2)/20)+2))</f>
        <v/>
      </c>
      <c r="M11326" s="0" t="str">
        <f aca="false">IF($A11326="","","Compra no cartão")</f>
        <v/>
      </c>
    </row>
    <row r="11327" customFormat="false" ht="13.5" hidden="false" customHeight="false" outlineLevel="0" collapsed="false">
      <c r="A113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7" s="0" t="str">
        <f aca="false">IF($A11327="","",INDEX(CARTAO_COMPRAS!$C:$C,INT((ROW()-2)/20)+2))</f>
        <v/>
      </c>
      <c r="C11327" s="0" t="str">
        <f aca="false">IF($A11327="","",INDEX(CARTAO_COMPRAS!$D:$D,INT((ROW()-2)/20)+2))</f>
        <v/>
      </c>
      <c r="D11327" s="0" t="str">
        <f aca="false">IF($A11327="","",INDEX(CARTAO_COMPRAS!$E:$E,INT((ROW()-2)/20)+2))</f>
        <v/>
      </c>
      <c r="E11327" s="0" t="str">
        <f aca="false">IF($A11327="","",INDEX(CARTAO_COMPRAS!$H:$H,INT((ROW()-2)/20)+2)+MOD(ROW()-2,20))</f>
        <v/>
      </c>
      <c r="F11327" s="0" t="str">
        <f aca="false">IF($A11327="","",INDEX(CARTAO_COMPRAS!$G:$G,INT((ROW()-2)/20)+2))</f>
        <v/>
      </c>
      <c r="G11327" s="5" t="str">
        <f aca="false">IF($A11327="","",INDEX(CARTAO_COMPRAS!$I:$I,INT((ROW()-2)/20)+2))</f>
        <v/>
      </c>
      <c r="H11327" s="4" t="str">
        <f aca="false">IF($A11327="","",EDATE(INDEX(CARTAO_COMPRAS!$J:$J,INT((ROW()-2)/20)+2),MOD(ROW()-2,20)))</f>
        <v/>
      </c>
      <c r="I11327" s="4" t="str">
        <f aca="false">IF($H11327="","",$H11327-WEEKDAY($H11327,2)+1)</f>
        <v/>
      </c>
      <c r="J11327" s="4" t="str">
        <f aca="false">IF($I11327="","",$I11327+6)</f>
        <v/>
      </c>
      <c r="K11327" s="6" t="str">
        <f aca="false">IF($H11327="","",DATE(YEAR($H11327),MONTH($H11327),1))</f>
        <v/>
      </c>
      <c r="L11327" s="0" t="str">
        <f aca="false">IF($A11327="","",INDEX(CARTAO_COMPRAS!$K:$K,INT((ROW()-2)/20)+2))</f>
        <v/>
      </c>
      <c r="M11327" s="0" t="str">
        <f aca="false">IF($A11327="","","Compra no cartão")</f>
        <v/>
      </c>
    </row>
    <row r="11328" customFormat="false" ht="13.5" hidden="false" customHeight="false" outlineLevel="0" collapsed="false">
      <c r="A113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8" s="0" t="str">
        <f aca="false">IF($A11328="","",INDEX(CARTAO_COMPRAS!$C:$C,INT((ROW()-2)/20)+2))</f>
        <v/>
      </c>
      <c r="C11328" s="0" t="str">
        <f aca="false">IF($A11328="","",INDEX(CARTAO_COMPRAS!$D:$D,INT((ROW()-2)/20)+2))</f>
        <v/>
      </c>
      <c r="D11328" s="0" t="str">
        <f aca="false">IF($A11328="","",INDEX(CARTAO_COMPRAS!$E:$E,INT((ROW()-2)/20)+2))</f>
        <v/>
      </c>
      <c r="E11328" s="0" t="str">
        <f aca="false">IF($A11328="","",INDEX(CARTAO_COMPRAS!$H:$H,INT((ROW()-2)/20)+2)+MOD(ROW()-2,20))</f>
        <v/>
      </c>
      <c r="F11328" s="0" t="str">
        <f aca="false">IF($A11328="","",INDEX(CARTAO_COMPRAS!$G:$G,INT((ROW()-2)/20)+2))</f>
        <v/>
      </c>
      <c r="G11328" s="5" t="str">
        <f aca="false">IF($A11328="","",INDEX(CARTAO_COMPRAS!$I:$I,INT((ROW()-2)/20)+2))</f>
        <v/>
      </c>
      <c r="H11328" s="4" t="str">
        <f aca="false">IF($A11328="","",EDATE(INDEX(CARTAO_COMPRAS!$J:$J,INT((ROW()-2)/20)+2),MOD(ROW()-2,20)))</f>
        <v/>
      </c>
      <c r="I11328" s="4" t="str">
        <f aca="false">IF($H11328="","",$H11328-WEEKDAY($H11328,2)+1)</f>
        <v/>
      </c>
      <c r="J11328" s="4" t="str">
        <f aca="false">IF($I11328="","",$I11328+6)</f>
        <v/>
      </c>
      <c r="K11328" s="6" t="str">
        <f aca="false">IF($H11328="","",DATE(YEAR($H11328),MONTH($H11328),1))</f>
        <v/>
      </c>
      <c r="L11328" s="0" t="str">
        <f aca="false">IF($A11328="","",INDEX(CARTAO_COMPRAS!$K:$K,INT((ROW()-2)/20)+2))</f>
        <v/>
      </c>
      <c r="M11328" s="0" t="str">
        <f aca="false">IF($A11328="","","Compra no cartão")</f>
        <v/>
      </c>
    </row>
    <row r="11329" customFormat="false" ht="13.5" hidden="false" customHeight="false" outlineLevel="0" collapsed="false">
      <c r="A113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29" s="0" t="str">
        <f aca="false">IF($A11329="","",INDEX(CARTAO_COMPRAS!$C:$C,INT((ROW()-2)/20)+2))</f>
        <v/>
      </c>
      <c r="C11329" s="0" t="str">
        <f aca="false">IF($A11329="","",INDEX(CARTAO_COMPRAS!$D:$D,INT((ROW()-2)/20)+2))</f>
        <v/>
      </c>
      <c r="D11329" s="0" t="str">
        <f aca="false">IF($A11329="","",INDEX(CARTAO_COMPRAS!$E:$E,INT((ROW()-2)/20)+2))</f>
        <v/>
      </c>
      <c r="E11329" s="0" t="str">
        <f aca="false">IF($A11329="","",INDEX(CARTAO_COMPRAS!$H:$H,INT((ROW()-2)/20)+2)+MOD(ROW()-2,20))</f>
        <v/>
      </c>
      <c r="F11329" s="0" t="str">
        <f aca="false">IF($A11329="","",INDEX(CARTAO_COMPRAS!$G:$G,INT((ROW()-2)/20)+2))</f>
        <v/>
      </c>
      <c r="G11329" s="5" t="str">
        <f aca="false">IF($A11329="","",INDEX(CARTAO_COMPRAS!$I:$I,INT((ROW()-2)/20)+2))</f>
        <v/>
      </c>
      <c r="H11329" s="4" t="str">
        <f aca="false">IF($A11329="","",EDATE(INDEX(CARTAO_COMPRAS!$J:$J,INT((ROW()-2)/20)+2),MOD(ROW()-2,20)))</f>
        <v/>
      </c>
      <c r="I11329" s="4" t="str">
        <f aca="false">IF($H11329="","",$H11329-WEEKDAY($H11329,2)+1)</f>
        <v/>
      </c>
      <c r="J11329" s="4" t="str">
        <f aca="false">IF($I11329="","",$I11329+6)</f>
        <v/>
      </c>
      <c r="K11329" s="6" t="str">
        <f aca="false">IF($H11329="","",DATE(YEAR($H11329),MONTH($H11329),1))</f>
        <v/>
      </c>
      <c r="L11329" s="0" t="str">
        <f aca="false">IF($A11329="","",INDEX(CARTAO_COMPRAS!$K:$K,INT((ROW()-2)/20)+2))</f>
        <v/>
      </c>
      <c r="M11329" s="0" t="str">
        <f aca="false">IF($A11329="","","Compra no cartão")</f>
        <v/>
      </c>
    </row>
    <row r="11330" customFormat="false" ht="13.5" hidden="false" customHeight="false" outlineLevel="0" collapsed="false">
      <c r="A113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0" s="0" t="str">
        <f aca="false">IF($A11330="","",INDEX(CARTAO_COMPRAS!$C:$C,INT((ROW()-2)/20)+2))</f>
        <v/>
      </c>
      <c r="C11330" s="0" t="str">
        <f aca="false">IF($A11330="","",INDEX(CARTAO_COMPRAS!$D:$D,INT((ROW()-2)/20)+2))</f>
        <v/>
      </c>
      <c r="D11330" s="0" t="str">
        <f aca="false">IF($A11330="","",INDEX(CARTAO_COMPRAS!$E:$E,INT((ROW()-2)/20)+2))</f>
        <v/>
      </c>
      <c r="E11330" s="0" t="str">
        <f aca="false">IF($A11330="","",INDEX(CARTAO_COMPRAS!$H:$H,INT((ROW()-2)/20)+2)+MOD(ROW()-2,20))</f>
        <v/>
      </c>
      <c r="F11330" s="0" t="str">
        <f aca="false">IF($A11330="","",INDEX(CARTAO_COMPRAS!$G:$G,INT((ROW()-2)/20)+2))</f>
        <v/>
      </c>
      <c r="G11330" s="5" t="str">
        <f aca="false">IF($A11330="","",INDEX(CARTAO_COMPRAS!$I:$I,INT((ROW()-2)/20)+2))</f>
        <v/>
      </c>
      <c r="H11330" s="4" t="str">
        <f aca="false">IF($A11330="","",EDATE(INDEX(CARTAO_COMPRAS!$J:$J,INT((ROW()-2)/20)+2),MOD(ROW()-2,20)))</f>
        <v/>
      </c>
      <c r="I11330" s="4" t="str">
        <f aca="false">IF($H11330="","",$H11330-WEEKDAY($H11330,2)+1)</f>
        <v/>
      </c>
      <c r="J11330" s="4" t="str">
        <f aca="false">IF($I11330="","",$I11330+6)</f>
        <v/>
      </c>
      <c r="K11330" s="6" t="str">
        <f aca="false">IF($H11330="","",DATE(YEAR($H11330),MONTH($H11330),1))</f>
        <v/>
      </c>
      <c r="L11330" s="0" t="str">
        <f aca="false">IF($A11330="","",INDEX(CARTAO_COMPRAS!$K:$K,INT((ROW()-2)/20)+2))</f>
        <v/>
      </c>
      <c r="M11330" s="0" t="str">
        <f aca="false">IF($A11330="","","Compra no cartão")</f>
        <v/>
      </c>
    </row>
    <row r="11331" customFormat="false" ht="13.5" hidden="false" customHeight="false" outlineLevel="0" collapsed="false">
      <c r="A113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1" s="0" t="str">
        <f aca="false">IF($A11331="","",INDEX(CARTAO_COMPRAS!$C:$C,INT((ROW()-2)/20)+2))</f>
        <v/>
      </c>
      <c r="C11331" s="0" t="str">
        <f aca="false">IF($A11331="","",INDEX(CARTAO_COMPRAS!$D:$D,INT((ROW()-2)/20)+2))</f>
        <v/>
      </c>
      <c r="D11331" s="0" t="str">
        <f aca="false">IF($A11331="","",INDEX(CARTAO_COMPRAS!$E:$E,INT((ROW()-2)/20)+2))</f>
        <v/>
      </c>
      <c r="E11331" s="0" t="str">
        <f aca="false">IF($A11331="","",INDEX(CARTAO_COMPRAS!$H:$H,INT((ROW()-2)/20)+2)+MOD(ROW()-2,20))</f>
        <v/>
      </c>
      <c r="F11331" s="0" t="str">
        <f aca="false">IF($A11331="","",INDEX(CARTAO_COMPRAS!$G:$G,INT((ROW()-2)/20)+2))</f>
        <v/>
      </c>
      <c r="G11331" s="5" t="str">
        <f aca="false">IF($A11331="","",INDEX(CARTAO_COMPRAS!$I:$I,INT((ROW()-2)/20)+2))</f>
        <v/>
      </c>
      <c r="H11331" s="4" t="str">
        <f aca="false">IF($A11331="","",EDATE(INDEX(CARTAO_COMPRAS!$J:$J,INT((ROW()-2)/20)+2),MOD(ROW()-2,20)))</f>
        <v/>
      </c>
      <c r="I11331" s="4" t="str">
        <f aca="false">IF($H11331="","",$H11331-WEEKDAY($H11331,2)+1)</f>
        <v/>
      </c>
      <c r="J11331" s="4" t="str">
        <f aca="false">IF($I11331="","",$I11331+6)</f>
        <v/>
      </c>
      <c r="K11331" s="6" t="str">
        <f aca="false">IF($H11331="","",DATE(YEAR($H11331),MONTH($H11331),1))</f>
        <v/>
      </c>
      <c r="L11331" s="0" t="str">
        <f aca="false">IF($A11331="","",INDEX(CARTAO_COMPRAS!$K:$K,INT((ROW()-2)/20)+2))</f>
        <v/>
      </c>
      <c r="M11331" s="0" t="str">
        <f aca="false">IF($A11331="","","Compra no cartão")</f>
        <v/>
      </c>
    </row>
    <row r="11332" customFormat="false" ht="13.5" hidden="false" customHeight="false" outlineLevel="0" collapsed="false">
      <c r="A113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2" s="0" t="str">
        <f aca="false">IF($A11332="","",INDEX(CARTAO_COMPRAS!$C:$C,INT((ROW()-2)/20)+2))</f>
        <v/>
      </c>
      <c r="C11332" s="0" t="str">
        <f aca="false">IF($A11332="","",INDEX(CARTAO_COMPRAS!$D:$D,INT((ROW()-2)/20)+2))</f>
        <v/>
      </c>
      <c r="D11332" s="0" t="str">
        <f aca="false">IF($A11332="","",INDEX(CARTAO_COMPRAS!$E:$E,INT((ROW()-2)/20)+2))</f>
        <v/>
      </c>
      <c r="E11332" s="0" t="str">
        <f aca="false">IF($A11332="","",INDEX(CARTAO_COMPRAS!$H:$H,INT((ROW()-2)/20)+2)+MOD(ROW()-2,20))</f>
        <v/>
      </c>
      <c r="F11332" s="0" t="str">
        <f aca="false">IF($A11332="","",INDEX(CARTAO_COMPRAS!$G:$G,INT((ROW()-2)/20)+2))</f>
        <v/>
      </c>
      <c r="G11332" s="5" t="str">
        <f aca="false">IF($A11332="","",INDEX(CARTAO_COMPRAS!$I:$I,INT((ROW()-2)/20)+2))</f>
        <v/>
      </c>
      <c r="H11332" s="4" t="str">
        <f aca="false">IF($A11332="","",EDATE(INDEX(CARTAO_COMPRAS!$J:$J,INT((ROW()-2)/20)+2),MOD(ROW()-2,20)))</f>
        <v/>
      </c>
      <c r="I11332" s="4" t="str">
        <f aca="false">IF($H11332="","",$H11332-WEEKDAY($H11332,2)+1)</f>
        <v/>
      </c>
      <c r="J11332" s="4" t="str">
        <f aca="false">IF($I11332="","",$I11332+6)</f>
        <v/>
      </c>
      <c r="K11332" s="6" t="str">
        <f aca="false">IF($H11332="","",DATE(YEAR($H11332),MONTH($H11332),1))</f>
        <v/>
      </c>
      <c r="L11332" s="0" t="str">
        <f aca="false">IF($A11332="","",INDEX(CARTAO_COMPRAS!$K:$K,INT((ROW()-2)/20)+2))</f>
        <v/>
      </c>
      <c r="M11332" s="0" t="str">
        <f aca="false">IF($A11332="","","Compra no cartão")</f>
        <v/>
      </c>
    </row>
    <row r="11333" customFormat="false" ht="13.5" hidden="false" customHeight="false" outlineLevel="0" collapsed="false">
      <c r="A113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3" s="0" t="str">
        <f aca="false">IF($A11333="","",INDEX(CARTAO_COMPRAS!$C:$C,INT((ROW()-2)/20)+2))</f>
        <v/>
      </c>
      <c r="C11333" s="0" t="str">
        <f aca="false">IF($A11333="","",INDEX(CARTAO_COMPRAS!$D:$D,INT((ROW()-2)/20)+2))</f>
        <v/>
      </c>
      <c r="D11333" s="0" t="str">
        <f aca="false">IF($A11333="","",INDEX(CARTAO_COMPRAS!$E:$E,INT((ROW()-2)/20)+2))</f>
        <v/>
      </c>
      <c r="E11333" s="0" t="str">
        <f aca="false">IF($A11333="","",INDEX(CARTAO_COMPRAS!$H:$H,INT((ROW()-2)/20)+2)+MOD(ROW()-2,20))</f>
        <v/>
      </c>
      <c r="F11333" s="0" t="str">
        <f aca="false">IF($A11333="","",INDEX(CARTAO_COMPRAS!$G:$G,INT((ROW()-2)/20)+2))</f>
        <v/>
      </c>
      <c r="G11333" s="5" t="str">
        <f aca="false">IF($A11333="","",INDEX(CARTAO_COMPRAS!$I:$I,INT((ROW()-2)/20)+2))</f>
        <v/>
      </c>
      <c r="H11333" s="4" t="str">
        <f aca="false">IF($A11333="","",EDATE(INDEX(CARTAO_COMPRAS!$J:$J,INT((ROW()-2)/20)+2),MOD(ROW()-2,20)))</f>
        <v/>
      </c>
      <c r="I11333" s="4" t="str">
        <f aca="false">IF($H11333="","",$H11333-WEEKDAY($H11333,2)+1)</f>
        <v/>
      </c>
      <c r="J11333" s="4" t="str">
        <f aca="false">IF($I11333="","",$I11333+6)</f>
        <v/>
      </c>
      <c r="K11333" s="6" t="str">
        <f aca="false">IF($H11333="","",DATE(YEAR($H11333),MONTH($H11333),1))</f>
        <v/>
      </c>
      <c r="L11333" s="0" t="str">
        <f aca="false">IF($A11333="","",INDEX(CARTAO_COMPRAS!$K:$K,INT((ROW()-2)/20)+2))</f>
        <v/>
      </c>
      <c r="M11333" s="0" t="str">
        <f aca="false">IF($A11333="","","Compra no cartão")</f>
        <v/>
      </c>
    </row>
    <row r="11334" customFormat="false" ht="13.5" hidden="false" customHeight="false" outlineLevel="0" collapsed="false">
      <c r="A113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4" s="0" t="str">
        <f aca="false">IF($A11334="","",INDEX(CARTAO_COMPRAS!$C:$C,INT((ROW()-2)/20)+2))</f>
        <v/>
      </c>
      <c r="C11334" s="0" t="str">
        <f aca="false">IF($A11334="","",INDEX(CARTAO_COMPRAS!$D:$D,INT((ROW()-2)/20)+2))</f>
        <v/>
      </c>
      <c r="D11334" s="0" t="str">
        <f aca="false">IF($A11334="","",INDEX(CARTAO_COMPRAS!$E:$E,INT((ROW()-2)/20)+2))</f>
        <v/>
      </c>
      <c r="E11334" s="0" t="str">
        <f aca="false">IF($A11334="","",INDEX(CARTAO_COMPRAS!$H:$H,INT((ROW()-2)/20)+2)+MOD(ROW()-2,20))</f>
        <v/>
      </c>
      <c r="F11334" s="0" t="str">
        <f aca="false">IF($A11334="","",INDEX(CARTAO_COMPRAS!$G:$G,INT((ROW()-2)/20)+2))</f>
        <v/>
      </c>
      <c r="G11334" s="5" t="str">
        <f aca="false">IF($A11334="","",INDEX(CARTAO_COMPRAS!$I:$I,INT((ROW()-2)/20)+2))</f>
        <v/>
      </c>
      <c r="H11334" s="4" t="str">
        <f aca="false">IF($A11334="","",EDATE(INDEX(CARTAO_COMPRAS!$J:$J,INT((ROW()-2)/20)+2),MOD(ROW()-2,20)))</f>
        <v/>
      </c>
      <c r="I11334" s="4" t="str">
        <f aca="false">IF($H11334="","",$H11334-WEEKDAY($H11334,2)+1)</f>
        <v/>
      </c>
      <c r="J11334" s="4" t="str">
        <f aca="false">IF($I11334="","",$I11334+6)</f>
        <v/>
      </c>
      <c r="K11334" s="6" t="str">
        <f aca="false">IF($H11334="","",DATE(YEAR($H11334),MONTH($H11334),1))</f>
        <v/>
      </c>
      <c r="L11334" s="0" t="str">
        <f aca="false">IF($A11334="","",INDEX(CARTAO_COMPRAS!$K:$K,INT((ROW()-2)/20)+2))</f>
        <v/>
      </c>
      <c r="M11334" s="0" t="str">
        <f aca="false">IF($A11334="","","Compra no cartão")</f>
        <v/>
      </c>
    </row>
    <row r="11335" customFormat="false" ht="13.5" hidden="false" customHeight="false" outlineLevel="0" collapsed="false">
      <c r="A113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5" s="0" t="str">
        <f aca="false">IF($A11335="","",INDEX(CARTAO_COMPRAS!$C:$C,INT((ROW()-2)/20)+2))</f>
        <v/>
      </c>
      <c r="C11335" s="0" t="str">
        <f aca="false">IF($A11335="","",INDEX(CARTAO_COMPRAS!$D:$D,INT((ROW()-2)/20)+2))</f>
        <v/>
      </c>
      <c r="D11335" s="0" t="str">
        <f aca="false">IF($A11335="","",INDEX(CARTAO_COMPRAS!$E:$E,INT((ROW()-2)/20)+2))</f>
        <v/>
      </c>
      <c r="E11335" s="0" t="str">
        <f aca="false">IF($A11335="","",INDEX(CARTAO_COMPRAS!$H:$H,INT((ROW()-2)/20)+2)+MOD(ROW()-2,20))</f>
        <v/>
      </c>
      <c r="F11335" s="0" t="str">
        <f aca="false">IF($A11335="","",INDEX(CARTAO_COMPRAS!$G:$G,INT((ROW()-2)/20)+2))</f>
        <v/>
      </c>
      <c r="G11335" s="5" t="str">
        <f aca="false">IF($A11335="","",INDEX(CARTAO_COMPRAS!$I:$I,INT((ROW()-2)/20)+2))</f>
        <v/>
      </c>
      <c r="H11335" s="4" t="str">
        <f aca="false">IF($A11335="","",EDATE(INDEX(CARTAO_COMPRAS!$J:$J,INT((ROW()-2)/20)+2),MOD(ROW()-2,20)))</f>
        <v/>
      </c>
      <c r="I11335" s="4" t="str">
        <f aca="false">IF($H11335="","",$H11335-WEEKDAY($H11335,2)+1)</f>
        <v/>
      </c>
      <c r="J11335" s="4" t="str">
        <f aca="false">IF($I11335="","",$I11335+6)</f>
        <v/>
      </c>
      <c r="K11335" s="6" t="str">
        <f aca="false">IF($H11335="","",DATE(YEAR($H11335),MONTH($H11335),1))</f>
        <v/>
      </c>
      <c r="L11335" s="0" t="str">
        <f aca="false">IF($A11335="","",INDEX(CARTAO_COMPRAS!$K:$K,INT((ROW()-2)/20)+2))</f>
        <v/>
      </c>
      <c r="M11335" s="0" t="str">
        <f aca="false">IF($A11335="","","Compra no cartão")</f>
        <v/>
      </c>
    </row>
    <row r="11336" customFormat="false" ht="13.5" hidden="false" customHeight="false" outlineLevel="0" collapsed="false">
      <c r="A113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6" s="0" t="str">
        <f aca="false">IF($A11336="","",INDEX(CARTAO_COMPRAS!$C:$C,INT((ROW()-2)/20)+2))</f>
        <v/>
      </c>
      <c r="C11336" s="0" t="str">
        <f aca="false">IF($A11336="","",INDEX(CARTAO_COMPRAS!$D:$D,INT((ROW()-2)/20)+2))</f>
        <v/>
      </c>
      <c r="D11336" s="0" t="str">
        <f aca="false">IF($A11336="","",INDEX(CARTAO_COMPRAS!$E:$E,INT((ROW()-2)/20)+2))</f>
        <v/>
      </c>
      <c r="E11336" s="0" t="str">
        <f aca="false">IF($A11336="","",INDEX(CARTAO_COMPRAS!$H:$H,INT((ROW()-2)/20)+2)+MOD(ROW()-2,20))</f>
        <v/>
      </c>
      <c r="F11336" s="0" t="str">
        <f aca="false">IF($A11336="","",INDEX(CARTAO_COMPRAS!$G:$G,INT((ROW()-2)/20)+2))</f>
        <v/>
      </c>
      <c r="G11336" s="5" t="str">
        <f aca="false">IF($A11336="","",INDEX(CARTAO_COMPRAS!$I:$I,INT((ROW()-2)/20)+2))</f>
        <v/>
      </c>
      <c r="H11336" s="4" t="str">
        <f aca="false">IF($A11336="","",EDATE(INDEX(CARTAO_COMPRAS!$J:$J,INT((ROW()-2)/20)+2),MOD(ROW()-2,20)))</f>
        <v/>
      </c>
      <c r="I11336" s="4" t="str">
        <f aca="false">IF($H11336="","",$H11336-WEEKDAY($H11336,2)+1)</f>
        <v/>
      </c>
      <c r="J11336" s="4" t="str">
        <f aca="false">IF($I11336="","",$I11336+6)</f>
        <v/>
      </c>
      <c r="K11336" s="6" t="str">
        <f aca="false">IF($H11336="","",DATE(YEAR($H11336),MONTH($H11336),1))</f>
        <v/>
      </c>
      <c r="L11336" s="0" t="str">
        <f aca="false">IF($A11336="","",INDEX(CARTAO_COMPRAS!$K:$K,INT((ROW()-2)/20)+2))</f>
        <v/>
      </c>
      <c r="M11336" s="0" t="str">
        <f aca="false">IF($A11336="","","Compra no cartão")</f>
        <v/>
      </c>
    </row>
    <row r="11337" customFormat="false" ht="13.5" hidden="false" customHeight="false" outlineLevel="0" collapsed="false">
      <c r="A113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7" s="0" t="str">
        <f aca="false">IF($A11337="","",INDEX(CARTAO_COMPRAS!$C:$C,INT((ROW()-2)/20)+2))</f>
        <v/>
      </c>
      <c r="C11337" s="0" t="str">
        <f aca="false">IF($A11337="","",INDEX(CARTAO_COMPRAS!$D:$D,INT((ROW()-2)/20)+2))</f>
        <v/>
      </c>
      <c r="D11337" s="0" t="str">
        <f aca="false">IF($A11337="","",INDEX(CARTAO_COMPRAS!$E:$E,INT((ROW()-2)/20)+2))</f>
        <v/>
      </c>
      <c r="E11337" s="0" t="str">
        <f aca="false">IF($A11337="","",INDEX(CARTAO_COMPRAS!$H:$H,INT((ROW()-2)/20)+2)+MOD(ROW()-2,20))</f>
        <v/>
      </c>
      <c r="F11337" s="0" t="str">
        <f aca="false">IF($A11337="","",INDEX(CARTAO_COMPRAS!$G:$G,INT((ROW()-2)/20)+2))</f>
        <v/>
      </c>
      <c r="G11337" s="5" t="str">
        <f aca="false">IF($A11337="","",INDEX(CARTAO_COMPRAS!$I:$I,INT((ROW()-2)/20)+2))</f>
        <v/>
      </c>
      <c r="H11337" s="4" t="str">
        <f aca="false">IF($A11337="","",EDATE(INDEX(CARTAO_COMPRAS!$J:$J,INT((ROW()-2)/20)+2),MOD(ROW()-2,20)))</f>
        <v/>
      </c>
      <c r="I11337" s="4" t="str">
        <f aca="false">IF($H11337="","",$H11337-WEEKDAY($H11337,2)+1)</f>
        <v/>
      </c>
      <c r="J11337" s="4" t="str">
        <f aca="false">IF($I11337="","",$I11337+6)</f>
        <v/>
      </c>
      <c r="K11337" s="6" t="str">
        <f aca="false">IF($H11337="","",DATE(YEAR($H11337),MONTH($H11337),1))</f>
        <v/>
      </c>
      <c r="L11337" s="0" t="str">
        <f aca="false">IF($A11337="","",INDEX(CARTAO_COMPRAS!$K:$K,INT((ROW()-2)/20)+2))</f>
        <v/>
      </c>
      <c r="M11337" s="0" t="str">
        <f aca="false">IF($A11337="","","Compra no cartão")</f>
        <v/>
      </c>
    </row>
    <row r="11338" customFormat="false" ht="13.5" hidden="false" customHeight="false" outlineLevel="0" collapsed="false">
      <c r="A113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8" s="0" t="str">
        <f aca="false">IF($A11338="","",INDEX(CARTAO_COMPRAS!$C:$C,INT((ROW()-2)/20)+2))</f>
        <v/>
      </c>
      <c r="C11338" s="0" t="str">
        <f aca="false">IF($A11338="","",INDEX(CARTAO_COMPRAS!$D:$D,INT((ROW()-2)/20)+2))</f>
        <v/>
      </c>
      <c r="D11338" s="0" t="str">
        <f aca="false">IF($A11338="","",INDEX(CARTAO_COMPRAS!$E:$E,INT((ROW()-2)/20)+2))</f>
        <v/>
      </c>
      <c r="E11338" s="0" t="str">
        <f aca="false">IF($A11338="","",INDEX(CARTAO_COMPRAS!$H:$H,INT((ROW()-2)/20)+2)+MOD(ROW()-2,20))</f>
        <v/>
      </c>
      <c r="F11338" s="0" t="str">
        <f aca="false">IF($A11338="","",INDEX(CARTAO_COMPRAS!$G:$G,INT((ROW()-2)/20)+2))</f>
        <v/>
      </c>
      <c r="G11338" s="5" t="str">
        <f aca="false">IF($A11338="","",INDEX(CARTAO_COMPRAS!$I:$I,INT((ROW()-2)/20)+2))</f>
        <v/>
      </c>
      <c r="H11338" s="4" t="str">
        <f aca="false">IF($A11338="","",EDATE(INDEX(CARTAO_COMPRAS!$J:$J,INT((ROW()-2)/20)+2),MOD(ROW()-2,20)))</f>
        <v/>
      </c>
      <c r="I11338" s="4" t="str">
        <f aca="false">IF($H11338="","",$H11338-WEEKDAY($H11338,2)+1)</f>
        <v/>
      </c>
      <c r="J11338" s="4" t="str">
        <f aca="false">IF($I11338="","",$I11338+6)</f>
        <v/>
      </c>
      <c r="K11338" s="6" t="str">
        <f aca="false">IF($H11338="","",DATE(YEAR($H11338),MONTH($H11338),1))</f>
        <v/>
      </c>
      <c r="L11338" s="0" t="str">
        <f aca="false">IF($A11338="","",INDEX(CARTAO_COMPRAS!$K:$K,INT((ROW()-2)/20)+2))</f>
        <v/>
      </c>
      <c r="M11338" s="0" t="str">
        <f aca="false">IF($A11338="","","Compra no cartão")</f>
        <v/>
      </c>
    </row>
    <row r="11339" customFormat="false" ht="13.5" hidden="false" customHeight="false" outlineLevel="0" collapsed="false">
      <c r="A113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39" s="0" t="str">
        <f aca="false">IF($A11339="","",INDEX(CARTAO_COMPRAS!$C:$C,INT((ROW()-2)/20)+2))</f>
        <v/>
      </c>
      <c r="C11339" s="0" t="str">
        <f aca="false">IF($A11339="","",INDEX(CARTAO_COMPRAS!$D:$D,INT((ROW()-2)/20)+2))</f>
        <v/>
      </c>
      <c r="D11339" s="0" t="str">
        <f aca="false">IF($A11339="","",INDEX(CARTAO_COMPRAS!$E:$E,INT((ROW()-2)/20)+2))</f>
        <v/>
      </c>
      <c r="E11339" s="0" t="str">
        <f aca="false">IF($A11339="","",INDEX(CARTAO_COMPRAS!$H:$H,INT((ROW()-2)/20)+2)+MOD(ROW()-2,20))</f>
        <v/>
      </c>
      <c r="F11339" s="0" t="str">
        <f aca="false">IF($A11339="","",INDEX(CARTAO_COMPRAS!$G:$G,INT((ROW()-2)/20)+2))</f>
        <v/>
      </c>
      <c r="G11339" s="5" t="str">
        <f aca="false">IF($A11339="","",INDEX(CARTAO_COMPRAS!$I:$I,INT((ROW()-2)/20)+2))</f>
        <v/>
      </c>
      <c r="H11339" s="4" t="str">
        <f aca="false">IF($A11339="","",EDATE(INDEX(CARTAO_COMPRAS!$J:$J,INT((ROW()-2)/20)+2),MOD(ROW()-2,20)))</f>
        <v/>
      </c>
      <c r="I11339" s="4" t="str">
        <f aca="false">IF($H11339="","",$H11339-WEEKDAY($H11339,2)+1)</f>
        <v/>
      </c>
      <c r="J11339" s="4" t="str">
        <f aca="false">IF($I11339="","",$I11339+6)</f>
        <v/>
      </c>
      <c r="K11339" s="6" t="str">
        <f aca="false">IF($H11339="","",DATE(YEAR($H11339),MONTH($H11339),1))</f>
        <v/>
      </c>
      <c r="L11339" s="0" t="str">
        <f aca="false">IF($A11339="","",INDEX(CARTAO_COMPRAS!$K:$K,INT((ROW()-2)/20)+2))</f>
        <v/>
      </c>
      <c r="M11339" s="0" t="str">
        <f aca="false">IF($A11339="","","Compra no cartão")</f>
        <v/>
      </c>
    </row>
    <row r="11340" customFormat="false" ht="13.5" hidden="false" customHeight="false" outlineLevel="0" collapsed="false">
      <c r="A113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0" s="0" t="str">
        <f aca="false">IF($A11340="","",INDEX(CARTAO_COMPRAS!$C:$C,INT((ROW()-2)/20)+2))</f>
        <v/>
      </c>
      <c r="C11340" s="0" t="str">
        <f aca="false">IF($A11340="","",INDEX(CARTAO_COMPRAS!$D:$D,INT((ROW()-2)/20)+2))</f>
        <v/>
      </c>
      <c r="D11340" s="0" t="str">
        <f aca="false">IF($A11340="","",INDEX(CARTAO_COMPRAS!$E:$E,INT((ROW()-2)/20)+2))</f>
        <v/>
      </c>
      <c r="E11340" s="0" t="str">
        <f aca="false">IF($A11340="","",INDEX(CARTAO_COMPRAS!$H:$H,INT((ROW()-2)/20)+2)+MOD(ROW()-2,20))</f>
        <v/>
      </c>
      <c r="F11340" s="0" t="str">
        <f aca="false">IF($A11340="","",INDEX(CARTAO_COMPRAS!$G:$G,INT((ROW()-2)/20)+2))</f>
        <v/>
      </c>
      <c r="G11340" s="5" t="str">
        <f aca="false">IF($A11340="","",INDEX(CARTAO_COMPRAS!$I:$I,INT((ROW()-2)/20)+2))</f>
        <v/>
      </c>
      <c r="H11340" s="4" t="str">
        <f aca="false">IF($A11340="","",EDATE(INDEX(CARTAO_COMPRAS!$J:$J,INT((ROW()-2)/20)+2),MOD(ROW()-2,20)))</f>
        <v/>
      </c>
      <c r="I11340" s="4" t="str">
        <f aca="false">IF($H11340="","",$H11340-WEEKDAY($H11340,2)+1)</f>
        <v/>
      </c>
      <c r="J11340" s="4" t="str">
        <f aca="false">IF($I11340="","",$I11340+6)</f>
        <v/>
      </c>
      <c r="K11340" s="6" t="str">
        <f aca="false">IF($H11340="","",DATE(YEAR($H11340),MONTH($H11340),1))</f>
        <v/>
      </c>
      <c r="L11340" s="0" t="str">
        <f aca="false">IF($A11340="","",INDEX(CARTAO_COMPRAS!$K:$K,INT((ROW()-2)/20)+2))</f>
        <v/>
      </c>
      <c r="M11340" s="0" t="str">
        <f aca="false">IF($A11340="","","Compra no cartão")</f>
        <v/>
      </c>
    </row>
    <row r="11341" customFormat="false" ht="13.5" hidden="false" customHeight="false" outlineLevel="0" collapsed="false">
      <c r="A113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1" s="0" t="str">
        <f aca="false">IF($A11341="","",INDEX(CARTAO_COMPRAS!$C:$C,INT((ROW()-2)/20)+2))</f>
        <v/>
      </c>
      <c r="C11341" s="0" t="str">
        <f aca="false">IF($A11341="","",INDEX(CARTAO_COMPRAS!$D:$D,INT((ROW()-2)/20)+2))</f>
        <v/>
      </c>
      <c r="D11341" s="0" t="str">
        <f aca="false">IF($A11341="","",INDEX(CARTAO_COMPRAS!$E:$E,INT((ROW()-2)/20)+2))</f>
        <v/>
      </c>
      <c r="E11341" s="0" t="str">
        <f aca="false">IF($A11341="","",INDEX(CARTAO_COMPRAS!$H:$H,INT((ROW()-2)/20)+2)+MOD(ROW()-2,20))</f>
        <v/>
      </c>
      <c r="F11341" s="0" t="str">
        <f aca="false">IF($A11341="","",INDEX(CARTAO_COMPRAS!$G:$G,INT((ROW()-2)/20)+2))</f>
        <v/>
      </c>
      <c r="G11341" s="5" t="str">
        <f aca="false">IF($A11341="","",INDEX(CARTAO_COMPRAS!$I:$I,INT((ROW()-2)/20)+2))</f>
        <v/>
      </c>
      <c r="H11341" s="4" t="str">
        <f aca="false">IF($A11341="","",EDATE(INDEX(CARTAO_COMPRAS!$J:$J,INT((ROW()-2)/20)+2),MOD(ROW()-2,20)))</f>
        <v/>
      </c>
      <c r="I11341" s="4" t="str">
        <f aca="false">IF($H11341="","",$H11341-WEEKDAY($H11341,2)+1)</f>
        <v/>
      </c>
      <c r="J11341" s="4" t="str">
        <f aca="false">IF($I11341="","",$I11341+6)</f>
        <v/>
      </c>
      <c r="K11341" s="6" t="str">
        <f aca="false">IF($H11341="","",DATE(YEAR($H11341),MONTH($H11341),1))</f>
        <v/>
      </c>
      <c r="L11341" s="0" t="str">
        <f aca="false">IF($A11341="","",INDEX(CARTAO_COMPRAS!$K:$K,INT((ROW()-2)/20)+2))</f>
        <v/>
      </c>
      <c r="M11341" s="0" t="str">
        <f aca="false">IF($A11341="","","Compra no cartão")</f>
        <v/>
      </c>
    </row>
    <row r="11342" customFormat="false" ht="13.5" hidden="false" customHeight="false" outlineLevel="0" collapsed="false">
      <c r="A113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2" s="0" t="str">
        <f aca="false">IF($A11342="","",INDEX(CARTAO_COMPRAS!$C:$C,INT((ROW()-2)/20)+2))</f>
        <v/>
      </c>
      <c r="C11342" s="0" t="str">
        <f aca="false">IF($A11342="","",INDEX(CARTAO_COMPRAS!$D:$D,INT((ROW()-2)/20)+2))</f>
        <v/>
      </c>
      <c r="D11342" s="0" t="str">
        <f aca="false">IF($A11342="","",INDEX(CARTAO_COMPRAS!$E:$E,INT((ROW()-2)/20)+2))</f>
        <v/>
      </c>
      <c r="E11342" s="0" t="str">
        <f aca="false">IF($A11342="","",INDEX(CARTAO_COMPRAS!$H:$H,INT((ROW()-2)/20)+2)+MOD(ROW()-2,20))</f>
        <v/>
      </c>
      <c r="F11342" s="0" t="str">
        <f aca="false">IF($A11342="","",INDEX(CARTAO_COMPRAS!$G:$G,INT((ROW()-2)/20)+2))</f>
        <v/>
      </c>
      <c r="G11342" s="5" t="str">
        <f aca="false">IF($A11342="","",INDEX(CARTAO_COMPRAS!$I:$I,INT((ROW()-2)/20)+2))</f>
        <v/>
      </c>
      <c r="H11342" s="4" t="str">
        <f aca="false">IF($A11342="","",EDATE(INDEX(CARTAO_COMPRAS!$J:$J,INT((ROW()-2)/20)+2),MOD(ROW()-2,20)))</f>
        <v/>
      </c>
      <c r="I11342" s="4" t="str">
        <f aca="false">IF($H11342="","",$H11342-WEEKDAY($H11342,2)+1)</f>
        <v/>
      </c>
      <c r="J11342" s="4" t="str">
        <f aca="false">IF($I11342="","",$I11342+6)</f>
        <v/>
      </c>
      <c r="K11342" s="6" t="str">
        <f aca="false">IF($H11342="","",DATE(YEAR($H11342),MONTH($H11342),1))</f>
        <v/>
      </c>
      <c r="L11342" s="0" t="str">
        <f aca="false">IF($A11342="","",INDEX(CARTAO_COMPRAS!$K:$K,INT((ROW()-2)/20)+2))</f>
        <v/>
      </c>
      <c r="M11342" s="0" t="str">
        <f aca="false">IF($A11342="","","Compra no cartão")</f>
        <v/>
      </c>
    </row>
    <row r="11343" customFormat="false" ht="13.5" hidden="false" customHeight="false" outlineLevel="0" collapsed="false">
      <c r="A113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3" s="0" t="str">
        <f aca="false">IF($A11343="","",INDEX(CARTAO_COMPRAS!$C:$C,INT((ROW()-2)/20)+2))</f>
        <v/>
      </c>
      <c r="C11343" s="0" t="str">
        <f aca="false">IF($A11343="","",INDEX(CARTAO_COMPRAS!$D:$D,INT((ROW()-2)/20)+2))</f>
        <v/>
      </c>
      <c r="D11343" s="0" t="str">
        <f aca="false">IF($A11343="","",INDEX(CARTAO_COMPRAS!$E:$E,INT((ROW()-2)/20)+2))</f>
        <v/>
      </c>
      <c r="E11343" s="0" t="str">
        <f aca="false">IF($A11343="","",INDEX(CARTAO_COMPRAS!$H:$H,INT((ROW()-2)/20)+2)+MOD(ROW()-2,20))</f>
        <v/>
      </c>
      <c r="F11343" s="0" t="str">
        <f aca="false">IF($A11343="","",INDEX(CARTAO_COMPRAS!$G:$G,INT((ROW()-2)/20)+2))</f>
        <v/>
      </c>
      <c r="G11343" s="5" t="str">
        <f aca="false">IF($A11343="","",INDEX(CARTAO_COMPRAS!$I:$I,INT((ROW()-2)/20)+2))</f>
        <v/>
      </c>
      <c r="H11343" s="4" t="str">
        <f aca="false">IF($A11343="","",EDATE(INDEX(CARTAO_COMPRAS!$J:$J,INT((ROW()-2)/20)+2),MOD(ROW()-2,20)))</f>
        <v/>
      </c>
      <c r="I11343" s="4" t="str">
        <f aca="false">IF($H11343="","",$H11343-WEEKDAY($H11343,2)+1)</f>
        <v/>
      </c>
      <c r="J11343" s="4" t="str">
        <f aca="false">IF($I11343="","",$I11343+6)</f>
        <v/>
      </c>
      <c r="K11343" s="6" t="str">
        <f aca="false">IF($H11343="","",DATE(YEAR($H11343),MONTH($H11343),1))</f>
        <v/>
      </c>
      <c r="L11343" s="0" t="str">
        <f aca="false">IF($A11343="","",INDEX(CARTAO_COMPRAS!$K:$K,INT((ROW()-2)/20)+2))</f>
        <v/>
      </c>
      <c r="M11343" s="0" t="str">
        <f aca="false">IF($A11343="","","Compra no cartão")</f>
        <v/>
      </c>
    </row>
    <row r="11344" customFormat="false" ht="13.5" hidden="false" customHeight="false" outlineLevel="0" collapsed="false">
      <c r="A113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4" s="0" t="str">
        <f aca="false">IF($A11344="","",INDEX(CARTAO_COMPRAS!$C:$C,INT((ROW()-2)/20)+2))</f>
        <v/>
      </c>
      <c r="C11344" s="0" t="str">
        <f aca="false">IF($A11344="","",INDEX(CARTAO_COMPRAS!$D:$D,INT((ROW()-2)/20)+2))</f>
        <v/>
      </c>
      <c r="D11344" s="0" t="str">
        <f aca="false">IF($A11344="","",INDEX(CARTAO_COMPRAS!$E:$E,INT((ROW()-2)/20)+2))</f>
        <v/>
      </c>
      <c r="E11344" s="0" t="str">
        <f aca="false">IF($A11344="","",INDEX(CARTAO_COMPRAS!$H:$H,INT((ROW()-2)/20)+2)+MOD(ROW()-2,20))</f>
        <v/>
      </c>
      <c r="F11344" s="0" t="str">
        <f aca="false">IF($A11344="","",INDEX(CARTAO_COMPRAS!$G:$G,INT((ROW()-2)/20)+2))</f>
        <v/>
      </c>
      <c r="G11344" s="5" t="str">
        <f aca="false">IF($A11344="","",INDEX(CARTAO_COMPRAS!$I:$I,INT((ROW()-2)/20)+2))</f>
        <v/>
      </c>
      <c r="H11344" s="4" t="str">
        <f aca="false">IF($A11344="","",EDATE(INDEX(CARTAO_COMPRAS!$J:$J,INT((ROW()-2)/20)+2),MOD(ROW()-2,20)))</f>
        <v/>
      </c>
      <c r="I11344" s="4" t="str">
        <f aca="false">IF($H11344="","",$H11344-WEEKDAY($H11344,2)+1)</f>
        <v/>
      </c>
      <c r="J11344" s="4" t="str">
        <f aca="false">IF($I11344="","",$I11344+6)</f>
        <v/>
      </c>
      <c r="K11344" s="6" t="str">
        <f aca="false">IF($H11344="","",DATE(YEAR($H11344),MONTH($H11344),1))</f>
        <v/>
      </c>
      <c r="L11344" s="0" t="str">
        <f aca="false">IF($A11344="","",INDEX(CARTAO_COMPRAS!$K:$K,INT((ROW()-2)/20)+2))</f>
        <v/>
      </c>
      <c r="M11344" s="0" t="str">
        <f aca="false">IF($A11344="","","Compra no cartão")</f>
        <v/>
      </c>
    </row>
    <row r="11345" customFormat="false" ht="13.5" hidden="false" customHeight="false" outlineLevel="0" collapsed="false">
      <c r="A113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5" s="0" t="str">
        <f aca="false">IF($A11345="","",INDEX(CARTAO_COMPRAS!$C:$C,INT((ROW()-2)/20)+2))</f>
        <v/>
      </c>
      <c r="C11345" s="0" t="str">
        <f aca="false">IF($A11345="","",INDEX(CARTAO_COMPRAS!$D:$D,INT((ROW()-2)/20)+2))</f>
        <v/>
      </c>
      <c r="D11345" s="0" t="str">
        <f aca="false">IF($A11345="","",INDEX(CARTAO_COMPRAS!$E:$E,INT((ROW()-2)/20)+2))</f>
        <v/>
      </c>
      <c r="E11345" s="0" t="str">
        <f aca="false">IF($A11345="","",INDEX(CARTAO_COMPRAS!$H:$H,INT((ROW()-2)/20)+2)+MOD(ROW()-2,20))</f>
        <v/>
      </c>
      <c r="F11345" s="0" t="str">
        <f aca="false">IF($A11345="","",INDEX(CARTAO_COMPRAS!$G:$G,INT((ROW()-2)/20)+2))</f>
        <v/>
      </c>
      <c r="G11345" s="5" t="str">
        <f aca="false">IF($A11345="","",INDEX(CARTAO_COMPRAS!$I:$I,INT((ROW()-2)/20)+2))</f>
        <v/>
      </c>
      <c r="H11345" s="4" t="str">
        <f aca="false">IF($A11345="","",EDATE(INDEX(CARTAO_COMPRAS!$J:$J,INT((ROW()-2)/20)+2),MOD(ROW()-2,20)))</f>
        <v/>
      </c>
      <c r="I11345" s="4" t="str">
        <f aca="false">IF($H11345="","",$H11345-WEEKDAY($H11345,2)+1)</f>
        <v/>
      </c>
      <c r="J11345" s="4" t="str">
        <f aca="false">IF($I11345="","",$I11345+6)</f>
        <v/>
      </c>
      <c r="K11345" s="6" t="str">
        <f aca="false">IF($H11345="","",DATE(YEAR($H11345),MONTH($H11345),1))</f>
        <v/>
      </c>
      <c r="L11345" s="0" t="str">
        <f aca="false">IF($A11345="","",INDEX(CARTAO_COMPRAS!$K:$K,INT((ROW()-2)/20)+2))</f>
        <v/>
      </c>
      <c r="M11345" s="0" t="str">
        <f aca="false">IF($A11345="","","Compra no cartão")</f>
        <v/>
      </c>
    </row>
    <row r="11346" customFormat="false" ht="13.5" hidden="false" customHeight="false" outlineLevel="0" collapsed="false">
      <c r="A113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6" s="0" t="str">
        <f aca="false">IF($A11346="","",INDEX(CARTAO_COMPRAS!$C:$C,INT((ROW()-2)/20)+2))</f>
        <v/>
      </c>
      <c r="C11346" s="0" t="str">
        <f aca="false">IF($A11346="","",INDEX(CARTAO_COMPRAS!$D:$D,INT((ROW()-2)/20)+2))</f>
        <v/>
      </c>
      <c r="D11346" s="0" t="str">
        <f aca="false">IF($A11346="","",INDEX(CARTAO_COMPRAS!$E:$E,INT((ROW()-2)/20)+2))</f>
        <v/>
      </c>
      <c r="E11346" s="0" t="str">
        <f aca="false">IF($A11346="","",INDEX(CARTAO_COMPRAS!$H:$H,INT((ROW()-2)/20)+2)+MOD(ROW()-2,20))</f>
        <v/>
      </c>
      <c r="F11346" s="0" t="str">
        <f aca="false">IF($A11346="","",INDEX(CARTAO_COMPRAS!$G:$G,INT((ROW()-2)/20)+2))</f>
        <v/>
      </c>
      <c r="G11346" s="5" t="str">
        <f aca="false">IF($A11346="","",INDEX(CARTAO_COMPRAS!$I:$I,INT((ROW()-2)/20)+2))</f>
        <v/>
      </c>
      <c r="H11346" s="4" t="str">
        <f aca="false">IF($A11346="","",EDATE(INDEX(CARTAO_COMPRAS!$J:$J,INT((ROW()-2)/20)+2),MOD(ROW()-2,20)))</f>
        <v/>
      </c>
      <c r="I11346" s="4" t="str">
        <f aca="false">IF($H11346="","",$H11346-WEEKDAY($H11346,2)+1)</f>
        <v/>
      </c>
      <c r="J11346" s="4" t="str">
        <f aca="false">IF($I11346="","",$I11346+6)</f>
        <v/>
      </c>
      <c r="K11346" s="6" t="str">
        <f aca="false">IF($H11346="","",DATE(YEAR($H11346),MONTH($H11346),1))</f>
        <v/>
      </c>
      <c r="L11346" s="0" t="str">
        <f aca="false">IF($A11346="","",INDEX(CARTAO_COMPRAS!$K:$K,INT((ROW()-2)/20)+2))</f>
        <v/>
      </c>
      <c r="M11346" s="0" t="str">
        <f aca="false">IF($A11346="","","Compra no cartão")</f>
        <v/>
      </c>
    </row>
    <row r="11347" customFormat="false" ht="13.5" hidden="false" customHeight="false" outlineLevel="0" collapsed="false">
      <c r="A113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7" s="0" t="str">
        <f aca="false">IF($A11347="","",INDEX(CARTAO_COMPRAS!$C:$C,INT((ROW()-2)/20)+2))</f>
        <v/>
      </c>
      <c r="C11347" s="0" t="str">
        <f aca="false">IF($A11347="","",INDEX(CARTAO_COMPRAS!$D:$D,INT((ROW()-2)/20)+2))</f>
        <v/>
      </c>
      <c r="D11347" s="0" t="str">
        <f aca="false">IF($A11347="","",INDEX(CARTAO_COMPRAS!$E:$E,INT((ROW()-2)/20)+2))</f>
        <v/>
      </c>
      <c r="E11347" s="0" t="str">
        <f aca="false">IF($A11347="","",INDEX(CARTAO_COMPRAS!$H:$H,INT((ROW()-2)/20)+2)+MOD(ROW()-2,20))</f>
        <v/>
      </c>
      <c r="F11347" s="0" t="str">
        <f aca="false">IF($A11347="","",INDEX(CARTAO_COMPRAS!$G:$G,INT((ROW()-2)/20)+2))</f>
        <v/>
      </c>
      <c r="G11347" s="5" t="str">
        <f aca="false">IF($A11347="","",INDEX(CARTAO_COMPRAS!$I:$I,INT((ROW()-2)/20)+2))</f>
        <v/>
      </c>
      <c r="H11347" s="4" t="str">
        <f aca="false">IF($A11347="","",EDATE(INDEX(CARTAO_COMPRAS!$J:$J,INT((ROW()-2)/20)+2),MOD(ROW()-2,20)))</f>
        <v/>
      </c>
      <c r="I11347" s="4" t="str">
        <f aca="false">IF($H11347="","",$H11347-WEEKDAY($H11347,2)+1)</f>
        <v/>
      </c>
      <c r="J11347" s="4" t="str">
        <f aca="false">IF($I11347="","",$I11347+6)</f>
        <v/>
      </c>
      <c r="K11347" s="6" t="str">
        <f aca="false">IF($H11347="","",DATE(YEAR($H11347),MONTH($H11347),1))</f>
        <v/>
      </c>
      <c r="L11347" s="0" t="str">
        <f aca="false">IF($A11347="","",INDEX(CARTAO_COMPRAS!$K:$K,INT((ROW()-2)/20)+2))</f>
        <v/>
      </c>
      <c r="M11347" s="0" t="str">
        <f aca="false">IF($A11347="","","Compra no cartão")</f>
        <v/>
      </c>
    </row>
    <row r="11348" customFormat="false" ht="13.5" hidden="false" customHeight="false" outlineLevel="0" collapsed="false">
      <c r="A113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8" s="0" t="str">
        <f aca="false">IF($A11348="","",INDEX(CARTAO_COMPRAS!$C:$C,INT((ROW()-2)/20)+2))</f>
        <v/>
      </c>
      <c r="C11348" s="0" t="str">
        <f aca="false">IF($A11348="","",INDEX(CARTAO_COMPRAS!$D:$D,INT((ROW()-2)/20)+2))</f>
        <v/>
      </c>
      <c r="D11348" s="0" t="str">
        <f aca="false">IF($A11348="","",INDEX(CARTAO_COMPRAS!$E:$E,INT((ROW()-2)/20)+2))</f>
        <v/>
      </c>
      <c r="E11348" s="0" t="str">
        <f aca="false">IF($A11348="","",INDEX(CARTAO_COMPRAS!$H:$H,INT((ROW()-2)/20)+2)+MOD(ROW()-2,20))</f>
        <v/>
      </c>
      <c r="F11348" s="0" t="str">
        <f aca="false">IF($A11348="","",INDEX(CARTAO_COMPRAS!$G:$G,INT((ROW()-2)/20)+2))</f>
        <v/>
      </c>
      <c r="G11348" s="5" t="str">
        <f aca="false">IF($A11348="","",INDEX(CARTAO_COMPRAS!$I:$I,INT((ROW()-2)/20)+2))</f>
        <v/>
      </c>
      <c r="H11348" s="4" t="str">
        <f aca="false">IF($A11348="","",EDATE(INDEX(CARTAO_COMPRAS!$J:$J,INT((ROW()-2)/20)+2),MOD(ROW()-2,20)))</f>
        <v/>
      </c>
      <c r="I11348" s="4" t="str">
        <f aca="false">IF($H11348="","",$H11348-WEEKDAY($H11348,2)+1)</f>
        <v/>
      </c>
      <c r="J11348" s="4" t="str">
        <f aca="false">IF($I11348="","",$I11348+6)</f>
        <v/>
      </c>
      <c r="K11348" s="6" t="str">
        <f aca="false">IF($H11348="","",DATE(YEAR($H11348),MONTH($H11348),1))</f>
        <v/>
      </c>
      <c r="L11348" s="0" t="str">
        <f aca="false">IF($A11348="","",INDEX(CARTAO_COMPRAS!$K:$K,INT((ROW()-2)/20)+2))</f>
        <v/>
      </c>
      <c r="M11348" s="0" t="str">
        <f aca="false">IF($A11348="","","Compra no cartão")</f>
        <v/>
      </c>
    </row>
    <row r="11349" customFormat="false" ht="13.5" hidden="false" customHeight="false" outlineLevel="0" collapsed="false">
      <c r="A113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49" s="0" t="str">
        <f aca="false">IF($A11349="","",INDEX(CARTAO_COMPRAS!$C:$C,INT((ROW()-2)/20)+2))</f>
        <v/>
      </c>
      <c r="C11349" s="0" t="str">
        <f aca="false">IF($A11349="","",INDEX(CARTAO_COMPRAS!$D:$D,INT((ROW()-2)/20)+2))</f>
        <v/>
      </c>
      <c r="D11349" s="0" t="str">
        <f aca="false">IF($A11349="","",INDEX(CARTAO_COMPRAS!$E:$E,INT((ROW()-2)/20)+2))</f>
        <v/>
      </c>
      <c r="E11349" s="0" t="str">
        <f aca="false">IF($A11349="","",INDEX(CARTAO_COMPRAS!$H:$H,INT((ROW()-2)/20)+2)+MOD(ROW()-2,20))</f>
        <v/>
      </c>
      <c r="F11349" s="0" t="str">
        <f aca="false">IF($A11349="","",INDEX(CARTAO_COMPRAS!$G:$G,INT((ROW()-2)/20)+2))</f>
        <v/>
      </c>
      <c r="G11349" s="5" t="str">
        <f aca="false">IF($A11349="","",INDEX(CARTAO_COMPRAS!$I:$I,INT((ROW()-2)/20)+2))</f>
        <v/>
      </c>
      <c r="H11349" s="4" t="str">
        <f aca="false">IF($A11349="","",EDATE(INDEX(CARTAO_COMPRAS!$J:$J,INT((ROW()-2)/20)+2),MOD(ROW()-2,20)))</f>
        <v/>
      </c>
      <c r="I11349" s="4" t="str">
        <f aca="false">IF($H11349="","",$H11349-WEEKDAY($H11349,2)+1)</f>
        <v/>
      </c>
      <c r="J11349" s="4" t="str">
        <f aca="false">IF($I11349="","",$I11349+6)</f>
        <v/>
      </c>
      <c r="K11349" s="6" t="str">
        <f aca="false">IF($H11349="","",DATE(YEAR($H11349),MONTH($H11349),1))</f>
        <v/>
      </c>
      <c r="L11349" s="0" t="str">
        <f aca="false">IF($A11349="","",INDEX(CARTAO_COMPRAS!$K:$K,INT((ROW()-2)/20)+2))</f>
        <v/>
      </c>
      <c r="M11349" s="0" t="str">
        <f aca="false">IF($A11349="","","Compra no cartão")</f>
        <v/>
      </c>
    </row>
    <row r="11350" customFormat="false" ht="13.5" hidden="false" customHeight="false" outlineLevel="0" collapsed="false">
      <c r="A113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0" s="0" t="str">
        <f aca="false">IF($A11350="","",INDEX(CARTAO_COMPRAS!$C:$C,INT((ROW()-2)/20)+2))</f>
        <v/>
      </c>
      <c r="C11350" s="0" t="str">
        <f aca="false">IF($A11350="","",INDEX(CARTAO_COMPRAS!$D:$D,INT((ROW()-2)/20)+2))</f>
        <v/>
      </c>
      <c r="D11350" s="0" t="str">
        <f aca="false">IF($A11350="","",INDEX(CARTAO_COMPRAS!$E:$E,INT((ROW()-2)/20)+2))</f>
        <v/>
      </c>
      <c r="E11350" s="0" t="str">
        <f aca="false">IF($A11350="","",INDEX(CARTAO_COMPRAS!$H:$H,INT((ROW()-2)/20)+2)+MOD(ROW()-2,20))</f>
        <v/>
      </c>
      <c r="F11350" s="0" t="str">
        <f aca="false">IF($A11350="","",INDEX(CARTAO_COMPRAS!$G:$G,INT((ROW()-2)/20)+2))</f>
        <v/>
      </c>
      <c r="G11350" s="5" t="str">
        <f aca="false">IF($A11350="","",INDEX(CARTAO_COMPRAS!$I:$I,INT((ROW()-2)/20)+2))</f>
        <v/>
      </c>
      <c r="H11350" s="4" t="str">
        <f aca="false">IF($A11350="","",EDATE(INDEX(CARTAO_COMPRAS!$J:$J,INT((ROW()-2)/20)+2),MOD(ROW()-2,20)))</f>
        <v/>
      </c>
      <c r="I11350" s="4" t="str">
        <f aca="false">IF($H11350="","",$H11350-WEEKDAY($H11350,2)+1)</f>
        <v/>
      </c>
      <c r="J11350" s="4" t="str">
        <f aca="false">IF($I11350="","",$I11350+6)</f>
        <v/>
      </c>
      <c r="K11350" s="6" t="str">
        <f aca="false">IF($H11350="","",DATE(YEAR($H11350),MONTH($H11350),1))</f>
        <v/>
      </c>
      <c r="L11350" s="0" t="str">
        <f aca="false">IF($A11350="","",INDEX(CARTAO_COMPRAS!$K:$K,INT((ROW()-2)/20)+2))</f>
        <v/>
      </c>
      <c r="M11350" s="0" t="str">
        <f aca="false">IF($A11350="","","Compra no cartão")</f>
        <v/>
      </c>
    </row>
    <row r="11351" customFormat="false" ht="13.5" hidden="false" customHeight="false" outlineLevel="0" collapsed="false">
      <c r="A113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1" s="0" t="str">
        <f aca="false">IF($A11351="","",INDEX(CARTAO_COMPRAS!$C:$C,INT((ROW()-2)/20)+2))</f>
        <v/>
      </c>
      <c r="C11351" s="0" t="str">
        <f aca="false">IF($A11351="","",INDEX(CARTAO_COMPRAS!$D:$D,INT((ROW()-2)/20)+2))</f>
        <v/>
      </c>
      <c r="D11351" s="0" t="str">
        <f aca="false">IF($A11351="","",INDEX(CARTAO_COMPRAS!$E:$E,INT((ROW()-2)/20)+2))</f>
        <v/>
      </c>
      <c r="E11351" s="0" t="str">
        <f aca="false">IF($A11351="","",INDEX(CARTAO_COMPRAS!$H:$H,INT((ROW()-2)/20)+2)+MOD(ROW()-2,20))</f>
        <v/>
      </c>
      <c r="F11351" s="0" t="str">
        <f aca="false">IF($A11351="","",INDEX(CARTAO_COMPRAS!$G:$G,INT((ROW()-2)/20)+2))</f>
        <v/>
      </c>
      <c r="G11351" s="5" t="str">
        <f aca="false">IF($A11351="","",INDEX(CARTAO_COMPRAS!$I:$I,INT((ROW()-2)/20)+2))</f>
        <v/>
      </c>
      <c r="H11351" s="4" t="str">
        <f aca="false">IF($A11351="","",EDATE(INDEX(CARTAO_COMPRAS!$J:$J,INT((ROW()-2)/20)+2),MOD(ROW()-2,20)))</f>
        <v/>
      </c>
      <c r="I11351" s="4" t="str">
        <f aca="false">IF($H11351="","",$H11351-WEEKDAY($H11351,2)+1)</f>
        <v/>
      </c>
      <c r="J11351" s="4" t="str">
        <f aca="false">IF($I11351="","",$I11351+6)</f>
        <v/>
      </c>
      <c r="K11351" s="6" t="str">
        <f aca="false">IF($H11351="","",DATE(YEAR($H11351),MONTH($H11351),1))</f>
        <v/>
      </c>
      <c r="L11351" s="0" t="str">
        <f aca="false">IF($A11351="","",INDEX(CARTAO_COMPRAS!$K:$K,INT((ROW()-2)/20)+2))</f>
        <v/>
      </c>
      <c r="M11351" s="0" t="str">
        <f aca="false">IF($A11351="","","Compra no cartão")</f>
        <v/>
      </c>
    </row>
    <row r="11352" customFormat="false" ht="13.5" hidden="false" customHeight="false" outlineLevel="0" collapsed="false">
      <c r="A113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2" s="0" t="str">
        <f aca="false">IF($A11352="","",INDEX(CARTAO_COMPRAS!$C:$C,INT((ROW()-2)/20)+2))</f>
        <v/>
      </c>
      <c r="C11352" s="0" t="str">
        <f aca="false">IF($A11352="","",INDEX(CARTAO_COMPRAS!$D:$D,INT((ROW()-2)/20)+2))</f>
        <v/>
      </c>
      <c r="D11352" s="0" t="str">
        <f aca="false">IF($A11352="","",INDEX(CARTAO_COMPRAS!$E:$E,INT((ROW()-2)/20)+2))</f>
        <v/>
      </c>
      <c r="E11352" s="0" t="str">
        <f aca="false">IF($A11352="","",INDEX(CARTAO_COMPRAS!$H:$H,INT((ROW()-2)/20)+2)+MOD(ROW()-2,20))</f>
        <v/>
      </c>
      <c r="F11352" s="0" t="str">
        <f aca="false">IF($A11352="","",INDEX(CARTAO_COMPRAS!$G:$G,INT((ROW()-2)/20)+2))</f>
        <v/>
      </c>
      <c r="G11352" s="5" t="str">
        <f aca="false">IF($A11352="","",INDEX(CARTAO_COMPRAS!$I:$I,INT((ROW()-2)/20)+2))</f>
        <v/>
      </c>
      <c r="H11352" s="4" t="str">
        <f aca="false">IF($A11352="","",EDATE(INDEX(CARTAO_COMPRAS!$J:$J,INT((ROW()-2)/20)+2),MOD(ROW()-2,20)))</f>
        <v/>
      </c>
      <c r="I11352" s="4" t="str">
        <f aca="false">IF($H11352="","",$H11352-WEEKDAY($H11352,2)+1)</f>
        <v/>
      </c>
      <c r="J11352" s="4" t="str">
        <f aca="false">IF($I11352="","",$I11352+6)</f>
        <v/>
      </c>
      <c r="K11352" s="6" t="str">
        <f aca="false">IF($H11352="","",DATE(YEAR($H11352),MONTH($H11352),1))</f>
        <v/>
      </c>
      <c r="L11352" s="0" t="str">
        <f aca="false">IF($A11352="","",INDEX(CARTAO_COMPRAS!$K:$K,INT((ROW()-2)/20)+2))</f>
        <v/>
      </c>
      <c r="M11352" s="0" t="str">
        <f aca="false">IF($A11352="","","Compra no cartão")</f>
        <v/>
      </c>
    </row>
    <row r="11353" customFormat="false" ht="13.5" hidden="false" customHeight="false" outlineLevel="0" collapsed="false">
      <c r="A113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3" s="0" t="str">
        <f aca="false">IF($A11353="","",INDEX(CARTAO_COMPRAS!$C:$C,INT((ROW()-2)/20)+2))</f>
        <v/>
      </c>
      <c r="C11353" s="0" t="str">
        <f aca="false">IF($A11353="","",INDEX(CARTAO_COMPRAS!$D:$D,INT((ROW()-2)/20)+2))</f>
        <v/>
      </c>
      <c r="D11353" s="0" t="str">
        <f aca="false">IF($A11353="","",INDEX(CARTAO_COMPRAS!$E:$E,INT((ROW()-2)/20)+2))</f>
        <v/>
      </c>
      <c r="E11353" s="0" t="str">
        <f aca="false">IF($A11353="","",INDEX(CARTAO_COMPRAS!$H:$H,INT((ROW()-2)/20)+2)+MOD(ROW()-2,20))</f>
        <v/>
      </c>
      <c r="F11353" s="0" t="str">
        <f aca="false">IF($A11353="","",INDEX(CARTAO_COMPRAS!$G:$G,INT((ROW()-2)/20)+2))</f>
        <v/>
      </c>
      <c r="G11353" s="5" t="str">
        <f aca="false">IF($A11353="","",INDEX(CARTAO_COMPRAS!$I:$I,INT((ROW()-2)/20)+2))</f>
        <v/>
      </c>
      <c r="H11353" s="4" t="str">
        <f aca="false">IF($A11353="","",EDATE(INDEX(CARTAO_COMPRAS!$J:$J,INT((ROW()-2)/20)+2),MOD(ROW()-2,20)))</f>
        <v/>
      </c>
      <c r="I11353" s="4" t="str">
        <f aca="false">IF($H11353="","",$H11353-WEEKDAY($H11353,2)+1)</f>
        <v/>
      </c>
      <c r="J11353" s="4" t="str">
        <f aca="false">IF($I11353="","",$I11353+6)</f>
        <v/>
      </c>
      <c r="K11353" s="6" t="str">
        <f aca="false">IF($H11353="","",DATE(YEAR($H11353),MONTH($H11353),1))</f>
        <v/>
      </c>
      <c r="L11353" s="0" t="str">
        <f aca="false">IF($A11353="","",INDEX(CARTAO_COMPRAS!$K:$K,INT((ROW()-2)/20)+2))</f>
        <v/>
      </c>
      <c r="M11353" s="0" t="str">
        <f aca="false">IF($A11353="","","Compra no cartão")</f>
        <v/>
      </c>
    </row>
    <row r="11354" customFormat="false" ht="13.5" hidden="false" customHeight="false" outlineLevel="0" collapsed="false">
      <c r="A113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4" s="0" t="str">
        <f aca="false">IF($A11354="","",INDEX(CARTAO_COMPRAS!$C:$C,INT((ROW()-2)/20)+2))</f>
        <v/>
      </c>
      <c r="C11354" s="0" t="str">
        <f aca="false">IF($A11354="","",INDEX(CARTAO_COMPRAS!$D:$D,INT((ROW()-2)/20)+2))</f>
        <v/>
      </c>
      <c r="D11354" s="0" t="str">
        <f aca="false">IF($A11354="","",INDEX(CARTAO_COMPRAS!$E:$E,INT((ROW()-2)/20)+2))</f>
        <v/>
      </c>
      <c r="E11354" s="0" t="str">
        <f aca="false">IF($A11354="","",INDEX(CARTAO_COMPRAS!$H:$H,INT((ROW()-2)/20)+2)+MOD(ROW()-2,20))</f>
        <v/>
      </c>
      <c r="F11354" s="0" t="str">
        <f aca="false">IF($A11354="","",INDEX(CARTAO_COMPRAS!$G:$G,INT((ROW()-2)/20)+2))</f>
        <v/>
      </c>
      <c r="G11354" s="5" t="str">
        <f aca="false">IF($A11354="","",INDEX(CARTAO_COMPRAS!$I:$I,INT((ROW()-2)/20)+2))</f>
        <v/>
      </c>
      <c r="H11354" s="4" t="str">
        <f aca="false">IF($A11354="","",EDATE(INDEX(CARTAO_COMPRAS!$J:$J,INT((ROW()-2)/20)+2),MOD(ROW()-2,20)))</f>
        <v/>
      </c>
      <c r="I11354" s="4" t="str">
        <f aca="false">IF($H11354="","",$H11354-WEEKDAY($H11354,2)+1)</f>
        <v/>
      </c>
      <c r="J11354" s="4" t="str">
        <f aca="false">IF($I11354="","",$I11354+6)</f>
        <v/>
      </c>
      <c r="K11354" s="6" t="str">
        <f aca="false">IF($H11354="","",DATE(YEAR($H11354),MONTH($H11354),1))</f>
        <v/>
      </c>
      <c r="L11354" s="0" t="str">
        <f aca="false">IF($A11354="","",INDEX(CARTAO_COMPRAS!$K:$K,INT((ROW()-2)/20)+2))</f>
        <v/>
      </c>
      <c r="M11354" s="0" t="str">
        <f aca="false">IF($A11354="","","Compra no cartão")</f>
        <v/>
      </c>
    </row>
    <row r="11355" customFormat="false" ht="13.5" hidden="false" customHeight="false" outlineLevel="0" collapsed="false">
      <c r="A113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5" s="0" t="str">
        <f aca="false">IF($A11355="","",INDEX(CARTAO_COMPRAS!$C:$C,INT((ROW()-2)/20)+2))</f>
        <v/>
      </c>
      <c r="C11355" s="0" t="str">
        <f aca="false">IF($A11355="","",INDEX(CARTAO_COMPRAS!$D:$D,INT((ROW()-2)/20)+2))</f>
        <v/>
      </c>
      <c r="D11355" s="0" t="str">
        <f aca="false">IF($A11355="","",INDEX(CARTAO_COMPRAS!$E:$E,INT((ROW()-2)/20)+2))</f>
        <v/>
      </c>
      <c r="E11355" s="0" t="str">
        <f aca="false">IF($A11355="","",INDEX(CARTAO_COMPRAS!$H:$H,INT((ROW()-2)/20)+2)+MOD(ROW()-2,20))</f>
        <v/>
      </c>
      <c r="F11355" s="0" t="str">
        <f aca="false">IF($A11355="","",INDEX(CARTAO_COMPRAS!$G:$G,INT((ROW()-2)/20)+2))</f>
        <v/>
      </c>
      <c r="G11355" s="5" t="str">
        <f aca="false">IF($A11355="","",INDEX(CARTAO_COMPRAS!$I:$I,INT((ROW()-2)/20)+2))</f>
        <v/>
      </c>
      <c r="H11355" s="4" t="str">
        <f aca="false">IF($A11355="","",EDATE(INDEX(CARTAO_COMPRAS!$J:$J,INT((ROW()-2)/20)+2),MOD(ROW()-2,20)))</f>
        <v/>
      </c>
      <c r="I11355" s="4" t="str">
        <f aca="false">IF($H11355="","",$H11355-WEEKDAY($H11355,2)+1)</f>
        <v/>
      </c>
      <c r="J11355" s="4" t="str">
        <f aca="false">IF($I11355="","",$I11355+6)</f>
        <v/>
      </c>
      <c r="K11355" s="6" t="str">
        <f aca="false">IF($H11355="","",DATE(YEAR($H11355),MONTH($H11355),1))</f>
        <v/>
      </c>
      <c r="L11355" s="0" t="str">
        <f aca="false">IF($A11355="","",INDEX(CARTAO_COMPRAS!$K:$K,INT((ROW()-2)/20)+2))</f>
        <v/>
      </c>
      <c r="M11355" s="0" t="str">
        <f aca="false">IF($A11355="","","Compra no cartão")</f>
        <v/>
      </c>
    </row>
    <row r="11356" customFormat="false" ht="13.5" hidden="false" customHeight="false" outlineLevel="0" collapsed="false">
      <c r="A113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6" s="0" t="str">
        <f aca="false">IF($A11356="","",INDEX(CARTAO_COMPRAS!$C:$C,INT((ROW()-2)/20)+2))</f>
        <v/>
      </c>
      <c r="C11356" s="0" t="str">
        <f aca="false">IF($A11356="","",INDEX(CARTAO_COMPRAS!$D:$D,INT((ROW()-2)/20)+2))</f>
        <v/>
      </c>
      <c r="D11356" s="0" t="str">
        <f aca="false">IF($A11356="","",INDEX(CARTAO_COMPRAS!$E:$E,INT((ROW()-2)/20)+2))</f>
        <v/>
      </c>
      <c r="E11356" s="0" t="str">
        <f aca="false">IF($A11356="","",INDEX(CARTAO_COMPRAS!$H:$H,INT((ROW()-2)/20)+2)+MOD(ROW()-2,20))</f>
        <v/>
      </c>
      <c r="F11356" s="0" t="str">
        <f aca="false">IF($A11356="","",INDEX(CARTAO_COMPRAS!$G:$G,INT((ROW()-2)/20)+2))</f>
        <v/>
      </c>
      <c r="G11356" s="5" t="str">
        <f aca="false">IF($A11356="","",INDEX(CARTAO_COMPRAS!$I:$I,INT((ROW()-2)/20)+2))</f>
        <v/>
      </c>
      <c r="H11356" s="4" t="str">
        <f aca="false">IF($A11356="","",EDATE(INDEX(CARTAO_COMPRAS!$J:$J,INT((ROW()-2)/20)+2),MOD(ROW()-2,20)))</f>
        <v/>
      </c>
      <c r="I11356" s="4" t="str">
        <f aca="false">IF($H11356="","",$H11356-WEEKDAY($H11356,2)+1)</f>
        <v/>
      </c>
      <c r="J11356" s="4" t="str">
        <f aca="false">IF($I11356="","",$I11356+6)</f>
        <v/>
      </c>
      <c r="K11356" s="6" t="str">
        <f aca="false">IF($H11356="","",DATE(YEAR($H11356),MONTH($H11356),1))</f>
        <v/>
      </c>
      <c r="L11356" s="0" t="str">
        <f aca="false">IF($A11356="","",INDEX(CARTAO_COMPRAS!$K:$K,INT((ROW()-2)/20)+2))</f>
        <v/>
      </c>
      <c r="M11356" s="0" t="str">
        <f aca="false">IF($A11356="","","Compra no cartão")</f>
        <v/>
      </c>
    </row>
    <row r="11357" customFormat="false" ht="13.5" hidden="false" customHeight="false" outlineLevel="0" collapsed="false">
      <c r="A113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7" s="0" t="str">
        <f aca="false">IF($A11357="","",INDEX(CARTAO_COMPRAS!$C:$C,INT((ROW()-2)/20)+2))</f>
        <v/>
      </c>
      <c r="C11357" s="0" t="str">
        <f aca="false">IF($A11357="","",INDEX(CARTAO_COMPRAS!$D:$D,INT((ROW()-2)/20)+2))</f>
        <v/>
      </c>
      <c r="D11357" s="0" t="str">
        <f aca="false">IF($A11357="","",INDEX(CARTAO_COMPRAS!$E:$E,INT((ROW()-2)/20)+2))</f>
        <v/>
      </c>
      <c r="E11357" s="0" t="str">
        <f aca="false">IF($A11357="","",INDEX(CARTAO_COMPRAS!$H:$H,INT((ROW()-2)/20)+2)+MOD(ROW()-2,20))</f>
        <v/>
      </c>
      <c r="F11357" s="0" t="str">
        <f aca="false">IF($A11357="","",INDEX(CARTAO_COMPRAS!$G:$G,INT((ROW()-2)/20)+2))</f>
        <v/>
      </c>
      <c r="G11357" s="5" t="str">
        <f aca="false">IF($A11357="","",INDEX(CARTAO_COMPRAS!$I:$I,INT((ROW()-2)/20)+2))</f>
        <v/>
      </c>
      <c r="H11357" s="4" t="str">
        <f aca="false">IF($A11357="","",EDATE(INDEX(CARTAO_COMPRAS!$J:$J,INT((ROW()-2)/20)+2),MOD(ROW()-2,20)))</f>
        <v/>
      </c>
      <c r="I11357" s="4" t="str">
        <f aca="false">IF($H11357="","",$H11357-WEEKDAY($H11357,2)+1)</f>
        <v/>
      </c>
      <c r="J11357" s="4" t="str">
        <f aca="false">IF($I11357="","",$I11357+6)</f>
        <v/>
      </c>
      <c r="K11357" s="6" t="str">
        <f aca="false">IF($H11357="","",DATE(YEAR($H11357),MONTH($H11357),1))</f>
        <v/>
      </c>
      <c r="L11357" s="0" t="str">
        <f aca="false">IF($A11357="","",INDEX(CARTAO_COMPRAS!$K:$K,INT((ROW()-2)/20)+2))</f>
        <v/>
      </c>
      <c r="M11357" s="0" t="str">
        <f aca="false">IF($A11357="","","Compra no cartão")</f>
        <v/>
      </c>
    </row>
    <row r="11358" customFormat="false" ht="13.5" hidden="false" customHeight="false" outlineLevel="0" collapsed="false">
      <c r="A113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8" s="0" t="str">
        <f aca="false">IF($A11358="","",INDEX(CARTAO_COMPRAS!$C:$C,INT((ROW()-2)/20)+2))</f>
        <v/>
      </c>
      <c r="C11358" s="0" t="str">
        <f aca="false">IF($A11358="","",INDEX(CARTAO_COMPRAS!$D:$D,INT((ROW()-2)/20)+2))</f>
        <v/>
      </c>
      <c r="D11358" s="0" t="str">
        <f aca="false">IF($A11358="","",INDEX(CARTAO_COMPRAS!$E:$E,INT((ROW()-2)/20)+2))</f>
        <v/>
      </c>
      <c r="E11358" s="0" t="str">
        <f aca="false">IF($A11358="","",INDEX(CARTAO_COMPRAS!$H:$H,INT((ROW()-2)/20)+2)+MOD(ROW()-2,20))</f>
        <v/>
      </c>
      <c r="F11358" s="0" t="str">
        <f aca="false">IF($A11358="","",INDEX(CARTAO_COMPRAS!$G:$G,INT((ROW()-2)/20)+2))</f>
        <v/>
      </c>
      <c r="G11358" s="5" t="str">
        <f aca="false">IF($A11358="","",INDEX(CARTAO_COMPRAS!$I:$I,INT((ROW()-2)/20)+2))</f>
        <v/>
      </c>
      <c r="H11358" s="4" t="str">
        <f aca="false">IF($A11358="","",EDATE(INDEX(CARTAO_COMPRAS!$J:$J,INT((ROW()-2)/20)+2),MOD(ROW()-2,20)))</f>
        <v/>
      </c>
      <c r="I11358" s="4" t="str">
        <f aca="false">IF($H11358="","",$H11358-WEEKDAY($H11358,2)+1)</f>
        <v/>
      </c>
      <c r="J11358" s="4" t="str">
        <f aca="false">IF($I11358="","",$I11358+6)</f>
        <v/>
      </c>
      <c r="K11358" s="6" t="str">
        <f aca="false">IF($H11358="","",DATE(YEAR($H11358),MONTH($H11358),1))</f>
        <v/>
      </c>
      <c r="L11358" s="0" t="str">
        <f aca="false">IF($A11358="","",INDEX(CARTAO_COMPRAS!$K:$K,INT((ROW()-2)/20)+2))</f>
        <v/>
      </c>
      <c r="M11358" s="0" t="str">
        <f aca="false">IF($A11358="","","Compra no cartão")</f>
        <v/>
      </c>
    </row>
    <row r="11359" customFormat="false" ht="13.5" hidden="false" customHeight="false" outlineLevel="0" collapsed="false">
      <c r="A113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59" s="0" t="str">
        <f aca="false">IF($A11359="","",INDEX(CARTAO_COMPRAS!$C:$C,INT((ROW()-2)/20)+2))</f>
        <v/>
      </c>
      <c r="C11359" s="0" t="str">
        <f aca="false">IF($A11359="","",INDEX(CARTAO_COMPRAS!$D:$D,INT((ROW()-2)/20)+2))</f>
        <v/>
      </c>
      <c r="D11359" s="0" t="str">
        <f aca="false">IF($A11359="","",INDEX(CARTAO_COMPRAS!$E:$E,INT((ROW()-2)/20)+2))</f>
        <v/>
      </c>
      <c r="E11359" s="0" t="str">
        <f aca="false">IF($A11359="","",INDEX(CARTAO_COMPRAS!$H:$H,INT((ROW()-2)/20)+2)+MOD(ROW()-2,20))</f>
        <v/>
      </c>
      <c r="F11359" s="0" t="str">
        <f aca="false">IF($A11359="","",INDEX(CARTAO_COMPRAS!$G:$G,INT((ROW()-2)/20)+2))</f>
        <v/>
      </c>
      <c r="G11359" s="5" t="str">
        <f aca="false">IF($A11359="","",INDEX(CARTAO_COMPRAS!$I:$I,INT((ROW()-2)/20)+2))</f>
        <v/>
      </c>
      <c r="H11359" s="4" t="str">
        <f aca="false">IF($A11359="","",EDATE(INDEX(CARTAO_COMPRAS!$J:$J,INT((ROW()-2)/20)+2),MOD(ROW()-2,20)))</f>
        <v/>
      </c>
      <c r="I11359" s="4" t="str">
        <f aca="false">IF($H11359="","",$H11359-WEEKDAY($H11359,2)+1)</f>
        <v/>
      </c>
      <c r="J11359" s="4" t="str">
        <f aca="false">IF($I11359="","",$I11359+6)</f>
        <v/>
      </c>
      <c r="K11359" s="6" t="str">
        <f aca="false">IF($H11359="","",DATE(YEAR($H11359),MONTH($H11359),1))</f>
        <v/>
      </c>
      <c r="L11359" s="0" t="str">
        <f aca="false">IF($A11359="","",INDEX(CARTAO_COMPRAS!$K:$K,INT((ROW()-2)/20)+2))</f>
        <v/>
      </c>
      <c r="M11359" s="0" t="str">
        <f aca="false">IF($A11359="","","Compra no cartão")</f>
        <v/>
      </c>
    </row>
    <row r="11360" customFormat="false" ht="13.5" hidden="false" customHeight="false" outlineLevel="0" collapsed="false">
      <c r="A113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0" s="0" t="str">
        <f aca="false">IF($A11360="","",INDEX(CARTAO_COMPRAS!$C:$C,INT((ROW()-2)/20)+2))</f>
        <v/>
      </c>
      <c r="C11360" s="0" t="str">
        <f aca="false">IF($A11360="","",INDEX(CARTAO_COMPRAS!$D:$D,INT((ROW()-2)/20)+2))</f>
        <v/>
      </c>
      <c r="D11360" s="0" t="str">
        <f aca="false">IF($A11360="","",INDEX(CARTAO_COMPRAS!$E:$E,INT((ROW()-2)/20)+2))</f>
        <v/>
      </c>
      <c r="E11360" s="0" t="str">
        <f aca="false">IF($A11360="","",INDEX(CARTAO_COMPRAS!$H:$H,INT((ROW()-2)/20)+2)+MOD(ROW()-2,20))</f>
        <v/>
      </c>
      <c r="F11360" s="0" t="str">
        <f aca="false">IF($A11360="","",INDEX(CARTAO_COMPRAS!$G:$G,INT((ROW()-2)/20)+2))</f>
        <v/>
      </c>
      <c r="G11360" s="5" t="str">
        <f aca="false">IF($A11360="","",INDEX(CARTAO_COMPRAS!$I:$I,INT((ROW()-2)/20)+2))</f>
        <v/>
      </c>
      <c r="H11360" s="4" t="str">
        <f aca="false">IF($A11360="","",EDATE(INDEX(CARTAO_COMPRAS!$J:$J,INT((ROW()-2)/20)+2),MOD(ROW()-2,20)))</f>
        <v/>
      </c>
      <c r="I11360" s="4" t="str">
        <f aca="false">IF($H11360="","",$H11360-WEEKDAY($H11360,2)+1)</f>
        <v/>
      </c>
      <c r="J11360" s="4" t="str">
        <f aca="false">IF($I11360="","",$I11360+6)</f>
        <v/>
      </c>
      <c r="K11360" s="6" t="str">
        <f aca="false">IF($H11360="","",DATE(YEAR($H11360),MONTH($H11360),1))</f>
        <v/>
      </c>
      <c r="L11360" s="0" t="str">
        <f aca="false">IF($A11360="","",INDEX(CARTAO_COMPRAS!$K:$K,INT((ROW()-2)/20)+2))</f>
        <v/>
      </c>
      <c r="M11360" s="0" t="str">
        <f aca="false">IF($A11360="","","Compra no cartão")</f>
        <v/>
      </c>
    </row>
    <row r="11361" customFormat="false" ht="13.5" hidden="false" customHeight="false" outlineLevel="0" collapsed="false">
      <c r="A113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1" s="0" t="str">
        <f aca="false">IF($A11361="","",INDEX(CARTAO_COMPRAS!$C:$C,INT((ROW()-2)/20)+2))</f>
        <v/>
      </c>
      <c r="C11361" s="0" t="str">
        <f aca="false">IF($A11361="","",INDEX(CARTAO_COMPRAS!$D:$D,INT((ROW()-2)/20)+2))</f>
        <v/>
      </c>
      <c r="D11361" s="0" t="str">
        <f aca="false">IF($A11361="","",INDEX(CARTAO_COMPRAS!$E:$E,INT((ROW()-2)/20)+2))</f>
        <v/>
      </c>
      <c r="E11361" s="0" t="str">
        <f aca="false">IF($A11361="","",INDEX(CARTAO_COMPRAS!$H:$H,INT((ROW()-2)/20)+2)+MOD(ROW()-2,20))</f>
        <v/>
      </c>
      <c r="F11361" s="0" t="str">
        <f aca="false">IF($A11361="","",INDEX(CARTAO_COMPRAS!$G:$G,INT((ROW()-2)/20)+2))</f>
        <v/>
      </c>
      <c r="G11361" s="5" t="str">
        <f aca="false">IF($A11361="","",INDEX(CARTAO_COMPRAS!$I:$I,INT((ROW()-2)/20)+2))</f>
        <v/>
      </c>
      <c r="H11361" s="4" t="str">
        <f aca="false">IF($A11361="","",EDATE(INDEX(CARTAO_COMPRAS!$J:$J,INT((ROW()-2)/20)+2),MOD(ROW()-2,20)))</f>
        <v/>
      </c>
      <c r="I11361" s="4" t="str">
        <f aca="false">IF($H11361="","",$H11361-WEEKDAY($H11361,2)+1)</f>
        <v/>
      </c>
      <c r="J11361" s="4" t="str">
        <f aca="false">IF($I11361="","",$I11361+6)</f>
        <v/>
      </c>
      <c r="K11361" s="6" t="str">
        <f aca="false">IF($H11361="","",DATE(YEAR($H11361),MONTH($H11361),1))</f>
        <v/>
      </c>
      <c r="L11361" s="0" t="str">
        <f aca="false">IF($A11361="","",INDEX(CARTAO_COMPRAS!$K:$K,INT((ROW()-2)/20)+2))</f>
        <v/>
      </c>
      <c r="M11361" s="0" t="str">
        <f aca="false">IF($A11361="","","Compra no cartão")</f>
        <v/>
      </c>
    </row>
    <row r="11362" customFormat="false" ht="13.5" hidden="false" customHeight="false" outlineLevel="0" collapsed="false">
      <c r="A113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2" s="0" t="str">
        <f aca="false">IF($A11362="","",INDEX(CARTAO_COMPRAS!$C:$C,INT((ROW()-2)/20)+2))</f>
        <v/>
      </c>
      <c r="C11362" s="0" t="str">
        <f aca="false">IF($A11362="","",INDEX(CARTAO_COMPRAS!$D:$D,INT((ROW()-2)/20)+2))</f>
        <v/>
      </c>
      <c r="D11362" s="0" t="str">
        <f aca="false">IF($A11362="","",INDEX(CARTAO_COMPRAS!$E:$E,INT((ROW()-2)/20)+2))</f>
        <v/>
      </c>
      <c r="E11362" s="0" t="str">
        <f aca="false">IF($A11362="","",INDEX(CARTAO_COMPRAS!$H:$H,INT((ROW()-2)/20)+2)+MOD(ROW()-2,20))</f>
        <v/>
      </c>
      <c r="F11362" s="0" t="str">
        <f aca="false">IF($A11362="","",INDEX(CARTAO_COMPRAS!$G:$G,INT((ROW()-2)/20)+2))</f>
        <v/>
      </c>
      <c r="G11362" s="5" t="str">
        <f aca="false">IF($A11362="","",INDEX(CARTAO_COMPRAS!$I:$I,INT((ROW()-2)/20)+2))</f>
        <v/>
      </c>
      <c r="H11362" s="4" t="str">
        <f aca="false">IF($A11362="","",EDATE(INDEX(CARTAO_COMPRAS!$J:$J,INT((ROW()-2)/20)+2),MOD(ROW()-2,20)))</f>
        <v/>
      </c>
      <c r="I11362" s="4" t="str">
        <f aca="false">IF($H11362="","",$H11362-WEEKDAY($H11362,2)+1)</f>
        <v/>
      </c>
      <c r="J11362" s="4" t="str">
        <f aca="false">IF($I11362="","",$I11362+6)</f>
        <v/>
      </c>
      <c r="K11362" s="6" t="str">
        <f aca="false">IF($H11362="","",DATE(YEAR($H11362),MONTH($H11362),1))</f>
        <v/>
      </c>
      <c r="L11362" s="0" t="str">
        <f aca="false">IF($A11362="","",INDEX(CARTAO_COMPRAS!$K:$K,INT((ROW()-2)/20)+2))</f>
        <v/>
      </c>
      <c r="M11362" s="0" t="str">
        <f aca="false">IF($A11362="","","Compra no cartão")</f>
        <v/>
      </c>
    </row>
    <row r="11363" customFormat="false" ht="13.5" hidden="false" customHeight="false" outlineLevel="0" collapsed="false">
      <c r="A113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3" s="0" t="str">
        <f aca="false">IF($A11363="","",INDEX(CARTAO_COMPRAS!$C:$C,INT((ROW()-2)/20)+2))</f>
        <v/>
      </c>
      <c r="C11363" s="0" t="str">
        <f aca="false">IF($A11363="","",INDEX(CARTAO_COMPRAS!$D:$D,INT((ROW()-2)/20)+2))</f>
        <v/>
      </c>
      <c r="D11363" s="0" t="str">
        <f aca="false">IF($A11363="","",INDEX(CARTAO_COMPRAS!$E:$E,INT((ROW()-2)/20)+2))</f>
        <v/>
      </c>
      <c r="E11363" s="0" t="str">
        <f aca="false">IF($A11363="","",INDEX(CARTAO_COMPRAS!$H:$H,INT((ROW()-2)/20)+2)+MOD(ROW()-2,20))</f>
        <v/>
      </c>
      <c r="F11363" s="0" t="str">
        <f aca="false">IF($A11363="","",INDEX(CARTAO_COMPRAS!$G:$G,INT((ROW()-2)/20)+2))</f>
        <v/>
      </c>
      <c r="G11363" s="5" t="str">
        <f aca="false">IF($A11363="","",INDEX(CARTAO_COMPRAS!$I:$I,INT((ROW()-2)/20)+2))</f>
        <v/>
      </c>
      <c r="H11363" s="4" t="str">
        <f aca="false">IF($A11363="","",EDATE(INDEX(CARTAO_COMPRAS!$J:$J,INT((ROW()-2)/20)+2),MOD(ROW()-2,20)))</f>
        <v/>
      </c>
      <c r="I11363" s="4" t="str">
        <f aca="false">IF($H11363="","",$H11363-WEEKDAY($H11363,2)+1)</f>
        <v/>
      </c>
      <c r="J11363" s="4" t="str">
        <f aca="false">IF($I11363="","",$I11363+6)</f>
        <v/>
      </c>
      <c r="K11363" s="6" t="str">
        <f aca="false">IF($H11363="","",DATE(YEAR($H11363),MONTH($H11363),1))</f>
        <v/>
      </c>
      <c r="L11363" s="0" t="str">
        <f aca="false">IF($A11363="","",INDEX(CARTAO_COMPRAS!$K:$K,INT((ROW()-2)/20)+2))</f>
        <v/>
      </c>
      <c r="M11363" s="0" t="str">
        <f aca="false">IF($A11363="","","Compra no cartão")</f>
        <v/>
      </c>
    </row>
    <row r="11364" customFormat="false" ht="13.5" hidden="false" customHeight="false" outlineLevel="0" collapsed="false">
      <c r="A113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4" s="0" t="str">
        <f aca="false">IF($A11364="","",INDEX(CARTAO_COMPRAS!$C:$C,INT((ROW()-2)/20)+2))</f>
        <v/>
      </c>
      <c r="C11364" s="0" t="str">
        <f aca="false">IF($A11364="","",INDEX(CARTAO_COMPRAS!$D:$D,INT((ROW()-2)/20)+2))</f>
        <v/>
      </c>
      <c r="D11364" s="0" t="str">
        <f aca="false">IF($A11364="","",INDEX(CARTAO_COMPRAS!$E:$E,INT((ROW()-2)/20)+2))</f>
        <v/>
      </c>
      <c r="E11364" s="0" t="str">
        <f aca="false">IF($A11364="","",INDEX(CARTAO_COMPRAS!$H:$H,INT((ROW()-2)/20)+2)+MOD(ROW()-2,20))</f>
        <v/>
      </c>
      <c r="F11364" s="0" t="str">
        <f aca="false">IF($A11364="","",INDEX(CARTAO_COMPRAS!$G:$G,INT((ROW()-2)/20)+2))</f>
        <v/>
      </c>
      <c r="G11364" s="5" t="str">
        <f aca="false">IF($A11364="","",INDEX(CARTAO_COMPRAS!$I:$I,INT((ROW()-2)/20)+2))</f>
        <v/>
      </c>
      <c r="H11364" s="4" t="str">
        <f aca="false">IF($A11364="","",EDATE(INDEX(CARTAO_COMPRAS!$J:$J,INT((ROW()-2)/20)+2),MOD(ROW()-2,20)))</f>
        <v/>
      </c>
      <c r="I11364" s="4" t="str">
        <f aca="false">IF($H11364="","",$H11364-WEEKDAY($H11364,2)+1)</f>
        <v/>
      </c>
      <c r="J11364" s="4" t="str">
        <f aca="false">IF($I11364="","",$I11364+6)</f>
        <v/>
      </c>
      <c r="K11364" s="6" t="str">
        <f aca="false">IF($H11364="","",DATE(YEAR($H11364),MONTH($H11364),1))</f>
        <v/>
      </c>
      <c r="L11364" s="0" t="str">
        <f aca="false">IF($A11364="","",INDEX(CARTAO_COMPRAS!$K:$K,INT((ROW()-2)/20)+2))</f>
        <v/>
      </c>
      <c r="M11364" s="0" t="str">
        <f aca="false">IF($A11364="","","Compra no cartão")</f>
        <v/>
      </c>
    </row>
    <row r="11365" customFormat="false" ht="13.5" hidden="false" customHeight="false" outlineLevel="0" collapsed="false">
      <c r="A113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5" s="0" t="str">
        <f aca="false">IF($A11365="","",INDEX(CARTAO_COMPRAS!$C:$C,INT((ROW()-2)/20)+2))</f>
        <v/>
      </c>
      <c r="C11365" s="0" t="str">
        <f aca="false">IF($A11365="","",INDEX(CARTAO_COMPRAS!$D:$D,INT((ROW()-2)/20)+2))</f>
        <v/>
      </c>
      <c r="D11365" s="0" t="str">
        <f aca="false">IF($A11365="","",INDEX(CARTAO_COMPRAS!$E:$E,INT((ROW()-2)/20)+2))</f>
        <v/>
      </c>
      <c r="E11365" s="0" t="str">
        <f aca="false">IF($A11365="","",INDEX(CARTAO_COMPRAS!$H:$H,INT((ROW()-2)/20)+2)+MOD(ROW()-2,20))</f>
        <v/>
      </c>
      <c r="F11365" s="0" t="str">
        <f aca="false">IF($A11365="","",INDEX(CARTAO_COMPRAS!$G:$G,INT((ROW()-2)/20)+2))</f>
        <v/>
      </c>
      <c r="G11365" s="5" t="str">
        <f aca="false">IF($A11365="","",INDEX(CARTAO_COMPRAS!$I:$I,INT((ROW()-2)/20)+2))</f>
        <v/>
      </c>
      <c r="H11365" s="4" t="str">
        <f aca="false">IF($A11365="","",EDATE(INDEX(CARTAO_COMPRAS!$J:$J,INT((ROW()-2)/20)+2),MOD(ROW()-2,20)))</f>
        <v/>
      </c>
      <c r="I11365" s="4" t="str">
        <f aca="false">IF($H11365="","",$H11365-WEEKDAY($H11365,2)+1)</f>
        <v/>
      </c>
      <c r="J11365" s="4" t="str">
        <f aca="false">IF($I11365="","",$I11365+6)</f>
        <v/>
      </c>
      <c r="K11365" s="6" t="str">
        <f aca="false">IF($H11365="","",DATE(YEAR($H11365),MONTH($H11365),1))</f>
        <v/>
      </c>
      <c r="L11365" s="0" t="str">
        <f aca="false">IF($A11365="","",INDEX(CARTAO_COMPRAS!$K:$K,INT((ROW()-2)/20)+2))</f>
        <v/>
      </c>
      <c r="M11365" s="0" t="str">
        <f aca="false">IF($A11365="","","Compra no cartão")</f>
        <v/>
      </c>
    </row>
    <row r="11366" customFormat="false" ht="13.5" hidden="false" customHeight="false" outlineLevel="0" collapsed="false">
      <c r="A113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6" s="0" t="str">
        <f aca="false">IF($A11366="","",INDEX(CARTAO_COMPRAS!$C:$C,INT((ROW()-2)/20)+2))</f>
        <v/>
      </c>
      <c r="C11366" s="0" t="str">
        <f aca="false">IF($A11366="","",INDEX(CARTAO_COMPRAS!$D:$D,INT((ROW()-2)/20)+2))</f>
        <v/>
      </c>
      <c r="D11366" s="0" t="str">
        <f aca="false">IF($A11366="","",INDEX(CARTAO_COMPRAS!$E:$E,INT((ROW()-2)/20)+2))</f>
        <v/>
      </c>
      <c r="E11366" s="0" t="str">
        <f aca="false">IF($A11366="","",INDEX(CARTAO_COMPRAS!$H:$H,INT((ROW()-2)/20)+2)+MOD(ROW()-2,20))</f>
        <v/>
      </c>
      <c r="F11366" s="0" t="str">
        <f aca="false">IF($A11366="","",INDEX(CARTAO_COMPRAS!$G:$G,INT((ROW()-2)/20)+2))</f>
        <v/>
      </c>
      <c r="G11366" s="5" t="str">
        <f aca="false">IF($A11366="","",INDEX(CARTAO_COMPRAS!$I:$I,INT((ROW()-2)/20)+2))</f>
        <v/>
      </c>
      <c r="H11366" s="4" t="str">
        <f aca="false">IF($A11366="","",EDATE(INDEX(CARTAO_COMPRAS!$J:$J,INT((ROW()-2)/20)+2),MOD(ROW()-2,20)))</f>
        <v/>
      </c>
      <c r="I11366" s="4" t="str">
        <f aca="false">IF($H11366="","",$H11366-WEEKDAY($H11366,2)+1)</f>
        <v/>
      </c>
      <c r="J11366" s="4" t="str">
        <f aca="false">IF($I11366="","",$I11366+6)</f>
        <v/>
      </c>
      <c r="K11366" s="6" t="str">
        <f aca="false">IF($H11366="","",DATE(YEAR($H11366),MONTH($H11366),1))</f>
        <v/>
      </c>
      <c r="L11366" s="0" t="str">
        <f aca="false">IF($A11366="","",INDEX(CARTAO_COMPRAS!$K:$K,INT((ROW()-2)/20)+2))</f>
        <v/>
      </c>
      <c r="M11366" s="0" t="str">
        <f aca="false">IF($A11366="","","Compra no cartão")</f>
        <v/>
      </c>
    </row>
    <row r="11367" customFormat="false" ht="13.5" hidden="false" customHeight="false" outlineLevel="0" collapsed="false">
      <c r="A113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7" s="0" t="str">
        <f aca="false">IF($A11367="","",INDEX(CARTAO_COMPRAS!$C:$C,INT((ROW()-2)/20)+2))</f>
        <v/>
      </c>
      <c r="C11367" s="0" t="str">
        <f aca="false">IF($A11367="","",INDEX(CARTAO_COMPRAS!$D:$D,INT((ROW()-2)/20)+2))</f>
        <v/>
      </c>
      <c r="D11367" s="0" t="str">
        <f aca="false">IF($A11367="","",INDEX(CARTAO_COMPRAS!$E:$E,INT((ROW()-2)/20)+2))</f>
        <v/>
      </c>
      <c r="E11367" s="0" t="str">
        <f aca="false">IF($A11367="","",INDEX(CARTAO_COMPRAS!$H:$H,INT((ROW()-2)/20)+2)+MOD(ROW()-2,20))</f>
        <v/>
      </c>
      <c r="F11367" s="0" t="str">
        <f aca="false">IF($A11367="","",INDEX(CARTAO_COMPRAS!$G:$G,INT((ROW()-2)/20)+2))</f>
        <v/>
      </c>
      <c r="G11367" s="5" t="str">
        <f aca="false">IF($A11367="","",INDEX(CARTAO_COMPRAS!$I:$I,INT((ROW()-2)/20)+2))</f>
        <v/>
      </c>
      <c r="H11367" s="4" t="str">
        <f aca="false">IF($A11367="","",EDATE(INDEX(CARTAO_COMPRAS!$J:$J,INT((ROW()-2)/20)+2),MOD(ROW()-2,20)))</f>
        <v/>
      </c>
      <c r="I11367" s="4" t="str">
        <f aca="false">IF($H11367="","",$H11367-WEEKDAY($H11367,2)+1)</f>
        <v/>
      </c>
      <c r="J11367" s="4" t="str">
        <f aca="false">IF($I11367="","",$I11367+6)</f>
        <v/>
      </c>
      <c r="K11367" s="6" t="str">
        <f aca="false">IF($H11367="","",DATE(YEAR($H11367),MONTH($H11367),1))</f>
        <v/>
      </c>
      <c r="L11367" s="0" t="str">
        <f aca="false">IF($A11367="","",INDEX(CARTAO_COMPRAS!$K:$K,INT((ROW()-2)/20)+2))</f>
        <v/>
      </c>
      <c r="M11367" s="0" t="str">
        <f aca="false">IF($A11367="","","Compra no cartão")</f>
        <v/>
      </c>
    </row>
    <row r="11368" customFormat="false" ht="13.5" hidden="false" customHeight="false" outlineLevel="0" collapsed="false">
      <c r="A113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8" s="0" t="str">
        <f aca="false">IF($A11368="","",INDEX(CARTAO_COMPRAS!$C:$C,INT((ROW()-2)/20)+2))</f>
        <v/>
      </c>
      <c r="C11368" s="0" t="str">
        <f aca="false">IF($A11368="","",INDEX(CARTAO_COMPRAS!$D:$D,INT((ROW()-2)/20)+2))</f>
        <v/>
      </c>
      <c r="D11368" s="0" t="str">
        <f aca="false">IF($A11368="","",INDEX(CARTAO_COMPRAS!$E:$E,INT((ROW()-2)/20)+2))</f>
        <v/>
      </c>
      <c r="E11368" s="0" t="str">
        <f aca="false">IF($A11368="","",INDEX(CARTAO_COMPRAS!$H:$H,INT((ROW()-2)/20)+2)+MOD(ROW()-2,20))</f>
        <v/>
      </c>
      <c r="F11368" s="0" t="str">
        <f aca="false">IF($A11368="","",INDEX(CARTAO_COMPRAS!$G:$G,INT((ROW()-2)/20)+2))</f>
        <v/>
      </c>
      <c r="G11368" s="5" t="str">
        <f aca="false">IF($A11368="","",INDEX(CARTAO_COMPRAS!$I:$I,INT((ROW()-2)/20)+2))</f>
        <v/>
      </c>
      <c r="H11368" s="4" t="str">
        <f aca="false">IF($A11368="","",EDATE(INDEX(CARTAO_COMPRAS!$J:$J,INT((ROW()-2)/20)+2),MOD(ROW()-2,20)))</f>
        <v/>
      </c>
      <c r="I11368" s="4" t="str">
        <f aca="false">IF($H11368="","",$H11368-WEEKDAY($H11368,2)+1)</f>
        <v/>
      </c>
      <c r="J11368" s="4" t="str">
        <f aca="false">IF($I11368="","",$I11368+6)</f>
        <v/>
      </c>
      <c r="K11368" s="6" t="str">
        <f aca="false">IF($H11368="","",DATE(YEAR($H11368),MONTH($H11368),1))</f>
        <v/>
      </c>
      <c r="L11368" s="0" t="str">
        <f aca="false">IF($A11368="","",INDEX(CARTAO_COMPRAS!$K:$K,INT((ROW()-2)/20)+2))</f>
        <v/>
      </c>
      <c r="M11368" s="0" t="str">
        <f aca="false">IF($A11368="","","Compra no cartão")</f>
        <v/>
      </c>
    </row>
    <row r="11369" customFormat="false" ht="13.5" hidden="false" customHeight="false" outlineLevel="0" collapsed="false">
      <c r="A113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69" s="0" t="str">
        <f aca="false">IF($A11369="","",INDEX(CARTAO_COMPRAS!$C:$C,INT((ROW()-2)/20)+2))</f>
        <v/>
      </c>
      <c r="C11369" s="0" t="str">
        <f aca="false">IF($A11369="","",INDEX(CARTAO_COMPRAS!$D:$D,INT((ROW()-2)/20)+2))</f>
        <v/>
      </c>
      <c r="D11369" s="0" t="str">
        <f aca="false">IF($A11369="","",INDEX(CARTAO_COMPRAS!$E:$E,INT((ROW()-2)/20)+2))</f>
        <v/>
      </c>
      <c r="E11369" s="0" t="str">
        <f aca="false">IF($A11369="","",INDEX(CARTAO_COMPRAS!$H:$H,INT((ROW()-2)/20)+2)+MOD(ROW()-2,20))</f>
        <v/>
      </c>
      <c r="F11369" s="0" t="str">
        <f aca="false">IF($A11369="","",INDEX(CARTAO_COMPRAS!$G:$G,INT((ROW()-2)/20)+2))</f>
        <v/>
      </c>
      <c r="G11369" s="5" t="str">
        <f aca="false">IF($A11369="","",INDEX(CARTAO_COMPRAS!$I:$I,INT((ROW()-2)/20)+2))</f>
        <v/>
      </c>
      <c r="H11369" s="4" t="str">
        <f aca="false">IF($A11369="","",EDATE(INDEX(CARTAO_COMPRAS!$J:$J,INT((ROW()-2)/20)+2),MOD(ROW()-2,20)))</f>
        <v/>
      </c>
      <c r="I11369" s="4" t="str">
        <f aca="false">IF($H11369="","",$H11369-WEEKDAY($H11369,2)+1)</f>
        <v/>
      </c>
      <c r="J11369" s="4" t="str">
        <f aca="false">IF($I11369="","",$I11369+6)</f>
        <v/>
      </c>
      <c r="K11369" s="6" t="str">
        <f aca="false">IF($H11369="","",DATE(YEAR($H11369),MONTH($H11369),1))</f>
        <v/>
      </c>
      <c r="L11369" s="0" t="str">
        <f aca="false">IF($A11369="","",INDEX(CARTAO_COMPRAS!$K:$K,INT((ROW()-2)/20)+2))</f>
        <v/>
      </c>
      <c r="M11369" s="0" t="str">
        <f aca="false">IF($A11369="","","Compra no cartão")</f>
        <v/>
      </c>
    </row>
    <row r="11370" customFormat="false" ht="13.5" hidden="false" customHeight="false" outlineLevel="0" collapsed="false">
      <c r="A113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0" s="0" t="str">
        <f aca="false">IF($A11370="","",INDEX(CARTAO_COMPRAS!$C:$C,INT((ROW()-2)/20)+2))</f>
        <v/>
      </c>
      <c r="C11370" s="0" t="str">
        <f aca="false">IF($A11370="","",INDEX(CARTAO_COMPRAS!$D:$D,INT((ROW()-2)/20)+2))</f>
        <v/>
      </c>
      <c r="D11370" s="0" t="str">
        <f aca="false">IF($A11370="","",INDEX(CARTAO_COMPRAS!$E:$E,INT((ROW()-2)/20)+2))</f>
        <v/>
      </c>
      <c r="E11370" s="0" t="str">
        <f aca="false">IF($A11370="","",INDEX(CARTAO_COMPRAS!$H:$H,INT((ROW()-2)/20)+2)+MOD(ROW()-2,20))</f>
        <v/>
      </c>
      <c r="F11370" s="0" t="str">
        <f aca="false">IF($A11370="","",INDEX(CARTAO_COMPRAS!$G:$G,INT((ROW()-2)/20)+2))</f>
        <v/>
      </c>
      <c r="G11370" s="5" t="str">
        <f aca="false">IF($A11370="","",INDEX(CARTAO_COMPRAS!$I:$I,INT((ROW()-2)/20)+2))</f>
        <v/>
      </c>
      <c r="H11370" s="4" t="str">
        <f aca="false">IF($A11370="","",EDATE(INDEX(CARTAO_COMPRAS!$J:$J,INT((ROW()-2)/20)+2),MOD(ROW()-2,20)))</f>
        <v/>
      </c>
      <c r="I11370" s="4" t="str">
        <f aca="false">IF($H11370="","",$H11370-WEEKDAY($H11370,2)+1)</f>
        <v/>
      </c>
      <c r="J11370" s="4" t="str">
        <f aca="false">IF($I11370="","",$I11370+6)</f>
        <v/>
      </c>
      <c r="K11370" s="6" t="str">
        <f aca="false">IF($H11370="","",DATE(YEAR($H11370),MONTH($H11370),1))</f>
        <v/>
      </c>
      <c r="L11370" s="0" t="str">
        <f aca="false">IF($A11370="","",INDEX(CARTAO_COMPRAS!$K:$K,INT((ROW()-2)/20)+2))</f>
        <v/>
      </c>
      <c r="M11370" s="0" t="str">
        <f aca="false">IF($A11370="","","Compra no cartão")</f>
        <v/>
      </c>
    </row>
    <row r="11371" customFormat="false" ht="13.5" hidden="false" customHeight="false" outlineLevel="0" collapsed="false">
      <c r="A113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1" s="0" t="str">
        <f aca="false">IF($A11371="","",INDEX(CARTAO_COMPRAS!$C:$C,INT((ROW()-2)/20)+2))</f>
        <v/>
      </c>
      <c r="C11371" s="0" t="str">
        <f aca="false">IF($A11371="","",INDEX(CARTAO_COMPRAS!$D:$D,INT((ROW()-2)/20)+2))</f>
        <v/>
      </c>
      <c r="D11371" s="0" t="str">
        <f aca="false">IF($A11371="","",INDEX(CARTAO_COMPRAS!$E:$E,INT((ROW()-2)/20)+2))</f>
        <v/>
      </c>
      <c r="E11371" s="0" t="str">
        <f aca="false">IF($A11371="","",INDEX(CARTAO_COMPRAS!$H:$H,INT((ROW()-2)/20)+2)+MOD(ROW()-2,20))</f>
        <v/>
      </c>
      <c r="F11371" s="0" t="str">
        <f aca="false">IF($A11371="","",INDEX(CARTAO_COMPRAS!$G:$G,INT((ROW()-2)/20)+2))</f>
        <v/>
      </c>
      <c r="G11371" s="5" t="str">
        <f aca="false">IF($A11371="","",INDEX(CARTAO_COMPRAS!$I:$I,INT((ROW()-2)/20)+2))</f>
        <v/>
      </c>
      <c r="H11371" s="4" t="str">
        <f aca="false">IF($A11371="","",EDATE(INDEX(CARTAO_COMPRAS!$J:$J,INT((ROW()-2)/20)+2),MOD(ROW()-2,20)))</f>
        <v/>
      </c>
      <c r="I11371" s="4" t="str">
        <f aca="false">IF($H11371="","",$H11371-WEEKDAY($H11371,2)+1)</f>
        <v/>
      </c>
      <c r="J11371" s="4" t="str">
        <f aca="false">IF($I11371="","",$I11371+6)</f>
        <v/>
      </c>
      <c r="K11371" s="6" t="str">
        <f aca="false">IF($H11371="","",DATE(YEAR($H11371),MONTH($H11371),1))</f>
        <v/>
      </c>
      <c r="L11371" s="0" t="str">
        <f aca="false">IF($A11371="","",INDEX(CARTAO_COMPRAS!$K:$K,INT((ROW()-2)/20)+2))</f>
        <v/>
      </c>
      <c r="M11371" s="0" t="str">
        <f aca="false">IF($A11371="","","Compra no cartão")</f>
        <v/>
      </c>
    </row>
    <row r="11372" customFormat="false" ht="13.5" hidden="false" customHeight="false" outlineLevel="0" collapsed="false">
      <c r="A113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2" s="0" t="str">
        <f aca="false">IF($A11372="","",INDEX(CARTAO_COMPRAS!$C:$C,INT((ROW()-2)/20)+2))</f>
        <v/>
      </c>
      <c r="C11372" s="0" t="str">
        <f aca="false">IF($A11372="","",INDEX(CARTAO_COMPRAS!$D:$D,INT((ROW()-2)/20)+2))</f>
        <v/>
      </c>
      <c r="D11372" s="0" t="str">
        <f aca="false">IF($A11372="","",INDEX(CARTAO_COMPRAS!$E:$E,INT((ROW()-2)/20)+2))</f>
        <v/>
      </c>
      <c r="E11372" s="0" t="str">
        <f aca="false">IF($A11372="","",INDEX(CARTAO_COMPRAS!$H:$H,INT((ROW()-2)/20)+2)+MOD(ROW()-2,20))</f>
        <v/>
      </c>
      <c r="F11372" s="0" t="str">
        <f aca="false">IF($A11372="","",INDEX(CARTAO_COMPRAS!$G:$G,INT((ROW()-2)/20)+2))</f>
        <v/>
      </c>
      <c r="G11372" s="5" t="str">
        <f aca="false">IF($A11372="","",INDEX(CARTAO_COMPRAS!$I:$I,INT((ROW()-2)/20)+2))</f>
        <v/>
      </c>
      <c r="H11372" s="4" t="str">
        <f aca="false">IF($A11372="","",EDATE(INDEX(CARTAO_COMPRAS!$J:$J,INT((ROW()-2)/20)+2),MOD(ROW()-2,20)))</f>
        <v/>
      </c>
      <c r="I11372" s="4" t="str">
        <f aca="false">IF($H11372="","",$H11372-WEEKDAY($H11372,2)+1)</f>
        <v/>
      </c>
      <c r="J11372" s="4" t="str">
        <f aca="false">IF($I11372="","",$I11372+6)</f>
        <v/>
      </c>
      <c r="K11372" s="6" t="str">
        <f aca="false">IF($H11372="","",DATE(YEAR($H11372),MONTH($H11372),1))</f>
        <v/>
      </c>
      <c r="L11372" s="0" t="str">
        <f aca="false">IF($A11372="","",INDEX(CARTAO_COMPRAS!$K:$K,INT((ROW()-2)/20)+2))</f>
        <v/>
      </c>
      <c r="M11372" s="0" t="str">
        <f aca="false">IF($A11372="","","Compra no cartão")</f>
        <v/>
      </c>
    </row>
    <row r="11373" customFormat="false" ht="13.5" hidden="false" customHeight="false" outlineLevel="0" collapsed="false">
      <c r="A113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3" s="0" t="str">
        <f aca="false">IF($A11373="","",INDEX(CARTAO_COMPRAS!$C:$C,INT((ROW()-2)/20)+2))</f>
        <v/>
      </c>
      <c r="C11373" s="0" t="str">
        <f aca="false">IF($A11373="","",INDEX(CARTAO_COMPRAS!$D:$D,INT((ROW()-2)/20)+2))</f>
        <v/>
      </c>
      <c r="D11373" s="0" t="str">
        <f aca="false">IF($A11373="","",INDEX(CARTAO_COMPRAS!$E:$E,INT((ROW()-2)/20)+2))</f>
        <v/>
      </c>
      <c r="E11373" s="0" t="str">
        <f aca="false">IF($A11373="","",INDEX(CARTAO_COMPRAS!$H:$H,INT((ROW()-2)/20)+2)+MOD(ROW()-2,20))</f>
        <v/>
      </c>
      <c r="F11373" s="0" t="str">
        <f aca="false">IF($A11373="","",INDEX(CARTAO_COMPRAS!$G:$G,INT((ROW()-2)/20)+2))</f>
        <v/>
      </c>
      <c r="G11373" s="5" t="str">
        <f aca="false">IF($A11373="","",INDEX(CARTAO_COMPRAS!$I:$I,INT((ROW()-2)/20)+2))</f>
        <v/>
      </c>
      <c r="H11373" s="4" t="str">
        <f aca="false">IF($A11373="","",EDATE(INDEX(CARTAO_COMPRAS!$J:$J,INT((ROW()-2)/20)+2),MOD(ROW()-2,20)))</f>
        <v/>
      </c>
      <c r="I11373" s="4" t="str">
        <f aca="false">IF($H11373="","",$H11373-WEEKDAY($H11373,2)+1)</f>
        <v/>
      </c>
      <c r="J11373" s="4" t="str">
        <f aca="false">IF($I11373="","",$I11373+6)</f>
        <v/>
      </c>
      <c r="K11373" s="6" t="str">
        <f aca="false">IF($H11373="","",DATE(YEAR($H11373),MONTH($H11373),1))</f>
        <v/>
      </c>
      <c r="L11373" s="0" t="str">
        <f aca="false">IF($A11373="","",INDEX(CARTAO_COMPRAS!$K:$K,INT((ROW()-2)/20)+2))</f>
        <v/>
      </c>
      <c r="M11373" s="0" t="str">
        <f aca="false">IF($A11373="","","Compra no cartão")</f>
        <v/>
      </c>
    </row>
    <row r="11374" customFormat="false" ht="13.5" hidden="false" customHeight="false" outlineLevel="0" collapsed="false">
      <c r="A113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4" s="0" t="str">
        <f aca="false">IF($A11374="","",INDEX(CARTAO_COMPRAS!$C:$C,INT((ROW()-2)/20)+2))</f>
        <v/>
      </c>
      <c r="C11374" s="0" t="str">
        <f aca="false">IF($A11374="","",INDEX(CARTAO_COMPRAS!$D:$D,INT((ROW()-2)/20)+2))</f>
        <v/>
      </c>
      <c r="D11374" s="0" t="str">
        <f aca="false">IF($A11374="","",INDEX(CARTAO_COMPRAS!$E:$E,INT((ROW()-2)/20)+2))</f>
        <v/>
      </c>
      <c r="E11374" s="0" t="str">
        <f aca="false">IF($A11374="","",INDEX(CARTAO_COMPRAS!$H:$H,INT((ROW()-2)/20)+2)+MOD(ROW()-2,20))</f>
        <v/>
      </c>
      <c r="F11374" s="0" t="str">
        <f aca="false">IF($A11374="","",INDEX(CARTAO_COMPRAS!$G:$G,INT((ROW()-2)/20)+2))</f>
        <v/>
      </c>
      <c r="G11374" s="5" t="str">
        <f aca="false">IF($A11374="","",INDEX(CARTAO_COMPRAS!$I:$I,INT((ROW()-2)/20)+2))</f>
        <v/>
      </c>
      <c r="H11374" s="4" t="str">
        <f aca="false">IF($A11374="","",EDATE(INDEX(CARTAO_COMPRAS!$J:$J,INT((ROW()-2)/20)+2),MOD(ROW()-2,20)))</f>
        <v/>
      </c>
      <c r="I11374" s="4" t="str">
        <f aca="false">IF($H11374="","",$H11374-WEEKDAY($H11374,2)+1)</f>
        <v/>
      </c>
      <c r="J11374" s="4" t="str">
        <f aca="false">IF($I11374="","",$I11374+6)</f>
        <v/>
      </c>
      <c r="K11374" s="6" t="str">
        <f aca="false">IF($H11374="","",DATE(YEAR($H11374),MONTH($H11374),1))</f>
        <v/>
      </c>
      <c r="L11374" s="0" t="str">
        <f aca="false">IF($A11374="","",INDEX(CARTAO_COMPRAS!$K:$K,INT((ROW()-2)/20)+2))</f>
        <v/>
      </c>
      <c r="M11374" s="0" t="str">
        <f aca="false">IF($A11374="","","Compra no cartão")</f>
        <v/>
      </c>
    </row>
    <row r="11375" customFormat="false" ht="13.5" hidden="false" customHeight="false" outlineLevel="0" collapsed="false">
      <c r="A113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5" s="0" t="str">
        <f aca="false">IF($A11375="","",INDEX(CARTAO_COMPRAS!$C:$C,INT((ROW()-2)/20)+2))</f>
        <v/>
      </c>
      <c r="C11375" s="0" t="str">
        <f aca="false">IF($A11375="","",INDEX(CARTAO_COMPRAS!$D:$D,INT((ROW()-2)/20)+2))</f>
        <v/>
      </c>
      <c r="D11375" s="0" t="str">
        <f aca="false">IF($A11375="","",INDEX(CARTAO_COMPRAS!$E:$E,INT((ROW()-2)/20)+2))</f>
        <v/>
      </c>
      <c r="E11375" s="0" t="str">
        <f aca="false">IF($A11375="","",INDEX(CARTAO_COMPRAS!$H:$H,INT((ROW()-2)/20)+2)+MOD(ROW()-2,20))</f>
        <v/>
      </c>
      <c r="F11375" s="0" t="str">
        <f aca="false">IF($A11375="","",INDEX(CARTAO_COMPRAS!$G:$G,INT((ROW()-2)/20)+2))</f>
        <v/>
      </c>
      <c r="G11375" s="5" t="str">
        <f aca="false">IF($A11375="","",INDEX(CARTAO_COMPRAS!$I:$I,INT((ROW()-2)/20)+2))</f>
        <v/>
      </c>
      <c r="H11375" s="4" t="str">
        <f aca="false">IF($A11375="","",EDATE(INDEX(CARTAO_COMPRAS!$J:$J,INT((ROW()-2)/20)+2),MOD(ROW()-2,20)))</f>
        <v/>
      </c>
      <c r="I11375" s="4" t="str">
        <f aca="false">IF($H11375="","",$H11375-WEEKDAY($H11375,2)+1)</f>
        <v/>
      </c>
      <c r="J11375" s="4" t="str">
        <f aca="false">IF($I11375="","",$I11375+6)</f>
        <v/>
      </c>
      <c r="K11375" s="6" t="str">
        <f aca="false">IF($H11375="","",DATE(YEAR($H11375),MONTH($H11375),1))</f>
        <v/>
      </c>
      <c r="L11375" s="0" t="str">
        <f aca="false">IF($A11375="","",INDEX(CARTAO_COMPRAS!$K:$K,INT((ROW()-2)/20)+2))</f>
        <v/>
      </c>
      <c r="M11375" s="0" t="str">
        <f aca="false">IF($A11375="","","Compra no cartão")</f>
        <v/>
      </c>
    </row>
    <row r="11376" customFormat="false" ht="13.5" hidden="false" customHeight="false" outlineLevel="0" collapsed="false">
      <c r="A113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6" s="0" t="str">
        <f aca="false">IF($A11376="","",INDEX(CARTAO_COMPRAS!$C:$C,INT((ROW()-2)/20)+2))</f>
        <v/>
      </c>
      <c r="C11376" s="0" t="str">
        <f aca="false">IF($A11376="","",INDEX(CARTAO_COMPRAS!$D:$D,INT((ROW()-2)/20)+2))</f>
        <v/>
      </c>
      <c r="D11376" s="0" t="str">
        <f aca="false">IF($A11376="","",INDEX(CARTAO_COMPRAS!$E:$E,INT((ROW()-2)/20)+2))</f>
        <v/>
      </c>
      <c r="E11376" s="0" t="str">
        <f aca="false">IF($A11376="","",INDEX(CARTAO_COMPRAS!$H:$H,INT((ROW()-2)/20)+2)+MOD(ROW()-2,20))</f>
        <v/>
      </c>
      <c r="F11376" s="0" t="str">
        <f aca="false">IF($A11376="","",INDEX(CARTAO_COMPRAS!$G:$G,INT((ROW()-2)/20)+2))</f>
        <v/>
      </c>
      <c r="G11376" s="5" t="str">
        <f aca="false">IF($A11376="","",INDEX(CARTAO_COMPRAS!$I:$I,INT((ROW()-2)/20)+2))</f>
        <v/>
      </c>
      <c r="H11376" s="4" t="str">
        <f aca="false">IF($A11376="","",EDATE(INDEX(CARTAO_COMPRAS!$J:$J,INT((ROW()-2)/20)+2),MOD(ROW()-2,20)))</f>
        <v/>
      </c>
      <c r="I11376" s="4" t="str">
        <f aca="false">IF($H11376="","",$H11376-WEEKDAY($H11376,2)+1)</f>
        <v/>
      </c>
      <c r="J11376" s="4" t="str">
        <f aca="false">IF($I11376="","",$I11376+6)</f>
        <v/>
      </c>
      <c r="K11376" s="6" t="str">
        <f aca="false">IF($H11376="","",DATE(YEAR($H11376),MONTH($H11376),1))</f>
        <v/>
      </c>
      <c r="L11376" s="0" t="str">
        <f aca="false">IF($A11376="","",INDEX(CARTAO_COMPRAS!$K:$K,INT((ROW()-2)/20)+2))</f>
        <v/>
      </c>
      <c r="M11376" s="0" t="str">
        <f aca="false">IF($A11376="","","Compra no cartão")</f>
        <v/>
      </c>
    </row>
    <row r="11377" customFormat="false" ht="13.5" hidden="false" customHeight="false" outlineLevel="0" collapsed="false">
      <c r="A113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7" s="0" t="str">
        <f aca="false">IF($A11377="","",INDEX(CARTAO_COMPRAS!$C:$C,INT((ROW()-2)/20)+2))</f>
        <v/>
      </c>
      <c r="C11377" s="0" t="str">
        <f aca="false">IF($A11377="","",INDEX(CARTAO_COMPRAS!$D:$D,INT((ROW()-2)/20)+2))</f>
        <v/>
      </c>
      <c r="D11377" s="0" t="str">
        <f aca="false">IF($A11377="","",INDEX(CARTAO_COMPRAS!$E:$E,INT((ROW()-2)/20)+2))</f>
        <v/>
      </c>
      <c r="E11377" s="0" t="str">
        <f aca="false">IF($A11377="","",INDEX(CARTAO_COMPRAS!$H:$H,INT((ROW()-2)/20)+2)+MOD(ROW()-2,20))</f>
        <v/>
      </c>
      <c r="F11377" s="0" t="str">
        <f aca="false">IF($A11377="","",INDEX(CARTAO_COMPRAS!$G:$G,INT((ROW()-2)/20)+2))</f>
        <v/>
      </c>
      <c r="G11377" s="5" t="str">
        <f aca="false">IF($A11377="","",INDEX(CARTAO_COMPRAS!$I:$I,INT((ROW()-2)/20)+2))</f>
        <v/>
      </c>
      <c r="H11377" s="4" t="str">
        <f aca="false">IF($A11377="","",EDATE(INDEX(CARTAO_COMPRAS!$J:$J,INT((ROW()-2)/20)+2),MOD(ROW()-2,20)))</f>
        <v/>
      </c>
      <c r="I11377" s="4" t="str">
        <f aca="false">IF($H11377="","",$H11377-WEEKDAY($H11377,2)+1)</f>
        <v/>
      </c>
      <c r="J11377" s="4" t="str">
        <f aca="false">IF($I11377="","",$I11377+6)</f>
        <v/>
      </c>
      <c r="K11377" s="6" t="str">
        <f aca="false">IF($H11377="","",DATE(YEAR($H11377),MONTH($H11377),1))</f>
        <v/>
      </c>
      <c r="L11377" s="0" t="str">
        <f aca="false">IF($A11377="","",INDEX(CARTAO_COMPRAS!$K:$K,INT((ROW()-2)/20)+2))</f>
        <v/>
      </c>
      <c r="M11377" s="0" t="str">
        <f aca="false">IF($A11377="","","Compra no cartão")</f>
        <v/>
      </c>
    </row>
    <row r="11378" customFormat="false" ht="13.5" hidden="false" customHeight="false" outlineLevel="0" collapsed="false">
      <c r="A113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8" s="0" t="str">
        <f aca="false">IF($A11378="","",INDEX(CARTAO_COMPRAS!$C:$C,INT((ROW()-2)/20)+2))</f>
        <v/>
      </c>
      <c r="C11378" s="0" t="str">
        <f aca="false">IF($A11378="","",INDEX(CARTAO_COMPRAS!$D:$D,INT((ROW()-2)/20)+2))</f>
        <v/>
      </c>
      <c r="D11378" s="0" t="str">
        <f aca="false">IF($A11378="","",INDEX(CARTAO_COMPRAS!$E:$E,INT((ROW()-2)/20)+2))</f>
        <v/>
      </c>
      <c r="E11378" s="0" t="str">
        <f aca="false">IF($A11378="","",INDEX(CARTAO_COMPRAS!$H:$H,INT((ROW()-2)/20)+2)+MOD(ROW()-2,20))</f>
        <v/>
      </c>
      <c r="F11378" s="0" t="str">
        <f aca="false">IF($A11378="","",INDEX(CARTAO_COMPRAS!$G:$G,INT((ROW()-2)/20)+2))</f>
        <v/>
      </c>
      <c r="G11378" s="5" t="str">
        <f aca="false">IF($A11378="","",INDEX(CARTAO_COMPRAS!$I:$I,INT((ROW()-2)/20)+2))</f>
        <v/>
      </c>
      <c r="H11378" s="4" t="str">
        <f aca="false">IF($A11378="","",EDATE(INDEX(CARTAO_COMPRAS!$J:$J,INT((ROW()-2)/20)+2),MOD(ROW()-2,20)))</f>
        <v/>
      </c>
      <c r="I11378" s="4" t="str">
        <f aca="false">IF($H11378="","",$H11378-WEEKDAY($H11378,2)+1)</f>
        <v/>
      </c>
      <c r="J11378" s="4" t="str">
        <f aca="false">IF($I11378="","",$I11378+6)</f>
        <v/>
      </c>
      <c r="K11378" s="6" t="str">
        <f aca="false">IF($H11378="","",DATE(YEAR($H11378),MONTH($H11378),1))</f>
        <v/>
      </c>
      <c r="L11378" s="0" t="str">
        <f aca="false">IF($A11378="","",INDEX(CARTAO_COMPRAS!$K:$K,INT((ROW()-2)/20)+2))</f>
        <v/>
      </c>
      <c r="M11378" s="0" t="str">
        <f aca="false">IF($A11378="","","Compra no cartão")</f>
        <v/>
      </c>
    </row>
    <row r="11379" customFormat="false" ht="13.5" hidden="false" customHeight="false" outlineLevel="0" collapsed="false">
      <c r="A113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79" s="0" t="str">
        <f aca="false">IF($A11379="","",INDEX(CARTAO_COMPRAS!$C:$C,INT((ROW()-2)/20)+2))</f>
        <v/>
      </c>
      <c r="C11379" s="0" t="str">
        <f aca="false">IF($A11379="","",INDEX(CARTAO_COMPRAS!$D:$D,INT((ROW()-2)/20)+2))</f>
        <v/>
      </c>
      <c r="D11379" s="0" t="str">
        <f aca="false">IF($A11379="","",INDEX(CARTAO_COMPRAS!$E:$E,INT((ROW()-2)/20)+2))</f>
        <v/>
      </c>
      <c r="E11379" s="0" t="str">
        <f aca="false">IF($A11379="","",INDEX(CARTAO_COMPRAS!$H:$H,INT((ROW()-2)/20)+2)+MOD(ROW()-2,20))</f>
        <v/>
      </c>
      <c r="F11379" s="0" t="str">
        <f aca="false">IF($A11379="","",INDEX(CARTAO_COMPRAS!$G:$G,INT((ROW()-2)/20)+2))</f>
        <v/>
      </c>
      <c r="G11379" s="5" t="str">
        <f aca="false">IF($A11379="","",INDEX(CARTAO_COMPRAS!$I:$I,INT((ROW()-2)/20)+2))</f>
        <v/>
      </c>
      <c r="H11379" s="4" t="str">
        <f aca="false">IF($A11379="","",EDATE(INDEX(CARTAO_COMPRAS!$J:$J,INT((ROW()-2)/20)+2),MOD(ROW()-2,20)))</f>
        <v/>
      </c>
      <c r="I11379" s="4" t="str">
        <f aca="false">IF($H11379="","",$H11379-WEEKDAY($H11379,2)+1)</f>
        <v/>
      </c>
      <c r="J11379" s="4" t="str">
        <f aca="false">IF($I11379="","",$I11379+6)</f>
        <v/>
      </c>
      <c r="K11379" s="6" t="str">
        <f aca="false">IF($H11379="","",DATE(YEAR($H11379),MONTH($H11379),1))</f>
        <v/>
      </c>
      <c r="L11379" s="0" t="str">
        <f aca="false">IF($A11379="","",INDEX(CARTAO_COMPRAS!$K:$K,INT((ROW()-2)/20)+2))</f>
        <v/>
      </c>
      <c r="M11379" s="0" t="str">
        <f aca="false">IF($A11379="","","Compra no cartão")</f>
        <v/>
      </c>
    </row>
    <row r="11380" customFormat="false" ht="13.5" hidden="false" customHeight="false" outlineLevel="0" collapsed="false">
      <c r="A113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0" s="0" t="str">
        <f aca="false">IF($A11380="","",INDEX(CARTAO_COMPRAS!$C:$C,INT((ROW()-2)/20)+2))</f>
        <v/>
      </c>
      <c r="C11380" s="0" t="str">
        <f aca="false">IF($A11380="","",INDEX(CARTAO_COMPRAS!$D:$D,INT((ROW()-2)/20)+2))</f>
        <v/>
      </c>
      <c r="D11380" s="0" t="str">
        <f aca="false">IF($A11380="","",INDEX(CARTAO_COMPRAS!$E:$E,INT((ROW()-2)/20)+2))</f>
        <v/>
      </c>
      <c r="E11380" s="0" t="str">
        <f aca="false">IF($A11380="","",INDEX(CARTAO_COMPRAS!$H:$H,INT((ROW()-2)/20)+2)+MOD(ROW()-2,20))</f>
        <v/>
      </c>
      <c r="F11380" s="0" t="str">
        <f aca="false">IF($A11380="","",INDEX(CARTAO_COMPRAS!$G:$G,INT((ROW()-2)/20)+2))</f>
        <v/>
      </c>
      <c r="G11380" s="5" t="str">
        <f aca="false">IF($A11380="","",INDEX(CARTAO_COMPRAS!$I:$I,INT((ROW()-2)/20)+2))</f>
        <v/>
      </c>
      <c r="H11380" s="4" t="str">
        <f aca="false">IF($A11380="","",EDATE(INDEX(CARTAO_COMPRAS!$J:$J,INT((ROW()-2)/20)+2),MOD(ROW()-2,20)))</f>
        <v/>
      </c>
      <c r="I11380" s="4" t="str">
        <f aca="false">IF($H11380="","",$H11380-WEEKDAY($H11380,2)+1)</f>
        <v/>
      </c>
      <c r="J11380" s="4" t="str">
        <f aca="false">IF($I11380="","",$I11380+6)</f>
        <v/>
      </c>
      <c r="K11380" s="6" t="str">
        <f aca="false">IF($H11380="","",DATE(YEAR($H11380),MONTH($H11380),1))</f>
        <v/>
      </c>
      <c r="L11380" s="0" t="str">
        <f aca="false">IF($A11380="","",INDEX(CARTAO_COMPRAS!$K:$K,INT((ROW()-2)/20)+2))</f>
        <v/>
      </c>
      <c r="M11380" s="0" t="str">
        <f aca="false">IF($A11380="","","Compra no cartão")</f>
        <v/>
      </c>
    </row>
    <row r="11381" customFormat="false" ht="13.5" hidden="false" customHeight="false" outlineLevel="0" collapsed="false">
      <c r="A113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1" s="0" t="str">
        <f aca="false">IF($A11381="","",INDEX(CARTAO_COMPRAS!$C:$C,INT((ROW()-2)/20)+2))</f>
        <v/>
      </c>
      <c r="C11381" s="0" t="str">
        <f aca="false">IF($A11381="","",INDEX(CARTAO_COMPRAS!$D:$D,INT((ROW()-2)/20)+2))</f>
        <v/>
      </c>
      <c r="D11381" s="0" t="str">
        <f aca="false">IF($A11381="","",INDEX(CARTAO_COMPRAS!$E:$E,INT((ROW()-2)/20)+2))</f>
        <v/>
      </c>
      <c r="E11381" s="0" t="str">
        <f aca="false">IF($A11381="","",INDEX(CARTAO_COMPRAS!$H:$H,INT((ROW()-2)/20)+2)+MOD(ROW()-2,20))</f>
        <v/>
      </c>
      <c r="F11381" s="0" t="str">
        <f aca="false">IF($A11381="","",INDEX(CARTAO_COMPRAS!$G:$G,INT((ROW()-2)/20)+2))</f>
        <v/>
      </c>
      <c r="G11381" s="5" t="str">
        <f aca="false">IF($A11381="","",INDEX(CARTAO_COMPRAS!$I:$I,INT((ROW()-2)/20)+2))</f>
        <v/>
      </c>
      <c r="H11381" s="4" t="str">
        <f aca="false">IF($A11381="","",EDATE(INDEX(CARTAO_COMPRAS!$J:$J,INT((ROW()-2)/20)+2),MOD(ROW()-2,20)))</f>
        <v/>
      </c>
      <c r="I11381" s="4" t="str">
        <f aca="false">IF($H11381="","",$H11381-WEEKDAY($H11381,2)+1)</f>
        <v/>
      </c>
      <c r="J11381" s="4" t="str">
        <f aca="false">IF($I11381="","",$I11381+6)</f>
        <v/>
      </c>
      <c r="K11381" s="6" t="str">
        <f aca="false">IF($H11381="","",DATE(YEAR($H11381),MONTH($H11381),1))</f>
        <v/>
      </c>
      <c r="L11381" s="0" t="str">
        <f aca="false">IF($A11381="","",INDEX(CARTAO_COMPRAS!$K:$K,INT((ROW()-2)/20)+2))</f>
        <v/>
      </c>
      <c r="M11381" s="0" t="str">
        <f aca="false">IF($A11381="","","Compra no cartão")</f>
        <v/>
      </c>
    </row>
    <row r="11382" customFormat="false" ht="13.5" hidden="false" customHeight="false" outlineLevel="0" collapsed="false">
      <c r="A113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2" s="0" t="str">
        <f aca="false">IF($A11382="","",INDEX(CARTAO_COMPRAS!$C:$C,INT((ROW()-2)/20)+2))</f>
        <v/>
      </c>
      <c r="C11382" s="0" t="str">
        <f aca="false">IF($A11382="","",INDEX(CARTAO_COMPRAS!$D:$D,INT((ROW()-2)/20)+2))</f>
        <v/>
      </c>
      <c r="D11382" s="0" t="str">
        <f aca="false">IF($A11382="","",INDEX(CARTAO_COMPRAS!$E:$E,INT((ROW()-2)/20)+2))</f>
        <v/>
      </c>
      <c r="E11382" s="0" t="str">
        <f aca="false">IF($A11382="","",INDEX(CARTAO_COMPRAS!$H:$H,INT((ROW()-2)/20)+2)+MOD(ROW()-2,20))</f>
        <v/>
      </c>
      <c r="F11382" s="0" t="str">
        <f aca="false">IF($A11382="","",INDEX(CARTAO_COMPRAS!$G:$G,INT((ROW()-2)/20)+2))</f>
        <v/>
      </c>
      <c r="G11382" s="5" t="str">
        <f aca="false">IF($A11382="","",INDEX(CARTAO_COMPRAS!$I:$I,INT((ROW()-2)/20)+2))</f>
        <v/>
      </c>
      <c r="H11382" s="4" t="str">
        <f aca="false">IF($A11382="","",EDATE(INDEX(CARTAO_COMPRAS!$J:$J,INT((ROW()-2)/20)+2),MOD(ROW()-2,20)))</f>
        <v/>
      </c>
      <c r="I11382" s="4" t="str">
        <f aca="false">IF($H11382="","",$H11382-WEEKDAY($H11382,2)+1)</f>
        <v/>
      </c>
      <c r="J11382" s="4" t="str">
        <f aca="false">IF($I11382="","",$I11382+6)</f>
        <v/>
      </c>
      <c r="K11382" s="6" t="str">
        <f aca="false">IF($H11382="","",DATE(YEAR($H11382),MONTH($H11382),1))</f>
        <v/>
      </c>
      <c r="L11382" s="0" t="str">
        <f aca="false">IF($A11382="","",INDEX(CARTAO_COMPRAS!$K:$K,INT((ROW()-2)/20)+2))</f>
        <v/>
      </c>
      <c r="M11382" s="0" t="str">
        <f aca="false">IF($A11382="","","Compra no cartão")</f>
        <v/>
      </c>
    </row>
    <row r="11383" customFormat="false" ht="13.5" hidden="false" customHeight="false" outlineLevel="0" collapsed="false">
      <c r="A113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3" s="0" t="str">
        <f aca="false">IF($A11383="","",INDEX(CARTAO_COMPRAS!$C:$C,INT((ROW()-2)/20)+2))</f>
        <v/>
      </c>
      <c r="C11383" s="0" t="str">
        <f aca="false">IF($A11383="","",INDEX(CARTAO_COMPRAS!$D:$D,INT((ROW()-2)/20)+2))</f>
        <v/>
      </c>
      <c r="D11383" s="0" t="str">
        <f aca="false">IF($A11383="","",INDEX(CARTAO_COMPRAS!$E:$E,INT((ROW()-2)/20)+2))</f>
        <v/>
      </c>
      <c r="E11383" s="0" t="str">
        <f aca="false">IF($A11383="","",INDEX(CARTAO_COMPRAS!$H:$H,INT((ROW()-2)/20)+2)+MOD(ROW()-2,20))</f>
        <v/>
      </c>
      <c r="F11383" s="0" t="str">
        <f aca="false">IF($A11383="","",INDEX(CARTAO_COMPRAS!$G:$G,INT((ROW()-2)/20)+2))</f>
        <v/>
      </c>
      <c r="G11383" s="5" t="str">
        <f aca="false">IF($A11383="","",INDEX(CARTAO_COMPRAS!$I:$I,INT((ROW()-2)/20)+2))</f>
        <v/>
      </c>
      <c r="H11383" s="4" t="str">
        <f aca="false">IF($A11383="","",EDATE(INDEX(CARTAO_COMPRAS!$J:$J,INT((ROW()-2)/20)+2),MOD(ROW()-2,20)))</f>
        <v/>
      </c>
      <c r="I11383" s="4" t="str">
        <f aca="false">IF($H11383="","",$H11383-WEEKDAY($H11383,2)+1)</f>
        <v/>
      </c>
      <c r="J11383" s="4" t="str">
        <f aca="false">IF($I11383="","",$I11383+6)</f>
        <v/>
      </c>
      <c r="K11383" s="6" t="str">
        <f aca="false">IF($H11383="","",DATE(YEAR($H11383),MONTH($H11383),1))</f>
        <v/>
      </c>
      <c r="L11383" s="0" t="str">
        <f aca="false">IF($A11383="","",INDEX(CARTAO_COMPRAS!$K:$K,INT((ROW()-2)/20)+2))</f>
        <v/>
      </c>
      <c r="M11383" s="0" t="str">
        <f aca="false">IF($A11383="","","Compra no cartão")</f>
        <v/>
      </c>
    </row>
    <row r="11384" customFormat="false" ht="13.5" hidden="false" customHeight="false" outlineLevel="0" collapsed="false">
      <c r="A113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4" s="0" t="str">
        <f aca="false">IF($A11384="","",INDEX(CARTAO_COMPRAS!$C:$C,INT((ROW()-2)/20)+2))</f>
        <v/>
      </c>
      <c r="C11384" s="0" t="str">
        <f aca="false">IF($A11384="","",INDEX(CARTAO_COMPRAS!$D:$D,INT((ROW()-2)/20)+2))</f>
        <v/>
      </c>
      <c r="D11384" s="0" t="str">
        <f aca="false">IF($A11384="","",INDEX(CARTAO_COMPRAS!$E:$E,INT((ROW()-2)/20)+2))</f>
        <v/>
      </c>
      <c r="E11384" s="0" t="str">
        <f aca="false">IF($A11384="","",INDEX(CARTAO_COMPRAS!$H:$H,INT((ROW()-2)/20)+2)+MOD(ROW()-2,20))</f>
        <v/>
      </c>
      <c r="F11384" s="0" t="str">
        <f aca="false">IF($A11384="","",INDEX(CARTAO_COMPRAS!$G:$G,INT((ROW()-2)/20)+2))</f>
        <v/>
      </c>
      <c r="G11384" s="5" t="str">
        <f aca="false">IF($A11384="","",INDEX(CARTAO_COMPRAS!$I:$I,INT((ROW()-2)/20)+2))</f>
        <v/>
      </c>
      <c r="H11384" s="4" t="str">
        <f aca="false">IF($A11384="","",EDATE(INDEX(CARTAO_COMPRAS!$J:$J,INT((ROW()-2)/20)+2),MOD(ROW()-2,20)))</f>
        <v/>
      </c>
      <c r="I11384" s="4" t="str">
        <f aca="false">IF($H11384="","",$H11384-WEEKDAY($H11384,2)+1)</f>
        <v/>
      </c>
      <c r="J11384" s="4" t="str">
        <f aca="false">IF($I11384="","",$I11384+6)</f>
        <v/>
      </c>
      <c r="K11384" s="6" t="str">
        <f aca="false">IF($H11384="","",DATE(YEAR($H11384),MONTH($H11384),1))</f>
        <v/>
      </c>
      <c r="L11384" s="0" t="str">
        <f aca="false">IF($A11384="","",INDEX(CARTAO_COMPRAS!$K:$K,INT((ROW()-2)/20)+2))</f>
        <v/>
      </c>
      <c r="M11384" s="0" t="str">
        <f aca="false">IF($A11384="","","Compra no cartão")</f>
        <v/>
      </c>
    </row>
    <row r="11385" customFormat="false" ht="13.5" hidden="false" customHeight="false" outlineLevel="0" collapsed="false">
      <c r="A113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5" s="0" t="str">
        <f aca="false">IF($A11385="","",INDEX(CARTAO_COMPRAS!$C:$C,INT((ROW()-2)/20)+2))</f>
        <v/>
      </c>
      <c r="C11385" s="0" t="str">
        <f aca="false">IF($A11385="","",INDEX(CARTAO_COMPRAS!$D:$D,INT((ROW()-2)/20)+2))</f>
        <v/>
      </c>
      <c r="D11385" s="0" t="str">
        <f aca="false">IF($A11385="","",INDEX(CARTAO_COMPRAS!$E:$E,INT((ROW()-2)/20)+2))</f>
        <v/>
      </c>
      <c r="E11385" s="0" t="str">
        <f aca="false">IF($A11385="","",INDEX(CARTAO_COMPRAS!$H:$H,INT((ROW()-2)/20)+2)+MOD(ROW()-2,20))</f>
        <v/>
      </c>
      <c r="F11385" s="0" t="str">
        <f aca="false">IF($A11385="","",INDEX(CARTAO_COMPRAS!$G:$G,INT((ROW()-2)/20)+2))</f>
        <v/>
      </c>
      <c r="G11385" s="5" t="str">
        <f aca="false">IF($A11385="","",INDEX(CARTAO_COMPRAS!$I:$I,INT((ROW()-2)/20)+2))</f>
        <v/>
      </c>
      <c r="H11385" s="4" t="str">
        <f aca="false">IF($A11385="","",EDATE(INDEX(CARTAO_COMPRAS!$J:$J,INT((ROW()-2)/20)+2),MOD(ROW()-2,20)))</f>
        <v/>
      </c>
      <c r="I11385" s="4" t="str">
        <f aca="false">IF($H11385="","",$H11385-WEEKDAY($H11385,2)+1)</f>
        <v/>
      </c>
      <c r="J11385" s="4" t="str">
        <f aca="false">IF($I11385="","",$I11385+6)</f>
        <v/>
      </c>
      <c r="K11385" s="6" t="str">
        <f aca="false">IF($H11385="","",DATE(YEAR($H11385),MONTH($H11385),1))</f>
        <v/>
      </c>
      <c r="L11385" s="0" t="str">
        <f aca="false">IF($A11385="","",INDEX(CARTAO_COMPRAS!$K:$K,INT((ROW()-2)/20)+2))</f>
        <v/>
      </c>
      <c r="M11385" s="0" t="str">
        <f aca="false">IF($A11385="","","Compra no cartão")</f>
        <v/>
      </c>
    </row>
    <row r="11386" customFormat="false" ht="13.5" hidden="false" customHeight="false" outlineLevel="0" collapsed="false">
      <c r="A113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6" s="0" t="str">
        <f aca="false">IF($A11386="","",INDEX(CARTAO_COMPRAS!$C:$C,INT((ROW()-2)/20)+2))</f>
        <v/>
      </c>
      <c r="C11386" s="0" t="str">
        <f aca="false">IF($A11386="","",INDEX(CARTAO_COMPRAS!$D:$D,INT((ROW()-2)/20)+2))</f>
        <v/>
      </c>
      <c r="D11386" s="0" t="str">
        <f aca="false">IF($A11386="","",INDEX(CARTAO_COMPRAS!$E:$E,INT((ROW()-2)/20)+2))</f>
        <v/>
      </c>
      <c r="E11386" s="0" t="str">
        <f aca="false">IF($A11386="","",INDEX(CARTAO_COMPRAS!$H:$H,INT((ROW()-2)/20)+2)+MOD(ROW()-2,20))</f>
        <v/>
      </c>
      <c r="F11386" s="0" t="str">
        <f aca="false">IF($A11386="","",INDEX(CARTAO_COMPRAS!$G:$G,INT((ROW()-2)/20)+2))</f>
        <v/>
      </c>
      <c r="G11386" s="5" t="str">
        <f aca="false">IF($A11386="","",INDEX(CARTAO_COMPRAS!$I:$I,INT((ROW()-2)/20)+2))</f>
        <v/>
      </c>
      <c r="H11386" s="4" t="str">
        <f aca="false">IF($A11386="","",EDATE(INDEX(CARTAO_COMPRAS!$J:$J,INT((ROW()-2)/20)+2),MOD(ROW()-2,20)))</f>
        <v/>
      </c>
      <c r="I11386" s="4" t="str">
        <f aca="false">IF($H11386="","",$H11386-WEEKDAY($H11386,2)+1)</f>
        <v/>
      </c>
      <c r="J11386" s="4" t="str">
        <f aca="false">IF($I11386="","",$I11386+6)</f>
        <v/>
      </c>
      <c r="K11386" s="6" t="str">
        <f aca="false">IF($H11386="","",DATE(YEAR($H11386),MONTH($H11386),1))</f>
        <v/>
      </c>
      <c r="L11386" s="0" t="str">
        <f aca="false">IF($A11386="","",INDEX(CARTAO_COMPRAS!$K:$K,INT((ROW()-2)/20)+2))</f>
        <v/>
      </c>
      <c r="M11386" s="0" t="str">
        <f aca="false">IF($A11386="","","Compra no cartão")</f>
        <v/>
      </c>
    </row>
    <row r="11387" customFormat="false" ht="13.5" hidden="false" customHeight="false" outlineLevel="0" collapsed="false">
      <c r="A113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7" s="0" t="str">
        <f aca="false">IF($A11387="","",INDEX(CARTAO_COMPRAS!$C:$C,INT((ROW()-2)/20)+2))</f>
        <v/>
      </c>
      <c r="C11387" s="0" t="str">
        <f aca="false">IF($A11387="","",INDEX(CARTAO_COMPRAS!$D:$D,INT((ROW()-2)/20)+2))</f>
        <v/>
      </c>
      <c r="D11387" s="0" t="str">
        <f aca="false">IF($A11387="","",INDEX(CARTAO_COMPRAS!$E:$E,INT((ROW()-2)/20)+2))</f>
        <v/>
      </c>
      <c r="E11387" s="0" t="str">
        <f aca="false">IF($A11387="","",INDEX(CARTAO_COMPRAS!$H:$H,INT((ROW()-2)/20)+2)+MOD(ROW()-2,20))</f>
        <v/>
      </c>
      <c r="F11387" s="0" t="str">
        <f aca="false">IF($A11387="","",INDEX(CARTAO_COMPRAS!$G:$G,INT((ROW()-2)/20)+2))</f>
        <v/>
      </c>
      <c r="G11387" s="5" t="str">
        <f aca="false">IF($A11387="","",INDEX(CARTAO_COMPRAS!$I:$I,INT((ROW()-2)/20)+2))</f>
        <v/>
      </c>
      <c r="H11387" s="4" t="str">
        <f aca="false">IF($A11387="","",EDATE(INDEX(CARTAO_COMPRAS!$J:$J,INT((ROW()-2)/20)+2),MOD(ROW()-2,20)))</f>
        <v/>
      </c>
      <c r="I11387" s="4" t="str">
        <f aca="false">IF($H11387="","",$H11387-WEEKDAY($H11387,2)+1)</f>
        <v/>
      </c>
      <c r="J11387" s="4" t="str">
        <f aca="false">IF($I11387="","",$I11387+6)</f>
        <v/>
      </c>
      <c r="K11387" s="6" t="str">
        <f aca="false">IF($H11387="","",DATE(YEAR($H11387),MONTH($H11387),1))</f>
        <v/>
      </c>
      <c r="L11387" s="0" t="str">
        <f aca="false">IF($A11387="","",INDEX(CARTAO_COMPRAS!$K:$K,INT((ROW()-2)/20)+2))</f>
        <v/>
      </c>
      <c r="M11387" s="0" t="str">
        <f aca="false">IF($A11387="","","Compra no cartão")</f>
        <v/>
      </c>
    </row>
    <row r="11388" customFormat="false" ht="13.5" hidden="false" customHeight="false" outlineLevel="0" collapsed="false">
      <c r="A113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8" s="0" t="str">
        <f aca="false">IF($A11388="","",INDEX(CARTAO_COMPRAS!$C:$C,INT((ROW()-2)/20)+2))</f>
        <v/>
      </c>
      <c r="C11388" s="0" t="str">
        <f aca="false">IF($A11388="","",INDEX(CARTAO_COMPRAS!$D:$D,INT((ROW()-2)/20)+2))</f>
        <v/>
      </c>
      <c r="D11388" s="0" t="str">
        <f aca="false">IF($A11388="","",INDEX(CARTAO_COMPRAS!$E:$E,INT((ROW()-2)/20)+2))</f>
        <v/>
      </c>
      <c r="E11388" s="0" t="str">
        <f aca="false">IF($A11388="","",INDEX(CARTAO_COMPRAS!$H:$H,INT((ROW()-2)/20)+2)+MOD(ROW()-2,20))</f>
        <v/>
      </c>
      <c r="F11388" s="0" t="str">
        <f aca="false">IF($A11388="","",INDEX(CARTAO_COMPRAS!$G:$G,INT((ROW()-2)/20)+2))</f>
        <v/>
      </c>
      <c r="G11388" s="5" t="str">
        <f aca="false">IF($A11388="","",INDEX(CARTAO_COMPRAS!$I:$I,INT((ROW()-2)/20)+2))</f>
        <v/>
      </c>
      <c r="H11388" s="4" t="str">
        <f aca="false">IF($A11388="","",EDATE(INDEX(CARTAO_COMPRAS!$J:$J,INT((ROW()-2)/20)+2),MOD(ROW()-2,20)))</f>
        <v/>
      </c>
      <c r="I11388" s="4" t="str">
        <f aca="false">IF($H11388="","",$H11388-WEEKDAY($H11388,2)+1)</f>
        <v/>
      </c>
      <c r="J11388" s="4" t="str">
        <f aca="false">IF($I11388="","",$I11388+6)</f>
        <v/>
      </c>
      <c r="K11388" s="6" t="str">
        <f aca="false">IF($H11388="","",DATE(YEAR($H11388),MONTH($H11388),1))</f>
        <v/>
      </c>
      <c r="L11388" s="0" t="str">
        <f aca="false">IF($A11388="","",INDEX(CARTAO_COMPRAS!$K:$K,INT((ROW()-2)/20)+2))</f>
        <v/>
      </c>
      <c r="M11388" s="0" t="str">
        <f aca="false">IF($A11388="","","Compra no cartão")</f>
        <v/>
      </c>
    </row>
    <row r="11389" customFormat="false" ht="13.5" hidden="false" customHeight="false" outlineLevel="0" collapsed="false">
      <c r="A113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89" s="0" t="str">
        <f aca="false">IF($A11389="","",INDEX(CARTAO_COMPRAS!$C:$C,INT((ROW()-2)/20)+2))</f>
        <v/>
      </c>
      <c r="C11389" s="0" t="str">
        <f aca="false">IF($A11389="","",INDEX(CARTAO_COMPRAS!$D:$D,INT((ROW()-2)/20)+2))</f>
        <v/>
      </c>
      <c r="D11389" s="0" t="str">
        <f aca="false">IF($A11389="","",INDEX(CARTAO_COMPRAS!$E:$E,INT((ROW()-2)/20)+2))</f>
        <v/>
      </c>
      <c r="E11389" s="0" t="str">
        <f aca="false">IF($A11389="","",INDEX(CARTAO_COMPRAS!$H:$H,INT((ROW()-2)/20)+2)+MOD(ROW()-2,20))</f>
        <v/>
      </c>
      <c r="F11389" s="0" t="str">
        <f aca="false">IF($A11389="","",INDEX(CARTAO_COMPRAS!$G:$G,INT((ROW()-2)/20)+2))</f>
        <v/>
      </c>
      <c r="G11389" s="5" t="str">
        <f aca="false">IF($A11389="","",INDEX(CARTAO_COMPRAS!$I:$I,INT((ROW()-2)/20)+2))</f>
        <v/>
      </c>
      <c r="H11389" s="4" t="str">
        <f aca="false">IF($A11389="","",EDATE(INDEX(CARTAO_COMPRAS!$J:$J,INT((ROW()-2)/20)+2),MOD(ROW()-2,20)))</f>
        <v/>
      </c>
      <c r="I11389" s="4" t="str">
        <f aca="false">IF($H11389="","",$H11389-WEEKDAY($H11389,2)+1)</f>
        <v/>
      </c>
      <c r="J11389" s="4" t="str">
        <f aca="false">IF($I11389="","",$I11389+6)</f>
        <v/>
      </c>
      <c r="K11389" s="6" t="str">
        <f aca="false">IF($H11389="","",DATE(YEAR($H11389),MONTH($H11389),1))</f>
        <v/>
      </c>
      <c r="L11389" s="0" t="str">
        <f aca="false">IF($A11389="","",INDEX(CARTAO_COMPRAS!$K:$K,INT((ROW()-2)/20)+2))</f>
        <v/>
      </c>
      <c r="M11389" s="0" t="str">
        <f aca="false">IF($A11389="","","Compra no cartão")</f>
        <v/>
      </c>
    </row>
    <row r="11390" customFormat="false" ht="13.5" hidden="false" customHeight="false" outlineLevel="0" collapsed="false">
      <c r="A113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0" s="0" t="str">
        <f aca="false">IF($A11390="","",INDEX(CARTAO_COMPRAS!$C:$C,INT((ROW()-2)/20)+2))</f>
        <v/>
      </c>
      <c r="C11390" s="0" t="str">
        <f aca="false">IF($A11390="","",INDEX(CARTAO_COMPRAS!$D:$D,INT((ROW()-2)/20)+2))</f>
        <v/>
      </c>
      <c r="D11390" s="0" t="str">
        <f aca="false">IF($A11390="","",INDEX(CARTAO_COMPRAS!$E:$E,INT((ROW()-2)/20)+2))</f>
        <v/>
      </c>
      <c r="E11390" s="0" t="str">
        <f aca="false">IF($A11390="","",INDEX(CARTAO_COMPRAS!$H:$H,INT((ROW()-2)/20)+2)+MOD(ROW()-2,20))</f>
        <v/>
      </c>
      <c r="F11390" s="0" t="str">
        <f aca="false">IF($A11390="","",INDEX(CARTAO_COMPRAS!$G:$G,INT((ROW()-2)/20)+2))</f>
        <v/>
      </c>
      <c r="G11390" s="5" t="str">
        <f aca="false">IF($A11390="","",INDEX(CARTAO_COMPRAS!$I:$I,INT((ROW()-2)/20)+2))</f>
        <v/>
      </c>
      <c r="H11390" s="4" t="str">
        <f aca="false">IF($A11390="","",EDATE(INDEX(CARTAO_COMPRAS!$J:$J,INT((ROW()-2)/20)+2),MOD(ROW()-2,20)))</f>
        <v/>
      </c>
      <c r="I11390" s="4" t="str">
        <f aca="false">IF($H11390="","",$H11390-WEEKDAY($H11390,2)+1)</f>
        <v/>
      </c>
      <c r="J11390" s="4" t="str">
        <f aca="false">IF($I11390="","",$I11390+6)</f>
        <v/>
      </c>
      <c r="K11390" s="6" t="str">
        <f aca="false">IF($H11390="","",DATE(YEAR($H11390),MONTH($H11390),1))</f>
        <v/>
      </c>
      <c r="L11390" s="0" t="str">
        <f aca="false">IF($A11390="","",INDEX(CARTAO_COMPRAS!$K:$K,INT((ROW()-2)/20)+2))</f>
        <v/>
      </c>
      <c r="M11390" s="0" t="str">
        <f aca="false">IF($A11390="","","Compra no cartão")</f>
        <v/>
      </c>
    </row>
    <row r="11391" customFormat="false" ht="13.5" hidden="false" customHeight="false" outlineLevel="0" collapsed="false">
      <c r="A113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1" s="0" t="str">
        <f aca="false">IF($A11391="","",INDEX(CARTAO_COMPRAS!$C:$C,INT((ROW()-2)/20)+2))</f>
        <v/>
      </c>
      <c r="C11391" s="0" t="str">
        <f aca="false">IF($A11391="","",INDEX(CARTAO_COMPRAS!$D:$D,INT((ROW()-2)/20)+2))</f>
        <v/>
      </c>
      <c r="D11391" s="0" t="str">
        <f aca="false">IF($A11391="","",INDEX(CARTAO_COMPRAS!$E:$E,INT((ROW()-2)/20)+2))</f>
        <v/>
      </c>
      <c r="E11391" s="0" t="str">
        <f aca="false">IF($A11391="","",INDEX(CARTAO_COMPRAS!$H:$H,INT((ROW()-2)/20)+2)+MOD(ROW()-2,20))</f>
        <v/>
      </c>
      <c r="F11391" s="0" t="str">
        <f aca="false">IF($A11391="","",INDEX(CARTAO_COMPRAS!$G:$G,INT((ROW()-2)/20)+2))</f>
        <v/>
      </c>
      <c r="G11391" s="5" t="str">
        <f aca="false">IF($A11391="","",INDEX(CARTAO_COMPRAS!$I:$I,INT((ROW()-2)/20)+2))</f>
        <v/>
      </c>
      <c r="H11391" s="4" t="str">
        <f aca="false">IF($A11391="","",EDATE(INDEX(CARTAO_COMPRAS!$J:$J,INT((ROW()-2)/20)+2),MOD(ROW()-2,20)))</f>
        <v/>
      </c>
      <c r="I11391" s="4" t="str">
        <f aca="false">IF($H11391="","",$H11391-WEEKDAY($H11391,2)+1)</f>
        <v/>
      </c>
      <c r="J11391" s="4" t="str">
        <f aca="false">IF($I11391="","",$I11391+6)</f>
        <v/>
      </c>
      <c r="K11391" s="6" t="str">
        <f aca="false">IF($H11391="","",DATE(YEAR($H11391),MONTH($H11391),1))</f>
        <v/>
      </c>
      <c r="L11391" s="0" t="str">
        <f aca="false">IF($A11391="","",INDEX(CARTAO_COMPRAS!$K:$K,INT((ROW()-2)/20)+2))</f>
        <v/>
      </c>
      <c r="M11391" s="0" t="str">
        <f aca="false">IF($A11391="","","Compra no cartão")</f>
        <v/>
      </c>
    </row>
    <row r="11392" customFormat="false" ht="13.5" hidden="false" customHeight="false" outlineLevel="0" collapsed="false">
      <c r="A113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2" s="0" t="str">
        <f aca="false">IF($A11392="","",INDEX(CARTAO_COMPRAS!$C:$C,INT((ROW()-2)/20)+2))</f>
        <v/>
      </c>
      <c r="C11392" s="0" t="str">
        <f aca="false">IF($A11392="","",INDEX(CARTAO_COMPRAS!$D:$D,INT((ROW()-2)/20)+2))</f>
        <v/>
      </c>
      <c r="D11392" s="0" t="str">
        <f aca="false">IF($A11392="","",INDEX(CARTAO_COMPRAS!$E:$E,INT((ROW()-2)/20)+2))</f>
        <v/>
      </c>
      <c r="E11392" s="0" t="str">
        <f aca="false">IF($A11392="","",INDEX(CARTAO_COMPRAS!$H:$H,INT((ROW()-2)/20)+2)+MOD(ROW()-2,20))</f>
        <v/>
      </c>
      <c r="F11392" s="0" t="str">
        <f aca="false">IF($A11392="","",INDEX(CARTAO_COMPRAS!$G:$G,INT((ROW()-2)/20)+2))</f>
        <v/>
      </c>
      <c r="G11392" s="5" t="str">
        <f aca="false">IF($A11392="","",INDEX(CARTAO_COMPRAS!$I:$I,INT((ROW()-2)/20)+2))</f>
        <v/>
      </c>
      <c r="H11392" s="4" t="str">
        <f aca="false">IF($A11392="","",EDATE(INDEX(CARTAO_COMPRAS!$J:$J,INT((ROW()-2)/20)+2),MOD(ROW()-2,20)))</f>
        <v/>
      </c>
      <c r="I11392" s="4" t="str">
        <f aca="false">IF($H11392="","",$H11392-WEEKDAY($H11392,2)+1)</f>
        <v/>
      </c>
      <c r="J11392" s="4" t="str">
        <f aca="false">IF($I11392="","",$I11392+6)</f>
        <v/>
      </c>
      <c r="K11392" s="6" t="str">
        <f aca="false">IF($H11392="","",DATE(YEAR($H11392),MONTH($H11392),1))</f>
        <v/>
      </c>
      <c r="L11392" s="0" t="str">
        <f aca="false">IF($A11392="","",INDEX(CARTAO_COMPRAS!$K:$K,INT((ROW()-2)/20)+2))</f>
        <v/>
      </c>
      <c r="M11392" s="0" t="str">
        <f aca="false">IF($A11392="","","Compra no cartão")</f>
        <v/>
      </c>
    </row>
    <row r="11393" customFormat="false" ht="13.5" hidden="false" customHeight="false" outlineLevel="0" collapsed="false">
      <c r="A113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3" s="0" t="str">
        <f aca="false">IF($A11393="","",INDEX(CARTAO_COMPRAS!$C:$C,INT((ROW()-2)/20)+2))</f>
        <v/>
      </c>
      <c r="C11393" s="0" t="str">
        <f aca="false">IF($A11393="","",INDEX(CARTAO_COMPRAS!$D:$D,INT((ROW()-2)/20)+2))</f>
        <v/>
      </c>
      <c r="D11393" s="0" t="str">
        <f aca="false">IF($A11393="","",INDEX(CARTAO_COMPRAS!$E:$E,INT((ROW()-2)/20)+2))</f>
        <v/>
      </c>
      <c r="E11393" s="0" t="str">
        <f aca="false">IF($A11393="","",INDEX(CARTAO_COMPRAS!$H:$H,INT((ROW()-2)/20)+2)+MOD(ROW()-2,20))</f>
        <v/>
      </c>
      <c r="F11393" s="0" t="str">
        <f aca="false">IF($A11393="","",INDEX(CARTAO_COMPRAS!$G:$G,INT((ROW()-2)/20)+2))</f>
        <v/>
      </c>
      <c r="G11393" s="5" t="str">
        <f aca="false">IF($A11393="","",INDEX(CARTAO_COMPRAS!$I:$I,INT((ROW()-2)/20)+2))</f>
        <v/>
      </c>
      <c r="H11393" s="4" t="str">
        <f aca="false">IF($A11393="","",EDATE(INDEX(CARTAO_COMPRAS!$J:$J,INT((ROW()-2)/20)+2),MOD(ROW()-2,20)))</f>
        <v/>
      </c>
      <c r="I11393" s="4" t="str">
        <f aca="false">IF($H11393="","",$H11393-WEEKDAY($H11393,2)+1)</f>
        <v/>
      </c>
      <c r="J11393" s="4" t="str">
        <f aca="false">IF($I11393="","",$I11393+6)</f>
        <v/>
      </c>
      <c r="K11393" s="6" t="str">
        <f aca="false">IF($H11393="","",DATE(YEAR($H11393),MONTH($H11393),1))</f>
        <v/>
      </c>
      <c r="L11393" s="0" t="str">
        <f aca="false">IF($A11393="","",INDEX(CARTAO_COMPRAS!$K:$K,INT((ROW()-2)/20)+2))</f>
        <v/>
      </c>
      <c r="M11393" s="0" t="str">
        <f aca="false">IF($A11393="","","Compra no cartão")</f>
        <v/>
      </c>
    </row>
    <row r="11394" customFormat="false" ht="13.5" hidden="false" customHeight="false" outlineLevel="0" collapsed="false">
      <c r="A113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4" s="0" t="str">
        <f aca="false">IF($A11394="","",INDEX(CARTAO_COMPRAS!$C:$C,INT((ROW()-2)/20)+2))</f>
        <v/>
      </c>
      <c r="C11394" s="0" t="str">
        <f aca="false">IF($A11394="","",INDEX(CARTAO_COMPRAS!$D:$D,INT((ROW()-2)/20)+2))</f>
        <v/>
      </c>
      <c r="D11394" s="0" t="str">
        <f aca="false">IF($A11394="","",INDEX(CARTAO_COMPRAS!$E:$E,INT((ROW()-2)/20)+2))</f>
        <v/>
      </c>
      <c r="E11394" s="0" t="str">
        <f aca="false">IF($A11394="","",INDEX(CARTAO_COMPRAS!$H:$H,INT((ROW()-2)/20)+2)+MOD(ROW()-2,20))</f>
        <v/>
      </c>
      <c r="F11394" s="0" t="str">
        <f aca="false">IF($A11394="","",INDEX(CARTAO_COMPRAS!$G:$G,INT((ROW()-2)/20)+2))</f>
        <v/>
      </c>
      <c r="G11394" s="5" t="str">
        <f aca="false">IF($A11394="","",INDEX(CARTAO_COMPRAS!$I:$I,INT((ROW()-2)/20)+2))</f>
        <v/>
      </c>
      <c r="H11394" s="4" t="str">
        <f aca="false">IF($A11394="","",EDATE(INDEX(CARTAO_COMPRAS!$J:$J,INT((ROW()-2)/20)+2),MOD(ROW()-2,20)))</f>
        <v/>
      </c>
      <c r="I11394" s="4" t="str">
        <f aca="false">IF($H11394="","",$H11394-WEEKDAY($H11394,2)+1)</f>
        <v/>
      </c>
      <c r="J11394" s="4" t="str">
        <f aca="false">IF($I11394="","",$I11394+6)</f>
        <v/>
      </c>
      <c r="K11394" s="6" t="str">
        <f aca="false">IF($H11394="","",DATE(YEAR($H11394),MONTH($H11394),1))</f>
        <v/>
      </c>
      <c r="L11394" s="0" t="str">
        <f aca="false">IF($A11394="","",INDEX(CARTAO_COMPRAS!$K:$K,INT((ROW()-2)/20)+2))</f>
        <v/>
      </c>
      <c r="M11394" s="0" t="str">
        <f aca="false">IF($A11394="","","Compra no cartão")</f>
        <v/>
      </c>
    </row>
    <row r="11395" customFormat="false" ht="13.5" hidden="false" customHeight="false" outlineLevel="0" collapsed="false">
      <c r="A113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5" s="0" t="str">
        <f aca="false">IF($A11395="","",INDEX(CARTAO_COMPRAS!$C:$C,INT((ROW()-2)/20)+2))</f>
        <v/>
      </c>
      <c r="C11395" s="0" t="str">
        <f aca="false">IF($A11395="","",INDEX(CARTAO_COMPRAS!$D:$D,INT((ROW()-2)/20)+2))</f>
        <v/>
      </c>
      <c r="D11395" s="0" t="str">
        <f aca="false">IF($A11395="","",INDEX(CARTAO_COMPRAS!$E:$E,INT((ROW()-2)/20)+2))</f>
        <v/>
      </c>
      <c r="E11395" s="0" t="str">
        <f aca="false">IF($A11395="","",INDEX(CARTAO_COMPRAS!$H:$H,INT((ROW()-2)/20)+2)+MOD(ROW()-2,20))</f>
        <v/>
      </c>
      <c r="F11395" s="0" t="str">
        <f aca="false">IF($A11395="","",INDEX(CARTAO_COMPRAS!$G:$G,INT((ROW()-2)/20)+2))</f>
        <v/>
      </c>
      <c r="G11395" s="5" t="str">
        <f aca="false">IF($A11395="","",INDEX(CARTAO_COMPRAS!$I:$I,INT((ROW()-2)/20)+2))</f>
        <v/>
      </c>
      <c r="H11395" s="4" t="str">
        <f aca="false">IF($A11395="","",EDATE(INDEX(CARTAO_COMPRAS!$J:$J,INT((ROW()-2)/20)+2),MOD(ROW()-2,20)))</f>
        <v/>
      </c>
      <c r="I11395" s="4" t="str">
        <f aca="false">IF($H11395="","",$H11395-WEEKDAY($H11395,2)+1)</f>
        <v/>
      </c>
      <c r="J11395" s="4" t="str">
        <f aca="false">IF($I11395="","",$I11395+6)</f>
        <v/>
      </c>
      <c r="K11395" s="6" t="str">
        <f aca="false">IF($H11395="","",DATE(YEAR($H11395),MONTH($H11395),1))</f>
        <v/>
      </c>
      <c r="L11395" s="0" t="str">
        <f aca="false">IF($A11395="","",INDEX(CARTAO_COMPRAS!$K:$K,INT((ROW()-2)/20)+2))</f>
        <v/>
      </c>
      <c r="M11395" s="0" t="str">
        <f aca="false">IF($A11395="","","Compra no cartão")</f>
        <v/>
      </c>
    </row>
    <row r="11396" customFormat="false" ht="13.5" hidden="false" customHeight="false" outlineLevel="0" collapsed="false">
      <c r="A113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6" s="0" t="str">
        <f aca="false">IF($A11396="","",INDEX(CARTAO_COMPRAS!$C:$C,INT((ROW()-2)/20)+2))</f>
        <v/>
      </c>
      <c r="C11396" s="0" t="str">
        <f aca="false">IF($A11396="","",INDEX(CARTAO_COMPRAS!$D:$D,INT((ROW()-2)/20)+2))</f>
        <v/>
      </c>
      <c r="D11396" s="0" t="str">
        <f aca="false">IF($A11396="","",INDEX(CARTAO_COMPRAS!$E:$E,INT((ROW()-2)/20)+2))</f>
        <v/>
      </c>
      <c r="E11396" s="0" t="str">
        <f aca="false">IF($A11396="","",INDEX(CARTAO_COMPRAS!$H:$H,INT((ROW()-2)/20)+2)+MOD(ROW()-2,20))</f>
        <v/>
      </c>
      <c r="F11396" s="0" t="str">
        <f aca="false">IF($A11396="","",INDEX(CARTAO_COMPRAS!$G:$G,INT((ROW()-2)/20)+2))</f>
        <v/>
      </c>
      <c r="G11396" s="5" t="str">
        <f aca="false">IF($A11396="","",INDEX(CARTAO_COMPRAS!$I:$I,INT((ROW()-2)/20)+2))</f>
        <v/>
      </c>
      <c r="H11396" s="4" t="str">
        <f aca="false">IF($A11396="","",EDATE(INDEX(CARTAO_COMPRAS!$J:$J,INT((ROW()-2)/20)+2),MOD(ROW()-2,20)))</f>
        <v/>
      </c>
      <c r="I11396" s="4" t="str">
        <f aca="false">IF($H11396="","",$H11396-WEEKDAY($H11396,2)+1)</f>
        <v/>
      </c>
      <c r="J11396" s="4" t="str">
        <f aca="false">IF($I11396="","",$I11396+6)</f>
        <v/>
      </c>
      <c r="K11396" s="6" t="str">
        <f aca="false">IF($H11396="","",DATE(YEAR($H11396),MONTH($H11396),1))</f>
        <v/>
      </c>
      <c r="L11396" s="0" t="str">
        <f aca="false">IF($A11396="","",INDEX(CARTAO_COMPRAS!$K:$K,INT((ROW()-2)/20)+2))</f>
        <v/>
      </c>
      <c r="M11396" s="0" t="str">
        <f aca="false">IF($A11396="","","Compra no cartão")</f>
        <v/>
      </c>
    </row>
    <row r="11397" customFormat="false" ht="13.5" hidden="false" customHeight="false" outlineLevel="0" collapsed="false">
      <c r="A113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7" s="0" t="str">
        <f aca="false">IF($A11397="","",INDEX(CARTAO_COMPRAS!$C:$C,INT((ROW()-2)/20)+2))</f>
        <v/>
      </c>
      <c r="C11397" s="0" t="str">
        <f aca="false">IF($A11397="","",INDEX(CARTAO_COMPRAS!$D:$D,INT((ROW()-2)/20)+2))</f>
        <v/>
      </c>
      <c r="D11397" s="0" t="str">
        <f aca="false">IF($A11397="","",INDEX(CARTAO_COMPRAS!$E:$E,INT((ROW()-2)/20)+2))</f>
        <v/>
      </c>
      <c r="E11397" s="0" t="str">
        <f aca="false">IF($A11397="","",INDEX(CARTAO_COMPRAS!$H:$H,INT((ROW()-2)/20)+2)+MOD(ROW()-2,20))</f>
        <v/>
      </c>
      <c r="F11397" s="0" t="str">
        <f aca="false">IF($A11397="","",INDEX(CARTAO_COMPRAS!$G:$G,INT((ROW()-2)/20)+2))</f>
        <v/>
      </c>
      <c r="G11397" s="5" t="str">
        <f aca="false">IF($A11397="","",INDEX(CARTAO_COMPRAS!$I:$I,INT((ROW()-2)/20)+2))</f>
        <v/>
      </c>
      <c r="H11397" s="4" t="str">
        <f aca="false">IF($A11397="","",EDATE(INDEX(CARTAO_COMPRAS!$J:$J,INT((ROW()-2)/20)+2),MOD(ROW()-2,20)))</f>
        <v/>
      </c>
      <c r="I11397" s="4" t="str">
        <f aca="false">IF($H11397="","",$H11397-WEEKDAY($H11397,2)+1)</f>
        <v/>
      </c>
      <c r="J11397" s="4" t="str">
        <f aca="false">IF($I11397="","",$I11397+6)</f>
        <v/>
      </c>
      <c r="K11397" s="6" t="str">
        <f aca="false">IF($H11397="","",DATE(YEAR($H11397),MONTH($H11397),1))</f>
        <v/>
      </c>
      <c r="L11397" s="0" t="str">
        <f aca="false">IF($A11397="","",INDEX(CARTAO_COMPRAS!$K:$K,INT((ROW()-2)/20)+2))</f>
        <v/>
      </c>
      <c r="M11397" s="0" t="str">
        <f aca="false">IF($A11397="","","Compra no cartão")</f>
        <v/>
      </c>
    </row>
    <row r="11398" customFormat="false" ht="13.5" hidden="false" customHeight="false" outlineLevel="0" collapsed="false">
      <c r="A113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8" s="0" t="str">
        <f aca="false">IF($A11398="","",INDEX(CARTAO_COMPRAS!$C:$C,INT((ROW()-2)/20)+2))</f>
        <v/>
      </c>
      <c r="C11398" s="0" t="str">
        <f aca="false">IF($A11398="","",INDEX(CARTAO_COMPRAS!$D:$D,INT((ROW()-2)/20)+2))</f>
        <v/>
      </c>
      <c r="D11398" s="0" t="str">
        <f aca="false">IF($A11398="","",INDEX(CARTAO_COMPRAS!$E:$E,INT((ROW()-2)/20)+2))</f>
        <v/>
      </c>
      <c r="E11398" s="0" t="str">
        <f aca="false">IF($A11398="","",INDEX(CARTAO_COMPRAS!$H:$H,INT((ROW()-2)/20)+2)+MOD(ROW()-2,20))</f>
        <v/>
      </c>
      <c r="F11398" s="0" t="str">
        <f aca="false">IF($A11398="","",INDEX(CARTAO_COMPRAS!$G:$G,INT((ROW()-2)/20)+2))</f>
        <v/>
      </c>
      <c r="G11398" s="5" t="str">
        <f aca="false">IF($A11398="","",INDEX(CARTAO_COMPRAS!$I:$I,INT((ROW()-2)/20)+2))</f>
        <v/>
      </c>
      <c r="H11398" s="4" t="str">
        <f aca="false">IF($A11398="","",EDATE(INDEX(CARTAO_COMPRAS!$J:$J,INT((ROW()-2)/20)+2),MOD(ROW()-2,20)))</f>
        <v/>
      </c>
      <c r="I11398" s="4" t="str">
        <f aca="false">IF($H11398="","",$H11398-WEEKDAY($H11398,2)+1)</f>
        <v/>
      </c>
      <c r="J11398" s="4" t="str">
        <f aca="false">IF($I11398="","",$I11398+6)</f>
        <v/>
      </c>
      <c r="K11398" s="6" t="str">
        <f aca="false">IF($H11398="","",DATE(YEAR($H11398),MONTH($H11398),1))</f>
        <v/>
      </c>
      <c r="L11398" s="0" t="str">
        <f aca="false">IF($A11398="","",INDEX(CARTAO_COMPRAS!$K:$K,INT((ROW()-2)/20)+2))</f>
        <v/>
      </c>
      <c r="M11398" s="0" t="str">
        <f aca="false">IF($A11398="","","Compra no cartão")</f>
        <v/>
      </c>
    </row>
    <row r="11399" customFormat="false" ht="13.5" hidden="false" customHeight="false" outlineLevel="0" collapsed="false">
      <c r="A113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399" s="0" t="str">
        <f aca="false">IF($A11399="","",INDEX(CARTAO_COMPRAS!$C:$C,INT((ROW()-2)/20)+2))</f>
        <v/>
      </c>
      <c r="C11399" s="0" t="str">
        <f aca="false">IF($A11399="","",INDEX(CARTAO_COMPRAS!$D:$D,INT((ROW()-2)/20)+2))</f>
        <v/>
      </c>
      <c r="D11399" s="0" t="str">
        <f aca="false">IF($A11399="","",INDEX(CARTAO_COMPRAS!$E:$E,INT((ROW()-2)/20)+2))</f>
        <v/>
      </c>
      <c r="E11399" s="0" t="str">
        <f aca="false">IF($A11399="","",INDEX(CARTAO_COMPRAS!$H:$H,INT((ROW()-2)/20)+2)+MOD(ROW()-2,20))</f>
        <v/>
      </c>
      <c r="F11399" s="0" t="str">
        <f aca="false">IF($A11399="","",INDEX(CARTAO_COMPRAS!$G:$G,INT((ROW()-2)/20)+2))</f>
        <v/>
      </c>
      <c r="G11399" s="5" t="str">
        <f aca="false">IF($A11399="","",INDEX(CARTAO_COMPRAS!$I:$I,INT((ROW()-2)/20)+2))</f>
        <v/>
      </c>
      <c r="H11399" s="4" t="str">
        <f aca="false">IF($A11399="","",EDATE(INDEX(CARTAO_COMPRAS!$J:$J,INT((ROW()-2)/20)+2),MOD(ROW()-2,20)))</f>
        <v/>
      </c>
      <c r="I11399" s="4" t="str">
        <f aca="false">IF($H11399="","",$H11399-WEEKDAY($H11399,2)+1)</f>
        <v/>
      </c>
      <c r="J11399" s="4" t="str">
        <f aca="false">IF($I11399="","",$I11399+6)</f>
        <v/>
      </c>
      <c r="K11399" s="6" t="str">
        <f aca="false">IF($H11399="","",DATE(YEAR($H11399),MONTH($H11399),1))</f>
        <v/>
      </c>
      <c r="L11399" s="0" t="str">
        <f aca="false">IF($A11399="","",INDEX(CARTAO_COMPRAS!$K:$K,INT((ROW()-2)/20)+2))</f>
        <v/>
      </c>
      <c r="M11399" s="0" t="str">
        <f aca="false">IF($A11399="","","Compra no cartão")</f>
        <v/>
      </c>
    </row>
    <row r="11400" customFormat="false" ht="13.5" hidden="false" customHeight="false" outlineLevel="0" collapsed="false">
      <c r="A114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0" s="0" t="str">
        <f aca="false">IF($A11400="","",INDEX(CARTAO_COMPRAS!$C:$C,INT((ROW()-2)/20)+2))</f>
        <v/>
      </c>
      <c r="C11400" s="0" t="str">
        <f aca="false">IF($A11400="","",INDEX(CARTAO_COMPRAS!$D:$D,INT((ROW()-2)/20)+2))</f>
        <v/>
      </c>
      <c r="D11400" s="0" t="str">
        <f aca="false">IF($A11400="","",INDEX(CARTAO_COMPRAS!$E:$E,INT((ROW()-2)/20)+2))</f>
        <v/>
      </c>
      <c r="E11400" s="0" t="str">
        <f aca="false">IF($A11400="","",INDEX(CARTAO_COMPRAS!$H:$H,INT((ROW()-2)/20)+2)+MOD(ROW()-2,20))</f>
        <v/>
      </c>
      <c r="F11400" s="0" t="str">
        <f aca="false">IF($A11400="","",INDEX(CARTAO_COMPRAS!$G:$G,INT((ROW()-2)/20)+2))</f>
        <v/>
      </c>
      <c r="G11400" s="5" t="str">
        <f aca="false">IF($A11400="","",INDEX(CARTAO_COMPRAS!$I:$I,INT((ROW()-2)/20)+2))</f>
        <v/>
      </c>
      <c r="H11400" s="4" t="str">
        <f aca="false">IF($A11400="","",EDATE(INDEX(CARTAO_COMPRAS!$J:$J,INT((ROW()-2)/20)+2),MOD(ROW()-2,20)))</f>
        <v/>
      </c>
      <c r="I11400" s="4" t="str">
        <f aca="false">IF($H11400="","",$H11400-WEEKDAY($H11400,2)+1)</f>
        <v/>
      </c>
      <c r="J11400" s="4" t="str">
        <f aca="false">IF($I11400="","",$I11400+6)</f>
        <v/>
      </c>
      <c r="K11400" s="6" t="str">
        <f aca="false">IF($H11400="","",DATE(YEAR($H11400),MONTH($H11400),1))</f>
        <v/>
      </c>
      <c r="L11400" s="0" t="str">
        <f aca="false">IF($A11400="","",INDEX(CARTAO_COMPRAS!$K:$K,INT((ROW()-2)/20)+2))</f>
        <v/>
      </c>
      <c r="M11400" s="0" t="str">
        <f aca="false">IF($A11400="","","Compra no cartão")</f>
        <v/>
      </c>
    </row>
    <row r="11401" customFormat="false" ht="13.5" hidden="false" customHeight="false" outlineLevel="0" collapsed="false">
      <c r="A114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1" s="0" t="str">
        <f aca="false">IF($A11401="","",INDEX(CARTAO_COMPRAS!$C:$C,INT((ROW()-2)/20)+2))</f>
        <v/>
      </c>
      <c r="C11401" s="0" t="str">
        <f aca="false">IF($A11401="","",INDEX(CARTAO_COMPRAS!$D:$D,INT((ROW()-2)/20)+2))</f>
        <v/>
      </c>
      <c r="D11401" s="0" t="str">
        <f aca="false">IF($A11401="","",INDEX(CARTAO_COMPRAS!$E:$E,INT((ROW()-2)/20)+2))</f>
        <v/>
      </c>
      <c r="E11401" s="0" t="str">
        <f aca="false">IF($A11401="","",INDEX(CARTAO_COMPRAS!$H:$H,INT((ROW()-2)/20)+2)+MOD(ROW()-2,20))</f>
        <v/>
      </c>
      <c r="F11401" s="0" t="str">
        <f aca="false">IF($A11401="","",INDEX(CARTAO_COMPRAS!$G:$G,INT((ROW()-2)/20)+2))</f>
        <v/>
      </c>
      <c r="G11401" s="5" t="str">
        <f aca="false">IF($A11401="","",INDEX(CARTAO_COMPRAS!$I:$I,INT((ROW()-2)/20)+2))</f>
        <v/>
      </c>
      <c r="H11401" s="4" t="str">
        <f aca="false">IF($A11401="","",EDATE(INDEX(CARTAO_COMPRAS!$J:$J,INT((ROW()-2)/20)+2),MOD(ROW()-2,20)))</f>
        <v/>
      </c>
      <c r="I11401" s="4" t="str">
        <f aca="false">IF($H11401="","",$H11401-WEEKDAY($H11401,2)+1)</f>
        <v/>
      </c>
      <c r="J11401" s="4" t="str">
        <f aca="false">IF($I11401="","",$I11401+6)</f>
        <v/>
      </c>
      <c r="K11401" s="6" t="str">
        <f aca="false">IF($H11401="","",DATE(YEAR($H11401),MONTH($H11401),1))</f>
        <v/>
      </c>
      <c r="L11401" s="0" t="str">
        <f aca="false">IF($A11401="","",INDEX(CARTAO_COMPRAS!$K:$K,INT((ROW()-2)/20)+2))</f>
        <v/>
      </c>
      <c r="M11401" s="0" t="str">
        <f aca="false">IF($A11401="","","Compra no cartão")</f>
        <v/>
      </c>
    </row>
    <row r="11402" customFormat="false" ht="13.5" hidden="false" customHeight="false" outlineLevel="0" collapsed="false">
      <c r="A114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2" s="0" t="str">
        <f aca="false">IF($A11402="","",INDEX(CARTAO_COMPRAS!$C:$C,INT((ROW()-2)/20)+2))</f>
        <v/>
      </c>
      <c r="C11402" s="0" t="str">
        <f aca="false">IF($A11402="","",INDEX(CARTAO_COMPRAS!$D:$D,INT((ROW()-2)/20)+2))</f>
        <v/>
      </c>
      <c r="D11402" s="0" t="str">
        <f aca="false">IF($A11402="","",INDEX(CARTAO_COMPRAS!$E:$E,INT((ROW()-2)/20)+2))</f>
        <v/>
      </c>
      <c r="E11402" s="0" t="str">
        <f aca="false">IF($A11402="","",INDEX(CARTAO_COMPRAS!$H:$H,INT((ROW()-2)/20)+2)+MOD(ROW()-2,20))</f>
        <v/>
      </c>
      <c r="F11402" s="0" t="str">
        <f aca="false">IF($A11402="","",INDEX(CARTAO_COMPRAS!$G:$G,INT((ROW()-2)/20)+2))</f>
        <v/>
      </c>
      <c r="G11402" s="5" t="str">
        <f aca="false">IF($A11402="","",INDEX(CARTAO_COMPRAS!$I:$I,INT((ROW()-2)/20)+2))</f>
        <v/>
      </c>
      <c r="H11402" s="4" t="str">
        <f aca="false">IF($A11402="","",EDATE(INDEX(CARTAO_COMPRAS!$J:$J,INT((ROW()-2)/20)+2),MOD(ROW()-2,20)))</f>
        <v/>
      </c>
      <c r="I11402" s="4" t="str">
        <f aca="false">IF($H11402="","",$H11402-WEEKDAY($H11402,2)+1)</f>
        <v/>
      </c>
      <c r="J11402" s="4" t="str">
        <f aca="false">IF($I11402="","",$I11402+6)</f>
        <v/>
      </c>
      <c r="K11402" s="6" t="str">
        <f aca="false">IF($H11402="","",DATE(YEAR($H11402),MONTH($H11402),1))</f>
        <v/>
      </c>
      <c r="L11402" s="0" t="str">
        <f aca="false">IF($A11402="","",INDEX(CARTAO_COMPRAS!$K:$K,INT((ROW()-2)/20)+2))</f>
        <v/>
      </c>
      <c r="M11402" s="0" t="str">
        <f aca="false">IF($A11402="","","Compra no cartão")</f>
        <v/>
      </c>
    </row>
    <row r="11403" customFormat="false" ht="13.5" hidden="false" customHeight="false" outlineLevel="0" collapsed="false">
      <c r="A114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3" s="0" t="str">
        <f aca="false">IF($A11403="","",INDEX(CARTAO_COMPRAS!$C:$C,INT((ROW()-2)/20)+2))</f>
        <v/>
      </c>
      <c r="C11403" s="0" t="str">
        <f aca="false">IF($A11403="","",INDEX(CARTAO_COMPRAS!$D:$D,INT((ROW()-2)/20)+2))</f>
        <v/>
      </c>
      <c r="D11403" s="0" t="str">
        <f aca="false">IF($A11403="","",INDEX(CARTAO_COMPRAS!$E:$E,INT((ROW()-2)/20)+2))</f>
        <v/>
      </c>
      <c r="E11403" s="0" t="str">
        <f aca="false">IF($A11403="","",INDEX(CARTAO_COMPRAS!$H:$H,INT((ROW()-2)/20)+2)+MOD(ROW()-2,20))</f>
        <v/>
      </c>
      <c r="F11403" s="0" t="str">
        <f aca="false">IF($A11403="","",INDEX(CARTAO_COMPRAS!$G:$G,INT((ROW()-2)/20)+2))</f>
        <v/>
      </c>
      <c r="G11403" s="5" t="str">
        <f aca="false">IF($A11403="","",INDEX(CARTAO_COMPRAS!$I:$I,INT((ROW()-2)/20)+2))</f>
        <v/>
      </c>
      <c r="H11403" s="4" t="str">
        <f aca="false">IF($A11403="","",EDATE(INDEX(CARTAO_COMPRAS!$J:$J,INT((ROW()-2)/20)+2),MOD(ROW()-2,20)))</f>
        <v/>
      </c>
      <c r="I11403" s="4" t="str">
        <f aca="false">IF($H11403="","",$H11403-WEEKDAY($H11403,2)+1)</f>
        <v/>
      </c>
      <c r="J11403" s="4" t="str">
        <f aca="false">IF($I11403="","",$I11403+6)</f>
        <v/>
      </c>
      <c r="K11403" s="6" t="str">
        <f aca="false">IF($H11403="","",DATE(YEAR($H11403),MONTH($H11403),1))</f>
        <v/>
      </c>
      <c r="L11403" s="0" t="str">
        <f aca="false">IF($A11403="","",INDEX(CARTAO_COMPRAS!$K:$K,INT((ROW()-2)/20)+2))</f>
        <v/>
      </c>
      <c r="M11403" s="0" t="str">
        <f aca="false">IF($A11403="","","Compra no cartão")</f>
        <v/>
      </c>
    </row>
    <row r="11404" customFormat="false" ht="13.5" hidden="false" customHeight="false" outlineLevel="0" collapsed="false">
      <c r="A114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4" s="0" t="str">
        <f aca="false">IF($A11404="","",INDEX(CARTAO_COMPRAS!$C:$C,INT((ROW()-2)/20)+2))</f>
        <v/>
      </c>
      <c r="C11404" s="0" t="str">
        <f aca="false">IF($A11404="","",INDEX(CARTAO_COMPRAS!$D:$D,INT((ROW()-2)/20)+2))</f>
        <v/>
      </c>
      <c r="D11404" s="0" t="str">
        <f aca="false">IF($A11404="","",INDEX(CARTAO_COMPRAS!$E:$E,INT((ROW()-2)/20)+2))</f>
        <v/>
      </c>
      <c r="E11404" s="0" t="str">
        <f aca="false">IF($A11404="","",INDEX(CARTAO_COMPRAS!$H:$H,INT((ROW()-2)/20)+2)+MOD(ROW()-2,20))</f>
        <v/>
      </c>
      <c r="F11404" s="0" t="str">
        <f aca="false">IF($A11404="","",INDEX(CARTAO_COMPRAS!$G:$G,INT((ROW()-2)/20)+2))</f>
        <v/>
      </c>
      <c r="G11404" s="5" t="str">
        <f aca="false">IF($A11404="","",INDEX(CARTAO_COMPRAS!$I:$I,INT((ROW()-2)/20)+2))</f>
        <v/>
      </c>
      <c r="H11404" s="4" t="str">
        <f aca="false">IF($A11404="","",EDATE(INDEX(CARTAO_COMPRAS!$J:$J,INT((ROW()-2)/20)+2),MOD(ROW()-2,20)))</f>
        <v/>
      </c>
      <c r="I11404" s="4" t="str">
        <f aca="false">IF($H11404="","",$H11404-WEEKDAY($H11404,2)+1)</f>
        <v/>
      </c>
      <c r="J11404" s="4" t="str">
        <f aca="false">IF($I11404="","",$I11404+6)</f>
        <v/>
      </c>
      <c r="K11404" s="6" t="str">
        <f aca="false">IF($H11404="","",DATE(YEAR($H11404),MONTH($H11404),1))</f>
        <v/>
      </c>
      <c r="L11404" s="0" t="str">
        <f aca="false">IF($A11404="","",INDEX(CARTAO_COMPRAS!$K:$K,INT((ROW()-2)/20)+2))</f>
        <v/>
      </c>
      <c r="M11404" s="0" t="str">
        <f aca="false">IF($A11404="","","Compra no cartão")</f>
        <v/>
      </c>
    </row>
    <row r="11405" customFormat="false" ht="13.5" hidden="false" customHeight="false" outlineLevel="0" collapsed="false">
      <c r="A114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5" s="0" t="str">
        <f aca="false">IF($A11405="","",INDEX(CARTAO_COMPRAS!$C:$C,INT((ROW()-2)/20)+2))</f>
        <v/>
      </c>
      <c r="C11405" s="0" t="str">
        <f aca="false">IF($A11405="","",INDEX(CARTAO_COMPRAS!$D:$D,INT((ROW()-2)/20)+2))</f>
        <v/>
      </c>
      <c r="D11405" s="0" t="str">
        <f aca="false">IF($A11405="","",INDEX(CARTAO_COMPRAS!$E:$E,INT((ROW()-2)/20)+2))</f>
        <v/>
      </c>
      <c r="E11405" s="0" t="str">
        <f aca="false">IF($A11405="","",INDEX(CARTAO_COMPRAS!$H:$H,INT((ROW()-2)/20)+2)+MOD(ROW()-2,20))</f>
        <v/>
      </c>
      <c r="F11405" s="0" t="str">
        <f aca="false">IF($A11405="","",INDEX(CARTAO_COMPRAS!$G:$G,INT((ROW()-2)/20)+2))</f>
        <v/>
      </c>
      <c r="G11405" s="5" t="str">
        <f aca="false">IF($A11405="","",INDEX(CARTAO_COMPRAS!$I:$I,INT((ROW()-2)/20)+2))</f>
        <v/>
      </c>
      <c r="H11405" s="4" t="str">
        <f aca="false">IF($A11405="","",EDATE(INDEX(CARTAO_COMPRAS!$J:$J,INT((ROW()-2)/20)+2),MOD(ROW()-2,20)))</f>
        <v/>
      </c>
      <c r="I11405" s="4" t="str">
        <f aca="false">IF($H11405="","",$H11405-WEEKDAY($H11405,2)+1)</f>
        <v/>
      </c>
      <c r="J11405" s="4" t="str">
        <f aca="false">IF($I11405="","",$I11405+6)</f>
        <v/>
      </c>
      <c r="K11405" s="6" t="str">
        <f aca="false">IF($H11405="","",DATE(YEAR($H11405),MONTH($H11405),1))</f>
        <v/>
      </c>
      <c r="L11405" s="0" t="str">
        <f aca="false">IF($A11405="","",INDEX(CARTAO_COMPRAS!$K:$K,INT((ROW()-2)/20)+2))</f>
        <v/>
      </c>
      <c r="M11405" s="0" t="str">
        <f aca="false">IF($A11405="","","Compra no cartão")</f>
        <v/>
      </c>
    </row>
    <row r="11406" customFormat="false" ht="13.5" hidden="false" customHeight="false" outlineLevel="0" collapsed="false">
      <c r="A114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6" s="0" t="str">
        <f aca="false">IF($A11406="","",INDEX(CARTAO_COMPRAS!$C:$C,INT((ROW()-2)/20)+2))</f>
        <v/>
      </c>
      <c r="C11406" s="0" t="str">
        <f aca="false">IF($A11406="","",INDEX(CARTAO_COMPRAS!$D:$D,INT((ROW()-2)/20)+2))</f>
        <v/>
      </c>
      <c r="D11406" s="0" t="str">
        <f aca="false">IF($A11406="","",INDEX(CARTAO_COMPRAS!$E:$E,INT((ROW()-2)/20)+2))</f>
        <v/>
      </c>
      <c r="E11406" s="0" t="str">
        <f aca="false">IF($A11406="","",INDEX(CARTAO_COMPRAS!$H:$H,INT((ROW()-2)/20)+2)+MOD(ROW()-2,20))</f>
        <v/>
      </c>
      <c r="F11406" s="0" t="str">
        <f aca="false">IF($A11406="","",INDEX(CARTAO_COMPRAS!$G:$G,INT((ROW()-2)/20)+2))</f>
        <v/>
      </c>
      <c r="G11406" s="5" t="str">
        <f aca="false">IF($A11406="","",INDEX(CARTAO_COMPRAS!$I:$I,INT((ROW()-2)/20)+2))</f>
        <v/>
      </c>
      <c r="H11406" s="4" t="str">
        <f aca="false">IF($A11406="","",EDATE(INDEX(CARTAO_COMPRAS!$J:$J,INT((ROW()-2)/20)+2),MOD(ROW()-2,20)))</f>
        <v/>
      </c>
      <c r="I11406" s="4" t="str">
        <f aca="false">IF($H11406="","",$H11406-WEEKDAY($H11406,2)+1)</f>
        <v/>
      </c>
      <c r="J11406" s="4" t="str">
        <f aca="false">IF($I11406="","",$I11406+6)</f>
        <v/>
      </c>
      <c r="K11406" s="6" t="str">
        <f aca="false">IF($H11406="","",DATE(YEAR($H11406),MONTH($H11406),1))</f>
        <v/>
      </c>
      <c r="L11406" s="0" t="str">
        <f aca="false">IF($A11406="","",INDEX(CARTAO_COMPRAS!$K:$K,INT((ROW()-2)/20)+2))</f>
        <v/>
      </c>
      <c r="M11406" s="0" t="str">
        <f aca="false">IF($A11406="","","Compra no cartão")</f>
        <v/>
      </c>
    </row>
    <row r="11407" customFormat="false" ht="13.5" hidden="false" customHeight="false" outlineLevel="0" collapsed="false">
      <c r="A114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7" s="0" t="str">
        <f aca="false">IF($A11407="","",INDEX(CARTAO_COMPRAS!$C:$C,INT((ROW()-2)/20)+2))</f>
        <v/>
      </c>
      <c r="C11407" s="0" t="str">
        <f aca="false">IF($A11407="","",INDEX(CARTAO_COMPRAS!$D:$D,INT((ROW()-2)/20)+2))</f>
        <v/>
      </c>
      <c r="D11407" s="0" t="str">
        <f aca="false">IF($A11407="","",INDEX(CARTAO_COMPRAS!$E:$E,INT((ROW()-2)/20)+2))</f>
        <v/>
      </c>
      <c r="E11407" s="0" t="str">
        <f aca="false">IF($A11407="","",INDEX(CARTAO_COMPRAS!$H:$H,INT((ROW()-2)/20)+2)+MOD(ROW()-2,20))</f>
        <v/>
      </c>
      <c r="F11407" s="0" t="str">
        <f aca="false">IF($A11407="","",INDEX(CARTAO_COMPRAS!$G:$G,INT((ROW()-2)/20)+2))</f>
        <v/>
      </c>
      <c r="G11407" s="5" t="str">
        <f aca="false">IF($A11407="","",INDEX(CARTAO_COMPRAS!$I:$I,INT((ROW()-2)/20)+2))</f>
        <v/>
      </c>
      <c r="H11407" s="4" t="str">
        <f aca="false">IF($A11407="","",EDATE(INDEX(CARTAO_COMPRAS!$J:$J,INT((ROW()-2)/20)+2),MOD(ROW()-2,20)))</f>
        <v/>
      </c>
      <c r="I11407" s="4" t="str">
        <f aca="false">IF($H11407="","",$H11407-WEEKDAY($H11407,2)+1)</f>
        <v/>
      </c>
      <c r="J11407" s="4" t="str">
        <f aca="false">IF($I11407="","",$I11407+6)</f>
        <v/>
      </c>
      <c r="K11407" s="6" t="str">
        <f aca="false">IF($H11407="","",DATE(YEAR($H11407),MONTH($H11407),1))</f>
        <v/>
      </c>
      <c r="L11407" s="0" t="str">
        <f aca="false">IF($A11407="","",INDEX(CARTAO_COMPRAS!$K:$K,INT((ROW()-2)/20)+2))</f>
        <v/>
      </c>
      <c r="M11407" s="0" t="str">
        <f aca="false">IF($A11407="","","Compra no cartão")</f>
        <v/>
      </c>
    </row>
    <row r="11408" customFormat="false" ht="13.5" hidden="false" customHeight="false" outlineLevel="0" collapsed="false">
      <c r="A114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8" s="0" t="str">
        <f aca="false">IF($A11408="","",INDEX(CARTAO_COMPRAS!$C:$C,INT((ROW()-2)/20)+2))</f>
        <v/>
      </c>
      <c r="C11408" s="0" t="str">
        <f aca="false">IF($A11408="","",INDEX(CARTAO_COMPRAS!$D:$D,INT((ROW()-2)/20)+2))</f>
        <v/>
      </c>
      <c r="D11408" s="0" t="str">
        <f aca="false">IF($A11408="","",INDEX(CARTAO_COMPRAS!$E:$E,INT((ROW()-2)/20)+2))</f>
        <v/>
      </c>
      <c r="E11408" s="0" t="str">
        <f aca="false">IF($A11408="","",INDEX(CARTAO_COMPRAS!$H:$H,INT((ROW()-2)/20)+2)+MOD(ROW()-2,20))</f>
        <v/>
      </c>
      <c r="F11408" s="0" t="str">
        <f aca="false">IF($A11408="","",INDEX(CARTAO_COMPRAS!$G:$G,INT((ROW()-2)/20)+2))</f>
        <v/>
      </c>
      <c r="G11408" s="5" t="str">
        <f aca="false">IF($A11408="","",INDEX(CARTAO_COMPRAS!$I:$I,INT((ROW()-2)/20)+2))</f>
        <v/>
      </c>
      <c r="H11408" s="4" t="str">
        <f aca="false">IF($A11408="","",EDATE(INDEX(CARTAO_COMPRAS!$J:$J,INT((ROW()-2)/20)+2),MOD(ROW()-2,20)))</f>
        <v/>
      </c>
      <c r="I11408" s="4" t="str">
        <f aca="false">IF($H11408="","",$H11408-WEEKDAY($H11408,2)+1)</f>
        <v/>
      </c>
      <c r="J11408" s="4" t="str">
        <f aca="false">IF($I11408="","",$I11408+6)</f>
        <v/>
      </c>
      <c r="K11408" s="6" t="str">
        <f aca="false">IF($H11408="","",DATE(YEAR($H11408),MONTH($H11408),1))</f>
        <v/>
      </c>
      <c r="L11408" s="0" t="str">
        <f aca="false">IF($A11408="","",INDEX(CARTAO_COMPRAS!$K:$K,INT((ROW()-2)/20)+2))</f>
        <v/>
      </c>
      <c r="M11408" s="0" t="str">
        <f aca="false">IF($A11408="","","Compra no cartão")</f>
        <v/>
      </c>
    </row>
    <row r="11409" customFormat="false" ht="13.5" hidden="false" customHeight="false" outlineLevel="0" collapsed="false">
      <c r="A114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09" s="0" t="str">
        <f aca="false">IF($A11409="","",INDEX(CARTAO_COMPRAS!$C:$C,INT((ROW()-2)/20)+2))</f>
        <v/>
      </c>
      <c r="C11409" s="0" t="str">
        <f aca="false">IF($A11409="","",INDEX(CARTAO_COMPRAS!$D:$D,INT((ROW()-2)/20)+2))</f>
        <v/>
      </c>
      <c r="D11409" s="0" t="str">
        <f aca="false">IF($A11409="","",INDEX(CARTAO_COMPRAS!$E:$E,INT((ROW()-2)/20)+2))</f>
        <v/>
      </c>
      <c r="E11409" s="0" t="str">
        <f aca="false">IF($A11409="","",INDEX(CARTAO_COMPRAS!$H:$H,INT((ROW()-2)/20)+2)+MOD(ROW()-2,20))</f>
        <v/>
      </c>
      <c r="F11409" s="0" t="str">
        <f aca="false">IF($A11409="","",INDEX(CARTAO_COMPRAS!$G:$G,INT((ROW()-2)/20)+2))</f>
        <v/>
      </c>
      <c r="G11409" s="5" t="str">
        <f aca="false">IF($A11409="","",INDEX(CARTAO_COMPRAS!$I:$I,INT((ROW()-2)/20)+2))</f>
        <v/>
      </c>
      <c r="H11409" s="4" t="str">
        <f aca="false">IF($A11409="","",EDATE(INDEX(CARTAO_COMPRAS!$J:$J,INT((ROW()-2)/20)+2),MOD(ROW()-2,20)))</f>
        <v/>
      </c>
      <c r="I11409" s="4" t="str">
        <f aca="false">IF($H11409="","",$H11409-WEEKDAY($H11409,2)+1)</f>
        <v/>
      </c>
      <c r="J11409" s="4" t="str">
        <f aca="false">IF($I11409="","",$I11409+6)</f>
        <v/>
      </c>
      <c r="K11409" s="6" t="str">
        <f aca="false">IF($H11409="","",DATE(YEAR($H11409),MONTH($H11409),1))</f>
        <v/>
      </c>
      <c r="L11409" s="0" t="str">
        <f aca="false">IF($A11409="","",INDEX(CARTAO_COMPRAS!$K:$K,INT((ROW()-2)/20)+2))</f>
        <v/>
      </c>
      <c r="M11409" s="0" t="str">
        <f aca="false">IF($A11409="","","Compra no cartão")</f>
        <v/>
      </c>
    </row>
    <row r="11410" customFormat="false" ht="13.5" hidden="false" customHeight="false" outlineLevel="0" collapsed="false">
      <c r="A114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0" s="0" t="str">
        <f aca="false">IF($A11410="","",INDEX(CARTAO_COMPRAS!$C:$C,INT((ROW()-2)/20)+2))</f>
        <v/>
      </c>
      <c r="C11410" s="0" t="str">
        <f aca="false">IF($A11410="","",INDEX(CARTAO_COMPRAS!$D:$D,INT((ROW()-2)/20)+2))</f>
        <v/>
      </c>
      <c r="D11410" s="0" t="str">
        <f aca="false">IF($A11410="","",INDEX(CARTAO_COMPRAS!$E:$E,INT((ROW()-2)/20)+2))</f>
        <v/>
      </c>
      <c r="E11410" s="0" t="str">
        <f aca="false">IF($A11410="","",INDEX(CARTAO_COMPRAS!$H:$H,INT((ROW()-2)/20)+2)+MOD(ROW()-2,20))</f>
        <v/>
      </c>
      <c r="F11410" s="0" t="str">
        <f aca="false">IF($A11410="","",INDEX(CARTAO_COMPRAS!$G:$G,INT((ROW()-2)/20)+2))</f>
        <v/>
      </c>
      <c r="G11410" s="5" t="str">
        <f aca="false">IF($A11410="","",INDEX(CARTAO_COMPRAS!$I:$I,INT((ROW()-2)/20)+2))</f>
        <v/>
      </c>
      <c r="H11410" s="4" t="str">
        <f aca="false">IF($A11410="","",EDATE(INDEX(CARTAO_COMPRAS!$J:$J,INT((ROW()-2)/20)+2),MOD(ROW()-2,20)))</f>
        <v/>
      </c>
      <c r="I11410" s="4" t="str">
        <f aca="false">IF($H11410="","",$H11410-WEEKDAY($H11410,2)+1)</f>
        <v/>
      </c>
      <c r="J11410" s="4" t="str">
        <f aca="false">IF($I11410="","",$I11410+6)</f>
        <v/>
      </c>
      <c r="K11410" s="6" t="str">
        <f aca="false">IF($H11410="","",DATE(YEAR($H11410),MONTH($H11410),1))</f>
        <v/>
      </c>
      <c r="L11410" s="0" t="str">
        <f aca="false">IF($A11410="","",INDEX(CARTAO_COMPRAS!$K:$K,INT((ROW()-2)/20)+2))</f>
        <v/>
      </c>
      <c r="M11410" s="0" t="str">
        <f aca="false">IF($A11410="","","Compra no cartão")</f>
        <v/>
      </c>
    </row>
    <row r="11411" customFormat="false" ht="13.5" hidden="false" customHeight="false" outlineLevel="0" collapsed="false">
      <c r="A114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1" s="0" t="str">
        <f aca="false">IF($A11411="","",INDEX(CARTAO_COMPRAS!$C:$C,INT((ROW()-2)/20)+2))</f>
        <v/>
      </c>
      <c r="C11411" s="0" t="str">
        <f aca="false">IF($A11411="","",INDEX(CARTAO_COMPRAS!$D:$D,INT((ROW()-2)/20)+2))</f>
        <v/>
      </c>
      <c r="D11411" s="0" t="str">
        <f aca="false">IF($A11411="","",INDEX(CARTAO_COMPRAS!$E:$E,INT((ROW()-2)/20)+2))</f>
        <v/>
      </c>
      <c r="E11411" s="0" t="str">
        <f aca="false">IF($A11411="","",INDEX(CARTAO_COMPRAS!$H:$H,INT((ROW()-2)/20)+2)+MOD(ROW()-2,20))</f>
        <v/>
      </c>
      <c r="F11411" s="0" t="str">
        <f aca="false">IF($A11411="","",INDEX(CARTAO_COMPRAS!$G:$G,INT((ROW()-2)/20)+2))</f>
        <v/>
      </c>
      <c r="G11411" s="5" t="str">
        <f aca="false">IF($A11411="","",INDEX(CARTAO_COMPRAS!$I:$I,INT((ROW()-2)/20)+2))</f>
        <v/>
      </c>
      <c r="H11411" s="4" t="str">
        <f aca="false">IF($A11411="","",EDATE(INDEX(CARTAO_COMPRAS!$J:$J,INT((ROW()-2)/20)+2),MOD(ROW()-2,20)))</f>
        <v/>
      </c>
      <c r="I11411" s="4" t="str">
        <f aca="false">IF($H11411="","",$H11411-WEEKDAY($H11411,2)+1)</f>
        <v/>
      </c>
      <c r="J11411" s="4" t="str">
        <f aca="false">IF($I11411="","",$I11411+6)</f>
        <v/>
      </c>
      <c r="K11411" s="6" t="str">
        <f aca="false">IF($H11411="","",DATE(YEAR($H11411),MONTH($H11411),1))</f>
        <v/>
      </c>
      <c r="L11411" s="0" t="str">
        <f aca="false">IF($A11411="","",INDEX(CARTAO_COMPRAS!$K:$K,INT((ROW()-2)/20)+2))</f>
        <v/>
      </c>
      <c r="M11411" s="0" t="str">
        <f aca="false">IF($A11411="","","Compra no cartão")</f>
        <v/>
      </c>
    </row>
    <row r="11412" customFormat="false" ht="13.5" hidden="false" customHeight="false" outlineLevel="0" collapsed="false">
      <c r="A114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2" s="0" t="str">
        <f aca="false">IF($A11412="","",INDEX(CARTAO_COMPRAS!$C:$C,INT((ROW()-2)/20)+2))</f>
        <v/>
      </c>
      <c r="C11412" s="0" t="str">
        <f aca="false">IF($A11412="","",INDEX(CARTAO_COMPRAS!$D:$D,INT((ROW()-2)/20)+2))</f>
        <v/>
      </c>
      <c r="D11412" s="0" t="str">
        <f aca="false">IF($A11412="","",INDEX(CARTAO_COMPRAS!$E:$E,INT((ROW()-2)/20)+2))</f>
        <v/>
      </c>
      <c r="E11412" s="0" t="str">
        <f aca="false">IF($A11412="","",INDEX(CARTAO_COMPRAS!$H:$H,INT((ROW()-2)/20)+2)+MOD(ROW()-2,20))</f>
        <v/>
      </c>
      <c r="F11412" s="0" t="str">
        <f aca="false">IF($A11412="","",INDEX(CARTAO_COMPRAS!$G:$G,INT((ROW()-2)/20)+2))</f>
        <v/>
      </c>
      <c r="G11412" s="5" t="str">
        <f aca="false">IF($A11412="","",INDEX(CARTAO_COMPRAS!$I:$I,INT((ROW()-2)/20)+2))</f>
        <v/>
      </c>
      <c r="H11412" s="4" t="str">
        <f aca="false">IF($A11412="","",EDATE(INDEX(CARTAO_COMPRAS!$J:$J,INT((ROW()-2)/20)+2),MOD(ROW()-2,20)))</f>
        <v/>
      </c>
      <c r="I11412" s="4" t="str">
        <f aca="false">IF($H11412="","",$H11412-WEEKDAY($H11412,2)+1)</f>
        <v/>
      </c>
      <c r="J11412" s="4" t="str">
        <f aca="false">IF($I11412="","",$I11412+6)</f>
        <v/>
      </c>
      <c r="K11412" s="6" t="str">
        <f aca="false">IF($H11412="","",DATE(YEAR($H11412),MONTH($H11412),1))</f>
        <v/>
      </c>
      <c r="L11412" s="0" t="str">
        <f aca="false">IF($A11412="","",INDEX(CARTAO_COMPRAS!$K:$K,INT((ROW()-2)/20)+2))</f>
        <v/>
      </c>
      <c r="M11412" s="0" t="str">
        <f aca="false">IF($A11412="","","Compra no cartão")</f>
        <v/>
      </c>
    </row>
    <row r="11413" customFormat="false" ht="13.5" hidden="false" customHeight="false" outlineLevel="0" collapsed="false">
      <c r="A114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3" s="0" t="str">
        <f aca="false">IF($A11413="","",INDEX(CARTAO_COMPRAS!$C:$C,INT((ROW()-2)/20)+2))</f>
        <v/>
      </c>
      <c r="C11413" s="0" t="str">
        <f aca="false">IF($A11413="","",INDEX(CARTAO_COMPRAS!$D:$D,INT((ROW()-2)/20)+2))</f>
        <v/>
      </c>
      <c r="D11413" s="0" t="str">
        <f aca="false">IF($A11413="","",INDEX(CARTAO_COMPRAS!$E:$E,INT((ROW()-2)/20)+2))</f>
        <v/>
      </c>
      <c r="E11413" s="0" t="str">
        <f aca="false">IF($A11413="","",INDEX(CARTAO_COMPRAS!$H:$H,INT((ROW()-2)/20)+2)+MOD(ROW()-2,20))</f>
        <v/>
      </c>
      <c r="F11413" s="0" t="str">
        <f aca="false">IF($A11413="","",INDEX(CARTAO_COMPRAS!$G:$G,INT((ROW()-2)/20)+2))</f>
        <v/>
      </c>
      <c r="G11413" s="5" t="str">
        <f aca="false">IF($A11413="","",INDEX(CARTAO_COMPRAS!$I:$I,INT((ROW()-2)/20)+2))</f>
        <v/>
      </c>
      <c r="H11413" s="4" t="str">
        <f aca="false">IF($A11413="","",EDATE(INDEX(CARTAO_COMPRAS!$J:$J,INT((ROW()-2)/20)+2),MOD(ROW()-2,20)))</f>
        <v/>
      </c>
      <c r="I11413" s="4" t="str">
        <f aca="false">IF($H11413="","",$H11413-WEEKDAY($H11413,2)+1)</f>
        <v/>
      </c>
      <c r="J11413" s="4" t="str">
        <f aca="false">IF($I11413="","",$I11413+6)</f>
        <v/>
      </c>
      <c r="K11413" s="6" t="str">
        <f aca="false">IF($H11413="","",DATE(YEAR($H11413),MONTH($H11413),1))</f>
        <v/>
      </c>
      <c r="L11413" s="0" t="str">
        <f aca="false">IF($A11413="","",INDEX(CARTAO_COMPRAS!$K:$K,INT((ROW()-2)/20)+2))</f>
        <v/>
      </c>
      <c r="M11413" s="0" t="str">
        <f aca="false">IF($A11413="","","Compra no cartão")</f>
        <v/>
      </c>
    </row>
    <row r="11414" customFormat="false" ht="13.5" hidden="false" customHeight="false" outlineLevel="0" collapsed="false">
      <c r="A114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4" s="0" t="str">
        <f aca="false">IF($A11414="","",INDEX(CARTAO_COMPRAS!$C:$C,INT((ROW()-2)/20)+2))</f>
        <v/>
      </c>
      <c r="C11414" s="0" t="str">
        <f aca="false">IF($A11414="","",INDEX(CARTAO_COMPRAS!$D:$D,INT((ROW()-2)/20)+2))</f>
        <v/>
      </c>
      <c r="D11414" s="0" t="str">
        <f aca="false">IF($A11414="","",INDEX(CARTAO_COMPRAS!$E:$E,INT((ROW()-2)/20)+2))</f>
        <v/>
      </c>
      <c r="E11414" s="0" t="str">
        <f aca="false">IF($A11414="","",INDEX(CARTAO_COMPRAS!$H:$H,INT((ROW()-2)/20)+2)+MOD(ROW()-2,20))</f>
        <v/>
      </c>
      <c r="F11414" s="0" t="str">
        <f aca="false">IF($A11414="","",INDEX(CARTAO_COMPRAS!$G:$G,INT((ROW()-2)/20)+2))</f>
        <v/>
      </c>
      <c r="G11414" s="5" t="str">
        <f aca="false">IF($A11414="","",INDEX(CARTAO_COMPRAS!$I:$I,INT((ROW()-2)/20)+2))</f>
        <v/>
      </c>
      <c r="H11414" s="4" t="str">
        <f aca="false">IF($A11414="","",EDATE(INDEX(CARTAO_COMPRAS!$J:$J,INT((ROW()-2)/20)+2),MOD(ROW()-2,20)))</f>
        <v/>
      </c>
      <c r="I11414" s="4" t="str">
        <f aca="false">IF($H11414="","",$H11414-WEEKDAY($H11414,2)+1)</f>
        <v/>
      </c>
      <c r="J11414" s="4" t="str">
        <f aca="false">IF($I11414="","",$I11414+6)</f>
        <v/>
      </c>
      <c r="K11414" s="6" t="str">
        <f aca="false">IF($H11414="","",DATE(YEAR($H11414),MONTH($H11414),1))</f>
        <v/>
      </c>
      <c r="L11414" s="0" t="str">
        <f aca="false">IF($A11414="","",INDEX(CARTAO_COMPRAS!$K:$K,INT((ROW()-2)/20)+2))</f>
        <v/>
      </c>
      <c r="M11414" s="0" t="str">
        <f aca="false">IF($A11414="","","Compra no cartão")</f>
        <v/>
      </c>
    </row>
    <row r="11415" customFormat="false" ht="13.5" hidden="false" customHeight="false" outlineLevel="0" collapsed="false">
      <c r="A114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5" s="0" t="str">
        <f aca="false">IF($A11415="","",INDEX(CARTAO_COMPRAS!$C:$C,INT((ROW()-2)/20)+2))</f>
        <v/>
      </c>
      <c r="C11415" s="0" t="str">
        <f aca="false">IF($A11415="","",INDEX(CARTAO_COMPRAS!$D:$D,INT((ROW()-2)/20)+2))</f>
        <v/>
      </c>
      <c r="D11415" s="0" t="str">
        <f aca="false">IF($A11415="","",INDEX(CARTAO_COMPRAS!$E:$E,INT((ROW()-2)/20)+2))</f>
        <v/>
      </c>
      <c r="E11415" s="0" t="str">
        <f aca="false">IF($A11415="","",INDEX(CARTAO_COMPRAS!$H:$H,INT((ROW()-2)/20)+2)+MOD(ROW()-2,20))</f>
        <v/>
      </c>
      <c r="F11415" s="0" t="str">
        <f aca="false">IF($A11415="","",INDEX(CARTAO_COMPRAS!$G:$G,INT((ROW()-2)/20)+2))</f>
        <v/>
      </c>
      <c r="G11415" s="5" t="str">
        <f aca="false">IF($A11415="","",INDEX(CARTAO_COMPRAS!$I:$I,INT((ROW()-2)/20)+2))</f>
        <v/>
      </c>
      <c r="H11415" s="4" t="str">
        <f aca="false">IF($A11415="","",EDATE(INDEX(CARTAO_COMPRAS!$J:$J,INT((ROW()-2)/20)+2),MOD(ROW()-2,20)))</f>
        <v/>
      </c>
      <c r="I11415" s="4" t="str">
        <f aca="false">IF($H11415="","",$H11415-WEEKDAY($H11415,2)+1)</f>
        <v/>
      </c>
      <c r="J11415" s="4" t="str">
        <f aca="false">IF($I11415="","",$I11415+6)</f>
        <v/>
      </c>
      <c r="K11415" s="6" t="str">
        <f aca="false">IF($H11415="","",DATE(YEAR($H11415),MONTH($H11415),1))</f>
        <v/>
      </c>
      <c r="L11415" s="0" t="str">
        <f aca="false">IF($A11415="","",INDEX(CARTAO_COMPRAS!$K:$K,INT((ROW()-2)/20)+2))</f>
        <v/>
      </c>
      <c r="M11415" s="0" t="str">
        <f aca="false">IF($A11415="","","Compra no cartão")</f>
        <v/>
      </c>
    </row>
    <row r="11416" customFormat="false" ht="13.5" hidden="false" customHeight="false" outlineLevel="0" collapsed="false">
      <c r="A114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6" s="0" t="str">
        <f aca="false">IF($A11416="","",INDEX(CARTAO_COMPRAS!$C:$C,INT((ROW()-2)/20)+2))</f>
        <v/>
      </c>
      <c r="C11416" s="0" t="str">
        <f aca="false">IF($A11416="","",INDEX(CARTAO_COMPRAS!$D:$D,INT((ROW()-2)/20)+2))</f>
        <v/>
      </c>
      <c r="D11416" s="0" t="str">
        <f aca="false">IF($A11416="","",INDEX(CARTAO_COMPRAS!$E:$E,INT((ROW()-2)/20)+2))</f>
        <v/>
      </c>
      <c r="E11416" s="0" t="str">
        <f aca="false">IF($A11416="","",INDEX(CARTAO_COMPRAS!$H:$H,INT((ROW()-2)/20)+2)+MOD(ROW()-2,20))</f>
        <v/>
      </c>
      <c r="F11416" s="0" t="str">
        <f aca="false">IF($A11416="","",INDEX(CARTAO_COMPRAS!$G:$G,INT((ROW()-2)/20)+2))</f>
        <v/>
      </c>
      <c r="G11416" s="5" t="str">
        <f aca="false">IF($A11416="","",INDEX(CARTAO_COMPRAS!$I:$I,INT((ROW()-2)/20)+2))</f>
        <v/>
      </c>
      <c r="H11416" s="4" t="str">
        <f aca="false">IF($A11416="","",EDATE(INDEX(CARTAO_COMPRAS!$J:$J,INT((ROW()-2)/20)+2),MOD(ROW()-2,20)))</f>
        <v/>
      </c>
      <c r="I11416" s="4" t="str">
        <f aca="false">IF($H11416="","",$H11416-WEEKDAY($H11416,2)+1)</f>
        <v/>
      </c>
      <c r="J11416" s="4" t="str">
        <f aca="false">IF($I11416="","",$I11416+6)</f>
        <v/>
      </c>
      <c r="K11416" s="6" t="str">
        <f aca="false">IF($H11416="","",DATE(YEAR($H11416),MONTH($H11416),1))</f>
        <v/>
      </c>
      <c r="L11416" s="0" t="str">
        <f aca="false">IF($A11416="","",INDEX(CARTAO_COMPRAS!$K:$K,INT((ROW()-2)/20)+2))</f>
        <v/>
      </c>
      <c r="M11416" s="0" t="str">
        <f aca="false">IF($A11416="","","Compra no cartão")</f>
        <v/>
      </c>
    </row>
    <row r="11417" customFormat="false" ht="13.5" hidden="false" customHeight="false" outlineLevel="0" collapsed="false">
      <c r="A114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7" s="0" t="str">
        <f aca="false">IF($A11417="","",INDEX(CARTAO_COMPRAS!$C:$C,INT((ROW()-2)/20)+2))</f>
        <v/>
      </c>
      <c r="C11417" s="0" t="str">
        <f aca="false">IF($A11417="","",INDEX(CARTAO_COMPRAS!$D:$D,INT((ROW()-2)/20)+2))</f>
        <v/>
      </c>
      <c r="D11417" s="0" t="str">
        <f aca="false">IF($A11417="","",INDEX(CARTAO_COMPRAS!$E:$E,INT((ROW()-2)/20)+2))</f>
        <v/>
      </c>
      <c r="E11417" s="0" t="str">
        <f aca="false">IF($A11417="","",INDEX(CARTAO_COMPRAS!$H:$H,INT((ROW()-2)/20)+2)+MOD(ROW()-2,20))</f>
        <v/>
      </c>
      <c r="F11417" s="0" t="str">
        <f aca="false">IF($A11417="","",INDEX(CARTAO_COMPRAS!$G:$G,INT((ROW()-2)/20)+2))</f>
        <v/>
      </c>
      <c r="G11417" s="5" t="str">
        <f aca="false">IF($A11417="","",INDEX(CARTAO_COMPRAS!$I:$I,INT((ROW()-2)/20)+2))</f>
        <v/>
      </c>
      <c r="H11417" s="4" t="str">
        <f aca="false">IF($A11417="","",EDATE(INDEX(CARTAO_COMPRAS!$J:$J,INT((ROW()-2)/20)+2),MOD(ROW()-2,20)))</f>
        <v/>
      </c>
      <c r="I11417" s="4" t="str">
        <f aca="false">IF($H11417="","",$H11417-WEEKDAY($H11417,2)+1)</f>
        <v/>
      </c>
      <c r="J11417" s="4" t="str">
        <f aca="false">IF($I11417="","",$I11417+6)</f>
        <v/>
      </c>
      <c r="K11417" s="6" t="str">
        <f aca="false">IF($H11417="","",DATE(YEAR($H11417),MONTH($H11417),1))</f>
        <v/>
      </c>
      <c r="L11417" s="0" t="str">
        <f aca="false">IF($A11417="","",INDEX(CARTAO_COMPRAS!$K:$K,INT((ROW()-2)/20)+2))</f>
        <v/>
      </c>
      <c r="M11417" s="0" t="str">
        <f aca="false">IF($A11417="","","Compra no cartão")</f>
        <v/>
      </c>
    </row>
    <row r="11418" customFormat="false" ht="13.5" hidden="false" customHeight="false" outlineLevel="0" collapsed="false">
      <c r="A114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8" s="0" t="str">
        <f aca="false">IF($A11418="","",INDEX(CARTAO_COMPRAS!$C:$C,INT((ROW()-2)/20)+2))</f>
        <v/>
      </c>
      <c r="C11418" s="0" t="str">
        <f aca="false">IF($A11418="","",INDEX(CARTAO_COMPRAS!$D:$D,INT((ROW()-2)/20)+2))</f>
        <v/>
      </c>
      <c r="D11418" s="0" t="str">
        <f aca="false">IF($A11418="","",INDEX(CARTAO_COMPRAS!$E:$E,INT((ROW()-2)/20)+2))</f>
        <v/>
      </c>
      <c r="E11418" s="0" t="str">
        <f aca="false">IF($A11418="","",INDEX(CARTAO_COMPRAS!$H:$H,INT((ROW()-2)/20)+2)+MOD(ROW()-2,20))</f>
        <v/>
      </c>
      <c r="F11418" s="0" t="str">
        <f aca="false">IF($A11418="","",INDEX(CARTAO_COMPRAS!$G:$G,INT((ROW()-2)/20)+2))</f>
        <v/>
      </c>
      <c r="G11418" s="5" t="str">
        <f aca="false">IF($A11418="","",INDEX(CARTAO_COMPRAS!$I:$I,INT((ROW()-2)/20)+2))</f>
        <v/>
      </c>
      <c r="H11418" s="4" t="str">
        <f aca="false">IF($A11418="","",EDATE(INDEX(CARTAO_COMPRAS!$J:$J,INT((ROW()-2)/20)+2),MOD(ROW()-2,20)))</f>
        <v/>
      </c>
      <c r="I11418" s="4" t="str">
        <f aca="false">IF($H11418="","",$H11418-WEEKDAY($H11418,2)+1)</f>
        <v/>
      </c>
      <c r="J11418" s="4" t="str">
        <f aca="false">IF($I11418="","",$I11418+6)</f>
        <v/>
      </c>
      <c r="K11418" s="6" t="str">
        <f aca="false">IF($H11418="","",DATE(YEAR($H11418),MONTH($H11418),1))</f>
        <v/>
      </c>
      <c r="L11418" s="0" t="str">
        <f aca="false">IF($A11418="","",INDEX(CARTAO_COMPRAS!$K:$K,INT((ROW()-2)/20)+2))</f>
        <v/>
      </c>
      <c r="M11418" s="0" t="str">
        <f aca="false">IF($A11418="","","Compra no cartão")</f>
        <v/>
      </c>
    </row>
    <row r="11419" customFormat="false" ht="13.5" hidden="false" customHeight="false" outlineLevel="0" collapsed="false">
      <c r="A114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19" s="0" t="str">
        <f aca="false">IF($A11419="","",INDEX(CARTAO_COMPRAS!$C:$C,INT((ROW()-2)/20)+2))</f>
        <v/>
      </c>
      <c r="C11419" s="0" t="str">
        <f aca="false">IF($A11419="","",INDEX(CARTAO_COMPRAS!$D:$D,INT((ROW()-2)/20)+2))</f>
        <v/>
      </c>
      <c r="D11419" s="0" t="str">
        <f aca="false">IF($A11419="","",INDEX(CARTAO_COMPRAS!$E:$E,INT((ROW()-2)/20)+2))</f>
        <v/>
      </c>
      <c r="E11419" s="0" t="str">
        <f aca="false">IF($A11419="","",INDEX(CARTAO_COMPRAS!$H:$H,INT((ROW()-2)/20)+2)+MOD(ROW()-2,20))</f>
        <v/>
      </c>
      <c r="F11419" s="0" t="str">
        <f aca="false">IF($A11419="","",INDEX(CARTAO_COMPRAS!$G:$G,INT((ROW()-2)/20)+2))</f>
        <v/>
      </c>
      <c r="G11419" s="5" t="str">
        <f aca="false">IF($A11419="","",INDEX(CARTAO_COMPRAS!$I:$I,INT((ROW()-2)/20)+2))</f>
        <v/>
      </c>
      <c r="H11419" s="4" t="str">
        <f aca="false">IF($A11419="","",EDATE(INDEX(CARTAO_COMPRAS!$J:$J,INT((ROW()-2)/20)+2),MOD(ROW()-2,20)))</f>
        <v/>
      </c>
      <c r="I11419" s="4" t="str">
        <f aca="false">IF($H11419="","",$H11419-WEEKDAY($H11419,2)+1)</f>
        <v/>
      </c>
      <c r="J11419" s="4" t="str">
        <f aca="false">IF($I11419="","",$I11419+6)</f>
        <v/>
      </c>
      <c r="K11419" s="6" t="str">
        <f aca="false">IF($H11419="","",DATE(YEAR($H11419),MONTH($H11419),1))</f>
        <v/>
      </c>
      <c r="L11419" s="0" t="str">
        <f aca="false">IF($A11419="","",INDEX(CARTAO_COMPRAS!$K:$K,INT((ROW()-2)/20)+2))</f>
        <v/>
      </c>
      <c r="M11419" s="0" t="str">
        <f aca="false">IF($A11419="","","Compra no cartão")</f>
        <v/>
      </c>
    </row>
    <row r="11420" customFormat="false" ht="13.5" hidden="false" customHeight="false" outlineLevel="0" collapsed="false">
      <c r="A114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0" s="0" t="str">
        <f aca="false">IF($A11420="","",INDEX(CARTAO_COMPRAS!$C:$C,INT((ROW()-2)/20)+2))</f>
        <v/>
      </c>
      <c r="C11420" s="0" t="str">
        <f aca="false">IF($A11420="","",INDEX(CARTAO_COMPRAS!$D:$D,INT((ROW()-2)/20)+2))</f>
        <v/>
      </c>
      <c r="D11420" s="0" t="str">
        <f aca="false">IF($A11420="","",INDEX(CARTAO_COMPRAS!$E:$E,INT((ROW()-2)/20)+2))</f>
        <v/>
      </c>
      <c r="E11420" s="0" t="str">
        <f aca="false">IF($A11420="","",INDEX(CARTAO_COMPRAS!$H:$H,INT((ROW()-2)/20)+2)+MOD(ROW()-2,20))</f>
        <v/>
      </c>
      <c r="F11420" s="0" t="str">
        <f aca="false">IF($A11420="","",INDEX(CARTAO_COMPRAS!$G:$G,INT((ROW()-2)/20)+2))</f>
        <v/>
      </c>
      <c r="G11420" s="5" t="str">
        <f aca="false">IF($A11420="","",INDEX(CARTAO_COMPRAS!$I:$I,INT((ROW()-2)/20)+2))</f>
        <v/>
      </c>
      <c r="H11420" s="4" t="str">
        <f aca="false">IF($A11420="","",EDATE(INDEX(CARTAO_COMPRAS!$J:$J,INT((ROW()-2)/20)+2),MOD(ROW()-2,20)))</f>
        <v/>
      </c>
      <c r="I11420" s="4" t="str">
        <f aca="false">IF($H11420="","",$H11420-WEEKDAY($H11420,2)+1)</f>
        <v/>
      </c>
      <c r="J11420" s="4" t="str">
        <f aca="false">IF($I11420="","",$I11420+6)</f>
        <v/>
      </c>
      <c r="K11420" s="6" t="str">
        <f aca="false">IF($H11420="","",DATE(YEAR($H11420),MONTH($H11420),1))</f>
        <v/>
      </c>
      <c r="L11420" s="0" t="str">
        <f aca="false">IF($A11420="","",INDEX(CARTAO_COMPRAS!$K:$K,INT((ROW()-2)/20)+2))</f>
        <v/>
      </c>
      <c r="M11420" s="0" t="str">
        <f aca="false">IF($A11420="","","Compra no cartão")</f>
        <v/>
      </c>
    </row>
    <row r="11421" customFormat="false" ht="13.5" hidden="false" customHeight="false" outlineLevel="0" collapsed="false">
      <c r="A114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1" s="0" t="str">
        <f aca="false">IF($A11421="","",INDEX(CARTAO_COMPRAS!$C:$C,INT((ROW()-2)/20)+2))</f>
        <v/>
      </c>
      <c r="C11421" s="0" t="str">
        <f aca="false">IF($A11421="","",INDEX(CARTAO_COMPRAS!$D:$D,INT((ROW()-2)/20)+2))</f>
        <v/>
      </c>
      <c r="D11421" s="0" t="str">
        <f aca="false">IF($A11421="","",INDEX(CARTAO_COMPRAS!$E:$E,INT((ROW()-2)/20)+2))</f>
        <v/>
      </c>
      <c r="E11421" s="0" t="str">
        <f aca="false">IF($A11421="","",INDEX(CARTAO_COMPRAS!$H:$H,INT((ROW()-2)/20)+2)+MOD(ROW()-2,20))</f>
        <v/>
      </c>
      <c r="F11421" s="0" t="str">
        <f aca="false">IF($A11421="","",INDEX(CARTAO_COMPRAS!$G:$G,INT((ROW()-2)/20)+2))</f>
        <v/>
      </c>
      <c r="G11421" s="5" t="str">
        <f aca="false">IF($A11421="","",INDEX(CARTAO_COMPRAS!$I:$I,INT((ROW()-2)/20)+2))</f>
        <v/>
      </c>
      <c r="H11421" s="4" t="str">
        <f aca="false">IF($A11421="","",EDATE(INDEX(CARTAO_COMPRAS!$J:$J,INT((ROW()-2)/20)+2),MOD(ROW()-2,20)))</f>
        <v/>
      </c>
      <c r="I11421" s="4" t="str">
        <f aca="false">IF($H11421="","",$H11421-WEEKDAY($H11421,2)+1)</f>
        <v/>
      </c>
      <c r="J11421" s="4" t="str">
        <f aca="false">IF($I11421="","",$I11421+6)</f>
        <v/>
      </c>
      <c r="K11421" s="6" t="str">
        <f aca="false">IF($H11421="","",DATE(YEAR($H11421),MONTH($H11421),1))</f>
        <v/>
      </c>
      <c r="L11421" s="0" t="str">
        <f aca="false">IF($A11421="","",INDEX(CARTAO_COMPRAS!$K:$K,INT((ROW()-2)/20)+2))</f>
        <v/>
      </c>
      <c r="M11421" s="0" t="str">
        <f aca="false">IF($A11421="","","Compra no cartão")</f>
        <v/>
      </c>
    </row>
    <row r="11422" customFormat="false" ht="13.5" hidden="false" customHeight="false" outlineLevel="0" collapsed="false">
      <c r="A114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2" s="0" t="str">
        <f aca="false">IF($A11422="","",INDEX(CARTAO_COMPRAS!$C:$C,INT((ROW()-2)/20)+2))</f>
        <v/>
      </c>
      <c r="C11422" s="0" t="str">
        <f aca="false">IF($A11422="","",INDEX(CARTAO_COMPRAS!$D:$D,INT((ROW()-2)/20)+2))</f>
        <v/>
      </c>
      <c r="D11422" s="0" t="str">
        <f aca="false">IF($A11422="","",INDEX(CARTAO_COMPRAS!$E:$E,INT((ROW()-2)/20)+2))</f>
        <v/>
      </c>
      <c r="E11422" s="0" t="str">
        <f aca="false">IF($A11422="","",INDEX(CARTAO_COMPRAS!$H:$H,INT((ROW()-2)/20)+2)+MOD(ROW()-2,20))</f>
        <v/>
      </c>
      <c r="F11422" s="0" t="str">
        <f aca="false">IF($A11422="","",INDEX(CARTAO_COMPRAS!$G:$G,INT((ROW()-2)/20)+2))</f>
        <v/>
      </c>
      <c r="G11422" s="5" t="str">
        <f aca="false">IF($A11422="","",INDEX(CARTAO_COMPRAS!$I:$I,INT((ROW()-2)/20)+2))</f>
        <v/>
      </c>
      <c r="H11422" s="4" t="str">
        <f aca="false">IF($A11422="","",EDATE(INDEX(CARTAO_COMPRAS!$J:$J,INT((ROW()-2)/20)+2),MOD(ROW()-2,20)))</f>
        <v/>
      </c>
      <c r="I11422" s="4" t="str">
        <f aca="false">IF($H11422="","",$H11422-WEEKDAY($H11422,2)+1)</f>
        <v/>
      </c>
      <c r="J11422" s="4" t="str">
        <f aca="false">IF($I11422="","",$I11422+6)</f>
        <v/>
      </c>
      <c r="K11422" s="6" t="str">
        <f aca="false">IF($H11422="","",DATE(YEAR($H11422),MONTH($H11422),1))</f>
        <v/>
      </c>
      <c r="L11422" s="0" t="str">
        <f aca="false">IF($A11422="","",INDEX(CARTAO_COMPRAS!$K:$K,INT((ROW()-2)/20)+2))</f>
        <v/>
      </c>
      <c r="M11422" s="0" t="str">
        <f aca="false">IF($A11422="","","Compra no cartão")</f>
        <v/>
      </c>
    </row>
    <row r="11423" customFormat="false" ht="13.5" hidden="false" customHeight="false" outlineLevel="0" collapsed="false">
      <c r="A114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3" s="0" t="str">
        <f aca="false">IF($A11423="","",INDEX(CARTAO_COMPRAS!$C:$C,INT((ROW()-2)/20)+2))</f>
        <v/>
      </c>
      <c r="C11423" s="0" t="str">
        <f aca="false">IF($A11423="","",INDEX(CARTAO_COMPRAS!$D:$D,INT((ROW()-2)/20)+2))</f>
        <v/>
      </c>
      <c r="D11423" s="0" t="str">
        <f aca="false">IF($A11423="","",INDEX(CARTAO_COMPRAS!$E:$E,INT((ROW()-2)/20)+2))</f>
        <v/>
      </c>
      <c r="E11423" s="0" t="str">
        <f aca="false">IF($A11423="","",INDEX(CARTAO_COMPRAS!$H:$H,INT((ROW()-2)/20)+2)+MOD(ROW()-2,20))</f>
        <v/>
      </c>
      <c r="F11423" s="0" t="str">
        <f aca="false">IF($A11423="","",INDEX(CARTAO_COMPRAS!$G:$G,INT((ROW()-2)/20)+2))</f>
        <v/>
      </c>
      <c r="G11423" s="5" t="str">
        <f aca="false">IF($A11423="","",INDEX(CARTAO_COMPRAS!$I:$I,INT((ROW()-2)/20)+2))</f>
        <v/>
      </c>
      <c r="H11423" s="4" t="str">
        <f aca="false">IF($A11423="","",EDATE(INDEX(CARTAO_COMPRAS!$J:$J,INT((ROW()-2)/20)+2),MOD(ROW()-2,20)))</f>
        <v/>
      </c>
      <c r="I11423" s="4" t="str">
        <f aca="false">IF($H11423="","",$H11423-WEEKDAY($H11423,2)+1)</f>
        <v/>
      </c>
      <c r="J11423" s="4" t="str">
        <f aca="false">IF($I11423="","",$I11423+6)</f>
        <v/>
      </c>
      <c r="K11423" s="6" t="str">
        <f aca="false">IF($H11423="","",DATE(YEAR($H11423),MONTH($H11423),1))</f>
        <v/>
      </c>
      <c r="L11423" s="0" t="str">
        <f aca="false">IF($A11423="","",INDEX(CARTAO_COMPRAS!$K:$K,INT((ROW()-2)/20)+2))</f>
        <v/>
      </c>
      <c r="M11423" s="0" t="str">
        <f aca="false">IF($A11423="","","Compra no cartão")</f>
        <v/>
      </c>
    </row>
    <row r="11424" customFormat="false" ht="13.5" hidden="false" customHeight="false" outlineLevel="0" collapsed="false">
      <c r="A114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4" s="0" t="str">
        <f aca="false">IF($A11424="","",INDEX(CARTAO_COMPRAS!$C:$C,INT((ROW()-2)/20)+2))</f>
        <v/>
      </c>
      <c r="C11424" s="0" t="str">
        <f aca="false">IF($A11424="","",INDEX(CARTAO_COMPRAS!$D:$D,INT((ROW()-2)/20)+2))</f>
        <v/>
      </c>
      <c r="D11424" s="0" t="str">
        <f aca="false">IF($A11424="","",INDEX(CARTAO_COMPRAS!$E:$E,INT((ROW()-2)/20)+2))</f>
        <v/>
      </c>
      <c r="E11424" s="0" t="str">
        <f aca="false">IF($A11424="","",INDEX(CARTAO_COMPRAS!$H:$H,INT((ROW()-2)/20)+2)+MOD(ROW()-2,20))</f>
        <v/>
      </c>
      <c r="F11424" s="0" t="str">
        <f aca="false">IF($A11424="","",INDEX(CARTAO_COMPRAS!$G:$G,INT((ROW()-2)/20)+2))</f>
        <v/>
      </c>
      <c r="G11424" s="5" t="str">
        <f aca="false">IF($A11424="","",INDEX(CARTAO_COMPRAS!$I:$I,INT((ROW()-2)/20)+2))</f>
        <v/>
      </c>
      <c r="H11424" s="4" t="str">
        <f aca="false">IF($A11424="","",EDATE(INDEX(CARTAO_COMPRAS!$J:$J,INT((ROW()-2)/20)+2),MOD(ROW()-2,20)))</f>
        <v/>
      </c>
      <c r="I11424" s="4" t="str">
        <f aca="false">IF($H11424="","",$H11424-WEEKDAY($H11424,2)+1)</f>
        <v/>
      </c>
      <c r="J11424" s="4" t="str">
        <f aca="false">IF($I11424="","",$I11424+6)</f>
        <v/>
      </c>
      <c r="K11424" s="6" t="str">
        <f aca="false">IF($H11424="","",DATE(YEAR($H11424),MONTH($H11424),1))</f>
        <v/>
      </c>
      <c r="L11424" s="0" t="str">
        <f aca="false">IF($A11424="","",INDEX(CARTAO_COMPRAS!$K:$K,INT((ROW()-2)/20)+2))</f>
        <v/>
      </c>
      <c r="M11424" s="0" t="str">
        <f aca="false">IF($A11424="","","Compra no cartão")</f>
        <v/>
      </c>
    </row>
    <row r="11425" customFormat="false" ht="13.5" hidden="false" customHeight="false" outlineLevel="0" collapsed="false">
      <c r="A114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5" s="0" t="str">
        <f aca="false">IF($A11425="","",INDEX(CARTAO_COMPRAS!$C:$C,INT((ROW()-2)/20)+2))</f>
        <v/>
      </c>
      <c r="C11425" s="0" t="str">
        <f aca="false">IF($A11425="","",INDEX(CARTAO_COMPRAS!$D:$D,INT((ROW()-2)/20)+2))</f>
        <v/>
      </c>
      <c r="D11425" s="0" t="str">
        <f aca="false">IF($A11425="","",INDEX(CARTAO_COMPRAS!$E:$E,INT((ROW()-2)/20)+2))</f>
        <v/>
      </c>
      <c r="E11425" s="0" t="str">
        <f aca="false">IF($A11425="","",INDEX(CARTAO_COMPRAS!$H:$H,INT((ROW()-2)/20)+2)+MOD(ROW()-2,20))</f>
        <v/>
      </c>
      <c r="F11425" s="0" t="str">
        <f aca="false">IF($A11425="","",INDEX(CARTAO_COMPRAS!$G:$G,INT((ROW()-2)/20)+2))</f>
        <v/>
      </c>
      <c r="G11425" s="5" t="str">
        <f aca="false">IF($A11425="","",INDEX(CARTAO_COMPRAS!$I:$I,INT((ROW()-2)/20)+2))</f>
        <v/>
      </c>
      <c r="H11425" s="4" t="str">
        <f aca="false">IF($A11425="","",EDATE(INDEX(CARTAO_COMPRAS!$J:$J,INT((ROW()-2)/20)+2),MOD(ROW()-2,20)))</f>
        <v/>
      </c>
      <c r="I11425" s="4" t="str">
        <f aca="false">IF($H11425="","",$H11425-WEEKDAY($H11425,2)+1)</f>
        <v/>
      </c>
      <c r="J11425" s="4" t="str">
        <f aca="false">IF($I11425="","",$I11425+6)</f>
        <v/>
      </c>
      <c r="K11425" s="6" t="str">
        <f aca="false">IF($H11425="","",DATE(YEAR($H11425),MONTH($H11425),1))</f>
        <v/>
      </c>
      <c r="L11425" s="0" t="str">
        <f aca="false">IF($A11425="","",INDEX(CARTAO_COMPRAS!$K:$K,INT((ROW()-2)/20)+2))</f>
        <v/>
      </c>
      <c r="M11425" s="0" t="str">
        <f aca="false">IF($A11425="","","Compra no cartão")</f>
        <v/>
      </c>
    </row>
    <row r="11426" customFormat="false" ht="13.5" hidden="false" customHeight="false" outlineLevel="0" collapsed="false">
      <c r="A114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6" s="0" t="str">
        <f aca="false">IF($A11426="","",INDEX(CARTAO_COMPRAS!$C:$C,INT((ROW()-2)/20)+2))</f>
        <v/>
      </c>
      <c r="C11426" s="0" t="str">
        <f aca="false">IF($A11426="","",INDEX(CARTAO_COMPRAS!$D:$D,INT((ROW()-2)/20)+2))</f>
        <v/>
      </c>
      <c r="D11426" s="0" t="str">
        <f aca="false">IF($A11426="","",INDEX(CARTAO_COMPRAS!$E:$E,INT((ROW()-2)/20)+2))</f>
        <v/>
      </c>
      <c r="E11426" s="0" t="str">
        <f aca="false">IF($A11426="","",INDEX(CARTAO_COMPRAS!$H:$H,INT((ROW()-2)/20)+2)+MOD(ROW()-2,20))</f>
        <v/>
      </c>
      <c r="F11426" s="0" t="str">
        <f aca="false">IF($A11426="","",INDEX(CARTAO_COMPRAS!$G:$G,INT((ROW()-2)/20)+2))</f>
        <v/>
      </c>
      <c r="G11426" s="5" t="str">
        <f aca="false">IF($A11426="","",INDEX(CARTAO_COMPRAS!$I:$I,INT((ROW()-2)/20)+2))</f>
        <v/>
      </c>
      <c r="H11426" s="4" t="str">
        <f aca="false">IF($A11426="","",EDATE(INDEX(CARTAO_COMPRAS!$J:$J,INT((ROW()-2)/20)+2),MOD(ROW()-2,20)))</f>
        <v/>
      </c>
      <c r="I11426" s="4" t="str">
        <f aca="false">IF($H11426="","",$H11426-WEEKDAY($H11426,2)+1)</f>
        <v/>
      </c>
      <c r="J11426" s="4" t="str">
        <f aca="false">IF($I11426="","",$I11426+6)</f>
        <v/>
      </c>
      <c r="K11426" s="6" t="str">
        <f aca="false">IF($H11426="","",DATE(YEAR($H11426),MONTH($H11426),1))</f>
        <v/>
      </c>
      <c r="L11426" s="0" t="str">
        <f aca="false">IF($A11426="","",INDEX(CARTAO_COMPRAS!$K:$K,INT((ROW()-2)/20)+2))</f>
        <v/>
      </c>
      <c r="M11426" s="0" t="str">
        <f aca="false">IF($A11426="","","Compra no cartão")</f>
        <v/>
      </c>
    </row>
    <row r="11427" customFormat="false" ht="13.5" hidden="false" customHeight="false" outlineLevel="0" collapsed="false">
      <c r="A114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7" s="0" t="str">
        <f aca="false">IF($A11427="","",INDEX(CARTAO_COMPRAS!$C:$C,INT((ROW()-2)/20)+2))</f>
        <v/>
      </c>
      <c r="C11427" s="0" t="str">
        <f aca="false">IF($A11427="","",INDEX(CARTAO_COMPRAS!$D:$D,INT((ROW()-2)/20)+2))</f>
        <v/>
      </c>
      <c r="D11427" s="0" t="str">
        <f aca="false">IF($A11427="","",INDEX(CARTAO_COMPRAS!$E:$E,INT((ROW()-2)/20)+2))</f>
        <v/>
      </c>
      <c r="E11427" s="0" t="str">
        <f aca="false">IF($A11427="","",INDEX(CARTAO_COMPRAS!$H:$H,INT((ROW()-2)/20)+2)+MOD(ROW()-2,20))</f>
        <v/>
      </c>
      <c r="F11427" s="0" t="str">
        <f aca="false">IF($A11427="","",INDEX(CARTAO_COMPRAS!$G:$G,INT((ROW()-2)/20)+2))</f>
        <v/>
      </c>
      <c r="G11427" s="5" t="str">
        <f aca="false">IF($A11427="","",INDEX(CARTAO_COMPRAS!$I:$I,INT((ROW()-2)/20)+2))</f>
        <v/>
      </c>
      <c r="H11427" s="4" t="str">
        <f aca="false">IF($A11427="","",EDATE(INDEX(CARTAO_COMPRAS!$J:$J,INT((ROW()-2)/20)+2),MOD(ROW()-2,20)))</f>
        <v/>
      </c>
      <c r="I11427" s="4" t="str">
        <f aca="false">IF($H11427="","",$H11427-WEEKDAY($H11427,2)+1)</f>
        <v/>
      </c>
      <c r="J11427" s="4" t="str">
        <f aca="false">IF($I11427="","",$I11427+6)</f>
        <v/>
      </c>
      <c r="K11427" s="6" t="str">
        <f aca="false">IF($H11427="","",DATE(YEAR($H11427),MONTH($H11427),1))</f>
        <v/>
      </c>
      <c r="L11427" s="0" t="str">
        <f aca="false">IF($A11427="","",INDEX(CARTAO_COMPRAS!$K:$K,INT((ROW()-2)/20)+2))</f>
        <v/>
      </c>
      <c r="M11427" s="0" t="str">
        <f aca="false">IF($A11427="","","Compra no cartão")</f>
        <v/>
      </c>
    </row>
    <row r="11428" customFormat="false" ht="13.5" hidden="false" customHeight="false" outlineLevel="0" collapsed="false">
      <c r="A114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8" s="0" t="str">
        <f aca="false">IF($A11428="","",INDEX(CARTAO_COMPRAS!$C:$C,INT((ROW()-2)/20)+2))</f>
        <v/>
      </c>
      <c r="C11428" s="0" t="str">
        <f aca="false">IF($A11428="","",INDEX(CARTAO_COMPRAS!$D:$D,INT((ROW()-2)/20)+2))</f>
        <v/>
      </c>
      <c r="D11428" s="0" t="str">
        <f aca="false">IF($A11428="","",INDEX(CARTAO_COMPRAS!$E:$E,INT((ROW()-2)/20)+2))</f>
        <v/>
      </c>
      <c r="E11428" s="0" t="str">
        <f aca="false">IF($A11428="","",INDEX(CARTAO_COMPRAS!$H:$H,INT((ROW()-2)/20)+2)+MOD(ROW()-2,20))</f>
        <v/>
      </c>
      <c r="F11428" s="0" t="str">
        <f aca="false">IF($A11428="","",INDEX(CARTAO_COMPRAS!$G:$G,INT((ROW()-2)/20)+2))</f>
        <v/>
      </c>
      <c r="G11428" s="5" t="str">
        <f aca="false">IF($A11428="","",INDEX(CARTAO_COMPRAS!$I:$I,INT((ROW()-2)/20)+2))</f>
        <v/>
      </c>
      <c r="H11428" s="4" t="str">
        <f aca="false">IF($A11428="","",EDATE(INDEX(CARTAO_COMPRAS!$J:$J,INT((ROW()-2)/20)+2),MOD(ROW()-2,20)))</f>
        <v/>
      </c>
      <c r="I11428" s="4" t="str">
        <f aca="false">IF($H11428="","",$H11428-WEEKDAY($H11428,2)+1)</f>
        <v/>
      </c>
      <c r="J11428" s="4" t="str">
        <f aca="false">IF($I11428="","",$I11428+6)</f>
        <v/>
      </c>
      <c r="K11428" s="6" t="str">
        <f aca="false">IF($H11428="","",DATE(YEAR($H11428),MONTH($H11428),1))</f>
        <v/>
      </c>
      <c r="L11428" s="0" t="str">
        <f aca="false">IF($A11428="","",INDEX(CARTAO_COMPRAS!$K:$K,INT((ROW()-2)/20)+2))</f>
        <v/>
      </c>
      <c r="M11428" s="0" t="str">
        <f aca="false">IF($A11428="","","Compra no cartão")</f>
        <v/>
      </c>
    </row>
    <row r="11429" customFormat="false" ht="13.5" hidden="false" customHeight="false" outlineLevel="0" collapsed="false">
      <c r="A114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29" s="0" t="str">
        <f aca="false">IF($A11429="","",INDEX(CARTAO_COMPRAS!$C:$C,INT((ROW()-2)/20)+2))</f>
        <v/>
      </c>
      <c r="C11429" s="0" t="str">
        <f aca="false">IF($A11429="","",INDEX(CARTAO_COMPRAS!$D:$D,INT((ROW()-2)/20)+2))</f>
        <v/>
      </c>
      <c r="D11429" s="0" t="str">
        <f aca="false">IF($A11429="","",INDEX(CARTAO_COMPRAS!$E:$E,INT((ROW()-2)/20)+2))</f>
        <v/>
      </c>
      <c r="E11429" s="0" t="str">
        <f aca="false">IF($A11429="","",INDEX(CARTAO_COMPRAS!$H:$H,INT((ROW()-2)/20)+2)+MOD(ROW()-2,20))</f>
        <v/>
      </c>
      <c r="F11429" s="0" t="str">
        <f aca="false">IF($A11429="","",INDEX(CARTAO_COMPRAS!$G:$G,INT((ROW()-2)/20)+2))</f>
        <v/>
      </c>
      <c r="G11429" s="5" t="str">
        <f aca="false">IF($A11429="","",INDEX(CARTAO_COMPRAS!$I:$I,INT((ROW()-2)/20)+2))</f>
        <v/>
      </c>
      <c r="H11429" s="4" t="str">
        <f aca="false">IF($A11429="","",EDATE(INDEX(CARTAO_COMPRAS!$J:$J,INT((ROW()-2)/20)+2),MOD(ROW()-2,20)))</f>
        <v/>
      </c>
      <c r="I11429" s="4" t="str">
        <f aca="false">IF($H11429="","",$H11429-WEEKDAY($H11429,2)+1)</f>
        <v/>
      </c>
      <c r="J11429" s="4" t="str">
        <f aca="false">IF($I11429="","",$I11429+6)</f>
        <v/>
      </c>
      <c r="K11429" s="6" t="str">
        <f aca="false">IF($H11429="","",DATE(YEAR($H11429),MONTH($H11429),1))</f>
        <v/>
      </c>
      <c r="L11429" s="0" t="str">
        <f aca="false">IF($A11429="","",INDEX(CARTAO_COMPRAS!$K:$K,INT((ROW()-2)/20)+2))</f>
        <v/>
      </c>
      <c r="M11429" s="0" t="str">
        <f aca="false">IF($A11429="","","Compra no cartão")</f>
        <v/>
      </c>
    </row>
    <row r="11430" customFormat="false" ht="13.5" hidden="false" customHeight="false" outlineLevel="0" collapsed="false">
      <c r="A114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0" s="0" t="str">
        <f aca="false">IF($A11430="","",INDEX(CARTAO_COMPRAS!$C:$C,INT((ROW()-2)/20)+2))</f>
        <v/>
      </c>
      <c r="C11430" s="0" t="str">
        <f aca="false">IF($A11430="","",INDEX(CARTAO_COMPRAS!$D:$D,INT((ROW()-2)/20)+2))</f>
        <v/>
      </c>
      <c r="D11430" s="0" t="str">
        <f aca="false">IF($A11430="","",INDEX(CARTAO_COMPRAS!$E:$E,INT((ROW()-2)/20)+2))</f>
        <v/>
      </c>
      <c r="E11430" s="0" t="str">
        <f aca="false">IF($A11430="","",INDEX(CARTAO_COMPRAS!$H:$H,INT((ROW()-2)/20)+2)+MOD(ROW()-2,20))</f>
        <v/>
      </c>
      <c r="F11430" s="0" t="str">
        <f aca="false">IF($A11430="","",INDEX(CARTAO_COMPRAS!$G:$G,INT((ROW()-2)/20)+2))</f>
        <v/>
      </c>
      <c r="G11430" s="5" t="str">
        <f aca="false">IF($A11430="","",INDEX(CARTAO_COMPRAS!$I:$I,INT((ROW()-2)/20)+2))</f>
        <v/>
      </c>
      <c r="H11430" s="4" t="str">
        <f aca="false">IF($A11430="","",EDATE(INDEX(CARTAO_COMPRAS!$J:$J,INT((ROW()-2)/20)+2),MOD(ROW()-2,20)))</f>
        <v/>
      </c>
      <c r="I11430" s="4" t="str">
        <f aca="false">IF($H11430="","",$H11430-WEEKDAY($H11430,2)+1)</f>
        <v/>
      </c>
      <c r="J11430" s="4" t="str">
        <f aca="false">IF($I11430="","",$I11430+6)</f>
        <v/>
      </c>
      <c r="K11430" s="6" t="str">
        <f aca="false">IF($H11430="","",DATE(YEAR($H11430),MONTH($H11430),1))</f>
        <v/>
      </c>
      <c r="L11430" s="0" t="str">
        <f aca="false">IF($A11430="","",INDEX(CARTAO_COMPRAS!$K:$K,INT((ROW()-2)/20)+2))</f>
        <v/>
      </c>
      <c r="M11430" s="0" t="str">
        <f aca="false">IF($A11430="","","Compra no cartão")</f>
        <v/>
      </c>
    </row>
    <row r="11431" customFormat="false" ht="13.5" hidden="false" customHeight="false" outlineLevel="0" collapsed="false">
      <c r="A114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1" s="0" t="str">
        <f aca="false">IF($A11431="","",INDEX(CARTAO_COMPRAS!$C:$C,INT((ROW()-2)/20)+2))</f>
        <v/>
      </c>
      <c r="C11431" s="0" t="str">
        <f aca="false">IF($A11431="","",INDEX(CARTAO_COMPRAS!$D:$D,INT((ROW()-2)/20)+2))</f>
        <v/>
      </c>
      <c r="D11431" s="0" t="str">
        <f aca="false">IF($A11431="","",INDEX(CARTAO_COMPRAS!$E:$E,INT((ROW()-2)/20)+2))</f>
        <v/>
      </c>
      <c r="E11431" s="0" t="str">
        <f aca="false">IF($A11431="","",INDEX(CARTAO_COMPRAS!$H:$H,INT((ROW()-2)/20)+2)+MOD(ROW()-2,20))</f>
        <v/>
      </c>
      <c r="F11431" s="0" t="str">
        <f aca="false">IF($A11431="","",INDEX(CARTAO_COMPRAS!$G:$G,INT((ROW()-2)/20)+2))</f>
        <v/>
      </c>
      <c r="G11431" s="5" t="str">
        <f aca="false">IF($A11431="","",INDEX(CARTAO_COMPRAS!$I:$I,INT((ROW()-2)/20)+2))</f>
        <v/>
      </c>
      <c r="H11431" s="4" t="str">
        <f aca="false">IF($A11431="","",EDATE(INDEX(CARTAO_COMPRAS!$J:$J,INT((ROW()-2)/20)+2),MOD(ROW()-2,20)))</f>
        <v/>
      </c>
      <c r="I11431" s="4" t="str">
        <f aca="false">IF($H11431="","",$H11431-WEEKDAY($H11431,2)+1)</f>
        <v/>
      </c>
      <c r="J11431" s="4" t="str">
        <f aca="false">IF($I11431="","",$I11431+6)</f>
        <v/>
      </c>
      <c r="K11431" s="6" t="str">
        <f aca="false">IF($H11431="","",DATE(YEAR($H11431),MONTH($H11431),1))</f>
        <v/>
      </c>
      <c r="L11431" s="0" t="str">
        <f aca="false">IF($A11431="","",INDEX(CARTAO_COMPRAS!$K:$K,INT((ROW()-2)/20)+2))</f>
        <v/>
      </c>
      <c r="M11431" s="0" t="str">
        <f aca="false">IF($A11431="","","Compra no cartão")</f>
        <v/>
      </c>
    </row>
    <row r="11432" customFormat="false" ht="13.5" hidden="false" customHeight="false" outlineLevel="0" collapsed="false">
      <c r="A114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2" s="0" t="str">
        <f aca="false">IF($A11432="","",INDEX(CARTAO_COMPRAS!$C:$C,INT((ROW()-2)/20)+2))</f>
        <v/>
      </c>
      <c r="C11432" s="0" t="str">
        <f aca="false">IF($A11432="","",INDEX(CARTAO_COMPRAS!$D:$D,INT((ROW()-2)/20)+2))</f>
        <v/>
      </c>
      <c r="D11432" s="0" t="str">
        <f aca="false">IF($A11432="","",INDEX(CARTAO_COMPRAS!$E:$E,INT((ROW()-2)/20)+2))</f>
        <v/>
      </c>
      <c r="E11432" s="0" t="str">
        <f aca="false">IF($A11432="","",INDEX(CARTAO_COMPRAS!$H:$H,INT((ROW()-2)/20)+2)+MOD(ROW()-2,20))</f>
        <v/>
      </c>
      <c r="F11432" s="0" t="str">
        <f aca="false">IF($A11432="","",INDEX(CARTAO_COMPRAS!$G:$G,INT((ROW()-2)/20)+2))</f>
        <v/>
      </c>
      <c r="G11432" s="5" t="str">
        <f aca="false">IF($A11432="","",INDEX(CARTAO_COMPRAS!$I:$I,INT((ROW()-2)/20)+2))</f>
        <v/>
      </c>
      <c r="H11432" s="4" t="str">
        <f aca="false">IF($A11432="","",EDATE(INDEX(CARTAO_COMPRAS!$J:$J,INT((ROW()-2)/20)+2),MOD(ROW()-2,20)))</f>
        <v/>
      </c>
      <c r="I11432" s="4" t="str">
        <f aca="false">IF($H11432="","",$H11432-WEEKDAY($H11432,2)+1)</f>
        <v/>
      </c>
      <c r="J11432" s="4" t="str">
        <f aca="false">IF($I11432="","",$I11432+6)</f>
        <v/>
      </c>
      <c r="K11432" s="6" t="str">
        <f aca="false">IF($H11432="","",DATE(YEAR($H11432),MONTH($H11432),1))</f>
        <v/>
      </c>
      <c r="L11432" s="0" t="str">
        <f aca="false">IF($A11432="","",INDEX(CARTAO_COMPRAS!$K:$K,INT((ROW()-2)/20)+2))</f>
        <v/>
      </c>
      <c r="M11432" s="0" t="str">
        <f aca="false">IF($A11432="","","Compra no cartão")</f>
        <v/>
      </c>
    </row>
    <row r="11433" customFormat="false" ht="13.5" hidden="false" customHeight="false" outlineLevel="0" collapsed="false">
      <c r="A114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3" s="0" t="str">
        <f aca="false">IF($A11433="","",INDEX(CARTAO_COMPRAS!$C:$C,INT((ROW()-2)/20)+2))</f>
        <v/>
      </c>
      <c r="C11433" s="0" t="str">
        <f aca="false">IF($A11433="","",INDEX(CARTAO_COMPRAS!$D:$D,INT((ROW()-2)/20)+2))</f>
        <v/>
      </c>
      <c r="D11433" s="0" t="str">
        <f aca="false">IF($A11433="","",INDEX(CARTAO_COMPRAS!$E:$E,INT((ROW()-2)/20)+2))</f>
        <v/>
      </c>
      <c r="E11433" s="0" t="str">
        <f aca="false">IF($A11433="","",INDEX(CARTAO_COMPRAS!$H:$H,INT((ROW()-2)/20)+2)+MOD(ROW()-2,20))</f>
        <v/>
      </c>
      <c r="F11433" s="0" t="str">
        <f aca="false">IF($A11433="","",INDEX(CARTAO_COMPRAS!$G:$G,INT((ROW()-2)/20)+2))</f>
        <v/>
      </c>
      <c r="G11433" s="5" t="str">
        <f aca="false">IF($A11433="","",INDEX(CARTAO_COMPRAS!$I:$I,INT((ROW()-2)/20)+2))</f>
        <v/>
      </c>
      <c r="H11433" s="4" t="str">
        <f aca="false">IF($A11433="","",EDATE(INDEX(CARTAO_COMPRAS!$J:$J,INT((ROW()-2)/20)+2),MOD(ROW()-2,20)))</f>
        <v/>
      </c>
      <c r="I11433" s="4" t="str">
        <f aca="false">IF($H11433="","",$H11433-WEEKDAY($H11433,2)+1)</f>
        <v/>
      </c>
      <c r="J11433" s="4" t="str">
        <f aca="false">IF($I11433="","",$I11433+6)</f>
        <v/>
      </c>
      <c r="K11433" s="6" t="str">
        <f aca="false">IF($H11433="","",DATE(YEAR($H11433),MONTH($H11433),1))</f>
        <v/>
      </c>
      <c r="L11433" s="0" t="str">
        <f aca="false">IF($A11433="","",INDEX(CARTAO_COMPRAS!$K:$K,INT((ROW()-2)/20)+2))</f>
        <v/>
      </c>
      <c r="M11433" s="0" t="str">
        <f aca="false">IF($A11433="","","Compra no cartão")</f>
        <v/>
      </c>
    </row>
    <row r="11434" customFormat="false" ht="13.5" hidden="false" customHeight="false" outlineLevel="0" collapsed="false">
      <c r="A114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4" s="0" t="str">
        <f aca="false">IF($A11434="","",INDEX(CARTAO_COMPRAS!$C:$C,INT((ROW()-2)/20)+2))</f>
        <v/>
      </c>
      <c r="C11434" s="0" t="str">
        <f aca="false">IF($A11434="","",INDEX(CARTAO_COMPRAS!$D:$D,INT((ROW()-2)/20)+2))</f>
        <v/>
      </c>
      <c r="D11434" s="0" t="str">
        <f aca="false">IF($A11434="","",INDEX(CARTAO_COMPRAS!$E:$E,INT((ROW()-2)/20)+2))</f>
        <v/>
      </c>
      <c r="E11434" s="0" t="str">
        <f aca="false">IF($A11434="","",INDEX(CARTAO_COMPRAS!$H:$H,INT((ROW()-2)/20)+2)+MOD(ROW()-2,20))</f>
        <v/>
      </c>
      <c r="F11434" s="0" t="str">
        <f aca="false">IF($A11434="","",INDEX(CARTAO_COMPRAS!$G:$G,INT((ROW()-2)/20)+2))</f>
        <v/>
      </c>
      <c r="G11434" s="5" t="str">
        <f aca="false">IF($A11434="","",INDEX(CARTAO_COMPRAS!$I:$I,INT((ROW()-2)/20)+2))</f>
        <v/>
      </c>
      <c r="H11434" s="4" t="str">
        <f aca="false">IF($A11434="","",EDATE(INDEX(CARTAO_COMPRAS!$J:$J,INT((ROW()-2)/20)+2),MOD(ROW()-2,20)))</f>
        <v/>
      </c>
      <c r="I11434" s="4" t="str">
        <f aca="false">IF($H11434="","",$H11434-WEEKDAY($H11434,2)+1)</f>
        <v/>
      </c>
      <c r="J11434" s="4" t="str">
        <f aca="false">IF($I11434="","",$I11434+6)</f>
        <v/>
      </c>
      <c r="K11434" s="6" t="str">
        <f aca="false">IF($H11434="","",DATE(YEAR($H11434),MONTH($H11434),1))</f>
        <v/>
      </c>
      <c r="L11434" s="0" t="str">
        <f aca="false">IF($A11434="","",INDEX(CARTAO_COMPRAS!$K:$K,INT((ROW()-2)/20)+2))</f>
        <v/>
      </c>
      <c r="M11434" s="0" t="str">
        <f aca="false">IF($A11434="","","Compra no cartão")</f>
        <v/>
      </c>
    </row>
    <row r="11435" customFormat="false" ht="13.5" hidden="false" customHeight="false" outlineLevel="0" collapsed="false">
      <c r="A114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5" s="0" t="str">
        <f aca="false">IF($A11435="","",INDEX(CARTAO_COMPRAS!$C:$C,INT((ROW()-2)/20)+2))</f>
        <v/>
      </c>
      <c r="C11435" s="0" t="str">
        <f aca="false">IF($A11435="","",INDEX(CARTAO_COMPRAS!$D:$D,INT((ROW()-2)/20)+2))</f>
        <v/>
      </c>
      <c r="D11435" s="0" t="str">
        <f aca="false">IF($A11435="","",INDEX(CARTAO_COMPRAS!$E:$E,INT((ROW()-2)/20)+2))</f>
        <v/>
      </c>
      <c r="E11435" s="0" t="str">
        <f aca="false">IF($A11435="","",INDEX(CARTAO_COMPRAS!$H:$H,INT((ROW()-2)/20)+2)+MOD(ROW()-2,20))</f>
        <v/>
      </c>
      <c r="F11435" s="0" t="str">
        <f aca="false">IF($A11435="","",INDEX(CARTAO_COMPRAS!$G:$G,INT((ROW()-2)/20)+2))</f>
        <v/>
      </c>
      <c r="G11435" s="5" t="str">
        <f aca="false">IF($A11435="","",INDEX(CARTAO_COMPRAS!$I:$I,INT((ROW()-2)/20)+2))</f>
        <v/>
      </c>
      <c r="H11435" s="4" t="str">
        <f aca="false">IF($A11435="","",EDATE(INDEX(CARTAO_COMPRAS!$J:$J,INT((ROW()-2)/20)+2),MOD(ROW()-2,20)))</f>
        <v/>
      </c>
      <c r="I11435" s="4" t="str">
        <f aca="false">IF($H11435="","",$H11435-WEEKDAY($H11435,2)+1)</f>
        <v/>
      </c>
      <c r="J11435" s="4" t="str">
        <f aca="false">IF($I11435="","",$I11435+6)</f>
        <v/>
      </c>
      <c r="K11435" s="6" t="str">
        <f aca="false">IF($H11435="","",DATE(YEAR($H11435),MONTH($H11435),1))</f>
        <v/>
      </c>
      <c r="L11435" s="0" t="str">
        <f aca="false">IF($A11435="","",INDEX(CARTAO_COMPRAS!$K:$K,INT((ROW()-2)/20)+2))</f>
        <v/>
      </c>
      <c r="M11435" s="0" t="str">
        <f aca="false">IF($A11435="","","Compra no cartão")</f>
        <v/>
      </c>
    </row>
    <row r="11436" customFormat="false" ht="13.5" hidden="false" customHeight="false" outlineLevel="0" collapsed="false">
      <c r="A114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6" s="0" t="str">
        <f aca="false">IF($A11436="","",INDEX(CARTAO_COMPRAS!$C:$C,INT((ROW()-2)/20)+2))</f>
        <v/>
      </c>
      <c r="C11436" s="0" t="str">
        <f aca="false">IF($A11436="","",INDEX(CARTAO_COMPRAS!$D:$D,INT((ROW()-2)/20)+2))</f>
        <v/>
      </c>
      <c r="D11436" s="0" t="str">
        <f aca="false">IF($A11436="","",INDEX(CARTAO_COMPRAS!$E:$E,INT((ROW()-2)/20)+2))</f>
        <v/>
      </c>
      <c r="E11436" s="0" t="str">
        <f aca="false">IF($A11436="","",INDEX(CARTAO_COMPRAS!$H:$H,INT((ROW()-2)/20)+2)+MOD(ROW()-2,20))</f>
        <v/>
      </c>
      <c r="F11436" s="0" t="str">
        <f aca="false">IF($A11436="","",INDEX(CARTAO_COMPRAS!$G:$G,INT((ROW()-2)/20)+2))</f>
        <v/>
      </c>
      <c r="G11436" s="5" t="str">
        <f aca="false">IF($A11436="","",INDEX(CARTAO_COMPRAS!$I:$I,INT((ROW()-2)/20)+2))</f>
        <v/>
      </c>
      <c r="H11436" s="4" t="str">
        <f aca="false">IF($A11436="","",EDATE(INDEX(CARTAO_COMPRAS!$J:$J,INT((ROW()-2)/20)+2),MOD(ROW()-2,20)))</f>
        <v/>
      </c>
      <c r="I11436" s="4" t="str">
        <f aca="false">IF($H11436="","",$H11436-WEEKDAY($H11436,2)+1)</f>
        <v/>
      </c>
      <c r="J11436" s="4" t="str">
        <f aca="false">IF($I11436="","",$I11436+6)</f>
        <v/>
      </c>
      <c r="K11436" s="6" t="str">
        <f aca="false">IF($H11436="","",DATE(YEAR($H11436),MONTH($H11436),1))</f>
        <v/>
      </c>
      <c r="L11436" s="0" t="str">
        <f aca="false">IF($A11436="","",INDEX(CARTAO_COMPRAS!$K:$K,INT((ROW()-2)/20)+2))</f>
        <v/>
      </c>
      <c r="M11436" s="0" t="str">
        <f aca="false">IF($A11436="","","Compra no cartão")</f>
        <v/>
      </c>
    </row>
    <row r="11437" customFormat="false" ht="13.5" hidden="false" customHeight="false" outlineLevel="0" collapsed="false">
      <c r="A114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7" s="0" t="str">
        <f aca="false">IF($A11437="","",INDEX(CARTAO_COMPRAS!$C:$C,INT((ROW()-2)/20)+2))</f>
        <v/>
      </c>
      <c r="C11437" s="0" t="str">
        <f aca="false">IF($A11437="","",INDEX(CARTAO_COMPRAS!$D:$D,INT((ROW()-2)/20)+2))</f>
        <v/>
      </c>
      <c r="D11437" s="0" t="str">
        <f aca="false">IF($A11437="","",INDEX(CARTAO_COMPRAS!$E:$E,INT((ROW()-2)/20)+2))</f>
        <v/>
      </c>
      <c r="E11437" s="0" t="str">
        <f aca="false">IF($A11437="","",INDEX(CARTAO_COMPRAS!$H:$H,INT((ROW()-2)/20)+2)+MOD(ROW()-2,20))</f>
        <v/>
      </c>
      <c r="F11437" s="0" t="str">
        <f aca="false">IF($A11437="","",INDEX(CARTAO_COMPRAS!$G:$G,INT((ROW()-2)/20)+2))</f>
        <v/>
      </c>
      <c r="G11437" s="5" t="str">
        <f aca="false">IF($A11437="","",INDEX(CARTAO_COMPRAS!$I:$I,INT((ROW()-2)/20)+2))</f>
        <v/>
      </c>
      <c r="H11437" s="4" t="str">
        <f aca="false">IF($A11437="","",EDATE(INDEX(CARTAO_COMPRAS!$J:$J,INT((ROW()-2)/20)+2),MOD(ROW()-2,20)))</f>
        <v/>
      </c>
      <c r="I11437" s="4" t="str">
        <f aca="false">IF($H11437="","",$H11437-WEEKDAY($H11437,2)+1)</f>
        <v/>
      </c>
      <c r="J11437" s="4" t="str">
        <f aca="false">IF($I11437="","",$I11437+6)</f>
        <v/>
      </c>
      <c r="K11437" s="6" t="str">
        <f aca="false">IF($H11437="","",DATE(YEAR($H11437),MONTH($H11437),1))</f>
        <v/>
      </c>
      <c r="L11437" s="0" t="str">
        <f aca="false">IF($A11437="","",INDEX(CARTAO_COMPRAS!$K:$K,INT((ROW()-2)/20)+2))</f>
        <v/>
      </c>
      <c r="M11437" s="0" t="str">
        <f aca="false">IF($A11437="","","Compra no cartão")</f>
        <v/>
      </c>
    </row>
    <row r="11438" customFormat="false" ht="13.5" hidden="false" customHeight="false" outlineLevel="0" collapsed="false">
      <c r="A114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8" s="0" t="str">
        <f aca="false">IF($A11438="","",INDEX(CARTAO_COMPRAS!$C:$C,INT((ROW()-2)/20)+2))</f>
        <v/>
      </c>
      <c r="C11438" s="0" t="str">
        <f aca="false">IF($A11438="","",INDEX(CARTAO_COMPRAS!$D:$D,INT((ROW()-2)/20)+2))</f>
        <v/>
      </c>
      <c r="D11438" s="0" t="str">
        <f aca="false">IF($A11438="","",INDEX(CARTAO_COMPRAS!$E:$E,INT((ROW()-2)/20)+2))</f>
        <v/>
      </c>
      <c r="E11438" s="0" t="str">
        <f aca="false">IF($A11438="","",INDEX(CARTAO_COMPRAS!$H:$H,INT((ROW()-2)/20)+2)+MOD(ROW()-2,20))</f>
        <v/>
      </c>
      <c r="F11438" s="0" t="str">
        <f aca="false">IF($A11438="","",INDEX(CARTAO_COMPRAS!$G:$G,INT((ROW()-2)/20)+2))</f>
        <v/>
      </c>
      <c r="G11438" s="5" t="str">
        <f aca="false">IF($A11438="","",INDEX(CARTAO_COMPRAS!$I:$I,INT((ROW()-2)/20)+2))</f>
        <v/>
      </c>
      <c r="H11438" s="4" t="str">
        <f aca="false">IF($A11438="","",EDATE(INDEX(CARTAO_COMPRAS!$J:$J,INT((ROW()-2)/20)+2),MOD(ROW()-2,20)))</f>
        <v/>
      </c>
      <c r="I11438" s="4" t="str">
        <f aca="false">IF($H11438="","",$H11438-WEEKDAY($H11438,2)+1)</f>
        <v/>
      </c>
      <c r="J11438" s="4" t="str">
        <f aca="false">IF($I11438="","",$I11438+6)</f>
        <v/>
      </c>
      <c r="K11438" s="6" t="str">
        <f aca="false">IF($H11438="","",DATE(YEAR($H11438),MONTH($H11438),1))</f>
        <v/>
      </c>
      <c r="L11438" s="0" t="str">
        <f aca="false">IF($A11438="","",INDEX(CARTAO_COMPRAS!$K:$K,INT((ROW()-2)/20)+2))</f>
        <v/>
      </c>
      <c r="M11438" s="0" t="str">
        <f aca="false">IF($A11438="","","Compra no cartão")</f>
        <v/>
      </c>
    </row>
    <row r="11439" customFormat="false" ht="13.5" hidden="false" customHeight="false" outlineLevel="0" collapsed="false">
      <c r="A114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39" s="0" t="str">
        <f aca="false">IF($A11439="","",INDEX(CARTAO_COMPRAS!$C:$C,INT((ROW()-2)/20)+2))</f>
        <v/>
      </c>
      <c r="C11439" s="0" t="str">
        <f aca="false">IF($A11439="","",INDEX(CARTAO_COMPRAS!$D:$D,INT((ROW()-2)/20)+2))</f>
        <v/>
      </c>
      <c r="D11439" s="0" t="str">
        <f aca="false">IF($A11439="","",INDEX(CARTAO_COMPRAS!$E:$E,INT((ROW()-2)/20)+2))</f>
        <v/>
      </c>
      <c r="E11439" s="0" t="str">
        <f aca="false">IF($A11439="","",INDEX(CARTAO_COMPRAS!$H:$H,INT((ROW()-2)/20)+2)+MOD(ROW()-2,20))</f>
        <v/>
      </c>
      <c r="F11439" s="0" t="str">
        <f aca="false">IF($A11439="","",INDEX(CARTAO_COMPRAS!$G:$G,INT((ROW()-2)/20)+2))</f>
        <v/>
      </c>
      <c r="G11439" s="5" t="str">
        <f aca="false">IF($A11439="","",INDEX(CARTAO_COMPRAS!$I:$I,INT((ROW()-2)/20)+2))</f>
        <v/>
      </c>
      <c r="H11439" s="4" t="str">
        <f aca="false">IF($A11439="","",EDATE(INDEX(CARTAO_COMPRAS!$J:$J,INT((ROW()-2)/20)+2),MOD(ROW()-2,20)))</f>
        <v/>
      </c>
      <c r="I11439" s="4" t="str">
        <f aca="false">IF($H11439="","",$H11439-WEEKDAY($H11439,2)+1)</f>
        <v/>
      </c>
      <c r="J11439" s="4" t="str">
        <f aca="false">IF($I11439="","",$I11439+6)</f>
        <v/>
      </c>
      <c r="K11439" s="6" t="str">
        <f aca="false">IF($H11439="","",DATE(YEAR($H11439),MONTH($H11439),1))</f>
        <v/>
      </c>
      <c r="L11439" s="0" t="str">
        <f aca="false">IF($A11439="","",INDEX(CARTAO_COMPRAS!$K:$K,INT((ROW()-2)/20)+2))</f>
        <v/>
      </c>
      <c r="M11439" s="0" t="str">
        <f aca="false">IF($A11439="","","Compra no cartão")</f>
        <v/>
      </c>
    </row>
    <row r="11440" customFormat="false" ht="13.5" hidden="false" customHeight="false" outlineLevel="0" collapsed="false">
      <c r="A114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0" s="0" t="str">
        <f aca="false">IF($A11440="","",INDEX(CARTAO_COMPRAS!$C:$C,INT((ROW()-2)/20)+2))</f>
        <v/>
      </c>
      <c r="C11440" s="0" t="str">
        <f aca="false">IF($A11440="","",INDEX(CARTAO_COMPRAS!$D:$D,INT((ROW()-2)/20)+2))</f>
        <v/>
      </c>
      <c r="D11440" s="0" t="str">
        <f aca="false">IF($A11440="","",INDEX(CARTAO_COMPRAS!$E:$E,INT((ROW()-2)/20)+2))</f>
        <v/>
      </c>
      <c r="E11440" s="0" t="str">
        <f aca="false">IF($A11440="","",INDEX(CARTAO_COMPRAS!$H:$H,INT((ROW()-2)/20)+2)+MOD(ROW()-2,20))</f>
        <v/>
      </c>
      <c r="F11440" s="0" t="str">
        <f aca="false">IF($A11440="","",INDEX(CARTAO_COMPRAS!$G:$G,INT((ROW()-2)/20)+2))</f>
        <v/>
      </c>
      <c r="G11440" s="5" t="str">
        <f aca="false">IF($A11440="","",INDEX(CARTAO_COMPRAS!$I:$I,INT((ROW()-2)/20)+2))</f>
        <v/>
      </c>
      <c r="H11440" s="4" t="str">
        <f aca="false">IF($A11440="","",EDATE(INDEX(CARTAO_COMPRAS!$J:$J,INT((ROW()-2)/20)+2),MOD(ROW()-2,20)))</f>
        <v/>
      </c>
      <c r="I11440" s="4" t="str">
        <f aca="false">IF($H11440="","",$H11440-WEEKDAY($H11440,2)+1)</f>
        <v/>
      </c>
      <c r="J11440" s="4" t="str">
        <f aca="false">IF($I11440="","",$I11440+6)</f>
        <v/>
      </c>
      <c r="K11440" s="6" t="str">
        <f aca="false">IF($H11440="","",DATE(YEAR($H11440),MONTH($H11440),1))</f>
        <v/>
      </c>
      <c r="L11440" s="0" t="str">
        <f aca="false">IF($A11440="","",INDEX(CARTAO_COMPRAS!$K:$K,INT((ROW()-2)/20)+2))</f>
        <v/>
      </c>
      <c r="M11440" s="0" t="str">
        <f aca="false">IF($A11440="","","Compra no cartão")</f>
        <v/>
      </c>
    </row>
    <row r="11441" customFormat="false" ht="13.5" hidden="false" customHeight="false" outlineLevel="0" collapsed="false">
      <c r="A114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1" s="0" t="str">
        <f aca="false">IF($A11441="","",INDEX(CARTAO_COMPRAS!$C:$C,INT((ROW()-2)/20)+2))</f>
        <v/>
      </c>
      <c r="C11441" s="0" t="str">
        <f aca="false">IF($A11441="","",INDEX(CARTAO_COMPRAS!$D:$D,INT((ROW()-2)/20)+2))</f>
        <v/>
      </c>
      <c r="D11441" s="0" t="str">
        <f aca="false">IF($A11441="","",INDEX(CARTAO_COMPRAS!$E:$E,INT((ROW()-2)/20)+2))</f>
        <v/>
      </c>
      <c r="E11441" s="0" t="str">
        <f aca="false">IF($A11441="","",INDEX(CARTAO_COMPRAS!$H:$H,INT((ROW()-2)/20)+2)+MOD(ROW()-2,20))</f>
        <v/>
      </c>
      <c r="F11441" s="0" t="str">
        <f aca="false">IF($A11441="","",INDEX(CARTAO_COMPRAS!$G:$G,INT((ROW()-2)/20)+2))</f>
        <v/>
      </c>
      <c r="G11441" s="5" t="str">
        <f aca="false">IF($A11441="","",INDEX(CARTAO_COMPRAS!$I:$I,INT((ROW()-2)/20)+2))</f>
        <v/>
      </c>
      <c r="H11441" s="4" t="str">
        <f aca="false">IF($A11441="","",EDATE(INDEX(CARTAO_COMPRAS!$J:$J,INT((ROW()-2)/20)+2),MOD(ROW()-2,20)))</f>
        <v/>
      </c>
      <c r="I11441" s="4" t="str">
        <f aca="false">IF($H11441="","",$H11441-WEEKDAY($H11441,2)+1)</f>
        <v/>
      </c>
      <c r="J11441" s="4" t="str">
        <f aca="false">IF($I11441="","",$I11441+6)</f>
        <v/>
      </c>
      <c r="K11441" s="6" t="str">
        <f aca="false">IF($H11441="","",DATE(YEAR($H11441),MONTH($H11441),1))</f>
        <v/>
      </c>
      <c r="L11441" s="0" t="str">
        <f aca="false">IF($A11441="","",INDEX(CARTAO_COMPRAS!$K:$K,INT((ROW()-2)/20)+2))</f>
        <v/>
      </c>
      <c r="M11441" s="0" t="str">
        <f aca="false">IF($A11441="","","Compra no cartão")</f>
        <v/>
      </c>
    </row>
    <row r="11442" customFormat="false" ht="13.5" hidden="false" customHeight="false" outlineLevel="0" collapsed="false">
      <c r="A114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2" s="0" t="str">
        <f aca="false">IF($A11442="","",INDEX(CARTAO_COMPRAS!$C:$C,INT((ROW()-2)/20)+2))</f>
        <v/>
      </c>
      <c r="C11442" s="0" t="str">
        <f aca="false">IF($A11442="","",INDEX(CARTAO_COMPRAS!$D:$D,INT((ROW()-2)/20)+2))</f>
        <v/>
      </c>
      <c r="D11442" s="0" t="str">
        <f aca="false">IF($A11442="","",INDEX(CARTAO_COMPRAS!$E:$E,INT((ROW()-2)/20)+2))</f>
        <v/>
      </c>
      <c r="E11442" s="0" t="str">
        <f aca="false">IF($A11442="","",INDEX(CARTAO_COMPRAS!$H:$H,INT((ROW()-2)/20)+2)+MOD(ROW()-2,20))</f>
        <v/>
      </c>
      <c r="F11442" s="0" t="str">
        <f aca="false">IF($A11442="","",INDEX(CARTAO_COMPRAS!$G:$G,INT((ROW()-2)/20)+2))</f>
        <v/>
      </c>
      <c r="G11442" s="5" t="str">
        <f aca="false">IF($A11442="","",INDEX(CARTAO_COMPRAS!$I:$I,INT((ROW()-2)/20)+2))</f>
        <v/>
      </c>
      <c r="H11442" s="4" t="str">
        <f aca="false">IF($A11442="","",EDATE(INDEX(CARTAO_COMPRAS!$J:$J,INT((ROW()-2)/20)+2),MOD(ROW()-2,20)))</f>
        <v/>
      </c>
      <c r="I11442" s="4" t="str">
        <f aca="false">IF($H11442="","",$H11442-WEEKDAY($H11442,2)+1)</f>
        <v/>
      </c>
      <c r="J11442" s="4" t="str">
        <f aca="false">IF($I11442="","",$I11442+6)</f>
        <v/>
      </c>
      <c r="K11442" s="6" t="str">
        <f aca="false">IF($H11442="","",DATE(YEAR($H11442),MONTH($H11442),1))</f>
        <v/>
      </c>
      <c r="L11442" s="0" t="str">
        <f aca="false">IF($A11442="","",INDEX(CARTAO_COMPRAS!$K:$K,INT((ROW()-2)/20)+2))</f>
        <v/>
      </c>
      <c r="M11442" s="0" t="str">
        <f aca="false">IF($A11442="","","Compra no cartão")</f>
        <v/>
      </c>
    </row>
    <row r="11443" customFormat="false" ht="13.5" hidden="false" customHeight="false" outlineLevel="0" collapsed="false">
      <c r="A114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3" s="0" t="str">
        <f aca="false">IF($A11443="","",INDEX(CARTAO_COMPRAS!$C:$C,INT((ROW()-2)/20)+2))</f>
        <v/>
      </c>
      <c r="C11443" s="0" t="str">
        <f aca="false">IF($A11443="","",INDEX(CARTAO_COMPRAS!$D:$D,INT((ROW()-2)/20)+2))</f>
        <v/>
      </c>
      <c r="D11443" s="0" t="str">
        <f aca="false">IF($A11443="","",INDEX(CARTAO_COMPRAS!$E:$E,INT((ROW()-2)/20)+2))</f>
        <v/>
      </c>
      <c r="E11443" s="0" t="str">
        <f aca="false">IF($A11443="","",INDEX(CARTAO_COMPRAS!$H:$H,INT((ROW()-2)/20)+2)+MOD(ROW()-2,20))</f>
        <v/>
      </c>
      <c r="F11443" s="0" t="str">
        <f aca="false">IF($A11443="","",INDEX(CARTAO_COMPRAS!$G:$G,INT((ROW()-2)/20)+2))</f>
        <v/>
      </c>
      <c r="G11443" s="5" t="str">
        <f aca="false">IF($A11443="","",INDEX(CARTAO_COMPRAS!$I:$I,INT((ROW()-2)/20)+2))</f>
        <v/>
      </c>
      <c r="H11443" s="4" t="str">
        <f aca="false">IF($A11443="","",EDATE(INDEX(CARTAO_COMPRAS!$J:$J,INT((ROW()-2)/20)+2),MOD(ROW()-2,20)))</f>
        <v/>
      </c>
      <c r="I11443" s="4" t="str">
        <f aca="false">IF($H11443="","",$H11443-WEEKDAY($H11443,2)+1)</f>
        <v/>
      </c>
      <c r="J11443" s="4" t="str">
        <f aca="false">IF($I11443="","",$I11443+6)</f>
        <v/>
      </c>
      <c r="K11443" s="6" t="str">
        <f aca="false">IF($H11443="","",DATE(YEAR($H11443),MONTH($H11443),1))</f>
        <v/>
      </c>
      <c r="L11443" s="0" t="str">
        <f aca="false">IF($A11443="","",INDEX(CARTAO_COMPRAS!$K:$K,INT((ROW()-2)/20)+2))</f>
        <v/>
      </c>
      <c r="M11443" s="0" t="str">
        <f aca="false">IF($A11443="","","Compra no cartão")</f>
        <v/>
      </c>
    </row>
    <row r="11444" customFormat="false" ht="13.5" hidden="false" customHeight="false" outlineLevel="0" collapsed="false">
      <c r="A114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4" s="0" t="str">
        <f aca="false">IF($A11444="","",INDEX(CARTAO_COMPRAS!$C:$C,INT((ROW()-2)/20)+2))</f>
        <v/>
      </c>
      <c r="C11444" s="0" t="str">
        <f aca="false">IF($A11444="","",INDEX(CARTAO_COMPRAS!$D:$D,INT((ROW()-2)/20)+2))</f>
        <v/>
      </c>
      <c r="D11444" s="0" t="str">
        <f aca="false">IF($A11444="","",INDEX(CARTAO_COMPRAS!$E:$E,INT((ROW()-2)/20)+2))</f>
        <v/>
      </c>
      <c r="E11444" s="0" t="str">
        <f aca="false">IF($A11444="","",INDEX(CARTAO_COMPRAS!$H:$H,INT((ROW()-2)/20)+2)+MOD(ROW()-2,20))</f>
        <v/>
      </c>
      <c r="F11444" s="0" t="str">
        <f aca="false">IF($A11444="","",INDEX(CARTAO_COMPRAS!$G:$G,INT((ROW()-2)/20)+2))</f>
        <v/>
      </c>
      <c r="G11444" s="5" t="str">
        <f aca="false">IF($A11444="","",INDEX(CARTAO_COMPRAS!$I:$I,INT((ROW()-2)/20)+2))</f>
        <v/>
      </c>
      <c r="H11444" s="4" t="str">
        <f aca="false">IF($A11444="","",EDATE(INDEX(CARTAO_COMPRAS!$J:$J,INT((ROW()-2)/20)+2),MOD(ROW()-2,20)))</f>
        <v/>
      </c>
      <c r="I11444" s="4" t="str">
        <f aca="false">IF($H11444="","",$H11444-WEEKDAY($H11444,2)+1)</f>
        <v/>
      </c>
      <c r="J11444" s="4" t="str">
        <f aca="false">IF($I11444="","",$I11444+6)</f>
        <v/>
      </c>
      <c r="K11444" s="6" t="str">
        <f aca="false">IF($H11444="","",DATE(YEAR($H11444),MONTH($H11444),1))</f>
        <v/>
      </c>
      <c r="L11444" s="0" t="str">
        <f aca="false">IF($A11444="","",INDEX(CARTAO_COMPRAS!$K:$K,INT((ROW()-2)/20)+2))</f>
        <v/>
      </c>
      <c r="M11444" s="0" t="str">
        <f aca="false">IF($A11444="","","Compra no cartão")</f>
        <v/>
      </c>
    </row>
    <row r="11445" customFormat="false" ht="13.5" hidden="false" customHeight="false" outlineLevel="0" collapsed="false">
      <c r="A114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5" s="0" t="str">
        <f aca="false">IF($A11445="","",INDEX(CARTAO_COMPRAS!$C:$C,INT((ROW()-2)/20)+2))</f>
        <v/>
      </c>
      <c r="C11445" s="0" t="str">
        <f aca="false">IF($A11445="","",INDEX(CARTAO_COMPRAS!$D:$D,INT((ROW()-2)/20)+2))</f>
        <v/>
      </c>
      <c r="D11445" s="0" t="str">
        <f aca="false">IF($A11445="","",INDEX(CARTAO_COMPRAS!$E:$E,INT((ROW()-2)/20)+2))</f>
        <v/>
      </c>
      <c r="E11445" s="0" t="str">
        <f aca="false">IF($A11445="","",INDEX(CARTAO_COMPRAS!$H:$H,INT((ROW()-2)/20)+2)+MOD(ROW()-2,20))</f>
        <v/>
      </c>
      <c r="F11445" s="0" t="str">
        <f aca="false">IF($A11445="","",INDEX(CARTAO_COMPRAS!$G:$G,INT((ROW()-2)/20)+2))</f>
        <v/>
      </c>
      <c r="G11445" s="5" t="str">
        <f aca="false">IF($A11445="","",INDEX(CARTAO_COMPRAS!$I:$I,INT((ROW()-2)/20)+2))</f>
        <v/>
      </c>
      <c r="H11445" s="4" t="str">
        <f aca="false">IF($A11445="","",EDATE(INDEX(CARTAO_COMPRAS!$J:$J,INT((ROW()-2)/20)+2),MOD(ROW()-2,20)))</f>
        <v/>
      </c>
      <c r="I11445" s="4" t="str">
        <f aca="false">IF($H11445="","",$H11445-WEEKDAY($H11445,2)+1)</f>
        <v/>
      </c>
      <c r="J11445" s="4" t="str">
        <f aca="false">IF($I11445="","",$I11445+6)</f>
        <v/>
      </c>
      <c r="K11445" s="6" t="str">
        <f aca="false">IF($H11445="","",DATE(YEAR($H11445),MONTH($H11445),1))</f>
        <v/>
      </c>
      <c r="L11445" s="0" t="str">
        <f aca="false">IF($A11445="","",INDEX(CARTAO_COMPRAS!$K:$K,INT((ROW()-2)/20)+2))</f>
        <v/>
      </c>
      <c r="M11445" s="0" t="str">
        <f aca="false">IF($A11445="","","Compra no cartão")</f>
        <v/>
      </c>
    </row>
    <row r="11446" customFormat="false" ht="13.5" hidden="false" customHeight="false" outlineLevel="0" collapsed="false">
      <c r="A114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6" s="0" t="str">
        <f aca="false">IF($A11446="","",INDEX(CARTAO_COMPRAS!$C:$C,INT((ROW()-2)/20)+2))</f>
        <v/>
      </c>
      <c r="C11446" s="0" t="str">
        <f aca="false">IF($A11446="","",INDEX(CARTAO_COMPRAS!$D:$D,INT((ROW()-2)/20)+2))</f>
        <v/>
      </c>
      <c r="D11446" s="0" t="str">
        <f aca="false">IF($A11446="","",INDEX(CARTAO_COMPRAS!$E:$E,INT((ROW()-2)/20)+2))</f>
        <v/>
      </c>
      <c r="E11446" s="0" t="str">
        <f aca="false">IF($A11446="","",INDEX(CARTAO_COMPRAS!$H:$H,INT((ROW()-2)/20)+2)+MOD(ROW()-2,20))</f>
        <v/>
      </c>
      <c r="F11446" s="0" t="str">
        <f aca="false">IF($A11446="","",INDEX(CARTAO_COMPRAS!$G:$G,INT((ROW()-2)/20)+2))</f>
        <v/>
      </c>
      <c r="G11446" s="5" t="str">
        <f aca="false">IF($A11446="","",INDEX(CARTAO_COMPRAS!$I:$I,INT((ROW()-2)/20)+2))</f>
        <v/>
      </c>
      <c r="H11446" s="4" t="str">
        <f aca="false">IF($A11446="","",EDATE(INDEX(CARTAO_COMPRAS!$J:$J,INT((ROW()-2)/20)+2),MOD(ROW()-2,20)))</f>
        <v/>
      </c>
      <c r="I11446" s="4" t="str">
        <f aca="false">IF($H11446="","",$H11446-WEEKDAY($H11446,2)+1)</f>
        <v/>
      </c>
      <c r="J11446" s="4" t="str">
        <f aca="false">IF($I11446="","",$I11446+6)</f>
        <v/>
      </c>
      <c r="K11446" s="6" t="str">
        <f aca="false">IF($H11446="","",DATE(YEAR($H11446),MONTH($H11446),1))</f>
        <v/>
      </c>
      <c r="L11446" s="0" t="str">
        <f aca="false">IF($A11446="","",INDEX(CARTAO_COMPRAS!$K:$K,INT((ROW()-2)/20)+2))</f>
        <v/>
      </c>
      <c r="M11446" s="0" t="str">
        <f aca="false">IF($A11446="","","Compra no cartão")</f>
        <v/>
      </c>
    </row>
    <row r="11447" customFormat="false" ht="13.5" hidden="false" customHeight="false" outlineLevel="0" collapsed="false">
      <c r="A114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7" s="0" t="str">
        <f aca="false">IF($A11447="","",INDEX(CARTAO_COMPRAS!$C:$C,INT((ROW()-2)/20)+2))</f>
        <v/>
      </c>
      <c r="C11447" s="0" t="str">
        <f aca="false">IF($A11447="","",INDEX(CARTAO_COMPRAS!$D:$D,INT((ROW()-2)/20)+2))</f>
        <v/>
      </c>
      <c r="D11447" s="0" t="str">
        <f aca="false">IF($A11447="","",INDEX(CARTAO_COMPRAS!$E:$E,INT((ROW()-2)/20)+2))</f>
        <v/>
      </c>
      <c r="E11447" s="0" t="str">
        <f aca="false">IF($A11447="","",INDEX(CARTAO_COMPRAS!$H:$H,INT((ROW()-2)/20)+2)+MOD(ROW()-2,20))</f>
        <v/>
      </c>
      <c r="F11447" s="0" t="str">
        <f aca="false">IF($A11447="","",INDEX(CARTAO_COMPRAS!$G:$G,INT((ROW()-2)/20)+2))</f>
        <v/>
      </c>
      <c r="G11447" s="5" t="str">
        <f aca="false">IF($A11447="","",INDEX(CARTAO_COMPRAS!$I:$I,INT((ROW()-2)/20)+2))</f>
        <v/>
      </c>
      <c r="H11447" s="4" t="str">
        <f aca="false">IF($A11447="","",EDATE(INDEX(CARTAO_COMPRAS!$J:$J,INT((ROW()-2)/20)+2),MOD(ROW()-2,20)))</f>
        <v/>
      </c>
      <c r="I11447" s="4" t="str">
        <f aca="false">IF($H11447="","",$H11447-WEEKDAY($H11447,2)+1)</f>
        <v/>
      </c>
      <c r="J11447" s="4" t="str">
        <f aca="false">IF($I11447="","",$I11447+6)</f>
        <v/>
      </c>
      <c r="K11447" s="6" t="str">
        <f aca="false">IF($H11447="","",DATE(YEAR($H11447),MONTH($H11447),1))</f>
        <v/>
      </c>
      <c r="L11447" s="0" t="str">
        <f aca="false">IF($A11447="","",INDEX(CARTAO_COMPRAS!$K:$K,INT((ROW()-2)/20)+2))</f>
        <v/>
      </c>
      <c r="M11447" s="0" t="str">
        <f aca="false">IF($A11447="","","Compra no cartão")</f>
        <v/>
      </c>
    </row>
    <row r="11448" customFormat="false" ht="13.5" hidden="false" customHeight="false" outlineLevel="0" collapsed="false">
      <c r="A114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8" s="0" t="str">
        <f aca="false">IF($A11448="","",INDEX(CARTAO_COMPRAS!$C:$C,INT((ROW()-2)/20)+2))</f>
        <v/>
      </c>
      <c r="C11448" s="0" t="str">
        <f aca="false">IF($A11448="","",INDEX(CARTAO_COMPRAS!$D:$D,INT((ROW()-2)/20)+2))</f>
        <v/>
      </c>
      <c r="D11448" s="0" t="str">
        <f aca="false">IF($A11448="","",INDEX(CARTAO_COMPRAS!$E:$E,INT((ROW()-2)/20)+2))</f>
        <v/>
      </c>
      <c r="E11448" s="0" t="str">
        <f aca="false">IF($A11448="","",INDEX(CARTAO_COMPRAS!$H:$H,INT((ROW()-2)/20)+2)+MOD(ROW()-2,20))</f>
        <v/>
      </c>
      <c r="F11448" s="0" t="str">
        <f aca="false">IF($A11448="","",INDEX(CARTAO_COMPRAS!$G:$G,INT((ROW()-2)/20)+2))</f>
        <v/>
      </c>
      <c r="G11448" s="5" t="str">
        <f aca="false">IF($A11448="","",INDEX(CARTAO_COMPRAS!$I:$I,INT((ROW()-2)/20)+2))</f>
        <v/>
      </c>
      <c r="H11448" s="4" t="str">
        <f aca="false">IF($A11448="","",EDATE(INDEX(CARTAO_COMPRAS!$J:$J,INT((ROW()-2)/20)+2),MOD(ROW()-2,20)))</f>
        <v/>
      </c>
      <c r="I11448" s="4" t="str">
        <f aca="false">IF($H11448="","",$H11448-WEEKDAY($H11448,2)+1)</f>
        <v/>
      </c>
      <c r="J11448" s="4" t="str">
        <f aca="false">IF($I11448="","",$I11448+6)</f>
        <v/>
      </c>
      <c r="K11448" s="6" t="str">
        <f aca="false">IF($H11448="","",DATE(YEAR($H11448),MONTH($H11448),1))</f>
        <v/>
      </c>
      <c r="L11448" s="0" t="str">
        <f aca="false">IF($A11448="","",INDEX(CARTAO_COMPRAS!$K:$K,INT((ROW()-2)/20)+2))</f>
        <v/>
      </c>
      <c r="M11448" s="0" t="str">
        <f aca="false">IF($A11448="","","Compra no cartão")</f>
        <v/>
      </c>
    </row>
    <row r="11449" customFormat="false" ht="13.5" hidden="false" customHeight="false" outlineLevel="0" collapsed="false">
      <c r="A114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49" s="0" t="str">
        <f aca="false">IF($A11449="","",INDEX(CARTAO_COMPRAS!$C:$C,INT((ROW()-2)/20)+2))</f>
        <v/>
      </c>
      <c r="C11449" s="0" t="str">
        <f aca="false">IF($A11449="","",INDEX(CARTAO_COMPRAS!$D:$D,INT((ROW()-2)/20)+2))</f>
        <v/>
      </c>
      <c r="D11449" s="0" t="str">
        <f aca="false">IF($A11449="","",INDEX(CARTAO_COMPRAS!$E:$E,INT((ROW()-2)/20)+2))</f>
        <v/>
      </c>
      <c r="E11449" s="0" t="str">
        <f aca="false">IF($A11449="","",INDEX(CARTAO_COMPRAS!$H:$H,INT((ROW()-2)/20)+2)+MOD(ROW()-2,20))</f>
        <v/>
      </c>
      <c r="F11449" s="0" t="str">
        <f aca="false">IF($A11449="","",INDEX(CARTAO_COMPRAS!$G:$G,INT((ROW()-2)/20)+2))</f>
        <v/>
      </c>
      <c r="G11449" s="5" t="str">
        <f aca="false">IF($A11449="","",INDEX(CARTAO_COMPRAS!$I:$I,INT((ROW()-2)/20)+2))</f>
        <v/>
      </c>
      <c r="H11449" s="4" t="str">
        <f aca="false">IF($A11449="","",EDATE(INDEX(CARTAO_COMPRAS!$J:$J,INT((ROW()-2)/20)+2),MOD(ROW()-2,20)))</f>
        <v/>
      </c>
      <c r="I11449" s="4" t="str">
        <f aca="false">IF($H11449="","",$H11449-WEEKDAY($H11449,2)+1)</f>
        <v/>
      </c>
      <c r="J11449" s="4" t="str">
        <f aca="false">IF($I11449="","",$I11449+6)</f>
        <v/>
      </c>
      <c r="K11449" s="6" t="str">
        <f aca="false">IF($H11449="","",DATE(YEAR($H11449),MONTH($H11449),1))</f>
        <v/>
      </c>
      <c r="L11449" s="0" t="str">
        <f aca="false">IF($A11449="","",INDEX(CARTAO_COMPRAS!$K:$K,INT((ROW()-2)/20)+2))</f>
        <v/>
      </c>
      <c r="M11449" s="0" t="str">
        <f aca="false">IF($A11449="","","Compra no cartão")</f>
        <v/>
      </c>
    </row>
    <row r="11450" customFormat="false" ht="13.5" hidden="false" customHeight="false" outlineLevel="0" collapsed="false">
      <c r="A114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0" s="0" t="str">
        <f aca="false">IF($A11450="","",INDEX(CARTAO_COMPRAS!$C:$C,INT((ROW()-2)/20)+2))</f>
        <v/>
      </c>
      <c r="C11450" s="0" t="str">
        <f aca="false">IF($A11450="","",INDEX(CARTAO_COMPRAS!$D:$D,INT((ROW()-2)/20)+2))</f>
        <v/>
      </c>
      <c r="D11450" s="0" t="str">
        <f aca="false">IF($A11450="","",INDEX(CARTAO_COMPRAS!$E:$E,INT((ROW()-2)/20)+2))</f>
        <v/>
      </c>
      <c r="E11450" s="0" t="str">
        <f aca="false">IF($A11450="","",INDEX(CARTAO_COMPRAS!$H:$H,INT((ROW()-2)/20)+2)+MOD(ROW()-2,20))</f>
        <v/>
      </c>
      <c r="F11450" s="0" t="str">
        <f aca="false">IF($A11450="","",INDEX(CARTAO_COMPRAS!$G:$G,INT((ROW()-2)/20)+2))</f>
        <v/>
      </c>
      <c r="G11450" s="5" t="str">
        <f aca="false">IF($A11450="","",INDEX(CARTAO_COMPRAS!$I:$I,INT((ROW()-2)/20)+2))</f>
        <v/>
      </c>
      <c r="H11450" s="4" t="str">
        <f aca="false">IF($A11450="","",EDATE(INDEX(CARTAO_COMPRAS!$J:$J,INT((ROW()-2)/20)+2),MOD(ROW()-2,20)))</f>
        <v/>
      </c>
      <c r="I11450" s="4" t="str">
        <f aca="false">IF($H11450="","",$H11450-WEEKDAY($H11450,2)+1)</f>
        <v/>
      </c>
      <c r="J11450" s="4" t="str">
        <f aca="false">IF($I11450="","",$I11450+6)</f>
        <v/>
      </c>
      <c r="K11450" s="6" t="str">
        <f aca="false">IF($H11450="","",DATE(YEAR($H11450),MONTH($H11450),1))</f>
        <v/>
      </c>
      <c r="L11450" s="0" t="str">
        <f aca="false">IF($A11450="","",INDEX(CARTAO_COMPRAS!$K:$K,INT((ROW()-2)/20)+2))</f>
        <v/>
      </c>
      <c r="M11450" s="0" t="str">
        <f aca="false">IF($A11450="","","Compra no cartão")</f>
        <v/>
      </c>
    </row>
    <row r="11451" customFormat="false" ht="13.5" hidden="false" customHeight="false" outlineLevel="0" collapsed="false">
      <c r="A114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1" s="0" t="str">
        <f aca="false">IF($A11451="","",INDEX(CARTAO_COMPRAS!$C:$C,INT((ROW()-2)/20)+2))</f>
        <v/>
      </c>
      <c r="C11451" s="0" t="str">
        <f aca="false">IF($A11451="","",INDEX(CARTAO_COMPRAS!$D:$D,INT((ROW()-2)/20)+2))</f>
        <v/>
      </c>
      <c r="D11451" s="0" t="str">
        <f aca="false">IF($A11451="","",INDEX(CARTAO_COMPRAS!$E:$E,INT((ROW()-2)/20)+2))</f>
        <v/>
      </c>
      <c r="E11451" s="0" t="str">
        <f aca="false">IF($A11451="","",INDEX(CARTAO_COMPRAS!$H:$H,INT((ROW()-2)/20)+2)+MOD(ROW()-2,20))</f>
        <v/>
      </c>
      <c r="F11451" s="0" t="str">
        <f aca="false">IF($A11451="","",INDEX(CARTAO_COMPRAS!$G:$G,INT((ROW()-2)/20)+2))</f>
        <v/>
      </c>
      <c r="G11451" s="5" t="str">
        <f aca="false">IF($A11451="","",INDEX(CARTAO_COMPRAS!$I:$I,INT((ROW()-2)/20)+2))</f>
        <v/>
      </c>
      <c r="H11451" s="4" t="str">
        <f aca="false">IF($A11451="","",EDATE(INDEX(CARTAO_COMPRAS!$J:$J,INT((ROW()-2)/20)+2),MOD(ROW()-2,20)))</f>
        <v/>
      </c>
      <c r="I11451" s="4" t="str">
        <f aca="false">IF($H11451="","",$H11451-WEEKDAY($H11451,2)+1)</f>
        <v/>
      </c>
      <c r="J11451" s="4" t="str">
        <f aca="false">IF($I11451="","",$I11451+6)</f>
        <v/>
      </c>
      <c r="K11451" s="6" t="str">
        <f aca="false">IF($H11451="","",DATE(YEAR($H11451),MONTH($H11451),1))</f>
        <v/>
      </c>
      <c r="L11451" s="0" t="str">
        <f aca="false">IF($A11451="","",INDEX(CARTAO_COMPRAS!$K:$K,INT((ROW()-2)/20)+2))</f>
        <v/>
      </c>
      <c r="M11451" s="0" t="str">
        <f aca="false">IF($A11451="","","Compra no cartão")</f>
        <v/>
      </c>
    </row>
    <row r="11452" customFormat="false" ht="13.5" hidden="false" customHeight="false" outlineLevel="0" collapsed="false">
      <c r="A114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2" s="0" t="str">
        <f aca="false">IF($A11452="","",INDEX(CARTAO_COMPRAS!$C:$C,INT((ROW()-2)/20)+2))</f>
        <v/>
      </c>
      <c r="C11452" s="0" t="str">
        <f aca="false">IF($A11452="","",INDEX(CARTAO_COMPRAS!$D:$D,INT((ROW()-2)/20)+2))</f>
        <v/>
      </c>
      <c r="D11452" s="0" t="str">
        <f aca="false">IF($A11452="","",INDEX(CARTAO_COMPRAS!$E:$E,INT((ROW()-2)/20)+2))</f>
        <v/>
      </c>
      <c r="E11452" s="0" t="str">
        <f aca="false">IF($A11452="","",INDEX(CARTAO_COMPRAS!$H:$H,INT((ROW()-2)/20)+2)+MOD(ROW()-2,20))</f>
        <v/>
      </c>
      <c r="F11452" s="0" t="str">
        <f aca="false">IF($A11452="","",INDEX(CARTAO_COMPRAS!$G:$G,INT((ROW()-2)/20)+2))</f>
        <v/>
      </c>
      <c r="G11452" s="5" t="str">
        <f aca="false">IF($A11452="","",INDEX(CARTAO_COMPRAS!$I:$I,INT((ROW()-2)/20)+2))</f>
        <v/>
      </c>
      <c r="H11452" s="4" t="str">
        <f aca="false">IF($A11452="","",EDATE(INDEX(CARTAO_COMPRAS!$J:$J,INT((ROW()-2)/20)+2),MOD(ROW()-2,20)))</f>
        <v/>
      </c>
      <c r="I11452" s="4" t="str">
        <f aca="false">IF($H11452="","",$H11452-WEEKDAY($H11452,2)+1)</f>
        <v/>
      </c>
      <c r="J11452" s="4" t="str">
        <f aca="false">IF($I11452="","",$I11452+6)</f>
        <v/>
      </c>
      <c r="K11452" s="6" t="str">
        <f aca="false">IF($H11452="","",DATE(YEAR($H11452),MONTH($H11452),1))</f>
        <v/>
      </c>
      <c r="L11452" s="0" t="str">
        <f aca="false">IF($A11452="","",INDEX(CARTAO_COMPRAS!$K:$K,INT((ROW()-2)/20)+2))</f>
        <v/>
      </c>
      <c r="M11452" s="0" t="str">
        <f aca="false">IF($A11452="","","Compra no cartão")</f>
        <v/>
      </c>
    </row>
    <row r="11453" customFormat="false" ht="13.5" hidden="false" customHeight="false" outlineLevel="0" collapsed="false">
      <c r="A114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3" s="0" t="str">
        <f aca="false">IF($A11453="","",INDEX(CARTAO_COMPRAS!$C:$C,INT((ROW()-2)/20)+2))</f>
        <v/>
      </c>
      <c r="C11453" s="0" t="str">
        <f aca="false">IF($A11453="","",INDEX(CARTAO_COMPRAS!$D:$D,INT((ROW()-2)/20)+2))</f>
        <v/>
      </c>
      <c r="D11453" s="0" t="str">
        <f aca="false">IF($A11453="","",INDEX(CARTAO_COMPRAS!$E:$E,INT((ROW()-2)/20)+2))</f>
        <v/>
      </c>
      <c r="E11453" s="0" t="str">
        <f aca="false">IF($A11453="","",INDEX(CARTAO_COMPRAS!$H:$H,INT((ROW()-2)/20)+2)+MOD(ROW()-2,20))</f>
        <v/>
      </c>
      <c r="F11453" s="0" t="str">
        <f aca="false">IF($A11453="","",INDEX(CARTAO_COMPRAS!$G:$G,INT((ROW()-2)/20)+2))</f>
        <v/>
      </c>
      <c r="G11453" s="5" t="str">
        <f aca="false">IF($A11453="","",INDEX(CARTAO_COMPRAS!$I:$I,INT((ROW()-2)/20)+2))</f>
        <v/>
      </c>
      <c r="H11453" s="4" t="str">
        <f aca="false">IF($A11453="","",EDATE(INDEX(CARTAO_COMPRAS!$J:$J,INT((ROW()-2)/20)+2),MOD(ROW()-2,20)))</f>
        <v/>
      </c>
      <c r="I11453" s="4" t="str">
        <f aca="false">IF($H11453="","",$H11453-WEEKDAY($H11453,2)+1)</f>
        <v/>
      </c>
      <c r="J11453" s="4" t="str">
        <f aca="false">IF($I11453="","",$I11453+6)</f>
        <v/>
      </c>
      <c r="K11453" s="6" t="str">
        <f aca="false">IF($H11453="","",DATE(YEAR($H11453),MONTH($H11453),1))</f>
        <v/>
      </c>
      <c r="L11453" s="0" t="str">
        <f aca="false">IF($A11453="","",INDEX(CARTAO_COMPRAS!$K:$K,INT((ROW()-2)/20)+2))</f>
        <v/>
      </c>
      <c r="M11453" s="0" t="str">
        <f aca="false">IF($A11453="","","Compra no cartão")</f>
        <v/>
      </c>
    </row>
    <row r="11454" customFormat="false" ht="13.5" hidden="false" customHeight="false" outlineLevel="0" collapsed="false">
      <c r="A114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4" s="0" t="str">
        <f aca="false">IF($A11454="","",INDEX(CARTAO_COMPRAS!$C:$C,INT((ROW()-2)/20)+2))</f>
        <v/>
      </c>
      <c r="C11454" s="0" t="str">
        <f aca="false">IF($A11454="","",INDEX(CARTAO_COMPRAS!$D:$D,INT((ROW()-2)/20)+2))</f>
        <v/>
      </c>
      <c r="D11454" s="0" t="str">
        <f aca="false">IF($A11454="","",INDEX(CARTAO_COMPRAS!$E:$E,INT((ROW()-2)/20)+2))</f>
        <v/>
      </c>
      <c r="E11454" s="0" t="str">
        <f aca="false">IF($A11454="","",INDEX(CARTAO_COMPRAS!$H:$H,INT((ROW()-2)/20)+2)+MOD(ROW()-2,20))</f>
        <v/>
      </c>
      <c r="F11454" s="0" t="str">
        <f aca="false">IF($A11454="","",INDEX(CARTAO_COMPRAS!$G:$G,INT((ROW()-2)/20)+2))</f>
        <v/>
      </c>
      <c r="G11454" s="5" t="str">
        <f aca="false">IF($A11454="","",INDEX(CARTAO_COMPRAS!$I:$I,INT((ROW()-2)/20)+2))</f>
        <v/>
      </c>
      <c r="H11454" s="4" t="str">
        <f aca="false">IF($A11454="","",EDATE(INDEX(CARTAO_COMPRAS!$J:$J,INT((ROW()-2)/20)+2),MOD(ROW()-2,20)))</f>
        <v/>
      </c>
      <c r="I11454" s="4" t="str">
        <f aca="false">IF($H11454="","",$H11454-WEEKDAY($H11454,2)+1)</f>
        <v/>
      </c>
      <c r="J11454" s="4" t="str">
        <f aca="false">IF($I11454="","",$I11454+6)</f>
        <v/>
      </c>
      <c r="K11454" s="6" t="str">
        <f aca="false">IF($H11454="","",DATE(YEAR($H11454),MONTH($H11454),1))</f>
        <v/>
      </c>
      <c r="L11454" s="0" t="str">
        <f aca="false">IF($A11454="","",INDEX(CARTAO_COMPRAS!$K:$K,INT((ROW()-2)/20)+2))</f>
        <v/>
      </c>
      <c r="M11454" s="0" t="str">
        <f aca="false">IF($A11454="","","Compra no cartão")</f>
        <v/>
      </c>
    </row>
    <row r="11455" customFormat="false" ht="13.5" hidden="false" customHeight="false" outlineLevel="0" collapsed="false">
      <c r="A114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5" s="0" t="str">
        <f aca="false">IF($A11455="","",INDEX(CARTAO_COMPRAS!$C:$C,INT((ROW()-2)/20)+2))</f>
        <v/>
      </c>
      <c r="C11455" s="0" t="str">
        <f aca="false">IF($A11455="","",INDEX(CARTAO_COMPRAS!$D:$D,INT((ROW()-2)/20)+2))</f>
        <v/>
      </c>
      <c r="D11455" s="0" t="str">
        <f aca="false">IF($A11455="","",INDEX(CARTAO_COMPRAS!$E:$E,INT((ROW()-2)/20)+2))</f>
        <v/>
      </c>
      <c r="E11455" s="0" t="str">
        <f aca="false">IF($A11455="","",INDEX(CARTAO_COMPRAS!$H:$H,INT((ROW()-2)/20)+2)+MOD(ROW()-2,20))</f>
        <v/>
      </c>
      <c r="F11455" s="0" t="str">
        <f aca="false">IF($A11455="","",INDEX(CARTAO_COMPRAS!$G:$G,INT((ROW()-2)/20)+2))</f>
        <v/>
      </c>
      <c r="G11455" s="5" t="str">
        <f aca="false">IF($A11455="","",INDEX(CARTAO_COMPRAS!$I:$I,INT((ROW()-2)/20)+2))</f>
        <v/>
      </c>
      <c r="H11455" s="4" t="str">
        <f aca="false">IF($A11455="","",EDATE(INDEX(CARTAO_COMPRAS!$J:$J,INT((ROW()-2)/20)+2),MOD(ROW()-2,20)))</f>
        <v/>
      </c>
      <c r="I11455" s="4" t="str">
        <f aca="false">IF($H11455="","",$H11455-WEEKDAY($H11455,2)+1)</f>
        <v/>
      </c>
      <c r="J11455" s="4" t="str">
        <f aca="false">IF($I11455="","",$I11455+6)</f>
        <v/>
      </c>
      <c r="K11455" s="6" t="str">
        <f aca="false">IF($H11455="","",DATE(YEAR($H11455),MONTH($H11455),1))</f>
        <v/>
      </c>
      <c r="L11455" s="0" t="str">
        <f aca="false">IF($A11455="","",INDEX(CARTAO_COMPRAS!$K:$K,INT((ROW()-2)/20)+2))</f>
        <v/>
      </c>
      <c r="M11455" s="0" t="str">
        <f aca="false">IF($A11455="","","Compra no cartão")</f>
        <v/>
      </c>
    </row>
    <row r="11456" customFormat="false" ht="13.5" hidden="false" customHeight="false" outlineLevel="0" collapsed="false">
      <c r="A114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6" s="0" t="str">
        <f aca="false">IF($A11456="","",INDEX(CARTAO_COMPRAS!$C:$C,INT((ROW()-2)/20)+2))</f>
        <v/>
      </c>
      <c r="C11456" s="0" t="str">
        <f aca="false">IF($A11456="","",INDEX(CARTAO_COMPRAS!$D:$D,INT((ROW()-2)/20)+2))</f>
        <v/>
      </c>
      <c r="D11456" s="0" t="str">
        <f aca="false">IF($A11456="","",INDEX(CARTAO_COMPRAS!$E:$E,INT((ROW()-2)/20)+2))</f>
        <v/>
      </c>
      <c r="E11456" s="0" t="str">
        <f aca="false">IF($A11456="","",INDEX(CARTAO_COMPRAS!$H:$H,INT((ROW()-2)/20)+2)+MOD(ROW()-2,20))</f>
        <v/>
      </c>
      <c r="F11456" s="0" t="str">
        <f aca="false">IF($A11456="","",INDEX(CARTAO_COMPRAS!$G:$G,INT((ROW()-2)/20)+2))</f>
        <v/>
      </c>
      <c r="G11456" s="5" t="str">
        <f aca="false">IF($A11456="","",INDEX(CARTAO_COMPRAS!$I:$I,INT((ROW()-2)/20)+2))</f>
        <v/>
      </c>
      <c r="H11456" s="4" t="str">
        <f aca="false">IF($A11456="","",EDATE(INDEX(CARTAO_COMPRAS!$J:$J,INT((ROW()-2)/20)+2),MOD(ROW()-2,20)))</f>
        <v/>
      </c>
      <c r="I11456" s="4" t="str">
        <f aca="false">IF($H11456="","",$H11456-WEEKDAY($H11456,2)+1)</f>
        <v/>
      </c>
      <c r="J11456" s="4" t="str">
        <f aca="false">IF($I11456="","",$I11456+6)</f>
        <v/>
      </c>
      <c r="K11456" s="6" t="str">
        <f aca="false">IF($H11456="","",DATE(YEAR($H11456),MONTH($H11456),1))</f>
        <v/>
      </c>
      <c r="L11456" s="0" t="str">
        <f aca="false">IF($A11456="","",INDEX(CARTAO_COMPRAS!$K:$K,INT((ROW()-2)/20)+2))</f>
        <v/>
      </c>
      <c r="M11456" s="0" t="str">
        <f aca="false">IF($A11456="","","Compra no cartão")</f>
        <v/>
      </c>
    </row>
    <row r="11457" customFormat="false" ht="13.5" hidden="false" customHeight="false" outlineLevel="0" collapsed="false">
      <c r="A114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7" s="0" t="str">
        <f aca="false">IF($A11457="","",INDEX(CARTAO_COMPRAS!$C:$C,INT((ROW()-2)/20)+2))</f>
        <v/>
      </c>
      <c r="C11457" s="0" t="str">
        <f aca="false">IF($A11457="","",INDEX(CARTAO_COMPRAS!$D:$D,INT((ROW()-2)/20)+2))</f>
        <v/>
      </c>
      <c r="D11457" s="0" t="str">
        <f aca="false">IF($A11457="","",INDEX(CARTAO_COMPRAS!$E:$E,INT((ROW()-2)/20)+2))</f>
        <v/>
      </c>
      <c r="E11457" s="0" t="str">
        <f aca="false">IF($A11457="","",INDEX(CARTAO_COMPRAS!$H:$H,INT((ROW()-2)/20)+2)+MOD(ROW()-2,20))</f>
        <v/>
      </c>
      <c r="F11457" s="0" t="str">
        <f aca="false">IF($A11457="","",INDEX(CARTAO_COMPRAS!$G:$G,INT((ROW()-2)/20)+2))</f>
        <v/>
      </c>
      <c r="G11457" s="5" t="str">
        <f aca="false">IF($A11457="","",INDEX(CARTAO_COMPRAS!$I:$I,INT((ROW()-2)/20)+2))</f>
        <v/>
      </c>
      <c r="H11457" s="4" t="str">
        <f aca="false">IF($A11457="","",EDATE(INDEX(CARTAO_COMPRAS!$J:$J,INT((ROW()-2)/20)+2),MOD(ROW()-2,20)))</f>
        <v/>
      </c>
      <c r="I11457" s="4" t="str">
        <f aca="false">IF($H11457="","",$H11457-WEEKDAY($H11457,2)+1)</f>
        <v/>
      </c>
      <c r="J11457" s="4" t="str">
        <f aca="false">IF($I11457="","",$I11457+6)</f>
        <v/>
      </c>
      <c r="K11457" s="6" t="str">
        <f aca="false">IF($H11457="","",DATE(YEAR($H11457),MONTH($H11457),1))</f>
        <v/>
      </c>
      <c r="L11457" s="0" t="str">
        <f aca="false">IF($A11457="","",INDEX(CARTAO_COMPRAS!$K:$K,INT((ROW()-2)/20)+2))</f>
        <v/>
      </c>
      <c r="M11457" s="0" t="str">
        <f aca="false">IF($A11457="","","Compra no cartão")</f>
        <v/>
      </c>
    </row>
    <row r="11458" customFormat="false" ht="13.5" hidden="false" customHeight="false" outlineLevel="0" collapsed="false">
      <c r="A114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8" s="0" t="str">
        <f aca="false">IF($A11458="","",INDEX(CARTAO_COMPRAS!$C:$C,INT((ROW()-2)/20)+2))</f>
        <v/>
      </c>
      <c r="C11458" s="0" t="str">
        <f aca="false">IF($A11458="","",INDEX(CARTAO_COMPRAS!$D:$D,INT((ROW()-2)/20)+2))</f>
        <v/>
      </c>
      <c r="D11458" s="0" t="str">
        <f aca="false">IF($A11458="","",INDEX(CARTAO_COMPRAS!$E:$E,INT((ROW()-2)/20)+2))</f>
        <v/>
      </c>
      <c r="E11458" s="0" t="str">
        <f aca="false">IF($A11458="","",INDEX(CARTAO_COMPRAS!$H:$H,INT((ROW()-2)/20)+2)+MOD(ROW()-2,20))</f>
        <v/>
      </c>
      <c r="F11458" s="0" t="str">
        <f aca="false">IF($A11458="","",INDEX(CARTAO_COMPRAS!$G:$G,INT((ROW()-2)/20)+2))</f>
        <v/>
      </c>
      <c r="G11458" s="5" t="str">
        <f aca="false">IF($A11458="","",INDEX(CARTAO_COMPRAS!$I:$I,INT((ROW()-2)/20)+2))</f>
        <v/>
      </c>
      <c r="H11458" s="4" t="str">
        <f aca="false">IF($A11458="","",EDATE(INDEX(CARTAO_COMPRAS!$J:$J,INT((ROW()-2)/20)+2),MOD(ROW()-2,20)))</f>
        <v/>
      </c>
      <c r="I11458" s="4" t="str">
        <f aca="false">IF($H11458="","",$H11458-WEEKDAY($H11458,2)+1)</f>
        <v/>
      </c>
      <c r="J11458" s="4" t="str">
        <f aca="false">IF($I11458="","",$I11458+6)</f>
        <v/>
      </c>
      <c r="K11458" s="6" t="str">
        <f aca="false">IF($H11458="","",DATE(YEAR($H11458),MONTH($H11458),1))</f>
        <v/>
      </c>
      <c r="L11458" s="0" t="str">
        <f aca="false">IF($A11458="","",INDEX(CARTAO_COMPRAS!$K:$K,INT((ROW()-2)/20)+2))</f>
        <v/>
      </c>
      <c r="M11458" s="0" t="str">
        <f aca="false">IF($A11458="","","Compra no cartão")</f>
        <v/>
      </c>
    </row>
    <row r="11459" customFormat="false" ht="13.5" hidden="false" customHeight="false" outlineLevel="0" collapsed="false">
      <c r="A114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59" s="0" t="str">
        <f aca="false">IF($A11459="","",INDEX(CARTAO_COMPRAS!$C:$C,INT((ROW()-2)/20)+2))</f>
        <v/>
      </c>
      <c r="C11459" s="0" t="str">
        <f aca="false">IF($A11459="","",INDEX(CARTAO_COMPRAS!$D:$D,INT((ROW()-2)/20)+2))</f>
        <v/>
      </c>
      <c r="D11459" s="0" t="str">
        <f aca="false">IF($A11459="","",INDEX(CARTAO_COMPRAS!$E:$E,INT((ROW()-2)/20)+2))</f>
        <v/>
      </c>
      <c r="E11459" s="0" t="str">
        <f aca="false">IF($A11459="","",INDEX(CARTAO_COMPRAS!$H:$H,INT((ROW()-2)/20)+2)+MOD(ROW()-2,20))</f>
        <v/>
      </c>
      <c r="F11459" s="0" t="str">
        <f aca="false">IF($A11459="","",INDEX(CARTAO_COMPRAS!$G:$G,INT((ROW()-2)/20)+2))</f>
        <v/>
      </c>
      <c r="G11459" s="5" t="str">
        <f aca="false">IF($A11459="","",INDEX(CARTAO_COMPRAS!$I:$I,INT((ROW()-2)/20)+2))</f>
        <v/>
      </c>
      <c r="H11459" s="4" t="str">
        <f aca="false">IF($A11459="","",EDATE(INDEX(CARTAO_COMPRAS!$J:$J,INT((ROW()-2)/20)+2),MOD(ROW()-2,20)))</f>
        <v/>
      </c>
      <c r="I11459" s="4" t="str">
        <f aca="false">IF($H11459="","",$H11459-WEEKDAY($H11459,2)+1)</f>
        <v/>
      </c>
      <c r="J11459" s="4" t="str">
        <f aca="false">IF($I11459="","",$I11459+6)</f>
        <v/>
      </c>
      <c r="K11459" s="6" t="str">
        <f aca="false">IF($H11459="","",DATE(YEAR($H11459),MONTH($H11459),1))</f>
        <v/>
      </c>
      <c r="L11459" s="0" t="str">
        <f aca="false">IF($A11459="","",INDEX(CARTAO_COMPRAS!$K:$K,INT((ROW()-2)/20)+2))</f>
        <v/>
      </c>
      <c r="M11459" s="0" t="str">
        <f aca="false">IF($A11459="","","Compra no cartão")</f>
        <v/>
      </c>
    </row>
    <row r="11460" customFormat="false" ht="13.5" hidden="false" customHeight="false" outlineLevel="0" collapsed="false">
      <c r="A114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0" s="0" t="str">
        <f aca="false">IF($A11460="","",INDEX(CARTAO_COMPRAS!$C:$C,INT((ROW()-2)/20)+2))</f>
        <v/>
      </c>
      <c r="C11460" s="0" t="str">
        <f aca="false">IF($A11460="","",INDEX(CARTAO_COMPRAS!$D:$D,INT((ROW()-2)/20)+2))</f>
        <v/>
      </c>
      <c r="D11460" s="0" t="str">
        <f aca="false">IF($A11460="","",INDEX(CARTAO_COMPRAS!$E:$E,INT((ROW()-2)/20)+2))</f>
        <v/>
      </c>
      <c r="E11460" s="0" t="str">
        <f aca="false">IF($A11460="","",INDEX(CARTAO_COMPRAS!$H:$H,INT((ROW()-2)/20)+2)+MOD(ROW()-2,20))</f>
        <v/>
      </c>
      <c r="F11460" s="0" t="str">
        <f aca="false">IF($A11460="","",INDEX(CARTAO_COMPRAS!$G:$G,INT((ROW()-2)/20)+2))</f>
        <v/>
      </c>
      <c r="G11460" s="5" t="str">
        <f aca="false">IF($A11460="","",INDEX(CARTAO_COMPRAS!$I:$I,INT((ROW()-2)/20)+2))</f>
        <v/>
      </c>
      <c r="H11460" s="4" t="str">
        <f aca="false">IF($A11460="","",EDATE(INDEX(CARTAO_COMPRAS!$J:$J,INT((ROW()-2)/20)+2),MOD(ROW()-2,20)))</f>
        <v/>
      </c>
      <c r="I11460" s="4" t="str">
        <f aca="false">IF($H11460="","",$H11460-WEEKDAY($H11460,2)+1)</f>
        <v/>
      </c>
      <c r="J11460" s="4" t="str">
        <f aca="false">IF($I11460="","",$I11460+6)</f>
        <v/>
      </c>
      <c r="K11460" s="6" t="str">
        <f aca="false">IF($H11460="","",DATE(YEAR($H11460),MONTH($H11460),1))</f>
        <v/>
      </c>
      <c r="L11460" s="0" t="str">
        <f aca="false">IF($A11460="","",INDEX(CARTAO_COMPRAS!$K:$K,INT((ROW()-2)/20)+2))</f>
        <v/>
      </c>
      <c r="M11460" s="0" t="str">
        <f aca="false">IF($A11460="","","Compra no cartão")</f>
        <v/>
      </c>
    </row>
    <row r="11461" customFormat="false" ht="13.5" hidden="false" customHeight="false" outlineLevel="0" collapsed="false">
      <c r="A114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1" s="0" t="str">
        <f aca="false">IF($A11461="","",INDEX(CARTAO_COMPRAS!$C:$C,INT((ROW()-2)/20)+2))</f>
        <v/>
      </c>
      <c r="C11461" s="0" t="str">
        <f aca="false">IF($A11461="","",INDEX(CARTAO_COMPRAS!$D:$D,INT((ROW()-2)/20)+2))</f>
        <v/>
      </c>
      <c r="D11461" s="0" t="str">
        <f aca="false">IF($A11461="","",INDEX(CARTAO_COMPRAS!$E:$E,INT((ROW()-2)/20)+2))</f>
        <v/>
      </c>
      <c r="E11461" s="0" t="str">
        <f aca="false">IF($A11461="","",INDEX(CARTAO_COMPRAS!$H:$H,INT((ROW()-2)/20)+2)+MOD(ROW()-2,20))</f>
        <v/>
      </c>
      <c r="F11461" s="0" t="str">
        <f aca="false">IF($A11461="","",INDEX(CARTAO_COMPRAS!$G:$G,INT((ROW()-2)/20)+2))</f>
        <v/>
      </c>
      <c r="G11461" s="5" t="str">
        <f aca="false">IF($A11461="","",INDEX(CARTAO_COMPRAS!$I:$I,INT((ROW()-2)/20)+2))</f>
        <v/>
      </c>
      <c r="H11461" s="4" t="str">
        <f aca="false">IF($A11461="","",EDATE(INDEX(CARTAO_COMPRAS!$J:$J,INT((ROW()-2)/20)+2),MOD(ROW()-2,20)))</f>
        <v/>
      </c>
      <c r="I11461" s="4" t="str">
        <f aca="false">IF($H11461="","",$H11461-WEEKDAY($H11461,2)+1)</f>
        <v/>
      </c>
      <c r="J11461" s="4" t="str">
        <f aca="false">IF($I11461="","",$I11461+6)</f>
        <v/>
      </c>
      <c r="K11461" s="6" t="str">
        <f aca="false">IF($H11461="","",DATE(YEAR($H11461),MONTH($H11461),1))</f>
        <v/>
      </c>
      <c r="L11461" s="0" t="str">
        <f aca="false">IF($A11461="","",INDEX(CARTAO_COMPRAS!$K:$K,INT((ROW()-2)/20)+2))</f>
        <v/>
      </c>
      <c r="M11461" s="0" t="str">
        <f aca="false">IF($A11461="","","Compra no cartão")</f>
        <v/>
      </c>
    </row>
    <row r="11462" customFormat="false" ht="13.5" hidden="false" customHeight="false" outlineLevel="0" collapsed="false">
      <c r="A114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2" s="0" t="str">
        <f aca="false">IF($A11462="","",INDEX(CARTAO_COMPRAS!$C:$C,INT((ROW()-2)/20)+2))</f>
        <v/>
      </c>
      <c r="C11462" s="0" t="str">
        <f aca="false">IF($A11462="","",INDEX(CARTAO_COMPRAS!$D:$D,INT((ROW()-2)/20)+2))</f>
        <v/>
      </c>
      <c r="D11462" s="0" t="str">
        <f aca="false">IF($A11462="","",INDEX(CARTAO_COMPRAS!$E:$E,INT((ROW()-2)/20)+2))</f>
        <v/>
      </c>
      <c r="E11462" s="0" t="str">
        <f aca="false">IF($A11462="","",INDEX(CARTAO_COMPRAS!$H:$H,INT((ROW()-2)/20)+2)+MOD(ROW()-2,20))</f>
        <v/>
      </c>
      <c r="F11462" s="0" t="str">
        <f aca="false">IF($A11462="","",INDEX(CARTAO_COMPRAS!$G:$G,INT((ROW()-2)/20)+2))</f>
        <v/>
      </c>
      <c r="G11462" s="5" t="str">
        <f aca="false">IF($A11462="","",INDEX(CARTAO_COMPRAS!$I:$I,INT((ROW()-2)/20)+2))</f>
        <v/>
      </c>
      <c r="H11462" s="4" t="str">
        <f aca="false">IF($A11462="","",EDATE(INDEX(CARTAO_COMPRAS!$J:$J,INT((ROW()-2)/20)+2),MOD(ROW()-2,20)))</f>
        <v/>
      </c>
      <c r="I11462" s="4" t="str">
        <f aca="false">IF($H11462="","",$H11462-WEEKDAY($H11462,2)+1)</f>
        <v/>
      </c>
      <c r="J11462" s="4" t="str">
        <f aca="false">IF($I11462="","",$I11462+6)</f>
        <v/>
      </c>
      <c r="K11462" s="6" t="str">
        <f aca="false">IF($H11462="","",DATE(YEAR($H11462),MONTH($H11462),1))</f>
        <v/>
      </c>
      <c r="L11462" s="0" t="str">
        <f aca="false">IF($A11462="","",INDEX(CARTAO_COMPRAS!$K:$K,INT((ROW()-2)/20)+2))</f>
        <v/>
      </c>
      <c r="M11462" s="0" t="str">
        <f aca="false">IF($A11462="","","Compra no cartão")</f>
        <v/>
      </c>
    </row>
    <row r="11463" customFormat="false" ht="13.5" hidden="false" customHeight="false" outlineLevel="0" collapsed="false">
      <c r="A114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3" s="0" t="str">
        <f aca="false">IF($A11463="","",INDEX(CARTAO_COMPRAS!$C:$C,INT((ROW()-2)/20)+2))</f>
        <v/>
      </c>
      <c r="C11463" s="0" t="str">
        <f aca="false">IF($A11463="","",INDEX(CARTAO_COMPRAS!$D:$D,INT((ROW()-2)/20)+2))</f>
        <v/>
      </c>
      <c r="D11463" s="0" t="str">
        <f aca="false">IF($A11463="","",INDEX(CARTAO_COMPRAS!$E:$E,INT((ROW()-2)/20)+2))</f>
        <v/>
      </c>
      <c r="E11463" s="0" t="str">
        <f aca="false">IF($A11463="","",INDEX(CARTAO_COMPRAS!$H:$H,INT((ROW()-2)/20)+2)+MOD(ROW()-2,20))</f>
        <v/>
      </c>
      <c r="F11463" s="0" t="str">
        <f aca="false">IF($A11463="","",INDEX(CARTAO_COMPRAS!$G:$G,INT((ROW()-2)/20)+2))</f>
        <v/>
      </c>
      <c r="G11463" s="5" t="str">
        <f aca="false">IF($A11463="","",INDEX(CARTAO_COMPRAS!$I:$I,INT((ROW()-2)/20)+2))</f>
        <v/>
      </c>
      <c r="H11463" s="4" t="str">
        <f aca="false">IF($A11463="","",EDATE(INDEX(CARTAO_COMPRAS!$J:$J,INT((ROW()-2)/20)+2),MOD(ROW()-2,20)))</f>
        <v/>
      </c>
      <c r="I11463" s="4" t="str">
        <f aca="false">IF($H11463="","",$H11463-WEEKDAY($H11463,2)+1)</f>
        <v/>
      </c>
      <c r="J11463" s="4" t="str">
        <f aca="false">IF($I11463="","",$I11463+6)</f>
        <v/>
      </c>
      <c r="K11463" s="6" t="str">
        <f aca="false">IF($H11463="","",DATE(YEAR($H11463),MONTH($H11463),1))</f>
        <v/>
      </c>
      <c r="L11463" s="0" t="str">
        <f aca="false">IF($A11463="","",INDEX(CARTAO_COMPRAS!$K:$K,INT((ROW()-2)/20)+2))</f>
        <v/>
      </c>
      <c r="M11463" s="0" t="str">
        <f aca="false">IF($A11463="","","Compra no cartão")</f>
        <v/>
      </c>
    </row>
    <row r="11464" customFormat="false" ht="13.5" hidden="false" customHeight="false" outlineLevel="0" collapsed="false">
      <c r="A114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4" s="0" t="str">
        <f aca="false">IF($A11464="","",INDEX(CARTAO_COMPRAS!$C:$C,INT((ROW()-2)/20)+2))</f>
        <v/>
      </c>
      <c r="C11464" s="0" t="str">
        <f aca="false">IF($A11464="","",INDEX(CARTAO_COMPRAS!$D:$D,INT((ROW()-2)/20)+2))</f>
        <v/>
      </c>
      <c r="D11464" s="0" t="str">
        <f aca="false">IF($A11464="","",INDEX(CARTAO_COMPRAS!$E:$E,INT((ROW()-2)/20)+2))</f>
        <v/>
      </c>
      <c r="E11464" s="0" t="str">
        <f aca="false">IF($A11464="","",INDEX(CARTAO_COMPRAS!$H:$H,INT((ROW()-2)/20)+2)+MOD(ROW()-2,20))</f>
        <v/>
      </c>
      <c r="F11464" s="0" t="str">
        <f aca="false">IF($A11464="","",INDEX(CARTAO_COMPRAS!$G:$G,INT((ROW()-2)/20)+2))</f>
        <v/>
      </c>
      <c r="G11464" s="5" t="str">
        <f aca="false">IF($A11464="","",INDEX(CARTAO_COMPRAS!$I:$I,INT((ROW()-2)/20)+2))</f>
        <v/>
      </c>
      <c r="H11464" s="4" t="str">
        <f aca="false">IF($A11464="","",EDATE(INDEX(CARTAO_COMPRAS!$J:$J,INT((ROW()-2)/20)+2),MOD(ROW()-2,20)))</f>
        <v/>
      </c>
      <c r="I11464" s="4" t="str">
        <f aca="false">IF($H11464="","",$H11464-WEEKDAY($H11464,2)+1)</f>
        <v/>
      </c>
      <c r="J11464" s="4" t="str">
        <f aca="false">IF($I11464="","",$I11464+6)</f>
        <v/>
      </c>
      <c r="K11464" s="6" t="str">
        <f aca="false">IF($H11464="","",DATE(YEAR($H11464),MONTH($H11464),1))</f>
        <v/>
      </c>
      <c r="L11464" s="0" t="str">
        <f aca="false">IF($A11464="","",INDEX(CARTAO_COMPRAS!$K:$K,INT((ROW()-2)/20)+2))</f>
        <v/>
      </c>
      <c r="M11464" s="0" t="str">
        <f aca="false">IF($A11464="","","Compra no cartão")</f>
        <v/>
      </c>
    </row>
    <row r="11465" customFormat="false" ht="13.5" hidden="false" customHeight="false" outlineLevel="0" collapsed="false">
      <c r="A114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5" s="0" t="str">
        <f aca="false">IF($A11465="","",INDEX(CARTAO_COMPRAS!$C:$C,INT((ROW()-2)/20)+2))</f>
        <v/>
      </c>
      <c r="C11465" s="0" t="str">
        <f aca="false">IF($A11465="","",INDEX(CARTAO_COMPRAS!$D:$D,INT((ROW()-2)/20)+2))</f>
        <v/>
      </c>
      <c r="D11465" s="0" t="str">
        <f aca="false">IF($A11465="","",INDEX(CARTAO_COMPRAS!$E:$E,INT((ROW()-2)/20)+2))</f>
        <v/>
      </c>
      <c r="E11465" s="0" t="str">
        <f aca="false">IF($A11465="","",INDEX(CARTAO_COMPRAS!$H:$H,INT((ROW()-2)/20)+2)+MOD(ROW()-2,20))</f>
        <v/>
      </c>
      <c r="F11465" s="0" t="str">
        <f aca="false">IF($A11465="","",INDEX(CARTAO_COMPRAS!$G:$G,INT((ROW()-2)/20)+2))</f>
        <v/>
      </c>
      <c r="G11465" s="5" t="str">
        <f aca="false">IF($A11465="","",INDEX(CARTAO_COMPRAS!$I:$I,INT((ROW()-2)/20)+2))</f>
        <v/>
      </c>
      <c r="H11465" s="4" t="str">
        <f aca="false">IF($A11465="","",EDATE(INDEX(CARTAO_COMPRAS!$J:$J,INT((ROW()-2)/20)+2),MOD(ROW()-2,20)))</f>
        <v/>
      </c>
      <c r="I11465" s="4" t="str">
        <f aca="false">IF($H11465="","",$H11465-WEEKDAY($H11465,2)+1)</f>
        <v/>
      </c>
      <c r="J11465" s="4" t="str">
        <f aca="false">IF($I11465="","",$I11465+6)</f>
        <v/>
      </c>
      <c r="K11465" s="6" t="str">
        <f aca="false">IF($H11465="","",DATE(YEAR($H11465),MONTH($H11465),1))</f>
        <v/>
      </c>
      <c r="L11465" s="0" t="str">
        <f aca="false">IF($A11465="","",INDEX(CARTAO_COMPRAS!$K:$K,INT((ROW()-2)/20)+2))</f>
        <v/>
      </c>
      <c r="M11465" s="0" t="str">
        <f aca="false">IF($A11465="","","Compra no cartão")</f>
        <v/>
      </c>
    </row>
    <row r="11466" customFormat="false" ht="13.5" hidden="false" customHeight="false" outlineLevel="0" collapsed="false">
      <c r="A114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6" s="0" t="str">
        <f aca="false">IF($A11466="","",INDEX(CARTAO_COMPRAS!$C:$C,INT((ROW()-2)/20)+2))</f>
        <v/>
      </c>
      <c r="C11466" s="0" t="str">
        <f aca="false">IF($A11466="","",INDEX(CARTAO_COMPRAS!$D:$D,INT((ROW()-2)/20)+2))</f>
        <v/>
      </c>
      <c r="D11466" s="0" t="str">
        <f aca="false">IF($A11466="","",INDEX(CARTAO_COMPRAS!$E:$E,INT((ROW()-2)/20)+2))</f>
        <v/>
      </c>
      <c r="E11466" s="0" t="str">
        <f aca="false">IF($A11466="","",INDEX(CARTAO_COMPRAS!$H:$H,INT((ROW()-2)/20)+2)+MOD(ROW()-2,20))</f>
        <v/>
      </c>
      <c r="F11466" s="0" t="str">
        <f aca="false">IF($A11466="","",INDEX(CARTAO_COMPRAS!$G:$G,INT((ROW()-2)/20)+2))</f>
        <v/>
      </c>
      <c r="G11466" s="5" t="str">
        <f aca="false">IF($A11466="","",INDEX(CARTAO_COMPRAS!$I:$I,INT((ROW()-2)/20)+2))</f>
        <v/>
      </c>
      <c r="H11466" s="4" t="str">
        <f aca="false">IF($A11466="","",EDATE(INDEX(CARTAO_COMPRAS!$J:$J,INT((ROW()-2)/20)+2),MOD(ROW()-2,20)))</f>
        <v/>
      </c>
      <c r="I11466" s="4" t="str">
        <f aca="false">IF($H11466="","",$H11466-WEEKDAY($H11466,2)+1)</f>
        <v/>
      </c>
      <c r="J11466" s="4" t="str">
        <f aca="false">IF($I11466="","",$I11466+6)</f>
        <v/>
      </c>
      <c r="K11466" s="6" t="str">
        <f aca="false">IF($H11466="","",DATE(YEAR($H11466),MONTH($H11466),1))</f>
        <v/>
      </c>
      <c r="L11466" s="0" t="str">
        <f aca="false">IF($A11466="","",INDEX(CARTAO_COMPRAS!$K:$K,INT((ROW()-2)/20)+2))</f>
        <v/>
      </c>
      <c r="M11466" s="0" t="str">
        <f aca="false">IF($A11466="","","Compra no cartão")</f>
        <v/>
      </c>
    </row>
    <row r="11467" customFormat="false" ht="13.5" hidden="false" customHeight="false" outlineLevel="0" collapsed="false">
      <c r="A114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7" s="0" t="str">
        <f aca="false">IF($A11467="","",INDEX(CARTAO_COMPRAS!$C:$C,INT((ROW()-2)/20)+2))</f>
        <v/>
      </c>
      <c r="C11467" s="0" t="str">
        <f aca="false">IF($A11467="","",INDEX(CARTAO_COMPRAS!$D:$D,INT((ROW()-2)/20)+2))</f>
        <v/>
      </c>
      <c r="D11467" s="0" t="str">
        <f aca="false">IF($A11467="","",INDEX(CARTAO_COMPRAS!$E:$E,INT((ROW()-2)/20)+2))</f>
        <v/>
      </c>
      <c r="E11467" s="0" t="str">
        <f aca="false">IF($A11467="","",INDEX(CARTAO_COMPRAS!$H:$H,INT((ROW()-2)/20)+2)+MOD(ROW()-2,20))</f>
        <v/>
      </c>
      <c r="F11467" s="0" t="str">
        <f aca="false">IF($A11467="","",INDEX(CARTAO_COMPRAS!$G:$G,INT((ROW()-2)/20)+2))</f>
        <v/>
      </c>
      <c r="G11467" s="5" t="str">
        <f aca="false">IF($A11467="","",INDEX(CARTAO_COMPRAS!$I:$I,INT((ROW()-2)/20)+2))</f>
        <v/>
      </c>
      <c r="H11467" s="4" t="str">
        <f aca="false">IF($A11467="","",EDATE(INDEX(CARTAO_COMPRAS!$J:$J,INT((ROW()-2)/20)+2),MOD(ROW()-2,20)))</f>
        <v/>
      </c>
      <c r="I11467" s="4" t="str">
        <f aca="false">IF($H11467="","",$H11467-WEEKDAY($H11467,2)+1)</f>
        <v/>
      </c>
      <c r="J11467" s="4" t="str">
        <f aca="false">IF($I11467="","",$I11467+6)</f>
        <v/>
      </c>
      <c r="K11467" s="6" t="str">
        <f aca="false">IF($H11467="","",DATE(YEAR($H11467),MONTH($H11467),1))</f>
        <v/>
      </c>
      <c r="L11467" s="0" t="str">
        <f aca="false">IF($A11467="","",INDEX(CARTAO_COMPRAS!$K:$K,INT((ROW()-2)/20)+2))</f>
        <v/>
      </c>
      <c r="M11467" s="0" t="str">
        <f aca="false">IF($A11467="","","Compra no cartão")</f>
        <v/>
      </c>
    </row>
    <row r="11468" customFormat="false" ht="13.5" hidden="false" customHeight="false" outlineLevel="0" collapsed="false">
      <c r="A114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8" s="0" t="str">
        <f aca="false">IF($A11468="","",INDEX(CARTAO_COMPRAS!$C:$C,INT((ROW()-2)/20)+2))</f>
        <v/>
      </c>
      <c r="C11468" s="0" t="str">
        <f aca="false">IF($A11468="","",INDEX(CARTAO_COMPRAS!$D:$D,INT((ROW()-2)/20)+2))</f>
        <v/>
      </c>
      <c r="D11468" s="0" t="str">
        <f aca="false">IF($A11468="","",INDEX(CARTAO_COMPRAS!$E:$E,INT((ROW()-2)/20)+2))</f>
        <v/>
      </c>
      <c r="E11468" s="0" t="str">
        <f aca="false">IF($A11468="","",INDEX(CARTAO_COMPRAS!$H:$H,INT((ROW()-2)/20)+2)+MOD(ROW()-2,20))</f>
        <v/>
      </c>
      <c r="F11468" s="0" t="str">
        <f aca="false">IF($A11468="","",INDEX(CARTAO_COMPRAS!$G:$G,INT((ROW()-2)/20)+2))</f>
        <v/>
      </c>
      <c r="G11468" s="5" t="str">
        <f aca="false">IF($A11468="","",INDEX(CARTAO_COMPRAS!$I:$I,INT((ROW()-2)/20)+2))</f>
        <v/>
      </c>
      <c r="H11468" s="4" t="str">
        <f aca="false">IF($A11468="","",EDATE(INDEX(CARTAO_COMPRAS!$J:$J,INT((ROW()-2)/20)+2),MOD(ROW()-2,20)))</f>
        <v/>
      </c>
      <c r="I11468" s="4" t="str">
        <f aca="false">IF($H11468="","",$H11468-WEEKDAY($H11468,2)+1)</f>
        <v/>
      </c>
      <c r="J11468" s="4" t="str">
        <f aca="false">IF($I11468="","",$I11468+6)</f>
        <v/>
      </c>
      <c r="K11468" s="6" t="str">
        <f aca="false">IF($H11468="","",DATE(YEAR($H11468),MONTH($H11468),1))</f>
        <v/>
      </c>
      <c r="L11468" s="0" t="str">
        <f aca="false">IF($A11468="","",INDEX(CARTAO_COMPRAS!$K:$K,INT((ROW()-2)/20)+2))</f>
        <v/>
      </c>
      <c r="M11468" s="0" t="str">
        <f aca="false">IF($A11468="","","Compra no cartão")</f>
        <v/>
      </c>
    </row>
    <row r="11469" customFormat="false" ht="13.5" hidden="false" customHeight="false" outlineLevel="0" collapsed="false">
      <c r="A114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69" s="0" t="str">
        <f aca="false">IF($A11469="","",INDEX(CARTAO_COMPRAS!$C:$C,INT((ROW()-2)/20)+2))</f>
        <v/>
      </c>
      <c r="C11469" s="0" t="str">
        <f aca="false">IF($A11469="","",INDEX(CARTAO_COMPRAS!$D:$D,INT((ROW()-2)/20)+2))</f>
        <v/>
      </c>
      <c r="D11469" s="0" t="str">
        <f aca="false">IF($A11469="","",INDEX(CARTAO_COMPRAS!$E:$E,INT((ROW()-2)/20)+2))</f>
        <v/>
      </c>
      <c r="E11469" s="0" t="str">
        <f aca="false">IF($A11469="","",INDEX(CARTAO_COMPRAS!$H:$H,INT((ROW()-2)/20)+2)+MOD(ROW()-2,20))</f>
        <v/>
      </c>
      <c r="F11469" s="0" t="str">
        <f aca="false">IF($A11469="","",INDEX(CARTAO_COMPRAS!$G:$G,INT((ROW()-2)/20)+2))</f>
        <v/>
      </c>
      <c r="G11469" s="5" t="str">
        <f aca="false">IF($A11469="","",INDEX(CARTAO_COMPRAS!$I:$I,INT((ROW()-2)/20)+2))</f>
        <v/>
      </c>
      <c r="H11469" s="4" t="str">
        <f aca="false">IF($A11469="","",EDATE(INDEX(CARTAO_COMPRAS!$J:$J,INT((ROW()-2)/20)+2),MOD(ROW()-2,20)))</f>
        <v/>
      </c>
      <c r="I11469" s="4" t="str">
        <f aca="false">IF($H11469="","",$H11469-WEEKDAY($H11469,2)+1)</f>
        <v/>
      </c>
      <c r="J11469" s="4" t="str">
        <f aca="false">IF($I11469="","",$I11469+6)</f>
        <v/>
      </c>
      <c r="K11469" s="6" t="str">
        <f aca="false">IF($H11469="","",DATE(YEAR($H11469),MONTH($H11469),1))</f>
        <v/>
      </c>
      <c r="L11469" s="0" t="str">
        <f aca="false">IF($A11469="","",INDEX(CARTAO_COMPRAS!$K:$K,INT((ROW()-2)/20)+2))</f>
        <v/>
      </c>
      <c r="M11469" s="0" t="str">
        <f aca="false">IF($A11469="","","Compra no cartão")</f>
        <v/>
      </c>
    </row>
    <row r="11470" customFormat="false" ht="13.5" hidden="false" customHeight="false" outlineLevel="0" collapsed="false">
      <c r="A114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0" s="0" t="str">
        <f aca="false">IF($A11470="","",INDEX(CARTAO_COMPRAS!$C:$C,INT((ROW()-2)/20)+2))</f>
        <v/>
      </c>
      <c r="C11470" s="0" t="str">
        <f aca="false">IF($A11470="","",INDEX(CARTAO_COMPRAS!$D:$D,INT((ROW()-2)/20)+2))</f>
        <v/>
      </c>
      <c r="D11470" s="0" t="str">
        <f aca="false">IF($A11470="","",INDEX(CARTAO_COMPRAS!$E:$E,INT((ROW()-2)/20)+2))</f>
        <v/>
      </c>
      <c r="E11470" s="0" t="str">
        <f aca="false">IF($A11470="","",INDEX(CARTAO_COMPRAS!$H:$H,INT((ROW()-2)/20)+2)+MOD(ROW()-2,20))</f>
        <v/>
      </c>
      <c r="F11470" s="0" t="str">
        <f aca="false">IF($A11470="","",INDEX(CARTAO_COMPRAS!$G:$G,INT((ROW()-2)/20)+2))</f>
        <v/>
      </c>
      <c r="G11470" s="5" t="str">
        <f aca="false">IF($A11470="","",INDEX(CARTAO_COMPRAS!$I:$I,INT((ROW()-2)/20)+2))</f>
        <v/>
      </c>
      <c r="H11470" s="4" t="str">
        <f aca="false">IF($A11470="","",EDATE(INDEX(CARTAO_COMPRAS!$J:$J,INT((ROW()-2)/20)+2),MOD(ROW()-2,20)))</f>
        <v/>
      </c>
      <c r="I11470" s="4" t="str">
        <f aca="false">IF($H11470="","",$H11470-WEEKDAY($H11470,2)+1)</f>
        <v/>
      </c>
      <c r="J11470" s="4" t="str">
        <f aca="false">IF($I11470="","",$I11470+6)</f>
        <v/>
      </c>
      <c r="K11470" s="6" t="str">
        <f aca="false">IF($H11470="","",DATE(YEAR($H11470),MONTH($H11470),1))</f>
        <v/>
      </c>
      <c r="L11470" s="0" t="str">
        <f aca="false">IF($A11470="","",INDEX(CARTAO_COMPRAS!$K:$K,INT((ROW()-2)/20)+2))</f>
        <v/>
      </c>
      <c r="M11470" s="0" t="str">
        <f aca="false">IF($A11470="","","Compra no cartão")</f>
        <v/>
      </c>
    </row>
    <row r="11471" customFormat="false" ht="13.5" hidden="false" customHeight="false" outlineLevel="0" collapsed="false">
      <c r="A114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1" s="0" t="str">
        <f aca="false">IF($A11471="","",INDEX(CARTAO_COMPRAS!$C:$C,INT((ROW()-2)/20)+2))</f>
        <v/>
      </c>
      <c r="C11471" s="0" t="str">
        <f aca="false">IF($A11471="","",INDEX(CARTAO_COMPRAS!$D:$D,INT((ROW()-2)/20)+2))</f>
        <v/>
      </c>
      <c r="D11471" s="0" t="str">
        <f aca="false">IF($A11471="","",INDEX(CARTAO_COMPRAS!$E:$E,INT((ROW()-2)/20)+2))</f>
        <v/>
      </c>
      <c r="E11471" s="0" t="str">
        <f aca="false">IF($A11471="","",INDEX(CARTAO_COMPRAS!$H:$H,INT((ROW()-2)/20)+2)+MOD(ROW()-2,20))</f>
        <v/>
      </c>
      <c r="F11471" s="0" t="str">
        <f aca="false">IF($A11471="","",INDEX(CARTAO_COMPRAS!$G:$G,INT((ROW()-2)/20)+2))</f>
        <v/>
      </c>
      <c r="G11471" s="5" t="str">
        <f aca="false">IF($A11471="","",INDEX(CARTAO_COMPRAS!$I:$I,INT((ROW()-2)/20)+2))</f>
        <v/>
      </c>
      <c r="H11471" s="4" t="str">
        <f aca="false">IF($A11471="","",EDATE(INDEX(CARTAO_COMPRAS!$J:$J,INT((ROW()-2)/20)+2),MOD(ROW()-2,20)))</f>
        <v/>
      </c>
      <c r="I11471" s="4" t="str">
        <f aca="false">IF($H11471="","",$H11471-WEEKDAY($H11471,2)+1)</f>
        <v/>
      </c>
      <c r="J11471" s="4" t="str">
        <f aca="false">IF($I11471="","",$I11471+6)</f>
        <v/>
      </c>
      <c r="K11471" s="6" t="str">
        <f aca="false">IF($H11471="","",DATE(YEAR($H11471),MONTH($H11471),1))</f>
        <v/>
      </c>
      <c r="L11471" s="0" t="str">
        <f aca="false">IF($A11471="","",INDEX(CARTAO_COMPRAS!$K:$K,INT((ROW()-2)/20)+2))</f>
        <v/>
      </c>
      <c r="M11471" s="0" t="str">
        <f aca="false">IF($A11471="","","Compra no cartão")</f>
        <v/>
      </c>
    </row>
    <row r="11472" customFormat="false" ht="13.5" hidden="false" customHeight="false" outlineLevel="0" collapsed="false">
      <c r="A114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2" s="0" t="str">
        <f aca="false">IF($A11472="","",INDEX(CARTAO_COMPRAS!$C:$C,INT((ROW()-2)/20)+2))</f>
        <v/>
      </c>
      <c r="C11472" s="0" t="str">
        <f aca="false">IF($A11472="","",INDEX(CARTAO_COMPRAS!$D:$D,INT((ROW()-2)/20)+2))</f>
        <v/>
      </c>
      <c r="D11472" s="0" t="str">
        <f aca="false">IF($A11472="","",INDEX(CARTAO_COMPRAS!$E:$E,INT((ROW()-2)/20)+2))</f>
        <v/>
      </c>
      <c r="E11472" s="0" t="str">
        <f aca="false">IF($A11472="","",INDEX(CARTAO_COMPRAS!$H:$H,INT((ROW()-2)/20)+2)+MOD(ROW()-2,20))</f>
        <v/>
      </c>
      <c r="F11472" s="0" t="str">
        <f aca="false">IF($A11472="","",INDEX(CARTAO_COMPRAS!$G:$G,INT((ROW()-2)/20)+2))</f>
        <v/>
      </c>
      <c r="G11472" s="5" t="str">
        <f aca="false">IF($A11472="","",INDEX(CARTAO_COMPRAS!$I:$I,INT((ROW()-2)/20)+2))</f>
        <v/>
      </c>
      <c r="H11472" s="4" t="str">
        <f aca="false">IF($A11472="","",EDATE(INDEX(CARTAO_COMPRAS!$J:$J,INT((ROW()-2)/20)+2),MOD(ROW()-2,20)))</f>
        <v/>
      </c>
      <c r="I11472" s="4" t="str">
        <f aca="false">IF($H11472="","",$H11472-WEEKDAY($H11472,2)+1)</f>
        <v/>
      </c>
      <c r="J11472" s="4" t="str">
        <f aca="false">IF($I11472="","",$I11472+6)</f>
        <v/>
      </c>
      <c r="K11472" s="6" t="str">
        <f aca="false">IF($H11472="","",DATE(YEAR($H11472),MONTH($H11472),1))</f>
        <v/>
      </c>
      <c r="L11472" s="0" t="str">
        <f aca="false">IF($A11472="","",INDEX(CARTAO_COMPRAS!$K:$K,INT((ROW()-2)/20)+2))</f>
        <v/>
      </c>
      <c r="M11472" s="0" t="str">
        <f aca="false">IF($A11472="","","Compra no cartão")</f>
        <v/>
      </c>
    </row>
    <row r="11473" customFormat="false" ht="13.5" hidden="false" customHeight="false" outlineLevel="0" collapsed="false">
      <c r="A114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3" s="0" t="str">
        <f aca="false">IF($A11473="","",INDEX(CARTAO_COMPRAS!$C:$C,INT((ROW()-2)/20)+2))</f>
        <v/>
      </c>
      <c r="C11473" s="0" t="str">
        <f aca="false">IF($A11473="","",INDEX(CARTAO_COMPRAS!$D:$D,INT((ROW()-2)/20)+2))</f>
        <v/>
      </c>
      <c r="D11473" s="0" t="str">
        <f aca="false">IF($A11473="","",INDEX(CARTAO_COMPRAS!$E:$E,INT((ROW()-2)/20)+2))</f>
        <v/>
      </c>
      <c r="E11473" s="0" t="str">
        <f aca="false">IF($A11473="","",INDEX(CARTAO_COMPRAS!$H:$H,INT((ROW()-2)/20)+2)+MOD(ROW()-2,20))</f>
        <v/>
      </c>
      <c r="F11473" s="0" t="str">
        <f aca="false">IF($A11473="","",INDEX(CARTAO_COMPRAS!$G:$G,INT((ROW()-2)/20)+2))</f>
        <v/>
      </c>
      <c r="G11473" s="5" t="str">
        <f aca="false">IF($A11473="","",INDEX(CARTAO_COMPRAS!$I:$I,INT((ROW()-2)/20)+2))</f>
        <v/>
      </c>
      <c r="H11473" s="4" t="str">
        <f aca="false">IF($A11473="","",EDATE(INDEX(CARTAO_COMPRAS!$J:$J,INT((ROW()-2)/20)+2),MOD(ROW()-2,20)))</f>
        <v/>
      </c>
      <c r="I11473" s="4" t="str">
        <f aca="false">IF($H11473="","",$H11473-WEEKDAY($H11473,2)+1)</f>
        <v/>
      </c>
      <c r="J11473" s="4" t="str">
        <f aca="false">IF($I11473="","",$I11473+6)</f>
        <v/>
      </c>
      <c r="K11473" s="6" t="str">
        <f aca="false">IF($H11473="","",DATE(YEAR($H11473),MONTH($H11473),1))</f>
        <v/>
      </c>
      <c r="L11473" s="0" t="str">
        <f aca="false">IF($A11473="","",INDEX(CARTAO_COMPRAS!$K:$K,INT((ROW()-2)/20)+2))</f>
        <v/>
      </c>
      <c r="M11473" s="0" t="str">
        <f aca="false">IF($A11473="","","Compra no cartão")</f>
        <v/>
      </c>
    </row>
    <row r="11474" customFormat="false" ht="13.5" hidden="false" customHeight="false" outlineLevel="0" collapsed="false">
      <c r="A114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4" s="0" t="str">
        <f aca="false">IF($A11474="","",INDEX(CARTAO_COMPRAS!$C:$C,INT((ROW()-2)/20)+2))</f>
        <v/>
      </c>
      <c r="C11474" s="0" t="str">
        <f aca="false">IF($A11474="","",INDEX(CARTAO_COMPRAS!$D:$D,INT((ROW()-2)/20)+2))</f>
        <v/>
      </c>
      <c r="D11474" s="0" t="str">
        <f aca="false">IF($A11474="","",INDEX(CARTAO_COMPRAS!$E:$E,INT((ROW()-2)/20)+2))</f>
        <v/>
      </c>
      <c r="E11474" s="0" t="str">
        <f aca="false">IF($A11474="","",INDEX(CARTAO_COMPRAS!$H:$H,INT((ROW()-2)/20)+2)+MOD(ROW()-2,20))</f>
        <v/>
      </c>
      <c r="F11474" s="0" t="str">
        <f aca="false">IF($A11474="","",INDEX(CARTAO_COMPRAS!$G:$G,INT((ROW()-2)/20)+2))</f>
        <v/>
      </c>
      <c r="G11474" s="5" t="str">
        <f aca="false">IF($A11474="","",INDEX(CARTAO_COMPRAS!$I:$I,INT((ROW()-2)/20)+2))</f>
        <v/>
      </c>
      <c r="H11474" s="4" t="str">
        <f aca="false">IF($A11474="","",EDATE(INDEX(CARTAO_COMPRAS!$J:$J,INT((ROW()-2)/20)+2),MOD(ROW()-2,20)))</f>
        <v/>
      </c>
      <c r="I11474" s="4" t="str">
        <f aca="false">IF($H11474="","",$H11474-WEEKDAY($H11474,2)+1)</f>
        <v/>
      </c>
      <c r="J11474" s="4" t="str">
        <f aca="false">IF($I11474="","",$I11474+6)</f>
        <v/>
      </c>
      <c r="K11474" s="6" t="str">
        <f aca="false">IF($H11474="","",DATE(YEAR($H11474),MONTH($H11474),1))</f>
        <v/>
      </c>
      <c r="L11474" s="0" t="str">
        <f aca="false">IF($A11474="","",INDEX(CARTAO_COMPRAS!$K:$K,INT((ROW()-2)/20)+2))</f>
        <v/>
      </c>
      <c r="M11474" s="0" t="str">
        <f aca="false">IF($A11474="","","Compra no cartão")</f>
        <v/>
      </c>
    </row>
    <row r="11475" customFormat="false" ht="13.5" hidden="false" customHeight="false" outlineLevel="0" collapsed="false">
      <c r="A114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5" s="0" t="str">
        <f aca="false">IF($A11475="","",INDEX(CARTAO_COMPRAS!$C:$C,INT((ROW()-2)/20)+2))</f>
        <v/>
      </c>
      <c r="C11475" s="0" t="str">
        <f aca="false">IF($A11475="","",INDEX(CARTAO_COMPRAS!$D:$D,INT((ROW()-2)/20)+2))</f>
        <v/>
      </c>
      <c r="D11475" s="0" t="str">
        <f aca="false">IF($A11475="","",INDEX(CARTAO_COMPRAS!$E:$E,INT((ROW()-2)/20)+2))</f>
        <v/>
      </c>
      <c r="E11475" s="0" t="str">
        <f aca="false">IF($A11475="","",INDEX(CARTAO_COMPRAS!$H:$H,INT((ROW()-2)/20)+2)+MOD(ROW()-2,20))</f>
        <v/>
      </c>
      <c r="F11475" s="0" t="str">
        <f aca="false">IF($A11475="","",INDEX(CARTAO_COMPRAS!$G:$G,INT((ROW()-2)/20)+2))</f>
        <v/>
      </c>
      <c r="G11475" s="5" t="str">
        <f aca="false">IF($A11475="","",INDEX(CARTAO_COMPRAS!$I:$I,INT((ROW()-2)/20)+2))</f>
        <v/>
      </c>
      <c r="H11475" s="4" t="str">
        <f aca="false">IF($A11475="","",EDATE(INDEX(CARTAO_COMPRAS!$J:$J,INT((ROW()-2)/20)+2),MOD(ROW()-2,20)))</f>
        <v/>
      </c>
      <c r="I11475" s="4" t="str">
        <f aca="false">IF($H11475="","",$H11475-WEEKDAY($H11475,2)+1)</f>
        <v/>
      </c>
      <c r="J11475" s="4" t="str">
        <f aca="false">IF($I11475="","",$I11475+6)</f>
        <v/>
      </c>
      <c r="K11475" s="6" t="str">
        <f aca="false">IF($H11475="","",DATE(YEAR($H11475),MONTH($H11475),1))</f>
        <v/>
      </c>
      <c r="L11475" s="0" t="str">
        <f aca="false">IF($A11475="","",INDEX(CARTAO_COMPRAS!$K:$K,INT((ROW()-2)/20)+2))</f>
        <v/>
      </c>
      <c r="M11475" s="0" t="str">
        <f aca="false">IF($A11475="","","Compra no cartão")</f>
        <v/>
      </c>
    </row>
    <row r="11476" customFormat="false" ht="13.5" hidden="false" customHeight="false" outlineLevel="0" collapsed="false">
      <c r="A114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6" s="0" t="str">
        <f aca="false">IF($A11476="","",INDEX(CARTAO_COMPRAS!$C:$C,INT((ROW()-2)/20)+2))</f>
        <v/>
      </c>
      <c r="C11476" s="0" t="str">
        <f aca="false">IF($A11476="","",INDEX(CARTAO_COMPRAS!$D:$D,INT((ROW()-2)/20)+2))</f>
        <v/>
      </c>
      <c r="D11476" s="0" t="str">
        <f aca="false">IF($A11476="","",INDEX(CARTAO_COMPRAS!$E:$E,INT((ROW()-2)/20)+2))</f>
        <v/>
      </c>
      <c r="E11476" s="0" t="str">
        <f aca="false">IF($A11476="","",INDEX(CARTAO_COMPRAS!$H:$H,INT((ROW()-2)/20)+2)+MOD(ROW()-2,20))</f>
        <v/>
      </c>
      <c r="F11476" s="0" t="str">
        <f aca="false">IF($A11476="","",INDEX(CARTAO_COMPRAS!$G:$G,INT((ROW()-2)/20)+2))</f>
        <v/>
      </c>
      <c r="G11476" s="5" t="str">
        <f aca="false">IF($A11476="","",INDEX(CARTAO_COMPRAS!$I:$I,INT((ROW()-2)/20)+2))</f>
        <v/>
      </c>
      <c r="H11476" s="4" t="str">
        <f aca="false">IF($A11476="","",EDATE(INDEX(CARTAO_COMPRAS!$J:$J,INT((ROW()-2)/20)+2),MOD(ROW()-2,20)))</f>
        <v/>
      </c>
      <c r="I11476" s="4" t="str">
        <f aca="false">IF($H11476="","",$H11476-WEEKDAY($H11476,2)+1)</f>
        <v/>
      </c>
      <c r="J11476" s="4" t="str">
        <f aca="false">IF($I11476="","",$I11476+6)</f>
        <v/>
      </c>
      <c r="K11476" s="6" t="str">
        <f aca="false">IF($H11476="","",DATE(YEAR($H11476),MONTH($H11476),1))</f>
        <v/>
      </c>
      <c r="L11476" s="0" t="str">
        <f aca="false">IF($A11476="","",INDEX(CARTAO_COMPRAS!$K:$K,INT((ROW()-2)/20)+2))</f>
        <v/>
      </c>
      <c r="M11476" s="0" t="str">
        <f aca="false">IF($A11476="","","Compra no cartão")</f>
        <v/>
      </c>
    </row>
    <row r="11477" customFormat="false" ht="13.5" hidden="false" customHeight="false" outlineLevel="0" collapsed="false">
      <c r="A114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7" s="0" t="str">
        <f aca="false">IF($A11477="","",INDEX(CARTAO_COMPRAS!$C:$C,INT((ROW()-2)/20)+2))</f>
        <v/>
      </c>
      <c r="C11477" s="0" t="str">
        <f aca="false">IF($A11477="","",INDEX(CARTAO_COMPRAS!$D:$D,INT((ROW()-2)/20)+2))</f>
        <v/>
      </c>
      <c r="D11477" s="0" t="str">
        <f aca="false">IF($A11477="","",INDEX(CARTAO_COMPRAS!$E:$E,INT((ROW()-2)/20)+2))</f>
        <v/>
      </c>
      <c r="E11477" s="0" t="str">
        <f aca="false">IF($A11477="","",INDEX(CARTAO_COMPRAS!$H:$H,INT((ROW()-2)/20)+2)+MOD(ROW()-2,20))</f>
        <v/>
      </c>
      <c r="F11477" s="0" t="str">
        <f aca="false">IF($A11477="","",INDEX(CARTAO_COMPRAS!$G:$G,INT((ROW()-2)/20)+2))</f>
        <v/>
      </c>
      <c r="G11477" s="5" t="str">
        <f aca="false">IF($A11477="","",INDEX(CARTAO_COMPRAS!$I:$I,INT((ROW()-2)/20)+2))</f>
        <v/>
      </c>
      <c r="H11477" s="4" t="str">
        <f aca="false">IF($A11477="","",EDATE(INDEX(CARTAO_COMPRAS!$J:$J,INT((ROW()-2)/20)+2),MOD(ROW()-2,20)))</f>
        <v/>
      </c>
      <c r="I11477" s="4" t="str">
        <f aca="false">IF($H11477="","",$H11477-WEEKDAY($H11477,2)+1)</f>
        <v/>
      </c>
      <c r="J11477" s="4" t="str">
        <f aca="false">IF($I11477="","",$I11477+6)</f>
        <v/>
      </c>
      <c r="K11477" s="6" t="str">
        <f aca="false">IF($H11477="","",DATE(YEAR($H11477),MONTH($H11477),1))</f>
        <v/>
      </c>
      <c r="L11477" s="0" t="str">
        <f aca="false">IF($A11477="","",INDEX(CARTAO_COMPRAS!$K:$K,INT((ROW()-2)/20)+2))</f>
        <v/>
      </c>
      <c r="M11477" s="0" t="str">
        <f aca="false">IF($A11477="","","Compra no cartão")</f>
        <v/>
      </c>
    </row>
    <row r="11478" customFormat="false" ht="13.5" hidden="false" customHeight="false" outlineLevel="0" collapsed="false">
      <c r="A114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8" s="0" t="str">
        <f aca="false">IF($A11478="","",INDEX(CARTAO_COMPRAS!$C:$C,INT((ROW()-2)/20)+2))</f>
        <v/>
      </c>
      <c r="C11478" s="0" t="str">
        <f aca="false">IF($A11478="","",INDEX(CARTAO_COMPRAS!$D:$D,INT((ROW()-2)/20)+2))</f>
        <v/>
      </c>
      <c r="D11478" s="0" t="str">
        <f aca="false">IF($A11478="","",INDEX(CARTAO_COMPRAS!$E:$E,INT((ROW()-2)/20)+2))</f>
        <v/>
      </c>
      <c r="E11478" s="0" t="str">
        <f aca="false">IF($A11478="","",INDEX(CARTAO_COMPRAS!$H:$H,INT((ROW()-2)/20)+2)+MOD(ROW()-2,20))</f>
        <v/>
      </c>
      <c r="F11478" s="0" t="str">
        <f aca="false">IF($A11478="","",INDEX(CARTAO_COMPRAS!$G:$G,INT((ROW()-2)/20)+2))</f>
        <v/>
      </c>
      <c r="G11478" s="5" t="str">
        <f aca="false">IF($A11478="","",INDEX(CARTAO_COMPRAS!$I:$I,INT((ROW()-2)/20)+2))</f>
        <v/>
      </c>
      <c r="H11478" s="4" t="str">
        <f aca="false">IF($A11478="","",EDATE(INDEX(CARTAO_COMPRAS!$J:$J,INT((ROW()-2)/20)+2),MOD(ROW()-2,20)))</f>
        <v/>
      </c>
      <c r="I11478" s="4" t="str">
        <f aca="false">IF($H11478="","",$H11478-WEEKDAY($H11478,2)+1)</f>
        <v/>
      </c>
      <c r="J11478" s="4" t="str">
        <f aca="false">IF($I11478="","",$I11478+6)</f>
        <v/>
      </c>
      <c r="K11478" s="6" t="str">
        <f aca="false">IF($H11478="","",DATE(YEAR($H11478),MONTH($H11478),1))</f>
        <v/>
      </c>
      <c r="L11478" s="0" t="str">
        <f aca="false">IF($A11478="","",INDEX(CARTAO_COMPRAS!$K:$K,INT((ROW()-2)/20)+2))</f>
        <v/>
      </c>
      <c r="M11478" s="0" t="str">
        <f aca="false">IF($A11478="","","Compra no cartão")</f>
        <v/>
      </c>
    </row>
    <row r="11479" customFormat="false" ht="13.5" hidden="false" customHeight="false" outlineLevel="0" collapsed="false">
      <c r="A114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79" s="0" t="str">
        <f aca="false">IF($A11479="","",INDEX(CARTAO_COMPRAS!$C:$C,INT((ROW()-2)/20)+2))</f>
        <v/>
      </c>
      <c r="C11479" s="0" t="str">
        <f aca="false">IF($A11479="","",INDEX(CARTAO_COMPRAS!$D:$D,INT((ROW()-2)/20)+2))</f>
        <v/>
      </c>
      <c r="D11479" s="0" t="str">
        <f aca="false">IF($A11479="","",INDEX(CARTAO_COMPRAS!$E:$E,INT((ROW()-2)/20)+2))</f>
        <v/>
      </c>
      <c r="E11479" s="0" t="str">
        <f aca="false">IF($A11479="","",INDEX(CARTAO_COMPRAS!$H:$H,INT((ROW()-2)/20)+2)+MOD(ROW()-2,20))</f>
        <v/>
      </c>
      <c r="F11479" s="0" t="str">
        <f aca="false">IF($A11479="","",INDEX(CARTAO_COMPRAS!$G:$G,INT((ROW()-2)/20)+2))</f>
        <v/>
      </c>
      <c r="G11479" s="5" t="str">
        <f aca="false">IF($A11479="","",INDEX(CARTAO_COMPRAS!$I:$I,INT((ROW()-2)/20)+2))</f>
        <v/>
      </c>
      <c r="H11479" s="4" t="str">
        <f aca="false">IF($A11479="","",EDATE(INDEX(CARTAO_COMPRAS!$J:$J,INT((ROW()-2)/20)+2),MOD(ROW()-2,20)))</f>
        <v/>
      </c>
      <c r="I11479" s="4" t="str">
        <f aca="false">IF($H11479="","",$H11479-WEEKDAY($H11479,2)+1)</f>
        <v/>
      </c>
      <c r="J11479" s="4" t="str">
        <f aca="false">IF($I11479="","",$I11479+6)</f>
        <v/>
      </c>
      <c r="K11479" s="6" t="str">
        <f aca="false">IF($H11479="","",DATE(YEAR($H11479),MONTH($H11479),1))</f>
        <v/>
      </c>
      <c r="L11479" s="0" t="str">
        <f aca="false">IF($A11479="","",INDEX(CARTAO_COMPRAS!$K:$K,INT((ROW()-2)/20)+2))</f>
        <v/>
      </c>
      <c r="M11479" s="0" t="str">
        <f aca="false">IF($A11479="","","Compra no cartão")</f>
        <v/>
      </c>
    </row>
    <row r="11480" customFormat="false" ht="13.5" hidden="false" customHeight="false" outlineLevel="0" collapsed="false">
      <c r="A114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0" s="0" t="str">
        <f aca="false">IF($A11480="","",INDEX(CARTAO_COMPRAS!$C:$C,INT((ROW()-2)/20)+2))</f>
        <v/>
      </c>
      <c r="C11480" s="0" t="str">
        <f aca="false">IF($A11480="","",INDEX(CARTAO_COMPRAS!$D:$D,INT((ROW()-2)/20)+2))</f>
        <v/>
      </c>
      <c r="D11480" s="0" t="str">
        <f aca="false">IF($A11480="","",INDEX(CARTAO_COMPRAS!$E:$E,INT((ROW()-2)/20)+2))</f>
        <v/>
      </c>
      <c r="E11480" s="0" t="str">
        <f aca="false">IF($A11480="","",INDEX(CARTAO_COMPRAS!$H:$H,INT((ROW()-2)/20)+2)+MOD(ROW()-2,20))</f>
        <v/>
      </c>
      <c r="F11480" s="0" t="str">
        <f aca="false">IF($A11480="","",INDEX(CARTAO_COMPRAS!$G:$G,INT((ROW()-2)/20)+2))</f>
        <v/>
      </c>
      <c r="G11480" s="5" t="str">
        <f aca="false">IF($A11480="","",INDEX(CARTAO_COMPRAS!$I:$I,INT((ROW()-2)/20)+2))</f>
        <v/>
      </c>
      <c r="H11480" s="4" t="str">
        <f aca="false">IF($A11480="","",EDATE(INDEX(CARTAO_COMPRAS!$J:$J,INT((ROW()-2)/20)+2),MOD(ROW()-2,20)))</f>
        <v/>
      </c>
      <c r="I11480" s="4" t="str">
        <f aca="false">IF($H11480="","",$H11480-WEEKDAY($H11480,2)+1)</f>
        <v/>
      </c>
      <c r="J11480" s="4" t="str">
        <f aca="false">IF($I11480="","",$I11480+6)</f>
        <v/>
      </c>
      <c r="K11480" s="6" t="str">
        <f aca="false">IF($H11480="","",DATE(YEAR($H11480),MONTH($H11480),1))</f>
        <v/>
      </c>
      <c r="L11480" s="0" t="str">
        <f aca="false">IF($A11480="","",INDEX(CARTAO_COMPRAS!$K:$K,INT((ROW()-2)/20)+2))</f>
        <v/>
      </c>
      <c r="M11480" s="0" t="str">
        <f aca="false">IF($A11480="","","Compra no cartão")</f>
        <v/>
      </c>
    </row>
    <row r="11481" customFormat="false" ht="13.5" hidden="false" customHeight="false" outlineLevel="0" collapsed="false">
      <c r="A114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1" s="0" t="str">
        <f aca="false">IF($A11481="","",INDEX(CARTAO_COMPRAS!$C:$C,INT((ROW()-2)/20)+2))</f>
        <v/>
      </c>
      <c r="C11481" s="0" t="str">
        <f aca="false">IF($A11481="","",INDEX(CARTAO_COMPRAS!$D:$D,INT((ROW()-2)/20)+2))</f>
        <v/>
      </c>
      <c r="D11481" s="0" t="str">
        <f aca="false">IF($A11481="","",INDEX(CARTAO_COMPRAS!$E:$E,INT((ROW()-2)/20)+2))</f>
        <v/>
      </c>
      <c r="E11481" s="0" t="str">
        <f aca="false">IF($A11481="","",INDEX(CARTAO_COMPRAS!$H:$H,INT((ROW()-2)/20)+2)+MOD(ROW()-2,20))</f>
        <v/>
      </c>
      <c r="F11481" s="0" t="str">
        <f aca="false">IF($A11481="","",INDEX(CARTAO_COMPRAS!$G:$G,INT((ROW()-2)/20)+2))</f>
        <v/>
      </c>
      <c r="G11481" s="5" t="str">
        <f aca="false">IF($A11481="","",INDEX(CARTAO_COMPRAS!$I:$I,INT((ROW()-2)/20)+2))</f>
        <v/>
      </c>
      <c r="H11481" s="4" t="str">
        <f aca="false">IF($A11481="","",EDATE(INDEX(CARTAO_COMPRAS!$J:$J,INT((ROW()-2)/20)+2),MOD(ROW()-2,20)))</f>
        <v/>
      </c>
      <c r="I11481" s="4" t="str">
        <f aca="false">IF($H11481="","",$H11481-WEEKDAY($H11481,2)+1)</f>
        <v/>
      </c>
      <c r="J11481" s="4" t="str">
        <f aca="false">IF($I11481="","",$I11481+6)</f>
        <v/>
      </c>
      <c r="K11481" s="6" t="str">
        <f aca="false">IF($H11481="","",DATE(YEAR($H11481),MONTH($H11481),1))</f>
        <v/>
      </c>
      <c r="L11481" s="0" t="str">
        <f aca="false">IF($A11481="","",INDEX(CARTAO_COMPRAS!$K:$K,INT((ROW()-2)/20)+2))</f>
        <v/>
      </c>
      <c r="M11481" s="0" t="str">
        <f aca="false">IF($A11481="","","Compra no cartão")</f>
        <v/>
      </c>
    </row>
    <row r="11482" customFormat="false" ht="13.5" hidden="false" customHeight="false" outlineLevel="0" collapsed="false">
      <c r="A114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2" s="0" t="str">
        <f aca="false">IF($A11482="","",INDEX(CARTAO_COMPRAS!$C:$C,INT((ROW()-2)/20)+2))</f>
        <v/>
      </c>
      <c r="C11482" s="0" t="str">
        <f aca="false">IF($A11482="","",INDEX(CARTAO_COMPRAS!$D:$D,INT((ROW()-2)/20)+2))</f>
        <v/>
      </c>
      <c r="D11482" s="0" t="str">
        <f aca="false">IF($A11482="","",INDEX(CARTAO_COMPRAS!$E:$E,INT((ROW()-2)/20)+2))</f>
        <v/>
      </c>
      <c r="E11482" s="0" t="str">
        <f aca="false">IF($A11482="","",INDEX(CARTAO_COMPRAS!$H:$H,INT((ROW()-2)/20)+2)+MOD(ROW()-2,20))</f>
        <v/>
      </c>
      <c r="F11482" s="0" t="str">
        <f aca="false">IF($A11482="","",INDEX(CARTAO_COMPRAS!$G:$G,INT((ROW()-2)/20)+2))</f>
        <v/>
      </c>
      <c r="G11482" s="5" t="str">
        <f aca="false">IF($A11482="","",INDEX(CARTAO_COMPRAS!$I:$I,INT((ROW()-2)/20)+2))</f>
        <v/>
      </c>
      <c r="H11482" s="4" t="str">
        <f aca="false">IF($A11482="","",EDATE(INDEX(CARTAO_COMPRAS!$J:$J,INT((ROW()-2)/20)+2),MOD(ROW()-2,20)))</f>
        <v/>
      </c>
      <c r="I11482" s="4" t="str">
        <f aca="false">IF($H11482="","",$H11482-WEEKDAY($H11482,2)+1)</f>
        <v/>
      </c>
      <c r="J11482" s="4" t="str">
        <f aca="false">IF($I11482="","",$I11482+6)</f>
        <v/>
      </c>
      <c r="K11482" s="6" t="str">
        <f aca="false">IF($H11482="","",DATE(YEAR($H11482),MONTH($H11482),1))</f>
        <v/>
      </c>
      <c r="L11482" s="0" t="str">
        <f aca="false">IF($A11482="","",INDEX(CARTAO_COMPRAS!$K:$K,INT((ROW()-2)/20)+2))</f>
        <v/>
      </c>
      <c r="M11482" s="0" t="str">
        <f aca="false">IF($A11482="","","Compra no cartão")</f>
        <v/>
      </c>
    </row>
    <row r="11483" customFormat="false" ht="13.5" hidden="false" customHeight="false" outlineLevel="0" collapsed="false">
      <c r="A114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3" s="0" t="str">
        <f aca="false">IF($A11483="","",INDEX(CARTAO_COMPRAS!$C:$C,INT((ROW()-2)/20)+2))</f>
        <v/>
      </c>
      <c r="C11483" s="0" t="str">
        <f aca="false">IF($A11483="","",INDEX(CARTAO_COMPRAS!$D:$D,INT((ROW()-2)/20)+2))</f>
        <v/>
      </c>
      <c r="D11483" s="0" t="str">
        <f aca="false">IF($A11483="","",INDEX(CARTAO_COMPRAS!$E:$E,INT((ROW()-2)/20)+2))</f>
        <v/>
      </c>
      <c r="E11483" s="0" t="str">
        <f aca="false">IF($A11483="","",INDEX(CARTAO_COMPRAS!$H:$H,INT((ROW()-2)/20)+2)+MOD(ROW()-2,20))</f>
        <v/>
      </c>
      <c r="F11483" s="0" t="str">
        <f aca="false">IF($A11483="","",INDEX(CARTAO_COMPRAS!$G:$G,INT((ROW()-2)/20)+2))</f>
        <v/>
      </c>
      <c r="G11483" s="5" t="str">
        <f aca="false">IF($A11483="","",INDEX(CARTAO_COMPRAS!$I:$I,INT((ROW()-2)/20)+2))</f>
        <v/>
      </c>
      <c r="H11483" s="4" t="str">
        <f aca="false">IF($A11483="","",EDATE(INDEX(CARTAO_COMPRAS!$J:$J,INT((ROW()-2)/20)+2),MOD(ROW()-2,20)))</f>
        <v/>
      </c>
      <c r="I11483" s="4" t="str">
        <f aca="false">IF($H11483="","",$H11483-WEEKDAY($H11483,2)+1)</f>
        <v/>
      </c>
      <c r="J11483" s="4" t="str">
        <f aca="false">IF($I11483="","",$I11483+6)</f>
        <v/>
      </c>
      <c r="K11483" s="6" t="str">
        <f aca="false">IF($H11483="","",DATE(YEAR($H11483),MONTH($H11483),1))</f>
        <v/>
      </c>
      <c r="L11483" s="0" t="str">
        <f aca="false">IF($A11483="","",INDEX(CARTAO_COMPRAS!$K:$K,INT((ROW()-2)/20)+2))</f>
        <v/>
      </c>
      <c r="M11483" s="0" t="str">
        <f aca="false">IF($A11483="","","Compra no cartão")</f>
        <v/>
      </c>
    </row>
    <row r="11484" customFormat="false" ht="13.5" hidden="false" customHeight="false" outlineLevel="0" collapsed="false">
      <c r="A114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4" s="0" t="str">
        <f aca="false">IF($A11484="","",INDEX(CARTAO_COMPRAS!$C:$C,INT((ROW()-2)/20)+2))</f>
        <v/>
      </c>
      <c r="C11484" s="0" t="str">
        <f aca="false">IF($A11484="","",INDEX(CARTAO_COMPRAS!$D:$D,INT((ROW()-2)/20)+2))</f>
        <v/>
      </c>
      <c r="D11484" s="0" t="str">
        <f aca="false">IF($A11484="","",INDEX(CARTAO_COMPRAS!$E:$E,INT((ROW()-2)/20)+2))</f>
        <v/>
      </c>
      <c r="E11484" s="0" t="str">
        <f aca="false">IF($A11484="","",INDEX(CARTAO_COMPRAS!$H:$H,INT((ROW()-2)/20)+2)+MOD(ROW()-2,20))</f>
        <v/>
      </c>
      <c r="F11484" s="0" t="str">
        <f aca="false">IF($A11484="","",INDEX(CARTAO_COMPRAS!$G:$G,INT((ROW()-2)/20)+2))</f>
        <v/>
      </c>
      <c r="G11484" s="5" t="str">
        <f aca="false">IF($A11484="","",INDEX(CARTAO_COMPRAS!$I:$I,INT((ROW()-2)/20)+2))</f>
        <v/>
      </c>
      <c r="H11484" s="4" t="str">
        <f aca="false">IF($A11484="","",EDATE(INDEX(CARTAO_COMPRAS!$J:$J,INT((ROW()-2)/20)+2),MOD(ROW()-2,20)))</f>
        <v/>
      </c>
      <c r="I11484" s="4" t="str">
        <f aca="false">IF($H11484="","",$H11484-WEEKDAY($H11484,2)+1)</f>
        <v/>
      </c>
      <c r="J11484" s="4" t="str">
        <f aca="false">IF($I11484="","",$I11484+6)</f>
        <v/>
      </c>
      <c r="K11484" s="6" t="str">
        <f aca="false">IF($H11484="","",DATE(YEAR($H11484),MONTH($H11484),1))</f>
        <v/>
      </c>
      <c r="L11484" s="0" t="str">
        <f aca="false">IF($A11484="","",INDEX(CARTAO_COMPRAS!$K:$K,INT((ROW()-2)/20)+2))</f>
        <v/>
      </c>
      <c r="M11484" s="0" t="str">
        <f aca="false">IF($A11484="","","Compra no cartão")</f>
        <v/>
      </c>
    </row>
    <row r="11485" customFormat="false" ht="13.5" hidden="false" customHeight="false" outlineLevel="0" collapsed="false">
      <c r="A114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5" s="0" t="str">
        <f aca="false">IF($A11485="","",INDEX(CARTAO_COMPRAS!$C:$C,INT((ROW()-2)/20)+2))</f>
        <v/>
      </c>
      <c r="C11485" s="0" t="str">
        <f aca="false">IF($A11485="","",INDEX(CARTAO_COMPRAS!$D:$D,INT((ROW()-2)/20)+2))</f>
        <v/>
      </c>
      <c r="D11485" s="0" t="str">
        <f aca="false">IF($A11485="","",INDEX(CARTAO_COMPRAS!$E:$E,INT((ROW()-2)/20)+2))</f>
        <v/>
      </c>
      <c r="E11485" s="0" t="str">
        <f aca="false">IF($A11485="","",INDEX(CARTAO_COMPRAS!$H:$H,INT((ROW()-2)/20)+2)+MOD(ROW()-2,20))</f>
        <v/>
      </c>
      <c r="F11485" s="0" t="str">
        <f aca="false">IF($A11485="","",INDEX(CARTAO_COMPRAS!$G:$G,INT((ROW()-2)/20)+2))</f>
        <v/>
      </c>
      <c r="G11485" s="5" t="str">
        <f aca="false">IF($A11485="","",INDEX(CARTAO_COMPRAS!$I:$I,INT((ROW()-2)/20)+2))</f>
        <v/>
      </c>
      <c r="H11485" s="4" t="str">
        <f aca="false">IF($A11485="","",EDATE(INDEX(CARTAO_COMPRAS!$J:$J,INT((ROW()-2)/20)+2),MOD(ROW()-2,20)))</f>
        <v/>
      </c>
      <c r="I11485" s="4" t="str">
        <f aca="false">IF($H11485="","",$H11485-WEEKDAY($H11485,2)+1)</f>
        <v/>
      </c>
      <c r="J11485" s="4" t="str">
        <f aca="false">IF($I11485="","",$I11485+6)</f>
        <v/>
      </c>
      <c r="K11485" s="6" t="str">
        <f aca="false">IF($H11485="","",DATE(YEAR($H11485),MONTH($H11485),1))</f>
        <v/>
      </c>
      <c r="L11485" s="0" t="str">
        <f aca="false">IF($A11485="","",INDEX(CARTAO_COMPRAS!$K:$K,INT((ROW()-2)/20)+2))</f>
        <v/>
      </c>
      <c r="M11485" s="0" t="str">
        <f aca="false">IF($A11485="","","Compra no cartão")</f>
        <v/>
      </c>
    </row>
    <row r="11486" customFormat="false" ht="13.5" hidden="false" customHeight="false" outlineLevel="0" collapsed="false">
      <c r="A114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6" s="0" t="str">
        <f aca="false">IF($A11486="","",INDEX(CARTAO_COMPRAS!$C:$C,INT((ROW()-2)/20)+2))</f>
        <v/>
      </c>
      <c r="C11486" s="0" t="str">
        <f aca="false">IF($A11486="","",INDEX(CARTAO_COMPRAS!$D:$D,INT((ROW()-2)/20)+2))</f>
        <v/>
      </c>
      <c r="D11486" s="0" t="str">
        <f aca="false">IF($A11486="","",INDEX(CARTAO_COMPRAS!$E:$E,INT((ROW()-2)/20)+2))</f>
        <v/>
      </c>
      <c r="E11486" s="0" t="str">
        <f aca="false">IF($A11486="","",INDEX(CARTAO_COMPRAS!$H:$H,INT((ROW()-2)/20)+2)+MOD(ROW()-2,20))</f>
        <v/>
      </c>
      <c r="F11486" s="0" t="str">
        <f aca="false">IF($A11486="","",INDEX(CARTAO_COMPRAS!$G:$G,INT((ROW()-2)/20)+2))</f>
        <v/>
      </c>
      <c r="G11486" s="5" t="str">
        <f aca="false">IF($A11486="","",INDEX(CARTAO_COMPRAS!$I:$I,INT((ROW()-2)/20)+2))</f>
        <v/>
      </c>
      <c r="H11486" s="4" t="str">
        <f aca="false">IF($A11486="","",EDATE(INDEX(CARTAO_COMPRAS!$J:$J,INT((ROW()-2)/20)+2),MOD(ROW()-2,20)))</f>
        <v/>
      </c>
      <c r="I11486" s="4" t="str">
        <f aca="false">IF($H11486="","",$H11486-WEEKDAY($H11486,2)+1)</f>
        <v/>
      </c>
      <c r="J11486" s="4" t="str">
        <f aca="false">IF($I11486="","",$I11486+6)</f>
        <v/>
      </c>
      <c r="K11486" s="6" t="str">
        <f aca="false">IF($H11486="","",DATE(YEAR($H11486),MONTH($H11486),1))</f>
        <v/>
      </c>
      <c r="L11486" s="0" t="str">
        <f aca="false">IF($A11486="","",INDEX(CARTAO_COMPRAS!$K:$K,INT((ROW()-2)/20)+2))</f>
        <v/>
      </c>
      <c r="M11486" s="0" t="str">
        <f aca="false">IF($A11486="","","Compra no cartão")</f>
        <v/>
      </c>
    </row>
    <row r="11487" customFormat="false" ht="13.5" hidden="false" customHeight="false" outlineLevel="0" collapsed="false">
      <c r="A114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7" s="0" t="str">
        <f aca="false">IF($A11487="","",INDEX(CARTAO_COMPRAS!$C:$C,INT((ROW()-2)/20)+2))</f>
        <v/>
      </c>
      <c r="C11487" s="0" t="str">
        <f aca="false">IF($A11487="","",INDEX(CARTAO_COMPRAS!$D:$D,INT((ROW()-2)/20)+2))</f>
        <v/>
      </c>
      <c r="D11487" s="0" t="str">
        <f aca="false">IF($A11487="","",INDEX(CARTAO_COMPRAS!$E:$E,INT((ROW()-2)/20)+2))</f>
        <v/>
      </c>
      <c r="E11487" s="0" t="str">
        <f aca="false">IF($A11487="","",INDEX(CARTAO_COMPRAS!$H:$H,INT((ROW()-2)/20)+2)+MOD(ROW()-2,20))</f>
        <v/>
      </c>
      <c r="F11487" s="0" t="str">
        <f aca="false">IF($A11487="","",INDEX(CARTAO_COMPRAS!$G:$G,INT((ROW()-2)/20)+2))</f>
        <v/>
      </c>
      <c r="G11487" s="5" t="str">
        <f aca="false">IF($A11487="","",INDEX(CARTAO_COMPRAS!$I:$I,INT((ROW()-2)/20)+2))</f>
        <v/>
      </c>
      <c r="H11487" s="4" t="str">
        <f aca="false">IF($A11487="","",EDATE(INDEX(CARTAO_COMPRAS!$J:$J,INT((ROW()-2)/20)+2),MOD(ROW()-2,20)))</f>
        <v/>
      </c>
      <c r="I11487" s="4" t="str">
        <f aca="false">IF($H11487="","",$H11487-WEEKDAY($H11487,2)+1)</f>
        <v/>
      </c>
      <c r="J11487" s="4" t="str">
        <f aca="false">IF($I11487="","",$I11487+6)</f>
        <v/>
      </c>
      <c r="K11487" s="6" t="str">
        <f aca="false">IF($H11487="","",DATE(YEAR($H11487),MONTH($H11487),1))</f>
        <v/>
      </c>
      <c r="L11487" s="0" t="str">
        <f aca="false">IF($A11487="","",INDEX(CARTAO_COMPRAS!$K:$K,INT((ROW()-2)/20)+2))</f>
        <v/>
      </c>
      <c r="M11487" s="0" t="str">
        <f aca="false">IF($A11487="","","Compra no cartão")</f>
        <v/>
      </c>
    </row>
    <row r="11488" customFormat="false" ht="13.5" hidden="false" customHeight="false" outlineLevel="0" collapsed="false">
      <c r="A114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8" s="0" t="str">
        <f aca="false">IF($A11488="","",INDEX(CARTAO_COMPRAS!$C:$C,INT((ROW()-2)/20)+2))</f>
        <v/>
      </c>
      <c r="C11488" s="0" t="str">
        <f aca="false">IF($A11488="","",INDEX(CARTAO_COMPRAS!$D:$D,INT((ROW()-2)/20)+2))</f>
        <v/>
      </c>
      <c r="D11488" s="0" t="str">
        <f aca="false">IF($A11488="","",INDEX(CARTAO_COMPRAS!$E:$E,INT((ROW()-2)/20)+2))</f>
        <v/>
      </c>
      <c r="E11488" s="0" t="str">
        <f aca="false">IF($A11488="","",INDEX(CARTAO_COMPRAS!$H:$H,INT((ROW()-2)/20)+2)+MOD(ROW()-2,20))</f>
        <v/>
      </c>
      <c r="F11488" s="0" t="str">
        <f aca="false">IF($A11488="","",INDEX(CARTAO_COMPRAS!$G:$G,INT((ROW()-2)/20)+2))</f>
        <v/>
      </c>
      <c r="G11488" s="5" t="str">
        <f aca="false">IF($A11488="","",INDEX(CARTAO_COMPRAS!$I:$I,INT((ROW()-2)/20)+2))</f>
        <v/>
      </c>
      <c r="H11488" s="4" t="str">
        <f aca="false">IF($A11488="","",EDATE(INDEX(CARTAO_COMPRAS!$J:$J,INT((ROW()-2)/20)+2),MOD(ROW()-2,20)))</f>
        <v/>
      </c>
      <c r="I11488" s="4" t="str">
        <f aca="false">IF($H11488="","",$H11488-WEEKDAY($H11488,2)+1)</f>
        <v/>
      </c>
      <c r="J11488" s="4" t="str">
        <f aca="false">IF($I11488="","",$I11488+6)</f>
        <v/>
      </c>
      <c r="K11488" s="6" t="str">
        <f aca="false">IF($H11488="","",DATE(YEAR($H11488),MONTH($H11488),1))</f>
        <v/>
      </c>
      <c r="L11488" s="0" t="str">
        <f aca="false">IF($A11488="","",INDEX(CARTAO_COMPRAS!$K:$K,INT((ROW()-2)/20)+2))</f>
        <v/>
      </c>
      <c r="M11488" s="0" t="str">
        <f aca="false">IF($A11488="","","Compra no cartão")</f>
        <v/>
      </c>
    </row>
    <row r="11489" customFormat="false" ht="13.5" hidden="false" customHeight="false" outlineLevel="0" collapsed="false">
      <c r="A114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89" s="0" t="str">
        <f aca="false">IF($A11489="","",INDEX(CARTAO_COMPRAS!$C:$C,INT((ROW()-2)/20)+2))</f>
        <v/>
      </c>
      <c r="C11489" s="0" t="str">
        <f aca="false">IF($A11489="","",INDEX(CARTAO_COMPRAS!$D:$D,INT((ROW()-2)/20)+2))</f>
        <v/>
      </c>
      <c r="D11489" s="0" t="str">
        <f aca="false">IF($A11489="","",INDEX(CARTAO_COMPRAS!$E:$E,INT((ROW()-2)/20)+2))</f>
        <v/>
      </c>
      <c r="E11489" s="0" t="str">
        <f aca="false">IF($A11489="","",INDEX(CARTAO_COMPRAS!$H:$H,INT((ROW()-2)/20)+2)+MOD(ROW()-2,20))</f>
        <v/>
      </c>
      <c r="F11489" s="0" t="str">
        <f aca="false">IF($A11489="","",INDEX(CARTAO_COMPRAS!$G:$G,INT((ROW()-2)/20)+2))</f>
        <v/>
      </c>
      <c r="G11489" s="5" t="str">
        <f aca="false">IF($A11489="","",INDEX(CARTAO_COMPRAS!$I:$I,INT((ROW()-2)/20)+2))</f>
        <v/>
      </c>
      <c r="H11489" s="4" t="str">
        <f aca="false">IF($A11489="","",EDATE(INDEX(CARTAO_COMPRAS!$J:$J,INT((ROW()-2)/20)+2),MOD(ROW()-2,20)))</f>
        <v/>
      </c>
      <c r="I11489" s="4" t="str">
        <f aca="false">IF($H11489="","",$H11489-WEEKDAY($H11489,2)+1)</f>
        <v/>
      </c>
      <c r="J11489" s="4" t="str">
        <f aca="false">IF($I11489="","",$I11489+6)</f>
        <v/>
      </c>
      <c r="K11489" s="6" t="str">
        <f aca="false">IF($H11489="","",DATE(YEAR($H11489),MONTH($H11489),1))</f>
        <v/>
      </c>
      <c r="L11489" s="0" t="str">
        <f aca="false">IF($A11489="","",INDEX(CARTAO_COMPRAS!$K:$K,INT((ROW()-2)/20)+2))</f>
        <v/>
      </c>
      <c r="M11489" s="0" t="str">
        <f aca="false">IF($A11489="","","Compra no cartão")</f>
        <v/>
      </c>
    </row>
    <row r="11490" customFormat="false" ht="13.5" hidden="false" customHeight="false" outlineLevel="0" collapsed="false">
      <c r="A114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0" s="0" t="str">
        <f aca="false">IF($A11490="","",INDEX(CARTAO_COMPRAS!$C:$C,INT((ROW()-2)/20)+2))</f>
        <v/>
      </c>
      <c r="C11490" s="0" t="str">
        <f aca="false">IF($A11490="","",INDEX(CARTAO_COMPRAS!$D:$D,INT((ROW()-2)/20)+2))</f>
        <v/>
      </c>
      <c r="D11490" s="0" t="str">
        <f aca="false">IF($A11490="","",INDEX(CARTAO_COMPRAS!$E:$E,INT((ROW()-2)/20)+2))</f>
        <v/>
      </c>
      <c r="E11490" s="0" t="str">
        <f aca="false">IF($A11490="","",INDEX(CARTAO_COMPRAS!$H:$H,INT((ROW()-2)/20)+2)+MOD(ROW()-2,20))</f>
        <v/>
      </c>
      <c r="F11490" s="0" t="str">
        <f aca="false">IF($A11490="","",INDEX(CARTAO_COMPRAS!$G:$G,INT((ROW()-2)/20)+2))</f>
        <v/>
      </c>
      <c r="G11490" s="5" t="str">
        <f aca="false">IF($A11490="","",INDEX(CARTAO_COMPRAS!$I:$I,INT((ROW()-2)/20)+2))</f>
        <v/>
      </c>
      <c r="H11490" s="4" t="str">
        <f aca="false">IF($A11490="","",EDATE(INDEX(CARTAO_COMPRAS!$J:$J,INT((ROW()-2)/20)+2),MOD(ROW()-2,20)))</f>
        <v/>
      </c>
      <c r="I11490" s="4" t="str">
        <f aca="false">IF($H11490="","",$H11490-WEEKDAY($H11490,2)+1)</f>
        <v/>
      </c>
      <c r="J11490" s="4" t="str">
        <f aca="false">IF($I11490="","",$I11490+6)</f>
        <v/>
      </c>
      <c r="K11490" s="6" t="str">
        <f aca="false">IF($H11490="","",DATE(YEAR($H11490),MONTH($H11490),1))</f>
        <v/>
      </c>
      <c r="L11490" s="0" t="str">
        <f aca="false">IF($A11490="","",INDEX(CARTAO_COMPRAS!$K:$K,INT((ROW()-2)/20)+2))</f>
        <v/>
      </c>
      <c r="M11490" s="0" t="str">
        <f aca="false">IF($A11490="","","Compra no cartão")</f>
        <v/>
      </c>
    </row>
    <row r="11491" customFormat="false" ht="13.5" hidden="false" customHeight="false" outlineLevel="0" collapsed="false">
      <c r="A114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1" s="0" t="str">
        <f aca="false">IF($A11491="","",INDEX(CARTAO_COMPRAS!$C:$C,INT((ROW()-2)/20)+2))</f>
        <v/>
      </c>
      <c r="C11491" s="0" t="str">
        <f aca="false">IF($A11491="","",INDEX(CARTAO_COMPRAS!$D:$D,INT((ROW()-2)/20)+2))</f>
        <v/>
      </c>
      <c r="D11491" s="0" t="str">
        <f aca="false">IF($A11491="","",INDEX(CARTAO_COMPRAS!$E:$E,INT((ROW()-2)/20)+2))</f>
        <v/>
      </c>
      <c r="E11491" s="0" t="str">
        <f aca="false">IF($A11491="","",INDEX(CARTAO_COMPRAS!$H:$H,INT((ROW()-2)/20)+2)+MOD(ROW()-2,20))</f>
        <v/>
      </c>
      <c r="F11491" s="0" t="str">
        <f aca="false">IF($A11491="","",INDEX(CARTAO_COMPRAS!$G:$G,INT((ROW()-2)/20)+2))</f>
        <v/>
      </c>
      <c r="G11491" s="5" t="str">
        <f aca="false">IF($A11491="","",INDEX(CARTAO_COMPRAS!$I:$I,INT((ROW()-2)/20)+2))</f>
        <v/>
      </c>
      <c r="H11491" s="4" t="str">
        <f aca="false">IF($A11491="","",EDATE(INDEX(CARTAO_COMPRAS!$J:$J,INT((ROW()-2)/20)+2),MOD(ROW()-2,20)))</f>
        <v/>
      </c>
      <c r="I11491" s="4" t="str">
        <f aca="false">IF($H11491="","",$H11491-WEEKDAY($H11491,2)+1)</f>
        <v/>
      </c>
      <c r="J11491" s="4" t="str">
        <f aca="false">IF($I11491="","",$I11491+6)</f>
        <v/>
      </c>
      <c r="K11491" s="6" t="str">
        <f aca="false">IF($H11491="","",DATE(YEAR($H11491),MONTH($H11491),1))</f>
        <v/>
      </c>
      <c r="L11491" s="0" t="str">
        <f aca="false">IF($A11491="","",INDEX(CARTAO_COMPRAS!$K:$K,INT((ROW()-2)/20)+2))</f>
        <v/>
      </c>
      <c r="M11491" s="0" t="str">
        <f aca="false">IF($A11491="","","Compra no cartão")</f>
        <v/>
      </c>
    </row>
    <row r="11492" customFormat="false" ht="13.5" hidden="false" customHeight="false" outlineLevel="0" collapsed="false">
      <c r="A114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2" s="0" t="str">
        <f aca="false">IF($A11492="","",INDEX(CARTAO_COMPRAS!$C:$C,INT((ROW()-2)/20)+2))</f>
        <v/>
      </c>
      <c r="C11492" s="0" t="str">
        <f aca="false">IF($A11492="","",INDEX(CARTAO_COMPRAS!$D:$D,INT((ROW()-2)/20)+2))</f>
        <v/>
      </c>
      <c r="D11492" s="0" t="str">
        <f aca="false">IF($A11492="","",INDEX(CARTAO_COMPRAS!$E:$E,INT((ROW()-2)/20)+2))</f>
        <v/>
      </c>
      <c r="E11492" s="0" t="str">
        <f aca="false">IF($A11492="","",INDEX(CARTAO_COMPRAS!$H:$H,INT((ROW()-2)/20)+2)+MOD(ROW()-2,20))</f>
        <v/>
      </c>
      <c r="F11492" s="0" t="str">
        <f aca="false">IF($A11492="","",INDEX(CARTAO_COMPRAS!$G:$G,INT((ROW()-2)/20)+2))</f>
        <v/>
      </c>
      <c r="G11492" s="5" t="str">
        <f aca="false">IF($A11492="","",INDEX(CARTAO_COMPRAS!$I:$I,INT((ROW()-2)/20)+2))</f>
        <v/>
      </c>
      <c r="H11492" s="4" t="str">
        <f aca="false">IF($A11492="","",EDATE(INDEX(CARTAO_COMPRAS!$J:$J,INT((ROW()-2)/20)+2),MOD(ROW()-2,20)))</f>
        <v/>
      </c>
      <c r="I11492" s="4" t="str">
        <f aca="false">IF($H11492="","",$H11492-WEEKDAY($H11492,2)+1)</f>
        <v/>
      </c>
      <c r="J11492" s="4" t="str">
        <f aca="false">IF($I11492="","",$I11492+6)</f>
        <v/>
      </c>
      <c r="K11492" s="6" t="str">
        <f aca="false">IF($H11492="","",DATE(YEAR($H11492),MONTH($H11492),1))</f>
        <v/>
      </c>
      <c r="L11492" s="0" t="str">
        <f aca="false">IF($A11492="","",INDEX(CARTAO_COMPRAS!$K:$K,INT((ROW()-2)/20)+2))</f>
        <v/>
      </c>
      <c r="M11492" s="0" t="str">
        <f aca="false">IF($A11492="","","Compra no cartão")</f>
        <v/>
      </c>
    </row>
    <row r="11493" customFormat="false" ht="13.5" hidden="false" customHeight="false" outlineLevel="0" collapsed="false">
      <c r="A114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3" s="0" t="str">
        <f aca="false">IF($A11493="","",INDEX(CARTAO_COMPRAS!$C:$C,INT((ROW()-2)/20)+2))</f>
        <v/>
      </c>
      <c r="C11493" s="0" t="str">
        <f aca="false">IF($A11493="","",INDEX(CARTAO_COMPRAS!$D:$D,INT((ROW()-2)/20)+2))</f>
        <v/>
      </c>
      <c r="D11493" s="0" t="str">
        <f aca="false">IF($A11493="","",INDEX(CARTAO_COMPRAS!$E:$E,INT((ROW()-2)/20)+2))</f>
        <v/>
      </c>
      <c r="E11493" s="0" t="str">
        <f aca="false">IF($A11493="","",INDEX(CARTAO_COMPRAS!$H:$H,INT((ROW()-2)/20)+2)+MOD(ROW()-2,20))</f>
        <v/>
      </c>
      <c r="F11493" s="0" t="str">
        <f aca="false">IF($A11493="","",INDEX(CARTAO_COMPRAS!$G:$G,INT((ROW()-2)/20)+2))</f>
        <v/>
      </c>
      <c r="G11493" s="5" t="str">
        <f aca="false">IF($A11493="","",INDEX(CARTAO_COMPRAS!$I:$I,INT((ROW()-2)/20)+2))</f>
        <v/>
      </c>
      <c r="H11493" s="4" t="str">
        <f aca="false">IF($A11493="","",EDATE(INDEX(CARTAO_COMPRAS!$J:$J,INT((ROW()-2)/20)+2),MOD(ROW()-2,20)))</f>
        <v/>
      </c>
      <c r="I11493" s="4" t="str">
        <f aca="false">IF($H11493="","",$H11493-WEEKDAY($H11493,2)+1)</f>
        <v/>
      </c>
      <c r="J11493" s="4" t="str">
        <f aca="false">IF($I11493="","",$I11493+6)</f>
        <v/>
      </c>
      <c r="K11493" s="6" t="str">
        <f aca="false">IF($H11493="","",DATE(YEAR($H11493),MONTH($H11493),1))</f>
        <v/>
      </c>
      <c r="L11493" s="0" t="str">
        <f aca="false">IF($A11493="","",INDEX(CARTAO_COMPRAS!$K:$K,INT((ROW()-2)/20)+2))</f>
        <v/>
      </c>
      <c r="M11493" s="0" t="str">
        <f aca="false">IF($A11493="","","Compra no cartão")</f>
        <v/>
      </c>
    </row>
    <row r="11494" customFormat="false" ht="13.5" hidden="false" customHeight="false" outlineLevel="0" collapsed="false">
      <c r="A114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4" s="0" t="str">
        <f aca="false">IF($A11494="","",INDEX(CARTAO_COMPRAS!$C:$C,INT((ROW()-2)/20)+2))</f>
        <v/>
      </c>
      <c r="C11494" s="0" t="str">
        <f aca="false">IF($A11494="","",INDEX(CARTAO_COMPRAS!$D:$D,INT((ROW()-2)/20)+2))</f>
        <v/>
      </c>
      <c r="D11494" s="0" t="str">
        <f aca="false">IF($A11494="","",INDEX(CARTAO_COMPRAS!$E:$E,INT((ROW()-2)/20)+2))</f>
        <v/>
      </c>
      <c r="E11494" s="0" t="str">
        <f aca="false">IF($A11494="","",INDEX(CARTAO_COMPRAS!$H:$H,INT((ROW()-2)/20)+2)+MOD(ROW()-2,20))</f>
        <v/>
      </c>
      <c r="F11494" s="0" t="str">
        <f aca="false">IF($A11494="","",INDEX(CARTAO_COMPRAS!$G:$G,INT((ROW()-2)/20)+2))</f>
        <v/>
      </c>
      <c r="G11494" s="5" t="str">
        <f aca="false">IF($A11494="","",INDEX(CARTAO_COMPRAS!$I:$I,INT((ROW()-2)/20)+2))</f>
        <v/>
      </c>
      <c r="H11494" s="4" t="str">
        <f aca="false">IF($A11494="","",EDATE(INDEX(CARTAO_COMPRAS!$J:$J,INT((ROW()-2)/20)+2),MOD(ROW()-2,20)))</f>
        <v/>
      </c>
      <c r="I11494" s="4" t="str">
        <f aca="false">IF($H11494="","",$H11494-WEEKDAY($H11494,2)+1)</f>
        <v/>
      </c>
      <c r="J11494" s="4" t="str">
        <f aca="false">IF($I11494="","",$I11494+6)</f>
        <v/>
      </c>
      <c r="K11494" s="6" t="str">
        <f aca="false">IF($H11494="","",DATE(YEAR($H11494),MONTH($H11494),1))</f>
        <v/>
      </c>
      <c r="L11494" s="0" t="str">
        <f aca="false">IF($A11494="","",INDEX(CARTAO_COMPRAS!$K:$K,INT((ROW()-2)/20)+2))</f>
        <v/>
      </c>
      <c r="M11494" s="0" t="str">
        <f aca="false">IF($A11494="","","Compra no cartão")</f>
        <v/>
      </c>
    </row>
    <row r="11495" customFormat="false" ht="13.5" hidden="false" customHeight="false" outlineLevel="0" collapsed="false">
      <c r="A114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5" s="0" t="str">
        <f aca="false">IF($A11495="","",INDEX(CARTAO_COMPRAS!$C:$C,INT((ROW()-2)/20)+2))</f>
        <v/>
      </c>
      <c r="C11495" s="0" t="str">
        <f aca="false">IF($A11495="","",INDEX(CARTAO_COMPRAS!$D:$D,INT((ROW()-2)/20)+2))</f>
        <v/>
      </c>
      <c r="D11495" s="0" t="str">
        <f aca="false">IF($A11495="","",INDEX(CARTAO_COMPRAS!$E:$E,INT((ROW()-2)/20)+2))</f>
        <v/>
      </c>
      <c r="E11495" s="0" t="str">
        <f aca="false">IF($A11495="","",INDEX(CARTAO_COMPRAS!$H:$H,INT((ROW()-2)/20)+2)+MOD(ROW()-2,20))</f>
        <v/>
      </c>
      <c r="F11495" s="0" t="str">
        <f aca="false">IF($A11495="","",INDEX(CARTAO_COMPRAS!$G:$G,INT((ROW()-2)/20)+2))</f>
        <v/>
      </c>
      <c r="G11495" s="5" t="str">
        <f aca="false">IF($A11495="","",INDEX(CARTAO_COMPRAS!$I:$I,INT((ROW()-2)/20)+2))</f>
        <v/>
      </c>
      <c r="H11495" s="4" t="str">
        <f aca="false">IF($A11495="","",EDATE(INDEX(CARTAO_COMPRAS!$J:$J,INT((ROW()-2)/20)+2),MOD(ROW()-2,20)))</f>
        <v/>
      </c>
      <c r="I11495" s="4" t="str">
        <f aca="false">IF($H11495="","",$H11495-WEEKDAY($H11495,2)+1)</f>
        <v/>
      </c>
      <c r="J11495" s="4" t="str">
        <f aca="false">IF($I11495="","",$I11495+6)</f>
        <v/>
      </c>
      <c r="K11495" s="6" t="str">
        <f aca="false">IF($H11495="","",DATE(YEAR($H11495),MONTH($H11495),1))</f>
        <v/>
      </c>
      <c r="L11495" s="0" t="str">
        <f aca="false">IF($A11495="","",INDEX(CARTAO_COMPRAS!$K:$K,INT((ROW()-2)/20)+2))</f>
        <v/>
      </c>
      <c r="M11495" s="0" t="str">
        <f aca="false">IF($A11495="","","Compra no cartão")</f>
        <v/>
      </c>
    </row>
    <row r="11496" customFormat="false" ht="13.5" hidden="false" customHeight="false" outlineLevel="0" collapsed="false">
      <c r="A114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6" s="0" t="str">
        <f aca="false">IF($A11496="","",INDEX(CARTAO_COMPRAS!$C:$C,INT((ROW()-2)/20)+2))</f>
        <v/>
      </c>
      <c r="C11496" s="0" t="str">
        <f aca="false">IF($A11496="","",INDEX(CARTAO_COMPRAS!$D:$D,INT((ROW()-2)/20)+2))</f>
        <v/>
      </c>
      <c r="D11496" s="0" t="str">
        <f aca="false">IF($A11496="","",INDEX(CARTAO_COMPRAS!$E:$E,INT((ROW()-2)/20)+2))</f>
        <v/>
      </c>
      <c r="E11496" s="0" t="str">
        <f aca="false">IF($A11496="","",INDEX(CARTAO_COMPRAS!$H:$H,INT((ROW()-2)/20)+2)+MOD(ROW()-2,20))</f>
        <v/>
      </c>
      <c r="F11496" s="0" t="str">
        <f aca="false">IF($A11496="","",INDEX(CARTAO_COMPRAS!$G:$G,INT((ROW()-2)/20)+2))</f>
        <v/>
      </c>
      <c r="G11496" s="5" t="str">
        <f aca="false">IF($A11496="","",INDEX(CARTAO_COMPRAS!$I:$I,INT((ROW()-2)/20)+2))</f>
        <v/>
      </c>
      <c r="H11496" s="4" t="str">
        <f aca="false">IF($A11496="","",EDATE(INDEX(CARTAO_COMPRAS!$J:$J,INT((ROW()-2)/20)+2),MOD(ROW()-2,20)))</f>
        <v/>
      </c>
      <c r="I11496" s="4" t="str">
        <f aca="false">IF($H11496="","",$H11496-WEEKDAY($H11496,2)+1)</f>
        <v/>
      </c>
      <c r="J11496" s="4" t="str">
        <f aca="false">IF($I11496="","",$I11496+6)</f>
        <v/>
      </c>
      <c r="K11496" s="6" t="str">
        <f aca="false">IF($H11496="","",DATE(YEAR($H11496),MONTH($H11496),1))</f>
        <v/>
      </c>
      <c r="L11496" s="0" t="str">
        <f aca="false">IF($A11496="","",INDEX(CARTAO_COMPRAS!$K:$K,INT((ROW()-2)/20)+2))</f>
        <v/>
      </c>
      <c r="M11496" s="0" t="str">
        <f aca="false">IF($A11496="","","Compra no cartão")</f>
        <v/>
      </c>
    </row>
    <row r="11497" customFormat="false" ht="13.5" hidden="false" customHeight="false" outlineLevel="0" collapsed="false">
      <c r="A114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7" s="0" t="str">
        <f aca="false">IF($A11497="","",INDEX(CARTAO_COMPRAS!$C:$C,INT((ROW()-2)/20)+2))</f>
        <v/>
      </c>
      <c r="C11497" s="0" t="str">
        <f aca="false">IF($A11497="","",INDEX(CARTAO_COMPRAS!$D:$D,INT((ROW()-2)/20)+2))</f>
        <v/>
      </c>
      <c r="D11497" s="0" t="str">
        <f aca="false">IF($A11497="","",INDEX(CARTAO_COMPRAS!$E:$E,INT((ROW()-2)/20)+2))</f>
        <v/>
      </c>
      <c r="E11497" s="0" t="str">
        <f aca="false">IF($A11497="","",INDEX(CARTAO_COMPRAS!$H:$H,INT((ROW()-2)/20)+2)+MOD(ROW()-2,20))</f>
        <v/>
      </c>
      <c r="F11497" s="0" t="str">
        <f aca="false">IF($A11497="","",INDEX(CARTAO_COMPRAS!$G:$G,INT((ROW()-2)/20)+2))</f>
        <v/>
      </c>
      <c r="G11497" s="5" t="str">
        <f aca="false">IF($A11497="","",INDEX(CARTAO_COMPRAS!$I:$I,INT((ROW()-2)/20)+2))</f>
        <v/>
      </c>
      <c r="H11497" s="4" t="str">
        <f aca="false">IF($A11497="","",EDATE(INDEX(CARTAO_COMPRAS!$J:$J,INT((ROW()-2)/20)+2),MOD(ROW()-2,20)))</f>
        <v/>
      </c>
      <c r="I11497" s="4" t="str">
        <f aca="false">IF($H11497="","",$H11497-WEEKDAY($H11497,2)+1)</f>
        <v/>
      </c>
      <c r="J11497" s="4" t="str">
        <f aca="false">IF($I11497="","",$I11497+6)</f>
        <v/>
      </c>
      <c r="K11497" s="6" t="str">
        <f aca="false">IF($H11497="","",DATE(YEAR($H11497),MONTH($H11497),1))</f>
        <v/>
      </c>
      <c r="L11497" s="0" t="str">
        <f aca="false">IF($A11497="","",INDEX(CARTAO_COMPRAS!$K:$K,INT((ROW()-2)/20)+2))</f>
        <v/>
      </c>
      <c r="M11497" s="0" t="str">
        <f aca="false">IF($A11497="","","Compra no cartão")</f>
        <v/>
      </c>
    </row>
    <row r="11498" customFormat="false" ht="13.5" hidden="false" customHeight="false" outlineLevel="0" collapsed="false">
      <c r="A114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8" s="0" t="str">
        <f aca="false">IF($A11498="","",INDEX(CARTAO_COMPRAS!$C:$C,INT((ROW()-2)/20)+2))</f>
        <v/>
      </c>
      <c r="C11498" s="0" t="str">
        <f aca="false">IF($A11498="","",INDEX(CARTAO_COMPRAS!$D:$D,INT((ROW()-2)/20)+2))</f>
        <v/>
      </c>
      <c r="D11498" s="0" t="str">
        <f aca="false">IF($A11498="","",INDEX(CARTAO_COMPRAS!$E:$E,INT((ROW()-2)/20)+2))</f>
        <v/>
      </c>
      <c r="E11498" s="0" t="str">
        <f aca="false">IF($A11498="","",INDEX(CARTAO_COMPRAS!$H:$H,INT((ROW()-2)/20)+2)+MOD(ROW()-2,20))</f>
        <v/>
      </c>
      <c r="F11498" s="0" t="str">
        <f aca="false">IF($A11498="","",INDEX(CARTAO_COMPRAS!$G:$G,INT((ROW()-2)/20)+2))</f>
        <v/>
      </c>
      <c r="G11498" s="5" t="str">
        <f aca="false">IF($A11498="","",INDEX(CARTAO_COMPRAS!$I:$I,INT((ROW()-2)/20)+2))</f>
        <v/>
      </c>
      <c r="H11498" s="4" t="str">
        <f aca="false">IF($A11498="","",EDATE(INDEX(CARTAO_COMPRAS!$J:$J,INT((ROW()-2)/20)+2),MOD(ROW()-2,20)))</f>
        <v/>
      </c>
      <c r="I11498" s="4" t="str">
        <f aca="false">IF($H11498="","",$H11498-WEEKDAY($H11498,2)+1)</f>
        <v/>
      </c>
      <c r="J11498" s="4" t="str">
        <f aca="false">IF($I11498="","",$I11498+6)</f>
        <v/>
      </c>
      <c r="K11498" s="6" t="str">
        <f aca="false">IF($H11498="","",DATE(YEAR($H11498),MONTH($H11498),1))</f>
        <v/>
      </c>
      <c r="L11498" s="0" t="str">
        <f aca="false">IF($A11498="","",INDEX(CARTAO_COMPRAS!$K:$K,INT((ROW()-2)/20)+2))</f>
        <v/>
      </c>
      <c r="M11498" s="0" t="str">
        <f aca="false">IF($A11498="","","Compra no cartão")</f>
        <v/>
      </c>
    </row>
    <row r="11499" customFormat="false" ht="13.5" hidden="false" customHeight="false" outlineLevel="0" collapsed="false">
      <c r="A114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499" s="0" t="str">
        <f aca="false">IF($A11499="","",INDEX(CARTAO_COMPRAS!$C:$C,INT((ROW()-2)/20)+2))</f>
        <v/>
      </c>
      <c r="C11499" s="0" t="str">
        <f aca="false">IF($A11499="","",INDEX(CARTAO_COMPRAS!$D:$D,INT((ROW()-2)/20)+2))</f>
        <v/>
      </c>
      <c r="D11499" s="0" t="str">
        <f aca="false">IF($A11499="","",INDEX(CARTAO_COMPRAS!$E:$E,INT((ROW()-2)/20)+2))</f>
        <v/>
      </c>
      <c r="E11499" s="0" t="str">
        <f aca="false">IF($A11499="","",INDEX(CARTAO_COMPRAS!$H:$H,INT((ROW()-2)/20)+2)+MOD(ROW()-2,20))</f>
        <v/>
      </c>
      <c r="F11499" s="0" t="str">
        <f aca="false">IF($A11499="","",INDEX(CARTAO_COMPRAS!$G:$G,INT((ROW()-2)/20)+2))</f>
        <v/>
      </c>
      <c r="G11499" s="5" t="str">
        <f aca="false">IF($A11499="","",INDEX(CARTAO_COMPRAS!$I:$I,INT((ROW()-2)/20)+2))</f>
        <v/>
      </c>
      <c r="H11499" s="4" t="str">
        <f aca="false">IF($A11499="","",EDATE(INDEX(CARTAO_COMPRAS!$J:$J,INT((ROW()-2)/20)+2),MOD(ROW()-2,20)))</f>
        <v/>
      </c>
      <c r="I11499" s="4" t="str">
        <f aca="false">IF($H11499="","",$H11499-WEEKDAY($H11499,2)+1)</f>
        <v/>
      </c>
      <c r="J11499" s="4" t="str">
        <f aca="false">IF($I11499="","",$I11499+6)</f>
        <v/>
      </c>
      <c r="K11499" s="6" t="str">
        <f aca="false">IF($H11499="","",DATE(YEAR($H11499),MONTH($H11499),1))</f>
        <v/>
      </c>
      <c r="L11499" s="0" t="str">
        <f aca="false">IF($A11499="","",INDEX(CARTAO_COMPRAS!$K:$K,INT((ROW()-2)/20)+2))</f>
        <v/>
      </c>
      <c r="M11499" s="0" t="str">
        <f aca="false">IF($A11499="","","Compra no cartão")</f>
        <v/>
      </c>
    </row>
    <row r="11500" customFormat="false" ht="13.5" hidden="false" customHeight="false" outlineLevel="0" collapsed="false">
      <c r="A115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0" s="0" t="str">
        <f aca="false">IF($A11500="","",INDEX(CARTAO_COMPRAS!$C:$C,INT((ROW()-2)/20)+2))</f>
        <v/>
      </c>
      <c r="C11500" s="0" t="str">
        <f aca="false">IF($A11500="","",INDEX(CARTAO_COMPRAS!$D:$D,INT((ROW()-2)/20)+2))</f>
        <v/>
      </c>
      <c r="D11500" s="0" t="str">
        <f aca="false">IF($A11500="","",INDEX(CARTAO_COMPRAS!$E:$E,INT((ROW()-2)/20)+2))</f>
        <v/>
      </c>
      <c r="E11500" s="0" t="str">
        <f aca="false">IF($A11500="","",INDEX(CARTAO_COMPRAS!$H:$H,INT((ROW()-2)/20)+2)+MOD(ROW()-2,20))</f>
        <v/>
      </c>
      <c r="F11500" s="0" t="str">
        <f aca="false">IF($A11500="","",INDEX(CARTAO_COMPRAS!$G:$G,INT((ROW()-2)/20)+2))</f>
        <v/>
      </c>
      <c r="G11500" s="5" t="str">
        <f aca="false">IF($A11500="","",INDEX(CARTAO_COMPRAS!$I:$I,INT((ROW()-2)/20)+2))</f>
        <v/>
      </c>
      <c r="H11500" s="4" t="str">
        <f aca="false">IF($A11500="","",EDATE(INDEX(CARTAO_COMPRAS!$J:$J,INT((ROW()-2)/20)+2),MOD(ROW()-2,20)))</f>
        <v/>
      </c>
      <c r="I11500" s="4" t="str">
        <f aca="false">IF($H11500="","",$H11500-WEEKDAY($H11500,2)+1)</f>
        <v/>
      </c>
      <c r="J11500" s="4" t="str">
        <f aca="false">IF($I11500="","",$I11500+6)</f>
        <v/>
      </c>
      <c r="K11500" s="6" t="str">
        <f aca="false">IF($H11500="","",DATE(YEAR($H11500),MONTH($H11500),1))</f>
        <v/>
      </c>
      <c r="L11500" s="0" t="str">
        <f aca="false">IF($A11500="","",INDEX(CARTAO_COMPRAS!$K:$K,INT((ROW()-2)/20)+2))</f>
        <v/>
      </c>
      <c r="M11500" s="0" t="str">
        <f aca="false">IF($A11500="","","Compra no cartão")</f>
        <v/>
      </c>
    </row>
    <row r="11501" customFormat="false" ht="13.5" hidden="false" customHeight="false" outlineLevel="0" collapsed="false">
      <c r="A115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1" s="0" t="str">
        <f aca="false">IF($A11501="","",INDEX(CARTAO_COMPRAS!$C:$C,INT((ROW()-2)/20)+2))</f>
        <v/>
      </c>
      <c r="C11501" s="0" t="str">
        <f aca="false">IF($A11501="","",INDEX(CARTAO_COMPRAS!$D:$D,INT((ROW()-2)/20)+2))</f>
        <v/>
      </c>
      <c r="D11501" s="0" t="str">
        <f aca="false">IF($A11501="","",INDEX(CARTAO_COMPRAS!$E:$E,INT((ROW()-2)/20)+2))</f>
        <v/>
      </c>
      <c r="E11501" s="0" t="str">
        <f aca="false">IF($A11501="","",INDEX(CARTAO_COMPRAS!$H:$H,INT((ROW()-2)/20)+2)+MOD(ROW()-2,20))</f>
        <v/>
      </c>
      <c r="F11501" s="0" t="str">
        <f aca="false">IF($A11501="","",INDEX(CARTAO_COMPRAS!$G:$G,INT((ROW()-2)/20)+2))</f>
        <v/>
      </c>
      <c r="G11501" s="5" t="str">
        <f aca="false">IF($A11501="","",INDEX(CARTAO_COMPRAS!$I:$I,INT((ROW()-2)/20)+2))</f>
        <v/>
      </c>
      <c r="H11501" s="4" t="str">
        <f aca="false">IF($A11501="","",EDATE(INDEX(CARTAO_COMPRAS!$J:$J,INT((ROW()-2)/20)+2),MOD(ROW()-2,20)))</f>
        <v/>
      </c>
      <c r="I11501" s="4" t="str">
        <f aca="false">IF($H11501="","",$H11501-WEEKDAY($H11501,2)+1)</f>
        <v/>
      </c>
      <c r="J11501" s="4" t="str">
        <f aca="false">IF($I11501="","",$I11501+6)</f>
        <v/>
      </c>
      <c r="K11501" s="6" t="str">
        <f aca="false">IF($H11501="","",DATE(YEAR($H11501),MONTH($H11501),1))</f>
        <v/>
      </c>
      <c r="L11501" s="0" t="str">
        <f aca="false">IF($A11501="","",INDEX(CARTAO_COMPRAS!$K:$K,INT((ROW()-2)/20)+2))</f>
        <v/>
      </c>
      <c r="M11501" s="0" t="str">
        <f aca="false">IF($A11501="","","Compra no cartão")</f>
        <v/>
      </c>
    </row>
    <row r="11502" customFormat="false" ht="13.5" hidden="false" customHeight="false" outlineLevel="0" collapsed="false">
      <c r="A115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2" s="0" t="str">
        <f aca="false">IF($A11502="","",INDEX(CARTAO_COMPRAS!$C:$C,INT((ROW()-2)/20)+2))</f>
        <v/>
      </c>
      <c r="C11502" s="0" t="str">
        <f aca="false">IF($A11502="","",INDEX(CARTAO_COMPRAS!$D:$D,INT((ROW()-2)/20)+2))</f>
        <v/>
      </c>
      <c r="D11502" s="0" t="str">
        <f aca="false">IF($A11502="","",INDEX(CARTAO_COMPRAS!$E:$E,INT((ROW()-2)/20)+2))</f>
        <v/>
      </c>
      <c r="E11502" s="0" t="str">
        <f aca="false">IF($A11502="","",INDEX(CARTAO_COMPRAS!$H:$H,INT((ROW()-2)/20)+2)+MOD(ROW()-2,20))</f>
        <v/>
      </c>
      <c r="F11502" s="0" t="str">
        <f aca="false">IF($A11502="","",INDEX(CARTAO_COMPRAS!$G:$G,INT((ROW()-2)/20)+2))</f>
        <v/>
      </c>
      <c r="G11502" s="5" t="str">
        <f aca="false">IF($A11502="","",INDEX(CARTAO_COMPRAS!$I:$I,INT((ROW()-2)/20)+2))</f>
        <v/>
      </c>
      <c r="H11502" s="4" t="str">
        <f aca="false">IF($A11502="","",EDATE(INDEX(CARTAO_COMPRAS!$J:$J,INT((ROW()-2)/20)+2),MOD(ROW()-2,20)))</f>
        <v/>
      </c>
      <c r="I11502" s="4" t="str">
        <f aca="false">IF($H11502="","",$H11502-WEEKDAY($H11502,2)+1)</f>
        <v/>
      </c>
      <c r="J11502" s="4" t="str">
        <f aca="false">IF($I11502="","",$I11502+6)</f>
        <v/>
      </c>
      <c r="K11502" s="6" t="str">
        <f aca="false">IF($H11502="","",DATE(YEAR($H11502),MONTH($H11502),1))</f>
        <v/>
      </c>
      <c r="L11502" s="0" t="str">
        <f aca="false">IF($A11502="","",INDEX(CARTAO_COMPRAS!$K:$K,INT((ROW()-2)/20)+2))</f>
        <v/>
      </c>
      <c r="M11502" s="0" t="str">
        <f aca="false">IF($A11502="","","Compra no cartão")</f>
        <v/>
      </c>
    </row>
    <row r="11503" customFormat="false" ht="13.5" hidden="false" customHeight="false" outlineLevel="0" collapsed="false">
      <c r="A115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3" s="0" t="str">
        <f aca="false">IF($A11503="","",INDEX(CARTAO_COMPRAS!$C:$C,INT((ROW()-2)/20)+2))</f>
        <v/>
      </c>
      <c r="C11503" s="0" t="str">
        <f aca="false">IF($A11503="","",INDEX(CARTAO_COMPRAS!$D:$D,INT((ROW()-2)/20)+2))</f>
        <v/>
      </c>
      <c r="D11503" s="0" t="str">
        <f aca="false">IF($A11503="","",INDEX(CARTAO_COMPRAS!$E:$E,INT((ROW()-2)/20)+2))</f>
        <v/>
      </c>
      <c r="E11503" s="0" t="str">
        <f aca="false">IF($A11503="","",INDEX(CARTAO_COMPRAS!$H:$H,INT((ROW()-2)/20)+2)+MOD(ROW()-2,20))</f>
        <v/>
      </c>
      <c r="F11503" s="0" t="str">
        <f aca="false">IF($A11503="","",INDEX(CARTAO_COMPRAS!$G:$G,INT((ROW()-2)/20)+2))</f>
        <v/>
      </c>
      <c r="G11503" s="5" t="str">
        <f aca="false">IF($A11503="","",INDEX(CARTAO_COMPRAS!$I:$I,INT((ROW()-2)/20)+2))</f>
        <v/>
      </c>
      <c r="H11503" s="4" t="str">
        <f aca="false">IF($A11503="","",EDATE(INDEX(CARTAO_COMPRAS!$J:$J,INT((ROW()-2)/20)+2),MOD(ROW()-2,20)))</f>
        <v/>
      </c>
      <c r="I11503" s="4" t="str">
        <f aca="false">IF($H11503="","",$H11503-WEEKDAY($H11503,2)+1)</f>
        <v/>
      </c>
      <c r="J11503" s="4" t="str">
        <f aca="false">IF($I11503="","",$I11503+6)</f>
        <v/>
      </c>
      <c r="K11503" s="6" t="str">
        <f aca="false">IF($H11503="","",DATE(YEAR($H11503),MONTH($H11503),1))</f>
        <v/>
      </c>
      <c r="L11503" s="0" t="str">
        <f aca="false">IF($A11503="","",INDEX(CARTAO_COMPRAS!$K:$K,INT((ROW()-2)/20)+2))</f>
        <v/>
      </c>
      <c r="M11503" s="0" t="str">
        <f aca="false">IF($A11503="","","Compra no cartão")</f>
        <v/>
      </c>
    </row>
    <row r="11504" customFormat="false" ht="13.5" hidden="false" customHeight="false" outlineLevel="0" collapsed="false">
      <c r="A115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4" s="0" t="str">
        <f aca="false">IF($A11504="","",INDEX(CARTAO_COMPRAS!$C:$C,INT((ROW()-2)/20)+2))</f>
        <v/>
      </c>
      <c r="C11504" s="0" t="str">
        <f aca="false">IF($A11504="","",INDEX(CARTAO_COMPRAS!$D:$D,INT((ROW()-2)/20)+2))</f>
        <v/>
      </c>
      <c r="D11504" s="0" t="str">
        <f aca="false">IF($A11504="","",INDEX(CARTAO_COMPRAS!$E:$E,INT((ROW()-2)/20)+2))</f>
        <v/>
      </c>
      <c r="E11504" s="0" t="str">
        <f aca="false">IF($A11504="","",INDEX(CARTAO_COMPRAS!$H:$H,INT((ROW()-2)/20)+2)+MOD(ROW()-2,20))</f>
        <v/>
      </c>
      <c r="F11504" s="0" t="str">
        <f aca="false">IF($A11504="","",INDEX(CARTAO_COMPRAS!$G:$G,INT((ROW()-2)/20)+2))</f>
        <v/>
      </c>
      <c r="G11504" s="5" t="str">
        <f aca="false">IF($A11504="","",INDEX(CARTAO_COMPRAS!$I:$I,INT((ROW()-2)/20)+2))</f>
        <v/>
      </c>
      <c r="H11504" s="4" t="str">
        <f aca="false">IF($A11504="","",EDATE(INDEX(CARTAO_COMPRAS!$J:$J,INT((ROW()-2)/20)+2),MOD(ROW()-2,20)))</f>
        <v/>
      </c>
      <c r="I11504" s="4" t="str">
        <f aca="false">IF($H11504="","",$H11504-WEEKDAY($H11504,2)+1)</f>
        <v/>
      </c>
      <c r="J11504" s="4" t="str">
        <f aca="false">IF($I11504="","",$I11504+6)</f>
        <v/>
      </c>
      <c r="K11504" s="6" t="str">
        <f aca="false">IF($H11504="","",DATE(YEAR($H11504),MONTH($H11504),1))</f>
        <v/>
      </c>
      <c r="L11504" s="0" t="str">
        <f aca="false">IF($A11504="","",INDEX(CARTAO_COMPRAS!$K:$K,INT((ROW()-2)/20)+2))</f>
        <v/>
      </c>
      <c r="M11504" s="0" t="str">
        <f aca="false">IF($A11504="","","Compra no cartão")</f>
        <v/>
      </c>
    </row>
    <row r="11505" customFormat="false" ht="13.5" hidden="false" customHeight="false" outlineLevel="0" collapsed="false">
      <c r="A115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5" s="0" t="str">
        <f aca="false">IF($A11505="","",INDEX(CARTAO_COMPRAS!$C:$C,INT((ROW()-2)/20)+2))</f>
        <v/>
      </c>
      <c r="C11505" s="0" t="str">
        <f aca="false">IF($A11505="","",INDEX(CARTAO_COMPRAS!$D:$D,INT((ROW()-2)/20)+2))</f>
        <v/>
      </c>
      <c r="D11505" s="0" t="str">
        <f aca="false">IF($A11505="","",INDEX(CARTAO_COMPRAS!$E:$E,INT((ROW()-2)/20)+2))</f>
        <v/>
      </c>
      <c r="E11505" s="0" t="str">
        <f aca="false">IF($A11505="","",INDEX(CARTAO_COMPRAS!$H:$H,INT((ROW()-2)/20)+2)+MOD(ROW()-2,20))</f>
        <v/>
      </c>
      <c r="F11505" s="0" t="str">
        <f aca="false">IF($A11505="","",INDEX(CARTAO_COMPRAS!$G:$G,INT((ROW()-2)/20)+2))</f>
        <v/>
      </c>
      <c r="G11505" s="5" t="str">
        <f aca="false">IF($A11505="","",INDEX(CARTAO_COMPRAS!$I:$I,INT((ROW()-2)/20)+2))</f>
        <v/>
      </c>
      <c r="H11505" s="4" t="str">
        <f aca="false">IF($A11505="","",EDATE(INDEX(CARTAO_COMPRAS!$J:$J,INT((ROW()-2)/20)+2),MOD(ROW()-2,20)))</f>
        <v/>
      </c>
      <c r="I11505" s="4" t="str">
        <f aca="false">IF($H11505="","",$H11505-WEEKDAY($H11505,2)+1)</f>
        <v/>
      </c>
      <c r="J11505" s="4" t="str">
        <f aca="false">IF($I11505="","",$I11505+6)</f>
        <v/>
      </c>
      <c r="K11505" s="6" t="str">
        <f aca="false">IF($H11505="","",DATE(YEAR($H11505),MONTH($H11505),1))</f>
        <v/>
      </c>
      <c r="L11505" s="0" t="str">
        <f aca="false">IF($A11505="","",INDEX(CARTAO_COMPRAS!$K:$K,INT((ROW()-2)/20)+2))</f>
        <v/>
      </c>
      <c r="M11505" s="0" t="str">
        <f aca="false">IF($A11505="","","Compra no cartão")</f>
        <v/>
      </c>
    </row>
    <row r="11506" customFormat="false" ht="13.5" hidden="false" customHeight="false" outlineLevel="0" collapsed="false">
      <c r="A115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6" s="0" t="str">
        <f aca="false">IF($A11506="","",INDEX(CARTAO_COMPRAS!$C:$C,INT((ROW()-2)/20)+2))</f>
        <v/>
      </c>
      <c r="C11506" s="0" t="str">
        <f aca="false">IF($A11506="","",INDEX(CARTAO_COMPRAS!$D:$D,INT((ROW()-2)/20)+2))</f>
        <v/>
      </c>
      <c r="D11506" s="0" t="str">
        <f aca="false">IF($A11506="","",INDEX(CARTAO_COMPRAS!$E:$E,INT((ROW()-2)/20)+2))</f>
        <v/>
      </c>
      <c r="E11506" s="0" t="str">
        <f aca="false">IF($A11506="","",INDEX(CARTAO_COMPRAS!$H:$H,INT((ROW()-2)/20)+2)+MOD(ROW()-2,20))</f>
        <v/>
      </c>
      <c r="F11506" s="0" t="str">
        <f aca="false">IF($A11506="","",INDEX(CARTAO_COMPRAS!$G:$G,INT((ROW()-2)/20)+2))</f>
        <v/>
      </c>
      <c r="G11506" s="5" t="str">
        <f aca="false">IF($A11506="","",INDEX(CARTAO_COMPRAS!$I:$I,INT((ROW()-2)/20)+2))</f>
        <v/>
      </c>
      <c r="H11506" s="4" t="str">
        <f aca="false">IF($A11506="","",EDATE(INDEX(CARTAO_COMPRAS!$J:$J,INT((ROW()-2)/20)+2),MOD(ROW()-2,20)))</f>
        <v/>
      </c>
      <c r="I11506" s="4" t="str">
        <f aca="false">IF($H11506="","",$H11506-WEEKDAY($H11506,2)+1)</f>
        <v/>
      </c>
      <c r="J11506" s="4" t="str">
        <f aca="false">IF($I11506="","",$I11506+6)</f>
        <v/>
      </c>
      <c r="K11506" s="6" t="str">
        <f aca="false">IF($H11506="","",DATE(YEAR($H11506),MONTH($H11506),1))</f>
        <v/>
      </c>
      <c r="L11506" s="0" t="str">
        <f aca="false">IF($A11506="","",INDEX(CARTAO_COMPRAS!$K:$K,INT((ROW()-2)/20)+2))</f>
        <v/>
      </c>
      <c r="M11506" s="0" t="str">
        <f aca="false">IF($A11506="","","Compra no cartão")</f>
        <v/>
      </c>
    </row>
    <row r="11507" customFormat="false" ht="13.5" hidden="false" customHeight="false" outlineLevel="0" collapsed="false">
      <c r="A115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7" s="0" t="str">
        <f aca="false">IF($A11507="","",INDEX(CARTAO_COMPRAS!$C:$C,INT((ROW()-2)/20)+2))</f>
        <v/>
      </c>
      <c r="C11507" s="0" t="str">
        <f aca="false">IF($A11507="","",INDEX(CARTAO_COMPRAS!$D:$D,INT((ROW()-2)/20)+2))</f>
        <v/>
      </c>
      <c r="D11507" s="0" t="str">
        <f aca="false">IF($A11507="","",INDEX(CARTAO_COMPRAS!$E:$E,INT((ROW()-2)/20)+2))</f>
        <v/>
      </c>
      <c r="E11507" s="0" t="str">
        <f aca="false">IF($A11507="","",INDEX(CARTAO_COMPRAS!$H:$H,INT((ROW()-2)/20)+2)+MOD(ROW()-2,20))</f>
        <v/>
      </c>
      <c r="F11507" s="0" t="str">
        <f aca="false">IF($A11507="","",INDEX(CARTAO_COMPRAS!$G:$G,INT((ROW()-2)/20)+2))</f>
        <v/>
      </c>
      <c r="G11507" s="5" t="str">
        <f aca="false">IF($A11507="","",INDEX(CARTAO_COMPRAS!$I:$I,INT((ROW()-2)/20)+2))</f>
        <v/>
      </c>
      <c r="H11507" s="4" t="str">
        <f aca="false">IF($A11507="","",EDATE(INDEX(CARTAO_COMPRAS!$J:$J,INT((ROW()-2)/20)+2),MOD(ROW()-2,20)))</f>
        <v/>
      </c>
      <c r="I11507" s="4" t="str">
        <f aca="false">IF($H11507="","",$H11507-WEEKDAY($H11507,2)+1)</f>
        <v/>
      </c>
      <c r="J11507" s="4" t="str">
        <f aca="false">IF($I11507="","",$I11507+6)</f>
        <v/>
      </c>
      <c r="K11507" s="6" t="str">
        <f aca="false">IF($H11507="","",DATE(YEAR($H11507),MONTH($H11507),1))</f>
        <v/>
      </c>
      <c r="L11507" s="0" t="str">
        <f aca="false">IF($A11507="","",INDEX(CARTAO_COMPRAS!$K:$K,INT((ROW()-2)/20)+2))</f>
        <v/>
      </c>
      <c r="M11507" s="0" t="str">
        <f aca="false">IF($A11507="","","Compra no cartão")</f>
        <v/>
      </c>
    </row>
    <row r="11508" customFormat="false" ht="13.5" hidden="false" customHeight="false" outlineLevel="0" collapsed="false">
      <c r="A115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8" s="0" t="str">
        <f aca="false">IF($A11508="","",INDEX(CARTAO_COMPRAS!$C:$C,INT((ROW()-2)/20)+2))</f>
        <v/>
      </c>
      <c r="C11508" s="0" t="str">
        <f aca="false">IF($A11508="","",INDEX(CARTAO_COMPRAS!$D:$D,INT((ROW()-2)/20)+2))</f>
        <v/>
      </c>
      <c r="D11508" s="0" t="str">
        <f aca="false">IF($A11508="","",INDEX(CARTAO_COMPRAS!$E:$E,INT((ROW()-2)/20)+2))</f>
        <v/>
      </c>
      <c r="E11508" s="0" t="str">
        <f aca="false">IF($A11508="","",INDEX(CARTAO_COMPRAS!$H:$H,INT((ROW()-2)/20)+2)+MOD(ROW()-2,20))</f>
        <v/>
      </c>
      <c r="F11508" s="0" t="str">
        <f aca="false">IF($A11508="","",INDEX(CARTAO_COMPRAS!$G:$G,INT((ROW()-2)/20)+2))</f>
        <v/>
      </c>
      <c r="G11508" s="5" t="str">
        <f aca="false">IF($A11508="","",INDEX(CARTAO_COMPRAS!$I:$I,INT((ROW()-2)/20)+2))</f>
        <v/>
      </c>
      <c r="H11508" s="4" t="str">
        <f aca="false">IF($A11508="","",EDATE(INDEX(CARTAO_COMPRAS!$J:$J,INT((ROW()-2)/20)+2),MOD(ROW()-2,20)))</f>
        <v/>
      </c>
      <c r="I11508" s="4" t="str">
        <f aca="false">IF($H11508="","",$H11508-WEEKDAY($H11508,2)+1)</f>
        <v/>
      </c>
      <c r="J11508" s="4" t="str">
        <f aca="false">IF($I11508="","",$I11508+6)</f>
        <v/>
      </c>
      <c r="K11508" s="6" t="str">
        <f aca="false">IF($H11508="","",DATE(YEAR($H11508),MONTH($H11508),1))</f>
        <v/>
      </c>
      <c r="L11508" s="0" t="str">
        <f aca="false">IF($A11508="","",INDEX(CARTAO_COMPRAS!$K:$K,INT((ROW()-2)/20)+2))</f>
        <v/>
      </c>
      <c r="M11508" s="0" t="str">
        <f aca="false">IF($A11508="","","Compra no cartão")</f>
        <v/>
      </c>
    </row>
    <row r="11509" customFormat="false" ht="13.5" hidden="false" customHeight="false" outlineLevel="0" collapsed="false">
      <c r="A115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09" s="0" t="str">
        <f aca="false">IF($A11509="","",INDEX(CARTAO_COMPRAS!$C:$C,INT((ROW()-2)/20)+2))</f>
        <v/>
      </c>
      <c r="C11509" s="0" t="str">
        <f aca="false">IF($A11509="","",INDEX(CARTAO_COMPRAS!$D:$D,INT((ROW()-2)/20)+2))</f>
        <v/>
      </c>
      <c r="D11509" s="0" t="str">
        <f aca="false">IF($A11509="","",INDEX(CARTAO_COMPRAS!$E:$E,INT((ROW()-2)/20)+2))</f>
        <v/>
      </c>
      <c r="E11509" s="0" t="str">
        <f aca="false">IF($A11509="","",INDEX(CARTAO_COMPRAS!$H:$H,INT((ROW()-2)/20)+2)+MOD(ROW()-2,20))</f>
        <v/>
      </c>
      <c r="F11509" s="0" t="str">
        <f aca="false">IF($A11509="","",INDEX(CARTAO_COMPRAS!$G:$G,INT((ROW()-2)/20)+2))</f>
        <v/>
      </c>
      <c r="G11509" s="5" t="str">
        <f aca="false">IF($A11509="","",INDEX(CARTAO_COMPRAS!$I:$I,INT((ROW()-2)/20)+2))</f>
        <v/>
      </c>
      <c r="H11509" s="4" t="str">
        <f aca="false">IF($A11509="","",EDATE(INDEX(CARTAO_COMPRAS!$J:$J,INT((ROW()-2)/20)+2),MOD(ROW()-2,20)))</f>
        <v/>
      </c>
      <c r="I11509" s="4" t="str">
        <f aca="false">IF($H11509="","",$H11509-WEEKDAY($H11509,2)+1)</f>
        <v/>
      </c>
      <c r="J11509" s="4" t="str">
        <f aca="false">IF($I11509="","",$I11509+6)</f>
        <v/>
      </c>
      <c r="K11509" s="6" t="str">
        <f aca="false">IF($H11509="","",DATE(YEAR($H11509),MONTH($H11509),1))</f>
        <v/>
      </c>
      <c r="L11509" s="0" t="str">
        <f aca="false">IF($A11509="","",INDEX(CARTAO_COMPRAS!$K:$K,INT((ROW()-2)/20)+2))</f>
        <v/>
      </c>
      <c r="M11509" s="0" t="str">
        <f aca="false">IF($A11509="","","Compra no cartão")</f>
        <v/>
      </c>
    </row>
    <row r="11510" customFormat="false" ht="13.5" hidden="false" customHeight="false" outlineLevel="0" collapsed="false">
      <c r="A115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0" s="0" t="str">
        <f aca="false">IF($A11510="","",INDEX(CARTAO_COMPRAS!$C:$C,INT((ROW()-2)/20)+2))</f>
        <v/>
      </c>
      <c r="C11510" s="0" t="str">
        <f aca="false">IF($A11510="","",INDEX(CARTAO_COMPRAS!$D:$D,INT((ROW()-2)/20)+2))</f>
        <v/>
      </c>
      <c r="D11510" s="0" t="str">
        <f aca="false">IF($A11510="","",INDEX(CARTAO_COMPRAS!$E:$E,INT((ROW()-2)/20)+2))</f>
        <v/>
      </c>
      <c r="E11510" s="0" t="str">
        <f aca="false">IF($A11510="","",INDEX(CARTAO_COMPRAS!$H:$H,INT((ROW()-2)/20)+2)+MOD(ROW()-2,20))</f>
        <v/>
      </c>
      <c r="F11510" s="0" t="str">
        <f aca="false">IF($A11510="","",INDEX(CARTAO_COMPRAS!$G:$G,INT((ROW()-2)/20)+2))</f>
        <v/>
      </c>
      <c r="G11510" s="5" t="str">
        <f aca="false">IF($A11510="","",INDEX(CARTAO_COMPRAS!$I:$I,INT((ROW()-2)/20)+2))</f>
        <v/>
      </c>
      <c r="H11510" s="4" t="str">
        <f aca="false">IF($A11510="","",EDATE(INDEX(CARTAO_COMPRAS!$J:$J,INT((ROW()-2)/20)+2),MOD(ROW()-2,20)))</f>
        <v/>
      </c>
      <c r="I11510" s="4" t="str">
        <f aca="false">IF($H11510="","",$H11510-WEEKDAY($H11510,2)+1)</f>
        <v/>
      </c>
      <c r="J11510" s="4" t="str">
        <f aca="false">IF($I11510="","",$I11510+6)</f>
        <v/>
      </c>
      <c r="K11510" s="6" t="str">
        <f aca="false">IF($H11510="","",DATE(YEAR($H11510),MONTH($H11510),1))</f>
        <v/>
      </c>
      <c r="L11510" s="0" t="str">
        <f aca="false">IF($A11510="","",INDEX(CARTAO_COMPRAS!$K:$K,INT((ROW()-2)/20)+2))</f>
        <v/>
      </c>
      <c r="M11510" s="0" t="str">
        <f aca="false">IF($A11510="","","Compra no cartão")</f>
        <v/>
      </c>
    </row>
    <row r="11511" customFormat="false" ht="13.5" hidden="false" customHeight="false" outlineLevel="0" collapsed="false">
      <c r="A115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1" s="0" t="str">
        <f aca="false">IF($A11511="","",INDEX(CARTAO_COMPRAS!$C:$C,INT((ROW()-2)/20)+2))</f>
        <v/>
      </c>
      <c r="C11511" s="0" t="str">
        <f aca="false">IF($A11511="","",INDEX(CARTAO_COMPRAS!$D:$D,INT((ROW()-2)/20)+2))</f>
        <v/>
      </c>
      <c r="D11511" s="0" t="str">
        <f aca="false">IF($A11511="","",INDEX(CARTAO_COMPRAS!$E:$E,INT((ROW()-2)/20)+2))</f>
        <v/>
      </c>
      <c r="E11511" s="0" t="str">
        <f aca="false">IF($A11511="","",INDEX(CARTAO_COMPRAS!$H:$H,INT((ROW()-2)/20)+2)+MOD(ROW()-2,20))</f>
        <v/>
      </c>
      <c r="F11511" s="0" t="str">
        <f aca="false">IF($A11511="","",INDEX(CARTAO_COMPRAS!$G:$G,INT((ROW()-2)/20)+2))</f>
        <v/>
      </c>
      <c r="G11511" s="5" t="str">
        <f aca="false">IF($A11511="","",INDEX(CARTAO_COMPRAS!$I:$I,INT((ROW()-2)/20)+2))</f>
        <v/>
      </c>
      <c r="H11511" s="4" t="str">
        <f aca="false">IF($A11511="","",EDATE(INDEX(CARTAO_COMPRAS!$J:$J,INT((ROW()-2)/20)+2),MOD(ROW()-2,20)))</f>
        <v/>
      </c>
      <c r="I11511" s="4" t="str">
        <f aca="false">IF($H11511="","",$H11511-WEEKDAY($H11511,2)+1)</f>
        <v/>
      </c>
      <c r="J11511" s="4" t="str">
        <f aca="false">IF($I11511="","",$I11511+6)</f>
        <v/>
      </c>
      <c r="K11511" s="6" t="str">
        <f aca="false">IF($H11511="","",DATE(YEAR($H11511),MONTH($H11511),1))</f>
        <v/>
      </c>
      <c r="L11511" s="0" t="str">
        <f aca="false">IF($A11511="","",INDEX(CARTAO_COMPRAS!$K:$K,INT((ROW()-2)/20)+2))</f>
        <v/>
      </c>
      <c r="M11511" s="0" t="str">
        <f aca="false">IF($A11511="","","Compra no cartão")</f>
        <v/>
      </c>
    </row>
    <row r="11512" customFormat="false" ht="13.5" hidden="false" customHeight="false" outlineLevel="0" collapsed="false">
      <c r="A115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2" s="0" t="str">
        <f aca="false">IF($A11512="","",INDEX(CARTAO_COMPRAS!$C:$C,INT((ROW()-2)/20)+2))</f>
        <v/>
      </c>
      <c r="C11512" s="0" t="str">
        <f aca="false">IF($A11512="","",INDEX(CARTAO_COMPRAS!$D:$D,INT((ROW()-2)/20)+2))</f>
        <v/>
      </c>
      <c r="D11512" s="0" t="str">
        <f aca="false">IF($A11512="","",INDEX(CARTAO_COMPRAS!$E:$E,INT((ROW()-2)/20)+2))</f>
        <v/>
      </c>
      <c r="E11512" s="0" t="str">
        <f aca="false">IF($A11512="","",INDEX(CARTAO_COMPRAS!$H:$H,INT((ROW()-2)/20)+2)+MOD(ROW()-2,20))</f>
        <v/>
      </c>
      <c r="F11512" s="0" t="str">
        <f aca="false">IF($A11512="","",INDEX(CARTAO_COMPRAS!$G:$G,INT((ROW()-2)/20)+2))</f>
        <v/>
      </c>
      <c r="G11512" s="5" t="str">
        <f aca="false">IF($A11512="","",INDEX(CARTAO_COMPRAS!$I:$I,INT((ROW()-2)/20)+2))</f>
        <v/>
      </c>
      <c r="H11512" s="4" t="str">
        <f aca="false">IF($A11512="","",EDATE(INDEX(CARTAO_COMPRAS!$J:$J,INT((ROW()-2)/20)+2),MOD(ROW()-2,20)))</f>
        <v/>
      </c>
      <c r="I11512" s="4" t="str">
        <f aca="false">IF($H11512="","",$H11512-WEEKDAY($H11512,2)+1)</f>
        <v/>
      </c>
      <c r="J11512" s="4" t="str">
        <f aca="false">IF($I11512="","",$I11512+6)</f>
        <v/>
      </c>
      <c r="K11512" s="6" t="str">
        <f aca="false">IF($H11512="","",DATE(YEAR($H11512),MONTH($H11512),1))</f>
        <v/>
      </c>
      <c r="L11512" s="0" t="str">
        <f aca="false">IF($A11512="","",INDEX(CARTAO_COMPRAS!$K:$K,INT((ROW()-2)/20)+2))</f>
        <v/>
      </c>
      <c r="M11512" s="0" t="str">
        <f aca="false">IF($A11512="","","Compra no cartão")</f>
        <v/>
      </c>
    </row>
    <row r="11513" customFormat="false" ht="13.5" hidden="false" customHeight="false" outlineLevel="0" collapsed="false">
      <c r="A115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3" s="0" t="str">
        <f aca="false">IF($A11513="","",INDEX(CARTAO_COMPRAS!$C:$C,INT((ROW()-2)/20)+2))</f>
        <v/>
      </c>
      <c r="C11513" s="0" t="str">
        <f aca="false">IF($A11513="","",INDEX(CARTAO_COMPRAS!$D:$D,INT((ROW()-2)/20)+2))</f>
        <v/>
      </c>
      <c r="D11513" s="0" t="str">
        <f aca="false">IF($A11513="","",INDEX(CARTAO_COMPRAS!$E:$E,INT((ROW()-2)/20)+2))</f>
        <v/>
      </c>
      <c r="E11513" s="0" t="str">
        <f aca="false">IF($A11513="","",INDEX(CARTAO_COMPRAS!$H:$H,INT((ROW()-2)/20)+2)+MOD(ROW()-2,20))</f>
        <v/>
      </c>
      <c r="F11513" s="0" t="str">
        <f aca="false">IF($A11513="","",INDEX(CARTAO_COMPRAS!$G:$G,INT((ROW()-2)/20)+2))</f>
        <v/>
      </c>
      <c r="G11513" s="5" t="str">
        <f aca="false">IF($A11513="","",INDEX(CARTAO_COMPRAS!$I:$I,INT((ROW()-2)/20)+2))</f>
        <v/>
      </c>
      <c r="H11513" s="4" t="str">
        <f aca="false">IF($A11513="","",EDATE(INDEX(CARTAO_COMPRAS!$J:$J,INT((ROW()-2)/20)+2),MOD(ROW()-2,20)))</f>
        <v/>
      </c>
      <c r="I11513" s="4" t="str">
        <f aca="false">IF($H11513="","",$H11513-WEEKDAY($H11513,2)+1)</f>
        <v/>
      </c>
      <c r="J11513" s="4" t="str">
        <f aca="false">IF($I11513="","",$I11513+6)</f>
        <v/>
      </c>
      <c r="K11513" s="6" t="str">
        <f aca="false">IF($H11513="","",DATE(YEAR($H11513),MONTH($H11513),1))</f>
        <v/>
      </c>
      <c r="L11513" s="0" t="str">
        <f aca="false">IF($A11513="","",INDEX(CARTAO_COMPRAS!$K:$K,INT((ROW()-2)/20)+2))</f>
        <v/>
      </c>
      <c r="M11513" s="0" t="str">
        <f aca="false">IF($A11513="","","Compra no cartão")</f>
        <v/>
      </c>
    </row>
    <row r="11514" customFormat="false" ht="13.5" hidden="false" customHeight="false" outlineLevel="0" collapsed="false">
      <c r="A115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4" s="0" t="str">
        <f aca="false">IF($A11514="","",INDEX(CARTAO_COMPRAS!$C:$C,INT((ROW()-2)/20)+2))</f>
        <v/>
      </c>
      <c r="C11514" s="0" t="str">
        <f aca="false">IF($A11514="","",INDEX(CARTAO_COMPRAS!$D:$D,INT((ROW()-2)/20)+2))</f>
        <v/>
      </c>
      <c r="D11514" s="0" t="str">
        <f aca="false">IF($A11514="","",INDEX(CARTAO_COMPRAS!$E:$E,INT((ROW()-2)/20)+2))</f>
        <v/>
      </c>
      <c r="E11514" s="0" t="str">
        <f aca="false">IF($A11514="","",INDEX(CARTAO_COMPRAS!$H:$H,INT((ROW()-2)/20)+2)+MOD(ROW()-2,20))</f>
        <v/>
      </c>
      <c r="F11514" s="0" t="str">
        <f aca="false">IF($A11514="","",INDEX(CARTAO_COMPRAS!$G:$G,INT((ROW()-2)/20)+2))</f>
        <v/>
      </c>
      <c r="G11514" s="5" t="str">
        <f aca="false">IF($A11514="","",INDEX(CARTAO_COMPRAS!$I:$I,INT((ROW()-2)/20)+2))</f>
        <v/>
      </c>
      <c r="H11514" s="4" t="str">
        <f aca="false">IF($A11514="","",EDATE(INDEX(CARTAO_COMPRAS!$J:$J,INT((ROW()-2)/20)+2),MOD(ROW()-2,20)))</f>
        <v/>
      </c>
      <c r="I11514" s="4" t="str">
        <f aca="false">IF($H11514="","",$H11514-WEEKDAY($H11514,2)+1)</f>
        <v/>
      </c>
      <c r="J11514" s="4" t="str">
        <f aca="false">IF($I11514="","",$I11514+6)</f>
        <v/>
      </c>
      <c r="K11514" s="6" t="str">
        <f aca="false">IF($H11514="","",DATE(YEAR($H11514),MONTH($H11514),1))</f>
        <v/>
      </c>
      <c r="L11514" s="0" t="str">
        <f aca="false">IF($A11514="","",INDEX(CARTAO_COMPRAS!$K:$K,INT((ROW()-2)/20)+2))</f>
        <v/>
      </c>
      <c r="M11514" s="0" t="str">
        <f aca="false">IF($A11514="","","Compra no cartão")</f>
        <v/>
      </c>
    </row>
    <row r="11515" customFormat="false" ht="13.5" hidden="false" customHeight="false" outlineLevel="0" collapsed="false">
      <c r="A115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5" s="0" t="str">
        <f aca="false">IF($A11515="","",INDEX(CARTAO_COMPRAS!$C:$C,INT((ROW()-2)/20)+2))</f>
        <v/>
      </c>
      <c r="C11515" s="0" t="str">
        <f aca="false">IF($A11515="","",INDEX(CARTAO_COMPRAS!$D:$D,INT((ROW()-2)/20)+2))</f>
        <v/>
      </c>
      <c r="D11515" s="0" t="str">
        <f aca="false">IF($A11515="","",INDEX(CARTAO_COMPRAS!$E:$E,INT((ROW()-2)/20)+2))</f>
        <v/>
      </c>
      <c r="E11515" s="0" t="str">
        <f aca="false">IF($A11515="","",INDEX(CARTAO_COMPRAS!$H:$H,INT((ROW()-2)/20)+2)+MOD(ROW()-2,20))</f>
        <v/>
      </c>
      <c r="F11515" s="0" t="str">
        <f aca="false">IF($A11515="","",INDEX(CARTAO_COMPRAS!$G:$G,INT((ROW()-2)/20)+2))</f>
        <v/>
      </c>
      <c r="G11515" s="5" t="str">
        <f aca="false">IF($A11515="","",INDEX(CARTAO_COMPRAS!$I:$I,INT((ROW()-2)/20)+2))</f>
        <v/>
      </c>
      <c r="H11515" s="4" t="str">
        <f aca="false">IF($A11515="","",EDATE(INDEX(CARTAO_COMPRAS!$J:$J,INT((ROW()-2)/20)+2),MOD(ROW()-2,20)))</f>
        <v/>
      </c>
      <c r="I11515" s="4" t="str">
        <f aca="false">IF($H11515="","",$H11515-WEEKDAY($H11515,2)+1)</f>
        <v/>
      </c>
      <c r="J11515" s="4" t="str">
        <f aca="false">IF($I11515="","",$I11515+6)</f>
        <v/>
      </c>
      <c r="K11515" s="6" t="str">
        <f aca="false">IF($H11515="","",DATE(YEAR($H11515),MONTH($H11515),1))</f>
        <v/>
      </c>
      <c r="L11515" s="0" t="str">
        <f aca="false">IF($A11515="","",INDEX(CARTAO_COMPRAS!$K:$K,INT((ROW()-2)/20)+2))</f>
        <v/>
      </c>
      <c r="M11515" s="0" t="str">
        <f aca="false">IF($A11515="","","Compra no cartão")</f>
        <v/>
      </c>
    </row>
    <row r="11516" customFormat="false" ht="13.5" hidden="false" customHeight="false" outlineLevel="0" collapsed="false">
      <c r="A115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6" s="0" t="str">
        <f aca="false">IF($A11516="","",INDEX(CARTAO_COMPRAS!$C:$C,INT((ROW()-2)/20)+2))</f>
        <v/>
      </c>
      <c r="C11516" s="0" t="str">
        <f aca="false">IF($A11516="","",INDEX(CARTAO_COMPRAS!$D:$D,INT((ROW()-2)/20)+2))</f>
        <v/>
      </c>
      <c r="D11516" s="0" t="str">
        <f aca="false">IF($A11516="","",INDEX(CARTAO_COMPRAS!$E:$E,INT((ROW()-2)/20)+2))</f>
        <v/>
      </c>
      <c r="E11516" s="0" t="str">
        <f aca="false">IF($A11516="","",INDEX(CARTAO_COMPRAS!$H:$H,INT((ROW()-2)/20)+2)+MOD(ROW()-2,20))</f>
        <v/>
      </c>
      <c r="F11516" s="0" t="str">
        <f aca="false">IF($A11516="","",INDEX(CARTAO_COMPRAS!$G:$G,INT((ROW()-2)/20)+2))</f>
        <v/>
      </c>
      <c r="G11516" s="5" t="str">
        <f aca="false">IF($A11516="","",INDEX(CARTAO_COMPRAS!$I:$I,INT((ROW()-2)/20)+2))</f>
        <v/>
      </c>
      <c r="H11516" s="4" t="str">
        <f aca="false">IF($A11516="","",EDATE(INDEX(CARTAO_COMPRAS!$J:$J,INT((ROW()-2)/20)+2),MOD(ROW()-2,20)))</f>
        <v/>
      </c>
      <c r="I11516" s="4" t="str">
        <f aca="false">IF($H11516="","",$H11516-WEEKDAY($H11516,2)+1)</f>
        <v/>
      </c>
      <c r="J11516" s="4" t="str">
        <f aca="false">IF($I11516="","",$I11516+6)</f>
        <v/>
      </c>
      <c r="K11516" s="6" t="str">
        <f aca="false">IF($H11516="","",DATE(YEAR($H11516),MONTH($H11516),1))</f>
        <v/>
      </c>
      <c r="L11516" s="0" t="str">
        <f aca="false">IF($A11516="","",INDEX(CARTAO_COMPRAS!$K:$K,INT((ROW()-2)/20)+2))</f>
        <v/>
      </c>
      <c r="M11516" s="0" t="str">
        <f aca="false">IF($A11516="","","Compra no cartão")</f>
        <v/>
      </c>
    </row>
    <row r="11517" customFormat="false" ht="13.5" hidden="false" customHeight="false" outlineLevel="0" collapsed="false">
      <c r="A115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7" s="0" t="str">
        <f aca="false">IF($A11517="","",INDEX(CARTAO_COMPRAS!$C:$C,INT((ROW()-2)/20)+2))</f>
        <v/>
      </c>
      <c r="C11517" s="0" t="str">
        <f aca="false">IF($A11517="","",INDEX(CARTAO_COMPRAS!$D:$D,INT((ROW()-2)/20)+2))</f>
        <v/>
      </c>
      <c r="D11517" s="0" t="str">
        <f aca="false">IF($A11517="","",INDEX(CARTAO_COMPRAS!$E:$E,INT((ROW()-2)/20)+2))</f>
        <v/>
      </c>
      <c r="E11517" s="0" t="str">
        <f aca="false">IF($A11517="","",INDEX(CARTAO_COMPRAS!$H:$H,INT((ROW()-2)/20)+2)+MOD(ROW()-2,20))</f>
        <v/>
      </c>
      <c r="F11517" s="0" t="str">
        <f aca="false">IF($A11517="","",INDEX(CARTAO_COMPRAS!$G:$G,INT((ROW()-2)/20)+2))</f>
        <v/>
      </c>
      <c r="G11517" s="5" t="str">
        <f aca="false">IF($A11517="","",INDEX(CARTAO_COMPRAS!$I:$I,INT((ROW()-2)/20)+2))</f>
        <v/>
      </c>
      <c r="H11517" s="4" t="str">
        <f aca="false">IF($A11517="","",EDATE(INDEX(CARTAO_COMPRAS!$J:$J,INT((ROW()-2)/20)+2),MOD(ROW()-2,20)))</f>
        <v/>
      </c>
      <c r="I11517" s="4" t="str">
        <f aca="false">IF($H11517="","",$H11517-WEEKDAY($H11517,2)+1)</f>
        <v/>
      </c>
      <c r="J11517" s="4" t="str">
        <f aca="false">IF($I11517="","",$I11517+6)</f>
        <v/>
      </c>
      <c r="K11517" s="6" t="str">
        <f aca="false">IF($H11517="","",DATE(YEAR($H11517),MONTH($H11517),1))</f>
        <v/>
      </c>
      <c r="L11517" s="0" t="str">
        <f aca="false">IF($A11517="","",INDEX(CARTAO_COMPRAS!$K:$K,INT((ROW()-2)/20)+2))</f>
        <v/>
      </c>
      <c r="M11517" s="0" t="str">
        <f aca="false">IF($A11517="","","Compra no cartão")</f>
        <v/>
      </c>
    </row>
    <row r="11518" customFormat="false" ht="13.5" hidden="false" customHeight="false" outlineLevel="0" collapsed="false">
      <c r="A115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8" s="0" t="str">
        <f aca="false">IF($A11518="","",INDEX(CARTAO_COMPRAS!$C:$C,INT((ROW()-2)/20)+2))</f>
        <v/>
      </c>
      <c r="C11518" s="0" t="str">
        <f aca="false">IF($A11518="","",INDEX(CARTAO_COMPRAS!$D:$D,INT((ROW()-2)/20)+2))</f>
        <v/>
      </c>
      <c r="D11518" s="0" t="str">
        <f aca="false">IF($A11518="","",INDEX(CARTAO_COMPRAS!$E:$E,INT((ROW()-2)/20)+2))</f>
        <v/>
      </c>
      <c r="E11518" s="0" t="str">
        <f aca="false">IF($A11518="","",INDEX(CARTAO_COMPRAS!$H:$H,INT((ROW()-2)/20)+2)+MOD(ROW()-2,20))</f>
        <v/>
      </c>
      <c r="F11518" s="0" t="str">
        <f aca="false">IF($A11518="","",INDEX(CARTAO_COMPRAS!$G:$G,INT((ROW()-2)/20)+2))</f>
        <v/>
      </c>
      <c r="G11518" s="5" t="str">
        <f aca="false">IF($A11518="","",INDEX(CARTAO_COMPRAS!$I:$I,INT((ROW()-2)/20)+2))</f>
        <v/>
      </c>
      <c r="H11518" s="4" t="str">
        <f aca="false">IF($A11518="","",EDATE(INDEX(CARTAO_COMPRAS!$J:$J,INT((ROW()-2)/20)+2),MOD(ROW()-2,20)))</f>
        <v/>
      </c>
      <c r="I11518" s="4" t="str">
        <f aca="false">IF($H11518="","",$H11518-WEEKDAY($H11518,2)+1)</f>
        <v/>
      </c>
      <c r="J11518" s="4" t="str">
        <f aca="false">IF($I11518="","",$I11518+6)</f>
        <v/>
      </c>
      <c r="K11518" s="6" t="str">
        <f aca="false">IF($H11518="","",DATE(YEAR($H11518),MONTH($H11518),1))</f>
        <v/>
      </c>
      <c r="L11518" s="0" t="str">
        <f aca="false">IF($A11518="","",INDEX(CARTAO_COMPRAS!$K:$K,INT((ROW()-2)/20)+2))</f>
        <v/>
      </c>
      <c r="M11518" s="0" t="str">
        <f aca="false">IF($A11518="","","Compra no cartão")</f>
        <v/>
      </c>
    </row>
    <row r="11519" customFormat="false" ht="13.5" hidden="false" customHeight="false" outlineLevel="0" collapsed="false">
      <c r="A115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19" s="0" t="str">
        <f aca="false">IF($A11519="","",INDEX(CARTAO_COMPRAS!$C:$C,INT((ROW()-2)/20)+2))</f>
        <v/>
      </c>
      <c r="C11519" s="0" t="str">
        <f aca="false">IF($A11519="","",INDEX(CARTAO_COMPRAS!$D:$D,INT((ROW()-2)/20)+2))</f>
        <v/>
      </c>
      <c r="D11519" s="0" t="str">
        <f aca="false">IF($A11519="","",INDEX(CARTAO_COMPRAS!$E:$E,INT((ROW()-2)/20)+2))</f>
        <v/>
      </c>
      <c r="E11519" s="0" t="str">
        <f aca="false">IF($A11519="","",INDEX(CARTAO_COMPRAS!$H:$H,INT((ROW()-2)/20)+2)+MOD(ROW()-2,20))</f>
        <v/>
      </c>
      <c r="F11519" s="0" t="str">
        <f aca="false">IF($A11519="","",INDEX(CARTAO_COMPRAS!$G:$G,INT((ROW()-2)/20)+2))</f>
        <v/>
      </c>
      <c r="G11519" s="5" t="str">
        <f aca="false">IF($A11519="","",INDEX(CARTAO_COMPRAS!$I:$I,INT((ROW()-2)/20)+2))</f>
        <v/>
      </c>
      <c r="H11519" s="4" t="str">
        <f aca="false">IF($A11519="","",EDATE(INDEX(CARTAO_COMPRAS!$J:$J,INT((ROW()-2)/20)+2),MOD(ROW()-2,20)))</f>
        <v/>
      </c>
      <c r="I11519" s="4" t="str">
        <f aca="false">IF($H11519="","",$H11519-WEEKDAY($H11519,2)+1)</f>
        <v/>
      </c>
      <c r="J11519" s="4" t="str">
        <f aca="false">IF($I11519="","",$I11519+6)</f>
        <v/>
      </c>
      <c r="K11519" s="6" t="str">
        <f aca="false">IF($H11519="","",DATE(YEAR($H11519),MONTH($H11519),1))</f>
        <v/>
      </c>
      <c r="L11519" s="0" t="str">
        <f aca="false">IF($A11519="","",INDEX(CARTAO_COMPRAS!$K:$K,INT((ROW()-2)/20)+2))</f>
        <v/>
      </c>
      <c r="M11519" s="0" t="str">
        <f aca="false">IF($A11519="","","Compra no cartão")</f>
        <v/>
      </c>
    </row>
    <row r="11520" customFormat="false" ht="13.5" hidden="false" customHeight="false" outlineLevel="0" collapsed="false">
      <c r="A115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0" s="0" t="str">
        <f aca="false">IF($A11520="","",INDEX(CARTAO_COMPRAS!$C:$C,INT((ROW()-2)/20)+2))</f>
        <v/>
      </c>
      <c r="C11520" s="0" t="str">
        <f aca="false">IF($A11520="","",INDEX(CARTAO_COMPRAS!$D:$D,INT((ROW()-2)/20)+2))</f>
        <v/>
      </c>
      <c r="D11520" s="0" t="str">
        <f aca="false">IF($A11520="","",INDEX(CARTAO_COMPRAS!$E:$E,INT((ROW()-2)/20)+2))</f>
        <v/>
      </c>
      <c r="E11520" s="0" t="str">
        <f aca="false">IF($A11520="","",INDEX(CARTAO_COMPRAS!$H:$H,INT((ROW()-2)/20)+2)+MOD(ROW()-2,20))</f>
        <v/>
      </c>
      <c r="F11520" s="0" t="str">
        <f aca="false">IF($A11520="","",INDEX(CARTAO_COMPRAS!$G:$G,INT((ROW()-2)/20)+2))</f>
        <v/>
      </c>
      <c r="G11520" s="5" t="str">
        <f aca="false">IF($A11520="","",INDEX(CARTAO_COMPRAS!$I:$I,INT((ROW()-2)/20)+2))</f>
        <v/>
      </c>
      <c r="H11520" s="4" t="str">
        <f aca="false">IF($A11520="","",EDATE(INDEX(CARTAO_COMPRAS!$J:$J,INT((ROW()-2)/20)+2),MOD(ROW()-2,20)))</f>
        <v/>
      </c>
      <c r="I11520" s="4" t="str">
        <f aca="false">IF($H11520="","",$H11520-WEEKDAY($H11520,2)+1)</f>
        <v/>
      </c>
      <c r="J11520" s="4" t="str">
        <f aca="false">IF($I11520="","",$I11520+6)</f>
        <v/>
      </c>
      <c r="K11520" s="6" t="str">
        <f aca="false">IF($H11520="","",DATE(YEAR($H11520),MONTH($H11520),1))</f>
        <v/>
      </c>
      <c r="L11520" s="0" t="str">
        <f aca="false">IF($A11520="","",INDEX(CARTAO_COMPRAS!$K:$K,INT((ROW()-2)/20)+2))</f>
        <v/>
      </c>
      <c r="M11520" s="0" t="str">
        <f aca="false">IF($A11520="","","Compra no cartão")</f>
        <v/>
      </c>
    </row>
    <row r="11521" customFormat="false" ht="13.5" hidden="false" customHeight="false" outlineLevel="0" collapsed="false">
      <c r="A115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1" s="0" t="str">
        <f aca="false">IF($A11521="","",INDEX(CARTAO_COMPRAS!$C:$C,INT((ROW()-2)/20)+2))</f>
        <v/>
      </c>
      <c r="C11521" s="0" t="str">
        <f aca="false">IF($A11521="","",INDEX(CARTAO_COMPRAS!$D:$D,INT((ROW()-2)/20)+2))</f>
        <v/>
      </c>
      <c r="D11521" s="0" t="str">
        <f aca="false">IF($A11521="","",INDEX(CARTAO_COMPRAS!$E:$E,INT((ROW()-2)/20)+2))</f>
        <v/>
      </c>
      <c r="E11521" s="0" t="str">
        <f aca="false">IF($A11521="","",INDEX(CARTAO_COMPRAS!$H:$H,INT((ROW()-2)/20)+2)+MOD(ROW()-2,20))</f>
        <v/>
      </c>
      <c r="F11521" s="0" t="str">
        <f aca="false">IF($A11521="","",INDEX(CARTAO_COMPRAS!$G:$G,INT((ROW()-2)/20)+2))</f>
        <v/>
      </c>
      <c r="G11521" s="5" t="str">
        <f aca="false">IF($A11521="","",INDEX(CARTAO_COMPRAS!$I:$I,INT((ROW()-2)/20)+2))</f>
        <v/>
      </c>
      <c r="H11521" s="4" t="str">
        <f aca="false">IF($A11521="","",EDATE(INDEX(CARTAO_COMPRAS!$J:$J,INT((ROW()-2)/20)+2),MOD(ROW()-2,20)))</f>
        <v/>
      </c>
      <c r="I11521" s="4" t="str">
        <f aca="false">IF($H11521="","",$H11521-WEEKDAY($H11521,2)+1)</f>
        <v/>
      </c>
      <c r="J11521" s="4" t="str">
        <f aca="false">IF($I11521="","",$I11521+6)</f>
        <v/>
      </c>
      <c r="K11521" s="6" t="str">
        <f aca="false">IF($H11521="","",DATE(YEAR($H11521),MONTH($H11521),1))</f>
        <v/>
      </c>
      <c r="L11521" s="0" t="str">
        <f aca="false">IF($A11521="","",INDEX(CARTAO_COMPRAS!$K:$K,INT((ROW()-2)/20)+2))</f>
        <v/>
      </c>
      <c r="M11521" s="0" t="str">
        <f aca="false">IF($A11521="","","Compra no cartão")</f>
        <v/>
      </c>
    </row>
    <row r="11522" customFormat="false" ht="13.5" hidden="false" customHeight="false" outlineLevel="0" collapsed="false">
      <c r="A115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2" s="0" t="str">
        <f aca="false">IF($A11522="","",INDEX(CARTAO_COMPRAS!$C:$C,INT((ROW()-2)/20)+2))</f>
        <v/>
      </c>
      <c r="C11522" s="0" t="str">
        <f aca="false">IF($A11522="","",INDEX(CARTAO_COMPRAS!$D:$D,INT((ROW()-2)/20)+2))</f>
        <v/>
      </c>
      <c r="D11522" s="0" t="str">
        <f aca="false">IF($A11522="","",INDEX(CARTAO_COMPRAS!$E:$E,INT((ROW()-2)/20)+2))</f>
        <v/>
      </c>
      <c r="E11522" s="0" t="str">
        <f aca="false">IF($A11522="","",INDEX(CARTAO_COMPRAS!$H:$H,INT((ROW()-2)/20)+2)+MOD(ROW()-2,20))</f>
        <v/>
      </c>
      <c r="F11522" s="0" t="str">
        <f aca="false">IF($A11522="","",INDEX(CARTAO_COMPRAS!$G:$G,INT((ROW()-2)/20)+2))</f>
        <v/>
      </c>
      <c r="G11522" s="5" t="str">
        <f aca="false">IF($A11522="","",INDEX(CARTAO_COMPRAS!$I:$I,INT((ROW()-2)/20)+2))</f>
        <v/>
      </c>
      <c r="H11522" s="4" t="str">
        <f aca="false">IF($A11522="","",EDATE(INDEX(CARTAO_COMPRAS!$J:$J,INT((ROW()-2)/20)+2),MOD(ROW()-2,20)))</f>
        <v/>
      </c>
      <c r="I11522" s="4" t="str">
        <f aca="false">IF($H11522="","",$H11522-WEEKDAY($H11522,2)+1)</f>
        <v/>
      </c>
      <c r="J11522" s="4" t="str">
        <f aca="false">IF($I11522="","",$I11522+6)</f>
        <v/>
      </c>
      <c r="K11522" s="6" t="str">
        <f aca="false">IF($H11522="","",DATE(YEAR($H11522),MONTH($H11522),1))</f>
        <v/>
      </c>
      <c r="L11522" s="0" t="str">
        <f aca="false">IF($A11522="","",INDEX(CARTAO_COMPRAS!$K:$K,INT((ROW()-2)/20)+2))</f>
        <v/>
      </c>
      <c r="M11522" s="0" t="str">
        <f aca="false">IF($A11522="","","Compra no cartão")</f>
        <v/>
      </c>
    </row>
    <row r="11523" customFormat="false" ht="13.5" hidden="false" customHeight="false" outlineLevel="0" collapsed="false">
      <c r="A115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3" s="0" t="str">
        <f aca="false">IF($A11523="","",INDEX(CARTAO_COMPRAS!$C:$C,INT((ROW()-2)/20)+2))</f>
        <v/>
      </c>
      <c r="C11523" s="0" t="str">
        <f aca="false">IF($A11523="","",INDEX(CARTAO_COMPRAS!$D:$D,INT((ROW()-2)/20)+2))</f>
        <v/>
      </c>
      <c r="D11523" s="0" t="str">
        <f aca="false">IF($A11523="","",INDEX(CARTAO_COMPRAS!$E:$E,INT((ROW()-2)/20)+2))</f>
        <v/>
      </c>
      <c r="E11523" s="0" t="str">
        <f aca="false">IF($A11523="","",INDEX(CARTAO_COMPRAS!$H:$H,INT((ROW()-2)/20)+2)+MOD(ROW()-2,20))</f>
        <v/>
      </c>
      <c r="F11523" s="0" t="str">
        <f aca="false">IF($A11523="","",INDEX(CARTAO_COMPRAS!$G:$G,INT((ROW()-2)/20)+2))</f>
        <v/>
      </c>
      <c r="G11523" s="5" t="str">
        <f aca="false">IF($A11523="","",INDEX(CARTAO_COMPRAS!$I:$I,INT((ROW()-2)/20)+2))</f>
        <v/>
      </c>
      <c r="H11523" s="4" t="str">
        <f aca="false">IF($A11523="","",EDATE(INDEX(CARTAO_COMPRAS!$J:$J,INT((ROW()-2)/20)+2),MOD(ROW()-2,20)))</f>
        <v/>
      </c>
      <c r="I11523" s="4" t="str">
        <f aca="false">IF($H11523="","",$H11523-WEEKDAY($H11523,2)+1)</f>
        <v/>
      </c>
      <c r="J11523" s="4" t="str">
        <f aca="false">IF($I11523="","",$I11523+6)</f>
        <v/>
      </c>
      <c r="K11523" s="6" t="str">
        <f aca="false">IF($H11523="","",DATE(YEAR($H11523),MONTH($H11523),1))</f>
        <v/>
      </c>
      <c r="L11523" s="0" t="str">
        <f aca="false">IF($A11523="","",INDEX(CARTAO_COMPRAS!$K:$K,INT((ROW()-2)/20)+2))</f>
        <v/>
      </c>
      <c r="M11523" s="0" t="str">
        <f aca="false">IF($A11523="","","Compra no cartão")</f>
        <v/>
      </c>
    </row>
    <row r="11524" customFormat="false" ht="13.5" hidden="false" customHeight="false" outlineLevel="0" collapsed="false">
      <c r="A115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4" s="0" t="str">
        <f aca="false">IF($A11524="","",INDEX(CARTAO_COMPRAS!$C:$C,INT((ROW()-2)/20)+2))</f>
        <v/>
      </c>
      <c r="C11524" s="0" t="str">
        <f aca="false">IF($A11524="","",INDEX(CARTAO_COMPRAS!$D:$D,INT((ROW()-2)/20)+2))</f>
        <v/>
      </c>
      <c r="D11524" s="0" t="str">
        <f aca="false">IF($A11524="","",INDEX(CARTAO_COMPRAS!$E:$E,INT((ROW()-2)/20)+2))</f>
        <v/>
      </c>
      <c r="E11524" s="0" t="str">
        <f aca="false">IF($A11524="","",INDEX(CARTAO_COMPRAS!$H:$H,INT((ROW()-2)/20)+2)+MOD(ROW()-2,20))</f>
        <v/>
      </c>
      <c r="F11524" s="0" t="str">
        <f aca="false">IF($A11524="","",INDEX(CARTAO_COMPRAS!$G:$G,INT((ROW()-2)/20)+2))</f>
        <v/>
      </c>
      <c r="G11524" s="5" t="str">
        <f aca="false">IF($A11524="","",INDEX(CARTAO_COMPRAS!$I:$I,INT((ROW()-2)/20)+2))</f>
        <v/>
      </c>
      <c r="H11524" s="4" t="str">
        <f aca="false">IF($A11524="","",EDATE(INDEX(CARTAO_COMPRAS!$J:$J,INT((ROW()-2)/20)+2),MOD(ROW()-2,20)))</f>
        <v/>
      </c>
      <c r="I11524" s="4" t="str">
        <f aca="false">IF($H11524="","",$H11524-WEEKDAY($H11524,2)+1)</f>
        <v/>
      </c>
      <c r="J11524" s="4" t="str">
        <f aca="false">IF($I11524="","",$I11524+6)</f>
        <v/>
      </c>
      <c r="K11524" s="6" t="str">
        <f aca="false">IF($H11524="","",DATE(YEAR($H11524),MONTH($H11524),1))</f>
        <v/>
      </c>
      <c r="L11524" s="0" t="str">
        <f aca="false">IF($A11524="","",INDEX(CARTAO_COMPRAS!$K:$K,INT((ROW()-2)/20)+2))</f>
        <v/>
      </c>
      <c r="M11524" s="0" t="str">
        <f aca="false">IF($A11524="","","Compra no cartão")</f>
        <v/>
      </c>
    </row>
    <row r="11525" customFormat="false" ht="13.5" hidden="false" customHeight="false" outlineLevel="0" collapsed="false">
      <c r="A115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5" s="0" t="str">
        <f aca="false">IF($A11525="","",INDEX(CARTAO_COMPRAS!$C:$C,INT((ROW()-2)/20)+2))</f>
        <v/>
      </c>
      <c r="C11525" s="0" t="str">
        <f aca="false">IF($A11525="","",INDEX(CARTAO_COMPRAS!$D:$D,INT((ROW()-2)/20)+2))</f>
        <v/>
      </c>
      <c r="D11525" s="0" t="str">
        <f aca="false">IF($A11525="","",INDEX(CARTAO_COMPRAS!$E:$E,INT((ROW()-2)/20)+2))</f>
        <v/>
      </c>
      <c r="E11525" s="0" t="str">
        <f aca="false">IF($A11525="","",INDEX(CARTAO_COMPRAS!$H:$H,INT((ROW()-2)/20)+2)+MOD(ROW()-2,20))</f>
        <v/>
      </c>
      <c r="F11525" s="0" t="str">
        <f aca="false">IF($A11525="","",INDEX(CARTAO_COMPRAS!$G:$G,INT((ROW()-2)/20)+2))</f>
        <v/>
      </c>
      <c r="G11525" s="5" t="str">
        <f aca="false">IF($A11525="","",INDEX(CARTAO_COMPRAS!$I:$I,INT((ROW()-2)/20)+2))</f>
        <v/>
      </c>
      <c r="H11525" s="4" t="str">
        <f aca="false">IF($A11525="","",EDATE(INDEX(CARTAO_COMPRAS!$J:$J,INT((ROW()-2)/20)+2),MOD(ROW()-2,20)))</f>
        <v/>
      </c>
      <c r="I11525" s="4" t="str">
        <f aca="false">IF($H11525="","",$H11525-WEEKDAY($H11525,2)+1)</f>
        <v/>
      </c>
      <c r="J11525" s="4" t="str">
        <f aca="false">IF($I11525="","",$I11525+6)</f>
        <v/>
      </c>
      <c r="K11525" s="6" t="str">
        <f aca="false">IF($H11525="","",DATE(YEAR($H11525),MONTH($H11525),1))</f>
        <v/>
      </c>
      <c r="L11525" s="0" t="str">
        <f aca="false">IF($A11525="","",INDEX(CARTAO_COMPRAS!$K:$K,INT((ROW()-2)/20)+2))</f>
        <v/>
      </c>
      <c r="M11525" s="0" t="str">
        <f aca="false">IF($A11525="","","Compra no cartão")</f>
        <v/>
      </c>
    </row>
    <row r="11526" customFormat="false" ht="13.5" hidden="false" customHeight="false" outlineLevel="0" collapsed="false">
      <c r="A115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6" s="0" t="str">
        <f aca="false">IF($A11526="","",INDEX(CARTAO_COMPRAS!$C:$C,INT((ROW()-2)/20)+2))</f>
        <v/>
      </c>
      <c r="C11526" s="0" t="str">
        <f aca="false">IF($A11526="","",INDEX(CARTAO_COMPRAS!$D:$D,INT((ROW()-2)/20)+2))</f>
        <v/>
      </c>
      <c r="D11526" s="0" t="str">
        <f aca="false">IF($A11526="","",INDEX(CARTAO_COMPRAS!$E:$E,INT((ROW()-2)/20)+2))</f>
        <v/>
      </c>
      <c r="E11526" s="0" t="str">
        <f aca="false">IF($A11526="","",INDEX(CARTAO_COMPRAS!$H:$H,INT((ROW()-2)/20)+2)+MOD(ROW()-2,20))</f>
        <v/>
      </c>
      <c r="F11526" s="0" t="str">
        <f aca="false">IF($A11526="","",INDEX(CARTAO_COMPRAS!$G:$G,INT((ROW()-2)/20)+2))</f>
        <v/>
      </c>
      <c r="G11526" s="5" t="str">
        <f aca="false">IF($A11526="","",INDEX(CARTAO_COMPRAS!$I:$I,INT((ROW()-2)/20)+2))</f>
        <v/>
      </c>
      <c r="H11526" s="4" t="str">
        <f aca="false">IF($A11526="","",EDATE(INDEX(CARTAO_COMPRAS!$J:$J,INT((ROW()-2)/20)+2),MOD(ROW()-2,20)))</f>
        <v/>
      </c>
      <c r="I11526" s="4" t="str">
        <f aca="false">IF($H11526="","",$H11526-WEEKDAY($H11526,2)+1)</f>
        <v/>
      </c>
      <c r="J11526" s="4" t="str">
        <f aca="false">IF($I11526="","",$I11526+6)</f>
        <v/>
      </c>
      <c r="K11526" s="6" t="str">
        <f aca="false">IF($H11526="","",DATE(YEAR($H11526),MONTH($H11526),1))</f>
        <v/>
      </c>
      <c r="L11526" s="0" t="str">
        <f aca="false">IF($A11526="","",INDEX(CARTAO_COMPRAS!$K:$K,INT((ROW()-2)/20)+2))</f>
        <v/>
      </c>
      <c r="M11526" s="0" t="str">
        <f aca="false">IF($A11526="","","Compra no cartão")</f>
        <v/>
      </c>
    </row>
    <row r="11527" customFormat="false" ht="13.5" hidden="false" customHeight="false" outlineLevel="0" collapsed="false">
      <c r="A115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7" s="0" t="str">
        <f aca="false">IF($A11527="","",INDEX(CARTAO_COMPRAS!$C:$C,INT((ROW()-2)/20)+2))</f>
        <v/>
      </c>
      <c r="C11527" s="0" t="str">
        <f aca="false">IF($A11527="","",INDEX(CARTAO_COMPRAS!$D:$D,INT((ROW()-2)/20)+2))</f>
        <v/>
      </c>
      <c r="D11527" s="0" t="str">
        <f aca="false">IF($A11527="","",INDEX(CARTAO_COMPRAS!$E:$E,INT((ROW()-2)/20)+2))</f>
        <v/>
      </c>
      <c r="E11527" s="0" t="str">
        <f aca="false">IF($A11527="","",INDEX(CARTAO_COMPRAS!$H:$H,INT((ROW()-2)/20)+2)+MOD(ROW()-2,20))</f>
        <v/>
      </c>
      <c r="F11527" s="0" t="str">
        <f aca="false">IF($A11527="","",INDEX(CARTAO_COMPRAS!$G:$G,INT((ROW()-2)/20)+2))</f>
        <v/>
      </c>
      <c r="G11527" s="5" t="str">
        <f aca="false">IF($A11527="","",INDEX(CARTAO_COMPRAS!$I:$I,INT((ROW()-2)/20)+2))</f>
        <v/>
      </c>
      <c r="H11527" s="4" t="str">
        <f aca="false">IF($A11527="","",EDATE(INDEX(CARTAO_COMPRAS!$J:$J,INT((ROW()-2)/20)+2),MOD(ROW()-2,20)))</f>
        <v/>
      </c>
      <c r="I11527" s="4" t="str">
        <f aca="false">IF($H11527="","",$H11527-WEEKDAY($H11527,2)+1)</f>
        <v/>
      </c>
      <c r="J11527" s="4" t="str">
        <f aca="false">IF($I11527="","",$I11527+6)</f>
        <v/>
      </c>
      <c r="K11527" s="6" t="str">
        <f aca="false">IF($H11527="","",DATE(YEAR($H11527),MONTH($H11527),1))</f>
        <v/>
      </c>
      <c r="L11527" s="0" t="str">
        <f aca="false">IF($A11527="","",INDEX(CARTAO_COMPRAS!$K:$K,INT((ROW()-2)/20)+2))</f>
        <v/>
      </c>
      <c r="M11527" s="0" t="str">
        <f aca="false">IF($A11527="","","Compra no cartão")</f>
        <v/>
      </c>
    </row>
    <row r="11528" customFormat="false" ht="13.5" hidden="false" customHeight="false" outlineLevel="0" collapsed="false">
      <c r="A115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8" s="0" t="str">
        <f aca="false">IF($A11528="","",INDEX(CARTAO_COMPRAS!$C:$C,INT((ROW()-2)/20)+2))</f>
        <v/>
      </c>
      <c r="C11528" s="0" t="str">
        <f aca="false">IF($A11528="","",INDEX(CARTAO_COMPRAS!$D:$D,INT((ROW()-2)/20)+2))</f>
        <v/>
      </c>
      <c r="D11528" s="0" t="str">
        <f aca="false">IF($A11528="","",INDEX(CARTAO_COMPRAS!$E:$E,INT((ROW()-2)/20)+2))</f>
        <v/>
      </c>
      <c r="E11528" s="0" t="str">
        <f aca="false">IF($A11528="","",INDEX(CARTAO_COMPRAS!$H:$H,INT((ROW()-2)/20)+2)+MOD(ROW()-2,20))</f>
        <v/>
      </c>
      <c r="F11528" s="0" t="str">
        <f aca="false">IF($A11528="","",INDEX(CARTAO_COMPRAS!$G:$G,INT((ROW()-2)/20)+2))</f>
        <v/>
      </c>
      <c r="G11528" s="5" t="str">
        <f aca="false">IF($A11528="","",INDEX(CARTAO_COMPRAS!$I:$I,INT((ROW()-2)/20)+2))</f>
        <v/>
      </c>
      <c r="H11528" s="4" t="str">
        <f aca="false">IF($A11528="","",EDATE(INDEX(CARTAO_COMPRAS!$J:$J,INT((ROW()-2)/20)+2),MOD(ROW()-2,20)))</f>
        <v/>
      </c>
      <c r="I11528" s="4" t="str">
        <f aca="false">IF($H11528="","",$H11528-WEEKDAY($H11528,2)+1)</f>
        <v/>
      </c>
      <c r="J11528" s="4" t="str">
        <f aca="false">IF($I11528="","",$I11528+6)</f>
        <v/>
      </c>
      <c r="K11528" s="6" t="str">
        <f aca="false">IF($H11528="","",DATE(YEAR($H11528),MONTH($H11528),1))</f>
        <v/>
      </c>
      <c r="L11528" s="0" t="str">
        <f aca="false">IF($A11528="","",INDEX(CARTAO_COMPRAS!$K:$K,INT((ROW()-2)/20)+2))</f>
        <v/>
      </c>
      <c r="M11528" s="0" t="str">
        <f aca="false">IF($A11528="","","Compra no cartão")</f>
        <v/>
      </c>
    </row>
    <row r="11529" customFormat="false" ht="13.5" hidden="false" customHeight="false" outlineLevel="0" collapsed="false">
      <c r="A115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29" s="0" t="str">
        <f aca="false">IF($A11529="","",INDEX(CARTAO_COMPRAS!$C:$C,INT((ROW()-2)/20)+2))</f>
        <v/>
      </c>
      <c r="C11529" s="0" t="str">
        <f aca="false">IF($A11529="","",INDEX(CARTAO_COMPRAS!$D:$D,INT((ROW()-2)/20)+2))</f>
        <v/>
      </c>
      <c r="D11529" s="0" t="str">
        <f aca="false">IF($A11529="","",INDEX(CARTAO_COMPRAS!$E:$E,INT((ROW()-2)/20)+2))</f>
        <v/>
      </c>
      <c r="E11529" s="0" t="str">
        <f aca="false">IF($A11529="","",INDEX(CARTAO_COMPRAS!$H:$H,INT((ROW()-2)/20)+2)+MOD(ROW()-2,20))</f>
        <v/>
      </c>
      <c r="F11529" s="0" t="str">
        <f aca="false">IF($A11529="","",INDEX(CARTAO_COMPRAS!$G:$G,INT((ROW()-2)/20)+2))</f>
        <v/>
      </c>
      <c r="G11529" s="5" t="str">
        <f aca="false">IF($A11529="","",INDEX(CARTAO_COMPRAS!$I:$I,INT((ROW()-2)/20)+2))</f>
        <v/>
      </c>
      <c r="H11529" s="4" t="str">
        <f aca="false">IF($A11529="","",EDATE(INDEX(CARTAO_COMPRAS!$J:$J,INT((ROW()-2)/20)+2),MOD(ROW()-2,20)))</f>
        <v/>
      </c>
      <c r="I11529" s="4" t="str">
        <f aca="false">IF($H11529="","",$H11529-WEEKDAY($H11529,2)+1)</f>
        <v/>
      </c>
      <c r="J11529" s="4" t="str">
        <f aca="false">IF($I11529="","",$I11529+6)</f>
        <v/>
      </c>
      <c r="K11529" s="6" t="str">
        <f aca="false">IF($H11529="","",DATE(YEAR($H11529),MONTH($H11529),1))</f>
        <v/>
      </c>
      <c r="L11529" s="0" t="str">
        <f aca="false">IF($A11529="","",INDEX(CARTAO_COMPRAS!$K:$K,INT((ROW()-2)/20)+2))</f>
        <v/>
      </c>
      <c r="M11529" s="0" t="str">
        <f aca="false">IF($A11529="","","Compra no cartão")</f>
        <v/>
      </c>
    </row>
    <row r="11530" customFormat="false" ht="13.5" hidden="false" customHeight="false" outlineLevel="0" collapsed="false">
      <c r="A115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0" s="0" t="str">
        <f aca="false">IF($A11530="","",INDEX(CARTAO_COMPRAS!$C:$C,INT((ROW()-2)/20)+2))</f>
        <v/>
      </c>
      <c r="C11530" s="0" t="str">
        <f aca="false">IF($A11530="","",INDEX(CARTAO_COMPRAS!$D:$D,INT((ROW()-2)/20)+2))</f>
        <v/>
      </c>
      <c r="D11530" s="0" t="str">
        <f aca="false">IF($A11530="","",INDEX(CARTAO_COMPRAS!$E:$E,INT((ROW()-2)/20)+2))</f>
        <v/>
      </c>
      <c r="E11530" s="0" t="str">
        <f aca="false">IF($A11530="","",INDEX(CARTAO_COMPRAS!$H:$H,INT((ROW()-2)/20)+2)+MOD(ROW()-2,20))</f>
        <v/>
      </c>
      <c r="F11530" s="0" t="str">
        <f aca="false">IF($A11530="","",INDEX(CARTAO_COMPRAS!$G:$G,INT((ROW()-2)/20)+2))</f>
        <v/>
      </c>
      <c r="G11530" s="5" t="str">
        <f aca="false">IF($A11530="","",INDEX(CARTAO_COMPRAS!$I:$I,INT((ROW()-2)/20)+2))</f>
        <v/>
      </c>
      <c r="H11530" s="4" t="str">
        <f aca="false">IF($A11530="","",EDATE(INDEX(CARTAO_COMPRAS!$J:$J,INT((ROW()-2)/20)+2),MOD(ROW()-2,20)))</f>
        <v/>
      </c>
      <c r="I11530" s="4" t="str">
        <f aca="false">IF($H11530="","",$H11530-WEEKDAY($H11530,2)+1)</f>
        <v/>
      </c>
      <c r="J11530" s="4" t="str">
        <f aca="false">IF($I11530="","",$I11530+6)</f>
        <v/>
      </c>
      <c r="K11530" s="6" t="str">
        <f aca="false">IF($H11530="","",DATE(YEAR($H11530),MONTH($H11530),1))</f>
        <v/>
      </c>
      <c r="L11530" s="0" t="str">
        <f aca="false">IF($A11530="","",INDEX(CARTAO_COMPRAS!$K:$K,INT((ROW()-2)/20)+2))</f>
        <v/>
      </c>
      <c r="M11530" s="0" t="str">
        <f aca="false">IF($A11530="","","Compra no cartão")</f>
        <v/>
      </c>
    </row>
    <row r="11531" customFormat="false" ht="13.5" hidden="false" customHeight="false" outlineLevel="0" collapsed="false">
      <c r="A115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1" s="0" t="str">
        <f aca="false">IF($A11531="","",INDEX(CARTAO_COMPRAS!$C:$C,INT((ROW()-2)/20)+2))</f>
        <v/>
      </c>
      <c r="C11531" s="0" t="str">
        <f aca="false">IF($A11531="","",INDEX(CARTAO_COMPRAS!$D:$D,INT((ROW()-2)/20)+2))</f>
        <v/>
      </c>
      <c r="D11531" s="0" t="str">
        <f aca="false">IF($A11531="","",INDEX(CARTAO_COMPRAS!$E:$E,INT((ROW()-2)/20)+2))</f>
        <v/>
      </c>
      <c r="E11531" s="0" t="str">
        <f aca="false">IF($A11531="","",INDEX(CARTAO_COMPRAS!$H:$H,INT((ROW()-2)/20)+2)+MOD(ROW()-2,20))</f>
        <v/>
      </c>
      <c r="F11531" s="0" t="str">
        <f aca="false">IF($A11531="","",INDEX(CARTAO_COMPRAS!$G:$G,INT((ROW()-2)/20)+2))</f>
        <v/>
      </c>
      <c r="G11531" s="5" t="str">
        <f aca="false">IF($A11531="","",INDEX(CARTAO_COMPRAS!$I:$I,INT((ROW()-2)/20)+2))</f>
        <v/>
      </c>
      <c r="H11531" s="4" t="str">
        <f aca="false">IF($A11531="","",EDATE(INDEX(CARTAO_COMPRAS!$J:$J,INT((ROW()-2)/20)+2),MOD(ROW()-2,20)))</f>
        <v/>
      </c>
      <c r="I11531" s="4" t="str">
        <f aca="false">IF($H11531="","",$H11531-WEEKDAY($H11531,2)+1)</f>
        <v/>
      </c>
      <c r="J11531" s="4" t="str">
        <f aca="false">IF($I11531="","",$I11531+6)</f>
        <v/>
      </c>
      <c r="K11531" s="6" t="str">
        <f aca="false">IF($H11531="","",DATE(YEAR($H11531),MONTH($H11531),1))</f>
        <v/>
      </c>
      <c r="L11531" s="0" t="str">
        <f aca="false">IF($A11531="","",INDEX(CARTAO_COMPRAS!$K:$K,INT((ROW()-2)/20)+2))</f>
        <v/>
      </c>
      <c r="M11531" s="0" t="str">
        <f aca="false">IF($A11531="","","Compra no cartão")</f>
        <v/>
      </c>
    </row>
    <row r="11532" customFormat="false" ht="13.5" hidden="false" customHeight="false" outlineLevel="0" collapsed="false">
      <c r="A115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2" s="0" t="str">
        <f aca="false">IF($A11532="","",INDEX(CARTAO_COMPRAS!$C:$C,INT((ROW()-2)/20)+2))</f>
        <v/>
      </c>
      <c r="C11532" s="0" t="str">
        <f aca="false">IF($A11532="","",INDEX(CARTAO_COMPRAS!$D:$D,INT((ROW()-2)/20)+2))</f>
        <v/>
      </c>
      <c r="D11532" s="0" t="str">
        <f aca="false">IF($A11532="","",INDEX(CARTAO_COMPRAS!$E:$E,INT((ROW()-2)/20)+2))</f>
        <v/>
      </c>
      <c r="E11532" s="0" t="str">
        <f aca="false">IF($A11532="","",INDEX(CARTAO_COMPRAS!$H:$H,INT((ROW()-2)/20)+2)+MOD(ROW()-2,20))</f>
        <v/>
      </c>
      <c r="F11532" s="0" t="str">
        <f aca="false">IF($A11532="","",INDEX(CARTAO_COMPRAS!$G:$G,INT((ROW()-2)/20)+2))</f>
        <v/>
      </c>
      <c r="G11532" s="5" t="str">
        <f aca="false">IF($A11532="","",INDEX(CARTAO_COMPRAS!$I:$I,INT((ROW()-2)/20)+2))</f>
        <v/>
      </c>
      <c r="H11532" s="4" t="str">
        <f aca="false">IF($A11532="","",EDATE(INDEX(CARTAO_COMPRAS!$J:$J,INT((ROW()-2)/20)+2),MOD(ROW()-2,20)))</f>
        <v/>
      </c>
      <c r="I11532" s="4" t="str">
        <f aca="false">IF($H11532="","",$H11532-WEEKDAY($H11532,2)+1)</f>
        <v/>
      </c>
      <c r="J11532" s="4" t="str">
        <f aca="false">IF($I11532="","",$I11532+6)</f>
        <v/>
      </c>
      <c r="K11532" s="6" t="str">
        <f aca="false">IF($H11532="","",DATE(YEAR($H11532),MONTH($H11532),1))</f>
        <v/>
      </c>
      <c r="L11532" s="0" t="str">
        <f aca="false">IF($A11532="","",INDEX(CARTAO_COMPRAS!$K:$K,INT((ROW()-2)/20)+2))</f>
        <v/>
      </c>
      <c r="M11532" s="0" t="str">
        <f aca="false">IF($A11532="","","Compra no cartão")</f>
        <v/>
      </c>
    </row>
    <row r="11533" customFormat="false" ht="13.5" hidden="false" customHeight="false" outlineLevel="0" collapsed="false">
      <c r="A115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3" s="0" t="str">
        <f aca="false">IF($A11533="","",INDEX(CARTAO_COMPRAS!$C:$C,INT((ROW()-2)/20)+2))</f>
        <v/>
      </c>
      <c r="C11533" s="0" t="str">
        <f aca="false">IF($A11533="","",INDEX(CARTAO_COMPRAS!$D:$D,INT((ROW()-2)/20)+2))</f>
        <v/>
      </c>
      <c r="D11533" s="0" t="str">
        <f aca="false">IF($A11533="","",INDEX(CARTAO_COMPRAS!$E:$E,INT((ROW()-2)/20)+2))</f>
        <v/>
      </c>
      <c r="E11533" s="0" t="str">
        <f aca="false">IF($A11533="","",INDEX(CARTAO_COMPRAS!$H:$H,INT((ROW()-2)/20)+2)+MOD(ROW()-2,20))</f>
        <v/>
      </c>
      <c r="F11533" s="0" t="str">
        <f aca="false">IF($A11533="","",INDEX(CARTAO_COMPRAS!$G:$G,INT((ROW()-2)/20)+2))</f>
        <v/>
      </c>
      <c r="G11533" s="5" t="str">
        <f aca="false">IF($A11533="","",INDEX(CARTAO_COMPRAS!$I:$I,INT((ROW()-2)/20)+2))</f>
        <v/>
      </c>
      <c r="H11533" s="4" t="str">
        <f aca="false">IF($A11533="","",EDATE(INDEX(CARTAO_COMPRAS!$J:$J,INT((ROW()-2)/20)+2),MOD(ROW()-2,20)))</f>
        <v/>
      </c>
      <c r="I11533" s="4" t="str">
        <f aca="false">IF($H11533="","",$H11533-WEEKDAY($H11533,2)+1)</f>
        <v/>
      </c>
      <c r="J11533" s="4" t="str">
        <f aca="false">IF($I11533="","",$I11533+6)</f>
        <v/>
      </c>
      <c r="K11533" s="6" t="str">
        <f aca="false">IF($H11533="","",DATE(YEAR($H11533),MONTH($H11533),1))</f>
        <v/>
      </c>
      <c r="L11533" s="0" t="str">
        <f aca="false">IF($A11533="","",INDEX(CARTAO_COMPRAS!$K:$K,INT((ROW()-2)/20)+2))</f>
        <v/>
      </c>
      <c r="M11533" s="0" t="str">
        <f aca="false">IF($A11533="","","Compra no cartão")</f>
        <v/>
      </c>
    </row>
    <row r="11534" customFormat="false" ht="13.5" hidden="false" customHeight="false" outlineLevel="0" collapsed="false">
      <c r="A115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4" s="0" t="str">
        <f aca="false">IF($A11534="","",INDEX(CARTAO_COMPRAS!$C:$C,INT((ROW()-2)/20)+2))</f>
        <v/>
      </c>
      <c r="C11534" s="0" t="str">
        <f aca="false">IF($A11534="","",INDEX(CARTAO_COMPRAS!$D:$D,INT((ROW()-2)/20)+2))</f>
        <v/>
      </c>
      <c r="D11534" s="0" t="str">
        <f aca="false">IF($A11534="","",INDEX(CARTAO_COMPRAS!$E:$E,INT((ROW()-2)/20)+2))</f>
        <v/>
      </c>
      <c r="E11534" s="0" t="str">
        <f aca="false">IF($A11534="","",INDEX(CARTAO_COMPRAS!$H:$H,INT((ROW()-2)/20)+2)+MOD(ROW()-2,20))</f>
        <v/>
      </c>
      <c r="F11534" s="0" t="str">
        <f aca="false">IF($A11534="","",INDEX(CARTAO_COMPRAS!$G:$G,INT((ROW()-2)/20)+2))</f>
        <v/>
      </c>
      <c r="G11534" s="5" t="str">
        <f aca="false">IF($A11534="","",INDEX(CARTAO_COMPRAS!$I:$I,INT((ROW()-2)/20)+2))</f>
        <v/>
      </c>
      <c r="H11534" s="4" t="str">
        <f aca="false">IF($A11534="","",EDATE(INDEX(CARTAO_COMPRAS!$J:$J,INT((ROW()-2)/20)+2),MOD(ROW()-2,20)))</f>
        <v/>
      </c>
      <c r="I11534" s="4" t="str">
        <f aca="false">IF($H11534="","",$H11534-WEEKDAY($H11534,2)+1)</f>
        <v/>
      </c>
      <c r="J11534" s="4" t="str">
        <f aca="false">IF($I11534="","",$I11534+6)</f>
        <v/>
      </c>
      <c r="K11534" s="6" t="str">
        <f aca="false">IF($H11534="","",DATE(YEAR($H11534),MONTH($H11534),1))</f>
        <v/>
      </c>
      <c r="L11534" s="0" t="str">
        <f aca="false">IF($A11534="","",INDEX(CARTAO_COMPRAS!$K:$K,INT((ROW()-2)/20)+2))</f>
        <v/>
      </c>
      <c r="M11534" s="0" t="str">
        <f aca="false">IF($A11534="","","Compra no cartão")</f>
        <v/>
      </c>
    </row>
    <row r="11535" customFormat="false" ht="13.5" hidden="false" customHeight="false" outlineLevel="0" collapsed="false">
      <c r="A115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5" s="0" t="str">
        <f aca="false">IF($A11535="","",INDEX(CARTAO_COMPRAS!$C:$C,INT((ROW()-2)/20)+2))</f>
        <v/>
      </c>
      <c r="C11535" s="0" t="str">
        <f aca="false">IF($A11535="","",INDEX(CARTAO_COMPRAS!$D:$D,INT((ROW()-2)/20)+2))</f>
        <v/>
      </c>
      <c r="D11535" s="0" t="str">
        <f aca="false">IF($A11535="","",INDEX(CARTAO_COMPRAS!$E:$E,INT((ROW()-2)/20)+2))</f>
        <v/>
      </c>
      <c r="E11535" s="0" t="str">
        <f aca="false">IF($A11535="","",INDEX(CARTAO_COMPRAS!$H:$H,INT((ROW()-2)/20)+2)+MOD(ROW()-2,20))</f>
        <v/>
      </c>
      <c r="F11535" s="0" t="str">
        <f aca="false">IF($A11535="","",INDEX(CARTAO_COMPRAS!$G:$G,INT((ROW()-2)/20)+2))</f>
        <v/>
      </c>
      <c r="G11535" s="5" t="str">
        <f aca="false">IF($A11535="","",INDEX(CARTAO_COMPRAS!$I:$I,INT((ROW()-2)/20)+2))</f>
        <v/>
      </c>
      <c r="H11535" s="4" t="str">
        <f aca="false">IF($A11535="","",EDATE(INDEX(CARTAO_COMPRAS!$J:$J,INT((ROW()-2)/20)+2),MOD(ROW()-2,20)))</f>
        <v/>
      </c>
      <c r="I11535" s="4" t="str">
        <f aca="false">IF($H11535="","",$H11535-WEEKDAY($H11535,2)+1)</f>
        <v/>
      </c>
      <c r="J11535" s="4" t="str">
        <f aca="false">IF($I11535="","",$I11535+6)</f>
        <v/>
      </c>
      <c r="K11535" s="6" t="str">
        <f aca="false">IF($H11535="","",DATE(YEAR($H11535),MONTH($H11535),1))</f>
        <v/>
      </c>
      <c r="L11535" s="0" t="str">
        <f aca="false">IF($A11535="","",INDEX(CARTAO_COMPRAS!$K:$K,INT((ROW()-2)/20)+2))</f>
        <v/>
      </c>
      <c r="M11535" s="0" t="str">
        <f aca="false">IF($A11535="","","Compra no cartão")</f>
        <v/>
      </c>
    </row>
    <row r="11536" customFormat="false" ht="13.5" hidden="false" customHeight="false" outlineLevel="0" collapsed="false">
      <c r="A115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6" s="0" t="str">
        <f aca="false">IF($A11536="","",INDEX(CARTAO_COMPRAS!$C:$C,INT((ROW()-2)/20)+2))</f>
        <v/>
      </c>
      <c r="C11536" s="0" t="str">
        <f aca="false">IF($A11536="","",INDEX(CARTAO_COMPRAS!$D:$D,INT((ROW()-2)/20)+2))</f>
        <v/>
      </c>
      <c r="D11536" s="0" t="str">
        <f aca="false">IF($A11536="","",INDEX(CARTAO_COMPRAS!$E:$E,INT((ROW()-2)/20)+2))</f>
        <v/>
      </c>
      <c r="E11536" s="0" t="str">
        <f aca="false">IF($A11536="","",INDEX(CARTAO_COMPRAS!$H:$H,INT((ROW()-2)/20)+2)+MOD(ROW()-2,20))</f>
        <v/>
      </c>
      <c r="F11536" s="0" t="str">
        <f aca="false">IF($A11536="","",INDEX(CARTAO_COMPRAS!$G:$G,INT((ROW()-2)/20)+2))</f>
        <v/>
      </c>
      <c r="G11536" s="5" t="str">
        <f aca="false">IF($A11536="","",INDEX(CARTAO_COMPRAS!$I:$I,INT((ROW()-2)/20)+2))</f>
        <v/>
      </c>
      <c r="H11536" s="4" t="str">
        <f aca="false">IF($A11536="","",EDATE(INDEX(CARTAO_COMPRAS!$J:$J,INT((ROW()-2)/20)+2),MOD(ROW()-2,20)))</f>
        <v/>
      </c>
      <c r="I11536" s="4" t="str">
        <f aca="false">IF($H11536="","",$H11536-WEEKDAY($H11536,2)+1)</f>
        <v/>
      </c>
      <c r="J11536" s="4" t="str">
        <f aca="false">IF($I11536="","",$I11536+6)</f>
        <v/>
      </c>
      <c r="K11536" s="6" t="str">
        <f aca="false">IF($H11536="","",DATE(YEAR($H11536),MONTH($H11536),1))</f>
        <v/>
      </c>
      <c r="L11536" s="0" t="str">
        <f aca="false">IF($A11536="","",INDEX(CARTAO_COMPRAS!$K:$K,INT((ROW()-2)/20)+2))</f>
        <v/>
      </c>
      <c r="M11536" s="0" t="str">
        <f aca="false">IF($A11536="","","Compra no cartão")</f>
        <v/>
      </c>
    </row>
    <row r="11537" customFormat="false" ht="13.5" hidden="false" customHeight="false" outlineLevel="0" collapsed="false">
      <c r="A115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7" s="0" t="str">
        <f aca="false">IF($A11537="","",INDEX(CARTAO_COMPRAS!$C:$C,INT((ROW()-2)/20)+2))</f>
        <v/>
      </c>
      <c r="C11537" s="0" t="str">
        <f aca="false">IF($A11537="","",INDEX(CARTAO_COMPRAS!$D:$D,INT((ROW()-2)/20)+2))</f>
        <v/>
      </c>
      <c r="D11537" s="0" t="str">
        <f aca="false">IF($A11537="","",INDEX(CARTAO_COMPRAS!$E:$E,INT((ROW()-2)/20)+2))</f>
        <v/>
      </c>
      <c r="E11537" s="0" t="str">
        <f aca="false">IF($A11537="","",INDEX(CARTAO_COMPRAS!$H:$H,INT((ROW()-2)/20)+2)+MOD(ROW()-2,20))</f>
        <v/>
      </c>
      <c r="F11537" s="0" t="str">
        <f aca="false">IF($A11537="","",INDEX(CARTAO_COMPRAS!$G:$G,INT((ROW()-2)/20)+2))</f>
        <v/>
      </c>
      <c r="G11537" s="5" t="str">
        <f aca="false">IF($A11537="","",INDEX(CARTAO_COMPRAS!$I:$I,INT((ROW()-2)/20)+2))</f>
        <v/>
      </c>
      <c r="H11537" s="4" t="str">
        <f aca="false">IF($A11537="","",EDATE(INDEX(CARTAO_COMPRAS!$J:$J,INT((ROW()-2)/20)+2),MOD(ROW()-2,20)))</f>
        <v/>
      </c>
      <c r="I11537" s="4" t="str">
        <f aca="false">IF($H11537="","",$H11537-WEEKDAY($H11537,2)+1)</f>
        <v/>
      </c>
      <c r="J11537" s="4" t="str">
        <f aca="false">IF($I11537="","",$I11537+6)</f>
        <v/>
      </c>
      <c r="K11537" s="6" t="str">
        <f aca="false">IF($H11537="","",DATE(YEAR($H11537),MONTH($H11537),1))</f>
        <v/>
      </c>
      <c r="L11537" s="0" t="str">
        <f aca="false">IF($A11537="","",INDEX(CARTAO_COMPRAS!$K:$K,INT((ROW()-2)/20)+2))</f>
        <v/>
      </c>
      <c r="M11537" s="0" t="str">
        <f aca="false">IF($A11537="","","Compra no cartão")</f>
        <v/>
      </c>
    </row>
    <row r="11538" customFormat="false" ht="13.5" hidden="false" customHeight="false" outlineLevel="0" collapsed="false">
      <c r="A115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8" s="0" t="str">
        <f aca="false">IF($A11538="","",INDEX(CARTAO_COMPRAS!$C:$C,INT((ROW()-2)/20)+2))</f>
        <v/>
      </c>
      <c r="C11538" s="0" t="str">
        <f aca="false">IF($A11538="","",INDEX(CARTAO_COMPRAS!$D:$D,INT((ROW()-2)/20)+2))</f>
        <v/>
      </c>
      <c r="D11538" s="0" t="str">
        <f aca="false">IF($A11538="","",INDEX(CARTAO_COMPRAS!$E:$E,INT((ROW()-2)/20)+2))</f>
        <v/>
      </c>
      <c r="E11538" s="0" t="str">
        <f aca="false">IF($A11538="","",INDEX(CARTAO_COMPRAS!$H:$H,INT((ROW()-2)/20)+2)+MOD(ROW()-2,20))</f>
        <v/>
      </c>
      <c r="F11538" s="0" t="str">
        <f aca="false">IF($A11538="","",INDEX(CARTAO_COMPRAS!$G:$G,INT((ROW()-2)/20)+2))</f>
        <v/>
      </c>
      <c r="G11538" s="5" t="str">
        <f aca="false">IF($A11538="","",INDEX(CARTAO_COMPRAS!$I:$I,INT((ROW()-2)/20)+2))</f>
        <v/>
      </c>
      <c r="H11538" s="4" t="str">
        <f aca="false">IF($A11538="","",EDATE(INDEX(CARTAO_COMPRAS!$J:$J,INT((ROW()-2)/20)+2),MOD(ROW()-2,20)))</f>
        <v/>
      </c>
      <c r="I11538" s="4" t="str">
        <f aca="false">IF($H11538="","",$H11538-WEEKDAY($H11538,2)+1)</f>
        <v/>
      </c>
      <c r="J11538" s="4" t="str">
        <f aca="false">IF($I11538="","",$I11538+6)</f>
        <v/>
      </c>
      <c r="K11538" s="6" t="str">
        <f aca="false">IF($H11538="","",DATE(YEAR($H11538),MONTH($H11538),1))</f>
        <v/>
      </c>
      <c r="L11538" s="0" t="str">
        <f aca="false">IF($A11538="","",INDEX(CARTAO_COMPRAS!$K:$K,INT((ROW()-2)/20)+2))</f>
        <v/>
      </c>
      <c r="M11538" s="0" t="str">
        <f aca="false">IF($A11538="","","Compra no cartão")</f>
        <v/>
      </c>
    </row>
    <row r="11539" customFormat="false" ht="13.5" hidden="false" customHeight="false" outlineLevel="0" collapsed="false">
      <c r="A115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39" s="0" t="str">
        <f aca="false">IF($A11539="","",INDEX(CARTAO_COMPRAS!$C:$C,INT((ROW()-2)/20)+2))</f>
        <v/>
      </c>
      <c r="C11539" s="0" t="str">
        <f aca="false">IF($A11539="","",INDEX(CARTAO_COMPRAS!$D:$D,INT((ROW()-2)/20)+2))</f>
        <v/>
      </c>
      <c r="D11539" s="0" t="str">
        <f aca="false">IF($A11539="","",INDEX(CARTAO_COMPRAS!$E:$E,INT((ROW()-2)/20)+2))</f>
        <v/>
      </c>
      <c r="E11539" s="0" t="str">
        <f aca="false">IF($A11539="","",INDEX(CARTAO_COMPRAS!$H:$H,INT((ROW()-2)/20)+2)+MOD(ROW()-2,20))</f>
        <v/>
      </c>
      <c r="F11539" s="0" t="str">
        <f aca="false">IF($A11539="","",INDEX(CARTAO_COMPRAS!$G:$G,INT((ROW()-2)/20)+2))</f>
        <v/>
      </c>
      <c r="G11539" s="5" t="str">
        <f aca="false">IF($A11539="","",INDEX(CARTAO_COMPRAS!$I:$I,INT((ROW()-2)/20)+2))</f>
        <v/>
      </c>
      <c r="H11539" s="4" t="str">
        <f aca="false">IF($A11539="","",EDATE(INDEX(CARTAO_COMPRAS!$J:$J,INT((ROW()-2)/20)+2),MOD(ROW()-2,20)))</f>
        <v/>
      </c>
      <c r="I11539" s="4" t="str">
        <f aca="false">IF($H11539="","",$H11539-WEEKDAY($H11539,2)+1)</f>
        <v/>
      </c>
      <c r="J11539" s="4" t="str">
        <f aca="false">IF($I11539="","",$I11539+6)</f>
        <v/>
      </c>
      <c r="K11539" s="6" t="str">
        <f aca="false">IF($H11539="","",DATE(YEAR($H11539),MONTH($H11539),1))</f>
        <v/>
      </c>
      <c r="L11539" s="0" t="str">
        <f aca="false">IF($A11539="","",INDEX(CARTAO_COMPRAS!$K:$K,INT((ROW()-2)/20)+2))</f>
        <v/>
      </c>
      <c r="M11539" s="0" t="str">
        <f aca="false">IF($A11539="","","Compra no cartão")</f>
        <v/>
      </c>
    </row>
    <row r="11540" customFormat="false" ht="13.5" hidden="false" customHeight="false" outlineLevel="0" collapsed="false">
      <c r="A115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0" s="0" t="str">
        <f aca="false">IF($A11540="","",INDEX(CARTAO_COMPRAS!$C:$C,INT((ROW()-2)/20)+2))</f>
        <v/>
      </c>
      <c r="C11540" s="0" t="str">
        <f aca="false">IF($A11540="","",INDEX(CARTAO_COMPRAS!$D:$D,INT((ROW()-2)/20)+2))</f>
        <v/>
      </c>
      <c r="D11540" s="0" t="str">
        <f aca="false">IF($A11540="","",INDEX(CARTAO_COMPRAS!$E:$E,INT((ROW()-2)/20)+2))</f>
        <v/>
      </c>
      <c r="E11540" s="0" t="str">
        <f aca="false">IF($A11540="","",INDEX(CARTAO_COMPRAS!$H:$H,INT((ROW()-2)/20)+2)+MOD(ROW()-2,20))</f>
        <v/>
      </c>
      <c r="F11540" s="0" t="str">
        <f aca="false">IF($A11540="","",INDEX(CARTAO_COMPRAS!$G:$G,INT((ROW()-2)/20)+2))</f>
        <v/>
      </c>
      <c r="G11540" s="5" t="str">
        <f aca="false">IF($A11540="","",INDEX(CARTAO_COMPRAS!$I:$I,INT((ROW()-2)/20)+2))</f>
        <v/>
      </c>
      <c r="H11540" s="4" t="str">
        <f aca="false">IF($A11540="","",EDATE(INDEX(CARTAO_COMPRAS!$J:$J,INT((ROW()-2)/20)+2),MOD(ROW()-2,20)))</f>
        <v/>
      </c>
      <c r="I11540" s="4" t="str">
        <f aca="false">IF($H11540="","",$H11540-WEEKDAY($H11540,2)+1)</f>
        <v/>
      </c>
      <c r="J11540" s="4" t="str">
        <f aca="false">IF($I11540="","",$I11540+6)</f>
        <v/>
      </c>
      <c r="K11540" s="6" t="str">
        <f aca="false">IF($H11540="","",DATE(YEAR($H11540),MONTH($H11540),1))</f>
        <v/>
      </c>
      <c r="L11540" s="0" t="str">
        <f aca="false">IF($A11540="","",INDEX(CARTAO_COMPRAS!$K:$K,INT((ROW()-2)/20)+2))</f>
        <v/>
      </c>
      <c r="M11540" s="0" t="str">
        <f aca="false">IF($A11540="","","Compra no cartão")</f>
        <v/>
      </c>
    </row>
    <row r="11541" customFormat="false" ht="13.5" hidden="false" customHeight="false" outlineLevel="0" collapsed="false">
      <c r="A115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1" s="0" t="str">
        <f aca="false">IF($A11541="","",INDEX(CARTAO_COMPRAS!$C:$C,INT((ROW()-2)/20)+2))</f>
        <v/>
      </c>
      <c r="C11541" s="0" t="str">
        <f aca="false">IF($A11541="","",INDEX(CARTAO_COMPRAS!$D:$D,INT((ROW()-2)/20)+2))</f>
        <v/>
      </c>
      <c r="D11541" s="0" t="str">
        <f aca="false">IF($A11541="","",INDEX(CARTAO_COMPRAS!$E:$E,INT((ROW()-2)/20)+2))</f>
        <v/>
      </c>
      <c r="E11541" s="0" t="str">
        <f aca="false">IF($A11541="","",INDEX(CARTAO_COMPRAS!$H:$H,INT((ROW()-2)/20)+2)+MOD(ROW()-2,20))</f>
        <v/>
      </c>
      <c r="F11541" s="0" t="str">
        <f aca="false">IF($A11541="","",INDEX(CARTAO_COMPRAS!$G:$G,INT((ROW()-2)/20)+2))</f>
        <v/>
      </c>
      <c r="G11541" s="5" t="str">
        <f aca="false">IF($A11541="","",INDEX(CARTAO_COMPRAS!$I:$I,INT((ROW()-2)/20)+2))</f>
        <v/>
      </c>
      <c r="H11541" s="4" t="str">
        <f aca="false">IF($A11541="","",EDATE(INDEX(CARTAO_COMPRAS!$J:$J,INT((ROW()-2)/20)+2),MOD(ROW()-2,20)))</f>
        <v/>
      </c>
      <c r="I11541" s="4" t="str">
        <f aca="false">IF($H11541="","",$H11541-WEEKDAY($H11541,2)+1)</f>
        <v/>
      </c>
      <c r="J11541" s="4" t="str">
        <f aca="false">IF($I11541="","",$I11541+6)</f>
        <v/>
      </c>
      <c r="K11541" s="6" t="str">
        <f aca="false">IF($H11541="","",DATE(YEAR($H11541),MONTH($H11541),1))</f>
        <v/>
      </c>
      <c r="L11541" s="0" t="str">
        <f aca="false">IF($A11541="","",INDEX(CARTAO_COMPRAS!$K:$K,INT((ROW()-2)/20)+2))</f>
        <v/>
      </c>
      <c r="M11541" s="0" t="str">
        <f aca="false">IF($A11541="","","Compra no cartão")</f>
        <v/>
      </c>
    </row>
    <row r="11542" customFormat="false" ht="13.5" hidden="false" customHeight="false" outlineLevel="0" collapsed="false">
      <c r="A115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2" s="0" t="str">
        <f aca="false">IF($A11542="","",INDEX(CARTAO_COMPRAS!$C:$C,INT((ROW()-2)/20)+2))</f>
        <v/>
      </c>
      <c r="C11542" s="0" t="str">
        <f aca="false">IF($A11542="","",INDEX(CARTAO_COMPRAS!$D:$D,INT((ROW()-2)/20)+2))</f>
        <v/>
      </c>
      <c r="D11542" s="0" t="str">
        <f aca="false">IF($A11542="","",INDEX(CARTAO_COMPRAS!$E:$E,INT((ROW()-2)/20)+2))</f>
        <v/>
      </c>
      <c r="E11542" s="0" t="str">
        <f aca="false">IF($A11542="","",INDEX(CARTAO_COMPRAS!$H:$H,INT((ROW()-2)/20)+2)+MOD(ROW()-2,20))</f>
        <v/>
      </c>
      <c r="F11542" s="0" t="str">
        <f aca="false">IF($A11542="","",INDEX(CARTAO_COMPRAS!$G:$G,INT((ROW()-2)/20)+2))</f>
        <v/>
      </c>
      <c r="G11542" s="5" t="str">
        <f aca="false">IF($A11542="","",INDEX(CARTAO_COMPRAS!$I:$I,INT((ROW()-2)/20)+2))</f>
        <v/>
      </c>
      <c r="H11542" s="4" t="str">
        <f aca="false">IF($A11542="","",EDATE(INDEX(CARTAO_COMPRAS!$J:$J,INT((ROW()-2)/20)+2),MOD(ROW()-2,20)))</f>
        <v/>
      </c>
      <c r="I11542" s="4" t="str">
        <f aca="false">IF($H11542="","",$H11542-WEEKDAY($H11542,2)+1)</f>
        <v/>
      </c>
      <c r="J11542" s="4" t="str">
        <f aca="false">IF($I11542="","",$I11542+6)</f>
        <v/>
      </c>
      <c r="K11542" s="6" t="str">
        <f aca="false">IF($H11542="","",DATE(YEAR($H11542),MONTH($H11542),1))</f>
        <v/>
      </c>
      <c r="L11542" s="0" t="str">
        <f aca="false">IF($A11542="","",INDEX(CARTAO_COMPRAS!$K:$K,INT((ROW()-2)/20)+2))</f>
        <v/>
      </c>
      <c r="M11542" s="0" t="str">
        <f aca="false">IF($A11542="","","Compra no cartão")</f>
        <v/>
      </c>
    </row>
    <row r="11543" customFormat="false" ht="13.5" hidden="false" customHeight="false" outlineLevel="0" collapsed="false">
      <c r="A115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3" s="0" t="str">
        <f aca="false">IF($A11543="","",INDEX(CARTAO_COMPRAS!$C:$C,INT((ROW()-2)/20)+2))</f>
        <v/>
      </c>
      <c r="C11543" s="0" t="str">
        <f aca="false">IF($A11543="","",INDEX(CARTAO_COMPRAS!$D:$D,INT((ROW()-2)/20)+2))</f>
        <v/>
      </c>
      <c r="D11543" s="0" t="str">
        <f aca="false">IF($A11543="","",INDEX(CARTAO_COMPRAS!$E:$E,INT((ROW()-2)/20)+2))</f>
        <v/>
      </c>
      <c r="E11543" s="0" t="str">
        <f aca="false">IF($A11543="","",INDEX(CARTAO_COMPRAS!$H:$H,INT((ROW()-2)/20)+2)+MOD(ROW()-2,20))</f>
        <v/>
      </c>
      <c r="F11543" s="0" t="str">
        <f aca="false">IF($A11543="","",INDEX(CARTAO_COMPRAS!$G:$G,INT((ROW()-2)/20)+2))</f>
        <v/>
      </c>
      <c r="G11543" s="5" t="str">
        <f aca="false">IF($A11543="","",INDEX(CARTAO_COMPRAS!$I:$I,INT((ROW()-2)/20)+2))</f>
        <v/>
      </c>
      <c r="H11543" s="4" t="str">
        <f aca="false">IF($A11543="","",EDATE(INDEX(CARTAO_COMPRAS!$J:$J,INT((ROW()-2)/20)+2),MOD(ROW()-2,20)))</f>
        <v/>
      </c>
      <c r="I11543" s="4" t="str">
        <f aca="false">IF($H11543="","",$H11543-WEEKDAY($H11543,2)+1)</f>
        <v/>
      </c>
      <c r="J11543" s="4" t="str">
        <f aca="false">IF($I11543="","",$I11543+6)</f>
        <v/>
      </c>
      <c r="K11543" s="6" t="str">
        <f aca="false">IF($H11543="","",DATE(YEAR($H11543),MONTH($H11543),1))</f>
        <v/>
      </c>
      <c r="L11543" s="0" t="str">
        <f aca="false">IF($A11543="","",INDEX(CARTAO_COMPRAS!$K:$K,INT((ROW()-2)/20)+2))</f>
        <v/>
      </c>
      <c r="M11543" s="0" t="str">
        <f aca="false">IF($A11543="","","Compra no cartão")</f>
        <v/>
      </c>
    </row>
    <row r="11544" customFormat="false" ht="13.5" hidden="false" customHeight="false" outlineLevel="0" collapsed="false">
      <c r="A115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4" s="0" t="str">
        <f aca="false">IF($A11544="","",INDEX(CARTAO_COMPRAS!$C:$C,INT((ROW()-2)/20)+2))</f>
        <v/>
      </c>
      <c r="C11544" s="0" t="str">
        <f aca="false">IF($A11544="","",INDEX(CARTAO_COMPRAS!$D:$D,INT((ROW()-2)/20)+2))</f>
        <v/>
      </c>
      <c r="D11544" s="0" t="str">
        <f aca="false">IF($A11544="","",INDEX(CARTAO_COMPRAS!$E:$E,INT((ROW()-2)/20)+2))</f>
        <v/>
      </c>
      <c r="E11544" s="0" t="str">
        <f aca="false">IF($A11544="","",INDEX(CARTAO_COMPRAS!$H:$H,INT((ROW()-2)/20)+2)+MOD(ROW()-2,20))</f>
        <v/>
      </c>
      <c r="F11544" s="0" t="str">
        <f aca="false">IF($A11544="","",INDEX(CARTAO_COMPRAS!$G:$G,INT((ROW()-2)/20)+2))</f>
        <v/>
      </c>
      <c r="G11544" s="5" t="str">
        <f aca="false">IF($A11544="","",INDEX(CARTAO_COMPRAS!$I:$I,INT((ROW()-2)/20)+2))</f>
        <v/>
      </c>
      <c r="H11544" s="4" t="str">
        <f aca="false">IF($A11544="","",EDATE(INDEX(CARTAO_COMPRAS!$J:$J,INT((ROW()-2)/20)+2),MOD(ROW()-2,20)))</f>
        <v/>
      </c>
      <c r="I11544" s="4" t="str">
        <f aca="false">IF($H11544="","",$H11544-WEEKDAY($H11544,2)+1)</f>
        <v/>
      </c>
      <c r="J11544" s="4" t="str">
        <f aca="false">IF($I11544="","",$I11544+6)</f>
        <v/>
      </c>
      <c r="K11544" s="6" t="str">
        <f aca="false">IF($H11544="","",DATE(YEAR($H11544),MONTH($H11544),1))</f>
        <v/>
      </c>
      <c r="L11544" s="0" t="str">
        <f aca="false">IF($A11544="","",INDEX(CARTAO_COMPRAS!$K:$K,INT((ROW()-2)/20)+2))</f>
        <v/>
      </c>
      <c r="M11544" s="0" t="str">
        <f aca="false">IF($A11544="","","Compra no cartão")</f>
        <v/>
      </c>
    </row>
    <row r="11545" customFormat="false" ht="13.5" hidden="false" customHeight="false" outlineLevel="0" collapsed="false">
      <c r="A115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5" s="0" t="str">
        <f aca="false">IF($A11545="","",INDEX(CARTAO_COMPRAS!$C:$C,INT((ROW()-2)/20)+2))</f>
        <v/>
      </c>
      <c r="C11545" s="0" t="str">
        <f aca="false">IF($A11545="","",INDEX(CARTAO_COMPRAS!$D:$D,INT((ROW()-2)/20)+2))</f>
        <v/>
      </c>
      <c r="D11545" s="0" t="str">
        <f aca="false">IF($A11545="","",INDEX(CARTAO_COMPRAS!$E:$E,INT((ROW()-2)/20)+2))</f>
        <v/>
      </c>
      <c r="E11545" s="0" t="str">
        <f aca="false">IF($A11545="","",INDEX(CARTAO_COMPRAS!$H:$H,INT((ROW()-2)/20)+2)+MOD(ROW()-2,20))</f>
        <v/>
      </c>
      <c r="F11545" s="0" t="str">
        <f aca="false">IF($A11545="","",INDEX(CARTAO_COMPRAS!$G:$G,INT((ROW()-2)/20)+2))</f>
        <v/>
      </c>
      <c r="G11545" s="5" t="str">
        <f aca="false">IF($A11545="","",INDEX(CARTAO_COMPRAS!$I:$I,INT((ROW()-2)/20)+2))</f>
        <v/>
      </c>
      <c r="H11545" s="4" t="str">
        <f aca="false">IF($A11545="","",EDATE(INDEX(CARTAO_COMPRAS!$J:$J,INT((ROW()-2)/20)+2),MOD(ROW()-2,20)))</f>
        <v/>
      </c>
      <c r="I11545" s="4" t="str">
        <f aca="false">IF($H11545="","",$H11545-WEEKDAY($H11545,2)+1)</f>
        <v/>
      </c>
      <c r="J11545" s="4" t="str">
        <f aca="false">IF($I11545="","",$I11545+6)</f>
        <v/>
      </c>
      <c r="K11545" s="6" t="str">
        <f aca="false">IF($H11545="","",DATE(YEAR($H11545),MONTH($H11545),1))</f>
        <v/>
      </c>
      <c r="L11545" s="0" t="str">
        <f aca="false">IF($A11545="","",INDEX(CARTAO_COMPRAS!$K:$K,INT((ROW()-2)/20)+2))</f>
        <v/>
      </c>
      <c r="M11545" s="0" t="str">
        <f aca="false">IF($A11545="","","Compra no cartão")</f>
        <v/>
      </c>
    </row>
    <row r="11546" customFormat="false" ht="13.5" hidden="false" customHeight="false" outlineLevel="0" collapsed="false">
      <c r="A115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6" s="0" t="str">
        <f aca="false">IF($A11546="","",INDEX(CARTAO_COMPRAS!$C:$C,INT((ROW()-2)/20)+2))</f>
        <v/>
      </c>
      <c r="C11546" s="0" t="str">
        <f aca="false">IF($A11546="","",INDEX(CARTAO_COMPRAS!$D:$D,INT((ROW()-2)/20)+2))</f>
        <v/>
      </c>
      <c r="D11546" s="0" t="str">
        <f aca="false">IF($A11546="","",INDEX(CARTAO_COMPRAS!$E:$E,INT((ROW()-2)/20)+2))</f>
        <v/>
      </c>
      <c r="E11546" s="0" t="str">
        <f aca="false">IF($A11546="","",INDEX(CARTAO_COMPRAS!$H:$H,INT((ROW()-2)/20)+2)+MOD(ROW()-2,20))</f>
        <v/>
      </c>
      <c r="F11546" s="0" t="str">
        <f aca="false">IF($A11546="","",INDEX(CARTAO_COMPRAS!$G:$G,INT((ROW()-2)/20)+2))</f>
        <v/>
      </c>
      <c r="G11546" s="5" t="str">
        <f aca="false">IF($A11546="","",INDEX(CARTAO_COMPRAS!$I:$I,INT((ROW()-2)/20)+2))</f>
        <v/>
      </c>
      <c r="H11546" s="4" t="str">
        <f aca="false">IF($A11546="","",EDATE(INDEX(CARTAO_COMPRAS!$J:$J,INT((ROW()-2)/20)+2),MOD(ROW()-2,20)))</f>
        <v/>
      </c>
      <c r="I11546" s="4" t="str">
        <f aca="false">IF($H11546="","",$H11546-WEEKDAY($H11546,2)+1)</f>
        <v/>
      </c>
      <c r="J11546" s="4" t="str">
        <f aca="false">IF($I11546="","",$I11546+6)</f>
        <v/>
      </c>
      <c r="K11546" s="6" t="str">
        <f aca="false">IF($H11546="","",DATE(YEAR($H11546),MONTH($H11546),1))</f>
        <v/>
      </c>
      <c r="L11546" s="0" t="str">
        <f aca="false">IF($A11546="","",INDEX(CARTAO_COMPRAS!$K:$K,INT((ROW()-2)/20)+2))</f>
        <v/>
      </c>
      <c r="M11546" s="0" t="str">
        <f aca="false">IF($A11546="","","Compra no cartão")</f>
        <v/>
      </c>
    </row>
    <row r="11547" customFormat="false" ht="13.5" hidden="false" customHeight="false" outlineLevel="0" collapsed="false">
      <c r="A115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7" s="0" t="str">
        <f aca="false">IF($A11547="","",INDEX(CARTAO_COMPRAS!$C:$C,INT((ROW()-2)/20)+2))</f>
        <v/>
      </c>
      <c r="C11547" s="0" t="str">
        <f aca="false">IF($A11547="","",INDEX(CARTAO_COMPRAS!$D:$D,INT((ROW()-2)/20)+2))</f>
        <v/>
      </c>
      <c r="D11547" s="0" t="str">
        <f aca="false">IF($A11547="","",INDEX(CARTAO_COMPRAS!$E:$E,INT((ROW()-2)/20)+2))</f>
        <v/>
      </c>
      <c r="E11547" s="0" t="str">
        <f aca="false">IF($A11547="","",INDEX(CARTAO_COMPRAS!$H:$H,INT((ROW()-2)/20)+2)+MOD(ROW()-2,20))</f>
        <v/>
      </c>
      <c r="F11547" s="0" t="str">
        <f aca="false">IF($A11547="","",INDEX(CARTAO_COMPRAS!$G:$G,INT((ROW()-2)/20)+2))</f>
        <v/>
      </c>
      <c r="G11547" s="5" t="str">
        <f aca="false">IF($A11547="","",INDEX(CARTAO_COMPRAS!$I:$I,INT((ROW()-2)/20)+2))</f>
        <v/>
      </c>
      <c r="H11547" s="4" t="str">
        <f aca="false">IF($A11547="","",EDATE(INDEX(CARTAO_COMPRAS!$J:$J,INT((ROW()-2)/20)+2),MOD(ROW()-2,20)))</f>
        <v/>
      </c>
      <c r="I11547" s="4" t="str">
        <f aca="false">IF($H11547="","",$H11547-WEEKDAY($H11547,2)+1)</f>
        <v/>
      </c>
      <c r="J11547" s="4" t="str">
        <f aca="false">IF($I11547="","",$I11547+6)</f>
        <v/>
      </c>
      <c r="K11547" s="6" t="str">
        <f aca="false">IF($H11547="","",DATE(YEAR($H11547),MONTH($H11547),1))</f>
        <v/>
      </c>
      <c r="L11547" s="0" t="str">
        <f aca="false">IF($A11547="","",INDEX(CARTAO_COMPRAS!$K:$K,INT((ROW()-2)/20)+2))</f>
        <v/>
      </c>
      <c r="M11547" s="0" t="str">
        <f aca="false">IF($A11547="","","Compra no cartão")</f>
        <v/>
      </c>
    </row>
    <row r="11548" customFormat="false" ht="13.5" hidden="false" customHeight="false" outlineLevel="0" collapsed="false">
      <c r="A115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8" s="0" t="str">
        <f aca="false">IF($A11548="","",INDEX(CARTAO_COMPRAS!$C:$C,INT((ROW()-2)/20)+2))</f>
        <v/>
      </c>
      <c r="C11548" s="0" t="str">
        <f aca="false">IF($A11548="","",INDEX(CARTAO_COMPRAS!$D:$D,INT((ROW()-2)/20)+2))</f>
        <v/>
      </c>
      <c r="D11548" s="0" t="str">
        <f aca="false">IF($A11548="","",INDEX(CARTAO_COMPRAS!$E:$E,INT((ROW()-2)/20)+2))</f>
        <v/>
      </c>
      <c r="E11548" s="0" t="str">
        <f aca="false">IF($A11548="","",INDEX(CARTAO_COMPRAS!$H:$H,INT((ROW()-2)/20)+2)+MOD(ROW()-2,20))</f>
        <v/>
      </c>
      <c r="F11548" s="0" t="str">
        <f aca="false">IF($A11548="","",INDEX(CARTAO_COMPRAS!$G:$G,INT((ROW()-2)/20)+2))</f>
        <v/>
      </c>
      <c r="G11548" s="5" t="str">
        <f aca="false">IF($A11548="","",INDEX(CARTAO_COMPRAS!$I:$I,INT((ROW()-2)/20)+2))</f>
        <v/>
      </c>
      <c r="H11548" s="4" t="str">
        <f aca="false">IF($A11548="","",EDATE(INDEX(CARTAO_COMPRAS!$J:$J,INT((ROW()-2)/20)+2),MOD(ROW()-2,20)))</f>
        <v/>
      </c>
      <c r="I11548" s="4" t="str">
        <f aca="false">IF($H11548="","",$H11548-WEEKDAY($H11548,2)+1)</f>
        <v/>
      </c>
      <c r="J11548" s="4" t="str">
        <f aca="false">IF($I11548="","",$I11548+6)</f>
        <v/>
      </c>
      <c r="K11548" s="6" t="str">
        <f aca="false">IF($H11548="","",DATE(YEAR($H11548),MONTH($H11548),1))</f>
        <v/>
      </c>
      <c r="L11548" s="0" t="str">
        <f aca="false">IF($A11548="","",INDEX(CARTAO_COMPRAS!$K:$K,INT((ROW()-2)/20)+2))</f>
        <v/>
      </c>
      <c r="M11548" s="0" t="str">
        <f aca="false">IF($A11548="","","Compra no cartão")</f>
        <v/>
      </c>
    </row>
    <row r="11549" customFormat="false" ht="13.5" hidden="false" customHeight="false" outlineLevel="0" collapsed="false">
      <c r="A115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49" s="0" t="str">
        <f aca="false">IF($A11549="","",INDEX(CARTAO_COMPRAS!$C:$C,INT((ROW()-2)/20)+2))</f>
        <v/>
      </c>
      <c r="C11549" s="0" t="str">
        <f aca="false">IF($A11549="","",INDEX(CARTAO_COMPRAS!$D:$D,INT((ROW()-2)/20)+2))</f>
        <v/>
      </c>
      <c r="D11549" s="0" t="str">
        <f aca="false">IF($A11549="","",INDEX(CARTAO_COMPRAS!$E:$E,INT((ROW()-2)/20)+2))</f>
        <v/>
      </c>
      <c r="E11549" s="0" t="str">
        <f aca="false">IF($A11549="","",INDEX(CARTAO_COMPRAS!$H:$H,INT((ROW()-2)/20)+2)+MOD(ROW()-2,20))</f>
        <v/>
      </c>
      <c r="F11549" s="0" t="str">
        <f aca="false">IF($A11549="","",INDEX(CARTAO_COMPRAS!$G:$G,INT((ROW()-2)/20)+2))</f>
        <v/>
      </c>
      <c r="G11549" s="5" t="str">
        <f aca="false">IF($A11549="","",INDEX(CARTAO_COMPRAS!$I:$I,INT((ROW()-2)/20)+2))</f>
        <v/>
      </c>
      <c r="H11549" s="4" t="str">
        <f aca="false">IF($A11549="","",EDATE(INDEX(CARTAO_COMPRAS!$J:$J,INT((ROW()-2)/20)+2),MOD(ROW()-2,20)))</f>
        <v/>
      </c>
      <c r="I11549" s="4" t="str">
        <f aca="false">IF($H11549="","",$H11549-WEEKDAY($H11549,2)+1)</f>
        <v/>
      </c>
      <c r="J11549" s="4" t="str">
        <f aca="false">IF($I11549="","",$I11549+6)</f>
        <v/>
      </c>
      <c r="K11549" s="6" t="str">
        <f aca="false">IF($H11549="","",DATE(YEAR($H11549),MONTH($H11549),1))</f>
        <v/>
      </c>
      <c r="L11549" s="0" t="str">
        <f aca="false">IF($A11549="","",INDEX(CARTAO_COMPRAS!$K:$K,INT((ROW()-2)/20)+2))</f>
        <v/>
      </c>
      <c r="M11549" s="0" t="str">
        <f aca="false">IF($A11549="","","Compra no cartão")</f>
        <v/>
      </c>
    </row>
    <row r="11550" customFormat="false" ht="13.5" hidden="false" customHeight="false" outlineLevel="0" collapsed="false">
      <c r="A115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0" s="0" t="str">
        <f aca="false">IF($A11550="","",INDEX(CARTAO_COMPRAS!$C:$C,INT((ROW()-2)/20)+2))</f>
        <v/>
      </c>
      <c r="C11550" s="0" t="str">
        <f aca="false">IF($A11550="","",INDEX(CARTAO_COMPRAS!$D:$D,INT((ROW()-2)/20)+2))</f>
        <v/>
      </c>
      <c r="D11550" s="0" t="str">
        <f aca="false">IF($A11550="","",INDEX(CARTAO_COMPRAS!$E:$E,INT((ROW()-2)/20)+2))</f>
        <v/>
      </c>
      <c r="E11550" s="0" t="str">
        <f aca="false">IF($A11550="","",INDEX(CARTAO_COMPRAS!$H:$H,INT((ROW()-2)/20)+2)+MOD(ROW()-2,20))</f>
        <v/>
      </c>
      <c r="F11550" s="0" t="str">
        <f aca="false">IF($A11550="","",INDEX(CARTAO_COMPRAS!$G:$G,INT((ROW()-2)/20)+2))</f>
        <v/>
      </c>
      <c r="G11550" s="5" t="str">
        <f aca="false">IF($A11550="","",INDEX(CARTAO_COMPRAS!$I:$I,INT((ROW()-2)/20)+2))</f>
        <v/>
      </c>
      <c r="H11550" s="4" t="str">
        <f aca="false">IF($A11550="","",EDATE(INDEX(CARTAO_COMPRAS!$J:$J,INT((ROW()-2)/20)+2),MOD(ROW()-2,20)))</f>
        <v/>
      </c>
      <c r="I11550" s="4" t="str">
        <f aca="false">IF($H11550="","",$H11550-WEEKDAY($H11550,2)+1)</f>
        <v/>
      </c>
      <c r="J11550" s="4" t="str">
        <f aca="false">IF($I11550="","",$I11550+6)</f>
        <v/>
      </c>
      <c r="K11550" s="6" t="str">
        <f aca="false">IF($H11550="","",DATE(YEAR($H11550),MONTH($H11550),1))</f>
        <v/>
      </c>
      <c r="L11550" s="0" t="str">
        <f aca="false">IF($A11550="","",INDEX(CARTAO_COMPRAS!$K:$K,INT((ROW()-2)/20)+2))</f>
        <v/>
      </c>
      <c r="M11550" s="0" t="str">
        <f aca="false">IF($A11550="","","Compra no cartão")</f>
        <v/>
      </c>
    </row>
    <row r="11551" customFormat="false" ht="13.5" hidden="false" customHeight="false" outlineLevel="0" collapsed="false">
      <c r="A115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1" s="0" t="str">
        <f aca="false">IF($A11551="","",INDEX(CARTAO_COMPRAS!$C:$C,INT((ROW()-2)/20)+2))</f>
        <v/>
      </c>
      <c r="C11551" s="0" t="str">
        <f aca="false">IF($A11551="","",INDEX(CARTAO_COMPRAS!$D:$D,INT((ROW()-2)/20)+2))</f>
        <v/>
      </c>
      <c r="D11551" s="0" t="str">
        <f aca="false">IF($A11551="","",INDEX(CARTAO_COMPRAS!$E:$E,INT((ROW()-2)/20)+2))</f>
        <v/>
      </c>
      <c r="E11551" s="0" t="str">
        <f aca="false">IF($A11551="","",INDEX(CARTAO_COMPRAS!$H:$H,INT((ROW()-2)/20)+2)+MOD(ROW()-2,20))</f>
        <v/>
      </c>
      <c r="F11551" s="0" t="str">
        <f aca="false">IF($A11551="","",INDEX(CARTAO_COMPRAS!$G:$G,INT((ROW()-2)/20)+2))</f>
        <v/>
      </c>
      <c r="G11551" s="5" t="str">
        <f aca="false">IF($A11551="","",INDEX(CARTAO_COMPRAS!$I:$I,INT((ROW()-2)/20)+2))</f>
        <v/>
      </c>
      <c r="H11551" s="4" t="str">
        <f aca="false">IF($A11551="","",EDATE(INDEX(CARTAO_COMPRAS!$J:$J,INT((ROW()-2)/20)+2),MOD(ROW()-2,20)))</f>
        <v/>
      </c>
      <c r="I11551" s="4" t="str">
        <f aca="false">IF($H11551="","",$H11551-WEEKDAY($H11551,2)+1)</f>
        <v/>
      </c>
      <c r="J11551" s="4" t="str">
        <f aca="false">IF($I11551="","",$I11551+6)</f>
        <v/>
      </c>
      <c r="K11551" s="6" t="str">
        <f aca="false">IF($H11551="","",DATE(YEAR($H11551),MONTH($H11551),1))</f>
        <v/>
      </c>
      <c r="L11551" s="0" t="str">
        <f aca="false">IF($A11551="","",INDEX(CARTAO_COMPRAS!$K:$K,INT((ROW()-2)/20)+2))</f>
        <v/>
      </c>
      <c r="M11551" s="0" t="str">
        <f aca="false">IF($A11551="","","Compra no cartão")</f>
        <v/>
      </c>
    </row>
    <row r="11552" customFormat="false" ht="13.5" hidden="false" customHeight="false" outlineLevel="0" collapsed="false">
      <c r="A115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2" s="0" t="str">
        <f aca="false">IF($A11552="","",INDEX(CARTAO_COMPRAS!$C:$C,INT((ROW()-2)/20)+2))</f>
        <v/>
      </c>
      <c r="C11552" s="0" t="str">
        <f aca="false">IF($A11552="","",INDEX(CARTAO_COMPRAS!$D:$D,INT((ROW()-2)/20)+2))</f>
        <v/>
      </c>
      <c r="D11552" s="0" t="str">
        <f aca="false">IF($A11552="","",INDEX(CARTAO_COMPRAS!$E:$E,INT((ROW()-2)/20)+2))</f>
        <v/>
      </c>
      <c r="E11552" s="0" t="str">
        <f aca="false">IF($A11552="","",INDEX(CARTAO_COMPRAS!$H:$H,INT((ROW()-2)/20)+2)+MOD(ROW()-2,20))</f>
        <v/>
      </c>
      <c r="F11552" s="0" t="str">
        <f aca="false">IF($A11552="","",INDEX(CARTAO_COMPRAS!$G:$G,INT((ROW()-2)/20)+2))</f>
        <v/>
      </c>
      <c r="G11552" s="5" t="str">
        <f aca="false">IF($A11552="","",INDEX(CARTAO_COMPRAS!$I:$I,INT((ROW()-2)/20)+2))</f>
        <v/>
      </c>
      <c r="H11552" s="4" t="str">
        <f aca="false">IF($A11552="","",EDATE(INDEX(CARTAO_COMPRAS!$J:$J,INT((ROW()-2)/20)+2),MOD(ROW()-2,20)))</f>
        <v/>
      </c>
      <c r="I11552" s="4" t="str">
        <f aca="false">IF($H11552="","",$H11552-WEEKDAY($H11552,2)+1)</f>
        <v/>
      </c>
      <c r="J11552" s="4" t="str">
        <f aca="false">IF($I11552="","",$I11552+6)</f>
        <v/>
      </c>
      <c r="K11552" s="6" t="str">
        <f aca="false">IF($H11552="","",DATE(YEAR($H11552),MONTH($H11552),1))</f>
        <v/>
      </c>
      <c r="L11552" s="0" t="str">
        <f aca="false">IF($A11552="","",INDEX(CARTAO_COMPRAS!$K:$K,INT((ROW()-2)/20)+2))</f>
        <v/>
      </c>
      <c r="M11552" s="0" t="str">
        <f aca="false">IF($A11552="","","Compra no cartão")</f>
        <v/>
      </c>
    </row>
    <row r="11553" customFormat="false" ht="13.5" hidden="false" customHeight="false" outlineLevel="0" collapsed="false">
      <c r="A115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3" s="0" t="str">
        <f aca="false">IF($A11553="","",INDEX(CARTAO_COMPRAS!$C:$C,INT((ROW()-2)/20)+2))</f>
        <v/>
      </c>
      <c r="C11553" s="0" t="str">
        <f aca="false">IF($A11553="","",INDEX(CARTAO_COMPRAS!$D:$D,INT((ROW()-2)/20)+2))</f>
        <v/>
      </c>
      <c r="D11553" s="0" t="str">
        <f aca="false">IF($A11553="","",INDEX(CARTAO_COMPRAS!$E:$E,INT((ROW()-2)/20)+2))</f>
        <v/>
      </c>
      <c r="E11553" s="0" t="str">
        <f aca="false">IF($A11553="","",INDEX(CARTAO_COMPRAS!$H:$H,INT((ROW()-2)/20)+2)+MOD(ROW()-2,20))</f>
        <v/>
      </c>
      <c r="F11553" s="0" t="str">
        <f aca="false">IF($A11553="","",INDEX(CARTAO_COMPRAS!$G:$G,INT((ROW()-2)/20)+2))</f>
        <v/>
      </c>
      <c r="G11553" s="5" t="str">
        <f aca="false">IF($A11553="","",INDEX(CARTAO_COMPRAS!$I:$I,INT((ROW()-2)/20)+2))</f>
        <v/>
      </c>
      <c r="H11553" s="4" t="str">
        <f aca="false">IF($A11553="","",EDATE(INDEX(CARTAO_COMPRAS!$J:$J,INT((ROW()-2)/20)+2),MOD(ROW()-2,20)))</f>
        <v/>
      </c>
      <c r="I11553" s="4" t="str">
        <f aca="false">IF($H11553="","",$H11553-WEEKDAY($H11553,2)+1)</f>
        <v/>
      </c>
      <c r="J11553" s="4" t="str">
        <f aca="false">IF($I11553="","",$I11553+6)</f>
        <v/>
      </c>
      <c r="K11553" s="6" t="str">
        <f aca="false">IF($H11553="","",DATE(YEAR($H11553),MONTH($H11553),1))</f>
        <v/>
      </c>
      <c r="L11553" s="0" t="str">
        <f aca="false">IF($A11553="","",INDEX(CARTAO_COMPRAS!$K:$K,INT((ROW()-2)/20)+2))</f>
        <v/>
      </c>
      <c r="M11553" s="0" t="str">
        <f aca="false">IF($A11553="","","Compra no cartão")</f>
        <v/>
      </c>
    </row>
    <row r="11554" customFormat="false" ht="13.5" hidden="false" customHeight="false" outlineLevel="0" collapsed="false">
      <c r="A115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4" s="0" t="str">
        <f aca="false">IF($A11554="","",INDEX(CARTAO_COMPRAS!$C:$C,INT((ROW()-2)/20)+2))</f>
        <v/>
      </c>
      <c r="C11554" s="0" t="str">
        <f aca="false">IF($A11554="","",INDEX(CARTAO_COMPRAS!$D:$D,INT((ROW()-2)/20)+2))</f>
        <v/>
      </c>
      <c r="D11554" s="0" t="str">
        <f aca="false">IF($A11554="","",INDEX(CARTAO_COMPRAS!$E:$E,INT((ROW()-2)/20)+2))</f>
        <v/>
      </c>
      <c r="E11554" s="0" t="str">
        <f aca="false">IF($A11554="","",INDEX(CARTAO_COMPRAS!$H:$H,INT((ROW()-2)/20)+2)+MOD(ROW()-2,20))</f>
        <v/>
      </c>
      <c r="F11554" s="0" t="str">
        <f aca="false">IF($A11554="","",INDEX(CARTAO_COMPRAS!$G:$G,INT((ROW()-2)/20)+2))</f>
        <v/>
      </c>
      <c r="G11554" s="5" t="str">
        <f aca="false">IF($A11554="","",INDEX(CARTAO_COMPRAS!$I:$I,INT((ROW()-2)/20)+2))</f>
        <v/>
      </c>
      <c r="H11554" s="4" t="str">
        <f aca="false">IF($A11554="","",EDATE(INDEX(CARTAO_COMPRAS!$J:$J,INT((ROW()-2)/20)+2),MOD(ROW()-2,20)))</f>
        <v/>
      </c>
      <c r="I11554" s="4" t="str">
        <f aca="false">IF($H11554="","",$H11554-WEEKDAY($H11554,2)+1)</f>
        <v/>
      </c>
      <c r="J11554" s="4" t="str">
        <f aca="false">IF($I11554="","",$I11554+6)</f>
        <v/>
      </c>
      <c r="K11554" s="6" t="str">
        <f aca="false">IF($H11554="","",DATE(YEAR($H11554),MONTH($H11554),1))</f>
        <v/>
      </c>
      <c r="L11554" s="0" t="str">
        <f aca="false">IF($A11554="","",INDEX(CARTAO_COMPRAS!$K:$K,INT((ROW()-2)/20)+2))</f>
        <v/>
      </c>
      <c r="M11554" s="0" t="str">
        <f aca="false">IF($A11554="","","Compra no cartão")</f>
        <v/>
      </c>
    </row>
    <row r="11555" customFormat="false" ht="13.5" hidden="false" customHeight="false" outlineLevel="0" collapsed="false">
      <c r="A115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5" s="0" t="str">
        <f aca="false">IF($A11555="","",INDEX(CARTAO_COMPRAS!$C:$C,INT((ROW()-2)/20)+2))</f>
        <v/>
      </c>
      <c r="C11555" s="0" t="str">
        <f aca="false">IF($A11555="","",INDEX(CARTAO_COMPRAS!$D:$D,INT((ROW()-2)/20)+2))</f>
        <v/>
      </c>
      <c r="D11555" s="0" t="str">
        <f aca="false">IF($A11555="","",INDEX(CARTAO_COMPRAS!$E:$E,INT((ROW()-2)/20)+2))</f>
        <v/>
      </c>
      <c r="E11555" s="0" t="str">
        <f aca="false">IF($A11555="","",INDEX(CARTAO_COMPRAS!$H:$H,INT((ROW()-2)/20)+2)+MOD(ROW()-2,20))</f>
        <v/>
      </c>
      <c r="F11555" s="0" t="str">
        <f aca="false">IF($A11555="","",INDEX(CARTAO_COMPRAS!$G:$G,INT((ROW()-2)/20)+2))</f>
        <v/>
      </c>
      <c r="G11555" s="5" t="str">
        <f aca="false">IF($A11555="","",INDEX(CARTAO_COMPRAS!$I:$I,INT((ROW()-2)/20)+2))</f>
        <v/>
      </c>
      <c r="H11555" s="4" t="str">
        <f aca="false">IF($A11555="","",EDATE(INDEX(CARTAO_COMPRAS!$J:$J,INT((ROW()-2)/20)+2),MOD(ROW()-2,20)))</f>
        <v/>
      </c>
      <c r="I11555" s="4" t="str">
        <f aca="false">IF($H11555="","",$H11555-WEEKDAY($H11555,2)+1)</f>
        <v/>
      </c>
      <c r="J11555" s="4" t="str">
        <f aca="false">IF($I11555="","",$I11555+6)</f>
        <v/>
      </c>
      <c r="K11555" s="6" t="str">
        <f aca="false">IF($H11555="","",DATE(YEAR($H11555),MONTH($H11555),1))</f>
        <v/>
      </c>
      <c r="L11555" s="0" t="str">
        <f aca="false">IF($A11555="","",INDEX(CARTAO_COMPRAS!$K:$K,INT((ROW()-2)/20)+2))</f>
        <v/>
      </c>
      <c r="M11555" s="0" t="str">
        <f aca="false">IF($A11555="","","Compra no cartão")</f>
        <v/>
      </c>
    </row>
    <row r="11556" customFormat="false" ht="13.5" hidden="false" customHeight="false" outlineLevel="0" collapsed="false">
      <c r="A115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6" s="0" t="str">
        <f aca="false">IF($A11556="","",INDEX(CARTAO_COMPRAS!$C:$C,INT((ROW()-2)/20)+2))</f>
        <v/>
      </c>
      <c r="C11556" s="0" t="str">
        <f aca="false">IF($A11556="","",INDEX(CARTAO_COMPRAS!$D:$D,INT((ROW()-2)/20)+2))</f>
        <v/>
      </c>
      <c r="D11556" s="0" t="str">
        <f aca="false">IF($A11556="","",INDEX(CARTAO_COMPRAS!$E:$E,INT((ROW()-2)/20)+2))</f>
        <v/>
      </c>
      <c r="E11556" s="0" t="str">
        <f aca="false">IF($A11556="","",INDEX(CARTAO_COMPRAS!$H:$H,INT((ROW()-2)/20)+2)+MOD(ROW()-2,20))</f>
        <v/>
      </c>
      <c r="F11556" s="0" t="str">
        <f aca="false">IF($A11556="","",INDEX(CARTAO_COMPRAS!$G:$G,INT((ROW()-2)/20)+2))</f>
        <v/>
      </c>
      <c r="G11556" s="5" t="str">
        <f aca="false">IF($A11556="","",INDEX(CARTAO_COMPRAS!$I:$I,INT((ROW()-2)/20)+2))</f>
        <v/>
      </c>
      <c r="H11556" s="4" t="str">
        <f aca="false">IF($A11556="","",EDATE(INDEX(CARTAO_COMPRAS!$J:$J,INT((ROW()-2)/20)+2),MOD(ROW()-2,20)))</f>
        <v/>
      </c>
      <c r="I11556" s="4" t="str">
        <f aca="false">IF($H11556="","",$H11556-WEEKDAY($H11556,2)+1)</f>
        <v/>
      </c>
      <c r="J11556" s="4" t="str">
        <f aca="false">IF($I11556="","",$I11556+6)</f>
        <v/>
      </c>
      <c r="K11556" s="6" t="str">
        <f aca="false">IF($H11556="","",DATE(YEAR($H11556),MONTH($H11556),1))</f>
        <v/>
      </c>
      <c r="L11556" s="0" t="str">
        <f aca="false">IF($A11556="","",INDEX(CARTAO_COMPRAS!$K:$K,INT((ROW()-2)/20)+2))</f>
        <v/>
      </c>
      <c r="M11556" s="0" t="str">
        <f aca="false">IF($A11556="","","Compra no cartão")</f>
        <v/>
      </c>
    </row>
    <row r="11557" customFormat="false" ht="13.5" hidden="false" customHeight="false" outlineLevel="0" collapsed="false">
      <c r="A115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7" s="0" t="str">
        <f aca="false">IF($A11557="","",INDEX(CARTAO_COMPRAS!$C:$C,INT((ROW()-2)/20)+2))</f>
        <v/>
      </c>
      <c r="C11557" s="0" t="str">
        <f aca="false">IF($A11557="","",INDEX(CARTAO_COMPRAS!$D:$D,INT((ROW()-2)/20)+2))</f>
        <v/>
      </c>
      <c r="D11557" s="0" t="str">
        <f aca="false">IF($A11557="","",INDEX(CARTAO_COMPRAS!$E:$E,INT((ROW()-2)/20)+2))</f>
        <v/>
      </c>
      <c r="E11557" s="0" t="str">
        <f aca="false">IF($A11557="","",INDEX(CARTAO_COMPRAS!$H:$H,INT((ROW()-2)/20)+2)+MOD(ROW()-2,20))</f>
        <v/>
      </c>
      <c r="F11557" s="0" t="str">
        <f aca="false">IF($A11557="","",INDEX(CARTAO_COMPRAS!$G:$G,INT((ROW()-2)/20)+2))</f>
        <v/>
      </c>
      <c r="G11557" s="5" t="str">
        <f aca="false">IF($A11557="","",INDEX(CARTAO_COMPRAS!$I:$I,INT((ROW()-2)/20)+2))</f>
        <v/>
      </c>
      <c r="H11557" s="4" t="str">
        <f aca="false">IF($A11557="","",EDATE(INDEX(CARTAO_COMPRAS!$J:$J,INT((ROW()-2)/20)+2),MOD(ROW()-2,20)))</f>
        <v/>
      </c>
      <c r="I11557" s="4" t="str">
        <f aca="false">IF($H11557="","",$H11557-WEEKDAY($H11557,2)+1)</f>
        <v/>
      </c>
      <c r="J11557" s="4" t="str">
        <f aca="false">IF($I11557="","",$I11557+6)</f>
        <v/>
      </c>
      <c r="K11557" s="6" t="str">
        <f aca="false">IF($H11557="","",DATE(YEAR($H11557),MONTH($H11557),1))</f>
        <v/>
      </c>
      <c r="L11557" s="0" t="str">
        <f aca="false">IF($A11557="","",INDEX(CARTAO_COMPRAS!$K:$K,INT((ROW()-2)/20)+2))</f>
        <v/>
      </c>
      <c r="M11557" s="0" t="str">
        <f aca="false">IF($A11557="","","Compra no cartão")</f>
        <v/>
      </c>
    </row>
    <row r="11558" customFormat="false" ht="13.5" hidden="false" customHeight="false" outlineLevel="0" collapsed="false">
      <c r="A115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8" s="0" t="str">
        <f aca="false">IF($A11558="","",INDEX(CARTAO_COMPRAS!$C:$C,INT((ROW()-2)/20)+2))</f>
        <v/>
      </c>
      <c r="C11558" s="0" t="str">
        <f aca="false">IF($A11558="","",INDEX(CARTAO_COMPRAS!$D:$D,INT((ROW()-2)/20)+2))</f>
        <v/>
      </c>
      <c r="D11558" s="0" t="str">
        <f aca="false">IF($A11558="","",INDEX(CARTAO_COMPRAS!$E:$E,INT((ROW()-2)/20)+2))</f>
        <v/>
      </c>
      <c r="E11558" s="0" t="str">
        <f aca="false">IF($A11558="","",INDEX(CARTAO_COMPRAS!$H:$H,INT((ROW()-2)/20)+2)+MOD(ROW()-2,20))</f>
        <v/>
      </c>
      <c r="F11558" s="0" t="str">
        <f aca="false">IF($A11558="","",INDEX(CARTAO_COMPRAS!$G:$G,INT((ROW()-2)/20)+2))</f>
        <v/>
      </c>
      <c r="G11558" s="5" t="str">
        <f aca="false">IF($A11558="","",INDEX(CARTAO_COMPRAS!$I:$I,INT((ROW()-2)/20)+2))</f>
        <v/>
      </c>
      <c r="H11558" s="4" t="str">
        <f aca="false">IF($A11558="","",EDATE(INDEX(CARTAO_COMPRAS!$J:$J,INT((ROW()-2)/20)+2),MOD(ROW()-2,20)))</f>
        <v/>
      </c>
      <c r="I11558" s="4" t="str">
        <f aca="false">IF($H11558="","",$H11558-WEEKDAY($H11558,2)+1)</f>
        <v/>
      </c>
      <c r="J11558" s="4" t="str">
        <f aca="false">IF($I11558="","",$I11558+6)</f>
        <v/>
      </c>
      <c r="K11558" s="6" t="str">
        <f aca="false">IF($H11558="","",DATE(YEAR($H11558),MONTH($H11558),1))</f>
        <v/>
      </c>
      <c r="L11558" s="0" t="str">
        <f aca="false">IF($A11558="","",INDEX(CARTAO_COMPRAS!$K:$K,INT((ROW()-2)/20)+2))</f>
        <v/>
      </c>
      <c r="M11558" s="0" t="str">
        <f aca="false">IF($A11558="","","Compra no cartão")</f>
        <v/>
      </c>
    </row>
    <row r="11559" customFormat="false" ht="13.5" hidden="false" customHeight="false" outlineLevel="0" collapsed="false">
      <c r="A115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59" s="0" t="str">
        <f aca="false">IF($A11559="","",INDEX(CARTAO_COMPRAS!$C:$C,INT((ROW()-2)/20)+2))</f>
        <v/>
      </c>
      <c r="C11559" s="0" t="str">
        <f aca="false">IF($A11559="","",INDEX(CARTAO_COMPRAS!$D:$D,INT((ROW()-2)/20)+2))</f>
        <v/>
      </c>
      <c r="D11559" s="0" t="str">
        <f aca="false">IF($A11559="","",INDEX(CARTAO_COMPRAS!$E:$E,INT((ROW()-2)/20)+2))</f>
        <v/>
      </c>
      <c r="E11559" s="0" t="str">
        <f aca="false">IF($A11559="","",INDEX(CARTAO_COMPRAS!$H:$H,INT((ROW()-2)/20)+2)+MOD(ROW()-2,20))</f>
        <v/>
      </c>
      <c r="F11559" s="0" t="str">
        <f aca="false">IF($A11559="","",INDEX(CARTAO_COMPRAS!$G:$G,INT((ROW()-2)/20)+2))</f>
        <v/>
      </c>
      <c r="G11559" s="5" t="str">
        <f aca="false">IF($A11559="","",INDEX(CARTAO_COMPRAS!$I:$I,INT((ROW()-2)/20)+2))</f>
        <v/>
      </c>
      <c r="H11559" s="4" t="str">
        <f aca="false">IF($A11559="","",EDATE(INDEX(CARTAO_COMPRAS!$J:$J,INT((ROW()-2)/20)+2),MOD(ROW()-2,20)))</f>
        <v/>
      </c>
      <c r="I11559" s="4" t="str">
        <f aca="false">IF($H11559="","",$H11559-WEEKDAY($H11559,2)+1)</f>
        <v/>
      </c>
      <c r="J11559" s="4" t="str">
        <f aca="false">IF($I11559="","",$I11559+6)</f>
        <v/>
      </c>
      <c r="K11559" s="6" t="str">
        <f aca="false">IF($H11559="","",DATE(YEAR($H11559),MONTH($H11559),1))</f>
        <v/>
      </c>
      <c r="L11559" s="0" t="str">
        <f aca="false">IF($A11559="","",INDEX(CARTAO_COMPRAS!$K:$K,INT((ROW()-2)/20)+2))</f>
        <v/>
      </c>
      <c r="M11559" s="0" t="str">
        <f aca="false">IF($A11559="","","Compra no cartão")</f>
        <v/>
      </c>
    </row>
    <row r="11560" customFormat="false" ht="13.5" hidden="false" customHeight="false" outlineLevel="0" collapsed="false">
      <c r="A115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0" s="0" t="str">
        <f aca="false">IF($A11560="","",INDEX(CARTAO_COMPRAS!$C:$C,INT((ROW()-2)/20)+2))</f>
        <v/>
      </c>
      <c r="C11560" s="0" t="str">
        <f aca="false">IF($A11560="","",INDEX(CARTAO_COMPRAS!$D:$D,INT((ROW()-2)/20)+2))</f>
        <v/>
      </c>
      <c r="D11560" s="0" t="str">
        <f aca="false">IF($A11560="","",INDEX(CARTAO_COMPRAS!$E:$E,INT((ROW()-2)/20)+2))</f>
        <v/>
      </c>
      <c r="E11560" s="0" t="str">
        <f aca="false">IF($A11560="","",INDEX(CARTAO_COMPRAS!$H:$H,INT((ROW()-2)/20)+2)+MOD(ROW()-2,20))</f>
        <v/>
      </c>
      <c r="F11560" s="0" t="str">
        <f aca="false">IF($A11560="","",INDEX(CARTAO_COMPRAS!$G:$G,INT((ROW()-2)/20)+2))</f>
        <v/>
      </c>
      <c r="G11560" s="5" t="str">
        <f aca="false">IF($A11560="","",INDEX(CARTAO_COMPRAS!$I:$I,INT((ROW()-2)/20)+2))</f>
        <v/>
      </c>
      <c r="H11560" s="4" t="str">
        <f aca="false">IF($A11560="","",EDATE(INDEX(CARTAO_COMPRAS!$J:$J,INT((ROW()-2)/20)+2),MOD(ROW()-2,20)))</f>
        <v/>
      </c>
      <c r="I11560" s="4" t="str">
        <f aca="false">IF($H11560="","",$H11560-WEEKDAY($H11560,2)+1)</f>
        <v/>
      </c>
      <c r="J11560" s="4" t="str">
        <f aca="false">IF($I11560="","",$I11560+6)</f>
        <v/>
      </c>
      <c r="K11560" s="6" t="str">
        <f aca="false">IF($H11560="","",DATE(YEAR($H11560),MONTH($H11560),1))</f>
        <v/>
      </c>
      <c r="L11560" s="0" t="str">
        <f aca="false">IF($A11560="","",INDEX(CARTAO_COMPRAS!$K:$K,INT((ROW()-2)/20)+2))</f>
        <v/>
      </c>
      <c r="M11560" s="0" t="str">
        <f aca="false">IF($A11560="","","Compra no cartão")</f>
        <v/>
      </c>
    </row>
    <row r="11561" customFormat="false" ht="13.5" hidden="false" customHeight="false" outlineLevel="0" collapsed="false">
      <c r="A115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1" s="0" t="str">
        <f aca="false">IF($A11561="","",INDEX(CARTAO_COMPRAS!$C:$C,INT((ROW()-2)/20)+2))</f>
        <v/>
      </c>
      <c r="C11561" s="0" t="str">
        <f aca="false">IF($A11561="","",INDEX(CARTAO_COMPRAS!$D:$D,INT((ROW()-2)/20)+2))</f>
        <v/>
      </c>
      <c r="D11561" s="0" t="str">
        <f aca="false">IF($A11561="","",INDEX(CARTAO_COMPRAS!$E:$E,INT((ROW()-2)/20)+2))</f>
        <v/>
      </c>
      <c r="E11561" s="0" t="str">
        <f aca="false">IF($A11561="","",INDEX(CARTAO_COMPRAS!$H:$H,INT((ROW()-2)/20)+2)+MOD(ROW()-2,20))</f>
        <v/>
      </c>
      <c r="F11561" s="0" t="str">
        <f aca="false">IF($A11561="","",INDEX(CARTAO_COMPRAS!$G:$G,INT((ROW()-2)/20)+2))</f>
        <v/>
      </c>
      <c r="G11561" s="5" t="str">
        <f aca="false">IF($A11561="","",INDEX(CARTAO_COMPRAS!$I:$I,INT((ROW()-2)/20)+2))</f>
        <v/>
      </c>
      <c r="H11561" s="4" t="str">
        <f aca="false">IF($A11561="","",EDATE(INDEX(CARTAO_COMPRAS!$J:$J,INT((ROW()-2)/20)+2),MOD(ROW()-2,20)))</f>
        <v/>
      </c>
      <c r="I11561" s="4" t="str">
        <f aca="false">IF($H11561="","",$H11561-WEEKDAY($H11561,2)+1)</f>
        <v/>
      </c>
      <c r="J11561" s="4" t="str">
        <f aca="false">IF($I11561="","",$I11561+6)</f>
        <v/>
      </c>
      <c r="K11561" s="6" t="str">
        <f aca="false">IF($H11561="","",DATE(YEAR($H11561),MONTH($H11561),1))</f>
        <v/>
      </c>
      <c r="L11561" s="0" t="str">
        <f aca="false">IF($A11561="","",INDEX(CARTAO_COMPRAS!$K:$K,INT((ROW()-2)/20)+2))</f>
        <v/>
      </c>
      <c r="M11561" s="0" t="str">
        <f aca="false">IF($A11561="","","Compra no cartão")</f>
        <v/>
      </c>
    </row>
    <row r="11562" customFormat="false" ht="13.5" hidden="false" customHeight="false" outlineLevel="0" collapsed="false">
      <c r="A115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2" s="0" t="str">
        <f aca="false">IF($A11562="","",INDEX(CARTAO_COMPRAS!$C:$C,INT((ROW()-2)/20)+2))</f>
        <v/>
      </c>
      <c r="C11562" s="0" t="str">
        <f aca="false">IF($A11562="","",INDEX(CARTAO_COMPRAS!$D:$D,INT((ROW()-2)/20)+2))</f>
        <v/>
      </c>
      <c r="D11562" s="0" t="str">
        <f aca="false">IF($A11562="","",INDEX(CARTAO_COMPRAS!$E:$E,INT((ROW()-2)/20)+2))</f>
        <v/>
      </c>
      <c r="E11562" s="0" t="str">
        <f aca="false">IF($A11562="","",INDEX(CARTAO_COMPRAS!$H:$H,INT((ROW()-2)/20)+2)+MOD(ROW()-2,20))</f>
        <v/>
      </c>
      <c r="F11562" s="0" t="str">
        <f aca="false">IF($A11562="","",INDEX(CARTAO_COMPRAS!$G:$G,INT((ROW()-2)/20)+2))</f>
        <v/>
      </c>
      <c r="G11562" s="5" t="str">
        <f aca="false">IF($A11562="","",INDEX(CARTAO_COMPRAS!$I:$I,INT((ROW()-2)/20)+2))</f>
        <v/>
      </c>
      <c r="H11562" s="4" t="str">
        <f aca="false">IF($A11562="","",EDATE(INDEX(CARTAO_COMPRAS!$J:$J,INT((ROW()-2)/20)+2),MOD(ROW()-2,20)))</f>
        <v/>
      </c>
      <c r="I11562" s="4" t="str">
        <f aca="false">IF($H11562="","",$H11562-WEEKDAY($H11562,2)+1)</f>
        <v/>
      </c>
      <c r="J11562" s="4" t="str">
        <f aca="false">IF($I11562="","",$I11562+6)</f>
        <v/>
      </c>
      <c r="K11562" s="6" t="str">
        <f aca="false">IF($H11562="","",DATE(YEAR($H11562),MONTH($H11562),1))</f>
        <v/>
      </c>
      <c r="L11562" s="0" t="str">
        <f aca="false">IF($A11562="","",INDEX(CARTAO_COMPRAS!$K:$K,INT((ROW()-2)/20)+2))</f>
        <v/>
      </c>
      <c r="M11562" s="0" t="str">
        <f aca="false">IF($A11562="","","Compra no cartão")</f>
        <v/>
      </c>
    </row>
    <row r="11563" customFormat="false" ht="13.5" hidden="false" customHeight="false" outlineLevel="0" collapsed="false">
      <c r="A115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3" s="0" t="str">
        <f aca="false">IF($A11563="","",INDEX(CARTAO_COMPRAS!$C:$C,INT((ROW()-2)/20)+2))</f>
        <v/>
      </c>
      <c r="C11563" s="0" t="str">
        <f aca="false">IF($A11563="","",INDEX(CARTAO_COMPRAS!$D:$D,INT((ROW()-2)/20)+2))</f>
        <v/>
      </c>
      <c r="D11563" s="0" t="str">
        <f aca="false">IF($A11563="","",INDEX(CARTAO_COMPRAS!$E:$E,INT((ROW()-2)/20)+2))</f>
        <v/>
      </c>
      <c r="E11563" s="0" t="str">
        <f aca="false">IF($A11563="","",INDEX(CARTAO_COMPRAS!$H:$H,INT((ROW()-2)/20)+2)+MOD(ROW()-2,20))</f>
        <v/>
      </c>
      <c r="F11563" s="0" t="str">
        <f aca="false">IF($A11563="","",INDEX(CARTAO_COMPRAS!$G:$G,INT((ROW()-2)/20)+2))</f>
        <v/>
      </c>
      <c r="G11563" s="5" t="str">
        <f aca="false">IF($A11563="","",INDEX(CARTAO_COMPRAS!$I:$I,INT((ROW()-2)/20)+2))</f>
        <v/>
      </c>
      <c r="H11563" s="4" t="str">
        <f aca="false">IF($A11563="","",EDATE(INDEX(CARTAO_COMPRAS!$J:$J,INT((ROW()-2)/20)+2),MOD(ROW()-2,20)))</f>
        <v/>
      </c>
      <c r="I11563" s="4" t="str">
        <f aca="false">IF($H11563="","",$H11563-WEEKDAY($H11563,2)+1)</f>
        <v/>
      </c>
      <c r="J11563" s="4" t="str">
        <f aca="false">IF($I11563="","",$I11563+6)</f>
        <v/>
      </c>
      <c r="K11563" s="6" t="str">
        <f aca="false">IF($H11563="","",DATE(YEAR($H11563),MONTH($H11563),1))</f>
        <v/>
      </c>
      <c r="L11563" s="0" t="str">
        <f aca="false">IF($A11563="","",INDEX(CARTAO_COMPRAS!$K:$K,INT((ROW()-2)/20)+2))</f>
        <v/>
      </c>
      <c r="M11563" s="0" t="str">
        <f aca="false">IF($A11563="","","Compra no cartão")</f>
        <v/>
      </c>
    </row>
    <row r="11564" customFormat="false" ht="13.5" hidden="false" customHeight="false" outlineLevel="0" collapsed="false">
      <c r="A115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4" s="0" t="str">
        <f aca="false">IF($A11564="","",INDEX(CARTAO_COMPRAS!$C:$C,INT((ROW()-2)/20)+2))</f>
        <v/>
      </c>
      <c r="C11564" s="0" t="str">
        <f aca="false">IF($A11564="","",INDEX(CARTAO_COMPRAS!$D:$D,INT((ROW()-2)/20)+2))</f>
        <v/>
      </c>
      <c r="D11564" s="0" t="str">
        <f aca="false">IF($A11564="","",INDEX(CARTAO_COMPRAS!$E:$E,INT((ROW()-2)/20)+2))</f>
        <v/>
      </c>
      <c r="E11564" s="0" t="str">
        <f aca="false">IF($A11564="","",INDEX(CARTAO_COMPRAS!$H:$H,INT((ROW()-2)/20)+2)+MOD(ROW()-2,20))</f>
        <v/>
      </c>
      <c r="F11564" s="0" t="str">
        <f aca="false">IF($A11564="","",INDEX(CARTAO_COMPRAS!$G:$G,INT((ROW()-2)/20)+2))</f>
        <v/>
      </c>
      <c r="G11564" s="5" t="str">
        <f aca="false">IF($A11564="","",INDEX(CARTAO_COMPRAS!$I:$I,INT((ROW()-2)/20)+2))</f>
        <v/>
      </c>
      <c r="H11564" s="4" t="str">
        <f aca="false">IF($A11564="","",EDATE(INDEX(CARTAO_COMPRAS!$J:$J,INT((ROW()-2)/20)+2),MOD(ROW()-2,20)))</f>
        <v/>
      </c>
      <c r="I11564" s="4" t="str">
        <f aca="false">IF($H11564="","",$H11564-WEEKDAY($H11564,2)+1)</f>
        <v/>
      </c>
      <c r="J11564" s="4" t="str">
        <f aca="false">IF($I11564="","",$I11564+6)</f>
        <v/>
      </c>
      <c r="K11564" s="6" t="str">
        <f aca="false">IF($H11564="","",DATE(YEAR($H11564),MONTH($H11564),1))</f>
        <v/>
      </c>
      <c r="L11564" s="0" t="str">
        <f aca="false">IF($A11564="","",INDEX(CARTAO_COMPRAS!$K:$K,INT((ROW()-2)/20)+2))</f>
        <v/>
      </c>
      <c r="M11564" s="0" t="str">
        <f aca="false">IF($A11564="","","Compra no cartão")</f>
        <v/>
      </c>
    </row>
    <row r="11565" customFormat="false" ht="13.5" hidden="false" customHeight="false" outlineLevel="0" collapsed="false">
      <c r="A115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5" s="0" t="str">
        <f aca="false">IF($A11565="","",INDEX(CARTAO_COMPRAS!$C:$C,INT((ROW()-2)/20)+2))</f>
        <v/>
      </c>
      <c r="C11565" s="0" t="str">
        <f aca="false">IF($A11565="","",INDEX(CARTAO_COMPRAS!$D:$D,INT((ROW()-2)/20)+2))</f>
        <v/>
      </c>
      <c r="D11565" s="0" t="str">
        <f aca="false">IF($A11565="","",INDEX(CARTAO_COMPRAS!$E:$E,INT((ROW()-2)/20)+2))</f>
        <v/>
      </c>
      <c r="E11565" s="0" t="str">
        <f aca="false">IF($A11565="","",INDEX(CARTAO_COMPRAS!$H:$H,INT((ROW()-2)/20)+2)+MOD(ROW()-2,20))</f>
        <v/>
      </c>
      <c r="F11565" s="0" t="str">
        <f aca="false">IF($A11565="","",INDEX(CARTAO_COMPRAS!$G:$G,INT((ROW()-2)/20)+2))</f>
        <v/>
      </c>
      <c r="G11565" s="5" t="str">
        <f aca="false">IF($A11565="","",INDEX(CARTAO_COMPRAS!$I:$I,INT((ROW()-2)/20)+2))</f>
        <v/>
      </c>
      <c r="H11565" s="4" t="str">
        <f aca="false">IF($A11565="","",EDATE(INDEX(CARTAO_COMPRAS!$J:$J,INT((ROW()-2)/20)+2),MOD(ROW()-2,20)))</f>
        <v/>
      </c>
      <c r="I11565" s="4" t="str">
        <f aca="false">IF($H11565="","",$H11565-WEEKDAY($H11565,2)+1)</f>
        <v/>
      </c>
      <c r="J11565" s="4" t="str">
        <f aca="false">IF($I11565="","",$I11565+6)</f>
        <v/>
      </c>
      <c r="K11565" s="6" t="str">
        <f aca="false">IF($H11565="","",DATE(YEAR($H11565),MONTH($H11565),1))</f>
        <v/>
      </c>
      <c r="L11565" s="0" t="str">
        <f aca="false">IF($A11565="","",INDEX(CARTAO_COMPRAS!$K:$K,INT((ROW()-2)/20)+2))</f>
        <v/>
      </c>
      <c r="M11565" s="0" t="str">
        <f aca="false">IF($A11565="","","Compra no cartão")</f>
        <v/>
      </c>
    </row>
    <row r="11566" customFormat="false" ht="13.5" hidden="false" customHeight="false" outlineLevel="0" collapsed="false">
      <c r="A115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6" s="0" t="str">
        <f aca="false">IF($A11566="","",INDEX(CARTAO_COMPRAS!$C:$C,INT((ROW()-2)/20)+2))</f>
        <v/>
      </c>
      <c r="C11566" s="0" t="str">
        <f aca="false">IF($A11566="","",INDEX(CARTAO_COMPRAS!$D:$D,INT((ROW()-2)/20)+2))</f>
        <v/>
      </c>
      <c r="D11566" s="0" t="str">
        <f aca="false">IF($A11566="","",INDEX(CARTAO_COMPRAS!$E:$E,INT((ROW()-2)/20)+2))</f>
        <v/>
      </c>
      <c r="E11566" s="0" t="str">
        <f aca="false">IF($A11566="","",INDEX(CARTAO_COMPRAS!$H:$H,INT((ROW()-2)/20)+2)+MOD(ROW()-2,20))</f>
        <v/>
      </c>
      <c r="F11566" s="0" t="str">
        <f aca="false">IF($A11566="","",INDEX(CARTAO_COMPRAS!$G:$G,INT((ROW()-2)/20)+2))</f>
        <v/>
      </c>
      <c r="G11566" s="5" t="str">
        <f aca="false">IF($A11566="","",INDEX(CARTAO_COMPRAS!$I:$I,INT((ROW()-2)/20)+2))</f>
        <v/>
      </c>
      <c r="H11566" s="4" t="str">
        <f aca="false">IF($A11566="","",EDATE(INDEX(CARTAO_COMPRAS!$J:$J,INT((ROW()-2)/20)+2),MOD(ROW()-2,20)))</f>
        <v/>
      </c>
      <c r="I11566" s="4" t="str">
        <f aca="false">IF($H11566="","",$H11566-WEEKDAY($H11566,2)+1)</f>
        <v/>
      </c>
      <c r="J11566" s="4" t="str">
        <f aca="false">IF($I11566="","",$I11566+6)</f>
        <v/>
      </c>
      <c r="K11566" s="6" t="str">
        <f aca="false">IF($H11566="","",DATE(YEAR($H11566),MONTH($H11566),1))</f>
        <v/>
      </c>
      <c r="L11566" s="0" t="str">
        <f aca="false">IF($A11566="","",INDEX(CARTAO_COMPRAS!$K:$K,INT((ROW()-2)/20)+2))</f>
        <v/>
      </c>
      <c r="M11566" s="0" t="str">
        <f aca="false">IF($A11566="","","Compra no cartão")</f>
        <v/>
      </c>
    </row>
    <row r="11567" customFormat="false" ht="13.5" hidden="false" customHeight="false" outlineLevel="0" collapsed="false">
      <c r="A115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7" s="0" t="str">
        <f aca="false">IF($A11567="","",INDEX(CARTAO_COMPRAS!$C:$C,INT((ROW()-2)/20)+2))</f>
        <v/>
      </c>
      <c r="C11567" s="0" t="str">
        <f aca="false">IF($A11567="","",INDEX(CARTAO_COMPRAS!$D:$D,INT((ROW()-2)/20)+2))</f>
        <v/>
      </c>
      <c r="D11567" s="0" t="str">
        <f aca="false">IF($A11567="","",INDEX(CARTAO_COMPRAS!$E:$E,INT((ROW()-2)/20)+2))</f>
        <v/>
      </c>
      <c r="E11567" s="0" t="str">
        <f aca="false">IF($A11567="","",INDEX(CARTAO_COMPRAS!$H:$H,INT((ROW()-2)/20)+2)+MOD(ROW()-2,20))</f>
        <v/>
      </c>
      <c r="F11567" s="0" t="str">
        <f aca="false">IF($A11567="","",INDEX(CARTAO_COMPRAS!$G:$G,INT((ROW()-2)/20)+2))</f>
        <v/>
      </c>
      <c r="G11567" s="5" t="str">
        <f aca="false">IF($A11567="","",INDEX(CARTAO_COMPRAS!$I:$I,INT((ROW()-2)/20)+2))</f>
        <v/>
      </c>
      <c r="H11567" s="4" t="str">
        <f aca="false">IF($A11567="","",EDATE(INDEX(CARTAO_COMPRAS!$J:$J,INT((ROW()-2)/20)+2),MOD(ROW()-2,20)))</f>
        <v/>
      </c>
      <c r="I11567" s="4" t="str">
        <f aca="false">IF($H11567="","",$H11567-WEEKDAY($H11567,2)+1)</f>
        <v/>
      </c>
      <c r="J11567" s="4" t="str">
        <f aca="false">IF($I11567="","",$I11567+6)</f>
        <v/>
      </c>
      <c r="K11567" s="6" t="str">
        <f aca="false">IF($H11567="","",DATE(YEAR($H11567),MONTH($H11567),1))</f>
        <v/>
      </c>
      <c r="L11567" s="0" t="str">
        <f aca="false">IF($A11567="","",INDEX(CARTAO_COMPRAS!$K:$K,INT((ROW()-2)/20)+2))</f>
        <v/>
      </c>
      <c r="M11567" s="0" t="str">
        <f aca="false">IF($A11567="","","Compra no cartão")</f>
        <v/>
      </c>
    </row>
    <row r="11568" customFormat="false" ht="13.5" hidden="false" customHeight="false" outlineLevel="0" collapsed="false">
      <c r="A115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8" s="0" t="str">
        <f aca="false">IF($A11568="","",INDEX(CARTAO_COMPRAS!$C:$C,INT((ROW()-2)/20)+2))</f>
        <v/>
      </c>
      <c r="C11568" s="0" t="str">
        <f aca="false">IF($A11568="","",INDEX(CARTAO_COMPRAS!$D:$D,INT((ROW()-2)/20)+2))</f>
        <v/>
      </c>
      <c r="D11568" s="0" t="str">
        <f aca="false">IF($A11568="","",INDEX(CARTAO_COMPRAS!$E:$E,INT((ROW()-2)/20)+2))</f>
        <v/>
      </c>
      <c r="E11568" s="0" t="str">
        <f aca="false">IF($A11568="","",INDEX(CARTAO_COMPRAS!$H:$H,INT((ROW()-2)/20)+2)+MOD(ROW()-2,20))</f>
        <v/>
      </c>
      <c r="F11568" s="0" t="str">
        <f aca="false">IF($A11568="","",INDEX(CARTAO_COMPRAS!$G:$G,INT((ROW()-2)/20)+2))</f>
        <v/>
      </c>
      <c r="G11568" s="5" t="str">
        <f aca="false">IF($A11568="","",INDEX(CARTAO_COMPRAS!$I:$I,INT((ROW()-2)/20)+2))</f>
        <v/>
      </c>
      <c r="H11568" s="4" t="str">
        <f aca="false">IF($A11568="","",EDATE(INDEX(CARTAO_COMPRAS!$J:$J,INT((ROW()-2)/20)+2),MOD(ROW()-2,20)))</f>
        <v/>
      </c>
      <c r="I11568" s="4" t="str">
        <f aca="false">IF($H11568="","",$H11568-WEEKDAY($H11568,2)+1)</f>
        <v/>
      </c>
      <c r="J11568" s="4" t="str">
        <f aca="false">IF($I11568="","",$I11568+6)</f>
        <v/>
      </c>
      <c r="K11568" s="6" t="str">
        <f aca="false">IF($H11568="","",DATE(YEAR($H11568),MONTH($H11568),1))</f>
        <v/>
      </c>
      <c r="L11568" s="0" t="str">
        <f aca="false">IF($A11568="","",INDEX(CARTAO_COMPRAS!$K:$K,INT((ROW()-2)/20)+2))</f>
        <v/>
      </c>
      <c r="M11568" s="0" t="str">
        <f aca="false">IF($A11568="","","Compra no cartão")</f>
        <v/>
      </c>
    </row>
    <row r="11569" customFormat="false" ht="13.5" hidden="false" customHeight="false" outlineLevel="0" collapsed="false">
      <c r="A115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69" s="0" t="str">
        <f aca="false">IF($A11569="","",INDEX(CARTAO_COMPRAS!$C:$C,INT((ROW()-2)/20)+2))</f>
        <v/>
      </c>
      <c r="C11569" s="0" t="str">
        <f aca="false">IF($A11569="","",INDEX(CARTAO_COMPRAS!$D:$D,INT((ROW()-2)/20)+2))</f>
        <v/>
      </c>
      <c r="D11569" s="0" t="str">
        <f aca="false">IF($A11569="","",INDEX(CARTAO_COMPRAS!$E:$E,INT((ROW()-2)/20)+2))</f>
        <v/>
      </c>
      <c r="E11569" s="0" t="str">
        <f aca="false">IF($A11569="","",INDEX(CARTAO_COMPRAS!$H:$H,INT((ROW()-2)/20)+2)+MOD(ROW()-2,20))</f>
        <v/>
      </c>
      <c r="F11569" s="0" t="str">
        <f aca="false">IF($A11569="","",INDEX(CARTAO_COMPRAS!$G:$G,INT((ROW()-2)/20)+2))</f>
        <v/>
      </c>
      <c r="G11569" s="5" t="str">
        <f aca="false">IF($A11569="","",INDEX(CARTAO_COMPRAS!$I:$I,INT((ROW()-2)/20)+2))</f>
        <v/>
      </c>
      <c r="H11569" s="4" t="str">
        <f aca="false">IF($A11569="","",EDATE(INDEX(CARTAO_COMPRAS!$J:$J,INT((ROW()-2)/20)+2),MOD(ROW()-2,20)))</f>
        <v/>
      </c>
      <c r="I11569" s="4" t="str">
        <f aca="false">IF($H11569="","",$H11569-WEEKDAY($H11569,2)+1)</f>
        <v/>
      </c>
      <c r="J11569" s="4" t="str">
        <f aca="false">IF($I11569="","",$I11569+6)</f>
        <v/>
      </c>
      <c r="K11569" s="6" t="str">
        <f aca="false">IF($H11569="","",DATE(YEAR($H11569),MONTH($H11569),1))</f>
        <v/>
      </c>
      <c r="L11569" s="0" t="str">
        <f aca="false">IF($A11569="","",INDEX(CARTAO_COMPRAS!$K:$K,INT((ROW()-2)/20)+2))</f>
        <v/>
      </c>
      <c r="M11569" s="0" t="str">
        <f aca="false">IF($A11569="","","Compra no cartão")</f>
        <v/>
      </c>
    </row>
    <row r="11570" customFormat="false" ht="13.5" hidden="false" customHeight="false" outlineLevel="0" collapsed="false">
      <c r="A115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0" s="0" t="str">
        <f aca="false">IF($A11570="","",INDEX(CARTAO_COMPRAS!$C:$C,INT((ROW()-2)/20)+2))</f>
        <v/>
      </c>
      <c r="C11570" s="0" t="str">
        <f aca="false">IF($A11570="","",INDEX(CARTAO_COMPRAS!$D:$D,INT((ROW()-2)/20)+2))</f>
        <v/>
      </c>
      <c r="D11570" s="0" t="str">
        <f aca="false">IF($A11570="","",INDEX(CARTAO_COMPRAS!$E:$E,INT((ROW()-2)/20)+2))</f>
        <v/>
      </c>
      <c r="E11570" s="0" t="str">
        <f aca="false">IF($A11570="","",INDEX(CARTAO_COMPRAS!$H:$H,INT((ROW()-2)/20)+2)+MOD(ROW()-2,20))</f>
        <v/>
      </c>
      <c r="F11570" s="0" t="str">
        <f aca="false">IF($A11570="","",INDEX(CARTAO_COMPRAS!$G:$G,INT((ROW()-2)/20)+2))</f>
        <v/>
      </c>
      <c r="G11570" s="5" t="str">
        <f aca="false">IF($A11570="","",INDEX(CARTAO_COMPRAS!$I:$I,INT((ROW()-2)/20)+2))</f>
        <v/>
      </c>
      <c r="H11570" s="4" t="str">
        <f aca="false">IF($A11570="","",EDATE(INDEX(CARTAO_COMPRAS!$J:$J,INT((ROW()-2)/20)+2),MOD(ROW()-2,20)))</f>
        <v/>
      </c>
      <c r="I11570" s="4" t="str">
        <f aca="false">IF($H11570="","",$H11570-WEEKDAY($H11570,2)+1)</f>
        <v/>
      </c>
      <c r="J11570" s="4" t="str">
        <f aca="false">IF($I11570="","",$I11570+6)</f>
        <v/>
      </c>
      <c r="K11570" s="6" t="str">
        <f aca="false">IF($H11570="","",DATE(YEAR($H11570),MONTH($H11570),1))</f>
        <v/>
      </c>
      <c r="L11570" s="0" t="str">
        <f aca="false">IF($A11570="","",INDEX(CARTAO_COMPRAS!$K:$K,INT((ROW()-2)/20)+2))</f>
        <v/>
      </c>
      <c r="M11570" s="0" t="str">
        <f aca="false">IF($A11570="","","Compra no cartão")</f>
        <v/>
      </c>
    </row>
    <row r="11571" customFormat="false" ht="13.5" hidden="false" customHeight="false" outlineLevel="0" collapsed="false">
      <c r="A115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1" s="0" t="str">
        <f aca="false">IF($A11571="","",INDEX(CARTAO_COMPRAS!$C:$C,INT((ROW()-2)/20)+2))</f>
        <v/>
      </c>
      <c r="C11571" s="0" t="str">
        <f aca="false">IF($A11571="","",INDEX(CARTAO_COMPRAS!$D:$D,INT((ROW()-2)/20)+2))</f>
        <v/>
      </c>
      <c r="D11571" s="0" t="str">
        <f aca="false">IF($A11571="","",INDEX(CARTAO_COMPRAS!$E:$E,INT((ROW()-2)/20)+2))</f>
        <v/>
      </c>
      <c r="E11571" s="0" t="str">
        <f aca="false">IF($A11571="","",INDEX(CARTAO_COMPRAS!$H:$H,INT((ROW()-2)/20)+2)+MOD(ROW()-2,20))</f>
        <v/>
      </c>
      <c r="F11571" s="0" t="str">
        <f aca="false">IF($A11571="","",INDEX(CARTAO_COMPRAS!$G:$G,INT((ROW()-2)/20)+2))</f>
        <v/>
      </c>
      <c r="G11571" s="5" t="str">
        <f aca="false">IF($A11571="","",INDEX(CARTAO_COMPRAS!$I:$I,INT((ROW()-2)/20)+2))</f>
        <v/>
      </c>
      <c r="H11571" s="4" t="str">
        <f aca="false">IF($A11571="","",EDATE(INDEX(CARTAO_COMPRAS!$J:$J,INT((ROW()-2)/20)+2),MOD(ROW()-2,20)))</f>
        <v/>
      </c>
      <c r="I11571" s="4" t="str">
        <f aca="false">IF($H11571="","",$H11571-WEEKDAY($H11571,2)+1)</f>
        <v/>
      </c>
      <c r="J11571" s="4" t="str">
        <f aca="false">IF($I11571="","",$I11571+6)</f>
        <v/>
      </c>
      <c r="K11571" s="6" t="str">
        <f aca="false">IF($H11571="","",DATE(YEAR($H11571),MONTH($H11571),1))</f>
        <v/>
      </c>
      <c r="L11571" s="0" t="str">
        <f aca="false">IF($A11571="","",INDEX(CARTAO_COMPRAS!$K:$K,INT((ROW()-2)/20)+2))</f>
        <v/>
      </c>
      <c r="M11571" s="0" t="str">
        <f aca="false">IF($A11571="","","Compra no cartão")</f>
        <v/>
      </c>
    </row>
    <row r="11572" customFormat="false" ht="13.5" hidden="false" customHeight="false" outlineLevel="0" collapsed="false">
      <c r="A115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2" s="0" t="str">
        <f aca="false">IF($A11572="","",INDEX(CARTAO_COMPRAS!$C:$C,INT((ROW()-2)/20)+2))</f>
        <v/>
      </c>
      <c r="C11572" s="0" t="str">
        <f aca="false">IF($A11572="","",INDEX(CARTAO_COMPRAS!$D:$D,INT((ROW()-2)/20)+2))</f>
        <v/>
      </c>
      <c r="D11572" s="0" t="str">
        <f aca="false">IF($A11572="","",INDEX(CARTAO_COMPRAS!$E:$E,INT((ROW()-2)/20)+2))</f>
        <v/>
      </c>
      <c r="E11572" s="0" t="str">
        <f aca="false">IF($A11572="","",INDEX(CARTAO_COMPRAS!$H:$H,INT((ROW()-2)/20)+2)+MOD(ROW()-2,20))</f>
        <v/>
      </c>
      <c r="F11572" s="0" t="str">
        <f aca="false">IF($A11572="","",INDEX(CARTAO_COMPRAS!$G:$G,INT((ROW()-2)/20)+2))</f>
        <v/>
      </c>
      <c r="G11572" s="5" t="str">
        <f aca="false">IF($A11572="","",INDEX(CARTAO_COMPRAS!$I:$I,INT((ROW()-2)/20)+2))</f>
        <v/>
      </c>
      <c r="H11572" s="4" t="str">
        <f aca="false">IF($A11572="","",EDATE(INDEX(CARTAO_COMPRAS!$J:$J,INT((ROW()-2)/20)+2),MOD(ROW()-2,20)))</f>
        <v/>
      </c>
      <c r="I11572" s="4" t="str">
        <f aca="false">IF($H11572="","",$H11572-WEEKDAY($H11572,2)+1)</f>
        <v/>
      </c>
      <c r="J11572" s="4" t="str">
        <f aca="false">IF($I11572="","",$I11572+6)</f>
        <v/>
      </c>
      <c r="K11572" s="6" t="str">
        <f aca="false">IF($H11572="","",DATE(YEAR($H11572),MONTH($H11572),1))</f>
        <v/>
      </c>
      <c r="L11572" s="0" t="str">
        <f aca="false">IF($A11572="","",INDEX(CARTAO_COMPRAS!$K:$K,INT((ROW()-2)/20)+2))</f>
        <v/>
      </c>
      <c r="M11572" s="0" t="str">
        <f aca="false">IF($A11572="","","Compra no cartão")</f>
        <v/>
      </c>
    </row>
    <row r="11573" customFormat="false" ht="13.5" hidden="false" customHeight="false" outlineLevel="0" collapsed="false">
      <c r="A115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3" s="0" t="str">
        <f aca="false">IF($A11573="","",INDEX(CARTAO_COMPRAS!$C:$C,INT((ROW()-2)/20)+2))</f>
        <v/>
      </c>
      <c r="C11573" s="0" t="str">
        <f aca="false">IF($A11573="","",INDEX(CARTAO_COMPRAS!$D:$D,INT((ROW()-2)/20)+2))</f>
        <v/>
      </c>
      <c r="D11573" s="0" t="str">
        <f aca="false">IF($A11573="","",INDEX(CARTAO_COMPRAS!$E:$E,INT((ROW()-2)/20)+2))</f>
        <v/>
      </c>
      <c r="E11573" s="0" t="str">
        <f aca="false">IF($A11573="","",INDEX(CARTAO_COMPRAS!$H:$H,INT((ROW()-2)/20)+2)+MOD(ROW()-2,20))</f>
        <v/>
      </c>
      <c r="F11573" s="0" t="str">
        <f aca="false">IF($A11573="","",INDEX(CARTAO_COMPRAS!$G:$G,INT((ROW()-2)/20)+2))</f>
        <v/>
      </c>
      <c r="G11573" s="5" t="str">
        <f aca="false">IF($A11573="","",INDEX(CARTAO_COMPRAS!$I:$I,INT((ROW()-2)/20)+2))</f>
        <v/>
      </c>
      <c r="H11573" s="4" t="str">
        <f aca="false">IF($A11573="","",EDATE(INDEX(CARTAO_COMPRAS!$J:$J,INT((ROW()-2)/20)+2),MOD(ROW()-2,20)))</f>
        <v/>
      </c>
      <c r="I11573" s="4" t="str">
        <f aca="false">IF($H11573="","",$H11573-WEEKDAY($H11573,2)+1)</f>
        <v/>
      </c>
      <c r="J11573" s="4" t="str">
        <f aca="false">IF($I11573="","",$I11573+6)</f>
        <v/>
      </c>
      <c r="K11573" s="6" t="str">
        <f aca="false">IF($H11573="","",DATE(YEAR($H11573),MONTH($H11573),1))</f>
        <v/>
      </c>
      <c r="L11573" s="0" t="str">
        <f aca="false">IF($A11573="","",INDEX(CARTAO_COMPRAS!$K:$K,INT((ROW()-2)/20)+2))</f>
        <v/>
      </c>
      <c r="M11573" s="0" t="str">
        <f aca="false">IF($A11573="","","Compra no cartão")</f>
        <v/>
      </c>
    </row>
    <row r="11574" customFormat="false" ht="13.5" hidden="false" customHeight="false" outlineLevel="0" collapsed="false">
      <c r="A115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4" s="0" t="str">
        <f aca="false">IF($A11574="","",INDEX(CARTAO_COMPRAS!$C:$C,INT((ROW()-2)/20)+2))</f>
        <v/>
      </c>
      <c r="C11574" s="0" t="str">
        <f aca="false">IF($A11574="","",INDEX(CARTAO_COMPRAS!$D:$D,INT((ROW()-2)/20)+2))</f>
        <v/>
      </c>
      <c r="D11574" s="0" t="str">
        <f aca="false">IF($A11574="","",INDEX(CARTAO_COMPRAS!$E:$E,INT((ROW()-2)/20)+2))</f>
        <v/>
      </c>
      <c r="E11574" s="0" t="str">
        <f aca="false">IF($A11574="","",INDEX(CARTAO_COMPRAS!$H:$H,INT((ROW()-2)/20)+2)+MOD(ROW()-2,20))</f>
        <v/>
      </c>
      <c r="F11574" s="0" t="str">
        <f aca="false">IF($A11574="","",INDEX(CARTAO_COMPRAS!$G:$G,INT((ROW()-2)/20)+2))</f>
        <v/>
      </c>
      <c r="G11574" s="5" t="str">
        <f aca="false">IF($A11574="","",INDEX(CARTAO_COMPRAS!$I:$I,INT((ROW()-2)/20)+2))</f>
        <v/>
      </c>
      <c r="H11574" s="4" t="str">
        <f aca="false">IF($A11574="","",EDATE(INDEX(CARTAO_COMPRAS!$J:$J,INT((ROW()-2)/20)+2),MOD(ROW()-2,20)))</f>
        <v/>
      </c>
      <c r="I11574" s="4" t="str">
        <f aca="false">IF($H11574="","",$H11574-WEEKDAY($H11574,2)+1)</f>
        <v/>
      </c>
      <c r="J11574" s="4" t="str">
        <f aca="false">IF($I11574="","",$I11574+6)</f>
        <v/>
      </c>
      <c r="K11574" s="6" t="str">
        <f aca="false">IF($H11574="","",DATE(YEAR($H11574),MONTH($H11574),1))</f>
        <v/>
      </c>
      <c r="L11574" s="0" t="str">
        <f aca="false">IF($A11574="","",INDEX(CARTAO_COMPRAS!$K:$K,INT((ROW()-2)/20)+2))</f>
        <v/>
      </c>
      <c r="M11574" s="0" t="str">
        <f aca="false">IF($A11574="","","Compra no cartão")</f>
        <v/>
      </c>
    </row>
    <row r="11575" customFormat="false" ht="13.5" hidden="false" customHeight="false" outlineLevel="0" collapsed="false">
      <c r="A115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5" s="0" t="str">
        <f aca="false">IF($A11575="","",INDEX(CARTAO_COMPRAS!$C:$C,INT((ROW()-2)/20)+2))</f>
        <v/>
      </c>
      <c r="C11575" s="0" t="str">
        <f aca="false">IF($A11575="","",INDEX(CARTAO_COMPRAS!$D:$D,INT((ROW()-2)/20)+2))</f>
        <v/>
      </c>
      <c r="D11575" s="0" t="str">
        <f aca="false">IF($A11575="","",INDEX(CARTAO_COMPRAS!$E:$E,INT((ROW()-2)/20)+2))</f>
        <v/>
      </c>
      <c r="E11575" s="0" t="str">
        <f aca="false">IF($A11575="","",INDEX(CARTAO_COMPRAS!$H:$H,INT((ROW()-2)/20)+2)+MOD(ROW()-2,20))</f>
        <v/>
      </c>
      <c r="F11575" s="0" t="str">
        <f aca="false">IF($A11575="","",INDEX(CARTAO_COMPRAS!$G:$G,INT((ROW()-2)/20)+2))</f>
        <v/>
      </c>
      <c r="G11575" s="5" t="str">
        <f aca="false">IF($A11575="","",INDEX(CARTAO_COMPRAS!$I:$I,INT((ROW()-2)/20)+2))</f>
        <v/>
      </c>
      <c r="H11575" s="4" t="str">
        <f aca="false">IF($A11575="","",EDATE(INDEX(CARTAO_COMPRAS!$J:$J,INT((ROW()-2)/20)+2),MOD(ROW()-2,20)))</f>
        <v/>
      </c>
      <c r="I11575" s="4" t="str">
        <f aca="false">IF($H11575="","",$H11575-WEEKDAY($H11575,2)+1)</f>
        <v/>
      </c>
      <c r="J11575" s="4" t="str">
        <f aca="false">IF($I11575="","",$I11575+6)</f>
        <v/>
      </c>
      <c r="K11575" s="6" t="str">
        <f aca="false">IF($H11575="","",DATE(YEAR($H11575),MONTH($H11575),1))</f>
        <v/>
      </c>
      <c r="L11575" s="0" t="str">
        <f aca="false">IF($A11575="","",INDEX(CARTAO_COMPRAS!$K:$K,INT((ROW()-2)/20)+2))</f>
        <v/>
      </c>
      <c r="M11575" s="0" t="str">
        <f aca="false">IF($A11575="","","Compra no cartão")</f>
        <v/>
      </c>
    </row>
    <row r="11576" customFormat="false" ht="13.5" hidden="false" customHeight="false" outlineLevel="0" collapsed="false">
      <c r="A115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6" s="0" t="str">
        <f aca="false">IF($A11576="","",INDEX(CARTAO_COMPRAS!$C:$C,INT((ROW()-2)/20)+2))</f>
        <v/>
      </c>
      <c r="C11576" s="0" t="str">
        <f aca="false">IF($A11576="","",INDEX(CARTAO_COMPRAS!$D:$D,INT((ROW()-2)/20)+2))</f>
        <v/>
      </c>
      <c r="D11576" s="0" t="str">
        <f aca="false">IF($A11576="","",INDEX(CARTAO_COMPRAS!$E:$E,INT((ROW()-2)/20)+2))</f>
        <v/>
      </c>
      <c r="E11576" s="0" t="str">
        <f aca="false">IF($A11576="","",INDEX(CARTAO_COMPRAS!$H:$H,INT((ROW()-2)/20)+2)+MOD(ROW()-2,20))</f>
        <v/>
      </c>
      <c r="F11576" s="0" t="str">
        <f aca="false">IF($A11576="","",INDEX(CARTAO_COMPRAS!$G:$G,INT((ROW()-2)/20)+2))</f>
        <v/>
      </c>
      <c r="G11576" s="5" t="str">
        <f aca="false">IF($A11576="","",INDEX(CARTAO_COMPRAS!$I:$I,INT((ROW()-2)/20)+2))</f>
        <v/>
      </c>
      <c r="H11576" s="4" t="str">
        <f aca="false">IF($A11576="","",EDATE(INDEX(CARTAO_COMPRAS!$J:$J,INT((ROW()-2)/20)+2),MOD(ROW()-2,20)))</f>
        <v/>
      </c>
      <c r="I11576" s="4" t="str">
        <f aca="false">IF($H11576="","",$H11576-WEEKDAY($H11576,2)+1)</f>
        <v/>
      </c>
      <c r="J11576" s="4" t="str">
        <f aca="false">IF($I11576="","",$I11576+6)</f>
        <v/>
      </c>
      <c r="K11576" s="6" t="str">
        <f aca="false">IF($H11576="","",DATE(YEAR($H11576),MONTH($H11576),1))</f>
        <v/>
      </c>
      <c r="L11576" s="0" t="str">
        <f aca="false">IF($A11576="","",INDEX(CARTAO_COMPRAS!$K:$K,INT((ROW()-2)/20)+2))</f>
        <v/>
      </c>
      <c r="M11576" s="0" t="str">
        <f aca="false">IF($A11576="","","Compra no cartão")</f>
        <v/>
      </c>
    </row>
    <row r="11577" customFormat="false" ht="13.5" hidden="false" customHeight="false" outlineLevel="0" collapsed="false">
      <c r="A115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7" s="0" t="str">
        <f aca="false">IF($A11577="","",INDEX(CARTAO_COMPRAS!$C:$C,INT((ROW()-2)/20)+2))</f>
        <v/>
      </c>
      <c r="C11577" s="0" t="str">
        <f aca="false">IF($A11577="","",INDEX(CARTAO_COMPRAS!$D:$D,INT((ROW()-2)/20)+2))</f>
        <v/>
      </c>
      <c r="D11577" s="0" t="str">
        <f aca="false">IF($A11577="","",INDEX(CARTAO_COMPRAS!$E:$E,INT((ROW()-2)/20)+2))</f>
        <v/>
      </c>
      <c r="E11577" s="0" t="str">
        <f aca="false">IF($A11577="","",INDEX(CARTAO_COMPRAS!$H:$H,INT((ROW()-2)/20)+2)+MOD(ROW()-2,20))</f>
        <v/>
      </c>
      <c r="F11577" s="0" t="str">
        <f aca="false">IF($A11577="","",INDEX(CARTAO_COMPRAS!$G:$G,INT((ROW()-2)/20)+2))</f>
        <v/>
      </c>
      <c r="G11577" s="5" t="str">
        <f aca="false">IF($A11577="","",INDEX(CARTAO_COMPRAS!$I:$I,INT((ROW()-2)/20)+2))</f>
        <v/>
      </c>
      <c r="H11577" s="4" t="str">
        <f aca="false">IF($A11577="","",EDATE(INDEX(CARTAO_COMPRAS!$J:$J,INT((ROW()-2)/20)+2),MOD(ROW()-2,20)))</f>
        <v/>
      </c>
      <c r="I11577" s="4" t="str">
        <f aca="false">IF($H11577="","",$H11577-WEEKDAY($H11577,2)+1)</f>
        <v/>
      </c>
      <c r="J11577" s="4" t="str">
        <f aca="false">IF($I11577="","",$I11577+6)</f>
        <v/>
      </c>
      <c r="K11577" s="6" t="str">
        <f aca="false">IF($H11577="","",DATE(YEAR($H11577),MONTH($H11577),1))</f>
        <v/>
      </c>
      <c r="L11577" s="0" t="str">
        <f aca="false">IF($A11577="","",INDEX(CARTAO_COMPRAS!$K:$K,INT((ROW()-2)/20)+2))</f>
        <v/>
      </c>
      <c r="M11577" s="0" t="str">
        <f aca="false">IF($A11577="","","Compra no cartão")</f>
        <v/>
      </c>
    </row>
    <row r="11578" customFormat="false" ht="13.5" hidden="false" customHeight="false" outlineLevel="0" collapsed="false">
      <c r="A115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8" s="0" t="str">
        <f aca="false">IF($A11578="","",INDEX(CARTAO_COMPRAS!$C:$C,INT((ROW()-2)/20)+2))</f>
        <v/>
      </c>
      <c r="C11578" s="0" t="str">
        <f aca="false">IF($A11578="","",INDEX(CARTAO_COMPRAS!$D:$D,INT((ROW()-2)/20)+2))</f>
        <v/>
      </c>
      <c r="D11578" s="0" t="str">
        <f aca="false">IF($A11578="","",INDEX(CARTAO_COMPRAS!$E:$E,INT((ROW()-2)/20)+2))</f>
        <v/>
      </c>
      <c r="E11578" s="0" t="str">
        <f aca="false">IF($A11578="","",INDEX(CARTAO_COMPRAS!$H:$H,INT((ROW()-2)/20)+2)+MOD(ROW()-2,20))</f>
        <v/>
      </c>
      <c r="F11578" s="0" t="str">
        <f aca="false">IF($A11578="","",INDEX(CARTAO_COMPRAS!$G:$G,INT((ROW()-2)/20)+2))</f>
        <v/>
      </c>
      <c r="G11578" s="5" t="str">
        <f aca="false">IF($A11578="","",INDEX(CARTAO_COMPRAS!$I:$I,INT((ROW()-2)/20)+2))</f>
        <v/>
      </c>
      <c r="H11578" s="4" t="str">
        <f aca="false">IF($A11578="","",EDATE(INDEX(CARTAO_COMPRAS!$J:$J,INT((ROW()-2)/20)+2),MOD(ROW()-2,20)))</f>
        <v/>
      </c>
      <c r="I11578" s="4" t="str">
        <f aca="false">IF($H11578="","",$H11578-WEEKDAY($H11578,2)+1)</f>
        <v/>
      </c>
      <c r="J11578" s="4" t="str">
        <f aca="false">IF($I11578="","",$I11578+6)</f>
        <v/>
      </c>
      <c r="K11578" s="6" t="str">
        <f aca="false">IF($H11578="","",DATE(YEAR($H11578),MONTH($H11578),1))</f>
        <v/>
      </c>
      <c r="L11578" s="0" t="str">
        <f aca="false">IF($A11578="","",INDEX(CARTAO_COMPRAS!$K:$K,INT((ROW()-2)/20)+2))</f>
        <v/>
      </c>
      <c r="M11578" s="0" t="str">
        <f aca="false">IF($A11578="","","Compra no cartão")</f>
        <v/>
      </c>
    </row>
    <row r="11579" customFormat="false" ht="13.5" hidden="false" customHeight="false" outlineLevel="0" collapsed="false">
      <c r="A115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79" s="0" t="str">
        <f aca="false">IF($A11579="","",INDEX(CARTAO_COMPRAS!$C:$C,INT((ROW()-2)/20)+2))</f>
        <v/>
      </c>
      <c r="C11579" s="0" t="str">
        <f aca="false">IF($A11579="","",INDEX(CARTAO_COMPRAS!$D:$D,INT((ROW()-2)/20)+2))</f>
        <v/>
      </c>
      <c r="D11579" s="0" t="str">
        <f aca="false">IF($A11579="","",INDEX(CARTAO_COMPRAS!$E:$E,INT((ROW()-2)/20)+2))</f>
        <v/>
      </c>
      <c r="E11579" s="0" t="str">
        <f aca="false">IF($A11579="","",INDEX(CARTAO_COMPRAS!$H:$H,INT((ROW()-2)/20)+2)+MOD(ROW()-2,20))</f>
        <v/>
      </c>
      <c r="F11579" s="0" t="str">
        <f aca="false">IF($A11579="","",INDEX(CARTAO_COMPRAS!$G:$G,INT((ROW()-2)/20)+2))</f>
        <v/>
      </c>
      <c r="G11579" s="5" t="str">
        <f aca="false">IF($A11579="","",INDEX(CARTAO_COMPRAS!$I:$I,INT((ROW()-2)/20)+2))</f>
        <v/>
      </c>
      <c r="H11579" s="4" t="str">
        <f aca="false">IF($A11579="","",EDATE(INDEX(CARTAO_COMPRAS!$J:$J,INT((ROW()-2)/20)+2),MOD(ROW()-2,20)))</f>
        <v/>
      </c>
      <c r="I11579" s="4" t="str">
        <f aca="false">IF($H11579="","",$H11579-WEEKDAY($H11579,2)+1)</f>
        <v/>
      </c>
      <c r="J11579" s="4" t="str">
        <f aca="false">IF($I11579="","",$I11579+6)</f>
        <v/>
      </c>
      <c r="K11579" s="6" t="str">
        <f aca="false">IF($H11579="","",DATE(YEAR($H11579),MONTH($H11579),1))</f>
        <v/>
      </c>
      <c r="L11579" s="0" t="str">
        <f aca="false">IF($A11579="","",INDEX(CARTAO_COMPRAS!$K:$K,INT((ROW()-2)/20)+2))</f>
        <v/>
      </c>
      <c r="M11579" s="0" t="str">
        <f aca="false">IF($A11579="","","Compra no cartão")</f>
        <v/>
      </c>
    </row>
    <row r="11580" customFormat="false" ht="13.5" hidden="false" customHeight="false" outlineLevel="0" collapsed="false">
      <c r="A115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0" s="0" t="str">
        <f aca="false">IF($A11580="","",INDEX(CARTAO_COMPRAS!$C:$C,INT((ROW()-2)/20)+2))</f>
        <v/>
      </c>
      <c r="C11580" s="0" t="str">
        <f aca="false">IF($A11580="","",INDEX(CARTAO_COMPRAS!$D:$D,INT((ROW()-2)/20)+2))</f>
        <v/>
      </c>
      <c r="D11580" s="0" t="str">
        <f aca="false">IF($A11580="","",INDEX(CARTAO_COMPRAS!$E:$E,INT((ROW()-2)/20)+2))</f>
        <v/>
      </c>
      <c r="E11580" s="0" t="str">
        <f aca="false">IF($A11580="","",INDEX(CARTAO_COMPRAS!$H:$H,INT((ROW()-2)/20)+2)+MOD(ROW()-2,20))</f>
        <v/>
      </c>
      <c r="F11580" s="0" t="str">
        <f aca="false">IF($A11580="","",INDEX(CARTAO_COMPRAS!$G:$G,INT((ROW()-2)/20)+2))</f>
        <v/>
      </c>
      <c r="G11580" s="5" t="str">
        <f aca="false">IF($A11580="","",INDEX(CARTAO_COMPRAS!$I:$I,INT((ROW()-2)/20)+2))</f>
        <v/>
      </c>
      <c r="H11580" s="4" t="str">
        <f aca="false">IF($A11580="","",EDATE(INDEX(CARTAO_COMPRAS!$J:$J,INT((ROW()-2)/20)+2),MOD(ROW()-2,20)))</f>
        <v/>
      </c>
      <c r="I11580" s="4" t="str">
        <f aca="false">IF($H11580="","",$H11580-WEEKDAY($H11580,2)+1)</f>
        <v/>
      </c>
      <c r="J11580" s="4" t="str">
        <f aca="false">IF($I11580="","",$I11580+6)</f>
        <v/>
      </c>
      <c r="K11580" s="6" t="str">
        <f aca="false">IF($H11580="","",DATE(YEAR($H11580),MONTH($H11580),1))</f>
        <v/>
      </c>
      <c r="L11580" s="0" t="str">
        <f aca="false">IF($A11580="","",INDEX(CARTAO_COMPRAS!$K:$K,INT((ROW()-2)/20)+2))</f>
        <v/>
      </c>
      <c r="M11580" s="0" t="str">
        <f aca="false">IF($A11580="","","Compra no cartão")</f>
        <v/>
      </c>
    </row>
    <row r="11581" customFormat="false" ht="13.5" hidden="false" customHeight="false" outlineLevel="0" collapsed="false">
      <c r="A115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1" s="0" t="str">
        <f aca="false">IF($A11581="","",INDEX(CARTAO_COMPRAS!$C:$C,INT((ROW()-2)/20)+2))</f>
        <v/>
      </c>
      <c r="C11581" s="0" t="str">
        <f aca="false">IF($A11581="","",INDEX(CARTAO_COMPRAS!$D:$D,INT((ROW()-2)/20)+2))</f>
        <v/>
      </c>
      <c r="D11581" s="0" t="str">
        <f aca="false">IF($A11581="","",INDEX(CARTAO_COMPRAS!$E:$E,INT((ROW()-2)/20)+2))</f>
        <v/>
      </c>
      <c r="E11581" s="0" t="str">
        <f aca="false">IF($A11581="","",INDEX(CARTAO_COMPRAS!$H:$H,INT((ROW()-2)/20)+2)+MOD(ROW()-2,20))</f>
        <v/>
      </c>
      <c r="F11581" s="0" t="str">
        <f aca="false">IF($A11581="","",INDEX(CARTAO_COMPRAS!$G:$G,INT((ROW()-2)/20)+2))</f>
        <v/>
      </c>
      <c r="G11581" s="5" t="str">
        <f aca="false">IF($A11581="","",INDEX(CARTAO_COMPRAS!$I:$I,INT((ROW()-2)/20)+2))</f>
        <v/>
      </c>
      <c r="H11581" s="4" t="str">
        <f aca="false">IF($A11581="","",EDATE(INDEX(CARTAO_COMPRAS!$J:$J,INT((ROW()-2)/20)+2),MOD(ROW()-2,20)))</f>
        <v/>
      </c>
      <c r="I11581" s="4" t="str">
        <f aca="false">IF($H11581="","",$H11581-WEEKDAY($H11581,2)+1)</f>
        <v/>
      </c>
      <c r="J11581" s="4" t="str">
        <f aca="false">IF($I11581="","",$I11581+6)</f>
        <v/>
      </c>
      <c r="K11581" s="6" t="str">
        <f aca="false">IF($H11581="","",DATE(YEAR($H11581),MONTH($H11581),1))</f>
        <v/>
      </c>
      <c r="L11581" s="0" t="str">
        <f aca="false">IF($A11581="","",INDEX(CARTAO_COMPRAS!$K:$K,INT((ROW()-2)/20)+2))</f>
        <v/>
      </c>
      <c r="M11581" s="0" t="str">
        <f aca="false">IF($A11581="","","Compra no cartão")</f>
        <v/>
      </c>
    </row>
    <row r="11582" customFormat="false" ht="13.5" hidden="false" customHeight="false" outlineLevel="0" collapsed="false">
      <c r="A115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2" s="0" t="str">
        <f aca="false">IF($A11582="","",INDEX(CARTAO_COMPRAS!$C:$C,INT((ROW()-2)/20)+2))</f>
        <v/>
      </c>
      <c r="C11582" s="0" t="str">
        <f aca="false">IF($A11582="","",INDEX(CARTAO_COMPRAS!$D:$D,INT((ROW()-2)/20)+2))</f>
        <v/>
      </c>
      <c r="D11582" s="0" t="str">
        <f aca="false">IF($A11582="","",INDEX(CARTAO_COMPRAS!$E:$E,INT((ROW()-2)/20)+2))</f>
        <v/>
      </c>
      <c r="E11582" s="0" t="str">
        <f aca="false">IF($A11582="","",INDEX(CARTAO_COMPRAS!$H:$H,INT((ROW()-2)/20)+2)+MOD(ROW()-2,20))</f>
        <v/>
      </c>
      <c r="F11582" s="0" t="str">
        <f aca="false">IF($A11582="","",INDEX(CARTAO_COMPRAS!$G:$G,INT((ROW()-2)/20)+2))</f>
        <v/>
      </c>
      <c r="G11582" s="5" t="str">
        <f aca="false">IF($A11582="","",INDEX(CARTAO_COMPRAS!$I:$I,INT((ROW()-2)/20)+2))</f>
        <v/>
      </c>
      <c r="H11582" s="4" t="str">
        <f aca="false">IF($A11582="","",EDATE(INDEX(CARTAO_COMPRAS!$J:$J,INT((ROW()-2)/20)+2),MOD(ROW()-2,20)))</f>
        <v/>
      </c>
      <c r="I11582" s="4" t="str">
        <f aca="false">IF($H11582="","",$H11582-WEEKDAY($H11582,2)+1)</f>
        <v/>
      </c>
      <c r="J11582" s="4" t="str">
        <f aca="false">IF($I11582="","",$I11582+6)</f>
        <v/>
      </c>
      <c r="K11582" s="6" t="str">
        <f aca="false">IF($H11582="","",DATE(YEAR($H11582),MONTH($H11582),1))</f>
        <v/>
      </c>
      <c r="L11582" s="0" t="str">
        <f aca="false">IF($A11582="","",INDEX(CARTAO_COMPRAS!$K:$K,INT((ROW()-2)/20)+2))</f>
        <v/>
      </c>
      <c r="M11582" s="0" t="str">
        <f aca="false">IF($A11582="","","Compra no cartão")</f>
        <v/>
      </c>
    </row>
    <row r="11583" customFormat="false" ht="13.5" hidden="false" customHeight="false" outlineLevel="0" collapsed="false">
      <c r="A115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3" s="0" t="str">
        <f aca="false">IF($A11583="","",INDEX(CARTAO_COMPRAS!$C:$C,INT((ROW()-2)/20)+2))</f>
        <v/>
      </c>
      <c r="C11583" s="0" t="str">
        <f aca="false">IF($A11583="","",INDEX(CARTAO_COMPRAS!$D:$D,INT((ROW()-2)/20)+2))</f>
        <v/>
      </c>
      <c r="D11583" s="0" t="str">
        <f aca="false">IF($A11583="","",INDEX(CARTAO_COMPRAS!$E:$E,INT((ROW()-2)/20)+2))</f>
        <v/>
      </c>
      <c r="E11583" s="0" t="str">
        <f aca="false">IF($A11583="","",INDEX(CARTAO_COMPRAS!$H:$H,INT((ROW()-2)/20)+2)+MOD(ROW()-2,20))</f>
        <v/>
      </c>
      <c r="F11583" s="0" t="str">
        <f aca="false">IF($A11583="","",INDEX(CARTAO_COMPRAS!$G:$G,INT((ROW()-2)/20)+2))</f>
        <v/>
      </c>
      <c r="G11583" s="5" t="str">
        <f aca="false">IF($A11583="","",INDEX(CARTAO_COMPRAS!$I:$I,INT((ROW()-2)/20)+2))</f>
        <v/>
      </c>
      <c r="H11583" s="4" t="str">
        <f aca="false">IF($A11583="","",EDATE(INDEX(CARTAO_COMPRAS!$J:$J,INT((ROW()-2)/20)+2),MOD(ROW()-2,20)))</f>
        <v/>
      </c>
      <c r="I11583" s="4" t="str">
        <f aca="false">IF($H11583="","",$H11583-WEEKDAY($H11583,2)+1)</f>
        <v/>
      </c>
      <c r="J11583" s="4" t="str">
        <f aca="false">IF($I11583="","",$I11583+6)</f>
        <v/>
      </c>
      <c r="K11583" s="6" t="str">
        <f aca="false">IF($H11583="","",DATE(YEAR($H11583),MONTH($H11583),1))</f>
        <v/>
      </c>
      <c r="L11583" s="0" t="str">
        <f aca="false">IF($A11583="","",INDEX(CARTAO_COMPRAS!$K:$K,INT((ROW()-2)/20)+2))</f>
        <v/>
      </c>
      <c r="M11583" s="0" t="str">
        <f aca="false">IF($A11583="","","Compra no cartão")</f>
        <v/>
      </c>
    </row>
    <row r="11584" customFormat="false" ht="13.5" hidden="false" customHeight="false" outlineLevel="0" collapsed="false">
      <c r="A115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4" s="0" t="str">
        <f aca="false">IF($A11584="","",INDEX(CARTAO_COMPRAS!$C:$C,INT((ROW()-2)/20)+2))</f>
        <v/>
      </c>
      <c r="C11584" s="0" t="str">
        <f aca="false">IF($A11584="","",INDEX(CARTAO_COMPRAS!$D:$D,INT((ROW()-2)/20)+2))</f>
        <v/>
      </c>
      <c r="D11584" s="0" t="str">
        <f aca="false">IF($A11584="","",INDEX(CARTAO_COMPRAS!$E:$E,INT((ROW()-2)/20)+2))</f>
        <v/>
      </c>
      <c r="E11584" s="0" t="str">
        <f aca="false">IF($A11584="","",INDEX(CARTAO_COMPRAS!$H:$H,INT((ROW()-2)/20)+2)+MOD(ROW()-2,20))</f>
        <v/>
      </c>
      <c r="F11584" s="0" t="str">
        <f aca="false">IF($A11584="","",INDEX(CARTAO_COMPRAS!$G:$G,INT((ROW()-2)/20)+2))</f>
        <v/>
      </c>
      <c r="G11584" s="5" t="str">
        <f aca="false">IF($A11584="","",INDEX(CARTAO_COMPRAS!$I:$I,INT((ROW()-2)/20)+2))</f>
        <v/>
      </c>
      <c r="H11584" s="4" t="str">
        <f aca="false">IF($A11584="","",EDATE(INDEX(CARTAO_COMPRAS!$J:$J,INT((ROW()-2)/20)+2),MOD(ROW()-2,20)))</f>
        <v/>
      </c>
      <c r="I11584" s="4" t="str">
        <f aca="false">IF($H11584="","",$H11584-WEEKDAY($H11584,2)+1)</f>
        <v/>
      </c>
      <c r="J11584" s="4" t="str">
        <f aca="false">IF($I11584="","",$I11584+6)</f>
        <v/>
      </c>
      <c r="K11584" s="6" t="str">
        <f aca="false">IF($H11584="","",DATE(YEAR($H11584),MONTH($H11584),1))</f>
        <v/>
      </c>
      <c r="L11584" s="0" t="str">
        <f aca="false">IF($A11584="","",INDEX(CARTAO_COMPRAS!$K:$K,INT((ROW()-2)/20)+2))</f>
        <v/>
      </c>
      <c r="M11584" s="0" t="str">
        <f aca="false">IF($A11584="","","Compra no cartão")</f>
        <v/>
      </c>
    </row>
    <row r="11585" customFormat="false" ht="13.5" hidden="false" customHeight="false" outlineLevel="0" collapsed="false">
      <c r="A115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5" s="0" t="str">
        <f aca="false">IF($A11585="","",INDEX(CARTAO_COMPRAS!$C:$C,INT((ROW()-2)/20)+2))</f>
        <v/>
      </c>
      <c r="C11585" s="0" t="str">
        <f aca="false">IF($A11585="","",INDEX(CARTAO_COMPRAS!$D:$D,INT((ROW()-2)/20)+2))</f>
        <v/>
      </c>
      <c r="D11585" s="0" t="str">
        <f aca="false">IF($A11585="","",INDEX(CARTAO_COMPRAS!$E:$E,INT((ROW()-2)/20)+2))</f>
        <v/>
      </c>
      <c r="E11585" s="0" t="str">
        <f aca="false">IF($A11585="","",INDEX(CARTAO_COMPRAS!$H:$H,INT((ROW()-2)/20)+2)+MOD(ROW()-2,20))</f>
        <v/>
      </c>
      <c r="F11585" s="0" t="str">
        <f aca="false">IF($A11585="","",INDEX(CARTAO_COMPRAS!$G:$G,INT((ROW()-2)/20)+2))</f>
        <v/>
      </c>
      <c r="G11585" s="5" t="str">
        <f aca="false">IF($A11585="","",INDEX(CARTAO_COMPRAS!$I:$I,INT((ROW()-2)/20)+2))</f>
        <v/>
      </c>
      <c r="H11585" s="4" t="str">
        <f aca="false">IF($A11585="","",EDATE(INDEX(CARTAO_COMPRAS!$J:$J,INT((ROW()-2)/20)+2),MOD(ROW()-2,20)))</f>
        <v/>
      </c>
      <c r="I11585" s="4" t="str">
        <f aca="false">IF($H11585="","",$H11585-WEEKDAY($H11585,2)+1)</f>
        <v/>
      </c>
      <c r="J11585" s="4" t="str">
        <f aca="false">IF($I11585="","",$I11585+6)</f>
        <v/>
      </c>
      <c r="K11585" s="6" t="str">
        <f aca="false">IF($H11585="","",DATE(YEAR($H11585),MONTH($H11585),1))</f>
        <v/>
      </c>
      <c r="L11585" s="0" t="str">
        <f aca="false">IF($A11585="","",INDEX(CARTAO_COMPRAS!$K:$K,INT((ROW()-2)/20)+2))</f>
        <v/>
      </c>
      <c r="M11585" s="0" t="str">
        <f aca="false">IF($A11585="","","Compra no cartão")</f>
        <v/>
      </c>
    </row>
    <row r="11586" customFormat="false" ht="13.5" hidden="false" customHeight="false" outlineLevel="0" collapsed="false">
      <c r="A115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6" s="0" t="str">
        <f aca="false">IF($A11586="","",INDEX(CARTAO_COMPRAS!$C:$C,INT((ROW()-2)/20)+2))</f>
        <v/>
      </c>
      <c r="C11586" s="0" t="str">
        <f aca="false">IF($A11586="","",INDEX(CARTAO_COMPRAS!$D:$D,INT((ROW()-2)/20)+2))</f>
        <v/>
      </c>
      <c r="D11586" s="0" t="str">
        <f aca="false">IF($A11586="","",INDEX(CARTAO_COMPRAS!$E:$E,INT((ROW()-2)/20)+2))</f>
        <v/>
      </c>
      <c r="E11586" s="0" t="str">
        <f aca="false">IF($A11586="","",INDEX(CARTAO_COMPRAS!$H:$H,INT((ROW()-2)/20)+2)+MOD(ROW()-2,20))</f>
        <v/>
      </c>
      <c r="F11586" s="0" t="str">
        <f aca="false">IF($A11586="","",INDEX(CARTAO_COMPRAS!$G:$G,INT((ROW()-2)/20)+2))</f>
        <v/>
      </c>
      <c r="G11586" s="5" t="str">
        <f aca="false">IF($A11586="","",INDEX(CARTAO_COMPRAS!$I:$I,INT((ROW()-2)/20)+2))</f>
        <v/>
      </c>
      <c r="H11586" s="4" t="str">
        <f aca="false">IF($A11586="","",EDATE(INDEX(CARTAO_COMPRAS!$J:$J,INT((ROW()-2)/20)+2),MOD(ROW()-2,20)))</f>
        <v/>
      </c>
      <c r="I11586" s="4" t="str">
        <f aca="false">IF($H11586="","",$H11586-WEEKDAY($H11586,2)+1)</f>
        <v/>
      </c>
      <c r="J11586" s="4" t="str">
        <f aca="false">IF($I11586="","",$I11586+6)</f>
        <v/>
      </c>
      <c r="K11586" s="6" t="str">
        <f aca="false">IF($H11586="","",DATE(YEAR($H11586),MONTH($H11586),1))</f>
        <v/>
      </c>
      <c r="L11586" s="0" t="str">
        <f aca="false">IF($A11586="","",INDEX(CARTAO_COMPRAS!$K:$K,INT((ROW()-2)/20)+2))</f>
        <v/>
      </c>
      <c r="M11586" s="0" t="str">
        <f aca="false">IF($A11586="","","Compra no cartão")</f>
        <v/>
      </c>
    </row>
    <row r="11587" customFormat="false" ht="13.5" hidden="false" customHeight="false" outlineLevel="0" collapsed="false">
      <c r="A115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7" s="0" t="str">
        <f aca="false">IF($A11587="","",INDEX(CARTAO_COMPRAS!$C:$C,INT((ROW()-2)/20)+2))</f>
        <v/>
      </c>
      <c r="C11587" s="0" t="str">
        <f aca="false">IF($A11587="","",INDEX(CARTAO_COMPRAS!$D:$D,INT((ROW()-2)/20)+2))</f>
        <v/>
      </c>
      <c r="D11587" s="0" t="str">
        <f aca="false">IF($A11587="","",INDEX(CARTAO_COMPRAS!$E:$E,INT((ROW()-2)/20)+2))</f>
        <v/>
      </c>
      <c r="E11587" s="0" t="str">
        <f aca="false">IF($A11587="","",INDEX(CARTAO_COMPRAS!$H:$H,INT((ROW()-2)/20)+2)+MOD(ROW()-2,20))</f>
        <v/>
      </c>
      <c r="F11587" s="0" t="str">
        <f aca="false">IF($A11587="","",INDEX(CARTAO_COMPRAS!$G:$G,INT((ROW()-2)/20)+2))</f>
        <v/>
      </c>
      <c r="G11587" s="5" t="str">
        <f aca="false">IF($A11587="","",INDEX(CARTAO_COMPRAS!$I:$I,INT((ROW()-2)/20)+2))</f>
        <v/>
      </c>
      <c r="H11587" s="4" t="str">
        <f aca="false">IF($A11587="","",EDATE(INDEX(CARTAO_COMPRAS!$J:$J,INT((ROW()-2)/20)+2),MOD(ROW()-2,20)))</f>
        <v/>
      </c>
      <c r="I11587" s="4" t="str">
        <f aca="false">IF($H11587="","",$H11587-WEEKDAY($H11587,2)+1)</f>
        <v/>
      </c>
      <c r="J11587" s="4" t="str">
        <f aca="false">IF($I11587="","",$I11587+6)</f>
        <v/>
      </c>
      <c r="K11587" s="6" t="str">
        <f aca="false">IF($H11587="","",DATE(YEAR($H11587),MONTH($H11587),1))</f>
        <v/>
      </c>
      <c r="L11587" s="0" t="str">
        <f aca="false">IF($A11587="","",INDEX(CARTAO_COMPRAS!$K:$K,INT((ROW()-2)/20)+2))</f>
        <v/>
      </c>
      <c r="M11587" s="0" t="str">
        <f aca="false">IF($A11587="","","Compra no cartão")</f>
        <v/>
      </c>
    </row>
    <row r="11588" customFormat="false" ht="13.5" hidden="false" customHeight="false" outlineLevel="0" collapsed="false">
      <c r="A115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8" s="0" t="str">
        <f aca="false">IF($A11588="","",INDEX(CARTAO_COMPRAS!$C:$C,INT((ROW()-2)/20)+2))</f>
        <v/>
      </c>
      <c r="C11588" s="0" t="str">
        <f aca="false">IF($A11588="","",INDEX(CARTAO_COMPRAS!$D:$D,INT((ROW()-2)/20)+2))</f>
        <v/>
      </c>
      <c r="D11588" s="0" t="str">
        <f aca="false">IF($A11588="","",INDEX(CARTAO_COMPRAS!$E:$E,INT((ROW()-2)/20)+2))</f>
        <v/>
      </c>
      <c r="E11588" s="0" t="str">
        <f aca="false">IF($A11588="","",INDEX(CARTAO_COMPRAS!$H:$H,INT((ROW()-2)/20)+2)+MOD(ROW()-2,20))</f>
        <v/>
      </c>
      <c r="F11588" s="0" t="str">
        <f aca="false">IF($A11588="","",INDEX(CARTAO_COMPRAS!$G:$G,INT((ROW()-2)/20)+2))</f>
        <v/>
      </c>
      <c r="G11588" s="5" t="str">
        <f aca="false">IF($A11588="","",INDEX(CARTAO_COMPRAS!$I:$I,INT((ROW()-2)/20)+2))</f>
        <v/>
      </c>
      <c r="H11588" s="4" t="str">
        <f aca="false">IF($A11588="","",EDATE(INDEX(CARTAO_COMPRAS!$J:$J,INT((ROW()-2)/20)+2),MOD(ROW()-2,20)))</f>
        <v/>
      </c>
      <c r="I11588" s="4" t="str">
        <f aca="false">IF($H11588="","",$H11588-WEEKDAY($H11588,2)+1)</f>
        <v/>
      </c>
      <c r="J11588" s="4" t="str">
        <f aca="false">IF($I11588="","",$I11588+6)</f>
        <v/>
      </c>
      <c r="K11588" s="6" t="str">
        <f aca="false">IF($H11588="","",DATE(YEAR($H11588),MONTH($H11588),1))</f>
        <v/>
      </c>
      <c r="L11588" s="0" t="str">
        <f aca="false">IF($A11588="","",INDEX(CARTAO_COMPRAS!$K:$K,INT((ROW()-2)/20)+2))</f>
        <v/>
      </c>
      <c r="M11588" s="0" t="str">
        <f aca="false">IF($A11588="","","Compra no cartão")</f>
        <v/>
      </c>
    </row>
    <row r="11589" customFormat="false" ht="13.5" hidden="false" customHeight="false" outlineLevel="0" collapsed="false">
      <c r="A115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89" s="0" t="str">
        <f aca="false">IF($A11589="","",INDEX(CARTAO_COMPRAS!$C:$C,INT((ROW()-2)/20)+2))</f>
        <v/>
      </c>
      <c r="C11589" s="0" t="str">
        <f aca="false">IF($A11589="","",INDEX(CARTAO_COMPRAS!$D:$D,INT((ROW()-2)/20)+2))</f>
        <v/>
      </c>
      <c r="D11589" s="0" t="str">
        <f aca="false">IF($A11589="","",INDEX(CARTAO_COMPRAS!$E:$E,INT((ROW()-2)/20)+2))</f>
        <v/>
      </c>
      <c r="E11589" s="0" t="str">
        <f aca="false">IF($A11589="","",INDEX(CARTAO_COMPRAS!$H:$H,INT((ROW()-2)/20)+2)+MOD(ROW()-2,20))</f>
        <v/>
      </c>
      <c r="F11589" s="0" t="str">
        <f aca="false">IF($A11589="","",INDEX(CARTAO_COMPRAS!$G:$G,INT((ROW()-2)/20)+2))</f>
        <v/>
      </c>
      <c r="G11589" s="5" t="str">
        <f aca="false">IF($A11589="","",INDEX(CARTAO_COMPRAS!$I:$I,INT((ROW()-2)/20)+2))</f>
        <v/>
      </c>
      <c r="H11589" s="4" t="str">
        <f aca="false">IF($A11589="","",EDATE(INDEX(CARTAO_COMPRAS!$J:$J,INT((ROW()-2)/20)+2),MOD(ROW()-2,20)))</f>
        <v/>
      </c>
      <c r="I11589" s="4" t="str">
        <f aca="false">IF($H11589="","",$H11589-WEEKDAY($H11589,2)+1)</f>
        <v/>
      </c>
      <c r="J11589" s="4" t="str">
        <f aca="false">IF($I11589="","",$I11589+6)</f>
        <v/>
      </c>
      <c r="K11589" s="6" t="str">
        <f aca="false">IF($H11589="","",DATE(YEAR($H11589),MONTH($H11589),1))</f>
        <v/>
      </c>
      <c r="L11589" s="0" t="str">
        <f aca="false">IF($A11589="","",INDEX(CARTAO_COMPRAS!$K:$K,INT((ROW()-2)/20)+2))</f>
        <v/>
      </c>
      <c r="M11589" s="0" t="str">
        <f aca="false">IF($A11589="","","Compra no cartão")</f>
        <v/>
      </c>
    </row>
    <row r="11590" customFormat="false" ht="13.5" hidden="false" customHeight="false" outlineLevel="0" collapsed="false">
      <c r="A115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0" s="0" t="str">
        <f aca="false">IF($A11590="","",INDEX(CARTAO_COMPRAS!$C:$C,INT((ROW()-2)/20)+2))</f>
        <v/>
      </c>
      <c r="C11590" s="0" t="str">
        <f aca="false">IF($A11590="","",INDEX(CARTAO_COMPRAS!$D:$D,INT((ROW()-2)/20)+2))</f>
        <v/>
      </c>
      <c r="D11590" s="0" t="str">
        <f aca="false">IF($A11590="","",INDEX(CARTAO_COMPRAS!$E:$E,INT((ROW()-2)/20)+2))</f>
        <v/>
      </c>
      <c r="E11590" s="0" t="str">
        <f aca="false">IF($A11590="","",INDEX(CARTAO_COMPRAS!$H:$H,INT((ROW()-2)/20)+2)+MOD(ROW()-2,20))</f>
        <v/>
      </c>
      <c r="F11590" s="0" t="str">
        <f aca="false">IF($A11590="","",INDEX(CARTAO_COMPRAS!$G:$G,INT((ROW()-2)/20)+2))</f>
        <v/>
      </c>
      <c r="G11590" s="5" t="str">
        <f aca="false">IF($A11590="","",INDEX(CARTAO_COMPRAS!$I:$I,INT((ROW()-2)/20)+2))</f>
        <v/>
      </c>
      <c r="H11590" s="4" t="str">
        <f aca="false">IF($A11590="","",EDATE(INDEX(CARTAO_COMPRAS!$J:$J,INT((ROW()-2)/20)+2),MOD(ROW()-2,20)))</f>
        <v/>
      </c>
      <c r="I11590" s="4" t="str">
        <f aca="false">IF($H11590="","",$H11590-WEEKDAY($H11590,2)+1)</f>
        <v/>
      </c>
      <c r="J11590" s="4" t="str">
        <f aca="false">IF($I11590="","",$I11590+6)</f>
        <v/>
      </c>
      <c r="K11590" s="6" t="str">
        <f aca="false">IF($H11590="","",DATE(YEAR($H11590),MONTH($H11590),1))</f>
        <v/>
      </c>
      <c r="L11590" s="0" t="str">
        <f aca="false">IF($A11590="","",INDEX(CARTAO_COMPRAS!$K:$K,INT((ROW()-2)/20)+2))</f>
        <v/>
      </c>
      <c r="M11590" s="0" t="str">
        <f aca="false">IF($A11590="","","Compra no cartão")</f>
        <v/>
      </c>
    </row>
    <row r="11591" customFormat="false" ht="13.5" hidden="false" customHeight="false" outlineLevel="0" collapsed="false">
      <c r="A115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1" s="0" t="str">
        <f aca="false">IF($A11591="","",INDEX(CARTAO_COMPRAS!$C:$C,INT((ROW()-2)/20)+2))</f>
        <v/>
      </c>
      <c r="C11591" s="0" t="str">
        <f aca="false">IF($A11591="","",INDEX(CARTAO_COMPRAS!$D:$D,INT((ROW()-2)/20)+2))</f>
        <v/>
      </c>
      <c r="D11591" s="0" t="str">
        <f aca="false">IF($A11591="","",INDEX(CARTAO_COMPRAS!$E:$E,INT((ROW()-2)/20)+2))</f>
        <v/>
      </c>
      <c r="E11591" s="0" t="str">
        <f aca="false">IF($A11591="","",INDEX(CARTAO_COMPRAS!$H:$H,INT((ROW()-2)/20)+2)+MOD(ROW()-2,20))</f>
        <v/>
      </c>
      <c r="F11591" s="0" t="str">
        <f aca="false">IF($A11591="","",INDEX(CARTAO_COMPRAS!$G:$G,INT((ROW()-2)/20)+2))</f>
        <v/>
      </c>
      <c r="G11591" s="5" t="str">
        <f aca="false">IF($A11591="","",INDEX(CARTAO_COMPRAS!$I:$I,INT((ROW()-2)/20)+2))</f>
        <v/>
      </c>
      <c r="H11591" s="4" t="str">
        <f aca="false">IF($A11591="","",EDATE(INDEX(CARTAO_COMPRAS!$J:$J,INT((ROW()-2)/20)+2),MOD(ROW()-2,20)))</f>
        <v/>
      </c>
      <c r="I11591" s="4" t="str">
        <f aca="false">IF($H11591="","",$H11591-WEEKDAY($H11591,2)+1)</f>
        <v/>
      </c>
      <c r="J11591" s="4" t="str">
        <f aca="false">IF($I11591="","",$I11591+6)</f>
        <v/>
      </c>
      <c r="K11591" s="6" t="str">
        <f aca="false">IF($H11591="","",DATE(YEAR($H11591),MONTH($H11591),1))</f>
        <v/>
      </c>
      <c r="L11591" s="0" t="str">
        <f aca="false">IF($A11591="","",INDEX(CARTAO_COMPRAS!$K:$K,INT((ROW()-2)/20)+2))</f>
        <v/>
      </c>
      <c r="M11591" s="0" t="str">
        <f aca="false">IF($A11591="","","Compra no cartão")</f>
        <v/>
      </c>
    </row>
    <row r="11592" customFormat="false" ht="13.5" hidden="false" customHeight="false" outlineLevel="0" collapsed="false">
      <c r="A115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2" s="0" t="str">
        <f aca="false">IF($A11592="","",INDEX(CARTAO_COMPRAS!$C:$C,INT((ROW()-2)/20)+2))</f>
        <v/>
      </c>
      <c r="C11592" s="0" t="str">
        <f aca="false">IF($A11592="","",INDEX(CARTAO_COMPRAS!$D:$D,INT((ROW()-2)/20)+2))</f>
        <v/>
      </c>
      <c r="D11592" s="0" t="str">
        <f aca="false">IF($A11592="","",INDEX(CARTAO_COMPRAS!$E:$E,INT((ROW()-2)/20)+2))</f>
        <v/>
      </c>
      <c r="E11592" s="0" t="str">
        <f aca="false">IF($A11592="","",INDEX(CARTAO_COMPRAS!$H:$H,INT((ROW()-2)/20)+2)+MOD(ROW()-2,20))</f>
        <v/>
      </c>
      <c r="F11592" s="0" t="str">
        <f aca="false">IF($A11592="","",INDEX(CARTAO_COMPRAS!$G:$G,INT((ROW()-2)/20)+2))</f>
        <v/>
      </c>
      <c r="G11592" s="5" t="str">
        <f aca="false">IF($A11592="","",INDEX(CARTAO_COMPRAS!$I:$I,INT((ROW()-2)/20)+2))</f>
        <v/>
      </c>
      <c r="H11592" s="4" t="str">
        <f aca="false">IF($A11592="","",EDATE(INDEX(CARTAO_COMPRAS!$J:$J,INT((ROW()-2)/20)+2),MOD(ROW()-2,20)))</f>
        <v/>
      </c>
      <c r="I11592" s="4" t="str">
        <f aca="false">IF($H11592="","",$H11592-WEEKDAY($H11592,2)+1)</f>
        <v/>
      </c>
      <c r="J11592" s="4" t="str">
        <f aca="false">IF($I11592="","",$I11592+6)</f>
        <v/>
      </c>
      <c r="K11592" s="6" t="str">
        <f aca="false">IF($H11592="","",DATE(YEAR($H11592),MONTH($H11592),1))</f>
        <v/>
      </c>
      <c r="L11592" s="0" t="str">
        <f aca="false">IF($A11592="","",INDEX(CARTAO_COMPRAS!$K:$K,INT((ROW()-2)/20)+2))</f>
        <v/>
      </c>
      <c r="M11592" s="0" t="str">
        <f aca="false">IF($A11592="","","Compra no cartão")</f>
        <v/>
      </c>
    </row>
    <row r="11593" customFormat="false" ht="13.5" hidden="false" customHeight="false" outlineLevel="0" collapsed="false">
      <c r="A115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3" s="0" t="str">
        <f aca="false">IF($A11593="","",INDEX(CARTAO_COMPRAS!$C:$C,INT((ROW()-2)/20)+2))</f>
        <v/>
      </c>
      <c r="C11593" s="0" t="str">
        <f aca="false">IF($A11593="","",INDEX(CARTAO_COMPRAS!$D:$D,INT((ROW()-2)/20)+2))</f>
        <v/>
      </c>
      <c r="D11593" s="0" t="str">
        <f aca="false">IF($A11593="","",INDEX(CARTAO_COMPRAS!$E:$E,INT((ROW()-2)/20)+2))</f>
        <v/>
      </c>
      <c r="E11593" s="0" t="str">
        <f aca="false">IF($A11593="","",INDEX(CARTAO_COMPRAS!$H:$H,INT((ROW()-2)/20)+2)+MOD(ROW()-2,20))</f>
        <v/>
      </c>
      <c r="F11593" s="0" t="str">
        <f aca="false">IF($A11593="","",INDEX(CARTAO_COMPRAS!$G:$G,INT((ROW()-2)/20)+2))</f>
        <v/>
      </c>
      <c r="G11593" s="5" t="str">
        <f aca="false">IF($A11593="","",INDEX(CARTAO_COMPRAS!$I:$I,INT((ROW()-2)/20)+2))</f>
        <v/>
      </c>
      <c r="H11593" s="4" t="str">
        <f aca="false">IF($A11593="","",EDATE(INDEX(CARTAO_COMPRAS!$J:$J,INT((ROW()-2)/20)+2),MOD(ROW()-2,20)))</f>
        <v/>
      </c>
      <c r="I11593" s="4" t="str">
        <f aca="false">IF($H11593="","",$H11593-WEEKDAY($H11593,2)+1)</f>
        <v/>
      </c>
      <c r="J11593" s="4" t="str">
        <f aca="false">IF($I11593="","",$I11593+6)</f>
        <v/>
      </c>
      <c r="K11593" s="6" t="str">
        <f aca="false">IF($H11593="","",DATE(YEAR($H11593),MONTH($H11593),1))</f>
        <v/>
      </c>
      <c r="L11593" s="0" t="str">
        <f aca="false">IF($A11593="","",INDEX(CARTAO_COMPRAS!$K:$K,INT((ROW()-2)/20)+2))</f>
        <v/>
      </c>
      <c r="M11593" s="0" t="str">
        <f aca="false">IF($A11593="","","Compra no cartão")</f>
        <v/>
      </c>
    </row>
    <row r="11594" customFormat="false" ht="13.5" hidden="false" customHeight="false" outlineLevel="0" collapsed="false">
      <c r="A115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4" s="0" t="str">
        <f aca="false">IF($A11594="","",INDEX(CARTAO_COMPRAS!$C:$C,INT((ROW()-2)/20)+2))</f>
        <v/>
      </c>
      <c r="C11594" s="0" t="str">
        <f aca="false">IF($A11594="","",INDEX(CARTAO_COMPRAS!$D:$D,INT((ROW()-2)/20)+2))</f>
        <v/>
      </c>
      <c r="D11594" s="0" t="str">
        <f aca="false">IF($A11594="","",INDEX(CARTAO_COMPRAS!$E:$E,INT((ROW()-2)/20)+2))</f>
        <v/>
      </c>
      <c r="E11594" s="0" t="str">
        <f aca="false">IF($A11594="","",INDEX(CARTAO_COMPRAS!$H:$H,INT((ROW()-2)/20)+2)+MOD(ROW()-2,20))</f>
        <v/>
      </c>
      <c r="F11594" s="0" t="str">
        <f aca="false">IF($A11594="","",INDEX(CARTAO_COMPRAS!$G:$G,INT((ROW()-2)/20)+2))</f>
        <v/>
      </c>
      <c r="G11594" s="5" t="str">
        <f aca="false">IF($A11594="","",INDEX(CARTAO_COMPRAS!$I:$I,INT((ROW()-2)/20)+2))</f>
        <v/>
      </c>
      <c r="H11594" s="4" t="str">
        <f aca="false">IF($A11594="","",EDATE(INDEX(CARTAO_COMPRAS!$J:$J,INT((ROW()-2)/20)+2),MOD(ROW()-2,20)))</f>
        <v/>
      </c>
      <c r="I11594" s="4" t="str">
        <f aca="false">IF($H11594="","",$H11594-WEEKDAY($H11594,2)+1)</f>
        <v/>
      </c>
      <c r="J11594" s="4" t="str">
        <f aca="false">IF($I11594="","",$I11594+6)</f>
        <v/>
      </c>
      <c r="K11594" s="6" t="str">
        <f aca="false">IF($H11594="","",DATE(YEAR($H11594),MONTH($H11594),1))</f>
        <v/>
      </c>
      <c r="L11594" s="0" t="str">
        <f aca="false">IF($A11594="","",INDEX(CARTAO_COMPRAS!$K:$K,INT((ROW()-2)/20)+2))</f>
        <v/>
      </c>
      <c r="M11594" s="0" t="str">
        <f aca="false">IF($A11594="","","Compra no cartão")</f>
        <v/>
      </c>
    </row>
    <row r="11595" customFormat="false" ht="13.5" hidden="false" customHeight="false" outlineLevel="0" collapsed="false">
      <c r="A115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5" s="0" t="str">
        <f aca="false">IF($A11595="","",INDEX(CARTAO_COMPRAS!$C:$C,INT((ROW()-2)/20)+2))</f>
        <v/>
      </c>
      <c r="C11595" s="0" t="str">
        <f aca="false">IF($A11595="","",INDEX(CARTAO_COMPRAS!$D:$D,INT((ROW()-2)/20)+2))</f>
        <v/>
      </c>
      <c r="D11595" s="0" t="str">
        <f aca="false">IF($A11595="","",INDEX(CARTAO_COMPRAS!$E:$E,INT((ROW()-2)/20)+2))</f>
        <v/>
      </c>
      <c r="E11595" s="0" t="str">
        <f aca="false">IF($A11595="","",INDEX(CARTAO_COMPRAS!$H:$H,INT((ROW()-2)/20)+2)+MOD(ROW()-2,20))</f>
        <v/>
      </c>
      <c r="F11595" s="0" t="str">
        <f aca="false">IF($A11595="","",INDEX(CARTAO_COMPRAS!$G:$G,INT((ROW()-2)/20)+2))</f>
        <v/>
      </c>
      <c r="G11595" s="5" t="str">
        <f aca="false">IF($A11595="","",INDEX(CARTAO_COMPRAS!$I:$I,INT((ROW()-2)/20)+2))</f>
        <v/>
      </c>
      <c r="H11595" s="4" t="str">
        <f aca="false">IF($A11595="","",EDATE(INDEX(CARTAO_COMPRAS!$J:$J,INT((ROW()-2)/20)+2),MOD(ROW()-2,20)))</f>
        <v/>
      </c>
      <c r="I11595" s="4" t="str">
        <f aca="false">IF($H11595="","",$H11595-WEEKDAY($H11595,2)+1)</f>
        <v/>
      </c>
      <c r="J11595" s="4" t="str">
        <f aca="false">IF($I11595="","",$I11595+6)</f>
        <v/>
      </c>
      <c r="K11595" s="6" t="str">
        <f aca="false">IF($H11595="","",DATE(YEAR($H11595),MONTH($H11595),1))</f>
        <v/>
      </c>
      <c r="L11595" s="0" t="str">
        <f aca="false">IF($A11595="","",INDEX(CARTAO_COMPRAS!$K:$K,INT((ROW()-2)/20)+2))</f>
        <v/>
      </c>
      <c r="M11595" s="0" t="str">
        <f aca="false">IF($A11595="","","Compra no cartão")</f>
        <v/>
      </c>
    </row>
    <row r="11596" customFormat="false" ht="13.5" hidden="false" customHeight="false" outlineLevel="0" collapsed="false">
      <c r="A115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6" s="0" t="str">
        <f aca="false">IF($A11596="","",INDEX(CARTAO_COMPRAS!$C:$C,INT((ROW()-2)/20)+2))</f>
        <v/>
      </c>
      <c r="C11596" s="0" t="str">
        <f aca="false">IF($A11596="","",INDEX(CARTAO_COMPRAS!$D:$D,INT((ROW()-2)/20)+2))</f>
        <v/>
      </c>
      <c r="D11596" s="0" t="str">
        <f aca="false">IF($A11596="","",INDEX(CARTAO_COMPRAS!$E:$E,INT((ROW()-2)/20)+2))</f>
        <v/>
      </c>
      <c r="E11596" s="0" t="str">
        <f aca="false">IF($A11596="","",INDEX(CARTAO_COMPRAS!$H:$H,INT((ROW()-2)/20)+2)+MOD(ROW()-2,20))</f>
        <v/>
      </c>
      <c r="F11596" s="0" t="str">
        <f aca="false">IF($A11596="","",INDEX(CARTAO_COMPRAS!$G:$G,INT((ROW()-2)/20)+2))</f>
        <v/>
      </c>
      <c r="G11596" s="5" t="str">
        <f aca="false">IF($A11596="","",INDEX(CARTAO_COMPRAS!$I:$I,INT((ROW()-2)/20)+2))</f>
        <v/>
      </c>
      <c r="H11596" s="4" t="str">
        <f aca="false">IF($A11596="","",EDATE(INDEX(CARTAO_COMPRAS!$J:$J,INT((ROW()-2)/20)+2),MOD(ROW()-2,20)))</f>
        <v/>
      </c>
      <c r="I11596" s="4" t="str">
        <f aca="false">IF($H11596="","",$H11596-WEEKDAY($H11596,2)+1)</f>
        <v/>
      </c>
      <c r="J11596" s="4" t="str">
        <f aca="false">IF($I11596="","",$I11596+6)</f>
        <v/>
      </c>
      <c r="K11596" s="6" t="str">
        <f aca="false">IF($H11596="","",DATE(YEAR($H11596),MONTH($H11596),1))</f>
        <v/>
      </c>
      <c r="L11596" s="0" t="str">
        <f aca="false">IF($A11596="","",INDEX(CARTAO_COMPRAS!$K:$K,INT((ROW()-2)/20)+2))</f>
        <v/>
      </c>
      <c r="M11596" s="0" t="str">
        <f aca="false">IF($A11596="","","Compra no cartão")</f>
        <v/>
      </c>
    </row>
    <row r="11597" customFormat="false" ht="13.5" hidden="false" customHeight="false" outlineLevel="0" collapsed="false">
      <c r="A115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7" s="0" t="str">
        <f aca="false">IF($A11597="","",INDEX(CARTAO_COMPRAS!$C:$C,INT((ROW()-2)/20)+2))</f>
        <v/>
      </c>
      <c r="C11597" s="0" t="str">
        <f aca="false">IF($A11597="","",INDEX(CARTAO_COMPRAS!$D:$D,INT((ROW()-2)/20)+2))</f>
        <v/>
      </c>
      <c r="D11597" s="0" t="str">
        <f aca="false">IF($A11597="","",INDEX(CARTAO_COMPRAS!$E:$E,INT((ROW()-2)/20)+2))</f>
        <v/>
      </c>
      <c r="E11597" s="0" t="str">
        <f aca="false">IF($A11597="","",INDEX(CARTAO_COMPRAS!$H:$H,INT((ROW()-2)/20)+2)+MOD(ROW()-2,20))</f>
        <v/>
      </c>
      <c r="F11597" s="0" t="str">
        <f aca="false">IF($A11597="","",INDEX(CARTAO_COMPRAS!$G:$G,INT((ROW()-2)/20)+2))</f>
        <v/>
      </c>
      <c r="G11597" s="5" t="str">
        <f aca="false">IF($A11597="","",INDEX(CARTAO_COMPRAS!$I:$I,INT((ROW()-2)/20)+2))</f>
        <v/>
      </c>
      <c r="H11597" s="4" t="str">
        <f aca="false">IF($A11597="","",EDATE(INDEX(CARTAO_COMPRAS!$J:$J,INT((ROW()-2)/20)+2),MOD(ROW()-2,20)))</f>
        <v/>
      </c>
      <c r="I11597" s="4" t="str">
        <f aca="false">IF($H11597="","",$H11597-WEEKDAY($H11597,2)+1)</f>
        <v/>
      </c>
      <c r="J11597" s="4" t="str">
        <f aca="false">IF($I11597="","",$I11597+6)</f>
        <v/>
      </c>
      <c r="K11597" s="6" t="str">
        <f aca="false">IF($H11597="","",DATE(YEAR($H11597),MONTH($H11597),1))</f>
        <v/>
      </c>
      <c r="L11597" s="0" t="str">
        <f aca="false">IF($A11597="","",INDEX(CARTAO_COMPRAS!$K:$K,INT((ROW()-2)/20)+2))</f>
        <v/>
      </c>
      <c r="M11597" s="0" t="str">
        <f aca="false">IF($A11597="","","Compra no cartão")</f>
        <v/>
      </c>
    </row>
    <row r="11598" customFormat="false" ht="13.5" hidden="false" customHeight="false" outlineLevel="0" collapsed="false">
      <c r="A115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8" s="0" t="str">
        <f aca="false">IF($A11598="","",INDEX(CARTAO_COMPRAS!$C:$C,INT((ROW()-2)/20)+2))</f>
        <v/>
      </c>
      <c r="C11598" s="0" t="str">
        <f aca="false">IF($A11598="","",INDEX(CARTAO_COMPRAS!$D:$D,INT((ROW()-2)/20)+2))</f>
        <v/>
      </c>
      <c r="D11598" s="0" t="str">
        <f aca="false">IF($A11598="","",INDEX(CARTAO_COMPRAS!$E:$E,INT((ROW()-2)/20)+2))</f>
        <v/>
      </c>
      <c r="E11598" s="0" t="str">
        <f aca="false">IF($A11598="","",INDEX(CARTAO_COMPRAS!$H:$H,INT((ROW()-2)/20)+2)+MOD(ROW()-2,20))</f>
        <v/>
      </c>
      <c r="F11598" s="0" t="str">
        <f aca="false">IF($A11598="","",INDEX(CARTAO_COMPRAS!$G:$G,INT((ROW()-2)/20)+2))</f>
        <v/>
      </c>
      <c r="G11598" s="5" t="str">
        <f aca="false">IF($A11598="","",INDEX(CARTAO_COMPRAS!$I:$I,INT((ROW()-2)/20)+2))</f>
        <v/>
      </c>
      <c r="H11598" s="4" t="str">
        <f aca="false">IF($A11598="","",EDATE(INDEX(CARTAO_COMPRAS!$J:$J,INT((ROW()-2)/20)+2),MOD(ROW()-2,20)))</f>
        <v/>
      </c>
      <c r="I11598" s="4" t="str">
        <f aca="false">IF($H11598="","",$H11598-WEEKDAY($H11598,2)+1)</f>
        <v/>
      </c>
      <c r="J11598" s="4" t="str">
        <f aca="false">IF($I11598="","",$I11598+6)</f>
        <v/>
      </c>
      <c r="K11598" s="6" t="str">
        <f aca="false">IF($H11598="","",DATE(YEAR($H11598),MONTH($H11598),1))</f>
        <v/>
      </c>
      <c r="L11598" s="0" t="str">
        <f aca="false">IF($A11598="","",INDEX(CARTAO_COMPRAS!$K:$K,INT((ROW()-2)/20)+2))</f>
        <v/>
      </c>
      <c r="M11598" s="0" t="str">
        <f aca="false">IF($A11598="","","Compra no cartão")</f>
        <v/>
      </c>
    </row>
    <row r="11599" customFormat="false" ht="13.5" hidden="false" customHeight="false" outlineLevel="0" collapsed="false">
      <c r="A115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599" s="0" t="str">
        <f aca="false">IF($A11599="","",INDEX(CARTAO_COMPRAS!$C:$C,INT((ROW()-2)/20)+2))</f>
        <v/>
      </c>
      <c r="C11599" s="0" t="str">
        <f aca="false">IF($A11599="","",INDEX(CARTAO_COMPRAS!$D:$D,INT((ROW()-2)/20)+2))</f>
        <v/>
      </c>
      <c r="D11599" s="0" t="str">
        <f aca="false">IF($A11599="","",INDEX(CARTAO_COMPRAS!$E:$E,INT((ROW()-2)/20)+2))</f>
        <v/>
      </c>
      <c r="E11599" s="0" t="str">
        <f aca="false">IF($A11599="","",INDEX(CARTAO_COMPRAS!$H:$H,INT((ROW()-2)/20)+2)+MOD(ROW()-2,20))</f>
        <v/>
      </c>
      <c r="F11599" s="0" t="str">
        <f aca="false">IF($A11599="","",INDEX(CARTAO_COMPRAS!$G:$G,INT((ROW()-2)/20)+2))</f>
        <v/>
      </c>
      <c r="G11599" s="5" t="str">
        <f aca="false">IF($A11599="","",INDEX(CARTAO_COMPRAS!$I:$I,INT((ROW()-2)/20)+2))</f>
        <v/>
      </c>
      <c r="H11599" s="4" t="str">
        <f aca="false">IF($A11599="","",EDATE(INDEX(CARTAO_COMPRAS!$J:$J,INT((ROW()-2)/20)+2),MOD(ROW()-2,20)))</f>
        <v/>
      </c>
      <c r="I11599" s="4" t="str">
        <f aca="false">IF($H11599="","",$H11599-WEEKDAY($H11599,2)+1)</f>
        <v/>
      </c>
      <c r="J11599" s="4" t="str">
        <f aca="false">IF($I11599="","",$I11599+6)</f>
        <v/>
      </c>
      <c r="K11599" s="6" t="str">
        <f aca="false">IF($H11599="","",DATE(YEAR($H11599),MONTH($H11599),1))</f>
        <v/>
      </c>
      <c r="L11599" s="0" t="str">
        <f aca="false">IF($A11599="","",INDEX(CARTAO_COMPRAS!$K:$K,INT((ROW()-2)/20)+2))</f>
        <v/>
      </c>
      <c r="M11599" s="0" t="str">
        <f aca="false">IF($A11599="","","Compra no cartão")</f>
        <v/>
      </c>
    </row>
    <row r="11600" customFormat="false" ht="13.5" hidden="false" customHeight="false" outlineLevel="0" collapsed="false">
      <c r="A116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0" s="0" t="str">
        <f aca="false">IF($A11600="","",INDEX(CARTAO_COMPRAS!$C:$C,INT((ROW()-2)/20)+2))</f>
        <v/>
      </c>
      <c r="C11600" s="0" t="str">
        <f aca="false">IF($A11600="","",INDEX(CARTAO_COMPRAS!$D:$D,INT((ROW()-2)/20)+2))</f>
        <v/>
      </c>
      <c r="D11600" s="0" t="str">
        <f aca="false">IF($A11600="","",INDEX(CARTAO_COMPRAS!$E:$E,INT((ROW()-2)/20)+2))</f>
        <v/>
      </c>
      <c r="E11600" s="0" t="str">
        <f aca="false">IF($A11600="","",INDEX(CARTAO_COMPRAS!$H:$H,INT((ROW()-2)/20)+2)+MOD(ROW()-2,20))</f>
        <v/>
      </c>
      <c r="F11600" s="0" t="str">
        <f aca="false">IF($A11600="","",INDEX(CARTAO_COMPRAS!$G:$G,INT((ROW()-2)/20)+2))</f>
        <v/>
      </c>
      <c r="G11600" s="5" t="str">
        <f aca="false">IF($A11600="","",INDEX(CARTAO_COMPRAS!$I:$I,INT((ROW()-2)/20)+2))</f>
        <v/>
      </c>
      <c r="H11600" s="4" t="str">
        <f aca="false">IF($A11600="","",EDATE(INDEX(CARTAO_COMPRAS!$J:$J,INT((ROW()-2)/20)+2),MOD(ROW()-2,20)))</f>
        <v/>
      </c>
      <c r="I11600" s="4" t="str">
        <f aca="false">IF($H11600="","",$H11600-WEEKDAY($H11600,2)+1)</f>
        <v/>
      </c>
      <c r="J11600" s="4" t="str">
        <f aca="false">IF($I11600="","",$I11600+6)</f>
        <v/>
      </c>
      <c r="K11600" s="6" t="str">
        <f aca="false">IF($H11600="","",DATE(YEAR($H11600),MONTH($H11600),1))</f>
        <v/>
      </c>
      <c r="L11600" s="0" t="str">
        <f aca="false">IF($A11600="","",INDEX(CARTAO_COMPRAS!$K:$K,INT((ROW()-2)/20)+2))</f>
        <v/>
      </c>
      <c r="M11600" s="0" t="str">
        <f aca="false">IF($A11600="","","Compra no cartão")</f>
        <v/>
      </c>
    </row>
    <row r="11601" customFormat="false" ht="13.5" hidden="false" customHeight="false" outlineLevel="0" collapsed="false">
      <c r="A116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1" s="0" t="str">
        <f aca="false">IF($A11601="","",INDEX(CARTAO_COMPRAS!$C:$C,INT((ROW()-2)/20)+2))</f>
        <v/>
      </c>
      <c r="C11601" s="0" t="str">
        <f aca="false">IF($A11601="","",INDEX(CARTAO_COMPRAS!$D:$D,INT((ROW()-2)/20)+2))</f>
        <v/>
      </c>
      <c r="D11601" s="0" t="str">
        <f aca="false">IF($A11601="","",INDEX(CARTAO_COMPRAS!$E:$E,INT((ROW()-2)/20)+2))</f>
        <v/>
      </c>
      <c r="E11601" s="0" t="str">
        <f aca="false">IF($A11601="","",INDEX(CARTAO_COMPRAS!$H:$H,INT((ROW()-2)/20)+2)+MOD(ROW()-2,20))</f>
        <v/>
      </c>
      <c r="F11601" s="0" t="str">
        <f aca="false">IF($A11601="","",INDEX(CARTAO_COMPRAS!$G:$G,INT((ROW()-2)/20)+2))</f>
        <v/>
      </c>
      <c r="G11601" s="5" t="str">
        <f aca="false">IF($A11601="","",INDEX(CARTAO_COMPRAS!$I:$I,INT((ROW()-2)/20)+2))</f>
        <v/>
      </c>
      <c r="H11601" s="4" t="str">
        <f aca="false">IF($A11601="","",EDATE(INDEX(CARTAO_COMPRAS!$J:$J,INT((ROW()-2)/20)+2),MOD(ROW()-2,20)))</f>
        <v/>
      </c>
      <c r="I11601" s="4" t="str">
        <f aca="false">IF($H11601="","",$H11601-WEEKDAY($H11601,2)+1)</f>
        <v/>
      </c>
      <c r="J11601" s="4" t="str">
        <f aca="false">IF($I11601="","",$I11601+6)</f>
        <v/>
      </c>
      <c r="K11601" s="6" t="str">
        <f aca="false">IF($H11601="","",DATE(YEAR($H11601),MONTH($H11601),1))</f>
        <v/>
      </c>
      <c r="L11601" s="0" t="str">
        <f aca="false">IF($A11601="","",INDEX(CARTAO_COMPRAS!$K:$K,INT((ROW()-2)/20)+2))</f>
        <v/>
      </c>
      <c r="M11601" s="0" t="str">
        <f aca="false">IF($A11601="","","Compra no cartão")</f>
        <v/>
      </c>
    </row>
    <row r="11602" customFormat="false" ht="13.5" hidden="false" customHeight="false" outlineLevel="0" collapsed="false">
      <c r="A116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2" s="0" t="str">
        <f aca="false">IF($A11602="","",INDEX(CARTAO_COMPRAS!$C:$C,INT((ROW()-2)/20)+2))</f>
        <v/>
      </c>
      <c r="C11602" s="0" t="str">
        <f aca="false">IF($A11602="","",INDEX(CARTAO_COMPRAS!$D:$D,INT((ROW()-2)/20)+2))</f>
        <v/>
      </c>
      <c r="D11602" s="0" t="str">
        <f aca="false">IF($A11602="","",INDEX(CARTAO_COMPRAS!$E:$E,INT((ROW()-2)/20)+2))</f>
        <v/>
      </c>
      <c r="E11602" s="0" t="str">
        <f aca="false">IF($A11602="","",INDEX(CARTAO_COMPRAS!$H:$H,INT((ROW()-2)/20)+2)+MOD(ROW()-2,20))</f>
        <v/>
      </c>
      <c r="F11602" s="0" t="str">
        <f aca="false">IF($A11602="","",INDEX(CARTAO_COMPRAS!$G:$G,INT((ROW()-2)/20)+2))</f>
        <v/>
      </c>
      <c r="G11602" s="5" t="str">
        <f aca="false">IF($A11602="","",INDEX(CARTAO_COMPRAS!$I:$I,INT((ROW()-2)/20)+2))</f>
        <v/>
      </c>
      <c r="H11602" s="4" t="str">
        <f aca="false">IF($A11602="","",EDATE(INDEX(CARTAO_COMPRAS!$J:$J,INT((ROW()-2)/20)+2),MOD(ROW()-2,20)))</f>
        <v/>
      </c>
      <c r="I11602" s="4" t="str">
        <f aca="false">IF($H11602="","",$H11602-WEEKDAY($H11602,2)+1)</f>
        <v/>
      </c>
      <c r="J11602" s="4" t="str">
        <f aca="false">IF($I11602="","",$I11602+6)</f>
        <v/>
      </c>
      <c r="K11602" s="6" t="str">
        <f aca="false">IF($H11602="","",DATE(YEAR($H11602),MONTH($H11602),1))</f>
        <v/>
      </c>
      <c r="L11602" s="0" t="str">
        <f aca="false">IF($A11602="","",INDEX(CARTAO_COMPRAS!$K:$K,INT((ROW()-2)/20)+2))</f>
        <v/>
      </c>
      <c r="M11602" s="0" t="str">
        <f aca="false">IF($A11602="","","Compra no cartão")</f>
        <v/>
      </c>
    </row>
    <row r="11603" customFormat="false" ht="13.5" hidden="false" customHeight="false" outlineLevel="0" collapsed="false">
      <c r="A116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3" s="0" t="str">
        <f aca="false">IF($A11603="","",INDEX(CARTAO_COMPRAS!$C:$C,INT((ROW()-2)/20)+2))</f>
        <v/>
      </c>
      <c r="C11603" s="0" t="str">
        <f aca="false">IF($A11603="","",INDEX(CARTAO_COMPRAS!$D:$D,INT((ROW()-2)/20)+2))</f>
        <v/>
      </c>
      <c r="D11603" s="0" t="str">
        <f aca="false">IF($A11603="","",INDEX(CARTAO_COMPRAS!$E:$E,INT((ROW()-2)/20)+2))</f>
        <v/>
      </c>
      <c r="E11603" s="0" t="str">
        <f aca="false">IF($A11603="","",INDEX(CARTAO_COMPRAS!$H:$H,INT((ROW()-2)/20)+2)+MOD(ROW()-2,20))</f>
        <v/>
      </c>
      <c r="F11603" s="0" t="str">
        <f aca="false">IF($A11603="","",INDEX(CARTAO_COMPRAS!$G:$G,INT((ROW()-2)/20)+2))</f>
        <v/>
      </c>
      <c r="G11603" s="5" t="str">
        <f aca="false">IF($A11603="","",INDEX(CARTAO_COMPRAS!$I:$I,INT((ROW()-2)/20)+2))</f>
        <v/>
      </c>
      <c r="H11603" s="4" t="str">
        <f aca="false">IF($A11603="","",EDATE(INDEX(CARTAO_COMPRAS!$J:$J,INT((ROW()-2)/20)+2),MOD(ROW()-2,20)))</f>
        <v/>
      </c>
      <c r="I11603" s="4" t="str">
        <f aca="false">IF($H11603="","",$H11603-WEEKDAY($H11603,2)+1)</f>
        <v/>
      </c>
      <c r="J11603" s="4" t="str">
        <f aca="false">IF($I11603="","",$I11603+6)</f>
        <v/>
      </c>
      <c r="K11603" s="6" t="str">
        <f aca="false">IF($H11603="","",DATE(YEAR($H11603),MONTH($H11603),1))</f>
        <v/>
      </c>
      <c r="L11603" s="0" t="str">
        <f aca="false">IF($A11603="","",INDEX(CARTAO_COMPRAS!$K:$K,INT((ROW()-2)/20)+2))</f>
        <v/>
      </c>
      <c r="M11603" s="0" t="str">
        <f aca="false">IF($A11603="","","Compra no cartão")</f>
        <v/>
      </c>
    </row>
    <row r="11604" customFormat="false" ht="13.5" hidden="false" customHeight="false" outlineLevel="0" collapsed="false">
      <c r="A116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4" s="0" t="str">
        <f aca="false">IF($A11604="","",INDEX(CARTAO_COMPRAS!$C:$C,INT((ROW()-2)/20)+2))</f>
        <v/>
      </c>
      <c r="C11604" s="0" t="str">
        <f aca="false">IF($A11604="","",INDEX(CARTAO_COMPRAS!$D:$D,INT((ROW()-2)/20)+2))</f>
        <v/>
      </c>
      <c r="D11604" s="0" t="str">
        <f aca="false">IF($A11604="","",INDEX(CARTAO_COMPRAS!$E:$E,INT((ROW()-2)/20)+2))</f>
        <v/>
      </c>
      <c r="E11604" s="0" t="str">
        <f aca="false">IF($A11604="","",INDEX(CARTAO_COMPRAS!$H:$H,INT((ROW()-2)/20)+2)+MOD(ROW()-2,20))</f>
        <v/>
      </c>
      <c r="F11604" s="0" t="str">
        <f aca="false">IF($A11604="","",INDEX(CARTAO_COMPRAS!$G:$G,INT((ROW()-2)/20)+2))</f>
        <v/>
      </c>
      <c r="G11604" s="5" t="str">
        <f aca="false">IF($A11604="","",INDEX(CARTAO_COMPRAS!$I:$I,INT((ROW()-2)/20)+2))</f>
        <v/>
      </c>
      <c r="H11604" s="4" t="str">
        <f aca="false">IF($A11604="","",EDATE(INDEX(CARTAO_COMPRAS!$J:$J,INT((ROW()-2)/20)+2),MOD(ROW()-2,20)))</f>
        <v/>
      </c>
      <c r="I11604" s="4" t="str">
        <f aca="false">IF($H11604="","",$H11604-WEEKDAY($H11604,2)+1)</f>
        <v/>
      </c>
      <c r="J11604" s="4" t="str">
        <f aca="false">IF($I11604="","",$I11604+6)</f>
        <v/>
      </c>
      <c r="K11604" s="6" t="str">
        <f aca="false">IF($H11604="","",DATE(YEAR($H11604),MONTH($H11604),1))</f>
        <v/>
      </c>
      <c r="L11604" s="0" t="str">
        <f aca="false">IF($A11604="","",INDEX(CARTAO_COMPRAS!$K:$K,INT((ROW()-2)/20)+2))</f>
        <v/>
      </c>
      <c r="M11604" s="0" t="str">
        <f aca="false">IF($A11604="","","Compra no cartão")</f>
        <v/>
      </c>
    </row>
    <row r="11605" customFormat="false" ht="13.5" hidden="false" customHeight="false" outlineLevel="0" collapsed="false">
      <c r="A116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5" s="0" t="str">
        <f aca="false">IF($A11605="","",INDEX(CARTAO_COMPRAS!$C:$C,INT((ROW()-2)/20)+2))</f>
        <v/>
      </c>
      <c r="C11605" s="0" t="str">
        <f aca="false">IF($A11605="","",INDEX(CARTAO_COMPRAS!$D:$D,INT((ROW()-2)/20)+2))</f>
        <v/>
      </c>
      <c r="D11605" s="0" t="str">
        <f aca="false">IF($A11605="","",INDEX(CARTAO_COMPRAS!$E:$E,INT((ROW()-2)/20)+2))</f>
        <v/>
      </c>
      <c r="E11605" s="0" t="str">
        <f aca="false">IF($A11605="","",INDEX(CARTAO_COMPRAS!$H:$H,INT((ROW()-2)/20)+2)+MOD(ROW()-2,20))</f>
        <v/>
      </c>
      <c r="F11605" s="0" t="str">
        <f aca="false">IF($A11605="","",INDEX(CARTAO_COMPRAS!$G:$G,INT((ROW()-2)/20)+2))</f>
        <v/>
      </c>
      <c r="G11605" s="5" t="str">
        <f aca="false">IF($A11605="","",INDEX(CARTAO_COMPRAS!$I:$I,INT((ROW()-2)/20)+2))</f>
        <v/>
      </c>
      <c r="H11605" s="4" t="str">
        <f aca="false">IF($A11605="","",EDATE(INDEX(CARTAO_COMPRAS!$J:$J,INT((ROW()-2)/20)+2),MOD(ROW()-2,20)))</f>
        <v/>
      </c>
      <c r="I11605" s="4" t="str">
        <f aca="false">IF($H11605="","",$H11605-WEEKDAY($H11605,2)+1)</f>
        <v/>
      </c>
      <c r="J11605" s="4" t="str">
        <f aca="false">IF($I11605="","",$I11605+6)</f>
        <v/>
      </c>
      <c r="K11605" s="6" t="str">
        <f aca="false">IF($H11605="","",DATE(YEAR($H11605),MONTH($H11605),1))</f>
        <v/>
      </c>
      <c r="L11605" s="0" t="str">
        <f aca="false">IF($A11605="","",INDEX(CARTAO_COMPRAS!$K:$K,INT((ROW()-2)/20)+2))</f>
        <v/>
      </c>
      <c r="M11605" s="0" t="str">
        <f aca="false">IF($A11605="","","Compra no cartão")</f>
        <v/>
      </c>
    </row>
    <row r="11606" customFormat="false" ht="13.5" hidden="false" customHeight="false" outlineLevel="0" collapsed="false">
      <c r="A116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6" s="0" t="str">
        <f aca="false">IF($A11606="","",INDEX(CARTAO_COMPRAS!$C:$C,INT((ROW()-2)/20)+2))</f>
        <v/>
      </c>
      <c r="C11606" s="0" t="str">
        <f aca="false">IF($A11606="","",INDEX(CARTAO_COMPRAS!$D:$D,INT((ROW()-2)/20)+2))</f>
        <v/>
      </c>
      <c r="D11606" s="0" t="str">
        <f aca="false">IF($A11606="","",INDEX(CARTAO_COMPRAS!$E:$E,INT((ROW()-2)/20)+2))</f>
        <v/>
      </c>
      <c r="E11606" s="0" t="str">
        <f aca="false">IF($A11606="","",INDEX(CARTAO_COMPRAS!$H:$H,INT((ROW()-2)/20)+2)+MOD(ROW()-2,20))</f>
        <v/>
      </c>
      <c r="F11606" s="0" t="str">
        <f aca="false">IF($A11606="","",INDEX(CARTAO_COMPRAS!$G:$G,INT((ROW()-2)/20)+2))</f>
        <v/>
      </c>
      <c r="G11606" s="5" t="str">
        <f aca="false">IF($A11606="","",INDEX(CARTAO_COMPRAS!$I:$I,INT((ROW()-2)/20)+2))</f>
        <v/>
      </c>
      <c r="H11606" s="4" t="str">
        <f aca="false">IF($A11606="","",EDATE(INDEX(CARTAO_COMPRAS!$J:$J,INT((ROW()-2)/20)+2),MOD(ROW()-2,20)))</f>
        <v/>
      </c>
      <c r="I11606" s="4" t="str">
        <f aca="false">IF($H11606="","",$H11606-WEEKDAY($H11606,2)+1)</f>
        <v/>
      </c>
      <c r="J11606" s="4" t="str">
        <f aca="false">IF($I11606="","",$I11606+6)</f>
        <v/>
      </c>
      <c r="K11606" s="6" t="str">
        <f aca="false">IF($H11606="","",DATE(YEAR($H11606),MONTH($H11606),1))</f>
        <v/>
      </c>
      <c r="L11606" s="0" t="str">
        <f aca="false">IF($A11606="","",INDEX(CARTAO_COMPRAS!$K:$K,INT((ROW()-2)/20)+2))</f>
        <v/>
      </c>
      <c r="M11606" s="0" t="str">
        <f aca="false">IF($A11606="","","Compra no cartão")</f>
        <v/>
      </c>
    </row>
    <row r="11607" customFormat="false" ht="13.5" hidden="false" customHeight="false" outlineLevel="0" collapsed="false">
      <c r="A116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7" s="0" t="str">
        <f aca="false">IF($A11607="","",INDEX(CARTAO_COMPRAS!$C:$C,INT((ROW()-2)/20)+2))</f>
        <v/>
      </c>
      <c r="C11607" s="0" t="str">
        <f aca="false">IF($A11607="","",INDEX(CARTAO_COMPRAS!$D:$D,INT((ROW()-2)/20)+2))</f>
        <v/>
      </c>
      <c r="D11607" s="0" t="str">
        <f aca="false">IF($A11607="","",INDEX(CARTAO_COMPRAS!$E:$E,INT((ROW()-2)/20)+2))</f>
        <v/>
      </c>
      <c r="E11607" s="0" t="str">
        <f aca="false">IF($A11607="","",INDEX(CARTAO_COMPRAS!$H:$H,INT((ROW()-2)/20)+2)+MOD(ROW()-2,20))</f>
        <v/>
      </c>
      <c r="F11607" s="0" t="str">
        <f aca="false">IF($A11607="","",INDEX(CARTAO_COMPRAS!$G:$G,INT((ROW()-2)/20)+2))</f>
        <v/>
      </c>
      <c r="G11607" s="5" t="str">
        <f aca="false">IF($A11607="","",INDEX(CARTAO_COMPRAS!$I:$I,INT((ROW()-2)/20)+2))</f>
        <v/>
      </c>
      <c r="H11607" s="4" t="str">
        <f aca="false">IF($A11607="","",EDATE(INDEX(CARTAO_COMPRAS!$J:$J,INT((ROW()-2)/20)+2),MOD(ROW()-2,20)))</f>
        <v/>
      </c>
      <c r="I11607" s="4" t="str">
        <f aca="false">IF($H11607="","",$H11607-WEEKDAY($H11607,2)+1)</f>
        <v/>
      </c>
      <c r="J11607" s="4" t="str">
        <f aca="false">IF($I11607="","",$I11607+6)</f>
        <v/>
      </c>
      <c r="K11607" s="6" t="str">
        <f aca="false">IF($H11607="","",DATE(YEAR($H11607),MONTH($H11607),1))</f>
        <v/>
      </c>
      <c r="L11607" s="0" t="str">
        <f aca="false">IF($A11607="","",INDEX(CARTAO_COMPRAS!$K:$K,INT((ROW()-2)/20)+2))</f>
        <v/>
      </c>
      <c r="M11607" s="0" t="str">
        <f aca="false">IF($A11607="","","Compra no cartão")</f>
        <v/>
      </c>
    </row>
    <row r="11608" customFormat="false" ht="13.5" hidden="false" customHeight="false" outlineLevel="0" collapsed="false">
      <c r="A116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8" s="0" t="str">
        <f aca="false">IF($A11608="","",INDEX(CARTAO_COMPRAS!$C:$C,INT((ROW()-2)/20)+2))</f>
        <v/>
      </c>
      <c r="C11608" s="0" t="str">
        <f aca="false">IF($A11608="","",INDEX(CARTAO_COMPRAS!$D:$D,INT((ROW()-2)/20)+2))</f>
        <v/>
      </c>
      <c r="D11608" s="0" t="str">
        <f aca="false">IF($A11608="","",INDEX(CARTAO_COMPRAS!$E:$E,INT((ROW()-2)/20)+2))</f>
        <v/>
      </c>
      <c r="E11608" s="0" t="str">
        <f aca="false">IF($A11608="","",INDEX(CARTAO_COMPRAS!$H:$H,INT((ROW()-2)/20)+2)+MOD(ROW()-2,20))</f>
        <v/>
      </c>
      <c r="F11608" s="0" t="str">
        <f aca="false">IF($A11608="","",INDEX(CARTAO_COMPRAS!$G:$G,INT((ROW()-2)/20)+2))</f>
        <v/>
      </c>
      <c r="G11608" s="5" t="str">
        <f aca="false">IF($A11608="","",INDEX(CARTAO_COMPRAS!$I:$I,INT((ROW()-2)/20)+2))</f>
        <v/>
      </c>
      <c r="H11608" s="4" t="str">
        <f aca="false">IF($A11608="","",EDATE(INDEX(CARTAO_COMPRAS!$J:$J,INT((ROW()-2)/20)+2),MOD(ROW()-2,20)))</f>
        <v/>
      </c>
      <c r="I11608" s="4" t="str">
        <f aca="false">IF($H11608="","",$H11608-WEEKDAY($H11608,2)+1)</f>
        <v/>
      </c>
      <c r="J11608" s="4" t="str">
        <f aca="false">IF($I11608="","",$I11608+6)</f>
        <v/>
      </c>
      <c r="K11608" s="6" t="str">
        <f aca="false">IF($H11608="","",DATE(YEAR($H11608),MONTH($H11608),1))</f>
        <v/>
      </c>
      <c r="L11608" s="0" t="str">
        <f aca="false">IF($A11608="","",INDEX(CARTAO_COMPRAS!$K:$K,INT((ROW()-2)/20)+2))</f>
        <v/>
      </c>
      <c r="M11608" s="0" t="str">
        <f aca="false">IF($A11608="","","Compra no cartão")</f>
        <v/>
      </c>
    </row>
    <row r="11609" customFormat="false" ht="13.5" hidden="false" customHeight="false" outlineLevel="0" collapsed="false">
      <c r="A116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09" s="0" t="str">
        <f aca="false">IF($A11609="","",INDEX(CARTAO_COMPRAS!$C:$C,INT((ROW()-2)/20)+2))</f>
        <v/>
      </c>
      <c r="C11609" s="0" t="str">
        <f aca="false">IF($A11609="","",INDEX(CARTAO_COMPRAS!$D:$D,INT((ROW()-2)/20)+2))</f>
        <v/>
      </c>
      <c r="D11609" s="0" t="str">
        <f aca="false">IF($A11609="","",INDEX(CARTAO_COMPRAS!$E:$E,INT((ROW()-2)/20)+2))</f>
        <v/>
      </c>
      <c r="E11609" s="0" t="str">
        <f aca="false">IF($A11609="","",INDEX(CARTAO_COMPRAS!$H:$H,INT((ROW()-2)/20)+2)+MOD(ROW()-2,20))</f>
        <v/>
      </c>
      <c r="F11609" s="0" t="str">
        <f aca="false">IF($A11609="","",INDEX(CARTAO_COMPRAS!$G:$G,INT((ROW()-2)/20)+2))</f>
        <v/>
      </c>
      <c r="G11609" s="5" t="str">
        <f aca="false">IF($A11609="","",INDEX(CARTAO_COMPRAS!$I:$I,INT((ROW()-2)/20)+2))</f>
        <v/>
      </c>
      <c r="H11609" s="4" t="str">
        <f aca="false">IF($A11609="","",EDATE(INDEX(CARTAO_COMPRAS!$J:$J,INT((ROW()-2)/20)+2),MOD(ROW()-2,20)))</f>
        <v/>
      </c>
      <c r="I11609" s="4" t="str">
        <f aca="false">IF($H11609="","",$H11609-WEEKDAY($H11609,2)+1)</f>
        <v/>
      </c>
      <c r="J11609" s="4" t="str">
        <f aca="false">IF($I11609="","",$I11609+6)</f>
        <v/>
      </c>
      <c r="K11609" s="6" t="str">
        <f aca="false">IF($H11609="","",DATE(YEAR($H11609),MONTH($H11609),1))</f>
        <v/>
      </c>
      <c r="L11609" s="0" t="str">
        <f aca="false">IF($A11609="","",INDEX(CARTAO_COMPRAS!$K:$K,INT((ROW()-2)/20)+2))</f>
        <v/>
      </c>
      <c r="M11609" s="0" t="str">
        <f aca="false">IF($A11609="","","Compra no cartão")</f>
        <v/>
      </c>
    </row>
    <row r="11610" customFormat="false" ht="13.5" hidden="false" customHeight="false" outlineLevel="0" collapsed="false">
      <c r="A116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0" s="0" t="str">
        <f aca="false">IF($A11610="","",INDEX(CARTAO_COMPRAS!$C:$C,INT((ROW()-2)/20)+2))</f>
        <v/>
      </c>
      <c r="C11610" s="0" t="str">
        <f aca="false">IF($A11610="","",INDEX(CARTAO_COMPRAS!$D:$D,INT((ROW()-2)/20)+2))</f>
        <v/>
      </c>
      <c r="D11610" s="0" t="str">
        <f aca="false">IF($A11610="","",INDEX(CARTAO_COMPRAS!$E:$E,INT((ROW()-2)/20)+2))</f>
        <v/>
      </c>
      <c r="E11610" s="0" t="str">
        <f aca="false">IF($A11610="","",INDEX(CARTAO_COMPRAS!$H:$H,INT((ROW()-2)/20)+2)+MOD(ROW()-2,20))</f>
        <v/>
      </c>
      <c r="F11610" s="0" t="str">
        <f aca="false">IF($A11610="","",INDEX(CARTAO_COMPRAS!$G:$G,INT((ROW()-2)/20)+2))</f>
        <v/>
      </c>
      <c r="G11610" s="5" t="str">
        <f aca="false">IF($A11610="","",INDEX(CARTAO_COMPRAS!$I:$I,INT((ROW()-2)/20)+2))</f>
        <v/>
      </c>
      <c r="H11610" s="4" t="str">
        <f aca="false">IF($A11610="","",EDATE(INDEX(CARTAO_COMPRAS!$J:$J,INT((ROW()-2)/20)+2),MOD(ROW()-2,20)))</f>
        <v/>
      </c>
      <c r="I11610" s="4" t="str">
        <f aca="false">IF($H11610="","",$H11610-WEEKDAY($H11610,2)+1)</f>
        <v/>
      </c>
      <c r="J11610" s="4" t="str">
        <f aca="false">IF($I11610="","",$I11610+6)</f>
        <v/>
      </c>
      <c r="K11610" s="6" t="str">
        <f aca="false">IF($H11610="","",DATE(YEAR($H11610),MONTH($H11610),1))</f>
        <v/>
      </c>
      <c r="L11610" s="0" t="str">
        <f aca="false">IF($A11610="","",INDEX(CARTAO_COMPRAS!$K:$K,INT((ROW()-2)/20)+2))</f>
        <v/>
      </c>
      <c r="M11610" s="0" t="str">
        <f aca="false">IF($A11610="","","Compra no cartão")</f>
        <v/>
      </c>
    </row>
    <row r="11611" customFormat="false" ht="13.5" hidden="false" customHeight="false" outlineLevel="0" collapsed="false">
      <c r="A116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1" s="0" t="str">
        <f aca="false">IF($A11611="","",INDEX(CARTAO_COMPRAS!$C:$C,INT((ROW()-2)/20)+2))</f>
        <v/>
      </c>
      <c r="C11611" s="0" t="str">
        <f aca="false">IF($A11611="","",INDEX(CARTAO_COMPRAS!$D:$D,INT((ROW()-2)/20)+2))</f>
        <v/>
      </c>
      <c r="D11611" s="0" t="str">
        <f aca="false">IF($A11611="","",INDEX(CARTAO_COMPRAS!$E:$E,INT((ROW()-2)/20)+2))</f>
        <v/>
      </c>
      <c r="E11611" s="0" t="str">
        <f aca="false">IF($A11611="","",INDEX(CARTAO_COMPRAS!$H:$H,INT((ROW()-2)/20)+2)+MOD(ROW()-2,20))</f>
        <v/>
      </c>
      <c r="F11611" s="0" t="str">
        <f aca="false">IF($A11611="","",INDEX(CARTAO_COMPRAS!$G:$G,INT((ROW()-2)/20)+2))</f>
        <v/>
      </c>
      <c r="G11611" s="5" t="str">
        <f aca="false">IF($A11611="","",INDEX(CARTAO_COMPRAS!$I:$I,INT((ROW()-2)/20)+2))</f>
        <v/>
      </c>
      <c r="H11611" s="4" t="str">
        <f aca="false">IF($A11611="","",EDATE(INDEX(CARTAO_COMPRAS!$J:$J,INT((ROW()-2)/20)+2),MOD(ROW()-2,20)))</f>
        <v/>
      </c>
      <c r="I11611" s="4" t="str">
        <f aca="false">IF($H11611="","",$H11611-WEEKDAY($H11611,2)+1)</f>
        <v/>
      </c>
      <c r="J11611" s="4" t="str">
        <f aca="false">IF($I11611="","",$I11611+6)</f>
        <v/>
      </c>
      <c r="K11611" s="6" t="str">
        <f aca="false">IF($H11611="","",DATE(YEAR($H11611),MONTH($H11611),1))</f>
        <v/>
      </c>
      <c r="L11611" s="0" t="str">
        <f aca="false">IF($A11611="","",INDEX(CARTAO_COMPRAS!$K:$K,INT((ROW()-2)/20)+2))</f>
        <v/>
      </c>
      <c r="M11611" s="0" t="str">
        <f aca="false">IF($A11611="","","Compra no cartão")</f>
        <v/>
      </c>
    </row>
    <row r="11612" customFormat="false" ht="13.5" hidden="false" customHeight="false" outlineLevel="0" collapsed="false">
      <c r="A116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2" s="0" t="str">
        <f aca="false">IF($A11612="","",INDEX(CARTAO_COMPRAS!$C:$C,INT((ROW()-2)/20)+2))</f>
        <v/>
      </c>
      <c r="C11612" s="0" t="str">
        <f aca="false">IF($A11612="","",INDEX(CARTAO_COMPRAS!$D:$D,INT((ROW()-2)/20)+2))</f>
        <v/>
      </c>
      <c r="D11612" s="0" t="str">
        <f aca="false">IF($A11612="","",INDEX(CARTAO_COMPRAS!$E:$E,INT((ROW()-2)/20)+2))</f>
        <v/>
      </c>
      <c r="E11612" s="0" t="str">
        <f aca="false">IF($A11612="","",INDEX(CARTAO_COMPRAS!$H:$H,INT((ROW()-2)/20)+2)+MOD(ROW()-2,20))</f>
        <v/>
      </c>
      <c r="F11612" s="0" t="str">
        <f aca="false">IF($A11612="","",INDEX(CARTAO_COMPRAS!$G:$G,INT((ROW()-2)/20)+2))</f>
        <v/>
      </c>
      <c r="G11612" s="5" t="str">
        <f aca="false">IF($A11612="","",INDEX(CARTAO_COMPRAS!$I:$I,INT((ROW()-2)/20)+2))</f>
        <v/>
      </c>
      <c r="H11612" s="4" t="str">
        <f aca="false">IF($A11612="","",EDATE(INDEX(CARTAO_COMPRAS!$J:$J,INT((ROW()-2)/20)+2),MOD(ROW()-2,20)))</f>
        <v/>
      </c>
      <c r="I11612" s="4" t="str">
        <f aca="false">IF($H11612="","",$H11612-WEEKDAY($H11612,2)+1)</f>
        <v/>
      </c>
      <c r="J11612" s="4" t="str">
        <f aca="false">IF($I11612="","",$I11612+6)</f>
        <v/>
      </c>
      <c r="K11612" s="6" t="str">
        <f aca="false">IF($H11612="","",DATE(YEAR($H11612),MONTH($H11612),1))</f>
        <v/>
      </c>
      <c r="L11612" s="0" t="str">
        <f aca="false">IF($A11612="","",INDEX(CARTAO_COMPRAS!$K:$K,INT((ROW()-2)/20)+2))</f>
        <v/>
      </c>
      <c r="M11612" s="0" t="str">
        <f aca="false">IF($A11612="","","Compra no cartão")</f>
        <v/>
      </c>
    </row>
    <row r="11613" customFormat="false" ht="13.5" hidden="false" customHeight="false" outlineLevel="0" collapsed="false">
      <c r="A116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3" s="0" t="str">
        <f aca="false">IF($A11613="","",INDEX(CARTAO_COMPRAS!$C:$C,INT((ROW()-2)/20)+2))</f>
        <v/>
      </c>
      <c r="C11613" s="0" t="str">
        <f aca="false">IF($A11613="","",INDEX(CARTAO_COMPRAS!$D:$D,INT((ROW()-2)/20)+2))</f>
        <v/>
      </c>
      <c r="D11613" s="0" t="str">
        <f aca="false">IF($A11613="","",INDEX(CARTAO_COMPRAS!$E:$E,INT((ROW()-2)/20)+2))</f>
        <v/>
      </c>
      <c r="E11613" s="0" t="str">
        <f aca="false">IF($A11613="","",INDEX(CARTAO_COMPRAS!$H:$H,INT((ROW()-2)/20)+2)+MOD(ROW()-2,20))</f>
        <v/>
      </c>
      <c r="F11613" s="0" t="str">
        <f aca="false">IF($A11613="","",INDEX(CARTAO_COMPRAS!$G:$G,INT((ROW()-2)/20)+2))</f>
        <v/>
      </c>
      <c r="G11613" s="5" t="str">
        <f aca="false">IF($A11613="","",INDEX(CARTAO_COMPRAS!$I:$I,INT((ROW()-2)/20)+2))</f>
        <v/>
      </c>
      <c r="H11613" s="4" t="str">
        <f aca="false">IF($A11613="","",EDATE(INDEX(CARTAO_COMPRAS!$J:$J,INT((ROW()-2)/20)+2),MOD(ROW()-2,20)))</f>
        <v/>
      </c>
      <c r="I11613" s="4" t="str">
        <f aca="false">IF($H11613="","",$H11613-WEEKDAY($H11613,2)+1)</f>
        <v/>
      </c>
      <c r="J11613" s="4" t="str">
        <f aca="false">IF($I11613="","",$I11613+6)</f>
        <v/>
      </c>
      <c r="K11613" s="6" t="str">
        <f aca="false">IF($H11613="","",DATE(YEAR($H11613),MONTH($H11613),1))</f>
        <v/>
      </c>
      <c r="L11613" s="0" t="str">
        <f aca="false">IF($A11613="","",INDEX(CARTAO_COMPRAS!$K:$K,INT((ROW()-2)/20)+2))</f>
        <v/>
      </c>
      <c r="M11613" s="0" t="str">
        <f aca="false">IF($A11613="","","Compra no cartão")</f>
        <v/>
      </c>
    </row>
    <row r="11614" customFormat="false" ht="13.5" hidden="false" customHeight="false" outlineLevel="0" collapsed="false">
      <c r="A116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4" s="0" t="str">
        <f aca="false">IF($A11614="","",INDEX(CARTAO_COMPRAS!$C:$C,INT((ROW()-2)/20)+2))</f>
        <v/>
      </c>
      <c r="C11614" s="0" t="str">
        <f aca="false">IF($A11614="","",INDEX(CARTAO_COMPRAS!$D:$D,INT((ROW()-2)/20)+2))</f>
        <v/>
      </c>
      <c r="D11614" s="0" t="str">
        <f aca="false">IF($A11614="","",INDEX(CARTAO_COMPRAS!$E:$E,INT((ROW()-2)/20)+2))</f>
        <v/>
      </c>
      <c r="E11614" s="0" t="str">
        <f aca="false">IF($A11614="","",INDEX(CARTAO_COMPRAS!$H:$H,INT((ROW()-2)/20)+2)+MOD(ROW()-2,20))</f>
        <v/>
      </c>
      <c r="F11614" s="0" t="str">
        <f aca="false">IF($A11614="","",INDEX(CARTAO_COMPRAS!$G:$G,INT((ROW()-2)/20)+2))</f>
        <v/>
      </c>
      <c r="G11614" s="5" t="str">
        <f aca="false">IF($A11614="","",INDEX(CARTAO_COMPRAS!$I:$I,INT((ROW()-2)/20)+2))</f>
        <v/>
      </c>
      <c r="H11614" s="4" t="str">
        <f aca="false">IF($A11614="","",EDATE(INDEX(CARTAO_COMPRAS!$J:$J,INT((ROW()-2)/20)+2),MOD(ROW()-2,20)))</f>
        <v/>
      </c>
      <c r="I11614" s="4" t="str">
        <f aca="false">IF($H11614="","",$H11614-WEEKDAY($H11614,2)+1)</f>
        <v/>
      </c>
      <c r="J11614" s="4" t="str">
        <f aca="false">IF($I11614="","",$I11614+6)</f>
        <v/>
      </c>
      <c r="K11614" s="6" t="str">
        <f aca="false">IF($H11614="","",DATE(YEAR($H11614),MONTH($H11614),1))</f>
        <v/>
      </c>
      <c r="L11614" s="0" t="str">
        <f aca="false">IF($A11614="","",INDEX(CARTAO_COMPRAS!$K:$K,INT((ROW()-2)/20)+2))</f>
        <v/>
      </c>
      <c r="M11614" s="0" t="str">
        <f aca="false">IF($A11614="","","Compra no cartão")</f>
        <v/>
      </c>
    </row>
    <row r="11615" customFormat="false" ht="13.5" hidden="false" customHeight="false" outlineLevel="0" collapsed="false">
      <c r="A116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5" s="0" t="str">
        <f aca="false">IF($A11615="","",INDEX(CARTAO_COMPRAS!$C:$C,INT((ROW()-2)/20)+2))</f>
        <v/>
      </c>
      <c r="C11615" s="0" t="str">
        <f aca="false">IF($A11615="","",INDEX(CARTAO_COMPRAS!$D:$D,INT((ROW()-2)/20)+2))</f>
        <v/>
      </c>
      <c r="D11615" s="0" t="str">
        <f aca="false">IF($A11615="","",INDEX(CARTAO_COMPRAS!$E:$E,INT((ROW()-2)/20)+2))</f>
        <v/>
      </c>
      <c r="E11615" s="0" t="str">
        <f aca="false">IF($A11615="","",INDEX(CARTAO_COMPRAS!$H:$H,INT((ROW()-2)/20)+2)+MOD(ROW()-2,20))</f>
        <v/>
      </c>
      <c r="F11615" s="0" t="str">
        <f aca="false">IF($A11615="","",INDEX(CARTAO_COMPRAS!$G:$G,INT((ROW()-2)/20)+2))</f>
        <v/>
      </c>
      <c r="G11615" s="5" t="str">
        <f aca="false">IF($A11615="","",INDEX(CARTAO_COMPRAS!$I:$I,INT((ROW()-2)/20)+2))</f>
        <v/>
      </c>
      <c r="H11615" s="4" t="str">
        <f aca="false">IF($A11615="","",EDATE(INDEX(CARTAO_COMPRAS!$J:$J,INT((ROW()-2)/20)+2),MOD(ROW()-2,20)))</f>
        <v/>
      </c>
      <c r="I11615" s="4" t="str">
        <f aca="false">IF($H11615="","",$H11615-WEEKDAY($H11615,2)+1)</f>
        <v/>
      </c>
      <c r="J11615" s="4" t="str">
        <f aca="false">IF($I11615="","",$I11615+6)</f>
        <v/>
      </c>
      <c r="K11615" s="6" t="str">
        <f aca="false">IF($H11615="","",DATE(YEAR($H11615),MONTH($H11615),1))</f>
        <v/>
      </c>
      <c r="L11615" s="0" t="str">
        <f aca="false">IF($A11615="","",INDEX(CARTAO_COMPRAS!$K:$K,INT((ROW()-2)/20)+2))</f>
        <v/>
      </c>
      <c r="M11615" s="0" t="str">
        <f aca="false">IF($A11615="","","Compra no cartão")</f>
        <v/>
      </c>
    </row>
    <row r="11616" customFormat="false" ht="13.5" hidden="false" customHeight="false" outlineLevel="0" collapsed="false">
      <c r="A116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6" s="0" t="str">
        <f aca="false">IF($A11616="","",INDEX(CARTAO_COMPRAS!$C:$C,INT((ROW()-2)/20)+2))</f>
        <v/>
      </c>
      <c r="C11616" s="0" t="str">
        <f aca="false">IF($A11616="","",INDEX(CARTAO_COMPRAS!$D:$D,INT((ROW()-2)/20)+2))</f>
        <v/>
      </c>
      <c r="D11616" s="0" t="str">
        <f aca="false">IF($A11616="","",INDEX(CARTAO_COMPRAS!$E:$E,INT((ROW()-2)/20)+2))</f>
        <v/>
      </c>
      <c r="E11616" s="0" t="str">
        <f aca="false">IF($A11616="","",INDEX(CARTAO_COMPRAS!$H:$H,INT((ROW()-2)/20)+2)+MOD(ROW()-2,20))</f>
        <v/>
      </c>
      <c r="F11616" s="0" t="str">
        <f aca="false">IF($A11616="","",INDEX(CARTAO_COMPRAS!$G:$G,INT((ROW()-2)/20)+2))</f>
        <v/>
      </c>
      <c r="G11616" s="5" t="str">
        <f aca="false">IF($A11616="","",INDEX(CARTAO_COMPRAS!$I:$I,INT((ROW()-2)/20)+2))</f>
        <v/>
      </c>
      <c r="H11616" s="4" t="str">
        <f aca="false">IF($A11616="","",EDATE(INDEX(CARTAO_COMPRAS!$J:$J,INT((ROW()-2)/20)+2),MOD(ROW()-2,20)))</f>
        <v/>
      </c>
      <c r="I11616" s="4" t="str">
        <f aca="false">IF($H11616="","",$H11616-WEEKDAY($H11616,2)+1)</f>
        <v/>
      </c>
      <c r="J11616" s="4" t="str">
        <f aca="false">IF($I11616="","",$I11616+6)</f>
        <v/>
      </c>
      <c r="K11616" s="6" t="str">
        <f aca="false">IF($H11616="","",DATE(YEAR($H11616),MONTH($H11616),1))</f>
        <v/>
      </c>
      <c r="L11616" s="0" t="str">
        <f aca="false">IF($A11616="","",INDEX(CARTAO_COMPRAS!$K:$K,INT((ROW()-2)/20)+2))</f>
        <v/>
      </c>
      <c r="M11616" s="0" t="str">
        <f aca="false">IF($A11616="","","Compra no cartão")</f>
        <v/>
      </c>
    </row>
    <row r="11617" customFormat="false" ht="13.5" hidden="false" customHeight="false" outlineLevel="0" collapsed="false">
      <c r="A116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7" s="0" t="str">
        <f aca="false">IF($A11617="","",INDEX(CARTAO_COMPRAS!$C:$C,INT((ROW()-2)/20)+2))</f>
        <v/>
      </c>
      <c r="C11617" s="0" t="str">
        <f aca="false">IF($A11617="","",INDEX(CARTAO_COMPRAS!$D:$D,INT((ROW()-2)/20)+2))</f>
        <v/>
      </c>
      <c r="D11617" s="0" t="str">
        <f aca="false">IF($A11617="","",INDEX(CARTAO_COMPRAS!$E:$E,INT((ROW()-2)/20)+2))</f>
        <v/>
      </c>
      <c r="E11617" s="0" t="str">
        <f aca="false">IF($A11617="","",INDEX(CARTAO_COMPRAS!$H:$H,INT((ROW()-2)/20)+2)+MOD(ROW()-2,20))</f>
        <v/>
      </c>
      <c r="F11617" s="0" t="str">
        <f aca="false">IF($A11617="","",INDEX(CARTAO_COMPRAS!$G:$G,INT((ROW()-2)/20)+2))</f>
        <v/>
      </c>
      <c r="G11617" s="5" t="str">
        <f aca="false">IF($A11617="","",INDEX(CARTAO_COMPRAS!$I:$I,INT((ROW()-2)/20)+2))</f>
        <v/>
      </c>
      <c r="H11617" s="4" t="str">
        <f aca="false">IF($A11617="","",EDATE(INDEX(CARTAO_COMPRAS!$J:$J,INT((ROW()-2)/20)+2),MOD(ROW()-2,20)))</f>
        <v/>
      </c>
      <c r="I11617" s="4" t="str">
        <f aca="false">IF($H11617="","",$H11617-WEEKDAY($H11617,2)+1)</f>
        <v/>
      </c>
      <c r="J11617" s="4" t="str">
        <f aca="false">IF($I11617="","",$I11617+6)</f>
        <v/>
      </c>
      <c r="K11617" s="6" t="str">
        <f aca="false">IF($H11617="","",DATE(YEAR($H11617),MONTH($H11617),1))</f>
        <v/>
      </c>
      <c r="L11617" s="0" t="str">
        <f aca="false">IF($A11617="","",INDEX(CARTAO_COMPRAS!$K:$K,INT((ROW()-2)/20)+2))</f>
        <v/>
      </c>
      <c r="M11617" s="0" t="str">
        <f aca="false">IF($A11617="","","Compra no cartão")</f>
        <v/>
      </c>
    </row>
    <row r="11618" customFormat="false" ht="13.5" hidden="false" customHeight="false" outlineLevel="0" collapsed="false">
      <c r="A116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8" s="0" t="str">
        <f aca="false">IF($A11618="","",INDEX(CARTAO_COMPRAS!$C:$C,INT((ROW()-2)/20)+2))</f>
        <v/>
      </c>
      <c r="C11618" s="0" t="str">
        <f aca="false">IF($A11618="","",INDEX(CARTAO_COMPRAS!$D:$D,INT((ROW()-2)/20)+2))</f>
        <v/>
      </c>
      <c r="D11618" s="0" t="str">
        <f aca="false">IF($A11618="","",INDEX(CARTAO_COMPRAS!$E:$E,INT((ROW()-2)/20)+2))</f>
        <v/>
      </c>
      <c r="E11618" s="0" t="str">
        <f aca="false">IF($A11618="","",INDEX(CARTAO_COMPRAS!$H:$H,INT((ROW()-2)/20)+2)+MOD(ROW()-2,20))</f>
        <v/>
      </c>
      <c r="F11618" s="0" t="str">
        <f aca="false">IF($A11618="","",INDEX(CARTAO_COMPRAS!$G:$G,INT((ROW()-2)/20)+2))</f>
        <v/>
      </c>
      <c r="G11618" s="5" t="str">
        <f aca="false">IF($A11618="","",INDEX(CARTAO_COMPRAS!$I:$I,INT((ROW()-2)/20)+2))</f>
        <v/>
      </c>
      <c r="H11618" s="4" t="str">
        <f aca="false">IF($A11618="","",EDATE(INDEX(CARTAO_COMPRAS!$J:$J,INT((ROW()-2)/20)+2),MOD(ROW()-2,20)))</f>
        <v/>
      </c>
      <c r="I11618" s="4" t="str">
        <f aca="false">IF($H11618="","",$H11618-WEEKDAY($H11618,2)+1)</f>
        <v/>
      </c>
      <c r="J11618" s="4" t="str">
        <f aca="false">IF($I11618="","",$I11618+6)</f>
        <v/>
      </c>
      <c r="K11618" s="6" t="str">
        <f aca="false">IF($H11618="","",DATE(YEAR($H11618),MONTH($H11618),1))</f>
        <v/>
      </c>
      <c r="L11618" s="0" t="str">
        <f aca="false">IF($A11618="","",INDEX(CARTAO_COMPRAS!$K:$K,INT((ROW()-2)/20)+2))</f>
        <v/>
      </c>
      <c r="M11618" s="0" t="str">
        <f aca="false">IF($A11618="","","Compra no cartão")</f>
        <v/>
      </c>
    </row>
    <row r="11619" customFormat="false" ht="13.5" hidden="false" customHeight="false" outlineLevel="0" collapsed="false">
      <c r="A116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19" s="0" t="str">
        <f aca="false">IF($A11619="","",INDEX(CARTAO_COMPRAS!$C:$C,INT((ROW()-2)/20)+2))</f>
        <v/>
      </c>
      <c r="C11619" s="0" t="str">
        <f aca="false">IF($A11619="","",INDEX(CARTAO_COMPRAS!$D:$D,INT((ROW()-2)/20)+2))</f>
        <v/>
      </c>
      <c r="D11619" s="0" t="str">
        <f aca="false">IF($A11619="","",INDEX(CARTAO_COMPRAS!$E:$E,INT((ROW()-2)/20)+2))</f>
        <v/>
      </c>
      <c r="E11619" s="0" t="str">
        <f aca="false">IF($A11619="","",INDEX(CARTAO_COMPRAS!$H:$H,INT((ROW()-2)/20)+2)+MOD(ROW()-2,20))</f>
        <v/>
      </c>
      <c r="F11619" s="0" t="str">
        <f aca="false">IF($A11619="","",INDEX(CARTAO_COMPRAS!$G:$G,INT((ROW()-2)/20)+2))</f>
        <v/>
      </c>
      <c r="G11619" s="5" t="str">
        <f aca="false">IF($A11619="","",INDEX(CARTAO_COMPRAS!$I:$I,INT((ROW()-2)/20)+2))</f>
        <v/>
      </c>
      <c r="H11619" s="4" t="str">
        <f aca="false">IF($A11619="","",EDATE(INDEX(CARTAO_COMPRAS!$J:$J,INT((ROW()-2)/20)+2),MOD(ROW()-2,20)))</f>
        <v/>
      </c>
      <c r="I11619" s="4" t="str">
        <f aca="false">IF($H11619="","",$H11619-WEEKDAY($H11619,2)+1)</f>
        <v/>
      </c>
      <c r="J11619" s="4" t="str">
        <f aca="false">IF($I11619="","",$I11619+6)</f>
        <v/>
      </c>
      <c r="K11619" s="6" t="str">
        <f aca="false">IF($H11619="","",DATE(YEAR($H11619),MONTH($H11619),1))</f>
        <v/>
      </c>
      <c r="L11619" s="0" t="str">
        <f aca="false">IF($A11619="","",INDEX(CARTAO_COMPRAS!$K:$K,INT((ROW()-2)/20)+2))</f>
        <v/>
      </c>
      <c r="M11619" s="0" t="str">
        <f aca="false">IF($A11619="","","Compra no cartão")</f>
        <v/>
      </c>
    </row>
    <row r="11620" customFormat="false" ht="13.5" hidden="false" customHeight="false" outlineLevel="0" collapsed="false">
      <c r="A116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0" s="0" t="str">
        <f aca="false">IF($A11620="","",INDEX(CARTAO_COMPRAS!$C:$C,INT((ROW()-2)/20)+2))</f>
        <v/>
      </c>
      <c r="C11620" s="0" t="str">
        <f aca="false">IF($A11620="","",INDEX(CARTAO_COMPRAS!$D:$D,INT((ROW()-2)/20)+2))</f>
        <v/>
      </c>
      <c r="D11620" s="0" t="str">
        <f aca="false">IF($A11620="","",INDEX(CARTAO_COMPRAS!$E:$E,INT((ROW()-2)/20)+2))</f>
        <v/>
      </c>
      <c r="E11620" s="0" t="str">
        <f aca="false">IF($A11620="","",INDEX(CARTAO_COMPRAS!$H:$H,INT((ROW()-2)/20)+2)+MOD(ROW()-2,20))</f>
        <v/>
      </c>
      <c r="F11620" s="0" t="str">
        <f aca="false">IF($A11620="","",INDEX(CARTAO_COMPRAS!$G:$G,INT((ROW()-2)/20)+2))</f>
        <v/>
      </c>
      <c r="G11620" s="5" t="str">
        <f aca="false">IF($A11620="","",INDEX(CARTAO_COMPRAS!$I:$I,INT((ROW()-2)/20)+2))</f>
        <v/>
      </c>
      <c r="H11620" s="4" t="str">
        <f aca="false">IF($A11620="","",EDATE(INDEX(CARTAO_COMPRAS!$J:$J,INT((ROW()-2)/20)+2),MOD(ROW()-2,20)))</f>
        <v/>
      </c>
      <c r="I11620" s="4" t="str">
        <f aca="false">IF($H11620="","",$H11620-WEEKDAY($H11620,2)+1)</f>
        <v/>
      </c>
      <c r="J11620" s="4" t="str">
        <f aca="false">IF($I11620="","",$I11620+6)</f>
        <v/>
      </c>
      <c r="K11620" s="6" t="str">
        <f aca="false">IF($H11620="","",DATE(YEAR($H11620),MONTH($H11620),1))</f>
        <v/>
      </c>
      <c r="L11620" s="0" t="str">
        <f aca="false">IF($A11620="","",INDEX(CARTAO_COMPRAS!$K:$K,INT((ROW()-2)/20)+2))</f>
        <v/>
      </c>
      <c r="M11620" s="0" t="str">
        <f aca="false">IF($A11620="","","Compra no cartão")</f>
        <v/>
      </c>
    </row>
    <row r="11621" customFormat="false" ht="13.5" hidden="false" customHeight="false" outlineLevel="0" collapsed="false">
      <c r="A116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1" s="0" t="str">
        <f aca="false">IF($A11621="","",INDEX(CARTAO_COMPRAS!$C:$C,INT((ROW()-2)/20)+2))</f>
        <v/>
      </c>
      <c r="C11621" s="0" t="str">
        <f aca="false">IF($A11621="","",INDEX(CARTAO_COMPRAS!$D:$D,INT((ROW()-2)/20)+2))</f>
        <v/>
      </c>
      <c r="D11621" s="0" t="str">
        <f aca="false">IF($A11621="","",INDEX(CARTAO_COMPRAS!$E:$E,INT((ROW()-2)/20)+2))</f>
        <v/>
      </c>
      <c r="E11621" s="0" t="str">
        <f aca="false">IF($A11621="","",INDEX(CARTAO_COMPRAS!$H:$H,INT((ROW()-2)/20)+2)+MOD(ROW()-2,20))</f>
        <v/>
      </c>
      <c r="F11621" s="0" t="str">
        <f aca="false">IF($A11621="","",INDEX(CARTAO_COMPRAS!$G:$G,INT((ROW()-2)/20)+2))</f>
        <v/>
      </c>
      <c r="G11621" s="5" t="str">
        <f aca="false">IF($A11621="","",INDEX(CARTAO_COMPRAS!$I:$I,INT((ROW()-2)/20)+2))</f>
        <v/>
      </c>
      <c r="H11621" s="4" t="str">
        <f aca="false">IF($A11621="","",EDATE(INDEX(CARTAO_COMPRAS!$J:$J,INT((ROW()-2)/20)+2),MOD(ROW()-2,20)))</f>
        <v/>
      </c>
      <c r="I11621" s="4" t="str">
        <f aca="false">IF($H11621="","",$H11621-WEEKDAY($H11621,2)+1)</f>
        <v/>
      </c>
      <c r="J11621" s="4" t="str">
        <f aca="false">IF($I11621="","",$I11621+6)</f>
        <v/>
      </c>
      <c r="K11621" s="6" t="str">
        <f aca="false">IF($H11621="","",DATE(YEAR($H11621),MONTH($H11621),1))</f>
        <v/>
      </c>
      <c r="L11621" s="0" t="str">
        <f aca="false">IF($A11621="","",INDEX(CARTAO_COMPRAS!$K:$K,INT((ROW()-2)/20)+2))</f>
        <v/>
      </c>
      <c r="M11621" s="0" t="str">
        <f aca="false">IF($A11621="","","Compra no cartão")</f>
        <v/>
      </c>
    </row>
    <row r="11622" customFormat="false" ht="13.5" hidden="false" customHeight="false" outlineLevel="0" collapsed="false">
      <c r="A116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2" s="0" t="str">
        <f aca="false">IF($A11622="","",INDEX(CARTAO_COMPRAS!$C:$C,INT((ROW()-2)/20)+2))</f>
        <v/>
      </c>
      <c r="C11622" s="0" t="str">
        <f aca="false">IF($A11622="","",INDEX(CARTAO_COMPRAS!$D:$D,INT((ROW()-2)/20)+2))</f>
        <v/>
      </c>
      <c r="D11622" s="0" t="str">
        <f aca="false">IF($A11622="","",INDEX(CARTAO_COMPRAS!$E:$E,INT((ROW()-2)/20)+2))</f>
        <v/>
      </c>
      <c r="E11622" s="0" t="str">
        <f aca="false">IF($A11622="","",INDEX(CARTAO_COMPRAS!$H:$H,INT((ROW()-2)/20)+2)+MOD(ROW()-2,20))</f>
        <v/>
      </c>
      <c r="F11622" s="0" t="str">
        <f aca="false">IF($A11622="","",INDEX(CARTAO_COMPRAS!$G:$G,INT((ROW()-2)/20)+2))</f>
        <v/>
      </c>
      <c r="G11622" s="5" t="str">
        <f aca="false">IF($A11622="","",INDEX(CARTAO_COMPRAS!$I:$I,INT((ROW()-2)/20)+2))</f>
        <v/>
      </c>
      <c r="H11622" s="4" t="str">
        <f aca="false">IF($A11622="","",EDATE(INDEX(CARTAO_COMPRAS!$J:$J,INT((ROW()-2)/20)+2),MOD(ROW()-2,20)))</f>
        <v/>
      </c>
      <c r="I11622" s="4" t="str">
        <f aca="false">IF($H11622="","",$H11622-WEEKDAY($H11622,2)+1)</f>
        <v/>
      </c>
      <c r="J11622" s="4" t="str">
        <f aca="false">IF($I11622="","",$I11622+6)</f>
        <v/>
      </c>
      <c r="K11622" s="6" t="str">
        <f aca="false">IF($H11622="","",DATE(YEAR($H11622),MONTH($H11622),1))</f>
        <v/>
      </c>
      <c r="L11622" s="0" t="str">
        <f aca="false">IF($A11622="","",INDEX(CARTAO_COMPRAS!$K:$K,INT((ROW()-2)/20)+2))</f>
        <v/>
      </c>
      <c r="M11622" s="0" t="str">
        <f aca="false">IF($A11622="","","Compra no cartão")</f>
        <v/>
      </c>
    </row>
    <row r="11623" customFormat="false" ht="13.5" hidden="false" customHeight="false" outlineLevel="0" collapsed="false">
      <c r="A116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3" s="0" t="str">
        <f aca="false">IF($A11623="","",INDEX(CARTAO_COMPRAS!$C:$C,INT((ROW()-2)/20)+2))</f>
        <v/>
      </c>
      <c r="C11623" s="0" t="str">
        <f aca="false">IF($A11623="","",INDEX(CARTAO_COMPRAS!$D:$D,INT((ROW()-2)/20)+2))</f>
        <v/>
      </c>
      <c r="D11623" s="0" t="str">
        <f aca="false">IF($A11623="","",INDEX(CARTAO_COMPRAS!$E:$E,INT((ROW()-2)/20)+2))</f>
        <v/>
      </c>
      <c r="E11623" s="0" t="str">
        <f aca="false">IF($A11623="","",INDEX(CARTAO_COMPRAS!$H:$H,INT((ROW()-2)/20)+2)+MOD(ROW()-2,20))</f>
        <v/>
      </c>
      <c r="F11623" s="0" t="str">
        <f aca="false">IF($A11623="","",INDEX(CARTAO_COMPRAS!$G:$G,INT((ROW()-2)/20)+2))</f>
        <v/>
      </c>
      <c r="G11623" s="5" t="str">
        <f aca="false">IF($A11623="","",INDEX(CARTAO_COMPRAS!$I:$I,INT((ROW()-2)/20)+2))</f>
        <v/>
      </c>
      <c r="H11623" s="4" t="str">
        <f aca="false">IF($A11623="","",EDATE(INDEX(CARTAO_COMPRAS!$J:$J,INT((ROW()-2)/20)+2),MOD(ROW()-2,20)))</f>
        <v/>
      </c>
      <c r="I11623" s="4" t="str">
        <f aca="false">IF($H11623="","",$H11623-WEEKDAY($H11623,2)+1)</f>
        <v/>
      </c>
      <c r="J11623" s="4" t="str">
        <f aca="false">IF($I11623="","",$I11623+6)</f>
        <v/>
      </c>
      <c r="K11623" s="6" t="str">
        <f aca="false">IF($H11623="","",DATE(YEAR($H11623),MONTH($H11623),1))</f>
        <v/>
      </c>
      <c r="L11623" s="0" t="str">
        <f aca="false">IF($A11623="","",INDEX(CARTAO_COMPRAS!$K:$K,INT((ROW()-2)/20)+2))</f>
        <v/>
      </c>
      <c r="M11623" s="0" t="str">
        <f aca="false">IF($A11623="","","Compra no cartão")</f>
        <v/>
      </c>
    </row>
    <row r="11624" customFormat="false" ht="13.5" hidden="false" customHeight="false" outlineLevel="0" collapsed="false">
      <c r="A116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4" s="0" t="str">
        <f aca="false">IF($A11624="","",INDEX(CARTAO_COMPRAS!$C:$C,INT((ROW()-2)/20)+2))</f>
        <v/>
      </c>
      <c r="C11624" s="0" t="str">
        <f aca="false">IF($A11624="","",INDEX(CARTAO_COMPRAS!$D:$D,INT((ROW()-2)/20)+2))</f>
        <v/>
      </c>
      <c r="D11624" s="0" t="str">
        <f aca="false">IF($A11624="","",INDEX(CARTAO_COMPRAS!$E:$E,INT((ROW()-2)/20)+2))</f>
        <v/>
      </c>
      <c r="E11624" s="0" t="str">
        <f aca="false">IF($A11624="","",INDEX(CARTAO_COMPRAS!$H:$H,INT((ROW()-2)/20)+2)+MOD(ROW()-2,20))</f>
        <v/>
      </c>
      <c r="F11624" s="0" t="str">
        <f aca="false">IF($A11624="","",INDEX(CARTAO_COMPRAS!$G:$G,INT((ROW()-2)/20)+2))</f>
        <v/>
      </c>
      <c r="G11624" s="5" t="str">
        <f aca="false">IF($A11624="","",INDEX(CARTAO_COMPRAS!$I:$I,INT((ROW()-2)/20)+2))</f>
        <v/>
      </c>
      <c r="H11624" s="4" t="str">
        <f aca="false">IF($A11624="","",EDATE(INDEX(CARTAO_COMPRAS!$J:$J,INT((ROW()-2)/20)+2),MOD(ROW()-2,20)))</f>
        <v/>
      </c>
      <c r="I11624" s="4" t="str">
        <f aca="false">IF($H11624="","",$H11624-WEEKDAY($H11624,2)+1)</f>
        <v/>
      </c>
      <c r="J11624" s="4" t="str">
        <f aca="false">IF($I11624="","",$I11624+6)</f>
        <v/>
      </c>
      <c r="K11624" s="6" t="str">
        <f aca="false">IF($H11624="","",DATE(YEAR($H11624),MONTH($H11624),1))</f>
        <v/>
      </c>
      <c r="L11624" s="0" t="str">
        <f aca="false">IF($A11624="","",INDEX(CARTAO_COMPRAS!$K:$K,INT((ROW()-2)/20)+2))</f>
        <v/>
      </c>
      <c r="M11624" s="0" t="str">
        <f aca="false">IF($A11624="","","Compra no cartão")</f>
        <v/>
      </c>
    </row>
    <row r="11625" customFormat="false" ht="13.5" hidden="false" customHeight="false" outlineLevel="0" collapsed="false">
      <c r="A116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5" s="0" t="str">
        <f aca="false">IF($A11625="","",INDEX(CARTAO_COMPRAS!$C:$C,INT((ROW()-2)/20)+2))</f>
        <v/>
      </c>
      <c r="C11625" s="0" t="str">
        <f aca="false">IF($A11625="","",INDEX(CARTAO_COMPRAS!$D:$D,INT((ROW()-2)/20)+2))</f>
        <v/>
      </c>
      <c r="D11625" s="0" t="str">
        <f aca="false">IF($A11625="","",INDEX(CARTAO_COMPRAS!$E:$E,INT((ROW()-2)/20)+2))</f>
        <v/>
      </c>
      <c r="E11625" s="0" t="str">
        <f aca="false">IF($A11625="","",INDEX(CARTAO_COMPRAS!$H:$H,INT((ROW()-2)/20)+2)+MOD(ROW()-2,20))</f>
        <v/>
      </c>
      <c r="F11625" s="0" t="str">
        <f aca="false">IF($A11625="","",INDEX(CARTAO_COMPRAS!$G:$G,INT((ROW()-2)/20)+2))</f>
        <v/>
      </c>
      <c r="G11625" s="5" t="str">
        <f aca="false">IF($A11625="","",INDEX(CARTAO_COMPRAS!$I:$I,INT((ROW()-2)/20)+2))</f>
        <v/>
      </c>
      <c r="H11625" s="4" t="str">
        <f aca="false">IF($A11625="","",EDATE(INDEX(CARTAO_COMPRAS!$J:$J,INT((ROW()-2)/20)+2),MOD(ROW()-2,20)))</f>
        <v/>
      </c>
      <c r="I11625" s="4" t="str">
        <f aca="false">IF($H11625="","",$H11625-WEEKDAY($H11625,2)+1)</f>
        <v/>
      </c>
      <c r="J11625" s="4" t="str">
        <f aca="false">IF($I11625="","",$I11625+6)</f>
        <v/>
      </c>
      <c r="K11625" s="6" t="str">
        <f aca="false">IF($H11625="","",DATE(YEAR($H11625),MONTH($H11625),1))</f>
        <v/>
      </c>
      <c r="L11625" s="0" t="str">
        <f aca="false">IF($A11625="","",INDEX(CARTAO_COMPRAS!$K:$K,INT((ROW()-2)/20)+2))</f>
        <v/>
      </c>
      <c r="M11625" s="0" t="str">
        <f aca="false">IF($A11625="","","Compra no cartão")</f>
        <v/>
      </c>
    </row>
    <row r="11626" customFormat="false" ht="13.5" hidden="false" customHeight="false" outlineLevel="0" collapsed="false">
      <c r="A116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6" s="0" t="str">
        <f aca="false">IF($A11626="","",INDEX(CARTAO_COMPRAS!$C:$C,INT((ROW()-2)/20)+2))</f>
        <v/>
      </c>
      <c r="C11626" s="0" t="str">
        <f aca="false">IF($A11626="","",INDEX(CARTAO_COMPRAS!$D:$D,INT((ROW()-2)/20)+2))</f>
        <v/>
      </c>
      <c r="D11626" s="0" t="str">
        <f aca="false">IF($A11626="","",INDEX(CARTAO_COMPRAS!$E:$E,INT((ROW()-2)/20)+2))</f>
        <v/>
      </c>
      <c r="E11626" s="0" t="str">
        <f aca="false">IF($A11626="","",INDEX(CARTAO_COMPRAS!$H:$H,INT((ROW()-2)/20)+2)+MOD(ROW()-2,20))</f>
        <v/>
      </c>
      <c r="F11626" s="0" t="str">
        <f aca="false">IF($A11626="","",INDEX(CARTAO_COMPRAS!$G:$G,INT((ROW()-2)/20)+2))</f>
        <v/>
      </c>
      <c r="G11626" s="5" t="str">
        <f aca="false">IF($A11626="","",INDEX(CARTAO_COMPRAS!$I:$I,INT((ROW()-2)/20)+2))</f>
        <v/>
      </c>
      <c r="H11626" s="4" t="str">
        <f aca="false">IF($A11626="","",EDATE(INDEX(CARTAO_COMPRAS!$J:$J,INT((ROW()-2)/20)+2),MOD(ROW()-2,20)))</f>
        <v/>
      </c>
      <c r="I11626" s="4" t="str">
        <f aca="false">IF($H11626="","",$H11626-WEEKDAY($H11626,2)+1)</f>
        <v/>
      </c>
      <c r="J11626" s="4" t="str">
        <f aca="false">IF($I11626="","",$I11626+6)</f>
        <v/>
      </c>
      <c r="K11626" s="6" t="str">
        <f aca="false">IF($H11626="","",DATE(YEAR($H11626),MONTH($H11626),1))</f>
        <v/>
      </c>
      <c r="L11626" s="0" t="str">
        <f aca="false">IF($A11626="","",INDEX(CARTAO_COMPRAS!$K:$K,INT((ROW()-2)/20)+2))</f>
        <v/>
      </c>
      <c r="M11626" s="0" t="str">
        <f aca="false">IF($A11626="","","Compra no cartão")</f>
        <v/>
      </c>
    </row>
    <row r="11627" customFormat="false" ht="13.5" hidden="false" customHeight="false" outlineLevel="0" collapsed="false">
      <c r="A116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7" s="0" t="str">
        <f aca="false">IF($A11627="","",INDEX(CARTAO_COMPRAS!$C:$C,INT((ROW()-2)/20)+2))</f>
        <v/>
      </c>
      <c r="C11627" s="0" t="str">
        <f aca="false">IF($A11627="","",INDEX(CARTAO_COMPRAS!$D:$D,INT((ROW()-2)/20)+2))</f>
        <v/>
      </c>
      <c r="D11627" s="0" t="str">
        <f aca="false">IF($A11627="","",INDEX(CARTAO_COMPRAS!$E:$E,INT((ROW()-2)/20)+2))</f>
        <v/>
      </c>
      <c r="E11627" s="0" t="str">
        <f aca="false">IF($A11627="","",INDEX(CARTAO_COMPRAS!$H:$H,INT((ROW()-2)/20)+2)+MOD(ROW()-2,20))</f>
        <v/>
      </c>
      <c r="F11627" s="0" t="str">
        <f aca="false">IF($A11627="","",INDEX(CARTAO_COMPRAS!$G:$G,INT((ROW()-2)/20)+2))</f>
        <v/>
      </c>
      <c r="G11627" s="5" t="str">
        <f aca="false">IF($A11627="","",INDEX(CARTAO_COMPRAS!$I:$I,INT((ROW()-2)/20)+2))</f>
        <v/>
      </c>
      <c r="H11627" s="4" t="str">
        <f aca="false">IF($A11627="","",EDATE(INDEX(CARTAO_COMPRAS!$J:$J,INT((ROW()-2)/20)+2),MOD(ROW()-2,20)))</f>
        <v/>
      </c>
      <c r="I11627" s="4" t="str">
        <f aca="false">IF($H11627="","",$H11627-WEEKDAY($H11627,2)+1)</f>
        <v/>
      </c>
      <c r="J11627" s="4" t="str">
        <f aca="false">IF($I11627="","",$I11627+6)</f>
        <v/>
      </c>
      <c r="K11627" s="6" t="str">
        <f aca="false">IF($H11627="","",DATE(YEAR($H11627),MONTH($H11627),1))</f>
        <v/>
      </c>
      <c r="L11627" s="0" t="str">
        <f aca="false">IF($A11627="","",INDEX(CARTAO_COMPRAS!$K:$K,INT((ROW()-2)/20)+2))</f>
        <v/>
      </c>
      <c r="M11627" s="0" t="str">
        <f aca="false">IF($A11627="","","Compra no cartão")</f>
        <v/>
      </c>
    </row>
    <row r="11628" customFormat="false" ht="13.5" hidden="false" customHeight="false" outlineLevel="0" collapsed="false">
      <c r="A116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8" s="0" t="str">
        <f aca="false">IF($A11628="","",INDEX(CARTAO_COMPRAS!$C:$C,INT((ROW()-2)/20)+2))</f>
        <v/>
      </c>
      <c r="C11628" s="0" t="str">
        <f aca="false">IF($A11628="","",INDEX(CARTAO_COMPRAS!$D:$D,INT((ROW()-2)/20)+2))</f>
        <v/>
      </c>
      <c r="D11628" s="0" t="str">
        <f aca="false">IF($A11628="","",INDEX(CARTAO_COMPRAS!$E:$E,INT((ROW()-2)/20)+2))</f>
        <v/>
      </c>
      <c r="E11628" s="0" t="str">
        <f aca="false">IF($A11628="","",INDEX(CARTAO_COMPRAS!$H:$H,INT((ROW()-2)/20)+2)+MOD(ROW()-2,20))</f>
        <v/>
      </c>
      <c r="F11628" s="0" t="str">
        <f aca="false">IF($A11628="","",INDEX(CARTAO_COMPRAS!$G:$G,INT((ROW()-2)/20)+2))</f>
        <v/>
      </c>
      <c r="G11628" s="5" t="str">
        <f aca="false">IF($A11628="","",INDEX(CARTAO_COMPRAS!$I:$I,INT((ROW()-2)/20)+2))</f>
        <v/>
      </c>
      <c r="H11628" s="4" t="str">
        <f aca="false">IF($A11628="","",EDATE(INDEX(CARTAO_COMPRAS!$J:$J,INT((ROW()-2)/20)+2),MOD(ROW()-2,20)))</f>
        <v/>
      </c>
      <c r="I11628" s="4" t="str">
        <f aca="false">IF($H11628="","",$H11628-WEEKDAY($H11628,2)+1)</f>
        <v/>
      </c>
      <c r="J11628" s="4" t="str">
        <f aca="false">IF($I11628="","",$I11628+6)</f>
        <v/>
      </c>
      <c r="K11628" s="6" t="str">
        <f aca="false">IF($H11628="","",DATE(YEAR($H11628),MONTH($H11628),1))</f>
        <v/>
      </c>
      <c r="L11628" s="0" t="str">
        <f aca="false">IF($A11628="","",INDEX(CARTAO_COMPRAS!$K:$K,INT((ROW()-2)/20)+2))</f>
        <v/>
      </c>
      <c r="M11628" s="0" t="str">
        <f aca="false">IF($A11628="","","Compra no cartão")</f>
        <v/>
      </c>
    </row>
    <row r="11629" customFormat="false" ht="13.5" hidden="false" customHeight="false" outlineLevel="0" collapsed="false">
      <c r="A116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29" s="0" t="str">
        <f aca="false">IF($A11629="","",INDEX(CARTAO_COMPRAS!$C:$C,INT((ROW()-2)/20)+2))</f>
        <v/>
      </c>
      <c r="C11629" s="0" t="str">
        <f aca="false">IF($A11629="","",INDEX(CARTAO_COMPRAS!$D:$D,INT((ROW()-2)/20)+2))</f>
        <v/>
      </c>
      <c r="D11629" s="0" t="str">
        <f aca="false">IF($A11629="","",INDEX(CARTAO_COMPRAS!$E:$E,INT((ROW()-2)/20)+2))</f>
        <v/>
      </c>
      <c r="E11629" s="0" t="str">
        <f aca="false">IF($A11629="","",INDEX(CARTAO_COMPRAS!$H:$H,INT((ROW()-2)/20)+2)+MOD(ROW()-2,20))</f>
        <v/>
      </c>
      <c r="F11629" s="0" t="str">
        <f aca="false">IF($A11629="","",INDEX(CARTAO_COMPRAS!$G:$G,INT((ROW()-2)/20)+2))</f>
        <v/>
      </c>
      <c r="G11629" s="5" t="str">
        <f aca="false">IF($A11629="","",INDEX(CARTAO_COMPRAS!$I:$I,INT((ROW()-2)/20)+2))</f>
        <v/>
      </c>
      <c r="H11629" s="4" t="str">
        <f aca="false">IF($A11629="","",EDATE(INDEX(CARTAO_COMPRAS!$J:$J,INT((ROW()-2)/20)+2),MOD(ROW()-2,20)))</f>
        <v/>
      </c>
      <c r="I11629" s="4" t="str">
        <f aca="false">IF($H11629="","",$H11629-WEEKDAY($H11629,2)+1)</f>
        <v/>
      </c>
      <c r="J11629" s="4" t="str">
        <f aca="false">IF($I11629="","",$I11629+6)</f>
        <v/>
      </c>
      <c r="K11629" s="6" t="str">
        <f aca="false">IF($H11629="","",DATE(YEAR($H11629),MONTH($H11629),1))</f>
        <v/>
      </c>
      <c r="L11629" s="0" t="str">
        <f aca="false">IF($A11629="","",INDEX(CARTAO_COMPRAS!$K:$K,INT((ROW()-2)/20)+2))</f>
        <v/>
      </c>
      <c r="M11629" s="0" t="str">
        <f aca="false">IF($A11629="","","Compra no cartão")</f>
        <v/>
      </c>
    </row>
    <row r="11630" customFormat="false" ht="13.5" hidden="false" customHeight="false" outlineLevel="0" collapsed="false">
      <c r="A116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0" s="0" t="str">
        <f aca="false">IF($A11630="","",INDEX(CARTAO_COMPRAS!$C:$C,INT((ROW()-2)/20)+2))</f>
        <v/>
      </c>
      <c r="C11630" s="0" t="str">
        <f aca="false">IF($A11630="","",INDEX(CARTAO_COMPRAS!$D:$D,INT((ROW()-2)/20)+2))</f>
        <v/>
      </c>
      <c r="D11630" s="0" t="str">
        <f aca="false">IF($A11630="","",INDEX(CARTAO_COMPRAS!$E:$E,INT((ROW()-2)/20)+2))</f>
        <v/>
      </c>
      <c r="E11630" s="0" t="str">
        <f aca="false">IF($A11630="","",INDEX(CARTAO_COMPRAS!$H:$H,INT((ROW()-2)/20)+2)+MOD(ROW()-2,20))</f>
        <v/>
      </c>
      <c r="F11630" s="0" t="str">
        <f aca="false">IF($A11630="","",INDEX(CARTAO_COMPRAS!$G:$G,INT((ROW()-2)/20)+2))</f>
        <v/>
      </c>
      <c r="G11630" s="5" t="str">
        <f aca="false">IF($A11630="","",INDEX(CARTAO_COMPRAS!$I:$I,INT((ROW()-2)/20)+2))</f>
        <v/>
      </c>
      <c r="H11630" s="4" t="str">
        <f aca="false">IF($A11630="","",EDATE(INDEX(CARTAO_COMPRAS!$J:$J,INT((ROW()-2)/20)+2),MOD(ROW()-2,20)))</f>
        <v/>
      </c>
      <c r="I11630" s="4" t="str">
        <f aca="false">IF($H11630="","",$H11630-WEEKDAY($H11630,2)+1)</f>
        <v/>
      </c>
      <c r="J11630" s="4" t="str">
        <f aca="false">IF($I11630="","",$I11630+6)</f>
        <v/>
      </c>
      <c r="K11630" s="6" t="str">
        <f aca="false">IF($H11630="","",DATE(YEAR($H11630),MONTH($H11630),1))</f>
        <v/>
      </c>
      <c r="L11630" s="0" t="str">
        <f aca="false">IF($A11630="","",INDEX(CARTAO_COMPRAS!$K:$K,INT((ROW()-2)/20)+2))</f>
        <v/>
      </c>
      <c r="M11630" s="0" t="str">
        <f aca="false">IF($A11630="","","Compra no cartão")</f>
        <v/>
      </c>
    </row>
    <row r="11631" customFormat="false" ht="13.5" hidden="false" customHeight="false" outlineLevel="0" collapsed="false">
      <c r="A116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1" s="0" t="str">
        <f aca="false">IF($A11631="","",INDEX(CARTAO_COMPRAS!$C:$C,INT((ROW()-2)/20)+2))</f>
        <v/>
      </c>
      <c r="C11631" s="0" t="str">
        <f aca="false">IF($A11631="","",INDEX(CARTAO_COMPRAS!$D:$D,INT((ROW()-2)/20)+2))</f>
        <v/>
      </c>
      <c r="D11631" s="0" t="str">
        <f aca="false">IF($A11631="","",INDEX(CARTAO_COMPRAS!$E:$E,INT((ROW()-2)/20)+2))</f>
        <v/>
      </c>
      <c r="E11631" s="0" t="str">
        <f aca="false">IF($A11631="","",INDEX(CARTAO_COMPRAS!$H:$H,INT((ROW()-2)/20)+2)+MOD(ROW()-2,20))</f>
        <v/>
      </c>
      <c r="F11631" s="0" t="str">
        <f aca="false">IF($A11631="","",INDEX(CARTAO_COMPRAS!$G:$G,INT((ROW()-2)/20)+2))</f>
        <v/>
      </c>
      <c r="G11631" s="5" t="str">
        <f aca="false">IF($A11631="","",INDEX(CARTAO_COMPRAS!$I:$I,INT((ROW()-2)/20)+2))</f>
        <v/>
      </c>
      <c r="H11631" s="4" t="str">
        <f aca="false">IF($A11631="","",EDATE(INDEX(CARTAO_COMPRAS!$J:$J,INT((ROW()-2)/20)+2),MOD(ROW()-2,20)))</f>
        <v/>
      </c>
      <c r="I11631" s="4" t="str">
        <f aca="false">IF($H11631="","",$H11631-WEEKDAY($H11631,2)+1)</f>
        <v/>
      </c>
      <c r="J11631" s="4" t="str">
        <f aca="false">IF($I11631="","",$I11631+6)</f>
        <v/>
      </c>
      <c r="K11631" s="6" t="str">
        <f aca="false">IF($H11631="","",DATE(YEAR($H11631),MONTH($H11631),1))</f>
        <v/>
      </c>
      <c r="L11631" s="0" t="str">
        <f aca="false">IF($A11631="","",INDEX(CARTAO_COMPRAS!$K:$K,INT((ROW()-2)/20)+2))</f>
        <v/>
      </c>
      <c r="M11631" s="0" t="str">
        <f aca="false">IF($A11631="","","Compra no cartão")</f>
        <v/>
      </c>
    </row>
    <row r="11632" customFormat="false" ht="13.5" hidden="false" customHeight="false" outlineLevel="0" collapsed="false">
      <c r="A116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2" s="0" t="str">
        <f aca="false">IF($A11632="","",INDEX(CARTAO_COMPRAS!$C:$C,INT((ROW()-2)/20)+2))</f>
        <v/>
      </c>
      <c r="C11632" s="0" t="str">
        <f aca="false">IF($A11632="","",INDEX(CARTAO_COMPRAS!$D:$D,INT((ROW()-2)/20)+2))</f>
        <v/>
      </c>
      <c r="D11632" s="0" t="str">
        <f aca="false">IF($A11632="","",INDEX(CARTAO_COMPRAS!$E:$E,INT((ROW()-2)/20)+2))</f>
        <v/>
      </c>
      <c r="E11632" s="0" t="str">
        <f aca="false">IF($A11632="","",INDEX(CARTAO_COMPRAS!$H:$H,INT((ROW()-2)/20)+2)+MOD(ROW()-2,20))</f>
        <v/>
      </c>
      <c r="F11632" s="0" t="str">
        <f aca="false">IF($A11632="","",INDEX(CARTAO_COMPRAS!$G:$G,INT((ROW()-2)/20)+2))</f>
        <v/>
      </c>
      <c r="G11632" s="5" t="str">
        <f aca="false">IF($A11632="","",INDEX(CARTAO_COMPRAS!$I:$I,INT((ROW()-2)/20)+2))</f>
        <v/>
      </c>
      <c r="H11632" s="4" t="str">
        <f aca="false">IF($A11632="","",EDATE(INDEX(CARTAO_COMPRAS!$J:$J,INT((ROW()-2)/20)+2),MOD(ROW()-2,20)))</f>
        <v/>
      </c>
      <c r="I11632" s="4" t="str">
        <f aca="false">IF($H11632="","",$H11632-WEEKDAY($H11632,2)+1)</f>
        <v/>
      </c>
      <c r="J11632" s="4" t="str">
        <f aca="false">IF($I11632="","",$I11632+6)</f>
        <v/>
      </c>
      <c r="K11632" s="6" t="str">
        <f aca="false">IF($H11632="","",DATE(YEAR($H11632),MONTH($H11632),1))</f>
        <v/>
      </c>
      <c r="L11632" s="0" t="str">
        <f aca="false">IF($A11632="","",INDEX(CARTAO_COMPRAS!$K:$K,INT((ROW()-2)/20)+2))</f>
        <v/>
      </c>
      <c r="M11632" s="0" t="str">
        <f aca="false">IF($A11632="","","Compra no cartão")</f>
        <v/>
      </c>
    </row>
    <row r="11633" customFormat="false" ht="13.5" hidden="false" customHeight="false" outlineLevel="0" collapsed="false">
      <c r="A116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3" s="0" t="str">
        <f aca="false">IF($A11633="","",INDEX(CARTAO_COMPRAS!$C:$C,INT((ROW()-2)/20)+2))</f>
        <v/>
      </c>
      <c r="C11633" s="0" t="str">
        <f aca="false">IF($A11633="","",INDEX(CARTAO_COMPRAS!$D:$D,INT((ROW()-2)/20)+2))</f>
        <v/>
      </c>
      <c r="D11633" s="0" t="str">
        <f aca="false">IF($A11633="","",INDEX(CARTAO_COMPRAS!$E:$E,INT((ROW()-2)/20)+2))</f>
        <v/>
      </c>
      <c r="E11633" s="0" t="str">
        <f aca="false">IF($A11633="","",INDEX(CARTAO_COMPRAS!$H:$H,INT((ROW()-2)/20)+2)+MOD(ROW()-2,20))</f>
        <v/>
      </c>
      <c r="F11633" s="0" t="str">
        <f aca="false">IF($A11633="","",INDEX(CARTAO_COMPRAS!$G:$G,INT((ROW()-2)/20)+2))</f>
        <v/>
      </c>
      <c r="G11633" s="5" t="str">
        <f aca="false">IF($A11633="","",INDEX(CARTAO_COMPRAS!$I:$I,INT((ROW()-2)/20)+2))</f>
        <v/>
      </c>
      <c r="H11633" s="4" t="str">
        <f aca="false">IF($A11633="","",EDATE(INDEX(CARTAO_COMPRAS!$J:$J,INT((ROW()-2)/20)+2),MOD(ROW()-2,20)))</f>
        <v/>
      </c>
      <c r="I11633" s="4" t="str">
        <f aca="false">IF($H11633="","",$H11633-WEEKDAY($H11633,2)+1)</f>
        <v/>
      </c>
      <c r="J11633" s="4" t="str">
        <f aca="false">IF($I11633="","",$I11633+6)</f>
        <v/>
      </c>
      <c r="K11633" s="6" t="str">
        <f aca="false">IF($H11633="","",DATE(YEAR($H11633),MONTH($H11633),1))</f>
        <v/>
      </c>
      <c r="L11633" s="0" t="str">
        <f aca="false">IF($A11633="","",INDEX(CARTAO_COMPRAS!$K:$K,INT((ROW()-2)/20)+2))</f>
        <v/>
      </c>
      <c r="M11633" s="0" t="str">
        <f aca="false">IF($A11633="","","Compra no cartão")</f>
        <v/>
      </c>
    </row>
    <row r="11634" customFormat="false" ht="13.5" hidden="false" customHeight="false" outlineLevel="0" collapsed="false">
      <c r="A116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4" s="0" t="str">
        <f aca="false">IF($A11634="","",INDEX(CARTAO_COMPRAS!$C:$C,INT((ROW()-2)/20)+2))</f>
        <v/>
      </c>
      <c r="C11634" s="0" t="str">
        <f aca="false">IF($A11634="","",INDEX(CARTAO_COMPRAS!$D:$D,INT((ROW()-2)/20)+2))</f>
        <v/>
      </c>
      <c r="D11634" s="0" t="str">
        <f aca="false">IF($A11634="","",INDEX(CARTAO_COMPRAS!$E:$E,INT((ROW()-2)/20)+2))</f>
        <v/>
      </c>
      <c r="E11634" s="0" t="str">
        <f aca="false">IF($A11634="","",INDEX(CARTAO_COMPRAS!$H:$H,INT((ROW()-2)/20)+2)+MOD(ROW()-2,20))</f>
        <v/>
      </c>
      <c r="F11634" s="0" t="str">
        <f aca="false">IF($A11634="","",INDEX(CARTAO_COMPRAS!$G:$G,INT((ROW()-2)/20)+2))</f>
        <v/>
      </c>
      <c r="G11634" s="5" t="str">
        <f aca="false">IF($A11634="","",INDEX(CARTAO_COMPRAS!$I:$I,INT((ROW()-2)/20)+2))</f>
        <v/>
      </c>
      <c r="H11634" s="4" t="str">
        <f aca="false">IF($A11634="","",EDATE(INDEX(CARTAO_COMPRAS!$J:$J,INT((ROW()-2)/20)+2),MOD(ROW()-2,20)))</f>
        <v/>
      </c>
      <c r="I11634" s="4" t="str">
        <f aca="false">IF($H11634="","",$H11634-WEEKDAY($H11634,2)+1)</f>
        <v/>
      </c>
      <c r="J11634" s="4" t="str">
        <f aca="false">IF($I11634="","",$I11634+6)</f>
        <v/>
      </c>
      <c r="K11634" s="6" t="str">
        <f aca="false">IF($H11634="","",DATE(YEAR($H11634),MONTH($H11634),1))</f>
        <v/>
      </c>
      <c r="L11634" s="0" t="str">
        <f aca="false">IF($A11634="","",INDEX(CARTAO_COMPRAS!$K:$K,INT((ROW()-2)/20)+2))</f>
        <v/>
      </c>
      <c r="M11634" s="0" t="str">
        <f aca="false">IF($A11634="","","Compra no cartão")</f>
        <v/>
      </c>
    </row>
    <row r="11635" customFormat="false" ht="13.5" hidden="false" customHeight="false" outlineLevel="0" collapsed="false">
      <c r="A116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5" s="0" t="str">
        <f aca="false">IF($A11635="","",INDEX(CARTAO_COMPRAS!$C:$C,INT((ROW()-2)/20)+2))</f>
        <v/>
      </c>
      <c r="C11635" s="0" t="str">
        <f aca="false">IF($A11635="","",INDEX(CARTAO_COMPRAS!$D:$D,INT((ROW()-2)/20)+2))</f>
        <v/>
      </c>
      <c r="D11635" s="0" t="str">
        <f aca="false">IF($A11635="","",INDEX(CARTAO_COMPRAS!$E:$E,INT((ROW()-2)/20)+2))</f>
        <v/>
      </c>
      <c r="E11635" s="0" t="str">
        <f aca="false">IF($A11635="","",INDEX(CARTAO_COMPRAS!$H:$H,INT((ROW()-2)/20)+2)+MOD(ROW()-2,20))</f>
        <v/>
      </c>
      <c r="F11635" s="0" t="str">
        <f aca="false">IF($A11635="","",INDEX(CARTAO_COMPRAS!$G:$G,INT((ROW()-2)/20)+2))</f>
        <v/>
      </c>
      <c r="G11635" s="5" t="str">
        <f aca="false">IF($A11635="","",INDEX(CARTAO_COMPRAS!$I:$I,INT((ROW()-2)/20)+2))</f>
        <v/>
      </c>
      <c r="H11635" s="4" t="str">
        <f aca="false">IF($A11635="","",EDATE(INDEX(CARTAO_COMPRAS!$J:$J,INT((ROW()-2)/20)+2),MOD(ROW()-2,20)))</f>
        <v/>
      </c>
      <c r="I11635" s="4" t="str">
        <f aca="false">IF($H11635="","",$H11635-WEEKDAY($H11635,2)+1)</f>
        <v/>
      </c>
      <c r="J11635" s="4" t="str">
        <f aca="false">IF($I11635="","",$I11635+6)</f>
        <v/>
      </c>
      <c r="K11635" s="6" t="str">
        <f aca="false">IF($H11635="","",DATE(YEAR($H11635),MONTH($H11635),1))</f>
        <v/>
      </c>
      <c r="L11635" s="0" t="str">
        <f aca="false">IF($A11635="","",INDEX(CARTAO_COMPRAS!$K:$K,INT((ROW()-2)/20)+2))</f>
        <v/>
      </c>
      <c r="M11635" s="0" t="str">
        <f aca="false">IF($A11635="","","Compra no cartão")</f>
        <v/>
      </c>
    </row>
    <row r="11636" customFormat="false" ht="13.5" hidden="false" customHeight="false" outlineLevel="0" collapsed="false">
      <c r="A116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6" s="0" t="str">
        <f aca="false">IF($A11636="","",INDEX(CARTAO_COMPRAS!$C:$C,INT((ROW()-2)/20)+2))</f>
        <v/>
      </c>
      <c r="C11636" s="0" t="str">
        <f aca="false">IF($A11636="","",INDEX(CARTAO_COMPRAS!$D:$D,INT((ROW()-2)/20)+2))</f>
        <v/>
      </c>
      <c r="D11636" s="0" t="str">
        <f aca="false">IF($A11636="","",INDEX(CARTAO_COMPRAS!$E:$E,INT((ROW()-2)/20)+2))</f>
        <v/>
      </c>
      <c r="E11636" s="0" t="str">
        <f aca="false">IF($A11636="","",INDEX(CARTAO_COMPRAS!$H:$H,INT((ROW()-2)/20)+2)+MOD(ROW()-2,20))</f>
        <v/>
      </c>
      <c r="F11636" s="0" t="str">
        <f aca="false">IF($A11636="","",INDEX(CARTAO_COMPRAS!$G:$G,INT((ROW()-2)/20)+2))</f>
        <v/>
      </c>
      <c r="G11636" s="5" t="str">
        <f aca="false">IF($A11636="","",INDEX(CARTAO_COMPRAS!$I:$I,INT((ROW()-2)/20)+2))</f>
        <v/>
      </c>
      <c r="H11636" s="4" t="str">
        <f aca="false">IF($A11636="","",EDATE(INDEX(CARTAO_COMPRAS!$J:$J,INT((ROW()-2)/20)+2),MOD(ROW()-2,20)))</f>
        <v/>
      </c>
      <c r="I11636" s="4" t="str">
        <f aca="false">IF($H11636="","",$H11636-WEEKDAY($H11636,2)+1)</f>
        <v/>
      </c>
      <c r="J11636" s="4" t="str">
        <f aca="false">IF($I11636="","",$I11636+6)</f>
        <v/>
      </c>
      <c r="K11636" s="6" t="str">
        <f aca="false">IF($H11636="","",DATE(YEAR($H11636),MONTH($H11636),1))</f>
        <v/>
      </c>
      <c r="L11636" s="0" t="str">
        <f aca="false">IF($A11636="","",INDEX(CARTAO_COMPRAS!$K:$K,INT((ROW()-2)/20)+2))</f>
        <v/>
      </c>
      <c r="M11636" s="0" t="str">
        <f aca="false">IF($A11636="","","Compra no cartão")</f>
        <v/>
      </c>
    </row>
    <row r="11637" customFormat="false" ht="13.5" hidden="false" customHeight="false" outlineLevel="0" collapsed="false">
      <c r="A116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7" s="0" t="str">
        <f aca="false">IF($A11637="","",INDEX(CARTAO_COMPRAS!$C:$C,INT((ROW()-2)/20)+2))</f>
        <v/>
      </c>
      <c r="C11637" s="0" t="str">
        <f aca="false">IF($A11637="","",INDEX(CARTAO_COMPRAS!$D:$D,INT((ROW()-2)/20)+2))</f>
        <v/>
      </c>
      <c r="D11637" s="0" t="str">
        <f aca="false">IF($A11637="","",INDEX(CARTAO_COMPRAS!$E:$E,INT((ROW()-2)/20)+2))</f>
        <v/>
      </c>
      <c r="E11637" s="0" t="str">
        <f aca="false">IF($A11637="","",INDEX(CARTAO_COMPRAS!$H:$H,INT((ROW()-2)/20)+2)+MOD(ROW()-2,20))</f>
        <v/>
      </c>
      <c r="F11637" s="0" t="str">
        <f aca="false">IF($A11637="","",INDEX(CARTAO_COMPRAS!$G:$G,INT((ROW()-2)/20)+2))</f>
        <v/>
      </c>
      <c r="G11637" s="5" t="str">
        <f aca="false">IF($A11637="","",INDEX(CARTAO_COMPRAS!$I:$I,INT((ROW()-2)/20)+2))</f>
        <v/>
      </c>
      <c r="H11637" s="4" t="str">
        <f aca="false">IF($A11637="","",EDATE(INDEX(CARTAO_COMPRAS!$J:$J,INT((ROW()-2)/20)+2),MOD(ROW()-2,20)))</f>
        <v/>
      </c>
      <c r="I11637" s="4" t="str">
        <f aca="false">IF($H11637="","",$H11637-WEEKDAY($H11637,2)+1)</f>
        <v/>
      </c>
      <c r="J11637" s="4" t="str">
        <f aca="false">IF($I11637="","",$I11637+6)</f>
        <v/>
      </c>
      <c r="K11637" s="6" t="str">
        <f aca="false">IF($H11637="","",DATE(YEAR($H11637),MONTH($H11637),1))</f>
        <v/>
      </c>
      <c r="L11637" s="0" t="str">
        <f aca="false">IF($A11637="","",INDEX(CARTAO_COMPRAS!$K:$K,INT((ROW()-2)/20)+2))</f>
        <v/>
      </c>
      <c r="M11637" s="0" t="str">
        <f aca="false">IF($A11637="","","Compra no cartão")</f>
        <v/>
      </c>
    </row>
    <row r="11638" customFormat="false" ht="13.5" hidden="false" customHeight="false" outlineLevel="0" collapsed="false">
      <c r="A116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8" s="0" t="str">
        <f aca="false">IF($A11638="","",INDEX(CARTAO_COMPRAS!$C:$C,INT((ROW()-2)/20)+2))</f>
        <v/>
      </c>
      <c r="C11638" s="0" t="str">
        <f aca="false">IF($A11638="","",INDEX(CARTAO_COMPRAS!$D:$D,INT((ROW()-2)/20)+2))</f>
        <v/>
      </c>
      <c r="D11638" s="0" t="str">
        <f aca="false">IF($A11638="","",INDEX(CARTAO_COMPRAS!$E:$E,INT((ROW()-2)/20)+2))</f>
        <v/>
      </c>
      <c r="E11638" s="0" t="str">
        <f aca="false">IF($A11638="","",INDEX(CARTAO_COMPRAS!$H:$H,INT((ROW()-2)/20)+2)+MOD(ROW()-2,20))</f>
        <v/>
      </c>
      <c r="F11638" s="0" t="str">
        <f aca="false">IF($A11638="","",INDEX(CARTAO_COMPRAS!$G:$G,INT((ROW()-2)/20)+2))</f>
        <v/>
      </c>
      <c r="G11638" s="5" t="str">
        <f aca="false">IF($A11638="","",INDEX(CARTAO_COMPRAS!$I:$I,INT((ROW()-2)/20)+2))</f>
        <v/>
      </c>
      <c r="H11638" s="4" t="str">
        <f aca="false">IF($A11638="","",EDATE(INDEX(CARTAO_COMPRAS!$J:$J,INT((ROW()-2)/20)+2),MOD(ROW()-2,20)))</f>
        <v/>
      </c>
      <c r="I11638" s="4" t="str">
        <f aca="false">IF($H11638="","",$H11638-WEEKDAY($H11638,2)+1)</f>
        <v/>
      </c>
      <c r="J11638" s="4" t="str">
        <f aca="false">IF($I11638="","",$I11638+6)</f>
        <v/>
      </c>
      <c r="K11638" s="6" t="str">
        <f aca="false">IF($H11638="","",DATE(YEAR($H11638),MONTH($H11638),1))</f>
        <v/>
      </c>
      <c r="L11638" s="0" t="str">
        <f aca="false">IF($A11638="","",INDEX(CARTAO_COMPRAS!$K:$K,INT((ROW()-2)/20)+2))</f>
        <v/>
      </c>
      <c r="M11638" s="0" t="str">
        <f aca="false">IF($A11638="","","Compra no cartão")</f>
        <v/>
      </c>
    </row>
    <row r="11639" customFormat="false" ht="13.5" hidden="false" customHeight="false" outlineLevel="0" collapsed="false">
      <c r="A116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39" s="0" t="str">
        <f aca="false">IF($A11639="","",INDEX(CARTAO_COMPRAS!$C:$C,INT((ROW()-2)/20)+2))</f>
        <v/>
      </c>
      <c r="C11639" s="0" t="str">
        <f aca="false">IF($A11639="","",INDEX(CARTAO_COMPRAS!$D:$D,INT((ROW()-2)/20)+2))</f>
        <v/>
      </c>
      <c r="D11639" s="0" t="str">
        <f aca="false">IF($A11639="","",INDEX(CARTAO_COMPRAS!$E:$E,INT((ROW()-2)/20)+2))</f>
        <v/>
      </c>
      <c r="E11639" s="0" t="str">
        <f aca="false">IF($A11639="","",INDEX(CARTAO_COMPRAS!$H:$H,INT((ROW()-2)/20)+2)+MOD(ROW()-2,20))</f>
        <v/>
      </c>
      <c r="F11639" s="0" t="str">
        <f aca="false">IF($A11639="","",INDEX(CARTAO_COMPRAS!$G:$G,INT((ROW()-2)/20)+2))</f>
        <v/>
      </c>
      <c r="G11639" s="5" t="str">
        <f aca="false">IF($A11639="","",INDEX(CARTAO_COMPRAS!$I:$I,INT((ROW()-2)/20)+2))</f>
        <v/>
      </c>
      <c r="H11639" s="4" t="str">
        <f aca="false">IF($A11639="","",EDATE(INDEX(CARTAO_COMPRAS!$J:$J,INT((ROW()-2)/20)+2),MOD(ROW()-2,20)))</f>
        <v/>
      </c>
      <c r="I11639" s="4" t="str">
        <f aca="false">IF($H11639="","",$H11639-WEEKDAY($H11639,2)+1)</f>
        <v/>
      </c>
      <c r="J11639" s="4" t="str">
        <f aca="false">IF($I11639="","",$I11639+6)</f>
        <v/>
      </c>
      <c r="K11639" s="6" t="str">
        <f aca="false">IF($H11639="","",DATE(YEAR($H11639),MONTH($H11639),1))</f>
        <v/>
      </c>
      <c r="L11639" s="0" t="str">
        <f aca="false">IF($A11639="","",INDEX(CARTAO_COMPRAS!$K:$K,INT((ROW()-2)/20)+2))</f>
        <v/>
      </c>
      <c r="M11639" s="0" t="str">
        <f aca="false">IF($A11639="","","Compra no cartão")</f>
        <v/>
      </c>
    </row>
    <row r="11640" customFormat="false" ht="13.5" hidden="false" customHeight="false" outlineLevel="0" collapsed="false">
      <c r="A116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0" s="0" t="str">
        <f aca="false">IF($A11640="","",INDEX(CARTAO_COMPRAS!$C:$C,INT((ROW()-2)/20)+2))</f>
        <v/>
      </c>
      <c r="C11640" s="0" t="str">
        <f aca="false">IF($A11640="","",INDEX(CARTAO_COMPRAS!$D:$D,INT((ROW()-2)/20)+2))</f>
        <v/>
      </c>
      <c r="D11640" s="0" t="str">
        <f aca="false">IF($A11640="","",INDEX(CARTAO_COMPRAS!$E:$E,INT((ROW()-2)/20)+2))</f>
        <v/>
      </c>
      <c r="E11640" s="0" t="str">
        <f aca="false">IF($A11640="","",INDEX(CARTAO_COMPRAS!$H:$H,INT((ROW()-2)/20)+2)+MOD(ROW()-2,20))</f>
        <v/>
      </c>
      <c r="F11640" s="0" t="str">
        <f aca="false">IF($A11640="","",INDEX(CARTAO_COMPRAS!$G:$G,INT((ROW()-2)/20)+2))</f>
        <v/>
      </c>
      <c r="G11640" s="5" t="str">
        <f aca="false">IF($A11640="","",INDEX(CARTAO_COMPRAS!$I:$I,INT((ROW()-2)/20)+2))</f>
        <v/>
      </c>
      <c r="H11640" s="4" t="str">
        <f aca="false">IF($A11640="","",EDATE(INDEX(CARTAO_COMPRAS!$J:$J,INT((ROW()-2)/20)+2),MOD(ROW()-2,20)))</f>
        <v/>
      </c>
      <c r="I11640" s="4" t="str">
        <f aca="false">IF($H11640="","",$H11640-WEEKDAY($H11640,2)+1)</f>
        <v/>
      </c>
      <c r="J11640" s="4" t="str">
        <f aca="false">IF($I11640="","",$I11640+6)</f>
        <v/>
      </c>
      <c r="K11640" s="6" t="str">
        <f aca="false">IF($H11640="","",DATE(YEAR($H11640),MONTH($H11640),1))</f>
        <v/>
      </c>
      <c r="L11640" s="0" t="str">
        <f aca="false">IF($A11640="","",INDEX(CARTAO_COMPRAS!$K:$K,INT((ROW()-2)/20)+2))</f>
        <v/>
      </c>
      <c r="M11640" s="0" t="str">
        <f aca="false">IF($A11640="","","Compra no cartão")</f>
        <v/>
      </c>
    </row>
    <row r="11641" customFormat="false" ht="13.5" hidden="false" customHeight="false" outlineLevel="0" collapsed="false">
      <c r="A116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1" s="0" t="str">
        <f aca="false">IF($A11641="","",INDEX(CARTAO_COMPRAS!$C:$C,INT((ROW()-2)/20)+2))</f>
        <v/>
      </c>
      <c r="C11641" s="0" t="str">
        <f aca="false">IF($A11641="","",INDEX(CARTAO_COMPRAS!$D:$D,INT((ROW()-2)/20)+2))</f>
        <v/>
      </c>
      <c r="D11641" s="0" t="str">
        <f aca="false">IF($A11641="","",INDEX(CARTAO_COMPRAS!$E:$E,INT((ROW()-2)/20)+2))</f>
        <v/>
      </c>
      <c r="E11641" s="0" t="str">
        <f aca="false">IF($A11641="","",INDEX(CARTAO_COMPRAS!$H:$H,INT((ROW()-2)/20)+2)+MOD(ROW()-2,20))</f>
        <v/>
      </c>
      <c r="F11641" s="0" t="str">
        <f aca="false">IF($A11641="","",INDEX(CARTAO_COMPRAS!$G:$G,INT((ROW()-2)/20)+2))</f>
        <v/>
      </c>
      <c r="G11641" s="5" t="str">
        <f aca="false">IF($A11641="","",INDEX(CARTAO_COMPRAS!$I:$I,INT((ROW()-2)/20)+2))</f>
        <v/>
      </c>
      <c r="H11641" s="4" t="str">
        <f aca="false">IF($A11641="","",EDATE(INDEX(CARTAO_COMPRAS!$J:$J,INT((ROW()-2)/20)+2),MOD(ROW()-2,20)))</f>
        <v/>
      </c>
      <c r="I11641" s="4" t="str">
        <f aca="false">IF($H11641="","",$H11641-WEEKDAY($H11641,2)+1)</f>
        <v/>
      </c>
      <c r="J11641" s="4" t="str">
        <f aca="false">IF($I11641="","",$I11641+6)</f>
        <v/>
      </c>
      <c r="K11641" s="6" t="str">
        <f aca="false">IF($H11641="","",DATE(YEAR($H11641),MONTH($H11641),1))</f>
        <v/>
      </c>
      <c r="L11641" s="0" t="str">
        <f aca="false">IF($A11641="","",INDEX(CARTAO_COMPRAS!$K:$K,INT((ROW()-2)/20)+2))</f>
        <v/>
      </c>
      <c r="M11641" s="0" t="str">
        <f aca="false">IF($A11641="","","Compra no cartão")</f>
        <v/>
      </c>
    </row>
    <row r="11642" customFormat="false" ht="13.5" hidden="false" customHeight="false" outlineLevel="0" collapsed="false">
      <c r="A116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2" s="0" t="str">
        <f aca="false">IF($A11642="","",INDEX(CARTAO_COMPRAS!$C:$C,INT((ROW()-2)/20)+2))</f>
        <v/>
      </c>
      <c r="C11642" s="0" t="str">
        <f aca="false">IF($A11642="","",INDEX(CARTAO_COMPRAS!$D:$D,INT((ROW()-2)/20)+2))</f>
        <v/>
      </c>
      <c r="D11642" s="0" t="str">
        <f aca="false">IF($A11642="","",INDEX(CARTAO_COMPRAS!$E:$E,INT((ROW()-2)/20)+2))</f>
        <v/>
      </c>
      <c r="E11642" s="0" t="str">
        <f aca="false">IF($A11642="","",INDEX(CARTAO_COMPRAS!$H:$H,INT((ROW()-2)/20)+2)+MOD(ROW()-2,20))</f>
        <v/>
      </c>
      <c r="F11642" s="0" t="str">
        <f aca="false">IF($A11642="","",INDEX(CARTAO_COMPRAS!$G:$G,INT((ROW()-2)/20)+2))</f>
        <v/>
      </c>
      <c r="G11642" s="5" t="str">
        <f aca="false">IF($A11642="","",INDEX(CARTAO_COMPRAS!$I:$I,INT((ROW()-2)/20)+2))</f>
        <v/>
      </c>
      <c r="H11642" s="4" t="str">
        <f aca="false">IF($A11642="","",EDATE(INDEX(CARTAO_COMPRAS!$J:$J,INT((ROW()-2)/20)+2),MOD(ROW()-2,20)))</f>
        <v/>
      </c>
      <c r="I11642" s="4" t="str">
        <f aca="false">IF($H11642="","",$H11642-WEEKDAY($H11642,2)+1)</f>
        <v/>
      </c>
      <c r="J11642" s="4" t="str">
        <f aca="false">IF($I11642="","",$I11642+6)</f>
        <v/>
      </c>
      <c r="K11642" s="6" t="str">
        <f aca="false">IF($H11642="","",DATE(YEAR($H11642),MONTH($H11642),1))</f>
        <v/>
      </c>
      <c r="L11642" s="0" t="str">
        <f aca="false">IF($A11642="","",INDEX(CARTAO_COMPRAS!$K:$K,INT((ROW()-2)/20)+2))</f>
        <v/>
      </c>
      <c r="M11642" s="0" t="str">
        <f aca="false">IF($A11642="","","Compra no cartão")</f>
        <v/>
      </c>
    </row>
    <row r="11643" customFormat="false" ht="13.5" hidden="false" customHeight="false" outlineLevel="0" collapsed="false">
      <c r="A116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3" s="0" t="str">
        <f aca="false">IF($A11643="","",INDEX(CARTAO_COMPRAS!$C:$C,INT((ROW()-2)/20)+2))</f>
        <v/>
      </c>
      <c r="C11643" s="0" t="str">
        <f aca="false">IF($A11643="","",INDEX(CARTAO_COMPRAS!$D:$D,INT((ROW()-2)/20)+2))</f>
        <v/>
      </c>
      <c r="D11643" s="0" t="str">
        <f aca="false">IF($A11643="","",INDEX(CARTAO_COMPRAS!$E:$E,INT((ROW()-2)/20)+2))</f>
        <v/>
      </c>
      <c r="E11643" s="0" t="str">
        <f aca="false">IF($A11643="","",INDEX(CARTAO_COMPRAS!$H:$H,INT((ROW()-2)/20)+2)+MOD(ROW()-2,20))</f>
        <v/>
      </c>
      <c r="F11643" s="0" t="str">
        <f aca="false">IF($A11643="","",INDEX(CARTAO_COMPRAS!$G:$G,INT((ROW()-2)/20)+2))</f>
        <v/>
      </c>
      <c r="G11643" s="5" t="str">
        <f aca="false">IF($A11643="","",INDEX(CARTAO_COMPRAS!$I:$I,INT((ROW()-2)/20)+2))</f>
        <v/>
      </c>
      <c r="H11643" s="4" t="str">
        <f aca="false">IF($A11643="","",EDATE(INDEX(CARTAO_COMPRAS!$J:$J,INT((ROW()-2)/20)+2),MOD(ROW()-2,20)))</f>
        <v/>
      </c>
      <c r="I11643" s="4" t="str">
        <f aca="false">IF($H11643="","",$H11643-WEEKDAY($H11643,2)+1)</f>
        <v/>
      </c>
      <c r="J11643" s="4" t="str">
        <f aca="false">IF($I11643="","",$I11643+6)</f>
        <v/>
      </c>
      <c r="K11643" s="6" t="str">
        <f aca="false">IF($H11643="","",DATE(YEAR($H11643),MONTH($H11643),1))</f>
        <v/>
      </c>
      <c r="L11643" s="0" t="str">
        <f aca="false">IF($A11643="","",INDEX(CARTAO_COMPRAS!$K:$K,INT((ROW()-2)/20)+2))</f>
        <v/>
      </c>
      <c r="M11643" s="0" t="str">
        <f aca="false">IF($A11643="","","Compra no cartão")</f>
        <v/>
      </c>
    </row>
    <row r="11644" customFormat="false" ht="13.5" hidden="false" customHeight="false" outlineLevel="0" collapsed="false">
      <c r="A116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4" s="0" t="str">
        <f aca="false">IF($A11644="","",INDEX(CARTAO_COMPRAS!$C:$C,INT((ROW()-2)/20)+2))</f>
        <v/>
      </c>
      <c r="C11644" s="0" t="str">
        <f aca="false">IF($A11644="","",INDEX(CARTAO_COMPRAS!$D:$D,INT((ROW()-2)/20)+2))</f>
        <v/>
      </c>
      <c r="D11644" s="0" t="str">
        <f aca="false">IF($A11644="","",INDEX(CARTAO_COMPRAS!$E:$E,INT((ROW()-2)/20)+2))</f>
        <v/>
      </c>
      <c r="E11644" s="0" t="str">
        <f aca="false">IF($A11644="","",INDEX(CARTAO_COMPRAS!$H:$H,INT((ROW()-2)/20)+2)+MOD(ROW()-2,20))</f>
        <v/>
      </c>
      <c r="F11644" s="0" t="str">
        <f aca="false">IF($A11644="","",INDEX(CARTAO_COMPRAS!$G:$G,INT((ROW()-2)/20)+2))</f>
        <v/>
      </c>
      <c r="G11644" s="5" t="str">
        <f aca="false">IF($A11644="","",INDEX(CARTAO_COMPRAS!$I:$I,INT((ROW()-2)/20)+2))</f>
        <v/>
      </c>
      <c r="H11644" s="4" t="str">
        <f aca="false">IF($A11644="","",EDATE(INDEX(CARTAO_COMPRAS!$J:$J,INT((ROW()-2)/20)+2),MOD(ROW()-2,20)))</f>
        <v/>
      </c>
      <c r="I11644" s="4" t="str">
        <f aca="false">IF($H11644="","",$H11644-WEEKDAY($H11644,2)+1)</f>
        <v/>
      </c>
      <c r="J11644" s="4" t="str">
        <f aca="false">IF($I11644="","",$I11644+6)</f>
        <v/>
      </c>
      <c r="K11644" s="6" t="str">
        <f aca="false">IF($H11644="","",DATE(YEAR($H11644),MONTH($H11644),1))</f>
        <v/>
      </c>
      <c r="L11644" s="0" t="str">
        <f aca="false">IF($A11644="","",INDEX(CARTAO_COMPRAS!$K:$K,INT((ROW()-2)/20)+2))</f>
        <v/>
      </c>
      <c r="M11644" s="0" t="str">
        <f aca="false">IF($A11644="","","Compra no cartão")</f>
        <v/>
      </c>
    </row>
    <row r="11645" customFormat="false" ht="13.5" hidden="false" customHeight="false" outlineLevel="0" collapsed="false">
      <c r="A116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5" s="0" t="str">
        <f aca="false">IF($A11645="","",INDEX(CARTAO_COMPRAS!$C:$C,INT((ROW()-2)/20)+2))</f>
        <v/>
      </c>
      <c r="C11645" s="0" t="str">
        <f aca="false">IF($A11645="","",INDEX(CARTAO_COMPRAS!$D:$D,INT((ROW()-2)/20)+2))</f>
        <v/>
      </c>
      <c r="D11645" s="0" t="str">
        <f aca="false">IF($A11645="","",INDEX(CARTAO_COMPRAS!$E:$E,INT((ROW()-2)/20)+2))</f>
        <v/>
      </c>
      <c r="E11645" s="0" t="str">
        <f aca="false">IF($A11645="","",INDEX(CARTAO_COMPRAS!$H:$H,INT((ROW()-2)/20)+2)+MOD(ROW()-2,20))</f>
        <v/>
      </c>
      <c r="F11645" s="0" t="str">
        <f aca="false">IF($A11645="","",INDEX(CARTAO_COMPRAS!$G:$G,INT((ROW()-2)/20)+2))</f>
        <v/>
      </c>
      <c r="G11645" s="5" t="str">
        <f aca="false">IF($A11645="","",INDEX(CARTAO_COMPRAS!$I:$I,INT((ROW()-2)/20)+2))</f>
        <v/>
      </c>
      <c r="H11645" s="4" t="str">
        <f aca="false">IF($A11645="","",EDATE(INDEX(CARTAO_COMPRAS!$J:$J,INT((ROW()-2)/20)+2),MOD(ROW()-2,20)))</f>
        <v/>
      </c>
      <c r="I11645" s="4" t="str">
        <f aca="false">IF($H11645="","",$H11645-WEEKDAY($H11645,2)+1)</f>
        <v/>
      </c>
      <c r="J11645" s="4" t="str">
        <f aca="false">IF($I11645="","",$I11645+6)</f>
        <v/>
      </c>
      <c r="K11645" s="6" t="str">
        <f aca="false">IF($H11645="","",DATE(YEAR($H11645),MONTH($H11645),1))</f>
        <v/>
      </c>
      <c r="L11645" s="0" t="str">
        <f aca="false">IF($A11645="","",INDEX(CARTAO_COMPRAS!$K:$K,INT((ROW()-2)/20)+2))</f>
        <v/>
      </c>
      <c r="M11645" s="0" t="str">
        <f aca="false">IF($A11645="","","Compra no cartão")</f>
        <v/>
      </c>
    </row>
    <row r="11646" customFormat="false" ht="13.5" hidden="false" customHeight="false" outlineLevel="0" collapsed="false">
      <c r="A116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6" s="0" t="str">
        <f aca="false">IF($A11646="","",INDEX(CARTAO_COMPRAS!$C:$C,INT((ROW()-2)/20)+2))</f>
        <v/>
      </c>
      <c r="C11646" s="0" t="str">
        <f aca="false">IF($A11646="","",INDEX(CARTAO_COMPRAS!$D:$D,INT((ROW()-2)/20)+2))</f>
        <v/>
      </c>
      <c r="D11646" s="0" t="str">
        <f aca="false">IF($A11646="","",INDEX(CARTAO_COMPRAS!$E:$E,INT((ROW()-2)/20)+2))</f>
        <v/>
      </c>
      <c r="E11646" s="0" t="str">
        <f aca="false">IF($A11646="","",INDEX(CARTAO_COMPRAS!$H:$H,INT((ROW()-2)/20)+2)+MOD(ROW()-2,20))</f>
        <v/>
      </c>
      <c r="F11646" s="0" t="str">
        <f aca="false">IF($A11646="","",INDEX(CARTAO_COMPRAS!$G:$G,INT((ROW()-2)/20)+2))</f>
        <v/>
      </c>
      <c r="G11646" s="5" t="str">
        <f aca="false">IF($A11646="","",INDEX(CARTAO_COMPRAS!$I:$I,INT((ROW()-2)/20)+2))</f>
        <v/>
      </c>
      <c r="H11646" s="4" t="str">
        <f aca="false">IF($A11646="","",EDATE(INDEX(CARTAO_COMPRAS!$J:$J,INT((ROW()-2)/20)+2),MOD(ROW()-2,20)))</f>
        <v/>
      </c>
      <c r="I11646" s="4" t="str">
        <f aca="false">IF($H11646="","",$H11646-WEEKDAY($H11646,2)+1)</f>
        <v/>
      </c>
      <c r="J11646" s="4" t="str">
        <f aca="false">IF($I11646="","",$I11646+6)</f>
        <v/>
      </c>
      <c r="K11646" s="6" t="str">
        <f aca="false">IF($H11646="","",DATE(YEAR($H11646),MONTH($H11646),1))</f>
        <v/>
      </c>
      <c r="L11646" s="0" t="str">
        <f aca="false">IF($A11646="","",INDEX(CARTAO_COMPRAS!$K:$K,INT((ROW()-2)/20)+2))</f>
        <v/>
      </c>
      <c r="M11646" s="0" t="str">
        <f aca="false">IF($A11646="","","Compra no cartão")</f>
        <v/>
      </c>
    </row>
    <row r="11647" customFormat="false" ht="13.5" hidden="false" customHeight="false" outlineLevel="0" collapsed="false">
      <c r="A116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7" s="0" t="str">
        <f aca="false">IF($A11647="","",INDEX(CARTAO_COMPRAS!$C:$C,INT((ROW()-2)/20)+2))</f>
        <v/>
      </c>
      <c r="C11647" s="0" t="str">
        <f aca="false">IF($A11647="","",INDEX(CARTAO_COMPRAS!$D:$D,INT((ROW()-2)/20)+2))</f>
        <v/>
      </c>
      <c r="D11647" s="0" t="str">
        <f aca="false">IF($A11647="","",INDEX(CARTAO_COMPRAS!$E:$E,INT((ROW()-2)/20)+2))</f>
        <v/>
      </c>
      <c r="E11647" s="0" t="str">
        <f aca="false">IF($A11647="","",INDEX(CARTAO_COMPRAS!$H:$H,INT((ROW()-2)/20)+2)+MOD(ROW()-2,20))</f>
        <v/>
      </c>
      <c r="F11647" s="0" t="str">
        <f aca="false">IF($A11647="","",INDEX(CARTAO_COMPRAS!$G:$G,INT((ROW()-2)/20)+2))</f>
        <v/>
      </c>
      <c r="G11647" s="5" t="str">
        <f aca="false">IF($A11647="","",INDEX(CARTAO_COMPRAS!$I:$I,INT((ROW()-2)/20)+2))</f>
        <v/>
      </c>
      <c r="H11647" s="4" t="str">
        <f aca="false">IF($A11647="","",EDATE(INDEX(CARTAO_COMPRAS!$J:$J,INT((ROW()-2)/20)+2),MOD(ROW()-2,20)))</f>
        <v/>
      </c>
      <c r="I11647" s="4" t="str">
        <f aca="false">IF($H11647="","",$H11647-WEEKDAY($H11647,2)+1)</f>
        <v/>
      </c>
      <c r="J11647" s="4" t="str">
        <f aca="false">IF($I11647="","",$I11647+6)</f>
        <v/>
      </c>
      <c r="K11647" s="6" t="str">
        <f aca="false">IF($H11647="","",DATE(YEAR($H11647),MONTH($H11647),1))</f>
        <v/>
      </c>
      <c r="L11647" s="0" t="str">
        <f aca="false">IF($A11647="","",INDEX(CARTAO_COMPRAS!$K:$K,INT((ROW()-2)/20)+2))</f>
        <v/>
      </c>
      <c r="M11647" s="0" t="str">
        <f aca="false">IF($A11647="","","Compra no cartão")</f>
        <v/>
      </c>
    </row>
    <row r="11648" customFormat="false" ht="13.5" hidden="false" customHeight="false" outlineLevel="0" collapsed="false">
      <c r="A116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8" s="0" t="str">
        <f aca="false">IF($A11648="","",INDEX(CARTAO_COMPRAS!$C:$C,INT((ROW()-2)/20)+2))</f>
        <v/>
      </c>
      <c r="C11648" s="0" t="str">
        <f aca="false">IF($A11648="","",INDEX(CARTAO_COMPRAS!$D:$D,INT((ROW()-2)/20)+2))</f>
        <v/>
      </c>
      <c r="D11648" s="0" t="str">
        <f aca="false">IF($A11648="","",INDEX(CARTAO_COMPRAS!$E:$E,INT((ROW()-2)/20)+2))</f>
        <v/>
      </c>
      <c r="E11648" s="0" t="str">
        <f aca="false">IF($A11648="","",INDEX(CARTAO_COMPRAS!$H:$H,INT((ROW()-2)/20)+2)+MOD(ROW()-2,20))</f>
        <v/>
      </c>
      <c r="F11648" s="0" t="str">
        <f aca="false">IF($A11648="","",INDEX(CARTAO_COMPRAS!$G:$G,INT((ROW()-2)/20)+2))</f>
        <v/>
      </c>
      <c r="G11648" s="5" t="str">
        <f aca="false">IF($A11648="","",INDEX(CARTAO_COMPRAS!$I:$I,INT((ROW()-2)/20)+2))</f>
        <v/>
      </c>
      <c r="H11648" s="4" t="str">
        <f aca="false">IF($A11648="","",EDATE(INDEX(CARTAO_COMPRAS!$J:$J,INT((ROW()-2)/20)+2),MOD(ROW()-2,20)))</f>
        <v/>
      </c>
      <c r="I11648" s="4" t="str">
        <f aca="false">IF($H11648="","",$H11648-WEEKDAY($H11648,2)+1)</f>
        <v/>
      </c>
      <c r="J11648" s="4" t="str">
        <f aca="false">IF($I11648="","",$I11648+6)</f>
        <v/>
      </c>
      <c r="K11648" s="6" t="str">
        <f aca="false">IF($H11648="","",DATE(YEAR($H11648),MONTH($H11648),1))</f>
        <v/>
      </c>
      <c r="L11648" s="0" t="str">
        <f aca="false">IF($A11648="","",INDEX(CARTAO_COMPRAS!$K:$K,INT((ROW()-2)/20)+2))</f>
        <v/>
      </c>
      <c r="M11648" s="0" t="str">
        <f aca="false">IF($A11648="","","Compra no cartão")</f>
        <v/>
      </c>
    </row>
    <row r="11649" customFormat="false" ht="13.5" hidden="false" customHeight="false" outlineLevel="0" collapsed="false">
      <c r="A116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49" s="0" t="str">
        <f aca="false">IF($A11649="","",INDEX(CARTAO_COMPRAS!$C:$C,INT((ROW()-2)/20)+2))</f>
        <v/>
      </c>
      <c r="C11649" s="0" t="str">
        <f aca="false">IF($A11649="","",INDEX(CARTAO_COMPRAS!$D:$D,INT((ROW()-2)/20)+2))</f>
        <v/>
      </c>
      <c r="D11649" s="0" t="str">
        <f aca="false">IF($A11649="","",INDEX(CARTAO_COMPRAS!$E:$E,INT((ROW()-2)/20)+2))</f>
        <v/>
      </c>
      <c r="E11649" s="0" t="str">
        <f aca="false">IF($A11649="","",INDEX(CARTAO_COMPRAS!$H:$H,INT((ROW()-2)/20)+2)+MOD(ROW()-2,20))</f>
        <v/>
      </c>
      <c r="F11649" s="0" t="str">
        <f aca="false">IF($A11649="","",INDEX(CARTAO_COMPRAS!$G:$G,INT((ROW()-2)/20)+2))</f>
        <v/>
      </c>
      <c r="G11649" s="5" t="str">
        <f aca="false">IF($A11649="","",INDEX(CARTAO_COMPRAS!$I:$I,INT((ROW()-2)/20)+2))</f>
        <v/>
      </c>
      <c r="H11649" s="4" t="str">
        <f aca="false">IF($A11649="","",EDATE(INDEX(CARTAO_COMPRAS!$J:$J,INT((ROW()-2)/20)+2),MOD(ROW()-2,20)))</f>
        <v/>
      </c>
      <c r="I11649" s="4" t="str">
        <f aca="false">IF($H11649="","",$H11649-WEEKDAY($H11649,2)+1)</f>
        <v/>
      </c>
      <c r="J11649" s="4" t="str">
        <f aca="false">IF($I11649="","",$I11649+6)</f>
        <v/>
      </c>
      <c r="K11649" s="6" t="str">
        <f aca="false">IF($H11649="","",DATE(YEAR($H11649),MONTH($H11649),1))</f>
        <v/>
      </c>
      <c r="L11649" s="0" t="str">
        <f aca="false">IF($A11649="","",INDEX(CARTAO_COMPRAS!$K:$K,INT((ROW()-2)/20)+2))</f>
        <v/>
      </c>
      <c r="M11649" s="0" t="str">
        <f aca="false">IF($A11649="","","Compra no cartão")</f>
        <v/>
      </c>
    </row>
    <row r="11650" customFormat="false" ht="13.5" hidden="false" customHeight="false" outlineLevel="0" collapsed="false">
      <c r="A116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0" s="0" t="str">
        <f aca="false">IF($A11650="","",INDEX(CARTAO_COMPRAS!$C:$C,INT((ROW()-2)/20)+2))</f>
        <v/>
      </c>
      <c r="C11650" s="0" t="str">
        <f aca="false">IF($A11650="","",INDEX(CARTAO_COMPRAS!$D:$D,INT((ROW()-2)/20)+2))</f>
        <v/>
      </c>
      <c r="D11650" s="0" t="str">
        <f aca="false">IF($A11650="","",INDEX(CARTAO_COMPRAS!$E:$E,INT((ROW()-2)/20)+2))</f>
        <v/>
      </c>
      <c r="E11650" s="0" t="str">
        <f aca="false">IF($A11650="","",INDEX(CARTAO_COMPRAS!$H:$H,INT((ROW()-2)/20)+2)+MOD(ROW()-2,20))</f>
        <v/>
      </c>
      <c r="F11650" s="0" t="str">
        <f aca="false">IF($A11650="","",INDEX(CARTAO_COMPRAS!$G:$G,INT((ROW()-2)/20)+2))</f>
        <v/>
      </c>
      <c r="G11650" s="5" t="str">
        <f aca="false">IF($A11650="","",INDEX(CARTAO_COMPRAS!$I:$I,INT((ROW()-2)/20)+2))</f>
        <v/>
      </c>
      <c r="H11650" s="4" t="str">
        <f aca="false">IF($A11650="","",EDATE(INDEX(CARTAO_COMPRAS!$J:$J,INT((ROW()-2)/20)+2),MOD(ROW()-2,20)))</f>
        <v/>
      </c>
      <c r="I11650" s="4" t="str">
        <f aca="false">IF($H11650="","",$H11650-WEEKDAY($H11650,2)+1)</f>
        <v/>
      </c>
      <c r="J11650" s="4" t="str">
        <f aca="false">IF($I11650="","",$I11650+6)</f>
        <v/>
      </c>
      <c r="K11650" s="6" t="str">
        <f aca="false">IF($H11650="","",DATE(YEAR($H11650),MONTH($H11650),1))</f>
        <v/>
      </c>
      <c r="L11650" s="0" t="str">
        <f aca="false">IF($A11650="","",INDEX(CARTAO_COMPRAS!$K:$K,INT((ROW()-2)/20)+2))</f>
        <v/>
      </c>
      <c r="M11650" s="0" t="str">
        <f aca="false">IF($A11650="","","Compra no cartão")</f>
        <v/>
      </c>
    </row>
    <row r="11651" customFormat="false" ht="13.5" hidden="false" customHeight="false" outlineLevel="0" collapsed="false">
      <c r="A116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1" s="0" t="str">
        <f aca="false">IF($A11651="","",INDEX(CARTAO_COMPRAS!$C:$C,INT((ROW()-2)/20)+2))</f>
        <v/>
      </c>
      <c r="C11651" s="0" t="str">
        <f aca="false">IF($A11651="","",INDEX(CARTAO_COMPRAS!$D:$D,INT((ROW()-2)/20)+2))</f>
        <v/>
      </c>
      <c r="D11651" s="0" t="str">
        <f aca="false">IF($A11651="","",INDEX(CARTAO_COMPRAS!$E:$E,INT((ROW()-2)/20)+2))</f>
        <v/>
      </c>
      <c r="E11651" s="0" t="str">
        <f aca="false">IF($A11651="","",INDEX(CARTAO_COMPRAS!$H:$H,INT((ROW()-2)/20)+2)+MOD(ROW()-2,20))</f>
        <v/>
      </c>
      <c r="F11651" s="0" t="str">
        <f aca="false">IF($A11651="","",INDEX(CARTAO_COMPRAS!$G:$G,INT((ROW()-2)/20)+2))</f>
        <v/>
      </c>
      <c r="G11651" s="5" t="str">
        <f aca="false">IF($A11651="","",INDEX(CARTAO_COMPRAS!$I:$I,INT((ROW()-2)/20)+2))</f>
        <v/>
      </c>
      <c r="H11651" s="4" t="str">
        <f aca="false">IF($A11651="","",EDATE(INDEX(CARTAO_COMPRAS!$J:$J,INT((ROW()-2)/20)+2),MOD(ROW()-2,20)))</f>
        <v/>
      </c>
      <c r="I11651" s="4" t="str">
        <f aca="false">IF($H11651="","",$H11651-WEEKDAY($H11651,2)+1)</f>
        <v/>
      </c>
      <c r="J11651" s="4" t="str">
        <f aca="false">IF($I11651="","",$I11651+6)</f>
        <v/>
      </c>
      <c r="K11651" s="6" t="str">
        <f aca="false">IF($H11651="","",DATE(YEAR($H11651),MONTH($H11651),1))</f>
        <v/>
      </c>
      <c r="L11651" s="0" t="str">
        <f aca="false">IF($A11651="","",INDEX(CARTAO_COMPRAS!$K:$K,INT((ROW()-2)/20)+2))</f>
        <v/>
      </c>
      <c r="M11651" s="0" t="str">
        <f aca="false">IF($A11651="","","Compra no cartão")</f>
        <v/>
      </c>
    </row>
    <row r="11652" customFormat="false" ht="13.5" hidden="false" customHeight="false" outlineLevel="0" collapsed="false">
      <c r="A116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2" s="0" t="str">
        <f aca="false">IF($A11652="","",INDEX(CARTAO_COMPRAS!$C:$C,INT((ROW()-2)/20)+2))</f>
        <v/>
      </c>
      <c r="C11652" s="0" t="str">
        <f aca="false">IF($A11652="","",INDEX(CARTAO_COMPRAS!$D:$D,INT((ROW()-2)/20)+2))</f>
        <v/>
      </c>
      <c r="D11652" s="0" t="str">
        <f aca="false">IF($A11652="","",INDEX(CARTAO_COMPRAS!$E:$E,INT((ROW()-2)/20)+2))</f>
        <v/>
      </c>
      <c r="E11652" s="0" t="str">
        <f aca="false">IF($A11652="","",INDEX(CARTAO_COMPRAS!$H:$H,INT((ROW()-2)/20)+2)+MOD(ROW()-2,20))</f>
        <v/>
      </c>
      <c r="F11652" s="0" t="str">
        <f aca="false">IF($A11652="","",INDEX(CARTAO_COMPRAS!$G:$G,INT((ROW()-2)/20)+2))</f>
        <v/>
      </c>
      <c r="G11652" s="5" t="str">
        <f aca="false">IF($A11652="","",INDEX(CARTAO_COMPRAS!$I:$I,INT((ROW()-2)/20)+2))</f>
        <v/>
      </c>
      <c r="H11652" s="4" t="str">
        <f aca="false">IF($A11652="","",EDATE(INDEX(CARTAO_COMPRAS!$J:$J,INT((ROW()-2)/20)+2),MOD(ROW()-2,20)))</f>
        <v/>
      </c>
      <c r="I11652" s="4" t="str">
        <f aca="false">IF($H11652="","",$H11652-WEEKDAY($H11652,2)+1)</f>
        <v/>
      </c>
      <c r="J11652" s="4" t="str">
        <f aca="false">IF($I11652="","",$I11652+6)</f>
        <v/>
      </c>
      <c r="K11652" s="6" t="str">
        <f aca="false">IF($H11652="","",DATE(YEAR($H11652),MONTH($H11652),1))</f>
        <v/>
      </c>
      <c r="L11652" s="0" t="str">
        <f aca="false">IF($A11652="","",INDEX(CARTAO_COMPRAS!$K:$K,INT((ROW()-2)/20)+2))</f>
        <v/>
      </c>
      <c r="M11652" s="0" t="str">
        <f aca="false">IF($A11652="","","Compra no cartão")</f>
        <v/>
      </c>
    </row>
    <row r="11653" customFormat="false" ht="13.5" hidden="false" customHeight="false" outlineLevel="0" collapsed="false">
      <c r="A116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3" s="0" t="str">
        <f aca="false">IF($A11653="","",INDEX(CARTAO_COMPRAS!$C:$C,INT((ROW()-2)/20)+2))</f>
        <v/>
      </c>
      <c r="C11653" s="0" t="str">
        <f aca="false">IF($A11653="","",INDEX(CARTAO_COMPRAS!$D:$D,INT((ROW()-2)/20)+2))</f>
        <v/>
      </c>
      <c r="D11653" s="0" t="str">
        <f aca="false">IF($A11653="","",INDEX(CARTAO_COMPRAS!$E:$E,INT((ROW()-2)/20)+2))</f>
        <v/>
      </c>
      <c r="E11653" s="0" t="str">
        <f aca="false">IF($A11653="","",INDEX(CARTAO_COMPRAS!$H:$H,INT((ROW()-2)/20)+2)+MOD(ROW()-2,20))</f>
        <v/>
      </c>
      <c r="F11653" s="0" t="str">
        <f aca="false">IF($A11653="","",INDEX(CARTAO_COMPRAS!$G:$G,INT((ROW()-2)/20)+2))</f>
        <v/>
      </c>
      <c r="G11653" s="5" t="str">
        <f aca="false">IF($A11653="","",INDEX(CARTAO_COMPRAS!$I:$I,INT((ROW()-2)/20)+2))</f>
        <v/>
      </c>
      <c r="H11653" s="4" t="str">
        <f aca="false">IF($A11653="","",EDATE(INDEX(CARTAO_COMPRAS!$J:$J,INT((ROW()-2)/20)+2),MOD(ROW()-2,20)))</f>
        <v/>
      </c>
      <c r="I11653" s="4" t="str">
        <f aca="false">IF($H11653="","",$H11653-WEEKDAY($H11653,2)+1)</f>
        <v/>
      </c>
      <c r="J11653" s="4" t="str">
        <f aca="false">IF($I11653="","",$I11653+6)</f>
        <v/>
      </c>
      <c r="K11653" s="6" t="str">
        <f aca="false">IF($H11653="","",DATE(YEAR($H11653),MONTH($H11653),1))</f>
        <v/>
      </c>
      <c r="L11653" s="0" t="str">
        <f aca="false">IF($A11653="","",INDEX(CARTAO_COMPRAS!$K:$K,INT((ROW()-2)/20)+2))</f>
        <v/>
      </c>
      <c r="M11653" s="0" t="str">
        <f aca="false">IF($A11653="","","Compra no cartão")</f>
        <v/>
      </c>
    </row>
    <row r="11654" customFormat="false" ht="13.5" hidden="false" customHeight="false" outlineLevel="0" collapsed="false">
      <c r="A116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4" s="0" t="str">
        <f aca="false">IF($A11654="","",INDEX(CARTAO_COMPRAS!$C:$C,INT((ROW()-2)/20)+2))</f>
        <v/>
      </c>
      <c r="C11654" s="0" t="str">
        <f aca="false">IF($A11654="","",INDEX(CARTAO_COMPRAS!$D:$D,INT((ROW()-2)/20)+2))</f>
        <v/>
      </c>
      <c r="D11654" s="0" t="str">
        <f aca="false">IF($A11654="","",INDEX(CARTAO_COMPRAS!$E:$E,INT((ROW()-2)/20)+2))</f>
        <v/>
      </c>
      <c r="E11654" s="0" t="str">
        <f aca="false">IF($A11654="","",INDEX(CARTAO_COMPRAS!$H:$H,INT((ROW()-2)/20)+2)+MOD(ROW()-2,20))</f>
        <v/>
      </c>
      <c r="F11654" s="0" t="str">
        <f aca="false">IF($A11654="","",INDEX(CARTAO_COMPRAS!$G:$G,INT((ROW()-2)/20)+2))</f>
        <v/>
      </c>
      <c r="G11654" s="5" t="str">
        <f aca="false">IF($A11654="","",INDEX(CARTAO_COMPRAS!$I:$I,INT((ROW()-2)/20)+2))</f>
        <v/>
      </c>
      <c r="H11654" s="4" t="str">
        <f aca="false">IF($A11654="","",EDATE(INDEX(CARTAO_COMPRAS!$J:$J,INT((ROW()-2)/20)+2),MOD(ROW()-2,20)))</f>
        <v/>
      </c>
      <c r="I11654" s="4" t="str">
        <f aca="false">IF($H11654="","",$H11654-WEEKDAY($H11654,2)+1)</f>
        <v/>
      </c>
      <c r="J11654" s="4" t="str">
        <f aca="false">IF($I11654="","",$I11654+6)</f>
        <v/>
      </c>
      <c r="K11654" s="6" t="str">
        <f aca="false">IF($H11654="","",DATE(YEAR($H11654),MONTH($H11654),1))</f>
        <v/>
      </c>
      <c r="L11654" s="0" t="str">
        <f aca="false">IF($A11654="","",INDEX(CARTAO_COMPRAS!$K:$K,INT((ROW()-2)/20)+2))</f>
        <v/>
      </c>
      <c r="M11654" s="0" t="str">
        <f aca="false">IF($A11654="","","Compra no cartão")</f>
        <v/>
      </c>
    </row>
    <row r="11655" customFormat="false" ht="13.5" hidden="false" customHeight="false" outlineLevel="0" collapsed="false">
      <c r="A116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5" s="0" t="str">
        <f aca="false">IF($A11655="","",INDEX(CARTAO_COMPRAS!$C:$C,INT((ROW()-2)/20)+2))</f>
        <v/>
      </c>
      <c r="C11655" s="0" t="str">
        <f aca="false">IF($A11655="","",INDEX(CARTAO_COMPRAS!$D:$D,INT((ROW()-2)/20)+2))</f>
        <v/>
      </c>
      <c r="D11655" s="0" t="str">
        <f aca="false">IF($A11655="","",INDEX(CARTAO_COMPRAS!$E:$E,INT((ROW()-2)/20)+2))</f>
        <v/>
      </c>
      <c r="E11655" s="0" t="str">
        <f aca="false">IF($A11655="","",INDEX(CARTAO_COMPRAS!$H:$H,INT((ROW()-2)/20)+2)+MOD(ROW()-2,20))</f>
        <v/>
      </c>
      <c r="F11655" s="0" t="str">
        <f aca="false">IF($A11655="","",INDEX(CARTAO_COMPRAS!$G:$G,INT((ROW()-2)/20)+2))</f>
        <v/>
      </c>
      <c r="G11655" s="5" t="str">
        <f aca="false">IF($A11655="","",INDEX(CARTAO_COMPRAS!$I:$I,INT((ROW()-2)/20)+2))</f>
        <v/>
      </c>
      <c r="H11655" s="4" t="str">
        <f aca="false">IF($A11655="","",EDATE(INDEX(CARTAO_COMPRAS!$J:$J,INT((ROW()-2)/20)+2),MOD(ROW()-2,20)))</f>
        <v/>
      </c>
      <c r="I11655" s="4" t="str">
        <f aca="false">IF($H11655="","",$H11655-WEEKDAY($H11655,2)+1)</f>
        <v/>
      </c>
      <c r="J11655" s="4" t="str">
        <f aca="false">IF($I11655="","",$I11655+6)</f>
        <v/>
      </c>
      <c r="K11655" s="6" t="str">
        <f aca="false">IF($H11655="","",DATE(YEAR($H11655),MONTH($H11655),1))</f>
        <v/>
      </c>
      <c r="L11655" s="0" t="str">
        <f aca="false">IF($A11655="","",INDEX(CARTAO_COMPRAS!$K:$K,INT((ROW()-2)/20)+2))</f>
        <v/>
      </c>
      <c r="M11655" s="0" t="str">
        <f aca="false">IF($A11655="","","Compra no cartão")</f>
        <v/>
      </c>
    </row>
    <row r="11656" customFormat="false" ht="13.5" hidden="false" customHeight="false" outlineLevel="0" collapsed="false">
      <c r="A116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6" s="0" t="str">
        <f aca="false">IF($A11656="","",INDEX(CARTAO_COMPRAS!$C:$C,INT((ROW()-2)/20)+2))</f>
        <v/>
      </c>
      <c r="C11656" s="0" t="str">
        <f aca="false">IF($A11656="","",INDEX(CARTAO_COMPRAS!$D:$D,INT((ROW()-2)/20)+2))</f>
        <v/>
      </c>
      <c r="D11656" s="0" t="str">
        <f aca="false">IF($A11656="","",INDEX(CARTAO_COMPRAS!$E:$E,INT((ROW()-2)/20)+2))</f>
        <v/>
      </c>
      <c r="E11656" s="0" t="str">
        <f aca="false">IF($A11656="","",INDEX(CARTAO_COMPRAS!$H:$H,INT((ROW()-2)/20)+2)+MOD(ROW()-2,20))</f>
        <v/>
      </c>
      <c r="F11656" s="0" t="str">
        <f aca="false">IF($A11656="","",INDEX(CARTAO_COMPRAS!$G:$G,INT((ROW()-2)/20)+2))</f>
        <v/>
      </c>
      <c r="G11656" s="5" t="str">
        <f aca="false">IF($A11656="","",INDEX(CARTAO_COMPRAS!$I:$I,INT((ROW()-2)/20)+2))</f>
        <v/>
      </c>
      <c r="H11656" s="4" t="str">
        <f aca="false">IF($A11656="","",EDATE(INDEX(CARTAO_COMPRAS!$J:$J,INT((ROW()-2)/20)+2),MOD(ROW()-2,20)))</f>
        <v/>
      </c>
      <c r="I11656" s="4" t="str">
        <f aca="false">IF($H11656="","",$H11656-WEEKDAY($H11656,2)+1)</f>
        <v/>
      </c>
      <c r="J11656" s="4" t="str">
        <f aca="false">IF($I11656="","",$I11656+6)</f>
        <v/>
      </c>
      <c r="K11656" s="6" t="str">
        <f aca="false">IF($H11656="","",DATE(YEAR($H11656),MONTH($H11656),1))</f>
        <v/>
      </c>
      <c r="L11656" s="0" t="str">
        <f aca="false">IF($A11656="","",INDEX(CARTAO_COMPRAS!$K:$K,INT((ROW()-2)/20)+2))</f>
        <v/>
      </c>
      <c r="M11656" s="0" t="str">
        <f aca="false">IF($A11656="","","Compra no cartão")</f>
        <v/>
      </c>
    </row>
    <row r="11657" customFormat="false" ht="13.5" hidden="false" customHeight="false" outlineLevel="0" collapsed="false">
      <c r="A116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7" s="0" t="str">
        <f aca="false">IF($A11657="","",INDEX(CARTAO_COMPRAS!$C:$C,INT((ROW()-2)/20)+2))</f>
        <v/>
      </c>
      <c r="C11657" s="0" t="str">
        <f aca="false">IF($A11657="","",INDEX(CARTAO_COMPRAS!$D:$D,INT((ROW()-2)/20)+2))</f>
        <v/>
      </c>
      <c r="D11657" s="0" t="str">
        <f aca="false">IF($A11657="","",INDEX(CARTAO_COMPRAS!$E:$E,INT((ROW()-2)/20)+2))</f>
        <v/>
      </c>
      <c r="E11657" s="0" t="str">
        <f aca="false">IF($A11657="","",INDEX(CARTAO_COMPRAS!$H:$H,INT((ROW()-2)/20)+2)+MOD(ROW()-2,20))</f>
        <v/>
      </c>
      <c r="F11657" s="0" t="str">
        <f aca="false">IF($A11657="","",INDEX(CARTAO_COMPRAS!$G:$G,INT((ROW()-2)/20)+2))</f>
        <v/>
      </c>
      <c r="G11657" s="5" t="str">
        <f aca="false">IF($A11657="","",INDEX(CARTAO_COMPRAS!$I:$I,INT((ROW()-2)/20)+2))</f>
        <v/>
      </c>
      <c r="H11657" s="4" t="str">
        <f aca="false">IF($A11657="","",EDATE(INDEX(CARTAO_COMPRAS!$J:$J,INT((ROW()-2)/20)+2),MOD(ROW()-2,20)))</f>
        <v/>
      </c>
      <c r="I11657" s="4" t="str">
        <f aca="false">IF($H11657="","",$H11657-WEEKDAY($H11657,2)+1)</f>
        <v/>
      </c>
      <c r="J11657" s="4" t="str">
        <f aca="false">IF($I11657="","",$I11657+6)</f>
        <v/>
      </c>
      <c r="K11657" s="6" t="str">
        <f aca="false">IF($H11657="","",DATE(YEAR($H11657),MONTH($H11657),1))</f>
        <v/>
      </c>
      <c r="L11657" s="0" t="str">
        <f aca="false">IF($A11657="","",INDEX(CARTAO_COMPRAS!$K:$K,INT((ROW()-2)/20)+2))</f>
        <v/>
      </c>
      <c r="M11657" s="0" t="str">
        <f aca="false">IF($A11657="","","Compra no cartão")</f>
        <v/>
      </c>
    </row>
    <row r="11658" customFormat="false" ht="13.5" hidden="false" customHeight="false" outlineLevel="0" collapsed="false">
      <c r="A116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8" s="0" t="str">
        <f aca="false">IF($A11658="","",INDEX(CARTAO_COMPRAS!$C:$C,INT((ROW()-2)/20)+2))</f>
        <v/>
      </c>
      <c r="C11658" s="0" t="str">
        <f aca="false">IF($A11658="","",INDEX(CARTAO_COMPRAS!$D:$D,INT((ROW()-2)/20)+2))</f>
        <v/>
      </c>
      <c r="D11658" s="0" t="str">
        <f aca="false">IF($A11658="","",INDEX(CARTAO_COMPRAS!$E:$E,INT((ROW()-2)/20)+2))</f>
        <v/>
      </c>
      <c r="E11658" s="0" t="str">
        <f aca="false">IF($A11658="","",INDEX(CARTAO_COMPRAS!$H:$H,INT((ROW()-2)/20)+2)+MOD(ROW()-2,20))</f>
        <v/>
      </c>
      <c r="F11658" s="0" t="str">
        <f aca="false">IF($A11658="","",INDEX(CARTAO_COMPRAS!$G:$G,INT((ROW()-2)/20)+2))</f>
        <v/>
      </c>
      <c r="G11658" s="5" t="str">
        <f aca="false">IF($A11658="","",INDEX(CARTAO_COMPRAS!$I:$I,INT((ROW()-2)/20)+2))</f>
        <v/>
      </c>
      <c r="H11658" s="4" t="str">
        <f aca="false">IF($A11658="","",EDATE(INDEX(CARTAO_COMPRAS!$J:$J,INT((ROW()-2)/20)+2),MOD(ROW()-2,20)))</f>
        <v/>
      </c>
      <c r="I11658" s="4" t="str">
        <f aca="false">IF($H11658="","",$H11658-WEEKDAY($H11658,2)+1)</f>
        <v/>
      </c>
      <c r="J11658" s="4" t="str">
        <f aca="false">IF($I11658="","",$I11658+6)</f>
        <v/>
      </c>
      <c r="K11658" s="6" t="str">
        <f aca="false">IF($H11658="","",DATE(YEAR($H11658),MONTH($H11658),1))</f>
        <v/>
      </c>
      <c r="L11658" s="0" t="str">
        <f aca="false">IF($A11658="","",INDEX(CARTAO_COMPRAS!$K:$K,INT((ROW()-2)/20)+2))</f>
        <v/>
      </c>
      <c r="M11658" s="0" t="str">
        <f aca="false">IF($A11658="","","Compra no cartão")</f>
        <v/>
      </c>
    </row>
    <row r="11659" customFormat="false" ht="13.5" hidden="false" customHeight="false" outlineLevel="0" collapsed="false">
      <c r="A116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59" s="0" t="str">
        <f aca="false">IF($A11659="","",INDEX(CARTAO_COMPRAS!$C:$C,INT((ROW()-2)/20)+2))</f>
        <v/>
      </c>
      <c r="C11659" s="0" t="str">
        <f aca="false">IF($A11659="","",INDEX(CARTAO_COMPRAS!$D:$D,INT((ROW()-2)/20)+2))</f>
        <v/>
      </c>
      <c r="D11659" s="0" t="str">
        <f aca="false">IF($A11659="","",INDEX(CARTAO_COMPRAS!$E:$E,INT((ROW()-2)/20)+2))</f>
        <v/>
      </c>
      <c r="E11659" s="0" t="str">
        <f aca="false">IF($A11659="","",INDEX(CARTAO_COMPRAS!$H:$H,INT((ROW()-2)/20)+2)+MOD(ROW()-2,20))</f>
        <v/>
      </c>
      <c r="F11659" s="0" t="str">
        <f aca="false">IF($A11659="","",INDEX(CARTAO_COMPRAS!$G:$G,INT((ROW()-2)/20)+2))</f>
        <v/>
      </c>
      <c r="G11659" s="5" t="str">
        <f aca="false">IF($A11659="","",INDEX(CARTAO_COMPRAS!$I:$I,INT((ROW()-2)/20)+2))</f>
        <v/>
      </c>
      <c r="H11659" s="4" t="str">
        <f aca="false">IF($A11659="","",EDATE(INDEX(CARTAO_COMPRAS!$J:$J,INT((ROW()-2)/20)+2),MOD(ROW()-2,20)))</f>
        <v/>
      </c>
      <c r="I11659" s="4" t="str">
        <f aca="false">IF($H11659="","",$H11659-WEEKDAY($H11659,2)+1)</f>
        <v/>
      </c>
      <c r="J11659" s="4" t="str">
        <f aca="false">IF($I11659="","",$I11659+6)</f>
        <v/>
      </c>
      <c r="K11659" s="6" t="str">
        <f aca="false">IF($H11659="","",DATE(YEAR($H11659),MONTH($H11659),1))</f>
        <v/>
      </c>
      <c r="L11659" s="0" t="str">
        <f aca="false">IF($A11659="","",INDEX(CARTAO_COMPRAS!$K:$K,INT((ROW()-2)/20)+2))</f>
        <v/>
      </c>
      <c r="M11659" s="0" t="str">
        <f aca="false">IF($A11659="","","Compra no cartão")</f>
        <v/>
      </c>
    </row>
    <row r="11660" customFormat="false" ht="13.5" hidden="false" customHeight="false" outlineLevel="0" collapsed="false">
      <c r="A116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0" s="0" t="str">
        <f aca="false">IF($A11660="","",INDEX(CARTAO_COMPRAS!$C:$C,INT((ROW()-2)/20)+2))</f>
        <v/>
      </c>
      <c r="C11660" s="0" t="str">
        <f aca="false">IF($A11660="","",INDEX(CARTAO_COMPRAS!$D:$D,INT((ROW()-2)/20)+2))</f>
        <v/>
      </c>
      <c r="D11660" s="0" t="str">
        <f aca="false">IF($A11660="","",INDEX(CARTAO_COMPRAS!$E:$E,INT((ROW()-2)/20)+2))</f>
        <v/>
      </c>
      <c r="E11660" s="0" t="str">
        <f aca="false">IF($A11660="","",INDEX(CARTAO_COMPRAS!$H:$H,INT((ROW()-2)/20)+2)+MOD(ROW()-2,20))</f>
        <v/>
      </c>
      <c r="F11660" s="0" t="str">
        <f aca="false">IF($A11660="","",INDEX(CARTAO_COMPRAS!$G:$G,INT((ROW()-2)/20)+2))</f>
        <v/>
      </c>
      <c r="G11660" s="5" t="str">
        <f aca="false">IF($A11660="","",INDEX(CARTAO_COMPRAS!$I:$I,INT((ROW()-2)/20)+2))</f>
        <v/>
      </c>
      <c r="H11660" s="4" t="str">
        <f aca="false">IF($A11660="","",EDATE(INDEX(CARTAO_COMPRAS!$J:$J,INT((ROW()-2)/20)+2),MOD(ROW()-2,20)))</f>
        <v/>
      </c>
      <c r="I11660" s="4" t="str">
        <f aca="false">IF($H11660="","",$H11660-WEEKDAY($H11660,2)+1)</f>
        <v/>
      </c>
      <c r="J11660" s="4" t="str">
        <f aca="false">IF($I11660="","",$I11660+6)</f>
        <v/>
      </c>
      <c r="K11660" s="6" t="str">
        <f aca="false">IF($H11660="","",DATE(YEAR($H11660),MONTH($H11660),1))</f>
        <v/>
      </c>
      <c r="L11660" s="0" t="str">
        <f aca="false">IF($A11660="","",INDEX(CARTAO_COMPRAS!$K:$K,INT((ROW()-2)/20)+2))</f>
        <v/>
      </c>
      <c r="M11660" s="0" t="str">
        <f aca="false">IF($A11660="","","Compra no cartão")</f>
        <v/>
      </c>
    </row>
    <row r="11661" customFormat="false" ht="13.5" hidden="false" customHeight="false" outlineLevel="0" collapsed="false">
      <c r="A116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1" s="0" t="str">
        <f aca="false">IF($A11661="","",INDEX(CARTAO_COMPRAS!$C:$C,INT((ROW()-2)/20)+2))</f>
        <v/>
      </c>
      <c r="C11661" s="0" t="str">
        <f aca="false">IF($A11661="","",INDEX(CARTAO_COMPRAS!$D:$D,INT((ROW()-2)/20)+2))</f>
        <v/>
      </c>
      <c r="D11661" s="0" t="str">
        <f aca="false">IF($A11661="","",INDEX(CARTAO_COMPRAS!$E:$E,INT((ROW()-2)/20)+2))</f>
        <v/>
      </c>
      <c r="E11661" s="0" t="str">
        <f aca="false">IF($A11661="","",INDEX(CARTAO_COMPRAS!$H:$H,INT((ROW()-2)/20)+2)+MOD(ROW()-2,20))</f>
        <v/>
      </c>
      <c r="F11661" s="0" t="str">
        <f aca="false">IF($A11661="","",INDEX(CARTAO_COMPRAS!$G:$G,INT((ROW()-2)/20)+2))</f>
        <v/>
      </c>
      <c r="G11661" s="5" t="str">
        <f aca="false">IF($A11661="","",INDEX(CARTAO_COMPRAS!$I:$I,INT((ROW()-2)/20)+2))</f>
        <v/>
      </c>
      <c r="H11661" s="4" t="str">
        <f aca="false">IF($A11661="","",EDATE(INDEX(CARTAO_COMPRAS!$J:$J,INT((ROW()-2)/20)+2),MOD(ROW()-2,20)))</f>
        <v/>
      </c>
      <c r="I11661" s="4" t="str">
        <f aca="false">IF($H11661="","",$H11661-WEEKDAY($H11661,2)+1)</f>
        <v/>
      </c>
      <c r="J11661" s="4" t="str">
        <f aca="false">IF($I11661="","",$I11661+6)</f>
        <v/>
      </c>
      <c r="K11661" s="6" t="str">
        <f aca="false">IF($H11661="","",DATE(YEAR($H11661),MONTH($H11661),1))</f>
        <v/>
      </c>
      <c r="L11661" s="0" t="str">
        <f aca="false">IF($A11661="","",INDEX(CARTAO_COMPRAS!$K:$K,INT((ROW()-2)/20)+2))</f>
        <v/>
      </c>
      <c r="M11661" s="0" t="str">
        <f aca="false">IF($A11661="","","Compra no cartão")</f>
        <v/>
      </c>
    </row>
    <row r="11662" customFormat="false" ht="13.5" hidden="false" customHeight="false" outlineLevel="0" collapsed="false">
      <c r="A116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2" s="0" t="str">
        <f aca="false">IF($A11662="","",INDEX(CARTAO_COMPRAS!$C:$C,INT((ROW()-2)/20)+2))</f>
        <v/>
      </c>
      <c r="C11662" s="0" t="str">
        <f aca="false">IF($A11662="","",INDEX(CARTAO_COMPRAS!$D:$D,INT((ROW()-2)/20)+2))</f>
        <v/>
      </c>
      <c r="D11662" s="0" t="str">
        <f aca="false">IF($A11662="","",INDEX(CARTAO_COMPRAS!$E:$E,INT((ROW()-2)/20)+2))</f>
        <v/>
      </c>
      <c r="E11662" s="0" t="str">
        <f aca="false">IF($A11662="","",INDEX(CARTAO_COMPRAS!$H:$H,INT((ROW()-2)/20)+2)+MOD(ROW()-2,20))</f>
        <v/>
      </c>
      <c r="F11662" s="0" t="str">
        <f aca="false">IF($A11662="","",INDEX(CARTAO_COMPRAS!$G:$G,INT((ROW()-2)/20)+2))</f>
        <v/>
      </c>
      <c r="G11662" s="5" t="str">
        <f aca="false">IF($A11662="","",INDEX(CARTAO_COMPRAS!$I:$I,INT((ROW()-2)/20)+2))</f>
        <v/>
      </c>
      <c r="H11662" s="4" t="str">
        <f aca="false">IF($A11662="","",EDATE(INDEX(CARTAO_COMPRAS!$J:$J,INT((ROW()-2)/20)+2),MOD(ROW()-2,20)))</f>
        <v/>
      </c>
      <c r="I11662" s="4" t="str">
        <f aca="false">IF($H11662="","",$H11662-WEEKDAY($H11662,2)+1)</f>
        <v/>
      </c>
      <c r="J11662" s="4" t="str">
        <f aca="false">IF($I11662="","",$I11662+6)</f>
        <v/>
      </c>
      <c r="K11662" s="6" t="str">
        <f aca="false">IF($H11662="","",DATE(YEAR($H11662),MONTH($H11662),1))</f>
        <v/>
      </c>
      <c r="L11662" s="0" t="str">
        <f aca="false">IF($A11662="","",INDEX(CARTAO_COMPRAS!$K:$K,INT((ROW()-2)/20)+2))</f>
        <v/>
      </c>
      <c r="M11662" s="0" t="str">
        <f aca="false">IF($A11662="","","Compra no cartão")</f>
        <v/>
      </c>
    </row>
    <row r="11663" customFormat="false" ht="13.5" hidden="false" customHeight="false" outlineLevel="0" collapsed="false">
      <c r="A116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3" s="0" t="str">
        <f aca="false">IF($A11663="","",INDEX(CARTAO_COMPRAS!$C:$C,INT((ROW()-2)/20)+2))</f>
        <v/>
      </c>
      <c r="C11663" s="0" t="str">
        <f aca="false">IF($A11663="","",INDEX(CARTAO_COMPRAS!$D:$D,INT((ROW()-2)/20)+2))</f>
        <v/>
      </c>
      <c r="D11663" s="0" t="str">
        <f aca="false">IF($A11663="","",INDEX(CARTAO_COMPRAS!$E:$E,INT((ROW()-2)/20)+2))</f>
        <v/>
      </c>
      <c r="E11663" s="0" t="str">
        <f aca="false">IF($A11663="","",INDEX(CARTAO_COMPRAS!$H:$H,INT((ROW()-2)/20)+2)+MOD(ROW()-2,20))</f>
        <v/>
      </c>
      <c r="F11663" s="0" t="str">
        <f aca="false">IF($A11663="","",INDEX(CARTAO_COMPRAS!$G:$G,INT((ROW()-2)/20)+2))</f>
        <v/>
      </c>
      <c r="G11663" s="5" t="str">
        <f aca="false">IF($A11663="","",INDEX(CARTAO_COMPRAS!$I:$I,INT((ROW()-2)/20)+2))</f>
        <v/>
      </c>
      <c r="H11663" s="4" t="str">
        <f aca="false">IF($A11663="","",EDATE(INDEX(CARTAO_COMPRAS!$J:$J,INT((ROW()-2)/20)+2),MOD(ROW()-2,20)))</f>
        <v/>
      </c>
      <c r="I11663" s="4" t="str">
        <f aca="false">IF($H11663="","",$H11663-WEEKDAY($H11663,2)+1)</f>
        <v/>
      </c>
      <c r="J11663" s="4" t="str">
        <f aca="false">IF($I11663="","",$I11663+6)</f>
        <v/>
      </c>
      <c r="K11663" s="6" t="str">
        <f aca="false">IF($H11663="","",DATE(YEAR($H11663),MONTH($H11663),1))</f>
        <v/>
      </c>
      <c r="L11663" s="0" t="str">
        <f aca="false">IF($A11663="","",INDEX(CARTAO_COMPRAS!$K:$K,INT((ROW()-2)/20)+2))</f>
        <v/>
      </c>
      <c r="M11663" s="0" t="str">
        <f aca="false">IF($A11663="","","Compra no cartão")</f>
        <v/>
      </c>
    </row>
    <row r="11664" customFormat="false" ht="13.5" hidden="false" customHeight="false" outlineLevel="0" collapsed="false">
      <c r="A116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4" s="0" t="str">
        <f aca="false">IF($A11664="","",INDEX(CARTAO_COMPRAS!$C:$C,INT((ROW()-2)/20)+2))</f>
        <v/>
      </c>
      <c r="C11664" s="0" t="str">
        <f aca="false">IF($A11664="","",INDEX(CARTAO_COMPRAS!$D:$D,INT((ROW()-2)/20)+2))</f>
        <v/>
      </c>
      <c r="D11664" s="0" t="str">
        <f aca="false">IF($A11664="","",INDEX(CARTAO_COMPRAS!$E:$E,INT((ROW()-2)/20)+2))</f>
        <v/>
      </c>
      <c r="E11664" s="0" t="str">
        <f aca="false">IF($A11664="","",INDEX(CARTAO_COMPRAS!$H:$H,INT((ROW()-2)/20)+2)+MOD(ROW()-2,20))</f>
        <v/>
      </c>
      <c r="F11664" s="0" t="str">
        <f aca="false">IF($A11664="","",INDEX(CARTAO_COMPRAS!$G:$G,INT((ROW()-2)/20)+2))</f>
        <v/>
      </c>
      <c r="G11664" s="5" t="str">
        <f aca="false">IF($A11664="","",INDEX(CARTAO_COMPRAS!$I:$I,INT((ROW()-2)/20)+2))</f>
        <v/>
      </c>
      <c r="H11664" s="4" t="str">
        <f aca="false">IF($A11664="","",EDATE(INDEX(CARTAO_COMPRAS!$J:$J,INT((ROW()-2)/20)+2),MOD(ROW()-2,20)))</f>
        <v/>
      </c>
      <c r="I11664" s="4" t="str">
        <f aca="false">IF($H11664="","",$H11664-WEEKDAY($H11664,2)+1)</f>
        <v/>
      </c>
      <c r="J11664" s="4" t="str">
        <f aca="false">IF($I11664="","",$I11664+6)</f>
        <v/>
      </c>
      <c r="K11664" s="6" t="str">
        <f aca="false">IF($H11664="","",DATE(YEAR($H11664),MONTH($H11664),1))</f>
        <v/>
      </c>
      <c r="L11664" s="0" t="str">
        <f aca="false">IF($A11664="","",INDEX(CARTAO_COMPRAS!$K:$K,INT((ROW()-2)/20)+2))</f>
        <v/>
      </c>
      <c r="M11664" s="0" t="str">
        <f aca="false">IF($A11664="","","Compra no cartão")</f>
        <v/>
      </c>
    </row>
    <row r="11665" customFormat="false" ht="13.5" hidden="false" customHeight="false" outlineLevel="0" collapsed="false">
      <c r="A116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5" s="0" t="str">
        <f aca="false">IF($A11665="","",INDEX(CARTAO_COMPRAS!$C:$C,INT((ROW()-2)/20)+2))</f>
        <v/>
      </c>
      <c r="C11665" s="0" t="str">
        <f aca="false">IF($A11665="","",INDEX(CARTAO_COMPRAS!$D:$D,INT((ROW()-2)/20)+2))</f>
        <v/>
      </c>
      <c r="D11665" s="0" t="str">
        <f aca="false">IF($A11665="","",INDEX(CARTAO_COMPRAS!$E:$E,INT((ROW()-2)/20)+2))</f>
        <v/>
      </c>
      <c r="E11665" s="0" t="str">
        <f aca="false">IF($A11665="","",INDEX(CARTAO_COMPRAS!$H:$H,INT((ROW()-2)/20)+2)+MOD(ROW()-2,20))</f>
        <v/>
      </c>
      <c r="F11665" s="0" t="str">
        <f aca="false">IF($A11665="","",INDEX(CARTAO_COMPRAS!$G:$G,INT((ROW()-2)/20)+2))</f>
        <v/>
      </c>
      <c r="G11665" s="5" t="str">
        <f aca="false">IF($A11665="","",INDEX(CARTAO_COMPRAS!$I:$I,INT((ROW()-2)/20)+2))</f>
        <v/>
      </c>
      <c r="H11665" s="4" t="str">
        <f aca="false">IF($A11665="","",EDATE(INDEX(CARTAO_COMPRAS!$J:$J,INT((ROW()-2)/20)+2),MOD(ROW()-2,20)))</f>
        <v/>
      </c>
      <c r="I11665" s="4" t="str">
        <f aca="false">IF($H11665="","",$H11665-WEEKDAY($H11665,2)+1)</f>
        <v/>
      </c>
      <c r="J11665" s="4" t="str">
        <f aca="false">IF($I11665="","",$I11665+6)</f>
        <v/>
      </c>
      <c r="K11665" s="6" t="str">
        <f aca="false">IF($H11665="","",DATE(YEAR($H11665),MONTH($H11665),1))</f>
        <v/>
      </c>
      <c r="L11665" s="0" t="str">
        <f aca="false">IF($A11665="","",INDEX(CARTAO_COMPRAS!$K:$K,INT((ROW()-2)/20)+2))</f>
        <v/>
      </c>
      <c r="M11665" s="0" t="str">
        <f aca="false">IF($A11665="","","Compra no cartão")</f>
        <v/>
      </c>
    </row>
    <row r="11666" customFormat="false" ht="13.5" hidden="false" customHeight="false" outlineLevel="0" collapsed="false">
      <c r="A116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6" s="0" t="str">
        <f aca="false">IF($A11666="","",INDEX(CARTAO_COMPRAS!$C:$C,INT((ROW()-2)/20)+2))</f>
        <v/>
      </c>
      <c r="C11666" s="0" t="str">
        <f aca="false">IF($A11666="","",INDEX(CARTAO_COMPRAS!$D:$D,INT((ROW()-2)/20)+2))</f>
        <v/>
      </c>
      <c r="D11666" s="0" t="str">
        <f aca="false">IF($A11666="","",INDEX(CARTAO_COMPRAS!$E:$E,INT((ROW()-2)/20)+2))</f>
        <v/>
      </c>
      <c r="E11666" s="0" t="str">
        <f aca="false">IF($A11666="","",INDEX(CARTAO_COMPRAS!$H:$H,INT((ROW()-2)/20)+2)+MOD(ROW()-2,20))</f>
        <v/>
      </c>
      <c r="F11666" s="0" t="str">
        <f aca="false">IF($A11666="","",INDEX(CARTAO_COMPRAS!$G:$G,INT((ROW()-2)/20)+2))</f>
        <v/>
      </c>
      <c r="G11666" s="5" t="str">
        <f aca="false">IF($A11666="","",INDEX(CARTAO_COMPRAS!$I:$I,INT((ROW()-2)/20)+2))</f>
        <v/>
      </c>
      <c r="H11666" s="4" t="str">
        <f aca="false">IF($A11666="","",EDATE(INDEX(CARTAO_COMPRAS!$J:$J,INT((ROW()-2)/20)+2),MOD(ROW()-2,20)))</f>
        <v/>
      </c>
      <c r="I11666" s="4" t="str">
        <f aca="false">IF($H11666="","",$H11666-WEEKDAY($H11666,2)+1)</f>
        <v/>
      </c>
      <c r="J11666" s="4" t="str">
        <f aca="false">IF($I11666="","",$I11666+6)</f>
        <v/>
      </c>
      <c r="K11666" s="6" t="str">
        <f aca="false">IF($H11666="","",DATE(YEAR($H11666),MONTH($H11666),1))</f>
        <v/>
      </c>
      <c r="L11666" s="0" t="str">
        <f aca="false">IF($A11666="","",INDEX(CARTAO_COMPRAS!$K:$K,INT((ROW()-2)/20)+2))</f>
        <v/>
      </c>
      <c r="M11666" s="0" t="str">
        <f aca="false">IF($A11666="","","Compra no cartão")</f>
        <v/>
      </c>
    </row>
    <row r="11667" customFormat="false" ht="13.5" hidden="false" customHeight="false" outlineLevel="0" collapsed="false">
      <c r="A116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7" s="0" t="str">
        <f aca="false">IF($A11667="","",INDEX(CARTAO_COMPRAS!$C:$C,INT((ROW()-2)/20)+2))</f>
        <v/>
      </c>
      <c r="C11667" s="0" t="str">
        <f aca="false">IF($A11667="","",INDEX(CARTAO_COMPRAS!$D:$D,INT((ROW()-2)/20)+2))</f>
        <v/>
      </c>
      <c r="D11667" s="0" t="str">
        <f aca="false">IF($A11667="","",INDEX(CARTAO_COMPRAS!$E:$E,INT((ROW()-2)/20)+2))</f>
        <v/>
      </c>
      <c r="E11667" s="0" t="str">
        <f aca="false">IF($A11667="","",INDEX(CARTAO_COMPRAS!$H:$H,INT((ROW()-2)/20)+2)+MOD(ROW()-2,20))</f>
        <v/>
      </c>
      <c r="F11667" s="0" t="str">
        <f aca="false">IF($A11667="","",INDEX(CARTAO_COMPRAS!$G:$G,INT((ROW()-2)/20)+2))</f>
        <v/>
      </c>
      <c r="G11667" s="5" t="str">
        <f aca="false">IF($A11667="","",INDEX(CARTAO_COMPRAS!$I:$I,INT((ROW()-2)/20)+2))</f>
        <v/>
      </c>
      <c r="H11667" s="4" t="str">
        <f aca="false">IF($A11667="","",EDATE(INDEX(CARTAO_COMPRAS!$J:$J,INT((ROW()-2)/20)+2),MOD(ROW()-2,20)))</f>
        <v/>
      </c>
      <c r="I11667" s="4" t="str">
        <f aca="false">IF($H11667="","",$H11667-WEEKDAY($H11667,2)+1)</f>
        <v/>
      </c>
      <c r="J11667" s="4" t="str">
        <f aca="false">IF($I11667="","",$I11667+6)</f>
        <v/>
      </c>
      <c r="K11667" s="6" t="str">
        <f aca="false">IF($H11667="","",DATE(YEAR($H11667),MONTH($H11667),1))</f>
        <v/>
      </c>
      <c r="L11667" s="0" t="str">
        <f aca="false">IF($A11667="","",INDEX(CARTAO_COMPRAS!$K:$K,INT((ROW()-2)/20)+2))</f>
        <v/>
      </c>
      <c r="M11667" s="0" t="str">
        <f aca="false">IF($A11667="","","Compra no cartão")</f>
        <v/>
      </c>
    </row>
    <row r="11668" customFormat="false" ht="13.5" hidden="false" customHeight="false" outlineLevel="0" collapsed="false">
      <c r="A116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8" s="0" t="str">
        <f aca="false">IF($A11668="","",INDEX(CARTAO_COMPRAS!$C:$C,INT((ROW()-2)/20)+2))</f>
        <v/>
      </c>
      <c r="C11668" s="0" t="str">
        <f aca="false">IF($A11668="","",INDEX(CARTAO_COMPRAS!$D:$D,INT((ROW()-2)/20)+2))</f>
        <v/>
      </c>
      <c r="D11668" s="0" t="str">
        <f aca="false">IF($A11668="","",INDEX(CARTAO_COMPRAS!$E:$E,INT((ROW()-2)/20)+2))</f>
        <v/>
      </c>
      <c r="E11668" s="0" t="str">
        <f aca="false">IF($A11668="","",INDEX(CARTAO_COMPRAS!$H:$H,INT((ROW()-2)/20)+2)+MOD(ROW()-2,20))</f>
        <v/>
      </c>
      <c r="F11668" s="0" t="str">
        <f aca="false">IF($A11668="","",INDEX(CARTAO_COMPRAS!$G:$G,INT((ROW()-2)/20)+2))</f>
        <v/>
      </c>
      <c r="G11668" s="5" t="str">
        <f aca="false">IF($A11668="","",INDEX(CARTAO_COMPRAS!$I:$I,INT((ROW()-2)/20)+2))</f>
        <v/>
      </c>
      <c r="H11668" s="4" t="str">
        <f aca="false">IF($A11668="","",EDATE(INDEX(CARTAO_COMPRAS!$J:$J,INT((ROW()-2)/20)+2),MOD(ROW()-2,20)))</f>
        <v/>
      </c>
      <c r="I11668" s="4" t="str">
        <f aca="false">IF($H11668="","",$H11668-WEEKDAY($H11668,2)+1)</f>
        <v/>
      </c>
      <c r="J11668" s="4" t="str">
        <f aca="false">IF($I11668="","",$I11668+6)</f>
        <v/>
      </c>
      <c r="K11668" s="6" t="str">
        <f aca="false">IF($H11668="","",DATE(YEAR($H11668),MONTH($H11668),1))</f>
        <v/>
      </c>
      <c r="L11668" s="0" t="str">
        <f aca="false">IF($A11668="","",INDEX(CARTAO_COMPRAS!$K:$K,INT((ROW()-2)/20)+2))</f>
        <v/>
      </c>
      <c r="M11668" s="0" t="str">
        <f aca="false">IF($A11668="","","Compra no cartão")</f>
        <v/>
      </c>
    </row>
    <row r="11669" customFormat="false" ht="13.5" hidden="false" customHeight="false" outlineLevel="0" collapsed="false">
      <c r="A116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69" s="0" t="str">
        <f aca="false">IF($A11669="","",INDEX(CARTAO_COMPRAS!$C:$C,INT((ROW()-2)/20)+2))</f>
        <v/>
      </c>
      <c r="C11669" s="0" t="str">
        <f aca="false">IF($A11669="","",INDEX(CARTAO_COMPRAS!$D:$D,INT((ROW()-2)/20)+2))</f>
        <v/>
      </c>
      <c r="D11669" s="0" t="str">
        <f aca="false">IF($A11669="","",INDEX(CARTAO_COMPRAS!$E:$E,INT((ROW()-2)/20)+2))</f>
        <v/>
      </c>
      <c r="E11669" s="0" t="str">
        <f aca="false">IF($A11669="","",INDEX(CARTAO_COMPRAS!$H:$H,INT((ROW()-2)/20)+2)+MOD(ROW()-2,20))</f>
        <v/>
      </c>
      <c r="F11669" s="0" t="str">
        <f aca="false">IF($A11669="","",INDEX(CARTAO_COMPRAS!$G:$G,INT((ROW()-2)/20)+2))</f>
        <v/>
      </c>
      <c r="G11669" s="5" t="str">
        <f aca="false">IF($A11669="","",INDEX(CARTAO_COMPRAS!$I:$I,INT((ROW()-2)/20)+2))</f>
        <v/>
      </c>
      <c r="H11669" s="4" t="str">
        <f aca="false">IF($A11669="","",EDATE(INDEX(CARTAO_COMPRAS!$J:$J,INT((ROW()-2)/20)+2),MOD(ROW()-2,20)))</f>
        <v/>
      </c>
      <c r="I11669" s="4" t="str">
        <f aca="false">IF($H11669="","",$H11669-WEEKDAY($H11669,2)+1)</f>
        <v/>
      </c>
      <c r="J11669" s="4" t="str">
        <f aca="false">IF($I11669="","",$I11669+6)</f>
        <v/>
      </c>
      <c r="K11669" s="6" t="str">
        <f aca="false">IF($H11669="","",DATE(YEAR($H11669),MONTH($H11669),1))</f>
        <v/>
      </c>
      <c r="L11669" s="0" t="str">
        <f aca="false">IF($A11669="","",INDEX(CARTAO_COMPRAS!$K:$K,INT((ROW()-2)/20)+2))</f>
        <v/>
      </c>
      <c r="M11669" s="0" t="str">
        <f aca="false">IF($A11669="","","Compra no cartão")</f>
        <v/>
      </c>
    </row>
    <row r="11670" customFormat="false" ht="13.5" hidden="false" customHeight="false" outlineLevel="0" collapsed="false">
      <c r="A116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0" s="0" t="str">
        <f aca="false">IF($A11670="","",INDEX(CARTAO_COMPRAS!$C:$C,INT((ROW()-2)/20)+2))</f>
        <v/>
      </c>
      <c r="C11670" s="0" t="str">
        <f aca="false">IF($A11670="","",INDEX(CARTAO_COMPRAS!$D:$D,INT((ROW()-2)/20)+2))</f>
        <v/>
      </c>
      <c r="D11670" s="0" t="str">
        <f aca="false">IF($A11670="","",INDEX(CARTAO_COMPRAS!$E:$E,INT((ROW()-2)/20)+2))</f>
        <v/>
      </c>
      <c r="E11670" s="0" t="str">
        <f aca="false">IF($A11670="","",INDEX(CARTAO_COMPRAS!$H:$H,INT((ROW()-2)/20)+2)+MOD(ROW()-2,20))</f>
        <v/>
      </c>
      <c r="F11670" s="0" t="str">
        <f aca="false">IF($A11670="","",INDEX(CARTAO_COMPRAS!$G:$G,INT((ROW()-2)/20)+2))</f>
        <v/>
      </c>
      <c r="G11670" s="5" t="str">
        <f aca="false">IF($A11670="","",INDEX(CARTAO_COMPRAS!$I:$I,INT((ROW()-2)/20)+2))</f>
        <v/>
      </c>
      <c r="H11670" s="4" t="str">
        <f aca="false">IF($A11670="","",EDATE(INDEX(CARTAO_COMPRAS!$J:$J,INT((ROW()-2)/20)+2),MOD(ROW()-2,20)))</f>
        <v/>
      </c>
      <c r="I11670" s="4" t="str">
        <f aca="false">IF($H11670="","",$H11670-WEEKDAY($H11670,2)+1)</f>
        <v/>
      </c>
      <c r="J11670" s="4" t="str">
        <f aca="false">IF($I11670="","",$I11670+6)</f>
        <v/>
      </c>
      <c r="K11670" s="6" t="str">
        <f aca="false">IF($H11670="","",DATE(YEAR($H11670),MONTH($H11670),1))</f>
        <v/>
      </c>
      <c r="L11670" s="0" t="str">
        <f aca="false">IF($A11670="","",INDEX(CARTAO_COMPRAS!$K:$K,INT((ROW()-2)/20)+2))</f>
        <v/>
      </c>
      <c r="M11670" s="0" t="str">
        <f aca="false">IF($A11670="","","Compra no cartão")</f>
        <v/>
      </c>
    </row>
    <row r="11671" customFormat="false" ht="13.5" hidden="false" customHeight="false" outlineLevel="0" collapsed="false">
      <c r="A116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1" s="0" t="str">
        <f aca="false">IF($A11671="","",INDEX(CARTAO_COMPRAS!$C:$C,INT((ROW()-2)/20)+2))</f>
        <v/>
      </c>
      <c r="C11671" s="0" t="str">
        <f aca="false">IF($A11671="","",INDEX(CARTAO_COMPRAS!$D:$D,INT((ROW()-2)/20)+2))</f>
        <v/>
      </c>
      <c r="D11671" s="0" t="str">
        <f aca="false">IF($A11671="","",INDEX(CARTAO_COMPRAS!$E:$E,INT((ROW()-2)/20)+2))</f>
        <v/>
      </c>
      <c r="E11671" s="0" t="str">
        <f aca="false">IF($A11671="","",INDEX(CARTAO_COMPRAS!$H:$H,INT((ROW()-2)/20)+2)+MOD(ROW()-2,20))</f>
        <v/>
      </c>
      <c r="F11671" s="0" t="str">
        <f aca="false">IF($A11671="","",INDEX(CARTAO_COMPRAS!$G:$G,INT((ROW()-2)/20)+2))</f>
        <v/>
      </c>
      <c r="G11671" s="5" t="str">
        <f aca="false">IF($A11671="","",INDEX(CARTAO_COMPRAS!$I:$I,INT((ROW()-2)/20)+2))</f>
        <v/>
      </c>
      <c r="H11671" s="4" t="str">
        <f aca="false">IF($A11671="","",EDATE(INDEX(CARTAO_COMPRAS!$J:$J,INT((ROW()-2)/20)+2),MOD(ROW()-2,20)))</f>
        <v/>
      </c>
      <c r="I11671" s="4" t="str">
        <f aca="false">IF($H11671="","",$H11671-WEEKDAY($H11671,2)+1)</f>
        <v/>
      </c>
      <c r="J11671" s="4" t="str">
        <f aca="false">IF($I11671="","",$I11671+6)</f>
        <v/>
      </c>
      <c r="K11671" s="6" t="str">
        <f aca="false">IF($H11671="","",DATE(YEAR($H11671),MONTH($H11671),1))</f>
        <v/>
      </c>
      <c r="L11671" s="0" t="str">
        <f aca="false">IF($A11671="","",INDEX(CARTAO_COMPRAS!$K:$K,INT((ROW()-2)/20)+2))</f>
        <v/>
      </c>
      <c r="M11671" s="0" t="str">
        <f aca="false">IF($A11671="","","Compra no cartão")</f>
        <v/>
      </c>
    </row>
    <row r="11672" customFormat="false" ht="13.5" hidden="false" customHeight="false" outlineLevel="0" collapsed="false">
      <c r="A116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2" s="0" t="str">
        <f aca="false">IF($A11672="","",INDEX(CARTAO_COMPRAS!$C:$C,INT((ROW()-2)/20)+2))</f>
        <v/>
      </c>
      <c r="C11672" s="0" t="str">
        <f aca="false">IF($A11672="","",INDEX(CARTAO_COMPRAS!$D:$D,INT((ROW()-2)/20)+2))</f>
        <v/>
      </c>
      <c r="D11672" s="0" t="str">
        <f aca="false">IF($A11672="","",INDEX(CARTAO_COMPRAS!$E:$E,INT((ROW()-2)/20)+2))</f>
        <v/>
      </c>
      <c r="E11672" s="0" t="str">
        <f aca="false">IF($A11672="","",INDEX(CARTAO_COMPRAS!$H:$H,INT((ROW()-2)/20)+2)+MOD(ROW()-2,20))</f>
        <v/>
      </c>
      <c r="F11672" s="0" t="str">
        <f aca="false">IF($A11672="","",INDEX(CARTAO_COMPRAS!$G:$G,INT((ROW()-2)/20)+2))</f>
        <v/>
      </c>
      <c r="G11672" s="5" t="str">
        <f aca="false">IF($A11672="","",INDEX(CARTAO_COMPRAS!$I:$I,INT((ROW()-2)/20)+2))</f>
        <v/>
      </c>
      <c r="H11672" s="4" t="str">
        <f aca="false">IF($A11672="","",EDATE(INDEX(CARTAO_COMPRAS!$J:$J,INT((ROW()-2)/20)+2),MOD(ROW()-2,20)))</f>
        <v/>
      </c>
      <c r="I11672" s="4" t="str">
        <f aca="false">IF($H11672="","",$H11672-WEEKDAY($H11672,2)+1)</f>
        <v/>
      </c>
      <c r="J11672" s="4" t="str">
        <f aca="false">IF($I11672="","",$I11672+6)</f>
        <v/>
      </c>
      <c r="K11672" s="6" t="str">
        <f aca="false">IF($H11672="","",DATE(YEAR($H11672),MONTH($H11672),1))</f>
        <v/>
      </c>
      <c r="L11672" s="0" t="str">
        <f aca="false">IF($A11672="","",INDEX(CARTAO_COMPRAS!$K:$K,INT((ROW()-2)/20)+2))</f>
        <v/>
      </c>
      <c r="M11672" s="0" t="str">
        <f aca="false">IF($A11672="","","Compra no cartão")</f>
        <v/>
      </c>
    </row>
    <row r="11673" customFormat="false" ht="13.5" hidden="false" customHeight="false" outlineLevel="0" collapsed="false">
      <c r="A116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3" s="0" t="str">
        <f aca="false">IF($A11673="","",INDEX(CARTAO_COMPRAS!$C:$C,INT((ROW()-2)/20)+2))</f>
        <v/>
      </c>
      <c r="C11673" s="0" t="str">
        <f aca="false">IF($A11673="","",INDEX(CARTAO_COMPRAS!$D:$D,INT((ROW()-2)/20)+2))</f>
        <v/>
      </c>
      <c r="D11673" s="0" t="str">
        <f aca="false">IF($A11673="","",INDEX(CARTAO_COMPRAS!$E:$E,INT((ROW()-2)/20)+2))</f>
        <v/>
      </c>
      <c r="E11673" s="0" t="str">
        <f aca="false">IF($A11673="","",INDEX(CARTAO_COMPRAS!$H:$H,INT((ROW()-2)/20)+2)+MOD(ROW()-2,20))</f>
        <v/>
      </c>
      <c r="F11673" s="0" t="str">
        <f aca="false">IF($A11673="","",INDEX(CARTAO_COMPRAS!$G:$G,INT((ROW()-2)/20)+2))</f>
        <v/>
      </c>
      <c r="G11673" s="5" t="str">
        <f aca="false">IF($A11673="","",INDEX(CARTAO_COMPRAS!$I:$I,INT((ROW()-2)/20)+2))</f>
        <v/>
      </c>
      <c r="H11673" s="4" t="str">
        <f aca="false">IF($A11673="","",EDATE(INDEX(CARTAO_COMPRAS!$J:$J,INT((ROW()-2)/20)+2),MOD(ROW()-2,20)))</f>
        <v/>
      </c>
      <c r="I11673" s="4" t="str">
        <f aca="false">IF($H11673="","",$H11673-WEEKDAY($H11673,2)+1)</f>
        <v/>
      </c>
      <c r="J11673" s="4" t="str">
        <f aca="false">IF($I11673="","",$I11673+6)</f>
        <v/>
      </c>
      <c r="K11673" s="6" t="str">
        <f aca="false">IF($H11673="","",DATE(YEAR($H11673),MONTH($H11673),1))</f>
        <v/>
      </c>
      <c r="L11673" s="0" t="str">
        <f aca="false">IF($A11673="","",INDEX(CARTAO_COMPRAS!$K:$K,INT((ROW()-2)/20)+2))</f>
        <v/>
      </c>
      <c r="M11673" s="0" t="str">
        <f aca="false">IF($A11673="","","Compra no cartão")</f>
        <v/>
      </c>
    </row>
    <row r="11674" customFormat="false" ht="13.5" hidden="false" customHeight="false" outlineLevel="0" collapsed="false">
      <c r="A116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4" s="0" t="str">
        <f aca="false">IF($A11674="","",INDEX(CARTAO_COMPRAS!$C:$C,INT((ROW()-2)/20)+2))</f>
        <v/>
      </c>
      <c r="C11674" s="0" t="str">
        <f aca="false">IF($A11674="","",INDEX(CARTAO_COMPRAS!$D:$D,INT((ROW()-2)/20)+2))</f>
        <v/>
      </c>
      <c r="D11674" s="0" t="str">
        <f aca="false">IF($A11674="","",INDEX(CARTAO_COMPRAS!$E:$E,INT((ROW()-2)/20)+2))</f>
        <v/>
      </c>
      <c r="E11674" s="0" t="str">
        <f aca="false">IF($A11674="","",INDEX(CARTAO_COMPRAS!$H:$H,INT((ROW()-2)/20)+2)+MOD(ROW()-2,20))</f>
        <v/>
      </c>
      <c r="F11674" s="0" t="str">
        <f aca="false">IF($A11674="","",INDEX(CARTAO_COMPRAS!$G:$G,INT((ROW()-2)/20)+2))</f>
        <v/>
      </c>
      <c r="G11674" s="5" t="str">
        <f aca="false">IF($A11674="","",INDEX(CARTAO_COMPRAS!$I:$I,INT((ROW()-2)/20)+2))</f>
        <v/>
      </c>
      <c r="H11674" s="4" t="str">
        <f aca="false">IF($A11674="","",EDATE(INDEX(CARTAO_COMPRAS!$J:$J,INT((ROW()-2)/20)+2),MOD(ROW()-2,20)))</f>
        <v/>
      </c>
      <c r="I11674" s="4" t="str">
        <f aca="false">IF($H11674="","",$H11674-WEEKDAY($H11674,2)+1)</f>
        <v/>
      </c>
      <c r="J11674" s="4" t="str">
        <f aca="false">IF($I11674="","",$I11674+6)</f>
        <v/>
      </c>
      <c r="K11674" s="6" t="str">
        <f aca="false">IF($H11674="","",DATE(YEAR($H11674),MONTH($H11674),1))</f>
        <v/>
      </c>
      <c r="L11674" s="0" t="str">
        <f aca="false">IF($A11674="","",INDEX(CARTAO_COMPRAS!$K:$K,INT((ROW()-2)/20)+2))</f>
        <v/>
      </c>
      <c r="M11674" s="0" t="str">
        <f aca="false">IF($A11674="","","Compra no cartão")</f>
        <v/>
      </c>
    </row>
    <row r="11675" customFormat="false" ht="13.5" hidden="false" customHeight="false" outlineLevel="0" collapsed="false">
      <c r="A116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5" s="0" t="str">
        <f aca="false">IF($A11675="","",INDEX(CARTAO_COMPRAS!$C:$C,INT((ROW()-2)/20)+2))</f>
        <v/>
      </c>
      <c r="C11675" s="0" t="str">
        <f aca="false">IF($A11675="","",INDEX(CARTAO_COMPRAS!$D:$D,INT((ROW()-2)/20)+2))</f>
        <v/>
      </c>
      <c r="D11675" s="0" t="str">
        <f aca="false">IF($A11675="","",INDEX(CARTAO_COMPRAS!$E:$E,INT((ROW()-2)/20)+2))</f>
        <v/>
      </c>
      <c r="E11675" s="0" t="str">
        <f aca="false">IF($A11675="","",INDEX(CARTAO_COMPRAS!$H:$H,INT((ROW()-2)/20)+2)+MOD(ROW()-2,20))</f>
        <v/>
      </c>
      <c r="F11675" s="0" t="str">
        <f aca="false">IF($A11675="","",INDEX(CARTAO_COMPRAS!$G:$G,INT((ROW()-2)/20)+2))</f>
        <v/>
      </c>
      <c r="G11675" s="5" t="str">
        <f aca="false">IF($A11675="","",INDEX(CARTAO_COMPRAS!$I:$I,INT((ROW()-2)/20)+2))</f>
        <v/>
      </c>
      <c r="H11675" s="4" t="str">
        <f aca="false">IF($A11675="","",EDATE(INDEX(CARTAO_COMPRAS!$J:$J,INT((ROW()-2)/20)+2),MOD(ROW()-2,20)))</f>
        <v/>
      </c>
      <c r="I11675" s="4" t="str">
        <f aca="false">IF($H11675="","",$H11675-WEEKDAY($H11675,2)+1)</f>
        <v/>
      </c>
      <c r="J11675" s="4" t="str">
        <f aca="false">IF($I11675="","",$I11675+6)</f>
        <v/>
      </c>
      <c r="K11675" s="6" t="str">
        <f aca="false">IF($H11675="","",DATE(YEAR($H11675),MONTH($H11675),1))</f>
        <v/>
      </c>
      <c r="L11675" s="0" t="str">
        <f aca="false">IF($A11675="","",INDEX(CARTAO_COMPRAS!$K:$K,INT((ROW()-2)/20)+2))</f>
        <v/>
      </c>
      <c r="M11675" s="0" t="str">
        <f aca="false">IF($A11675="","","Compra no cartão")</f>
        <v/>
      </c>
    </row>
    <row r="11676" customFormat="false" ht="13.5" hidden="false" customHeight="false" outlineLevel="0" collapsed="false">
      <c r="A116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6" s="0" t="str">
        <f aca="false">IF($A11676="","",INDEX(CARTAO_COMPRAS!$C:$C,INT((ROW()-2)/20)+2))</f>
        <v/>
      </c>
      <c r="C11676" s="0" t="str">
        <f aca="false">IF($A11676="","",INDEX(CARTAO_COMPRAS!$D:$D,INT((ROW()-2)/20)+2))</f>
        <v/>
      </c>
      <c r="D11676" s="0" t="str">
        <f aca="false">IF($A11676="","",INDEX(CARTAO_COMPRAS!$E:$E,INT((ROW()-2)/20)+2))</f>
        <v/>
      </c>
      <c r="E11676" s="0" t="str">
        <f aca="false">IF($A11676="","",INDEX(CARTAO_COMPRAS!$H:$H,INT((ROW()-2)/20)+2)+MOD(ROW()-2,20))</f>
        <v/>
      </c>
      <c r="F11676" s="0" t="str">
        <f aca="false">IF($A11676="","",INDEX(CARTAO_COMPRAS!$G:$G,INT((ROW()-2)/20)+2))</f>
        <v/>
      </c>
      <c r="G11676" s="5" t="str">
        <f aca="false">IF($A11676="","",INDEX(CARTAO_COMPRAS!$I:$I,INT((ROW()-2)/20)+2))</f>
        <v/>
      </c>
      <c r="H11676" s="4" t="str">
        <f aca="false">IF($A11676="","",EDATE(INDEX(CARTAO_COMPRAS!$J:$J,INT((ROW()-2)/20)+2),MOD(ROW()-2,20)))</f>
        <v/>
      </c>
      <c r="I11676" s="4" t="str">
        <f aca="false">IF($H11676="","",$H11676-WEEKDAY($H11676,2)+1)</f>
        <v/>
      </c>
      <c r="J11676" s="4" t="str">
        <f aca="false">IF($I11676="","",$I11676+6)</f>
        <v/>
      </c>
      <c r="K11676" s="6" t="str">
        <f aca="false">IF($H11676="","",DATE(YEAR($H11676),MONTH($H11676),1))</f>
        <v/>
      </c>
      <c r="L11676" s="0" t="str">
        <f aca="false">IF($A11676="","",INDEX(CARTAO_COMPRAS!$K:$K,INT((ROW()-2)/20)+2))</f>
        <v/>
      </c>
      <c r="M11676" s="0" t="str">
        <f aca="false">IF($A11676="","","Compra no cartão")</f>
        <v/>
      </c>
    </row>
    <row r="11677" customFormat="false" ht="13.5" hidden="false" customHeight="false" outlineLevel="0" collapsed="false">
      <c r="A116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7" s="0" t="str">
        <f aca="false">IF($A11677="","",INDEX(CARTAO_COMPRAS!$C:$C,INT((ROW()-2)/20)+2))</f>
        <v/>
      </c>
      <c r="C11677" s="0" t="str">
        <f aca="false">IF($A11677="","",INDEX(CARTAO_COMPRAS!$D:$D,INT((ROW()-2)/20)+2))</f>
        <v/>
      </c>
      <c r="D11677" s="0" t="str">
        <f aca="false">IF($A11677="","",INDEX(CARTAO_COMPRAS!$E:$E,INT((ROW()-2)/20)+2))</f>
        <v/>
      </c>
      <c r="E11677" s="0" t="str">
        <f aca="false">IF($A11677="","",INDEX(CARTAO_COMPRAS!$H:$H,INT((ROW()-2)/20)+2)+MOD(ROW()-2,20))</f>
        <v/>
      </c>
      <c r="F11677" s="0" t="str">
        <f aca="false">IF($A11677="","",INDEX(CARTAO_COMPRAS!$G:$G,INT((ROW()-2)/20)+2))</f>
        <v/>
      </c>
      <c r="G11677" s="5" t="str">
        <f aca="false">IF($A11677="","",INDEX(CARTAO_COMPRAS!$I:$I,INT((ROW()-2)/20)+2))</f>
        <v/>
      </c>
      <c r="H11677" s="4" t="str">
        <f aca="false">IF($A11677="","",EDATE(INDEX(CARTAO_COMPRAS!$J:$J,INT((ROW()-2)/20)+2),MOD(ROW()-2,20)))</f>
        <v/>
      </c>
      <c r="I11677" s="4" t="str">
        <f aca="false">IF($H11677="","",$H11677-WEEKDAY($H11677,2)+1)</f>
        <v/>
      </c>
      <c r="J11677" s="4" t="str">
        <f aca="false">IF($I11677="","",$I11677+6)</f>
        <v/>
      </c>
      <c r="K11677" s="6" t="str">
        <f aca="false">IF($H11677="","",DATE(YEAR($H11677),MONTH($H11677),1))</f>
        <v/>
      </c>
      <c r="L11677" s="0" t="str">
        <f aca="false">IF($A11677="","",INDEX(CARTAO_COMPRAS!$K:$K,INT((ROW()-2)/20)+2))</f>
        <v/>
      </c>
      <c r="M11677" s="0" t="str">
        <f aca="false">IF($A11677="","","Compra no cartão")</f>
        <v/>
      </c>
    </row>
    <row r="11678" customFormat="false" ht="13.5" hidden="false" customHeight="false" outlineLevel="0" collapsed="false">
      <c r="A116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8" s="0" t="str">
        <f aca="false">IF($A11678="","",INDEX(CARTAO_COMPRAS!$C:$C,INT((ROW()-2)/20)+2))</f>
        <v/>
      </c>
      <c r="C11678" s="0" t="str">
        <f aca="false">IF($A11678="","",INDEX(CARTAO_COMPRAS!$D:$D,INT((ROW()-2)/20)+2))</f>
        <v/>
      </c>
      <c r="D11678" s="0" t="str">
        <f aca="false">IF($A11678="","",INDEX(CARTAO_COMPRAS!$E:$E,INT((ROW()-2)/20)+2))</f>
        <v/>
      </c>
      <c r="E11678" s="0" t="str">
        <f aca="false">IF($A11678="","",INDEX(CARTAO_COMPRAS!$H:$H,INT((ROW()-2)/20)+2)+MOD(ROW()-2,20))</f>
        <v/>
      </c>
      <c r="F11678" s="0" t="str">
        <f aca="false">IF($A11678="","",INDEX(CARTAO_COMPRAS!$G:$G,INT((ROW()-2)/20)+2))</f>
        <v/>
      </c>
      <c r="G11678" s="5" t="str">
        <f aca="false">IF($A11678="","",INDEX(CARTAO_COMPRAS!$I:$I,INT((ROW()-2)/20)+2))</f>
        <v/>
      </c>
      <c r="H11678" s="4" t="str">
        <f aca="false">IF($A11678="","",EDATE(INDEX(CARTAO_COMPRAS!$J:$J,INT((ROW()-2)/20)+2),MOD(ROW()-2,20)))</f>
        <v/>
      </c>
      <c r="I11678" s="4" t="str">
        <f aca="false">IF($H11678="","",$H11678-WEEKDAY($H11678,2)+1)</f>
        <v/>
      </c>
      <c r="J11678" s="4" t="str">
        <f aca="false">IF($I11678="","",$I11678+6)</f>
        <v/>
      </c>
      <c r="K11678" s="6" t="str">
        <f aca="false">IF($H11678="","",DATE(YEAR($H11678),MONTH($H11678),1))</f>
        <v/>
      </c>
      <c r="L11678" s="0" t="str">
        <f aca="false">IF($A11678="","",INDEX(CARTAO_COMPRAS!$K:$K,INT((ROW()-2)/20)+2))</f>
        <v/>
      </c>
      <c r="M11678" s="0" t="str">
        <f aca="false">IF($A11678="","","Compra no cartão")</f>
        <v/>
      </c>
    </row>
    <row r="11679" customFormat="false" ht="13.5" hidden="false" customHeight="false" outlineLevel="0" collapsed="false">
      <c r="A116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79" s="0" t="str">
        <f aca="false">IF($A11679="","",INDEX(CARTAO_COMPRAS!$C:$C,INT((ROW()-2)/20)+2))</f>
        <v/>
      </c>
      <c r="C11679" s="0" t="str">
        <f aca="false">IF($A11679="","",INDEX(CARTAO_COMPRAS!$D:$D,INT((ROW()-2)/20)+2))</f>
        <v/>
      </c>
      <c r="D11679" s="0" t="str">
        <f aca="false">IF($A11679="","",INDEX(CARTAO_COMPRAS!$E:$E,INT((ROW()-2)/20)+2))</f>
        <v/>
      </c>
      <c r="E11679" s="0" t="str">
        <f aca="false">IF($A11679="","",INDEX(CARTAO_COMPRAS!$H:$H,INT((ROW()-2)/20)+2)+MOD(ROW()-2,20))</f>
        <v/>
      </c>
      <c r="F11679" s="0" t="str">
        <f aca="false">IF($A11679="","",INDEX(CARTAO_COMPRAS!$G:$G,INT((ROW()-2)/20)+2))</f>
        <v/>
      </c>
      <c r="G11679" s="5" t="str">
        <f aca="false">IF($A11679="","",INDEX(CARTAO_COMPRAS!$I:$I,INT((ROW()-2)/20)+2))</f>
        <v/>
      </c>
      <c r="H11679" s="4" t="str">
        <f aca="false">IF($A11679="","",EDATE(INDEX(CARTAO_COMPRAS!$J:$J,INT((ROW()-2)/20)+2),MOD(ROW()-2,20)))</f>
        <v/>
      </c>
      <c r="I11679" s="4" t="str">
        <f aca="false">IF($H11679="","",$H11679-WEEKDAY($H11679,2)+1)</f>
        <v/>
      </c>
      <c r="J11679" s="4" t="str">
        <f aca="false">IF($I11679="","",$I11679+6)</f>
        <v/>
      </c>
      <c r="K11679" s="6" t="str">
        <f aca="false">IF($H11679="","",DATE(YEAR($H11679),MONTH($H11679),1))</f>
        <v/>
      </c>
      <c r="L11679" s="0" t="str">
        <f aca="false">IF($A11679="","",INDEX(CARTAO_COMPRAS!$K:$K,INT((ROW()-2)/20)+2))</f>
        <v/>
      </c>
      <c r="M11679" s="0" t="str">
        <f aca="false">IF($A11679="","","Compra no cartão")</f>
        <v/>
      </c>
    </row>
    <row r="11680" customFormat="false" ht="13.5" hidden="false" customHeight="false" outlineLevel="0" collapsed="false">
      <c r="A116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0" s="0" t="str">
        <f aca="false">IF($A11680="","",INDEX(CARTAO_COMPRAS!$C:$C,INT((ROW()-2)/20)+2))</f>
        <v/>
      </c>
      <c r="C11680" s="0" t="str">
        <f aca="false">IF($A11680="","",INDEX(CARTAO_COMPRAS!$D:$D,INT((ROW()-2)/20)+2))</f>
        <v/>
      </c>
      <c r="D11680" s="0" t="str">
        <f aca="false">IF($A11680="","",INDEX(CARTAO_COMPRAS!$E:$E,INT((ROW()-2)/20)+2))</f>
        <v/>
      </c>
      <c r="E11680" s="0" t="str">
        <f aca="false">IF($A11680="","",INDEX(CARTAO_COMPRAS!$H:$H,INT((ROW()-2)/20)+2)+MOD(ROW()-2,20))</f>
        <v/>
      </c>
      <c r="F11680" s="0" t="str">
        <f aca="false">IF($A11680="","",INDEX(CARTAO_COMPRAS!$G:$G,INT((ROW()-2)/20)+2))</f>
        <v/>
      </c>
      <c r="G11680" s="5" t="str">
        <f aca="false">IF($A11680="","",INDEX(CARTAO_COMPRAS!$I:$I,INT((ROW()-2)/20)+2))</f>
        <v/>
      </c>
      <c r="H11680" s="4" t="str">
        <f aca="false">IF($A11680="","",EDATE(INDEX(CARTAO_COMPRAS!$J:$J,INT((ROW()-2)/20)+2),MOD(ROW()-2,20)))</f>
        <v/>
      </c>
      <c r="I11680" s="4" t="str">
        <f aca="false">IF($H11680="","",$H11680-WEEKDAY($H11680,2)+1)</f>
        <v/>
      </c>
      <c r="J11680" s="4" t="str">
        <f aca="false">IF($I11680="","",$I11680+6)</f>
        <v/>
      </c>
      <c r="K11680" s="6" t="str">
        <f aca="false">IF($H11680="","",DATE(YEAR($H11680),MONTH($H11680),1))</f>
        <v/>
      </c>
      <c r="L11680" s="0" t="str">
        <f aca="false">IF($A11680="","",INDEX(CARTAO_COMPRAS!$K:$K,INT((ROW()-2)/20)+2))</f>
        <v/>
      </c>
      <c r="M11680" s="0" t="str">
        <f aca="false">IF($A11680="","","Compra no cartão")</f>
        <v/>
      </c>
    </row>
    <row r="11681" customFormat="false" ht="13.5" hidden="false" customHeight="false" outlineLevel="0" collapsed="false">
      <c r="A116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1" s="0" t="str">
        <f aca="false">IF($A11681="","",INDEX(CARTAO_COMPRAS!$C:$C,INT((ROW()-2)/20)+2))</f>
        <v/>
      </c>
      <c r="C11681" s="0" t="str">
        <f aca="false">IF($A11681="","",INDEX(CARTAO_COMPRAS!$D:$D,INT((ROW()-2)/20)+2))</f>
        <v/>
      </c>
      <c r="D11681" s="0" t="str">
        <f aca="false">IF($A11681="","",INDEX(CARTAO_COMPRAS!$E:$E,INT((ROW()-2)/20)+2))</f>
        <v/>
      </c>
      <c r="E11681" s="0" t="str">
        <f aca="false">IF($A11681="","",INDEX(CARTAO_COMPRAS!$H:$H,INT((ROW()-2)/20)+2)+MOD(ROW()-2,20))</f>
        <v/>
      </c>
      <c r="F11681" s="0" t="str">
        <f aca="false">IF($A11681="","",INDEX(CARTAO_COMPRAS!$G:$G,INT((ROW()-2)/20)+2))</f>
        <v/>
      </c>
      <c r="G11681" s="5" t="str">
        <f aca="false">IF($A11681="","",INDEX(CARTAO_COMPRAS!$I:$I,INT((ROW()-2)/20)+2))</f>
        <v/>
      </c>
      <c r="H11681" s="4" t="str">
        <f aca="false">IF($A11681="","",EDATE(INDEX(CARTAO_COMPRAS!$J:$J,INT((ROW()-2)/20)+2),MOD(ROW()-2,20)))</f>
        <v/>
      </c>
      <c r="I11681" s="4" t="str">
        <f aca="false">IF($H11681="","",$H11681-WEEKDAY($H11681,2)+1)</f>
        <v/>
      </c>
      <c r="J11681" s="4" t="str">
        <f aca="false">IF($I11681="","",$I11681+6)</f>
        <v/>
      </c>
      <c r="K11681" s="6" t="str">
        <f aca="false">IF($H11681="","",DATE(YEAR($H11681),MONTH($H11681),1))</f>
        <v/>
      </c>
      <c r="L11681" s="0" t="str">
        <f aca="false">IF($A11681="","",INDEX(CARTAO_COMPRAS!$K:$K,INT((ROW()-2)/20)+2))</f>
        <v/>
      </c>
      <c r="M11681" s="0" t="str">
        <f aca="false">IF($A11681="","","Compra no cartão")</f>
        <v/>
      </c>
    </row>
    <row r="11682" customFormat="false" ht="13.5" hidden="false" customHeight="false" outlineLevel="0" collapsed="false">
      <c r="A116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2" s="0" t="str">
        <f aca="false">IF($A11682="","",INDEX(CARTAO_COMPRAS!$C:$C,INT((ROW()-2)/20)+2))</f>
        <v/>
      </c>
      <c r="C11682" s="0" t="str">
        <f aca="false">IF($A11682="","",INDEX(CARTAO_COMPRAS!$D:$D,INT((ROW()-2)/20)+2))</f>
        <v/>
      </c>
      <c r="D11682" s="0" t="str">
        <f aca="false">IF($A11682="","",INDEX(CARTAO_COMPRAS!$E:$E,INT((ROW()-2)/20)+2))</f>
        <v/>
      </c>
      <c r="E11682" s="0" t="str">
        <f aca="false">IF($A11682="","",INDEX(CARTAO_COMPRAS!$H:$H,INT((ROW()-2)/20)+2)+MOD(ROW()-2,20))</f>
        <v/>
      </c>
      <c r="F11682" s="0" t="str">
        <f aca="false">IF($A11682="","",INDEX(CARTAO_COMPRAS!$G:$G,INT((ROW()-2)/20)+2))</f>
        <v/>
      </c>
      <c r="G11682" s="5" t="str">
        <f aca="false">IF($A11682="","",INDEX(CARTAO_COMPRAS!$I:$I,INT((ROW()-2)/20)+2))</f>
        <v/>
      </c>
      <c r="H11682" s="4" t="str">
        <f aca="false">IF($A11682="","",EDATE(INDEX(CARTAO_COMPRAS!$J:$J,INT((ROW()-2)/20)+2),MOD(ROW()-2,20)))</f>
        <v/>
      </c>
      <c r="I11682" s="4" t="str">
        <f aca="false">IF($H11682="","",$H11682-WEEKDAY($H11682,2)+1)</f>
        <v/>
      </c>
      <c r="J11682" s="4" t="str">
        <f aca="false">IF($I11682="","",$I11682+6)</f>
        <v/>
      </c>
      <c r="K11682" s="6" t="str">
        <f aca="false">IF($H11682="","",DATE(YEAR($H11682),MONTH($H11682),1))</f>
        <v/>
      </c>
      <c r="L11682" s="0" t="str">
        <f aca="false">IF($A11682="","",INDEX(CARTAO_COMPRAS!$K:$K,INT((ROW()-2)/20)+2))</f>
        <v/>
      </c>
      <c r="M11682" s="0" t="str">
        <f aca="false">IF($A11682="","","Compra no cartão")</f>
        <v/>
      </c>
    </row>
    <row r="11683" customFormat="false" ht="13.5" hidden="false" customHeight="false" outlineLevel="0" collapsed="false">
      <c r="A116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3" s="0" t="str">
        <f aca="false">IF($A11683="","",INDEX(CARTAO_COMPRAS!$C:$C,INT((ROW()-2)/20)+2))</f>
        <v/>
      </c>
      <c r="C11683" s="0" t="str">
        <f aca="false">IF($A11683="","",INDEX(CARTAO_COMPRAS!$D:$D,INT((ROW()-2)/20)+2))</f>
        <v/>
      </c>
      <c r="D11683" s="0" t="str">
        <f aca="false">IF($A11683="","",INDEX(CARTAO_COMPRAS!$E:$E,INT((ROW()-2)/20)+2))</f>
        <v/>
      </c>
      <c r="E11683" s="0" t="str">
        <f aca="false">IF($A11683="","",INDEX(CARTAO_COMPRAS!$H:$H,INT((ROW()-2)/20)+2)+MOD(ROW()-2,20))</f>
        <v/>
      </c>
      <c r="F11683" s="0" t="str">
        <f aca="false">IF($A11683="","",INDEX(CARTAO_COMPRAS!$G:$G,INT((ROW()-2)/20)+2))</f>
        <v/>
      </c>
      <c r="G11683" s="5" t="str">
        <f aca="false">IF($A11683="","",INDEX(CARTAO_COMPRAS!$I:$I,INT((ROW()-2)/20)+2))</f>
        <v/>
      </c>
      <c r="H11683" s="4" t="str">
        <f aca="false">IF($A11683="","",EDATE(INDEX(CARTAO_COMPRAS!$J:$J,INT((ROW()-2)/20)+2),MOD(ROW()-2,20)))</f>
        <v/>
      </c>
      <c r="I11683" s="4" t="str">
        <f aca="false">IF($H11683="","",$H11683-WEEKDAY($H11683,2)+1)</f>
        <v/>
      </c>
      <c r="J11683" s="4" t="str">
        <f aca="false">IF($I11683="","",$I11683+6)</f>
        <v/>
      </c>
      <c r="K11683" s="6" t="str">
        <f aca="false">IF($H11683="","",DATE(YEAR($H11683),MONTH($H11683),1))</f>
        <v/>
      </c>
      <c r="L11683" s="0" t="str">
        <f aca="false">IF($A11683="","",INDEX(CARTAO_COMPRAS!$K:$K,INT((ROW()-2)/20)+2))</f>
        <v/>
      </c>
      <c r="M11683" s="0" t="str">
        <f aca="false">IF($A11683="","","Compra no cartão")</f>
        <v/>
      </c>
    </row>
    <row r="11684" customFormat="false" ht="13.5" hidden="false" customHeight="false" outlineLevel="0" collapsed="false">
      <c r="A116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4" s="0" t="str">
        <f aca="false">IF($A11684="","",INDEX(CARTAO_COMPRAS!$C:$C,INT((ROW()-2)/20)+2))</f>
        <v/>
      </c>
      <c r="C11684" s="0" t="str">
        <f aca="false">IF($A11684="","",INDEX(CARTAO_COMPRAS!$D:$D,INT((ROW()-2)/20)+2))</f>
        <v/>
      </c>
      <c r="D11684" s="0" t="str">
        <f aca="false">IF($A11684="","",INDEX(CARTAO_COMPRAS!$E:$E,INT((ROW()-2)/20)+2))</f>
        <v/>
      </c>
      <c r="E11684" s="0" t="str">
        <f aca="false">IF($A11684="","",INDEX(CARTAO_COMPRAS!$H:$H,INT((ROW()-2)/20)+2)+MOD(ROW()-2,20))</f>
        <v/>
      </c>
      <c r="F11684" s="0" t="str">
        <f aca="false">IF($A11684="","",INDEX(CARTAO_COMPRAS!$G:$G,INT((ROW()-2)/20)+2))</f>
        <v/>
      </c>
      <c r="G11684" s="5" t="str">
        <f aca="false">IF($A11684="","",INDEX(CARTAO_COMPRAS!$I:$I,INT((ROW()-2)/20)+2))</f>
        <v/>
      </c>
      <c r="H11684" s="4" t="str">
        <f aca="false">IF($A11684="","",EDATE(INDEX(CARTAO_COMPRAS!$J:$J,INT((ROW()-2)/20)+2),MOD(ROW()-2,20)))</f>
        <v/>
      </c>
      <c r="I11684" s="4" t="str">
        <f aca="false">IF($H11684="","",$H11684-WEEKDAY($H11684,2)+1)</f>
        <v/>
      </c>
      <c r="J11684" s="4" t="str">
        <f aca="false">IF($I11684="","",$I11684+6)</f>
        <v/>
      </c>
      <c r="K11684" s="6" t="str">
        <f aca="false">IF($H11684="","",DATE(YEAR($H11684),MONTH($H11684),1))</f>
        <v/>
      </c>
      <c r="L11684" s="0" t="str">
        <f aca="false">IF($A11684="","",INDEX(CARTAO_COMPRAS!$K:$K,INT((ROW()-2)/20)+2))</f>
        <v/>
      </c>
      <c r="M11684" s="0" t="str">
        <f aca="false">IF($A11684="","","Compra no cartão")</f>
        <v/>
      </c>
    </row>
    <row r="11685" customFormat="false" ht="13.5" hidden="false" customHeight="false" outlineLevel="0" collapsed="false">
      <c r="A116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5" s="0" t="str">
        <f aca="false">IF($A11685="","",INDEX(CARTAO_COMPRAS!$C:$C,INT((ROW()-2)/20)+2))</f>
        <v/>
      </c>
      <c r="C11685" s="0" t="str">
        <f aca="false">IF($A11685="","",INDEX(CARTAO_COMPRAS!$D:$D,INT((ROW()-2)/20)+2))</f>
        <v/>
      </c>
      <c r="D11685" s="0" t="str">
        <f aca="false">IF($A11685="","",INDEX(CARTAO_COMPRAS!$E:$E,INT((ROW()-2)/20)+2))</f>
        <v/>
      </c>
      <c r="E11685" s="0" t="str">
        <f aca="false">IF($A11685="","",INDEX(CARTAO_COMPRAS!$H:$H,INT((ROW()-2)/20)+2)+MOD(ROW()-2,20))</f>
        <v/>
      </c>
      <c r="F11685" s="0" t="str">
        <f aca="false">IF($A11685="","",INDEX(CARTAO_COMPRAS!$G:$G,INT((ROW()-2)/20)+2))</f>
        <v/>
      </c>
      <c r="G11685" s="5" t="str">
        <f aca="false">IF($A11685="","",INDEX(CARTAO_COMPRAS!$I:$I,INT((ROW()-2)/20)+2))</f>
        <v/>
      </c>
      <c r="H11685" s="4" t="str">
        <f aca="false">IF($A11685="","",EDATE(INDEX(CARTAO_COMPRAS!$J:$J,INT((ROW()-2)/20)+2),MOD(ROW()-2,20)))</f>
        <v/>
      </c>
      <c r="I11685" s="4" t="str">
        <f aca="false">IF($H11685="","",$H11685-WEEKDAY($H11685,2)+1)</f>
        <v/>
      </c>
      <c r="J11685" s="4" t="str">
        <f aca="false">IF($I11685="","",$I11685+6)</f>
        <v/>
      </c>
      <c r="K11685" s="6" t="str">
        <f aca="false">IF($H11685="","",DATE(YEAR($H11685),MONTH($H11685),1))</f>
        <v/>
      </c>
      <c r="L11685" s="0" t="str">
        <f aca="false">IF($A11685="","",INDEX(CARTAO_COMPRAS!$K:$K,INT((ROW()-2)/20)+2))</f>
        <v/>
      </c>
      <c r="M11685" s="0" t="str">
        <f aca="false">IF($A11685="","","Compra no cartão")</f>
        <v/>
      </c>
    </row>
    <row r="11686" customFormat="false" ht="13.5" hidden="false" customHeight="false" outlineLevel="0" collapsed="false">
      <c r="A116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6" s="0" t="str">
        <f aca="false">IF($A11686="","",INDEX(CARTAO_COMPRAS!$C:$C,INT((ROW()-2)/20)+2))</f>
        <v/>
      </c>
      <c r="C11686" s="0" t="str">
        <f aca="false">IF($A11686="","",INDEX(CARTAO_COMPRAS!$D:$D,INT((ROW()-2)/20)+2))</f>
        <v/>
      </c>
      <c r="D11686" s="0" t="str">
        <f aca="false">IF($A11686="","",INDEX(CARTAO_COMPRAS!$E:$E,INT((ROW()-2)/20)+2))</f>
        <v/>
      </c>
      <c r="E11686" s="0" t="str">
        <f aca="false">IF($A11686="","",INDEX(CARTAO_COMPRAS!$H:$H,INT((ROW()-2)/20)+2)+MOD(ROW()-2,20))</f>
        <v/>
      </c>
      <c r="F11686" s="0" t="str">
        <f aca="false">IF($A11686="","",INDEX(CARTAO_COMPRAS!$G:$G,INT((ROW()-2)/20)+2))</f>
        <v/>
      </c>
      <c r="G11686" s="5" t="str">
        <f aca="false">IF($A11686="","",INDEX(CARTAO_COMPRAS!$I:$I,INT((ROW()-2)/20)+2))</f>
        <v/>
      </c>
      <c r="H11686" s="4" t="str">
        <f aca="false">IF($A11686="","",EDATE(INDEX(CARTAO_COMPRAS!$J:$J,INT((ROW()-2)/20)+2),MOD(ROW()-2,20)))</f>
        <v/>
      </c>
      <c r="I11686" s="4" t="str">
        <f aca="false">IF($H11686="","",$H11686-WEEKDAY($H11686,2)+1)</f>
        <v/>
      </c>
      <c r="J11686" s="4" t="str">
        <f aca="false">IF($I11686="","",$I11686+6)</f>
        <v/>
      </c>
      <c r="K11686" s="6" t="str">
        <f aca="false">IF($H11686="","",DATE(YEAR($H11686),MONTH($H11686),1))</f>
        <v/>
      </c>
      <c r="L11686" s="0" t="str">
        <f aca="false">IF($A11686="","",INDEX(CARTAO_COMPRAS!$K:$K,INT((ROW()-2)/20)+2))</f>
        <v/>
      </c>
      <c r="M11686" s="0" t="str">
        <f aca="false">IF($A11686="","","Compra no cartão")</f>
        <v/>
      </c>
    </row>
    <row r="11687" customFormat="false" ht="13.5" hidden="false" customHeight="false" outlineLevel="0" collapsed="false">
      <c r="A116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7" s="0" t="str">
        <f aca="false">IF($A11687="","",INDEX(CARTAO_COMPRAS!$C:$C,INT((ROW()-2)/20)+2))</f>
        <v/>
      </c>
      <c r="C11687" s="0" t="str">
        <f aca="false">IF($A11687="","",INDEX(CARTAO_COMPRAS!$D:$D,INT((ROW()-2)/20)+2))</f>
        <v/>
      </c>
      <c r="D11687" s="0" t="str">
        <f aca="false">IF($A11687="","",INDEX(CARTAO_COMPRAS!$E:$E,INT((ROW()-2)/20)+2))</f>
        <v/>
      </c>
      <c r="E11687" s="0" t="str">
        <f aca="false">IF($A11687="","",INDEX(CARTAO_COMPRAS!$H:$H,INT((ROW()-2)/20)+2)+MOD(ROW()-2,20))</f>
        <v/>
      </c>
      <c r="F11687" s="0" t="str">
        <f aca="false">IF($A11687="","",INDEX(CARTAO_COMPRAS!$G:$G,INT((ROW()-2)/20)+2))</f>
        <v/>
      </c>
      <c r="G11687" s="5" t="str">
        <f aca="false">IF($A11687="","",INDEX(CARTAO_COMPRAS!$I:$I,INT((ROW()-2)/20)+2))</f>
        <v/>
      </c>
      <c r="H11687" s="4" t="str">
        <f aca="false">IF($A11687="","",EDATE(INDEX(CARTAO_COMPRAS!$J:$J,INT((ROW()-2)/20)+2),MOD(ROW()-2,20)))</f>
        <v/>
      </c>
      <c r="I11687" s="4" t="str">
        <f aca="false">IF($H11687="","",$H11687-WEEKDAY($H11687,2)+1)</f>
        <v/>
      </c>
      <c r="J11687" s="4" t="str">
        <f aca="false">IF($I11687="","",$I11687+6)</f>
        <v/>
      </c>
      <c r="K11687" s="6" t="str">
        <f aca="false">IF($H11687="","",DATE(YEAR($H11687),MONTH($H11687),1))</f>
        <v/>
      </c>
      <c r="L11687" s="0" t="str">
        <f aca="false">IF($A11687="","",INDEX(CARTAO_COMPRAS!$K:$K,INT((ROW()-2)/20)+2))</f>
        <v/>
      </c>
      <c r="M11687" s="0" t="str">
        <f aca="false">IF($A11687="","","Compra no cartão")</f>
        <v/>
      </c>
    </row>
    <row r="11688" customFormat="false" ht="13.5" hidden="false" customHeight="false" outlineLevel="0" collapsed="false">
      <c r="A116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8" s="0" t="str">
        <f aca="false">IF($A11688="","",INDEX(CARTAO_COMPRAS!$C:$C,INT((ROW()-2)/20)+2))</f>
        <v/>
      </c>
      <c r="C11688" s="0" t="str">
        <f aca="false">IF($A11688="","",INDEX(CARTAO_COMPRAS!$D:$D,INT((ROW()-2)/20)+2))</f>
        <v/>
      </c>
      <c r="D11688" s="0" t="str">
        <f aca="false">IF($A11688="","",INDEX(CARTAO_COMPRAS!$E:$E,INT((ROW()-2)/20)+2))</f>
        <v/>
      </c>
      <c r="E11688" s="0" t="str">
        <f aca="false">IF($A11688="","",INDEX(CARTAO_COMPRAS!$H:$H,INT((ROW()-2)/20)+2)+MOD(ROW()-2,20))</f>
        <v/>
      </c>
      <c r="F11688" s="0" t="str">
        <f aca="false">IF($A11688="","",INDEX(CARTAO_COMPRAS!$G:$G,INT((ROW()-2)/20)+2))</f>
        <v/>
      </c>
      <c r="G11688" s="5" t="str">
        <f aca="false">IF($A11688="","",INDEX(CARTAO_COMPRAS!$I:$I,INT((ROW()-2)/20)+2))</f>
        <v/>
      </c>
      <c r="H11688" s="4" t="str">
        <f aca="false">IF($A11688="","",EDATE(INDEX(CARTAO_COMPRAS!$J:$J,INT((ROW()-2)/20)+2),MOD(ROW()-2,20)))</f>
        <v/>
      </c>
      <c r="I11688" s="4" t="str">
        <f aca="false">IF($H11688="","",$H11688-WEEKDAY($H11688,2)+1)</f>
        <v/>
      </c>
      <c r="J11688" s="4" t="str">
        <f aca="false">IF($I11688="","",$I11688+6)</f>
        <v/>
      </c>
      <c r="K11688" s="6" t="str">
        <f aca="false">IF($H11688="","",DATE(YEAR($H11688),MONTH($H11688),1))</f>
        <v/>
      </c>
      <c r="L11688" s="0" t="str">
        <f aca="false">IF($A11688="","",INDEX(CARTAO_COMPRAS!$K:$K,INT((ROW()-2)/20)+2))</f>
        <v/>
      </c>
      <c r="M11688" s="0" t="str">
        <f aca="false">IF($A11688="","","Compra no cartão")</f>
        <v/>
      </c>
    </row>
    <row r="11689" customFormat="false" ht="13.5" hidden="false" customHeight="false" outlineLevel="0" collapsed="false">
      <c r="A116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89" s="0" t="str">
        <f aca="false">IF($A11689="","",INDEX(CARTAO_COMPRAS!$C:$C,INT((ROW()-2)/20)+2))</f>
        <v/>
      </c>
      <c r="C11689" s="0" t="str">
        <f aca="false">IF($A11689="","",INDEX(CARTAO_COMPRAS!$D:$D,INT((ROW()-2)/20)+2))</f>
        <v/>
      </c>
      <c r="D11689" s="0" t="str">
        <f aca="false">IF($A11689="","",INDEX(CARTAO_COMPRAS!$E:$E,INT((ROW()-2)/20)+2))</f>
        <v/>
      </c>
      <c r="E11689" s="0" t="str">
        <f aca="false">IF($A11689="","",INDEX(CARTAO_COMPRAS!$H:$H,INT((ROW()-2)/20)+2)+MOD(ROW()-2,20))</f>
        <v/>
      </c>
      <c r="F11689" s="0" t="str">
        <f aca="false">IF($A11689="","",INDEX(CARTAO_COMPRAS!$G:$G,INT((ROW()-2)/20)+2))</f>
        <v/>
      </c>
      <c r="G11689" s="5" t="str">
        <f aca="false">IF($A11689="","",INDEX(CARTAO_COMPRAS!$I:$I,INT((ROW()-2)/20)+2))</f>
        <v/>
      </c>
      <c r="H11689" s="4" t="str">
        <f aca="false">IF($A11689="","",EDATE(INDEX(CARTAO_COMPRAS!$J:$J,INT((ROW()-2)/20)+2),MOD(ROW()-2,20)))</f>
        <v/>
      </c>
      <c r="I11689" s="4" t="str">
        <f aca="false">IF($H11689="","",$H11689-WEEKDAY($H11689,2)+1)</f>
        <v/>
      </c>
      <c r="J11689" s="4" t="str">
        <f aca="false">IF($I11689="","",$I11689+6)</f>
        <v/>
      </c>
      <c r="K11689" s="6" t="str">
        <f aca="false">IF($H11689="","",DATE(YEAR($H11689),MONTH($H11689),1))</f>
        <v/>
      </c>
      <c r="L11689" s="0" t="str">
        <f aca="false">IF($A11689="","",INDEX(CARTAO_COMPRAS!$K:$K,INT((ROW()-2)/20)+2))</f>
        <v/>
      </c>
      <c r="M11689" s="0" t="str">
        <f aca="false">IF($A11689="","","Compra no cartão")</f>
        <v/>
      </c>
    </row>
    <row r="11690" customFormat="false" ht="13.5" hidden="false" customHeight="false" outlineLevel="0" collapsed="false">
      <c r="A116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0" s="0" t="str">
        <f aca="false">IF($A11690="","",INDEX(CARTAO_COMPRAS!$C:$C,INT((ROW()-2)/20)+2))</f>
        <v/>
      </c>
      <c r="C11690" s="0" t="str">
        <f aca="false">IF($A11690="","",INDEX(CARTAO_COMPRAS!$D:$D,INT((ROW()-2)/20)+2))</f>
        <v/>
      </c>
      <c r="D11690" s="0" t="str">
        <f aca="false">IF($A11690="","",INDEX(CARTAO_COMPRAS!$E:$E,INT((ROW()-2)/20)+2))</f>
        <v/>
      </c>
      <c r="E11690" s="0" t="str">
        <f aca="false">IF($A11690="","",INDEX(CARTAO_COMPRAS!$H:$H,INT((ROW()-2)/20)+2)+MOD(ROW()-2,20))</f>
        <v/>
      </c>
      <c r="F11690" s="0" t="str">
        <f aca="false">IF($A11690="","",INDEX(CARTAO_COMPRAS!$G:$G,INT((ROW()-2)/20)+2))</f>
        <v/>
      </c>
      <c r="G11690" s="5" t="str">
        <f aca="false">IF($A11690="","",INDEX(CARTAO_COMPRAS!$I:$I,INT((ROW()-2)/20)+2))</f>
        <v/>
      </c>
      <c r="H11690" s="4" t="str">
        <f aca="false">IF($A11690="","",EDATE(INDEX(CARTAO_COMPRAS!$J:$J,INT((ROW()-2)/20)+2),MOD(ROW()-2,20)))</f>
        <v/>
      </c>
      <c r="I11690" s="4" t="str">
        <f aca="false">IF($H11690="","",$H11690-WEEKDAY($H11690,2)+1)</f>
        <v/>
      </c>
      <c r="J11690" s="4" t="str">
        <f aca="false">IF($I11690="","",$I11690+6)</f>
        <v/>
      </c>
      <c r="K11690" s="6" t="str">
        <f aca="false">IF($H11690="","",DATE(YEAR($H11690),MONTH($H11690),1))</f>
        <v/>
      </c>
      <c r="L11690" s="0" t="str">
        <f aca="false">IF($A11690="","",INDEX(CARTAO_COMPRAS!$K:$K,INT((ROW()-2)/20)+2))</f>
        <v/>
      </c>
      <c r="M11690" s="0" t="str">
        <f aca="false">IF($A11690="","","Compra no cartão")</f>
        <v/>
      </c>
    </row>
    <row r="11691" customFormat="false" ht="13.5" hidden="false" customHeight="false" outlineLevel="0" collapsed="false">
      <c r="A116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1" s="0" t="str">
        <f aca="false">IF($A11691="","",INDEX(CARTAO_COMPRAS!$C:$C,INT((ROW()-2)/20)+2))</f>
        <v/>
      </c>
      <c r="C11691" s="0" t="str">
        <f aca="false">IF($A11691="","",INDEX(CARTAO_COMPRAS!$D:$D,INT((ROW()-2)/20)+2))</f>
        <v/>
      </c>
      <c r="D11691" s="0" t="str">
        <f aca="false">IF($A11691="","",INDEX(CARTAO_COMPRAS!$E:$E,INT((ROW()-2)/20)+2))</f>
        <v/>
      </c>
      <c r="E11691" s="0" t="str">
        <f aca="false">IF($A11691="","",INDEX(CARTAO_COMPRAS!$H:$H,INT((ROW()-2)/20)+2)+MOD(ROW()-2,20))</f>
        <v/>
      </c>
      <c r="F11691" s="0" t="str">
        <f aca="false">IF($A11691="","",INDEX(CARTAO_COMPRAS!$G:$G,INT((ROW()-2)/20)+2))</f>
        <v/>
      </c>
      <c r="G11691" s="5" t="str">
        <f aca="false">IF($A11691="","",INDEX(CARTAO_COMPRAS!$I:$I,INT((ROW()-2)/20)+2))</f>
        <v/>
      </c>
      <c r="H11691" s="4" t="str">
        <f aca="false">IF($A11691="","",EDATE(INDEX(CARTAO_COMPRAS!$J:$J,INT((ROW()-2)/20)+2),MOD(ROW()-2,20)))</f>
        <v/>
      </c>
      <c r="I11691" s="4" t="str">
        <f aca="false">IF($H11691="","",$H11691-WEEKDAY($H11691,2)+1)</f>
        <v/>
      </c>
      <c r="J11691" s="4" t="str">
        <f aca="false">IF($I11691="","",$I11691+6)</f>
        <v/>
      </c>
      <c r="K11691" s="6" t="str">
        <f aca="false">IF($H11691="","",DATE(YEAR($H11691),MONTH($H11691),1))</f>
        <v/>
      </c>
      <c r="L11691" s="0" t="str">
        <f aca="false">IF($A11691="","",INDEX(CARTAO_COMPRAS!$K:$K,INT((ROW()-2)/20)+2))</f>
        <v/>
      </c>
      <c r="M11691" s="0" t="str">
        <f aca="false">IF($A11691="","","Compra no cartão")</f>
        <v/>
      </c>
    </row>
    <row r="11692" customFormat="false" ht="13.5" hidden="false" customHeight="false" outlineLevel="0" collapsed="false">
      <c r="A116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2" s="0" t="str">
        <f aca="false">IF($A11692="","",INDEX(CARTAO_COMPRAS!$C:$C,INT((ROW()-2)/20)+2))</f>
        <v/>
      </c>
      <c r="C11692" s="0" t="str">
        <f aca="false">IF($A11692="","",INDEX(CARTAO_COMPRAS!$D:$D,INT((ROW()-2)/20)+2))</f>
        <v/>
      </c>
      <c r="D11692" s="0" t="str">
        <f aca="false">IF($A11692="","",INDEX(CARTAO_COMPRAS!$E:$E,INT((ROW()-2)/20)+2))</f>
        <v/>
      </c>
      <c r="E11692" s="0" t="str">
        <f aca="false">IF($A11692="","",INDEX(CARTAO_COMPRAS!$H:$H,INT((ROW()-2)/20)+2)+MOD(ROW()-2,20))</f>
        <v/>
      </c>
      <c r="F11692" s="0" t="str">
        <f aca="false">IF($A11692="","",INDEX(CARTAO_COMPRAS!$G:$G,INT((ROW()-2)/20)+2))</f>
        <v/>
      </c>
      <c r="G11692" s="5" t="str">
        <f aca="false">IF($A11692="","",INDEX(CARTAO_COMPRAS!$I:$I,INT((ROW()-2)/20)+2))</f>
        <v/>
      </c>
      <c r="H11692" s="4" t="str">
        <f aca="false">IF($A11692="","",EDATE(INDEX(CARTAO_COMPRAS!$J:$J,INT((ROW()-2)/20)+2),MOD(ROW()-2,20)))</f>
        <v/>
      </c>
      <c r="I11692" s="4" t="str">
        <f aca="false">IF($H11692="","",$H11692-WEEKDAY($H11692,2)+1)</f>
        <v/>
      </c>
      <c r="J11692" s="4" t="str">
        <f aca="false">IF($I11692="","",$I11692+6)</f>
        <v/>
      </c>
      <c r="K11692" s="6" t="str">
        <f aca="false">IF($H11692="","",DATE(YEAR($H11692),MONTH($H11692),1))</f>
        <v/>
      </c>
      <c r="L11692" s="0" t="str">
        <f aca="false">IF($A11692="","",INDEX(CARTAO_COMPRAS!$K:$K,INT((ROW()-2)/20)+2))</f>
        <v/>
      </c>
      <c r="M11692" s="0" t="str">
        <f aca="false">IF($A11692="","","Compra no cartão")</f>
        <v/>
      </c>
    </row>
    <row r="11693" customFormat="false" ht="13.5" hidden="false" customHeight="false" outlineLevel="0" collapsed="false">
      <c r="A116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3" s="0" t="str">
        <f aca="false">IF($A11693="","",INDEX(CARTAO_COMPRAS!$C:$C,INT((ROW()-2)/20)+2))</f>
        <v/>
      </c>
      <c r="C11693" s="0" t="str">
        <f aca="false">IF($A11693="","",INDEX(CARTAO_COMPRAS!$D:$D,INT((ROW()-2)/20)+2))</f>
        <v/>
      </c>
      <c r="D11693" s="0" t="str">
        <f aca="false">IF($A11693="","",INDEX(CARTAO_COMPRAS!$E:$E,INT((ROW()-2)/20)+2))</f>
        <v/>
      </c>
      <c r="E11693" s="0" t="str">
        <f aca="false">IF($A11693="","",INDEX(CARTAO_COMPRAS!$H:$H,INT((ROW()-2)/20)+2)+MOD(ROW()-2,20))</f>
        <v/>
      </c>
      <c r="F11693" s="0" t="str">
        <f aca="false">IF($A11693="","",INDEX(CARTAO_COMPRAS!$G:$G,INT((ROW()-2)/20)+2))</f>
        <v/>
      </c>
      <c r="G11693" s="5" t="str">
        <f aca="false">IF($A11693="","",INDEX(CARTAO_COMPRAS!$I:$I,INT((ROW()-2)/20)+2))</f>
        <v/>
      </c>
      <c r="H11693" s="4" t="str">
        <f aca="false">IF($A11693="","",EDATE(INDEX(CARTAO_COMPRAS!$J:$J,INT((ROW()-2)/20)+2),MOD(ROW()-2,20)))</f>
        <v/>
      </c>
      <c r="I11693" s="4" t="str">
        <f aca="false">IF($H11693="","",$H11693-WEEKDAY($H11693,2)+1)</f>
        <v/>
      </c>
      <c r="J11693" s="4" t="str">
        <f aca="false">IF($I11693="","",$I11693+6)</f>
        <v/>
      </c>
      <c r="K11693" s="6" t="str">
        <f aca="false">IF($H11693="","",DATE(YEAR($H11693),MONTH($H11693),1))</f>
        <v/>
      </c>
      <c r="L11693" s="0" t="str">
        <f aca="false">IF($A11693="","",INDEX(CARTAO_COMPRAS!$K:$K,INT((ROW()-2)/20)+2))</f>
        <v/>
      </c>
      <c r="M11693" s="0" t="str">
        <f aca="false">IF($A11693="","","Compra no cartão")</f>
        <v/>
      </c>
    </row>
    <row r="11694" customFormat="false" ht="13.5" hidden="false" customHeight="false" outlineLevel="0" collapsed="false">
      <c r="A116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4" s="0" t="str">
        <f aca="false">IF($A11694="","",INDEX(CARTAO_COMPRAS!$C:$C,INT((ROW()-2)/20)+2))</f>
        <v/>
      </c>
      <c r="C11694" s="0" t="str">
        <f aca="false">IF($A11694="","",INDEX(CARTAO_COMPRAS!$D:$D,INT((ROW()-2)/20)+2))</f>
        <v/>
      </c>
      <c r="D11694" s="0" t="str">
        <f aca="false">IF($A11694="","",INDEX(CARTAO_COMPRAS!$E:$E,INT((ROW()-2)/20)+2))</f>
        <v/>
      </c>
      <c r="E11694" s="0" t="str">
        <f aca="false">IF($A11694="","",INDEX(CARTAO_COMPRAS!$H:$H,INT((ROW()-2)/20)+2)+MOD(ROW()-2,20))</f>
        <v/>
      </c>
      <c r="F11694" s="0" t="str">
        <f aca="false">IF($A11694="","",INDEX(CARTAO_COMPRAS!$G:$G,INT((ROW()-2)/20)+2))</f>
        <v/>
      </c>
      <c r="G11694" s="5" t="str">
        <f aca="false">IF($A11694="","",INDEX(CARTAO_COMPRAS!$I:$I,INT((ROW()-2)/20)+2))</f>
        <v/>
      </c>
      <c r="H11694" s="4" t="str">
        <f aca="false">IF($A11694="","",EDATE(INDEX(CARTAO_COMPRAS!$J:$J,INT((ROW()-2)/20)+2),MOD(ROW()-2,20)))</f>
        <v/>
      </c>
      <c r="I11694" s="4" t="str">
        <f aca="false">IF($H11694="","",$H11694-WEEKDAY($H11694,2)+1)</f>
        <v/>
      </c>
      <c r="J11694" s="4" t="str">
        <f aca="false">IF($I11694="","",$I11694+6)</f>
        <v/>
      </c>
      <c r="K11694" s="6" t="str">
        <f aca="false">IF($H11694="","",DATE(YEAR($H11694),MONTH($H11694),1))</f>
        <v/>
      </c>
      <c r="L11694" s="0" t="str">
        <f aca="false">IF($A11694="","",INDEX(CARTAO_COMPRAS!$K:$K,INT((ROW()-2)/20)+2))</f>
        <v/>
      </c>
      <c r="M11694" s="0" t="str">
        <f aca="false">IF($A11694="","","Compra no cartão")</f>
        <v/>
      </c>
    </row>
    <row r="11695" customFormat="false" ht="13.5" hidden="false" customHeight="false" outlineLevel="0" collapsed="false">
      <c r="A116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5" s="0" t="str">
        <f aca="false">IF($A11695="","",INDEX(CARTAO_COMPRAS!$C:$C,INT((ROW()-2)/20)+2))</f>
        <v/>
      </c>
      <c r="C11695" s="0" t="str">
        <f aca="false">IF($A11695="","",INDEX(CARTAO_COMPRAS!$D:$D,INT((ROW()-2)/20)+2))</f>
        <v/>
      </c>
      <c r="D11695" s="0" t="str">
        <f aca="false">IF($A11695="","",INDEX(CARTAO_COMPRAS!$E:$E,INT((ROW()-2)/20)+2))</f>
        <v/>
      </c>
      <c r="E11695" s="0" t="str">
        <f aca="false">IF($A11695="","",INDEX(CARTAO_COMPRAS!$H:$H,INT((ROW()-2)/20)+2)+MOD(ROW()-2,20))</f>
        <v/>
      </c>
      <c r="F11695" s="0" t="str">
        <f aca="false">IF($A11695="","",INDEX(CARTAO_COMPRAS!$G:$G,INT((ROW()-2)/20)+2))</f>
        <v/>
      </c>
      <c r="G11695" s="5" t="str">
        <f aca="false">IF($A11695="","",INDEX(CARTAO_COMPRAS!$I:$I,INT((ROW()-2)/20)+2))</f>
        <v/>
      </c>
      <c r="H11695" s="4" t="str">
        <f aca="false">IF($A11695="","",EDATE(INDEX(CARTAO_COMPRAS!$J:$J,INT((ROW()-2)/20)+2),MOD(ROW()-2,20)))</f>
        <v/>
      </c>
      <c r="I11695" s="4" t="str">
        <f aca="false">IF($H11695="","",$H11695-WEEKDAY($H11695,2)+1)</f>
        <v/>
      </c>
      <c r="J11695" s="4" t="str">
        <f aca="false">IF($I11695="","",$I11695+6)</f>
        <v/>
      </c>
      <c r="K11695" s="6" t="str">
        <f aca="false">IF($H11695="","",DATE(YEAR($H11695),MONTH($H11695),1))</f>
        <v/>
      </c>
      <c r="L11695" s="0" t="str">
        <f aca="false">IF($A11695="","",INDEX(CARTAO_COMPRAS!$K:$K,INT((ROW()-2)/20)+2))</f>
        <v/>
      </c>
      <c r="M11695" s="0" t="str">
        <f aca="false">IF($A11695="","","Compra no cartão")</f>
        <v/>
      </c>
    </row>
    <row r="11696" customFormat="false" ht="13.5" hidden="false" customHeight="false" outlineLevel="0" collapsed="false">
      <c r="A116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6" s="0" t="str">
        <f aca="false">IF($A11696="","",INDEX(CARTAO_COMPRAS!$C:$C,INT((ROW()-2)/20)+2))</f>
        <v/>
      </c>
      <c r="C11696" s="0" t="str">
        <f aca="false">IF($A11696="","",INDEX(CARTAO_COMPRAS!$D:$D,INT((ROW()-2)/20)+2))</f>
        <v/>
      </c>
      <c r="D11696" s="0" t="str">
        <f aca="false">IF($A11696="","",INDEX(CARTAO_COMPRAS!$E:$E,INT((ROW()-2)/20)+2))</f>
        <v/>
      </c>
      <c r="E11696" s="0" t="str">
        <f aca="false">IF($A11696="","",INDEX(CARTAO_COMPRAS!$H:$H,INT((ROW()-2)/20)+2)+MOD(ROW()-2,20))</f>
        <v/>
      </c>
      <c r="F11696" s="0" t="str">
        <f aca="false">IF($A11696="","",INDEX(CARTAO_COMPRAS!$G:$G,INT((ROW()-2)/20)+2))</f>
        <v/>
      </c>
      <c r="G11696" s="5" t="str">
        <f aca="false">IF($A11696="","",INDEX(CARTAO_COMPRAS!$I:$I,INT((ROW()-2)/20)+2))</f>
        <v/>
      </c>
      <c r="H11696" s="4" t="str">
        <f aca="false">IF($A11696="","",EDATE(INDEX(CARTAO_COMPRAS!$J:$J,INT((ROW()-2)/20)+2),MOD(ROW()-2,20)))</f>
        <v/>
      </c>
      <c r="I11696" s="4" t="str">
        <f aca="false">IF($H11696="","",$H11696-WEEKDAY($H11696,2)+1)</f>
        <v/>
      </c>
      <c r="J11696" s="4" t="str">
        <f aca="false">IF($I11696="","",$I11696+6)</f>
        <v/>
      </c>
      <c r="K11696" s="6" t="str">
        <f aca="false">IF($H11696="","",DATE(YEAR($H11696),MONTH($H11696),1))</f>
        <v/>
      </c>
      <c r="L11696" s="0" t="str">
        <f aca="false">IF($A11696="","",INDEX(CARTAO_COMPRAS!$K:$K,INT((ROW()-2)/20)+2))</f>
        <v/>
      </c>
      <c r="M11696" s="0" t="str">
        <f aca="false">IF($A11696="","","Compra no cartão")</f>
        <v/>
      </c>
    </row>
    <row r="11697" customFormat="false" ht="13.5" hidden="false" customHeight="false" outlineLevel="0" collapsed="false">
      <c r="A116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7" s="0" t="str">
        <f aca="false">IF($A11697="","",INDEX(CARTAO_COMPRAS!$C:$C,INT((ROW()-2)/20)+2))</f>
        <v/>
      </c>
      <c r="C11697" s="0" t="str">
        <f aca="false">IF($A11697="","",INDEX(CARTAO_COMPRAS!$D:$D,INT((ROW()-2)/20)+2))</f>
        <v/>
      </c>
      <c r="D11697" s="0" t="str">
        <f aca="false">IF($A11697="","",INDEX(CARTAO_COMPRAS!$E:$E,INT((ROW()-2)/20)+2))</f>
        <v/>
      </c>
      <c r="E11697" s="0" t="str">
        <f aca="false">IF($A11697="","",INDEX(CARTAO_COMPRAS!$H:$H,INT((ROW()-2)/20)+2)+MOD(ROW()-2,20))</f>
        <v/>
      </c>
      <c r="F11697" s="0" t="str">
        <f aca="false">IF($A11697="","",INDEX(CARTAO_COMPRAS!$G:$G,INT((ROW()-2)/20)+2))</f>
        <v/>
      </c>
      <c r="G11697" s="5" t="str">
        <f aca="false">IF($A11697="","",INDEX(CARTAO_COMPRAS!$I:$I,INT((ROW()-2)/20)+2))</f>
        <v/>
      </c>
      <c r="H11697" s="4" t="str">
        <f aca="false">IF($A11697="","",EDATE(INDEX(CARTAO_COMPRAS!$J:$J,INT((ROW()-2)/20)+2),MOD(ROW()-2,20)))</f>
        <v/>
      </c>
      <c r="I11697" s="4" t="str">
        <f aca="false">IF($H11697="","",$H11697-WEEKDAY($H11697,2)+1)</f>
        <v/>
      </c>
      <c r="J11697" s="4" t="str">
        <f aca="false">IF($I11697="","",$I11697+6)</f>
        <v/>
      </c>
      <c r="K11697" s="6" t="str">
        <f aca="false">IF($H11697="","",DATE(YEAR($H11697),MONTH($H11697),1))</f>
        <v/>
      </c>
      <c r="L11697" s="0" t="str">
        <f aca="false">IF($A11697="","",INDEX(CARTAO_COMPRAS!$K:$K,INT((ROW()-2)/20)+2))</f>
        <v/>
      </c>
      <c r="M11697" s="0" t="str">
        <f aca="false">IF($A11697="","","Compra no cartão")</f>
        <v/>
      </c>
    </row>
    <row r="11698" customFormat="false" ht="13.5" hidden="false" customHeight="false" outlineLevel="0" collapsed="false">
      <c r="A116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8" s="0" t="str">
        <f aca="false">IF($A11698="","",INDEX(CARTAO_COMPRAS!$C:$C,INT((ROW()-2)/20)+2))</f>
        <v/>
      </c>
      <c r="C11698" s="0" t="str">
        <f aca="false">IF($A11698="","",INDEX(CARTAO_COMPRAS!$D:$D,INT((ROW()-2)/20)+2))</f>
        <v/>
      </c>
      <c r="D11698" s="0" t="str">
        <f aca="false">IF($A11698="","",INDEX(CARTAO_COMPRAS!$E:$E,INT((ROW()-2)/20)+2))</f>
        <v/>
      </c>
      <c r="E11698" s="0" t="str">
        <f aca="false">IF($A11698="","",INDEX(CARTAO_COMPRAS!$H:$H,INT((ROW()-2)/20)+2)+MOD(ROW()-2,20))</f>
        <v/>
      </c>
      <c r="F11698" s="0" t="str">
        <f aca="false">IF($A11698="","",INDEX(CARTAO_COMPRAS!$G:$G,INT((ROW()-2)/20)+2))</f>
        <v/>
      </c>
      <c r="G11698" s="5" t="str">
        <f aca="false">IF($A11698="","",INDEX(CARTAO_COMPRAS!$I:$I,INT((ROW()-2)/20)+2))</f>
        <v/>
      </c>
      <c r="H11698" s="4" t="str">
        <f aca="false">IF($A11698="","",EDATE(INDEX(CARTAO_COMPRAS!$J:$J,INT((ROW()-2)/20)+2),MOD(ROW()-2,20)))</f>
        <v/>
      </c>
      <c r="I11698" s="4" t="str">
        <f aca="false">IF($H11698="","",$H11698-WEEKDAY($H11698,2)+1)</f>
        <v/>
      </c>
      <c r="J11698" s="4" t="str">
        <f aca="false">IF($I11698="","",$I11698+6)</f>
        <v/>
      </c>
      <c r="K11698" s="6" t="str">
        <f aca="false">IF($H11698="","",DATE(YEAR($H11698),MONTH($H11698),1))</f>
        <v/>
      </c>
      <c r="L11698" s="0" t="str">
        <f aca="false">IF($A11698="","",INDEX(CARTAO_COMPRAS!$K:$K,INT((ROW()-2)/20)+2))</f>
        <v/>
      </c>
      <c r="M11698" s="0" t="str">
        <f aca="false">IF($A11698="","","Compra no cartão")</f>
        <v/>
      </c>
    </row>
    <row r="11699" customFormat="false" ht="13.5" hidden="false" customHeight="false" outlineLevel="0" collapsed="false">
      <c r="A116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699" s="0" t="str">
        <f aca="false">IF($A11699="","",INDEX(CARTAO_COMPRAS!$C:$C,INT((ROW()-2)/20)+2))</f>
        <v/>
      </c>
      <c r="C11699" s="0" t="str">
        <f aca="false">IF($A11699="","",INDEX(CARTAO_COMPRAS!$D:$D,INT((ROW()-2)/20)+2))</f>
        <v/>
      </c>
      <c r="D11699" s="0" t="str">
        <f aca="false">IF($A11699="","",INDEX(CARTAO_COMPRAS!$E:$E,INT((ROW()-2)/20)+2))</f>
        <v/>
      </c>
      <c r="E11699" s="0" t="str">
        <f aca="false">IF($A11699="","",INDEX(CARTAO_COMPRAS!$H:$H,INT((ROW()-2)/20)+2)+MOD(ROW()-2,20))</f>
        <v/>
      </c>
      <c r="F11699" s="0" t="str">
        <f aca="false">IF($A11699="","",INDEX(CARTAO_COMPRAS!$G:$G,INT((ROW()-2)/20)+2))</f>
        <v/>
      </c>
      <c r="G11699" s="5" t="str">
        <f aca="false">IF($A11699="","",INDEX(CARTAO_COMPRAS!$I:$I,INT((ROW()-2)/20)+2))</f>
        <v/>
      </c>
      <c r="H11699" s="4" t="str">
        <f aca="false">IF($A11699="","",EDATE(INDEX(CARTAO_COMPRAS!$J:$J,INT((ROW()-2)/20)+2),MOD(ROW()-2,20)))</f>
        <v/>
      </c>
      <c r="I11699" s="4" t="str">
        <f aca="false">IF($H11699="","",$H11699-WEEKDAY($H11699,2)+1)</f>
        <v/>
      </c>
      <c r="J11699" s="4" t="str">
        <f aca="false">IF($I11699="","",$I11699+6)</f>
        <v/>
      </c>
      <c r="K11699" s="6" t="str">
        <f aca="false">IF($H11699="","",DATE(YEAR($H11699),MONTH($H11699),1))</f>
        <v/>
      </c>
      <c r="L11699" s="0" t="str">
        <f aca="false">IF($A11699="","",INDEX(CARTAO_COMPRAS!$K:$K,INT((ROW()-2)/20)+2))</f>
        <v/>
      </c>
      <c r="M11699" s="0" t="str">
        <f aca="false">IF($A11699="","","Compra no cartão")</f>
        <v/>
      </c>
    </row>
    <row r="11700" customFormat="false" ht="13.5" hidden="false" customHeight="false" outlineLevel="0" collapsed="false">
      <c r="A117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0" s="0" t="str">
        <f aca="false">IF($A11700="","",INDEX(CARTAO_COMPRAS!$C:$C,INT((ROW()-2)/20)+2))</f>
        <v/>
      </c>
      <c r="C11700" s="0" t="str">
        <f aca="false">IF($A11700="","",INDEX(CARTAO_COMPRAS!$D:$D,INT((ROW()-2)/20)+2))</f>
        <v/>
      </c>
      <c r="D11700" s="0" t="str">
        <f aca="false">IF($A11700="","",INDEX(CARTAO_COMPRAS!$E:$E,INT((ROW()-2)/20)+2))</f>
        <v/>
      </c>
      <c r="E11700" s="0" t="str">
        <f aca="false">IF($A11700="","",INDEX(CARTAO_COMPRAS!$H:$H,INT((ROW()-2)/20)+2)+MOD(ROW()-2,20))</f>
        <v/>
      </c>
      <c r="F11700" s="0" t="str">
        <f aca="false">IF($A11700="","",INDEX(CARTAO_COMPRAS!$G:$G,INT((ROW()-2)/20)+2))</f>
        <v/>
      </c>
      <c r="G11700" s="5" t="str">
        <f aca="false">IF($A11700="","",INDEX(CARTAO_COMPRAS!$I:$I,INT((ROW()-2)/20)+2))</f>
        <v/>
      </c>
      <c r="H11700" s="4" t="str">
        <f aca="false">IF($A11700="","",EDATE(INDEX(CARTAO_COMPRAS!$J:$J,INT((ROW()-2)/20)+2),MOD(ROW()-2,20)))</f>
        <v/>
      </c>
      <c r="I11700" s="4" t="str">
        <f aca="false">IF($H11700="","",$H11700-WEEKDAY($H11700,2)+1)</f>
        <v/>
      </c>
      <c r="J11700" s="4" t="str">
        <f aca="false">IF($I11700="","",$I11700+6)</f>
        <v/>
      </c>
      <c r="K11700" s="6" t="str">
        <f aca="false">IF($H11700="","",DATE(YEAR($H11700),MONTH($H11700),1))</f>
        <v/>
      </c>
      <c r="L11700" s="0" t="str">
        <f aca="false">IF($A11700="","",INDEX(CARTAO_COMPRAS!$K:$K,INT((ROW()-2)/20)+2))</f>
        <v/>
      </c>
      <c r="M11700" s="0" t="str">
        <f aca="false">IF($A11700="","","Compra no cartão")</f>
        <v/>
      </c>
    </row>
    <row r="11701" customFormat="false" ht="13.5" hidden="false" customHeight="false" outlineLevel="0" collapsed="false">
      <c r="A117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1" s="0" t="str">
        <f aca="false">IF($A11701="","",INDEX(CARTAO_COMPRAS!$C:$C,INT((ROW()-2)/20)+2))</f>
        <v/>
      </c>
      <c r="C11701" s="0" t="str">
        <f aca="false">IF($A11701="","",INDEX(CARTAO_COMPRAS!$D:$D,INT((ROW()-2)/20)+2))</f>
        <v/>
      </c>
      <c r="D11701" s="0" t="str">
        <f aca="false">IF($A11701="","",INDEX(CARTAO_COMPRAS!$E:$E,INT((ROW()-2)/20)+2))</f>
        <v/>
      </c>
      <c r="E11701" s="0" t="str">
        <f aca="false">IF($A11701="","",INDEX(CARTAO_COMPRAS!$H:$H,INT((ROW()-2)/20)+2)+MOD(ROW()-2,20))</f>
        <v/>
      </c>
      <c r="F11701" s="0" t="str">
        <f aca="false">IF($A11701="","",INDEX(CARTAO_COMPRAS!$G:$G,INT((ROW()-2)/20)+2))</f>
        <v/>
      </c>
      <c r="G11701" s="5" t="str">
        <f aca="false">IF($A11701="","",INDEX(CARTAO_COMPRAS!$I:$I,INT((ROW()-2)/20)+2))</f>
        <v/>
      </c>
      <c r="H11701" s="4" t="str">
        <f aca="false">IF($A11701="","",EDATE(INDEX(CARTAO_COMPRAS!$J:$J,INT((ROW()-2)/20)+2),MOD(ROW()-2,20)))</f>
        <v/>
      </c>
      <c r="I11701" s="4" t="str">
        <f aca="false">IF($H11701="","",$H11701-WEEKDAY($H11701,2)+1)</f>
        <v/>
      </c>
      <c r="J11701" s="4" t="str">
        <f aca="false">IF($I11701="","",$I11701+6)</f>
        <v/>
      </c>
      <c r="K11701" s="6" t="str">
        <f aca="false">IF($H11701="","",DATE(YEAR($H11701),MONTH($H11701),1))</f>
        <v/>
      </c>
      <c r="L11701" s="0" t="str">
        <f aca="false">IF($A11701="","",INDEX(CARTAO_COMPRAS!$K:$K,INT((ROW()-2)/20)+2))</f>
        <v/>
      </c>
      <c r="M11701" s="0" t="str">
        <f aca="false">IF($A11701="","","Compra no cartão")</f>
        <v/>
      </c>
    </row>
    <row r="11702" customFormat="false" ht="13.5" hidden="false" customHeight="false" outlineLevel="0" collapsed="false">
      <c r="A117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2" s="0" t="str">
        <f aca="false">IF($A11702="","",INDEX(CARTAO_COMPRAS!$C:$C,INT((ROW()-2)/20)+2))</f>
        <v/>
      </c>
      <c r="C11702" s="0" t="str">
        <f aca="false">IF($A11702="","",INDEX(CARTAO_COMPRAS!$D:$D,INT((ROW()-2)/20)+2))</f>
        <v/>
      </c>
      <c r="D11702" s="0" t="str">
        <f aca="false">IF($A11702="","",INDEX(CARTAO_COMPRAS!$E:$E,INT((ROW()-2)/20)+2))</f>
        <v/>
      </c>
      <c r="E11702" s="0" t="str">
        <f aca="false">IF($A11702="","",INDEX(CARTAO_COMPRAS!$H:$H,INT((ROW()-2)/20)+2)+MOD(ROW()-2,20))</f>
        <v/>
      </c>
      <c r="F11702" s="0" t="str">
        <f aca="false">IF($A11702="","",INDEX(CARTAO_COMPRAS!$G:$G,INT((ROW()-2)/20)+2))</f>
        <v/>
      </c>
      <c r="G11702" s="5" t="str">
        <f aca="false">IF($A11702="","",INDEX(CARTAO_COMPRAS!$I:$I,INT((ROW()-2)/20)+2))</f>
        <v/>
      </c>
      <c r="H11702" s="4" t="str">
        <f aca="false">IF($A11702="","",EDATE(INDEX(CARTAO_COMPRAS!$J:$J,INT((ROW()-2)/20)+2),MOD(ROW()-2,20)))</f>
        <v/>
      </c>
      <c r="I11702" s="4" t="str">
        <f aca="false">IF($H11702="","",$H11702-WEEKDAY($H11702,2)+1)</f>
        <v/>
      </c>
      <c r="J11702" s="4" t="str">
        <f aca="false">IF($I11702="","",$I11702+6)</f>
        <v/>
      </c>
      <c r="K11702" s="6" t="str">
        <f aca="false">IF($H11702="","",DATE(YEAR($H11702),MONTH($H11702),1))</f>
        <v/>
      </c>
      <c r="L11702" s="0" t="str">
        <f aca="false">IF($A11702="","",INDEX(CARTAO_COMPRAS!$K:$K,INT((ROW()-2)/20)+2))</f>
        <v/>
      </c>
      <c r="M11702" s="0" t="str">
        <f aca="false">IF($A11702="","","Compra no cartão")</f>
        <v/>
      </c>
    </row>
    <row r="11703" customFormat="false" ht="13.5" hidden="false" customHeight="false" outlineLevel="0" collapsed="false">
      <c r="A117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3" s="0" t="str">
        <f aca="false">IF($A11703="","",INDEX(CARTAO_COMPRAS!$C:$C,INT((ROW()-2)/20)+2))</f>
        <v/>
      </c>
      <c r="C11703" s="0" t="str">
        <f aca="false">IF($A11703="","",INDEX(CARTAO_COMPRAS!$D:$D,INT((ROW()-2)/20)+2))</f>
        <v/>
      </c>
      <c r="D11703" s="0" t="str">
        <f aca="false">IF($A11703="","",INDEX(CARTAO_COMPRAS!$E:$E,INT((ROW()-2)/20)+2))</f>
        <v/>
      </c>
      <c r="E11703" s="0" t="str">
        <f aca="false">IF($A11703="","",INDEX(CARTAO_COMPRAS!$H:$H,INT((ROW()-2)/20)+2)+MOD(ROW()-2,20))</f>
        <v/>
      </c>
      <c r="F11703" s="0" t="str">
        <f aca="false">IF($A11703="","",INDEX(CARTAO_COMPRAS!$G:$G,INT((ROW()-2)/20)+2))</f>
        <v/>
      </c>
      <c r="G11703" s="5" t="str">
        <f aca="false">IF($A11703="","",INDEX(CARTAO_COMPRAS!$I:$I,INT((ROW()-2)/20)+2))</f>
        <v/>
      </c>
      <c r="H11703" s="4" t="str">
        <f aca="false">IF($A11703="","",EDATE(INDEX(CARTAO_COMPRAS!$J:$J,INT((ROW()-2)/20)+2),MOD(ROW()-2,20)))</f>
        <v/>
      </c>
      <c r="I11703" s="4" t="str">
        <f aca="false">IF($H11703="","",$H11703-WEEKDAY($H11703,2)+1)</f>
        <v/>
      </c>
      <c r="J11703" s="4" t="str">
        <f aca="false">IF($I11703="","",$I11703+6)</f>
        <v/>
      </c>
      <c r="K11703" s="6" t="str">
        <f aca="false">IF($H11703="","",DATE(YEAR($H11703),MONTH($H11703),1))</f>
        <v/>
      </c>
      <c r="L11703" s="0" t="str">
        <f aca="false">IF($A11703="","",INDEX(CARTAO_COMPRAS!$K:$K,INT((ROW()-2)/20)+2))</f>
        <v/>
      </c>
      <c r="M11703" s="0" t="str">
        <f aca="false">IF($A11703="","","Compra no cartão")</f>
        <v/>
      </c>
    </row>
    <row r="11704" customFormat="false" ht="13.5" hidden="false" customHeight="false" outlineLevel="0" collapsed="false">
      <c r="A117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4" s="0" t="str">
        <f aca="false">IF($A11704="","",INDEX(CARTAO_COMPRAS!$C:$C,INT((ROW()-2)/20)+2))</f>
        <v/>
      </c>
      <c r="C11704" s="0" t="str">
        <f aca="false">IF($A11704="","",INDEX(CARTAO_COMPRAS!$D:$D,INT((ROW()-2)/20)+2))</f>
        <v/>
      </c>
      <c r="D11704" s="0" t="str">
        <f aca="false">IF($A11704="","",INDEX(CARTAO_COMPRAS!$E:$E,INT((ROW()-2)/20)+2))</f>
        <v/>
      </c>
      <c r="E11704" s="0" t="str">
        <f aca="false">IF($A11704="","",INDEX(CARTAO_COMPRAS!$H:$H,INT((ROW()-2)/20)+2)+MOD(ROW()-2,20))</f>
        <v/>
      </c>
      <c r="F11704" s="0" t="str">
        <f aca="false">IF($A11704="","",INDEX(CARTAO_COMPRAS!$G:$G,INT((ROW()-2)/20)+2))</f>
        <v/>
      </c>
      <c r="G11704" s="5" t="str">
        <f aca="false">IF($A11704="","",INDEX(CARTAO_COMPRAS!$I:$I,INT((ROW()-2)/20)+2))</f>
        <v/>
      </c>
      <c r="H11704" s="4" t="str">
        <f aca="false">IF($A11704="","",EDATE(INDEX(CARTAO_COMPRAS!$J:$J,INT((ROW()-2)/20)+2),MOD(ROW()-2,20)))</f>
        <v/>
      </c>
      <c r="I11704" s="4" t="str">
        <f aca="false">IF($H11704="","",$H11704-WEEKDAY($H11704,2)+1)</f>
        <v/>
      </c>
      <c r="J11704" s="4" t="str">
        <f aca="false">IF($I11704="","",$I11704+6)</f>
        <v/>
      </c>
      <c r="K11704" s="6" t="str">
        <f aca="false">IF($H11704="","",DATE(YEAR($H11704),MONTH($H11704),1))</f>
        <v/>
      </c>
      <c r="L11704" s="0" t="str">
        <f aca="false">IF($A11704="","",INDEX(CARTAO_COMPRAS!$K:$K,INT((ROW()-2)/20)+2))</f>
        <v/>
      </c>
      <c r="M11704" s="0" t="str">
        <f aca="false">IF($A11704="","","Compra no cartão")</f>
        <v/>
      </c>
    </row>
    <row r="11705" customFormat="false" ht="13.5" hidden="false" customHeight="false" outlineLevel="0" collapsed="false">
      <c r="A117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5" s="0" t="str">
        <f aca="false">IF($A11705="","",INDEX(CARTAO_COMPRAS!$C:$C,INT((ROW()-2)/20)+2))</f>
        <v/>
      </c>
      <c r="C11705" s="0" t="str">
        <f aca="false">IF($A11705="","",INDEX(CARTAO_COMPRAS!$D:$D,INT((ROW()-2)/20)+2))</f>
        <v/>
      </c>
      <c r="D11705" s="0" t="str">
        <f aca="false">IF($A11705="","",INDEX(CARTAO_COMPRAS!$E:$E,INT((ROW()-2)/20)+2))</f>
        <v/>
      </c>
      <c r="E11705" s="0" t="str">
        <f aca="false">IF($A11705="","",INDEX(CARTAO_COMPRAS!$H:$H,INT((ROW()-2)/20)+2)+MOD(ROW()-2,20))</f>
        <v/>
      </c>
      <c r="F11705" s="0" t="str">
        <f aca="false">IF($A11705="","",INDEX(CARTAO_COMPRAS!$G:$G,INT((ROW()-2)/20)+2))</f>
        <v/>
      </c>
      <c r="G11705" s="5" t="str">
        <f aca="false">IF($A11705="","",INDEX(CARTAO_COMPRAS!$I:$I,INT((ROW()-2)/20)+2))</f>
        <v/>
      </c>
      <c r="H11705" s="4" t="str">
        <f aca="false">IF($A11705="","",EDATE(INDEX(CARTAO_COMPRAS!$J:$J,INT((ROW()-2)/20)+2),MOD(ROW()-2,20)))</f>
        <v/>
      </c>
      <c r="I11705" s="4" t="str">
        <f aca="false">IF($H11705="","",$H11705-WEEKDAY($H11705,2)+1)</f>
        <v/>
      </c>
      <c r="J11705" s="4" t="str">
        <f aca="false">IF($I11705="","",$I11705+6)</f>
        <v/>
      </c>
      <c r="K11705" s="6" t="str">
        <f aca="false">IF($H11705="","",DATE(YEAR($H11705),MONTH($H11705),1))</f>
        <v/>
      </c>
      <c r="L11705" s="0" t="str">
        <f aca="false">IF($A11705="","",INDEX(CARTAO_COMPRAS!$K:$K,INT((ROW()-2)/20)+2))</f>
        <v/>
      </c>
      <c r="M11705" s="0" t="str">
        <f aca="false">IF($A11705="","","Compra no cartão")</f>
        <v/>
      </c>
    </row>
    <row r="11706" customFormat="false" ht="13.5" hidden="false" customHeight="false" outlineLevel="0" collapsed="false">
      <c r="A117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6" s="0" t="str">
        <f aca="false">IF($A11706="","",INDEX(CARTAO_COMPRAS!$C:$C,INT((ROW()-2)/20)+2))</f>
        <v/>
      </c>
      <c r="C11706" s="0" t="str">
        <f aca="false">IF($A11706="","",INDEX(CARTAO_COMPRAS!$D:$D,INT((ROW()-2)/20)+2))</f>
        <v/>
      </c>
      <c r="D11706" s="0" t="str">
        <f aca="false">IF($A11706="","",INDEX(CARTAO_COMPRAS!$E:$E,INT((ROW()-2)/20)+2))</f>
        <v/>
      </c>
      <c r="E11706" s="0" t="str">
        <f aca="false">IF($A11706="","",INDEX(CARTAO_COMPRAS!$H:$H,INT((ROW()-2)/20)+2)+MOD(ROW()-2,20))</f>
        <v/>
      </c>
      <c r="F11706" s="0" t="str">
        <f aca="false">IF($A11706="","",INDEX(CARTAO_COMPRAS!$G:$G,INT((ROW()-2)/20)+2))</f>
        <v/>
      </c>
      <c r="G11706" s="5" t="str">
        <f aca="false">IF($A11706="","",INDEX(CARTAO_COMPRAS!$I:$I,INT((ROW()-2)/20)+2))</f>
        <v/>
      </c>
      <c r="H11706" s="4" t="str">
        <f aca="false">IF($A11706="","",EDATE(INDEX(CARTAO_COMPRAS!$J:$J,INT((ROW()-2)/20)+2),MOD(ROW()-2,20)))</f>
        <v/>
      </c>
      <c r="I11706" s="4" t="str">
        <f aca="false">IF($H11706="","",$H11706-WEEKDAY($H11706,2)+1)</f>
        <v/>
      </c>
      <c r="J11706" s="4" t="str">
        <f aca="false">IF($I11706="","",$I11706+6)</f>
        <v/>
      </c>
      <c r="K11706" s="6" t="str">
        <f aca="false">IF($H11706="","",DATE(YEAR($H11706),MONTH($H11706),1))</f>
        <v/>
      </c>
      <c r="L11706" s="0" t="str">
        <f aca="false">IF($A11706="","",INDEX(CARTAO_COMPRAS!$K:$K,INT((ROW()-2)/20)+2))</f>
        <v/>
      </c>
      <c r="M11706" s="0" t="str">
        <f aca="false">IF($A11706="","","Compra no cartão")</f>
        <v/>
      </c>
    </row>
    <row r="11707" customFormat="false" ht="13.5" hidden="false" customHeight="false" outlineLevel="0" collapsed="false">
      <c r="A117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7" s="0" t="str">
        <f aca="false">IF($A11707="","",INDEX(CARTAO_COMPRAS!$C:$C,INT((ROW()-2)/20)+2))</f>
        <v/>
      </c>
      <c r="C11707" s="0" t="str">
        <f aca="false">IF($A11707="","",INDEX(CARTAO_COMPRAS!$D:$D,INT((ROW()-2)/20)+2))</f>
        <v/>
      </c>
      <c r="D11707" s="0" t="str">
        <f aca="false">IF($A11707="","",INDEX(CARTAO_COMPRAS!$E:$E,INT((ROW()-2)/20)+2))</f>
        <v/>
      </c>
      <c r="E11707" s="0" t="str">
        <f aca="false">IF($A11707="","",INDEX(CARTAO_COMPRAS!$H:$H,INT((ROW()-2)/20)+2)+MOD(ROW()-2,20))</f>
        <v/>
      </c>
      <c r="F11707" s="0" t="str">
        <f aca="false">IF($A11707="","",INDEX(CARTAO_COMPRAS!$G:$G,INT((ROW()-2)/20)+2))</f>
        <v/>
      </c>
      <c r="G11707" s="5" t="str">
        <f aca="false">IF($A11707="","",INDEX(CARTAO_COMPRAS!$I:$I,INT((ROW()-2)/20)+2))</f>
        <v/>
      </c>
      <c r="H11707" s="4" t="str">
        <f aca="false">IF($A11707="","",EDATE(INDEX(CARTAO_COMPRAS!$J:$J,INT((ROW()-2)/20)+2),MOD(ROW()-2,20)))</f>
        <v/>
      </c>
      <c r="I11707" s="4" t="str">
        <f aca="false">IF($H11707="","",$H11707-WEEKDAY($H11707,2)+1)</f>
        <v/>
      </c>
      <c r="J11707" s="4" t="str">
        <f aca="false">IF($I11707="","",$I11707+6)</f>
        <v/>
      </c>
      <c r="K11707" s="6" t="str">
        <f aca="false">IF($H11707="","",DATE(YEAR($H11707),MONTH($H11707),1))</f>
        <v/>
      </c>
      <c r="L11707" s="0" t="str">
        <f aca="false">IF($A11707="","",INDEX(CARTAO_COMPRAS!$K:$K,INT((ROW()-2)/20)+2))</f>
        <v/>
      </c>
      <c r="M11707" s="0" t="str">
        <f aca="false">IF($A11707="","","Compra no cartão")</f>
        <v/>
      </c>
    </row>
    <row r="11708" customFormat="false" ht="13.5" hidden="false" customHeight="false" outlineLevel="0" collapsed="false">
      <c r="A117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8" s="0" t="str">
        <f aca="false">IF($A11708="","",INDEX(CARTAO_COMPRAS!$C:$C,INT((ROW()-2)/20)+2))</f>
        <v/>
      </c>
      <c r="C11708" s="0" t="str">
        <f aca="false">IF($A11708="","",INDEX(CARTAO_COMPRAS!$D:$D,INT((ROW()-2)/20)+2))</f>
        <v/>
      </c>
      <c r="D11708" s="0" t="str">
        <f aca="false">IF($A11708="","",INDEX(CARTAO_COMPRAS!$E:$E,INT((ROW()-2)/20)+2))</f>
        <v/>
      </c>
      <c r="E11708" s="0" t="str">
        <f aca="false">IF($A11708="","",INDEX(CARTAO_COMPRAS!$H:$H,INT((ROW()-2)/20)+2)+MOD(ROW()-2,20))</f>
        <v/>
      </c>
      <c r="F11708" s="0" t="str">
        <f aca="false">IF($A11708="","",INDEX(CARTAO_COMPRAS!$G:$G,INT((ROW()-2)/20)+2))</f>
        <v/>
      </c>
      <c r="G11708" s="5" t="str">
        <f aca="false">IF($A11708="","",INDEX(CARTAO_COMPRAS!$I:$I,INT((ROW()-2)/20)+2))</f>
        <v/>
      </c>
      <c r="H11708" s="4" t="str">
        <f aca="false">IF($A11708="","",EDATE(INDEX(CARTAO_COMPRAS!$J:$J,INT((ROW()-2)/20)+2),MOD(ROW()-2,20)))</f>
        <v/>
      </c>
      <c r="I11708" s="4" t="str">
        <f aca="false">IF($H11708="","",$H11708-WEEKDAY($H11708,2)+1)</f>
        <v/>
      </c>
      <c r="J11708" s="4" t="str">
        <f aca="false">IF($I11708="","",$I11708+6)</f>
        <v/>
      </c>
      <c r="K11708" s="6" t="str">
        <f aca="false">IF($H11708="","",DATE(YEAR($H11708),MONTH($H11708),1))</f>
        <v/>
      </c>
      <c r="L11708" s="0" t="str">
        <f aca="false">IF($A11708="","",INDEX(CARTAO_COMPRAS!$K:$K,INT((ROW()-2)/20)+2))</f>
        <v/>
      </c>
      <c r="M11708" s="0" t="str">
        <f aca="false">IF($A11708="","","Compra no cartão")</f>
        <v/>
      </c>
    </row>
    <row r="11709" customFormat="false" ht="13.5" hidden="false" customHeight="false" outlineLevel="0" collapsed="false">
      <c r="A117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09" s="0" t="str">
        <f aca="false">IF($A11709="","",INDEX(CARTAO_COMPRAS!$C:$C,INT((ROW()-2)/20)+2))</f>
        <v/>
      </c>
      <c r="C11709" s="0" t="str">
        <f aca="false">IF($A11709="","",INDEX(CARTAO_COMPRAS!$D:$D,INT((ROW()-2)/20)+2))</f>
        <v/>
      </c>
      <c r="D11709" s="0" t="str">
        <f aca="false">IF($A11709="","",INDEX(CARTAO_COMPRAS!$E:$E,INT((ROW()-2)/20)+2))</f>
        <v/>
      </c>
      <c r="E11709" s="0" t="str">
        <f aca="false">IF($A11709="","",INDEX(CARTAO_COMPRAS!$H:$H,INT((ROW()-2)/20)+2)+MOD(ROW()-2,20))</f>
        <v/>
      </c>
      <c r="F11709" s="0" t="str">
        <f aca="false">IF($A11709="","",INDEX(CARTAO_COMPRAS!$G:$G,INT((ROW()-2)/20)+2))</f>
        <v/>
      </c>
      <c r="G11709" s="5" t="str">
        <f aca="false">IF($A11709="","",INDEX(CARTAO_COMPRAS!$I:$I,INT((ROW()-2)/20)+2))</f>
        <v/>
      </c>
      <c r="H11709" s="4" t="str">
        <f aca="false">IF($A11709="","",EDATE(INDEX(CARTAO_COMPRAS!$J:$J,INT((ROW()-2)/20)+2),MOD(ROW()-2,20)))</f>
        <v/>
      </c>
      <c r="I11709" s="4" t="str">
        <f aca="false">IF($H11709="","",$H11709-WEEKDAY($H11709,2)+1)</f>
        <v/>
      </c>
      <c r="J11709" s="4" t="str">
        <f aca="false">IF($I11709="","",$I11709+6)</f>
        <v/>
      </c>
      <c r="K11709" s="6" t="str">
        <f aca="false">IF($H11709="","",DATE(YEAR($H11709),MONTH($H11709),1))</f>
        <v/>
      </c>
      <c r="L11709" s="0" t="str">
        <f aca="false">IF($A11709="","",INDEX(CARTAO_COMPRAS!$K:$K,INT((ROW()-2)/20)+2))</f>
        <v/>
      </c>
      <c r="M11709" s="0" t="str">
        <f aca="false">IF($A11709="","","Compra no cartão")</f>
        <v/>
      </c>
    </row>
    <row r="11710" customFormat="false" ht="13.5" hidden="false" customHeight="false" outlineLevel="0" collapsed="false">
      <c r="A117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0" s="0" t="str">
        <f aca="false">IF($A11710="","",INDEX(CARTAO_COMPRAS!$C:$C,INT((ROW()-2)/20)+2))</f>
        <v/>
      </c>
      <c r="C11710" s="0" t="str">
        <f aca="false">IF($A11710="","",INDEX(CARTAO_COMPRAS!$D:$D,INT((ROW()-2)/20)+2))</f>
        <v/>
      </c>
      <c r="D11710" s="0" t="str">
        <f aca="false">IF($A11710="","",INDEX(CARTAO_COMPRAS!$E:$E,INT((ROW()-2)/20)+2))</f>
        <v/>
      </c>
      <c r="E11710" s="0" t="str">
        <f aca="false">IF($A11710="","",INDEX(CARTAO_COMPRAS!$H:$H,INT((ROW()-2)/20)+2)+MOD(ROW()-2,20))</f>
        <v/>
      </c>
      <c r="F11710" s="0" t="str">
        <f aca="false">IF($A11710="","",INDEX(CARTAO_COMPRAS!$G:$G,INT((ROW()-2)/20)+2))</f>
        <v/>
      </c>
      <c r="G11710" s="5" t="str">
        <f aca="false">IF($A11710="","",INDEX(CARTAO_COMPRAS!$I:$I,INT((ROW()-2)/20)+2))</f>
        <v/>
      </c>
      <c r="H11710" s="4" t="str">
        <f aca="false">IF($A11710="","",EDATE(INDEX(CARTAO_COMPRAS!$J:$J,INT((ROW()-2)/20)+2),MOD(ROW()-2,20)))</f>
        <v/>
      </c>
      <c r="I11710" s="4" t="str">
        <f aca="false">IF($H11710="","",$H11710-WEEKDAY($H11710,2)+1)</f>
        <v/>
      </c>
      <c r="J11710" s="4" t="str">
        <f aca="false">IF($I11710="","",$I11710+6)</f>
        <v/>
      </c>
      <c r="K11710" s="6" t="str">
        <f aca="false">IF($H11710="","",DATE(YEAR($H11710),MONTH($H11710),1))</f>
        <v/>
      </c>
      <c r="L11710" s="0" t="str">
        <f aca="false">IF($A11710="","",INDEX(CARTAO_COMPRAS!$K:$K,INT((ROW()-2)/20)+2))</f>
        <v/>
      </c>
      <c r="M11710" s="0" t="str">
        <f aca="false">IF($A11710="","","Compra no cartão")</f>
        <v/>
      </c>
    </row>
    <row r="11711" customFormat="false" ht="13.5" hidden="false" customHeight="false" outlineLevel="0" collapsed="false">
      <c r="A117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1" s="0" t="str">
        <f aca="false">IF($A11711="","",INDEX(CARTAO_COMPRAS!$C:$C,INT((ROW()-2)/20)+2))</f>
        <v/>
      </c>
      <c r="C11711" s="0" t="str">
        <f aca="false">IF($A11711="","",INDEX(CARTAO_COMPRAS!$D:$D,INT((ROW()-2)/20)+2))</f>
        <v/>
      </c>
      <c r="D11711" s="0" t="str">
        <f aca="false">IF($A11711="","",INDEX(CARTAO_COMPRAS!$E:$E,INT((ROW()-2)/20)+2))</f>
        <v/>
      </c>
      <c r="E11711" s="0" t="str">
        <f aca="false">IF($A11711="","",INDEX(CARTAO_COMPRAS!$H:$H,INT((ROW()-2)/20)+2)+MOD(ROW()-2,20))</f>
        <v/>
      </c>
      <c r="F11711" s="0" t="str">
        <f aca="false">IF($A11711="","",INDEX(CARTAO_COMPRAS!$G:$G,INT((ROW()-2)/20)+2))</f>
        <v/>
      </c>
      <c r="G11711" s="5" t="str">
        <f aca="false">IF($A11711="","",INDEX(CARTAO_COMPRAS!$I:$I,INT((ROW()-2)/20)+2))</f>
        <v/>
      </c>
      <c r="H11711" s="4" t="str">
        <f aca="false">IF($A11711="","",EDATE(INDEX(CARTAO_COMPRAS!$J:$J,INT((ROW()-2)/20)+2),MOD(ROW()-2,20)))</f>
        <v/>
      </c>
      <c r="I11711" s="4" t="str">
        <f aca="false">IF($H11711="","",$H11711-WEEKDAY($H11711,2)+1)</f>
        <v/>
      </c>
      <c r="J11711" s="4" t="str">
        <f aca="false">IF($I11711="","",$I11711+6)</f>
        <v/>
      </c>
      <c r="K11711" s="6" t="str">
        <f aca="false">IF($H11711="","",DATE(YEAR($H11711),MONTH($H11711),1))</f>
        <v/>
      </c>
      <c r="L11711" s="0" t="str">
        <f aca="false">IF($A11711="","",INDEX(CARTAO_COMPRAS!$K:$K,INT((ROW()-2)/20)+2))</f>
        <v/>
      </c>
      <c r="M11711" s="0" t="str">
        <f aca="false">IF($A11711="","","Compra no cartão")</f>
        <v/>
      </c>
    </row>
    <row r="11712" customFormat="false" ht="13.5" hidden="false" customHeight="false" outlineLevel="0" collapsed="false">
      <c r="A117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2" s="0" t="str">
        <f aca="false">IF($A11712="","",INDEX(CARTAO_COMPRAS!$C:$C,INT((ROW()-2)/20)+2))</f>
        <v/>
      </c>
      <c r="C11712" s="0" t="str">
        <f aca="false">IF($A11712="","",INDEX(CARTAO_COMPRAS!$D:$D,INT((ROW()-2)/20)+2))</f>
        <v/>
      </c>
      <c r="D11712" s="0" t="str">
        <f aca="false">IF($A11712="","",INDEX(CARTAO_COMPRAS!$E:$E,INT((ROW()-2)/20)+2))</f>
        <v/>
      </c>
      <c r="E11712" s="0" t="str">
        <f aca="false">IF($A11712="","",INDEX(CARTAO_COMPRAS!$H:$H,INT((ROW()-2)/20)+2)+MOD(ROW()-2,20))</f>
        <v/>
      </c>
      <c r="F11712" s="0" t="str">
        <f aca="false">IF($A11712="","",INDEX(CARTAO_COMPRAS!$G:$G,INT((ROW()-2)/20)+2))</f>
        <v/>
      </c>
      <c r="G11712" s="5" t="str">
        <f aca="false">IF($A11712="","",INDEX(CARTAO_COMPRAS!$I:$I,INT((ROW()-2)/20)+2))</f>
        <v/>
      </c>
      <c r="H11712" s="4" t="str">
        <f aca="false">IF($A11712="","",EDATE(INDEX(CARTAO_COMPRAS!$J:$J,INT((ROW()-2)/20)+2),MOD(ROW()-2,20)))</f>
        <v/>
      </c>
      <c r="I11712" s="4" t="str">
        <f aca="false">IF($H11712="","",$H11712-WEEKDAY($H11712,2)+1)</f>
        <v/>
      </c>
      <c r="J11712" s="4" t="str">
        <f aca="false">IF($I11712="","",$I11712+6)</f>
        <v/>
      </c>
      <c r="K11712" s="6" t="str">
        <f aca="false">IF($H11712="","",DATE(YEAR($H11712),MONTH($H11712),1))</f>
        <v/>
      </c>
      <c r="L11712" s="0" t="str">
        <f aca="false">IF($A11712="","",INDEX(CARTAO_COMPRAS!$K:$K,INT((ROW()-2)/20)+2))</f>
        <v/>
      </c>
      <c r="M11712" s="0" t="str">
        <f aca="false">IF($A11712="","","Compra no cartão")</f>
        <v/>
      </c>
    </row>
    <row r="11713" customFormat="false" ht="13.5" hidden="false" customHeight="false" outlineLevel="0" collapsed="false">
      <c r="A117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3" s="0" t="str">
        <f aca="false">IF($A11713="","",INDEX(CARTAO_COMPRAS!$C:$C,INT((ROW()-2)/20)+2))</f>
        <v/>
      </c>
      <c r="C11713" s="0" t="str">
        <f aca="false">IF($A11713="","",INDEX(CARTAO_COMPRAS!$D:$D,INT((ROW()-2)/20)+2))</f>
        <v/>
      </c>
      <c r="D11713" s="0" t="str">
        <f aca="false">IF($A11713="","",INDEX(CARTAO_COMPRAS!$E:$E,INT((ROW()-2)/20)+2))</f>
        <v/>
      </c>
      <c r="E11713" s="0" t="str">
        <f aca="false">IF($A11713="","",INDEX(CARTAO_COMPRAS!$H:$H,INT((ROW()-2)/20)+2)+MOD(ROW()-2,20))</f>
        <v/>
      </c>
      <c r="F11713" s="0" t="str">
        <f aca="false">IF($A11713="","",INDEX(CARTAO_COMPRAS!$G:$G,INT((ROW()-2)/20)+2))</f>
        <v/>
      </c>
      <c r="G11713" s="5" t="str">
        <f aca="false">IF($A11713="","",INDEX(CARTAO_COMPRAS!$I:$I,INT((ROW()-2)/20)+2))</f>
        <v/>
      </c>
      <c r="H11713" s="4" t="str">
        <f aca="false">IF($A11713="","",EDATE(INDEX(CARTAO_COMPRAS!$J:$J,INT((ROW()-2)/20)+2),MOD(ROW()-2,20)))</f>
        <v/>
      </c>
      <c r="I11713" s="4" t="str">
        <f aca="false">IF($H11713="","",$H11713-WEEKDAY($H11713,2)+1)</f>
        <v/>
      </c>
      <c r="J11713" s="4" t="str">
        <f aca="false">IF($I11713="","",$I11713+6)</f>
        <v/>
      </c>
      <c r="K11713" s="6" t="str">
        <f aca="false">IF($H11713="","",DATE(YEAR($H11713),MONTH($H11713),1))</f>
        <v/>
      </c>
      <c r="L11713" s="0" t="str">
        <f aca="false">IF($A11713="","",INDEX(CARTAO_COMPRAS!$K:$K,INT((ROW()-2)/20)+2))</f>
        <v/>
      </c>
      <c r="M11713" s="0" t="str">
        <f aca="false">IF($A11713="","","Compra no cartão")</f>
        <v/>
      </c>
    </row>
    <row r="11714" customFormat="false" ht="13.5" hidden="false" customHeight="false" outlineLevel="0" collapsed="false">
      <c r="A117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4" s="0" t="str">
        <f aca="false">IF($A11714="","",INDEX(CARTAO_COMPRAS!$C:$C,INT((ROW()-2)/20)+2))</f>
        <v/>
      </c>
      <c r="C11714" s="0" t="str">
        <f aca="false">IF($A11714="","",INDEX(CARTAO_COMPRAS!$D:$D,INT((ROW()-2)/20)+2))</f>
        <v/>
      </c>
      <c r="D11714" s="0" t="str">
        <f aca="false">IF($A11714="","",INDEX(CARTAO_COMPRAS!$E:$E,INT((ROW()-2)/20)+2))</f>
        <v/>
      </c>
      <c r="E11714" s="0" t="str">
        <f aca="false">IF($A11714="","",INDEX(CARTAO_COMPRAS!$H:$H,INT((ROW()-2)/20)+2)+MOD(ROW()-2,20))</f>
        <v/>
      </c>
      <c r="F11714" s="0" t="str">
        <f aca="false">IF($A11714="","",INDEX(CARTAO_COMPRAS!$G:$G,INT((ROW()-2)/20)+2))</f>
        <v/>
      </c>
      <c r="G11714" s="5" t="str">
        <f aca="false">IF($A11714="","",INDEX(CARTAO_COMPRAS!$I:$I,INT((ROW()-2)/20)+2))</f>
        <v/>
      </c>
      <c r="H11714" s="4" t="str">
        <f aca="false">IF($A11714="","",EDATE(INDEX(CARTAO_COMPRAS!$J:$J,INT((ROW()-2)/20)+2),MOD(ROW()-2,20)))</f>
        <v/>
      </c>
      <c r="I11714" s="4" t="str">
        <f aca="false">IF($H11714="","",$H11714-WEEKDAY($H11714,2)+1)</f>
        <v/>
      </c>
      <c r="J11714" s="4" t="str">
        <f aca="false">IF($I11714="","",$I11714+6)</f>
        <v/>
      </c>
      <c r="K11714" s="6" t="str">
        <f aca="false">IF($H11714="","",DATE(YEAR($H11714),MONTH($H11714),1))</f>
        <v/>
      </c>
      <c r="L11714" s="0" t="str">
        <f aca="false">IF($A11714="","",INDEX(CARTAO_COMPRAS!$K:$K,INT((ROW()-2)/20)+2))</f>
        <v/>
      </c>
      <c r="M11714" s="0" t="str">
        <f aca="false">IF($A11714="","","Compra no cartão")</f>
        <v/>
      </c>
    </row>
    <row r="11715" customFormat="false" ht="13.5" hidden="false" customHeight="false" outlineLevel="0" collapsed="false">
      <c r="A117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5" s="0" t="str">
        <f aca="false">IF($A11715="","",INDEX(CARTAO_COMPRAS!$C:$C,INT((ROW()-2)/20)+2))</f>
        <v/>
      </c>
      <c r="C11715" s="0" t="str">
        <f aca="false">IF($A11715="","",INDEX(CARTAO_COMPRAS!$D:$D,INT((ROW()-2)/20)+2))</f>
        <v/>
      </c>
      <c r="D11715" s="0" t="str">
        <f aca="false">IF($A11715="","",INDEX(CARTAO_COMPRAS!$E:$E,INT((ROW()-2)/20)+2))</f>
        <v/>
      </c>
      <c r="E11715" s="0" t="str">
        <f aca="false">IF($A11715="","",INDEX(CARTAO_COMPRAS!$H:$H,INT((ROW()-2)/20)+2)+MOD(ROW()-2,20))</f>
        <v/>
      </c>
      <c r="F11715" s="0" t="str">
        <f aca="false">IF($A11715="","",INDEX(CARTAO_COMPRAS!$G:$G,INT((ROW()-2)/20)+2))</f>
        <v/>
      </c>
      <c r="G11715" s="5" t="str">
        <f aca="false">IF($A11715="","",INDEX(CARTAO_COMPRAS!$I:$I,INT((ROW()-2)/20)+2))</f>
        <v/>
      </c>
      <c r="H11715" s="4" t="str">
        <f aca="false">IF($A11715="","",EDATE(INDEX(CARTAO_COMPRAS!$J:$J,INT((ROW()-2)/20)+2),MOD(ROW()-2,20)))</f>
        <v/>
      </c>
      <c r="I11715" s="4" t="str">
        <f aca="false">IF($H11715="","",$H11715-WEEKDAY($H11715,2)+1)</f>
        <v/>
      </c>
      <c r="J11715" s="4" t="str">
        <f aca="false">IF($I11715="","",$I11715+6)</f>
        <v/>
      </c>
      <c r="K11715" s="6" t="str">
        <f aca="false">IF($H11715="","",DATE(YEAR($H11715),MONTH($H11715),1))</f>
        <v/>
      </c>
      <c r="L11715" s="0" t="str">
        <f aca="false">IF($A11715="","",INDEX(CARTAO_COMPRAS!$K:$K,INT((ROW()-2)/20)+2))</f>
        <v/>
      </c>
      <c r="M11715" s="0" t="str">
        <f aca="false">IF($A11715="","","Compra no cartão")</f>
        <v/>
      </c>
    </row>
    <row r="11716" customFormat="false" ht="13.5" hidden="false" customHeight="false" outlineLevel="0" collapsed="false">
      <c r="A117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6" s="0" t="str">
        <f aca="false">IF($A11716="","",INDEX(CARTAO_COMPRAS!$C:$C,INT((ROW()-2)/20)+2))</f>
        <v/>
      </c>
      <c r="C11716" s="0" t="str">
        <f aca="false">IF($A11716="","",INDEX(CARTAO_COMPRAS!$D:$D,INT((ROW()-2)/20)+2))</f>
        <v/>
      </c>
      <c r="D11716" s="0" t="str">
        <f aca="false">IF($A11716="","",INDEX(CARTAO_COMPRAS!$E:$E,INT((ROW()-2)/20)+2))</f>
        <v/>
      </c>
      <c r="E11716" s="0" t="str">
        <f aca="false">IF($A11716="","",INDEX(CARTAO_COMPRAS!$H:$H,INT((ROW()-2)/20)+2)+MOD(ROW()-2,20))</f>
        <v/>
      </c>
      <c r="F11716" s="0" t="str">
        <f aca="false">IF($A11716="","",INDEX(CARTAO_COMPRAS!$G:$G,INT((ROW()-2)/20)+2))</f>
        <v/>
      </c>
      <c r="G11716" s="5" t="str">
        <f aca="false">IF($A11716="","",INDEX(CARTAO_COMPRAS!$I:$I,INT((ROW()-2)/20)+2))</f>
        <v/>
      </c>
      <c r="H11716" s="4" t="str">
        <f aca="false">IF($A11716="","",EDATE(INDEX(CARTAO_COMPRAS!$J:$J,INT((ROW()-2)/20)+2),MOD(ROW()-2,20)))</f>
        <v/>
      </c>
      <c r="I11716" s="4" t="str">
        <f aca="false">IF($H11716="","",$H11716-WEEKDAY($H11716,2)+1)</f>
        <v/>
      </c>
      <c r="J11716" s="4" t="str">
        <f aca="false">IF($I11716="","",$I11716+6)</f>
        <v/>
      </c>
      <c r="K11716" s="6" t="str">
        <f aca="false">IF($H11716="","",DATE(YEAR($H11716),MONTH($H11716),1))</f>
        <v/>
      </c>
      <c r="L11716" s="0" t="str">
        <f aca="false">IF($A11716="","",INDEX(CARTAO_COMPRAS!$K:$K,INT((ROW()-2)/20)+2))</f>
        <v/>
      </c>
      <c r="M11716" s="0" t="str">
        <f aca="false">IF($A11716="","","Compra no cartão")</f>
        <v/>
      </c>
    </row>
    <row r="11717" customFormat="false" ht="13.5" hidden="false" customHeight="false" outlineLevel="0" collapsed="false">
      <c r="A117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7" s="0" t="str">
        <f aca="false">IF($A11717="","",INDEX(CARTAO_COMPRAS!$C:$C,INT((ROW()-2)/20)+2))</f>
        <v/>
      </c>
      <c r="C11717" s="0" t="str">
        <f aca="false">IF($A11717="","",INDEX(CARTAO_COMPRAS!$D:$D,INT((ROW()-2)/20)+2))</f>
        <v/>
      </c>
      <c r="D11717" s="0" t="str">
        <f aca="false">IF($A11717="","",INDEX(CARTAO_COMPRAS!$E:$E,INT((ROW()-2)/20)+2))</f>
        <v/>
      </c>
      <c r="E11717" s="0" t="str">
        <f aca="false">IF($A11717="","",INDEX(CARTAO_COMPRAS!$H:$H,INT((ROW()-2)/20)+2)+MOD(ROW()-2,20))</f>
        <v/>
      </c>
      <c r="F11717" s="0" t="str">
        <f aca="false">IF($A11717="","",INDEX(CARTAO_COMPRAS!$G:$G,INT((ROW()-2)/20)+2))</f>
        <v/>
      </c>
      <c r="G11717" s="5" t="str">
        <f aca="false">IF($A11717="","",INDEX(CARTAO_COMPRAS!$I:$I,INT((ROW()-2)/20)+2))</f>
        <v/>
      </c>
      <c r="H11717" s="4" t="str">
        <f aca="false">IF($A11717="","",EDATE(INDEX(CARTAO_COMPRAS!$J:$J,INT((ROW()-2)/20)+2),MOD(ROW()-2,20)))</f>
        <v/>
      </c>
      <c r="I11717" s="4" t="str">
        <f aca="false">IF($H11717="","",$H11717-WEEKDAY($H11717,2)+1)</f>
        <v/>
      </c>
      <c r="J11717" s="4" t="str">
        <f aca="false">IF($I11717="","",$I11717+6)</f>
        <v/>
      </c>
      <c r="K11717" s="6" t="str">
        <f aca="false">IF($H11717="","",DATE(YEAR($H11717),MONTH($H11717),1))</f>
        <v/>
      </c>
      <c r="L11717" s="0" t="str">
        <f aca="false">IF($A11717="","",INDEX(CARTAO_COMPRAS!$K:$K,INT((ROW()-2)/20)+2))</f>
        <v/>
      </c>
      <c r="M11717" s="0" t="str">
        <f aca="false">IF($A11717="","","Compra no cartão")</f>
        <v/>
      </c>
    </row>
    <row r="11718" customFormat="false" ht="13.5" hidden="false" customHeight="false" outlineLevel="0" collapsed="false">
      <c r="A117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8" s="0" t="str">
        <f aca="false">IF($A11718="","",INDEX(CARTAO_COMPRAS!$C:$C,INT((ROW()-2)/20)+2))</f>
        <v/>
      </c>
      <c r="C11718" s="0" t="str">
        <f aca="false">IF($A11718="","",INDEX(CARTAO_COMPRAS!$D:$D,INT((ROW()-2)/20)+2))</f>
        <v/>
      </c>
      <c r="D11718" s="0" t="str">
        <f aca="false">IF($A11718="","",INDEX(CARTAO_COMPRAS!$E:$E,INT((ROW()-2)/20)+2))</f>
        <v/>
      </c>
      <c r="E11718" s="0" t="str">
        <f aca="false">IF($A11718="","",INDEX(CARTAO_COMPRAS!$H:$H,INT((ROW()-2)/20)+2)+MOD(ROW()-2,20))</f>
        <v/>
      </c>
      <c r="F11718" s="0" t="str">
        <f aca="false">IF($A11718="","",INDEX(CARTAO_COMPRAS!$G:$G,INT((ROW()-2)/20)+2))</f>
        <v/>
      </c>
      <c r="G11718" s="5" t="str">
        <f aca="false">IF($A11718="","",INDEX(CARTAO_COMPRAS!$I:$I,INT((ROW()-2)/20)+2))</f>
        <v/>
      </c>
      <c r="H11718" s="4" t="str">
        <f aca="false">IF($A11718="","",EDATE(INDEX(CARTAO_COMPRAS!$J:$J,INT((ROW()-2)/20)+2),MOD(ROW()-2,20)))</f>
        <v/>
      </c>
      <c r="I11718" s="4" t="str">
        <f aca="false">IF($H11718="","",$H11718-WEEKDAY($H11718,2)+1)</f>
        <v/>
      </c>
      <c r="J11718" s="4" t="str">
        <f aca="false">IF($I11718="","",$I11718+6)</f>
        <v/>
      </c>
      <c r="K11718" s="6" t="str">
        <f aca="false">IF($H11718="","",DATE(YEAR($H11718),MONTH($H11718),1))</f>
        <v/>
      </c>
      <c r="L11718" s="0" t="str">
        <f aca="false">IF($A11718="","",INDEX(CARTAO_COMPRAS!$K:$K,INT((ROW()-2)/20)+2))</f>
        <v/>
      </c>
      <c r="M11718" s="0" t="str">
        <f aca="false">IF($A11718="","","Compra no cartão")</f>
        <v/>
      </c>
    </row>
    <row r="11719" customFormat="false" ht="13.5" hidden="false" customHeight="false" outlineLevel="0" collapsed="false">
      <c r="A117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19" s="0" t="str">
        <f aca="false">IF($A11719="","",INDEX(CARTAO_COMPRAS!$C:$C,INT((ROW()-2)/20)+2))</f>
        <v/>
      </c>
      <c r="C11719" s="0" t="str">
        <f aca="false">IF($A11719="","",INDEX(CARTAO_COMPRAS!$D:$D,INT((ROW()-2)/20)+2))</f>
        <v/>
      </c>
      <c r="D11719" s="0" t="str">
        <f aca="false">IF($A11719="","",INDEX(CARTAO_COMPRAS!$E:$E,INT((ROW()-2)/20)+2))</f>
        <v/>
      </c>
      <c r="E11719" s="0" t="str">
        <f aca="false">IF($A11719="","",INDEX(CARTAO_COMPRAS!$H:$H,INT((ROW()-2)/20)+2)+MOD(ROW()-2,20))</f>
        <v/>
      </c>
      <c r="F11719" s="0" t="str">
        <f aca="false">IF($A11719="","",INDEX(CARTAO_COMPRAS!$G:$G,INT((ROW()-2)/20)+2))</f>
        <v/>
      </c>
      <c r="G11719" s="5" t="str">
        <f aca="false">IF($A11719="","",INDEX(CARTAO_COMPRAS!$I:$I,INT((ROW()-2)/20)+2))</f>
        <v/>
      </c>
      <c r="H11719" s="4" t="str">
        <f aca="false">IF($A11719="","",EDATE(INDEX(CARTAO_COMPRAS!$J:$J,INT((ROW()-2)/20)+2),MOD(ROW()-2,20)))</f>
        <v/>
      </c>
      <c r="I11719" s="4" t="str">
        <f aca="false">IF($H11719="","",$H11719-WEEKDAY($H11719,2)+1)</f>
        <v/>
      </c>
      <c r="J11719" s="4" t="str">
        <f aca="false">IF($I11719="","",$I11719+6)</f>
        <v/>
      </c>
      <c r="K11719" s="6" t="str">
        <f aca="false">IF($H11719="","",DATE(YEAR($H11719),MONTH($H11719),1))</f>
        <v/>
      </c>
      <c r="L11719" s="0" t="str">
        <f aca="false">IF($A11719="","",INDEX(CARTAO_COMPRAS!$K:$K,INT((ROW()-2)/20)+2))</f>
        <v/>
      </c>
      <c r="M11719" s="0" t="str">
        <f aca="false">IF($A11719="","","Compra no cartão")</f>
        <v/>
      </c>
    </row>
    <row r="11720" customFormat="false" ht="13.5" hidden="false" customHeight="false" outlineLevel="0" collapsed="false">
      <c r="A117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0" s="0" t="str">
        <f aca="false">IF($A11720="","",INDEX(CARTAO_COMPRAS!$C:$C,INT((ROW()-2)/20)+2))</f>
        <v/>
      </c>
      <c r="C11720" s="0" t="str">
        <f aca="false">IF($A11720="","",INDEX(CARTAO_COMPRAS!$D:$D,INT((ROW()-2)/20)+2))</f>
        <v/>
      </c>
      <c r="D11720" s="0" t="str">
        <f aca="false">IF($A11720="","",INDEX(CARTAO_COMPRAS!$E:$E,INT((ROW()-2)/20)+2))</f>
        <v/>
      </c>
      <c r="E11720" s="0" t="str">
        <f aca="false">IF($A11720="","",INDEX(CARTAO_COMPRAS!$H:$H,INT((ROW()-2)/20)+2)+MOD(ROW()-2,20))</f>
        <v/>
      </c>
      <c r="F11720" s="0" t="str">
        <f aca="false">IF($A11720="","",INDEX(CARTAO_COMPRAS!$G:$G,INT((ROW()-2)/20)+2))</f>
        <v/>
      </c>
      <c r="G11720" s="5" t="str">
        <f aca="false">IF($A11720="","",INDEX(CARTAO_COMPRAS!$I:$I,INT((ROW()-2)/20)+2))</f>
        <v/>
      </c>
      <c r="H11720" s="4" t="str">
        <f aca="false">IF($A11720="","",EDATE(INDEX(CARTAO_COMPRAS!$J:$J,INT((ROW()-2)/20)+2),MOD(ROW()-2,20)))</f>
        <v/>
      </c>
      <c r="I11720" s="4" t="str">
        <f aca="false">IF($H11720="","",$H11720-WEEKDAY($H11720,2)+1)</f>
        <v/>
      </c>
      <c r="J11720" s="4" t="str">
        <f aca="false">IF($I11720="","",$I11720+6)</f>
        <v/>
      </c>
      <c r="K11720" s="6" t="str">
        <f aca="false">IF($H11720="","",DATE(YEAR($H11720),MONTH($H11720),1))</f>
        <v/>
      </c>
      <c r="L11720" s="0" t="str">
        <f aca="false">IF($A11720="","",INDEX(CARTAO_COMPRAS!$K:$K,INT((ROW()-2)/20)+2))</f>
        <v/>
      </c>
      <c r="M11720" s="0" t="str">
        <f aca="false">IF($A11720="","","Compra no cartão")</f>
        <v/>
      </c>
    </row>
    <row r="11721" customFormat="false" ht="13.5" hidden="false" customHeight="false" outlineLevel="0" collapsed="false">
      <c r="A117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1" s="0" t="str">
        <f aca="false">IF($A11721="","",INDEX(CARTAO_COMPRAS!$C:$C,INT((ROW()-2)/20)+2))</f>
        <v/>
      </c>
      <c r="C11721" s="0" t="str">
        <f aca="false">IF($A11721="","",INDEX(CARTAO_COMPRAS!$D:$D,INT((ROW()-2)/20)+2))</f>
        <v/>
      </c>
      <c r="D11721" s="0" t="str">
        <f aca="false">IF($A11721="","",INDEX(CARTAO_COMPRAS!$E:$E,INT((ROW()-2)/20)+2))</f>
        <v/>
      </c>
      <c r="E11721" s="0" t="str">
        <f aca="false">IF($A11721="","",INDEX(CARTAO_COMPRAS!$H:$H,INT((ROW()-2)/20)+2)+MOD(ROW()-2,20))</f>
        <v/>
      </c>
      <c r="F11721" s="0" t="str">
        <f aca="false">IF($A11721="","",INDEX(CARTAO_COMPRAS!$G:$G,INT((ROW()-2)/20)+2))</f>
        <v/>
      </c>
      <c r="G11721" s="5" t="str">
        <f aca="false">IF($A11721="","",INDEX(CARTAO_COMPRAS!$I:$I,INT((ROW()-2)/20)+2))</f>
        <v/>
      </c>
      <c r="H11721" s="4" t="str">
        <f aca="false">IF($A11721="","",EDATE(INDEX(CARTAO_COMPRAS!$J:$J,INT((ROW()-2)/20)+2),MOD(ROW()-2,20)))</f>
        <v/>
      </c>
      <c r="I11721" s="4" t="str">
        <f aca="false">IF($H11721="","",$H11721-WEEKDAY($H11721,2)+1)</f>
        <v/>
      </c>
      <c r="J11721" s="4" t="str">
        <f aca="false">IF($I11721="","",$I11721+6)</f>
        <v/>
      </c>
      <c r="K11721" s="6" t="str">
        <f aca="false">IF($H11721="","",DATE(YEAR($H11721),MONTH($H11721),1))</f>
        <v/>
      </c>
      <c r="L11721" s="0" t="str">
        <f aca="false">IF($A11721="","",INDEX(CARTAO_COMPRAS!$K:$K,INT((ROW()-2)/20)+2))</f>
        <v/>
      </c>
      <c r="M11721" s="0" t="str">
        <f aca="false">IF($A11721="","","Compra no cartão")</f>
        <v/>
      </c>
    </row>
    <row r="11722" customFormat="false" ht="13.5" hidden="false" customHeight="false" outlineLevel="0" collapsed="false">
      <c r="A117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2" s="0" t="str">
        <f aca="false">IF($A11722="","",INDEX(CARTAO_COMPRAS!$C:$C,INT((ROW()-2)/20)+2))</f>
        <v/>
      </c>
      <c r="C11722" s="0" t="str">
        <f aca="false">IF($A11722="","",INDEX(CARTAO_COMPRAS!$D:$D,INT((ROW()-2)/20)+2))</f>
        <v/>
      </c>
      <c r="D11722" s="0" t="str">
        <f aca="false">IF($A11722="","",INDEX(CARTAO_COMPRAS!$E:$E,INT((ROW()-2)/20)+2))</f>
        <v/>
      </c>
      <c r="E11722" s="0" t="str">
        <f aca="false">IF($A11722="","",INDEX(CARTAO_COMPRAS!$H:$H,INT((ROW()-2)/20)+2)+MOD(ROW()-2,20))</f>
        <v/>
      </c>
      <c r="F11722" s="0" t="str">
        <f aca="false">IF($A11722="","",INDEX(CARTAO_COMPRAS!$G:$G,INT((ROW()-2)/20)+2))</f>
        <v/>
      </c>
      <c r="G11722" s="5" t="str">
        <f aca="false">IF($A11722="","",INDEX(CARTAO_COMPRAS!$I:$I,INT((ROW()-2)/20)+2))</f>
        <v/>
      </c>
      <c r="H11722" s="4" t="str">
        <f aca="false">IF($A11722="","",EDATE(INDEX(CARTAO_COMPRAS!$J:$J,INT((ROW()-2)/20)+2),MOD(ROW()-2,20)))</f>
        <v/>
      </c>
      <c r="I11722" s="4" t="str">
        <f aca="false">IF($H11722="","",$H11722-WEEKDAY($H11722,2)+1)</f>
        <v/>
      </c>
      <c r="J11722" s="4" t="str">
        <f aca="false">IF($I11722="","",$I11722+6)</f>
        <v/>
      </c>
      <c r="K11722" s="6" t="str">
        <f aca="false">IF($H11722="","",DATE(YEAR($H11722),MONTH($H11722),1))</f>
        <v/>
      </c>
      <c r="L11722" s="0" t="str">
        <f aca="false">IF($A11722="","",INDEX(CARTAO_COMPRAS!$K:$K,INT((ROW()-2)/20)+2))</f>
        <v/>
      </c>
      <c r="M11722" s="0" t="str">
        <f aca="false">IF($A11722="","","Compra no cartão")</f>
        <v/>
      </c>
    </row>
    <row r="11723" customFormat="false" ht="13.5" hidden="false" customHeight="false" outlineLevel="0" collapsed="false">
      <c r="A117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3" s="0" t="str">
        <f aca="false">IF($A11723="","",INDEX(CARTAO_COMPRAS!$C:$C,INT((ROW()-2)/20)+2))</f>
        <v/>
      </c>
      <c r="C11723" s="0" t="str">
        <f aca="false">IF($A11723="","",INDEX(CARTAO_COMPRAS!$D:$D,INT((ROW()-2)/20)+2))</f>
        <v/>
      </c>
      <c r="D11723" s="0" t="str">
        <f aca="false">IF($A11723="","",INDEX(CARTAO_COMPRAS!$E:$E,INT((ROW()-2)/20)+2))</f>
        <v/>
      </c>
      <c r="E11723" s="0" t="str">
        <f aca="false">IF($A11723="","",INDEX(CARTAO_COMPRAS!$H:$H,INT((ROW()-2)/20)+2)+MOD(ROW()-2,20))</f>
        <v/>
      </c>
      <c r="F11723" s="0" t="str">
        <f aca="false">IF($A11723="","",INDEX(CARTAO_COMPRAS!$G:$G,INT((ROW()-2)/20)+2))</f>
        <v/>
      </c>
      <c r="G11723" s="5" t="str">
        <f aca="false">IF($A11723="","",INDEX(CARTAO_COMPRAS!$I:$I,INT((ROW()-2)/20)+2))</f>
        <v/>
      </c>
      <c r="H11723" s="4" t="str">
        <f aca="false">IF($A11723="","",EDATE(INDEX(CARTAO_COMPRAS!$J:$J,INT((ROW()-2)/20)+2),MOD(ROW()-2,20)))</f>
        <v/>
      </c>
      <c r="I11723" s="4" t="str">
        <f aca="false">IF($H11723="","",$H11723-WEEKDAY($H11723,2)+1)</f>
        <v/>
      </c>
      <c r="J11723" s="4" t="str">
        <f aca="false">IF($I11723="","",$I11723+6)</f>
        <v/>
      </c>
      <c r="K11723" s="6" t="str">
        <f aca="false">IF($H11723="","",DATE(YEAR($H11723),MONTH($H11723),1))</f>
        <v/>
      </c>
      <c r="L11723" s="0" t="str">
        <f aca="false">IF($A11723="","",INDEX(CARTAO_COMPRAS!$K:$K,INT((ROW()-2)/20)+2))</f>
        <v/>
      </c>
      <c r="M11723" s="0" t="str">
        <f aca="false">IF($A11723="","","Compra no cartão")</f>
        <v/>
      </c>
    </row>
    <row r="11724" customFormat="false" ht="13.5" hidden="false" customHeight="false" outlineLevel="0" collapsed="false">
      <c r="A117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4" s="0" t="str">
        <f aca="false">IF($A11724="","",INDEX(CARTAO_COMPRAS!$C:$C,INT((ROW()-2)/20)+2))</f>
        <v/>
      </c>
      <c r="C11724" s="0" t="str">
        <f aca="false">IF($A11724="","",INDEX(CARTAO_COMPRAS!$D:$D,INT((ROW()-2)/20)+2))</f>
        <v/>
      </c>
      <c r="D11724" s="0" t="str">
        <f aca="false">IF($A11724="","",INDEX(CARTAO_COMPRAS!$E:$E,INT((ROW()-2)/20)+2))</f>
        <v/>
      </c>
      <c r="E11724" s="0" t="str">
        <f aca="false">IF($A11724="","",INDEX(CARTAO_COMPRAS!$H:$H,INT((ROW()-2)/20)+2)+MOD(ROW()-2,20))</f>
        <v/>
      </c>
      <c r="F11724" s="0" t="str">
        <f aca="false">IF($A11724="","",INDEX(CARTAO_COMPRAS!$G:$G,INT((ROW()-2)/20)+2))</f>
        <v/>
      </c>
      <c r="G11724" s="5" t="str">
        <f aca="false">IF($A11724="","",INDEX(CARTAO_COMPRAS!$I:$I,INT((ROW()-2)/20)+2))</f>
        <v/>
      </c>
      <c r="H11724" s="4" t="str">
        <f aca="false">IF($A11724="","",EDATE(INDEX(CARTAO_COMPRAS!$J:$J,INT((ROW()-2)/20)+2),MOD(ROW()-2,20)))</f>
        <v/>
      </c>
      <c r="I11724" s="4" t="str">
        <f aca="false">IF($H11724="","",$H11724-WEEKDAY($H11724,2)+1)</f>
        <v/>
      </c>
      <c r="J11724" s="4" t="str">
        <f aca="false">IF($I11724="","",$I11724+6)</f>
        <v/>
      </c>
      <c r="K11724" s="6" t="str">
        <f aca="false">IF($H11724="","",DATE(YEAR($H11724),MONTH($H11724),1))</f>
        <v/>
      </c>
      <c r="L11724" s="0" t="str">
        <f aca="false">IF($A11724="","",INDEX(CARTAO_COMPRAS!$K:$K,INT((ROW()-2)/20)+2))</f>
        <v/>
      </c>
      <c r="M11724" s="0" t="str">
        <f aca="false">IF($A11724="","","Compra no cartão")</f>
        <v/>
      </c>
    </row>
    <row r="11725" customFormat="false" ht="13.5" hidden="false" customHeight="false" outlineLevel="0" collapsed="false">
      <c r="A117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5" s="0" t="str">
        <f aca="false">IF($A11725="","",INDEX(CARTAO_COMPRAS!$C:$C,INT((ROW()-2)/20)+2))</f>
        <v/>
      </c>
      <c r="C11725" s="0" t="str">
        <f aca="false">IF($A11725="","",INDEX(CARTAO_COMPRAS!$D:$D,INT((ROW()-2)/20)+2))</f>
        <v/>
      </c>
      <c r="D11725" s="0" t="str">
        <f aca="false">IF($A11725="","",INDEX(CARTAO_COMPRAS!$E:$E,INT((ROW()-2)/20)+2))</f>
        <v/>
      </c>
      <c r="E11725" s="0" t="str">
        <f aca="false">IF($A11725="","",INDEX(CARTAO_COMPRAS!$H:$H,INT((ROW()-2)/20)+2)+MOD(ROW()-2,20))</f>
        <v/>
      </c>
      <c r="F11725" s="0" t="str">
        <f aca="false">IF($A11725="","",INDEX(CARTAO_COMPRAS!$G:$G,INT((ROW()-2)/20)+2))</f>
        <v/>
      </c>
      <c r="G11725" s="5" t="str">
        <f aca="false">IF($A11725="","",INDEX(CARTAO_COMPRAS!$I:$I,INT((ROW()-2)/20)+2))</f>
        <v/>
      </c>
      <c r="H11725" s="4" t="str">
        <f aca="false">IF($A11725="","",EDATE(INDEX(CARTAO_COMPRAS!$J:$J,INT((ROW()-2)/20)+2),MOD(ROW()-2,20)))</f>
        <v/>
      </c>
      <c r="I11725" s="4" t="str">
        <f aca="false">IF($H11725="","",$H11725-WEEKDAY($H11725,2)+1)</f>
        <v/>
      </c>
      <c r="J11725" s="4" t="str">
        <f aca="false">IF($I11725="","",$I11725+6)</f>
        <v/>
      </c>
      <c r="K11725" s="6" t="str">
        <f aca="false">IF($H11725="","",DATE(YEAR($H11725),MONTH($H11725),1))</f>
        <v/>
      </c>
      <c r="L11725" s="0" t="str">
        <f aca="false">IF($A11725="","",INDEX(CARTAO_COMPRAS!$K:$K,INT((ROW()-2)/20)+2))</f>
        <v/>
      </c>
      <c r="M11725" s="0" t="str">
        <f aca="false">IF($A11725="","","Compra no cartão")</f>
        <v/>
      </c>
    </row>
    <row r="11726" customFormat="false" ht="13.5" hidden="false" customHeight="false" outlineLevel="0" collapsed="false">
      <c r="A117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6" s="0" t="str">
        <f aca="false">IF($A11726="","",INDEX(CARTAO_COMPRAS!$C:$C,INT((ROW()-2)/20)+2))</f>
        <v/>
      </c>
      <c r="C11726" s="0" t="str">
        <f aca="false">IF($A11726="","",INDEX(CARTAO_COMPRAS!$D:$D,INT((ROW()-2)/20)+2))</f>
        <v/>
      </c>
      <c r="D11726" s="0" t="str">
        <f aca="false">IF($A11726="","",INDEX(CARTAO_COMPRAS!$E:$E,INT((ROW()-2)/20)+2))</f>
        <v/>
      </c>
      <c r="E11726" s="0" t="str">
        <f aca="false">IF($A11726="","",INDEX(CARTAO_COMPRAS!$H:$H,INT((ROW()-2)/20)+2)+MOD(ROW()-2,20))</f>
        <v/>
      </c>
      <c r="F11726" s="0" t="str">
        <f aca="false">IF($A11726="","",INDEX(CARTAO_COMPRAS!$G:$G,INT((ROW()-2)/20)+2))</f>
        <v/>
      </c>
      <c r="G11726" s="5" t="str">
        <f aca="false">IF($A11726="","",INDEX(CARTAO_COMPRAS!$I:$I,INT((ROW()-2)/20)+2))</f>
        <v/>
      </c>
      <c r="H11726" s="4" t="str">
        <f aca="false">IF($A11726="","",EDATE(INDEX(CARTAO_COMPRAS!$J:$J,INT((ROW()-2)/20)+2),MOD(ROW()-2,20)))</f>
        <v/>
      </c>
      <c r="I11726" s="4" t="str">
        <f aca="false">IF($H11726="","",$H11726-WEEKDAY($H11726,2)+1)</f>
        <v/>
      </c>
      <c r="J11726" s="4" t="str">
        <f aca="false">IF($I11726="","",$I11726+6)</f>
        <v/>
      </c>
      <c r="K11726" s="6" t="str">
        <f aca="false">IF($H11726="","",DATE(YEAR($H11726),MONTH($H11726),1))</f>
        <v/>
      </c>
      <c r="L11726" s="0" t="str">
        <f aca="false">IF($A11726="","",INDEX(CARTAO_COMPRAS!$K:$K,INT((ROW()-2)/20)+2))</f>
        <v/>
      </c>
      <c r="M11726" s="0" t="str">
        <f aca="false">IF($A11726="","","Compra no cartão")</f>
        <v/>
      </c>
    </row>
    <row r="11727" customFormat="false" ht="13.5" hidden="false" customHeight="false" outlineLevel="0" collapsed="false">
      <c r="A117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7" s="0" t="str">
        <f aca="false">IF($A11727="","",INDEX(CARTAO_COMPRAS!$C:$C,INT((ROW()-2)/20)+2))</f>
        <v/>
      </c>
      <c r="C11727" s="0" t="str">
        <f aca="false">IF($A11727="","",INDEX(CARTAO_COMPRAS!$D:$D,INT((ROW()-2)/20)+2))</f>
        <v/>
      </c>
      <c r="D11727" s="0" t="str">
        <f aca="false">IF($A11727="","",INDEX(CARTAO_COMPRAS!$E:$E,INT((ROW()-2)/20)+2))</f>
        <v/>
      </c>
      <c r="E11727" s="0" t="str">
        <f aca="false">IF($A11727="","",INDEX(CARTAO_COMPRAS!$H:$H,INT((ROW()-2)/20)+2)+MOD(ROW()-2,20))</f>
        <v/>
      </c>
      <c r="F11727" s="0" t="str">
        <f aca="false">IF($A11727="","",INDEX(CARTAO_COMPRAS!$G:$G,INT((ROW()-2)/20)+2))</f>
        <v/>
      </c>
      <c r="G11727" s="5" t="str">
        <f aca="false">IF($A11727="","",INDEX(CARTAO_COMPRAS!$I:$I,INT((ROW()-2)/20)+2))</f>
        <v/>
      </c>
      <c r="H11727" s="4" t="str">
        <f aca="false">IF($A11727="","",EDATE(INDEX(CARTAO_COMPRAS!$J:$J,INT((ROW()-2)/20)+2),MOD(ROW()-2,20)))</f>
        <v/>
      </c>
      <c r="I11727" s="4" t="str">
        <f aca="false">IF($H11727="","",$H11727-WEEKDAY($H11727,2)+1)</f>
        <v/>
      </c>
      <c r="J11727" s="4" t="str">
        <f aca="false">IF($I11727="","",$I11727+6)</f>
        <v/>
      </c>
      <c r="K11727" s="6" t="str">
        <f aca="false">IF($H11727="","",DATE(YEAR($H11727),MONTH($H11727),1))</f>
        <v/>
      </c>
      <c r="L11727" s="0" t="str">
        <f aca="false">IF($A11727="","",INDEX(CARTAO_COMPRAS!$K:$K,INT((ROW()-2)/20)+2))</f>
        <v/>
      </c>
      <c r="M11727" s="0" t="str">
        <f aca="false">IF($A11727="","","Compra no cartão")</f>
        <v/>
      </c>
    </row>
    <row r="11728" customFormat="false" ht="13.5" hidden="false" customHeight="false" outlineLevel="0" collapsed="false">
      <c r="A117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8" s="0" t="str">
        <f aca="false">IF($A11728="","",INDEX(CARTAO_COMPRAS!$C:$C,INT((ROW()-2)/20)+2))</f>
        <v/>
      </c>
      <c r="C11728" s="0" t="str">
        <f aca="false">IF($A11728="","",INDEX(CARTAO_COMPRAS!$D:$D,INT((ROW()-2)/20)+2))</f>
        <v/>
      </c>
      <c r="D11728" s="0" t="str">
        <f aca="false">IF($A11728="","",INDEX(CARTAO_COMPRAS!$E:$E,INT((ROW()-2)/20)+2))</f>
        <v/>
      </c>
      <c r="E11728" s="0" t="str">
        <f aca="false">IF($A11728="","",INDEX(CARTAO_COMPRAS!$H:$H,INT((ROW()-2)/20)+2)+MOD(ROW()-2,20))</f>
        <v/>
      </c>
      <c r="F11728" s="0" t="str">
        <f aca="false">IF($A11728="","",INDEX(CARTAO_COMPRAS!$G:$G,INT((ROW()-2)/20)+2))</f>
        <v/>
      </c>
      <c r="G11728" s="5" t="str">
        <f aca="false">IF($A11728="","",INDEX(CARTAO_COMPRAS!$I:$I,INT((ROW()-2)/20)+2))</f>
        <v/>
      </c>
      <c r="H11728" s="4" t="str">
        <f aca="false">IF($A11728="","",EDATE(INDEX(CARTAO_COMPRAS!$J:$J,INT((ROW()-2)/20)+2),MOD(ROW()-2,20)))</f>
        <v/>
      </c>
      <c r="I11728" s="4" t="str">
        <f aca="false">IF($H11728="","",$H11728-WEEKDAY($H11728,2)+1)</f>
        <v/>
      </c>
      <c r="J11728" s="4" t="str">
        <f aca="false">IF($I11728="","",$I11728+6)</f>
        <v/>
      </c>
      <c r="K11728" s="6" t="str">
        <f aca="false">IF($H11728="","",DATE(YEAR($H11728),MONTH($H11728),1))</f>
        <v/>
      </c>
      <c r="L11728" s="0" t="str">
        <f aca="false">IF($A11728="","",INDEX(CARTAO_COMPRAS!$K:$K,INT((ROW()-2)/20)+2))</f>
        <v/>
      </c>
      <c r="M11728" s="0" t="str">
        <f aca="false">IF($A11728="","","Compra no cartão")</f>
        <v/>
      </c>
    </row>
    <row r="11729" customFormat="false" ht="13.5" hidden="false" customHeight="false" outlineLevel="0" collapsed="false">
      <c r="A117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29" s="0" t="str">
        <f aca="false">IF($A11729="","",INDEX(CARTAO_COMPRAS!$C:$C,INT((ROW()-2)/20)+2))</f>
        <v/>
      </c>
      <c r="C11729" s="0" t="str">
        <f aca="false">IF($A11729="","",INDEX(CARTAO_COMPRAS!$D:$D,INT((ROW()-2)/20)+2))</f>
        <v/>
      </c>
      <c r="D11729" s="0" t="str">
        <f aca="false">IF($A11729="","",INDEX(CARTAO_COMPRAS!$E:$E,INT((ROW()-2)/20)+2))</f>
        <v/>
      </c>
      <c r="E11729" s="0" t="str">
        <f aca="false">IF($A11729="","",INDEX(CARTAO_COMPRAS!$H:$H,INT((ROW()-2)/20)+2)+MOD(ROW()-2,20))</f>
        <v/>
      </c>
      <c r="F11729" s="0" t="str">
        <f aca="false">IF($A11729="","",INDEX(CARTAO_COMPRAS!$G:$G,INT((ROW()-2)/20)+2))</f>
        <v/>
      </c>
      <c r="G11729" s="5" t="str">
        <f aca="false">IF($A11729="","",INDEX(CARTAO_COMPRAS!$I:$I,INT((ROW()-2)/20)+2))</f>
        <v/>
      </c>
      <c r="H11729" s="4" t="str">
        <f aca="false">IF($A11729="","",EDATE(INDEX(CARTAO_COMPRAS!$J:$J,INT((ROW()-2)/20)+2),MOD(ROW()-2,20)))</f>
        <v/>
      </c>
      <c r="I11729" s="4" t="str">
        <f aca="false">IF($H11729="","",$H11729-WEEKDAY($H11729,2)+1)</f>
        <v/>
      </c>
      <c r="J11729" s="4" t="str">
        <f aca="false">IF($I11729="","",$I11729+6)</f>
        <v/>
      </c>
      <c r="K11729" s="6" t="str">
        <f aca="false">IF($H11729="","",DATE(YEAR($H11729),MONTH($H11729),1))</f>
        <v/>
      </c>
      <c r="L11729" s="0" t="str">
        <f aca="false">IF($A11729="","",INDEX(CARTAO_COMPRAS!$K:$K,INT((ROW()-2)/20)+2))</f>
        <v/>
      </c>
      <c r="M11729" s="0" t="str">
        <f aca="false">IF($A11729="","","Compra no cartão")</f>
        <v/>
      </c>
    </row>
    <row r="11730" customFormat="false" ht="13.5" hidden="false" customHeight="false" outlineLevel="0" collapsed="false">
      <c r="A117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0" s="0" t="str">
        <f aca="false">IF($A11730="","",INDEX(CARTAO_COMPRAS!$C:$C,INT((ROW()-2)/20)+2))</f>
        <v/>
      </c>
      <c r="C11730" s="0" t="str">
        <f aca="false">IF($A11730="","",INDEX(CARTAO_COMPRAS!$D:$D,INT((ROW()-2)/20)+2))</f>
        <v/>
      </c>
      <c r="D11730" s="0" t="str">
        <f aca="false">IF($A11730="","",INDEX(CARTAO_COMPRAS!$E:$E,INT((ROW()-2)/20)+2))</f>
        <v/>
      </c>
      <c r="E11730" s="0" t="str">
        <f aca="false">IF($A11730="","",INDEX(CARTAO_COMPRAS!$H:$H,INT((ROW()-2)/20)+2)+MOD(ROW()-2,20))</f>
        <v/>
      </c>
      <c r="F11730" s="0" t="str">
        <f aca="false">IF($A11730="","",INDEX(CARTAO_COMPRAS!$G:$G,INT((ROW()-2)/20)+2))</f>
        <v/>
      </c>
      <c r="G11730" s="5" t="str">
        <f aca="false">IF($A11730="","",INDEX(CARTAO_COMPRAS!$I:$I,INT((ROW()-2)/20)+2))</f>
        <v/>
      </c>
      <c r="H11730" s="4" t="str">
        <f aca="false">IF($A11730="","",EDATE(INDEX(CARTAO_COMPRAS!$J:$J,INT((ROW()-2)/20)+2),MOD(ROW()-2,20)))</f>
        <v/>
      </c>
      <c r="I11730" s="4" t="str">
        <f aca="false">IF($H11730="","",$H11730-WEEKDAY($H11730,2)+1)</f>
        <v/>
      </c>
      <c r="J11730" s="4" t="str">
        <f aca="false">IF($I11730="","",$I11730+6)</f>
        <v/>
      </c>
      <c r="K11730" s="6" t="str">
        <f aca="false">IF($H11730="","",DATE(YEAR($H11730),MONTH($H11730),1))</f>
        <v/>
      </c>
      <c r="L11730" s="0" t="str">
        <f aca="false">IF($A11730="","",INDEX(CARTAO_COMPRAS!$K:$K,INT((ROW()-2)/20)+2))</f>
        <v/>
      </c>
      <c r="M11730" s="0" t="str">
        <f aca="false">IF($A11730="","","Compra no cartão")</f>
        <v/>
      </c>
    </row>
    <row r="11731" customFormat="false" ht="13.5" hidden="false" customHeight="false" outlineLevel="0" collapsed="false">
      <c r="A117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1" s="0" t="str">
        <f aca="false">IF($A11731="","",INDEX(CARTAO_COMPRAS!$C:$C,INT((ROW()-2)/20)+2))</f>
        <v/>
      </c>
      <c r="C11731" s="0" t="str">
        <f aca="false">IF($A11731="","",INDEX(CARTAO_COMPRAS!$D:$D,INT((ROW()-2)/20)+2))</f>
        <v/>
      </c>
      <c r="D11731" s="0" t="str">
        <f aca="false">IF($A11731="","",INDEX(CARTAO_COMPRAS!$E:$E,INT((ROW()-2)/20)+2))</f>
        <v/>
      </c>
      <c r="E11731" s="0" t="str">
        <f aca="false">IF($A11731="","",INDEX(CARTAO_COMPRAS!$H:$H,INT((ROW()-2)/20)+2)+MOD(ROW()-2,20))</f>
        <v/>
      </c>
      <c r="F11731" s="0" t="str">
        <f aca="false">IF($A11731="","",INDEX(CARTAO_COMPRAS!$G:$G,INT((ROW()-2)/20)+2))</f>
        <v/>
      </c>
      <c r="G11731" s="5" t="str">
        <f aca="false">IF($A11731="","",INDEX(CARTAO_COMPRAS!$I:$I,INT((ROW()-2)/20)+2))</f>
        <v/>
      </c>
      <c r="H11731" s="4" t="str">
        <f aca="false">IF($A11731="","",EDATE(INDEX(CARTAO_COMPRAS!$J:$J,INT((ROW()-2)/20)+2),MOD(ROW()-2,20)))</f>
        <v/>
      </c>
      <c r="I11731" s="4" t="str">
        <f aca="false">IF($H11731="","",$H11731-WEEKDAY($H11731,2)+1)</f>
        <v/>
      </c>
      <c r="J11731" s="4" t="str">
        <f aca="false">IF($I11731="","",$I11731+6)</f>
        <v/>
      </c>
      <c r="K11731" s="6" t="str">
        <f aca="false">IF($H11731="","",DATE(YEAR($H11731),MONTH($H11731),1))</f>
        <v/>
      </c>
      <c r="L11731" s="0" t="str">
        <f aca="false">IF($A11731="","",INDEX(CARTAO_COMPRAS!$K:$K,INT((ROW()-2)/20)+2))</f>
        <v/>
      </c>
      <c r="M11731" s="0" t="str">
        <f aca="false">IF($A11731="","","Compra no cartão")</f>
        <v/>
      </c>
    </row>
    <row r="11732" customFormat="false" ht="13.5" hidden="false" customHeight="false" outlineLevel="0" collapsed="false">
      <c r="A117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2" s="0" t="str">
        <f aca="false">IF($A11732="","",INDEX(CARTAO_COMPRAS!$C:$C,INT((ROW()-2)/20)+2))</f>
        <v/>
      </c>
      <c r="C11732" s="0" t="str">
        <f aca="false">IF($A11732="","",INDEX(CARTAO_COMPRAS!$D:$D,INT((ROW()-2)/20)+2))</f>
        <v/>
      </c>
      <c r="D11732" s="0" t="str">
        <f aca="false">IF($A11732="","",INDEX(CARTAO_COMPRAS!$E:$E,INT((ROW()-2)/20)+2))</f>
        <v/>
      </c>
      <c r="E11732" s="0" t="str">
        <f aca="false">IF($A11732="","",INDEX(CARTAO_COMPRAS!$H:$H,INT((ROW()-2)/20)+2)+MOD(ROW()-2,20))</f>
        <v/>
      </c>
      <c r="F11732" s="0" t="str">
        <f aca="false">IF($A11732="","",INDEX(CARTAO_COMPRAS!$G:$G,INT((ROW()-2)/20)+2))</f>
        <v/>
      </c>
      <c r="G11732" s="5" t="str">
        <f aca="false">IF($A11732="","",INDEX(CARTAO_COMPRAS!$I:$I,INT((ROW()-2)/20)+2))</f>
        <v/>
      </c>
      <c r="H11732" s="4" t="str">
        <f aca="false">IF($A11732="","",EDATE(INDEX(CARTAO_COMPRAS!$J:$J,INT((ROW()-2)/20)+2),MOD(ROW()-2,20)))</f>
        <v/>
      </c>
      <c r="I11732" s="4" t="str">
        <f aca="false">IF($H11732="","",$H11732-WEEKDAY($H11732,2)+1)</f>
        <v/>
      </c>
      <c r="J11732" s="4" t="str">
        <f aca="false">IF($I11732="","",$I11732+6)</f>
        <v/>
      </c>
      <c r="K11732" s="6" t="str">
        <f aca="false">IF($H11732="","",DATE(YEAR($H11732),MONTH($H11732),1))</f>
        <v/>
      </c>
      <c r="L11732" s="0" t="str">
        <f aca="false">IF($A11732="","",INDEX(CARTAO_COMPRAS!$K:$K,INT((ROW()-2)/20)+2))</f>
        <v/>
      </c>
      <c r="M11732" s="0" t="str">
        <f aca="false">IF($A11732="","","Compra no cartão")</f>
        <v/>
      </c>
    </row>
    <row r="11733" customFormat="false" ht="13.5" hidden="false" customHeight="false" outlineLevel="0" collapsed="false">
      <c r="A117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3" s="0" t="str">
        <f aca="false">IF($A11733="","",INDEX(CARTAO_COMPRAS!$C:$C,INT((ROW()-2)/20)+2))</f>
        <v/>
      </c>
      <c r="C11733" s="0" t="str">
        <f aca="false">IF($A11733="","",INDEX(CARTAO_COMPRAS!$D:$D,INT((ROW()-2)/20)+2))</f>
        <v/>
      </c>
      <c r="D11733" s="0" t="str">
        <f aca="false">IF($A11733="","",INDEX(CARTAO_COMPRAS!$E:$E,INT((ROW()-2)/20)+2))</f>
        <v/>
      </c>
      <c r="E11733" s="0" t="str">
        <f aca="false">IF($A11733="","",INDEX(CARTAO_COMPRAS!$H:$H,INT((ROW()-2)/20)+2)+MOD(ROW()-2,20))</f>
        <v/>
      </c>
      <c r="F11733" s="0" t="str">
        <f aca="false">IF($A11733="","",INDEX(CARTAO_COMPRAS!$G:$G,INT((ROW()-2)/20)+2))</f>
        <v/>
      </c>
      <c r="G11733" s="5" t="str">
        <f aca="false">IF($A11733="","",INDEX(CARTAO_COMPRAS!$I:$I,INT((ROW()-2)/20)+2))</f>
        <v/>
      </c>
      <c r="H11733" s="4" t="str">
        <f aca="false">IF($A11733="","",EDATE(INDEX(CARTAO_COMPRAS!$J:$J,INT((ROW()-2)/20)+2),MOD(ROW()-2,20)))</f>
        <v/>
      </c>
      <c r="I11733" s="4" t="str">
        <f aca="false">IF($H11733="","",$H11733-WEEKDAY($H11733,2)+1)</f>
        <v/>
      </c>
      <c r="J11733" s="4" t="str">
        <f aca="false">IF($I11733="","",$I11733+6)</f>
        <v/>
      </c>
      <c r="K11733" s="6" t="str">
        <f aca="false">IF($H11733="","",DATE(YEAR($H11733),MONTH($H11733),1))</f>
        <v/>
      </c>
      <c r="L11733" s="0" t="str">
        <f aca="false">IF($A11733="","",INDEX(CARTAO_COMPRAS!$K:$K,INT((ROW()-2)/20)+2))</f>
        <v/>
      </c>
      <c r="M11733" s="0" t="str">
        <f aca="false">IF($A11733="","","Compra no cartão")</f>
        <v/>
      </c>
    </row>
    <row r="11734" customFormat="false" ht="13.5" hidden="false" customHeight="false" outlineLevel="0" collapsed="false">
      <c r="A117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4" s="0" t="str">
        <f aca="false">IF($A11734="","",INDEX(CARTAO_COMPRAS!$C:$C,INT((ROW()-2)/20)+2))</f>
        <v/>
      </c>
      <c r="C11734" s="0" t="str">
        <f aca="false">IF($A11734="","",INDEX(CARTAO_COMPRAS!$D:$D,INT((ROW()-2)/20)+2))</f>
        <v/>
      </c>
      <c r="D11734" s="0" t="str">
        <f aca="false">IF($A11734="","",INDEX(CARTAO_COMPRAS!$E:$E,INT((ROW()-2)/20)+2))</f>
        <v/>
      </c>
      <c r="E11734" s="0" t="str">
        <f aca="false">IF($A11734="","",INDEX(CARTAO_COMPRAS!$H:$H,INT((ROW()-2)/20)+2)+MOD(ROW()-2,20))</f>
        <v/>
      </c>
      <c r="F11734" s="0" t="str">
        <f aca="false">IF($A11734="","",INDEX(CARTAO_COMPRAS!$G:$G,INT((ROW()-2)/20)+2))</f>
        <v/>
      </c>
      <c r="G11734" s="5" t="str">
        <f aca="false">IF($A11734="","",INDEX(CARTAO_COMPRAS!$I:$I,INT((ROW()-2)/20)+2))</f>
        <v/>
      </c>
      <c r="H11734" s="4" t="str">
        <f aca="false">IF($A11734="","",EDATE(INDEX(CARTAO_COMPRAS!$J:$J,INT((ROW()-2)/20)+2),MOD(ROW()-2,20)))</f>
        <v/>
      </c>
      <c r="I11734" s="4" t="str">
        <f aca="false">IF($H11734="","",$H11734-WEEKDAY($H11734,2)+1)</f>
        <v/>
      </c>
      <c r="J11734" s="4" t="str">
        <f aca="false">IF($I11734="","",$I11734+6)</f>
        <v/>
      </c>
      <c r="K11734" s="6" t="str">
        <f aca="false">IF($H11734="","",DATE(YEAR($H11734),MONTH($H11734),1))</f>
        <v/>
      </c>
      <c r="L11734" s="0" t="str">
        <f aca="false">IF($A11734="","",INDEX(CARTAO_COMPRAS!$K:$K,INT((ROW()-2)/20)+2))</f>
        <v/>
      </c>
      <c r="M11734" s="0" t="str">
        <f aca="false">IF($A11734="","","Compra no cartão")</f>
        <v/>
      </c>
    </row>
    <row r="11735" customFormat="false" ht="13.5" hidden="false" customHeight="false" outlineLevel="0" collapsed="false">
      <c r="A117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5" s="0" t="str">
        <f aca="false">IF($A11735="","",INDEX(CARTAO_COMPRAS!$C:$C,INT((ROW()-2)/20)+2))</f>
        <v/>
      </c>
      <c r="C11735" s="0" t="str">
        <f aca="false">IF($A11735="","",INDEX(CARTAO_COMPRAS!$D:$D,INT((ROW()-2)/20)+2))</f>
        <v/>
      </c>
      <c r="D11735" s="0" t="str">
        <f aca="false">IF($A11735="","",INDEX(CARTAO_COMPRAS!$E:$E,INT((ROW()-2)/20)+2))</f>
        <v/>
      </c>
      <c r="E11735" s="0" t="str">
        <f aca="false">IF($A11735="","",INDEX(CARTAO_COMPRAS!$H:$H,INT((ROW()-2)/20)+2)+MOD(ROW()-2,20))</f>
        <v/>
      </c>
      <c r="F11735" s="0" t="str">
        <f aca="false">IF($A11735="","",INDEX(CARTAO_COMPRAS!$G:$G,INT((ROW()-2)/20)+2))</f>
        <v/>
      </c>
      <c r="G11735" s="5" t="str">
        <f aca="false">IF($A11735="","",INDEX(CARTAO_COMPRAS!$I:$I,INT((ROW()-2)/20)+2))</f>
        <v/>
      </c>
      <c r="H11735" s="4" t="str">
        <f aca="false">IF($A11735="","",EDATE(INDEX(CARTAO_COMPRAS!$J:$J,INT((ROW()-2)/20)+2),MOD(ROW()-2,20)))</f>
        <v/>
      </c>
      <c r="I11735" s="4" t="str">
        <f aca="false">IF($H11735="","",$H11735-WEEKDAY($H11735,2)+1)</f>
        <v/>
      </c>
      <c r="J11735" s="4" t="str">
        <f aca="false">IF($I11735="","",$I11735+6)</f>
        <v/>
      </c>
      <c r="K11735" s="6" t="str">
        <f aca="false">IF($H11735="","",DATE(YEAR($H11735),MONTH($H11735),1))</f>
        <v/>
      </c>
      <c r="L11735" s="0" t="str">
        <f aca="false">IF($A11735="","",INDEX(CARTAO_COMPRAS!$K:$K,INT((ROW()-2)/20)+2))</f>
        <v/>
      </c>
      <c r="M11735" s="0" t="str">
        <f aca="false">IF($A11735="","","Compra no cartão")</f>
        <v/>
      </c>
    </row>
    <row r="11736" customFormat="false" ht="13.5" hidden="false" customHeight="false" outlineLevel="0" collapsed="false">
      <c r="A117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6" s="0" t="str">
        <f aca="false">IF($A11736="","",INDEX(CARTAO_COMPRAS!$C:$C,INT((ROW()-2)/20)+2))</f>
        <v/>
      </c>
      <c r="C11736" s="0" t="str">
        <f aca="false">IF($A11736="","",INDEX(CARTAO_COMPRAS!$D:$D,INT((ROW()-2)/20)+2))</f>
        <v/>
      </c>
      <c r="D11736" s="0" t="str">
        <f aca="false">IF($A11736="","",INDEX(CARTAO_COMPRAS!$E:$E,INT((ROW()-2)/20)+2))</f>
        <v/>
      </c>
      <c r="E11736" s="0" t="str">
        <f aca="false">IF($A11736="","",INDEX(CARTAO_COMPRAS!$H:$H,INT((ROW()-2)/20)+2)+MOD(ROW()-2,20))</f>
        <v/>
      </c>
      <c r="F11736" s="0" t="str">
        <f aca="false">IF($A11736="","",INDEX(CARTAO_COMPRAS!$G:$G,INT((ROW()-2)/20)+2))</f>
        <v/>
      </c>
      <c r="G11736" s="5" t="str">
        <f aca="false">IF($A11736="","",INDEX(CARTAO_COMPRAS!$I:$I,INT((ROW()-2)/20)+2))</f>
        <v/>
      </c>
      <c r="H11736" s="4" t="str">
        <f aca="false">IF($A11736="","",EDATE(INDEX(CARTAO_COMPRAS!$J:$J,INT((ROW()-2)/20)+2),MOD(ROW()-2,20)))</f>
        <v/>
      </c>
      <c r="I11736" s="4" t="str">
        <f aca="false">IF($H11736="","",$H11736-WEEKDAY($H11736,2)+1)</f>
        <v/>
      </c>
      <c r="J11736" s="4" t="str">
        <f aca="false">IF($I11736="","",$I11736+6)</f>
        <v/>
      </c>
      <c r="K11736" s="6" t="str">
        <f aca="false">IF($H11736="","",DATE(YEAR($H11736),MONTH($H11736),1))</f>
        <v/>
      </c>
      <c r="L11736" s="0" t="str">
        <f aca="false">IF($A11736="","",INDEX(CARTAO_COMPRAS!$K:$K,INT((ROW()-2)/20)+2))</f>
        <v/>
      </c>
      <c r="M11736" s="0" t="str">
        <f aca="false">IF($A11736="","","Compra no cartão")</f>
        <v/>
      </c>
    </row>
    <row r="11737" customFormat="false" ht="13.5" hidden="false" customHeight="false" outlineLevel="0" collapsed="false">
      <c r="A117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7" s="0" t="str">
        <f aca="false">IF($A11737="","",INDEX(CARTAO_COMPRAS!$C:$C,INT((ROW()-2)/20)+2))</f>
        <v/>
      </c>
      <c r="C11737" s="0" t="str">
        <f aca="false">IF($A11737="","",INDEX(CARTAO_COMPRAS!$D:$D,INT((ROW()-2)/20)+2))</f>
        <v/>
      </c>
      <c r="D11737" s="0" t="str">
        <f aca="false">IF($A11737="","",INDEX(CARTAO_COMPRAS!$E:$E,INT((ROW()-2)/20)+2))</f>
        <v/>
      </c>
      <c r="E11737" s="0" t="str">
        <f aca="false">IF($A11737="","",INDEX(CARTAO_COMPRAS!$H:$H,INT((ROW()-2)/20)+2)+MOD(ROW()-2,20))</f>
        <v/>
      </c>
      <c r="F11737" s="0" t="str">
        <f aca="false">IF($A11737="","",INDEX(CARTAO_COMPRAS!$G:$G,INT((ROW()-2)/20)+2))</f>
        <v/>
      </c>
      <c r="G11737" s="5" t="str">
        <f aca="false">IF($A11737="","",INDEX(CARTAO_COMPRAS!$I:$I,INT((ROW()-2)/20)+2))</f>
        <v/>
      </c>
      <c r="H11737" s="4" t="str">
        <f aca="false">IF($A11737="","",EDATE(INDEX(CARTAO_COMPRAS!$J:$J,INT((ROW()-2)/20)+2),MOD(ROW()-2,20)))</f>
        <v/>
      </c>
      <c r="I11737" s="4" t="str">
        <f aca="false">IF($H11737="","",$H11737-WEEKDAY($H11737,2)+1)</f>
        <v/>
      </c>
      <c r="J11737" s="4" t="str">
        <f aca="false">IF($I11737="","",$I11737+6)</f>
        <v/>
      </c>
      <c r="K11737" s="6" t="str">
        <f aca="false">IF($H11737="","",DATE(YEAR($H11737),MONTH($H11737),1))</f>
        <v/>
      </c>
      <c r="L11737" s="0" t="str">
        <f aca="false">IF($A11737="","",INDEX(CARTAO_COMPRAS!$K:$K,INT((ROW()-2)/20)+2))</f>
        <v/>
      </c>
      <c r="M11737" s="0" t="str">
        <f aca="false">IF($A11737="","","Compra no cartão")</f>
        <v/>
      </c>
    </row>
    <row r="11738" customFormat="false" ht="13.5" hidden="false" customHeight="false" outlineLevel="0" collapsed="false">
      <c r="A117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8" s="0" t="str">
        <f aca="false">IF($A11738="","",INDEX(CARTAO_COMPRAS!$C:$C,INT((ROW()-2)/20)+2))</f>
        <v/>
      </c>
      <c r="C11738" s="0" t="str">
        <f aca="false">IF($A11738="","",INDEX(CARTAO_COMPRAS!$D:$D,INT((ROW()-2)/20)+2))</f>
        <v/>
      </c>
      <c r="D11738" s="0" t="str">
        <f aca="false">IF($A11738="","",INDEX(CARTAO_COMPRAS!$E:$E,INT((ROW()-2)/20)+2))</f>
        <v/>
      </c>
      <c r="E11738" s="0" t="str">
        <f aca="false">IF($A11738="","",INDEX(CARTAO_COMPRAS!$H:$H,INT((ROW()-2)/20)+2)+MOD(ROW()-2,20))</f>
        <v/>
      </c>
      <c r="F11738" s="0" t="str">
        <f aca="false">IF($A11738="","",INDEX(CARTAO_COMPRAS!$G:$G,INT((ROW()-2)/20)+2))</f>
        <v/>
      </c>
      <c r="G11738" s="5" t="str">
        <f aca="false">IF($A11738="","",INDEX(CARTAO_COMPRAS!$I:$I,INT((ROW()-2)/20)+2))</f>
        <v/>
      </c>
      <c r="H11738" s="4" t="str">
        <f aca="false">IF($A11738="","",EDATE(INDEX(CARTAO_COMPRAS!$J:$J,INT((ROW()-2)/20)+2),MOD(ROW()-2,20)))</f>
        <v/>
      </c>
      <c r="I11738" s="4" t="str">
        <f aca="false">IF($H11738="","",$H11738-WEEKDAY($H11738,2)+1)</f>
        <v/>
      </c>
      <c r="J11738" s="4" t="str">
        <f aca="false">IF($I11738="","",$I11738+6)</f>
        <v/>
      </c>
      <c r="K11738" s="6" t="str">
        <f aca="false">IF($H11738="","",DATE(YEAR($H11738),MONTH($H11738),1))</f>
        <v/>
      </c>
      <c r="L11738" s="0" t="str">
        <f aca="false">IF($A11738="","",INDEX(CARTAO_COMPRAS!$K:$K,INT((ROW()-2)/20)+2))</f>
        <v/>
      </c>
      <c r="M11738" s="0" t="str">
        <f aca="false">IF($A11738="","","Compra no cartão")</f>
        <v/>
      </c>
    </row>
    <row r="11739" customFormat="false" ht="13.5" hidden="false" customHeight="false" outlineLevel="0" collapsed="false">
      <c r="A117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39" s="0" t="str">
        <f aca="false">IF($A11739="","",INDEX(CARTAO_COMPRAS!$C:$C,INT((ROW()-2)/20)+2))</f>
        <v/>
      </c>
      <c r="C11739" s="0" t="str">
        <f aca="false">IF($A11739="","",INDEX(CARTAO_COMPRAS!$D:$D,INT((ROW()-2)/20)+2))</f>
        <v/>
      </c>
      <c r="D11739" s="0" t="str">
        <f aca="false">IF($A11739="","",INDEX(CARTAO_COMPRAS!$E:$E,INT((ROW()-2)/20)+2))</f>
        <v/>
      </c>
      <c r="E11739" s="0" t="str">
        <f aca="false">IF($A11739="","",INDEX(CARTAO_COMPRAS!$H:$H,INT((ROW()-2)/20)+2)+MOD(ROW()-2,20))</f>
        <v/>
      </c>
      <c r="F11739" s="0" t="str">
        <f aca="false">IF($A11739="","",INDEX(CARTAO_COMPRAS!$G:$G,INT((ROW()-2)/20)+2))</f>
        <v/>
      </c>
      <c r="G11739" s="5" t="str">
        <f aca="false">IF($A11739="","",INDEX(CARTAO_COMPRAS!$I:$I,INT((ROW()-2)/20)+2))</f>
        <v/>
      </c>
      <c r="H11739" s="4" t="str">
        <f aca="false">IF($A11739="","",EDATE(INDEX(CARTAO_COMPRAS!$J:$J,INT((ROW()-2)/20)+2),MOD(ROW()-2,20)))</f>
        <v/>
      </c>
      <c r="I11739" s="4" t="str">
        <f aca="false">IF($H11739="","",$H11739-WEEKDAY($H11739,2)+1)</f>
        <v/>
      </c>
      <c r="J11739" s="4" t="str">
        <f aca="false">IF($I11739="","",$I11739+6)</f>
        <v/>
      </c>
      <c r="K11739" s="6" t="str">
        <f aca="false">IF($H11739="","",DATE(YEAR($H11739),MONTH($H11739),1))</f>
        <v/>
      </c>
      <c r="L11739" s="0" t="str">
        <f aca="false">IF($A11739="","",INDEX(CARTAO_COMPRAS!$K:$K,INT((ROW()-2)/20)+2))</f>
        <v/>
      </c>
      <c r="M11739" s="0" t="str">
        <f aca="false">IF($A11739="","","Compra no cartão")</f>
        <v/>
      </c>
    </row>
    <row r="11740" customFormat="false" ht="13.5" hidden="false" customHeight="false" outlineLevel="0" collapsed="false">
      <c r="A117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0" s="0" t="str">
        <f aca="false">IF($A11740="","",INDEX(CARTAO_COMPRAS!$C:$C,INT((ROW()-2)/20)+2))</f>
        <v/>
      </c>
      <c r="C11740" s="0" t="str">
        <f aca="false">IF($A11740="","",INDEX(CARTAO_COMPRAS!$D:$D,INT((ROW()-2)/20)+2))</f>
        <v/>
      </c>
      <c r="D11740" s="0" t="str">
        <f aca="false">IF($A11740="","",INDEX(CARTAO_COMPRAS!$E:$E,INT((ROW()-2)/20)+2))</f>
        <v/>
      </c>
      <c r="E11740" s="0" t="str">
        <f aca="false">IF($A11740="","",INDEX(CARTAO_COMPRAS!$H:$H,INT((ROW()-2)/20)+2)+MOD(ROW()-2,20))</f>
        <v/>
      </c>
      <c r="F11740" s="0" t="str">
        <f aca="false">IF($A11740="","",INDEX(CARTAO_COMPRAS!$G:$G,INT((ROW()-2)/20)+2))</f>
        <v/>
      </c>
      <c r="G11740" s="5" t="str">
        <f aca="false">IF($A11740="","",INDEX(CARTAO_COMPRAS!$I:$I,INT((ROW()-2)/20)+2))</f>
        <v/>
      </c>
      <c r="H11740" s="4" t="str">
        <f aca="false">IF($A11740="","",EDATE(INDEX(CARTAO_COMPRAS!$J:$J,INT((ROW()-2)/20)+2),MOD(ROW()-2,20)))</f>
        <v/>
      </c>
      <c r="I11740" s="4" t="str">
        <f aca="false">IF($H11740="","",$H11740-WEEKDAY($H11740,2)+1)</f>
        <v/>
      </c>
      <c r="J11740" s="4" t="str">
        <f aca="false">IF($I11740="","",$I11740+6)</f>
        <v/>
      </c>
      <c r="K11740" s="6" t="str">
        <f aca="false">IF($H11740="","",DATE(YEAR($H11740),MONTH($H11740),1))</f>
        <v/>
      </c>
      <c r="L11740" s="0" t="str">
        <f aca="false">IF($A11740="","",INDEX(CARTAO_COMPRAS!$K:$K,INT((ROW()-2)/20)+2))</f>
        <v/>
      </c>
      <c r="M11740" s="0" t="str">
        <f aca="false">IF($A11740="","","Compra no cartão")</f>
        <v/>
      </c>
    </row>
    <row r="11741" customFormat="false" ht="13.5" hidden="false" customHeight="false" outlineLevel="0" collapsed="false">
      <c r="A117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1" s="0" t="str">
        <f aca="false">IF($A11741="","",INDEX(CARTAO_COMPRAS!$C:$C,INT((ROW()-2)/20)+2))</f>
        <v/>
      </c>
      <c r="C11741" s="0" t="str">
        <f aca="false">IF($A11741="","",INDEX(CARTAO_COMPRAS!$D:$D,INT((ROW()-2)/20)+2))</f>
        <v/>
      </c>
      <c r="D11741" s="0" t="str">
        <f aca="false">IF($A11741="","",INDEX(CARTAO_COMPRAS!$E:$E,INT((ROW()-2)/20)+2))</f>
        <v/>
      </c>
      <c r="E11741" s="0" t="str">
        <f aca="false">IF($A11741="","",INDEX(CARTAO_COMPRAS!$H:$H,INT((ROW()-2)/20)+2)+MOD(ROW()-2,20))</f>
        <v/>
      </c>
      <c r="F11741" s="0" t="str">
        <f aca="false">IF($A11741="","",INDEX(CARTAO_COMPRAS!$G:$G,INT((ROW()-2)/20)+2))</f>
        <v/>
      </c>
      <c r="G11741" s="5" t="str">
        <f aca="false">IF($A11741="","",INDEX(CARTAO_COMPRAS!$I:$I,INT((ROW()-2)/20)+2))</f>
        <v/>
      </c>
      <c r="H11741" s="4" t="str">
        <f aca="false">IF($A11741="","",EDATE(INDEX(CARTAO_COMPRAS!$J:$J,INT((ROW()-2)/20)+2),MOD(ROW()-2,20)))</f>
        <v/>
      </c>
      <c r="I11741" s="4" t="str">
        <f aca="false">IF($H11741="","",$H11741-WEEKDAY($H11741,2)+1)</f>
        <v/>
      </c>
      <c r="J11741" s="4" t="str">
        <f aca="false">IF($I11741="","",$I11741+6)</f>
        <v/>
      </c>
      <c r="K11741" s="6" t="str">
        <f aca="false">IF($H11741="","",DATE(YEAR($H11741),MONTH($H11741),1))</f>
        <v/>
      </c>
      <c r="L11741" s="0" t="str">
        <f aca="false">IF($A11741="","",INDEX(CARTAO_COMPRAS!$K:$K,INT((ROW()-2)/20)+2))</f>
        <v/>
      </c>
      <c r="M11741" s="0" t="str">
        <f aca="false">IF($A11741="","","Compra no cartão")</f>
        <v/>
      </c>
    </row>
    <row r="11742" customFormat="false" ht="13.5" hidden="false" customHeight="false" outlineLevel="0" collapsed="false">
      <c r="A117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2" s="0" t="str">
        <f aca="false">IF($A11742="","",INDEX(CARTAO_COMPRAS!$C:$C,INT((ROW()-2)/20)+2))</f>
        <v/>
      </c>
      <c r="C11742" s="0" t="str">
        <f aca="false">IF($A11742="","",INDEX(CARTAO_COMPRAS!$D:$D,INT((ROW()-2)/20)+2))</f>
        <v/>
      </c>
      <c r="D11742" s="0" t="str">
        <f aca="false">IF($A11742="","",INDEX(CARTAO_COMPRAS!$E:$E,INT((ROW()-2)/20)+2))</f>
        <v/>
      </c>
      <c r="E11742" s="0" t="str">
        <f aca="false">IF($A11742="","",INDEX(CARTAO_COMPRAS!$H:$H,INT((ROW()-2)/20)+2)+MOD(ROW()-2,20))</f>
        <v/>
      </c>
      <c r="F11742" s="0" t="str">
        <f aca="false">IF($A11742="","",INDEX(CARTAO_COMPRAS!$G:$G,INT((ROW()-2)/20)+2))</f>
        <v/>
      </c>
      <c r="G11742" s="5" t="str">
        <f aca="false">IF($A11742="","",INDEX(CARTAO_COMPRAS!$I:$I,INT((ROW()-2)/20)+2))</f>
        <v/>
      </c>
      <c r="H11742" s="4" t="str">
        <f aca="false">IF($A11742="","",EDATE(INDEX(CARTAO_COMPRAS!$J:$J,INT((ROW()-2)/20)+2),MOD(ROW()-2,20)))</f>
        <v/>
      </c>
      <c r="I11742" s="4" t="str">
        <f aca="false">IF($H11742="","",$H11742-WEEKDAY($H11742,2)+1)</f>
        <v/>
      </c>
      <c r="J11742" s="4" t="str">
        <f aca="false">IF($I11742="","",$I11742+6)</f>
        <v/>
      </c>
      <c r="K11742" s="6" t="str">
        <f aca="false">IF($H11742="","",DATE(YEAR($H11742),MONTH($H11742),1))</f>
        <v/>
      </c>
      <c r="L11742" s="0" t="str">
        <f aca="false">IF($A11742="","",INDEX(CARTAO_COMPRAS!$K:$K,INT((ROW()-2)/20)+2))</f>
        <v/>
      </c>
      <c r="M11742" s="0" t="str">
        <f aca="false">IF($A11742="","","Compra no cartão")</f>
        <v/>
      </c>
    </row>
    <row r="11743" customFormat="false" ht="13.5" hidden="false" customHeight="false" outlineLevel="0" collapsed="false">
      <c r="A117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3" s="0" t="str">
        <f aca="false">IF($A11743="","",INDEX(CARTAO_COMPRAS!$C:$C,INT((ROW()-2)/20)+2))</f>
        <v/>
      </c>
      <c r="C11743" s="0" t="str">
        <f aca="false">IF($A11743="","",INDEX(CARTAO_COMPRAS!$D:$D,INT((ROW()-2)/20)+2))</f>
        <v/>
      </c>
      <c r="D11743" s="0" t="str">
        <f aca="false">IF($A11743="","",INDEX(CARTAO_COMPRAS!$E:$E,INT((ROW()-2)/20)+2))</f>
        <v/>
      </c>
      <c r="E11743" s="0" t="str">
        <f aca="false">IF($A11743="","",INDEX(CARTAO_COMPRAS!$H:$H,INT((ROW()-2)/20)+2)+MOD(ROW()-2,20))</f>
        <v/>
      </c>
      <c r="F11743" s="0" t="str">
        <f aca="false">IF($A11743="","",INDEX(CARTAO_COMPRAS!$G:$G,INT((ROW()-2)/20)+2))</f>
        <v/>
      </c>
      <c r="G11743" s="5" t="str">
        <f aca="false">IF($A11743="","",INDEX(CARTAO_COMPRAS!$I:$I,INT((ROW()-2)/20)+2))</f>
        <v/>
      </c>
      <c r="H11743" s="4" t="str">
        <f aca="false">IF($A11743="","",EDATE(INDEX(CARTAO_COMPRAS!$J:$J,INT((ROW()-2)/20)+2),MOD(ROW()-2,20)))</f>
        <v/>
      </c>
      <c r="I11743" s="4" t="str">
        <f aca="false">IF($H11743="","",$H11743-WEEKDAY($H11743,2)+1)</f>
        <v/>
      </c>
      <c r="J11743" s="4" t="str">
        <f aca="false">IF($I11743="","",$I11743+6)</f>
        <v/>
      </c>
      <c r="K11743" s="6" t="str">
        <f aca="false">IF($H11743="","",DATE(YEAR($H11743),MONTH($H11743),1))</f>
        <v/>
      </c>
      <c r="L11743" s="0" t="str">
        <f aca="false">IF($A11743="","",INDEX(CARTAO_COMPRAS!$K:$K,INT((ROW()-2)/20)+2))</f>
        <v/>
      </c>
      <c r="M11743" s="0" t="str">
        <f aca="false">IF($A11743="","","Compra no cartão")</f>
        <v/>
      </c>
    </row>
    <row r="11744" customFormat="false" ht="13.5" hidden="false" customHeight="false" outlineLevel="0" collapsed="false">
      <c r="A117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4" s="0" t="str">
        <f aca="false">IF($A11744="","",INDEX(CARTAO_COMPRAS!$C:$C,INT((ROW()-2)/20)+2))</f>
        <v/>
      </c>
      <c r="C11744" s="0" t="str">
        <f aca="false">IF($A11744="","",INDEX(CARTAO_COMPRAS!$D:$D,INT((ROW()-2)/20)+2))</f>
        <v/>
      </c>
      <c r="D11744" s="0" t="str">
        <f aca="false">IF($A11744="","",INDEX(CARTAO_COMPRAS!$E:$E,INT((ROW()-2)/20)+2))</f>
        <v/>
      </c>
      <c r="E11744" s="0" t="str">
        <f aca="false">IF($A11744="","",INDEX(CARTAO_COMPRAS!$H:$H,INT((ROW()-2)/20)+2)+MOD(ROW()-2,20))</f>
        <v/>
      </c>
      <c r="F11744" s="0" t="str">
        <f aca="false">IF($A11744="","",INDEX(CARTAO_COMPRAS!$G:$G,INT((ROW()-2)/20)+2))</f>
        <v/>
      </c>
      <c r="G11744" s="5" t="str">
        <f aca="false">IF($A11744="","",INDEX(CARTAO_COMPRAS!$I:$I,INT((ROW()-2)/20)+2))</f>
        <v/>
      </c>
      <c r="H11744" s="4" t="str">
        <f aca="false">IF($A11744="","",EDATE(INDEX(CARTAO_COMPRAS!$J:$J,INT((ROW()-2)/20)+2),MOD(ROW()-2,20)))</f>
        <v/>
      </c>
      <c r="I11744" s="4" t="str">
        <f aca="false">IF($H11744="","",$H11744-WEEKDAY($H11744,2)+1)</f>
        <v/>
      </c>
      <c r="J11744" s="4" t="str">
        <f aca="false">IF($I11744="","",$I11744+6)</f>
        <v/>
      </c>
      <c r="K11744" s="6" t="str">
        <f aca="false">IF($H11744="","",DATE(YEAR($H11744),MONTH($H11744),1))</f>
        <v/>
      </c>
      <c r="L11744" s="0" t="str">
        <f aca="false">IF($A11744="","",INDEX(CARTAO_COMPRAS!$K:$K,INT((ROW()-2)/20)+2))</f>
        <v/>
      </c>
      <c r="M11744" s="0" t="str">
        <f aca="false">IF($A11744="","","Compra no cartão")</f>
        <v/>
      </c>
    </row>
    <row r="11745" customFormat="false" ht="13.5" hidden="false" customHeight="false" outlineLevel="0" collapsed="false">
      <c r="A117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5" s="0" t="str">
        <f aca="false">IF($A11745="","",INDEX(CARTAO_COMPRAS!$C:$C,INT((ROW()-2)/20)+2))</f>
        <v/>
      </c>
      <c r="C11745" s="0" t="str">
        <f aca="false">IF($A11745="","",INDEX(CARTAO_COMPRAS!$D:$D,INT((ROW()-2)/20)+2))</f>
        <v/>
      </c>
      <c r="D11745" s="0" t="str">
        <f aca="false">IF($A11745="","",INDEX(CARTAO_COMPRAS!$E:$E,INT((ROW()-2)/20)+2))</f>
        <v/>
      </c>
      <c r="E11745" s="0" t="str">
        <f aca="false">IF($A11745="","",INDEX(CARTAO_COMPRAS!$H:$H,INT((ROW()-2)/20)+2)+MOD(ROW()-2,20))</f>
        <v/>
      </c>
      <c r="F11745" s="0" t="str">
        <f aca="false">IF($A11745="","",INDEX(CARTAO_COMPRAS!$G:$G,INT((ROW()-2)/20)+2))</f>
        <v/>
      </c>
      <c r="G11745" s="5" t="str">
        <f aca="false">IF($A11745="","",INDEX(CARTAO_COMPRAS!$I:$I,INT((ROW()-2)/20)+2))</f>
        <v/>
      </c>
      <c r="H11745" s="4" t="str">
        <f aca="false">IF($A11745="","",EDATE(INDEX(CARTAO_COMPRAS!$J:$J,INT((ROW()-2)/20)+2),MOD(ROW()-2,20)))</f>
        <v/>
      </c>
      <c r="I11745" s="4" t="str">
        <f aca="false">IF($H11745="","",$H11745-WEEKDAY($H11745,2)+1)</f>
        <v/>
      </c>
      <c r="J11745" s="4" t="str">
        <f aca="false">IF($I11745="","",$I11745+6)</f>
        <v/>
      </c>
      <c r="K11745" s="6" t="str">
        <f aca="false">IF($H11745="","",DATE(YEAR($H11745),MONTH($H11745),1))</f>
        <v/>
      </c>
      <c r="L11745" s="0" t="str">
        <f aca="false">IF($A11745="","",INDEX(CARTAO_COMPRAS!$K:$K,INT((ROW()-2)/20)+2))</f>
        <v/>
      </c>
      <c r="M11745" s="0" t="str">
        <f aca="false">IF($A11745="","","Compra no cartão")</f>
        <v/>
      </c>
    </row>
    <row r="11746" customFormat="false" ht="13.5" hidden="false" customHeight="false" outlineLevel="0" collapsed="false">
      <c r="A117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6" s="0" t="str">
        <f aca="false">IF($A11746="","",INDEX(CARTAO_COMPRAS!$C:$C,INT((ROW()-2)/20)+2))</f>
        <v/>
      </c>
      <c r="C11746" s="0" t="str">
        <f aca="false">IF($A11746="","",INDEX(CARTAO_COMPRAS!$D:$D,INT((ROW()-2)/20)+2))</f>
        <v/>
      </c>
      <c r="D11746" s="0" t="str">
        <f aca="false">IF($A11746="","",INDEX(CARTAO_COMPRAS!$E:$E,INT((ROW()-2)/20)+2))</f>
        <v/>
      </c>
      <c r="E11746" s="0" t="str">
        <f aca="false">IF($A11746="","",INDEX(CARTAO_COMPRAS!$H:$H,INT((ROW()-2)/20)+2)+MOD(ROW()-2,20))</f>
        <v/>
      </c>
      <c r="F11746" s="0" t="str">
        <f aca="false">IF($A11746="","",INDEX(CARTAO_COMPRAS!$G:$G,INT((ROW()-2)/20)+2))</f>
        <v/>
      </c>
      <c r="G11746" s="5" t="str">
        <f aca="false">IF($A11746="","",INDEX(CARTAO_COMPRAS!$I:$I,INT((ROW()-2)/20)+2))</f>
        <v/>
      </c>
      <c r="H11746" s="4" t="str">
        <f aca="false">IF($A11746="","",EDATE(INDEX(CARTAO_COMPRAS!$J:$J,INT((ROW()-2)/20)+2),MOD(ROW()-2,20)))</f>
        <v/>
      </c>
      <c r="I11746" s="4" t="str">
        <f aca="false">IF($H11746="","",$H11746-WEEKDAY($H11746,2)+1)</f>
        <v/>
      </c>
      <c r="J11746" s="4" t="str">
        <f aca="false">IF($I11746="","",$I11746+6)</f>
        <v/>
      </c>
      <c r="K11746" s="6" t="str">
        <f aca="false">IF($H11746="","",DATE(YEAR($H11746),MONTH($H11746),1))</f>
        <v/>
      </c>
      <c r="L11746" s="0" t="str">
        <f aca="false">IF($A11746="","",INDEX(CARTAO_COMPRAS!$K:$K,INT((ROW()-2)/20)+2))</f>
        <v/>
      </c>
      <c r="M11746" s="0" t="str">
        <f aca="false">IF($A11746="","","Compra no cartão")</f>
        <v/>
      </c>
    </row>
    <row r="11747" customFormat="false" ht="13.5" hidden="false" customHeight="false" outlineLevel="0" collapsed="false">
      <c r="A117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7" s="0" t="str">
        <f aca="false">IF($A11747="","",INDEX(CARTAO_COMPRAS!$C:$C,INT((ROW()-2)/20)+2))</f>
        <v/>
      </c>
      <c r="C11747" s="0" t="str">
        <f aca="false">IF($A11747="","",INDEX(CARTAO_COMPRAS!$D:$D,INT((ROW()-2)/20)+2))</f>
        <v/>
      </c>
      <c r="D11747" s="0" t="str">
        <f aca="false">IF($A11747="","",INDEX(CARTAO_COMPRAS!$E:$E,INT((ROW()-2)/20)+2))</f>
        <v/>
      </c>
      <c r="E11747" s="0" t="str">
        <f aca="false">IF($A11747="","",INDEX(CARTAO_COMPRAS!$H:$H,INT((ROW()-2)/20)+2)+MOD(ROW()-2,20))</f>
        <v/>
      </c>
      <c r="F11747" s="0" t="str">
        <f aca="false">IF($A11747="","",INDEX(CARTAO_COMPRAS!$G:$G,INT((ROW()-2)/20)+2))</f>
        <v/>
      </c>
      <c r="G11747" s="5" t="str">
        <f aca="false">IF($A11747="","",INDEX(CARTAO_COMPRAS!$I:$I,INT((ROW()-2)/20)+2))</f>
        <v/>
      </c>
      <c r="H11747" s="4" t="str">
        <f aca="false">IF($A11747="","",EDATE(INDEX(CARTAO_COMPRAS!$J:$J,INT((ROW()-2)/20)+2),MOD(ROW()-2,20)))</f>
        <v/>
      </c>
      <c r="I11747" s="4" t="str">
        <f aca="false">IF($H11747="","",$H11747-WEEKDAY($H11747,2)+1)</f>
        <v/>
      </c>
      <c r="J11747" s="4" t="str">
        <f aca="false">IF($I11747="","",$I11747+6)</f>
        <v/>
      </c>
      <c r="K11747" s="6" t="str">
        <f aca="false">IF($H11747="","",DATE(YEAR($H11747),MONTH($H11747),1))</f>
        <v/>
      </c>
      <c r="L11747" s="0" t="str">
        <f aca="false">IF($A11747="","",INDEX(CARTAO_COMPRAS!$K:$K,INT((ROW()-2)/20)+2))</f>
        <v/>
      </c>
      <c r="M11747" s="0" t="str">
        <f aca="false">IF($A11747="","","Compra no cartão")</f>
        <v/>
      </c>
    </row>
    <row r="11748" customFormat="false" ht="13.5" hidden="false" customHeight="false" outlineLevel="0" collapsed="false">
      <c r="A117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8" s="0" t="str">
        <f aca="false">IF($A11748="","",INDEX(CARTAO_COMPRAS!$C:$C,INT((ROW()-2)/20)+2))</f>
        <v/>
      </c>
      <c r="C11748" s="0" t="str">
        <f aca="false">IF($A11748="","",INDEX(CARTAO_COMPRAS!$D:$D,INT((ROW()-2)/20)+2))</f>
        <v/>
      </c>
      <c r="D11748" s="0" t="str">
        <f aca="false">IF($A11748="","",INDEX(CARTAO_COMPRAS!$E:$E,INT((ROW()-2)/20)+2))</f>
        <v/>
      </c>
      <c r="E11748" s="0" t="str">
        <f aca="false">IF($A11748="","",INDEX(CARTAO_COMPRAS!$H:$H,INT((ROW()-2)/20)+2)+MOD(ROW()-2,20))</f>
        <v/>
      </c>
      <c r="F11748" s="0" t="str">
        <f aca="false">IF($A11748="","",INDEX(CARTAO_COMPRAS!$G:$G,INT((ROW()-2)/20)+2))</f>
        <v/>
      </c>
      <c r="G11748" s="5" t="str">
        <f aca="false">IF($A11748="","",INDEX(CARTAO_COMPRAS!$I:$I,INT((ROW()-2)/20)+2))</f>
        <v/>
      </c>
      <c r="H11748" s="4" t="str">
        <f aca="false">IF($A11748="","",EDATE(INDEX(CARTAO_COMPRAS!$J:$J,INT((ROW()-2)/20)+2),MOD(ROW()-2,20)))</f>
        <v/>
      </c>
      <c r="I11748" s="4" t="str">
        <f aca="false">IF($H11748="","",$H11748-WEEKDAY($H11748,2)+1)</f>
        <v/>
      </c>
      <c r="J11748" s="4" t="str">
        <f aca="false">IF($I11748="","",$I11748+6)</f>
        <v/>
      </c>
      <c r="K11748" s="6" t="str">
        <f aca="false">IF($H11748="","",DATE(YEAR($H11748),MONTH($H11748),1))</f>
        <v/>
      </c>
      <c r="L11748" s="0" t="str">
        <f aca="false">IF($A11748="","",INDEX(CARTAO_COMPRAS!$K:$K,INT((ROW()-2)/20)+2))</f>
        <v/>
      </c>
      <c r="M11748" s="0" t="str">
        <f aca="false">IF($A11748="","","Compra no cartão")</f>
        <v/>
      </c>
    </row>
    <row r="11749" customFormat="false" ht="13.5" hidden="false" customHeight="false" outlineLevel="0" collapsed="false">
      <c r="A117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49" s="0" t="str">
        <f aca="false">IF($A11749="","",INDEX(CARTAO_COMPRAS!$C:$C,INT((ROW()-2)/20)+2))</f>
        <v/>
      </c>
      <c r="C11749" s="0" t="str">
        <f aca="false">IF($A11749="","",INDEX(CARTAO_COMPRAS!$D:$D,INT((ROW()-2)/20)+2))</f>
        <v/>
      </c>
      <c r="D11749" s="0" t="str">
        <f aca="false">IF($A11749="","",INDEX(CARTAO_COMPRAS!$E:$E,INT((ROW()-2)/20)+2))</f>
        <v/>
      </c>
      <c r="E11749" s="0" t="str">
        <f aca="false">IF($A11749="","",INDEX(CARTAO_COMPRAS!$H:$H,INT((ROW()-2)/20)+2)+MOD(ROW()-2,20))</f>
        <v/>
      </c>
      <c r="F11749" s="0" t="str">
        <f aca="false">IF($A11749="","",INDEX(CARTAO_COMPRAS!$G:$G,INT((ROW()-2)/20)+2))</f>
        <v/>
      </c>
      <c r="G11749" s="5" t="str">
        <f aca="false">IF($A11749="","",INDEX(CARTAO_COMPRAS!$I:$I,INT((ROW()-2)/20)+2))</f>
        <v/>
      </c>
      <c r="H11749" s="4" t="str">
        <f aca="false">IF($A11749="","",EDATE(INDEX(CARTAO_COMPRAS!$J:$J,INT((ROW()-2)/20)+2),MOD(ROW()-2,20)))</f>
        <v/>
      </c>
      <c r="I11749" s="4" t="str">
        <f aca="false">IF($H11749="","",$H11749-WEEKDAY($H11749,2)+1)</f>
        <v/>
      </c>
      <c r="J11749" s="4" t="str">
        <f aca="false">IF($I11749="","",$I11749+6)</f>
        <v/>
      </c>
      <c r="K11749" s="6" t="str">
        <f aca="false">IF($H11749="","",DATE(YEAR($H11749),MONTH($H11749),1))</f>
        <v/>
      </c>
      <c r="L11749" s="0" t="str">
        <f aca="false">IF($A11749="","",INDEX(CARTAO_COMPRAS!$K:$K,INT((ROW()-2)/20)+2))</f>
        <v/>
      </c>
      <c r="M11749" s="0" t="str">
        <f aca="false">IF($A11749="","","Compra no cartão")</f>
        <v/>
      </c>
    </row>
    <row r="11750" customFormat="false" ht="13.5" hidden="false" customHeight="false" outlineLevel="0" collapsed="false">
      <c r="A117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0" s="0" t="str">
        <f aca="false">IF($A11750="","",INDEX(CARTAO_COMPRAS!$C:$C,INT((ROW()-2)/20)+2))</f>
        <v/>
      </c>
      <c r="C11750" s="0" t="str">
        <f aca="false">IF($A11750="","",INDEX(CARTAO_COMPRAS!$D:$D,INT((ROW()-2)/20)+2))</f>
        <v/>
      </c>
      <c r="D11750" s="0" t="str">
        <f aca="false">IF($A11750="","",INDEX(CARTAO_COMPRAS!$E:$E,INT((ROW()-2)/20)+2))</f>
        <v/>
      </c>
      <c r="E11750" s="0" t="str">
        <f aca="false">IF($A11750="","",INDEX(CARTAO_COMPRAS!$H:$H,INT((ROW()-2)/20)+2)+MOD(ROW()-2,20))</f>
        <v/>
      </c>
      <c r="F11750" s="0" t="str">
        <f aca="false">IF($A11750="","",INDEX(CARTAO_COMPRAS!$G:$G,INT((ROW()-2)/20)+2))</f>
        <v/>
      </c>
      <c r="G11750" s="5" t="str">
        <f aca="false">IF($A11750="","",INDEX(CARTAO_COMPRAS!$I:$I,INT((ROW()-2)/20)+2))</f>
        <v/>
      </c>
      <c r="H11750" s="4" t="str">
        <f aca="false">IF($A11750="","",EDATE(INDEX(CARTAO_COMPRAS!$J:$J,INT((ROW()-2)/20)+2),MOD(ROW()-2,20)))</f>
        <v/>
      </c>
      <c r="I11750" s="4" t="str">
        <f aca="false">IF($H11750="","",$H11750-WEEKDAY($H11750,2)+1)</f>
        <v/>
      </c>
      <c r="J11750" s="4" t="str">
        <f aca="false">IF($I11750="","",$I11750+6)</f>
        <v/>
      </c>
      <c r="K11750" s="6" t="str">
        <f aca="false">IF($H11750="","",DATE(YEAR($H11750),MONTH($H11750),1))</f>
        <v/>
      </c>
      <c r="L11750" s="0" t="str">
        <f aca="false">IF($A11750="","",INDEX(CARTAO_COMPRAS!$K:$K,INT((ROW()-2)/20)+2))</f>
        <v/>
      </c>
      <c r="M11750" s="0" t="str">
        <f aca="false">IF($A11750="","","Compra no cartão")</f>
        <v/>
      </c>
    </row>
    <row r="11751" customFormat="false" ht="13.5" hidden="false" customHeight="false" outlineLevel="0" collapsed="false">
      <c r="A117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1" s="0" t="str">
        <f aca="false">IF($A11751="","",INDEX(CARTAO_COMPRAS!$C:$C,INT((ROW()-2)/20)+2))</f>
        <v/>
      </c>
      <c r="C11751" s="0" t="str">
        <f aca="false">IF($A11751="","",INDEX(CARTAO_COMPRAS!$D:$D,INT((ROW()-2)/20)+2))</f>
        <v/>
      </c>
      <c r="D11751" s="0" t="str">
        <f aca="false">IF($A11751="","",INDEX(CARTAO_COMPRAS!$E:$E,INT((ROW()-2)/20)+2))</f>
        <v/>
      </c>
      <c r="E11751" s="0" t="str">
        <f aca="false">IF($A11751="","",INDEX(CARTAO_COMPRAS!$H:$H,INT((ROW()-2)/20)+2)+MOD(ROW()-2,20))</f>
        <v/>
      </c>
      <c r="F11751" s="0" t="str">
        <f aca="false">IF($A11751="","",INDEX(CARTAO_COMPRAS!$G:$G,INT((ROW()-2)/20)+2))</f>
        <v/>
      </c>
      <c r="G11751" s="5" t="str">
        <f aca="false">IF($A11751="","",INDEX(CARTAO_COMPRAS!$I:$I,INT((ROW()-2)/20)+2))</f>
        <v/>
      </c>
      <c r="H11751" s="4" t="str">
        <f aca="false">IF($A11751="","",EDATE(INDEX(CARTAO_COMPRAS!$J:$J,INT((ROW()-2)/20)+2),MOD(ROW()-2,20)))</f>
        <v/>
      </c>
      <c r="I11751" s="4" t="str">
        <f aca="false">IF($H11751="","",$H11751-WEEKDAY($H11751,2)+1)</f>
        <v/>
      </c>
      <c r="J11751" s="4" t="str">
        <f aca="false">IF($I11751="","",$I11751+6)</f>
        <v/>
      </c>
      <c r="K11751" s="6" t="str">
        <f aca="false">IF($H11751="","",DATE(YEAR($H11751),MONTH($H11751),1))</f>
        <v/>
      </c>
      <c r="L11751" s="0" t="str">
        <f aca="false">IF($A11751="","",INDEX(CARTAO_COMPRAS!$K:$K,INT((ROW()-2)/20)+2))</f>
        <v/>
      </c>
      <c r="M11751" s="0" t="str">
        <f aca="false">IF($A11751="","","Compra no cartão")</f>
        <v/>
      </c>
    </row>
    <row r="11752" customFormat="false" ht="13.5" hidden="false" customHeight="false" outlineLevel="0" collapsed="false">
      <c r="A117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2" s="0" t="str">
        <f aca="false">IF($A11752="","",INDEX(CARTAO_COMPRAS!$C:$C,INT((ROW()-2)/20)+2))</f>
        <v/>
      </c>
      <c r="C11752" s="0" t="str">
        <f aca="false">IF($A11752="","",INDEX(CARTAO_COMPRAS!$D:$D,INT((ROW()-2)/20)+2))</f>
        <v/>
      </c>
      <c r="D11752" s="0" t="str">
        <f aca="false">IF($A11752="","",INDEX(CARTAO_COMPRAS!$E:$E,INT((ROW()-2)/20)+2))</f>
        <v/>
      </c>
      <c r="E11752" s="0" t="str">
        <f aca="false">IF($A11752="","",INDEX(CARTAO_COMPRAS!$H:$H,INT((ROW()-2)/20)+2)+MOD(ROW()-2,20))</f>
        <v/>
      </c>
      <c r="F11752" s="0" t="str">
        <f aca="false">IF($A11752="","",INDEX(CARTAO_COMPRAS!$G:$G,INT((ROW()-2)/20)+2))</f>
        <v/>
      </c>
      <c r="G11752" s="5" t="str">
        <f aca="false">IF($A11752="","",INDEX(CARTAO_COMPRAS!$I:$I,INT((ROW()-2)/20)+2))</f>
        <v/>
      </c>
      <c r="H11752" s="4" t="str">
        <f aca="false">IF($A11752="","",EDATE(INDEX(CARTAO_COMPRAS!$J:$J,INT((ROW()-2)/20)+2),MOD(ROW()-2,20)))</f>
        <v/>
      </c>
      <c r="I11752" s="4" t="str">
        <f aca="false">IF($H11752="","",$H11752-WEEKDAY($H11752,2)+1)</f>
        <v/>
      </c>
      <c r="J11752" s="4" t="str">
        <f aca="false">IF($I11752="","",$I11752+6)</f>
        <v/>
      </c>
      <c r="K11752" s="6" t="str">
        <f aca="false">IF($H11752="","",DATE(YEAR($H11752),MONTH($H11752),1))</f>
        <v/>
      </c>
      <c r="L11752" s="0" t="str">
        <f aca="false">IF($A11752="","",INDEX(CARTAO_COMPRAS!$K:$K,INT((ROW()-2)/20)+2))</f>
        <v/>
      </c>
      <c r="M11752" s="0" t="str">
        <f aca="false">IF($A11752="","","Compra no cartão")</f>
        <v/>
      </c>
    </row>
    <row r="11753" customFormat="false" ht="13.5" hidden="false" customHeight="false" outlineLevel="0" collapsed="false">
      <c r="A117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3" s="0" t="str">
        <f aca="false">IF($A11753="","",INDEX(CARTAO_COMPRAS!$C:$C,INT((ROW()-2)/20)+2))</f>
        <v/>
      </c>
      <c r="C11753" s="0" t="str">
        <f aca="false">IF($A11753="","",INDEX(CARTAO_COMPRAS!$D:$D,INT((ROW()-2)/20)+2))</f>
        <v/>
      </c>
      <c r="D11753" s="0" t="str">
        <f aca="false">IF($A11753="","",INDEX(CARTAO_COMPRAS!$E:$E,INT((ROW()-2)/20)+2))</f>
        <v/>
      </c>
      <c r="E11753" s="0" t="str">
        <f aca="false">IF($A11753="","",INDEX(CARTAO_COMPRAS!$H:$H,INT((ROW()-2)/20)+2)+MOD(ROW()-2,20))</f>
        <v/>
      </c>
      <c r="F11753" s="0" t="str">
        <f aca="false">IF($A11753="","",INDEX(CARTAO_COMPRAS!$G:$G,INT((ROW()-2)/20)+2))</f>
        <v/>
      </c>
      <c r="G11753" s="5" t="str">
        <f aca="false">IF($A11753="","",INDEX(CARTAO_COMPRAS!$I:$I,INT((ROW()-2)/20)+2))</f>
        <v/>
      </c>
      <c r="H11753" s="4" t="str">
        <f aca="false">IF($A11753="","",EDATE(INDEX(CARTAO_COMPRAS!$J:$J,INT((ROW()-2)/20)+2),MOD(ROW()-2,20)))</f>
        <v/>
      </c>
      <c r="I11753" s="4" t="str">
        <f aca="false">IF($H11753="","",$H11753-WEEKDAY($H11753,2)+1)</f>
        <v/>
      </c>
      <c r="J11753" s="4" t="str">
        <f aca="false">IF($I11753="","",$I11753+6)</f>
        <v/>
      </c>
      <c r="K11753" s="6" t="str">
        <f aca="false">IF($H11753="","",DATE(YEAR($H11753),MONTH($H11753),1))</f>
        <v/>
      </c>
      <c r="L11753" s="0" t="str">
        <f aca="false">IF($A11753="","",INDEX(CARTAO_COMPRAS!$K:$K,INT((ROW()-2)/20)+2))</f>
        <v/>
      </c>
      <c r="M11753" s="0" t="str">
        <f aca="false">IF($A11753="","","Compra no cartão")</f>
        <v/>
      </c>
    </row>
    <row r="11754" customFormat="false" ht="13.5" hidden="false" customHeight="false" outlineLevel="0" collapsed="false">
      <c r="A117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4" s="0" t="str">
        <f aca="false">IF($A11754="","",INDEX(CARTAO_COMPRAS!$C:$C,INT((ROW()-2)/20)+2))</f>
        <v/>
      </c>
      <c r="C11754" s="0" t="str">
        <f aca="false">IF($A11754="","",INDEX(CARTAO_COMPRAS!$D:$D,INT((ROW()-2)/20)+2))</f>
        <v/>
      </c>
      <c r="D11754" s="0" t="str">
        <f aca="false">IF($A11754="","",INDEX(CARTAO_COMPRAS!$E:$E,INT((ROW()-2)/20)+2))</f>
        <v/>
      </c>
      <c r="E11754" s="0" t="str">
        <f aca="false">IF($A11754="","",INDEX(CARTAO_COMPRAS!$H:$H,INT((ROW()-2)/20)+2)+MOD(ROW()-2,20))</f>
        <v/>
      </c>
      <c r="F11754" s="0" t="str">
        <f aca="false">IF($A11754="","",INDEX(CARTAO_COMPRAS!$G:$G,INT((ROW()-2)/20)+2))</f>
        <v/>
      </c>
      <c r="G11754" s="5" t="str">
        <f aca="false">IF($A11754="","",INDEX(CARTAO_COMPRAS!$I:$I,INT((ROW()-2)/20)+2))</f>
        <v/>
      </c>
      <c r="H11754" s="4" t="str">
        <f aca="false">IF($A11754="","",EDATE(INDEX(CARTAO_COMPRAS!$J:$J,INT((ROW()-2)/20)+2),MOD(ROW()-2,20)))</f>
        <v/>
      </c>
      <c r="I11754" s="4" t="str">
        <f aca="false">IF($H11754="","",$H11754-WEEKDAY($H11754,2)+1)</f>
        <v/>
      </c>
      <c r="J11754" s="4" t="str">
        <f aca="false">IF($I11754="","",$I11754+6)</f>
        <v/>
      </c>
      <c r="K11754" s="6" t="str">
        <f aca="false">IF($H11754="","",DATE(YEAR($H11754),MONTH($H11754),1))</f>
        <v/>
      </c>
      <c r="L11754" s="0" t="str">
        <f aca="false">IF($A11754="","",INDEX(CARTAO_COMPRAS!$K:$K,INT((ROW()-2)/20)+2))</f>
        <v/>
      </c>
      <c r="M11754" s="0" t="str">
        <f aca="false">IF($A11754="","","Compra no cartão")</f>
        <v/>
      </c>
    </row>
    <row r="11755" customFormat="false" ht="13.5" hidden="false" customHeight="false" outlineLevel="0" collapsed="false">
      <c r="A117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5" s="0" t="str">
        <f aca="false">IF($A11755="","",INDEX(CARTAO_COMPRAS!$C:$C,INT((ROW()-2)/20)+2))</f>
        <v/>
      </c>
      <c r="C11755" s="0" t="str">
        <f aca="false">IF($A11755="","",INDEX(CARTAO_COMPRAS!$D:$D,INT((ROW()-2)/20)+2))</f>
        <v/>
      </c>
      <c r="D11755" s="0" t="str">
        <f aca="false">IF($A11755="","",INDEX(CARTAO_COMPRAS!$E:$E,INT((ROW()-2)/20)+2))</f>
        <v/>
      </c>
      <c r="E11755" s="0" t="str">
        <f aca="false">IF($A11755="","",INDEX(CARTAO_COMPRAS!$H:$H,INT((ROW()-2)/20)+2)+MOD(ROW()-2,20))</f>
        <v/>
      </c>
      <c r="F11755" s="0" t="str">
        <f aca="false">IF($A11755="","",INDEX(CARTAO_COMPRAS!$G:$G,INT((ROW()-2)/20)+2))</f>
        <v/>
      </c>
      <c r="G11755" s="5" t="str">
        <f aca="false">IF($A11755="","",INDEX(CARTAO_COMPRAS!$I:$I,INT((ROW()-2)/20)+2))</f>
        <v/>
      </c>
      <c r="H11755" s="4" t="str">
        <f aca="false">IF($A11755="","",EDATE(INDEX(CARTAO_COMPRAS!$J:$J,INT((ROW()-2)/20)+2),MOD(ROW()-2,20)))</f>
        <v/>
      </c>
      <c r="I11755" s="4" t="str">
        <f aca="false">IF($H11755="","",$H11755-WEEKDAY($H11755,2)+1)</f>
        <v/>
      </c>
      <c r="J11755" s="4" t="str">
        <f aca="false">IF($I11755="","",$I11755+6)</f>
        <v/>
      </c>
      <c r="K11755" s="6" t="str">
        <f aca="false">IF($H11755="","",DATE(YEAR($H11755),MONTH($H11755),1))</f>
        <v/>
      </c>
      <c r="L11755" s="0" t="str">
        <f aca="false">IF($A11755="","",INDEX(CARTAO_COMPRAS!$K:$K,INT((ROW()-2)/20)+2))</f>
        <v/>
      </c>
      <c r="M11755" s="0" t="str">
        <f aca="false">IF($A11755="","","Compra no cartão")</f>
        <v/>
      </c>
    </row>
    <row r="11756" customFormat="false" ht="13.5" hidden="false" customHeight="false" outlineLevel="0" collapsed="false">
      <c r="A117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6" s="0" t="str">
        <f aca="false">IF($A11756="","",INDEX(CARTAO_COMPRAS!$C:$C,INT((ROW()-2)/20)+2))</f>
        <v/>
      </c>
      <c r="C11756" s="0" t="str">
        <f aca="false">IF($A11756="","",INDEX(CARTAO_COMPRAS!$D:$D,INT((ROW()-2)/20)+2))</f>
        <v/>
      </c>
      <c r="D11756" s="0" t="str">
        <f aca="false">IF($A11756="","",INDEX(CARTAO_COMPRAS!$E:$E,INT((ROW()-2)/20)+2))</f>
        <v/>
      </c>
      <c r="E11756" s="0" t="str">
        <f aca="false">IF($A11756="","",INDEX(CARTAO_COMPRAS!$H:$H,INT((ROW()-2)/20)+2)+MOD(ROW()-2,20))</f>
        <v/>
      </c>
      <c r="F11756" s="0" t="str">
        <f aca="false">IF($A11756="","",INDEX(CARTAO_COMPRAS!$G:$G,INT((ROW()-2)/20)+2))</f>
        <v/>
      </c>
      <c r="G11756" s="5" t="str">
        <f aca="false">IF($A11756="","",INDEX(CARTAO_COMPRAS!$I:$I,INT((ROW()-2)/20)+2))</f>
        <v/>
      </c>
      <c r="H11756" s="4" t="str">
        <f aca="false">IF($A11756="","",EDATE(INDEX(CARTAO_COMPRAS!$J:$J,INT((ROW()-2)/20)+2),MOD(ROW()-2,20)))</f>
        <v/>
      </c>
      <c r="I11756" s="4" t="str">
        <f aca="false">IF($H11756="","",$H11756-WEEKDAY($H11756,2)+1)</f>
        <v/>
      </c>
      <c r="J11756" s="4" t="str">
        <f aca="false">IF($I11756="","",$I11756+6)</f>
        <v/>
      </c>
      <c r="K11756" s="6" t="str">
        <f aca="false">IF($H11756="","",DATE(YEAR($H11756),MONTH($H11756),1))</f>
        <v/>
      </c>
      <c r="L11756" s="0" t="str">
        <f aca="false">IF($A11756="","",INDEX(CARTAO_COMPRAS!$K:$K,INT((ROW()-2)/20)+2))</f>
        <v/>
      </c>
      <c r="M11756" s="0" t="str">
        <f aca="false">IF($A11756="","","Compra no cartão")</f>
        <v/>
      </c>
    </row>
    <row r="11757" customFormat="false" ht="13.5" hidden="false" customHeight="false" outlineLevel="0" collapsed="false">
      <c r="A117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7" s="0" t="str">
        <f aca="false">IF($A11757="","",INDEX(CARTAO_COMPRAS!$C:$C,INT((ROW()-2)/20)+2))</f>
        <v/>
      </c>
      <c r="C11757" s="0" t="str">
        <f aca="false">IF($A11757="","",INDEX(CARTAO_COMPRAS!$D:$D,INT((ROW()-2)/20)+2))</f>
        <v/>
      </c>
      <c r="D11757" s="0" t="str">
        <f aca="false">IF($A11757="","",INDEX(CARTAO_COMPRAS!$E:$E,INT((ROW()-2)/20)+2))</f>
        <v/>
      </c>
      <c r="E11757" s="0" t="str">
        <f aca="false">IF($A11757="","",INDEX(CARTAO_COMPRAS!$H:$H,INT((ROW()-2)/20)+2)+MOD(ROW()-2,20))</f>
        <v/>
      </c>
      <c r="F11757" s="0" t="str">
        <f aca="false">IF($A11757="","",INDEX(CARTAO_COMPRAS!$G:$G,INT((ROW()-2)/20)+2))</f>
        <v/>
      </c>
      <c r="G11757" s="5" t="str">
        <f aca="false">IF($A11757="","",INDEX(CARTAO_COMPRAS!$I:$I,INT((ROW()-2)/20)+2))</f>
        <v/>
      </c>
      <c r="H11757" s="4" t="str">
        <f aca="false">IF($A11757="","",EDATE(INDEX(CARTAO_COMPRAS!$J:$J,INT((ROW()-2)/20)+2),MOD(ROW()-2,20)))</f>
        <v/>
      </c>
      <c r="I11757" s="4" t="str">
        <f aca="false">IF($H11757="","",$H11757-WEEKDAY($H11757,2)+1)</f>
        <v/>
      </c>
      <c r="J11757" s="4" t="str">
        <f aca="false">IF($I11757="","",$I11757+6)</f>
        <v/>
      </c>
      <c r="K11757" s="6" t="str">
        <f aca="false">IF($H11757="","",DATE(YEAR($H11757),MONTH($H11757),1))</f>
        <v/>
      </c>
      <c r="L11757" s="0" t="str">
        <f aca="false">IF($A11757="","",INDEX(CARTAO_COMPRAS!$K:$K,INT((ROW()-2)/20)+2))</f>
        <v/>
      </c>
      <c r="M11757" s="0" t="str">
        <f aca="false">IF($A11757="","","Compra no cartão")</f>
        <v/>
      </c>
    </row>
    <row r="11758" customFormat="false" ht="13.5" hidden="false" customHeight="false" outlineLevel="0" collapsed="false">
      <c r="A117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8" s="0" t="str">
        <f aca="false">IF($A11758="","",INDEX(CARTAO_COMPRAS!$C:$C,INT((ROW()-2)/20)+2))</f>
        <v/>
      </c>
      <c r="C11758" s="0" t="str">
        <f aca="false">IF($A11758="","",INDEX(CARTAO_COMPRAS!$D:$D,INT((ROW()-2)/20)+2))</f>
        <v/>
      </c>
      <c r="D11758" s="0" t="str">
        <f aca="false">IF($A11758="","",INDEX(CARTAO_COMPRAS!$E:$E,INT((ROW()-2)/20)+2))</f>
        <v/>
      </c>
      <c r="E11758" s="0" t="str">
        <f aca="false">IF($A11758="","",INDEX(CARTAO_COMPRAS!$H:$H,INT((ROW()-2)/20)+2)+MOD(ROW()-2,20))</f>
        <v/>
      </c>
      <c r="F11758" s="0" t="str">
        <f aca="false">IF($A11758="","",INDEX(CARTAO_COMPRAS!$G:$G,INT((ROW()-2)/20)+2))</f>
        <v/>
      </c>
      <c r="G11758" s="5" t="str">
        <f aca="false">IF($A11758="","",INDEX(CARTAO_COMPRAS!$I:$I,INT((ROW()-2)/20)+2))</f>
        <v/>
      </c>
      <c r="H11758" s="4" t="str">
        <f aca="false">IF($A11758="","",EDATE(INDEX(CARTAO_COMPRAS!$J:$J,INT((ROW()-2)/20)+2),MOD(ROW()-2,20)))</f>
        <v/>
      </c>
      <c r="I11758" s="4" t="str">
        <f aca="false">IF($H11758="","",$H11758-WEEKDAY($H11758,2)+1)</f>
        <v/>
      </c>
      <c r="J11758" s="4" t="str">
        <f aca="false">IF($I11758="","",$I11758+6)</f>
        <v/>
      </c>
      <c r="K11758" s="6" t="str">
        <f aca="false">IF($H11758="","",DATE(YEAR($H11758),MONTH($H11758),1))</f>
        <v/>
      </c>
      <c r="L11758" s="0" t="str">
        <f aca="false">IF($A11758="","",INDEX(CARTAO_COMPRAS!$K:$K,INT((ROW()-2)/20)+2))</f>
        <v/>
      </c>
      <c r="M11758" s="0" t="str">
        <f aca="false">IF($A11758="","","Compra no cartão")</f>
        <v/>
      </c>
    </row>
    <row r="11759" customFormat="false" ht="13.5" hidden="false" customHeight="false" outlineLevel="0" collapsed="false">
      <c r="A117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59" s="0" t="str">
        <f aca="false">IF($A11759="","",INDEX(CARTAO_COMPRAS!$C:$C,INT((ROW()-2)/20)+2))</f>
        <v/>
      </c>
      <c r="C11759" s="0" t="str">
        <f aca="false">IF($A11759="","",INDEX(CARTAO_COMPRAS!$D:$D,INT((ROW()-2)/20)+2))</f>
        <v/>
      </c>
      <c r="D11759" s="0" t="str">
        <f aca="false">IF($A11759="","",INDEX(CARTAO_COMPRAS!$E:$E,INT((ROW()-2)/20)+2))</f>
        <v/>
      </c>
      <c r="E11759" s="0" t="str">
        <f aca="false">IF($A11759="","",INDEX(CARTAO_COMPRAS!$H:$H,INT((ROW()-2)/20)+2)+MOD(ROW()-2,20))</f>
        <v/>
      </c>
      <c r="F11759" s="0" t="str">
        <f aca="false">IF($A11759="","",INDEX(CARTAO_COMPRAS!$G:$G,INT((ROW()-2)/20)+2))</f>
        <v/>
      </c>
      <c r="G11759" s="5" t="str">
        <f aca="false">IF($A11759="","",INDEX(CARTAO_COMPRAS!$I:$I,INT((ROW()-2)/20)+2))</f>
        <v/>
      </c>
      <c r="H11759" s="4" t="str">
        <f aca="false">IF($A11759="","",EDATE(INDEX(CARTAO_COMPRAS!$J:$J,INT((ROW()-2)/20)+2),MOD(ROW()-2,20)))</f>
        <v/>
      </c>
      <c r="I11759" s="4" t="str">
        <f aca="false">IF($H11759="","",$H11759-WEEKDAY($H11759,2)+1)</f>
        <v/>
      </c>
      <c r="J11759" s="4" t="str">
        <f aca="false">IF($I11759="","",$I11759+6)</f>
        <v/>
      </c>
      <c r="K11759" s="6" t="str">
        <f aca="false">IF($H11759="","",DATE(YEAR($H11759),MONTH($H11759),1))</f>
        <v/>
      </c>
      <c r="L11759" s="0" t="str">
        <f aca="false">IF($A11759="","",INDEX(CARTAO_COMPRAS!$K:$K,INT((ROW()-2)/20)+2))</f>
        <v/>
      </c>
      <c r="M11759" s="0" t="str">
        <f aca="false">IF($A11759="","","Compra no cartão")</f>
        <v/>
      </c>
    </row>
    <row r="11760" customFormat="false" ht="13.5" hidden="false" customHeight="false" outlineLevel="0" collapsed="false">
      <c r="A117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0" s="0" t="str">
        <f aca="false">IF($A11760="","",INDEX(CARTAO_COMPRAS!$C:$C,INT((ROW()-2)/20)+2))</f>
        <v/>
      </c>
      <c r="C11760" s="0" t="str">
        <f aca="false">IF($A11760="","",INDEX(CARTAO_COMPRAS!$D:$D,INT((ROW()-2)/20)+2))</f>
        <v/>
      </c>
      <c r="D11760" s="0" t="str">
        <f aca="false">IF($A11760="","",INDEX(CARTAO_COMPRAS!$E:$E,INT((ROW()-2)/20)+2))</f>
        <v/>
      </c>
      <c r="E11760" s="0" t="str">
        <f aca="false">IF($A11760="","",INDEX(CARTAO_COMPRAS!$H:$H,INT((ROW()-2)/20)+2)+MOD(ROW()-2,20))</f>
        <v/>
      </c>
      <c r="F11760" s="0" t="str">
        <f aca="false">IF($A11760="","",INDEX(CARTAO_COMPRAS!$G:$G,INT((ROW()-2)/20)+2))</f>
        <v/>
      </c>
      <c r="G11760" s="5" t="str">
        <f aca="false">IF($A11760="","",INDEX(CARTAO_COMPRAS!$I:$I,INT((ROW()-2)/20)+2))</f>
        <v/>
      </c>
      <c r="H11760" s="4" t="str">
        <f aca="false">IF($A11760="","",EDATE(INDEX(CARTAO_COMPRAS!$J:$J,INT((ROW()-2)/20)+2),MOD(ROW()-2,20)))</f>
        <v/>
      </c>
      <c r="I11760" s="4" t="str">
        <f aca="false">IF($H11760="","",$H11760-WEEKDAY($H11760,2)+1)</f>
        <v/>
      </c>
      <c r="J11760" s="4" t="str">
        <f aca="false">IF($I11760="","",$I11760+6)</f>
        <v/>
      </c>
      <c r="K11760" s="6" t="str">
        <f aca="false">IF($H11760="","",DATE(YEAR($H11760),MONTH($H11760),1))</f>
        <v/>
      </c>
      <c r="L11760" s="0" t="str">
        <f aca="false">IF($A11760="","",INDEX(CARTAO_COMPRAS!$K:$K,INT((ROW()-2)/20)+2))</f>
        <v/>
      </c>
      <c r="M11760" s="0" t="str">
        <f aca="false">IF($A11760="","","Compra no cartão")</f>
        <v/>
      </c>
    </row>
    <row r="11761" customFormat="false" ht="13.5" hidden="false" customHeight="false" outlineLevel="0" collapsed="false">
      <c r="A117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1" s="0" t="str">
        <f aca="false">IF($A11761="","",INDEX(CARTAO_COMPRAS!$C:$C,INT((ROW()-2)/20)+2))</f>
        <v/>
      </c>
      <c r="C11761" s="0" t="str">
        <f aca="false">IF($A11761="","",INDEX(CARTAO_COMPRAS!$D:$D,INT((ROW()-2)/20)+2))</f>
        <v/>
      </c>
      <c r="D11761" s="0" t="str">
        <f aca="false">IF($A11761="","",INDEX(CARTAO_COMPRAS!$E:$E,INT((ROW()-2)/20)+2))</f>
        <v/>
      </c>
      <c r="E11761" s="0" t="str">
        <f aca="false">IF($A11761="","",INDEX(CARTAO_COMPRAS!$H:$H,INT((ROW()-2)/20)+2)+MOD(ROW()-2,20))</f>
        <v/>
      </c>
      <c r="F11761" s="0" t="str">
        <f aca="false">IF($A11761="","",INDEX(CARTAO_COMPRAS!$G:$G,INT((ROW()-2)/20)+2))</f>
        <v/>
      </c>
      <c r="G11761" s="5" t="str">
        <f aca="false">IF($A11761="","",INDEX(CARTAO_COMPRAS!$I:$I,INT((ROW()-2)/20)+2))</f>
        <v/>
      </c>
      <c r="H11761" s="4" t="str">
        <f aca="false">IF($A11761="","",EDATE(INDEX(CARTAO_COMPRAS!$J:$J,INT((ROW()-2)/20)+2),MOD(ROW()-2,20)))</f>
        <v/>
      </c>
      <c r="I11761" s="4" t="str">
        <f aca="false">IF($H11761="","",$H11761-WEEKDAY($H11761,2)+1)</f>
        <v/>
      </c>
      <c r="J11761" s="4" t="str">
        <f aca="false">IF($I11761="","",$I11761+6)</f>
        <v/>
      </c>
      <c r="K11761" s="6" t="str">
        <f aca="false">IF($H11761="","",DATE(YEAR($H11761),MONTH($H11761),1))</f>
        <v/>
      </c>
      <c r="L11761" s="0" t="str">
        <f aca="false">IF($A11761="","",INDEX(CARTAO_COMPRAS!$K:$K,INT((ROW()-2)/20)+2))</f>
        <v/>
      </c>
      <c r="M11761" s="0" t="str">
        <f aca="false">IF($A11761="","","Compra no cartão")</f>
        <v/>
      </c>
    </row>
    <row r="11762" customFormat="false" ht="13.5" hidden="false" customHeight="false" outlineLevel="0" collapsed="false">
      <c r="A117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2" s="0" t="str">
        <f aca="false">IF($A11762="","",INDEX(CARTAO_COMPRAS!$C:$C,INT((ROW()-2)/20)+2))</f>
        <v/>
      </c>
      <c r="C11762" s="0" t="str">
        <f aca="false">IF($A11762="","",INDEX(CARTAO_COMPRAS!$D:$D,INT((ROW()-2)/20)+2))</f>
        <v/>
      </c>
      <c r="D11762" s="0" t="str">
        <f aca="false">IF($A11762="","",INDEX(CARTAO_COMPRAS!$E:$E,INT((ROW()-2)/20)+2))</f>
        <v/>
      </c>
      <c r="E11762" s="0" t="str">
        <f aca="false">IF($A11762="","",INDEX(CARTAO_COMPRAS!$H:$H,INT((ROW()-2)/20)+2)+MOD(ROW()-2,20))</f>
        <v/>
      </c>
      <c r="F11762" s="0" t="str">
        <f aca="false">IF($A11762="","",INDEX(CARTAO_COMPRAS!$G:$G,INT((ROW()-2)/20)+2))</f>
        <v/>
      </c>
      <c r="G11762" s="5" t="str">
        <f aca="false">IF($A11762="","",INDEX(CARTAO_COMPRAS!$I:$I,INT((ROW()-2)/20)+2))</f>
        <v/>
      </c>
      <c r="H11762" s="4" t="str">
        <f aca="false">IF($A11762="","",EDATE(INDEX(CARTAO_COMPRAS!$J:$J,INT((ROW()-2)/20)+2),MOD(ROW()-2,20)))</f>
        <v/>
      </c>
      <c r="I11762" s="4" t="str">
        <f aca="false">IF($H11762="","",$H11762-WEEKDAY($H11762,2)+1)</f>
        <v/>
      </c>
      <c r="J11762" s="4" t="str">
        <f aca="false">IF($I11762="","",$I11762+6)</f>
        <v/>
      </c>
      <c r="K11762" s="6" t="str">
        <f aca="false">IF($H11762="","",DATE(YEAR($H11762),MONTH($H11762),1))</f>
        <v/>
      </c>
      <c r="L11762" s="0" t="str">
        <f aca="false">IF($A11762="","",INDEX(CARTAO_COMPRAS!$K:$K,INT((ROW()-2)/20)+2))</f>
        <v/>
      </c>
      <c r="M11762" s="0" t="str">
        <f aca="false">IF($A11762="","","Compra no cartão")</f>
        <v/>
      </c>
    </row>
    <row r="11763" customFormat="false" ht="13.5" hidden="false" customHeight="false" outlineLevel="0" collapsed="false">
      <c r="A117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3" s="0" t="str">
        <f aca="false">IF($A11763="","",INDEX(CARTAO_COMPRAS!$C:$C,INT((ROW()-2)/20)+2))</f>
        <v/>
      </c>
      <c r="C11763" s="0" t="str">
        <f aca="false">IF($A11763="","",INDEX(CARTAO_COMPRAS!$D:$D,INT((ROW()-2)/20)+2))</f>
        <v/>
      </c>
      <c r="D11763" s="0" t="str">
        <f aca="false">IF($A11763="","",INDEX(CARTAO_COMPRAS!$E:$E,INT((ROW()-2)/20)+2))</f>
        <v/>
      </c>
      <c r="E11763" s="0" t="str">
        <f aca="false">IF($A11763="","",INDEX(CARTAO_COMPRAS!$H:$H,INT((ROW()-2)/20)+2)+MOD(ROW()-2,20))</f>
        <v/>
      </c>
      <c r="F11763" s="0" t="str">
        <f aca="false">IF($A11763="","",INDEX(CARTAO_COMPRAS!$G:$G,INT((ROW()-2)/20)+2))</f>
        <v/>
      </c>
      <c r="G11763" s="5" t="str">
        <f aca="false">IF($A11763="","",INDEX(CARTAO_COMPRAS!$I:$I,INT((ROW()-2)/20)+2))</f>
        <v/>
      </c>
      <c r="H11763" s="4" t="str">
        <f aca="false">IF($A11763="","",EDATE(INDEX(CARTAO_COMPRAS!$J:$J,INT((ROW()-2)/20)+2),MOD(ROW()-2,20)))</f>
        <v/>
      </c>
      <c r="I11763" s="4" t="str">
        <f aca="false">IF($H11763="","",$H11763-WEEKDAY($H11763,2)+1)</f>
        <v/>
      </c>
      <c r="J11763" s="4" t="str">
        <f aca="false">IF($I11763="","",$I11763+6)</f>
        <v/>
      </c>
      <c r="K11763" s="6" t="str">
        <f aca="false">IF($H11763="","",DATE(YEAR($H11763),MONTH($H11763),1))</f>
        <v/>
      </c>
      <c r="L11763" s="0" t="str">
        <f aca="false">IF($A11763="","",INDEX(CARTAO_COMPRAS!$K:$K,INT((ROW()-2)/20)+2))</f>
        <v/>
      </c>
      <c r="M11763" s="0" t="str">
        <f aca="false">IF($A11763="","","Compra no cartão")</f>
        <v/>
      </c>
    </row>
    <row r="11764" customFormat="false" ht="13.5" hidden="false" customHeight="false" outlineLevel="0" collapsed="false">
      <c r="A117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4" s="0" t="str">
        <f aca="false">IF($A11764="","",INDEX(CARTAO_COMPRAS!$C:$C,INT((ROW()-2)/20)+2))</f>
        <v/>
      </c>
      <c r="C11764" s="0" t="str">
        <f aca="false">IF($A11764="","",INDEX(CARTAO_COMPRAS!$D:$D,INT((ROW()-2)/20)+2))</f>
        <v/>
      </c>
      <c r="D11764" s="0" t="str">
        <f aca="false">IF($A11764="","",INDEX(CARTAO_COMPRAS!$E:$E,INT((ROW()-2)/20)+2))</f>
        <v/>
      </c>
      <c r="E11764" s="0" t="str">
        <f aca="false">IF($A11764="","",INDEX(CARTAO_COMPRAS!$H:$H,INT((ROW()-2)/20)+2)+MOD(ROW()-2,20))</f>
        <v/>
      </c>
      <c r="F11764" s="0" t="str">
        <f aca="false">IF($A11764="","",INDEX(CARTAO_COMPRAS!$G:$G,INT((ROW()-2)/20)+2))</f>
        <v/>
      </c>
      <c r="G11764" s="5" t="str">
        <f aca="false">IF($A11764="","",INDEX(CARTAO_COMPRAS!$I:$I,INT((ROW()-2)/20)+2))</f>
        <v/>
      </c>
      <c r="H11764" s="4" t="str">
        <f aca="false">IF($A11764="","",EDATE(INDEX(CARTAO_COMPRAS!$J:$J,INT((ROW()-2)/20)+2),MOD(ROW()-2,20)))</f>
        <v/>
      </c>
      <c r="I11764" s="4" t="str">
        <f aca="false">IF($H11764="","",$H11764-WEEKDAY($H11764,2)+1)</f>
        <v/>
      </c>
      <c r="J11764" s="4" t="str">
        <f aca="false">IF($I11764="","",$I11764+6)</f>
        <v/>
      </c>
      <c r="K11764" s="6" t="str">
        <f aca="false">IF($H11764="","",DATE(YEAR($H11764),MONTH($H11764),1))</f>
        <v/>
      </c>
      <c r="L11764" s="0" t="str">
        <f aca="false">IF($A11764="","",INDEX(CARTAO_COMPRAS!$K:$K,INT((ROW()-2)/20)+2))</f>
        <v/>
      </c>
      <c r="M11764" s="0" t="str">
        <f aca="false">IF($A11764="","","Compra no cartão")</f>
        <v/>
      </c>
    </row>
    <row r="11765" customFormat="false" ht="13.5" hidden="false" customHeight="false" outlineLevel="0" collapsed="false">
      <c r="A117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5" s="0" t="str">
        <f aca="false">IF($A11765="","",INDEX(CARTAO_COMPRAS!$C:$C,INT((ROW()-2)/20)+2))</f>
        <v/>
      </c>
      <c r="C11765" s="0" t="str">
        <f aca="false">IF($A11765="","",INDEX(CARTAO_COMPRAS!$D:$D,INT((ROW()-2)/20)+2))</f>
        <v/>
      </c>
      <c r="D11765" s="0" t="str">
        <f aca="false">IF($A11765="","",INDEX(CARTAO_COMPRAS!$E:$E,INT((ROW()-2)/20)+2))</f>
        <v/>
      </c>
      <c r="E11765" s="0" t="str">
        <f aca="false">IF($A11765="","",INDEX(CARTAO_COMPRAS!$H:$H,INT((ROW()-2)/20)+2)+MOD(ROW()-2,20))</f>
        <v/>
      </c>
      <c r="F11765" s="0" t="str">
        <f aca="false">IF($A11765="","",INDEX(CARTAO_COMPRAS!$G:$G,INT((ROW()-2)/20)+2))</f>
        <v/>
      </c>
      <c r="G11765" s="5" t="str">
        <f aca="false">IF($A11765="","",INDEX(CARTAO_COMPRAS!$I:$I,INT((ROW()-2)/20)+2))</f>
        <v/>
      </c>
      <c r="H11765" s="4" t="str">
        <f aca="false">IF($A11765="","",EDATE(INDEX(CARTAO_COMPRAS!$J:$J,INT((ROW()-2)/20)+2),MOD(ROW()-2,20)))</f>
        <v/>
      </c>
      <c r="I11765" s="4" t="str">
        <f aca="false">IF($H11765="","",$H11765-WEEKDAY($H11765,2)+1)</f>
        <v/>
      </c>
      <c r="J11765" s="4" t="str">
        <f aca="false">IF($I11765="","",$I11765+6)</f>
        <v/>
      </c>
      <c r="K11765" s="6" t="str">
        <f aca="false">IF($H11765="","",DATE(YEAR($H11765),MONTH($H11765),1))</f>
        <v/>
      </c>
      <c r="L11765" s="0" t="str">
        <f aca="false">IF($A11765="","",INDEX(CARTAO_COMPRAS!$K:$K,INT((ROW()-2)/20)+2))</f>
        <v/>
      </c>
      <c r="M11765" s="0" t="str">
        <f aca="false">IF($A11765="","","Compra no cartão")</f>
        <v/>
      </c>
    </row>
    <row r="11766" customFormat="false" ht="13.5" hidden="false" customHeight="false" outlineLevel="0" collapsed="false">
      <c r="A117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6" s="0" t="str">
        <f aca="false">IF($A11766="","",INDEX(CARTAO_COMPRAS!$C:$C,INT((ROW()-2)/20)+2))</f>
        <v/>
      </c>
      <c r="C11766" s="0" t="str">
        <f aca="false">IF($A11766="","",INDEX(CARTAO_COMPRAS!$D:$D,INT((ROW()-2)/20)+2))</f>
        <v/>
      </c>
      <c r="D11766" s="0" t="str">
        <f aca="false">IF($A11766="","",INDEX(CARTAO_COMPRAS!$E:$E,INT((ROW()-2)/20)+2))</f>
        <v/>
      </c>
      <c r="E11766" s="0" t="str">
        <f aca="false">IF($A11766="","",INDEX(CARTAO_COMPRAS!$H:$H,INT((ROW()-2)/20)+2)+MOD(ROW()-2,20))</f>
        <v/>
      </c>
      <c r="F11766" s="0" t="str">
        <f aca="false">IF($A11766="","",INDEX(CARTAO_COMPRAS!$G:$G,INT((ROW()-2)/20)+2))</f>
        <v/>
      </c>
      <c r="G11766" s="5" t="str">
        <f aca="false">IF($A11766="","",INDEX(CARTAO_COMPRAS!$I:$I,INT((ROW()-2)/20)+2))</f>
        <v/>
      </c>
      <c r="H11766" s="4" t="str">
        <f aca="false">IF($A11766="","",EDATE(INDEX(CARTAO_COMPRAS!$J:$J,INT((ROW()-2)/20)+2),MOD(ROW()-2,20)))</f>
        <v/>
      </c>
      <c r="I11766" s="4" t="str">
        <f aca="false">IF($H11766="","",$H11766-WEEKDAY($H11766,2)+1)</f>
        <v/>
      </c>
      <c r="J11766" s="4" t="str">
        <f aca="false">IF($I11766="","",$I11766+6)</f>
        <v/>
      </c>
      <c r="K11766" s="6" t="str">
        <f aca="false">IF($H11766="","",DATE(YEAR($H11766),MONTH($H11766),1))</f>
        <v/>
      </c>
      <c r="L11766" s="0" t="str">
        <f aca="false">IF($A11766="","",INDEX(CARTAO_COMPRAS!$K:$K,INT((ROW()-2)/20)+2))</f>
        <v/>
      </c>
      <c r="M11766" s="0" t="str">
        <f aca="false">IF($A11766="","","Compra no cartão")</f>
        <v/>
      </c>
    </row>
    <row r="11767" customFormat="false" ht="13.5" hidden="false" customHeight="false" outlineLevel="0" collapsed="false">
      <c r="A117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7" s="0" t="str">
        <f aca="false">IF($A11767="","",INDEX(CARTAO_COMPRAS!$C:$C,INT((ROW()-2)/20)+2))</f>
        <v/>
      </c>
      <c r="C11767" s="0" t="str">
        <f aca="false">IF($A11767="","",INDEX(CARTAO_COMPRAS!$D:$D,INT((ROW()-2)/20)+2))</f>
        <v/>
      </c>
      <c r="D11767" s="0" t="str">
        <f aca="false">IF($A11767="","",INDEX(CARTAO_COMPRAS!$E:$E,INT((ROW()-2)/20)+2))</f>
        <v/>
      </c>
      <c r="E11767" s="0" t="str">
        <f aca="false">IF($A11767="","",INDEX(CARTAO_COMPRAS!$H:$H,INT((ROW()-2)/20)+2)+MOD(ROW()-2,20))</f>
        <v/>
      </c>
      <c r="F11767" s="0" t="str">
        <f aca="false">IF($A11767="","",INDEX(CARTAO_COMPRAS!$G:$G,INT((ROW()-2)/20)+2))</f>
        <v/>
      </c>
      <c r="G11767" s="5" t="str">
        <f aca="false">IF($A11767="","",INDEX(CARTAO_COMPRAS!$I:$I,INT((ROW()-2)/20)+2))</f>
        <v/>
      </c>
      <c r="H11767" s="4" t="str">
        <f aca="false">IF($A11767="","",EDATE(INDEX(CARTAO_COMPRAS!$J:$J,INT((ROW()-2)/20)+2),MOD(ROW()-2,20)))</f>
        <v/>
      </c>
      <c r="I11767" s="4" t="str">
        <f aca="false">IF($H11767="","",$H11767-WEEKDAY($H11767,2)+1)</f>
        <v/>
      </c>
      <c r="J11767" s="4" t="str">
        <f aca="false">IF($I11767="","",$I11767+6)</f>
        <v/>
      </c>
      <c r="K11767" s="6" t="str">
        <f aca="false">IF($H11767="","",DATE(YEAR($H11767),MONTH($H11767),1))</f>
        <v/>
      </c>
      <c r="L11767" s="0" t="str">
        <f aca="false">IF($A11767="","",INDEX(CARTAO_COMPRAS!$K:$K,INT((ROW()-2)/20)+2))</f>
        <v/>
      </c>
      <c r="M11767" s="0" t="str">
        <f aca="false">IF($A11767="","","Compra no cartão")</f>
        <v/>
      </c>
    </row>
    <row r="11768" customFormat="false" ht="13.5" hidden="false" customHeight="false" outlineLevel="0" collapsed="false">
      <c r="A117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8" s="0" t="str">
        <f aca="false">IF($A11768="","",INDEX(CARTAO_COMPRAS!$C:$C,INT((ROW()-2)/20)+2))</f>
        <v/>
      </c>
      <c r="C11768" s="0" t="str">
        <f aca="false">IF($A11768="","",INDEX(CARTAO_COMPRAS!$D:$D,INT((ROW()-2)/20)+2))</f>
        <v/>
      </c>
      <c r="D11768" s="0" t="str">
        <f aca="false">IF($A11768="","",INDEX(CARTAO_COMPRAS!$E:$E,INT((ROW()-2)/20)+2))</f>
        <v/>
      </c>
      <c r="E11768" s="0" t="str">
        <f aca="false">IF($A11768="","",INDEX(CARTAO_COMPRAS!$H:$H,INT((ROW()-2)/20)+2)+MOD(ROW()-2,20))</f>
        <v/>
      </c>
      <c r="F11768" s="0" t="str">
        <f aca="false">IF($A11768="","",INDEX(CARTAO_COMPRAS!$G:$G,INT((ROW()-2)/20)+2))</f>
        <v/>
      </c>
      <c r="G11768" s="5" t="str">
        <f aca="false">IF($A11768="","",INDEX(CARTAO_COMPRAS!$I:$I,INT((ROW()-2)/20)+2))</f>
        <v/>
      </c>
      <c r="H11768" s="4" t="str">
        <f aca="false">IF($A11768="","",EDATE(INDEX(CARTAO_COMPRAS!$J:$J,INT((ROW()-2)/20)+2),MOD(ROW()-2,20)))</f>
        <v/>
      </c>
      <c r="I11768" s="4" t="str">
        <f aca="false">IF($H11768="","",$H11768-WEEKDAY($H11768,2)+1)</f>
        <v/>
      </c>
      <c r="J11768" s="4" t="str">
        <f aca="false">IF($I11768="","",$I11768+6)</f>
        <v/>
      </c>
      <c r="K11768" s="6" t="str">
        <f aca="false">IF($H11768="","",DATE(YEAR($H11768),MONTH($H11768),1))</f>
        <v/>
      </c>
      <c r="L11768" s="0" t="str">
        <f aca="false">IF($A11768="","",INDEX(CARTAO_COMPRAS!$K:$K,INT((ROW()-2)/20)+2))</f>
        <v/>
      </c>
      <c r="M11768" s="0" t="str">
        <f aca="false">IF($A11768="","","Compra no cartão")</f>
        <v/>
      </c>
    </row>
    <row r="11769" customFormat="false" ht="13.5" hidden="false" customHeight="false" outlineLevel="0" collapsed="false">
      <c r="A117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69" s="0" t="str">
        <f aca="false">IF($A11769="","",INDEX(CARTAO_COMPRAS!$C:$C,INT((ROW()-2)/20)+2))</f>
        <v/>
      </c>
      <c r="C11769" s="0" t="str">
        <f aca="false">IF($A11769="","",INDEX(CARTAO_COMPRAS!$D:$D,INT((ROW()-2)/20)+2))</f>
        <v/>
      </c>
      <c r="D11769" s="0" t="str">
        <f aca="false">IF($A11769="","",INDEX(CARTAO_COMPRAS!$E:$E,INT((ROW()-2)/20)+2))</f>
        <v/>
      </c>
      <c r="E11769" s="0" t="str">
        <f aca="false">IF($A11769="","",INDEX(CARTAO_COMPRAS!$H:$H,INT((ROW()-2)/20)+2)+MOD(ROW()-2,20))</f>
        <v/>
      </c>
      <c r="F11769" s="0" t="str">
        <f aca="false">IF($A11769="","",INDEX(CARTAO_COMPRAS!$G:$G,INT((ROW()-2)/20)+2))</f>
        <v/>
      </c>
      <c r="G11769" s="5" t="str">
        <f aca="false">IF($A11769="","",INDEX(CARTAO_COMPRAS!$I:$I,INT((ROW()-2)/20)+2))</f>
        <v/>
      </c>
      <c r="H11769" s="4" t="str">
        <f aca="false">IF($A11769="","",EDATE(INDEX(CARTAO_COMPRAS!$J:$J,INT((ROW()-2)/20)+2),MOD(ROW()-2,20)))</f>
        <v/>
      </c>
      <c r="I11769" s="4" t="str">
        <f aca="false">IF($H11769="","",$H11769-WEEKDAY($H11769,2)+1)</f>
        <v/>
      </c>
      <c r="J11769" s="4" t="str">
        <f aca="false">IF($I11769="","",$I11769+6)</f>
        <v/>
      </c>
      <c r="K11769" s="6" t="str">
        <f aca="false">IF($H11769="","",DATE(YEAR($H11769),MONTH($H11769),1))</f>
        <v/>
      </c>
      <c r="L11769" s="0" t="str">
        <f aca="false">IF($A11769="","",INDEX(CARTAO_COMPRAS!$K:$K,INT((ROW()-2)/20)+2))</f>
        <v/>
      </c>
      <c r="M11769" s="0" t="str">
        <f aca="false">IF($A11769="","","Compra no cartão")</f>
        <v/>
      </c>
    </row>
    <row r="11770" customFormat="false" ht="13.5" hidden="false" customHeight="false" outlineLevel="0" collapsed="false">
      <c r="A117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0" s="0" t="str">
        <f aca="false">IF($A11770="","",INDEX(CARTAO_COMPRAS!$C:$C,INT((ROW()-2)/20)+2))</f>
        <v/>
      </c>
      <c r="C11770" s="0" t="str">
        <f aca="false">IF($A11770="","",INDEX(CARTAO_COMPRAS!$D:$D,INT((ROW()-2)/20)+2))</f>
        <v/>
      </c>
      <c r="D11770" s="0" t="str">
        <f aca="false">IF($A11770="","",INDEX(CARTAO_COMPRAS!$E:$E,INT((ROW()-2)/20)+2))</f>
        <v/>
      </c>
      <c r="E11770" s="0" t="str">
        <f aca="false">IF($A11770="","",INDEX(CARTAO_COMPRAS!$H:$H,INT((ROW()-2)/20)+2)+MOD(ROW()-2,20))</f>
        <v/>
      </c>
      <c r="F11770" s="0" t="str">
        <f aca="false">IF($A11770="","",INDEX(CARTAO_COMPRAS!$G:$G,INT((ROW()-2)/20)+2))</f>
        <v/>
      </c>
      <c r="G11770" s="5" t="str">
        <f aca="false">IF($A11770="","",INDEX(CARTAO_COMPRAS!$I:$I,INT((ROW()-2)/20)+2))</f>
        <v/>
      </c>
      <c r="H11770" s="4" t="str">
        <f aca="false">IF($A11770="","",EDATE(INDEX(CARTAO_COMPRAS!$J:$J,INT((ROW()-2)/20)+2),MOD(ROW()-2,20)))</f>
        <v/>
      </c>
      <c r="I11770" s="4" t="str">
        <f aca="false">IF($H11770="","",$H11770-WEEKDAY($H11770,2)+1)</f>
        <v/>
      </c>
      <c r="J11770" s="4" t="str">
        <f aca="false">IF($I11770="","",$I11770+6)</f>
        <v/>
      </c>
      <c r="K11770" s="6" t="str">
        <f aca="false">IF($H11770="","",DATE(YEAR($H11770),MONTH($H11770),1))</f>
        <v/>
      </c>
      <c r="L11770" s="0" t="str">
        <f aca="false">IF($A11770="","",INDEX(CARTAO_COMPRAS!$K:$K,INT((ROW()-2)/20)+2))</f>
        <v/>
      </c>
      <c r="M11770" s="0" t="str">
        <f aca="false">IF($A11770="","","Compra no cartão")</f>
        <v/>
      </c>
    </row>
    <row r="11771" customFormat="false" ht="13.5" hidden="false" customHeight="false" outlineLevel="0" collapsed="false">
      <c r="A117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1" s="0" t="str">
        <f aca="false">IF($A11771="","",INDEX(CARTAO_COMPRAS!$C:$C,INT((ROW()-2)/20)+2))</f>
        <v/>
      </c>
      <c r="C11771" s="0" t="str">
        <f aca="false">IF($A11771="","",INDEX(CARTAO_COMPRAS!$D:$D,INT((ROW()-2)/20)+2))</f>
        <v/>
      </c>
      <c r="D11771" s="0" t="str">
        <f aca="false">IF($A11771="","",INDEX(CARTAO_COMPRAS!$E:$E,INT((ROW()-2)/20)+2))</f>
        <v/>
      </c>
      <c r="E11771" s="0" t="str">
        <f aca="false">IF($A11771="","",INDEX(CARTAO_COMPRAS!$H:$H,INT((ROW()-2)/20)+2)+MOD(ROW()-2,20))</f>
        <v/>
      </c>
      <c r="F11771" s="0" t="str">
        <f aca="false">IF($A11771="","",INDEX(CARTAO_COMPRAS!$G:$G,INT((ROW()-2)/20)+2))</f>
        <v/>
      </c>
      <c r="G11771" s="5" t="str">
        <f aca="false">IF($A11771="","",INDEX(CARTAO_COMPRAS!$I:$I,INT((ROW()-2)/20)+2))</f>
        <v/>
      </c>
      <c r="H11771" s="4" t="str">
        <f aca="false">IF($A11771="","",EDATE(INDEX(CARTAO_COMPRAS!$J:$J,INT((ROW()-2)/20)+2),MOD(ROW()-2,20)))</f>
        <v/>
      </c>
      <c r="I11771" s="4" t="str">
        <f aca="false">IF($H11771="","",$H11771-WEEKDAY($H11771,2)+1)</f>
        <v/>
      </c>
      <c r="J11771" s="4" t="str">
        <f aca="false">IF($I11771="","",$I11771+6)</f>
        <v/>
      </c>
      <c r="K11771" s="6" t="str">
        <f aca="false">IF($H11771="","",DATE(YEAR($H11771),MONTH($H11771),1))</f>
        <v/>
      </c>
      <c r="L11771" s="0" t="str">
        <f aca="false">IF($A11771="","",INDEX(CARTAO_COMPRAS!$K:$K,INT((ROW()-2)/20)+2))</f>
        <v/>
      </c>
      <c r="M11771" s="0" t="str">
        <f aca="false">IF($A11771="","","Compra no cartão")</f>
        <v/>
      </c>
    </row>
    <row r="11772" customFormat="false" ht="13.5" hidden="false" customHeight="false" outlineLevel="0" collapsed="false">
      <c r="A117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2" s="0" t="str">
        <f aca="false">IF($A11772="","",INDEX(CARTAO_COMPRAS!$C:$C,INT((ROW()-2)/20)+2))</f>
        <v/>
      </c>
      <c r="C11772" s="0" t="str">
        <f aca="false">IF($A11772="","",INDEX(CARTAO_COMPRAS!$D:$D,INT((ROW()-2)/20)+2))</f>
        <v/>
      </c>
      <c r="D11772" s="0" t="str">
        <f aca="false">IF($A11772="","",INDEX(CARTAO_COMPRAS!$E:$E,INT((ROW()-2)/20)+2))</f>
        <v/>
      </c>
      <c r="E11772" s="0" t="str">
        <f aca="false">IF($A11772="","",INDEX(CARTAO_COMPRAS!$H:$H,INT((ROW()-2)/20)+2)+MOD(ROW()-2,20))</f>
        <v/>
      </c>
      <c r="F11772" s="0" t="str">
        <f aca="false">IF($A11772="","",INDEX(CARTAO_COMPRAS!$G:$G,INT((ROW()-2)/20)+2))</f>
        <v/>
      </c>
      <c r="G11772" s="5" t="str">
        <f aca="false">IF($A11772="","",INDEX(CARTAO_COMPRAS!$I:$I,INT((ROW()-2)/20)+2))</f>
        <v/>
      </c>
      <c r="H11772" s="4" t="str">
        <f aca="false">IF($A11772="","",EDATE(INDEX(CARTAO_COMPRAS!$J:$J,INT((ROW()-2)/20)+2),MOD(ROW()-2,20)))</f>
        <v/>
      </c>
      <c r="I11772" s="4" t="str">
        <f aca="false">IF($H11772="","",$H11772-WEEKDAY($H11772,2)+1)</f>
        <v/>
      </c>
      <c r="J11772" s="4" t="str">
        <f aca="false">IF($I11772="","",$I11772+6)</f>
        <v/>
      </c>
      <c r="K11772" s="6" t="str">
        <f aca="false">IF($H11772="","",DATE(YEAR($H11772),MONTH($H11772),1))</f>
        <v/>
      </c>
      <c r="L11772" s="0" t="str">
        <f aca="false">IF($A11772="","",INDEX(CARTAO_COMPRAS!$K:$K,INT((ROW()-2)/20)+2))</f>
        <v/>
      </c>
      <c r="M11772" s="0" t="str">
        <f aca="false">IF($A11772="","","Compra no cartão")</f>
        <v/>
      </c>
    </row>
    <row r="11773" customFormat="false" ht="13.5" hidden="false" customHeight="false" outlineLevel="0" collapsed="false">
      <c r="A117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3" s="0" t="str">
        <f aca="false">IF($A11773="","",INDEX(CARTAO_COMPRAS!$C:$C,INT((ROW()-2)/20)+2))</f>
        <v/>
      </c>
      <c r="C11773" s="0" t="str">
        <f aca="false">IF($A11773="","",INDEX(CARTAO_COMPRAS!$D:$D,INT((ROW()-2)/20)+2))</f>
        <v/>
      </c>
      <c r="D11773" s="0" t="str">
        <f aca="false">IF($A11773="","",INDEX(CARTAO_COMPRAS!$E:$E,INT((ROW()-2)/20)+2))</f>
        <v/>
      </c>
      <c r="E11773" s="0" t="str">
        <f aca="false">IF($A11773="","",INDEX(CARTAO_COMPRAS!$H:$H,INT((ROW()-2)/20)+2)+MOD(ROW()-2,20))</f>
        <v/>
      </c>
      <c r="F11773" s="0" t="str">
        <f aca="false">IF($A11773="","",INDEX(CARTAO_COMPRAS!$G:$G,INT((ROW()-2)/20)+2))</f>
        <v/>
      </c>
      <c r="G11773" s="5" t="str">
        <f aca="false">IF($A11773="","",INDEX(CARTAO_COMPRAS!$I:$I,INT((ROW()-2)/20)+2))</f>
        <v/>
      </c>
      <c r="H11773" s="4" t="str">
        <f aca="false">IF($A11773="","",EDATE(INDEX(CARTAO_COMPRAS!$J:$J,INT((ROW()-2)/20)+2),MOD(ROW()-2,20)))</f>
        <v/>
      </c>
      <c r="I11773" s="4" t="str">
        <f aca="false">IF($H11773="","",$H11773-WEEKDAY($H11773,2)+1)</f>
        <v/>
      </c>
      <c r="J11773" s="4" t="str">
        <f aca="false">IF($I11773="","",$I11773+6)</f>
        <v/>
      </c>
      <c r="K11773" s="6" t="str">
        <f aca="false">IF($H11773="","",DATE(YEAR($H11773),MONTH($H11773),1))</f>
        <v/>
      </c>
      <c r="L11773" s="0" t="str">
        <f aca="false">IF($A11773="","",INDEX(CARTAO_COMPRAS!$K:$K,INT((ROW()-2)/20)+2))</f>
        <v/>
      </c>
      <c r="M11773" s="0" t="str">
        <f aca="false">IF($A11773="","","Compra no cartão")</f>
        <v/>
      </c>
    </row>
    <row r="11774" customFormat="false" ht="13.5" hidden="false" customHeight="false" outlineLevel="0" collapsed="false">
      <c r="A117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4" s="0" t="str">
        <f aca="false">IF($A11774="","",INDEX(CARTAO_COMPRAS!$C:$C,INT((ROW()-2)/20)+2))</f>
        <v/>
      </c>
      <c r="C11774" s="0" t="str">
        <f aca="false">IF($A11774="","",INDEX(CARTAO_COMPRAS!$D:$D,INT((ROW()-2)/20)+2))</f>
        <v/>
      </c>
      <c r="D11774" s="0" t="str">
        <f aca="false">IF($A11774="","",INDEX(CARTAO_COMPRAS!$E:$E,INT((ROW()-2)/20)+2))</f>
        <v/>
      </c>
      <c r="E11774" s="0" t="str">
        <f aca="false">IF($A11774="","",INDEX(CARTAO_COMPRAS!$H:$H,INT((ROW()-2)/20)+2)+MOD(ROW()-2,20))</f>
        <v/>
      </c>
      <c r="F11774" s="0" t="str">
        <f aca="false">IF($A11774="","",INDEX(CARTAO_COMPRAS!$G:$G,INT((ROW()-2)/20)+2))</f>
        <v/>
      </c>
      <c r="G11774" s="5" t="str">
        <f aca="false">IF($A11774="","",INDEX(CARTAO_COMPRAS!$I:$I,INT((ROW()-2)/20)+2))</f>
        <v/>
      </c>
      <c r="H11774" s="4" t="str">
        <f aca="false">IF($A11774="","",EDATE(INDEX(CARTAO_COMPRAS!$J:$J,INT((ROW()-2)/20)+2),MOD(ROW()-2,20)))</f>
        <v/>
      </c>
      <c r="I11774" s="4" t="str">
        <f aca="false">IF($H11774="","",$H11774-WEEKDAY($H11774,2)+1)</f>
        <v/>
      </c>
      <c r="J11774" s="4" t="str">
        <f aca="false">IF($I11774="","",$I11774+6)</f>
        <v/>
      </c>
      <c r="K11774" s="6" t="str">
        <f aca="false">IF($H11774="","",DATE(YEAR($H11774),MONTH($H11774),1))</f>
        <v/>
      </c>
      <c r="L11774" s="0" t="str">
        <f aca="false">IF($A11774="","",INDEX(CARTAO_COMPRAS!$K:$K,INT((ROW()-2)/20)+2))</f>
        <v/>
      </c>
      <c r="M11774" s="0" t="str">
        <f aca="false">IF($A11774="","","Compra no cartão")</f>
        <v/>
      </c>
    </row>
    <row r="11775" customFormat="false" ht="13.5" hidden="false" customHeight="false" outlineLevel="0" collapsed="false">
      <c r="A117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5" s="0" t="str">
        <f aca="false">IF($A11775="","",INDEX(CARTAO_COMPRAS!$C:$C,INT((ROW()-2)/20)+2))</f>
        <v/>
      </c>
      <c r="C11775" s="0" t="str">
        <f aca="false">IF($A11775="","",INDEX(CARTAO_COMPRAS!$D:$D,INT((ROW()-2)/20)+2))</f>
        <v/>
      </c>
      <c r="D11775" s="0" t="str">
        <f aca="false">IF($A11775="","",INDEX(CARTAO_COMPRAS!$E:$E,INT((ROW()-2)/20)+2))</f>
        <v/>
      </c>
      <c r="E11775" s="0" t="str">
        <f aca="false">IF($A11775="","",INDEX(CARTAO_COMPRAS!$H:$H,INT((ROW()-2)/20)+2)+MOD(ROW()-2,20))</f>
        <v/>
      </c>
      <c r="F11775" s="0" t="str">
        <f aca="false">IF($A11775="","",INDEX(CARTAO_COMPRAS!$G:$G,INT((ROW()-2)/20)+2))</f>
        <v/>
      </c>
      <c r="G11775" s="5" t="str">
        <f aca="false">IF($A11775="","",INDEX(CARTAO_COMPRAS!$I:$I,INT((ROW()-2)/20)+2))</f>
        <v/>
      </c>
      <c r="H11775" s="4" t="str">
        <f aca="false">IF($A11775="","",EDATE(INDEX(CARTAO_COMPRAS!$J:$J,INT((ROW()-2)/20)+2),MOD(ROW()-2,20)))</f>
        <v/>
      </c>
      <c r="I11775" s="4" t="str">
        <f aca="false">IF($H11775="","",$H11775-WEEKDAY($H11775,2)+1)</f>
        <v/>
      </c>
      <c r="J11775" s="4" t="str">
        <f aca="false">IF($I11775="","",$I11775+6)</f>
        <v/>
      </c>
      <c r="K11775" s="6" t="str">
        <f aca="false">IF($H11775="","",DATE(YEAR($H11775),MONTH($H11775),1))</f>
        <v/>
      </c>
      <c r="L11775" s="0" t="str">
        <f aca="false">IF($A11775="","",INDEX(CARTAO_COMPRAS!$K:$K,INT((ROW()-2)/20)+2))</f>
        <v/>
      </c>
      <c r="M11775" s="0" t="str">
        <f aca="false">IF($A11775="","","Compra no cartão")</f>
        <v/>
      </c>
    </row>
    <row r="11776" customFormat="false" ht="13.5" hidden="false" customHeight="false" outlineLevel="0" collapsed="false">
      <c r="A117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6" s="0" t="str">
        <f aca="false">IF($A11776="","",INDEX(CARTAO_COMPRAS!$C:$C,INT((ROW()-2)/20)+2))</f>
        <v/>
      </c>
      <c r="C11776" s="0" t="str">
        <f aca="false">IF($A11776="","",INDEX(CARTAO_COMPRAS!$D:$D,INT((ROW()-2)/20)+2))</f>
        <v/>
      </c>
      <c r="D11776" s="0" t="str">
        <f aca="false">IF($A11776="","",INDEX(CARTAO_COMPRAS!$E:$E,INT((ROW()-2)/20)+2))</f>
        <v/>
      </c>
      <c r="E11776" s="0" t="str">
        <f aca="false">IF($A11776="","",INDEX(CARTAO_COMPRAS!$H:$H,INT((ROW()-2)/20)+2)+MOD(ROW()-2,20))</f>
        <v/>
      </c>
      <c r="F11776" s="0" t="str">
        <f aca="false">IF($A11776="","",INDEX(CARTAO_COMPRAS!$G:$G,INT((ROW()-2)/20)+2))</f>
        <v/>
      </c>
      <c r="G11776" s="5" t="str">
        <f aca="false">IF($A11776="","",INDEX(CARTAO_COMPRAS!$I:$I,INT((ROW()-2)/20)+2))</f>
        <v/>
      </c>
      <c r="H11776" s="4" t="str">
        <f aca="false">IF($A11776="","",EDATE(INDEX(CARTAO_COMPRAS!$J:$J,INT((ROW()-2)/20)+2),MOD(ROW()-2,20)))</f>
        <v/>
      </c>
      <c r="I11776" s="4" t="str">
        <f aca="false">IF($H11776="","",$H11776-WEEKDAY($H11776,2)+1)</f>
        <v/>
      </c>
      <c r="J11776" s="4" t="str">
        <f aca="false">IF($I11776="","",$I11776+6)</f>
        <v/>
      </c>
      <c r="K11776" s="6" t="str">
        <f aca="false">IF($H11776="","",DATE(YEAR($H11776),MONTH($H11776),1))</f>
        <v/>
      </c>
      <c r="L11776" s="0" t="str">
        <f aca="false">IF($A11776="","",INDEX(CARTAO_COMPRAS!$K:$K,INT((ROW()-2)/20)+2))</f>
        <v/>
      </c>
      <c r="M11776" s="0" t="str">
        <f aca="false">IF($A11776="","","Compra no cartão")</f>
        <v/>
      </c>
    </row>
    <row r="11777" customFormat="false" ht="13.5" hidden="false" customHeight="false" outlineLevel="0" collapsed="false">
      <c r="A117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7" s="0" t="str">
        <f aca="false">IF($A11777="","",INDEX(CARTAO_COMPRAS!$C:$C,INT((ROW()-2)/20)+2))</f>
        <v/>
      </c>
      <c r="C11777" s="0" t="str">
        <f aca="false">IF($A11777="","",INDEX(CARTAO_COMPRAS!$D:$D,INT((ROW()-2)/20)+2))</f>
        <v/>
      </c>
      <c r="D11777" s="0" t="str">
        <f aca="false">IF($A11777="","",INDEX(CARTAO_COMPRAS!$E:$E,INT((ROW()-2)/20)+2))</f>
        <v/>
      </c>
      <c r="E11777" s="0" t="str">
        <f aca="false">IF($A11777="","",INDEX(CARTAO_COMPRAS!$H:$H,INT((ROW()-2)/20)+2)+MOD(ROW()-2,20))</f>
        <v/>
      </c>
      <c r="F11777" s="0" t="str">
        <f aca="false">IF($A11777="","",INDEX(CARTAO_COMPRAS!$G:$G,INT((ROW()-2)/20)+2))</f>
        <v/>
      </c>
      <c r="G11777" s="5" t="str">
        <f aca="false">IF($A11777="","",INDEX(CARTAO_COMPRAS!$I:$I,INT((ROW()-2)/20)+2))</f>
        <v/>
      </c>
      <c r="H11777" s="4" t="str">
        <f aca="false">IF($A11777="","",EDATE(INDEX(CARTAO_COMPRAS!$J:$J,INT((ROW()-2)/20)+2),MOD(ROW()-2,20)))</f>
        <v/>
      </c>
      <c r="I11777" s="4" t="str">
        <f aca="false">IF($H11777="","",$H11777-WEEKDAY($H11777,2)+1)</f>
        <v/>
      </c>
      <c r="J11777" s="4" t="str">
        <f aca="false">IF($I11777="","",$I11777+6)</f>
        <v/>
      </c>
      <c r="K11777" s="6" t="str">
        <f aca="false">IF($H11777="","",DATE(YEAR($H11777),MONTH($H11777),1))</f>
        <v/>
      </c>
      <c r="L11777" s="0" t="str">
        <f aca="false">IF($A11777="","",INDEX(CARTAO_COMPRAS!$K:$K,INT((ROW()-2)/20)+2))</f>
        <v/>
      </c>
      <c r="M11777" s="0" t="str">
        <f aca="false">IF($A11777="","","Compra no cartão")</f>
        <v/>
      </c>
    </row>
    <row r="11778" customFormat="false" ht="13.5" hidden="false" customHeight="false" outlineLevel="0" collapsed="false">
      <c r="A117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8" s="0" t="str">
        <f aca="false">IF($A11778="","",INDEX(CARTAO_COMPRAS!$C:$C,INT((ROW()-2)/20)+2))</f>
        <v/>
      </c>
      <c r="C11778" s="0" t="str">
        <f aca="false">IF($A11778="","",INDEX(CARTAO_COMPRAS!$D:$D,INT((ROW()-2)/20)+2))</f>
        <v/>
      </c>
      <c r="D11778" s="0" t="str">
        <f aca="false">IF($A11778="","",INDEX(CARTAO_COMPRAS!$E:$E,INT((ROW()-2)/20)+2))</f>
        <v/>
      </c>
      <c r="E11778" s="0" t="str">
        <f aca="false">IF($A11778="","",INDEX(CARTAO_COMPRAS!$H:$H,INT((ROW()-2)/20)+2)+MOD(ROW()-2,20))</f>
        <v/>
      </c>
      <c r="F11778" s="0" t="str">
        <f aca="false">IF($A11778="","",INDEX(CARTAO_COMPRAS!$G:$G,INT((ROW()-2)/20)+2))</f>
        <v/>
      </c>
      <c r="G11778" s="5" t="str">
        <f aca="false">IF($A11778="","",INDEX(CARTAO_COMPRAS!$I:$I,INT((ROW()-2)/20)+2))</f>
        <v/>
      </c>
      <c r="H11778" s="4" t="str">
        <f aca="false">IF($A11778="","",EDATE(INDEX(CARTAO_COMPRAS!$J:$J,INT((ROW()-2)/20)+2),MOD(ROW()-2,20)))</f>
        <v/>
      </c>
      <c r="I11778" s="4" t="str">
        <f aca="false">IF($H11778="","",$H11778-WEEKDAY($H11778,2)+1)</f>
        <v/>
      </c>
      <c r="J11778" s="4" t="str">
        <f aca="false">IF($I11778="","",$I11778+6)</f>
        <v/>
      </c>
      <c r="K11778" s="6" t="str">
        <f aca="false">IF($H11778="","",DATE(YEAR($H11778),MONTH($H11778),1))</f>
        <v/>
      </c>
      <c r="L11778" s="0" t="str">
        <f aca="false">IF($A11778="","",INDEX(CARTAO_COMPRAS!$K:$K,INT((ROW()-2)/20)+2))</f>
        <v/>
      </c>
      <c r="M11778" s="0" t="str">
        <f aca="false">IF($A11778="","","Compra no cartão")</f>
        <v/>
      </c>
    </row>
    <row r="11779" customFormat="false" ht="13.5" hidden="false" customHeight="false" outlineLevel="0" collapsed="false">
      <c r="A117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79" s="0" t="str">
        <f aca="false">IF($A11779="","",INDEX(CARTAO_COMPRAS!$C:$C,INT((ROW()-2)/20)+2))</f>
        <v/>
      </c>
      <c r="C11779" s="0" t="str">
        <f aca="false">IF($A11779="","",INDEX(CARTAO_COMPRAS!$D:$D,INT((ROW()-2)/20)+2))</f>
        <v/>
      </c>
      <c r="D11779" s="0" t="str">
        <f aca="false">IF($A11779="","",INDEX(CARTAO_COMPRAS!$E:$E,INT((ROW()-2)/20)+2))</f>
        <v/>
      </c>
      <c r="E11779" s="0" t="str">
        <f aca="false">IF($A11779="","",INDEX(CARTAO_COMPRAS!$H:$H,INT((ROW()-2)/20)+2)+MOD(ROW()-2,20))</f>
        <v/>
      </c>
      <c r="F11779" s="0" t="str">
        <f aca="false">IF($A11779="","",INDEX(CARTAO_COMPRAS!$G:$G,INT((ROW()-2)/20)+2))</f>
        <v/>
      </c>
      <c r="G11779" s="5" t="str">
        <f aca="false">IF($A11779="","",INDEX(CARTAO_COMPRAS!$I:$I,INT((ROW()-2)/20)+2))</f>
        <v/>
      </c>
      <c r="H11779" s="4" t="str">
        <f aca="false">IF($A11779="","",EDATE(INDEX(CARTAO_COMPRAS!$J:$J,INT((ROW()-2)/20)+2),MOD(ROW()-2,20)))</f>
        <v/>
      </c>
      <c r="I11779" s="4" t="str">
        <f aca="false">IF($H11779="","",$H11779-WEEKDAY($H11779,2)+1)</f>
        <v/>
      </c>
      <c r="J11779" s="4" t="str">
        <f aca="false">IF($I11779="","",$I11779+6)</f>
        <v/>
      </c>
      <c r="K11779" s="6" t="str">
        <f aca="false">IF($H11779="","",DATE(YEAR($H11779),MONTH($H11779),1))</f>
        <v/>
      </c>
      <c r="L11779" s="0" t="str">
        <f aca="false">IF($A11779="","",INDEX(CARTAO_COMPRAS!$K:$K,INT((ROW()-2)/20)+2))</f>
        <v/>
      </c>
      <c r="M11779" s="0" t="str">
        <f aca="false">IF($A11779="","","Compra no cartão")</f>
        <v/>
      </c>
    </row>
    <row r="11780" customFormat="false" ht="13.5" hidden="false" customHeight="false" outlineLevel="0" collapsed="false">
      <c r="A117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0" s="0" t="str">
        <f aca="false">IF($A11780="","",INDEX(CARTAO_COMPRAS!$C:$C,INT((ROW()-2)/20)+2))</f>
        <v/>
      </c>
      <c r="C11780" s="0" t="str">
        <f aca="false">IF($A11780="","",INDEX(CARTAO_COMPRAS!$D:$D,INT((ROW()-2)/20)+2))</f>
        <v/>
      </c>
      <c r="D11780" s="0" t="str">
        <f aca="false">IF($A11780="","",INDEX(CARTAO_COMPRAS!$E:$E,INT((ROW()-2)/20)+2))</f>
        <v/>
      </c>
      <c r="E11780" s="0" t="str">
        <f aca="false">IF($A11780="","",INDEX(CARTAO_COMPRAS!$H:$H,INT((ROW()-2)/20)+2)+MOD(ROW()-2,20))</f>
        <v/>
      </c>
      <c r="F11780" s="0" t="str">
        <f aca="false">IF($A11780="","",INDEX(CARTAO_COMPRAS!$G:$G,INT((ROW()-2)/20)+2))</f>
        <v/>
      </c>
      <c r="G11780" s="5" t="str">
        <f aca="false">IF($A11780="","",INDEX(CARTAO_COMPRAS!$I:$I,INT((ROW()-2)/20)+2))</f>
        <v/>
      </c>
      <c r="H11780" s="4" t="str">
        <f aca="false">IF($A11780="","",EDATE(INDEX(CARTAO_COMPRAS!$J:$J,INT((ROW()-2)/20)+2),MOD(ROW()-2,20)))</f>
        <v/>
      </c>
      <c r="I11780" s="4" t="str">
        <f aca="false">IF($H11780="","",$H11780-WEEKDAY($H11780,2)+1)</f>
        <v/>
      </c>
      <c r="J11780" s="4" t="str">
        <f aca="false">IF($I11780="","",$I11780+6)</f>
        <v/>
      </c>
      <c r="K11780" s="6" t="str">
        <f aca="false">IF($H11780="","",DATE(YEAR($H11780),MONTH($H11780),1))</f>
        <v/>
      </c>
      <c r="L11780" s="0" t="str">
        <f aca="false">IF($A11780="","",INDEX(CARTAO_COMPRAS!$K:$K,INT((ROW()-2)/20)+2))</f>
        <v/>
      </c>
      <c r="M11780" s="0" t="str">
        <f aca="false">IF($A11780="","","Compra no cartão")</f>
        <v/>
      </c>
    </row>
    <row r="11781" customFormat="false" ht="13.5" hidden="false" customHeight="false" outlineLevel="0" collapsed="false">
      <c r="A117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1" s="0" t="str">
        <f aca="false">IF($A11781="","",INDEX(CARTAO_COMPRAS!$C:$C,INT((ROW()-2)/20)+2))</f>
        <v/>
      </c>
      <c r="C11781" s="0" t="str">
        <f aca="false">IF($A11781="","",INDEX(CARTAO_COMPRAS!$D:$D,INT((ROW()-2)/20)+2))</f>
        <v/>
      </c>
      <c r="D11781" s="0" t="str">
        <f aca="false">IF($A11781="","",INDEX(CARTAO_COMPRAS!$E:$E,INT((ROW()-2)/20)+2))</f>
        <v/>
      </c>
      <c r="E11781" s="0" t="str">
        <f aca="false">IF($A11781="","",INDEX(CARTAO_COMPRAS!$H:$H,INT((ROW()-2)/20)+2)+MOD(ROW()-2,20))</f>
        <v/>
      </c>
      <c r="F11781" s="0" t="str">
        <f aca="false">IF($A11781="","",INDEX(CARTAO_COMPRAS!$G:$G,INT((ROW()-2)/20)+2))</f>
        <v/>
      </c>
      <c r="G11781" s="5" t="str">
        <f aca="false">IF($A11781="","",INDEX(CARTAO_COMPRAS!$I:$I,INT((ROW()-2)/20)+2))</f>
        <v/>
      </c>
      <c r="H11781" s="4" t="str">
        <f aca="false">IF($A11781="","",EDATE(INDEX(CARTAO_COMPRAS!$J:$J,INT((ROW()-2)/20)+2),MOD(ROW()-2,20)))</f>
        <v/>
      </c>
      <c r="I11781" s="4" t="str">
        <f aca="false">IF($H11781="","",$H11781-WEEKDAY($H11781,2)+1)</f>
        <v/>
      </c>
      <c r="J11781" s="4" t="str">
        <f aca="false">IF($I11781="","",$I11781+6)</f>
        <v/>
      </c>
      <c r="K11781" s="6" t="str">
        <f aca="false">IF($H11781="","",DATE(YEAR($H11781),MONTH($H11781),1))</f>
        <v/>
      </c>
      <c r="L11781" s="0" t="str">
        <f aca="false">IF($A11781="","",INDEX(CARTAO_COMPRAS!$K:$K,INT((ROW()-2)/20)+2))</f>
        <v/>
      </c>
      <c r="M11781" s="0" t="str">
        <f aca="false">IF($A11781="","","Compra no cartão")</f>
        <v/>
      </c>
    </row>
    <row r="11782" customFormat="false" ht="13.5" hidden="false" customHeight="false" outlineLevel="0" collapsed="false">
      <c r="A117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2" s="0" t="str">
        <f aca="false">IF($A11782="","",INDEX(CARTAO_COMPRAS!$C:$C,INT((ROW()-2)/20)+2))</f>
        <v/>
      </c>
      <c r="C11782" s="0" t="str">
        <f aca="false">IF($A11782="","",INDEX(CARTAO_COMPRAS!$D:$D,INT((ROW()-2)/20)+2))</f>
        <v/>
      </c>
      <c r="D11782" s="0" t="str">
        <f aca="false">IF($A11782="","",INDEX(CARTAO_COMPRAS!$E:$E,INT((ROW()-2)/20)+2))</f>
        <v/>
      </c>
      <c r="E11782" s="0" t="str">
        <f aca="false">IF($A11782="","",INDEX(CARTAO_COMPRAS!$H:$H,INT((ROW()-2)/20)+2)+MOD(ROW()-2,20))</f>
        <v/>
      </c>
      <c r="F11782" s="0" t="str">
        <f aca="false">IF($A11782="","",INDEX(CARTAO_COMPRAS!$G:$G,INT((ROW()-2)/20)+2))</f>
        <v/>
      </c>
      <c r="G11782" s="5" t="str">
        <f aca="false">IF($A11782="","",INDEX(CARTAO_COMPRAS!$I:$I,INT((ROW()-2)/20)+2))</f>
        <v/>
      </c>
      <c r="H11782" s="4" t="str">
        <f aca="false">IF($A11782="","",EDATE(INDEX(CARTAO_COMPRAS!$J:$J,INT((ROW()-2)/20)+2),MOD(ROW()-2,20)))</f>
        <v/>
      </c>
      <c r="I11782" s="4" t="str">
        <f aca="false">IF($H11782="","",$H11782-WEEKDAY($H11782,2)+1)</f>
        <v/>
      </c>
      <c r="J11782" s="4" t="str">
        <f aca="false">IF($I11782="","",$I11782+6)</f>
        <v/>
      </c>
      <c r="K11782" s="6" t="str">
        <f aca="false">IF($H11782="","",DATE(YEAR($H11782),MONTH($H11782),1))</f>
        <v/>
      </c>
      <c r="L11782" s="0" t="str">
        <f aca="false">IF($A11782="","",INDEX(CARTAO_COMPRAS!$K:$K,INT((ROW()-2)/20)+2))</f>
        <v/>
      </c>
      <c r="M11782" s="0" t="str">
        <f aca="false">IF($A11782="","","Compra no cartão")</f>
        <v/>
      </c>
    </row>
    <row r="11783" customFormat="false" ht="13.5" hidden="false" customHeight="false" outlineLevel="0" collapsed="false">
      <c r="A117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3" s="0" t="str">
        <f aca="false">IF($A11783="","",INDEX(CARTAO_COMPRAS!$C:$C,INT((ROW()-2)/20)+2))</f>
        <v/>
      </c>
      <c r="C11783" s="0" t="str">
        <f aca="false">IF($A11783="","",INDEX(CARTAO_COMPRAS!$D:$D,INT((ROW()-2)/20)+2))</f>
        <v/>
      </c>
      <c r="D11783" s="0" t="str">
        <f aca="false">IF($A11783="","",INDEX(CARTAO_COMPRAS!$E:$E,INT((ROW()-2)/20)+2))</f>
        <v/>
      </c>
      <c r="E11783" s="0" t="str">
        <f aca="false">IF($A11783="","",INDEX(CARTAO_COMPRAS!$H:$H,INT((ROW()-2)/20)+2)+MOD(ROW()-2,20))</f>
        <v/>
      </c>
      <c r="F11783" s="0" t="str">
        <f aca="false">IF($A11783="","",INDEX(CARTAO_COMPRAS!$G:$G,INT((ROW()-2)/20)+2))</f>
        <v/>
      </c>
      <c r="G11783" s="5" t="str">
        <f aca="false">IF($A11783="","",INDEX(CARTAO_COMPRAS!$I:$I,INT((ROW()-2)/20)+2))</f>
        <v/>
      </c>
      <c r="H11783" s="4" t="str">
        <f aca="false">IF($A11783="","",EDATE(INDEX(CARTAO_COMPRAS!$J:$J,INT((ROW()-2)/20)+2),MOD(ROW()-2,20)))</f>
        <v/>
      </c>
      <c r="I11783" s="4" t="str">
        <f aca="false">IF($H11783="","",$H11783-WEEKDAY($H11783,2)+1)</f>
        <v/>
      </c>
      <c r="J11783" s="4" t="str">
        <f aca="false">IF($I11783="","",$I11783+6)</f>
        <v/>
      </c>
      <c r="K11783" s="6" t="str">
        <f aca="false">IF($H11783="","",DATE(YEAR($H11783),MONTH($H11783),1))</f>
        <v/>
      </c>
      <c r="L11783" s="0" t="str">
        <f aca="false">IF($A11783="","",INDEX(CARTAO_COMPRAS!$K:$K,INT((ROW()-2)/20)+2))</f>
        <v/>
      </c>
      <c r="M11783" s="0" t="str">
        <f aca="false">IF($A11783="","","Compra no cartão")</f>
        <v/>
      </c>
    </row>
    <row r="11784" customFormat="false" ht="13.5" hidden="false" customHeight="false" outlineLevel="0" collapsed="false">
      <c r="A117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4" s="0" t="str">
        <f aca="false">IF($A11784="","",INDEX(CARTAO_COMPRAS!$C:$C,INT((ROW()-2)/20)+2))</f>
        <v/>
      </c>
      <c r="C11784" s="0" t="str">
        <f aca="false">IF($A11784="","",INDEX(CARTAO_COMPRAS!$D:$D,INT((ROW()-2)/20)+2))</f>
        <v/>
      </c>
      <c r="D11784" s="0" t="str">
        <f aca="false">IF($A11784="","",INDEX(CARTAO_COMPRAS!$E:$E,INT((ROW()-2)/20)+2))</f>
        <v/>
      </c>
      <c r="E11784" s="0" t="str">
        <f aca="false">IF($A11784="","",INDEX(CARTAO_COMPRAS!$H:$H,INT((ROW()-2)/20)+2)+MOD(ROW()-2,20))</f>
        <v/>
      </c>
      <c r="F11784" s="0" t="str">
        <f aca="false">IF($A11784="","",INDEX(CARTAO_COMPRAS!$G:$G,INT((ROW()-2)/20)+2))</f>
        <v/>
      </c>
      <c r="G11784" s="5" t="str">
        <f aca="false">IF($A11784="","",INDEX(CARTAO_COMPRAS!$I:$I,INT((ROW()-2)/20)+2))</f>
        <v/>
      </c>
      <c r="H11784" s="4" t="str">
        <f aca="false">IF($A11784="","",EDATE(INDEX(CARTAO_COMPRAS!$J:$J,INT((ROW()-2)/20)+2),MOD(ROW()-2,20)))</f>
        <v/>
      </c>
      <c r="I11784" s="4" t="str">
        <f aca="false">IF($H11784="","",$H11784-WEEKDAY($H11784,2)+1)</f>
        <v/>
      </c>
      <c r="J11784" s="4" t="str">
        <f aca="false">IF($I11784="","",$I11784+6)</f>
        <v/>
      </c>
      <c r="K11784" s="6" t="str">
        <f aca="false">IF($H11784="","",DATE(YEAR($H11784),MONTH($H11784),1))</f>
        <v/>
      </c>
      <c r="L11784" s="0" t="str">
        <f aca="false">IF($A11784="","",INDEX(CARTAO_COMPRAS!$K:$K,INT((ROW()-2)/20)+2))</f>
        <v/>
      </c>
      <c r="M11784" s="0" t="str">
        <f aca="false">IF($A11784="","","Compra no cartão")</f>
        <v/>
      </c>
    </row>
    <row r="11785" customFormat="false" ht="13.5" hidden="false" customHeight="false" outlineLevel="0" collapsed="false">
      <c r="A117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5" s="0" t="str">
        <f aca="false">IF($A11785="","",INDEX(CARTAO_COMPRAS!$C:$C,INT((ROW()-2)/20)+2))</f>
        <v/>
      </c>
      <c r="C11785" s="0" t="str">
        <f aca="false">IF($A11785="","",INDEX(CARTAO_COMPRAS!$D:$D,INT((ROW()-2)/20)+2))</f>
        <v/>
      </c>
      <c r="D11785" s="0" t="str">
        <f aca="false">IF($A11785="","",INDEX(CARTAO_COMPRAS!$E:$E,INT((ROW()-2)/20)+2))</f>
        <v/>
      </c>
      <c r="E11785" s="0" t="str">
        <f aca="false">IF($A11785="","",INDEX(CARTAO_COMPRAS!$H:$H,INT((ROW()-2)/20)+2)+MOD(ROW()-2,20))</f>
        <v/>
      </c>
      <c r="F11785" s="0" t="str">
        <f aca="false">IF($A11785="","",INDEX(CARTAO_COMPRAS!$G:$G,INT((ROW()-2)/20)+2))</f>
        <v/>
      </c>
      <c r="G11785" s="5" t="str">
        <f aca="false">IF($A11785="","",INDEX(CARTAO_COMPRAS!$I:$I,INT((ROW()-2)/20)+2))</f>
        <v/>
      </c>
      <c r="H11785" s="4" t="str">
        <f aca="false">IF($A11785="","",EDATE(INDEX(CARTAO_COMPRAS!$J:$J,INT((ROW()-2)/20)+2),MOD(ROW()-2,20)))</f>
        <v/>
      </c>
      <c r="I11785" s="4" t="str">
        <f aca="false">IF($H11785="","",$H11785-WEEKDAY($H11785,2)+1)</f>
        <v/>
      </c>
      <c r="J11785" s="4" t="str">
        <f aca="false">IF($I11785="","",$I11785+6)</f>
        <v/>
      </c>
      <c r="K11785" s="6" t="str">
        <f aca="false">IF($H11785="","",DATE(YEAR($H11785),MONTH($H11785),1))</f>
        <v/>
      </c>
      <c r="L11785" s="0" t="str">
        <f aca="false">IF($A11785="","",INDEX(CARTAO_COMPRAS!$K:$K,INT((ROW()-2)/20)+2))</f>
        <v/>
      </c>
      <c r="M11785" s="0" t="str">
        <f aca="false">IF($A11785="","","Compra no cartão")</f>
        <v/>
      </c>
    </row>
    <row r="11786" customFormat="false" ht="13.5" hidden="false" customHeight="false" outlineLevel="0" collapsed="false">
      <c r="A117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6" s="0" t="str">
        <f aca="false">IF($A11786="","",INDEX(CARTAO_COMPRAS!$C:$C,INT((ROW()-2)/20)+2))</f>
        <v/>
      </c>
      <c r="C11786" s="0" t="str">
        <f aca="false">IF($A11786="","",INDEX(CARTAO_COMPRAS!$D:$D,INT((ROW()-2)/20)+2))</f>
        <v/>
      </c>
      <c r="D11786" s="0" t="str">
        <f aca="false">IF($A11786="","",INDEX(CARTAO_COMPRAS!$E:$E,INT((ROW()-2)/20)+2))</f>
        <v/>
      </c>
      <c r="E11786" s="0" t="str">
        <f aca="false">IF($A11786="","",INDEX(CARTAO_COMPRAS!$H:$H,INT((ROW()-2)/20)+2)+MOD(ROW()-2,20))</f>
        <v/>
      </c>
      <c r="F11786" s="0" t="str">
        <f aca="false">IF($A11786="","",INDEX(CARTAO_COMPRAS!$G:$G,INT((ROW()-2)/20)+2))</f>
        <v/>
      </c>
      <c r="G11786" s="5" t="str">
        <f aca="false">IF($A11786="","",INDEX(CARTAO_COMPRAS!$I:$I,INT((ROW()-2)/20)+2))</f>
        <v/>
      </c>
      <c r="H11786" s="4" t="str">
        <f aca="false">IF($A11786="","",EDATE(INDEX(CARTAO_COMPRAS!$J:$J,INT((ROW()-2)/20)+2),MOD(ROW()-2,20)))</f>
        <v/>
      </c>
      <c r="I11786" s="4" t="str">
        <f aca="false">IF($H11786="","",$H11786-WEEKDAY($H11786,2)+1)</f>
        <v/>
      </c>
      <c r="J11786" s="4" t="str">
        <f aca="false">IF($I11786="","",$I11786+6)</f>
        <v/>
      </c>
      <c r="K11786" s="6" t="str">
        <f aca="false">IF($H11786="","",DATE(YEAR($H11786),MONTH($H11786),1))</f>
        <v/>
      </c>
      <c r="L11786" s="0" t="str">
        <f aca="false">IF($A11786="","",INDEX(CARTAO_COMPRAS!$K:$K,INT((ROW()-2)/20)+2))</f>
        <v/>
      </c>
      <c r="M11786" s="0" t="str">
        <f aca="false">IF($A11786="","","Compra no cartão")</f>
        <v/>
      </c>
    </row>
    <row r="11787" customFormat="false" ht="13.5" hidden="false" customHeight="false" outlineLevel="0" collapsed="false">
      <c r="A117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7" s="0" t="str">
        <f aca="false">IF($A11787="","",INDEX(CARTAO_COMPRAS!$C:$C,INT((ROW()-2)/20)+2))</f>
        <v/>
      </c>
      <c r="C11787" s="0" t="str">
        <f aca="false">IF($A11787="","",INDEX(CARTAO_COMPRAS!$D:$D,INT((ROW()-2)/20)+2))</f>
        <v/>
      </c>
      <c r="D11787" s="0" t="str">
        <f aca="false">IF($A11787="","",INDEX(CARTAO_COMPRAS!$E:$E,INT((ROW()-2)/20)+2))</f>
        <v/>
      </c>
      <c r="E11787" s="0" t="str">
        <f aca="false">IF($A11787="","",INDEX(CARTAO_COMPRAS!$H:$H,INT((ROW()-2)/20)+2)+MOD(ROW()-2,20))</f>
        <v/>
      </c>
      <c r="F11787" s="0" t="str">
        <f aca="false">IF($A11787="","",INDEX(CARTAO_COMPRAS!$G:$G,INT((ROW()-2)/20)+2))</f>
        <v/>
      </c>
      <c r="G11787" s="5" t="str">
        <f aca="false">IF($A11787="","",INDEX(CARTAO_COMPRAS!$I:$I,INT((ROW()-2)/20)+2))</f>
        <v/>
      </c>
      <c r="H11787" s="4" t="str">
        <f aca="false">IF($A11787="","",EDATE(INDEX(CARTAO_COMPRAS!$J:$J,INT((ROW()-2)/20)+2),MOD(ROW()-2,20)))</f>
        <v/>
      </c>
      <c r="I11787" s="4" t="str">
        <f aca="false">IF($H11787="","",$H11787-WEEKDAY($H11787,2)+1)</f>
        <v/>
      </c>
      <c r="J11787" s="4" t="str">
        <f aca="false">IF($I11787="","",$I11787+6)</f>
        <v/>
      </c>
      <c r="K11787" s="6" t="str">
        <f aca="false">IF($H11787="","",DATE(YEAR($H11787),MONTH($H11787),1))</f>
        <v/>
      </c>
      <c r="L11787" s="0" t="str">
        <f aca="false">IF($A11787="","",INDEX(CARTAO_COMPRAS!$K:$K,INT((ROW()-2)/20)+2))</f>
        <v/>
      </c>
      <c r="M11787" s="0" t="str">
        <f aca="false">IF($A11787="","","Compra no cartão")</f>
        <v/>
      </c>
    </row>
    <row r="11788" customFormat="false" ht="13.5" hidden="false" customHeight="false" outlineLevel="0" collapsed="false">
      <c r="A117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8" s="0" t="str">
        <f aca="false">IF($A11788="","",INDEX(CARTAO_COMPRAS!$C:$C,INT((ROW()-2)/20)+2))</f>
        <v/>
      </c>
      <c r="C11788" s="0" t="str">
        <f aca="false">IF($A11788="","",INDEX(CARTAO_COMPRAS!$D:$D,INT((ROW()-2)/20)+2))</f>
        <v/>
      </c>
      <c r="D11788" s="0" t="str">
        <f aca="false">IF($A11788="","",INDEX(CARTAO_COMPRAS!$E:$E,INT((ROW()-2)/20)+2))</f>
        <v/>
      </c>
      <c r="E11788" s="0" t="str">
        <f aca="false">IF($A11788="","",INDEX(CARTAO_COMPRAS!$H:$H,INT((ROW()-2)/20)+2)+MOD(ROW()-2,20))</f>
        <v/>
      </c>
      <c r="F11788" s="0" t="str">
        <f aca="false">IF($A11788="","",INDEX(CARTAO_COMPRAS!$G:$G,INT((ROW()-2)/20)+2))</f>
        <v/>
      </c>
      <c r="G11788" s="5" t="str">
        <f aca="false">IF($A11788="","",INDEX(CARTAO_COMPRAS!$I:$I,INT((ROW()-2)/20)+2))</f>
        <v/>
      </c>
      <c r="H11788" s="4" t="str">
        <f aca="false">IF($A11788="","",EDATE(INDEX(CARTAO_COMPRAS!$J:$J,INT((ROW()-2)/20)+2),MOD(ROW()-2,20)))</f>
        <v/>
      </c>
      <c r="I11788" s="4" t="str">
        <f aca="false">IF($H11788="","",$H11788-WEEKDAY($H11788,2)+1)</f>
        <v/>
      </c>
      <c r="J11788" s="4" t="str">
        <f aca="false">IF($I11788="","",$I11788+6)</f>
        <v/>
      </c>
      <c r="K11788" s="6" t="str">
        <f aca="false">IF($H11788="","",DATE(YEAR($H11788),MONTH($H11788),1))</f>
        <v/>
      </c>
      <c r="L11788" s="0" t="str">
        <f aca="false">IF($A11788="","",INDEX(CARTAO_COMPRAS!$K:$K,INT((ROW()-2)/20)+2))</f>
        <v/>
      </c>
      <c r="M11788" s="0" t="str">
        <f aca="false">IF($A11788="","","Compra no cartão")</f>
        <v/>
      </c>
    </row>
    <row r="11789" customFormat="false" ht="13.5" hidden="false" customHeight="false" outlineLevel="0" collapsed="false">
      <c r="A117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89" s="0" t="str">
        <f aca="false">IF($A11789="","",INDEX(CARTAO_COMPRAS!$C:$C,INT((ROW()-2)/20)+2))</f>
        <v/>
      </c>
      <c r="C11789" s="0" t="str">
        <f aca="false">IF($A11789="","",INDEX(CARTAO_COMPRAS!$D:$D,INT((ROW()-2)/20)+2))</f>
        <v/>
      </c>
      <c r="D11789" s="0" t="str">
        <f aca="false">IF($A11789="","",INDEX(CARTAO_COMPRAS!$E:$E,INT((ROW()-2)/20)+2))</f>
        <v/>
      </c>
      <c r="E11789" s="0" t="str">
        <f aca="false">IF($A11789="","",INDEX(CARTAO_COMPRAS!$H:$H,INT((ROW()-2)/20)+2)+MOD(ROW()-2,20))</f>
        <v/>
      </c>
      <c r="F11789" s="0" t="str">
        <f aca="false">IF($A11789="","",INDEX(CARTAO_COMPRAS!$G:$G,INT((ROW()-2)/20)+2))</f>
        <v/>
      </c>
      <c r="G11789" s="5" t="str">
        <f aca="false">IF($A11789="","",INDEX(CARTAO_COMPRAS!$I:$I,INT((ROW()-2)/20)+2))</f>
        <v/>
      </c>
      <c r="H11789" s="4" t="str">
        <f aca="false">IF($A11789="","",EDATE(INDEX(CARTAO_COMPRAS!$J:$J,INT((ROW()-2)/20)+2),MOD(ROW()-2,20)))</f>
        <v/>
      </c>
      <c r="I11789" s="4" t="str">
        <f aca="false">IF($H11789="","",$H11789-WEEKDAY($H11789,2)+1)</f>
        <v/>
      </c>
      <c r="J11789" s="4" t="str">
        <f aca="false">IF($I11789="","",$I11789+6)</f>
        <v/>
      </c>
      <c r="K11789" s="6" t="str">
        <f aca="false">IF($H11789="","",DATE(YEAR($H11789),MONTH($H11789),1))</f>
        <v/>
      </c>
      <c r="L11789" s="0" t="str">
        <f aca="false">IF($A11789="","",INDEX(CARTAO_COMPRAS!$K:$K,INT((ROW()-2)/20)+2))</f>
        <v/>
      </c>
      <c r="M11789" s="0" t="str">
        <f aca="false">IF($A11789="","","Compra no cartão")</f>
        <v/>
      </c>
    </row>
    <row r="11790" customFormat="false" ht="13.5" hidden="false" customHeight="false" outlineLevel="0" collapsed="false">
      <c r="A117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0" s="0" t="str">
        <f aca="false">IF($A11790="","",INDEX(CARTAO_COMPRAS!$C:$C,INT((ROW()-2)/20)+2))</f>
        <v/>
      </c>
      <c r="C11790" s="0" t="str">
        <f aca="false">IF($A11790="","",INDEX(CARTAO_COMPRAS!$D:$D,INT((ROW()-2)/20)+2))</f>
        <v/>
      </c>
      <c r="D11790" s="0" t="str">
        <f aca="false">IF($A11790="","",INDEX(CARTAO_COMPRAS!$E:$E,INT((ROW()-2)/20)+2))</f>
        <v/>
      </c>
      <c r="E11790" s="0" t="str">
        <f aca="false">IF($A11790="","",INDEX(CARTAO_COMPRAS!$H:$H,INT((ROW()-2)/20)+2)+MOD(ROW()-2,20))</f>
        <v/>
      </c>
      <c r="F11790" s="0" t="str">
        <f aca="false">IF($A11790="","",INDEX(CARTAO_COMPRAS!$G:$G,INT((ROW()-2)/20)+2))</f>
        <v/>
      </c>
      <c r="G11790" s="5" t="str">
        <f aca="false">IF($A11790="","",INDEX(CARTAO_COMPRAS!$I:$I,INT((ROW()-2)/20)+2))</f>
        <v/>
      </c>
      <c r="H11790" s="4" t="str">
        <f aca="false">IF($A11790="","",EDATE(INDEX(CARTAO_COMPRAS!$J:$J,INT((ROW()-2)/20)+2),MOD(ROW()-2,20)))</f>
        <v/>
      </c>
      <c r="I11790" s="4" t="str">
        <f aca="false">IF($H11790="","",$H11790-WEEKDAY($H11790,2)+1)</f>
        <v/>
      </c>
      <c r="J11790" s="4" t="str">
        <f aca="false">IF($I11790="","",$I11790+6)</f>
        <v/>
      </c>
      <c r="K11790" s="6" t="str">
        <f aca="false">IF($H11790="","",DATE(YEAR($H11790),MONTH($H11790),1))</f>
        <v/>
      </c>
      <c r="L11790" s="0" t="str">
        <f aca="false">IF($A11790="","",INDEX(CARTAO_COMPRAS!$K:$K,INT((ROW()-2)/20)+2))</f>
        <v/>
      </c>
      <c r="M11790" s="0" t="str">
        <f aca="false">IF($A11790="","","Compra no cartão")</f>
        <v/>
      </c>
    </row>
    <row r="11791" customFormat="false" ht="13.5" hidden="false" customHeight="false" outlineLevel="0" collapsed="false">
      <c r="A117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1" s="0" t="str">
        <f aca="false">IF($A11791="","",INDEX(CARTAO_COMPRAS!$C:$C,INT((ROW()-2)/20)+2))</f>
        <v/>
      </c>
      <c r="C11791" s="0" t="str">
        <f aca="false">IF($A11791="","",INDEX(CARTAO_COMPRAS!$D:$D,INT((ROW()-2)/20)+2))</f>
        <v/>
      </c>
      <c r="D11791" s="0" t="str">
        <f aca="false">IF($A11791="","",INDEX(CARTAO_COMPRAS!$E:$E,INT((ROW()-2)/20)+2))</f>
        <v/>
      </c>
      <c r="E11791" s="0" t="str">
        <f aca="false">IF($A11791="","",INDEX(CARTAO_COMPRAS!$H:$H,INT((ROW()-2)/20)+2)+MOD(ROW()-2,20))</f>
        <v/>
      </c>
      <c r="F11791" s="0" t="str">
        <f aca="false">IF($A11791="","",INDEX(CARTAO_COMPRAS!$G:$G,INT((ROW()-2)/20)+2))</f>
        <v/>
      </c>
      <c r="G11791" s="5" t="str">
        <f aca="false">IF($A11791="","",INDEX(CARTAO_COMPRAS!$I:$I,INT((ROW()-2)/20)+2))</f>
        <v/>
      </c>
      <c r="H11791" s="4" t="str">
        <f aca="false">IF($A11791="","",EDATE(INDEX(CARTAO_COMPRAS!$J:$J,INT((ROW()-2)/20)+2),MOD(ROW()-2,20)))</f>
        <v/>
      </c>
      <c r="I11791" s="4" t="str">
        <f aca="false">IF($H11791="","",$H11791-WEEKDAY($H11791,2)+1)</f>
        <v/>
      </c>
      <c r="J11791" s="4" t="str">
        <f aca="false">IF($I11791="","",$I11791+6)</f>
        <v/>
      </c>
      <c r="K11791" s="6" t="str">
        <f aca="false">IF($H11791="","",DATE(YEAR($H11791),MONTH($H11791),1))</f>
        <v/>
      </c>
      <c r="L11791" s="0" t="str">
        <f aca="false">IF($A11791="","",INDEX(CARTAO_COMPRAS!$K:$K,INT((ROW()-2)/20)+2))</f>
        <v/>
      </c>
      <c r="M11791" s="0" t="str">
        <f aca="false">IF($A11791="","","Compra no cartão")</f>
        <v/>
      </c>
    </row>
    <row r="11792" customFormat="false" ht="13.5" hidden="false" customHeight="false" outlineLevel="0" collapsed="false">
      <c r="A117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2" s="0" t="str">
        <f aca="false">IF($A11792="","",INDEX(CARTAO_COMPRAS!$C:$C,INT((ROW()-2)/20)+2))</f>
        <v/>
      </c>
      <c r="C11792" s="0" t="str">
        <f aca="false">IF($A11792="","",INDEX(CARTAO_COMPRAS!$D:$D,INT((ROW()-2)/20)+2))</f>
        <v/>
      </c>
      <c r="D11792" s="0" t="str">
        <f aca="false">IF($A11792="","",INDEX(CARTAO_COMPRAS!$E:$E,INT((ROW()-2)/20)+2))</f>
        <v/>
      </c>
      <c r="E11792" s="0" t="str">
        <f aca="false">IF($A11792="","",INDEX(CARTAO_COMPRAS!$H:$H,INT((ROW()-2)/20)+2)+MOD(ROW()-2,20))</f>
        <v/>
      </c>
      <c r="F11792" s="0" t="str">
        <f aca="false">IF($A11792="","",INDEX(CARTAO_COMPRAS!$G:$G,INT((ROW()-2)/20)+2))</f>
        <v/>
      </c>
      <c r="G11792" s="5" t="str">
        <f aca="false">IF($A11792="","",INDEX(CARTAO_COMPRAS!$I:$I,INT((ROW()-2)/20)+2))</f>
        <v/>
      </c>
      <c r="H11792" s="4" t="str">
        <f aca="false">IF($A11792="","",EDATE(INDEX(CARTAO_COMPRAS!$J:$J,INT((ROW()-2)/20)+2),MOD(ROW()-2,20)))</f>
        <v/>
      </c>
      <c r="I11792" s="4" t="str">
        <f aca="false">IF($H11792="","",$H11792-WEEKDAY($H11792,2)+1)</f>
        <v/>
      </c>
      <c r="J11792" s="4" t="str">
        <f aca="false">IF($I11792="","",$I11792+6)</f>
        <v/>
      </c>
      <c r="K11792" s="6" t="str">
        <f aca="false">IF($H11792="","",DATE(YEAR($H11792),MONTH($H11792),1))</f>
        <v/>
      </c>
      <c r="L11792" s="0" t="str">
        <f aca="false">IF($A11792="","",INDEX(CARTAO_COMPRAS!$K:$K,INT((ROW()-2)/20)+2))</f>
        <v/>
      </c>
      <c r="M11792" s="0" t="str">
        <f aca="false">IF($A11792="","","Compra no cartão")</f>
        <v/>
      </c>
    </row>
    <row r="11793" customFormat="false" ht="13.5" hidden="false" customHeight="false" outlineLevel="0" collapsed="false">
      <c r="A117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3" s="0" t="str">
        <f aca="false">IF($A11793="","",INDEX(CARTAO_COMPRAS!$C:$C,INT((ROW()-2)/20)+2))</f>
        <v/>
      </c>
      <c r="C11793" s="0" t="str">
        <f aca="false">IF($A11793="","",INDEX(CARTAO_COMPRAS!$D:$D,INT((ROW()-2)/20)+2))</f>
        <v/>
      </c>
      <c r="D11793" s="0" t="str">
        <f aca="false">IF($A11793="","",INDEX(CARTAO_COMPRAS!$E:$E,INT((ROW()-2)/20)+2))</f>
        <v/>
      </c>
      <c r="E11793" s="0" t="str">
        <f aca="false">IF($A11793="","",INDEX(CARTAO_COMPRAS!$H:$H,INT((ROW()-2)/20)+2)+MOD(ROW()-2,20))</f>
        <v/>
      </c>
      <c r="F11793" s="0" t="str">
        <f aca="false">IF($A11793="","",INDEX(CARTAO_COMPRAS!$G:$G,INT((ROW()-2)/20)+2))</f>
        <v/>
      </c>
      <c r="G11793" s="5" t="str">
        <f aca="false">IF($A11793="","",INDEX(CARTAO_COMPRAS!$I:$I,INT((ROW()-2)/20)+2))</f>
        <v/>
      </c>
      <c r="H11793" s="4" t="str">
        <f aca="false">IF($A11793="","",EDATE(INDEX(CARTAO_COMPRAS!$J:$J,INT((ROW()-2)/20)+2),MOD(ROW()-2,20)))</f>
        <v/>
      </c>
      <c r="I11793" s="4" t="str">
        <f aca="false">IF($H11793="","",$H11793-WEEKDAY($H11793,2)+1)</f>
        <v/>
      </c>
      <c r="J11793" s="4" t="str">
        <f aca="false">IF($I11793="","",$I11793+6)</f>
        <v/>
      </c>
      <c r="K11793" s="6" t="str">
        <f aca="false">IF($H11793="","",DATE(YEAR($H11793),MONTH($H11793),1))</f>
        <v/>
      </c>
      <c r="L11793" s="0" t="str">
        <f aca="false">IF($A11793="","",INDEX(CARTAO_COMPRAS!$K:$K,INT((ROW()-2)/20)+2))</f>
        <v/>
      </c>
      <c r="M11793" s="0" t="str">
        <f aca="false">IF($A11793="","","Compra no cartão")</f>
        <v/>
      </c>
    </row>
    <row r="11794" customFormat="false" ht="13.5" hidden="false" customHeight="false" outlineLevel="0" collapsed="false">
      <c r="A117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4" s="0" t="str">
        <f aca="false">IF($A11794="","",INDEX(CARTAO_COMPRAS!$C:$C,INT((ROW()-2)/20)+2))</f>
        <v/>
      </c>
      <c r="C11794" s="0" t="str">
        <f aca="false">IF($A11794="","",INDEX(CARTAO_COMPRAS!$D:$D,INT((ROW()-2)/20)+2))</f>
        <v/>
      </c>
      <c r="D11794" s="0" t="str">
        <f aca="false">IF($A11794="","",INDEX(CARTAO_COMPRAS!$E:$E,INT((ROW()-2)/20)+2))</f>
        <v/>
      </c>
      <c r="E11794" s="0" t="str">
        <f aca="false">IF($A11794="","",INDEX(CARTAO_COMPRAS!$H:$H,INT((ROW()-2)/20)+2)+MOD(ROW()-2,20))</f>
        <v/>
      </c>
      <c r="F11794" s="0" t="str">
        <f aca="false">IF($A11794="","",INDEX(CARTAO_COMPRAS!$G:$G,INT((ROW()-2)/20)+2))</f>
        <v/>
      </c>
      <c r="G11794" s="5" t="str">
        <f aca="false">IF($A11794="","",INDEX(CARTAO_COMPRAS!$I:$I,INT((ROW()-2)/20)+2))</f>
        <v/>
      </c>
      <c r="H11794" s="4" t="str">
        <f aca="false">IF($A11794="","",EDATE(INDEX(CARTAO_COMPRAS!$J:$J,INT((ROW()-2)/20)+2),MOD(ROW()-2,20)))</f>
        <v/>
      </c>
      <c r="I11794" s="4" t="str">
        <f aca="false">IF($H11794="","",$H11794-WEEKDAY($H11794,2)+1)</f>
        <v/>
      </c>
      <c r="J11794" s="4" t="str">
        <f aca="false">IF($I11794="","",$I11794+6)</f>
        <v/>
      </c>
      <c r="K11794" s="6" t="str">
        <f aca="false">IF($H11794="","",DATE(YEAR($H11794),MONTH($H11794),1))</f>
        <v/>
      </c>
      <c r="L11794" s="0" t="str">
        <f aca="false">IF($A11794="","",INDEX(CARTAO_COMPRAS!$K:$K,INT((ROW()-2)/20)+2))</f>
        <v/>
      </c>
      <c r="M11794" s="0" t="str">
        <f aca="false">IF($A11794="","","Compra no cartão")</f>
        <v/>
      </c>
    </row>
    <row r="11795" customFormat="false" ht="13.5" hidden="false" customHeight="false" outlineLevel="0" collapsed="false">
      <c r="A117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5" s="0" t="str">
        <f aca="false">IF($A11795="","",INDEX(CARTAO_COMPRAS!$C:$C,INT((ROW()-2)/20)+2))</f>
        <v/>
      </c>
      <c r="C11795" s="0" t="str">
        <f aca="false">IF($A11795="","",INDEX(CARTAO_COMPRAS!$D:$D,INT((ROW()-2)/20)+2))</f>
        <v/>
      </c>
      <c r="D11795" s="0" t="str">
        <f aca="false">IF($A11795="","",INDEX(CARTAO_COMPRAS!$E:$E,INT((ROW()-2)/20)+2))</f>
        <v/>
      </c>
      <c r="E11795" s="0" t="str">
        <f aca="false">IF($A11795="","",INDEX(CARTAO_COMPRAS!$H:$H,INT((ROW()-2)/20)+2)+MOD(ROW()-2,20))</f>
        <v/>
      </c>
      <c r="F11795" s="0" t="str">
        <f aca="false">IF($A11795="","",INDEX(CARTAO_COMPRAS!$G:$G,INT((ROW()-2)/20)+2))</f>
        <v/>
      </c>
      <c r="G11795" s="5" t="str">
        <f aca="false">IF($A11795="","",INDEX(CARTAO_COMPRAS!$I:$I,INT((ROW()-2)/20)+2))</f>
        <v/>
      </c>
      <c r="H11795" s="4" t="str">
        <f aca="false">IF($A11795="","",EDATE(INDEX(CARTAO_COMPRAS!$J:$J,INT((ROW()-2)/20)+2),MOD(ROW()-2,20)))</f>
        <v/>
      </c>
      <c r="I11795" s="4" t="str">
        <f aca="false">IF($H11795="","",$H11795-WEEKDAY($H11795,2)+1)</f>
        <v/>
      </c>
      <c r="J11795" s="4" t="str">
        <f aca="false">IF($I11795="","",$I11795+6)</f>
        <v/>
      </c>
      <c r="K11795" s="6" t="str">
        <f aca="false">IF($H11795="","",DATE(YEAR($H11795),MONTH($H11795),1))</f>
        <v/>
      </c>
      <c r="L11795" s="0" t="str">
        <f aca="false">IF($A11795="","",INDEX(CARTAO_COMPRAS!$K:$K,INT((ROW()-2)/20)+2))</f>
        <v/>
      </c>
      <c r="M11795" s="0" t="str">
        <f aca="false">IF($A11795="","","Compra no cartão")</f>
        <v/>
      </c>
    </row>
    <row r="11796" customFormat="false" ht="13.5" hidden="false" customHeight="false" outlineLevel="0" collapsed="false">
      <c r="A117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6" s="0" t="str">
        <f aca="false">IF($A11796="","",INDEX(CARTAO_COMPRAS!$C:$C,INT((ROW()-2)/20)+2))</f>
        <v/>
      </c>
      <c r="C11796" s="0" t="str">
        <f aca="false">IF($A11796="","",INDEX(CARTAO_COMPRAS!$D:$D,INT((ROW()-2)/20)+2))</f>
        <v/>
      </c>
      <c r="D11796" s="0" t="str">
        <f aca="false">IF($A11796="","",INDEX(CARTAO_COMPRAS!$E:$E,INT((ROW()-2)/20)+2))</f>
        <v/>
      </c>
      <c r="E11796" s="0" t="str">
        <f aca="false">IF($A11796="","",INDEX(CARTAO_COMPRAS!$H:$H,INT((ROW()-2)/20)+2)+MOD(ROW()-2,20))</f>
        <v/>
      </c>
      <c r="F11796" s="0" t="str">
        <f aca="false">IF($A11796="","",INDEX(CARTAO_COMPRAS!$G:$G,INT((ROW()-2)/20)+2))</f>
        <v/>
      </c>
      <c r="G11796" s="5" t="str">
        <f aca="false">IF($A11796="","",INDEX(CARTAO_COMPRAS!$I:$I,INT((ROW()-2)/20)+2))</f>
        <v/>
      </c>
      <c r="H11796" s="4" t="str">
        <f aca="false">IF($A11796="","",EDATE(INDEX(CARTAO_COMPRAS!$J:$J,INT((ROW()-2)/20)+2),MOD(ROW()-2,20)))</f>
        <v/>
      </c>
      <c r="I11796" s="4" t="str">
        <f aca="false">IF($H11796="","",$H11796-WEEKDAY($H11796,2)+1)</f>
        <v/>
      </c>
      <c r="J11796" s="4" t="str">
        <f aca="false">IF($I11796="","",$I11796+6)</f>
        <v/>
      </c>
      <c r="K11796" s="6" t="str">
        <f aca="false">IF($H11796="","",DATE(YEAR($H11796),MONTH($H11796),1))</f>
        <v/>
      </c>
      <c r="L11796" s="0" t="str">
        <f aca="false">IF($A11796="","",INDEX(CARTAO_COMPRAS!$K:$K,INT((ROW()-2)/20)+2))</f>
        <v/>
      </c>
      <c r="M11796" s="0" t="str">
        <f aca="false">IF($A11796="","","Compra no cartão")</f>
        <v/>
      </c>
    </row>
    <row r="11797" customFormat="false" ht="13.5" hidden="false" customHeight="false" outlineLevel="0" collapsed="false">
      <c r="A117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7" s="0" t="str">
        <f aca="false">IF($A11797="","",INDEX(CARTAO_COMPRAS!$C:$C,INT((ROW()-2)/20)+2))</f>
        <v/>
      </c>
      <c r="C11797" s="0" t="str">
        <f aca="false">IF($A11797="","",INDEX(CARTAO_COMPRAS!$D:$D,INT((ROW()-2)/20)+2))</f>
        <v/>
      </c>
      <c r="D11797" s="0" t="str">
        <f aca="false">IF($A11797="","",INDEX(CARTAO_COMPRAS!$E:$E,INT((ROW()-2)/20)+2))</f>
        <v/>
      </c>
      <c r="E11797" s="0" t="str">
        <f aca="false">IF($A11797="","",INDEX(CARTAO_COMPRAS!$H:$H,INT((ROW()-2)/20)+2)+MOD(ROW()-2,20))</f>
        <v/>
      </c>
      <c r="F11797" s="0" t="str">
        <f aca="false">IF($A11797="","",INDEX(CARTAO_COMPRAS!$G:$G,INT((ROW()-2)/20)+2))</f>
        <v/>
      </c>
      <c r="G11797" s="5" t="str">
        <f aca="false">IF($A11797="","",INDEX(CARTAO_COMPRAS!$I:$I,INT((ROW()-2)/20)+2))</f>
        <v/>
      </c>
      <c r="H11797" s="4" t="str">
        <f aca="false">IF($A11797="","",EDATE(INDEX(CARTAO_COMPRAS!$J:$J,INT((ROW()-2)/20)+2),MOD(ROW()-2,20)))</f>
        <v/>
      </c>
      <c r="I11797" s="4" t="str">
        <f aca="false">IF($H11797="","",$H11797-WEEKDAY($H11797,2)+1)</f>
        <v/>
      </c>
      <c r="J11797" s="4" t="str">
        <f aca="false">IF($I11797="","",$I11797+6)</f>
        <v/>
      </c>
      <c r="K11797" s="6" t="str">
        <f aca="false">IF($H11797="","",DATE(YEAR($H11797),MONTH($H11797),1))</f>
        <v/>
      </c>
      <c r="L11797" s="0" t="str">
        <f aca="false">IF($A11797="","",INDEX(CARTAO_COMPRAS!$K:$K,INT((ROW()-2)/20)+2))</f>
        <v/>
      </c>
      <c r="M11797" s="0" t="str">
        <f aca="false">IF($A11797="","","Compra no cartão")</f>
        <v/>
      </c>
    </row>
    <row r="11798" customFormat="false" ht="13.5" hidden="false" customHeight="false" outlineLevel="0" collapsed="false">
      <c r="A117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8" s="0" t="str">
        <f aca="false">IF($A11798="","",INDEX(CARTAO_COMPRAS!$C:$C,INT((ROW()-2)/20)+2))</f>
        <v/>
      </c>
      <c r="C11798" s="0" t="str">
        <f aca="false">IF($A11798="","",INDEX(CARTAO_COMPRAS!$D:$D,INT((ROW()-2)/20)+2))</f>
        <v/>
      </c>
      <c r="D11798" s="0" t="str">
        <f aca="false">IF($A11798="","",INDEX(CARTAO_COMPRAS!$E:$E,INT((ROW()-2)/20)+2))</f>
        <v/>
      </c>
      <c r="E11798" s="0" t="str">
        <f aca="false">IF($A11798="","",INDEX(CARTAO_COMPRAS!$H:$H,INT((ROW()-2)/20)+2)+MOD(ROW()-2,20))</f>
        <v/>
      </c>
      <c r="F11798" s="0" t="str">
        <f aca="false">IF($A11798="","",INDEX(CARTAO_COMPRAS!$G:$G,INT((ROW()-2)/20)+2))</f>
        <v/>
      </c>
      <c r="G11798" s="5" t="str">
        <f aca="false">IF($A11798="","",INDEX(CARTAO_COMPRAS!$I:$I,INT((ROW()-2)/20)+2))</f>
        <v/>
      </c>
      <c r="H11798" s="4" t="str">
        <f aca="false">IF($A11798="","",EDATE(INDEX(CARTAO_COMPRAS!$J:$J,INT((ROW()-2)/20)+2),MOD(ROW()-2,20)))</f>
        <v/>
      </c>
      <c r="I11798" s="4" t="str">
        <f aca="false">IF($H11798="","",$H11798-WEEKDAY($H11798,2)+1)</f>
        <v/>
      </c>
      <c r="J11798" s="4" t="str">
        <f aca="false">IF($I11798="","",$I11798+6)</f>
        <v/>
      </c>
      <c r="K11798" s="6" t="str">
        <f aca="false">IF($H11798="","",DATE(YEAR($H11798),MONTH($H11798),1))</f>
        <v/>
      </c>
      <c r="L11798" s="0" t="str">
        <f aca="false">IF($A11798="","",INDEX(CARTAO_COMPRAS!$K:$K,INT((ROW()-2)/20)+2))</f>
        <v/>
      </c>
      <c r="M11798" s="0" t="str">
        <f aca="false">IF($A11798="","","Compra no cartão")</f>
        <v/>
      </c>
    </row>
    <row r="11799" customFormat="false" ht="13.5" hidden="false" customHeight="false" outlineLevel="0" collapsed="false">
      <c r="A117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799" s="0" t="str">
        <f aca="false">IF($A11799="","",INDEX(CARTAO_COMPRAS!$C:$C,INT((ROW()-2)/20)+2))</f>
        <v/>
      </c>
      <c r="C11799" s="0" t="str">
        <f aca="false">IF($A11799="","",INDEX(CARTAO_COMPRAS!$D:$D,INT((ROW()-2)/20)+2))</f>
        <v/>
      </c>
      <c r="D11799" s="0" t="str">
        <f aca="false">IF($A11799="","",INDEX(CARTAO_COMPRAS!$E:$E,INT((ROW()-2)/20)+2))</f>
        <v/>
      </c>
      <c r="E11799" s="0" t="str">
        <f aca="false">IF($A11799="","",INDEX(CARTAO_COMPRAS!$H:$H,INT((ROW()-2)/20)+2)+MOD(ROW()-2,20))</f>
        <v/>
      </c>
      <c r="F11799" s="0" t="str">
        <f aca="false">IF($A11799="","",INDEX(CARTAO_COMPRAS!$G:$G,INT((ROW()-2)/20)+2))</f>
        <v/>
      </c>
      <c r="G11799" s="5" t="str">
        <f aca="false">IF($A11799="","",INDEX(CARTAO_COMPRAS!$I:$I,INT((ROW()-2)/20)+2))</f>
        <v/>
      </c>
      <c r="H11799" s="4" t="str">
        <f aca="false">IF($A11799="","",EDATE(INDEX(CARTAO_COMPRAS!$J:$J,INT((ROW()-2)/20)+2),MOD(ROW()-2,20)))</f>
        <v/>
      </c>
      <c r="I11799" s="4" t="str">
        <f aca="false">IF($H11799="","",$H11799-WEEKDAY($H11799,2)+1)</f>
        <v/>
      </c>
      <c r="J11799" s="4" t="str">
        <f aca="false">IF($I11799="","",$I11799+6)</f>
        <v/>
      </c>
      <c r="K11799" s="6" t="str">
        <f aca="false">IF($H11799="","",DATE(YEAR($H11799),MONTH($H11799),1))</f>
        <v/>
      </c>
      <c r="L11799" s="0" t="str">
        <f aca="false">IF($A11799="","",INDEX(CARTAO_COMPRAS!$K:$K,INT((ROW()-2)/20)+2))</f>
        <v/>
      </c>
      <c r="M11799" s="0" t="str">
        <f aca="false">IF($A11799="","","Compra no cartão")</f>
        <v/>
      </c>
    </row>
    <row r="11800" customFormat="false" ht="13.5" hidden="false" customHeight="false" outlineLevel="0" collapsed="false">
      <c r="A118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0" s="0" t="str">
        <f aca="false">IF($A11800="","",INDEX(CARTAO_COMPRAS!$C:$C,INT((ROW()-2)/20)+2))</f>
        <v/>
      </c>
      <c r="C11800" s="0" t="str">
        <f aca="false">IF($A11800="","",INDEX(CARTAO_COMPRAS!$D:$D,INT((ROW()-2)/20)+2))</f>
        <v/>
      </c>
      <c r="D11800" s="0" t="str">
        <f aca="false">IF($A11800="","",INDEX(CARTAO_COMPRAS!$E:$E,INT((ROW()-2)/20)+2))</f>
        <v/>
      </c>
      <c r="E11800" s="0" t="str">
        <f aca="false">IF($A11800="","",INDEX(CARTAO_COMPRAS!$H:$H,INT((ROW()-2)/20)+2)+MOD(ROW()-2,20))</f>
        <v/>
      </c>
      <c r="F11800" s="0" t="str">
        <f aca="false">IF($A11800="","",INDEX(CARTAO_COMPRAS!$G:$G,INT((ROW()-2)/20)+2))</f>
        <v/>
      </c>
      <c r="G11800" s="5" t="str">
        <f aca="false">IF($A11800="","",INDEX(CARTAO_COMPRAS!$I:$I,INT((ROW()-2)/20)+2))</f>
        <v/>
      </c>
      <c r="H11800" s="4" t="str">
        <f aca="false">IF($A11800="","",EDATE(INDEX(CARTAO_COMPRAS!$J:$J,INT((ROW()-2)/20)+2),MOD(ROW()-2,20)))</f>
        <v/>
      </c>
      <c r="I11800" s="4" t="str">
        <f aca="false">IF($H11800="","",$H11800-WEEKDAY($H11800,2)+1)</f>
        <v/>
      </c>
      <c r="J11800" s="4" t="str">
        <f aca="false">IF($I11800="","",$I11800+6)</f>
        <v/>
      </c>
      <c r="K11800" s="6" t="str">
        <f aca="false">IF($H11800="","",DATE(YEAR($H11800),MONTH($H11800),1))</f>
        <v/>
      </c>
      <c r="L11800" s="0" t="str">
        <f aca="false">IF($A11800="","",INDEX(CARTAO_COMPRAS!$K:$K,INT((ROW()-2)/20)+2))</f>
        <v/>
      </c>
      <c r="M11800" s="0" t="str">
        <f aca="false">IF($A11800="","","Compra no cartão")</f>
        <v/>
      </c>
    </row>
    <row r="11801" customFormat="false" ht="13.5" hidden="false" customHeight="false" outlineLevel="0" collapsed="false">
      <c r="A118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1" s="0" t="str">
        <f aca="false">IF($A11801="","",INDEX(CARTAO_COMPRAS!$C:$C,INT((ROW()-2)/20)+2))</f>
        <v/>
      </c>
      <c r="C11801" s="0" t="str">
        <f aca="false">IF($A11801="","",INDEX(CARTAO_COMPRAS!$D:$D,INT((ROW()-2)/20)+2))</f>
        <v/>
      </c>
      <c r="D11801" s="0" t="str">
        <f aca="false">IF($A11801="","",INDEX(CARTAO_COMPRAS!$E:$E,INT((ROW()-2)/20)+2))</f>
        <v/>
      </c>
      <c r="E11801" s="0" t="str">
        <f aca="false">IF($A11801="","",INDEX(CARTAO_COMPRAS!$H:$H,INT((ROW()-2)/20)+2)+MOD(ROW()-2,20))</f>
        <v/>
      </c>
      <c r="F11801" s="0" t="str">
        <f aca="false">IF($A11801="","",INDEX(CARTAO_COMPRAS!$G:$G,INT((ROW()-2)/20)+2))</f>
        <v/>
      </c>
      <c r="G11801" s="5" t="str">
        <f aca="false">IF($A11801="","",INDEX(CARTAO_COMPRAS!$I:$I,INT((ROW()-2)/20)+2))</f>
        <v/>
      </c>
      <c r="H11801" s="4" t="str">
        <f aca="false">IF($A11801="","",EDATE(INDEX(CARTAO_COMPRAS!$J:$J,INT((ROW()-2)/20)+2),MOD(ROW()-2,20)))</f>
        <v/>
      </c>
      <c r="I11801" s="4" t="str">
        <f aca="false">IF($H11801="","",$H11801-WEEKDAY($H11801,2)+1)</f>
        <v/>
      </c>
      <c r="J11801" s="4" t="str">
        <f aca="false">IF($I11801="","",$I11801+6)</f>
        <v/>
      </c>
      <c r="K11801" s="6" t="str">
        <f aca="false">IF($H11801="","",DATE(YEAR($H11801),MONTH($H11801),1))</f>
        <v/>
      </c>
      <c r="L11801" s="0" t="str">
        <f aca="false">IF($A11801="","",INDEX(CARTAO_COMPRAS!$K:$K,INT((ROW()-2)/20)+2))</f>
        <v/>
      </c>
      <c r="M11801" s="0" t="str">
        <f aca="false">IF($A11801="","","Compra no cartão")</f>
        <v/>
      </c>
    </row>
    <row r="11802" customFormat="false" ht="13.5" hidden="false" customHeight="false" outlineLevel="0" collapsed="false">
      <c r="A118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2" s="0" t="str">
        <f aca="false">IF($A11802="","",INDEX(CARTAO_COMPRAS!$C:$C,INT((ROW()-2)/20)+2))</f>
        <v/>
      </c>
      <c r="C11802" s="0" t="str">
        <f aca="false">IF($A11802="","",INDEX(CARTAO_COMPRAS!$D:$D,INT((ROW()-2)/20)+2))</f>
        <v/>
      </c>
      <c r="D11802" s="0" t="str">
        <f aca="false">IF($A11802="","",INDEX(CARTAO_COMPRAS!$E:$E,INT((ROW()-2)/20)+2))</f>
        <v/>
      </c>
      <c r="E11802" s="0" t="str">
        <f aca="false">IF($A11802="","",INDEX(CARTAO_COMPRAS!$H:$H,INT((ROW()-2)/20)+2)+MOD(ROW()-2,20))</f>
        <v/>
      </c>
      <c r="F11802" s="0" t="str">
        <f aca="false">IF($A11802="","",INDEX(CARTAO_COMPRAS!$G:$G,INT((ROW()-2)/20)+2))</f>
        <v/>
      </c>
      <c r="G11802" s="5" t="str">
        <f aca="false">IF($A11802="","",INDEX(CARTAO_COMPRAS!$I:$I,INT((ROW()-2)/20)+2))</f>
        <v/>
      </c>
      <c r="H11802" s="4" t="str">
        <f aca="false">IF($A11802="","",EDATE(INDEX(CARTAO_COMPRAS!$J:$J,INT((ROW()-2)/20)+2),MOD(ROW()-2,20)))</f>
        <v/>
      </c>
      <c r="I11802" s="4" t="str">
        <f aca="false">IF($H11802="","",$H11802-WEEKDAY($H11802,2)+1)</f>
        <v/>
      </c>
      <c r="J11802" s="4" t="str">
        <f aca="false">IF($I11802="","",$I11802+6)</f>
        <v/>
      </c>
      <c r="K11802" s="6" t="str">
        <f aca="false">IF($H11802="","",DATE(YEAR($H11802),MONTH($H11802),1))</f>
        <v/>
      </c>
      <c r="L11802" s="0" t="str">
        <f aca="false">IF($A11802="","",INDEX(CARTAO_COMPRAS!$K:$K,INT((ROW()-2)/20)+2))</f>
        <v/>
      </c>
      <c r="M11802" s="0" t="str">
        <f aca="false">IF($A11802="","","Compra no cartão")</f>
        <v/>
      </c>
    </row>
    <row r="11803" customFormat="false" ht="13.5" hidden="false" customHeight="false" outlineLevel="0" collapsed="false">
      <c r="A118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3" s="0" t="str">
        <f aca="false">IF($A11803="","",INDEX(CARTAO_COMPRAS!$C:$C,INT((ROW()-2)/20)+2))</f>
        <v/>
      </c>
      <c r="C11803" s="0" t="str">
        <f aca="false">IF($A11803="","",INDEX(CARTAO_COMPRAS!$D:$D,INT((ROW()-2)/20)+2))</f>
        <v/>
      </c>
      <c r="D11803" s="0" t="str">
        <f aca="false">IF($A11803="","",INDEX(CARTAO_COMPRAS!$E:$E,INT((ROW()-2)/20)+2))</f>
        <v/>
      </c>
      <c r="E11803" s="0" t="str">
        <f aca="false">IF($A11803="","",INDEX(CARTAO_COMPRAS!$H:$H,INT((ROW()-2)/20)+2)+MOD(ROW()-2,20))</f>
        <v/>
      </c>
      <c r="F11803" s="0" t="str">
        <f aca="false">IF($A11803="","",INDEX(CARTAO_COMPRAS!$G:$G,INT((ROW()-2)/20)+2))</f>
        <v/>
      </c>
      <c r="G11803" s="5" t="str">
        <f aca="false">IF($A11803="","",INDEX(CARTAO_COMPRAS!$I:$I,INT((ROW()-2)/20)+2))</f>
        <v/>
      </c>
      <c r="H11803" s="4" t="str">
        <f aca="false">IF($A11803="","",EDATE(INDEX(CARTAO_COMPRAS!$J:$J,INT((ROW()-2)/20)+2),MOD(ROW()-2,20)))</f>
        <v/>
      </c>
      <c r="I11803" s="4" t="str">
        <f aca="false">IF($H11803="","",$H11803-WEEKDAY($H11803,2)+1)</f>
        <v/>
      </c>
      <c r="J11803" s="4" t="str">
        <f aca="false">IF($I11803="","",$I11803+6)</f>
        <v/>
      </c>
      <c r="K11803" s="6" t="str">
        <f aca="false">IF($H11803="","",DATE(YEAR($H11803),MONTH($H11803),1))</f>
        <v/>
      </c>
      <c r="L11803" s="0" t="str">
        <f aca="false">IF($A11803="","",INDEX(CARTAO_COMPRAS!$K:$K,INT((ROW()-2)/20)+2))</f>
        <v/>
      </c>
      <c r="M11803" s="0" t="str">
        <f aca="false">IF($A11803="","","Compra no cartão")</f>
        <v/>
      </c>
    </row>
    <row r="11804" customFormat="false" ht="13.5" hidden="false" customHeight="false" outlineLevel="0" collapsed="false">
      <c r="A118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4" s="0" t="str">
        <f aca="false">IF($A11804="","",INDEX(CARTAO_COMPRAS!$C:$C,INT((ROW()-2)/20)+2))</f>
        <v/>
      </c>
      <c r="C11804" s="0" t="str">
        <f aca="false">IF($A11804="","",INDEX(CARTAO_COMPRAS!$D:$D,INT((ROW()-2)/20)+2))</f>
        <v/>
      </c>
      <c r="D11804" s="0" t="str">
        <f aca="false">IF($A11804="","",INDEX(CARTAO_COMPRAS!$E:$E,INT((ROW()-2)/20)+2))</f>
        <v/>
      </c>
      <c r="E11804" s="0" t="str">
        <f aca="false">IF($A11804="","",INDEX(CARTAO_COMPRAS!$H:$H,INT((ROW()-2)/20)+2)+MOD(ROW()-2,20))</f>
        <v/>
      </c>
      <c r="F11804" s="0" t="str">
        <f aca="false">IF($A11804="","",INDEX(CARTAO_COMPRAS!$G:$G,INT((ROW()-2)/20)+2))</f>
        <v/>
      </c>
      <c r="G11804" s="5" t="str">
        <f aca="false">IF($A11804="","",INDEX(CARTAO_COMPRAS!$I:$I,INT((ROW()-2)/20)+2))</f>
        <v/>
      </c>
      <c r="H11804" s="4" t="str">
        <f aca="false">IF($A11804="","",EDATE(INDEX(CARTAO_COMPRAS!$J:$J,INT((ROW()-2)/20)+2),MOD(ROW()-2,20)))</f>
        <v/>
      </c>
      <c r="I11804" s="4" t="str">
        <f aca="false">IF($H11804="","",$H11804-WEEKDAY($H11804,2)+1)</f>
        <v/>
      </c>
      <c r="J11804" s="4" t="str">
        <f aca="false">IF($I11804="","",$I11804+6)</f>
        <v/>
      </c>
      <c r="K11804" s="6" t="str">
        <f aca="false">IF($H11804="","",DATE(YEAR($H11804),MONTH($H11804),1))</f>
        <v/>
      </c>
      <c r="L11804" s="0" t="str">
        <f aca="false">IF($A11804="","",INDEX(CARTAO_COMPRAS!$K:$K,INT((ROW()-2)/20)+2))</f>
        <v/>
      </c>
      <c r="M11804" s="0" t="str">
        <f aca="false">IF($A11804="","","Compra no cartão")</f>
        <v/>
      </c>
    </row>
    <row r="11805" customFormat="false" ht="13.5" hidden="false" customHeight="false" outlineLevel="0" collapsed="false">
      <c r="A118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5" s="0" t="str">
        <f aca="false">IF($A11805="","",INDEX(CARTAO_COMPRAS!$C:$C,INT((ROW()-2)/20)+2))</f>
        <v/>
      </c>
      <c r="C11805" s="0" t="str">
        <f aca="false">IF($A11805="","",INDEX(CARTAO_COMPRAS!$D:$D,INT((ROW()-2)/20)+2))</f>
        <v/>
      </c>
      <c r="D11805" s="0" t="str">
        <f aca="false">IF($A11805="","",INDEX(CARTAO_COMPRAS!$E:$E,INT((ROW()-2)/20)+2))</f>
        <v/>
      </c>
      <c r="E11805" s="0" t="str">
        <f aca="false">IF($A11805="","",INDEX(CARTAO_COMPRAS!$H:$H,INT((ROW()-2)/20)+2)+MOD(ROW()-2,20))</f>
        <v/>
      </c>
      <c r="F11805" s="0" t="str">
        <f aca="false">IF($A11805="","",INDEX(CARTAO_COMPRAS!$G:$G,INT((ROW()-2)/20)+2))</f>
        <v/>
      </c>
      <c r="G11805" s="5" t="str">
        <f aca="false">IF($A11805="","",INDEX(CARTAO_COMPRAS!$I:$I,INT((ROW()-2)/20)+2))</f>
        <v/>
      </c>
      <c r="H11805" s="4" t="str">
        <f aca="false">IF($A11805="","",EDATE(INDEX(CARTAO_COMPRAS!$J:$J,INT((ROW()-2)/20)+2),MOD(ROW()-2,20)))</f>
        <v/>
      </c>
      <c r="I11805" s="4" t="str">
        <f aca="false">IF($H11805="","",$H11805-WEEKDAY($H11805,2)+1)</f>
        <v/>
      </c>
      <c r="J11805" s="4" t="str">
        <f aca="false">IF($I11805="","",$I11805+6)</f>
        <v/>
      </c>
      <c r="K11805" s="6" t="str">
        <f aca="false">IF($H11805="","",DATE(YEAR($H11805),MONTH($H11805),1))</f>
        <v/>
      </c>
      <c r="L11805" s="0" t="str">
        <f aca="false">IF($A11805="","",INDEX(CARTAO_COMPRAS!$K:$K,INT((ROW()-2)/20)+2))</f>
        <v/>
      </c>
      <c r="M11805" s="0" t="str">
        <f aca="false">IF($A11805="","","Compra no cartão")</f>
        <v/>
      </c>
    </row>
    <row r="11806" customFormat="false" ht="13.5" hidden="false" customHeight="false" outlineLevel="0" collapsed="false">
      <c r="A118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6" s="0" t="str">
        <f aca="false">IF($A11806="","",INDEX(CARTAO_COMPRAS!$C:$C,INT((ROW()-2)/20)+2))</f>
        <v/>
      </c>
      <c r="C11806" s="0" t="str">
        <f aca="false">IF($A11806="","",INDEX(CARTAO_COMPRAS!$D:$D,INT((ROW()-2)/20)+2))</f>
        <v/>
      </c>
      <c r="D11806" s="0" t="str">
        <f aca="false">IF($A11806="","",INDEX(CARTAO_COMPRAS!$E:$E,INT((ROW()-2)/20)+2))</f>
        <v/>
      </c>
      <c r="E11806" s="0" t="str">
        <f aca="false">IF($A11806="","",INDEX(CARTAO_COMPRAS!$H:$H,INT((ROW()-2)/20)+2)+MOD(ROW()-2,20))</f>
        <v/>
      </c>
      <c r="F11806" s="0" t="str">
        <f aca="false">IF($A11806="","",INDEX(CARTAO_COMPRAS!$G:$G,INT((ROW()-2)/20)+2))</f>
        <v/>
      </c>
      <c r="G11806" s="5" t="str">
        <f aca="false">IF($A11806="","",INDEX(CARTAO_COMPRAS!$I:$I,INT((ROW()-2)/20)+2))</f>
        <v/>
      </c>
      <c r="H11806" s="4" t="str">
        <f aca="false">IF($A11806="","",EDATE(INDEX(CARTAO_COMPRAS!$J:$J,INT((ROW()-2)/20)+2),MOD(ROW()-2,20)))</f>
        <v/>
      </c>
      <c r="I11806" s="4" t="str">
        <f aca="false">IF($H11806="","",$H11806-WEEKDAY($H11806,2)+1)</f>
        <v/>
      </c>
      <c r="J11806" s="4" t="str">
        <f aca="false">IF($I11806="","",$I11806+6)</f>
        <v/>
      </c>
      <c r="K11806" s="6" t="str">
        <f aca="false">IF($H11806="","",DATE(YEAR($H11806),MONTH($H11806),1))</f>
        <v/>
      </c>
      <c r="L11806" s="0" t="str">
        <f aca="false">IF($A11806="","",INDEX(CARTAO_COMPRAS!$K:$K,INT((ROW()-2)/20)+2))</f>
        <v/>
      </c>
      <c r="M11806" s="0" t="str">
        <f aca="false">IF($A11806="","","Compra no cartão")</f>
        <v/>
      </c>
    </row>
    <row r="11807" customFormat="false" ht="13.5" hidden="false" customHeight="false" outlineLevel="0" collapsed="false">
      <c r="A118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7" s="0" t="str">
        <f aca="false">IF($A11807="","",INDEX(CARTAO_COMPRAS!$C:$C,INT((ROW()-2)/20)+2))</f>
        <v/>
      </c>
      <c r="C11807" s="0" t="str">
        <f aca="false">IF($A11807="","",INDEX(CARTAO_COMPRAS!$D:$D,INT((ROW()-2)/20)+2))</f>
        <v/>
      </c>
      <c r="D11807" s="0" t="str">
        <f aca="false">IF($A11807="","",INDEX(CARTAO_COMPRAS!$E:$E,INT((ROW()-2)/20)+2))</f>
        <v/>
      </c>
      <c r="E11807" s="0" t="str">
        <f aca="false">IF($A11807="","",INDEX(CARTAO_COMPRAS!$H:$H,INT((ROW()-2)/20)+2)+MOD(ROW()-2,20))</f>
        <v/>
      </c>
      <c r="F11807" s="0" t="str">
        <f aca="false">IF($A11807="","",INDEX(CARTAO_COMPRAS!$G:$G,INT((ROW()-2)/20)+2))</f>
        <v/>
      </c>
      <c r="G11807" s="5" t="str">
        <f aca="false">IF($A11807="","",INDEX(CARTAO_COMPRAS!$I:$I,INT((ROW()-2)/20)+2))</f>
        <v/>
      </c>
      <c r="H11807" s="4" t="str">
        <f aca="false">IF($A11807="","",EDATE(INDEX(CARTAO_COMPRAS!$J:$J,INT((ROW()-2)/20)+2),MOD(ROW()-2,20)))</f>
        <v/>
      </c>
      <c r="I11807" s="4" t="str">
        <f aca="false">IF($H11807="","",$H11807-WEEKDAY($H11807,2)+1)</f>
        <v/>
      </c>
      <c r="J11807" s="4" t="str">
        <f aca="false">IF($I11807="","",$I11807+6)</f>
        <v/>
      </c>
      <c r="K11807" s="6" t="str">
        <f aca="false">IF($H11807="","",DATE(YEAR($H11807),MONTH($H11807),1))</f>
        <v/>
      </c>
      <c r="L11807" s="0" t="str">
        <f aca="false">IF($A11807="","",INDEX(CARTAO_COMPRAS!$K:$K,INT((ROW()-2)/20)+2))</f>
        <v/>
      </c>
      <c r="M11807" s="0" t="str">
        <f aca="false">IF($A11807="","","Compra no cartão")</f>
        <v/>
      </c>
    </row>
    <row r="11808" customFormat="false" ht="13.5" hidden="false" customHeight="false" outlineLevel="0" collapsed="false">
      <c r="A118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8" s="0" t="str">
        <f aca="false">IF($A11808="","",INDEX(CARTAO_COMPRAS!$C:$C,INT((ROW()-2)/20)+2))</f>
        <v/>
      </c>
      <c r="C11808" s="0" t="str">
        <f aca="false">IF($A11808="","",INDEX(CARTAO_COMPRAS!$D:$D,INT((ROW()-2)/20)+2))</f>
        <v/>
      </c>
      <c r="D11808" s="0" t="str">
        <f aca="false">IF($A11808="","",INDEX(CARTAO_COMPRAS!$E:$E,INT((ROW()-2)/20)+2))</f>
        <v/>
      </c>
      <c r="E11808" s="0" t="str">
        <f aca="false">IF($A11808="","",INDEX(CARTAO_COMPRAS!$H:$H,INT((ROW()-2)/20)+2)+MOD(ROW()-2,20))</f>
        <v/>
      </c>
      <c r="F11808" s="0" t="str">
        <f aca="false">IF($A11808="","",INDEX(CARTAO_COMPRAS!$G:$G,INT((ROW()-2)/20)+2))</f>
        <v/>
      </c>
      <c r="G11808" s="5" t="str">
        <f aca="false">IF($A11808="","",INDEX(CARTAO_COMPRAS!$I:$I,INT((ROW()-2)/20)+2))</f>
        <v/>
      </c>
      <c r="H11808" s="4" t="str">
        <f aca="false">IF($A11808="","",EDATE(INDEX(CARTAO_COMPRAS!$J:$J,INT((ROW()-2)/20)+2),MOD(ROW()-2,20)))</f>
        <v/>
      </c>
      <c r="I11808" s="4" t="str">
        <f aca="false">IF($H11808="","",$H11808-WEEKDAY($H11808,2)+1)</f>
        <v/>
      </c>
      <c r="J11808" s="4" t="str">
        <f aca="false">IF($I11808="","",$I11808+6)</f>
        <v/>
      </c>
      <c r="K11808" s="6" t="str">
        <f aca="false">IF($H11808="","",DATE(YEAR($H11808),MONTH($H11808),1))</f>
        <v/>
      </c>
      <c r="L11808" s="0" t="str">
        <f aca="false">IF($A11808="","",INDEX(CARTAO_COMPRAS!$K:$K,INT((ROW()-2)/20)+2))</f>
        <v/>
      </c>
      <c r="M11808" s="0" t="str">
        <f aca="false">IF($A11808="","","Compra no cartão")</f>
        <v/>
      </c>
    </row>
    <row r="11809" customFormat="false" ht="13.5" hidden="false" customHeight="false" outlineLevel="0" collapsed="false">
      <c r="A118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09" s="0" t="str">
        <f aca="false">IF($A11809="","",INDEX(CARTAO_COMPRAS!$C:$C,INT((ROW()-2)/20)+2))</f>
        <v/>
      </c>
      <c r="C11809" s="0" t="str">
        <f aca="false">IF($A11809="","",INDEX(CARTAO_COMPRAS!$D:$D,INT((ROW()-2)/20)+2))</f>
        <v/>
      </c>
      <c r="D11809" s="0" t="str">
        <f aca="false">IF($A11809="","",INDEX(CARTAO_COMPRAS!$E:$E,INT((ROW()-2)/20)+2))</f>
        <v/>
      </c>
      <c r="E11809" s="0" t="str">
        <f aca="false">IF($A11809="","",INDEX(CARTAO_COMPRAS!$H:$H,INT((ROW()-2)/20)+2)+MOD(ROW()-2,20))</f>
        <v/>
      </c>
      <c r="F11809" s="0" t="str">
        <f aca="false">IF($A11809="","",INDEX(CARTAO_COMPRAS!$G:$G,INT((ROW()-2)/20)+2))</f>
        <v/>
      </c>
      <c r="G11809" s="5" t="str">
        <f aca="false">IF($A11809="","",INDEX(CARTAO_COMPRAS!$I:$I,INT((ROW()-2)/20)+2))</f>
        <v/>
      </c>
      <c r="H11809" s="4" t="str">
        <f aca="false">IF($A11809="","",EDATE(INDEX(CARTAO_COMPRAS!$J:$J,INT((ROW()-2)/20)+2),MOD(ROW()-2,20)))</f>
        <v/>
      </c>
      <c r="I11809" s="4" t="str">
        <f aca="false">IF($H11809="","",$H11809-WEEKDAY($H11809,2)+1)</f>
        <v/>
      </c>
      <c r="J11809" s="4" t="str">
        <f aca="false">IF($I11809="","",$I11809+6)</f>
        <v/>
      </c>
      <c r="K11809" s="6" t="str">
        <f aca="false">IF($H11809="","",DATE(YEAR($H11809),MONTH($H11809),1))</f>
        <v/>
      </c>
      <c r="L11809" s="0" t="str">
        <f aca="false">IF($A11809="","",INDEX(CARTAO_COMPRAS!$K:$K,INT((ROW()-2)/20)+2))</f>
        <v/>
      </c>
      <c r="M11809" s="0" t="str">
        <f aca="false">IF($A11809="","","Compra no cartão")</f>
        <v/>
      </c>
    </row>
    <row r="11810" customFormat="false" ht="13.5" hidden="false" customHeight="false" outlineLevel="0" collapsed="false">
      <c r="A118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0" s="0" t="str">
        <f aca="false">IF($A11810="","",INDEX(CARTAO_COMPRAS!$C:$C,INT((ROW()-2)/20)+2))</f>
        <v/>
      </c>
      <c r="C11810" s="0" t="str">
        <f aca="false">IF($A11810="","",INDEX(CARTAO_COMPRAS!$D:$D,INT((ROW()-2)/20)+2))</f>
        <v/>
      </c>
      <c r="D11810" s="0" t="str">
        <f aca="false">IF($A11810="","",INDEX(CARTAO_COMPRAS!$E:$E,INT((ROW()-2)/20)+2))</f>
        <v/>
      </c>
      <c r="E11810" s="0" t="str">
        <f aca="false">IF($A11810="","",INDEX(CARTAO_COMPRAS!$H:$H,INT((ROW()-2)/20)+2)+MOD(ROW()-2,20))</f>
        <v/>
      </c>
      <c r="F11810" s="0" t="str">
        <f aca="false">IF($A11810="","",INDEX(CARTAO_COMPRAS!$G:$G,INT((ROW()-2)/20)+2))</f>
        <v/>
      </c>
      <c r="G11810" s="5" t="str">
        <f aca="false">IF($A11810="","",INDEX(CARTAO_COMPRAS!$I:$I,INT((ROW()-2)/20)+2))</f>
        <v/>
      </c>
      <c r="H11810" s="4" t="str">
        <f aca="false">IF($A11810="","",EDATE(INDEX(CARTAO_COMPRAS!$J:$J,INT((ROW()-2)/20)+2),MOD(ROW()-2,20)))</f>
        <v/>
      </c>
      <c r="I11810" s="4" t="str">
        <f aca="false">IF($H11810="","",$H11810-WEEKDAY($H11810,2)+1)</f>
        <v/>
      </c>
      <c r="J11810" s="4" t="str">
        <f aca="false">IF($I11810="","",$I11810+6)</f>
        <v/>
      </c>
      <c r="K11810" s="6" t="str">
        <f aca="false">IF($H11810="","",DATE(YEAR($H11810),MONTH($H11810),1))</f>
        <v/>
      </c>
      <c r="L11810" s="0" t="str">
        <f aca="false">IF($A11810="","",INDEX(CARTAO_COMPRAS!$K:$K,INT((ROW()-2)/20)+2))</f>
        <v/>
      </c>
      <c r="M11810" s="0" t="str">
        <f aca="false">IF($A11810="","","Compra no cartão")</f>
        <v/>
      </c>
    </row>
    <row r="11811" customFormat="false" ht="13.5" hidden="false" customHeight="false" outlineLevel="0" collapsed="false">
      <c r="A118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1" s="0" t="str">
        <f aca="false">IF($A11811="","",INDEX(CARTAO_COMPRAS!$C:$C,INT((ROW()-2)/20)+2))</f>
        <v/>
      </c>
      <c r="C11811" s="0" t="str">
        <f aca="false">IF($A11811="","",INDEX(CARTAO_COMPRAS!$D:$D,INT((ROW()-2)/20)+2))</f>
        <v/>
      </c>
      <c r="D11811" s="0" t="str">
        <f aca="false">IF($A11811="","",INDEX(CARTAO_COMPRAS!$E:$E,INT((ROW()-2)/20)+2))</f>
        <v/>
      </c>
      <c r="E11811" s="0" t="str">
        <f aca="false">IF($A11811="","",INDEX(CARTAO_COMPRAS!$H:$H,INT((ROW()-2)/20)+2)+MOD(ROW()-2,20))</f>
        <v/>
      </c>
      <c r="F11811" s="0" t="str">
        <f aca="false">IF($A11811="","",INDEX(CARTAO_COMPRAS!$G:$G,INT((ROW()-2)/20)+2))</f>
        <v/>
      </c>
      <c r="G11811" s="5" t="str">
        <f aca="false">IF($A11811="","",INDEX(CARTAO_COMPRAS!$I:$I,INT((ROW()-2)/20)+2))</f>
        <v/>
      </c>
      <c r="H11811" s="4" t="str">
        <f aca="false">IF($A11811="","",EDATE(INDEX(CARTAO_COMPRAS!$J:$J,INT((ROW()-2)/20)+2),MOD(ROW()-2,20)))</f>
        <v/>
      </c>
      <c r="I11811" s="4" t="str">
        <f aca="false">IF($H11811="","",$H11811-WEEKDAY($H11811,2)+1)</f>
        <v/>
      </c>
      <c r="J11811" s="4" t="str">
        <f aca="false">IF($I11811="","",$I11811+6)</f>
        <v/>
      </c>
      <c r="K11811" s="6" t="str">
        <f aca="false">IF($H11811="","",DATE(YEAR($H11811),MONTH($H11811),1))</f>
        <v/>
      </c>
      <c r="L11811" s="0" t="str">
        <f aca="false">IF($A11811="","",INDEX(CARTAO_COMPRAS!$K:$K,INT((ROW()-2)/20)+2))</f>
        <v/>
      </c>
      <c r="M11811" s="0" t="str">
        <f aca="false">IF($A11811="","","Compra no cartão")</f>
        <v/>
      </c>
    </row>
    <row r="11812" customFormat="false" ht="13.5" hidden="false" customHeight="false" outlineLevel="0" collapsed="false">
      <c r="A118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2" s="0" t="str">
        <f aca="false">IF($A11812="","",INDEX(CARTAO_COMPRAS!$C:$C,INT((ROW()-2)/20)+2))</f>
        <v/>
      </c>
      <c r="C11812" s="0" t="str">
        <f aca="false">IF($A11812="","",INDEX(CARTAO_COMPRAS!$D:$D,INT((ROW()-2)/20)+2))</f>
        <v/>
      </c>
      <c r="D11812" s="0" t="str">
        <f aca="false">IF($A11812="","",INDEX(CARTAO_COMPRAS!$E:$E,INT((ROW()-2)/20)+2))</f>
        <v/>
      </c>
      <c r="E11812" s="0" t="str">
        <f aca="false">IF($A11812="","",INDEX(CARTAO_COMPRAS!$H:$H,INT((ROW()-2)/20)+2)+MOD(ROW()-2,20))</f>
        <v/>
      </c>
      <c r="F11812" s="0" t="str">
        <f aca="false">IF($A11812="","",INDEX(CARTAO_COMPRAS!$G:$G,INT((ROW()-2)/20)+2))</f>
        <v/>
      </c>
      <c r="G11812" s="5" t="str">
        <f aca="false">IF($A11812="","",INDEX(CARTAO_COMPRAS!$I:$I,INT((ROW()-2)/20)+2))</f>
        <v/>
      </c>
      <c r="H11812" s="4" t="str">
        <f aca="false">IF($A11812="","",EDATE(INDEX(CARTAO_COMPRAS!$J:$J,INT((ROW()-2)/20)+2),MOD(ROW()-2,20)))</f>
        <v/>
      </c>
      <c r="I11812" s="4" t="str">
        <f aca="false">IF($H11812="","",$H11812-WEEKDAY($H11812,2)+1)</f>
        <v/>
      </c>
      <c r="J11812" s="4" t="str">
        <f aca="false">IF($I11812="","",$I11812+6)</f>
        <v/>
      </c>
      <c r="K11812" s="6" t="str">
        <f aca="false">IF($H11812="","",DATE(YEAR($H11812),MONTH($H11812),1))</f>
        <v/>
      </c>
      <c r="L11812" s="0" t="str">
        <f aca="false">IF($A11812="","",INDEX(CARTAO_COMPRAS!$K:$K,INT((ROW()-2)/20)+2))</f>
        <v/>
      </c>
      <c r="M11812" s="0" t="str">
        <f aca="false">IF($A11812="","","Compra no cartão")</f>
        <v/>
      </c>
    </row>
    <row r="11813" customFormat="false" ht="13.5" hidden="false" customHeight="false" outlineLevel="0" collapsed="false">
      <c r="A118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3" s="0" t="str">
        <f aca="false">IF($A11813="","",INDEX(CARTAO_COMPRAS!$C:$C,INT((ROW()-2)/20)+2))</f>
        <v/>
      </c>
      <c r="C11813" s="0" t="str">
        <f aca="false">IF($A11813="","",INDEX(CARTAO_COMPRAS!$D:$D,INT((ROW()-2)/20)+2))</f>
        <v/>
      </c>
      <c r="D11813" s="0" t="str">
        <f aca="false">IF($A11813="","",INDEX(CARTAO_COMPRAS!$E:$E,INT((ROW()-2)/20)+2))</f>
        <v/>
      </c>
      <c r="E11813" s="0" t="str">
        <f aca="false">IF($A11813="","",INDEX(CARTAO_COMPRAS!$H:$H,INT((ROW()-2)/20)+2)+MOD(ROW()-2,20))</f>
        <v/>
      </c>
      <c r="F11813" s="0" t="str">
        <f aca="false">IF($A11813="","",INDEX(CARTAO_COMPRAS!$G:$G,INT((ROW()-2)/20)+2))</f>
        <v/>
      </c>
      <c r="G11813" s="5" t="str">
        <f aca="false">IF($A11813="","",INDEX(CARTAO_COMPRAS!$I:$I,INT((ROW()-2)/20)+2))</f>
        <v/>
      </c>
      <c r="H11813" s="4" t="str">
        <f aca="false">IF($A11813="","",EDATE(INDEX(CARTAO_COMPRAS!$J:$J,INT((ROW()-2)/20)+2),MOD(ROW()-2,20)))</f>
        <v/>
      </c>
      <c r="I11813" s="4" t="str">
        <f aca="false">IF($H11813="","",$H11813-WEEKDAY($H11813,2)+1)</f>
        <v/>
      </c>
      <c r="J11813" s="4" t="str">
        <f aca="false">IF($I11813="","",$I11813+6)</f>
        <v/>
      </c>
      <c r="K11813" s="6" t="str">
        <f aca="false">IF($H11813="","",DATE(YEAR($H11813),MONTH($H11813),1))</f>
        <v/>
      </c>
      <c r="L11813" s="0" t="str">
        <f aca="false">IF($A11813="","",INDEX(CARTAO_COMPRAS!$K:$K,INT((ROW()-2)/20)+2))</f>
        <v/>
      </c>
      <c r="M11813" s="0" t="str">
        <f aca="false">IF($A11813="","","Compra no cartão")</f>
        <v/>
      </c>
    </row>
    <row r="11814" customFormat="false" ht="13.5" hidden="false" customHeight="false" outlineLevel="0" collapsed="false">
      <c r="A118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4" s="0" t="str">
        <f aca="false">IF($A11814="","",INDEX(CARTAO_COMPRAS!$C:$C,INT((ROW()-2)/20)+2))</f>
        <v/>
      </c>
      <c r="C11814" s="0" t="str">
        <f aca="false">IF($A11814="","",INDEX(CARTAO_COMPRAS!$D:$D,INT((ROW()-2)/20)+2))</f>
        <v/>
      </c>
      <c r="D11814" s="0" t="str">
        <f aca="false">IF($A11814="","",INDEX(CARTAO_COMPRAS!$E:$E,INT((ROW()-2)/20)+2))</f>
        <v/>
      </c>
      <c r="E11814" s="0" t="str">
        <f aca="false">IF($A11814="","",INDEX(CARTAO_COMPRAS!$H:$H,INT((ROW()-2)/20)+2)+MOD(ROW()-2,20))</f>
        <v/>
      </c>
      <c r="F11814" s="0" t="str">
        <f aca="false">IF($A11814="","",INDEX(CARTAO_COMPRAS!$G:$G,INT((ROW()-2)/20)+2))</f>
        <v/>
      </c>
      <c r="G11814" s="5" t="str">
        <f aca="false">IF($A11814="","",INDEX(CARTAO_COMPRAS!$I:$I,INT((ROW()-2)/20)+2))</f>
        <v/>
      </c>
      <c r="H11814" s="4" t="str">
        <f aca="false">IF($A11814="","",EDATE(INDEX(CARTAO_COMPRAS!$J:$J,INT((ROW()-2)/20)+2),MOD(ROW()-2,20)))</f>
        <v/>
      </c>
      <c r="I11814" s="4" t="str">
        <f aca="false">IF($H11814="","",$H11814-WEEKDAY($H11814,2)+1)</f>
        <v/>
      </c>
      <c r="J11814" s="4" t="str">
        <f aca="false">IF($I11814="","",$I11814+6)</f>
        <v/>
      </c>
      <c r="K11814" s="6" t="str">
        <f aca="false">IF($H11814="","",DATE(YEAR($H11814),MONTH($H11814),1))</f>
        <v/>
      </c>
      <c r="L11814" s="0" t="str">
        <f aca="false">IF($A11814="","",INDEX(CARTAO_COMPRAS!$K:$K,INT((ROW()-2)/20)+2))</f>
        <v/>
      </c>
      <c r="M11814" s="0" t="str">
        <f aca="false">IF($A11814="","","Compra no cartão")</f>
        <v/>
      </c>
    </row>
    <row r="11815" customFormat="false" ht="13.5" hidden="false" customHeight="false" outlineLevel="0" collapsed="false">
      <c r="A118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5" s="0" t="str">
        <f aca="false">IF($A11815="","",INDEX(CARTAO_COMPRAS!$C:$C,INT((ROW()-2)/20)+2))</f>
        <v/>
      </c>
      <c r="C11815" s="0" t="str">
        <f aca="false">IF($A11815="","",INDEX(CARTAO_COMPRAS!$D:$D,INT((ROW()-2)/20)+2))</f>
        <v/>
      </c>
      <c r="D11815" s="0" t="str">
        <f aca="false">IF($A11815="","",INDEX(CARTAO_COMPRAS!$E:$E,INT((ROW()-2)/20)+2))</f>
        <v/>
      </c>
      <c r="E11815" s="0" t="str">
        <f aca="false">IF($A11815="","",INDEX(CARTAO_COMPRAS!$H:$H,INT((ROW()-2)/20)+2)+MOD(ROW()-2,20))</f>
        <v/>
      </c>
      <c r="F11815" s="0" t="str">
        <f aca="false">IF($A11815="","",INDEX(CARTAO_COMPRAS!$G:$G,INT((ROW()-2)/20)+2))</f>
        <v/>
      </c>
      <c r="G11815" s="5" t="str">
        <f aca="false">IF($A11815="","",INDEX(CARTAO_COMPRAS!$I:$I,INT((ROW()-2)/20)+2))</f>
        <v/>
      </c>
      <c r="H11815" s="4" t="str">
        <f aca="false">IF($A11815="","",EDATE(INDEX(CARTAO_COMPRAS!$J:$J,INT((ROW()-2)/20)+2),MOD(ROW()-2,20)))</f>
        <v/>
      </c>
      <c r="I11815" s="4" t="str">
        <f aca="false">IF($H11815="","",$H11815-WEEKDAY($H11815,2)+1)</f>
        <v/>
      </c>
      <c r="J11815" s="4" t="str">
        <f aca="false">IF($I11815="","",$I11815+6)</f>
        <v/>
      </c>
      <c r="K11815" s="6" t="str">
        <f aca="false">IF($H11815="","",DATE(YEAR($H11815),MONTH($H11815),1))</f>
        <v/>
      </c>
      <c r="L11815" s="0" t="str">
        <f aca="false">IF($A11815="","",INDEX(CARTAO_COMPRAS!$K:$K,INT((ROW()-2)/20)+2))</f>
        <v/>
      </c>
      <c r="M11815" s="0" t="str">
        <f aca="false">IF($A11815="","","Compra no cartão")</f>
        <v/>
      </c>
    </row>
    <row r="11816" customFormat="false" ht="13.5" hidden="false" customHeight="false" outlineLevel="0" collapsed="false">
      <c r="A118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6" s="0" t="str">
        <f aca="false">IF($A11816="","",INDEX(CARTAO_COMPRAS!$C:$C,INT((ROW()-2)/20)+2))</f>
        <v/>
      </c>
      <c r="C11816" s="0" t="str">
        <f aca="false">IF($A11816="","",INDEX(CARTAO_COMPRAS!$D:$D,INT((ROW()-2)/20)+2))</f>
        <v/>
      </c>
      <c r="D11816" s="0" t="str">
        <f aca="false">IF($A11816="","",INDEX(CARTAO_COMPRAS!$E:$E,INT((ROW()-2)/20)+2))</f>
        <v/>
      </c>
      <c r="E11816" s="0" t="str">
        <f aca="false">IF($A11816="","",INDEX(CARTAO_COMPRAS!$H:$H,INT((ROW()-2)/20)+2)+MOD(ROW()-2,20))</f>
        <v/>
      </c>
      <c r="F11816" s="0" t="str">
        <f aca="false">IF($A11816="","",INDEX(CARTAO_COMPRAS!$G:$G,INT((ROW()-2)/20)+2))</f>
        <v/>
      </c>
      <c r="G11816" s="5" t="str">
        <f aca="false">IF($A11816="","",INDEX(CARTAO_COMPRAS!$I:$I,INT((ROW()-2)/20)+2))</f>
        <v/>
      </c>
      <c r="H11816" s="4" t="str">
        <f aca="false">IF($A11816="","",EDATE(INDEX(CARTAO_COMPRAS!$J:$J,INT((ROW()-2)/20)+2),MOD(ROW()-2,20)))</f>
        <v/>
      </c>
      <c r="I11816" s="4" t="str">
        <f aca="false">IF($H11816="","",$H11816-WEEKDAY($H11816,2)+1)</f>
        <v/>
      </c>
      <c r="J11816" s="4" t="str">
        <f aca="false">IF($I11816="","",$I11816+6)</f>
        <v/>
      </c>
      <c r="K11816" s="6" t="str">
        <f aca="false">IF($H11816="","",DATE(YEAR($H11816),MONTH($H11816),1))</f>
        <v/>
      </c>
      <c r="L11816" s="0" t="str">
        <f aca="false">IF($A11816="","",INDEX(CARTAO_COMPRAS!$K:$K,INT((ROW()-2)/20)+2))</f>
        <v/>
      </c>
      <c r="M11816" s="0" t="str">
        <f aca="false">IF($A11816="","","Compra no cartão")</f>
        <v/>
      </c>
    </row>
    <row r="11817" customFormat="false" ht="13.5" hidden="false" customHeight="false" outlineLevel="0" collapsed="false">
      <c r="A118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7" s="0" t="str">
        <f aca="false">IF($A11817="","",INDEX(CARTAO_COMPRAS!$C:$C,INT((ROW()-2)/20)+2))</f>
        <v/>
      </c>
      <c r="C11817" s="0" t="str">
        <f aca="false">IF($A11817="","",INDEX(CARTAO_COMPRAS!$D:$D,INT((ROW()-2)/20)+2))</f>
        <v/>
      </c>
      <c r="D11817" s="0" t="str">
        <f aca="false">IF($A11817="","",INDEX(CARTAO_COMPRAS!$E:$E,INT((ROW()-2)/20)+2))</f>
        <v/>
      </c>
      <c r="E11817" s="0" t="str">
        <f aca="false">IF($A11817="","",INDEX(CARTAO_COMPRAS!$H:$H,INT((ROW()-2)/20)+2)+MOD(ROW()-2,20))</f>
        <v/>
      </c>
      <c r="F11817" s="0" t="str">
        <f aca="false">IF($A11817="","",INDEX(CARTAO_COMPRAS!$G:$G,INT((ROW()-2)/20)+2))</f>
        <v/>
      </c>
      <c r="G11817" s="5" t="str">
        <f aca="false">IF($A11817="","",INDEX(CARTAO_COMPRAS!$I:$I,INT((ROW()-2)/20)+2))</f>
        <v/>
      </c>
      <c r="H11817" s="4" t="str">
        <f aca="false">IF($A11817="","",EDATE(INDEX(CARTAO_COMPRAS!$J:$J,INT((ROW()-2)/20)+2),MOD(ROW()-2,20)))</f>
        <v/>
      </c>
      <c r="I11817" s="4" t="str">
        <f aca="false">IF($H11817="","",$H11817-WEEKDAY($H11817,2)+1)</f>
        <v/>
      </c>
      <c r="J11817" s="4" t="str">
        <f aca="false">IF($I11817="","",$I11817+6)</f>
        <v/>
      </c>
      <c r="K11817" s="6" t="str">
        <f aca="false">IF($H11817="","",DATE(YEAR($H11817),MONTH($H11817),1))</f>
        <v/>
      </c>
      <c r="L11817" s="0" t="str">
        <f aca="false">IF($A11817="","",INDEX(CARTAO_COMPRAS!$K:$K,INT((ROW()-2)/20)+2))</f>
        <v/>
      </c>
      <c r="M11817" s="0" t="str">
        <f aca="false">IF($A11817="","","Compra no cartão")</f>
        <v/>
      </c>
    </row>
    <row r="11818" customFormat="false" ht="13.5" hidden="false" customHeight="false" outlineLevel="0" collapsed="false">
      <c r="A118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8" s="0" t="str">
        <f aca="false">IF($A11818="","",INDEX(CARTAO_COMPRAS!$C:$C,INT((ROW()-2)/20)+2))</f>
        <v/>
      </c>
      <c r="C11818" s="0" t="str">
        <f aca="false">IF($A11818="","",INDEX(CARTAO_COMPRAS!$D:$D,INT((ROW()-2)/20)+2))</f>
        <v/>
      </c>
      <c r="D11818" s="0" t="str">
        <f aca="false">IF($A11818="","",INDEX(CARTAO_COMPRAS!$E:$E,INT((ROW()-2)/20)+2))</f>
        <v/>
      </c>
      <c r="E11818" s="0" t="str">
        <f aca="false">IF($A11818="","",INDEX(CARTAO_COMPRAS!$H:$H,INT((ROW()-2)/20)+2)+MOD(ROW()-2,20))</f>
        <v/>
      </c>
      <c r="F11818" s="0" t="str">
        <f aca="false">IF($A11818="","",INDEX(CARTAO_COMPRAS!$G:$G,INT((ROW()-2)/20)+2))</f>
        <v/>
      </c>
      <c r="G11818" s="5" t="str">
        <f aca="false">IF($A11818="","",INDEX(CARTAO_COMPRAS!$I:$I,INT((ROW()-2)/20)+2))</f>
        <v/>
      </c>
      <c r="H11818" s="4" t="str">
        <f aca="false">IF($A11818="","",EDATE(INDEX(CARTAO_COMPRAS!$J:$J,INT((ROW()-2)/20)+2),MOD(ROW()-2,20)))</f>
        <v/>
      </c>
      <c r="I11818" s="4" t="str">
        <f aca="false">IF($H11818="","",$H11818-WEEKDAY($H11818,2)+1)</f>
        <v/>
      </c>
      <c r="J11818" s="4" t="str">
        <f aca="false">IF($I11818="","",$I11818+6)</f>
        <v/>
      </c>
      <c r="K11818" s="6" t="str">
        <f aca="false">IF($H11818="","",DATE(YEAR($H11818),MONTH($H11818),1))</f>
        <v/>
      </c>
      <c r="L11818" s="0" t="str">
        <f aca="false">IF($A11818="","",INDEX(CARTAO_COMPRAS!$K:$K,INT((ROW()-2)/20)+2))</f>
        <v/>
      </c>
      <c r="M11818" s="0" t="str">
        <f aca="false">IF($A11818="","","Compra no cartão")</f>
        <v/>
      </c>
    </row>
    <row r="11819" customFormat="false" ht="13.5" hidden="false" customHeight="false" outlineLevel="0" collapsed="false">
      <c r="A118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19" s="0" t="str">
        <f aca="false">IF($A11819="","",INDEX(CARTAO_COMPRAS!$C:$C,INT((ROW()-2)/20)+2))</f>
        <v/>
      </c>
      <c r="C11819" s="0" t="str">
        <f aca="false">IF($A11819="","",INDEX(CARTAO_COMPRAS!$D:$D,INT((ROW()-2)/20)+2))</f>
        <v/>
      </c>
      <c r="D11819" s="0" t="str">
        <f aca="false">IF($A11819="","",INDEX(CARTAO_COMPRAS!$E:$E,INT((ROW()-2)/20)+2))</f>
        <v/>
      </c>
      <c r="E11819" s="0" t="str">
        <f aca="false">IF($A11819="","",INDEX(CARTAO_COMPRAS!$H:$H,INT((ROW()-2)/20)+2)+MOD(ROW()-2,20))</f>
        <v/>
      </c>
      <c r="F11819" s="0" t="str">
        <f aca="false">IF($A11819="","",INDEX(CARTAO_COMPRAS!$G:$G,INT((ROW()-2)/20)+2))</f>
        <v/>
      </c>
      <c r="G11819" s="5" t="str">
        <f aca="false">IF($A11819="","",INDEX(CARTAO_COMPRAS!$I:$I,INT((ROW()-2)/20)+2))</f>
        <v/>
      </c>
      <c r="H11819" s="4" t="str">
        <f aca="false">IF($A11819="","",EDATE(INDEX(CARTAO_COMPRAS!$J:$J,INT((ROW()-2)/20)+2),MOD(ROW()-2,20)))</f>
        <v/>
      </c>
      <c r="I11819" s="4" t="str">
        <f aca="false">IF($H11819="","",$H11819-WEEKDAY($H11819,2)+1)</f>
        <v/>
      </c>
      <c r="J11819" s="4" t="str">
        <f aca="false">IF($I11819="","",$I11819+6)</f>
        <v/>
      </c>
      <c r="K11819" s="6" t="str">
        <f aca="false">IF($H11819="","",DATE(YEAR($H11819),MONTH($H11819),1))</f>
        <v/>
      </c>
      <c r="L11819" s="0" t="str">
        <f aca="false">IF($A11819="","",INDEX(CARTAO_COMPRAS!$K:$K,INT((ROW()-2)/20)+2))</f>
        <v/>
      </c>
      <c r="M11819" s="0" t="str">
        <f aca="false">IF($A11819="","","Compra no cartão")</f>
        <v/>
      </c>
    </row>
    <row r="11820" customFormat="false" ht="13.5" hidden="false" customHeight="false" outlineLevel="0" collapsed="false">
      <c r="A118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0" s="0" t="str">
        <f aca="false">IF($A11820="","",INDEX(CARTAO_COMPRAS!$C:$C,INT((ROW()-2)/20)+2))</f>
        <v/>
      </c>
      <c r="C11820" s="0" t="str">
        <f aca="false">IF($A11820="","",INDEX(CARTAO_COMPRAS!$D:$D,INT((ROW()-2)/20)+2))</f>
        <v/>
      </c>
      <c r="D11820" s="0" t="str">
        <f aca="false">IF($A11820="","",INDEX(CARTAO_COMPRAS!$E:$E,INT((ROW()-2)/20)+2))</f>
        <v/>
      </c>
      <c r="E11820" s="0" t="str">
        <f aca="false">IF($A11820="","",INDEX(CARTAO_COMPRAS!$H:$H,INT((ROW()-2)/20)+2)+MOD(ROW()-2,20))</f>
        <v/>
      </c>
      <c r="F11820" s="0" t="str">
        <f aca="false">IF($A11820="","",INDEX(CARTAO_COMPRAS!$G:$G,INT((ROW()-2)/20)+2))</f>
        <v/>
      </c>
      <c r="G11820" s="5" t="str">
        <f aca="false">IF($A11820="","",INDEX(CARTAO_COMPRAS!$I:$I,INT((ROW()-2)/20)+2))</f>
        <v/>
      </c>
      <c r="H11820" s="4" t="str">
        <f aca="false">IF($A11820="","",EDATE(INDEX(CARTAO_COMPRAS!$J:$J,INT((ROW()-2)/20)+2),MOD(ROW()-2,20)))</f>
        <v/>
      </c>
      <c r="I11820" s="4" t="str">
        <f aca="false">IF($H11820="","",$H11820-WEEKDAY($H11820,2)+1)</f>
        <v/>
      </c>
      <c r="J11820" s="4" t="str">
        <f aca="false">IF($I11820="","",$I11820+6)</f>
        <v/>
      </c>
      <c r="K11820" s="6" t="str">
        <f aca="false">IF($H11820="","",DATE(YEAR($H11820),MONTH($H11820),1))</f>
        <v/>
      </c>
      <c r="L11820" s="0" t="str">
        <f aca="false">IF($A11820="","",INDEX(CARTAO_COMPRAS!$K:$K,INT((ROW()-2)/20)+2))</f>
        <v/>
      </c>
      <c r="M11820" s="0" t="str">
        <f aca="false">IF($A11820="","","Compra no cartão")</f>
        <v/>
      </c>
    </row>
    <row r="11821" customFormat="false" ht="13.5" hidden="false" customHeight="false" outlineLevel="0" collapsed="false">
      <c r="A118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1" s="0" t="str">
        <f aca="false">IF($A11821="","",INDEX(CARTAO_COMPRAS!$C:$C,INT((ROW()-2)/20)+2))</f>
        <v/>
      </c>
      <c r="C11821" s="0" t="str">
        <f aca="false">IF($A11821="","",INDEX(CARTAO_COMPRAS!$D:$D,INT((ROW()-2)/20)+2))</f>
        <v/>
      </c>
      <c r="D11821" s="0" t="str">
        <f aca="false">IF($A11821="","",INDEX(CARTAO_COMPRAS!$E:$E,INT((ROW()-2)/20)+2))</f>
        <v/>
      </c>
      <c r="E11821" s="0" t="str">
        <f aca="false">IF($A11821="","",INDEX(CARTAO_COMPRAS!$H:$H,INT((ROW()-2)/20)+2)+MOD(ROW()-2,20))</f>
        <v/>
      </c>
      <c r="F11821" s="0" t="str">
        <f aca="false">IF($A11821="","",INDEX(CARTAO_COMPRAS!$G:$G,INT((ROW()-2)/20)+2))</f>
        <v/>
      </c>
      <c r="G11821" s="5" t="str">
        <f aca="false">IF($A11821="","",INDEX(CARTAO_COMPRAS!$I:$I,INT((ROW()-2)/20)+2))</f>
        <v/>
      </c>
      <c r="H11821" s="4" t="str">
        <f aca="false">IF($A11821="","",EDATE(INDEX(CARTAO_COMPRAS!$J:$J,INT((ROW()-2)/20)+2),MOD(ROW()-2,20)))</f>
        <v/>
      </c>
      <c r="I11821" s="4" t="str">
        <f aca="false">IF($H11821="","",$H11821-WEEKDAY($H11821,2)+1)</f>
        <v/>
      </c>
      <c r="J11821" s="4" t="str">
        <f aca="false">IF($I11821="","",$I11821+6)</f>
        <v/>
      </c>
      <c r="K11821" s="6" t="str">
        <f aca="false">IF($H11821="","",DATE(YEAR($H11821),MONTH($H11821),1))</f>
        <v/>
      </c>
      <c r="L11821" s="0" t="str">
        <f aca="false">IF($A11821="","",INDEX(CARTAO_COMPRAS!$K:$K,INT((ROW()-2)/20)+2))</f>
        <v/>
      </c>
      <c r="M11821" s="0" t="str">
        <f aca="false">IF($A11821="","","Compra no cartão")</f>
        <v/>
      </c>
    </row>
    <row r="11822" customFormat="false" ht="13.5" hidden="false" customHeight="false" outlineLevel="0" collapsed="false">
      <c r="A118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2" s="0" t="str">
        <f aca="false">IF($A11822="","",INDEX(CARTAO_COMPRAS!$C:$C,INT((ROW()-2)/20)+2))</f>
        <v/>
      </c>
      <c r="C11822" s="0" t="str">
        <f aca="false">IF($A11822="","",INDEX(CARTAO_COMPRAS!$D:$D,INT((ROW()-2)/20)+2))</f>
        <v/>
      </c>
      <c r="D11822" s="0" t="str">
        <f aca="false">IF($A11822="","",INDEX(CARTAO_COMPRAS!$E:$E,INT((ROW()-2)/20)+2))</f>
        <v/>
      </c>
      <c r="E11822" s="0" t="str">
        <f aca="false">IF($A11822="","",INDEX(CARTAO_COMPRAS!$H:$H,INT((ROW()-2)/20)+2)+MOD(ROW()-2,20))</f>
        <v/>
      </c>
      <c r="F11822" s="0" t="str">
        <f aca="false">IF($A11822="","",INDEX(CARTAO_COMPRAS!$G:$G,INT((ROW()-2)/20)+2))</f>
        <v/>
      </c>
      <c r="G11822" s="5" t="str">
        <f aca="false">IF($A11822="","",INDEX(CARTAO_COMPRAS!$I:$I,INT((ROW()-2)/20)+2))</f>
        <v/>
      </c>
      <c r="H11822" s="4" t="str">
        <f aca="false">IF($A11822="","",EDATE(INDEX(CARTAO_COMPRAS!$J:$J,INT((ROW()-2)/20)+2),MOD(ROW()-2,20)))</f>
        <v/>
      </c>
      <c r="I11822" s="4" t="str">
        <f aca="false">IF($H11822="","",$H11822-WEEKDAY($H11822,2)+1)</f>
        <v/>
      </c>
      <c r="J11822" s="4" t="str">
        <f aca="false">IF($I11822="","",$I11822+6)</f>
        <v/>
      </c>
      <c r="K11822" s="6" t="str">
        <f aca="false">IF($H11822="","",DATE(YEAR($H11822),MONTH($H11822),1))</f>
        <v/>
      </c>
      <c r="L11822" s="0" t="str">
        <f aca="false">IF($A11822="","",INDEX(CARTAO_COMPRAS!$K:$K,INT((ROW()-2)/20)+2))</f>
        <v/>
      </c>
      <c r="M11822" s="0" t="str">
        <f aca="false">IF($A11822="","","Compra no cartão")</f>
        <v/>
      </c>
    </row>
    <row r="11823" customFormat="false" ht="13.5" hidden="false" customHeight="false" outlineLevel="0" collapsed="false">
      <c r="A118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3" s="0" t="str">
        <f aca="false">IF($A11823="","",INDEX(CARTAO_COMPRAS!$C:$C,INT((ROW()-2)/20)+2))</f>
        <v/>
      </c>
      <c r="C11823" s="0" t="str">
        <f aca="false">IF($A11823="","",INDEX(CARTAO_COMPRAS!$D:$D,INT((ROW()-2)/20)+2))</f>
        <v/>
      </c>
      <c r="D11823" s="0" t="str">
        <f aca="false">IF($A11823="","",INDEX(CARTAO_COMPRAS!$E:$E,INT((ROW()-2)/20)+2))</f>
        <v/>
      </c>
      <c r="E11823" s="0" t="str">
        <f aca="false">IF($A11823="","",INDEX(CARTAO_COMPRAS!$H:$H,INT((ROW()-2)/20)+2)+MOD(ROW()-2,20))</f>
        <v/>
      </c>
      <c r="F11823" s="0" t="str">
        <f aca="false">IF($A11823="","",INDEX(CARTAO_COMPRAS!$G:$G,INT((ROW()-2)/20)+2))</f>
        <v/>
      </c>
      <c r="G11823" s="5" t="str">
        <f aca="false">IF($A11823="","",INDEX(CARTAO_COMPRAS!$I:$I,INT((ROW()-2)/20)+2))</f>
        <v/>
      </c>
      <c r="H11823" s="4" t="str">
        <f aca="false">IF($A11823="","",EDATE(INDEX(CARTAO_COMPRAS!$J:$J,INT((ROW()-2)/20)+2),MOD(ROW()-2,20)))</f>
        <v/>
      </c>
      <c r="I11823" s="4" t="str">
        <f aca="false">IF($H11823="","",$H11823-WEEKDAY($H11823,2)+1)</f>
        <v/>
      </c>
      <c r="J11823" s="4" t="str">
        <f aca="false">IF($I11823="","",$I11823+6)</f>
        <v/>
      </c>
      <c r="K11823" s="6" t="str">
        <f aca="false">IF($H11823="","",DATE(YEAR($H11823),MONTH($H11823),1))</f>
        <v/>
      </c>
      <c r="L11823" s="0" t="str">
        <f aca="false">IF($A11823="","",INDEX(CARTAO_COMPRAS!$K:$K,INT((ROW()-2)/20)+2))</f>
        <v/>
      </c>
      <c r="M11823" s="0" t="str">
        <f aca="false">IF($A11823="","","Compra no cartão")</f>
        <v/>
      </c>
    </row>
    <row r="11824" customFormat="false" ht="13.5" hidden="false" customHeight="false" outlineLevel="0" collapsed="false">
      <c r="A118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4" s="0" t="str">
        <f aca="false">IF($A11824="","",INDEX(CARTAO_COMPRAS!$C:$C,INT((ROW()-2)/20)+2))</f>
        <v/>
      </c>
      <c r="C11824" s="0" t="str">
        <f aca="false">IF($A11824="","",INDEX(CARTAO_COMPRAS!$D:$D,INT((ROW()-2)/20)+2))</f>
        <v/>
      </c>
      <c r="D11824" s="0" t="str">
        <f aca="false">IF($A11824="","",INDEX(CARTAO_COMPRAS!$E:$E,INT((ROW()-2)/20)+2))</f>
        <v/>
      </c>
      <c r="E11824" s="0" t="str">
        <f aca="false">IF($A11824="","",INDEX(CARTAO_COMPRAS!$H:$H,INT((ROW()-2)/20)+2)+MOD(ROW()-2,20))</f>
        <v/>
      </c>
      <c r="F11824" s="0" t="str">
        <f aca="false">IF($A11824="","",INDEX(CARTAO_COMPRAS!$G:$G,INT((ROW()-2)/20)+2))</f>
        <v/>
      </c>
      <c r="G11824" s="5" t="str">
        <f aca="false">IF($A11824="","",INDEX(CARTAO_COMPRAS!$I:$I,INT((ROW()-2)/20)+2))</f>
        <v/>
      </c>
      <c r="H11824" s="4" t="str">
        <f aca="false">IF($A11824="","",EDATE(INDEX(CARTAO_COMPRAS!$J:$J,INT((ROW()-2)/20)+2),MOD(ROW()-2,20)))</f>
        <v/>
      </c>
      <c r="I11824" s="4" t="str">
        <f aca="false">IF($H11824="","",$H11824-WEEKDAY($H11824,2)+1)</f>
        <v/>
      </c>
      <c r="J11824" s="4" t="str">
        <f aca="false">IF($I11824="","",$I11824+6)</f>
        <v/>
      </c>
      <c r="K11824" s="6" t="str">
        <f aca="false">IF($H11824="","",DATE(YEAR($H11824),MONTH($H11824),1))</f>
        <v/>
      </c>
      <c r="L11824" s="0" t="str">
        <f aca="false">IF($A11824="","",INDEX(CARTAO_COMPRAS!$K:$K,INT((ROW()-2)/20)+2))</f>
        <v/>
      </c>
      <c r="M11824" s="0" t="str">
        <f aca="false">IF($A11824="","","Compra no cartão")</f>
        <v/>
      </c>
    </row>
    <row r="11825" customFormat="false" ht="13.5" hidden="false" customHeight="false" outlineLevel="0" collapsed="false">
      <c r="A118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5" s="0" t="str">
        <f aca="false">IF($A11825="","",INDEX(CARTAO_COMPRAS!$C:$C,INT((ROW()-2)/20)+2))</f>
        <v/>
      </c>
      <c r="C11825" s="0" t="str">
        <f aca="false">IF($A11825="","",INDEX(CARTAO_COMPRAS!$D:$D,INT((ROW()-2)/20)+2))</f>
        <v/>
      </c>
      <c r="D11825" s="0" t="str">
        <f aca="false">IF($A11825="","",INDEX(CARTAO_COMPRAS!$E:$E,INT((ROW()-2)/20)+2))</f>
        <v/>
      </c>
      <c r="E11825" s="0" t="str">
        <f aca="false">IF($A11825="","",INDEX(CARTAO_COMPRAS!$H:$H,INT((ROW()-2)/20)+2)+MOD(ROW()-2,20))</f>
        <v/>
      </c>
      <c r="F11825" s="0" t="str">
        <f aca="false">IF($A11825="","",INDEX(CARTAO_COMPRAS!$G:$G,INT((ROW()-2)/20)+2))</f>
        <v/>
      </c>
      <c r="G11825" s="5" t="str">
        <f aca="false">IF($A11825="","",INDEX(CARTAO_COMPRAS!$I:$I,INT((ROW()-2)/20)+2))</f>
        <v/>
      </c>
      <c r="H11825" s="4" t="str">
        <f aca="false">IF($A11825="","",EDATE(INDEX(CARTAO_COMPRAS!$J:$J,INT((ROW()-2)/20)+2),MOD(ROW()-2,20)))</f>
        <v/>
      </c>
      <c r="I11825" s="4" t="str">
        <f aca="false">IF($H11825="","",$H11825-WEEKDAY($H11825,2)+1)</f>
        <v/>
      </c>
      <c r="J11825" s="4" t="str">
        <f aca="false">IF($I11825="","",$I11825+6)</f>
        <v/>
      </c>
      <c r="K11825" s="6" t="str">
        <f aca="false">IF($H11825="","",DATE(YEAR($H11825),MONTH($H11825),1))</f>
        <v/>
      </c>
      <c r="L11825" s="0" t="str">
        <f aca="false">IF($A11825="","",INDEX(CARTAO_COMPRAS!$K:$K,INT((ROW()-2)/20)+2))</f>
        <v/>
      </c>
      <c r="M11825" s="0" t="str">
        <f aca="false">IF($A11825="","","Compra no cartão")</f>
        <v/>
      </c>
    </row>
    <row r="11826" customFormat="false" ht="13.5" hidden="false" customHeight="false" outlineLevel="0" collapsed="false">
      <c r="A118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6" s="0" t="str">
        <f aca="false">IF($A11826="","",INDEX(CARTAO_COMPRAS!$C:$C,INT((ROW()-2)/20)+2))</f>
        <v/>
      </c>
      <c r="C11826" s="0" t="str">
        <f aca="false">IF($A11826="","",INDEX(CARTAO_COMPRAS!$D:$D,INT((ROW()-2)/20)+2))</f>
        <v/>
      </c>
      <c r="D11826" s="0" t="str">
        <f aca="false">IF($A11826="","",INDEX(CARTAO_COMPRAS!$E:$E,INT((ROW()-2)/20)+2))</f>
        <v/>
      </c>
      <c r="E11826" s="0" t="str">
        <f aca="false">IF($A11826="","",INDEX(CARTAO_COMPRAS!$H:$H,INT((ROW()-2)/20)+2)+MOD(ROW()-2,20))</f>
        <v/>
      </c>
      <c r="F11826" s="0" t="str">
        <f aca="false">IF($A11826="","",INDEX(CARTAO_COMPRAS!$G:$G,INT((ROW()-2)/20)+2))</f>
        <v/>
      </c>
      <c r="G11826" s="5" t="str">
        <f aca="false">IF($A11826="","",INDEX(CARTAO_COMPRAS!$I:$I,INT((ROW()-2)/20)+2))</f>
        <v/>
      </c>
      <c r="H11826" s="4" t="str">
        <f aca="false">IF($A11826="","",EDATE(INDEX(CARTAO_COMPRAS!$J:$J,INT((ROW()-2)/20)+2),MOD(ROW()-2,20)))</f>
        <v/>
      </c>
      <c r="I11826" s="4" t="str">
        <f aca="false">IF($H11826="","",$H11826-WEEKDAY($H11826,2)+1)</f>
        <v/>
      </c>
      <c r="J11826" s="4" t="str">
        <f aca="false">IF($I11826="","",$I11826+6)</f>
        <v/>
      </c>
      <c r="K11826" s="6" t="str">
        <f aca="false">IF($H11826="","",DATE(YEAR($H11826),MONTH($H11826),1))</f>
        <v/>
      </c>
      <c r="L11826" s="0" t="str">
        <f aca="false">IF($A11826="","",INDEX(CARTAO_COMPRAS!$K:$K,INT((ROW()-2)/20)+2))</f>
        <v/>
      </c>
      <c r="M11826" s="0" t="str">
        <f aca="false">IF($A11826="","","Compra no cartão")</f>
        <v/>
      </c>
    </row>
    <row r="11827" customFormat="false" ht="13.5" hidden="false" customHeight="false" outlineLevel="0" collapsed="false">
      <c r="A118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7" s="0" t="str">
        <f aca="false">IF($A11827="","",INDEX(CARTAO_COMPRAS!$C:$C,INT((ROW()-2)/20)+2))</f>
        <v/>
      </c>
      <c r="C11827" s="0" t="str">
        <f aca="false">IF($A11827="","",INDEX(CARTAO_COMPRAS!$D:$D,INT((ROW()-2)/20)+2))</f>
        <v/>
      </c>
      <c r="D11827" s="0" t="str">
        <f aca="false">IF($A11827="","",INDEX(CARTAO_COMPRAS!$E:$E,INT((ROW()-2)/20)+2))</f>
        <v/>
      </c>
      <c r="E11827" s="0" t="str">
        <f aca="false">IF($A11827="","",INDEX(CARTAO_COMPRAS!$H:$H,INT((ROW()-2)/20)+2)+MOD(ROW()-2,20))</f>
        <v/>
      </c>
      <c r="F11827" s="0" t="str">
        <f aca="false">IF($A11827="","",INDEX(CARTAO_COMPRAS!$G:$G,INT((ROW()-2)/20)+2))</f>
        <v/>
      </c>
      <c r="G11827" s="5" t="str">
        <f aca="false">IF($A11827="","",INDEX(CARTAO_COMPRAS!$I:$I,INT((ROW()-2)/20)+2))</f>
        <v/>
      </c>
      <c r="H11827" s="4" t="str">
        <f aca="false">IF($A11827="","",EDATE(INDEX(CARTAO_COMPRAS!$J:$J,INT((ROW()-2)/20)+2),MOD(ROW()-2,20)))</f>
        <v/>
      </c>
      <c r="I11827" s="4" t="str">
        <f aca="false">IF($H11827="","",$H11827-WEEKDAY($H11827,2)+1)</f>
        <v/>
      </c>
      <c r="J11827" s="4" t="str">
        <f aca="false">IF($I11827="","",$I11827+6)</f>
        <v/>
      </c>
      <c r="K11827" s="6" t="str">
        <f aca="false">IF($H11827="","",DATE(YEAR($H11827),MONTH($H11827),1))</f>
        <v/>
      </c>
      <c r="L11827" s="0" t="str">
        <f aca="false">IF($A11827="","",INDEX(CARTAO_COMPRAS!$K:$K,INT((ROW()-2)/20)+2))</f>
        <v/>
      </c>
      <c r="M11827" s="0" t="str">
        <f aca="false">IF($A11827="","","Compra no cartão")</f>
        <v/>
      </c>
    </row>
    <row r="11828" customFormat="false" ht="13.5" hidden="false" customHeight="false" outlineLevel="0" collapsed="false">
      <c r="A118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8" s="0" t="str">
        <f aca="false">IF($A11828="","",INDEX(CARTAO_COMPRAS!$C:$C,INT((ROW()-2)/20)+2))</f>
        <v/>
      </c>
      <c r="C11828" s="0" t="str">
        <f aca="false">IF($A11828="","",INDEX(CARTAO_COMPRAS!$D:$D,INT((ROW()-2)/20)+2))</f>
        <v/>
      </c>
      <c r="D11828" s="0" t="str">
        <f aca="false">IF($A11828="","",INDEX(CARTAO_COMPRAS!$E:$E,INT((ROW()-2)/20)+2))</f>
        <v/>
      </c>
      <c r="E11828" s="0" t="str">
        <f aca="false">IF($A11828="","",INDEX(CARTAO_COMPRAS!$H:$H,INT((ROW()-2)/20)+2)+MOD(ROW()-2,20))</f>
        <v/>
      </c>
      <c r="F11828" s="0" t="str">
        <f aca="false">IF($A11828="","",INDEX(CARTAO_COMPRAS!$G:$G,INT((ROW()-2)/20)+2))</f>
        <v/>
      </c>
      <c r="G11828" s="5" t="str">
        <f aca="false">IF($A11828="","",INDEX(CARTAO_COMPRAS!$I:$I,INT((ROW()-2)/20)+2))</f>
        <v/>
      </c>
      <c r="H11828" s="4" t="str">
        <f aca="false">IF($A11828="","",EDATE(INDEX(CARTAO_COMPRAS!$J:$J,INT((ROW()-2)/20)+2),MOD(ROW()-2,20)))</f>
        <v/>
      </c>
      <c r="I11828" s="4" t="str">
        <f aca="false">IF($H11828="","",$H11828-WEEKDAY($H11828,2)+1)</f>
        <v/>
      </c>
      <c r="J11828" s="4" t="str">
        <f aca="false">IF($I11828="","",$I11828+6)</f>
        <v/>
      </c>
      <c r="K11828" s="6" t="str">
        <f aca="false">IF($H11828="","",DATE(YEAR($H11828),MONTH($H11828),1))</f>
        <v/>
      </c>
      <c r="L11828" s="0" t="str">
        <f aca="false">IF($A11828="","",INDEX(CARTAO_COMPRAS!$K:$K,INT((ROW()-2)/20)+2))</f>
        <v/>
      </c>
      <c r="M11828" s="0" t="str">
        <f aca="false">IF($A11828="","","Compra no cartão")</f>
        <v/>
      </c>
    </row>
    <row r="11829" customFormat="false" ht="13.5" hidden="false" customHeight="false" outlineLevel="0" collapsed="false">
      <c r="A118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29" s="0" t="str">
        <f aca="false">IF($A11829="","",INDEX(CARTAO_COMPRAS!$C:$C,INT((ROW()-2)/20)+2))</f>
        <v/>
      </c>
      <c r="C11829" s="0" t="str">
        <f aca="false">IF($A11829="","",INDEX(CARTAO_COMPRAS!$D:$D,INT((ROW()-2)/20)+2))</f>
        <v/>
      </c>
      <c r="D11829" s="0" t="str">
        <f aca="false">IF($A11829="","",INDEX(CARTAO_COMPRAS!$E:$E,INT((ROW()-2)/20)+2))</f>
        <v/>
      </c>
      <c r="E11829" s="0" t="str">
        <f aca="false">IF($A11829="","",INDEX(CARTAO_COMPRAS!$H:$H,INT((ROW()-2)/20)+2)+MOD(ROW()-2,20))</f>
        <v/>
      </c>
      <c r="F11829" s="0" t="str">
        <f aca="false">IF($A11829="","",INDEX(CARTAO_COMPRAS!$G:$G,INT((ROW()-2)/20)+2))</f>
        <v/>
      </c>
      <c r="G11829" s="5" t="str">
        <f aca="false">IF($A11829="","",INDEX(CARTAO_COMPRAS!$I:$I,INT((ROW()-2)/20)+2))</f>
        <v/>
      </c>
      <c r="H11829" s="4" t="str">
        <f aca="false">IF($A11829="","",EDATE(INDEX(CARTAO_COMPRAS!$J:$J,INT((ROW()-2)/20)+2),MOD(ROW()-2,20)))</f>
        <v/>
      </c>
      <c r="I11829" s="4" t="str">
        <f aca="false">IF($H11829="","",$H11829-WEEKDAY($H11829,2)+1)</f>
        <v/>
      </c>
      <c r="J11829" s="4" t="str">
        <f aca="false">IF($I11829="","",$I11829+6)</f>
        <v/>
      </c>
      <c r="K11829" s="6" t="str">
        <f aca="false">IF($H11829="","",DATE(YEAR($H11829),MONTH($H11829),1))</f>
        <v/>
      </c>
      <c r="L11829" s="0" t="str">
        <f aca="false">IF($A11829="","",INDEX(CARTAO_COMPRAS!$K:$K,INT((ROW()-2)/20)+2))</f>
        <v/>
      </c>
      <c r="M11829" s="0" t="str">
        <f aca="false">IF($A11829="","","Compra no cartão")</f>
        <v/>
      </c>
    </row>
    <row r="11830" customFormat="false" ht="13.5" hidden="false" customHeight="false" outlineLevel="0" collapsed="false">
      <c r="A118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0" s="0" t="str">
        <f aca="false">IF($A11830="","",INDEX(CARTAO_COMPRAS!$C:$C,INT((ROW()-2)/20)+2))</f>
        <v/>
      </c>
      <c r="C11830" s="0" t="str">
        <f aca="false">IF($A11830="","",INDEX(CARTAO_COMPRAS!$D:$D,INT((ROW()-2)/20)+2))</f>
        <v/>
      </c>
      <c r="D11830" s="0" t="str">
        <f aca="false">IF($A11830="","",INDEX(CARTAO_COMPRAS!$E:$E,INT((ROW()-2)/20)+2))</f>
        <v/>
      </c>
      <c r="E11830" s="0" t="str">
        <f aca="false">IF($A11830="","",INDEX(CARTAO_COMPRAS!$H:$H,INT((ROW()-2)/20)+2)+MOD(ROW()-2,20))</f>
        <v/>
      </c>
      <c r="F11830" s="0" t="str">
        <f aca="false">IF($A11830="","",INDEX(CARTAO_COMPRAS!$G:$G,INT((ROW()-2)/20)+2))</f>
        <v/>
      </c>
      <c r="G11830" s="5" t="str">
        <f aca="false">IF($A11830="","",INDEX(CARTAO_COMPRAS!$I:$I,INT((ROW()-2)/20)+2))</f>
        <v/>
      </c>
      <c r="H11830" s="4" t="str">
        <f aca="false">IF($A11830="","",EDATE(INDEX(CARTAO_COMPRAS!$J:$J,INT((ROW()-2)/20)+2),MOD(ROW()-2,20)))</f>
        <v/>
      </c>
      <c r="I11830" s="4" t="str">
        <f aca="false">IF($H11830="","",$H11830-WEEKDAY($H11830,2)+1)</f>
        <v/>
      </c>
      <c r="J11830" s="4" t="str">
        <f aca="false">IF($I11830="","",$I11830+6)</f>
        <v/>
      </c>
      <c r="K11830" s="6" t="str">
        <f aca="false">IF($H11830="","",DATE(YEAR($H11830),MONTH($H11830),1))</f>
        <v/>
      </c>
      <c r="L11830" s="0" t="str">
        <f aca="false">IF($A11830="","",INDEX(CARTAO_COMPRAS!$K:$K,INT((ROW()-2)/20)+2))</f>
        <v/>
      </c>
      <c r="M11830" s="0" t="str">
        <f aca="false">IF($A11830="","","Compra no cartão")</f>
        <v/>
      </c>
    </row>
    <row r="11831" customFormat="false" ht="13.5" hidden="false" customHeight="false" outlineLevel="0" collapsed="false">
      <c r="A118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1" s="0" t="str">
        <f aca="false">IF($A11831="","",INDEX(CARTAO_COMPRAS!$C:$C,INT((ROW()-2)/20)+2))</f>
        <v/>
      </c>
      <c r="C11831" s="0" t="str">
        <f aca="false">IF($A11831="","",INDEX(CARTAO_COMPRAS!$D:$D,INT((ROW()-2)/20)+2))</f>
        <v/>
      </c>
      <c r="D11831" s="0" t="str">
        <f aca="false">IF($A11831="","",INDEX(CARTAO_COMPRAS!$E:$E,INT((ROW()-2)/20)+2))</f>
        <v/>
      </c>
      <c r="E11831" s="0" t="str">
        <f aca="false">IF($A11831="","",INDEX(CARTAO_COMPRAS!$H:$H,INT((ROW()-2)/20)+2)+MOD(ROW()-2,20))</f>
        <v/>
      </c>
      <c r="F11831" s="0" t="str">
        <f aca="false">IF($A11831="","",INDEX(CARTAO_COMPRAS!$G:$G,INT((ROW()-2)/20)+2))</f>
        <v/>
      </c>
      <c r="G11831" s="5" t="str">
        <f aca="false">IF($A11831="","",INDEX(CARTAO_COMPRAS!$I:$I,INT((ROW()-2)/20)+2))</f>
        <v/>
      </c>
      <c r="H11831" s="4" t="str">
        <f aca="false">IF($A11831="","",EDATE(INDEX(CARTAO_COMPRAS!$J:$J,INT((ROW()-2)/20)+2),MOD(ROW()-2,20)))</f>
        <v/>
      </c>
      <c r="I11831" s="4" t="str">
        <f aca="false">IF($H11831="","",$H11831-WEEKDAY($H11831,2)+1)</f>
        <v/>
      </c>
      <c r="J11831" s="4" t="str">
        <f aca="false">IF($I11831="","",$I11831+6)</f>
        <v/>
      </c>
      <c r="K11831" s="6" t="str">
        <f aca="false">IF($H11831="","",DATE(YEAR($H11831),MONTH($H11831),1))</f>
        <v/>
      </c>
      <c r="L11831" s="0" t="str">
        <f aca="false">IF($A11831="","",INDEX(CARTAO_COMPRAS!$K:$K,INT((ROW()-2)/20)+2))</f>
        <v/>
      </c>
      <c r="M11831" s="0" t="str">
        <f aca="false">IF($A11831="","","Compra no cartão")</f>
        <v/>
      </c>
    </row>
    <row r="11832" customFormat="false" ht="13.5" hidden="false" customHeight="false" outlineLevel="0" collapsed="false">
      <c r="A118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2" s="0" t="str">
        <f aca="false">IF($A11832="","",INDEX(CARTAO_COMPRAS!$C:$C,INT((ROW()-2)/20)+2))</f>
        <v/>
      </c>
      <c r="C11832" s="0" t="str">
        <f aca="false">IF($A11832="","",INDEX(CARTAO_COMPRAS!$D:$D,INT((ROW()-2)/20)+2))</f>
        <v/>
      </c>
      <c r="D11832" s="0" t="str">
        <f aca="false">IF($A11832="","",INDEX(CARTAO_COMPRAS!$E:$E,INT((ROW()-2)/20)+2))</f>
        <v/>
      </c>
      <c r="E11832" s="0" t="str">
        <f aca="false">IF($A11832="","",INDEX(CARTAO_COMPRAS!$H:$H,INT((ROW()-2)/20)+2)+MOD(ROW()-2,20))</f>
        <v/>
      </c>
      <c r="F11832" s="0" t="str">
        <f aca="false">IF($A11832="","",INDEX(CARTAO_COMPRAS!$G:$G,INT((ROW()-2)/20)+2))</f>
        <v/>
      </c>
      <c r="G11832" s="5" t="str">
        <f aca="false">IF($A11832="","",INDEX(CARTAO_COMPRAS!$I:$I,INT((ROW()-2)/20)+2))</f>
        <v/>
      </c>
      <c r="H11832" s="4" t="str">
        <f aca="false">IF($A11832="","",EDATE(INDEX(CARTAO_COMPRAS!$J:$J,INT((ROW()-2)/20)+2),MOD(ROW()-2,20)))</f>
        <v/>
      </c>
      <c r="I11832" s="4" t="str">
        <f aca="false">IF($H11832="","",$H11832-WEEKDAY($H11832,2)+1)</f>
        <v/>
      </c>
      <c r="J11832" s="4" t="str">
        <f aca="false">IF($I11832="","",$I11832+6)</f>
        <v/>
      </c>
      <c r="K11832" s="6" t="str">
        <f aca="false">IF($H11832="","",DATE(YEAR($H11832),MONTH($H11832),1))</f>
        <v/>
      </c>
      <c r="L11832" s="0" t="str">
        <f aca="false">IF($A11832="","",INDEX(CARTAO_COMPRAS!$K:$K,INT((ROW()-2)/20)+2))</f>
        <v/>
      </c>
      <c r="M11832" s="0" t="str">
        <f aca="false">IF($A11832="","","Compra no cartão")</f>
        <v/>
      </c>
    </row>
    <row r="11833" customFormat="false" ht="13.5" hidden="false" customHeight="false" outlineLevel="0" collapsed="false">
      <c r="A118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3" s="0" t="str">
        <f aca="false">IF($A11833="","",INDEX(CARTAO_COMPRAS!$C:$C,INT((ROW()-2)/20)+2))</f>
        <v/>
      </c>
      <c r="C11833" s="0" t="str">
        <f aca="false">IF($A11833="","",INDEX(CARTAO_COMPRAS!$D:$D,INT((ROW()-2)/20)+2))</f>
        <v/>
      </c>
      <c r="D11833" s="0" t="str">
        <f aca="false">IF($A11833="","",INDEX(CARTAO_COMPRAS!$E:$E,INT((ROW()-2)/20)+2))</f>
        <v/>
      </c>
      <c r="E11833" s="0" t="str">
        <f aca="false">IF($A11833="","",INDEX(CARTAO_COMPRAS!$H:$H,INT((ROW()-2)/20)+2)+MOD(ROW()-2,20))</f>
        <v/>
      </c>
      <c r="F11833" s="0" t="str">
        <f aca="false">IF($A11833="","",INDEX(CARTAO_COMPRAS!$G:$G,INT((ROW()-2)/20)+2))</f>
        <v/>
      </c>
      <c r="G11833" s="5" t="str">
        <f aca="false">IF($A11833="","",INDEX(CARTAO_COMPRAS!$I:$I,INT((ROW()-2)/20)+2))</f>
        <v/>
      </c>
      <c r="H11833" s="4" t="str">
        <f aca="false">IF($A11833="","",EDATE(INDEX(CARTAO_COMPRAS!$J:$J,INT((ROW()-2)/20)+2),MOD(ROW()-2,20)))</f>
        <v/>
      </c>
      <c r="I11833" s="4" t="str">
        <f aca="false">IF($H11833="","",$H11833-WEEKDAY($H11833,2)+1)</f>
        <v/>
      </c>
      <c r="J11833" s="4" t="str">
        <f aca="false">IF($I11833="","",$I11833+6)</f>
        <v/>
      </c>
      <c r="K11833" s="6" t="str">
        <f aca="false">IF($H11833="","",DATE(YEAR($H11833),MONTH($H11833),1))</f>
        <v/>
      </c>
      <c r="L11833" s="0" t="str">
        <f aca="false">IF($A11833="","",INDEX(CARTAO_COMPRAS!$K:$K,INT((ROW()-2)/20)+2))</f>
        <v/>
      </c>
      <c r="M11833" s="0" t="str">
        <f aca="false">IF($A11833="","","Compra no cartão")</f>
        <v/>
      </c>
    </row>
    <row r="11834" customFormat="false" ht="13.5" hidden="false" customHeight="false" outlineLevel="0" collapsed="false">
      <c r="A118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4" s="0" t="str">
        <f aca="false">IF($A11834="","",INDEX(CARTAO_COMPRAS!$C:$C,INT((ROW()-2)/20)+2))</f>
        <v/>
      </c>
      <c r="C11834" s="0" t="str">
        <f aca="false">IF($A11834="","",INDEX(CARTAO_COMPRAS!$D:$D,INT((ROW()-2)/20)+2))</f>
        <v/>
      </c>
      <c r="D11834" s="0" t="str">
        <f aca="false">IF($A11834="","",INDEX(CARTAO_COMPRAS!$E:$E,INT((ROW()-2)/20)+2))</f>
        <v/>
      </c>
      <c r="E11834" s="0" t="str">
        <f aca="false">IF($A11834="","",INDEX(CARTAO_COMPRAS!$H:$H,INT((ROW()-2)/20)+2)+MOD(ROW()-2,20))</f>
        <v/>
      </c>
      <c r="F11834" s="0" t="str">
        <f aca="false">IF($A11834="","",INDEX(CARTAO_COMPRAS!$G:$G,INT((ROW()-2)/20)+2))</f>
        <v/>
      </c>
      <c r="G11834" s="5" t="str">
        <f aca="false">IF($A11834="","",INDEX(CARTAO_COMPRAS!$I:$I,INT((ROW()-2)/20)+2))</f>
        <v/>
      </c>
      <c r="H11834" s="4" t="str">
        <f aca="false">IF($A11834="","",EDATE(INDEX(CARTAO_COMPRAS!$J:$J,INT((ROW()-2)/20)+2),MOD(ROW()-2,20)))</f>
        <v/>
      </c>
      <c r="I11834" s="4" t="str">
        <f aca="false">IF($H11834="","",$H11834-WEEKDAY($H11834,2)+1)</f>
        <v/>
      </c>
      <c r="J11834" s="4" t="str">
        <f aca="false">IF($I11834="","",$I11834+6)</f>
        <v/>
      </c>
      <c r="K11834" s="6" t="str">
        <f aca="false">IF($H11834="","",DATE(YEAR($H11834),MONTH($H11834),1))</f>
        <v/>
      </c>
      <c r="L11834" s="0" t="str">
        <f aca="false">IF($A11834="","",INDEX(CARTAO_COMPRAS!$K:$K,INT((ROW()-2)/20)+2))</f>
        <v/>
      </c>
      <c r="M11834" s="0" t="str">
        <f aca="false">IF($A11834="","","Compra no cartão")</f>
        <v/>
      </c>
    </row>
    <row r="11835" customFormat="false" ht="13.5" hidden="false" customHeight="false" outlineLevel="0" collapsed="false">
      <c r="A118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5" s="0" t="str">
        <f aca="false">IF($A11835="","",INDEX(CARTAO_COMPRAS!$C:$C,INT((ROW()-2)/20)+2))</f>
        <v/>
      </c>
      <c r="C11835" s="0" t="str">
        <f aca="false">IF($A11835="","",INDEX(CARTAO_COMPRAS!$D:$D,INT((ROW()-2)/20)+2))</f>
        <v/>
      </c>
      <c r="D11835" s="0" t="str">
        <f aca="false">IF($A11835="","",INDEX(CARTAO_COMPRAS!$E:$E,INT((ROW()-2)/20)+2))</f>
        <v/>
      </c>
      <c r="E11835" s="0" t="str">
        <f aca="false">IF($A11835="","",INDEX(CARTAO_COMPRAS!$H:$H,INT((ROW()-2)/20)+2)+MOD(ROW()-2,20))</f>
        <v/>
      </c>
      <c r="F11835" s="0" t="str">
        <f aca="false">IF($A11835="","",INDEX(CARTAO_COMPRAS!$G:$G,INT((ROW()-2)/20)+2))</f>
        <v/>
      </c>
      <c r="G11835" s="5" t="str">
        <f aca="false">IF($A11835="","",INDEX(CARTAO_COMPRAS!$I:$I,INT((ROW()-2)/20)+2))</f>
        <v/>
      </c>
      <c r="H11835" s="4" t="str">
        <f aca="false">IF($A11835="","",EDATE(INDEX(CARTAO_COMPRAS!$J:$J,INT((ROW()-2)/20)+2),MOD(ROW()-2,20)))</f>
        <v/>
      </c>
      <c r="I11835" s="4" t="str">
        <f aca="false">IF($H11835="","",$H11835-WEEKDAY($H11835,2)+1)</f>
        <v/>
      </c>
      <c r="J11835" s="4" t="str">
        <f aca="false">IF($I11835="","",$I11835+6)</f>
        <v/>
      </c>
      <c r="K11835" s="6" t="str">
        <f aca="false">IF($H11835="","",DATE(YEAR($H11835),MONTH($H11835),1))</f>
        <v/>
      </c>
      <c r="L11835" s="0" t="str">
        <f aca="false">IF($A11835="","",INDEX(CARTAO_COMPRAS!$K:$K,INT((ROW()-2)/20)+2))</f>
        <v/>
      </c>
      <c r="M11835" s="0" t="str">
        <f aca="false">IF($A11835="","","Compra no cartão")</f>
        <v/>
      </c>
    </row>
    <row r="11836" customFormat="false" ht="13.5" hidden="false" customHeight="false" outlineLevel="0" collapsed="false">
      <c r="A118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6" s="0" t="str">
        <f aca="false">IF($A11836="","",INDEX(CARTAO_COMPRAS!$C:$C,INT((ROW()-2)/20)+2))</f>
        <v/>
      </c>
      <c r="C11836" s="0" t="str">
        <f aca="false">IF($A11836="","",INDEX(CARTAO_COMPRAS!$D:$D,INT((ROW()-2)/20)+2))</f>
        <v/>
      </c>
      <c r="D11836" s="0" t="str">
        <f aca="false">IF($A11836="","",INDEX(CARTAO_COMPRAS!$E:$E,INT((ROW()-2)/20)+2))</f>
        <v/>
      </c>
      <c r="E11836" s="0" t="str">
        <f aca="false">IF($A11836="","",INDEX(CARTAO_COMPRAS!$H:$H,INT((ROW()-2)/20)+2)+MOD(ROW()-2,20))</f>
        <v/>
      </c>
      <c r="F11836" s="0" t="str">
        <f aca="false">IF($A11836="","",INDEX(CARTAO_COMPRAS!$G:$G,INT((ROW()-2)/20)+2))</f>
        <v/>
      </c>
      <c r="G11836" s="5" t="str">
        <f aca="false">IF($A11836="","",INDEX(CARTAO_COMPRAS!$I:$I,INT((ROW()-2)/20)+2))</f>
        <v/>
      </c>
      <c r="H11836" s="4" t="str">
        <f aca="false">IF($A11836="","",EDATE(INDEX(CARTAO_COMPRAS!$J:$J,INT((ROW()-2)/20)+2),MOD(ROW()-2,20)))</f>
        <v/>
      </c>
      <c r="I11836" s="4" t="str">
        <f aca="false">IF($H11836="","",$H11836-WEEKDAY($H11836,2)+1)</f>
        <v/>
      </c>
      <c r="J11836" s="4" t="str">
        <f aca="false">IF($I11836="","",$I11836+6)</f>
        <v/>
      </c>
      <c r="K11836" s="6" t="str">
        <f aca="false">IF($H11836="","",DATE(YEAR($H11836),MONTH($H11836),1))</f>
        <v/>
      </c>
      <c r="L11836" s="0" t="str">
        <f aca="false">IF($A11836="","",INDEX(CARTAO_COMPRAS!$K:$K,INT((ROW()-2)/20)+2))</f>
        <v/>
      </c>
      <c r="M11836" s="0" t="str">
        <f aca="false">IF($A11836="","","Compra no cartão")</f>
        <v/>
      </c>
    </row>
    <row r="11837" customFormat="false" ht="13.5" hidden="false" customHeight="false" outlineLevel="0" collapsed="false">
      <c r="A118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7" s="0" t="str">
        <f aca="false">IF($A11837="","",INDEX(CARTAO_COMPRAS!$C:$C,INT((ROW()-2)/20)+2))</f>
        <v/>
      </c>
      <c r="C11837" s="0" t="str">
        <f aca="false">IF($A11837="","",INDEX(CARTAO_COMPRAS!$D:$D,INT((ROW()-2)/20)+2))</f>
        <v/>
      </c>
      <c r="D11837" s="0" t="str">
        <f aca="false">IF($A11837="","",INDEX(CARTAO_COMPRAS!$E:$E,INT((ROW()-2)/20)+2))</f>
        <v/>
      </c>
      <c r="E11837" s="0" t="str">
        <f aca="false">IF($A11837="","",INDEX(CARTAO_COMPRAS!$H:$H,INT((ROW()-2)/20)+2)+MOD(ROW()-2,20))</f>
        <v/>
      </c>
      <c r="F11837" s="0" t="str">
        <f aca="false">IF($A11837="","",INDEX(CARTAO_COMPRAS!$G:$G,INT((ROW()-2)/20)+2))</f>
        <v/>
      </c>
      <c r="G11837" s="5" t="str">
        <f aca="false">IF($A11837="","",INDEX(CARTAO_COMPRAS!$I:$I,INT((ROW()-2)/20)+2))</f>
        <v/>
      </c>
      <c r="H11837" s="4" t="str">
        <f aca="false">IF($A11837="","",EDATE(INDEX(CARTAO_COMPRAS!$J:$J,INT((ROW()-2)/20)+2),MOD(ROW()-2,20)))</f>
        <v/>
      </c>
      <c r="I11837" s="4" t="str">
        <f aca="false">IF($H11837="","",$H11837-WEEKDAY($H11837,2)+1)</f>
        <v/>
      </c>
      <c r="J11837" s="4" t="str">
        <f aca="false">IF($I11837="","",$I11837+6)</f>
        <v/>
      </c>
      <c r="K11837" s="6" t="str">
        <f aca="false">IF($H11837="","",DATE(YEAR($H11837),MONTH($H11837),1))</f>
        <v/>
      </c>
      <c r="L11837" s="0" t="str">
        <f aca="false">IF($A11837="","",INDEX(CARTAO_COMPRAS!$K:$K,INT((ROW()-2)/20)+2))</f>
        <v/>
      </c>
      <c r="M11837" s="0" t="str">
        <f aca="false">IF($A11837="","","Compra no cartão")</f>
        <v/>
      </c>
    </row>
    <row r="11838" customFormat="false" ht="13.5" hidden="false" customHeight="false" outlineLevel="0" collapsed="false">
      <c r="A118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8" s="0" t="str">
        <f aca="false">IF($A11838="","",INDEX(CARTAO_COMPRAS!$C:$C,INT((ROW()-2)/20)+2))</f>
        <v/>
      </c>
      <c r="C11838" s="0" t="str">
        <f aca="false">IF($A11838="","",INDEX(CARTAO_COMPRAS!$D:$D,INT((ROW()-2)/20)+2))</f>
        <v/>
      </c>
      <c r="D11838" s="0" t="str">
        <f aca="false">IF($A11838="","",INDEX(CARTAO_COMPRAS!$E:$E,INT((ROW()-2)/20)+2))</f>
        <v/>
      </c>
      <c r="E11838" s="0" t="str">
        <f aca="false">IF($A11838="","",INDEX(CARTAO_COMPRAS!$H:$H,INT((ROW()-2)/20)+2)+MOD(ROW()-2,20))</f>
        <v/>
      </c>
      <c r="F11838" s="0" t="str">
        <f aca="false">IF($A11838="","",INDEX(CARTAO_COMPRAS!$G:$G,INT((ROW()-2)/20)+2))</f>
        <v/>
      </c>
      <c r="G11838" s="5" t="str">
        <f aca="false">IF($A11838="","",INDEX(CARTAO_COMPRAS!$I:$I,INT((ROW()-2)/20)+2))</f>
        <v/>
      </c>
      <c r="H11838" s="4" t="str">
        <f aca="false">IF($A11838="","",EDATE(INDEX(CARTAO_COMPRAS!$J:$J,INT((ROW()-2)/20)+2),MOD(ROW()-2,20)))</f>
        <v/>
      </c>
      <c r="I11838" s="4" t="str">
        <f aca="false">IF($H11838="","",$H11838-WEEKDAY($H11838,2)+1)</f>
        <v/>
      </c>
      <c r="J11838" s="4" t="str">
        <f aca="false">IF($I11838="","",$I11838+6)</f>
        <v/>
      </c>
      <c r="K11838" s="6" t="str">
        <f aca="false">IF($H11838="","",DATE(YEAR($H11838),MONTH($H11838),1))</f>
        <v/>
      </c>
      <c r="L11838" s="0" t="str">
        <f aca="false">IF($A11838="","",INDEX(CARTAO_COMPRAS!$K:$K,INT((ROW()-2)/20)+2))</f>
        <v/>
      </c>
      <c r="M11838" s="0" t="str">
        <f aca="false">IF($A11838="","","Compra no cartão")</f>
        <v/>
      </c>
    </row>
    <row r="11839" customFormat="false" ht="13.5" hidden="false" customHeight="false" outlineLevel="0" collapsed="false">
      <c r="A118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39" s="0" t="str">
        <f aca="false">IF($A11839="","",INDEX(CARTAO_COMPRAS!$C:$C,INT((ROW()-2)/20)+2))</f>
        <v/>
      </c>
      <c r="C11839" s="0" t="str">
        <f aca="false">IF($A11839="","",INDEX(CARTAO_COMPRAS!$D:$D,INT((ROW()-2)/20)+2))</f>
        <v/>
      </c>
      <c r="D11839" s="0" t="str">
        <f aca="false">IF($A11839="","",INDEX(CARTAO_COMPRAS!$E:$E,INT((ROW()-2)/20)+2))</f>
        <v/>
      </c>
      <c r="E11839" s="0" t="str">
        <f aca="false">IF($A11839="","",INDEX(CARTAO_COMPRAS!$H:$H,INT((ROW()-2)/20)+2)+MOD(ROW()-2,20))</f>
        <v/>
      </c>
      <c r="F11839" s="0" t="str">
        <f aca="false">IF($A11839="","",INDEX(CARTAO_COMPRAS!$G:$G,INT((ROW()-2)/20)+2))</f>
        <v/>
      </c>
      <c r="G11839" s="5" t="str">
        <f aca="false">IF($A11839="","",INDEX(CARTAO_COMPRAS!$I:$I,INT((ROW()-2)/20)+2))</f>
        <v/>
      </c>
      <c r="H11839" s="4" t="str">
        <f aca="false">IF($A11839="","",EDATE(INDEX(CARTAO_COMPRAS!$J:$J,INT((ROW()-2)/20)+2),MOD(ROW()-2,20)))</f>
        <v/>
      </c>
      <c r="I11839" s="4" t="str">
        <f aca="false">IF($H11839="","",$H11839-WEEKDAY($H11839,2)+1)</f>
        <v/>
      </c>
      <c r="J11839" s="4" t="str">
        <f aca="false">IF($I11839="","",$I11839+6)</f>
        <v/>
      </c>
      <c r="K11839" s="6" t="str">
        <f aca="false">IF($H11839="","",DATE(YEAR($H11839),MONTH($H11839),1))</f>
        <v/>
      </c>
      <c r="L11839" s="0" t="str">
        <f aca="false">IF($A11839="","",INDEX(CARTAO_COMPRAS!$K:$K,INT((ROW()-2)/20)+2))</f>
        <v/>
      </c>
      <c r="M11839" s="0" t="str">
        <f aca="false">IF($A11839="","","Compra no cartão")</f>
        <v/>
      </c>
    </row>
    <row r="11840" customFormat="false" ht="13.5" hidden="false" customHeight="false" outlineLevel="0" collapsed="false">
      <c r="A118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0" s="0" t="str">
        <f aca="false">IF($A11840="","",INDEX(CARTAO_COMPRAS!$C:$C,INT((ROW()-2)/20)+2))</f>
        <v/>
      </c>
      <c r="C11840" s="0" t="str">
        <f aca="false">IF($A11840="","",INDEX(CARTAO_COMPRAS!$D:$D,INT((ROW()-2)/20)+2))</f>
        <v/>
      </c>
      <c r="D11840" s="0" t="str">
        <f aca="false">IF($A11840="","",INDEX(CARTAO_COMPRAS!$E:$E,INT((ROW()-2)/20)+2))</f>
        <v/>
      </c>
      <c r="E11840" s="0" t="str">
        <f aca="false">IF($A11840="","",INDEX(CARTAO_COMPRAS!$H:$H,INT((ROW()-2)/20)+2)+MOD(ROW()-2,20))</f>
        <v/>
      </c>
      <c r="F11840" s="0" t="str">
        <f aca="false">IF($A11840="","",INDEX(CARTAO_COMPRAS!$G:$G,INT((ROW()-2)/20)+2))</f>
        <v/>
      </c>
      <c r="G11840" s="5" t="str">
        <f aca="false">IF($A11840="","",INDEX(CARTAO_COMPRAS!$I:$I,INT((ROW()-2)/20)+2))</f>
        <v/>
      </c>
      <c r="H11840" s="4" t="str">
        <f aca="false">IF($A11840="","",EDATE(INDEX(CARTAO_COMPRAS!$J:$J,INT((ROW()-2)/20)+2),MOD(ROW()-2,20)))</f>
        <v/>
      </c>
      <c r="I11840" s="4" t="str">
        <f aca="false">IF($H11840="","",$H11840-WEEKDAY($H11840,2)+1)</f>
        <v/>
      </c>
      <c r="J11840" s="4" t="str">
        <f aca="false">IF($I11840="","",$I11840+6)</f>
        <v/>
      </c>
      <c r="K11840" s="6" t="str">
        <f aca="false">IF($H11840="","",DATE(YEAR($H11840),MONTH($H11840),1))</f>
        <v/>
      </c>
      <c r="L11840" s="0" t="str">
        <f aca="false">IF($A11840="","",INDEX(CARTAO_COMPRAS!$K:$K,INT((ROW()-2)/20)+2))</f>
        <v/>
      </c>
      <c r="M11840" s="0" t="str">
        <f aca="false">IF($A11840="","","Compra no cartão")</f>
        <v/>
      </c>
    </row>
    <row r="11841" customFormat="false" ht="13.5" hidden="false" customHeight="false" outlineLevel="0" collapsed="false">
      <c r="A118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1" s="0" t="str">
        <f aca="false">IF($A11841="","",INDEX(CARTAO_COMPRAS!$C:$C,INT((ROW()-2)/20)+2))</f>
        <v/>
      </c>
      <c r="C11841" s="0" t="str">
        <f aca="false">IF($A11841="","",INDEX(CARTAO_COMPRAS!$D:$D,INT((ROW()-2)/20)+2))</f>
        <v/>
      </c>
      <c r="D11841" s="0" t="str">
        <f aca="false">IF($A11841="","",INDEX(CARTAO_COMPRAS!$E:$E,INT((ROW()-2)/20)+2))</f>
        <v/>
      </c>
      <c r="E11841" s="0" t="str">
        <f aca="false">IF($A11841="","",INDEX(CARTAO_COMPRAS!$H:$H,INT((ROW()-2)/20)+2)+MOD(ROW()-2,20))</f>
        <v/>
      </c>
      <c r="F11841" s="0" t="str">
        <f aca="false">IF($A11841="","",INDEX(CARTAO_COMPRAS!$G:$G,INT((ROW()-2)/20)+2))</f>
        <v/>
      </c>
      <c r="G11841" s="5" t="str">
        <f aca="false">IF($A11841="","",INDEX(CARTAO_COMPRAS!$I:$I,INT((ROW()-2)/20)+2))</f>
        <v/>
      </c>
      <c r="H11841" s="4" t="str">
        <f aca="false">IF($A11841="","",EDATE(INDEX(CARTAO_COMPRAS!$J:$J,INT((ROW()-2)/20)+2),MOD(ROW()-2,20)))</f>
        <v/>
      </c>
      <c r="I11841" s="4" t="str">
        <f aca="false">IF($H11841="","",$H11841-WEEKDAY($H11841,2)+1)</f>
        <v/>
      </c>
      <c r="J11841" s="4" t="str">
        <f aca="false">IF($I11841="","",$I11841+6)</f>
        <v/>
      </c>
      <c r="K11841" s="6" t="str">
        <f aca="false">IF($H11841="","",DATE(YEAR($H11841),MONTH($H11841),1))</f>
        <v/>
      </c>
      <c r="L11841" s="0" t="str">
        <f aca="false">IF($A11841="","",INDEX(CARTAO_COMPRAS!$K:$K,INT((ROW()-2)/20)+2))</f>
        <v/>
      </c>
      <c r="M11841" s="0" t="str">
        <f aca="false">IF($A11841="","","Compra no cartão")</f>
        <v/>
      </c>
    </row>
    <row r="11842" customFormat="false" ht="13.5" hidden="false" customHeight="false" outlineLevel="0" collapsed="false">
      <c r="A118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2" s="0" t="str">
        <f aca="false">IF($A11842="","",INDEX(CARTAO_COMPRAS!$C:$C,INT((ROW()-2)/20)+2))</f>
        <v/>
      </c>
      <c r="C11842" s="0" t="str">
        <f aca="false">IF($A11842="","",INDEX(CARTAO_COMPRAS!$D:$D,INT((ROW()-2)/20)+2))</f>
        <v/>
      </c>
      <c r="D11842" s="0" t="str">
        <f aca="false">IF($A11842="","",INDEX(CARTAO_COMPRAS!$E:$E,INT((ROW()-2)/20)+2))</f>
        <v/>
      </c>
      <c r="E11842" s="0" t="str">
        <f aca="false">IF($A11842="","",INDEX(CARTAO_COMPRAS!$H:$H,INT((ROW()-2)/20)+2)+MOD(ROW()-2,20))</f>
        <v/>
      </c>
      <c r="F11842" s="0" t="str">
        <f aca="false">IF($A11842="","",INDEX(CARTAO_COMPRAS!$G:$G,INT((ROW()-2)/20)+2))</f>
        <v/>
      </c>
      <c r="G11842" s="5" t="str">
        <f aca="false">IF($A11842="","",INDEX(CARTAO_COMPRAS!$I:$I,INT((ROW()-2)/20)+2))</f>
        <v/>
      </c>
      <c r="H11842" s="4" t="str">
        <f aca="false">IF($A11842="","",EDATE(INDEX(CARTAO_COMPRAS!$J:$J,INT((ROW()-2)/20)+2),MOD(ROW()-2,20)))</f>
        <v/>
      </c>
      <c r="I11842" s="4" t="str">
        <f aca="false">IF($H11842="","",$H11842-WEEKDAY($H11842,2)+1)</f>
        <v/>
      </c>
      <c r="J11842" s="4" t="str">
        <f aca="false">IF($I11842="","",$I11842+6)</f>
        <v/>
      </c>
      <c r="K11842" s="6" t="str">
        <f aca="false">IF($H11842="","",DATE(YEAR($H11842),MONTH($H11842),1))</f>
        <v/>
      </c>
      <c r="L11842" s="0" t="str">
        <f aca="false">IF($A11842="","",INDEX(CARTAO_COMPRAS!$K:$K,INT((ROW()-2)/20)+2))</f>
        <v/>
      </c>
      <c r="M11842" s="0" t="str">
        <f aca="false">IF($A11842="","","Compra no cartão")</f>
        <v/>
      </c>
    </row>
    <row r="11843" customFormat="false" ht="13.5" hidden="false" customHeight="false" outlineLevel="0" collapsed="false">
      <c r="A118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3" s="0" t="str">
        <f aca="false">IF($A11843="","",INDEX(CARTAO_COMPRAS!$C:$C,INT((ROW()-2)/20)+2))</f>
        <v/>
      </c>
      <c r="C11843" s="0" t="str">
        <f aca="false">IF($A11843="","",INDEX(CARTAO_COMPRAS!$D:$D,INT((ROW()-2)/20)+2))</f>
        <v/>
      </c>
      <c r="D11843" s="0" t="str">
        <f aca="false">IF($A11843="","",INDEX(CARTAO_COMPRAS!$E:$E,INT((ROW()-2)/20)+2))</f>
        <v/>
      </c>
      <c r="E11843" s="0" t="str">
        <f aca="false">IF($A11843="","",INDEX(CARTAO_COMPRAS!$H:$H,INT((ROW()-2)/20)+2)+MOD(ROW()-2,20))</f>
        <v/>
      </c>
      <c r="F11843" s="0" t="str">
        <f aca="false">IF($A11843="","",INDEX(CARTAO_COMPRAS!$G:$G,INT((ROW()-2)/20)+2))</f>
        <v/>
      </c>
      <c r="G11843" s="5" t="str">
        <f aca="false">IF($A11843="","",INDEX(CARTAO_COMPRAS!$I:$I,INT((ROW()-2)/20)+2))</f>
        <v/>
      </c>
      <c r="H11843" s="4" t="str">
        <f aca="false">IF($A11843="","",EDATE(INDEX(CARTAO_COMPRAS!$J:$J,INT((ROW()-2)/20)+2),MOD(ROW()-2,20)))</f>
        <v/>
      </c>
      <c r="I11843" s="4" t="str">
        <f aca="false">IF($H11843="","",$H11843-WEEKDAY($H11843,2)+1)</f>
        <v/>
      </c>
      <c r="J11843" s="4" t="str">
        <f aca="false">IF($I11843="","",$I11843+6)</f>
        <v/>
      </c>
      <c r="K11843" s="6" t="str">
        <f aca="false">IF($H11843="","",DATE(YEAR($H11843),MONTH($H11843),1))</f>
        <v/>
      </c>
      <c r="L11843" s="0" t="str">
        <f aca="false">IF($A11843="","",INDEX(CARTAO_COMPRAS!$K:$K,INT((ROW()-2)/20)+2))</f>
        <v/>
      </c>
      <c r="M11843" s="0" t="str">
        <f aca="false">IF($A11843="","","Compra no cartão")</f>
        <v/>
      </c>
    </row>
    <row r="11844" customFormat="false" ht="13.5" hidden="false" customHeight="false" outlineLevel="0" collapsed="false">
      <c r="A118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4" s="0" t="str">
        <f aca="false">IF($A11844="","",INDEX(CARTAO_COMPRAS!$C:$C,INT((ROW()-2)/20)+2))</f>
        <v/>
      </c>
      <c r="C11844" s="0" t="str">
        <f aca="false">IF($A11844="","",INDEX(CARTAO_COMPRAS!$D:$D,INT((ROW()-2)/20)+2))</f>
        <v/>
      </c>
      <c r="D11844" s="0" t="str">
        <f aca="false">IF($A11844="","",INDEX(CARTAO_COMPRAS!$E:$E,INT((ROW()-2)/20)+2))</f>
        <v/>
      </c>
      <c r="E11844" s="0" t="str">
        <f aca="false">IF($A11844="","",INDEX(CARTAO_COMPRAS!$H:$H,INT((ROW()-2)/20)+2)+MOD(ROW()-2,20))</f>
        <v/>
      </c>
      <c r="F11844" s="0" t="str">
        <f aca="false">IF($A11844="","",INDEX(CARTAO_COMPRAS!$G:$G,INT((ROW()-2)/20)+2))</f>
        <v/>
      </c>
      <c r="G11844" s="5" t="str">
        <f aca="false">IF($A11844="","",INDEX(CARTAO_COMPRAS!$I:$I,INT((ROW()-2)/20)+2))</f>
        <v/>
      </c>
      <c r="H11844" s="4" t="str">
        <f aca="false">IF($A11844="","",EDATE(INDEX(CARTAO_COMPRAS!$J:$J,INT((ROW()-2)/20)+2),MOD(ROW()-2,20)))</f>
        <v/>
      </c>
      <c r="I11844" s="4" t="str">
        <f aca="false">IF($H11844="","",$H11844-WEEKDAY($H11844,2)+1)</f>
        <v/>
      </c>
      <c r="J11844" s="4" t="str">
        <f aca="false">IF($I11844="","",$I11844+6)</f>
        <v/>
      </c>
      <c r="K11844" s="6" t="str">
        <f aca="false">IF($H11844="","",DATE(YEAR($H11844),MONTH($H11844),1))</f>
        <v/>
      </c>
      <c r="L11844" s="0" t="str">
        <f aca="false">IF($A11844="","",INDEX(CARTAO_COMPRAS!$K:$K,INT((ROW()-2)/20)+2))</f>
        <v/>
      </c>
      <c r="M11844" s="0" t="str">
        <f aca="false">IF($A11844="","","Compra no cartão")</f>
        <v/>
      </c>
    </row>
    <row r="11845" customFormat="false" ht="13.5" hidden="false" customHeight="false" outlineLevel="0" collapsed="false">
      <c r="A118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5" s="0" t="str">
        <f aca="false">IF($A11845="","",INDEX(CARTAO_COMPRAS!$C:$C,INT((ROW()-2)/20)+2))</f>
        <v/>
      </c>
      <c r="C11845" s="0" t="str">
        <f aca="false">IF($A11845="","",INDEX(CARTAO_COMPRAS!$D:$D,INT((ROW()-2)/20)+2))</f>
        <v/>
      </c>
      <c r="D11845" s="0" t="str">
        <f aca="false">IF($A11845="","",INDEX(CARTAO_COMPRAS!$E:$E,INT((ROW()-2)/20)+2))</f>
        <v/>
      </c>
      <c r="E11845" s="0" t="str">
        <f aca="false">IF($A11845="","",INDEX(CARTAO_COMPRAS!$H:$H,INT((ROW()-2)/20)+2)+MOD(ROW()-2,20))</f>
        <v/>
      </c>
      <c r="F11845" s="0" t="str">
        <f aca="false">IF($A11845="","",INDEX(CARTAO_COMPRAS!$G:$G,INT((ROW()-2)/20)+2))</f>
        <v/>
      </c>
      <c r="G11845" s="5" t="str">
        <f aca="false">IF($A11845="","",INDEX(CARTAO_COMPRAS!$I:$I,INT((ROW()-2)/20)+2))</f>
        <v/>
      </c>
      <c r="H11845" s="4" t="str">
        <f aca="false">IF($A11845="","",EDATE(INDEX(CARTAO_COMPRAS!$J:$J,INT((ROW()-2)/20)+2),MOD(ROW()-2,20)))</f>
        <v/>
      </c>
      <c r="I11845" s="4" t="str">
        <f aca="false">IF($H11845="","",$H11845-WEEKDAY($H11845,2)+1)</f>
        <v/>
      </c>
      <c r="J11845" s="4" t="str">
        <f aca="false">IF($I11845="","",$I11845+6)</f>
        <v/>
      </c>
      <c r="K11845" s="6" t="str">
        <f aca="false">IF($H11845="","",DATE(YEAR($H11845),MONTH($H11845),1))</f>
        <v/>
      </c>
      <c r="L11845" s="0" t="str">
        <f aca="false">IF($A11845="","",INDEX(CARTAO_COMPRAS!$K:$K,INT((ROW()-2)/20)+2))</f>
        <v/>
      </c>
      <c r="M11845" s="0" t="str">
        <f aca="false">IF($A11845="","","Compra no cartão")</f>
        <v/>
      </c>
    </row>
    <row r="11846" customFormat="false" ht="13.5" hidden="false" customHeight="false" outlineLevel="0" collapsed="false">
      <c r="A118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6" s="0" t="str">
        <f aca="false">IF($A11846="","",INDEX(CARTAO_COMPRAS!$C:$C,INT((ROW()-2)/20)+2))</f>
        <v/>
      </c>
      <c r="C11846" s="0" t="str">
        <f aca="false">IF($A11846="","",INDEX(CARTAO_COMPRAS!$D:$D,INT((ROW()-2)/20)+2))</f>
        <v/>
      </c>
      <c r="D11846" s="0" t="str">
        <f aca="false">IF($A11846="","",INDEX(CARTAO_COMPRAS!$E:$E,INT((ROW()-2)/20)+2))</f>
        <v/>
      </c>
      <c r="E11846" s="0" t="str">
        <f aca="false">IF($A11846="","",INDEX(CARTAO_COMPRAS!$H:$H,INT((ROW()-2)/20)+2)+MOD(ROW()-2,20))</f>
        <v/>
      </c>
      <c r="F11846" s="0" t="str">
        <f aca="false">IF($A11846="","",INDEX(CARTAO_COMPRAS!$G:$G,INT((ROW()-2)/20)+2))</f>
        <v/>
      </c>
      <c r="G11846" s="5" t="str">
        <f aca="false">IF($A11846="","",INDEX(CARTAO_COMPRAS!$I:$I,INT((ROW()-2)/20)+2))</f>
        <v/>
      </c>
      <c r="H11846" s="4" t="str">
        <f aca="false">IF($A11846="","",EDATE(INDEX(CARTAO_COMPRAS!$J:$J,INT((ROW()-2)/20)+2),MOD(ROW()-2,20)))</f>
        <v/>
      </c>
      <c r="I11846" s="4" t="str">
        <f aca="false">IF($H11846="","",$H11846-WEEKDAY($H11846,2)+1)</f>
        <v/>
      </c>
      <c r="J11846" s="4" t="str">
        <f aca="false">IF($I11846="","",$I11846+6)</f>
        <v/>
      </c>
      <c r="K11846" s="6" t="str">
        <f aca="false">IF($H11846="","",DATE(YEAR($H11846),MONTH($H11846),1))</f>
        <v/>
      </c>
      <c r="L11846" s="0" t="str">
        <f aca="false">IF($A11846="","",INDEX(CARTAO_COMPRAS!$K:$K,INT((ROW()-2)/20)+2))</f>
        <v/>
      </c>
      <c r="M11846" s="0" t="str">
        <f aca="false">IF($A11846="","","Compra no cartão")</f>
        <v/>
      </c>
    </row>
    <row r="11847" customFormat="false" ht="13.5" hidden="false" customHeight="false" outlineLevel="0" collapsed="false">
      <c r="A118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7" s="0" t="str">
        <f aca="false">IF($A11847="","",INDEX(CARTAO_COMPRAS!$C:$C,INT((ROW()-2)/20)+2))</f>
        <v/>
      </c>
      <c r="C11847" s="0" t="str">
        <f aca="false">IF($A11847="","",INDEX(CARTAO_COMPRAS!$D:$D,INT((ROW()-2)/20)+2))</f>
        <v/>
      </c>
      <c r="D11847" s="0" t="str">
        <f aca="false">IF($A11847="","",INDEX(CARTAO_COMPRAS!$E:$E,INT((ROW()-2)/20)+2))</f>
        <v/>
      </c>
      <c r="E11847" s="0" t="str">
        <f aca="false">IF($A11847="","",INDEX(CARTAO_COMPRAS!$H:$H,INT((ROW()-2)/20)+2)+MOD(ROW()-2,20))</f>
        <v/>
      </c>
      <c r="F11847" s="0" t="str">
        <f aca="false">IF($A11847="","",INDEX(CARTAO_COMPRAS!$G:$G,INT((ROW()-2)/20)+2))</f>
        <v/>
      </c>
      <c r="G11847" s="5" t="str">
        <f aca="false">IF($A11847="","",INDEX(CARTAO_COMPRAS!$I:$I,INT((ROW()-2)/20)+2))</f>
        <v/>
      </c>
      <c r="H11847" s="4" t="str">
        <f aca="false">IF($A11847="","",EDATE(INDEX(CARTAO_COMPRAS!$J:$J,INT((ROW()-2)/20)+2),MOD(ROW()-2,20)))</f>
        <v/>
      </c>
      <c r="I11847" s="4" t="str">
        <f aca="false">IF($H11847="","",$H11847-WEEKDAY($H11847,2)+1)</f>
        <v/>
      </c>
      <c r="J11847" s="4" t="str">
        <f aca="false">IF($I11847="","",$I11847+6)</f>
        <v/>
      </c>
      <c r="K11847" s="6" t="str">
        <f aca="false">IF($H11847="","",DATE(YEAR($H11847),MONTH($H11847),1))</f>
        <v/>
      </c>
      <c r="L11847" s="0" t="str">
        <f aca="false">IF($A11847="","",INDEX(CARTAO_COMPRAS!$K:$K,INT((ROW()-2)/20)+2))</f>
        <v/>
      </c>
      <c r="M11847" s="0" t="str">
        <f aca="false">IF($A11847="","","Compra no cartão")</f>
        <v/>
      </c>
    </row>
    <row r="11848" customFormat="false" ht="13.5" hidden="false" customHeight="false" outlineLevel="0" collapsed="false">
      <c r="A118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8" s="0" t="str">
        <f aca="false">IF($A11848="","",INDEX(CARTAO_COMPRAS!$C:$C,INT((ROW()-2)/20)+2))</f>
        <v/>
      </c>
      <c r="C11848" s="0" t="str">
        <f aca="false">IF($A11848="","",INDEX(CARTAO_COMPRAS!$D:$D,INT((ROW()-2)/20)+2))</f>
        <v/>
      </c>
      <c r="D11848" s="0" t="str">
        <f aca="false">IF($A11848="","",INDEX(CARTAO_COMPRAS!$E:$E,INT((ROW()-2)/20)+2))</f>
        <v/>
      </c>
      <c r="E11848" s="0" t="str">
        <f aca="false">IF($A11848="","",INDEX(CARTAO_COMPRAS!$H:$H,INT((ROW()-2)/20)+2)+MOD(ROW()-2,20))</f>
        <v/>
      </c>
      <c r="F11848" s="0" t="str">
        <f aca="false">IF($A11848="","",INDEX(CARTAO_COMPRAS!$G:$G,INT((ROW()-2)/20)+2))</f>
        <v/>
      </c>
      <c r="G11848" s="5" t="str">
        <f aca="false">IF($A11848="","",INDEX(CARTAO_COMPRAS!$I:$I,INT((ROW()-2)/20)+2))</f>
        <v/>
      </c>
      <c r="H11848" s="4" t="str">
        <f aca="false">IF($A11848="","",EDATE(INDEX(CARTAO_COMPRAS!$J:$J,INT((ROW()-2)/20)+2),MOD(ROW()-2,20)))</f>
        <v/>
      </c>
      <c r="I11848" s="4" t="str">
        <f aca="false">IF($H11848="","",$H11848-WEEKDAY($H11848,2)+1)</f>
        <v/>
      </c>
      <c r="J11848" s="4" t="str">
        <f aca="false">IF($I11848="","",$I11848+6)</f>
        <v/>
      </c>
      <c r="K11848" s="6" t="str">
        <f aca="false">IF($H11848="","",DATE(YEAR($H11848),MONTH($H11848),1))</f>
        <v/>
      </c>
      <c r="L11848" s="0" t="str">
        <f aca="false">IF($A11848="","",INDEX(CARTAO_COMPRAS!$K:$K,INT((ROW()-2)/20)+2))</f>
        <v/>
      </c>
      <c r="M11848" s="0" t="str">
        <f aca="false">IF($A11848="","","Compra no cartão")</f>
        <v/>
      </c>
    </row>
    <row r="11849" customFormat="false" ht="13.5" hidden="false" customHeight="false" outlineLevel="0" collapsed="false">
      <c r="A118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49" s="0" t="str">
        <f aca="false">IF($A11849="","",INDEX(CARTAO_COMPRAS!$C:$C,INT((ROW()-2)/20)+2))</f>
        <v/>
      </c>
      <c r="C11849" s="0" t="str">
        <f aca="false">IF($A11849="","",INDEX(CARTAO_COMPRAS!$D:$D,INT((ROW()-2)/20)+2))</f>
        <v/>
      </c>
      <c r="D11849" s="0" t="str">
        <f aca="false">IF($A11849="","",INDEX(CARTAO_COMPRAS!$E:$E,INT((ROW()-2)/20)+2))</f>
        <v/>
      </c>
      <c r="E11849" s="0" t="str">
        <f aca="false">IF($A11849="","",INDEX(CARTAO_COMPRAS!$H:$H,INT((ROW()-2)/20)+2)+MOD(ROW()-2,20))</f>
        <v/>
      </c>
      <c r="F11849" s="0" t="str">
        <f aca="false">IF($A11849="","",INDEX(CARTAO_COMPRAS!$G:$G,INT((ROW()-2)/20)+2))</f>
        <v/>
      </c>
      <c r="G11849" s="5" t="str">
        <f aca="false">IF($A11849="","",INDEX(CARTAO_COMPRAS!$I:$I,INT((ROW()-2)/20)+2))</f>
        <v/>
      </c>
      <c r="H11849" s="4" t="str">
        <f aca="false">IF($A11849="","",EDATE(INDEX(CARTAO_COMPRAS!$J:$J,INT((ROW()-2)/20)+2),MOD(ROW()-2,20)))</f>
        <v/>
      </c>
      <c r="I11849" s="4" t="str">
        <f aca="false">IF($H11849="","",$H11849-WEEKDAY($H11849,2)+1)</f>
        <v/>
      </c>
      <c r="J11849" s="4" t="str">
        <f aca="false">IF($I11849="","",$I11849+6)</f>
        <v/>
      </c>
      <c r="K11849" s="6" t="str">
        <f aca="false">IF($H11849="","",DATE(YEAR($H11849),MONTH($H11849),1))</f>
        <v/>
      </c>
      <c r="L11849" s="0" t="str">
        <f aca="false">IF($A11849="","",INDEX(CARTAO_COMPRAS!$K:$K,INT((ROW()-2)/20)+2))</f>
        <v/>
      </c>
      <c r="M11849" s="0" t="str">
        <f aca="false">IF($A11849="","","Compra no cartão")</f>
        <v/>
      </c>
    </row>
    <row r="11850" customFormat="false" ht="13.5" hidden="false" customHeight="false" outlineLevel="0" collapsed="false">
      <c r="A118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0" s="0" t="str">
        <f aca="false">IF($A11850="","",INDEX(CARTAO_COMPRAS!$C:$C,INT((ROW()-2)/20)+2))</f>
        <v/>
      </c>
      <c r="C11850" s="0" t="str">
        <f aca="false">IF($A11850="","",INDEX(CARTAO_COMPRAS!$D:$D,INT((ROW()-2)/20)+2))</f>
        <v/>
      </c>
      <c r="D11850" s="0" t="str">
        <f aca="false">IF($A11850="","",INDEX(CARTAO_COMPRAS!$E:$E,INT((ROW()-2)/20)+2))</f>
        <v/>
      </c>
      <c r="E11850" s="0" t="str">
        <f aca="false">IF($A11850="","",INDEX(CARTAO_COMPRAS!$H:$H,INT((ROW()-2)/20)+2)+MOD(ROW()-2,20))</f>
        <v/>
      </c>
      <c r="F11850" s="0" t="str">
        <f aca="false">IF($A11850="","",INDEX(CARTAO_COMPRAS!$G:$G,INT((ROW()-2)/20)+2))</f>
        <v/>
      </c>
      <c r="G11850" s="5" t="str">
        <f aca="false">IF($A11850="","",INDEX(CARTAO_COMPRAS!$I:$I,INT((ROW()-2)/20)+2))</f>
        <v/>
      </c>
      <c r="H11850" s="4" t="str">
        <f aca="false">IF($A11850="","",EDATE(INDEX(CARTAO_COMPRAS!$J:$J,INT((ROW()-2)/20)+2),MOD(ROW()-2,20)))</f>
        <v/>
      </c>
      <c r="I11850" s="4" t="str">
        <f aca="false">IF($H11850="","",$H11850-WEEKDAY($H11850,2)+1)</f>
        <v/>
      </c>
      <c r="J11850" s="4" t="str">
        <f aca="false">IF($I11850="","",$I11850+6)</f>
        <v/>
      </c>
      <c r="K11850" s="6" t="str">
        <f aca="false">IF($H11850="","",DATE(YEAR($H11850),MONTH($H11850),1))</f>
        <v/>
      </c>
      <c r="L11850" s="0" t="str">
        <f aca="false">IF($A11850="","",INDEX(CARTAO_COMPRAS!$K:$K,INT((ROW()-2)/20)+2))</f>
        <v/>
      </c>
      <c r="M11850" s="0" t="str">
        <f aca="false">IF($A11850="","","Compra no cartão")</f>
        <v/>
      </c>
    </row>
    <row r="11851" customFormat="false" ht="13.5" hidden="false" customHeight="false" outlineLevel="0" collapsed="false">
      <c r="A118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1" s="0" t="str">
        <f aca="false">IF($A11851="","",INDEX(CARTAO_COMPRAS!$C:$C,INT((ROW()-2)/20)+2))</f>
        <v/>
      </c>
      <c r="C11851" s="0" t="str">
        <f aca="false">IF($A11851="","",INDEX(CARTAO_COMPRAS!$D:$D,INT((ROW()-2)/20)+2))</f>
        <v/>
      </c>
      <c r="D11851" s="0" t="str">
        <f aca="false">IF($A11851="","",INDEX(CARTAO_COMPRAS!$E:$E,INT((ROW()-2)/20)+2))</f>
        <v/>
      </c>
      <c r="E11851" s="0" t="str">
        <f aca="false">IF($A11851="","",INDEX(CARTAO_COMPRAS!$H:$H,INT((ROW()-2)/20)+2)+MOD(ROW()-2,20))</f>
        <v/>
      </c>
      <c r="F11851" s="0" t="str">
        <f aca="false">IF($A11851="","",INDEX(CARTAO_COMPRAS!$G:$G,INT((ROW()-2)/20)+2))</f>
        <v/>
      </c>
      <c r="G11851" s="5" t="str">
        <f aca="false">IF($A11851="","",INDEX(CARTAO_COMPRAS!$I:$I,INT((ROW()-2)/20)+2))</f>
        <v/>
      </c>
      <c r="H11851" s="4" t="str">
        <f aca="false">IF($A11851="","",EDATE(INDEX(CARTAO_COMPRAS!$J:$J,INT((ROW()-2)/20)+2),MOD(ROW()-2,20)))</f>
        <v/>
      </c>
      <c r="I11851" s="4" t="str">
        <f aca="false">IF($H11851="","",$H11851-WEEKDAY($H11851,2)+1)</f>
        <v/>
      </c>
      <c r="J11851" s="4" t="str">
        <f aca="false">IF($I11851="","",$I11851+6)</f>
        <v/>
      </c>
      <c r="K11851" s="6" t="str">
        <f aca="false">IF($H11851="","",DATE(YEAR($H11851),MONTH($H11851),1))</f>
        <v/>
      </c>
      <c r="L11851" s="0" t="str">
        <f aca="false">IF($A11851="","",INDEX(CARTAO_COMPRAS!$K:$K,INT((ROW()-2)/20)+2))</f>
        <v/>
      </c>
      <c r="M11851" s="0" t="str">
        <f aca="false">IF($A11851="","","Compra no cartão")</f>
        <v/>
      </c>
    </row>
    <row r="11852" customFormat="false" ht="13.5" hidden="false" customHeight="false" outlineLevel="0" collapsed="false">
      <c r="A118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2" s="0" t="str">
        <f aca="false">IF($A11852="","",INDEX(CARTAO_COMPRAS!$C:$C,INT((ROW()-2)/20)+2))</f>
        <v/>
      </c>
      <c r="C11852" s="0" t="str">
        <f aca="false">IF($A11852="","",INDEX(CARTAO_COMPRAS!$D:$D,INT((ROW()-2)/20)+2))</f>
        <v/>
      </c>
      <c r="D11852" s="0" t="str">
        <f aca="false">IF($A11852="","",INDEX(CARTAO_COMPRAS!$E:$E,INT((ROW()-2)/20)+2))</f>
        <v/>
      </c>
      <c r="E11852" s="0" t="str">
        <f aca="false">IF($A11852="","",INDEX(CARTAO_COMPRAS!$H:$H,INT((ROW()-2)/20)+2)+MOD(ROW()-2,20))</f>
        <v/>
      </c>
      <c r="F11852" s="0" t="str">
        <f aca="false">IF($A11852="","",INDEX(CARTAO_COMPRAS!$G:$G,INT((ROW()-2)/20)+2))</f>
        <v/>
      </c>
      <c r="G11852" s="5" t="str">
        <f aca="false">IF($A11852="","",INDEX(CARTAO_COMPRAS!$I:$I,INT((ROW()-2)/20)+2))</f>
        <v/>
      </c>
      <c r="H11852" s="4" t="str">
        <f aca="false">IF($A11852="","",EDATE(INDEX(CARTAO_COMPRAS!$J:$J,INT((ROW()-2)/20)+2),MOD(ROW()-2,20)))</f>
        <v/>
      </c>
      <c r="I11852" s="4" t="str">
        <f aca="false">IF($H11852="","",$H11852-WEEKDAY($H11852,2)+1)</f>
        <v/>
      </c>
      <c r="J11852" s="4" t="str">
        <f aca="false">IF($I11852="","",$I11852+6)</f>
        <v/>
      </c>
      <c r="K11852" s="6" t="str">
        <f aca="false">IF($H11852="","",DATE(YEAR($H11852),MONTH($H11852),1))</f>
        <v/>
      </c>
      <c r="L11852" s="0" t="str">
        <f aca="false">IF($A11852="","",INDEX(CARTAO_COMPRAS!$K:$K,INT((ROW()-2)/20)+2))</f>
        <v/>
      </c>
      <c r="M11852" s="0" t="str">
        <f aca="false">IF($A11852="","","Compra no cartão")</f>
        <v/>
      </c>
    </row>
    <row r="11853" customFormat="false" ht="13.5" hidden="false" customHeight="false" outlineLevel="0" collapsed="false">
      <c r="A118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3" s="0" t="str">
        <f aca="false">IF($A11853="","",INDEX(CARTAO_COMPRAS!$C:$C,INT((ROW()-2)/20)+2))</f>
        <v/>
      </c>
      <c r="C11853" s="0" t="str">
        <f aca="false">IF($A11853="","",INDEX(CARTAO_COMPRAS!$D:$D,INT((ROW()-2)/20)+2))</f>
        <v/>
      </c>
      <c r="D11853" s="0" t="str">
        <f aca="false">IF($A11853="","",INDEX(CARTAO_COMPRAS!$E:$E,INT((ROW()-2)/20)+2))</f>
        <v/>
      </c>
      <c r="E11853" s="0" t="str">
        <f aca="false">IF($A11853="","",INDEX(CARTAO_COMPRAS!$H:$H,INT((ROW()-2)/20)+2)+MOD(ROW()-2,20))</f>
        <v/>
      </c>
      <c r="F11853" s="0" t="str">
        <f aca="false">IF($A11853="","",INDEX(CARTAO_COMPRAS!$G:$G,INT((ROW()-2)/20)+2))</f>
        <v/>
      </c>
      <c r="G11853" s="5" t="str">
        <f aca="false">IF($A11853="","",INDEX(CARTAO_COMPRAS!$I:$I,INT((ROW()-2)/20)+2))</f>
        <v/>
      </c>
      <c r="H11853" s="4" t="str">
        <f aca="false">IF($A11853="","",EDATE(INDEX(CARTAO_COMPRAS!$J:$J,INT((ROW()-2)/20)+2),MOD(ROW()-2,20)))</f>
        <v/>
      </c>
      <c r="I11853" s="4" t="str">
        <f aca="false">IF($H11853="","",$H11853-WEEKDAY($H11853,2)+1)</f>
        <v/>
      </c>
      <c r="J11853" s="4" t="str">
        <f aca="false">IF($I11853="","",$I11853+6)</f>
        <v/>
      </c>
      <c r="K11853" s="6" t="str">
        <f aca="false">IF($H11853="","",DATE(YEAR($H11853),MONTH($H11853),1))</f>
        <v/>
      </c>
      <c r="L11853" s="0" t="str">
        <f aca="false">IF($A11853="","",INDEX(CARTAO_COMPRAS!$K:$K,INT((ROW()-2)/20)+2))</f>
        <v/>
      </c>
      <c r="M11853" s="0" t="str">
        <f aca="false">IF($A11853="","","Compra no cartão")</f>
        <v/>
      </c>
    </row>
    <row r="11854" customFormat="false" ht="13.5" hidden="false" customHeight="false" outlineLevel="0" collapsed="false">
      <c r="A118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4" s="0" t="str">
        <f aca="false">IF($A11854="","",INDEX(CARTAO_COMPRAS!$C:$C,INT((ROW()-2)/20)+2))</f>
        <v/>
      </c>
      <c r="C11854" s="0" t="str">
        <f aca="false">IF($A11854="","",INDEX(CARTAO_COMPRAS!$D:$D,INT((ROW()-2)/20)+2))</f>
        <v/>
      </c>
      <c r="D11854" s="0" t="str">
        <f aca="false">IF($A11854="","",INDEX(CARTAO_COMPRAS!$E:$E,INT((ROW()-2)/20)+2))</f>
        <v/>
      </c>
      <c r="E11854" s="0" t="str">
        <f aca="false">IF($A11854="","",INDEX(CARTAO_COMPRAS!$H:$H,INT((ROW()-2)/20)+2)+MOD(ROW()-2,20))</f>
        <v/>
      </c>
      <c r="F11854" s="0" t="str">
        <f aca="false">IF($A11854="","",INDEX(CARTAO_COMPRAS!$G:$G,INT((ROW()-2)/20)+2))</f>
        <v/>
      </c>
      <c r="G11854" s="5" t="str">
        <f aca="false">IF($A11854="","",INDEX(CARTAO_COMPRAS!$I:$I,INT((ROW()-2)/20)+2))</f>
        <v/>
      </c>
      <c r="H11854" s="4" t="str">
        <f aca="false">IF($A11854="","",EDATE(INDEX(CARTAO_COMPRAS!$J:$J,INT((ROW()-2)/20)+2),MOD(ROW()-2,20)))</f>
        <v/>
      </c>
      <c r="I11854" s="4" t="str">
        <f aca="false">IF($H11854="","",$H11854-WEEKDAY($H11854,2)+1)</f>
        <v/>
      </c>
      <c r="J11854" s="4" t="str">
        <f aca="false">IF($I11854="","",$I11854+6)</f>
        <v/>
      </c>
      <c r="K11854" s="6" t="str">
        <f aca="false">IF($H11854="","",DATE(YEAR($H11854),MONTH($H11854),1))</f>
        <v/>
      </c>
      <c r="L11854" s="0" t="str">
        <f aca="false">IF($A11854="","",INDEX(CARTAO_COMPRAS!$K:$K,INT((ROW()-2)/20)+2))</f>
        <v/>
      </c>
      <c r="M11854" s="0" t="str">
        <f aca="false">IF($A11854="","","Compra no cartão")</f>
        <v/>
      </c>
    </row>
    <row r="11855" customFormat="false" ht="13.5" hidden="false" customHeight="false" outlineLevel="0" collapsed="false">
      <c r="A118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5" s="0" t="str">
        <f aca="false">IF($A11855="","",INDEX(CARTAO_COMPRAS!$C:$C,INT((ROW()-2)/20)+2))</f>
        <v/>
      </c>
      <c r="C11855" s="0" t="str">
        <f aca="false">IF($A11855="","",INDEX(CARTAO_COMPRAS!$D:$D,INT((ROW()-2)/20)+2))</f>
        <v/>
      </c>
      <c r="D11855" s="0" t="str">
        <f aca="false">IF($A11855="","",INDEX(CARTAO_COMPRAS!$E:$E,INT((ROW()-2)/20)+2))</f>
        <v/>
      </c>
      <c r="E11855" s="0" t="str">
        <f aca="false">IF($A11855="","",INDEX(CARTAO_COMPRAS!$H:$H,INT((ROW()-2)/20)+2)+MOD(ROW()-2,20))</f>
        <v/>
      </c>
      <c r="F11855" s="0" t="str">
        <f aca="false">IF($A11855="","",INDEX(CARTAO_COMPRAS!$G:$G,INT((ROW()-2)/20)+2))</f>
        <v/>
      </c>
      <c r="G11855" s="5" t="str">
        <f aca="false">IF($A11855="","",INDEX(CARTAO_COMPRAS!$I:$I,INT((ROW()-2)/20)+2))</f>
        <v/>
      </c>
      <c r="H11855" s="4" t="str">
        <f aca="false">IF($A11855="","",EDATE(INDEX(CARTAO_COMPRAS!$J:$J,INT((ROW()-2)/20)+2),MOD(ROW()-2,20)))</f>
        <v/>
      </c>
      <c r="I11855" s="4" t="str">
        <f aca="false">IF($H11855="","",$H11855-WEEKDAY($H11855,2)+1)</f>
        <v/>
      </c>
      <c r="J11855" s="4" t="str">
        <f aca="false">IF($I11855="","",$I11855+6)</f>
        <v/>
      </c>
      <c r="K11855" s="6" t="str">
        <f aca="false">IF($H11855="","",DATE(YEAR($H11855),MONTH($H11855),1))</f>
        <v/>
      </c>
      <c r="L11855" s="0" t="str">
        <f aca="false">IF($A11855="","",INDEX(CARTAO_COMPRAS!$K:$K,INT((ROW()-2)/20)+2))</f>
        <v/>
      </c>
      <c r="M11855" s="0" t="str">
        <f aca="false">IF($A11855="","","Compra no cartão")</f>
        <v/>
      </c>
    </row>
    <row r="11856" customFormat="false" ht="13.5" hidden="false" customHeight="false" outlineLevel="0" collapsed="false">
      <c r="A118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6" s="0" t="str">
        <f aca="false">IF($A11856="","",INDEX(CARTAO_COMPRAS!$C:$C,INT((ROW()-2)/20)+2))</f>
        <v/>
      </c>
      <c r="C11856" s="0" t="str">
        <f aca="false">IF($A11856="","",INDEX(CARTAO_COMPRAS!$D:$D,INT((ROW()-2)/20)+2))</f>
        <v/>
      </c>
      <c r="D11856" s="0" t="str">
        <f aca="false">IF($A11856="","",INDEX(CARTAO_COMPRAS!$E:$E,INT((ROW()-2)/20)+2))</f>
        <v/>
      </c>
      <c r="E11856" s="0" t="str">
        <f aca="false">IF($A11856="","",INDEX(CARTAO_COMPRAS!$H:$H,INT((ROW()-2)/20)+2)+MOD(ROW()-2,20))</f>
        <v/>
      </c>
      <c r="F11856" s="0" t="str">
        <f aca="false">IF($A11856="","",INDEX(CARTAO_COMPRAS!$G:$G,INT((ROW()-2)/20)+2))</f>
        <v/>
      </c>
      <c r="G11856" s="5" t="str">
        <f aca="false">IF($A11856="","",INDEX(CARTAO_COMPRAS!$I:$I,INT((ROW()-2)/20)+2))</f>
        <v/>
      </c>
      <c r="H11856" s="4" t="str">
        <f aca="false">IF($A11856="","",EDATE(INDEX(CARTAO_COMPRAS!$J:$J,INT((ROW()-2)/20)+2),MOD(ROW()-2,20)))</f>
        <v/>
      </c>
      <c r="I11856" s="4" t="str">
        <f aca="false">IF($H11856="","",$H11856-WEEKDAY($H11856,2)+1)</f>
        <v/>
      </c>
      <c r="J11856" s="4" t="str">
        <f aca="false">IF($I11856="","",$I11856+6)</f>
        <v/>
      </c>
      <c r="K11856" s="6" t="str">
        <f aca="false">IF($H11856="","",DATE(YEAR($H11856),MONTH($H11856),1))</f>
        <v/>
      </c>
      <c r="L11856" s="0" t="str">
        <f aca="false">IF($A11856="","",INDEX(CARTAO_COMPRAS!$K:$K,INT((ROW()-2)/20)+2))</f>
        <v/>
      </c>
      <c r="M11856" s="0" t="str">
        <f aca="false">IF($A11856="","","Compra no cartão")</f>
        <v/>
      </c>
    </row>
    <row r="11857" customFormat="false" ht="13.5" hidden="false" customHeight="false" outlineLevel="0" collapsed="false">
      <c r="A118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7" s="0" t="str">
        <f aca="false">IF($A11857="","",INDEX(CARTAO_COMPRAS!$C:$C,INT((ROW()-2)/20)+2))</f>
        <v/>
      </c>
      <c r="C11857" s="0" t="str">
        <f aca="false">IF($A11857="","",INDEX(CARTAO_COMPRAS!$D:$D,INT((ROW()-2)/20)+2))</f>
        <v/>
      </c>
      <c r="D11857" s="0" t="str">
        <f aca="false">IF($A11857="","",INDEX(CARTAO_COMPRAS!$E:$E,INT((ROW()-2)/20)+2))</f>
        <v/>
      </c>
      <c r="E11857" s="0" t="str">
        <f aca="false">IF($A11857="","",INDEX(CARTAO_COMPRAS!$H:$H,INT((ROW()-2)/20)+2)+MOD(ROW()-2,20))</f>
        <v/>
      </c>
      <c r="F11857" s="0" t="str">
        <f aca="false">IF($A11857="","",INDEX(CARTAO_COMPRAS!$G:$G,INT((ROW()-2)/20)+2))</f>
        <v/>
      </c>
      <c r="G11857" s="5" t="str">
        <f aca="false">IF($A11857="","",INDEX(CARTAO_COMPRAS!$I:$I,INT((ROW()-2)/20)+2))</f>
        <v/>
      </c>
      <c r="H11857" s="4" t="str">
        <f aca="false">IF($A11857="","",EDATE(INDEX(CARTAO_COMPRAS!$J:$J,INT((ROW()-2)/20)+2),MOD(ROW()-2,20)))</f>
        <v/>
      </c>
      <c r="I11857" s="4" t="str">
        <f aca="false">IF($H11857="","",$H11857-WEEKDAY($H11857,2)+1)</f>
        <v/>
      </c>
      <c r="J11857" s="4" t="str">
        <f aca="false">IF($I11857="","",$I11857+6)</f>
        <v/>
      </c>
      <c r="K11857" s="6" t="str">
        <f aca="false">IF($H11857="","",DATE(YEAR($H11857),MONTH($H11857),1))</f>
        <v/>
      </c>
      <c r="L11857" s="0" t="str">
        <f aca="false">IF($A11857="","",INDEX(CARTAO_COMPRAS!$K:$K,INT((ROW()-2)/20)+2))</f>
        <v/>
      </c>
      <c r="M11857" s="0" t="str">
        <f aca="false">IF($A11857="","","Compra no cartão")</f>
        <v/>
      </c>
    </row>
    <row r="11858" customFormat="false" ht="13.5" hidden="false" customHeight="false" outlineLevel="0" collapsed="false">
      <c r="A118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8" s="0" t="str">
        <f aca="false">IF($A11858="","",INDEX(CARTAO_COMPRAS!$C:$C,INT((ROW()-2)/20)+2))</f>
        <v/>
      </c>
      <c r="C11858" s="0" t="str">
        <f aca="false">IF($A11858="","",INDEX(CARTAO_COMPRAS!$D:$D,INT((ROW()-2)/20)+2))</f>
        <v/>
      </c>
      <c r="D11858" s="0" t="str">
        <f aca="false">IF($A11858="","",INDEX(CARTAO_COMPRAS!$E:$E,INT((ROW()-2)/20)+2))</f>
        <v/>
      </c>
      <c r="E11858" s="0" t="str">
        <f aca="false">IF($A11858="","",INDEX(CARTAO_COMPRAS!$H:$H,INT((ROW()-2)/20)+2)+MOD(ROW()-2,20))</f>
        <v/>
      </c>
      <c r="F11858" s="0" t="str">
        <f aca="false">IF($A11858="","",INDEX(CARTAO_COMPRAS!$G:$G,INT((ROW()-2)/20)+2))</f>
        <v/>
      </c>
      <c r="G11858" s="5" t="str">
        <f aca="false">IF($A11858="","",INDEX(CARTAO_COMPRAS!$I:$I,INT((ROW()-2)/20)+2))</f>
        <v/>
      </c>
      <c r="H11858" s="4" t="str">
        <f aca="false">IF($A11858="","",EDATE(INDEX(CARTAO_COMPRAS!$J:$J,INT((ROW()-2)/20)+2),MOD(ROW()-2,20)))</f>
        <v/>
      </c>
      <c r="I11858" s="4" t="str">
        <f aca="false">IF($H11858="","",$H11858-WEEKDAY($H11858,2)+1)</f>
        <v/>
      </c>
      <c r="J11858" s="4" t="str">
        <f aca="false">IF($I11858="","",$I11858+6)</f>
        <v/>
      </c>
      <c r="K11858" s="6" t="str">
        <f aca="false">IF($H11858="","",DATE(YEAR($H11858),MONTH($H11858),1))</f>
        <v/>
      </c>
      <c r="L11858" s="0" t="str">
        <f aca="false">IF($A11858="","",INDEX(CARTAO_COMPRAS!$K:$K,INT((ROW()-2)/20)+2))</f>
        <v/>
      </c>
      <c r="M11858" s="0" t="str">
        <f aca="false">IF($A11858="","","Compra no cartão")</f>
        <v/>
      </c>
    </row>
    <row r="11859" customFormat="false" ht="13.5" hidden="false" customHeight="false" outlineLevel="0" collapsed="false">
      <c r="A118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59" s="0" t="str">
        <f aca="false">IF($A11859="","",INDEX(CARTAO_COMPRAS!$C:$C,INT((ROW()-2)/20)+2))</f>
        <v/>
      </c>
      <c r="C11859" s="0" t="str">
        <f aca="false">IF($A11859="","",INDEX(CARTAO_COMPRAS!$D:$D,INT((ROW()-2)/20)+2))</f>
        <v/>
      </c>
      <c r="D11859" s="0" t="str">
        <f aca="false">IF($A11859="","",INDEX(CARTAO_COMPRAS!$E:$E,INT((ROW()-2)/20)+2))</f>
        <v/>
      </c>
      <c r="E11859" s="0" t="str">
        <f aca="false">IF($A11859="","",INDEX(CARTAO_COMPRAS!$H:$H,INT((ROW()-2)/20)+2)+MOD(ROW()-2,20))</f>
        <v/>
      </c>
      <c r="F11859" s="0" t="str">
        <f aca="false">IF($A11859="","",INDEX(CARTAO_COMPRAS!$G:$G,INT((ROW()-2)/20)+2))</f>
        <v/>
      </c>
      <c r="G11859" s="5" t="str">
        <f aca="false">IF($A11859="","",INDEX(CARTAO_COMPRAS!$I:$I,INT((ROW()-2)/20)+2))</f>
        <v/>
      </c>
      <c r="H11859" s="4" t="str">
        <f aca="false">IF($A11859="","",EDATE(INDEX(CARTAO_COMPRAS!$J:$J,INT((ROW()-2)/20)+2),MOD(ROW()-2,20)))</f>
        <v/>
      </c>
      <c r="I11859" s="4" t="str">
        <f aca="false">IF($H11859="","",$H11859-WEEKDAY($H11859,2)+1)</f>
        <v/>
      </c>
      <c r="J11859" s="4" t="str">
        <f aca="false">IF($I11859="","",$I11859+6)</f>
        <v/>
      </c>
      <c r="K11859" s="6" t="str">
        <f aca="false">IF($H11859="","",DATE(YEAR($H11859),MONTH($H11859),1))</f>
        <v/>
      </c>
      <c r="L11859" s="0" t="str">
        <f aca="false">IF($A11859="","",INDEX(CARTAO_COMPRAS!$K:$K,INT((ROW()-2)/20)+2))</f>
        <v/>
      </c>
      <c r="M11859" s="0" t="str">
        <f aca="false">IF($A11859="","","Compra no cartão")</f>
        <v/>
      </c>
    </row>
    <row r="11860" customFormat="false" ht="13.5" hidden="false" customHeight="false" outlineLevel="0" collapsed="false">
      <c r="A118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0" s="0" t="str">
        <f aca="false">IF($A11860="","",INDEX(CARTAO_COMPRAS!$C:$C,INT((ROW()-2)/20)+2))</f>
        <v/>
      </c>
      <c r="C11860" s="0" t="str">
        <f aca="false">IF($A11860="","",INDEX(CARTAO_COMPRAS!$D:$D,INT((ROW()-2)/20)+2))</f>
        <v/>
      </c>
      <c r="D11860" s="0" t="str">
        <f aca="false">IF($A11860="","",INDEX(CARTAO_COMPRAS!$E:$E,INT((ROW()-2)/20)+2))</f>
        <v/>
      </c>
      <c r="E11860" s="0" t="str">
        <f aca="false">IF($A11860="","",INDEX(CARTAO_COMPRAS!$H:$H,INT((ROW()-2)/20)+2)+MOD(ROW()-2,20))</f>
        <v/>
      </c>
      <c r="F11860" s="0" t="str">
        <f aca="false">IF($A11860="","",INDEX(CARTAO_COMPRAS!$G:$G,INT((ROW()-2)/20)+2))</f>
        <v/>
      </c>
      <c r="G11860" s="5" t="str">
        <f aca="false">IF($A11860="","",INDEX(CARTAO_COMPRAS!$I:$I,INT((ROW()-2)/20)+2))</f>
        <v/>
      </c>
      <c r="H11860" s="4" t="str">
        <f aca="false">IF($A11860="","",EDATE(INDEX(CARTAO_COMPRAS!$J:$J,INT((ROW()-2)/20)+2),MOD(ROW()-2,20)))</f>
        <v/>
      </c>
      <c r="I11860" s="4" t="str">
        <f aca="false">IF($H11860="","",$H11860-WEEKDAY($H11860,2)+1)</f>
        <v/>
      </c>
      <c r="J11860" s="4" t="str">
        <f aca="false">IF($I11860="","",$I11860+6)</f>
        <v/>
      </c>
      <c r="K11860" s="6" t="str">
        <f aca="false">IF($H11860="","",DATE(YEAR($H11860),MONTH($H11860),1))</f>
        <v/>
      </c>
      <c r="L11860" s="0" t="str">
        <f aca="false">IF($A11860="","",INDEX(CARTAO_COMPRAS!$K:$K,INT((ROW()-2)/20)+2))</f>
        <v/>
      </c>
      <c r="M11860" s="0" t="str">
        <f aca="false">IF($A11860="","","Compra no cartão")</f>
        <v/>
      </c>
    </row>
    <row r="11861" customFormat="false" ht="13.5" hidden="false" customHeight="false" outlineLevel="0" collapsed="false">
      <c r="A118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1" s="0" t="str">
        <f aca="false">IF($A11861="","",INDEX(CARTAO_COMPRAS!$C:$C,INT((ROW()-2)/20)+2))</f>
        <v/>
      </c>
      <c r="C11861" s="0" t="str">
        <f aca="false">IF($A11861="","",INDEX(CARTAO_COMPRAS!$D:$D,INT((ROW()-2)/20)+2))</f>
        <v/>
      </c>
      <c r="D11861" s="0" t="str">
        <f aca="false">IF($A11861="","",INDEX(CARTAO_COMPRAS!$E:$E,INT((ROW()-2)/20)+2))</f>
        <v/>
      </c>
      <c r="E11861" s="0" t="str">
        <f aca="false">IF($A11861="","",INDEX(CARTAO_COMPRAS!$H:$H,INT((ROW()-2)/20)+2)+MOD(ROW()-2,20))</f>
        <v/>
      </c>
      <c r="F11861" s="0" t="str">
        <f aca="false">IF($A11861="","",INDEX(CARTAO_COMPRAS!$G:$G,INT((ROW()-2)/20)+2))</f>
        <v/>
      </c>
      <c r="G11861" s="5" t="str">
        <f aca="false">IF($A11861="","",INDEX(CARTAO_COMPRAS!$I:$I,INT((ROW()-2)/20)+2))</f>
        <v/>
      </c>
      <c r="H11861" s="4" t="str">
        <f aca="false">IF($A11861="","",EDATE(INDEX(CARTAO_COMPRAS!$J:$J,INT((ROW()-2)/20)+2),MOD(ROW()-2,20)))</f>
        <v/>
      </c>
      <c r="I11861" s="4" t="str">
        <f aca="false">IF($H11861="","",$H11861-WEEKDAY($H11861,2)+1)</f>
        <v/>
      </c>
      <c r="J11861" s="4" t="str">
        <f aca="false">IF($I11861="","",$I11861+6)</f>
        <v/>
      </c>
      <c r="K11861" s="6" t="str">
        <f aca="false">IF($H11861="","",DATE(YEAR($H11861),MONTH($H11861),1))</f>
        <v/>
      </c>
      <c r="L11861" s="0" t="str">
        <f aca="false">IF($A11861="","",INDEX(CARTAO_COMPRAS!$K:$K,INT((ROW()-2)/20)+2))</f>
        <v/>
      </c>
      <c r="M11861" s="0" t="str">
        <f aca="false">IF($A11861="","","Compra no cartão")</f>
        <v/>
      </c>
    </row>
    <row r="11862" customFormat="false" ht="13.5" hidden="false" customHeight="false" outlineLevel="0" collapsed="false">
      <c r="A118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2" s="0" t="str">
        <f aca="false">IF($A11862="","",INDEX(CARTAO_COMPRAS!$C:$C,INT((ROW()-2)/20)+2))</f>
        <v/>
      </c>
      <c r="C11862" s="0" t="str">
        <f aca="false">IF($A11862="","",INDEX(CARTAO_COMPRAS!$D:$D,INT((ROW()-2)/20)+2))</f>
        <v/>
      </c>
      <c r="D11862" s="0" t="str">
        <f aca="false">IF($A11862="","",INDEX(CARTAO_COMPRAS!$E:$E,INT((ROW()-2)/20)+2))</f>
        <v/>
      </c>
      <c r="E11862" s="0" t="str">
        <f aca="false">IF($A11862="","",INDEX(CARTAO_COMPRAS!$H:$H,INT((ROW()-2)/20)+2)+MOD(ROW()-2,20))</f>
        <v/>
      </c>
      <c r="F11862" s="0" t="str">
        <f aca="false">IF($A11862="","",INDEX(CARTAO_COMPRAS!$G:$G,INT((ROW()-2)/20)+2))</f>
        <v/>
      </c>
      <c r="G11862" s="5" t="str">
        <f aca="false">IF($A11862="","",INDEX(CARTAO_COMPRAS!$I:$I,INT((ROW()-2)/20)+2))</f>
        <v/>
      </c>
      <c r="H11862" s="4" t="str">
        <f aca="false">IF($A11862="","",EDATE(INDEX(CARTAO_COMPRAS!$J:$J,INT((ROW()-2)/20)+2),MOD(ROW()-2,20)))</f>
        <v/>
      </c>
      <c r="I11862" s="4" t="str">
        <f aca="false">IF($H11862="","",$H11862-WEEKDAY($H11862,2)+1)</f>
        <v/>
      </c>
      <c r="J11862" s="4" t="str">
        <f aca="false">IF($I11862="","",$I11862+6)</f>
        <v/>
      </c>
      <c r="K11862" s="6" t="str">
        <f aca="false">IF($H11862="","",DATE(YEAR($H11862),MONTH($H11862),1))</f>
        <v/>
      </c>
      <c r="L11862" s="0" t="str">
        <f aca="false">IF($A11862="","",INDEX(CARTAO_COMPRAS!$K:$K,INT((ROW()-2)/20)+2))</f>
        <v/>
      </c>
      <c r="M11862" s="0" t="str">
        <f aca="false">IF($A11862="","","Compra no cartão")</f>
        <v/>
      </c>
    </row>
    <row r="11863" customFormat="false" ht="13.5" hidden="false" customHeight="false" outlineLevel="0" collapsed="false">
      <c r="A118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3" s="0" t="str">
        <f aca="false">IF($A11863="","",INDEX(CARTAO_COMPRAS!$C:$C,INT((ROW()-2)/20)+2))</f>
        <v/>
      </c>
      <c r="C11863" s="0" t="str">
        <f aca="false">IF($A11863="","",INDEX(CARTAO_COMPRAS!$D:$D,INT((ROW()-2)/20)+2))</f>
        <v/>
      </c>
      <c r="D11863" s="0" t="str">
        <f aca="false">IF($A11863="","",INDEX(CARTAO_COMPRAS!$E:$E,INT((ROW()-2)/20)+2))</f>
        <v/>
      </c>
      <c r="E11863" s="0" t="str">
        <f aca="false">IF($A11863="","",INDEX(CARTAO_COMPRAS!$H:$H,INT((ROW()-2)/20)+2)+MOD(ROW()-2,20))</f>
        <v/>
      </c>
      <c r="F11863" s="0" t="str">
        <f aca="false">IF($A11863="","",INDEX(CARTAO_COMPRAS!$G:$G,INT((ROW()-2)/20)+2))</f>
        <v/>
      </c>
      <c r="G11863" s="5" t="str">
        <f aca="false">IF($A11863="","",INDEX(CARTAO_COMPRAS!$I:$I,INT((ROW()-2)/20)+2))</f>
        <v/>
      </c>
      <c r="H11863" s="4" t="str">
        <f aca="false">IF($A11863="","",EDATE(INDEX(CARTAO_COMPRAS!$J:$J,INT((ROW()-2)/20)+2),MOD(ROW()-2,20)))</f>
        <v/>
      </c>
      <c r="I11863" s="4" t="str">
        <f aca="false">IF($H11863="","",$H11863-WEEKDAY($H11863,2)+1)</f>
        <v/>
      </c>
      <c r="J11863" s="4" t="str">
        <f aca="false">IF($I11863="","",$I11863+6)</f>
        <v/>
      </c>
      <c r="K11863" s="6" t="str">
        <f aca="false">IF($H11863="","",DATE(YEAR($H11863),MONTH($H11863),1))</f>
        <v/>
      </c>
      <c r="L11863" s="0" t="str">
        <f aca="false">IF($A11863="","",INDEX(CARTAO_COMPRAS!$K:$K,INT((ROW()-2)/20)+2))</f>
        <v/>
      </c>
      <c r="M11863" s="0" t="str">
        <f aca="false">IF($A11863="","","Compra no cartão")</f>
        <v/>
      </c>
    </row>
    <row r="11864" customFormat="false" ht="13.5" hidden="false" customHeight="false" outlineLevel="0" collapsed="false">
      <c r="A118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4" s="0" t="str">
        <f aca="false">IF($A11864="","",INDEX(CARTAO_COMPRAS!$C:$C,INT((ROW()-2)/20)+2))</f>
        <v/>
      </c>
      <c r="C11864" s="0" t="str">
        <f aca="false">IF($A11864="","",INDEX(CARTAO_COMPRAS!$D:$D,INT((ROW()-2)/20)+2))</f>
        <v/>
      </c>
      <c r="D11864" s="0" t="str">
        <f aca="false">IF($A11864="","",INDEX(CARTAO_COMPRAS!$E:$E,INT((ROW()-2)/20)+2))</f>
        <v/>
      </c>
      <c r="E11864" s="0" t="str">
        <f aca="false">IF($A11864="","",INDEX(CARTAO_COMPRAS!$H:$H,INT((ROW()-2)/20)+2)+MOD(ROW()-2,20))</f>
        <v/>
      </c>
      <c r="F11864" s="0" t="str">
        <f aca="false">IF($A11864="","",INDEX(CARTAO_COMPRAS!$G:$G,INT((ROW()-2)/20)+2))</f>
        <v/>
      </c>
      <c r="G11864" s="5" t="str">
        <f aca="false">IF($A11864="","",INDEX(CARTAO_COMPRAS!$I:$I,INT((ROW()-2)/20)+2))</f>
        <v/>
      </c>
      <c r="H11864" s="4" t="str">
        <f aca="false">IF($A11864="","",EDATE(INDEX(CARTAO_COMPRAS!$J:$J,INT((ROW()-2)/20)+2),MOD(ROW()-2,20)))</f>
        <v/>
      </c>
      <c r="I11864" s="4" t="str">
        <f aca="false">IF($H11864="","",$H11864-WEEKDAY($H11864,2)+1)</f>
        <v/>
      </c>
      <c r="J11864" s="4" t="str">
        <f aca="false">IF($I11864="","",$I11864+6)</f>
        <v/>
      </c>
      <c r="K11864" s="6" t="str">
        <f aca="false">IF($H11864="","",DATE(YEAR($H11864),MONTH($H11864),1))</f>
        <v/>
      </c>
      <c r="L11864" s="0" t="str">
        <f aca="false">IF($A11864="","",INDEX(CARTAO_COMPRAS!$K:$K,INT((ROW()-2)/20)+2))</f>
        <v/>
      </c>
      <c r="M11864" s="0" t="str">
        <f aca="false">IF($A11864="","","Compra no cartão")</f>
        <v/>
      </c>
    </row>
    <row r="11865" customFormat="false" ht="13.5" hidden="false" customHeight="false" outlineLevel="0" collapsed="false">
      <c r="A118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5" s="0" t="str">
        <f aca="false">IF($A11865="","",INDEX(CARTAO_COMPRAS!$C:$C,INT((ROW()-2)/20)+2))</f>
        <v/>
      </c>
      <c r="C11865" s="0" t="str">
        <f aca="false">IF($A11865="","",INDEX(CARTAO_COMPRAS!$D:$D,INT((ROW()-2)/20)+2))</f>
        <v/>
      </c>
      <c r="D11865" s="0" t="str">
        <f aca="false">IF($A11865="","",INDEX(CARTAO_COMPRAS!$E:$E,INT((ROW()-2)/20)+2))</f>
        <v/>
      </c>
      <c r="E11865" s="0" t="str">
        <f aca="false">IF($A11865="","",INDEX(CARTAO_COMPRAS!$H:$H,INT((ROW()-2)/20)+2)+MOD(ROW()-2,20))</f>
        <v/>
      </c>
      <c r="F11865" s="0" t="str">
        <f aca="false">IF($A11865="","",INDEX(CARTAO_COMPRAS!$G:$G,INT((ROW()-2)/20)+2))</f>
        <v/>
      </c>
      <c r="G11865" s="5" t="str">
        <f aca="false">IF($A11865="","",INDEX(CARTAO_COMPRAS!$I:$I,INT((ROW()-2)/20)+2))</f>
        <v/>
      </c>
      <c r="H11865" s="4" t="str">
        <f aca="false">IF($A11865="","",EDATE(INDEX(CARTAO_COMPRAS!$J:$J,INT((ROW()-2)/20)+2),MOD(ROW()-2,20)))</f>
        <v/>
      </c>
      <c r="I11865" s="4" t="str">
        <f aca="false">IF($H11865="","",$H11865-WEEKDAY($H11865,2)+1)</f>
        <v/>
      </c>
      <c r="J11865" s="4" t="str">
        <f aca="false">IF($I11865="","",$I11865+6)</f>
        <v/>
      </c>
      <c r="K11865" s="6" t="str">
        <f aca="false">IF($H11865="","",DATE(YEAR($H11865),MONTH($H11865),1))</f>
        <v/>
      </c>
      <c r="L11865" s="0" t="str">
        <f aca="false">IF($A11865="","",INDEX(CARTAO_COMPRAS!$K:$K,INT((ROW()-2)/20)+2))</f>
        <v/>
      </c>
      <c r="M11865" s="0" t="str">
        <f aca="false">IF($A11865="","","Compra no cartão")</f>
        <v/>
      </c>
    </row>
    <row r="11866" customFormat="false" ht="13.5" hidden="false" customHeight="false" outlineLevel="0" collapsed="false">
      <c r="A118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6" s="0" t="str">
        <f aca="false">IF($A11866="","",INDEX(CARTAO_COMPRAS!$C:$C,INT((ROW()-2)/20)+2))</f>
        <v/>
      </c>
      <c r="C11866" s="0" t="str">
        <f aca="false">IF($A11866="","",INDEX(CARTAO_COMPRAS!$D:$D,INT((ROW()-2)/20)+2))</f>
        <v/>
      </c>
      <c r="D11866" s="0" t="str">
        <f aca="false">IF($A11866="","",INDEX(CARTAO_COMPRAS!$E:$E,INT((ROW()-2)/20)+2))</f>
        <v/>
      </c>
      <c r="E11866" s="0" t="str">
        <f aca="false">IF($A11866="","",INDEX(CARTAO_COMPRAS!$H:$H,INT((ROW()-2)/20)+2)+MOD(ROW()-2,20))</f>
        <v/>
      </c>
      <c r="F11866" s="0" t="str">
        <f aca="false">IF($A11866="","",INDEX(CARTAO_COMPRAS!$G:$G,INT((ROW()-2)/20)+2))</f>
        <v/>
      </c>
      <c r="G11866" s="5" t="str">
        <f aca="false">IF($A11866="","",INDEX(CARTAO_COMPRAS!$I:$I,INT((ROW()-2)/20)+2))</f>
        <v/>
      </c>
      <c r="H11866" s="4" t="str">
        <f aca="false">IF($A11866="","",EDATE(INDEX(CARTAO_COMPRAS!$J:$J,INT((ROW()-2)/20)+2),MOD(ROW()-2,20)))</f>
        <v/>
      </c>
      <c r="I11866" s="4" t="str">
        <f aca="false">IF($H11866="","",$H11866-WEEKDAY($H11866,2)+1)</f>
        <v/>
      </c>
      <c r="J11866" s="4" t="str">
        <f aca="false">IF($I11866="","",$I11866+6)</f>
        <v/>
      </c>
      <c r="K11866" s="6" t="str">
        <f aca="false">IF($H11866="","",DATE(YEAR($H11866),MONTH($H11866),1))</f>
        <v/>
      </c>
      <c r="L11866" s="0" t="str">
        <f aca="false">IF($A11866="","",INDEX(CARTAO_COMPRAS!$K:$K,INT((ROW()-2)/20)+2))</f>
        <v/>
      </c>
      <c r="M11866" s="0" t="str">
        <f aca="false">IF($A11866="","","Compra no cartão")</f>
        <v/>
      </c>
    </row>
    <row r="11867" customFormat="false" ht="13.5" hidden="false" customHeight="false" outlineLevel="0" collapsed="false">
      <c r="A118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7" s="0" t="str">
        <f aca="false">IF($A11867="","",INDEX(CARTAO_COMPRAS!$C:$C,INT((ROW()-2)/20)+2))</f>
        <v/>
      </c>
      <c r="C11867" s="0" t="str">
        <f aca="false">IF($A11867="","",INDEX(CARTAO_COMPRAS!$D:$D,INT((ROW()-2)/20)+2))</f>
        <v/>
      </c>
      <c r="D11867" s="0" t="str">
        <f aca="false">IF($A11867="","",INDEX(CARTAO_COMPRAS!$E:$E,INT((ROW()-2)/20)+2))</f>
        <v/>
      </c>
      <c r="E11867" s="0" t="str">
        <f aca="false">IF($A11867="","",INDEX(CARTAO_COMPRAS!$H:$H,INT((ROW()-2)/20)+2)+MOD(ROW()-2,20))</f>
        <v/>
      </c>
      <c r="F11867" s="0" t="str">
        <f aca="false">IF($A11867="","",INDEX(CARTAO_COMPRAS!$G:$G,INT((ROW()-2)/20)+2))</f>
        <v/>
      </c>
      <c r="G11867" s="5" t="str">
        <f aca="false">IF($A11867="","",INDEX(CARTAO_COMPRAS!$I:$I,INT((ROW()-2)/20)+2))</f>
        <v/>
      </c>
      <c r="H11867" s="4" t="str">
        <f aca="false">IF($A11867="","",EDATE(INDEX(CARTAO_COMPRAS!$J:$J,INT((ROW()-2)/20)+2),MOD(ROW()-2,20)))</f>
        <v/>
      </c>
      <c r="I11867" s="4" t="str">
        <f aca="false">IF($H11867="","",$H11867-WEEKDAY($H11867,2)+1)</f>
        <v/>
      </c>
      <c r="J11867" s="4" t="str">
        <f aca="false">IF($I11867="","",$I11867+6)</f>
        <v/>
      </c>
      <c r="K11867" s="6" t="str">
        <f aca="false">IF($H11867="","",DATE(YEAR($H11867),MONTH($H11867),1))</f>
        <v/>
      </c>
      <c r="L11867" s="0" t="str">
        <f aca="false">IF($A11867="","",INDEX(CARTAO_COMPRAS!$K:$K,INT((ROW()-2)/20)+2))</f>
        <v/>
      </c>
      <c r="M11867" s="0" t="str">
        <f aca="false">IF($A11867="","","Compra no cartão")</f>
        <v/>
      </c>
    </row>
    <row r="11868" customFormat="false" ht="13.5" hidden="false" customHeight="false" outlineLevel="0" collapsed="false">
      <c r="A118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8" s="0" t="str">
        <f aca="false">IF($A11868="","",INDEX(CARTAO_COMPRAS!$C:$C,INT((ROW()-2)/20)+2))</f>
        <v/>
      </c>
      <c r="C11868" s="0" t="str">
        <f aca="false">IF($A11868="","",INDEX(CARTAO_COMPRAS!$D:$D,INT((ROW()-2)/20)+2))</f>
        <v/>
      </c>
      <c r="D11868" s="0" t="str">
        <f aca="false">IF($A11868="","",INDEX(CARTAO_COMPRAS!$E:$E,INT((ROW()-2)/20)+2))</f>
        <v/>
      </c>
      <c r="E11868" s="0" t="str">
        <f aca="false">IF($A11868="","",INDEX(CARTAO_COMPRAS!$H:$H,INT((ROW()-2)/20)+2)+MOD(ROW()-2,20))</f>
        <v/>
      </c>
      <c r="F11868" s="0" t="str">
        <f aca="false">IF($A11868="","",INDEX(CARTAO_COMPRAS!$G:$G,INT((ROW()-2)/20)+2))</f>
        <v/>
      </c>
      <c r="G11868" s="5" t="str">
        <f aca="false">IF($A11868="","",INDEX(CARTAO_COMPRAS!$I:$I,INT((ROW()-2)/20)+2))</f>
        <v/>
      </c>
      <c r="H11868" s="4" t="str">
        <f aca="false">IF($A11868="","",EDATE(INDEX(CARTAO_COMPRAS!$J:$J,INT((ROW()-2)/20)+2),MOD(ROW()-2,20)))</f>
        <v/>
      </c>
      <c r="I11868" s="4" t="str">
        <f aca="false">IF($H11868="","",$H11868-WEEKDAY($H11868,2)+1)</f>
        <v/>
      </c>
      <c r="J11868" s="4" t="str">
        <f aca="false">IF($I11868="","",$I11868+6)</f>
        <v/>
      </c>
      <c r="K11868" s="6" t="str">
        <f aca="false">IF($H11868="","",DATE(YEAR($H11868),MONTH($H11868),1))</f>
        <v/>
      </c>
      <c r="L11868" s="0" t="str">
        <f aca="false">IF($A11868="","",INDEX(CARTAO_COMPRAS!$K:$K,INT((ROW()-2)/20)+2))</f>
        <v/>
      </c>
      <c r="M11868" s="0" t="str">
        <f aca="false">IF($A11868="","","Compra no cartão")</f>
        <v/>
      </c>
    </row>
    <row r="11869" customFormat="false" ht="13.5" hidden="false" customHeight="false" outlineLevel="0" collapsed="false">
      <c r="A118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69" s="0" t="str">
        <f aca="false">IF($A11869="","",INDEX(CARTAO_COMPRAS!$C:$C,INT((ROW()-2)/20)+2))</f>
        <v/>
      </c>
      <c r="C11869" s="0" t="str">
        <f aca="false">IF($A11869="","",INDEX(CARTAO_COMPRAS!$D:$D,INT((ROW()-2)/20)+2))</f>
        <v/>
      </c>
      <c r="D11869" s="0" t="str">
        <f aca="false">IF($A11869="","",INDEX(CARTAO_COMPRAS!$E:$E,INT((ROW()-2)/20)+2))</f>
        <v/>
      </c>
      <c r="E11869" s="0" t="str">
        <f aca="false">IF($A11869="","",INDEX(CARTAO_COMPRAS!$H:$H,INT((ROW()-2)/20)+2)+MOD(ROW()-2,20))</f>
        <v/>
      </c>
      <c r="F11869" s="0" t="str">
        <f aca="false">IF($A11869="","",INDEX(CARTAO_COMPRAS!$G:$G,INT((ROW()-2)/20)+2))</f>
        <v/>
      </c>
      <c r="G11869" s="5" t="str">
        <f aca="false">IF($A11869="","",INDEX(CARTAO_COMPRAS!$I:$I,INT((ROW()-2)/20)+2))</f>
        <v/>
      </c>
      <c r="H11869" s="4" t="str">
        <f aca="false">IF($A11869="","",EDATE(INDEX(CARTAO_COMPRAS!$J:$J,INT((ROW()-2)/20)+2),MOD(ROW()-2,20)))</f>
        <v/>
      </c>
      <c r="I11869" s="4" t="str">
        <f aca="false">IF($H11869="","",$H11869-WEEKDAY($H11869,2)+1)</f>
        <v/>
      </c>
      <c r="J11869" s="4" t="str">
        <f aca="false">IF($I11869="","",$I11869+6)</f>
        <v/>
      </c>
      <c r="K11869" s="6" t="str">
        <f aca="false">IF($H11869="","",DATE(YEAR($H11869),MONTH($H11869),1))</f>
        <v/>
      </c>
      <c r="L11869" s="0" t="str">
        <f aca="false">IF($A11869="","",INDEX(CARTAO_COMPRAS!$K:$K,INT((ROW()-2)/20)+2))</f>
        <v/>
      </c>
      <c r="M11869" s="0" t="str">
        <f aca="false">IF($A11869="","","Compra no cartão")</f>
        <v/>
      </c>
    </row>
    <row r="11870" customFormat="false" ht="13.5" hidden="false" customHeight="false" outlineLevel="0" collapsed="false">
      <c r="A118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0" s="0" t="str">
        <f aca="false">IF($A11870="","",INDEX(CARTAO_COMPRAS!$C:$C,INT((ROW()-2)/20)+2))</f>
        <v/>
      </c>
      <c r="C11870" s="0" t="str">
        <f aca="false">IF($A11870="","",INDEX(CARTAO_COMPRAS!$D:$D,INT((ROW()-2)/20)+2))</f>
        <v/>
      </c>
      <c r="D11870" s="0" t="str">
        <f aca="false">IF($A11870="","",INDEX(CARTAO_COMPRAS!$E:$E,INT((ROW()-2)/20)+2))</f>
        <v/>
      </c>
      <c r="E11870" s="0" t="str">
        <f aca="false">IF($A11870="","",INDEX(CARTAO_COMPRAS!$H:$H,INT((ROW()-2)/20)+2)+MOD(ROW()-2,20))</f>
        <v/>
      </c>
      <c r="F11870" s="0" t="str">
        <f aca="false">IF($A11870="","",INDEX(CARTAO_COMPRAS!$G:$G,INT((ROW()-2)/20)+2))</f>
        <v/>
      </c>
      <c r="G11870" s="5" t="str">
        <f aca="false">IF($A11870="","",INDEX(CARTAO_COMPRAS!$I:$I,INT((ROW()-2)/20)+2))</f>
        <v/>
      </c>
      <c r="H11870" s="4" t="str">
        <f aca="false">IF($A11870="","",EDATE(INDEX(CARTAO_COMPRAS!$J:$J,INT((ROW()-2)/20)+2),MOD(ROW()-2,20)))</f>
        <v/>
      </c>
      <c r="I11870" s="4" t="str">
        <f aca="false">IF($H11870="","",$H11870-WEEKDAY($H11870,2)+1)</f>
        <v/>
      </c>
      <c r="J11870" s="4" t="str">
        <f aca="false">IF($I11870="","",$I11870+6)</f>
        <v/>
      </c>
      <c r="K11870" s="6" t="str">
        <f aca="false">IF($H11870="","",DATE(YEAR($H11870),MONTH($H11870),1))</f>
        <v/>
      </c>
      <c r="L11870" s="0" t="str">
        <f aca="false">IF($A11870="","",INDEX(CARTAO_COMPRAS!$K:$K,INT((ROW()-2)/20)+2))</f>
        <v/>
      </c>
      <c r="M11870" s="0" t="str">
        <f aca="false">IF($A11870="","","Compra no cartão")</f>
        <v/>
      </c>
    </row>
    <row r="11871" customFormat="false" ht="13.5" hidden="false" customHeight="false" outlineLevel="0" collapsed="false">
      <c r="A118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1" s="0" t="str">
        <f aca="false">IF($A11871="","",INDEX(CARTAO_COMPRAS!$C:$C,INT((ROW()-2)/20)+2))</f>
        <v/>
      </c>
      <c r="C11871" s="0" t="str">
        <f aca="false">IF($A11871="","",INDEX(CARTAO_COMPRAS!$D:$D,INT((ROW()-2)/20)+2))</f>
        <v/>
      </c>
      <c r="D11871" s="0" t="str">
        <f aca="false">IF($A11871="","",INDEX(CARTAO_COMPRAS!$E:$E,INT((ROW()-2)/20)+2))</f>
        <v/>
      </c>
      <c r="E11871" s="0" t="str">
        <f aca="false">IF($A11871="","",INDEX(CARTAO_COMPRAS!$H:$H,INT((ROW()-2)/20)+2)+MOD(ROW()-2,20))</f>
        <v/>
      </c>
      <c r="F11871" s="0" t="str">
        <f aca="false">IF($A11871="","",INDEX(CARTAO_COMPRAS!$G:$G,INT((ROW()-2)/20)+2))</f>
        <v/>
      </c>
      <c r="G11871" s="5" t="str">
        <f aca="false">IF($A11871="","",INDEX(CARTAO_COMPRAS!$I:$I,INT((ROW()-2)/20)+2))</f>
        <v/>
      </c>
      <c r="H11871" s="4" t="str">
        <f aca="false">IF($A11871="","",EDATE(INDEX(CARTAO_COMPRAS!$J:$J,INT((ROW()-2)/20)+2),MOD(ROW()-2,20)))</f>
        <v/>
      </c>
      <c r="I11871" s="4" t="str">
        <f aca="false">IF($H11871="","",$H11871-WEEKDAY($H11871,2)+1)</f>
        <v/>
      </c>
      <c r="J11871" s="4" t="str">
        <f aca="false">IF($I11871="","",$I11871+6)</f>
        <v/>
      </c>
      <c r="K11871" s="6" t="str">
        <f aca="false">IF($H11871="","",DATE(YEAR($H11871),MONTH($H11871),1))</f>
        <v/>
      </c>
      <c r="L11871" s="0" t="str">
        <f aca="false">IF($A11871="","",INDEX(CARTAO_COMPRAS!$K:$K,INT((ROW()-2)/20)+2))</f>
        <v/>
      </c>
      <c r="M11871" s="0" t="str">
        <f aca="false">IF($A11871="","","Compra no cartão")</f>
        <v/>
      </c>
    </row>
    <row r="11872" customFormat="false" ht="13.5" hidden="false" customHeight="false" outlineLevel="0" collapsed="false">
      <c r="A118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2" s="0" t="str">
        <f aca="false">IF($A11872="","",INDEX(CARTAO_COMPRAS!$C:$C,INT((ROW()-2)/20)+2))</f>
        <v/>
      </c>
      <c r="C11872" s="0" t="str">
        <f aca="false">IF($A11872="","",INDEX(CARTAO_COMPRAS!$D:$D,INT((ROW()-2)/20)+2))</f>
        <v/>
      </c>
      <c r="D11872" s="0" t="str">
        <f aca="false">IF($A11872="","",INDEX(CARTAO_COMPRAS!$E:$E,INT((ROW()-2)/20)+2))</f>
        <v/>
      </c>
      <c r="E11872" s="0" t="str">
        <f aca="false">IF($A11872="","",INDEX(CARTAO_COMPRAS!$H:$H,INT((ROW()-2)/20)+2)+MOD(ROW()-2,20))</f>
        <v/>
      </c>
      <c r="F11872" s="0" t="str">
        <f aca="false">IF($A11872="","",INDEX(CARTAO_COMPRAS!$G:$G,INT((ROW()-2)/20)+2))</f>
        <v/>
      </c>
      <c r="G11872" s="5" t="str">
        <f aca="false">IF($A11872="","",INDEX(CARTAO_COMPRAS!$I:$I,INT((ROW()-2)/20)+2))</f>
        <v/>
      </c>
      <c r="H11872" s="4" t="str">
        <f aca="false">IF($A11872="","",EDATE(INDEX(CARTAO_COMPRAS!$J:$J,INT((ROW()-2)/20)+2),MOD(ROW()-2,20)))</f>
        <v/>
      </c>
      <c r="I11872" s="4" t="str">
        <f aca="false">IF($H11872="","",$H11872-WEEKDAY($H11872,2)+1)</f>
        <v/>
      </c>
      <c r="J11872" s="4" t="str">
        <f aca="false">IF($I11872="","",$I11872+6)</f>
        <v/>
      </c>
      <c r="K11872" s="6" t="str">
        <f aca="false">IF($H11872="","",DATE(YEAR($H11872),MONTH($H11872),1))</f>
        <v/>
      </c>
      <c r="L11872" s="0" t="str">
        <f aca="false">IF($A11872="","",INDEX(CARTAO_COMPRAS!$K:$K,INT((ROW()-2)/20)+2))</f>
        <v/>
      </c>
      <c r="M11872" s="0" t="str">
        <f aca="false">IF($A11872="","","Compra no cartão")</f>
        <v/>
      </c>
    </row>
    <row r="11873" customFormat="false" ht="13.5" hidden="false" customHeight="false" outlineLevel="0" collapsed="false">
      <c r="A118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3" s="0" t="str">
        <f aca="false">IF($A11873="","",INDEX(CARTAO_COMPRAS!$C:$C,INT((ROW()-2)/20)+2))</f>
        <v/>
      </c>
      <c r="C11873" s="0" t="str">
        <f aca="false">IF($A11873="","",INDEX(CARTAO_COMPRAS!$D:$D,INT((ROW()-2)/20)+2))</f>
        <v/>
      </c>
      <c r="D11873" s="0" t="str">
        <f aca="false">IF($A11873="","",INDEX(CARTAO_COMPRAS!$E:$E,INT((ROW()-2)/20)+2))</f>
        <v/>
      </c>
      <c r="E11873" s="0" t="str">
        <f aca="false">IF($A11873="","",INDEX(CARTAO_COMPRAS!$H:$H,INT((ROW()-2)/20)+2)+MOD(ROW()-2,20))</f>
        <v/>
      </c>
      <c r="F11873" s="0" t="str">
        <f aca="false">IF($A11873="","",INDEX(CARTAO_COMPRAS!$G:$G,INT((ROW()-2)/20)+2))</f>
        <v/>
      </c>
      <c r="G11873" s="5" t="str">
        <f aca="false">IF($A11873="","",INDEX(CARTAO_COMPRAS!$I:$I,INT((ROW()-2)/20)+2))</f>
        <v/>
      </c>
      <c r="H11873" s="4" t="str">
        <f aca="false">IF($A11873="","",EDATE(INDEX(CARTAO_COMPRAS!$J:$J,INT((ROW()-2)/20)+2),MOD(ROW()-2,20)))</f>
        <v/>
      </c>
      <c r="I11873" s="4" t="str">
        <f aca="false">IF($H11873="","",$H11873-WEEKDAY($H11873,2)+1)</f>
        <v/>
      </c>
      <c r="J11873" s="4" t="str">
        <f aca="false">IF($I11873="","",$I11873+6)</f>
        <v/>
      </c>
      <c r="K11873" s="6" t="str">
        <f aca="false">IF($H11873="","",DATE(YEAR($H11873),MONTH($H11873),1))</f>
        <v/>
      </c>
      <c r="L11873" s="0" t="str">
        <f aca="false">IF($A11873="","",INDEX(CARTAO_COMPRAS!$K:$K,INT((ROW()-2)/20)+2))</f>
        <v/>
      </c>
      <c r="M11873" s="0" t="str">
        <f aca="false">IF($A11873="","","Compra no cartão")</f>
        <v/>
      </c>
    </row>
    <row r="11874" customFormat="false" ht="13.5" hidden="false" customHeight="false" outlineLevel="0" collapsed="false">
      <c r="A118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4" s="0" t="str">
        <f aca="false">IF($A11874="","",INDEX(CARTAO_COMPRAS!$C:$C,INT((ROW()-2)/20)+2))</f>
        <v/>
      </c>
      <c r="C11874" s="0" t="str">
        <f aca="false">IF($A11874="","",INDEX(CARTAO_COMPRAS!$D:$D,INT((ROW()-2)/20)+2))</f>
        <v/>
      </c>
      <c r="D11874" s="0" t="str">
        <f aca="false">IF($A11874="","",INDEX(CARTAO_COMPRAS!$E:$E,INT((ROW()-2)/20)+2))</f>
        <v/>
      </c>
      <c r="E11874" s="0" t="str">
        <f aca="false">IF($A11874="","",INDEX(CARTAO_COMPRAS!$H:$H,INT((ROW()-2)/20)+2)+MOD(ROW()-2,20))</f>
        <v/>
      </c>
      <c r="F11874" s="0" t="str">
        <f aca="false">IF($A11874="","",INDEX(CARTAO_COMPRAS!$G:$G,INT((ROW()-2)/20)+2))</f>
        <v/>
      </c>
      <c r="G11874" s="5" t="str">
        <f aca="false">IF($A11874="","",INDEX(CARTAO_COMPRAS!$I:$I,INT((ROW()-2)/20)+2))</f>
        <v/>
      </c>
      <c r="H11874" s="4" t="str">
        <f aca="false">IF($A11874="","",EDATE(INDEX(CARTAO_COMPRAS!$J:$J,INT((ROW()-2)/20)+2),MOD(ROW()-2,20)))</f>
        <v/>
      </c>
      <c r="I11874" s="4" t="str">
        <f aca="false">IF($H11874="","",$H11874-WEEKDAY($H11874,2)+1)</f>
        <v/>
      </c>
      <c r="J11874" s="4" t="str">
        <f aca="false">IF($I11874="","",$I11874+6)</f>
        <v/>
      </c>
      <c r="K11874" s="6" t="str">
        <f aca="false">IF($H11874="","",DATE(YEAR($H11874),MONTH($H11874),1))</f>
        <v/>
      </c>
      <c r="L11874" s="0" t="str">
        <f aca="false">IF($A11874="","",INDEX(CARTAO_COMPRAS!$K:$K,INT((ROW()-2)/20)+2))</f>
        <v/>
      </c>
      <c r="M11874" s="0" t="str">
        <f aca="false">IF($A11874="","","Compra no cartão")</f>
        <v/>
      </c>
    </row>
    <row r="11875" customFormat="false" ht="13.5" hidden="false" customHeight="false" outlineLevel="0" collapsed="false">
      <c r="A118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5" s="0" t="str">
        <f aca="false">IF($A11875="","",INDEX(CARTAO_COMPRAS!$C:$C,INT((ROW()-2)/20)+2))</f>
        <v/>
      </c>
      <c r="C11875" s="0" t="str">
        <f aca="false">IF($A11875="","",INDEX(CARTAO_COMPRAS!$D:$D,INT((ROW()-2)/20)+2))</f>
        <v/>
      </c>
      <c r="D11875" s="0" t="str">
        <f aca="false">IF($A11875="","",INDEX(CARTAO_COMPRAS!$E:$E,INT((ROW()-2)/20)+2))</f>
        <v/>
      </c>
      <c r="E11875" s="0" t="str">
        <f aca="false">IF($A11875="","",INDEX(CARTAO_COMPRAS!$H:$H,INT((ROW()-2)/20)+2)+MOD(ROW()-2,20))</f>
        <v/>
      </c>
      <c r="F11875" s="0" t="str">
        <f aca="false">IF($A11875="","",INDEX(CARTAO_COMPRAS!$G:$G,INT((ROW()-2)/20)+2))</f>
        <v/>
      </c>
      <c r="G11875" s="5" t="str">
        <f aca="false">IF($A11875="","",INDEX(CARTAO_COMPRAS!$I:$I,INT((ROW()-2)/20)+2))</f>
        <v/>
      </c>
      <c r="H11875" s="4" t="str">
        <f aca="false">IF($A11875="","",EDATE(INDEX(CARTAO_COMPRAS!$J:$J,INT((ROW()-2)/20)+2),MOD(ROW()-2,20)))</f>
        <v/>
      </c>
      <c r="I11875" s="4" t="str">
        <f aca="false">IF($H11875="","",$H11875-WEEKDAY($H11875,2)+1)</f>
        <v/>
      </c>
      <c r="J11875" s="4" t="str">
        <f aca="false">IF($I11875="","",$I11875+6)</f>
        <v/>
      </c>
      <c r="K11875" s="6" t="str">
        <f aca="false">IF($H11875="","",DATE(YEAR($H11875),MONTH($H11875),1))</f>
        <v/>
      </c>
      <c r="L11875" s="0" t="str">
        <f aca="false">IF($A11875="","",INDEX(CARTAO_COMPRAS!$K:$K,INT((ROW()-2)/20)+2))</f>
        <v/>
      </c>
      <c r="M11875" s="0" t="str">
        <f aca="false">IF($A11875="","","Compra no cartão")</f>
        <v/>
      </c>
    </row>
    <row r="11876" customFormat="false" ht="13.5" hidden="false" customHeight="false" outlineLevel="0" collapsed="false">
      <c r="A118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6" s="0" t="str">
        <f aca="false">IF($A11876="","",INDEX(CARTAO_COMPRAS!$C:$C,INT((ROW()-2)/20)+2))</f>
        <v/>
      </c>
      <c r="C11876" s="0" t="str">
        <f aca="false">IF($A11876="","",INDEX(CARTAO_COMPRAS!$D:$D,INT((ROW()-2)/20)+2))</f>
        <v/>
      </c>
      <c r="D11876" s="0" t="str">
        <f aca="false">IF($A11876="","",INDEX(CARTAO_COMPRAS!$E:$E,INT((ROW()-2)/20)+2))</f>
        <v/>
      </c>
      <c r="E11876" s="0" t="str">
        <f aca="false">IF($A11876="","",INDEX(CARTAO_COMPRAS!$H:$H,INT((ROW()-2)/20)+2)+MOD(ROW()-2,20))</f>
        <v/>
      </c>
      <c r="F11876" s="0" t="str">
        <f aca="false">IF($A11876="","",INDEX(CARTAO_COMPRAS!$G:$G,INT((ROW()-2)/20)+2))</f>
        <v/>
      </c>
      <c r="G11876" s="5" t="str">
        <f aca="false">IF($A11876="","",INDEX(CARTAO_COMPRAS!$I:$I,INT((ROW()-2)/20)+2))</f>
        <v/>
      </c>
      <c r="H11876" s="4" t="str">
        <f aca="false">IF($A11876="","",EDATE(INDEX(CARTAO_COMPRAS!$J:$J,INT((ROW()-2)/20)+2),MOD(ROW()-2,20)))</f>
        <v/>
      </c>
      <c r="I11876" s="4" t="str">
        <f aca="false">IF($H11876="","",$H11876-WEEKDAY($H11876,2)+1)</f>
        <v/>
      </c>
      <c r="J11876" s="4" t="str">
        <f aca="false">IF($I11876="","",$I11876+6)</f>
        <v/>
      </c>
      <c r="K11876" s="6" t="str">
        <f aca="false">IF($H11876="","",DATE(YEAR($H11876),MONTH($H11876),1))</f>
        <v/>
      </c>
      <c r="L11876" s="0" t="str">
        <f aca="false">IF($A11876="","",INDEX(CARTAO_COMPRAS!$K:$K,INT((ROW()-2)/20)+2))</f>
        <v/>
      </c>
      <c r="M11876" s="0" t="str">
        <f aca="false">IF($A11876="","","Compra no cartão")</f>
        <v/>
      </c>
    </row>
    <row r="11877" customFormat="false" ht="13.5" hidden="false" customHeight="false" outlineLevel="0" collapsed="false">
      <c r="A118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7" s="0" t="str">
        <f aca="false">IF($A11877="","",INDEX(CARTAO_COMPRAS!$C:$C,INT((ROW()-2)/20)+2))</f>
        <v/>
      </c>
      <c r="C11877" s="0" t="str">
        <f aca="false">IF($A11877="","",INDEX(CARTAO_COMPRAS!$D:$D,INT((ROW()-2)/20)+2))</f>
        <v/>
      </c>
      <c r="D11877" s="0" t="str">
        <f aca="false">IF($A11877="","",INDEX(CARTAO_COMPRAS!$E:$E,INT((ROW()-2)/20)+2))</f>
        <v/>
      </c>
      <c r="E11877" s="0" t="str">
        <f aca="false">IF($A11877="","",INDEX(CARTAO_COMPRAS!$H:$H,INT((ROW()-2)/20)+2)+MOD(ROW()-2,20))</f>
        <v/>
      </c>
      <c r="F11877" s="0" t="str">
        <f aca="false">IF($A11877="","",INDEX(CARTAO_COMPRAS!$G:$G,INT((ROW()-2)/20)+2))</f>
        <v/>
      </c>
      <c r="G11877" s="5" t="str">
        <f aca="false">IF($A11877="","",INDEX(CARTAO_COMPRAS!$I:$I,INT((ROW()-2)/20)+2))</f>
        <v/>
      </c>
      <c r="H11877" s="4" t="str">
        <f aca="false">IF($A11877="","",EDATE(INDEX(CARTAO_COMPRAS!$J:$J,INT((ROW()-2)/20)+2),MOD(ROW()-2,20)))</f>
        <v/>
      </c>
      <c r="I11877" s="4" t="str">
        <f aca="false">IF($H11877="","",$H11877-WEEKDAY($H11877,2)+1)</f>
        <v/>
      </c>
      <c r="J11877" s="4" t="str">
        <f aca="false">IF($I11877="","",$I11877+6)</f>
        <v/>
      </c>
      <c r="K11877" s="6" t="str">
        <f aca="false">IF($H11877="","",DATE(YEAR($H11877),MONTH($H11877),1))</f>
        <v/>
      </c>
      <c r="L11877" s="0" t="str">
        <f aca="false">IF($A11877="","",INDEX(CARTAO_COMPRAS!$K:$K,INT((ROW()-2)/20)+2))</f>
        <v/>
      </c>
      <c r="M11877" s="0" t="str">
        <f aca="false">IF($A11877="","","Compra no cartão")</f>
        <v/>
      </c>
    </row>
    <row r="11878" customFormat="false" ht="13.5" hidden="false" customHeight="false" outlineLevel="0" collapsed="false">
      <c r="A118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8" s="0" t="str">
        <f aca="false">IF($A11878="","",INDEX(CARTAO_COMPRAS!$C:$C,INT((ROW()-2)/20)+2))</f>
        <v/>
      </c>
      <c r="C11878" s="0" t="str">
        <f aca="false">IF($A11878="","",INDEX(CARTAO_COMPRAS!$D:$D,INT((ROW()-2)/20)+2))</f>
        <v/>
      </c>
      <c r="D11878" s="0" t="str">
        <f aca="false">IF($A11878="","",INDEX(CARTAO_COMPRAS!$E:$E,INT((ROW()-2)/20)+2))</f>
        <v/>
      </c>
      <c r="E11878" s="0" t="str">
        <f aca="false">IF($A11878="","",INDEX(CARTAO_COMPRAS!$H:$H,INT((ROW()-2)/20)+2)+MOD(ROW()-2,20))</f>
        <v/>
      </c>
      <c r="F11878" s="0" t="str">
        <f aca="false">IF($A11878="","",INDEX(CARTAO_COMPRAS!$G:$G,INT((ROW()-2)/20)+2))</f>
        <v/>
      </c>
      <c r="G11878" s="5" t="str">
        <f aca="false">IF($A11878="","",INDEX(CARTAO_COMPRAS!$I:$I,INT((ROW()-2)/20)+2))</f>
        <v/>
      </c>
      <c r="H11878" s="4" t="str">
        <f aca="false">IF($A11878="","",EDATE(INDEX(CARTAO_COMPRAS!$J:$J,INT((ROW()-2)/20)+2),MOD(ROW()-2,20)))</f>
        <v/>
      </c>
      <c r="I11878" s="4" t="str">
        <f aca="false">IF($H11878="","",$H11878-WEEKDAY($H11878,2)+1)</f>
        <v/>
      </c>
      <c r="J11878" s="4" t="str">
        <f aca="false">IF($I11878="","",$I11878+6)</f>
        <v/>
      </c>
      <c r="K11878" s="6" t="str">
        <f aca="false">IF($H11878="","",DATE(YEAR($H11878),MONTH($H11878),1))</f>
        <v/>
      </c>
      <c r="L11878" s="0" t="str">
        <f aca="false">IF($A11878="","",INDEX(CARTAO_COMPRAS!$K:$K,INT((ROW()-2)/20)+2))</f>
        <v/>
      </c>
      <c r="M11878" s="0" t="str">
        <f aca="false">IF($A11878="","","Compra no cartão")</f>
        <v/>
      </c>
    </row>
    <row r="11879" customFormat="false" ht="13.5" hidden="false" customHeight="false" outlineLevel="0" collapsed="false">
      <c r="A118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79" s="0" t="str">
        <f aca="false">IF($A11879="","",INDEX(CARTAO_COMPRAS!$C:$C,INT((ROW()-2)/20)+2))</f>
        <v/>
      </c>
      <c r="C11879" s="0" t="str">
        <f aca="false">IF($A11879="","",INDEX(CARTAO_COMPRAS!$D:$D,INT((ROW()-2)/20)+2))</f>
        <v/>
      </c>
      <c r="D11879" s="0" t="str">
        <f aca="false">IF($A11879="","",INDEX(CARTAO_COMPRAS!$E:$E,INT((ROW()-2)/20)+2))</f>
        <v/>
      </c>
      <c r="E11879" s="0" t="str">
        <f aca="false">IF($A11879="","",INDEX(CARTAO_COMPRAS!$H:$H,INT((ROW()-2)/20)+2)+MOD(ROW()-2,20))</f>
        <v/>
      </c>
      <c r="F11879" s="0" t="str">
        <f aca="false">IF($A11879="","",INDEX(CARTAO_COMPRAS!$G:$G,INT((ROW()-2)/20)+2))</f>
        <v/>
      </c>
      <c r="G11879" s="5" t="str">
        <f aca="false">IF($A11879="","",INDEX(CARTAO_COMPRAS!$I:$I,INT((ROW()-2)/20)+2))</f>
        <v/>
      </c>
      <c r="H11879" s="4" t="str">
        <f aca="false">IF($A11879="","",EDATE(INDEX(CARTAO_COMPRAS!$J:$J,INT((ROW()-2)/20)+2),MOD(ROW()-2,20)))</f>
        <v/>
      </c>
      <c r="I11879" s="4" t="str">
        <f aca="false">IF($H11879="","",$H11879-WEEKDAY($H11879,2)+1)</f>
        <v/>
      </c>
      <c r="J11879" s="4" t="str">
        <f aca="false">IF($I11879="","",$I11879+6)</f>
        <v/>
      </c>
      <c r="K11879" s="6" t="str">
        <f aca="false">IF($H11879="","",DATE(YEAR($H11879),MONTH($H11879),1))</f>
        <v/>
      </c>
      <c r="L11879" s="0" t="str">
        <f aca="false">IF($A11879="","",INDEX(CARTAO_COMPRAS!$K:$K,INT((ROW()-2)/20)+2))</f>
        <v/>
      </c>
      <c r="M11879" s="0" t="str">
        <f aca="false">IF($A11879="","","Compra no cartão")</f>
        <v/>
      </c>
    </row>
    <row r="11880" customFormat="false" ht="13.5" hidden="false" customHeight="false" outlineLevel="0" collapsed="false">
      <c r="A118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0" s="0" t="str">
        <f aca="false">IF($A11880="","",INDEX(CARTAO_COMPRAS!$C:$C,INT((ROW()-2)/20)+2))</f>
        <v/>
      </c>
      <c r="C11880" s="0" t="str">
        <f aca="false">IF($A11880="","",INDEX(CARTAO_COMPRAS!$D:$D,INT((ROW()-2)/20)+2))</f>
        <v/>
      </c>
      <c r="D11880" s="0" t="str">
        <f aca="false">IF($A11880="","",INDEX(CARTAO_COMPRAS!$E:$E,INT((ROW()-2)/20)+2))</f>
        <v/>
      </c>
      <c r="E11880" s="0" t="str">
        <f aca="false">IF($A11880="","",INDEX(CARTAO_COMPRAS!$H:$H,INT((ROW()-2)/20)+2)+MOD(ROW()-2,20))</f>
        <v/>
      </c>
      <c r="F11880" s="0" t="str">
        <f aca="false">IF($A11880="","",INDEX(CARTAO_COMPRAS!$G:$G,INT((ROW()-2)/20)+2))</f>
        <v/>
      </c>
      <c r="G11880" s="5" t="str">
        <f aca="false">IF($A11880="","",INDEX(CARTAO_COMPRAS!$I:$I,INT((ROW()-2)/20)+2))</f>
        <v/>
      </c>
      <c r="H11880" s="4" t="str">
        <f aca="false">IF($A11880="","",EDATE(INDEX(CARTAO_COMPRAS!$J:$J,INT((ROW()-2)/20)+2),MOD(ROW()-2,20)))</f>
        <v/>
      </c>
      <c r="I11880" s="4" t="str">
        <f aca="false">IF($H11880="","",$H11880-WEEKDAY($H11880,2)+1)</f>
        <v/>
      </c>
      <c r="J11880" s="4" t="str">
        <f aca="false">IF($I11880="","",$I11880+6)</f>
        <v/>
      </c>
      <c r="K11880" s="6" t="str">
        <f aca="false">IF($H11880="","",DATE(YEAR($H11880),MONTH($H11880),1))</f>
        <v/>
      </c>
      <c r="L11880" s="0" t="str">
        <f aca="false">IF($A11880="","",INDEX(CARTAO_COMPRAS!$K:$K,INT((ROW()-2)/20)+2))</f>
        <v/>
      </c>
      <c r="M11880" s="0" t="str">
        <f aca="false">IF($A11880="","","Compra no cartão")</f>
        <v/>
      </c>
    </row>
    <row r="11881" customFormat="false" ht="13.5" hidden="false" customHeight="false" outlineLevel="0" collapsed="false">
      <c r="A118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1" s="0" t="str">
        <f aca="false">IF($A11881="","",INDEX(CARTAO_COMPRAS!$C:$C,INT((ROW()-2)/20)+2))</f>
        <v/>
      </c>
      <c r="C11881" s="0" t="str">
        <f aca="false">IF($A11881="","",INDEX(CARTAO_COMPRAS!$D:$D,INT((ROW()-2)/20)+2))</f>
        <v/>
      </c>
      <c r="D11881" s="0" t="str">
        <f aca="false">IF($A11881="","",INDEX(CARTAO_COMPRAS!$E:$E,INT((ROW()-2)/20)+2))</f>
        <v/>
      </c>
      <c r="E11881" s="0" t="str">
        <f aca="false">IF($A11881="","",INDEX(CARTAO_COMPRAS!$H:$H,INT((ROW()-2)/20)+2)+MOD(ROW()-2,20))</f>
        <v/>
      </c>
      <c r="F11881" s="0" t="str">
        <f aca="false">IF($A11881="","",INDEX(CARTAO_COMPRAS!$G:$G,INT((ROW()-2)/20)+2))</f>
        <v/>
      </c>
      <c r="G11881" s="5" t="str">
        <f aca="false">IF($A11881="","",INDEX(CARTAO_COMPRAS!$I:$I,INT((ROW()-2)/20)+2))</f>
        <v/>
      </c>
      <c r="H11881" s="4" t="str">
        <f aca="false">IF($A11881="","",EDATE(INDEX(CARTAO_COMPRAS!$J:$J,INT((ROW()-2)/20)+2),MOD(ROW()-2,20)))</f>
        <v/>
      </c>
      <c r="I11881" s="4" t="str">
        <f aca="false">IF($H11881="","",$H11881-WEEKDAY($H11881,2)+1)</f>
        <v/>
      </c>
      <c r="J11881" s="4" t="str">
        <f aca="false">IF($I11881="","",$I11881+6)</f>
        <v/>
      </c>
      <c r="K11881" s="6" t="str">
        <f aca="false">IF($H11881="","",DATE(YEAR($H11881),MONTH($H11881),1))</f>
        <v/>
      </c>
      <c r="L11881" s="0" t="str">
        <f aca="false">IF($A11881="","",INDEX(CARTAO_COMPRAS!$K:$K,INT((ROW()-2)/20)+2))</f>
        <v/>
      </c>
      <c r="M11881" s="0" t="str">
        <f aca="false">IF($A11881="","","Compra no cartão")</f>
        <v/>
      </c>
    </row>
    <row r="11882" customFormat="false" ht="13.5" hidden="false" customHeight="false" outlineLevel="0" collapsed="false">
      <c r="A118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2" s="0" t="str">
        <f aca="false">IF($A11882="","",INDEX(CARTAO_COMPRAS!$C:$C,INT((ROW()-2)/20)+2))</f>
        <v/>
      </c>
      <c r="C11882" s="0" t="str">
        <f aca="false">IF($A11882="","",INDEX(CARTAO_COMPRAS!$D:$D,INT((ROW()-2)/20)+2))</f>
        <v/>
      </c>
      <c r="D11882" s="0" t="str">
        <f aca="false">IF($A11882="","",INDEX(CARTAO_COMPRAS!$E:$E,INT((ROW()-2)/20)+2))</f>
        <v/>
      </c>
      <c r="E11882" s="0" t="str">
        <f aca="false">IF($A11882="","",INDEX(CARTAO_COMPRAS!$H:$H,INT((ROW()-2)/20)+2)+MOD(ROW()-2,20))</f>
        <v/>
      </c>
      <c r="F11882" s="0" t="str">
        <f aca="false">IF($A11882="","",INDEX(CARTAO_COMPRAS!$G:$G,INT((ROW()-2)/20)+2))</f>
        <v/>
      </c>
      <c r="G11882" s="5" t="str">
        <f aca="false">IF($A11882="","",INDEX(CARTAO_COMPRAS!$I:$I,INT((ROW()-2)/20)+2))</f>
        <v/>
      </c>
      <c r="H11882" s="4" t="str">
        <f aca="false">IF($A11882="","",EDATE(INDEX(CARTAO_COMPRAS!$J:$J,INT((ROW()-2)/20)+2),MOD(ROW()-2,20)))</f>
        <v/>
      </c>
      <c r="I11882" s="4" t="str">
        <f aca="false">IF($H11882="","",$H11882-WEEKDAY($H11882,2)+1)</f>
        <v/>
      </c>
      <c r="J11882" s="4" t="str">
        <f aca="false">IF($I11882="","",$I11882+6)</f>
        <v/>
      </c>
      <c r="K11882" s="6" t="str">
        <f aca="false">IF($H11882="","",DATE(YEAR($H11882),MONTH($H11882),1))</f>
        <v/>
      </c>
      <c r="L11882" s="0" t="str">
        <f aca="false">IF($A11882="","",INDEX(CARTAO_COMPRAS!$K:$K,INT((ROW()-2)/20)+2))</f>
        <v/>
      </c>
      <c r="M11882" s="0" t="str">
        <f aca="false">IF($A11882="","","Compra no cartão")</f>
        <v/>
      </c>
    </row>
    <row r="11883" customFormat="false" ht="13.5" hidden="false" customHeight="false" outlineLevel="0" collapsed="false">
      <c r="A118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3" s="0" t="str">
        <f aca="false">IF($A11883="","",INDEX(CARTAO_COMPRAS!$C:$C,INT((ROW()-2)/20)+2))</f>
        <v/>
      </c>
      <c r="C11883" s="0" t="str">
        <f aca="false">IF($A11883="","",INDEX(CARTAO_COMPRAS!$D:$D,INT((ROW()-2)/20)+2))</f>
        <v/>
      </c>
      <c r="D11883" s="0" t="str">
        <f aca="false">IF($A11883="","",INDEX(CARTAO_COMPRAS!$E:$E,INT((ROW()-2)/20)+2))</f>
        <v/>
      </c>
      <c r="E11883" s="0" t="str">
        <f aca="false">IF($A11883="","",INDEX(CARTAO_COMPRAS!$H:$H,INT((ROW()-2)/20)+2)+MOD(ROW()-2,20))</f>
        <v/>
      </c>
      <c r="F11883" s="0" t="str">
        <f aca="false">IF($A11883="","",INDEX(CARTAO_COMPRAS!$G:$G,INT((ROW()-2)/20)+2))</f>
        <v/>
      </c>
      <c r="G11883" s="5" t="str">
        <f aca="false">IF($A11883="","",INDEX(CARTAO_COMPRAS!$I:$I,INT((ROW()-2)/20)+2))</f>
        <v/>
      </c>
      <c r="H11883" s="4" t="str">
        <f aca="false">IF($A11883="","",EDATE(INDEX(CARTAO_COMPRAS!$J:$J,INT((ROW()-2)/20)+2),MOD(ROW()-2,20)))</f>
        <v/>
      </c>
      <c r="I11883" s="4" t="str">
        <f aca="false">IF($H11883="","",$H11883-WEEKDAY($H11883,2)+1)</f>
        <v/>
      </c>
      <c r="J11883" s="4" t="str">
        <f aca="false">IF($I11883="","",$I11883+6)</f>
        <v/>
      </c>
      <c r="K11883" s="6" t="str">
        <f aca="false">IF($H11883="","",DATE(YEAR($H11883),MONTH($H11883),1))</f>
        <v/>
      </c>
      <c r="L11883" s="0" t="str">
        <f aca="false">IF($A11883="","",INDEX(CARTAO_COMPRAS!$K:$K,INT((ROW()-2)/20)+2))</f>
        <v/>
      </c>
      <c r="M11883" s="0" t="str">
        <f aca="false">IF($A11883="","","Compra no cartão")</f>
        <v/>
      </c>
    </row>
    <row r="11884" customFormat="false" ht="13.5" hidden="false" customHeight="false" outlineLevel="0" collapsed="false">
      <c r="A118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4" s="0" t="str">
        <f aca="false">IF($A11884="","",INDEX(CARTAO_COMPRAS!$C:$C,INT((ROW()-2)/20)+2))</f>
        <v/>
      </c>
      <c r="C11884" s="0" t="str">
        <f aca="false">IF($A11884="","",INDEX(CARTAO_COMPRAS!$D:$D,INT((ROW()-2)/20)+2))</f>
        <v/>
      </c>
      <c r="D11884" s="0" t="str">
        <f aca="false">IF($A11884="","",INDEX(CARTAO_COMPRAS!$E:$E,INT((ROW()-2)/20)+2))</f>
        <v/>
      </c>
      <c r="E11884" s="0" t="str">
        <f aca="false">IF($A11884="","",INDEX(CARTAO_COMPRAS!$H:$H,INT((ROW()-2)/20)+2)+MOD(ROW()-2,20))</f>
        <v/>
      </c>
      <c r="F11884" s="0" t="str">
        <f aca="false">IF($A11884="","",INDEX(CARTAO_COMPRAS!$G:$G,INT((ROW()-2)/20)+2))</f>
        <v/>
      </c>
      <c r="G11884" s="5" t="str">
        <f aca="false">IF($A11884="","",INDEX(CARTAO_COMPRAS!$I:$I,INT((ROW()-2)/20)+2))</f>
        <v/>
      </c>
      <c r="H11884" s="4" t="str">
        <f aca="false">IF($A11884="","",EDATE(INDEX(CARTAO_COMPRAS!$J:$J,INT((ROW()-2)/20)+2),MOD(ROW()-2,20)))</f>
        <v/>
      </c>
      <c r="I11884" s="4" t="str">
        <f aca="false">IF($H11884="","",$H11884-WEEKDAY($H11884,2)+1)</f>
        <v/>
      </c>
      <c r="J11884" s="4" t="str">
        <f aca="false">IF($I11884="","",$I11884+6)</f>
        <v/>
      </c>
      <c r="K11884" s="6" t="str">
        <f aca="false">IF($H11884="","",DATE(YEAR($H11884),MONTH($H11884),1))</f>
        <v/>
      </c>
      <c r="L11884" s="0" t="str">
        <f aca="false">IF($A11884="","",INDEX(CARTAO_COMPRAS!$K:$K,INT((ROW()-2)/20)+2))</f>
        <v/>
      </c>
      <c r="M11884" s="0" t="str">
        <f aca="false">IF($A11884="","","Compra no cartão")</f>
        <v/>
      </c>
    </row>
    <row r="11885" customFormat="false" ht="13.5" hidden="false" customHeight="false" outlineLevel="0" collapsed="false">
      <c r="A118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5" s="0" t="str">
        <f aca="false">IF($A11885="","",INDEX(CARTAO_COMPRAS!$C:$C,INT((ROW()-2)/20)+2))</f>
        <v/>
      </c>
      <c r="C11885" s="0" t="str">
        <f aca="false">IF($A11885="","",INDEX(CARTAO_COMPRAS!$D:$D,INT((ROW()-2)/20)+2))</f>
        <v/>
      </c>
      <c r="D11885" s="0" t="str">
        <f aca="false">IF($A11885="","",INDEX(CARTAO_COMPRAS!$E:$E,INT((ROW()-2)/20)+2))</f>
        <v/>
      </c>
      <c r="E11885" s="0" t="str">
        <f aca="false">IF($A11885="","",INDEX(CARTAO_COMPRAS!$H:$H,INT((ROW()-2)/20)+2)+MOD(ROW()-2,20))</f>
        <v/>
      </c>
      <c r="F11885" s="0" t="str">
        <f aca="false">IF($A11885="","",INDEX(CARTAO_COMPRAS!$G:$G,INT((ROW()-2)/20)+2))</f>
        <v/>
      </c>
      <c r="G11885" s="5" t="str">
        <f aca="false">IF($A11885="","",INDEX(CARTAO_COMPRAS!$I:$I,INT((ROW()-2)/20)+2))</f>
        <v/>
      </c>
      <c r="H11885" s="4" t="str">
        <f aca="false">IF($A11885="","",EDATE(INDEX(CARTAO_COMPRAS!$J:$J,INT((ROW()-2)/20)+2),MOD(ROW()-2,20)))</f>
        <v/>
      </c>
      <c r="I11885" s="4" t="str">
        <f aca="false">IF($H11885="","",$H11885-WEEKDAY($H11885,2)+1)</f>
        <v/>
      </c>
      <c r="J11885" s="4" t="str">
        <f aca="false">IF($I11885="","",$I11885+6)</f>
        <v/>
      </c>
      <c r="K11885" s="6" t="str">
        <f aca="false">IF($H11885="","",DATE(YEAR($H11885),MONTH($H11885),1))</f>
        <v/>
      </c>
      <c r="L11885" s="0" t="str">
        <f aca="false">IF($A11885="","",INDEX(CARTAO_COMPRAS!$K:$K,INT((ROW()-2)/20)+2))</f>
        <v/>
      </c>
      <c r="M11885" s="0" t="str">
        <f aca="false">IF($A11885="","","Compra no cartão")</f>
        <v/>
      </c>
    </row>
    <row r="11886" customFormat="false" ht="13.5" hidden="false" customHeight="false" outlineLevel="0" collapsed="false">
      <c r="A118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6" s="0" t="str">
        <f aca="false">IF($A11886="","",INDEX(CARTAO_COMPRAS!$C:$C,INT((ROW()-2)/20)+2))</f>
        <v/>
      </c>
      <c r="C11886" s="0" t="str">
        <f aca="false">IF($A11886="","",INDEX(CARTAO_COMPRAS!$D:$D,INT((ROW()-2)/20)+2))</f>
        <v/>
      </c>
      <c r="D11886" s="0" t="str">
        <f aca="false">IF($A11886="","",INDEX(CARTAO_COMPRAS!$E:$E,INT((ROW()-2)/20)+2))</f>
        <v/>
      </c>
      <c r="E11886" s="0" t="str">
        <f aca="false">IF($A11886="","",INDEX(CARTAO_COMPRAS!$H:$H,INT((ROW()-2)/20)+2)+MOD(ROW()-2,20))</f>
        <v/>
      </c>
      <c r="F11886" s="0" t="str">
        <f aca="false">IF($A11886="","",INDEX(CARTAO_COMPRAS!$G:$G,INT((ROW()-2)/20)+2))</f>
        <v/>
      </c>
      <c r="G11886" s="5" t="str">
        <f aca="false">IF($A11886="","",INDEX(CARTAO_COMPRAS!$I:$I,INT((ROW()-2)/20)+2))</f>
        <v/>
      </c>
      <c r="H11886" s="4" t="str">
        <f aca="false">IF($A11886="","",EDATE(INDEX(CARTAO_COMPRAS!$J:$J,INT((ROW()-2)/20)+2),MOD(ROW()-2,20)))</f>
        <v/>
      </c>
      <c r="I11886" s="4" t="str">
        <f aca="false">IF($H11886="","",$H11886-WEEKDAY($H11886,2)+1)</f>
        <v/>
      </c>
      <c r="J11886" s="4" t="str">
        <f aca="false">IF($I11886="","",$I11886+6)</f>
        <v/>
      </c>
      <c r="K11886" s="6" t="str">
        <f aca="false">IF($H11886="","",DATE(YEAR($H11886),MONTH($H11886),1))</f>
        <v/>
      </c>
      <c r="L11886" s="0" t="str">
        <f aca="false">IF($A11886="","",INDEX(CARTAO_COMPRAS!$K:$K,INT((ROW()-2)/20)+2))</f>
        <v/>
      </c>
      <c r="M11886" s="0" t="str">
        <f aca="false">IF($A11886="","","Compra no cartão")</f>
        <v/>
      </c>
    </row>
    <row r="11887" customFormat="false" ht="13.5" hidden="false" customHeight="false" outlineLevel="0" collapsed="false">
      <c r="A118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7" s="0" t="str">
        <f aca="false">IF($A11887="","",INDEX(CARTAO_COMPRAS!$C:$C,INT((ROW()-2)/20)+2))</f>
        <v/>
      </c>
      <c r="C11887" s="0" t="str">
        <f aca="false">IF($A11887="","",INDEX(CARTAO_COMPRAS!$D:$D,INT((ROW()-2)/20)+2))</f>
        <v/>
      </c>
      <c r="D11887" s="0" t="str">
        <f aca="false">IF($A11887="","",INDEX(CARTAO_COMPRAS!$E:$E,INT((ROW()-2)/20)+2))</f>
        <v/>
      </c>
      <c r="E11887" s="0" t="str">
        <f aca="false">IF($A11887="","",INDEX(CARTAO_COMPRAS!$H:$H,INT((ROW()-2)/20)+2)+MOD(ROW()-2,20))</f>
        <v/>
      </c>
      <c r="F11887" s="0" t="str">
        <f aca="false">IF($A11887="","",INDEX(CARTAO_COMPRAS!$G:$G,INT((ROW()-2)/20)+2))</f>
        <v/>
      </c>
      <c r="G11887" s="5" t="str">
        <f aca="false">IF($A11887="","",INDEX(CARTAO_COMPRAS!$I:$I,INT((ROW()-2)/20)+2))</f>
        <v/>
      </c>
      <c r="H11887" s="4" t="str">
        <f aca="false">IF($A11887="","",EDATE(INDEX(CARTAO_COMPRAS!$J:$J,INT((ROW()-2)/20)+2),MOD(ROW()-2,20)))</f>
        <v/>
      </c>
      <c r="I11887" s="4" t="str">
        <f aca="false">IF($H11887="","",$H11887-WEEKDAY($H11887,2)+1)</f>
        <v/>
      </c>
      <c r="J11887" s="4" t="str">
        <f aca="false">IF($I11887="","",$I11887+6)</f>
        <v/>
      </c>
      <c r="K11887" s="6" t="str">
        <f aca="false">IF($H11887="","",DATE(YEAR($H11887),MONTH($H11887),1))</f>
        <v/>
      </c>
      <c r="L11887" s="0" t="str">
        <f aca="false">IF($A11887="","",INDEX(CARTAO_COMPRAS!$K:$K,INT((ROW()-2)/20)+2))</f>
        <v/>
      </c>
      <c r="M11887" s="0" t="str">
        <f aca="false">IF($A11887="","","Compra no cartão")</f>
        <v/>
      </c>
    </row>
    <row r="11888" customFormat="false" ht="13.5" hidden="false" customHeight="false" outlineLevel="0" collapsed="false">
      <c r="A118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8" s="0" t="str">
        <f aca="false">IF($A11888="","",INDEX(CARTAO_COMPRAS!$C:$C,INT((ROW()-2)/20)+2))</f>
        <v/>
      </c>
      <c r="C11888" s="0" t="str">
        <f aca="false">IF($A11888="","",INDEX(CARTAO_COMPRAS!$D:$D,INT((ROW()-2)/20)+2))</f>
        <v/>
      </c>
      <c r="D11888" s="0" t="str">
        <f aca="false">IF($A11888="","",INDEX(CARTAO_COMPRAS!$E:$E,INT((ROW()-2)/20)+2))</f>
        <v/>
      </c>
      <c r="E11888" s="0" t="str">
        <f aca="false">IF($A11888="","",INDEX(CARTAO_COMPRAS!$H:$H,INT((ROW()-2)/20)+2)+MOD(ROW()-2,20))</f>
        <v/>
      </c>
      <c r="F11888" s="0" t="str">
        <f aca="false">IF($A11888="","",INDEX(CARTAO_COMPRAS!$G:$G,INT((ROW()-2)/20)+2))</f>
        <v/>
      </c>
      <c r="G11888" s="5" t="str">
        <f aca="false">IF($A11888="","",INDEX(CARTAO_COMPRAS!$I:$I,INT((ROW()-2)/20)+2))</f>
        <v/>
      </c>
      <c r="H11888" s="4" t="str">
        <f aca="false">IF($A11888="","",EDATE(INDEX(CARTAO_COMPRAS!$J:$J,INT((ROW()-2)/20)+2),MOD(ROW()-2,20)))</f>
        <v/>
      </c>
      <c r="I11888" s="4" t="str">
        <f aca="false">IF($H11888="","",$H11888-WEEKDAY($H11888,2)+1)</f>
        <v/>
      </c>
      <c r="J11888" s="4" t="str">
        <f aca="false">IF($I11888="","",$I11888+6)</f>
        <v/>
      </c>
      <c r="K11888" s="6" t="str">
        <f aca="false">IF($H11888="","",DATE(YEAR($H11888),MONTH($H11888),1))</f>
        <v/>
      </c>
      <c r="L11888" s="0" t="str">
        <f aca="false">IF($A11888="","",INDEX(CARTAO_COMPRAS!$K:$K,INT((ROW()-2)/20)+2))</f>
        <v/>
      </c>
      <c r="M11888" s="0" t="str">
        <f aca="false">IF($A11888="","","Compra no cartão")</f>
        <v/>
      </c>
    </row>
    <row r="11889" customFormat="false" ht="13.5" hidden="false" customHeight="false" outlineLevel="0" collapsed="false">
      <c r="A118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89" s="0" t="str">
        <f aca="false">IF($A11889="","",INDEX(CARTAO_COMPRAS!$C:$C,INT((ROW()-2)/20)+2))</f>
        <v/>
      </c>
      <c r="C11889" s="0" t="str">
        <f aca="false">IF($A11889="","",INDEX(CARTAO_COMPRAS!$D:$D,INT((ROW()-2)/20)+2))</f>
        <v/>
      </c>
      <c r="D11889" s="0" t="str">
        <f aca="false">IF($A11889="","",INDEX(CARTAO_COMPRAS!$E:$E,INT((ROW()-2)/20)+2))</f>
        <v/>
      </c>
      <c r="E11889" s="0" t="str">
        <f aca="false">IF($A11889="","",INDEX(CARTAO_COMPRAS!$H:$H,INT((ROW()-2)/20)+2)+MOD(ROW()-2,20))</f>
        <v/>
      </c>
      <c r="F11889" s="0" t="str">
        <f aca="false">IF($A11889="","",INDEX(CARTAO_COMPRAS!$G:$G,INT((ROW()-2)/20)+2))</f>
        <v/>
      </c>
      <c r="G11889" s="5" t="str">
        <f aca="false">IF($A11889="","",INDEX(CARTAO_COMPRAS!$I:$I,INT((ROW()-2)/20)+2))</f>
        <v/>
      </c>
      <c r="H11889" s="4" t="str">
        <f aca="false">IF($A11889="","",EDATE(INDEX(CARTAO_COMPRAS!$J:$J,INT((ROW()-2)/20)+2),MOD(ROW()-2,20)))</f>
        <v/>
      </c>
      <c r="I11889" s="4" t="str">
        <f aca="false">IF($H11889="","",$H11889-WEEKDAY($H11889,2)+1)</f>
        <v/>
      </c>
      <c r="J11889" s="4" t="str">
        <f aca="false">IF($I11889="","",$I11889+6)</f>
        <v/>
      </c>
      <c r="K11889" s="6" t="str">
        <f aca="false">IF($H11889="","",DATE(YEAR($H11889),MONTH($H11889),1))</f>
        <v/>
      </c>
      <c r="L11889" s="0" t="str">
        <f aca="false">IF($A11889="","",INDEX(CARTAO_COMPRAS!$K:$K,INT((ROW()-2)/20)+2))</f>
        <v/>
      </c>
      <c r="M11889" s="0" t="str">
        <f aca="false">IF($A11889="","","Compra no cartão")</f>
        <v/>
      </c>
    </row>
    <row r="11890" customFormat="false" ht="13.5" hidden="false" customHeight="false" outlineLevel="0" collapsed="false">
      <c r="A118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0" s="0" t="str">
        <f aca="false">IF($A11890="","",INDEX(CARTAO_COMPRAS!$C:$C,INT((ROW()-2)/20)+2))</f>
        <v/>
      </c>
      <c r="C11890" s="0" t="str">
        <f aca="false">IF($A11890="","",INDEX(CARTAO_COMPRAS!$D:$D,INT((ROW()-2)/20)+2))</f>
        <v/>
      </c>
      <c r="D11890" s="0" t="str">
        <f aca="false">IF($A11890="","",INDEX(CARTAO_COMPRAS!$E:$E,INT((ROW()-2)/20)+2))</f>
        <v/>
      </c>
      <c r="E11890" s="0" t="str">
        <f aca="false">IF($A11890="","",INDEX(CARTAO_COMPRAS!$H:$H,INT((ROW()-2)/20)+2)+MOD(ROW()-2,20))</f>
        <v/>
      </c>
      <c r="F11890" s="0" t="str">
        <f aca="false">IF($A11890="","",INDEX(CARTAO_COMPRAS!$G:$G,INT((ROW()-2)/20)+2))</f>
        <v/>
      </c>
      <c r="G11890" s="5" t="str">
        <f aca="false">IF($A11890="","",INDEX(CARTAO_COMPRAS!$I:$I,INT((ROW()-2)/20)+2))</f>
        <v/>
      </c>
      <c r="H11890" s="4" t="str">
        <f aca="false">IF($A11890="","",EDATE(INDEX(CARTAO_COMPRAS!$J:$J,INT((ROW()-2)/20)+2),MOD(ROW()-2,20)))</f>
        <v/>
      </c>
      <c r="I11890" s="4" t="str">
        <f aca="false">IF($H11890="","",$H11890-WEEKDAY($H11890,2)+1)</f>
        <v/>
      </c>
      <c r="J11890" s="4" t="str">
        <f aca="false">IF($I11890="","",$I11890+6)</f>
        <v/>
      </c>
      <c r="K11890" s="6" t="str">
        <f aca="false">IF($H11890="","",DATE(YEAR($H11890),MONTH($H11890),1))</f>
        <v/>
      </c>
      <c r="L11890" s="0" t="str">
        <f aca="false">IF($A11890="","",INDEX(CARTAO_COMPRAS!$K:$K,INT((ROW()-2)/20)+2))</f>
        <v/>
      </c>
      <c r="M11890" s="0" t="str">
        <f aca="false">IF($A11890="","","Compra no cartão")</f>
        <v/>
      </c>
    </row>
    <row r="11891" customFormat="false" ht="13.5" hidden="false" customHeight="false" outlineLevel="0" collapsed="false">
      <c r="A118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1" s="0" t="str">
        <f aca="false">IF($A11891="","",INDEX(CARTAO_COMPRAS!$C:$C,INT((ROW()-2)/20)+2))</f>
        <v/>
      </c>
      <c r="C11891" s="0" t="str">
        <f aca="false">IF($A11891="","",INDEX(CARTAO_COMPRAS!$D:$D,INT((ROW()-2)/20)+2))</f>
        <v/>
      </c>
      <c r="D11891" s="0" t="str">
        <f aca="false">IF($A11891="","",INDEX(CARTAO_COMPRAS!$E:$E,INT((ROW()-2)/20)+2))</f>
        <v/>
      </c>
      <c r="E11891" s="0" t="str">
        <f aca="false">IF($A11891="","",INDEX(CARTAO_COMPRAS!$H:$H,INT((ROW()-2)/20)+2)+MOD(ROW()-2,20))</f>
        <v/>
      </c>
      <c r="F11891" s="0" t="str">
        <f aca="false">IF($A11891="","",INDEX(CARTAO_COMPRAS!$G:$G,INT((ROW()-2)/20)+2))</f>
        <v/>
      </c>
      <c r="G11891" s="5" t="str">
        <f aca="false">IF($A11891="","",INDEX(CARTAO_COMPRAS!$I:$I,INT((ROW()-2)/20)+2))</f>
        <v/>
      </c>
      <c r="H11891" s="4" t="str">
        <f aca="false">IF($A11891="","",EDATE(INDEX(CARTAO_COMPRAS!$J:$J,INT((ROW()-2)/20)+2),MOD(ROW()-2,20)))</f>
        <v/>
      </c>
      <c r="I11891" s="4" t="str">
        <f aca="false">IF($H11891="","",$H11891-WEEKDAY($H11891,2)+1)</f>
        <v/>
      </c>
      <c r="J11891" s="4" t="str">
        <f aca="false">IF($I11891="","",$I11891+6)</f>
        <v/>
      </c>
      <c r="K11891" s="6" t="str">
        <f aca="false">IF($H11891="","",DATE(YEAR($H11891),MONTH($H11891),1))</f>
        <v/>
      </c>
      <c r="L11891" s="0" t="str">
        <f aca="false">IF($A11891="","",INDEX(CARTAO_COMPRAS!$K:$K,INT((ROW()-2)/20)+2))</f>
        <v/>
      </c>
      <c r="M11891" s="0" t="str">
        <f aca="false">IF($A11891="","","Compra no cartão")</f>
        <v/>
      </c>
    </row>
    <row r="11892" customFormat="false" ht="13.5" hidden="false" customHeight="false" outlineLevel="0" collapsed="false">
      <c r="A118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2" s="0" t="str">
        <f aca="false">IF($A11892="","",INDEX(CARTAO_COMPRAS!$C:$C,INT((ROW()-2)/20)+2))</f>
        <v/>
      </c>
      <c r="C11892" s="0" t="str">
        <f aca="false">IF($A11892="","",INDEX(CARTAO_COMPRAS!$D:$D,INT((ROW()-2)/20)+2))</f>
        <v/>
      </c>
      <c r="D11892" s="0" t="str">
        <f aca="false">IF($A11892="","",INDEX(CARTAO_COMPRAS!$E:$E,INT((ROW()-2)/20)+2))</f>
        <v/>
      </c>
      <c r="E11892" s="0" t="str">
        <f aca="false">IF($A11892="","",INDEX(CARTAO_COMPRAS!$H:$H,INT((ROW()-2)/20)+2)+MOD(ROW()-2,20))</f>
        <v/>
      </c>
      <c r="F11892" s="0" t="str">
        <f aca="false">IF($A11892="","",INDEX(CARTAO_COMPRAS!$G:$G,INT((ROW()-2)/20)+2))</f>
        <v/>
      </c>
      <c r="G11892" s="5" t="str">
        <f aca="false">IF($A11892="","",INDEX(CARTAO_COMPRAS!$I:$I,INT((ROW()-2)/20)+2))</f>
        <v/>
      </c>
      <c r="H11892" s="4" t="str">
        <f aca="false">IF($A11892="","",EDATE(INDEX(CARTAO_COMPRAS!$J:$J,INT((ROW()-2)/20)+2),MOD(ROW()-2,20)))</f>
        <v/>
      </c>
      <c r="I11892" s="4" t="str">
        <f aca="false">IF($H11892="","",$H11892-WEEKDAY($H11892,2)+1)</f>
        <v/>
      </c>
      <c r="J11892" s="4" t="str">
        <f aca="false">IF($I11892="","",$I11892+6)</f>
        <v/>
      </c>
      <c r="K11892" s="6" t="str">
        <f aca="false">IF($H11892="","",DATE(YEAR($H11892),MONTH($H11892),1))</f>
        <v/>
      </c>
      <c r="L11892" s="0" t="str">
        <f aca="false">IF($A11892="","",INDEX(CARTAO_COMPRAS!$K:$K,INT((ROW()-2)/20)+2))</f>
        <v/>
      </c>
      <c r="M11892" s="0" t="str">
        <f aca="false">IF($A11892="","","Compra no cartão")</f>
        <v/>
      </c>
    </row>
    <row r="11893" customFormat="false" ht="13.5" hidden="false" customHeight="false" outlineLevel="0" collapsed="false">
      <c r="A118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3" s="0" t="str">
        <f aca="false">IF($A11893="","",INDEX(CARTAO_COMPRAS!$C:$C,INT((ROW()-2)/20)+2))</f>
        <v/>
      </c>
      <c r="C11893" s="0" t="str">
        <f aca="false">IF($A11893="","",INDEX(CARTAO_COMPRAS!$D:$D,INT((ROW()-2)/20)+2))</f>
        <v/>
      </c>
      <c r="D11893" s="0" t="str">
        <f aca="false">IF($A11893="","",INDEX(CARTAO_COMPRAS!$E:$E,INT((ROW()-2)/20)+2))</f>
        <v/>
      </c>
      <c r="E11893" s="0" t="str">
        <f aca="false">IF($A11893="","",INDEX(CARTAO_COMPRAS!$H:$H,INT((ROW()-2)/20)+2)+MOD(ROW()-2,20))</f>
        <v/>
      </c>
      <c r="F11893" s="0" t="str">
        <f aca="false">IF($A11893="","",INDEX(CARTAO_COMPRAS!$G:$G,INT((ROW()-2)/20)+2))</f>
        <v/>
      </c>
      <c r="G11893" s="5" t="str">
        <f aca="false">IF($A11893="","",INDEX(CARTAO_COMPRAS!$I:$I,INT((ROW()-2)/20)+2))</f>
        <v/>
      </c>
      <c r="H11893" s="4" t="str">
        <f aca="false">IF($A11893="","",EDATE(INDEX(CARTAO_COMPRAS!$J:$J,INT((ROW()-2)/20)+2),MOD(ROW()-2,20)))</f>
        <v/>
      </c>
      <c r="I11893" s="4" t="str">
        <f aca="false">IF($H11893="","",$H11893-WEEKDAY($H11893,2)+1)</f>
        <v/>
      </c>
      <c r="J11893" s="4" t="str">
        <f aca="false">IF($I11893="","",$I11893+6)</f>
        <v/>
      </c>
      <c r="K11893" s="6" t="str">
        <f aca="false">IF($H11893="","",DATE(YEAR($H11893),MONTH($H11893),1))</f>
        <v/>
      </c>
      <c r="L11893" s="0" t="str">
        <f aca="false">IF($A11893="","",INDEX(CARTAO_COMPRAS!$K:$K,INT((ROW()-2)/20)+2))</f>
        <v/>
      </c>
      <c r="M11893" s="0" t="str">
        <f aca="false">IF($A11893="","","Compra no cartão")</f>
        <v/>
      </c>
    </row>
    <row r="11894" customFormat="false" ht="13.5" hidden="false" customHeight="false" outlineLevel="0" collapsed="false">
      <c r="A118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4" s="0" t="str">
        <f aca="false">IF($A11894="","",INDEX(CARTAO_COMPRAS!$C:$C,INT((ROW()-2)/20)+2))</f>
        <v/>
      </c>
      <c r="C11894" s="0" t="str">
        <f aca="false">IF($A11894="","",INDEX(CARTAO_COMPRAS!$D:$D,INT((ROW()-2)/20)+2))</f>
        <v/>
      </c>
      <c r="D11894" s="0" t="str">
        <f aca="false">IF($A11894="","",INDEX(CARTAO_COMPRAS!$E:$E,INT((ROW()-2)/20)+2))</f>
        <v/>
      </c>
      <c r="E11894" s="0" t="str">
        <f aca="false">IF($A11894="","",INDEX(CARTAO_COMPRAS!$H:$H,INT((ROW()-2)/20)+2)+MOD(ROW()-2,20))</f>
        <v/>
      </c>
      <c r="F11894" s="0" t="str">
        <f aca="false">IF($A11894="","",INDEX(CARTAO_COMPRAS!$G:$G,INT((ROW()-2)/20)+2))</f>
        <v/>
      </c>
      <c r="G11894" s="5" t="str">
        <f aca="false">IF($A11894="","",INDEX(CARTAO_COMPRAS!$I:$I,INT((ROW()-2)/20)+2))</f>
        <v/>
      </c>
      <c r="H11894" s="4" t="str">
        <f aca="false">IF($A11894="","",EDATE(INDEX(CARTAO_COMPRAS!$J:$J,INT((ROW()-2)/20)+2),MOD(ROW()-2,20)))</f>
        <v/>
      </c>
      <c r="I11894" s="4" t="str">
        <f aca="false">IF($H11894="","",$H11894-WEEKDAY($H11894,2)+1)</f>
        <v/>
      </c>
      <c r="J11894" s="4" t="str">
        <f aca="false">IF($I11894="","",$I11894+6)</f>
        <v/>
      </c>
      <c r="K11894" s="6" t="str">
        <f aca="false">IF($H11894="","",DATE(YEAR($H11894),MONTH($H11894),1))</f>
        <v/>
      </c>
      <c r="L11894" s="0" t="str">
        <f aca="false">IF($A11894="","",INDEX(CARTAO_COMPRAS!$K:$K,INT((ROW()-2)/20)+2))</f>
        <v/>
      </c>
      <c r="M11894" s="0" t="str">
        <f aca="false">IF($A11894="","","Compra no cartão")</f>
        <v/>
      </c>
    </row>
    <row r="11895" customFormat="false" ht="13.5" hidden="false" customHeight="false" outlineLevel="0" collapsed="false">
      <c r="A118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5" s="0" t="str">
        <f aca="false">IF($A11895="","",INDEX(CARTAO_COMPRAS!$C:$C,INT((ROW()-2)/20)+2))</f>
        <v/>
      </c>
      <c r="C11895" s="0" t="str">
        <f aca="false">IF($A11895="","",INDEX(CARTAO_COMPRAS!$D:$D,INT((ROW()-2)/20)+2))</f>
        <v/>
      </c>
      <c r="D11895" s="0" t="str">
        <f aca="false">IF($A11895="","",INDEX(CARTAO_COMPRAS!$E:$E,INT((ROW()-2)/20)+2))</f>
        <v/>
      </c>
      <c r="E11895" s="0" t="str">
        <f aca="false">IF($A11895="","",INDEX(CARTAO_COMPRAS!$H:$H,INT((ROW()-2)/20)+2)+MOD(ROW()-2,20))</f>
        <v/>
      </c>
      <c r="F11895" s="0" t="str">
        <f aca="false">IF($A11895="","",INDEX(CARTAO_COMPRAS!$G:$G,INT((ROW()-2)/20)+2))</f>
        <v/>
      </c>
      <c r="G11895" s="5" t="str">
        <f aca="false">IF($A11895="","",INDEX(CARTAO_COMPRAS!$I:$I,INT((ROW()-2)/20)+2))</f>
        <v/>
      </c>
      <c r="H11895" s="4" t="str">
        <f aca="false">IF($A11895="","",EDATE(INDEX(CARTAO_COMPRAS!$J:$J,INT((ROW()-2)/20)+2),MOD(ROW()-2,20)))</f>
        <v/>
      </c>
      <c r="I11895" s="4" t="str">
        <f aca="false">IF($H11895="","",$H11895-WEEKDAY($H11895,2)+1)</f>
        <v/>
      </c>
      <c r="J11895" s="4" t="str">
        <f aca="false">IF($I11895="","",$I11895+6)</f>
        <v/>
      </c>
      <c r="K11895" s="6" t="str">
        <f aca="false">IF($H11895="","",DATE(YEAR($H11895),MONTH($H11895),1))</f>
        <v/>
      </c>
      <c r="L11895" s="0" t="str">
        <f aca="false">IF($A11895="","",INDEX(CARTAO_COMPRAS!$K:$K,INT((ROW()-2)/20)+2))</f>
        <v/>
      </c>
      <c r="M11895" s="0" t="str">
        <f aca="false">IF($A11895="","","Compra no cartão")</f>
        <v/>
      </c>
    </row>
    <row r="11896" customFormat="false" ht="13.5" hidden="false" customHeight="false" outlineLevel="0" collapsed="false">
      <c r="A118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6" s="0" t="str">
        <f aca="false">IF($A11896="","",INDEX(CARTAO_COMPRAS!$C:$C,INT((ROW()-2)/20)+2))</f>
        <v/>
      </c>
      <c r="C11896" s="0" t="str">
        <f aca="false">IF($A11896="","",INDEX(CARTAO_COMPRAS!$D:$D,INT((ROW()-2)/20)+2))</f>
        <v/>
      </c>
      <c r="D11896" s="0" t="str">
        <f aca="false">IF($A11896="","",INDEX(CARTAO_COMPRAS!$E:$E,INT((ROW()-2)/20)+2))</f>
        <v/>
      </c>
      <c r="E11896" s="0" t="str">
        <f aca="false">IF($A11896="","",INDEX(CARTAO_COMPRAS!$H:$H,INT((ROW()-2)/20)+2)+MOD(ROW()-2,20))</f>
        <v/>
      </c>
      <c r="F11896" s="0" t="str">
        <f aca="false">IF($A11896="","",INDEX(CARTAO_COMPRAS!$G:$G,INT((ROW()-2)/20)+2))</f>
        <v/>
      </c>
      <c r="G11896" s="5" t="str">
        <f aca="false">IF($A11896="","",INDEX(CARTAO_COMPRAS!$I:$I,INT((ROW()-2)/20)+2))</f>
        <v/>
      </c>
      <c r="H11896" s="4" t="str">
        <f aca="false">IF($A11896="","",EDATE(INDEX(CARTAO_COMPRAS!$J:$J,INT((ROW()-2)/20)+2),MOD(ROW()-2,20)))</f>
        <v/>
      </c>
      <c r="I11896" s="4" t="str">
        <f aca="false">IF($H11896="","",$H11896-WEEKDAY($H11896,2)+1)</f>
        <v/>
      </c>
      <c r="J11896" s="4" t="str">
        <f aca="false">IF($I11896="","",$I11896+6)</f>
        <v/>
      </c>
      <c r="K11896" s="6" t="str">
        <f aca="false">IF($H11896="","",DATE(YEAR($H11896),MONTH($H11896),1))</f>
        <v/>
      </c>
      <c r="L11896" s="0" t="str">
        <f aca="false">IF($A11896="","",INDEX(CARTAO_COMPRAS!$K:$K,INT((ROW()-2)/20)+2))</f>
        <v/>
      </c>
      <c r="M11896" s="0" t="str">
        <f aca="false">IF($A11896="","","Compra no cartão")</f>
        <v/>
      </c>
    </row>
    <row r="11897" customFormat="false" ht="13.5" hidden="false" customHeight="false" outlineLevel="0" collapsed="false">
      <c r="A118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7" s="0" t="str">
        <f aca="false">IF($A11897="","",INDEX(CARTAO_COMPRAS!$C:$C,INT((ROW()-2)/20)+2))</f>
        <v/>
      </c>
      <c r="C11897" s="0" t="str">
        <f aca="false">IF($A11897="","",INDEX(CARTAO_COMPRAS!$D:$D,INT((ROW()-2)/20)+2))</f>
        <v/>
      </c>
      <c r="D11897" s="0" t="str">
        <f aca="false">IF($A11897="","",INDEX(CARTAO_COMPRAS!$E:$E,INT((ROW()-2)/20)+2))</f>
        <v/>
      </c>
      <c r="E11897" s="0" t="str">
        <f aca="false">IF($A11897="","",INDEX(CARTAO_COMPRAS!$H:$H,INT((ROW()-2)/20)+2)+MOD(ROW()-2,20))</f>
        <v/>
      </c>
      <c r="F11897" s="0" t="str">
        <f aca="false">IF($A11897="","",INDEX(CARTAO_COMPRAS!$G:$G,INT((ROW()-2)/20)+2))</f>
        <v/>
      </c>
      <c r="G11897" s="5" t="str">
        <f aca="false">IF($A11897="","",INDEX(CARTAO_COMPRAS!$I:$I,INT((ROW()-2)/20)+2))</f>
        <v/>
      </c>
      <c r="H11897" s="4" t="str">
        <f aca="false">IF($A11897="","",EDATE(INDEX(CARTAO_COMPRAS!$J:$J,INT((ROW()-2)/20)+2),MOD(ROW()-2,20)))</f>
        <v/>
      </c>
      <c r="I11897" s="4" t="str">
        <f aca="false">IF($H11897="","",$H11897-WEEKDAY($H11897,2)+1)</f>
        <v/>
      </c>
      <c r="J11897" s="4" t="str">
        <f aca="false">IF($I11897="","",$I11897+6)</f>
        <v/>
      </c>
      <c r="K11897" s="6" t="str">
        <f aca="false">IF($H11897="","",DATE(YEAR($H11897),MONTH($H11897),1))</f>
        <v/>
      </c>
      <c r="L11897" s="0" t="str">
        <f aca="false">IF($A11897="","",INDEX(CARTAO_COMPRAS!$K:$K,INT((ROW()-2)/20)+2))</f>
        <v/>
      </c>
      <c r="M11897" s="0" t="str">
        <f aca="false">IF($A11897="","","Compra no cartão")</f>
        <v/>
      </c>
    </row>
    <row r="11898" customFormat="false" ht="13.5" hidden="false" customHeight="false" outlineLevel="0" collapsed="false">
      <c r="A118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8" s="0" t="str">
        <f aca="false">IF($A11898="","",INDEX(CARTAO_COMPRAS!$C:$C,INT((ROW()-2)/20)+2))</f>
        <v/>
      </c>
      <c r="C11898" s="0" t="str">
        <f aca="false">IF($A11898="","",INDEX(CARTAO_COMPRAS!$D:$D,INT((ROW()-2)/20)+2))</f>
        <v/>
      </c>
      <c r="D11898" s="0" t="str">
        <f aca="false">IF($A11898="","",INDEX(CARTAO_COMPRAS!$E:$E,INT((ROW()-2)/20)+2))</f>
        <v/>
      </c>
      <c r="E11898" s="0" t="str">
        <f aca="false">IF($A11898="","",INDEX(CARTAO_COMPRAS!$H:$H,INT((ROW()-2)/20)+2)+MOD(ROW()-2,20))</f>
        <v/>
      </c>
      <c r="F11898" s="0" t="str">
        <f aca="false">IF($A11898="","",INDEX(CARTAO_COMPRAS!$G:$G,INT((ROW()-2)/20)+2))</f>
        <v/>
      </c>
      <c r="G11898" s="5" t="str">
        <f aca="false">IF($A11898="","",INDEX(CARTAO_COMPRAS!$I:$I,INT((ROW()-2)/20)+2))</f>
        <v/>
      </c>
      <c r="H11898" s="4" t="str">
        <f aca="false">IF($A11898="","",EDATE(INDEX(CARTAO_COMPRAS!$J:$J,INT((ROW()-2)/20)+2),MOD(ROW()-2,20)))</f>
        <v/>
      </c>
      <c r="I11898" s="4" t="str">
        <f aca="false">IF($H11898="","",$H11898-WEEKDAY($H11898,2)+1)</f>
        <v/>
      </c>
      <c r="J11898" s="4" t="str">
        <f aca="false">IF($I11898="","",$I11898+6)</f>
        <v/>
      </c>
      <c r="K11898" s="6" t="str">
        <f aca="false">IF($H11898="","",DATE(YEAR($H11898),MONTH($H11898),1))</f>
        <v/>
      </c>
      <c r="L11898" s="0" t="str">
        <f aca="false">IF($A11898="","",INDEX(CARTAO_COMPRAS!$K:$K,INT((ROW()-2)/20)+2))</f>
        <v/>
      </c>
      <c r="M11898" s="0" t="str">
        <f aca="false">IF($A11898="","","Compra no cartão")</f>
        <v/>
      </c>
    </row>
    <row r="11899" customFormat="false" ht="13.5" hidden="false" customHeight="false" outlineLevel="0" collapsed="false">
      <c r="A118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899" s="0" t="str">
        <f aca="false">IF($A11899="","",INDEX(CARTAO_COMPRAS!$C:$C,INT((ROW()-2)/20)+2))</f>
        <v/>
      </c>
      <c r="C11899" s="0" t="str">
        <f aca="false">IF($A11899="","",INDEX(CARTAO_COMPRAS!$D:$D,INT((ROW()-2)/20)+2))</f>
        <v/>
      </c>
      <c r="D11899" s="0" t="str">
        <f aca="false">IF($A11899="","",INDEX(CARTAO_COMPRAS!$E:$E,INT((ROW()-2)/20)+2))</f>
        <v/>
      </c>
      <c r="E11899" s="0" t="str">
        <f aca="false">IF($A11899="","",INDEX(CARTAO_COMPRAS!$H:$H,INT((ROW()-2)/20)+2)+MOD(ROW()-2,20))</f>
        <v/>
      </c>
      <c r="F11899" s="0" t="str">
        <f aca="false">IF($A11899="","",INDEX(CARTAO_COMPRAS!$G:$G,INT((ROW()-2)/20)+2))</f>
        <v/>
      </c>
      <c r="G11899" s="5" t="str">
        <f aca="false">IF($A11899="","",INDEX(CARTAO_COMPRAS!$I:$I,INT((ROW()-2)/20)+2))</f>
        <v/>
      </c>
      <c r="H11899" s="4" t="str">
        <f aca="false">IF($A11899="","",EDATE(INDEX(CARTAO_COMPRAS!$J:$J,INT((ROW()-2)/20)+2),MOD(ROW()-2,20)))</f>
        <v/>
      </c>
      <c r="I11899" s="4" t="str">
        <f aca="false">IF($H11899="","",$H11899-WEEKDAY($H11899,2)+1)</f>
        <v/>
      </c>
      <c r="J11899" s="4" t="str">
        <f aca="false">IF($I11899="","",$I11899+6)</f>
        <v/>
      </c>
      <c r="K11899" s="6" t="str">
        <f aca="false">IF($H11899="","",DATE(YEAR($H11899),MONTH($H11899),1))</f>
        <v/>
      </c>
      <c r="L11899" s="0" t="str">
        <f aca="false">IF($A11899="","",INDEX(CARTAO_COMPRAS!$K:$K,INT((ROW()-2)/20)+2))</f>
        <v/>
      </c>
      <c r="M11899" s="0" t="str">
        <f aca="false">IF($A11899="","","Compra no cartão")</f>
        <v/>
      </c>
    </row>
    <row r="11900" customFormat="false" ht="13.5" hidden="false" customHeight="false" outlineLevel="0" collapsed="false">
      <c r="A119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0" s="0" t="str">
        <f aca="false">IF($A11900="","",INDEX(CARTAO_COMPRAS!$C:$C,INT((ROW()-2)/20)+2))</f>
        <v/>
      </c>
      <c r="C11900" s="0" t="str">
        <f aca="false">IF($A11900="","",INDEX(CARTAO_COMPRAS!$D:$D,INT((ROW()-2)/20)+2))</f>
        <v/>
      </c>
      <c r="D11900" s="0" t="str">
        <f aca="false">IF($A11900="","",INDEX(CARTAO_COMPRAS!$E:$E,INT((ROW()-2)/20)+2))</f>
        <v/>
      </c>
      <c r="E11900" s="0" t="str">
        <f aca="false">IF($A11900="","",INDEX(CARTAO_COMPRAS!$H:$H,INT((ROW()-2)/20)+2)+MOD(ROW()-2,20))</f>
        <v/>
      </c>
      <c r="F11900" s="0" t="str">
        <f aca="false">IF($A11900="","",INDEX(CARTAO_COMPRAS!$G:$G,INT((ROW()-2)/20)+2))</f>
        <v/>
      </c>
      <c r="G11900" s="5" t="str">
        <f aca="false">IF($A11900="","",INDEX(CARTAO_COMPRAS!$I:$I,INT((ROW()-2)/20)+2))</f>
        <v/>
      </c>
      <c r="H11900" s="4" t="str">
        <f aca="false">IF($A11900="","",EDATE(INDEX(CARTAO_COMPRAS!$J:$J,INT((ROW()-2)/20)+2),MOD(ROW()-2,20)))</f>
        <v/>
      </c>
      <c r="I11900" s="4" t="str">
        <f aca="false">IF($H11900="","",$H11900-WEEKDAY($H11900,2)+1)</f>
        <v/>
      </c>
      <c r="J11900" s="4" t="str">
        <f aca="false">IF($I11900="","",$I11900+6)</f>
        <v/>
      </c>
      <c r="K11900" s="6" t="str">
        <f aca="false">IF($H11900="","",DATE(YEAR($H11900),MONTH($H11900),1))</f>
        <v/>
      </c>
      <c r="L11900" s="0" t="str">
        <f aca="false">IF($A11900="","",INDEX(CARTAO_COMPRAS!$K:$K,INT((ROW()-2)/20)+2))</f>
        <v/>
      </c>
      <c r="M11900" s="0" t="str">
        <f aca="false">IF($A11900="","","Compra no cartão")</f>
        <v/>
      </c>
    </row>
    <row r="11901" customFormat="false" ht="13.5" hidden="false" customHeight="false" outlineLevel="0" collapsed="false">
      <c r="A119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1" s="0" t="str">
        <f aca="false">IF($A11901="","",INDEX(CARTAO_COMPRAS!$C:$C,INT((ROW()-2)/20)+2))</f>
        <v/>
      </c>
      <c r="C11901" s="0" t="str">
        <f aca="false">IF($A11901="","",INDEX(CARTAO_COMPRAS!$D:$D,INT((ROW()-2)/20)+2))</f>
        <v/>
      </c>
      <c r="D11901" s="0" t="str">
        <f aca="false">IF($A11901="","",INDEX(CARTAO_COMPRAS!$E:$E,INT((ROW()-2)/20)+2))</f>
        <v/>
      </c>
      <c r="E11901" s="0" t="str">
        <f aca="false">IF($A11901="","",INDEX(CARTAO_COMPRAS!$H:$H,INT((ROW()-2)/20)+2)+MOD(ROW()-2,20))</f>
        <v/>
      </c>
      <c r="F11901" s="0" t="str">
        <f aca="false">IF($A11901="","",INDEX(CARTAO_COMPRAS!$G:$G,INT((ROW()-2)/20)+2))</f>
        <v/>
      </c>
      <c r="G11901" s="5" t="str">
        <f aca="false">IF($A11901="","",INDEX(CARTAO_COMPRAS!$I:$I,INT((ROW()-2)/20)+2))</f>
        <v/>
      </c>
      <c r="H11901" s="4" t="str">
        <f aca="false">IF($A11901="","",EDATE(INDEX(CARTAO_COMPRAS!$J:$J,INT((ROW()-2)/20)+2),MOD(ROW()-2,20)))</f>
        <v/>
      </c>
      <c r="I11901" s="4" t="str">
        <f aca="false">IF($H11901="","",$H11901-WEEKDAY($H11901,2)+1)</f>
        <v/>
      </c>
      <c r="J11901" s="4" t="str">
        <f aca="false">IF($I11901="","",$I11901+6)</f>
        <v/>
      </c>
      <c r="K11901" s="6" t="str">
        <f aca="false">IF($H11901="","",DATE(YEAR($H11901),MONTH($H11901),1))</f>
        <v/>
      </c>
      <c r="L11901" s="0" t="str">
        <f aca="false">IF($A11901="","",INDEX(CARTAO_COMPRAS!$K:$K,INT((ROW()-2)/20)+2))</f>
        <v/>
      </c>
      <c r="M11901" s="0" t="str">
        <f aca="false">IF($A11901="","","Compra no cartão")</f>
        <v/>
      </c>
    </row>
    <row r="11902" customFormat="false" ht="13.5" hidden="false" customHeight="false" outlineLevel="0" collapsed="false">
      <c r="A119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2" s="0" t="str">
        <f aca="false">IF($A11902="","",INDEX(CARTAO_COMPRAS!$C:$C,INT((ROW()-2)/20)+2))</f>
        <v/>
      </c>
      <c r="C11902" s="0" t="str">
        <f aca="false">IF($A11902="","",INDEX(CARTAO_COMPRAS!$D:$D,INT((ROW()-2)/20)+2))</f>
        <v/>
      </c>
      <c r="D11902" s="0" t="str">
        <f aca="false">IF($A11902="","",INDEX(CARTAO_COMPRAS!$E:$E,INT((ROW()-2)/20)+2))</f>
        <v/>
      </c>
      <c r="E11902" s="0" t="str">
        <f aca="false">IF($A11902="","",INDEX(CARTAO_COMPRAS!$H:$H,INT((ROW()-2)/20)+2)+MOD(ROW()-2,20))</f>
        <v/>
      </c>
      <c r="F11902" s="0" t="str">
        <f aca="false">IF($A11902="","",INDEX(CARTAO_COMPRAS!$G:$G,INT((ROW()-2)/20)+2))</f>
        <v/>
      </c>
      <c r="G11902" s="5" t="str">
        <f aca="false">IF($A11902="","",INDEX(CARTAO_COMPRAS!$I:$I,INT((ROW()-2)/20)+2))</f>
        <v/>
      </c>
      <c r="H11902" s="4" t="str">
        <f aca="false">IF($A11902="","",EDATE(INDEX(CARTAO_COMPRAS!$J:$J,INT((ROW()-2)/20)+2),MOD(ROW()-2,20)))</f>
        <v/>
      </c>
      <c r="I11902" s="4" t="str">
        <f aca="false">IF($H11902="","",$H11902-WEEKDAY($H11902,2)+1)</f>
        <v/>
      </c>
      <c r="J11902" s="4" t="str">
        <f aca="false">IF($I11902="","",$I11902+6)</f>
        <v/>
      </c>
      <c r="K11902" s="6" t="str">
        <f aca="false">IF($H11902="","",DATE(YEAR($H11902),MONTH($H11902),1))</f>
        <v/>
      </c>
      <c r="L11902" s="0" t="str">
        <f aca="false">IF($A11902="","",INDEX(CARTAO_COMPRAS!$K:$K,INT((ROW()-2)/20)+2))</f>
        <v/>
      </c>
      <c r="M11902" s="0" t="str">
        <f aca="false">IF($A11902="","","Compra no cartão")</f>
        <v/>
      </c>
    </row>
    <row r="11903" customFormat="false" ht="13.5" hidden="false" customHeight="false" outlineLevel="0" collapsed="false">
      <c r="A119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3" s="0" t="str">
        <f aca="false">IF($A11903="","",INDEX(CARTAO_COMPRAS!$C:$C,INT((ROW()-2)/20)+2))</f>
        <v/>
      </c>
      <c r="C11903" s="0" t="str">
        <f aca="false">IF($A11903="","",INDEX(CARTAO_COMPRAS!$D:$D,INT((ROW()-2)/20)+2))</f>
        <v/>
      </c>
      <c r="D11903" s="0" t="str">
        <f aca="false">IF($A11903="","",INDEX(CARTAO_COMPRAS!$E:$E,INT((ROW()-2)/20)+2))</f>
        <v/>
      </c>
      <c r="E11903" s="0" t="str">
        <f aca="false">IF($A11903="","",INDEX(CARTAO_COMPRAS!$H:$H,INT((ROW()-2)/20)+2)+MOD(ROW()-2,20))</f>
        <v/>
      </c>
      <c r="F11903" s="0" t="str">
        <f aca="false">IF($A11903="","",INDEX(CARTAO_COMPRAS!$G:$G,INT((ROW()-2)/20)+2))</f>
        <v/>
      </c>
      <c r="G11903" s="5" t="str">
        <f aca="false">IF($A11903="","",INDEX(CARTAO_COMPRAS!$I:$I,INT((ROW()-2)/20)+2))</f>
        <v/>
      </c>
      <c r="H11903" s="4" t="str">
        <f aca="false">IF($A11903="","",EDATE(INDEX(CARTAO_COMPRAS!$J:$J,INT((ROW()-2)/20)+2),MOD(ROW()-2,20)))</f>
        <v/>
      </c>
      <c r="I11903" s="4" t="str">
        <f aca="false">IF($H11903="","",$H11903-WEEKDAY($H11903,2)+1)</f>
        <v/>
      </c>
      <c r="J11903" s="4" t="str">
        <f aca="false">IF($I11903="","",$I11903+6)</f>
        <v/>
      </c>
      <c r="K11903" s="6" t="str">
        <f aca="false">IF($H11903="","",DATE(YEAR($H11903),MONTH($H11903),1))</f>
        <v/>
      </c>
      <c r="L11903" s="0" t="str">
        <f aca="false">IF($A11903="","",INDEX(CARTAO_COMPRAS!$K:$K,INT((ROW()-2)/20)+2))</f>
        <v/>
      </c>
      <c r="M11903" s="0" t="str">
        <f aca="false">IF($A11903="","","Compra no cartão")</f>
        <v/>
      </c>
    </row>
    <row r="11904" customFormat="false" ht="13.5" hidden="false" customHeight="false" outlineLevel="0" collapsed="false">
      <c r="A119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4" s="0" t="str">
        <f aca="false">IF($A11904="","",INDEX(CARTAO_COMPRAS!$C:$C,INT((ROW()-2)/20)+2))</f>
        <v/>
      </c>
      <c r="C11904" s="0" t="str">
        <f aca="false">IF($A11904="","",INDEX(CARTAO_COMPRAS!$D:$D,INT((ROW()-2)/20)+2))</f>
        <v/>
      </c>
      <c r="D11904" s="0" t="str">
        <f aca="false">IF($A11904="","",INDEX(CARTAO_COMPRAS!$E:$E,INT((ROW()-2)/20)+2))</f>
        <v/>
      </c>
      <c r="E11904" s="0" t="str">
        <f aca="false">IF($A11904="","",INDEX(CARTAO_COMPRAS!$H:$H,INT((ROW()-2)/20)+2)+MOD(ROW()-2,20))</f>
        <v/>
      </c>
      <c r="F11904" s="0" t="str">
        <f aca="false">IF($A11904="","",INDEX(CARTAO_COMPRAS!$G:$G,INT((ROW()-2)/20)+2))</f>
        <v/>
      </c>
      <c r="G11904" s="5" t="str">
        <f aca="false">IF($A11904="","",INDEX(CARTAO_COMPRAS!$I:$I,INT((ROW()-2)/20)+2))</f>
        <v/>
      </c>
      <c r="H11904" s="4" t="str">
        <f aca="false">IF($A11904="","",EDATE(INDEX(CARTAO_COMPRAS!$J:$J,INT((ROW()-2)/20)+2),MOD(ROW()-2,20)))</f>
        <v/>
      </c>
      <c r="I11904" s="4" t="str">
        <f aca="false">IF($H11904="","",$H11904-WEEKDAY($H11904,2)+1)</f>
        <v/>
      </c>
      <c r="J11904" s="4" t="str">
        <f aca="false">IF($I11904="","",$I11904+6)</f>
        <v/>
      </c>
      <c r="K11904" s="6" t="str">
        <f aca="false">IF($H11904="","",DATE(YEAR($H11904),MONTH($H11904),1))</f>
        <v/>
      </c>
      <c r="L11904" s="0" t="str">
        <f aca="false">IF($A11904="","",INDEX(CARTAO_COMPRAS!$K:$K,INT((ROW()-2)/20)+2))</f>
        <v/>
      </c>
      <c r="M11904" s="0" t="str">
        <f aca="false">IF($A11904="","","Compra no cartão")</f>
        <v/>
      </c>
    </row>
    <row r="11905" customFormat="false" ht="13.5" hidden="false" customHeight="false" outlineLevel="0" collapsed="false">
      <c r="A119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5" s="0" t="str">
        <f aca="false">IF($A11905="","",INDEX(CARTAO_COMPRAS!$C:$C,INT((ROW()-2)/20)+2))</f>
        <v/>
      </c>
      <c r="C11905" s="0" t="str">
        <f aca="false">IF($A11905="","",INDEX(CARTAO_COMPRAS!$D:$D,INT((ROW()-2)/20)+2))</f>
        <v/>
      </c>
      <c r="D11905" s="0" t="str">
        <f aca="false">IF($A11905="","",INDEX(CARTAO_COMPRAS!$E:$E,INT((ROW()-2)/20)+2))</f>
        <v/>
      </c>
      <c r="E11905" s="0" t="str">
        <f aca="false">IF($A11905="","",INDEX(CARTAO_COMPRAS!$H:$H,INT((ROW()-2)/20)+2)+MOD(ROW()-2,20))</f>
        <v/>
      </c>
      <c r="F11905" s="0" t="str">
        <f aca="false">IF($A11905="","",INDEX(CARTAO_COMPRAS!$G:$G,INT((ROW()-2)/20)+2))</f>
        <v/>
      </c>
      <c r="G11905" s="5" t="str">
        <f aca="false">IF($A11905="","",INDEX(CARTAO_COMPRAS!$I:$I,INT((ROW()-2)/20)+2))</f>
        <v/>
      </c>
      <c r="H11905" s="4" t="str">
        <f aca="false">IF($A11905="","",EDATE(INDEX(CARTAO_COMPRAS!$J:$J,INT((ROW()-2)/20)+2),MOD(ROW()-2,20)))</f>
        <v/>
      </c>
      <c r="I11905" s="4" t="str">
        <f aca="false">IF($H11905="","",$H11905-WEEKDAY($H11905,2)+1)</f>
        <v/>
      </c>
      <c r="J11905" s="4" t="str">
        <f aca="false">IF($I11905="","",$I11905+6)</f>
        <v/>
      </c>
      <c r="K11905" s="6" t="str">
        <f aca="false">IF($H11905="","",DATE(YEAR($H11905),MONTH($H11905),1))</f>
        <v/>
      </c>
      <c r="L11905" s="0" t="str">
        <f aca="false">IF($A11905="","",INDEX(CARTAO_COMPRAS!$K:$K,INT((ROW()-2)/20)+2))</f>
        <v/>
      </c>
      <c r="M11905" s="0" t="str">
        <f aca="false">IF($A11905="","","Compra no cartão")</f>
        <v/>
      </c>
    </row>
    <row r="11906" customFormat="false" ht="13.5" hidden="false" customHeight="false" outlineLevel="0" collapsed="false">
      <c r="A119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6" s="0" t="str">
        <f aca="false">IF($A11906="","",INDEX(CARTAO_COMPRAS!$C:$C,INT((ROW()-2)/20)+2))</f>
        <v/>
      </c>
      <c r="C11906" s="0" t="str">
        <f aca="false">IF($A11906="","",INDEX(CARTAO_COMPRAS!$D:$D,INT((ROW()-2)/20)+2))</f>
        <v/>
      </c>
      <c r="D11906" s="0" t="str">
        <f aca="false">IF($A11906="","",INDEX(CARTAO_COMPRAS!$E:$E,INT((ROW()-2)/20)+2))</f>
        <v/>
      </c>
      <c r="E11906" s="0" t="str">
        <f aca="false">IF($A11906="","",INDEX(CARTAO_COMPRAS!$H:$H,INT((ROW()-2)/20)+2)+MOD(ROW()-2,20))</f>
        <v/>
      </c>
      <c r="F11906" s="0" t="str">
        <f aca="false">IF($A11906="","",INDEX(CARTAO_COMPRAS!$G:$G,INT((ROW()-2)/20)+2))</f>
        <v/>
      </c>
      <c r="G11906" s="5" t="str">
        <f aca="false">IF($A11906="","",INDEX(CARTAO_COMPRAS!$I:$I,INT((ROW()-2)/20)+2))</f>
        <v/>
      </c>
      <c r="H11906" s="4" t="str">
        <f aca="false">IF($A11906="","",EDATE(INDEX(CARTAO_COMPRAS!$J:$J,INT((ROW()-2)/20)+2),MOD(ROW()-2,20)))</f>
        <v/>
      </c>
      <c r="I11906" s="4" t="str">
        <f aca="false">IF($H11906="","",$H11906-WEEKDAY($H11906,2)+1)</f>
        <v/>
      </c>
      <c r="J11906" s="4" t="str">
        <f aca="false">IF($I11906="","",$I11906+6)</f>
        <v/>
      </c>
      <c r="K11906" s="6" t="str">
        <f aca="false">IF($H11906="","",DATE(YEAR($H11906),MONTH($H11906),1))</f>
        <v/>
      </c>
      <c r="L11906" s="0" t="str">
        <f aca="false">IF($A11906="","",INDEX(CARTAO_COMPRAS!$K:$K,INT((ROW()-2)/20)+2))</f>
        <v/>
      </c>
      <c r="M11906" s="0" t="str">
        <f aca="false">IF($A11906="","","Compra no cartão")</f>
        <v/>
      </c>
    </row>
    <row r="11907" customFormat="false" ht="13.5" hidden="false" customHeight="false" outlineLevel="0" collapsed="false">
      <c r="A119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7" s="0" t="str">
        <f aca="false">IF($A11907="","",INDEX(CARTAO_COMPRAS!$C:$C,INT((ROW()-2)/20)+2))</f>
        <v/>
      </c>
      <c r="C11907" s="0" t="str">
        <f aca="false">IF($A11907="","",INDEX(CARTAO_COMPRAS!$D:$D,INT((ROW()-2)/20)+2))</f>
        <v/>
      </c>
      <c r="D11907" s="0" t="str">
        <f aca="false">IF($A11907="","",INDEX(CARTAO_COMPRAS!$E:$E,INT((ROW()-2)/20)+2))</f>
        <v/>
      </c>
      <c r="E11907" s="0" t="str">
        <f aca="false">IF($A11907="","",INDEX(CARTAO_COMPRAS!$H:$H,INT((ROW()-2)/20)+2)+MOD(ROW()-2,20))</f>
        <v/>
      </c>
      <c r="F11907" s="0" t="str">
        <f aca="false">IF($A11907="","",INDEX(CARTAO_COMPRAS!$G:$G,INT((ROW()-2)/20)+2))</f>
        <v/>
      </c>
      <c r="G11907" s="5" t="str">
        <f aca="false">IF($A11907="","",INDEX(CARTAO_COMPRAS!$I:$I,INT((ROW()-2)/20)+2))</f>
        <v/>
      </c>
      <c r="H11907" s="4" t="str">
        <f aca="false">IF($A11907="","",EDATE(INDEX(CARTAO_COMPRAS!$J:$J,INT((ROW()-2)/20)+2),MOD(ROW()-2,20)))</f>
        <v/>
      </c>
      <c r="I11907" s="4" t="str">
        <f aca="false">IF($H11907="","",$H11907-WEEKDAY($H11907,2)+1)</f>
        <v/>
      </c>
      <c r="J11907" s="4" t="str">
        <f aca="false">IF($I11907="","",$I11907+6)</f>
        <v/>
      </c>
      <c r="K11907" s="6" t="str">
        <f aca="false">IF($H11907="","",DATE(YEAR($H11907),MONTH($H11907),1))</f>
        <v/>
      </c>
      <c r="L11907" s="0" t="str">
        <f aca="false">IF($A11907="","",INDEX(CARTAO_COMPRAS!$K:$K,INT((ROW()-2)/20)+2))</f>
        <v/>
      </c>
      <c r="M11907" s="0" t="str">
        <f aca="false">IF($A11907="","","Compra no cartão")</f>
        <v/>
      </c>
    </row>
    <row r="11908" customFormat="false" ht="13.5" hidden="false" customHeight="false" outlineLevel="0" collapsed="false">
      <c r="A119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8" s="0" t="str">
        <f aca="false">IF($A11908="","",INDEX(CARTAO_COMPRAS!$C:$C,INT((ROW()-2)/20)+2))</f>
        <v/>
      </c>
      <c r="C11908" s="0" t="str">
        <f aca="false">IF($A11908="","",INDEX(CARTAO_COMPRAS!$D:$D,INT((ROW()-2)/20)+2))</f>
        <v/>
      </c>
      <c r="D11908" s="0" t="str">
        <f aca="false">IF($A11908="","",INDEX(CARTAO_COMPRAS!$E:$E,INT((ROW()-2)/20)+2))</f>
        <v/>
      </c>
      <c r="E11908" s="0" t="str">
        <f aca="false">IF($A11908="","",INDEX(CARTAO_COMPRAS!$H:$H,INT((ROW()-2)/20)+2)+MOD(ROW()-2,20))</f>
        <v/>
      </c>
      <c r="F11908" s="0" t="str">
        <f aca="false">IF($A11908="","",INDEX(CARTAO_COMPRAS!$G:$G,INT((ROW()-2)/20)+2))</f>
        <v/>
      </c>
      <c r="G11908" s="5" t="str">
        <f aca="false">IF($A11908="","",INDEX(CARTAO_COMPRAS!$I:$I,INT((ROW()-2)/20)+2))</f>
        <v/>
      </c>
      <c r="H11908" s="4" t="str">
        <f aca="false">IF($A11908="","",EDATE(INDEX(CARTAO_COMPRAS!$J:$J,INT((ROW()-2)/20)+2),MOD(ROW()-2,20)))</f>
        <v/>
      </c>
      <c r="I11908" s="4" t="str">
        <f aca="false">IF($H11908="","",$H11908-WEEKDAY($H11908,2)+1)</f>
        <v/>
      </c>
      <c r="J11908" s="4" t="str">
        <f aca="false">IF($I11908="","",$I11908+6)</f>
        <v/>
      </c>
      <c r="K11908" s="6" t="str">
        <f aca="false">IF($H11908="","",DATE(YEAR($H11908),MONTH($H11908),1))</f>
        <v/>
      </c>
      <c r="L11908" s="0" t="str">
        <f aca="false">IF($A11908="","",INDEX(CARTAO_COMPRAS!$K:$K,INT((ROW()-2)/20)+2))</f>
        <v/>
      </c>
      <c r="M11908" s="0" t="str">
        <f aca="false">IF($A11908="","","Compra no cartão")</f>
        <v/>
      </c>
    </row>
    <row r="11909" customFormat="false" ht="13.5" hidden="false" customHeight="false" outlineLevel="0" collapsed="false">
      <c r="A119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09" s="0" t="str">
        <f aca="false">IF($A11909="","",INDEX(CARTAO_COMPRAS!$C:$C,INT((ROW()-2)/20)+2))</f>
        <v/>
      </c>
      <c r="C11909" s="0" t="str">
        <f aca="false">IF($A11909="","",INDEX(CARTAO_COMPRAS!$D:$D,INT((ROW()-2)/20)+2))</f>
        <v/>
      </c>
      <c r="D11909" s="0" t="str">
        <f aca="false">IF($A11909="","",INDEX(CARTAO_COMPRAS!$E:$E,INT((ROW()-2)/20)+2))</f>
        <v/>
      </c>
      <c r="E11909" s="0" t="str">
        <f aca="false">IF($A11909="","",INDEX(CARTAO_COMPRAS!$H:$H,INT((ROW()-2)/20)+2)+MOD(ROW()-2,20))</f>
        <v/>
      </c>
      <c r="F11909" s="0" t="str">
        <f aca="false">IF($A11909="","",INDEX(CARTAO_COMPRAS!$G:$G,INT((ROW()-2)/20)+2))</f>
        <v/>
      </c>
      <c r="G11909" s="5" t="str">
        <f aca="false">IF($A11909="","",INDEX(CARTAO_COMPRAS!$I:$I,INT((ROW()-2)/20)+2))</f>
        <v/>
      </c>
      <c r="H11909" s="4" t="str">
        <f aca="false">IF($A11909="","",EDATE(INDEX(CARTAO_COMPRAS!$J:$J,INT((ROW()-2)/20)+2),MOD(ROW()-2,20)))</f>
        <v/>
      </c>
      <c r="I11909" s="4" t="str">
        <f aca="false">IF($H11909="","",$H11909-WEEKDAY($H11909,2)+1)</f>
        <v/>
      </c>
      <c r="J11909" s="4" t="str">
        <f aca="false">IF($I11909="","",$I11909+6)</f>
        <v/>
      </c>
      <c r="K11909" s="6" t="str">
        <f aca="false">IF($H11909="","",DATE(YEAR($H11909),MONTH($H11909),1))</f>
        <v/>
      </c>
      <c r="L11909" s="0" t="str">
        <f aca="false">IF($A11909="","",INDEX(CARTAO_COMPRAS!$K:$K,INT((ROW()-2)/20)+2))</f>
        <v/>
      </c>
      <c r="M11909" s="0" t="str">
        <f aca="false">IF($A11909="","","Compra no cartão")</f>
        <v/>
      </c>
    </row>
    <row r="11910" customFormat="false" ht="13.5" hidden="false" customHeight="false" outlineLevel="0" collapsed="false">
      <c r="A119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0" s="0" t="str">
        <f aca="false">IF($A11910="","",INDEX(CARTAO_COMPRAS!$C:$C,INT((ROW()-2)/20)+2))</f>
        <v/>
      </c>
      <c r="C11910" s="0" t="str">
        <f aca="false">IF($A11910="","",INDEX(CARTAO_COMPRAS!$D:$D,INT((ROW()-2)/20)+2))</f>
        <v/>
      </c>
      <c r="D11910" s="0" t="str">
        <f aca="false">IF($A11910="","",INDEX(CARTAO_COMPRAS!$E:$E,INT((ROW()-2)/20)+2))</f>
        <v/>
      </c>
      <c r="E11910" s="0" t="str">
        <f aca="false">IF($A11910="","",INDEX(CARTAO_COMPRAS!$H:$H,INT((ROW()-2)/20)+2)+MOD(ROW()-2,20))</f>
        <v/>
      </c>
      <c r="F11910" s="0" t="str">
        <f aca="false">IF($A11910="","",INDEX(CARTAO_COMPRAS!$G:$G,INT((ROW()-2)/20)+2))</f>
        <v/>
      </c>
      <c r="G11910" s="5" t="str">
        <f aca="false">IF($A11910="","",INDEX(CARTAO_COMPRAS!$I:$I,INT((ROW()-2)/20)+2))</f>
        <v/>
      </c>
      <c r="H11910" s="4" t="str">
        <f aca="false">IF($A11910="","",EDATE(INDEX(CARTAO_COMPRAS!$J:$J,INT((ROW()-2)/20)+2),MOD(ROW()-2,20)))</f>
        <v/>
      </c>
      <c r="I11910" s="4" t="str">
        <f aca="false">IF($H11910="","",$H11910-WEEKDAY($H11910,2)+1)</f>
        <v/>
      </c>
      <c r="J11910" s="4" t="str">
        <f aca="false">IF($I11910="","",$I11910+6)</f>
        <v/>
      </c>
      <c r="K11910" s="6" t="str">
        <f aca="false">IF($H11910="","",DATE(YEAR($H11910),MONTH($H11910),1))</f>
        <v/>
      </c>
      <c r="L11910" s="0" t="str">
        <f aca="false">IF($A11910="","",INDEX(CARTAO_COMPRAS!$K:$K,INT((ROW()-2)/20)+2))</f>
        <v/>
      </c>
      <c r="M11910" s="0" t="str">
        <f aca="false">IF($A11910="","","Compra no cartão")</f>
        <v/>
      </c>
    </row>
    <row r="11911" customFormat="false" ht="13.5" hidden="false" customHeight="false" outlineLevel="0" collapsed="false">
      <c r="A119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1" s="0" t="str">
        <f aca="false">IF($A11911="","",INDEX(CARTAO_COMPRAS!$C:$C,INT((ROW()-2)/20)+2))</f>
        <v/>
      </c>
      <c r="C11911" s="0" t="str">
        <f aca="false">IF($A11911="","",INDEX(CARTAO_COMPRAS!$D:$D,INT((ROW()-2)/20)+2))</f>
        <v/>
      </c>
      <c r="D11911" s="0" t="str">
        <f aca="false">IF($A11911="","",INDEX(CARTAO_COMPRAS!$E:$E,INT((ROW()-2)/20)+2))</f>
        <v/>
      </c>
      <c r="E11911" s="0" t="str">
        <f aca="false">IF($A11911="","",INDEX(CARTAO_COMPRAS!$H:$H,INT((ROW()-2)/20)+2)+MOD(ROW()-2,20))</f>
        <v/>
      </c>
      <c r="F11911" s="0" t="str">
        <f aca="false">IF($A11911="","",INDEX(CARTAO_COMPRAS!$G:$G,INT((ROW()-2)/20)+2))</f>
        <v/>
      </c>
      <c r="G11911" s="5" t="str">
        <f aca="false">IF($A11911="","",INDEX(CARTAO_COMPRAS!$I:$I,INT((ROW()-2)/20)+2))</f>
        <v/>
      </c>
      <c r="H11911" s="4" t="str">
        <f aca="false">IF($A11911="","",EDATE(INDEX(CARTAO_COMPRAS!$J:$J,INT((ROW()-2)/20)+2),MOD(ROW()-2,20)))</f>
        <v/>
      </c>
      <c r="I11911" s="4" t="str">
        <f aca="false">IF($H11911="","",$H11911-WEEKDAY($H11911,2)+1)</f>
        <v/>
      </c>
      <c r="J11911" s="4" t="str">
        <f aca="false">IF($I11911="","",$I11911+6)</f>
        <v/>
      </c>
      <c r="K11911" s="6" t="str">
        <f aca="false">IF($H11911="","",DATE(YEAR($H11911),MONTH($H11911),1))</f>
        <v/>
      </c>
      <c r="L11911" s="0" t="str">
        <f aca="false">IF($A11911="","",INDEX(CARTAO_COMPRAS!$K:$K,INT((ROW()-2)/20)+2))</f>
        <v/>
      </c>
      <c r="M11911" s="0" t="str">
        <f aca="false">IF($A11911="","","Compra no cartão")</f>
        <v/>
      </c>
    </row>
    <row r="11912" customFormat="false" ht="13.5" hidden="false" customHeight="false" outlineLevel="0" collapsed="false">
      <c r="A119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2" s="0" t="str">
        <f aca="false">IF($A11912="","",INDEX(CARTAO_COMPRAS!$C:$C,INT((ROW()-2)/20)+2))</f>
        <v/>
      </c>
      <c r="C11912" s="0" t="str">
        <f aca="false">IF($A11912="","",INDEX(CARTAO_COMPRAS!$D:$D,INT((ROW()-2)/20)+2))</f>
        <v/>
      </c>
      <c r="D11912" s="0" t="str">
        <f aca="false">IF($A11912="","",INDEX(CARTAO_COMPRAS!$E:$E,INT((ROW()-2)/20)+2))</f>
        <v/>
      </c>
      <c r="E11912" s="0" t="str">
        <f aca="false">IF($A11912="","",INDEX(CARTAO_COMPRAS!$H:$H,INT((ROW()-2)/20)+2)+MOD(ROW()-2,20))</f>
        <v/>
      </c>
      <c r="F11912" s="0" t="str">
        <f aca="false">IF($A11912="","",INDEX(CARTAO_COMPRAS!$G:$G,INT((ROW()-2)/20)+2))</f>
        <v/>
      </c>
      <c r="G11912" s="5" t="str">
        <f aca="false">IF($A11912="","",INDEX(CARTAO_COMPRAS!$I:$I,INT((ROW()-2)/20)+2))</f>
        <v/>
      </c>
      <c r="H11912" s="4" t="str">
        <f aca="false">IF($A11912="","",EDATE(INDEX(CARTAO_COMPRAS!$J:$J,INT((ROW()-2)/20)+2),MOD(ROW()-2,20)))</f>
        <v/>
      </c>
      <c r="I11912" s="4" t="str">
        <f aca="false">IF($H11912="","",$H11912-WEEKDAY($H11912,2)+1)</f>
        <v/>
      </c>
      <c r="J11912" s="4" t="str">
        <f aca="false">IF($I11912="","",$I11912+6)</f>
        <v/>
      </c>
      <c r="K11912" s="6" t="str">
        <f aca="false">IF($H11912="","",DATE(YEAR($H11912),MONTH($H11912),1))</f>
        <v/>
      </c>
      <c r="L11912" s="0" t="str">
        <f aca="false">IF($A11912="","",INDEX(CARTAO_COMPRAS!$K:$K,INT((ROW()-2)/20)+2))</f>
        <v/>
      </c>
      <c r="M11912" s="0" t="str">
        <f aca="false">IF($A11912="","","Compra no cartão")</f>
        <v/>
      </c>
    </row>
    <row r="11913" customFormat="false" ht="13.5" hidden="false" customHeight="false" outlineLevel="0" collapsed="false">
      <c r="A119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3" s="0" t="str">
        <f aca="false">IF($A11913="","",INDEX(CARTAO_COMPRAS!$C:$C,INT((ROW()-2)/20)+2))</f>
        <v/>
      </c>
      <c r="C11913" s="0" t="str">
        <f aca="false">IF($A11913="","",INDEX(CARTAO_COMPRAS!$D:$D,INT((ROW()-2)/20)+2))</f>
        <v/>
      </c>
      <c r="D11913" s="0" t="str">
        <f aca="false">IF($A11913="","",INDEX(CARTAO_COMPRAS!$E:$E,INT((ROW()-2)/20)+2))</f>
        <v/>
      </c>
      <c r="E11913" s="0" t="str">
        <f aca="false">IF($A11913="","",INDEX(CARTAO_COMPRAS!$H:$H,INT((ROW()-2)/20)+2)+MOD(ROW()-2,20))</f>
        <v/>
      </c>
      <c r="F11913" s="0" t="str">
        <f aca="false">IF($A11913="","",INDEX(CARTAO_COMPRAS!$G:$G,INT((ROW()-2)/20)+2))</f>
        <v/>
      </c>
      <c r="G11913" s="5" t="str">
        <f aca="false">IF($A11913="","",INDEX(CARTAO_COMPRAS!$I:$I,INT((ROW()-2)/20)+2))</f>
        <v/>
      </c>
      <c r="H11913" s="4" t="str">
        <f aca="false">IF($A11913="","",EDATE(INDEX(CARTAO_COMPRAS!$J:$J,INT((ROW()-2)/20)+2),MOD(ROW()-2,20)))</f>
        <v/>
      </c>
      <c r="I11913" s="4" t="str">
        <f aca="false">IF($H11913="","",$H11913-WEEKDAY($H11913,2)+1)</f>
        <v/>
      </c>
      <c r="J11913" s="4" t="str">
        <f aca="false">IF($I11913="","",$I11913+6)</f>
        <v/>
      </c>
      <c r="K11913" s="6" t="str">
        <f aca="false">IF($H11913="","",DATE(YEAR($H11913),MONTH($H11913),1))</f>
        <v/>
      </c>
      <c r="L11913" s="0" t="str">
        <f aca="false">IF($A11913="","",INDEX(CARTAO_COMPRAS!$K:$K,INT((ROW()-2)/20)+2))</f>
        <v/>
      </c>
      <c r="M11913" s="0" t="str">
        <f aca="false">IF($A11913="","","Compra no cartão")</f>
        <v/>
      </c>
    </row>
    <row r="11914" customFormat="false" ht="13.5" hidden="false" customHeight="false" outlineLevel="0" collapsed="false">
      <c r="A119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4" s="0" t="str">
        <f aca="false">IF($A11914="","",INDEX(CARTAO_COMPRAS!$C:$C,INT((ROW()-2)/20)+2))</f>
        <v/>
      </c>
      <c r="C11914" s="0" t="str">
        <f aca="false">IF($A11914="","",INDEX(CARTAO_COMPRAS!$D:$D,INT((ROW()-2)/20)+2))</f>
        <v/>
      </c>
      <c r="D11914" s="0" t="str">
        <f aca="false">IF($A11914="","",INDEX(CARTAO_COMPRAS!$E:$E,INT((ROW()-2)/20)+2))</f>
        <v/>
      </c>
      <c r="E11914" s="0" t="str">
        <f aca="false">IF($A11914="","",INDEX(CARTAO_COMPRAS!$H:$H,INT((ROW()-2)/20)+2)+MOD(ROW()-2,20))</f>
        <v/>
      </c>
      <c r="F11914" s="0" t="str">
        <f aca="false">IF($A11914="","",INDEX(CARTAO_COMPRAS!$G:$G,INT((ROW()-2)/20)+2))</f>
        <v/>
      </c>
      <c r="G11914" s="5" t="str">
        <f aca="false">IF($A11914="","",INDEX(CARTAO_COMPRAS!$I:$I,INT((ROW()-2)/20)+2))</f>
        <v/>
      </c>
      <c r="H11914" s="4" t="str">
        <f aca="false">IF($A11914="","",EDATE(INDEX(CARTAO_COMPRAS!$J:$J,INT((ROW()-2)/20)+2),MOD(ROW()-2,20)))</f>
        <v/>
      </c>
      <c r="I11914" s="4" t="str">
        <f aca="false">IF($H11914="","",$H11914-WEEKDAY($H11914,2)+1)</f>
        <v/>
      </c>
      <c r="J11914" s="4" t="str">
        <f aca="false">IF($I11914="","",$I11914+6)</f>
        <v/>
      </c>
      <c r="K11914" s="6" t="str">
        <f aca="false">IF($H11914="","",DATE(YEAR($H11914),MONTH($H11914),1))</f>
        <v/>
      </c>
      <c r="L11914" s="0" t="str">
        <f aca="false">IF($A11914="","",INDEX(CARTAO_COMPRAS!$K:$K,INT((ROW()-2)/20)+2))</f>
        <v/>
      </c>
      <c r="M11914" s="0" t="str">
        <f aca="false">IF($A11914="","","Compra no cartão")</f>
        <v/>
      </c>
    </row>
    <row r="11915" customFormat="false" ht="13.5" hidden="false" customHeight="false" outlineLevel="0" collapsed="false">
      <c r="A119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5" s="0" t="str">
        <f aca="false">IF($A11915="","",INDEX(CARTAO_COMPRAS!$C:$C,INT((ROW()-2)/20)+2))</f>
        <v/>
      </c>
      <c r="C11915" s="0" t="str">
        <f aca="false">IF($A11915="","",INDEX(CARTAO_COMPRAS!$D:$D,INT((ROW()-2)/20)+2))</f>
        <v/>
      </c>
      <c r="D11915" s="0" t="str">
        <f aca="false">IF($A11915="","",INDEX(CARTAO_COMPRAS!$E:$E,INT((ROW()-2)/20)+2))</f>
        <v/>
      </c>
      <c r="E11915" s="0" t="str">
        <f aca="false">IF($A11915="","",INDEX(CARTAO_COMPRAS!$H:$H,INT((ROW()-2)/20)+2)+MOD(ROW()-2,20))</f>
        <v/>
      </c>
      <c r="F11915" s="0" t="str">
        <f aca="false">IF($A11915="","",INDEX(CARTAO_COMPRAS!$G:$G,INT((ROW()-2)/20)+2))</f>
        <v/>
      </c>
      <c r="G11915" s="5" t="str">
        <f aca="false">IF($A11915="","",INDEX(CARTAO_COMPRAS!$I:$I,INT((ROW()-2)/20)+2))</f>
        <v/>
      </c>
      <c r="H11915" s="4" t="str">
        <f aca="false">IF($A11915="","",EDATE(INDEX(CARTAO_COMPRAS!$J:$J,INT((ROW()-2)/20)+2),MOD(ROW()-2,20)))</f>
        <v/>
      </c>
      <c r="I11915" s="4" t="str">
        <f aca="false">IF($H11915="","",$H11915-WEEKDAY($H11915,2)+1)</f>
        <v/>
      </c>
      <c r="J11915" s="4" t="str">
        <f aca="false">IF($I11915="","",$I11915+6)</f>
        <v/>
      </c>
      <c r="K11915" s="6" t="str">
        <f aca="false">IF($H11915="","",DATE(YEAR($H11915),MONTH($H11915),1))</f>
        <v/>
      </c>
      <c r="L11915" s="0" t="str">
        <f aca="false">IF($A11915="","",INDEX(CARTAO_COMPRAS!$K:$K,INT((ROW()-2)/20)+2))</f>
        <v/>
      </c>
      <c r="M11915" s="0" t="str">
        <f aca="false">IF($A11915="","","Compra no cartão")</f>
        <v/>
      </c>
    </row>
    <row r="11916" customFormat="false" ht="13.5" hidden="false" customHeight="false" outlineLevel="0" collapsed="false">
      <c r="A119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6" s="0" t="str">
        <f aca="false">IF($A11916="","",INDEX(CARTAO_COMPRAS!$C:$C,INT((ROW()-2)/20)+2))</f>
        <v/>
      </c>
      <c r="C11916" s="0" t="str">
        <f aca="false">IF($A11916="","",INDEX(CARTAO_COMPRAS!$D:$D,INT((ROW()-2)/20)+2))</f>
        <v/>
      </c>
      <c r="D11916" s="0" t="str">
        <f aca="false">IF($A11916="","",INDEX(CARTAO_COMPRAS!$E:$E,INT((ROW()-2)/20)+2))</f>
        <v/>
      </c>
      <c r="E11916" s="0" t="str">
        <f aca="false">IF($A11916="","",INDEX(CARTAO_COMPRAS!$H:$H,INT((ROW()-2)/20)+2)+MOD(ROW()-2,20))</f>
        <v/>
      </c>
      <c r="F11916" s="0" t="str">
        <f aca="false">IF($A11916="","",INDEX(CARTAO_COMPRAS!$G:$G,INT((ROW()-2)/20)+2))</f>
        <v/>
      </c>
      <c r="G11916" s="5" t="str">
        <f aca="false">IF($A11916="","",INDEX(CARTAO_COMPRAS!$I:$I,INT((ROW()-2)/20)+2))</f>
        <v/>
      </c>
      <c r="H11916" s="4" t="str">
        <f aca="false">IF($A11916="","",EDATE(INDEX(CARTAO_COMPRAS!$J:$J,INT((ROW()-2)/20)+2),MOD(ROW()-2,20)))</f>
        <v/>
      </c>
      <c r="I11916" s="4" t="str">
        <f aca="false">IF($H11916="","",$H11916-WEEKDAY($H11916,2)+1)</f>
        <v/>
      </c>
      <c r="J11916" s="4" t="str">
        <f aca="false">IF($I11916="","",$I11916+6)</f>
        <v/>
      </c>
      <c r="K11916" s="6" t="str">
        <f aca="false">IF($H11916="","",DATE(YEAR($H11916),MONTH($H11916),1))</f>
        <v/>
      </c>
      <c r="L11916" s="0" t="str">
        <f aca="false">IF($A11916="","",INDEX(CARTAO_COMPRAS!$K:$K,INT((ROW()-2)/20)+2))</f>
        <v/>
      </c>
      <c r="M11916" s="0" t="str">
        <f aca="false">IF($A11916="","","Compra no cartão")</f>
        <v/>
      </c>
    </row>
    <row r="11917" customFormat="false" ht="13.5" hidden="false" customHeight="false" outlineLevel="0" collapsed="false">
      <c r="A119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7" s="0" t="str">
        <f aca="false">IF($A11917="","",INDEX(CARTAO_COMPRAS!$C:$C,INT((ROW()-2)/20)+2))</f>
        <v/>
      </c>
      <c r="C11917" s="0" t="str">
        <f aca="false">IF($A11917="","",INDEX(CARTAO_COMPRAS!$D:$D,INT((ROW()-2)/20)+2))</f>
        <v/>
      </c>
      <c r="D11917" s="0" t="str">
        <f aca="false">IF($A11917="","",INDEX(CARTAO_COMPRAS!$E:$E,INT((ROW()-2)/20)+2))</f>
        <v/>
      </c>
      <c r="E11917" s="0" t="str">
        <f aca="false">IF($A11917="","",INDEX(CARTAO_COMPRAS!$H:$H,INT((ROW()-2)/20)+2)+MOD(ROW()-2,20))</f>
        <v/>
      </c>
      <c r="F11917" s="0" t="str">
        <f aca="false">IF($A11917="","",INDEX(CARTAO_COMPRAS!$G:$G,INT((ROW()-2)/20)+2))</f>
        <v/>
      </c>
      <c r="G11917" s="5" t="str">
        <f aca="false">IF($A11917="","",INDEX(CARTAO_COMPRAS!$I:$I,INT((ROW()-2)/20)+2))</f>
        <v/>
      </c>
      <c r="H11917" s="4" t="str">
        <f aca="false">IF($A11917="","",EDATE(INDEX(CARTAO_COMPRAS!$J:$J,INT((ROW()-2)/20)+2),MOD(ROW()-2,20)))</f>
        <v/>
      </c>
      <c r="I11917" s="4" t="str">
        <f aca="false">IF($H11917="","",$H11917-WEEKDAY($H11917,2)+1)</f>
        <v/>
      </c>
      <c r="J11917" s="4" t="str">
        <f aca="false">IF($I11917="","",$I11917+6)</f>
        <v/>
      </c>
      <c r="K11917" s="6" t="str">
        <f aca="false">IF($H11917="","",DATE(YEAR($H11917),MONTH($H11917),1))</f>
        <v/>
      </c>
      <c r="L11917" s="0" t="str">
        <f aca="false">IF($A11917="","",INDEX(CARTAO_COMPRAS!$K:$K,INT((ROW()-2)/20)+2))</f>
        <v/>
      </c>
      <c r="M11917" s="0" t="str">
        <f aca="false">IF($A11917="","","Compra no cartão")</f>
        <v/>
      </c>
    </row>
    <row r="11918" customFormat="false" ht="13.5" hidden="false" customHeight="false" outlineLevel="0" collapsed="false">
      <c r="A119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8" s="0" t="str">
        <f aca="false">IF($A11918="","",INDEX(CARTAO_COMPRAS!$C:$C,INT((ROW()-2)/20)+2))</f>
        <v/>
      </c>
      <c r="C11918" s="0" t="str">
        <f aca="false">IF($A11918="","",INDEX(CARTAO_COMPRAS!$D:$D,INT((ROW()-2)/20)+2))</f>
        <v/>
      </c>
      <c r="D11918" s="0" t="str">
        <f aca="false">IF($A11918="","",INDEX(CARTAO_COMPRAS!$E:$E,INT((ROW()-2)/20)+2))</f>
        <v/>
      </c>
      <c r="E11918" s="0" t="str">
        <f aca="false">IF($A11918="","",INDEX(CARTAO_COMPRAS!$H:$H,INT((ROW()-2)/20)+2)+MOD(ROW()-2,20))</f>
        <v/>
      </c>
      <c r="F11918" s="0" t="str">
        <f aca="false">IF($A11918="","",INDEX(CARTAO_COMPRAS!$G:$G,INT((ROW()-2)/20)+2))</f>
        <v/>
      </c>
      <c r="G11918" s="5" t="str">
        <f aca="false">IF($A11918="","",INDEX(CARTAO_COMPRAS!$I:$I,INT((ROW()-2)/20)+2))</f>
        <v/>
      </c>
      <c r="H11918" s="4" t="str">
        <f aca="false">IF($A11918="","",EDATE(INDEX(CARTAO_COMPRAS!$J:$J,INT((ROW()-2)/20)+2),MOD(ROW()-2,20)))</f>
        <v/>
      </c>
      <c r="I11918" s="4" t="str">
        <f aca="false">IF($H11918="","",$H11918-WEEKDAY($H11918,2)+1)</f>
        <v/>
      </c>
      <c r="J11918" s="4" t="str">
        <f aca="false">IF($I11918="","",$I11918+6)</f>
        <v/>
      </c>
      <c r="K11918" s="6" t="str">
        <f aca="false">IF($H11918="","",DATE(YEAR($H11918),MONTH($H11918),1))</f>
        <v/>
      </c>
      <c r="L11918" s="0" t="str">
        <f aca="false">IF($A11918="","",INDEX(CARTAO_COMPRAS!$K:$K,INT((ROW()-2)/20)+2))</f>
        <v/>
      </c>
      <c r="M11918" s="0" t="str">
        <f aca="false">IF($A11918="","","Compra no cartão")</f>
        <v/>
      </c>
    </row>
    <row r="11919" customFormat="false" ht="13.5" hidden="false" customHeight="false" outlineLevel="0" collapsed="false">
      <c r="A119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19" s="0" t="str">
        <f aca="false">IF($A11919="","",INDEX(CARTAO_COMPRAS!$C:$C,INT((ROW()-2)/20)+2))</f>
        <v/>
      </c>
      <c r="C11919" s="0" t="str">
        <f aca="false">IF($A11919="","",INDEX(CARTAO_COMPRAS!$D:$D,INT((ROW()-2)/20)+2))</f>
        <v/>
      </c>
      <c r="D11919" s="0" t="str">
        <f aca="false">IF($A11919="","",INDEX(CARTAO_COMPRAS!$E:$E,INT((ROW()-2)/20)+2))</f>
        <v/>
      </c>
      <c r="E11919" s="0" t="str">
        <f aca="false">IF($A11919="","",INDEX(CARTAO_COMPRAS!$H:$H,INT((ROW()-2)/20)+2)+MOD(ROW()-2,20))</f>
        <v/>
      </c>
      <c r="F11919" s="0" t="str">
        <f aca="false">IF($A11919="","",INDEX(CARTAO_COMPRAS!$G:$G,INT((ROW()-2)/20)+2))</f>
        <v/>
      </c>
      <c r="G11919" s="5" t="str">
        <f aca="false">IF($A11919="","",INDEX(CARTAO_COMPRAS!$I:$I,INT((ROW()-2)/20)+2))</f>
        <v/>
      </c>
      <c r="H11919" s="4" t="str">
        <f aca="false">IF($A11919="","",EDATE(INDEX(CARTAO_COMPRAS!$J:$J,INT((ROW()-2)/20)+2),MOD(ROW()-2,20)))</f>
        <v/>
      </c>
      <c r="I11919" s="4" t="str">
        <f aca="false">IF($H11919="","",$H11919-WEEKDAY($H11919,2)+1)</f>
        <v/>
      </c>
      <c r="J11919" s="4" t="str">
        <f aca="false">IF($I11919="","",$I11919+6)</f>
        <v/>
      </c>
      <c r="K11919" s="6" t="str">
        <f aca="false">IF($H11919="","",DATE(YEAR($H11919),MONTH($H11919),1))</f>
        <v/>
      </c>
      <c r="L11919" s="0" t="str">
        <f aca="false">IF($A11919="","",INDEX(CARTAO_COMPRAS!$K:$K,INT((ROW()-2)/20)+2))</f>
        <v/>
      </c>
      <c r="M11919" s="0" t="str">
        <f aca="false">IF($A11919="","","Compra no cartão")</f>
        <v/>
      </c>
    </row>
    <row r="11920" customFormat="false" ht="13.5" hidden="false" customHeight="false" outlineLevel="0" collapsed="false">
      <c r="A119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0" s="0" t="str">
        <f aca="false">IF($A11920="","",INDEX(CARTAO_COMPRAS!$C:$C,INT((ROW()-2)/20)+2))</f>
        <v/>
      </c>
      <c r="C11920" s="0" t="str">
        <f aca="false">IF($A11920="","",INDEX(CARTAO_COMPRAS!$D:$D,INT((ROW()-2)/20)+2))</f>
        <v/>
      </c>
      <c r="D11920" s="0" t="str">
        <f aca="false">IF($A11920="","",INDEX(CARTAO_COMPRAS!$E:$E,INT((ROW()-2)/20)+2))</f>
        <v/>
      </c>
      <c r="E11920" s="0" t="str">
        <f aca="false">IF($A11920="","",INDEX(CARTAO_COMPRAS!$H:$H,INT((ROW()-2)/20)+2)+MOD(ROW()-2,20))</f>
        <v/>
      </c>
      <c r="F11920" s="0" t="str">
        <f aca="false">IF($A11920="","",INDEX(CARTAO_COMPRAS!$G:$G,INT((ROW()-2)/20)+2))</f>
        <v/>
      </c>
      <c r="G11920" s="5" t="str">
        <f aca="false">IF($A11920="","",INDEX(CARTAO_COMPRAS!$I:$I,INT((ROW()-2)/20)+2))</f>
        <v/>
      </c>
      <c r="H11920" s="4" t="str">
        <f aca="false">IF($A11920="","",EDATE(INDEX(CARTAO_COMPRAS!$J:$J,INT((ROW()-2)/20)+2),MOD(ROW()-2,20)))</f>
        <v/>
      </c>
      <c r="I11920" s="4" t="str">
        <f aca="false">IF($H11920="","",$H11920-WEEKDAY($H11920,2)+1)</f>
        <v/>
      </c>
      <c r="J11920" s="4" t="str">
        <f aca="false">IF($I11920="","",$I11920+6)</f>
        <v/>
      </c>
      <c r="K11920" s="6" t="str">
        <f aca="false">IF($H11920="","",DATE(YEAR($H11920),MONTH($H11920),1))</f>
        <v/>
      </c>
      <c r="L11920" s="0" t="str">
        <f aca="false">IF($A11920="","",INDEX(CARTAO_COMPRAS!$K:$K,INT((ROW()-2)/20)+2))</f>
        <v/>
      </c>
      <c r="M11920" s="0" t="str">
        <f aca="false">IF($A11920="","","Compra no cartão")</f>
        <v/>
      </c>
    </row>
    <row r="11921" customFormat="false" ht="13.5" hidden="false" customHeight="false" outlineLevel="0" collapsed="false">
      <c r="A119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1" s="0" t="str">
        <f aca="false">IF($A11921="","",INDEX(CARTAO_COMPRAS!$C:$C,INT((ROW()-2)/20)+2))</f>
        <v/>
      </c>
      <c r="C11921" s="0" t="str">
        <f aca="false">IF($A11921="","",INDEX(CARTAO_COMPRAS!$D:$D,INT((ROW()-2)/20)+2))</f>
        <v/>
      </c>
      <c r="D11921" s="0" t="str">
        <f aca="false">IF($A11921="","",INDEX(CARTAO_COMPRAS!$E:$E,INT((ROW()-2)/20)+2))</f>
        <v/>
      </c>
      <c r="E11921" s="0" t="str">
        <f aca="false">IF($A11921="","",INDEX(CARTAO_COMPRAS!$H:$H,INT((ROW()-2)/20)+2)+MOD(ROW()-2,20))</f>
        <v/>
      </c>
      <c r="F11921" s="0" t="str">
        <f aca="false">IF($A11921="","",INDEX(CARTAO_COMPRAS!$G:$G,INT((ROW()-2)/20)+2))</f>
        <v/>
      </c>
      <c r="G11921" s="5" t="str">
        <f aca="false">IF($A11921="","",INDEX(CARTAO_COMPRAS!$I:$I,INT((ROW()-2)/20)+2))</f>
        <v/>
      </c>
      <c r="H11921" s="4" t="str">
        <f aca="false">IF($A11921="","",EDATE(INDEX(CARTAO_COMPRAS!$J:$J,INT((ROW()-2)/20)+2),MOD(ROW()-2,20)))</f>
        <v/>
      </c>
      <c r="I11921" s="4" t="str">
        <f aca="false">IF($H11921="","",$H11921-WEEKDAY($H11921,2)+1)</f>
        <v/>
      </c>
      <c r="J11921" s="4" t="str">
        <f aca="false">IF($I11921="","",$I11921+6)</f>
        <v/>
      </c>
      <c r="K11921" s="6" t="str">
        <f aca="false">IF($H11921="","",DATE(YEAR($H11921),MONTH($H11921),1))</f>
        <v/>
      </c>
      <c r="L11921" s="0" t="str">
        <f aca="false">IF($A11921="","",INDEX(CARTAO_COMPRAS!$K:$K,INT((ROW()-2)/20)+2))</f>
        <v/>
      </c>
      <c r="M11921" s="0" t="str">
        <f aca="false">IF($A11921="","","Compra no cartão")</f>
        <v/>
      </c>
    </row>
    <row r="11922" customFormat="false" ht="13.5" hidden="false" customHeight="false" outlineLevel="0" collapsed="false">
      <c r="A119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2" s="0" t="str">
        <f aca="false">IF($A11922="","",INDEX(CARTAO_COMPRAS!$C:$C,INT((ROW()-2)/20)+2))</f>
        <v/>
      </c>
      <c r="C11922" s="0" t="str">
        <f aca="false">IF($A11922="","",INDEX(CARTAO_COMPRAS!$D:$D,INT((ROW()-2)/20)+2))</f>
        <v/>
      </c>
      <c r="D11922" s="0" t="str">
        <f aca="false">IF($A11922="","",INDEX(CARTAO_COMPRAS!$E:$E,INT((ROW()-2)/20)+2))</f>
        <v/>
      </c>
      <c r="E11922" s="0" t="str">
        <f aca="false">IF($A11922="","",INDEX(CARTAO_COMPRAS!$H:$H,INT((ROW()-2)/20)+2)+MOD(ROW()-2,20))</f>
        <v/>
      </c>
      <c r="F11922" s="0" t="str">
        <f aca="false">IF($A11922="","",INDEX(CARTAO_COMPRAS!$G:$G,INT((ROW()-2)/20)+2))</f>
        <v/>
      </c>
      <c r="G11922" s="5" t="str">
        <f aca="false">IF($A11922="","",INDEX(CARTAO_COMPRAS!$I:$I,INT((ROW()-2)/20)+2))</f>
        <v/>
      </c>
      <c r="H11922" s="4" t="str">
        <f aca="false">IF($A11922="","",EDATE(INDEX(CARTAO_COMPRAS!$J:$J,INT((ROW()-2)/20)+2),MOD(ROW()-2,20)))</f>
        <v/>
      </c>
      <c r="I11922" s="4" t="str">
        <f aca="false">IF($H11922="","",$H11922-WEEKDAY($H11922,2)+1)</f>
        <v/>
      </c>
      <c r="J11922" s="4" t="str">
        <f aca="false">IF($I11922="","",$I11922+6)</f>
        <v/>
      </c>
      <c r="K11922" s="6" t="str">
        <f aca="false">IF($H11922="","",DATE(YEAR($H11922),MONTH($H11922),1))</f>
        <v/>
      </c>
      <c r="L11922" s="0" t="str">
        <f aca="false">IF($A11922="","",INDEX(CARTAO_COMPRAS!$K:$K,INT((ROW()-2)/20)+2))</f>
        <v/>
      </c>
      <c r="M11922" s="0" t="str">
        <f aca="false">IF($A11922="","","Compra no cartão")</f>
        <v/>
      </c>
    </row>
    <row r="11923" customFormat="false" ht="13.5" hidden="false" customHeight="false" outlineLevel="0" collapsed="false">
      <c r="A119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3" s="0" t="str">
        <f aca="false">IF($A11923="","",INDEX(CARTAO_COMPRAS!$C:$C,INT((ROW()-2)/20)+2))</f>
        <v/>
      </c>
      <c r="C11923" s="0" t="str">
        <f aca="false">IF($A11923="","",INDEX(CARTAO_COMPRAS!$D:$D,INT((ROW()-2)/20)+2))</f>
        <v/>
      </c>
      <c r="D11923" s="0" t="str">
        <f aca="false">IF($A11923="","",INDEX(CARTAO_COMPRAS!$E:$E,INT((ROW()-2)/20)+2))</f>
        <v/>
      </c>
      <c r="E11923" s="0" t="str">
        <f aca="false">IF($A11923="","",INDEX(CARTAO_COMPRAS!$H:$H,INT((ROW()-2)/20)+2)+MOD(ROW()-2,20))</f>
        <v/>
      </c>
      <c r="F11923" s="0" t="str">
        <f aca="false">IF($A11923="","",INDEX(CARTAO_COMPRAS!$G:$G,INT((ROW()-2)/20)+2))</f>
        <v/>
      </c>
      <c r="G11923" s="5" t="str">
        <f aca="false">IF($A11923="","",INDEX(CARTAO_COMPRAS!$I:$I,INT((ROW()-2)/20)+2))</f>
        <v/>
      </c>
      <c r="H11923" s="4" t="str">
        <f aca="false">IF($A11923="","",EDATE(INDEX(CARTAO_COMPRAS!$J:$J,INT((ROW()-2)/20)+2),MOD(ROW()-2,20)))</f>
        <v/>
      </c>
      <c r="I11923" s="4" t="str">
        <f aca="false">IF($H11923="","",$H11923-WEEKDAY($H11923,2)+1)</f>
        <v/>
      </c>
      <c r="J11923" s="4" t="str">
        <f aca="false">IF($I11923="","",$I11923+6)</f>
        <v/>
      </c>
      <c r="K11923" s="6" t="str">
        <f aca="false">IF($H11923="","",DATE(YEAR($H11923),MONTH($H11923),1))</f>
        <v/>
      </c>
      <c r="L11923" s="0" t="str">
        <f aca="false">IF($A11923="","",INDEX(CARTAO_COMPRAS!$K:$K,INT((ROW()-2)/20)+2))</f>
        <v/>
      </c>
      <c r="M11923" s="0" t="str">
        <f aca="false">IF($A11923="","","Compra no cartão")</f>
        <v/>
      </c>
    </row>
    <row r="11924" customFormat="false" ht="13.5" hidden="false" customHeight="false" outlineLevel="0" collapsed="false">
      <c r="A119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4" s="0" t="str">
        <f aca="false">IF($A11924="","",INDEX(CARTAO_COMPRAS!$C:$C,INT((ROW()-2)/20)+2))</f>
        <v/>
      </c>
      <c r="C11924" s="0" t="str">
        <f aca="false">IF($A11924="","",INDEX(CARTAO_COMPRAS!$D:$D,INT((ROW()-2)/20)+2))</f>
        <v/>
      </c>
      <c r="D11924" s="0" t="str">
        <f aca="false">IF($A11924="","",INDEX(CARTAO_COMPRAS!$E:$E,INT((ROW()-2)/20)+2))</f>
        <v/>
      </c>
      <c r="E11924" s="0" t="str">
        <f aca="false">IF($A11924="","",INDEX(CARTAO_COMPRAS!$H:$H,INT((ROW()-2)/20)+2)+MOD(ROW()-2,20))</f>
        <v/>
      </c>
      <c r="F11924" s="0" t="str">
        <f aca="false">IF($A11924="","",INDEX(CARTAO_COMPRAS!$G:$G,INT((ROW()-2)/20)+2))</f>
        <v/>
      </c>
      <c r="G11924" s="5" t="str">
        <f aca="false">IF($A11924="","",INDEX(CARTAO_COMPRAS!$I:$I,INT((ROW()-2)/20)+2))</f>
        <v/>
      </c>
      <c r="H11924" s="4" t="str">
        <f aca="false">IF($A11924="","",EDATE(INDEX(CARTAO_COMPRAS!$J:$J,INT((ROW()-2)/20)+2),MOD(ROW()-2,20)))</f>
        <v/>
      </c>
      <c r="I11924" s="4" t="str">
        <f aca="false">IF($H11924="","",$H11924-WEEKDAY($H11924,2)+1)</f>
        <v/>
      </c>
      <c r="J11924" s="4" t="str">
        <f aca="false">IF($I11924="","",$I11924+6)</f>
        <v/>
      </c>
      <c r="K11924" s="6" t="str">
        <f aca="false">IF($H11924="","",DATE(YEAR($H11924),MONTH($H11924),1))</f>
        <v/>
      </c>
      <c r="L11924" s="0" t="str">
        <f aca="false">IF($A11924="","",INDEX(CARTAO_COMPRAS!$K:$K,INT((ROW()-2)/20)+2))</f>
        <v/>
      </c>
      <c r="M11924" s="0" t="str">
        <f aca="false">IF($A11924="","","Compra no cartão")</f>
        <v/>
      </c>
    </row>
    <row r="11925" customFormat="false" ht="13.5" hidden="false" customHeight="false" outlineLevel="0" collapsed="false">
      <c r="A119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5" s="0" t="str">
        <f aca="false">IF($A11925="","",INDEX(CARTAO_COMPRAS!$C:$C,INT((ROW()-2)/20)+2))</f>
        <v/>
      </c>
      <c r="C11925" s="0" t="str">
        <f aca="false">IF($A11925="","",INDEX(CARTAO_COMPRAS!$D:$D,INT((ROW()-2)/20)+2))</f>
        <v/>
      </c>
      <c r="D11925" s="0" t="str">
        <f aca="false">IF($A11925="","",INDEX(CARTAO_COMPRAS!$E:$E,INT((ROW()-2)/20)+2))</f>
        <v/>
      </c>
      <c r="E11925" s="0" t="str">
        <f aca="false">IF($A11925="","",INDEX(CARTAO_COMPRAS!$H:$H,INT((ROW()-2)/20)+2)+MOD(ROW()-2,20))</f>
        <v/>
      </c>
      <c r="F11925" s="0" t="str">
        <f aca="false">IF($A11925="","",INDEX(CARTAO_COMPRAS!$G:$G,INT((ROW()-2)/20)+2))</f>
        <v/>
      </c>
      <c r="G11925" s="5" t="str">
        <f aca="false">IF($A11925="","",INDEX(CARTAO_COMPRAS!$I:$I,INT((ROW()-2)/20)+2))</f>
        <v/>
      </c>
      <c r="H11925" s="4" t="str">
        <f aca="false">IF($A11925="","",EDATE(INDEX(CARTAO_COMPRAS!$J:$J,INT((ROW()-2)/20)+2),MOD(ROW()-2,20)))</f>
        <v/>
      </c>
      <c r="I11925" s="4" t="str">
        <f aca="false">IF($H11925="","",$H11925-WEEKDAY($H11925,2)+1)</f>
        <v/>
      </c>
      <c r="J11925" s="4" t="str">
        <f aca="false">IF($I11925="","",$I11925+6)</f>
        <v/>
      </c>
      <c r="K11925" s="6" t="str">
        <f aca="false">IF($H11925="","",DATE(YEAR($H11925),MONTH($H11925),1))</f>
        <v/>
      </c>
      <c r="L11925" s="0" t="str">
        <f aca="false">IF($A11925="","",INDEX(CARTAO_COMPRAS!$K:$K,INT((ROW()-2)/20)+2))</f>
        <v/>
      </c>
      <c r="M11925" s="0" t="str">
        <f aca="false">IF($A11925="","","Compra no cartão")</f>
        <v/>
      </c>
    </row>
    <row r="11926" customFormat="false" ht="13.5" hidden="false" customHeight="false" outlineLevel="0" collapsed="false">
      <c r="A119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6" s="0" t="str">
        <f aca="false">IF($A11926="","",INDEX(CARTAO_COMPRAS!$C:$C,INT((ROW()-2)/20)+2))</f>
        <v/>
      </c>
      <c r="C11926" s="0" t="str">
        <f aca="false">IF($A11926="","",INDEX(CARTAO_COMPRAS!$D:$D,INT((ROW()-2)/20)+2))</f>
        <v/>
      </c>
      <c r="D11926" s="0" t="str">
        <f aca="false">IF($A11926="","",INDEX(CARTAO_COMPRAS!$E:$E,INT((ROW()-2)/20)+2))</f>
        <v/>
      </c>
      <c r="E11926" s="0" t="str">
        <f aca="false">IF($A11926="","",INDEX(CARTAO_COMPRAS!$H:$H,INT((ROW()-2)/20)+2)+MOD(ROW()-2,20))</f>
        <v/>
      </c>
      <c r="F11926" s="0" t="str">
        <f aca="false">IF($A11926="","",INDEX(CARTAO_COMPRAS!$G:$G,INT((ROW()-2)/20)+2))</f>
        <v/>
      </c>
      <c r="G11926" s="5" t="str">
        <f aca="false">IF($A11926="","",INDEX(CARTAO_COMPRAS!$I:$I,INT((ROW()-2)/20)+2))</f>
        <v/>
      </c>
      <c r="H11926" s="4" t="str">
        <f aca="false">IF($A11926="","",EDATE(INDEX(CARTAO_COMPRAS!$J:$J,INT((ROW()-2)/20)+2),MOD(ROW()-2,20)))</f>
        <v/>
      </c>
      <c r="I11926" s="4" t="str">
        <f aca="false">IF($H11926="","",$H11926-WEEKDAY($H11926,2)+1)</f>
        <v/>
      </c>
      <c r="J11926" s="4" t="str">
        <f aca="false">IF($I11926="","",$I11926+6)</f>
        <v/>
      </c>
      <c r="K11926" s="6" t="str">
        <f aca="false">IF($H11926="","",DATE(YEAR($H11926),MONTH($H11926),1))</f>
        <v/>
      </c>
      <c r="L11926" s="0" t="str">
        <f aca="false">IF($A11926="","",INDEX(CARTAO_COMPRAS!$K:$K,INT((ROW()-2)/20)+2))</f>
        <v/>
      </c>
      <c r="M11926" s="0" t="str">
        <f aca="false">IF($A11926="","","Compra no cartão")</f>
        <v/>
      </c>
    </row>
    <row r="11927" customFormat="false" ht="13.5" hidden="false" customHeight="false" outlineLevel="0" collapsed="false">
      <c r="A119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7" s="0" t="str">
        <f aca="false">IF($A11927="","",INDEX(CARTAO_COMPRAS!$C:$C,INT((ROW()-2)/20)+2))</f>
        <v/>
      </c>
      <c r="C11927" s="0" t="str">
        <f aca="false">IF($A11927="","",INDEX(CARTAO_COMPRAS!$D:$D,INT((ROW()-2)/20)+2))</f>
        <v/>
      </c>
      <c r="D11927" s="0" t="str">
        <f aca="false">IF($A11927="","",INDEX(CARTAO_COMPRAS!$E:$E,INT((ROW()-2)/20)+2))</f>
        <v/>
      </c>
      <c r="E11927" s="0" t="str">
        <f aca="false">IF($A11927="","",INDEX(CARTAO_COMPRAS!$H:$H,INT((ROW()-2)/20)+2)+MOD(ROW()-2,20))</f>
        <v/>
      </c>
      <c r="F11927" s="0" t="str">
        <f aca="false">IF($A11927="","",INDEX(CARTAO_COMPRAS!$G:$G,INT((ROW()-2)/20)+2))</f>
        <v/>
      </c>
      <c r="G11927" s="5" t="str">
        <f aca="false">IF($A11927="","",INDEX(CARTAO_COMPRAS!$I:$I,INT((ROW()-2)/20)+2))</f>
        <v/>
      </c>
      <c r="H11927" s="4" t="str">
        <f aca="false">IF($A11927="","",EDATE(INDEX(CARTAO_COMPRAS!$J:$J,INT((ROW()-2)/20)+2),MOD(ROW()-2,20)))</f>
        <v/>
      </c>
      <c r="I11927" s="4" t="str">
        <f aca="false">IF($H11927="","",$H11927-WEEKDAY($H11927,2)+1)</f>
        <v/>
      </c>
      <c r="J11927" s="4" t="str">
        <f aca="false">IF($I11927="","",$I11927+6)</f>
        <v/>
      </c>
      <c r="K11927" s="6" t="str">
        <f aca="false">IF($H11927="","",DATE(YEAR($H11927),MONTH($H11927),1))</f>
        <v/>
      </c>
      <c r="L11927" s="0" t="str">
        <f aca="false">IF($A11927="","",INDEX(CARTAO_COMPRAS!$K:$K,INT((ROW()-2)/20)+2))</f>
        <v/>
      </c>
      <c r="M11927" s="0" t="str">
        <f aca="false">IF($A11927="","","Compra no cartão")</f>
        <v/>
      </c>
    </row>
    <row r="11928" customFormat="false" ht="13.5" hidden="false" customHeight="false" outlineLevel="0" collapsed="false">
      <c r="A119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8" s="0" t="str">
        <f aca="false">IF($A11928="","",INDEX(CARTAO_COMPRAS!$C:$C,INT((ROW()-2)/20)+2))</f>
        <v/>
      </c>
      <c r="C11928" s="0" t="str">
        <f aca="false">IF($A11928="","",INDEX(CARTAO_COMPRAS!$D:$D,INT((ROW()-2)/20)+2))</f>
        <v/>
      </c>
      <c r="D11928" s="0" t="str">
        <f aca="false">IF($A11928="","",INDEX(CARTAO_COMPRAS!$E:$E,INT((ROW()-2)/20)+2))</f>
        <v/>
      </c>
      <c r="E11928" s="0" t="str">
        <f aca="false">IF($A11928="","",INDEX(CARTAO_COMPRAS!$H:$H,INT((ROW()-2)/20)+2)+MOD(ROW()-2,20))</f>
        <v/>
      </c>
      <c r="F11928" s="0" t="str">
        <f aca="false">IF($A11928="","",INDEX(CARTAO_COMPRAS!$G:$G,INT((ROW()-2)/20)+2))</f>
        <v/>
      </c>
      <c r="G11928" s="5" t="str">
        <f aca="false">IF($A11928="","",INDEX(CARTAO_COMPRAS!$I:$I,INT((ROW()-2)/20)+2))</f>
        <v/>
      </c>
      <c r="H11928" s="4" t="str">
        <f aca="false">IF($A11928="","",EDATE(INDEX(CARTAO_COMPRAS!$J:$J,INT((ROW()-2)/20)+2),MOD(ROW()-2,20)))</f>
        <v/>
      </c>
      <c r="I11928" s="4" t="str">
        <f aca="false">IF($H11928="","",$H11928-WEEKDAY($H11928,2)+1)</f>
        <v/>
      </c>
      <c r="J11928" s="4" t="str">
        <f aca="false">IF($I11928="","",$I11928+6)</f>
        <v/>
      </c>
      <c r="K11928" s="6" t="str">
        <f aca="false">IF($H11928="","",DATE(YEAR($H11928),MONTH($H11928),1))</f>
        <v/>
      </c>
      <c r="L11928" s="0" t="str">
        <f aca="false">IF($A11928="","",INDEX(CARTAO_COMPRAS!$K:$K,INT((ROW()-2)/20)+2))</f>
        <v/>
      </c>
      <c r="M11928" s="0" t="str">
        <f aca="false">IF($A11928="","","Compra no cartão")</f>
        <v/>
      </c>
    </row>
    <row r="11929" customFormat="false" ht="13.5" hidden="false" customHeight="false" outlineLevel="0" collapsed="false">
      <c r="A119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29" s="0" t="str">
        <f aca="false">IF($A11929="","",INDEX(CARTAO_COMPRAS!$C:$C,INT((ROW()-2)/20)+2))</f>
        <v/>
      </c>
      <c r="C11929" s="0" t="str">
        <f aca="false">IF($A11929="","",INDEX(CARTAO_COMPRAS!$D:$D,INT((ROW()-2)/20)+2))</f>
        <v/>
      </c>
      <c r="D11929" s="0" t="str">
        <f aca="false">IF($A11929="","",INDEX(CARTAO_COMPRAS!$E:$E,INT((ROW()-2)/20)+2))</f>
        <v/>
      </c>
      <c r="E11929" s="0" t="str">
        <f aca="false">IF($A11929="","",INDEX(CARTAO_COMPRAS!$H:$H,INT((ROW()-2)/20)+2)+MOD(ROW()-2,20))</f>
        <v/>
      </c>
      <c r="F11929" s="0" t="str">
        <f aca="false">IF($A11929="","",INDEX(CARTAO_COMPRAS!$G:$G,INT((ROW()-2)/20)+2))</f>
        <v/>
      </c>
      <c r="G11929" s="5" t="str">
        <f aca="false">IF($A11929="","",INDEX(CARTAO_COMPRAS!$I:$I,INT((ROW()-2)/20)+2))</f>
        <v/>
      </c>
      <c r="H11929" s="4" t="str">
        <f aca="false">IF($A11929="","",EDATE(INDEX(CARTAO_COMPRAS!$J:$J,INT((ROW()-2)/20)+2),MOD(ROW()-2,20)))</f>
        <v/>
      </c>
      <c r="I11929" s="4" t="str">
        <f aca="false">IF($H11929="","",$H11929-WEEKDAY($H11929,2)+1)</f>
        <v/>
      </c>
      <c r="J11929" s="4" t="str">
        <f aca="false">IF($I11929="","",$I11929+6)</f>
        <v/>
      </c>
      <c r="K11929" s="6" t="str">
        <f aca="false">IF($H11929="","",DATE(YEAR($H11929),MONTH($H11929),1))</f>
        <v/>
      </c>
      <c r="L11929" s="0" t="str">
        <f aca="false">IF($A11929="","",INDEX(CARTAO_COMPRAS!$K:$K,INT((ROW()-2)/20)+2))</f>
        <v/>
      </c>
      <c r="M11929" s="0" t="str">
        <f aca="false">IF($A11929="","","Compra no cartão")</f>
        <v/>
      </c>
    </row>
    <row r="11930" customFormat="false" ht="13.5" hidden="false" customHeight="false" outlineLevel="0" collapsed="false">
      <c r="A119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0" s="0" t="str">
        <f aca="false">IF($A11930="","",INDEX(CARTAO_COMPRAS!$C:$C,INT((ROW()-2)/20)+2))</f>
        <v/>
      </c>
      <c r="C11930" s="0" t="str">
        <f aca="false">IF($A11930="","",INDEX(CARTAO_COMPRAS!$D:$D,INT((ROW()-2)/20)+2))</f>
        <v/>
      </c>
      <c r="D11930" s="0" t="str">
        <f aca="false">IF($A11930="","",INDEX(CARTAO_COMPRAS!$E:$E,INT((ROW()-2)/20)+2))</f>
        <v/>
      </c>
      <c r="E11930" s="0" t="str">
        <f aca="false">IF($A11930="","",INDEX(CARTAO_COMPRAS!$H:$H,INT((ROW()-2)/20)+2)+MOD(ROW()-2,20))</f>
        <v/>
      </c>
      <c r="F11930" s="0" t="str">
        <f aca="false">IF($A11930="","",INDEX(CARTAO_COMPRAS!$G:$G,INT((ROW()-2)/20)+2))</f>
        <v/>
      </c>
      <c r="G11930" s="5" t="str">
        <f aca="false">IF($A11930="","",INDEX(CARTAO_COMPRAS!$I:$I,INT((ROW()-2)/20)+2))</f>
        <v/>
      </c>
      <c r="H11930" s="4" t="str">
        <f aca="false">IF($A11930="","",EDATE(INDEX(CARTAO_COMPRAS!$J:$J,INT((ROW()-2)/20)+2),MOD(ROW()-2,20)))</f>
        <v/>
      </c>
      <c r="I11930" s="4" t="str">
        <f aca="false">IF($H11930="","",$H11930-WEEKDAY($H11930,2)+1)</f>
        <v/>
      </c>
      <c r="J11930" s="4" t="str">
        <f aca="false">IF($I11930="","",$I11930+6)</f>
        <v/>
      </c>
      <c r="K11930" s="6" t="str">
        <f aca="false">IF($H11930="","",DATE(YEAR($H11930),MONTH($H11930),1))</f>
        <v/>
      </c>
      <c r="L11930" s="0" t="str">
        <f aca="false">IF($A11930="","",INDEX(CARTAO_COMPRAS!$K:$K,INT((ROW()-2)/20)+2))</f>
        <v/>
      </c>
      <c r="M11930" s="0" t="str">
        <f aca="false">IF($A11930="","","Compra no cartão")</f>
        <v/>
      </c>
    </row>
    <row r="11931" customFormat="false" ht="13.5" hidden="false" customHeight="false" outlineLevel="0" collapsed="false">
      <c r="A119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1" s="0" t="str">
        <f aca="false">IF($A11931="","",INDEX(CARTAO_COMPRAS!$C:$C,INT((ROW()-2)/20)+2))</f>
        <v/>
      </c>
      <c r="C11931" s="0" t="str">
        <f aca="false">IF($A11931="","",INDEX(CARTAO_COMPRAS!$D:$D,INT((ROW()-2)/20)+2))</f>
        <v/>
      </c>
      <c r="D11931" s="0" t="str">
        <f aca="false">IF($A11931="","",INDEX(CARTAO_COMPRAS!$E:$E,INT((ROW()-2)/20)+2))</f>
        <v/>
      </c>
      <c r="E11931" s="0" t="str">
        <f aca="false">IF($A11931="","",INDEX(CARTAO_COMPRAS!$H:$H,INT((ROW()-2)/20)+2)+MOD(ROW()-2,20))</f>
        <v/>
      </c>
      <c r="F11931" s="0" t="str">
        <f aca="false">IF($A11931="","",INDEX(CARTAO_COMPRAS!$G:$G,INT((ROW()-2)/20)+2))</f>
        <v/>
      </c>
      <c r="G11931" s="5" t="str">
        <f aca="false">IF($A11931="","",INDEX(CARTAO_COMPRAS!$I:$I,INT((ROW()-2)/20)+2))</f>
        <v/>
      </c>
      <c r="H11931" s="4" t="str">
        <f aca="false">IF($A11931="","",EDATE(INDEX(CARTAO_COMPRAS!$J:$J,INT((ROW()-2)/20)+2),MOD(ROW()-2,20)))</f>
        <v/>
      </c>
      <c r="I11931" s="4" t="str">
        <f aca="false">IF($H11931="","",$H11931-WEEKDAY($H11931,2)+1)</f>
        <v/>
      </c>
      <c r="J11931" s="4" t="str">
        <f aca="false">IF($I11931="","",$I11931+6)</f>
        <v/>
      </c>
      <c r="K11931" s="6" t="str">
        <f aca="false">IF($H11931="","",DATE(YEAR($H11931),MONTH($H11931),1))</f>
        <v/>
      </c>
      <c r="L11931" s="0" t="str">
        <f aca="false">IF($A11931="","",INDEX(CARTAO_COMPRAS!$K:$K,INT((ROW()-2)/20)+2))</f>
        <v/>
      </c>
      <c r="M11931" s="0" t="str">
        <f aca="false">IF($A11931="","","Compra no cartão")</f>
        <v/>
      </c>
    </row>
    <row r="11932" customFormat="false" ht="13.5" hidden="false" customHeight="false" outlineLevel="0" collapsed="false">
      <c r="A119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2" s="0" t="str">
        <f aca="false">IF($A11932="","",INDEX(CARTAO_COMPRAS!$C:$C,INT((ROW()-2)/20)+2))</f>
        <v/>
      </c>
      <c r="C11932" s="0" t="str">
        <f aca="false">IF($A11932="","",INDEX(CARTAO_COMPRAS!$D:$D,INT((ROW()-2)/20)+2))</f>
        <v/>
      </c>
      <c r="D11932" s="0" t="str">
        <f aca="false">IF($A11932="","",INDEX(CARTAO_COMPRAS!$E:$E,INT((ROW()-2)/20)+2))</f>
        <v/>
      </c>
      <c r="E11932" s="0" t="str">
        <f aca="false">IF($A11932="","",INDEX(CARTAO_COMPRAS!$H:$H,INT((ROW()-2)/20)+2)+MOD(ROW()-2,20))</f>
        <v/>
      </c>
      <c r="F11932" s="0" t="str">
        <f aca="false">IF($A11932="","",INDEX(CARTAO_COMPRAS!$G:$G,INT((ROW()-2)/20)+2))</f>
        <v/>
      </c>
      <c r="G11932" s="5" t="str">
        <f aca="false">IF($A11932="","",INDEX(CARTAO_COMPRAS!$I:$I,INT((ROW()-2)/20)+2))</f>
        <v/>
      </c>
      <c r="H11932" s="4" t="str">
        <f aca="false">IF($A11932="","",EDATE(INDEX(CARTAO_COMPRAS!$J:$J,INT((ROW()-2)/20)+2),MOD(ROW()-2,20)))</f>
        <v/>
      </c>
      <c r="I11932" s="4" t="str">
        <f aca="false">IF($H11932="","",$H11932-WEEKDAY($H11932,2)+1)</f>
        <v/>
      </c>
      <c r="J11932" s="4" t="str">
        <f aca="false">IF($I11932="","",$I11932+6)</f>
        <v/>
      </c>
      <c r="K11932" s="6" t="str">
        <f aca="false">IF($H11932="","",DATE(YEAR($H11932),MONTH($H11932),1))</f>
        <v/>
      </c>
      <c r="L11932" s="0" t="str">
        <f aca="false">IF($A11932="","",INDEX(CARTAO_COMPRAS!$K:$K,INT((ROW()-2)/20)+2))</f>
        <v/>
      </c>
      <c r="M11932" s="0" t="str">
        <f aca="false">IF($A11932="","","Compra no cartão")</f>
        <v/>
      </c>
    </row>
    <row r="11933" customFormat="false" ht="13.5" hidden="false" customHeight="false" outlineLevel="0" collapsed="false">
      <c r="A119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3" s="0" t="str">
        <f aca="false">IF($A11933="","",INDEX(CARTAO_COMPRAS!$C:$C,INT((ROW()-2)/20)+2))</f>
        <v/>
      </c>
      <c r="C11933" s="0" t="str">
        <f aca="false">IF($A11933="","",INDEX(CARTAO_COMPRAS!$D:$D,INT((ROW()-2)/20)+2))</f>
        <v/>
      </c>
      <c r="D11933" s="0" t="str">
        <f aca="false">IF($A11933="","",INDEX(CARTAO_COMPRAS!$E:$E,INT((ROW()-2)/20)+2))</f>
        <v/>
      </c>
      <c r="E11933" s="0" t="str">
        <f aca="false">IF($A11933="","",INDEX(CARTAO_COMPRAS!$H:$H,INT((ROW()-2)/20)+2)+MOD(ROW()-2,20))</f>
        <v/>
      </c>
      <c r="F11933" s="0" t="str">
        <f aca="false">IF($A11933="","",INDEX(CARTAO_COMPRAS!$G:$G,INT((ROW()-2)/20)+2))</f>
        <v/>
      </c>
      <c r="G11933" s="5" t="str">
        <f aca="false">IF($A11933="","",INDEX(CARTAO_COMPRAS!$I:$I,INT((ROW()-2)/20)+2))</f>
        <v/>
      </c>
      <c r="H11933" s="4" t="str">
        <f aca="false">IF($A11933="","",EDATE(INDEX(CARTAO_COMPRAS!$J:$J,INT((ROW()-2)/20)+2),MOD(ROW()-2,20)))</f>
        <v/>
      </c>
      <c r="I11933" s="4" t="str">
        <f aca="false">IF($H11933="","",$H11933-WEEKDAY($H11933,2)+1)</f>
        <v/>
      </c>
      <c r="J11933" s="4" t="str">
        <f aca="false">IF($I11933="","",$I11933+6)</f>
        <v/>
      </c>
      <c r="K11933" s="6" t="str">
        <f aca="false">IF($H11933="","",DATE(YEAR($H11933),MONTH($H11933),1))</f>
        <v/>
      </c>
      <c r="L11933" s="0" t="str">
        <f aca="false">IF($A11933="","",INDEX(CARTAO_COMPRAS!$K:$K,INT((ROW()-2)/20)+2))</f>
        <v/>
      </c>
      <c r="M11933" s="0" t="str">
        <f aca="false">IF($A11933="","","Compra no cartão")</f>
        <v/>
      </c>
    </row>
    <row r="11934" customFormat="false" ht="13.5" hidden="false" customHeight="false" outlineLevel="0" collapsed="false">
      <c r="A119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4" s="0" t="str">
        <f aca="false">IF($A11934="","",INDEX(CARTAO_COMPRAS!$C:$C,INT((ROW()-2)/20)+2))</f>
        <v/>
      </c>
      <c r="C11934" s="0" t="str">
        <f aca="false">IF($A11934="","",INDEX(CARTAO_COMPRAS!$D:$D,INT((ROW()-2)/20)+2))</f>
        <v/>
      </c>
      <c r="D11934" s="0" t="str">
        <f aca="false">IF($A11934="","",INDEX(CARTAO_COMPRAS!$E:$E,INT((ROW()-2)/20)+2))</f>
        <v/>
      </c>
      <c r="E11934" s="0" t="str">
        <f aca="false">IF($A11934="","",INDEX(CARTAO_COMPRAS!$H:$H,INT((ROW()-2)/20)+2)+MOD(ROW()-2,20))</f>
        <v/>
      </c>
      <c r="F11934" s="0" t="str">
        <f aca="false">IF($A11934="","",INDEX(CARTAO_COMPRAS!$G:$G,INT((ROW()-2)/20)+2))</f>
        <v/>
      </c>
      <c r="G11934" s="5" t="str">
        <f aca="false">IF($A11934="","",INDEX(CARTAO_COMPRAS!$I:$I,INT((ROW()-2)/20)+2))</f>
        <v/>
      </c>
      <c r="H11934" s="4" t="str">
        <f aca="false">IF($A11934="","",EDATE(INDEX(CARTAO_COMPRAS!$J:$J,INT((ROW()-2)/20)+2),MOD(ROW()-2,20)))</f>
        <v/>
      </c>
      <c r="I11934" s="4" t="str">
        <f aca="false">IF($H11934="","",$H11934-WEEKDAY($H11934,2)+1)</f>
        <v/>
      </c>
      <c r="J11934" s="4" t="str">
        <f aca="false">IF($I11934="","",$I11934+6)</f>
        <v/>
      </c>
      <c r="K11934" s="6" t="str">
        <f aca="false">IF($H11934="","",DATE(YEAR($H11934),MONTH($H11934),1))</f>
        <v/>
      </c>
      <c r="L11934" s="0" t="str">
        <f aca="false">IF($A11934="","",INDEX(CARTAO_COMPRAS!$K:$K,INT((ROW()-2)/20)+2))</f>
        <v/>
      </c>
      <c r="M11934" s="0" t="str">
        <f aca="false">IF($A11934="","","Compra no cartão")</f>
        <v/>
      </c>
    </row>
    <row r="11935" customFormat="false" ht="13.5" hidden="false" customHeight="false" outlineLevel="0" collapsed="false">
      <c r="A119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5" s="0" t="str">
        <f aca="false">IF($A11935="","",INDEX(CARTAO_COMPRAS!$C:$C,INT((ROW()-2)/20)+2))</f>
        <v/>
      </c>
      <c r="C11935" s="0" t="str">
        <f aca="false">IF($A11935="","",INDEX(CARTAO_COMPRAS!$D:$D,INT((ROW()-2)/20)+2))</f>
        <v/>
      </c>
      <c r="D11935" s="0" t="str">
        <f aca="false">IF($A11935="","",INDEX(CARTAO_COMPRAS!$E:$E,INT((ROW()-2)/20)+2))</f>
        <v/>
      </c>
      <c r="E11935" s="0" t="str">
        <f aca="false">IF($A11935="","",INDEX(CARTAO_COMPRAS!$H:$H,INT((ROW()-2)/20)+2)+MOD(ROW()-2,20))</f>
        <v/>
      </c>
      <c r="F11935" s="0" t="str">
        <f aca="false">IF($A11935="","",INDEX(CARTAO_COMPRAS!$G:$G,INT((ROW()-2)/20)+2))</f>
        <v/>
      </c>
      <c r="G11935" s="5" t="str">
        <f aca="false">IF($A11935="","",INDEX(CARTAO_COMPRAS!$I:$I,INT((ROW()-2)/20)+2))</f>
        <v/>
      </c>
      <c r="H11935" s="4" t="str">
        <f aca="false">IF($A11935="","",EDATE(INDEX(CARTAO_COMPRAS!$J:$J,INT((ROW()-2)/20)+2),MOD(ROW()-2,20)))</f>
        <v/>
      </c>
      <c r="I11935" s="4" t="str">
        <f aca="false">IF($H11935="","",$H11935-WEEKDAY($H11935,2)+1)</f>
        <v/>
      </c>
      <c r="J11935" s="4" t="str">
        <f aca="false">IF($I11935="","",$I11935+6)</f>
        <v/>
      </c>
      <c r="K11935" s="6" t="str">
        <f aca="false">IF($H11935="","",DATE(YEAR($H11935),MONTH($H11935),1))</f>
        <v/>
      </c>
      <c r="L11935" s="0" t="str">
        <f aca="false">IF($A11935="","",INDEX(CARTAO_COMPRAS!$K:$K,INT((ROW()-2)/20)+2))</f>
        <v/>
      </c>
      <c r="M11935" s="0" t="str">
        <f aca="false">IF($A11935="","","Compra no cartão")</f>
        <v/>
      </c>
    </row>
    <row r="11936" customFormat="false" ht="13.5" hidden="false" customHeight="false" outlineLevel="0" collapsed="false">
      <c r="A119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6" s="0" t="str">
        <f aca="false">IF($A11936="","",INDEX(CARTAO_COMPRAS!$C:$C,INT((ROW()-2)/20)+2))</f>
        <v/>
      </c>
      <c r="C11936" s="0" t="str">
        <f aca="false">IF($A11936="","",INDEX(CARTAO_COMPRAS!$D:$D,INT((ROW()-2)/20)+2))</f>
        <v/>
      </c>
      <c r="D11936" s="0" t="str">
        <f aca="false">IF($A11936="","",INDEX(CARTAO_COMPRAS!$E:$E,INT((ROW()-2)/20)+2))</f>
        <v/>
      </c>
      <c r="E11936" s="0" t="str">
        <f aca="false">IF($A11936="","",INDEX(CARTAO_COMPRAS!$H:$H,INT((ROW()-2)/20)+2)+MOD(ROW()-2,20))</f>
        <v/>
      </c>
      <c r="F11936" s="0" t="str">
        <f aca="false">IF($A11936="","",INDEX(CARTAO_COMPRAS!$G:$G,INT((ROW()-2)/20)+2))</f>
        <v/>
      </c>
      <c r="G11936" s="5" t="str">
        <f aca="false">IF($A11936="","",INDEX(CARTAO_COMPRAS!$I:$I,INT((ROW()-2)/20)+2))</f>
        <v/>
      </c>
      <c r="H11936" s="4" t="str">
        <f aca="false">IF($A11936="","",EDATE(INDEX(CARTAO_COMPRAS!$J:$J,INT((ROW()-2)/20)+2),MOD(ROW()-2,20)))</f>
        <v/>
      </c>
      <c r="I11936" s="4" t="str">
        <f aca="false">IF($H11936="","",$H11936-WEEKDAY($H11936,2)+1)</f>
        <v/>
      </c>
      <c r="J11936" s="4" t="str">
        <f aca="false">IF($I11936="","",$I11936+6)</f>
        <v/>
      </c>
      <c r="K11936" s="6" t="str">
        <f aca="false">IF($H11936="","",DATE(YEAR($H11936),MONTH($H11936),1))</f>
        <v/>
      </c>
      <c r="L11936" s="0" t="str">
        <f aca="false">IF($A11936="","",INDEX(CARTAO_COMPRAS!$K:$K,INT((ROW()-2)/20)+2))</f>
        <v/>
      </c>
      <c r="M11936" s="0" t="str">
        <f aca="false">IF($A11936="","","Compra no cartão")</f>
        <v/>
      </c>
    </row>
    <row r="11937" customFormat="false" ht="13.5" hidden="false" customHeight="false" outlineLevel="0" collapsed="false">
      <c r="A119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7" s="0" t="str">
        <f aca="false">IF($A11937="","",INDEX(CARTAO_COMPRAS!$C:$C,INT((ROW()-2)/20)+2))</f>
        <v/>
      </c>
      <c r="C11937" s="0" t="str">
        <f aca="false">IF($A11937="","",INDEX(CARTAO_COMPRAS!$D:$D,INT((ROW()-2)/20)+2))</f>
        <v/>
      </c>
      <c r="D11937" s="0" t="str">
        <f aca="false">IF($A11937="","",INDEX(CARTAO_COMPRAS!$E:$E,INT((ROW()-2)/20)+2))</f>
        <v/>
      </c>
      <c r="E11937" s="0" t="str">
        <f aca="false">IF($A11937="","",INDEX(CARTAO_COMPRAS!$H:$H,INT((ROW()-2)/20)+2)+MOD(ROW()-2,20))</f>
        <v/>
      </c>
      <c r="F11937" s="0" t="str">
        <f aca="false">IF($A11937="","",INDEX(CARTAO_COMPRAS!$G:$G,INT((ROW()-2)/20)+2))</f>
        <v/>
      </c>
      <c r="G11937" s="5" t="str">
        <f aca="false">IF($A11937="","",INDEX(CARTAO_COMPRAS!$I:$I,INT((ROW()-2)/20)+2))</f>
        <v/>
      </c>
      <c r="H11937" s="4" t="str">
        <f aca="false">IF($A11937="","",EDATE(INDEX(CARTAO_COMPRAS!$J:$J,INT((ROW()-2)/20)+2),MOD(ROW()-2,20)))</f>
        <v/>
      </c>
      <c r="I11937" s="4" t="str">
        <f aca="false">IF($H11937="","",$H11937-WEEKDAY($H11937,2)+1)</f>
        <v/>
      </c>
      <c r="J11937" s="4" t="str">
        <f aca="false">IF($I11937="","",$I11937+6)</f>
        <v/>
      </c>
      <c r="K11937" s="6" t="str">
        <f aca="false">IF($H11937="","",DATE(YEAR($H11937),MONTH($H11937),1))</f>
        <v/>
      </c>
      <c r="L11937" s="0" t="str">
        <f aca="false">IF($A11937="","",INDEX(CARTAO_COMPRAS!$K:$K,INT((ROW()-2)/20)+2))</f>
        <v/>
      </c>
      <c r="M11937" s="0" t="str">
        <f aca="false">IF($A11937="","","Compra no cartão")</f>
        <v/>
      </c>
    </row>
    <row r="11938" customFormat="false" ht="13.5" hidden="false" customHeight="false" outlineLevel="0" collapsed="false">
      <c r="A119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8" s="0" t="str">
        <f aca="false">IF($A11938="","",INDEX(CARTAO_COMPRAS!$C:$C,INT((ROW()-2)/20)+2))</f>
        <v/>
      </c>
      <c r="C11938" s="0" t="str">
        <f aca="false">IF($A11938="","",INDEX(CARTAO_COMPRAS!$D:$D,INT((ROW()-2)/20)+2))</f>
        <v/>
      </c>
      <c r="D11938" s="0" t="str">
        <f aca="false">IF($A11938="","",INDEX(CARTAO_COMPRAS!$E:$E,INT((ROW()-2)/20)+2))</f>
        <v/>
      </c>
      <c r="E11938" s="0" t="str">
        <f aca="false">IF($A11938="","",INDEX(CARTAO_COMPRAS!$H:$H,INT((ROW()-2)/20)+2)+MOD(ROW()-2,20))</f>
        <v/>
      </c>
      <c r="F11938" s="0" t="str">
        <f aca="false">IF($A11938="","",INDEX(CARTAO_COMPRAS!$G:$G,INT((ROW()-2)/20)+2))</f>
        <v/>
      </c>
      <c r="G11938" s="5" t="str">
        <f aca="false">IF($A11938="","",INDEX(CARTAO_COMPRAS!$I:$I,INT((ROW()-2)/20)+2))</f>
        <v/>
      </c>
      <c r="H11938" s="4" t="str">
        <f aca="false">IF($A11938="","",EDATE(INDEX(CARTAO_COMPRAS!$J:$J,INT((ROW()-2)/20)+2),MOD(ROW()-2,20)))</f>
        <v/>
      </c>
      <c r="I11938" s="4" t="str">
        <f aca="false">IF($H11938="","",$H11938-WEEKDAY($H11938,2)+1)</f>
        <v/>
      </c>
      <c r="J11938" s="4" t="str">
        <f aca="false">IF($I11938="","",$I11938+6)</f>
        <v/>
      </c>
      <c r="K11938" s="6" t="str">
        <f aca="false">IF($H11938="","",DATE(YEAR($H11938),MONTH($H11938),1))</f>
        <v/>
      </c>
      <c r="L11938" s="0" t="str">
        <f aca="false">IF($A11938="","",INDEX(CARTAO_COMPRAS!$K:$K,INT((ROW()-2)/20)+2))</f>
        <v/>
      </c>
      <c r="M11938" s="0" t="str">
        <f aca="false">IF($A11938="","","Compra no cartão")</f>
        <v/>
      </c>
    </row>
    <row r="11939" customFormat="false" ht="13.5" hidden="false" customHeight="false" outlineLevel="0" collapsed="false">
      <c r="A119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39" s="0" t="str">
        <f aca="false">IF($A11939="","",INDEX(CARTAO_COMPRAS!$C:$C,INT((ROW()-2)/20)+2))</f>
        <v/>
      </c>
      <c r="C11939" s="0" t="str">
        <f aca="false">IF($A11939="","",INDEX(CARTAO_COMPRAS!$D:$D,INT((ROW()-2)/20)+2))</f>
        <v/>
      </c>
      <c r="D11939" s="0" t="str">
        <f aca="false">IF($A11939="","",INDEX(CARTAO_COMPRAS!$E:$E,INT((ROW()-2)/20)+2))</f>
        <v/>
      </c>
      <c r="E11939" s="0" t="str">
        <f aca="false">IF($A11939="","",INDEX(CARTAO_COMPRAS!$H:$H,INT((ROW()-2)/20)+2)+MOD(ROW()-2,20))</f>
        <v/>
      </c>
      <c r="F11939" s="0" t="str">
        <f aca="false">IF($A11939="","",INDEX(CARTAO_COMPRAS!$G:$G,INT((ROW()-2)/20)+2))</f>
        <v/>
      </c>
      <c r="G11939" s="5" t="str">
        <f aca="false">IF($A11939="","",INDEX(CARTAO_COMPRAS!$I:$I,INT((ROW()-2)/20)+2))</f>
        <v/>
      </c>
      <c r="H11939" s="4" t="str">
        <f aca="false">IF($A11939="","",EDATE(INDEX(CARTAO_COMPRAS!$J:$J,INT((ROW()-2)/20)+2),MOD(ROW()-2,20)))</f>
        <v/>
      </c>
      <c r="I11939" s="4" t="str">
        <f aca="false">IF($H11939="","",$H11939-WEEKDAY($H11939,2)+1)</f>
        <v/>
      </c>
      <c r="J11939" s="4" t="str">
        <f aca="false">IF($I11939="","",$I11939+6)</f>
        <v/>
      </c>
      <c r="K11939" s="6" t="str">
        <f aca="false">IF($H11939="","",DATE(YEAR($H11939),MONTH($H11939),1))</f>
        <v/>
      </c>
      <c r="L11939" s="0" t="str">
        <f aca="false">IF($A11939="","",INDEX(CARTAO_COMPRAS!$K:$K,INT((ROW()-2)/20)+2))</f>
        <v/>
      </c>
      <c r="M11939" s="0" t="str">
        <f aca="false">IF($A11939="","","Compra no cartão")</f>
        <v/>
      </c>
    </row>
    <row r="11940" customFormat="false" ht="13.5" hidden="false" customHeight="false" outlineLevel="0" collapsed="false">
      <c r="A119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0" s="0" t="str">
        <f aca="false">IF($A11940="","",INDEX(CARTAO_COMPRAS!$C:$C,INT((ROW()-2)/20)+2))</f>
        <v/>
      </c>
      <c r="C11940" s="0" t="str">
        <f aca="false">IF($A11940="","",INDEX(CARTAO_COMPRAS!$D:$D,INT((ROW()-2)/20)+2))</f>
        <v/>
      </c>
      <c r="D11940" s="0" t="str">
        <f aca="false">IF($A11940="","",INDEX(CARTAO_COMPRAS!$E:$E,INT((ROW()-2)/20)+2))</f>
        <v/>
      </c>
      <c r="E11940" s="0" t="str">
        <f aca="false">IF($A11940="","",INDEX(CARTAO_COMPRAS!$H:$H,INT((ROW()-2)/20)+2)+MOD(ROW()-2,20))</f>
        <v/>
      </c>
      <c r="F11940" s="0" t="str">
        <f aca="false">IF($A11940="","",INDEX(CARTAO_COMPRAS!$G:$G,INT((ROW()-2)/20)+2))</f>
        <v/>
      </c>
      <c r="G11940" s="5" t="str">
        <f aca="false">IF($A11940="","",INDEX(CARTAO_COMPRAS!$I:$I,INT((ROW()-2)/20)+2))</f>
        <v/>
      </c>
      <c r="H11940" s="4" t="str">
        <f aca="false">IF($A11940="","",EDATE(INDEX(CARTAO_COMPRAS!$J:$J,INT((ROW()-2)/20)+2),MOD(ROW()-2,20)))</f>
        <v/>
      </c>
      <c r="I11940" s="4" t="str">
        <f aca="false">IF($H11940="","",$H11940-WEEKDAY($H11940,2)+1)</f>
        <v/>
      </c>
      <c r="J11940" s="4" t="str">
        <f aca="false">IF($I11940="","",$I11940+6)</f>
        <v/>
      </c>
      <c r="K11940" s="6" t="str">
        <f aca="false">IF($H11940="","",DATE(YEAR($H11940),MONTH($H11940),1))</f>
        <v/>
      </c>
      <c r="L11940" s="0" t="str">
        <f aca="false">IF($A11940="","",INDEX(CARTAO_COMPRAS!$K:$K,INT((ROW()-2)/20)+2))</f>
        <v/>
      </c>
      <c r="M11940" s="0" t="str">
        <f aca="false">IF($A11940="","","Compra no cartão")</f>
        <v/>
      </c>
    </row>
    <row r="11941" customFormat="false" ht="13.5" hidden="false" customHeight="false" outlineLevel="0" collapsed="false">
      <c r="A119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1" s="0" t="str">
        <f aca="false">IF($A11941="","",INDEX(CARTAO_COMPRAS!$C:$C,INT((ROW()-2)/20)+2))</f>
        <v/>
      </c>
      <c r="C11941" s="0" t="str">
        <f aca="false">IF($A11941="","",INDEX(CARTAO_COMPRAS!$D:$D,INT((ROW()-2)/20)+2))</f>
        <v/>
      </c>
      <c r="D11941" s="0" t="str">
        <f aca="false">IF($A11941="","",INDEX(CARTAO_COMPRAS!$E:$E,INT((ROW()-2)/20)+2))</f>
        <v/>
      </c>
      <c r="E11941" s="0" t="str">
        <f aca="false">IF($A11941="","",INDEX(CARTAO_COMPRAS!$H:$H,INT((ROW()-2)/20)+2)+MOD(ROW()-2,20))</f>
        <v/>
      </c>
      <c r="F11941" s="0" t="str">
        <f aca="false">IF($A11941="","",INDEX(CARTAO_COMPRAS!$G:$G,INT((ROW()-2)/20)+2))</f>
        <v/>
      </c>
      <c r="G11941" s="5" t="str">
        <f aca="false">IF($A11941="","",INDEX(CARTAO_COMPRAS!$I:$I,INT((ROW()-2)/20)+2))</f>
        <v/>
      </c>
      <c r="H11941" s="4" t="str">
        <f aca="false">IF($A11941="","",EDATE(INDEX(CARTAO_COMPRAS!$J:$J,INT((ROW()-2)/20)+2),MOD(ROW()-2,20)))</f>
        <v/>
      </c>
      <c r="I11941" s="4" t="str">
        <f aca="false">IF($H11941="","",$H11941-WEEKDAY($H11941,2)+1)</f>
        <v/>
      </c>
      <c r="J11941" s="4" t="str">
        <f aca="false">IF($I11941="","",$I11941+6)</f>
        <v/>
      </c>
      <c r="K11941" s="6" t="str">
        <f aca="false">IF($H11941="","",DATE(YEAR($H11941),MONTH($H11941),1))</f>
        <v/>
      </c>
      <c r="L11941" s="0" t="str">
        <f aca="false">IF($A11941="","",INDEX(CARTAO_COMPRAS!$K:$K,INT((ROW()-2)/20)+2))</f>
        <v/>
      </c>
      <c r="M11941" s="0" t="str">
        <f aca="false">IF($A11941="","","Compra no cartão")</f>
        <v/>
      </c>
    </row>
    <row r="11942" customFormat="false" ht="13.5" hidden="false" customHeight="false" outlineLevel="0" collapsed="false">
      <c r="A119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2" s="0" t="str">
        <f aca="false">IF($A11942="","",INDEX(CARTAO_COMPRAS!$C:$C,INT((ROW()-2)/20)+2))</f>
        <v/>
      </c>
      <c r="C11942" s="0" t="str">
        <f aca="false">IF($A11942="","",INDEX(CARTAO_COMPRAS!$D:$D,INT((ROW()-2)/20)+2))</f>
        <v/>
      </c>
      <c r="D11942" s="0" t="str">
        <f aca="false">IF($A11942="","",INDEX(CARTAO_COMPRAS!$E:$E,INT((ROW()-2)/20)+2))</f>
        <v/>
      </c>
      <c r="E11942" s="0" t="str">
        <f aca="false">IF($A11942="","",INDEX(CARTAO_COMPRAS!$H:$H,INT((ROW()-2)/20)+2)+MOD(ROW()-2,20))</f>
        <v/>
      </c>
      <c r="F11942" s="0" t="str">
        <f aca="false">IF($A11942="","",INDEX(CARTAO_COMPRAS!$G:$G,INT((ROW()-2)/20)+2))</f>
        <v/>
      </c>
      <c r="G11942" s="5" t="str">
        <f aca="false">IF($A11942="","",INDEX(CARTAO_COMPRAS!$I:$I,INT((ROW()-2)/20)+2))</f>
        <v/>
      </c>
      <c r="H11942" s="4" t="str">
        <f aca="false">IF($A11942="","",EDATE(INDEX(CARTAO_COMPRAS!$J:$J,INT((ROW()-2)/20)+2),MOD(ROW()-2,20)))</f>
        <v/>
      </c>
      <c r="I11942" s="4" t="str">
        <f aca="false">IF($H11942="","",$H11942-WEEKDAY($H11942,2)+1)</f>
        <v/>
      </c>
      <c r="J11942" s="4" t="str">
        <f aca="false">IF($I11942="","",$I11942+6)</f>
        <v/>
      </c>
      <c r="K11942" s="6" t="str">
        <f aca="false">IF($H11942="","",DATE(YEAR($H11942),MONTH($H11942),1))</f>
        <v/>
      </c>
      <c r="L11942" s="0" t="str">
        <f aca="false">IF($A11942="","",INDEX(CARTAO_COMPRAS!$K:$K,INT((ROW()-2)/20)+2))</f>
        <v/>
      </c>
      <c r="M11942" s="0" t="str">
        <f aca="false">IF($A11942="","","Compra no cartão")</f>
        <v/>
      </c>
    </row>
    <row r="11943" customFormat="false" ht="13.5" hidden="false" customHeight="false" outlineLevel="0" collapsed="false">
      <c r="A119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3" s="0" t="str">
        <f aca="false">IF($A11943="","",INDEX(CARTAO_COMPRAS!$C:$C,INT((ROW()-2)/20)+2))</f>
        <v/>
      </c>
      <c r="C11943" s="0" t="str">
        <f aca="false">IF($A11943="","",INDEX(CARTAO_COMPRAS!$D:$D,INT((ROW()-2)/20)+2))</f>
        <v/>
      </c>
      <c r="D11943" s="0" t="str">
        <f aca="false">IF($A11943="","",INDEX(CARTAO_COMPRAS!$E:$E,INT((ROW()-2)/20)+2))</f>
        <v/>
      </c>
      <c r="E11943" s="0" t="str">
        <f aca="false">IF($A11943="","",INDEX(CARTAO_COMPRAS!$H:$H,INT((ROW()-2)/20)+2)+MOD(ROW()-2,20))</f>
        <v/>
      </c>
      <c r="F11943" s="0" t="str">
        <f aca="false">IF($A11943="","",INDEX(CARTAO_COMPRAS!$G:$G,INT((ROW()-2)/20)+2))</f>
        <v/>
      </c>
      <c r="G11943" s="5" t="str">
        <f aca="false">IF($A11943="","",INDEX(CARTAO_COMPRAS!$I:$I,INT((ROW()-2)/20)+2))</f>
        <v/>
      </c>
      <c r="H11943" s="4" t="str">
        <f aca="false">IF($A11943="","",EDATE(INDEX(CARTAO_COMPRAS!$J:$J,INT((ROW()-2)/20)+2),MOD(ROW()-2,20)))</f>
        <v/>
      </c>
      <c r="I11943" s="4" t="str">
        <f aca="false">IF($H11943="","",$H11943-WEEKDAY($H11943,2)+1)</f>
        <v/>
      </c>
      <c r="J11943" s="4" t="str">
        <f aca="false">IF($I11943="","",$I11943+6)</f>
        <v/>
      </c>
      <c r="K11943" s="6" t="str">
        <f aca="false">IF($H11943="","",DATE(YEAR($H11943),MONTH($H11943),1))</f>
        <v/>
      </c>
      <c r="L11943" s="0" t="str">
        <f aca="false">IF($A11943="","",INDEX(CARTAO_COMPRAS!$K:$K,INT((ROW()-2)/20)+2))</f>
        <v/>
      </c>
      <c r="M11943" s="0" t="str">
        <f aca="false">IF($A11943="","","Compra no cartão")</f>
        <v/>
      </c>
    </row>
    <row r="11944" customFormat="false" ht="13.5" hidden="false" customHeight="false" outlineLevel="0" collapsed="false">
      <c r="A119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4" s="0" t="str">
        <f aca="false">IF($A11944="","",INDEX(CARTAO_COMPRAS!$C:$C,INT((ROW()-2)/20)+2))</f>
        <v/>
      </c>
      <c r="C11944" s="0" t="str">
        <f aca="false">IF($A11944="","",INDEX(CARTAO_COMPRAS!$D:$D,INT((ROW()-2)/20)+2))</f>
        <v/>
      </c>
      <c r="D11944" s="0" t="str">
        <f aca="false">IF($A11944="","",INDEX(CARTAO_COMPRAS!$E:$E,INT((ROW()-2)/20)+2))</f>
        <v/>
      </c>
      <c r="E11944" s="0" t="str">
        <f aca="false">IF($A11944="","",INDEX(CARTAO_COMPRAS!$H:$H,INT((ROW()-2)/20)+2)+MOD(ROW()-2,20))</f>
        <v/>
      </c>
      <c r="F11944" s="0" t="str">
        <f aca="false">IF($A11944="","",INDEX(CARTAO_COMPRAS!$G:$G,INT((ROW()-2)/20)+2))</f>
        <v/>
      </c>
      <c r="G11944" s="5" t="str">
        <f aca="false">IF($A11944="","",INDEX(CARTAO_COMPRAS!$I:$I,INT((ROW()-2)/20)+2))</f>
        <v/>
      </c>
      <c r="H11944" s="4" t="str">
        <f aca="false">IF($A11944="","",EDATE(INDEX(CARTAO_COMPRAS!$J:$J,INT((ROW()-2)/20)+2),MOD(ROW()-2,20)))</f>
        <v/>
      </c>
      <c r="I11944" s="4" t="str">
        <f aca="false">IF($H11944="","",$H11944-WEEKDAY($H11944,2)+1)</f>
        <v/>
      </c>
      <c r="J11944" s="4" t="str">
        <f aca="false">IF($I11944="","",$I11944+6)</f>
        <v/>
      </c>
      <c r="K11944" s="6" t="str">
        <f aca="false">IF($H11944="","",DATE(YEAR($H11944),MONTH($H11944),1))</f>
        <v/>
      </c>
      <c r="L11944" s="0" t="str">
        <f aca="false">IF($A11944="","",INDEX(CARTAO_COMPRAS!$K:$K,INT((ROW()-2)/20)+2))</f>
        <v/>
      </c>
      <c r="M11944" s="0" t="str">
        <f aca="false">IF($A11944="","","Compra no cartão")</f>
        <v/>
      </c>
    </row>
    <row r="11945" customFormat="false" ht="13.5" hidden="false" customHeight="false" outlineLevel="0" collapsed="false">
      <c r="A119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5" s="0" t="str">
        <f aca="false">IF($A11945="","",INDEX(CARTAO_COMPRAS!$C:$C,INT((ROW()-2)/20)+2))</f>
        <v/>
      </c>
      <c r="C11945" s="0" t="str">
        <f aca="false">IF($A11945="","",INDEX(CARTAO_COMPRAS!$D:$D,INT((ROW()-2)/20)+2))</f>
        <v/>
      </c>
      <c r="D11945" s="0" t="str">
        <f aca="false">IF($A11945="","",INDEX(CARTAO_COMPRAS!$E:$E,INT((ROW()-2)/20)+2))</f>
        <v/>
      </c>
      <c r="E11945" s="0" t="str">
        <f aca="false">IF($A11945="","",INDEX(CARTAO_COMPRAS!$H:$H,INT((ROW()-2)/20)+2)+MOD(ROW()-2,20))</f>
        <v/>
      </c>
      <c r="F11945" s="0" t="str">
        <f aca="false">IF($A11945="","",INDEX(CARTAO_COMPRAS!$G:$G,INT((ROW()-2)/20)+2))</f>
        <v/>
      </c>
      <c r="G11945" s="5" t="str">
        <f aca="false">IF($A11945="","",INDEX(CARTAO_COMPRAS!$I:$I,INT((ROW()-2)/20)+2))</f>
        <v/>
      </c>
      <c r="H11945" s="4" t="str">
        <f aca="false">IF($A11945="","",EDATE(INDEX(CARTAO_COMPRAS!$J:$J,INT((ROW()-2)/20)+2),MOD(ROW()-2,20)))</f>
        <v/>
      </c>
      <c r="I11945" s="4" t="str">
        <f aca="false">IF($H11945="","",$H11945-WEEKDAY($H11945,2)+1)</f>
        <v/>
      </c>
      <c r="J11945" s="4" t="str">
        <f aca="false">IF($I11945="","",$I11945+6)</f>
        <v/>
      </c>
      <c r="K11945" s="6" t="str">
        <f aca="false">IF($H11945="","",DATE(YEAR($H11945),MONTH($H11945),1))</f>
        <v/>
      </c>
      <c r="L11945" s="0" t="str">
        <f aca="false">IF($A11945="","",INDEX(CARTAO_COMPRAS!$K:$K,INT((ROW()-2)/20)+2))</f>
        <v/>
      </c>
      <c r="M11945" s="0" t="str">
        <f aca="false">IF($A11945="","","Compra no cartão")</f>
        <v/>
      </c>
    </row>
    <row r="11946" customFormat="false" ht="13.5" hidden="false" customHeight="false" outlineLevel="0" collapsed="false">
      <c r="A119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6" s="0" t="str">
        <f aca="false">IF($A11946="","",INDEX(CARTAO_COMPRAS!$C:$C,INT((ROW()-2)/20)+2))</f>
        <v/>
      </c>
      <c r="C11946" s="0" t="str">
        <f aca="false">IF($A11946="","",INDEX(CARTAO_COMPRAS!$D:$D,INT((ROW()-2)/20)+2))</f>
        <v/>
      </c>
      <c r="D11946" s="0" t="str">
        <f aca="false">IF($A11946="","",INDEX(CARTAO_COMPRAS!$E:$E,INT((ROW()-2)/20)+2))</f>
        <v/>
      </c>
      <c r="E11946" s="0" t="str">
        <f aca="false">IF($A11946="","",INDEX(CARTAO_COMPRAS!$H:$H,INT((ROW()-2)/20)+2)+MOD(ROW()-2,20))</f>
        <v/>
      </c>
      <c r="F11946" s="0" t="str">
        <f aca="false">IF($A11946="","",INDEX(CARTAO_COMPRAS!$G:$G,INT((ROW()-2)/20)+2))</f>
        <v/>
      </c>
      <c r="G11946" s="5" t="str">
        <f aca="false">IF($A11946="","",INDEX(CARTAO_COMPRAS!$I:$I,INT((ROW()-2)/20)+2))</f>
        <v/>
      </c>
      <c r="H11946" s="4" t="str">
        <f aca="false">IF($A11946="","",EDATE(INDEX(CARTAO_COMPRAS!$J:$J,INT((ROW()-2)/20)+2),MOD(ROW()-2,20)))</f>
        <v/>
      </c>
      <c r="I11946" s="4" t="str">
        <f aca="false">IF($H11946="","",$H11946-WEEKDAY($H11946,2)+1)</f>
        <v/>
      </c>
      <c r="J11946" s="4" t="str">
        <f aca="false">IF($I11946="","",$I11946+6)</f>
        <v/>
      </c>
      <c r="K11946" s="6" t="str">
        <f aca="false">IF($H11946="","",DATE(YEAR($H11946),MONTH($H11946),1))</f>
        <v/>
      </c>
      <c r="L11946" s="0" t="str">
        <f aca="false">IF($A11946="","",INDEX(CARTAO_COMPRAS!$K:$K,INT((ROW()-2)/20)+2))</f>
        <v/>
      </c>
      <c r="M11946" s="0" t="str">
        <f aca="false">IF($A11946="","","Compra no cartão")</f>
        <v/>
      </c>
    </row>
    <row r="11947" customFormat="false" ht="13.5" hidden="false" customHeight="false" outlineLevel="0" collapsed="false">
      <c r="A119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7" s="0" t="str">
        <f aca="false">IF($A11947="","",INDEX(CARTAO_COMPRAS!$C:$C,INT((ROW()-2)/20)+2))</f>
        <v/>
      </c>
      <c r="C11947" s="0" t="str">
        <f aca="false">IF($A11947="","",INDEX(CARTAO_COMPRAS!$D:$D,INT((ROW()-2)/20)+2))</f>
        <v/>
      </c>
      <c r="D11947" s="0" t="str">
        <f aca="false">IF($A11947="","",INDEX(CARTAO_COMPRAS!$E:$E,INT((ROW()-2)/20)+2))</f>
        <v/>
      </c>
      <c r="E11947" s="0" t="str">
        <f aca="false">IF($A11947="","",INDEX(CARTAO_COMPRAS!$H:$H,INT((ROW()-2)/20)+2)+MOD(ROW()-2,20))</f>
        <v/>
      </c>
      <c r="F11947" s="0" t="str">
        <f aca="false">IF($A11947="","",INDEX(CARTAO_COMPRAS!$G:$G,INT((ROW()-2)/20)+2))</f>
        <v/>
      </c>
      <c r="G11947" s="5" t="str">
        <f aca="false">IF($A11947="","",INDEX(CARTAO_COMPRAS!$I:$I,INT((ROW()-2)/20)+2))</f>
        <v/>
      </c>
      <c r="H11947" s="4" t="str">
        <f aca="false">IF($A11947="","",EDATE(INDEX(CARTAO_COMPRAS!$J:$J,INT((ROW()-2)/20)+2),MOD(ROW()-2,20)))</f>
        <v/>
      </c>
      <c r="I11947" s="4" t="str">
        <f aca="false">IF($H11947="","",$H11947-WEEKDAY($H11947,2)+1)</f>
        <v/>
      </c>
      <c r="J11947" s="4" t="str">
        <f aca="false">IF($I11947="","",$I11947+6)</f>
        <v/>
      </c>
      <c r="K11947" s="6" t="str">
        <f aca="false">IF($H11947="","",DATE(YEAR($H11947),MONTH($H11947),1))</f>
        <v/>
      </c>
      <c r="L11947" s="0" t="str">
        <f aca="false">IF($A11947="","",INDEX(CARTAO_COMPRAS!$K:$K,INT((ROW()-2)/20)+2))</f>
        <v/>
      </c>
      <c r="M11947" s="0" t="str">
        <f aca="false">IF($A11947="","","Compra no cartão")</f>
        <v/>
      </c>
    </row>
    <row r="11948" customFormat="false" ht="13.5" hidden="false" customHeight="false" outlineLevel="0" collapsed="false">
      <c r="A119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8" s="0" t="str">
        <f aca="false">IF($A11948="","",INDEX(CARTAO_COMPRAS!$C:$C,INT((ROW()-2)/20)+2))</f>
        <v/>
      </c>
      <c r="C11948" s="0" t="str">
        <f aca="false">IF($A11948="","",INDEX(CARTAO_COMPRAS!$D:$D,INT((ROW()-2)/20)+2))</f>
        <v/>
      </c>
      <c r="D11948" s="0" t="str">
        <f aca="false">IF($A11948="","",INDEX(CARTAO_COMPRAS!$E:$E,INT((ROW()-2)/20)+2))</f>
        <v/>
      </c>
      <c r="E11948" s="0" t="str">
        <f aca="false">IF($A11948="","",INDEX(CARTAO_COMPRAS!$H:$H,INT((ROW()-2)/20)+2)+MOD(ROW()-2,20))</f>
        <v/>
      </c>
      <c r="F11948" s="0" t="str">
        <f aca="false">IF($A11948="","",INDEX(CARTAO_COMPRAS!$G:$G,INT((ROW()-2)/20)+2))</f>
        <v/>
      </c>
      <c r="G11948" s="5" t="str">
        <f aca="false">IF($A11948="","",INDEX(CARTAO_COMPRAS!$I:$I,INT((ROW()-2)/20)+2))</f>
        <v/>
      </c>
      <c r="H11948" s="4" t="str">
        <f aca="false">IF($A11948="","",EDATE(INDEX(CARTAO_COMPRAS!$J:$J,INT((ROW()-2)/20)+2),MOD(ROW()-2,20)))</f>
        <v/>
      </c>
      <c r="I11948" s="4" t="str">
        <f aca="false">IF($H11948="","",$H11948-WEEKDAY($H11948,2)+1)</f>
        <v/>
      </c>
      <c r="J11948" s="4" t="str">
        <f aca="false">IF($I11948="","",$I11948+6)</f>
        <v/>
      </c>
      <c r="K11948" s="6" t="str">
        <f aca="false">IF($H11948="","",DATE(YEAR($H11948),MONTH($H11948),1))</f>
        <v/>
      </c>
      <c r="L11948" s="0" t="str">
        <f aca="false">IF($A11948="","",INDEX(CARTAO_COMPRAS!$K:$K,INT((ROW()-2)/20)+2))</f>
        <v/>
      </c>
      <c r="M11948" s="0" t="str">
        <f aca="false">IF($A11948="","","Compra no cartão")</f>
        <v/>
      </c>
    </row>
    <row r="11949" customFormat="false" ht="13.5" hidden="false" customHeight="false" outlineLevel="0" collapsed="false">
      <c r="A119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49" s="0" t="str">
        <f aca="false">IF($A11949="","",INDEX(CARTAO_COMPRAS!$C:$C,INT((ROW()-2)/20)+2))</f>
        <v/>
      </c>
      <c r="C11949" s="0" t="str">
        <f aca="false">IF($A11949="","",INDEX(CARTAO_COMPRAS!$D:$D,INT((ROW()-2)/20)+2))</f>
        <v/>
      </c>
      <c r="D11949" s="0" t="str">
        <f aca="false">IF($A11949="","",INDEX(CARTAO_COMPRAS!$E:$E,INT((ROW()-2)/20)+2))</f>
        <v/>
      </c>
      <c r="E11949" s="0" t="str">
        <f aca="false">IF($A11949="","",INDEX(CARTAO_COMPRAS!$H:$H,INT((ROW()-2)/20)+2)+MOD(ROW()-2,20))</f>
        <v/>
      </c>
      <c r="F11949" s="0" t="str">
        <f aca="false">IF($A11949="","",INDEX(CARTAO_COMPRAS!$G:$G,INT((ROW()-2)/20)+2))</f>
        <v/>
      </c>
      <c r="G11949" s="5" t="str">
        <f aca="false">IF($A11949="","",INDEX(CARTAO_COMPRAS!$I:$I,INT((ROW()-2)/20)+2))</f>
        <v/>
      </c>
      <c r="H11949" s="4" t="str">
        <f aca="false">IF($A11949="","",EDATE(INDEX(CARTAO_COMPRAS!$J:$J,INT((ROW()-2)/20)+2),MOD(ROW()-2,20)))</f>
        <v/>
      </c>
      <c r="I11949" s="4" t="str">
        <f aca="false">IF($H11949="","",$H11949-WEEKDAY($H11949,2)+1)</f>
        <v/>
      </c>
      <c r="J11949" s="4" t="str">
        <f aca="false">IF($I11949="","",$I11949+6)</f>
        <v/>
      </c>
      <c r="K11949" s="6" t="str">
        <f aca="false">IF($H11949="","",DATE(YEAR($H11949),MONTH($H11949),1))</f>
        <v/>
      </c>
      <c r="L11949" s="0" t="str">
        <f aca="false">IF($A11949="","",INDEX(CARTAO_COMPRAS!$K:$K,INT((ROW()-2)/20)+2))</f>
        <v/>
      </c>
      <c r="M11949" s="0" t="str">
        <f aca="false">IF($A11949="","","Compra no cartão")</f>
        <v/>
      </c>
    </row>
    <row r="11950" customFormat="false" ht="13.5" hidden="false" customHeight="false" outlineLevel="0" collapsed="false">
      <c r="A119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0" s="0" t="str">
        <f aca="false">IF($A11950="","",INDEX(CARTAO_COMPRAS!$C:$C,INT((ROW()-2)/20)+2))</f>
        <v/>
      </c>
      <c r="C11950" s="0" t="str">
        <f aca="false">IF($A11950="","",INDEX(CARTAO_COMPRAS!$D:$D,INT((ROW()-2)/20)+2))</f>
        <v/>
      </c>
      <c r="D11950" s="0" t="str">
        <f aca="false">IF($A11950="","",INDEX(CARTAO_COMPRAS!$E:$E,INT((ROW()-2)/20)+2))</f>
        <v/>
      </c>
      <c r="E11950" s="0" t="str">
        <f aca="false">IF($A11950="","",INDEX(CARTAO_COMPRAS!$H:$H,INT((ROW()-2)/20)+2)+MOD(ROW()-2,20))</f>
        <v/>
      </c>
      <c r="F11950" s="0" t="str">
        <f aca="false">IF($A11950="","",INDEX(CARTAO_COMPRAS!$G:$G,INT((ROW()-2)/20)+2))</f>
        <v/>
      </c>
      <c r="G11950" s="5" t="str">
        <f aca="false">IF($A11950="","",INDEX(CARTAO_COMPRAS!$I:$I,INT((ROW()-2)/20)+2))</f>
        <v/>
      </c>
      <c r="H11950" s="4" t="str">
        <f aca="false">IF($A11950="","",EDATE(INDEX(CARTAO_COMPRAS!$J:$J,INT((ROW()-2)/20)+2),MOD(ROW()-2,20)))</f>
        <v/>
      </c>
      <c r="I11950" s="4" t="str">
        <f aca="false">IF($H11950="","",$H11950-WEEKDAY($H11950,2)+1)</f>
        <v/>
      </c>
      <c r="J11950" s="4" t="str">
        <f aca="false">IF($I11950="","",$I11950+6)</f>
        <v/>
      </c>
      <c r="K11950" s="6" t="str">
        <f aca="false">IF($H11950="","",DATE(YEAR($H11950),MONTH($H11950),1))</f>
        <v/>
      </c>
      <c r="L11950" s="0" t="str">
        <f aca="false">IF($A11950="","",INDEX(CARTAO_COMPRAS!$K:$K,INT((ROW()-2)/20)+2))</f>
        <v/>
      </c>
      <c r="M11950" s="0" t="str">
        <f aca="false">IF($A11950="","","Compra no cartão")</f>
        <v/>
      </c>
    </row>
    <row r="11951" customFormat="false" ht="13.5" hidden="false" customHeight="false" outlineLevel="0" collapsed="false">
      <c r="A119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1" s="0" t="str">
        <f aca="false">IF($A11951="","",INDEX(CARTAO_COMPRAS!$C:$C,INT((ROW()-2)/20)+2))</f>
        <v/>
      </c>
      <c r="C11951" s="0" t="str">
        <f aca="false">IF($A11951="","",INDEX(CARTAO_COMPRAS!$D:$D,INT((ROW()-2)/20)+2))</f>
        <v/>
      </c>
      <c r="D11951" s="0" t="str">
        <f aca="false">IF($A11951="","",INDEX(CARTAO_COMPRAS!$E:$E,INT((ROW()-2)/20)+2))</f>
        <v/>
      </c>
      <c r="E11951" s="0" t="str">
        <f aca="false">IF($A11951="","",INDEX(CARTAO_COMPRAS!$H:$H,INT((ROW()-2)/20)+2)+MOD(ROW()-2,20))</f>
        <v/>
      </c>
      <c r="F11951" s="0" t="str">
        <f aca="false">IF($A11951="","",INDEX(CARTAO_COMPRAS!$G:$G,INT((ROW()-2)/20)+2))</f>
        <v/>
      </c>
      <c r="G11951" s="5" t="str">
        <f aca="false">IF($A11951="","",INDEX(CARTAO_COMPRAS!$I:$I,INT((ROW()-2)/20)+2))</f>
        <v/>
      </c>
      <c r="H11951" s="4" t="str">
        <f aca="false">IF($A11951="","",EDATE(INDEX(CARTAO_COMPRAS!$J:$J,INT((ROW()-2)/20)+2),MOD(ROW()-2,20)))</f>
        <v/>
      </c>
      <c r="I11951" s="4" t="str">
        <f aca="false">IF($H11951="","",$H11951-WEEKDAY($H11951,2)+1)</f>
        <v/>
      </c>
      <c r="J11951" s="4" t="str">
        <f aca="false">IF($I11951="","",$I11951+6)</f>
        <v/>
      </c>
      <c r="K11951" s="6" t="str">
        <f aca="false">IF($H11951="","",DATE(YEAR($H11951),MONTH($H11951),1))</f>
        <v/>
      </c>
      <c r="L11951" s="0" t="str">
        <f aca="false">IF($A11951="","",INDEX(CARTAO_COMPRAS!$K:$K,INT((ROW()-2)/20)+2))</f>
        <v/>
      </c>
      <c r="M11951" s="0" t="str">
        <f aca="false">IF($A11951="","","Compra no cartão")</f>
        <v/>
      </c>
    </row>
    <row r="11952" customFormat="false" ht="13.5" hidden="false" customHeight="false" outlineLevel="0" collapsed="false">
      <c r="A119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2" s="0" t="str">
        <f aca="false">IF($A11952="","",INDEX(CARTAO_COMPRAS!$C:$C,INT((ROW()-2)/20)+2))</f>
        <v/>
      </c>
      <c r="C11952" s="0" t="str">
        <f aca="false">IF($A11952="","",INDEX(CARTAO_COMPRAS!$D:$D,INT((ROW()-2)/20)+2))</f>
        <v/>
      </c>
      <c r="D11952" s="0" t="str">
        <f aca="false">IF($A11952="","",INDEX(CARTAO_COMPRAS!$E:$E,INT((ROW()-2)/20)+2))</f>
        <v/>
      </c>
      <c r="E11952" s="0" t="str">
        <f aca="false">IF($A11952="","",INDEX(CARTAO_COMPRAS!$H:$H,INT((ROW()-2)/20)+2)+MOD(ROW()-2,20))</f>
        <v/>
      </c>
      <c r="F11952" s="0" t="str">
        <f aca="false">IF($A11952="","",INDEX(CARTAO_COMPRAS!$G:$G,INT((ROW()-2)/20)+2))</f>
        <v/>
      </c>
      <c r="G11952" s="5" t="str">
        <f aca="false">IF($A11952="","",INDEX(CARTAO_COMPRAS!$I:$I,INT((ROW()-2)/20)+2))</f>
        <v/>
      </c>
      <c r="H11952" s="4" t="str">
        <f aca="false">IF($A11952="","",EDATE(INDEX(CARTAO_COMPRAS!$J:$J,INT((ROW()-2)/20)+2),MOD(ROW()-2,20)))</f>
        <v/>
      </c>
      <c r="I11952" s="4" t="str">
        <f aca="false">IF($H11952="","",$H11952-WEEKDAY($H11952,2)+1)</f>
        <v/>
      </c>
      <c r="J11952" s="4" t="str">
        <f aca="false">IF($I11952="","",$I11952+6)</f>
        <v/>
      </c>
      <c r="K11952" s="6" t="str">
        <f aca="false">IF($H11952="","",DATE(YEAR($H11952),MONTH($H11952),1))</f>
        <v/>
      </c>
      <c r="L11952" s="0" t="str">
        <f aca="false">IF($A11952="","",INDEX(CARTAO_COMPRAS!$K:$K,INT((ROW()-2)/20)+2))</f>
        <v/>
      </c>
      <c r="M11952" s="0" t="str">
        <f aca="false">IF($A11952="","","Compra no cartão")</f>
        <v/>
      </c>
    </row>
    <row r="11953" customFormat="false" ht="13.5" hidden="false" customHeight="false" outlineLevel="0" collapsed="false">
      <c r="A119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3" s="0" t="str">
        <f aca="false">IF($A11953="","",INDEX(CARTAO_COMPRAS!$C:$C,INT((ROW()-2)/20)+2))</f>
        <v/>
      </c>
      <c r="C11953" s="0" t="str">
        <f aca="false">IF($A11953="","",INDEX(CARTAO_COMPRAS!$D:$D,INT((ROW()-2)/20)+2))</f>
        <v/>
      </c>
      <c r="D11953" s="0" t="str">
        <f aca="false">IF($A11953="","",INDEX(CARTAO_COMPRAS!$E:$E,INT((ROW()-2)/20)+2))</f>
        <v/>
      </c>
      <c r="E11953" s="0" t="str">
        <f aca="false">IF($A11953="","",INDEX(CARTAO_COMPRAS!$H:$H,INT((ROW()-2)/20)+2)+MOD(ROW()-2,20))</f>
        <v/>
      </c>
      <c r="F11953" s="0" t="str">
        <f aca="false">IF($A11953="","",INDEX(CARTAO_COMPRAS!$G:$G,INT((ROW()-2)/20)+2))</f>
        <v/>
      </c>
      <c r="G11953" s="5" t="str">
        <f aca="false">IF($A11953="","",INDEX(CARTAO_COMPRAS!$I:$I,INT((ROW()-2)/20)+2))</f>
        <v/>
      </c>
      <c r="H11953" s="4" t="str">
        <f aca="false">IF($A11953="","",EDATE(INDEX(CARTAO_COMPRAS!$J:$J,INT((ROW()-2)/20)+2),MOD(ROW()-2,20)))</f>
        <v/>
      </c>
      <c r="I11953" s="4" t="str">
        <f aca="false">IF($H11953="","",$H11953-WEEKDAY($H11953,2)+1)</f>
        <v/>
      </c>
      <c r="J11953" s="4" t="str">
        <f aca="false">IF($I11953="","",$I11953+6)</f>
        <v/>
      </c>
      <c r="K11953" s="6" t="str">
        <f aca="false">IF($H11953="","",DATE(YEAR($H11953),MONTH($H11953),1))</f>
        <v/>
      </c>
      <c r="L11953" s="0" t="str">
        <f aca="false">IF($A11953="","",INDEX(CARTAO_COMPRAS!$K:$K,INT((ROW()-2)/20)+2))</f>
        <v/>
      </c>
      <c r="M11953" s="0" t="str">
        <f aca="false">IF($A11953="","","Compra no cartão")</f>
        <v/>
      </c>
    </row>
    <row r="11954" customFormat="false" ht="13.5" hidden="false" customHeight="false" outlineLevel="0" collapsed="false">
      <c r="A119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4" s="0" t="str">
        <f aca="false">IF($A11954="","",INDEX(CARTAO_COMPRAS!$C:$C,INT((ROW()-2)/20)+2))</f>
        <v/>
      </c>
      <c r="C11954" s="0" t="str">
        <f aca="false">IF($A11954="","",INDEX(CARTAO_COMPRAS!$D:$D,INT((ROW()-2)/20)+2))</f>
        <v/>
      </c>
      <c r="D11954" s="0" t="str">
        <f aca="false">IF($A11954="","",INDEX(CARTAO_COMPRAS!$E:$E,INT((ROW()-2)/20)+2))</f>
        <v/>
      </c>
      <c r="E11954" s="0" t="str">
        <f aca="false">IF($A11954="","",INDEX(CARTAO_COMPRAS!$H:$H,INT((ROW()-2)/20)+2)+MOD(ROW()-2,20))</f>
        <v/>
      </c>
      <c r="F11954" s="0" t="str">
        <f aca="false">IF($A11954="","",INDEX(CARTAO_COMPRAS!$G:$G,INT((ROW()-2)/20)+2))</f>
        <v/>
      </c>
      <c r="G11954" s="5" t="str">
        <f aca="false">IF($A11954="","",INDEX(CARTAO_COMPRAS!$I:$I,INT((ROW()-2)/20)+2))</f>
        <v/>
      </c>
      <c r="H11954" s="4" t="str">
        <f aca="false">IF($A11954="","",EDATE(INDEX(CARTAO_COMPRAS!$J:$J,INT((ROW()-2)/20)+2),MOD(ROW()-2,20)))</f>
        <v/>
      </c>
      <c r="I11954" s="4" t="str">
        <f aca="false">IF($H11954="","",$H11954-WEEKDAY($H11954,2)+1)</f>
        <v/>
      </c>
      <c r="J11954" s="4" t="str">
        <f aca="false">IF($I11954="","",$I11954+6)</f>
        <v/>
      </c>
      <c r="K11954" s="6" t="str">
        <f aca="false">IF($H11954="","",DATE(YEAR($H11954),MONTH($H11954),1))</f>
        <v/>
      </c>
      <c r="L11954" s="0" t="str">
        <f aca="false">IF($A11954="","",INDEX(CARTAO_COMPRAS!$K:$K,INT((ROW()-2)/20)+2))</f>
        <v/>
      </c>
      <c r="M11954" s="0" t="str">
        <f aca="false">IF($A11954="","","Compra no cartão")</f>
        <v/>
      </c>
    </row>
    <row r="11955" customFormat="false" ht="13.5" hidden="false" customHeight="false" outlineLevel="0" collapsed="false">
      <c r="A119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5" s="0" t="str">
        <f aca="false">IF($A11955="","",INDEX(CARTAO_COMPRAS!$C:$C,INT((ROW()-2)/20)+2))</f>
        <v/>
      </c>
      <c r="C11955" s="0" t="str">
        <f aca="false">IF($A11955="","",INDEX(CARTAO_COMPRAS!$D:$D,INT((ROW()-2)/20)+2))</f>
        <v/>
      </c>
      <c r="D11955" s="0" t="str">
        <f aca="false">IF($A11955="","",INDEX(CARTAO_COMPRAS!$E:$E,INT((ROW()-2)/20)+2))</f>
        <v/>
      </c>
      <c r="E11955" s="0" t="str">
        <f aca="false">IF($A11955="","",INDEX(CARTAO_COMPRAS!$H:$H,INT((ROW()-2)/20)+2)+MOD(ROW()-2,20))</f>
        <v/>
      </c>
      <c r="F11955" s="0" t="str">
        <f aca="false">IF($A11955="","",INDEX(CARTAO_COMPRAS!$G:$G,INT((ROW()-2)/20)+2))</f>
        <v/>
      </c>
      <c r="G11955" s="5" t="str">
        <f aca="false">IF($A11955="","",INDEX(CARTAO_COMPRAS!$I:$I,INT((ROW()-2)/20)+2))</f>
        <v/>
      </c>
      <c r="H11955" s="4" t="str">
        <f aca="false">IF($A11955="","",EDATE(INDEX(CARTAO_COMPRAS!$J:$J,INT((ROW()-2)/20)+2),MOD(ROW()-2,20)))</f>
        <v/>
      </c>
      <c r="I11955" s="4" t="str">
        <f aca="false">IF($H11955="","",$H11955-WEEKDAY($H11955,2)+1)</f>
        <v/>
      </c>
      <c r="J11955" s="4" t="str">
        <f aca="false">IF($I11955="","",$I11955+6)</f>
        <v/>
      </c>
      <c r="K11955" s="6" t="str">
        <f aca="false">IF($H11955="","",DATE(YEAR($H11955),MONTH($H11955),1))</f>
        <v/>
      </c>
      <c r="L11955" s="0" t="str">
        <f aca="false">IF($A11955="","",INDEX(CARTAO_COMPRAS!$K:$K,INT((ROW()-2)/20)+2))</f>
        <v/>
      </c>
      <c r="M11955" s="0" t="str">
        <f aca="false">IF($A11955="","","Compra no cartão")</f>
        <v/>
      </c>
    </row>
    <row r="11956" customFormat="false" ht="13.5" hidden="false" customHeight="false" outlineLevel="0" collapsed="false">
      <c r="A119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6" s="0" t="str">
        <f aca="false">IF($A11956="","",INDEX(CARTAO_COMPRAS!$C:$C,INT((ROW()-2)/20)+2))</f>
        <v/>
      </c>
      <c r="C11956" s="0" t="str">
        <f aca="false">IF($A11956="","",INDEX(CARTAO_COMPRAS!$D:$D,INT((ROW()-2)/20)+2))</f>
        <v/>
      </c>
      <c r="D11956" s="0" t="str">
        <f aca="false">IF($A11956="","",INDEX(CARTAO_COMPRAS!$E:$E,INT((ROW()-2)/20)+2))</f>
        <v/>
      </c>
      <c r="E11956" s="0" t="str">
        <f aca="false">IF($A11956="","",INDEX(CARTAO_COMPRAS!$H:$H,INT((ROW()-2)/20)+2)+MOD(ROW()-2,20))</f>
        <v/>
      </c>
      <c r="F11956" s="0" t="str">
        <f aca="false">IF($A11956="","",INDEX(CARTAO_COMPRAS!$G:$G,INT((ROW()-2)/20)+2))</f>
        <v/>
      </c>
      <c r="G11956" s="5" t="str">
        <f aca="false">IF($A11956="","",INDEX(CARTAO_COMPRAS!$I:$I,INT((ROW()-2)/20)+2))</f>
        <v/>
      </c>
      <c r="H11956" s="4" t="str">
        <f aca="false">IF($A11956="","",EDATE(INDEX(CARTAO_COMPRAS!$J:$J,INT((ROW()-2)/20)+2),MOD(ROW()-2,20)))</f>
        <v/>
      </c>
      <c r="I11956" s="4" t="str">
        <f aca="false">IF($H11956="","",$H11956-WEEKDAY($H11956,2)+1)</f>
        <v/>
      </c>
      <c r="J11956" s="4" t="str">
        <f aca="false">IF($I11956="","",$I11956+6)</f>
        <v/>
      </c>
      <c r="K11956" s="6" t="str">
        <f aca="false">IF($H11956="","",DATE(YEAR($H11956),MONTH($H11956),1))</f>
        <v/>
      </c>
      <c r="L11956" s="0" t="str">
        <f aca="false">IF($A11956="","",INDEX(CARTAO_COMPRAS!$K:$K,INT((ROW()-2)/20)+2))</f>
        <v/>
      </c>
      <c r="M11956" s="0" t="str">
        <f aca="false">IF($A11956="","","Compra no cartão")</f>
        <v/>
      </c>
    </row>
    <row r="11957" customFormat="false" ht="13.5" hidden="false" customHeight="false" outlineLevel="0" collapsed="false">
      <c r="A119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7" s="0" t="str">
        <f aca="false">IF($A11957="","",INDEX(CARTAO_COMPRAS!$C:$C,INT((ROW()-2)/20)+2))</f>
        <v/>
      </c>
      <c r="C11957" s="0" t="str">
        <f aca="false">IF($A11957="","",INDEX(CARTAO_COMPRAS!$D:$D,INT((ROW()-2)/20)+2))</f>
        <v/>
      </c>
      <c r="D11957" s="0" t="str">
        <f aca="false">IF($A11957="","",INDEX(CARTAO_COMPRAS!$E:$E,INT((ROW()-2)/20)+2))</f>
        <v/>
      </c>
      <c r="E11957" s="0" t="str">
        <f aca="false">IF($A11957="","",INDEX(CARTAO_COMPRAS!$H:$H,INT((ROW()-2)/20)+2)+MOD(ROW()-2,20))</f>
        <v/>
      </c>
      <c r="F11957" s="0" t="str">
        <f aca="false">IF($A11957="","",INDEX(CARTAO_COMPRAS!$G:$G,INT((ROW()-2)/20)+2))</f>
        <v/>
      </c>
      <c r="G11957" s="5" t="str">
        <f aca="false">IF($A11957="","",INDEX(CARTAO_COMPRAS!$I:$I,INT((ROW()-2)/20)+2))</f>
        <v/>
      </c>
      <c r="H11957" s="4" t="str">
        <f aca="false">IF($A11957="","",EDATE(INDEX(CARTAO_COMPRAS!$J:$J,INT((ROW()-2)/20)+2),MOD(ROW()-2,20)))</f>
        <v/>
      </c>
      <c r="I11957" s="4" t="str">
        <f aca="false">IF($H11957="","",$H11957-WEEKDAY($H11957,2)+1)</f>
        <v/>
      </c>
      <c r="J11957" s="4" t="str">
        <f aca="false">IF($I11957="","",$I11957+6)</f>
        <v/>
      </c>
      <c r="K11957" s="6" t="str">
        <f aca="false">IF($H11957="","",DATE(YEAR($H11957),MONTH($H11957),1))</f>
        <v/>
      </c>
      <c r="L11957" s="0" t="str">
        <f aca="false">IF($A11957="","",INDEX(CARTAO_COMPRAS!$K:$K,INT((ROW()-2)/20)+2))</f>
        <v/>
      </c>
      <c r="M11957" s="0" t="str">
        <f aca="false">IF($A11957="","","Compra no cartão")</f>
        <v/>
      </c>
    </row>
    <row r="11958" customFormat="false" ht="13.5" hidden="false" customHeight="false" outlineLevel="0" collapsed="false">
      <c r="A119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8" s="0" t="str">
        <f aca="false">IF($A11958="","",INDEX(CARTAO_COMPRAS!$C:$C,INT((ROW()-2)/20)+2))</f>
        <v/>
      </c>
      <c r="C11958" s="0" t="str">
        <f aca="false">IF($A11958="","",INDEX(CARTAO_COMPRAS!$D:$D,INT((ROW()-2)/20)+2))</f>
        <v/>
      </c>
      <c r="D11958" s="0" t="str">
        <f aca="false">IF($A11958="","",INDEX(CARTAO_COMPRAS!$E:$E,INT((ROW()-2)/20)+2))</f>
        <v/>
      </c>
      <c r="E11958" s="0" t="str">
        <f aca="false">IF($A11958="","",INDEX(CARTAO_COMPRAS!$H:$H,INT((ROW()-2)/20)+2)+MOD(ROW()-2,20))</f>
        <v/>
      </c>
      <c r="F11958" s="0" t="str">
        <f aca="false">IF($A11958="","",INDEX(CARTAO_COMPRAS!$G:$G,INT((ROW()-2)/20)+2))</f>
        <v/>
      </c>
      <c r="G11958" s="5" t="str">
        <f aca="false">IF($A11958="","",INDEX(CARTAO_COMPRAS!$I:$I,INT((ROW()-2)/20)+2))</f>
        <v/>
      </c>
      <c r="H11958" s="4" t="str">
        <f aca="false">IF($A11958="","",EDATE(INDEX(CARTAO_COMPRAS!$J:$J,INT((ROW()-2)/20)+2),MOD(ROW()-2,20)))</f>
        <v/>
      </c>
      <c r="I11958" s="4" t="str">
        <f aca="false">IF($H11958="","",$H11958-WEEKDAY($H11958,2)+1)</f>
        <v/>
      </c>
      <c r="J11958" s="4" t="str">
        <f aca="false">IF($I11958="","",$I11958+6)</f>
        <v/>
      </c>
      <c r="K11958" s="6" t="str">
        <f aca="false">IF($H11958="","",DATE(YEAR($H11958),MONTH($H11958),1))</f>
        <v/>
      </c>
      <c r="L11958" s="0" t="str">
        <f aca="false">IF($A11958="","",INDEX(CARTAO_COMPRAS!$K:$K,INT((ROW()-2)/20)+2))</f>
        <v/>
      </c>
      <c r="M11958" s="0" t="str">
        <f aca="false">IF($A11958="","","Compra no cartão")</f>
        <v/>
      </c>
    </row>
    <row r="11959" customFormat="false" ht="13.5" hidden="false" customHeight="false" outlineLevel="0" collapsed="false">
      <c r="A119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59" s="0" t="str">
        <f aca="false">IF($A11959="","",INDEX(CARTAO_COMPRAS!$C:$C,INT((ROW()-2)/20)+2))</f>
        <v/>
      </c>
      <c r="C11959" s="0" t="str">
        <f aca="false">IF($A11959="","",INDEX(CARTAO_COMPRAS!$D:$D,INT((ROW()-2)/20)+2))</f>
        <v/>
      </c>
      <c r="D11959" s="0" t="str">
        <f aca="false">IF($A11959="","",INDEX(CARTAO_COMPRAS!$E:$E,INT((ROW()-2)/20)+2))</f>
        <v/>
      </c>
      <c r="E11959" s="0" t="str">
        <f aca="false">IF($A11959="","",INDEX(CARTAO_COMPRAS!$H:$H,INT((ROW()-2)/20)+2)+MOD(ROW()-2,20))</f>
        <v/>
      </c>
      <c r="F11959" s="0" t="str">
        <f aca="false">IF($A11959="","",INDEX(CARTAO_COMPRAS!$G:$G,INT((ROW()-2)/20)+2))</f>
        <v/>
      </c>
      <c r="G11959" s="5" t="str">
        <f aca="false">IF($A11959="","",INDEX(CARTAO_COMPRAS!$I:$I,INT((ROW()-2)/20)+2))</f>
        <v/>
      </c>
      <c r="H11959" s="4" t="str">
        <f aca="false">IF($A11959="","",EDATE(INDEX(CARTAO_COMPRAS!$J:$J,INT((ROW()-2)/20)+2),MOD(ROW()-2,20)))</f>
        <v/>
      </c>
      <c r="I11959" s="4" t="str">
        <f aca="false">IF($H11959="","",$H11959-WEEKDAY($H11959,2)+1)</f>
        <v/>
      </c>
      <c r="J11959" s="4" t="str">
        <f aca="false">IF($I11959="","",$I11959+6)</f>
        <v/>
      </c>
      <c r="K11959" s="6" t="str">
        <f aca="false">IF($H11959="","",DATE(YEAR($H11959),MONTH($H11959),1))</f>
        <v/>
      </c>
      <c r="L11959" s="0" t="str">
        <f aca="false">IF($A11959="","",INDEX(CARTAO_COMPRAS!$K:$K,INT((ROW()-2)/20)+2))</f>
        <v/>
      </c>
      <c r="M11959" s="0" t="str">
        <f aca="false">IF($A11959="","","Compra no cartão")</f>
        <v/>
      </c>
    </row>
    <row r="11960" customFormat="false" ht="13.5" hidden="false" customHeight="false" outlineLevel="0" collapsed="false">
      <c r="A119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0" s="0" t="str">
        <f aca="false">IF($A11960="","",INDEX(CARTAO_COMPRAS!$C:$C,INT((ROW()-2)/20)+2))</f>
        <v/>
      </c>
      <c r="C11960" s="0" t="str">
        <f aca="false">IF($A11960="","",INDEX(CARTAO_COMPRAS!$D:$D,INT((ROW()-2)/20)+2))</f>
        <v/>
      </c>
      <c r="D11960" s="0" t="str">
        <f aca="false">IF($A11960="","",INDEX(CARTAO_COMPRAS!$E:$E,INT((ROW()-2)/20)+2))</f>
        <v/>
      </c>
      <c r="E11960" s="0" t="str">
        <f aca="false">IF($A11960="","",INDEX(CARTAO_COMPRAS!$H:$H,INT((ROW()-2)/20)+2)+MOD(ROW()-2,20))</f>
        <v/>
      </c>
      <c r="F11960" s="0" t="str">
        <f aca="false">IF($A11960="","",INDEX(CARTAO_COMPRAS!$G:$G,INT((ROW()-2)/20)+2))</f>
        <v/>
      </c>
      <c r="G11960" s="5" t="str">
        <f aca="false">IF($A11960="","",INDEX(CARTAO_COMPRAS!$I:$I,INT((ROW()-2)/20)+2))</f>
        <v/>
      </c>
      <c r="H11960" s="4" t="str">
        <f aca="false">IF($A11960="","",EDATE(INDEX(CARTAO_COMPRAS!$J:$J,INT((ROW()-2)/20)+2),MOD(ROW()-2,20)))</f>
        <v/>
      </c>
      <c r="I11960" s="4" t="str">
        <f aca="false">IF($H11960="","",$H11960-WEEKDAY($H11960,2)+1)</f>
        <v/>
      </c>
      <c r="J11960" s="4" t="str">
        <f aca="false">IF($I11960="","",$I11960+6)</f>
        <v/>
      </c>
      <c r="K11960" s="6" t="str">
        <f aca="false">IF($H11960="","",DATE(YEAR($H11960),MONTH($H11960),1))</f>
        <v/>
      </c>
      <c r="L11960" s="0" t="str">
        <f aca="false">IF($A11960="","",INDEX(CARTAO_COMPRAS!$K:$K,INT((ROW()-2)/20)+2))</f>
        <v/>
      </c>
      <c r="M11960" s="0" t="str">
        <f aca="false">IF($A11960="","","Compra no cartão")</f>
        <v/>
      </c>
    </row>
    <row r="11961" customFormat="false" ht="13.5" hidden="false" customHeight="false" outlineLevel="0" collapsed="false">
      <c r="A119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1" s="0" t="str">
        <f aca="false">IF($A11961="","",INDEX(CARTAO_COMPRAS!$C:$C,INT((ROW()-2)/20)+2))</f>
        <v/>
      </c>
      <c r="C11961" s="0" t="str">
        <f aca="false">IF($A11961="","",INDEX(CARTAO_COMPRAS!$D:$D,INT((ROW()-2)/20)+2))</f>
        <v/>
      </c>
      <c r="D11961" s="0" t="str">
        <f aca="false">IF($A11961="","",INDEX(CARTAO_COMPRAS!$E:$E,INT((ROW()-2)/20)+2))</f>
        <v/>
      </c>
      <c r="E11961" s="0" t="str">
        <f aca="false">IF($A11961="","",INDEX(CARTAO_COMPRAS!$H:$H,INT((ROW()-2)/20)+2)+MOD(ROW()-2,20))</f>
        <v/>
      </c>
      <c r="F11961" s="0" t="str">
        <f aca="false">IF($A11961="","",INDEX(CARTAO_COMPRAS!$G:$G,INT((ROW()-2)/20)+2))</f>
        <v/>
      </c>
      <c r="G11961" s="5" t="str">
        <f aca="false">IF($A11961="","",INDEX(CARTAO_COMPRAS!$I:$I,INT((ROW()-2)/20)+2))</f>
        <v/>
      </c>
      <c r="H11961" s="4" t="str">
        <f aca="false">IF($A11961="","",EDATE(INDEX(CARTAO_COMPRAS!$J:$J,INT((ROW()-2)/20)+2),MOD(ROW()-2,20)))</f>
        <v/>
      </c>
      <c r="I11961" s="4" t="str">
        <f aca="false">IF($H11961="","",$H11961-WEEKDAY($H11961,2)+1)</f>
        <v/>
      </c>
      <c r="J11961" s="4" t="str">
        <f aca="false">IF($I11961="","",$I11961+6)</f>
        <v/>
      </c>
      <c r="K11961" s="6" t="str">
        <f aca="false">IF($H11961="","",DATE(YEAR($H11961),MONTH($H11961),1))</f>
        <v/>
      </c>
      <c r="L11961" s="0" t="str">
        <f aca="false">IF($A11961="","",INDEX(CARTAO_COMPRAS!$K:$K,INT((ROW()-2)/20)+2))</f>
        <v/>
      </c>
      <c r="M11961" s="0" t="str">
        <f aca="false">IF($A11961="","","Compra no cartão")</f>
        <v/>
      </c>
    </row>
    <row r="11962" customFormat="false" ht="13.5" hidden="false" customHeight="false" outlineLevel="0" collapsed="false">
      <c r="A119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2" s="0" t="str">
        <f aca="false">IF($A11962="","",INDEX(CARTAO_COMPRAS!$C:$C,INT((ROW()-2)/20)+2))</f>
        <v/>
      </c>
      <c r="C11962" s="0" t="str">
        <f aca="false">IF($A11962="","",INDEX(CARTAO_COMPRAS!$D:$D,INT((ROW()-2)/20)+2))</f>
        <v/>
      </c>
      <c r="D11962" s="0" t="str">
        <f aca="false">IF($A11962="","",INDEX(CARTAO_COMPRAS!$E:$E,INT((ROW()-2)/20)+2))</f>
        <v/>
      </c>
      <c r="E11962" s="0" t="str">
        <f aca="false">IF($A11962="","",INDEX(CARTAO_COMPRAS!$H:$H,INT((ROW()-2)/20)+2)+MOD(ROW()-2,20))</f>
        <v/>
      </c>
      <c r="F11962" s="0" t="str">
        <f aca="false">IF($A11962="","",INDEX(CARTAO_COMPRAS!$G:$G,INT((ROW()-2)/20)+2))</f>
        <v/>
      </c>
      <c r="G11962" s="5" t="str">
        <f aca="false">IF($A11962="","",INDEX(CARTAO_COMPRAS!$I:$I,INT((ROW()-2)/20)+2))</f>
        <v/>
      </c>
      <c r="H11962" s="4" t="str">
        <f aca="false">IF($A11962="","",EDATE(INDEX(CARTAO_COMPRAS!$J:$J,INT((ROW()-2)/20)+2),MOD(ROW()-2,20)))</f>
        <v/>
      </c>
      <c r="I11962" s="4" t="str">
        <f aca="false">IF($H11962="","",$H11962-WEEKDAY($H11962,2)+1)</f>
        <v/>
      </c>
      <c r="J11962" s="4" t="str">
        <f aca="false">IF($I11962="","",$I11962+6)</f>
        <v/>
      </c>
      <c r="K11962" s="6" t="str">
        <f aca="false">IF($H11962="","",DATE(YEAR($H11962),MONTH($H11962),1))</f>
        <v/>
      </c>
      <c r="L11962" s="0" t="str">
        <f aca="false">IF($A11962="","",INDEX(CARTAO_COMPRAS!$K:$K,INT((ROW()-2)/20)+2))</f>
        <v/>
      </c>
      <c r="M11962" s="0" t="str">
        <f aca="false">IF($A11962="","","Compra no cartão")</f>
        <v/>
      </c>
    </row>
    <row r="11963" customFormat="false" ht="13.5" hidden="false" customHeight="false" outlineLevel="0" collapsed="false">
      <c r="A119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3" s="0" t="str">
        <f aca="false">IF($A11963="","",INDEX(CARTAO_COMPRAS!$C:$C,INT((ROW()-2)/20)+2))</f>
        <v/>
      </c>
      <c r="C11963" s="0" t="str">
        <f aca="false">IF($A11963="","",INDEX(CARTAO_COMPRAS!$D:$D,INT((ROW()-2)/20)+2))</f>
        <v/>
      </c>
      <c r="D11963" s="0" t="str">
        <f aca="false">IF($A11963="","",INDEX(CARTAO_COMPRAS!$E:$E,INT((ROW()-2)/20)+2))</f>
        <v/>
      </c>
      <c r="E11963" s="0" t="str">
        <f aca="false">IF($A11963="","",INDEX(CARTAO_COMPRAS!$H:$H,INT((ROW()-2)/20)+2)+MOD(ROW()-2,20))</f>
        <v/>
      </c>
      <c r="F11963" s="0" t="str">
        <f aca="false">IF($A11963="","",INDEX(CARTAO_COMPRAS!$G:$G,INT((ROW()-2)/20)+2))</f>
        <v/>
      </c>
      <c r="G11963" s="5" t="str">
        <f aca="false">IF($A11963="","",INDEX(CARTAO_COMPRAS!$I:$I,INT((ROW()-2)/20)+2))</f>
        <v/>
      </c>
      <c r="H11963" s="4" t="str">
        <f aca="false">IF($A11963="","",EDATE(INDEX(CARTAO_COMPRAS!$J:$J,INT((ROW()-2)/20)+2),MOD(ROW()-2,20)))</f>
        <v/>
      </c>
      <c r="I11963" s="4" t="str">
        <f aca="false">IF($H11963="","",$H11963-WEEKDAY($H11963,2)+1)</f>
        <v/>
      </c>
      <c r="J11963" s="4" t="str">
        <f aca="false">IF($I11963="","",$I11963+6)</f>
        <v/>
      </c>
      <c r="K11963" s="6" t="str">
        <f aca="false">IF($H11963="","",DATE(YEAR($H11963),MONTH($H11963),1))</f>
        <v/>
      </c>
      <c r="L11963" s="0" t="str">
        <f aca="false">IF($A11963="","",INDEX(CARTAO_COMPRAS!$K:$K,INT((ROW()-2)/20)+2))</f>
        <v/>
      </c>
      <c r="M11963" s="0" t="str">
        <f aca="false">IF($A11963="","","Compra no cartão")</f>
        <v/>
      </c>
    </row>
    <row r="11964" customFormat="false" ht="13.5" hidden="false" customHeight="false" outlineLevel="0" collapsed="false">
      <c r="A119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4" s="0" t="str">
        <f aca="false">IF($A11964="","",INDEX(CARTAO_COMPRAS!$C:$C,INT((ROW()-2)/20)+2))</f>
        <v/>
      </c>
      <c r="C11964" s="0" t="str">
        <f aca="false">IF($A11964="","",INDEX(CARTAO_COMPRAS!$D:$D,INT((ROW()-2)/20)+2))</f>
        <v/>
      </c>
      <c r="D11964" s="0" t="str">
        <f aca="false">IF($A11964="","",INDEX(CARTAO_COMPRAS!$E:$E,INT((ROW()-2)/20)+2))</f>
        <v/>
      </c>
      <c r="E11964" s="0" t="str">
        <f aca="false">IF($A11964="","",INDEX(CARTAO_COMPRAS!$H:$H,INT((ROW()-2)/20)+2)+MOD(ROW()-2,20))</f>
        <v/>
      </c>
      <c r="F11964" s="0" t="str">
        <f aca="false">IF($A11964="","",INDEX(CARTAO_COMPRAS!$G:$G,INT((ROW()-2)/20)+2))</f>
        <v/>
      </c>
      <c r="G11964" s="5" t="str">
        <f aca="false">IF($A11964="","",INDEX(CARTAO_COMPRAS!$I:$I,INT((ROW()-2)/20)+2))</f>
        <v/>
      </c>
      <c r="H11964" s="4" t="str">
        <f aca="false">IF($A11964="","",EDATE(INDEX(CARTAO_COMPRAS!$J:$J,INT((ROW()-2)/20)+2),MOD(ROW()-2,20)))</f>
        <v/>
      </c>
      <c r="I11964" s="4" t="str">
        <f aca="false">IF($H11964="","",$H11964-WEEKDAY($H11964,2)+1)</f>
        <v/>
      </c>
      <c r="J11964" s="4" t="str">
        <f aca="false">IF($I11964="","",$I11964+6)</f>
        <v/>
      </c>
      <c r="K11964" s="6" t="str">
        <f aca="false">IF($H11964="","",DATE(YEAR($H11964),MONTH($H11964),1))</f>
        <v/>
      </c>
      <c r="L11964" s="0" t="str">
        <f aca="false">IF($A11964="","",INDEX(CARTAO_COMPRAS!$K:$K,INT((ROW()-2)/20)+2))</f>
        <v/>
      </c>
      <c r="M11964" s="0" t="str">
        <f aca="false">IF($A11964="","","Compra no cartão")</f>
        <v/>
      </c>
    </row>
    <row r="11965" customFormat="false" ht="13.5" hidden="false" customHeight="false" outlineLevel="0" collapsed="false">
      <c r="A119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5" s="0" t="str">
        <f aca="false">IF($A11965="","",INDEX(CARTAO_COMPRAS!$C:$C,INT((ROW()-2)/20)+2))</f>
        <v/>
      </c>
      <c r="C11965" s="0" t="str">
        <f aca="false">IF($A11965="","",INDEX(CARTAO_COMPRAS!$D:$D,INT((ROW()-2)/20)+2))</f>
        <v/>
      </c>
      <c r="D11965" s="0" t="str">
        <f aca="false">IF($A11965="","",INDEX(CARTAO_COMPRAS!$E:$E,INT((ROW()-2)/20)+2))</f>
        <v/>
      </c>
      <c r="E11965" s="0" t="str">
        <f aca="false">IF($A11965="","",INDEX(CARTAO_COMPRAS!$H:$H,INT((ROW()-2)/20)+2)+MOD(ROW()-2,20))</f>
        <v/>
      </c>
      <c r="F11965" s="0" t="str">
        <f aca="false">IF($A11965="","",INDEX(CARTAO_COMPRAS!$G:$G,INT((ROW()-2)/20)+2))</f>
        <v/>
      </c>
      <c r="G11965" s="5" t="str">
        <f aca="false">IF($A11965="","",INDEX(CARTAO_COMPRAS!$I:$I,INT((ROW()-2)/20)+2))</f>
        <v/>
      </c>
      <c r="H11965" s="4" t="str">
        <f aca="false">IF($A11965="","",EDATE(INDEX(CARTAO_COMPRAS!$J:$J,INT((ROW()-2)/20)+2),MOD(ROW()-2,20)))</f>
        <v/>
      </c>
      <c r="I11965" s="4" t="str">
        <f aca="false">IF($H11965="","",$H11965-WEEKDAY($H11965,2)+1)</f>
        <v/>
      </c>
      <c r="J11965" s="4" t="str">
        <f aca="false">IF($I11965="","",$I11965+6)</f>
        <v/>
      </c>
      <c r="K11965" s="6" t="str">
        <f aca="false">IF($H11965="","",DATE(YEAR($H11965),MONTH($H11965),1))</f>
        <v/>
      </c>
      <c r="L11965" s="0" t="str">
        <f aca="false">IF($A11965="","",INDEX(CARTAO_COMPRAS!$K:$K,INT((ROW()-2)/20)+2))</f>
        <v/>
      </c>
      <c r="M11965" s="0" t="str">
        <f aca="false">IF($A11965="","","Compra no cartão")</f>
        <v/>
      </c>
    </row>
    <row r="11966" customFormat="false" ht="13.5" hidden="false" customHeight="false" outlineLevel="0" collapsed="false">
      <c r="A119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6" s="0" t="str">
        <f aca="false">IF($A11966="","",INDEX(CARTAO_COMPRAS!$C:$C,INT((ROW()-2)/20)+2))</f>
        <v/>
      </c>
      <c r="C11966" s="0" t="str">
        <f aca="false">IF($A11966="","",INDEX(CARTAO_COMPRAS!$D:$D,INT((ROW()-2)/20)+2))</f>
        <v/>
      </c>
      <c r="D11966" s="0" t="str">
        <f aca="false">IF($A11966="","",INDEX(CARTAO_COMPRAS!$E:$E,INT((ROW()-2)/20)+2))</f>
        <v/>
      </c>
      <c r="E11966" s="0" t="str">
        <f aca="false">IF($A11966="","",INDEX(CARTAO_COMPRAS!$H:$H,INT((ROW()-2)/20)+2)+MOD(ROW()-2,20))</f>
        <v/>
      </c>
      <c r="F11966" s="0" t="str">
        <f aca="false">IF($A11966="","",INDEX(CARTAO_COMPRAS!$G:$G,INT((ROW()-2)/20)+2))</f>
        <v/>
      </c>
      <c r="G11966" s="5" t="str">
        <f aca="false">IF($A11966="","",INDEX(CARTAO_COMPRAS!$I:$I,INT((ROW()-2)/20)+2))</f>
        <v/>
      </c>
      <c r="H11966" s="4" t="str">
        <f aca="false">IF($A11966="","",EDATE(INDEX(CARTAO_COMPRAS!$J:$J,INT((ROW()-2)/20)+2),MOD(ROW()-2,20)))</f>
        <v/>
      </c>
      <c r="I11966" s="4" t="str">
        <f aca="false">IF($H11966="","",$H11966-WEEKDAY($H11966,2)+1)</f>
        <v/>
      </c>
      <c r="J11966" s="4" t="str">
        <f aca="false">IF($I11966="","",$I11966+6)</f>
        <v/>
      </c>
      <c r="K11966" s="6" t="str">
        <f aca="false">IF($H11966="","",DATE(YEAR($H11966),MONTH($H11966),1))</f>
        <v/>
      </c>
      <c r="L11966" s="0" t="str">
        <f aca="false">IF($A11966="","",INDEX(CARTAO_COMPRAS!$K:$K,INT((ROW()-2)/20)+2))</f>
        <v/>
      </c>
      <c r="M11966" s="0" t="str">
        <f aca="false">IF($A11966="","","Compra no cartão")</f>
        <v/>
      </c>
    </row>
    <row r="11967" customFormat="false" ht="13.5" hidden="false" customHeight="false" outlineLevel="0" collapsed="false">
      <c r="A119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7" s="0" t="str">
        <f aca="false">IF($A11967="","",INDEX(CARTAO_COMPRAS!$C:$C,INT((ROW()-2)/20)+2))</f>
        <v/>
      </c>
      <c r="C11967" s="0" t="str">
        <f aca="false">IF($A11967="","",INDEX(CARTAO_COMPRAS!$D:$D,INT((ROW()-2)/20)+2))</f>
        <v/>
      </c>
      <c r="D11967" s="0" t="str">
        <f aca="false">IF($A11967="","",INDEX(CARTAO_COMPRAS!$E:$E,INT((ROW()-2)/20)+2))</f>
        <v/>
      </c>
      <c r="E11967" s="0" t="str">
        <f aca="false">IF($A11967="","",INDEX(CARTAO_COMPRAS!$H:$H,INT((ROW()-2)/20)+2)+MOD(ROW()-2,20))</f>
        <v/>
      </c>
      <c r="F11967" s="0" t="str">
        <f aca="false">IF($A11967="","",INDEX(CARTAO_COMPRAS!$G:$G,INT((ROW()-2)/20)+2))</f>
        <v/>
      </c>
      <c r="G11967" s="5" t="str">
        <f aca="false">IF($A11967="","",INDEX(CARTAO_COMPRAS!$I:$I,INT((ROW()-2)/20)+2))</f>
        <v/>
      </c>
      <c r="H11967" s="4" t="str">
        <f aca="false">IF($A11967="","",EDATE(INDEX(CARTAO_COMPRAS!$J:$J,INT((ROW()-2)/20)+2),MOD(ROW()-2,20)))</f>
        <v/>
      </c>
      <c r="I11967" s="4" t="str">
        <f aca="false">IF($H11967="","",$H11967-WEEKDAY($H11967,2)+1)</f>
        <v/>
      </c>
      <c r="J11967" s="4" t="str">
        <f aca="false">IF($I11967="","",$I11967+6)</f>
        <v/>
      </c>
      <c r="K11967" s="6" t="str">
        <f aca="false">IF($H11967="","",DATE(YEAR($H11967),MONTH($H11967),1))</f>
        <v/>
      </c>
      <c r="L11967" s="0" t="str">
        <f aca="false">IF($A11967="","",INDEX(CARTAO_COMPRAS!$K:$K,INT((ROW()-2)/20)+2))</f>
        <v/>
      </c>
      <c r="M11967" s="0" t="str">
        <f aca="false">IF($A11967="","","Compra no cartão")</f>
        <v/>
      </c>
    </row>
    <row r="11968" customFormat="false" ht="13.5" hidden="false" customHeight="false" outlineLevel="0" collapsed="false">
      <c r="A119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8" s="0" t="str">
        <f aca="false">IF($A11968="","",INDEX(CARTAO_COMPRAS!$C:$C,INT((ROW()-2)/20)+2))</f>
        <v/>
      </c>
      <c r="C11968" s="0" t="str">
        <f aca="false">IF($A11968="","",INDEX(CARTAO_COMPRAS!$D:$D,INT((ROW()-2)/20)+2))</f>
        <v/>
      </c>
      <c r="D11968" s="0" t="str">
        <f aca="false">IF($A11968="","",INDEX(CARTAO_COMPRAS!$E:$E,INT((ROW()-2)/20)+2))</f>
        <v/>
      </c>
      <c r="E11968" s="0" t="str">
        <f aca="false">IF($A11968="","",INDEX(CARTAO_COMPRAS!$H:$H,INT((ROW()-2)/20)+2)+MOD(ROW()-2,20))</f>
        <v/>
      </c>
      <c r="F11968" s="0" t="str">
        <f aca="false">IF($A11968="","",INDEX(CARTAO_COMPRAS!$G:$G,INT((ROW()-2)/20)+2))</f>
        <v/>
      </c>
      <c r="G11968" s="5" t="str">
        <f aca="false">IF($A11968="","",INDEX(CARTAO_COMPRAS!$I:$I,INT((ROW()-2)/20)+2))</f>
        <v/>
      </c>
      <c r="H11968" s="4" t="str">
        <f aca="false">IF($A11968="","",EDATE(INDEX(CARTAO_COMPRAS!$J:$J,INT((ROW()-2)/20)+2),MOD(ROW()-2,20)))</f>
        <v/>
      </c>
      <c r="I11968" s="4" t="str">
        <f aca="false">IF($H11968="","",$H11968-WEEKDAY($H11968,2)+1)</f>
        <v/>
      </c>
      <c r="J11968" s="4" t="str">
        <f aca="false">IF($I11968="","",$I11968+6)</f>
        <v/>
      </c>
      <c r="K11968" s="6" t="str">
        <f aca="false">IF($H11968="","",DATE(YEAR($H11968),MONTH($H11968),1))</f>
        <v/>
      </c>
      <c r="L11968" s="0" t="str">
        <f aca="false">IF($A11968="","",INDEX(CARTAO_COMPRAS!$K:$K,INT((ROW()-2)/20)+2))</f>
        <v/>
      </c>
      <c r="M11968" s="0" t="str">
        <f aca="false">IF($A11968="","","Compra no cartão")</f>
        <v/>
      </c>
    </row>
    <row r="11969" customFormat="false" ht="13.5" hidden="false" customHeight="false" outlineLevel="0" collapsed="false">
      <c r="A119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69" s="0" t="str">
        <f aca="false">IF($A11969="","",INDEX(CARTAO_COMPRAS!$C:$C,INT((ROW()-2)/20)+2))</f>
        <v/>
      </c>
      <c r="C11969" s="0" t="str">
        <f aca="false">IF($A11969="","",INDEX(CARTAO_COMPRAS!$D:$D,INT((ROW()-2)/20)+2))</f>
        <v/>
      </c>
      <c r="D11969" s="0" t="str">
        <f aca="false">IF($A11969="","",INDEX(CARTAO_COMPRAS!$E:$E,INT((ROW()-2)/20)+2))</f>
        <v/>
      </c>
      <c r="E11969" s="0" t="str">
        <f aca="false">IF($A11969="","",INDEX(CARTAO_COMPRAS!$H:$H,INT((ROW()-2)/20)+2)+MOD(ROW()-2,20))</f>
        <v/>
      </c>
      <c r="F11969" s="0" t="str">
        <f aca="false">IF($A11969="","",INDEX(CARTAO_COMPRAS!$G:$G,INT((ROW()-2)/20)+2))</f>
        <v/>
      </c>
      <c r="G11969" s="5" t="str">
        <f aca="false">IF($A11969="","",INDEX(CARTAO_COMPRAS!$I:$I,INT((ROW()-2)/20)+2))</f>
        <v/>
      </c>
      <c r="H11969" s="4" t="str">
        <f aca="false">IF($A11969="","",EDATE(INDEX(CARTAO_COMPRAS!$J:$J,INT((ROW()-2)/20)+2),MOD(ROW()-2,20)))</f>
        <v/>
      </c>
      <c r="I11969" s="4" t="str">
        <f aca="false">IF($H11969="","",$H11969-WEEKDAY($H11969,2)+1)</f>
        <v/>
      </c>
      <c r="J11969" s="4" t="str">
        <f aca="false">IF($I11969="","",$I11969+6)</f>
        <v/>
      </c>
      <c r="K11969" s="6" t="str">
        <f aca="false">IF($H11969="","",DATE(YEAR($H11969),MONTH($H11969),1))</f>
        <v/>
      </c>
      <c r="L11969" s="0" t="str">
        <f aca="false">IF($A11969="","",INDEX(CARTAO_COMPRAS!$K:$K,INT((ROW()-2)/20)+2))</f>
        <v/>
      </c>
      <c r="M11969" s="0" t="str">
        <f aca="false">IF($A11969="","","Compra no cartão")</f>
        <v/>
      </c>
    </row>
    <row r="11970" customFormat="false" ht="13.5" hidden="false" customHeight="false" outlineLevel="0" collapsed="false">
      <c r="A119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0" s="0" t="str">
        <f aca="false">IF($A11970="","",INDEX(CARTAO_COMPRAS!$C:$C,INT((ROW()-2)/20)+2))</f>
        <v/>
      </c>
      <c r="C11970" s="0" t="str">
        <f aca="false">IF($A11970="","",INDEX(CARTAO_COMPRAS!$D:$D,INT((ROW()-2)/20)+2))</f>
        <v/>
      </c>
      <c r="D11970" s="0" t="str">
        <f aca="false">IF($A11970="","",INDEX(CARTAO_COMPRAS!$E:$E,INT((ROW()-2)/20)+2))</f>
        <v/>
      </c>
      <c r="E11970" s="0" t="str">
        <f aca="false">IF($A11970="","",INDEX(CARTAO_COMPRAS!$H:$H,INT((ROW()-2)/20)+2)+MOD(ROW()-2,20))</f>
        <v/>
      </c>
      <c r="F11970" s="0" t="str">
        <f aca="false">IF($A11970="","",INDEX(CARTAO_COMPRAS!$G:$G,INT((ROW()-2)/20)+2))</f>
        <v/>
      </c>
      <c r="G11970" s="5" t="str">
        <f aca="false">IF($A11970="","",INDEX(CARTAO_COMPRAS!$I:$I,INT((ROW()-2)/20)+2))</f>
        <v/>
      </c>
      <c r="H11970" s="4" t="str">
        <f aca="false">IF($A11970="","",EDATE(INDEX(CARTAO_COMPRAS!$J:$J,INT((ROW()-2)/20)+2),MOD(ROW()-2,20)))</f>
        <v/>
      </c>
      <c r="I11970" s="4" t="str">
        <f aca="false">IF($H11970="","",$H11970-WEEKDAY($H11970,2)+1)</f>
        <v/>
      </c>
      <c r="J11970" s="4" t="str">
        <f aca="false">IF($I11970="","",$I11970+6)</f>
        <v/>
      </c>
      <c r="K11970" s="6" t="str">
        <f aca="false">IF($H11970="","",DATE(YEAR($H11970),MONTH($H11970),1))</f>
        <v/>
      </c>
      <c r="L11970" s="0" t="str">
        <f aca="false">IF($A11970="","",INDEX(CARTAO_COMPRAS!$K:$K,INT((ROW()-2)/20)+2))</f>
        <v/>
      </c>
      <c r="M11970" s="0" t="str">
        <f aca="false">IF($A11970="","","Compra no cartão")</f>
        <v/>
      </c>
    </row>
    <row r="11971" customFormat="false" ht="13.5" hidden="false" customHeight="false" outlineLevel="0" collapsed="false">
      <c r="A119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1" s="0" t="str">
        <f aca="false">IF($A11971="","",INDEX(CARTAO_COMPRAS!$C:$C,INT((ROW()-2)/20)+2))</f>
        <v/>
      </c>
      <c r="C11971" s="0" t="str">
        <f aca="false">IF($A11971="","",INDEX(CARTAO_COMPRAS!$D:$D,INT((ROW()-2)/20)+2))</f>
        <v/>
      </c>
      <c r="D11971" s="0" t="str">
        <f aca="false">IF($A11971="","",INDEX(CARTAO_COMPRAS!$E:$E,INT((ROW()-2)/20)+2))</f>
        <v/>
      </c>
      <c r="E11971" s="0" t="str">
        <f aca="false">IF($A11971="","",INDEX(CARTAO_COMPRAS!$H:$H,INT((ROW()-2)/20)+2)+MOD(ROW()-2,20))</f>
        <v/>
      </c>
      <c r="F11971" s="0" t="str">
        <f aca="false">IF($A11971="","",INDEX(CARTAO_COMPRAS!$G:$G,INT((ROW()-2)/20)+2))</f>
        <v/>
      </c>
      <c r="G11971" s="5" t="str">
        <f aca="false">IF($A11971="","",INDEX(CARTAO_COMPRAS!$I:$I,INT((ROW()-2)/20)+2))</f>
        <v/>
      </c>
      <c r="H11971" s="4" t="str">
        <f aca="false">IF($A11971="","",EDATE(INDEX(CARTAO_COMPRAS!$J:$J,INT((ROW()-2)/20)+2),MOD(ROW()-2,20)))</f>
        <v/>
      </c>
      <c r="I11971" s="4" t="str">
        <f aca="false">IF($H11971="","",$H11971-WEEKDAY($H11971,2)+1)</f>
        <v/>
      </c>
      <c r="J11971" s="4" t="str">
        <f aca="false">IF($I11971="","",$I11971+6)</f>
        <v/>
      </c>
      <c r="K11971" s="6" t="str">
        <f aca="false">IF($H11971="","",DATE(YEAR($H11971),MONTH($H11971),1))</f>
        <v/>
      </c>
      <c r="L11971" s="0" t="str">
        <f aca="false">IF($A11971="","",INDEX(CARTAO_COMPRAS!$K:$K,INT((ROW()-2)/20)+2))</f>
        <v/>
      </c>
      <c r="M11971" s="0" t="str">
        <f aca="false">IF($A11971="","","Compra no cartão")</f>
        <v/>
      </c>
    </row>
    <row r="11972" customFormat="false" ht="13.5" hidden="false" customHeight="false" outlineLevel="0" collapsed="false">
      <c r="A119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2" s="0" t="str">
        <f aca="false">IF($A11972="","",INDEX(CARTAO_COMPRAS!$C:$C,INT((ROW()-2)/20)+2))</f>
        <v/>
      </c>
      <c r="C11972" s="0" t="str">
        <f aca="false">IF($A11972="","",INDEX(CARTAO_COMPRAS!$D:$D,INT((ROW()-2)/20)+2))</f>
        <v/>
      </c>
      <c r="D11972" s="0" t="str">
        <f aca="false">IF($A11972="","",INDEX(CARTAO_COMPRAS!$E:$E,INT((ROW()-2)/20)+2))</f>
        <v/>
      </c>
      <c r="E11972" s="0" t="str">
        <f aca="false">IF($A11972="","",INDEX(CARTAO_COMPRAS!$H:$H,INT((ROW()-2)/20)+2)+MOD(ROW()-2,20))</f>
        <v/>
      </c>
      <c r="F11972" s="0" t="str">
        <f aca="false">IF($A11972="","",INDEX(CARTAO_COMPRAS!$G:$G,INT((ROW()-2)/20)+2))</f>
        <v/>
      </c>
      <c r="G11972" s="5" t="str">
        <f aca="false">IF($A11972="","",INDEX(CARTAO_COMPRAS!$I:$I,INT((ROW()-2)/20)+2))</f>
        <v/>
      </c>
      <c r="H11972" s="4" t="str">
        <f aca="false">IF($A11972="","",EDATE(INDEX(CARTAO_COMPRAS!$J:$J,INT((ROW()-2)/20)+2),MOD(ROW()-2,20)))</f>
        <v/>
      </c>
      <c r="I11972" s="4" t="str">
        <f aca="false">IF($H11972="","",$H11972-WEEKDAY($H11972,2)+1)</f>
        <v/>
      </c>
      <c r="J11972" s="4" t="str">
        <f aca="false">IF($I11972="","",$I11972+6)</f>
        <v/>
      </c>
      <c r="K11972" s="6" t="str">
        <f aca="false">IF($H11972="","",DATE(YEAR($H11972),MONTH($H11972),1))</f>
        <v/>
      </c>
      <c r="L11972" s="0" t="str">
        <f aca="false">IF($A11972="","",INDEX(CARTAO_COMPRAS!$K:$K,INT((ROW()-2)/20)+2))</f>
        <v/>
      </c>
      <c r="M11972" s="0" t="str">
        <f aca="false">IF($A11972="","","Compra no cartão")</f>
        <v/>
      </c>
    </row>
    <row r="11973" customFormat="false" ht="13.5" hidden="false" customHeight="false" outlineLevel="0" collapsed="false">
      <c r="A119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3" s="0" t="str">
        <f aca="false">IF($A11973="","",INDEX(CARTAO_COMPRAS!$C:$C,INT((ROW()-2)/20)+2))</f>
        <v/>
      </c>
      <c r="C11973" s="0" t="str">
        <f aca="false">IF($A11973="","",INDEX(CARTAO_COMPRAS!$D:$D,INT((ROW()-2)/20)+2))</f>
        <v/>
      </c>
      <c r="D11973" s="0" t="str">
        <f aca="false">IF($A11973="","",INDEX(CARTAO_COMPRAS!$E:$E,INT((ROW()-2)/20)+2))</f>
        <v/>
      </c>
      <c r="E11973" s="0" t="str">
        <f aca="false">IF($A11973="","",INDEX(CARTAO_COMPRAS!$H:$H,INT((ROW()-2)/20)+2)+MOD(ROW()-2,20))</f>
        <v/>
      </c>
      <c r="F11973" s="0" t="str">
        <f aca="false">IF($A11973="","",INDEX(CARTAO_COMPRAS!$G:$G,INT((ROW()-2)/20)+2))</f>
        <v/>
      </c>
      <c r="G11973" s="5" t="str">
        <f aca="false">IF($A11973="","",INDEX(CARTAO_COMPRAS!$I:$I,INT((ROW()-2)/20)+2))</f>
        <v/>
      </c>
      <c r="H11973" s="4" t="str">
        <f aca="false">IF($A11973="","",EDATE(INDEX(CARTAO_COMPRAS!$J:$J,INT((ROW()-2)/20)+2),MOD(ROW()-2,20)))</f>
        <v/>
      </c>
      <c r="I11973" s="4" t="str">
        <f aca="false">IF($H11973="","",$H11973-WEEKDAY($H11973,2)+1)</f>
        <v/>
      </c>
      <c r="J11973" s="4" t="str">
        <f aca="false">IF($I11973="","",$I11973+6)</f>
        <v/>
      </c>
      <c r="K11973" s="6" t="str">
        <f aca="false">IF($H11973="","",DATE(YEAR($H11973),MONTH($H11973),1))</f>
        <v/>
      </c>
      <c r="L11973" s="0" t="str">
        <f aca="false">IF($A11973="","",INDEX(CARTAO_COMPRAS!$K:$K,INT((ROW()-2)/20)+2))</f>
        <v/>
      </c>
      <c r="M11973" s="0" t="str">
        <f aca="false">IF($A11973="","","Compra no cartão")</f>
        <v/>
      </c>
    </row>
    <row r="11974" customFormat="false" ht="13.5" hidden="false" customHeight="false" outlineLevel="0" collapsed="false">
      <c r="A119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4" s="0" t="str">
        <f aca="false">IF($A11974="","",INDEX(CARTAO_COMPRAS!$C:$C,INT((ROW()-2)/20)+2))</f>
        <v/>
      </c>
      <c r="C11974" s="0" t="str">
        <f aca="false">IF($A11974="","",INDEX(CARTAO_COMPRAS!$D:$D,INT((ROW()-2)/20)+2))</f>
        <v/>
      </c>
      <c r="D11974" s="0" t="str">
        <f aca="false">IF($A11974="","",INDEX(CARTAO_COMPRAS!$E:$E,INT((ROW()-2)/20)+2))</f>
        <v/>
      </c>
      <c r="E11974" s="0" t="str">
        <f aca="false">IF($A11974="","",INDEX(CARTAO_COMPRAS!$H:$H,INT((ROW()-2)/20)+2)+MOD(ROW()-2,20))</f>
        <v/>
      </c>
      <c r="F11974" s="0" t="str">
        <f aca="false">IF($A11974="","",INDEX(CARTAO_COMPRAS!$G:$G,INT((ROW()-2)/20)+2))</f>
        <v/>
      </c>
      <c r="G11974" s="5" t="str">
        <f aca="false">IF($A11974="","",INDEX(CARTAO_COMPRAS!$I:$I,INT((ROW()-2)/20)+2))</f>
        <v/>
      </c>
      <c r="H11974" s="4" t="str">
        <f aca="false">IF($A11974="","",EDATE(INDEX(CARTAO_COMPRAS!$J:$J,INT((ROW()-2)/20)+2),MOD(ROW()-2,20)))</f>
        <v/>
      </c>
      <c r="I11974" s="4" t="str">
        <f aca="false">IF($H11974="","",$H11974-WEEKDAY($H11974,2)+1)</f>
        <v/>
      </c>
      <c r="J11974" s="4" t="str">
        <f aca="false">IF($I11974="","",$I11974+6)</f>
        <v/>
      </c>
      <c r="K11974" s="6" t="str">
        <f aca="false">IF($H11974="","",DATE(YEAR($H11974),MONTH($H11974),1))</f>
        <v/>
      </c>
      <c r="L11974" s="0" t="str">
        <f aca="false">IF($A11974="","",INDEX(CARTAO_COMPRAS!$K:$K,INT((ROW()-2)/20)+2))</f>
        <v/>
      </c>
      <c r="M11974" s="0" t="str">
        <f aca="false">IF($A11974="","","Compra no cartão")</f>
        <v/>
      </c>
    </row>
    <row r="11975" customFormat="false" ht="13.5" hidden="false" customHeight="false" outlineLevel="0" collapsed="false">
      <c r="A119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5" s="0" t="str">
        <f aca="false">IF($A11975="","",INDEX(CARTAO_COMPRAS!$C:$C,INT((ROW()-2)/20)+2))</f>
        <v/>
      </c>
      <c r="C11975" s="0" t="str">
        <f aca="false">IF($A11975="","",INDEX(CARTAO_COMPRAS!$D:$D,INT((ROW()-2)/20)+2))</f>
        <v/>
      </c>
      <c r="D11975" s="0" t="str">
        <f aca="false">IF($A11975="","",INDEX(CARTAO_COMPRAS!$E:$E,INT((ROW()-2)/20)+2))</f>
        <v/>
      </c>
      <c r="E11975" s="0" t="str">
        <f aca="false">IF($A11975="","",INDEX(CARTAO_COMPRAS!$H:$H,INT((ROW()-2)/20)+2)+MOD(ROW()-2,20))</f>
        <v/>
      </c>
      <c r="F11975" s="0" t="str">
        <f aca="false">IF($A11975="","",INDEX(CARTAO_COMPRAS!$G:$G,INT((ROW()-2)/20)+2))</f>
        <v/>
      </c>
      <c r="G11975" s="5" t="str">
        <f aca="false">IF($A11975="","",INDEX(CARTAO_COMPRAS!$I:$I,INT((ROW()-2)/20)+2))</f>
        <v/>
      </c>
      <c r="H11975" s="4" t="str">
        <f aca="false">IF($A11975="","",EDATE(INDEX(CARTAO_COMPRAS!$J:$J,INT((ROW()-2)/20)+2),MOD(ROW()-2,20)))</f>
        <v/>
      </c>
      <c r="I11975" s="4" t="str">
        <f aca="false">IF($H11975="","",$H11975-WEEKDAY($H11975,2)+1)</f>
        <v/>
      </c>
      <c r="J11975" s="4" t="str">
        <f aca="false">IF($I11975="","",$I11975+6)</f>
        <v/>
      </c>
      <c r="K11975" s="6" t="str">
        <f aca="false">IF($H11975="","",DATE(YEAR($H11975),MONTH($H11975),1))</f>
        <v/>
      </c>
      <c r="L11975" s="0" t="str">
        <f aca="false">IF($A11975="","",INDEX(CARTAO_COMPRAS!$K:$K,INT((ROW()-2)/20)+2))</f>
        <v/>
      </c>
      <c r="M11975" s="0" t="str">
        <f aca="false">IF($A11975="","","Compra no cartão")</f>
        <v/>
      </c>
    </row>
    <row r="11976" customFormat="false" ht="13.5" hidden="false" customHeight="false" outlineLevel="0" collapsed="false">
      <c r="A119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6" s="0" t="str">
        <f aca="false">IF($A11976="","",INDEX(CARTAO_COMPRAS!$C:$C,INT((ROW()-2)/20)+2))</f>
        <v/>
      </c>
      <c r="C11976" s="0" t="str">
        <f aca="false">IF($A11976="","",INDEX(CARTAO_COMPRAS!$D:$D,INT((ROW()-2)/20)+2))</f>
        <v/>
      </c>
      <c r="D11976" s="0" t="str">
        <f aca="false">IF($A11976="","",INDEX(CARTAO_COMPRAS!$E:$E,INT((ROW()-2)/20)+2))</f>
        <v/>
      </c>
      <c r="E11976" s="0" t="str">
        <f aca="false">IF($A11976="","",INDEX(CARTAO_COMPRAS!$H:$H,INT((ROW()-2)/20)+2)+MOD(ROW()-2,20))</f>
        <v/>
      </c>
      <c r="F11976" s="0" t="str">
        <f aca="false">IF($A11976="","",INDEX(CARTAO_COMPRAS!$G:$G,INT((ROW()-2)/20)+2))</f>
        <v/>
      </c>
      <c r="G11976" s="5" t="str">
        <f aca="false">IF($A11976="","",INDEX(CARTAO_COMPRAS!$I:$I,INT((ROW()-2)/20)+2))</f>
        <v/>
      </c>
      <c r="H11976" s="4" t="str">
        <f aca="false">IF($A11976="","",EDATE(INDEX(CARTAO_COMPRAS!$J:$J,INT((ROW()-2)/20)+2),MOD(ROW()-2,20)))</f>
        <v/>
      </c>
      <c r="I11976" s="4" t="str">
        <f aca="false">IF($H11976="","",$H11976-WEEKDAY($H11976,2)+1)</f>
        <v/>
      </c>
      <c r="J11976" s="4" t="str">
        <f aca="false">IF($I11976="","",$I11976+6)</f>
        <v/>
      </c>
      <c r="K11976" s="6" t="str">
        <f aca="false">IF($H11976="","",DATE(YEAR($H11976),MONTH($H11976),1))</f>
        <v/>
      </c>
      <c r="L11976" s="0" t="str">
        <f aca="false">IF($A11976="","",INDEX(CARTAO_COMPRAS!$K:$K,INT((ROW()-2)/20)+2))</f>
        <v/>
      </c>
      <c r="M11976" s="0" t="str">
        <f aca="false">IF($A11976="","","Compra no cartão")</f>
        <v/>
      </c>
    </row>
    <row r="11977" customFormat="false" ht="13.5" hidden="false" customHeight="false" outlineLevel="0" collapsed="false">
      <c r="A119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7" s="0" t="str">
        <f aca="false">IF($A11977="","",INDEX(CARTAO_COMPRAS!$C:$C,INT((ROW()-2)/20)+2))</f>
        <v/>
      </c>
      <c r="C11977" s="0" t="str">
        <f aca="false">IF($A11977="","",INDEX(CARTAO_COMPRAS!$D:$D,INT((ROW()-2)/20)+2))</f>
        <v/>
      </c>
      <c r="D11977" s="0" t="str">
        <f aca="false">IF($A11977="","",INDEX(CARTAO_COMPRAS!$E:$E,INT((ROW()-2)/20)+2))</f>
        <v/>
      </c>
      <c r="E11977" s="0" t="str">
        <f aca="false">IF($A11977="","",INDEX(CARTAO_COMPRAS!$H:$H,INT((ROW()-2)/20)+2)+MOD(ROW()-2,20))</f>
        <v/>
      </c>
      <c r="F11977" s="0" t="str">
        <f aca="false">IF($A11977="","",INDEX(CARTAO_COMPRAS!$G:$G,INT((ROW()-2)/20)+2))</f>
        <v/>
      </c>
      <c r="G11977" s="5" t="str">
        <f aca="false">IF($A11977="","",INDEX(CARTAO_COMPRAS!$I:$I,INT((ROW()-2)/20)+2))</f>
        <v/>
      </c>
      <c r="H11977" s="4" t="str">
        <f aca="false">IF($A11977="","",EDATE(INDEX(CARTAO_COMPRAS!$J:$J,INT((ROW()-2)/20)+2),MOD(ROW()-2,20)))</f>
        <v/>
      </c>
      <c r="I11977" s="4" t="str">
        <f aca="false">IF($H11977="","",$H11977-WEEKDAY($H11977,2)+1)</f>
        <v/>
      </c>
      <c r="J11977" s="4" t="str">
        <f aca="false">IF($I11977="","",$I11977+6)</f>
        <v/>
      </c>
      <c r="K11977" s="6" t="str">
        <f aca="false">IF($H11977="","",DATE(YEAR($H11977),MONTH($H11977),1))</f>
        <v/>
      </c>
      <c r="L11977" s="0" t="str">
        <f aca="false">IF($A11977="","",INDEX(CARTAO_COMPRAS!$K:$K,INT((ROW()-2)/20)+2))</f>
        <v/>
      </c>
      <c r="M11977" s="0" t="str">
        <f aca="false">IF($A11977="","","Compra no cartão")</f>
        <v/>
      </c>
    </row>
    <row r="11978" customFormat="false" ht="13.5" hidden="false" customHeight="false" outlineLevel="0" collapsed="false">
      <c r="A119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8" s="0" t="str">
        <f aca="false">IF($A11978="","",INDEX(CARTAO_COMPRAS!$C:$C,INT((ROW()-2)/20)+2))</f>
        <v/>
      </c>
      <c r="C11978" s="0" t="str">
        <f aca="false">IF($A11978="","",INDEX(CARTAO_COMPRAS!$D:$D,INT((ROW()-2)/20)+2))</f>
        <v/>
      </c>
      <c r="D11978" s="0" t="str">
        <f aca="false">IF($A11978="","",INDEX(CARTAO_COMPRAS!$E:$E,INT((ROW()-2)/20)+2))</f>
        <v/>
      </c>
      <c r="E11978" s="0" t="str">
        <f aca="false">IF($A11978="","",INDEX(CARTAO_COMPRAS!$H:$H,INT((ROW()-2)/20)+2)+MOD(ROW()-2,20))</f>
        <v/>
      </c>
      <c r="F11978" s="0" t="str">
        <f aca="false">IF($A11978="","",INDEX(CARTAO_COMPRAS!$G:$G,INT((ROW()-2)/20)+2))</f>
        <v/>
      </c>
      <c r="G11978" s="5" t="str">
        <f aca="false">IF($A11978="","",INDEX(CARTAO_COMPRAS!$I:$I,INT((ROW()-2)/20)+2))</f>
        <v/>
      </c>
      <c r="H11978" s="4" t="str">
        <f aca="false">IF($A11978="","",EDATE(INDEX(CARTAO_COMPRAS!$J:$J,INT((ROW()-2)/20)+2),MOD(ROW()-2,20)))</f>
        <v/>
      </c>
      <c r="I11978" s="4" t="str">
        <f aca="false">IF($H11978="","",$H11978-WEEKDAY($H11978,2)+1)</f>
        <v/>
      </c>
      <c r="J11978" s="4" t="str">
        <f aca="false">IF($I11978="","",$I11978+6)</f>
        <v/>
      </c>
      <c r="K11978" s="6" t="str">
        <f aca="false">IF($H11978="","",DATE(YEAR($H11978),MONTH($H11978),1))</f>
        <v/>
      </c>
      <c r="L11978" s="0" t="str">
        <f aca="false">IF($A11978="","",INDEX(CARTAO_COMPRAS!$K:$K,INT((ROW()-2)/20)+2))</f>
        <v/>
      </c>
      <c r="M11978" s="0" t="str">
        <f aca="false">IF($A11978="","","Compra no cartão")</f>
        <v/>
      </c>
    </row>
    <row r="11979" customFormat="false" ht="13.5" hidden="false" customHeight="false" outlineLevel="0" collapsed="false">
      <c r="A119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79" s="0" t="str">
        <f aca="false">IF($A11979="","",INDEX(CARTAO_COMPRAS!$C:$C,INT((ROW()-2)/20)+2))</f>
        <v/>
      </c>
      <c r="C11979" s="0" t="str">
        <f aca="false">IF($A11979="","",INDEX(CARTAO_COMPRAS!$D:$D,INT((ROW()-2)/20)+2))</f>
        <v/>
      </c>
      <c r="D11979" s="0" t="str">
        <f aca="false">IF($A11979="","",INDEX(CARTAO_COMPRAS!$E:$E,INT((ROW()-2)/20)+2))</f>
        <v/>
      </c>
      <c r="E11979" s="0" t="str">
        <f aca="false">IF($A11979="","",INDEX(CARTAO_COMPRAS!$H:$H,INT((ROW()-2)/20)+2)+MOD(ROW()-2,20))</f>
        <v/>
      </c>
      <c r="F11979" s="0" t="str">
        <f aca="false">IF($A11979="","",INDEX(CARTAO_COMPRAS!$G:$G,INT((ROW()-2)/20)+2))</f>
        <v/>
      </c>
      <c r="G11979" s="5" t="str">
        <f aca="false">IF($A11979="","",INDEX(CARTAO_COMPRAS!$I:$I,INT((ROW()-2)/20)+2))</f>
        <v/>
      </c>
      <c r="H11979" s="4" t="str">
        <f aca="false">IF($A11979="","",EDATE(INDEX(CARTAO_COMPRAS!$J:$J,INT((ROW()-2)/20)+2),MOD(ROW()-2,20)))</f>
        <v/>
      </c>
      <c r="I11979" s="4" t="str">
        <f aca="false">IF($H11979="","",$H11979-WEEKDAY($H11979,2)+1)</f>
        <v/>
      </c>
      <c r="J11979" s="4" t="str">
        <f aca="false">IF($I11979="","",$I11979+6)</f>
        <v/>
      </c>
      <c r="K11979" s="6" t="str">
        <f aca="false">IF($H11979="","",DATE(YEAR($H11979),MONTH($H11979),1))</f>
        <v/>
      </c>
      <c r="L11979" s="0" t="str">
        <f aca="false">IF($A11979="","",INDEX(CARTAO_COMPRAS!$K:$K,INT((ROW()-2)/20)+2))</f>
        <v/>
      </c>
      <c r="M11979" s="0" t="str">
        <f aca="false">IF($A11979="","","Compra no cartão")</f>
        <v/>
      </c>
    </row>
    <row r="11980" customFormat="false" ht="13.5" hidden="false" customHeight="false" outlineLevel="0" collapsed="false">
      <c r="A119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0" s="0" t="str">
        <f aca="false">IF($A11980="","",INDEX(CARTAO_COMPRAS!$C:$C,INT((ROW()-2)/20)+2))</f>
        <v/>
      </c>
      <c r="C11980" s="0" t="str">
        <f aca="false">IF($A11980="","",INDEX(CARTAO_COMPRAS!$D:$D,INT((ROW()-2)/20)+2))</f>
        <v/>
      </c>
      <c r="D11980" s="0" t="str">
        <f aca="false">IF($A11980="","",INDEX(CARTAO_COMPRAS!$E:$E,INT((ROW()-2)/20)+2))</f>
        <v/>
      </c>
      <c r="E11980" s="0" t="str">
        <f aca="false">IF($A11980="","",INDEX(CARTAO_COMPRAS!$H:$H,INT((ROW()-2)/20)+2)+MOD(ROW()-2,20))</f>
        <v/>
      </c>
      <c r="F11980" s="0" t="str">
        <f aca="false">IF($A11980="","",INDEX(CARTAO_COMPRAS!$G:$G,INT((ROW()-2)/20)+2))</f>
        <v/>
      </c>
      <c r="G11980" s="5" t="str">
        <f aca="false">IF($A11980="","",INDEX(CARTAO_COMPRAS!$I:$I,INT((ROW()-2)/20)+2))</f>
        <v/>
      </c>
      <c r="H11980" s="4" t="str">
        <f aca="false">IF($A11980="","",EDATE(INDEX(CARTAO_COMPRAS!$J:$J,INT((ROW()-2)/20)+2),MOD(ROW()-2,20)))</f>
        <v/>
      </c>
      <c r="I11980" s="4" t="str">
        <f aca="false">IF($H11980="","",$H11980-WEEKDAY($H11980,2)+1)</f>
        <v/>
      </c>
      <c r="J11980" s="4" t="str">
        <f aca="false">IF($I11980="","",$I11980+6)</f>
        <v/>
      </c>
      <c r="K11980" s="6" t="str">
        <f aca="false">IF($H11980="","",DATE(YEAR($H11980),MONTH($H11980),1))</f>
        <v/>
      </c>
      <c r="L11980" s="0" t="str">
        <f aca="false">IF($A11980="","",INDEX(CARTAO_COMPRAS!$K:$K,INT((ROW()-2)/20)+2))</f>
        <v/>
      </c>
      <c r="M11980" s="0" t="str">
        <f aca="false">IF($A11980="","","Compra no cartão")</f>
        <v/>
      </c>
    </row>
    <row r="11981" customFormat="false" ht="13.5" hidden="false" customHeight="false" outlineLevel="0" collapsed="false">
      <c r="A119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1" s="0" t="str">
        <f aca="false">IF($A11981="","",INDEX(CARTAO_COMPRAS!$C:$C,INT((ROW()-2)/20)+2))</f>
        <v/>
      </c>
      <c r="C11981" s="0" t="str">
        <f aca="false">IF($A11981="","",INDEX(CARTAO_COMPRAS!$D:$D,INT((ROW()-2)/20)+2))</f>
        <v/>
      </c>
      <c r="D11981" s="0" t="str">
        <f aca="false">IF($A11981="","",INDEX(CARTAO_COMPRAS!$E:$E,INT((ROW()-2)/20)+2))</f>
        <v/>
      </c>
      <c r="E11981" s="0" t="str">
        <f aca="false">IF($A11981="","",INDEX(CARTAO_COMPRAS!$H:$H,INT((ROW()-2)/20)+2)+MOD(ROW()-2,20))</f>
        <v/>
      </c>
      <c r="F11981" s="0" t="str">
        <f aca="false">IF($A11981="","",INDEX(CARTAO_COMPRAS!$G:$G,INT((ROW()-2)/20)+2))</f>
        <v/>
      </c>
      <c r="G11981" s="5" t="str">
        <f aca="false">IF($A11981="","",INDEX(CARTAO_COMPRAS!$I:$I,INT((ROW()-2)/20)+2))</f>
        <v/>
      </c>
      <c r="H11981" s="4" t="str">
        <f aca="false">IF($A11981="","",EDATE(INDEX(CARTAO_COMPRAS!$J:$J,INT((ROW()-2)/20)+2),MOD(ROW()-2,20)))</f>
        <v/>
      </c>
      <c r="I11981" s="4" t="str">
        <f aca="false">IF($H11981="","",$H11981-WEEKDAY($H11981,2)+1)</f>
        <v/>
      </c>
      <c r="J11981" s="4" t="str">
        <f aca="false">IF($I11981="","",$I11981+6)</f>
        <v/>
      </c>
      <c r="K11981" s="6" t="str">
        <f aca="false">IF($H11981="","",DATE(YEAR($H11981),MONTH($H11981),1))</f>
        <v/>
      </c>
      <c r="L11981" s="0" t="str">
        <f aca="false">IF($A11981="","",INDEX(CARTAO_COMPRAS!$K:$K,INT((ROW()-2)/20)+2))</f>
        <v/>
      </c>
      <c r="M11981" s="0" t="str">
        <f aca="false">IF($A11981="","","Compra no cartão")</f>
        <v/>
      </c>
    </row>
    <row r="11982" customFormat="false" ht="13.5" hidden="false" customHeight="false" outlineLevel="0" collapsed="false">
      <c r="A119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2" s="0" t="str">
        <f aca="false">IF($A11982="","",INDEX(CARTAO_COMPRAS!$C:$C,INT((ROW()-2)/20)+2))</f>
        <v/>
      </c>
      <c r="C11982" s="0" t="str">
        <f aca="false">IF($A11982="","",INDEX(CARTAO_COMPRAS!$D:$D,INT((ROW()-2)/20)+2))</f>
        <v/>
      </c>
      <c r="D11982" s="0" t="str">
        <f aca="false">IF($A11982="","",INDEX(CARTAO_COMPRAS!$E:$E,INT((ROW()-2)/20)+2))</f>
        <v/>
      </c>
      <c r="E11982" s="0" t="str">
        <f aca="false">IF($A11982="","",INDEX(CARTAO_COMPRAS!$H:$H,INT((ROW()-2)/20)+2)+MOD(ROW()-2,20))</f>
        <v/>
      </c>
      <c r="F11982" s="0" t="str">
        <f aca="false">IF($A11982="","",INDEX(CARTAO_COMPRAS!$G:$G,INT((ROW()-2)/20)+2))</f>
        <v/>
      </c>
      <c r="G11982" s="5" t="str">
        <f aca="false">IF($A11982="","",INDEX(CARTAO_COMPRAS!$I:$I,INT((ROW()-2)/20)+2))</f>
        <v/>
      </c>
      <c r="H11982" s="4" t="str">
        <f aca="false">IF($A11982="","",EDATE(INDEX(CARTAO_COMPRAS!$J:$J,INT((ROW()-2)/20)+2),MOD(ROW()-2,20)))</f>
        <v/>
      </c>
      <c r="I11982" s="4" t="str">
        <f aca="false">IF($H11982="","",$H11982-WEEKDAY($H11982,2)+1)</f>
        <v/>
      </c>
      <c r="J11982" s="4" t="str">
        <f aca="false">IF($I11982="","",$I11982+6)</f>
        <v/>
      </c>
      <c r="K11982" s="6" t="str">
        <f aca="false">IF($H11982="","",DATE(YEAR($H11982),MONTH($H11982),1))</f>
        <v/>
      </c>
      <c r="L11982" s="0" t="str">
        <f aca="false">IF($A11982="","",INDEX(CARTAO_COMPRAS!$K:$K,INT((ROW()-2)/20)+2))</f>
        <v/>
      </c>
      <c r="M11982" s="0" t="str">
        <f aca="false">IF($A11982="","","Compra no cartão")</f>
        <v/>
      </c>
    </row>
    <row r="11983" customFormat="false" ht="13.5" hidden="false" customHeight="false" outlineLevel="0" collapsed="false">
      <c r="A119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3" s="0" t="str">
        <f aca="false">IF($A11983="","",INDEX(CARTAO_COMPRAS!$C:$C,INT((ROW()-2)/20)+2))</f>
        <v/>
      </c>
      <c r="C11983" s="0" t="str">
        <f aca="false">IF($A11983="","",INDEX(CARTAO_COMPRAS!$D:$D,INT((ROW()-2)/20)+2))</f>
        <v/>
      </c>
      <c r="D11983" s="0" t="str">
        <f aca="false">IF($A11983="","",INDEX(CARTAO_COMPRAS!$E:$E,INT((ROW()-2)/20)+2))</f>
        <v/>
      </c>
      <c r="E11983" s="0" t="str">
        <f aca="false">IF($A11983="","",INDEX(CARTAO_COMPRAS!$H:$H,INT((ROW()-2)/20)+2)+MOD(ROW()-2,20))</f>
        <v/>
      </c>
      <c r="F11983" s="0" t="str">
        <f aca="false">IF($A11983="","",INDEX(CARTAO_COMPRAS!$G:$G,INT((ROW()-2)/20)+2))</f>
        <v/>
      </c>
      <c r="G11983" s="5" t="str">
        <f aca="false">IF($A11983="","",INDEX(CARTAO_COMPRAS!$I:$I,INT((ROW()-2)/20)+2))</f>
        <v/>
      </c>
      <c r="H11983" s="4" t="str">
        <f aca="false">IF($A11983="","",EDATE(INDEX(CARTAO_COMPRAS!$J:$J,INT((ROW()-2)/20)+2),MOD(ROW()-2,20)))</f>
        <v/>
      </c>
      <c r="I11983" s="4" t="str">
        <f aca="false">IF($H11983="","",$H11983-WEEKDAY($H11983,2)+1)</f>
        <v/>
      </c>
      <c r="J11983" s="4" t="str">
        <f aca="false">IF($I11983="","",$I11983+6)</f>
        <v/>
      </c>
      <c r="K11983" s="6" t="str">
        <f aca="false">IF($H11983="","",DATE(YEAR($H11983),MONTH($H11983),1))</f>
        <v/>
      </c>
      <c r="L11983" s="0" t="str">
        <f aca="false">IF($A11983="","",INDEX(CARTAO_COMPRAS!$K:$K,INT((ROW()-2)/20)+2))</f>
        <v/>
      </c>
      <c r="M11983" s="0" t="str">
        <f aca="false">IF($A11983="","","Compra no cartão")</f>
        <v/>
      </c>
    </row>
    <row r="11984" customFormat="false" ht="13.5" hidden="false" customHeight="false" outlineLevel="0" collapsed="false">
      <c r="A1198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4" s="0" t="str">
        <f aca="false">IF($A11984="","",INDEX(CARTAO_COMPRAS!$C:$C,INT((ROW()-2)/20)+2))</f>
        <v/>
      </c>
      <c r="C11984" s="0" t="str">
        <f aca="false">IF($A11984="","",INDEX(CARTAO_COMPRAS!$D:$D,INT((ROW()-2)/20)+2))</f>
        <v/>
      </c>
      <c r="D11984" s="0" t="str">
        <f aca="false">IF($A11984="","",INDEX(CARTAO_COMPRAS!$E:$E,INT((ROW()-2)/20)+2))</f>
        <v/>
      </c>
      <c r="E11984" s="0" t="str">
        <f aca="false">IF($A11984="","",INDEX(CARTAO_COMPRAS!$H:$H,INT((ROW()-2)/20)+2)+MOD(ROW()-2,20))</f>
        <v/>
      </c>
      <c r="F11984" s="0" t="str">
        <f aca="false">IF($A11984="","",INDEX(CARTAO_COMPRAS!$G:$G,INT((ROW()-2)/20)+2))</f>
        <v/>
      </c>
      <c r="G11984" s="5" t="str">
        <f aca="false">IF($A11984="","",INDEX(CARTAO_COMPRAS!$I:$I,INT((ROW()-2)/20)+2))</f>
        <v/>
      </c>
      <c r="H11984" s="4" t="str">
        <f aca="false">IF($A11984="","",EDATE(INDEX(CARTAO_COMPRAS!$J:$J,INT((ROW()-2)/20)+2),MOD(ROW()-2,20)))</f>
        <v/>
      </c>
      <c r="I11984" s="4" t="str">
        <f aca="false">IF($H11984="","",$H11984-WEEKDAY($H11984,2)+1)</f>
        <v/>
      </c>
      <c r="J11984" s="4" t="str">
        <f aca="false">IF($I11984="","",$I11984+6)</f>
        <v/>
      </c>
      <c r="K11984" s="6" t="str">
        <f aca="false">IF($H11984="","",DATE(YEAR($H11984),MONTH($H11984),1))</f>
        <v/>
      </c>
      <c r="L11984" s="0" t="str">
        <f aca="false">IF($A11984="","",INDEX(CARTAO_COMPRAS!$K:$K,INT((ROW()-2)/20)+2))</f>
        <v/>
      </c>
      <c r="M11984" s="0" t="str">
        <f aca="false">IF($A11984="","","Compra no cartão")</f>
        <v/>
      </c>
    </row>
    <row r="11985" customFormat="false" ht="13.5" hidden="false" customHeight="false" outlineLevel="0" collapsed="false">
      <c r="A1198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5" s="0" t="str">
        <f aca="false">IF($A11985="","",INDEX(CARTAO_COMPRAS!$C:$C,INT((ROW()-2)/20)+2))</f>
        <v/>
      </c>
      <c r="C11985" s="0" t="str">
        <f aca="false">IF($A11985="","",INDEX(CARTAO_COMPRAS!$D:$D,INT((ROW()-2)/20)+2))</f>
        <v/>
      </c>
      <c r="D11985" s="0" t="str">
        <f aca="false">IF($A11985="","",INDEX(CARTAO_COMPRAS!$E:$E,INT((ROW()-2)/20)+2))</f>
        <v/>
      </c>
      <c r="E11985" s="0" t="str">
        <f aca="false">IF($A11985="","",INDEX(CARTAO_COMPRAS!$H:$H,INT((ROW()-2)/20)+2)+MOD(ROW()-2,20))</f>
        <v/>
      </c>
      <c r="F11985" s="0" t="str">
        <f aca="false">IF($A11985="","",INDEX(CARTAO_COMPRAS!$G:$G,INT((ROW()-2)/20)+2))</f>
        <v/>
      </c>
      <c r="G11985" s="5" t="str">
        <f aca="false">IF($A11985="","",INDEX(CARTAO_COMPRAS!$I:$I,INT((ROW()-2)/20)+2))</f>
        <v/>
      </c>
      <c r="H11985" s="4" t="str">
        <f aca="false">IF($A11985="","",EDATE(INDEX(CARTAO_COMPRAS!$J:$J,INT((ROW()-2)/20)+2),MOD(ROW()-2,20)))</f>
        <v/>
      </c>
      <c r="I11985" s="4" t="str">
        <f aca="false">IF($H11985="","",$H11985-WEEKDAY($H11985,2)+1)</f>
        <v/>
      </c>
      <c r="J11985" s="4" t="str">
        <f aca="false">IF($I11985="","",$I11985+6)</f>
        <v/>
      </c>
      <c r="K11985" s="6" t="str">
        <f aca="false">IF($H11985="","",DATE(YEAR($H11985),MONTH($H11985),1))</f>
        <v/>
      </c>
      <c r="L11985" s="0" t="str">
        <f aca="false">IF($A11985="","",INDEX(CARTAO_COMPRAS!$K:$K,INT((ROW()-2)/20)+2))</f>
        <v/>
      </c>
      <c r="M11985" s="0" t="str">
        <f aca="false">IF($A11985="","","Compra no cartão")</f>
        <v/>
      </c>
    </row>
    <row r="11986" customFormat="false" ht="13.5" hidden="false" customHeight="false" outlineLevel="0" collapsed="false">
      <c r="A1198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6" s="0" t="str">
        <f aca="false">IF($A11986="","",INDEX(CARTAO_COMPRAS!$C:$C,INT((ROW()-2)/20)+2))</f>
        <v/>
      </c>
      <c r="C11986" s="0" t="str">
        <f aca="false">IF($A11986="","",INDEX(CARTAO_COMPRAS!$D:$D,INT((ROW()-2)/20)+2))</f>
        <v/>
      </c>
      <c r="D11986" s="0" t="str">
        <f aca="false">IF($A11986="","",INDEX(CARTAO_COMPRAS!$E:$E,INT((ROW()-2)/20)+2))</f>
        <v/>
      </c>
      <c r="E11986" s="0" t="str">
        <f aca="false">IF($A11986="","",INDEX(CARTAO_COMPRAS!$H:$H,INT((ROW()-2)/20)+2)+MOD(ROW()-2,20))</f>
        <v/>
      </c>
      <c r="F11986" s="0" t="str">
        <f aca="false">IF($A11986="","",INDEX(CARTAO_COMPRAS!$G:$G,INT((ROW()-2)/20)+2))</f>
        <v/>
      </c>
      <c r="G11986" s="5" t="str">
        <f aca="false">IF($A11986="","",INDEX(CARTAO_COMPRAS!$I:$I,INT((ROW()-2)/20)+2))</f>
        <v/>
      </c>
      <c r="H11986" s="4" t="str">
        <f aca="false">IF($A11986="","",EDATE(INDEX(CARTAO_COMPRAS!$J:$J,INT((ROW()-2)/20)+2),MOD(ROW()-2,20)))</f>
        <v/>
      </c>
      <c r="I11986" s="4" t="str">
        <f aca="false">IF($H11986="","",$H11986-WEEKDAY($H11986,2)+1)</f>
        <v/>
      </c>
      <c r="J11986" s="4" t="str">
        <f aca="false">IF($I11986="","",$I11986+6)</f>
        <v/>
      </c>
      <c r="K11986" s="6" t="str">
        <f aca="false">IF($H11986="","",DATE(YEAR($H11986),MONTH($H11986),1))</f>
        <v/>
      </c>
      <c r="L11986" s="0" t="str">
        <f aca="false">IF($A11986="","",INDEX(CARTAO_COMPRAS!$K:$K,INT((ROW()-2)/20)+2))</f>
        <v/>
      </c>
      <c r="M11986" s="0" t="str">
        <f aca="false">IF($A11986="","","Compra no cartão")</f>
        <v/>
      </c>
    </row>
    <row r="11987" customFormat="false" ht="13.5" hidden="false" customHeight="false" outlineLevel="0" collapsed="false">
      <c r="A1198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7" s="0" t="str">
        <f aca="false">IF($A11987="","",INDEX(CARTAO_COMPRAS!$C:$C,INT((ROW()-2)/20)+2))</f>
        <v/>
      </c>
      <c r="C11987" s="0" t="str">
        <f aca="false">IF($A11987="","",INDEX(CARTAO_COMPRAS!$D:$D,INT((ROW()-2)/20)+2))</f>
        <v/>
      </c>
      <c r="D11987" s="0" t="str">
        <f aca="false">IF($A11987="","",INDEX(CARTAO_COMPRAS!$E:$E,INT((ROW()-2)/20)+2))</f>
        <v/>
      </c>
      <c r="E11987" s="0" t="str">
        <f aca="false">IF($A11987="","",INDEX(CARTAO_COMPRAS!$H:$H,INT((ROW()-2)/20)+2)+MOD(ROW()-2,20))</f>
        <v/>
      </c>
      <c r="F11987" s="0" t="str">
        <f aca="false">IF($A11987="","",INDEX(CARTAO_COMPRAS!$G:$G,INT((ROW()-2)/20)+2))</f>
        <v/>
      </c>
      <c r="G11987" s="5" t="str">
        <f aca="false">IF($A11987="","",INDEX(CARTAO_COMPRAS!$I:$I,INT((ROW()-2)/20)+2))</f>
        <v/>
      </c>
      <c r="H11987" s="4" t="str">
        <f aca="false">IF($A11987="","",EDATE(INDEX(CARTAO_COMPRAS!$J:$J,INT((ROW()-2)/20)+2),MOD(ROW()-2,20)))</f>
        <v/>
      </c>
      <c r="I11987" s="4" t="str">
        <f aca="false">IF($H11987="","",$H11987-WEEKDAY($H11987,2)+1)</f>
        <v/>
      </c>
      <c r="J11987" s="4" t="str">
        <f aca="false">IF($I11987="","",$I11987+6)</f>
        <v/>
      </c>
      <c r="K11987" s="6" t="str">
        <f aca="false">IF($H11987="","",DATE(YEAR($H11987),MONTH($H11987),1))</f>
        <v/>
      </c>
      <c r="L11987" s="0" t="str">
        <f aca="false">IF($A11987="","",INDEX(CARTAO_COMPRAS!$K:$K,INT((ROW()-2)/20)+2))</f>
        <v/>
      </c>
      <c r="M11987" s="0" t="str">
        <f aca="false">IF($A11987="","","Compra no cartão")</f>
        <v/>
      </c>
    </row>
    <row r="11988" customFormat="false" ht="13.5" hidden="false" customHeight="false" outlineLevel="0" collapsed="false">
      <c r="A1198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8" s="0" t="str">
        <f aca="false">IF($A11988="","",INDEX(CARTAO_COMPRAS!$C:$C,INT((ROW()-2)/20)+2))</f>
        <v/>
      </c>
      <c r="C11988" s="0" t="str">
        <f aca="false">IF($A11988="","",INDEX(CARTAO_COMPRAS!$D:$D,INT((ROW()-2)/20)+2))</f>
        <v/>
      </c>
      <c r="D11988" s="0" t="str">
        <f aca="false">IF($A11988="","",INDEX(CARTAO_COMPRAS!$E:$E,INT((ROW()-2)/20)+2))</f>
        <v/>
      </c>
      <c r="E11988" s="0" t="str">
        <f aca="false">IF($A11988="","",INDEX(CARTAO_COMPRAS!$H:$H,INT((ROW()-2)/20)+2)+MOD(ROW()-2,20))</f>
        <v/>
      </c>
      <c r="F11988" s="0" t="str">
        <f aca="false">IF($A11988="","",INDEX(CARTAO_COMPRAS!$G:$G,INT((ROW()-2)/20)+2))</f>
        <v/>
      </c>
      <c r="G11988" s="5" t="str">
        <f aca="false">IF($A11988="","",INDEX(CARTAO_COMPRAS!$I:$I,INT((ROW()-2)/20)+2))</f>
        <v/>
      </c>
      <c r="H11988" s="4" t="str">
        <f aca="false">IF($A11988="","",EDATE(INDEX(CARTAO_COMPRAS!$J:$J,INT((ROW()-2)/20)+2),MOD(ROW()-2,20)))</f>
        <v/>
      </c>
      <c r="I11988" s="4" t="str">
        <f aca="false">IF($H11988="","",$H11988-WEEKDAY($H11988,2)+1)</f>
        <v/>
      </c>
      <c r="J11988" s="4" t="str">
        <f aca="false">IF($I11988="","",$I11988+6)</f>
        <v/>
      </c>
      <c r="K11988" s="6" t="str">
        <f aca="false">IF($H11988="","",DATE(YEAR($H11988),MONTH($H11988),1))</f>
        <v/>
      </c>
      <c r="L11988" s="0" t="str">
        <f aca="false">IF($A11988="","",INDEX(CARTAO_COMPRAS!$K:$K,INT((ROW()-2)/20)+2))</f>
        <v/>
      </c>
      <c r="M11988" s="0" t="str">
        <f aca="false">IF($A11988="","","Compra no cartão")</f>
        <v/>
      </c>
    </row>
    <row r="11989" customFormat="false" ht="13.5" hidden="false" customHeight="false" outlineLevel="0" collapsed="false">
      <c r="A1198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89" s="0" t="str">
        <f aca="false">IF($A11989="","",INDEX(CARTAO_COMPRAS!$C:$C,INT((ROW()-2)/20)+2))</f>
        <v/>
      </c>
      <c r="C11989" s="0" t="str">
        <f aca="false">IF($A11989="","",INDEX(CARTAO_COMPRAS!$D:$D,INT((ROW()-2)/20)+2))</f>
        <v/>
      </c>
      <c r="D11989" s="0" t="str">
        <f aca="false">IF($A11989="","",INDEX(CARTAO_COMPRAS!$E:$E,INT((ROW()-2)/20)+2))</f>
        <v/>
      </c>
      <c r="E11989" s="0" t="str">
        <f aca="false">IF($A11989="","",INDEX(CARTAO_COMPRAS!$H:$H,INT((ROW()-2)/20)+2)+MOD(ROW()-2,20))</f>
        <v/>
      </c>
      <c r="F11989" s="0" t="str">
        <f aca="false">IF($A11989="","",INDEX(CARTAO_COMPRAS!$G:$G,INT((ROW()-2)/20)+2))</f>
        <v/>
      </c>
      <c r="G11989" s="5" t="str">
        <f aca="false">IF($A11989="","",INDEX(CARTAO_COMPRAS!$I:$I,INT((ROW()-2)/20)+2))</f>
        <v/>
      </c>
      <c r="H11989" s="4" t="str">
        <f aca="false">IF($A11989="","",EDATE(INDEX(CARTAO_COMPRAS!$J:$J,INT((ROW()-2)/20)+2),MOD(ROW()-2,20)))</f>
        <v/>
      </c>
      <c r="I11989" s="4" t="str">
        <f aca="false">IF($H11989="","",$H11989-WEEKDAY($H11989,2)+1)</f>
        <v/>
      </c>
      <c r="J11989" s="4" t="str">
        <f aca="false">IF($I11989="","",$I11989+6)</f>
        <v/>
      </c>
      <c r="K11989" s="6" t="str">
        <f aca="false">IF($H11989="","",DATE(YEAR($H11989),MONTH($H11989),1))</f>
        <v/>
      </c>
      <c r="L11989" s="0" t="str">
        <f aca="false">IF($A11989="","",INDEX(CARTAO_COMPRAS!$K:$K,INT((ROW()-2)/20)+2))</f>
        <v/>
      </c>
      <c r="M11989" s="0" t="str">
        <f aca="false">IF($A11989="","","Compra no cartão")</f>
        <v/>
      </c>
    </row>
    <row r="11990" customFormat="false" ht="13.5" hidden="false" customHeight="false" outlineLevel="0" collapsed="false">
      <c r="A1199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0" s="0" t="str">
        <f aca="false">IF($A11990="","",INDEX(CARTAO_COMPRAS!$C:$C,INT((ROW()-2)/20)+2))</f>
        <v/>
      </c>
      <c r="C11990" s="0" t="str">
        <f aca="false">IF($A11990="","",INDEX(CARTAO_COMPRAS!$D:$D,INT((ROW()-2)/20)+2))</f>
        <v/>
      </c>
      <c r="D11990" s="0" t="str">
        <f aca="false">IF($A11990="","",INDEX(CARTAO_COMPRAS!$E:$E,INT((ROW()-2)/20)+2))</f>
        <v/>
      </c>
      <c r="E11990" s="0" t="str">
        <f aca="false">IF($A11990="","",INDEX(CARTAO_COMPRAS!$H:$H,INT((ROW()-2)/20)+2)+MOD(ROW()-2,20))</f>
        <v/>
      </c>
      <c r="F11990" s="0" t="str">
        <f aca="false">IF($A11990="","",INDEX(CARTAO_COMPRAS!$G:$G,INT((ROW()-2)/20)+2))</f>
        <v/>
      </c>
      <c r="G11990" s="5" t="str">
        <f aca="false">IF($A11990="","",INDEX(CARTAO_COMPRAS!$I:$I,INT((ROW()-2)/20)+2))</f>
        <v/>
      </c>
      <c r="H11990" s="4" t="str">
        <f aca="false">IF($A11990="","",EDATE(INDEX(CARTAO_COMPRAS!$J:$J,INT((ROW()-2)/20)+2),MOD(ROW()-2,20)))</f>
        <v/>
      </c>
      <c r="I11990" s="4" t="str">
        <f aca="false">IF($H11990="","",$H11990-WEEKDAY($H11990,2)+1)</f>
        <v/>
      </c>
      <c r="J11990" s="4" t="str">
        <f aca="false">IF($I11990="","",$I11990+6)</f>
        <v/>
      </c>
      <c r="K11990" s="6" t="str">
        <f aca="false">IF($H11990="","",DATE(YEAR($H11990),MONTH($H11990),1))</f>
        <v/>
      </c>
      <c r="L11990" s="0" t="str">
        <f aca="false">IF($A11990="","",INDEX(CARTAO_COMPRAS!$K:$K,INT((ROW()-2)/20)+2))</f>
        <v/>
      </c>
      <c r="M11990" s="0" t="str">
        <f aca="false">IF($A11990="","","Compra no cartão")</f>
        <v/>
      </c>
    </row>
    <row r="11991" customFormat="false" ht="13.5" hidden="false" customHeight="false" outlineLevel="0" collapsed="false">
      <c r="A1199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1" s="0" t="str">
        <f aca="false">IF($A11991="","",INDEX(CARTAO_COMPRAS!$C:$C,INT((ROW()-2)/20)+2))</f>
        <v/>
      </c>
      <c r="C11991" s="0" t="str">
        <f aca="false">IF($A11991="","",INDEX(CARTAO_COMPRAS!$D:$D,INT((ROW()-2)/20)+2))</f>
        <v/>
      </c>
      <c r="D11991" s="0" t="str">
        <f aca="false">IF($A11991="","",INDEX(CARTAO_COMPRAS!$E:$E,INT((ROW()-2)/20)+2))</f>
        <v/>
      </c>
      <c r="E11991" s="0" t="str">
        <f aca="false">IF($A11991="","",INDEX(CARTAO_COMPRAS!$H:$H,INT((ROW()-2)/20)+2)+MOD(ROW()-2,20))</f>
        <v/>
      </c>
      <c r="F11991" s="0" t="str">
        <f aca="false">IF($A11991="","",INDEX(CARTAO_COMPRAS!$G:$G,INT((ROW()-2)/20)+2))</f>
        <v/>
      </c>
      <c r="G11991" s="5" t="str">
        <f aca="false">IF($A11991="","",INDEX(CARTAO_COMPRAS!$I:$I,INT((ROW()-2)/20)+2))</f>
        <v/>
      </c>
      <c r="H11991" s="4" t="str">
        <f aca="false">IF($A11991="","",EDATE(INDEX(CARTAO_COMPRAS!$J:$J,INT((ROW()-2)/20)+2),MOD(ROW()-2,20)))</f>
        <v/>
      </c>
      <c r="I11991" s="4" t="str">
        <f aca="false">IF($H11991="","",$H11991-WEEKDAY($H11991,2)+1)</f>
        <v/>
      </c>
      <c r="J11991" s="4" t="str">
        <f aca="false">IF($I11991="","",$I11991+6)</f>
        <v/>
      </c>
      <c r="K11991" s="6" t="str">
        <f aca="false">IF($H11991="","",DATE(YEAR($H11991),MONTH($H11991),1))</f>
        <v/>
      </c>
      <c r="L11991" s="0" t="str">
        <f aca="false">IF($A11991="","",INDEX(CARTAO_COMPRAS!$K:$K,INT((ROW()-2)/20)+2))</f>
        <v/>
      </c>
      <c r="M11991" s="0" t="str">
        <f aca="false">IF($A11991="","","Compra no cartão")</f>
        <v/>
      </c>
    </row>
    <row r="11992" customFormat="false" ht="13.5" hidden="false" customHeight="false" outlineLevel="0" collapsed="false">
      <c r="A1199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2" s="0" t="str">
        <f aca="false">IF($A11992="","",INDEX(CARTAO_COMPRAS!$C:$C,INT((ROW()-2)/20)+2))</f>
        <v/>
      </c>
      <c r="C11992" s="0" t="str">
        <f aca="false">IF($A11992="","",INDEX(CARTAO_COMPRAS!$D:$D,INT((ROW()-2)/20)+2))</f>
        <v/>
      </c>
      <c r="D11992" s="0" t="str">
        <f aca="false">IF($A11992="","",INDEX(CARTAO_COMPRAS!$E:$E,INT((ROW()-2)/20)+2))</f>
        <v/>
      </c>
      <c r="E11992" s="0" t="str">
        <f aca="false">IF($A11992="","",INDEX(CARTAO_COMPRAS!$H:$H,INT((ROW()-2)/20)+2)+MOD(ROW()-2,20))</f>
        <v/>
      </c>
      <c r="F11992" s="0" t="str">
        <f aca="false">IF($A11992="","",INDEX(CARTAO_COMPRAS!$G:$G,INT((ROW()-2)/20)+2))</f>
        <v/>
      </c>
      <c r="G11992" s="5" t="str">
        <f aca="false">IF($A11992="","",INDEX(CARTAO_COMPRAS!$I:$I,INT((ROW()-2)/20)+2))</f>
        <v/>
      </c>
      <c r="H11992" s="4" t="str">
        <f aca="false">IF($A11992="","",EDATE(INDEX(CARTAO_COMPRAS!$J:$J,INT((ROW()-2)/20)+2),MOD(ROW()-2,20)))</f>
        <v/>
      </c>
      <c r="I11992" s="4" t="str">
        <f aca="false">IF($H11992="","",$H11992-WEEKDAY($H11992,2)+1)</f>
        <v/>
      </c>
      <c r="J11992" s="4" t="str">
        <f aca="false">IF($I11992="","",$I11992+6)</f>
        <v/>
      </c>
      <c r="K11992" s="6" t="str">
        <f aca="false">IF($H11992="","",DATE(YEAR($H11992),MONTH($H11992),1))</f>
        <v/>
      </c>
      <c r="L11992" s="0" t="str">
        <f aca="false">IF($A11992="","",INDEX(CARTAO_COMPRAS!$K:$K,INT((ROW()-2)/20)+2))</f>
        <v/>
      </c>
      <c r="M11992" s="0" t="str">
        <f aca="false">IF($A11992="","","Compra no cartão")</f>
        <v/>
      </c>
    </row>
    <row r="11993" customFormat="false" ht="13.5" hidden="false" customHeight="false" outlineLevel="0" collapsed="false">
      <c r="A1199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3" s="0" t="str">
        <f aca="false">IF($A11993="","",INDEX(CARTAO_COMPRAS!$C:$C,INT((ROW()-2)/20)+2))</f>
        <v/>
      </c>
      <c r="C11993" s="0" t="str">
        <f aca="false">IF($A11993="","",INDEX(CARTAO_COMPRAS!$D:$D,INT((ROW()-2)/20)+2))</f>
        <v/>
      </c>
      <c r="D11993" s="0" t="str">
        <f aca="false">IF($A11993="","",INDEX(CARTAO_COMPRAS!$E:$E,INT((ROW()-2)/20)+2))</f>
        <v/>
      </c>
      <c r="E11993" s="0" t="str">
        <f aca="false">IF($A11993="","",INDEX(CARTAO_COMPRAS!$H:$H,INT((ROW()-2)/20)+2)+MOD(ROW()-2,20))</f>
        <v/>
      </c>
      <c r="F11993" s="0" t="str">
        <f aca="false">IF($A11993="","",INDEX(CARTAO_COMPRAS!$G:$G,INT((ROW()-2)/20)+2))</f>
        <v/>
      </c>
      <c r="G11993" s="5" t="str">
        <f aca="false">IF($A11993="","",INDEX(CARTAO_COMPRAS!$I:$I,INT((ROW()-2)/20)+2))</f>
        <v/>
      </c>
      <c r="H11993" s="4" t="str">
        <f aca="false">IF($A11993="","",EDATE(INDEX(CARTAO_COMPRAS!$J:$J,INT((ROW()-2)/20)+2),MOD(ROW()-2,20)))</f>
        <v/>
      </c>
      <c r="I11993" s="4" t="str">
        <f aca="false">IF($H11993="","",$H11993-WEEKDAY($H11993,2)+1)</f>
        <v/>
      </c>
      <c r="J11993" s="4" t="str">
        <f aca="false">IF($I11993="","",$I11993+6)</f>
        <v/>
      </c>
      <c r="K11993" s="6" t="str">
        <f aca="false">IF($H11993="","",DATE(YEAR($H11993),MONTH($H11993),1))</f>
        <v/>
      </c>
      <c r="L11993" s="0" t="str">
        <f aca="false">IF($A11993="","",INDEX(CARTAO_COMPRAS!$K:$K,INT((ROW()-2)/20)+2))</f>
        <v/>
      </c>
      <c r="M11993" s="0" t="str">
        <f aca="false">IF($A11993="","","Compra no cartão")</f>
        <v/>
      </c>
    </row>
    <row r="11994" customFormat="false" ht="13.5" hidden="false" customHeight="false" outlineLevel="0" collapsed="false">
      <c r="A1199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4" s="0" t="str">
        <f aca="false">IF($A11994="","",INDEX(CARTAO_COMPRAS!$C:$C,INT((ROW()-2)/20)+2))</f>
        <v/>
      </c>
      <c r="C11994" s="0" t="str">
        <f aca="false">IF($A11994="","",INDEX(CARTAO_COMPRAS!$D:$D,INT((ROW()-2)/20)+2))</f>
        <v/>
      </c>
      <c r="D11994" s="0" t="str">
        <f aca="false">IF($A11994="","",INDEX(CARTAO_COMPRAS!$E:$E,INT((ROW()-2)/20)+2))</f>
        <v/>
      </c>
      <c r="E11994" s="0" t="str">
        <f aca="false">IF($A11994="","",INDEX(CARTAO_COMPRAS!$H:$H,INT((ROW()-2)/20)+2)+MOD(ROW()-2,20))</f>
        <v/>
      </c>
      <c r="F11994" s="0" t="str">
        <f aca="false">IF($A11994="","",INDEX(CARTAO_COMPRAS!$G:$G,INT((ROW()-2)/20)+2))</f>
        <v/>
      </c>
      <c r="G11994" s="5" t="str">
        <f aca="false">IF($A11994="","",INDEX(CARTAO_COMPRAS!$I:$I,INT((ROW()-2)/20)+2))</f>
        <v/>
      </c>
      <c r="H11994" s="4" t="str">
        <f aca="false">IF($A11994="","",EDATE(INDEX(CARTAO_COMPRAS!$J:$J,INT((ROW()-2)/20)+2),MOD(ROW()-2,20)))</f>
        <v/>
      </c>
      <c r="I11994" s="4" t="str">
        <f aca="false">IF($H11994="","",$H11994-WEEKDAY($H11994,2)+1)</f>
        <v/>
      </c>
      <c r="J11994" s="4" t="str">
        <f aca="false">IF($I11994="","",$I11994+6)</f>
        <v/>
      </c>
      <c r="K11994" s="6" t="str">
        <f aca="false">IF($H11994="","",DATE(YEAR($H11994),MONTH($H11994),1))</f>
        <v/>
      </c>
      <c r="L11994" s="0" t="str">
        <f aca="false">IF($A11994="","",INDEX(CARTAO_COMPRAS!$K:$K,INT((ROW()-2)/20)+2))</f>
        <v/>
      </c>
      <c r="M11994" s="0" t="str">
        <f aca="false">IF($A11994="","","Compra no cartão")</f>
        <v/>
      </c>
    </row>
    <row r="11995" customFormat="false" ht="13.5" hidden="false" customHeight="false" outlineLevel="0" collapsed="false">
      <c r="A1199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5" s="0" t="str">
        <f aca="false">IF($A11995="","",INDEX(CARTAO_COMPRAS!$C:$C,INT((ROW()-2)/20)+2))</f>
        <v/>
      </c>
      <c r="C11995" s="0" t="str">
        <f aca="false">IF($A11995="","",INDEX(CARTAO_COMPRAS!$D:$D,INT((ROW()-2)/20)+2))</f>
        <v/>
      </c>
      <c r="D11995" s="0" t="str">
        <f aca="false">IF($A11995="","",INDEX(CARTAO_COMPRAS!$E:$E,INT((ROW()-2)/20)+2))</f>
        <v/>
      </c>
      <c r="E11995" s="0" t="str">
        <f aca="false">IF($A11995="","",INDEX(CARTAO_COMPRAS!$H:$H,INT((ROW()-2)/20)+2)+MOD(ROW()-2,20))</f>
        <v/>
      </c>
      <c r="F11995" s="0" t="str">
        <f aca="false">IF($A11995="","",INDEX(CARTAO_COMPRAS!$G:$G,INT((ROW()-2)/20)+2))</f>
        <v/>
      </c>
      <c r="G11995" s="5" t="str">
        <f aca="false">IF($A11995="","",INDEX(CARTAO_COMPRAS!$I:$I,INT((ROW()-2)/20)+2))</f>
        <v/>
      </c>
      <c r="H11995" s="4" t="str">
        <f aca="false">IF($A11995="","",EDATE(INDEX(CARTAO_COMPRAS!$J:$J,INT((ROW()-2)/20)+2),MOD(ROW()-2,20)))</f>
        <v/>
      </c>
      <c r="I11995" s="4" t="str">
        <f aca="false">IF($H11995="","",$H11995-WEEKDAY($H11995,2)+1)</f>
        <v/>
      </c>
      <c r="J11995" s="4" t="str">
        <f aca="false">IF($I11995="","",$I11995+6)</f>
        <v/>
      </c>
      <c r="K11995" s="6" t="str">
        <f aca="false">IF($H11995="","",DATE(YEAR($H11995),MONTH($H11995),1))</f>
        <v/>
      </c>
      <c r="L11995" s="0" t="str">
        <f aca="false">IF($A11995="","",INDEX(CARTAO_COMPRAS!$K:$K,INT((ROW()-2)/20)+2))</f>
        <v/>
      </c>
      <c r="M11995" s="0" t="str">
        <f aca="false">IF($A11995="","","Compra no cartão")</f>
        <v/>
      </c>
    </row>
    <row r="11996" customFormat="false" ht="13.5" hidden="false" customHeight="false" outlineLevel="0" collapsed="false">
      <c r="A1199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6" s="0" t="str">
        <f aca="false">IF($A11996="","",INDEX(CARTAO_COMPRAS!$C:$C,INT((ROW()-2)/20)+2))</f>
        <v/>
      </c>
      <c r="C11996" s="0" t="str">
        <f aca="false">IF($A11996="","",INDEX(CARTAO_COMPRAS!$D:$D,INT((ROW()-2)/20)+2))</f>
        <v/>
      </c>
      <c r="D11996" s="0" t="str">
        <f aca="false">IF($A11996="","",INDEX(CARTAO_COMPRAS!$E:$E,INT((ROW()-2)/20)+2))</f>
        <v/>
      </c>
      <c r="E11996" s="0" t="str">
        <f aca="false">IF($A11996="","",INDEX(CARTAO_COMPRAS!$H:$H,INT((ROW()-2)/20)+2)+MOD(ROW()-2,20))</f>
        <v/>
      </c>
      <c r="F11996" s="0" t="str">
        <f aca="false">IF($A11996="","",INDEX(CARTAO_COMPRAS!$G:$G,INT((ROW()-2)/20)+2))</f>
        <v/>
      </c>
      <c r="G11996" s="5" t="str">
        <f aca="false">IF($A11996="","",INDEX(CARTAO_COMPRAS!$I:$I,INT((ROW()-2)/20)+2))</f>
        <v/>
      </c>
      <c r="H11996" s="4" t="str">
        <f aca="false">IF($A11996="","",EDATE(INDEX(CARTAO_COMPRAS!$J:$J,INT((ROW()-2)/20)+2),MOD(ROW()-2,20)))</f>
        <v/>
      </c>
      <c r="I11996" s="4" t="str">
        <f aca="false">IF($H11996="","",$H11996-WEEKDAY($H11996,2)+1)</f>
        <v/>
      </c>
      <c r="J11996" s="4" t="str">
        <f aca="false">IF($I11996="","",$I11996+6)</f>
        <v/>
      </c>
      <c r="K11996" s="6" t="str">
        <f aca="false">IF($H11996="","",DATE(YEAR($H11996),MONTH($H11996),1))</f>
        <v/>
      </c>
      <c r="L11996" s="0" t="str">
        <f aca="false">IF($A11996="","",INDEX(CARTAO_COMPRAS!$K:$K,INT((ROW()-2)/20)+2))</f>
        <v/>
      </c>
      <c r="M11996" s="0" t="str">
        <f aca="false">IF($A11996="","","Compra no cartão")</f>
        <v/>
      </c>
    </row>
    <row r="11997" customFormat="false" ht="13.5" hidden="false" customHeight="false" outlineLevel="0" collapsed="false">
      <c r="A1199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7" s="0" t="str">
        <f aca="false">IF($A11997="","",INDEX(CARTAO_COMPRAS!$C:$C,INT((ROW()-2)/20)+2))</f>
        <v/>
      </c>
      <c r="C11997" s="0" t="str">
        <f aca="false">IF($A11997="","",INDEX(CARTAO_COMPRAS!$D:$D,INT((ROW()-2)/20)+2))</f>
        <v/>
      </c>
      <c r="D11997" s="0" t="str">
        <f aca="false">IF($A11997="","",INDEX(CARTAO_COMPRAS!$E:$E,INT((ROW()-2)/20)+2))</f>
        <v/>
      </c>
      <c r="E11997" s="0" t="str">
        <f aca="false">IF($A11997="","",INDEX(CARTAO_COMPRAS!$H:$H,INT((ROW()-2)/20)+2)+MOD(ROW()-2,20))</f>
        <v/>
      </c>
      <c r="F11997" s="0" t="str">
        <f aca="false">IF($A11997="","",INDEX(CARTAO_COMPRAS!$G:$G,INT((ROW()-2)/20)+2))</f>
        <v/>
      </c>
      <c r="G11997" s="5" t="str">
        <f aca="false">IF($A11997="","",INDEX(CARTAO_COMPRAS!$I:$I,INT((ROW()-2)/20)+2))</f>
        <v/>
      </c>
      <c r="H11997" s="4" t="str">
        <f aca="false">IF($A11997="","",EDATE(INDEX(CARTAO_COMPRAS!$J:$J,INT((ROW()-2)/20)+2),MOD(ROW()-2,20)))</f>
        <v/>
      </c>
      <c r="I11997" s="4" t="str">
        <f aca="false">IF($H11997="","",$H11997-WEEKDAY($H11997,2)+1)</f>
        <v/>
      </c>
      <c r="J11997" s="4" t="str">
        <f aca="false">IF($I11997="","",$I11997+6)</f>
        <v/>
      </c>
      <c r="K11997" s="6" t="str">
        <f aca="false">IF($H11997="","",DATE(YEAR($H11997),MONTH($H11997),1))</f>
        <v/>
      </c>
      <c r="L11997" s="0" t="str">
        <f aca="false">IF($A11997="","",INDEX(CARTAO_COMPRAS!$K:$K,INT((ROW()-2)/20)+2))</f>
        <v/>
      </c>
      <c r="M11997" s="0" t="str">
        <f aca="false">IF($A11997="","","Compra no cartão")</f>
        <v/>
      </c>
    </row>
    <row r="11998" customFormat="false" ht="13.5" hidden="false" customHeight="false" outlineLevel="0" collapsed="false">
      <c r="A1199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8" s="0" t="str">
        <f aca="false">IF($A11998="","",INDEX(CARTAO_COMPRAS!$C:$C,INT((ROW()-2)/20)+2))</f>
        <v/>
      </c>
      <c r="C11998" s="0" t="str">
        <f aca="false">IF($A11998="","",INDEX(CARTAO_COMPRAS!$D:$D,INT((ROW()-2)/20)+2))</f>
        <v/>
      </c>
      <c r="D11998" s="0" t="str">
        <f aca="false">IF($A11998="","",INDEX(CARTAO_COMPRAS!$E:$E,INT((ROW()-2)/20)+2))</f>
        <v/>
      </c>
      <c r="E11998" s="0" t="str">
        <f aca="false">IF($A11998="","",INDEX(CARTAO_COMPRAS!$H:$H,INT((ROW()-2)/20)+2)+MOD(ROW()-2,20))</f>
        <v/>
      </c>
      <c r="F11998" s="0" t="str">
        <f aca="false">IF($A11998="","",INDEX(CARTAO_COMPRAS!$G:$G,INT((ROW()-2)/20)+2))</f>
        <v/>
      </c>
      <c r="G11998" s="5" t="str">
        <f aca="false">IF($A11998="","",INDEX(CARTAO_COMPRAS!$I:$I,INT((ROW()-2)/20)+2))</f>
        <v/>
      </c>
      <c r="H11998" s="4" t="str">
        <f aca="false">IF($A11998="","",EDATE(INDEX(CARTAO_COMPRAS!$J:$J,INT((ROW()-2)/20)+2),MOD(ROW()-2,20)))</f>
        <v/>
      </c>
      <c r="I11998" s="4" t="str">
        <f aca="false">IF($H11998="","",$H11998-WEEKDAY($H11998,2)+1)</f>
        <v/>
      </c>
      <c r="J11998" s="4" t="str">
        <f aca="false">IF($I11998="","",$I11998+6)</f>
        <v/>
      </c>
      <c r="K11998" s="6" t="str">
        <f aca="false">IF($H11998="","",DATE(YEAR($H11998),MONTH($H11998),1))</f>
        <v/>
      </c>
      <c r="L11998" s="0" t="str">
        <f aca="false">IF($A11998="","",INDEX(CARTAO_COMPRAS!$K:$K,INT((ROW()-2)/20)+2))</f>
        <v/>
      </c>
      <c r="M11998" s="0" t="str">
        <f aca="false">IF($A11998="","","Compra no cartão")</f>
        <v/>
      </c>
    </row>
    <row r="11999" customFormat="false" ht="13.5" hidden="false" customHeight="false" outlineLevel="0" collapsed="false">
      <c r="A1199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1999" s="0" t="str">
        <f aca="false">IF($A11999="","",INDEX(CARTAO_COMPRAS!$C:$C,INT((ROW()-2)/20)+2))</f>
        <v/>
      </c>
      <c r="C11999" s="0" t="str">
        <f aca="false">IF($A11999="","",INDEX(CARTAO_COMPRAS!$D:$D,INT((ROW()-2)/20)+2))</f>
        <v/>
      </c>
      <c r="D11999" s="0" t="str">
        <f aca="false">IF($A11999="","",INDEX(CARTAO_COMPRAS!$E:$E,INT((ROW()-2)/20)+2))</f>
        <v/>
      </c>
      <c r="E11999" s="0" t="str">
        <f aca="false">IF($A11999="","",INDEX(CARTAO_COMPRAS!$H:$H,INT((ROW()-2)/20)+2)+MOD(ROW()-2,20))</f>
        <v/>
      </c>
      <c r="F11999" s="0" t="str">
        <f aca="false">IF($A11999="","",INDEX(CARTAO_COMPRAS!$G:$G,INT((ROW()-2)/20)+2))</f>
        <v/>
      </c>
      <c r="G11999" s="5" t="str">
        <f aca="false">IF($A11999="","",INDEX(CARTAO_COMPRAS!$I:$I,INT((ROW()-2)/20)+2))</f>
        <v/>
      </c>
      <c r="H11999" s="4" t="str">
        <f aca="false">IF($A11999="","",EDATE(INDEX(CARTAO_COMPRAS!$J:$J,INT((ROW()-2)/20)+2),MOD(ROW()-2,20)))</f>
        <v/>
      </c>
      <c r="I11999" s="4" t="str">
        <f aca="false">IF($H11999="","",$H11999-WEEKDAY($H11999,2)+1)</f>
        <v/>
      </c>
      <c r="J11999" s="4" t="str">
        <f aca="false">IF($I11999="","",$I11999+6)</f>
        <v/>
      </c>
      <c r="K11999" s="6" t="str">
        <f aca="false">IF($H11999="","",DATE(YEAR($H11999),MONTH($H11999),1))</f>
        <v/>
      </c>
      <c r="L11999" s="0" t="str">
        <f aca="false">IF($A11999="","",INDEX(CARTAO_COMPRAS!$K:$K,INT((ROW()-2)/20)+2))</f>
        <v/>
      </c>
      <c r="M11999" s="0" t="str">
        <f aca="false">IF($A11999="","","Compra no cartão")</f>
        <v/>
      </c>
    </row>
    <row r="12000" customFormat="false" ht="13.5" hidden="false" customHeight="false" outlineLevel="0" collapsed="false">
      <c r="A1200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0" s="0" t="str">
        <f aca="false">IF($A12000="","",INDEX(CARTAO_COMPRAS!$C:$C,INT((ROW()-2)/20)+2))</f>
        <v/>
      </c>
      <c r="C12000" s="0" t="str">
        <f aca="false">IF($A12000="","",INDEX(CARTAO_COMPRAS!$D:$D,INT((ROW()-2)/20)+2))</f>
        <v/>
      </c>
      <c r="D12000" s="0" t="str">
        <f aca="false">IF($A12000="","",INDEX(CARTAO_COMPRAS!$E:$E,INT((ROW()-2)/20)+2))</f>
        <v/>
      </c>
      <c r="E12000" s="0" t="str">
        <f aca="false">IF($A12000="","",INDEX(CARTAO_COMPRAS!$H:$H,INT((ROW()-2)/20)+2)+MOD(ROW()-2,20))</f>
        <v/>
      </c>
      <c r="F12000" s="0" t="str">
        <f aca="false">IF($A12000="","",INDEX(CARTAO_COMPRAS!$G:$G,INT((ROW()-2)/20)+2))</f>
        <v/>
      </c>
      <c r="G12000" s="5" t="str">
        <f aca="false">IF($A12000="","",INDEX(CARTAO_COMPRAS!$I:$I,INT((ROW()-2)/20)+2))</f>
        <v/>
      </c>
      <c r="H12000" s="4" t="str">
        <f aca="false">IF($A12000="","",EDATE(INDEX(CARTAO_COMPRAS!$J:$J,INT((ROW()-2)/20)+2),MOD(ROW()-2,20)))</f>
        <v/>
      </c>
      <c r="I12000" s="4" t="str">
        <f aca="false">IF($H12000="","",$H12000-WEEKDAY($H12000,2)+1)</f>
        <v/>
      </c>
      <c r="J12000" s="4" t="str">
        <f aca="false">IF($I12000="","",$I12000+6)</f>
        <v/>
      </c>
      <c r="K12000" s="6" t="str">
        <f aca="false">IF($H12000="","",DATE(YEAR($H12000),MONTH($H12000),1))</f>
        <v/>
      </c>
      <c r="L12000" s="0" t="str">
        <f aca="false">IF($A12000="","",INDEX(CARTAO_COMPRAS!$K:$K,INT((ROW()-2)/20)+2))</f>
        <v/>
      </c>
      <c r="M12000" s="0" t="str">
        <f aca="false">IF($A12000="","","Compra no cartão")</f>
        <v/>
      </c>
    </row>
    <row r="12001" customFormat="false" ht="13.5" hidden="false" customHeight="false" outlineLevel="0" collapsed="false">
      <c r="A1200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1" s="0" t="str">
        <f aca="false">IF($A12001="","",INDEX(CARTAO_COMPRAS!$C:$C,INT((ROW()-2)/20)+2))</f>
        <v/>
      </c>
      <c r="C12001" s="0" t="str">
        <f aca="false">IF($A12001="","",INDEX(CARTAO_COMPRAS!$D:$D,INT((ROW()-2)/20)+2))</f>
        <v/>
      </c>
      <c r="D12001" s="0" t="str">
        <f aca="false">IF($A12001="","",INDEX(CARTAO_COMPRAS!$E:$E,INT((ROW()-2)/20)+2))</f>
        <v/>
      </c>
      <c r="E12001" s="0" t="str">
        <f aca="false">IF($A12001="","",INDEX(CARTAO_COMPRAS!$H:$H,INT((ROW()-2)/20)+2)+MOD(ROW()-2,20))</f>
        <v/>
      </c>
      <c r="F12001" s="0" t="str">
        <f aca="false">IF($A12001="","",INDEX(CARTAO_COMPRAS!$G:$G,INT((ROW()-2)/20)+2))</f>
        <v/>
      </c>
      <c r="G12001" s="5" t="str">
        <f aca="false">IF($A12001="","",INDEX(CARTAO_COMPRAS!$I:$I,INT((ROW()-2)/20)+2))</f>
        <v/>
      </c>
      <c r="H12001" s="4" t="str">
        <f aca="false">IF($A12001="","",EDATE(INDEX(CARTAO_COMPRAS!$J:$J,INT((ROW()-2)/20)+2),MOD(ROW()-2,20)))</f>
        <v/>
      </c>
      <c r="I12001" s="4" t="str">
        <f aca="false">IF($H12001="","",$H12001-WEEKDAY($H12001,2)+1)</f>
        <v/>
      </c>
      <c r="J12001" s="4" t="str">
        <f aca="false">IF($I12001="","",$I12001+6)</f>
        <v/>
      </c>
      <c r="K12001" s="6" t="str">
        <f aca="false">IF($H12001="","",DATE(YEAR($H12001),MONTH($H12001),1))</f>
        <v/>
      </c>
      <c r="L12001" s="0" t="str">
        <f aca="false">IF($A12001="","",INDEX(CARTAO_COMPRAS!$K:$K,INT((ROW()-2)/20)+2))</f>
        <v/>
      </c>
      <c r="M12001" s="0" t="str">
        <f aca="false">IF($A12001="","","Compra no cartão")</f>
        <v/>
      </c>
    </row>
    <row r="12002" customFormat="false" ht="13.5" hidden="false" customHeight="false" outlineLevel="0" collapsed="false">
      <c r="A1200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2" s="0" t="str">
        <f aca="false">IF($A12002="","",INDEX(CARTAO_COMPRAS!$C:$C,INT((ROW()-2)/20)+2))</f>
        <v/>
      </c>
      <c r="C12002" s="0" t="str">
        <f aca="false">IF($A12002="","",INDEX(CARTAO_COMPRAS!$D:$D,INT((ROW()-2)/20)+2))</f>
        <v/>
      </c>
      <c r="D12002" s="0" t="str">
        <f aca="false">IF($A12002="","",INDEX(CARTAO_COMPRAS!$E:$E,INT((ROW()-2)/20)+2))</f>
        <v/>
      </c>
      <c r="E12002" s="0" t="str">
        <f aca="false">IF($A12002="","",INDEX(CARTAO_COMPRAS!$H:$H,INT((ROW()-2)/20)+2)+MOD(ROW()-2,20))</f>
        <v/>
      </c>
      <c r="F12002" s="0" t="str">
        <f aca="false">IF($A12002="","",INDEX(CARTAO_COMPRAS!$G:$G,INT((ROW()-2)/20)+2))</f>
        <v/>
      </c>
      <c r="G12002" s="5" t="str">
        <f aca="false">IF($A12002="","",INDEX(CARTAO_COMPRAS!$I:$I,INT((ROW()-2)/20)+2))</f>
        <v/>
      </c>
      <c r="H12002" s="4" t="str">
        <f aca="false">IF($A12002="","",EDATE(INDEX(CARTAO_COMPRAS!$J:$J,INT((ROW()-2)/20)+2),MOD(ROW()-2,20)))</f>
        <v/>
      </c>
      <c r="I12002" s="4" t="str">
        <f aca="false">IF($H12002="","",$H12002-WEEKDAY($H12002,2)+1)</f>
        <v/>
      </c>
      <c r="J12002" s="4" t="str">
        <f aca="false">IF($I12002="","",$I12002+6)</f>
        <v/>
      </c>
      <c r="K12002" s="6" t="str">
        <f aca="false">IF($H12002="","",DATE(YEAR($H12002),MONTH($H12002),1))</f>
        <v/>
      </c>
      <c r="L12002" s="0" t="str">
        <f aca="false">IF($A12002="","",INDEX(CARTAO_COMPRAS!$K:$K,INT((ROW()-2)/20)+2))</f>
        <v/>
      </c>
      <c r="M12002" s="0" t="str">
        <f aca="false">IF($A12002="","","Compra no cartão")</f>
        <v/>
      </c>
    </row>
    <row r="12003" customFormat="false" ht="13.5" hidden="false" customHeight="false" outlineLevel="0" collapsed="false">
      <c r="A1200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3" s="0" t="str">
        <f aca="false">IF($A12003="","",INDEX(CARTAO_COMPRAS!$C:$C,INT((ROW()-2)/20)+2))</f>
        <v/>
      </c>
      <c r="C12003" s="0" t="str">
        <f aca="false">IF($A12003="","",INDEX(CARTAO_COMPRAS!$D:$D,INT((ROW()-2)/20)+2))</f>
        <v/>
      </c>
      <c r="D12003" s="0" t="str">
        <f aca="false">IF($A12003="","",INDEX(CARTAO_COMPRAS!$E:$E,INT((ROW()-2)/20)+2))</f>
        <v/>
      </c>
      <c r="E12003" s="0" t="str">
        <f aca="false">IF($A12003="","",INDEX(CARTAO_COMPRAS!$H:$H,INT((ROW()-2)/20)+2)+MOD(ROW()-2,20))</f>
        <v/>
      </c>
      <c r="F12003" s="0" t="str">
        <f aca="false">IF($A12003="","",INDEX(CARTAO_COMPRAS!$G:$G,INT((ROW()-2)/20)+2))</f>
        <v/>
      </c>
      <c r="G12003" s="5" t="str">
        <f aca="false">IF($A12003="","",INDEX(CARTAO_COMPRAS!$I:$I,INT((ROW()-2)/20)+2))</f>
        <v/>
      </c>
      <c r="H12003" s="4" t="str">
        <f aca="false">IF($A12003="","",EDATE(INDEX(CARTAO_COMPRAS!$J:$J,INT((ROW()-2)/20)+2),MOD(ROW()-2,20)))</f>
        <v/>
      </c>
      <c r="I12003" s="4" t="str">
        <f aca="false">IF($H12003="","",$H12003-WEEKDAY($H12003,2)+1)</f>
        <v/>
      </c>
      <c r="J12003" s="4" t="str">
        <f aca="false">IF($I12003="","",$I12003+6)</f>
        <v/>
      </c>
      <c r="K12003" s="6" t="str">
        <f aca="false">IF($H12003="","",DATE(YEAR($H12003),MONTH($H12003),1))</f>
        <v/>
      </c>
      <c r="L12003" s="0" t="str">
        <f aca="false">IF($A12003="","",INDEX(CARTAO_COMPRAS!$K:$K,INT((ROW()-2)/20)+2))</f>
        <v/>
      </c>
      <c r="M12003" s="0" t="str">
        <f aca="false">IF($A12003="","","Compra no cartão")</f>
        <v/>
      </c>
    </row>
    <row r="12004" customFormat="false" ht="13.5" hidden="false" customHeight="false" outlineLevel="0" collapsed="false">
      <c r="A1200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4" s="0" t="str">
        <f aca="false">IF($A12004="","",INDEX(CARTAO_COMPRAS!$C:$C,INT((ROW()-2)/20)+2))</f>
        <v/>
      </c>
      <c r="C12004" s="0" t="str">
        <f aca="false">IF($A12004="","",INDEX(CARTAO_COMPRAS!$D:$D,INT((ROW()-2)/20)+2))</f>
        <v/>
      </c>
      <c r="D12004" s="0" t="str">
        <f aca="false">IF($A12004="","",INDEX(CARTAO_COMPRAS!$E:$E,INT((ROW()-2)/20)+2))</f>
        <v/>
      </c>
      <c r="E12004" s="0" t="str">
        <f aca="false">IF($A12004="","",INDEX(CARTAO_COMPRAS!$H:$H,INT((ROW()-2)/20)+2)+MOD(ROW()-2,20))</f>
        <v/>
      </c>
      <c r="F12004" s="0" t="str">
        <f aca="false">IF($A12004="","",INDEX(CARTAO_COMPRAS!$G:$G,INT((ROW()-2)/20)+2))</f>
        <v/>
      </c>
      <c r="G12004" s="5" t="str">
        <f aca="false">IF($A12004="","",INDEX(CARTAO_COMPRAS!$I:$I,INT((ROW()-2)/20)+2))</f>
        <v/>
      </c>
      <c r="H12004" s="4" t="str">
        <f aca="false">IF($A12004="","",EDATE(INDEX(CARTAO_COMPRAS!$J:$J,INT((ROW()-2)/20)+2),MOD(ROW()-2,20)))</f>
        <v/>
      </c>
      <c r="I12004" s="4" t="str">
        <f aca="false">IF($H12004="","",$H12004-WEEKDAY($H12004,2)+1)</f>
        <v/>
      </c>
      <c r="J12004" s="4" t="str">
        <f aca="false">IF($I12004="","",$I12004+6)</f>
        <v/>
      </c>
      <c r="K12004" s="6" t="str">
        <f aca="false">IF($H12004="","",DATE(YEAR($H12004),MONTH($H12004),1))</f>
        <v/>
      </c>
      <c r="L12004" s="0" t="str">
        <f aca="false">IF($A12004="","",INDEX(CARTAO_COMPRAS!$K:$K,INT((ROW()-2)/20)+2))</f>
        <v/>
      </c>
      <c r="M12004" s="0" t="str">
        <f aca="false">IF($A12004="","","Compra no cartão")</f>
        <v/>
      </c>
    </row>
    <row r="12005" customFormat="false" ht="13.5" hidden="false" customHeight="false" outlineLevel="0" collapsed="false">
      <c r="A1200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5" s="0" t="str">
        <f aca="false">IF($A12005="","",INDEX(CARTAO_COMPRAS!$C:$C,INT((ROW()-2)/20)+2))</f>
        <v/>
      </c>
      <c r="C12005" s="0" t="str">
        <f aca="false">IF($A12005="","",INDEX(CARTAO_COMPRAS!$D:$D,INT((ROW()-2)/20)+2))</f>
        <v/>
      </c>
      <c r="D12005" s="0" t="str">
        <f aca="false">IF($A12005="","",INDEX(CARTAO_COMPRAS!$E:$E,INT((ROW()-2)/20)+2))</f>
        <v/>
      </c>
      <c r="E12005" s="0" t="str">
        <f aca="false">IF($A12005="","",INDEX(CARTAO_COMPRAS!$H:$H,INT((ROW()-2)/20)+2)+MOD(ROW()-2,20))</f>
        <v/>
      </c>
      <c r="F12005" s="0" t="str">
        <f aca="false">IF($A12005="","",INDEX(CARTAO_COMPRAS!$G:$G,INT((ROW()-2)/20)+2))</f>
        <v/>
      </c>
      <c r="G12005" s="5" t="str">
        <f aca="false">IF($A12005="","",INDEX(CARTAO_COMPRAS!$I:$I,INT((ROW()-2)/20)+2))</f>
        <v/>
      </c>
      <c r="H12005" s="4" t="str">
        <f aca="false">IF($A12005="","",EDATE(INDEX(CARTAO_COMPRAS!$J:$J,INT((ROW()-2)/20)+2),MOD(ROW()-2,20)))</f>
        <v/>
      </c>
      <c r="I12005" s="4" t="str">
        <f aca="false">IF($H12005="","",$H12005-WEEKDAY($H12005,2)+1)</f>
        <v/>
      </c>
      <c r="J12005" s="4" t="str">
        <f aca="false">IF($I12005="","",$I12005+6)</f>
        <v/>
      </c>
      <c r="K12005" s="6" t="str">
        <f aca="false">IF($H12005="","",DATE(YEAR($H12005),MONTH($H12005),1))</f>
        <v/>
      </c>
      <c r="L12005" s="0" t="str">
        <f aca="false">IF($A12005="","",INDEX(CARTAO_COMPRAS!$K:$K,INT((ROW()-2)/20)+2))</f>
        <v/>
      </c>
      <c r="M12005" s="0" t="str">
        <f aca="false">IF($A12005="","","Compra no cartão")</f>
        <v/>
      </c>
    </row>
    <row r="12006" customFormat="false" ht="13.5" hidden="false" customHeight="false" outlineLevel="0" collapsed="false">
      <c r="A1200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6" s="0" t="str">
        <f aca="false">IF($A12006="","",INDEX(CARTAO_COMPRAS!$C:$C,INT((ROW()-2)/20)+2))</f>
        <v/>
      </c>
      <c r="C12006" s="0" t="str">
        <f aca="false">IF($A12006="","",INDEX(CARTAO_COMPRAS!$D:$D,INT((ROW()-2)/20)+2))</f>
        <v/>
      </c>
      <c r="D12006" s="0" t="str">
        <f aca="false">IF($A12006="","",INDEX(CARTAO_COMPRAS!$E:$E,INT((ROW()-2)/20)+2))</f>
        <v/>
      </c>
      <c r="E12006" s="0" t="str">
        <f aca="false">IF($A12006="","",INDEX(CARTAO_COMPRAS!$H:$H,INT((ROW()-2)/20)+2)+MOD(ROW()-2,20))</f>
        <v/>
      </c>
      <c r="F12006" s="0" t="str">
        <f aca="false">IF($A12006="","",INDEX(CARTAO_COMPRAS!$G:$G,INT((ROW()-2)/20)+2))</f>
        <v/>
      </c>
      <c r="G12006" s="5" t="str">
        <f aca="false">IF($A12006="","",INDEX(CARTAO_COMPRAS!$I:$I,INT((ROW()-2)/20)+2))</f>
        <v/>
      </c>
      <c r="H12006" s="4" t="str">
        <f aca="false">IF($A12006="","",EDATE(INDEX(CARTAO_COMPRAS!$J:$J,INT((ROW()-2)/20)+2),MOD(ROW()-2,20)))</f>
        <v/>
      </c>
      <c r="I12006" s="4" t="str">
        <f aca="false">IF($H12006="","",$H12006-WEEKDAY($H12006,2)+1)</f>
        <v/>
      </c>
      <c r="J12006" s="4" t="str">
        <f aca="false">IF($I12006="","",$I12006+6)</f>
        <v/>
      </c>
      <c r="K12006" s="6" t="str">
        <f aca="false">IF($H12006="","",DATE(YEAR($H12006),MONTH($H12006),1))</f>
        <v/>
      </c>
      <c r="L12006" s="0" t="str">
        <f aca="false">IF($A12006="","",INDEX(CARTAO_COMPRAS!$K:$K,INT((ROW()-2)/20)+2))</f>
        <v/>
      </c>
      <c r="M12006" s="0" t="str">
        <f aca="false">IF($A12006="","","Compra no cartão")</f>
        <v/>
      </c>
    </row>
    <row r="12007" customFormat="false" ht="13.5" hidden="false" customHeight="false" outlineLevel="0" collapsed="false">
      <c r="A1200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7" s="0" t="str">
        <f aca="false">IF($A12007="","",INDEX(CARTAO_COMPRAS!$C:$C,INT((ROW()-2)/20)+2))</f>
        <v/>
      </c>
      <c r="C12007" s="0" t="str">
        <f aca="false">IF($A12007="","",INDEX(CARTAO_COMPRAS!$D:$D,INT((ROW()-2)/20)+2))</f>
        <v/>
      </c>
      <c r="D12007" s="0" t="str">
        <f aca="false">IF($A12007="","",INDEX(CARTAO_COMPRAS!$E:$E,INT((ROW()-2)/20)+2))</f>
        <v/>
      </c>
      <c r="E12007" s="0" t="str">
        <f aca="false">IF($A12007="","",INDEX(CARTAO_COMPRAS!$H:$H,INT((ROW()-2)/20)+2)+MOD(ROW()-2,20))</f>
        <v/>
      </c>
      <c r="F12007" s="0" t="str">
        <f aca="false">IF($A12007="","",INDEX(CARTAO_COMPRAS!$G:$G,INT((ROW()-2)/20)+2))</f>
        <v/>
      </c>
      <c r="G12007" s="5" t="str">
        <f aca="false">IF($A12007="","",INDEX(CARTAO_COMPRAS!$I:$I,INT((ROW()-2)/20)+2))</f>
        <v/>
      </c>
      <c r="H12007" s="4" t="str">
        <f aca="false">IF($A12007="","",EDATE(INDEX(CARTAO_COMPRAS!$J:$J,INT((ROW()-2)/20)+2),MOD(ROW()-2,20)))</f>
        <v/>
      </c>
      <c r="I12007" s="4" t="str">
        <f aca="false">IF($H12007="","",$H12007-WEEKDAY($H12007,2)+1)</f>
        <v/>
      </c>
      <c r="J12007" s="4" t="str">
        <f aca="false">IF($I12007="","",$I12007+6)</f>
        <v/>
      </c>
      <c r="K12007" s="6" t="str">
        <f aca="false">IF($H12007="","",DATE(YEAR($H12007),MONTH($H12007),1))</f>
        <v/>
      </c>
      <c r="L12007" s="0" t="str">
        <f aca="false">IF($A12007="","",INDEX(CARTAO_COMPRAS!$K:$K,INT((ROW()-2)/20)+2))</f>
        <v/>
      </c>
      <c r="M12007" s="0" t="str">
        <f aca="false">IF($A12007="","","Compra no cartão")</f>
        <v/>
      </c>
    </row>
    <row r="12008" customFormat="false" ht="13.5" hidden="false" customHeight="false" outlineLevel="0" collapsed="false">
      <c r="A1200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8" s="0" t="str">
        <f aca="false">IF($A12008="","",INDEX(CARTAO_COMPRAS!$C:$C,INT((ROW()-2)/20)+2))</f>
        <v/>
      </c>
      <c r="C12008" s="0" t="str">
        <f aca="false">IF($A12008="","",INDEX(CARTAO_COMPRAS!$D:$D,INT((ROW()-2)/20)+2))</f>
        <v/>
      </c>
      <c r="D12008" s="0" t="str">
        <f aca="false">IF($A12008="","",INDEX(CARTAO_COMPRAS!$E:$E,INT((ROW()-2)/20)+2))</f>
        <v/>
      </c>
      <c r="E12008" s="0" t="str">
        <f aca="false">IF($A12008="","",INDEX(CARTAO_COMPRAS!$H:$H,INT((ROW()-2)/20)+2)+MOD(ROW()-2,20))</f>
        <v/>
      </c>
      <c r="F12008" s="0" t="str">
        <f aca="false">IF($A12008="","",INDEX(CARTAO_COMPRAS!$G:$G,INT((ROW()-2)/20)+2))</f>
        <v/>
      </c>
      <c r="G12008" s="5" t="str">
        <f aca="false">IF($A12008="","",INDEX(CARTAO_COMPRAS!$I:$I,INT((ROW()-2)/20)+2))</f>
        <v/>
      </c>
      <c r="H12008" s="4" t="str">
        <f aca="false">IF($A12008="","",EDATE(INDEX(CARTAO_COMPRAS!$J:$J,INT((ROW()-2)/20)+2),MOD(ROW()-2,20)))</f>
        <v/>
      </c>
      <c r="I12008" s="4" t="str">
        <f aca="false">IF($H12008="","",$H12008-WEEKDAY($H12008,2)+1)</f>
        <v/>
      </c>
      <c r="J12008" s="4" t="str">
        <f aca="false">IF($I12008="","",$I12008+6)</f>
        <v/>
      </c>
      <c r="K12008" s="6" t="str">
        <f aca="false">IF($H12008="","",DATE(YEAR($H12008),MONTH($H12008),1))</f>
        <v/>
      </c>
      <c r="L12008" s="0" t="str">
        <f aca="false">IF($A12008="","",INDEX(CARTAO_COMPRAS!$K:$K,INT((ROW()-2)/20)+2))</f>
        <v/>
      </c>
      <c r="M12008" s="0" t="str">
        <f aca="false">IF($A12008="","","Compra no cartão")</f>
        <v/>
      </c>
    </row>
    <row r="12009" customFormat="false" ht="13.5" hidden="false" customHeight="false" outlineLevel="0" collapsed="false">
      <c r="A1200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09" s="0" t="str">
        <f aca="false">IF($A12009="","",INDEX(CARTAO_COMPRAS!$C:$C,INT((ROW()-2)/20)+2))</f>
        <v/>
      </c>
      <c r="C12009" s="0" t="str">
        <f aca="false">IF($A12009="","",INDEX(CARTAO_COMPRAS!$D:$D,INT((ROW()-2)/20)+2))</f>
        <v/>
      </c>
      <c r="D12009" s="0" t="str">
        <f aca="false">IF($A12009="","",INDEX(CARTAO_COMPRAS!$E:$E,INT((ROW()-2)/20)+2))</f>
        <v/>
      </c>
      <c r="E12009" s="0" t="str">
        <f aca="false">IF($A12009="","",INDEX(CARTAO_COMPRAS!$H:$H,INT((ROW()-2)/20)+2)+MOD(ROW()-2,20))</f>
        <v/>
      </c>
      <c r="F12009" s="0" t="str">
        <f aca="false">IF($A12009="","",INDEX(CARTAO_COMPRAS!$G:$G,INT((ROW()-2)/20)+2))</f>
        <v/>
      </c>
      <c r="G12009" s="5" t="str">
        <f aca="false">IF($A12009="","",INDEX(CARTAO_COMPRAS!$I:$I,INT((ROW()-2)/20)+2))</f>
        <v/>
      </c>
      <c r="H12009" s="4" t="str">
        <f aca="false">IF($A12009="","",EDATE(INDEX(CARTAO_COMPRAS!$J:$J,INT((ROW()-2)/20)+2),MOD(ROW()-2,20)))</f>
        <v/>
      </c>
      <c r="I12009" s="4" t="str">
        <f aca="false">IF($H12009="","",$H12009-WEEKDAY($H12009,2)+1)</f>
        <v/>
      </c>
      <c r="J12009" s="4" t="str">
        <f aca="false">IF($I12009="","",$I12009+6)</f>
        <v/>
      </c>
      <c r="K12009" s="6" t="str">
        <f aca="false">IF($H12009="","",DATE(YEAR($H12009),MONTH($H12009),1))</f>
        <v/>
      </c>
      <c r="L12009" s="0" t="str">
        <f aca="false">IF($A12009="","",INDEX(CARTAO_COMPRAS!$K:$K,INT((ROW()-2)/20)+2))</f>
        <v/>
      </c>
      <c r="M12009" s="0" t="str">
        <f aca="false">IF($A12009="","","Compra no cartão")</f>
        <v/>
      </c>
    </row>
    <row r="12010" customFormat="false" ht="13.5" hidden="false" customHeight="false" outlineLevel="0" collapsed="false">
      <c r="A1201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0" s="0" t="str">
        <f aca="false">IF($A12010="","",INDEX(CARTAO_COMPRAS!$C:$C,INT((ROW()-2)/20)+2))</f>
        <v/>
      </c>
      <c r="C12010" s="0" t="str">
        <f aca="false">IF($A12010="","",INDEX(CARTAO_COMPRAS!$D:$D,INT((ROW()-2)/20)+2))</f>
        <v/>
      </c>
      <c r="D12010" s="0" t="str">
        <f aca="false">IF($A12010="","",INDEX(CARTAO_COMPRAS!$E:$E,INT((ROW()-2)/20)+2))</f>
        <v/>
      </c>
      <c r="E12010" s="0" t="str">
        <f aca="false">IF($A12010="","",INDEX(CARTAO_COMPRAS!$H:$H,INT((ROW()-2)/20)+2)+MOD(ROW()-2,20))</f>
        <v/>
      </c>
      <c r="F12010" s="0" t="str">
        <f aca="false">IF($A12010="","",INDEX(CARTAO_COMPRAS!$G:$G,INT((ROW()-2)/20)+2))</f>
        <v/>
      </c>
      <c r="G12010" s="5" t="str">
        <f aca="false">IF($A12010="","",INDEX(CARTAO_COMPRAS!$I:$I,INT((ROW()-2)/20)+2))</f>
        <v/>
      </c>
      <c r="H12010" s="4" t="str">
        <f aca="false">IF($A12010="","",EDATE(INDEX(CARTAO_COMPRAS!$J:$J,INT((ROW()-2)/20)+2),MOD(ROW()-2,20)))</f>
        <v/>
      </c>
      <c r="I12010" s="4" t="str">
        <f aca="false">IF($H12010="","",$H12010-WEEKDAY($H12010,2)+1)</f>
        <v/>
      </c>
      <c r="J12010" s="4" t="str">
        <f aca="false">IF($I12010="","",$I12010+6)</f>
        <v/>
      </c>
      <c r="K12010" s="6" t="str">
        <f aca="false">IF($H12010="","",DATE(YEAR($H12010),MONTH($H12010),1))</f>
        <v/>
      </c>
      <c r="L12010" s="0" t="str">
        <f aca="false">IF($A12010="","",INDEX(CARTAO_COMPRAS!$K:$K,INT((ROW()-2)/20)+2))</f>
        <v/>
      </c>
      <c r="M12010" s="0" t="str">
        <f aca="false">IF($A12010="","","Compra no cartão")</f>
        <v/>
      </c>
    </row>
    <row r="12011" customFormat="false" ht="13.5" hidden="false" customHeight="false" outlineLevel="0" collapsed="false">
      <c r="A1201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1" s="0" t="str">
        <f aca="false">IF($A12011="","",INDEX(CARTAO_COMPRAS!$C:$C,INT((ROW()-2)/20)+2))</f>
        <v/>
      </c>
      <c r="C12011" s="0" t="str">
        <f aca="false">IF($A12011="","",INDEX(CARTAO_COMPRAS!$D:$D,INT((ROW()-2)/20)+2))</f>
        <v/>
      </c>
      <c r="D12011" s="0" t="str">
        <f aca="false">IF($A12011="","",INDEX(CARTAO_COMPRAS!$E:$E,INT((ROW()-2)/20)+2))</f>
        <v/>
      </c>
      <c r="E12011" s="0" t="str">
        <f aca="false">IF($A12011="","",INDEX(CARTAO_COMPRAS!$H:$H,INT((ROW()-2)/20)+2)+MOD(ROW()-2,20))</f>
        <v/>
      </c>
      <c r="F12011" s="0" t="str">
        <f aca="false">IF($A12011="","",INDEX(CARTAO_COMPRAS!$G:$G,INT((ROW()-2)/20)+2))</f>
        <v/>
      </c>
      <c r="G12011" s="5" t="str">
        <f aca="false">IF($A12011="","",INDEX(CARTAO_COMPRAS!$I:$I,INT((ROW()-2)/20)+2))</f>
        <v/>
      </c>
      <c r="H12011" s="4" t="str">
        <f aca="false">IF($A12011="","",EDATE(INDEX(CARTAO_COMPRAS!$J:$J,INT((ROW()-2)/20)+2),MOD(ROW()-2,20)))</f>
        <v/>
      </c>
      <c r="I12011" s="4" t="str">
        <f aca="false">IF($H12011="","",$H12011-WEEKDAY($H12011,2)+1)</f>
        <v/>
      </c>
      <c r="J12011" s="4" t="str">
        <f aca="false">IF($I12011="","",$I12011+6)</f>
        <v/>
      </c>
      <c r="K12011" s="6" t="str">
        <f aca="false">IF($H12011="","",DATE(YEAR($H12011),MONTH($H12011),1))</f>
        <v/>
      </c>
      <c r="L12011" s="0" t="str">
        <f aca="false">IF($A12011="","",INDEX(CARTAO_COMPRAS!$K:$K,INT((ROW()-2)/20)+2))</f>
        <v/>
      </c>
      <c r="M12011" s="0" t="str">
        <f aca="false">IF($A12011="","","Compra no cartão")</f>
        <v/>
      </c>
    </row>
    <row r="12012" customFormat="false" ht="13.5" hidden="false" customHeight="false" outlineLevel="0" collapsed="false">
      <c r="A1201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2" s="0" t="str">
        <f aca="false">IF($A12012="","",INDEX(CARTAO_COMPRAS!$C:$C,INT((ROW()-2)/20)+2))</f>
        <v/>
      </c>
      <c r="C12012" s="0" t="str">
        <f aca="false">IF($A12012="","",INDEX(CARTAO_COMPRAS!$D:$D,INT((ROW()-2)/20)+2))</f>
        <v/>
      </c>
      <c r="D12012" s="0" t="str">
        <f aca="false">IF($A12012="","",INDEX(CARTAO_COMPRAS!$E:$E,INT((ROW()-2)/20)+2))</f>
        <v/>
      </c>
      <c r="E12012" s="0" t="str">
        <f aca="false">IF($A12012="","",INDEX(CARTAO_COMPRAS!$H:$H,INT((ROW()-2)/20)+2)+MOD(ROW()-2,20))</f>
        <v/>
      </c>
      <c r="F12012" s="0" t="str">
        <f aca="false">IF($A12012="","",INDEX(CARTAO_COMPRAS!$G:$G,INT((ROW()-2)/20)+2))</f>
        <v/>
      </c>
      <c r="G12012" s="5" t="str">
        <f aca="false">IF($A12012="","",INDEX(CARTAO_COMPRAS!$I:$I,INT((ROW()-2)/20)+2))</f>
        <v/>
      </c>
      <c r="H12012" s="4" t="str">
        <f aca="false">IF($A12012="","",EDATE(INDEX(CARTAO_COMPRAS!$J:$J,INT((ROW()-2)/20)+2),MOD(ROW()-2,20)))</f>
        <v/>
      </c>
      <c r="I12012" s="4" t="str">
        <f aca="false">IF($H12012="","",$H12012-WEEKDAY($H12012,2)+1)</f>
        <v/>
      </c>
      <c r="J12012" s="4" t="str">
        <f aca="false">IF($I12012="","",$I12012+6)</f>
        <v/>
      </c>
      <c r="K12012" s="6" t="str">
        <f aca="false">IF($H12012="","",DATE(YEAR($H12012),MONTH($H12012),1))</f>
        <v/>
      </c>
      <c r="L12012" s="0" t="str">
        <f aca="false">IF($A12012="","",INDEX(CARTAO_COMPRAS!$K:$K,INT((ROW()-2)/20)+2))</f>
        <v/>
      </c>
      <c r="M12012" s="0" t="str">
        <f aca="false">IF($A12012="","","Compra no cartão")</f>
        <v/>
      </c>
    </row>
    <row r="12013" customFormat="false" ht="13.5" hidden="false" customHeight="false" outlineLevel="0" collapsed="false">
      <c r="A1201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3" s="0" t="str">
        <f aca="false">IF($A12013="","",INDEX(CARTAO_COMPRAS!$C:$C,INT((ROW()-2)/20)+2))</f>
        <v/>
      </c>
      <c r="C12013" s="0" t="str">
        <f aca="false">IF($A12013="","",INDEX(CARTAO_COMPRAS!$D:$D,INT((ROW()-2)/20)+2))</f>
        <v/>
      </c>
      <c r="D12013" s="0" t="str">
        <f aca="false">IF($A12013="","",INDEX(CARTAO_COMPRAS!$E:$E,INT((ROW()-2)/20)+2))</f>
        <v/>
      </c>
      <c r="E12013" s="0" t="str">
        <f aca="false">IF($A12013="","",INDEX(CARTAO_COMPRAS!$H:$H,INT((ROW()-2)/20)+2)+MOD(ROW()-2,20))</f>
        <v/>
      </c>
      <c r="F12013" s="0" t="str">
        <f aca="false">IF($A12013="","",INDEX(CARTAO_COMPRAS!$G:$G,INT((ROW()-2)/20)+2))</f>
        <v/>
      </c>
      <c r="G12013" s="5" t="str">
        <f aca="false">IF($A12013="","",INDEX(CARTAO_COMPRAS!$I:$I,INT((ROW()-2)/20)+2))</f>
        <v/>
      </c>
      <c r="H12013" s="4" t="str">
        <f aca="false">IF($A12013="","",EDATE(INDEX(CARTAO_COMPRAS!$J:$J,INT((ROW()-2)/20)+2),MOD(ROW()-2,20)))</f>
        <v/>
      </c>
      <c r="I12013" s="4" t="str">
        <f aca="false">IF($H12013="","",$H12013-WEEKDAY($H12013,2)+1)</f>
        <v/>
      </c>
      <c r="J12013" s="4" t="str">
        <f aca="false">IF($I12013="","",$I12013+6)</f>
        <v/>
      </c>
      <c r="K12013" s="6" t="str">
        <f aca="false">IF($H12013="","",DATE(YEAR($H12013),MONTH($H12013),1))</f>
        <v/>
      </c>
      <c r="L12013" s="0" t="str">
        <f aca="false">IF($A12013="","",INDEX(CARTAO_COMPRAS!$K:$K,INT((ROW()-2)/20)+2))</f>
        <v/>
      </c>
      <c r="M12013" s="0" t="str">
        <f aca="false">IF($A12013="","","Compra no cartão")</f>
        <v/>
      </c>
    </row>
    <row r="12014" customFormat="false" ht="13.5" hidden="false" customHeight="false" outlineLevel="0" collapsed="false">
      <c r="A1201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4" s="0" t="str">
        <f aca="false">IF($A12014="","",INDEX(CARTAO_COMPRAS!$C:$C,INT((ROW()-2)/20)+2))</f>
        <v/>
      </c>
      <c r="C12014" s="0" t="str">
        <f aca="false">IF($A12014="","",INDEX(CARTAO_COMPRAS!$D:$D,INT((ROW()-2)/20)+2))</f>
        <v/>
      </c>
      <c r="D12014" s="0" t="str">
        <f aca="false">IF($A12014="","",INDEX(CARTAO_COMPRAS!$E:$E,INT((ROW()-2)/20)+2))</f>
        <v/>
      </c>
      <c r="E12014" s="0" t="str">
        <f aca="false">IF($A12014="","",INDEX(CARTAO_COMPRAS!$H:$H,INT((ROW()-2)/20)+2)+MOD(ROW()-2,20))</f>
        <v/>
      </c>
      <c r="F12014" s="0" t="str">
        <f aca="false">IF($A12014="","",INDEX(CARTAO_COMPRAS!$G:$G,INT((ROW()-2)/20)+2))</f>
        <v/>
      </c>
      <c r="G12014" s="5" t="str">
        <f aca="false">IF($A12014="","",INDEX(CARTAO_COMPRAS!$I:$I,INT((ROW()-2)/20)+2))</f>
        <v/>
      </c>
      <c r="H12014" s="4" t="str">
        <f aca="false">IF($A12014="","",EDATE(INDEX(CARTAO_COMPRAS!$J:$J,INT((ROW()-2)/20)+2),MOD(ROW()-2,20)))</f>
        <v/>
      </c>
      <c r="I12014" s="4" t="str">
        <f aca="false">IF($H12014="","",$H12014-WEEKDAY($H12014,2)+1)</f>
        <v/>
      </c>
      <c r="J12014" s="4" t="str">
        <f aca="false">IF($I12014="","",$I12014+6)</f>
        <v/>
      </c>
      <c r="K12014" s="6" t="str">
        <f aca="false">IF($H12014="","",DATE(YEAR($H12014),MONTH($H12014),1))</f>
        <v/>
      </c>
      <c r="L12014" s="0" t="str">
        <f aca="false">IF($A12014="","",INDEX(CARTAO_COMPRAS!$K:$K,INT((ROW()-2)/20)+2))</f>
        <v/>
      </c>
      <c r="M12014" s="0" t="str">
        <f aca="false">IF($A12014="","","Compra no cartão")</f>
        <v/>
      </c>
    </row>
    <row r="12015" customFormat="false" ht="13.5" hidden="false" customHeight="false" outlineLevel="0" collapsed="false">
      <c r="A1201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5" s="0" t="str">
        <f aca="false">IF($A12015="","",INDEX(CARTAO_COMPRAS!$C:$C,INT((ROW()-2)/20)+2))</f>
        <v/>
      </c>
      <c r="C12015" s="0" t="str">
        <f aca="false">IF($A12015="","",INDEX(CARTAO_COMPRAS!$D:$D,INT((ROW()-2)/20)+2))</f>
        <v/>
      </c>
      <c r="D12015" s="0" t="str">
        <f aca="false">IF($A12015="","",INDEX(CARTAO_COMPRAS!$E:$E,INT((ROW()-2)/20)+2))</f>
        <v/>
      </c>
      <c r="E12015" s="0" t="str">
        <f aca="false">IF($A12015="","",INDEX(CARTAO_COMPRAS!$H:$H,INT((ROW()-2)/20)+2)+MOD(ROW()-2,20))</f>
        <v/>
      </c>
      <c r="F12015" s="0" t="str">
        <f aca="false">IF($A12015="","",INDEX(CARTAO_COMPRAS!$G:$G,INT((ROW()-2)/20)+2))</f>
        <v/>
      </c>
      <c r="G12015" s="5" t="str">
        <f aca="false">IF($A12015="","",INDEX(CARTAO_COMPRAS!$I:$I,INT((ROW()-2)/20)+2))</f>
        <v/>
      </c>
      <c r="H12015" s="4" t="str">
        <f aca="false">IF($A12015="","",EDATE(INDEX(CARTAO_COMPRAS!$J:$J,INT((ROW()-2)/20)+2),MOD(ROW()-2,20)))</f>
        <v/>
      </c>
      <c r="I12015" s="4" t="str">
        <f aca="false">IF($H12015="","",$H12015-WEEKDAY($H12015,2)+1)</f>
        <v/>
      </c>
      <c r="J12015" s="4" t="str">
        <f aca="false">IF($I12015="","",$I12015+6)</f>
        <v/>
      </c>
      <c r="K12015" s="6" t="str">
        <f aca="false">IF($H12015="","",DATE(YEAR($H12015),MONTH($H12015),1))</f>
        <v/>
      </c>
      <c r="L12015" s="0" t="str">
        <f aca="false">IF($A12015="","",INDEX(CARTAO_COMPRAS!$K:$K,INT((ROW()-2)/20)+2))</f>
        <v/>
      </c>
      <c r="M12015" s="0" t="str">
        <f aca="false">IF($A12015="","","Compra no cartão")</f>
        <v/>
      </c>
    </row>
    <row r="12016" customFormat="false" ht="13.5" hidden="false" customHeight="false" outlineLevel="0" collapsed="false">
      <c r="A1201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6" s="0" t="str">
        <f aca="false">IF($A12016="","",INDEX(CARTAO_COMPRAS!$C:$C,INT((ROW()-2)/20)+2))</f>
        <v/>
      </c>
      <c r="C12016" s="0" t="str">
        <f aca="false">IF($A12016="","",INDEX(CARTAO_COMPRAS!$D:$D,INT((ROW()-2)/20)+2))</f>
        <v/>
      </c>
      <c r="D12016" s="0" t="str">
        <f aca="false">IF($A12016="","",INDEX(CARTAO_COMPRAS!$E:$E,INT((ROW()-2)/20)+2))</f>
        <v/>
      </c>
      <c r="E12016" s="0" t="str">
        <f aca="false">IF($A12016="","",INDEX(CARTAO_COMPRAS!$H:$H,INT((ROW()-2)/20)+2)+MOD(ROW()-2,20))</f>
        <v/>
      </c>
      <c r="F12016" s="0" t="str">
        <f aca="false">IF($A12016="","",INDEX(CARTAO_COMPRAS!$G:$G,INT((ROW()-2)/20)+2))</f>
        <v/>
      </c>
      <c r="G12016" s="5" t="str">
        <f aca="false">IF($A12016="","",INDEX(CARTAO_COMPRAS!$I:$I,INT((ROW()-2)/20)+2))</f>
        <v/>
      </c>
      <c r="H12016" s="4" t="str">
        <f aca="false">IF($A12016="","",EDATE(INDEX(CARTAO_COMPRAS!$J:$J,INT((ROW()-2)/20)+2),MOD(ROW()-2,20)))</f>
        <v/>
      </c>
      <c r="I12016" s="4" t="str">
        <f aca="false">IF($H12016="","",$H12016-WEEKDAY($H12016,2)+1)</f>
        <v/>
      </c>
      <c r="J12016" s="4" t="str">
        <f aca="false">IF($I12016="","",$I12016+6)</f>
        <v/>
      </c>
      <c r="K12016" s="6" t="str">
        <f aca="false">IF($H12016="","",DATE(YEAR($H12016),MONTH($H12016),1))</f>
        <v/>
      </c>
      <c r="L12016" s="0" t="str">
        <f aca="false">IF($A12016="","",INDEX(CARTAO_COMPRAS!$K:$K,INT((ROW()-2)/20)+2))</f>
        <v/>
      </c>
      <c r="M12016" s="0" t="str">
        <f aca="false">IF($A12016="","","Compra no cartão")</f>
        <v/>
      </c>
    </row>
    <row r="12017" customFormat="false" ht="13.5" hidden="false" customHeight="false" outlineLevel="0" collapsed="false">
      <c r="A1201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7" s="0" t="str">
        <f aca="false">IF($A12017="","",INDEX(CARTAO_COMPRAS!$C:$C,INT((ROW()-2)/20)+2))</f>
        <v/>
      </c>
      <c r="C12017" s="0" t="str">
        <f aca="false">IF($A12017="","",INDEX(CARTAO_COMPRAS!$D:$D,INT((ROW()-2)/20)+2))</f>
        <v/>
      </c>
      <c r="D12017" s="0" t="str">
        <f aca="false">IF($A12017="","",INDEX(CARTAO_COMPRAS!$E:$E,INT((ROW()-2)/20)+2))</f>
        <v/>
      </c>
      <c r="E12017" s="0" t="str">
        <f aca="false">IF($A12017="","",INDEX(CARTAO_COMPRAS!$H:$H,INT((ROW()-2)/20)+2)+MOD(ROW()-2,20))</f>
        <v/>
      </c>
      <c r="F12017" s="0" t="str">
        <f aca="false">IF($A12017="","",INDEX(CARTAO_COMPRAS!$G:$G,INT((ROW()-2)/20)+2))</f>
        <v/>
      </c>
      <c r="G12017" s="5" t="str">
        <f aca="false">IF($A12017="","",INDEX(CARTAO_COMPRAS!$I:$I,INT((ROW()-2)/20)+2))</f>
        <v/>
      </c>
      <c r="H12017" s="4" t="str">
        <f aca="false">IF($A12017="","",EDATE(INDEX(CARTAO_COMPRAS!$J:$J,INT((ROW()-2)/20)+2),MOD(ROW()-2,20)))</f>
        <v/>
      </c>
      <c r="I12017" s="4" t="str">
        <f aca="false">IF($H12017="","",$H12017-WEEKDAY($H12017,2)+1)</f>
        <v/>
      </c>
      <c r="J12017" s="4" t="str">
        <f aca="false">IF($I12017="","",$I12017+6)</f>
        <v/>
      </c>
      <c r="K12017" s="6" t="str">
        <f aca="false">IF($H12017="","",DATE(YEAR($H12017),MONTH($H12017),1))</f>
        <v/>
      </c>
      <c r="L12017" s="0" t="str">
        <f aca="false">IF($A12017="","",INDEX(CARTAO_COMPRAS!$K:$K,INT((ROW()-2)/20)+2))</f>
        <v/>
      </c>
      <c r="M12017" s="0" t="str">
        <f aca="false">IF($A12017="","","Compra no cartão")</f>
        <v/>
      </c>
    </row>
    <row r="12018" customFormat="false" ht="13.5" hidden="false" customHeight="false" outlineLevel="0" collapsed="false">
      <c r="A1201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8" s="0" t="str">
        <f aca="false">IF($A12018="","",INDEX(CARTAO_COMPRAS!$C:$C,INT((ROW()-2)/20)+2))</f>
        <v/>
      </c>
      <c r="C12018" s="0" t="str">
        <f aca="false">IF($A12018="","",INDEX(CARTAO_COMPRAS!$D:$D,INT((ROW()-2)/20)+2))</f>
        <v/>
      </c>
      <c r="D12018" s="0" t="str">
        <f aca="false">IF($A12018="","",INDEX(CARTAO_COMPRAS!$E:$E,INT((ROW()-2)/20)+2))</f>
        <v/>
      </c>
      <c r="E12018" s="0" t="str">
        <f aca="false">IF($A12018="","",INDEX(CARTAO_COMPRAS!$H:$H,INT((ROW()-2)/20)+2)+MOD(ROW()-2,20))</f>
        <v/>
      </c>
      <c r="F12018" s="0" t="str">
        <f aca="false">IF($A12018="","",INDEX(CARTAO_COMPRAS!$G:$G,INT((ROW()-2)/20)+2))</f>
        <v/>
      </c>
      <c r="G12018" s="5" t="str">
        <f aca="false">IF($A12018="","",INDEX(CARTAO_COMPRAS!$I:$I,INT((ROW()-2)/20)+2))</f>
        <v/>
      </c>
      <c r="H12018" s="4" t="str">
        <f aca="false">IF($A12018="","",EDATE(INDEX(CARTAO_COMPRAS!$J:$J,INT((ROW()-2)/20)+2),MOD(ROW()-2,20)))</f>
        <v/>
      </c>
      <c r="I12018" s="4" t="str">
        <f aca="false">IF($H12018="","",$H12018-WEEKDAY($H12018,2)+1)</f>
        <v/>
      </c>
      <c r="J12018" s="4" t="str">
        <f aca="false">IF($I12018="","",$I12018+6)</f>
        <v/>
      </c>
      <c r="K12018" s="6" t="str">
        <f aca="false">IF($H12018="","",DATE(YEAR($H12018),MONTH($H12018),1))</f>
        <v/>
      </c>
      <c r="L12018" s="0" t="str">
        <f aca="false">IF($A12018="","",INDEX(CARTAO_COMPRAS!$K:$K,INT((ROW()-2)/20)+2))</f>
        <v/>
      </c>
      <c r="M12018" s="0" t="str">
        <f aca="false">IF($A12018="","","Compra no cartão")</f>
        <v/>
      </c>
    </row>
    <row r="12019" customFormat="false" ht="13.5" hidden="false" customHeight="false" outlineLevel="0" collapsed="false">
      <c r="A1201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19" s="0" t="str">
        <f aca="false">IF($A12019="","",INDEX(CARTAO_COMPRAS!$C:$C,INT((ROW()-2)/20)+2))</f>
        <v/>
      </c>
      <c r="C12019" s="0" t="str">
        <f aca="false">IF($A12019="","",INDEX(CARTAO_COMPRAS!$D:$D,INT((ROW()-2)/20)+2))</f>
        <v/>
      </c>
      <c r="D12019" s="0" t="str">
        <f aca="false">IF($A12019="","",INDEX(CARTAO_COMPRAS!$E:$E,INT((ROW()-2)/20)+2))</f>
        <v/>
      </c>
      <c r="E12019" s="0" t="str">
        <f aca="false">IF($A12019="","",INDEX(CARTAO_COMPRAS!$H:$H,INT((ROW()-2)/20)+2)+MOD(ROW()-2,20))</f>
        <v/>
      </c>
      <c r="F12019" s="0" t="str">
        <f aca="false">IF($A12019="","",INDEX(CARTAO_COMPRAS!$G:$G,INT((ROW()-2)/20)+2))</f>
        <v/>
      </c>
      <c r="G12019" s="5" t="str">
        <f aca="false">IF($A12019="","",INDEX(CARTAO_COMPRAS!$I:$I,INT((ROW()-2)/20)+2))</f>
        <v/>
      </c>
      <c r="H12019" s="4" t="str">
        <f aca="false">IF($A12019="","",EDATE(INDEX(CARTAO_COMPRAS!$J:$J,INT((ROW()-2)/20)+2),MOD(ROW()-2,20)))</f>
        <v/>
      </c>
      <c r="I12019" s="4" t="str">
        <f aca="false">IF($H12019="","",$H12019-WEEKDAY($H12019,2)+1)</f>
        <v/>
      </c>
      <c r="J12019" s="4" t="str">
        <f aca="false">IF($I12019="","",$I12019+6)</f>
        <v/>
      </c>
      <c r="K12019" s="6" t="str">
        <f aca="false">IF($H12019="","",DATE(YEAR($H12019),MONTH($H12019),1))</f>
        <v/>
      </c>
      <c r="L12019" s="0" t="str">
        <f aca="false">IF($A12019="","",INDEX(CARTAO_COMPRAS!$K:$K,INT((ROW()-2)/20)+2))</f>
        <v/>
      </c>
      <c r="M12019" s="0" t="str">
        <f aca="false">IF($A12019="","","Compra no cartão")</f>
        <v/>
      </c>
    </row>
    <row r="12020" customFormat="false" ht="13.5" hidden="false" customHeight="false" outlineLevel="0" collapsed="false">
      <c r="A1202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0" s="0" t="str">
        <f aca="false">IF($A12020="","",INDEX(CARTAO_COMPRAS!$C:$C,INT((ROW()-2)/20)+2))</f>
        <v/>
      </c>
      <c r="C12020" s="0" t="str">
        <f aca="false">IF($A12020="","",INDEX(CARTAO_COMPRAS!$D:$D,INT((ROW()-2)/20)+2))</f>
        <v/>
      </c>
      <c r="D12020" s="0" t="str">
        <f aca="false">IF($A12020="","",INDEX(CARTAO_COMPRAS!$E:$E,INT((ROW()-2)/20)+2))</f>
        <v/>
      </c>
      <c r="E12020" s="0" t="str">
        <f aca="false">IF($A12020="","",INDEX(CARTAO_COMPRAS!$H:$H,INT((ROW()-2)/20)+2)+MOD(ROW()-2,20))</f>
        <v/>
      </c>
      <c r="F12020" s="0" t="str">
        <f aca="false">IF($A12020="","",INDEX(CARTAO_COMPRAS!$G:$G,INT((ROW()-2)/20)+2))</f>
        <v/>
      </c>
      <c r="G12020" s="5" t="str">
        <f aca="false">IF($A12020="","",INDEX(CARTAO_COMPRAS!$I:$I,INT((ROW()-2)/20)+2))</f>
        <v/>
      </c>
      <c r="H12020" s="4" t="str">
        <f aca="false">IF($A12020="","",EDATE(INDEX(CARTAO_COMPRAS!$J:$J,INT((ROW()-2)/20)+2),MOD(ROW()-2,20)))</f>
        <v/>
      </c>
      <c r="I12020" s="4" t="str">
        <f aca="false">IF($H12020="","",$H12020-WEEKDAY($H12020,2)+1)</f>
        <v/>
      </c>
      <c r="J12020" s="4" t="str">
        <f aca="false">IF($I12020="","",$I12020+6)</f>
        <v/>
      </c>
      <c r="K12020" s="6" t="str">
        <f aca="false">IF($H12020="","",DATE(YEAR($H12020),MONTH($H12020),1))</f>
        <v/>
      </c>
      <c r="L12020" s="0" t="str">
        <f aca="false">IF($A12020="","",INDEX(CARTAO_COMPRAS!$K:$K,INT((ROW()-2)/20)+2))</f>
        <v/>
      </c>
      <c r="M12020" s="0" t="str">
        <f aca="false">IF($A12020="","","Compra no cartão")</f>
        <v/>
      </c>
    </row>
    <row r="12021" customFormat="false" ht="13.5" hidden="false" customHeight="false" outlineLevel="0" collapsed="false">
      <c r="A1202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1" s="0" t="str">
        <f aca="false">IF($A12021="","",INDEX(CARTAO_COMPRAS!$C:$C,INT((ROW()-2)/20)+2))</f>
        <v/>
      </c>
      <c r="C12021" s="0" t="str">
        <f aca="false">IF($A12021="","",INDEX(CARTAO_COMPRAS!$D:$D,INT((ROW()-2)/20)+2))</f>
        <v/>
      </c>
      <c r="D12021" s="0" t="str">
        <f aca="false">IF($A12021="","",INDEX(CARTAO_COMPRAS!$E:$E,INT((ROW()-2)/20)+2))</f>
        <v/>
      </c>
      <c r="E12021" s="0" t="str">
        <f aca="false">IF($A12021="","",INDEX(CARTAO_COMPRAS!$H:$H,INT((ROW()-2)/20)+2)+MOD(ROW()-2,20))</f>
        <v/>
      </c>
      <c r="F12021" s="0" t="str">
        <f aca="false">IF($A12021="","",INDEX(CARTAO_COMPRAS!$G:$G,INT((ROW()-2)/20)+2))</f>
        <v/>
      </c>
      <c r="G12021" s="5" t="str">
        <f aca="false">IF($A12021="","",INDEX(CARTAO_COMPRAS!$I:$I,INT((ROW()-2)/20)+2))</f>
        <v/>
      </c>
      <c r="H12021" s="4" t="str">
        <f aca="false">IF($A12021="","",EDATE(INDEX(CARTAO_COMPRAS!$J:$J,INT((ROW()-2)/20)+2),MOD(ROW()-2,20)))</f>
        <v/>
      </c>
      <c r="I12021" s="4" t="str">
        <f aca="false">IF($H12021="","",$H12021-WEEKDAY($H12021,2)+1)</f>
        <v/>
      </c>
      <c r="J12021" s="4" t="str">
        <f aca="false">IF($I12021="","",$I12021+6)</f>
        <v/>
      </c>
      <c r="K12021" s="6" t="str">
        <f aca="false">IF($H12021="","",DATE(YEAR($H12021),MONTH($H12021),1))</f>
        <v/>
      </c>
      <c r="L12021" s="0" t="str">
        <f aca="false">IF($A12021="","",INDEX(CARTAO_COMPRAS!$K:$K,INT((ROW()-2)/20)+2))</f>
        <v/>
      </c>
      <c r="M12021" s="0" t="str">
        <f aca="false">IF($A12021="","","Compra no cartão")</f>
        <v/>
      </c>
    </row>
    <row r="12022" customFormat="false" ht="13.5" hidden="false" customHeight="false" outlineLevel="0" collapsed="false">
      <c r="A1202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2" s="0" t="str">
        <f aca="false">IF($A12022="","",INDEX(CARTAO_COMPRAS!$C:$C,INT((ROW()-2)/20)+2))</f>
        <v/>
      </c>
      <c r="C12022" s="0" t="str">
        <f aca="false">IF($A12022="","",INDEX(CARTAO_COMPRAS!$D:$D,INT((ROW()-2)/20)+2))</f>
        <v/>
      </c>
      <c r="D12022" s="0" t="str">
        <f aca="false">IF($A12022="","",INDEX(CARTAO_COMPRAS!$E:$E,INT((ROW()-2)/20)+2))</f>
        <v/>
      </c>
      <c r="E12022" s="0" t="str">
        <f aca="false">IF($A12022="","",INDEX(CARTAO_COMPRAS!$H:$H,INT((ROW()-2)/20)+2)+MOD(ROW()-2,20))</f>
        <v/>
      </c>
      <c r="F12022" s="0" t="str">
        <f aca="false">IF($A12022="","",INDEX(CARTAO_COMPRAS!$G:$G,INT((ROW()-2)/20)+2))</f>
        <v/>
      </c>
      <c r="G12022" s="5" t="str">
        <f aca="false">IF($A12022="","",INDEX(CARTAO_COMPRAS!$I:$I,INT((ROW()-2)/20)+2))</f>
        <v/>
      </c>
      <c r="H12022" s="4" t="str">
        <f aca="false">IF($A12022="","",EDATE(INDEX(CARTAO_COMPRAS!$J:$J,INT((ROW()-2)/20)+2),MOD(ROW()-2,20)))</f>
        <v/>
      </c>
      <c r="I12022" s="4" t="str">
        <f aca="false">IF($H12022="","",$H12022-WEEKDAY($H12022,2)+1)</f>
        <v/>
      </c>
      <c r="J12022" s="4" t="str">
        <f aca="false">IF($I12022="","",$I12022+6)</f>
        <v/>
      </c>
      <c r="K12022" s="6" t="str">
        <f aca="false">IF($H12022="","",DATE(YEAR($H12022),MONTH($H12022),1))</f>
        <v/>
      </c>
      <c r="L12022" s="0" t="str">
        <f aca="false">IF($A12022="","",INDEX(CARTAO_COMPRAS!$K:$K,INT((ROW()-2)/20)+2))</f>
        <v/>
      </c>
      <c r="M12022" s="0" t="str">
        <f aca="false">IF($A12022="","","Compra no cartão")</f>
        <v/>
      </c>
    </row>
    <row r="12023" customFormat="false" ht="13.5" hidden="false" customHeight="false" outlineLevel="0" collapsed="false">
      <c r="A1202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3" s="0" t="str">
        <f aca="false">IF($A12023="","",INDEX(CARTAO_COMPRAS!$C:$C,INT((ROW()-2)/20)+2))</f>
        <v/>
      </c>
      <c r="C12023" s="0" t="str">
        <f aca="false">IF($A12023="","",INDEX(CARTAO_COMPRAS!$D:$D,INT((ROW()-2)/20)+2))</f>
        <v/>
      </c>
      <c r="D12023" s="0" t="str">
        <f aca="false">IF($A12023="","",INDEX(CARTAO_COMPRAS!$E:$E,INT((ROW()-2)/20)+2))</f>
        <v/>
      </c>
      <c r="E12023" s="0" t="str">
        <f aca="false">IF($A12023="","",INDEX(CARTAO_COMPRAS!$H:$H,INT((ROW()-2)/20)+2)+MOD(ROW()-2,20))</f>
        <v/>
      </c>
      <c r="F12023" s="0" t="str">
        <f aca="false">IF($A12023="","",INDEX(CARTAO_COMPRAS!$G:$G,INT((ROW()-2)/20)+2))</f>
        <v/>
      </c>
      <c r="G12023" s="5" t="str">
        <f aca="false">IF($A12023="","",INDEX(CARTAO_COMPRAS!$I:$I,INT((ROW()-2)/20)+2))</f>
        <v/>
      </c>
      <c r="H12023" s="4" t="str">
        <f aca="false">IF($A12023="","",EDATE(INDEX(CARTAO_COMPRAS!$J:$J,INT((ROW()-2)/20)+2),MOD(ROW()-2,20)))</f>
        <v/>
      </c>
      <c r="I12023" s="4" t="str">
        <f aca="false">IF($H12023="","",$H12023-WEEKDAY($H12023,2)+1)</f>
        <v/>
      </c>
      <c r="J12023" s="4" t="str">
        <f aca="false">IF($I12023="","",$I12023+6)</f>
        <v/>
      </c>
      <c r="K12023" s="6" t="str">
        <f aca="false">IF($H12023="","",DATE(YEAR($H12023),MONTH($H12023),1))</f>
        <v/>
      </c>
      <c r="L12023" s="0" t="str">
        <f aca="false">IF($A12023="","",INDEX(CARTAO_COMPRAS!$K:$K,INT((ROW()-2)/20)+2))</f>
        <v/>
      </c>
      <c r="M12023" s="0" t="str">
        <f aca="false">IF($A12023="","","Compra no cartão")</f>
        <v/>
      </c>
    </row>
    <row r="12024" customFormat="false" ht="13.5" hidden="false" customHeight="false" outlineLevel="0" collapsed="false">
      <c r="A1202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4" s="0" t="str">
        <f aca="false">IF($A12024="","",INDEX(CARTAO_COMPRAS!$C:$C,INT((ROW()-2)/20)+2))</f>
        <v/>
      </c>
      <c r="C12024" s="0" t="str">
        <f aca="false">IF($A12024="","",INDEX(CARTAO_COMPRAS!$D:$D,INT((ROW()-2)/20)+2))</f>
        <v/>
      </c>
      <c r="D12024" s="0" t="str">
        <f aca="false">IF($A12024="","",INDEX(CARTAO_COMPRAS!$E:$E,INT((ROW()-2)/20)+2))</f>
        <v/>
      </c>
      <c r="E12024" s="0" t="str">
        <f aca="false">IF($A12024="","",INDEX(CARTAO_COMPRAS!$H:$H,INT((ROW()-2)/20)+2)+MOD(ROW()-2,20))</f>
        <v/>
      </c>
      <c r="F12024" s="0" t="str">
        <f aca="false">IF($A12024="","",INDEX(CARTAO_COMPRAS!$G:$G,INT((ROW()-2)/20)+2))</f>
        <v/>
      </c>
      <c r="G12024" s="5" t="str">
        <f aca="false">IF($A12024="","",INDEX(CARTAO_COMPRAS!$I:$I,INT((ROW()-2)/20)+2))</f>
        <v/>
      </c>
      <c r="H12024" s="4" t="str">
        <f aca="false">IF($A12024="","",EDATE(INDEX(CARTAO_COMPRAS!$J:$J,INT((ROW()-2)/20)+2),MOD(ROW()-2,20)))</f>
        <v/>
      </c>
      <c r="I12024" s="4" t="str">
        <f aca="false">IF($H12024="","",$H12024-WEEKDAY($H12024,2)+1)</f>
        <v/>
      </c>
      <c r="J12024" s="4" t="str">
        <f aca="false">IF($I12024="","",$I12024+6)</f>
        <v/>
      </c>
      <c r="K12024" s="6" t="str">
        <f aca="false">IF($H12024="","",DATE(YEAR($H12024),MONTH($H12024),1))</f>
        <v/>
      </c>
      <c r="L12024" s="0" t="str">
        <f aca="false">IF($A12024="","",INDEX(CARTAO_COMPRAS!$K:$K,INT((ROW()-2)/20)+2))</f>
        <v/>
      </c>
      <c r="M12024" s="0" t="str">
        <f aca="false">IF($A12024="","","Compra no cartão")</f>
        <v/>
      </c>
    </row>
    <row r="12025" customFormat="false" ht="13.5" hidden="false" customHeight="false" outlineLevel="0" collapsed="false">
      <c r="A1202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5" s="0" t="str">
        <f aca="false">IF($A12025="","",INDEX(CARTAO_COMPRAS!$C:$C,INT((ROW()-2)/20)+2))</f>
        <v/>
      </c>
      <c r="C12025" s="0" t="str">
        <f aca="false">IF($A12025="","",INDEX(CARTAO_COMPRAS!$D:$D,INT((ROW()-2)/20)+2))</f>
        <v/>
      </c>
      <c r="D12025" s="0" t="str">
        <f aca="false">IF($A12025="","",INDEX(CARTAO_COMPRAS!$E:$E,INT((ROW()-2)/20)+2))</f>
        <v/>
      </c>
      <c r="E12025" s="0" t="str">
        <f aca="false">IF($A12025="","",INDEX(CARTAO_COMPRAS!$H:$H,INT((ROW()-2)/20)+2)+MOD(ROW()-2,20))</f>
        <v/>
      </c>
      <c r="F12025" s="0" t="str">
        <f aca="false">IF($A12025="","",INDEX(CARTAO_COMPRAS!$G:$G,INT((ROW()-2)/20)+2))</f>
        <v/>
      </c>
      <c r="G12025" s="5" t="str">
        <f aca="false">IF($A12025="","",INDEX(CARTAO_COMPRAS!$I:$I,INT((ROW()-2)/20)+2))</f>
        <v/>
      </c>
      <c r="H12025" s="4" t="str">
        <f aca="false">IF($A12025="","",EDATE(INDEX(CARTAO_COMPRAS!$J:$J,INT((ROW()-2)/20)+2),MOD(ROW()-2,20)))</f>
        <v/>
      </c>
      <c r="I12025" s="4" t="str">
        <f aca="false">IF($H12025="","",$H12025-WEEKDAY($H12025,2)+1)</f>
        <v/>
      </c>
      <c r="J12025" s="4" t="str">
        <f aca="false">IF($I12025="","",$I12025+6)</f>
        <v/>
      </c>
      <c r="K12025" s="6" t="str">
        <f aca="false">IF($H12025="","",DATE(YEAR($H12025),MONTH($H12025),1))</f>
        <v/>
      </c>
      <c r="L12025" s="0" t="str">
        <f aca="false">IF($A12025="","",INDEX(CARTAO_COMPRAS!$K:$K,INT((ROW()-2)/20)+2))</f>
        <v/>
      </c>
      <c r="M12025" s="0" t="str">
        <f aca="false">IF($A12025="","","Compra no cartão")</f>
        <v/>
      </c>
    </row>
    <row r="12026" customFormat="false" ht="13.5" hidden="false" customHeight="false" outlineLevel="0" collapsed="false">
      <c r="A1202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6" s="0" t="str">
        <f aca="false">IF($A12026="","",INDEX(CARTAO_COMPRAS!$C:$C,INT((ROW()-2)/20)+2))</f>
        <v/>
      </c>
      <c r="C12026" s="0" t="str">
        <f aca="false">IF($A12026="","",INDEX(CARTAO_COMPRAS!$D:$D,INT((ROW()-2)/20)+2))</f>
        <v/>
      </c>
      <c r="D12026" s="0" t="str">
        <f aca="false">IF($A12026="","",INDEX(CARTAO_COMPRAS!$E:$E,INT((ROW()-2)/20)+2))</f>
        <v/>
      </c>
      <c r="E12026" s="0" t="str">
        <f aca="false">IF($A12026="","",INDEX(CARTAO_COMPRAS!$H:$H,INT((ROW()-2)/20)+2)+MOD(ROW()-2,20))</f>
        <v/>
      </c>
      <c r="F12026" s="0" t="str">
        <f aca="false">IF($A12026="","",INDEX(CARTAO_COMPRAS!$G:$G,INT((ROW()-2)/20)+2))</f>
        <v/>
      </c>
      <c r="G12026" s="5" t="str">
        <f aca="false">IF($A12026="","",INDEX(CARTAO_COMPRAS!$I:$I,INT((ROW()-2)/20)+2))</f>
        <v/>
      </c>
      <c r="H12026" s="4" t="str">
        <f aca="false">IF($A12026="","",EDATE(INDEX(CARTAO_COMPRAS!$J:$J,INT((ROW()-2)/20)+2),MOD(ROW()-2,20)))</f>
        <v/>
      </c>
      <c r="I12026" s="4" t="str">
        <f aca="false">IF($H12026="","",$H12026-WEEKDAY($H12026,2)+1)</f>
        <v/>
      </c>
      <c r="J12026" s="4" t="str">
        <f aca="false">IF($I12026="","",$I12026+6)</f>
        <v/>
      </c>
      <c r="K12026" s="6" t="str">
        <f aca="false">IF($H12026="","",DATE(YEAR($H12026),MONTH($H12026),1))</f>
        <v/>
      </c>
      <c r="L12026" s="0" t="str">
        <f aca="false">IF($A12026="","",INDEX(CARTAO_COMPRAS!$K:$K,INT((ROW()-2)/20)+2))</f>
        <v/>
      </c>
      <c r="M12026" s="0" t="str">
        <f aca="false">IF($A12026="","","Compra no cartão")</f>
        <v/>
      </c>
    </row>
    <row r="12027" customFormat="false" ht="13.5" hidden="false" customHeight="false" outlineLevel="0" collapsed="false">
      <c r="A1202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7" s="0" t="str">
        <f aca="false">IF($A12027="","",INDEX(CARTAO_COMPRAS!$C:$C,INT((ROW()-2)/20)+2))</f>
        <v/>
      </c>
      <c r="C12027" s="0" t="str">
        <f aca="false">IF($A12027="","",INDEX(CARTAO_COMPRAS!$D:$D,INT((ROW()-2)/20)+2))</f>
        <v/>
      </c>
      <c r="D12027" s="0" t="str">
        <f aca="false">IF($A12027="","",INDEX(CARTAO_COMPRAS!$E:$E,INT((ROW()-2)/20)+2))</f>
        <v/>
      </c>
      <c r="E12027" s="0" t="str">
        <f aca="false">IF($A12027="","",INDEX(CARTAO_COMPRAS!$H:$H,INT((ROW()-2)/20)+2)+MOD(ROW()-2,20))</f>
        <v/>
      </c>
      <c r="F12027" s="0" t="str">
        <f aca="false">IF($A12027="","",INDEX(CARTAO_COMPRAS!$G:$G,INT((ROW()-2)/20)+2))</f>
        <v/>
      </c>
      <c r="G12027" s="5" t="str">
        <f aca="false">IF($A12027="","",INDEX(CARTAO_COMPRAS!$I:$I,INT((ROW()-2)/20)+2))</f>
        <v/>
      </c>
      <c r="H12027" s="4" t="str">
        <f aca="false">IF($A12027="","",EDATE(INDEX(CARTAO_COMPRAS!$J:$J,INT((ROW()-2)/20)+2),MOD(ROW()-2,20)))</f>
        <v/>
      </c>
      <c r="I12027" s="4" t="str">
        <f aca="false">IF($H12027="","",$H12027-WEEKDAY($H12027,2)+1)</f>
        <v/>
      </c>
      <c r="J12027" s="4" t="str">
        <f aca="false">IF($I12027="","",$I12027+6)</f>
        <v/>
      </c>
      <c r="K12027" s="6" t="str">
        <f aca="false">IF($H12027="","",DATE(YEAR($H12027),MONTH($H12027),1))</f>
        <v/>
      </c>
      <c r="L12027" s="0" t="str">
        <f aca="false">IF($A12027="","",INDEX(CARTAO_COMPRAS!$K:$K,INT((ROW()-2)/20)+2))</f>
        <v/>
      </c>
      <c r="M12027" s="0" t="str">
        <f aca="false">IF($A12027="","","Compra no cartão")</f>
        <v/>
      </c>
    </row>
    <row r="12028" customFormat="false" ht="13.5" hidden="false" customHeight="false" outlineLevel="0" collapsed="false">
      <c r="A1202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8" s="0" t="str">
        <f aca="false">IF($A12028="","",INDEX(CARTAO_COMPRAS!$C:$C,INT((ROW()-2)/20)+2))</f>
        <v/>
      </c>
      <c r="C12028" s="0" t="str">
        <f aca="false">IF($A12028="","",INDEX(CARTAO_COMPRAS!$D:$D,INT((ROW()-2)/20)+2))</f>
        <v/>
      </c>
      <c r="D12028" s="0" t="str">
        <f aca="false">IF($A12028="","",INDEX(CARTAO_COMPRAS!$E:$E,INT((ROW()-2)/20)+2))</f>
        <v/>
      </c>
      <c r="E12028" s="0" t="str">
        <f aca="false">IF($A12028="","",INDEX(CARTAO_COMPRAS!$H:$H,INT((ROW()-2)/20)+2)+MOD(ROW()-2,20))</f>
        <v/>
      </c>
      <c r="F12028" s="0" t="str">
        <f aca="false">IF($A12028="","",INDEX(CARTAO_COMPRAS!$G:$G,INT((ROW()-2)/20)+2))</f>
        <v/>
      </c>
      <c r="G12028" s="5" t="str">
        <f aca="false">IF($A12028="","",INDEX(CARTAO_COMPRAS!$I:$I,INT((ROW()-2)/20)+2))</f>
        <v/>
      </c>
      <c r="H12028" s="4" t="str">
        <f aca="false">IF($A12028="","",EDATE(INDEX(CARTAO_COMPRAS!$J:$J,INT((ROW()-2)/20)+2),MOD(ROW()-2,20)))</f>
        <v/>
      </c>
      <c r="I12028" s="4" t="str">
        <f aca="false">IF($H12028="","",$H12028-WEEKDAY($H12028,2)+1)</f>
        <v/>
      </c>
      <c r="J12028" s="4" t="str">
        <f aca="false">IF($I12028="","",$I12028+6)</f>
        <v/>
      </c>
      <c r="K12028" s="6" t="str">
        <f aca="false">IF($H12028="","",DATE(YEAR($H12028),MONTH($H12028),1))</f>
        <v/>
      </c>
      <c r="L12028" s="0" t="str">
        <f aca="false">IF($A12028="","",INDEX(CARTAO_COMPRAS!$K:$K,INT((ROW()-2)/20)+2))</f>
        <v/>
      </c>
      <c r="M12028" s="0" t="str">
        <f aca="false">IF($A12028="","","Compra no cartão")</f>
        <v/>
      </c>
    </row>
    <row r="12029" customFormat="false" ht="13.5" hidden="false" customHeight="false" outlineLevel="0" collapsed="false">
      <c r="A1202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29" s="0" t="str">
        <f aca="false">IF($A12029="","",INDEX(CARTAO_COMPRAS!$C:$C,INT((ROW()-2)/20)+2))</f>
        <v/>
      </c>
      <c r="C12029" s="0" t="str">
        <f aca="false">IF($A12029="","",INDEX(CARTAO_COMPRAS!$D:$D,INT((ROW()-2)/20)+2))</f>
        <v/>
      </c>
      <c r="D12029" s="0" t="str">
        <f aca="false">IF($A12029="","",INDEX(CARTAO_COMPRAS!$E:$E,INT((ROW()-2)/20)+2))</f>
        <v/>
      </c>
      <c r="E12029" s="0" t="str">
        <f aca="false">IF($A12029="","",INDEX(CARTAO_COMPRAS!$H:$H,INT((ROW()-2)/20)+2)+MOD(ROW()-2,20))</f>
        <v/>
      </c>
      <c r="F12029" s="0" t="str">
        <f aca="false">IF($A12029="","",INDEX(CARTAO_COMPRAS!$G:$G,INT((ROW()-2)/20)+2))</f>
        <v/>
      </c>
      <c r="G12029" s="5" t="str">
        <f aca="false">IF($A12029="","",INDEX(CARTAO_COMPRAS!$I:$I,INT((ROW()-2)/20)+2))</f>
        <v/>
      </c>
      <c r="H12029" s="4" t="str">
        <f aca="false">IF($A12029="","",EDATE(INDEX(CARTAO_COMPRAS!$J:$J,INT((ROW()-2)/20)+2),MOD(ROW()-2,20)))</f>
        <v/>
      </c>
      <c r="I12029" s="4" t="str">
        <f aca="false">IF($H12029="","",$H12029-WEEKDAY($H12029,2)+1)</f>
        <v/>
      </c>
      <c r="J12029" s="4" t="str">
        <f aca="false">IF($I12029="","",$I12029+6)</f>
        <v/>
      </c>
      <c r="K12029" s="6" t="str">
        <f aca="false">IF($H12029="","",DATE(YEAR($H12029),MONTH($H12029),1))</f>
        <v/>
      </c>
      <c r="L12029" s="0" t="str">
        <f aca="false">IF($A12029="","",INDEX(CARTAO_COMPRAS!$K:$K,INT((ROW()-2)/20)+2))</f>
        <v/>
      </c>
      <c r="M12029" s="0" t="str">
        <f aca="false">IF($A12029="","","Compra no cartão")</f>
        <v/>
      </c>
    </row>
    <row r="12030" customFormat="false" ht="13.5" hidden="false" customHeight="false" outlineLevel="0" collapsed="false">
      <c r="A1203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0" s="0" t="str">
        <f aca="false">IF($A12030="","",INDEX(CARTAO_COMPRAS!$C:$C,INT((ROW()-2)/20)+2))</f>
        <v/>
      </c>
      <c r="C12030" s="0" t="str">
        <f aca="false">IF($A12030="","",INDEX(CARTAO_COMPRAS!$D:$D,INT((ROW()-2)/20)+2))</f>
        <v/>
      </c>
      <c r="D12030" s="0" t="str">
        <f aca="false">IF($A12030="","",INDEX(CARTAO_COMPRAS!$E:$E,INT((ROW()-2)/20)+2))</f>
        <v/>
      </c>
      <c r="E12030" s="0" t="str">
        <f aca="false">IF($A12030="","",INDEX(CARTAO_COMPRAS!$H:$H,INT((ROW()-2)/20)+2)+MOD(ROW()-2,20))</f>
        <v/>
      </c>
      <c r="F12030" s="0" t="str">
        <f aca="false">IF($A12030="","",INDEX(CARTAO_COMPRAS!$G:$G,INT((ROW()-2)/20)+2))</f>
        <v/>
      </c>
      <c r="G12030" s="5" t="str">
        <f aca="false">IF($A12030="","",INDEX(CARTAO_COMPRAS!$I:$I,INT((ROW()-2)/20)+2))</f>
        <v/>
      </c>
      <c r="H12030" s="4" t="str">
        <f aca="false">IF($A12030="","",EDATE(INDEX(CARTAO_COMPRAS!$J:$J,INT((ROW()-2)/20)+2),MOD(ROW()-2,20)))</f>
        <v/>
      </c>
      <c r="I12030" s="4" t="str">
        <f aca="false">IF($H12030="","",$H12030-WEEKDAY($H12030,2)+1)</f>
        <v/>
      </c>
      <c r="J12030" s="4" t="str">
        <f aca="false">IF($I12030="","",$I12030+6)</f>
        <v/>
      </c>
      <c r="K12030" s="6" t="str">
        <f aca="false">IF($H12030="","",DATE(YEAR($H12030),MONTH($H12030),1))</f>
        <v/>
      </c>
      <c r="L12030" s="0" t="str">
        <f aca="false">IF($A12030="","",INDEX(CARTAO_COMPRAS!$K:$K,INT((ROW()-2)/20)+2))</f>
        <v/>
      </c>
      <c r="M12030" s="0" t="str">
        <f aca="false">IF($A12030="","","Compra no cartão")</f>
        <v/>
      </c>
    </row>
    <row r="12031" customFormat="false" ht="13.5" hidden="false" customHeight="false" outlineLevel="0" collapsed="false">
      <c r="A1203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1" s="0" t="str">
        <f aca="false">IF($A12031="","",INDEX(CARTAO_COMPRAS!$C:$C,INT((ROW()-2)/20)+2))</f>
        <v/>
      </c>
      <c r="C12031" s="0" t="str">
        <f aca="false">IF($A12031="","",INDEX(CARTAO_COMPRAS!$D:$D,INT((ROW()-2)/20)+2))</f>
        <v/>
      </c>
      <c r="D12031" s="0" t="str">
        <f aca="false">IF($A12031="","",INDEX(CARTAO_COMPRAS!$E:$E,INT((ROW()-2)/20)+2))</f>
        <v/>
      </c>
      <c r="E12031" s="0" t="str">
        <f aca="false">IF($A12031="","",INDEX(CARTAO_COMPRAS!$H:$H,INT((ROW()-2)/20)+2)+MOD(ROW()-2,20))</f>
        <v/>
      </c>
      <c r="F12031" s="0" t="str">
        <f aca="false">IF($A12031="","",INDEX(CARTAO_COMPRAS!$G:$G,INT((ROW()-2)/20)+2))</f>
        <v/>
      </c>
      <c r="G12031" s="5" t="str">
        <f aca="false">IF($A12031="","",INDEX(CARTAO_COMPRAS!$I:$I,INT((ROW()-2)/20)+2))</f>
        <v/>
      </c>
      <c r="H12031" s="4" t="str">
        <f aca="false">IF($A12031="","",EDATE(INDEX(CARTAO_COMPRAS!$J:$J,INT((ROW()-2)/20)+2),MOD(ROW()-2,20)))</f>
        <v/>
      </c>
      <c r="I12031" s="4" t="str">
        <f aca="false">IF($H12031="","",$H12031-WEEKDAY($H12031,2)+1)</f>
        <v/>
      </c>
      <c r="J12031" s="4" t="str">
        <f aca="false">IF($I12031="","",$I12031+6)</f>
        <v/>
      </c>
      <c r="K12031" s="6" t="str">
        <f aca="false">IF($H12031="","",DATE(YEAR($H12031),MONTH($H12031),1))</f>
        <v/>
      </c>
      <c r="L12031" s="0" t="str">
        <f aca="false">IF($A12031="","",INDEX(CARTAO_COMPRAS!$K:$K,INT((ROW()-2)/20)+2))</f>
        <v/>
      </c>
      <c r="M12031" s="0" t="str">
        <f aca="false">IF($A12031="","","Compra no cartão")</f>
        <v/>
      </c>
    </row>
    <row r="12032" customFormat="false" ht="13.5" hidden="false" customHeight="false" outlineLevel="0" collapsed="false">
      <c r="A1203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2" s="0" t="str">
        <f aca="false">IF($A12032="","",INDEX(CARTAO_COMPRAS!$C:$C,INT((ROW()-2)/20)+2))</f>
        <v/>
      </c>
      <c r="C12032" s="0" t="str">
        <f aca="false">IF($A12032="","",INDEX(CARTAO_COMPRAS!$D:$D,INT((ROW()-2)/20)+2))</f>
        <v/>
      </c>
      <c r="D12032" s="0" t="str">
        <f aca="false">IF($A12032="","",INDEX(CARTAO_COMPRAS!$E:$E,INT((ROW()-2)/20)+2))</f>
        <v/>
      </c>
      <c r="E12032" s="0" t="str">
        <f aca="false">IF($A12032="","",INDEX(CARTAO_COMPRAS!$H:$H,INT((ROW()-2)/20)+2)+MOD(ROW()-2,20))</f>
        <v/>
      </c>
      <c r="F12032" s="0" t="str">
        <f aca="false">IF($A12032="","",INDEX(CARTAO_COMPRAS!$G:$G,INT((ROW()-2)/20)+2))</f>
        <v/>
      </c>
      <c r="G12032" s="5" t="str">
        <f aca="false">IF($A12032="","",INDEX(CARTAO_COMPRAS!$I:$I,INT((ROW()-2)/20)+2))</f>
        <v/>
      </c>
      <c r="H12032" s="4" t="str">
        <f aca="false">IF($A12032="","",EDATE(INDEX(CARTAO_COMPRAS!$J:$J,INT((ROW()-2)/20)+2),MOD(ROW()-2,20)))</f>
        <v/>
      </c>
      <c r="I12032" s="4" t="str">
        <f aca="false">IF($H12032="","",$H12032-WEEKDAY($H12032,2)+1)</f>
        <v/>
      </c>
      <c r="J12032" s="4" t="str">
        <f aca="false">IF($I12032="","",$I12032+6)</f>
        <v/>
      </c>
      <c r="K12032" s="6" t="str">
        <f aca="false">IF($H12032="","",DATE(YEAR($H12032),MONTH($H12032),1))</f>
        <v/>
      </c>
      <c r="L12032" s="0" t="str">
        <f aca="false">IF($A12032="","",INDEX(CARTAO_COMPRAS!$K:$K,INT((ROW()-2)/20)+2))</f>
        <v/>
      </c>
      <c r="M12032" s="0" t="str">
        <f aca="false">IF($A12032="","","Compra no cartão")</f>
        <v/>
      </c>
    </row>
    <row r="12033" customFormat="false" ht="13.5" hidden="false" customHeight="false" outlineLevel="0" collapsed="false">
      <c r="A1203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3" s="0" t="str">
        <f aca="false">IF($A12033="","",INDEX(CARTAO_COMPRAS!$C:$C,INT((ROW()-2)/20)+2))</f>
        <v/>
      </c>
      <c r="C12033" s="0" t="str">
        <f aca="false">IF($A12033="","",INDEX(CARTAO_COMPRAS!$D:$D,INT((ROW()-2)/20)+2))</f>
        <v/>
      </c>
      <c r="D12033" s="0" t="str">
        <f aca="false">IF($A12033="","",INDEX(CARTAO_COMPRAS!$E:$E,INT((ROW()-2)/20)+2))</f>
        <v/>
      </c>
      <c r="E12033" s="0" t="str">
        <f aca="false">IF($A12033="","",INDEX(CARTAO_COMPRAS!$H:$H,INT((ROW()-2)/20)+2)+MOD(ROW()-2,20))</f>
        <v/>
      </c>
      <c r="F12033" s="0" t="str">
        <f aca="false">IF($A12033="","",INDEX(CARTAO_COMPRAS!$G:$G,INT((ROW()-2)/20)+2))</f>
        <v/>
      </c>
      <c r="G12033" s="5" t="str">
        <f aca="false">IF($A12033="","",INDEX(CARTAO_COMPRAS!$I:$I,INT((ROW()-2)/20)+2))</f>
        <v/>
      </c>
      <c r="H12033" s="4" t="str">
        <f aca="false">IF($A12033="","",EDATE(INDEX(CARTAO_COMPRAS!$J:$J,INT((ROW()-2)/20)+2),MOD(ROW()-2,20)))</f>
        <v/>
      </c>
      <c r="I12033" s="4" t="str">
        <f aca="false">IF($H12033="","",$H12033-WEEKDAY($H12033,2)+1)</f>
        <v/>
      </c>
      <c r="J12033" s="4" t="str">
        <f aca="false">IF($I12033="","",$I12033+6)</f>
        <v/>
      </c>
      <c r="K12033" s="6" t="str">
        <f aca="false">IF($H12033="","",DATE(YEAR($H12033),MONTH($H12033),1))</f>
        <v/>
      </c>
      <c r="L12033" s="0" t="str">
        <f aca="false">IF($A12033="","",INDEX(CARTAO_COMPRAS!$K:$K,INT((ROW()-2)/20)+2))</f>
        <v/>
      </c>
      <c r="M12033" s="0" t="str">
        <f aca="false">IF($A12033="","","Compra no cartão")</f>
        <v/>
      </c>
    </row>
    <row r="12034" customFormat="false" ht="13.5" hidden="false" customHeight="false" outlineLevel="0" collapsed="false">
      <c r="A1203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4" s="0" t="str">
        <f aca="false">IF($A12034="","",INDEX(CARTAO_COMPRAS!$C:$C,INT((ROW()-2)/20)+2))</f>
        <v/>
      </c>
      <c r="C12034" s="0" t="str">
        <f aca="false">IF($A12034="","",INDEX(CARTAO_COMPRAS!$D:$D,INT((ROW()-2)/20)+2))</f>
        <v/>
      </c>
      <c r="D12034" s="0" t="str">
        <f aca="false">IF($A12034="","",INDEX(CARTAO_COMPRAS!$E:$E,INT((ROW()-2)/20)+2))</f>
        <v/>
      </c>
      <c r="E12034" s="0" t="str">
        <f aca="false">IF($A12034="","",INDEX(CARTAO_COMPRAS!$H:$H,INT((ROW()-2)/20)+2)+MOD(ROW()-2,20))</f>
        <v/>
      </c>
      <c r="F12034" s="0" t="str">
        <f aca="false">IF($A12034="","",INDEX(CARTAO_COMPRAS!$G:$G,INT((ROW()-2)/20)+2))</f>
        <v/>
      </c>
      <c r="G12034" s="5" t="str">
        <f aca="false">IF($A12034="","",INDEX(CARTAO_COMPRAS!$I:$I,INT((ROW()-2)/20)+2))</f>
        <v/>
      </c>
      <c r="H12034" s="4" t="str">
        <f aca="false">IF($A12034="","",EDATE(INDEX(CARTAO_COMPRAS!$J:$J,INT((ROW()-2)/20)+2),MOD(ROW()-2,20)))</f>
        <v/>
      </c>
      <c r="I12034" s="4" t="str">
        <f aca="false">IF($H12034="","",$H12034-WEEKDAY($H12034,2)+1)</f>
        <v/>
      </c>
      <c r="J12034" s="4" t="str">
        <f aca="false">IF($I12034="","",$I12034+6)</f>
        <v/>
      </c>
      <c r="K12034" s="6" t="str">
        <f aca="false">IF($H12034="","",DATE(YEAR($H12034),MONTH($H12034),1))</f>
        <v/>
      </c>
      <c r="L12034" s="0" t="str">
        <f aca="false">IF($A12034="","",INDEX(CARTAO_COMPRAS!$K:$K,INT((ROW()-2)/20)+2))</f>
        <v/>
      </c>
      <c r="M12034" s="0" t="str">
        <f aca="false">IF($A12034="","","Compra no cartão")</f>
        <v/>
      </c>
    </row>
    <row r="12035" customFormat="false" ht="13.5" hidden="false" customHeight="false" outlineLevel="0" collapsed="false">
      <c r="A1203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5" s="0" t="str">
        <f aca="false">IF($A12035="","",INDEX(CARTAO_COMPRAS!$C:$C,INT((ROW()-2)/20)+2))</f>
        <v/>
      </c>
      <c r="C12035" s="0" t="str">
        <f aca="false">IF($A12035="","",INDEX(CARTAO_COMPRAS!$D:$D,INT((ROW()-2)/20)+2))</f>
        <v/>
      </c>
      <c r="D12035" s="0" t="str">
        <f aca="false">IF($A12035="","",INDEX(CARTAO_COMPRAS!$E:$E,INT((ROW()-2)/20)+2))</f>
        <v/>
      </c>
      <c r="E12035" s="0" t="str">
        <f aca="false">IF($A12035="","",INDEX(CARTAO_COMPRAS!$H:$H,INT((ROW()-2)/20)+2)+MOD(ROW()-2,20))</f>
        <v/>
      </c>
      <c r="F12035" s="0" t="str">
        <f aca="false">IF($A12035="","",INDEX(CARTAO_COMPRAS!$G:$G,INT((ROW()-2)/20)+2))</f>
        <v/>
      </c>
      <c r="G12035" s="5" t="str">
        <f aca="false">IF($A12035="","",INDEX(CARTAO_COMPRAS!$I:$I,INT((ROW()-2)/20)+2))</f>
        <v/>
      </c>
      <c r="H12035" s="4" t="str">
        <f aca="false">IF($A12035="","",EDATE(INDEX(CARTAO_COMPRAS!$J:$J,INT((ROW()-2)/20)+2),MOD(ROW()-2,20)))</f>
        <v/>
      </c>
      <c r="I12035" s="4" t="str">
        <f aca="false">IF($H12035="","",$H12035-WEEKDAY($H12035,2)+1)</f>
        <v/>
      </c>
      <c r="J12035" s="4" t="str">
        <f aca="false">IF($I12035="","",$I12035+6)</f>
        <v/>
      </c>
      <c r="K12035" s="6" t="str">
        <f aca="false">IF($H12035="","",DATE(YEAR($H12035),MONTH($H12035),1))</f>
        <v/>
      </c>
      <c r="L12035" s="0" t="str">
        <f aca="false">IF($A12035="","",INDEX(CARTAO_COMPRAS!$K:$K,INT((ROW()-2)/20)+2))</f>
        <v/>
      </c>
      <c r="M12035" s="0" t="str">
        <f aca="false">IF($A12035="","","Compra no cartão")</f>
        <v/>
      </c>
    </row>
    <row r="12036" customFormat="false" ht="13.5" hidden="false" customHeight="false" outlineLevel="0" collapsed="false">
      <c r="A1203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6" s="0" t="str">
        <f aca="false">IF($A12036="","",INDEX(CARTAO_COMPRAS!$C:$C,INT((ROW()-2)/20)+2))</f>
        <v/>
      </c>
      <c r="C12036" s="0" t="str">
        <f aca="false">IF($A12036="","",INDEX(CARTAO_COMPRAS!$D:$D,INT((ROW()-2)/20)+2))</f>
        <v/>
      </c>
      <c r="D12036" s="0" t="str">
        <f aca="false">IF($A12036="","",INDEX(CARTAO_COMPRAS!$E:$E,INT((ROW()-2)/20)+2))</f>
        <v/>
      </c>
      <c r="E12036" s="0" t="str">
        <f aca="false">IF($A12036="","",INDEX(CARTAO_COMPRAS!$H:$H,INT((ROW()-2)/20)+2)+MOD(ROW()-2,20))</f>
        <v/>
      </c>
      <c r="F12036" s="0" t="str">
        <f aca="false">IF($A12036="","",INDEX(CARTAO_COMPRAS!$G:$G,INT((ROW()-2)/20)+2))</f>
        <v/>
      </c>
      <c r="G12036" s="5" t="str">
        <f aca="false">IF($A12036="","",INDEX(CARTAO_COMPRAS!$I:$I,INT((ROW()-2)/20)+2))</f>
        <v/>
      </c>
      <c r="H12036" s="4" t="str">
        <f aca="false">IF($A12036="","",EDATE(INDEX(CARTAO_COMPRAS!$J:$J,INT((ROW()-2)/20)+2),MOD(ROW()-2,20)))</f>
        <v/>
      </c>
      <c r="I12036" s="4" t="str">
        <f aca="false">IF($H12036="","",$H12036-WEEKDAY($H12036,2)+1)</f>
        <v/>
      </c>
      <c r="J12036" s="4" t="str">
        <f aca="false">IF($I12036="","",$I12036+6)</f>
        <v/>
      </c>
      <c r="K12036" s="6" t="str">
        <f aca="false">IF($H12036="","",DATE(YEAR($H12036),MONTH($H12036),1))</f>
        <v/>
      </c>
      <c r="L12036" s="0" t="str">
        <f aca="false">IF($A12036="","",INDEX(CARTAO_COMPRAS!$K:$K,INT((ROW()-2)/20)+2))</f>
        <v/>
      </c>
      <c r="M12036" s="0" t="str">
        <f aca="false">IF($A12036="","","Compra no cartão")</f>
        <v/>
      </c>
    </row>
    <row r="12037" customFormat="false" ht="13.5" hidden="false" customHeight="false" outlineLevel="0" collapsed="false">
      <c r="A1203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7" s="0" t="str">
        <f aca="false">IF($A12037="","",INDEX(CARTAO_COMPRAS!$C:$C,INT((ROW()-2)/20)+2))</f>
        <v/>
      </c>
      <c r="C12037" s="0" t="str">
        <f aca="false">IF($A12037="","",INDEX(CARTAO_COMPRAS!$D:$D,INT((ROW()-2)/20)+2))</f>
        <v/>
      </c>
      <c r="D12037" s="0" t="str">
        <f aca="false">IF($A12037="","",INDEX(CARTAO_COMPRAS!$E:$E,INT((ROW()-2)/20)+2))</f>
        <v/>
      </c>
      <c r="E12037" s="0" t="str">
        <f aca="false">IF($A12037="","",INDEX(CARTAO_COMPRAS!$H:$H,INT((ROW()-2)/20)+2)+MOD(ROW()-2,20))</f>
        <v/>
      </c>
      <c r="F12037" s="0" t="str">
        <f aca="false">IF($A12037="","",INDEX(CARTAO_COMPRAS!$G:$G,INT((ROW()-2)/20)+2))</f>
        <v/>
      </c>
      <c r="G12037" s="5" t="str">
        <f aca="false">IF($A12037="","",INDEX(CARTAO_COMPRAS!$I:$I,INT((ROW()-2)/20)+2))</f>
        <v/>
      </c>
      <c r="H12037" s="4" t="str">
        <f aca="false">IF($A12037="","",EDATE(INDEX(CARTAO_COMPRAS!$J:$J,INT((ROW()-2)/20)+2),MOD(ROW()-2,20)))</f>
        <v/>
      </c>
      <c r="I12037" s="4" t="str">
        <f aca="false">IF($H12037="","",$H12037-WEEKDAY($H12037,2)+1)</f>
        <v/>
      </c>
      <c r="J12037" s="4" t="str">
        <f aca="false">IF($I12037="","",$I12037+6)</f>
        <v/>
      </c>
      <c r="K12037" s="6" t="str">
        <f aca="false">IF($H12037="","",DATE(YEAR($H12037),MONTH($H12037),1))</f>
        <v/>
      </c>
      <c r="L12037" s="0" t="str">
        <f aca="false">IF($A12037="","",INDEX(CARTAO_COMPRAS!$K:$K,INT((ROW()-2)/20)+2))</f>
        <v/>
      </c>
      <c r="M12037" s="0" t="str">
        <f aca="false">IF($A12037="","","Compra no cartão")</f>
        <v/>
      </c>
    </row>
    <row r="12038" customFormat="false" ht="13.5" hidden="false" customHeight="false" outlineLevel="0" collapsed="false">
      <c r="A1203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8" s="0" t="str">
        <f aca="false">IF($A12038="","",INDEX(CARTAO_COMPRAS!$C:$C,INT((ROW()-2)/20)+2))</f>
        <v/>
      </c>
      <c r="C12038" s="0" t="str">
        <f aca="false">IF($A12038="","",INDEX(CARTAO_COMPRAS!$D:$D,INT((ROW()-2)/20)+2))</f>
        <v/>
      </c>
      <c r="D12038" s="0" t="str">
        <f aca="false">IF($A12038="","",INDEX(CARTAO_COMPRAS!$E:$E,INT((ROW()-2)/20)+2))</f>
        <v/>
      </c>
      <c r="E12038" s="0" t="str">
        <f aca="false">IF($A12038="","",INDEX(CARTAO_COMPRAS!$H:$H,INT((ROW()-2)/20)+2)+MOD(ROW()-2,20))</f>
        <v/>
      </c>
      <c r="F12038" s="0" t="str">
        <f aca="false">IF($A12038="","",INDEX(CARTAO_COMPRAS!$G:$G,INT((ROW()-2)/20)+2))</f>
        <v/>
      </c>
      <c r="G12038" s="5" t="str">
        <f aca="false">IF($A12038="","",INDEX(CARTAO_COMPRAS!$I:$I,INT((ROW()-2)/20)+2))</f>
        <v/>
      </c>
      <c r="H12038" s="4" t="str">
        <f aca="false">IF($A12038="","",EDATE(INDEX(CARTAO_COMPRAS!$J:$J,INT((ROW()-2)/20)+2),MOD(ROW()-2,20)))</f>
        <v/>
      </c>
      <c r="I12038" s="4" t="str">
        <f aca="false">IF($H12038="","",$H12038-WEEKDAY($H12038,2)+1)</f>
        <v/>
      </c>
      <c r="J12038" s="4" t="str">
        <f aca="false">IF($I12038="","",$I12038+6)</f>
        <v/>
      </c>
      <c r="K12038" s="6" t="str">
        <f aca="false">IF($H12038="","",DATE(YEAR($H12038),MONTH($H12038),1))</f>
        <v/>
      </c>
      <c r="L12038" s="0" t="str">
        <f aca="false">IF($A12038="","",INDEX(CARTAO_COMPRAS!$K:$K,INT((ROW()-2)/20)+2))</f>
        <v/>
      </c>
      <c r="M12038" s="0" t="str">
        <f aca="false">IF($A12038="","","Compra no cartão")</f>
        <v/>
      </c>
    </row>
    <row r="12039" customFormat="false" ht="13.5" hidden="false" customHeight="false" outlineLevel="0" collapsed="false">
      <c r="A1203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39" s="0" t="str">
        <f aca="false">IF($A12039="","",INDEX(CARTAO_COMPRAS!$C:$C,INT((ROW()-2)/20)+2))</f>
        <v/>
      </c>
      <c r="C12039" s="0" t="str">
        <f aca="false">IF($A12039="","",INDEX(CARTAO_COMPRAS!$D:$D,INT((ROW()-2)/20)+2))</f>
        <v/>
      </c>
      <c r="D12039" s="0" t="str">
        <f aca="false">IF($A12039="","",INDEX(CARTAO_COMPRAS!$E:$E,INT((ROW()-2)/20)+2))</f>
        <v/>
      </c>
      <c r="E12039" s="0" t="str">
        <f aca="false">IF($A12039="","",INDEX(CARTAO_COMPRAS!$H:$H,INT((ROW()-2)/20)+2)+MOD(ROW()-2,20))</f>
        <v/>
      </c>
      <c r="F12039" s="0" t="str">
        <f aca="false">IF($A12039="","",INDEX(CARTAO_COMPRAS!$G:$G,INT((ROW()-2)/20)+2))</f>
        <v/>
      </c>
      <c r="G12039" s="5" t="str">
        <f aca="false">IF($A12039="","",INDEX(CARTAO_COMPRAS!$I:$I,INT((ROW()-2)/20)+2))</f>
        <v/>
      </c>
      <c r="H12039" s="4" t="str">
        <f aca="false">IF($A12039="","",EDATE(INDEX(CARTAO_COMPRAS!$J:$J,INT((ROW()-2)/20)+2),MOD(ROW()-2,20)))</f>
        <v/>
      </c>
      <c r="I12039" s="4" t="str">
        <f aca="false">IF($H12039="","",$H12039-WEEKDAY($H12039,2)+1)</f>
        <v/>
      </c>
      <c r="J12039" s="4" t="str">
        <f aca="false">IF($I12039="","",$I12039+6)</f>
        <v/>
      </c>
      <c r="K12039" s="6" t="str">
        <f aca="false">IF($H12039="","",DATE(YEAR($H12039),MONTH($H12039),1))</f>
        <v/>
      </c>
      <c r="L12039" s="0" t="str">
        <f aca="false">IF($A12039="","",INDEX(CARTAO_COMPRAS!$K:$K,INT((ROW()-2)/20)+2))</f>
        <v/>
      </c>
      <c r="M12039" s="0" t="str">
        <f aca="false">IF($A12039="","","Compra no cartão")</f>
        <v/>
      </c>
    </row>
    <row r="12040" customFormat="false" ht="13.5" hidden="false" customHeight="false" outlineLevel="0" collapsed="false">
      <c r="A1204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0" s="0" t="str">
        <f aca="false">IF($A12040="","",INDEX(CARTAO_COMPRAS!$C:$C,INT((ROW()-2)/20)+2))</f>
        <v/>
      </c>
      <c r="C12040" s="0" t="str">
        <f aca="false">IF($A12040="","",INDEX(CARTAO_COMPRAS!$D:$D,INT((ROW()-2)/20)+2))</f>
        <v/>
      </c>
      <c r="D12040" s="0" t="str">
        <f aca="false">IF($A12040="","",INDEX(CARTAO_COMPRAS!$E:$E,INT((ROW()-2)/20)+2))</f>
        <v/>
      </c>
      <c r="E12040" s="0" t="str">
        <f aca="false">IF($A12040="","",INDEX(CARTAO_COMPRAS!$H:$H,INT((ROW()-2)/20)+2)+MOD(ROW()-2,20))</f>
        <v/>
      </c>
      <c r="F12040" s="0" t="str">
        <f aca="false">IF($A12040="","",INDEX(CARTAO_COMPRAS!$G:$G,INT((ROW()-2)/20)+2))</f>
        <v/>
      </c>
      <c r="G12040" s="5" t="str">
        <f aca="false">IF($A12040="","",INDEX(CARTAO_COMPRAS!$I:$I,INT((ROW()-2)/20)+2))</f>
        <v/>
      </c>
      <c r="H12040" s="4" t="str">
        <f aca="false">IF($A12040="","",EDATE(INDEX(CARTAO_COMPRAS!$J:$J,INT((ROW()-2)/20)+2),MOD(ROW()-2,20)))</f>
        <v/>
      </c>
      <c r="I12040" s="4" t="str">
        <f aca="false">IF($H12040="","",$H12040-WEEKDAY($H12040,2)+1)</f>
        <v/>
      </c>
      <c r="J12040" s="4" t="str">
        <f aca="false">IF($I12040="","",$I12040+6)</f>
        <v/>
      </c>
      <c r="K12040" s="6" t="str">
        <f aca="false">IF($H12040="","",DATE(YEAR($H12040),MONTH($H12040),1))</f>
        <v/>
      </c>
      <c r="L12040" s="0" t="str">
        <f aca="false">IF($A12040="","",INDEX(CARTAO_COMPRAS!$K:$K,INT((ROW()-2)/20)+2))</f>
        <v/>
      </c>
      <c r="M12040" s="0" t="str">
        <f aca="false">IF($A12040="","","Compra no cartão")</f>
        <v/>
      </c>
    </row>
    <row r="12041" customFormat="false" ht="13.5" hidden="false" customHeight="false" outlineLevel="0" collapsed="false">
      <c r="A1204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1" s="0" t="str">
        <f aca="false">IF($A12041="","",INDEX(CARTAO_COMPRAS!$C:$C,INT((ROW()-2)/20)+2))</f>
        <v/>
      </c>
      <c r="C12041" s="0" t="str">
        <f aca="false">IF($A12041="","",INDEX(CARTAO_COMPRAS!$D:$D,INT((ROW()-2)/20)+2))</f>
        <v/>
      </c>
      <c r="D12041" s="0" t="str">
        <f aca="false">IF($A12041="","",INDEX(CARTAO_COMPRAS!$E:$E,INT((ROW()-2)/20)+2))</f>
        <v/>
      </c>
      <c r="E12041" s="0" t="str">
        <f aca="false">IF($A12041="","",INDEX(CARTAO_COMPRAS!$H:$H,INT((ROW()-2)/20)+2)+MOD(ROW()-2,20))</f>
        <v/>
      </c>
      <c r="F12041" s="0" t="str">
        <f aca="false">IF($A12041="","",INDEX(CARTAO_COMPRAS!$G:$G,INT((ROW()-2)/20)+2))</f>
        <v/>
      </c>
      <c r="G12041" s="5" t="str">
        <f aca="false">IF($A12041="","",INDEX(CARTAO_COMPRAS!$I:$I,INT((ROW()-2)/20)+2))</f>
        <v/>
      </c>
      <c r="H12041" s="4" t="str">
        <f aca="false">IF($A12041="","",EDATE(INDEX(CARTAO_COMPRAS!$J:$J,INT((ROW()-2)/20)+2),MOD(ROW()-2,20)))</f>
        <v/>
      </c>
      <c r="I12041" s="4" t="str">
        <f aca="false">IF($H12041="","",$H12041-WEEKDAY($H12041,2)+1)</f>
        <v/>
      </c>
      <c r="J12041" s="4" t="str">
        <f aca="false">IF($I12041="","",$I12041+6)</f>
        <v/>
      </c>
      <c r="K12041" s="6" t="str">
        <f aca="false">IF($H12041="","",DATE(YEAR($H12041),MONTH($H12041),1))</f>
        <v/>
      </c>
      <c r="L12041" s="0" t="str">
        <f aca="false">IF($A12041="","",INDEX(CARTAO_COMPRAS!$K:$K,INT((ROW()-2)/20)+2))</f>
        <v/>
      </c>
      <c r="M12041" s="0" t="str">
        <f aca="false">IF($A12041="","","Compra no cartão")</f>
        <v/>
      </c>
    </row>
    <row r="12042" customFormat="false" ht="13.5" hidden="false" customHeight="false" outlineLevel="0" collapsed="false">
      <c r="A1204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2" s="0" t="str">
        <f aca="false">IF($A12042="","",INDEX(CARTAO_COMPRAS!$C:$C,INT((ROW()-2)/20)+2))</f>
        <v/>
      </c>
      <c r="C12042" s="0" t="str">
        <f aca="false">IF($A12042="","",INDEX(CARTAO_COMPRAS!$D:$D,INT((ROW()-2)/20)+2))</f>
        <v/>
      </c>
      <c r="D12042" s="0" t="str">
        <f aca="false">IF($A12042="","",INDEX(CARTAO_COMPRAS!$E:$E,INT((ROW()-2)/20)+2))</f>
        <v/>
      </c>
      <c r="E12042" s="0" t="str">
        <f aca="false">IF($A12042="","",INDEX(CARTAO_COMPRAS!$H:$H,INT((ROW()-2)/20)+2)+MOD(ROW()-2,20))</f>
        <v/>
      </c>
      <c r="F12042" s="0" t="str">
        <f aca="false">IF($A12042="","",INDEX(CARTAO_COMPRAS!$G:$G,INT((ROW()-2)/20)+2))</f>
        <v/>
      </c>
      <c r="G12042" s="5" t="str">
        <f aca="false">IF($A12042="","",INDEX(CARTAO_COMPRAS!$I:$I,INT((ROW()-2)/20)+2))</f>
        <v/>
      </c>
      <c r="H12042" s="4" t="str">
        <f aca="false">IF($A12042="","",EDATE(INDEX(CARTAO_COMPRAS!$J:$J,INT((ROW()-2)/20)+2),MOD(ROW()-2,20)))</f>
        <v/>
      </c>
      <c r="I12042" s="4" t="str">
        <f aca="false">IF($H12042="","",$H12042-WEEKDAY($H12042,2)+1)</f>
        <v/>
      </c>
      <c r="J12042" s="4" t="str">
        <f aca="false">IF($I12042="","",$I12042+6)</f>
        <v/>
      </c>
      <c r="K12042" s="6" t="str">
        <f aca="false">IF($H12042="","",DATE(YEAR($H12042),MONTH($H12042),1))</f>
        <v/>
      </c>
      <c r="L12042" s="0" t="str">
        <f aca="false">IF($A12042="","",INDEX(CARTAO_COMPRAS!$K:$K,INT((ROW()-2)/20)+2))</f>
        <v/>
      </c>
      <c r="M12042" s="0" t="str">
        <f aca="false">IF($A12042="","","Compra no cartão")</f>
        <v/>
      </c>
    </row>
    <row r="12043" customFormat="false" ht="13.5" hidden="false" customHeight="false" outlineLevel="0" collapsed="false">
      <c r="A1204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3" s="0" t="str">
        <f aca="false">IF($A12043="","",INDEX(CARTAO_COMPRAS!$C:$C,INT((ROW()-2)/20)+2))</f>
        <v/>
      </c>
      <c r="C12043" s="0" t="str">
        <f aca="false">IF($A12043="","",INDEX(CARTAO_COMPRAS!$D:$D,INT((ROW()-2)/20)+2))</f>
        <v/>
      </c>
      <c r="D12043" s="0" t="str">
        <f aca="false">IF($A12043="","",INDEX(CARTAO_COMPRAS!$E:$E,INT((ROW()-2)/20)+2))</f>
        <v/>
      </c>
      <c r="E12043" s="0" t="str">
        <f aca="false">IF($A12043="","",INDEX(CARTAO_COMPRAS!$H:$H,INT((ROW()-2)/20)+2)+MOD(ROW()-2,20))</f>
        <v/>
      </c>
      <c r="F12043" s="0" t="str">
        <f aca="false">IF($A12043="","",INDEX(CARTAO_COMPRAS!$G:$G,INT((ROW()-2)/20)+2))</f>
        <v/>
      </c>
      <c r="G12043" s="5" t="str">
        <f aca="false">IF($A12043="","",INDEX(CARTAO_COMPRAS!$I:$I,INT((ROW()-2)/20)+2))</f>
        <v/>
      </c>
      <c r="H12043" s="4" t="str">
        <f aca="false">IF($A12043="","",EDATE(INDEX(CARTAO_COMPRAS!$J:$J,INT((ROW()-2)/20)+2),MOD(ROW()-2,20)))</f>
        <v/>
      </c>
      <c r="I12043" s="4" t="str">
        <f aca="false">IF($H12043="","",$H12043-WEEKDAY($H12043,2)+1)</f>
        <v/>
      </c>
      <c r="J12043" s="4" t="str">
        <f aca="false">IF($I12043="","",$I12043+6)</f>
        <v/>
      </c>
      <c r="K12043" s="6" t="str">
        <f aca="false">IF($H12043="","",DATE(YEAR($H12043),MONTH($H12043),1))</f>
        <v/>
      </c>
      <c r="L12043" s="0" t="str">
        <f aca="false">IF($A12043="","",INDEX(CARTAO_COMPRAS!$K:$K,INT((ROW()-2)/20)+2))</f>
        <v/>
      </c>
      <c r="M12043" s="0" t="str">
        <f aca="false">IF($A12043="","","Compra no cartão")</f>
        <v/>
      </c>
    </row>
    <row r="12044" customFormat="false" ht="13.5" hidden="false" customHeight="false" outlineLevel="0" collapsed="false">
      <c r="A1204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4" s="0" t="str">
        <f aca="false">IF($A12044="","",INDEX(CARTAO_COMPRAS!$C:$C,INT((ROW()-2)/20)+2))</f>
        <v/>
      </c>
      <c r="C12044" s="0" t="str">
        <f aca="false">IF($A12044="","",INDEX(CARTAO_COMPRAS!$D:$D,INT((ROW()-2)/20)+2))</f>
        <v/>
      </c>
      <c r="D12044" s="0" t="str">
        <f aca="false">IF($A12044="","",INDEX(CARTAO_COMPRAS!$E:$E,INT((ROW()-2)/20)+2))</f>
        <v/>
      </c>
      <c r="E12044" s="0" t="str">
        <f aca="false">IF($A12044="","",INDEX(CARTAO_COMPRAS!$H:$H,INT((ROW()-2)/20)+2)+MOD(ROW()-2,20))</f>
        <v/>
      </c>
      <c r="F12044" s="0" t="str">
        <f aca="false">IF($A12044="","",INDEX(CARTAO_COMPRAS!$G:$G,INT((ROW()-2)/20)+2))</f>
        <v/>
      </c>
      <c r="G12044" s="5" t="str">
        <f aca="false">IF($A12044="","",INDEX(CARTAO_COMPRAS!$I:$I,INT((ROW()-2)/20)+2))</f>
        <v/>
      </c>
      <c r="H12044" s="4" t="str">
        <f aca="false">IF($A12044="","",EDATE(INDEX(CARTAO_COMPRAS!$J:$J,INT((ROW()-2)/20)+2),MOD(ROW()-2,20)))</f>
        <v/>
      </c>
      <c r="I12044" s="4" t="str">
        <f aca="false">IF($H12044="","",$H12044-WEEKDAY($H12044,2)+1)</f>
        <v/>
      </c>
      <c r="J12044" s="4" t="str">
        <f aca="false">IF($I12044="","",$I12044+6)</f>
        <v/>
      </c>
      <c r="K12044" s="6" t="str">
        <f aca="false">IF($H12044="","",DATE(YEAR($H12044),MONTH($H12044),1))</f>
        <v/>
      </c>
      <c r="L12044" s="0" t="str">
        <f aca="false">IF($A12044="","",INDEX(CARTAO_COMPRAS!$K:$K,INT((ROW()-2)/20)+2))</f>
        <v/>
      </c>
      <c r="M12044" s="0" t="str">
        <f aca="false">IF($A12044="","","Compra no cartão")</f>
        <v/>
      </c>
    </row>
    <row r="12045" customFormat="false" ht="13.5" hidden="false" customHeight="false" outlineLevel="0" collapsed="false">
      <c r="A1204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5" s="0" t="str">
        <f aca="false">IF($A12045="","",INDEX(CARTAO_COMPRAS!$C:$C,INT((ROW()-2)/20)+2))</f>
        <v/>
      </c>
      <c r="C12045" s="0" t="str">
        <f aca="false">IF($A12045="","",INDEX(CARTAO_COMPRAS!$D:$D,INT((ROW()-2)/20)+2))</f>
        <v/>
      </c>
      <c r="D12045" s="0" t="str">
        <f aca="false">IF($A12045="","",INDEX(CARTAO_COMPRAS!$E:$E,INT((ROW()-2)/20)+2))</f>
        <v/>
      </c>
      <c r="E12045" s="0" t="str">
        <f aca="false">IF($A12045="","",INDEX(CARTAO_COMPRAS!$H:$H,INT((ROW()-2)/20)+2)+MOD(ROW()-2,20))</f>
        <v/>
      </c>
      <c r="F12045" s="0" t="str">
        <f aca="false">IF($A12045="","",INDEX(CARTAO_COMPRAS!$G:$G,INT((ROW()-2)/20)+2))</f>
        <v/>
      </c>
      <c r="G12045" s="5" t="str">
        <f aca="false">IF($A12045="","",INDEX(CARTAO_COMPRAS!$I:$I,INT((ROW()-2)/20)+2))</f>
        <v/>
      </c>
      <c r="H12045" s="4" t="str">
        <f aca="false">IF($A12045="","",EDATE(INDEX(CARTAO_COMPRAS!$J:$J,INT((ROW()-2)/20)+2),MOD(ROW()-2,20)))</f>
        <v/>
      </c>
      <c r="I12045" s="4" t="str">
        <f aca="false">IF($H12045="","",$H12045-WEEKDAY($H12045,2)+1)</f>
        <v/>
      </c>
      <c r="J12045" s="4" t="str">
        <f aca="false">IF($I12045="","",$I12045+6)</f>
        <v/>
      </c>
      <c r="K12045" s="6" t="str">
        <f aca="false">IF($H12045="","",DATE(YEAR($H12045),MONTH($H12045),1))</f>
        <v/>
      </c>
      <c r="L12045" s="0" t="str">
        <f aca="false">IF($A12045="","",INDEX(CARTAO_COMPRAS!$K:$K,INT((ROW()-2)/20)+2))</f>
        <v/>
      </c>
      <c r="M12045" s="0" t="str">
        <f aca="false">IF($A12045="","","Compra no cartão")</f>
        <v/>
      </c>
    </row>
    <row r="12046" customFormat="false" ht="13.5" hidden="false" customHeight="false" outlineLevel="0" collapsed="false">
      <c r="A1204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6" s="0" t="str">
        <f aca="false">IF($A12046="","",INDEX(CARTAO_COMPRAS!$C:$C,INT((ROW()-2)/20)+2))</f>
        <v/>
      </c>
      <c r="C12046" s="0" t="str">
        <f aca="false">IF($A12046="","",INDEX(CARTAO_COMPRAS!$D:$D,INT((ROW()-2)/20)+2))</f>
        <v/>
      </c>
      <c r="D12046" s="0" t="str">
        <f aca="false">IF($A12046="","",INDEX(CARTAO_COMPRAS!$E:$E,INT((ROW()-2)/20)+2))</f>
        <v/>
      </c>
      <c r="E12046" s="0" t="str">
        <f aca="false">IF($A12046="","",INDEX(CARTAO_COMPRAS!$H:$H,INT((ROW()-2)/20)+2)+MOD(ROW()-2,20))</f>
        <v/>
      </c>
      <c r="F12046" s="0" t="str">
        <f aca="false">IF($A12046="","",INDEX(CARTAO_COMPRAS!$G:$G,INT((ROW()-2)/20)+2))</f>
        <v/>
      </c>
      <c r="G12046" s="5" t="str">
        <f aca="false">IF($A12046="","",INDEX(CARTAO_COMPRAS!$I:$I,INT((ROW()-2)/20)+2))</f>
        <v/>
      </c>
      <c r="H12046" s="4" t="str">
        <f aca="false">IF($A12046="","",EDATE(INDEX(CARTAO_COMPRAS!$J:$J,INT((ROW()-2)/20)+2),MOD(ROW()-2,20)))</f>
        <v/>
      </c>
      <c r="I12046" s="4" t="str">
        <f aca="false">IF($H12046="","",$H12046-WEEKDAY($H12046,2)+1)</f>
        <v/>
      </c>
      <c r="J12046" s="4" t="str">
        <f aca="false">IF($I12046="","",$I12046+6)</f>
        <v/>
      </c>
      <c r="K12046" s="6" t="str">
        <f aca="false">IF($H12046="","",DATE(YEAR($H12046),MONTH($H12046),1))</f>
        <v/>
      </c>
      <c r="L12046" s="0" t="str">
        <f aca="false">IF($A12046="","",INDEX(CARTAO_COMPRAS!$K:$K,INT((ROW()-2)/20)+2))</f>
        <v/>
      </c>
      <c r="M12046" s="0" t="str">
        <f aca="false">IF($A12046="","","Compra no cartão")</f>
        <v/>
      </c>
    </row>
    <row r="12047" customFormat="false" ht="13.5" hidden="false" customHeight="false" outlineLevel="0" collapsed="false">
      <c r="A1204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7" s="0" t="str">
        <f aca="false">IF($A12047="","",INDEX(CARTAO_COMPRAS!$C:$C,INT((ROW()-2)/20)+2))</f>
        <v/>
      </c>
      <c r="C12047" s="0" t="str">
        <f aca="false">IF($A12047="","",INDEX(CARTAO_COMPRAS!$D:$D,INT((ROW()-2)/20)+2))</f>
        <v/>
      </c>
      <c r="D12047" s="0" t="str">
        <f aca="false">IF($A12047="","",INDEX(CARTAO_COMPRAS!$E:$E,INT((ROW()-2)/20)+2))</f>
        <v/>
      </c>
      <c r="E12047" s="0" t="str">
        <f aca="false">IF($A12047="","",INDEX(CARTAO_COMPRAS!$H:$H,INT((ROW()-2)/20)+2)+MOD(ROW()-2,20))</f>
        <v/>
      </c>
      <c r="F12047" s="0" t="str">
        <f aca="false">IF($A12047="","",INDEX(CARTAO_COMPRAS!$G:$G,INT((ROW()-2)/20)+2))</f>
        <v/>
      </c>
      <c r="G12047" s="5" t="str">
        <f aca="false">IF($A12047="","",INDEX(CARTAO_COMPRAS!$I:$I,INT((ROW()-2)/20)+2))</f>
        <v/>
      </c>
      <c r="H12047" s="4" t="str">
        <f aca="false">IF($A12047="","",EDATE(INDEX(CARTAO_COMPRAS!$J:$J,INT((ROW()-2)/20)+2),MOD(ROW()-2,20)))</f>
        <v/>
      </c>
      <c r="I12047" s="4" t="str">
        <f aca="false">IF($H12047="","",$H12047-WEEKDAY($H12047,2)+1)</f>
        <v/>
      </c>
      <c r="J12047" s="4" t="str">
        <f aca="false">IF($I12047="","",$I12047+6)</f>
        <v/>
      </c>
      <c r="K12047" s="6" t="str">
        <f aca="false">IF($H12047="","",DATE(YEAR($H12047),MONTH($H12047),1))</f>
        <v/>
      </c>
      <c r="L12047" s="0" t="str">
        <f aca="false">IF($A12047="","",INDEX(CARTAO_COMPRAS!$K:$K,INT((ROW()-2)/20)+2))</f>
        <v/>
      </c>
      <c r="M12047" s="0" t="str">
        <f aca="false">IF($A12047="","","Compra no cartão")</f>
        <v/>
      </c>
    </row>
    <row r="12048" customFormat="false" ht="13.5" hidden="false" customHeight="false" outlineLevel="0" collapsed="false">
      <c r="A1204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8" s="0" t="str">
        <f aca="false">IF($A12048="","",INDEX(CARTAO_COMPRAS!$C:$C,INT((ROW()-2)/20)+2))</f>
        <v/>
      </c>
      <c r="C12048" s="0" t="str">
        <f aca="false">IF($A12048="","",INDEX(CARTAO_COMPRAS!$D:$D,INT((ROW()-2)/20)+2))</f>
        <v/>
      </c>
      <c r="D12048" s="0" t="str">
        <f aca="false">IF($A12048="","",INDEX(CARTAO_COMPRAS!$E:$E,INT((ROW()-2)/20)+2))</f>
        <v/>
      </c>
      <c r="E12048" s="0" t="str">
        <f aca="false">IF($A12048="","",INDEX(CARTAO_COMPRAS!$H:$H,INT((ROW()-2)/20)+2)+MOD(ROW()-2,20))</f>
        <v/>
      </c>
      <c r="F12048" s="0" t="str">
        <f aca="false">IF($A12048="","",INDEX(CARTAO_COMPRAS!$G:$G,INT((ROW()-2)/20)+2))</f>
        <v/>
      </c>
      <c r="G12048" s="5" t="str">
        <f aca="false">IF($A12048="","",INDEX(CARTAO_COMPRAS!$I:$I,INT((ROW()-2)/20)+2))</f>
        <v/>
      </c>
      <c r="H12048" s="4" t="str">
        <f aca="false">IF($A12048="","",EDATE(INDEX(CARTAO_COMPRAS!$J:$J,INT((ROW()-2)/20)+2),MOD(ROW()-2,20)))</f>
        <v/>
      </c>
      <c r="I12048" s="4" t="str">
        <f aca="false">IF($H12048="","",$H12048-WEEKDAY($H12048,2)+1)</f>
        <v/>
      </c>
      <c r="J12048" s="4" t="str">
        <f aca="false">IF($I12048="","",$I12048+6)</f>
        <v/>
      </c>
      <c r="K12048" s="6" t="str">
        <f aca="false">IF($H12048="","",DATE(YEAR($H12048),MONTH($H12048),1))</f>
        <v/>
      </c>
      <c r="L12048" s="0" t="str">
        <f aca="false">IF($A12048="","",INDEX(CARTAO_COMPRAS!$K:$K,INT((ROW()-2)/20)+2))</f>
        <v/>
      </c>
      <c r="M12048" s="0" t="str">
        <f aca="false">IF($A12048="","","Compra no cartão")</f>
        <v/>
      </c>
    </row>
    <row r="12049" customFormat="false" ht="13.5" hidden="false" customHeight="false" outlineLevel="0" collapsed="false">
      <c r="A1204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49" s="0" t="str">
        <f aca="false">IF($A12049="","",INDEX(CARTAO_COMPRAS!$C:$C,INT((ROW()-2)/20)+2))</f>
        <v/>
      </c>
      <c r="C12049" s="0" t="str">
        <f aca="false">IF($A12049="","",INDEX(CARTAO_COMPRAS!$D:$D,INT((ROW()-2)/20)+2))</f>
        <v/>
      </c>
      <c r="D12049" s="0" t="str">
        <f aca="false">IF($A12049="","",INDEX(CARTAO_COMPRAS!$E:$E,INT((ROW()-2)/20)+2))</f>
        <v/>
      </c>
      <c r="E12049" s="0" t="str">
        <f aca="false">IF($A12049="","",INDEX(CARTAO_COMPRAS!$H:$H,INT((ROW()-2)/20)+2)+MOD(ROW()-2,20))</f>
        <v/>
      </c>
      <c r="F12049" s="0" t="str">
        <f aca="false">IF($A12049="","",INDEX(CARTAO_COMPRAS!$G:$G,INT((ROW()-2)/20)+2))</f>
        <v/>
      </c>
      <c r="G12049" s="5" t="str">
        <f aca="false">IF($A12049="","",INDEX(CARTAO_COMPRAS!$I:$I,INT((ROW()-2)/20)+2))</f>
        <v/>
      </c>
      <c r="H12049" s="4" t="str">
        <f aca="false">IF($A12049="","",EDATE(INDEX(CARTAO_COMPRAS!$J:$J,INT((ROW()-2)/20)+2),MOD(ROW()-2,20)))</f>
        <v/>
      </c>
      <c r="I12049" s="4" t="str">
        <f aca="false">IF($H12049="","",$H12049-WEEKDAY($H12049,2)+1)</f>
        <v/>
      </c>
      <c r="J12049" s="4" t="str">
        <f aca="false">IF($I12049="","",$I12049+6)</f>
        <v/>
      </c>
      <c r="K12049" s="6" t="str">
        <f aca="false">IF($H12049="","",DATE(YEAR($H12049),MONTH($H12049),1))</f>
        <v/>
      </c>
      <c r="L12049" s="0" t="str">
        <f aca="false">IF($A12049="","",INDEX(CARTAO_COMPRAS!$K:$K,INT((ROW()-2)/20)+2))</f>
        <v/>
      </c>
      <c r="M12049" s="0" t="str">
        <f aca="false">IF($A12049="","","Compra no cartão")</f>
        <v/>
      </c>
    </row>
    <row r="12050" customFormat="false" ht="13.5" hidden="false" customHeight="false" outlineLevel="0" collapsed="false">
      <c r="A1205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0" s="0" t="str">
        <f aca="false">IF($A12050="","",INDEX(CARTAO_COMPRAS!$C:$C,INT((ROW()-2)/20)+2))</f>
        <v/>
      </c>
      <c r="C12050" s="0" t="str">
        <f aca="false">IF($A12050="","",INDEX(CARTAO_COMPRAS!$D:$D,INT((ROW()-2)/20)+2))</f>
        <v/>
      </c>
      <c r="D12050" s="0" t="str">
        <f aca="false">IF($A12050="","",INDEX(CARTAO_COMPRAS!$E:$E,INT((ROW()-2)/20)+2))</f>
        <v/>
      </c>
      <c r="E12050" s="0" t="str">
        <f aca="false">IF($A12050="","",INDEX(CARTAO_COMPRAS!$H:$H,INT((ROW()-2)/20)+2)+MOD(ROW()-2,20))</f>
        <v/>
      </c>
      <c r="F12050" s="0" t="str">
        <f aca="false">IF($A12050="","",INDEX(CARTAO_COMPRAS!$G:$G,INT((ROW()-2)/20)+2))</f>
        <v/>
      </c>
      <c r="G12050" s="5" t="str">
        <f aca="false">IF($A12050="","",INDEX(CARTAO_COMPRAS!$I:$I,INT((ROW()-2)/20)+2))</f>
        <v/>
      </c>
      <c r="H12050" s="4" t="str">
        <f aca="false">IF($A12050="","",EDATE(INDEX(CARTAO_COMPRAS!$J:$J,INT((ROW()-2)/20)+2),MOD(ROW()-2,20)))</f>
        <v/>
      </c>
      <c r="I12050" s="4" t="str">
        <f aca="false">IF($H12050="","",$H12050-WEEKDAY($H12050,2)+1)</f>
        <v/>
      </c>
      <c r="J12050" s="4" t="str">
        <f aca="false">IF($I12050="","",$I12050+6)</f>
        <v/>
      </c>
      <c r="K12050" s="6" t="str">
        <f aca="false">IF($H12050="","",DATE(YEAR($H12050),MONTH($H12050),1))</f>
        <v/>
      </c>
      <c r="L12050" s="0" t="str">
        <f aca="false">IF($A12050="","",INDEX(CARTAO_COMPRAS!$K:$K,INT((ROW()-2)/20)+2))</f>
        <v/>
      </c>
      <c r="M12050" s="0" t="str">
        <f aca="false">IF($A12050="","","Compra no cartão")</f>
        <v/>
      </c>
    </row>
    <row r="12051" customFormat="false" ht="13.5" hidden="false" customHeight="false" outlineLevel="0" collapsed="false">
      <c r="A1205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1" s="0" t="str">
        <f aca="false">IF($A12051="","",INDEX(CARTAO_COMPRAS!$C:$C,INT((ROW()-2)/20)+2))</f>
        <v/>
      </c>
      <c r="C12051" s="0" t="str">
        <f aca="false">IF($A12051="","",INDEX(CARTAO_COMPRAS!$D:$D,INT((ROW()-2)/20)+2))</f>
        <v/>
      </c>
      <c r="D12051" s="0" t="str">
        <f aca="false">IF($A12051="","",INDEX(CARTAO_COMPRAS!$E:$E,INT((ROW()-2)/20)+2))</f>
        <v/>
      </c>
      <c r="E12051" s="0" t="str">
        <f aca="false">IF($A12051="","",INDEX(CARTAO_COMPRAS!$H:$H,INT((ROW()-2)/20)+2)+MOD(ROW()-2,20))</f>
        <v/>
      </c>
      <c r="F12051" s="0" t="str">
        <f aca="false">IF($A12051="","",INDEX(CARTAO_COMPRAS!$G:$G,INT((ROW()-2)/20)+2))</f>
        <v/>
      </c>
      <c r="G12051" s="5" t="str">
        <f aca="false">IF($A12051="","",INDEX(CARTAO_COMPRAS!$I:$I,INT((ROW()-2)/20)+2))</f>
        <v/>
      </c>
      <c r="H12051" s="4" t="str">
        <f aca="false">IF($A12051="","",EDATE(INDEX(CARTAO_COMPRAS!$J:$J,INT((ROW()-2)/20)+2),MOD(ROW()-2,20)))</f>
        <v/>
      </c>
      <c r="I12051" s="4" t="str">
        <f aca="false">IF($H12051="","",$H12051-WEEKDAY($H12051,2)+1)</f>
        <v/>
      </c>
      <c r="J12051" s="4" t="str">
        <f aca="false">IF($I12051="","",$I12051+6)</f>
        <v/>
      </c>
      <c r="K12051" s="6" t="str">
        <f aca="false">IF($H12051="","",DATE(YEAR($H12051),MONTH($H12051),1))</f>
        <v/>
      </c>
      <c r="L12051" s="0" t="str">
        <f aca="false">IF($A12051="","",INDEX(CARTAO_COMPRAS!$K:$K,INT((ROW()-2)/20)+2))</f>
        <v/>
      </c>
      <c r="M12051" s="0" t="str">
        <f aca="false">IF($A12051="","","Compra no cartão")</f>
        <v/>
      </c>
    </row>
    <row r="12052" customFormat="false" ht="13.5" hidden="false" customHeight="false" outlineLevel="0" collapsed="false">
      <c r="A1205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2" s="0" t="str">
        <f aca="false">IF($A12052="","",INDEX(CARTAO_COMPRAS!$C:$C,INT((ROW()-2)/20)+2))</f>
        <v/>
      </c>
      <c r="C12052" s="0" t="str">
        <f aca="false">IF($A12052="","",INDEX(CARTAO_COMPRAS!$D:$D,INT((ROW()-2)/20)+2))</f>
        <v/>
      </c>
      <c r="D12052" s="0" t="str">
        <f aca="false">IF($A12052="","",INDEX(CARTAO_COMPRAS!$E:$E,INT((ROW()-2)/20)+2))</f>
        <v/>
      </c>
      <c r="E12052" s="0" t="str">
        <f aca="false">IF($A12052="","",INDEX(CARTAO_COMPRAS!$H:$H,INT((ROW()-2)/20)+2)+MOD(ROW()-2,20))</f>
        <v/>
      </c>
      <c r="F12052" s="0" t="str">
        <f aca="false">IF($A12052="","",INDEX(CARTAO_COMPRAS!$G:$G,INT((ROW()-2)/20)+2))</f>
        <v/>
      </c>
      <c r="G12052" s="5" t="str">
        <f aca="false">IF($A12052="","",INDEX(CARTAO_COMPRAS!$I:$I,INT((ROW()-2)/20)+2))</f>
        <v/>
      </c>
      <c r="H12052" s="4" t="str">
        <f aca="false">IF($A12052="","",EDATE(INDEX(CARTAO_COMPRAS!$J:$J,INT((ROW()-2)/20)+2),MOD(ROW()-2,20)))</f>
        <v/>
      </c>
      <c r="I12052" s="4" t="str">
        <f aca="false">IF($H12052="","",$H12052-WEEKDAY($H12052,2)+1)</f>
        <v/>
      </c>
      <c r="J12052" s="4" t="str">
        <f aca="false">IF($I12052="","",$I12052+6)</f>
        <v/>
      </c>
      <c r="K12052" s="6" t="str">
        <f aca="false">IF($H12052="","",DATE(YEAR($H12052),MONTH($H12052),1))</f>
        <v/>
      </c>
      <c r="L12052" s="0" t="str">
        <f aca="false">IF($A12052="","",INDEX(CARTAO_COMPRAS!$K:$K,INT((ROW()-2)/20)+2))</f>
        <v/>
      </c>
      <c r="M12052" s="0" t="str">
        <f aca="false">IF($A12052="","","Compra no cartão")</f>
        <v/>
      </c>
    </row>
    <row r="12053" customFormat="false" ht="13.5" hidden="false" customHeight="false" outlineLevel="0" collapsed="false">
      <c r="A1205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3" s="0" t="str">
        <f aca="false">IF($A12053="","",INDEX(CARTAO_COMPRAS!$C:$C,INT((ROW()-2)/20)+2))</f>
        <v/>
      </c>
      <c r="C12053" s="0" t="str">
        <f aca="false">IF($A12053="","",INDEX(CARTAO_COMPRAS!$D:$D,INT((ROW()-2)/20)+2))</f>
        <v/>
      </c>
      <c r="D12053" s="0" t="str">
        <f aca="false">IF($A12053="","",INDEX(CARTAO_COMPRAS!$E:$E,INT((ROW()-2)/20)+2))</f>
        <v/>
      </c>
      <c r="E12053" s="0" t="str">
        <f aca="false">IF($A12053="","",INDEX(CARTAO_COMPRAS!$H:$H,INT((ROW()-2)/20)+2)+MOD(ROW()-2,20))</f>
        <v/>
      </c>
      <c r="F12053" s="0" t="str">
        <f aca="false">IF($A12053="","",INDEX(CARTAO_COMPRAS!$G:$G,INT((ROW()-2)/20)+2))</f>
        <v/>
      </c>
      <c r="G12053" s="5" t="str">
        <f aca="false">IF($A12053="","",INDEX(CARTAO_COMPRAS!$I:$I,INT((ROW()-2)/20)+2))</f>
        <v/>
      </c>
      <c r="H12053" s="4" t="str">
        <f aca="false">IF($A12053="","",EDATE(INDEX(CARTAO_COMPRAS!$J:$J,INT((ROW()-2)/20)+2),MOD(ROW()-2,20)))</f>
        <v/>
      </c>
      <c r="I12053" s="4" t="str">
        <f aca="false">IF($H12053="","",$H12053-WEEKDAY($H12053,2)+1)</f>
        <v/>
      </c>
      <c r="J12053" s="4" t="str">
        <f aca="false">IF($I12053="","",$I12053+6)</f>
        <v/>
      </c>
      <c r="K12053" s="6" t="str">
        <f aca="false">IF($H12053="","",DATE(YEAR($H12053),MONTH($H12053),1))</f>
        <v/>
      </c>
      <c r="L12053" s="0" t="str">
        <f aca="false">IF($A12053="","",INDEX(CARTAO_COMPRAS!$K:$K,INT((ROW()-2)/20)+2))</f>
        <v/>
      </c>
      <c r="M12053" s="0" t="str">
        <f aca="false">IF($A12053="","","Compra no cartão")</f>
        <v/>
      </c>
    </row>
    <row r="12054" customFormat="false" ht="13.5" hidden="false" customHeight="false" outlineLevel="0" collapsed="false">
      <c r="A1205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4" s="0" t="str">
        <f aca="false">IF($A12054="","",INDEX(CARTAO_COMPRAS!$C:$C,INT((ROW()-2)/20)+2))</f>
        <v/>
      </c>
      <c r="C12054" s="0" t="str">
        <f aca="false">IF($A12054="","",INDEX(CARTAO_COMPRAS!$D:$D,INT((ROW()-2)/20)+2))</f>
        <v/>
      </c>
      <c r="D12054" s="0" t="str">
        <f aca="false">IF($A12054="","",INDEX(CARTAO_COMPRAS!$E:$E,INT((ROW()-2)/20)+2))</f>
        <v/>
      </c>
      <c r="E12054" s="0" t="str">
        <f aca="false">IF($A12054="","",INDEX(CARTAO_COMPRAS!$H:$H,INT((ROW()-2)/20)+2)+MOD(ROW()-2,20))</f>
        <v/>
      </c>
      <c r="F12054" s="0" t="str">
        <f aca="false">IF($A12054="","",INDEX(CARTAO_COMPRAS!$G:$G,INT((ROW()-2)/20)+2))</f>
        <v/>
      </c>
      <c r="G12054" s="5" t="str">
        <f aca="false">IF($A12054="","",INDEX(CARTAO_COMPRAS!$I:$I,INT((ROW()-2)/20)+2))</f>
        <v/>
      </c>
      <c r="H12054" s="4" t="str">
        <f aca="false">IF($A12054="","",EDATE(INDEX(CARTAO_COMPRAS!$J:$J,INT((ROW()-2)/20)+2),MOD(ROW()-2,20)))</f>
        <v/>
      </c>
      <c r="I12054" s="4" t="str">
        <f aca="false">IF($H12054="","",$H12054-WEEKDAY($H12054,2)+1)</f>
        <v/>
      </c>
      <c r="J12054" s="4" t="str">
        <f aca="false">IF($I12054="","",$I12054+6)</f>
        <v/>
      </c>
      <c r="K12054" s="6" t="str">
        <f aca="false">IF($H12054="","",DATE(YEAR($H12054),MONTH($H12054),1))</f>
        <v/>
      </c>
      <c r="L12054" s="0" t="str">
        <f aca="false">IF($A12054="","",INDEX(CARTAO_COMPRAS!$K:$K,INT((ROW()-2)/20)+2))</f>
        <v/>
      </c>
      <c r="M12054" s="0" t="str">
        <f aca="false">IF($A12054="","","Compra no cartão")</f>
        <v/>
      </c>
    </row>
    <row r="12055" customFormat="false" ht="13.5" hidden="false" customHeight="false" outlineLevel="0" collapsed="false">
      <c r="A1205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5" s="0" t="str">
        <f aca="false">IF($A12055="","",INDEX(CARTAO_COMPRAS!$C:$C,INT((ROW()-2)/20)+2))</f>
        <v/>
      </c>
      <c r="C12055" s="0" t="str">
        <f aca="false">IF($A12055="","",INDEX(CARTAO_COMPRAS!$D:$D,INT((ROW()-2)/20)+2))</f>
        <v/>
      </c>
      <c r="D12055" s="0" t="str">
        <f aca="false">IF($A12055="","",INDEX(CARTAO_COMPRAS!$E:$E,INT((ROW()-2)/20)+2))</f>
        <v/>
      </c>
      <c r="E12055" s="0" t="str">
        <f aca="false">IF($A12055="","",INDEX(CARTAO_COMPRAS!$H:$H,INT((ROW()-2)/20)+2)+MOD(ROW()-2,20))</f>
        <v/>
      </c>
      <c r="F12055" s="0" t="str">
        <f aca="false">IF($A12055="","",INDEX(CARTAO_COMPRAS!$G:$G,INT((ROW()-2)/20)+2))</f>
        <v/>
      </c>
      <c r="G12055" s="5" t="str">
        <f aca="false">IF($A12055="","",INDEX(CARTAO_COMPRAS!$I:$I,INT((ROW()-2)/20)+2))</f>
        <v/>
      </c>
      <c r="H12055" s="4" t="str">
        <f aca="false">IF($A12055="","",EDATE(INDEX(CARTAO_COMPRAS!$J:$J,INT((ROW()-2)/20)+2),MOD(ROW()-2,20)))</f>
        <v/>
      </c>
      <c r="I12055" s="4" t="str">
        <f aca="false">IF($H12055="","",$H12055-WEEKDAY($H12055,2)+1)</f>
        <v/>
      </c>
      <c r="J12055" s="4" t="str">
        <f aca="false">IF($I12055="","",$I12055+6)</f>
        <v/>
      </c>
      <c r="K12055" s="6" t="str">
        <f aca="false">IF($H12055="","",DATE(YEAR($H12055),MONTH($H12055),1))</f>
        <v/>
      </c>
      <c r="L12055" s="0" t="str">
        <f aca="false">IF($A12055="","",INDEX(CARTAO_COMPRAS!$K:$K,INT((ROW()-2)/20)+2))</f>
        <v/>
      </c>
      <c r="M12055" s="0" t="str">
        <f aca="false">IF($A12055="","","Compra no cartão")</f>
        <v/>
      </c>
    </row>
    <row r="12056" customFormat="false" ht="13.5" hidden="false" customHeight="false" outlineLevel="0" collapsed="false">
      <c r="A1205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6" s="0" t="str">
        <f aca="false">IF($A12056="","",INDEX(CARTAO_COMPRAS!$C:$C,INT((ROW()-2)/20)+2))</f>
        <v/>
      </c>
      <c r="C12056" s="0" t="str">
        <f aca="false">IF($A12056="","",INDEX(CARTAO_COMPRAS!$D:$D,INT((ROW()-2)/20)+2))</f>
        <v/>
      </c>
      <c r="D12056" s="0" t="str">
        <f aca="false">IF($A12056="","",INDEX(CARTAO_COMPRAS!$E:$E,INT((ROW()-2)/20)+2))</f>
        <v/>
      </c>
      <c r="E12056" s="0" t="str">
        <f aca="false">IF($A12056="","",INDEX(CARTAO_COMPRAS!$H:$H,INT((ROW()-2)/20)+2)+MOD(ROW()-2,20))</f>
        <v/>
      </c>
      <c r="F12056" s="0" t="str">
        <f aca="false">IF($A12056="","",INDEX(CARTAO_COMPRAS!$G:$G,INT((ROW()-2)/20)+2))</f>
        <v/>
      </c>
      <c r="G12056" s="5" t="str">
        <f aca="false">IF($A12056="","",INDEX(CARTAO_COMPRAS!$I:$I,INT((ROW()-2)/20)+2))</f>
        <v/>
      </c>
      <c r="H12056" s="4" t="str">
        <f aca="false">IF($A12056="","",EDATE(INDEX(CARTAO_COMPRAS!$J:$J,INT((ROW()-2)/20)+2),MOD(ROW()-2,20)))</f>
        <v/>
      </c>
      <c r="I12056" s="4" t="str">
        <f aca="false">IF($H12056="","",$H12056-WEEKDAY($H12056,2)+1)</f>
        <v/>
      </c>
      <c r="J12056" s="4" t="str">
        <f aca="false">IF($I12056="","",$I12056+6)</f>
        <v/>
      </c>
      <c r="K12056" s="6" t="str">
        <f aca="false">IF($H12056="","",DATE(YEAR($H12056),MONTH($H12056),1))</f>
        <v/>
      </c>
      <c r="L12056" s="0" t="str">
        <f aca="false">IF($A12056="","",INDEX(CARTAO_COMPRAS!$K:$K,INT((ROW()-2)/20)+2))</f>
        <v/>
      </c>
      <c r="M12056" s="0" t="str">
        <f aca="false">IF($A12056="","","Compra no cartão")</f>
        <v/>
      </c>
    </row>
    <row r="12057" customFormat="false" ht="13.5" hidden="false" customHeight="false" outlineLevel="0" collapsed="false">
      <c r="A1205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7" s="0" t="str">
        <f aca="false">IF($A12057="","",INDEX(CARTAO_COMPRAS!$C:$C,INT((ROW()-2)/20)+2))</f>
        <v/>
      </c>
      <c r="C12057" s="0" t="str">
        <f aca="false">IF($A12057="","",INDEX(CARTAO_COMPRAS!$D:$D,INT((ROW()-2)/20)+2))</f>
        <v/>
      </c>
      <c r="D12057" s="0" t="str">
        <f aca="false">IF($A12057="","",INDEX(CARTAO_COMPRAS!$E:$E,INT((ROW()-2)/20)+2))</f>
        <v/>
      </c>
      <c r="E12057" s="0" t="str">
        <f aca="false">IF($A12057="","",INDEX(CARTAO_COMPRAS!$H:$H,INT((ROW()-2)/20)+2)+MOD(ROW()-2,20))</f>
        <v/>
      </c>
      <c r="F12057" s="0" t="str">
        <f aca="false">IF($A12057="","",INDEX(CARTAO_COMPRAS!$G:$G,INT((ROW()-2)/20)+2))</f>
        <v/>
      </c>
      <c r="G12057" s="5" t="str">
        <f aca="false">IF($A12057="","",INDEX(CARTAO_COMPRAS!$I:$I,INT((ROW()-2)/20)+2))</f>
        <v/>
      </c>
      <c r="H12057" s="4" t="str">
        <f aca="false">IF($A12057="","",EDATE(INDEX(CARTAO_COMPRAS!$J:$J,INT((ROW()-2)/20)+2),MOD(ROW()-2,20)))</f>
        <v/>
      </c>
      <c r="I12057" s="4" t="str">
        <f aca="false">IF($H12057="","",$H12057-WEEKDAY($H12057,2)+1)</f>
        <v/>
      </c>
      <c r="J12057" s="4" t="str">
        <f aca="false">IF($I12057="","",$I12057+6)</f>
        <v/>
      </c>
      <c r="K12057" s="6" t="str">
        <f aca="false">IF($H12057="","",DATE(YEAR($H12057),MONTH($H12057),1))</f>
        <v/>
      </c>
      <c r="L12057" s="0" t="str">
        <f aca="false">IF($A12057="","",INDEX(CARTAO_COMPRAS!$K:$K,INT((ROW()-2)/20)+2))</f>
        <v/>
      </c>
      <c r="M12057" s="0" t="str">
        <f aca="false">IF($A12057="","","Compra no cartão")</f>
        <v/>
      </c>
    </row>
    <row r="12058" customFormat="false" ht="13.5" hidden="false" customHeight="false" outlineLevel="0" collapsed="false">
      <c r="A1205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8" s="0" t="str">
        <f aca="false">IF($A12058="","",INDEX(CARTAO_COMPRAS!$C:$C,INT((ROW()-2)/20)+2))</f>
        <v/>
      </c>
      <c r="C12058" s="0" t="str">
        <f aca="false">IF($A12058="","",INDEX(CARTAO_COMPRAS!$D:$D,INT((ROW()-2)/20)+2))</f>
        <v/>
      </c>
      <c r="D12058" s="0" t="str">
        <f aca="false">IF($A12058="","",INDEX(CARTAO_COMPRAS!$E:$E,INT((ROW()-2)/20)+2))</f>
        <v/>
      </c>
      <c r="E12058" s="0" t="str">
        <f aca="false">IF($A12058="","",INDEX(CARTAO_COMPRAS!$H:$H,INT((ROW()-2)/20)+2)+MOD(ROW()-2,20))</f>
        <v/>
      </c>
      <c r="F12058" s="0" t="str">
        <f aca="false">IF($A12058="","",INDEX(CARTAO_COMPRAS!$G:$G,INT((ROW()-2)/20)+2))</f>
        <v/>
      </c>
      <c r="G12058" s="5" t="str">
        <f aca="false">IF($A12058="","",INDEX(CARTAO_COMPRAS!$I:$I,INT((ROW()-2)/20)+2))</f>
        <v/>
      </c>
      <c r="H12058" s="4" t="str">
        <f aca="false">IF($A12058="","",EDATE(INDEX(CARTAO_COMPRAS!$J:$J,INT((ROW()-2)/20)+2),MOD(ROW()-2,20)))</f>
        <v/>
      </c>
      <c r="I12058" s="4" t="str">
        <f aca="false">IF($H12058="","",$H12058-WEEKDAY($H12058,2)+1)</f>
        <v/>
      </c>
      <c r="J12058" s="4" t="str">
        <f aca="false">IF($I12058="","",$I12058+6)</f>
        <v/>
      </c>
      <c r="K12058" s="6" t="str">
        <f aca="false">IF($H12058="","",DATE(YEAR($H12058),MONTH($H12058),1))</f>
        <v/>
      </c>
      <c r="L12058" s="0" t="str">
        <f aca="false">IF($A12058="","",INDEX(CARTAO_COMPRAS!$K:$K,INT((ROW()-2)/20)+2))</f>
        <v/>
      </c>
      <c r="M12058" s="0" t="str">
        <f aca="false">IF($A12058="","","Compra no cartão")</f>
        <v/>
      </c>
    </row>
    <row r="12059" customFormat="false" ht="13.5" hidden="false" customHeight="false" outlineLevel="0" collapsed="false">
      <c r="A1205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59" s="0" t="str">
        <f aca="false">IF($A12059="","",INDEX(CARTAO_COMPRAS!$C:$C,INT((ROW()-2)/20)+2))</f>
        <v/>
      </c>
      <c r="C12059" s="0" t="str">
        <f aca="false">IF($A12059="","",INDEX(CARTAO_COMPRAS!$D:$D,INT((ROW()-2)/20)+2))</f>
        <v/>
      </c>
      <c r="D12059" s="0" t="str">
        <f aca="false">IF($A12059="","",INDEX(CARTAO_COMPRAS!$E:$E,INT((ROW()-2)/20)+2))</f>
        <v/>
      </c>
      <c r="E12059" s="0" t="str">
        <f aca="false">IF($A12059="","",INDEX(CARTAO_COMPRAS!$H:$H,INT((ROW()-2)/20)+2)+MOD(ROW()-2,20))</f>
        <v/>
      </c>
      <c r="F12059" s="0" t="str">
        <f aca="false">IF($A12059="","",INDEX(CARTAO_COMPRAS!$G:$G,INT((ROW()-2)/20)+2))</f>
        <v/>
      </c>
      <c r="G12059" s="5" t="str">
        <f aca="false">IF($A12059="","",INDEX(CARTAO_COMPRAS!$I:$I,INT((ROW()-2)/20)+2))</f>
        <v/>
      </c>
      <c r="H12059" s="4" t="str">
        <f aca="false">IF($A12059="","",EDATE(INDEX(CARTAO_COMPRAS!$J:$J,INT((ROW()-2)/20)+2),MOD(ROW()-2,20)))</f>
        <v/>
      </c>
      <c r="I12059" s="4" t="str">
        <f aca="false">IF($H12059="","",$H12059-WEEKDAY($H12059,2)+1)</f>
        <v/>
      </c>
      <c r="J12059" s="4" t="str">
        <f aca="false">IF($I12059="","",$I12059+6)</f>
        <v/>
      </c>
      <c r="K12059" s="6" t="str">
        <f aca="false">IF($H12059="","",DATE(YEAR($H12059),MONTH($H12059),1))</f>
        <v/>
      </c>
      <c r="L12059" s="0" t="str">
        <f aca="false">IF($A12059="","",INDEX(CARTAO_COMPRAS!$K:$K,INT((ROW()-2)/20)+2))</f>
        <v/>
      </c>
      <c r="M12059" s="0" t="str">
        <f aca="false">IF($A12059="","","Compra no cartão")</f>
        <v/>
      </c>
    </row>
    <row r="12060" customFormat="false" ht="13.5" hidden="false" customHeight="false" outlineLevel="0" collapsed="false">
      <c r="A1206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0" s="0" t="str">
        <f aca="false">IF($A12060="","",INDEX(CARTAO_COMPRAS!$C:$C,INT((ROW()-2)/20)+2))</f>
        <v/>
      </c>
      <c r="C12060" s="0" t="str">
        <f aca="false">IF($A12060="","",INDEX(CARTAO_COMPRAS!$D:$D,INT((ROW()-2)/20)+2))</f>
        <v/>
      </c>
      <c r="D12060" s="0" t="str">
        <f aca="false">IF($A12060="","",INDEX(CARTAO_COMPRAS!$E:$E,INT((ROW()-2)/20)+2))</f>
        <v/>
      </c>
      <c r="E12060" s="0" t="str">
        <f aca="false">IF($A12060="","",INDEX(CARTAO_COMPRAS!$H:$H,INT((ROW()-2)/20)+2)+MOD(ROW()-2,20))</f>
        <v/>
      </c>
      <c r="F12060" s="0" t="str">
        <f aca="false">IF($A12060="","",INDEX(CARTAO_COMPRAS!$G:$G,INT((ROW()-2)/20)+2))</f>
        <v/>
      </c>
      <c r="G12060" s="5" t="str">
        <f aca="false">IF($A12060="","",INDEX(CARTAO_COMPRAS!$I:$I,INT((ROW()-2)/20)+2))</f>
        <v/>
      </c>
      <c r="H12060" s="4" t="str">
        <f aca="false">IF($A12060="","",EDATE(INDEX(CARTAO_COMPRAS!$J:$J,INT((ROW()-2)/20)+2),MOD(ROW()-2,20)))</f>
        <v/>
      </c>
      <c r="I12060" s="4" t="str">
        <f aca="false">IF($H12060="","",$H12060-WEEKDAY($H12060,2)+1)</f>
        <v/>
      </c>
      <c r="J12060" s="4" t="str">
        <f aca="false">IF($I12060="","",$I12060+6)</f>
        <v/>
      </c>
      <c r="K12060" s="6" t="str">
        <f aca="false">IF($H12060="","",DATE(YEAR($H12060),MONTH($H12060),1))</f>
        <v/>
      </c>
      <c r="L12060" s="0" t="str">
        <f aca="false">IF($A12060="","",INDEX(CARTAO_COMPRAS!$K:$K,INT((ROW()-2)/20)+2))</f>
        <v/>
      </c>
      <c r="M12060" s="0" t="str">
        <f aca="false">IF($A12060="","","Compra no cartão")</f>
        <v/>
      </c>
    </row>
    <row r="12061" customFormat="false" ht="13.5" hidden="false" customHeight="false" outlineLevel="0" collapsed="false">
      <c r="A1206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1" s="0" t="str">
        <f aca="false">IF($A12061="","",INDEX(CARTAO_COMPRAS!$C:$C,INT((ROW()-2)/20)+2))</f>
        <v/>
      </c>
      <c r="C12061" s="0" t="str">
        <f aca="false">IF($A12061="","",INDEX(CARTAO_COMPRAS!$D:$D,INT((ROW()-2)/20)+2))</f>
        <v/>
      </c>
      <c r="D12061" s="0" t="str">
        <f aca="false">IF($A12061="","",INDEX(CARTAO_COMPRAS!$E:$E,INT((ROW()-2)/20)+2))</f>
        <v/>
      </c>
      <c r="E12061" s="0" t="str">
        <f aca="false">IF($A12061="","",INDEX(CARTAO_COMPRAS!$H:$H,INT((ROW()-2)/20)+2)+MOD(ROW()-2,20))</f>
        <v/>
      </c>
      <c r="F12061" s="0" t="str">
        <f aca="false">IF($A12061="","",INDEX(CARTAO_COMPRAS!$G:$G,INT((ROW()-2)/20)+2))</f>
        <v/>
      </c>
      <c r="G12061" s="5" t="str">
        <f aca="false">IF($A12061="","",INDEX(CARTAO_COMPRAS!$I:$I,INT((ROW()-2)/20)+2))</f>
        <v/>
      </c>
      <c r="H12061" s="4" t="str">
        <f aca="false">IF($A12061="","",EDATE(INDEX(CARTAO_COMPRAS!$J:$J,INT((ROW()-2)/20)+2),MOD(ROW()-2,20)))</f>
        <v/>
      </c>
      <c r="I12061" s="4" t="str">
        <f aca="false">IF($H12061="","",$H12061-WEEKDAY($H12061,2)+1)</f>
        <v/>
      </c>
      <c r="J12061" s="4" t="str">
        <f aca="false">IF($I12061="","",$I12061+6)</f>
        <v/>
      </c>
      <c r="K12061" s="6" t="str">
        <f aca="false">IF($H12061="","",DATE(YEAR($H12061),MONTH($H12061),1))</f>
        <v/>
      </c>
      <c r="L12061" s="0" t="str">
        <f aca="false">IF($A12061="","",INDEX(CARTAO_COMPRAS!$K:$K,INT((ROW()-2)/20)+2))</f>
        <v/>
      </c>
      <c r="M12061" s="0" t="str">
        <f aca="false">IF($A12061="","","Compra no cartão")</f>
        <v/>
      </c>
    </row>
    <row r="12062" customFormat="false" ht="13.5" hidden="false" customHeight="false" outlineLevel="0" collapsed="false">
      <c r="A1206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2" s="0" t="str">
        <f aca="false">IF($A12062="","",INDEX(CARTAO_COMPRAS!$C:$C,INT((ROW()-2)/20)+2))</f>
        <v/>
      </c>
      <c r="C12062" s="0" t="str">
        <f aca="false">IF($A12062="","",INDEX(CARTAO_COMPRAS!$D:$D,INT((ROW()-2)/20)+2))</f>
        <v/>
      </c>
      <c r="D12062" s="0" t="str">
        <f aca="false">IF($A12062="","",INDEX(CARTAO_COMPRAS!$E:$E,INT((ROW()-2)/20)+2))</f>
        <v/>
      </c>
      <c r="E12062" s="0" t="str">
        <f aca="false">IF($A12062="","",INDEX(CARTAO_COMPRAS!$H:$H,INT((ROW()-2)/20)+2)+MOD(ROW()-2,20))</f>
        <v/>
      </c>
      <c r="F12062" s="0" t="str">
        <f aca="false">IF($A12062="","",INDEX(CARTAO_COMPRAS!$G:$G,INT((ROW()-2)/20)+2))</f>
        <v/>
      </c>
      <c r="G12062" s="5" t="str">
        <f aca="false">IF($A12062="","",INDEX(CARTAO_COMPRAS!$I:$I,INT((ROW()-2)/20)+2))</f>
        <v/>
      </c>
      <c r="H12062" s="4" t="str">
        <f aca="false">IF($A12062="","",EDATE(INDEX(CARTAO_COMPRAS!$J:$J,INT((ROW()-2)/20)+2),MOD(ROW()-2,20)))</f>
        <v/>
      </c>
      <c r="I12062" s="4" t="str">
        <f aca="false">IF($H12062="","",$H12062-WEEKDAY($H12062,2)+1)</f>
        <v/>
      </c>
      <c r="J12062" s="4" t="str">
        <f aca="false">IF($I12062="","",$I12062+6)</f>
        <v/>
      </c>
      <c r="K12062" s="6" t="str">
        <f aca="false">IF($H12062="","",DATE(YEAR($H12062),MONTH($H12062),1))</f>
        <v/>
      </c>
      <c r="L12062" s="0" t="str">
        <f aca="false">IF($A12062="","",INDEX(CARTAO_COMPRAS!$K:$K,INT((ROW()-2)/20)+2))</f>
        <v/>
      </c>
      <c r="M12062" s="0" t="str">
        <f aca="false">IF($A12062="","","Compra no cartão")</f>
        <v/>
      </c>
    </row>
    <row r="12063" customFormat="false" ht="13.5" hidden="false" customHeight="false" outlineLevel="0" collapsed="false">
      <c r="A1206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3" s="0" t="str">
        <f aca="false">IF($A12063="","",INDEX(CARTAO_COMPRAS!$C:$C,INT((ROW()-2)/20)+2))</f>
        <v/>
      </c>
      <c r="C12063" s="0" t="str">
        <f aca="false">IF($A12063="","",INDEX(CARTAO_COMPRAS!$D:$D,INT((ROW()-2)/20)+2))</f>
        <v/>
      </c>
      <c r="D12063" s="0" t="str">
        <f aca="false">IF($A12063="","",INDEX(CARTAO_COMPRAS!$E:$E,INT((ROW()-2)/20)+2))</f>
        <v/>
      </c>
      <c r="E12063" s="0" t="str">
        <f aca="false">IF($A12063="","",INDEX(CARTAO_COMPRAS!$H:$H,INT((ROW()-2)/20)+2)+MOD(ROW()-2,20))</f>
        <v/>
      </c>
      <c r="F12063" s="0" t="str">
        <f aca="false">IF($A12063="","",INDEX(CARTAO_COMPRAS!$G:$G,INT((ROW()-2)/20)+2))</f>
        <v/>
      </c>
      <c r="G12063" s="5" t="str">
        <f aca="false">IF($A12063="","",INDEX(CARTAO_COMPRAS!$I:$I,INT((ROW()-2)/20)+2))</f>
        <v/>
      </c>
      <c r="H12063" s="4" t="str">
        <f aca="false">IF($A12063="","",EDATE(INDEX(CARTAO_COMPRAS!$J:$J,INT((ROW()-2)/20)+2),MOD(ROW()-2,20)))</f>
        <v/>
      </c>
      <c r="I12063" s="4" t="str">
        <f aca="false">IF($H12063="","",$H12063-WEEKDAY($H12063,2)+1)</f>
        <v/>
      </c>
      <c r="J12063" s="4" t="str">
        <f aca="false">IF($I12063="","",$I12063+6)</f>
        <v/>
      </c>
      <c r="K12063" s="6" t="str">
        <f aca="false">IF($H12063="","",DATE(YEAR($H12063),MONTH($H12063),1))</f>
        <v/>
      </c>
      <c r="L12063" s="0" t="str">
        <f aca="false">IF($A12063="","",INDEX(CARTAO_COMPRAS!$K:$K,INT((ROW()-2)/20)+2))</f>
        <v/>
      </c>
      <c r="M12063" s="0" t="str">
        <f aca="false">IF($A12063="","","Compra no cartão")</f>
        <v/>
      </c>
    </row>
    <row r="12064" customFormat="false" ht="13.5" hidden="false" customHeight="false" outlineLevel="0" collapsed="false">
      <c r="A1206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4" s="0" t="str">
        <f aca="false">IF($A12064="","",INDEX(CARTAO_COMPRAS!$C:$C,INT((ROW()-2)/20)+2))</f>
        <v/>
      </c>
      <c r="C12064" s="0" t="str">
        <f aca="false">IF($A12064="","",INDEX(CARTAO_COMPRAS!$D:$D,INT((ROW()-2)/20)+2))</f>
        <v/>
      </c>
      <c r="D12064" s="0" t="str">
        <f aca="false">IF($A12064="","",INDEX(CARTAO_COMPRAS!$E:$E,INT((ROW()-2)/20)+2))</f>
        <v/>
      </c>
      <c r="E12064" s="0" t="str">
        <f aca="false">IF($A12064="","",INDEX(CARTAO_COMPRAS!$H:$H,INT((ROW()-2)/20)+2)+MOD(ROW()-2,20))</f>
        <v/>
      </c>
      <c r="F12064" s="0" t="str">
        <f aca="false">IF($A12064="","",INDEX(CARTAO_COMPRAS!$G:$G,INT((ROW()-2)/20)+2))</f>
        <v/>
      </c>
      <c r="G12064" s="5" t="str">
        <f aca="false">IF($A12064="","",INDEX(CARTAO_COMPRAS!$I:$I,INT((ROW()-2)/20)+2))</f>
        <v/>
      </c>
      <c r="H12064" s="4" t="str">
        <f aca="false">IF($A12064="","",EDATE(INDEX(CARTAO_COMPRAS!$J:$J,INT((ROW()-2)/20)+2),MOD(ROW()-2,20)))</f>
        <v/>
      </c>
      <c r="I12064" s="4" t="str">
        <f aca="false">IF($H12064="","",$H12064-WEEKDAY($H12064,2)+1)</f>
        <v/>
      </c>
      <c r="J12064" s="4" t="str">
        <f aca="false">IF($I12064="","",$I12064+6)</f>
        <v/>
      </c>
      <c r="K12064" s="6" t="str">
        <f aca="false">IF($H12064="","",DATE(YEAR($H12064),MONTH($H12064),1))</f>
        <v/>
      </c>
      <c r="L12064" s="0" t="str">
        <f aca="false">IF($A12064="","",INDEX(CARTAO_COMPRAS!$K:$K,INT((ROW()-2)/20)+2))</f>
        <v/>
      </c>
      <c r="M12064" s="0" t="str">
        <f aca="false">IF($A12064="","","Compra no cartão")</f>
        <v/>
      </c>
    </row>
    <row r="12065" customFormat="false" ht="13.5" hidden="false" customHeight="false" outlineLevel="0" collapsed="false">
      <c r="A1206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5" s="0" t="str">
        <f aca="false">IF($A12065="","",INDEX(CARTAO_COMPRAS!$C:$C,INT((ROW()-2)/20)+2))</f>
        <v/>
      </c>
      <c r="C12065" s="0" t="str">
        <f aca="false">IF($A12065="","",INDEX(CARTAO_COMPRAS!$D:$D,INT((ROW()-2)/20)+2))</f>
        <v/>
      </c>
      <c r="D12065" s="0" t="str">
        <f aca="false">IF($A12065="","",INDEX(CARTAO_COMPRAS!$E:$E,INT((ROW()-2)/20)+2))</f>
        <v/>
      </c>
      <c r="E12065" s="0" t="str">
        <f aca="false">IF($A12065="","",INDEX(CARTAO_COMPRAS!$H:$H,INT((ROW()-2)/20)+2)+MOD(ROW()-2,20))</f>
        <v/>
      </c>
      <c r="F12065" s="0" t="str">
        <f aca="false">IF($A12065="","",INDEX(CARTAO_COMPRAS!$G:$G,INT((ROW()-2)/20)+2))</f>
        <v/>
      </c>
      <c r="G12065" s="5" t="str">
        <f aca="false">IF($A12065="","",INDEX(CARTAO_COMPRAS!$I:$I,INT((ROW()-2)/20)+2))</f>
        <v/>
      </c>
      <c r="H12065" s="4" t="str">
        <f aca="false">IF($A12065="","",EDATE(INDEX(CARTAO_COMPRAS!$J:$J,INT((ROW()-2)/20)+2),MOD(ROW()-2,20)))</f>
        <v/>
      </c>
      <c r="I12065" s="4" t="str">
        <f aca="false">IF($H12065="","",$H12065-WEEKDAY($H12065,2)+1)</f>
        <v/>
      </c>
      <c r="J12065" s="4" t="str">
        <f aca="false">IF($I12065="","",$I12065+6)</f>
        <v/>
      </c>
      <c r="K12065" s="6" t="str">
        <f aca="false">IF($H12065="","",DATE(YEAR($H12065),MONTH($H12065),1))</f>
        <v/>
      </c>
      <c r="L12065" s="0" t="str">
        <f aca="false">IF($A12065="","",INDEX(CARTAO_COMPRAS!$K:$K,INT((ROW()-2)/20)+2))</f>
        <v/>
      </c>
      <c r="M12065" s="0" t="str">
        <f aca="false">IF($A12065="","","Compra no cartão")</f>
        <v/>
      </c>
    </row>
    <row r="12066" customFormat="false" ht="13.5" hidden="false" customHeight="false" outlineLevel="0" collapsed="false">
      <c r="A1206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6" s="0" t="str">
        <f aca="false">IF($A12066="","",INDEX(CARTAO_COMPRAS!$C:$C,INT((ROW()-2)/20)+2))</f>
        <v/>
      </c>
      <c r="C12066" s="0" t="str">
        <f aca="false">IF($A12066="","",INDEX(CARTAO_COMPRAS!$D:$D,INT((ROW()-2)/20)+2))</f>
        <v/>
      </c>
      <c r="D12066" s="0" t="str">
        <f aca="false">IF($A12066="","",INDEX(CARTAO_COMPRAS!$E:$E,INT((ROW()-2)/20)+2))</f>
        <v/>
      </c>
      <c r="E12066" s="0" t="str">
        <f aca="false">IF($A12066="","",INDEX(CARTAO_COMPRAS!$H:$H,INT((ROW()-2)/20)+2)+MOD(ROW()-2,20))</f>
        <v/>
      </c>
      <c r="F12066" s="0" t="str">
        <f aca="false">IF($A12066="","",INDEX(CARTAO_COMPRAS!$G:$G,INT((ROW()-2)/20)+2))</f>
        <v/>
      </c>
      <c r="G12066" s="5" t="str">
        <f aca="false">IF($A12066="","",INDEX(CARTAO_COMPRAS!$I:$I,INT((ROW()-2)/20)+2))</f>
        <v/>
      </c>
      <c r="H12066" s="4" t="str">
        <f aca="false">IF($A12066="","",EDATE(INDEX(CARTAO_COMPRAS!$J:$J,INT((ROW()-2)/20)+2),MOD(ROW()-2,20)))</f>
        <v/>
      </c>
      <c r="I12066" s="4" t="str">
        <f aca="false">IF($H12066="","",$H12066-WEEKDAY($H12066,2)+1)</f>
        <v/>
      </c>
      <c r="J12066" s="4" t="str">
        <f aca="false">IF($I12066="","",$I12066+6)</f>
        <v/>
      </c>
      <c r="K12066" s="6" t="str">
        <f aca="false">IF($H12066="","",DATE(YEAR($H12066),MONTH($H12066),1))</f>
        <v/>
      </c>
      <c r="L12066" s="0" t="str">
        <f aca="false">IF($A12066="","",INDEX(CARTAO_COMPRAS!$K:$K,INT((ROW()-2)/20)+2))</f>
        <v/>
      </c>
      <c r="M12066" s="0" t="str">
        <f aca="false">IF($A12066="","","Compra no cartão")</f>
        <v/>
      </c>
    </row>
    <row r="12067" customFormat="false" ht="13.5" hidden="false" customHeight="false" outlineLevel="0" collapsed="false">
      <c r="A1206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7" s="0" t="str">
        <f aca="false">IF($A12067="","",INDEX(CARTAO_COMPRAS!$C:$C,INT((ROW()-2)/20)+2))</f>
        <v/>
      </c>
      <c r="C12067" s="0" t="str">
        <f aca="false">IF($A12067="","",INDEX(CARTAO_COMPRAS!$D:$D,INT((ROW()-2)/20)+2))</f>
        <v/>
      </c>
      <c r="D12067" s="0" t="str">
        <f aca="false">IF($A12067="","",INDEX(CARTAO_COMPRAS!$E:$E,INT((ROW()-2)/20)+2))</f>
        <v/>
      </c>
      <c r="E12067" s="0" t="str">
        <f aca="false">IF($A12067="","",INDEX(CARTAO_COMPRAS!$H:$H,INT((ROW()-2)/20)+2)+MOD(ROW()-2,20))</f>
        <v/>
      </c>
      <c r="F12067" s="0" t="str">
        <f aca="false">IF($A12067="","",INDEX(CARTAO_COMPRAS!$G:$G,INT((ROW()-2)/20)+2))</f>
        <v/>
      </c>
      <c r="G12067" s="5" t="str">
        <f aca="false">IF($A12067="","",INDEX(CARTAO_COMPRAS!$I:$I,INT((ROW()-2)/20)+2))</f>
        <v/>
      </c>
      <c r="H12067" s="4" t="str">
        <f aca="false">IF($A12067="","",EDATE(INDEX(CARTAO_COMPRAS!$J:$J,INT((ROW()-2)/20)+2),MOD(ROW()-2,20)))</f>
        <v/>
      </c>
      <c r="I12067" s="4" t="str">
        <f aca="false">IF($H12067="","",$H12067-WEEKDAY($H12067,2)+1)</f>
        <v/>
      </c>
      <c r="J12067" s="4" t="str">
        <f aca="false">IF($I12067="","",$I12067+6)</f>
        <v/>
      </c>
      <c r="K12067" s="6" t="str">
        <f aca="false">IF($H12067="","",DATE(YEAR($H12067),MONTH($H12067),1))</f>
        <v/>
      </c>
      <c r="L12067" s="0" t="str">
        <f aca="false">IF($A12067="","",INDEX(CARTAO_COMPRAS!$K:$K,INT((ROW()-2)/20)+2))</f>
        <v/>
      </c>
      <c r="M12067" s="0" t="str">
        <f aca="false">IF($A12067="","","Compra no cartão")</f>
        <v/>
      </c>
    </row>
    <row r="12068" customFormat="false" ht="13.5" hidden="false" customHeight="false" outlineLevel="0" collapsed="false">
      <c r="A1206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8" s="0" t="str">
        <f aca="false">IF($A12068="","",INDEX(CARTAO_COMPRAS!$C:$C,INT((ROW()-2)/20)+2))</f>
        <v/>
      </c>
      <c r="C12068" s="0" t="str">
        <f aca="false">IF($A12068="","",INDEX(CARTAO_COMPRAS!$D:$D,INT((ROW()-2)/20)+2))</f>
        <v/>
      </c>
      <c r="D12068" s="0" t="str">
        <f aca="false">IF($A12068="","",INDEX(CARTAO_COMPRAS!$E:$E,INT((ROW()-2)/20)+2))</f>
        <v/>
      </c>
      <c r="E12068" s="0" t="str">
        <f aca="false">IF($A12068="","",INDEX(CARTAO_COMPRAS!$H:$H,INT((ROW()-2)/20)+2)+MOD(ROW()-2,20))</f>
        <v/>
      </c>
      <c r="F12068" s="0" t="str">
        <f aca="false">IF($A12068="","",INDEX(CARTAO_COMPRAS!$G:$G,INT((ROW()-2)/20)+2))</f>
        <v/>
      </c>
      <c r="G12068" s="5" t="str">
        <f aca="false">IF($A12068="","",INDEX(CARTAO_COMPRAS!$I:$I,INT((ROW()-2)/20)+2))</f>
        <v/>
      </c>
      <c r="H12068" s="4" t="str">
        <f aca="false">IF($A12068="","",EDATE(INDEX(CARTAO_COMPRAS!$J:$J,INT((ROW()-2)/20)+2),MOD(ROW()-2,20)))</f>
        <v/>
      </c>
      <c r="I12068" s="4" t="str">
        <f aca="false">IF($H12068="","",$H12068-WEEKDAY($H12068,2)+1)</f>
        <v/>
      </c>
      <c r="J12068" s="4" t="str">
        <f aca="false">IF($I12068="","",$I12068+6)</f>
        <v/>
      </c>
      <c r="K12068" s="6" t="str">
        <f aca="false">IF($H12068="","",DATE(YEAR($H12068),MONTH($H12068),1))</f>
        <v/>
      </c>
      <c r="L12068" s="0" t="str">
        <f aca="false">IF($A12068="","",INDEX(CARTAO_COMPRAS!$K:$K,INT((ROW()-2)/20)+2))</f>
        <v/>
      </c>
      <c r="M12068" s="0" t="str">
        <f aca="false">IF($A12068="","","Compra no cartão")</f>
        <v/>
      </c>
    </row>
    <row r="12069" customFormat="false" ht="13.5" hidden="false" customHeight="false" outlineLevel="0" collapsed="false">
      <c r="A1206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69" s="0" t="str">
        <f aca="false">IF($A12069="","",INDEX(CARTAO_COMPRAS!$C:$C,INT((ROW()-2)/20)+2))</f>
        <v/>
      </c>
      <c r="C12069" s="0" t="str">
        <f aca="false">IF($A12069="","",INDEX(CARTAO_COMPRAS!$D:$D,INT((ROW()-2)/20)+2))</f>
        <v/>
      </c>
      <c r="D12069" s="0" t="str">
        <f aca="false">IF($A12069="","",INDEX(CARTAO_COMPRAS!$E:$E,INT((ROW()-2)/20)+2))</f>
        <v/>
      </c>
      <c r="E12069" s="0" t="str">
        <f aca="false">IF($A12069="","",INDEX(CARTAO_COMPRAS!$H:$H,INT((ROW()-2)/20)+2)+MOD(ROW()-2,20))</f>
        <v/>
      </c>
      <c r="F12069" s="0" t="str">
        <f aca="false">IF($A12069="","",INDEX(CARTAO_COMPRAS!$G:$G,INT((ROW()-2)/20)+2))</f>
        <v/>
      </c>
      <c r="G12069" s="5" t="str">
        <f aca="false">IF($A12069="","",INDEX(CARTAO_COMPRAS!$I:$I,INT((ROW()-2)/20)+2))</f>
        <v/>
      </c>
      <c r="H12069" s="4" t="str">
        <f aca="false">IF($A12069="","",EDATE(INDEX(CARTAO_COMPRAS!$J:$J,INT((ROW()-2)/20)+2),MOD(ROW()-2,20)))</f>
        <v/>
      </c>
      <c r="I12069" s="4" t="str">
        <f aca="false">IF($H12069="","",$H12069-WEEKDAY($H12069,2)+1)</f>
        <v/>
      </c>
      <c r="J12069" s="4" t="str">
        <f aca="false">IF($I12069="","",$I12069+6)</f>
        <v/>
      </c>
      <c r="K12069" s="6" t="str">
        <f aca="false">IF($H12069="","",DATE(YEAR($H12069),MONTH($H12069),1))</f>
        <v/>
      </c>
      <c r="L12069" s="0" t="str">
        <f aca="false">IF($A12069="","",INDEX(CARTAO_COMPRAS!$K:$K,INT((ROW()-2)/20)+2))</f>
        <v/>
      </c>
      <c r="M12069" s="0" t="str">
        <f aca="false">IF($A12069="","","Compra no cartão")</f>
        <v/>
      </c>
    </row>
    <row r="12070" customFormat="false" ht="13.5" hidden="false" customHeight="false" outlineLevel="0" collapsed="false">
      <c r="A1207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0" s="0" t="str">
        <f aca="false">IF($A12070="","",INDEX(CARTAO_COMPRAS!$C:$C,INT((ROW()-2)/20)+2))</f>
        <v/>
      </c>
      <c r="C12070" s="0" t="str">
        <f aca="false">IF($A12070="","",INDEX(CARTAO_COMPRAS!$D:$D,INT((ROW()-2)/20)+2))</f>
        <v/>
      </c>
      <c r="D12070" s="0" t="str">
        <f aca="false">IF($A12070="","",INDEX(CARTAO_COMPRAS!$E:$E,INT((ROW()-2)/20)+2))</f>
        <v/>
      </c>
      <c r="E12070" s="0" t="str">
        <f aca="false">IF($A12070="","",INDEX(CARTAO_COMPRAS!$H:$H,INT((ROW()-2)/20)+2)+MOD(ROW()-2,20))</f>
        <v/>
      </c>
      <c r="F12070" s="0" t="str">
        <f aca="false">IF($A12070="","",INDEX(CARTAO_COMPRAS!$G:$G,INT((ROW()-2)/20)+2))</f>
        <v/>
      </c>
      <c r="G12070" s="5" t="str">
        <f aca="false">IF($A12070="","",INDEX(CARTAO_COMPRAS!$I:$I,INT((ROW()-2)/20)+2))</f>
        <v/>
      </c>
      <c r="H12070" s="4" t="str">
        <f aca="false">IF($A12070="","",EDATE(INDEX(CARTAO_COMPRAS!$J:$J,INT((ROW()-2)/20)+2),MOD(ROW()-2,20)))</f>
        <v/>
      </c>
      <c r="I12070" s="4" t="str">
        <f aca="false">IF($H12070="","",$H12070-WEEKDAY($H12070,2)+1)</f>
        <v/>
      </c>
      <c r="J12070" s="4" t="str">
        <f aca="false">IF($I12070="","",$I12070+6)</f>
        <v/>
      </c>
      <c r="K12070" s="6" t="str">
        <f aca="false">IF($H12070="","",DATE(YEAR($H12070),MONTH($H12070),1))</f>
        <v/>
      </c>
      <c r="L12070" s="0" t="str">
        <f aca="false">IF($A12070="","",INDEX(CARTAO_COMPRAS!$K:$K,INT((ROW()-2)/20)+2))</f>
        <v/>
      </c>
      <c r="M12070" s="0" t="str">
        <f aca="false">IF($A12070="","","Compra no cartão")</f>
        <v/>
      </c>
    </row>
    <row r="12071" customFormat="false" ht="13.5" hidden="false" customHeight="false" outlineLevel="0" collapsed="false">
      <c r="A1207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1" s="0" t="str">
        <f aca="false">IF($A12071="","",INDEX(CARTAO_COMPRAS!$C:$C,INT((ROW()-2)/20)+2))</f>
        <v/>
      </c>
      <c r="C12071" s="0" t="str">
        <f aca="false">IF($A12071="","",INDEX(CARTAO_COMPRAS!$D:$D,INT((ROW()-2)/20)+2))</f>
        <v/>
      </c>
      <c r="D12071" s="0" t="str">
        <f aca="false">IF($A12071="","",INDEX(CARTAO_COMPRAS!$E:$E,INT((ROW()-2)/20)+2))</f>
        <v/>
      </c>
      <c r="E12071" s="0" t="str">
        <f aca="false">IF($A12071="","",INDEX(CARTAO_COMPRAS!$H:$H,INT((ROW()-2)/20)+2)+MOD(ROW()-2,20))</f>
        <v/>
      </c>
      <c r="F12071" s="0" t="str">
        <f aca="false">IF($A12071="","",INDEX(CARTAO_COMPRAS!$G:$G,INT((ROW()-2)/20)+2))</f>
        <v/>
      </c>
      <c r="G12071" s="5" t="str">
        <f aca="false">IF($A12071="","",INDEX(CARTAO_COMPRAS!$I:$I,INT((ROW()-2)/20)+2))</f>
        <v/>
      </c>
      <c r="H12071" s="4" t="str">
        <f aca="false">IF($A12071="","",EDATE(INDEX(CARTAO_COMPRAS!$J:$J,INT((ROW()-2)/20)+2),MOD(ROW()-2,20)))</f>
        <v/>
      </c>
      <c r="I12071" s="4" t="str">
        <f aca="false">IF($H12071="","",$H12071-WEEKDAY($H12071,2)+1)</f>
        <v/>
      </c>
      <c r="J12071" s="4" t="str">
        <f aca="false">IF($I12071="","",$I12071+6)</f>
        <v/>
      </c>
      <c r="K12071" s="6" t="str">
        <f aca="false">IF($H12071="","",DATE(YEAR($H12071),MONTH($H12071),1))</f>
        <v/>
      </c>
      <c r="L12071" s="0" t="str">
        <f aca="false">IF($A12071="","",INDEX(CARTAO_COMPRAS!$K:$K,INT((ROW()-2)/20)+2))</f>
        <v/>
      </c>
      <c r="M12071" s="0" t="str">
        <f aca="false">IF($A12071="","","Compra no cartão")</f>
        <v/>
      </c>
    </row>
    <row r="12072" customFormat="false" ht="13.5" hidden="false" customHeight="false" outlineLevel="0" collapsed="false">
      <c r="A1207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2" s="0" t="str">
        <f aca="false">IF($A12072="","",INDEX(CARTAO_COMPRAS!$C:$C,INT((ROW()-2)/20)+2))</f>
        <v/>
      </c>
      <c r="C12072" s="0" t="str">
        <f aca="false">IF($A12072="","",INDEX(CARTAO_COMPRAS!$D:$D,INT((ROW()-2)/20)+2))</f>
        <v/>
      </c>
      <c r="D12072" s="0" t="str">
        <f aca="false">IF($A12072="","",INDEX(CARTAO_COMPRAS!$E:$E,INT((ROW()-2)/20)+2))</f>
        <v/>
      </c>
      <c r="E12072" s="0" t="str">
        <f aca="false">IF($A12072="","",INDEX(CARTAO_COMPRAS!$H:$H,INT((ROW()-2)/20)+2)+MOD(ROW()-2,20))</f>
        <v/>
      </c>
      <c r="F12072" s="0" t="str">
        <f aca="false">IF($A12072="","",INDEX(CARTAO_COMPRAS!$G:$G,INT((ROW()-2)/20)+2))</f>
        <v/>
      </c>
      <c r="G12072" s="5" t="str">
        <f aca="false">IF($A12072="","",INDEX(CARTAO_COMPRAS!$I:$I,INT((ROW()-2)/20)+2))</f>
        <v/>
      </c>
      <c r="H12072" s="4" t="str">
        <f aca="false">IF($A12072="","",EDATE(INDEX(CARTAO_COMPRAS!$J:$J,INT((ROW()-2)/20)+2),MOD(ROW()-2,20)))</f>
        <v/>
      </c>
      <c r="I12072" s="4" t="str">
        <f aca="false">IF($H12072="","",$H12072-WEEKDAY($H12072,2)+1)</f>
        <v/>
      </c>
      <c r="J12072" s="4" t="str">
        <f aca="false">IF($I12072="","",$I12072+6)</f>
        <v/>
      </c>
      <c r="K12072" s="6" t="str">
        <f aca="false">IF($H12072="","",DATE(YEAR($H12072),MONTH($H12072),1))</f>
        <v/>
      </c>
      <c r="L12072" s="0" t="str">
        <f aca="false">IF($A12072="","",INDEX(CARTAO_COMPRAS!$K:$K,INT((ROW()-2)/20)+2))</f>
        <v/>
      </c>
      <c r="M12072" s="0" t="str">
        <f aca="false">IF($A12072="","","Compra no cartão")</f>
        <v/>
      </c>
    </row>
    <row r="12073" customFormat="false" ht="13.5" hidden="false" customHeight="false" outlineLevel="0" collapsed="false">
      <c r="A1207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3" s="0" t="str">
        <f aca="false">IF($A12073="","",INDEX(CARTAO_COMPRAS!$C:$C,INT((ROW()-2)/20)+2))</f>
        <v/>
      </c>
      <c r="C12073" s="0" t="str">
        <f aca="false">IF($A12073="","",INDEX(CARTAO_COMPRAS!$D:$D,INT((ROW()-2)/20)+2))</f>
        <v/>
      </c>
      <c r="D12073" s="0" t="str">
        <f aca="false">IF($A12073="","",INDEX(CARTAO_COMPRAS!$E:$E,INT((ROW()-2)/20)+2))</f>
        <v/>
      </c>
      <c r="E12073" s="0" t="str">
        <f aca="false">IF($A12073="","",INDEX(CARTAO_COMPRAS!$H:$H,INT((ROW()-2)/20)+2)+MOD(ROW()-2,20))</f>
        <v/>
      </c>
      <c r="F12073" s="0" t="str">
        <f aca="false">IF($A12073="","",INDEX(CARTAO_COMPRAS!$G:$G,INT((ROW()-2)/20)+2))</f>
        <v/>
      </c>
      <c r="G12073" s="5" t="str">
        <f aca="false">IF($A12073="","",INDEX(CARTAO_COMPRAS!$I:$I,INT((ROW()-2)/20)+2))</f>
        <v/>
      </c>
      <c r="H12073" s="4" t="str">
        <f aca="false">IF($A12073="","",EDATE(INDEX(CARTAO_COMPRAS!$J:$J,INT((ROW()-2)/20)+2),MOD(ROW()-2,20)))</f>
        <v/>
      </c>
      <c r="I12073" s="4" t="str">
        <f aca="false">IF($H12073="","",$H12073-WEEKDAY($H12073,2)+1)</f>
        <v/>
      </c>
      <c r="J12073" s="4" t="str">
        <f aca="false">IF($I12073="","",$I12073+6)</f>
        <v/>
      </c>
      <c r="K12073" s="6" t="str">
        <f aca="false">IF($H12073="","",DATE(YEAR($H12073),MONTH($H12073),1))</f>
        <v/>
      </c>
      <c r="L12073" s="0" t="str">
        <f aca="false">IF($A12073="","",INDEX(CARTAO_COMPRAS!$K:$K,INT((ROW()-2)/20)+2))</f>
        <v/>
      </c>
      <c r="M12073" s="0" t="str">
        <f aca="false">IF($A12073="","","Compra no cartão")</f>
        <v/>
      </c>
    </row>
    <row r="12074" customFormat="false" ht="13.5" hidden="false" customHeight="false" outlineLevel="0" collapsed="false">
      <c r="A12074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4" s="0" t="str">
        <f aca="false">IF($A12074="","",INDEX(CARTAO_COMPRAS!$C:$C,INT((ROW()-2)/20)+2))</f>
        <v/>
      </c>
      <c r="C12074" s="0" t="str">
        <f aca="false">IF($A12074="","",INDEX(CARTAO_COMPRAS!$D:$D,INT((ROW()-2)/20)+2))</f>
        <v/>
      </c>
      <c r="D12074" s="0" t="str">
        <f aca="false">IF($A12074="","",INDEX(CARTAO_COMPRAS!$E:$E,INT((ROW()-2)/20)+2))</f>
        <v/>
      </c>
      <c r="E12074" s="0" t="str">
        <f aca="false">IF($A12074="","",INDEX(CARTAO_COMPRAS!$H:$H,INT((ROW()-2)/20)+2)+MOD(ROW()-2,20))</f>
        <v/>
      </c>
      <c r="F12074" s="0" t="str">
        <f aca="false">IF($A12074="","",INDEX(CARTAO_COMPRAS!$G:$G,INT((ROW()-2)/20)+2))</f>
        <v/>
      </c>
      <c r="G12074" s="5" t="str">
        <f aca="false">IF($A12074="","",INDEX(CARTAO_COMPRAS!$I:$I,INT((ROW()-2)/20)+2))</f>
        <v/>
      </c>
      <c r="H12074" s="4" t="str">
        <f aca="false">IF($A12074="","",EDATE(INDEX(CARTAO_COMPRAS!$J:$J,INT((ROW()-2)/20)+2),MOD(ROW()-2,20)))</f>
        <v/>
      </c>
      <c r="I12074" s="4" t="str">
        <f aca="false">IF($H12074="","",$H12074-WEEKDAY($H12074,2)+1)</f>
        <v/>
      </c>
      <c r="J12074" s="4" t="str">
        <f aca="false">IF($I12074="","",$I12074+6)</f>
        <v/>
      </c>
      <c r="K12074" s="6" t="str">
        <f aca="false">IF($H12074="","",DATE(YEAR($H12074),MONTH($H12074),1))</f>
        <v/>
      </c>
      <c r="L12074" s="0" t="str">
        <f aca="false">IF($A12074="","",INDEX(CARTAO_COMPRAS!$K:$K,INT((ROW()-2)/20)+2))</f>
        <v/>
      </c>
      <c r="M12074" s="0" t="str">
        <f aca="false">IF($A12074="","","Compra no cartão")</f>
        <v/>
      </c>
    </row>
    <row r="12075" customFormat="false" ht="13.5" hidden="false" customHeight="false" outlineLevel="0" collapsed="false">
      <c r="A12075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5" s="0" t="str">
        <f aca="false">IF($A12075="","",INDEX(CARTAO_COMPRAS!$C:$C,INT((ROW()-2)/20)+2))</f>
        <v/>
      </c>
      <c r="C12075" s="0" t="str">
        <f aca="false">IF($A12075="","",INDEX(CARTAO_COMPRAS!$D:$D,INT((ROW()-2)/20)+2))</f>
        <v/>
      </c>
      <c r="D12075" s="0" t="str">
        <f aca="false">IF($A12075="","",INDEX(CARTAO_COMPRAS!$E:$E,INT((ROW()-2)/20)+2))</f>
        <v/>
      </c>
      <c r="E12075" s="0" t="str">
        <f aca="false">IF($A12075="","",INDEX(CARTAO_COMPRAS!$H:$H,INT((ROW()-2)/20)+2)+MOD(ROW()-2,20))</f>
        <v/>
      </c>
      <c r="F12075" s="0" t="str">
        <f aca="false">IF($A12075="","",INDEX(CARTAO_COMPRAS!$G:$G,INT((ROW()-2)/20)+2))</f>
        <v/>
      </c>
      <c r="G12075" s="5" t="str">
        <f aca="false">IF($A12075="","",INDEX(CARTAO_COMPRAS!$I:$I,INT((ROW()-2)/20)+2))</f>
        <v/>
      </c>
      <c r="H12075" s="4" t="str">
        <f aca="false">IF($A12075="","",EDATE(INDEX(CARTAO_COMPRAS!$J:$J,INT((ROW()-2)/20)+2),MOD(ROW()-2,20)))</f>
        <v/>
      </c>
      <c r="I12075" s="4" t="str">
        <f aca="false">IF($H12075="","",$H12075-WEEKDAY($H12075,2)+1)</f>
        <v/>
      </c>
      <c r="J12075" s="4" t="str">
        <f aca="false">IF($I12075="","",$I12075+6)</f>
        <v/>
      </c>
      <c r="K12075" s="6" t="str">
        <f aca="false">IF($H12075="","",DATE(YEAR($H12075),MONTH($H12075),1))</f>
        <v/>
      </c>
      <c r="L12075" s="0" t="str">
        <f aca="false">IF($A12075="","",INDEX(CARTAO_COMPRAS!$K:$K,INT((ROW()-2)/20)+2))</f>
        <v/>
      </c>
      <c r="M12075" s="0" t="str">
        <f aca="false">IF($A12075="","","Compra no cartão")</f>
        <v/>
      </c>
    </row>
    <row r="12076" customFormat="false" ht="13.5" hidden="false" customHeight="false" outlineLevel="0" collapsed="false">
      <c r="A12076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6" s="0" t="str">
        <f aca="false">IF($A12076="","",INDEX(CARTAO_COMPRAS!$C:$C,INT((ROW()-2)/20)+2))</f>
        <v/>
      </c>
      <c r="C12076" s="0" t="str">
        <f aca="false">IF($A12076="","",INDEX(CARTAO_COMPRAS!$D:$D,INT((ROW()-2)/20)+2))</f>
        <v/>
      </c>
      <c r="D12076" s="0" t="str">
        <f aca="false">IF($A12076="","",INDEX(CARTAO_COMPRAS!$E:$E,INT((ROW()-2)/20)+2))</f>
        <v/>
      </c>
      <c r="E12076" s="0" t="str">
        <f aca="false">IF($A12076="","",INDEX(CARTAO_COMPRAS!$H:$H,INT((ROW()-2)/20)+2)+MOD(ROW()-2,20))</f>
        <v/>
      </c>
      <c r="F12076" s="0" t="str">
        <f aca="false">IF($A12076="","",INDEX(CARTAO_COMPRAS!$G:$G,INT((ROW()-2)/20)+2))</f>
        <v/>
      </c>
      <c r="G12076" s="5" t="str">
        <f aca="false">IF($A12076="","",INDEX(CARTAO_COMPRAS!$I:$I,INT((ROW()-2)/20)+2))</f>
        <v/>
      </c>
      <c r="H12076" s="4" t="str">
        <f aca="false">IF($A12076="","",EDATE(INDEX(CARTAO_COMPRAS!$J:$J,INT((ROW()-2)/20)+2),MOD(ROW()-2,20)))</f>
        <v/>
      </c>
      <c r="I12076" s="4" t="str">
        <f aca="false">IF($H12076="","",$H12076-WEEKDAY($H12076,2)+1)</f>
        <v/>
      </c>
      <c r="J12076" s="4" t="str">
        <f aca="false">IF($I12076="","",$I12076+6)</f>
        <v/>
      </c>
      <c r="K12076" s="6" t="str">
        <f aca="false">IF($H12076="","",DATE(YEAR($H12076),MONTH($H12076),1))</f>
        <v/>
      </c>
      <c r="L12076" s="0" t="str">
        <f aca="false">IF($A12076="","",INDEX(CARTAO_COMPRAS!$K:$K,INT((ROW()-2)/20)+2))</f>
        <v/>
      </c>
      <c r="M12076" s="0" t="str">
        <f aca="false">IF($A12076="","","Compra no cartão")</f>
        <v/>
      </c>
    </row>
    <row r="12077" customFormat="false" ht="13.5" hidden="false" customHeight="false" outlineLevel="0" collapsed="false">
      <c r="A12077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7" s="0" t="str">
        <f aca="false">IF($A12077="","",INDEX(CARTAO_COMPRAS!$C:$C,INT((ROW()-2)/20)+2))</f>
        <v/>
      </c>
      <c r="C12077" s="0" t="str">
        <f aca="false">IF($A12077="","",INDEX(CARTAO_COMPRAS!$D:$D,INT((ROW()-2)/20)+2))</f>
        <v/>
      </c>
      <c r="D12077" s="0" t="str">
        <f aca="false">IF($A12077="","",INDEX(CARTAO_COMPRAS!$E:$E,INT((ROW()-2)/20)+2))</f>
        <v/>
      </c>
      <c r="E12077" s="0" t="str">
        <f aca="false">IF($A12077="","",INDEX(CARTAO_COMPRAS!$H:$H,INT((ROW()-2)/20)+2)+MOD(ROW()-2,20))</f>
        <v/>
      </c>
      <c r="F12077" s="0" t="str">
        <f aca="false">IF($A12077="","",INDEX(CARTAO_COMPRAS!$G:$G,INT((ROW()-2)/20)+2))</f>
        <v/>
      </c>
      <c r="G12077" s="5" t="str">
        <f aca="false">IF($A12077="","",INDEX(CARTAO_COMPRAS!$I:$I,INT((ROW()-2)/20)+2))</f>
        <v/>
      </c>
      <c r="H12077" s="4" t="str">
        <f aca="false">IF($A12077="","",EDATE(INDEX(CARTAO_COMPRAS!$J:$J,INT((ROW()-2)/20)+2),MOD(ROW()-2,20)))</f>
        <v/>
      </c>
      <c r="I12077" s="4" t="str">
        <f aca="false">IF($H12077="","",$H12077-WEEKDAY($H12077,2)+1)</f>
        <v/>
      </c>
      <c r="J12077" s="4" t="str">
        <f aca="false">IF($I12077="","",$I12077+6)</f>
        <v/>
      </c>
      <c r="K12077" s="6" t="str">
        <f aca="false">IF($H12077="","",DATE(YEAR($H12077),MONTH($H12077),1))</f>
        <v/>
      </c>
      <c r="L12077" s="0" t="str">
        <f aca="false">IF($A12077="","",INDEX(CARTAO_COMPRAS!$K:$K,INT((ROW()-2)/20)+2))</f>
        <v/>
      </c>
      <c r="M12077" s="0" t="str">
        <f aca="false">IF($A12077="","","Compra no cartão")</f>
        <v/>
      </c>
    </row>
    <row r="12078" customFormat="false" ht="13.5" hidden="false" customHeight="false" outlineLevel="0" collapsed="false">
      <c r="A12078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8" s="0" t="str">
        <f aca="false">IF($A12078="","",INDEX(CARTAO_COMPRAS!$C:$C,INT((ROW()-2)/20)+2))</f>
        <v/>
      </c>
      <c r="C12078" s="0" t="str">
        <f aca="false">IF($A12078="","",INDEX(CARTAO_COMPRAS!$D:$D,INT((ROW()-2)/20)+2))</f>
        <v/>
      </c>
      <c r="D12078" s="0" t="str">
        <f aca="false">IF($A12078="","",INDEX(CARTAO_COMPRAS!$E:$E,INT((ROW()-2)/20)+2))</f>
        <v/>
      </c>
      <c r="E12078" s="0" t="str">
        <f aca="false">IF($A12078="","",INDEX(CARTAO_COMPRAS!$H:$H,INT((ROW()-2)/20)+2)+MOD(ROW()-2,20))</f>
        <v/>
      </c>
      <c r="F12078" s="0" t="str">
        <f aca="false">IF($A12078="","",INDEX(CARTAO_COMPRAS!$G:$G,INT((ROW()-2)/20)+2))</f>
        <v/>
      </c>
      <c r="G12078" s="5" t="str">
        <f aca="false">IF($A12078="","",INDEX(CARTAO_COMPRAS!$I:$I,INT((ROW()-2)/20)+2))</f>
        <v/>
      </c>
      <c r="H12078" s="4" t="str">
        <f aca="false">IF($A12078="","",EDATE(INDEX(CARTAO_COMPRAS!$J:$J,INT((ROW()-2)/20)+2),MOD(ROW()-2,20)))</f>
        <v/>
      </c>
      <c r="I12078" s="4" t="str">
        <f aca="false">IF($H12078="","",$H12078-WEEKDAY($H12078,2)+1)</f>
        <v/>
      </c>
      <c r="J12078" s="4" t="str">
        <f aca="false">IF($I12078="","",$I12078+6)</f>
        <v/>
      </c>
      <c r="K12078" s="6" t="str">
        <f aca="false">IF($H12078="","",DATE(YEAR($H12078),MONTH($H12078),1))</f>
        <v/>
      </c>
      <c r="L12078" s="0" t="str">
        <f aca="false">IF($A12078="","",INDEX(CARTAO_COMPRAS!$K:$K,INT((ROW()-2)/20)+2))</f>
        <v/>
      </c>
      <c r="M12078" s="0" t="str">
        <f aca="false">IF($A12078="","","Compra no cartão")</f>
        <v/>
      </c>
    </row>
    <row r="12079" customFormat="false" ht="13.5" hidden="false" customHeight="false" outlineLevel="0" collapsed="false">
      <c r="A12079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79" s="0" t="str">
        <f aca="false">IF($A12079="","",INDEX(CARTAO_COMPRAS!$C:$C,INT((ROW()-2)/20)+2))</f>
        <v/>
      </c>
      <c r="C12079" s="0" t="str">
        <f aca="false">IF($A12079="","",INDEX(CARTAO_COMPRAS!$D:$D,INT((ROW()-2)/20)+2))</f>
        <v/>
      </c>
      <c r="D12079" s="0" t="str">
        <f aca="false">IF($A12079="","",INDEX(CARTAO_COMPRAS!$E:$E,INT((ROW()-2)/20)+2))</f>
        <v/>
      </c>
      <c r="E12079" s="0" t="str">
        <f aca="false">IF($A12079="","",INDEX(CARTAO_COMPRAS!$H:$H,INT((ROW()-2)/20)+2)+MOD(ROW()-2,20))</f>
        <v/>
      </c>
      <c r="F12079" s="0" t="str">
        <f aca="false">IF($A12079="","",INDEX(CARTAO_COMPRAS!$G:$G,INT((ROW()-2)/20)+2))</f>
        <v/>
      </c>
      <c r="G12079" s="5" t="str">
        <f aca="false">IF($A12079="","",INDEX(CARTAO_COMPRAS!$I:$I,INT((ROW()-2)/20)+2))</f>
        <v/>
      </c>
      <c r="H12079" s="4" t="str">
        <f aca="false">IF($A12079="","",EDATE(INDEX(CARTAO_COMPRAS!$J:$J,INT((ROW()-2)/20)+2),MOD(ROW()-2,20)))</f>
        <v/>
      </c>
      <c r="I12079" s="4" t="str">
        <f aca="false">IF($H12079="","",$H12079-WEEKDAY($H12079,2)+1)</f>
        <v/>
      </c>
      <c r="J12079" s="4" t="str">
        <f aca="false">IF($I12079="","",$I12079+6)</f>
        <v/>
      </c>
      <c r="K12079" s="6" t="str">
        <f aca="false">IF($H12079="","",DATE(YEAR($H12079),MONTH($H12079),1))</f>
        <v/>
      </c>
      <c r="L12079" s="0" t="str">
        <f aca="false">IF($A12079="","",INDEX(CARTAO_COMPRAS!$K:$K,INT((ROW()-2)/20)+2))</f>
        <v/>
      </c>
      <c r="M12079" s="0" t="str">
        <f aca="false">IF($A12079="","","Compra no cartão")</f>
        <v/>
      </c>
    </row>
    <row r="12080" customFormat="false" ht="13.5" hidden="false" customHeight="false" outlineLevel="0" collapsed="false">
      <c r="A12080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80" s="0" t="str">
        <f aca="false">IF($A12080="","",INDEX(CARTAO_COMPRAS!$C:$C,INT((ROW()-2)/20)+2))</f>
        <v/>
      </c>
      <c r="C12080" s="0" t="str">
        <f aca="false">IF($A12080="","",INDEX(CARTAO_COMPRAS!$D:$D,INT((ROW()-2)/20)+2))</f>
        <v/>
      </c>
      <c r="D12080" s="0" t="str">
        <f aca="false">IF($A12080="","",INDEX(CARTAO_COMPRAS!$E:$E,INT((ROW()-2)/20)+2))</f>
        <v/>
      </c>
      <c r="E12080" s="0" t="str">
        <f aca="false">IF($A12080="","",INDEX(CARTAO_COMPRAS!$H:$H,INT((ROW()-2)/20)+2)+MOD(ROW()-2,20))</f>
        <v/>
      </c>
      <c r="F12080" s="0" t="str">
        <f aca="false">IF($A12080="","",INDEX(CARTAO_COMPRAS!$G:$G,INT((ROW()-2)/20)+2))</f>
        <v/>
      </c>
      <c r="G12080" s="5" t="str">
        <f aca="false">IF($A12080="","",INDEX(CARTAO_COMPRAS!$I:$I,INT((ROW()-2)/20)+2))</f>
        <v/>
      </c>
      <c r="H12080" s="4" t="str">
        <f aca="false">IF($A12080="","",EDATE(INDEX(CARTAO_COMPRAS!$J:$J,INT((ROW()-2)/20)+2),MOD(ROW()-2,20)))</f>
        <v/>
      </c>
      <c r="I12080" s="4" t="str">
        <f aca="false">IF($H12080="","",$H12080-WEEKDAY($H12080,2)+1)</f>
        <v/>
      </c>
      <c r="J12080" s="4" t="str">
        <f aca="false">IF($I12080="","",$I12080+6)</f>
        <v/>
      </c>
      <c r="K12080" s="6" t="str">
        <f aca="false">IF($H12080="","",DATE(YEAR($H12080),MONTH($H12080),1))</f>
        <v/>
      </c>
      <c r="L12080" s="0" t="str">
        <f aca="false">IF($A12080="","",INDEX(CARTAO_COMPRAS!$K:$K,INT((ROW()-2)/20)+2))</f>
        <v/>
      </c>
      <c r="M12080" s="0" t="str">
        <f aca="false">IF($A12080="","","Compra no cartão")</f>
        <v/>
      </c>
    </row>
    <row r="12081" customFormat="false" ht="13.5" hidden="false" customHeight="false" outlineLevel="0" collapsed="false">
      <c r="A12081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81" s="0" t="str">
        <f aca="false">IF($A12081="","",INDEX(CARTAO_COMPRAS!$C:$C,INT((ROW()-2)/20)+2))</f>
        <v/>
      </c>
      <c r="C12081" s="0" t="str">
        <f aca="false">IF($A12081="","",INDEX(CARTAO_COMPRAS!$D:$D,INT((ROW()-2)/20)+2))</f>
        <v/>
      </c>
      <c r="D12081" s="0" t="str">
        <f aca="false">IF($A12081="","",INDEX(CARTAO_COMPRAS!$E:$E,INT((ROW()-2)/20)+2))</f>
        <v/>
      </c>
      <c r="E12081" s="0" t="str">
        <f aca="false">IF($A12081="","",INDEX(CARTAO_COMPRAS!$H:$H,INT((ROW()-2)/20)+2)+MOD(ROW()-2,20))</f>
        <v/>
      </c>
      <c r="F12081" s="0" t="str">
        <f aca="false">IF($A12081="","",INDEX(CARTAO_COMPRAS!$G:$G,INT((ROW()-2)/20)+2))</f>
        <v/>
      </c>
      <c r="G12081" s="5" t="str">
        <f aca="false">IF($A12081="","",INDEX(CARTAO_COMPRAS!$I:$I,INT((ROW()-2)/20)+2))</f>
        <v/>
      </c>
      <c r="H12081" s="4" t="str">
        <f aca="false">IF($A12081="","",EDATE(INDEX(CARTAO_COMPRAS!$J:$J,INT((ROW()-2)/20)+2),MOD(ROW()-2,20)))</f>
        <v/>
      </c>
      <c r="I12081" s="4" t="str">
        <f aca="false">IF($H12081="","",$H12081-WEEKDAY($H12081,2)+1)</f>
        <v/>
      </c>
      <c r="J12081" s="4" t="str">
        <f aca="false">IF($I12081="","",$I12081+6)</f>
        <v/>
      </c>
      <c r="K12081" s="6" t="str">
        <f aca="false">IF($H12081="","",DATE(YEAR($H12081),MONTH($H12081),1))</f>
        <v/>
      </c>
      <c r="L12081" s="0" t="str">
        <f aca="false">IF($A12081="","",INDEX(CARTAO_COMPRAS!$K:$K,INT((ROW()-2)/20)+2))</f>
        <v/>
      </c>
      <c r="M12081" s="0" t="str">
        <f aca="false">IF($A12081="","","Compra no cartão")</f>
        <v/>
      </c>
    </row>
    <row r="12082" customFormat="false" ht="13.5" hidden="false" customHeight="false" outlineLevel="0" collapsed="false">
      <c r="A12082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82" s="0" t="str">
        <f aca="false">IF($A12082="","",INDEX(CARTAO_COMPRAS!$C:$C,INT((ROW()-2)/20)+2))</f>
        <v/>
      </c>
      <c r="C12082" s="0" t="str">
        <f aca="false">IF($A12082="","",INDEX(CARTAO_COMPRAS!$D:$D,INT((ROW()-2)/20)+2))</f>
        <v/>
      </c>
      <c r="D12082" s="0" t="str">
        <f aca="false">IF($A12082="","",INDEX(CARTAO_COMPRAS!$E:$E,INT((ROW()-2)/20)+2))</f>
        <v/>
      </c>
      <c r="E12082" s="0" t="str">
        <f aca="false">IF($A12082="","",INDEX(CARTAO_COMPRAS!$H:$H,INT((ROW()-2)/20)+2)+MOD(ROW()-2,20))</f>
        <v/>
      </c>
      <c r="F12082" s="0" t="str">
        <f aca="false">IF($A12082="","",INDEX(CARTAO_COMPRAS!$G:$G,INT((ROW()-2)/20)+2))</f>
        <v/>
      </c>
      <c r="G12082" s="5" t="str">
        <f aca="false">IF($A12082="","",INDEX(CARTAO_COMPRAS!$I:$I,INT((ROW()-2)/20)+2))</f>
        <v/>
      </c>
      <c r="H12082" s="4" t="str">
        <f aca="false">IF($A12082="","",EDATE(INDEX(CARTAO_COMPRAS!$J:$J,INT((ROW()-2)/20)+2),MOD(ROW()-2,20)))</f>
        <v/>
      </c>
      <c r="I12082" s="4" t="str">
        <f aca="false">IF($H12082="","",$H12082-WEEKDAY($H12082,2)+1)</f>
        <v/>
      </c>
      <c r="J12082" s="4" t="str">
        <f aca="false">IF($I12082="","",$I12082+6)</f>
        <v/>
      </c>
      <c r="K12082" s="6" t="str">
        <f aca="false">IF($H12082="","",DATE(YEAR($H12082),MONTH($H12082),1))</f>
        <v/>
      </c>
      <c r="L12082" s="0" t="str">
        <f aca="false">IF($A12082="","",INDEX(CARTAO_COMPRAS!$K:$K,INT((ROW()-2)/20)+2))</f>
        <v/>
      </c>
      <c r="M12082" s="0" t="str">
        <f aca="false">IF($A12082="","","Compra no cartão")</f>
        <v/>
      </c>
    </row>
    <row r="12083" customFormat="false" ht="13.5" hidden="false" customHeight="false" outlineLevel="0" collapsed="false">
      <c r="A12083" s="0" t="str">
        <f aca="false">IF(OR(INDEX(CARTAO_COMPRAS!$A:$A,INT((ROW()-2)/20)+2)="",INDEX(CARTAO_COMPRAS!$G:$G,INT((ROW()-2)/20)+2)="",INDEX(CARTAO_COMPRAS!$H:$H,INT((ROW()-2)/20)+2)="",MOD(ROW()-2,20)&gt;INDEX(CARTAO_COMPRAS!$G:$G,INT((ROW()-2)/20)+2)-INDEX(CARTAO_COMPRAS!$H:$H,INT((ROW()-2)/20)+2)),"",INDEX(CARTAO_COMPRAS!$A:$A,INT((ROW()-2)/20)+2))</f>
        <v/>
      </c>
      <c r="B12083" s="0" t="str">
        <f aca="false">IF($A12083="","",INDEX(CARTAO_COMPRAS!$C:$C,INT((ROW()-2)/20)+2))</f>
        <v/>
      </c>
      <c r="C12083" s="0" t="str">
        <f aca="false">IF($A12083="","",INDEX(CARTAO_COMPRAS!$D:$D,INT((ROW()-2)/20)+2))</f>
        <v/>
      </c>
      <c r="D12083" s="0" t="str">
        <f aca="false">IF($A12083="","",INDEX(CARTAO_COMPRAS!$E:$E,INT((ROW()-2)/20)+2))</f>
        <v/>
      </c>
      <c r="E12083" s="0" t="str">
        <f aca="false">IF($A12083="","",INDEX(CARTAO_COMPRAS!$H:$H,INT((ROW()-2)/20)+2)+MOD(ROW()-2,20))</f>
        <v/>
      </c>
      <c r="F12083" s="0" t="str">
        <f aca="false">IF($A12083="","",INDEX(CARTAO_COMPRAS!$G:$G,INT((ROW()-2)/20)+2))</f>
        <v/>
      </c>
      <c r="G12083" s="5" t="str">
        <f aca="false">IF($A12083="","",INDEX(CARTAO_COMPRAS!$I:$I,INT((ROW()-2)/20)+2))</f>
        <v/>
      </c>
      <c r="H12083" s="4" t="str">
        <f aca="false">IF($A12083="","",EDATE(INDEX(CARTAO_COMPRAS!$J:$J,INT((ROW()-2)/20)+2),MOD(ROW()-2,20)))</f>
        <v/>
      </c>
      <c r="I12083" s="4" t="str">
        <f aca="false">IF($H12083="","",$H12083-WEEKDAY($H12083,2)+1)</f>
        <v/>
      </c>
      <c r="J12083" s="4" t="str">
        <f aca="false">IF($I12083="","",$I12083+6)</f>
        <v/>
      </c>
      <c r="K12083" s="6" t="str">
        <f aca="false">IF($H12083="","",DATE(YEAR($H12083),MONTH($H12083),1))</f>
        <v/>
      </c>
      <c r="L12083" s="0" t="str">
        <f aca="false">IF($A12083="","",INDEX(CARTAO_COMPRAS!$K:$K,INT((ROW()-2)/20)+2))</f>
        <v/>
      </c>
      <c r="M12083" s="0" t="str">
        <f aca="false">IF($A12083="","","Compra no cartão")</f>
        <v/>
      </c>
    </row>
  </sheetData>
  <conditionalFormatting sqref="G2:G12083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4" activeCellId="0" sqref="A14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14" min="2" style="0" width="15"/>
    <col collapsed="false" customWidth="true" hidden="false" outlineLevel="0" max="16" min="15" style="0" width="18"/>
  </cols>
  <sheetData>
    <row r="1" customFormat="false" ht="27" hidden="false" customHeight="true" outlineLevel="0" collapsed="false">
      <c r="A1" s="2" t="s">
        <v>196</v>
      </c>
      <c r="B1" s="2" t="s">
        <v>197</v>
      </c>
      <c r="C1" s="2" t="s">
        <v>198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205</v>
      </c>
      <c r="K1" s="2" t="s">
        <v>206</v>
      </c>
      <c r="L1" s="2" t="s">
        <v>207</v>
      </c>
      <c r="M1" s="2" t="s">
        <v>208</v>
      </c>
      <c r="N1" s="2" t="s">
        <v>209</v>
      </c>
      <c r="O1" s="2" t="s">
        <v>210</v>
      </c>
      <c r="P1" s="2" t="s">
        <v>70</v>
      </c>
    </row>
    <row r="2" customFormat="false" ht="13.5" hidden="false" customHeight="false" outlineLevel="0" collapsed="false">
      <c r="A2" s="0" t="n">
        <f aca="false">ROW()-1</f>
        <v>1</v>
      </c>
      <c r="B2" s="4" t="n">
        <f aca="false">PARAMETROS!$B$4-WEEKDAY(PARAMETROS!$B$4,2)+1</f>
        <v>46146</v>
      </c>
      <c r="C2" s="4" t="n">
        <f aca="false">B2+6</f>
        <v>46152</v>
      </c>
      <c r="D2" s="5" t="n">
        <f aca="false">PARAMETROS!$B$5</f>
        <v>-6183.36</v>
      </c>
      <c r="E2" s="5" t="n">
        <f aca="false">SUMIFS(RECEITAS!$H:$H,RECEITAS!$C:$C,$B2)</f>
        <v>15000</v>
      </c>
      <c r="F2" s="5" t="n">
        <f aca="false">SUMIFS(RECEITAS!$I:$I,RECEITAS!$C:$C,$B2,RECEITAS!$K:$K,"Recebido")</f>
        <v>11403.4</v>
      </c>
      <c r="G2" s="5" t="n">
        <f aca="false">SUMIFS(RECEITAS!$I:$I,RECEITAS!$C:$C,$B2,RECEITAS!$K:$K,"Recebido")+SUMIFS(RECEITAS!$H:$H,RECEITAS!$C:$C,$B2,RECEITAS!$K:$K,"&lt;&gt;Recebido")</f>
        <v>11403.4</v>
      </c>
      <c r="H2" s="5" t="n">
        <f aca="false">SUMIFS(DESPESAS!$J:$J,DESPESAS!$C:$C,$B2)</f>
        <v>17221.26</v>
      </c>
      <c r="I2" s="5" t="n">
        <f aca="false">SUMIFS(DESPESAS!$K:$K,DESPESAS!$C:$C,$B2,DESPESAS!$M:$M,"Pago")</f>
        <v>17773.77</v>
      </c>
      <c r="J2" s="5" t="n">
        <f aca="false">SUMIFS(CARTAO_PROJECAO!$G:$G,CARTAO_PROJECAO!$H:$H,"&gt;="&amp;$B2,CARTAO_PROJECAO!$H:$H,"&lt;="&amp;$C2)</f>
        <v>0</v>
      </c>
      <c r="K2" s="5" t="n">
        <f aca="false">SUMIFS(DESPESAS!$K:$K,DESPESAS!$C:$C,$B2,DESPESAS!$M:$M,"Pago")+SUMIFS(DESPESAS!$J:$J,DESPESAS!$C:$C,$B2,DESPESAS!$M:$M,"&lt;&gt;Pago")+$J2</f>
        <v>17773.77</v>
      </c>
      <c r="L2" s="5" t="n">
        <f aca="false">D2+G2-K2</f>
        <v>-12553.73</v>
      </c>
      <c r="M2" s="5" t="n">
        <f aca="false">D2+F2-I2-J2</f>
        <v>-12553.73</v>
      </c>
      <c r="N2" s="5" t="n">
        <f aca="false">IF(L2&lt;0,ABS(L2),0)</f>
        <v>12553.73</v>
      </c>
      <c r="O2" s="0" t="str">
        <f aca="false">IF(L2&lt;0,"CRÍTICO",IF(L2&lt;1000,"ATENÇÃO","OK"))</f>
        <v>CRÍTICO</v>
      </c>
    </row>
    <row r="3" customFormat="false" ht="13.5" hidden="false" customHeight="false" outlineLevel="0" collapsed="false">
      <c r="A3" s="0" t="n">
        <f aca="false">ROW()-1</f>
        <v>2</v>
      </c>
      <c r="B3" s="4" t="n">
        <f aca="false">B2+7</f>
        <v>46153</v>
      </c>
      <c r="C3" s="4" t="n">
        <f aca="false">B3+6</f>
        <v>46159</v>
      </c>
      <c r="D3" s="5" t="n">
        <f aca="false">L2</f>
        <v>-12553.73</v>
      </c>
      <c r="E3" s="5" t="n">
        <f aca="false">SUMIFS(RECEITAS!$H:$H,RECEITAS!$C:$C,$B3)</f>
        <v>15000</v>
      </c>
      <c r="F3" s="5" t="n">
        <f aca="false">SUMIFS(RECEITAS!$I:$I,RECEITAS!$C:$C,$B3,RECEITAS!$K:$K,"Recebido")</f>
        <v>12375.68</v>
      </c>
      <c r="G3" s="5" t="n">
        <f aca="false">SUMIFS(RECEITAS!$I:$I,RECEITAS!$C:$C,$B3,RECEITAS!$K:$K,"Recebido")+SUMIFS(RECEITAS!$H:$H,RECEITAS!$C:$C,$B3,RECEITAS!$K:$K,"&lt;&gt;Recebido")</f>
        <v>12375.68</v>
      </c>
      <c r="H3" s="5" t="n">
        <f aca="false">SUMIFS(DESPESAS!$J:$J,DESPESAS!$C:$C,$B3)</f>
        <v>520.63</v>
      </c>
      <c r="I3" s="5" t="n">
        <f aca="false">SUMIFS(DESPESAS!$K:$K,DESPESAS!$C:$C,$B3,DESPESAS!$M:$M,"Pago")</f>
        <v>520.63</v>
      </c>
      <c r="J3" s="5" t="n">
        <f aca="false">SUMIFS(CARTAO_PROJECAO!$G:$G,CARTAO_PROJECAO!$H:$H,"&gt;="&amp;$B3,CARTAO_PROJECAO!$H:$H,"&lt;="&amp;$C3)</f>
        <v>21614.8</v>
      </c>
      <c r="K3" s="5" t="n">
        <f aca="false">SUMIFS(DESPESAS!$K:$K,DESPESAS!$C:$C,$B3,DESPESAS!$M:$M,"Pago")+SUMIFS(DESPESAS!$J:$J,DESPESAS!$C:$C,$B3,DESPESAS!$M:$M,"&lt;&gt;Pago")+$J3</f>
        <v>22135.43</v>
      </c>
      <c r="L3" s="5" t="n">
        <f aca="false">D3+G3-K3</f>
        <v>-22313.48</v>
      </c>
      <c r="M3" s="5" t="n">
        <f aca="false">D3+F3-I3-J3</f>
        <v>-22313.48</v>
      </c>
      <c r="N3" s="5" t="n">
        <f aca="false">IF(L3&lt;0,ABS(L3),0)</f>
        <v>22313.48</v>
      </c>
      <c r="O3" s="0" t="str">
        <f aca="false">IF(L3&lt;0,"CRÍTICO",IF(L3&lt;1000,"ATENÇÃO","OK"))</f>
        <v>CRÍTICO</v>
      </c>
    </row>
    <row r="4" customFormat="false" ht="13.5" hidden="false" customHeight="false" outlineLevel="0" collapsed="false">
      <c r="A4" s="0" t="n">
        <f aca="false">ROW()-1</f>
        <v>3</v>
      </c>
      <c r="B4" s="4" t="n">
        <f aca="false">B3+7</f>
        <v>46160</v>
      </c>
      <c r="C4" s="4" t="n">
        <f aca="false">B4+6</f>
        <v>46166</v>
      </c>
      <c r="D4" s="5" t="n">
        <f aca="false">L3</f>
        <v>-22313.48</v>
      </c>
      <c r="E4" s="5" t="n">
        <f aca="false">SUMIFS(RECEITAS!$H:$H,RECEITAS!$C:$C,$B4)</f>
        <v>14800</v>
      </c>
      <c r="F4" s="5" t="n">
        <f aca="false">SUMIFS(RECEITAS!$I:$I,RECEITAS!$C:$C,$B4,RECEITAS!$K:$K,"Recebido")</f>
        <v>12400.39</v>
      </c>
      <c r="G4" s="5" t="n">
        <f aca="false">SUMIFS(RECEITAS!$I:$I,RECEITAS!$C:$C,$B4,RECEITAS!$K:$K,"Recebido")+SUMIFS(RECEITAS!$H:$H,RECEITAS!$C:$C,$B4,RECEITAS!$K:$K,"&lt;&gt;Recebido")</f>
        <v>12400.39</v>
      </c>
      <c r="H4" s="5" t="n">
        <f aca="false">SUMIFS(DESPESAS!$J:$J,DESPESAS!$C:$C,$B4)</f>
        <v>16495.5</v>
      </c>
      <c r="I4" s="5" t="n">
        <f aca="false">SUMIFS(DESPESAS!$K:$K,DESPESAS!$C:$C,$B4,DESPESAS!$M:$M,"Pago")</f>
        <v>15851.4</v>
      </c>
      <c r="J4" s="5" t="n">
        <f aca="false">SUMIFS(CARTAO_PROJECAO!$G:$G,CARTAO_PROJECAO!$H:$H,"&gt;="&amp;$B4,CARTAO_PROJECAO!$H:$H,"&lt;="&amp;$C4)</f>
        <v>0</v>
      </c>
      <c r="K4" s="5" t="n">
        <f aca="false">SUMIFS(DESPESAS!$K:$K,DESPESAS!$C:$C,$B4,DESPESAS!$M:$M,"Pago")+SUMIFS(DESPESAS!$J:$J,DESPESAS!$C:$C,$B4,DESPESAS!$M:$M,"&lt;&gt;Pago")+$J4</f>
        <v>15851.4</v>
      </c>
      <c r="L4" s="5" t="n">
        <f aca="false">D4+G4-K4</f>
        <v>-25764.49</v>
      </c>
      <c r="M4" s="5" t="n">
        <f aca="false">D4+F4-I4-J4</f>
        <v>-25764.49</v>
      </c>
      <c r="N4" s="5" t="n">
        <f aca="false">IF(L4&lt;0,ABS(L4),0)</f>
        <v>25764.49</v>
      </c>
      <c r="O4" s="0" t="str">
        <f aca="false">IF(L4&lt;0,"CRÍTICO",IF(L4&lt;1000,"ATENÇÃO","OK"))</f>
        <v>CRÍTICO</v>
      </c>
    </row>
    <row r="5" customFormat="false" ht="13.5" hidden="false" customHeight="false" outlineLevel="0" collapsed="false">
      <c r="A5" s="0" t="n">
        <f aca="false">ROW()-1</f>
        <v>4</v>
      </c>
      <c r="B5" s="4" t="n">
        <f aca="false">B4+7</f>
        <v>46167</v>
      </c>
      <c r="C5" s="4" t="n">
        <f aca="false">B5+6</f>
        <v>46173</v>
      </c>
      <c r="D5" s="5" t="n">
        <f aca="false">L4</f>
        <v>-25764.49</v>
      </c>
      <c r="E5" s="5" t="n">
        <f aca="false">SUMIFS(RECEITAS!$H:$H,RECEITAS!$C:$C,$B5)</f>
        <v>14800</v>
      </c>
      <c r="F5" s="5" t="n">
        <f aca="false">SUMIFS(RECEITAS!$I:$I,RECEITAS!$C:$C,$B5,RECEITAS!$K:$K,"Recebido")</f>
        <v>12743.88</v>
      </c>
      <c r="G5" s="5" t="n">
        <f aca="false">SUMIFS(RECEITAS!$I:$I,RECEITAS!$C:$C,$B5,RECEITAS!$K:$K,"Recebido")+SUMIFS(RECEITAS!$H:$H,RECEITAS!$C:$C,$B5,RECEITAS!$K:$K,"&lt;&gt;Recebido")</f>
        <v>12743.88</v>
      </c>
      <c r="H5" s="5" t="n">
        <f aca="false">SUMIFS(DESPESAS!$J:$J,DESPESAS!$C:$C,$B5)</f>
        <v>15199.35</v>
      </c>
      <c r="I5" s="5" t="n">
        <f aca="false">SUMIFS(DESPESAS!$K:$K,DESPESAS!$C:$C,$B5,DESPESAS!$M:$M,"Pago")</f>
        <v>14800.95</v>
      </c>
      <c r="J5" s="5" t="n">
        <f aca="false">SUMIFS(CARTAO_PROJECAO!$G:$G,CARTAO_PROJECAO!$H:$H,"&gt;="&amp;$B5,CARTAO_PROJECAO!$H:$H,"&lt;="&amp;$C5)</f>
        <v>7944.79</v>
      </c>
      <c r="K5" s="5" t="n">
        <f aca="false">SUMIFS(DESPESAS!$K:$K,DESPESAS!$C:$C,$B5,DESPESAS!$M:$M,"Pago")+SUMIFS(DESPESAS!$J:$J,DESPESAS!$C:$C,$B5,DESPESAS!$M:$M,"&lt;&gt;Pago")+$J5</f>
        <v>22745.74</v>
      </c>
      <c r="L5" s="5" t="n">
        <f aca="false">D5+G5-K5</f>
        <v>-35766.35</v>
      </c>
      <c r="M5" s="5" t="n">
        <f aca="false">D5+F5-I5-J5</f>
        <v>-35766.35</v>
      </c>
      <c r="N5" s="5" t="n">
        <f aca="false">IF(L5&lt;0,ABS(L5),0)</f>
        <v>35766.35</v>
      </c>
      <c r="O5" s="0" t="str">
        <f aca="false">IF(L5&lt;0,"CRÍTICO",IF(L5&lt;1000,"ATENÇÃO","OK"))</f>
        <v>CRÍTICO</v>
      </c>
    </row>
    <row r="6" customFormat="false" ht="13.5" hidden="false" customHeight="false" outlineLevel="0" collapsed="false">
      <c r="A6" s="0" t="n">
        <f aca="false">ROW()-1</f>
        <v>5</v>
      </c>
      <c r="B6" s="4" t="n">
        <f aca="false">B5+7</f>
        <v>46174</v>
      </c>
      <c r="C6" s="4" t="n">
        <f aca="false">B6+6</f>
        <v>46180</v>
      </c>
      <c r="D6" s="5" t="n">
        <f aca="false">L5</f>
        <v>-35766.35</v>
      </c>
      <c r="E6" s="5" t="n">
        <f aca="false">SUMIFS(RECEITAS!$H:$H,RECEITAS!$C:$C,$B6)</f>
        <v>14000</v>
      </c>
      <c r="F6" s="5" t="n">
        <f aca="false">SUMIFS(RECEITAS!$I:$I,RECEITAS!$C:$C,$B6,RECEITAS!$K:$K,"Recebido")</f>
        <v>13149.94</v>
      </c>
      <c r="G6" s="5" t="n">
        <f aca="false">SUMIFS(RECEITAS!$I:$I,RECEITAS!$C:$C,$B6,RECEITAS!$K:$K,"Recebido")+SUMIFS(RECEITAS!$H:$H,RECEITAS!$C:$C,$B6,RECEITAS!$K:$K,"&lt;&gt;Recebido")</f>
        <v>13149.94</v>
      </c>
      <c r="H6" s="5" t="n">
        <f aca="false">SUMIFS(DESPESAS!$J:$J,DESPESAS!$C:$C,$B6)</f>
        <v>14140.38</v>
      </c>
      <c r="I6" s="5" t="n">
        <f aca="false">SUMIFS(DESPESAS!$K:$K,DESPESAS!$C:$C,$B6,DESPESAS!$M:$M,"Pago")</f>
        <v>14385.96</v>
      </c>
      <c r="J6" s="5" t="n">
        <f aca="false">SUMIFS(CARTAO_PROJECAO!$G:$G,CARTAO_PROJECAO!$H:$H,"&gt;="&amp;$B6,CARTAO_PROJECAO!$H:$H,"&lt;="&amp;$C6)</f>
        <v>0</v>
      </c>
      <c r="K6" s="5" t="n">
        <f aca="false">SUMIFS(DESPESAS!$K:$K,DESPESAS!$C:$C,$B6,DESPESAS!$M:$M,"Pago")+SUMIFS(DESPESAS!$J:$J,DESPESAS!$C:$C,$B6,DESPESAS!$M:$M,"&lt;&gt;Pago")+$J6</f>
        <v>14385.96</v>
      </c>
      <c r="L6" s="5" t="n">
        <f aca="false">D6+G6-K6</f>
        <v>-37002.37</v>
      </c>
      <c r="M6" s="5" t="n">
        <f aca="false">D6+F6-I6-J6</f>
        <v>-37002.37</v>
      </c>
      <c r="N6" s="5" t="n">
        <f aca="false">IF(L6&lt;0,ABS(L6),0)</f>
        <v>37002.37</v>
      </c>
      <c r="O6" s="0" t="str">
        <f aca="false">IF(L6&lt;0,"CRÍTICO",IF(L6&lt;1000,"ATENÇÃO","OK"))</f>
        <v>CRÍTICO</v>
      </c>
    </row>
    <row r="7" customFormat="false" ht="13.5" hidden="false" customHeight="false" outlineLevel="0" collapsed="false">
      <c r="A7" s="0" t="n">
        <f aca="false">ROW()-1</f>
        <v>6</v>
      </c>
      <c r="B7" s="4" t="n">
        <f aca="false">B6+7</f>
        <v>46181</v>
      </c>
      <c r="C7" s="4" t="n">
        <f aca="false">B7+6</f>
        <v>46187</v>
      </c>
      <c r="D7" s="5" t="n">
        <f aca="false">L6</f>
        <v>-37002.37</v>
      </c>
      <c r="E7" s="5" t="n">
        <f aca="false">SUMIFS(RECEITAS!$H:$H,RECEITAS!$C:$C,$B7)</f>
        <v>14000</v>
      </c>
      <c r="F7" s="5" t="n">
        <f aca="false">SUMIFS(RECEITAS!$I:$I,RECEITAS!$C:$C,$B7,RECEITAS!$K:$K,"Recebido")</f>
        <v>11873.56</v>
      </c>
      <c r="G7" s="5" t="n">
        <f aca="false">SUMIFS(RECEITAS!$I:$I,RECEITAS!$C:$C,$B7,RECEITAS!$K:$K,"Recebido")+SUMIFS(RECEITAS!$H:$H,RECEITAS!$C:$C,$B7,RECEITAS!$K:$K,"&lt;&gt;Recebido")</f>
        <v>11873.56</v>
      </c>
      <c r="H7" s="5" t="n">
        <f aca="false">SUMIFS(DESPESAS!$J:$J,DESPESAS!$C:$C,$B7)</f>
        <v>2866.49</v>
      </c>
      <c r="I7" s="5" t="n">
        <f aca="false">SUMIFS(DESPESAS!$K:$K,DESPESAS!$C:$C,$B7,DESPESAS!$M:$M,"Pago")</f>
        <v>4482.03</v>
      </c>
      <c r="J7" s="5" t="n">
        <f aca="false">SUMIFS(CARTAO_PROJECAO!$G:$G,CARTAO_PROJECAO!$H:$H,"&gt;="&amp;$B7,CARTAO_PROJECAO!$H:$H,"&lt;="&amp;$C7)</f>
        <v>0</v>
      </c>
      <c r="K7" s="5" t="n">
        <f aca="false">SUMIFS(DESPESAS!$K:$K,DESPESAS!$C:$C,$B7,DESPESAS!$M:$M,"Pago")+SUMIFS(DESPESAS!$J:$J,DESPESAS!$C:$C,$B7,DESPESAS!$M:$M,"&lt;&gt;Pago")+$J7</f>
        <v>4482.03</v>
      </c>
      <c r="L7" s="5" t="n">
        <f aca="false">D7+G7-K7</f>
        <v>-29610.84</v>
      </c>
      <c r="M7" s="5" t="n">
        <f aca="false">D7+F7-I7-J7</f>
        <v>-29610.84</v>
      </c>
      <c r="N7" s="5" t="n">
        <f aca="false">IF(L7&lt;0,ABS(L7),0)</f>
        <v>29610.84</v>
      </c>
      <c r="O7" s="0" t="str">
        <f aca="false">IF(L7&lt;0,"CRÍTICO",IF(L7&lt;1000,"ATENÇÃO","OK"))</f>
        <v>CRÍTICO</v>
      </c>
    </row>
    <row r="8" customFormat="false" ht="13.5" hidden="false" customHeight="false" outlineLevel="0" collapsed="false">
      <c r="A8" s="0" t="n">
        <f aca="false">ROW()-1</f>
        <v>7</v>
      </c>
      <c r="B8" s="4" t="n">
        <f aca="false">B7+7</f>
        <v>46188</v>
      </c>
      <c r="C8" s="4" t="n">
        <f aca="false">B8+6</f>
        <v>46194</v>
      </c>
      <c r="D8" s="5" t="n">
        <f aca="false">L7</f>
        <v>-29610.84</v>
      </c>
      <c r="E8" s="5" t="n">
        <f aca="false">SUMIFS(RECEITAS!$H:$H,RECEITAS!$C:$C,$B8)</f>
        <v>14000</v>
      </c>
      <c r="F8" s="5" t="n">
        <f aca="false">SUMIFS(RECEITAS!$I:$I,RECEITAS!$C:$C,$B8,RECEITAS!$K:$K,"Recebido")</f>
        <v>11497.75</v>
      </c>
      <c r="G8" s="5" t="n">
        <f aca="false">SUMIFS(RECEITAS!$I:$I,RECEITAS!$C:$C,$B8,RECEITAS!$K:$K,"Recebido")+SUMIFS(RECEITAS!$H:$H,RECEITAS!$C:$C,$B8,RECEITAS!$K:$K,"&lt;&gt;Recebido")</f>
        <v>11497.75</v>
      </c>
      <c r="H8" s="5" t="n">
        <f aca="false">SUMIFS(DESPESAS!$J:$J,DESPESAS!$C:$C,$B8)</f>
        <v>18751.33</v>
      </c>
      <c r="I8" s="5" t="n">
        <f aca="false">SUMIFS(DESPESAS!$K:$K,DESPESAS!$C:$C,$B8,DESPESAS!$M:$M,"Pago")</f>
        <v>18045.23</v>
      </c>
      <c r="J8" s="5" t="n">
        <f aca="false">SUMIFS(CARTAO_PROJECAO!$G:$G,CARTAO_PROJECAO!$H:$H,"&gt;="&amp;$B8,CARTAO_PROJECAO!$H:$H,"&lt;="&amp;$C8)</f>
        <v>20906.985</v>
      </c>
      <c r="K8" s="5" t="n">
        <f aca="false">SUMIFS(DESPESAS!$K:$K,DESPESAS!$C:$C,$B8,DESPESAS!$M:$M,"Pago")+SUMIFS(DESPESAS!$J:$J,DESPESAS!$C:$C,$B8,DESPESAS!$M:$M,"&lt;&gt;Pago")+$J8</f>
        <v>38952.215</v>
      </c>
      <c r="L8" s="5" t="n">
        <f aca="false">D8+G8-K8</f>
        <v>-57065.305</v>
      </c>
      <c r="M8" s="5" t="n">
        <f aca="false">D8+F8-I8-J8</f>
        <v>-57065.305</v>
      </c>
      <c r="N8" s="5" t="n">
        <f aca="false">IF(L8&lt;0,ABS(L8),0)</f>
        <v>57065.305</v>
      </c>
      <c r="O8" s="0" t="str">
        <f aca="false">IF(L8&lt;0,"CRÍTICO",IF(L8&lt;1000,"ATENÇÃO","OK"))</f>
        <v>CRÍTICO</v>
      </c>
    </row>
    <row r="9" customFormat="false" ht="13.5" hidden="false" customHeight="false" outlineLevel="0" collapsed="false">
      <c r="A9" s="0" t="n">
        <f aca="false">ROW()-1</f>
        <v>8</v>
      </c>
      <c r="B9" s="4" t="n">
        <f aca="false">B8+7</f>
        <v>46195</v>
      </c>
      <c r="C9" s="4" t="n">
        <f aca="false">B9+6</f>
        <v>46201</v>
      </c>
      <c r="D9" s="5" t="n">
        <f aca="false">L8</f>
        <v>-57065.305</v>
      </c>
      <c r="E9" s="5" t="n">
        <f aca="false">SUMIFS(RECEITAS!$H:$H,RECEITAS!$C:$C,$B9)</f>
        <v>14000</v>
      </c>
      <c r="F9" s="5" t="n">
        <f aca="false">SUMIFS(RECEITAS!$I:$I,RECEITAS!$C:$C,$B9,RECEITAS!$K:$K,"Recebido")</f>
        <v>9838.39</v>
      </c>
      <c r="G9" s="5" t="n">
        <f aca="false">SUMIFS(RECEITAS!$I:$I,RECEITAS!$C:$C,$B9,RECEITAS!$K:$K,"Recebido")+SUMIFS(RECEITAS!$H:$H,RECEITAS!$C:$C,$B9,RECEITAS!$K:$K,"&lt;&gt;Recebido")</f>
        <v>9838.39</v>
      </c>
      <c r="H9" s="5" t="n">
        <f aca="false">SUMIFS(DESPESAS!$J:$J,DESPESAS!$C:$C,$B9)</f>
        <v>10405.95</v>
      </c>
      <c r="I9" s="5" t="n">
        <f aca="false">SUMIFS(DESPESAS!$K:$K,DESPESAS!$C:$C,$B9,DESPESAS!$M:$M,"Pago")</f>
        <v>10438.76</v>
      </c>
      <c r="J9" s="5" t="n">
        <f aca="false">SUMIFS(CARTAO_PROJECAO!$G:$G,CARTAO_PROJECAO!$H:$H,"&gt;="&amp;$B9,CARTAO_PROJECAO!$H:$H,"&lt;="&amp;$C9)</f>
        <v>8626.67</v>
      </c>
      <c r="K9" s="5" t="n">
        <f aca="false">SUMIFS(DESPESAS!$K:$K,DESPESAS!$C:$C,$B9,DESPESAS!$M:$M,"Pago")+SUMIFS(DESPESAS!$J:$J,DESPESAS!$C:$C,$B9,DESPESAS!$M:$M,"&lt;&gt;Pago")+$J9</f>
        <v>19065.43</v>
      </c>
      <c r="L9" s="5" t="n">
        <f aca="false">D9+G9-K9</f>
        <v>-66292.345</v>
      </c>
      <c r="M9" s="5" t="n">
        <f aca="false">D9+F9-I9-J9</f>
        <v>-66292.345</v>
      </c>
      <c r="N9" s="5" t="n">
        <f aca="false">IF(L9&lt;0,ABS(L9),0)</f>
        <v>66292.345</v>
      </c>
      <c r="O9" s="0" t="str">
        <f aca="false">IF(L9&lt;0,"CRÍTICO",IF(L9&lt;1000,"ATENÇÃO","OK"))</f>
        <v>CRÍTICO</v>
      </c>
    </row>
    <row r="10" customFormat="false" ht="13.5" hidden="false" customHeight="false" outlineLevel="0" collapsed="false">
      <c r="A10" s="0" t="n">
        <f aca="false">ROW()-1</f>
        <v>9</v>
      </c>
      <c r="B10" s="4" t="n">
        <f aca="false">B9+7</f>
        <v>46202</v>
      </c>
      <c r="C10" s="4" t="n">
        <f aca="false">B10+6</f>
        <v>46208</v>
      </c>
      <c r="D10" s="5" t="n">
        <f aca="false">L9</f>
        <v>-66292.345</v>
      </c>
      <c r="E10" s="5" t="n">
        <f aca="false">SUMIFS(RECEITAS!$H:$H,RECEITAS!$C:$C,$B10)</f>
        <v>15000</v>
      </c>
      <c r="F10" s="5" t="n">
        <f aca="false">SUMIFS(RECEITAS!$I:$I,RECEITAS!$C:$C,$B10,RECEITAS!$K:$K,"Recebido")</f>
        <v>0</v>
      </c>
      <c r="G10" s="5" t="n">
        <f aca="false">SUMIFS(RECEITAS!$I:$I,RECEITAS!$C:$C,$B10,RECEITAS!$K:$K,"Recebido")+SUMIFS(RECEITAS!$H:$H,RECEITAS!$C:$C,$B10,RECEITAS!$K:$K,"&lt;&gt;Recebido")</f>
        <v>15000</v>
      </c>
      <c r="H10" s="5" t="n">
        <f aca="false">SUMIFS(DESPESAS!$J:$J,DESPESAS!$C:$C,$B10)</f>
        <v>9071.28</v>
      </c>
      <c r="I10" s="5" t="n">
        <f aca="false">SUMIFS(DESPESAS!$K:$K,DESPESAS!$C:$C,$B10,DESPESAS!$M:$M,"Pago")</f>
        <v>6071.28</v>
      </c>
      <c r="J10" s="5" t="n">
        <f aca="false">SUMIFS(CARTAO_PROJECAO!$G:$G,CARTAO_PROJECAO!$H:$H,"&gt;="&amp;$B10,CARTAO_PROJECAO!$H:$H,"&lt;="&amp;$C10)</f>
        <v>0</v>
      </c>
      <c r="K10" s="5" t="n">
        <f aca="false">SUMIFS(DESPESAS!$K:$K,DESPESAS!$C:$C,$B10,DESPESAS!$M:$M,"Pago")+SUMIFS(DESPESAS!$J:$J,DESPESAS!$C:$C,$B10,DESPESAS!$M:$M,"&lt;&gt;Pago")+$J10</f>
        <v>9071.28</v>
      </c>
      <c r="L10" s="5" t="n">
        <f aca="false">D10+G10-K10</f>
        <v>-60363.625</v>
      </c>
      <c r="M10" s="5" t="n">
        <f aca="false">D10+F10-I10-J10</f>
        <v>-72363.625</v>
      </c>
      <c r="N10" s="5" t="n">
        <f aca="false">IF(L10&lt;0,ABS(L10),0)</f>
        <v>60363.625</v>
      </c>
      <c r="O10" s="0" t="str">
        <f aca="false">IF(L10&lt;0,"CRÍTICO",IF(L10&lt;1000,"ATENÇÃO","OK"))</f>
        <v>CRÍTICO</v>
      </c>
    </row>
    <row r="11" customFormat="false" ht="13.5" hidden="false" customHeight="false" outlineLevel="0" collapsed="false">
      <c r="A11" s="0" t="n">
        <f aca="false">ROW()-1</f>
        <v>10</v>
      </c>
      <c r="B11" s="4" t="n">
        <f aca="false">B10+7</f>
        <v>46209</v>
      </c>
      <c r="C11" s="4" t="n">
        <f aca="false">B11+6</f>
        <v>46215</v>
      </c>
      <c r="D11" s="5" t="n">
        <f aca="false">L10</f>
        <v>-60363.625</v>
      </c>
      <c r="E11" s="5" t="n">
        <f aca="false">SUMIFS(RECEITAS!$H:$H,RECEITAS!$C:$C,$B11)</f>
        <v>15000</v>
      </c>
      <c r="F11" s="5" t="n">
        <f aca="false">SUMIFS(RECEITAS!$I:$I,RECEITAS!$C:$C,$B11,RECEITAS!$K:$K,"Recebido")</f>
        <v>0</v>
      </c>
      <c r="G11" s="5" t="n">
        <f aca="false">SUMIFS(RECEITAS!$I:$I,RECEITAS!$C:$C,$B11,RECEITAS!$K:$K,"Recebido")+SUMIFS(RECEITAS!$H:$H,RECEITAS!$C:$C,$B11,RECEITAS!$K:$K,"&lt;&gt;Recebido")</f>
        <v>15000</v>
      </c>
      <c r="H11" s="5" t="n">
        <f aca="false">SUMIFS(DESPESAS!$J:$J,DESPESAS!$C:$C,$B11)</f>
        <v>16635.49</v>
      </c>
      <c r="I11" s="5" t="n">
        <f aca="false">SUMIFS(DESPESAS!$K:$K,DESPESAS!$C:$C,$B11,DESPESAS!$M:$M,"Pago")</f>
        <v>0</v>
      </c>
      <c r="J11" s="5" t="n">
        <f aca="false">SUMIFS(CARTAO_PROJECAO!$G:$G,CARTAO_PROJECAO!$H:$H,"&gt;="&amp;$B11,CARTAO_PROJECAO!$H:$H,"&lt;="&amp;$C11)</f>
        <v>0</v>
      </c>
      <c r="K11" s="5" t="n">
        <f aca="false">SUMIFS(DESPESAS!$K:$K,DESPESAS!$C:$C,$B11,DESPESAS!$M:$M,"Pago")+SUMIFS(DESPESAS!$J:$J,DESPESAS!$C:$C,$B11,DESPESAS!$M:$M,"&lt;&gt;Pago")+$J11</f>
        <v>16635.49</v>
      </c>
      <c r="L11" s="5" t="n">
        <f aca="false">D11+G11-K11</f>
        <v>-61999.115</v>
      </c>
      <c r="M11" s="5" t="n">
        <f aca="false">D11+F11-I11-J11</f>
        <v>-60363.625</v>
      </c>
      <c r="N11" s="5" t="n">
        <f aca="false">IF(L11&lt;0,ABS(L11),0)</f>
        <v>61999.115</v>
      </c>
      <c r="O11" s="0" t="str">
        <f aca="false">IF(L11&lt;0,"CRÍTICO",IF(L11&lt;1000,"ATENÇÃO","OK"))</f>
        <v>CRÍTICO</v>
      </c>
    </row>
    <row r="12" customFormat="false" ht="13.5" hidden="false" customHeight="false" outlineLevel="0" collapsed="false">
      <c r="A12" s="0" t="n">
        <f aca="false">ROW()-1</f>
        <v>11</v>
      </c>
      <c r="B12" s="4" t="n">
        <f aca="false">B11+7</f>
        <v>46216</v>
      </c>
      <c r="C12" s="4" t="n">
        <f aca="false">B12+6</f>
        <v>46222</v>
      </c>
      <c r="D12" s="5" t="n">
        <f aca="false">L11</f>
        <v>-61999.115</v>
      </c>
      <c r="E12" s="5" t="n">
        <f aca="false">SUMIFS(RECEITAS!$H:$H,RECEITAS!$C:$C,$B12)</f>
        <v>15000</v>
      </c>
      <c r="F12" s="5" t="n">
        <f aca="false">SUMIFS(RECEITAS!$I:$I,RECEITAS!$C:$C,$B12,RECEITAS!$K:$K,"Recebido")</f>
        <v>0</v>
      </c>
      <c r="G12" s="5" t="n">
        <f aca="false">SUMIFS(RECEITAS!$I:$I,RECEITAS!$C:$C,$B12,RECEITAS!$K:$K,"Recebido")+SUMIFS(RECEITAS!$H:$H,RECEITAS!$C:$C,$B12,RECEITAS!$K:$K,"&lt;&gt;Recebido")</f>
        <v>15000</v>
      </c>
      <c r="H12" s="5" t="n">
        <f aca="false">SUMIFS(DESPESAS!$J:$J,DESPESAS!$C:$C,$B12)</f>
        <v>288.5</v>
      </c>
      <c r="I12" s="5" t="n">
        <f aca="false">SUMIFS(DESPESAS!$K:$K,DESPESAS!$C:$C,$B12,DESPESAS!$M:$M,"Pago")</f>
        <v>0</v>
      </c>
      <c r="J12" s="5" t="n">
        <f aca="false">SUMIFS(CARTAO_PROJECAO!$G:$G,CARTAO_PROJECAO!$H:$H,"&gt;="&amp;$B12,CARTAO_PROJECAO!$H:$H,"&lt;="&amp;$C12)</f>
        <v>18983.4525</v>
      </c>
      <c r="K12" s="5" t="n">
        <f aca="false">SUMIFS(DESPESAS!$K:$K,DESPESAS!$C:$C,$B12,DESPESAS!$M:$M,"Pago")+SUMIFS(DESPESAS!$J:$J,DESPESAS!$C:$C,$B12,DESPESAS!$M:$M,"&lt;&gt;Pago")+$J12</f>
        <v>19271.9525</v>
      </c>
      <c r="L12" s="5" t="n">
        <f aca="false">D12+G12-K12</f>
        <v>-66271.0675</v>
      </c>
      <c r="M12" s="5" t="n">
        <f aca="false">D12+F12-I12-J12</f>
        <v>-80982.5675</v>
      </c>
      <c r="N12" s="5" t="n">
        <f aca="false">IF(L12&lt;0,ABS(L12),0)</f>
        <v>66271.0675</v>
      </c>
      <c r="O12" s="0" t="str">
        <f aca="false">IF(L12&lt;0,"CRÍTICO",IF(L12&lt;1000,"ATENÇÃO","OK"))</f>
        <v>CRÍTICO</v>
      </c>
    </row>
    <row r="13" customFormat="false" ht="13.5" hidden="false" customHeight="false" outlineLevel="0" collapsed="false">
      <c r="A13" s="0" t="n">
        <f aca="false">ROW()-1</f>
        <v>12</v>
      </c>
      <c r="B13" s="4" t="n">
        <f aca="false">B12+7</f>
        <v>46223</v>
      </c>
      <c r="C13" s="4" t="n">
        <f aca="false">B13+6</f>
        <v>46229</v>
      </c>
      <c r="D13" s="5" t="n">
        <f aca="false">L12</f>
        <v>-66271.0675</v>
      </c>
      <c r="E13" s="5" t="n">
        <f aca="false">SUMIFS(RECEITAS!$H:$H,RECEITAS!$C:$C,$B13)</f>
        <v>15000</v>
      </c>
      <c r="F13" s="5" t="n">
        <f aca="false">SUMIFS(RECEITAS!$I:$I,RECEITAS!$C:$C,$B13,RECEITAS!$K:$K,"Recebido")</f>
        <v>0</v>
      </c>
      <c r="G13" s="5" t="n">
        <f aca="false">SUMIFS(RECEITAS!$I:$I,RECEITAS!$C:$C,$B13,RECEITAS!$K:$K,"Recebido")+SUMIFS(RECEITAS!$H:$H,RECEITAS!$C:$C,$B13,RECEITAS!$K:$K,"&lt;&gt;Recebido")</f>
        <v>15000</v>
      </c>
      <c r="H13" s="5" t="n">
        <f aca="false">SUMIFS(DESPESAS!$J:$J,DESPESAS!$C:$C,$B13)</f>
        <v>16995.5</v>
      </c>
      <c r="I13" s="5" t="n">
        <f aca="false">SUMIFS(DESPESAS!$K:$K,DESPESAS!$C:$C,$B13,DESPESAS!$M:$M,"Pago")</f>
        <v>0</v>
      </c>
      <c r="J13" s="5" t="n">
        <f aca="false">SUMIFS(CARTAO_PROJECAO!$G:$G,CARTAO_PROJECAO!$H:$H,"&gt;="&amp;$B13,CARTAO_PROJECAO!$H:$H,"&lt;="&amp;$C13)</f>
        <v>0</v>
      </c>
      <c r="K13" s="5" t="n">
        <f aca="false">SUMIFS(DESPESAS!$K:$K,DESPESAS!$C:$C,$B13,DESPESAS!$M:$M,"Pago")+SUMIFS(DESPESAS!$J:$J,DESPESAS!$C:$C,$B13,DESPESAS!$M:$M,"&lt;&gt;Pago")+$J13</f>
        <v>16995.5</v>
      </c>
      <c r="L13" s="5" t="n">
        <f aca="false">D13+G13-K13</f>
        <v>-68266.5675</v>
      </c>
      <c r="M13" s="5" t="n">
        <f aca="false">D13+F13-I13-J13</f>
        <v>-66271.0675</v>
      </c>
      <c r="N13" s="5" t="n">
        <f aca="false">IF(L13&lt;0,ABS(L13),0)</f>
        <v>68266.5675</v>
      </c>
      <c r="O13" s="0" t="str">
        <f aca="false">IF(L13&lt;0,"CRÍTICO",IF(L13&lt;1000,"ATENÇÃO","OK"))</f>
        <v>CRÍTICO</v>
      </c>
    </row>
    <row r="14" customFormat="false" ht="13.5" hidden="false" customHeight="false" outlineLevel="0" collapsed="false">
      <c r="A14" s="0" t="n">
        <f aca="false">ROW()-1</f>
        <v>13</v>
      </c>
      <c r="B14" s="4" t="n">
        <f aca="false">B13+7</f>
        <v>46230</v>
      </c>
      <c r="C14" s="4" t="n">
        <f aca="false">B14+6</f>
        <v>46236</v>
      </c>
      <c r="D14" s="5" t="n">
        <f aca="false">L13</f>
        <v>-68266.5675</v>
      </c>
      <c r="E14" s="5" t="n">
        <f aca="false">SUMIFS(RECEITAS!$H:$H,RECEITAS!$C:$C,$B14)</f>
        <v>11500</v>
      </c>
      <c r="F14" s="5" t="n">
        <f aca="false">SUMIFS(RECEITAS!$I:$I,RECEITAS!$C:$C,$B14,RECEITAS!$K:$K,"Recebido")</f>
        <v>0</v>
      </c>
      <c r="G14" s="5" t="n">
        <f aca="false">SUMIFS(RECEITAS!$I:$I,RECEITAS!$C:$C,$B14,RECEITAS!$K:$K,"Recebido")+SUMIFS(RECEITAS!$H:$H,RECEITAS!$C:$C,$B14,RECEITAS!$K:$K,"&lt;&gt;Recebido")</f>
        <v>11500</v>
      </c>
      <c r="H14" s="5" t="n">
        <f aca="false">SUMIFS(DESPESAS!$J:$J,DESPESAS!$C:$C,$B14)</f>
        <v>11280.83</v>
      </c>
      <c r="I14" s="5" t="n">
        <f aca="false">SUMIFS(DESPESAS!$K:$K,DESPESAS!$C:$C,$B14,DESPESAS!$M:$M,"Pago")</f>
        <v>0</v>
      </c>
      <c r="J14" s="5" t="n">
        <f aca="false">SUMIFS(CARTAO_PROJECAO!$G:$G,CARTAO_PROJECAO!$H:$H,"&gt;="&amp;$B14,CARTAO_PROJECAO!$H:$H,"&lt;="&amp;$C14)</f>
        <v>6432.215</v>
      </c>
      <c r="K14" s="5" t="n">
        <f aca="false">SUMIFS(DESPESAS!$K:$K,DESPESAS!$C:$C,$B14,DESPESAS!$M:$M,"Pago")+SUMIFS(DESPESAS!$J:$J,DESPESAS!$C:$C,$B14,DESPESAS!$M:$M,"&lt;&gt;Pago")+$J14</f>
        <v>17713.045</v>
      </c>
      <c r="L14" s="5" t="n">
        <f aca="false">D14+G14-K14</f>
        <v>-74479.6125</v>
      </c>
      <c r="M14" s="5" t="n">
        <f aca="false">D14+F14-I14-J14</f>
        <v>-74698.7825</v>
      </c>
      <c r="N14" s="5" t="n">
        <f aca="false">IF(L14&lt;0,ABS(L14),0)</f>
        <v>74479.6125</v>
      </c>
      <c r="O14" s="0" t="str">
        <f aca="false">IF(L14&lt;0,"CRÍTICO",IF(L14&lt;1000,"ATENÇÃO","OK"))</f>
        <v>CRÍTICO</v>
      </c>
    </row>
    <row r="15" customFormat="false" ht="13.5" hidden="false" customHeight="false" outlineLevel="0" collapsed="false">
      <c r="A15" s="0" t="n">
        <f aca="false">ROW()-1</f>
        <v>14</v>
      </c>
      <c r="B15" s="4" t="n">
        <f aca="false">B14+7</f>
        <v>46237</v>
      </c>
      <c r="C15" s="4" t="n">
        <f aca="false">B15+6</f>
        <v>46243</v>
      </c>
      <c r="D15" s="5" t="n">
        <f aca="false">L14</f>
        <v>-74479.6125</v>
      </c>
      <c r="E15" s="5" t="n">
        <f aca="false">SUMIFS(RECEITAS!$H:$H,RECEITAS!$C:$C,$B15)</f>
        <v>15000</v>
      </c>
      <c r="F15" s="5" t="n">
        <f aca="false">SUMIFS(RECEITAS!$I:$I,RECEITAS!$C:$C,$B15,RECEITAS!$K:$K,"Recebido")</f>
        <v>0</v>
      </c>
      <c r="G15" s="5" t="n">
        <f aca="false">SUMIFS(RECEITAS!$I:$I,RECEITAS!$C:$C,$B15,RECEITAS!$K:$K,"Recebido")+SUMIFS(RECEITAS!$H:$H,RECEITAS!$C:$C,$B15,RECEITAS!$K:$K,"&lt;&gt;Recebido")</f>
        <v>15000</v>
      </c>
      <c r="H15" s="5" t="n">
        <f aca="false">SUMIFS(DESPESAS!$J:$J,DESPESAS!$C:$C,$B15)</f>
        <v>13769</v>
      </c>
      <c r="I15" s="5" t="n">
        <f aca="false">SUMIFS(DESPESAS!$K:$K,DESPESAS!$C:$C,$B15,DESPESAS!$M:$M,"Pago")</f>
        <v>0</v>
      </c>
      <c r="J15" s="5" t="n">
        <f aca="false">SUMIFS(CARTAO_PROJECAO!$G:$G,CARTAO_PROJECAO!$H:$H,"&gt;="&amp;$B15,CARTAO_PROJECAO!$H:$H,"&lt;="&amp;$C15)</f>
        <v>0</v>
      </c>
      <c r="K15" s="5" t="n">
        <f aca="false">SUMIFS(DESPESAS!$K:$K,DESPESAS!$C:$C,$B15,DESPESAS!$M:$M,"Pago")+SUMIFS(DESPESAS!$J:$J,DESPESAS!$C:$C,$B15,DESPESAS!$M:$M,"&lt;&gt;Pago")+$J15</f>
        <v>13769</v>
      </c>
      <c r="L15" s="5" t="n">
        <f aca="false">D15+G15-K15</f>
        <v>-73248.6125</v>
      </c>
      <c r="M15" s="5" t="n">
        <f aca="false">D15+F15-I15-J15</f>
        <v>-74479.6125</v>
      </c>
      <c r="N15" s="5" t="n">
        <f aca="false">IF(L15&lt;0,ABS(L15),0)</f>
        <v>73248.6125</v>
      </c>
      <c r="O15" s="0" t="str">
        <f aca="false">IF(L15&lt;0,"CRÍTICO",IF(L15&lt;1000,"ATENÇÃO","OK"))</f>
        <v>CRÍTICO</v>
      </c>
    </row>
    <row r="16" customFormat="false" ht="13.5" hidden="false" customHeight="false" outlineLevel="0" collapsed="false">
      <c r="A16" s="0" t="n">
        <f aca="false">ROW()-1</f>
        <v>15</v>
      </c>
      <c r="B16" s="4" t="n">
        <f aca="false">B15+7</f>
        <v>46244</v>
      </c>
      <c r="C16" s="4" t="n">
        <f aca="false">B16+6</f>
        <v>46250</v>
      </c>
      <c r="D16" s="5" t="n">
        <f aca="false">L15</f>
        <v>-73248.6125</v>
      </c>
      <c r="E16" s="5" t="n">
        <f aca="false">SUMIFS(RECEITAS!$H:$H,RECEITAS!$C:$C,$B16)</f>
        <v>15000</v>
      </c>
      <c r="F16" s="5" t="n">
        <f aca="false">SUMIFS(RECEITAS!$I:$I,RECEITAS!$C:$C,$B16,RECEITAS!$K:$K,"Recebido")</f>
        <v>0</v>
      </c>
      <c r="G16" s="5" t="n">
        <f aca="false">SUMIFS(RECEITAS!$I:$I,RECEITAS!$C:$C,$B16,RECEITAS!$K:$K,"Recebido")+SUMIFS(RECEITAS!$H:$H,RECEITAS!$C:$C,$B16,RECEITAS!$K:$K,"&lt;&gt;Recebido")</f>
        <v>15000</v>
      </c>
      <c r="H16" s="5" t="n">
        <f aca="false">SUMIFS(DESPESAS!$J:$J,DESPESAS!$C:$C,$B16)</f>
        <v>2866.49</v>
      </c>
      <c r="I16" s="5" t="n">
        <f aca="false">SUMIFS(DESPESAS!$K:$K,DESPESAS!$C:$C,$B16,DESPESAS!$M:$M,"Pago")</f>
        <v>0</v>
      </c>
      <c r="J16" s="5" t="n">
        <f aca="false">SUMIFS(CARTAO_PROJECAO!$G:$G,CARTAO_PROJECAO!$H:$H,"&gt;="&amp;$B16,CARTAO_PROJECAO!$H:$H,"&lt;="&amp;$C16)</f>
        <v>6243.3475</v>
      </c>
      <c r="K16" s="5" t="n">
        <f aca="false">SUMIFS(DESPESAS!$K:$K,DESPESAS!$C:$C,$B16,DESPESAS!$M:$M,"Pago")+SUMIFS(DESPESAS!$J:$J,DESPESAS!$C:$C,$B16,DESPESAS!$M:$M,"&lt;&gt;Pago")+$J16</f>
        <v>9109.8375</v>
      </c>
      <c r="L16" s="5" t="n">
        <f aca="false">D16+G16-K16</f>
        <v>-67358.45</v>
      </c>
      <c r="M16" s="5" t="n">
        <f aca="false">D16+F16-I16-J16</f>
        <v>-79491.96</v>
      </c>
      <c r="N16" s="5" t="n">
        <f aca="false">IF(L16&lt;0,ABS(L16),0)</f>
        <v>67358.45</v>
      </c>
      <c r="O16" s="0" t="str">
        <f aca="false">IF(L16&lt;0,"CRÍTICO",IF(L16&lt;1000,"ATENÇÃO","OK"))</f>
        <v>CRÍTICO</v>
      </c>
    </row>
    <row r="17" customFormat="false" ht="13.5" hidden="false" customHeight="false" outlineLevel="0" collapsed="false">
      <c r="A17" s="0" t="n">
        <f aca="false">ROW()-1</f>
        <v>16</v>
      </c>
      <c r="B17" s="4" t="n">
        <f aca="false">B16+7</f>
        <v>46251</v>
      </c>
      <c r="C17" s="4" t="n">
        <f aca="false">B17+6</f>
        <v>46257</v>
      </c>
      <c r="D17" s="5" t="n">
        <f aca="false">L16</f>
        <v>-67358.45</v>
      </c>
      <c r="E17" s="5" t="n">
        <f aca="false">SUMIFS(RECEITAS!$H:$H,RECEITAS!$C:$C,$B17)</f>
        <v>15000</v>
      </c>
      <c r="F17" s="5" t="n">
        <f aca="false">SUMIFS(RECEITAS!$I:$I,RECEITAS!$C:$C,$B17,RECEITAS!$K:$K,"Recebido")</f>
        <v>0</v>
      </c>
      <c r="G17" s="5" t="n">
        <f aca="false">SUMIFS(RECEITAS!$I:$I,RECEITAS!$C:$C,$B17,RECEITAS!$K:$K,"Recebido")+SUMIFS(RECEITAS!$H:$H,RECEITAS!$C:$C,$B17,RECEITAS!$K:$K,"&lt;&gt;Recebido")</f>
        <v>15000</v>
      </c>
      <c r="H17" s="5" t="n">
        <f aca="false">SUMIFS(DESPESAS!$J:$J,DESPESAS!$C:$C,$B17)</f>
        <v>17284</v>
      </c>
      <c r="I17" s="5" t="n">
        <f aca="false">SUMIFS(DESPESAS!$K:$K,DESPESAS!$C:$C,$B17,DESPESAS!$M:$M,"Pago")</f>
        <v>0</v>
      </c>
      <c r="J17" s="5" t="n">
        <f aca="false">SUMIFS(CARTAO_PROJECAO!$G:$G,CARTAO_PROJECAO!$H:$H,"&gt;="&amp;$B17,CARTAO_PROJECAO!$H:$H,"&lt;="&amp;$C17)</f>
        <v>600.21</v>
      </c>
      <c r="K17" s="5" t="n">
        <f aca="false">SUMIFS(DESPESAS!$K:$K,DESPESAS!$C:$C,$B17,DESPESAS!$M:$M,"Pago")+SUMIFS(DESPESAS!$J:$J,DESPESAS!$C:$C,$B17,DESPESAS!$M:$M,"&lt;&gt;Pago")+$J17</f>
        <v>17884.21</v>
      </c>
      <c r="L17" s="5" t="n">
        <f aca="false">D17+G17-K17</f>
        <v>-70242.66</v>
      </c>
      <c r="M17" s="5" t="n">
        <f aca="false">D17+F17-I17-J17</f>
        <v>-67958.66</v>
      </c>
      <c r="N17" s="5" t="n">
        <f aca="false">IF(L17&lt;0,ABS(L17),0)</f>
        <v>70242.66</v>
      </c>
      <c r="O17" s="0" t="str">
        <f aca="false">IF(L17&lt;0,"CRÍTICO",IF(L17&lt;1000,"ATENÇÃO","OK"))</f>
        <v>CRÍTICO</v>
      </c>
    </row>
    <row r="18" customFormat="false" ht="13.5" hidden="false" customHeight="false" outlineLevel="0" collapsed="false">
      <c r="A18" s="0" t="n">
        <f aca="false">ROW()-1</f>
        <v>17</v>
      </c>
      <c r="B18" s="4" t="n">
        <f aca="false">B17+7</f>
        <v>46258</v>
      </c>
      <c r="C18" s="4" t="n">
        <f aca="false">B18+6</f>
        <v>46264</v>
      </c>
      <c r="D18" s="5" t="n">
        <f aca="false">L17</f>
        <v>-70242.66</v>
      </c>
      <c r="E18" s="5" t="n">
        <f aca="false">SUMIFS(RECEITAS!$H:$H,RECEITAS!$C:$C,$B18)</f>
        <v>15000</v>
      </c>
      <c r="F18" s="5" t="n">
        <f aca="false">SUMIFS(RECEITAS!$I:$I,RECEITAS!$C:$C,$B18,RECEITAS!$K:$K,"Recebido")</f>
        <v>0</v>
      </c>
      <c r="G18" s="5" t="n">
        <f aca="false">SUMIFS(RECEITAS!$I:$I,RECEITAS!$C:$C,$B18,RECEITAS!$K:$K,"Recebido")+SUMIFS(RECEITAS!$H:$H,RECEITAS!$C:$C,$B18,RECEITAS!$K:$K,"&lt;&gt;Recebido")</f>
        <v>15000</v>
      </c>
      <c r="H18" s="5" t="n">
        <f aca="false">SUMIFS(DESPESAS!$J:$J,DESPESAS!$C:$C,$B18)</f>
        <v>6220.12</v>
      </c>
      <c r="I18" s="5" t="n">
        <f aca="false">SUMIFS(DESPESAS!$K:$K,DESPESAS!$C:$C,$B18,DESPESAS!$M:$M,"Pago")</f>
        <v>0</v>
      </c>
      <c r="J18" s="5" t="n">
        <f aca="false">SUMIFS(CARTAO_PROJECAO!$G:$G,CARTAO_PROJECAO!$H:$H,"&gt;="&amp;$B18,CARTAO_PROJECAO!$H:$H,"&lt;="&amp;$C18)</f>
        <v>2033.555</v>
      </c>
      <c r="K18" s="5" t="n">
        <f aca="false">SUMIFS(DESPESAS!$K:$K,DESPESAS!$C:$C,$B18,DESPESAS!$M:$M,"Pago")+SUMIFS(DESPESAS!$J:$J,DESPESAS!$C:$C,$B18,DESPESAS!$M:$M,"&lt;&gt;Pago")+$J18</f>
        <v>8253.675</v>
      </c>
      <c r="L18" s="5" t="n">
        <f aca="false">D18+G18-K18</f>
        <v>-63496.335</v>
      </c>
      <c r="M18" s="5" t="n">
        <f aca="false">D18+F18-I18-J18</f>
        <v>-72276.215</v>
      </c>
      <c r="N18" s="5" t="n">
        <f aca="false">IF(L18&lt;0,ABS(L18),0)</f>
        <v>63496.335</v>
      </c>
      <c r="O18" s="0" t="str">
        <f aca="false">IF(L18&lt;0,"CRÍTICO",IF(L18&lt;1000,"ATENÇÃO","OK"))</f>
        <v>CRÍTICO</v>
      </c>
    </row>
    <row r="19" customFormat="false" ht="13.5" hidden="false" customHeight="false" outlineLevel="0" collapsed="false">
      <c r="A19" s="0" t="n">
        <f aca="false">ROW()-1</f>
        <v>18</v>
      </c>
      <c r="B19" s="4" t="n">
        <f aca="false">B18+7</f>
        <v>46265</v>
      </c>
      <c r="C19" s="4" t="n">
        <f aca="false">B19+6</f>
        <v>46271</v>
      </c>
      <c r="D19" s="5" t="n">
        <f aca="false">L18</f>
        <v>-63496.335</v>
      </c>
      <c r="E19" s="5" t="n">
        <f aca="false">SUMIFS(RECEITAS!$H:$H,RECEITAS!$C:$C,$B19)</f>
        <v>15000</v>
      </c>
      <c r="F19" s="5" t="n">
        <f aca="false">SUMIFS(RECEITAS!$I:$I,RECEITAS!$C:$C,$B19,RECEITAS!$K:$K,"Recebido")</f>
        <v>0</v>
      </c>
      <c r="G19" s="5" t="n">
        <f aca="false">SUMIFS(RECEITAS!$I:$I,RECEITAS!$C:$C,$B19,RECEITAS!$K:$K,"Recebido")+SUMIFS(RECEITAS!$H:$H,RECEITAS!$C:$C,$B19,RECEITAS!$K:$K,"&lt;&gt;Recebido")</f>
        <v>15000</v>
      </c>
      <c r="H19" s="5" t="n">
        <f aca="false">SUMIFS(DESPESAS!$J:$J,DESPESAS!$C:$C,$B19)</f>
        <v>11551.09</v>
      </c>
      <c r="I19" s="5" t="n">
        <f aca="false">SUMIFS(DESPESAS!$K:$K,DESPESAS!$C:$C,$B19,DESPESAS!$M:$M,"Pago")</f>
        <v>0</v>
      </c>
      <c r="J19" s="5" t="n">
        <f aca="false">SUMIFS(CARTAO_PROJECAO!$G:$G,CARTAO_PROJECAO!$H:$H,"&gt;="&amp;$B19,CARTAO_PROJECAO!$H:$H,"&lt;="&amp;$C19)</f>
        <v>0</v>
      </c>
      <c r="K19" s="5" t="n">
        <f aca="false">SUMIFS(DESPESAS!$K:$K,DESPESAS!$C:$C,$B19,DESPESAS!$M:$M,"Pago")+SUMIFS(DESPESAS!$J:$J,DESPESAS!$C:$C,$B19,DESPESAS!$M:$M,"&lt;&gt;Pago")+$J19</f>
        <v>11551.09</v>
      </c>
      <c r="L19" s="5" t="n">
        <f aca="false">D19+G19-K19</f>
        <v>-60047.425</v>
      </c>
      <c r="M19" s="5" t="n">
        <f aca="false">D19+F19-I19-J19</f>
        <v>-63496.335</v>
      </c>
      <c r="N19" s="5" t="n">
        <f aca="false">IF(L19&lt;0,ABS(L19),0)</f>
        <v>60047.425</v>
      </c>
      <c r="O19" s="0" t="str">
        <f aca="false">IF(L19&lt;0,"CRÍTICO",IF(L19&lt;1000,"ATENÇÃO","OK"))</f>
        <v>CRÍTICO</v>
      </c>
    </row>
    <row r="20" customFormat="false" ht="13.5" hidden="false" customHeight="false" outlineLevel="0" collapsed="false">
      <c r="A20" s="0" t="n">
        <f aca="false">ROW()-1</f>
        <v>19</v>
      </c>
      <c r="B20" s="4" t="n">
        <f aca="false">B19+7</f>
        <v>46272</v>
      </c>
      <c r="C20" s="4" t="n">
        <f aca="false">B20+6</f>
        <v>46278</v>
      </c>
      <c r="D20" s="5" t="n">
        <f aca="false">L19</f>
        <v>-60047.425</v>
      </c>
      <c r="E20" s="5" t="n">
        <f aca="false">SUMIFS(RECEITAS!$H:$H,RECEITAS!$C:$C,$B20)</f>
        <v>15000</v>
      </c>
      <c r="F20" s="5" t="n">
        <f aca="false">SUMIFS(RECEITAS!$I:$I,RECEITAS!$C:$C,$B20,RECEITAS!$K:$K,"Recebido")</f>
        <v>0</v>
      </c>
      <c r="G20" s="5" t="n">
        <f aca="false">SUMIFS(RECEITAS!$I:$I,RECEITAS!$C:$C,$B20,RECEITAS!$K:$K,"Recebido")+SUMIFS(RECEITAS!$H:$H,RECEITAS!$C:$C,$B20,RECEITAS!$K:$K,"&lt;&gt;Recebido")</f>
        <v>15000</v>
      </c>
      <c r="H20" s="5" t="n">
        <f aca="false">SUMIFS(DESPESAS!$J:$J,DESPESAS!$C:$C,$B20)</f>
        <v>10366.49</v>
      </c>
      <c r="I20" s="5" t="n">
        <f aca="false">SUMIFS(DESPESAS!$K:$K,DESPESAS!$C:$C,$B20,DESPESAS!$M:$M,"Pago")</f>
        <v>0</v>
      </c>
      <c r="J20" s="5" t="n">
        <f aca="false">SUMIFS(CARTAO_PROJECAO!$G:$G,CARTAO_PROJECAO!$H:$H,"&gt;="&amp;$B20,CARTAO_PROJECAO!$H:$H,"&lt;="&amp;$C20)</f>
        <v>0</v>
      </c>
      <c r="K20" s="5" t="n">
        <f aca="false">SUMIFS(DESPESAS!$K:$K,DESPESAS!$C:$C,$B20,DESPESAS!$M:$M,"Pago")+SUMIFS(DESPESAS!$J:$J,DESPESAS!$C:$C,$B20,DESPESAS!$M:$M,"&lt;&gt;Pago")+$J20</f>
        <v>10366.49</v>
      </c>
      <c r="L20" s="5" t="n">
        <f aca="false">D20+G20-K20</f>
        <v>-55413.915</v>
      </c>
      <c r="M20" s="5" t="n">
        <f aca="false">D20+F20-I20-J20</f>
        <v>-60047.425</v>
      </c>
      <c r="N20" s="5" t="n">
        <f aca="false">IF(L20&lt;0,ABS(L20),0)</f>
        <v>55413.915</v>
      </c>
      <c r="O20" s="0" t="str">
        <f aca="false">IF(L20&lt;0,"CRÍTICO",IF(L20&lt;1000,"ATENÇÃO","OK"))</f>
        <v>CRÍTICO</v>
      </c>
    </row>
    <row r="21" customFormat="false" ht="13.5" hidden="false" customHeight="false" outlineLevel="0" collapsed="false">
      <c r="A21" s="0" t="n">
        <f aca="false">ROW()-1</f>
        <v>20</v>
      </c>
      <c r="B21" s="4" t="n">
        <f aca="false">B20+7</f>
        <v>46279</v>
      </c>
      <c r="C21" s="4" t="n">
        <f aca="false">B21+6</f>
        <v>46285</v>
      </c>
      <c r="D21" s="5" t="n">
        <f aca="false">L20</f>
        <v>-55413.915</v>
      </c>
      <c r="E21" s="5" t="n">
        <f aca="false">SUMIFS(RECEITAS!$H:$H,RECEITAS!$C:$C,$B21)</f>
        <v>15000</v>
      </c>
      <c r="F21" s="5" t="n">
        <f aca="false">SUMIFS(RECEITAS!$I:$I,RECEITAS!$C:$C,$B21,RECEITAS!$K:$K,"Recebido")</f>
        <v>0</v>
      </c>
      <c r="G21" s="5" t="n">
        <f aca="false">SUMIFS(RECEITAS!$I:$I,RECEITAS!$C:$C,$B21,RECEITAS!$K:$K,"Recebido")+SUMIFS(RECEITAS!$H:$H,RECEITAS!$C:$C,$B21,RECEITAS!$K:$K,"&lt;&gt;Recebido")</f>
        <v>15000</v>
      </c>
      <c r="H21" s="5" t="n">
        <f aca="false">SUMIFS(DESPESAS!$J:$J,DESPESAS!$C:$C,$B21)</f>
        <v>8646.05</v>
      </c>
      <c r="I21" s="5" t="n">
        <f aca="false">SUMIFS(DESPESAS!$K:$K,DESPESAS!$C:$C,$B21,DESPESAS!$M:$M,"Pago")</f>
        <v>0</v>
      </c>
      <c r="J21" s="5" t="n">
        <f aca="false">SUMIFS(CARTAO_PROJECAO!$G:$G,CARTAO_PROJECAO!$H:$H,"&gt;="&amp;$B21,CARTAO_PROJECAO!$H:$H,"&lt;="&amp;$C21)</f>
        <v>2228.1975</v>
      </c>
      <c r="K21" s="5" t="n">
        <f aca="false">SUMIFS(DESPESAS!$K:$K,DESPESAS!$C:$C,$B21,DESPESAS!$M:$M,"Pago")+SUMIFS(DESPESAS!$J:$J,DESPESAS!$C:$C,$B21,DESPESAS!$M:$M,"&lt;&gt;Pago")+$J21</f>
        <v>10874.2475</v>
      </c>
      <c r="L21" s="5" t="n">
        <f aca="false">D21+G21-K21</f>
        <v>-51288.1625</v>
      </c>
      <c r="M21" s="5" t="n">
        <f aca="false">D21+F21-I21-J21</f>
        <v>-57642.1125</v>
      </c>
      <c r="N21" s="5" t="n">
        <f aca="false">IF(L21&lt;0,ABS(L21),0)</f>
        <v>51288.1625</v>
      </c>
      <c r="O21" s="0" t="str">
        <f aca="false">IF(L21&lt;0,"CRÍTICO",IF(L21&lt;1000,"ATENÇÃO","OK"))</f>
        <v>CRÍTICO</v>
      </c>
    </row>
    <row r="22" customFormat="false" ht="13.5" hidden="false" customHeight="false" outlineLevel="0" collapsed="false">
      <c r="A22" s="0" t="n">
        <f aca="false">ROW()-1</f>
        <v>21</v>
      </c>
      <c r="B22" s="4" t="n">
        <f aca="false">B21+7</f>
        <v>46286</v>
      </c>
      <c r="C22" s="4" t="n">
        <f aca="false">B22+6</f>
        <v>46292</v>
      </c>
      <c r="D22" s="5" t="n">
        <f aca="false">L21</f>
        <v>-51288.1625</v>
      </c>
      <c r="E22" s="5" t="n">
        <f aca="false">SUMIFS(RECEITAS!$H:$H,RECEITAS!$C:$C,$B22)</f>
        <v>15000</v>
      </c>
      <c r="F22" s="5" t="n">
        <f aca="false">SUMIFS(RECEITAS!$I:$I,RECEITAS!$C:$C,$B22,RECEITAS!$K:$K,"Recebido")</f>
        <v>0</v>
      </c>
      <c r="G22" s="5" t="n">
        <f aca="false">SUMIFS(RECEITAS!$I:$I,RECEITAS!$C:$C,$B22,RECEITAS!$K:$K,"Recebido")+SUMIFS(RECEITAS!$H:$H,RECEITAS!$C:$C,$B22,RECEITAS!$K:$K,"&lt;&gt;Recebido")</f>
        <v>15000</v>
      </c>
      <c r="H22" s="5" t="n">
        <f aca="false">SUMIFS(DESPESAS!$J:$J,DESPESAS!$C:$C,$B22)</f>
        <v>11837.95</v>
      </c>
      <c r="I22" s="5" t="n">
        <f aca="false">SUMIFS(DESPESAS!$K:$K,DESPESAS!$C:$C,$B22,DESPESAS!$M:$M,"Pago")</f>
        <v>0</v>
      </c>
      <c r="J22" s="5" t="n">
        <f aca="false">SUMIFS(CARTAO_PROJECAO!$G:$G,CARTAO_PROJECAO!$H:$H,"&gt;="&amp;$B22,CARTAO_PROJECAO!$H:$H,"&lt;="&amp;$C22)</f>
        <v>0</v>
      </c>
      <c r="K22" s="5" t="n">
        <f aca="false">SUMIFS(DESPESAS!$K:$K,DESPESAS!$C:$C,$B22,DESPESAS!$M:$M,"Pago")+SUMIFS(DESPESAS!$J:$J,DESPESAS!$C:$C,$B22,DESPESAS!$M:$M,"&lt;&gt;Pago")+$J22</f>
        <v>11837.95</v>
      </c>
      <c r="L22" s="5" t="n">
        <f aca="false">D22+G22-K22</f>
        <v>-48126.1125</v>
      </c>
      <c r="M22" s="5" t="n">
        <f aca="false">D22+F22-I22-J22</f>
        <v>-51288.1625</v>
      </c>
      <c r="N22" s="5" t="n">
        <f aca="false">IF(L22&lt;0,ABS(L22),0)</f>
        <v>48126.1125</v>
      </c>
      <c r="O22" s="0" t="str">
        <f aca="false">IF(L22&lt;0,"CRÍTICO",IF(L22&lt;1000,"ATENÇÃO","OK"))</f>
        <v>CRÍTICO</v>
      </c>
    </row>
    <row r="23" customFormat="false" ht="13.5" hidden="false" customHeight="false" outlineLevel="0" collapsed="false">
      <c r="A23" s="0" t="n">
        <f aca="false">ROW()-1</f>
        <v>22</v>
      </c>
      <c r="B23" s="4" t="n">
        <f aca="false">B22+7</f>
        <v>46293</v>
      </c>
      <c r="C23" s="4" t="n">
        <f aca="false">B23+6</f>
        <v>46299</v>
      </c>
      <c r="D23" s="5" t="n">
        <f aca="false">L22</f>
        <v>-48126.1125</v>
      </c>
      <c r="E23" s="5" t="n">
        <f aca="false">SUMIFS(RECEITAS!$H:$H,RECEITAS!$C:$C,$B23)</f>
        <v>15000</v>
      </c>
      <c r="F23" s="5" t="n">
        <f aca="false">SUMIFS(RECEITAS!$I:$I,RECEITAS!$C:$C,$B23,RECEITAS!$K:$K,"Recebido")</f>
        <v>0</v>
      </c>
      <c r="G23" s="5" t="n">
        <f aca="false">SUMIFS(RECEITAS!$I:$I,RECEITAS!$C:$C,$B23,RECEITAS!$K:$K,"Recebido")+SUMIFS(RECEITAS!$H:$H,RECEITAS!$C:$C,$B23,RECEITAS!$K:$K,"&lt;&gt;Recebido")</f>
        <v>15000</v>
      </c>
      <c r="H23" s="5" t="n">
        <f aca="false">SUMIFS(DESPESAS!$J:$J,DESPESAS!$C:$C,$B23)</f>
        <v>7859.45</v>
      </c>
      <c r="I23" s="5" t="n">
        <f aca="false">SUMIFS(DESPESAS!$K:$K,DESPESAS!$C:$C,$B23,DESPESAS!$M:$M,"Pago")</f>
        <v>0</v>
      </c>
      <c r="J23" s="5" t="n">
        <f aca="false">SUMIFS(CARTAO_PROJECAO!$G:$G,CARTAO_PROJECAO!$H:$H,"&gt;="&amp;$B23,CARTAO_PROJECAO!$H:$H,"&lt;="&amp;$C23)</f>
        <v>1239.67</v>
      </c>
      <c r="K23" s="5" t="n">
        <f aca="false">SUMIFS(DESPESAS!$K:$K,DESPESAS!$C:$C,$B23,DESPESAS!$M:$M,"Pago")+SUMIFS(DESPESAS!$J:$J,DESPESAS!$C:$C,$B23,DESPESAS!$M:$M,"&lt;&gt;Pago")+$J23</f>
        <v>9099.12</v>
      </c>
      <c r="L23" s="5" t="n">
        <f aca="false">D23+G23-K23</f>
        <v>-42225.2325</v>
      </c>
      <c r="M23" s="5" t="n">
        <f aca="false">D23+F23-I23-J23</f>
        <v>-49365.7825</v>
      </c>
      <c r="N23" s="5" t="n">
        <f aca="false">IF(L23&lt;0,ABS(L23),0)</f>
        <v>42225.2325</v>
      </c>
      <c r="O23" s="0" t="str">
        <f aca="false">IF(L23&lt;0,"CRÍTICO",IF(L23&lt;1000,"ATENÇÃO","OK"))</f>
        <v>CRÍTICO</v>
      </c>
    </row>
    <row r="24" customFormat="false" ht="13.5" hidden="false" customHeight="false" outlineLevel="0" collapsed="false">
      <c r="A24" s="0" t="n">
        <f aca="false">ROW()-1</f>
        <v>23</v>
      </c>
      <c r="B24" s="4" t="n">
        <f aca="false">B23+7</f>
        <v>46300</v>
      </c>
      <c r="C24" s="4" t="n">
        <f aca="false">B24+6</f>
        <v>46306</v>
      </c>
      <c r="D24" s="5" t="n">
        <f aca="false">L23</f>
        <v>-42225.2325</v>
      </c>
      <c r="E24" s="5" t="n">
        <f aca="false">SUMIFS(RECEITAS!$H:$H,RECEITAS!$C:$C,$B24)</f>
        <v>15000</v>
      </c>
      <c r="F24" s="5" t="n">
        <f aca="false">SUMIFS(RECEITAS!$I:$I,RECEITAS!$C:$C,$B24,RECEITAS!$K:$K,"Recebido")</f>
        <v>0</v>
      </c>
      <c r="G24" s="5" t="n">
        <f aca="false">SUMIFS(RECEITAS!$I:$I,RECEITAS!$C:$C,$B24,RECEITAS!$K:$K,"Recebido")+SUMIFS(RECEITAS!$H:$H,RECEITAS!$C:$C,$B24,RECEITAS!$K:$K,"&lt;&gt;Recebido")</f>
        <v>15000</v>
      </c>
      <c r="H24" s="5" t="n">
        <f aca="false">SUMIFS(DESPESAS!$J:$J,DESPESAS!$C:$C,$B24)</f>
        <v>16403.36</v>
      </c>
      <c r="I24" s="5" t="n">
        <f aca="false">SUMIFS(DESPESAS!$K:$K,DESPESAS!$C:$C,$B24,DESPESAS!$M:$M,"Pago")</f>
        <v>0</v>
      </c>
      <c r="J24" s="5" t="n">
        <f aca="false">SUMIFS(CARTAO_PROJECAO!$G:$G,CARTAO_PROJECAO!$H:$H,"&gt;="&amp;$B24,CARTAO_PROJECAO!$H:$H,"&lt;="&amp;$C24)</f>
        <v>0</v>
      </c>
      <c r="K24" s="5" t="n">
        <f aca="false">SUMIFS(DESPESAS!$K:$K,DESPESAS!$C:$C,$B24,DESPESAS!$M:$M,"Pago")+SUMIFS(DESPESAS!$J:$J,DESPESAS!$C:$C,$B24,DESPESAS!$M:$M,"&lt;&gt;Pago")+$J24</f>
        <v>16403.36</v>
      </c>
      <c r="L24" s="5" t="n">
        <f aca="false">D24+G24-K24</f>
        <v>-43628.5925</v>
      </c>
      <c r="M24" s="5" t="n">
        <f aca="false">D24+F24-I24-J24</f>
        <v>-42225.2325</v>
      </c>
      <c r="N24" s="5" t="n">
        <f aca="false">IF(L24&lt;0,ABS(L24),0)</f>
        <v>43628.5925</v>
      </c>
      <c r="O24" s="0" t="str">
        <f aca="false">IF(L24&lt;0,"CRÍTICO",IF(L24&lt;1000,"ATENÇÃO","OK"))</f>
        <v>CRÍTICO</v>
      </c>
    </row>
    <row r="25" customFormat="false" ht="13.5" hidden="false" customHeight="false" outlineLevel="0" collapsed="false">
      <c r="A25" s="0" t="n">
        <f aca="false">ROW()-1</f>
        <v>24</v>
      </c>
      <c r="B25" s="4" t="n">
        <f aca="false">B24+7</f>
        <v>46307</v>
      </c>
      <c r="C25" s="4" t="n">
        <f aca="false">B25+6</f>
        <v>46313</v>
      </c>
      <c r="D25" s="5" t="n">
        <f aca="false">L24</f>
        <v>-43628.5925</v>
      </c>
      <c r="E25" s="5" t="n">
        <f aca="false">SUMIFS(RECEITAS!$H:$H,RECEITAS!$C:$C,$B25)</f>
        <v>15000</v>
      </c>
      <c r="F25" s="5" t="n">
        <f aca="false">SUMIFS(RECEITAS!$I:$I,RECEITAS!$C:$C,$B25,RECEITAS!$K:$K,"Recebido")</f>
        <v>0</v>
      </c>
      <c r="G25" s="5" t="n">
        <f aca="false">SUMIFS(RECEITAS!$I:$I,RECEITAS!$C:$C,$B25,RECEITAS!$K:$K,"Recebido")+SUMIFS(RECEITAS!$H:$H,RECEITAS!$C:$C,$B25,RECEITAS!$K:$K,"&lt;&gt;Recebido")</f>
        <v>15000</v>
      </c>
      <c r="H25" s="5" t="n">
        <f aca="false">SUMIFS(DESPESAS!$J:$J,DESPESAS!$C:$C,$B25)</f>
        <v>520.63</v>
      </c>
      <c r="I25" s="5" t="n">
        <f aca="false">SUMIFS(DESPESAS!$K:$K,DESPESAS!$C:$C,$B25,DESPESAS!$M:$M,"Pago")</f>
        <v>0</v>
      </c>
      <c r="J25" s="5" t="n">
        <f aca="false">SUMIFS(CARTAO_PROJECAO!$G:$G,CARTAO_PROJECAO!$H:$H,"&gt;="&amp;$B25,CARTAO_PROJECAO!$H:$H,"&lt;="&amp;$C25)</f>
        <v>1122.1975</v>
      </c>
      <c r="K25" s="5" t="n">
        <f aca="false">SUMIFS(DESPESAS!$K:$K,DESPESAS!$C:$C,$B25,DESPESAS!$M:$M,"Pago")+SUMIFS(DESPESAS!$J:$J,DESPESAS!$C:$C,$B25,DESPESAS!$M:$M,"&lt;&gt;Pago")+$J25</f>
        <v>1642.8275</v>
      </c>
      <c r="L25" s="5" t="n">
        <f aca="false">D25+G25-K25</f>
        <v>-30271.42</v>
      </c>
      <c r="M25" s="5" t="n">
        <f aca="false">D25+F25-I25-J25</f>
        <v>-44750.79</v>
      </c>
      <c r="N25" s="5" t="n">
        <f aca="false">IF(L25&lt;0,ABS(L25),0)</f>
        <v>30271.42</v>
      </c>
      <c r="O25" s="0" t="str">
        <f aca="false">IF(L25&lt;0,"CRÍTICO",IF(L25&lt;1000,"ATENÇÃO","OK"))</f>
        <v>CRÍTICO</v>
      </c>
    </row>
    <row r="26" customFormat="false" ht="13.5" hidden="false" customHeight="false" outlineLevel="0" collapsed="false">
      <c r="A26" s="0" t="n">
        <f aca="false">ROW()-1</f>
        <v>25</v>
      </c>
      <c r="B26" s="4" t="n">
        <f aca="false">B25+7</f>
        <v>46314</v>
      </c>
      <c r="C26" s="4" t="n">
        <f aca="false">B26+6</f>
        <v>46320</v>
      </c>
      <c r="D26" s="5" t="n">
        <f aca="false">L25</f>
        <v>-30271.42</v>
      </c>
      <c r="E26" s="5" t="n">
        <f aca="false">SUMIFS(RECEITAS!$H:$H,RECEITAS!$C:$C,$B26)</f>
        <v>15000</v>
      </c>
      <c r="F26" s="5" t="n">
        <f aca="false">SUMIFS(RECEITAS!$I:$I,RECEITAS!$C:$C,$B26,RECEITAS!$K:$K,"Recebido")</f>
        <v>0</v>
      </c>
      <c r="G26" s="5" t="n">
        <f aca="false">SUMIFS(RECEITAS!$I:$I,RECEITAS!$C:$C,$B26,RECEITAS!$K:$K,"Recebido")+SUMIFS(RECEITAS!$H:$H,RECEITAS!$C:$C,$B26,RECEITAS!$K:$K,"&lt;&gt;Recebido")</f>
        <v>15000</v>
      </c>
      <c r="H26" s="5" t="n">
        <f aca="false">SUMIFS(DESPESAS!$J:$J,DESPESAS!$C:$C,$B26)</f>
        <v>16995.5</v>
      </c>
      <c r="I26" s="5" t="n">
        <f aca="false">SUMIFS(DESPESAS!$K:$K,DESPESAS!$C:$C,$B26,DESPESAS!$M:$M,"Pago")</f>
        <v>0</v>
      </c>
      <c r="J26" s="5" t="n">
        <f aca="false">SUMIFS(CARTAO_PROJECAO!$G:$G,CARTAO_PROJECAO!$H:$H,"&gt;="&amp;$B26,CARTAO_PROJECAO!$H:$H,"&lt;="&amp;$C26)</f>
        <v>0</v>
      </c>
      <c r="K26" s="5" t="n">
        <f aca="false">SUMIFS(DESPESAS!$K:$K,DESPESAS!$C:$C,$B26,DESPESAS!$M:$M,"Pago")+SUMIFS(DESPESAS!$J:$J,DESPESAS!$C:$C,$B26,DESPESAS!$M:$M,"&lt;&gt;Pago")+$J26</f>
        <v>16995.5</v>
      </c>
      <c r="L26" s="5" t="n">
        <f aca="false">D26+G26-K26</f>
        <v>-32266.92</v>
      </c>
      <c r="M26" s="5" t="n">
        <f aca="false">D26+F26-I26-J26</f>
        <v>-30271.42</v>
      </c>
      <c r="N26" s="5" t="n">
        <f aca="false">IF(L26&lt;0,ABS(L26),0)</f>
        <v>32266.92</v>
      </c>
      <c r="O26" s="0" t="str">
        <f aca="false">IF(L26&lt;0,"CRÍTICO",IF(L26&lt;1000,"ATENÇÃO","OK"))</f>
        <v>CRÍTICO</v>
      </c>
    </row>
    <row r="27" customFormat="false" ht="13.5" hidden="false" customHeight="false" outlineLevel="0" collapsed="false">
      <c r="A27" s="0" t="n">
        <f aca="false">ROW()-1</f>
        <v>26</v>
      </c>
      <c r="B27" s="4" t="n">
        <f aca="false">B26+7</f>
        <v>46321</v>
      </c>
      <c r="C27" s="4" t="n">
        <f aca="false">B27+6</f>
        <v>46327</v>
      </c>
      <c r="D27" s="5" t="n">
        <f aca="false">L26</f>
        <v>-32266.92</v>
      </c>
      <c r="E27" s="5" t="n">
        <f aca="false">SUMIFS(RECEITAS!$H:$H,RECEITAS!$C:$C,$B27)</f>
        <v>15000</v>
      </c>
      <c r="F27" s="5" t="n">
        <f aca="false">SUMIFS(RECEITAS!$I:$I,RECEITAS!$C:$C,$B27,RECEITAS!$K:$K,"Recebido")</f>
        <v>0</v>
      </c>
      <c r="G27" s="5" t="n">
        <f aca="false">SUMIFS(RECEITAS!$I:$I,RECEITAS!$C:$C,$B27,RECEITAS!$K:$K,"Recebido")+SUMIFS(RECEITAS!$H:$H,RECEITAS!$C:$C,$B27,RECEITAS!$K:$K,"&lt;&gt;Recebido")</f>
        <v>15000</v>
      </c>
      <c r="H27" s="5" t="n">
        <f aca="false">SUMIFS(DESPESAS!$J:$J,DESPESAS!$C:$C,$B27)</f>
        <v>11059.45</v>
      </c>
      <c r="I27" s="5" t="n">
        <f aca="false">SUMIFS(DESPESAS!$K:$K,DESPESAS!$C:$C,$B27,DESPESAS!$M:$M,"Pago")</f>
        <v>0</v>
      </c>
      <c r="J27" s="5" t="n">
        <f aca="false">SUMIFS(CARTAO_PROJECAO!$G:$G,CARTAO_PROJECAO!$H:$H,"&gt;="&amp;$B27,CARTAO_PROJECAO!$H:$H,"&lt;="&amp;$C27)</f>
        <v>967.53</v>
      </c>
      <c r="K27" s="5" t="n">
        <f aca="false">SUMIFS(DESPESAS!$K:$K,DESPESAS!$C:$C,$B27,DESPESAS!$M:$M,"Pago")+SUMIFS(DESPESAS!$J:$J,DESPESAS!$C:$C,$B27,DESPESAS!$M:$M,"&lt;&gt;Pago")+$J27</f>
        <v>12026.98</v>
      </c>
      <c r="L27" s="5" t="n">
        <f aca="false">D27+G27-K27</f>
        <v>-29293.9</v>
      </c>
      <c r="M27" s="5" t="n">
        <f aca="false">D27+F27-I27-J27</f>
        <v>-33234.45</v>
      </c>
      <c r="N27" s="5" t="n">
        <f aca="false">IF(L27&lt;0,ABS(L27),0)</f>
        <v>29293.9</v>
      </c>
      <c r="O27" s="0" t="str">
        <f aca="false">IF(L27&lt;0,"CRÍTICO",IF(L27&lt;1000,"ATENÇÃO","OK"))</f>
        <v>CRÍTICO</v>
      </c>
    </row>
    <row r="28" customFormat="false" ht="13.5" hidden="false" customHeight="false" outlineLevel="0" collapsed="false">
      <c r="A28" s="0" t="n">
        <f aca="false">ROW()-1</f>
        <v>27</v>
      </c>
      <c r="B28" s="4" t="n">
        <f aca="false">B27+7</f>
        <v>46328</v>
      </c>
      <c r="C28" s="4" t="n">
        <f aca="false">B28+6</f>
        <v>46334</v>
      </c>
      <c r="D28" s="5" t="n">
        <f aca="false">L27</f>
        <v>-29293.9</v>
      </c>
      <c r="E28" s="5" t="n">
        <f aca="false">SUMIFS(RECEITAS!$H:$H,RECEITAS!$C:$C,$B28)</f>
        <v>15000</v>
      </c>
      <c r="F28" s="5" t="n">
        <f aca="false">SUMIFS(RECEITAS!$I:$I,RECEITAS!$C:$C,$B28,RECEITAS!$K:$K,"Recebido")</f>
        <v>0</v>
      </c>
      <c r="G28" s="5" t="n">
        <f aca="false">SUMIFS(RECEITAS!$I:$I,RECEITAS!$C:$C,$B28,RECEITAS!$K:$K,"Recebido")+SUMIFS(RECEITAS!$H:$H,RECEITAS!$C:$C,$B28,RECEITAS!$K:$K,"&lt;&gt;Recebido")</f>
        <v>15000</v>
      </c>
      <c r="H28" s="5" t="n">
        <f aca="false">SUMIFS(DESPESAS!$J:$J,DESPESAS!$C:$C,$B28)</f>
        <v>13769</v>
      </c>
      <c r="I28" s="5" t="n">
        <f aca="false">SUMIFS(DESPESAS!$K:$K,DESPESAS!$C:$C,$B28,DESPESAS!$M:$M,"Pago")</f>
        <v>0</v>
      </c>
      <c r="J28" s="5" t="n">
        <f aca="false">SUMIFS(CARTAO_PROJECAO!$G:$G,CARTAO_PROJECAO!$H:$H,"&gt;="&amp;$B28,CARTAO_PROJECAO!$H:$H,"&lt;="&amp;$C28)</f>
        <v>0</v>
      </c>
      <c r="K28" s="5" t="n">
        <f aca="false">SUMIFS(DESPESAS!$K:$K,DESPESAS!$C:$C,$B28,DESPESAS!$M:$M,"Pago")+SUMIFS(DESPESAS!$J:$J,DESPESAS!$C:$C,$B28,DESPESAS!$M:$M,"&lt;&gt;Pago")+$J28</f>
        <v>13769</v>
      </c>
      <c r="L28" s="5" t="n">
        <f aca="false">D28+G28-K28</f>
        <v>-28062.9</v>
      </c>
      <c r="M28" s="5" t="n">
        <f aca="false">D28+F28-I28-J28</f>
        <v>-29293.9</v>
      </c>
      <c r="N28" s="5" t="n">
        <f aca="false">IF(L28&lt;0,ABS(L28),0)</f>
        <v>28062.9</v>
      </c>
      <c r="O28" s="0" t="str">
        <f aca="false">IF(L28&lt;0,"CRÍTICO",IF(L28&lt;1000,"ATENÇÃO","OK"))</f>
        <v>CRÍTICO</v>
      </c>
    </row>
    <row r="29" customFormat="false" ht="13.5" hidden="false" customHeight="false" outlineLevel="0" collapsed="false">
      <c r="A29" s="0" t="n">
        <f aca="false">ROW()-1</f>
        <v>28</v>
      </c>
      <c r="B29" s="4" t="n">
        <f aca="false">B28+7</f>
        <v>46335</v>
      </c>
      <c r="C29" s="4" t="n">
        <f aca="false">B29+6</f>
        <v>46341</v>
      </c>
      <c r="D29" s="5" t="n">
        <f aca="false">L28</f>
        <v>-28062.9</v>
      </c>
      <c r="E29" s="5" t="n">
        <f aca="false">SUMIFS(RECEITAS!$H:$H,RECEITAS!$C:$C,$B29)</f>
        <v>15000</v>
      </c>
      <c r="F29" s="5" t="n">
        <f aca="false">SUMIFS(RECEITAS!$I:$I,RECEITAS!$C:$C,$B29,RECEITAS!$K:$K,"Recebido")</f>
        <v>0</v>
      </c>
      <c r="G29" s="5" t="n">
        <f aca="false">SUMIFS(RECEITAS!$I:$I,RECEITAS!$C:$C,$B29,RECEITAS!$K:$K,"Recebido")+SUMIFS(RECEITAS!$H:$H,RECEITAS!$C:$C,$B29,RECEITAS!$K:$K,"&lt;&gt;Recebido")</f>
        <v>15000</v>
      </c>
      <c r="H29" s="5" t="n">
        <f aca="false">SUMIFS(DESPESAS!$J:$J,DESPESAS!$C:$C,$B29)</f>
        <v>2866.49</v>
      </c>
      <c r="I29" s="5" t="n">
        <f aca="false">SUMIFS(DESPESAS!$K:$K,DESPESAS!$C:$C,$B29,DESPESAS!$M:$M,"Pago")</f>
        <v>0</v>
      </c>
      <c r="J29" s="5" t="n">
        <f aca="false">SUMIFS(CARTAO_PROJECAO!$G:$G,CARTAO_PROJECAO!$H:$H,"&gt;="&amp;$B29,CARTAO_PROJECAO!$H:$H,"&lt;="&amp;$C29)</f>
        <v>213.08</v>
      </c>
      <c r="K29" s="5" t="n">
        <f aca="false">SUMIFS(DESPESAS!$K:$K,DESPESAS!$C:$C,$B29,DESPESAS!$M:$M,"Pago")+SUMIFS(DESPESAS!$J:$J,DESPESAS!$C:$C,$B29,DESPESAS!$M:$M,"&lt;&gt;Pago")+$J29</f>
        <v>3079.57</v>
      </c>
      <c r="L29" s="5" t="n">
        <f aca="false">D29+G29-K29</f>
        <v>-16142.47</v>
      </c>
      <c r="M29" s="5" t="n">
        <f aca="false">D29+F29-I29-J29</f>
        <v>-28275.98</v>
      </c>
      <c r="N29" s="5" t="n">
        <f aca="false">IF(L29&lt;0,ABS(L29),0)</f>
        <v>16142.47</v>
      </c>
      <c r="O29" s="0" t="str">
        <f aca="false">IF(L29&lt;0,"CRÍTICO",IF(L29&lt;1000,"ATENÇÃO","OK"))</f>
        <v>CRÍTICO</v>
      </c>
    </row>
    <row r="30" customFormat="false" ht="13.5" hidden="false" customHeight="false" outlineLevel="0" collapsed="false">
      <c r="A30" s="0" t="n">
        <f aca="false">ROW()-1</f>
        <v>29</v>
      </c>
      <c r="B30" s="4" t="n">
        <f aca="false">B29+7</f>
        <v>46342</v>
      </c>
      <c r="C30" s="4" t="n">
        <f aca="false">B30+6</f>
        <v>46348</v>
      </c>
      <c r="D30" s="5" t="n">
        <f aca="false">L29</f>
        <v>-16142.47</v>
      </c>
      <c r="E30" s="5" t="n">
        <f aca="false">SUMIFS(RECEITAS!$H:$H,RECEITAS!$C:$C,$B30)</f>
        <v>15000</v>
      </c>
      <c r="F30" s="5" t="n">
        <f aca="false">SUMIFS(RECEITAS!$I:$I,RECEITAS!$C:$C,$B30,RECEITAS!$K:$K,"Recebido")</f>
        <v>0</v>
      </c>
      <c r="G30" s="5" t="n">
        <f aca="false">SUMIFS(RECEITAS!$I:$I,RECEITAS!$C:$C,$B30,RECEITAS!$K:$K,"Recebido")+SUMIFS(RECEITAS!$H:$H,RECEITAS!$C:$C,$B30,RECEITAS!$K:$K,"&lt;&gt;Recebido")</f>
        <v>15000</v>
      </c>
      <c r="H30" s="5" t="n">
        <f aca="false">SUMIFS(DESPESAS!$J:$J,DESPESAS!$C:$C,$B30)</f>
        <v>8776.05</v>
      </c>
      <c r="I30" s="5" t="n">
        <f aca="false">SUMIFS(DESPESAS!$K:$K,DESPESAS!$C:$C,$B30,DESPESAS!$M:$M,"Pago")</f>
        <v>0</v>
      </c>
      <c r="J30" s="5" t="n">
        <f aca="false">SUMIFS(CARTAO_PROJECAO!$G:$G,CARTAO_PROJECAO!$H:$H,"&gt;="&amp;$B30,CARTAO_PROJECAO!$H:$H,"&lt;="&amp;$C30)</f>
        <v>0</v>
      </c>
      <c r="K30" s="5" t="n">
        <f aca="false">SUMIFS(DESPESAS!$K:$K,DESPESAS!$C:$C,$B30,DESPESAS!$M:$M,"Pago")+SUMIFS(DESPESAS!$J:$J,DESPESAS!$C:$C,$B30,DESPESAS!$M:$M,"&lt;&gt;Pago")+$J30</f>
        <v>8776.05</v>
      </c>
      <c r="L30" s="5" t="n">
        <f aca="false">D30+G30-K30</f>
        <v>-9918.52</v>
      </c>
      <c r="M30" s="5" t="n">
        <f aca="false">D30+F30-I30-J30</f>
        <v>-16142.47</v>
      </c>
      <c r="N30" s="5" t="n">
        <f aca="false">IF(L30&lt;0,ABS(L30),0)</f>
        <v>9918.52</v>
      </c>
      <c r="O30" s="0" t="str">
        <f aca="false">IF(L30&lt;0,"CRÍTICO",IF(L30&lt;1000,"ATENÇÃO","OK"))</f>
        <v>CRÍTICO</v>
      </c>
    </row>
    <row r="31" customFormat="false" ht="13.5" hidden="false" customHeight="false" outlineLevel="0" collapsed="false">
      <c r="A31" s="0" t="n">
        <f aca="false">ROW()-1</f>
        <v>30</v>
      </c>
      <c r="B31" s="4" t="n">
        <f aca="false">B30+7</f>
        <v>46349</v>
      </c>
      <c r="C31" s="4" t="n">
        <f aca="false">B31+6</f>
        <v>46355</v>
      </c>
      <c r="D31" s="5" t="n">
        <f aca="false">L30</f>
        <v>-9918.52</v>
      </c>
      <c r="E31" s="5" t="n">
        <f aca="false">SUMIFS(RECEITAS!$H:$H,RECEITAS!$C:$C,$B31)</f>
        <v>15000</v>
      </c>
      <c r="F31" s="5" t="n">
        <f aca="false">SUMIFS(RECEITAS!$I:$I,RECEITAS!$C:$C,$B31,RECEITAS!$K:$K,"Recebido")</f>
        <v>0</v>
      </c>
      <c r="G31" s="5" t="n">
        <f aca="false">SUMIFS(RECEITAS!$I:$I,RECEITAS!$C:$C,$B31,RECEITAS!$K:$K,"Recebido")+SUMIFS(RECEITAS!$H:$H,RECEITAS!$C:$C,$B31,RECEITAS!$K:$K,"&lt;&gt;Recebido")</f>
        <v>15000</v>
      </c>
      <c r="H31" s="5" t="n">
        <f aca="false">SUMIFS(DESPESAS!$J:$J,DESPESAS!$C:$C,$B31)</f>
        <v>16547.28</v>
      </c>
      <c r="I31" s="5" t="n">
        <f aca="false">SUMIFS(DESPESAS!$K:$K,DESPESAS!$C:$C,$B31,DESPESAS!$M:$M,"Pago")</f>
        <v>0</v>
      </c>
      <c r="J31" s="5" t="n">
        <f aca="false">SUMIFS(CARTAO_PROJECAO!$G:$G,CARTAO_PROJECAO!$H:$H,"&gt;="&amp;$B31,CARTAO_PROJECAO!$H:$H,"&lt;="&amp;$C31)</f>
        <v>727.83</v>
      </c>
      <c r="K31" s="5" t="n">
        <f aca="false">SUMIFS(DESPESAS!$K:$K,DESPESAS!$C:$C,$B31,DESPESAS!$M:$M,"Pago")+SUMIFS(DESPESAS!$J:$J,DESPESAS!$C:$C,$B31,DESPESAS!$M:$M,"&lt;&gt;Pago")+$J31</f>
        <v>17275.11</v>
      </c>
      <c r="L31" s="5" t="n">
        <f aca="false">D31+G31-K31</f>
        <v>-12193.63</v>
      </c>
      <c r="M31" s="5" t="n">
        <f aca="false">D31+F31-I31-J31</f>
        <v>-10646.35</v>
      </c>
      <c r="N31" s="5" t="n">
        <f aca="false">IF(L31&lt;0,ABS(L31),0)</f>
        <v>12193.63</v>
      </c>
      <c r="O31" s="0" t="str">
        <f aca="false">IF(L31&lt;0,"CRÍTICO",IF(L31&lt;1000,"ATENÇÃO","OK"))</f>
        <v>CRÍTICO</v>
      </c>
    </row>
    <row r="32" customFormat="false" ht="13.5" hidden="false" customHeight="false" outlineLevel="0" collapsed="false">
      <c r="A32" s="0" t="n">
        <f aca="false">ROW()-1</f>
        <v>31</v>
      </c>
      <c r="B32" s="4" t="n">
        <f aca="false">B31+7</f>
        <v>46356</v>
      </c>
      <c r="C32" s="4" t="n">
        <f aca="false">B32+6</f>
        <v>46362</v>
      </c>
      <c r="D32" s="5" t="n">
        <f aca="false">L31</f>
        <v>-12193.63</v>
      </c>
      <c r="E32" s="5" t="n">
        <f aca="false">SUMIFS(RECEITAS!$H:$H,RECEITAS!$C:$C,$B32)</f>
        <v>0</v>
      </c>
      <c r="F32" s="5" t="n">
        <f aca="false">SUMIFS(RECEITAS!$I:$I,RECEITAS!$C:$C,$B32,RECEITAS!$K:$K,"Recebido")</f>
        <v>0</v>
      </c>
      <c r="G32" s="5" t="n">
        <f aca="false">SUMIFS(RECEITAS!$I:$I,RECEITAS!$C:$C,$B32,RECEITAS!$K:$K,"Recebido")+SUMIFS(RECEITAS!$H:$H,RECEITAS!$C:$C,$B32,RECEITAS!$K:$K,"&lt;&gt;Recebido")</f>
        <v>0</v>
      </c>
      <c r="H32" s="5" t="n">
        <f aca="false">SUMIFS(DESPESAS!$J:$J,DESPESAS!$C:$C,$B32)</f>
        <v>3020.12</v>
      </c>
      <c r="I32" s="5" t="n">
        <f aca="false">SUMIFS(DESPESAS!$K:$K,DESPESAS!$C:$C,$B32,DESPESAS!$M:$M,"Pago")</f>
        <v>0</v>
      </c>
      <c r="J32" s="5" t="n">
        <f aca="false">SUMIFS(CARTAO_PROJECAO!$G:$G,CARTAO_PROJECAO!$H:$H,"&gt;="&amp;$B32,CARTAO_PROJECAO!$H:$H,"&lt;="&amp;$C32)</f>
        <v>0</v>
      </c>
      <c r="K32" s="5" t="n">
        <f aca="false">SUMIFS(DESPESAS!$K:$K,DESPESAS!$C:$C,$B32,DESPESAS!$M:$M,"Pago")+SUMIFS(DESPESAS!$J:$J,DESPESAS!$C:$C,$B32,DESPESAS!$M:$M,"&lt;&gt;Pago")+$J32</f>
        <v>3020.12</v>
      </c>
      <c r="L32" s="5" t="n">
        <f aca="false">D32+G32-K32</f>
        <v>-15213.75</v>
      </c>
      <c r="M32" s="5" t="n">
        <f aca="false">D32+F32-I32-J32</f>
        <v>-12193.63</v>
      </c>
      <c r="N32" s="5" t="n">
        <f aca="false">IF(L32&lt;0,ABS(L32),0)</f>
        <v>15213.75</v>
      </c>
      <c r="O32" s="0" t="str">
        <f aca="false">IF(L32&lt;0,"CRÍTICO",IF(L32&lt;1000,"ATENÇÃO","OK"))</f>
        <v>CRÍTICO</v>
      </c>
    </row>
    <row r="33" customFormat="false" ht="13.5" hidden="false" customHeight="false" outlineLevel="0" collapsed="false">
      <c r="A33" s="0" t="n">
        <f aca="false">ROW()-1</f>
        <v>32</v>
      </c>
      <c r="B33" s="4" t="n">
        <f aca="false">B32+7</f>
        <v>46363</v>
      </c>
      <c r="C33" s="4" t="n">
        <f aca="false">B33+6</f>
        <v>46369</v>
      </c>
      <c r="D33" s="5" t="n">
        <f aca="false">L32</f>
        <v>-15213.75</v>
      </c>
      <c r="E33" s="5" t="n">
        <f aca="false">SUMIFS(RECEITAS!$H:$H,RECEITAS!$C:$C,$B33)</f>
        <v>0</v>
      </c>
      <c r="F33" s="5" t="n">
        <f aca="false">SUMIFS(RECEITAS!$I:$I,RECEITAS!$C:$C,$B33,RECEITAS!$K:$K,"Recebido")</f>
        <v>0</v>
      </c>
      <c r="G33" s="5" t="n">
        <f aca="false">SUMIFS(RECEITAS!$I:$I,RECEITAS!$C:$C,$B33,RECEITAS!$K:$K,"Recebido")+SUMIFS(RECEITAS!$H:$H,RECEITAS!$C:$C,$B33,RECEITAS!$K:$K,"&lt;&gt;Recebido")</f>
        <v>0</v>
      </c>
      <c r="H33" s="5" t="n">
        <f aca="false">SUMIFS(DESPESAS!$J:$J,DESPESAS!$C:$C,$B33)</f>
        <v>0</v>
      </c>
      <c r="I33" s="5" t="n">
        <f aca="false">SUMIFS(DESPESAS!$K:$K,DESPESAS!$C:$C,$B33,DESPESAS!$M:$M,"Pago")</f>
        <v>0</v>
      </c>
      <c r="J33" s="5" t="n">
        <f aca="false">SUMIFS(CARTAO_PROJECAO!$G:$G,CARTAO_PROJECAO!$H:$H,"&gt;="&amp;$B33,CARTAO_PROJECAO!$H:$H,"&lt;="&amp;$C33)</f>
        <v>0</v>
      </c>
      <c r="K33" s="5" t="n">
        <f aca="false">SUMIFS(DESPESAS!$K:$K,DESPESAS!$C:$C,$B33,DESPESAS!$M:$M,"Pago")+SUMIFS(DESPESAS!$J:$J,DESPESAS!$C:$C,$B33,DESPESAS!$M:$M,"&lt;&gt;Pago")+$J33</f>
        <v>0</v>
      </c>
      <c r="L33" s="5" t="n">
        <f aca="false">D33+G33-K33</f>
        <v>-15213.75</v>
      </c>
      <c r="M33" s="5" t="n">
        <f aca="false">D33+F33-I33-J33</f>
        <v>-15213.75</v>
      </c>
      <c r="N33" s="5" t="n">
        <f aca="false">IF(L33&lt;0,ABS(L33),0)</f>
        <v>15213.75</v>
      </c>
      <c r="O33" s="0" t="str">
        <f aca="false">IF(L33&lt;0,"CRÍTICO",IF(L33&lt;1000,"ATENÇÃO","OK"))</f>
        <v>CRÍTICO</v>
      </c>
    </row>
    <row r="34" customFormat="false" ht="13.5" hidden="false" customHeight="false" outlineLevel="0" collapsed="false">
      <c r="A34" s="0" t="n">
        <f aca="false">ROW()-1</f>
        <v>33</v>
      </c>
      <c r="B34" s="4" t="n">
        <f aca="false">B33+7</f>
        <v>46370</v>
      </c>
      <c r="C34" s="4" t="n">
        <f aca="false">B34+6</f>
        <v>46376</v>
      </c>
      <c r="D34" s="5" t="n">
        <f aca="false">L33</f>
        <v>-15213.75</v>
      </c>
      <c r="E34" s="5" t="n">
        <f aca="false">SUMIFS(RECEITAS!$H:$H,RECEITAS!$C:$C,$B34)</f>
        <v>0</v>
      </c>
      <c r="F34" s="5" t="n">
        <f aca="false">SUMIFS(RECEITAS!$I:$I,RECEITAS!$C:$C,$B34,RECEITAS!$K:$K,"Recebido")</f>
        <v>0</v>
      </c>
      <c r="G34" s="5" t="n">
        <f aca="false">SUMIFS(RECEITAS!$I:$I,RECEITAS!$C:$C,$B34,RECEITAS!$K:$K,"Recebido")+SUMIFS(RECEITAS!$H:$H,RECEITAS!$C:$C,$B34,RECEITAS!$K:$K,"&lt;&gt;Recebido")</f>
        <v>0</v>
      </c>
      <c r="H34" s="5" t="n">
        <f aca="false">SUMIFS(DESPESAS!$J:$J,DESPESAS!$C:$C,$B34)</f>
        <v>0</v>
      </c>
      <c r="I34" s="5" t="n">
        <f aca="false">SUMIFS(DESPESAS!$K:$K,DESPESAS!$C:$C,$B34,DESPESAS!$M:$M,"Pago")</f>
        <v>0</v>
      </c>
      <c r="J34" s="5" t="n">
        <f aca="false">SUMIFS(CARTAO_PROJECAO!$G:$G,CARTAO_PROJECAO!$H:$H,"&gt;="&amp;$B34,CARTAO_PROJECAO!$H:$H,"&lt;="&amp;$C34)</f>
        <v>213.08</v>
      </c>
      <c r="K34" s="5" t="n">
        <f aca="false">SUMIFS(DESPESAS!$K:$K,DESPESAS!$C:$C,$B34,DESPESAS!$M:$M,"Pago")+SUMIFS(DESPESAS!$J:$J,DESPESAS!$C:$C,$B34,DESPESAS!$M:$M,"&lt;&gt;Pago")+$J34</f>
        <v>213.08</v>
      </c>
      <c r="L34" s="5" t="n">
        <f aca="false">D34+G34-K34</f>
        <v>-15426.83</v>
      </c>
      <c r="M34" s="5" t="n">
        <f aca="false">D34+F34-I34-J34</f>
        <v>-15426.83</v>
      </c>
      <c r="N34" s="5" t="n">
        <f aca="false">IF(L34&lt;0,ABS(L34),0)</f>
        <v>15426.83</v>
      </c>
      <c r="O34" s="0" t="str">
        <f aca="false">IF(L34&lt;0,"CRÍTICO",IF(L34&lt;1000,"ATENÇÃO","OK"))</f>
        <v>CRÍTICO</v>
      </c>
    </row>
    <row r="35" customFormat="false" ht="13.5" hidden="false" customHeight="false" outlineLevel="0" collapsed="false">
      <c r="A35" s="0" t="n">
        <f aca="false">ROW()-1</f>
        <v>34</v>
      </c>
      <c r="B35" s="4" t="n">
        <f aca="false">B34+7</f>
        <v>46377</v>
      </c>
      <c r="C35" s="4" t="n">
        <f aca="false">B35+6</f>
        <v>46383</v>
      </c>
      <c r="D35" s="5" t="n">
        <f aca="false">L34</f>
        <v>-15426.83</v>
      </c>
      <c r="E35" s="5" t="n">
        <f aca="false">SUMIFS(RECEITAS!$H:$H,RECEITAS!$C:$C,$B35)</f>
        <v>0</v>
      </c>
      <c r="F35" s="5" t="n">
        <f aca="false">SUMIFS(RECEITAS!$I:$I,RECEITAS!$C:$C,$B35,RECEITAS!$K:$K,"Recebido")</f>
        <v>0</v>
      </c>
      <c r="G35" s="5" t="n">
        <f aca="false">SUMIFS(RECEITAS!$I:$I,RECEITAS!$C:$C,$B35,RECEITAS!$K:$K,"Recebido")+SUMIFS(RECEITAS!$H:$H,RECEITAS!$C:$C,$B35,RECEITAS!$K:$K,"&lt;&gt;Recebido")</f>
        <v>0</v>
      </c>
      <c r="H35" s="5" t="n">
        <f aca="false">SUMIFS(DESPESAS!$J:$J,DESPESAS!$C:$C,$B35)</f>
        <v>0</v>
      </c>
      <c r="I35" s="5" t="n">
        <f aca="false">SUMIFS(DESPESAS!$K:$K,DESPESAS!$C:$C,$B35,DESPESAS!$M:$M,"Pago")</f>
        <v>0</v>
      </c>
      <c r="J35" s="5" t="n">
        <f aca="false">SUMIFS(CARTAO_PROJECAO!$G:$G,CARTAO_PROJECAO!$H:$H,"&gt;="&amp;$B35,CARTAO_PROJECAO!$H:$H,"&lt;="&amp;$C35)</f>
        <v>0</v>
      </c>
      <c r="K35" s="5" t="n">
        <f aca="false">SUMIFS(DESPESAS!$K:$K,DESPESAS!$C:$C,$B35,DESPESAS!$M:$M,"Pago")+SUMIFS(DESPESAS!$J:$J,DESPESAS!$C:$C,$B35,DESPESAS!$M:$M,"&lt;&gt;Pago")+$J35</f>
        <v>0</v>
      </c>
      <c r="L35" s="5" t="n">
        <f aca="false">D35+G35-K35</f>
        <v>-15426.83</v>
      </c>
      <c r="M35" s="5" t="n">
        <f aca="false">D35+F35-I35-J35</f>
        <v>-15426.83</v>
      </c>
      <c r="N35" s="5" t="n">
        <f aca="false">IF(L35&lt;0,ABS(L35),0)</f>
        <v>15426.83</v>
      </c>
      <c r="O35" s="0" t="str">
        <f aca="false">IF(L35&lt;0,"CRÍTICO",IF(L35&lt;1000,"ATENÇÃO","OK"))</f>
        <v>CRÍTICO</v>
      </c>
    </row>
    <row r="36" customFormat="false" ht="13.5" hidden="false" customHeight="false" outlineLevel="0" collapsed="false">
      <c r="A36" s="0" t="n">
        <f aca="false">ROW()-1</f>
        <v>35</v>
      </c>
      <c r="B36" s="4" t="n">
        <f aca="false">B35+7</f>
        <v>46384</v>
      </c>
      <c r="C36" s="4" t="n">
        <f aca="false">B36+6</f>
        <v>46390</v>
      </c>
      <c r="D36" s="5" t="n">
        <f aca="false">L35</f>
        <v>-15426.83</v>
      </c>
      <c r="E36" s="5" t="n">
        <f aca="false">SUMIFS(RECEITAS!$H:$H,RECEITAS!$C:$C,$B36)</f>
        <v>0</v>
      </c>
      <c r="F36" s="5" t="n">
        <f aca="false">SUMIFS(RECEITAS!$I:$I,RECEITAS!$C:$C,$B36,RECEITAS!$K:$K,"Recebido")</f>
        <v>0</v>
      </c>
      <c r="G36" s="5" t="n">
        <f aca="false">SUMIFS(RECEITAS!$I:$I,RECEITAS!$C:$C,$B36,RECEITAS!$K:$K,"Recebido")+SUMIFS(RECEITAS!$H:$H,RECEITAS!$C:$C,$B36,RECEITAS!$K:$K,"&lt;&gt;Recebido")</f>
        <v>0</v>
      </c>
      <c r="H36" s="5" t="n">
        <f aca="false">SUMIFS(DESPESAS!$J:$J,DESPESAS!$C:$C,$B36)</f>
        <v>0</v>
      </c>
      <c r="I36" s="5" t="n">
        <f aca="false">SUMIFS(DESPESAS!$K:$K,DESPESAS!$C:$C,$B36,DESPESAS!$M:$M,"Pago")</f>
        <v>0</v>
      </c>
      <c r="J36" s="5" t="n">
        <f aca="false">SUMIFS(CARTAO_PROJECAO!$G:$G,CARTAO_PROJECAO!$H:$H,"&gt;="&amp;$B36,CARTAO_PROJECAO!$H:$H,"&lt;="&amp;$C36)</f>
        <v>357.16</v>
      </c>
      <c r="K36" s="5" t="n">
        <f aca="false">SUMIFS(DESPESAS!$K:$K,DESPESAS!$C:$C,$B36,DESPESAS!$M:$M,"Pago")+SUMIFS(DESPESAS!$J:$J,DESPESAS!$C:$C,$B36,DESPESAS!$M:$M,"&lt;&gt;Pago")+$J36</f>
        <v>357.16</v>
      </c>
      <c r="L36" s="5" t="n">
        <f aca="false">D36+G36-K36</f>
        <v>-15783.99</v>
      </c>
      <c r="M36" s="5" t="n">
        <f aca="false">D36+F36-I36-J36</f>
        <v>-15783.99</v>
      </c>
      <c r="N36" s="5" t="n">
        <f aca="false">IF(L36&lt;0,ABS(L36),0)</f>
        <v>15783.99</v>
      </c>
      <c r="O36" s="0" t="str">
        <f aca="false">IF(L36&lt;0,"CRÍTICO",IF(L36&lt;1000,"ATENÇÃO","OK"))</f>
        <v>CRÍTICO</v>
      </c>
    </row>
    <row r="37" customFormat="false" ht="13.5" hidden="false" customHeight="false" outlineLevel="0" collapsed="false">
      <c r="A37" s="0" t="n">
        <f aca="false">ROW()-1</f>
        <v>36</v>
      </c>
      <c r="B37" s="4" t="n">
        <f aca="false">B36+7</f>
        <v>46391</v>
      </c>
      <c r="C37" s="4" t="n">
        <f aca="false">B37+6</f>
        <v>46397</v>
      </c>
      <c r="D37" s="5" t="n">
        <f aca="false">L36</f>
        <v>-15783.99</v>
      </c>
      <c r="E37" s="5" t="n">
        <f aca="false">SUMIFS(RECEITAS!$H:$H,RECEITAS!$C:$C,$B37)</f>
        <v>0</v>
      </c>
      <c r="F37" s="5" t="n">
        <f aca="false">SUMIFS(RECEITAS!$I:$I,RECEITAS!$C:$C,$B37,RECEITAS!$K:$K,"Recebido")</f>
        <v>0</v>
      </c>
      <c r="G37" s="5" t="n">
        <f aca="false">SUMIFS(RECEITAS!$I:$I,RECEITAS!$C:$C,$B37,RECEITAS!$K:$K,"Recebido")+SUMIFS(RECEITAS!$H:$H,RECEITAS!$C:$C,$B37,RECEITAS!$K:$K,"&lt;&gt;Recebido")</f>
        <v>0</v>
      </c>
      <c r="H37" s="5" t="n">
        <f aca="false">SUMIFS(DESPESAS!$J:$J,DESPESAS!$C:$C,$B37)</f>
        <v>0</v>
      </c>
      <c r="I37" s="5" t="n">
        <f aca="false">SUMIFS(DESPESAS!$K:$K,DESPESAS!$C:$C,$B37,DESPESAS!$M:$M,"Pago")</f>
        <v>0</v>
      </c>
      <c r="J37" s="5" t="n">
        <f aca="false">SUMIFS(CARTAO_PROJECAO!$G:$G,CARTAO_PROJECAO!$H:$H,"&gt;="&amp;$B37,CARTAO_PROJECAO!$H:$H,"&lt;="&amp;$C37)</f>
        <v>0</v>
      </c>
      <c r="K37" s="5" t="n">
        <f aca="false">SUMIFS(DESPESAS!$K:$K,DESPESAS!$C:$C,$B37,DESPESAS!$M:$M,"Pago")+SUMIFS(DESPESAS!$J:$J,DESPESAS!$C:$C,$B37,DESPESAS!$M:$M,"&lt;&gt;Pago")+$J37</f>
        <v>0</v>
      </c>
      <c r="L37" s="5" t="n">
        <f aca="false">D37+G37-K37</f>
        <v>-15783.99</v>
      </c>
      <c r="M37" s="5" t="n">
        <f aca="false">D37+F37-I37-J37</f>
        <v>-15783.99</v>
      </c>
      <c r="N37" s="5" t="n">
        <f aca="false">IF(L37&lt;0,ABS(L37),0)</f>
        <v>15783.99</v>
      </c>
      <c r="O37" s="0" t="str">
        <f aca="false">IF(L37&lt;0,"CRÍTICO",IF(L37&lt;1000,"ATENÇÃO","OK"))</f>
        <v>CRÍTICO</v>
      </c>
    </row>
    <row r="38" customFormat="false" ht="13.5" hidden="false" customHeight="false" outlineLevel="0" collapsed="false">
      <c r="A38" s="0" t="n">
        <f aca="false">ROW()-1</f>
        <v>37</v>
      </c>
      <c r="B38" s="4" t="n">
        <f aca="false">B37+7</f>
        <v>46398</v>
      </c>
      <c r="C38" s="4" t="n">
        <f aca="false">B38+6</f>
        <v>46404</v>
      </c>
      <c r="D38" s="5" t="n">
        <f aca="false">L37</f>
        <v>-15783.99</v>
      </c>
      <c r="E38" s="5" t="n">
        <f aca="false">SUMIFS(RECEITAS!$H:$H,RECEITAS!$C:$C,$B38)</f>
        <v>0</v>
      </c>
      <c r="F38" s="5" t="n">
        <f aca="false">SUMIFS(RECEITAS!$I:$I,RECEITAS!$C:$C,$B38,RECEITAS!$K:$K,"Recebido")</f>
        <v>0</v>
      </c>
      <c r="G38" s="5" t="n">
        <f aca="false">SUMIFS(RECEITAS!$I:$I,RECEITAS!$C:$C,$B38,RECEITAS!$K:$K,"Recebido")+SUMIFS(RECEITAS!$H:$H,RECEITAS!$C:$C,$B38,RECEITAS!$K:$K,"&lt;&gt;Recebido")</f>
        <v>0</v>
      </c>
      <c r="H38" s="5" t="n">
        <f aca="false">SUMIFS(DESPESAS!$J:$J,DESPESAS!$C:$C,$B38)</f>
        <v>0</v>
      </c>
      <c r="I38" s="5" t="n">
        <f aca="false">SUMIFS(DESPESAS!$K:$K,DESPESAS!$C:$C,$B38,DESPESAS!$M:$M,"Pago")</f>
        <v>0</v>
      </c>
      <c r="J38" s="5" t="n">
        <f aca="false">SUMIFS(CARTAO_PROJECAO!$G:$G,CARTAO_PROJECAO!$H:$H,"&gt;="&amp;$B38,CARTAO_PROJECAO!$H:$H,"&lt;="&amp;$C38)</f>
        <v>56.72</v>
      </c>
      <c r="K38" s="5" t="n">
        <f aca="false">SUMIFS(DESPESAS!$K:$K,DESPESAS!$C:$C,$B38,DESPESAS!$M:$M,"Pago")+SUMIFS(DESPESAS!$J:$J,DESPESAS!$C:$C,$B38,DESPESAS!$M:$M,"&lt;&gt;Pago")+$J38</f>
        <v>56.72</v>
      </c>
      <c r="L38" s="5" t="n">
        <f aca="false">D38+G38-K38</f>
        <v>-15840.71</v>
      </c>
      <c r="M38" s="5" t="n">
        <f aca="false">D38+F38-I38-J38</f>
        <v>-15840.71</v>
      </c>
      <c r="N38" s="5" t="n">
        <f aca="false">IF(L38&lt;0,ABS(L38),0)</f>
        <v>15840.71</v>
      </c>
      <c r="O38" s="0" t="str">
        <f aca="false">IF(L38&lt;0,"CRÍTICO",IF(L38&lt;1000,"ATENÇÃO","OK"))</f>
        <v>CRÍTICO</v>
      </c>
    </row>
    <row r="39" customFormat="false" ht="13.5" hidden="false" customHeight="false" outlineLevel="0" collapsed="false">
      <c r="A39" s="0" t="n">
        <f aca="false">ROW()-1</f>
        <v>38</v>
      </c>
      <c r="B39" s="4" t="n">
        <f aca="false">B38+7</f>
        <v>46405</v>
      </c>
      <c r="C39" s="4" t="n">
        <f aca="false">B39+6</f>
        <v>46411</v>
      </c>
      <c r="D39" s="5" t="n">
        <f aca="false">L38</f>
        <v>-15840.71</v>
      </c>
      <c r="E39" s="5" t="n">
        <f aca="false">SUMIFS(RECEITAS!$H:$H,RECEITAS!$C:$C,$B39)</f>
        <v>0</v>
      </c>
      <c r="F39" s="5" t="n">
        <f aca="false">SUMIFS(RECEITAS!$I:$I,RECEITAS!$C:$C,$B39,RECEITAS!$K:$K,"Recebido")</f>
        <v>0</v>
      </c>
      <c r="G39" s="5" t="n">
        <f aca="false">SUMIFS(RECEITAS!$I:$I,RECEITAS!$C:$C,$B39,RECEITAS!$K:$K,"Recebido")+SUMIFS(RECEITAS!$H:$H,RECEITAS!$C:$C,$B39,RECEITAS!$K:$K,"&lt;&gt;Recebido")</f>
        <v>0</v>
      </c>
      <c r="H39" s="5" t="n">
        <f aca="false">SUMIFS(DESPESAS!$J:$J,DESPESAS!$C:$C,$B39)</f>
        <v>0</v>
      </c>
      <c r="I39" s="5" t="n">
        <f aca="false">SUMIFS(DESPESAS!$K:$K,DESPESAS!$C:$C,$B39,DESPESAS!$M:$M,"Pago")</f>
        <v>0</v>
      </c>
      <c r="J39" s="5" t="n">
        <f aca="false">SUMIFS(CARTAO_PROJECAO!$G:$G,CARTAO_PROJECAO!$H:$H,"&gt;="&amp;$B39,CARTAO_PROJECAO!$H:$H,"&lt;="&amp;$C39)</f>
        <v>0</v>
      </c>
      <c r="K39" s="5" t="n">
        <f aca="false">SUMIFS(DESPESAS!$K:$K,DESPESAS!$C:$C,$B39,DESPESAS!$M:$M,"Pago")+SUMIFS(DESPESAS!$J:$J,DESPESAS!$C:$C,$B39,DESPESAS!$M:$M,"&lt;&gt;Pago")+$J39</f>
        <v>0</v>
      </c>
      <c r="L39" s="5" t="n">
        <f aca="false">D39+G39-K39</f>
        <v>-15840.71</v>
      </c>
      <c r="M39" s="5" t="n">
        <f aca="false">D39+F39-I39-J39</f>
        <v>-15840.71</v>
      </c>
      <c r="N39" s="5" t="n">
        <f aca="false">IF(L39&lt;0,ABS(L39),0)</f>
        <v>15840.71</v>
      </c>
      <c r="O39" s="0" t="str">
        <f aca="false">IF(L39&lt;0,"CRÍTICO",IF(L39&lt;1000,"ATENÇÃO","OK"))</f>
        <v>CRÍTICO</v>
      </c>
    </row>
    <row r="40" customFormat="false" ht="13.5" hidden="false" customHeight="false" outlineLevel="0" collapsed="false">
      <c r="A40" s="0" t="n">
        <f aca="false">ROW()-1</f>
        <v>39</v>
      </c>
      <c r="B40" s="4" t="n">
        <f aca="false">B39+7</f>
        <v>46412</v>
      </c>
      <c r="C40" s="4" t="n">
        <f aca="false">B40+6</f>
        <v>46418</v>
      </c>
      <c r="D40" s="5" t="n">
        <f aca="false">L39</f>
        <v>-15840.71</v>
      </c>
      <c r="E40" s="5" t="n">
        <f aca="false">SUMIFS(RECEITAS!$H:$H,RECEITAS!$C:$C,$B40)</f>
        <v>0</v>
      </c>
      <c r="F40" s="5" t="n">
        <f aca="false">SUMIFS(RECEITAS!$I:$I,RECEITAS!$C:$C,$B40,RECEITAS!$K:$K,"Recebido")</f>
        <v>0</v>
      </c>
      <c r="G40" s="5" t="n">
        <f aca="false">SUMIFS(RECEITAS!$I:$I,RECEITAS!$C:$C,$B40,RECEITAS!$K:$K,"Recebido")+SUMIFS(RECEITAS!$H:$H,RECEITAS!$C:$C,$B40,RECEITAS!$K:$K,"&lt;&gt;Recebido")</f>
        <v>0</v>
      </c>
      <c r="H40" s="5" t="n">
        <f aca="false">SUMIFS(DESPESAS!$J:$J,DESPESAS!$C:$C,$B40)</f>
        <v>0</v>
      </c>
      <c r="I40" s="5" t="n">
        <f aca="false">SUMIFS(DESPESAS!$K:$K,DESPESAS!$C:$C,$B40,DESPESAS!$M:$M,"Pago")</f>
        <v>0</v>
      </c>
      <c r="J40" s="5" t="n">
        <f aca="false">SUMIFS(CARTAO_PROJECAO!$G:$G,CARTAO_PROJECAO!$H:$H,"&gt;="&amp;$B40,CARTAO_PROJECAO!$H:$H,"&lt;="&amp;$C40)</f>
        <v>0</v>
      </c>
      <c r="K40" s="5" t="n">
        <f aca="false">SUMIFS(DESPESAS!$K:$K,DESPESAS!$C:$C,$B40,DESPESAS!$M:$M,"Pago")+SUMIFS(DESPESAS!$J:$J,DESPESAS!$C:$C,$B40,DESPESAS!$M:$M,"&lt;&gt;Pago")+$J40</f>
        <v>0</v>
      </c>
      <c r="L40" s="5" t="n">
        <f aca="false">D40+G40-K40</f>
        <v>-15840.71</v>
      </c>
      <c r="M40" s="5" t="n">
        <f aca="false">D40+F40-I40-J40</f>
        <v>-15840.71</v>
      </c>
      <c r="N40" s="5" t="n">
        <f aca="false">IF(L40&lt;0,ABS(L40),0)</f>
        <v>15840.71</v>
      </c>
      <c r="O40" s="0" t="str">
        <f aca="false">IF(L40&lt;0,"CRÍTICO",IF(L40&lt;1000,"ATENÇÃO","OK"))</f>
        <v>CRÍTICO</v>
      </c>
    </row>
    <row r="41" customFormat="false" ht="13.5" hidden="false" customHeight="false" outlineLevel="0" collapsed="false">
      <c r="A41" s="0" t="n">
        <f aca="false">ROW()-1</f>
        <v>40</v>
      </c>
      <c r="B41" s="4" t="n">
        <f aca="false">B40+7</f>
        <v>46419</v>
      </c>
      <c r="C41" s="4" t="n">
        <f aca="false">B41+6</f>
        <v>46425</v>
      </c>
      <c r="D41" s="5" t="n">
        <f aca="false">L40</f>
        <v>-15840.71</v>
      </c>
      <c r="E41" s="5" t="n">
        <f aca="false">SUMIFS(RECEITAS!$H:$H,RECEITAS!$C:$C,$B41)</f>
        <v>0</v>
      </c>
      <c r="F41" s="5" t="n">
        <f aca="false">SUMIFS(RECEITAS!$I:$I,RECEITAS!$C:$C,$B41,RECEITAS!$K:$K,"Recebido")</f>
        <v>0</v>
      </c>
      <c r="G41" s="5" t="n">
        <f aca="false">SUMIFS(RECEITAS!$I:$I,RECEITAS!$C:$C,$B41,RECEITAS!$K:$K,"Recebido")+SUMIFS(RECEITAS!$H:$H,RECEITAS!$C:$C,$B41,RECEITAS!$K:$K,"&lt;&gt;Recebido")</f>
        <v>0</v>
      </c>
      <c r="H41" s="5" t="n">
        <f aca="false">SUMIFS(DESPESAS!$J:$J,DESPESAS!$C:$C,$B41)</f>
        <v>0</v>
      </c>
      <c r="I41" s="5" t="n">
        <f aca="false">SUMIFS(DESPESAS!$K:$K,DESPESAS!$C:$C,$B41,DESPESAS!$M:$M,"Pago")</f>
        <v>0</v>
      </c>
      <c r="J41" s="5" t="n">
        <f aca="false">SUMIFS(CARTAO_PROJECAO!$G:$G,CARTAO_PROJECAO!$H:$H,"&gt;="&amp;$B41,CARTAO_PROJECAO!$H:$H,"&lt;="&amp;$C41)</f>
        <v>0</v>
      </c>
      <c r="K41" s="5" t="n">
        <f aca="false">SUMIFS(DESPESAS!$K:$K,DESPESAS!$C:$C,$B41,DESPESAS!$M:$M,"Pago")+SUMIFS(DESPESAS!$J:$J,DESPESAS!$C:$C,$B41,DESPESAS!$M:$M,"&lt;&gt;Pago")+$J41</f>
        <v>0</v>
      </c>
      <c r="L41" s="5" t="n">
        <f aca="false">D41+G41-K41</f>
        <v>-15840.71</v>
      </c>
      <c r="M41" s="5" t="n">
        <f aca="false">D41+F41-I41-J41</f>
        <v>-15840.71</v>
      </c>
      <c r="N41" s="5" t="n">
        <f aca="false">IF(L41&lt;0,ABS(L41),0)</f>
        <v>15840.71</v>
      </c>
      <c r="O41" s="0" t="str">
        <f aca="false">IF(L41&lt;0,"CRÍTICO",IF(L41&lt;1000,"ATENÇÃO","OK"))</f>
        <v>CRÍTICO</v>
      </c>
    </row>
    <row r="42" customFormat="false" ht="13.5" hidden="false" customHeight="false" outlineLevel="0" collapsed="false">
      <c r="A42" s="0" t="n">
        <f aca="false">ROW()-1</f>
        <v>41</v>
      </c>
      <c r="B42" s="4" t="n">
        <f aca="false">B41+7</f>
        <v>46426</v>
      </c>
      <c r="C42" s="4" t="n">
        <f aca="false">B42+6</f>
        <v>46432</v>
      </c>
      <c r="D42" s="5" t="n">
        <f aca="false">L41</f>
        <v>-15840.71</v>
      </c>
      <c r="E42" s="5" t="n">
        <f aca="false">SUMIFS(RECEITAS!$H:$H,RECEITAS!$C:$C,$B42)</f>
        <v>0</v>
      </c>
      <c r="F42" s="5" t="n">
        <f aca="false">SUMIFS(RECEITAS!$I:$I,RECEITAS!$C:$C,$B42,RECEITAS!$K:$K,"Recebido")</f>
        <v>0</v>
      </c>
      <c r="G42" s="5" t="n">
        <f aca="false">SUMIFS(RECEITAS!$I:$I,RECEITAS!$C:$C,$B42,RECEITAS!$K:$K,"Recebido")+SUMIFS(RECEITAS!$H:$H,RECEITAS!$C:$C,$B42,RECEITAS!$K:$K,"&lt;&gt;Recebido")</f>
        <v>0</v>
      </c>
      <c r="H42" s="5" t="n">
        <f aca="false">SUMIFS(DESPESAS!$J:$J,DESPESAS!$C:$C,$B42)</f>
        <v>0</v>
      </c>
      <c r="I42" s="5" t="n">
        <f aca="false">SUMIFS(DESPESAS!$K:$K,DESPESAS!$C:$C,$B42,DESPESAS!$M:$M,"Pago")</f>
        <v>0</v>
      </c>
      <c r="J42" s="5" t="n">
        <f aca="false">SUMIFS(CARTAO_PROJECAO!$G:$G,CARTAO_PROJECAO!$H:$H,"&gt;="&amp;$B42,CARTAO_PROJECAO!$H:$H,"&lt;="&amp;$C42)</f>
        <v>0</v>
      </c>
      <c r="K42" s="5" t="n">
        <f aca="false">SUMIFS(DESPESAS!$K:$K,DESPESAS!$C:$C,$B42,DESPESAS!$M:$M,"Pago")+SUMIFS(DESPESAS!$J:$J,DESPESAS!$C:$C,$B42,DESPESAS!$M:$M,"&lt;&gt;Pago")+$J42</f>
        <v>0</v>
      </c>
      <c r="L42" s="5" t="n">
        <f aca="false">D42+G42-K42</f>
        <v>-15840.71</v>
      </c>
      <c r="M42" s="5" t="n">
        <f aca="false">D42+F42-I42-J42</f>
        <v>-15840.71</v>
      </c>
      <c r="N42" s="5" t="n">
        <f aca="false">IF(L42&lt;0,ABS(L42),0)</f>
        <v>15840.71</v>
      </c>
      <c r="O42" s="0" t="str">
        <f aca="false">IF(L42&lt;0,"CRÍTICO",IF(L42&lt;1000,"ATENÇÃO","OK"))</f>
        <v>CRÍTICO</v>
      </c>
    </row>
    <row r="43" customFormat="false" ht="13.5" hidden="false" customHeight="false" outlineLevel="0" collapsed="false">
      <c r="A43" s="0" t="n">
        <f aca="false">ROW()-1</f>
        <v>42</v>
      </c>
      <c r="B43" s="4" t="n">
        <f aca="false">B42+7</f>
        <v>46433</v>
      </c>
      <c r="C43" s="4" t="n">
        <f aca="false">B43+6</f>
        <v>46439</v>
      </c>
      <c r="D43" s="5" t="n">
        <f aca="false">L42</f>
        <v>-15840.71</v>
      </c>
      <c r="E43" s="5" t="n">
        <f aca="false">SUMIFS(RECEITAS!$H:$H,RECEITAS!$C:$C,$B43)</f>
        <v>0</v>
      </c>
      <c r="F43" s="5" t="n">
        <f aca="false">SUMIFS(RECEITAS!$I:$I,RECEITAS!$C:$C,$B43,RECEITAS!$K:$K,"Recebido")</f>
        <v>0</v>
      </c>
      <c r="G43" s="5" t="n">
        <f aca="false">SUMIFS(RECEITAS!$I:$I,RECEITAS!$C:$C,$B43,RECEITAS!$K:$K,"Recebido")+SUMIFS(RECEITAS!$H:$H,RECEITAS!$C:$C,$B43,RECEITAS!$K:$K,"&lt;&gt;Recebido")</f>
        <v>0</v>
      </c>
      <c r="H43" s="5" t="n">
        <f aca="false">SUMIFS(DESPESAS!$J:$J,DESPESAS!$C:$C,$B43)</f>
        <v>0</v>
      </c>
      <c r="I43" s="5" t="n">
        <f aca="false">SUMIFS(DESPESAS!$K:$K,DESPESAS!$C:$C,$B43,DESPESAS!$M:$M,"Pago")</f>
        <v>0</v>
      </c>
      <c r="J43" s="5" t="n">
        <f aca="false">SUMIFS(CARTAO_PROJECAO!$G:$G,CARTAO_PROJECAO!$H:$H,"&gt;="&amp;$B43,CARTAO_PROJECAO!$H:$H,"&lt;="&amp;$C43)</f>
        <v>0</v>
      </c>
      <c r="K43" s="5" t="n">
        <f aca="false">SUMIFS(DESPESAS!$K:$K,DESPESAS!$C:$C,$B43,DESPESAS!$M:$M,"Pago")+SUMIFS(DESPESAS!$J:$J,DESPESAS!$C:$C,$B43,DESPESAS!$M:$M,"&lt;&gt;Pago")+$J43</f>
        <v>0</v>
      </c>
      <c r="L43" s="5" t="n">
        <f aca="false">D43+G43-K43</f>
        <v>-15840.71</v>
      </c>
      <c r="M43" s="5" t="n">
        <f aca="false">D43+F43-I43-J43</f>
        <v>-15840.71</v>
      </c>
      <c r="N43" s="5" t="n">
        <f aca="false">IF(L43&lt;0,ABS(L43),0)</f>
        <v>15840.71</v>
      </c>
      <c r="O43" s="0" t="str">
        <f aca="false">IF(L43&lt;0,"CRÍTICO",IF(L43&lt;1000,"ATENÇÃO","OK"))</f>
        <v>CRÍTICO</v>
      </c>
    </row>
    <row r="44" customFormat="false" ht="13.5" hidden="false" customHeight="false" outlineLevel="0" collapsed="false">
      <c r="A44" s="0" t="n">
        <f aca="false">ROW()-1</f>
        <v>43</v>
      </c>
      <c r="B44" s="4" t="n">
        <f aca="false">B43+7</f>
        <v>46440</v>
      </c>
      <c r="C44" s="4" t="n">
        <f aca="false">B44+6</f>
        <v>46446</v>
      </c>
      <c r="D44" s="5" t="n">
        <f aca="false">L43</f>
        <v>-15840.71</v>
      </c>
      <c r="E44" s="5" t="n">
        <f aca="false">SUMIFS(RECEITAS!$H:$H,RECEITAS!$C:$C,$B44)</f>
        <v>0</v>
      </c>
      <c r="F44" s="5" t="n">
        <f aca="false">SUMIFS(RECEITAS!$I:$I,RECEITAS!$C:$C,$B44,RECEITAS!$K:$K,"Recebido")</f>
        <v>0</v>
      </c>
      <c r="G44" s="5" t="n">
        <f aca="false">SUMIFS(RECEITAS!$I:$I,RECEITAS!$C:$C,$B44,RECEITAS!$K:$K,"Recebido")+SUMIFS(RECEITAS!$H:$H,RECEITAS!$C:$C,$B44,RECEITAS!$K:$K,"&lt;&gt;Recebido")</f>
        <v>0</v>
      </c>
      <c r="H44" s="5" t="n">
        <f aca="false">SUMIFS(DESPESAS!$J:$J,DESPESAS!$C:$C,$B44)</f>
        <v>0</v>
      </c>
      <c r="I44" s="5" t="n">
        <f aca="false">SUMIFS(DESPESAS!$K:$K,DESPESAS!$C:$C,$B44,DESPESAS!$M:$M,"Pago")</f>
        <v>0</v>
      </c>
      <c r="J44" s="5" t="n">
        <f aca="false">SUMIFS(CARTAO_PROJECAO!$G:$G,CARTAO_PROJECAO!$H:$H,"&gt;="&amp;$B44,CARTAO_PROJECAO!$H:$H,"&lt;="&amp;$C44)</f>
        <v>0</v>
      </c>
      <c r="K44" s="5" t="n">
        <f aca="false">SUMIFS(DESPESAS!$K:$K,DESPESAS!$C:$C,$B44,DESPESAS!$M:$M,"Pago")+SUMIFS(DESPESAS!$J:$J,DESPESAS!$C:$C,$B44,DESPESAS!$M:$M,"&lt;&gt;Pago")+$J44</f>
        <v>0</v>
      </c>
      <c r="L44" s="5" t="n">
        <f aca="false">D44+G44-K44</f>
        <v>-15840.71</v>
      </c>
      <c r="M44" s="5" t="n">
        <f aca="false">D44+F44-I44-J44</f>
        <v>-15840.71</v>
      </c>
      <c r="N44" s="5" t="n">
        <f aca="false">IF(L44&lt;0,ABS(L44),0)</f>
        <v>15840.71</v>
      </c>
      <c r="O44" s="0" t="str">
        <f aca="false">IF(L44&lt;0,"CRÍTICO",IF(L44&lt;1000,"ATENÇÃO","OK"))</f>
        <v>CRÍTICO</v>
      </c>
    </row>
    <row r="45" customFormat="false" ht="13.5" hidden="false" customHeight="false" outlineLevel="0" collapsed="false">
      <c r="A45" s="0" t="n">
        <f aca="false">ROW()-1</f>
        <v>44</v>
      </c>
      <c r="B45" s="4" t="n">
        <f aca="false">B44+7</f>
        <v>46447</v>
      </c>
      <c r="C45" s="4" t="n">
        <f aca="false">B45+6</f>
        <v>46453</v>
      </c>
      <c r="D45" s="5" t="n">
        <f aca="false">L44</f>
        <v>-15840.71</v>
      </c>
      <c r="E45" s="5" t="n">
        <f aca="false">SUMIFS(RECEITAS!$H:$H,RECEITAS!$C:$C,$B45)</f>
        <v>0</v>
      </c>
      <c r="F45" s="5" t="n">
        <f aca="false">SUMIFS(RECEITAS!$I:$I,RECEITAS!$C:$C,$B45,RECEITAS!$K:$K,"Recebido")</f>
        <v>0</v>
      </c>
      <c r="G45" s="5" t="n">
        <f aca="false">SUMIFS(RECEITAS!$I:$I,RECEITAS!$C:$C,$B45,RECEITAS!$K:$K,"Recebido")+SUMIFS(RECEITAS!$H:$H,RECEITAS!$C:$C,$B45,RECEITAS!$K:$K,"&lt;&gt;Recebido")</f>
        <v>0</v>
      </c>
      <c r="H45" s="5" t="n">
        <f aca="false">SUMIFS(DESPESAS!$J:$J,DESPESAS!$C:$C,$B45)</f>
        <v>0</v>
      </c>
      <c r="I45" s="5" t="n">
        <f aca="false">SUMIFS(DESPESAS!$K:$K,DESPESAS!$C:$C,$B45,DESPESAS!$M:$M,"Pago")</f>
        <v>0</v>
      </c>
      <c r="J45" s="5" t="n">
        <f aca="false">SUMIFS(CARTAO_PROJECAO!$G:$G,CARTAO_PROJECAO!$H:$H,"&gt;="&amp;$B45,CARTAO_PROJECAO!$H:$H,"&lt;="&amp;$C45)</f>
        <v>0</v>
      </c>
      <c r="K45" s="5" t="n">
        <f aca="false">SUMIFS(DESPESAS!$K:$K,DESPESAS!$C:$C,$B45,DESPESAS!$M:$M,"Pago")+SUMIFS(DESPESAS!$J:$J,DESPESAS!$C:$C,$B45,DESPESAS!$M:$M,"&lt;&gt;Pago")+$J45</f>
        <v>0</v>
      </c>
      <c r="L45" s="5" t="n">
        <f aca="false">D45+G45-K45</f>
        <v>-15840.71</v>
      </c>
      <c r="M45" s="5" t="n">
        <f aca="false">D45+F45-I45-J45</f>
        <v>-15840.71</v>
      </c>
      <c r="N45" s="5" t="n">
        <f aca="false">IF(L45&lt;0,ABS(L45),0)</f>
        <v>15840.71</v>
      </c>
      <c r="O45" s="0" t="str">
        <f aca="false">IF(L45&lt;0,"CRÍTICO",IF(L45&lt;1000,"ATENÇÃO","OK"))</f>
        <v>CRÍTICO</v>
      </c>
    </row>
    <row r="46" customFormat="false" ht="13.5" hidden="false" customHeight="false" outlineLevel="0" collapsed="false">
      <c r="A46" s="0" t="n">
        <f aca="false">ROW()-1</f>
        <v>45</v>
      </c>
      <c r="B46" s="4" t="n">
        <f aca="false">B45+7</f>
        <v>46454</v>
      </c>
      <c r="C46" s="4" t="n">
        <f aca="false">B46+6</f>
        <v>46460</v>
      </c>
      <c r="D46" s="5" t="n">
        <f aca="false">L45</f>
        <v>-15840.71</v>
      </c>
      <c r="E46" s="5" t="n">
        <f aca="false">SUMIFS(RECEITAS!$H:$H,RECEITAS!$C:$C,$B46)</f>
        <v>0</v>
      </c>
      <c r="F46" s="5" t="n">
        <f aca="false">SUMIFS(RECEITAS!$I:$I,RECEITAS!$C:$C,$B46,RECEITAS!$K:$K,"Recebido")</f>
        <v>0</v>
      </c>
      <c r="G46" s="5" t="n">
        <f aca="false">SUMIFS(RECEITAS!$I:$I,RECEITAS!$C:$C,$B46,RECEITAS!$K:$K,"Recebido")+SUMIFS(RECEITAS!$H:$H,RECEITAS!$C:$C,$B46,RECEITAS!$K:$K,"&lt;&gt;Recebido")</f>
        <v>0</v>
      </c>
      <c r="H46" s="5" t="n">
        <f aca="false">SUMIFS(DESPESAS!$J:$J,DESPESAS!$C:$C,$B46)</f>
        <v>0</v>
      </c>
      <c r="I46" s="5" t="n">
        <f aca="false">SUMIFS(DESPESAS!$K:$K,DESPESAS!$C:$C,$B46,DESPESAS!$M:$M,"Pago")</f>
        <v>0</v>
      </c>
      <c r="J46" s="5" t="n">
        <f aca="false">SUMIFS(CARTAO_PROJECAO!$G:$G,CARTAO_PROJECAO!$H:$H,"&gt;="&amp;$B46,CARTAO_PROJECAO!$H:$H,"&lt;="&amp;$C46)</f>
        <v>0</v>
      </c>
      <c r="K46" s="5" t="n">
        <f aca="false">SUMIFS(DESPESAS!$K:$K,DESPESAS!$C:$C,$B46,DESPESAS!$M:$M,"Pago")+SUMIFS(DESPESAS!$J:$J,DESPESAS!$C:$C,$B46,DESPESAS!$M:$M,"&lt;&gt;Pago")+$J46</f>
        <v>0</v>
      </c>
      <c r="L46" s="5" t="n">
        <f aca="false">D46+G46-K46</f>
        <v>-15840.71</v>
      </c>
      <c r="M46" s="5" t="n">
        <f aca="false">D46+F46-I46-J46</f>
        <v>-15840.71</v>
      </c>
      <c r="N46" s="5" t="n">
        <f aca="false">IF(L46&lt;0,ABS(L46),0)</f>
        <v>15840.71</v>
      </c>
      <c r="O46" s="0" t="str">
        <f aca="false">IF(L46&lt;0,"CRÍTICO",IF(L46&lt;1000,"ATENÇÃO","OK"))</f>
        <v>CRÍTICO</v>
      </c>
    </row>
    <row r="47" customFormat="false" ht="13.5" hidden="false" customHeight="false" outlineLevel="0" collapsed="false">
      <c r="A47" s="0" t="n">
        <f aca="false">ROW()-1</f>
        <v>46</v>
      </c>
      <c r="B47" s="4" t="n">
        <f aca="false">B46+7</f>
        <v>46461</v>
      </c>
      <c r="C47" s="4" t="n">
        <f aca="false">B47+6</f>
        <v>46467</v>
      </c>
      <c r="D47" s="5" t="n">
        <f aca="false">L46</f>
        <v>-15840.71</v>
      </c>
      <c r="E47" s="5" t="n">
        <f aca="false">SUMIFS(RECEITAS!$H:$H,RECEITAS!$C:$C,$B47)</f>
        <v>0</v>
      </c>
      <c r="F47" s="5" t="n">
        <f aca="false">SUMIFS(RECEITAS!$I:$I,RECEITAS!$C:$C,$B47,RECEITAS!$K:$K,"Recebido")</f>
        <v>0</v>
      </c>
      <c r="G47" s="5" t="n">
        <f aca="false">SUMIFS(RECEITAS!$I:$I,RECEITAS!$C:$C,$B47,RECEITAS!$K:$K,"Recebido")+SUMIFS(RECEITAS!$H:$H,RECEITAS!$C:$C,$B47,RECEITAS!$K:$K,"&lt;&gt;Recebido")</f>
        <v>0</v>
      </c>
      <c r="H47" s="5" t="n">
        <f aca="false">SUMIFS(DESPESAS!$J:$J,DESPESAS!$C:$C,$B47)</f>
        <v>0</v>
      </c>
      <c r="I47" s="5" t="n">
        <f aca="false">SUMIFS(DESPESAS!$K:$K,DESPESAS!$C:$C,$B47,DESPESAS!$M:$M,"Pago")</f>
        <v>0</v>
      </c>
      <c r="J47" s="5" t="n">
        <f aca="false">SUMIFS(CARTAO_PROJECAO!$G:$G,CARTAO_PROJECAO!$H:$H,"&gt;="&amp;$B47,CARTAO_PROJECAO!$H:$H,"&lt;="&amp;$C47)</f>
        <v>0</v>
      </c>
      <c r="K47" s="5" t="n">
        <f aca="false">SUMIFS(DESPESAS!$K:$K,DESPESAS!$C:$C,$B47,DESPESAS!$M:$M,"Pago")+SUMIFS(DESPESAS!$J:$J,DESPESAS!$C:$C,$B47,DESPESAS!$M:$M,"&lt;&gt;Pago")+$J47</f>
        <v>0</v>
      </c>
      <c r="L47" s="5" t="n">
        <f aca="false">D47+G47-K47</f>
        <v>-15840.71</v>
      </c>
      <c r="M47" s="5" t="n">
        <f aca="false">D47+F47-I47-J47</f>
        <v>-15840.71</v>
      </c>
      <c r="N47" s="5" t="n">
        <f aca="false">IF(L47&lt;0,ABS(L47),0)</f>
        <v>15840.71</v>
      </c>
      <c r="O47" s="0" t="str">
        <f aca="false">IF(L47&lt;0,"CRÍTICO",IF(L47&lt;1000,"ATENÇÃO","OK"))</f>
        <v>CRÍTICO</v>
      </c>
    </row>
    <row r="48" customFormat="false" ht="13.5" hidden="false" customHeight="false" outlineLevel="0" collapsed="false">
      <c r="A48" s="0" t="n">
        <f aca="false">ROW()-1</f>
        <v>47</v>
      </c>
      <c r="B48" s="4" t="n">
        <f aca="false">B47+7</f>
        <v>46468</v>
      </c>
      <c r="C48" s="4" t="n">
        <f aca="false">B48+6</f>
        <v>46474</v>
      </c>
      <c r="D48" s="5" t="n">
        <f aca="false">L47</f>
        <v>-15840.71</v>
      </c>
      <c r="E48" s="5" t="n">
        <f aca="false">SUMIFS(RECEITAS!$H:$H,RECEITAS!$C:$C,$B48)</f>
        <v>0</v>
      </c>
      <c r="F48" s="5" t="n">
        <f aca="false">SUMIFS(RECEITAS!$I:$I,RECEITAS!$C:$C,$B48,RECEITAS!$K:$K,"Recebido")</f>
        <v>0</v>
      </c>
      <c r="G48" s="5" t="n">
        <f aca="false">SUMIFS(RECEITAS!$I:$I,RECEITAS!$C:$C,$B48,RECEITAS!$K:$K,"Recebido")+SUMIFS(RECEITAS!$H:$H,RECEITAS!$C:$C,$B48,RECEITAS!$K:$K,"&lt;&gt;Recebido")</f>
        <v>0</v>
      </c>
      <c r="H48" s="5" t="n">
        <f aca="false">SUMIFS(DESPESAS!$J:$J,DESPESAS!$C:$C,$B48)</f>
        <v>0</v>
      </c>
      <c r="I48" s="5" t="n">
        <f aca="false">SUMIFS(DESPESAS!$K:$K,DESPESAS!$C:$C,$B48,DESPESAS!$M:$M,"Pago")</f>
        <v>0</v>
      </c>
      <c r="J48" s="5" t="n">
        <f aca="false">SUMIFS(CARTAO_PROJECAO!$G:$G,CARTAO_PROJECAO!$H:$H,"&gt;="&amp;$B48,CARTAO_PROJECAO!$H:$H,"&lt;="&amp;$C48)</f>
        <v>0</v>
      </c>
      <c r="K48" s="5" t="n">
        <f aca="false">SUMIFS(DESPESAS!$K:$K,DESPESAS!$C:$C,$B48,DESPESAS!$M:$M,"Pago")+SUMIFS(DESPESAS!$J:$J,DESPESAS!$C:$C,$B48,DESPESAS!$M:$M,"&lt;&gt;Pago")+$J48</f>
        <v>0</v>
      </c>
      <c r="L48" s="5" t="n">
        <f aca="false">D48+G48-K48</f>
        <v>-15840.71</v>
      </c>
      <c r="M48" s="5" t="n">
        <f aca="false">D48+F48-I48-J48</f>
        <v>-15840.71</v>
      </c>
      <c r="N48" s="5" t="n">
        <f aca="false">IF(L48&lt;0,ABS(L48),0)</f>
        <v>15840.71</v>
      </c>
      <c r="O48" s="0" t="str">
        <f aca="false">IF(L48&lt;0,"CRÍTICO",IF(L48&lt;1000,"ATENÇÃO","OK"))</f>
        <v>CRÍTICO</v>
      </c>
    </row>
    <row r="49" customFormat="false" ht="13.5" hidden="false" customHeight="false" outlineLevel="0" collapsed="false">
      <c r="A49" s="0" t="n">
        <f aca="false">ROW()-1</f>
        <v>48</v>
      </c>
      <c r="B49" s="4" t="n">
        <f aca="false">B48+7</f>
        <v>46475</v>
      </c>
      <c r="C49" s="4" t="n">
        <f aca="false">B49+6</f>
        <v>46481</v>
      </c>
      <c r="D49" s="5" t="n">
        <f aca="false">L48</f>
        <v>-15840.71</v>
      </c>
      <c r="E49" s="5" t="n">
        <f aca="false">SUMIFS(RECEITAS!$H:$H,RECEITAS!$C:$C,$B49)</f>
        <v>0</v>
      </c>
      <c r="F49" s="5" t="n">
        <f aca="false">SUMIFS(RECEITAS!$I:$I,RECEITAS!$C:$C,$B49,RECEITAS!$K:$K,"Recebido")</f>
        <v>0</v>
      </c>
      <c r="G49" s="5" t="n">
        <f aca="false">SUMIFS(RECEITAS!$I:$I,RECEITAS!$C:$C,$B49,RECEITAS!$K:$K,"Recebido")+SUMIFS(RECEITAS!$H:$H,RECEITAS!$C:$C,$B49,RECEITAS!$K:$K,"&lt;&gt;Recebido")</f>
        <v>0</v>
      </c>
      <c r="H49" s="5" t="n">
        <f aca="false">SUMIFS(DESPESAS!$J:$J,DESPESAS!$C:$C,$B49)</f>
        <v>0</v>
      </c>
      <c r="I49" s="5" t="n">
        <f aca="false">SUMIFS(DESPESAS!$K:$K,DESPESAS!$C:$C,$B49,DESPESAS!$M:$M,"Pago")</f>
        <v>0</v>
      </c>
      <c r="J49" s="5" t="n">
        <f aca="false">SUMIFS(CARTAO_PROJECAO!$G:$G,CARTAO_PROJECAO!$H:$H,"&gt;="&amp;$B49,CARTAO_PROJECAO!$H:$H,"&lt;="&amp;$C49)</f>
        <v>0</v>
      </c>
      <c r="K49" s="5" t="n">
        <f aca="false">SUMIFS(DESPESAS!$K:$K,DESPESAS!$C:$C,$B49,DESPESAS!$M:$M,"Pago")+SUMIFS(DESPESAS!$J:$J,DESPESAS!$C:$C,$B49,DESPESAS!$M:$M,"&lt;&gt;Pago")+$J49</f>
        <v>0</v>
      </c>
      <c r="L49" s="5" t="n">
        <f aca="false">D49+G49-K49</f>
        <v>-15840.71</v>
      </c>
      <c r="M49" s="5" t="n">
        <f aca="false">D49+F49-I49-J49</f>
        <v>-15840.71</v>
      </c>
      <c r="N49" s="5" t="n">
        <f aca="false">IF(L49&lt;0,ABS(L49),0)</f>
        <v>15840.71</v>
      </c>
      <c r="O49" s="0" t="str">
        <f aca="false">IF(L49&lt;0,"CRÍTICO",IF(L49&lt;1000,"ATENÇÃO","OK"))</f>
        <v>CRÍTICO</v>
      </c>
    </row>
    <row r="50" customFormat="false" ht="13.5" hidden="false" customHeight="false" outlineLevel="0" collapsed="false">
      <c r="A50" s="0" t="n">
        <f aca="false">ROW()-1</f>
        <v>49</v>
      </c>
      <c r="B50" s="4" t="n">
        <f aca="false">B49+7</f>
        <v>46482</v>
      </c>
      <c r="C50" s="4" t="n">
        <f aca="false">B50+6</f>
        <v>46488</v>
      </c>
      <c r="D50" s="5" t="n">
        <f aca="false">L49</f>
        <v>-15840.71</v>
      </c>
      <c r="E50" s="5" t="n">
        <f aca="false">SUMIFS(RECEITAS!$H:$H,RECEITAS!$C:$C,$B50)</f>
        <v>0</v>
      </c>
      <c r="F50" s="5" t="n">
        <f aca="false">SUMIFS(RECEITAS!$I:$I,RECEITAS!$C:$C,$B50,RECEITAS!$K:$K,"Recebido")</f>
        <v>0</v>
      </c>
      <c r="G50" s="5" t="n">
        <f aca="false">SUMIFS(RECEITAS!$I:$I,RECEITAS!$C:$C,$B50,RECEITAS!$K:$K,"Recebido")+SUMIFS(RECEITAS!$H:$H,RECEITAS!$C:$C,$B50,RECEITAS!$K:$K,"&lt;&gt;Recebido")</f>
        <v>0</v>
      </c>
      <c r="H50" s="5" t="n">
        <f aca="false">SUMIFS(DESPESAS!$J:$J,DESPESAS!$C:$C,$B50)</f>
        <v>0</v>
      </c>
      <c r="I50" s="5" t="n">
        <f aca="false">SUMIFS(DESPESAS!$K:$K,DESPESAS!$C:$C,$B50,DESPESAS!$M:$M,"Pago")</f>
        <v>0</v>
      </c>
      <c r="J50" s="5" t="n">
        <f aca="false">SUMIFS(CARTAO_PROJECAO!$G:$G,CARTAO_PROJECAO!$H:$H,"&gt;="&amp;$B50,CARTAO_PROJECAO!$H:$H,"&lt;="&amp;$C50)</f>
        <v>0</v>
      </c>
      <c r="K50" s="5" t="n">
        <f aca="false">SUMIFS(DESPESAS!$K:$K,DESPESAS!$C:$C,$B50,DESPESAS!$M:$M,"Pago")+SUMIFS(DESPESAS!$J:$J,DESPESAS!$C:$C,$B50,DESPESAS!$M:$M,"&lt;&gt;Pago")+$J50</f>
        <v>0</v>
      </c>
      <c r="L50" s="5" t="n">
        <f aca="false">D50+G50-K50</f>
        <v>-15840.71</v>
      </c>
      <c r="M50" s="5" t="n">
        <f aca="false">D50+F50-I50-J50</f>
        <v>-15840.71</v>
      </c>
      <c r="N50" s="5" t="n">
        <f aca="false">IF(L50&lt;0,ABS(L50),0)</f>
        <v>15840.71</v>
      </c>
      <c r="O50" s="0" t="str">
        <f aca="false">IF(L50&lt;0,"CRÍTICO",IF(L50&lt;1000,"ATENÇÃO","OK"))</f>
        <v>CRÍTICO</v>
      </c>
    </row>
    <row r="51" customFormat="false" ht="13.5" hidden="false" customHeight="false" outlineLevel="0" collapsed="false">
      <c r="A51" s="0" t="n">
        <f aca="false">ROW()-1</f>
        <v>50</v>
      </c>
      <c r="B51" s="4" t="n">
        <f aca="false">B50+7</f>
        <v>46489</v>
      </c>
      <c r="C51" s="4" t="n">
        <f aca="false">B51+6</f>
        <v>46495</v>
      </c>
      <c r="D51" s="5" t="n">
        <f aca="false">L50</f>
        <v>-15840.71</v>
      </c>
      <c r="E51" s="5" t="n">
        <f aca="false">SUMIFS(RECEITAS!$H:$H,RECEITAS!$C:$C,$B51)</f>
        <v>0</v>
      </c>
      <c r="F51" s="5" t="n">
        <f aca="false">SUMIFS(RECEITAS!$I:$I,RECEITAS!$C:$C,$B51,RECEITAS!$K:$K,"Recebido")</f>
        <v>0</v>
      </c>
      <c r="G51" s="5" t="n">
        <f aca="false">SUMIFS(RECEITAS!$I:$I,RECEITAS!$C:$C,$B51,RECEITAS!$K:$K,"Recebido")+SUMIFS(RECEITAS!$H:$H,RECEITAS!$C:$C,$B51,RECEITAS!$K:$K,"&lt;&gt;Recebido")</f>
        <v>0</v>
      </c>
      <c r="H51" s="5" t="n">
        <f aca="false">SUMIFS(DESPESAS!$J:$J,DESPESAS!$C:$C,$B51)</f>
        <v>0</v>
      </c>
      <c r="I51" s="5" t="n">
        <f aca="false">SUMIFS(DESPESAS!$K:$K,DESPESAS!$C:$C,$B51,DESPESAS!$M:$M,"Pago")</f>
        <v>0</v>
      </c>
      <c r="J51" s="5" t="n">
        <f aca="false">SUMIFS(CARTAO_PROJECAO!$G:$G,CARTAO_PROJECAO!$H:$H,"&gt;="&amp;$B51,CARTAO_PROJECAO!$H:$H,"&lt;="&amp;$C51)</f>
        <v>0</v>
      </c>
      <c r="K51" s="5" t="n">
        <f aca="false">SUMIFS(DESPESAS!$K:$K,DESPESAS!$C:$C,$B51,DESPESAS!$M:$M,"Pago")+SUMIFS(DESPESAS!$J:$J,DESPESAS!$C:$C,$B51,DESPESAS!$M:$M,"&lt;&gt;Pago")+$J51</f>
        <v>0</v>
      </c>
      <c r="L51" s="5" t="n">
        <f aca="false">D51+G51-K51</f>
        <v>-15840.71</v>
      </c>
      <c r="M51" s="5" t="n">
        <f aca="false">D51+F51-I51-J51</f>
        <v>-15840.71</v>
      </c>
      <c r="N51" s="5" t="n">
        <f aca="false">IF(L51&lt;0,ABS(L51),0)</f>
        <v>15840.71</v>
      </c>
      <c r="O51" s="0" t="str">
        <f aca="false">IF(L51&lt;0,"CRÍTICO",IF(L51&lt;1000,"ATENÇÃO","OK"))</f>
        <v>CRÍTICO</v>
      </c>
    </row>
    <row r="52" customFormat="false" ht="13.5" hidden="false" customHeight="false" outlineLevel="0" collapsed="false">
      <c r="A52" s="0" t="n">
        <f aca="false">ROW()-1</f>
        <v>51</v>
      </c>
      <c r="B52" s="4" t="n">
        <f aca="false">B51+7</f>
        <v>46496</v>
      </c>
      <c r="C52" s="4" t="n">
        <f aca="false">B52+6</f>
        <v>46502</v>
      </c>
      <c r="D52" s="5" t="n">
        <f aca="false">L51</f>
        <v>-15840.71</v>
      </c>
      <c r="E52" s="5" t="n">
        <f aca="false">SUMIFS(RECEITAS!$H:$H,RECEITAS!$C:$C,$B52)</f>
        <v>0</v>
      </c>
      <c r="F52" s="5" t="n">
        <f aca="false">SUMIFS(RECEITAS!$I:$I,RECEITAS!$C:$C,$B52,RECEITAS!$K:$K,"Recebido")</f>
        <v>0</v>
      </c>
      <c r="G52" s="5" t="n">
        <f aca="false">SUMIFS(RECEITAS!$I:$I,RECEITAS!$C:$C,$B52,RECEITAS!$K:$K,"Recebido")+SUMIFS(RECEITAS!$H:$H,RECEITAS!$C:$C,$B52,RECEITAS!$K:$K,"&lt;&gt;Recebido")</f>
        <v>0</v>
      </c>
      <c r="H52" s="5" t="n">
        <f aca="false">SUMIFS(DESPESAS!$J:$J,DESPESAS!$C:$C,$B52)</f>
        <v>0</v>
      </c>
      <c r="I52" s="5" t="n">
        <f aca="false">SUMIFS(DESPESAS!$K:$K,DESPESAS!$C:$C,$B52,DESPESAS!$M:$M,"Pago")</f>
        <v>0</v>
      </c>
      <c r="J52" s="5" t="n">
        <f aca="false">SUMIFS(CARTAO_PROJECAO!$G:$G,CARTAO_PROJECAO!$H:$H,"&gt;="&amp;$B52,CARTAO_PROJECAO!$H:$H,"&lt;="&amp;$C52)</f>
        <v>0</v>
      </c>
      <c r="K52" s="5" t="n">
        <f aca="false">SUMIFS(DESPESAS!$K:$K,DESPESAS!$C:$C,$B52,DESPESAS!$M:$M,"Pago")+SUMIFS(DESPESAS!$J:$J,DESPESAS!$C:$C,$B52,DESPESAS!$M:$M,"&lt;&gt;Pago")+$J52</f>
        <v>0</v>
      </c>
      <c r="L52" s="5" t="n">
        <f aca="false">D52+G52-K52</f>
        <v>-15840.71</v>
      </c>
      <c r="M52" s="5" t="n">
        <f aca="false">D52+F52-I52-J52</f>
        <v>-15840.71</v>
      </c>
      <c r="N52" s="5" t="n">
        <f aca="false">IF(L52&lt;0,ABS(L52),0)</f>
        <v>15840.71</v>
      </c>
      <c r="O52" s="0" t="str">
        <f aca="false">IF(L52&lt;0,"CRÍTICO",IF(L52&lt;1000,"ATENÇÃO","OK"))</f>
        <v>CRÍTICO</v>
      </c>
    </row>
    <row r="53" customFormat="false" ht="13.5" hidden="false" customHeight="false" outlineLevel="0" collapsed="false">
      <c r="A53" s="0" t="n">
        <f aca="false">ROW()-1</f>
        <v>52</v>
      </c>
      <c r="B53" s="4" t="n">
        <f aca="false">B52+7</f>
        <v>46503</v>
      </c>
      <c r="C53" s="4" t="n">
        <f aca="false">B53+6</f>
        <v>46509</v>
      </c>
      <c r="D53" s="5" t="n">
        <f aca="false">L52</f>
        <v>-15840.71</v>
      </c>
      <c r="E53" s="5" t="n">
        <f aca="false">SUMIFS(RECEITAS!$H:$H,RECEITAS!$C:$C,$B53)</f>
        <v>0</v>
      </c>
      <c r="F53" s="5" t="n">
        <f aca="false">SUMIFS(RECEITAS!$I:$I,RECEITAS!$C:$C,$B53,RECEITAS!$K:$K,"Recebido")</f>
        <v>0</v>
      </c>
      <c r="G53" s="5" t="n">
        <f aca="false">SUMIFS(RECEITAS!$I:$I,RECEITAS!$C:$C,$B53,RECEITAS!$K:$K,"Recebido")+SUMIFS(RECEITAS!$H:$H,RECEITAS!$C:$C,$B53,RECEITAS!$K:$K,"&lt;&gt;Recebido")</f>
        <v>0</v>
      </c>
      <c r="H53" s="5" t="n">
        <f aca="false">SUMIFS(DESPESAS!$J:$J,DESPESAS!$C:$C,$B53)</f>
        <v>0</v>
      </c>
      <c r="I53" s="5" t="n">
        <f aca="false">SUMIFS(DESPESAS!$K:$K,DESPESAS!$C:$C,$B53,DESPESAS!$M:$M,"Pago")</f>
        <v>0</v>
      </c>
      <c r="J53" s="5" t="n">
        <f aca="false">SUMIFS(CARTAO_PROJECAO!$G:$G,CARTAO_PROJECAO!$H:$H,"&gt;="&amp;$B53,CARTAO_PROJECAO!$H:$H,"&lt;="&amp;$C53)</f>
        <v>0</v>
      </c>
      <c r="K53" s="5" t="n">
        <f aca="false">SUMIFS(DESPESAS!$K:$K,DESPESAS!$C:$C,$B53,DESPESAS!$M:$M,"Pago")+SUMIFS(DESPESAS!$J:$J,DESPESAS!$C:$C,$B53,DESPESAS!$M:$M,"&lt;&gt;Pago")+$J53</f>
        <v>0</v>
      </c>
      <c r="L53" s="5" t="n">
        <f aca="false">D53+G53-K53</f>
        <v>-15840.71</v>
      </c>
      <c r="M53" s="5" t="n">
        <f aca="false">D53+F53-I53-J53</f>
        <v>-15840.71</v>
      </c>
      <c r="N53" s="5" t="n">
        <f aca="false">IF(L53&lt;0,ABS(L53),0)</f>
        <v>15840.71</v>
      </c>
      <c r="O53" s="0" t="str">
        <f aca="false">IF(L53&lt;0,"CRÍTICO",IF(L53&lt;1000,"ATENÇÃO","OK"))</f>
        <v>CRÍTICO</v>
      </c>
    </row>
  </sheetData>
  <conditionalFormatting sqref="D2:N53">
    <cfRule type="cellIs" priority="2" operator="lessThan" aboveAverage="0" equalAverage="0" bottom="0" percent="0" rank="0" text="" dxfId="12">
      <formula>0</formula>
    </cfRule>
  </conditionalFormatting>
  <conditionalFormatting sqref="O2:O53">
    <cfRule type="expression" priority="3" aboveAverage="0" equalAverage="0" bottom="0" percent="0" rank="0" text="" dxfId="13">
      <formula>$O2="CRÍTICO"</formula>
    </cfRule>
    <cfRule type="expression" priority="4" aboveAverage="0" equalAverage="0" bottom="0" percent="0" rank="0" text="" dxfId="14">
      <formula>$O2="ATENÇÃO"</formula>
    </cfRule>
    <cfRule type="expression" priority="5" aboveAverage="0" equalAverage="0" bottom="0" percent="0" rank="0" text="" dxfId="15">
      <formula>$O2="OK"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6"/>
    <col collapsed="false" customWidth="true" hidden="false" outlineLevel="0" max="8" min="8" style="0" width="21.7"/>
    <col collapsed="false" customWidth="true" hidden="false" outlineLevel="0" max="9" min="9" style="0" width="16"/>
    <col collapsed="false" customWidth="true" hidden="false" outlineLevel="0" max="10" min="10" style="0" width="24"/>
  </cols>
  <sheetData>
    <row r="1" customFormat="false" ht="27" hidden="false" customHeight="true" outlineLevel="0" collapsed="false">
      <c r="A1" s="2" t="s">
        <v>211</v>
      </c>
      <c r="B1" s="2" t="s">
        <v>200</v>
      </c>
      <c r="C1" s="2" t="s">
        <v>201</v>
      </c>
      <c r="D1" s="2" t="s">
        <v>203</v>
      </c>
      <c r="E1" s="2" t="s">
        <v>204</v>
      </c>
      <c r="F1" s="2" t="s">
        <v>205</v>
      </c>
      <c r="G1" s="2" t="s">
        <v>212</v>
      </c>
      <c r="H1" s="2" t="s">
        <v>213</v>
      </c>
      <c r="I1" s="2" t="s">
        <v>214</v>
      </c>
      <c r="J1" s="2" t="s">
        <v>70</v>
      </c>
      <c r="L1" s="14" t="s">
        <v>215</v>
      </c>
      <c r="M1" s="14"/>
      <c r="N1" s="14"/>
      <c r="O1" s="14"/>
      <c r="P1" s="14"/>
    </row>
    <row r="2" customFormat="false" ht="13.5" hidden="false" customHeight="false" outlineLevel="0" collapsed="false">
      <c r="A2" s="6" t="n">
        <f aca="false">DATE(YEAR(PARAMETROS!$B$4),MONTH(PARAMETROS!$B$4),1)</f>
        <v>46143</v>
      </c>
      <c r="B2" s="5" t="n">
        <f aca="false">SUMIFS(FLUXO_SEMANAL!$E:$E,FLUXO_SEMANAL!$B:$B,"&gt;="&amp;A2,FLUXO_SEMANAL!$B:$B,"&lt;"&amp;EDATE(A2,1))</f>
        <v>59600</v>
      </c>
      <c r="C2" s="5" t="n">
        <f aca="false">SUMIFS(FLUXO_SEMANAL!$F:$F,FLUXO_SEMANAL!$B:$B,"&gt;="&amp;A2,FLUXO_SEMANAL!$B:$B,"&lt;"&amp;EDATE(A2,1))</f>
        <v>48923.35</v>
      </c>
      <c r="D2" s="5" t="n">
        <f aca="false">SUMIFS(FLUXO_SEMANAL!$H:$H,FLUXO_SEMANAL!$B:$B,"&gt;="&amp;A2,FLUXO_SEMANAL!$B:$B,"&lt;"&amp;EDATE(A2,1))</f>
        <v>49436.74</v>
      </c>
      <c r="E2" s="5" t="n">
        <f aca="false">SUMIFS(FLUXO_SEMANAL!$I:$I,FLUXO_SEMANAL!$B:$B,"&gt;="&amp;A2,FLUXO_SEMANAL!$B:$B,"&lt;"&amp;EDATE(A2,1))</f>
        <v>48946.75</v>
      </c>
      <c r="F2" s="5" t="n">
        <f aca="false">SUMIFS(FLUXO_SEMANAL!$J:$J,FLUXO_SEMANAL!$B:$B,"&gt;="&amp;A2,FLUXO_SEMANAL!$B:$B,"&lt;"&amp;EDATE(A2,1))</f>
        <v>29559.59</v>
      </c>
      <c r="G2" s="5" t="n">
        <f aca="false">IFERROR(_xlfn.XLOOKUP(EOMONTH(A2,0),FLUXO_SEMANAL!$C:$C,FLUXO_SEMANAL!$L:$L,,-1),0)</f>
        <v>-35766.35</v>
      </c>
      <c r="H2" s="0" t="str">
        <f aca="false">IFERROR(TEXT(INDEX(FLUXO_SEMANAL!$B$2:$B$500,MATCH(_xlfn.MINIFS(FLUXO_SEMANAL!$L$2:$L$500,FLUXO_SEMANAL!$B$2:$B$500,"&gt;="&amp;A2,FLUXO_SEMANAL!$B$2:$B$500,"&lt;="&amp;EOMONTH(A2,0)),FLUXO_SEMANAL!$L$2:$L$500,0)),"dd/mm")&amp;" a "&amp;TEXT(INDEX(FLUXO_SEMANAL!$C$2:$C$500,MATCH(_xlfn.MINIFS(FLUXO_SEMANAL!$L$2:$L$500,FLUXO_SEMANAL!$B$2:$B$500,"&gt;="&amp;A2,FLUXO_SEMANAL!$B$2:$B$500,"&lt;="&amp;EOMONTH(A2,0)),FLUXO_SEMANAL!$L$2:$L$500,0)),"dd/mm"),"")</f>
        <v>25/05 a 31/05</v>
      </c>
      <c r="I2" s="5" t="n">
        <f aca="false">IFERROR(_xlfn.MAXIFS(FLUXO_SEMANAL!$N:$N,FLUXO_SEMANAL!$B:$B,"&gt;="&amp;A2,FLUXO_SEMANAL!$B:$B,"&lt;="&amp;EOMONTH(A2,0)),0)</f>
        <v>35766.35</v>
      </c>
    </row>
    <row r="3" customFormat="false" ht="13.5" hidden="false" customHeight="false" outlineLevel="0" collapsed="false">
      <c r="A3" s="6" t="n">
        <f aca="false">EDATE(A2,1)</f>
        <v>46174</v>
      </c>
      <c r="B3" s="5" t="n">
        <f aca="false">SUMIFS(FLUXO_SEMANAL!$E:$E,FLUXO_SEMANAL!$B:$B,"&gt;="&amp;A3,FLUXO_SEMANAL!$B:$B,"&lt;"&amp;EDATE(A3,1))</f>
        <v>71000</v>
      </c>
      <c r="C3" s="5" t="n">
        <f aca="false">SUMIFS(FLUXO_SEMANAL!$F:$F,FLUXO_SEMANAL!$B:$B,"&gt;="&amp;A3,FLUXO_SEMANAL!$B:$B,"&lt;"&amp;EDATE(A3,1))</f>
        <v>46359.64</v>
      </c>
      <c r="D3" s="5" t="n">
        <f aca="false">SUMIFS(FLUXO_SEMANAL!$H:$H,FLUXO_SEMANAL!$B:$B,"&gt;="&amp;A3,FLUXO_SEMANAL!$B:$B,"&lt;"&amp;EDATE(A3,1))</f>
        <v>55235.43</v>
      </c>
      <c r="E3" s="5" t="n">
        <f aca="false">SUMIFS(FLUXO_SEMANAL!$I:$I,FLUXO_SEMANAL!$B:$B,"&gt;="&amp;A3,FLUXO_SEMANAL!$B:$B,"&lt;"&amp;EDATE(A3,1))</f>
        <v>53423.26</v>
      </c>
      <c r="F3" s="5" t="n">
        <f aca="false">SUMIFS(FLUXO_SEMANAL!$J:$J,FLUXO_SEMANAL!$B:$B,"&gt;="&amp;A3,FLUXO_SEMANAL!$B:$B,"&lt;"&amp;EDATE(A3,1))</f>
        <v>29533.655</v>
      </c>
      <c r="G3" s="5" t="n">
        <f aca="false">IFERROR(_xlfn.XLOOKUP(EOMONTH(A3,0),FLUXO_SEMANAL!$C:$C,FLUXO_SEMANAL!$L:$L,,-1),0)</f>
        <v>0</v>
      </c>
      <c r="H3" s="0" t="str">
        <f aca="false">IFERROR(TEXT(INDEX(FLUXO_SEMANAL!$B$2:$B$500,MATCH(_xlfn.MINIFS(FLUXO_SEMANAL!$L$2:$L$500,FLUXO_SEMANAL!$B$2:$B$500,"&gt;="&amp;A3,FLUXO_SEMANAL!$B$2:$B$500,"&lt;="&amp;EOMONTH(A3,0)),FLUXO_SEMANAL!$L$2:$L$500,0)),"dd/mm")&amp;" a "&amp;TEXT(INDEX(FLUXO_SEMANAL!$C$2:$C$500,MATCH(_xlfn.MINIFS(FLUXO_SEMANAL!$L$2:$L$500,FLUXO_SEMANAL!$B$2:$B$500,"&gt;="&amp;A3,FLUXO_SEMANAL!$B$2:$B$500,"&lt;="&amp;EOMONTH(A3,0)),FLUXO_SEMANAL!$L$2:$L$500,0)),"dd/mm"),"")</f>
        <v>22/06 a 28/06</v>
      </c>
      <c r="I3" s="5" t="n">
        <f aca="false">IFERROR(_xlfn.MAXIFS(FLUXO_SEMANAL!$N:$N,FLUXO_SEMANAL!$B:$B,"&gt;="&amp;A3,FLUXO_SEMANAL!$B:$B,"&lt;="&amp;EOMONTH(A3,0)),0)</f>
        <v>66292.345</v>
      </c>
    </row>
    <row r="4" customFormat="false" ht="13.5" hidden="false" customHeight="false" outlineLevel="0" collapsed="false">
      <c r="A4" s="6" t="n">
        <f aca="false">EDATE(A3,1)</f>
        <v>46204</v>
      </c>
      <c r="B4" s="5" t="n">
        <f aca="false">SUMIFS(FLUXO_SEMANAL!$E:$E,FLUXO_SEMANAL!$B:$B,"&gt;="&amp;A4,FLUXO_SEMANAL!$B:$B,"&lt;"&amp;EDATE(A4,1))</f>
        <v>56500</v>
      </c>
      <c r="C4" s="5" t="n">
        <f aca="false">SUMIFS(FLUXO_SEMANAL!$F:$F,FLUXO_SEMANAL!$B:$B,"&gt;="&amp;A4,FLUXO_SEMANAL!$B:$B,"&lt;"&amp;EDATE(A4,1))</f>
        <v>0</v>
      </c>
      <c r="D4" s="5" t="n">
        <f aca="false">SUMIFS(FLUXO_SEMANAL!$H:$H,FLUXO_SEMANAL!$B:$B,"&gt;="&amp;A4,FLUXO_SEMANAL!$B:$B,"&lt;"&amp;EDATE(A4,1))</f>
        <v>45200.32</v>
      </c>
      <c r="E4" s="5" t="n">
        <f aca="false">SUMIFS(FLUXO_SEMANAL!$I:$I,FLUXO_SEMANAL!$B:$B,"&gt;="&amp;A4,FLUXO_SEMANAL!$B:$B,"&lt;"&amp;EDATE(A4,1))</f>
        <v>0</v>
      </c>
      <c r="F4" s="5" t="n">
        <f aca="false">SUMIFS(FLUXO_SEMANAL!$J:$J,FLUXO_SEMANAL!$B:$B,"&gt;="&amp;A4,FLUXO_SEMANAL!$B:$B,"&lt;"&amp;EDATE(A4,1))</f>
        <v>25415.6675</v>
      </c>
      <c r="G4" s="5" t="n">
        <f aca="false">IFERROR(_xlfn.XLOOKUP(EOMONTH(A4,0),FLUXO_SEMANAL!$C:$C,FLUXO_SEMANAL!$L:$L,,-1),0)</f>
        <v>0</v>
      </c>
      <c r="H4" s="0" t="str">
        <f aca="false">IFERROR(TEXT(INDEX(FLUXO_SEMANAL!$B$2:$B$500,MATCH(_xlfn.MINIFS(FLUXO_SEMANAL!$L$2:$L$500,FLUXO_SEMANAL!$B$2:$B$500,"&gt;="&amp;A4,FLUXO_SEMANAL!$B$2:$B$500,"&lt;="&amp;EOMONTH(A4,0)),FLUXO_SEMANAL!$L$2:$L$500,0)),"dd/mm")&amp;" a "&amp;TEXT(INDEX(FLUXO_SEMANAL!$C$2:$C$500,MATCH(_xlfn.MINIFS(FLUXO_SEMANAL!$L$2:$L$500,FLUXO_SEMANAL!$B$2:$B$500,"&gt;="&amp;A4,FLUXO_SEMANAL!$B$2:$B$500,"&lt;="&amp;EOMONTH(A4,0)),FLUXO_SEMANAL!$L$2:$L$500,0)),"dd/mm"),"")</f>
        <v>27/07 a 02/08</v>
      </c>
      <c r="I4" s="5" t="n">
        <f aca="false">IFERROR(_xlfn.MAXIFS(FLUXO_SEMANAL!$N:$N,FLUXO_SEMANAL!$B:$B,"&gt;="&amp;A4,FLUXO_SEMANAL!$B:$B,"&lt;="&amp;EOMONTH(A4,0)),0)</f>
        <v>74479.6125</v>
      </c>
    </row>
    <row r="5" customFormat="false" ht="13.5" hidden="false" customHeight="false" outlineLevel="0" collapsed="false">
      <c r="A5" s="6" t="n">
        <f aca="false">EDATE(A4,1)</f>
        <v>46235</v>
      </c>
      <c r="B5" s="5" t="n">
        <f aca="false">SUMIFS(FLUXO_SEMANAL!$E:$E,FLUXO_SEMANAL!$B:$B,"&gt;="&amp;A5,FLUXO_SEMANAL!$B:$B,"&lt;"&amp;EDATE(A5,1))</f>
        <v>75000</v>
      </c>
      <c r="C5" s="5" t="n">
        <f aca="false">SUMIFS(FLUXO_SEMANAL!$F:$F,FLUXO_SEMANAL!$B:$B,"&gt;="&amp;A5,FLUXO_SEMANAL!$B:$B,"&lt;"&amp;EDATE(A5,1))</f>
        <v>0</v>
      </c>
      <c r="D5" s="5" t="n">
        <f aca="false">SUMIFS(FLUXO_SEMANAL!$H:$H,FLUXO_SEMANAL!$B:$B,"&gt;="&amp;A5,FLUXO_SEMANAL!$B:$B,"&lt;"&amp;EDATE(A5,1))</f>
        <v>51690.7</v>
      </c>
      <c r="E5" s="5" t="n">
        <f aca="false">SUMIFS(FLUXO_SEMANAL!$I:$I,FLUXO_SEMANAL!$B:$B,"&gt;="&amp;A5,FLUXO_SEMANAL!$B:$B,"&lt;"&amp;EDATE(A5,1))</f>
        <v>0</v>
      </c>
      <c r="F5" s="5" t="n">
        <f aca="false">SUMIFS(FLUXO_SEMANAL!$J:$J,FLUXO_SEMANAL!$B:$B,"&gt;="&amp;A5,FLUXO_SEMANAL!$B:$B,"&lt;"&amp;EDATE(A5,1))</f>
        <v>8877.1125</v>
      </c>
      <c r="G5" s="5" t="n">
        <f aca="false">IFERROR(_xlfn.XLOOKUP(EOMONTH(A5,0),FLUXO_SEMANAL!$C:$C,FLUXO_SEMANAL!$L:$L,,-1),0)</f>
        <v>0</v>
      </c>
      <c r="H5" s="0" t="str">
        <f aca="false">IFERROR(TEXT(INDEX(FLUXO_SEMANAL!$B$2:$B$500,MATCH(_xlfn.MINIFS(FLUXO_SEMANAL!$L$2:$L$500,FLUXO_SEMANAL!$B$2:$B$500,"&gt;="&amp;A5,FLUXO_SEMANAL!$B$2:$B$500,"&lt;="&amp;EOMONTH(A5,0)),FLUXO_SEMANAL!$L$2:$L$500,0)),"dd/mm")&amp;" a "&amp;TEXT(INDEX(FLUXO_SEMANAL!$C$2:$C$500,MATCH(_xlfn.MINIFS(FLUXO_SEMANAL!$L$2:$L$500,FLUXO_SEMANAL!$B$2:$B$500,"&gt;="&amp;A5,FLUXO_SEMANAL!$B$2:$B$500,"&lt;="&amp;EOMONTH(A5,0)),FLUXO_SEMANAL!$L$2:$L$500,0)),"dd/mm"),"")</f>
        <v>03/08 a 09/08</v>
      </c>
      <c r="I5" s="5" t="n">
        <f aca="false">IFERROR(_xlfn.MAXIFS(FLUXO_SEMANAL!$N:$N,FLUXO_SEMANAL!$B:$B,"&gt;="&amp;A5,FLUXO_SEMANAL!$B:$B,"&lt;="&amp;EOMONTH(A5,0)),0)</f>
        <v>73248.6125</v>
      </c>
    </row>
    <row r="6" customFormat="false" ht="13.5" hidden="false" customHeight="false" outlineLevel="0" collapsed="false">
      <c r="A6" s="6" t="n">
        <f aca="false">EDATE(A5,1)</f>
        <v>46266</v>
      </c>
      <c r="B6" s="5" t="n">
        <f aca="false">SUMIFS(FLUXO_SEMANAL!$E:$E,FLUXO_SEMANAL!$B:$B,"&gt;="&amp;A6,FLUXO_SEMANAL!$B:$B,"&lt;"&amp;EDATE(A6,1))</f>
        <v>60000</v>
      </c>
      <c r="C6" s="5" t="n">
        <f aca="false">SUMIFS(FLUXO_SEMANAL!$F:$F,FLUXO_SEMANAL!$B:$B,"&gt;="&amp;A6,FLUXO_SEMANAL!$B:$B,"&lt;"&amp;EDATE(A6,1))</f>
        <v>0</v>
      </c>
      <c r="D6" s="5" t="n">
        <f aca="false">SUMIFS(FLUXO_SEMANAL!$H:$H,FLUXO_SEMANAL!$B:$B,"&gt;="&amp;A6,FLUXO_SEMANAL!$B:$B,"&lt;"&amp;EDATE(A6,1))</f>
        <v>38709.94</v>
      </c>
      <c r="E6" s="5" t="n">
        <f aca="false">SUMIFS(FLUXO_SEMANAL!$I:$I,FLUXO_SEMANAL!$B:$B,"&gt;="&amp;A6,FLUXO_SEMANAL!$B:$B,"&lt;"&amp;EDATE(A6,1))</f>
        <v>0</v>
      </c>
      <c r="F6" s="5" t="n">
        <f aca="false">SUMIFS(FLUXO_SEMANAL!$J:$J,FLUXO_SEMANAL!$B:$B,"&gt;="&amp;A6,FLUXO_SEMANAL!$B:$B,"&lt;"&amp;EDATE(A6,1))</f>
        <v>3467.8675</v>
      </c>
      <c r="G6" s="5" t="n">
        <f aca="false">IFERROR(_xlfn.XLOOKUP(EOMONTH(A6,0),FLUXO_SEMANAL!$C:$C,FLUXO_SEMANAL!$L:$L,,-1),0)</f>
        <v>0</v>
      </c>
      <c r="H6" s="0" t="str">
        <f aca="false">IFERROR(TEXT(INDEX(FLUXO_SEMANAL!$B$2:$B$500,MATCH(_xlfn.MINIFS(FLUXO_SEMANAL!$L$2:$L$500,FLUXO_SEMANAL!$B$2:$B$500,"&gt;="&amp;A6,FLUXO_SEMANAL!$B$2:$B$500,"&lt;="&amp;EOMONTH(A6,0)),FLUXO_SEMANAL!$L$2:$L$500,0)),"dd/mm")&amp;" a "&amp;TEXT(INDEX(FLUXO_SEMANAL!$C$2:$C$500,MATCH(_xlfn.MINIFS(FLUXO_SEMANAL!$L$2:$L$500,FLUXO_SEMANAL!$B$2:$B$500,"&gt;="&amp;A6,FLUXO_SEMANAL!$B$2:$B$500,"&lt;="&amp;EOMONTH(A6,0)),FLUXO_SEMANAL!$L$2:$L$500,0)),"dd/mm"),"")</f>
        <v>07/09 a 13/09</v>
      </c>
      <c r="I6" s="5" t="n">
        <f aca="false">IFERROR(_xlfn.MAXIFS(FLUXO_SEMANAL!$N:$N,FLUXO_SEMANAL!$B:$B,"&gt;="&amp;A6,FLUXO_SEMANAL!$B:$B,"&lt;="&amp;EOMONTH(A6,0)),0)</f>
        <v>55413.915</v>
      </c>
    </row>
    <row r="7" customFormat="false" ht="13.5" hidden="false" customHeight="false" outlineLevel="0" collapsed="false">
      <c r="A7" s="6" t="n">
        <f aca="false">EDATE(A6,1)</f>
        <v>46296</v>
      </c>
      <c r="B7" s="5" t="n">
        <f aca="false">SUMIFS(FLUXO_SEMANAL!$E:$E,FLUXO_SEMANAL!$B:$B,"&gt;="&amp;A7,FLUXO_SEMANAL!$B:$B,"&lt;"&amp;EDATE(A7,1))</f>
        <v>60000</v>
      </c>
      <c r="C7" s="5" t="n">
        <f aca="false">SUMIFS(FLUXO_SEMANAL!$F:$F,FLUXO_SEMANAL!$B:$B,"&gt;="&amp;A7,FLUXO_SEMANAL!$B:$B,"&lt;"&amp;EDATE(A7,1))</f>
        <v>0</v>
      </c>
      <c r="D7" s="5" t="n">
        <f aca="false">SUMIFS(FLUXO_SEMANAL!$H:$H,FLUXO_SEMANAL!$B:$B,"&gt;="&amp;A7,FLUXO_SEMANAL!$B:$B,"&lt;"&amp;EDATE(A7,1))</f>
        <v>44978.94</v>
      </c>
      <c r="E7" s="5" t="n">
        <f aca="false">SUMIFS(FLUXO_SEMANAL!$I:$I,FLUXO_SEMANAL!$B:$B,"&gt;="&amp;A7,FLUXO_SEMANAL!$B:$B,"&lt;"&amp;EDATE(A7,1))</f>
        <v>0</v>
      </c>
      <c r="F7" s="5" t="n">
        <f aca="false">SUMIFS(FLUXO_SEMANAL!$J:$J,FLUXO_SEMANAL!$B:$B,"&gt;="&amp;A7,FLUXO_SEMANAL!$B:$B,"&lt;"&amp;EDATE(A7,1))</f>
        <v>2089.7275</v>
      </c>
      <c r="G7" s="5" t="n">
        <f aca="false">IFERROR(_xlfn.XLOOKUP(EOMONTH(A7,0),FLUXO_SEMANAL!$C:$C,FLUXO_SEMANAL!$L:$L,,-1),0)</f>
        <v>0</v>
      </c>
      <c r="H7" s="0" t="str">
        <f aca="false">IFERROR(TEXT(INDEX(FLUXO_SEMANAL!$B$2:$B$500,MATCH(_xlfn.MINIFS(FLUXO_SEMANAL!$L$2:$L$500,FLUXO_SEMANAL!$B$2:$B$500,"&gt;="&amp;A7,FLUXO_SEMANAL!$B$2:$B$500,"&lt;="&amp;EOMONTH(A7,0)),FLUXO_SEMANAL!$L$2:$L$500,0)),"dd/mm")&amp;" a "&amp;TEXT(INDEX(FLUXO_SEMANAL!$C$2:$C$500,MATCH(_xlfn.MINIFS(FLUXO_SEMANAL!$L$2:$L$500,FLUXO_SEMANAL!$B$2:$B$500,"&gt;="&amp;A7,FLUXO_SEMANAL!$B$2:$B$500,"&lt;="&amp;EOMONTH(A7,0)),FLUXO_SEMANAL!$L$2:$L$500,0)),"dd/mm"),"")</f>
        <v>05/10 a 11/10</v>
      </c>
      <c r="I7" s="5" t="n">
        <f aca="false">IFERROR(_xlfn.MAXIFS(FLUXO_SEMANAL!$N:$N,FLUXO_SEMANAL!$B:$B,"&gt;="&amp;A7,FLUXO_SEMANAL!$B:$B,"&lt;="&amp;EOMONTH(A7,0)),0)</f>
        <v>43628.5925</v>
      </c>
    </row>
    <row r="8" customFormat="false" ht="13.5" hidden="false" customHeight="false" outlineLevel="0" collapsed="false">
      <c r="A8" s="6" t="n">
        <f aca="false">EDATE(A7,1)</f>
        <v>46327</v>
      </c>
      <c r="B8" s="5" t="n">
        <f aca="false">SUMIFS(FLUXO_SEMANAL!$E:$E,FLUXO_SEMANAL!$B:$B,"&gt;="&amp;A8,FLUXO_SEMANAL!$B:$B,"&lt;"&amp;EDATE(A8,1))</f>
        <v>60000</v>
      </c>
      <c r="C8" s="5" t="n">
        <f aca="false">SUMIFS(FLUXO_SEMANAL!$F:$F,FLUXO_SEMANAL!$B:$B,"&gt;="&amp;A8,FLUXO_SEMANAL!$B:$B,"&lt;"&amp;EDATE(A8,1))</f>
        <v>0</v>
      </c>
      <c r="D8" s="5" t="n">
        <f aca="false">SUMIFS(FLUXO_SEMANAL!$H:$H,FLUXO_SEMANAL!$B:$B,"&gt;="&amp;A8,FLUXO_SEMANAL!$B:$B,"&lt;"&amp;EDATE(A8,1))</f>
        <v>44978.94</v>
      </c>
      <c r="E8" s="5" t="n">
        <f aca="false">SUMIFS(FLUXO_SEMANAL!$I:$I,FLUXO_SEMANAL!$B:$B,"&gt;="&amp;A8,FLUXO_SEMANAL!$B:$B,"&lt;"&amp;EDATE(A8,1))</f>
        <v>0</v>
      </c>
      <c r="F8" s="5" t="n">
        <f aca="false">SUMIFS(FLUXO_SEMANAL!$J:$J,FLUXO_SEMANAL!$B:$B,"&gt;="&amp;A8,FLUXO_SEMANAL!$B:$B,"&lt;"&amp;EDATE(A8,1))</f>
        <v>940.91</v>
      </c>
      <c r="G8" s="5" t="n">
        <f aca="false">IFERROR(_xlfn.XLOOKUP(EOMONTH(A8,0),FLUXO_SEMANAL!$C:$C,FLUXO_SEMANAL!$L:$L,,-1),0)</f>
        <v>0</v>
      </c>
      <c r="H8" s="0" t="str">
        <f aca="false">IFERROR(TEXT(INDEX(FLUXO_SEMANAL!$B$2:$B$500,MATCH(_xlfn.MINIFS(FLUXO_SEMANAL!$L$2:$L$500,FLUXO_SEMANAL!$B$2:$B$500,"&gt;="&amp;A8,FLUXO_SEMANAL!$B$2:$B$500,"&lt;="&amp;EOMONTH(A8,0)),FLUXO_SEMANAL!$L$2:$L$500,0)),"dd/mm")&amp;" a "&amp;TEXT(INDEX(FLUXO_SEMANAL!$C$2:$C$500,MATCH(_xlfn.MINIFS(FLUXO_SEMANAL!$L$2:$L$500,FLUXO_SEMANAL!$B$2:$B$500,"&gt;="&amp;A8,FLUXO_SEMANAL!$B$2:$B$500,"&lt;="&amp;EOMONTH(A8,0)),FLUXO_SEMANAL!$L$2:$L$500,0)),"dd/mm"),"")</f>
        <v>02/11 a 08/11</v>
      </c>
      <c r="I8" s="5" t="n">
        <f aca="false">IFERROR(_xlfn.MAXIFS(FLUXO_SEMANAL!$N:$N,FLUXO_SEMANAL!$B:$B,"&gt;="&amp;A8,FLUXO_SEMANAL!$B:$B,"&lt;="&amp;EOMONTH(A8,0)),0)</f>
        <v>28062.9</v>
      </c>
    </row>
    <row r="9" customFormat="false" ht="13.5" hidden="false" customHeight="false" outlineLevel="0" collapsed="false">
      <c r="A9" s="6" t="n">
        <f aca="false">EDATE(A8,1)</f>
        <v>46357</v>
      </c>
      <c r="B9" s="5" t="n">
        <f aca="false">SUMIFS(FLUXO_SEMANAL!$E:$E,FLUXO_SEMANAL!$B:$B,"&gt;="&amp;A9,FLUXO_SEMANAL!$B:$B,"&lt;"&amp;EDATE(A9,1))</f>
        <v>0</v>
      </c>
      <c r="C9" s="5" t="n">
        <f aca="false">SUMIFS(FLUXO_SEMANAL!$F:$F,FLUXO_SEMANAL!$B:$B,"&gt;="&amp;A9,FLUXO_SEMANAL!$B:$B,"&lt;"&amp;EDATE(A9,1))</f>
        <v>0</v>
      </c>
      <c r="D9" s="5" t="n">
        <f aca="false">SUMIFS(FLUXO_SEMANAL!$H:$H,FLUXO_SEMANAL!$B:$B,"&gt;="&amp;A9,FLUXO_SEMANAL!$B:$B,"&lt;"&amp;EDATE(A9,1))</f>
        <v>0</v>
      </c>
      <c r="E9" s="5" t="n">
        <f aca="false">SUMIFS(FLUXO_SEMANAL!$I:$I,FLUXO_SEMANAL!$B:$B,"&gt;="&amp;A9,FLUXO_SEMANAL!$B:$B,"&lt;"&amp;EDATE(A9,1))</f>
        <v>0</v>
      </c>
      <c r="F9" s="5" t="n">
        <f aca="false">SUMIFS(FLUXO_SEMANAL!$J:$J,FLUXO_SEMANAL!$B:$B,"&gt;="&amp;A9,FLUXO_SEMANAL!$B:$B,"&lt;"&amp;EDATE(A9,1))</f>
        <v>570.24</v>
      </c>
      <c r="G9" s="5" t="n">
        <f aca="false">IFERROR(_xlfn.XLOOKUP(EOMONTH(A9,0),FLUXO_SEMANAL!$C:$C,FLUXO_SEMANAL!$L:$L,,-1),0)</f>
        <v>0</v>
      </c>
      <c r="H9" s="0" t="str">
        <f aca="false">IFERROR(TEXT(INDEX(FLUXO_SEMANAL!$B$2:$B$500,MATCH(_xlfn.MINIFS(FLUXO_SEMANAL!$L$2:$L$500,FLUXO_SEMANAL!$B$2:$B$500,"&gt;="&amp;A9,FLUXO_SEMANAL!$B$2:$B$500,"&lt;="&amp;EOMONTH(A9,0)),FLUXO_SEMANAL!$L$2:$L$500,0)),"dd/mm")&amp;" a "&amp;TEXT(INDEX(FLUXO_SEMANAL!$C$2:$C$500,MATCH(_xlfn.MINIFS(FLUXO_SEMANAL!$L$2:$L$500,FLUXO_SEMANAL!$B$2:$B$500,"&gt;="&amp;A9,FLUXO_SEMANAL!$B$2:$B$500,"&lt;="&amp;EOMONTH(A9,0)),FLUXO_SEMANAL!$L$2:$L$500,0)),"dd/mm"),"")</f>
        <v>28/12 a 03/01</v>
      </c>
      <c r="I9" s="5" t="n">
        <f aca="false">IFERROR(_xlfn.MAXIFS(FLUXO_SEMANAL!$N:$N,FLUXO_SEMANAL!$B:$B,"&gt;="&amp;A9,FLUXO_SEMANAL!$B:$B,"&lt;="&amp;EOMONTH(A9,0)),0)</f>
        <v>15783.99</v>
      </c>
    </row>
    <row r="10" customFormat="false" ht="13.5" hidden="false" customHeight="false" outlineLevel="0" collapsed="false">
      <c r="A10" s="6" t="n">
        <f aca="false">EDATE(A9,1)</f>
        <v>46388</v>
      </c>
      <c r="B10" s="5" t="n">
        <f aca="false">SUMIFS(FLUXO_SEMANAL!$E:$E,FLUXO_SEMANAL!$B:$B,"&gt;="&amp;A10,FLUXO_SEMANAL!$B:$B,"&lt;"&amp;EDATE(A10,1))</f>
        <v>0</v>
      </c>
      <c r="C10" s="5" t="n">
        <f aca="false">SUMIFS(FLUXO_SEMANAL!$F:$F,FLUXO_SEMANAL!$B:$B,"&gt;="&amp;A10,FLUXO_SEMANAL!$B:$B,"&lt;"&amp;EDATE(A10,1))</f>
        <v>0</v>
      </c>
      <c r="D10" s="5" t="n">
        <f aca="false">SUMIFS(FLUXO_SEMANAL!$H:$H,FLUXO_SEMANAL!$B:$B,"&gt;="&amp;A10,FLUXO_SEMANAL!$B:$B,"&lt;"&amp;EDATE(A10,1))</f>
        <v>0</v>
      </c>
      <c r="E10" s="5" t="n">
        <f aca="false">SUMIFS(FLUXO_SEMANAL!$I:$I,FLUXO_SEMANAL!$B:$B,"&gt;="&amp;A10,FLUXO_SEMANAL!$B:$B,"&lt;"&amp;EDATE(A10,1))</f>
        <v>0</v>
      </c>
      <c r="F10" s="5" t="n">
        <f aca="false">SUMIFS(FLUXO_SEMANAL!$J:$J,FLUXO_SEMANAL!$B:$B,"&gt;="&amp;A10,FLUXO_SEMANAL!$B:$B,"&lt;"&amp;EDATE(A10,1))</f>
        <v>56.72</v>
      </c>
      <c r="G10" s="5" t="n">
        <f aca="false">IFERROR(_xlfn.XLOOKUP(EOMONTH(A10,0),FLUXO_SEMANAL!$C:$C,FLUXO_SEMANAL!$L:$L,,-1),0)</f>
        <v>-15840.71</v>
      </c>
      <c r="H10" s="0" t="str">
        <f aca="false">IFERROR(TEXT(INDEX(FLUXO_SEMANAL!$B$2:$B$500,MATCH(_xlfn.MINIFS(FLUXO_SEMANAL!$L$2:$L$500,FLUXO_SEMANAL!$B$2:$B$500,"&gt;="&amp;A10,FLUXO_SEMANAL!$B$2:$B$500,"&lt;="&amp;EOMONTH(A10,0)),FLUXO_SEMANAL!$L$2:$L$500,0)),"dd/mm")&amp;" a "&amp;TEXT(INDEX(FLUXO_SEMANAL!$C$2:$C$500,MATCH(_xlfn.MINIFS(FLUXO_SEMANAL!$L$2:$L$500,FLUXO_SEMANAL!$B$2:$B$500,"&gt;="&amp;A10,FLUXO_SEMANAL!$B$2:$B$500,"&lt;="&amp;EOMONTH(A10,0)),FLUXO_SEMANAL!$L$2:$L$500,0)),"dd/mm"),"")</f>
        <v>11/01 a 17/01</v>
      </c>
      <c r="I10" s="5" t="n">
        <f aca="false">IFERROR(_xlfn.MAXIFS(FLUXO_SEMANAL!$N:$N,FLUXO_SEMANAL!$B:$B,"&gt;="&amp;A10,FLUXO_SEMANAL!$B:$B,"&lt;="&amp;EOMONTH(A10,0)),0)</f>
        <v>15840.71</v>
      </c>
    </row>
    <row r="11" customFormat="false" ht="13.5" hidden="false" customHeight="false" outlineLevel="0" collapsed="false">
      <c r="A11" s="6" t="n">
        <f aca="false">EDATE(A10,1)</f>
        <v>46419</v>
      </c>
      <c r="B11" s="5" t="n">
        <f aca="false">SUMIFS(FLUXO_SEMANAL!$E:$E,FLUXO_SEMANAL!$B:$B,"&gt;="&amp;A11,FLUXO_SEMANAL!$B:$B,"&lt;"&amp;EDATE(A11,1))</f>
        <v>0</v>
      </c>
      <c r="C11" s="5" t="n">
        <f aca="false">SUMIFS(FLUXO_SEMANAL!$F:$F,FLUXO_SEMANAL!$B:$B,"&gt;="&amp;A11,FLUXO_SEMANAL!$B:$B,"&lt;"&amp;EDATE(A11,1))</f>
        <v>0</v>
      </c>
      <c r="D11" s="5" t="n">
        <f aca="false">SUMIFS(FLUXO_SEMANAL!$H:$H,FLUXO_SEMANAL!$B:$B,"&gt;="&amp;A11,FLUXO_SEMANAL!$B:$B,"&lt;"&amp;EDATE(A11,1))</f>
        <v>0</v>
      </c>
      <c r="E11" s="5" t="n">
        <f aca="false">SUMIFS(FLUXO_SEMANAL!$I:$I,FLUXO_SEMANAL!$B:$B,"&gt;="&amp;A11,FLUXO_SEMANAL!$B:$B,"&lt;"&amp;EDATE(A11,1))</f>
        <v>0</v>
      </c>
      <c r="F11" s="5" t="n">
        <f aca="false">SUMIFS(FLUXO_SEMANAL!$J:$J,FLUXO_SEMANAL!$B:$B,"&gt;="&amp;A11,FLUXO_SEMANAL!$B:$B,"&lt;"&amp;EDATE(A11,1))</f>
        <v>0</v>
      </c>
      <c r="G11" s="5" t="n">
        <f aca="false">IFERROR(_xlfn.XLOOKUP(EOMONTH(A11,0),FLUXO_SEMANAL!$C:$C,FLUXO_SEMANAL!$L:$L,,-1),0)</f>
        <v>-15840.71</v>
      </c>
      <c r="H11" s="0" t="str">
        <f aca="false">IFERROR(TEXT(INDEX(FLUXO_SEMANAL!$B$2:$B$500,MATCH(_xlfn.MINIFS(FLUXO_SEMANAL!$L$2:$L$500,FLUXO_SEMANAL!$B$2:$B$500,"&gt;="&amp;A11,FLUXO_SEMANAL!$B$2:$B$500,"&lt;="&amp;EOMONTH(A11,0)),FLUXO_SEMANAL!$L$2:$L$500,0)),"dd/mm")&amp;" a "&amp;TEXT(INDEX(FLUXO_SEMANAL!$C$2:$C$500,MATCH(_xlfn.MINIFS(FLUXO_SEMANAL!$L$2:$L$500,FLUXO_SEMANAL!$B$2:$B$500,"&gt;="&amp;A11,FLUXO_SEMANAL!$B$2:$B$500,"&lt;="&amp;EOMONTH(A11,0)),FLUXO_SEMANAL!$L$2:$L$500,0)),"dd/mm"),"")</f>
        <v>11/01 a 17/01</v>
      </c>
      <c r="I11" s="5" t="n">
        <f aca="false">IFERROR(_xlfn.MAXIFS(FLUXO_SEMANAL!$N:$N,FLUXO_SEMANAL!$B:$B,"&gt;="&amp;A11,FLUXO_SEMANAL!$B:$B,"&lt;="&amp;EOMONTH(A11,0)),0)</f>
        <v>15840.71</v>
      </c>
    </row>
    <row r="12" customFormat="false" ht="13.5" hidden="false" customHeight="false" outlineLevel="0" collapsed="false">
      <c r="A12" s="6" t="n">
        <f aca="false">EDATE(A11,1)</f>
        <v>46447</v>
      </c>
      <c r="B12" s="5" t="n">
        <f aca="false">SUMIFS(FLUXO_SEMANAL!$E:$E,FLUXO_SEMANAL!$B:$B,"&gt;="&amp;A12,FLUXO_SEMANAL!$B:$B,"&lt;"&amp;EDATE(A12,1))</f>
        <v>0</v>
      </c>
      <c r="C12" s="5" t="n">
        <f aca="false">SUMIFS(FLUXO_SEMANAL!$F:$F,FLUXO_SEMANAL!$B:$B,"&gt;="&amp;A12,FLUXO_SEMANAL!$B:$B,"&lt;"&amp;EDATE(A12,1))</f>
        <v>0</v>
      </c>
      <c r="D12" s="5" t="n">
        <f aca="false">SUMIFS(FLUXO_SEMANAL!$H:$H,FLUXO_SEMANAL!$B:$B,"&gt;="&amp;A12,FLUXO_SEMANAL!$B:$B,"&lt;"&amp;EDATE(A12,1))</f>
        <v>0</v>
      </c>
      <c r="E12" s="5" t="n">
        <f aca="false">SUMIFS(FLUXO_SEMANAL!$I:$I,FLUXO_SEMANAL!$B:$B,"&gt;="&amp;A12,FLUXO_SEMANAL!$B:$B,"&lt;"&amp;EDATE(A12,1))</f>
        <v>0</v>
      </c>
      <c r="F12" s="5" t="n">
        <f aca="false">SUMIFS(FLUXO_SEMANAL!$J:$J,FLUXO_SEMANAL!$B:$B,"&gt;="&amp;A12,FLUXO_SEMANAL!$B:$B,"&lt;"&amp;EDATE(A12,1))</f>
        <v>0</v>
      </c>
      <c r="G12" s="5" t="n">
        <f aca="false">IFERROR(_xlfn.XLOOKUP(EOMONTH(A12,0),FLUXO_SEMANAL!$C:$C,FLUXO_SEMANAL!$L:$L,,-1),0)</f>
        <v>0</v>
      </c>
      <c r="H12" s="0" t="str">
        <f aca="false">IFERROR(TEXT(INDEX(FLUXO_SEMANAL!$B$2:$B$500,MATCH(_xlfn.MINIFS(FLUXO_SEMANAL!$L$2:$L$500,FLUXO_SEMANAL!$B$2:$B$500,"&gt;="&amp;A12,FLUXO_SEMANAL!$B$2:$B$500,"&lt;="&amp;EOMONTH(A12,0)),FLUXO_SEMANAL!$L$2:$L$500,0)),"dd/mm")&amp;" a "&amp;TEXT(INDEX(FLUXO_SEMANAL!$C$2:$C$500,MATCH(_xlfn.MINIFS(FLUXO_SEMANAL!$L$2:$L$500,FLUXO_SEMANAL!$B$2:$B$500,"&gt;="&amp;A12,FLUXO_SEMANAL!$B$2:$B$500,"&lt;="&amp;EOMONTH(A12,0)),FLUXO_SEMANAL!$L$2:$L$500,0)),"dd/mm"),"")</f>
        <v>11/01 a 17/01</v>
      </c>
      <c r="I12" s="5" t="n">
        <f aca="false">IFERROR(_xlfn.MAXIFS(FLUXO_SEMANAL!$N:$N,FLUXO_SEMANAL!$B:$B,"&gt;="&amp;A12,FLUXO_SEMANAL!$B:$B,"&lt;="&amp;EOMONTH(A12,0)),0)</f>
        <v>15840.71</v>
      </c>
    </row>
    <row r="13" customFormat="false" ht="13.5" hidden="false" customHeight="false" outlineLevel="0" collapsed="false">
      <c r="A13" s="6" t="n">
        <f aca="false">EDATE(A12,1)</f>
        <v>46478</v>
      </c>
      <c r="B13" s="5" t="n">
        <f aca="false">SUMIFS(FLUXO_SEMANAL!$E:$E,FLUXO_SEMANAL!$B:$B,"&gt;="&amp;A13,FLUXO_SEMANAL!$B:$B,"&lt;"&amp;EDATE(A13,1))</f>
        <v>0</v>
      </c>
      <c r="C13" s="5" t="n">
        <f aca="false">SUMIFS(FLUXO_SEMANAL!$F:$F,FLUXO_SEMANAL!$B:$B,"&gt;="&amp;A13,FLUXO_SEMANAL!$B:$B,"&lt;"&amp;EDATE(A13,1))</f>
        <v>0</v>
      </c>
      <c r="D13" s="5" t="n">
        <f aca="false">SUMIFS(FLUXO_SEMANAL!$H:$H,FLUXO_SEMANAL!$B:$B,"&gt;="&amp;A13,FLUXO_SEMANAL!$B:$B,"&lt;"&amp;EDATE(A13,1))</f>
        <v>0</v>
      </c>
      <c r="E13" s="5" t="n">
        <f aca="false">SUMIFS(FLUXO_SEMANAL!$I:$I,FLUXO_SEMANAL!$B:$B,"&gt;="&amp;A13,FLUXO_SEMANAL!$B:$B,"&lt;"&amp;EDATE(A13,1))</f>
        <v>0</v>
      </c>
      <c r="F13" s="5" t="n">
        <f aca="false">SUMIFS(FLUXO_SEMANAL!$J:$J,FLUXO_SEMANAL!$B:$B,"&gt;="&amp;A13,FLUXO_SEMANAL!$B:$B,"&lt;"&amp;EDATE(A13,1))</f>
        <v>0</v>
      </c>
      <c r="G13" s="5" t="n">
        <f aca="false">IFERROR(_xlfn.XLOOKUP(EOMONTH(A13,0),FLUXO_SEMANAL!$C:$C,FLUXO_SEMANAL!$L:$L,,-1),0)</f>
        <v>0</v>
      </c>
      <c r="H13" s="0" t="str">
        <f aca="false">IFERROR(TEXT(INDEX(FLUXO_SEMANAL!$B$2:$B$500,MATCH(_xlfn.MINIFS(FLUXO_SEMANAL!$L$2:$L$500,FLUXO_SEMANAL!$B$2:$B$500,"&gt;="&amp;A13,FLUXO_SEMANAL!$B$2:$B$500,"&lt;="&amp;EOMONTH(A13,0)),FLUXO_SEMANAL!$L$2:$L$500,0)),"dd/mm")&amp;" a "&amp;TEXT(INDEX(FLUXO_SEMANAL!$C$2:$C$500,MATCH(_xlfn.MINIFS(FLUXO_SEMANAL!$L$2:$L$500,FLUXO_SEMANAL!$B$2:$B$500,"&gt;="&amp;A13,FLUXO_SEMANAL!$B$2:$B$500,"&lt;="&amp;EOMONTH(A13,0)),FLUXO_SEMANAL!$L$2:$L$500,0)),"dd/mm"),"")</f>
        <v>11/01 a 17/01</v>
      </c>
      <c r="I13" s="5" t="n">
        <f aca="false">IFERROR(_xlfn.MAXIFS(FLUXO_SEMANAL!$N:$N,FLUXO_SEMANAL!$B:$B,"&gt;="&amp;A13,FLUXO_SEMANAL!$B:$B,"&lt;="&amp;EOMONTH(A13,0)),0)</f>
        <v>15840.71</v>
      </c>
    </row>
    <row r="14" customFormat="false" ht="13.5" hidden="false" customHeight="false" outlineLevel="0" collapsed="false">
      <c r="A14" s="6" t="n">
        <f aca="false">EDATE(A13,1)</f>
        <v>46508</v>
      </c>
      <c r="B14" s="5" t="n">
        <f aca="false">SUMIFS(FLUXO_SEMANAL!$E:$E,FLUXO_SEMANAL!$B:$B,"&gt;="&amp;A14,FLUXO_SEMANAL!$B:$B,"&lt;"&amp;EDATE(A14,1))</f>
        <v>0</v>
      </c>
      <c r="C14" s="5" t="n">
        <f aca="false">SUMIFS(FLUXO_SEMANAL!$F:$F,FLUXO_SEMANAL!$B:$B,"&gt;="&amp;A14,FLUXO_SEMANAL!$B:$B,"&lt;"&amp;EDATE(A14,1))</f>
        <v>0</v>
      </c>
      <c r="D14" s="5" t="n">
        <f aca="false">SUMIFS(FLUXO_SEMANAL!$H:$H,FLUXO_SEMANAL!$B:$B,"&gt;="&amp;A14,FLUXO_SEMANAL!$B:$B,"&lt;"&amp;EDATE(A14,1))</f>
        <v>0</v>
      </c>
      <c r="E14" s="5" t="n">
        <f aca="false">SUMIFS(FLUXO_SEMANAL!$I:$I,FLUXO_SEMANAL!$B:$B,"&gt;="&amp;A14,FLUXO_SEMANAL!$B:$B,"&lt;"&amp;EDATE(A14,1))</f>
        <v>0</v>
      </c>
      <c r="F14" s="5" t="n">
        <f aca="false">SUMIFS(FLUXO_SEMANAL!$J:$J,FLUXO_SEMANAL!$B:$B,"&gt;="&amp;A14,FLUXO_SEMANAL!$B:$B,"&lt;"&amp;EDATE(A14,1))</f>
        <v>0</v>
      </c>
      <c r="G14" s="5" t="n">
        <f aca="false">IFERROR(_xlfn.XLOOKUP(EOMONTH(A14,0),FLUXO_SEMANAL!$C:$C,FLUXO_SEMANAL!$L:$L,,-1),0)</f>
        <v>0</v>
      </c>
      <c r="H14" s="0" t="str">
        <f aca="false">IFERROR(TEXT(INDEX(FLUXO_SEMANAL!$B$2:$B$500,MATCH(_xlfn.MINIFS(FLUXO_SEMANAL!$L$2:$L$500,FLUXO_SEMANAL!$B$2:$B$500,"&gt;="&amp;A14,FLUXO_SEMANAL!$B$2:$B$500,"&lt;="&amp;EOMONTH(A14,0)),FLUXO_SEMANAL!$L$2:$L$500,0)),"dd/mm")&amp;" a "&amp;TEXT(INDEX(FLUXO_SEMANAL!$C$2:$C$500,MATCH(_xlfn.MINIFS(FLUXO_SEMANAL!$L$2:$L$500,FLUXO_SEMANAL!$B$2:$B$500,"&gt;="&amp;A14,FLUXO_SEMANAL!$B$2:$B$500,"&lt;="&amp;EOMONTH(A14,0)),FLUXO_SEMANAL!$L$2:$L$500,0)),"dd/mm"),"")</f>
        <v/>
      </c>
      <c r="I14" s="5" t="n">
        <f aca="false">IFERROR(_xlfn.MAXIFS(FLUXO_SEMANAL!$N:$N,FLUXO_SEMANAL!$B:$B,"&gt;="&amp;A14,FLUXO_SEMANAL!$B:$B,"&lt;="&amp;EOMONTH(A14,0)),0)</f>
        <v>0</v>
      </c>
    </row>
    <row r="15" customFormat="false" ht="13.5" hidden="false" customHeight="false" outlineLevel="0" collapsed="false">
      <c r="A15" s="6" t="n">
        <f aca="false">EDATE(A14,1)</f>
        <v>46539</v>
      </c>
      <c r="B15" s="5" t="n">
        <f aca="false">SUMIFS(FLUXO_SEMANAL!$E:$E,FLUXO_SEMANAL!$B:$B,"&gt;="&amp;A15,FLUXO_SEMANAL!$B:$B,"&lt;"&amp;EDATE(A15,1))</f>
        <v>0</v>
      </c>
      <c r="C15" s="5" t="n">
        <f aca="false">SUMIFS(FLUXO_SEMANAL!$F:$F,FLUXO_SEMANAL!$B:$B,"&gt;="&amp;A15,FLUXO_SEMANAL!$B:$B,"&lt;"&amp;EDATE(A15,1))</f>
        <v>0</v>
      </c>
      <c r="D15" s="5" t="n">
        <f aca="false">SUMIFS(FLUXO_SEMANAL!$H:$H,FLUXO_SEMANAL!$B:$B,"&gt;="&amp;A15,FLUXO_SEMANAL!$B:$B,"&lt;"&amp;EDATE(A15,1))</f>
        <v>0</v>
      </c>
      <c r="E15" s="5" t="n">
        <f aca="false">SUMIFS(FLUXO_SEMANAL!$I:$I,FLUXO_SEMANAL!$B:$B,"&gt;="&amp;A15,FLUXO_SEMANAL!$B:$B,"&lt;"&amp;EDATE(A15,1))</f>
        <v>0</v>
      </c>
      <c r="F15" s="5" t="n">
        <f aca="false">SUMIFS(FLUXO_SEMANAL!$J:$J,FLUXO_SEMANAL!$B:$B,"&gt;="&amp;A15,FLUXO_SEMANAL!$B:$B,"&lt;"&amp;EDATE(A15,1))</f>
        <v>0</v>
      </c>
      <c r="G15" s="5" t="n">
        <f aca="false">IFERROR(_xlfn.XLOOKUP(EOMONTH(A15,0),FLUXO_SEMANAL!$C:$C,FLUXO_SEMANAL!$L:$L,,-1),0)</f>
        <v>0</v>
      </c>
      <c r="H15" s="0" t="str">
        <f aca="false">IFERROR(TEXT(INDEX(FLUXO_SEMANAL!$B$2:$B$500,MATCH(_xlfn.MINIFS(FLUXO_SEMANAL!$L$2:$L$500,FLUXO_SEMANAL!$B$2:$B$500,"&gt;="&amp;A15,FLUXO_SEMANAL!$B$2:$B$500,"&lt;="&amp;EOMONTH(A15,0)),FLUXO_SEMANAL!$L$2:$L$500,0)),"dd/mm")&amp;" a "&amp;TEXT(INDEX(FLUXO_SEMANAL!$C$2:$C$500,MATCH(_xlfn.MINIFS(FLUXO_SEMANAL!$L$2:$L$500,FLUXO_SEMANAL!$B$2:$B$500,"&gt;="&amp;A15,FLUXO_SEMANAL!$B$2:$B$500,"&lt;="&amp;EOMONTH(A15,0)),FLUXO_SEMANAL!$L$2:$L$500,0)),"dd/mm"),"")</f>
        <v/>
      </c>
      <c r="I15" s="5" t="n">
        <f aca="false">IFERROR(_xlfn.MAXIFS(FLUXO_SEMANAL!$N:$N,FLUXO_SEMANAL!$B:$B,"&gt;="&amp;A15,FLUXO_SEMANAL!$B:$B,"&lt;="&amp;EOMONTH(A15,0)),0)</f>
        <v>0</v>
      </c>
    </row>
    <row r="16" customFormat="false" ht="13.5" hidden="false" customHeight="false" outlineLevel="0" collapsed="false">
      <c r="A16" s="6" t="n">
        <f aca="false">EDATE(A15,1)</f>
        <v>46569</v>
      </c>
      <c r="B16" s="5" t="n">
        <f aca="false">SUMIFS(FLUXO_SEMANAL!$E:$E,FLUXO_SEMANAL!$B:$B,"&gt;="&amp;A16,FLUXO_SEMANAL!$B:$B,"&lt;"&amp;EDATE(A16,1))</f>
        <v>0</v>
      </c>
      <c r="C16" s="5" t="n">
        <f aca="false">SUMIFS(FLUXO_SEMANAL!$F:$F,FLUXO_SEMANAL!$B:$B,"&gt;="&amp;A16,FLUXO_SEMANAL!$B:$B,"&lt;"&amp;EDATE(A16,1))</f>
        <v>0</v>
      </c>
      <c r="D16" s="5" t="n">
        <f aca="false">SUMIFS(FLUXO_SEMANAL!$H:$H,FLUXO_SEMANAL!$B:$B,"&gt;="&amp;A16,FLUXO_SEMANAL!$B:$B,"&lt;"&amp;EDATE(A16,1))</f>
        <v>0</v>
      </c>
      <c r="E16" s="5" t="n">
        <f aca="false">SUMIFS(FLUXO_SEMANAL!$I:$I,FLUXO_SEMANAL!$B:$B,"&gt;="&amp;A16,FLUXO_SEMANAL!$B:$B,"&lt;"&amp;EDATE(A16,1))</f>
        <v>0</v>
      </c>
      <c r="F16" s="5" t="n">
        <f aca="false">SUMIFS(FLUXO_SEMANAL!$J:$J,FLUXO_SEMANAL!$B:$B,"&gt;="&amp;A16,FLUXO_SEMANAL!$B:$B,"&lt;"&amp;EDATE(A16,1))</f>
        <v>0</v>
      </c>
      <c r="G16" s="5" t="n">
        <f aca="false">IFERROR(_xlfn.XLOOKUP(EOMONTH(A16,0),FLUXO_SEMANAL!$C:$C,FLUXO_SEMANAL!$L:$L,,-1),0)</f>
        <v>0</v>
      </c>
      <c r="H16" s="0" t="str">
        <f aca="false">IFERROR(TEXT(INDEX(FLUXO_SEMANAL!$B$2:$B$500,MATCH(_xlfn.MINIFS(FLUXO_SEMANAL!$L$2:$L$500,FLUXO_SEMANAL!$B$2:$B$500,"&gt;="&amp;A16,FLUXO_SEMANAL!$B$2:$B$500,"&lt;="&amp;EOMONTH(A16,0)),FLUXO_SEMANAL!$L$2:$L$500,0)),"dd/mm")&amp;" a "&amp;TEXT(INDEX(FLUXO_SEMANAL!$C$2:$C$500,MATCH(_xlfn.MINIFS(FLUXO_SEMANAL!$L$2:$L$500,FLUXO_SEMANAL!$B$2:$B$500,"&gt;="&amp;A16,FLUXO_SEMANAL!$B$2:$B$500,"&lt;="&amp;EOMONTH(A16,0)),FLUXO_SEMANAL!$L$2:$L$500,0)),"dd/mm"),"")</f>
        <v/>
      </c>
      <c r="I16" s="5" t="n">
        <f aca="false">IFERROR(_xlfn.MAXIFS(FLUXO_SEMANAL!$N:$N,FLUXO_SEMANAL!$B:$B,"&gt;="&amp;A16,FLUXO_SEMANAL!$B:$B,"&lt;="&amp;EOMONTH(A16,0)),0)</f>
        <v>0</v>
      </c>
    </row>
    <row r="17" customFormat="false" ht="13.5" hidden="false" customHeight="false" outlineLevel="0" collapsed="false">
      <c r="A17" s="6" t="n">
        <f aca="false">EDATE(A16,1)</f>
        <v>46600</v>
      </c>
      <c r="B17" s="5" t="n">
        <f aca="false">SUMIFS(FLUXO_SEMANAL!$E:$E,FLUXO_SEMANAL!$B:$B,"&gt;="&amp;A17,FLUXO_SEMANAL!$B:$B,"&lt;"&amp;EDATE(A17,1))</f>
        <v>0</v>
      </c>
      <c r="C17" s="5" t="n">
        <f aca="false">SUMIFS(FLUXO_SEMANAL!$F:$F,FLUXO_SEMANAL!$B:$B,"&gt;="&amp;A17,FLUXO_SEMANAL!$B:$B,"&lt;"&amp;EDATE(A17,1))</f>
        <v>0</v>
      </c>
      <c r="D17" s="5" t="n">
        <f aca="false">SUMIFS(FLUXO_SEMANAL!$H:$H,FLUXO_SEMANAL!$B:$B,"&gt;="&amp;A17,FLUXO_SEMANAL!$B:$B,"&lt;"&amp;EDATE(A17,1))</f>
        <v>0</v>
      </c>
      <c r="E17" s="5" t="n">
        <f aca="false">SUMIFS(FLUXO_SEMANAL!$I:$I,FLUXO_SEMANAL!$B:$B,"&gt;="&amp;A17,FLUXO_SEMANAL!$B:$B,"&lt;"&amp;EDATE(A17,1))</f>
        <v>0</v>
      </c>
      <c r="F17" s="5" t="n">
        <f aca="false">SUMIFS(FLUXO_SEMANAL!$J:$J,FLUXO_SEMANAL!$B:$B,"&gt;="&amp;A17,FLUXO_SEMANAL!$B:$B,"&lt;"&amp;EDATE(A17,1))</f>
        <v>0</v>
      </c>
      <c r="G17" s="5" t="n">
        <f aca="false">IFERROR(_xlfn.XLOOKUP(EOMONTH(A17,0),FLUXO_SEMANAL!$C:$C,FLUXO_SEMANAL!$L:$L,,-1),0)</f>
        <v>0</v>
      </c>
      <c r="H17" s="0" t="str">
        <f aca="false">IFERROR(TEXT(INDEX(FLUXO_SEMANAL!$B$2:$B$500,MATCH(_xlfn.MINIFS(FLUXO_SEMANAL!$L$2:$L$500,FLUXO_SEMANAL!$B$2:$B$500,"&gt;="&amp;A17,FLUXO_SEMANAL!$B$2:$B$500,"&lt;="&amp;EOMONTH(A17,0)),FLUXO_SEMANAL!$L$2:$L$500,0)),"dd/mm")&amp;" a "&amp;TEXT(INDEX(FLUXO_SEMANAL!$C$2:$C$500,MATCH(_xlfn.MINIFS(FLUXO_SEMANAL!$L$2:$L$500,FLUXO_SEMANAL!$B$2:$B$500,"&gt;="&amp;A17,FLUXO_SEMANAL!$B$2:$B$500,"&lt;="&amp;EOMONTH(A17,0)),FLUXO_SEMANAL!$L$2:$L$500,0)),"dd/mm"),"")</f>
        <v/>
      </c>
      <c r="I17" s="5" t="n">
        <f aca="false">IFERROR(_xlfn.MAXIFS(FLUXO_SEMANAL!$N:$N,FLUXO_SEMANAL!$B:$B,"&gt;="&amp;A17,FLUXO_SEMANAL!$B:$B,"&lt;="&amp;EOMONTH(A17,0)),0)</f>
        <v>0</v>
      </c>
    </row>
    <row r="18" customFormat="false" ht="13.5" hidden="false" customHeight="false" outlineLevel="0" collapsed="false">
      <c r="A18" s="6" t="n">
        <f aca="false">EDATE(A17,1)</f>
        <v>46631</v>
      </c>
      <c r="B18" s="5" t="n">
        <f aca="false">SUMIFS(FLUXO_SEMANAL!$E:$E,FLUXO_SEMANAL!$B:$B,"&gt;="&amp;A18,FLUXO_SEMANAL!$B:$B,"&lt;"&amp;EDATE(A18,1))</f>
        <v>0</v>
      </c>
      <c r="C18" s="5" t="n">
        <f aca="false">SUMIFS(FLUXO_SEMANAL!$F:$F,FLUXO_SEMANAL!$B:$B,"&gt;="&amp;A18,FLUXO_SEMANAL!$B:$B,"&lt;"&amp;EDATE(A18,1))</f>
        <v>0</v>
      </c>
      <c r="D18" s="5" t="n">
        <f aca="false">SUMIFS(FLUXO_SEMANAL!$H:$H,FLUXO_SEMANAL!$B:$B,"&gt;="&amp;A18,FLUXO_SEMANAL!$B:$B,"&lt;"&amp;EDATE(A18,1))</f>
        <v>0</v>
      </c>
      <c r="E18" s="5" t="n">
        <f aca="false">SUMIFS(FLUXO_SEMANAL!$I:$I,FLUXO_SEMANAL!$B:$B,"&gt;="&amp;A18,FLUXO_SEMANAL!$B:$B,"&lt;"&amp;EDATE(A18,1))</f>
        <v>0</v>
      </c>
      <c r="F18" s="5" t="n">
        <f aca="false">SUMIFS(FLUXO_SEMANAL!$J:$J,FLUXO_SEMANAL!$B:$B,"&gt;="&amp;A18,FLUXO_SEMANAL!$B:$B,"&lt;"&amp;EDATE(A18,1))</f>
        <v>0</v>
      </c>
      <c r="G18" s="5" t="n">
        <f aca="false">IFERROR(_xlfn.XLOOKUP(EOMONTH(A18,0),FLUXO_SEMANAL!$C:$C,FLUXO_SEMANAL!$L:$L,,-1),0)</f>
        <v>0</v>
      </c>
      <c r="H18" s="0" t="str">
        <f aca="false">IFERROR(TEXT(INDEX(FLUXO_SEMANAL!$B$2:$B$500,MATCH(_xlfn.MINIFS(FLUXO_SEMANAL!$L$2:$L$500,FLUXO_SEMANAL!$B$2:$B$500,"&gt;="&amp;A18,FLUXO_SEMANAL!$B$2:$B$500,"&lt;="&amp;EOMONTH(A18,0)),FLUXO_SEMANAL!$L$2:$L$500,0)),"dd/mm")&amp;" a "&amp;TEXT(INDEX(FLUXO_SEMANAL!$C$2:$C$500,MATCH(_xlfn.MINIFS(FLUXO_SEMANAL!$L$2:$L$500,FLUXO_SEMANAL!$B$2:$B$500,"&gt;="&amp;A18,FLUXO_SEMANAL!$B$2:$B$500,"&lt;="&amp;EOMONTH(A18,0)),FLUXO_SEMANAL!$L$2:$L$500,0)),"dd/mm"),"")</f>
        <v/>
      </c>
      <c r="I18" s="5" t="n">
        <f aca="false">IFERROR(_xlfn.MAXIFS(FLUXO_SEMANAL!$N:$N,FLUXO_SEMANAL!$B:$B,"&gt;="&amp;A18,FLUXO_SEMANAL!$B:$B,"&lt;="&amp;EOMONTH(A18,0)),0)</f>
        <v>0</v>
      </c>
    </row>
    <row r="19" customFormat="false" ht="13.5" hidden="false" customHeight="false" outlineLevel="0" collapsed="false">
      <c r="A19" s="6" t="n">
        <f aca="false">EDATE(A18,1)</f>
        <v>46661</v>
      </c>
      <c r="B19" s="5" t="n">
        <f aca="false">SUMIFS(FLUXO_SEMANAL!$E:$E,FLUXO_SEMANAL!$B:$B,"&gt;="&amp;A19,FLUXO_SEMANAL!$B:$B,"&lt;"&amp;EDATE(A19,1))</f>
        <v>0</v>
      </c>
      <c r="C19" s="5" t="n">
        <f aca="false">SUMIFS(FLUXO_SEMANAL!$F:$F,FLUXO_SEMANAL!$B:$B,"&gt;="&amp;A19,FLUXO_SEMANAL!$B:$B,"&lt;"&amp;EDATE(A19,1))</f>
        <v>0</v>
      </c>
      <c r="D19" s="5" t="n">
        <f aca="false">SUMIFS(FLUXO_SEMANAL!$H:$H,FLUXO_SEMANAL!$B:$B,"&gt;="&amp;A19,FLUXO_SEMANAL!$B:$B,"&lt;"&amp;EDATE(A19,1))</f>
        <v>0</v>
      </c>
      <c r="E19" s="5" t="n">
        <f aca="false">SUMIFS(FLUXO_SEMANAL!$I:$I,FLUXO_SEMANAL!$B:$B,"&gt;="&amp;A19,FLUXO_SEMANAL!$B:$B,"&lt;"&amp;EDATE(A19,1))</f>
        <v>0</v>
      </c>
      <c r="F19" s="5" t="n">
        <f aca="false">SUMIFS(FLUXO_SEMANAL!$J:$J,FLUXO_SEMANAL!$B:$B,"&gt;="&amp;A19,FLUXO_SEMANAL!$B:$B,"&lt;"&amp;EDATE(A19,1))</f>
        <v>0</v>
      </c>
      <c r="G19" s="5" t="n">
        <f aca="false">IFERROR(_xlfn.XLOOKUP(EOMONTH(A19,0),FLUXO_SEMANAL!$C:$C,FLUXO_SEMANAL!$L:$L,,-1),0)</f>
        <v>0</v>
      </c>
      <c r="H19" s="0" t="str">
        <f aca="false">IFERROR(TEXT(INDEX(FLUXO_SEMANAL!$B$2:$B$500,MATCH(_xlfn.MINIFS(FLUXO_SEMANAL!$L$2:$L$500,FLUXO_SEMANAL!$B$2:$B$500,"&gt;="&amp;A19,FLUXO_SEMANAL!$B$2:$B$500,"&lt;="&amp;EOMONTH(A19,0)),FLUXO_SEMANAL!$L$2:$L$500,0)),"dd/mm")&amp;" a "&amp;TEXT(INDEX(FLUXO_SEMANAL!$C$2:$C$500,MATCH(_xlfn.MINIFS(FLUXO_SEMANAL!$L$2:$L$500,FLUXO_SEMANAL!$B$2:$B$500,"&gt;="&amp;A19,FLUXO_SEMANAL!$B$2:$B$500,"&lt;="&amp;EOMONTH(A19,0)),FLUXO_SEMANAL!$L$2:$L$500,0)),"dd/mm"),"")</f>
        <v/>
      </c>
      <c r="I19" s="5" t="n">
        <f aca="false">IFERROR(_xlfn.MAXIFS(FLUXO_SEMANAL!$N:$N,FLUXO_SEMANAL!$B:$B,"&gt;="&amp;A19,FLUXO_SEMANAL!$B:$B,"&lt;="&amp;EOMONTH(A19,0)),0)</f>
        <v>0</v>
      </c>
    </row>
    <row r="20" customFormat="false" ht="13.5" hidden="false" customHeight="false" outlineLevel="0" collapsed="false">
      <c r="A20" s="6" t="n">
        <f aca="false">EDATE(A19,1)</f>
        <v>46692</v>
      </c>
      <c r="B20" s="5" t="n">
        <f aca="false">SUMIFS(FLUXO_SEMANAL!$E:$E,FLUXO_SEMANAL!$B:$B,"&gt;="&amp;A20,FLUXO_SEMANAL!$B:$B,"&lt;"&amp;EDATE(A20,1))</f>
        <v>0</v>
      </c>
      <c r="C20" s="5" t="n">
        <f aca="false">SUMIFS(FLUXO_SEMANAL!$F:$F,FLUXO_SEMANAL!$B:$B,"&gt;="&amp;A20,FLUXO_SEMANAL!$B:$B,"&lt;"&amp;EDATE(A20,1))</f>
        <v>0</v>
      </c>
      <c r="D20" s="5" t="n">
        <f aca="false">SUMIFS(FLUXO_SEMANAL!$H:$H,FLUXO_SEMANAL!$B:$B,"&gt;="&amp;A20,FLUXO_SEMANAL!$B:$B,"&lt;"&amp;EDATE(A20,1))</f>
        <v>0</v>
      </c>
      <c r="E20" s="5" t="n">
        <f aca="false">SUMIFS(FLUXO_SEMANAL!$I:$I,FLUXO_SEMANAL!$B:$B,"&gt;="&amp;A20,FLUXO_SEMANAL!$B:$B,"&lt;"&amp;EDATE(A20,1))</f>
        <v>0</v>
      </c>
      <c r="F20" s="5" t="n">
        <f aca="false">SUMIFS(FLUXO_SEMANAL!$J:$J,FLUXO_SEMANAL!$B:$B,"&gt;="&amp;A20,FLUXO_SEMANAL!$B:$B,"&lt;"&amp;EDATE(A20,1))</f>
        <v>0</v>
      </c>
      <c r="G20" s="5" t="n">
        <f aca="false">IFERROR(_xlfn.XLOOKUP(EOMONTH(A20,0),FLUXO_SEMANAL!$C:$C,FLUXO_SEMANAL!$L:$L,,-1),0)</f>
        <v>0</v>
      </c>
      <c r="H20" s="0" t="str">
        <f aca="false">IFERROR(TEXT(INDEX(FLUXO_SEMANAL!$B$2:$B$500,MATCH(_xlfn.MINIFS(FLUXO_SEMANAL!$L$2:$L$500,FLUXO_SEMANAL!$B$2:$B$500,"&gt;="&amp;A20,FLUXO_SEMANAL!$B$2:$B$500,"&lt;="&amp;EOMONTH(A20,0)),FLUXO_SEMANAL!$L$2:$L$500,0)),"dd/mm")&amp;" a "&amp;TEXT(INDEX(FLUXO_SEMANAL!$C$2:$C$500,MATCH(_xlfn.MINIFS(FLUXO_SEMANAL!$L$2:$L$500,FLUXO_SEMANAL!$B$2:$B$500,"&gt;="&amp;A20,FLUXO_SEMANAL!$B$2:$B$500,"&lt;="&amp;EOMONTH(A20,0)),FLUXO_SEMANAL!$L$2:$L$500,0)),"dd/mm"),"")</f>
        <v/>
      </c>
      <c r="I20" s="5" t="n">
        <f aca="false">IFERROR(_xlfn.MAXIFS(FLUXO_SEMANAL!$N:$N,FLUXO_SEMANAL!$B:$B,"&gt;="&amp;A20,FLUXO_SEMANAL!$B:$B,"&lt;="&amp;EOMONTH(A20,0)),0)</f>
        <v>0</v>
      </c>
    </row>
    <row r="21" customFormat="false" ht="13.5" hidden="false" customHeight="false" outlineLevel="0" collapsed="false">
      <c r="A21" s="6" t="n">
        <f aca="false">EDATE(A20,1)</f>
        <v>46722</v>
      </c>
      <c r="B21" s="5" t="n">
        <f aca="false">SUMIFS(FLUXO_SEMANAL!$E:$E,FLUXO_SEMANAL!$B:$B,"&gt;="&amp;A21,FLUXO_SEMANAL!$B:$B,"&lt;"&amp;EDATE(A21,1))</f>
        <v>0</v>
      </c>
      <c r="C21" s="5" t="n">
        <f aca="false">SUMIFS(FLUXO_SEMANAL!$F:$F,FLUXO_SEMANAL!$B:$B,"&gt;="&amp;A21,FLUXO_SEMANAL!$B:$B,"&lt;"&amp;EDATE(A21,1))</f>
        <v>0</v>
      </c>
      <c r="D21" s="5" t="n">
        <f aca="false">SUMIFS(FLUXO_SEMANAL!$H:$H,FLUXO_SEMANAL!$B:$B,"&gt;="&amp;A21,FLUXO_SEMANAL!$B:$B,"&lt;"&amp;EDATE(A21,1))</f>
        <v>0</v>
      </c>
      <c r="E21" s="5" t="n">
        <f aca="false">SUMIFS(FLUXO_SEMANAL!$I:$I,FLUXO_SEMANAL!$B:$B,"&gt;="&amp;A21,FLUXO_SEMANAL!$B:$B,"&lt;"&amp;EDATE(A21,1))</f>
        <v>0</v>
      </c>
      <c r="F21" s="5" t="n">
        <f aca="false">SUMIFS(FLUXO_SEMANAL!$J:$J,FLUXO_SEMANAL!$B:$B,"&gt;="&amp;A21,FLUXO_SEMANAL!$B:$B,"&lt;"&amp;EDATE(A21,1))</f>
        <v>0</v>
      </c>
      <c r="G21" s="5" t="n">
        <f aca="false">IFERROR(_xlfn.XLOOKUP(EOMONTH(A21,0),FLUXO_SEMANAL!$C:$C,FLUXO_SEMANAL!$L:$L,,-1),0)</f>
        <v>0</v>
      </c>
      <c r="H21" s="0" t="str">
        <f aca="false">IFERROR(TEXT(INDEX(FLUXO_SEMANAL!$B$2:$B$500,MATCH(_xlfn.MINIFS(FLUXO_SEMANAL!$L$2:$L$500,FLUXO_SEMANAL!$B$2:$B$500,"&gt;="&amp;A21,FLUXO_SEMANAL!$B$2:$B$500,"&lt;="&amp;EOMONTH(A21,0)),FLUXO_SEMANAL!$L$2:$L$500,0)),"dd/mm")&amp;" a "&amp;TEXT(INDEX(FLUXO_SEMANAL!$C$2:$C$500,MATCH(_xlfn.MINIFS(FLUXO_SEMANAL!$L$2:$L$500,FLUXO_SEMANAL!$B$2:$B$500,"&gt;="&amp;A21,FLUXO_SEMANAL!$B$2:$B$500,"&lt;="&amp;EOMONTH(A21,0)),FLUXO_SEMANAL!$L$2:$L$500,0)),"dd/mm"),"")</f>
        <v/>
      </c>
      <c r="I21" s="5" t="n">
        <f aca="false">IFERROR(_xlfn.MAXIFS(FLUXO_SEMANAL!$N:$N,FLUXO_SEMANAL!$B:$B,"&gt;="&amp;A21,FLUXO_SEMANAL!$B:$B,"&lt;="&amp;EOMONTH(A21,0)),0)</f>
        <v>0</v>
      </c>
    </row>
    <row r="22" customFormat="false" ht="13.5" hidden="false" customHeight="false" outlineLevel="0" collapsed="false">
      <c r="A22" s="6" t="n">
        <f aca="false">EDATE(A21,1)</f>
        <v>46753</v>
      </c>
      <c r="B22" s="5" t="n">
        <f aca="false">SUMIFS(FLUXO_SEMANAL!$E:$E,FLUXO_SEMANAL!$B:$B,"&gt;="&amp;A22,FLUXO_SEMANAL!$B:$B,"&lt;"&amp;EDATE(A22,1))</f>
        <v>0</v>
      </c>
      <c r="C22" s="5" t="n">
        <f aca="false">SUMIFS(FLUXO_SEMANAL!$F:$F,FLUXO_SEMANAL!$B:$B,"&gt;="&amp;A22,FLUXO_SEMANAL!$B:$B,"&lt;"&amp;EDATE(A22,1))</f>
        <v>0</v>
      </c>
      <c r="D22" s="5" t="n">
        <f aca="false">SUMIFS(FLUXO_SEMANAL!$H:$H,FLUXO_SEMANAL!$B:$B,"&gt;="&amp;A22,FLUXO_SEMANAL!$B:$B,"&lt;"&amp;EDATE(A22,1))</f>
        <v>0</v>
      </c>
      <c r="E22" s="5" t="n">
        <f aca="false">SUMIFS(FLUXO_SEMANAL!$I:$I,FLUXO_SEMANAL!$B:$B,"&gt;="&amp;A22,FLUXO_SEMANAL!$B:$B,"&lt;"&amp;EDATE(A22,1))</f>
        <v>0</v>
      </c>
      <c r="F22" s="5" t="n">
        <f aca="false">SUMIFS(FLUXO_SEMANAL!$J:$J,FLUXO_SEMANAL!$B:$B,"&gt;="&amp;A22,FLUXO_SEMANAL!$B:$B,"&lt;"&amp;EDATE(A22,1))</f>
        <v>0</v>
      </c>
      <c r="G22" s="5" t="n">
        <f aca="false">IFERROR(_xlfn.XLOOKUP(EOMONTH(A22,0),FLUXO_SEMANAL!$C:$C,FLUXO_SEMANAL!$L:$L,,-1),0)</f>
        <v>0</v>
      </c>
      <c r="H22" s="0" t="str">
        <f aca="false">IFERROR(TEXT(INDEX(FLUXO_SEMANAL!$B$2:$B$500,MATCH(_xlfn.MINIFS(FLUXO_SEMANAL!$L$2:$L$500,FLUXO_SEMANAL!$B$2:$B$500,"&gt;="&amp;A22,FLUXO_SEMANAL!$B$2:$B$500,"&lt;="&amp;EOMONTH(A22,0)),FLUXO_SEMANAL!$L$2:$L$500,0)),"dd/mm")&amp;" a "&amp;TEXT(INDEX(FLUXO_SEMANAL!$C$2:$C$500,MATCH(_xlfn.MINIFS(FLUXO_SEMANAL!$L$2:$L$500,FLUXO_SEMANAL!$B$2:$B$500,"&gt;="&amp;A22,FLUXO_SEMANAL!$B$2:$B$500,"&lt;="&amp;EOMONTH(A22,0)),FLUXO_SEMANAL!$L$2:$L$500,0)),"dd/mm"),"")</f>
        <v/>
      </c>
      <c r="I22" s="5" t="n">
        <f aca="false">IFERROR(_xlfn.MAXIFS(FLUXO_SEMANAL!$N:$N,FLUXO_SEMANAL!$B:$B,"&gt;="&amp;A22,FLUXO_SEMANAL!$B:$B,"&lt;="&amp;EOMONTH(A22,0)),0)</f>
        <v>0</v>
      </c>
    </row>
    <row r="23" customFormat="false" ht="13.5" hidden="false" customHeight="false" outlineLevel="0" collapsed="false">
      <c r="A23" s="6" t="n">
        <f aca="false">EDATE(A22,1)</f>
        <v>46784</v>
      </c>
      <c r="B23" s="5" t="n">
        <f aca="false">SUMIFS(FLUXO_SEMANAL!$E:$E,FLUXO_SEMANAL!$B:$B,"&gt;="&amp;A23,FLUXO_SEMANAL!$B:$B,"&lt;"&amp;EDATE(A23,1))</f>
        <v>0</v>
      </c>
      <c r="C23" s="5" t="n">
        <f aca="false">SUMIFS(FLUXO_SEMANAL!$F:$F,FLUXO_SEMANAL!$B:$B,"&gt;="&amp;A23,FLUXO_SEMANAL!$B:$B,"&lt;"&amp;EDATE(A23,1))</f>
        <v>0</v>
      </c>
      <c r="D23" s="5" t="n">
        <f aca="false">SUMIFS(FLUXO_SEMANAL!$H:$H,FLUXO_SEMANAL!$B:$B,"&gt;="&amp;A23,FLUXO_SEMANAL!$B:$B,"&lt;"&amp;EDATE(A23,1))</f>
        <v>0</v>
      </c>
      <c r="E23" s="5" t="n">
        <f aca="false">SUMIFS(FLUXO_SEMANAL!$I:$I,FLUXO_SEMANAL!$B:$B,"&gt;="&amp;A23,FLUXO_SEMANAL!$B:$B,"&lt;"&amp;EDATE(A23,1))</f>
        <v>0</v>
      </c>
      <c r="F23" s="5" t="n">
        <f aca="false">SUMIFS(FLUXO_SEMANAL!$J:$J,FLUXO_SEMANAL!$B:$B,"&gt;="&amp;A23,FLUXO_SEMANAL!$B:$B,"&lt;"&amp;EDATE(A23,1))</f>
        <v>0</v>
      </c>
      <c r="G23" s="5" t="n">
        <f aca="false">IFERROR(_xlfn.XLOOKUP(EOMONTH(A23,0),FLUXO_SEMANAL!$C:$C,FLUXO_SEMANAL!$L:$L,,-1),0)</f>
        <v>0</v>
      </c>
      <c r="H23" s="0" t="str">
        <f aca="false">IFERROR(TEXT(INDEX(FLUXO_SEMANAL!$B$2:$B$500,MATCH(_xlfn.MINIFS(FLUXO_SEMANAL!$L$2:$L$500,FLUXO_SEMANAL!$B$2:$B$500,"&gt;="&amp;A23,FLUXO_SEMANAL!$B$2:$B$500,"&lt;="&amp;EOMONTH(A23,0)),FLUXO_SEMANAL!$L$2:$L$500,0)),"dd/mm")&amp;" a "&amp;TEXT(INDEX(FLUXO_SEMANAL!$C$2:$C$500,MATCH(_xlfn.MINIFS(FLUXO_SEMANAL!$L$2:$L$500,FLUXO_SEMANAL!$B$2:$B$500,"&gt;="&amp;A23,FLUXO_SEMANAL!$B$2:$B$500,"&lt;="&amp;EOMONTH(A23,0)),FLUXO_SEMANAL!$L$2:$L$500,0)),"dd/mm"),"")</f>
        <v/>
      </c>
      <c r="I23" s="5" t="n">
        <f aca="false">IFERROR(_xlfn.MAXIFS(FLUXO_SEMANAL!$N:$N,FLUXO_SEMANAL!$B:$B,"&gt;="&amp;A23,FLUXO_SEMANAL!$B:$B,"&lt;="&amp;EOMONTH(A23,0)),0)</f>
        <v>0</v>
      </c>
    </row>
    <row r="24" customFormat="false" ht="13.5" hidden="false" customHeight="false" outlineLevel="0" collapsed="false">
      <c r="A24" s="6" t="n">
        <f aca="false">EDATE(A23,1)</f>
        <v>46813</v>
      </c>
      <c r="B24" s="5" t="n">
        <f aca="false">SUMIFS(FLUXO_SEMANAL!$E:$E,FLUXO_SEMANAL!$B:$B,"&gt;="&amp;A24,FLUXO_SEMANAL!$B:$B,"&lt;"&amp;EDATE(A24,1))</f>
        <v>0</v>
      </c>
      <c r="C24" s="5" t="n">
        <f aca="false">SUMIFS(FLUXO_SEMANAL!$F:$F,FLUXO_SEMANAL!$B:$B,"&gt;="&amp;A24,FLUXO_SEMANAL!$B:$B,"&lt;"&amp;EDATE(A24,1))</f>
        <v>0</v>
      </c>
      <c r="D24" s="5" t="n">
        <f aca="false">SUMIFS(FLUXO_SEMANAL!$H:$H,FLUXO_SEMANAL!$B:$B,"&gt;="&amp;A24,FLUXO_SEMANAL!$B:$B,"&lt;"&amp;EDATE(A24,1))</f>
        <v>0</v>
      </c>
      <c r="E24" s="5" t="n">
        <f aca="false">SUMIFS(FLUXO_SEMANAL!$I:$I,FLUXO_SEMANAL!$B:$B,"&gt;="&amp;A24,FLUXO_SEMANAL!$B:$B,"&lt;"&amp;EDATE(A24,1))</f>
        <v>0</v>
      </c>
      <c r="F24" s="5" t="n">
        <f aca="false">SUMIFS(FLUXO_SEMANAL!$J:$J,FLUXO_SEMANAL!$B:$B,"&gt;="&amp;A24,FLUXO_SEMANAL!$B:$B,"&lt;"&amp;EDATE(A24,1))</f>
        <v>0</v>
      </c>
      <c r="G24" s="5" t="n">
        <f aca="false">IFERROR(_xlfn.XLOOKUP(EOMONTH(A24,0),FLUXO_SEMANAL!$C:$C,FLUXO_SEMANAL!$L:$L,,-1),0)</f>
        <v>0</v>
      </c>
      <c r="H24" s="0" t="str">
        <f aca="false">IFERROR(TEXT(INDEX(FLUXO_SEMANAL!$B$2:$B$500,MATCH(_xlfn.MINIFS(FLUXO_SEMANAL!$L$2:$L$500,FLUXO_SEMANAL!$B$2:$B$500,"&gt;="&amp;A24,FLUXO_SEMANAL!$B$2:$B$500,"&lt;="&amp;EOMONTH(A24,0)),FLUXO_SEMANAL!$L$2:$L$500,0)),"dd/mm")&amp;" a "&amp;TEXT(INDEX(FLUXO_SEMANAL!$C$2:$C$500,MATCH(_xlfn.MINIFS(FLUXO_SEMANAL!$L$2:$L$500,FLUXO_SEMANAL!$B$2:$B$500,"&gt;="&amp;A24,FLUXO_SEMANAL!$B$2:$B$500,"&lt;="&amp;EOMONTH(A24,0)),FLUXO_SEMANAL!$L$2:$L$500,0)),"dd/mm"),"")</f>
        <v/>
      </c>
      <c r="I24" s="5" t="n">
        <f aca="false">IFERROR(_xlfn.MAXIFS(FLUXO_SEMANAL!$N:$N,FLUXO_SEMANAL!$B:$B,"&gt;="&amp;A24,FLUXO_SEMANAL!$B:$B,"&lt;="&amp;EOMONTH(A24,0)),0)</f>
        <v>0</v>
      </c>
    </row>
    <row r="25" customFormat="false" ht="13.5" hidden="false" customHeight="false" outlineLevel="0" collapsed="false">
      <c r="A25" s="6" t="n">
        <f aca="false">EDATE(A24,1)</f>
        <v>46844</v>
      </c>
      <c r="B25" s="5" t="n">
        <f aca="false">SUMIFS(FLUXO_SEMANAL!$E:$E,FLUXO_SEMANAL!$B:$B,"&gt;="&amp;A25,FLUXO_SEMANAL!$B:$B,"&lt;"&amp;EDATE(A25,1))</f>
        <v>0</v>
      </c>
      <c r="C25" s="5" t="n">
        <f aca="false">SUMIFS(FLUXO_SEMANAL!$F:$F,FLUXO_SEMANAL!$B:$B,"&gt;="&amp;A25,FLUXO_SEMANAL!$B:$B,"&lt;"&amp;EDATE(A25,1))</f>
        <v>0</v>
      </c>
      <c r="D25" s="5" t="n">
        <f aca="false">SUMIFS(FLUXO_SEMANAL!$H:$H,FLUXO_SEMANAL!$B:$B,"&gt;="&amp;A25,FLUXO_SEMANAL!$B:$B,"&lt;"&amp;EDATE(A25,1))</f>
        <v>0</v>
      </c>
      <c r="E25" s="5" t="n">
        <f aca="false">SUMIFS(FLUXO_SEMANAL!$I:$I,FLUXO_SEMANAL!$B:$B,"&gt;="&amp;A25,FLUXO_SEMANAL!$B:$B,"&lt;"&amp;EDATE(A25,1))</f>
        <v>0</v>
      </c>
      <c r="F25" s="5" t="n">
        <f aca="false">SUMIFS(FLUXO_SEMANAL!$J:$J,FLUXO_SEMANAL!$B:$B,"&gt;="&amp;A25,FLUXO_SEMANAL!$B:$B,"&lt;"&amp;EDATE(A25,1))</f>
        <v>0</v>
      </c>
      <c r="G25" s="5" t="n">
        <f aca="false">IFERROR(_xlfn.XLOOKUP(EOMONTH(A25,0),FLUXO_SEMANAL!$C:$C,FLUXO_SEMANAL!$L:$L,,-1),0)</f>
        <v>0</v>
      </c>
      <c r="H25" s="0" t="str">
        <f aca="false">IFERROR(TEXT(INDEX(FLUXO_SEMANAL!$B$2:$B$500,MATCH(_xlfn.MINIFS(FLUXO_SEMANAL!$L$2:$L$500,FLUXO_SEMANAL!$B$2:$B$500,"&gt;="&amp;A25,FLUXO_SEMANAL!$B$2:$B$500,"&lt;="&amp;EOMONTH(A25,0)),FLUXO_SEMANAL!$L$2:$L$500,0)),"dd/mm")&amp;" a "&amp;TEXT(INDEX(FLUXO_SEMANAL!$C$2:$C$500,MATCH(_xlfn.MINIFS(FLUXO_SEMANAL!$L$2:$L$500,FLUXO_SEMANAL!$B$2:$B$500,"&gt;="&amp;A25,FLUXO_SEMANAL!$B$2:$B$500,"&lt;="&amp;EOMONTH(A25,0)),FLUXO_SEMANAL!$L$2:$L$500,0)),"dd/mm"),"")</f>
        <v/>
      </c>
      <c r="I25" s="5" t="n">
        <f aca="false">IFERROR(_xlfn.MAXIFS(FLUXO_SEMANAL!$N:$N,FLUXO_SEMANAL!$B:$B,"&gt;="&amp;A25,FLUXO_SEMANAL!$B:$B,"&lt;="&amp;EOMONTH(A25,0)),0)</f>
        <v>0</v>
      </c>
    </row>
  </sheetData>
  <mergeCells count="1">
    <mergeCell ref="L1:P1"/>
  </mergeCells>
  <conditionalFormatting sqref="G2:I25">
    <cfRule type="cellIs" priority="2" operator="less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5" t="s">
        <v>216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5.75" hidden="false" customHeight="true" outlineLevel="0" collapsed="false">
      <c r="A2" s="16" t="s">
        <v>217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customFormat="false" ht="25.5" hidden="false" customHeight="true" outlineLevel="0" collapsed="false">
      <c r="A4" s="17" t="s">
        <v>218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customFormat="false" ht="33.75" hidden="false" customHeight="true" outlineLevel="0" collapsed="false">
      <c r="A5" s="18" t="s">
        <v>219</v>
      </c>
      <c r="B5" s="18" t="s">
        <v>220</v>
      </c>
      <c r="C5" s="18" t="s">
        <v>221</v>
      </c>
      <c r="D5" s="18" t="s">
        <v>222</v>
      </c>
      <c r="E5" s="18" t="s">
        <v>223</v>
      </c>
      <c r="F5" s="18" t="s">
        <v>224</v>
      </c>
      <c r="G5" s="18" t="s">
        <v>225</v>
      </c>
      <c r="H5" s="18" t="s">
        <v>226</v>
      </c>
      <c r="I5" s="18" t="s">
        <v>227</v>
      </c>
      <c r="J5" s="18" t="s">
        <v>228</v>
      </c>
      <c r="K5" s="18" t="s">
        <v>229</v>
      </c>
      <c r="L5" s="18" t="s">
        <v>230</v>
      </c>
      <c r="M5" s="18" t="s">
        <v>231</v>
      </c>
    </row>
    <row r="6" customFormat="false" ht="19.5" hidden="false" customHeight="true" outlineLevel="0" collapsed="false">
      <c r="A6" s="19" t="s">
        <v>95</v>
      </c>
      <c r="B6" s="20" t="s">
        <v>78</v>
      </c>
      <c r="C6" s="21"/>
      <c r="D6" s="22"/>
      <c r="E6" s="23"/>
      <c r="F6" s="24"/>
      <c r="G6" s="24" t="n">
        <v>2</v>
      </c>
      <c r="H6" s="25" t="str">
        <f aca="false">IF(F6="","-",F6-G6)</f>
        <v>-</v>
      </c>
      <c r="I6" s="21" t="n">
        <v>3200</v>
      </c>
      <c r="J6" s="26" t="str">
        <f aca="false">IF(H6="-","-",IFERROR(I6*H6,"-"))</f>
        <v>-</v>
      </c>
      <c r="K6" s="27" t="str">
        <f aca="false">IF(F6="","-",I6*F6)</f>
        <v>-</v>
      </c>
      <c r="L6" s="28" t="str">
        <f aca="false">IF(OR(E6="",F6=""),"-",EDATE(E6,F6))</f>
        <v>-</v>
      </c>
      <c r="M6" s="29" t="s">
        <v>232</v>
      </c>
    </row>
    <row r="7" customFormat="false" ht="19.5" hidden="false" customHeight="true" outlineLevel="0" collapsed="false">
      <c r="A7" s="30" t="s">
        <v>233</v>
      </c>
      <c r="B7" s="31" t="s">
        <v>78</v>
      </c>
      <c r="C7" s="21"/>
      <c r="D7" s="22"/>
      <c r="E7" s="23"/>
      <c r="F7" s="24"/>
      <c r="G7" s="24" t="n">
        <v>2</v>
      </c>
      <c r="H7" s="32" t="str">
        <f aca="false">IF(F7="","-",F7-G7)</f>
        <v>-</v>
      </c>
      <c r="I7" s="21" t="n">
        <v>3339.33</v>
      </c>
      <c r="J7" s="26" t="str">
        <f aca="false">IF(H7="-","-",IFERROR(I7*H7,"-"))</f>
        <v>-</v>
      </c>
      <c r="K7" s="33" t="str">
        <f aca="false">IF(F7="","-",I7*F7)</f>
        <v>-</v>
      </c>
      <c r="L7" s="34" t="str">
        <f aca="false">IF(OR(E7="",F7=""),"-",EDATE(E7,F7))</f>
        <v>-</v>
      </c>
      <c r="M7" s="35" t="s">
        <v>234</v>
      </c>
    </row>
    <row r="8" customFormat="false" ht="19.5" hidden="false" customHeight="true" outlineLevel="0" collapsed="false">
      <c r="A8" s="19" t="s">
        <v>235</v>
      </c>
      <c r="B8" s="20" t="s">
        <v>78</v>
      </c>
      <c r="C8" s="21"/>
      <c r="D8" s="22"/>
      <c r="E8" s="23"/>
      <c r="F8" s="24"/>
      <c r="G8" s="24" t="n">
        <v>2</v>
      </c>
      <c r="H8" s="25" t="str">
        <f aca="false">IF(F8="","-",F8-G8)</f>
        <v>-</v>
      </c>
      <c r="I8" s="21" t="n">
        <v>1777.67</v>
      </c>
      <c r="J8" s="26" t="str">
        <f aca="false">IF(H8="-","-",IFERROR(I8*H8,"-"))</f>
        <v>-</v>
      </c>
      <c r="K8" s="27" t="str">
        <f aca="false">IF(F8="","-",I8*F8)</f>
        <v>-</v>
      </c>
      <c r="L8" s="28" t="str">
        <f aca="false">IF(OR(E8="",F8=""),"-",EDATE(E8,F8))</f>
        <v>-</v>
      </c>
      <c r="M8" s="29" t="s">
        <v>236</v>
      </c>
    </row>
    <row r="9" customFormat="false" ht="19.5" hidden="false" customHeight="true" outlineLevel="0" collapsed="false">
      <c r="A9" s="30" t="s">
        <v>237</v>
      </c>
      <c r="B9" s="31" t="s">
        <v>78</v>
      </c>
      <c r="C9" s="21"/>
      <c r="D9" s="22"/>
      <c r="E9" s="23"/>
      <c r="F9" s="24"/>
      <c r="G9" s="24" t="n">
        <v>2</v>
      </c>
      <c r="H9" s="32" t="str">
        <f aca="false">IF(F9="","-",F9-G9)</f>
        <v>-</v>
      </c>
      <c r="I9" s="21" t="n">
        <v>1520.12</v>
      </c>
      <c r="J9" s="26" t="str">
        <f aca="false">IF(H9="-","-",IFERROR(I9*H9,"-"))</f>
        <v>-</v>
      </c>
      <c r="K9" s="33" t="str">
        <f aca="false">IF(F9="","-",I9*F9)</f>
        <v>-</v>
      </c>
      <c r="L9" s="34" t="str">
        <f aca="false">IF(OR(E9="",F9=""),"-",EDATE(E9,F9))</f>
        <v>-</v>
      </c>
      <c r="M9" s="35" t="s">
        <v>238</v>
      </c>
    </row>
    <row r="10" customFormat="false" ht="21.75" hidden="false" customHeight="true" outlineLevel="0" collapsed="false">
      <c r="A10" s="36" t="s">
        <v>239</v>
      </c>
      <c r="B10" s="36"/>
      <c r="C10" s="36"/>
      <c r="D10" s="36"/>
      <c r="E10" s="36"/>
      <c r="F10" s="36"/>
      <c r="G10" s="36"/>
      <c r="H10" s="36"/>
      <c r="I10" s="37" t="n">
        <f aca="false">SUM(I6:I9)</f>
        <v>9837.12</v>
      </c>
      <c r="J10" s="37" t="n">
        <f aca="false">SUM(J6:J9)</f>
        <v>0</v>
      </c>
      <c r="K10" s="37" t="n">
        <f aca="false">SUM(K6:K9)</f>
        <v>0</v>
      </c>
      <c r="L10" s="38"/>
      <c r="M10" s="38"/>
    </row>
    <row r="11" customFormat="false" ht="27.75" hidden="false" customHeight="true" outlineLevel="0" collapsed="false">
      <c r="A11" s="39" t="s">
        <v>240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4" customFormat="false" ht="25.5" hidden="false" customHeight="true" outlineLevel="0" collapsed="false">
      <c r="A14" s="17" t="s">
        <v>241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customFormat="false" ht="19.5" hidden="false" customHeight="true" outlineLevel="0" collapsed="false">
      <c r="A15" s="40" t="s">
        <v>219</v>
      </c>
      <c r="B15" s="41" t="s">
        <v>242</v>
      </c>
      <c r="C15" s="41" t="s">
        <v>243</v>
      </c>
      <c r="D15" s="41" t="s">
        <v>244</v>
      </c>
      <c r="E15" s="41" t="s">
        <v>245</v>
      </c>
      <c r="F15" s="41" t="s">
        <v>246</v>
      </c>
      <c r="G15" s="41" t="s">
        <v>247</v>
      </c>
      <c r="H15" s="42" t="s">
        <v>248</v>
      </c>
    </row>
    <row r="16" customFormat="false" ht="18" hidden="false" customHeight="true" outlineLevel="0" collapsed="false">
      <c r="A16" s="19" t="s">
        <v>95</v>
      </c>
      <c r="B16" s="43" t="n">
        <v>3200</v>
      </c>
      <c r="C16" s="43" t="n">
        <v>3200</v>
      </c>
      <c r="D16" s="43" t="n">
        <v>3200</v>
      </c>
      <c r="E16" s="43" t="n">
        <v>3200</v>
      </c>
      <c r="F16" s="43" t="n">
        <v>3200</v>
      </c>
      <c r="G16" s="44" t="s">
        <v>249</v>
      </c>
      <c r="H16" s="45" t="n">
        <f aca="false">SUMIF(B16:G16,"&gt;0")</f>
        <v>16000</v>
      </c>
    </row>
    <row r="17" customFormat="false" ht="18" hidden="false" customHeight="true" outlineLevel="0" collapsed="false">
      <c r="A17" s="30" t="s">
        <v>233</v>
      </c>
      <c r="B17" s="46" t="n">
        <v>3339.33</v>
      </c>
      <c r="C17" s="46" t="n">
        <v>3339.33</v>
      </c>
      <c r="D17" s="46" t="n">
        <v>3339.33</v>
      </c>
      <c r="E17" s="46" t="n">
        <v>3339.33</v>
      </c>
      <c r="F17" s="46" t="n">
        <v>3339.33</v>
      </c>
      <c r="G17" s="47" t="s">
        <v>249</v>
      </c>
      <c r="H17" s="45" t="n">
        <f aca="false">SUMIF(B17:G17,"&gt;0")</f>
        <v>16696.65</v>
      </c>
    </row>
    <row r="18" customFormat="false" ht="18" hidden="false" customHeight="true" outlineLevel="0" collapsed="false">
      <c r="A18" s="19" t="s">
        <v>235</v>
      </c>
      <c r="B18" s="43" t="n">
        <v>1777.67</v>
      </c>
      <c r="C18" s="43" t="n">
        <v>1777.67</v>
      </c>
      <c r="D18" s="43" t="n">
        <v>1777.67</v>
      </c>
      <c r="E18" s="43" t="n">
        <v>1777.67</v>
      </c>
      <c r="F18" s="43" t="n">
        <v>1777.67</v>
      </c>
      <c r="G18" s="44" t="s">
        <v>249</v>
      </c>
      <c r="H18" s="45" t="n">
        <f aca="false">SUMIF(B18:G18,"&gt;0")</f>
        <v>8888.35</v>
      </c>
    </row>
    <row r="19" customFormat="false" ht="18" hidden="false" customHeight="true" outlineLevel="0" collapsed="false">
      <c r="A19" s="30" t="s">
        <v>237</v>
      </c>
      <c r="B19" s="46" t="n">
        <v>1520.12</v>
      </c>
      <c r="C19" s="46" t="n">
        <v>1520.12</v>
      </c>
      <c r="D19" s="46" t="n">
        <v>1520.12</v>
      </c>
      <c r="E19" s="46" t="n">
        <v>1520.12</v>
      </c>
      <c r="F19" s="46" t="n">
        <v>1520.12</v>
      </c>
      <c r="G19" s="47" t="s">
        <v>249</v>
      </c>
      <c r="H19" s="45" t="n">
        <f aca="false">SUMIF(B19:G19,"&gt;0")</f>
        <v>7600.6</v>
      </c>
    </row>
    <row r="20" customFormat="false" ht="21.75" hidden="false" customHeight="true" outlineLevel="0" collapsed="false">
      <c r="A20" s="36" t="s">
        <v>250</v>
      </c>
      <c r="B20" s="37" t="n">
        <f aca="false">SUM(B16:B19)</f>
        <v>9837.12</v>
      </c>
      <c r="C20" s="37" t="n">
        <f aca="false">SUM(C16:C19)</f>
        <v>9837.12</v>
      </c>
      <c r="D20" s="37" t="n">
        <f aca="false">SUM(D16:D19)</f>
        <v>9837.12</v>
      </c>
      <c r="E20" s="37" t="n">
        <f aca="false">SUM(E16:E19)</f>
        <v>9837.12</v>
      </c>
      <c r="F20" s="37" t="n">
        <f aca="false">SUM(F16:F19)</f>
        <v>9837.12</v>
      </c>
      <c r="G20" s="37" t="n">
        <f aca="false">SUM(G16:G19)</f>
        <v>0</v>
      </c>
      <c r="H20" s="37" t="n">
        <f aca="false">SUM(H16:H19)</f>
        <v>49185.6</v>
      </c>
    </row>
    <row r="23" customFormat="false" ht="25.5" hidden="false" customHeight="true" outlineLevel="0" collapsed="false">
      <c r="A23" s="17" t="s">
        <v>251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customFormat="false" ht="33.75" hidden="false" customHeight="true" outlineLevel="0" collapsed="false">
      <c r="A24" s="18" t="s">
        <v>252</v>
      </c>
      <c r="B24" s="18" t="s">
        <v>42</v>
      </c>
      <c r="C24" s="18" t="s">
        <v>253</v>
      </c>
      <c r="D24" s="18" t="s">
        <v>222</v>
      </c>
      <c r="E24" s="18" t="s">
        <v>254</v>
      </c>
      <c r="F24" s="18" t="s">
        <v>255</v>
      </c>
      <c r="G24" s="18" t="s">
        <v>256</v>
      </c>
      <c r="H24" s="18" t="s">
        <v>257</v>
      </c>
      <c r="I24" s="18" t="s">
        <v>258</v>
      </c>
      <c r="J24" s="18" t="s">
        <v>231</v>
      </c>
    </row>
    <row r="25" customFormat="false" ht="19.5" hidden="false" customHeight="true" outlineLevel="0" collapsed="false">
      <c r="A25" s="19" t="s">
        <v>259</v>
      </c>
      <c r="B25" s="20" t="s">
        <v>51</v>
      </c>
      <c r="C25" s="21"/>
      <c r="D25" s="22"/>
      <c r="E25" s="48"/>
      <c r="F25" s="24"/>
      <c r="G25" s="26" t="str">
        <f aca="false">IF(OR(C25="",D25="",F25=""),"",C25*(D25/30)*F25)</f>
        <v/>
      </c>
      <c r="H25" s="26" t="str">
        <f aca="false">IF(OR(C25="",E25="",F25=""),"",C25*E25*F25)</f>
        <v/>
      </c>
      <c r="I25" s="26" t="str">
        <f aca="false">IFERROR(G25+H25,"-")</f>
        <v>-</v>
      </c>
      <c r="J25" s="29" t="s">
        <v>260</v>
      </c>
    </row>
    <row r="26" customFormat="false" ht="19.5" hidden="false" customHeight="true" outlineLevel="0" collapsed="false">
      <c r="A26" s="30" t="s">
        <v>78</v>
      </c>
      <c r="B26" s="31" t="s">
        <v>237</v>
      </c>
      <c r="C26" s="21"/>
      <c r="D26" s="22"/>
      <c r="E26" s="48"/>
      <c r="F26" s="24"/>
      <c r="G26" s="26" t="str">
        <f aca="false">IF(OR(C26="",D26="",F26=""),"",C26*(D26/30)*F26)</f>
        <v/>
      </c>
      <c r="H26" s="26" t="str">
        <f aca="false">IF(OR(C26="",E26="",F26=""),"",C26*E26*F26)</f>
        <v/>
      </c>
      <c r="I26" s="26" t="str">
        <f aca="false">IFERROR(G26+H26,"-")</f>
        <v>-</v>
      </c>
      <c r="J26" s="35" t="s">
        <v>261</v>
      </c>
    </row>
    <row r="27" customFormat="false" ht="19.5" hidden="false" customHeight="true" outlineLevel="0" collapsed="false">
      <c r="A27" s="19" t="s">
        <v>262</v>
      </c>
      <c r="B27" s="20" t="s">
        <v>10</v>
      </c>
      <c r="C27" s="21"/>
      <c r="D27" s="22"/>
      <c r="E27" s="48"/>
      <c r="F27" s="24"/>
      <c r="G27" s="26" t="str">
        <f aca="false">IF(OR(C27="",D27="",F27=""),"",C27*(D27/30)*F27)</f>
        <v/>
      </c>
      <c r="H27" s="26" t="str">
        <f aca="false">IF(OR(C27="",E27="",F27=""),"",C27*E27*F27)</f>
        <v/>
      </c>
      <c r="I27" s="26" t="str">
        <f aca="false">IFERROR(G27+H27,"-")</f>
        <v>-</v>
      </c>
      <c r="J27" s="29" t="s">
        <v>263</v>
      </c>
    </row>
    <row r="28" customFormat="false" ht="21.75" hidden="false" customHeight="true" outlineLevel="0" collapsed="false">
      <c r="A28" s="36" t="s">
        <v>264</v>
      </c>
      <c r="B28" s="38"/>
      <c r="C28" s="38"/>
      <c r="D28" s="38"/>
      <c r="E28" s="38"/>
      <c r="F28" s="38"/>
      <c r="G28" s="37" t="n">
        <f aca="false">IFERROR(SUM(G25:G27),"-")</f>
        <v>0</v>
      </c>
      <c r="H28" s="37" t="n">
        <f aca="false">IFERROR(SUM(H25:H27),"-")</f>
        <v>0</v>
      </c>
      <c r="I28" s="37" t="n">
        <f aca="false">IFERROR(SUM(I25:I27),"-")</f>
        <v>0</v>
      </c>
      <c r="J28" s="38"/>
    </row>
    <row r="29" customFormat="false" ht="27.75" hidden="false" customHeight="true" outlineLevel="0" collapsed="false">
      <c r="A29" s="39" t="s">
        <v>265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</row>
    <row r="32" customFormat="false" ht="25.5" hidden="false" customHeight="true" outlineLevel="0" collapsed="false">
      <c r="A32" s="17" t="s">
        <v>266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customFormat="false" ht="21.75" hidden="false" customHeight="true" outlineLevel="0" collapsed="false">
      <c r="A33" s="49" t="s">
        <v>267</v>
      </c>
      <c r="B33" s="49"/>
      <c r="C33" s="49"/>
      <c r="D33" s="50" t="n">
        <f aca="false">I10</f>
        <v>9837.12</v>
      </c>
      <c r="E33" s="51" t="s">
        <v>268</v>
      </c>
      <c r="F33" s="51"/>
      <c r="G33" s="51"/>
      <c r="H33" s="51"/>
      <c r="I33" s="51"/>
      <c r="J33" s="51"/>
      <c r="K33" s="51"/>
      <c r="L33" s="51"/>
      <c r="M33" s="51"/>
      <c r="N33" s="51"/>
    </row>
    <row r="34" customFormat="false" ht="21.75" hidden="false" customHeight="true" outlineLevel="0" collapsed="false">
      <c r="A34" s="52" t="s">
        <v>269</v>
      </c>
      <c r="B34" s="52"/>
      <c r="C34" s="52"/>
      <c r="D34" s="50" t="n">
        <f aca="false">J10</f>
        <v>0</v>
      </c>
      <c r="E34" s="53" t="s">
        <v>270</v>
      </c>
      <c r="F34" s="53"/>
      <c r="G34" s="53"/>
      <c r="H34" s="53"/>
      <c r="I34" s="53"/>
      <c r="J34" s="53"/>
      <c r="K34" s="53"/>
      <c r="L34" s="53"/>
      <c r="M34" s="53"/>
      <c r="N34" s="53"/>
    </row>
    <row r="35" customFormat="false" ht="21.75" hidden="false" customHeight="true" outlineLevel="0" collapsed="false">
      <c r="A35" s="49" t="s">
        <v>271</v>
      </c>
      <c r="B35" s="49"/>
      <c r="C35" s="49"/>
      <c r="D35" s="50" t="n">
        <f aca="false">IFERROR(I28,"-")</f>
        <v>0</v>
      </c>
      <c r="E35" s="51" t="s">
        <v>272</v>
      </c>
      <c r="F35" s="51"/>
      <c r="G35" s="51"/>
      <c r="H35" s="51"/>
      <c r="I35" s="51"/>
      <c r="J35" s="51"/>
      <c r="K35" s="51"/>
      <c r="L35" s="51"/>
      <c r="M35" s="51"/>
      <c r="N35" s="51"/>
    </row>
    <row r="36" customFormat="false" ht="21.75" hidden="false" customHeight="true" outlineLevel="0" collapsed="false">
      <c r="A36" s="52" t="s">
        <v>273</v>
      </c>
      <c r="B36" s="52"/>
      <c r="C36" s="52"/>
      <c r="D36" s="54" t="s">
        <v>274</v>
      </c>
      <c r="E36" s="53" t="s">
        <v>275</v>
      </c>
      <c r="F36" s="53"/>
      <c r="G36" s="53"/>
      <c r="H36" s="53"/>
      <c r="I36" s="53"/>
      <c r="J36" s="53"/>
      <c r="K36" s="53"/>
      <c r="L36" s="53"/>
      <c r="M36" s="53"/>
      <c r="N36" s="53"/>
    </row>
    <row r="37" customFormat="false" ht="21.75" hidden="false" customHeight="true" outlineLevel="0" collapsed="false">
      <c r="A37" s="49" t="s">
        <v>276</v>
      </c>
      <c r="B37" s="49"/>
      <c r="C37" s="49"/>
      <c r="D37" s="55"/>
      <c r="E37" s="51" t="s">
        <v>277</v>
      </c>
      <c r="F37" s="51"/>
      <c r="G37" s="51"/>
      <c r="H37" s="51"/>
      <c r="I37" s="51"/>
      <c r="J37" s="51"/>
      <c r="K37" s="51"/>
      <c r="L37" s="51"/>
      <c r="M37" s="51"/>
      <c r="N37" s="51"/>
    </row>
    <row r="38" customFormat="false" ht="21.75" hidden="false" customHeight="true" outlineLevel="0" collapsed="false">
      <c r="A38" s="49" t="s">
        <v>278</v>
      </c>
      <c r="B38" s="49"/>
      <c r="C38" s="49"/>
      <c r="D38" s="56" t="str">
        <f aca="false">IF(D37="","Preencha receita acima",I10/D37)</f>
        <v>Preencha receita acima</v>
      </c>
      <c r="E38" s="51" t="s">
        <v>279</v>
      </c>
      <c r="F38" s="51"/>
      <c r="G38" s="51"/>
      <c r="H38" s="51"/>
      <c r="I38" s="51"/>
      <c r="J38" s="51"/>
      <c r="K38" s="51"/>
      <c r="L38" s="51"/>
      <c r="M38" s="51"/>
      <c r="N38" s="51"/>
    </row>
  </sheetData>
  <mergeCells count="20">
    <mergeCell ref="A1:N1"/>
    <mergeCell ref="A2:N2"/>
    <mergeCell ref="A4:N4"/>
    <mergeCell ref="A11:N11"/>
    <mergeCell ref="A14:N14"/>
    <mergeCell ref="A23:N23"/>
    <mergeCell ref="A29:N29"/>
    <mergeCell ref="A32:N32"/>
    <mergeCell ref="A33:C33"/>
    <mergeCell ref="E33:N33"/>
    <mergeCell ref="A34:C34"/>
    <mergeCell ref="E34:N34"/>
    <mergeCell ref="A35:C35"/>
    <mergeCell ref="E35:N35"/>
    <mergeCell ref="A36:C36"/>
    <mergeCell ref="E36:N36"/>
    <mergeCell ref="A37:C37"/>
    <mergeCell ref="E37:N37"/>
    <mergeCell ref="A38:C38"/>
    <mergeCell ref="E38:N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0" width="91.4"/>
    <col collapsed="false" customWidth="true" hidden="false" outlineLevel="0" max="2" min="2" style="0" width="21.1"/>
    <col collapsed="false" customWidth="true" hidden="false" outlineLevel="0" max="3" min="3" style="0" width="80"/>
  </cols>
  <sheetData>
    <row r="1" customFormat="false" ht="21.75" hidden="false" customHeight="true" outlineLevel="0" collapsed="false">
      <c r="A1" s="57" t="s">
        <v>280</v>
      </c>
      <c r="B1" s="57"/>
      <c r="C1" s="57"/>
      <c r="D1" s="57"/>
      <c r="E1" s="57"/>
      <c r="F1" s="57"/>
      <c r="G1" s="57"/>
      <c r="H1" s="57"/>
    </row>
    <row r="3" customFormat="false" ht="13.5" hidden="false" customHeight="false" outlineLevel="0" collapsed="false">
      <c r="A3" s="2" t="s">
        <v>281</v>
      </c>
      <c r="B3" s="2" t="s">
        <v>282</v>
      </c>
      <c r="C3" s="2" t="s">
        <v>63</v>
      </c>
    </row>
    <row r="4" customFormat="false" ht="13.5" hidden="false" customHeight="false" outlineLevel="0" collapsed="false">
      <c r="A4" s="58" t="s">
        <v>283</v>
      </c>
      <c r="B4" s="0" t="s">
        <v>284</v>
      </c>
      <c r="C4" s="0" t="s">
        <v>285</v>
      </c>
    </row>
    <row r="5" customFormat="false" ht="13.5" hidden="false" customHeight="false" outlineLevel="0" collapsed="false">
      <c r="A5" s="58" t="s">
        <v>286</v>
      </c>
      <c r="B5" s="0" t="s">
        <v>287</v>
      </c>
      <c r="C5" s="0" t="s">
        <v>288</v>
      </c>
    </row>
    <row r="6" customFormat="false" ht="13.5" hidden="false" customHeight="false" outlineLevel="0" collapsed="false">
      <c r="A6" s="58" t="s">
        <v>289</v>
      </c>
      <c r="B6" s="0" t="s">
        <v>290</v>
      </c>
      <c r="C6" s="0" t="s">
        <v>291</v>
      </c>
    </row>
    <row r="7" customFormat="false" ht="13.5" hidden="false" customHeight="false" outlineLevel="0" collapsed="false">
      <c r="A7" s="58" t="s">
        <v>292</v>
      </c>
      <c r="B7" s="0" t="s">
        <v>293</v>
      </c>
      <c r="C7" s="0" t="s">
        <v>294</v>
      </c>
    </row>
    <row r="8" customFormat="false" ht="13.5" hidden="false" customHeight="false" outlineLevel="0" collapsed="false">
      <c r="A8" s="58" t="s">
        <v>295</v>
      </c>
      <c r="B8" s="0" t="s">
        <v>296</v>
      </c>
      <c r="C8" s="0" t="s">
        <v>297</v>
      </c>
    </row>
    <row r="9" customFormat="false" ht="13.5" hidden="false" customHeight="false" outlineLevel="0" collapsed="false">
      <c r="A9" s="58" t="s">
        <v>298</v>
      </c>
      <c r="B9" s="0" t="s">
        <v>299</v>
      </c>
      <c r="C9" s="0" t="s">
        <v>300</v>
      </c>
    </row>
    <row r="10" customFormat="false" ht="13.5" hidden="false" customHeight="false" outlineLevel="0" collapsed="false">
      <c r="A10" s="58" t="s">
        <v>301</v>
      </c>
      <c r="B10" s="0" t="s">
        <v>302</v>
      </c>
      <c r="C10" s="0" t="s">
        <v>303</v>
      </c>
    </row>
    <row r="12" customFormat="false" ht="13.5" hidden="false" customHeight="false" outlineLevel="0" collapsed="false">
      <c r="A12" s="3" t="s">
        <v>304</v>
      </c>
    </row>
    <row r="13" customFormat="false" ht="27" hidden="false" customHeight="true" outlineLevel="0" collapsed="false">
      <c r="A13" s="9" t="s">
        <v>305</v>
      </c>
    </row>
    <row r="14" customFormat="false" ht="27" hidden="false" customHeight="true" outlineLevel="0" collapsed="false">
      <c r="A14" s="9" t="s">
        <v>306</v>
      </c>
    </row>
    <row r="15" customFormat="false" ht="13.5" hidden="false" customHeight="false" outlineLevel="0" collapsed="false">
      <c r="A15" s="9" t="s">
        <v>307</v>
      </c>
    </row>
    <row r="16" customFormat="false" ht="13.5" hidden="false" customHeight="false" outlineLevel="0" collapsed="false">
      <c r="A16" s="9" t="s">
        <v>308</v>
      </c>
    </row>
    <row r="18" customFormat="false" ht="13.5" hidden="false" customHeight="false" outlineLevel="0" collapsed="false">
      <c r="A18" s="59" t="s">
        <v>309</v>
      </c>
      <c r="B18" s="59" t="s">
        <v>310</v>
      </c>
      <c r="C18" s="59"/>
      <c r="D18" s="59"/>
      <c r="E18" s="59"/>
      <c r="F18" s="59"/>
      <c r="G18" s="59"/>
      <c r="H18" s="59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2026-07-04T15:08:16Z</dcterms:created>
  <dc:creator>openpyxl</dc:creator>
  <dc:description/>
  <dc:language>en-US</dc:language>
  <cp:lastModifiedBy>Leonardo Pereira de Oliveira</cp:lastModifiedBy>
  <dcterms:modified xsi:type="dcterms:W3CDTF">2026-07-04T15:08:19Z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